
<file path=[Content_Types].xml><?xml version="1.0" encoding="utf-8"?>
<Types xmlns="http://schemas.openxmlformats.org/package/2006/content-types">
  <Override PartName="/xl/activeX/activeX2.bin" ContentType="application/vnd.ms-office.activeX"/>
  <Override PartName="/xl/pivotTables/pivotTable6.xml" ContentType="application/vnd.openxmlformats-officedocument.spreadsheetml.pivotTable+xml"/>
  <Override PartName="/xl/activeX/activeX4.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worksheets/sheet7.xml" ContentType="application/vnd.openxmlformats-officedocument.spreadsheetml.worksheet+xml"/>
  <Override PartName="/xl/worksheets/sheet11.xml" ContentType="application/vnd.openxmlformats-officedocument.spreadsheetml.worksheet+xml"/>
  <Override PartName="/xl/pivotCache/pivotCacheDefinition6.xml" ContentType="application/vnd.openxmlformats-officedocument.spreadsheetml.pivotCacheDefinition+xml"/>
  <Override PartName="/xl/pivotCache/pivotCacheDefinition8.xml" ContentType="application/vnd.openxmlformats-officedocument.spreadsheetml.pivotCacheDefinition+xml"/>
  <Override PartName="/xl/pivotTables/pivotTable2.xml" ContentType="application/vnd.openxmlformats-officedocument.spreadsheetml.pivotTable+xml"/>
  <Override PartName="/xl/pivotTables/pivotTable18.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activeX/activeX2.xml" ContentType="application/vnd.ms-office.activeX+xml"/>
  <Override PartName="/xl/activeX/activeX3.xml" ContentType="application/vnd.ms-office.activeX+xml"/>
  <Override PartName="/xl/activeX/activeX4.xml" ContentType="application/vnd.ms-office.activeX+xml"/>
  <Override PartName="/xl/pivotTables/pivotTable15.xml" ContentType="application/vnd.openxmlformats-officedocument.spreadsheetml.pivotTable+xml"/>
  <Override PartName="/xl/pivotTables/pivotTable16.xml" ContentType="application/vnd.openxmlformats-officedocument.spreadsheetml.pivot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activeX/activeX1.xml" ContentType="application/vnd.ms-office.activeX+xml"/>
  <Override PartName="/xl/drawings/drawing1.xml" ContentType="application/vnd.openxmlformats-officedocument.drawing+xml"/>
  <Override PartName="/xl/pivotTables/pivotTable13.xml" ContentType="application/vnd.openxmlformats-officedocument.spreadsheetml.pivotTable+xml"/>
  <Override PartName="/xl/pivotTables/pivotTable14.xml" ContentType="application/vnd.openxmlformats-officedocument.spreadsheetml.pivotTable+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21.xml" ContentType="application/vnd.openxmlformats-officedocument.spreadsheetml.pivotTable+xml"/>
  <Override PartName="/xl/calcChain.xml" ContentType="application/vnd.openxmlformats-officedocument.spreadsheetml.calcChain+xml"/>
  <Override PartName="/xl/sharedStrings.xml" ContentType="application/vnd.openxmlformats-officedocument.spreadsheetml.sharedStrings+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20.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docProps/core.xml" ContentType="application/vnd.openxmlformats-package.core-properties+xml"/>
  <Default Extension="bin" ContentType="application/vnd.openxmlformats-officedocument.spreadsheetml.printerSettings"/>
  <Default Extension="png" ContentType="image/png"/>
  <Override PartName="/xl/activeX/activeX3.bin" ContentType="application/vnd.ms-office.activeX"/>
  <Override PartName="/xl/pivotTables/pivotTable5.xml" ContentType="application/vnd.openxmlformats-officedocument.spreadsheetml.pivotTable+xml"/>
  <Override PartName="/xl/pivotCache/pivotCacheDefinition9.xml" ContentType="application/vnd.openxmlformats-officedocument.spreadsheetml.pivotCacheDefinition+xml"/>
  <Override PartName="/xl/activeX/activeX1.bin" ContentType="application/vnd.ms-office.activeX"/>
  <Override PartName="/xl/pivotTables/pivotTable3.xml" ContentType="application/vnd.openxmlformats-officedocument.spreadsheetml.pivotTable+xml"/>
  <Override PartName="/xl/pivotTables/pivotTable19.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pivotCache/pivotCacheDefinition7.xml" ContentType="application/vnd.openxmlformats-officedocument.spreadsheetml.pivotCacheDefinition+xml"/>
  <Default Extension="emf" ContentType="image/x-emf"/>
  <Override PartName="/xl/pivotTables/pivotTable1.xml" ContentType="application/vnd.openxmlformats-officedocument.spreadsheetml.pivotTable+xml"/>
  <Override PartName="/xl/pivotTables/pivotTable17.xml" ContentType="application/vnd.openxmlformats-officedocument.spreadsheetml.pivot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hidePivotFieldList="1" defaultThemeVersion="124226"/>
  <bookViews>
    <workbookView xWindow="480" yWindow="120" windowWidth="15480" windowHeight="9465" tabRatio="794" activeTab="8"/>
  </bookViews>
  <sheets>
    <sheet name="Base" sheetId="1" r:id="rId1"/>
    <sheet name="OF no Prod" sheetId="40" r:id="rId2"/>
    <sheet name="Prog antiguo" sheetId="30" r:id="rId3"/>
    <sheet name="Prog Actual" sheetId="3" r:id="rId4"/>
    <sheet name="CO26" sheetId="13" r:id="rId5"/>
    <sheet name="BD" sheetId="18" r:id="rId6"/>
    <sheet name="BD OF Imp" sheetId="38" r:id="rId7"/>
    <sheet name="T din" sheetId="20" r:id="rId8"/>
    <sheet name="Resumen" sheetId="19" r:id="rId9"/>
    <sheet name="Programacion" sheetId="35" r:id="rId10"/>
    <sheet name="Control" sheetId="36" r:id="rId11"/>
    <sheet name="Prod" sheetId="37" r:id="rId12"/>
    <sheet name="Resumen Gerencial" sheetId="39" r:id="rId13"/>
  </sheets>
  <definedNames>
    <definedName name="_xlnm._FilterDatabase" localSheetId="5" hidden="1">BD!$A$2:$AJ$3685</definedName>
    <definedName name="_xlnm._FilterDatabase" localSheetId="3" hidden="1">'Prog Actual'!$A$2:$BJ$471</definedName>
    <definedName name="_xlnm._FilterDatabase" localSheetId="2" hidden="1">'Prog antiguo'!$A$2:$BJ$459</definedName>
    <definedName name="_xlnm._FilterDatabase" localSheetId="8" hidden="1">Resumen!$A$5:$AL$387</definedName>
    <definedName name="_xlnm._FilterDatabase" localSheetId="7" hidden="1">'T din'!$K$4:$Q$383</definedName>
  </definedNames>
  <calcPr calcId="125725"/>
  <pivotCaches>
    <pivotCache cacheId="114" r:id="rId14"/>
    <pivotCache cacheId="120" r:id="rId15"/>
    <pivotCache cacheId="124" r:id="rId16"/>
    <pivotCache cacheId="134" r:id="rId17"/>
    <pivotCache cacheId="145" r:id="rId18"/>
    <pivotCache cacheId="151" r:id="rId19"/>
    <pivotCache cacheId="157" r:id="rId20"/>
    <pivotCache cacheId="161" r:id="rId21"/>
    <pivotCache cacheId="169" r:id="rId22"/>
  </pivotCaches>
</workbook>
</file>

<file path=xl/calcChain.xml><?xml version="1.0" encoding="utf-8"?>
<calcChain xmlns="http://schemas.openxmlformats.org/spreadsheetml/2006/main">
  <c r="E17" i="39"/>
  <c r="D171" i="37"/>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170"/>
  <c r="Q74" i="35"/>
  <c r="S75" s="1"/>
  <c r="R74"/>
  <c r="S74"/>
  <c r="Q75"/>
  <c r="R75"/>
  <c r="Q76"/>
  <c r="R76"/>
  <c r="S76"/>
  <c r="I103" i="37"/>
  <c r="N34" i="35"/>
  <c r="N33"/>
  <c r="N32"/>
  <c r="N31"/>
  <c r="N30"/>
  <c r="N29"/>
  <c r="O29"/>
  <c r="BB206" i="3" l="1"/>
  <c r="BB207"/>
  <c r="BB208"/>
  <c r="BB209"/>
  <c r="N10"/>
  <c r="N12"/>
  <c r="N18"/>
  <c r="N20"/>
  <c r="N34"/>
  <c r="N42"/>
  <c r="N45"/>
  <c r="N51"/>
  <c r="N58"/>
  <c r="N62"/>
  <c r="N69"/>
  <c r="N70"/>
  <c r="P70" s="1"/>
  <c r="N79"/>
  <c r="N82"/>
  <c r="N86"/>
  <c r="N98"/>
  <c r="N112"/>
  <c r="N128"/>
  <c r="N163"/>
  <c r="N165"/>
  <c r="N178"/>
  <c r="N180"/>
  <c r="N195"/>
  <c r="N199"/>
  <c r="N217"/>
  <c r="N229"/>
  <c r="N230"/>
  <c r="N249"/>
  <c r="N257"/>
  <c r="N270"/>
  <c r="P270" s="1"/>
  <c r="N287"/>
  <c r="N306"/>
  <c r="N325"/>
  <c r="N326"/>
  <c r="N334"/>
  <c r="N336"/>
  <c r="N359"/>
  <c r="N363"/>
  <c r="N365"/>
  <c r="N367"/>
  <c r="N368"/>
  <c r="N371"/>
  <c r="N389"/>
  <c r="N391"/>
  <c r="N395"/>
  <c r="N400"/>
  <c r="P400" s="1"/>
  <c r="N408"/>
  <c r="N417"/>
  <c r="P417" s="1"/>
  <c r="N418"/>
  <c r="N427"/>
  <c r="P427" s="1"/>
  <c r="N430"/>
  <c r="N434"/>
  <c r="N3"/>
  <c r="P301"/>
  <c r="N206"/>
  <c r="N208"/>
  <c r="P18"/>
  <c r="P20"/>
  <c r="P34"/>
  <c r="P42"/>
  <c r="P45"/>
  <c r="P51"/>
  <c r="P58"/>
  <c r="P62"/>
  <c r="P79"/>
  <c r="P82"/>
  <c r="P86"/>
  <c r="P98"/>
  <c r="P112"/>
  <c r="P128"/>
  <c r="P163"/>
  <c r="P165"/>
  <c r="P178"/>
  <c r="P180"/>
  <c r="P195"/>
  <c r="P199"/>
  <c r="P217"/>
  <c r="P229"/>
  <c r="P230"/>
  <c r="P249"/>
  <c r="P257"/>
  <c r="P287"/>
  <c r="P306"/>
  <c r="P325"/>
  <c r="P326"/>
  <c r="P334"/>
  <c r="P336"/>
  <c r="P359"/>
  <c r="P363"/>
  <c r="P365"/>
  <c r="P367"/>
  <c r="P368"/>
  <c r="P371"/>
  <c r="P389"/>
  <c r="P391"/>
  <c r="P395"/>
  <c r="P408"/>
  <c r="P418"/>
  <c r="P430"/>
  <c r="P434"/>
  <c r="P10"/>
  <c r="P12"/>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45"/>
  <c r="BB46"/>
  <c r="BB47"/>
  <c r="BB48"/>
  <c r="BB49"/>
  <c r="BB50"/>
  <c r="BB51"/>
  <c r="BB52"/>
  <c r="BB53"/>
  <c r="BB54"/>
  <c r="BB55"/>
  <c r="BB56"/>
  <c r="BB57"/>
  <c r="BB58"/>
  <c r="BB59"/>
  <c r="BB60"/>
  <c r="BB61"/>
  <c r="BB62"/>
  <c r="BB63"/>
  <c r="BB64"/>
  <c r="BB65"/>
  <c r="BB66"/>
  <c r="BB67"/>
  <c r="BB68"/>
  <c r="BB69"/>
  <c r="P69" s="1"/>
  <c r="BB70"/>
  <c r="BB71"/>
  <c r="BB72"/>
  <c r="BB73"/>
  <c r="BB74"/>
  <c r="BB75"/>
  <c r="BB76"/>
  <c r="BB77"/>
  <c r="BB78"/>
  <c r="BB79"/>
  <c r="BB80"/>
  <c r="BB81"/>
  <c r="BB82"/>
  <c r="BB83"/>
  <c r="BB84"/>
  <c r="BB85"/>
  <c r="BB86"/>
  <c r="BB87"/>
  <c r="BB88"/>
  <c r="BB89"/>
  <c r="BB90"/>
  <c r="BB91"/>
  <c r="BB92"/>
  <c r="BB93"/>
  <c r="BB94"/>
  <c r="BB95"/>
  <c r="BB96"/>
  <c r="BB97"/>
  <c r="BB98"/>
  <c r="BB99"/>
  <c r="BB100"/>
  <c r="BB101"/>
  <c r="BB102"/>
  <c r="BB103"/>
  <c r="BB104"/>
  <c r="BB105"/>
  <c r="BB106"/>
  <c r="BB107"/>
  <c r="BB108"/>
  <c r="BB109"/>
  <c r="BB110"/>
  <c r="BB111"/>
  <c r="BB112"/>
  <c r="BB113"/>
  <c r="BB114"/>
  <c r="BB115"/>
  <c r="BB116"/>
  <c r="BB117"/>
  <c r="BB118"/>
  <c r="BB119"/>
  <c r="BB120"/>
  <c r="BB121"/>
  <c r="BB122"/>
  <c r="BB123"/>
  <c r="BB124"/>
  <c r="BB125"/>
  <c r="BB126"/>
  <c r="BB127"/>
  <c r="BB128"/>
  <c r="BB129"/>
  <c r="BB130"/>
  <c r="BB131"/>
  <c r="BB132"/>
  <c r="BB133"/>
  <c r="BB134"/>
  <c r="BB135"/>
  <c r="BB136"/>
  <c r="BB137"/>
  <c r="BB138"/>
  <c r="BB139"/>
  <c r="BB140"/>
  <c r="BB141"/>
  <c r="BB142"/>
  <c r="BB143"/>
  <c r="BB144"/>
  <c r="BB145"/>
  <c r="BB146"/>
  <c r="BB147"/>
  <c r="BB148"/>
  <c r="BB149"/>
  <c r="BB150"/>
  <c r="BB151"/>
  <c r="BB152"/>
  <c r="BB153"/>
  <c r="BB154"/>
  <c r="BB155"/>
  <c r="BB156"/>
  <c r="BB157"/>
  <c r="BB158"/>
  <c r="BB159"/>
  <c r="BB160"/>
  <c r="BB161"/>
  <c r="BB162"/>
  <c r="BB163"/>
  <c r="BB164"/>
  <c r="BB165"/>
  <c r="BB166"/>
  <c r="BB167"/>
  <c r="BB168"/>
  <c r="BB169"/>
  <c r="BB170"/>
  <c r="BB171"/>
  <c r="BB172"/>
  <c r="BB173"/>
  <c r="BB174"/>
  <c r="BB175"/>
  <c r="BB176"/>
  <c r="BB177"/>
  <c r="BB178"/>
  <c r="BB179"/>
  <c r="BB180"/>
  <c r="BB181"/>
  <c r="BB182"/>
  <c r="BB183"/>
  <c r="BB184"/>
  <c r="BB185"/>
  <c r="BB186"/>
  <c r="BB187"/>
  <c r="BB188"/>
  <c r="BB189"/>
  <c r="BB190"/>
  <c r="BB191"/>
  <c r="BB192"/>
  <c r="BB193"/>
  <c r="BB194"/>
  <c r="BB195"/>
  <c r="BB196"/>
  <c r="BB197"/>
  <c r="BB198"/>
  <c r="BB199"/>
  <c r="BB200"/>
  <c r="BB201"/>
  <c r="BB202"/>
  <c r="BB203"/>
  <c r="BB204"/>
  <c r="BB205"/>
  <c r="P206"/>
  <c r="P208"/>
  <c r="BB210"/>
  <c r="BB211"/>
  <c r="BB212"/>
  <c r="BB213"/>
  <c r="BB214"/>
  <c r="BB215"/>
  <c r="BB216"/>
  <c r="BB217"/>
  <c r="BB218"/>
  <c r="BB219"/>
  <c r="BB220"/>
  <c r="BB221"/>
  <c r="BB222"/>
  <c r="BB223"/>
  <c r="BB224"/>
  <c r="BB225"/>
  <c r="BB226"/>
  <c r="BB227"/>
  <c r="BB228"/>
  <c r="BB229"/>
  <c r="BB230"/>
  <c r="BB231"/>
  <c r="BB232"/>
  <c r="BB233"/>
  <c r="BB234"/>
  <c r="BB235"/>
  <c r="BB236"/>
  <c r="BB237"/>
  <c r="BB238"/>
  <c r="BB239"/>
  <c r="BB240"/>
  <c r="BB241"/>
  <c r="BB242"/>
  <c r="BB243"/>
  <c r="BB244"/>
  <c r="BB245"/>
  <c r="BB246"/>
  <c r="BB247"/>
  <c r="BB248"/>
  <c r="BB249"/>
  <c r="BB250"/>
  <c r="BB251"/>
  <c r="BB252"/>
  <c r="BB253"/>
  <c r="BB254"/>
  <c r="BB255"/>
  <c r="BB256"/>
  <c r="BB257"/>
  <c r="BB258"/>
  <c r="BB259"/>
  <c r="BB260"/>
  <c r="BB261"/>
  <c r="BB262"/>
  <c r="BB263"/>
  <c r="BB264"/>
  <c r="BB265"/>
  <c r="BB266"/>
  <c r="BB267"/>
  <c r="BB268"/>
  <c r="BB269"/>
  <c r="BB270"/>
  <c r="BB271"/>
  <c r="BB272"/>
  <c r="BB273"/>
  <c r="BB274"/>
  <c r="BB275"/>
  <c r="BB276"/>
  <c r="BB277"/>
  <c r="BB278"/>
  <c r="BB279"/>
  <c r="BB280"/>
  <c r="BB281"/>
  <c r="BB282"/>
  <c r="BB283"/>
  <c r="BB284"/>
  <c r="BB285"/>
  <c r="BB286"/>
  <c r="BB287"/>
  <c r="BB288"/>
  <c r="BB289"/>
  <c r="BB290"/>
  <c r="BB291"/>
  <c r="BB292"/>
  <c r="BB293"/>
  <c r="BB294"/>
  <c r="BB295"/>
  <c r="BB296"/>
  <c r="BB297"/>
  <c r="BB298"/>
  <c r="BB299"/>
  <c r="BB300"/>
  <c r="BB301"/>
  <c r="N301" s="1"/>
  <c r="BB302"/>
  <c r="BB303"/>
  <c r="BB304"/>
  <c r="BB305"/>
  <c r="BB306"/>
  <c r="BB307"/>
  <c r="BB308"/>
  <c r="BB309"/>
  <c r="BB310"/>
  <c r="BB311"/>
  <c r="BB312"/>
  <c r="BB313"/>
  <c r="BB314"/>
  <c r="BB315"/>
  <c r="BB316"/>
  <c r="BB317"/>
  <c r="BB318"/>
  <c r="BB319"/>
  <c r="BB320"/>
  <c r="BB321"/>
  <c r="BB322"/>
  <c r="BB323"/>
  <c r="BB324"/>
  <c r="BB325"/>
  <c r="BB326"/>
  <c r="BB327"/>
  <c r="BB328"/>
  <c r="BB329"/>
  <c r="BB330"/>
  <c r="BB331"/>
  <c r="BB332"/>
  <c r="BB333"/>
  <c r="BB334"/>
  <c r="BB335"/>
  <c r="BB336"/>
  <c r="BB337"/>
  <c r="BB338"/>
  <c r="BB339"/>
  <c r="BB340"/>
  <c r="BB341"/>
  <c r="BB342"/>
  <c r="BB343"/>
  <c r="BB344"/>
  <c r="BB345"/>
  <c r="BB346"/>
  <c r="BB347"/>
  <c r="BB348"/>
  <c r="BB349"/>
  <c r="BB350"/>
  <c r="BB351"/>
  <c r="BB352"/>
  <c r="BB353"/>
  <c r="BB354"/>
  <c r="BB355"/>
  <c r="BB356"/>
  <c r="BB357"/>
  <c r="BB358"/>
  <c r="BB359"/>
  <c r="BB360"/>
  <c r="BB361"/>
  <c r="BB362"/>
  <c r="BB363"/>
  <c r="BB364"/>
  <c r="BB365"/>
  <c r="BB366"/>
  <c r="BB367"/>
  <c r="BB368"/>
  <c r="BB369"/>
  <c r="BB370"/>
  <c r="BB371"/>
  <c r="BB372"/>
  <c r="BB373"/>
  <c r="BB374"/>
  <c r="BB375"/>
  <c r="BB376"/>
  <c r="BB377"/>
  <c r="BB378"/>
  <c r="BB379"/>
  <c r="BB380"/>
  <c r="BB381"/>
  <c r="BB382"/>
  <c r="BB383"/>
  <c r="BB384"/>
  <c r="BB385"/>
  <c r="BB386"/>
  <c r="BB387"/>
  <c r="BB388"/>
  <c r="BB389"/>
  <c r="BB390"/>
  <c r="BB391"/>
  <c r="BB392"/>
  <c r="BB393"/>
  <c r="BB394"/>
  <c r="BB395"/>
  <c r="BB396"/>
  <c r="BB397"/>
  <c r="BB398"/>
  <c r="BB399"/>
  <c r="BB400"/>
  <c r="BB401"/>
  <c r="BB402"/>
  <c r="BB403"/>
  <c r="BB404"/>
  <c r="BB405"/>
  <c r="BB406"/>
  <c r="BB407"/>
  <c r="BB408"/>
  <c r="BB409"/>
  <c r="BB410"/>
  <c r="BB411"/>
  <c r="BB412"/>
  <c r="BB413"/>
  <c r="BB414"/>
  <c r="BB415"/>
  <c r="BB416"/>
  <c r="BB417"/>
  <c r="BB418"/>
  <c r="BB419"/>
  <c r="BB420"/>
  <c r="BB421"/>
  <c r="BB422"/>
  <c r="BB423"/>
  <c r="BB424"/>
  <c r="BB425"/>
  <c r="BB426"/>
  <c r="BB427"/>
  <c r="BB428"/>
  <c r="BB429"/>
  <c r="BB430"/>
  <c r="BB431"/>
  <c r="BB432"/>
  <c r="BB433"/>
  <c r="BB434"/>
  <c r="BB435"/>
  <c r="BB436"/>
  <c r="BB437"/>
  <c r="BB438"/>
  <c r="BB439"/>
  <c r="BB440"/>
  <c r="BB441"/>
  <c r="BB442"/>
  <c r="BB443"/>
  <c r="BB444"/>
  <c r="BB445"/>
  <c r="BB446"/>
  <c r="BB447"/>
  <c r="BB448"/>
  <c r="BB449"/>
  <c r="BB450"/>
  <c r="BB451"/>
  <c r="BB452"/>
  <c r="BB453"/>
  <c r="BB454"/>
  <c r="BB455"/>
  <c r="BB456"/>
  <c r="BB457"/>
  <c r="BB458"/>
  <c r="BB459"/>
  <c r="BB460"/>
  <c r="BB461"/>
  <c r="BB462"/>
  <c r="BB463"/>
  <c r="BB464"/>
  <c r="BB465"/>
  <c r="BB466"/>
  <c r="BB467"/>
  <c r="BB468"/>
  <c r="BB469"/>
  <c r="BB470"/>
  <c r="BB471"/>
  <c r="BB4"/>
  <c r="BB5"/>
  <c r="BB6"/>
  <c r="BB7"/>
  <c r="BB8"/>
  <c r="BB3"/>
  <c r="BB1"/>
  <c r="N1" s="1"/>
  <c r="P3"/>
  <c r="E1"/>
  <c r="N7" l="1"/>
  <c r="P7" s="1"/>
  <c r="N435"/>
  <c r="P435" s="1"/>
  <c r="N431"/>
  <c r="P431" s="1"/>
  <c r="N425"/>
  <c r="P425" s="1"/>
  <c r="N423"/>
  <c r="P423" s="1"/>
  <c r="N8"/>
  <c r="P8" s="1"/>
  <c r="N6"/>
  <c r="P6" s="1"/>
  <c r="N4"/>
  <c r="P4" s="1"/>
  <c r="N436"/>
  <c r="P436" s="1"/>
  <c r="N432"/>
  <c r="P432" s="1"/>
  <c r="N428"/>
  <c r="P428" s="1"/>
  <c r="N426"/>
  <c r="P426" s="1"/>
  <c r="N424"/>
  <c r="P424" s="1"/>
  <c r="N422"/>
  <c r="P422" s="1"/>
  <c r="N420"/>
  <c r="P420" s="1"/>
  <c r="N416"/>
  <c r="P416" s="1"/>
  <c r="N414"/>
  <c r="P414" s="1"/>
  <c r="N412"/>
  <c r="P412" s="1"/>
  <c r="N410"/>
  <c r="P410" s="1"/>
  <c r="N406"/>
  <c r="P406" s="1"/>
  <c r="N404"/>
  <c r="P404" s="1"/>
  <c r="N402"/>
  <c r="P402" s="1"/>
  <c r="N398"/>
  <c r="P398" s="1"/>
  <c r="N396"/>
  <c r="P396" s="1"/>
  <c r="N394"/>
  <c r="P394" s="1"/>
  <c r="N392"/>
  <c r="P392" s="1"/>
  <c r="N390"/>
  <c r="P390" s="1"/>
  <c r="N388"/>
  <c r="P388" s="1"/>
  <c r="N386"/>
  <c r="P386" s="1"/>
  <c r="N384"/>
  <c r="P384" s="1"/>
  <c r="N382"/>
  <c r="P382" s="1"/>
  <c r="N380"/>
  <c r="P380" s="1"/>
  <c r="N378"/>
  <c r="P378" s="1"/>
  <c r="N376"/>
  <c r="P376" s="1"/>
  <c r="N374"/>
  <c r="P374" s="1"/>
  <c r="N372"/>
  <c r="P372" s="1"/>
  <c r="N370"/>
  <c r="P370" s="1"/>
  <c r="N366"/>
  <c r="P366" s="1"/>
  <c r="N364"/>
  <c r="P364" s="1"/>
  <c r="N362"/>
  <c r="P362" s="1"/>
  <c r="N360"/>
  <c r="P360" s="1"/>
  <c r="N358"/>
  <c r="P358" s="1"/>
  <c r="N356"/>
  <c r="P356" s="1"/>
  <c r="N354"/>
  <c r="P354" s="1"/>
  <c r="N352"/>
  <c r="P352" s="1"/>
  <c r="N350"/>
  <c r="P350" s="1"/>
  <c r="N348"/>
  <c r="P348" s="1"/>
  <c r="N346"/>
  <c r="P346" s="1"/>
  <c r="N344"/>
  <c r="P344" s="1"/>
  <c r="N342"/>
  <c r="P342" s="1"/>
  <c r="N340"/>
  <c r="P340" s="1"/>
  <c r="N338"/>
  <c r="P338" s="1"/>
  <c r="N332"/>
  <c r="P332" s="1"/>
  <c r="N330"/>
  <c r="P330" s="1"/>
  <c r="N328"/>
  <c r="P328" s="1"/>
  <c r="N324"/>
  <c r="P324" s="1"/>
  <c r="N322"/>
  <c r="P322" s="1"/>
  <c r="N320"/>
  <c r="P320" s="1"/>
  <c r="N318"/>
  <c r="P318" s="1"/>
  <c r="N316"/>
  <c r="P316" s="1"/>
  <c r="N314"/>
  <c r="P314" s="1"/>
  <c r="N312"/>
  <c r="P312" s="1"/>
  <c r="N310"/>
  <c r="P310" s="1"/>
  <c r="N308"/>
  <c r="P308" s="1"/>
  <c r="N304"/>
  <c r="P304" s="1"/>
  <c r="N302"/>
  <c r="P302" s="1"/>
  <c r="N300"/>
  <c r="P300" s="1"/>
  <c r="N298"/>
  <c r="P298" s="1"/>
  <c r="N296"/>
  <c r="P296" s="1"/>
  <c r="N294"/>
  <c r="P294" s="1"/>
  <c r="N292"/>
  <c r="P292" s="1"/>
  <c r="N290"/>
  <c r="P290" s="1"/>
  <c r="N288"/>
  <c r="P288" s="1"/>
  <c r="N286"/>
  <c r="P286" s="1"/>
  <c r="N284"/>
  <c r="P284" s="1"/>
  <c r="N282"/>
  <c r="P282" s="1"/>
  <c r="N280"/>
  <c r="P280" s="1"/>
  <c r="N278"/>
  <c r="P278" s="1"/>
  <c r="N276"/>
  <c r="P276" s="1"/>
  <c r="N274"/>
  <c r="P274" s="1"/>
  <c r="N272"/>
  <c r="P272" s="1"/>
  <c r="N268"/>
  <c r="P268" s="1"/>
  <c r="N266"/>
  <c r="P266" s="1"/>
  <c r="N264"/>
  <c r="P264" s="1"/>
  <c r="N262"/>
  <c r="P262" s="1"/>
  <c r="N260"/>
  <c r="P260" s="1"/>
  <c r="N258"/>
  <c r="P258" s="1"/>
  <c r="N256"/>
  <c r="P256" s="1"/>
  <c r="N254"/>
  <c r="P254" s="1"/>
  <c r="N252"/>
  <c r="P252" s="1"/>
  <c r="N250"/>
  <c r="P250" s="1"/>
  <c r="N248"/>
  <c r="P248" s="1"/>
  <c r="N246"/>
  <c r="P246" s="1"/>
  <c r="N244"/>
  <c r="P244" s="1"/>
  <c r="N242"/>
  <c r="P242" s="1"/>
  <c r="N240"/>
  <c r="P240" s="1"/>
  <c r="N238"/>
  <c r="P238" s="1"/>
  <c r="N236"/>
  <c r="P236" s="1"/>
  <c r="N234"/>
  <c r="P234" s="1"/>
  <c r="N232"/>
  <c r="P232" s="1"/>
  <c r="N228"/>
  <c r="P228" s="1"/>
  <c r="N226"/>
  <c r="P226" s="1"/>
  <c r="N224"/>
  <c r="P224" s="1"/>
  <c r="N222"/>
  <c r="P222" s="1"/>
  <c r="N220"/>
  <c r="P220" s="1"/>
  <c r="N218"/>
  <c r="P218" s="1"/>
  <c r="N216"/>
  <c r="P216" s="1"/>
  <c r="N214"/>
  <c r="P214" s="1"/>
  <c r="N212"/>
  <c r="P212" s="1"/>
  <c r="N210"/>
  <c r="P210" s="1"/>
  <c r="N205"/>
  <c r="P205" s="1"/>
  <c r="N203"/>
  <c r="P203" s="1"/>
  <c r="N201"/>
  <c r="P201" s="1"/>
  <c r="N197"/>
  <c r="P197" s="1"/>
  <c r="N193"/>
  <c r="P193" s="1"/>
  <c r="N191"/>
  <c r="P191" s="1"/>
  <c r="N189"/>
  <c r="P189" s="1"/>
  <c r="N187"/>
  <c r="P187" s="1"/>
  <c r="N185"/>
  <c r="P185" s="1"/>
  <c r="N183"/>
  <c r="P183" s="1"/>
  <c r="N181"/>
  <c r="P181" s="1"/>
  <c r="N179"/>
  <c r="P179" s="1"/>
  <c r="N177"/>
  <c r="P177" s="1"/>
  <c r="N175"/>
  <c r="P175" s="1"/>
  <c r="N173"/>
  <c r="P173" s="1"/>
  <c r="N171"/>
  <c r="P171" s="1"/>
  <c r="N169"/>
  <c r="P169" s="1"/>
  <c r="N167"/>
  <c r="P167" s="1"/>
  <c r="N161"/>
  <c r="P161" s="1"/>
  <c r="N159"/>
  <c r="P159" s="1"/>
  <c r="N157"/>
  <c r="P157" s="1"/>
  <c r="N155"/>
  <c r="P155" s="1"/>
  <c r="N153"/>
  <c r="P153" s="1"/>
  <c r="N151"/>
  <c r="P151" s="1"/>
  <c r="N149"/>
  <c r="P149" s="1"/>
  <c r="N147"/>
  <c r="P147" s="1"/>
  <c r="N145"/>
  <c r="P145" s="1"/>
  <c r="N143"/>
  <c r="P143" s="1"/>
  <c r="N5"/>
  <c r="P5" s="1"/>
  <c r="N433"/>
  <c r="P433" s="1"/>
  <c r="N429"/>
  <c r="P429" s="1"/>
  <c r="N421"/>
  <c r="P421" s="1"/>
  <c r="N419"/>
  <c r="P419" s="1"/>
  <c r="N415"/>
  <c r="P415" s="1"/>
  <c r="N413"/>
  <c r="P413" s="1"/>
  <c r="N411"/>
  <c r="P411" s="1"/>
  <c r="N409"/>
  <c r="P409" s="1"/>
  <c r="N407"/>
  <c r="P407" s="1"/>
  <c r="N405"/>
  <c r="P405" s="1"/>
  <c r="N403"/>
  <c r="P403" s="1"/>
  <c r="N401"/>
  <c r="P401" s="1"/>
  <c r="N399"/>
  <c r="P399" s="1"/>
  <c r="N397"/>
  <c r="P397" s="1"/>
  <c r="N393"/>
  <c r="P393" s="1"/>
  <c r="N387"/>
  <c r="P387" s="1"/>
  <c r="N385"/>
  <c r="P385" s="1"/>
  <c r="N383"/>
  <c r="P383" s="1"/>
  <c r="N381"/>
  <c r="P381" s="1"/>
  <c r="N379"/>
  <c r="P379" s="1"/>
  <c r="N377"/>
  <c r="P377" s="1"/>
  <c r="N375"/>
  <c r="P375" s="1"/>
  <c r="N373"/>
  <c r="P373" s="1"/>
  <c r="N369"/>
  <c r="P369" s="1"/>
  <c r="N361"/>
  <c r="P361" s="1"/>
  <c r="N357"/>
  <c r="P357" s="1"/>
  <c r="N355"/>
  <c r="P355" s="1"/>
  <c r="N353"/>
  <c r="P353" s="1"/>
  <c r="N351"/>
  <c r="P351" s="1"/>
  <c r="N349"/>
  <c r="P349" s="1"/>
  <c r="N347"/>
  <c r="P347" s="1"/>
  <c r="N345"/>
  <c r="P345" s="1"/>
  <c r="N343"/>
  <c r="P343" s="1"/>
  <c r="N341"/>
  <c r="P341" s="1"/>
  <c r="N339"/>
  <c r="P339" s="1"/>
  <c r="N337"/>
  <c r="P337" s="1"/>
  <c r="N335"/>
  <c r="P335" s="1"/>
  <c r="N333"/>
  <c r="P333" s="1"/>
  <c r="N331"/>
  <c r="P331" s="1"/>
  <c r="N329"/>
  <c r="P329" s="1"/>
  <c r="N327"/>
  <c r="P327" s="1"/>
  <c r="N323"/>
  <c r="P323" s="1"/>
  <c r="N321"/>
  <c r="P321" s="1"/>
  <c r="N319"/>
  <c r="P319" s="1"/>
  <c r="N317"/>
  <c r="P317" s="1"/>
  <c r="N315"/>
  <c r="P315" s="1"/>
  <c r="N313"/>
  <c r="P313" s="1"/>
  <c r="N311"/>
  <c r="P311" s="1"/>
  <c r="N309"/>
  <c r="P309" s="1"/>
  <c r="N307"/>
  <c r="P307" s="1"/>
  <c r="N305"/>
  <c r="P305" s="1"/>
  <c r="N303"/>
  <c r="P303" s="1"/>
  <c r="N299"/>
  <c r="P299" s="1"/>
  <c r="N297"/>
  <c r="P297" s="1"/>
  <c r="N295"/>
  <c r="P295" s="1"/>
  <c r="N293"/>
  <c r="P293" s="1"/>
  <c r="N291"/>
  <c r="P291" s="1"/>
  <c r="N289"/>
  <c r="P289" s="1"/>
  <c r="N285"/>
  <c r="P285" s="1"/>
  <c r="N283"/>
  <c r="P283" s="1"/>
  <c r="N281"/>
  <c r="P281" s="1"/>
  <c r="N279"/>
  <c r="P279" s="1"/>
  <c r="N277"/>
  <c r="P277" s="1"/>
  <c r="N275"/>
  <c r="P275" s="1"/>
  <c r="N273"/>
  <c r="P273" s="1"/>
  <c r="N271"/>
  <c r="P271" s="1"/>
  <c r="N269"/>
  <c r="P269" s="1"/>
  <c r="N267"/>
  <c r="P267" s="1"/>
  <c r="N265"/>
  <c r="P265" s="1"/>
  <c r="N263"/>
  <c r="P263" s="1"/>
  <c r="N261"/>
  <c r="P261" s="1"/>
  <c r="N259"/>
  <c r="P259" s="1"/>
  <c r="N255"/>
  <c r="P255" s="1"/>
  <c r="N253"/>
  <c r="P253" s="1"/>
  <c r="N251"/>
  <c r="P251" s="1"/>
  <c r="N247"/>
  <c r="P247" s="1"/>
  <c r="N245"/>
  <c r="P245" s="1"/>
  <c r="N243"/>
  <c r="P243" s="1"/>
  <c r="N241"/>
  <c r="P241" s="1"/>
  <c r="N239"/>
  <c r="P239" s="1"/>
  <c r="N237"/>
  <c r="P237" s="1"/>
  <c r="N235"/>
  <c r="P235" s="1"/>
  <c r="N233"/>
  <c r="P233" s="1"/>
  <c r="N231"/>
  <c r="P231" s="1"/>
  <c r="N227"/>
  <c r="P227" s="1"/>
  <c r="N225"/>
  <c r="P225" s="1"/>
  <c r="N223"/>
  <c r="P223" s="1"/>
  <c r="N221"/>
  <c r="P221" s="1"/>
  <c r="N219"/>
  <c r="P219" s="1"/>
  <c r="N215"/>
  <c r="P215" s="1"/>
  <c r="N213"/>
  <c r="P213" s="1"/>
  <c r="N211"/>
  <c r="P211" s="1"/>
  <c r="N209"/>
  <c r="P209" s="1"/>
  <c r="N204"/>
  <c r="P204" s="1"/>
  <c r="N202"/>
  <c r="P202" s="1"/>
  <c r="N200"/>
  <c r="P200" s="1"/>
  <c r="N198"/>
  <c r="P198" s="1"/>
  <c r="N196"/>
  <c r="P196" s="1"/>
  <c r="N194"/>
  <c r="P194" s="1"/>
  <c r="N192"/>
  <c r="P192" s="1"/>
  <c r="N190"/>
  <c r="P190" s="1"/>
  <c r="N188"/>
  <c r="P188" s="1"/>
  <c r="N186"/>
  <c r="P186" s="1"/>
  <c r="N184"/>
  <c r="P184" s="1"/>
  <c r="N182"/>
  <c r="P182" s="1"/>
  <c r="N176"/>
  <c r="P176" s="1"/>
  <c r="N174"/>
  <c r="P174" s="1"/>
  <c r="N172"/>
  <c r="P172" s="1"/>
  <c r="N170"/>
  <c r="P170" s="1"/>
  <c r="N168"/>
  <c r="P168" s="1"/>
  <c r="N166"/>
  <c r="P166" s="1"/>
  <c r="N164"/>
  <c r="P164" s="1"/>
  <c r="N162"/>
  <c r="P162" s="1"/>
  <c r="N160"/>
  <c r="P160" s="1"/>
  <c r="N158"/>
  <c r="P158" s="1"/>
  <c r="N156"/>
  <c r="P156" s="1"/>
  <c r="N154"/>
  <c r="P154" s="1"/>
  <c r="N152"/>
  <c r="P152" s="1"/>
  <c r="N150"/>
  <c r="P150" s="1"/>
  <c r="N148"/>
  <c r="P148" s="1"/>
  <c r="N146"/>
  <c r="P146" s="1"/>
  <c r="N144"/>
  <c r="P144" s="1"/>
  <c r="N142"/>
  <c r="P142" s="1"/>
  <c r="N140"/>
  <c r="P140" s="1"/>
  <c r="N138"/>
  <c r="P138" s="1"/>
  <c r="N136"/>
  <c r="P136" s="1"/>
  <c r="N134"/>
  <c r="P134" s="1"/>
  <c r="N132"/>
  <c r="P132" s="1"/>
  <c r="N130"/>
  <c r="P130" s="1"/>
  <c r="N126"/>
  <c r="P126" s="1"/>
  <c r="N124"/>
  <c r="P124" s="1"/>
  <c r="N122"/>
  <c r="P122" s="1"/>
  <c r="N120"/>
  <c r="P120" s="1"/>
  <c r="N118"/>
  <c r="P118" s="1"/>
  <c r="N116"/>
  <c r="P116" s="1"/>
  <c r="N114"/>
  <c r="P114" s="1"/>
  <c r="N110"/>
  <c r="P110" s="1"/>
  <c r="N108"/>
  <c r="P108" s="1"/>
  <c r="N106"/>
  <c r="P106" s="1"/>
  <c r="N104"/>
  <c r="P104" s="1"/>
  <c r="N102"/>
  <c r="P102" s="1"/>
  <c r="N100"/>
  <c r="P100" s="1"/>
  <c r="N96"/>
  <c r="P96" s="1"/>
  <c r="N94"/>
  <c r="P94" s="1"/>
  <c r="N92"/>
  <c r="P92" s="1"/>
  <c r="N90"/>
  <c r="P90" s="1"/>
  <c r="N88"/>
  <c r="P88" s="1"/>
  <c r="N84"/>
  <c r="P84" s="1"/>
  <c r="N80"/>
  <c r="P80" s="1"/>
  <c r="N78"/>
  <c r="P78" s="1"/>
  <c r="N76"/>
  <c r="P76" s="1"/>
  <c r="N74"/>
  <c r="P74" s="1"/>
  <c r="N72"/>
  <c r="P72" s="1"/>
  <c r="N68"/>
  <c r="P68" s="1"/>
  <c r="N66"/>
  <c r="P66" s="1"/>
  <c r="N64"/>
  <c r="P64" s="1"/>
  <c r="N60"/>
  <c r="P60" s="1"/>
  <c r="N56"/>
  <c r="P56" s="1"/>
  <c r="N54"/>
  <c r="P54" s="1"/>
  <c r="N52"/>
  <c r="P52" s="1"/>
  <c r="N50"/>
  <c r="P50" s="1"/>
  <c r="N48"/>
  <c r="P48" s="1"/>
  <c r="N46"/>
  <c r="P46" s="1"/>
  <c r="N44"/>
  <c r="P44" s="1"/>
  <c r="N40"/>
  <c r="P40" s="1"/>
  <c r="N38"/>
  <c r="P38" s="1"/>
  <c r="N36"/>
  <c r="P36" s="1"/>
  <c r="N32"/>
  <c r="P32" s="1"/>
  <c r="N30"/>
  <c r="P30" s="1"/>
  <c r="N28"/>
  <c r="P28" s="1"/>
  <c r="N26"/>
  <c r="P26" s="1"/>
  <c r="N24"/>
  <c r="P24" s="1"/>
  <c r="N22"/>
  <c r="P22" s="1"/>
  <c r="N16"/>
  <c r="P16" s="1"/>
  <c r="N14"/>
  <c r="P14" s="1"/>
  <c r="N207"/>
  <c r="P207" s="1"/>
  <c r="N141"/>
  <c r="P141" s="1"/>
  <c r="N139"/>
  <c r="P139" s="1"/>
  <c r="N137"/>
  <c r="P137" s="1"/>
  <c r="N135"/>
  <c r="P135" s="1"/>
  <c r="N133"/>
  <c r="P133" s="1"/>
  <c r="N131"/>
  <c r="P131" s="1"/>
  <c r="N129"/>
  <c r="P129" s="1"/>
  <c r="N127"/>
  <c r="P127" s="1"/>
  <c r="N125"/>
  <c r="P125" s="1"/>
  <c r="N123"/>
  <c r="P123" s="1"/>
  <c r="N121"/>
  <c r="P121" s="1"/>
  <c r="N119"/>
  <c r="P119" s="1"/>
  <c r="N117"/>
  <c r="P117" s="1"/>
  <c r="N115"/>
  <c r="P115" s="1"/>
  <c r="N113"/>
  <c r="P113" s="1"/>
  <c r="N111"/>
  <c r="P111" s="1"/>
  <c r="N109"/>
  <c r="P109" s="1"/>
  <c r="N107"/>
  <c r="P107" s="1"/>
  <c r="N105"/>
  <c r="P105" s="1"/>
  <c r="N103"/>
  <c r="P103" s="1"/>
  <c r="N101"/>
  <c r="P101" s="1"/>
  <c r="N99"/>
  <c r="P99" s="1"/>
  <c r="N97"/>
  <c r="P97" s="1"/>
  <c r="N95"/>
  <c r="P95" s="1"/>
  <c r="N93"/>
  <c r="P93" s="1"/>
  <c r="N91"/>
  <c r="P91" s="1"/>
  <c r="N89"/>
  <c r="P89" s="1"/>
  <c r="N87"/>
  <c r="P87" s="1"/>
  <c r="N85"/>
  <c r="P85" s="1"/>
  <c r="N83"/>
  <c r="P83" s="1"/>
  <c r="N81"/>
  <c r="P81" s="1"/>
  <c r="N77"/>
  <c r="P77" s="1"/>
  <c r="N75"/>
  <c r="P75" s="1"/>
  <c r="N73"/>
  <c r="P73" s="1"/>
  <c r="N71"/>
  <c r="P71" s="1"/>
  <c r="N67"/>
  <c r="P67" s="1"/>
  <c r="N65"/>
  <c r="P65" s="1"/>
  <c r="N63"/>
  <c r="P63" s="1"/>
  <c r="N61"/>
  <c r="P61" s="1"/>
  <c r="N59"/>
  <c r="P59" s="1"/>
  <c r="N57"/>
  <c r="P57" s="1"/>
  <c r="N55"/>
  <c r="P55" s="1"/>
  <c r="N53"/>
  <c r="P53" s="1"/>
  <c r="N49"/>
  <c r="P49" s="1"/>
  <c r="N47"/>
  <c r="P47" s="1"/>
  <c r="N43"/>
  <c r="P43" s="1"/>
  <c r="N41"/>
  <c r="P41" s="1"/>
  <c r="N39"/>
  <c r="P39" s="1"/>
  <c r="N37"/>
  <c r="P37" s="1"/>
  <c r="N35"/>
  <c r="P35" s="1"/>
  <c r="N33"/>
  <c r="P33" s="1"/>
  <c r="N31"/>
  <c r="P31" s="1"/>
  <c r="N29"/>
  <c r="P29" s="1"/>
  <c r="N27"/>
  <c r="P27" s="1"/>
  <c r="N25"/>
  <c r="P25" s="1"/>
  <c r="N23"/>
  <c r="P23" s="1"/>
  <c r="N21"/>
  <c r="P21" s="1"/>
  <c r="N19"/>
  <c r="P19" s="1"/>
  <c r="N17"/>
  <c r="P17" s="1"/>
  <c r="N15"/>
  <c r="P15" s="1"/>
  <c r="N13"/>
  <c r="P13" s="1"/>
  <c r="N11"/>
  <c r="P11" s="1"/>
  <c r="N9"/>
  <c r="P9" s="1"/>
  <c r="P1"/>
  <c r="F27" i="39"/>
  <c r="D36"/>
  <c r="D35"/>
  <c r="D34"/>
  <c r="D33"/>
  <c r="D37" s="1"/>
  <c r="E278" i="37"/>
  <c r="F278"/>
  <c r="G278"/>
  <c r="E279"/>
  <c r="F279"/>
  <c r="G279"/>
  <c r="E280"/>
  <c r="F280"/>
  <c r="G280"/>
  <c r="E281"/>
  <c r="F281"/>
  <c r="G281"/>
  <c r="E282"/>
  <c r="F282"/>
  <c r="G282"/>
  <c r="E283"/>
  <c r="F283"/>
  <c r="G283"/>
  <c r="E284"/>
  <c r="F284"/>
  <c r="G284"/>
  <c r="E285"/>
  <c r="F285"/>
  <c r="G285"/>
  <c r="E286"/>
  <c r="F286"/>
  <c r="G286"/>
  <c r="E287"/>
  <c r="F287"/>
  <c r="G287"/>
  <c r="E288"/>
  <c r="F288"/>
  <c r="G288"/>
  <c r="E289"/>
  <c r="F289"/>
  <c r="G289"/>
  <c r="E290"/>
  <c r="F290"/>
  <c r="G290"/>
  <c r="E291"/>
  <c r="F291"/>
  <c r="G291"/>
  <c r="E292"/>
  <c r="F292"/>
  <c r="G292"/>
  <c r="E293"/>
  <c r="F293"/>
  <c r="G293"/>
  <c r="E294"/>
  <c r="F294"/>
  <c r="G294"/>
  <c r="E295"/>
  <c r="F295"/>
  <c r="G295"/>
  <c r="E296"/>
  <c r="F296"/>
  <c r="G296"/>
  <c r="E297"/>
  <c r="F297"/>
  <c r="G297"/>
  <c r="E298"/>
  <c r="F298"/>
  <c r="G298"/>
  <c r="E299"/>
  <c r="F299"/>
  <c r="G299"/>
  <c r="E300"/>
  <c r="F300"/>
  <c r="G300"/>
  <c r="E301"/>
  <c r="F301"/>
  <c r="G301"/>
  <c r="E302"/>
  <c r="F302"/>
  <c r="G302"/>
  <c r="E303"/>
  <c r="F303"/>
  <c r="G303"/>
  <c r="E304"/>
  <c r="F304"/>
  <c r="G304"/>
  <c r="E305"/>
  <c r="F305"/>
  <c r="G305"/>
  <c r="Q71" i="35"/>
  <c r="Q72"/>
  <c r="R72"/>
  <c r="Q73"/>
  <c r="R73" s="1"/>
  <c r="S73"/>
  <c r="H116" i="37"/>
  <c r="H117"/>
  <c r="H118"/>
  <c r="H119"/>
  <c r="H120"/>
  <c r="H115"/>
  <c r="I108"/>
  <c r="L9" i="39" s="1"/>
  <c r="I106" i="37"/>
  <c r="L7" i="39" s="1"/>
  <c r="I107" i="37"/>
  <c r="L8" i="39" s="1"/>
  <c r="L4"/>
  <c r="I104" i="37"/>
  <c r="L5" i="39" s="1"/>
  <c r="I105" i="37"/>
  <c r="L6" i="39" s="1"/>
  <c r="C141" i="37"/>
  <c r="J9" i="39"/>
  <c r="J8"/>
  <c r="J7"/>
  <c r="J6"/>
  <c r="J5"/>
  <c r="J4"/>
  <c r="S72" i="35" l="1"/>
  <c r="O34"/>
  <c r="K9" i="39" s="1"/>
  <c r="O32" i="35"/>
  <c r="K7" i="39" s="1"/>
  <c r="O30" i="35"/>
  <c r="K5" i="39" s="1"/>
  <c r="K4"/>
  <c r="O33" i="35"/>
  <c r="K8" i="39" s="1"/>
  <c r="O31" i="35"/>
  <c r="K6" i="39" s="1"/>
  <c r="J10"/>
  <c r="L10"/>
  <c r="J103" i="37"/>
  <c r="M4" i="39" s="1"/>
  <c r="J107" i="37"/>
  <c r="M8" i="39" s="1"/>
  <c r="J105" i="37"/>
  <c r="M6" i="39" s="1"/>
  <c r="J108" i="37"/>
  <c r="M9" i="39" s="1"/>
  <c r="J106" i="37"/>
  <c r="M7" i="39" s="1"/>
  <c r="J104" i="37"/>
  <c r="M5" i="39" s="1"/>
  <c r="F69" i="36"/>
  <c r="G69"/>
  <c r="F70"/>
  <c r="G70"/>
  <c r="F71"/>
  <c r="G71"/>
  <c r="F72"/>
  <c r="G72"/>
  <c r="F73"/>
  <c r="G73"/>
  <c r="F74"/>
  <c r="G74"/>
  <c r="F75"/>
  <c r="G75"/>
  <c r="F76"/>
  <c r="G76"/>
  <c r="F77"/>
  <c r="G77"/>
  <c r="F78"/>
  <c r="G78"/>
  <c r="F79"/>
  <c r="G79"/>
  <c r="F80"/>
  <c r="G80"/>
  <c r="F81"/>
  <c r="G81"/>
  <c r="F82"/>
  <c r="G82"/>
  <c r="F83"/>
  <c r="G83"/>
  <c r="F84"/>
  <c r="G84"/>
  <c r="F85"/>
  <c r="G85"/>
  <c r="F86"/>
  <c r="G86"/>
  <c r="F87"/>
  <c r="G87"/>
  <c r="F88"/>
  <c r="G88"/>
  <c r="F89"/>
  <c r="G89"/>
  <c r="F90"/>
  <c r="G90"/>
  <c r="F91"/>
  <c r="G91"/>
  <c r="F92"/>
  <c r="G92"/>
  <c r="F93"/>
  <c r="G93"/>
  <c r="F94"/>
  <c r="G94"/>
  <c r="F95"/>
  <c r="G95"/>
  <c r="F96"/>
  <c r="G96"/>
  <c r="F97"/>
  <c r="G97"/>
  <c r="F98"/>
  <c r="G98"/>
  <c r="F99"/>
  <c r="G99"/>
  <c r="F100"/>
  <c r="G100"/>
  <c r="F101"/>
  <c r="G101"/>
  <c r="F102"/>
  <c r="G102"/>
  <c r="F103"/>
  <c r="G103"/>
  <c r="F104"/>
  <c r="G104"/>
  <c r="F105"/>
  <c r="G105"/>
  <c r="F106"/>
  <c r="G106"/>
  <c r="F107"/>
  <c r="G107"/>
  <c r="F108"/>
  <c r="G108"/>
  <c r="F109"/>
  <c r="G109"/>
  <c r="F110"/>
  <c r="G110"/>
  <c r="F111"/>
  <c r="G111"/>
  <c r="F112"/>
  <c r="G112"/>
  <c r="F113"/>
  <c r="G113"/>
  <c r="F114"/>
  <c r="G114"/>
  <c r="F115"/>
  <c r="G115"/>
  <c r="F116"/>
  <c r="G116"/>
  <c r="F117"/>
  <c r="G117"/>
  <c r="F118"/>
  <c r="G118"/>
  <c r="F119"/>
  <c r="G119"/>
  <c r="F120"/>
  <c r="G120"/>
  <c r="F121"/>
  <c r="G121"/>
  <c r="F122"/>
  <c r="G122"/>
  <c r="F123"/>
  <c r="G123"/>
  <c r="F124"/>
  <c r="G124"/>
  <c r="F125"/>
  <c r="G125"/>
  <c r="F126"/>
  <c r="G126"/>
  <c r="F127"/>
  <c r="G127"/>
  <c r="F128"/>
  <c r="G128"/>
  <c r="F129"/>
  <c r="G129"/>
  <c r="F130"/>
  <c r="G130"/>
  <c r="F131"/>
  <c r="G131"/>
  <c r="F132"/>
  <c r="G132"/>
  <c r="F133"/>
  <c r="G133"/>
  <c r="F134"/>
  <c r="G134"/>
  <c r="F135"/>
  <c r="G135"/>
  <c r="F136"/>
  <c r="G136"/>
  <c r="F137"/>
  <c r="G137"/>
  <c r="F138"/>
  <c r="G138"/>
  <c r="F139"/>
  <c r="G139"/>
  <c r="F140"/>
  <c r="G140"/>
  <c r="F141"/>
  <c r="G141"/>
  <c r="F142"/>
  <c r="G142"/>
  <c r="F143"/>
  <c r="G143"/>
  <c r="F144"/>
  <c r="G144"/>
  <c r="F145"/>
  <c r="G145"/>
  <c r="F146"/>
  <c r="G146"/>
  <c r="F147"/>
  <c r="G147"/>
  <c r="F148"/>
  <c r="G148"/>
  <c r="F149"/>
  <c r="G149"/>
  <c r="G68"/>
  <c r="F68"/>
  <c r="E68"/>
  <c r="K10" i="39" l="1"/>
  <c r="M10"/>
  <c r="G171" i="37"/>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170"/>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170"/>
  <c r="E69" i="36" l="1"/>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I141" i="37" l="1"/>
  <c r="D141"/>
  <c r="E141"/>
  <c r="F141"/>
  <c r="G141"/>
  <c r="H141"/>
  <c r="F28" i="39"/>
  <c r="V5" i="20"/>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D181" i="35"/>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180"/>
  <c r="D180"/>
  <c r="Q45"/>
  <c r="R45" s="1"/>
  <c r="D6" i="39"/>
  <c r="D4"/>
  <c r="D9"/>
  <c r="D5"/>
  <c r="D7"/>
  <c r="D8"/>
  <c r="F29" l="1"/>
  <c r="F30"/>
  <c r="Q46" i="35"/>
  <c r="Q50"/>
  <c r="Q51" s="1"/>
  <c r="D10" i="39"/>
  <c r="S45" i="35"/>
  <c r="D41" i="39"/>
  <c r="E26"/>
  <c r="D26"/>
  <c r="D19"/>
  <c r="D18"/>
  <c r="D17"/>
  <c r="D42"/>
  <c r="D40" s="1"/>
  <c r="G238" i="35"/>
  <c r="H238"/>
  <c r="G239"/>
  <c r="H239"/>
  <c r="G240"/>
  <c r="H240"/>
  <c r="G241"/>
  <c r="H241"/>
  <c r="G242"/>
  <c r="H242"/>
  <c r="G243"/>
  <c r="H243"/>
  <c r="G244"/>
  <c r="H244"/>
  <c r="G245"/>
  <c r="H245"/>
  <c r="G246"/>
  <c r="H246"/>
  <c r="G247"/>
  <c r="H247"/>
  <c r="G248"/>
  <c r="H248"/>
  <c r="G249"/>
  <c r="H249"/>
  <c r="G250"/>
  <c r="H250"/>
  <c r="G251"/>
  <c r="H251"/>
  <c r="G252"/>
  <c r="H252"/>
  <c r="G253"/>
  <c r="H253"/>
  <c r="G254"/>
  <c r="H254"/>
  <c r="G255"/>
  <c r="H255"/>
  <c r="G256"/>
  <c r="H256"/>
  <c r="G257"/>
  <c r="H257"/>
  <c r="G258"/>
  <c r="H258"/>
  <c r="G259"/>
  <c r="H259"/>
  <c r="G260"/>
  <c r="H260"/>
  <c r="G261"/>
  <c r="H261"/>
  <c r="G262"/>
  <c r="H262"/>
  <c r="G263"/>
  <c r="H263"/>
  <c r="G264"/>
  <c r="H264"/>
  <c r="G265"/>
  <c r="H265"/>
  <c r="G266"/>
  <c r="H266"/>
  <c r="G267"/>
  <c r="H267"/>
  <c r="G268"/>
  <c r="H268"/>
  <c r="G269"/>
  <c r="H269"/>
  <c r="G270"/>
  <c r="H270"/>
  <c r="G271"/>
  <c r="H271"/>
  <c r="G272"/>
  <c r="H272"/>
  <c r="G273"/>
  <c r="H273"/>
  <c r="G274"/>
  <c r="H274"/>
  <c r="G275"/>
  <c r="H275"/>
  <c r="G276"/>
  <c r="H276"/>
  <c r="G277"/>
  <c r="H277"/>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180"/>
  <c r="C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180"/>
  <c r="B180"/>
  <c r="C6"/>
  <c r="E28" i="39" s="1"/>
  <c r="C5" i="35"/>
  <c r="E27" i="39" s="1"/>
  <c r="B181" i="35"/>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C276"/>
  <c r="C277"/>
  <c r="V6" i="19"/>
  <c r="AL1"/>
  <c r="H332" i="20"/>
  <c r="H333"/>
  <c r="H334"/>
  <c r="H335"/>
  <c r="H336"/>
  <c r="AK6" i="19"/>
  <c r="AL6" s="1"/>
  <c r="F1"/>
  <c r="H6" i="20"/>
  <c r="AJ6" i="19"/>
  <c r="Y6"/>
  <c r="X6"/>
  <c r="W6"/>
  <c r="M6"/>
  <c r="D6"/>
  <c r="Q6" s="1"/>
  <c r="X5" i="20"/>
  <c r="Y5" s="1"/>
  <c r="X6"/>
  <c r="Y6" s="1"/>
  <c r="X7"/>
  <c r="Y7" s="1"/>
  <c r="X8"/>
  <c r="Y8" s="1"/>
  <c r="X9"/>
  <c r="Y9" s="1"/>
  <c r="X10"/>
  <c r="Y10" s="1"/>
  <c r="X11"/>
  <c r="Y11" s="1"/>
  <c r="X12"/>
  <c r="Y12" s="1"/>
  <c r="X13"/>
  <c r="Y13" s="1"/>
  <c r="X14"/>
  <c r="Y14" s="1"/>
  <c r="X15"/>
  <c r="Y15" s="1"/>
  <c r="X16"/>
  <c r="Y16" s="1"/>
  <c r="X17"/>
  <c r="Y17" s="1"/>
  <c r="X18"/>
  <c r="Y18" s="1"/>
  <c r="X19"/>
  <c r="Y19" s="1"/>
  <c r="X20"/>
  <c r="Y20" s="1"/>
  <c r="X21"/>
  <c r="Y21" s="1"/>
  <c r="X22"/>
  <c r="Y22" s="1"/>
  <c r="X23"/>
  <c r="Y23" s="1"/>
  <c r="X24"/>
  <c r="Y24" s="1"/>
  <c r="X25"/>
  <c r="Y25" s="1"/>
  <c r="X26"/>
  <c r="Y26" s="1"/>
  <c r="X27"/>
  <c r="Y27" s="1"/>
  <c r="X28"/>
  <c r="Y28" s="1"/>
  <c r="X29"/>
  <c r="Y29" s="1"/>
  <c r="X30"/>
  <c r="Y30" s="1"/>
  <c r="X31"/>
  <c r="Y31" s="1"/>
  <c r="X32"/>
  <c r="Y32" s="1"/>
  <c r="X33"/>
  <c r="Y33" s="1"/>
  <c r="X34"/>
  <c r="Y34" s="1"/>
  <c r="X35"/>
  <c r="Y35" s="1"/>
  <c r="X36"/>
  <c r="Y36" s="1"/>
  <c r="X37"/>
  <c r="Y37" s="1"/>
  <c r="X38"/>
  <c r="Y38" s="1"/>
  <c r="X39"/>
  <c r="Y39" s="1"/>
  <c r="X40"/>
  <c r="Y40" s="1"/>
  <c r="X41"/>
  <c r="Y41" s="1"/>
  <c r="X42"/>
  <c r="Y42" s="1"/>
  <c r="X43"/>
  <c r="Y43" s="1"/>
  <c r="X44"/>
  <c r="Y44" s="1"/>
  <c r="X45"/>
  <c r="Y45" s="1"/>
  <c r="X46"/>
  <c r="Y46" s="1"/>
  <c r="X47"/>
  <c r="Y47" s="1"/>
  <c r="X48"/>
  <c r="Y48" s="1"/>
  <c r="X49"/>
  <c r="Y49" s="1"/>
  <c r="X50"/>
  <c r="Y50" s="1"/>
  <c r="X51"/>
  <c r="Y51" s="1"/>
  <c r="X52"/>
  <c r="Y52" s="1"/>
  <c r="X53"/>
  <c r="Y53" s="1"/>
  <c r="X54"/>
  <c r="Y54" s="1"/>
  <c r="X55"/>
  <c r="Y55" s="1"/>
  <c r="X56"/>
  <c r="Y56" s="1"/>
  <c r="X57"/>
  <c r="Y57" s="1"/>
  <c r="X58"/>
  <c r="Y58" s="1"/>
  <c r="X59"/>
  <c r="Y59" s="1"/>
  <c r="X60"/>
  <c r="Y60" s="1"/>
  <c r="X61"/>
  <c r="Y61" s="1"/>
  <c r="X62"/>
  <c r="Y62" s="1"/>
  <c r="X63"/>
  <c r="Y63" s="1"/>
  <c r="X64"/>
  <c r="Y64" s="1"/>
  <c r="X65"/>
  <c r="Y65" s="1"/>
  <c r="X66"/>
  <c r="Y66" s="1"/>
  <c r="X67"/>
  <c r="Y67" s="1"/>
  <c r="X68"/>
  <c r="Y68" s="1"/>
  <c r="X69"/>
  <c r="Y69" s="1"/>
  <c r="X70"/>
  <c r="Y70" s="1"/>
  <c r="X71"/>
  <c r="Y71" s="1"/>
  <c r="X72"/>
  <c r="Y72" s="1"/>
  <c r="X73"/>
  <c r="Y73" s="1"/>
  <c r="X74"/>
  <c r="Y74" s="1"/>
  <c r="X75"/>
  <c r="Y75" s="1"/>
  <c r="X76"/>
  <c r="Y76" s="1"/>
  <c r="X77"/>
  <c r="Y77" s="1"/>
  <c r="X78"/>
  <c r="Y78" s="1"/>
  <c r="X79"/>
  <c r="Y79" s="1"/>
  <c r="X80"/>
  <c r="Y80" s="1"/>
  <c r="X81"/>
  <c r="Y81" s="1"/>
  <c r="X82"/>
  <c r="Y82" s="1"/>
  <c r="X83"/>
  <c r="Y83" s="1"/>
  <c r="X84"/>
  <c r="Y84" s="1"/>
  <c r="X85"/>
  <c r="Y85" s="1"/>
  <c r="X86"/>
  <c r="Y86" s="1"/>
  <c r="X87"/>
  <c r="Y87" s="1"/>
  <c r="X88"/>
  <c r="Y88" s="1"/>
  <c r="X89"/>
  <c r="Y89" s="1"/>
  <c r="X90"/>
  <c r="Y90" s="1"/>
  <c r="X91"/>
  <c r="Y91" s="1"/>
  <c r="X92"/>
  <c r="Y92" s="1"/>
  <c r="X93"/>
  <c r="Y93" s="1"/>
  <c r="X94"/>
  <c r="Y94" s="1"/>
  <c r="X95"/>
  <c r="Y95" s="1"/>
  <c r="X96"/>
  <c r="Y96" s="1"/>
  <c r="X97"/>
  <c r="Y97" s="1"/>
  <c r="X98"/>
  <c r="Y98" s="1"/>
  <c r="X99"/>
  <c r="Y99" s="1"/>
  <c r="X100"/>
  <c r="Y100" s="1"/>
  <c r="X101"/>
  <c r="Y101" s="1"/>
  <c r="X102"/>
  <c r="Y102" s="1"/>
  <c r="X103"/>
  <c r="Y103" s="1"/>
  <c r="X104"/>
  <c r="Y104" s="1"/>
  <c r="X105"/>
  <c r="Y105" s="1"/>
  <c r="X106"/>
  <c r="Y106" s="1"/>
  <c r="X107"/>
  <c r="Y107" s="1"/>
  <c r="X108"/>
  <c r="Y108" s="1"/>
  <c r="X109"/>
  <c r="Y109" s="1"/>
  <c r="X110"/>
  <c r="Y110" s="1"/>
  <c r="X111"/>
  <c r="Y111" s="1"/>
  <c r="X112"/>
  <c r="Y112" s="1"/>
  <c r="X113"/>
  <c r="Y113" s="1"/>
  <c r="X114"/>
  <c r="Y114" s="1"/>
  <c r="X115"/>
  <c r="Y115" s="1"/>
  <c r="X116"/>
  <c r="Y116" s="1"/>
  <c r="X117"/>
  <c r="Y117" s="1"/>
  <c r="X118"/>
  <c r="Y118" s="1"/>
  <c r="X119"/>
  <c r="Y119" s="1"/>
  <c r="X120"/>
  <c r="Y120" s="1"/>
  <c r="X121"/>
  <c r="Y121" s="1"/>
  <c r="X122"/>
  <c r="Y122" s="1"/>
  <c r="X123"/>
  <c r="Y123" s="1"/>
  <c r="X124"/>
  <c r="Y124" s="1"/>
  <c r="X125"/>
  <c r="Y125" s="1"/>
  <c r="X126"/>
  <c r="Y126" s="1"/>
  <c r="X127"/>
  <c r="Y127" s="1"/>
  <c r="X128"/>
  <c r="Y128" s="1"/>
  <c r="X129"/>
  <c r="Y129" s="1"/>
  <c r="X130"/>
  <c r="Y130" s="1"/>
  <c r="X131"/>
  <c r="Y131" s="1"/>
  <c r="X132"/>
  <c r="Y132" s="1"/>
  <c r="X133"/>
  <c r="Y133" s="1"/>
  <c r="X134"/>
  <c r="Y134" s="1"/>
  <c r="X135"/>
  <c r="Y135" s="1"/>
  <c r="X136"/>
  <c r="Y136" s="1"/>
  <c r="X137"/>
  <c r="Y137" s="1"/>
  <c r="X138"/>
  <c r="Y138" s="1"/>
  <c r="X139"/>
  <c r="Y139" s="1"/>
  <c r="X140"/>
  <c r="Y140" s="1"/>
  <c r="X141"/>
  <c r="Y141" s="1"/>
  <c r="X142"/>
  <c r="Y142" s="1"/>
  <c r="X143"/>
  <c r="Y143" s="1"/>
  <c r="X144"/>
  <c r="Y144" s="1"/>
  <c r="X145"/>
  <c r="Y145" s="1"/>
  <c r="X146"/>
  <c r="Y146" s="1"/>
  <c r="X147"/>
  <c r="Y147" s="1"/>
  <c r="X148"/>
  <c r="Y148" s="1"/>
  <c r="X149"/>
  <c r="Y149" s="1"/>
  <c r="X150"/>
  <c r="Y150" s="1"/>
  <c r="X151"/>
  <c r="Y151" s="1"/>
  <c r="X152"/>
  <c r="Y152" s="1"/>
  <c r="X153"/>
  <c r="Y153" s="1"/>
  <c r="X154"/>
  <c r="Y154" s="1"/>
  <c r="X155"/>
  <c r="Y155" s="1"/>
  <c r="X156"/>
  <c r="Y156" s="1"/>
  <c r="X157"/>
  <c r="Y157" s="1"/>
  <c r="X158"/>
  <c r="Y158" s="1"/>
  <c r="X159"/>
  <c r="Y159" s="1"/>
  <c r="X160"/>
  <c r="Y160" s="1"/>
  <c r="X161"/>
  <c r="Y161" s="1"/>
  <c r="X162"/>
  <c r="Y162" s="1"/>
  <c r="X163"/>
  <c r="Y163" s="1"/>
  <c r="X164"/>
  <c r="Y164" s="1"/>
  <c r="X165"/>
  <c r="Y165" s="1"/>
  <c r="X166"/>
  <c r="Y166" s="1"/>
  <c r="X167"/>
  <c r="Y167" s="1"/>
  <c r="X168"/>
  <c r="Y168" s="1"/>
  <c r="X169"/>
  <c r="Y169" s="1"/>
  <c r="X170"/>
  <c r="Y170" s="1"/>
  <c r="X171"/>
  <c r="Y171" s="1"/>
  <c r="X172"/>
  <c r="Y172" s="1"/>
  <c r="X173"/>
  <c r="Y173" s="1"/>
  <c r="X174"/>
  <c r="Y174" s="1"/>
  <c r="X175"/>
  <c r="Y175" s="1"/>
  <c r="X176"/>
  <c r="Y176" s="1"/>
  <c r="X177"/>
  <c r="Y177" s="1"/>
  <c r="X178"/>
  <c r="Y178" s="1"/>
  <c r="X179"/>
  <c r="Y179" s="1"/>
  <c r="X180"/>
  <c r="Y180" s="1"/>
  <c r="X181"/>
  <c r="Y181" s="1"/>
  <c r="X182"/>
  <c r="Y182" s="1"/>
  <c r="X183"/>
  <c r="Y183" s="1"/>
  <c r="X184"/>
  <c r="Y184" s="1"/>
  <c r="X185"/>
  <c r="Y185" s="1"/>
  <c r="X186"/>
  <c r="Y186" s="1"/>
  <c r="X187"/>
  <c r="Y187" s="1"/>
  <c r="X188"/>
  <c r="Y188" s="1"/>
  <c r="X189"/>
  <c r="Y189" s="1"/>
  <c r="X190"/>
  <c r="Y190" s="1"/>
  <c r="X191"/>
  <c r="Y191" s="1"/>
  <c r="X192"/>
  <c r="Y192" s="1"/>
  <c r="X193"/>
  <c r="Y193" s="1"/>
  <c r="X194"/>
  <c r="Y194" s="1"/>
  <c r="X195"/>
  <c r="Y195" s="1"/>
  <c r="X196"/>
  <c r="Y196" s="1"/>
  <c r="X197"/>
  <c r="Y197" s="1"/>
  <c r="X198"/>
  <c r="Y198" s="1"/>
  <c r="X199"/>
  <c r="Y199" s="1"/>
  <c r="X200"/>
  <c r="Y200" s="1"/>
  <c r="X201"/>
  <c r="Y201" s="1"/>
  <c r="X202"/>
  <c r="Y202" s="1"/>
  <c r="X203"/>
  <c r="Y203" s="1"/>
  <c r="X204"/>
  <c r="Y204" s="1"/>
  <c r="X205"/>
  <c r="Y205" s="1"/>
  <c r="X206"/>
  <c r="Y206" s="1"/>
  <c r="X207"/>
  <c r="Y207" s="1"/>
  <c r="X208"/>
  <c r="Y208" s="1"/>
  <c r="X209"/>
  <c r="Y209" s="1"/>
  <c r="X210"/>
  <c r="Y210" s="1"/>
  <c r="X211"/>
  <c r="Y211" s="1"/>
  <c r="X212"/>
  <c r="Y212" s="1"/>
  <c r="X213"/>
  <c r="Y213" s="1"/>
  <c r="X214"/>
  <c r="Y214" s="1"/>
  <c r="X215"/>
  <c r="Y215" s="1"/>
  <c r="X216"/>
  <c r="Y216" s="1"/>
  <c r="X217"/>
  <c r="Y217" s="1"/>
  <c r="X218"/>
  <c r="Y218" s="1"/>
  <c r="X219"/>
  <c r="Y219" s="1"/>
  <c r="X220"/>
  <c r="Y220" s="1"/>
  <c r="X221"/>
  <c r="Y221" s="1"/>
  <c r="X222"/>
  <c r="Y222" s="1"/>
  <c r="X223"/>
  <c r="Y223" s="1"/>
  <c r="X224"/>
  <c r="Y224" s="1"/>
  <c r="X225"/>
  <c r="Y225" s="1"/>
  <c r="X226"/>
  <c r="Y226" s="1"/>
  <c r="X227"/>
  <c r="Y227" s="1"/>
  <c r="X228"/>
  <c r="Y228" s="1"/>
  <c r="X229"/>
  <c r="Y229" s="1"/>
  <c r="X230"/>
  <c r="Y230" s="1"/>
  <c r="X231"/>
  <c r="Y231" s="1"/>
  <c r="X232"/>
  <c r="Y232" s="1"/>
  <c r="X233"/>
  <c r="Y233" s="1"/>
  <c r="X234"/>
  <c r="Y234" s="1"/>
  <c r="X235"/>
  <c r="Y235" s="1"/>
  <c r="X236"/>
  <c r="Y236" s="1"/>
  <c r="X237"/>
  <c r="Y237" s="1"/>
  <c r="X238"/>
  <c r="Y238" s="1"/>
  <c r="X239"/>
  <c r="Y239" s="1"/>
  <c r="X240"/>
  <c r="Y240" s="1"/>
  <c r="X241"/>
  <c r="Y241" s="1"/>
  <c r="X242"/>
  <c r="Y242" s="1"/>
  <c r="X243"/>
  <c r="Y243" s="1"/>
  <c r="X244"/>
  <c r="Y244" s="1"/>
  <c r="X245"/>
  <c r="Y245" s="1"/>
  <c r="X246"/>
  <c r="Y246" s="1"/>
  <c r="X247"/>
  <c r="Y247" s="1"/>
  <c r="X248"/>
  <c r="Y248" s="1"/>
  <c r="X249"/>
  <c r="Y249" s="1"/>
  <c r="X250"/>
  <c r="Y250" s="1"/>
  <c r="X251"/>
  <c r="Y251" s="1"/>
  <c r="X252"/>
  <c r="Y252" s="1"/>
  <c r="X253"/>
  <c r="Y253" s="1"/>
  <c r="X254"/>
  <c r="Y254" s="1"/>
  <c r="X255"/>
  <c r="Y255" s="1"/>
  <c r="X256"/>
  <c r="Y256" s="1"/>
  <c r="X257"/>
  <c r="Y257" s="1"/>
  <c r="X258"/>
  <c r="Y258" s="1"/>
  <c r="X259"/>
  <c r="Y259" s="1"/>
  <c r="X260"/>
  <c r="Y260" s="1"/>
  <c r="X261"/>
  <c r="Y261" s="1"/>
  <c r="X262"/>
  <c r="Y262" s="1"/>
  <c r="X263"/>
  <c r="Y263" s="1"/>
  <c r="X264"/>
  <c r="Y264" s="1"/>
  <c r="X265"/>
  <c r="Y265" s="1"/>
  <c r="X266"/>
  <c r="Y266" s="1"/>
  <c r="X267"/>
  <c r="Y267" s="1"/>
  <c r="X268"/>
  <c r="Y268" s="1"/>
  <c r="X269"/>
  <c r="Y269" s="1"/>
  <c r="X270"/>
  <c r="Y270" s="1"/>
  <c r="X271"/>
  <c r="Y271" s="1"/>
  <c r="X272"/>
  <c r="Y272" s="1"/>
  <c r="X273"/>
  <c r="Y273" s="1"/>
  <c r="X274"/>
  <c r="Y274" s="1"/>
  <c r="X275"/>
  <c r="Y275" s="1"/>
  <c r="X276"/>
  <c r="Y276" s="1"/>
  <c r="X277"/>
  <c r="Y277" s="1"/>
  <c r="X278"/>
  <c r="Y278" s="1"/>
  <c r="X279"/>
  <c r="Y279" s="1"/>
  <c r="X280"/>
  <c r="Y280" s="1"/>
  <c r="X281"/>
  <c r="Y281" s="1"/>
  <c r="X282"/>
  <c r="Y282" s="1"/>
  <c r="X283"/>
  <c r="Y283" s="1"/>
  <c r="X284"/>
  <c r="Y284" s="1"/>
  <c r="X285"/>
  <c r="Y285" s="1"/>
  <c r="X286"/>
  <c r="Y286" s="1"/>
  <c r="X287"/>
  <c r="Y287" s="1"/>
  <c r="X288"/>
  <c r="Y288" s="1"/>
  <c r="X289"/>
  <c r="Y289" s="1"/>
  <c r="X290"/>
  <c r="Y290" s="1"/>
  <c r="X291"/>
  <c r="Y291" s="1"/>
  <c r="X292"/>
  <c r="Y292" s="1"/>
  <c r="X293"/>
  <c r="Y293" s="1"/>
  <c r="X294"/>
  <c r="Y294" s="1"/>
  <c r="X295"/>
  <c r="Y295" s="1"/>
  <c r="X296"/>
  <c r="Y296" s="1"/>
  <c r="X297"/>
  <c r="Y297" s="1"/>
  <c r="X298"/>
  <c r="Y298" s="1"/>
  <c r="X299"/>
  <c r="Y299" s="1"/>
  <c r="X300"/>
  <c r="Y300" s="1"/>
  <c r="X301"/>
  <c r="Y301" s="1"/>
  <c r="X302"/>
  <c r="Y302" s="1"/>
  <c r="X303"/>
  <c r="Y303" s="1"/>
  <c r="X304"/>
  <c r="Y304" s="1"/>
  <c r="X305"/>
  <c r="Y305" s="1"/>
  <c r="X306"/>
  <c r="Y306" s="1"/>
  <c r="X307"/>
  <c r="Y307" s="1"/>
  <c r="X308"/>
  <c r="Y308" s="1"/>
  <c r="X309"/>
  <c r="Y309" s="1"/>
  <c r="X310"/>
  <c r="Y310" s="1"/>
  <c r="X311"/>
  <c r="Y311" s="1"/>
  <c r="X312"/>
  <c r="Y312" s="1"/>
  <c r="X313"/>
  <c r="Y313" s="1"/>
  <c r="X314"/>
  <c r="Y314" s="1"/>
  <c r="X315"/>
  <c r="Y315" s="1"/>
  <c r="X316"/>
  <c r="Y316" s="1"/>
  <c r="X317"/>
  <c r="Y317" s="1"/>
  <c r="X318"/>
  <c r="Y318" s="1"/>
  <c r="X319"/>
  <c r="Y319" s="1"/>
  <c r="X320"/>
  <c r="Y320" s="1"/>
  <c r="X321"/>
  <c r="Y321" s="1"/>
  <c r="X322"/>
  <c r="Y322" s="1"/>
  <c r="X323"/>
  <c r="Y323" s="1"/>
  <c r="X324"/>
  <c r="Y324" s="1"/>
  <c r="X325"/>
  <c r="Y325" s="1"/>
  <c r="X326"/>
  <c r="Y326" s="1"/>
  <c r="X327"/>
  <c r="Y327" s="1"/>
  <c r="X328"/>
  <c r="Y328" s="1"/>
  <c r="X329"/>
  <c r="Y329" s="1"/>
  <c r="X330"/>
  <c r="Y330" s="1"/>
  <c r="X331"/>
  <c r="Y331" s="1"/>
  <c r="X332"/>
  <c r="Y332" s="1"/>
  <c r="X333"/>
  <c r="Y333" s="1"/>
  <c r="X334"/>
  <c r="Y334" s="1"/>
  <c r="X335"/>
  <c r="Y335" s="1"/>
  <c r="X336"/>
  <c r="Y336" s="1"/>
  <c r="X337"/>
  <c r="Y337" s="1"/>
  <c r="X338"/>
  <c r="Y338" s="1"/>
  <c r="X339"/>
  <c r="Y339" s="1"/>
  <c r="X340"/>
  <c r="Y340" s="1"/>
  <c r="X341"/>
  <c r="Y341" s="1"/>
  <c r="X342"/>
  <c r="Y342" s="1"/>
  <c r="X343"/>
  <c r="Y343" s="1"/>
  <c r="X344"/>
  <c r="Y344" s="1"/>
  <c r="X345"/>
  <c r="Y345" s="1"/>
  <c r="X346"/>
  <c r="Y346" s="1"/>
  <c r="X347"/>
  <c r="Y347" s="1"/>
  <c r="X348"/>
  <c r="Y348" s="1"/>
  <c r="X349"/>
  <c r="Y349" s="1"/>
  <c r="X350"/>
  <c r="Y350" s="1"/>
  <c r="X351"/>
  <c r="Y351" s="1"/>
  <c r="X352"/>
  <c r="Y352" s="1"/>
  <c r="X353"/>
  <c r="Y353" s="1"/>
  <c r="X354"/>
  <c r="Y354" s="1"/>
  <c r="X355"/>
  <c r="Y355" s="1"/>
  <c r="X356"/>
  <c r="Y356" s="1"/>
  <c r="X357"/>
  <c r="Y357" s="1"/>
  <c r="X358"/>
  <c r="Y358" s="1"/>
  <c r="X359"/>
  <c r="Y359" s="1"/>
  <c r="X360"/>
  <c r="Y360" s="1"/>
  <c r="X361"/>
  <c r="Y361" s="1"/>
  <c r="X362"/>
  <c r="Y362" s="1"/>
  <c r="X363"/>
  <c r="Y363" s="1"/>
  <c r="X364"/>
  <c r="Y364" s="1"/>
  <c r="X365"/>
  <c r="Y365" s="1"/>
  <c r="X366"/>
  <c r="Y366" s="1"/>
  <c r="X367"/>
  <c r="Y367" s="1"/>
  <c r="X368"/>
  <c r="Y368" s="1"/>
  <c r="X369"/>
  <c r="Y369" s="1"/>
  <c r="X370"/>
  <c r="Y370" s="1"/>
  <c r="X371"/>
  <c r="Y371" s="1"/>
  <c r="X372"/>
  <c r="Y372" s="1"/>
  <c r="X373"/>
  <c r="Y373" s="1"/>
  <c r="X374"/>
  <c r="Y374" s="1"/>
  <c r="X375"/>
  <c r="Y375" s="1"/>
  <c r="X376"/>
  <c r="Y376" s="1"/>
  <c r="X377"/>
  <c r="Y377" s="1"/>
  <c r="X378"/>
  <c r="Y378" s="1"/>
  <c r="X379"/>
  <c r="Y379" s="1"/>
  <c r="X380"/>
  <c r="Y380" s="1"/>
  <c r="X381"/>
  <c r="Y381" s="1"/>
  <c r="X382"/>
  <c r="Y382" s="1"/>
  <c r="X383"/>
  <c r="Y383" s="1"/>
  <c r="X384"/>
  <c r="Y384" s="1"/>
  <c r="X385"/>
  <c r="Y385" s="1"/>
  <c r="X386"/>
  <c r="Y386" s="1"/>
  <c r="X387"/>
  <c r="Y387" s="1"/>
  <c r="X388"/>
  <c r="Y388" s="1"/>
  <c r="X389"/>
  <c r="Y389" s="1"/>
  <c r="X390"/>
  <c r="Y390" s="1"/>
  <c r="X391"/>
  <c r="Y391" s="1"/>
  <c r="X392"/>
  <c r="Y392" s="1"/>
  <c r="X393"/>
  <c r="Y393" s="1"/>
  <c r="X394"/>
  <c r="Y394" s="1"/>
  <c r="X395"/>
  <c r="Y395" s="1"/>
  <c r="X396"/>
  <c r="Y396" s="1"/>
  <c r="X397"/>
  <c r="Y397" s="1"/>
  <c r="X398"/>
  <c r="Y398" s="1"/>
  <c r="X399"/>
  <c r="Y399" s="1"/>
  <c r="X400"/>
  <c r="Y400" s="1"/>
  <c r="X401"/>
  <c r="Y401" s="1"/>
  <c r="X402"/>
  <c r="Y402" s="1"/>
  <c r="X403"/>
  <c r="Y403" s="1"/>
  <c r="X404"/>
  <c r="Y404" s="1"/>
  <c r="X405"/>
  <c r="Y405" s="1"/>
  <c r="X406"/>
  <c r="Y406" s="1"/>
  <c r="X407"/>
  <c r="Y407" s="1"/>
  <c r="X408"/>
  <c r="Y408" s="1"/>
  <c r="X409"/>
  <c r="Y409" s="1"/>
  <c r="X410"/>
  <c r="Y410" s="1"/>
  <c r="X411"/>
  <c r="Y411" s="1"/>
  <c r="X412"/>
  <c r="Y412" s="1"/>
  <c r="X413"/>
  <c r="Y413" s="1"/>
  <c r="X414"/>
  <c r="Y414" s="1"/>
  <c r="X415"/>
  <c r="Y415" s="1"/>
  <c r="X416"/>
  <c r="Y416" s="1"/>
  <c r="X417"/>
  <c r="Y417" s="1"/>
  <c r="X418"/>
  <c r="Y418" s="1"/>
  <c r="X419"/>
  <c r="Y419" s="1"/>
  <c r="X420"/>
  <c r="Y420" s="1"/>
  <c r="X421"/>
  <c r="Y421" s="1"/>
  <c r="X422"/>
  <c r="Y422" s="1"/>
  <c r="X423"/>
  <c r="Y423" s="1"/>
  <c r="X424"/>
  <c r="Y424" s="1"/>
  <c r="X425"/>
  <c r="Y425" s="1"/>
  <c r="X426"/>
  <c r="Y426" s="1"/>
  <c r="X427"/>
  <c r="Y427" s="1"/>
  <c r="X428"/>
  <c r="Y428" s="1"/>
  <c r="X429"/>
  <c r="Y429" s="1"/>
  <c r="X430"/>
  <c r="Y430" s="1"/>
  <c r="X431"/>
  <c r="Y431" s="1"/>
  <c r="X432"/>
  <c r="Y432" s="1"/>
  <c r="X433"/>
  <c r="Y433" s="1"/>
  <c r="X434"/>
  <c r="Y434" s="1"/>
  <c r="X435"/>
  <c r="Y435" s="1"/>
  <c r="X436"/>
  <c r="Y436" s="1"/>
  <c r="X437"/>
  <c r="Y437" s="1"/>
  <c r="X438"/>
  <c r="Y438" s="1"/>
  <c r="X439"/>
  <c r="Y439" s="1"/>
  <c r="X440"/>
  <c r="Y440" s="1"/>
  <c r="X441"/>
  <c r="Y441" s="1"/>
  <c r="X442"/>
  <c r="Y442" s="1"/>
  <c r="X443"/>
  <c r="Y443" s="1"/>
  <c r="X444"/>
  <c r="Y444" s="1"/>
  <c r="X445"/>
  <c r="Y445" s="1"/>
  <c r="X446"/>
  <c r="Y446" s="1"/>
  <c r="X447"/>
  <c r="Y447" s="1"/>
  <c r="X448"/>
  <c r="Y448" s="1"/>
  <c r="X449"/>
  <c r="Y449" s="1"/>
  <c r="X450"/>
  <c r="Y450" s="1"/>
  <c r="X451"/>
  <c r="Y451" s="1"/>
  <c r="X452"/>
  <c r="Y452" s="1"/>
  <c r="X453"/>
  <c r="Y453" s="1"/>
  <c r="X454"/>
  <c r="Y454" s="1"/>
  <c r="X455"/>
  <c r="Y455" s="1"/>
  <c r="X456"/>
  <c r="Y456" s="1"/>
  <c r="X457"/>
  <c r="Y457" s="1"/>
  <c r="X458"/>
  <c r="Y458" s="1"/>
  <c r="X459"/>
  <c r="Y459" s="1"/>
  <c r="X460"/>
  <c r="Y460" s="1"/>
  <c r="X461"/>
  <c r="Y461" s="1"/>
  <c r="X462"/>
  <c r="Y462" s="1"/>
  <c r="X463"/>
  <c r="Y463" s="1"/>
  <c r="X464"/>
  <c r="Y464" s="1"/>
  <c r="X465"/>
  <c r="Y465" s="1"/>
  <c r="X466"/>
  <c r="Y466" s="1"/>
  <c r="X467"/>
  <c r="Y467" s="1"/>
  <c r="X468"/>
  <c r="Y468" s="1"/>
  <c r="X469"/>
  <c r="Y469" s="1"/>
  <c r="X470"/>
  <c r="Y470" s="1"/>
  <c r="X471"/>
  <c r="Y471" s="1"/>
  <c r="X472"/>
  <c r="Y472" s="1"/>
  <c r="X473"/>
  <c r="Y473" s="1"/>
  <c r="X474"/>
  <c r="Y474" s="1"/>
  <c r="X475"/>
  <c r="Y475" s="1"/>
  <c r="X476"/>
  <c r="Y476" s="1"/>
  <c r="X477"/>
  <c r="Y477" s="1"/>
  <c r="X478"/>
  <c r="Y478" s="1"/>
  <c r="X479"/>
  <c r="Y479" s="1"/>
  <c r="X480"/>
  <c r="Y480" s="1"/>
  <c r="X481"/>
  <c r="Y481" s="1"/>
  <c r="X482"/>
  <c r="Y482" s="1"/>
  <c r="X483"/>
  <c r="Y483" s="1"/>
  <c r="X484"/>
  <c r="Y484" s="1"/>
  <c r="X485"/>
  <c r="Y485" s="1"/>
  <c r="X486"/>
  <c r="Y486" s="1"/>
  <c r="X487"/>
  <c r="Y487" s="1"/>
  <c r="X488"/>
  <c r="Y488" s="1"/>
  <c r="X489"/>
  <c r="Y489" s="1"/>
  <c r="X490"/>
  <c r="Y490" s="1"/>
  <c r="X491"/>
  <c r="Y491" s="1"/>
  <c r="X492"/>
  <c r="Y492" s="1"/>
  <c r="X493"/>
  <c r="Y493" s="1"/>
  <c r="X494"/>
  <c r="Y494" s="1"/>
  <c r="X495"/>
  <c r="Y495" s="1"/>
  <c r="X496"/>
  <c r="Y496" s="1"/>
  <c r="X497"/>
  <c r="Y497" s="1"/>
  <c r="X498"/>
  <c r="Y498" s="1"/>
  <c r="X499"/>
  <c r="Y499" s="1"/>
  <c r="X500"/>
  <c r="Y500" s="1"/>
  <c r="X501"/>
  <c r="Y501" s="1"/>
  <c r="X502"/>
  <c r="Y502" s="1"/>
  <c r="X503"/>
  <c r="Y503" s="1"/>
  <c r="X504"/>
  <c r="Y504" s="1"/>
  <c r="X505"/>
  <c r="Y505" s="1"/>
  <c r="X506"/>
  <c r="Y506" s="1"/>
  <c r="X507"/>
  <c r="Y507" s="1"/>
  <c r="X508"/>
  <c r="Y508" s="1"/>
  <c r="X509"/>
  <c r="Y509" s="1"/>
  <c r="X510"/>
  <c r="Y510" s="1"/>
  <c r="X511"/>
  <c r="Y511" s="1"/>
  <c r="X512"/>
  <c r="Y512" s="1"/>
  <c r="X513"/>
  <c r="Y513" s="1"/>
  <c r="X514"/>
  <c r="Y514" s="1"/>
  <c r="X515"/>
  <c r="Y515" s="1"/>
  <c r="X516"/>
  <c r="Y516" s="1"/>
  <c r="X517"/>
  <c r="Y517" s="1"/>
  <c r="X518"/>
  <c r="Y518" s="1"/>
  <c r="X519"/>
  <c r="Y519" s="1"/>
  <c r="X520"/>
  <c r="Y520" s="1"/>
  <c r="X521"/>
  <c r="Y521" s="1"/>
  <c r="X522"/>
  <c r="Y522" s="1"/>
  <c r="X523"/>
  <c r="Y523" s="1"/>
  <c r="X524"/>
  <c r="Y524" s="1"/>
  <c r="X525"/>
  <c r="Y525" s="1"/>
  <c r="X526"/>
  <c r="Y526" s="1"/>
  <c r="X527"/>
  <c r="Y527" s="1"/>
  <c r="X528"/>
  <c r="Y528" s="1"/>
  <c r="X529"/>
  <c r="Y529" s="1"/>
  <c r="X530"/>
  <c r="Y530" s="1"/>
  <c r="X531"/>
  <c r="Y531" s="1"/>
  <c r="X532"/>
  <c r="Y532" s="1"/>
  <c r="X533"/>
  <c r="Y533" s="1"/>
  <c r="X534"/>
  <c r="Y534" s="1"/>
  <c r="X535"/>
  <c r="Y535" s="1"/>
  <c r="X536"/>
  <c r="Y536" s="1"/>
  <c r="X537"/>
  <c r="Y537" s="1"/>
  <c r="X538"/>
  <c r="Y538" s="1"/>
  <c r="X539"/>
  <c r="Y539" s="1"/>
  <c r="X540"/>
  <c r="Y540" s="1"/>
  <c r="X541"/>
  <c r="Y541" s="1"/>
  <c r="X542"/>
  <c r="Y542" s="1"/>
  <c r="X543"/>
  <c r="Y543" s="1"/>
  <c r="X544"/>
  <c r="Y544" s="1"/>
  <c r="X545"/>
  <c r="Y545" s="1"/>
  <c r="X546"/>
  <c r="Y546" s="1"/>
  <c r="X547"/>
  <c r="Y547" s="1"/>
  <c r="X548"/>
  <c r="Y548" s="1"/>
  <c r="X549"/>
  <c r="Y549" s="1"/>
  <c r="X550"/>
  <c r="Y550" s="1"/>
  <c r="X551"/>
  <c r="Y551" s="1"/>
  <c r="X552"/>
  <c r="Y552" s="1"/>
  <c r="X553"/>
  <c r="Y553" s="1"/>
  <c r="X554"/>
  <c r="Y554" s="1"/>
  <c r="X555"/>
  <c r="Y555" s="1"/>
  <c r="X556"/>
  <c r="Y556" s="1"/>
  <c r="X557"/>
  <c r="Y557" s="1"/>
  <c r="X558"/>
  <c r="Y558" s="1"/>
  <c r="X559"/>
  <c r="Y559" s="1"/>
  <c r="X560"/>
  <c r="Y560" s="1"/>
  <c r="X561"/>
  <c r="Y561" s="1"/>
  <c r="X562"/>
  <c r="Y562" s="1"/>
  <c r="X563"/>
  <c r="Y563" s="1"/>
  <c r="X564"/>
  <c r="Y564" s="1"/>
  <c r="X565"/>
  <c r="Y565" s="1"/>
  <c r="X566"/>
  <c r="Y566" s="1"/>
  <c r="X567"/>
  <c r="Y567" s="1"/>
  <c r="X568"/>
  <c r="Y568" s="1"/>
  <c r="X569"/>
  <c r="Y569" s="1"/>
  <c r="X570"/>
  <c r="Y570" s="1"/>
  <c r="X571"/>
  <c r="Y571" s="1"/>
  <c r="X572"/>
  <c r="Y572" s="1"/>
  <c r="X573"/>
  <c r="Y573" s="1"/>
  <c r="X574"/>
  <c r="Y574" s="1"/>
  <c r="X575"/>
  <c r="Y575" s="1"/>
  <c r="X576"/>
  <c r="Y576" s="1"/>
  <c r="X577"/>
  <c r="Y577" s="1"/>
  <c r="X578"/>
  <c r="Y578" s="1"/>
  <c r="X579"/>
  <c r="Y579" s="1"/>
  <c r="X580"/>
  <c r="Y580" s="1"/>
  <c r="X581"/>
  <c r="Y581" s="1"/>
  <c r="X582"/>
  <c r="Y582" s="1"/>
  <c r="X583"/>
  <c r="Y583" s="1"/>
  <c r="X584"/>
  <c r="Y584" s="1"/>
  <c r="X585"/>
  <c r="Y585" s="1"/>
  <c r="X586"/>
  <c r="Y586" s="1"/>
  <c r="X587"/>
  <c r="Y587" s="1"/>
  <c r="X588"/>
  <c r="Y588" s="1"/>
  <c r="X589"/>
  <c r="Y589" s="1"/>
  <c r="X590"/>
  <c r="Y590" s="1"/>
  <c r="X591"/>
  <c r="Y591" s="1"/>
  <c r="X592"/>
  <c r="Y592" s="1"/>
  <c r="X593"/>
  <c r="Y593" s="1"/>
  <c r="X594"/>
  <c r="Y594" s="1"/>
  <c r="X595"/>
  <c r="Y595" s="1"/>
  <c r="X596"/>
  <c r="Y596" s="1"/>
  <c r="X597"/>
  <c r="Y597" s="1"/>
  <c r="X598"/>
  <c r="Y598" s="1"/>
  <c r="X599"/>
  <c r="Y599" s="1"/>
  <c r="X600"/>
  <c r="Y600" s="1"/>
  <c r="X601"/>
  <c r="Y601" s="1"/>
  <c r="X602"/>
  <c r="Y602" s="1"/>
  <c r="X603"/>
  <c r="Y603" s="1"/>
  <c r="X604"/>
  <c r="Y604" s="1"/>
  <c r="X605"/>
  <c r="Y605" s="1"/>
  <c r="X606"/>
  <c r="Y606" s="1"/>
  <c r="X607"/>
  <c r="Y607" s="1"/>
  <c r="X608"/>
  <c r="Y608" s="1"/>
  <c r="X609"/>
  <c r="Y609" s="1"/>
  <c r="X610"/>
  <c r="Y610" s="1"/>
  <c r="X611"/>
  <c r="Y611" s="1"/>
  <c r="X612"/>
  <c r="Y612" s="1"/>
  <c r="X613"/>
  <c r="Y613" s="1"/>
  <c r="X614"/>
  <c r="Y614" s="1"/>
  <c r="X615"/>
  <c r="Y615" s="1"/>
  <c r="X616"/>
  <c r="Y616" s="1"/>
  <c r="X617"/>
  <c r="Y617" s="1"/>
  <c r="X618"/>
  <c r="Y618" s="1"/>
  <c r="X619"/>
  <c r="Y619" s="1"/>
  <c r="X620"/>
  <c r="Y620" s="1"/>
  <c r="X621"/>
  <c r="Y621" s="1"/>
  <c r="X622"/>
  <c r="Y622" s="1"/>
  <c r="X623"/>
  <c r="Y623" s="1"/>
  <c r="X624"/>
  <c r="Y624" s="1"/>
  <c r="X625"/>
  <c r="Y625" s="1"/>
  <c r="X626"/>
  <c r="Y626" s="1"/>
  <c r="X627"/>
  <c r="Y627" s="1"/>
  <c r="X628"/>
  <c r="Y628" s="1"/>
  <c r="X629"/>
  <c r="Y629" s="1"/>
  <c r="X630"/>
  <c r="Y630" s="1"/>
  <c r="X631"/>
  <c r="Y631" s="1"/>
  <c r="X632"/>
  <c r="Y632" s="1"/>
  <c r="X633"/>
  <c r="Y633" s="1"/>
  <c r="X634"/>
  <c r="Y634" s="1"/>
  <c r="X635"/>
  <c r="Y635" s="1"/>
  <c r="X636"/>
  <c r="Y636" s="1"/>
  <c r="X637"/>
  <c r="Y637" s="1"/>
  <c r="X638"/>
  <c r="Y638" s="1"/>
  <c r="X639"/>
  <c r="Y639" s="1"/>
  <c r="X640"/>
  <c r="Y640" s="1"/>
  <c r="X641"/>
  <c r="Y641" s="1"/>
  <c r="X642"/>
  <c r="Y642" s="1"/>
  <c r="X643"/>
  <c r="Y643" s="1"/>
  <c r="X644"/>
  <c r="Y644" s="1"/>
  <c r="X645"/>
  <c r="Y645" s="1"/>
  <c r="X646"/>
  <c r="Y646" s="1"/>
  <c r="X647"/>
  <c r="Y647" s="1"/>
  <c r="X648"/>
  <c r="Y648" s="1"/>
  <c r="X649"/>
  <c r="Y649" s="1"/>
  <c r="X650"/>
  <c r="Y650" s="1"/>
  <c r="X651"/>
  <c r="Y651" s="1"/>
  <c r="X652"/>
  <c r="Y652" s="1"/>
  <c r="X653"/>
  <c r="Y653" s="1"/>
  <c r="X654"/>
  <c r="Y654" s="1"/>
  <c r="X655"/>
  <c r="Y655" s="1"/>
  <c r="X656"/>
  <c r="Y656" s="1"/>
  <c r="X657"/>
  <c r="Y657" s="1"/>
  <c r="X658"/>
  <c r="Y658" s="1"/>
  <c r="X659"/>
  <c r="Y659" s="1"/>
  <c r="X660"/>
  <c r="Y660" s="1"/>
  <c r="X661"/>
  <c r="Y661" s="1"/>
  <c r="X662"/>
  <c r="Y662" s="1"/>
  <c r="X663"/>
  <c r="Y663" s="1"/>
  <c r="X664"/>
  <c r="Y664" s="1"/>
  <c r="X665"/>
  <c r="Y665" s="1"/>
  <c r="X666"/>
  <c r="Y666" s="1"/>
  <c r="X667"/>
  <c r="Y667" s="1"/>
  <c r="X668"/>
  <c r="Y668" s="1"/>
  <c r="X669"/>
  <c r="Y669" s="1"/>
  <c r="X670"/>
  <c r="Y670" s="1"/>
  <c r="X671"/>
  <c r="Y671" s="1"/>
  <c r="X672"/>
  <c r="Y672" s="1"/>
  <c r="X673"/>
  <c r="Y673" s="1"/>
  <c r="X674"/>
  <c r="Y674" s="1"/>
  <c r="X675"/>
  <c r="Y675" s="1"/>
  <c r="X676"/>
  <c r="Y676" s="1"/>
  <c r="X677"/>
  <c r="Y677" s="1"/>
  <c r="X678"/>
  <c r="Y678" s="1"/>
  <c r="X679"/>
  <c r="Y679" s="1"/>
  <c r="X680"/>
  <c r="Y680" s="1"/>
  <c r="X681"/>
  <c r="Y681" s="1"/>
  <c r="X682"/>
  <c r="Y682" s="1"/>
  <c r="X683"/>
  <c r="Y683" s="1"/>
  <c r="X684"/>
  <c r="Y684" s="1"/>
  <c r="X685"/>
  <c r="Y685" s="1"/>
  <c r="X686"/>
  <c r="Y686" s="1"/>
  <c r="X687"/>
  <c r="Y687" s="1"/>
  <c r="X688"/>
  <c r="Y688" s="1"/>
  <c r="X689"/>
  <c r="Y689" s="1"/>
  <c r="X690"/>
  <c r="Y690" s="1"/>
  <c r="X691"/>
  <c r="Y691" s="1"/>
  <c r="X692"/>
  <c r="Y692" s="1"/>
  <c r="X693"/>
  <c r="Y693" s="1"/>
  <c r="X694"/>
  <c r="Y694" s="1"/>
  <c r="X695"/>
  <c r="Y695" s="1"/>
  <c r="X696"/>
  <c r="Y696" s="1"/>
  <c r="X697"/>
  <c r="Y697" s="1"/>
  <c r="X698"/>
  <c r="Y698" s="1"/>
  <c r="X699"/>
  <c r="Y699" s="1"/>
  <c r="X700"/>
  <c r="Y700" s="1"/>
  <c r="X701"/>
  <c r="Y701" s="1"/>
  <c r="X702"/>
  <c r="Y702" s="1"/>
  <c r="X703"/>
  <c r="Y703" s="1"/>
  <c r="X704"/>
  <c r="Y704" s="1"/>
  <c r="X705"/>
  <c r="Y705" s="1"/>
  <c r="X706"/>
  <c r="Y706" s="1"/>
  <c r="X707"/>
  <c r="Y707" s="1"/>
  <c r="X708"/>
  <c r="Y708" s="1"/>
  <c r="X709"/>
  <c r="Y709" s="1"/>
  <c r="X710"/>
  <c r="Y710" s="1"/>
  <c r="X711"/>
  <c r="Y711" s="1"/>
  <c r="X712"/>
  <c r="Y712" s="1"/>
  <c r="X713"/>
  <c r="Y713" s="1"/>
  <c r="X714"/>
  <c r="Y714" s="1"/>
  <c r="X715"/>
  <c r="Y715" s="1"/>
  <c r="X716"/>
  <c r="Y716" s="1"/>
  <c r="X717"/>
  <c r="Y717" s="1"/>
  <c r="X718"/>
  <c r="Y718" s="1"/>
  <c r="X719"/>
  <c r="Y719" s="1"/>
  <c r="X720"/>
  <c r="Y720" s="1"/>
  <c r="X721"/>
  <c r="Y721" s="1"/>
  <c r="X722"/>
  <c r="Y722" s="1"/>
  <c r="X723"/>
  <c r="Y723" s="1"/>
  <c r="X724"/>
  <c r="Y724" s="1"/>
  <c r="X725"/>
  <c r="Y725" s="1"/>
  <c r="X726"/>
  <c r="Y726" s="1"/>
  <c r="X727"/>
  <c r="Y727" s="1"/>
  <c r="X728"/>
  <c r="Y728" s="1"/>
  <c r="X729"/>
  <c r="Y729" s="1"/>
  <c r="X730"/>
  <c r="Y730" s="1"/>
  <c r="X731"/>
  <c r="Y731" s="1"/>
  <c r="X732"/>
  <c r="Y732" s="1"/>
  <c r="X733"/>
  <c r="Y733" s="1"/>
  <c r="X734"/>
  <c r="Y734" s="1"/>
  <c r="X735"/>
  <c r="Y735" s="1"/>
  <c r="X736"/>
  <c r="Y736" s="1"/>
  <c r="X737"/>
  <c r="Y737" s="1"/>
  <c r="X738"/>
  <c r="Y738" s="1"/>
  <c r="X739"/>
  <c r="Y739" s="1"/>
  <c r="X740"/>
  <c r="Y740" s="1"/>
  <c r="X741"/>
  <c r="Y741" s="1"/>
  <c r="X742"/>
  <c r="Y742" s="1"/>
  <c r="X743"/>
  <c r="Y743" s="1"/>
  <c r="X744"/>
  <c r="Y744" s="1"/>
  <c r="X745"/>
  <c r="Y745" s="1"/>
  <c r="X746"/>
  <c r="Y746" s="1"/>
  <c r="X747"/>
  <c r="Y747" s="1"/>
  <c r="X748"/>
  <c r="Y748" s="1"/>
  <c r="X749"/>
  <c r="Y749" s="1"/>
  <c r="X750"/>
  <c r="Y750" s="1"/>
  <c r="X751"/>
  <c r="Y751" s="1"/>
  <c r="X752"/>
  <c r="Y752" s="1"/>
  <c r="X753"/>
  <c r="Y753" s="1"/>
  <c r="X754"/>
  <c r="Y754" s="1"/>
  <c r="X755"/>
  <c r="Y755" s="1"/>
  <c r="X756"/>
  <c r="Y756" s="1"/>
  <c r="X757"/>
  <c r="Y757" s="1"/>
  <c r="X758"/>
  <c r="Y758" s="1"/>
  <c r="X759"/>
  <c r="Y759" s="1"/>
  <c r="X760"/>
  <c r="Y760" s="1"/>
  <c r="X761"/>
  <c r="Y761" s="1"/>
  <c r="X762"/>
  <c r="Y762" s="1"/>
  <c r="X763"/>
  <c r="Y763" s="1"/>
  <c r="X764"/>
  <c r="Y764" s="1"/>
  <c r="X765"/>
  <c r="Y765" s="1"/>
  <c r="X766"/>
  <c r="Y766" s="1"/>
  <c r="X767"/>
  <c r="Y767" s="1"/>
  <c r="X768"/>
  <c r="Y768" s="1"/>
  <c r="X769"/>
  <c r="Y769" s="1"/>
  <c r="X770"/>
  <c r="Y770" s="1"/>
  <c r="X771"/>
  <c r="Y771" s="1"/>
  <c r="X772"/>
  <c r="Y772" s="1"/>
  <c r="X773"/>
  <c r="Y773" s="1"/>
  <c r="X774"/>
  <c r="Y774" s="1"/>
  <c r="X775"/>
  <c r="Y775" s="1"/>
  <c r="X776"/>
  <c r="Y776" s="1"/>
  <c r="X777"/>
  <c r="Y777" s="1"/>
  <c r="X778"/>
  <c r="Y778" s="1"/>
  <c r="X779"/>
  <c r="Y779" s="1"/>
  <c r="X780"/>
  <c r="Y780" s="1"/>
  <c r="X781"/>
  <c r="Y781" s="1"/>
  <c r="X782"/>
  <c r="Y782" s="1"/>
  <c r="X783"/>
  <c r="Y783" s="1"/>
  <c r="X784"/>
  <c r="Y784" s="1"/>
  <c r="X785"/>
  <c r="Y785" s="1"/>
  <c r="X786"/>
  <c r="Y786" s="1"/>
  <c r="X787"/>
  <c r="Y787" s="1"/>
  <c r="X788"/>
  <c r="Y788" s="1"/>
  <c r="X789"/>
  <c r="Y789" s="1"/>
  <c r="X790"/>
  <c r="Y790" s="1"/>
  <c r="X791"/>
  <c r="Y791" s="1"/>
  <c r="X792"/>
  <c r="Y792" s="1"/>
  <c r="X793"/>
  <c r="Y793" s="1"/>
  <c r="X794"/>
  <c r="Y794" s="1"/>
  <c r="X795"/>
  <c r="Y795" s="1"/>
  <c r="X796"/>
  <c r="Y796" s="1"/>
  <c r="X797"/>
  <c r="Y797" s="1"/>
  <c r="X798"/>
  <c r="Y798" s="1"/>
  <c r="X799"/>
  <c r="Y799" s="1"/>
  <c r="X800"/>
  <c r="Y800" s="1"/>
  <c r="X801"/>
  <c r="Y801" s="1"/>
  <c r="X802"/>
  <c r="Y802" s="1"/>
  <c r="X803"/>
  <c r="Y803" s="1"/>
  <c r="X804"/>
  <c r="Y804" s="1"/>
  <c r="X805"/>
  <c r="Y805" s="1"/>
  <c r="X806"/>
  <c r="Y806" s="1"/>
  <c r="X807"/>
  <c r="Y807" s="1"/>
  <c r="X808"/>
  <c r="Y808" s="1"/>
  <c r="X809"/>
  <c r="Y809" s="1"/>
  <c r="X810"/>
  <c r="Y810" s="1"/>
  <c r="X811"/>
  <c r="Y811" s="1"/>
  <c r="X812"/>
  <c r="Y812" s="1"/>
  <c r="X813"/>
  <c r="Y813" s="1"/>
  <c r="X814"/>
  <c r="Y814" s="1"/>
  <c r="X815"/>
  <c r="Y815" s="1"/>
  <c r="X816"/>
  <c r="Y816" s="1"/>
  <c r="X817"/>
  <c r="Y817" s="1"/>
  <c r="X818"/>
  <c r="Y818" s="1"/>
  <c r="X819"/>
  <c r="Y819" s="1"/>
  <c r="X820"/>
  <c r="Y820" s="1"/>
  <c r="X821"/>
  <c r="Y821" s="1"/>
  <c r="X822"/>
  <c r="Y822" s="1"/>
  <c r="X823"/>
  <c r="Y823" s="1"/>
  <c r="X824"/>
  <c r="Y824" s="1"/>
  <c r="X825"/>
  <c r="Y825" s="1"/>
  <c r="X826"/>
  <c r="Y826" s="1"/>
  <c r="X827"/>
  <c r="Y827" s="1"/>
  <c r="X828"/>
  <c r="Y828" s="1"/>
  <c r="X829"/>
  <c r="Y829" s="1"/>
  <c r="X830"/>
  <c r="Y830" s="1"/>
  <c r="X831"/>
  <c r="Y831" s="1"/>
  <c r="X832"/>
  <c r="Y832" s="1"/>
  <c r="X833"/>
  <c r="Y833" s="1"/>
  <c r="X834"/>
  <c r="Y834" s="1"/>
  <c r="X835"/>
  <c r="Y835" s="1"/>
  <c r="X836"/>
  <c r="Y836" s="1"/>
  <c r="X837"/>
  <c r="Y837" s="1"/>
  <c r="X838"/>
  <c r="Y838" s="1"/>
  <c r="X839"/>
  <c r="Y839" s="1"/>
  <c r="X840"/>
  <c r="Y840" s="1"/>
  <c r="X841"/>
  <c r="Y841" s="1"/>
  <c r="X842"/>
  <c r="Y842" s="1"/>
  <c r="X843"/>
  <c r="Y843" s="1"/>
  <c r="X844"/>
  <c r="Y844" s="1"/>
  <c r="X845"/>
  <c r="Y845" s="1"/>
  <c r="X846"/>
  <c r="Y846" s="1"/>
  <c r="X847"/>
  <c r="Y847" s="1"/>
  <c r="X848"/>
  <c r="Y848" s="1"/>
  <c r="X849"/>
  <c r="Y849" s="1"/>
  <c r="X850"/>
  <c r="Y850" s="1"/>
  <c r="X851"/>
  <c r="Y851" s="1"/>
  <c r="X852"/>
  <c r="Y852" s="1"/>
  <c r="X853"/>
  <c r="Y853" s="1"/>
  <c r="X854"/>
  <c r="Y854" s="1"/>
  <c r="X855"/>
  <c r="Y855" s="1"/>
  <c r="X856"/>
  <c r="Y856" s="1"/>
  <c r="X857"/>
  <c r="Y857" s="1"/>
  <c r="X858"/>
  <c r="Y858" s="1"/>
  <c r="X859"/>
  <c r="Y859" s="1"/>
  <c r="X860"/>
  <c r="Y860" s="1"/>
  <c r="X861"/>
  <c r="Y861" s="1"/>
  <c r="X862"/>
  <c r="Y862" s="1"/>
  <c r="X863"/>
  <c r="Y863" s="1"/>
  <c r="X864"/>
  <c r="Y864" s="1"/>
  <c r="X865"/>
  <c r="Y865" s="1"/>
  <c r="X866"/>
  <c r="Y866" s="1"/>
  <c r="X867"/>
  <c r="Y867" s="1"/>
  <c r="X868"/>
  <c r="Y868" s="1"/>
  <c r="X869"/>
  <c r="Y869" s="1"/>
  <c r="X870"/>
  <c r="Y870" s="1"/>
  <c r="X871"/>
  <c r="Y871" s="1"/>
  <c r="X872"/>
  <c r="Y872" s="1"/>
  <c r="X873"/>
  <c r="Y873" s="1"/>
  <c r="X874"/>
  <c r="Y874" s="1"/>
  <c r="X875"/>
  <c r="Y875" s="1"/>
  <c r="X876"/>
  <c r="Y876" s="1"/>
  <c r="X877"/>
  <c r="Y877" s="1"/>
  <c r="X878"/>
  <c r="Y878" s="1"/>
  <c r="X879"/>
  <c r="Y879" s="1"/>
  <c r="X880"/>
  <c r="Y880" s="1"/>
  <c r="X881"/>
  <c r="Y881" s="1"/>
  <c r="X882"/>
  <c r="Y882" s="1"/>
  <c r="X883"/>
  <c r="Y883" s="1"/>
  <c r="X884"/>
  <c r="Y884" s="1"/>
  <c r="X885"/>
  <c r="Y885" s="1"/>
  <c r="X886"/>
  <c r="Y886" s="1"/>
  <c r="X887"/>
  <c r="Y887" s="1"/>
  <c r="X888"/>
  <c r="Y888" s="1"/>
  <c r="X889"/>
  <c r="Y889" s="1"/>
  <c r="X890"/>
  <c r="Y890" s="1"/>
  <c r="X891"/>
  <c r="Y891" s="1"/>
  <c r="X892"/>
  <c r="Y892" s="1"/>
  <c r="X893"/>
  <c r="Y893" s="1"/>
  <c r="X894"/>
  <c r="Y894" s="1"/>
  <c r="X895"/>
  <c r="Y895" s="1"/>
  <c r="X896"/>
  <c r="Y896" s="1"/>
  <c r="X897"/>
  <c r="Y897" s="1"/>
  <c r="X898"/>
  <c r="Y898" s="1"/>
  <c r="X899"/>
  <c r="Y899" s="1"/>
  <c r="X900"/>
  <c r="Y900" s="1"/>
  <c r="X901"/>
  <c r="Y901" s="1"/>
  <c r="X902"/>
  <c r="Y902" s="1"/>
  <c r="X903"/>
  <c r="Y903" s="1"/>
  <c r="X904"/>
  <c r="Y904" s="1"/>
  <c r="X905"/>
  <c r="Y905" s="1"/>
  <c r="X906"/>
  <c r="Y906" s="1"/>
  <c r="X907"/>
  <c r="Y907" s="1"/>
  <c r="X908"/>
  <c r="Y908" s="1"/>
  <c r="X909"/>
  <c r="Y909" s="1"/>
  <c r="X910"/>
  <c r="Y910" s="1"/>
  <c r="X911"/>
  <c r="Y911" s="1"/>
  <c r="X912"/>
  <c r="Y912" s="1"/>
  <c r="X913"/>
  <c r="Y913" s="1"/>
  <c r="X914"/>
  <c r="Y914" s="1"/>
  <c r="X915"/>
  <c r="Y915" s="1"/>
  <c r="X916"/>
  <c r="Y916" s="1"/>
  <c r="X917"/>
  <c r="Y917" s="1"/>
  <c r="X918"/>
  <c r="Y918" s="1"/>
  <c r="X919"/>
  <c r="Y919" s="1"/>
  <c r="X920"/>
  <c r="Y920" s="1"/>
  <c r="X921"/>
  <c r="Y921" s="1"/>
  <c r="X922"/>
  <c r="Y922" s="1"/>
  <c r="X923"/>
  <c r="Y923" s="1"/>
  <c r="X924"/>
  <c r="Y924" s="1"/>
  <c r="X925"/>
  <c r="Y925" s="1"/>
  <c r="X926"/>
  <c r="Y926" s="1"/>
  <c r="X927"/>
  <c r="Y927" s="1"/>
  <c r="X928"/>
  <c r="Y928" s="1"/>
  <c r="X929"/>
  <c r="Y929" s="1"/>
  <c r="X930"/>
  <c r="Y930" s="1"/>
  <c r="X931"/>
  <c r="Y931" s="1"/>
  <c r="X932"/>
  <c r="Y932" s="1"/>
  <c r="X933"/>
  <c r="Y933" s="1"/>
  <c r="X934"/>
  <c r="Y934" s="1"/>
  <c r="X935"/>
  <c r="Y935" s="1"/>
  <c r="X936"/>
  <c r="Y936" s="1"/>
  <c r="X937"/>
  <c r="Y937" s="1"/>
  <c r="X938"/>
  <c r="Y938" s="1"/>
  <c r="X939"/>
  <c r="Y939" s="1"/>
  <c r="X940"/>
  <c r="Y940" s="1"/>
  <c r="X941"/>
  <c r="Y941" s="1"/>
  <c r="X942"/>
  <c r="Y942" s="1"/>
  <c r="X943"/>
  <c r="Y943" s="1"/>
  <c r="X944"/>
  <c r="Y944" s="1"/>
  <c r="X945"/>
  <c r="Y945" s="1"/>
  <c r="X946"/>
  <c r="Y946" s="1"/>
  <c r="X947"/>
  <c r="Y947" s="1"/>
  <c r="X948"/>
  <c r="Y948" s="1"/>
  <c r="X949"/>
  <c r="Y949" s="1"/>
  <c r="X950"/>
  <c r="Y950" s="1"/>
  <c r="X951"/>
  <c r="Y951" s="1"/>
  <c r="X952"/>
  <c r="Y952" s="1"/>
  <c r="X953"/>
  <c r="Y953" s="1"/>
  <c r="X954"/>
  <c r="Y954" s="1"/>
  <c r="X955"/>
  <c r="Y955" s="1"/>
  <c r="X956"/>
  <c r="Y956" s="1"/>
  <c r="X957"/>
  <c r="Y957" s="1"/>
  <c r="X958"/>
  <c r="Y958" s="1"/>
  <c r="X959"/>
  <c r="Y959" s="1"/>
  <c r="X960"/>
  <c r="Y960" s="1"/>
  <c r="X961"/>
  <c r="Y961" s="1"/>
  <c r="X962"/>
  <c r="Y962" s="1"/>
  <c r="X963"/>
  <c r="Y963" s="1"/>
  <c r="X964"/>
  <c r="Y964" s="1"/>
  <c r="X965"/>
  <c r="Y965" s="1"/>
  <c r="X966"/>
  <c r="Y966" s="1"/>
  <c r="X967"/>
  <c r="Y967" s="1"/>
  <c r="X968"/>
  <c r="Y968" s="1"/>
  <c r="X969"/>
  <c r="Y969" s="1"/>
  <c r="X970"/>
  <c r="Y970" s="1"/>
  <c r="X971"/>
  <c r="Y971" s="1"/>
  <c r="X972"/>
  <c r="Y972" s="1"/>
  <c r="X973"/>
  <c r="Y973" s="1"/>
  <c r="X974"/>
  <c r="Y974" s="1"/>
  <c r="X975"/>
  <c r="Y975" s="1"/>
  <c r="X976"/>
  <c r="Y976" s="1"/>
  <c r="X977"/>
  <c r="Y977" s="1"/>
  <c r="X978"/>
  <c r="Y978" s="1"/>
  <c r="X979"/>
  <c r="Y979" s="1"/>
  <c r="X980"/>
  <c r="Y980" s="1"/>
  <c r="X981"/>
  <c r="Y981" s="1"/>
  <c r="X982"/>
  <c r="Y982" s="1"/>
  <c r="X983"/>
  <c r="Y983" s="1"/>
  <c r="X984"/>
  <c r="Y984" s="1"/>
  <c r="X985"/>
  <c r="Y985" s="1"/>
  <c r="X986"/>
  <c r="Y986" s="1"/>
  <c r="X987"/>
  <c r="Y987" s="1"/>
  <c r="X988"/>
  <c r="Y988" s="1"/>
  <c r="X989"/>
  <c r="Y989" s="1"/>
  <c r="X990"/>
  <c r="Y990" s="1"/>
  <c r="X991"/>
  <c r="Y991" s="1"/>
  <c r="X992"/>
  <c r="Y992" s="1"/>
  <c r="X993"/>
  <c r="Y993" s="1"/>
  <c r="X994"/>
  <c r="Y994" s="1"/>
  <c r="X995"/>
  <c r="Y995" s="1"/>
  <c r="X996"/>
  <c r="Y996" s="1"/>
  <c r="X997"/>
  <c r="Y997" s="1"/>
  <c r="X998"/>
  <c r="Y998" s="1"/>
  <c r="X999"/>
  <c r="Y999" s="1"/>
  <c r="X1000"/>
  <c r="Y1000" s="1"/>
  <c r="X1001"/>
  <c r="Y1001" s="1"/>
  <c r="X1002"/>
  <c r="Y1002" s="1"/>
  <c r="X1003"/>
  <c r="Y1003" s="1"/>
  <c r="X1004"/>
  <c r="Y1004" s="1"/>
  <c r="X1005"/>
  <c r="Y1005" s="1"/>
  <c r="X1006"/>
  <c r="Y1006" s="1"/>
  <c r="X1007"/>
  <c r="Y1007" s="1"/>
  <c r="X1008"/>
  <c r="Y1008" s="1"/>
  <c r="X1009"/>
  <c r="Y1009" s="1"/>
  <c r="X1010"/>
  <c r="Y1010" s="1"/>
  <c r="X1011"/>
  <c r="Y1011" s="1"/>
  <c r="X1012"/>
  <c r="Y1012" s="1"/>
  <c r="X1013"/>
  <c r="Y1013" s="1"/>
  <c r="X1014"/>
  <c r="Y1014" s="1"/>
  <c r="X1015"/>
  <c r="Y1015" s="1"/>
  <c r="X1016"/>
  <c r="Y1016" s="1"/>
  <c r="X1017"/>
  <c r="Y1017" s="1"/>
  <c r="X1018"/>
  <c r="Y1018" s="1"/>
  <c r="X1019"/>
  <c r="Y1019" s="1"/>
  <c r="X1020"/>
  <c r="Y1020" s="1"/>
  <c r="X1021"/>
  <c r="Y1021" s="1"/>
  <c r="X1022"/>
  <c r="Y1022" s="1"/>
  <c r="X1023"/>
  <c r="Y1023" s="1"/>
  <c r="X1024"/>
  <c r="Y1024" s="1"/>
  <c r="X1025"/>
  <c r="Y1025" s="1"/>
  <c r="X1026"/>
  <c r="Y1026" s="1"/>
  <c r="X1027"/>
  <c r="Y1027" s="1"/>
  <c r="X1028"/>
  <c r="Y1028" s="1"/>
  <c r="X1029"/>
  <c r="Y1029" s="1"/>
  <c r="X1030"/>
  <c r="Y1030" s="1"/>
  <c r="X1031"/>
  <c r="Y1031" s="1"/>
  <c r="X1032"/>
  <c r="Y1032" s="1"/>
  <c r="X1033"/>
  <c r="Y1033" s="1"/>
  <c r="X1034"/>
  <c r="Y1034" s="1"/>
  <c r="X1035"/>
  <c r="Y1035" s="1"/>
  <c r="X1036"/>
  <c r="Y1036" s="1"/>
  <c r="X1037"/>
  <c r="Y1037" s="1"/>
  <c r="X1038"/>
  <c r="Y1038" s="1"/>
  <c r="X1039"/>
  <c r="Y1039" s="1"/>
  <c r="X1040"/>
  <c r="Y1040" s="1"/>
  <c r="X1041"/>
  <c r="Y1041" s="1"/>
  <c r="X1042"/>
  <c r="Y1042" s="1"/>
  <c r="X1043"/>
  <c r="Y1043" s="1"/>
  <c r="X1044"/>
  <c r="Y1044" s="1"/>
  <c r="X1045"/>
  <c r="Y1045" s="1"/>
  <c r="X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V4"/>
  <c r="AI6" i="19"/>
  <c r="R46" i="35" l="1"/>
  <c r="Q47"/>
  <c r="Q48" s="1"/>
  <c r="Q49" s="1"/>
  <c r="S46"/>
  <c r="B6"/>
  <c r="D28" i="39" s="1"/>
  <c r="Q52" i="35"/>
  <c r="C7"/>
  <c r="E29" i="39" s="1"/>
  <c r="C8" i="35"/>
  <c r="E30" i="39" s="1"/>
  <c r="D20"/>
  <c r="W4" i="20"/>
  <c r="B7" i="35" s="1"/>
  <c r="D29" i="39" s="1"/>
  <c r="B5" i="35"/>
  <c r="D27" i="39" s="1"/>
  <c r="Y4" i="20"/>
  <c r="B8" i="35" s="1"/>
  <c r="D30" i="39" s="1"/>
  <c r="A66" i="37"/>
  <c r="A77"/>
  <c r="A76"/>
  <c r="A75"/>
  <c r="A74"/>
  <c r="A73"/>
  <c r="A72"/>
  <c r="A71"/>
  <c r="G70"/>
  <c r="F70"/>
  <c r="E70"/>
  <c r="D70"/>
  <c r="C70"/>
  <c r="B70"/>
  <c r="A65"/>
  <c r="G114" s="1"/>
  <c r="A64"/>
  <c r="F114" s="1"/>
  <c r="A63"/>
  <c r="E114" s="1"/>
  <c r="A62"/>
  <c r="D114" s="1"/>
  <c r="A61"/>
  <c r="C114" s="1"/>
  <c r="A60"/>
  <c r="B114" s="1"/>
  <c r="G59"/>
  <c r="G76" s="1"/>
  <c r="F59"/>
  <c r="F77" s="1"/>
  <c r="E59"/>
  <c r="E76" s="1"/>
  <c r="D59"/>
  <c r="D77" s="1"/>
  <c r="C59"/>
  <c r="C76" s="1"/>
  <c r="B59"/>
  <c r="B77" s="1"/>
  <c r="A59"/>
  <c r="S50" i="35" l="1"/>
  <c r="S47"/>
  <c r="R47"/>
  <c r="R48" s="1"/>
  <c r="R49" s="1"/>
  <c r="R50" s="1"/>
  <c r="S48"/>
  <c r="Q53"/>
  <c r="S52"/>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B60" i="37"/>
  <c r="D60"/>
  <c r="F60"/>
  <c r="C61"/>
  <c r="E61"/>
  <c r="G61"/>
  <c r="B62"/>
  <c r="D62"/>
  <c r="F62"/>
  <c r="C63"/>
  <c r="E63"/>
  <c r="G63"/>
  <c r="B64"/>
  <c r="D64"/>
  <c r="F64"/>
  <c r="C65"/>
  <c r="E65"/>
  <c r="G65"/>
  <c r="B66"/>
  <c r="D66"/>
  <c r="F66"/>
  <c r="C71"/>
  <c r="E71"/>
  <c r="G71"/>
  <c r="B72"/>
  <c r="D72"/>
  <c r="F72"/>
  <c r="C73"/>
  <c r="E73"/>
  <c r="G73"/>
  <c r="B74"/>
  <c r="D74"/>
  <c r="F74"/>
  <c r="C75"/>
  <c r="E75"/>
  <c r="G75"/>
  <c r="B76"/>
  <c r="D76"/>
  <c r="F76"/>
  <c r="C77"/>
  <c r="E77"/>
  <c r="G77"/>
  <c r="C60"/>
  <c r="E60"/>
  <c r="G60"/>
  <c r="B61"/>
  <c r="D61"/>
  <c r="F61"/>
  <c r="C62"/>
  <c r="E62"/>
  <c r="G62"/>
  <c r="B63"/>
  <c r="D63"/>
  <c r="F63"/>
  <c r="C64"/>
  <c r="E64"/>
  <c r="G64"/>
  <c r="B65"/>
  <c r="D65"/>
  <c r="F65"/>
  <c r="C66"/>
  <c r="E66"/>
  <c r="G66"/>
  <c r="B71"/>
  <c r="D71"/>
  <c r="F71"/>
  <c r="C72"/>
  <c r="E72"/>
  <c r="G72"/>
  <c r="B73"/>
  <c r="D73"/>
  <c r="F73"/>
  <c r="C74"/>
  <c r="E74"/>
  <c r="G74"/>
  <c r="B75"/>
  <c r="D75"/>
  <c r="F75"/>
  <c r="U6" i="19"/>
  <c r="S6"/>
  <c r="R6"/>
  <c r="O6"/>
  <c r="L6"/>
  <c r="J6"/>
  <c r="S51" i="35" l="1"/>
  <c r="R51"/>
  <c r="R52" s="1"/>
  <c r="R53" s="1"/>
  <c r="S49"/>
  <c r="S53"/>
  <c r="Q54"/>
  <c r="N6" i="19"/>
  <c r="D78" i="37"/>
  <c r="I6" i="39" s="1"/>
  <c r="G67" i="37"/>
  <c r="H9" i="39" s="1"/>
  <c r="C67" i="37"/>
  <c r="H5" i="39" s="1"/>
  <c r="E78" i="37"/>
  <c r="I7" i="39" s="1"/>
  <c r="F67" i="37"/>
  <c r="H8" i="39" s="1"/>
  <c r="B67" i="37"/>
  <c r="H4" i="39" s="1"/>
  <c r="F78" i="37"/>
  <c r="I8" i="39" s="1"/>
  <c r="B78" i="37"/>
  <c r="I4" i="39" s="1"/>
  <c r="E67" i="37"/>
  <c r="H7" i="39" s="1"/>
  <c r="G78" i="37"/>
  <c r="I9" i="39" s="1"/>
  <c r="C78" i="37"/>
  <c r="I5" i="39" s="1"/>
  <c r="D67" i="37"/>
  <c r="H6" i="39" s="1"/>
  <c r="K6" i="19"/>
  <c r="H7" i="20"/>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H1006"/>
  <c r="H1007"/>
  <c r="H1008"/>
  <c r="H1009"/>
  <c r="H1010"/>
  <c r="H1011"/>
  <c r="H1012"/>
  <c r="H1013"/>
  <c r="H1014"/>
  <c r="H1015"/>
  <c r="H1016"/>
  <c r="H1017"/>
  <c r="H1018"/>
  <c r="H1019"/>
  <c r="H1020"/>
  <c r="H1021"/>
  <c r="H1022"/>
  <c r="H1023"/>
  <c r="H1024"/>
  <c r="H1025"/>
  <c r="H1026"/>
  <c r="H1027"/>
  <c r="H1028"/>
  <c r="H1029"/>
  <c r="H1030"/>
  <c r="H1031"/>
  <c r="H1032"/>
  <c r="H1033"/>
  <c r="H1034"/>
  <c r="H1035"/>
  <c r="H1036"/>
  <c r="H1037"/>
  <c r="H1038"/>
  <c r="H1039"/>
  <c r="H1040"/>
  <c r="H1041"/>
  <c r="H1042"/>
  <c r="H1043"/>
  <c r="H1044"/>
  <c r="H1045"/>
  <c r="H1046"/>
  <c r="H1047"/>
  <c r="H1048"/>
  <c r="H1049"/>
  <c r="H1050"/>
  <c r="H1051"/>
  <c r="H1052"/>
  <c r="H1053"/>
  <c r="H1054"/>
  <c r="H1055"/>
  <c r="H1056"/>
  <c r="H1057"/>
  <c r="H1058"/>
  <c r="H1059"/>
  <c r="H1060"/>
  <c r="H1061"/>
  <c r="H1062"/>
  <c r="H1063"/>
  <c r="H1064"/>
  <c r="H1065"/>
  <c r="H1066"/>
  <c r="H1067"/>
  <c r="H1068"/>
  <c r="H1069"/>
  <c r="H1070"/>
  <c r="H1071"/>
  <c r="H1072"/>
  <c r="H1073"/>
  <c r="H1074"/>
  <c r="H1075"/>
  <c r="H1076"/>
  <c r="H1077"/>
  <c r="H1078"/>
  <c r="H1079"/>
  <c r="H1080"/>
  <c r="H1081"/>
  <c r="H1082"/>
  <c r="H1083"/>
  <c r="H1084"/>
  <c r="H1085"/>
  <c r="H1086"/>
  <c r="H1087"/>
  <c r="H1088"/>
  <c r="H1089"/>
  <c r="H1090"/>
  <c r="H1091"/>
  <c r="H1092"/>
  <c r="H1093"/>
  <c r="H1094"/>
  <c r="H1095"/>
  <c r="H1096"/>
  <c r="H1097"/>
  <c r="H1098"/>
  <c r="H1099"/>
  <c r="H1100"/>
  <c r="H1101"/>
  <c r="H1102"/>
  <c r="H1103"/>
  <c r="H1104"/>
  <c r="H1105"/>
  <c r="H1106"/>
  <c r="H1107"/>
  <c r="H1108"/>
  <c r="H1109"/>
  <c r="H1110"/>
  <c r="H1111"/>
  <c r="H1112"/>
  <c r="H1113"/>
  <c r="H1114"/>
  <c r="H1115"/>
  <c r="H1116"/>
  <c r="H1117"/>
  <c r="H1118"/>
  <c r="H1119"/>
  <c r="H1120"/>
  <c r="H1121"/>
  <c r="H1122"/>
  <c r="H1123"/>
  <c r="H1124"/>
  <c r="H1125"/>
  <c r="H1126"/>
  <c r="H1127"/>
  <c r="H1128"/>
  <c r="H1129"/>
  <c r="H1130"/>
  <c r="H1131"/>
  <c r="H1132"/>
  <c r="H1133"/>
  <c r="H1134"/>
  <c r="H1135"/>
  <c r="H1136"/>
  <c r="H1137"/>
  <c r="H1138"/>
  <c r="H1139"/>
  <c r="H1140"/>
  <c r="H1141"/>
  <c r="H1142"/>
  <c r="H1143"/>
  <c r="H1144"/>
  <c r="H1145"/>
  <c r="H1146"/>
  <c r="H1147"/>
  <c r="H1148"/>
  <c r="H1149"/>
  <c r="H1150"/>
  <c r="H1151"/>
  <c r="H1152"/>
  <c r="H1153"/>
  <c r="H1154"/>
  <c r="H1155"/>
  <c r="H1156"/>
  <c r="H1157"/>
  <c r="H1158"/>
  <c r="H1159"/>
  <c r="H1160"/>
  <c r="H1161"/>
  <c r="H1162"/>
  <c r="H1163"/>
  <c r="H1164"/>
  <c r="H1165"/>
  <c r="H1166"/>
  <c r="H1167"/>
  <c r="H1168"/>
  <c r="H1169"/>
  <c r="H1170"/>
  <c r="H1171"/>
  <c r="H1172"/>
  <c r="H1173"/>
  <c r="H1174"/>
  <c r="H1175"/>
  <c r="H1176"/>
  <c r="H1177"/>
  <c r="H1178"/>
  <c r="H1179"/>
  <c r="H1180"/>
  <c r="H1181"/>
  <c r="H1182"/>
  <c r="H1183"/>
  <c r="H1184"/>
  <c r="H1185"/>
  <c r="H1186"/>
  <c r="H1187"/>
  <c r="H1188"/>
  <c r="H1189"/>
  <c r="H1190"/>
  <c r="H1191"/>
  <c r="H1192"/>
  <c r="H1193"/>
  <c r="H1194"/>
  <c r="H1195"/>
  <c r="H1196"/>
  <c r="H1197"/>
  <c r="H1198"/>
  <c r="H1199"/>
  <c r="H1200"/>
  <c r="H1201"/>
  <c r="H1202"/>
  <c r="H1203"/>
  <c r="H1204"/>
  <c r="H1205"/>
  <c r="H1206"/>
  <c r="H1207"/>
  <c r="H1208"/>
  <c r="H1209"/>
  <c r="H1210"/>
  <c r="H1211"/>
  <c r="H1212"/>
  <c r="H1213"/>
  <c r="H1214"/>
  <c r="H1215"/>
  <c r="H1216"/>
  <c r="H1217"/>
  <c r="H1218"/>
  <c r="H1219"/>
  <c r="H1220"/>
  <c r="H1221"/>
  <c r="H1222"/>
  <c r="H1223"/>
  <c r="H1224"/>
  <c r="H1225"/>
  <c r="H1226"/>
  <c r="H1227"/>
  <c r="H1228"/>
  <c r="H1229"/>
  <c r="H1230"/>
  <c r="H1231"/>
  <c r="H1232"/>
  <c r="H1233"/>
  <c r="H1234"/>
  <c r="H1235"/>
  <c r="H1236"/>
  <c r="H1237"/>
  <c r="H1238"/>
  <c r="H1239"/>
  <c r="H1240"/>
  <c r="H1241"/>
  <c r="H1242"/>
  <c r="H1243"/>
  <c r="H1244"/>
  <c r="H1245"/>
  <c r="H1246"/>
  <c r="H1247"/>
  <c r="H1248"/>
  <c r="H1249"/>
  <c r="H1250"/>
  <c r="H1251"/>
  <c r="H1252"/>
  <c r="H1253"/>
  <c r="H1254"/>
  <c r="H1255"/>
  <c r="H1256"/>
  <c r="H1257"/>
  <c r="H1258"/>
  <c r="H1259"/>
  <c r="H1260"/>
  <c r="H1261"/>
  <c r="H1262"/>
  <c r="H1263"/>
  <c r="H1264"/>
  <c r="H1265"/>
  <c r="H1266"/>
  <c r="H1267"/>
  <c r="H1268"/>
  <c r="H1269"/>
  <c r="H1270"/>
  <c r="H1271"/>
  <c r="H1272"/>
  <c r="H1273"/>
  <c r="H1274"/>
  <c r="H1275"/>
  <c r="H1276"/>
  <c r="H1277"/>
  <c r="H1278"/>
  <c r="H1279"/>
  <c r="H1280"/>
  <c r="H1281"/>
  <c r="H1282"/>
  <c r="H1283"/>
  <c r="H1284"/>
  <c r="H1285"/>
  <c r="H1286"/>
  <c r="H1287"/>
  <c r="H1288"/>
  <c r="H1289"/>
  <c r="H1290"/>
  <c r="H1291"/>
  <c r="H1292"/>
  <c r="H1293"/>
  <c r="H1294"/>
  <c r="H1295"/>
  <c r="H1296"/>
  <c r="H1297"/>
  <c r="H1298"/>
  <c r="H1299"/>
  <c r="H1300"/>
  <c r="H1301"/>
  <c r="H1302"/>
  <c r="H1303"/>
  <c r="H1304"/>
  <c r="H1305"/>
  <c r="H1306"/>
  <c r="H1307"/>
  <c r="H1308"/>
  <c r="H1309"/>
  <c r="H1310"/>
  <c r="H1311"/>
  <c r="H1312"/>
  <c r="H1313"/>
  <c r="H1314"/>
  <c r="H1315"/>
  <c r="H1316"/>
  <c r="H1317"/>
  <c r="H1318"/>
  <c r="H1319"/>
  <c r="H1320"/>
  <c r="H1321"/>
  <c r="H1322"/>
  <c r="H1323"/>
  <c r="H1324"/>
  <c r="H1325"/>
  <c r="H1326"/>
  <c r="H1327"/>
  <c r="H1328"/>
  <c r="H1329"/>
  <c r="H1330"/>
  <c r="H1331"/>
  <c r="H1332"/>
  <c r="H1333"/>
  <c r="H1334"/>
  <c r="H1335"/>
  <c r="H1336"/>
  <c r="H1337"/>
  <c r="H1338"/>
  <c r="H1339"/>
  <c r="H1340"/>
  <c r="H1341"/>
  <c r="H1342"/>
  <c r="H1343"/>
  <c r="H1344"/>
  <c r="H1345"/>
  <c r="H1346"/>
  <c r="H1347"/>
  <c r="H1348"/>
  <c r="H1349"/>
  <c r="H1350"/>
  <c r="H1351"/>
  <c r="H1352"/>
  <c r="H1353"/>
  <c r="H1354"/>
  <c r="H1355"/>
  <c r="H1356"/>
  <c r="H1357"/>
  <c r="H1358"/>
  <c r="H1359"/>
  <c r="H1360"/>
  <c r="H1361"/>
  <c r="H1362"/>
  <c r="H1363"/>
  <c r="H1364"/>
  <c r="H1365"/>
  <c r="H1366"/>
  <c r="H1367"/>
  <c r="H1368"/>
  <c r="H1369"/>
  <c r="H1370"/>
  <c r="H1371"/>
  <c r="H1372"/>
  <c r="H1373"/>
  <c r="H1374"/>
  <c r="H1375"/>
  <c r="H1376"/>
  <c r="H1377"/>
  <c r="H1378"/>
  <c r="H1379"/>
  <c r="H1380"/>
  <c r="H1381"/>
  <c r="H1382"/>
  <c r="H1383"/>
  <c r="H1384"/>
  <c r="H1385"/>
  <c r="H1386"/>
  <c r="H1387"/>
  <c r="H1388"/>
  <c r="H1389"/>
  <c r="H1390"/>
  <c r="H1391"/>
  <c r="H1392"/>
  <c r="H1393"/>
  <c r="H1394"/>
  <c r="H1395"/>
  <c r="H1396"/>
  <c r="H1397"/>
  <c r="H1398"/>
  <c r="H1399"/>
  <c r="H1400"/>
  <c r="H1401"/>
  <c r="H1402"/>
  <c r="H1403"/>
  <c r="H1404"/>
  <c r="H1405"/>
  <c r="H1406"/>
  <c r="H1407"/>
  <c r="H1408"/>
  <c r="H1409"/>
  <c r="H1410"/>
  <c r="H1411"/>
  <c r="H1412"/>
  <c r="H1413"/>
  <c r="H1414"/>
  <c r="H1415"/>
  <c r="H1416"/>
  <c r="H1417"/>
  <c r="H1418"/>
  <c r="H1419"/>
  <c r="H1420"/>
  <c r="H1421"/>
  <c r="H1422"/>
  <c r="H1423"/>
  <c r="H1424"/>
  <c r="H1425"/>
  <c r="H1426"/>
  <c r="H1427"/>
  <c r="H1428"/>
  <c r="H1429"/>
  <c r="H1430"/>
  <c r="H1431"/>
  <c r="H1432"/>
  <c r="H1433"/>
  <c r="H1434"/>
  <c r="H1435"/>
  <c r="H1436"/>
  <c r="H1437"/>
  <c r="H1438"/>
  <c r="H1439"/>
  <c r="H1440"/>
  <c r="H1441"/>
  <c r="H1442"/>
  <c r="H1443"/>
  <c r="H1444"/>
  <c r="H1445"/>
  <c r="H1446"/>
  <c r="H1447"/>
  <c r="H1448"/>
  <c r="H1449"/>
  <c r="H1450"/>
  <c r="H1451"/>
  <c r="H1452"/>
  <c r="H1453"/>
  <c r="H1454"/>
  <c r="H1455"/>
  <c r="H1456"/>
  <c r="H1457"/>
  <c r="H1458"/>
  <c r="H1459"/>
  <c r="H1460"/>
  <c r="H1461"/>
  <c r="H1462"/>
  <c r="H1463"/>
  <c r="H1464"/>
  <c r="H1465"/>
  <c r="H1466"/>
  <c r="H1467"/>
  <c r="H1468"/>
  <c r="H1469"/>
  <c r="H1470"/>
  <c r="H1471"/>
  <c r="H1472"/>
  <c r="H1473"/>
  <c r="H1474"/>
  <c r="H1475"/>
  <c r="H1476"/>
  <c r="H1477"/>
  <c r="H1478"/>
  <c r="H1479"/>
  <c r="H1480"/>
  <c r="H1481"/>
  <c r="H1482"/>
  <c r="H1483"/>
  <c r="H1484"/>
  <c r="H1485"/>
  <c r="H1486"/>
  <c r="H1487"/>
  <c r="H1488"/>
  <c r="H1489"/>
  <c r="H1490"/>
  <c r="H1491"/>
  <c r="H1492"/>
  <c r="H1493"/>
  <c r="H1494"/>
  <c r="H1495"/>
  <c r="H1496"/>
  <c r="H1497"/>
  <c r="H1498"/>
  <c r="H1499"/>
  <c r="H1500"/>
  <c r="H1501"/>
  <c r="H1502"/>
  <c r="H1503"/>
  <c r="H1504"/>
  <c r="H1505"/>
  <c r="H1506"/>
  <c r="H1507"/>
  <c r="H1508"/>
  <c r="H1509"/>
  <c r="H1510"/>
  <c r="H1511"/>
  <c r="H1512"/>
  <c r="H1513"/>
  <c r="H1514"/>
  <c r="H1515"/>
  <c r="H1516"/>
  <c r="H1517"/>
  <c r="H1518"/>
  <c r="H1519"/>
  <c r="H1520"/>
  <c r="H1521"/>
  <c r="H1522"/>
  <c r="H1523"/>
  <c r="H1524"/>
  <c r="H1525"/>
  <c r="H1526"/>
  <c r="H1527"/>
  <c r="H1528"/>
  <c r="H1529"/>
  <c r="H1530"/>
  <c r="H1531"/>
  <c r="H1532"/>
  <c r="H1533"/>
  <c r="H1534"/>
  <c r="H1535"/>
  <c r="H1536"/>
  <c r="H1537"/>
  <c r="H1538"/>
  <c r="H1539"/>
  <c r="H1540"/>
  <c r="H1541"/>
  <c r="H1542"/>
  <c r="H1543"/>
  <c r="H1544"/>
  <c r="H1545"/>
  <c r="H1546"/>
  <c r="H1547"/>
  <c r="H1548"/>
  <c r="H1549"/>
  <c r="H1550"/>
  <c r="H1551"/>
  <c r="H1552"/>
  <c r="H1553"/>
  <c r="H1554"/>
  <c r="H1555"/>
  <c r="H1556"/>
  <c r="H1557"/>
  <c r="H1558"/>
  <c r="H1559"/>
  <c r="H1560"/>
  <c r="H1561"/>
  <c r="H1562"/>
  <c r="H1563"/>
  <c r="H1564"/>
  <c r="H1565"/>
  <c r="H1566"/>
  <c r="H1567"/>
  <c r="H1568"/>
  <c r="H1569"/>
  <c r="H1570"/>
  <c r="H1571"/>
  <c r="H1572"/>
  <c r="H1573"/>
  <c r="H1574"/>
  <c r="H1575"/>
  <c r="H1576"/>
  <c r="H1577"/>
  <c r="H1578"/>
  <c r="H1579"/>
  <c r="H1580"/>
  <c r="H1581"/>
  <c r="H1582"/>
  <c r="H1583"/>
  <c r="H1584"/>
  <c r="H1585"/>
  <c r="H1586"/>
  <c r="H1587"/>
  <c r="H1588"/>
  <c r="H1589"/>
  <c r="H1590"/>
  <c r="H1591"/>
  <c r="H1592"/>
  <c r="H1593"/>
  <c r="H1594"/>
  <c r="H1595"/>
  <c r="H1596"/>
  <c r="H1597"/>
  <c r="H1598"/>
  <c r="H1599"/>
  <c r="H1600"/>
  <c r="H1601"/>
  <c r="H1602"/>
  <c r="H1603"/>
  <c r="H1604"/>
  <c r="H1605"/>
  <c r="H1606"/>
  <c r="H1607"/>
  <c r="H1608"/>
  <c r="H1609"/>
  <c r="H1610"/>
  <c r="H1611"/>
  <c r="H1612"/>
  <c r="H1613"/>
  <c r="H1614"/>
  <c r="H1615"/>
  <c r="H1616"/>
  <c r="H1617"/>
  <c r="H1618"/>
  <c r="H1619"/>
  <c r="H1620"/>
  <c r="H1621"/>
  <c r="H1622"/>
  <c r="H1623"/>
  <c r="H1624"/>
  <c r="H1625"/>
  <c r="H1626"/>
  <c r="H1627"/>
  <c r="H1628"/>
  <c r="H1629"/>
  <c r="H1630"/>
  <c r="H1631"/>
  <c r="H1632"/>
  <c r="H1633"/>
  <c r="H1634"/>
  <c r="H1635"/>
  <c r="H1636"/>
  <c r="H1637"/>
  <c r="H1638"/>
  <c r="H1639"/>
  <c r="H1640"/>
  <c r="H1641"/>
  <c r="H1642"/>
  <c r="H1643"/>
  <c r="H1644"/>
  <c r="H1645"/>
  <c r="H1646"/>
  <c r="H1647"/>
  <c r="H1648"/>
  <c r="H1649"/>
  <c r="H1650"/>
  <c r="H1651"/>
  <c r="H1652"/>
  <c r="H1653"/>
  <c r="H1654"/>
  <c r="H1655"/>
  <c r="H1656"/>
  <c r="H1657"/>
  <c r="H1658"/>
  <c r="H1659"/>
  <c r="H1660"/>
  <c r="H1661"/>
  <c r="H1662"/>
  <c r="H1663"/>
  <c r="H1664"/>
  <c r="H1665"/>
  <c r="H1666"/>
  <c r="H1667"/>
  <c r="H1668"/>
  <c r="H1669"/>
  <c r="H1670"/>
  <c r="H1671"/>
  <c r="H1672"/>
  <c r="H1673"/>
  <c r="H1674"/>
  <c r="H1675"/>
  <c r="H1676"/>
  <c r="H1677"/>
  <c r="H1678"/>
  <c r="H1679"/>
  <c r="H1680"/>
  <c r="H1681"/>
  <c r="H1682"/>
  <c r="H1683"/>
  <c r="H1684"/>
  <c r="H1685"/>
  <c r="H1686"/>
  <c r="H1687"/>
  <c r="H1688"/>
  <c r="H1689"/>
  <c r="H1690"/>
  <c r="H1691"/>
  <c r="H1692"/>
  <c r="H1693"/>
  <c r="H1694"/>
  <c r="H1695"/>
  <c r="H1696"/>
  <c r="H1697"/>
  <c r="H1698"/>
  <c r="H1699"/>
  <c r="H1700"/>
  <c r="H1701"/>
  <c r="H1702"/>
  <c r="H1703"/>
  <c r="H1704"/>
  <c r="H1705"/>
  <c r="H1706"/>
  <c r="H1707"/>
  <c r="H1708"/>
  <c r="H1709"/>
  <c r="H1710"/>
  <c r="H1711"/>
  <c r="H1712"/>
  <c r="H1713"/>
  <c r="H1714"/>
  <c r="H1715"/>
  <c r="H1716"/>
  <c r="H1717"/>
  <c r="H1718"/>
  <c r="H1719"/>
  <c r="H1720"/>
  <c r="H1721"/>
  <c r="H1722"/>
  <c r="H1723"/>
  <c r="H1724"/>
  <c r="H1725"/>
  <c r="H1726"/>
  <c r="H1727"/>
  <c r="H1728"/>
  <c r="H1729"/>
  <c r="H1730"/>
  <c r="H1731"/>
  <c r="H1732"/>
  <c r="H1733"/>
  <c r="H1734"/>
  <c r="H1735"/>
  <c r="H1736"/>
  <c r="H1737"/>
  <c r="H1738"/>
  <c r="H1739"/>
  <c r="H1740"/>
  <c r="H1741"/>
  <c r="H1742"/>
  <c r="H1743"/>
  <c r="H1744"/>
  <c r="H1745"/>
  <c r="H1746"/>
  <c r="H1747"/>
  <c r="H1748"/>
  <c r="H1749"/>
  <c r="H1750"/>
  <c r="H1751"/>
  <c r="H1752"/>
  <c r="H1753"/>
  <c r="H1754"/>
  <c r="H1755"/>
  <c r="H1756"/>
  <c r="H1757"/>
  <c r="H1758"/>
  <c r="H1759"/>
  <c r="H1760"/>
  <c r="H1761"/>
  <c r="H1762"/>
  <c r="H1763"/>
  <c r="H1764"/>
  <c r="H1765"/>
  <c r="H1766"/>
  <c r="H1767"/>
  <c r="H1768"/>
  <c r="H1769"/>
  <c r="H1770"/>
  <c r="H1771"/>
  <c r="H1772"/>
  <c r="H1773"/>
  <c r="H1774"/>
  <c r="H1775"/>
  <c r="H1776"/>
  <c r="H1777"/>
  <c r="H1778"/>
  <c r="H1779"/>
  <c r="H1780"/>
  <c r="H1781"/>
  <c r="H1782"/>
  <c r="H1783"/>
  <c r="H1784"/>
  <c r="H1785"/>
  <c r="H1786"/>
  <c r="H1787"/>
  <c r="H1788"/>
  <c r="H1789"/>
  <c r="H1790"/>
  <c r="H1791"/>
  <c r="H1792"/>
  <c r="H1793"/>
  <c r="H1794"/>
  <c r="H1795"/>
  <c r="H1796"/>
  <c r="H1797"/>
  <c r="H1798"/>
  <c r="H1799"/>
  <c r="H1800"/>
  <c r="H1801"/>
  <c r="H1802"/>
  <c r="H1803"/>
  <c r="H1804"/>
  <c r="H1805"/>
  <c r="H1806"/>
  <c r="H1807"/>
  <c r="H1808"/>
  <c r="H1809"/>
  <c r="H1810"/>
  <c r="H1811"/>
  <c r="H1812"/>
  <c r="H5"/>
  <c r="I10" i="39" l="1"/>
  <c r="H10"/>
  <c r="R54" i="35"/>
  <c r="Q55"/>
  <c r="S54"/>
  <c r="E6" i="19"/>
  <c r="F6" s="1"/>
  <c r="E2" i="30"/>
  <c r="S55" i="35" l="1"/>
  <c r="R55"/>
  <c r="Q56"/>
  <c r="Q57" s="1"/>
  <c r="Q58" s="1"/>
  <c r="Q4" i="19"/>
  <c r="Q59" i="35" l="1"/>
  <c r="S58"/>
  <c r="R56"/>
  <c r="R57" s="1"/>
  <c r="R58" s="1"/>
  <c r="S57"/>
  <c r="S56"/>
  <c r="S59" l="1"/>
  <c r="Q60"/>
  <c r="R59"/>
  <c r="E5" i="39" l="1"/>
  <c r="G5" s="1"/>
  <c r="Q61" i="35"/>
  <c r="Q62" s="1"/>
  <c r="Q63" s="1"/>
  <c r="E4" i="39"/>
  <c r="G4" s="1"/>
  <c r="R60" i="35"/>
  <c r="R61" s="1"/>
  <c r="R62" s="1"/>
  <c r="S60"/>
  <c r="S61"/>
  <c r="E6" i="39"/>
  <c r="G6" s="1"/>
  <c r="S63" i="35" l="1"/>
  <c r="R63"/>
  <c r="Q64"/>
  <c r="S62"/>
  <c r="E7" i="39"/>
  <c r="R64" i="35" l="1"/>
  <c r="Q65"/>
  <c r="S64"/>
  <c r="G7" i="39"/>
  <c r="R65" i="35" l="1"/>
  <c r="Q66"/>
  <c r="S65"/>
  <c r="R66" l="1"/>
  <c r="Q67"/>
  <c r="Q68" s="1"/>
  <c r="Q69" s="1"/>
  <c r="S66"/>
  <c r="S69" l="1"/>
  <c r="Q70"/>
  <c r="R71" s="1"/>
  <c r="R67"/>
  <c r="S67"/>
  <c r="S68"/>
  <c r="R68"/>
  <c r="R69" s="1"/>
  <c r="R70" l="1"/>
  <c r="S71" s="1"/>
  <c r="E8" i="39" s="1"/>
  <c r="G8" s="1"/>
  <c r="S70" i="35"/>
  <c r="E9" i="39" s="1"/>
  <c r="G9" s="1"/>
  <c r="E10" l="1"/>
  <c r="G10" s="1"/>
</calcChain>
</file>

<file path=xl/sharedStrings.xml><?xml version="1.0" encoding="utf-8"?>
<sst xmlns="http://schemas.openxmlformats.org/spreadsheetml/2006/main" count="36939" uniqueCount="2021">
  <si>
    <t>Cambios</t>
  </si>
  <si>
    <t>Minutos</t>
  </si>
  <si>
    <t>Cambio Botella y Caja</t>
  </si>
  <si>
    <t>Cambio de Caja</t>
  </si>
  <si>
    <t>Cambio de Vino</t>
  </si>
  <si>
    <t>Cambio Simple</t>
  </si>
  <si>
    <t>Cip 1</t>
  </si>
  <si>
    <t>Cip 2</t>
  </si>
  <si>
    <t>Cip 3</t>
  </si>
  <si>
    <t>CIP</t>
  </si>
  <si>
    <t>X</t>
  </si>
  <si>
    <t>Línea 1</t>
  </si>
  <si>
    <t>Línea 11</t>
  </si>
  <si>
    <t>Línea 12</t>
  </si>
  <si>
    <t>Línea 13</t>
  </si>
  <si>
    <t>Línea 2</t>
  </si>
  <si>
    <t>Línea 21</t>
  </si>
  <si>
    <t>Línea 22</t>
  </si>
  <si>
    <t>Línea 23</t>
  </si>
  <si>
    <t>Línea 3</t>
  </si>
  <si>
    <t>Línea 31</t>
  </si>
  <si>
    <t>Línea 32</t>
  </si>
  <si>
    <t>Línea 33</t>
  </si>
  <si>
    <t>Línea 6</t>
  </si>
  <si>
    <t>Línea 61</t>
  </si>
  <si>
    <t>Línea 62</t>
  </si>
  <si>
    <t>Línea 63</t>
  </si>
  <si>
    <t>Línea 7</t>
  </si>
  <si>
    <t>Línea 71</t>
  </si>
  <si>
    <t>Línea 72</t>
  </si>
  <si>
    <t>Línea 73</t>
  </si>
  <si>
    <t>Línea BIB</t>
  </si>
  <si>
    <t>Línea BIB1</t>
  </si>
  <si>
    <t>Línea BIB2</t>
  </si>
  <si>
    <t>Línea BIB3</t>
  </si>
  <si>
    <t>Total horas</t>
  </si>
  <si>
    <t>CIP 1</t>
  </si>
  <si>
    <t>CIP 2</t>
  </si>
  <si>
    <t>MTCN</t>
  </si>
  <si>
    <t>I&amp;D</t>
  </si>
  <si>
    <t>Linea</t>
  </si>
  <si>
    <t>Formato botella</t>
  </si>
  <si>
    <t>Tipo de cambio</t>
  </si>
  <si>
    <t>cta</t>
  </si>
  <si>
    <t xml:space="preserve">cuenta fert </t>
  </si>
  <si>
    <t>LV</t>
  </si>
  <si>
    <t>VINO</t>
  </si>
  <si>
    <t>pln</t>
  </si>
  <si>
    <t>LINEA 1</t>
  </si>
  <si>
    <t>Orden</t>
  </si>
  <si>
    <t>Material</t>
  </si>
  <si>
    <t>Texto</t>
  </si>
  <si>
    <t>Cantidad orden</t>
  </si>
  <si>
    <t>UBM</t>
  </si>
  <si>
    <t>Setup</t>
  </si>
  <si>
    <t>capacidad</t>
  </si>
  <si>
    <t>TiempoCIP</t>
  </si>
  <si>
    <t>Total Horas</t>
  </si>
  <si>
    <t>OF a 24 Hrs</t>
  </si>
  <si>
    <t>Desde</t>
  </si>
  <si>
    <t>a</t>
  </si>
  <si>
    <t>Hasta</t>
  </si>
  <si>
    <t>b</t>
  </si>
  <si>
    <t>Status</t>
  </si>
  <si>
    <t>α</t>
  </si>
  <si>
    <t>Stacking</t>
  </si>
  <si>
    <t>Tipo</t>
  </si>
  <si>
    <t>Observación Insumos</t>
  </si>
  <si>
    <t>Detalle Inserto</t>
  </si>
  <si>
    <t>x</t>
  </si>
  <si>
    <t>VC</t>
  </si>
  <si>
    <t>Z</t>
  </si>
  <si>
    <t>L2</t>
  </si>
  <si>
    <t>VN</t>
  </si>
  <si>
    <t>botella</t>
  </si>
  <si>
    <t>Desc botella</t>
  </si>
  <si>
    <t>corcho</t>
  </si>
  <si>
    <t>corcho2</t>
  </si>
  <si>
    <t>cápsula</t>
  </si>
  <si>
    <t>cápsula2</t>
  </si>
  <si>
    <t>VR</t>
  </si>
  <si>
    <t>cj</t>
  </si>
  <si>
    <t>Línea Real</t>
  </si>
  <si>
    <t>xx</t>
  </si>
  <si>
    <t>Semana act</t>
  </si>
  <si>
    <t>semana orig</t>
  </si>
  <si>
    <t>Riesgos</t>
  </si>
  <si>
    <t>Litros/caja</t>
  </si>
  <si>
    <t>Litros Total</t>
  </si>
  <si>
    <t>VF</t>
  </si>
  <si>
    <t>GPI</t>
  </si>
  <si>
    <t>Formato caja</t>
  </si>
  <si>
    <t>Cantidad botellas</t>
  </si>
  <si>
    <t>Velocidad Plan</t>
  </si>
  <si>
    <t>Cajas 9 LT</t>
  </si>
  <si>
    <t>Línea-Rango</t>
  </si>
  <si>
    <t>x1</t>
  </si>
  <si>
    <t>INSUMO</t>
  </si>
  <si>
    <t>¿Lote corresponde?</t>
  </si>
  <si>
    <t>velocidad linea</t>
  </si>
  <si>
    <t>Velocidades</t>
  </si>
  <si>
    <t>Veloc. Real</t>
  </si>
  <si>
    <t/>
  </si>
  <si>
    <t>L1_DIREC</t>
  </si>
  <si>
    <t>CAJ</t>
  </si>
  <si>
    <t>LIB.</t>
  </si>
  <si>
    <t>DIREC</t>
  </si>
  <si>
    <t>Superior a 48 hrs</t>
  </si>
  <si>
    <t>Entre 11 a 2999</t>
  </si>
  <si>
    <t>Cumple</t>
  </si>
  <si>
    <t>2125-2010</t>
  </si>
  <si>
    <t>BOT BURD VERDE EGLAS BCETIE(420G)P28 750</t>
  </si>
  <si>
    <t>CORCHO MICRO 44/24 CYT</t>
  </si>
  <si>
    <t>A 48 hrs</t>
  </si>
  <si>
    <t>L6_DIREC</t>
  </si>
  <si>
    <t>BOT BURD VERDE EGLASS BGME(385G)P16 750</t>
  </si>
  <si>
    <t>TAPA ROSCA STELVIN ROJA CPNIA 30X60</t>
  </si>
  <si>
    <t>2135-2010</t>
  </si>
  <si>
    <t>14_11</t>
  </si>
  <si>
    <t>BOT BURD VERDE EGLASS BCETIE(380G)P16750</t>
  </si>
  <si>
    <t>CORCHO MICRO 44/24 CHILE</t>
  </si>
  <si>
    <t>CAPS PVC ROJA CPNIA (C) 29.7/55 BCETIE</t>
  </si>
  <si>
    <t>Entre 3000 a 4999</t>
  </si>
  <si>
    <t>2183-2010</t>
  </si>
  <si>
    <t>TAPA ROSCA STELVIN COBRE CPNIA 30X60</t>
  </si>
  <si>
    <t>CAPS PVC COBRE CPNIA (C) 29.7/55 BCETIE</t>
  </si>
  <si>
    <t>A 24 hrs</t>
  </si>
  <si>
    <t>BOT</t>
  </si>
  <si>
    <t>2182-2010</t>
  </si>
  <si>
    <t>BOT BURD VER CASILL ECO (500G)P28 750</t>
  </si>
  <si>
    <t>CORCHO NAT 45/24 PRIMERA CASILL(N)</t>
  </si>
  <si>
    <t>CAPS ALUP CASILL CARM(ND) 30.05/60 B31</t>
  </si>
  <si>
    <t>Mismo Día</t>
  </si>
  <si>
    <t>No Cumple</t>
  </si>
  <si>
    <t>1109-2010</t>
  </si>
  <si>
    <t>BOT BORG HJA SECA EGLAS BCET(380G)P16750</t>
  </si>
  <si>
    <t>CAPS PVC DORADA CPNIA (C) 29.7/55 BCETIE</t>
  </si>
  <si>
    <t>1210-2010</t>
  </si>
  <si>
    <t>BOT BURD BLANCA EGL BCETIE(340G)P2,6 750</t>
  </si>
  <si>
    <t>CORCHO MICRO 38/24 CHILE</t>
  </si>
  <si>
    <t>CAPS PVC VERDE CPNIA (C) 29.7/55 BCETIE</t>
  </si>
  <si>
    <t>BOT BURD BCA EGLAS BCETIE(380G) P16 750</t>
  </si>
  <si>
    <t>L2_DIREC</t>
  </si>
  <si>
    <t>CYT FRONT C.SAUV(P06) 750 12U VAS</t>
  </si>
  <si>
    <t>BOT BURD VERDE EGL BCETIE(340G)P2,6 750</t>
  </si>
  <si>
    <t>2108-2010</t>
  </si>
  <si>
    <t>CAPS ALUP CASILL MERLOT(ND) 30.05/60 B31</t>
  </si>
  <si>
    <t>ABIE</t>
  </si>
  <si>
    <t>2111-2010</t>
  </si>
  <si>
    <t>BOT BORG HSEC CASILL BGMEECO(505G)P28750</t>
  </si>
  <si>
    <t>BOT BORG H.SECA CASILL ECO(505G) P28 750</t>
  </si>
  <si>
    <t>CAPS ALUP CASILL P.NOIR(ND) 30.05/60 B31</t>
  </si>
  <si>
    <t>CYT CASILL P.NOIR ECO ST 750 12U 2010 CN</t>
  </si>
  <si>
    <t>CORCHO NAT 45/24 PRIMERA CANEPA</t>
  </si>
  <si>
    <t>Entre 0 a 10</t>
  </si>
  <si>
    <t>1123-2010</t>
  </si>
  <si>
    <t>BOT BURD BLANCA EGLASS BGME(385G)P16 750</t>
  </si>
  <si>
    <t>TAPA ROSCA STELVIN VERDE CPNIA 30X60</t>
  </si>
  <si>
    <t>BOT BURD BLANCA EGL BGME(345G)P2,6 750</t>
  </si>
  <si>
    <t>CORCHO NAT 45/24 PRIMERA MAIPO(P05)</t>
  </si>
  <si>
    <t>2116-2010</t>
  </si>
  <si>
    <t>CAPS PVC MORADA CPNIA (C) 29.7/55 BCETIE</t>
  </si>
  <si>
    <t>CYT FRONT MERL(P06) 750 12U LATAM</t>
  </si>
  <si>
    <t>CYT FRONT MERL(P06) 750 12U VAS</t>
  </si>
  <si>
    <t>L3_DIREC</t>
  </si>
  <si>
    <t>L3_EMBOT</t>
  </si>
  <si>
    <t>EMBOT</t>
  </si>
  <si>
    <t>2115-2010</t>
  </si>
  <si>
    <t>CAPS ALUP CASILL CAB.SAU(ND)30.05/60 B31</t>
  </si>
  <si>
    <t>TAPA ROSCA STEL(STIN) NEGRA LISA 30X60</t>
  </si>
  <si>
    <t>CAPS ALUP CASILL SHIR(ND) 30.05/60 B31</t>
  </si>
  <si>
    <t>MANTENCION</t>
  </si>
  <si>
    <t>CS I.NEGRA RVA MERL(P09)STLV 7506U2010GB</t>
  </si>
  <si>
    <t>2203-2010</t>
  </si>
  <si>
    <t>BOT BURD VERDE EGL BGME(345G)P2,6 750</t>
  </si>
  <si>
    <t>TAPA ROSCA (SRNEX) ISLA NEGRA RVA 30X60</t>
  </si>
  <si>
    <t>2187-2010</t>
  </si>
  <si>
    <t>CAPS PVC AZUL CPNIA (C) 29.7/55 BCETIE</t>
  </si>
  <si>
    <t>CYT FRONT SHI/CSA STL(P06)15006U(C/ES)CA</t>
  </si>
  <si>
    <t>BOT BURD VDE CONICA BGME(752)P4 1500.</t>
  </si>
  <si>
    <t>L7_DIREC</t>
  </si>
  <si>
    <t>CORCHO MICRO 44/24 W.CREST</t>
  </si>
  <si>
    <t>L3_ETIQ</t>
  </si>
  <si>
    <t>ETIQ</t>
  </si>
  <si>
    <t>BOT BURD BCA EGLAS BGME (425G)P28 750</t>
  </si>
  <si>
    <t>INSERTO</t>
  </si>
  <si>
    <t>2322-2010</t>
  </si>
  <si>
    <t>MPO GRAN VINO BCO(P05) 1500 6U LATAM</t>
  </si>
  <si>
    <t>BOT BURD BLANCA CNCA B24 (752G)P4 1500</t>
  </si>
  <si>
    <t>CORCHO T.TOP 45/24 MAIPO</t>
  </si>
  <si>
    <t>CAPS PVC MPO BLEND VERDE(P05)32.8/60 B24</t>
  </si>
  <si>
    <t>CORCHO T.TOP 45/23.5 CYT</t>
  </si>
  <si>
    <t>CORCHO T.TOP 44/23,5 CYT</t>
  </si>
  <si>
    <t>BOT BORG HJA SECA T/R BGME(425G)P14 750</t>
  </si>
  <si>
    <t xml:space="preserve"> Sobre 4999</t>
  </si>
  <si>
    <t>2346-2010</t>
  </si>
  <si>
    <t>BOT BURD VERDE EGLAS BGME (425G)P28 750</t>
  </si>
  <si>
    <t>CS CONO SUR SYRAH STLV (P07) 750 6U NORD</t>
  </si>
  <si>
    <t>4126-2010</t>
  </si>
  <si>
    <t>BOT BORG HJA SECA EGLAS BCET(425G)P28750</t>
  </si>
  <si>
    <t>CYT TRIO RVA C.SAUV(P10)750 12U 2009 CL</t>
  </si>
  <si>
    <t>CAPS ALUP TRIO RVA C.SAUV 29.75/60 B45</t>
  </si>
  <si>
    <t>CAPS ALUP TRIO RVA MERL 29.75/60 B45</t>
  </si>
  <si>
    <t>TAB ARMDO FIB ENV11-2431/3-2814/5 12X750</t>
  </si>
  <si>
    <t>CS C.SUR TOC C.SAU(P08)STL 750 6U 2010RU</t>
  </si>
  <si>
    <t>2180-2010</t>
  </si>
  <si>
    <t>CAPS ALUP SUNR CARM(P08) 29.2/60 B9</t>
  </si>
  <si>
    <t>2109-2010</t>
  </si>
  <si>
    <t>CAPS ALUP CASILL MALBEC(ND) 30.05/60 B31</t>
  </si>
  <si>
    <t>VINO FINO</t>
  </si>
  <si>
    <t>BOT BORG HJA SECA EGL BCET(340G)P2,6 750</t>
  </si>
  <si>
    <t>1127-2010</t>
  </si>
  <si>
    <t>BOT BURD VDE ECOG BGME(475G)P28 750</t>
  </si>
  <si>
    <t>TAPA ROSCA STEL PALO ALTO</t>
  </si>
  <si>
    <t>ORDEN CALENDARIO</t>
  </si>
  <si>
    <t>MPO G.DEVOCION C.SAU/SYR 750 6U 2009 VEU</t>
  </si>
  <si>
    <t>TAPON TRIO ELASTOMERO BEI (NC) 43/21.1</t>
  </si>
  <si>
    <t>CAPS ALUP TRIO RVA CHARD 30.6/60 B32</t>
  </si>
  <si>
    <t>BOT BORG HJA SECA EGLAS BGME(385G)P16750</t>
  </si>
  <si>
    <t>TAPA ROSCA STELVIN DORADO(N) CPNIA 30X60</t>
  </si>
  <si>
    <t>CAPS PVC ROSADA CPNIA (C) 29.7/55 BCETIE</t>
  </si>
  <si>
    <t>TAPA ROSCA STELVIN MORADO(N) CPNIA 30X60</t>
  </si>
  <si>
    <t>2347-2009</t>
  </si>
  <si>
    <t>BOT BURD VERDE ECOG B9(470G)P28 750</t>
  </si>
  <si>
    <t>CORCHO NAT 45/24 PRIMERA PALO ALTO</t>
  </si>
  <si>
    <t>L7_ETIQ</t>
  </si>
  <si>
    <t>CAPS ALUP CS RESERVA(COBRE) 29.2/60 B9A</t>
  </si>
  <si>
    <t>CAPS ALUP CS IN RESERVA COBRE 29.2/60 B9</t>
  </si>
  <si>
    <t>CS CONO SUR GEW STLV(P07) 750 12U CA</t>
  </si>
  <si>
    <t>CYT TRIO RVA MERL(P10)750 12U 2010 VES</t>
  </si>
  <si>
    <t>CAPS ALUP P.ALTO COBRE(N) 29.2/60 B9</t>
  </si>
  <si>
    <t>CYT FRONT C.SAUV BLUSH(P06)750 12U VAR</t>
  </si>
  <si>
    <t>BOT BURD VERDE B23 (490G)P28 750</t>
  </si>
  <si>
    <t>TAPA ROSCA STELV SUNR S.BLC(P08) 30X60</t>
  </si>
  <si>
    <t>CYT SUNR MERL BLD ST(P08) 750 6U 2010 GB</t>
  </si>
  <si>
    <t>TAPA ROSCA STEL SUNR MERL(P08) SNX 30X60</t>
  </si>
  <si>
    <t>CAPS PVC PLATA CPNIA (C) 29.7/55 BCETIE</t>
  </si>
  <si>
    <t>CYT CYT MERL(P09)STLV 750 12U 2010GB</t>
  </si>
  <si>
    <t>CYT CASILL C.SAUV ECO 750 12U CN</t>
  </si>
  <si>
    <t>CAPS ALUP MPO RVA MERL(P05) 29.2/60 B9</t>
  </si>
  <si>
    <t>MPO GRAN VINO BCO(P09) 750 12U LATAM</t>
  </si>
  <si>
    <t>TAPA ROSCA STEL MPO CARM 30/60</t>
  </si>
  <si>
    <t>CYT FRONT CHARD(P06) 750 12U VAS</t>
  </si>
  <si>
    <t>CYT FRONT S.BLC(P06) 750 12U VAS</t>
  </si>
  <si>
    <t>TAPA ROSCA STELVIN AZUL CPNIA 30X60</t>
  </si>
  <si>
    <t>2178-2010</t>
  </si>
  <si>
    <t>CAPS ALUP SUNR SHIRAZ(P08) 29.2/60 B9</t>
  </si>
  <si>
    <t>CYT CASILL SHI ECO 750 6U 2010 GB</t>
  </si>
  <si>
    <t>L7_EMBOT</t>
  </si>
  <si>
    <t>Orden Champagne</t>
  </si>
  <si>
    <t>CORCHO AGLOMERADO 47/30 CHAMPAGNE</t>
  </si>
  <si>
    <t>CAPS ALUP SPARK CYT BRUT 34X134 BCORONA</t>
  </si>
  <si>
    <t>LS_DIREC</t>
  </si>
  <si>
    <t>CYT TRIO RVA C.SAUV(P10)750 12U 2009 VIN</t>
  </si>
  <si>
    <t>MPO BIB V.MPO VTAL C.SAU(P05)3L 4U2010NO</t>
  </si>
  <si>
    <t>CYT (=FRONT) BIB C.SAUV(P06)3L 4U 2010NO</t>
  </si>
  <si>
    <t>MPO BIB V.MPO VTAL CAB.SAUV(P05)3L 4U FI</t>
  </si>
  <si>
    <t>MPO BIB V.MPO VTAL CHARD(SLIM)3L4U2010FI</t>
  </si>
  <si>
    <t>Reserva Tiempo Cip 2</t>
  </si>
  <si>
    <t>Tiempo Cip</t>
  </si>
  <si>
    <t>Sin stack</t>
  </si>
  <si>
    <t>Ruta</t>
  </si>
  <si>
    <t>Rutas</t>
  </si>
  <si>
    <t>Lineas</t>
  </si>
  <si>
    <t>Directo</t>
  </si>
  <si>
    <t>Linea 1</t>
  </si>
  <si>
    <t>Linea 2</t>
  </si>
  <si>
    <t>Etiquetado</t>
  </si>
  <si>
    <t>Embotellacion</t>
  </si>
  <si>
    <t>Linea 3</t>
  </si>
  <si>
    <t>Linea 4</t>
  </si>
  <si>
    <t>Linea 6</t>
  </si>
  <si>
    <t>Linea 7</t>
  </si>
  <si>
    <t>Linea BIB</t>
  </si>
  <si>
    <t>Metas</t>
  </si>
  <si>
    <t>CYT FRONT MERL STLV(P06)750 12U (V)CA</t>
  </si>
  <si>
    <t>CYT FRONT ROSE(P06) 750 12U VAR</t>
  </si>
  <si>
    <t>CYT FRONT ROSE(P06) 750 12U LATAM</t>
  </si>
  <si>
    <t>CYT FRONT C.SAUV(P06) 750 12U VAR</t>
  </si>
  <si>
    <t>CYT FRONT C.SAUV(P06) 750 12U 2010 VEU</t>
  </si>
  <si>
    <t>CYT CYT CHARD(P09)STLV 750 12U 2010 GB</t>
  </si>
  <si>
    <t>CYT FRONT CARM(P06) 750 12U (IM) VE</t>
  </si>
  <si>
    <t>2117-2010</t>
  </si>
  <si>
    <t>CS CONO SUR C.SAUV STLV(P07)750 12U JP</t>
  </si>
  <si>
    <t>TAPA ROSCA STELVIN CS C.SAUV 30/60</t>
  </si>
  <si>
    <t>ORDEN FABRICACION MX</t>
  </si>
  <si>
    <t>CYT FRONT CHARD(P07) 1500 6U US</t>
  </si>
  <si>
    <t>CAPS PVC DORADA CPNIA 30,7/60 B31</t>
  </si>
  <si>
    <t>TAPA ROSCA STELVIN AMARILLA CPNIA 30X60</t>
  </si>
  <si>
    <t>CORCHO NAT 45/24 PRIMERA EXPLORER</t>
  </si>
  <si>
    <t>CAPS ALUP EXPLORER ORO(N) 29.2/55 B9</t>
  </si>
  <si>
    <t>CYT XPLOR C.C CAB/MER4P(MANTA)1500 6U US</t>
  </si>
  <si>
    <t>2196-2010</t>
  </si>
  <si>
    <t>CAPS PVC GEN BURDEO 30.7/60 B31</t>
  </si>
  <si>
    <t>CYT MOUNT RANGE SHIR(P11)ST750 12U2010GB</t>
  </si>
  <si>
    <t>CYT SPARKLING BRUT 750 12U (P09)LATAM</t>
  </si>
  <si>
    <t>CYT TRIO RVA C.SAUV(P10)750 12U 2009 VAS</t>
  </si>
  <si>
    <t>CYT TRIO RVA MERL(P10)750 12U 2010 VAS</t>
  </si>
  <si>
    <t>CS RESERVA RIESL STLV(P08)750 12U 2010JP</t>
  </si>
  <si>
    <t>CS BIB CONO SUR TOC CHAR(P08)3L4U2010VEU</t>
  </si>
  <si>
    <t>CYT FRONT BIB CHARD(SLIM) 3L 4U 2010 CA</t>
  </si>
  <si>
    <t>CS I NEGRA RVA C.SA/ROP09ST7506U 2010GB</t>
  </si>
  <si>
    <t>CS I NEGRA RVA CS/ROP09ST7506U2010(MO)GB</t>
  </si>
  <si>
    <t>Tratamiento Pedido</t>
  </si>
  <si>
    <t>REV PPL CYT FRONT C.SAUV(P06) 750 VEU</t>
  </si>
  <si>
    <t>00_11</t>
  </si>
  <si>
    <t>REV PPL CYT FRONT CHARD(P06) 750 VAS</t>
  </si>
  <si>
    <t>TAB ARMADO FIBRA ENV11-16/2444 6X750</t>
  </si>
  <si>
    <t>BACKLOG</t>
  </si>
  <si>
    <t>se crea of en reemplazo de of 7083434 por reemplazo de fert</t>
  </si>
  <si>
    <t>REV PPL CYT SUNR MERL(P08) 750 GB</t>
  </si>
  <si>
    <t>FTE PPL CYT FRONT L.HARV(P06)750 VIN</t>
  </si>
  <si>
    <t xml:space="preserve">Cambio </t>
  </si>
  <si>
    <t>Prod</t>
  </si>
  <si>
    <t xml:space="preserve">cip </t>
  </si>
  <si>
    <t>paradas</t>
  </si>
  <si>
    <t>Cip 24 Horas</t>
  </si>
  <si>
    <t>Total</t>
  </si>
  <si>
    <t>Mantencion</t>
  </si>
  <si>
    <t>Status SAP</t>
  </si>
  <si>
    <t>Mat SAP</t>
  </si>
  <si>
    <t>Texto breve de material</t>
  </si>
  <si>
    <t>Cantidad entregada</t>
  </si>
  <si>
    <t>Status sistema</t>
  </si>
  <si>
    <t>LIB. NOTI ENTR PREC MACO MOVM NLIQ SUJL</t>
  </si>
  <si>
    <t>LIB. FMAT NOTP PREC MOVM NLIQ SUJL</t>
  </si>
  <si>
    <t>LIB. NOTP PREC MACO MOVM NLIQ SUJL</t>
  </si>
  <si>
    <t>LIB. FMAT NOTI ENTR PREC MOVM NLIQ SUJL</t>
  </si>
  <si>
    <t>ABIE FMAT PREC NLIQ SUJL</t>
  </si>
  <si>
    <t>LIB. FMAT PREC NLIQ SUJL</t>
  </si>
  <si>
    <t>LIB. PREC MACO NLIQ SUJL</t>
  </si>
  <si>
    <t>Sin datos cip</t>
  </si>
  <si>
    <t>21_11</t>
  </si>
  <si>
    <t>CS NEBLINA C.SAUV(P08) 750 12U(TF)VE</t>
  </si>
  <si>
    <t>20_11</t>
  </si>
  <si>
    <t>CS TOCORNAL(PAL) C.SAUV 750 12U VE</t>
  </si>
  <si>
    <t>FTE PPL CYT FRONT ROSE (P06)750 VIN</t>
  </si>
  <si>
    <t>CYT FRONT SHIRAZ (P06) 750 12U LATAM</t>
  </si>
  <si>
    <t>FTE PPL CYT FRONT SHIRAZ(P06) 750 VES</t>
  </si>
  <si>
    <t>CYT FRONT C.SAUV (P06) 750 12U CA</t>
  </si>
  <si>
    <t>CYT FRONT CARM(P06) 750 12U LATAM</t>
  </si>
  <si>
    <t>REV PPL CYT FRONT CARM(P06) 750 LATAM</t>
  </si>
  <si>
    <t>CS I.NEGRA RVA MERL(P09)750 6U 2010 RU</t>
  </si>
  <si>
    <t>2135 C.SAUV NEBLINA 750 6U CH 2010 PL</t>
  </si>
  <si>
    <t>CYT FRONT(CYT) MERL(P06)750 12ULATAM(PE)</t>
  </si>
  <si>
    <t>CS I.NEGRA DUAL C.SAU/MERL(P09)750 6UVAS</t>
  </si>
  <si>
    <t>CAPS PVC ROJA CPNIA 29,7/60 B9</t>
  </si>
  <si>
    <t>MPO RVA TRONOS SHIR(STLV) 750 6U 2010 GB</t>
  </si>
  <si>
    <t>CYT FRONT MERL ST(P11) 750 6U 2010 GB</t>
  </si>
  <si>
    <t>1113-2011</t>
  </si>
  <si>
    <t>1123-2011</t>
  </si>
  <si>
    <t>22_11</t>
  </si>
  <si>
    <t>Tratamiento pedido</t>
  </si>
  <si>
    <t>FTE ADH CS NEBLINA MERL(P08) 750 VIN</t>
  </si>
  <si>
    <t>19_11</t>
  </si>
  <si>
    <t>BOT BURD VERDE CNCA B24 (752G)P4 1500</t>
  </si>
  <si>
    <t>ORDEN PROMOCION</t>
  </si>
  <si>
    <t>FTE PPL CS I.NEGRA RVA MERL(P09) 750 VIN</t>
  </si>
  <si>
    <t>MPO GRAN VINO BCO(P09) 750 12U CO</t>
  </si>
  <si>
    <t>1201-2011</t>
  </si>
  <si>
    <t>FTE PPL MPO BLEND GENERICO(P09) 750 VIN</t>
  </si>
  <si>
    <t>MPO BLEND S.BLC/CHARD(P09)750 12U MU</t>
  </si>
  <si>
    <t xml:space="preserve">O.F. USA </t>
  </si>
  <si>
    <t>FTE ADH CS C.SUR TOC C.SAU/ME(P08)1500CA</t>
  </si>
  <si>
    <t>FTE ADH CS TOC C.SAU/SHIRAZ(P08) 1500 CA</t>
  </si>
  <si>
    <t>CS C.SUR TOC C.S/ME(P08)ST15006U(LCBO)CA</t>
  </si>
  <si>
    <t>FTE PPL CS I.NEGRA RVA CARM(P09)750 VIN</t>
  </si>
  <si>
    <t>CYT FRONT ROSE(P06) 1500 6U VAR</t>
  </si>
  <si>
    <t>CAPS PVC CYT NEGRO ROSE 32.8/60 B24</t>
  </si>
  <si>
    <t>FTE PPL CS I.NEGRA RVA CSA/RO(P09)750VIN</t>
  </si>
  <si>
    <t>Reserva Tiempo CIP 2 absorvido por etiquetado</t>
  </si>
  <si>
    <t>18_11</t>
  </si>
  <si>
    <t>MPO BLEND SYRAH(P09)750 12U(RAVIN)BR</t>
  </si>
  <si>
    <t>CORCHO NAT 45/24 PRIMERA(B) CONO SUR</t>
  </si>
  <si>
    <t>PA P.ALTO RVA C.SAUV MED 750 12U LATAM</t>
  </si>
  <si>
    <t>FTE PPL CYT FRONT MER(P06)750 VES</t>
  </si>
  <si>
    <t>CYT CASILL P.NOIR ECO 750 12U 2010 VAR</t>
  </si>
  <si>
    <t>CYT FRONT CARM(P06)(NV)750 12U CL</t>
  </si>
  <si>
    <t>Fija en Semana 22</t>
  </si>
  <si>
    <t>2341-2010</t>
  </si>
  <si>
    <t>CYT CASILL CARM ECO 750 6U 2010 VEU</t>
  </si>
  <si>
    <t>CYT CASILL VIOG STLV 750 6U 2009 NL</t>
  </si>
  <si>
    <t>1123 S.BLC/SEM I.N DUAL 750 12U ST2011PL</t>
  </si>
  <si>
    <t>CYT CASILL RVA PRI S.BLC 750 6U 2010 VEU</t>
  </si>
  <si>
    <t>REV PPL CYT CYT CHARD(P09) 750 VEU</t>
  </si>
  <si>
    <t>CYT CAMPO LARGO C.SAUV(P09)750 2010 6UCN</t>
  </si>
  <si>
    <t>REV PPL CYT CAMPO LARGO C.SAUV 750 CN</t>
  </si>
  <si>
    <t>PA P.ALTO RVA C.SAUV STLV 750 6U DK</t>
  </si>
  <si>
    <t>TAPA ROSCA STLV PALO ALTO C.SAUV 30X60</t>
  </si>
  <si>
    <t>PA P.ALTO RVA C.SAUV STL 750 6U 2009 GB</t>
  </si>
  <si>
    <t>se crea of de etiquetacion por aviso de retencion 200023427</t>
  </si>
  <si>
    <t>1127 S.BLC P.ALTO 0750 ST 2010</t>
  </si>
  <si>
    <t>CYT FRONT C.SAUV BLUSH(P06)750 12U LATAM</t>
  </si>
  <si>
    <t>FTE PPL CYT FRONT CAB BLUSH(P06) 750 VIN</t>
  </si>
  <si>
    <t>FTE PPL CYT CYT S.BLC(P09) 750 VIN</t>
  </si>
  <si>
    <t>CS C.SUR TOC S.BL/SEM(P08)ST 750 6U NORD</t>
  </si>
  <si>
    <t>CYT CYT S.BLC(P09)STLV 750 12U 2011 GB</t>
  </si>
  <si>
    <t>CYT FRONT S.BLC ST(P06)750 12U 2011 VEU</t>
  </si>
  <si>
    <t>REV PPL CYT FRONT S.BLC(P06) 750 VEU</t>
  </si>
  <si>
    <t>CYT FRONT S.BLC(P06) 750 12U LATAM</t>
  </si>
  <si>
    <t>FTE PPL CYT FRONT S.BLC(P06)750 VES</t>
  </si>
  <si>
    <t>CYT LADERA VERDE S.BLC(ST)750 12U 2011GB</t>
  </si>
  <si>
    <t>FTE ADH CYT LAD.VERDES.BLC(P08) 750 IN14</t>
  </si>
  <si>
    <t>CYTFRONSBLC/SEM(ST)(P06)7506U2011(CHA)BE</t>
  </si>
  <si>
    <t>CS C.SUR TOC MERL(P10)STLV 375 24U VEU</t>
  </si>
  <si>
    <t>BOT BURD VERDE BGME P12 375</t>
  </si>
  <si>
    <t>TAPA ROSCA STELVIN MORADO CPNIA 30X60</t>
  </si>
  <si>
    <t>CS C.SUR TOC C.SAUV/MER(P10)750 6U VEU</t>
  </si>
  <si>
    <t>CS CONO SUR TOC C.SA/MER(P08)STL7506U DE</t>
  </si>
  <si>
    <t>MPO TENTA C.SAUV 750 12U (COTIA) BR</t>
  </si>
  <si>
    <t>CS NEBLINA MERL(P08)STLV 750 6U VEU</t>
  </si>
  <si>
    <t>4109-2010</t>
  </si>
  <si>
    <t>CS I.NEGRA HIGH TIDE C.SAUV 750 6U VEU</t>
  </si>
  <si>
    <t>BOT BURD VERDE CNCA B9A (563G)P28 750</t>
  </si>
  <si>
    <t>CORCHO NAT 45/24 PRIMERA(B) ISLA NEGRA</t>
  </si>
  <si>
    <t>CAPS ALUP IN HIGH TIDE 29.2/60 B9A</t>
  </si>
  <si>
    <t>FTE INF ADH CS IN HIGH TIDE C.SAUV750VIN</t>
  </si>
  <si>
    <t>CYT CASILL CARM ECO 750 12U 2010 GB</t>
  </si>
  <si>
    <t>CYT CASILL C.SAUV ECO 750 12U IL</t>
  </si>
  <si>
    <t>CYT CASILL SHI ECO 750 12U (C/ESP) CA</t>
  </si>
  <si>
    <t>FTE PPL CYT CASILL SHIRAZ 750 IN14</t>
  </si>
  <si>
    <t>CYT FRONT MERL(P06) 750 12U 2010 VEU</t>
  </si>
  <si>
    <t>CYT CASILL MERL ECO 750 6U 2010 DK/NL</t>
  </si>
  <si>
    <t>BOT BURD VERDE CASILL B6 (320G)P21 375</t>
  </si>
  <si>
    <t>MPO GRAN RVA SHIRAZ STLV(P05) 750 6U VEU</t>
  </si>
  <si>
    <t>CYT CASILL VIOG ECO STLV 750 6U 2010 NL</t>
  </si>
  <si>
    <t>1183-2010</t>
  </si>
  <si>
    <t>FTE PPL CYT CASILL VIOG 750 IN14</t>
  </si>
  <si>
    <t>CYT FRONT ROSE (P06) 750 12U CO</t>
  </si>
  <si>
    <t>FTE PPL CYT FRONT ROSE(P06) 750 CO</t>
  </si>
  <si>
    <t>3102-2010</t>
  </si>
  <si>
    <t>TAPA ROSCA STELVIN CS CHARD(P07) 30/60</t>
  </si>
  <si>
    <t>CYT SUNR S.BLC STL(P08)BL 750 6U 2011 GB</t>
  </si>
  <si>
    <t>FTE PPL CYT SUNR S.BLC(P08) 750 VIN</t>
  </si>
  <si>
    <t>CYT EL PICADOR MERLOT(ST)750 12U 2010GB</t>
  </si>
  <si>
    <t>FTE PPL CYT EL PICADOR MERL 750 IN14</t>
  </si>
  <si>
    <t>MPO V.MPO VTAL C.SAUV(P09)STLV750 12U NO</t>
  </si>
  <si>
    <t>TAPA ROSCA STLV MPO VTAL CSAUV(P05)30/60</t>
  </si>
  <si>
    <t>CYT FRONT SHIRAZ/C.SAU(P06)75012U2010VEU</t>
  </si>
  <si>
    <t>CYT CASILL C.SAUV ECO 750 12U VAS</t>
  </si>
  <si>
    <t>CS NEBLINA CHARD(P08)STLV 750 12U(TF)VE</t>
  </si>
  <si>
    <t>3115-2010</t>
  </si>
  <si>
    <t>TAPA STELVIN CS SAUV. BLANC (N) 30/60</t>
  </si>
  <si>
    <t>CYT FRONC.SA/ME(ST)(P06)7506U2010(CHA)BE</t>
  </si>
  <si>
    <t>CYT FRONT CARM(P06) 750 6U 2010 VEU</t>
  </si>
  <si>
    <t>CYT SUNR CARM(P08) 750 12U VAS</t>
  </si>
  <si>
    <t>CYT SUNR CARM(P08) 750 12U VAR</t>
  </si>
  <si>
    <t>MPO V.MPO VTAL CARM(P09)STLV 750 12U CA</t>
  </si>
  <si>
    <t>CYT MARQUES C.SAUV 750 12U 2009 LATAM</t>
  </si>
  <si>
    <t>REV ADH CYT MARQUES C.SAUV 750 LATAM</t>
  </si>
  <si>
    <t>CYT FRONT CHARD(STELV)(P06)750 12U (V)CA</t>
  </si>
  <si>
    <t>4130-2010</t>
  </si>
  <si>
    <t>BOT BURD AMBAR B35B (620G)P31 750</t>
  </si>
  <si>
    <t>2103 C.SAUV TRIO 0750 CH 2009</t>
  </si>
  <si>
    <t>2103-2009</t>
  </si>
  <si>
    <t>CYT TRIO RVA C.SAUV(P10)750 12U 2009 VES</t>
  </si>
  <si>
    <t>CYT TRIO RVA C.SAU(P10)750 12U 2009LATAM</t>
  </si>
  <si>
    <t>CYT TRIO RVA C.SAUV(P10)750 6U 2009 VEU</t>
  </si>
  <si>
    <t>4130 C.SA/CAR ORGANICO 750 12U CH 2010CA</t>
  </si>
  <si>
    <t>CAPS ALUP SPARK CAS ORO BCOR TUV</t>
  </si>
  <si>
    <t>CYT CDD SPARK. WINE BRUT 6U7502010(IM)VE</t>
  </si>
  <si>
    <t>1143-2011</t>
  </si>
  <si>
    <t>BOT CHAM VDE CÑIA  BCRNA(790G)P25 750</t>
  </si>
  <si>
    <t>3180 BRUT SPARK 0750 CH 2010</t>
  </si>
  <si>
    <t>3180-2010</t>
  </si>
  <si>
    <t>CYT TRIO RVA MERL(P10)750 12U 2010 PA</t>
  </si>
  <si>
    <t>CYT TRIO RVA MERL(P10)750 6U 2010 VEU</t>
  </si>
  <si>
    <t>BOT BORG HJA SECA B31 (720G)P28 750</t>
  </si>
  <si>
    <t>CORCHO NAT 45/25 SUPER EXTRA MARQUES</t>
  </si>
  <si>
    <t>TAB ARMDO FIB ENV11-1561/2255 6X750</t>
  </si>
  <si>
    <t>CYT TRIO RVA CHARD(P10)750 12U 2009 PA</t>
  </si>
  <si>
    <t>REV PPL CYT FRONT S.BLC(P06) 750 VAS</t>
  </si>
  <si>
    <t>CS C.SUR TOC S.BLC(P08)STL15006U(LCBO)CA</t>
  </si>
  <si>
    <t>BOT BURD BCA CONICA BGME(752)P4 1500.</t>
  </si>
  <si>
    <t>REV ADH CS C.SUR TOC S.BLC(P08) 1500CA</t>
  </si>
  <si>
    <t>REV PPL CYT FRONT ROSE(P06) 750 VEU</t>
  </si>
  <si>
    <t>REV ADH CS CONO SUR CHARD(P07) 750 VEU</t>
  </si>
  <si>
    <t>CS CONO SUR CHARD STLV(P07)750 6U VEU</t>
  </si>
  <si>
    <t>FTE ADH CS CONO SUR CHARD(P07) 750 VIN</t>
  </si>
  <si>
    <t>CS SIBARITA'S SEL CHAR(P09)STL 75012UVEU</t>
  </si>
  <si>
    <t>CS CONO SUR CHARD STLV(P07) 750 12U CL</t>
  </si>
  <si>
    <t>CS CONO SUR CHARD STLV(P07) 750 12U US</t>
  </si>
  <si>
    <t>REV ADH CS CONO SUR S.BLC (P07) 750 VEU</t>
  </si>
  <si>
    <t>CS CONO SUR S.BLC STLV(P07)750 6U NL</t>
  </si>
  <si>
    <t>CS CONO SUR S.BLC STLV(P07)750 12U US</t>
  </si>
  <si>
    <t>CS LOS GANSOS SHIRAZ STLV 750 6U 2010 GB</t>
  </si>
  <si>
    <t>CS 20 BARREL CHARD 750 6U 2007 CL</t>
  </si>
  <si>
    <t>CYT TRIO  CHARD (P10) 750 6U 2009 VEU</t>
  </si>
  <si>
    <t>CYT TRIO RVA CHARD(P10)750 12U 2009CA</t>
  </si>
  <si>
    <t>FTE ADH CYT TRIO RVA CHARD (P10) 750 CA</t>
  </si>
  <si>
    <t>CYT TRIO RVA S.BLC STL(P10)75012U2010VIN</t>
  </si>
  <si>
    <t>CYT FRONT BIB CAB.SAUV(P06)SLIM 3L 4UVEU</t>
  </si>
  <si>
    <t>CJA EST BIB CS TOC CHARD(P08) 3L 2010VEU</t>
  </si>
  <si>
    <t>MPO BIB V.MPO VTALS.BLC(P05)(1155)3L4UNO</t>
  </si>
  <si>
    <t>1155-2011</t>
  </si>
  <si>
    <t>MPO BIB V.MPO VTALS.BLC(P05)(1155)3L4UDK</t>
  </si>
  <si>
    <t>Nº</t>
  </si>
  <si>
    <t>OF</t>
  </si>
  <si>
    <t>Cod Material</t>
  </si>
  <si>
    <t>Detalle</t>
  </si>
  <si>
    <t>Familia Vino</t>
  </si>
  <si>
    <t>Fecha</t>
  </si>
  <si>
    <t>Mes</t>
  </si>
  <si>
    <t>Año</t>
  </si>
  <si>
    <t>Turno</t>
  </si>
  <si>
    <t>Vel. Nominal</t>
  </si>
  <si>
    <t>Botellas</t>
  </si>
  <si>
    <t>Hora Inicio</t>
  </si>
  <si>
    <t>Hora Termino</t>
  </si>
  <si>
    <t>Motivo</t>
  </si>
  <si>
    <t>Obs</t>
  </si>
  <si>
    <t>Famila Motivo</t>
  </si>
  <si>
    <t>Tipo Tiempo</t>
  </si>
  <si>
    <t>Tipo de actividad</t>
  </si>
  <si>
    <t>Vista Perdida</t>
  </si>
  <si>
    <t>I.Tiempo</t>
  </si>
  <si>
    <t>Supervisor</t>
  </si>
  <si>
    <t>Producción Paralela</t>
  </si>
  <si>
    <t>Botellas X OF</t>
  </si>
  <si>
    <t>Nominales X OF</t>
  </si>
  <si>
    <t>Fecha X OF</t>
  </si>
  <si>
    <t>Orden a Contar</t>
  </si>
  <si>
    <t>Capacidad</t>
  </si>
  <si>
    <t>Unidades</t>
  </si>
  <si>
    <t>Observaciones de la of</t>
  </si>
  <si>
    <t>4m</t>
  </si>
  <si>
    <t>caja 9L</t>
  </si>
  <si>
    <t>Formato Botella</t>
  </si>
  <si>
    <t>FRONTERA</t>
  </si>
  <si>
    <t>Mayo</t>
  </si>
  <si>
    <t>2011</t>
  </si>
  <si>
    <t>Turno A</t>
  </si>
  <si>
    <t>Ajuste Cápsuladora</t>
  </si>
  <si>
    <t>Ajustes</t>
  </si>
  <si>
    <t>Tiempo Muerto</t>
  </si>
  <si>
    <t>Juan Guerrero</t>
  </si>
  <si>
    <t>Luis Pezo</t>
  </si>
  <si>
    <t>Wilson Garrido</t>
  </si>
  <si>
    <t>Producción Sobre Nominal</t>
  </si>
  <si>
    <t>F. Producción Sobre Nominal</t>
  </si>
  <si>
    <t>Tiempo Producción</t>
  </si>
  <si>
    <t>Vel - Atascamiento Botellas</t>
  </si>
  <si>
    <t>Atrasos</t>
  </si>
  <si>
    <t>Vel - Volcado Botellas</t>
  </si>
  <si>
    <t>Ajuste Etiq. Papel</t>
  </si>
  <si>
    <t>Prod - Soplado</t>
  </si>
  <si>
    <t>Prod - Cuadratura</t>
  </si>
  <si>
    <t>Independientes</t>
  </si>
  <si>
    <t>Falla Operacional</t>
  </si>
  <si>
    <t>Pre. Cambio Vino</t>
  </si>
  <si>
    <t>F. Preparación</t>
  </si>
  <si>
    <t>Tiempo Setup</t>
  </si>
  <si>
    <t>Ajuste Embaladora Automática</t>
  </si>
  <si>
    <t>Pre. Cambio Caja</t>
  </si>
  <si>
    <t>Pre. Cambio Simple</t>
  </si>
  <si>
    <t>Requerimientos de Gerencia</t>
  </si>
  <si>
    <t>partida segura</t>
  </si>
  <si>
    <t>Quebrazones</t>
  </si>
  <si>
    <t>Prod - Reproceso Botellas</t>
  </si>
  <si>
    <t>Orden Imperfecta - Diferencia de cantidad</t>
  </si>
  <si>
    <t>Ordenes Imperfectas</t>
  </si>
  <si>
    <t>CYT OTROS</t>
  </si>
  <si>
    <t>Pre. Cambio Botella y Caja</t>
  </si>
  <si>
    <t>Aseo Máquina/Linea</t>
  </si>
  <si>
    <t>Turno B</t>
  </si>
  <si>
    <t>Leonardo Vasquez M.</t>
  </si>
  <si>
    <t>Oscar Morales</t>
  </si>
  <si>
    <t>MAIPO</t>
  </si>
  <si>
    <t>cambio de formato completo</t>
  </si>
  <si>
    <t>detrás de la capsuladora</t>
  </si>
  <si>
    <t>tratamiento de pedido</t>
  </si>
  <si>
    <t>CASILLERO</t>
  </si>
  <si>
    <t>Ajuste Etiq. Auto.</t>
  </si>
  <si>
    <t>cambio de of</t>
  </si>
  <si>
    <t>en la entrada de la sala de llenado</t>
  </si>
  <si>
    <t>en la entrada de la embaladora</t>
  </si>
  <si>
    <t>aseo de paletas</t>
  </si>
  <si>
    <t>Turno C</t>
  </si>
  <si>
    <t>Oscar Vera P.</t>
  </si>
  <si>
    <t>Victor Rubio</t>
  </si>
  <si>
    <t>Americo Norese</t>
  </si>
  <si>
    <t>Post.Cip - Espera Vino</t>
  </si>
  <si>
    <t>desde sala de filtro</t>
  </si>
  <si>
    <t>Post.Cip - Analisis de sulfuroso</t>
  </si>
  <si>
    <t>F. Producción Bajo Nominal</t>
  </si>
  <si>
    <t>Quebrazón Etiq. Papel</t>
  </si>
  <si>
    <t>Material def. Capsula</t>
  </si>
  <si>
    <t>Material Defectuoso</t>
  </si>
  <si>
    <t>Atraso por Auto-Control por operador</t>
  </si>
  <si>
    <t>Roberto Duran</t>
  </si>
  <si>
    <t>Vel - Volcado Cajas</t>
  </si>
  <si>
    <t>cambio de vino y materiales</t>
  </si>
  <si>
    <t>en tratamiento de pedido</t>
  </si>
  <si>
    <t>PARADA PROGRAMADA</t>
  </si>
  <si>
    <t>VARIOS</t>
  </si>
  <si>
    <t>en la salida de la sala de llenado</t>
  </si>
  <si>
    <t>se contabiliza orden</t>
  </si>
  <si>
    <t>Jornada Laboral - Inicio</t>
  </si>
  <si>
    <t>Atraso por Laboratorio</t>
  </si>
  <si>
    <t>Vel - Atascamiento Cajas</t>
  </si>
  <si>
    <t>CONO SUR</t>
  </si>
  <si>
    <t>ISLA NEGRA</t>
  </si>
  <si>
    <t>Averías</t>
  </si>
  <si>
    <t>Alejandro Sanhueza</t>
  </si>
  <si>
    <t>Atraso por Auto-Control por calidad</t>
  </si>
  <si>
    <t>Material def. Caja</t>
  </si>
  <si>
    <t>Post.Cip - Avinado</t>
  </si>
  <si>
    <t>Ajuste Roscadora</t>
  </si>
  <si>
    <t>soplado para termino de of</t>
  </si>
  <si>
    <t>Error de Ingenieria y Desarrollo</t>
  </si>
  <si>
    <t>P.B.N. Impedimento Maquina y/o Material</t>
  </si>
  <si>
    <t>Falta de Material</t>
  </si>
  <si>
    <t>se atascan botellas en cinta transportadora entrada enfiladora</t>
  </si>
  <si>
    <t>CYT CASILL S.BLC ECO 750 6U 2011 BE</t>
  </si>
  <si>
    <t>primera vuelta</t>
  </si>
  <si>
    <t>Quebrazón Etiq. Auto.</t>
  </si>
  <si>
    <t>Ajuste Armadora de Cajas Automática</t>
  </si>
  <si>
    <t xml:space="preserve">en enfiladores de embaladora </t>
  </si>
  <si>
    <t>Ajuste Llenadora</t>
  </si>
  <si>
    <t>Victor Nitor</t>
  </si>
  <si>
    <t xml:space="preserve">tratamiento de pedido </t>
  </si>
  <si>
    <t>Ajuste Codificador Caja</t>
  </si>
  <si>
    <t>12000</t>
  </si>
  <si>
    <t>Averia Cinta Transportadora</t>
  </si>
  <si>
    <t>Cambio de Rollo Etiqueta.</t>
  </si>
  <si>
    <t>9200</t>
  </si>
  <si>
    <t>10000</t>
  </si>
  <si>
    <t>cambio de vino y formato completo</t>
  </si>
  <si>
    <t>Post.Cip - Prueba de Integridad Filtros</t>
  </si>
  <si>
    <t>acumulado de cambios de rollo de etiqueta</t>
  </si>
  <si>
    <t xml:space="preserve">Maquina : nivelacion de etiquetas </t>
  </si>
  <si>
    <t>detrás de capsuladora</t>
  </si>
  <si>
    <t>Colación</t>
  </si>
  <si>
    <t>SUNRISE</t>
  </si>
  <si>
    <t>Angelica Diaz</t>
  </si>
  <si>
    <t>TRIO</t>
  </si>
  <si>
    <t>7000</t>
  </si>
  <si>
    <t>Jessica Orellana</t>
  </si>
  <si>
    <t>Trabajo Manual - Despalletizado</t>
  </si>
  <si>
    <t>Ajuste Tapadora Corchos</t>
  </si>
  <si>
    <t>TERRUNYO</t>
  </si>
  <si>
    <t>Trabajo Manual - Embalado</t>
  </si>
  <si>
    <t>cambio de of y formato completo</t>
  </si>
  <si>
    <t>Quebrazón Embaladora Automática</t>
  </si>
  <si>
    <t>Error de Programacion</t>
  </si>
  <si>
    <t>se realiza soplado para dar termino al vino</t>
  </si>
  <si>
    <t>cambio de of y materiales</t>
  </si>
  <si>
    <t>Maquina : ajuste fino</t>
  </si>
  <si>
    <t>PALO ALTO</t>
  </si>
  <si>
    <t>Daniel Iturriaga</t>
  </si>
  <si>
    <t>Rodrigo Lopez</t>
  </si>
  <si>
    <t>espera de llegada de botellas a etiquetadora</t>
  </si>
  <si>
    <t>cambio de etiquetas</t>
  </si>
  <si>
    <t>en enfiladores de embaladora</t>
  </si>
  <si>
    <t>Ximena Guzman</t>
  </si>
  <si>
    <t>Alex Eyzaguirre</t>
  </si>
  <si>
    <t>partida segura etiquetado</t>
  </si>
  <si>
    <t>revision de fibra con programa SPOT</t>
  </si>
  <si>
    <t>Nataly Duran</t>
  </si>
  <si>
    <t>CYT CASILL S.BLC ECO 750 12U VAS</t>
  </si>
  <si>
    <t>se espera llegada de botella a etiquetadora</t>
  </si>
  <si>
    <t>cambio de formato completo de botella y caja, secuencial</t>
  </si>
  <si>
    <t>se espera partida segura de etiquetado</t>
  </si>
  <si>
    <t>6000</t>
  </si>
  <si>
    <t>Prod - Cambio de Cuba</t>
  </si>
  <si>
    <t>3000</t>
  </si>
  <si>
    <t>Faltó Halb</t>
  </si>
  <si>
    <t>MARQUEZ</t>
  </si>
  <si>
    <t>Ajuste Otras Máquinas</t>
  </si>
  <si>
    <t>900</t>
  </si>
  <si>
    <t>Of</t>
  </si>
  <si>
    <t>ejecutada</t>
  </si>
  <si>
    <t>status</t>
  </si>
  <si>
    <t>diferencia</t>
  </si>
  <si>
    <t>Rótulos de fila</t>
  </si>
  <si>
    <t>Total general</t>
  </si>
  <si>
    <t>Suma de Botellas X OF</t>
  </si>
  <si>
    <t>Valores</t>
  </si>
  <si>
    <t>Promedio de Unidades</t>
  </si>
  <si>
    <t>cajas</t>
  </si>
  <si>
    <t>Ordenes imperfectas</t>
  </si>
  <si>
    <t>Progamado</t>
  </si>
  <si>
    <t>hora inicio</t>
  </si>
  <si>
    <t>hora termino</t>
  </si>
  <si>
    <t>total horas</t>
  </si>
  <si>
    <t>HORA INICIO</t>
  </si>
  <si>
    <t>Base de datos</t>
  </si>
  <si>
    <t>Suma de Minutos</t>
  </si>
  <si>
    <t>At - Ad</t>
  </si>
  <si>
    <t>1210-2011</t>
  </si>
  <si>
    <t>se inserta por saldo de orden 7084716 por merma de etiqeutas</t>
  </si>
  <si>
    <t>Daniela Gajardo</t>
  </si>
  <si>
    <t>Gr Hruta</t>
  </si>
  <si>
    <t>Fecha prog</t>
  </si>
  <si>
    <t>Gr.HRut*</t>
  </si>
  <si>
    <t>L7_ETIQ*</t>
  </si>
  <si>
    <t>L7_DIRE*</t>
  </si>
  <si>
    <t>L2_DIRE*</t>
  </si>
  <si>
    <t>L1_DIRE*</t>
  </si>
  <si>
    <t>L3_ETIQ*</t>
  </si>
  <si>
    <t>L6_DIRE*</t>
  </si>
  <si>
    <t>L3_DIRE*</t>
  </si>
  <si>
    <t>L7_EMBO*</t>
  </si>
  <si>
    <t>LS_DIRE*</t>
  </si>
  <si>
    <t>L3_EMBO*</t>
  </si>
  <si>
    <t>fecha stacking</t>
  </si>
  <si>
    <t>2324-2010</t>
  </si>
  <si>
    <t>CYT CASILL CARM ECO 750 12U 2010 C/ES CA</t>
  </si>
  <si>
    <t>Reserva Tiempo Cip 1</t>
  </si>
  <si>
    <t>CYT CASILL S.BLC ECO 750 12U VES</t>
  </si>
  <si>
    <t>1106-2011</t>
  </si>
  <si>
    <t>BOT BURD BCA CASILL BGME ECO(500G)P28750</t>
  </si>
  <si>
    <t>TAPA ROSCA STLV PLUS CASIL S.BLC 30/60</t>
  </si>
  <si>
    <t>CYT CASILL S.BLC ECO 750 12U VAR</t>
  </si>
  <si>
    <t>CYT CASILL S.BLC ECO 750 12U CO</t>
  </si>
  <si>
    <t>TAPA ROSCA STELVIN CASILL S.BLC</t>
  </si>
  <si>
    <t>CYT CASILL S.BLC ECO 750 6U AU</t>
  </si>
  <si>
    <t>Ordenes Eliminadas</t>
  </si>
  <si>
    <t>Ordenes Insertadas</t>
  </si>
  <si>
    <t>Sin Fecha Stacking</t>
  </si>
  <si>
    <t>OK</t>
  </si>
  <si>
    <t>Cuenta de ejecutada</t>
  </si>
  <si>
    <t>Ejecutada</t>
  </si>
  <si>
    <t>Rótulos de columna</t>
  </si>
  <si>
    <t>Suma de At - Ad</t>
  </si>
  <si>
    <t>Cuenta de Gr Hruta</t>
  </si>
  <si>
    <t>Imperfecta</t>
  </si>
  <si>
    <t>Falla</t>
  </si>
  <si>
    <t>Cuenta de Stacking</t>
  </si>
  <si>
    <t>(en blanco)</t>
  </si>
  <si>
    <t>Nom. Prog</t>
  </si>
  <si>
    <t>Nom. Real</t>
  </si>
  <si>
    <t>Status del programa</t>
  </si>
  <si>
    <t>Cuenta de Status SAP</t>
  </si>
  <si>
    <t>Materiales del programa</t>
  </si>
  <si>
    <t>FMAT</t>
  </si>
  <si>
    <t>MACO</t>
  </si>
  <si>
    <t>Cuenta de Mat SAP</t>
  </si>
  <si>
    <t>Cantidnotificada</t>
  </si>
  <si>
    <t>Rechazo notif</t>
  </si>
  <si>
    <t>Suma de Horas</t>
  </si>
  <si>
    <t>Cuenta de diferencia</t>
  </si>
  <si>
    <t>Nominal</t>
  </si>
  <si>
    <t>Junio</t>
  </si>
  <si>
    <t>Ajuste Envolvedora</t>
  </si>
  <si>
    <t>Stacking mal prog</t>
  </si>
  <si>
    <t>Of insertas hasta ahora</t>
  </si>
  <si>
    <t>ordenes eliminadas</t>
  </si>
  <si>
    <t>Cuenta de Of</t>
  </si>
  <si>
    <t>Total Suma de At - Ad</t>
  </si>
  <si>
    <t>Total Suma de Horas</t>
  </si>
  <si>
    <t>Cumplimiento Diario</t>
  </si>
  <si>
    <t>Cumplimiento Semanal</t>
  </si>
  <si>
    <t>Mal prog</t>
  </si>
  <si>
    <t>Mismo dia</t>
  </si>
  <si>
    <t>Cuenta de Stacking mal prog</t>
  </si>
  <si>
    <t>Stacking mal programado</t>
  </si>
  <si>
    <t>Ordenes sin mat. En base datos</t>
  </si>
  <si>
    <t>CYT CASILL C.SAUV ECO 750 12U VAR</t>
  </si>
  <si>
    <t>CS I NEGRA RVA S.BLC(P09)ST7506UBG2010GB</t>
  </si>
  <si>
    <t>CS NEBLINA C.SAUV STLV(P08)750 12U JP</t>
  </si>
  <si>
    <t>REV ADH CYT TRIO RVA C.SAUV (P10)750 VES</t>
  </si>
  <si>
    <t>FTE PPL CYT CASILL CARM(ND) 750 IN14</t>
  </si>
  <si>
    <t>FTE ADH CYT M.RANGE SHIR(P11)750 IN14</t>
  </si>
  <si>
    <t>REV PPL CYT CASILL P.NOIR 750 CN</t>
  </si>
  <si>
    <t>FTE SUP ADH PA P.ALTO RVA C.SAUV 750 GB</t>
  </si>
  <si>
    <t>CYT SENDERO SHIRAZ(P07)STLV 750 6U VEU</t>
  </si>
  <si>
    <t>FTE INF ADHCYT FRO CAR P06 12,5 750 V CA</t>
  </si>
  <si>
    <t>FTE INF ADH CYT FRONT S.BLC(P06)750 IN14</t>
  </si>
  <si>
    <t>TAPA ROSCA (STIN) ISLA NEGRA RVA 30X60</t>
  </si>
  <si>
    <t>BOT BURD BLANCA EGLAS BCETIE(420G)P28750</t>
  </si>
  <si>
    <t>CYT FRONT SHIRAZ (P06) 750 12U VAR</t>
  </si>
  <si>
    <t>FTE ADH CS 20 BARREL C.SAUV(P09) 750 VIN</t>
  </si>
  <si>
    <t>CS RESERVA P.NOIR(P08)ST 750 6U 2010 VEU</t>
  </si>
  <si>
    <t>STICKER ADH CS ORG CAB/CAR(P09)750 CA</t>
  </si>
  <si>
    <t xml:space="preserve">por etiquetas dañadas </t>
  </si>
  <si>
    <t xml:space="preserve">Maquina : ajuste de cabezal de embaladora </t>
  </si>
  <si>
    <t>Averia Palletizadora</t>
  </si>
  <si>
    <t>Averia Etiq. Papel</t>
  </si>
  <si>
    <t>Faltó Personal</t>
  </si>
  <si>
    <t>Transporte salida llenadora.</t>
  </si>
  <si>
    <t>Averia Etiq. Auto.</t>
  </si>
  <si>
    <t>Orden Imperfecta - Oportunidad</t>
  </si>
  <si>
    <t>en la entrada de la capsuladora</t>
  </si>
  <si>
    <t>soplado para dar termino al vino</t>
  </si>
  <si>
    <t>Toma_de_origen : ajuste por toma de origen</t>
  </si>
  <si>
    <t>Tiempo Programado</t>
  </si>
  <si>
    <t>VE</t>
  </si>
  <si>
    <t>cambio de directo a etiquetado</t>
  </si>
  <si>
    <t>CHAMPAGNE</t>
  </si>
  <si>
    <t>Averia Otras Máquinas</t>
  </si>
  <si>
    <t>Post.Cip - Analisis microbiologico</t>
  </si>
  <si>
    <t>desde laboratorio</t>
  </si>
  <si>
    <t>Atraso diario del programa original</t>
  </si>
  <si>
    <t>CYT CASILL SHI ECO 750 12U 2010 VEU</t>
  </si>
  <si>
    <t>CYT CASILL SHI ECO 750 12U VAR</t>
  </si>
  <si>
    <t>CA RESERVA SYRAH 750 12U CA</t>
  </si>
  <si>
    <t>CYT FRONT C.SAU/ROS STL(P06)75012U2010JP</t>
  </si>
  <si>
    <t>etiq 3-6</t>
  </si>
  <si>
    <t>CAPS ALUP CA NEGRA 30,05/60 B31</t>
  </si>
  <si>
    <t>Linea Ejecutada</t>
  </si>
  <si>
    <t>Orden prog actual</t>
  </si>
  <si>
    <t>Of eliminadas</t>
  </si>
  <si>
    <t>Cantidad</t>
  </si>
  <si>
    <t>(Varios elementos)</t>
  </si>
  <si>
    <t>Cuenta de Linea Ejecutada</t>
  </si>
  <si>
    <t>Insertos Produccion</t>
  </si>
  <si>
    <t>Atraso diario del programa con insertos</t>
  </si>
  <si>
    <t>18000</t>
  </si>
  <si>
    <t>Faltó Cápsula</t>
  </si>
  <si>
    <t>Quebrazón Llenadora</t>
  </si>
  <si>
    <t>Orden Imperfecta - Orden Retenida</t>
  </si>
  <si>
    <t>P.B.N. Averia Llenadora</t>
  </si>
  <si>
    <t>Suma de Rendimiento</t>
  </si>
  <si>
    <t>CIP Real</t>
  </si>
  <si>
    <t>FALSO</t>
  </si>
  <si>
    <t>LIB. NOTP PREC ENTP MACO MOVM NLIQ SUJL</t>
  </si>
  <si>
    <t xml:space="preserve">en salida de selladora de cajas </t>
  </si>
  <si>
    <t xml:space="preserve">cambio de orden </t>
  </si>
  <si>
    <t>analisis laboratorio</t>
  </si>
  <si>
    <t>se espera resultados de laboratorio</t>
  </si>
  <si>
    <t>CS CONO SUR GEW STLV(P07) 750 12U 2008CA</t>
  </si>
  <si>
    <t>se espera cuenta de palletizado</t>
  </si>
  <si>
    <t>se cambia de etiqueta</t>
  </si>
  <si>
    <t>Maquina : se ajusta planchado de etiqueta</t>
  </si>
  <si>
    <t xml:space="preserve">a termino de vino </t>
  </si>
  <si>
    <t>Espera de CIP</t>
  </si>
  <si>
    <t>Ordenes Programa Antiguo</t>
  </si>
  <si>
    <t>Ordenes Programa Actual</t>
  </si>
  <si>
    <t>CS CONO SUR MER/RO STL (P07) 750 6U NL</t>
  </si>
  <si>
    <t>por falta de relevos</t>
  </si>
  <si>
    <t>No Ejecutada</t>
  </si>
  <si>
    <t xml:space="preserve">Suma de cip </t>
  </si>
  <si>
    <t>Suma de CIP Real</t>
  </si>
  <si>
    <t>Orden ANTIGUO</t>
  </si>
  <si>
    <t>Cip prog y ejecutados</t>
  </si>
  <si>
    <t>Cajas 9L prog</t>
  </si>
  <si>
    <t>Cajas 9L Reales</t>
  </si>
  <si>
    <t>Suma de Cajas 9L prog</t>
  </si>
  <si>
    <t>Suma de Cajas 9L Reales</t>
  </si>
  <si>
    <t>Cajas de 9 Litros</t>
  </si>
  <si>
    <t>Operador</t>
  </si>
  <si>
    <t>Informacion</t>
  </si>
  <si>
    <t>Retencion</t>
  </si>
  <si>
    <t>Produccion</t>
  </si>
  <si>
    <t>J-Nadeau</t>
  </si>
  <si>
    <t>Merma de Vino</t>
  </si>
  <si>
    <t>Doble Avinado</t>
  </si>
  <si>
    <t>Base de Datos</t>
  </si>
  <si>
    <t>A-Narvai</t>
  </si>
  <si>
    <t>CS I.NEGRA C.SAU/ME(D)(P09)ST 750 6U VEU</t>
  </si>
  <si>
    <t>Eduardo Riquelme</t>
  </si>
  <si>
    <t>Tapas Abolladas</t>
  </si>
  <si>
    <t>R-Pineda</t>
  </si>
  <si>
    <t>Merma de Halb</t>
  </si>
  <si>
    <t xml:space="preserve">ORDEN_POR_TERMINO_DE_VINO : Merma de Linea, se entrega excedente correspondiente A Bach programado </t>
  </si>
  <si>
    <t>CYT SUNR C.SAUV(P08)STLV 750 6U 2010GB</t>
  </si>
  <si>
    <t>CYT CASILL CARM ECO 750 6U 2010 GB</t>
  </si>
  <si>
    <t>CYT CASILL P.GRIG ECO STLV 750 6U 2010GB</t>
  </si>
  <si>
    <t>CS C.SUR TOC C.SA/SHI(P08)15006U(LCBO)CA</t>
  </si>
  <si>
    <t>Causa</t>
  </si>
  <si>
    <t xml:space="preserve">Total </t>
  </si>
  <si>
    <t>Total Imperfecta</t>
  </si>
  <si>
    <t>Cumplimiento del programa por cantidad of</t>
  </si>
  <si>
    <t>um</t>
  </si>
  <si>
    <t>FORMATO</t>
  </si>
  <si>
    <t>Cajas 9L</t>
  </si>
  <si>
    <t>Of INSERTAS</t>
  </si>
  <si>
    <t>Total Línea 1</t>
  </si>
  <si>
    <t>Total Línea 2</t>
  </si>
  <si>
    <t>Total Línea 3</t>
  </si>
  <si>
    <t>Total Línea 6</t>
  </si>
  <si>
    <t>Total Línea 7</t>
  </si>
  <si>
    <t>Total Línea BIB</t>
  </si>
  <si>
    <t>Atraso Programacion</t>
  </si>
  <si>
    <t>Suma de sub1</t>
  </si>
  <si>
    <t>Suma de sub2</t>
  </si>
  <si>
    <t>Atraso Real</t>
  </si>
  <si>
    <t>At Produccion</t>
  </si>
  <si>
    <t>At por progr</t>
  </si>
  <si>
    <t xml:space="preserve">Cumplimiento del programa </t>
  </si>
  <si>
    <t>Prom diario</t>
  </si>
  <si>
    <t>prom semanal</t>
  </si>
  <si>
    <t xml:space="preserve">Cuenta de cip </t>
  </si>
  <si>
    <t>Cuenta de Tipo</t>
  </si>
  <si>
    <t>Cip prog antiguo</t>
  </si>
  <si>
    <t>Cip prog actual</t>
  </si>
  <si>
    <t>Cip Prog</t>
  </si>
  <si>
    <t>Lavados</t>
  </si>
  <si>
    <t>SALDO 1376 CJS</t>
  </si>
  <si>
    <t>23_11</t>
  </si>
  <si>
    <t>FTE PPL CS I.NEGRA RVA S.BLC(P09) 750VIN</t>
  </si>
  <si>
    <t>CS I NEGRA RVA S.BLC(P09)ST 750 6U2010GB</t>
  </si>
  <si>
    <t>CS I NEGRA RVA S.BLC(ST)750 6U 2011GB</t>
  </si>
  <si>
    <t>FTE PPL CYT FRONT C SAUV(P06)750 VIN</t>
  </si>
  <si>
    <t>L1_EMBOT</t>
  </si>
  <si>
    <t>2102 C.SAUV MARQUES 0750 CH 2009</t>
  </si>
  <si>
    <t>2102-2009</t>
  </si>
  <si>
    <t>BOT BURD VERDE B29 (793G)P36 750</t>
  </si>
  <si>
    <t>CYT FRONT S.BLC(P06) 750 12U VAR</t>
  </si>
  <si>
    <t>FTE INF ADH CYT FRONT S.BLC(P06)750(V)CA</t>
  </si>
  <si>
    <t>CYT FRONT MERL(P06) 750 12U VAR</t>
  </si>
  <si>
    <t>REV PPL CYT FRONT MERL(P06) 750 VAR</t>
  </si>
  <si>
    <t>REV PPL CS I.NEGRA C.SAU/MER (P09)750VEU</t>
  </si>
  <si>
    <t>CS CONO SUR VIOG(P07)STL 750 12U CA</t>
  </si>
  <si>
    <t>Emergencia Semana 23</t>
  </si>
  <si>
    <t>3103-2010</t>
  </si>
  <si>
    <t>BOT BORG C?IA HJ SEC EG BGME(420G)P28750</t>
  </si>
  <si>
    <t>TAPA ROSCA STLV CS VIOG(P07) 30/60</t>
  </si>
  <si>
    <t>REV ADH CS CONO SUR VIOG(P07) 750 CA</t>
  </si>
  <si>
    <t>CYT FRONT CHARD(P06) 750 12U 2010 VEU</t>
  </si>
  <si>
    <t>CYT FRONT C.SA(P06)(BI)SHIRT 75012U AFRI</t>
  </si>
  <si>
    <t>REV PPL CYT FRONT C.SAUV(P06) 750 AFRI</t>
  </si>
  <si>
    <t>CS I.NEGRA RVA C.SAUV(P09)750 6U 2010 RU</t>
  </si>
  <si>
    <t>REV PPL CYT FRONT C.SAUV/MER(P06)750 VEU</t>
  </si>
  <si>
    <t>CJ</t>
  </si>
  <si>
    <t>1113 S.BLC CYT 750 12U ST 2011 GB</t>
  </si>
  <si>
    <t>CYT FRONT ROSE STL(P06) 750 12U 2010 VEU</t>
  </si>
  <si>
    <t>2322 C.SA/RO I.NEGRA RVA 750 6U ST2010GB</t>
  </si>
  <si>
    <t>CYT FRONT C.SAUV(P06)(NV)750 12U CL</t>
  </si>
  <si>
    <t>ORDEN PAIS</t>
  </si>
  <si>
    <t>2330-2010</t>
  </si>
  <si>
    <t>CAPS PVC CYT NEGRO CAB.SAUV 29.7/60 B9</t>
  </si>
  <si>
    <t>FTE PPL CYT FRONT C.SAUV(P06) 750 VES</t>
  </si>
  <si>
    <t>FTE PPL CYT CASILL C.SAUV 750 IN14</t>
  </si>
  <si>
    <t>CYT FRONT CA/MESTLV(P06)75012U(C/ESP)CA</t>
  </si>
  <si>
    <t>FTE PPL CYT FRONT C.SAUV/MERL(P06)750 CA</t>
  </si>
  <si>
    <t>MPO BLEND C.SAU/MER(P09)STLV75012U2010JP</t>
  </si>
  <si>
    <t>CYT FRONT C.SAU ST(P06)7506U 2010(CHA)BE</t>
  </si>
  <si>
    <t>CYT FRONT C.SAUV(P06) 750 6U 2010 VEU</t>
  </si>
  <si>
    <t>CYT FRONT MERL(P06) 750 6U 2010 VEU</t>
  </si>
  <si>
    <t>CYT FRONT ROSE (P06 )STL (BI)750 6U AFRI</t>
  </si>
  <si>
    <t>CJA STD FRON CAB/ROS (P10)ENV7037 12X750</t>
  </si>
  <si>
    <t>SALDO 9663 CJS</t>
  </si>
  <si>
    <t>CAPS PVC CYT CAB.SAUV 32.8/60 B24</t>
  </si>
  <si>
    <t>CYT FRONT C.SA/ME(P06)STL15006U(C/ESP)CA</t>
  </si>
  <si>
    <t>CS I.NEGRA RVA CSA(P09)ST7506U(TE)2010GB</t>
  </si>
  <si>
    <t>Mantención L2 07-06-2011</t>
  </si>
  <si>
    <t>REV PPL MPO GRAN VINO BCO (P09)750 LATAM</t>
  </si>
  <si>
    <t>REV PPL MPO GRAN VINO BCO(P05)1500 LATAM</t>
  </si>
  <si>
    <t>CS REY L.ANDES RVA S.BLC(P08)ST 7506UVEU</t>
  </si>
  <si>
    <t>CS REY L.ANDES RVA SBLC(P08)STL750 6U NL</t>
  </si>
  <si>
    <t>CYT CYT RVDO C.SAUV 750 12U VES</t>
  </si>
  <si>
    <t>FTE PPL CYT RVDO CAB. SAUV 750 VES</t>
  </si>
  <si>
    <t>BOT BURD BCA C?IA B31 (700G)P14 1500</t>
  </si>
  <si>
    <t>BOT BURD BCA CÑIA B31 (700G)P14 1500</t>
  </si>
  <si>
    <t>CS I.NEGRA RVE CHARD ST 7506U(P09)2010GB</t>
  </si>
  <si>
    <t>FTE PPL CS I.NEGRA RVA CHARD(P09)750 VIN</t>
  </si>
  <si>
    <t>VE W.CREST C.SAUV(P10) 750 12U US</t>
  </si>
  <si>
    <t>6002-2010</t>
  </si>
  <si>
    <t>CAPS PVC W.CREST BURDEO 29.7/60 B9</t>
  </si>
  <si>
    <t>VE W.CREST C.SAUV(P10) 1500 6U US</t>
  </si>
  <si>
    <t>BOT BURD VDE C?IA B31 (700G)P14 1500</t>
  </si>
  <si>
    <t>CAPS PVC W.CREST BURDEO 30.7/60 B31</t>
  </si>
  <si>
    <t>CJA I&amp;D W.CREST C.SAU(P10)ENV5052 6X1500</t>
  </si>
  <si>
    <t>BOT BURD VDE CÑIA B31 (700G)P14 1500</t>
  </si>
  <si>
    <t>CS ALTO PLANO C.SAUV 750 6U BR</t>
  </si>
  <si>
    <t>CS ALTO PLANO SYRAH 750 6U BR</t>
  </si>
  <si>
    <t>CYT SEND SHIR/C.SAUV(RVDO)750 12U MX</t>
  </si>
  <si>
    <t>BOT BORG HJA SECA B9 (420G)P14 750</t>
  </si>
  <si>
    <t>CAPS PVC NEGRA CPNIA (C) 29.7/55 BCETIE</t>
  </si>
  <si>
    <t>FTE ADH CYT SENDERO SHIR/C.SAUV 750 MX</t>
  </si>
  <si>
    <t>2183 CARM  I.NEGRA RVA 750 6U CH 2010 PL</t>
  </si>
  <si>
    <t>MPO BLEND CARM/C.SAUV(P09)STLV750 12U CA</t>
  </si>
  <si>
    <t>FTE INF PPL MPO BLEND CAR/CSA(P09)750VIN</t>
  </si>
  <si>
    <t>CYT SENDERO C.SAU/MER ECO(RDO)750 12U MX</t>
  </si>
  <si>
    <t>REV ADH CYT SENDERO C.SAUV/MERL 750 MX</t>
  </si>
  <si>
    <t>CYT SENDERO MERL(P07) 750 12U CL</t>
  </si>
  <si>
    <t>2112-2010</t>
  </si>
  <si>
    <t>CAPS ALUP SEND MERLOT 29.2/60 B9</t>
  </si>
  <si>
    <t>Reserva Tiempo Creacion Cam</t>
  </si>
  <si>
    <t>Prueba I&amp;D</t>
  </si>
  <si>
    <t>CAPS ALUP CS ROJO NVO CU?O 29.2/60 B9</t>
  </si>
  <si>
    <t>SALDO 279 CJS</t>
  </si>
  <si>
    <t>1175 S.BLC TERRUNYO 750 12U ST 2009 KR</t>
  </si>
  <si>
    <t>2175 CARM TERRUNYO 750 12U CH 2008 VEU</t>
  </si>
  <si>
    <t>CAPS EST?O CYT TERRUNYO(ND) 29.2/60 B9</t>
  </si>
  <si>
    <t>FTE ADH CYT TERRUNYO CARM(P09) 750 IN14</t>
  </si>
  <si>
    <t>1208 MPO G.DEVOCIÓN 750 12U ST 2010 CA</t>
  </si>
  <si>
    <t>REV ADH MPO GRAN DEV S.BLC 750 CA</t>
  </si>
  <si>
    <t>CYT FRONT LATE HARVEST 750 12U VAR</t>
  </si>
  <si>
    <t>CYT TRIO RVA CHARD(P10)750 12U 2009 VIN</t>
  </si>
  <si>
    <t>PA P.ALTO RVA C.SAUV (MB) 750 6U BE</t>
  </si>
  <si>
    <t>REV PPL CYT P.ALTO RVA C.SAUV 750 VEU</t>
  </si>
  <si>
    <t>FTE ADH CYT TRIO RVA MERLOT(P10) 750 VES</t>
  </si>
  <si>
    <t>FTE INF ADH CYT FRONT S.BLC(P06)750LATAM</t>
  </si>
  <si>
    <t>FTE ADH CS CONO SUR C.SAUV(P07) 750 VIN</t>
  </si>
  <si>
    <t>CS I.NEGRA HIGH TIDE C.SAUV 750 6U NL</t>
  </si>
  <si>
    <t>CS CONO SUR C.SAUV STLV(P07)750 6U2010GB</t>
  </si>
  <si>
    <t>REV ADH CS REYL.ANDESRVAS.BLC(P08)750VEU</t>
  </si>
  <si>
    <t>CYT CASILL CHARD ECO STLV 750 6U 2009 GB</t>
  </si>
  <si>
    <t>CYT SUNR C.SAUV(P08)STLV750 12U(C/ESP)CA</t>
  </si>
  <si>
    <t>TAPA ROSCA STELV SUNR CAB(P08) SNX 30X60</t>
  </si>
  <si>
    <t>REV PPL CYT SUNR C.SAUV(P08) 750 GB</t>
  </si>
  <si>
    <t>CYT CASILL P.GRIG ECO STLV 750 6U DK/NL</t>
  </si>
  <si>
    <t>1186-2010</t>
  </si>
  <si>
    <t>TAPA ROSCA STELVIN CASILLERO P. GRIGIO</t>
  </si>
  <si>
    <t>CA RESERVA PINOT GRI STL750 12U 2010 VEU</t>
  </si>
  <si>
    <t>TAPA ROSCA STELVIN NEGRA CANEPA 30X60</t>
  </si>
  <si>
    <t>FTE ADH CA RESERVA PINOT GRI 750 IN14</t>
  </si>
  <si>
    <t>CYT CASILL P.GRIG ECO STLV 750 12U VAR</t>
  </si>
  <si>
    <t>FTE PPL CYT CASILL P.GRIGIO 750 CA</t>
  </si>
  <si>
    <t>1186 P.GRIS CASILL ECO 0750 ST 2010</t>
  </si>
  <si>
    <t>1127 S.BLC P.ALTO 750 6U ST 2010 GB</t>
  </si>
  <si>
    <t>FTE SUP ADH PA P.ALTO RVA S.BLC 750 GB</t>
  </si>
  <si>
    <t>CYT TRIO RVA C.SAUV(P10)750 12U 2009 CA</t>
  </si>
  <si>
    <t>REV ADH CYT TRIO RVA C.SAUV (P10)750 CA</t>
  </si>
  <si>
    <t>CYT CASILL P.NOIR ECO 750 12U 2010 US</t>
  </si>
  <si>
    <t>2175 CARM TERRUNYO 750 12U CH 2008 KR</t>
  </si>
  <si>
    <t>REV ADH CYT TERRUNYO CARM(P09) 750 KR</t>
  </si>
  <si>
    <t>2175 CARM TERRUNYO 750 12U CH 2008 VES</t>
  </si>
  <si>
    <t>REV ADH CYT TERRUNYO CARM(P09) 750 VES</t>
  </si>
  <si>
    <t>MPO V.MPO VTAL S.BLC (P09) 750 6U VEU</t>
  </si>
  <si>
    <t>CAPS PVC MPO S.BLANC 29.7/60 B9</t>
  </si>
  <si>
    <t>REV PPL CYT CYT S.BLC(P09) 750 VEU</t>
  </si>
  <si>
    <t>CS I.NEGRA S.BL/CHAR(D)(P09)ST750 6U VEU</t>
  </si>
  <si>
    <t>MPO BLEND S.BL/CHARDST(P09)STIC75012U SE</t>
  </si>
  <si>
    <t>STICKER KRAFT ECO FRIEND BOTTLE</t>
  </si>
  <si>
    <t>CYT CYT RVDO MOSC/SEM 750 12U VES</t>
  </si>
  <si>
    <t>FTE ADH CYT RVDO MOSC/SEM 750 LATAM</t>
  </si>
  <si>
    <t>2135 C.SAUV CYT 750 12U ST 2010 GB</t>
  </si>
  <si>
    <t>FTE PPL CYT CYT C.SAUV(P09) 750 VIN</t>
  </si>
  <si>
    <t>CYT CASILL MERL 750 6U 2009 GB</t>
  </si>
  <si>
    <t>2108-2009</t>
  </si>
  <si>
    <t>CYT CASILL MERL ECO 750 12U VES</t>
  </si>
  <si>
    <t>MPO V.MPO RVA MERL(P05)750 12U MU</t>
  </si>
  <si>
    <t>FTE ADH V.MPO RVA MERL(P05) 750 IN14</t>
  </si>
  <si>
    <t>2102 C.SAUV MARQUES 0750 ECO CH 2009</t>
  </si>
  <si>
    <t>BOT BURD VERDE ECO B29 (705G)P36 750</t>
  </si>
  <si>
    <t>REV ADH CS C.SUR MERL/ROS(P07) 750VEU</t>
  </si>
  <si>
    <t>CYT CASILL SHI ECO 750 12U CN</t>
  </si>
  <si>
    <t>CYT CASILL SHI/RO ECO ST 7506U 2010NL/DK</t>
  </si>
  <si>
    <t>CYT CASILL MALB ECO 750 12U 2010 VAR</t>
  </si>
  <si>
    <t>CS CONO SUR CHARD STL (P07) 750 6U NL</t>
  </si>
  <si>
    <t>1100 CHARD CASILL ECO 0750 CH 2010</t>
  </si>
  <si>
    <t>1100-2010</t>
  </si>
  <si>
    <t>2312 SYR/RO P.ALTO 750 6U ST 2010 GB</t>
  </si>
  <si>
    <t>2312-2010</t>
  </si>
  <si>
    <t>BOT BURD BCA ECOG BGME (475G) P28 750</t>
  </si>
  <si>
    <t>TAPA ROSCA STEL PALO ALTO ROSE 30/60</t>
  </si>
  <si>
    <t>FTE INF ADH PA P.ALTO RVA SY/RO 750 IN14</t>
  </si>
  <si>
    <t>2312 SYRAH P.ALTO 0750 ST 2010</t>
  </si>
  <si>
    <t>PA P.ALTO RVA SY/RO STLV 750 12U 2010 PE</t>
  </si>
  <si>
    <t>REV PPL CYT CYT MERL(P09) 750 VEU</t>
  </si>
  <si>
    <t>FTE ADH CYT TRIO RVA MERLOT(P10)750 IN14</t>
  </si>
  <si>
    <t>rev 3-6</t>
  </si>
  <si>
    <t>CYT TRIO RVA MERL(P10)750 12U 2010 VEU</t>
  </si>
  <si>
    <t>CYT TRIO RVA MER(P10)75012U2010(C/ESP)CA</t>
  </si>
  <si>
    <t>FTE ADH CYT TRIO RVA MERLOT(P10) 750 CA</t>
  </si>
  <si>
    <t>FTE PPL CS I.NEGRA S.BLC/SEM(P09) 750VIN</t>
  </si>
  <si>
    <t>1201 S.BL/CH ENTRY 0750 CH 2011</t>
  </si>
  <si>
    <t>CS TOQUI ANDINO RVA MOSC/SEM 750 12U JP</t>
  </si>
  <si>
    <t>FTE PPL CS TOQUI ANDINORVA MOS/SEM750VIN</t>
  </si>
  <si>
    <t>2109 C.SAUV VARIETAL 0750 CH 2010</t>
  </si>
  <si>
    <t>CS C.SUR TOC MERL(P08)STLV 750 6U DE</t>
  </si>
  <si>
    <t>FTE PPL CS C.SUR TOC MER(P08)375/750GEN</t>
  </si>
  <si>
    <t>MPO MPO VOLANDAS MERL ST 750 12U 2010 GB</t>
  </si>
  <si>
    <t>FTE INF PPL CSTOC CSA/ME(P08)375/750VIN</t>
  </si>
  <si>
    <t>MPO BLEND C.SA/MER ST(P09)STIC 75012U SE</t>
  </si>
  <si>
    <t>CS MEMORIES MERL(C.VEU) 750 12U PL</t>
  </si>
  <si>
    <t>FTE PPL CS MEMORIES MERL 750 VIN</t>
  </si>
  <si>
    <t>2346 C.SAU/MERL FRONT 0750 ST 2010</t>
  </si>
  <si>
    <t>2347 C.SAUV P.ALTO 0750 CH 2010</t>
  </si>
  <si>
    <t>2347-2010</t>
  </si>
  <si>
    <t>CS CONO SUR C.SAUV(P07) 750 12U VEU</t>
  </si>
  <si>
    <t>4109-2009</t>
  </si>
  <si>
    <t>CS CONO SUR C.SAUV(P07)750 6U VAS</t>
  </si>
  <si>
    <t>CS RESERVA GEW STLV(P08) 750 12U 2010 JP</t>
  </si>
  <si>
    <t>FTE ADH CS RESERVA GEWURZT(P08) 750 VIN</t>
  </si>
  <si>
    <t>CS RESERVA S.BLC STL(P08)750 12U 2010 JP</t>
  </si>
  <si>
    <t>se crea of de etiquetacion por aviso 200023404</t>
  </si>
  <si>
    <t>mvergara</t>
  </si>
  <si>
    <t>CYT CASILL S.BLC ECO C.BCA 750 6U 2010GB</t>
  </si>
  <si>
    <t>CYT MARQUES CARM 750 12U 2009  BR</t>
  </si>
  <si>
    <t>CYT MARQUES MERLOT 750 6U 2009 VAS</t>
  </si>
  <si>
    <t>CAPS EST?O MARQUES BURD(N) 32.25/60 B29</t>
  </si>
  <si>
    <t>MPO G.DEVOCION C.SAU/SYR(NC)7506U2008VAS</t>
  </si>
  <si>
    <t>CAPS EST?O GRAN DEVOCION BURD 31,5/60B29</t>
  </si>
  <si>
    <t>REV ADH MPO GRAN DEV C.SAU/SYRAH 750 VAS</t>
  </si>
  <si>
    <t>MPO GRAN DEVOCION SYR/PET 750 6U 2009VEU</t>
  </si>
  <si>
    <t>CAPS EST? G DEV SYR PETITE SYR29.5/60B31</t>
  </si>
  <si>
    <t>FTE ADH MPO GRAN DEV SYR/PETITE 750 IN14</t>
  </si>
  <si>
    <t>REV PPL CYT P.ALTO RVA C.SAUV 750 LATAM</t>
  </si>
  <si>
    <t>CYT CASILL S.BLC ECO 750 6U 2011 GB</t>
  </si>
  <si>
    <t>1106 CASILL S.BLC ECO 750 12U 2011 UA</t>
  </si>
  <si>
    <t>REV PPL CYT CASILL S.BLC (ND) 750 UA</t>
  </si>
  <si>
    <t>CYT CASILL S.BLC ECO 750 12U LCBO CA</t>
  </si>
  <si>
    <t>CYT CASILL S.BLC STLV 375 12U 2011 GB</t>
  </si>
  <si>
    <t>Campana Botellin</t>
  </si>
  <si>
    <t>BOT BURD BCA CASILL BGME(325G)P21 375</t>
  </si>
  <si>
    <t>CYT CASILL CARM(ND) 375 24U LATAM</t>
  </si>
  <si>
    <t>CAPS PVC CASILL CARMNERE(N) 29.7/55 B9</t>
  </si>
  <si>
    <t>CYT CASILL CARM ECO 750 12U VAR</t>
  </si>
  <si>
    <t>CYT CASILL CARM ECO 750 12U KR</t>
  </si>
  <si>
    <t>CYT CASILL MERL ECO 750 12U LCBO CA</t>
  </si>
  <si>
    <t>CYT CASILL MERL ECO 750 12U VAR</t>
  </si>
  <si>
    <t>REV PPL CYT CASILL MERL 750 VAR</t>
  </si>
  <si>
    <t>FTE ADH CYT CYT CHARD(P09) 750 VIN</t>
  </si>
  <si>
    <t>CYT FRONT CHARD(STLV)(P06)750 12U2010VEU</t>
  </si>
  <si>
    <t>FTE INF ADH CYT FRONT CHARD(P06)750(V)CA</t>
  </si>
  <si>
    <t>CYT FRONT CHARD(P06) 750 6U 2010 VEU</t>
  </si>
  <si>
    <t>CYT FRONT S.BLC(P06) 750 6U 2011 VEU</t>
  </si>
  <si>
    <t>CYT FRONT S.BLC(P06) 750 12U 2011 VEU</t>
  </si>
  <si>
    <t>CYT FRONT S.BLC STLV(P06)750 12U CA</t>
  </si>
  <si>
    <t>CYT FRONT CARM(P06) 750 12U VAR</t>
  </si>
  <si>
    <t>CS CONO SUR C.SAUV STLV(P07) 375 24U JP</t>
  </si>
  <si>
    <t>FTE ADH CS CONO SUR C.SAU(P07)187/375VIN</t>
  </si>
  <si>
    <t>CS I.NEGRA RVA CHARD(P09)STLV 750 6U VEU</t>
  </si>
  <si>
    <t>CS NEBLINA CHARD STLV(P08)750 12U JP</t>
  </si>
  <si>
    <t>CYT CYT CHARD(P09) 750 12U VEU</t>
  </si>
  <si>
    <t>CA CLASSICO CHARD STLV ECO 750 6U VEU</t>
  </si>
  <si>
    <t>CS NEBLINA RVA CHARD 750 6U PL</t>
  </si>
  <si>
    <t>CA CLASSICO S.BLC STLV(STIC) 750 6U VEU</t>
  </si>
  <si>
    <t>CYT FRONT C.SAUV(P06)STLV750 12U2010NORD</t>
  </si>
  <si>
    <t>Fija Semana 23</t>
  </si>
  <si>
    <t>2347 C.SAUV P.ALTO 750 6U ST 2010 GB</t>
  </si>
  <si>
    <t>FTE INF ADH CYT P.ALTO RVA C.SAUV750IN14</t>
  </si>
  <si>
    <t>TAPA ROSCA STLV PLUS CASIL P.NOIR 30/60</t>
  </si>
  <si>
    <t>FTE PPL CYT CASILL P.NOIR 750 CA</t>
  </si>
  <si>
    <t>CYT CASILL P.NOIR ECO 750 12U 2010 PE</t>
  </si>
  <si>
    <t>REV PPL CYT CASILL P.NOIR 750 PE</t>
  </si>
  <si>
    <t>CYT CASILL P.NOIR ECO 750 12U 2010 VAS</t>
  </si>
  <si>
    <t>CYT EXPLOR P.NOI(P09)ECO7506U2010(CHA)BE</t>
  </si>
  <si>
    <t>CYT CASILL P.NOIR ECO 750 6U 2010 LC ZA</t>
  </si>
  <si>
    <t>CYT CASILL P.NOIR ECO STL 750 6U 2010 GB</t>
  </si>
  <si>
    <t>REV PPL CYT CASILL P.NOIR 750 GB</t>
  </si>
  <si>
    <t>CYT CASILL P.GRIG ECO STLV 750 12U PR</t>
  </si>
  <si>
    <t>CYT CASILL CHARD  ST ECO 750 12U 2010VEU</t>
  </si>
  <si>
    <t>TAPA ROSCA STELVIN CASILL CHARD</t>
  </si>
  <si>
    <t>CYT CASILL CHARD ECO 750 12U VAS</t>
  </si>
  <si>
    <t>CAPS ALUP CASILL CHARD(ND) 30.05/60 B31</t>
  </si>
  <si>
    <t>1100 CASILL CHARD ECO 750 12U CH 2010 UA</t>
  </si>
  <si>
    <t>CYT CASILL CHARD ECO 750 6U 2010 VEU</t>
  </si>
  <si>
    <t>CA RESERVA CHARD 750 6U VEU</t>
  </si>
  <si>
    <t>BOT BORG C?IA HJ SECA B31 (490G)P28 750</t>
  </si>
  <si>
    <t>FTE ADH CA RESERVA CHARD 750 IN14</t>
  </si>
  <si>
    <t>CYT CASILL CHARD ECO 750 6U 2010 DE/BE</t>
  </si>
  <si>
    <t>PA P.ALTO RVA S.BLC STLV 750 6U 2010 GB</t>
  </si>
  <si>
    <t>CA CLASSICO CARM STIC STLV 750 6U VEU</t>
  </si>
  <si>
    <t>CS TOCORNAL CHARD(P10)STL 750 12U NORD</t>
  </si>
  <si>
    <t>CYT FRONT(CYT)C.SAU(P06)750 12ULATAM(PE)</t>
  </si>
  <si>
    <t>FTE PPL CYT RDO(FRON)C.SAU(P06)750 VES</t>
  </si>
  <si>
    <t>MPO V.MPO VTAL C.SAUV(P09)STLV 750 12UCA</t>
  </si>
  <si>
    <t>CYT CASILL MERL ECO E50 6U 2010 M&amp;S DE</t>
  </si>
  <si>
    <t>CYT CASILL MERL ECO 750 12U CO</t>
  </si>
  <si>
    <t>CYT CASILL CARM ECO 750 6U 2010 (CHA) BE</t>
  </si>
  <si>
    <t>CYT CASILL CARM ECO 750 6U M&amp;S DE</t>
  </si>
  <si>
    <t>CYT CASILL CARM ECO 750 12U (LR)CA</t>
  </si>
  <si>
    <t>FTE PPL CYT CASILL CARM(ND) 750 CA</t>
  </si>
  <si>
    <t>CYT CASILL CARM ECO 750 6U(UB) CZ</t>
  </si>
  <si>
    <t>REV PPL CYT CASILL CARM 750 (UB) CZ</t>
  </si>
  <si>
    <t>CYT CASILL CARM(CYT)375 24U BR</t>
  </si>
  <si>
    <t>REV PPL CYT CASILL CARM 375 BR</t>
  </si>
  <si>
    <t>CYT CASILL VIOG ECO ST 750 12U 2010LATAM</t>
  </si>
  <si>
    <t>TAPA ROSCA STLV PLUS CASIL VIOG 30/60</t>
  </si>
  <si>
    <t>REV PPL CASILL VIOGNIER(ND) 750 LATAM</t>
  </si>
  <si>
    <t>CYT CASILL VIOG ECO STLV 750 12U 2010 CN</t>
  </si>
  <si>
    <t>CYT CASILL VIOG ECO STL 750 6U 2010 GB</t>
  </si>
  <si>
    <t>CJA I&amp;D CASILL VIOGN(PRE) ENV4113 6X750</t>
  </si>
  <si>
    <t>CYT CASILL SHI ECO STLV 750 6U AU</t>
  </si>
  <si>
    <t>CYT CASILL SHI ECO 750 12U PR</t>
  </si>
  <si>
    <t>CYT CASILL SHI ECO 750 6U 2010 VEU</t>
  </si>
  <si>
    <t>REV PPL CYT CASILL SHIRAZ 750 VEU</t>
  </si>
  <si>
    <t>CS RESERVA CHARD(P08) 750 6U 2010 VEU</t>
  </si>
  <si>
    <t>FTE ADH CS RESERVA CHARD(P08) 750 VIN</t>
  </si>
  <si>
    <t>CYT MARQUES C.SAUV 750 12U 2009 VIN</t>
  </si>
  <si>
    <t>4123 MERLOT 20BARREL 0750 CH 2008 1U JP</t>
  </si>
  <si>
    <t>CAPS ESTA?O CS 20 BARRELS ROJA 29.2/60B9</t>
  </si>
  <si>
    <t>FTE ADH CS 20 BARREL MERL 750 VIN</t>
  </si>
  <si>
    <t>CS SPARKLING BRUT 750 6U US</t>
  </si>
  <si>
    <t>CS SPARKLING CS BRUT 750 6U MX</t>
  </si>
  <si>
    <t>CS SPARKLING CS BRUT 750 6U (LCBO)CA</t>
  </si>
  <si>
    <t>CS SPARKLING BRUT 750 6U NORD</t>
  </si>
  <si>
    <t>REV PPL CYT FRONT ROSE(P06) 750 LATAM</t>
  </si>
  <si>
    <t>1175 S.BLC TERRUNYO 750 12U ST 2009 VES</t>
  </si>
  <si>
    <t>REV ADH CYT TERRUN (P09)SBLC ST 750 VES</t>
  </si>
  <si>
    <t>1175 S.BLC TERRUNYO 750 12U ST 2009 VIN</t>
  </si>
  <si>
    <t>2100 C.SAUV MELCHOR 0750 CH 2007 1U CR</t>
  </si>
  <si>
    <t>CAPS EST?O MELCHOR(N) 28.9/60 B9</t>
  </si>
  <si>
    <t>REV ADH CYT D.MELCHOR C.SAUV 750 CR</t>
  </si>
  <si>
    <t>1099 AMELIA CHARD 750 12U CH 2009 UA</t>
  </si>
  <si>
    <t>CAPS EST?O AMELIA(P07) 30.5/60 B31</t>
  </si>
  <si>
    <t>FTE ADH CYT AMELIA CHARD(P07) 750 IN14</t>
  </si>
  <si>
    <t>1099 AMELIA CHARD 750 12U CH 2009 VES</t>
  </si>
  <si>
    <t>FTE ADH CYT AMELIA CHARD (P07) 750 ES2</t>
  </si>
  <si>
    <t>4130 C.SAU/CAR ORG 750 6U(N)CH 2010 VEU</t>
  </si>
  <si>
    <t>CORCHO NAT 45/25 PRIMERA(B)S/IMPRESIÓN</t>
  </si>
  <si>
    <t>4130 C.SAU/CAR ORG 750 12U(N) CH 2010 JP</t>
  </si>
  <si>
    <t>4130 C.SAU/CARM ORGANICO(N) 0750 CH 2010</t>
  </si>
  <si>
    <t>2095 C.SAUV TERRUNYO 750 12U CH 2008 VE</t>
  </si>
  <si>
    <t>REV ADH CYT TERRUNYO C.SAUV(P09) 750 VE</t>
  </si>
  <si>
    <t>4112 P.NOIR 20BARREL 750 12U CH 2008 JP</t>
  </si>
  <si>
    <t>CAPS EST?O CS FOLIA PLATA 29.9/60 B31B</t>
  </si>
  <si>
    <t>4170 C.SAUV 20 BARREL 750 12U CH 2008 JP</t>
  </si>
  <si>
    <t>4178 SYRAH 20 BARREL 750 6U CH 2008 JP</t>
  </si>
  <si>
    <t>CAPS ESTA?O CS 20BARRELSROJA 29.9/60B31B</t>
  </si>
  <si>
    <t>REV ADH CS 20 BARREL SYRAH 750 JP</t>
  </si>
  <si>
    <t>HALB</t>
  </si>
  <si>
    <t>CYT MARQUES CHARD 750 12U 2009 US</t>
  </si>
  <si>
    <t>CAPS EST?O MARQUES(BOT 1556) 29.5/60 B31</t>
  </si>
  <si>
    <t>REV ADH CYT MARQUES CHARD(N) 750 US</t>
  </si>
  <si>
    <t>MA MAYCAS RVA SYRAH 750 6U 2009 BE</t>
  </si>
  <si>
    <t>2174-2009</t>
  </si>
  <si>
    <t>CORCHO NAT 45/25 SUPER MAYCAS</t>
  </si>
  <si>
    <t>CAPS ALUP RVA MAYCAS 30.05/60B31</t>
  </si>
  <si>
    <t>CJA I&amp;D MAYCAS RVA GEN PRE ENV4062 6X750</t>
  </si>
  <si>
    <t>4112 P.NOIR 20BARREL 0750 CH 2010</t>
  </si>
  <si>
    <t>4112-2010</t>
  </si>
  <si>
    <t>BOT BORG AMBAR B31(863) P40 750</t>
  </si>
  <si>
    <t>CORCHO NAT 49/25 SUPER(N) BARRELS</t>
  </si>
  <si>
    <t>CS SPARKLING BRUT 750 6U  VEU</t>
  </si>
  <si>
    <t>CS SPARKLING CS BRUT 750 6U LATAM</t>
  </si>
  <si>
    <t>CS EL ARBOL CHARD ST 750 6U NL</t>
  </si>
  <si>
    <t>CS COUGAR CHARD 750 6U CN</t>
  </si>
  <si>
    <t>CS 20BARREL MERL LTD EDT750 6U2008 CL</t>
  </si>
  <si>
    <t>REV ADH CS 20 BARREL MERL(CN) 750 LATAM</t>
  </si>
  <si>
    <t>CYT MARQUES CHARD 750 12U 2009 VES</t>
  </si>
  <si>
    <t>FTE ADH CYT CDD SPARKL BRUT 750 (IM)VE</t>
  </si>
  <si>
    <t>CYT G.RVA RIBERAS S.BLC 750 6U 2010 CL</t>
  </si>
  <si>
    <t>CAPS EST? CYT GN RVA RIB AMAR 30/60 B31</t>
  </si>
  <si>
    <t>FTE ADH CYT G.RVA RIBERAS S.BLC 750 CL</t>
  </si>
  <si>
    <t>CYT MARQUES SYRAH 750 12U 2008 VES</t>
  </si>
  <si>
    <t>REV ADH CYT MARQUES SYRAH 750 VES</t>
  </si>
  <si>
    <t>CS RESERVA CHARD STL(P08) 750 6U 2010 NL</t>
  </si>
  <si>
    <t>CYT G.RVA RIBERAS C.SAUV750 6U 2009LATAM</t>
  </si>
  <si>
    <t>CAPS EST? CYT G.RVA RIB ROJA 29.2/60 B9A</t>
  </si>
  <si>
    <t>FTE ADH CYT G.RVA RIBERAS C.SAU 750LATAM</t>
  </si>
  <si>
    <t xml:space="preserve">Reserva Prueba Melchor </t>
  </si>
  <si>
    <t>CS SPARKLING BRUT 750 6U 2010CL</t>
  </si>
  <si>
    <t>BOT CHAM VDE C?IA  BCRNA(790G)P25 750</t>
  </si>
  <si>
    <t>CJA STD CYT SPAR ENV5697 12X750</t>
  </si>
  <si>
    <t>CYT SPARKLING WINE BRUT(P09) 750 12U VAR</t>
  </si>
  <si>
    <t>CS NEBLINA SPARKLING 750 12U JP</t>
  </si>
  <si>
    <t>CAP ALUP CHAMP NEGRA BCORONA 34X90</t>
  </si>
  <si>
    <t>CS RESERVA C.SAUV(P08) 750 12U 2009 NORD</t>
  </si>
  <si>
    <t>CS RESERVA CHARD(P08) 750 12U 2010 NORD</t>
  </si>
  <si>
    <t>CYT MARQUES MERLOT 750 12U 2009 CA</t>
  </si>
  <si>
    <t>CYT TRIO RVA CHARD STL(P10)750 6U2010VEU</t>
  </si>
  <si>
    <t>1103-2010</t>
  </si>
  <si>
    <t>TAPA ROSCA STLV PLUS TRIO CHARD(ND)30X60</t>
  </si>
  <si>
    <t>CJA TRIO CHARD P10 ENV4657 6X750</t>
  </si>
  <si>
    <t>1103 CHARD TRIO 0750 CH 2010</t>
  </si>
  <si>
    <t>BOT BORG C?IA HJA SECA  B32(490G)P28 750</t>
  </si>
  <si>
    <t>BOT BORG CÑIA HJA SECA  B32(490G)P28 750</t>
  </si>
  <si>
    <t>CS RESERVA P.NOIR(P08)ST 750 12U 2010 JP</t>
  </si>
  <si>
    <t>4190-2010</t>
  </si>
  <si>
    <t>BOT BORG AMBAR BGME (720G)P28 750</t>
  </si>
  <si>
    <t>TAPA ROSCA STELVIN CS FUSION(COBRE)30X60</t>
  </si>
  <si>
    <t>REV ADH CS RESERVA P.NOIR(P08) 750 JP</t>
  </si>
  <si>
    <t>CS RESERVA P.NOIR(P08)ST 750 12U 2010VEU</t>
  </si>
  <si>
    <t>FTE ADH CS RESERVA P.NOIR(P08) 750 VIN</t>
  </si>
  <si>
    <t>CS VISION P.NOIR (P08)STL750 12U 2010 US</t>
  </si>
  <si>
    <t>REV ADH CS VISION P.NOIR(CN) 750 US</t>
  </si>
  <si>
    <t>4190 P.NOIR FUSION 0750 ST 2010</t>
  </si>
  <si>
    <t>CYT CHAMP SUBERC DEMI(P08 45) 750 12U CL</t>
  </si>
  <si>
    <t>1142-2010</t>
  </si>
  <si>
    <t>CAPS ALUP SPARK SUBERC DORADA BCORONA</t>
  </si>
  <si>
    <t>CYT SPARKLING DEMI SEC 750 12U (P09) EC</t>
  </si>
  <si>
    <t>1142-2011</t>
  </si>
  <si>
    <t>CAPS ALUP SPARK CYT DEMISEC34X134BCORONA</t>
  </si>
  <si>
    <t>CYT SPARKLING DEMI SEC 750 12U (P09) PE</t>
  </si>
  <si>
    <t>TAB ARMADO FIB 11-1561/1076/1556 12X750</t>
  </si>
  <si>
    <t>CYT SPARKLING DEMI SEC 750 12U (P09) VAR</t>
  </si>
  <si>
    <t>CYT SPARKLING DEMI SEC 750 12U(P09)LATAM</t>
  </si>
  <si>
    <t>CYT SPARKLING DEMI SEC 75012U(P09)(IM)VE</t>
  </si>
  <si>
    <t>CAPS ESTÑO GRAN DEVOCION BURD 31,5/60B29</t>
  </si>
  <si>
    <t>CJA MAST BIB SL CYT CAR/CS NVP1020104X3L</t>
  </si>
  <si>
    <t>CYT SUNR BIB C.SAUV(P08)3L 4U 2010(CO)DK</t>
  </si>
  <si>
    <t>CJA EST BIB SUN C.SAUV(ND) 2010 3L VEU</t>
  </si>
  <si>
    <t>CYT SUNR BIB MERL(P08) 3L 4U 2010(CO)DK</t>
  </si>
  <si>
    <t>CJA EST BIB SUN MERLOT(SLIM) 2010 3L VEU</t>
  </si>
  <si>
    <t>MPO BIB VTAL C.SAUV 3L 4U 2010 DK</t>
  </si>
  <si>
    <t>CJA MAST BIB MPO VTAL C.SAU(P05SLIM)4X3L</t>
  </si>
  <si>
    <t>CJA EST BIB MPO VTALCSAUP05SLI 20103LVEU</t>
  </si>
  <si>
    <t>CS BIB C.SUR TOC C.SAU(P08)3L4U2010NORD</t>
  </si>
  <si>
    <t>CJA EST BIB CS TOC C.SAUV(P08)2010 3LVEU</t>
  </si>
  <si>
    <t>CS BIB CONO SUR TOC C.SA(P08)3L4U2010VEU</t>
  </si>
  <si>
    <t>CYT CYT BIB RVA CAR/C.S(SL)NV3L4U2010VEU</t>
  </si>
  <si>
    <t>2130-2010</t>
  </si>
  <si>
    <t>CYT CYT BIB RVA CAR/C.S(SL)NV3L4U 2010SE</t>
  </si>
  <si>
    <t>Mantención Línea BIB 10-06-2011 5 Hrs</t>
  </si>
  <si>
    <t>L1_EMBO*</t>
  </si>
  <si>
    <t>LIB. PREC MACO MOVM NLIQ SUJL</t>
  </si>
  <si>
    <t>LIB. PREC ELVS MACO NLIQ SUJL</t>
  </si>
  <si>
    <t>LIB. NOTI ENTR PREC DMNV MOVM NLIQ SUJL</t>
  </si>
  <si>
    <t>LIB. NOTI ENTR PREC MACO MOVM SUJL</t>
  </si>
  <si>
    <t>LIB. NOTI PREC MACO MOVM NLIQ SUJL</t>
  </si>
  <si>
    <t>inicio jornada</t>
  </si>
  <si>
    <t xml:space="preserve">Falto de Operador titular Etiquetadora y Setup </t>
  </si>
  <si>
    <t xml:space="preserve"> se ajusta carro para formato de botella desviacion, falto de operador titular y setup de linea </t>
  </si>
  <si>
    <t>Falto de personal etiquetado y Llenaodra estrella de ingreso engranaje se desfasa y provoca desalineacion</t>
  </si>
  <si>
    <t>contabilizacion de orden se solicitan 96 botellas desde sala de llenado</t>
  </si>
  <si>
    <t>Mecanica : especialista regula engranje de estrella desviada</t>
  </si>
  <si>
    <t xml:space="preserve">Externo_a_Linea : desde sala de filtros se envia vino  cosecha 2010, para orden con cosecha 2011 </t>
  </si>
  <si>
    <t>se produce quebrazon dentro de llenadora operador trabaja linea 1 y 2 sin Setup</t>
  </si>
  <si>
    <t>se sopla para corte de orden</t>
  </si>
  <si>
    <t>TERMINO_POR_FALLA_OPERACIONAL : se carga vino 1123 cosecha 2010 para orden con cosecha 2011</t>
  </si>
  <si>
    <t>cambio de cosecha de 2010 a 2011</t>
  </si>
  <si>
    <t>prueba de sulfuroso y CO2</t>
  </si>
  <si>
    <t>se priodecue volcadoe n cinta transportadora destras de capsuladora</t>
  </si>
  <si>
    <t>cambio de cuba bajo nivel de vino</t>
  </si>
  <si>
    <t>se espera respuesta de sala de filtros referente a parada programada</t>
  </si>
  <si>
    <t>Parada Programada</t>
  </si>
  <si>
    <t>se realiza revision de etiquetadora por especialistas</t>
  </si>
  <si>
    <t xml:space="preserve">Maquina : se realiza ajuste de embaladora por especialistas </t>
  </si>
  <si>
    <t>se tascan botellas en cinta transportadora entrada enfiladora se regula censor de cajas</t>
  </si>
  <si>
    <t>Accidente Laboral</t>
  </si>
  <si>
    <t>se desmaya tabiquera externa línea se detiene para auxiliarla</t>
  </si>
  <si>
    <t>falta personal tabiquero externo</t>
  </si>
  <si>
    <t>aseo de planchado</t>
  </si>
  <si>
    <t>se atascan botellas en cinta transportadora entrada embaladora</t>
  </si>
  <si>
    <t>en la salida de la embaladora</t>
  </si>
  <si>
    <t>aleta avierta de caja en selladora provoca volcado y atascamiento de cajas</t>
  </si>
  <si>
    <t xml:space="preserve">ORDEN_POR_TERMINO_DE_VINO : a termino de vino menos vino en planta </t>
  </si>
  <si>
    <t>cambio de vino 1123 a 2135</t>
  </si>
  <si>
    <t>Setup : ajuste de dispensador de capsulas</t>
  </si>
  <si>
    <t xml:space="preserve">Maquina : striper arrugados </t>
  </si>
  <si>
    <t xml:space="preserve">Maquina : etiquetas reverso sin adhesivo </t>
  </si>
  <si>
    <t>Quebrazón Tapadora Corchos</t>
  </si>
  <si>
    <t xml:space="preserve">en interior de tapadora se realiza aseo correspondiente </t>
  </si>
  <si>
    <t xml:space="preserve">en salida de etiquetadora </t>
  </si>
  <si>
    <t xml:space="preserve">en interior de etiquetadora </t>
  </si>
  <si>
    <t xml:space="preserve">Insumo : se genera retraso por reiterados corte de rollo film de envolvedora generando acumulación de pallet </t>
  </si>
  <si>
    <t xml:space="preserve">salen 7 cajas menos por prioridad de orden siguiente </t>
  </si>
  <si>
    <t>cambio de vino 2135 a 2116</t>
  </si>
  <si>
    <t xml:space="preserve">Corte_papel_base : corte de papel base striper </t>
  </si>
  <si>
    <t>inicio de jornada</t>
  </si>
  <si>
    <t>Material def. Adhesivo</t>
  </si>
  <si>
    <t xml:space="preserve">adhesivo no cumple con exigencias de produccion </t>
  </si>
  <si>
    <t>volcado cinta transportadora salida roscadora</t>
  </si>
  <si>
    <t>se atascan botellas ci9nta tyransportadora entrada enfiladora</t>
  </si>
  <si>
    <t>se produce volcadod e cajas en palletizadora posterior quebrazon</t>
  </si>
  <si>
    <t>folto de operador titular Manuel Mulen  se ajustan censor de cjaas pierde punto de sincronismo por volcado de cajas</t>
  </si>
  <si>
    <t>se atascan botellas en cinta transportadora roscadora</t>
  </si>
  <si>
    <t>por falto de operador titular Manuel Mulen ajuste de palletizadora se trnca pallet en regularoda</t>
  </si>
  <si>
    <t>Maquina : se ajusta etiqueta segun formato de botella desviada</t>
  </si>
  <si>
    <t>Falto de operador titular Manuel Maulen se ajustan tulipas y censor de cajas</t>
  </si>
  <si>
    <t xml:space="preserve">se produce volcado de cajas en palletizadora quebrazon y atascamiento </t>
  </si>
  <si>
    <t>Maquina : se raliza lubricacion de cabezales de roscado</t>
  </si>
  <si>
    <t>cambio of</t>
  </si>
  <si>
    <t>Palletizado : error en cuadratura de of se pasa en 280 botellas las cuales van a destape (Simin Carrasco)</t>
  </si>
  <si>
    <t>Cambio de Strech Film.</t>
  </si>
  <si>
    <t>cambio de rolo de emvolvedora demora por problemas con material (film)</t>
  </si>
  <si>
    <t>lavado por cambio de vino</t>
  </si>
  <si>
    <t xml:space="preserve">por problemas con reductor de etiquetadora </t>
  </si>
  <si>
    <t xml:space="preserve">cinta de transporte se detiene y se desmonta es revisada por electrico y mecanico de turno luego se realisa una limpieza ya que se encontraba demasiado sucia lo cual provoco la detencion de esta </t>
  </si>
  <si>
    <t xml:space="preserve">Insumo : se genera retraso por reiteraods corte de rollo film de envolvedora generando acumulacion de pallet </t>
  </si>
  <si>
    <t xml:space="preserve">en salida de embaladora de cajas </t>
  </si>
  <si>
    <t>CYT FRONT C.SA/ME(P06)STL15006U(C/ESP)CA	1196</t>
  </si>
  <si>
    <t xml:space="preserve">cambio de vino 2125 a 2135 y cambio de formato de 1500cc a 750cc </t>
  </si>
  <si>
    <t>cambio de vino 2187 a 2125</t>
  </si>
  <si>
    <t xml:space="preserve">CYT CAMPO LARGO C.SAUV(P09)750 2010 6UCN		</t>
  </si>
  <si>
    <t>inicio Jornada laboral</t>
  </si>
  <si>
    <t>falta personal externo embalado</t>
  </si>
  <si>
    <t>atascamiento de cajas en embaladora</t>
  </si>
  <si>
    <t>se revisa posible botella sin corcho en linea</t>
  </si>
  <si>
    <t>cambio of.</t>
  </si>
  <si>
    <t>Maquina : limpieza de cabezal codificador</t>
  </si>
  <si>
    <t>material defectuoso,cajas descuadradas, falta de rallado,cajas pegadas entre si,se da aviso a calidad de insumos , calidad, supervisor linea</t>
  </si>
  <si>
    <t>Maquina : ajuste de ventosas</t>
  </si>
  <si>
    <t>atascamiento botellas  atrás de capsuladora</t>
  </si>
  <si>
    <t>volcado botellas entrada embaladora botellas</t>
  </si>
  <si>
    <t>quebrazon botella estrella de entrada etiquetadora papel</t>
  </si>
  <si>
    <t>aseo linea sala llenado</t>
  </si>
  <si>
    <t>material defectuoso cajas descuadradas,pegadas entre si,falta de rallado, se da aviso a calidad de insumos, calidad y supervisor linea</t>
  </si>
  <si>
    <t>se realiza aseo en maquina etiquetadora ya que se encuentra con restos de vidrios y etiquetas desde turno anterior</t>
  </si>
  <si>
    <t>en el ultimo pulmon antes de entrar a la sala de llenado</t>
  </si>
  <si>
    <t>material defectuoso cajas descuadradas,despegadas,falta de rallado, se da aviso a calidad de insumos, calidad y supervisor linea</t>
  </si>
  <si>
    <t>por calidad se consulta a packaking por altura de etiqueta reverso</t>
  </si>
  <si>
    <t>se laban botellas por etiqueta reverso corridas</t>
  </si>
  <si>
    <t>se piden 59 botellas para terminar of</t>
  </si>
  <si>
    <t>orden queda retenida por que la altura de la etiqueta reverso no corresponde a lo indicado por packaking</t>
  </si>
  <si>
    <t>Carro : ajusta profundidad de carro etiqueta frente inferior y superior</t>
  </si>
  <si>
    <t>Maquina : ajuste de cilindro de transferencia superior</t>
  </si>
  <si>
    <t xml:space="preserve">Carro : ajusta profundidad de carro etiqueta frente inferior </t>
  </si>
  <si>
    <t>Maquina : nivelacion de pinzas ajuste de carro lateral y profundidad (Oliver Bugueño)</t>
  </si>
  <si>
    <t>Setup :nivelacion de pinzas inferior dado que estas estaban desniveladas en altura por eso salen stripper desviados (Roberto Duran)</t>
  </si>
  <si>
    <t>en palletizado por formato de pallet (Euro pallet)</t>
  </si>
  <si>
    <t xml:space="preserve">en el interior de la selladora de caja </t>
  </si>
  <si>
    <t>inspectora va a sacar la firma</t>
  </si>
  <si>
    <t>se sopla para dar termino al vino</t>
  </si>
  <si>
    <t>se lavan botellas por que salen con stripper corrido</t>
  </si>
  <si>
    <t>ORDEN_PROGRAMADA_TERMINO_DE_VINO : orden a termino de vino</t>
  </si>
  <si>
    <t>Setup : ajuste de dispensador de capsulas que se sale de su eje</t>
  </si>
  <si>
    <t>Averia Cápsuladora</t>
  </si>
  <si>
    <t>Mecanica : se desmonta eje regulador de altura</t>
  </si>
  <si>
    <t>Setup : se ajusta estrella altura de entrada de la etiquetadora</t>
  </si>
  <si>
    <t>se pinen botellas para terminar of</t>
  </si>
  <si>
    <t>inspectora revisa marca de caja</t>
  </si>
  <si>
    <t>se piden 7 botellas para terminar of</t>
  </si>
  <si>
    <t>No hay etiquetas para orden.</t>
  </si>
  <si>
    <t>Orden Imperfecta - Orden No realizada</t>
  </si>
  <si>
    <t>ORDEN_POR_ERROR_DE_PROGRAMACION: Falta de etiquetas.</t>
  </si>
  <si>
    <t>Cambio de formato</t>
  </si>
  <si>
    <t>se cuantan botellas</t>
  </si>
  <si>
    <t>Mecanica : por mal manejo de turno B, capsuladora es subida hasta m,as del tope de altura, posteriormente no es posible bajarla.</t>
  </si>
  <si>
    <t>Maquina : ajuste sensor etiqueta reverso, se sensor.</t>
  </si>
  <si>
    <t>Cambio de formato completo, operador set-up, cambia solo, titular en colacion.</t>
  </si>
  <si>
    <t>Mecanica : Cinta no resive suficiente lubricante por lo que se debe desarmar y colocar nuevamente</t>
  </si>
  <si>
    <t>Cambio de formato completo, operador cambia solo, sin set-up.</t>
  </si>
  <si>
    <t>Palletizadora.</t>
  </si>
  <si>
    <t>Revision spot</t>
  </si>
  <si>
    <t xml:space="preserve">ORDEN_POR_TERMINO_DE_HALB :desde salones. </t>
  </si>
  <si>
    <t>Cambio secuensial, sin set-up en etiquetadora, cambio a vino1113</t>
  </si>
  <si>
    <t>P.B.N. Averia Cápsuladora</t>
  </si>
  <si>
    <t>Sopladores no secan cuello de botella</t>
  </si>
  <si>
    <t>espera de acumulacion de botellas</t>
  </si>
  <si>
    <t>se revisa marca de caja, esta dice "red" siendo "white".</t>
  </si>
  <si>
    <t>Maquina : ajuste sensor etiqueta reverso, se resetea en tres oportunidades</t>
  </si>
  <si>
    <t>ORDEN_POR_TERMINO_DE_ETIQUETA : Inspector sin agregar observacion</t>
  </si>
  <si>
    <t>se da inicio a la jornada laboral</t>
  </si>
  <si>
    <t>Setup : ajuste general de formatos en llenadora</t>
  </si>
  <si>
    <t>espera de resultado de analisis de co2</t>
  </si>
  <si>
    <t>Setup : ajuste de altura de etiquetas</t>
  </si>
  <si>
    <t>Corte_papel_base : ajuste por corte de papel base icono</t>
  </si>
  <si>
    <t>cambio de formato de caja</t>
  </si>
  <si>
    <t xml:space="preserve">1106 CASILL S.BLC ECO 750 12U 2011 UA		</t>
  </si>
  <si>
    <t>quebrazon en interior de embaladora, se realiza limpieza</t>
  </si>
  <si>
    <t xml:space="preserve">Formato : se ajusta estrella de salida etiquetadora </t>
  </si>
  <si>
    <t>se realiza conteo de orden y se piden 64 botellas para termino de orden</t>
  </si>
  <si>
    <t>cambio de todos los formatos de 750 a 375</t>
  </si>
  <si>
    <t>Maquina : se ajusta sinfin y se regula posicion de etiquetas</t>
  </si>
  <si>
    <t>Tulipas : se ajusta presion de tulipas</t>
  </si>
  <si>
    <t>Toma_de_origen : maquina realiza toma de origen ya que tulipa golpea botella; y se regula sensor de tope</t>
  </si>
  <si>
    <t>conos de tulipas por parte externa se ven de igual diametro pero por parte interna son de distinto diametro provocando que tulipas suelten constantemente las botellas lo que provoca que panel de control arroje falla de utilaje ,maquina pierda ciclo y se realicen  tomas de origen para devolver ciclo</t>
  </si>
  <si>
    <t xml:space="preserve">dentro de palletizadora </t>
  </si>
  <si>
    <t>Mecanica : se desrosca soporte de cilindro volteo de caja</t>
  </si>
  <si>
    <t>CYT CASILL CARMNERE(ND) 375 24U LATAM</t>
  </si>
  <si>
    <t>cambio de vino de1106 a 2182</t>
  </si>
  <si>
    <t xml:space="preserve">primera vuelta </t>
  </si>
  <si>
    <t>Maquina : se ajusta el dispensado de la capsula</t>
  </si>
  <si>
    <t>en entrada a etiquetadora</t>
  </si>
  <si>
    <t>en transporte entre M3 y sopladora</t>
  </si>
  <si>
    <t>Maquina : se atasca corcho partido en dispensador</t>
  </si>
  <si>
    <t>Ajuste Secadora</t>
  </si>
  <si>
    <t>Maquina : botellas presentan humedad en gollete por lo tanto se baja altura de soplador</t>
  </si>
  <si>
    <t>se quiebran botellas en llenadora;se realiza limpieza del area y procedimiento de quebrazon</t>
  </si>
  <si>
    <t>operador va a buscar capsulas para terminar orden</t>
  </si>
  <si>
    <t>se realiza conteo de orden y se piden 65 botellas para termino de orden</t>
  </si>
  <si>
    <t>cambio de todos los formatos de 375 a 750</t>
  </si>
  <si>
    <t>se espera cuenta de embalado, este pide 5 botellas para terminar con of</t>
  </si>
  <si>
    <t>se cambia de caja 8981 a 6338</t>
  </si>
  <si>
    <t>al interior de etiquetadora se hace aseo correspondiente</t>
  </si>
  <si>
    <t>se reprocesan botellas con icono corrido</t>
  </si>
  <si>
    <t>Etiquetado : botellas salen con icono corrido se deben reprocesar botellas (alberto morales)</t>
  </si>
  <si>
    <t>se cambia de vino 2182 a 2324</t>
  </si>
  <si>
    <t>se espera la llegada de la botella a la etiquetadora</t>
  </si>
  <si>
    <t>Maquina : se ajusta altura de lote, centrado de icono, altura de reverso</t>
  </si>
  <si>
    <t>camino a etiquetadora</t>
  </si>
  <si>
    <t>se repara cinta transportadora de embalado</t>
  </si>
  <si>
    <t>se espera cuenta de embalado, este pide 25 botellas para terminar con of</t>
  </si>
  <si>
    <t>se cambia de caja 8324 a 5162</t>
  </si>
  <si>
    <t>se cambia de caja 5162 a 8325</t>
  </si>
  <si>
    <t>Toma_de_origen : por que tulipas golpean botella</t>
  </si>
  <si>
    <t>al interior de embaladora, se hace aseo correspondiente</t>
  </si>
  <si>
    <t>Maquina : se ajusta dispensado de capsuladora por sinfin desfasado</t>
  </si>
  <si>
    <t>se hace aseo en etiquetadora</t>
  </si>
  <si>
    <t>Maquina : se ajusta altura de etiqueta de frente, lote y planchado de etiquetas</t>
  </si>
  <si>
    <t>al interior de embaladora, se hace toma de origen y aseo correspondiente</t>
  </si>
  <si>
    <t>se espera cuenta de embalado, este pide 34 botellas para terminar con of</t>
  </si>
  <si>
    <t>Botella Humeda</t>
  </si>
  <si>
    <t>botella humeda, no permite su etiquetacion</t>
  </si>
  <si>
    <t>P.B.N. Botella Humeda</t>
  </si>
  <si>
    <t>se produce bajo nominal para permitir que secadores alcancen a secar botellas</t>
  </si>
  <si>
    <t>reprogramacion  por parte de supervisor</t>
  </si>
  <si>
    <t>orden no realizada por que no se encuentra caja en abastecimiento</t>
  </si>
  <si>
    <t>al pasar por alisadora, esta se pela</t>
  </si>
  <si>
    <t>orden no realizada por material defectuoso capsula</t>
  </si>
  <si>
    <t>CS 20 BARREL MERL(MAD)750 6U 2008 JP</t>
  </si>
  <si>
    <t>Mecanica : se desmonta rodamiento de guia leva en estrella de salida</t>
  </si>
  <si>
    <t>Dispensado : ajuste de dispensador de capsulas</t>
  </si>
  <si>
    <t>Maquina : ajuste sensor de flujo de botella entrada de muslettera</t>
  </si>
  <si>
    <t>se limpia area de capsuladora</t>
  </si>
  <si>
    <t>capsulas vienen pegadas operadora llama a especialista se da mas presion de aire pero asi y todo igual salen pegadas</t>
  </si>
  <si>
    <t xml:space="preserve">LLenadora : falta operador titular;falta lubricacion de cilindro de elevadores </t>
  </si>
  <si>
    <t>capsulas vienen pegadas</t>
  </si>
  <si>
    <t>operador setup llenadora sin reemplazo va al baño</t>
  </si>
  <si>
    <t>se cambia de caja 8912 a 6519, se cambia formato completo</t>
  </si>
  <si>
    <t>se encuentra una persona en embalado manual por colación</t>
  </si>
  <si>
    <t>al interior de etiquetadora, se hace aseo correspondiente</t>
  </si>
  <si>
    <t>se espera cuenta de palletizado, este pide 10 botellas para terminar con orden</t>
  </si>
  <si>
    <t xml:space="preserve">Mecanica : averia en bomba de champagne, falla de programa PLC </t>
  </si>
  <si>
    <t>Maquina : atascamiento de corcho</t>
  </si>
  <si>
    <t>ORDEN_POR_TERMINO_DE_VINO : termino de vino desde bodega champagne</t>
  </si>
  <si>
    <t>se esta a la espera de halb para iniciar con orden</t>
  </si>
  <si>
    <t>inicio de Jornada laboral</t>
  </si>
  <si>
    <t>Espera de Cip</t>
  </si>
  <si>
    <t>Lavado/enjuague</t>
  </si>
  <si>
    <t>analisis microbiologico 1,5</t>
  </si>
  <si>
    <t xml:space="preserve">sala de filtros </t>
  </si>
  <si>
    <t>Ajuste Nordson</t>
  </si>
  <si>
    <t>Maquina : falla en equipo nordson se llama especialista, llega a las 10:30 Hrs. Falla F-3</t>
  </si>
  <si>
    <t>se trabaja con llenadora n°2 por averia en valvula de producto en llenadora n° 1</t>
  </si>
  <si>
    <t>analisis de sulfuroso, carbonico y oxigeno</t>
  </si>
  <si>
    <t>se realiza aseo de lineas por turno A</t>
  </si>
  <si>
    <t xml:space="preserve">bajo nominal solo se trabaja con maquina  n°2 por averia en llenadora n°1 </t>
  </si>
  <si>
    <t>ORDEN_PROGRAMADA_TERMINO_DE_VINO : orden imperfecta a termino de vino</t>
  </si>
  <si>
    <t>espera de cip y preparacion de maquina</t>
  </si>
  <si>
    <t xml:space="preserve">labado por cabio de vino </t>
  </si>
  <si>
    <t>espera de vino 1109</t>
  </si>
  <si>
    <t>bajo nominal solo se trabaja con maquina  n°2 por averia en llenadora n°3</t>
  </si>
  <si>
    <t>espera de vino desde sala de filtro</t>
  </si>
  <si>
    <t>Maquina : se ajustan sensores de armadora de estuches</t>
  </si>
  <si>
    <t>Prod - Devolucion de Vino</t>
  </si>
  <si>
    <t>Desconche.</t>
  </si>
  <si>
    <t>OTROS:retenida por caja alternativa.</t>
  </si>
  <si>
    <t>Cambio a 2112</t>
  </si>
  <si>
    <t>se trabaja con un solo cabezal, por averia llenadora numero 1</t>
  </si>
  <si>
    <t>aseo, limpieza por cambio de turno.</t>
  </si>
  <si>
    <t>CTEC</t>
  </si>
  <si>
    <t>DMNV</t>
  </si>
  <si>
    <t>Total OK</t>
  </si>
  <si>
    <t>Ordenes insertas</t>
  </si>
  <si>
    <t>Operación</t>
  </si>
  <si>
    <t>Area</t>
  </si>
  <si>
    <t>Bajada de Linea</t>
  </si>
  <si>
    <t>Tipo de insumo</t>
  </si>
  <si>
    <t>7084847</t>
  </si>
  <si>
    <t>ORDEN_POR_TERMINO_DE_VINO :Falla operacional en el registro de cosecha codigo de vino anterior 1123-2010 (se espera de liberación para su cuadratura)</t>
  </si>
  <si>
    <t>Error al cargar Vino</t>
  </si>
  <si>
    <t>1273708</t>
  </si>
  <si>
    <t>Prioridad de OF</t>
  </si>
  <si>
    <t>1274158</t>
  </si>
  <si>
    <t>orden queda retenida por que la altura de la etiqueta reverso no corresponde a lo indicado por packaking-(200024831)</t>
  </si>
  <si>
    <t>7084090</t>
  </si>
  <si>
    <t xml:space="preserve">ORDEN_PROGRAMADA_TERMINO_DE_VINO : Por doble avinado </t>
  </si>
  <si>
    <t>1277093</t>
  </si>
  <si>
    <t>ORDEN_PROGRAMADA_TERMINO_DE_VINO : Se programó más vino y el programador no cuadró el vino en Sala de Filtros</t>
  </si>
  <si>
    <t>Programacion</t>
  </si>
  <si>
    <t>Cuadratura Vino Supply</t>
  </si>
  <si>
    <t>1275403</t>
  </si>
  <si>
    <t>Falta Etiquetas</t>
  </si>
  <si>
    <t>1273464</t>
  </si>
  <si>
    <t>ORDEN_POR_TERMINO_DE_HALB :Imperfecta por tapas abolladas</t>
  </si>
  <si>
    <t>Rodrigo Riquelme</t>
  </si>
  <si>
    <t>7085409</t>
  </si>
  <si>
    <t>ORDEN_POR_TERMINO_DE_ETIQUETA : Esta orden quedo imperfecta con menos 5 cajas (60 bot) por termino de etiqueta frente E40835-2010. Para la orden se entrego la totalidad de etiquetas existentes por sistema y físico, 797 und para 744 que pide la orden, con un excedente de 53 und</t>
  </si>
  <si>
    <t>Merma de Etiquetas</t>
  </si>
  <si>
    <t>7085227</t>
  </si>
  <si>
    <t>Cajas no estan Preparadas</t>
  </si>
  <si>
    <t>1273808</t>
  </si>
  <si>
    <t>Calidad</t>
  </si>
  <si>
    <t>Defecto en Capsula</t>
  </si>
  <si>
    <t>Defecto en Capsulas</t>
  </si>
  <si>
    <t>1266405</t>
  </si>
  <si>
    <t>ORDEN_POR_TERMINO_DE_VINO : Ofs de vino champagne se embotellan a termino de vino</t>
  </si>
  <si>
    <t>Bodega Champagne</t>
  </si>
  <si>
    <t>Champagne</t>
  </si>
  <si>
    <t>7085262</t>
  </si>
  <si>
    <t>7084925</t>
  </si>
  <si>
    <t xml:space="preserve">ORDEN_PROGRAMADA_TERMINO_DE_VINO : Merma de Linea, se entrega excedente correspondiente A Bach programado </t>
  </si>
  <si>
    <t>1274930</t>
  </si>
  <si>
    <t>Abastecimiento</t>
  </si>
  <si>
    <t>Caja Aternativa</t>
  </si>
  <si>
    <t>1274645</t>
  </si>
  <si>
    <t>Orden Imperfecta - Bajada de linea</t>
  </si>
  <si>
    <t xml:space="preserve">se bajan a rejilla por avería de etiquetadora </t>
  </si>
  <si>
    <t xml:space="preserve">Ingenieria </t>
  </si>
  <si>
    <t>Averia Etiquetadora</t>
  </si>
  <si>
    <t>7085399</t>
  </si>
  <si>
    <t>ORDEN_POR_PETICION_DE_JEFATURA : Termino de jornada laboral</t>
  </si>
  <si>
    <t xml:space="preserve">Termino de Jornada </t>
  </si>
  <si>
    <t>7083995</t>
  </si>
  <si>
    <t>VE W.CREST MERL(P10) 750 12U US</t>
  </si>
  <si>
    <t>7084846</t>
  </si>
  <si>
    <t>ORDEN_POR_PETICION_DE_JEFATURA : TERMINO DE JORNADA LABORAL</t>
  </si>
  <si>
    <t>1274583</t>
  </si>
  <si>
    <t>1274220</t>
  </si>
  <si>
    <t>por orden del supervisor se decide bajar of por</t>
  </si>
  <si>
    <t>Prioridad Etiquetado</t>
  </si>
  <si>
    <t xml:space="preserve">por falla operacional temperatura de estufa etiquetadora no es la correcta </t>
  </si>
  <si>
    <t>1272947</t>
  </si>
  <si>
    <t>CYT TRIO RVA C.SAUV(P10)750 12U 2009 PR</t>
  </si>
  <si>
    <t>TERMINO_POR_MATERIAL_DEFECTUOSO :Esta orden no fue producida en su totalidad y se aborta cuando llevaban 30 cajas producidas de 70 que solicita la orden. El motivo de la detención de la orden corresponde a material defectuoso etiqueta, etiqueta tiene exceso de barniz</t>
  </si>
  <si>
    <t>Defecto Etiquetas</t>
  </si>
  <si>
    <t>orden queda retenida por defecto de etiqueta exceso de barniz</t>
  </si>
  <si>
    <t>1276964</t>
  </si>
  <si>
    <t>ORDEN_POR_TERMINO_DE_ETIQUETA : Esta orden quedo imperfecta con menos 8 cajas (96 bot) por termino de etiqueta frente E44818-2009 y reverso E44601-0000. Para la orden se entregaron 845 und de frente y 840 de reverso para 888 que solicita la orden, se programo con menos stock ya que el día 01/06/2011 fue producida la orden 1271396 y se mermaron 168 und de cada una desfinanciando esta OF</t>
  </si>
  <si>
    <t>1274982</t>
  </si>
  <si>
    <t>2111 P.NOIR CASILL ECO 0750 CH 2010</t>
  </si>
  <si>
    <t>ORDEN_POR_EXCEDENTE_DE_VINO : OF de embotellación se embotellan a termino de vino</t>
  </si>
  <si>
    <t>Estrategia Halb</t>
  </si>
  <si>
    <t>1276209</t>
  </si>
  <si>
    <t>CYT SENDERO C.SABLUSH(P07)ST75012U2010GB</t>
  </si>
  <si>
    <t>TERMINO_POR_MATERIAL_DEFECTUOSO :Esta orden quedo imperfecta con menos 19 cajas (228 bot) por termino de etiqueta frente E40573-2010. Para 2 OF´s programadas en secuencia y misma linea se entrego la totalidad de etiquetas existentes por sistema y físico, 11.189 und para 10.920 que solicitaban para ambas ordenes, con un excedente de 269 und.</t>
  </si>
  <si>
    <t>1273958</t>
  </si>
  <si>
    <t>CYT FRONT C.SAUV BLUSH(P06)750 6U VAR</t>
  </si>
  <si>
    <t xml:space="preserve">ORDEN_PROGRAMADA_TERMINO_DE_VINO : Por cuadratura de Cuba </t>
  </si>
  <si>
    <t>Area Tecnica</t>
  </si>
  <si>
    <t>Cuadratura de Cuba (Area Tec)</t>
  </si>
  <si>
    <t>1274167</t>
  </si>
  <si>
    <t>CYT CYT (=FRONT) C.SAUV(P06)STLV75012UNO</t>
  </si>
  <si>
    <t>1271850</t>
  </si>
  <si>
    <t>CYT SENDERO SHIRAZ(P07) 750 12U VE</t>
  </si>
  <si>
    <t>Esta orden quedo imperfecta con menos 19 cajas (228 bot) por termino de etiqueta frente E39946-2010. Para la orden se entrego la totalidad de etiquetas existentes por sistema y físico, 1.833 und para 1.980 que pide la orden, sin excedente.</t>
  </si>
  <si>
    <t>Etiquetas Justas</t>
  </si>
  <si>
    <t>Se Etiquetas Justas</t>
  </si>
  <si>
    <t>1273921</t>
  </si>
  <si>
    <t>ORDEN_PROGRAMADA_CASILLERO : Se programó más vino y el programador no cuadró el vino en Bodega</t>
  </si>
  <si>
    <t>orden no se realiza por averia en bomba de sala de champagne.(200024514)</t>
  </si>
  <si>
    <t>Averia de Bomba</t>
  </si>
  <si>
    <t>1273152</t>
  </si>
  <si>
    <t>2232 P.NOIR MA RVA ESP 0750 CH 2010</t>
  </si>
  <si>
    <t>ORDEN_PROGRAMADA_TERMINO_DE_VINO : OF de embotellación se embotellan a termino de vino</t>
  </si>
  <si>
    <t>1272725</t>
  </si>
  <si>
    <t>2233 PINOT MARQUES 0750 CH 2010</t>
  </si>
  <si>
    <t>7084961</t>
  </si>
  <si>
    <t>CS VISION C.SAUV (P08)750 6U 2009 VEU</t>
  </si>
  <si>
    <t>ORDEN_POR_TERMINO_DE_HALB : para la of 7084961 se envian 675 botellas a linea 7 ,3 bot de exedente</t>
  </si>
  <si>
    <t>7084447</t>
  </si>
  <si>
    <t>CS PAYADA CHILEAN WHITE STLV 750 6U NL</t>
  </si>
  <si>
    <t xml:space="preserve">ORDEN_POR_TERMINO_DE_HALB : faltan 36 botellas 16 Merma de linea, 20 con tapas abolladas  </t>
  </si>
  <si>
    <t>1273520</t>
  </si>
  <si>
    <t>1120 S.BLC LATE 0375 CH 2008</t>
  </si>
  <si>
    <t>ORDEN_PROGRAMADA_TERMINO_DE_VINO : embotellacion a termino de vino</t>
  </si>
  <si>
    <t>Responsable</t>
  </si>
  <si>
    <t>Stacking Original</t>
  </si>
  <si>
    <t>Stacking Actual</t>
  </si>
  <si>
    <t>Fecha de ejecucion</t>
  </si>
  <si>
    <t>Ordenes orig</t>
  </si>
  <si>
    <t>Ordenes inset</t>
  </si>
  <si>
    <t>Ordenes insert</t>
  </si>
  <si>
    <t>Insertos Programacion</t>
  </si>
  <si>
    <t>Ajustes tiempo programa</t>
  </si>
  <si>
    <t>Lote Inferior</t>
  </si>
  <si>
    <t>Cumple Lote</t>
  </si>
  <si>
    <t>BOT BORG CﾑIA HJ SEC EG BGME(420G)P28750</t>
  </si>
  <si>
    <t>BOT BURD BCA CﾑIA B31 (700G)P14 1500</t>
  </si>
  <si>
    <t>BOT BURD VDE CﾑIA B31 (700G)P14 1500</t>
  </si>
  <si>
    <t>CAPS ALUP CS ROJO NVO CUﾑO 29.2/60 B9</t>
  </si>
  <si>
    <t>CAPS ESTﾑO CYT TERRUNYO(ND) 29.2/60 B9</t>
  </si>
  <si>
    <t>CYT FRONT CARM(P06) 750 12U 2010 VEU</t>
  </si>
  <si>
    <t>MPO V.MPO VTAL ROSE (P09) 750 6U VEU</t>
  </si>
  <si>
    <t>CAPS PVC MPO MERLOT/ROSE(P05) 29.7/60 B9</t>
  </si>
  <si>
    <t>CS CONO SUR MERL(P07) 750 6U 2010 RU</t>
  </si>
  <si>
    <t>Utilizacio​n stock fert 10040447 CS CONO SUR MERL(P07) 750 12U VEU, 42 cajas comercial (Ped 118325 anulado en DIC 2010</t>
  </si>
  <si>
    <t>Fabiola Muñoz</t>
  </si>
  <si>
    <t>CAPS ALUP CS AZUL NVO CUﾑO 29.2/60 B9</t>
  </si>
  <si>
    <t>CYT TRIO RVA C.SAUV(P10)750 12U 2009 VEU</t>
  </si>
  <si>
    <t>REV ADH CYT TRIO RVA C.SAUV(P10) 750 VEU</t>
  </si>
  <si>
    <t>CAPS ESTﾑO MARQUES BURD(N) 32.25/60 B29</t>
  </si>
  <si>
    <t>CAPS ESTﾑO GRAN DEVOCION BURD 31,5/60B29</t>
  </si>
  <si>
    <t>CAPS ESTﾑ G DEV SYR PETITE SYR29.5/60B31</t>
  </si>
  <si>
    <t>PPEE</t>
  </si>
  <si>
    <t>BOT BORG CﾑIA HJ SECA B31 (490G)P28 750</t>
  </si>
  <si>
    <t>CAPS ESTAﾑO CS 20 BARRELS ROJA 29.2/60B9</t>
  </si>
  <si>
    <t>CAPS ESTﾑ CYT GN RVA RIB AMAR 30/60 B31</t>
  </si>
  <si>
    <t>CAPS ESTﾑO MELCHOR(N) 28.9/60 B9</t>
  </si>
  <si>
    <t>CAPS ESTﾑO AMELIA(P07) 30.5/60 B31</t>
  </si>
  <si>
    <t>CAPS ESTﾑO CS FOLIA PLATA 29.9/60 B31B</t>
  </si>
  <si>
    <t>CAPS ESTAﾑO CS 20BARRELSROJA 29.9/60B31B</t>
  </si>
  <si>
    <t>CAPS ESTﾑO MARQUES(BOT 1556) 29.5/60 B31</t>
  </si>
  <si>
    <t>CYT TRIO RVA CHARD(P10)750 12U2009(LR)CA</t>
  </si>
  <si>
    <t>CAPS ALUP CHAMP 375 SUNRISE BCORONA</t>
  </si>
  <si>
    <t>CAPS ESTﾑ CYT G.RVA RIB ROJA 29.2/60 B9A</t>
  </si>
  <si>
    <t>BOT CHAM VDE CﾑIA  BCRNA(790G)P25 750</t>
  </si>
  <si>
    <t>BOT BORG CﾑIA HJA SECA  B32(490G)P28 750</t>
  </si>
  <si>
    <t>LIB. PREC DMNV NLIQ SUJL</t>
  </si>
  <si>
    <t>LIB. NOTI PREC DMNV ENTP MOVM NLIQ SUJL</t>
  </si>
  <si>
    <t>ABIE PREC DMNV NLIQ SUJL</t>
  </si>
  <si>
    <t>LIB. FMAT NOTI ENTR PREC DMNV MOVM NLIQ*</t>
  </si>
  <si>
    <t>LIB. FMAT PREC DMNV NLIQ SUJL</t>
  </si>
  <si>
    <t>LIB. NOTI ENTR PREC ELVS MACO MOVM NLIQ*</t>
  </si>
  <si>
    <t>LIB. NOTP PREC DMNV ENTP MOVM NLIQ SUJL</t>
  </si>
  <si>
    <t>LIB. NOTP PREC DMNV MOVM NLIQ SUJL</t>
  </si>
  <si>
    <t>LIB. FMAT NOTP ENTR PREC DMNV MOVM NLIQ*</t>
  </si>
  <si>
    <t>LIB. FMAT NOTI PREC DMNV ENTP MOVM NLIQ*</t>
  </si>
  <si>
    <t>ABIE PREC DMNV LIBR NLIQ SUJL</t>
  </si>
  <si>
    <t>LIB. NOTI ENTR PREC DMNV MOVM SUJL</t>
  </si>
  <si>
    <t>LIB. FMAT NOTP PREC DMNV MOVM NLIQ SUJL</t>
  </si>
  <si>
    <t>CTEC PREC NLIQ SUJL</t>
  </si>
  <si>
    <t>LIB. PREC ENTP MACO MOVM NLIQ SUJL</t>
  </si>
  <si>
    <t>7085390</t>
  </si>
  <si>
    <t>1273957</t>
  </si>
  <si>
    <t xml:space="preserve">por etiquetas dañadas turno anterior  </t>
  </si>
  <si>
    <t>Etiquetado : por etiqueta dañada turno anterior reprocesos de botellas</t>
  </si>
  <si>
    <t>cambio de materiales</t>
  </si>
  <si>
    <t>1273348</t>
  </si>
  <si>
    <t>se produce quebrazon dentro de llenadora</t>
  </si>
  <si>
    <t xml:space="preserve">Maquina : se cambia tambor se encuentra descalibrado </t>
  </si>
  <si>
    <t>Material def. Etiqueta</t>
  </si>
  <si>
    <t>corte de papel base striper defectuoso desfasado</t>
  </si>
  <si>
    <t>se sopla vino para termino de of</t>
  </si>
  <si>
    <t>volcaod de botellas cinta transportadora salida roscadora</t>
  </si>
  <si>
    <t>reporocesos de botellas por striper defectuoso desfasado produce corte</t>
  </si>
  <si>
    <t>contabilizacion de orden se solicitan 10 botellas desde sala de llenado</t>
  </si>
  <si>
    <t>cambio de materiales para termino de 7 cajas turno C</t>
  </si>
  <si>
    <t>se embalan, postura de tabiques y palletizado en forma manual</t>
  </si>
  <si>
    <t>8000</t>
  </si>
  <si>
    <t>lavado de maquinas</t>
  </si>
  <si>
    <t>1255231</t>
  </si>
  <si>
    <t xml:space="preserve">analisis de partixulas </t>
  </si>
  <si>
    <t>integridad en filtros</t>
  </si>
  <si>
    <t>Mecanica : se desmonta cinta de transporte entre la sala de llenado y el area de paletizado manual</t>
  </si>
  <si>
    <t>ORDEN_PROGRAMADA_VINO_FINO : termino de vino desde bodega</t>
  </si>
  <si>
    <t>preparacion para cip2</t>
  </si>
  <si>
    <t>1274223</t>
  </si>
  <si>
    <t xml:space="preserve">lavado de maquinas </t>
  </si>
  <si>
    <t xml:space="preserve">en salida de selladora de vía A </t>
  </si>
  <si>
    <t xml:space="preserve">en cinta de transporte detrás de capsuladora </t>
  </si>
  <si>
    <t xml:space="preserve">cambio de vino 1123 a 1113 </t>
  </si>
  <si>
    <t>1274029</t>
  </si>
  <si>
    <t>Corte_papel_base : etiquetas striper</t>
  </si>
  <si>
    <t>cambio de vino 1113 a 2116</t>
  </si>
  <si>
    <t>1275204</t>
  </si>
  <si>
    <t xml:space="preserve">Maquina : ajuste de dispensado de capsulas </t>
  </si>
  <si>
    <t xml:space="preserve">se detiene producción por prioridad de embotellacion vino fino </t>
  </si>
  <si>
    <t xml:space="preserve">lavado por vino fino </t>
  </si>
  <si>
    <t>1255230</t>
  </si>
  <si>
    <t>Fallo Cip</t>
  </si>
  <si>
    <t xml:space="preserve">se debe enjuagar maquina ya que se encuentra presencia de oxonia </t>
  </si>
  <si>
    <t>Averia Llenadora</t>
  </si>
  <si>
    <t xml:space="preserve">Electrica : llenadora no da nivel de llenado es revisada por especialista </t>
  </si>
  <si>
    <t xml:space="preserve">carga de vino </t>
  </si>
  <si>
    <t xml:space="preserve">Setup : nivelación de etiquetas </t>
  </si>
  <si>
    <t>7084668</t>
  </si>
  <si>
    <t>7085401</t>
  </si>
  <si>
    <t>7500</t>
  </si>
  <si>
    <t>7085697</t>
  </si>
  <si>
    <t>7085273</t>
  </si>
  <si>
    <t>7085246</t>
  </si>
  <si>
    <t>Ausencia Personal</t>
  </si>
  <si>
    <t>falto de inspectora visual</t>
  </si>
  <si>
    <t>se realiza mantencion en etiquetadora por carros de etiquetados</t>
  </si>
  <si>
    <t>capsula dobladas producen se traban en roscadoras</t>
  </si>
  <si>
    <t>Maquina : se relaiza ajuste en embaladora por censor de cajas</t>
  </si>
  <si>
    <t>se produce atascamienot de botellas en cinta transportadora entrada enfiladora</t>
  </si>
  <si>
    <t>se produce volcado en cinta transportadora detrás de capsuladora</t>
  </si>
  <si>
    <t>Faltó Caja</t>
  </si>
  <si>
    <t>falto de caja desde bodega de insummos, por merma de linea turno anterior</t>
  </si>
  <si>
    <t>contabilizacion de orden, se utilizan cajas alternativas para termino de of</t>
  </si>
  <si>
    <t>ORDEN_POR_TERMINO_DE_CAJA: se retienen 65 cajas no corresponden a of, se utilizan cajas alternativas por merma de linea turno anterior</t>
  </si>
  <si>
    <t>preparacion de maquinas para mantencion</t>
  </si>
  <si>
    <t>1</t>
  </si>
  <si>
    <t>mantencion de linea y maquinarias</t>
  </si>
  <si>
    <t>7085017</t>
  </si>
  <si>
    <t>7085404</t>
  </si>
  <si>
    <t>durante mantencion soldan barra de capas esto proboca demora en regulacion de paletizadora</t>
  </si>
  <si>
    <t>7085272</t>
  </si>
  <si>
    <t>7085203</t>
  </si>
  <si>
    <t>1273106</t>
  </si>
  <si>
    <t>7085408</t>
  </si>
  <si>
    <t xml:space="preserve">Maquina : por striper chuecos </t>
  </si>
  <si>
    <t>CYT CYT RVDO MOSC/SEM 750 12U PE</t>
  </si>
  <si>
    <t xml:space="preserve">cambio de orden y etiquetas, cambio secuencial en etiquetadora </t>
  </si>
  <si>
    <t>1275346</t>
  </si>
  <si>
    <t xml:space="preserve">Etiquetado : exceso de reproceso de botellas </t>
  </si>
  <si>
    <t xml:space="preserve">cambio de vino 1210 a 1123, cambio secuencial en etiquetadora </t>
  </si>
  <si>
    <t>7085076</t>
  </si>
  <si>
    <t>7085075</t>
  </si>
  <si>
    <t xml:space="preserve">tratamiento de pedido, se deben pedir botellas a despaletizado lo cual genera demora en cuadratura </t>
  </si>
  <si>
    <t>1274138</t>
  </si>
  <si>
    <t xml:space="preserve">cambio de formato 1500cc a 750cc, cambio secuencial en etiquetadora </t>
  </si>
  <si>
    <t>1273732</t>
  </si>
  <si>
    <t>7083614</t>
  </si>
  <si>
    <t>1274253</t>
  </si>
  <si>
    <t>1275745</t>
  </si>
  <si>
    <t>secadores no secan cuello de botella, filtro saturado</t>
  </si>
  <si>
    <t>1274030</t>
  </si>
  <si>
    <t>salida llenadora</t>
  </si>
  <si>
    <t>se cambia adhesivo,por estar muy duro, este no pegaba etiqueta botellas sin frente superior</t>
  </si>
  <si>
    <t xml:space="preserve">se coloca frente superior </t>
  </si>
  <si>
    <t>se solicitan botellas para terminar of.</t>
  </si>
  <si>
    <t>1274180</t>
  </si>
  <si>
    <t>secadores no secan cuello botellas, filtro saturado</t>
  </si>
  <si>
    <t>etiqueta rijida esta no se adhiere bien a botella, operador debe  amasar  etiqueta</t>
  </si>
  <si>
    <t>atascamiento de caja en selladora, por tabique mal puesto</t>
  </si>
  <si>
    <t>secadores no secan cuello botellas,filtro saturado</t>
  </si>
  <si>
    <t>se lavan botellas que deja turno C EN TINA</t>
  </si>
  <si>
    <t>LLenadora : operador Ricardo Santana sala de llenado cambia formato antes de cuadratura, se guia por marcadores de botellas turno C estaban erroneos , según marcadores habian 30 botellas de mas</t>
  </si>
  <si>
    <t>cambio de formatos</t>
  </si>
  <si>
    <t>1274287</t>
  </si>
  <si>
    <t>vino filtrado</t>
  </si>
  <si>
    <t>Etiquetado : Falla operacional Cristian Donoso, reproceso por etiqueta arrugadas</t>
  </si>
  <si>
    <t>se solicitan botellas para terminar Of.</t>
  </si>
  <si>
    <t>Prueba de Materiales y/o Maquina</t>
  </si>
  <si>
    <t>prueba de sticker en casillero 750 departamento ingenieria y desarrollo</t>
  </si>
  <si>
    <t>7085274</t>
  </si>
  <si>
    <t>Ajuste Codificador Etiqueta</t>
  </si>
  <si>
    <t>Insumo : ajuste de lote</t>
  </si>
  <si>
    <t>se pide cuenta de botellas para terminar orden</t>
  </si>
  <si>
    <t>7085387</t>
  </si>
  <si>
    <t>atascamiento botellas atrás capsuladora</t>
  </si>
  <si>
    <t>Corte_papel_base : corte papel base frente inferior</t>
  </si>
  <si>
    <t>Maquina : ajuste de prensador cajas se suelta perno no aprieta caja</t>
  </si>
  <si>
    <t>Ajuste Palletizadora</t>
  </si>
  <si>
    <t>Maquina : atascamiento en pallet vacio</t>
  </si>
  <si>
    <t>volcado de botellas atrás capsuladora</t>
  </si>
  <si>
    <t xml:space="preserve">volcado botella atrás de capsuladora por formato de botella </t>
  </si>
  <si>
    <t xml:space="preserve">volcado botellas entrada etiquetadora por formato de botella </t>
  </si>
  <si>
    <t>aseo etiquetado</t>
  </si>
  <si>
    <t>quebrazon botellas entrada etiquetadora por volcado</t>
  </si>
  <si>
    <t xml:space="preserve">en la salida de la sala de llenado por formato de botella </t>
  </si>
  <si>
    <t xml:space="preserve">en la salida de la alisadora de capsulas por formato de botella </t>
  </si>
  <si>
    <t xml:space="preserve">en el ultimo pulmon antes de llegar a la sala de llenado por formato de botella </t>
  </si>
  <si>
    <t>en lineas antes de llegar a la capsuladora</t>
  </si>
  <si>
    <t>Maquina : altura de etiqueta reverso</t>
  </si>
  <si>
    <t>volcado de botellas en el ultimo pulmon antes de llegar a la sala de llenado</t>
  </si>
  <si>
    <t>Maquina : etiquetra frente inferior se enrolla en gollete de modulo autodhesivo</t>
  </si>
  <si>
    <t>Palletizado : gruero vota pallet y se produce quebrazon de 18 cajas personal concha y toro</t>
  </si>
  <si>
    <t>Atraso por Demora de Palletizadora</t>
  </si>
  <si>
    <t>demora por acumulacion de cajas para completar pallet que se habia caido por falla operacional</t>
  </si>
  <si>
    <t>verifica altura etiqueta frente superior</t>
  </si>
  <si>
    <t>Otro : desde bodega de abastecimiento faltan capsulas (personal externo roquefort)</t>
  </si>
  <si>
    <t>en el ultimo pulmon antes de llegar a la asala de llenado</t>
  </si>
  <si>
    <t>en la entrada de la etiquetadora</t>
  </si>
  <si>
    <t>Tulipas : se cambia  tulipa</t>
  </si>
  <si>
    <t>en la vuelta antes de llegar a la capsuladora</t>
  </si>
  <si>
    <t>atrás de la capsuladora</t>
  </si>
  <si>
    <t>en la salida de la etiquetadora</t>
  </si>
  <si>
    <t>en la entrada  de la etiquetadora</t>
  </si>
  <si>
    <t>Otro : desde bodega de etiqueta falta etiqueta frente inferior (personal externo roquefort)</t>
  </si>
  <si>
    <t>cajas salen pegadas entre si , sin pegamento y descuadradas se le da aviso a c.calidad</t>
  </si>
  <si>
    <t>Material def. Pallet</t>
  </si>
  <si>
    <t>por mala formacion depallet se debe debe cambiar para despaletizar botellas</t>
  </si>
  <si>
    <t>en sinfín entrada de la capsuladora</t>
  </si>
  <si>
    <t>en el pulmon saliendo de despaletizado</t>
  </si>
  <si>
    <t>7085261</t>
  </si>
  <si>
    <t>1275431</t>
  </si>
  <si>
    <t>1277284</t>
  </si>
  <si>
    <t>1274968</t>
  </si>
  <si>
    <t>Corte_papel_base : frente inferior</t>
  </si>
  <si>
    <t>RETENIDA:Retenidas 119 cajas por etiqueta no corresponde.</t>
  </si>
  <si>
    <t>Capsula asignada en sap, sin stock en bodega.</t>
  </si>
  <si>
    <t>7085178</t>
  </si>
  <si>
    <t>Por falta de capsula.</t>
  </si>
  <si>
    <t>cambio de formato completo de corcho a tapa rosca.</t>
  </si>
  <si>
    <t>7085216</t>
  </si>
  <si>
    <t>Quebrazón Palletizadora</t>
  </si>
  <si>
    <t>por volcado de caja, produce quebrazon de una caja en paletizadora.</t>
  </si>
  <si>
    <t>Salida llenadora.</t>
  </si>
  <si>
    <t>Cambio de 12 und. A 6.</t>
  </si>
  <si>
    <t>7085322</t>
  </si>
  <si>
    <t>Ingreso embaladora.</t>
  </si>
  <si>
    <t>en el ultimo pulmon antes de llegar a la sala de llenado</t>
  </si>
  <si>
    <t>Atraso por Grua</t>
  </si>
  <si>
    <t>se acumulan tres pallets en zona de descarga de palletizadora.</t>
  </si>
  <si>
    <t>Etiquetado : operador turno B ( Oliver Bugueño) deja cargado el modulo reverso con etiqueta Chardonnay, operador turno C Ariel Valdez, realiza cambio de rollos y no se percata del error de las etiquetas.</t>
  </si>
  <si>
    <t>Corte_papel_base : frente superior.</t>
  </si>
  <si>
    <t>1273653</t>
  </si>
  <si>
    <t>1274757</t>
  </si>
  <si>
    <t>1276719</t>
  </si>
  <si>
    <t>1273297</t>
  </si>
  <si>
    <t>1273964</t>
  </si>
  <si>
    <t>1273959</t>
  </si>
  <si>
    <t>1273308</t>
  </si>
  <si>
    <t>1273498</t>
  </si>
  <si>
    <t>1274150</t>
  </si>
  <si>
    <t>1275279</t>
  </si>
  <si>
    <t>1273513</t>
  </si>
  <si>
    <t>1273602</t>
  </si>
  <si>
    <t>1273818</t>
  </si>
  <si>
    <t>ORDEN_PROGRAMADA_CASILLERO : casillero programado a termino de vino</t>
  </si>
  <si>
    <t>cip por termino de casillero, comienza a las 7:15 y finaliza a las 8:50</t>
  </si>
  <si>
    <t>1275174</t>
  </si>
  <si>
    <t>espera de resultado de co2</t>
  </si>
  <si>
    <t>cambio de formato completo de botella y caja</t>
  </si>
  <si>
    <t>1273944</t>
  </si>
  <si>
    <t>Setup : ajuste de paletas y planchado reverso</t>
  </si>
  <si>
    <t>1273475</t>
  </si>
  <si>
    <t>Etiquetado : se reprocesan botellas por striper desviado, por mal ajuste de operador Claudio Retamales</t>
  </si>
  <si>
    <t>cambio de formato de caja y materiales</t>
  </si>
  <si>
    <t>1274488</t>
  </si>
  <si>
    <t>cambio de formato de vino y materiales</t>
  </si>
  <si>
    <t>1274493</t>
  </si>
  <si>
    <t>1274494</t>
  </si>
  <si>
    <t>se desmonta transporte de interior de embaladora</t>
  </si>
  <si>
    <t>Ajuste Cinta Transportadora</t>
  </si>
  <si>
    <t>Maquina : ajuste de sensor de transporte</t>
  </si>
  <si>
    <t>1274307</t>
  </si>
  <si>
    <t>1274428</t>
  </si>
  <si>
    <t>1274650</t>
  </si>
  <si>
    <t>cambio de turno</t>
  </si>
  <si>
    <t xml:space="preserve">Corte_papel_base : se corta papel base de etiqueta frente </t>
  </si>
  <si>
    <t>verificacion de altura de etiquetado</t>
  </si>
  <si>
    <t>al pasar por sopladora</t>
  </si>
  <si>
    <t>en transporte M26</t>
  </si>
  <si>
    <t xml:space="preserve">al pasar por sopladora;tiempo de 2 volcados </t>
  </si>
  <si>
    <t>Faltó Etiqueta</t>
  </si>
  <si>
    <t>operador va a buscar mas etiquetas venian 40 de excedente pero no hay merma de linea</t>
  </si>
  <si>
    <t>ORDEN_POR_TERMINO_DE_ETIQUETA : falta etiqueta reverso para 228 botellas ;no se registra merma de linea;sticker de precaucion decia 40 de excedente.</t>
  </si>
  <si>
    <t>se bajan de linea 235 botellas por termino de etiquetas reverso no hay merma de linea</t>
  </si>
  <si>
    <t>cambio de vino de 1123 a 2183</t>
  </si>
  <si>
    <t>1273045</t>
  </si>
  <si>
    <t>baja nivel de vino por cambio de cuba</t>
  </si>
  <si>
    <t>1274298</t>
  </si>
  <si>
    <t>Etiqueta_Fr_Rv_Striper : se regula posicion de etiquetas</t>
  </si>
  <si>
    <t>conteo de orden OK</t>
  </si>
  <si>
    <t>cambio de vino de 2183 a 2187</t>
  </si>
  <si>
    <t>1271765</t>
  </si>
  <si>
    <t>Setup : modulo etiqueta frente fuera de fase</t>
  </si>
  <si>
    <t>se quiebra botella en embaladora;se realiza limpieza del area</t>
  </si>
  <si>
    <t>entre M3 y sopladora cinta de transporte</t>
  </si>
  <si>
    <t>en transporte hacia embaladora M26</t>
  </si>
  <si>
    <t>se realiza conteo de orden y se piden 6 botellas para cuadrar orden</t>
  </si>
  <si>
    <t>1274178</t>
  </si>
  <si>
    <t>1275544</t>
  </si>
  <si>
    <t>1273943</t>
  </si>
  <si>
    <t>1274308</t>
  </si>
  <si>
    <t>7084750</t>
  </si>
  <si>
    <t xml:space="preserve">Corte_papel_base : corte de papel base frente </t>
  </si>
  <si>
    <t xml:space="preserve">detrás de capsuladora </t>
  </si>
  <si>
    <t xml:space="preserve">Toma_de_origen : por toma errónea de botellas </t>
  </si>
  <si>
    <t xml:space="preserve">Corte_papel_base : corte de papel base reverso </t>
  </si>
  <si>
    <t>se realiza conteo de orden OK</t>
  </si>
  <si>
    <t>cambio de vino 4109 a 2108 y formato de envases 375cc a 750cc</t>
  </si>
  <si>
    <t>1273112</t>
  </si>
  <si>
    <t xml:space="preserve">se realiza ajuste de icono por platos ya que spot no se pudo realisar por pc en mal estado autorizdo por supersivor de turno </t>
  </si>
  <si>
    <t>1274141</t>
  </si>
  <si>
    <t>en paso por sopladora</t>
  </si>
  <si>
    <t>1273667</t>
  </si>
  <si>
    <t>cambio de vino 2187 a 4109 y cambio de formato de 750cc a 375cc</t>
  </si>
  <si>
    <t xml:space="preserve">ORDEN_POR_TERMINO_DE_ETIQUETA : por termino de reverso merma de línea </t>
  </si>
  <si>
    <t>7085192</t>
  </si>
  <si>
    <t>1273417</t>
  </si>
  <si>
    <t>7085210</t>
  </si>
  <si>
    <t>1274181</t>
  </si>
  <si>
    <t>ORDEN_POR_TERMINO_DE_VINO : Embotellacion a termino de vino</t>
  </si>
  <si>
    <t>1274325</t>
  </si>
  <si>
    <t>espera de acumulacion de botellas por despaletizado manual de halb</t>
  </si>
  <si>
    <t>1275070</t>
  </si>
  <si>
    <t>1275433</t>
  </si>
  <si>
    <t>1275429</t>
  </si>
  <si>
    <t>Despalletizado_Halb : falla operacional de David Moya, operador de despaletizado de halb, al cometer error tirando halb que no corresponde y percatarse cuando botellas se estan etiquetando</t>
  </si>
  <si>
    <t>orden no se realiza por falla operacional halb no corresponde a orden</t>
  </si>
  <si>
    <t>BARREL</t>
  </si>
  <si>
    <t>7085306</t>
  </si>
  <si>
    <t>Despalletizado_Halb : falla operacional de David Moya, operador de despaletizado de halb, al cometer error tirando halb que no corresponde y percatarse cuando botellas se estan etiquetando, por lo que se deben reprocesar botellas en linea</t>
  </si>
  <si>
    <t>MELCHOR</t>
  </si>
  <si>
    <t>por falta de relevos en etiquetadora</t>
  </si>
  <si>
    <t>1275049</t>
  </si>
  <si>
    <t>se produce bajo nominal por botella humeda, striper se despega</t>
  </si>
  <si>
    <t>Despalletizado_Halb : falla operacional de David Moya, operador de despaletizado de halb, por perderse botella de DON MELCHOR, y este no esta seguro de la cantidad recibida o si se extravio</t>
  </si>
  <si>
    <t>AMELIA</t>
  </si>
  <si>
    <t>1275631</t>
  </si>
  <si>
    <t>se realiza conteo de orden y se piden 12 botellas para cuadrar pedido</t>
  </si>
  <si>
    <t>1275595</t>
  </si>
  <si>
    <t>se piden 48 botellas a despalletizado halb para terminar orden</t>
  </si>
  <si>
    <t>5500</t>
  </si>
  <si>
    <t>cambio de etiquetado a directo;cambio formatos de 750 a 1500</t>
  </si>
  <si>
    <t>7085251</t>
  </si>
  <si>
    <t>Etiqueta_Fr_Rv_Striper : se regula posicion de etiquetas;se cambian platos ya que los que aparecen en carta de cambio no coinciden con diametro de botella</t>
  </si>
  <si>
    <t>limpieza de guia central de etiquetadora</t>
  </si>
  <si>
    <t>Maquina : se ajustan transportes a botella 1500 conica</t>
  </si>
  <si>
    <t>en transporte salida llenadora</t>
  </si>
  <si>
    <t>Ajuste Codificador Botella</t>
  </si>
  <si>
    <t>Maquina : codificador botella apagado</t>
  </si>
  <si>
    <t>Ajuste Selladora Caja</t>
  </si>
  <si>
    <t>Maquina : cinta de sellado se enreda</t>
  </si>
  <si>
    <t>Maquina : se ajusta cuchillo de corte cinta de selladora</t>
  </si>
  <si>
    <t>Quebrazón Selladora Caja</t>
  </si>
  <si>
    <t>se quiebra botella  dentro de selladora</t>
  </si>
  <si>
    <t>Trabajo Manual - Postura de tabiques</t>
  </si>
  <si>
    <t>se juntan botellas en linea por postura de tabiques</t>
  </si>
  <si>
    <t>se espera que se junten botellas para llenadora</t>
  </si>
  <si>
    <t>se piden 66 botellas para termino de orden</t>
  </si>
  <si>
    <t>cambio de vino de 1113 a 2322</t>
  </si>
  <si>
    <t>1274137</t>
  </si>
  <si>
    <t>se espera resultado de pruebas de laboratorio</t>
  </si>
  <si>
    <t>conteo de orden y se piden 4 botellas a llenadora</t>
  </si>
  <si>
    <t>cambio de todos los formatos de 1500 a 750</t>
  </si>
  <si>
    <t>1274146</t>
  </si>
  <si>
    <t>Electrica : panel de control bloqueado ;direccion de carros de modulos etiquetado OFF SET</t>
  </si>
  <si>
    <t>7081602</t>
  </si>
  <si>
    <t>7081600</t>
  </si>
  <si>
    <t>7081599</t>
  </si>
  <si>
    <t>7081601</t>
  </si>
  <si>
    <t xml:space="preserve">por averia de etiquetadora </t>
  </si>
  <si>
    <t>1274629</t>
  </si>
  <si>
    <t xml:space="preserve">preparacion de materiales </t>
  </si>
  <si>
    <t>7085208</t>
  </si>
  <si>
    <t xml:space="preserve">por protocolo japon </t>
  </si>
  <si>
    <t>Se contabilizan botellas.</t>
  </si>
  <si>
    <t>ORDEN_POR_TERMINO_DE_ETIQUETA : termino de etiquetas.</t>
  </si>
  <si>
    <t>Cambio de formato de 12 a 6 und.</t>
  </si>
  <si>
    <t>7085308</t>
  </si>
  <si>
    <t>1274022</t>
  </si>
  <si>
    <t>1274274</t>
  </si>
  <si>
    <t>7085162</t>
  </si>
  <si>
    <t>Cambio de formato de 6 a 12 und.</t>
  </si>
  <si>
    <t>7085059</t>
  </si>
  <si>
    <t xml:space="preserve">espera de acumulacion de botellas </t>
  </si>
  <si>
    <t xml:space="preserve">limpieza de cabezal de codificadora </t>
  </si>
  <si>
    <t>1275425</t>
  </si>
  <si>
    <t>7085513</t>
  </si>
  <si>
    <t>acumulacion de cajas en zona de postura de tabiques</t>
  </si>
  <si>
    <t xml:space="preserve">Corte_papel_base : etiquetas frente </t>
  </si>
  <si>
    <t xml:space="preserve">etiquetasin impresión se revisan producto terminado </t>
  </si>
  <si>
    <t xml:space="preserve">por material defectuoso etiquetas </t>
  </si>
  <si>
    <t>7085259</t>
  </si>
  <si>
    <t>7085455</t>
  </si>
  <si>
    <t>averia llenadora n°1 valvula de producto</t>
  </si>
  <si>
    <t>1274587</t>
  </si>
  <si>
    <t>espera de lavado</t>
  </si>
  <si>
    <t>1273696</t>
  </si>
  <si>
    <t>lavado/enjuague</t>
  </si>
  <si>
    <t>analisis 1,6</t>
  </si>
  <si>
    <t>prueba sala de filtros</t>
  </si>
  <si>
    <t>analisis sulfuroso 52-1,8</t>
  </si>
  <si>
    <t>7084894</t>
  </si>
  <si>
    <t>Material def. Estuche</t>
  </si>
  <si>
    <t>estuche defectuoso</t>
  </si>
  <si>
    <t>averia llenadora n °1 valvula de producto se trabaja con llenadora n°2</t>
  </si>
  <si>
    <t>se s0opla para dar termiono al vino</t>
  </si>
  <si>
    <t>averia llenadora n °1 valvula de producto se trabaja con llenadora n°4</t>
  </si>
  <si>
    <t>1274169</t>
  </si>
  <si>
    <t>Prod - Espera de vino filtrado</t>
  </si>
  <si>
    <t>espera de vino</t>
  </si>
  <si>
    <t>Maquina : se procede a limpiar los rodillos de la selladora de estuches ya que estos tenian pegamento y no sellaban bien los estuches</t>
  </si>
  <si>
    <t>sin relevo</t>
  </si>
  <si>
    <t>7084764</t>
  </si>
  <si>
    <t>Bajo nominal por averia en llenadora N°1.</t>
  </si>
  <si>
    <t>7084973</t>
  </si>
  <si>
    <t>Desde sala de filtro</t>
  </si>
  <si>
    <t>analisis lab.</t>
  </si>
  <si>
    <t>P.B.N. Ajuste Armadora de Cajas Automática</t>
  </si>
  <si>
    <t>Bajo Nominal por ajuste armadora de estuches.</t>
  </si>
  <si>
    <t>SUJL</t>
  </si>
  <si>
    <t>Reajustes al prog</t>
  </si>
  <si>
    <t>cip</t>
  </si>
  <si>
    <t>Atrasados</t>
  </si>
</sst>
</file>

<file path=xl/styles.xml><?xml version="1.0" encoding="utf-8"?>
<styleSheet xmlns="http://schemas.openxmlformats.org/spreadsheetml/2006/main">
  <numFmts count="12">
    <numFmt numFmtId="164" formatCode="_(* #,##0.00_);_(* \(#,##0.00\);_(* &quot;-&quot;??_);_(@_)"/>
    <numFmt numFmtId="165" formatCode="[$-F400]h:mm:ss\ AM/PM"/>
    <numFmt numFmtId="166" formatCode="\-0.00;\(0.00\)"/>
    <numFmt numFmtId="167" formatCode="0.0"/>
    <numFmt numFmtId="168" formatCode="#,##0_ ;[Red]\-#,##0\ "/>
    <numFmt numFmtId="169" formatCode="_-[$€-2]* #,##0.00_-;\-[$€-2]* #,##0.00_-;_-[$€-2]* &quot;-&quot;??_-"/>
    <numFmt numFmtId="170" formatCode="d/m"/>
    <numFmt numFmtId="171" formatCode="dd/mm/yy"/>
    <numFmt numFmtId="172" formatCode="dd/mm"/>
    <numFmt numFmtId="173" formatCode="d\-m"/>
    <numFmt numFmtId="174" formatCode="0.0%"/>
    <numFmt numFmtId="175" formatCode="_-* #,##0_-;\-* #,##0_-;_-* &quot;-&quot;??_-;_-@_-"/>
  </numFmts>
  <fonts count="57">
    <font>
      <sz val="10"/>
      <color theme="1"/>
      <name val="Calibri"/>
      <family val="2"/>
      <scheme val="minor"/>
    </font>
    <font>
      <sz val="10"/>
      <color theme="0"/>
      <name val="Calibri"/>
      <family val="2"/>
      <scheme val="minor"/>
    </font>
    <font>
      <sz val="14"/>
      <name val="Arial"/>
      <family val="2"/>
    </font>
    <font>
      <b/>
      <sz val="10"/>
      <color indexed="9"/>
      <name val="Arial"/>
      <family val="2"/>
    </font>
    <font>
      <sz val="10"/>
      <name val="Arial"/>
      <family val="2"/>
    </font>
    <font>
      <b/>
      <sz val="10"/>
      <color theme="1"/>
      <name val="Arial"/>
      <family val="2"/>
    </font>
    <font>
      <b/>
      <sz val="10"/>
      <name val="Arial"/>
      <family val="2"/>
    </font>
    <font>
      <sz val="10"/>
      <color rgb="FFFF0000"/>
      <name val="Lucida Bright"/>
      <family val="1"/>
    </font>
    <font>
      <sz val="10"/>
      <name val="Lucida Bright"/>
      <family val="1"/>
    </font>
    <font>
      <b/>
      <sz val="10"/>
      <name val="Lucida Bright"/>
      <family val="1"/>
    </font>
    <font>
      <sz val="12"/>
      <name val="Arial"/>
      <family val="2"/>
    </font>
    <font>
      <b/>
      <sz val="12"/>
      <color rgb="FFFF0000"/>
      <name val="Arial"/>
      <family val="2"/>
    </font>
    <font>
      <b/>
      <sz val="10"/>
      <color rgb="FFFF0000"/>
      <name val="Arial"/>
      <family val="2"/>
    </font>
    <font>
      <sz val="10"/>
      <color rgb="FFFF0000"/>
      <name val="Arial"/>
      <family val="2"/>
    </font>
    <font>
      <sz val="11"/>
      <name val="Lucida Bright"/>
      <family val="1"/>
    </font>
    <font>
      <b/>
      <sz val="11"/>
      <name val="Lucida Bright"/>
      <family val="1"/>
    </font>
    <font>
      <b/>
      <sz val="10"/>
      <color rgb="FF0000FF"/>
      <name val="Lucida Bright"/>
      <family val="1"/>
    </font>
    <font>
      <b/>
      <sz val="10"/>
      <color theme="0"/>
      <name val="Lucida Bright"/>
      <family val="1"/>
    </font>
    <font>
      <b/>
      <sz val="10"/>
      <color rgb="FF00B050"/>
      <name val="Arial"/>
      <family val="2"/>
    </font>
    <font>
      <b/>
      <sz val="10"/>
      <color rgb="FF0000FF"/>
      <name val="Arial"/>
      <family val="2"/>
    </font>
    <font>
      <b/>
      <sz val="10"/>
      <color rgb="FFFF0000"/>
      <name val="Lucida Bright"/>
      <family val="1"/>
    </font>
    <font>
      <sz val="12"/>
      <color theme="1"/>
      <name val="Arial"/>
      <family val="2"/>
    </font>
    <font>
      <b/>
      <sz val="11"/>
      <color rgb="FF0000FF"/>
      <name val="Arial"/>
      <family val="2"/>
    </font>
    <font>
      <i/>
      <sz val="10"/>
      <name val="Arial"/>
      <family val="2"/>
    </font>
    <font>
      <sz val="12"/>
      <color rgb="FF0000FF"/>
      <name val="Arial"/>
      <family val="2"/>
    </font>
    <font>
      <sz val="10"/>
      <color rgb="FF0000FF"/>
      <name val="Lucida Bright"/>
      <family val="1"/>
    </font>
    <font>
      <b/>
      <sz val="10"/>
      <color theme="0"/>
      <name val="Calibri"/>
      <family val="2"/>
      <scheme val="minor"/>
    </font>
    <font>
      <b/>
      <sz val="12"/>
      <color rgb="FF0000FF"/>
      <name val="Lucida Bright"/>
      <family val="1"/>
    </font>
    <font>
      <sz val="12"/>
      <color rgb="FFFF0000"/>
      <name val="Arial"/>
      <family val="2"/>
    </font>
    <font>
      <b/>
      <sz val="10"/>
      <color theme="1"/>
      <name val="Calibri"/>
      <family val="2"/>
      <scheme val="minor"/>
    </font>
    <font>
      <b/>
      <sz val="11"/>
      <color theme="1"/>
      <name val="Lucida Bright"/>
      <family val="1"/>
    </font>
    <font>
      <sz val="11"/>
      <name val="Arial"/>
      <family val="2"/>
    </font>
    <font>
      <sz val="10"/>
      <name val="Verdana"/>
      <family val="2"/>
    </font>
    <font>
      <sz val="10"/>
      <color rgb="FFFF0000"/>
      <name val="Verdana"/>
      <family val="2"/>
    </font>
    <font>
      <b/>
      <sz val="10"/>
      <color theme="0"/>
      <name val="Verdana"/>
      <family val="2"/>
    </font>
    <font>
      <b/>
      <sz val="10"/>
      <color rgb="FF00B050"/>
      <name val="Lucida Bright"/>
      <family val="1"/>
    </font>
    <font>
      <b/>
      <sz val="10"/>
      <color rgb="FFFF0000"/>
      <name val="Verdana"/>
      <family val="2"/>
    </font>
    <font>
      <b/>
      <sz val="10"/>
      <name val="Verdana"/>
      <family val="2"/>
    </font>
    <font>
      <sz val="11"/>
      <color theme="1"/>
      <name val="Arial"/>
      <family val="2"/>
    </font>
    <font>
      <b/>
      <sz val="11"/>
      <color rgb="FFFF0000"/>
      <name val="Arial"/>
      <family val="2"/>
    </font>
    <font>
      <b/>
      <sz val="10"/>
      <color theme="9" tint="-0.249977111117893"/>
      <name val="Verdana"/>
      <family val="2"/>
    </font>
    <font>
      <b/>
      <sz val="11"/>
      <name val="Arial"/>
      <family val="2"/>
    </font>
    <font>
      <sz val="10"/>
      <color rgb="FF0000FF"/>
      <name val="Arial"/>
      <family val="2"/>
    </font>
    <font>
      <sz val="10"/>
      <color indexed="9"/>
      <name val="Arial"/>
      <family val="2"/>
    </font>
    <font>
      <b/>
      <sz val="10"/>
      <color theme="1"/>
      <name val="Verdana"/>
      <family val="2"/>
    </font>
    <font>
      <b/>
      <sz val="10"/>
      <color theme="1"/>
      <name val="Lucida Bright"/>
      <family val="1"/>
    </font>
    <font>
      <sz val="10"/>
      <name val="Arial"/>
    </font>
    <font>
      <b/>
      <sz val="16"/>
      <color theme="1"/>
      <name val="Calibri"/>
      <family val="2"/>
      <scheme val="minor"/>
    </font>
    <font>
      <b/>
      <sz val="10"/>
      <color theme="3"/>
      <name val="Calibri"/>
      <family val="2"/>
      <scheme val="minor"/>
    </font>
    <font>
      <sz val="10"/>
      <color theme="1"/>
      <name val="Calibri"/>
      <family val="2"/>
      <scheme val="minor"/>
    </font>
    <font>
      <sz val="10"/>
      <color theme="0"/>
      <name val="Arial"/>
      <family val="2"/>
    </font>
    <font>
      <b/>
      <sz val="11"/>
      <color theme="1"/>
      <name val="Calibri"/>
      <family val="2"/>
      <scheme val="minor"/>
    </font>
    <font>
      <b/>
      <sz val="10"/>
      <color theme="4"/>
      <name val="Calibri"/>
      <family val="2"/>
      <scheme val="minor"/>
    </font>
    <font>
      <sz val="10"/>
      <name val="Calibri"/>
      <family val="2"/>
      <scheme val="minor"/>
    </font>
    <font>
      <b/>
      <sz val="10"/>
      <name val="Calibri"/>
      <family val="2"/>
      <scheme val="minor"/>
    </font>
    <font>
      <sz val="11"/>
      <color rgb="FFFF0000"/>
      <name val="Lucida Bright"/>
      <family val="1"/>
    </font>
    <font>
      <b/>
      <sz val="12"/>
      <color theme="1"/>
      <name val="Calibri"/>
      <family val="2"/>
      <scheme val="minor"/>
    </font>
  </fonts>
  <fills count="2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9" tint="0.39997558519241921"/>
        <bgColor indexed="64"/>
      </patternFill>
    </fill>
    <fill>
      <patternFill patternType="solid">
        <fgColor indexed="8"/>
        <bgColor indexed="64"/>
      </patternFill>
    </fill>
    <fill>
      <patternFill patternType="solid">
        <fgColor indexed="9"/>
        <bgColor indexed="64"/>
      </patternFill>
    </fill>
    <fill>
      <patternFill patternType="solid">
        <fgColor indexed="52"/>
        <bgColor indexed="64"/>
      </patternFill>
    </fill>
    <fill>
      <patternFill patternType="solid">
        <fgColor rgb="FF66FFFF"/>
        <bgColor indexed="64"/>
      </patternFill>
    </fill>
    <fill>
      <patternFill patternType="solid">
        <fgColor theme="6" tint="0.79998168889431442"/>
        <bgColor indexed="64"/>
      </patternFill>
    </fill>
    <fill>
      <patternFill patternType="solid">
        <fgColor rgb="FF00FF00"/>
        <bgColor indexed="64"/>
      </patternFill>
    </fill>
    <fill>
      <patternFill patternType="solid">
        <fgColor indexed="22"/>
        <bgColor indexed="64"/>
      </patternFill>
    </fill>
    <fill>
      <patternFill patternType="solid">
        <fgColor indexed="44"/>
        <bgColor indexed="64"/>
      </patternFill>
    </fill>
    <fill>
      <patternFill patternType="solid">
        <fgColor theme="4" tint="0.79998168889431442"/>
        <bgColor indexed="64"/>
      </patternFill>
    </fill>
    <fill>
      <patternFill patternType="solid">
        <fgColor theme="4" tint="-0.249977111117893"/>
        <bgColor theme="4" tint="-0.249977111117893"/>
      </patternFill>
    </fill>
    <fill>
      <patternFill patternType="solid">
        <fgColor rgb="FF00B0F0"/>
        <bgColor indexed="64"/>
      </patternFill>
    </fill>
    <fill>
      <patternFill patternType="solid">
        <fgColor theme="0" tint="-0.249977111117893"/>
        <bgColor indexed="64"/>
      </patternFill>
    </fill>
    <fill>
      <patternFill patternType="solid">
        <fgColor theme="1"/>
        <bgColor theme="4" tint="-0.249977111117893"/>
      </patternFill>
    </fill>
    <fill>
      <patternFill patternType="solid">
        <fgColor rgb="FF0066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bottom style="double">
        <color indexed="64"/>
      </bottom>
      <diagonal/>
    </border>
    <border>
      <left/>
      <right/>
      <top/>
      <bottom style="thin">
        <color theme="4" tint="-0.249977111117893"/>
      </bottom>
      <diagonal/>
    </border>
    <border>
      <left style="thin">
        <color indexed="64"/>
      </left>
      <right/>
      <top style="thin">
        <color indexed="64"/>
      </top>
      <bottom style="thin">
        <color indexed="64"/>
      </bottom>
      <diagonal/>
    </border>
    <border>
      <left/>
      <right/>
      <top style="thin">
        <color theme="4" tint="-0.249977111117893"/>
      </top>
      <bottom style="thin">
        <color theme="4" tint="0.79998168889431442"/>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theme="4" tint="-0.249977111117893"/>
      </top>
      <bottom/>
      <diagonal/>
    </border>
    <border>
      <left/>
      <right/>
      <top/>
      <bottom style="thin">
        <color indexed="64"/>
      </bottom>
      <diagonal/>
    </border>
  </borders>
  <cellStyleXfs count="38">
    <xf numFmtId="0" fontId="0" fillId="0" borderId="0"/>
    <xf numFmtId="169" fontId="23" fillId="0" borderId="0" applyNumberFormat="0" applyFill="0" applyBorder="0" applyAlignment="0" applyProtection="0"/>
    <xf numFmtId="1" fontId="4" fillId="0" borderId="0">
      <alignment horizontal="center"/>
    </xf>
    <xf numFmtId="169" fontId="4" fillId="0" borderId="0"/>
    <xf numFmtId="0" fontId="46" fillId="0" borderId="0"/>
    <xf numFmtId="169" fontId="46"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169" fontId="4" fillId="0" borderId="0"/>
    <xf numFmtId="169" fontId="4" fillId="0" borderId="0" applyFont="0" applyFill="0" applyBorder="0" applyAlignment="0" applyProtection="0"/>
    <xf numFmtId="0" fontId="4" fillId="0" borderId="0"/>
    <xf numFmtId="9" fontId="49" fillId="0" borderId="0" applyFont="0" applyFill="0" applyBorder="0" applyAlignment="0" applyProtection="0"/>
    <xf numFmtId="164" fontId="49" fillId="0" borderId="0" applyFont="0" applyFill="0" applyBorder="0" applyAlignment="0" applyProtection="0"/>
  </cellStyleXfs>
  <cellXfs count="529">
    <xf numFmtId="0" fontId="0" fillId="0" borderId="0" xfId="0"/>
    <xf numFmtId="0" fontId="26" fillId="2" borderId="0" xfId="0" applyFont="1" applyFill="1" applyAlignment="1">
      <alignment horizontal="center"/>
    </xf>
    <xf numFmtId="0" fontId="2" fillId="0" borderId="0" xfId="0" applyFont="1" applyAlignment="1">
      <alignment horizontal="center"/>
    </xf>
    <xf numFmtId="0" fontId="3" fillId="0" borderId="0" xfId="0" applyFont="1" applyFill="1" applyBorder="1" applyAlignment="1">
      <alignment horizontal="center" vertical="top" wrapText="1"/>
    </xf>
    <xf numFmtId="0" fontId="3" fillId="2" borderId="0" xfId="0" applyFont="1" applyFill="1" applyBorder="1" applyAlignment="1">
      <alignment horizontal="center" vertical="top" wrapText="1"/>
    </xf>
    <xf numFmtId="0" fontId="0" fillId="0" borderId="1" xfId="0" applyBorder="1" applyAlignment="1">
      <alignment horizontal="center"/>
    </xf>
    <xf numFmtId="165" fontId="0" fillId="0" borderId="1" xfId="0" applyNumberFormat="1" applyFill="1" applyBorder="1" applyAlignment="1">
      <alignment horizontal="center"/>
    </xf>
    <xf numFmtId="0" fontId="0" fillId="0" borderId="1" xfId="0" applyFill="1" applyBorder="1" applyAlignment="1">
      <alignment horizontal="center"/>
    </xf>
    <xf numFmtId="0" fontId="7" fillId="0" borderId="2" xfId="0" applyNumberFormat="1" applyFont="1" applyFill="1" applyBorder="1" applyAlignment="1">
      <alignment horizontal="center"/>
    </xf>
    <xf numFmtId="0" fontId="7" fillId="0" borderId="3" xfId="0" applyNumberFormat="1" applyFont="1" applyFill="1" applyBorder="1" applyAlignment="1">
      <alignment horizontal="center"/>
    </xf>
    <xf numFmtId="0" fontId="8" fillId="0" borderId="3" xfId="0" applyNumberFormat="1" applyFont="1" applyFill="1" applyBorder="1" applyAlignment="1">
      <alignment horizontal="center"/>
    </xf>
    <xf numFmtId="0" fontId="9" fillId="0" borderId="0" xfId="0" applyNumberFormat="1" applyFont="1" applyFill="1" applyBorder="1" applyAlignment="1">
      <alignment horizontal="center"/>
    </xf>
    <xf numFmtId="0" fontId="8" fillId="0" borderId="3" xfId="0" applyNumberFormat="1" applyFont="1" applyFill="1" applyBorder="1"/>
    <xf numFmtId="0" fontId="9" fillId="0" borderId="3" xfId="0" applyNumberFormat="1" applyFont="1" applyFill="1" applyBorder="1"/>
    <xf numFmtId="0" fontId="10" fillId="0" borderId="0" xfId="0" applyNumberFormat="1" applyFont="1" applyFill="1" applyAlignment="1">
      <alignment horizontal="center"/>
    </xf>
    <xf numFmtId="2" fontId="9" fillId="0" borderId="3" xfId="0" applyNumberFormat="1" applyFont="1" applyFill="1" applyBorder="1" applyAlignment="1">
      <alignment horizontal="center"/>
    </xf>
    <xf numFmtId="15" fontId="8" fillId="0" borderId="0" xfId="0" applyNumberFormat="1" applyFont="1" applyFill="1" applyBorder="1" applyAlignment="1">
      <alignment horizontal="center"/>
    </xf>
    <xf numFmtId="166" fontId="8" fillId="0" borderId="0" xfId="0" applyNumberFormat="1" applyFont="1" applyFill="1" applyBorder="1" applyAlignment="1">
      <alignment horizontal="center"/>
    </xf>
    <xf numFmtId="166" fontId="8" fillId="0" borderId="3" xfId="0" applyNumberFormat="1" applyFont="1" applyFill="1" applyBorder="1" applyAlignment="1">
      <alignment horizontal="center"/>
    </xf>
    <xf numFmtId="169" fontId="8" fillId="0" borderId="3" xfId="0" applyNumberFormat="1" applyFont="1" applyFill="1" applyBorder="1" applyAlignment="1">
      <alignment horizontal="center"/>
    </xf>
    <xf numFmtId="169" fontId="11" fillId="0" borderId="0" xfId="0" applyNumberFormat="1" applyFont="1" applyFill="1" applyAlignment="1">
      <alignment horizontal="center"/>
    </xf>
    <xf numFmtId="169" fontId="12" fillId="0" borderId="0" xfId="0" applyNumberFormat="1" applyFont="1" applyFill="1" applyAlignment="1">
      <alignment horizontal="center"/>
    </xf>
    <xf numFmtId="169" fontId="9" fillId="0" borderId="3" xfId="0" applyNumberFormat="1" applyFont="1" applyFill="1" applyBorder="1" applyAlignment="1">
      <alignment horizontal="center"/>
    </xf>
    <xf numFmtId="169" fontId="6" fillId="0" borderId="3" xfId="0" applyNumberFormat="1" applyFont="1" applyFill="1" applyBorder="1" applyAlignment="1"/>
    <xf numFmtId="169" fontId="6" fillId="0" borderId="3" xfId="0" applyNumberFormat="1" applyFont="1" applyFill="1" applyBorder="1"/>
    <xf numFmtId="0" fontId="6" fillId="0" borderId="3" xfId="0" applyNumberFormat="1" applyFont="1" applyFill="1" applyBorder="1" applyAlignment="1">
      <alignment horizontal="left"/>
    </xf>
    <xf numFmtId="0" fontId="13" fillId="0" borderId="3" xfId="0" applyNumberFormat="1" applyFont="1" applyFill="1" applyBorder="1" applyAlignment="1">
      <alignment horizontal="center"/>
    </xf>
    <xf numFmtId="0" fontId="6" fillId="0" borderId="3" xfId="0" applyNumberFormat="1" applyFont="1" applyFill="1" applyBorder="1" applyAlignment="1">
      <alignment horizontal="center"/>
    </xf>
    <xf numFmtId="0" fontId="6" fillId="0" borderId="3" xfId="0" applyNumberFormat="1" applyFont="1" applyFill="1" applyBorder="1" applyAlignment="1"/>
    <xf numFmtId="3" fontId="6" fillId="0" borderId="3" xfId="0" applyNumberFormat="1" applyFont="1" applyFill="1" applyBorder="1" applyAlignment="1">
      <alignment horizontal="center"/>
    </xf>
    <xf numFmtId="0" fontId="6" fillId="0" borderId="3" xfId="0" applyNumberFormat="1" applyFont="1" applyFill="1" applyBorder="1"/>
    <xf numFmtId="0" fontId="7" fillId="0" borderId="0" xfId="0" applyNumberFormat="1" applyFont="1" applyFill="1" applyAlignment="1">
      <alignment horizontal="center"/>
    </xf>
    <xf numFmtId="0" fontId="8" fillId="0" borderId="0" xfId="0" applyNumberFormat="1" applyFont="1" applyFill="1" applyAlignment="1">
      <alignment horizontal="center"/>
    </xf>
    <xf numFmtId="0" fontId="8" fillId="0" borderId="0" xfId="0" applyNumberFormat="1" applyFont="1" applyFill="1"/>
    <xf numFmtId="2" fontId="9" fillId="0" borderId="0" xfId="0" applyNumberFormat="1" applyFont="1" applyFill="1" applyBorder="1" applyAlignment="1">
      <alignment horizontal="center"/>
    </xf>
    <xf numFmtId="2" fontId="8" fillId="0" borderId="0" xfId="0" applyNumberFormat="1" applyFont="1" applyFill="1" applyAlignment="1">
      <alignment horizontal="center"/>
    </xf>
    <xf numFmtId="2" fontId="8" fillId="0" borderId="0" xfId="0" applyNumberFormat="1" applyFont="1" applyFill="1" applyBorder="1" applyAlignment="1">
      <alignment horizontal="center"/>
    </xf>
    <xf numFmtId="168" fontId="9" fillId="0" borderId="0" xfId="0" applyNumberFormat="1" applyFont="1" applyFill="1" applyAlignment="1">
      <alignment horizontal="center"/>
    </xf>
    <xf numFmtId="169" fontId="8" fillId="0" borderId="0" xfId="0" applyNumberFormat="1" applyFont="1" applyFill="1" applyAlignment="1">
      <alignment horizontal="center"/>
    </xf>
    <xf numFmtId="171" fontId="7" fillId="0" borderId="0" xfId="0" applyNumberFormat="1" applyFont="1" applyFill="1" applyAlignment="1">
      <alignment horizontal="center"/>
    </xf>
    <xf numFmtId="169" fontId="6" fillId="0" borderId="0" xfId="0" applyNumberFormat="1" applyFont="1" applyFill="1" applyAlignment="1">
      <alignment horizontal="center"/>
    </xf>
    <xf numFmtId="170" fontId="9" fillId="0" borderId="0" xfId="0" applyNumberFormat="1" applyFont="1" applyFill="1" applyAlignment="1">
      <alignment horizontal="center"/>
    </xf>
    <xf numFmtId="169" fontId="6" fillId="0" borderId="0" xfId="0" applyNumberFormat="1" applyFont="1" applyFill="1"/>
    <xf numFmtId="0" fontId="13" fillId="0" borderId="0" xfId="0" applyNumberFormat="1" applyFont="1" applyFill="1" applyAlignment="1">
      <alignment horizontal="center"/>
    </xf>
    <xf numFmtId="0" fontId="4" fillId="0" borderId="0" xfId="0" applyNumberFormat="1" applyFont="1" applyFill="1" applyBorder="1" applyAlignment="1">
      <alignment horizontal="left"/>
    </xf>
    <xf numFmtId="169" fontId="12" fillId="0" borderId="0" xfId="0" applyNumberFormat="1" applyFont="1" applyFill="1"/>
    <xf numFmtId="3" fontId="12" fillId="0" borderId="0" xfId="0" applyNumberFormat="1" applyFont="1" applyFill="1" applyAlignment="1">
      <alignment horizontal="center"/>
    </xf>
    <xf numFmtId="0" fontId="18" fillId="0" borderId="0" xfId="0" applyNumberFormat="1" applyFont="1" applyFill="1"/>
    <xf numFmtId="169" fontId="19" fillId="0" borderId="0" xfId="0" applyNumberFormat="1" applyFont="1" applyFill="1" applyAlignment="1">
      <alignment horizontal="center"/>
    </xf>
    <xf numFmtId="0" fontId="4" fillId="0" borderId="0" xfId="0" applyNumberFormat="1" applyFont="1" applyFill="1" applyBorder="1"/>
    <xf numFmtId="3" fontId="6" fillId="0" borderId="0" xfId="0" applyNumberFormat="1" applyFont="1" applyFill="1" applyBorder="1" applyAlignment="1">
      <alignment horizontal="center"/>
    </xf>
    <xf numFmtId="0" fontId="6" fillId="0" borderId="0" xfId="0" applyNumberFormat="1" applyFont="1" applyFill="1" applyBorder="1"/>
    <xf numFmtId="169" fontId="0" fillId="0" borderId="0" xfId="0" applyNumberFormat="1" applyFill="1"/>
    <xf numFmtId="0" fontId="21" fillId="0" borderId="0" xfId="0" applyNumberFormat="1" applyFont="1" applyFill="1" applyAlignment="1">
      <alignment horizontal="center"/>
    </xf>
    <xf numFmtId="0" fontId="22" fillId="0" borderId="0" xfId="2" applyNumberFormat="1" applyFont="1" applyFill="1" applyAlignment="1" applyProtection="1">
      <alignment horizontal="center"/>
    </xf>
    <xf numFmtId="15" fontId="20" fillId="0" borderId="0" xfId="0" applyNumberFormat="1" applyFont="1" applyFill="1" applyBorder="1" applyAlignment="1">
      <alignment horizontal="center"/>
    </xf>
    <xf numFmtId="166" fontId="20" fillId="0" borderId="0" xfId="0" applyNumberFormat="1" applyFont="1" applyFill="1" applyBorder="1" applyAlignment="1">
      <alignment horizontal="center"/>
    </xf>
    <xf numFmtId="170" fontId="12" fillId="0" borderId="0" xfId="0" applyNumberFormat="1" applyFont="1" applyFill="1" applyBorder="1" applyAlignment="1">
      <alignment horizontal="center"/>
    </xf>
    <xf numFmtId="0" fontId="9" fillId="0" borderId="0" xfId="0" applyNumberFormat="1" applyFont="1" applyFill="1" applyAlignment="1">
      <alignment horizontal="center"/>
    </xf>
    <xf numFmtId="0" fontId="9" fillId="0" borderId="0" xfId="0" applyNumberFormat="1" applyFont="1" applyFill="1"/>
    <xf numFmtId="0" fontId="16" fillId="0" borderId="0" xfId="0" applyNumberFormat="1" applyFont="1" applyFill="1"/>
    <xf numFmtId="0" fontId="24" fillId="0" borderId="0" xfId="0" applyNumberFormat="1" applyFont="1" applyFill="1" applyAlignment="1">
      <alignment horizontal="center"/>
    </xf>
    <xf numFmtId="1" fontId="12" fillId="0" borderId="0" xfId="2" applyFont="1" applyFill="1" applyAlignment="1" applyProtection="1">
      <alignment horizontal="center"/>
    </xf>
    <xf numFmtId="170" fontId="6" fillId="0" borderId="0" xfId="0" applyNumberFormat="1" applyFont="1" applyFill="1" applyAlignment="1">
      <alignment horizontal="center"/>
    </xf>
    <xf numFmtId="0" fontId="20" fillId="0" borderId="0" xfId="0" applyNumberFormat="1" applyFont="1" applyFill="1" applyAlignment="1">
      <alignment horizontal="center"/>
    </xf>
    <xf numFmtId="0" fontId="16" fillId="0" borderId="0" xfId="0" applyNumberFormat="1" applyFont="1" applyFill="1" applyAlignment="1">
      <alignment horizontal="center"/>
    </xf>
    <xf numFmtId="2" fontId="25" fillId="0" borderId="0" xfId="0" applyNumberFormat="1" applyFont="1" applyFill="1" applyBorder="1" applyAlignment="1">
      <alignment horizontal="center"/>
    </xf>
    <xf numFmtId="169" fontId="6" fillId="0" borderId="0" xfId="0" applyNumberFormat="1" applyFont="1" applyFill="1" applyAlignment="1"/>
    <xf numFmtId="0" fontId="6" fillId="0" borderId="0" xfId="0" applyNumberFormat="1" applyFont="1" applyFill="1" applyBorder="1" applyAlignment="1">
      <alignment horizontal="center"/>
    </xf>
    <xf numFmtId="3" fontId="6" fillId="0" borderId="0" xfId="0" applyNumberFormat="1" applyFont="1" applyFill="1" applyBorder="1" applyAlignment="1">
      <alignment horizontal="right"/>
    </xf>
    <xf numFmtId="1" fontId="14" fillId="0" borderId="0" xfId="2" applyFont="1" applyFill="1">
      <alignment horizontal="center"/>
    </xf>
    <xf numFmtId="0" fontId="0" fillId="0" borderId="1" xfId="0" applyBorder="1"/>
    <xf numFmtId="2" fontId="0" fillId="0" borderId="0" xfId="0" applyNumberFormat="1"/>
    <xf numFmtId="169" fontId="13" fillId="0" borderId="0" xfId="0" applyNumberFormat="1" applyFont="1" applyFill="1" applyAlignment="1">
      <alignment horizontal="center"/>
    </xf>
    <xf numFmtId="0" fontId="9" fillId="0" borderId="0" xfId="0" applyNumberFormat="1" applyFont="1" applyFill="1" applyAlignment="1">
      <alignment horizontal="left"/>
    </xf>
    <xf numFmtId="172" fontId="12" fillId="0" borderId="0" xfId="0" applyNumberFormat="1" applyFont="1" applyFill="1" applyAlignment="1">
      <alignment horizontal="center"/>
    </xf>
    <xf numFmtId="3" fontId="14" fillId="0" borderId="0" xfId="3" applyNumberFormat="1" applyFont="1" applyFill="1"/>
    <xf numFmtId="1" fontId="14" fillId="0" borderId="0" xfId="2" applyNumberFormat="1" applyFont="1" applyFill="1" applyAlignment="1">
      <alignment horizontal="center"/>
    </xf>
    <xf numFmtId="4" fontId="15" fillId="0" borderId="0" xfId="2" applyNumberFormat="1" applyFont="1" applyFill="1" applyAlignment="1">
      <alignment horizontal="center"/>
    </xf>
    <xf numFmtId="0" fontId="4" fillId="0" borderId="0" xfId="0" applyNumberFormat="1" applyFont="1" applyFill="1" applyAlignment="1">
      <alignment horizontal="center"/>
    </xf>
    <xf numFmtId="0" fontId="27" fillId="0" borderId="0" xfId="0" applyNumberFormat="1" applyFont="1" applyFill="1" applyAlignment="1">
      <alignment horizontal="center"/>
    </xf>
    <xf numFmtId="3" fontId="4" fillId="0" borderId="0" xfId="0" applyNumberFormat="1" applyFont="1" applyFill="1" applyBorder="1" applyAlignment="1">
      <alignment horizontal="center"/>
    </xf>
    <xf numFmtId="0" fontId="0" fillId="0" borderId="0" xfId="0" applyFill="1"/>
    <xf numFmtId="2" fontId="8" fillId="0" borderId="3" xfId="0" applyNumberFormat="1" applyFont="1" applyFill="1" applyBorder="1" applyAlignment="1">
      <alignment horizontal="center"/>
    </xf>
    <xf numFmtId="168" fontId="9" fillId="0" borderId="3" xfId="0" applyNumberFormat="1" applyFont="1" applyFill="1" applyBorder="1" applyAlignment="1">
      <alignment horizontal="center"/>
    </xf>
    <xf numFmtId="169" fontId="6" fillId="0" borderId="3" xfId="0" applyNumberFormat="1" applyFont="1" applyFill="1" applyBorder="1" applyAlignment="1">
      <alignment horizontal="center"/>
    </xf>
    <xf numFmtId="3" fontId="6" fillId="0" borderId="0" xfId="0" applyNumberFormat="1" applyFont="1" applyFill="1" applyAlignment="1"/>
    <xf numFmtId="169" fontId="5" fillId="0" borderId="3" xfId="0" applyNumberFormat="1" applyFont="1" applyFill="1" applyBorder="1" applyAlignment="1">
      <alignment horizontal="center"/>
    </xf>
    <xf numFmtId="0" fontId="12" fillId="0" borderId="3" xfId="0" applyNumberFormat="1" applyFont="1" applyFill="1" applyBorder="1" applyAlignment="1">
      <alignment horizontal="center"/>
    </xf>
    <xf numFmtId="3" fontId="6" fillId="0" borderId="3" xfId="0" applyNumberFormat="1" applyFont="1" applyFill="1" applyBorder="1" applyAlignment="1">
      <alignment horizontal="right"/>
    </xf>
    <xf numFmtId="1" fontId="14" fillId="0" borderId="4" xfId="2" applyFont="1" applyFill="1" applyBorder="1">
      <alignment horizontal="center"/>
    </xf>
    <xf numFmtId="1" fontId="14" fillId="0" borderId="4" xfId="2" applyNumberFormat="1" applyFont="1" applyFill="1" applyBorder="1" applyAlignment="1">
      <alignment horizontal="center"/>
    </xf>
    <xf numFmtId="1" fontId="15" fillId="0" borderId="4" xfId="2" applyFont="1" applyFill="1" applyBorder="1" applyAlignment="1">
      <alignment horizontal="center"/>
    </xf>
    <xf numFmtId="0" fontId="17" fillId="0" borderId="0" xfId="0" applyNumberFormat="1" applyFont="1" applyFill="1" applyAlignment="1">
      <alignment horizontal="left"/>
    </xf>
    <xf numFmtId="0" fontId="28" fillId="0" borderId="0" xfId="0" applyNumberFormat="1" applyFont="1" applyFill="1" applyAlignment="1">
      <alignment horizontal="center"/>
    </xf>
    <xf numFmtId="0" fontId="26" fillId="2" borderId="0" xfId="0" applyFont="1" applyFill="1"/>
    <xf numFmtId="14" fontId="0" fillId="0" borderId="0" xfId="0" applyNumberFormat="1" applyFont="1" applyFill="1"/>
    <xf numFmtId="14" fontId="30" fillId="0" borderId="0" xfId="0" applyNumberFormat="1" applyFont="1" applyFill="1" applyBorder="1" applyAlignment="1">
      <alignment horizontal="right"/>
    </xf>
    <xf numFmtId="14" fontId="30" fillId="0" borderId="0" xfId="0" applyNumberFormat="1" applyFont="1" applyFill="1" applyBorder="1" applyAlignment="1">
      <alignment horizontal="center"/>
    </xf>
    <xf numFmtId="14" fontId="5" fillId="0" borderId="0" xfId="1" applyNumberFormat="1" applyFont="1" applyFill="1" applyBorder="1" applyAlignment="1" applyProtection="1">
      <alignment horizontal="center" vertical="center" wrapText="1"/>
    </xf>
    <xf numFmtId="0" fontId="0" fillId="0" borderId="0" xfId="0" applyAlignment="1">
      <alignment horizontal="center"/>
    </xf>
    <xf numFmtId="167" fontId="26" fillId="2" borderId="0" xfId="0" applyNumberFormat="1" applyFont="1" applyFill="1" applyAlignment="1">
      <alignment horizontal="center"/>
    </xf>
    <xf numFmtId="14" fontId="26" fillId="2" borderId="0" xfId="0" applyNumberFormat="1" applyFont="1" applyFill="1" applyAlignment="1">
      <alignment horizontal="center"/>
    </xf>
    <xf numFmtId="0" fontId="6" fillId="0" borderId="0" xfId="0" applyNumberFormat="1" applyFont="1" applyFill="1" applyAlignment="1">
      <alignment horizontal="center"/>
    </xf>
    <xf numFmtId="0" fontId="6" fillId="0" borderId="0" xfId="0" applyNumberFormat="1" applyFont="1" applyFill="1"/>
    <xf numFmtId="0" fontId="31" fillId="0" borderId="0" xfId="0" applyNumberFormat="1" applyFont="1" applyFill="1" applyAlignment="1">
      <alignment horizontal="center"/>
    </xf>
    <xf numFmtId="0" fontId="19" fillId="0" borderId="0" xfId="0" applyNumberFormat="1" applyFont="1" applyFill="1" applyAlignment="1">
      <alignment horizontal="center"/>
    </xf>
    <xf numFmtId="2" fontId="6" fillId="0" borderId="0" xfId="0" applyNumberFormat="1" applyFont="1" applyFill="1" applyBorder="1" applyAlignment="1">
      <alignment horizontal="center"/>
    </xf>
    <xf numFmtId="2" fontId="6" fillId="0" borderId="0" xfId="0" applyNumberFormat="1" applyFont="1" applyFill="1" applyAlignment="1">
      <alignment horizontal="center"/>
    </xf>
    <xf numFmtId="1" fontId="6" fillId="0" borderId="0" xfId="0" applyNumberFormat="1" applyFont="1" applyFill="1" applyBorder="1" applyAlignment="1">
      <alignment horizontal="center"/>
    </xf>
    <xf numFmtId="15" fontId="12" fillId="0" borderId="0" xfId="0" applyNumberFormat="1" applyFont="1" applyFill="1" applyBorder="1" applyAlignment="1">
      <alignment horizontal="center"/>
    </xf>
    <xf numFmtId="166" fontId="12" fillId="0" borderId="0" xfId="0" applyNumberFormat="1" applyFont="1" applyFill="1" applyBorder="1" applyAlignment="1">
      <alignment horizontal="center"/>
    </xf>
    <xf numFmtId="15" fontId="4" fillId="0" borderId="0" xfId="0" applyNumberFormat="1" applyFont="1" applyFill="1" applyBorder="1" applyAlignment="1">
      <alignment horizontal="center"/>
    </xf>
    <xf numFmtId="166" fontId="4" fillId="0" borderId="0" xfId="0" applyNumberFormat="1" applyFont="1" applyFill="1" applyBorder="1" applyAlignment="1">
      <alignment horizontal="center"/>
    </xf>
    <xf numFmtId="169" fontId="37" fillId="0" borderId="0" xfId="0" applyNumberFormat="1" applyFont="1" applyFill="1" applyAlignment="1">
      <alignment horizontal="center"/>
    </xf>
    <xf numFmtId="169" fontId="33" fillId="0" borderId="0" xfId="0" applyNumberFormat="1" applyFont="1" applyFill="1" applyAlignment="1">
      <alignment horizontal="center"/>
    </xf>
    <xf numFmtId="170" fontId="9" fillId="0" borderId="0" xfId="0" applyNumberFormat="1" applyFont="1" applyFill="1" applyAlignment="1"/>
    <xf numFmtId="169" fontId="9" fillId="0" borderId="0" xfId="0" applyNumberFormat="1" applyFont="1" applyFill="1" applyAlignment="1"/>
    <xf numFmtId="169" fontId="9" fillId="0" borderId="0" xfId="0" applyNumberFormat="1" applyFont="1" applyFill="1"/>
    <xf numFmtId="0" fontId="8" fillId="0" borderId="0" xfId="0" applyNumberFormat="1" applyFont="1" applyFill="1" applyBorder="1" applyAlignment="1">
      <alignment horizontal="left"/>
    </xf>
    <xf numFmtId="3" fontId="20" fillId="0" borderId="0" xfId="0" applyNumberFormat="1" applyFont="1" applyFill="1" applyAlignment="1">
      <alignment horizontal="center"/>
    </xf>
    <xf numFmtId="169" fontId="20" fillId="0" borderId="0" xfId="0" applyNumberFormat="1" applyFont="1" applyFill="1"/>
    <xf numFmtId="0" fontId="35" fillId="0" borderId="0" xfId="0" applyNumberFormat="1" applyFont="1" applyFill="1"/>
    <xf numFmtId="169" fontId="16" fillId="0" borderId="0" xfId="0" applyNumberFormat="1" applyFont="1" applyFill="1" applyAlignment="1">
      <alignment horizontal="center"/>
    </xf>
    <xf numFmtId="0" fontId="9" fillId="0" borderId="0" xfId="0" applyNumberFormat="1" applyFont="1" applyFill="1" applyBorder="1"/>
    <xf numFmtId="3" fontId="9" fillId="0" borderId="0" xfId="0" applyNumberFormat="1" applyFont="1" applyFill="1" applyBorder="1" applyAlignment="1">
      <alignment horizontal="center"/>
    </xf>
    <xf numFmtId="3" fontId="9" fillId="0" borderId="0" xfId="0" applyNumberFormat="1" applyFont="1" applyFill="1" applyBorder="1" applyAlignment="1">
      <alignment horizontal="right"/>
    </xf>
    <xf numFmtId="0" fontId="4" fillId="0" borderId="0" xfId="0" applyNumberFormat="1" applyFont="1" applyFill="1"/>
    <xf numFmtId="0" fontId="38" fillId="0" borderId="0" xfId="0" applyNumberFormat="1" applyFont="1" applyFill="1" applyAlignment="1">
      <alignment horizontal="center"/>
    </xf>
    <xf numFmtId="2" fontId="4" fillId="0" borderId="0" xfId="0" applyNumberFormat="1" applyFont="1" applyFill="1" applyBorder="1" applyAlignment="1">
      <alignment horizontal="center"/>
    </xf>
    <xf numFmtId="169" fontId="32" fillId="0" borderId="0" xfId="0" applyNumberFormat="1" applyFont="1" applyFill="1" applyAlignment="1">
      <alignment horizontal="center"/>
    </xf>
    <xf numFmtId="0" fontId="8" fillId="0" borderId="0" xfId="0" applyNumberFormat="1" applyFont="1" applyFill="1" applyBorder="1"/>
    <xf numFmtId="170" fontId="32" fillId="0" borderId="0" xfId="0" applyNumberFormat="1" applyFont="1" applyFill="1" applyBorder="1" applyAlignment="1">
      <alignment horizontal="center"/>
    </xf>
    <xf numFmtId="170" fontId="37" fillId="0" borderId="0" xfId="0" applyNumberFormat="1" applyFont="1" applyFill="1" applyAlignment="1">
      <alignment horizontal="center"/>
    </xf>
    <xf numFmtId="170" fontId="32" fillId="0" borderId="0" xfId="0" applyNumberFormat="1" applyFont="1" applyFill="1" applyAlignment="1">
      <alignment horizontal="center"/>
    </xf>
    <xf numFmtId="170" fontId="37" fillId="0" borderId="0" xfId="0" applyNumberFormat="1" applyFont="1" applyFill="1" applyBorder="1" applyAlignment="1">
      <alignment horizontal="center"/>
    </xf>
    <xf numFmtId="169" fontId="36" fillId="0" borderId="0" xfId="0" applyNumberFormat="1" applyFont="1" applyFill="1" applyAlignment="1">
      <alignment horizontal="center"/>
    </xf>
    <xf numFmtId="0" fontId="13" fillId="0" borderId="0" xfId="0" applyNumberFormat="1" applyFont="1" applyFill="1"/>
    <xf numFmtId="170" fontId="36" fillId="0" borderId="0" xfId="0" applyNumberFormat="1" applyFont="1" applyFill="1" applyAlignment="1">
      <alignment horizontal="center"/>
    </xf>
    <xf numFmtId="0" fontId="41" fillId="0" borderId="0" xfId="0" applyNumberFormat="1" applyFont="1" applyFill="1" applyAlignment="1">
      <alignment horizontal="center"/>
    </xf>
    <xf numFmtId="1" fontId="41" fillId="0" borderId="0" xfId="0" applyNumberFormat="1" applyFont="1" applyFill="1" applyAlignment="1">
      <alignment horizontal="center"/>
    </xf>
    <xf numFmtId="169" fontId="34" fillId="0" borderId="0" xfId="0" applyNumberFormat="1" applyFont="1" applyFill="1" applyAlignment="1">
      <alignment horizontal="center"/>
    </xf>
    <xf numFmtId="0" fontId="12" fillId="0" borderId="0" xfId="0" applyNumberFormat="1" applyFont="1" applyFill="1" applyAlignment="1">
      <alignment horizontal="center"/>
    </xf>
    <xf numFmtId="0" fontId="19" fillId="0" borderId="0" xfId="0" applyNumberFormat="1" applyFont="1" applyFill="1"/>
    <xf numFmtId="0" fontId="22" fillId="0" borderId="0" xfId="0" applyNumberFormat="1" applyFont="1" applyFill="1" applyAlignment="1">
      <alignment horizontal="center"/>
    </xf>
    <xf numFmtId="2" fontId="42" fillId="0" borderId="0" xfId="0" applyNumberFormat="1" applyFont="1" applyFill="1" applyBorder="1" applyAlignment="1">
      <alignment horizontal="center"/>
    </xf>
    <xf numFmtId="170" fontId="40" fillId="0" borderId="0" xfId="0" applyNumberFormat="1" applyFont="1" applyFill="1" applyBorder="1" applyAlignment="1">
      <alignment horizontal="center"/>
    </xf>
    <xf numFmtId="2" fontId="19" fillId="0" borderId="0" xfId="0" applyNumberFormat="1" applyFont="1" applyFill="1" applyBorder="1" applyAlignment="1">
      <alignment horizontal="center"/>
    </xf>
    <xf numFmtId="0" fontId="43" fillId="0" borderId="0" xfId="0" applyFont="1" applyBorder="1"/>
    <xf numFmtId="171" fontId="43" fillId="0" borderId="0" xfId="0" applyNumberFormat="1" applyFont="1" applyBorder="1"/>
    <xf numFmtId="0" fontId="0" fillId="0" borderId="0" xfId="0" applyBorder="1"/>
    <xf numFmtId="21" fontId="43" fillId="0" borderId="0" xfId="0" applyNumberFormat="1" applyFont="1" applyBorder="1"/>
    <xf numFmtId="0" fontId="4" fillId="0" borderId="0" xfId="0" applyFont="1" applyFill="1" applyBorder="1"/>
    <xf numFmtId="1" fontId="43" fillId="0" borderId="0" xfId="0" applyNumberFormat="1" applyFont="1" applyBorder="1"/>
    <xf numFmtId="0" fontId="0" fillId="0" borderId="0" xfId="0" applyFill="1" applyBorder="1"/>
    <xf numFmtId="171" fontId="0" fillId="0" borderId="0" xfId="0" applyNumberFormat="1" applyFill="1" applyBorder="1"/>
    <xf numFmtId="49" fontId="0" fillId="0" borderId="0" xfId="0" applyNumberFormat="1" applyFill="1" applyBorder="1"/>
    <xf numFmtId="21" fontId="0" fillId="0" borderId="0" xfId="0" applyNumberFormat="1" applyFill="1" applyBorder="1"/>
    <xf numFmtId="1" fontId="0" fillId="0" borderId="0" xfId="0" applyNumberFormat="1" applyFill="1" applyBorder="1"/>
    <xf numFmtId="0" fontId="0" fillId="0" borderId="0" xfId="0" applyFill="1" applyBorder="1" applyAlignment="1">
      <alignment wrapText="1"/>
    </xf>
    <xf numFmtId="171" fontId="0" fillId="0" borderId="0" xfId="0" applyNumberFormat="1" applyBorder="1"/>
    <xf numFmtId="49" fontId="0" fillId="0" borderId="0" xfId="0" applyNumberFormat="1" applyBorder="1"/>
    <xf numFmtId="0" fontId="0" fillId="0" borderId="0" xfId="0" applyNumberFormat="1" applyBorder="1"/>
    <xf numFmtId="21" fontId="0" fillId="0" borderId="0" xfId="0" applyNumberFormat="1" applyBorder="1"/>
    <xf numFmtId="14" fontId="0" fillId="0" borderId="0" xfId="0" applyNumberFormat="1" applyBorder="1"/>
    <xf numFmtId="1" fontId="0" fillId="0" borderId="0" xfId="0" applyNumberFormat="1" applyBorder="1"/>
    <xf numFmtId="0" fontId="0" fillId="0" borderId="0" xfId="0" applyBorder="1" applyAlignment="1">
      <alignment wrapText="1"/>
    </xf>
    <xf numFmtId="0" fontId="4" fillId="0" borderId="0" xfId="0" applyFont="1" applyBorder="1"/>
    <xf numFmtId="0" fontId="0" fillId="0" borderId="0" xfId="0" applyNumberFormat="1" applyFill="1" applyBorder="1"/>
    <xf numFmtId="14" fontId="0" fillId="0" borderId="0" xfId="0" applyNumberFormat="1" applyFill="1" applyBorder="1"/>
    <xf numFmtId="0" fontId="0" fillId="8" borderId="0" xfId="0" applyFill="1" applyBorder="1"/>
    <xf numFmtId="0" fontId="0" fillId="9" borderId="0" xfId="0" applyFill="1" applyBorder="1"/>
    <xf numFmtId="0" fontId="0" fillId="0" borderId="0" xfId="0" pivotButton="1"/>
    <xf numFmtId="0" fontId="0" fillId="0" borderId="0" xfId="0" applyAlignment="1">
      <alignment horizontal="left"/>
    </xf>
    <xf numFmtId="0" fontId="0" fillId="0" borderId="0" xfId="0" applyNumberFormat="1"/>
    <xf numFmtId="2" fontId="0" fillId="0" borderId="0" xfId="0" applyNumberFormat="1" applyAlignment="1">
      <alignment horizontal="center"/>
    </xf>
    <xf numFmtId="2" fontId="26" fillId="2" borderId="0" xfId="0" applyNumberFormat="1" applyFont="1" applyFill="1" applyAlignment="1">
      <alignment horizontal="center"/>
    </xf>
    <xf numFmtId="165" fontId="0" fillId="0" borderId="0" xfId="0" applyNumberFormat="1"/>
    <xf numFmtId="165" fontId="26" fillId="2" borderId="0" xfId="0" applyNumberFormat="1" applyFont="1" applyFill="1" applyAlignment="1">
      <alignment horizontal="center"/>
    </xf>
    <xf numFmtId="0" fontId="26" fillId="2" borderId="0" xfId="0" applyFont="1" applyFill="1" applyAlignment="1">
      <alignment horizontal="center"/>
    </xf>
    <xf numFmtId="0" fontId="1" fillId="2" borderId="0" xfId="0" applyFont="1" applyFill="1" applyAlignment="1">
      <alignment horizontal="center"/>
    </xf>
    <xf numFmtId="168" fontId="6" fillId="0" borderId="0" xfId="0" applyNumberFormat="1" applyFont="1" applyFill="1" applyAlignment="1">
      <alignment horizontal="center"/>
    </xf>
    <xf numFmtId="3" fontId="8" fillId="0" borderId="0" xfId="0" applyNumberFormat="1" applyFont="1" applyFill="1" applyBorder="1" applyAlignment="1">
      <alignment horizontal="center"/>
    </xf>
    <xf numFmtId="14" fontId="36" fillId="0" borderId="0" xfId="0" applyNumberFormat="1" applyFont="1" applyFill="1" applyAlignment="1">
      <alignment horizontal="center"/>
    </xf>
    <xf numFmtId="2" fontId="4" fillId="0" borderId="0" xfId="0" applyNumberFormat="1" applyFont="1" applyFill="1" applyAlignment="1">
      <alignment horizontal="center"/>
    </xf>
    <xf numFmtId="169" fontId="8" fillId="0" borderId="0" xfId="0" applyNumberFormat="1" applyFont="1" applyFill="1"/>
    <xf numFmtId="0" fontId="39" fillId="0" borderId="0" xfId="0" applyNumberFormat="1" applyFont="1" applyFill="1" applyAlignment="1">
      <alignment horizontal="center"/>
    </xf>
    <xf numFmtId="0" fontId="12" fillId="0" borderId="0" xfId="0" applyNumberFormat="1" applyFont="1" applyFill="1"/>
    <xf numFmtId="0" fontId="26" fillId="2" borderId="0" xfId="0" applyFont="1" applyFill="1" applyAlignment="1">
      <alignment horizontal="center"/>
    </xf>
    <xf numFmtId="167" fontId="0" fillId="0" borderId="0" xfId="0" applyNumberFormat="1"/>
    <xf numFmtId="14" fontId="0" fillId="0" borderId="0" xfId="0" applyNumberFormat="1"/>
    <xf numFmtId="14" fontId="26" fillId="2" borderId="0" xfId="0" applyNumberFormat="1" applyFont="1" applyFill="1"/>
    <xf numFmtId="170" fontId="44" fillId="0" borderId="0" xfId="0" applyNumberFormat="1" applyFont="1" applyFill="1" applyBorder="1" applyAlignment="1">
      <alignment horizontal="center"/>
    </xf>
    <xf numFmtId="173" fontId="44" fillId="0" borderId="0" xfId="1" applyNumberFormat="1" applyFont="1" applyFill="1" applyBorder="1" applyAlignment="1" applyProtection="1">
      <alignment horizontal="center" vertical="center" wrapText="1"/>
    </xf>
    <xf numFmtId="168" fontId="45" fillId="0" borderId="0" xfId="0" applyNumberFormat="1" applyFont="1" applyFill="1" applyAlignment="1">
      <alignment horizontal="center"/>
    </xf>
    <xf numFmtId="169" fontId="0" fillId="0" borderId="0" xfId="0" applyNumberFormat="1"/>
    <xf numFmtId="0" fontId="46" fillId="0" borderId="0" xfId="4"/>
    <xf numFmtId="0" fontId="46" fillId="0" borderId="0" xfId="4" applyBorder="1"/>
    <xf numFmtId="0" fontId="4" fillId="0" borderId="0" xfId="4" applyFon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6" fillId="0" borderId="0" xfId="4" applyNumberFormat="1" applyBorder="1"/>
    <xf numFmtId="1" fontId="46" fillId="0" borderId="0" xfId="4" applyNumberFormat="1" applyBorder="1"/>
    <xf numFmtId="0" fontId="8" fillId="0" borderId="0" xfId="5" applyNumberFormat="1" applyFont="1" applyFill="1"/>
    <xf numFmtId="0" fontId="13" fillId="0" borderId="0" xfId="5" applyNumberFormat="1" applyFont="1" applyFill="1" applyAlignment="1">
      <alignment horizontal="center"/>
    </xf>
    <xf numFmtId="0" fontId="6" fillId="4" borderId="0" xfId="5" applyNumberFormat="1" applyFont="1" applyFill="1" applyBorder="1"/>
    <xf numFmtId="0" fontId="6" fillId="4" borderId="0" xfId="5" applyNumberFormat="1" applyFont="1" applyFill="1" applyBorder="1" applyAlignment="1">
      <alignment horizontal="center"/>
    </xf>
    <xf numFmtId="3" fontId="14" fillId="13" borderId="0" xfId="3" applyNumberFormat="1" applyFont="1" applyFill="1"/>
    <xf numFmtId="1" fontId="14" fillId="13" borderId="0" xfId="2" applyNumberFormat="1" applyFont="1" applyFill="1" applyAlignment="1">
      <alignment horizontal="center"/>
    </xf>
    <xf numFmtId="4" fontId="15" fillId="14" borderId="0" xfId="2" applyNumberFormat="1" applyFont="1" applyFill="1" applyAlignment="1">
      <alignment horizontal="center"/>
    </xf>
    <xf numFmtId="3" fontId="14" fillId="0" borderId="0" xfId="3" applyNumberFormat="1" applyFont="1" applyFill="1"/>
    <xf numFmtId="1" fontId="14" fillId="0" borderId="0" xfId="2" applyNumberFormat="1" applyFont="1" applyFill="1" applyAlignment="1">
      <alignment horizontal="center"/>
    </xf>
    <xf numFmtId="4" fontId="15" fillId="0" borderId="0" xfId="2" applyNumberFormat="1" applyFont="1" applyFill="1" applyAlignment="1">
      <alignment horizontal="center"/>
    </xf>
    <xf numFmtId="0" fontId="9" fillId="11" borderId="0" xfId="5" applyNumberFormat="1" applyFont="1" applyFill="1" applyAlignment="1">
      <alignment horizontal="left"/>
    </xf>
    <xf numFmtId="170" fontId="9" fillId="0" borderId="0" xfId="5" applyNumberFormat="1" applyFont="1" applyFill="1" applyAlignment="1"/>
    <xf numFmtId="169" fontId="9" fillId="0" borderId="0" xfId="5" applyFont="1" applyFill="1"/>
    <xf numFmtId="169" fontId="9" fillId="11" borderId="0" xfId="5" applyFont="1" applyFill="1" applyAlignment="1"/>
    <xf numFmtId="0" fontId="7" fillId="0" borderId="0" xfId="5" applyNumberFormat="1" applyFont="1" applyFill="1" applyAlignment="1">
      <alignment horizontal="center"/>
    </xf>
    <xf numFmtId="0" fontId="8" fillId="0" borderId="0" xfId="5" applyNumberFormat="1" applyFont="1" applyFill="1" applyBorder="1" applyAlignment="1">
      <alignment horizontal="left"/>
    </xf>
    <xf numFmtId="3" fontId="20" fillId="0" borderId="0" xfId="5" applyNumberFormat="1" applyFont="1" applyFill="1" applyAlignment="1">
      <alignment horizontal="center"/>
    </xf>
    <xf numFmtId="0" fontId="35" fillId="0" borderId="0" xfId="5" applyNumberFormat="1" applyFont="1" applyFill="1"/>
    <xf numFmtId="0" fontId="8" fillId="0" borderId="0" xfId="5" applyNumberFormat="1" applyFont="1" applyBorder="1"/>
    <xf numFmtId="0" fontId="8" fillId="0" borderId="0" xfId="5" applyNumberFormat="1" applyFont="1" applyFill="1" applyBorder="1"/>
    <xf numFmtId="3" fontId="9" fillId="12" borderId="0" xfId="5" applyNumberFormat="1" applyFont="1" applyFill="1" applyBorder="1" applyAlignment="1">
      <alignment horizontal="right"/>
    </xf>
    <xf numFmtId="0" fontId="9" fillId="0" borderId="0" xfId="5" applyNumberFormat="1" applyFont="1" applyFill="1" applyBorder="1"/>
    <xf numFmtId="169" fontId="8" fillId="0" borderId="0" xfId="5" applyFont="1"/>
    <xf numFmtId="169" fontId="16" fillId="12" borderId="0" xfId="5" applyFont="1" applyFill="1" applyAlignment="1">
      <alignment horizontal="center"/>
    </xf>
    <xf numFmtId="169" fontId="16" fillId="0" borderId="0" xfId="5" applyFont="1" applyFill="1" applyAlignment="1">
      <alignment horizontal="center"/>
    </xf>
    <xf numFmtId="169" fontId="20" fillId="0" borderId="0" xfId="5" applyFont="1" applyFill="1"/>
    <xf numFmtId="169" fontId="9" fillId="4" borderId="0" xfId="5" applyFont="1" applyFill="1"/>
    <xf numFmtId="3" fontId="15" fillId="0" borderId="0" xfId="3" applyNumberFormat="1" applyFont="1" applyFill="1"/>
    <xf numFmtId="1" fontId="15" fillId="0" borderId="0" xfId="2" applyNumberFormat="1" applyFont="1" applyFill="1" applyAlignment="1">
      <alignment horizontal="center"/>
    </xf>
    <xf numFmtId="0" fontId="4" fillId="0" borderId="0" xfId="5" applyNumberFormat="1" applyFont="1" applyFill="1" applyAlignment="1">
      <alignment horizontal="center"/>
    </xf>
    <xf numFmtId="15" fontId="4" fillId="0" borderId="0" xfId="5" applyNumberFormat="1" applyFont="1" applyFill="1" applyBorder="1" applyAlignment="1">
      <alignment horizontal="center"/>
    </xf>
    <xf numFmtId="166" fontId="4" fillId="0" borderId="0" xfId="5" applyNumberFormat="1" applyFont="1" applyFill="1" applyBorder="1" applyAlignment="1">
      <alignment horizontal="center"/>
    </xf>
    <xf numFmtId="0" fontId="4" fillId="0" borderId="0" xfId="5" applyNumberFormat="1" applyFont="1" applyFill="1"/>
    <xf numFmtId="0" fontId="4" fillId="6" borderId="0" xfId="5" applyNumberFormat="1" applyFont="1" applyFill="1"/>
    <xf numFmtId="0" fontId="4" fillId="6" borderId="0" xfId="5" applyNumberFormat="1" applyFont="1" applyFill="1" applyAlignment="1">
      <alignment horizontal="center"/>
    </xf>
    <xf numFmtId="0" fontId="13" fillId="6" borderId="0" xfId="5" applyNumberFormat="1" applyFont="1" applyFill="1" applyAlignment="1">
      <alignment horizontal="center"/>
    </xf>
    <xf numFmtId="2" fontId="4" fillId="0" borderId="0" xfId="5" applyNumberFormat="1" applyFont="1" applyFill="1" applyBorder="1" applyAlignment="1">
      <alignment horizontal="center"/>
    </xf>
    <xf numFmtId="2" fontId="6" fillId="0" borderId="0" xfId="5" applyNumberFormat="1" applyFont="1" applyFill="1" applyBorder="1" applyAlignment="1">
      <alignment horizontal="center"/>
    </xf>
    <xf numFmtId="2" fontId="4" fillId="6" borderId="0" xfId="5" applyNumberFormat="1" applyFont="1" applyFill="1" applyBorder="1" applyAlignment="1">
      <alignment horizontal="center"/>
    </xf>
    <xf numFmtId="0" fontId="19" fillId="0" borderId="0" xfId="5" applyNumberFormat="1" applyFont="1" applyFill="1" applyBorder="1" applyAlignment="1">
      <alignment horizontal="center"/>
    </xf>
    <xf numFmtId="169" fontId="33" fillId="0" borderId="0" xfId="5" applyFont="1" applyFill="1" applyAlignment="1">
      <alignment horizontal="center"/>
    </xf>
    <xf numFmtId="169" fontId="32" fillId="0" borderId="0" xfId="5" applyFont="1" applyFill="1" applyAlignment="1">
      <alignment horizontal="center"/>
    </xf>
    <xf numFmtId="169" fontId="37" fillId="0" borderId="0" xfId="5" applyFont="1" applyFill="1" applyAlignment="1">
      <alignment horizontal="center"/>
    </xf>
    <xf numFmtId="169" fontId="32" fillId="6" borderId="0" xfId="5" applyFont="1" applyFill="1" applyAlignment="1">
      <alignment horizontal="center"/>
    </xf>
    <xf numFmtId="170" fontId="32" fillId="11" borderId="0" xfId="5" applyNumberFormat="1" applyFont="1" applyFill="1" applyBorder="1" applyAlignment="1">
      <alignment horizontal="center"/>
    </xf>
    <xf numFmtId="0" fontId="38" fillId="0" borderId="0" xfId="5" applyNumberFormat="1" applyFont="1" applyFill="1" applyAlignment="1">
      <alignment horizontal="center"/>
    </xf>
    <xf numFmtId="0" fontId="38" fillId="6" borderId="0" xfId="5" applyNumberFormat="1" applyFont="1" applyFill="1" applyAlignment="1">
      <alignment horizontal="center"/>
    </xf>
    <xf numFmtId="0" fontId="4" fillId="3" borderId="0" xfId="5" applyNumberFormat="1" applyFont="1" applyFill="1"/>
    <xf numFmtId="2" fontId="4" fillId="3" borderId="0" xfId="5" applyNumberFormat="1" applyFont="1" applyFill="1" applyAlignment="1">
      <alignment horizontal="center"/>
    </xf>
    <xf numFmtId="2" fontId="6" fillId="3" borderId="0" xfId="5" applyNumberFormat="1" applyFont="1" applyFill="1" applyBorder="1" applyAlignment="1">
      <alignment horizontal="center"/>
    </xf>
    <xf numFmtId="168" fontId="6" fillId="3" borderId="0" xfId="5" applyNumberFormat="1" applyFont="1" applyFill="1" applyAlignment="1">
      <alignment horizontal="center"/>
    </xf>
    <xf numFmtId="169" fontId="36" fillId="4" borderId="0" xfId="5" applyFont="1" applyFill="1" applyAlignment="1">
      <alignment horizontal="center"/>
    </xf>
    <xf numFmtId="14" fontId="36" fillId="4" borderId="0" xfId="5" applyNumberFormat="1" applyFont="1" applyFill="1" applyAlignment="1">
      <alignment horizontal="center"/>
    </xf>
    <xf numFmtId="0" fontId="19" fillId="0" borderId="0" xfId="2" applyNumberFormat="1" applyFont="1" applyFill="1" applyAlignment="1" applyProtection="1">
      <alignment horizontal="center"/>
    </xf>
    <xf numFmtId="169" fontId="37" fillId="4" borderId="0" xfId="5" applyFont="1" applyFill="1" applyAlignment="1">
      <alignment horizontal="center"/>
    </xf>
    <xf numFmtId="168" fontId="6" fillId="6" borderId="0" xfId="5" applyNumberFormat="1" applyFont="1" applyFill="1" applyAlignment="1">
      <alignment horizontal="center"/>
    </xf>
    <xf numFmtId="3" fontId="8" fillId="10" borderId="0" xfId="5" applyNumberFormat="1" applyFont="1" applyFill="1" applyBorder="1" applyAlignment="1">
      <alignment horizontal="center"/>
    </xf>
    <xf numFmtId="0" fontId="26" fillId="2" borderId="0" xfId="0" applyFont="1" applyFill="1" applyAlignment="1">
      <alignment horizontal="center"/>
    </xf>
    <xf numFmtId="0" fontId="0" fillId="0" borderId="0" xfId="0" applyAlignment="1">
      <alignment horizontal="left" indent="1"/>
    </xf>
    <xf numFmtId="1" fontId="0" fillId="0" borderId="0" xfId="0" applyNumberFormat="1"/>
    <xf numFmtId="0" fontId="47" fillId="0" borderId="0" xfId="0" applyFont="1" applyAlignment="1">
      <alignment horizontal="left"/>
    </xf>
    <xf numFmtId="0" fontId="47" fillId="0" borderId="0" xfId="0" applyFont="1"/>
    <xf numFmtId="1" fontId="0" fillId="0" borderId="0" xfId="0" applyNumberFormat="1" applyAlignment="1">
      <alignment horizontal="right"/>
    </xf>
    <xf numFmtId="1" fontId="29" fillId="4" borderId="0" xfId="0" applyNumberFormat="1" applyFont="1" applyFill="1" applyAlignment="1">
      <alignment horizontal="right"/>
    </xf>
    <xf numFmtId="4" fontId="0" fillId="0" borderId="0" xfId="0" applyNumberFormat="1"/>
    <xf numFmtId="1" fontId="0" fillId="4" borderId="0" xfId="0" applyNumberFormat="1" applyFill="1"/>
    <xf numFmtId="14" fontId="0" fillId="0" borderId="1" xfId="0" applyNumberFormat="1" applyBorder="1"/>
    <xf numFmtId="14" fontId="0" fillId="0" borderId="0" xfId="0" applyNumberFormat="1" applyFill="1"/>
    <xf numFmtId="2" fontId="0" fillId="0" borderId="0" xfId="0" applyNumberFormat="1" applyFill="1" applyAlignment="1">
      <alignment horizontal="center"/>
    </xf>
    <xf numFmtId="2" fontId="0" fillId="0" borderId="0" xfId="0" applyNumberFormat="1" applyFill="1"/>
    <xf numFmtId="0" fontId="0" fillId="0" borderId="0" xfId="0" applyFill="1" applyAlignment="1">
      <alignment horizontal="center"/>
    </xf>
    <xf numFmtId="0" fontId="0" fillId="0" borderId="1" xfId="0" applyFill="1" applyBorder="1"/>
    <xf numFmtId="1" fontId="0" fillId="0" borderId="0" xfId="0" pivotButton="1" applyNumberFormat="1"/>
    <xf numFmtId="1" fontId="0" fillId="0" borderId="1" xfId="0" applyNumberFormat="1" applyBorder="1"/>
    <xf numFmtId="0" fontId="26" fillId="16" borderId="5" xfId="0" applyFont="1" applyFill="1" applyBorder="1"/>
    <xf numFmtId="14" fontId="0" fillId="0" borderId="1" xfId="0" applyNumberFormat="1" applyBorder="1" applyAlignment="1">
      <alignment horizontal="center"/>
    </xf>
    <xf numFmtId="174" fontId="0" fillId="0" borderId="1" xfId="0" applyNumberFormat="1" applyBorder="1" applyAlignment="1">
      <alignment horizontal="center"/>
    </xf>
    <xf numFmtId="0" fontId="48" fillId="0" borderId="1" xfId="0" applyFont="1" applyBorder="1" applyAlignment="1">
      <alignment horizontal="center"/>
    </xf>
    <xf numFmtId="174" fontId="48" fillId="0" borderId="1" xfId="0" applyNumberFormat="1" applyFont="1" applyBorder="1" applyAlignment="1">
      <alignment horizontal="center"/>
    </xf>
    <xf numFmtId="1" fontId="0" fillId="0" borderId="6" xfId="0" applyNumberFormat="1" applyBorder="1"/>
    <xf numFmtId="14" fontId="0" fillId="0" borderId="6" xfId="0" applyNumberFormat="1" applyBorder="1"/>
    <xf numFmtId="0" fontId="26" fillId="2" borderId="0" xfId="0" applyFont="1" applyFill="1" applyAlignment="1">
      <alignment horizontal="center"/>
    </xf>
    <xf numFmtId="168" fontId="6" fillId="3" borderId="0" xfId="0" applyNumberFormat="1" applyFont="1" applyFill="1" applyAlignment="1">
      <alignment horizontal="center"/>
    </xf>
    <xf numFmtId="3" fontId="8" fillId="10" borderId="0" xfId="0" applyNumberFormat="1" applyFont="1" applyFill="1" applyBorder="1" applyAlignment="1">
      <alignment horizontal="center"/>
    </xf>
    <xf numFmtId="0" fontId="9" fillId="11" borderId="0" xfId="0" applyNumberFormat="1" applyFont="1" applyFill="1" applyAlignment="1">
      <alignment horizontal="left"/>
    </xf>
    <xf numFmtId="169" fontId="20" fillId="4" borderId="0" xfId="0" applyNumberFormat="1" applyFont="1" applyFill="1"/>
    <xf numFmtId="0" fontId="6" fillId="4" borderId="0" xfId="0" applyNumberFormat="1" applyFont="1" applyFill="1" applyBorder="1"/>
    <xf numFmtId="0" fontId="6" fillId="4" borderId="0" xfId="0" applyNumberFormat="1" applyFont="1" applyFill="1" applyBorder="1" applyAlignment="1">
      <alignment horizontal="center"/>
    </xf>
    <xf numFmtId="0" fontId="8" fillId="0" borderId="0" xfId="0" applyNumberFormat="1" applyFont="1" applyBorder="1"/>
    <xf numFmtId="169" fontId="36" fillId="4" borderId="0" xfId="0" applyNumberFormat="1" applyFont="1" applyFill="1" applyAlignment="1">
      <alignment horizontal="center"/>
    </xf>
    <xf numFmtId="0" fontId="4" fillId="3" borderId="0" xfId="0" applyNumberFormat="1" applyFont="1" applyFill="1"/>
    <xf numFmtId="2" fontId="6" fillId="3" borderId="0" xfId="0" applyNumberFormat="1" applyFont="1" applyFill="1" applyBorder="1" applyAlignment="1">
      <alignment horizontal="center"/>
    </xf>
    <xf numFmtId="2" fontId="4" fillId="3" borderId="0" xfId="0" applyNumberFormat="1" applyFont="1" applyFill="1" applyAlignment="1">
      <alignment horizontal="center"/>
    </xf>
    <xf numFmtId="169" fontId="9" fillId="11" borderId="0" xfId="0" applyNumberFormat="1" applyFont="1" applyFill="1" applyAlignment="1"/>
    <xf numFmtId="3" fontId="9" fillId="12" borderId="0" xfId="0" applyNumberFormat="1" applyFont="1" applyFill="1" applyBorder="1" applyAlignment="1">
      <alignment horizontal="right"/>
    </xf>
    <xf numFmtId="169" fontId="8" fillId="0" borderId="0" xfId="0" applyNumberFormat="1" applyFont="1"/>
    <xf numFmtId="0" fontId="13" fillId="6" borderId="0" xfId="0" applyNumberFormat="1" applyFont="1" applyFill="1" applyAlignment="1">
      <alignment horizontal="center"/>
    </xf>
    <xf numFmtId="0" fontId="4" fillId="6" borderId="0" xfId="0" applyNumberFormat="1" applyFont="1" applyFill="1" applyAlignment="1">
      <alignment horizontal="center"/>
    </xf>
    <xf numFmtId="0" fontId="4" fillId="6" borderId="0" xfId="0" applyNumberFormat="1" applyFont="1" applyFill="1"/>
    <xf numFmtId="0" fontId="31" fillId="6" borderId="0" xfId="0" applyNumberFormat="1" applyFont="1" applyFill="1" applyAlignment="1">
      <alignment horizontal="center"/>
    </xf>
    <xf numFmtId="168" fontId="6" fillId="6" borderId="0" xfId="0" applyNumberFormat="1" applyFont="1" applyFill="1" applyAlignment="1">
      <alignment horizontal="center"/>
    </xf>
    <xf numFmtId="169" fontId="32" fillId="6" borderId="0" xfId="0" applyNumberFormat="1" applyFont="1" applyFill="1" applyAlignment="1">
      <alignment horizontal="center"/>
    </xf>
    <xf numFmtId="169" fontId="33" fillId="12" borderId="0" xfId="0" applyNumberFormat="1" applyFont="1" applyFill="1" applyAlignment="1">
      <alignment horizontal="center"/>
    </xf>
    <xf numFmtId="169" fontId="33" fillId="11" borderId="0" xfId="0" applyNumberFormat="1" applyFont="1" applyFill="1" applyAlignment="1">
      <alignment horizontal="center"/>
    </xf>
    <xf numFmtId="170" fontId="32" fillId="11" borderId="0" xfId="0" applyNumberFormat="1" applyFont="1" applyFill="1" applyBorder="1" applyAlignment="1">
      <alignment horizontal="center"/>
    </xf>
    <xf numFmtId="169" fontId="16" fillId="12" borderId="0" xfId="0" applyNumberFormat="1" applyFont="1" applyFill="1" applyAlignment="1">
      <alignment horizontal="center"/>
    </xf>
    <xf numFmtId="0" fontId="41" fillId="6" borderId="0" xfId="0" applyNumberFormat="1" applyFont="1" applyFill="1" applyAlignment="1">
      <alignment horizontal="center"/>
    </xf>
    <xf numFmtId="0" fontId="6" fillId="6" borderId="0" xfId="0" applyNumberFormat="1" applyFont="1" applyFill="1"/>
    <xf numFmtId="2" fontId="6" fillId="3" borderId="0" xfId="0" applyNumberFormat="1" applyFont="1" applyFill="1" applyAlignment="1">
      <alignment horizontal="center"/>
    </xf>
    <xf numFmtId="170" fontId="37" fillId="11" borderId="0" xfId="0" applyNumberFormat="1" applyFont="1" applyFill="1" applyBorder="1" applyAlignment="1">
      <alignment horizontal="center"/>
    </xf>
    <xf numFmtId="0" fontId="13" fillId="6" borderId="0" xfId="0" applyNumberFormat="1" applyFont="1" applyFill="1"/>
    <xf numFmtId="169" fontId="9" fillId="12" borderId="0" xfId="0" applyNumberFormat="1" applyFont="1" applyFill="1"/>
    <xf numFmtId="0" fontId="38" fillId="6" borderId="0" xfId="0" applyNumberFormat="1" applyFont="1" applyFill="1" applyAlignment="1">
      <alignment horizontal="center"/>
    </xf>
    <xf numFmtId="0" fontId="6" fillId="6" borderId="0" xfId="0" applyNumberFormat="1" applyFont="1" applyFill="1" applyAlignment="1">
      <alignment horizontal="center"/>
    </xf>
    <xf numFmtId="170" fontId="40" fillId="11" borderId="0" xfId="0" applyNumberFormat="1" applyFont="1" applyFill="1" applyBorder="1" applyAlignment="1">
      <alignment horizontal="center"/>
    </xf>
    <xf numFmtId="169" fontId="36" fillId="12" borderId="0" xfId="0" applyNumberFormat="1" applyFont="1" applyFill="1" applyAlignment="1">
      <alignment horizontal="center"/>
    </xf>
    <xf numFmtId="0" fontId="6" fillId="3" borderId="0" xfId="0" applyNumberFormat="1" applyFont="1" applyFill="1"/>
    <xf numFmtId="169" fontId="9" fillId="15" borderId="0" xfId="0" applyNumberFormat="1" applyFont="1" applyFill="1"/>
    <xf numFmtId="0" fontId="19" fillId="6" borderId="0" xfId="0" applyNumberFormat="1" applyFont="1" applyFill="1"/>
    <xf numFmtId="1" fontId="41" fillId="6" borderId="0" xfId="0" applyNumberFormat="1" applyFont="1" applyFill="1" applyAlignment="1">
      <alignment horizontal="center"/>
    </xf>
    <xf numFmtId="0" fontId="22" fillId="6" borderId="0" xfId="0" applyNumberFormat="1" applyFont="1" applyFill="1" applyAlignment="1">
      <alignment horizontal="center"/>
    </xf>
    <xf numFmtId="0" fontId="19" fillId="6" borderId="0" xfId="0" applyNumberFormat="1" applyFont="1" applyFill="1" applyAlignment="1">
      <alignment horizontal="center"/>
    </xf>
    <xf numFmtId="169" fontId="34" fillId="11" borderId="0" xfId="0" applyNumberFormat="1" applyFont="1" applyFill="1" applyAlignment="1">
      <alignment horizontal="center"/>
    </xf>
    <xf numFmtId="169" fontId="36" fillId="11" borderId="0" xfId="0" applyNumberFormat="1" applyFont="1" applyFill="1" applyAlignment="1">
      <alignment horizontal="center"/>
    </xf>
    <xf numFmtId="169" fontId="20" fillId="10" borderId="0" xfId="0" applyNumberFormat="1" applyFont="1" applyFill="1"/>
    <xf numFmtId="169" fontId="9" fillId="5" borderId="0" xfId="0" applyNumberFormat="1" applyFont="1" applyFill="1"/>
    <xf numFmtId="170" fontId="32" fillId="11" borderId="0" xfId="0" applyNumberFormat="1" applyFont="1" applyFill="1" applyAlignment="1">
      <alignment horizontal="center"/>
    </xf>
    <xf numFmtId="170" fontId="37" fillId="11" borderId="0" xfId="0" applyNumberFormat="1" applyFont="1" applyFill="1" applyAlignment="1">
      <alignment horizontal="center"/>
    </xf>
    <xf numFmtId="0" fontId="42" fillId="0" borderId="0" xfId="0" applyNumberFormat="1" applyFont="1" applyFill="1"/>
    <xf numFmtId="0" fontId="42" fillId="0" borderId="0" xfId="0" applyNumberFormat="1" applyFont="1" applyFill="1" applyAlignment="1">
      <alignment horizontal="center"/>
    </xf>
    <xf numFmtId="169" fontId="9" fillId="4" borderId="0" xfId="0" applyNumberFormat="1" applyFont="1" applyFill="1"/>
    <xf numFmtId="167" fontId="0" fillId="0" borderId="0" xfId="0" applyNumberFormat="1" applyFill="1"/>
    <xf numFmtId="10" fontId="0" fillId="0" borderId="0" xfId="0" applyNumberFormat="1" applyAlignment="1">
      <alignment horizontal="center"/>
    </xf>
    <xf numFmtId="1" fontId="0" fillId="0" borderId="0" xfId="0" applyNumberFormat="1" applyAlignment="1">
      <alignment horizontal="center"/>
    </xf>
    <xf numFmtId="14" fontId="0" fillId="17" borderId="0" xfId="0" applyNumberFormat="1" applyFont="1" applyFill="1"/>
    <xf numFmtId="14" fontId="30" fillId="17" borderId="0" xfId="0" applyNumberFormat="1" applyFont="1" applyFill="1" applyBorder="1" applyAlignment="1">
      <alignment horizontal="right"/>
    </xf>
    <xf numFmtId="170" fontId="34" fillId="17" borderId="0" xfId="5" applyNumberFormat="1" applyFont="1" applyFill="1" applyBorder="1" applyAlignment="1">
      <alignment horizontal="center"/>
    </xf>
    <xf numFmtId="170" fontId="44" fillId="17" borderId="0" xfId="0" applyNumberFormat="1" applyFont="1" applyFill="1" applyBorder="1" applyAlignment="1">
      <alignment horizontal="center"/>
    </xf>
    <xf numFmtId="14" fontId="30" fillId="17" borderId="0" xfId="0" applyNumberFormat="1" applyFont="1" applyFill="1" applyBorder="1" applyAlignment="1">
      <alignment horizontal="center"/>
    </xf>
    <xf numFmtId="14" fontId="5" fillId="17" borderId="0" xfId="1" applyNumberFormat="1" applyFont="1" applyFill="1" applyBorder="1" applyAlignment="1" applyProtection="1">
      <alignment horizontal="center" vertical="center" wrapText="1"/>
    </xf>
    <xf numFmtId="168" fontId="45" fillId="17" borderId="0" xfId="0" applyNumberFormat="1" applyFont="1" applyFill="1" applyAlignment="1">
      <alignment horizontal="center"/>
    </xf>
    <xf numFmtId="2" fontId="1" fillId="2" borderId="0" xfId="0" applyNumberFormat="1" applyFont="1" applyFill="1" applyAlignment="1">
      <alignment horizontal="center"/>
    </xf>
    <xf numFmtId="0" fontId="19" fillId="0" borderId="0" xfId="0" applyNumberFormat="1" applyFont="1" applyFill="1" applyBorder="1" applyAlignment="1">
      <alignment horizontal="center"/>
    </xf>
    <xf numFmtId="0" fontId="13" fillId="11" borderId="0" xfId="0" applyNumberFormat="1" applyFont="1" applyFill="1" applyAlignment="1">
      <alignment horizontal="center"/>
    </xf>
    <xf numFmtId="0" fontId="4" fillId="11" borderId="0" xfId="0" applyNumberFormat="1" applyFont="1" applyFill="1" applyAlignment="1">
      <alignment horizontal="center"/>
    </xf>
    <xf numFmtId="0" fontId="8" fillId="11" borderId="0" xfId="0" applyNumberFormat="1" applyFont="1" applyFill="1"/>
    <xf numFmtId="0" fontId="4" fillId="11" borderId="0" xfId="0" applyNumberFormat="1" applyFont="1" applyFill="1"/>
    <xf numFmtId="0" fontId="38" fillId="11" borderId="0" xfId="0" applyNumberFormat="1" applyFont="1" applyFill="1" applyAlignment="1">
      <alignment horizontal="center"/>
    </xf>
    <xf numFmtId="0" fontId="19" fillId="11" borderId="0" xfId="2" applyNumberFormat="1" applyFont="1" applyFill="1" applyAlignment="1" applyProtection="1">
      <alignment horizontal="center"/>
    </xf>
    <xf numFmtId="2" fontId="4" fillId="11" borderId="0" xfId="0" applyNumberFormat="1" applyFont="1" applyFill="1" applyAlignment="1">
      <alignment horizontal="center"/>
    </xf>
    <xf numFmtId="168" fontId="6" fillId="11" borderId="0" xfId="0" applyNumberFormat="1" applyFont="1" applyFill="1" applyAlignment="1">
      <alignment horizontal="center"/>
    </xf>
    <xf numFmtId="169" fontId="32" fillId="11" borderId="0" xfId="0" applyNumberFormat="1" applyFont="1" applyFill="1" applyAlignment="1">
      <alignment horizontal="center"/>
    </xf>
    <xf numFmtId="169" fontId="37" fillId="11" borderId="0" xfId="0" applyNumberFormat="1" applyFont="1" applyFill="1" applyAlignment="1">
      <alignment horizontal="center"/>
    </xf>
    <xf numFmtId="170" fontId="9" fillId="11" borderId="0" xfId="0" applyNumberFormat="1" applyFont="1" applyFill="1" applyAlignment="1"/>
    <xf numFmtId="169" fontId="9" fillId="11" borderId="0" xfId="0" applyNumberFormat="1" applyFont="1" applyFill="1"/>
    <xf numFmtId="0" fontId="7" fillId="11" borderId="0" xfId="0" applyNumberFormat="1" applyFont="1" applyFill="1" applyAlignment="1">
      <alignment horizontal="center"/>
    </xf>
    <xf numFmtId="0" fontId="8" fillId="11" borderId="0" xfId="0" applyNumberFormat="1" applyFont="1" applyFill="1" applyBorder="1" applyAlignment="1">
      <alignment horizontal="left"/>
    </xf>
    <xf numFmtId="3" fontId="20" fillId="11" borderId="0" xfId="0" applyNumberFormat="1" applyFont="1" applyFill="1" applyAlignment="1">
      <alignment horizontal="center"/>
    </xf>
    <xf numFmtId="169" fontId="20" fillId="11" borderId="0" xfId="0" applyNumberFormat="1" applyFont="1" applyFill="1"/>
    <xf numFmtId="0" fontId="35" fillId="11" borderId="0" xfId="0" applyNumberFormat="1" applyFont="1" applyFill="1"/>
    <xf numFmtId="0" fontId="6" fillId="11" borderId="0" xfId="0" applyNumberFormat="1" applyFont="1" applyFill="1" applyBorder="1"/>
    <xf numFmtId="0" fontId="6" fillId="11" borderId="0" xfId="0" applyNumberFormat="1" applyFont="1" applyFill="1" applyBorder="1" applyAlignment="1">
      <alignment horizontal="center"/>
    </xf>
    <xf numFmtId="169" fontId="16" fillId="11" borderId="0" xfId="0" applyNumberFormat="1" applyFont="1" applyFill="1" applyAlignment="1">
      <alignment horizontal="center"/>
    </xf>
    <xf numFmtId="0" fontId="8" fillId="11" borderId="0" xfId="0" applyNumberFormat="1" applyFont="1" applyFill="1" applyBorder="1"/>
    <xf numFmtId="14" fontId="36" fillId="11" borderId="0" xfId="0" applyNumberFormat="1" applyFont="1" applyFill="1" applyAlignment="1">
      <alignment horizontal="center"/>
    </xf>
    <xf numFmtId="3" fontId="9" fillId="11" borderId="0" xfId="0" applyNumberFormat="1" applyFont="1" applyFill="1" applyBorder="1" applyAlignment="1">
      <alignment horizontal="center"/>
    </xf>
    <xf numFmtId="3" fontId="9" fillId="11" borderId="0" xfId="0" applyNumberFormat="1" applyFont="1" applyFill="1" applyBorder="1" applyAlignment="1">
      <alignment horizontal="right"/>
    </xf>
    <xf numFmtId="0" fontId="9" fillId="11" borderId="0" xfId="0" applyNumberFormat="1" applyFont="1" applyFill="1" applyBorder="1"/>
    <xf numFmtId="3" fontId="14" fillId="11" borderId="0" xfId="3" applyNumberFormat="1" applyFont="1" applyFill="1"/>
    <xf numFmtId="1" fontId="14" fillId="11" borderId="0" xfId="2" applyNumberFormat="1" applyFont="1" applyFill="1" applyAlignment="1">
      <alignment horizontal="center"/>
    </xf>
    <xf numFmtId="4" fontId="15" fillId="11" borderId="0" xfId="2" applyNumberFormat="1" applyFont="1" applyFill="1" applyAlignment="1">
      <alignment horizontal="center"/>
    </xf>
    <xf numFmtId="169" fontId="0" fillId="11" borderId="0" xfId="0" applyNumberFormat="1" applyFill="1"/>
    <xf numFmtId="0" fontId="31" fillId="11" borderId="0" xfId="0" applyNumberFormat="1" applyFont="1" applyFill="1" applyAlignment="1">
      <alignment horizontal="center"/>
    </xf>
    <xf numFmtId="0" fontId="6" fillId="11" borderId="0" xfId="0" applyNumberFormat="1" applyFont="1" applyFill="1"/>
    <xf numFmtId="0" fontId="6" fillId="11" borderId="0" xfId="0" applyNumberFormat="1" applyFont="1" applyFill="1" applyAlignment="1">
      <alignment horizontal="center"/>
    </xf>
    <xf numFmtId="0" fontId="41" fillId="11" borderId="0" xfId="0" applyNumberFormat="1" applyFont="1" applyFill="1" applyAlignment="1">
      <alignment horizontal="center"/>
    </xf>
    <xf numFmtId="170" fontId="36" fillId="11" borderId="0" xfId="0" applyNumberFormat="1" applyFont="1" applyFill="1" applyAlignment="1">
      <alignment horizontal="center"/>
    </xf>
    <xf numFmtId="0" fontId="19" fillId="11" borderId="0" xfId="0" applyNumberFormat="1" applyFont="1" applyFill="1"/>
    <xf numFmtId="1" fontId="41" fillId="11" borderId="0" xfId="0" applyNumberFormat="1" applyFont="1" applyFill="1" applyAlignment="1">
      <alignment horizontal="center"/>
    </xf>
    <xf numFmtId="0" fontId="22" fillId="11" borderId="0" xfId="0" applyNumberFormat="1" applyFont="1" applyFill="1" applyAlignment="1">
      <alignment horizontal="center"/>
    </xf>
    <xf numFmtId="0" fontId="19" fillId="11" borderId="0" xfId="0" applyNumberFormat="1" applyFont="1" applyFill="1" applyAlignment="1">
      <alignment horizontal="center"/>
    </xf>
    <xf numFmtId="0" fontId="13" fillId="11" borderId="0" xfId="0" applyNumberFormat="1" applyFont="1" applyFill="1"/>
    <xf numFmtId="0" fontId="26" fillId="2" borderId="1" xfId="0" applyFont="1" applyFill="1" applyBorder="1" applyAlignment="1">
      <alignment horizontal="center"/>
    </xf>
    <xf numFmtId="0" fontId="0" fillId="18" borderId="0" xfId="0" applyFill="1"/>
    <xf numFmtId="2" fontId="0" fillId="18" borderId="0" xfId="0" applyNumberFormat="1" applyFill="1"/>
    <xf numFmtId="167" fontId="0" fillId="18" borderId="0" xfId="0" applyNumberFormat="1" applyFill="1"/>
    <xf numFmtId="0" fontId="0" fillId="18" borderId="0" xfId="0" applyFill="1" applyAlignment="1">
      <alignment horizontal="center"/>
    </xf>
    <xf numFmtId="14" fontId="0" fillId="18" borderId="0" xfId="0" applyNumberFormat="1" applyFill="1"/>
    <xf numFmtId="170" fontId="34" fillId="17" borderId="0" xfId="0" applyNumberFormat="1" applyFont="1" applyFill="1" applyBorder="1" applyAlignment="1">
      <alignment horizontal="center"/>
    </xf>
    <xf numFmtId="3" fontId="0" fillId="0" borderId="0" xfId="0" applyNumberFormat="1"/>
    <xf numFmtId="9" fontId="0" fillId="0" borderId="0" xfId="0" applyNumberFormat="1"/>
    <xf numFmtId="165" fontId="26" fillId="2" borderId="0" xfId="0" applyNumberFormat="1" applyFont="1" applyFill="1" applyAlignment="1">
      <alignment horizontal="center"/>
    </xf>
    <xf numFmtId="14" fontId="0" fillId="0" borderId="0" xfId="0" applyNumberFormat="1" applyAlignment="1">
      <alignment horizontal="left"/>
    </xf>
    <xf numFmtId="0" fontId="34" fillId="7" borderId="0" xfId="0" applyFont="1" applyFill="1" applyBorder="1" applyAlignment="1">
      <alignment horizontal="center" vertical="center"/>
    </xf>
    <xf numFmtId="0" fontId="34" fillId="7" borderId="0" xfId="0" applyFont="1" applyFill="1" applyBorder="1" applyAlignment="1">
      <alignment horizontal="center" vertical="center" wrapText="1"/>
    </xf>
    <xf numFmtId="171" fontId="34" fillId="7" borderId="0" xfId="0" applyNumberFormat="1" applyFont="1" applyFill="1" applyBorder="1" applyAlignment="1">
      <alignment horizontal="center" vertical="center" wrapText="1"/>
    </xf>
    <xf numFmtId="49" fontId="34" fillId="7" borderId="0" xfId="0" applyNumberFormat="1" applyFont="1" applyFill="1" applyBorder="1" applyAlignment="1">
      <alignment horizontal="center" vertical="center" wrapText="1"/>
    </xf>
    <xf numFmtId="21" fontId="34" fillId="7" borderId="0" xfId="0" applyNumberFormat="1" applyFont="1" applyFill="1" applyBorder="1" applyAlignment="1">
      <alignment horizontal="center" vertical="center" wrapText="1"/>
    </xf>
    <xf numFmtId="14" fontId="34" fillId="7" borderId="0" xfId="0" applyNumberFormat="1" applyFont="1" applyFill="1" applyBorder="1" applyAlignment="1">
      <alignment horizontal="center" vertical="center" wrapText="1"/>
    </xf>
    <xf numFmtId="1" fontId="34" fillId="7" borderId="0" xfId="0" applyNumberFormat="1" applyFont="1" applyFill="1" applyBorder="1" applyAlignment="1">
      <alignment horizontal="center" vertical="center" wrapText="1"/>
    </xf>
    <xf numFmtId="0" fontId="50" fillId="7" borderId="0" xfId="0" applyFont="1" applyFill="1" applyBorder="1"/>
    <xf numFmtId="0" fontId="29" fillId="5" borderId="0" xfId="0" applyFont="1" applyFill="1"/>
    <xf numFmtId="1" fontId="29" fillId="5" borderId="0" xfId="0" applyNumberFormat="1" applyFont="1" applyFill="1" applyAlignment="1">
      <alignment horizontal="center"/>
    </xf>
    <xf numFmtId="0" fontId="29" fillId="4" borderId="0" xfId="0" applyFont="1" applyFill="1"/>
    <xf numFmtId="1" fontId="29" fillId="4" borderId="0" xfId="0" applyNumberFormat="1" applyFont="1" applyFill="1" applyAlignment="1">
      <alignment horizontal="center"/>
    </xf>
    <xf numFmtId="0" fontId="1" fillId="16" borderId="7" xfId="0" applyFont="1" applyFill="1" applyBorder="1" applyAlignment="1">
      <alignment horizontal="left"/>
    </xf>
    <xf numFmtId="0" fontId="46" fillId="0" borderId="0" xfId="4"/>
    <xf numFmtId="0" fontId="46" fillId="0" borderId="0" xfId="4" applyBorder="1"/>
    <xf numFmtId="0" fontId="4" fillId="0" borderId="0" xfId="4" applyFont="1" applyFill="1" applyBorder="1"/>
    <xf numFmtId="0" fontId="46" fillId="0" borderId="0" xfId="4" applyFill="1" applyBorder="1"/>
    <xf numFmtId="171" fontId="46" fillId="0" borderId="0" xfId="4" applyNumberFormat="1" applyFill="1" applyBorder="1"/>
    <xf numFmtId="49" fontId="46" fillId="0" borderId="0" xfId="4" applyNumberFormat="1" applyFill="1" applyBorder="1"/>
    <xf numFmtId="21" fontId="46" fillId="0" borderId="0" xfId="4" applyNumberFormat="1" applyFill="1" applyBorder="1"/>
    <xf numFmtId="171" fontId="46" fillId="0" borderId="0" xfId="4" applyNumberFormat="1" applyBorder="1"/>
    <xf numFmtId="49" fontId="46" fillId="0" borderId="0" xfId="4" applyNumberFormat="1" applyBorder="1"/>
    <xf numFmtId="21" fontId="46" fillId="0" borderId="0" xfId="4" applyNumberFormat="1" applyBorder="1"/>
    <xf numFmtId="14" fontId="46" fillId="0" borderId="0" xfId="4" applyNumberFormat="1" applyBorder="1"/>
    <xf numFmtId="0" fontId="46" fillId="0" borderId="0" xfId="4" applyBorder="1" applyAlignment="1">
      <alignment wrapText="1"/>
    </xf>
    <xf numFmtId="0" fontId="4" fillId="0" borderId="0" xfId="4" applyFont="1" applyBorder="1"/>
    <xf numFmtId="0" fontId="46" fillId="0" borderId="0" xfId="4" applyNumberFormat="1" applyFill="1" applyBorder="1"/>
    <xf numFmtId="0" fontId="46" fillId="0" borderId="0" xfId="4" applyNumberFormat="1" applyBorder="1"/>
    <xf numFmtId="1" fontId="46" fillId="0" borderId="0" xfId="4" applyNumberFormat="1" applyFill="1" applyBorder="1"/>
    <xf numFmtId="1" fontId="46" fillId="0" borderId="0" xfId="4" applyNumberFormat="1" applyBorder="1"/>
    <xf numFmtId="165" fontId="0" fillId="0" borderId="0" xfId="0" applyNumberFormat="1" applyFill="1"/>
    <xf numFmtId="165" fontId="0" fillId="18" borderId="0" xfId="0" applyNumberFormat="1" applyFill="1"/>
    <xf numFmtId="4" fontId="52" fillId="0" borderId="1" xfId="0" applyNumberFormat="1" applyFont="1" applyBorder="1"/>
    <xf numFmtId="0" fontId="51" fillId="4" borderId="1" xfId="0" applyFont="1" applyFill="1" applyBorder="1"/>
    <xf numFmtId="175" fontId="0" fillId="3" borderId="1" xfId="37" applyNumberFormat="1" applyFont="1" applyFill="1" applyBorder="1"/>
    <xf numFmtId="175" fontId="4" fillId="3" borderId="1" xfId="37" applyNumberFormat="1" applyFont="1" applyFill="1" applyBorder="1" applyAlignment="1">
      <alignment horizontal="center"/>
    </xf>
    <xf numFmtId="0" fontId="51" fillId="3" borderId="1" xfId="0" applyFont="1" applyFill="1" applyBorder="1"/>
    <xf numFmtId="3" fontId="4" fillId="3" borderId="1" xfId="21" applyNumberFormat="1" applyFont="1" applyFill="1" applyBorder="1"/>
    <xf numFmtId="0" fontId="0" fillId="0" borderId="1" xfId="0" applyFont="1" applyBorder="1"/>
    <xf numFmtId="1" fontId="6" fillId="4" borderId="1" xfId="21" applyNumberFormat="1" applyFont="1" applyFill="1" applyBorder="1" applyAlignment="1">
      <alignment horizontal="center"/>
    </xf>
    <xf numFmtId="3" fontId="0" fillId="0" borderId="1" xfId="0" applyNumberFormat="1" applyBorder="1"/>
    <xf numFmtId="9" fontId="0" fillId="0" borderId="1" xfId="36" applyFont="1" applyBorder="1"/>
    <xf numFmtId="9" fontId="0" fillId="0" borderId="1" xfId="0" applyNumberFormat="1" applyBorder="1"/>
    <xf numFmtId="9" fontId="0" fillId="0" borderId="1" xfId="36" applyFont="1" applyBorder="1" applyAlignment="1">
      <alignment horizontal="center"/>
    </xf>
    <xf numFmtId="2" fontId="0" fillId="0" borderId="1" xfId="0" applyNumberFormat="1" applyBorder="1" applyAlignment="1">
      <alignment horizontal="center"/>
    </xf>
    <xf numFmtId="4" fontId="0" fillId="0" borderId="0" xfId="0" applyNumberFormat="1" applyAlignment="1">
      <alignment horizontal="center"/>
    </xf>
    <xf numFmtId="4" fontId="0" fillId="0" borderId="0" xfId="0" applyNumberFormat="1" applyBorder="1"/>
    <xf numFmtId="3" fontId="0" fillId="0" borderId="1" xfId="0" applyNumberFormat="1" applyBorder="1" applyAlignment="1">
      <alignment horizontal="center"/>
    </xf>
    <xf numFmtId="9" fontId="0" fillId="0" borderId="1" xfId="0" applyNumberFormat="1" applyBorder="1" applyAlignment="1">
      <alignment horizontal="center"/>
    </xf>
    <xf numFmtId="0" fontId="1" fillId="16" borderId="5" xfId="0" applyFont="1" applyFill="1" applyBorder="1"/>
    <xf numFmtId="0" fontId="43" fillId="0" borderId="0" xfId="0" applyFont="1" applyBorder="1" applyAlignment="1">
      <alignment horizontal="center"/>
    </xf>
    <xf numFmtId="171" fontId="43" fillId="0" borderId="0" xfId="0" applyNumberFormat="1" applyFont="1" applyBorder="1" applyAlignment="1">
      <alignment horizontal="center"/>
    </xf>
    <xf numFmtId="0" fontId="0" fillId="0" borderId="0" xfId="0" applyBorder="1" applyAlignment="1">
      <alignment horizontal="center"/>
    </xf>
    <xf numFmtId="21" fontId="43" fillId="0" borderId="0" xfId="0" applyNumberFormat="1" applyFont="1" applyBorder="1" applyAlignment="1">
      <alignment horizontal="center"/>
    </xf>
    <xf numFmtId="0" fontId="4" fillId="0" borderId="0" xfId="0" applyFont="1" applyFill="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171" fontId="36" fillId="7" borderId="10" xfId="0" applyNumberFormat="1" applyFont="1" applyFill="1" applyBorder="1" applyAlignment="1">
      <alignment horizontal="center" vertical="center" wrapText="1"/>
    </xf>
    <xf numFmtId="171" fontId="0" fillId="0" borderId="8" xfId="0" applyNumberFormat="1" applyBorder="1" applyAlignment="1">
      <alignment horizontal="center"/>
    </xf>
    <xf numFmtId="21" fontId="0" fillId="0" borderId="8" xfId="0" applyNumberFormat="1" applyBorder="1" applyAlignment="1">
      <alignment horizontal="center"/>
    </xf>
    <xf numFmtId="0" fontId="0" fillId="0" borderId="11" xfId="0" applyBorder="1" applyAlignment="1">
      <alignment horizontal="center"/>
    </xf>
    <xf numFmtId="0" fontId="4" fillId="0" borderId="8" xfId="0" applyFont="1" applyBorder="1" applyAlignment="1">
      <alignment horizontal="center"/>
    </xf>
    <xf numFmtId="0" fontId="4" fillId="0" borderId="11" xfId="0" applyFont="1" applyBorder="1" applyAlignment="1">
      <alignment horizontal="center"/>
    </xf>
    <xf numFmtId="0" fontId="0" fillId="0" borderId="8" xfId="0" applyNumberFormat="1" applyBorder="1" applyAlignment="1">
      <alignment horizontal="center"/>
    </xf>
    <xf numFmtId="0" fontId="0" fillId="3" borderId="8" xfId="0" applyNumberFormat="1" applyFill="1" applyBorder="1" applyAlignment="1">
      <alignment horizontal="center"/>
    </xf>
    <xf numFmtId="0" fontId="1" fillId="16" borderId="7" xfId="0" applyFont="1" applyFill="1" applyBorder="1" applyAlignment="1">
      <alignment horizontal="center"/>
    </xf>
    <xf numFmtId="0" fontId="1" fillId="16" borderId="7" xfId="0" applyFont="1" applyFill="1" applyBorder="1"/>
    <xf numFmtId="0" fontId="36" fillId="7" borderId="10" xfId="0" applyFont="1" applyFill="1" applyBorder="1" applyAlignment="1">
      <alignment horizontal="center" vertical="center"/>
    </xf>
    <xf numFmtId="0" fontId="36" fillId="7" borderId="10" xfId="0" applyFont="1" applyFill="1" applyBorder="1" applyAlignment="1">
      <alignment horizontal="center" vertical="center" wrapText="1"/>
    </xf>
    <xf numFmtId="21" fontId="36" fillId="7" borderId="10" xfId="0" applyNumberFormat="1" applyFont="1" applyFill="1" applyBorder="1" applyAlignment="1">
      <alignment horizontal="center" vertical="center" wrapText="1"/>
    </xf>
    <xf numFmtId="0" fontId="13" fillId="7" borderId="0" xfId="0" applyFont="1" applyFill="1" applyAlignment="1">
      <alignment horizontal="center"/>
    </xf>
    <xf numFmtId="0" fontId="0" fillId="0" borderId="6" xfId="0" applyBorder="1"/>
    <xf numFmtId="0" fontId="0" fillId="0" borderId="12" xfId="0" applyBorder="1"/>
    <xf numFmtId="0" fontId="1" fillId="16" borderId="13" xfId="0" applyFont="1" applyFill="1" applyBorder="1" applyAlignment="1">
      <alignment horizontal="center"/>
    </xf>
    <xf numFmtId="0" fontId="1" fillId="2" borderId="1" xfId="0" applyFont="1" applyFill="1" applyBorder="1" applyAlignment="1">
      <alignment horizontal="center"/>
    </xf>
    <xf numFmtId="0" fontId="1" fillId="19" borderId="0" xfId="0" applyFont="1" applyFill="1" applyBorder="1" applyAlignment="1">
      <alignment horizontal="center"/>
    </xf>
    <xf numFmtId="3" fontId="0" fillId="4" borderId="0" xfId="0" applyNumberFormat="1" applyFill="1"/>
    <xf numFmtId="10" fontId="0" fillId="0" borderId="1" xfId="36" applyNumberFormat="1" applyFont="1" applyFill="1" applyBorder="1"/>
    <xf numFmtId="2" fontId="54" fillId="0" borderId="1" xfId="0" applyNumberFormat="1" applyFont="1" applyFill="1" applyBorder="1" applyAlignment="1">
      <alignment horizontal="center"/>
    </xf>
    <xf numFmtId="9" fontId="54" fillId="0" borderId="1" xfId="0" applyNumberFormat="1" applyFont="1" applyFill="1" applyBorder="1" applyAlignment="1">
      <alignment horizontal="center"/>
    </xf>
    <xf numFmtId="0" fontId="53" fillId="0" borderId="0" xfId="0" applyFont="1"/>
    <xf numFmtId="0" fontId="1" fillId="16" borderId="13" xfId="0" applyFont="1" applyFill="1" applyBorder="1"/>
    <xf numFmtId="3" fontId="0" fillId="0" borderId="1" xfId="0" applyNumberFormat="1" applyFont="1" applyFill="1" applyBorder="1" applyAlignment="1">
      <alignment horizontal="center"/>
    </xf>
    <xf numFmtId="3" fontId="0" fillId="0" borderId="1" xfId="0" applyNumberFormat="1" applyFont="1" applyBorder="1" applyAlignment="1">
      <alignment horizontal="center"/>
    </xf>
    <xf numFmtId="14" fontId="1" fillId="16" borderId="13" xfId="0" applyNumberFormat="1" applyFont="1" applyFill="1" applyBorder="1" applyAlignment="1">
      <alignment horizontal="center"/>
    </xf>
    <xf numFmtId="170" fontId="34" fillId="11" borderId="0" xfId="0" applyNumberFormat="1" applyFont="1" applyFill="1" applyBorder="1" applyAlignment="1">
      <alignment horizontal="center"/>
    </xf>
    <xf numFmtId="3" fontId="8" fillId="11" borderId="0" xfId="0" applyNumberFormat="1" applyFont="1" applyFill="1" applyBorder="1" applyAlignment="1">
      <alignment horizontal="center"/>
    </xf>
    <xf numFmtId="3" fontId="8" fillId="11" borderId="0" xfId="0" applyNumberFormat="1" applyFont="1" applyFill="1" applyBorder="1" applyAlignment="1">
      <alignment horizontal="right"/>
    </xf>
    <xf numFmtId="2" fontId="6" fillId="11" borderId="0" xfId="0" applyNumberFormat="1" applyFont="1" applyFill="1" applyAlignment="1">
      <alignment horizontal="center"/>
    </xf>
    <xf numFmtId="170" fontId="34" fillId="3" borderId="0" xfId="0" applyNumberFormat="1" applyFont="1" applyFill="1" applyBorder="1" applyAlignment="1">
      <alignment horizontal="center"/>
    </xf>
    <xf numFmtId="170" fontId="34" fillId="5" borderId="0" xfId="0" applyNumberFormat="1" applyFont="1" applyFill="1" applyBorder="1" applyAlignment="1">
      <alignment horizontal="center"/>
    </xf>
    <xf numFmtId="170" fontId="34" fillId="20" borderId="0" xfId="0" applyNumberFormat="1" applyFont="1" applyFill="1" applyBorder="1" applyAlignment="1">
      <alignment horizontal="center"/>
    </xf>
    <xf numFmtId="170" fontId="34" fillId="0" borderId="0" xfId="0" applyNumberFormat="1" applyFont="1" applyFill="1" applyBorder="1" applyAlignment="1">
      <alignment horizontal="center"/>
    </xf>
    <xf numFmtId="173" fontId="40" fillId="2" borderId="0" xfId="1" applyNumberFormat="1" applyFont="1" applyFill="1" applyBorder="1" applyAlignment="1" applyProtection="1">
      <alignment horizontal="center" vertical="center" wrapText="1"/>
    </xf>
    <xf numFmtId="1" fontId="39" fillId="11" borderId="0" xfId="0" applyNumberFormat="1" applyFont="1" applyFill="1" applyAlignment="1">
      <alignment horizontal="center"/>
    </xf>
    <xf numFmtId="0" fontId="8" fillId="6" borderId="0" xfId="0" applyNumberFormat="1" applyFont="1" applyFill="1"/>
    <xf numFmtId="2" fontId="4" fillId="6" borderId="0" xfId="0" applyNumberFormat="1" applyFont="1" applyFill="1" applyAlignment="1">
      <alignment horizontal="center"/>
    </xf>
    <xf numFmtId="0" fontId="42" fillId="6" borderId="0" xfId="0" applyNumberFormat="1" applyFont="1" applyFill="1"/>
    <xf numFmtId="0" fontId="42" fillId="6" borderId="0" xfId="0" applyNumberFormat="1" applyFont="1" applyFill="1" applyAlignment="1">
      <alignment horizontal="center"/>
    </xf>
    <xf numFmtId="0" fontId="12" fillId="6" borderId="0" xfId="0" applyNumberFormat="1" applyFont="1" applyFill="1"/>
    <xf numFmtId="1" fontId="39" fillId="6" borderId="0" xfId="0" applyNumberFormat="1" applyFont="1" applyFill="1" applyAlignment="1">
      <alignment horizontal="center"/>
    </xf>
    <xf numFmtId="1" fontId="31" fillId="0" borderId="0" xfId="0" applyNumberFormat="1" applyFont="1" applyFill="1" applyAlignment="1">
      <alignment horizontal="center"/>
    </xf>
    <xf numFmtId="0" fontId="55" fillId="0" borderId="0" xfId="0" applyNumberFormat="1" applyFont="1" applyFill="1" applyAlignment="1">
      <alignment horizontal="center"/>
    </xf>
    <xf numFmtId="3" fontId="15" fillId="12" borderId="0" xfId="0" applyNumberFormat="1" applyFont="1" applyFill="1" applyBorder="1" applyAlignment="1">
      <alignment horizontal="right"/>
    </xf>
    <xf numFmtId="0" fontId="15" fillId="0" borderId="0" xfId="0" applyNumberFormat="1" applyFont="1" applyFill="1" applyBorder="1"/>
    <xf numFmtId="0" fontId="14" fillId="0" borderId="0" xfId="0" applyNumberFormat="1" applyFont="1" applyFill="1" applyBorder="1"/>
    <xf numFmtId="170" fontId="36" fillId="11" borderId="0" xfId="0" applyNumberFormat="1" applyFont="1" applyFill="1" applyBorder="1" applyAlignment="1">
      <alignment horizontal="center"/>
    </xf>
    <xf numFmtId="170" fontId="36" fillId="0" borderId="0" xfId="0" applyNumberFormat="1" applyFont="1" applyFill="1" applyBorder="1" applyAlignment="1">
      <alignment horizontal="center"/>
    </xf>
    <xf numFmtId="2" fontId="1" fillId="2" borderId="0" xfId="0" applyNumberFormat="1" applyFont="1" applyFill="1" applyAlignment="1">
      <alignment horizontal="center"/>
    </xf>
    <xf numFmtId="0" fontId="1" fillId="16" borderId="14" xfId="0" applyFont="1" applyFill="1" applyBorder="1" applyAlignment="1">
      <alignment horizontal="center"/>
    </xf>
    <xf numFmtId="0" fontId="1" fillId="16" borderId="0" xfId="0" applyFont="1" applyFill="1" applyBorder="1" applyAlignment="1">
      <alignment horizontal="center"/>
    </xf>
    <xf numFmtId="10" fontId="0" fillId="0" borderId="1" xfId="36" applyNumberFormat="1" applyFont="1" applyBorder="1"/>
    <xf numFmtId="9" fontId="0" fillId="0" borderId="10" xfId="36" applyFont="1" applyFill="1" applyBorder="1"/>
    <xf numFmtId="0" fontId="0" fillId="0" borderId="0" xfId="0" applyFill="1" applyBorder="1" applyAlignment="1">
      <alignment horizontal="center"/>
    </xf>
    <xf numFmtId="0" fontId="0" fillId="0" borderId="14" xfId="0" applyBorder="1" applyAlignment="1">
      <alignment horizontal="center"/>
    </xf>
    <xf numFmtId="2" fontId="0" fillId="4" borderId="1" xfId="0" applyNumberFormat="1" applyFill="1" applyBorder="1" applyAlignment="1">
      <alignment horizontal="center"/>
    </xf>
    <xf numFmtId="2" fontId="0" fillId="4" borderId="0" xfId="0" applyNumberFormat="1" applyFill="1" applyAlignment="1">
      <alignment horizontal="center"/>
    </xf>
    <xf numFmtId="3" fontId="9" fillId="4" borderId="0" xfId="0" applyNumberFormat="1" applyFont="1" applyFill="1" applyBorder="1" applyAlignment="1">
      <alignment horizontal="center"/>
    </xf>
    <xf numFmtId="175" fontId="0" fillId="0" borderId="1" xfId="37" applyNumberFormat="1" applyFont="1" applyFill="1" applyBorder="1"/>
    <xf numFmtId="0" fontId="56" fillId="0" borderId="0" xfId="0" applyFont="1" applyBorder="1"/>
    <xf numFmtId="0" fontId="4" fillId="0" borderId="0" xfId="35" applyFont="1" applyFill="1" applyBorder="1"/>
    <xf numFmtId="0" fontId="4" fillId="0" borderId="0" xfId="35" applyFill="1" applyBorder="1"/>
    <xf numFmtId="0" fontId="4" fillId="0" borderId="0" xfId="35" applyFill="1" applyBorder="1" applyAlignment="1">
      <alignment wrapText="1"/>
    </xf>
    <xf numFmtId="171" fontId="4" fillId="0" borderId="0" xfId="35" applyNumberFormat="1" applyFill="1" applyBorder="1"/>
    <xf numFmtId="49" fontId="4" fillId="0" borderId="0" xfId="35" applyNumberFormat="1" applyFill="1" applyBorder="1"/>
    <xf numFmtId="21" fontId="4" fillId="0" borderId="0" xfId="35" applyNumberFormat="1" applyFill="1" applyBorder="1"/>
    <xf numFmtId="0" fontId="4" fillId="0" borderId="0" xfId="35" applyNumberFormat="1" applyFill="1" applyBorder="1"/>
    <xf numFmtId="0" fontId="4" fillId="4" borderId="0" xfId="35" applyFill="1" applyBorder="1"/>
    <xf numFmtId="1" fontId="4" fillId="0" borderId="0" xfId="35" applyNumberFormat="1" applyFill="1" applyBorder="1"/>
    <xf numFmtId="1" fontId="4" fillId="4" borderId="0" xfId="35" applyNumberFormat="1" applyFill="1" applyBorder="1"/>
  </cellXfs>
  <cellStyles count="38">
    <cellStyle name=";±_x0013_;‰–@_x0001_¥" xfId="3"/>
    <cellStyle name="Euro" xfId="6"/>
    <cellStyle name="Euro 10" xfId="24"/>
    <cellStyle name="Euro 11" xfId="26"/>
    <cellStyle name="Euro 12" xfId="28"/>
    <cellStyle name="Euro 13" xfId="30"/>
    <cellStyle name="Euro 14" xfId="32"/>
    <cellStyle name="Euro 15" xfId="34"/>
    <cellStyle name="Euro 2" xfId="8"/>
    <cellStyle name="Euro 3" xfId="10"/>
    <cellStyle name="Euro 4" xfId="12"/>
    <cellStyle name="Euro 5" xfId="14"/>
    <cellStyle name="Euro 6" xfId="16"/>
    <cellStyle name="Euro 7" xfId="18"/>
    <cellStyle name="Euro 8" xfId="20"/>
    <cellStyle name="Euro 9" xfId="22"/>
    <cellStyle name="Millares" xfId="37" builtinId="3"/>
    <cellStyle name="NivelCol_2" xfId="1" builtinId="2" iLevel="1"/>
    <cellStyle name="Normal" xfId="0" builtinId="0"/>
    <cellStyle name="Normal 10" xfId="23"/>
    <cellStyle name="Normal 11" xfId="25"/>
    <cellStyle name="Normal 12" xfId="27"/>
    <cellStyle name="Normal 13" xfId="29"/>
    <cellStyle name="Normal 14" xfId="31"/>
    <cellStyle name="Normal 15" xfId="33"/>
    <cellStyle name="Normal 16" xfId="5"/>
    <cellStyle name="Normal 2" xfId="4"/>
    <cellStyle name="Normal 2 2" xfId="7"/>
    <cellStyle name="Normal 2 3" xfId="35"/>
    <cellStyle name="Normal 3" xfId="9"/>
    <cellStyle name="Normal 4" xfId="11"/>
    <cellStyle name="Normal 5" xfId="13"/>
    <cellStyle name="Normal 6" xfId="15"/>
    <cellStyle name="Normal 7" xfId="17"/>
    <cellStyle name="Normal 8" xfId="19"/>
    <cellStyle name="Normal 9" xfId="21"/>
    <cellStyle name="Normal_Programa Semanal 10_2008r" xfId="2"/>
    <cellStyle name="Porcentual" xfId="36" builtinId="5"/>
  </cellStyles>
  <dxfs count="296">
    <dxf>
      <numFmt numFmtId="1" formatCode="0"/>
    </dxf>
    <dxf>
      <numFmt numFmtId="1" formatCode="0"/>
    </dxf>
    <dxf>
      <alignment horizontal="center" readingOrder="0"/>
    </dxf>
    <dxf>
      <alignment horizontal="center" readingOrder="0"/>
    </dxf>
    <dxf>
      <alignment horizontal="center" readingOrder="0"/>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1" formatCode="0"/>
    </dxf>
    <dxf>
      <alignment horizontal="center" readingOrder="0"/>
    </dxf>
    <dxf>
      <alignment horizontal="center" readingOrder="0"/>
    </dxf>
    <dxf>
      <fill>
        <patternFill patternType="solid">
          <bgColor rgb="FFFF0000"/>
        </patternFill>
      </fill>
    </dxf>
    <dxf>
      <fill>
        <patternFill patternType="solid">
          <bgColor rgb="FFFF0000"/>
        </patternFill>
      </fill>
    </dxf>
    <dxf>
      <font>
        <b/>
      </font>
    </dxf>
    <dxf>
      <font>
        <b/>
      </font>
    </dxf>
    <dxf>
      <fill>
        <patternFill patternType="solid">
          <bgColor rgb="FFFFFF00"/>
        </patternFill>
      </fill>
    </dxf>
    <dxf>
      <font>
        <b/>
      </font>
    </dxf>
    <dxf>
      <numFmt numFmtId="4" formatCode="#,##0.00"/>
    </dxf>
    <dxf>
      <numFmt numFmtId="165" formatCode="[$-F400]h:mm:ss\ AM/PM"/>
    </dxf>
    <dxf>
      <numFmt numFmtId="165" formatCode="[$-F400]h:mm:ss\ AM/PM"/>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3" formatCode="#,##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3" formatCode="#,##0"/>
    </dxf>
    <dxf>
      <numFmt numFmtId="1" formatCode="0"/>
    </dxf>
    <dxf>
      <font>
        <b/>
      </font>
    </dxf>
    <dxf>
      <fill>
        <patternFill patternType="solid">
          <bgColor rgb="FFFFFF00"/>
        </patternFill>
      </fill>
    </dxf>
    <dxf>
      <font>
        <b/>
      </font>
    </dxf>
    <dxf>
      <font>
        <b/>
      </font>
    </dxf>
    <dxf>
      <fill>
        <patternFill patternType="solid">
          <bgColor rgb="FFFF0000"/>
        </patternFill>
      </fill>
    </dxf>
    <dxf>
      <fill>
        <patternFill patternType="solid">
          <bgColor rgb="FFFF0000"/>
        </patternFill>
      </fill>
    </dxf>
    <dxf>
      <alignment horizontal="center" readingOrder="0"/>
    </dxf>
    <dxf>
      <alignment horizontal="center" readingOrder="0"/>
    </dxf>
    <dxf>
      <numFmt numFmtId="1" formatCode="0"/>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4" formatCode="#,##0.00"/>
    </dxf>
    <dxf>
      <numFmt numFmtId="1" formatCode="0"/>
    </dxf>
    <dxf>
      <numFmt numFmtId="1" formatCode="0"/>
    </dxf>
    <dxf>
      <numFmt numFmtId="4" formatCode="#,##0.00"/>
    </dxf>
    <dxf>
      <numFmt numFmtId="2"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alignment horizontal="center" readingOrder="0"/>
    </dxf>
    <dxf>
      <alignment horizontal="center" readingOrder="0"/>
    </dxf>
    <dxf>
      <alignment horizontal="center" readingOrder="0"/>
    </dxf>
    <dxf>
      <numFmt numFmtId="14" formatCode="0.00%"/>
    </dxf>
    <dxf>
      <numFmt numFmtId="13" formatCode="0%"/>
    </dxf>
    <dxf>
      <alignment horizontal="center" readingOrder="0"/>
    </dxf>
    <dxf>
      <alignment horizontal="center" readingOrder="0"/>
    </dxf>
    <dxf>
      <alignment horizontal="center" readingOrder="0"/>
    </dxf>
    <dxf>
      <numFmt numFmtId="1" formatCode="0"/>
    </dxf>
    <dxf>
      <fill>
        <patternFill patternType="solid">
          <bgColor rgb="FFFFFF00"/>
        </patternFill>
      </fill>
    </dxf>
    <dxf>
      <fill>
        <patternFill patternType="none">
          <fgColor indexed="64"/>
          <bgColor indexed="65"/>
        </patternFill>
      </fill>
    </dxf>
    <dxf>
      <fill>
        <patternFill patternType="none">
          <fgColor indexed="64"/>
          <bgColor indexed="6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 formatCode="0"/>
    </dxf>
    <dxf>
      <font>
        <b/>
      </font>
    </dxf>
    <dxf>
      <fill>
        <patternFill patternType="solid">
          <bgColor rgb="FFFFFF00"/>
        </patternFill>
      </fill>
    </dxf>
    <dxf>
      <font>
        <b/>
      </font>
    </dxf>
    <dxf>
      <font>
        <b/>
      </font>
    </dxf>
    <dxf>
      <fill>
        <patternFill patternType="solid">
          <bgColor rgb="FFFF0000"/>
        </patternFill>
      </fill>
    </dxf>
    <dxf>
      <fill>
        <patternFill patternType="solid">
          <bgColor rgb="FFFF0000"/>
        </patternFill>
      </fill>
    </dxf>
    <dxf>
      <alignment horizontal="center" readingOrder="0"/>
    </dxf>
    <dxf>
      <alignment horizontal="center" readingOrder="0"/>
    </dxf>
    <dxf>
      <alignment horizontal="center" readingOrder="0"/>
    </dxf>
    <dxf>
      <numFmt numFmtId="1" formatCode="0"/>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24</xdr:col>
      <xdr:colOff>0</xdr:colOff>
      <xdr:row>26</xdr:row>
      <xdr:rowOff>0</xdr:rowOff>
    </xdr:from>
    <xdr:to>
      <xdr:col>24</xdr:col>
      <xdr:colOff>9525</xdr:colOff>
      <xdr:row>26</xdr:row>
      <xdr:rowOff>0</xdr:rowOff>
    </xdr:to>
    <xdr:pic>
      <xdr:nvPicPr>
        <xdr:cNvPr id="2" name="Picture 178"/>
        <xdr:cNvPicPr>
          <a:picLocks noChangeAspect="1" noChangeArrowheads="1"/>
        </xdr:cNvPicPr>
      </xdr:nvPicPr>
      <xdr:blipFill>
        <a:blip xmlns:r="http://schemas.openxmlformats.org/officeDocument/2006/relationships" r:embed="rId1"/>
        <a:srcRect/>
        <a:stretch>
          <a:fillRect/>
        </a:stretch>
      </xdr:blipFill>
      <xdr:spPr bwMode="auto">
        <a:xfrm>
          <a:off x="29270325" y="590550"/>
          <a:ext cx="9525" cy="0"/>
        </a:xfrm>
        <a:prstGeom prst="rect">
          <a:avLst/>
        </a:prstGeom>
        <a:noFill/>
        <a:ln w="9525">
          <a:noFill/>
          <a:miter lim="800000"/>
          <a:headEnd/>
          <a:tailEnd/>
        </a:ln>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mmesias" refreshedDate="40702.57922511574" createdVersion="3" refreshedVersion="3" minRefreshableVersion="3" recordCount="418">
  <cacheSource type="worksheet">
    <worksheetSource ref="A5:AL1500" sheet="Resumen"/>
  </cacheSource>
  <cacheFields count="40">
    <cacheField name="Linea" numFmtId="0">
      <sharedItems containsBlank="1"/>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6-06T00:00:00" maxDate="2011-06-13T00:00:00"/>
    </cacheField>
    <cacheField name="ejecutada" numFmtId="0">
      <sharedItems containsBlank="1" count="4">
        <s v="Ejecutada"/>
        <s v="No Ejecutada"/>
        <m/>
        <s v="" u="1"/>
      </sharedItems>
    </cacheField>
    <cacheField name="status" numFmtId="0">
      <sharedItems containsBlank="1" count="4">
        <s v="Imperfecta"/>
        <s v="OK"/>
        <s v=""/>
        <m/>
      </sharedItems>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2:00:00" maxDate="1899-12-30T02:04:00"/>
    </cacheField>
    <cacheField name="paradas" numFmtId="165">
      <sharedItems containsNonDate="0" containsString="0" containsBlank="1"/>
    </cacheField>
    <cacheField name="Prod" numFmtId="165">
      <sharedItems containsNonDate="0" containsDate="1" containsString="0" containsBlank="1" minDate="1899-12-30T00:00:51" maxDate="1899-12-31T04:53:20"/>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String="0" containsBlank="1"/>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1:00:00" maxDate="1899-12-30T02:04:00"/>
    </cacheField>
    <cacheField name="Cajas 9L prog" numFmtId="0">
      <sharedItems containsString="0" containsBlank="1" containsNumber="1" minValue="6.5" maxValue="15190"/>
    </cacheField>
    <cacheField name="um" numFmtId="0">
      <sharedItems containsBlank="1"/>
    </cacheField>
    <cacheField name="Cajas 9L Reales" numFmtId="0">
      <sharedItems containsBlank="1" containsMixedTypes="1" containsNumber="1" minValue="0" maxValue="9906.5"/>
    </cacheField>
    <cacheField name="Horas" numFmtId="0" formula="'At - Ad'/60" databaseField="0"/>
    <cacheField name="Rendimiento" numFmtId="0" formula="'Nom. Prog'/'Nom. Real'" databaseField="0"/>
  </cacheFields>
</pivotCacheDefinition>
</file>

<file path=xl/pivotCache/pivotCacheDefinition2.xml><?xml version="1.0" encoding="utf-8"?>
<pivotCacheDefinition xmlns="http://schemas.openxmlformats.org/spreadsheetml/2006/main" xmlns:r="http://schemas.openxmlformats.org/officeDocument/2006/relationships" saveData="0" refreshedBy="mmesias" refreshedDate="40702.579226504633" createdVersion="3" refreshedVersion="3" minRefreshableVersion="3" recordCount="418">
  <cacheSource type="worksheet">
    <worksheetSource ref="A5:AI1500" sheet="Resumen"/>
  </cacheSource>
  <cacheFields count="37">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44">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68" u="1"/>
        <n v="1273704" u="1"/>
        <n v="1273709" u="1"/>
        <n v="1273717" u="1"/>
        <n v="1273718" u="1"/>
        <n v="1273720" u="1"/>
        <n v="1273722" u="1"/>
        <n v="1273724" u="1"/>
        <n v="1273725" u="1"/>
        <n v="1273730" u="1"/>
        <n v="1273731" u="1"/>
        <n v="1273747" u="1"/>
        <n v="1273748" u="1"/>
        <n v="1273749" u="1"/>
        <n v="1273775" u="1"/>
        <n v="1273777" u="1"/>
        <n v="1273778" u="1"/>
        <n v="1273779" u="1"/>
        <n v="1273799" u="1"/>
        <n v="1273801" u="1"/>
        <n v="1273802" u="1"/>
        <n v="1273804" u="1"/>
        <n v="1273806"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746" u="1"/>
        <n v="7084754" u="1"/>
        <n v="7084782" u="1"/>
        <n v="7084553" u="1"/>
        <n v="7084786" u="1"/>
        <n v="7084790" u="1"/>
        <n v="7084340"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1274507" u="1"/>
        <n v="7084639" u="1"/>
        <n v="7084884" u="1"/>
        <n v="7085354" u="1"/>
        <n v="7084679" u="1"/>
        <n v="1272505" u="1"/>
        <n v="7084956" u="1"/>
        <n v="7085193" u="1"/>
        <n v="7084739" u="1"/>
        <n v="7085201" u="1"/>
        <n v="7084747" u="1"/>
        <n v="7084763" u="1"/>
        <n v="7085016" u="1"/>
        <n v="7085265" u="1"/>
        <n v="1274551" u="1"/>
        <n v="7084815" u="1"/>
        <n v="7085044" u="1"/>
        <n v="1274552" u="1"/>
        <n v="7085285" u="1"/>
        <n v="7085297" u="1"/>
        <n v="1276577" u="1"/>
        <n v="7085080" u="1"/>
        <n v="1272546" u="1"/>
        <n v="7084863" u="1"/>
        <n v="1276585" u="1"/>
        <n v="7084899" u="1"/>
        <n v="7084903" u="1"/>
        <n v="1274582" u="1"/>
        <n v="1274583" u="1"/>
        <n v="7084955" u="1"/>
        <n v="7084971"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4960" u="1"/>
        <n v="1274961" u="1"/>
        <n v="1274963" u="1"/>
        <n v="1272947" u="1"/>
        <n v="1272957" u="1"/>
        <n v="1274982" u="1"/>
        <n v="1272973" u="1"/>
        <n v="1272976" u="1"/>
        <n v="1268960" u="1"/>
        <n v="1273001" u="1"/>
        <n v="1273015" u="1"/>
        <n v="1273031" u="1"/>
        <n v="1273032" u="1"/>
        <n v="1275051" u="1"/>
        <n v="1273043"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Tipo de cambio" numFmtId="0">
      <sharedItems containsBlank="1"/>
    </cacheField>
    <cacheField name="Cambio " numFmtId="165">
      <sharedItems containsNonDate="0" containsDate="1" containsString="0" containsBlank="1" minDate="1899-12-30T00:10:48" maxDate="1899-12-30T00:13:48"/>
    </cacheField>
    <cacheField name="cip " numFmtId="165">
      <sharedItems containsNonDate="0" containsDate="1" containsString="0" containsBlank="1" minDate="1899-12-30T02:00:00" maxDate="1899-12-30T02:04:00"/>
    </cacheField>
    <cacheField name="paradas" numFmtId="165">
      <sharedItems containsNonDate="0" containsString="0" containsBlank="1"/>
    </cacheField>
    <cacheField name="Prod" numFmtId="165">
      <sharedItems containsNonDate="0" containsDate="1" containsString="0" containsBlank="1" minDate="1899-12-30T00:00:51" maxDate="1899-12-31T04:53:20"/>
    </cacheField>
    <cacheField name="Cambio 2" numFmtId="165">
      <sharedItems containsNonDate="0" containsDate="1" containsString="0" containsBlank="1" minDate="1899-12-30T00:15:00" maxDate="1899-12-30T00:25:00"/>
    </cacheField>
    <cacheField name="cip 2" numFmtId="165">
      <sharedItems containsNonDate="0" containsDate="1" containsString="0" containsBlank="1" minDate="1899-12-30T02:15:00" maxDate="1899-12-30T02:15:00"/>
    </cacheField>
    <cacheField name="paradas2" numFmtId="165">
      <sharedItems containsNonDate="0" containsString="0" containsBlank="1"/>
    </cacheField>
    <cacheField name="Prod2" numFmtId="165">
      <sharedItems containsNonDate="0" containsDate="1" containsString="0" containsBlank="1" minDate="1899-12-30T00:00:23" maxDate="1899-12-31T04:53:20"/>
    </cacheField>
    <cacheField name="CIP Real" numFmtId="0">
      <sharedItems containsDate="1" containsBlank="1" containsMixedTypes="1" minDate="1899-12-30T00:17:00" maxDate="1899-12-30T02:04:00" count="17">
        <s v=""/>
        <d v="1899-12-30T01:30:00"/>
        <d v="1899-12-30T02:04:00"/>
        <d v="1899-12-30T01:00:00"/>
        <d v="1899-12-30T01:35:00"/>
        <d v="1899-12-30T02:00:00"/>
        <d v="1899-12-30T01:50:00"/>
        <d v="1899-12-30T01:05:00"/>
        <m/>
        <d v="1899-12-30T01:29:00" u="1"/>
        <d v="1899-12-30T02:01:00" u="1"/>
        <d v="1899-12-30T01:38:00" u="1"/>
        <d v="1899-12-30T01:25:00" u="1"/>
        <d v="1899-12-30T00:35:00" u="1"/>
        <d v="1899-12-30T00:40:00" u="1"/>
        <d v="1899-12-30T01:40:00" u="1"/>
        <d v="1899-12-30T00:17:00" u="1"/>
      </sharedItems>
    </cacheField>
    <cacheField name="Horas" numFmtId="0" formula="'At - Ad'/60" databaseField="0"/>
    <cacheField name="Rendimiento" numFmtId="0" formula="'Nom. Prog'/'Nom. Real'" databaseField="0"/>
  </cacheFields>
</pivotCacheDefinition>
</file>

<file path=xl/pivotCache/pivotCacheDefinition3.xml><?xml version="1.0" encoding="utf-8"?>
<pivotCacheDefinition xmlns="http://schemas.openxmlformats.org/spreadsheetml/2006/main" xmlns:r="http://schemas.openxmlformats.org/officeDocument/2006/relationships" saveData="0" refreshedBy="mmesias" refreshedDate="40702.579228703704" createdVersion="3" refreshedVersion="3" minRefreshableVersion="3" recordCount="722">
  <cacheSource type="worksheet">
    <worksheetSource ref="A2:BJ1500" sheet="Prog antiguo"/>
  </cacheSource>
  <cacheFields count="62">
    <cacheField name="cta" numFmtId="0">
      <sharedItems containsString="0" containsBlank="1" containsNumber="1" containsInteger="1" minValue="0" maxValue="1"/>
    </cacheField>
    <cacheField name="cuenta fert " numFmtId="0">
      <sharedItems containsString="0" containsBlank="1" containsNumber="1" containsInteger="1" minValue="0" maxValue="5"/>
    </cacheField>
    <cacheField name="LV" numFmtId="0">
      <sharedItems containsNonDate="0" containsString="0" containsBlank="1"/>
    </cacheField>
    <cacheField name="VINO" numFmtId="0">
      <sharedItems containsBlank="1" containsMixedTypes="1" containsNumber="1" containsInteger="1" minValue="1099" maxValue="6002"/>
    </cacheField>
    <cacheField name="SD" numFmtId="0">
      <sharedItems containsBlank="1" containsMixedTypes="1" containsNumber="1" containsInteger="1" minValue="0" maxValue="0"/>
    </cacheField>
    <cacheField name="pln" numFmtId="0">
      <sharedItems containsBlank="1" containsMixedTypes="1" containsNumber="1" containsInteger="1" minValue="2" maxValue="903"/>
    </cacheField>
    <cacheField name="LINEA 1" numFmtId="0">
      <sharedItems containsBlank="1"/>
    </cacheField>
    <cacheField name="Orden" numFmtId="0">
      <sharedItems containsString="0" containsBlank="1" containsNumber="1" containsInteger="1" minValue="1255230" maxValue="7085727"/>
    </cacheField>
    <cacheField name="Material" numFmtId="0">
      <sharedItems containsString="0" containsBlank="1" containsNumber="1" containsInteger="1" minValue="10019907" maxValue="21001422"/>
    </cacheField>
    <cacheField name="Texto" numFmtId="0">
      <sharedItems containsBlank="1"/>
    </cacheField>
    <cacheField name="Cantidad orden" numFmtId="0">
      <sharedItems containsString="0" containsBlank="1" containsNumber="1" containsInteger="1" minValue="7" maxValue="71040"/>
    </cacheField>
    <cacheField name="UBM" numFmtId="0">
      <sharedItems containsBlank="1"/>
    </cacheField>
    <cacheField name="Setup" numFmtId="0">
      <sharedItems containsString="0" containsBlank="1" containsNumber="1" minValue="0.18" maxValue="0.23"/>
    </cacheField>
    <cacheField name="capacidad" numFmtId="0">
      <sharedItems containsString="0" containsBlank="1" containsNumber="1" minValue="0" maxValue="28.89"/>
    </cacheField>
    <cacheField name="TiempoCIP" numFmtId="0">
      <sharedItems containsString="0" containsBlank="1" containsNumber="1" minValue="0" maxValue="0.17"/>
    </cacheField>
    <cacheField name="Total Horas" numFmtId="0">
      <sharedItems containsString="0" containsBlank="1" containsNumber="1" minValue="0" maxValue="29.12"/>
    </cacheField>
    <cacheField name="OF a 24 Hrs" numFmtId="0">
      <sharedItems containsBlank="1" containsMixedTypes="1" containsNumber="1" containsInteger="1" minValue="-8" maxValue="25"/>
    </cacheField>
    <cacheField name="Desde" numFmtId="0">
      <sharedItems containsNonDate="0" containsDate="1" containsString="0" containsBlank="1" minDate="2011-06-06T00:00:00" maxDate="2011-06-13T00:00:00"/>
    </cacheField>
    <cacheField name="a" numFmtId="0">
      <sharedItems containsString="0" containsBlank="1" containsNumber="1" minValue="-24" maxValue="-7.0000000000000007E-2"/>
    </cacheField>
    <cacheField name="Hasta" numFmtId="0">
      <sharedItems containsNonDate="0" containsDate="1" containsString="0" containsBlank="1" minDate="2011-06-06T00:00:00" maxDate="2011-06-13T00:00:00"/>
    </cacheField>
    <cacheField name="b" numFmtId="0">
      <sharedItems containsString="0" containsBlank="1" containsNumber="1" minValue="-24" maxValue="-7.0000000000000007E-2"/>
    </cacheField>
    <cacheField name="Status" numFmtId="0">
      <sharedItems containsBlank="1"/>
    </cacheField>
    <cacheField name="α" numFmtId="0">
      <sharedItems containsBlank="1"/>
    </cacheField>
    <cacheField name="Stacking" numFmtId="0">
      <sharedItems containsDate="1" containsBlank="1" containsMixedTypes="1" minDate="2011-06-01T00:00:00" maxDate="2011-07-06T00:00:00"/>
    </cacheField>
    <cacheField name="Tipo" numFmtId="0">
      <sharedItems containsBlank="1" count="26">
        <s v="Tiempo Cip"/>
        <s v="Tratamiento Pedido"/>
        <s v="ORDEN PROMOCION"/>
        <s v="VINO FINO"/>
        <s v="Emergencia Semana 23"/>
        <s v="ORDEN PAIS"/>
        <s v="ORDEN CALENDARIO"/>
        <s v="INSERTO"/>
        <s v="MANTENCION"/>
        <s v="O.F. USA "/>
        <s v="ORDEN FABRICACION MX"/>
        <s v="Prueba I&amp;D"/>
        <s v="Fija en Semana 22"/>
        <s v="Campana Botellin"/>
        <s v="Fija Semana 23"/>
        <s v="Orden Champagne"/>
        <m/>
        <s v="FIJA SEMANA 20" u="1"/>
        <s v="Fija en Semana 21" u="1"/>
        <s v="Campaña Botellin  3T" u="1"/>
        <s v="Desde L3" u="1"/>
        <s v="Versión Indirecta" u="1"/>
        <s v="BACKLOG" u="1"/>
        <s v="INSERTO desde L3" u="1"/>
        <s v="Campaña Botellin  3T Fija" u="1"/>
        <s v="Espera Version Indirecta" u="1"/>
      </sharedItems>
    </cacheField>
    <cacheField name="Observación Insumos" numFmtId="0">
      <sharedItems containsBlank="1"/>
    </cacheField>
    <cacheField name="Detalle Inserto" numFmtId="0">
      <sharedItems containsBlank="1"/>
    </cacheField>
    <cacheField name="x" numFmtId="0">
      <sharedItems containsNonDate="0" containsString="0" containsBlank="1"/>
    </cacheField>
    <cacheField name="VC" numFmtId="0">
      <sharedItems containsBlank="1"/>
    </cacheField>
    <cacheField name="Z" numFmtId="0">
      <sharedItems containsString="0" containsBlank="1" containsNumber="1" containsInteger="1" minValue="58" maxValue="148320"/>
    </cacheField>
    <cacheField name="L2" numFmtId="0">
      <sharedItems containsNonDate="0" containsString="0" containsBlank="1"/>
    </cacheField>
    <cacheField name="VN" numFmtId="0">
      <sharedItems containsString="0" containsBlank="1" containsNumber="1" containsInteger="1" minValue="0" maxValue="182280"/>
    </cacheField>
    <cacheField name="botella" numFmtId="0">
      <sharedItems containsString="0" containsBlank="1" containsNumber="1" containsInteger="1" minValue="11000024" maxValue="11008315"/>
    </cacheField>
    <cacheField name="Desc botella" numFmtId="0">
      <sharedItems containsBlank="1"/>
    </cacheField>
    <cacheField name="corcho" numFmtId="0">
      <sharedItems containsString="0" containsBlank="1" containsNumber="1" containsInteger="1" minValue="11000107" maxValue="11008220"/>
    </cacheField>
    <cacheField name="corcho2" numFmtId="0">
      <sharedItems containsBlank="1"/>
    </cacheField>
    <cacheField name="cápsula" numFmtId="0">
      <sharedItems containsString="0" containsBlank="1" containsNumber="1" containsInteger="1" minValue="11001325" maxValue="11008005"/>
    </cacheField>
    <cacheField name="cápsula2" numFmtId="0">
      <sharedItems containsBlank="1"/>
    </cacheField>
    <cacheField name="Linea" numFmtId="0">
      <sharedItems containsBlank="1" count="7">
        <s v="Línea 1"/>
        <s v="Línea 2"/>
        <s v="Línea 3"/>
        <s v="Línea 6"/>
        <s v="Línea 7"/>
        <s v="Línea BIB"/>
        <m/>
      </sharedItems>
    </cacheField>
    <cacheField name="VR" numFmtId="0">
      <sharedItems containsString="0" containsBlank="1" containsNumber="1" containsInteger="1" minValue="0" maxValue="66000"/>
    </cacheField>
    <cacheField name="cj" numFmtId="0">
      <sharedItems containsBlank="1"/>
    </cacheField>
    <cacheField name="Línea Real" numFmtId="0">
      <sharedItems containsBlank="1" containsMixedTypes="1" containsNumber="1" containsInteger="1" minValue="0" maxValue="0"/>
    </cacheField>
    <cacheField name="xx" numFmtId="0">
      <sharedItems containsBlank="1" containsMixedTypes="1" containsNumber="1" containsInteger="1" minValue="1099" maxValue="6002"/>
    </cacheField>
    <cacheField name="Semana act" numFmtId="0">
      <sharedItems containsString="0" containsBlank="1" containsNumber="1" containsInteger="1" minValue="23" maxValue="23"/>
    </cacheField>
    <cacheField name="semana orig" numFmtId="0">
      <sharedItems containsBlank="1"/>
    </cacheField>
    <cacheField name="Riesgos" numFmtId="0">
      <sharedItems containsBlank="1"/>
    </cacheField>
    <cacheField name="Litros/caja" numFmtId="0">
      <sharedItems containsString="0" containsBlank="1" containsNumber="1" minValue="0.75" maxValue="12"/>
    </cacheField>
    <cacheField name="Litros Total" numFmtId="0">
      <sharedItems containsString="0" containsBlank="1" containsNumber="1" minValue="31.5" maxValue="148320"/>
    </cacheField>
    <cacheField name="VF" numFmtId="0">
      <sharedItems containsBlank="1"/>
    </cacheField>
    <cacheField name="GPI" numFmtId="0">
      <sharedItems containsDate="1" containsBlank="1" containsMixedTypes="1" minDate="1899-12-31T00:00:00" maxDate="2012-01-01T00:00:00"/>
    </cacheField>
    <cacheField name="Formato caja" numFmtId="0">
      <sharedItems containsString="0" containsBlank="1" containsNumber="1" containsInteger="1" minValue="1" maxValue="24"/>
    </cacheField>
    <cacheField name="Formato botella" numFmtId="0">
      <sharedItems containsString="0" containsBlank="1" containsNumber="1" containsInteger="1" minValue="375" maxValue="3000"/>
    </cacheField>
    <cacheField name="Cantidad botellas" numFmtId="0">
      <sharedItems containsString="0" containsBlank="1" containsNumber="1" containsInteger="1" minValue="42" maxValue="182280"/>
    </cacheField>
    <cacheField name="Velocidad Plan" numFmtId="0">
      <sharedItems containsBlank="1" containsMixedTypes="1" containsNumber="1" containsInteger="1" minValue="0" maxValue="66000"/>
    </cacheField>
    <cacheField name="Cajas 9 LT" numFmtId="0">
      <sharedItems containsString="0" containsBlank="1" containsNumber="1" containsInteger="1" minValue="0" maxValue="16480"/>
    </cacheField>
    <cacheField name="Línea-Rango" numFmtId="0">
      <sharedItems containsBlank="1"/>
    </cacheField>
    <cacheField name="x1" numFmtId="0">
      <sharedItems containsString="0" containsBlank="1" containsNumber="1" minValue="0" maxValue="30380"/>
    </cacheField>
    <cacheField name="INSUMO" numFmtId="0">
      <sharedItems containsBlank="1"/>
    </cacheField>
    <cacheField name="¿Lote corresponde?" numFmtId="0">
      <sharedItems containsNonDate="0" containsString="0" containsBlank="1"/>
    </cacheField>
    <cacheField name="velocidad linea" numFmtId="0">
      <sharedItems containsNonDate="0" containsString="0" containsBlank="1"/>
    </cacheField>
    <cacheField name="Velocidades" numFmtId="0">
      <sharedItems containsNonDate="0" containsString="0" containsBlank="1"/>
    </cacheField>
    <cacheField name="Veloc. Real" numFmtId="0">
      <sharedItems containsNonDate="0" containsString="0" containsBlank="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mmesias" refreshedDate="40702.579229629628" createdVersion="3" refreshedVersion="3" minRefreshableVersion="3" recordCount="418">
  <cacheSource type="worksheet">
    <worksheetSource ref="A5:T1500" sheet="Resumen"/>
  </cacheSource>
  <cacheFields count="20">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63">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46" u="1"/>
        <n v="1273668"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1274156"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497" u="1"/>
        <n v="7084746" u="1"/>
        <n v="7084754" u="1"/>
        <n v="7084782" u="1"/>
        <n v="7084553" u="1"/>
        <n v="7084786" u="1"/>
        <n v="7084790" u="1"/>
        <n v="7084340" u="1"/>
        <n v="7084806"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08"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7084631" u="1"/>
        <n v="1274507" u="1"/>
        <n v="7084639" u="1"/>
        <n v="7084884" u="1"/>
        <n v="7085354" u="1"/>
        <n v="7084679" u="1"/>
        <n v="1272505" u="1"/>
        <n v="7084956" u="1"/>
        <n v="7085193" u="1"/>
        <n v="7084739" u="1"/>
        <n v="7085201" u="1"/>
        <n v="7084747" u="1"/>
        <n v="7084763" u="1"/>
        <n v="7085458" u="1"/>
        <n v="7085016" u="1"/>
        <n v="7085265" u="1"/>
        <n v="1274551" u="1"/>
        <n v="7084815" u="1"/>
        <n v="7085044" u="1"/>
        <n v="1274552" u="1"/>
        <n v="7085285" u="1"/>
        <n v="7085297"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3448"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3T00:00:00" u="1"/>
        <d v="2011-06-01T00:00:00" u="1"/>
        <d v="2011-06-04T00:00:00" u="1"/>
        <d v="2011-05-30T00:00:00" u="1"/>
        <d v="2011-06-02T00:00:00" u="1"/>
        <d v="2011-06-05T00:00:00" u="1"/>
        <d v="2011-05-31T00:00:00" u="1"/>
      </sharedItems>
    </cacheField>
    <cacheField name="ejecutada" numFmtId="0">
      <sharedItems containsBlank="1"/>
    </cacheField>
    <cacheField name="status" numFmtId="0">
      <sharedItems containsBlank="1" count="4">
        <s v="Imperfecta"/>
        <s v="OK"/>
        <s v=""/>
        <m/>
      </sharedItems>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ount="14">
        <s v="L1_DIRE*"/>
        <s v="L1_EMBO*"/>
        <s v="L3_DIRE*"/>
        <s v="L6_DIRE*"/>
        <s v="L3_EMBO*"/>
        <s v="L2_DIRE*"/>
        <s v="L3_ETIQ*"/>
        <s v="L7_ETIQ*"/>
        <s v="L7_DIRE*"/>
        <s v="L7_EMBO*"/>
        <s v="LS_DIRE*"/>
        <m/>
        <s v="" u="1"/>
        <s v="L2_ETIQ*" u="1"/>
      </sharedItems>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40701" maxValue="50" count="41">
        <s v="OK"/>
        <n v="0"/>
        <n v="1"/>
        <n v="2"/>
        <n v="3"/>
        <s v="Falla"/>
        <n v="5"/>
        <n v="6"/>
        <n v="4"/>
        <n v="15"/>
        <n v="9"/>
        <n v="12"/>
        <n v="16"/>
        <n v="23"/>
        <n v="8"/>
        <n v="13"/>
        <n v="-5"/>
        <n v="-1"/>
        <n v="-2"/>
        <n v="27"/>
        <n v="14"/>
        <n v="10"/>
        <n v="22"/>
        <n v="-6"/>
        <m/>
        <n v="-7" u="1"/>
        <n v="-3" u="1"/>
        <n v="-8" u="1"/>
        <n v="17" u="1"/>
        <n v="50" u="1"/>
        <n v="18" u="1"/>
        <n v="19" u="1"/>
        <n v="7" u="1"/>
        <n v="20" u="1"/>
        <n v="-4" u="1"/>
        <n v="21" u="1"/>
        <n v="24" u="1"/>
        <n v="-40701" u="1"/>
        <n v="28" u="1"/>
        <n v="29" u="1"/>
        <n v="11" u="1"/>
      </sharedItems>
    </cacheField>
    <cacheField name="Status SAP" numFmtId="0">
      <sharedItems containsBlank="1" count="5">
        <s v="LIB."/>
        <s v="ABIE"/>
        <s v="CTEC"/>
        <m/>
        <s v="" u="1"/>
      </sharedItems>
    </cacheField>
    <cacheField name="Mat SAP" numFmtId="0">
      <sharedItems containsBlank="1" count="6">
        <s v="MACO"/>
        <s v="FMAT"/>
        <s v="DMNV"/>
        <s v="SUJL"/>
        <m/>
        <s v="" u="1"/>
      </sharedItems>
    </cacheField>
    <cacheField name="Sin datos cip" numFmtId="0">
      <sharedItems containsBlank="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mmesias" refreshedDate="40702.579808101851" createdVersion="3" refreshedVersion="3" minRefreshableVersion="3" recordCount="418">
  <cacheSource type="worksheet">
    <worksheetSource ref="A5:Y1500" sheet="Resumen"/>
  </cacheSource>
  <cacheFields count="29">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9T00:00:00" count="11">
        <d v="2011-06-06T00:00:00"/>
        <d v="2011-06-07T00:00:00"/>
        <d v="2011-06-08T00:00:00"/>
        <s v=""/>
        <m/>
        <d v="2011-06-03T00:00:00" u="1"/>
        <d v="2011-06-01T00:00:00" u="1"/>
        <d v="2011-06-04T00:00:00" u="1"/>
        <d v="2011-05-30T00:00:00" u="1"/>
        <d v="2011-06-02T00:00:00" u="1"/>
        <d v="2011-05-31T00:00:00" u="1"/>
      </sharedItems>
    </cacheField>
    <cacheField name="Nom. Prog" numFmtId="0">
      <sharedItems containsString="0" containsBlank="1" containsNumber="1" minValue="0" maxValue="12000" count="62">
        <n v="10000"/>
        <n v="12000"/>
        <n v="8000"/>
        <n v="11000"/>
        <n v="7200"/>
        <n v="5500"/>
        <n v="5000"/>
        <n v="6500"/>
        <n v="7500"/>
        <n v="2000"/>
        <n v="2500"/>
        <n v="3000"/>
        <n v="4500"/>
        <n v="900"/>
        <m/>
        <n v="0" u="1"/>
        <n v="1938.2716049382716" u="1"/>
        <n v="5000.1442377037356" u="1"/>
        <n v="5500.9948269001197" u="1"/>
        <n v="5500.0000000000036" u="1"/>
        <n v="5500.0000000000045" u="1"/>
        <n v="5700.365408038977" u="1"/>
        <n v="900.11481056257173" u="1"/>
        <n v="6000.4500450045007" u="1"/>
        <n v="899.83931440814138" u="1"/>
        <n v="9000.0000000000236" u="1"/>
        <n v="9998.89012208657" u="1"/>
        <n v="4499.9999999999936" u="1"/>
        <n v="4499.9999999999945" u="1"/>
        <n v="5498.2935153583621" u="1"/>
        <n v="5501.4326647564476" u="1"/>
        <n v="4000" u="1"/>
        <n v="6499.9999999999864" u="1"/>
        <n v="9998.5683607730844" u="1"/>
        <n v="10200" u="1"/>
        <n v="5702.970297029703" u="1"/>
        <n v="2500.2146844139115" u="1"/>
        <n v="899.89350372736965" u="1"/>
        <n v="899.99999999999989" u="1"/>
        <n v="2500.0000000000005" u="1"/>
        <n v="4500.0000000000109" u="1"/>
        <n v="4500.0000000000118" u="1"/>
        <n v="3" u="1"/>
        <n v="4504.0650406504064" u="1"/>
        <n v="7200.0000000000027" u="1"/>
        <n v="7200.0000000000036" u="1"/>
        <n v="900.0000000000008" u="1"/>
        <n v="6500.0000000000009" u="1"/>
        <n v="2500.2428363283143" u="1"/>
        <n v="4999.8499624906226" u="1"/>
        <n v="5696.4285714285706" u="1"/>
        <n v="10013.245033112584" u="1"/>
        <n v="11000.000000000009" u="1"/>
        <n v="900.08036431824269" u="1"/>
        <n v="3999.4798439531855" u="1"/>
        <n v="5999.9999999999991" u="1"/>
        <n v="2493.5064935064934" u="1"/>
        <n v="6000" u="1"/>
        <n v="899.75550122249399" u="1"/>
        <n v="10000.000000000002" u="1"/>
        <n v="899.59839357429723" u="1"/>
        <n v="2500.0808146112818" u="1"/>
      </sharedItems>
    </cacheField>
    <cacheField name="Nom. Real" numFmtId="0">
      <sharedItems containsBlank="1" containsMixedTypes="1" containsNumber="1" containsInteger="1" minValue="900" maxValue="18000" count="13">
        <n v="18000"/>
        <n v="8000"/>
        <s v="No Ejecutada"/>
        <n v="10000"/>
        <n v="7500"/>
        <n v="9200"/>
        <n v="7000"/>
        <n v="6000"/>
        <n v="12000"/>
        <n v="3000"/>
        <n v="5500"/>
        <n v="900"/>
        <m/>
      </sharedItems>
    </cacheField>
    <cacheField name="Stacking mal prog" numFmtId="0">
      <sharedItems containsBlank="1"/>
    </cacheField>
    <cacheField name="Linea Ejecutada" numFmtId="0">
      <sharedItems containsBlank="1" count="9">
        <s v="Linea 1"/>
        <s v="No Ejecutada"/>
        <s v="Linea 2"/>
        <s v="Linea 3"/>
        <s v="Linea 7"/>
        <s v="Linea 6"/>
        <s v="Linea BIB"/>
        <m/>
        <s v="" u="1"/>
      </sharedItems>
    </cacheField>
    <cacheField name="Horas" numFmtId="0" formula="'At - Ad'/60" databaseField="0"/>
    <cacheField name="Rendimiento" numFmtId="0" formula="'Nom. Prog'/'Nom. Real'" databaseField="0"/>
    <cacheField name="sub1" numFmtId="0" formula="IF(Rendimiento&gt;35%,Rendimiento-35%,&quot;&quot;)" databaseField="0"/>
    <cacheField name="sub2" numFmtId="0" formula="Horas*sub1" databaseField="0"/>
  </cacheFields>
</pivotCacheDefinition>
</file>

<file path=xl/pivotCache/pivotCacheDefinition6.xml><?xml version="1.0" encoding="utf-8"?>
<pivotCacheDefinition xmlns="http://schemas.openxmlformats.org/spreadsheetml/2006/main" xmlns:r="http://schemas.openxmlformats.org/officeDocument/2006/relationships" saveData="0" refreshedBy="mmesias" refreshedDate="40702.579864699073" createdVersion="3" refreshedVersion="3" minRefreshableVersion="3" recordCount="418">
  <cacheSource type="worksheet">
    <worksheetSource ref="A5:U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acheField>
    <cacheField name="Fecha prog" numFmtId="14">
      <sharedItems containsNonDate="0" containsDate="1" containsString="0" containsBlank="1" minDate="2011-05-30T00:00:00" maxDate="2011-06-13T00:00:00" count="15">
        <d v="2011-06-06T00:00:00"/>
        <d v="2011-06-07T00:00:00"/>
        <d v="2011-06-08T00:00:00"/>
        <d v="2011-06-09T00:00:00"/>
        <d v="2011-06-10T00:00:00"/>
        <d v="2011-06-11T00:00:00"/>
        <d v="2011-06-12T00:00:00"/>
        <m/>
        <d v="2011-06-03T00:00:00" u="1"/>
        <d v="2011-06-01T00:00:00" u="1"/>
        <d v="2011-06-04T00:00:00" u="1"/>
        <d v="2011-05-30T00:00:00" u="1"/>
        <d v="2011-06-02T00:00:00" u="1"/>
        <d v="2011-06-05T00:00:00" u="1"/>
        <d v="2011-05-31T00:00:00" u="1"/>
      </sharedItems>
    </cacheField>
    <cacheField name="ejecutada" numFmtId="0">
      <sharedItems containsBlank="1" count="4">
        <s v="Ejecutada"/>
        <s v="No Ejecutada"/>
        <m/>
        <s v="" u="1"/>
      </sharedItems>
    </cacheField>
    <cacheField name="status" numFmtId="0">
      <sharedItems containsBlank="1"/>
    </cacheField>
    <cacheField name="diferencia" numFmtId="0">
      <sharedItems containsBlank="1" containsMixedTypes="1" containsNumber="1" minValue="-8470" maxValue="2361"/>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5-30T00:00:00" maxDate="2011-06-09T00:00:00" count="11">
        <d v="2011-06-06T00:00:00"/>
        <d v="2011-06-07T00:00:00"/>
        <d v="2011-06-08T00:00:00"/>
        <s v=""/>
        <m/>
        <d v="2011-06-03T00:00:00" u="1"/>
        <d v="2011-06-01T00:00:00" u="1"/>
        <d v="2011-06-04T00:00:00" u="1"/>
        <d v="2011-05-30T00:00:00" u="1"/>
        <d v="2011-06-02T00:00:00" u="1"/>
        <d v="2011-05-31T00:00:00" u="1"/>
      </sharedItems>
    </cacheField>
    <cacheField name="Horas" numFmtId="0" formula="'At - Ad'/60" databaseField="0"/>
    <cacheField name="Campo1" numFmtId="0" formula="'total horas'-'total horas2'+'Cip h'" databaseField="0"/>
    <cacheField name="Cip h" numFmtId="0" formula="CIP/60" databaseField="0"/>
  </cacheFields>
</pivotCacheDefinition>
</file>

<file path=xl/pivotCache/pivotCacheDefinition7.xml><?xml version="1.0" encoding="utf-8"?>
<pivotCacheDefinition xmlns="http://schemas.openxmlformats.org/spreadsheetml/2006/main" xmlns:r="http://schemas.openxmlformats.org/officeDocument/2006/relationships" saveData="0" refreshedBy="mmesias" refreshedDate="40702.598131250001" createdVersion="3" refreshedVersion="3" minRefreshableVersion="3" recordCount="418">
  <cacheSource type="worksheet">
    <worksheetSource ref="A5:X1500" sheet="Resumen"/>
  </cacheSource>
  <cacheFields count="24">
    <cacheField name="Linea" numFmtId="0">
      <sharedItems containsBlank="1" count="7">
        <s v="Línea 1"/>
        <s v="Línea 2"/>
        <s v="Línea 3"/>
        <s v="Línea 6"/>
        <s v="Línea 7"/>
        <s v="Línea BIB"/>
        <m/>
      </sharedItems>
    </cacheField>
    <cacheField name="Of" numFmtId="0">
      <sharedItems containsString="0" containsBlank="1" containsNumber="1" containsInteger="1" minValue="1255230" maxValue="7085944" count="763">
        <n v="7085399"/>
        <n v="7084847"/>
        <n v="7085390"/>
        <n v="1273708"/>
        <n v="1273348"/>
        <n v="1273957"/>
        <n v="1255231"/>
        <n v="1274029"/>
        <n v="1274223"/>
        <n v="1275204"/>
        <n v="1275209"/>
        <n v="1273293"/>
        <n v="1255230"/>
        <n v="1274731"/>
        <n v="1274599"/>
        <n v="7085276"/>
        <n v="7084744"/>
        <n v="7085217"/>
        <n v="7084742"/>
        <n v="1274492"/>
        <n v="1274598"/>
        <n v="7084743"/>
        <n v="1274625"/>
        <n v="1272246"/>
        <n v="1273945"/>
        <n v="7085400"/>
        <n v="7085070"/>
        <n v="7085152"/>
        <n v="1274621"/>
        <n v="1275079"/>
        <n v="1275419"/>
        <n v="1275493"/>
        <n v="1272037"/>
        <n v="1255236"/>
        <n v="1275423"/>
        <n v="7084654"/>
        <n v="1275208"/>
        <n v="7084669"/>
        <n v="7085028"/>
        <n v="7084958"/>
        <n v="1275169"/>
        <n v="1275332"/>
        <n v="1275428"/>
        <n v="1274945"/>
        <n v="1275842"/>
        <n v="1274628"/>
        <n v="7084846"/>
        <n v="7084668"/>
        <n v="7085401"/>
        <n v="7085697"/>
        <n v="7085273"/>
        <n v="7085272"/>
        <n v="7085203"/>
        <n v="1273106"/>
        <n v="7085246"/>
        <n v="7085017"/>
        <n v="7085408"/>
        <n v="7085404"/>
        <n v="7085417"/>
        <n v="7085076"/>
        <n v="7085075"/>
        <n v="1274138"/>
        <n v="7084850"/>
        <n v="1273677"/>
        <n v="7084843"/>
        <n v="7083990"/>
        <n v="7083992"/>
        <n v="1270732"/>
        <n v="1277432"/>
        <n v="7085234"/>
        <n v="7085233"/>
        <n v="1275219"/>
        <n v="7085419"/>
        <n v="1273713"/>
        <n v="7085229"/>
        <n v="7084644"/>
        <n v="1273726"/>
        <n v="1275465"/>
        <n v="7085349"/>
        <n v="1273732"/>
        <n v="1274158"/>
        <n v="7083614"/>
        <n v="7084090"/>
        <n v="1277093"/>
        <n v="1275745"/>
        <n v="1275431"/>
        <n v="7085409"/>
        <n v="7085261"/>
        <n v="1274253"/>
        <n v="1274968"/>
        <n v="1277284"/>
        <n v="1273464"/>
        <n v="1274030"/>
        <n v="1274180"/>
        <n v="1274287"/>
        <n v="7085274"/>
        <n v="1271445"/>
        <n v="1273665"/>
        <n v="7083918"/>
        <n v="7084653"/>
        <n v="7085160"/>
        <n v="7085387"/>
        <n v="7085216"/>
        <n v="7085178"/>
        <n v="7085322"/>
        <n v="7085475"/>
        <n v="1270151"/>
        <n v="1275548"/>
        <n v="1274687"/>
        <n v="7084917"/>
        <n v="7085398"/>
        <n v="7085344"/>
        <n v="1275457"/>
        <n v="1274478"/>
        <n v="1274689"/>
        <n v="7084978"/>
        <n v="7085051"/>
        <n v="1274555"/>
        <n v="7085316"/>
        <n v="7085369"/>
        <n v="1273110"/>
        <n v="1275680"/>
        <n v="7085727"/>
        <n v="1274326"/>
        <n v="1273960"/>
        <n v="7085150"/>
        <n v="1273692"/>
        <n v="1274497"/>
        <n v="1277295"/>
        <n v="1275376"/>
        <n v="1273994"/>
        <n v="1274778"/>
        <n v="1274027"/>
        <n v="1274155"/>
        <n v="1273920"/>
        <n v="1273164"/>
        <n v="1274789"/>
        <n v="1274959"/>
        <n v="1273809"/>
        <n v="1275374"/>
        <n v="1274275"/>
        <n v="7085247"/>
        <n v="1276722"/>
        <n v="1275472"/>
        <n v="1275276"/>
        <n v="1276054"/>
        <n v="1274174"/>
        <n v="1274964"/>
        <n v="1272360"/>
        <n v="1275259"/>
        <n v="1273676"/>
        <n v="1275743"/>
        <n v="1274952"/>
        <n v="7085018"/>
        <n v="1273345"/>
        <n v="1274273"/>
        <n v="1273834"/>
        <n v="1273854"/>
        <n v="1274309"/>
        <n v="1273054"/>
        <n v="1274690"/>
        <n v="7084915"/>
        <n v="1275549"/>
        <n v="7085544"/>
        <n v="1275345"/>
        <n v="7085484"/>
        <n v="1277039"/>
        <n v="1275747"/>
        <n v="1274688"/>
        <n v="1272496"/>
        <n v="1273954"/>
        <n v="1275608"/>
        <n v="7085293"/>
        <n v="1275833"/>
        <n v="7085430"/>
        <n v="7085069"/>
        <n v="1275131"/>
        <n v="7085221"/>
        <n v="7085384"/>
        <n v="7084703"/>
        <n v="7085422"/>
        <n v="7084453"/>
        <n v="1274783"/>
        <n v="1275720"/>
        <n v="1275857"/>
        <n v="7084759"/>
        <n v="7084757"/>
        <n v="1273871"/>
        <n v="1276716"/>
        <n v="7085227"/>
        <n v="7085241"/>
        <n v="7084539"/>
        <n v="1271716"/>
        <n v="1274445"/>
        <n v="1273378"/>
        <n v="1272374"/>
        <n v="7085205"/>
        <n v="7085474"/>
        <n v="1275311"/>
        <n v="7085482"/>
        <n v="1273653"/>
        <n v="1274757"/>
        <n v="1276719"/>
        <n v="1275279"/>
        <n v="1273959"/>
        <n v="1273297"/>
        <n v="1273498"/>
        <n v="1273308"/>
        <n v="1273964"/>
        <n v="1274150"/>
        <n v="1273513"/>
        <n v="1273602"/>
        <n v="1273818"/>
        <n v="1274178"/>
        <n v="1275544"/>
        <n v="1273943"/>
        <n v="1274308"/>
        <n v="1274645"/>
        <n v="1275174"/>
        <n v="1273944"/>
        <n v="1273475"/>
        <n v="1274488"/>
        <n v="1274493"/>
        <n v="1274494"/>
        <n v="1274307"/>
        <n v="1274650"/>
        <n v="1273045"/>
        <n v="1274298"/>
        <n v="1271765"/>
        <n v="1274141"/>
        <n v="1273667"/>
        <n v="7084750"/>
        <n v="1274175"/>
        <n v="1274176"/>
        <n v="7084640"/>
        <n v="1273933"/>
        <n v="1273939"/>
        <n v="1274509"/>
        <n v="7085279"/>
        <n v="7084717"/>
        <n v="1273965"/>
        <n v="1274510"/>
        <n v="7084985"/>
        <n v="1274472"/>
        <n v="1275476"/>
        <n v="1275342"/>
        <n v="1275422"/>
        <n v="1275193"/>
        <n v="1275541"/>
        <n v="1275194"/>
        <n v="1275195"/>
        <n v="1275677"/>
        <n v="1274939"/>
        <n v="1274310"/>
        <n v="1274634"/>
        <n v="1273941"/>
        <n v="1273963"/>
        <n v="1274385"/>
        <n v="7085198"/>
        <n v="1275226"/>
        <n v="1274772"/>
        <n v="7085037"/>
        <n v="1276584"/>
        <n v="7085704"/>
        <n v="1275145"/>
        <n v="1273112"/>
        <n v="1274508"/>
        <n v="1273064"/>
        <n v="1274314"/>
        <n v="1274931"/>
        <n v="1275421"/>
        <n v="7085048"/>
        <n v="1272405"/>
        <n v="7084645"/>
        <n v="1274592"/>
        <n v="1275187"/>
        <n v="1274773"/>
        <n v="1274163"/>
        <n v="1274591"/>
        <n v="1273484"/>
        <n v="1275480"/>
        <n v="1274610"/>
        <n v="1275524"/>
        <n v="1275370"/>
        <n v="1275526"/>
        <n v="1274752"/>
        <n v="1274754"/>
        <n v="1275225"/>
        <n v="1274635"/>
        <n v="7085192"/>
        <n v="1273417"/>
        <n v="7085210"/>
        <n v="1266405"/>
        <n v="7081599"/>
        <n v="7081601"/>
        <n v="7081602"/>
        <n v="1274181"/>
        <n v="7081600"/>
        <n v="1274325"/>
        <n v="1275070"/>
        <n v="1275433"/>
        <n v="1275429"/>
        <n v="7085306"/>
        <n v="1275049"/>
        <n v="1275631"/>
        <n v="1275595"/>
        <n v="7085208"/>
        <n v="7085308"/>
        <n v="1273672"/>
        <n v="7085251"/>
        <n v="1274137"/>
        <n v="1274146"/>
        <n v="1274629"/>
        <n v="1274252"/>
        <n v="1274022"/>
        <n v="1274274"/>
        <n v="1272510"/>
        <n v="1275403"/>
        <n v="1277381"/>
        <n v="7085257"/>
        <n v="7085259"/>
        <n v="7085513"/>
        <n v="7085944"/>
        <n v="7081663"/>
        <n v="1268994"/>
        <n v="7083470"/>
        <n v="7085032"/>
        <n v="7081597"/>
        <n v="7081603"/>
        <n v="7084976"/>
        <n v="7085174"/>
        <n v="7085267"/>
        <n v="7085184"/>
        <n v="7085161"/>
        <n v="7085263"/>
        <n v="7084752"/>
        <n v="7084749"/>
        <n v="7085335"/>
        <n v="1274100"/>
        <n v="1263383"/>
        <n v="1274097"/>
        <n v="7085162"/>
        <n v="1275425"/>
        <n v="7081598"/>
        <n v="1271646"/>
        <n v="1266403"/>
        <n v="7082599"/>
        <n v="7085060"/>
        <n v="7085059"/>
        <n v="1274391"/>
        <n v="7081247"/>
        <n v="1275047"/>
        <n v="1275126"/>
        <n v="7085305"/>
        <n v="7085163"/>
        <n v="7084032"/>
        <n v="7085255"/>
        <n v="7084073"/>
        <n v="7084551"/>
        <n v="1266396"/>
        <n v="1266398"/>
        <n v="1270183"/>
        <n v="1270185"/>
        <n v="1266399"/>
        <n v="1270184"/>
        <n v="7085199"/>
        <n v="7084766"/>
        <n v="7085262"/>
        <n v="7085455"/>
        <n v="7084925"/>
        <n v="1274930"/>
        <n v="1274587"/>
        <n v="1273696"/>
        <n v="7084894"/>
        <n v="1273288"/>
        <n v="1274169"/>
        <n v="7085423"/>
        <n v="7084764"/>
        <n v="7084973"/>
        <n v="7085350"/>
        <n v="1276721"/>
        <m/>
        <n v="1273504" u="1"/>
        <n v="1273505" u="1"/>
        <n v="1273507" u="1"/>
        <n v="1273508" u="1"/>
        <n v="1273509" u="1"/>
        <n v="1275530" u="1"/>
        <n v="1273520" u="1"/>
        <n v="1273521" u="1"/>
        <n v="1275545" u="1"/>
        <n v="1273605" u="1"/>
        <n v="1273607" u="1"/>
        <n v="1273608" u="1"/>
        <n v="1273609" u="1"/>
        <n v="1273618" u="1"/>
        <n v="1273646" u="1"/>
        <n v="1273668" u="1"/>
        <n v="1273704" u="1"/>
        <n v="1273709" u="1"/>
        <n v="1273717" u="1"/>
        <n v="1273718" u="1"/>
        <n v="1273720" u="1"/>
        <n v="1273722" u="1"/>
        <n v="1273724" u="1"/>
        <n v="1273725" u="1"/>
        <n v="1273730" u="1"/>
        <n v="1273731" u="1"/>
        <n v="1273747" u="1"/>
        <n v="1273748" u="1"/>
        <n v="1273749" u="1"/>
        <n v="1273775" u="1"/>
        <n v="1273777" u="1"/>
        <n v="1273778" u="1"/>
        <n v="1273779" u="1"/>
        <n v="1273783" u="1"/>
        <n v="1273799" u="1"/>
        <n v="1273800" u="1"/>
        <n v="1273801" u="1"/>
        <n v="1273802" u="1"/>
        <n v="1273804" u="1"/>
        <n v="1273806" u="1"/>
        <n v="1273808" u="1"/>
        <n v="1273817" u="1"/>
        <n v="1271808" u="1"/>
        <n v="1273833" u="1"/>
        <n v="1273836" u="1"/>
        <n v="1273838" u="1"/>
        <n v="1273839" u="1"/>
        <n v="1273842" u="1"/>
        <n v="1273852" u="1"/>
        <n v="1273853" u="1"/>
        <n v="1271850" u="1"/>
        <n v="1273915" u="1"/>
        <n v="1273919" u="1"/>
        <n v="1273921" u="1"/>
        <n v="1273927" u="1"/>
        <n v="1273929" u="1"/>
        <n v="1273935" u="1"/>
        <n v="1273936" u="1"/>
        <n v="1273937" u="1"/>
        <n v="1273942" u="1"/>
        <n v="1275965" u="1"/>
        <n v="1273958" u="1"/>
        <n v="1273961" u="1"/>
        <n v="1273990" u="1"/>
        <n v="1271974" u="1"/>
        <n v="1273991" u="1"/>
        <n v="1273992" u="1"/>
        <n v="1273993" u="1"/>
        <n v="7083346" u="1"/>
        <n v="1274015" u="1"/>
        <n v="1274016" u="1"/>
        <n v="1274017" u="1"/>
        <n v="1274021" u="1"/>
        <n v="1274023" u="1"/>
        <n v="1272009" u="1"/>
        <n v="1274033" u="1"/>
        <n v="1274035" u="1"/>
        <n v="1274036" u="1"/>
        <n v="1274039" u="1"/>
        <n v="1276057" u="1"/>
        <n v="1274041" u="1"/>
        <n v="1274042" u="1"/>
        <n v="1274047" u="1"/>
        <n v="1274048" u="1"/>
        <n v="1274049" u="1"/>
        <n v="1274099" u="1"/>
        <n v="1274101" u="1"/>
        <n v="1274113" u="1"/>
        <n v="7083762" u="1"/>
        <n v="1272120" u="1"/>
        <n v="7083874" u="1"/>
        <n v="1274154" u="1"/>
        <n v="1274156" u="1"/>
        <n v="7083729" u="1"/>
        <n v="1274167" u="1"/>
        <n v="1274173" u="1"/>
        <n v="1274179" u="1"/>
        <n v="7083359" u="1"/>
        <n v="7083371" u="1"/>
        <n v="1276209" u="1"/>
        <n v="7084114" u="1"/>
        <n v="1274212" u="1"/>
        <n v="1274215" u="1"/>
        <n v="1274220" u="1"/>
        <n v="7084033" u="1"/>
        <n v="7084314" u="1"/>
        <n v="1274255" u="1"/>
        <n v="1274256" u="1"/>
        <n v="7084330" u="1"/>
        <n v="1274257" u="1"/>
        <n v="1274265" u="1"/>
        <n v="1276284" u="1"/>
        <n v="1276285" u="1"/>
        <n v="1276286" u="1"/>
        <n v="1274270" u="1"/>
        <n v="1276287" u="1"/>
        <n v="7084450" u="1"/>
        <n v="1274288" u="1"/>
        <n v="1274294" u="1"/>
        <n v="7083795" u="1"/>
        <n v="1274300" u="1"/>
        <n v="1274301" u="1"/>
        <n v="1274303" u="1"/>
        <n v="7084526" u="1"/>
        <n v="7084542" u="1"/>
        <n v="7084610" u="1"/>
        <n v="1274330" u="1"/>
        <n v="7084160" u="1"/>
        <n v="7084646" u="1"/>
        <n v="7084650" u="1"/>
        <n v="7084666" u="1"/>
        <n v="1272325" u="1"/>
        <n v="7084441" u="1"/>
        <n v="7083995" u="1"/>
        <n v="7083999" u="1"/>
        <n v="7084694" u="1"/>
        <n v="7084698" u="1"/>
        <n v="7084497" u="1"/>
        <n v="7084746" u="1"/>
        <n v="7084754" u="1"/>
        <n v="7084782" u="1"/>
        <n v="7084553" u="1"/>
        <n v="7084786" u="1"/>
        <n v="7084790" u="1"/>
        <n v="7084340" u="1"/>
        <n v="7084806" u="1"/>
        <n v="1274376" u="1"/>
        <n v="1274377" u="1"/>
        <n v="1274378" u="1"/>
        <n v="1276396" u="1"/>
        <n v="7084360" u="1"/>
        <n v="7084364" u="1"/>
        <n v="1274387" u="1"/>
        <n v="7084625" u="1"/>
        <n v="1272381" u="1"/>
        <n v="7084444" u="1"/>
        <n v="7084677" u="1"/>
        <n v="7084922" u="1"/>
        <n v="7084954" u="1"/>
        <n v="7084496" u="1"/>
        <n v="7084729" u="1"/>
        <n v="7084733" u="1"/>
        <n v="7084966" u="1"/>
        <n v="7084512" u="1"/>
        <n v="7084745" u="1"/>
        <n v="7084769" u="1"/>
        <n v="7084781" u="1"/>
        <n v="1274428" u="1"/>
        <n v="1274429" u="1"/>
        <n v="7084789" u="1"/>
        <n v="1274431" u="1"/>
        <n v="7085030" u="1"/>
        <n v="7084805" u="1"/>
        <n v="7084351" u="1"/>
        <n v="7084821" u="1"/>
        <n v="7085054" u="1"/>
        <n v="7085058" u="1"/>
        <n v="7084596" u="1"/>
        <n v="7085062" u="1"/>
        <n v="7084833" u="1"/>
        <n v="7084604" u="1"/>
        <n v="7084841" u="1"/>
        <n v="7085086" u="1"/>
        <n v="7085098" u="1"/>
        <n v="7084656" u="1"/>
        <n v="7084447" u="1"/>
        <n v="7084921" u="1"/>
        <n v="1274466" u="1"/>
        <n v="7084937" u="1"/>
        <n v="7085170" u="1"/>
        <n v="7084708" u="1"/>
        <n v="7084712" u="1"/>
        <n v="1274470" u="1"/>
        <n v="7084728" u="1"/>
        <n v="7084732" u="1"/>
        <n v="7084736" u="1"/>
        <n v="1274475" u="1"/>
        <n v="7085222" u="1"/>
        <n v="1274481" u="1"/>
        <n v="1274485" u="1"/>
        <n v="7084788" u="1"/>
        <n v="7085021" u="1"/>
        <n v="1274490" u="1"/>
        <n v="7085266" u="1"/>
        <n v="7084804" u="1"/>
        <n v="7085045" u="1"/>
        <n v="7085282" u="1"/>
        <n v="7084595" u="1"/>
        <n v="7084824" u="1"/>
        <n v="7085061" u="1"/>
        <n v="7085077" u="1"/>
        <n v="7084619" u="1"/>
        <n v="7084631" u="1"/>
        <n v="1274507" u="1"/>
        <n v="7084639" u="1"/>
        <n v="7084884" u="1"/>
        <n v="7085354" u="1"/>
        <n v="7084679" u="1"/>
        <n v="1272505" u="1"/>
        <n v="7084956" u="1"/>
        <n v="7085193" u="1"/>
        <n v="7084739" u="1"/>
        <n v="7085201" u="1"/>
        <n v="7084747" u="1"/>
        <n v="7084763" u="1"/>
        <n v="7085458" u="1"/>
        <n v="7085016" u="1"/>
        <n v="7085265" u="1"/>
        <n v="1274551" u="1"/>
        <n v="7084815" u="1"/>
        <n v="7085044" u="1"/>
        <n v="1274552" u="1"/>
        <n v="7085285" u="1"/>
        <n v="7085297" u="1"/>
        <n v="1272540" u="1"/>
        <n v="1274557" u="1"/>
        <n v="1276577" u="1"/>
        <n v="7085080" u="1"/>
        <n v="1272546" u="1"/>
        <n v="7084863" u="1"/>
        <n v="1276585" u="1"/>
        <n v="7084891" u="1"/>
        <n v="7084899" u="1"/>
        <n v="7084903" u="1"/>
        <n v="1274582" u="1"/>
        <n v="1274583" u="1"/>
        <n v="1274584" u="1"/>
        <n v="7084955" u="1"/>
        <n v="7084971" u="1"/>
        <n v="1272578" u="1"/>
        <n v="7085220" u="1"/>
        <n v="7085236" u="1"/>
        <n v="7085019" u="1"/>
        <n v="7085039" u="1"/>
        <n v="7085043" u="1"/>
        <n v="7085047" u="1"/>
        <n v="7085091" u="1"/>
        <n v="1264538" u="1"/>
        <n v="7085115" u="1"/>
        <n v="1274627" u="1"/>
        <n v="7085135" u="1"/>
        <n v="1274633" u="1"/>
        <n v="7085143" u="1"/>
        <n v="7085151" u="1"/>
        <n v="7085219" u="1"/>
        <n v="1276672" u="1"/>
        <n v="1276674" u="1"/>
        <n v="1272648" u="1"/>
        <n v="7085275" u="1"/>
        <n v="7085737" u="1"/>
        <n v="1274668" u="1"/>
        <n v="1272667" u="1"/>
        <n v="1274686" u="1"/>
        <n v="1272674" u="1"/>
        <n v="1272680" u="1"/>
        <n v="1276715" u="1"/>
        <n v="1276720" u="1"/>
        <n v="1276723" u="1"/>
        <n v="1274724" u="1"/>
        <n v="1272721" u="1"/>
        <n v="1272725" u="1"/>
        <n v="1274765" u="1"/>
        <n v="1272762" u="1"/>
        <n v="1272765" u="1"/>
        <n v="1272795" u="1"/>
        <n v="1272799" u="1"/>
        <n v="1272803" u="1"/>
        <n v="1272804" u="1"/>
        <n v="1266773" u="1"/>
        <n v="1266780" u="1"/>
        <n v="1266788" u="1"/>
        <n v="1266811" u="1"/>
        <n v="1266813" u="1"/>
        <n v="1272881" u="1"/>
        <n v="1266831" u="1"/>
        <n v="1274927" u="1"/>
        <n v="1274928" u="1"/>
        <n v="1276964" u="1"/>
        <n v="1272934" u="1"/>
        <n v="1272941" u="1"/>
        <n v="1274960" u="1"/>
        <n v="1274961" u="1"/>
        <n v="1274963" u="1"/>
        <n v="1272947" u="1"/>
        <n v="1272957" u="1"/>
        <n v="1274982" u="1"/>
        <n v="1272973" u="1"/>
        <n v="1272976" u="1"/>
        <n v="1268960" u="1"/>
        <n v="1273001" u="1"/>
        <n v="1273015" u="1"/>
        <n v="1275045" u="1"/>
        <n v="1273031" u="1"/>
        <n v="1273032" u="1"/>
        <n v="1275051" u="1"/>
        <n v="1273043" u="1"/>
        <n v="1273046" u="1"/>
        <n v="1273065" u="1"/>
        <n v="1273066" u="1"/>
        <n v="1273071" u="1"/>
        <n v="1273075" u="1"/>
        <n v="1273083" u="1"/>
        <n v="1273088" u="1"/>
        <n v="1273089" u="1"/>
        <n v="1273090" u="1"/>
        <n v="1273091" u="1"/>
        <n v="1273096" u="1"/>
        <n v="1273100" u="1"/>
        <n v="1273101" u="1"/>
        <n v="1273103" u="1"/>
        <n v="1273109" u="1"/>
        <n v="1273111" u="1"/>
        <n v="1273152" u="1"/>
        <n v="1273160" u="1"/>
        <n v="1273165" u="1"/>
        <n v="1275214" u="1"/>
        <n v="1275222" u="1"/>
        <n v="1275224" u="1"/>
        <n v="1273244" u="1"/>
        <n v="1273246" u="1"/>
        <n v="1273262" u="1"/>
        <n v="1271256" u="1"/>
        <n v="1273278" u="1"/>
        <n v="1273279" u="1"/>
        <n v="1273282" u="1"/>
        <n v="1273283" u="1"/>
        <n v="1273286" u="1"/>
        <n v="1277322" u="1"/>
        <n v="1273289" u="1"/>
        <n v="1273298" u="1"/>
        <n v="1273299" u="1"/>
        <n v="1273300" u="1"/>
        <n v="1273311" u="1"/>
        <n v="1273326" u="1"/>
        <n v="1271335" u="1"/>
        <n v="1271338" u="1"/>
        <n v="1273360" u="1"/>
        <n v="1275382" u="1"/>
        <n v="1275383" u="1"/>
        <n v="1273372" u="1"/>
        <n v="1273382" u="1"/>
        <n v="1273386" u="1"/>
        <n v="1271377" u="1"/>
        <n v="1273399" u="1"/>
        <n v="1271396" u="1"/>
        <n v="1273414" u="1"/>
        <n v="1273418" u="1"/>
        <n v="1273419" u="1"/>
        <n v="1273420" u="1"/>
        <n v="1273448" u="1"/>
        <n v="1275468" u="1"/>
        <n v="1273459" u="1"/>
        <n v="1273460" u="1"/>
        <n v="1263376" u="1"/>
        <n v="1273463" u="1"/>
        <n v="1263382" u="1"/>
        <n v="1263386" u="1"/>
        <n v="1273474" u="1"/>
        <n v="1273482" u="1"/>
        <n v="1275511" u="1"/>
        <n v="1273496" u="1"/>
      </sharedItems>
    </cacheField>
    <cacheField name="Fecha prog" numFmtId="14">
      <sharedItems containsNonDate="0" containsDate="1" containsString="0" containsBlank="1" minDate="2011-06-06T00:00:00" maxDate="2011-06-13T00:00:00"/>
    </cacheField>
    <cacheField name="ejecutada" numFmtId="0">
      <sharedItems containsBlank="1"/>
    </cacheField>
    <cacheField name="status" numFmtId="0">
      <sharedItems containsBlank="1"/>
    </cacheField>
    <cacheField name="diferencia" numFmtId="0">
      <sharedItems containsBlank="1" containsMixedTypes="1" containsNumber="1" minValue="-15843" maxValue="171300" count="108">
        <n v="-8069"/>
        <n v="0"/>
        <s v="No esta en MM BD"/>
        <n v="-4843"/>
        <n v="735"/>
        <n v="294"/>
        <n v="-3217"/>
        <n v="-999"/>
        <n v="-275"/>
        <n v="-165"/>
        <n v="-570"/>
        <n v="2361"/>
        <n v="-8470"/>
        <n v="42"/>
        <n v="85"/>
        <n v="2168"/>
        <n v="-280"/>
        <n v="-500"/>
        <n v="-992"/>
        <n v="275"/>
        <n v="-550"/>
        <n v="-616"/>
        <n v="-539"/>
        <n v="-660"/>
        <n v="-385"/>
        <n v="448"/>
        <n v="562.5"/>
        <n v="-38"/>
        <n v="252"/>
        <n v="924"/>
        <m/>
        <n v="-2828.5" u="1"/>
        <n v="-7" u="1"/>
        <n v="-3631" u="1"/>
        <n v="-1100" u="1"/>
        <n v="26588" u="1"/>
        <n v="-1500" u="1"/>
        <n v="-1900" u="1"/>
        <n v="-73" u="1"/>
        <n v="1092" u="1"/>
        <n v="5264" u="1"/>
        <n v="-2240" u="1"/>
        <n v="-11396" u="1"/>
        <n v="14.5" u="1"/>
        <n v="66" u="1"/>
        <n v="33104" u="1"/>
        <n v="5710" u="1"/>
        <n v="728" u="1"/>
        <n v="19141" u="1"/>
        <n v="2352" u="1"/>
        <n v="-15843" u="1"/>
        <n v="-3850" u="1"/>
        <n v="-1716" u="1"/>
        <n v="12.666666666666657" u="1"/>
        <n v="6762" u="1"/>
        <n v="1760" u="1"/>
        <n v="-216" u="1"/>
        <n v="50" u="1"/>
        <n v="-28" u="1"/>
        <n v="-11400" u="1"/>
        <n v="500" u="1"/>
        <n v="-1250" u="1"/>
        <n v="144" u="1"/>
        <n v="3200" u="1"/>
        <n v="137.5" u="1"/>
        <n v="-308" u="1"/>
        <n v="56" u="1"/>
        <n v="-3780" u="1"/>
        <n v="98" u="1"/>
        <n v="77" u="1"/>
        <n v="-440" u="1"/>
        <n v="-839" u="1"/>
        <n v="1176" u="1"/>
        <n v="-100" u="1"/>
        <n v="945" u="1"/>
        <n v="-1809" u="1"/>
        <n v="-4620" u="1"/>
        <n v="-587" u="1"/>
        <n v="-6930" u="1"/>
        <n v="-1000" u="1"/>
        <n v="-1376" u="1"/>
        <n v="-130" u="1"/>
        <n v="19360" u="1"/>
        <n v="770" u="1"/>
        <n v="-146" u="1"/>
        <n v="-14.5" u="1"/>
        <n v="28224" u="1"/>
        <n v="-825" u="1"/>
        <n v="-70" u="1"/>
        <n v="1561.3333333333335" u="1"/>
        <n v="-1400" u="1"/>
        <n v="-44" u="1"/>
        <n v="4608" u="1"/>
        <n v="-2991" u="1"/>
        <n v="-423" u="1"/>
        <n v="1870" u="1"/>
        <n v="171300" u="1"/>
        <n v="-2087" u="1"/>
        <n v="582" u="1"/>
        <n v="-9663" u="1"/>
        <n v="140" u="1"/>
        <n v="-2750" u="1"/>
        <n v="-300" u="1"/>
        <n v="562" u="1"/>
        <n v="33900" u="1"/>
        <n v="-4500" u="1"/>
        <n v="-1540" u="1"/>
        <n v="156" u="1"/>
      </sharedItems>
    </cacheField>
    <cacheField name="hora inicio" numFmtId="2">
      <sharedItems containsString="0" containsBlank="1" containsNumber="1" minValue="0.15" maxValue="23.99"/>
    </cacheField>
    <cacheField name="hora termino" numFmtId="2">
      <sharedItems containsString="0" containsBlank="1" containsNumber="1" minValue="0.15" maxValue="23.99"/>
    </cacheField>
    <cacheField name="total horas" numFmtId="2">
      <sharedItems containsString="0" containsBlank="1" containsNumber="1" minValue="0.23039999999999999" maxValue="29.11888888888889"/>
    </cacheField>
    <cacheField name="hora inicio2" numFmtId="2">
      <sharedItems containsBlank="1" containsMixedTypes="1" containsNumber="1" minValue="0" maxValue="23.783333333333335"/>
    </cacheField>
    <cacheField name="hora termino2" numFmtId="0">
      <sharedItems containsBlank="1" containsMixedTypes="1" containsNumber="1" minValue="0.24999999999999975" maxValue="26.333333333333336"/>
    </cacheField>
    <cacheField name="total horas2" numFmtId="2">
      <sharedItems containsBlank="1" containsMixedTypes="1" containsNumber="1" minValue="6.666666666666643E-2" maxValue="12.083333333333345"/>
    </cacheField>
    <cacheField name="CIP" numFmtId="2">
      <sharedItems containsString="0" containsBlank="1" containsNumber="1" minValue="0" maxValue="124.00000000000004"/>
    </cacheField>
    <cacheField name="At - Ad" numFmtId="167">
      <sharedItems containsBlank="1" containsMixedTypes="1" containsNumber="1" minValue="-260.41000000000008" maxValue="510.79499999999996"/>
    </cacheField>
    <cacheField name="Gr Hruta" numFmtId="0">
      <sharedItems containsBlank="1"/>
    </cacheField>
    <cacheField name="fecha stacking" numFmtId="14">
      <sharedItems containsDate="1" containsBlank="1" containsMixedTypes="1" minDate="2011-06-02T00:00:00" maxDate="2011-07-16T00:00:00"/>
    </cacheField>
    <cacheField name="Stacking" numFmtId="0">
      <sharedItems containsBlank="1" containsMixedTypes="1" containsNumber="1" containsInteger="1" minValue="-6" maxValue="27"/>
    </cacheField>
    <cacheField name="Status SAP" numFmtId="0">
      <sharedItems containsBlank="1"/>
    </cacheField>
    <cacheField name="Mat SAP" numFmtId="0">
      <sharedItems containsBlank="1"/>
    </cacheField>
    <cacheField name="Sin datos cip" numFmtId="0">
      <sharedItems containsBlank="1"/>
    </cacheField>
    <cacheField name="Fecha" numFmtId="14">
      <sharedItems containsDate="1" containsBlank="1" containsMixedTypes="1" minDate="2011-06-06T00:00:00" maxDate="2011-06-09T00:00:00"/>
    </cacheField>
    <cacheField name="Nom. Prog" numFmtId="0">
      <sharedItems containsString="0" containsBlank="1" containsNumber="1" containsInteger="1" minValue="900" maxValue="12000"/>
    </cacheField>
    <cacheField name="Nom. Real" numFmtId="0">
      <sharedItems containsBlank="1" containsMixedTypes="1" containsNumber="1" containsInteger="1" minValue="900" maxValue="18000"/>
    </cacheField>
    <cacheField name="Stacking mal prog" numFmtId="0">
      <sharedItems containsBlank="1" count="5">
        <s v="OK"/>
        <s v="Mismo dia"/>
        <s v="Mal prog"/>
        <m/>
        <s v="" u="1"/>
      </sharedItems>
    </cacheField>
  </cacheFields>
</pivotCacheDefinition>
</file>

<file path=xl/pivotCache/pivotCacheDefinition8.xml><?xml version="1.0" encoding="utf-8"?>
<pivotCacheDefinition xmlns="http://schemas.openxmlformats.org/spreadsheetml/2006/main" xmlns:r="http://schemas.openxmlformats.org/officeDocument/2006/relationships" saveData="0" refreshedBy="mmesias" refreshedDate="40702.598382175929" createdVersion="3" refreshedVersion="3" minRefreshableVersion="3" recordCount="14998">
  <cacheSource type="worksheet">
    <worksheetSource ref="A2:AJ15000" sheet="BD"/>
  </cacheSource>
  <cacheFields count="36">
    <cacheField name="Linea" numFmtId="0">
      <sharedItems containsBlank="1"/>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999">
        <n v="7085399"/>
        <n v="7085390"/>
        <n v="7084847"/>
        <n v="1273957"/>
        <n v="1273348"/>
        <n v="1273708"/>
        <n v="1255231"/>
        <n v="1274223"/>
        <n v="1274029"/>
        <n v="1275204"/>
        <n v="1255230"/>
        <n v="7084846"/>
        <n v="7084668"/>
        <n v="7085401"/>
        <n v="7085697"/>
        <n v="7085273"/>
        <n v="7085246"/>
        <n v="1"/>
        <n v="7085017"/>
        <n v="7085404"/>
        <n v="7085272"/>
        <n v="7085203"/>
        <n v="1273106"/>
        <n v="7085408"/>
        <n v="1275346"/>
        <n v="7085076"/>
        <n v="7085075"/>
        <n v="1274138"/>
        <n v="1273732"/>
        <n v="1274158"/>
        <n v="7083614"/>
        <n v="7084090"/>
        <n v="1277093"/>
        <n v="1274253"/>
        <n v="1275745"/>
        <n v="1274030"/>
        <n v="1274180"/>
        <n v="1274287"/>
        <n v="7085274"/>
        <n v="7085387"/>
        <n v="1275403"/>
        <n v="7085261"/>
        <n v="1275431"/>
        <n v="1277284"/>
        <n v="1274968"/>
        <n v="1273464"/>
        <n v="7085409"/>
        <n v="7085178"/>
        <n v="7085216"/>
        <n v="7085322"/>
        <n v="1273653"/>
        <n v="1274757"/>
        <n v="1276719"/>
        <n v="1273297"/>
        <n v="1273964"/>
        <n v="1273959"/>
        <n v="1273308"/>
        <n v="1273498"/>
        <n v="1274150"/>
        <n v="1275279"/>
        <n v="1273513"/>
        <n v="1273602"/>
        <n v="1273818"/>
        <n v="1274645"/>
        <n v="1275174"/>
        <n v="1273944"/>
        <n v="1273475"/>
        <n v="1274488"/>
        <n v="1274493"/>
        <n v="1274494"/>
        <n v="1274307"/>
        <n v="1274428"/>
        <n v="1274650"/>
        <n v="1273045"/>
        <n v="1274298"/>
        <n v="1271765"/>
        <n v="1274178"/>
        <n v="1275544"/>
        <n v="1273943"/>
        <n v="1274308"/>
        <n v="7084750"/>
        <n v="1273112"/>
        <n v="1274141"/>
        <n v="1273667"/>
        <n v="7085192"/>
        <n v="7085227"/>
        <n v="1273417"/>
        <n v="1273808"/>
        <n v="7085210"/>
        <n v="1266405"/>
        <n v="1274181"/>
        <n v="1274325"/>
        <n v="1275070"/>
        <n v="1275433"/>
        <n v="1275429"/>
        <n v="7085306"/>
        <n v="1275049"/>
        <n v="1275631"/>
        <n v="1275595"/>
        <n v="7085251"/>
        <n v="1274137"/>
        <n v="1274146"/>
        <n v="7081602"/>
        <n v="7081600"/>
        <n v="7081599"/>
        <n v="7081601"/>
        <n v="1274629"/>
        <n v="7085208"/>
        <n v="7085308"/>
        <n v="1274022"/>
        <n v="1274274"/>
        <n v="7085162"/>
        <n v="7085059"/>
        <n v="1275425"/>
        <n v="7085513"/>
        <n v="7085259"/>
        <n v="7085262"/>
        <n v="7085455"/>
        <n v="7084925"/>
        <n v="1274930"/>
        <n v="1274587"/>
        <n v="1273696"/>
        <n v="7084894"/>
        <n v="1274169"/>
        <n v="7084764"/>
        <n v="7084973"/>
        <m/>
        <n v="1273504" u="1"/>
        <n v="1273505" u="1"/>
        <n v="1273506" u="1"/>
        <n v="1273507" u="1"/>
        <n v="1273508" u="1"/>
        <n v="1273509" u="1"/>
        <n v="1273520" u="1"/>
        <n v="1273521" u="1"/>
        <n v="1271523" u="1"/>
        <n v="1273592" u="1"/>
        <n v="1273598" u="1"/>
        <n v="1273603" u="1"/>
        <n v="1273605" u="1"/>
        <n v="1273607" u="1"/>
        <n v="1273608" u="1"/>
        <n v="1273609" u="1"/>
        <n v="1273610" u="1"/>
        <n v="1273611" u="1"/>
        <n v="1271595" u="1"/>
        <n v="1273613" u="1"/>
        <n v="1273614" u="1"/>
        <n v="1273617" u="1"/>
        <n v="1273618" u="1"/>
        <n v="1273624" u="1"/>
        <n v="1271622" u="1"/>
        <n v="1273654" u="1"/>
        <n v="1273661" u="1"/>
        <n v="1273665" u="1"/>
        <n v="7081978" u="1"/>
        <n v="1271655" u="1"/>
        <n v="1273674" u="1"/>
        <n v="1273693" u="1"/>
        <n v="1273694" u="1"/>
        <n v="1273704" u="1"/>
        <n v="1273709" u="1"/>
        <n v="1273710" u="1"/>
        <n v="1273718" u="1"/>
        <n v="1273720" u="1"/>
        <n v="1273721" u="1"/>
        <n v="1275738" u="1"/>
        <n v="1273722" u="1"/>
        <n v="1275740" u="1"/>
        <n v="1273724" u="1"/>
        <n v="1275741" u="1"/>
        <n v="1273725" u="1"/>
        <n v="1273727" u="1"/>
        <n v="1273728" u="1"/>
        <n v="1273730" u="1"/>
        <n v="1273731" u="1"/>
        <n v="1275748" u="1"/>
        <n v="1273734" u="1"/>
        <n v="1273735" u="1"/>
        <n v="1273737" u="1"/>
        <n v="1271725" u="1"/>
        <n v="1271726" u="1"/>
        <n v="1273747" u="1"/>
        <n v="1273748" u="1"/>
        <n v="1273749" u="1"/>
        <n v="1273775" u="1"/>
        <n v="1273777" u="1"/>
        <n v="1273778" u="1"/>
        <n v="1273779" u="1"/>
        <n v="1273780" u="1"/>
        <n v="1271768" u="1"/>
        <n v="1273785" u="1"/>
        <n v="1273787" u="1"/>
        <n v="1273788" u="1"/>
        <n v="1269757" u="1"/>
        <n v="1271778" u="1"/>
        <n v="1271782" u="1"/>
        <n v="1273799" u="1"/>
        <n v="1273801" u="1"/>
        <n v="1273802" u="1"/>
        <n v="1273804" u="1"/>
        <n v="1273806" u="1"/>
        <n v="1271793" u="1"/>
        <n v="1271794" u="1"/>
        <n v="1271797" u="1"/>
        <n v="1273817" u="1"/>
        <n v="1271801" u="1"/>
        <n v="1273822" u="1"/>
        <n v="1273823" u="1"/>
        <n v="1273824" u="1"/>
        <n v="1271808" u="1"/>
        <n v="1273825" u="1"/>
        <n v="1273829" u="1"/>
        <n v="1273830" u="1"/>
        <n v="1273833" u="1"/>
        <n v="1273835" u="1"/>
        <n v="1273836" u="1"/>
        <n v="1273838" u="1"/>
        <n v="1273839" u="1"/>
        <n v="1273842" u="1"/>
        <n v="7081979" u="1"/>
        <n v="1273852" u="1"/>
        <n v="1273853" u="1"/>
        <n v="7082750" u="1"/>
        <n v="1271850" u="1"/>
        <n v="1273915" u="1"/>
        <n v="1273917" u="1"/>
        <n v="1273919" u="1"/>
        <n v="7082753" u="1"/>
        <n v="1273921" u="1"/>
        <n v="1273924" u="1"/>
        <n v="1273925" u="1"/>
        <n v="1273927" u="1"/>
        <n v="1273929" u="1"/>
        <n v="1273931" u="1"/>
        <n v="1273935" u="1"/>
        <n v="1273936" u="1"/>
        <n v="1273937" u="1"/>
        <n v="1273942" u="1"/>
        <n v="1275965" u="1"/>
        <n v="1269917" u="1"/>
        <n v="1273955" u="1"/>
        <n v="1273958" u="1"/>
        <n v="1273961" u="1"/>
        <n v="1271953" u="1"/>
        <n v="1269937" u="1"/>
        <n v="1273973" u="1"/>
        <n v="1273987" u="1"/>
        <n v="1271973" u="1"/>
        <n v="1273990" u="1"/>
        <n v="1271974" u="1"/>
        <n v="1273991" u="1"/>
        <n v="1273993" u="1"/>
        <n v="1271982" u="1"/>
        <n v="7083346" u="1"/>
        <n v="1274015" u="1"/>
        <n v="1274016" u="1"/>
        <n v="1274017" u="1"/>
        <n v="1274021" u="1"/>
        <n v="1274023" u="1"/>
        <n v="1274025" u="1"/>
        <n v="1272009" u="1"/>
        <n v="1272014" u="1"/>
        <n v="1274033" u="1"/>
        <n v="1274034" u="1"/>
        <n v="1274035" u="1"/>
        <n v="1274036" u="1"/>
        <n v="1274037" u="1"/>
        <n v="7082759" u="1"/>
        <n v="7083454" u="1"/>
        <n v="1274039" u="1"/>
        <n v="1276057" u="1"/>
        <n v="1274041" u="1"/>
        <n v="1274042" u="1"/>
        <n v="1274044" u="1"/>
        <n v="1274045" u="1"/>
        <n v="1274047" u="1"/>
        <n v="1274048" u="1"/>
        <n v="1274049" u="1"/>
        <n v="1274050" u="1"/>
        <n v="1272057" u="1"/>
        <n v="1272068" u="1"/>
        <n v="1272076" u="1"/>
        <n v="1274099" u="1"/>
        <n v="1274101" u="1"/>
        <n v="1274107" u="1"/>
        <n v="1274109" u="1"/>
        <n v="1274113" u="1"/>
        <n v="7083762" u="1"/>
        <n v="1274115" u="1"/>
        <n v="1272115" u="1"/>
        <n v="1272120" u="1"/>
        <n v="1274148" u="1"/>
        <n v="1274149" u="1"/>
        <n v="1268099" u="1"/>
        <n v="7083918" u="1"/>
        <n v="1274156" u="1"/>
        <n v="1272140" u="1"/>
        <n v="1274157" u="1"/>
        <n v="1274159" u="1"/>
        <n v="1272144" u="1"/>
        <n v="1274164" u="1"/>
        <n v="7083729" u="1"/>
        <n v="1274165" u="1"/>
        <n v="1272150" u="1"/>
        <n v="1274167" u="1"/>
        <n v="1272151" u="1"/>
        <n v="1274171" u="1"/>
        <n v="1272156" u="1"/>
        <n v="1274173" u="1"/>
        <n v="7083532" u="1"/>
        <n v="1274179" u="1"/>
        <n v="7083359" u="1"/>
        <n v="7083371" u="1"/>
        <n v="1274191" u="1"/>
        <n v="1276209" u="1"/>
        <n v="7084086" u="1"/>
        <n v="7084114" u="1"/>
        <n v="1272188" u="1"/>
        <n v="1274212" u="1"/>
        <n v="1274213" u="1"/>
        <n v="1272197" u="1"/>
        <n v="1274215" u="1"/>
        <n v="1274219" u="1"/>
        <n v="1272203" u="1"/>
        <n v="1274220" u="1"/>
        <n v="1274222" u="1"/>
        <n v="1274227" u="1"/>
        <n v="1272213" u="1"/>
        <n v="1270197" u="1"/>
        <n v="1272216" u="1"/>
        <n v="7084033" u="1"/>
        <n v="7083591" u="1"/>
        <n v="1272234" u="1"/>
        <n v="7084314" u="1"/>
        <n v="1274255" u="1"/>
        <n v="1274256" u="1"/>
        <n v="7084330" u="1"/>
        <n v="1274257" u="1"/>
        <n v="7084338" u="1"/>
        <n v="7084342" u="1"/>
        <n v="1272244" u="1"/>
        <n v="7084358" u="1"/>
        <n v="1274265" u="1"/>
        <n v="1276285" u="1"/>
        <n v="1276286" u="1"/>
        <n v="1274270" u="1"/>
        <n v="1276287" u="1"/>
        <n v="1276291" u="1"/>
        <n v="7084414" u="1"/>
        <n v="7083960" u="1"/>
        <n v="7084446" u="1"/>
        <n v="1274286" u="1"/>
        <n v="7084450" u="1"/>
        <n v="1274288" u="1"/>
        <n v="1274294" u="1"/>
        <n v="7084482" u="1"/>
        <n v="1274295" u="1"/>
        <n v="7083795" u="1"/>
        <n v="7084269" u="1"/>
        <n v="7084502" u="1"/>
        <n v="1274300" u="1"/>
        <n v="1274301" u="1"/>
        <n v="1274303" u="1"/>
        <n v="7084526" u="1"/>
        <n v="7084542" u="1"/>
        <n v="7084313" u="1"/>
        <n v="7084321" u="1"/>
        <n v="7084554" u="1"/>
        <n v="7084558" u="1"/>
        <n v="7083875" u="1"/>
        <n v="7084582" u="1"/>
        <n v="7084598" u="1"/>
        <n v="7084610" u="1"/>
        <n v="7084622" u="1"/>
        <n v="7084160" u="1"/>
        <n v="7084638" u="1"/>
        <n v="7084642" u="1"/>
        <n v="7084646" u="1"/>
        <n v="7084650" u="1"/>
        <n v="1272320" u="1"/>
        <n v="7084421" u="1"/>
        <n v="1272321" u="1"/>
        <n v="7084658" u="1"/>
        <n v="1272322" u="1"/>
        <n v="7084666" u="1"/>
        <n v="1272324" u="1"/>
        <n v="7084670" u="1"/>
        <n v="1272325" u="1"/>
        <n v="7084441" u="1"/>
        <n v="7084674" u="1"/>
        <n v="7084678" u="1"/>
        <n v="7084682" u="1"/>
        <n v="7084686" u="1"/>
        <n v="7083995" u="1"/>
        <n v="7084690" u="1"/>
        <n v="7083999" u="1"/>
        <n v="7084694" u="1"/>
        <n v="7084698" u="1"/>
        <n v="1268298" u="1"/>
        <n v="7084477" u="1"/>
        <n v="7084714" u="1"/>
        <n v="7084718" u="1"/>
        <n v="7084730" u="1"/>
        <n v="7084734" u="1"/>
        <n v="7084746" u="1"/>
        <n v="7084517" u="1"/>
        <n v="7084758" u="1"/>
        <n v="7084067" u="1"/>
        <n v="7084529" u="1"/>
        <n v="7084766" u="1"/>
        <n v="7084537" u="1"/>
        <n v="7084774" u="1"/>
        <n v="7084778" u="1"/>
        <n v="7084782" u="1"/>
        <n v="7084557" u="1"/>
        <n v="7084790" u="1"/>
        <n v="7084561" u="1"/>
        <n v="7084107" u="1"/>
        <n v="7084802" u="1"/>
        <n v="7084340" u="1"/>
        <n v="1274376" u="1"/>
        <n v="7084344" u="1"/>
        <n v="7084810" u="1"/>
        <n v="1274377" u="1"/>
        <n v="1274378" u="1"/>
        <n v="1276396" u="1"/>
        <n v="7084822" u="1"/>
        <n v="7084360" u="1"/>
        <n v="7084593" u="1"/>
        <n v="7084826" u="1"/>
        <n v="7084364" u="1"/>
        <n v="7084597" u="1"/>
        <n v="1272365" u="1"/>
        <n v="1274387" u="1"/>
        <n v="7084854" u="1"/>
        <n v="7084392" u="1"/>
        <n v="7084625" u="1"/>
        <n v="1272375" u="1"/>
        <n v="7084649" u="1"/>
        <n v="7084420" u="1"/>
        <n v="7084653" u="1"/>
        <n v="7084657" u="1"/>
        <n v="1272381" u="1"/>
        <n v="7084665" u="1"/>
        <n v="7084898" u="1"/>
        <n v="7084436" u="1"/>
        <n v="7084902" u="1"/>
        <n v="7084673" u="1"/>
        <n v="7084444" u="1"/>
        <n v="7084677" u="1"/>
        <n v="7084681" u="1"/>
        <n v="7084452" u="1"/>
        <n v="7084689" u="1"/>
        <n v="7084922" u="1"/>
        <n v="7084243" u="1"/>
        <n v="7084705" u="1"/>
        <n v="7084476" u="1"/>
        <n v="7084709" u="1"/>
        <n v="1272393" u="1"/>
        <n v="7084713" u="1"/>
        <n v="7084954" u="1"/>
        <n v="7084496" u="1"/>
        <n v="7084729" u="1"/>
        <n v="7084962" u="1"/>
        <n v="7084733" u="1"/>
        <n v="7084966" u="1"/>
        <n v="7084275" u="1"/>
        <n v="7084737" u="1"/>
        <n v="7084512" u="1"/>
        <n v="7084745" u="1"/>
        <n v="7084753" u="1"/>
        <n v="7084986" u="1"/>
        <n v="7084532" u="1"/>
        <n v="7084765" u="1"/>
        <n v="1272407" u="1"/>
        <n v="7084769" u="1"/>
        <n v="1272409" u="1"/>
        <n v="7084548" u="1"/>
        <n v="7084781" u="1"/>
        <n v="7085014" u="1"/>
        <n v="7084785" u="1"/>
        <n v="1274429" u="1"/>
        <n v="7084556" u="1"/>
        <n v="7084789" u="1"/>
        <n v="7084793" u="1"/>
        <n v="1274431" u="1"/>
        <n v="7084797" u="1"/>
        <n v="7085030" u="1"/>
        <n v="7084801" u="1"/>
        <n v="7085038" u="1"/>
        <n v="7084576" u="1"/>
        <n v="7084351" u="1"/>
        <n v="1272419" u="1"/>
        <n v="7084355" u="1"/>
        <n v="7084817" u="1"/>
        <n v="1272420" u="1"/>
        <n v="7084821" u="1"/>
        <n v="7085054" u="1"/>
        <n v="7084363" u="1"/>
        <n v="7084825" u="1"/>
        <n v="7085058" u="1"/>
        <n v="7084596" u="1"/>
        <n v="7085062" u="1"/>
        <n v="1272423" u="1"/>
        <n v="7084833" u="1"/>
        <n v="7084841" u="1"/>
        <n v="1272427" u="1"/>
        <n v="7084391" u="1"/>
        <n v="7085086" u="1"/>
        <n v="1274446" u="1"/>
        <n v="7084624" u="1"/>
        <n v="7084857" u="1"/>
        <n v="7085090" u="1"/>
        <n v="7085094" u="1"/>
        <n v="7085098" u="1"/>
        <n v="7084869" u="1"/>
        <n v="7084411" u="1"/>
        <n v="1272434" u="1"/>
        <n v="7084877" u="1"/>
        <n v="7084419" u="1"/>
        <n v="7084652" u="1"/>
        <n v="7084885" u="1"/>
        <n v="7084656" u="1"/>
        <n v="1274455" u="1"/>
        <n v="7084660" u="1"/>
        <n v="7084893" u="1"/>
        <n v="7084664" u="1"/>
        <n v="7084897" u="1"/>
        <n v="7084447" u="1"/>
        <n v="7084676" u="1"/>
        <n v="7084680" u="1"/>
        <n v="1268410" u="1"/>
        <n v="7084684" u="1"/>
        <n v="7084688" u="1"/>
        <n v="7084921" u="1"/>
        <n v="1272446" u="1"/>
        <n v="7084463" u="1"/>
        <n v="7085158" u="1"/>
        <n v="7084696" u="1"/>
        <n v="7085166" u="1"/>
        <n v="1274466" u="1"/>
        <n v="7084937" u="1"/>
        <n v="7085170" u="1"/>
        <n v="7084712" u="1"/>
        <n v="1266401" u="1"/>
        <n v="7084716" u="1"/>
        <n v="1266402" u="1"/>
        <n v="1274470" u="1"/>
        <n v="7084491" u="1"/>
        <n v="7084720" u="1"/>
        <n v="1266404" u="1"/>
        <n v="7084499" u="1"/>
        <n v="7084728" u="1"/>
        <n v="7084961" u="1"/>
        <n v="7084503" u="1"/>
        <n v="7084732" u="1"/>
        <n v="7084736" u="1"/>
        <n v="1274475" u="1"/>
        <n v="7084740" u="1"/>
        <n v="7084756" u="1"/>
        <n v="1272463" u="1"/>
        <n v="7084535" u="1"/>
        <n v="7084547" u="1"/>
        <n v="7084776" u="1"/>
        <n v="7084780" u="1"/>
        <n v="1272470" u="1"/>
        <n v="7084559" u="1"/>
        <n v="7084788" u="1"/>
        <n v="7085021" u="1"/>
        <n v="7084571" u="1"/>
        <n v="7084800" u="1"/>
        <n v="7085266" u="1"/>
        <n v="7084804" u="1"/>
        <n v="7084812" u="1"/>
        <n v="7085045" u="1"/>
        <n v="7085282" u="1"/>
        <n v="7084820" u="1"/>
        <n v="7084595" u="1"/>
        <n v="7084824" u="1"/>
        <n v="7085061" u="1"/>
        <n v="7084832" u="1"/>
        <n v="7085073" u="1"/>
        <n v="7085077" u="1"/>
        <n v="7084619" u="1"/>
        <n v="7084856" u="1"/>
        <n v="7084864" u="1"/>
        <n v="1274507" u="1"/>
        <n v="7084639" u="1"/>
        <n v="7084872" u="1"/>
        <n v="1272493" u="1"/>
        <n v="7084884" u="1"/>
        <n v="1272495" u="1"/>
        <n v="7084659" u="1"/>
        <n v="7084888" u="1"/>
        <n v="7084663" u="1"/>
        <n v="7084667" u="1"/>
        <n v="7084683" u="1"/>
        <n v="7084912" u="1"/>
        <n v="7084687" u="1"/>
        <n v="7084691" u="1"/>
        <n v="7085386" u="1"/>
        <n v="1272505" u="1"/>
        <n v="7084932" u="1"/>
        <n v="7084707" u="1"/>
        <n v="7085169" u="1"/>
        <n v="1272508" u="1"/>
        <n v="7084711" u="1"/>
        <n v="7084715" u="1"/>
        <n v="7084719" u="1"/>
        <n v="7084956" u="1"/>
        <n v="7085193" u="1"/>
        <n v="7084735" u="1"/>
        <n v="7084964" u="1"/>
        <n v="7084739" u="1"/>
        <n v="7085201" u="1"/>
        <n v="7084747" u="1"/>
        <n v="7084755" u="1"/>
        <n v="7084763" u="1"/>
        <n v="7084767" u="1"/>
        <n v="1272523" u="1"/>
        <n v="7084783" u="1"/>
        <n v="7085016" u="1"/>
        <n v="7084791" u="1"/>
        <n v="7084795" u="1"/>
        <n v="7084803" u="1"/>
        <n v="7085265" u="1"/>
        <n v="7084807" u="1"/>
        <n v="1274551" u="1"/>
        <n v="7084815" u="1"/>
        <n v="7085044" u="1"/>
        <n v="1274552" u="1"/>
        <n v="7084823" u="1"/>
        <n v="1272539" u="1"/>
        <n v="7085530" u="1"/>
        <n v="1274557" u="1"/>
        <n v="1272541" u="1"/>
        <n v="7085072" u="1"/>
        <n v="1276577" u="1"/>
        <n v="7085080" u="1"/>
        <n v="7084855" u="1"/>
        <n v="7084859" u="1"/>
        <n v="1272546" u="1"/>
        <n v="7084863" u="1"/>
        <n v="7084871" u="1"/>
        <n v="1272549" u="1"/>
        <n v="1272550" u="1"/>
        <n v="7084879" u="1"/>
        <n v="1272551" u="1"/>
        <n v="1276585" u="1"/>
        <n v="7084899" u="1"/>
        <n v="1272556" u="1"/>
        <n v="7084903" u="1"/>
        <n v="7084919" u="1"/>
        <n v="1270544" u="1"/>
        <n v="7085160" u="1"/>
        <n v="7084935" u="1"/>
        <n v="1274582" u="1"/>
        <n v="1274583" u="1"/>
        <n v="7084955" u="1"/>
        <n v="1272570" u="1"/>
        <n v="1268537" u="1"/>
        <n v="1272571" u="1"/>
        <n v="7084963" u="1"/>
        <n v="7084971" u="1"/>
        <n v="1268543" u="1"/>
        <n v="7085220" u="1"/>
        <n v="7085236" u="1"/>
        <n v="7085015" u="1"/>
        <n v="7085019" u="1"/>
        <n v="1272589" u="1"/>
        <n v="7085039" u="1"/>
        <n v="7085043" u="1"/>
        <n v="7085047" u="1"/>
        <n v="7085055" u="1"/>
        <n v="7085517" u="1"/>
        <n v="7085296" u="1"/>
        <n v="7085091" u="1"/>
        <n v="1264538" u="1"/>
        <n v="7085115" u="1"/>
        <n v="1274627" u="1"/>
        <n v="7085135" u="1"/>
        <n v="7085139" u="1"/>
        <n v="1274633" u="1"/>
        <n v="7085143" u="1"/>
        <n v="7085151" u="1"/>
        <n v="7085159" u="1"/>
        <n v="1272632" u="1"/>
        <n v="1272633" u="1"/>
        <n v="1272634" u="1"/>
        <n v="1276672" u="1"/>
        <n v="1276674" u="1"/>
        <n v="7085275" u="1"/>
        <n v="7085737" u="1"/>
        <n v="1274668" u="1"/>
        <n v="7085520" u="1"/>
        <n v="7085295" u="1"/>
        <n v="1272656" u="1"/>
        <n v="1272657" u="1"/>
        <n v="1272662" u="1"/>
        <n v="1272663" u="1"/>
        <n v="1272667" u="1"/>
        <n v="1272668" u="1"/>
        <n v="1272669" u="1"/>
        <n v="1274686" u="1"/>
        <n v="1272670" u="1"/>
        <n v="1272671" u="1"/>
        <n v="1272672" u="1"/>
        <n v="1272673" u="1"/>
        <n v="1272674" u="1"/>
        <n v="1272676" u="1"/>
        <n v="1272678" u="1"/>
        <n v="1272679" u="1"/>
        <n v="1272680" u="1"/>
        <n v="1276715" u="1"/>
        <n v="1276720" u="1"/>
        <n v="1276723" u="1"/>
        <n v="1274717" u="1"/>
        <n v="1274724" u="1"/>
        <n v="7085515" u="1"/>
        <n v="1272720" u="1"/>
        <n v="1272721" u="1"/>
        <n v="1272722" u="1"/>
        <n v="1272723" u="1"/>
        <n v="1272725" u="1"/>
        <n v="1272734" u="1"/>
        <n v="1272736" u="1"/>
        <n v="1272742" u="1"/>
        <n v="1272758" u="1"/>
        <n v="1272760" u="1"/>
        <n v="1272762" u="1"/>
        <n v="1272763" u="1"/>
        <n v="1272764" u="1"/>
        <n v="1272765" u="1"/>
        <n v="1272771" u="1"/>
        <n v="1272786" u="1"/>
        <n v="1272787" u="1"/>
        <n v="1274807" u="1"/>
        <n v="1272792" u="1"/>
        <n v="1272794" u="1"/>
        <n v="1274811" u="1"/>
        <n v="1272795" u="1"/>
        <n v="1272796" u="1"/>
        <n v="1272797" u="1"/>
        <n v="1272799" u="1"/>
        <n v="1272803" u="1"/>
        <n v="1272804" u="1"/>
        <n v="1272806" u="1"/>
        <n v="1272807" u="1"/>
        <n v="1272814" u="1"/>
        <n v="1272819" u="1"/>
        <n v="1266772" u="1"/>
        <n v="1266773" u="1"/>
        <n v="1266780" u="1"/>
        <n v="1266788" u="1"/>
        <n v="1272851" u="1"/>
        <n v="1266811" u="1"/>
        <n v="1266813" u="1"/>
        <n v="1272868" u="1"/>
        <n v="1272872" u="1"/>
        <n v="1266825" u="1"/>
        <n v="1272877" u="1"/>
        <n v="1272878" u="1"/>
        <n v="1266830" u="1"/>
        <n v="1272881" u="1"/>
        <n v="1266831" u="1"/>
        <n v="1272886" u="1"/>
        <n v="1272887" u="1"/>
        <n v="1272888" u="1"/>
        <n v="1272889" u="1"/>
        <n v="1272890" u="1"/>
        <n v="1274927" u="1"/>
        <n v="1274928" u="1"/>
        <n v="1276964" u="1"/>
        <n v="1274948" u="1"/>
        <n v="1274949" u="1"/>
        <n v="1272934" u="1"/>
        <n v="1272935" u="1"/>
        <n v="1272936" u="1"/>
        <n v="1272940" u="1"/>
        <n v="1272942" u="1"/>
        <n v="1274960" u="1"/>
        <n v="1274961" u="1"/>
        <n v="1272945" u="1"/>
        <n v="1272946" u="1"/>
        <n v="1274963" u="1"/>
        <n v="1272947" u="1"/>
        <n v="1272956" u="1"/>
        <n v="1274973" u="1"/>
        <n v="1272957" u="1"/>
        <n v="1272958" u="1"/>
        <n v="1274975" u="1"/>
        <n v="1272959" u="1"/>
        <n v="1274976" u="1"/>
        <n v="1272960" u="1"/>
        <n v="1274977" u="1"/>
        <n v="1272961" u="1"/>
        <n v="1272962" u="1"/>
        <n v="1274979" u="1"/>
        <n v="1272963" u="1"/>
        <n v="1274982" u="1"/>
        <n v="1274983" u="1"/>
        <n v="1274986" u="1"/>
        <n v="1272973" u="1"/>
        <n v="1272974" u="1"/>
        <n v="1274991" u="1"/>
        <n v="1272976" u="1"/>
        <n v="1274993" u="1"/>
        <n v="1272977" u="1"/>
        <n v="1272979" u="1"/>
        <n v="1274996" u="1"/>
        <n v="1274997" u="1"/>
        <n v="1268960" u="1"/>
        <n v="1273001" u="1"/>
        <n v="1273012" u="1"/>
        <n v="1273015" u="1"/>
        <n v="1273016" u="1"/>
        <n v="1273019" u="1"/>
        <n v="1273021" u="1"/>
        <n v="1273022" u="1"/>
        <n v="1273023" u="1"/>
        <n v="1273025" u="1"/>
        <n v="1273026" u="1"/>
        <n v="1275043" u="1"/>
        <n v="1273027" u="1"/>
        <n v="1275044" u="1"/>
        <n v="1273028" u="1"/>
        <n v="1273031" u="1"/>
        <n v="1273032" u="1"/>
        <n v="1273034" u="1"/>
        <n v="1275051" u="1"/>
        <n v="1273039" u="1"/>
        <n v="1273040" u="1"/>
        <n v="1273042" u="1"/>
        <n v="1273043" u="1"/>
        <n v="1273047" u="1"/>
        <n v="1273051" u="1"/>
        <n v="1273053" u="1"/>
        <n v="1273056" u="1"/>
        <n v="1275075" u="1"/>
        <n v="1273059" u="1"/>
        <n v="1273060" u="1"/>
        <n v="1273062" u="1"/>
        <n v="1273063" u="1"/>
        <n v="1273065" u="1"/>
        <n v="1273066" u="1"/>
        <n v="1273067" u="1"/>
        <n v="1275084" u="1"/>
        <n v="1273068" u="1"/>
        <n v="1273069" u="1"/>
        <n v="1273070" u="1"/>
        <n v="1273071" u="1"/>
        <n v="1273073" u="1"/>
        <n v="1273074" u="1"/>
        <n v="1271059" u="1"/>
        <n v="1273077" u="1"/>
        <n v="1273078" u="1"/>
        <n v="1271062" u="1"/>
        <n v="1273079" u="1"/>
        <n v="1273081" u="1"/>
        <n v="1273082" u="1"/>
        <n v="1273083" u="1"/>
        <n v="1273086" u="1"/>
        <n v="1273087" u="1"/>
        <n v="1273088" u="1"/>
        <n v="1273089" u="1"/>
        <n v="1273090" u="1"/>
        <n v="1273091" u="1"/>
        <n v="1273093" u="1"/>
        <n v="1273094" u="1"/>
        <n v="1273096" u="1"/>
        <n v="1273099" u="1"/>
        <n v="1273100" u="1"/>
        <n v="1273101" u="1"/>
        <n v="1273102" u="1"/>
        <n v="1273103" u="1"/>
        <n v="1273105" u="1"/>
        <n v="1273107" u="1"/>
        <n v="1273109" u="1"/>
        <n v="1273111" u="1"/>
        <n v="1273115" u="1"/>
        <n v="1273116" u="1"/>
        <n v="1273125" u="1"/>
        <n v="1275155" u="1"/>
        <n v="1271127" u="1"/>
        <n v="1267094" u="1"/>
        <n v="1271129" u="1"/>
        <n v="1273152" u="1"/>
        <n v="1273154" u="1"/>
        <n v="1273155" u="1"/>
        <n v="1273157" u="1"/>
        <n v="1273158" u="1"/>
        <n v="1273160" u="1"/>
        <n v="1273163" u="1"/>
        <n v="1273165" u="1"/>
        <n v="1273170" u="1"/>
        <n v="1273206" u="1"/>
        <n v="1273213" u="1"/>
        <n v="1273214" u="1"/>
        <n v="1273217" u="1"/>
        <n v="1273219" u="1"/>
        <n v="1273220" u="1"/>
        <n v="1273222" u="1"/>
        <n v="1273225" u="1"/>
        <n v="1273227" u="1"/>
        <n v="1273229" u="1"/>
        <n v="1273230" u="1"/>
        <n v="1273231" u="1"/>
        <n v="1273244" u="1"/>
        <n v="1273246" u="1"/>
        <n v="1273250" u="1"/>
        <n v="1273262" u="1"/>
        <n v="1273272" u="1"/>
        <n v="1271256" u="1"/>
        <n v="1273274" u="1"/>
        <n v="1273277" u="1"/>
        <n v="1273278" u="1"/>
        <n v="1273279" u="1"/>
        <n v="1273280" u="1"/>
        <n v="1273282" u="1"/>
        <n v="1273283" u="1"/>
        <n v="1273286" u="1"/>
        <n v="1273289" u="1"/>
        <n v="1273291" u="1"/>
        <n v="1273298" u="1"/>
        <n v="1273299" u="1"/>
        <n v="1273300" u="1"/>
        <n v="1273301" u="1"/>
        <n v="1271290" u="1"/>
        <n v="1273311" u="1"/>
        <n v="1273314" u="1"/>
        <n v="1275337" u="1"/>
        <n v="1273322" u="1"/>
        <n v="1273326" u="1"/>
        <n v="1273329" u="1"/>
        <n v="1273337" u="1"/>
        <n v="1273347" u="1"/>
        <n v="1273350" u="1"/>
        <n v="1273353" u="1"/>
        <n v="1273354" u="1"/>
        <n v="1271340" u="1"/>
        <n v="1273360" u="1"/>
        <n v="1275382" u="1"/>
        <n v="1275383" u="1"/>
        <n v="1273367" u="1"/>
        <n v="1273372" u="1"/>
        <n v="1267323" u="1"/>
        <n v="1273374" u="1"/>
        <n v="1269345" u="1"/>
        <n v="1273379" u="1"/>
        <n v="1273381" u="1"/>
        <n v="1273382" u="1"/>
        <n v="1273384" u="1"/>
        <n v="1269351" u="1"/>
        <n v="1273385" u="1"/>
        <n v="1269352" u="1"/>
        <n v="1273386" u="1"/>
        <n v="1273393" u="1"/>
        <n v="1271377" u="1"/>
        <n v="1273397" u="1"/>
        <n v="1273398" u="1"/>
        <n v="1273399" u="1"/>
        <n v="1273401" u="1"/>
        <n v="1273402" u="1"/>
        <n v="1271389" u="1"/>
        <n v="1271390" u="1"/>
        <n v="1271391" u="1"/>
        <n v="1271396" u="1"/>
        <n v="1273415" u="1"/>
        <n v="1273416" u="1"/>
        <n v="1273418" u="1"/>
        <n v="1273419" u="1"/>
        <n v="1273420" u="1"/>
        <n v="1273421" u="1"/>
        <n v="1273435" u="1"/>
        <n v="1273442" u="1"/>
        <n v="1271432" u="1"/>
        <n v="1271433" u="1"/>
        <n v="1273450" u="1"/>
        <n v="1271436" u="1"/>
        <n v="1273459" u="1"/>
        <n v="1263375" u="1"/>
        <n v="1273460" u="1"/>
        <n v="1263376" u="1"/>
        <n v="1271445" u="1"/>
        <n v="1273463" u="1"/>
        <n v="1273465" u="1"/>
        <n v="1263381" u="1"/>
        <n v="1263382" u="1"/>
        <n v="1273467" u="1"/>
        <n v="1273469" u="1"/>
        <n v="1263385" u="1"/>
        <n v="1263386" u="1"/>
        <n v="1273471" u="1"/>
        <n v="1273474" u="1"/>
        <n v="1271462" u="1"/>
        <n v="1273482" u="1"/>
        <n v="1273496" u="1"/>
        <n v="1273502"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6-06T00:00:00" maxDate="2011-06-09T00:00:00"/>
    </cacheField>
    <cacheField name="Mes" numFmtId="171">
      <sharedItems containsBlank="1"/>
    </cacheField>
    <cacheField name="Año" numFmtId="0">
      <sharedItems containsBlank="1"/>
    </cacheField>
    <cacheField name="Turno" numFmtId="49">
      <sharedItems containsBlank="1"/>
    </cacheField>
    <cacheField name="Ruta" numFmtId="0">
      <sharedItems containsBlank="1" count="5">
        <s v="DIREC"/>
        <s v="EMBOT"/>
        <s v="ETIQ"/>
        <m/>
        <s v="BAJADA" u="1"/>
      </sharedItems>
    </cacheField>
    <cacheField name="Vel. Nominal" numFmtId="0">
      <sharedItems containsBlank="1"/>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minValue="0" maxValue="386.00000000000006"/>
    </cacheField>
    <cacheField name="Motivo" numFmtId="0">
      <sharedItems containsBlank="1"/>
    </cacheField>
    <cacheField name="Obs" numFmtId="0">
      <sharedItems containsBlank="1" longText="1"/>
    </cacheField>
    <cacheField name="Famila Motivo" numFmtId="0">
      <sharedItems containsBlank="1"/>
    </cacheField>
    <cacheField name="Tipo Tiempo" numFmtId="0">
      <sharedItems containsBlank="1"/>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2"/>
    </cacheField>
    <cacheField name="Orden a Contar" numFmtId="0">
      <sharedItems containsBlank="1"/>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Cache/pivotCacheDefinition9.xml><?xml version="1.0" encoding="utf-8"?>
<pivotCacheDefinition xmlns="http://schemas.openxmlformats.org/spreadsheetml/2006/main" xmlns:r="http://schemas.openxmlformats.org/officeDocument/2006/relationships" saveData="0" refreshedBy="mmesias" refreshedDate="40702.598455208332" createdVersion="3" refreshedVersion="3" minRefreshableVersion="3" recordCount="29998">
  <cacheSource type="worksheet">
    <worksheetSource ref="A2:AJ30000" sheet="BD"/>
  </cacheSource>
  <cacheFields count="36">
    <cacheField name="Linea" numFmtId="0">
      <sharedItems containsBlank="1" count="7">
        <s v="Linea 1"/>
        <s v="Linea 2"/>
        <s v="Linea 3"/>
        <s v="Linea 6"/>
        <s v="Linea 7"/>
        <s v="Linea BIB"/>
        <m/>
      </sharedItems>
    </cacheField>
    <cacheField name="Nº" numFmtId="0">
      <sharedItems containsString="0" containsBlank="1" containsNumber="1" containsInteger="1" minValue="1" maxValue="11"/>
    </cacheField>
    <cacheField name="OF" numFmtId="0">
      <sharedItems containsString="0" containsBlank="1" containsNumber="1" containsInteger="1" minValue="1" maxValue="7085737" count="465">
        <n v="7085399"/>
        <n v="7085390"/>
        <n v="7084847"/>
        <n v="1273957"/>
        <n v="1273348"/>
        <n v="1273708"/>
        <n v="1255231"/>
        <n v="1274223"/>
        <n v="1274029"/>
        <n v="1275204"/>
        <n v="1255230"/>
        <n v="7084846"/>
        <n v="7084668"/>
        <n v="7085401"/>
        <n v="7085697"/>
        <n v="7085273"/>
        <n v="7085246"/>
        <n v="1"/>
        <n v="7085017"/>
        <n v="7085404"/>
        <n v="7085272"/>
        <n v="7085203"/>
        <n v="1273106"/>
        <n v="7085408"/>
        <n v="1275346"/>
        <n v="7085076"/>
        <n v="7085075"/>
        <n v="1274138"/>
        <n v="1273732"/>
        <n v="1274158"/>
        <n v="7083614"/>
        <n v="7084090"/>
        <n v="1277093"/>
        <n v="1274253"/>
        <n v="1275745"/>
        <n v="1274030"/>
        <n v="1274180"/>
        <n v="1274287"/>
        <n v="7085274"/>
        <n v="7085387"/>
        <n v="1275403"/>
        <n v="7085261"/>
        <n v="1275431"/>
        <n v="1277284"/>
        <n v="1274968"/>
        <n v="1273464"/>
        <n v="7085409"/>
        <n v="7085178"/>
        <n v="7085216"/>
        <n v="7085322"/>
        <n v="1273653"/>
        <n v="1274757"/>
        <n v="1276719"/>
        <n v="1273297"/>
        <n v="1273964"/>
        <n v="1273959"/>
        <n v="1273308"/>
        <n v="1273498"/>
        <n v="1274150"/>
        <n v="1275279"/>
        <n v="1273513"/>
        <n v="1273602"/>
        <n v="1273818"/>
        <n v="1274645"/>
        <n v="1275174"/>
        <n v="1273944"/>
        <n v="1273475"/>
        <n v="1274488"/>
        <n v="1274493"/>
        <n v="1274494"/>
        <n v="1274307"/>
        <n v="1274428"/>
        <n v="1274650"/>
        <n v="1273045"/>
        <n v="1274298"/>
        <n v="1271765"/>
        <n v="1274178"/>
        <n v="1275544"/>
        <n v="1273943"/>
        <n v="1274308"/>
        <n v="7084750"/>
        <n v="1273112"/>
        <n v="1274141"/>
        <n v="1273667"/>
        <n v="7085192"/>
        <n v="7085227"/>
        <n v="1273417"/>
        <n v="1273808"/>
        <n v="7085210"/>
        <n v="1266405"/>
        <n v="1274181"/>
        <n v="1274325"/>
        <n v="1275070"/>
        <n v="1275433"/>
        <n v="1275429"/>
        <n v="7085306"/>
        <n v="1275049"/>
        <n v="1275631"/>
        <n v="1275595"/>
        <n v="7085251"/>
        <n v="1274137"/>
        <n v="1274146"/>
        <n v="7081602"/>
        <n v="7081600"/>
        <n v="7081599"/>
        <n v="7081601"/>
        <n v="1274629"/>
        <n v="7085208"/>
        <n v="7085308"/>
        <n v="1274022"/>
        <n v="1274274"/>
        <n v="7085162"/>
        <n v="7085059"/>
        <n v="1275425"/>
        <n v="7085513"/>
        <n v="7085259"/>
        <n v="7085262"/>
        <n v="7085455"/>
        <n v="7084925"/>
        <n v="1274930"/>
        <n v="1274587"/>
        <n v="1273696"/>
        <n v="7084894"/>
        <n v="1274169"/>
        <n v="7084764"/>
        <n v="7084973"/>
        <m/>
        <n v="1273282" u="1"/>
        <n v="1273779" u="1"/>
        <n v="1273921" u="1"/>
        <n v="1273283" u="1"/>
        <n v="1273354" u="1"/>
        <n v="1273496" u="1"/>
        <n v="1273709" u="1"/>
        <n v="1273993" u="1"/>
        <n v="7085091" u="1"/>
        <n v="1273071" u="1"/>
        <n v="1273852" u="1"/>
        <n v="1274633" u="1"/>
        <n v="7084160" u="1"/>
        <n v="7084728" u="1"/>
        <n v="1273853" u="1"/>
        <n v="7084653" u="1"/>
        <n v="7084732" u="1"/>
        <n v="7084815" u="1"/>
        <n v="7084937" u="1"/>
        <n v="7085016" u="1"/>
        <n v="1272505" u="1"/>
        <n v="1273286" u="1"/>
        <n v="7084736" u="1"/>
        <n v="1272009" u="1"/>
        <n v="1273927" u="1"/>
        <n v="1276057" u="1"/>
        <n v="1272508" u="1"/>
        <n v="1272721" u="1"/>
        <n v="1272934" u="1"/>
        <n v="1273289" u="1"/>
        <n v="1273360" u="1"/>
        <n v="1274212" u="1"/>
        <n v="7085115" u="1"/>
        <n v="1273929" u="1"/>
        <n v="1268960" u="1"/>
        <n v="1271445" u="1"/>
        <n v="1273504" u="1"/>
        <n v="7084314" u="1"/>
        <n v="7084677" u="1"/>
        <n v="7084961" u="1"/>
        <n v="1266831" u="1"/>
        <n v="1272795" u="1"/>
        <n v="1273505" u="1"/>
        <n v="1273718" u="1"/>
        <n v="1274215" u="1"/>
        <n v="7085044" u="1"/>
        <n v="7085170" u="1"/>
        <n v="1272725" u="1"/>
        <n v="1274429" u="1"/>
        <n v="7083995" u="1"/>
        <n v="1271377" u="1"/>
        <n v="1273152" u="1"/>
        <n v="1273507" u="1"/>
        <n v="1273720" u="1"/>
        <n v="1274288" u="1"/>
        <n v="1274927" u="1"/>
        <n v="7083999" u="1"/>
        <n v="7084610" u="1"/>
        <n v="7085135" u="1"/>
        <n v="1273508" u="1"/>
        <n v="1274431" u="1"/>
        <n v="1274928" u="1"/>
        <n v="7083762" u="1"/>
        <n v="7084330" u="1"/>
        <n v="1272799" u="1"/>
        <n v="1273083" u="1"/>
        <n v="1273509" u="1"/>
        <n v="1273722" u="1"/>
        <n v="1273935" u="1"/>
        <n v="7085143" u="1"/>
        <n v="7085265" u="1"/>
        <n v="1273936" u="1"/>
        <n v="1274220" u="1"/>
        <n v="7084496" u="1"/>
        <n v="7084863" u="1"/>
        <n v="1273298" u="1"/>
        <n v="1273724" u="1"/>
        <n v="1273937" u="1"/>
        <n v="1276209" u="1"/>
        <n v="7085151" u="1"/>
        <n v="1271808" u="1"/>
        <n v="1273015" u="1"/>
        <n v="1273299" u="1"/>
        <n v="1273725" u="1"/>
        <n v="7084788" u="1"/>
        <n v="1272803" u="1"/>
        <n v="1273300" u="1"/>
        <n v="1274294" u="1"/>
        <n v="1274507" u="1"/>
        <n v="1272804" u="1"/>
        <n v="1273088" u="1"/>
        <n v="1273372" u="1"/>
        <n v="7084512" u="1"/>
        <n v="7084595" u="1"/>
        <n v="7084922" u="1"/>
        <n v="7085080" u="1"/>
        <n v="1272947" u="1"/>
        <n v="1273089" u="1"/>
        <n v="1273160" u="1"/>
        <n v="1273090" u="1"/>
        <n v="1273942" u="1"/>
        <n v="1276285" u="1"/>
        <n v="7084646" u="1"/>
        <n v="7084804" u="1"/>
        <n v="1272381" u="1"/>
        <n v="1273091" u="1"/>
        <n v="1273730" u="1"/>
        <n v="1273801" u="1"/>
        <n v="1274156" u="1"/>
        <n v="1274582" u="1"/>
        <n v="1274724" u="1"/>
        <n v="1276286" u="1"/>
        <n v="7084650" u="1"/>
        <n v="7084729" u="1"/>
        <n v="1266773" u="1"/>
        <n v="1273731" u="1"/>
        <n v="1273802" u="1"/>
        <n v="1274015" u="1"/>
        <n v="1274583" u="1"/>
        <n v="1276287" u="1"/>
        <n v="7084733" u="1"/>
        <n v="1272667" u="1"/>
        <n v="1274016" u="1"/>
        <n v="1274300" u="1"/>
        <n v="7084899" u="1"/>
        <n v="7085021" u="1"/>
        <n v="1272881" u="1"/>
        <n v="1273520" u="1"/>
        <n v="1273804" u="1"/>
        <n v="1274017" u="1"/>
        <n v="1274301" u="1"/>
        <n v="1276715" u="1"/>
        <n v="7084619" u="1"/>
        <n v="7084903" u="1"/>
        <n v="1273521" u="1"/>
        <n v="7084666" u="1"/>
        <n v="7084745" u="1"/>
        <n v="7084824" u="1"/>
        <n v="1273096" u="1"/>
        <n v="1273806" u="1"/>
        <n v="1274303" u="1"/>
        <n v="7084954" u="1"/>
        <n v="1273665" u="1"/>
        <n v="7084832" u="1"/>
        <n v="1273311" u="1"/>
        <n v="1273382" u="1"/>
        <n v="1274021" u="1"/>
        <n v="1274376" u="1"/>
        <n v="1276577" u="1"/>
        <n v="7084351" u="1"/>
        <n v="7084962" u="1"/>
        <n v="1266780" u="1"/>
        <n v="1272957" u="1"/>
        <n v="1274377" u="1"/>
        <n v="1276720" u="1"/>
        <n v="7084114" u="1"/>
        <n v="7084639" u="1"/>
        <n v="7084966" u="1"/>
        <n v="7085045" u="1"/>
        <n v="1271396" u="1"/>
        <n v="1272674" u="1"/>
        <n v="1273100" u="1"/>
        <n v="1274023" u="1"/>
        <n v="1274378" u="1"/>
        <n v="1273101" u="1"/>
        <n v="7083795" u="1"/>
        <n v="7084769" u="1"/>
        <n v="1271256" u="1"/>
        <n v="1273031" u="1"/>
        <n v="1273244" u="1"/>
        <n v="1273386" u="1"/>
        <n v="1274167" u="1"/>
        <n v="1276723" u="1"/>
        <n v="7084694" u="1"/>
        <n v="1263376" u="1"/>
        <n v="1273032" u="1"/>
        <n v="1273103" u="1"/>
        <n v="7084698" u="1"/>
        <n v="7085061" u="1"/>
        <n v="7085266" u="1"/>
        <n v="1273246" u="1"/>
        <n v="1273459" u="1"/>
        <n v="7084781" u="1"/>
        <n v="1273460" u="1"/>
        <n v="1274099" u="1"/>
        <n v="1272325" u="1"/>
        <n v="1272680" u="1"/>
        <n v="1273958" u="1"/>
        <n v="1274668" u="1"/>
        <n v="1276585" u="1"/>
        <n v="7084789" u="1"/>
        <n v="1266788" u="1"/>
        <n v="1273817" u="1"/>
        <n v="1274101" u="1"/>
        <n v="7084955" u="1"/>
        <n v="7085077" u="1"/>
        <n v="7085282" u="1"/>
        <n v="1273463" u="1"/>
        <n v="1273605" u="1"/>
        <n v="1273747" u="1"/>
        <n v="1274173" u="1"/>
        <n v="7085160" u="1"/>
        <n v="1263382" u="1"/>
        <n v="1273109" u="1"/>
        <n v="1273748" u="1"/>
        <n v="1273961" u="1"/>
        <n v="1274387" u="1"/>
        <n v="7084596" u="1"/>
        <n v="7084963" u="1"/>
        <n v="1271974" u="1"/>
        <n v="1273607" u="1"/>
        <n v="1273749" u="1"/>
        <n v="1274033" u="1"/>
        <n v="1275382" u="1"/>
        <n v="7084884" u="1"/>
        <n v="1273111" u="1"/>
        <n v="1273608" u="1"/>
        <n v="7084971" u="1"/>
        <n v="1273609" u="1"/>
        <n v="1274035" u="1"/>
        <n v="7084450" u="1"/>
        <n v="1263386" u="1"/>
        <n v="1273326" u="1"/>
        <n v="1274036" u="1"/>
        <n v="1275740" u="1"/>
        <n v="1272120" u="1"/>
        <n v="1272546" u="1"/>
        <n v="1273043" u="1"/>
        <n v="1274179" u="1"/>
        <n v="1274960" u="1"/>
        <n v="7084821" u="1"/>
        <n v="1272973" u="1"/>
        <n v="1273399" u="1"/>
        <n v="1274961" u="1"/>
        <n v="7084746" u="1"/>
        <n v="7085030" u="1"/>
        <n v="1274039" u="1"/>
        <n v="7084340" u="1"/>
        <n v="7085275" u="1"/>
        <n v="1272762" u="1"/>
        <n v="1274466" u="1"/>
        <n v="1274963" u="1"/>
        <n v="7084833" u="1"/>
        <n v="7084912" u="1"/>
        <n v="1272976" u="1"/>
        <n v="1274041" u="1"/>
        <n v="1273474" u="1"/>
        <n v="1274042" u="1"/>
        <n v="1274113" u="1"/>
        <n v="1274255" u="1"/>
        <n v="7084841" u="1"/>
        <n v="1272765" u="1"/>
        <n v="1273262" u="1"/>
        <n v="1274256" u="1"/>
        <n v="7083346" u="1"/>
        <n v="7084766" u="1"/>
        <n v="1273618" u="1"/>
        <n v="1274257" u="1"/>
        <n v="1274470" u="1"/>
        <n v="7083918" u="1"/>
        <n v="7084360" u="1"/>
        <n v="7085054" u="1"/>
        <n v="1276672" u="1"/>
        <n v="7084364" u="1"/>
        <n v="7084447" u="1"/>
        <n v="7085058" u="1"/>
        <n v="1273833" u="1"/>
        <n v="7085019" u="1"/>
        <n v="7085062" u="1"/>
        <n v="7085220" u="1"/>
        <n v="1274047" u="1"/>
        <n v="1274686" u="1"/>
        <n v="1276674" u="1"/>
        <n v="7084656" u="1"/>
        <n v="7084739" u="1"/>
        <n v="7084782" u="1"/>
        <n v="1274048" u="1"/>
        <n v="1275965" u="1"/>
        <n v="7083729" u="1"/>
        <n v="1273836" u="1"/>
        <n v="1274049" u="1"/>
        <n v="1274475" u="1"/>
        <n v="7084747" u="1"/>
        <n v="7084790" u="1"/>
        <n v="1273482" u="1"/>
        <n v="7085236" u="1"/>
        <n v="1271850" u="1"/>
        <n v="1273838" u="1"/>
        <n v="7084956" u="1"/>
        <n v="7085039" u="1"/>
        <n v="1264538" u="1"/>
        <n v="1273839" u="1"/>
        <n v="1274265" u="1"/>
        <n v="7085043" u="1"/>
        <n v="7085086" u="1"/>
        <n v="1266811" u="1"/>
        <n v="1276396" u="1"/>
        <n v="1276964" u="1"/>
        <n v="7084033" u="1"/>
        <n v="7084763" u="1"/>
        <n v="7084964" u="1"/>
        <n v="7085047" u="1"/>
        <n v="7085737" u="1"/>
        <n v="1273415" u="1"/>
        <n v="1274551" u="1"/>
        <n v="7084526" u="1"/>
        <n v="1266813" u="1"/>
        <n v="1273416" u="1"/>
        <n v="1273842" u="1"/>
        <n v="1274552" u="1"/>
        <n v="7085098" u="1"/>
        <n v="1273418" u="1"/>
        <n v="1273915" u="1"/>
        <n v="1274270" u="1"/>
        <n v="1275051" u="1"/>
        <n v="7083359" u="1"/>
        <n v="7084542" u="1"/>
        <n v="1273065" u="1"/>
        <n v="1273278" u="1"/>
        <n v="1273420" u="1"/>
        <n v="1273704" u="1"/>
        <n v="1273775" u="1"/>
        <n v="1274627" u="1"/>
        <n v="1274982" u="1"/>
        <n v="7084625" u="1"/>
        <n v="7085193" u="1"/>
        <n v="1273066" u="1"/>
        <n v="1273279" u="1"/>
        <n v="1274557" u="1"/>
        <n v="7083371" u="1"/>
        <n v="1273777" u="1"/>
        <n v="1273919" u="1"/>
        <n v="1273990" u="1"/>
        <n v="7084712" u="1"/>
        <n v="7085201" u="1"/>
        <n v="1273778" u="1"/>
        <n v="1273991" u="1"/>
        <n v="7084921" u="1"/>
      </sharedItems>
    </cacheField>
    <cacheField name="Cod Material" numFmtId="0">
      <sharedItems containsString="0" containsBlank="1" containsNumber="1" containsInteger="1" minValue="1" maxValue="21001324"/>
    </cacheField>
    <cacheField name="Detalle" numFmtId="0">
      <sharedItems containsBlank="1"/>
    </cacheField>
    <cacheField name="Familia Vino" numFmtId="0">
      <sharedItems containsBlank="1"/>
    </cacheField>
    <cacheField name="Fecha" numFmtId="171">
      <sharedItems containsNonDate="0" containsDate="1" containsString="0" containsBlank="1" minDate="2011-05-30T00:00:00" maxDate="2011-06-09T00:00:00" count="10">
        <d v="2011-06-06T00:00:00"/>
        <d v="2011-06-07T00:00:00"/>
        <d v="2011-06-08T00:00:00"/>
        <m/>
        <d v="2011-06-03T00:00:00" u="1"/>
        <d v="2011-06-01T00:00:00" u="1"/>
        <d v="2011-06-04T00:00:00" u="1"/>
        <d v="2011-05-30T00:00:00" u="1"/>
        <d v="2011-06-02T00:00:00" u="1"/>
        <d v="2011-05-31T00:00:00" u="1"/>
      </sharedItems>
    </cacheField>
    <cacheField name="Mes" numFmtId="171">
      <sharedItems containsBlank="1"/>
    </cacheField>
    <cacheField name="Año" numFmtId="0">
      <sharedItems containsBlank="1"/>
    </cacheField>
    <cacheField name="Turno" numFmtId="49">
      <sharedItems containsBlank="1" count="4">
        <s v="Turno A"/>
        <s v="Turno B"/>
        <s v="Turno C"/>
        <m/>
      </sharedItems>
    </cacheField>
    <cacheField name="Ruta" numFmtId="0">
      <sharedItems containsBlank="1"/>
    </cacheField>
    <cacheField name="Vel. Nominal" numFmtId="0">
      <sharedItems containsBlank="1"/>
    </cacheField>
    <cacheField name="Botellas" numFmtId="0">
      <sharedItems containsString="0" containsBlank="1" containsNumber="1" containsInteger="1" minValue="0" maxValue="67200"/>
    </cacheField>
    <cacheField name="Hora Inicio" numFmtId="21">
      <sharedItems containsNonDate="0" containsDate="1" containsString="0" containsBlank="1" minDate="1899-12-30T00:00:00" maxDate="1899-12-30T23:58:00"/>
    </cacheField>
    <cacheField name="Hora Termino" numFmtId="21">
      <sharedItems containsNonDate="0" containsDate="1" containsString="0" containsBlank="1" minDate="1899-12-30T00:00:00" maxDate="1899-12-30T23:58:00"/>
    </cacheField>
    <cacheField name="Minutos" numFmtId="0">
      <sharedItems containsString="0" containsBlank="1" containsNumber="1" minValue="0" maxValue="386.00000000000006"/>
    </cacheField>
    <cacheField name="Motivo" numFmtId="0">
      <sharedItems containsBlank="1"/>
    </cacheField>
    <cacheField name="Obs" numFmtId="0">
      <sharedItems containsBlank="1" longText="1"/>
    </cacheField>
    <cacheField name="Famila Motivo" numFmtId="0">
      <sharedItems containsBlank="1"/>
    </cacheField>
    <cacheField name="Tipo Tiempo" numFmtId="0">
      <sharedItems containsBlank="1" count="6">
        <s v="Tiempo Muerto"/>
        <s v="Tiempo Producción"/>
        <s v="Tiempo Setup"/>
        <s v="Tiempo Programado"/>
        <s v="Tiempo Cip"/>
        <m/>
      </sharedItems>
    </cacheField>
    <cacheField name="Tipo de actividad" numFmtId="0">
      <sharedItems containsNonDate="0" containsString="0" containsBlank="1"/>
    </cacheField>
    <cacheField name="Vista Perdida" numFmtId="0">
      <sharedItems containsNonDate="0" containsString="0" containsBlank="1"/>
    </cacheField>
    <cacheField name="I.Tiempo" numFmtId="0">
      <sharedItems containsBlank="1"/>
    </cacheField>
    <cacheField name="Supervisor" numFmtId="0">
      <sharedItems containsBlank="1"/>
    </cacheField>
    <cacheField name="Producción Paralela" numFmtId="0">
      <sharedItems containsBlank="1" count="3">
        <b v="0"/>
        <b v="1"/>
        <m/>
      </sharedItems>
    </cacheField>
    <cacheField name="Botellas X OF" numFmtId="0">
      <sharedItems containsString="0" containsBlank="1" containsNumber="1" containsInteger="1" minValue="0" maxValue="67200"/>
    </cacheField>
    <cacheField name="Nominales X OF" numFmtId="0">
      <sharedItems containsString="0" containsBlank="1" containsNumber="1" containsInteger="1" minValue="900" maxValue="18000"/>
    </cacheField>
    <cacheField name="Fecha X OF" numFmtId="0">
      <sharedItems containsString="0" containsBlank="1" containsNumber="1" containsInteger="1" minValue="40700" maxValue="40702"/>
    </cacheField>
    <cacheField name="Orden a Contar" numFmtId="0">
      <sharedItems containsBlank="1"/>
    </cacheField>
    <cacheField name="Capacidad" numFmtId="0">
      <sharedItems containsString="0" containsBlank="1" containsNumber="1" containsInteger="1" minValue="0" maxValue="3000"/>
    </cacheField>
    <cacheField name="Unidades" numFmtId="0">
      <sharedItems containsString="0" containsBlank="1" containsNumber="1" containsInteger="1" minValue="0" maxValue="24"/>
    </cacheField>
    <cacheField name="Observaciones de la of" numFmtId="0">
      <sharedItems containsNonDate="0" containsString="0" containsBlank="1"/>
    </cacheField>
    <cacheField name="4m" numFmtId="0">
      <sharedItems containsNonDate="0" containsString="0" containsBlank="1"/>
    </cacheField>
    <cacheField name="caja 9L" numFmtId="0">
      <sharedItems containsString="0" containsBlank="1" containsNumber="1" minValue="0" maxValue="5600"/>
    </cacheField>
    <cacheField name="Setup" numFmtId="0">
      <sharedItems containsBlank="1"/>
    </cacheField>
    <cacheField name="Formato Botella" numFmtId="0">
      <sharedItems containsNonDate="0" containsString="0" containsBlank="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Tabla dinámica17" cacheId="16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R7:S16" firstHeaderRow="1" firstDataRow="1" firstDataCol="1" rowPageCount="1" colPageCount="1"/>
  <pivotFields count="36">
    <pivotField showAll="0"/>
    <pivotField showAll="0"/>
    <pivotField axis="axisRow" showAll="0">
      <items count="466">
        <item x="17"/>
        <item m="1" x="301"/>
        <item m="1" x="329"/>
        <item m="1" x="348"/>
        <item m="1" x="417"/>
        <item x="89"/>
        <item m="1" x="422"/>
        <item m="1" x="433"/>
        <item m="1" x="167"/>
        <item m="1" x="161"/>
        <item m="1" x="294"/>
        <item m="1" x="177"/>
        <item m="1" x="286"/>
        <item m="1" x="207"/>
        <item m="1" x="413"/>
        <item m="1" x="336"/>
        <item m="1" x="150"/>
        <item m="1" x="352"/>
        <item m="1" x="312"/>
        <item m="1" x="231"/>
        <item m="1" x="147"/>
        <item m="1" x="153"/>
        <item m="1" x="353"/>
        <item m="1" x="248"/>
        <item m="1" x="287"/>
        <item m="1" x="313"/>
        <item m="1" x="366"/>
        <item m="1" x="378"/>
        <item m="1" x="168"/>
        <item m="1" x="191"/>
        <item m="1" x="216"/>
        <item m="1" x="253"/>
        <item m="1" x="155"/>
        <item m="1" x="223"/>
        <item m="1" x="279"/>
        <item m="1" x="358"/>
        <item m="1" x="208"/>
        <item m="1" x="295"/>
        <item m="1" x="302"/>
        <item m="1" x="354"/>
        <item m="1" x="136"/>
        <item m="1" x="217"/>
        <item m="1" x="226"/>
        <item m="1" x="232"/>
        <item m="1" x="265"/>
        <item m="1" x="288"/>
        <item m="1" x="303"/>
        <item m="1" x="225"/>
        <item m="1" x="296"/>
        <item m="1" x="445"/>
        <item m="1" x="454"/>
        <item m="1" x="127"/>
        <item m="1" x="130"/>
        <item m="1" x="148"/>
        <item m="1" x="156"/>
        <item m="1" x="202"/>
        <item m="1" x="213"/>
        <item m="1" x="271"/>
        <item m="1" x="349"/>
        <item m="1" x="157"/>
        <item m="1" x="218"/>
        <item m="1" x="297"/>
        <item m="1" x="438"/>
        <item m="1" x="446"/>
        <item m="1" x="308"/>
        <item m="1" x="310"/>
        <item m="1" x="373"/>
        <item m="1" x="411"/>
        <item m="1" x="132"/>
        <item m="1" x="163"/>
        <item m="1" x="186"/>
        <item m="1" x="193"/>
        <item m="1" x="254"/>
        <item m="1" x="261"/>
        <item m="1" x="325"/>
        <item m="1" x="337"/>
        <item m="1" x="343"/>
        <item m="1" x="345"/>
        <item m="1" x="383"/>
        <item m="1" x="133"/>
        <item m="1" x="170"/>
        <item m="1" x="233"/>
        <item m="1" x="326"/>
        <item m="1" x="331"/>
        <item m="1" x="338"/>
        <item m="1" x="457"/>
        <item m="1" x="234"/>
        <item m="1" x="255"/>
        <item m="1" x="266"/>
        <item m="1" x="393"/>
        <item m="1" x="414"/>
        <item m="1" x="418"/>
        <item m="1" x="137"/>
        <item m="1" x="141"/>
        <item m="1" x="458"/>
        <item m="1" x="151"/>
        <item m="1" x="160"/>
        <item m="1" x="195"/>
        <item m="1" x="198"/>
        <item m="1" x="204"/>
        <item m="1" x="314"/>
        <item m="1" x="332"/>
        <item m="1" x="459"/>
        <item m="1" x="463"/>
        <item m="1" x="244"/>
        <item m="1" x="249"/>
        <item m="1" x="256"/>
        <item m="1" x="273"/>
        <item m="1" x="289"/>
        <item m="1" x="339"/>
        <item m="1" x="346"/>
        <item m="1" x="363"/>
        <item m="1" x="372"/>
        <item m="1" x="374"/>
        <item m="1" x="407"/>
        <item m="1" x="311"/>
        <item m="1" x="320"/>
        <item m="1" x="375"/>
        <item m="1" x="298"/>
        <item m="1" x="355"/>
        <item m="1" x="158"/>
        <item m="1" x="199"/>
        <item m="1" x="376"/>
        <item m="1" x="380"/>
        <item m="1" x="384"/>
        <item m="1" x="419"/>
        <item m="1" x="440"/>
        <item m="1" x="181"/>
        <item m="1" x="250"/>
        <item m="1" x="267"/>
        <item m="1" x="290"/>
        <item m="1" x="175"/>
        <item m="1" x="187"/>
        <item m="1" x="367"/>
        <item m="1" x="408"/>
        <item m="1" x="431"/>
        <item m="1" x="236"/>
        <item m="1" x="245"/>
        <item m="1" x="449"/>
        <item m="1" x="315"/>
        <item m="1" x="398"/>
        <item m="1" x="360"/>
        <item m="1" x="368"/>
        <item m="1" x="351"/>
        <item m="1" x="404"/>
        <item m="1" x="152"/>
        <item m="1" x="205"/>
        <item m="1" x="228"/>
        <item m="1" x="238"/>
        <item m="1" x="423"/>
        <item m="1" x="275"/>
        <item m="1" x="316"/>
        <item m="1" x="389"/>
        <item m="1" x="399"/>
        <item m="1" x="424"/>
        <item m="1" x="442"/>
        <item m="1" x="456"/>
        <item m="1" x="405"/>
        <item m="1" x="292"/>
        <item m="1" x="176"/>
        <item m="1" x="183"/>
        <item m="1" x="425"/>
        <item m="1" x="282"/>
        <item m="1" x="139"/>
        <item m="1" x="164"/>
        <item m="1" x="190"/>
        <item m="1" x="276"/>
        <item m="1" x="390"/>
        <item m="1" x="391"/>
        <item m="1" x="200"/>
        <item m="1" x="432"/>
        <item m="1" x="443"/>
        <item m="1" x="220"/>
        <item m="1" x="334"/>
        <item m="1" x="184"/>
        <item m="1" x="259"/>
        <item m="1" x="229"/>
        <item m="1" x="239"/>
        <item m="1" x="165"/>
        <item m="1" x="300"/>
        <item m="1" x="304"/>
        <item m="1" x="460"/>
        <item m="1" x="140"/>
        <item m="1" x="143"/>
        <item m="1" x="247"/>
        <item m="1" x="426"/>
        <item m="1" x="293"/>
        <item m="1" x="309"/>
        <item m="1" x="402"/>
        <item m="1" x="230"/>
        <item m="1" x="144"/>
        <item m="1" x="357"/>
        <item m="1" x="264"/>
        <item m="1" x="369"/>
        <item m="1" x="377"/>
        <item m="1" x="201"/>
        <item m="1" x="341"/>
        <item m="1" x="260"/>
        <item m="1" x="464"/>
        <item m="1" x="221"/>
        <item m="1" x="145"/>
        <item m="1" x="268"/>
        <item m="1" x="321"/>
        <item m="1" x="415"/>
        <item m="1" x="284"/>
        <item m="1" x="344"/>
        <item m="1" x="146"/>
        <item m="1" x="362"/>
        <item m="1" x="172"/>
        <item m="1" x="285"/>
        <item m="1" x="428"/>
        <item m="1" x="388"/>
        <item m="1" x="392"/>
        <item m="1" x="305"/>
        <item m="1" x="395"/>
        <item m="1" x="322"/>
        <item m="1" x="222"/>
        <item m="1" x="421"/>
        <item m="1" x="437"/>
        <item m="1" x="185"/>
        <item m="1" x="196"/>
        <item m="1" x="206"/>
        <item m="1" x="173"/>
        <item m="1" x="452"/>
        <item m="1" x="461"/>
        <item m="1" x="396"/>
        <item m="1" x="412"/>
        <item m="1" x="197"/>
        <item m="1" x="365"/>
        <item m="1" x="323"/>
        <item x="126"/>
        <item m="1" x="291"/>
        <item m="1" x="453"/>
        <item m="1" x="210"/>
        <item m="1" x="444"/>
        <item m="1" x="169"/>
        <item m="1" x="319"/>
        <item m="1" x="439"/>
        <item m="1" x="194"/>
        <item m="1" x="333"/>
        <item m="1" x="242"/>
        <item m="1" x="416"/>
        <item m="1" x="361"/>
        <item m="1" x="330"/>
        <item m="1" x="401"/>
        <item m="1" x="409"/>
        <item m="1" x="318"/>
        <item m="1" x="278"/>
        <item m="1" x="241"/>
        <item m="1" x="159"/>
        <item m="1" x="154"/>
        <item m="1" x="257"/>
        <item m="1" x="441"/>
        <item m="1" x="429"/>
        <item m="1" x="387"/>
        <item m="1" x="281"/>
        <item m="1" x="385"/>
        <item m="1" x="209"/>
        <item m="1" x="138"/>
        <item m="1" x="283"/>
        <item m="1" x="179"/>
        <item m="1" x="462"/>
        <item m="1" x="128"/>
        <item m="1" x="450"/>
        <item m="1" x="131"/>
        <item m="1" x="434"/>
        <item m="1" x="258"/>
        <item m="1" x="455"/>
        <item m="1" x="180"/>
        <item m="1" x="227"/>
        <item m="1" x="406"/>
        <item m="1" x="189"/>
        <item m="1" x="448"/>
        <item m="1" x="224"/>
        <item m="1" x="403"/>
        <item m="1" x="397"/>
        <item m="1" x="350"/>
        <item m="1" x="192"/>
        <item m="1" x="182"/>
        <item m="1" x="188"/>
        <item m="1" x="299"/>
        <item m="1" x="129"/>
        <item m="1" x="435"/>
        <item m="1" x="215"/>
        <item m="1" x="251"/>
        <item m="1" x="134"/>
        <item m="1" x="324"/>
        <item m="1" x="340"/>
        <item m="1" x="371"/>
        <item m="1" x="451"/>
        <item m="1" x="262"/>
        <item m="1" x="142"/>
        <item m="1" x="386"/>
        <item m="1" x="162"/>
        <item m="1" x="269"/>
        <item m="1" x="178"/>
        <item m="1" x="430"/>
        <item m="1" x="174"/>
        <item m="1" x="270"/>
        <item m="1" x="370"/>
        <item m="1" x="166"/>
        <item m="1" x="356"/>
        <item m="1" x="394"/>
        <item m="1" x="252"/>
        <item m="1" x="280"/>
        <item m="1" x="274"/>
        <item m="1" x="410"/>
        <item m="1" x="246"/>
        <item m="1" x="243"/>
        <item m="1" x="364"/>
        <item m="1" x="381"/>
        <item m="1" x="272"/>
        <item m="1" x="212"/>
        <item m="1" x="342"/>
        <item m="1" x="307"/>
        <item m="1" x="171"/>
        <item m="1" x="359"/>
        <item m="1" x="240"/>
        <item m="1" x="306"/>
        <item m="1" x="347"/>
        <item x="63"/>
        <item m="1" x="379"/>
        <item m="1" x="149"/>
        <item x="0"/>
        <item m="1" x="317"/>
        <item m="1" x="211"/>
        <item x="11"/>
        <item m="1" x="135"/>
        <item m="1" x="235"/>
        <item m="1" x="327"/>
        <item m="1" x="219"/>
        <item m="1" x="447"/>
        <item x="28"/>
        <item m="1" x="420"/>
        <item m="1" x="237"/>
        <item m="1" x="400"/>
        <item m="1" x="214"/>
        <item m="1" x="436"/>
        <item m="1" x="203"/>
        <item m="1" x="263"/>
        <item x="32"/>
        <item m="1" x="277"/>
        <item m="1" x="335"/>
        <item m="1" x="427"/>
        <item m="1" x="328"/>
        <item m="1" x="382"/>
        <item x="116"/>
        <item x="1"/>
        <item x="2"/>
        <item x="5"/>
        <item x="3"/>
        <item x="12"/>
        <item x="13"/>
        <item x="14"/>
        <item x="15"/>
        <item x="20"/>
        <item x="21"/>
        <item x="22"/>
        <item x="16"/>
        <item x="29"/>
        <item x="30"/>
        <item x="31"/>
        <item x="33"/>
        <item x="34"/>
        <item x="40"/>
        <item x="41"/>
        <item x="42"/>
        <item x="43"/>
        <item x="44"/>
        <item x="45"/>
        <item x="35"/>
        <item x="46"/>
        <item x="50"/>
        <item x="51"/>
        <item x="52"/>
        <item x="53"/>
        <item x="54"/>
        <item x="55"/>
        <item x="56"/>
        <item x="57"/>
        <item x="58"/>
        <item x="59"/>
        <item x="60"/>
        <item x="61"/>
        <item x="62"/>
        <item x="76"/>
        <item x="77"/>
        <item x="78"/>
        <item x="79"/>
        <item x="84"/>
        <item x="85"/>
        <item x="86"/>
        <item x="87"/>
        <item x="88"/>
        <item x="102"/>
        <item x="103"/>
        <item x="90"/>
        <item x="104"/>
        <item x="105"/>
        <item x="117"/>
        <item x="118"/>
        <item x="119"/>
        <item x="120"/>
        <item x="4"/>
        <item x="6"/>
        <item x="7"/>
        <item x="8"/>
        <item x="9"/>
        <item x="10"/>
        <item x="18"/>
        <item x="19"/>
        <item x="23"/>
        <item x="24"/>
        <item x="25"/>
        <item x="26"/>
        <item x="27"/>
        <item x="36"/>
        <item x="37"/>
        <item x="38"/>
        <item x="39"/>
        <item x="47"/>
        <item x="48"/>
        <item x="49"/>
        <item x="64"/>
        <item x="65"/>
        <item x="66"/>
        <item x="67"/>
        <item x="68"/>
        <item x="69"/>
        <item x="70"/>
        <item x="71"/>
        <item x="72"/>
        <item x="73"/>
        <item x="74"/>
        <item x="75"/>
        <item x="80"/>
        <item x="81"/>
        <item x="82"/>
        <item x="83"/>
        <item x="91"/>
        <item x="92"/>
        <item x="93"/>
        <item x="94"/>
        <item x="95"/>
        <item x="96"/>
        <item x="97"/>
        <item x="98"/>
        <item x="99"/>
        <item x="100"/>
        <item x="101"/>
        <item x="106"/>
        <item x="107"/>
        <item x="108"/>
        <item x="109"/>
        <item x="110"/>
        <item x="111"/>
        <item x="112"/>
        <item x="113"/>
        <item x="114"/>
        <item x="115"/>
        <item x="121"/>
        <item x="122"/>
        <item x="123"/>
        <item x="124"/>
        <item x="12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Page" multipleItemSelectionAllowed="1" showAll="0">
      <items count="7">
        <item x="4"/>
        <item h="1" x="0"/>
        <item h="1" x="1"/>
        <item h="1" x="3"/>
        <item h="1" x="2"/>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v="346"/>
    </i>
    <i>
      <x v="353"/>
    </i>
    <i>
      <x v="399"/>
    </i>
    <i>
      <x v="404"/>
    </i>
    <i>
      <x v="405"/>
    </i>
    <i>
      <x v="408"/>
    </i>
    <i>
      <x v="423"/>
    </i>
    <i>
      <x v="460"/>
    </i>
    <i t="grand">
      <x/>
    </i>
  </rowItems>
  <colItems count="1">
    <i/>
  </colItems>
  <pageFields count="1">
    <pageField fld="19"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16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3:E132" firstHeaderRow="1" firstDataRow="2" firstDataCol="2"/>
  <pivotFields count="36">
    <pivotField compact="0" outline="0" showAll="0"/>
    <pivotField compact="0" outline="0" showAll="0"/>
    <pivotField axis="axisRow" compact="0" outline="0" showAll="0" defaultSubtotal="0">
      <items count="999">
        <item x="17"/>
        <item m="1" x="981"/>
        <item m="1" x="987"/>
        <item m="1" x="991"/>
        <item m="1" x="678"/>
        <item m="1" x="545"/>
        <item m="1" x="547"/>
        <item m="1" x="551"/>
        <item m="1" x="751"/>
        <item m="1" x="760"/>
        <item m="1" x="763"/>
        <item m="1" x="885"/>
        <item m="1" x="946"/>
        <item m="1" x="294"/>
        <item m="1" x="399"/>
        <item m="1" x="532"/>
        <item m="1" x="661"/>
        <item m="1" x="665"/>
        <item m="1" x="948"/>
        <item m="1" x="953"/>
        <item m="1" x="955"/>
        <item m="1" x="194"/>
        <item m="1" x="240"/>
        <item m="1" x="245"/>
        <item m="1" x="329"/>
        <item m="1" x="654"/>
        <item m="1" x="854"/>
        <item m="1" x="857"/>
        <item m="1" x="884"/>
        <item m="1" x="886"/>
        <item m="1" x="928"/>
        <item m="1" x="940"/>
        <item m="1" x="964"/>
        <item m="1" x="965"/>
        <item m="1" x="966"/>
        <item m="1" x="976"/>
        <item m="1" x="977"/>
        <item m="1" x="979"/>
        <item m="1" x="995"/>
        <item m="1" x="135"/>
        <item m="1" x="145"/>
        <item m="1" x="151"/>
        <item m="1" x="156"/>
        <item m="1" x="180"/>
        <item m="1" x="181"/>
        <item m="1" x="190"/>
        <item m="1" x="195"/>
        <item m="1" x="196"/>
        <item m="1" x="202"/>
        <item m="1" x="203"/>
        <item m="1" x="204"/>
        <item m="1" x="206"/>
        <item m="1" x="224"/>
        <item m="1" x="244"/>
        <item m="1" x="248"/>
        <item m="1" x="253"/>
        <item m="1" x="262"/>
        <item m="1" x="280"/>
        <item m="1" x="281"/>
        <item m="1" x="282"/>
        <item m="1" x="290"/>
        <item m="1" x="297"/>
        <item m="1" x="300"/>
        <item m="1" x="304"/>
        <item m="1" x="306"/>
        <item m="1" x="308"/>
        <item m="1" x="318"/>
        <item m="1" x="321"/>
        <item m="1" x="324"/>
        <item m="1" x="328"/>
        <item m="1" x="330"/>
        <item m="1" x="333"/>
        <item m="1" x="341"/>
        <item m="1" x="380"/>
        <item m="1" x="382"/>
        <item m="1" x="384"/>
        <item m="1" x="386"/>
        <item m="1" x="433"/>
        <item m="1" x="438"/>
        <item m="1" x="459"/>
        <item m="1" x="475"/>
        <item m="1" x="477"/>
        <item m="1" x="493"/>
        <item m="1" x="496"/>
        <item m="1" x="504"/>
        <item m="1" x="507"/>
        <item m="1" x="518"/>
        <item m="1" x="536"/>
        <item m="1" x="561"/>
        <item m="1" x="566"/>
        <item m="1" x="590"/>
        <item m="1" x="592"/>
        <item m="1" x="620"/>
        <item m="1" x="633"/>
        <item m="1" x="636"/>
        <item m="1" x="645"/>
        <item m="1" x="646"/>
        <item m="1" x="648"/>
        <item m="1" x="651"/>
        <item m="1" x="660"/>
        <item m="1" x="662"/>
        <item m="1" x="670"/>
        <item m="1" x="687"/>
        <item m="1" x="688"/>
        <item m="1" x="689"/>
        <item m="1" x="697"/>
        <item m="1" x="698"/>
        <item m="1" x="699"/>
        <item m="1" x="700"/>
        <item m="1" x="702"/>
        <item m="1" x="703"/>
        <item m="1" x="705"/>
        <item m="1" x="706"/>
        <item m="1" x="707"/>
        <item m="1" x="708"/>
        <item m="1" x="710"/>
        <item m="1" x="711"/>
        <item m="1" x="712"/>
        <item m="1" x="720"/>
        <item m="1" x="722"/>
        <item m="1" x="723"/>
        <item m="1" x="725"/>
        <item m="1" x="726"/>
        <item m="1" x="727"/>
        <item m="1" x="728"/>
        <item m="1" x="729"/>
        <item m="1" x="731"/>
        <item m="1" x="732"/>
        <item m="1" x="734"/>
        <item m="1" x="735"/>
        <item m="1" x="736"/>
        <item m="1" x="738"/>
        <item m="1" x="739"/>
        <item m="1" x="742"/>
        <item m="1" x="743"/>
        <item m="1" x="747"/>
        <item m="1" x="748"/>
        <item m="1" x="749"/>
        <item m="1" x="750"/>
        <item m="1" x="755"/>
        <item m="1" x="758"/>
        <item m="1" x="759"/>
        <item m="1" x="761"/>
        <item m="1" x="762"/>
        <item m="1" x="766"/>
        <item m="1" x="767"/>
        <item m="1" x="768"/>
        <item m="1" x="769"/>
        <item m="1" x="770"/>
        <item m="1" x="777"/>
        <item m="1" x="778"/>
        <item m="1" x="779"/>
        <item m="1" x="780"/>
        <item m="1" x="783"/>
        <item m="1" x="784"/>
        <item m="1" x="787"/>
        <item m="1" x="790"/>
        <item m="1" x="792"/>
        <item m="1" x="794"/>
        <item m="1" x="796"/>
        <item m="1" x="797"/>
        <item m="1" x="799"/>
        <item m="1" x="804"/>
        <item m="1" x="808"/>
        <item m="1" x="809"/>
        <item m="1" x="813"/>
        <item m="1" x="814"/>
        <item m="1" x="816"/>
        <item m="1" x="817"/>
        <item m="1" x="818"/>
        <item m="1" x="819"/>
        <item m="1" x="820"/>
        <item m="1" x="821"/>
        <item m="1" x="822"/>
        <item m="1" x="824"/>
        <item m="1" x="826"/>
        <item m="1" x="829"/>
        <item m="1" x="831"/>
        <item m="1" x="832"/>
        <item m="1" x="833"/>
        <item m="1" x="835"/>
        <item m="1" x="836"/>
        <item m="1" x="837"/>
        <item m="1" x="838"/>
        <item m="1" x="840"/>
        <item m="1" x="841"/>
        <item m="1" x="842"/>
        <item m="1" x="843"/>
        <item m="1" x="846"/>
        <item m="1" x="848"/>
        <item m="1" x="849"/>
        <item m="1" x="850"/>
        <item m="1" x="852"/>
        <item m="1" x="853"/>
        <item m="1" x="855"/>
        <item m="1" x="856"/>
        <item m="1" x="858"/>
        <item m="1" x="859"/>
        <item m="1" x="860"/>
        <item m="1" x="862"/>
        <item m="1" x="863"/>
        <item m="1" x="868"/>
        <item m="1" x="869"/>
        <item m="1" x="871"/>
        <item m="1" x="874"/>
        <item m="1" x="876"/>
        <item m="1" x="877"/>
        <item m="1" x="880"/>
        <item m="1" x="881"/>
        <item m="1" x="882"/>
        <item m="1" x="888"/>
        <item m="1" x="889"/>
        <item m="1" x="890"/>
        <item m="1" x="891"/>
        <item m="1" x="893"/>
        <item m="1" x="894"/>
        <item m="1" x="895"/>
        <item m="1" x="896"/>
        <item m="1" x="897"/>
        <item m="1" x="898"/>
        <item m="1" x="899"/>
        <item m="1" x="900"/>
        <item m="1" x="901"/>
        <item m="1" x="902"/>
        <item m="1" x="903"/>
        <item m="1" x="904"/>
        <item m="1" x="905"/>
        <item m="1" x="906"/>
        <item m="1" x="907"/>
        <item m="1" x="910"/>
        <item m="1" x="912"/>
        <item m="1" x="914"/>
        <item m="1" x="915"/>
        <item m="1" x="918"/>
        <item m="1" x="923"/>
        <item m="1" x="927"/>
        <item m="1" x="930"/>
        <item m="1" x="932"/>
        <item m="1" x="934"/>
        <item m="1" x="935"/>
        <item m="1" x="936"/>
        <item m="1" x="937"/>
        <item m="1" x="938"/>
        <item m="1" x="944"/>
        <item m="1" x="945"/>
        <item m="1" x="947"/>
        <item m="1" x="949"/>
        <item m="1" x="950"/>
        <item m="1" x="952"/>
        <item m="1" x="954"/>
        <item m="1" x="957"/>
        <item m="1" x="959"/>
        <item m="1" x="960"/>
        <item m="1" x="962"/>
        <item m="1" x="963"/>
        <item m="1" x="971"/>
        <item m="1" x="973"/>
        <item m="1" x="974"/>
        <item m="1" x="975"/>
        <item m="1" x="978"/>
        <item m="1" x="986"/>
        <item m="1" x="989"/>
        <item m="1" x="990"/>
        <item m="1" x="993"/>
        <item m="1" x="998"/>
        <item m="1" x="129"/>
        <item m="1" x="136"/>
        <item m="1" x="137"/>
        <item m="1" x="138"/>
        <item m="1" x="143"/>
        <item m="1" x="144"/>
        <item m="1" x="146"/>
        <item m="1" x="147"/>
        <item m="1" x="148"/>
        <item m="1" x="150"/>
        <item m="1" x="152"/>
        <item m="1" x="153"/>
        <item m="1" x="157"/>
        <item m="1" x="158"/>
        <item m="1" x="159"/>
        <item m="1" x="162"/>
        <item m="1" x="165"/>
        <item m="1" x="172"/>
        <item m="1" x="173"/>
        <item m="1" x="177"/>
        <item m="1" x="178"/>
        <item m="1" x="179"/>
        <item m="1" x="189"/>
        <item m="1" x="191"/>
        <item m="1" x="192"/>
        <item m="1" x="193"/>
        <item m="1" x="197"/>
        <item m="1" x="207"/>
        <item m="1" x="208"/>
        <item m="1" x="209"/>
        <item m="1" x="211"/>
        <item m="1" x="212"/>
        <item m="1" x="213"/>
        <item m="1" x="215"/>
        <item m="1" x="226"/>
        <item m="1" x="230"/>
        <item m="1" x="231"/>
        <item m="1" x="234"/>
        <item m="1" x="241"/>
        <item m="1" x="246"/>
        <item m="1" x="247"/>
        <item m="1" x="260"/>
        <item m="1" x="264"/>
        <item m="1" x="267"/>
        <item m="1" x="274"/>
        <item m="1" x="275"/>
        <item m="1" x="279"/>
        <item m="1" x="285"/>
        <item m="1" x="286"/>
        <item m="1" x="289"/>
        <item m="1" x="292"/>
        <item m="1" x="293"/>
        <item m="1" x="298"/>
        <item m="1" x="299"/>
        <item m="1" x="301"/>
        <item m="1" x="303"/>
        <item m="1" x="307"/>
        <item m="1" x="314"/>
        <item m="1" x="320"/>
        <item m="1" x="323"/>
        <item m="1" x="326"/>
        <item m="1" x="327"/>
        <item m="1" x="352"/>
        <item m="1" x="357"/>
        <item m="1" x="510"/>
        <item m="1" x="524"/>
        <item m="1" x="717"/>
        <item m="1" x="737"/>
        <item m="1" x="740"/>
        <item m="1" x="774"/>
        <item m="1" x="775"/>
        <item m="1" x="788"/>
        <item m="1" x="791"/>
        <item m="1" x="793"/>
        <item m="1" x="795"/>
        <item m="1" x="798"/>
        <item m="1" x="801"/>
        <item m="1" x="802"/>
        <item m="1" x="805"/>
        <item m="1" x="807"/>
        <item m="1" x="810"/>
        <item m="1" x="811"/>
        <item m="1" x="823"/>
        <item m="1" x="825"/>
        <item m="1" x="839"/>
        <item m="1" x="847"/>
        <item m="1" x="883"/>
        <item m="1" x="931"/>
        <item m="1" x="943"/>
        <item m="1" x="166"/>
        <item m="1" x="170"/>
        <item m="1" x="176"/>
        <item m="1" x="348"/>
        <item m="1" x="155"/>
        <item m="1" x="220"/>
        <item m="1" x="223"/>
        <item m="1" x="228"/>
        <item m="1" x="268"/>
        <item m="1" x="269"/>
        <item m="1" x="310"/>
        <item m="1" x="332"/>
        <item m="1" x="370"/>
        <item m="1" x="350"/>
        <item m="1" x="408"/>
        <item m="1" x="316"/>
        <item m="1" x="418"/>
        <item m="1" x="375"/>
        <item m="1" x="455"/>
        <item m="1" x="359"/>
        <item m="1" x="467"/>
        <item m="1" x="366"/>
        <item m="1" x="367"/>
        <item m="1" x="339"/>
        <item m="1" x="340"/>
        <item m="1" x="422"/>
        <item m="1" x="494"/>
        <item m="1" x="342"/>
        <item m="1" x="499"/>
        <item m="1" x="431"/>
        <item m="1" x="508"/>
        <item m="1" x="436"/>
        <item m="1" x="517"/>
        <item m="1" x="349"/>
        <item m="1" x="520"/>
        <item m="1" x="440"/>
        <item m="1" x="381"/>
        <item m="1" x="446"/>
        <item m="1" x="389"/>
        <item m="1" x="449"/>
        <item m="1" x="351"/>
        <item m="1" x="353"/>
        <item m="1" x="452"/>
        <item m="1" x="537"/>
        <item m="1" x="457"/>
        <item m="1" x="400"/>
        <item m="1" x="356"/>
        <item m="1" x="549"/>
        <item m="1" x="552"/>
        <item m="1" x="360"/>
        <item m="1" x="555"/>
        <item m="1" x="406"/>
        <item m="1" x="409"/>
        <item m="1" x="473"/>
        <item m="1" x="562"/>
        <item m="1" x="411"/>
        <item m="1" x="563"/>
        <item m="1" x="478"/>
        <item m="1" x="368"/>
        <item m="1" x="483"/>
        <item m="1" x="415"/>
        <item m="1" x="369"/>
        <item m="1" x="567"/>
        <item m="1" x="417"/>
        <item m="1" x="570"/>
        <item m="1" x="491"/>
        <item m="1" x="371"/>
        <item m="1" x="429"/>
        <item m="1" x="432"/>
        <item m="1" x="372"/>
        <item m="1" x="374"/>
        <item m="1" x="511"/>
        <item m="1" x="376"/>
        <item m="1" x="377"/>
        <item m="1" x="439"/>
        <item m="1" x="521"/>
        <item m="1" x="523"/>
        <item m="1" x="442"/>
        <item m="1" x="383"/>
        <item m="1" x="593"/>
        <item m="1" x="525"/>
        <item m="1" x="595"/>
        <item m="1" x="527"/>
        <item m="1" x="444"/>
        <item m="1" x="596"/>
        <item m="1" x="387"/>
        <item m="1" x="448"/>
        <item m="1" x="390"/>
        <item m="1" x="530"/>
        <item m="1" x="391"/>
        <item m="1" x="531"/>
        <item m="1" x="451"/>
        <item m="1" x="392"/>
        <item m="1" x="597"/>
        <item m="1" x="533"/>
        <item m="1" x="393"/>
        <item m="1" x="599"/>
        <item m="1" x="534"/>
        <item m="1" x="453"/>
        <item m="1" x="395"/>
        <item m="1" x="600"/>
        <item m="1" x="539"/>
        <item m="1" x="456"/>
        <item m="1" x="604"/>
        <item m="1" x="458"/>
        <item m="1" x="607"/>
        <item m="1" x="460"/>
        <item m="1" x="401"/>
        <item m="1" x="608"/>
        <item m="1" x="546"/>
        <item m="1" x="402"/>
        <item m="1" x="609"/>
        <item m="1" x="550"/>
        <item m="1" x="403"/>
        <item m="1" x="404"/>
        <item m="1" x="612"/>
        <item m="1" x="468"/>
        <item m="1" x="559"/>
        <item m="1" x="471"/>
        <item m="1" x="617"/>
        <item m="1" x="560"/>
        <item m="1" x="407"/>
        <item m="1" x="474"/>
        <item m="1" x="619"/>
        <item m="1" x="412"/>
        <item m="1" x="564"/>
        <item m="1" x="413"/>
        <item m="1" x="565"/>
        <item m="1" x="621"/>
        <item m="1" x="481"/>
        <item m="1" x="623"/>
        <item m="1" x="485"/>
        <item m="1" x="624"/>
        <item m="1" x="487"/>
        <item m="1" x="571"/>
        <item m="1" x="489"/>
        <item m="1" x="419"/>
        <item m="1" x="625"/>
        <item m="1" x="627"/>
        <item m="1" x="423"/>
        <item m="1" x="574"/>
        <item m="1" x="495"/>
        <item m="1" x="577"/>
        <item m="1" x="427"/>
        <item m="1" x="632"/>
        <item m="1" x="500"/>
        <item m="1" x="430"/>
        <item m="1" x="435"/>
        <item m="1" x="640"/>
        <item m="1" x="585"/>
        <item m="1" x="512"/>
        <item m="1" x="641"/>
        <item m="1" x="586"/>
        <item m="1" x="516"/>
        <item m="1" x="644"/>
        <item m="1" x="589"/>
        <item m="1" x="519"/>
        <item m="1" x="647"/>
        <item m="1" x="522"/>
        <item m="1" x="594"/>
        <item m="1" x="526"/>
        <item m="1" x="528"/>
        <item m="1" x="445"/>
        <item m="1" x="447"/>
        <item m="1" x="653"/>
        <item m="1" x="603"/>
        <item m="1" x="656"/>
        <item m="1" x="472"/>
        <item m="1" x="480"/>
        <item m="1" x="668"/>
        <item m="1" x="490"/>
        <item m="1" x="674"/>
        <item m="1" x="637"/>
        <item m="1" x="582"/>
        <item m="1" x="513"/>
        <item m="1" x="514"/>
        <item m="1" x="682"/>
        <item m="1" x="538"/>
        <item m="1" x="686"/>
        <item m="1" x="540"/>
        <item m="1" x="605"/>
        <item m="1" x="696"/>
        <item m="1" x="676"/>
        <item m="1" x="601"/>
        <item m="1" x="719"/>
        <item m="1" x="675"/>
        <item m="1" x="695"/>
        <item m="1" x="634"/>
        <item m="1" x="425"/>
        <item m="1" x="488"/>
        <item m="1" x="450"/>
        <item m="1" x="544"/>
        <item m="1" x="227"/>
        <item m="1" x="479"/>
        <item m="1" x="997"/>
        <item m="1" x="535"/>
        <item m="1" x="256"/>
        <item m="1" x="257"/>
        <item m="1" x="313"/>
        <item m="1" x="606"/>
        <item m="1" x="317"/>
        <item m="1" x="365"/>
        <item m="1" x="239"/>
        <item m="1" x="733"/>
        <item m="1" x="694"/>
        <item m="1" x="222"/>
        <item m="1" x="958"/>
        <item m="1" x="913"/>
        <item m="1" x="221"/>
        <item m="1" x="482"/>
        <item m="1" x="639"/>
        <item m="1" x="312"/>
        <item m="1" x="492"/>
        <item m="1" x="462"/>
        <item m="1" x="929"/>
        <item m="1" x="916"/>
        <item m="1" x="271"/>
        <item m="1" x="214"/>
        <item m="1" x="378"/>
        <item m="1" x="502"/>
        <item m="1" x="757"/>
        <item m="1" x="956"/>
        <item m="1" x="789"/>
        <item m="1" x="161"/>
        <item m="1" x="701"/>
        <item m="1" x="920"/>
        <item m="1" x="255"/>
        <item m="1" x="263"/>
        <item m="1" x="141"/>
        <item m="1" x="184"/>
        <item m="1" x="139"/>
        <item m="1" x="284"/>
        <item m="1" x="200"/>
        <item m="1" x="541"/>
        <item m="1" x="343"/>
        <item m="1" x="249"/>
        <item m="1" x="251"/>
        <item m="1" x="610"/>
        <item m="1" x="363"/>
        <item m="1" x="163"/>
        <item m="1" x="291"/>
        <item m="1" x="994"/>
        <item m="1" x="168"/>
        <item m="1" x="864"/>
        <item m="1" x="867"/>
        <item m="1" x="498"/>
        <item x="126"/>
        <item m="1" x="506"/>
        <item m="1" x="529"/>
        <item m="1" x="337"/>
        <item m="1" x="591"/>
        <item m="1" x="921"/>
        <item m="1" x="611"/>
        <item m="1" x="388"/>
        <item m="1" x="709"/>
        <item m="1" x="741"/>
        <item m="1" x="201"/>
        <item m="1" x="746"/>
        <item m="1" x="941"/>
        <item m="1" x="926"/>
        <item m="1" x="243"/>
        <item m="1" x="924"/>
        <item m="1" x="132"/>
        <item m="1" x="486"/>
        <item m="1" x="642"/>
        <item m="1" x="270"/>
        <item m="1" x="250"/>
        <item m="1" x="851"/>
        <item m="1" x="131"/>
        <item m="1" x="232"/>
        <item m="1" x="713"/>
        <item m="1" x="237"/>
        <item m="1" x="866"/>
        <item m="1" x="174"/>
        <item m="1" x="827"/>
        <item m="1" x="134"/>
        <item m="1" x="127"/>
        <item m="1" x="828"/>
        <item m="1" x="988"/>
        <item m="1" x="133"/>
        <item m="1" x="992"/>
        <item m="1" x="346"/>
        <item m="1" x="782"/>
        <item m="1" x="509"/>
        <item m="1" x="543"/>
        <item m="1" x="465"/>
        <item m="1" x="556"/>
        <item m="1" x="970"/>
        <item m="1" x="466"/>
        <item m="1" x="364"/>
        <item m="1" x="503"/>
        <item m="1" x="776"/>
        <item m="1" x="336"/>
        <item m="1" x="980"/>
        <item m="1" x="335"/>
        <item m="1" x="982"/>
        <item m="1" x="183"/>
        <item m="1" x="338"/>
        <item m="1" x="515"/>
        <item m="1" x="373"/>
        <item m="1" x="622"/>
        <item m="1" x="397"/>
        <item m="1" x="379"/>
        <item m="1" x="583"/>
        <item m="1" x="684"/>
        <item m="1" x="685"/>
        <item m="1" x="575"/>
        <item m="1" x="414"/>
        <item m="1" x="765"/>
        <item m="1" x="233"/>
        <item m="1" x="149"/>
        <item m="1" x="812"/>
        <item m="1" x="283"/>
        <item m="1" x="354"/>
        <item m="1" x="198"/>
        <item m="1" x="602"/>
        <item m="1" x="182"/>
        <item m="1" x="259"/>
        <item m="1" x="426"/>
        <item m="1" x="443"/>
        <item m="1" x="967"/>
        <item m="1" x="210"/>
        <item m="1" x="649"/>
        <item m="1" x="236"/>
        <item m="1" x="834"/>
        <item m="1" x="730"/>
        <item m="1" x="917"/>
        <item m="1" x="273"/>
        <item m="1" x="278"/>
        <item m="1" x="744"/>
        <item m="1" x="573"/>
        <item m="1" x="217"/>
        <item m="1" x="265"/>
        <item m="1" x="235"/>
        <item m="1" x="287"/>
        <item m="1" x="972"/>
        <item m="1" x="578"/>
        <item m="1" x="657"/>
        <item m="1" x="142"/>
        <item m="1" x="140"/>
        <item m="1" x="331"/>
        <item m="1" x="461"/>
        <item m="1" x="358"/>
        <item m="1" x="704"/>
        <item m="1" x="643"/>
        <item m="1" x="261"/>
        <item m="1" x="505"/>
        <item m="1" x="690"/>
        <item m="1" x="764"/>
        <item m="1" x="892"/>
        <item m="1" x="553"/>
        <item m="1" x="542"/>
        <item m="1" x="361"/>
        <item m="1" x="396"/>
        <item m="1" x="580"/>
        <item m="1" x="501"/>
        <item x="89"/>
        <item m="1" x="626"/>
        <item m="1" x="618"/>
        <item m="1" x="628"/>
        <item m="1" x="919"/>
        <item m="1" x="875"/>
        <item m="1" x="394"/>
        <item m="1" x="756"/>
        <item m="1" x="815"/>
        <item m="1" x="258"/>
        <item m="1" x="996"/>
        <item m="1" x="311"/>
        <item m="1" x="658"/>
        <item m="1" x="497"/>
        <item m="1" x="579"/>
        <item m="1" x="345"/>
        <item m="1" x="325"/>
        <item m="1" x="691"/>
        <item m="1" x="803"/>
        <item m="1" x="786"/>
        <item m="1" x="773"/>
        <item m="1" x="344"/>
        <item m="1" x="933"/>
        <item m="1" x="638"/>
        <item m="1" x="908"/>
        <item m="1" x="315"/>
        <item m="1" x="186"/>
        <item m="1" x="680"/>
        <item m="1" x="785"/>
        <item m="1" x="242"/>
        <item m="1" x="334"/>
        <item m="1" x="305"/>
        <item m="1" x="272"/>
        <item m="1" x="872"/>
        <item m="1" x="922"/>
        <item m="1" x="319"/>
        <item m="1" x="218"/>
        <item m="1" x="584"/>
        <item m="1" x="558"/>
        <item m="1" x="659"/>
        <item m="1" x="454"/>
        <item m="1" x="302"/>
        <item m="1" x="983"/>
        <item m="1" x="629"/>
        <item m="1" x="652"/>
        <item m="1" x="630"/>
        <item m="1" x="615"/>
        <item m="1" x="576"/>
        <item m="1" x="666"/>
        <item m="1" x="673"/>
        <item m="1" x="664"/>
        <item m="1" x="667"/>
        <item m="1" x="692"/>
        <item m="1" x="398"/>
        <item m="1" x="870"/>
        <item m="1" x="681"/>
        <item m="1" x="476"/>
        <item m="1" x="873"/>
        <item m="1" x="845"/>
        <item m="1" x="171"/>
        <item m="1" x="844"/>
        <item m="1" x="128"/>
        <item m="1" x="205"/>
        <item m="1" x="225"/>
        <item m="1" x="167"/>
        <item m="1" x="434"/>
        <item m="1" x="175"/>
        <item m="1" x="424"/>
        <item m="1" x="421"/>
        <item m="1" x="671"/>
        <item m="1" x="405"/>
        <item m="1" x="878"/>
        <item m="1" x="614"/>
        <item m="1" x="616"/>
        <item m="1" x="754"/>
        <item m="1" x="753"/>
        <item m="1" x="752"/>
        <item m="1" x="679"/>
        <item m="1" x="416"/>
        <item m="1" x="347"/>
        <item m="1" x="199"/>
        <item m="1" x="721"/>
        <item m="1" x="362"/>
        <item m="1" x="830"/>
        <item m="1" x="693"/>
        <item m="1" x="428"/>
        <item m="1" x="715"/>
        <item m="1" x="548"/>
        <item m="1" x="925"/>
        <item m="1" x="683"/>
        <item m="1" x="588"/>
        <item m="1" x="130"/>
        <item m="1" x="187"/>
        <item m="1" x="188"/>
        <item m="1" x="800"/>
        <item m="1" x="939"/>
        <item m="1" x="969"/>
        <item m="1" x="714"/>
        <item m="1" x="635"/>
        <item m="1" x="164"/>
        <item m="1" x="238"/>
        <item m="1" x="216"/>
        <item m="1" x="420"/>
        <item m="1" x="254"/>
        <item m="1" x="951"/>
        <item m="1" x="745"/>
        <item m="1" x="879"/>
        <item m="1" x="909"/>
        <item m="1" x="288"/>
        <item m="1" x="185"/>
        <item m="1" x="865"/>
        <item m="1" x="277"/>
        <item m="1" x="276"/>
        <item m="1" x="266"/>
        <item m="1" x="861"/>
        <item m="1" x="771"/>
        <item m="1" x="772"/>
        <item m="1" x="716"/>
        <item m="1" x="229"/>
        <item m="1" x="219"/>
        <item m="1" x="587"/>
        <item m="1" x="322"/>
        <item m="1" x="961"/>
        <item m="1" x="463"/>
        <item m="1" x="650"/>
        <item m="1" x="252"/>
        <item m="1" x="985"/>
        <item m="1" x="942"/>
        <item m="1" x="806"/>
        <item m="1" x="437"/>
        <item m="1" x="385"/>
        <item m="1" x="441"/>
        <item m="1" x="295"/>
        <item m="1" x="984"/>
        <item m="1" x="154"/>
        <item m="1" x="887"/>
        <item m="1" x="968"/>
        <item m="1" x="724"/>
        <item m="1" x="581"/>
        <item m="1" x="598"/>
        <item m="1" x="554"/>
        <item m="1" x="781"/>
        <item m="1" x="669"/>
        <item m="1" x="569"/>
        <item m="1" x="572"/>
        <item x="63"/>
        <item m="1" x="911"/>
        <item m="1" x="557"/>
        <item x="0"/>
        <item m="1" x="484"/>
        <item m="1" x="568"/>
        <item x="11"/>
        <item m="1" x="677"/>
        <item m="1" x="296"/>
        <item m="1" x="309"/>
        <item m="1" x="469"/>
        <item m="1" x="160"/>
        <item x="28"/>
        <item m="1" x="672"/>
        <item m="1" x="718"/>
        <item m="1" x="355"/>
        <item m="1" x="631"/>
        <item m="1" x="169"/>
        <item m="1" x="470"/>
        <item x="32"/>
        <item m="1" x="464"/>
        <item m="1" x="663"/>
        <item m="1" x="613"/>
        <item m="1" x="655"/>
        <item m="1" x="410"/>
        <item x="116"/>
        <item x="1"/>
        <item x="2"/>
        <item x="5"/>
        <item x="3"/>
        <item x="12"/>
        <item x="13"/>
        <item x="14"/>
        <item x="15"/>
        <item x="20"/>
        <item x="21"/>
        <item x="22"/>
        <item x="16"/>
        <item x="29"/>
        <item x="30"/>
        <item x="31"/>
        <item x="33"/>
        <item x="34"/>
        <item x="40"/>
        <item x="41"/>
        <item x="42"/>
        <item x="43"/>
        <item x="44"/>
        <item x="45"/>
        <item x="35"/>
        <item x="46"/>
        <item x="50"/>
        <item x="51"/>
        <item x="52"/>
        <item x="53"/>
        <item x="54"/>
        <item x="55"/>
        <item x="56"/>
        <item x="57"/>
        <item x="58"/>
        <item x="59"/>
        <item x="60"/>
        <item x="61"/>
        <item x="62"/>
        <item x="76"/>
        <item x="77"/>
        <item x="78"/>
        <item x="79"/>
        <item x="84"/>
        <item x="85"/>
        <item x="86"/>
        <item x="87"/>
        <item x="88"/>
        <item x="102"/>
        <item x="103"/>
        <item x="90"/>
        <item x="104"/>
        <item x="105"/>
        <item x="117"/>
        <item x="118"/>
        <item x="119"/>
        <item x="120"/>
        <item x="4"/>
        <item x="6"/>
        <item x="7"/>
        <item x="8"/>
        <item x="9"/>
        <item x="10"/>
        <item x="18"/>
        <item x="19"/>
        <item x="23"/>
        <item x="24"/>
        <item x="25"/>
        <item x="26"/>
        <item x="27"/>
        <item x="36"/>
        <item x="37"/>
        <item x="38"/>
        <item x="39"/>
        <item x="47"/>
        <item x="48"/>
        <item x="49"/>
        <item x="64"/>
        <item x="65"/>
        <item x="66"/>
        <item x="67"/>
        <item x="68"/>
        <item x="69"/>
        <item x="70"/>
        <item x="71"/>
        <item x="72"/>
        <item x="73"/>
        <item x="74"/>
        <item x="75"/>
        <item x="80"/>
        <item x="81"/>
        <item x="82"/>
        <item x="83"/>
        <item x="91"/>
        <item x="92"/>
        <item x="93"/>
        <item x="94"/>
        <item x="95"/>
        <item x="96"/>
        <item x="97"/>
        <item x="98"/>
        <item x="99"/>
        <item x="100"/>
        <item x="101"/>
        <item x="106"/>
        <item x="107"/>
        <item x="108"/>
        <item x="109"/>
        <item x="110"/>
        <item x="111"/>
        <item x="112"/>
        <item x="113"/>
        <item x="114"/>
        <item x="115"/>
        <item x="121"/>
        <item x="122"/>
        <item x="123"/>
        <item x="124"/>
        <item x="125"/>
      </items>
    </pivotField>
    <pivotField compact="0" outline="0" showAll="0"/>
    <pivotField compact="0" outline="0" showAll="0"/>
    <pivotField compact="0" outline="0" showAll="0"/>
    <pivotField compact="0" numFmtId="171" outline="0" showAll="0"/>
    <pivotField compact="0" outline="0" showAll="0"/>
    <pivotField compact="0" outline="0" showAll="0"/>
    <pivotField compact="0" outline="0" showAll="0"/>
    <pivotField axis="axisRow" compact="0" outline="0" multipleItemSelectionAllowed="1" showAll="0">
      <items count="6">
        <item m="1" x="4"/>
        <item x="0"/>
        <item x="1"/>
        <item x="2"/>
        <item x="3"/>
        <item t="default"/>
      </items>
    </pivotField>
    <pivotField compact="0" outline="0" showAll="0"/>
    <pivotField compact="0" outline="0" showAll="0"/>
    <pivotField compact="0" outline="0" showAll="0" sortType="ascending"/>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2">
    <field x="2"/>
    <field x="10"/>
  </rowFields>
  <rowItems count="128">
    <i>
      <x/>
      <x v="1"/>
    </i>
    <i>
      <x v="600"/>
      <x v="4"/>
    </i>
    <i>
      <x v="710"/>
      <x v="1"/>
    </i>
    <i>
      <x v="855"/>
      <x v="1"/>
    </i>
    <i>
      <x v="858"/>
      <x v="1"/>
    </i>
    <i>
      <x v="861"/>
      <x v="1"/>
    </i>
    <i>
      <x v="867"/>
      <x v="1"/>
    </i>
    <i>
      <x v="874"/>
      <x v="1"/>
    </i>
    <i>
      <x v="880"/>
      <x v="1"/>
    </i>
    <i>
      <x v="881"/>
      <x v="1"/>
    </i>
    <i>
      <x v="882"/>
      <x v="1"/>
    </i>
    <i>
      <x v="883"/>
      <x v="1"/>
    </i>
    <i>
      <x v="884"/>
      <x v="1"/>
    </i>
    <i>
      <x v="885"/>
      <x v="1"/>
    </i>
    <i>
      <x v="886"/>
      <x v="1"/>
    </i>
    <i>
      <x v="887"/>
      <x v="1"/>
    </i>
    <i>
      <x v="888"/>
      <x v="1"/>
    </i>
    <i>
      <x v="889"/>
      <x v="1"/>
    </i>
    <i>
      <x v="890"/>
      <x v="1"/>
    </i>
    <i>
      <x v="891"/>
      <x v="1"/>
    </i>
    <i>
      <x v="892"/>
      <x v="1"/>
    </i>
    <i>
      <x v="893"/>
      <x v="1"/>
    </i>
    <i>
      <x v="894"/>
      <x v="1"/>
    </i>
    <i>
      <x v="895"/>
      <x v="1"/>
    </i>
    <i>
      <x v="896"/>
      <x v="3"/>
    </i>
    <i>
      <x v="897"/>
      <x v="3"/>
    </i>
    <i>
      <x v="898"/>
      <x v="3"/>
    </i>
    <i>
      <x v="899"/>
      <x v="3"/>
    </i>
    <i>
      <x v="900"/>
      <x v="3"/>
    </i>
    <i>
      <x v="901"/>
      <x v="3"/>
    </i>
    <i>
      <x v="902"/>
      <x v="3"/>
    </i>
    <i>
      <x v="903"/>
      <x v="3"/>
    </i>
    <i>
      <x v="904"/>
      <x v="1"/>
    </i>
    <i>
      <x v="905"/>
      <x v="3"/>
    </i>
    <i>
      <x v="906"/>
      <x v="1"/>
    </i>
    <i>
      <x v="907"/>
      <x v="1"/>
    </i>
    <i>
      <x v="908"/>
      <x v="1"/>
    </i>
    <i>
      <x v="909"/>
      <x v="1"/>
    </i>
    <i>
      <x v="910"/>
      <x v="1"/>
    </i>
    <i>
      <x v="911"/>
      <x v="1"/>
    </i>
    <i>
      <x v="912"/>
      <x v="1"/>
    </i>
    <i>
      <x v="913"/>
      <x v="1"/>
    </i>
    <i>
      <x v="914"/>
      <x v="1"/>
    </i>
    <i>
      <x v="915"/>
      <x v="1"/>
    </i>
    <i>
      <x v="916"/>
      <x v="1"/>
    </i>
    <i>
      <x v="917"/>
      <x v="1"/>
    </i>
    <i>
      <x v="918"/>
      <x v="1"/>
    </i>
    <i>
      <x v="919"/>
      <x v="1"/>
    </i>
    <i>
      <x v="920"/>
      <x v="1"/>
    </i>
    <i>
      <x v="921"/>
      <x v="1"/>
    </i>
    <i>
      <x v="922"/>
      <x v="1"/>
    </i>
    <i>
      <x v="923"/>
      <x v="3"/>
    </i>
    <i>
      <x v="924"/>
      <x v="3"/>
    </i>
    <i>
      <x v="925"/>
      <x v="3"/>
    </i>
    <i>
      <x v="926"/>
      <x v="3"/>
    </i>
    <i>
      <x v="927"/>
      <x v="3"/>
    </i>
    <i>
      <x v="928"/>
      <x v="3"/>
    </i>
    <i>
      <x v="929"/>
      <x v="3"/>
    </i>
    <i>
      <x v="930"/>
      <x v="2"/>
    </i>
    <i>
      <x v="931"/>
      <x v="3"/>
    </i>
    <i>
      <x v="932"/>
      <x v="3"/>
    </i>
    <i>
      <x v="933"/>
      <x v="1"/>
    </i>
    <i>
      <x v="934"/>
      <x v="1"/>
    </i>
    <i>
      <x v="935"/>
      <x v="1"/>
    </i>
    <i>
      <x v="936"/>
      <x v="1"/>
    </i>
    <i>
      <x v="937"/>
      <x v="1"/>
    </i>
    <i>
      <x v="938"/>
      <x v="2"/>
    </i>
    <i>
      <x v="939"/>
      <x v="1"/>
    </i>
    <i>
      <x v="940"/>
      <x v="1"/>
    </i>
    <i>
      <x v="941"/>
      <x v="1"/>
    </i>
    <i>
      <x v="942"/>
      <x v="2"/>
    </i>
    <i>
      <x v="943"/>
      <x v="3"/>
    </i>
    <i>
      <x v="944"/>
      <x v="1"/>
    </i>
    <i>
      <x v="945"/>
      <x v="1"/>
    </i>
    <i>
      <x v="946"/>
      <x v="1"/>
    </i>
    <i>
      <x v="947"/>
      <x v="1"/>
    </i>
    <i>
      <x v="948"/>
      <x v="1"/>
    </i>
    <i>
      <x v="949"/>
      <x v="1"/>
    </i>
    <i>
      <x v="950"/>
      <x v="1"/>
    </i>
    <i>
      <x v="951"/>
      <x v="1"/>
    </i>
    <i>
      <x v="952"/>
      <x v="1"/>
    </i>
    <i>
      <x v="953"/>
      <x v="1"/>
    </i>
    <i>
      <x v="954"/>
      <x v="1"/>
    </i>
    <i>
      <x v="955"/>
      <x v="1"/>
    </i>
    <i>
      <x v="956"/>
      <x v="1"/>
    </i>
    <i>
      <x v="957"/>
      <x v="1"/>
    </i>
    <i>
      <x v="958"/>
      <x v="1"/>
    </i>
    <i>
      <x v="959"/>
      <x v="1"/>
    </i>
    <i>
      <x v="960"/>
      <x v="1"/>
    </i>
    <i>
      <x v="961"/>
      <x v="1"/>
    </i>
    <i>
      <x v="962"/>
      <x v="1"/>
    </i>
    <i>
      <x v="963"/>
      <x v="1"/>
    </i>
    <i>
      <x v="964"/>
      <x v="1"/>
    </i>
    <i>
      <x v="965"/>
      <x v="1"/>
    </i>
    <i>
      <x v="966"/>
      <x v="1"/>
    </i>
    <i>
      <x v="967"/>
      <x v="1"/>
    </i>
    <i>
      <x v="968"/>
      <x v="1"/>
    </i>
    <i>
      <x v="969"/>
      <x v="1"/>
    </i>
    <i>
      <x v="970"/>
      <x v="1"/>
    </i>
    <i>
      <x v="971"/>
      <x v="1"/>
    </i>
    <i>
      <x v="972"/>
      <x v="1"/>
    </i>
    <i>
      <x v="973"/>
      <x v="3"/>
    </i>
    <i>
      <x v="974"/>
      <x v="3"/>
    </i>
    <i>
      <x v="975"/>
      <x v="3"/>
    </i>
    <i>
      <x v="976"/>
      <x v="3"/>
    </i>
    <i>
      <x v="977"/>
      <x v="3"/>
    </i>
    <i>
      <x v="978"/>
      <x v="3"/>
    </i>
    <i>
      <x v="979"/>
      <x v="3"/>
    </i>
    <i>
      <x v="980"/>
      <x v="3"/>
    </i>
    <i>
      <x v="981"/>
      <x v="1"/>
    </i>
    <i>
      <x v="982"/>
      <x v="1"/>
    </i>
    <i>
      <x v="983"/>
      <x v="1"/>
    </i>
    <i>
      <x v="984"/>
      <x v="1"/>
    </i>
    <i>
      <x v="985"/>
      <x v="3"/>
    </i>
    <i>
      <x v="986"/>
      <x v="3"/>
    </i>
    <i>
      <x v="987"/>
      <x v="3"/>
    </i>
    <i>
      <x v="988"/>
      <x v="3"/>
    </i>
    <i>
      <x v="989"/>
      <x v="3"/>
    </i>
    <i>
      <x v="990"/>
      <x v="3"/>
    </i>
    <i>
      <x v="991"/>
      <x v="3"/>
    </i>
    <i>
      <x v="992"/>
      <x v="2"/>
    </i>
    <i>
      <x v="993"/>
      <x v="1"/>
    </i>
    <i>
      <x v="994"/>
      <x v="1"/>
    </i>
    <i>
      <x v="995"/>
      <x v="1"/>
    </i>
    <i>
      <x v="996"/>
      <x v="1"/>
    </i>
    <i>
      <x v="997"/>
      <x v="1"/>
    </i>
    <i>
      <x v="998"/>
      <x v="1"/>
    </i>
    <i t="grand">
      <x/>
    </i>
  </rowItems>
  <colFields count="1">
    <field x="-2"/>
  </colFields>
  <colItems count="3">
    <i>
      <x/>
    </i>
    <i i="1">
      <x v="1"/>
    </i>
    <i i="2">
      <x v="2"/>
    </i>
  </colItems>
  <dataFields count="3">
    <dataField name="Suma de Botellas X OF" fld="25" baseField="0" baseItem="0"/>
    <dataField name="Promedio de Unidades" fld="30" subtotal="average" baseField="0" baseItem="0"/>
    <dataField name="Suma de Minutos" fld="15"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15" cacheId="145"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J43:P73" firstHeaderRow="1" firstDataRow="2" firstDataCol="3" rowPageCount="1" colPageCount="1"/>
  <pivotFields count="29">
    <pivotField axis="axisRow" compact="0" outline="0" showAll="0" sortType="ascending">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1">
        <item h="1" x="3"/>
        <item m="1" x="8"/>
        <item m="1" x="10"/>
        <item m="1" x="6"/>
        <item m="1" x="9"/>
        <item h="1" x="4"/>
        <item m="1" x="5"/>
        <item m="1" x="7"/>
        <item x="0"/>
        <item x="1"/>
        <item x="2"/>
      </items>
    </pivotField>
    <pivotField axis="axisRow" compact="0" outline="0" showAll="0" defaultSubtotal="0">
      <items count="62">
        <item m="1" x="60"/>
        <item m="1" x="58"/>
        <item m="1" x="24"/>
        <item m="1" x="37"/>
        <item m="1" x="38"/>
        <item m="1" x="46"/>
        <item m="1" x="53"/>
        <item m="1" x="22"/>
        <item m="1" x="16"/>
        <item m="1" x="56"/>
        <item x="10"/>
        <item m="1" x="39"/>
        <item m="1" x="61"/>
        <item m="1" x="36"/>
        <item m="1" x="48"/>
        <item m="1" x="54"/>
        <item m="1" x="31"/>
        <item m="1" x="27"/>
        <item m="1" x="28"/>
        <item x="12"/>
        <item m="1" x="40"/>
        <item m="1" x="41"/>
        <item m="1" x="43"/>
        <item m="1" x="49"/>
        <item m="1" x="17"/>
        <item m="1" x="29"/>
        <item x="5"/>
        <item m="1" x="19"/>
        <item m="1" x="20"/>
        <item m="1" x="18"/>
        <item m="1" x="30"/>
        <item m="1" x="50"/>
        <item m="1" x="21"/>
        <item m="1" x="35"/>
        <item m="1" x="55"/>
        <item m="1" x="57"/>
        <item m="1" x="23"/>
        <item m="1" x="32"/>
        <item m="1" x="47"/>
        <item m="1" x="44"/>
        <item m="1" x="45"/>
        <item x="8"/>
        <item x="2"/>
        <item m="1" x="25"/>
        <item m="1" x="33"/>
        <item m="1" x="26"/>
        <item x="0"/>
        <item m="1" x="59"/>
        <item m="1" x="51"/>
        <item m="1" x="34"/>
        <item m="1" x="52"/>
        <item x="1"/>
        <item h="1" x="14"/>
        <item x="3"/>
        <item x="4"/>
        <item m="1" x="42"/>
        <item x="7"/>
        <item x="13"/>
        <item h="1" m="1" x="15"/>
        <item x="6"/>
        <item x="9"/>
        <item x="11"/>
      </items>
    </pivotField>
    <pivotField axis="axisRow" compact="0" outline="0" showAll="0" defaultSubtotal="0">
      <items count="13">
        <item x="11"/>
        <item x="9"/>
        <item x="10"/>
        <item x="7"/>
        <item x="6"/>
        <item x="4"/>
        <item x="1"/>
        <item x="5"/>
        <item x="3"/>
        <item x="8"/>
        <item x="0"/>
        <item x="2"/>
        <item x="12"/>
      </items>
    </pivotField>
    <pivotField compact="0" outline="0" showAll="0" defaultSubtotal="0"/>
    <pivotField compact="0" outline="0" showAll="0" sortType="ascending"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0"/>
    <field x="21"/>
    <field x="22"/>
  </rowFields>
  <rowItems count="29">
    <i>
      <x/>
      <x v="42"/>
      <x v="6"/>
    </i>
    <i r="1">
      <x v="46"/>
      <x v="10"/>
    </i>
    <i r="1">
      <x v="51"/>
      <x v="10"/>
    </i>
    <i r="1">
      <x v="53"/>
      <x v="10"/>
    </i>
    <i t="default">
      <x/>
    </i>
    <i>
      <x v="1"/>
      <x v="26"/>
      <x v="5"/>
    </i>
    <i r="2">
      <x v="8"/>
    </i>
    <i r="1">
      <x v="54"/>
      <x v="8"/>
    </i>
    <i r="1">
      <x v="59"/>
      <x v="6"/>
    </i>
    <i t="default">
      <x v="1"/>
    </i>
    <i>
      <x v="2"/>
      <x v="26"/>
      <x v="7"/>
    </i>
    <i r="1">
      <x v="41"/>
      <x v="7"/>
    </i>
    <i r="1">
      <x v="60"/>
      <x v="3"/>
    </i>
    <i r="2">
      <x v="4"/>
    </i>
    <i t="default">
      <x v="2"/>
    </i>
    <i>
      <x v="3"/>
      <x v="26"/>
      <x v="9"/>
    </i>
    <i r="1">
      <x v="41"/>
      <x v="9"/>
    </i>
    <i r="1">
      <x v="56"/>
      <x v="9"/>
    </i>
    <i t="default">
      <x v="3"/>
    </i>
    <i>
      <x v="4"/>
      <x v="10"/>
      <x v="1"/>
    </i>
    <i r="2">
      <x v="3"/>
    </i>
    <i r="2">
      <x v="4"/>
    </i>
    <i r="1">
      <x v="19"/>
      <x v="1"/>
    </i>
    <i r="2">
      <x v="2"/>
    </i>
    <i r="2">
      <x v="3"/>
    </i>
    <i r="1">
      <x v="42"/>
      <x v="3"/>
    </i>
    <i t="default">
      <x v="4"/>
    </i>
    <i>
      <x v="5"/>
      <x v="57"/>
      <x/>
    </i>
    <i t="default">
      <x v="5"/>
    </i>
  </rowItems>
  <colFields count="1">
    <field x="-2"/>
  </colFields>
  <colItems count="4">
    <i>
      <x/>
    </i>
    <i i="1">
      <x v="1"/>
    </i>
    <i i="2">
      <x v="2"/>
    </i>
    <i i="3">
      <x v="3"/>
    </i>
  </colItems>
  <pageFields count="1">
    <pageField fld="20" hier="-1"/>
  </pageFields>
  <dataFields count="4">
    <dataField name="Suma de Rendimiento" fld="26" baseField="0" baseItem="0" numFmtId="9"/>
    <dataField name="Suma de Horas" fld="25" baseField="0" baseItem="0" numFmtId="2"/>
    <dataField name="Suma de sub1" fld="27" baseField="0" baseItem="0" numFmtId="9"/>
    <dataField name="Suma de sub2" fld="28" baseField="0" baseItem="0" numFmtId="4"/>
  </dataFields>
  <formats count="3">
    <format dxfId="250">
      <pivotArea outline="0" collapsedLevelsAreSubtotals="1" fieldPosition="0"/>
    </format>
    <format dxfId="249">
      <pivotArea outline="0" collapsedLevelsAreSubtotals="1" fieldPosition="0">
        <references count="1">
          <reference field="4294967294" count="1" selected="0">
            <x v="1"/>
          </reference>
        </references>
      </pivotArea>
    </format>
    <format dxfId="248">
      <pivotArea outline="0" collapsedLevelsAreSubtotals="1" fieldPosition="0">
        <references count="1">
          <reference field="4294967294" count="1" selected="0">
            <x v="3"/>
          </reference>
        </references>
      </pivotArea>
    </format>
  </formats>
  <pivotTableStyleInfo name="PivotStyleMedium2" showRowHeaders="1" showColHeaders="1" showRowStripes="0" showColStripes="0" showLastColumn="1"/>
</pivotTableDefinition>
</file>

<file path=xl/pivotTables/pivotTable4.xml><?xml version="1.0" encoding="utf-8"?>
<pivotTableDefinition xmlns="http://schemas.openxmlformats.org/spreadsheetml/2006/main" name="Tabla dinámica1" cacheId="13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14:E22"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axis="axisCol" dataField="1" showAll="0">
      <items count="6">
        <item x="1"/>
        <item x="0"/>
        <item x="2"/>
        <item h="1" x="3"/>
        <item h="1" m="1" x="4"/>
        <item t="default"/>
      </items>
    </pivotField>
    <pivotField showAll="0"/>
    <pivotField showAll="0"/>
  </pivotFields>
  <rowFields count="1">
    <field x="0"/>
  </rowFields>
  <rowItems count="7">
    <i>
      <x/>
    </i>
    <i>
      <x v="1"/>
    </i>
    <i>
      <x v="2"/>
    </i>
    <i>
      <x v="3"/>
    </i>
    <i>
      <x v="4"/>
    </i>
    <i>
      <x v="5"/>
    </i>
    <i t="grand">
      <x/>
    </i>
  </rowItems>
  <colFields count="1">
    <field x="17"/>
  </colFields>
  <colItems count="4">
    <i>
      <x/>
    </i>
    <i>
      <x v="1"/>
    </i>
    <i>
      <x v="2"/>
    </i>
    <i t="grand">
      <x/>
    </i>
  </colItems>
  <dataFields count="1">
    <dataField name="Cuenta de Status SAP" fld="17" subtotal="count" showDataAs="percentOfRow" baseField="0" baseItem="0" numFmtId="10"/>
  </dataFields>
  <formats count="5">
    <format dxfId="255">
      <pivotArea outline="0" collapsedLevelsAreSubtotals="1" fieldPosition="0"/>
    </format>
    <format dxfId="254">
      <pivotArea outline="0" fieldPosition="0">
        <references count="1">
          <reference field="4294967294" count="1">
            <x v="0"/>
          </reference>
        </references>
      </pivotArea>
    </format>
    <format dxfId="253">
      <pivotArea outline="0" collapsedLevelsAreSubtotals="1" fieldPosition="0"/>
    </format>
    <format dxfId="252">
      <pivotArea dataOnly="0" labelOnly="1" fieldPosition="0">
        <references count="1">
          <reference field="17" count="0"/>
        </references>
      </pivotArea>
    </format>
    <format dxfId="251">
      <pivotArea dataOnly="0" labelOnly="1" grandCol="1" outline="0" fieldPosition="0"/>
    </format>
  </formats>
  <pivotTableStyleInfo name="PivotStyleMedium2" showRowHeaders="1" showColHeaders="1" showRowStripes="0" showColStripes="0" showLastColumn="1"/>
</pivotTableDefinition>
</file>

<file path=xl/pivotTables/pivotTable5.xml><?xml version="1.0" encoding="utf-8"?>
<pivotTableDefinition xmlns="http://schemas.openxmlformats.org/spreadsheetml/2006/main" name="Tabla dinámica6" cacheId="13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83:F127" firstHeaderRow="1" firstDataRow="2" firstDataCol="1"/>
  <pivotFields count="20">
    <pivotField axis="axisRow" showAll="0">
      <items count="8">
        <item x="0"/>
        <item x="1"/>
        <item x="2"/>
        <item x="3"/>
        <item x="4"/>
        <item x="5"/>
        <item x="6"/>
        <item t="default"/>
      </items>
    </pivotField>
    <pivotField showAll="0"/>
    <pivotField axis="axisRow" numFmtId="14" showAll="0">
      <items count="16">
        <item m="1" x="11"/>
        <item m="1" x="14"/>
        <item m="1" x="9"/>
        <item m="1" x="12"/>
        <item m="1" x="8"/>
        <item m="1" x="10"/>
        <item m="1" x="13"/>
        <item x="7"/>
        <item x="0"/>
        <item x="1"/>
        <item x="2"/>
        <item x="3"/>
        <item x="4"/>
        <item x="5"/>
        <item x="6"/>
        <item t="default"/>
      </items>
    </pivotField>
    <pivotField showAll="0"/>
    <pivotField showAll="0"/>
    <pivotField showAll="0"/>
    <pivotField numFmtId="2" showAll="0"/>
    <pivotField numFmtId="2" showAll="0"/>
    <pivotField numFmtId="2" showAll="0"/>
    <pivotField showAll="0"/>
    <pivotField showAll="0"/>
    <pivotField showAll="0"/>
    <pivotField showAll="0" defaultSubtotal="0"/>
    <pivotField showAll="0"/>
    <pivotField showAll="0"/>
    <pivotField showAll="0"/>
    <pivotField showAll="0"/>
    <pivotField showAll="0"/>
    <pivotField axis="axisCol" dataField="1" showAll="0">
      <items count="7">
        <item x="1"/>
        <item x="0"/>
        <item x="2"/>
        <item h="1" x="4"/>
        <item x="3"/>
        <item h="1" m="1" x="5"/>
        <item t="default"/>
      </items>
    </pivotField>
    <pivotField showAll="0"/>
  </pivotFields>
  <rowFields count="2">
    <field x="2"/>
    <field x="0"/>
  </rowFields>
  <rowItems count="43">
    <i>
      <x v="8"/>
    </i>
    <i r="1">
      <x/>
    </i>
    <i r="1">
      <x v="1"/>
    </i>
    <i r="1">
      <x v="2"/>
    </i>
    <i r="1">
      <x v="3"/>
    </i>
    <i r="1">
      <x v="4"/>
    </i>
    <i r="1">
      <x v="5"/>
    </i>
    <i>
      <x v="9"/>
    </i>
    <i r="1">
      <x/>
    </i>
    <i r="1">
      <x v="1"/>
    </i>
    <i r="1">
      <x v="2"/>
    </i>
    <i r="1">
      <x v="3"/>
    </i>
    <i r="1">
      <x v="4"/>
    </i>
    <i r="1">
      <x v="5"/>
    </i>
    <i>
      <x v="10"/>
    </i>
    <i r="1">
      <x/>
    </i>
    <i r="1">
      <x v="1"/>
    </i>
    <i r="1">
      <x v="2"/>
    </i>
    <i r="1">
      <x v="3"/>
    </i>
    <i r="1">
      <x v="4"/>
    </i>
    <i>
      <x v="11"/>
    </i>
    <i r="1">
      <x/>
    </i>
    <i r="1">
      <x v="1"/>
    </i>
    <i r="1">
      <x v="2"/>
    </i>
    <i r="1">
      <x v="3"/>
    </i>
    <i r="1">
      <x v="4"/>
    </i>
    <i r="1">
      <x v="5"/>
    </i>
    <i>
      <x v="12"/>
    </i>
    <i r="1">
      <x/>
    </i>
    <i r="1">
      <x v="1"/>
    </i>
    <i r="1">
      <x v="2"/>
    </i>
    <i r="1">
      <x v="3"/>
    </i>
    <i r="1">
      <x v="4"/>
    </i>
    <i>
      <x v="13"/>
    </i>
    <i r="1">
      <x/>
    </i>
    <i r="1">
      <x v="1"/>
    </i>
    <i r="1">
      <x v="2"/>
    </i>
    <i r="1">
      <x v="3"/>
    </i>
    <i r="1">
      <x v="4"/>
    </i>
    <i>
      <x v="14"/>
    </i>
    <i r="1">
      <x v="2"/>
    </i>
    <i r="1">
      <x v="4"/>
    </i>
    <i t="grand">
      <x/>
    </i>
  </rowItems>
  <colFields count="1">
    <field x="18"/>
  </colFields>
  <colItems count="5">
    <i>
      <x/>
    </i>
    <i>
      <x v="1"/>
    </i>
    <i>
      <x v="2"/>
    </i>
    <i>
      <x v="4"/>
    </i>
    <i t="grand">
      <x/>
    </i>
  </colItems>
  <dataFields count="1">
    <dataField name="Cuenta de Mat SAP" fld="18" subtotal="count" showDataAs="percentOfRow" baseField="0" baseItem="0" numFmtId="10"/>
  </dataFields>
  <formats count="5">
    <format dxfId="260">
      <pivotArea outline="0" collapsedLevelsAreSubtotals="1" fieldPosition="0"/>
    </format>
    <format dxfId="259">
      <pivotArea outline="0" fieldPosition="0">
        <references count="1">
          <reference field="4294967294" count="1">
            <x v="0"/>
          </reference>
        </references>
      </pivotArea>
    </format>
    <format dxfId="258">
      <pivotArea outline="0" collapsedLevelsAreSubtotals="1" fieldPosition="0"/>
    </format>
    <format dxfId="257">
      <pivotArea dataOnly="0" labelOnly="1" fieldPosition="0">
        <references count="1">
          <reference field="18" count="0"/>
        </references>
      </pivotArea>
    </format>
    <format dxfId="256">
      <pivotArea dataOnly="0" labelOnly="1" grandCol="1" outline="0" fieldPosition="0"/>
    </format>
  </formats>
  <pivotTableStyleInfo name="PivotStyleMedium2" showRowHeaders="1" showColHeaders="1" showRowStripes="0" showColStripes="0" showLastColumn="1"/>
</pivotTableDefinition>
</file>

<file path=xl/pivotTables/pivotTable6.xml><?xml version="1.0" encoding="utf-8"?>
<pivotTableDefinition xmlns="http://schemas.openxmlformats.org/spreadsheetml/2006/main" name="Tabla dinámica14" cacheId="15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G14:K22" firstHeaderRow="1" firstDataRow="2" firstDataCol="1"/>
  <pivotFields count="24">
    <pivotField axis="axisRow" compact="0" outline="0" showAll="0" defaultSubtotal="0">
      <items count="7">
        <item x="0"/>
        <item x="1"/>
        <item x="2"/>
        <item x="3"/>
        <item x="4"/>
        <item x="5"/>
        <item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axis="axisCol" dataField="1" compact="0" outline="0" showAll="0" defaultSubtotal="0">
      <items count="5">
        <item x="2"/>
        <item x="1"/>
        <item x="0"/>
        <item h="1" x="3"/>
        <item h="1" m="1" x="4"/>
      </items>
    </pivotField>
  </pivotFields>
  <rowFields count="1">
    <field x="0"/>
  </rowFields>
  <rowItems count="7">
    <i>
      <x/>
    </i>
    <i>
      <x v="1"/>
    </i>
    <i>
      <x v="2"/>
    </i>
    <i>
      <x v="3"/>
    </i>
    <i>
      <x v="4"/>
    </i>
    <i>
      <x v="5"/>
    </i>
    <i t="grand">
      <x/>
    </i>
  </rowItems>
  <colFields count="1">
    <field x="23"/>
  </colFields>
  <colItems count="4">
    <i>
      <x/>
    </i>
    <i>
      <x v="1"/>
    </i>
    <i>
      <x v="2"/>
    </i>
    <i t="grand">
      <x/>
    </i>
  </colItems>
  <dataFields count="1">
    <dataField name="Cuenta de Stacking mal prog" fld="23" subtotal="count" baseField="0" baseItem="0"/>
  </dataFields>
  <formats count="4">
    <format dxfId="264">
      <pivotArea outline="0" collapsedLevelsAreSubtotals="1" fieldPosition="0"/>
    </format>
    <format dxfId="263">
      <pivotArea outline="0" collapsedLevelsAreSubtotals="1" fieldPosition="0"/>
    </format>
    <format dxfId="262">
      <pivotArea dataOnly="0" labelOnly="1" outline="0" fieldPosition="0">
        <references count="1">
          <reference field="23" count="0"/>
        </references>
      </pivotArea>
    </format>
    <format dxfId="261">
      <pivotArea dataOnly="0" labelOnly="1" grandCol="1" outline="0" fieldPosition="0"/>
    </format>
  </formats>
  <pivotTableStyleInfo name="PivotStyleMedium2" showRowHeaders="1" showColHeaders="1" showRowStripes="0" showColStripes="0" showLastColumn="1"/>
</pivotTableDefinition>
</file>

<file path=xl/pivotTables/pivotTable7.xml><?xml version="1.0" encoding="utf-8"?>
<pivotTableDefinition xmlns="http://schemas.openxmlformats.org/spreadsheetml/2006/main" name="Tabla dinámica3" cacheId="13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27:M35" firstHeaderRow="1" firstDataRow="2" firstDataCol="1"/>
  <pivotFields count="20">
    <pivotField axis="axisRow" showAll="0">
      <items count="8">
        <item x="0"/>
        <item x="1"/>
        <item x="2"/>
        <item x="3"/>
        <item x="4"/>
        <item x="5"/>
        <item x="6"/>
        <item t="default"/>
      </items>
    </pivotField>
    <pivotField showAll="0"/>
    <pivotField numFmtId="14" showAll="0"/>
    <pivotField showAll="0"/>
    <pivotField showAll="0"/>
    <pivotField showAll="0"/>
    <pivotField numFmtId="2" showAll="0"/>
    <pivotField numFmtId="2" showAll="0"/>
    <pivotField numFmtId="2" showAll="0"/>
    <pivotField showAll="0"/>
    <pivotField showAll="0"/>
    <pivotField showAll="0"/>
    <pivotField showAll="0" defaultSubtotal="0"/>
    <pivotField showAll="0"/>
    <pivotField axis="axisCol" dataField="1" showAll="0" sortType="ascending">
      <items count="15">
        <item h="1" m="1" x="12"/>
        <item x="0"/>
        <item x="1"/>
        <item x="5"/>
        <item m="1" x="13"/>
        <item x="2"/>
        <item x="4"/>
        <item x="6"/>
        <item x="3"/>
        <item x="8"/>
        <item x="9"/>
        <item x="7"/>
        <item x="10"/>
        <item h="1" x="11"/>
        <item t="default"/>
      </items>
    </pivotField>
    <pivotField showAll="0"/>
    <pivotField showAll="0"/>
    <pivotField showAll="0"/>
    <pivotField showAll="0"/>
    <pivotField showAll="0"/>
  </pivotFields>
  <rowFields count="1">
    <field x="0"/>
  </rowFields>
  <rowItems count="7">
    <i>
      <x/>
    </i>
    <i>
      <x v="1"/>
    </i>
    <i>
      <x v="2"/>
    </i>
    <i>
      <x v="3"/>
    </i>
    <i>
      <x v="4"/>
    </i>
    <i>
      <x v="5"/>
    </i>
    <i t="grand">
      <x/>
    </i>
  </rowItems>
  <colFields count="1">
    <field x="14"/>
  </colFields>
  <colItems count="12">
    <i>
      <x v="1"/>
    </i>
    <i>
      <x v="2"/>
    </i>
    <i>
      <x v="3"/>
    </i>
    <i>
      <x v="5"/>
    </i>
    <i>
      <x v="6"/>
    </i>
    <i>
      <x v="7"/>
    </i>
    <i>
      <x v="8"/>
    </i>
    <i>
      <x v="9"/>
    </i>
    <i>
      <x v="10"/>
    </i>
    <i>
      <x v="11"/>
    </i>
    <i>
      <x v="12"/>
    </i>
    <i t="grand">
      <x/>
    </i>
  </colItems>
  <dataFields count="1">
    <dataField name="Cuenta de Gr Hruta" fld="14" subtotal="count" baseField="0" baseItem="0"/>
  </dataFields>
  <formats count="12">
    <format dxfId="276">
      <pivotArea outline="0" collapsedLevelsAreSubtotals="1" fieldPosition="0"/>
    </format>
    <format dxfId="275">
      <pivotArea collapsedLevelsAreSubtotals="1" fieldPosition="0">
        <references count="2">
          <reference field="0" count="1" selected="0">
            <x v="0"/>
          </reference>
          <reference field="14" count="1">
            <x v="1"/>
          </reference>
        </references>
      </pivotArea>
    </format>
    <format dxfId="274">
      <pivotArea collapsedLevelsAreSubtotals="1" fieldPosition="0">
        <references count="2">
          <reference field="0" count="1" selected="0">
            <x v="1"/>
          </reference>
          <reference field="14" count="1">
            <x v="3"/>
          </reference>
        </references>
      </pivotArea>
    </format>
    <format dxfId="273">
      <pivotArea collapsedLevelsAreSubtotals="1" fieldPosition="0">
        <references count="2">
          <reference field="0" count="1" selected="0">
            <x v="2"/>
          </reference>
          <reference field="14" count="3">
            <x v="5"/>
            <x v="6"/>
            <x v="7"/>
          </reference>
        </references>
      </pivotArea>
    </format>
    <format dxfId="272">
      <pivotArea collapsedLevelsAreSubtotals="1" fieldPosition="0">
        <references count="2">
          <reference field="0" count="1" selected="0">
            <x v="3"/>
          </reference>
          <reference field="14" count="1">
            <x v="8"/>
          </reference>
        </references>
      </pivotArea>
    </format>
    <format dxfId="271">
      <pivotArea collapsedLevelsAreSubtotals="1" fieldPosition="0">
        <references count="2">
          <reference field="0" count="1" selected="0">
            <x v="4"/>
          </reference>
          <reference field="14" count="1">
            <x v="9"/>
          </reference>
        </references>
      </pivotArea>
    </format>
    <format dxfId="270">
      <pivotArea collapsedLevelsAreSubtotals="1" fieldPosition="0">
        <references count="2">
          <reference field="0" count="1" selected="0">
            <x v="4"/>
          </reference>
          <reference field="14" count="1">
            <x v="10"/>
          </reference>
        </references>
      </pivotArea>
    </format>
    <format dxfId="269">
      <pivotArea collapsedLevelsAreSubtotals="1" fieldPosition="0">
        <references count="2">
          <reference field="0" count="1" selected="0">
            <x v="4"/>
          </reference>
          <reference field="14" count="1">
            <x v="11"/>
          </reference>
        </references>
      </pivotArea>
    </format>
    <format dxfId="268">
      <pivotArea collapsedLevelsAreSubtotals="1" fieldPosition="0">
        <references count="2">
          <reference field="0" count="1" selected="0">
            <x v="5"/>
          </reference>
          <reference field="14" count="1">
            <x v="12"/>
          </reference>
        </references>
      </pivotArea>
    </format>
    <format dxfId="267">
      <pivotArea dataOnly="0" labelOnly="1" fieldPosition="0">
        <references count="1">
          <reference field="14" count="0"/>
        </references>
      </pivotArea>
    </format>
    <format dxfId="266">
      <pivotArea dataOnly="0" labelOnly="1" grandCol="1" outline="0" fieldPosition="0"/>
    </format>
    <format dxfId="265">
      <pivotArea collapsedLevelsAreSubtotals="1" fieldPosition="0">
        <references count="2">
          <reference field="0" count="1">
            <x v="0"/>
          </reference>
          <reference field="14" count="1" selected="0">
            <x v="2"/>
          </reference>
        </references>
      </pivotArea>
    </format>
  </formats>
  <pivotTableStyleInfo name="PivotStyleMedium2" showRowHeaders="1" showColHeaders="1" showRowStripes="0" showColStripes="0" showLastColumn="1"/>
</pivotTableDefinition>
</file>

<file path=xl/pivotTables/pivotTable8.xml><?xml version="1.0" encoding="utf-8"?>
<pivotTableDefinition xmlns="http://schemas.openxmlformats.org/spreadsheetml/2006/main" name="Tabla dinámica5" cacheId="13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43:H69" firstHeaderRow="1" firstDataRow="2" firstDataCol="1"/>
  <pivotFields count="20">
    <pivotField axis="axisCol" compact="0" outline="0" showAll="0" defaultSubtotal="0">
      <items count="7">
        <item x="0"/>
        <item x="1"/>
        <item x="2"/>
        <item x="3"/>
        <item x="4"/>
        <item x="5"/>
        <item h="1" x="6"/>
      </items>
    </pivotField>
    <pivotField compact="0" outline="0" showAll="0" defaultSubtotal="0"/>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items count="42">
        <item m="1" x="37"/>
        <item m="1" x="27"/>
        <item m="1" x="25"/>
        <item x="23"/>
        <item x="16"/>
        <item m="1" x="34"/>
        <item m="1" x="26"/>
        <item x="18"/>
        <item x="17"/>
        <item x="1"/>
        <item x="2"/>
        <item x="3"/>
        <item x="4"/>
        <item x="8"/>
        <item x="6"/>
        <item x="7"/>
        <item m="1" x="32"/>
        <item x="14"/>
        <item x="10"/>
        <item x="21"/>
        <item m="1" x="40"/>
        <item x="11"/>
        <item x="15"/>
        <item x="20"/>
        <item x="9"/>
        <item x="12"/>
        <item m="1" x="28"/>
        <item m="1" x="30"/>
        <item m="1" x="31"/>
        <item m="1" x="33"/>
        <item m="1" x="35"/>
        <item x="22"/>
        <item x="13"/>
        <item m="1" x="36"/>
        <item x="19"/>
        <item m="1" x="38"/>
        <item m="1" x="39"/>
        <item m="1" x="29"/>
        <item x="5"/>
        <item x="0"/>
        <item x="24"/>
        <item t="default"/>
      </items>
    </pivotField>
    <pivotField compact="0" outline="0" showAll="0"/>
    <pivotField compact="0" outline="0" showAll="0"/>
    <pivotField compact="0" outline="0" showAll="0"/>
  </pivotFields>
  <rowFields count="1">
    <field x="16"/>
  </rowFields>
  <rowItems count="25">
    <i>
      <x v="3"/>
    </i>
    <i>
      <x v="4"/>
    </i>
    <i>
      <x v="7"/>
    </i>
    <i>
      <x v="8"/>
    </i>
    <i>
      <x v="9"/>
    </i>
    <i>
      <x v="10"/>
    </i>
    <i>
      <x v="11"/>
    </i>
    <i>
      <x v="12"/>
    </i>
    <i>
      <x v="13"/>
    </i>
    <i>
      <x v="14"/>
    </i>
    <i>
      <x v="15"/>
    </i>
    <i>
      <x v="17"/>
    </i>
    <i>
      <x v="18"/>
    </i>
    <i>
      <x v="19"/>
    </i>
    <i>
      <x v="21"/>
    </i>
    <i>
      <x v="22"/>
    </i>
    <i>
      <x v="23"/>
    </i>
    <i>
      <x v="24"/>
    </i>
    <i>
      <x v="25"/>
    </i>
    <i>
      <x v="31"/>
    </i>
    <i>
      <x v="32"/>
    </i>
    <i>
      <x v="34"/>
    </i>
    <i>
      <x v="38"/>
    </i>
    <i>
      <x v="39"/>
    </i>
    <i t="grand">
      <x/>
    </i>
  </rowItems>
  <colFields count="1">
    <field x="0"/>
  </colFields>
  <colItems count="7">
    <i>
      <x/>
    </i>
    <i>
      <x v="1"/>
    </i>
    <i>
      <x v="2"/>
    </i>
    <i>
      <x v="3"/>
    </i>
    <i>
      <x v="4"/>
    </i>
    <i>
      <x v="5"/>
    </i>
    <i t="grand">
      <x/>
    </i>
  </colItems>
  <dataFields count="1">
    <dataField name="Cuenta de Stacking" fld="16" subtotal="count" baseField="0" baseItem="0"/>
  </dataFields>
  <formats count="10">
    <format dxfId="286">
      <pivotArea outline="0" collapsedLevelsAreSubtotals="1" fieldPosition="0"/>
    </format>
    <format dxfId="285">
      <pivotArea outline="0" collapsedLevelsAreSubtotals="1" fieldPosition="0"/>
    </format>
    <format dxfId="284">
      <pivotArea dataOnly="0" labelOnly="1" outline="0" fieldPosition="0">
        <references count="1">
          <reference field="0" count="0"/>
        </references>
      </pivotArea>
    </format>
    <format dxfId="283">
      <pivotArea dataOnly="0" labelOnly="1" grandCol="1" outline="0" fieldPosition="0"/>
    </format>
    <format dxfId="282">
      <pivotArea outline="0" collapsedLevelsAreSubtotals="1" fieldPosition="0">
        <references count="1">
          <reference field="16" count="1" selected="0">
            <x v="38"/>
          </reference>
        </references>
      </pivotArea>
    </format>
    <format dxfId="281">
      <pivotArea dataOnly="0" labelOnly="1" outline="0" fieldPosition="0">
        <references count="1">
          <reference field="16" count="1">
            <x v="38"/>
          </reference>
        </references>
      </pivotArea>
    </format>
    <format dxfId="280">
      <pivotArea outline="0" collapsedLevelsAreSubtotals="1" fieldPosition="0">
        <references count="1">
          <reference field="16" count="1" selected="0">
            <x v="38"/>
          </reference>
        </references>
      </pivotArea>
    </format>
    <format dxfId="279">
      <pivotArea dataOnly="0" labelOnly="1" outline="0" fieldPosition="0">
        <references count="1">
          <reference field="16" count="1">
            <x v="38"/>
          </reference>
        </references>
      </pivotArea>
    </format>
    <format dxfId="278">
      <pivotArea dataOnly="0" outline="0" fieldPosition="0">
        <references count="1">
          <reference field="16" count="1">
            <x v="39"/>
          </reference>
        </references>
      </pivotArea>
    </format>
    <format dxfId="277">
      <pivotArea dataOnly="0" outline="0" fieldPosition="0">
        <references count="1">
          <reference field="16" count="1">
            <x v="39"/>
          </reference>
        </references>
      </pivotArea>
    </format>
  </formats>
  <pivotTableStyleInfo name="PivotStyleMedium2" showRowHeaders="1" showColHeaders="1" showRowStripes="0" showColStripes="0" showLastColumn="1"/>
</pivotTableDefinition>
</file>

<file path=xl/pivotTables/pivotTable9.xml><?xml version="1.0" encoding="utf-8"?>
<pivotTableDefinition xmlns="http://schemas.openxmlformats.org/spreadsheetml/2006/main" name="Tabla dinámica1" cacheId="169"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F8:K28" firstHeaderRow="1" firstDataRow="2" firstDataCol="2" rowPageCount="1" colPageCount="1"/>
  <pivotFields count="36">
    <pivotField axis="axisRow"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0">
        <item m="1" x="7"/>
        <item m="1" x="9"/>
        <item m="1" x="5"/>
        <item m="1" x="8"/>
        <item m="1" x="4"/>
        <item x="3"/>
        <item m="1" x="6"/>
        <item x="0"/>
        <item x="1"/>
        <item x="2"/>
      </items>
    </pivotField>
    <pivotField compact="0" outline="0" showAll="0"/>
    <pivotField compact="0" outline="0" showAll="0"/>
    <pivotField axis="axisCol"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1"/>
        <item h="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6"/>
    <field x="0"/>
  </rowFields>
  <rowItems count="19">
    <i>
      <x v="7"/>
      <x/>
    </i>
    <i r="1">
      <x v="1"/>
    </i>
    <i r="1">
      <x v="2"/>
    </i>
    <i r="1">
      <x v="3"/>
    </i>
    <i r="1">
      <x v="4"/>
    </i>
    <i r="1">
      <x v="5"/>
    </i>
    <i>
      <x v="8"/>
      <x/>
    </i>
    <i r="1">
      <x v="1"/>
    </i>
    <i r="1">
      <x v="2"/>
    </i>
    <i r="1">
      <x v="3"/>
    </i>
    <i r="1">
      <x v="4"/>
    </i>
    <i r="1">
      <x v="5"/>
    </i>
    <i>
      <x v="9"/>
      <x/>
    </i>
    <i r="1">
      <x v="1"/>
    </i>
    <i r="1">
      <x v="2"/>
    </i>
    <i r="1">
      <x v="3"/>
    </i>
    <i r="1">
      <x v="4"/>
    </i>
    <i r="1">
      <x v="5"/>
    </i>
    <i t="grand">
      <x/>
    </i>
  </rowItems>
  <colFields count="1">
    <field x="9"/>
  </colFields>
  <colItems count="4">
    <i>
      <x/>
    </i>
    <i>
      <x v="1"/>
    </i>
    <i>
      <x v="2"/>
    </i>
    <i t="grand">
      <x/>
    </i>
  </colItems>
  <pageFields count="1">
    <pageField fld="24" hier="-1"/>
  </pageFields>
  <dataFields count="1">
    <dataField name="Suma de Minutos" fld="15" baseField="0" baseItem="0"/>
  </dataFields>
  <pivotTableStyleInfo name="PivotStyleLight16" showRowHeaders="1" showColHeaders="1" showRowStripes="0" showColStripes="0" showLastColumn="1"/>
</pivotTableDefinition>
</file>

<file path=xl/pivotTables/pivotTable10.xml><?xml version="1.0" encoding="utf-8"?>
<pivotTableDefinition xmlns="http://schemas.openxmlformats.org/spreadsheetml/2006/main" name="Tabla dinámica4" cacheId="13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66:D105" firstHeaderRow="2" firstDataRow="2" firstDataCol="3"/>
  <pivotFields count="20">
    <pivotField axis="axisRow" compact="0" outline="0" showAll="0" defaultSubtotal="0">
      <items count="7">
        <item x="0"/>
        <item x="1"/>
        <item x="2"/>
        <item x="3"/>
        <item x="4"/>
        <item x="5"/>
        <item x="6"/>
      </items>
    </pivotField>
    <pivotField axis="axisRow" compact="0" outline="0" showAll="0" defaultSubtotal="0">
      <items count="763">
        <item m="1" x="757"/>
        <item x="339"/>
        <item m="1" x="758"/>
        <item x="292"/>
        <item m="1" x="670"/>
        <item m="1" x="671"/>
        <item m="1" x="672"/>
        <item m="1" x="673"/>
        <item m="1" x="674"/>
        <item m="1" x="676"/>
        <item m="1" x="690"/>
        <item m="1" x="723"/>
        <item m="1" x="736"/>
        <item m="1" x="737"/>
        <item m="1" x="744"/>
        <item m="1" x="746"/>
        <item x="96"/>
        <item x="228"/>
        <item m="1" x="424"/>
        <item m="1" x="432"/>
        <item m="1" x="446"/>
        <item m="1" x="456"/>
        <item m="1" x="471"/>
        <item x="23"/>
        <item m="1" x="513"/>
        <item m="1" x="536"/>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267"/>
        <item m="1" x="699"/>
        <item m="1" x="700"/>
        <item m="1" x="701"/>
        <item m="1" x="703"/>
        <item m="1" x="704"/>
        <item m="1" x="705"/>
        <item m="1" x="706"/>
        <item m="1" x="707"/>
        <item m="1" x="708"/>
        <item m="1" x="709"/>
        <item m="1" x="710"/>
        <item m="1" x="711"/>
        <item m="1" x="712"/>
        <item m="1" x="713"/>
        <item m="1" x="714"/>
        <item m="1" x="715"/>
        <item m="1" x="716"/>
        <item m="1" x="720"/>
        <item m="1" x="721"/>
        <item m="1" x="722"/>
        <item m="1" x="724"/>
        <item m="1" x="725"/>
        <item m="1" x="726"/>
        <item m="1" x="727"/>
        <item m="1" x="728"/>
        <item x="374"/>
        <item m="1" x="730"/>
        <item x="11"/>
        <item m="1" x="731"/>
        <item m="1" x="733"/>
        <item m="1" x="734"/>
        <item x="4"/>
        <item m="1" x="738"/>
        <item m="1" x="741"/>
        <item m="1" x="742"/>
        <item m="1" x="743"/>
        <item m="1" x="745"/>
        <item m="1" x="748"/>
        <item m="1" x="749"/>
        <item m="1" x="750"/>
        <item m="1" x="751"/>
        <item m="1" x="753"/>
        <item m="1" x="754"/>
        <item m="1" x="756"/>
        <item x="91"/>
        <item m="1" x="759"/>
        <item m="1" x="760"/>
        <item m="1" x="762"/>
        <item m="1" x="382"/>
        <item m="1" x="383"/>
        <item m="1" x="384"/>
        <item m="1" x="385"/>
        <item m="1" x="386"/>
        <item m="1" x="388"/>
        <item m="1" x="389"/>
        <item m="1" x="391"/>
        <item m="1" x="392"/>
        <item m="1" x="393"/>
        <item m="1" x="394"/>
        <item m="1" x="395"/>
        <item m="1" x="396"/>
        <item x="97"/>
        <item x="126"/>
        <item m="1" x="398"/>
        <item m="1" x="399"/>
        <item m="1" x="400"/>
        <item m="1" x="401"/>
        <item m="1" x="402"/>
        <item m="1" x="403"/>
        <item m="1" x="404"/>
        <item m="1" x="405"/>
        <item m="1" x="406"/>
        <item m="1" x="407"/>
        <item x="79"/>
        <item m="1" x="408"/>
        <item m="1" x="409"/>
        <item m="1" x="410"/>
        <item m="1" x="411"/>
        <item m="1" x="412"/>
        <item m="1" x="413"/>
        <item m="1" x="414"/>
        <item m="1" x="415"/>
        <item m="1" x="417"/>
        <item m="1" x="418"/>
        <item m="1" x="419"/>
        <item m="1" x="420"/>
        <item m="1" x="421"/>
        <item m="1" x="422"/>
        <item x="138"/>
        <item m="1" x="425"/>
        <item m="1" x="427"/>
        <item m="1" x="428"/>
        <item m="1" x="429"/>
        <item m="1" x="430"/>
        <item m="1" x="431"/>
        <item x="187"/>
        <item m="1" x="433"/>
        <item m="1" x="434"/>
        <item x="134"/>
        <item m="1" x="435"/>
        <item m="1" x="436"/>
        <item m="1" x="437"/>
        <item m="1" x="438"/>
        <item m="1" x="439"/>
        <item m="1" x="440"/>
        <item m="1" x="443"/>
        <item m="1" x="444"/>
        <item m="1" x="445"/>
        <item m="1" x="447"/>
        <item m="1" x="449"/>
        <item x="130"/>
        <item m="1" x="451"/>
        <item m="1" x="452"/>
        <item m="1" x="453"/>
        <item m="1" x="454"/>
        <item x="314"/>
        <item m="1" x="455"/>
        <item x="132"/>
        <item x="92"/>
        <item m="1" x="457"/>
        <item m="1" x="458"/>
        <item m="1" x="459"/>
        <item m="1" x="460"/>
        <item m="1" x="462"/>
        <item m="1" x="463"/>
        <item m="1" x="464"/>
        <item m="1" x="465"/>
        <item m="1" x="466"/>
        <item m="1" x="467"/>
        <item m="1" x="468"/>
        <item m="1" x="469"/>
        <item x="310"/>
        <item x="311"/>
        <item m="1" x="473"/>
        <item x="133"/>
        <item m="1" x="474"/>
        <item m="1" x="476"/>
        <item m="1" x="477"/>
        <item x="146"/>
        <item x="232"/>
        <item x="233"/>
        <item m="1" x="478"/>
        <item x="93"/>
        <item x="296"/>
        <item m="1" x="483"/>
        <item m="1" x="484"/>
        <item m="1" x="485"/>
        <item x="8"/>
        <item x="313"/>
        <item m="1" x="488"/>
        <item m="1" x="489"/>
        <item m="1" x="491"/>
        <item m="1" x="492"/>
        <item m="1" x="496"/>
        <item x="155"/>
        <item x="315"/>
        <item x="94"/>
        <item m="1" x="499"/>
        <item m="1" x="500"/>
        <item m="1" x="502"/>
        <item m="1" x="503"/>
        <item m="1" x="504"/>
        <item m="1" x="528"/>
        <item m="1" x="529"/>
        <item m="1" x="530"/>
        <item m="1" x="534"/>
        <item m="1" x="549"/>
        <item m="1" x="550"/>
        <item m="1" x="552"/>
        <item m="1" x="569"/>
        <item m="1" x="574"/>
        <item m="1" x="578"/>
        <item x="127"/>
        <item m="1" x="610"/>
        <item m="1" x="617"/>
        <item m="1" x="626"/>
        <item m="1" x="627"/>
        <item m="1" x="628"/>
        <item m="1" x="641"/>
        <item m="1" x="652"/>
        <item m="1" x="654"/>
        <item x="108"/>
        <item x="168"/>
        <item m="1" x="660"/>
        <item x="131"/>
        <item x="136"/>
        <item x="137"/>
        <item m="1" x="682"/>
        <item m="1" x="683"/>
        <item m="1" x="684"/>
        <item x="147"/>
        <item m="1" x="687"/>
        <item m="1" x="693"/>
        <item m="1" x="696"/>
        <item m="1" x="739"/>
        <item m="1" x="740"/>
        <item x="107"/>
        <item x="171"/>
        <item m="1" x="442"/>
        <item m="1" x="461"/>
        <item m="1" x="481"/>
        <item m="1" x="497"/>
        <item x="323"/>
        <item m="1" x="450"/>
        <item m="1" x="479"/>
        <item m="1" x="480"/>
        <item x="81"/>
        <item m="1" x="470"/>
        <item m="1" x="501"/>
        <item m="1" x="472"/>
        <item m="1" x="515"/>
        <item m="1" x="486"/>
        <item x="82"/>
        <item m="1" x="482"/>
        <item m="1" x="487"/>
        <item m="1" x="490"/>
        <item m="1" x="526"/>
        <item m="1" x="555"/>
        <item m="1" x="532"/>
        <item m="1" x="533"/>
        <item m="1" x="514"/>
        <item m="1" x="537"/>
        <item m="1" x="567"/>
        <item m="1" x="498"/>
        <item x="181"/>
        <item m="1" x="541"/>
        <item m="1" x="519"/>
        <item m="1" x="545"/>
        <item m="1" x="505"/>
        <item m="1" x="506"/>
        <item m="1" x="589"/>
        <item m="1" x="559"/>
        <item m="1" x="562"/>
        <item m="1" x="507"/>
        <item m="1" x="593"/>
        <item m="1" x="535"/>
        <item m="1" x="594"/>
        <item x="234"/>
        <item m="1" x="511"/>
        <item x="99"/>
        <item x="35"/>
        <item m="1" x="566"/>
        <item m="1" x="512"/>
        <item x="47"/>
        <item x="37"/>
        <item m="1" x="538"/>
        <item m="1" x="517"/>
        <item m="1" x="518"/>
        <item x="179"/>
        <item m="1" x="572"/>
        <item m="1" x="573"/>
        <item m="1" x="575"/>
        <item m="1" x="542"/>
        <item m="1" x="576"/>
        <item m="1" x="543"/>
        <item m="1" x="577"/>
        <item m="1" x="603"/>
        <item x="18"/>
        <item x="21"/>
        <item m="1" x="520"/>
        <item m="1" x="605"/>
        <item x="336"/>
        <item x="335"/>
        <item m="1" x="521"/>
        <item m="1" x="606"/>
        <item x="366"/>
        <item m="1" x="547"/>
        <item m="1" x="548"/>
        <item m="1" x="522"/>
        <item m="1" x="524"/>
        <item m="1" x="582"/>
        <item m="1" x="551"/>
        <item m="1" x="586"/>
        <item m="1" x="554"/>
        <item m="1" x="527"/>
        <item m="1" x="611"/>
        <item m="1" x="556"/>
        <item m="1" x="590"/>
        <item m="1" x="561"/>
        <item m="1" x="563"/>
        <item x="46"/>
        <item m="1" x="621"/>
        <item m="1" x="597"/>
        <item m="1" x="623"/>
        <item m="1" x="624"/>
        <item x="109"/>
        <item m="1" x="568"/>
        <item m="1" x="570"/>
        <item m="1" x="540"/>
        <item m="1" x="601"/>
        <item x="39"/>
        <item m="1" x="544"/>
        <item m="1" x="630"/>
        <item x="329"/>
        <item x="115"/>
        <item m="1" x="608"/>
        <item m="1" x="634"/>
        <item m="1" x="583"/>
        <item m="1" x="553"/>
        <item x="326"/>
        <item m="1" x="635"/>
        <item m="1" x="612"/>
        <item m="1" x="587"/>
        <item m="1" x="637"/>
        <item x="116"/>
        <item m="1" x="557"/>
        <item m="1" x="591"/>
        <item m="1" x="560"/>
        <item x="26"/>
        <item m="1" x="592"/>
        <item m="1" x="619"/>
        <item m="1" x="564"/>
        <item m="1" x="638"/>
        <item m="1" x="640"/>
        <item m="1" x="642"/>
        <item m="1" x="644"/>
        <item m="1" x="645"/>
        <item x="330"/>
        <item x="332"/>
        <item m="1" x="604"/>
        <item x="102"/>
        <item m="1" x="646"/>
        <item m="1" x="632"/>
        <item x="74"/>
        <item m="1" x="633"/>
        <item x="309"/>
        <item x="367"/>
        <item m="1" x="609"/>
        <item m="1" x="585"/>
        <item x="331"/>
        <item x="95"/>
        <item m="1" x="650"/>
        <item m="1" x="588"/>
        <item x="118"/>
        <item x="48"/>
        <item m="1" x="607"/>
        <item x="163"/>
        <item m="1" x="510"/>
        <item m="1" x="525"/>
        <item m="1" x="602"/>
        <item m="1" x="732"/>
        <item m="1" x="651"/>
        <item x="98"/>
        <item x="88"/>
        <item m="1" x="735"/>
        <item m="1" x="625"/>
        <item x="209"/>
        <item x="207"/>
        <item x="208"/>
        <item x="204"/>
        <item x="201"/>
        <item x="200"/>
        <item m="1" x="571"/>
        <item m="1" x="565"/>
        <item m="1" x="531"/>
        <item x="381"/>
        <item m="1" x="423"/>
        <item x="217"/>
        <item x="0"/>
        <item x="17"/>
        <item m="1" x="509"/>
        <item m="1" x="622"/>
        <item m="1" x="618"/>
        <item m="1" x="643"/>
        <item m="1" x="596"/>
        <item m="1" x="441"/>
        <item m="1" x="426"/>
        <item m="1" x="495"/>
        <item m="1" x="494"/>
        <item m="1" x="648"/>
        <item m="1" x="679"/>
        <item x="215"/>
        <item x="216"/>
        <item x="285"/>
        <item m="1" x="657"/>
        <item m="1" x="390"/>
        <item m="1" x="658"/>
        <item x="122"/>
        <item m="1" x="678"/>
        <item m="1" x="677"/>
        <item m="1" x="659"/>
        <item m="1" x="546"/>
        <item m="1" x="613"/>
        <item m="1" x="636"/>
        <item m="1" x="595"/>
        <item x="229"/>
        <item x="230"/>
        <item x="262"/>
        <item m="1" x="416"/>
        <item m="1" x="599"/>
        <item m="1" x="523"/>
        <item m="1" x="647"/>
        <item m="1" x="516"/>
        <item m="1" x="558"/>
        <item m="1" x="629"/>
        <item m="1" x="539"/>
        <item m="1" x="639"/>
        <item m="1" x="755"/>
        <item m="1" x="475"/>
        <item x="1"/>
        <item x="2"/>
        <item x="3"/>
        <item x="5"/>
        <item x="6"/>
        <item x="7"/>
        <item x="9"/>
        <item x="10"/>
        <item x="15"/>
        <item x="12"/>
        <item x="27"/>
        <item x="13"/>
        <item x="14"/>
        <item x="19"/>
        <item x="20"/>
        <item x="16"/>
        <item x="22"/>
        <item x="24"/>
        <item x="25"/>
        <item x="28"/>
        <item x="29"/>
        <item m="1" x="761"/>
        <item x="30"/>
        <item x="31"/>
        <item x="32"/>
        <item x="33"/>
        <item x="34"/>
        <item x="36"/>
        <item x="38"/>
        <item m="1" x="717"/>
        <item m="1" x="387"/>
        <item m="1" x="580"/>
        <item x="45"/>
        <item m="1" x="718"/>
        <item m="1" x="719"/>
        <item x="49"/>
        <item x="50"/>
        <item x="51"/>
        <item x="52"/>
        <item x="53"/>
        <item x="54"/>
        <item x="56"/>
        <item x="57"/>
        <item x="58"/>
        <item x="59"/>
        <item x="60"/>
        <item x="61"/>
        <item x="62"/>
        <item m="1" x="729"/>
        <item x="64"/>
        <item x="63"/>
        <item x="65"/>
        <item x="66"/>
        <item x="67"/>
        <item m="1" x="598"/>
        <item x="69"/>
        <item x="70"/>
        <item x="71"/>
        <item x="72"/>
        <item x="73"/>
        <item x="75"/>
        <item x="76"/>
        <item x="77"/>
        <item x="78"/>
        <item x="80"/>
        <item x="83"/>
        <item x="84"/>
        <item x="85"/>
        <item x="86"/>
        <item x="87"/>
        <item x="317"/>
        <item x="55"/>
        <item x="89"/>
        <item x="90"/>
        <item x="128"/>
        <item x="101"/>
        <item x="103"/>
        <item x="104"/>
        <item m="1" x="614"/>
        <item m="1" x="615"/>
        <item x="105"/>
        <item x="106"/>
        <item x="120"/>
        <item x="121"/>
        <item x="141"/>
        <item m="1" x="747"/>
        <item x="142"/>
        <item x="143"/>
        <item x="144"/>
        <item x="145"/>
        <item x="148"/>
        <item x="149"/>
        <item x="135"/>
        <item x="150"/>
        <item x="151"/>
        <item x="152"/>
        <item x="129"/>
        <item x="153"/>
        <item x="110"/>
        <item x="111"/>
        <item x="112"/>
        <item x="113"/>
        <item x="117"/>
        <item x="123"/>
        <item x="124"/>
        <item x="125"/>
        <item x="154"/>
        <item x="100"/>
        <item x="156"/>
        <item x="157"/>
        <item x="158"/>
        <item x="159"/>
        <item x="160"/>
        <item x="161"/>
        <item x="162"/>
        <item x="164"/>
        <item x="165"/>
        <item x="166"/>
        <item x="167"/>
        <item x="114"/>
        <item x="139"/>
        <item x="140"/>
        <item x="169"/>
        <item x="170"/>
        <item x="172"/>
        <item x="173"/>
        <item x="174"/>
        <item x="175"/>
        <item x="176"/>
        <item x="177"/>
        <item x="178"/>
        <item m="1" x="579"/>
        <item x="180"/>
        <item x="119"/>
        <item x="182"/>
        <item x="183"/>
        <item x="184"/>
        <item x="185"/>
        <item x="186"/>
        <item x="188"/>
        <item x="189"/>
        <item x="190"/>
        <item x="191"/>
        <item m="1" x="702"/>
        <item x="192"/>
        <item x="193"/>
        <item x="194"/>
        <item x="195"/>
        <item x="196"/>
        <item x="197"/>
        <item x="198"/>
        <item x="199"/>
        <item x="202"/>
        <item x="203"/>
        <item x="205"/>
        <item x="206"/>
        <item x="210"/>
        <item x="211"/>
        <item x="212"/>
        <item x="213"/>
        <item x="214"/>
        <item x="265"/>
        <item x="235"/>
        <item x="236"/>
        <item x="218"/>
        <item x="219"/>
        <item x="220"/>
        <item x="221"/>
        <item x="222"/>
        <item x="223"/>
        <item x="224"/>
        <item x="225"/>
        <item x="227"/>
        <item x="231"/>
        <item x="263"/>
        <item x="264"/>
        <item x="238"/>
        <item x="239"/>
        <item x="240"/>
        <item m="1" x="397"/>
        <item x="241"/>
        <item x="242"/>
        <item x="237"/>
        <item x="243"/>
        <item x="244"/>
        <item x="245"/>
        <item x="246"/>
        <item x="247"/>
        <item x="248"/>
        <item x="249"/>
        <item x="250"/>
        <item x="251"/>
        <item x="252"/>
        <item x="253"/>
        <item x="254"/>
        <item x="255"/>
        <item x="256"/>
        <item x="257"/>
        <item x="258"/>
        <item x="259"/>
        <item x="260"/>
        <item x="261"/>
        <item x="266"/>
        <item x="268"/>
        <item x="269"/>
        <item x="270"/>
        <item x="271"/>
        <item x="272"/>
        <item x="273"/>
        <item m="1" x="508"/>
        <item m="1" x="581"/>
        <item x="274"/>
        <item x="275"/>
        <item x="276"/>
        <item x="277"/>
        <item x="278"/>
        <item x="279"/>
        <item x="280"/>
        <item x="281"/>
        <item x="282"/>
        <item x="283"/>
        <item x="40"/>
        <item x="41"/>
        <item x="42"/>
        <item x="43"/>
        <item x="44"/>
        <item x="284"/>
        <item x="286"/>
        <item x="287"/>
        <item m="1" x="663"/>
        <item x="288"/>
        <item m="1" x="584"/>
        <item x="289"/>
        <item x="290"/>
        <item x="291"/>
        <item x="293"/>
        <item x="294"/>
        <item x="295"/>
        <item x="297"/>
        <item x="312"/>
        <item x="299"/>
        <item x="300"/>
        <item x="303"/>
        <item x="304"/>
        <item x="305"/>
        <item x="319"/>
        <item x="320"/>
        <item x="321"/>
        <item x="301"/>
        <item x="306"/>
        <item x="302"/>
        <item x="307"/>
        <item x="308"/>
        <item x="324"/>
        <item x="325"/>
        <item x="327"/>
        <item x="328"/>
        <item x="333"/>
        <item x="334"/>
        <item x="337"/>
        <item x="338"/>
        <item x="298"/>
        <item x="340"/>
        <item x="341"/>
        <item x="342"/>
        <item x="343"/>
        <item x="344"/>
        <item x="345"/>
        <item x="346"/>
        <item x="347"/>
        <item x="348"/>
        <item x="349"/>
        <item x="350"/>
        <item x="351"/>
        <item x="352"/>
        <item x="353"/>
        <item x="354"/>
        <item x="355"/>
        <item x="356"/>
        <item x="357"/>
        <item x="358"/>
        <item x="359"/>
        <item x="360"/>
        <item x="361"/>
        <item x="362"/>
        <item x="363"/>
        <item x="364"/>
        <item m="1" x="448"/>
        <item x="365"/>
        <item x="368"/>
        <item x="370"/>
        <item x="371"/>
        <item x="372"/>
        <item x="373"/>
        <item x="369"/>
        <item x="375"/>
        <item x="376"/>
        <item x="377"/>
        <item x="378"/>
        <item x="379"/>
        <item x="380"/>
        <item m="1" x="752"/>
        <item m="1" x="493"/>
        <item x="68"/>
        <item x="318"/>
        <item x="322"/>
      </items>
    </pivotField>
    <pivotField compact="0" numFmtId="14" outline="0" showAll="0"/>
    <pivotField compact="0" outline="0" showAll="0"/>
    <pivotField axis="axisRow" compact="0" outline="0" showAll="0">
      <items count="5">
        <item h="1" x="2"/>
        <item x="0"/>
        <item h="1" x="1"/>
        <item h="1" x="3"/>
        <item t="default"/>
      </items>
    </pivotField>
    <pivotField dataField="1"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0"/>
    <field x="1"/>
    <field x="4"/>
  </rowFields>
  <rowItems count="38">
    <i>
      <x/>
      <x v="205"/>
      <x v="1"/>
    </i>
    <i r="1">
      <x v="416"/>
      <x v="1"/>
    </i>
    <i>
      <x v="1"/>
      <x v="338"/>
      <x v="1"/>
    </i>
    <i r="1">
      <x v="494"/>
      <x v="1"/>
    </i>
    <i r="1">
      <x v="498"/>
      <x v="1"/>
    </i>
    <i>
      <x v="2"/>
      <x v="131"/>
      <x v="1"/>
    </i>
    <i r="1">
      <x v="522"/>
      <x v="1"/>
    </i>
    <i r="1">
      <x v="523"/>
      <x v="1"/>
    </i>
    <i r="1">
      <x v="524"/>
      <x v="1"/>
    </i>
    <i r="1">
      <x v="525"/>
      <x v="1"/>
    </i>
    <i r="1">
      <x v="532"/>
      <x v="1"/>
    </i>
    <i r="1">
      <x v="534"/>
      <x v="1"/>
    </i>
    <i>
      <x v="3"/>
      <x v="444"/>
      <x v="1"/>
    </i>
    <i r="1">
      <x v="610"/>
      <x v="1"/>
    </i>
    <i r="1">
      <x v="616"/>
      <x v="1"/>
    </i>
    <i r="1">
      <x v="618"/>
      <x v="1"/>
    </i>
    <i r="1">
      <x v="630"/>
      <x v="1"/>
    </i>
    <i>
      <x v="4"/>
      <x v="3"/>
      <x v="1"/>
    </i>
    <i r="1">
      <x v="190"/>
      <x v="1"/>
    </i>
    <i r="1">
      <x v="691"/>
      <x v="1"/>
    </i>
    <i r="1">
      <x v="694"/>
      <x v="1"/>
    </i>
    <i r="1">
      <x v="696"/>
      <x v="1"/>
    </i>
    <i r="1">
      <x v="697"/>
      <x v="1"/>
    </i>
    <i r="1">
      <x v="698"/>
      <x v="1"/>
    </i>
    <i r="1">
      <x v="699"/>
      <x v="1"/>
    </i>
    <i r="1">
      <x v="700"/>
      <x v="1"/>
    </i>
    <i r="1">
      <x v="701"/>
      <x v="1"/>
    </i>
    <i r="1">
      <x v="703"/>
      <x v="1"/>
    </i>
    <i r="1">
      <x v="704"/>
      <x v="1"/>
    </i>
    <i r="1">
      <x v="705"/>
      <x v="1"/>
    </i>
    <i r="1">
      <x v="706"/>
      <x v="1"/>
    </i>
    <i r="1">
      <x v="707"/>
      <x v="1"/>
    </i>
    <i r="1">
      <x v="708"/>
      <x v="1"/>
    </i>
    <i r="1">
      <x v="721"/>
      <x v="1"/>
    </i>
    <i>
      <x v="5"/>
      <x v="384"/>
      <x v="1"/>
    </i>
    <i r="1">
      <x v="747"/>
      <x v="1"/>
    </i>
    <i r="1">
      <x v="754"/>
      <x v="1"/>
    </i>
    <i t="grand">
      <x/>
    </i>
  </rowItems>
  <colItems count="1">
    <i/>
  </colItems>
  <dataFields count="1">
    <dataField name="Cuenta de diferencia" fld="5" subtotal="count" baseField="0" baseItem="0"/>
  </dataFields>
  <formats count="1">
    <format dxfId="246">
      <pivotArea outline="0" collapsedLevelsAreSubtotals="1" fieldPosition="0"/>
    </format>
  </formats>
  <pivotTableStyleInfo name="PivotStyleMedium2" showRowHeaders="1" showColHeaders="1" showRowStripes="0" showColStripes="0" showLastColumn="1"/>
</pivotTableDefinition>
</file>

<file path=xl/pivotTables/pivotTable11.xml><?xml version="1.0" encoding="utf-8"?>
<pivotTableDefinition xmlns="http://schemas.openxmlformats.org/spreadsheetml/2006/main" name="Tabla dinámica2" cacheId="157"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multipleFieldFilters="0">
  <location ref="A8:C47" firstHeaderRow="2" firstDataRow="2" firstDataCol="2" rowPageCount="1" colPageCount="1"/>
  <pivotFields count="24">
    <pivotField axis="axisRow" compact="0" outline="0" showAll="0" defaultSubtotal="0">
      <items count="7">
        <item x="0"/>
        <item x="1"/>
        <item x="2"/>
        <item x="3"/>
        <item x="4"/>
        <item x="5"/>
        <item x="6"/>
      </items>
    </pivotField>
    <pivotField axis="axisRow" compact="0" outline="0" showAll="0" defaultSubtotal="0">
      <items count="763">
        <item m="1" x="757"/>
        <item x="339"/>
        <item m="1" x="758"/>
        <item x="292"/>
        <item m="1" x="670"/>
        <item m="1" x="671"/>
        <item m="1" x="672"/>
        <item m="1" x="673"/>
        <item m="1" x="674"/>
        <item m="1" x="676"/>
        <item m="1" x="690"/>
        <item m="1" x="723"/>
        <item m="1" x="736"/>
        <item m="1" x="737"/>
        <item m="1" x="744"/>
        <item m="1" x="746"/>
        <item x="96"/>
        <item x="228"/>
        <item m="1" x="424"/>
        <item m="1" x="432"/>
        <item m="1" x="446"/>
        <item m="1" x="456"/>
        <item m="1" x="471"/>
        <item x="23"/>
        <item m="1" x="513"/>
        <item m="1" x="536"/>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267"/>
        <item m="1" x="699"/>
        <item m="1" x="700"/>
        <item m="1" x="701"/>
        <item m="1" x="703"/>
        <item m="1" x="704"/>
        <item m="1" x="705"/>
        <item m="1" x="706"/>
        <item m="1" x="707"/>
        <item m="1" x="708"/>
        <item m="1" x="709"/>
        <item m="1" x="710"/>
        <item m="1" x="711"/>
        <item m="1" x="712"/>
        <item m="1" x="713"/>
        <item m="1" x="714"/>
        <item m="1" x="715"/>
        <item m="1" x="716"/>
        <item m="1" x="720"/>
        <item m="1" x="721"/>
        <item m="1" x="722"/>
        <item m="1" x="724"/>
        <item m="1" x="725"/>
        <item m="1" x="726"/>
        <item m="1" x="727"/>
        <item m="1" x="728"/>
        <item x="374"/>
        <item m="1" x="730"/>
        <item x="11"/>
        <item m="1" x="731"/>
        <item m="1" x="733"/>
        <item m="1" x="734"/>
        <item x="4"/>
        <item m="1" x="738"/>
        <item m="1" x="741"/>
        <item m="1" x="742"/>
        <item m="1" x="743"/>
        <item m="1" x="745"/>
        <item m="1" x="748"/>
        <item m="1" x="749"/>
        <item m="1" x="750"/>
        <item m="1" x="751"/>
        <item m="1" x="753"/>
        <item m="1" x="754"/>
        <item m="1" x="756"/>
        <item x="91"/>
        <item m="1" x="759"/>
        <item m="1" x="760"/>
        <item m="1" x="762"/>
        <item m="1" x="382"/>
        <item m="1" x="383"/>
        <item m="1" x="384"/>
        <item m="1" x="385"/>
        <item m="1" x="386"/>
        <item m="1" x="388"/>
        <item m="1" x="389"/>
        <item m="1" x="391"/>
        <item m="1" x="392"/>
        <item m="1" x="393"/>
        <item m="1" x="394"/>
        <item m="1" x="395"/>
        <item m="1" x="396"/>
        <item x="97"/>
        <item x="126"/>
        <item m="1" x="398"/>
        <item m="1" x="399"/>
        <item m="1" x="400"/>
        <item m="1" x="401"/>
        <item m="1" x="402"/>
        <item m="1" x="403"/>
        <item m="1" x="404"/>
        <item m="1" x="405"/>
        <item m="1" x="406"/>
        <item m="1" x="407"/>
        <item x="79"/>
        <item m="1" x="408"/>
        <item m="1" x="409"/>
        <item m="1" x="410"/>
        <item m="1" x="411"/>
        <item m="1" x="412"/>
        <item m="1" x="413"/>
        <item m="1" x="414"/>
        <item m="1" x="415"/>
        <item m="1" x="417"/>
        <item m="1" x="418"/>
        <item m="1" x="419"/>
        <item m="1" x="420"/>
        <item m="1" x="421"/>
        <item m="1" x="422"/>
        <item x="138"/>
        <item m="1" x="425"/>
        <item m="1" x="427"/>
        <item m="1" x="428"/>
        <item m="1" x="429"/>
        <item m="1" x="430"/>
        <item m="1" x="431"/>
        <item x="187"/>
        <item m="1" x="433"/>
        <item m="1" x="434"/>
        <item x="134"/>
        <item m="1" x="435"/>
        <item m="1" x="436"/>
        <item m="1" x="437"/>
        <item m="1" x="438"/>
        <item m="1" x="439"/>
        <item m="1" x="440"/>
        <item m="1" x="443"/>
        <item m="1" x="444"/>
        <item m="1" x="445"/>
        <item m="1" x="447"/>
        <item m="1" x="449"/>
        <item x="130"/>
        <item m="1" x="451"/>
        <item m="1" x="452"/>
        <item m="1" x="453"/>
        <item m="1" x="454"/>
        <item x="314"/>
        <item m="1" x="455"/>
        <item x="132"/>
        <item x="92"/>
        <item m="1" x="457"/>
        <item m="1" x="458"/>
        <item m="1" x="459"/>
        <item m="1" x="460"/>
        <item m="1" x="462"/>
        <item m="1" x="463"/>
        <item m="1" x="464"/>
        <item m="1" x="465"/>
        <item m="1" x="466"/>
        <item m="1" x="467"/>
        <item m="1" x="468"/>
        <item m="1" x="469"/>
        <item x="310"/>
        <item x="311"/>
        <item m="1" x="473"/>
        <item x="133"/>
        <item m="1" x="474"/>
        <item m="1" x="476"/>
        <item m="1" x="477"/>
        <item x="146"/>
        <item x="232"/>
        <item x="233"/>
        <item m="1" x="478"/>
        <item x="93"/>
        <item x="296"/>
        <item m="1" x="483"/>
        <item m="1" x="484"/>
        <item m="1" x="485"/>
        <item x="8"/>
        <item x="313"/>
        <item m="1" x="488"/>
        <item m="1" x="489"/>
        <item m="1" x="491"/>
        <item m="1" x="492"/>
        <item m="1" x="496"/>
        <item x="155"/>
        <item x="315"/>
        <item x="94"/>
        <item m="1" x="499"/>
        <item m="1" x="500"/>
        <item m="1" x="502"/>
        <item m="1" x="503"/>
        <item m="1" x="504"/>
        <item m="1" x="528"/>
        <item m="1" x="529"/>
        <item m="1" x="530"/>
        <item m="1" x="534"/>
        <item m="1" x="549"/>
        <item m="1" x="550"/>
        <item m="1" x="552"/>
        <item m="1" x="569"/>
        <item m="1" x="574"/>
        <item m="1" x="578"/>
        <item x="127"/>
        <item m="1" x="610"/>
        <item m="1" x="617"/>
        <item m="1" x="626"/>
        <item m="1" x="627"/>
        <item m="1" x="628"/>
        <item m="1" x="641"/>
        <item m="1" x="652"/>
        <item m="1" x="654"/>
        <item x="108"/>
        <item x="168"/>
        <item m="1" x="660"/>
        <item x="131"/>
        <item x="136"/>
        <item x="137"/>
        <item m="1" x="682"/>
        <item m="1" x="683"/>
        <item m="1" x="684"/>
        <item x="147"/>
        <item m="1" x="687"/>
        <item m="1" x="693"/>
        <item m="1" x="696"/>
        <item m="1" x="739"/>
        <item m="1" x="740"/>
        <item x="107"/>
        <item x="171"/>
        <item m="1" x="442"/>
        <item m="1" x="461"/>
        <item m="1" x="481"/>
        <item m="1" x="497"/>
        <item x="323"/>
        <item m="1" x="450"/>
        <item m="1" x="479"/>
        <item m="1" x="480"/>
        <item x="81"/>
        <item m="1" x="470"/>
        <item m="1" x="501"/>
        <item m="1" x="472"/>
        <item m="1" x="515"/>
        <item m="1" x="486"/>
        <item x="82"/>
        <item m="1" x="482"/>
        <item m="1" x="487"/>
        <item m="1" x="490"/>
        <item m="1" x="526"/>
        <item m="1" x="555"/>
        <item m="1" x="532"/>
        <item m="1" x="533"/>
        <item m="1" x="514"/>
        <item m="1" x="537"/>
        <item m="1" x="567"/>
        <item m="1" x="498"/>
        <item x="181"/>
        <item m="1" x="541"/>
        <item m="1" x="519"/>
        <item m="1" x="545"/>
        <item m="1" x="505"/>
        <item m="1" x="506"/>
        <item m="1" x="589"/>
        <item m="1" x="559"/>
        <item m="1" x="562"/>
        <item m="1" x="507"/>
        <item m="1" x="593"/>
        <item m="1" x="535"/>
        <item m="1" x="594"/>
        <item x="234"/>
        <item m="1" x="511"/>
        <item x="99"/>
        <item x="35"/>
        <item m="1" x="566"/>
        <item m="1" x="512"/>
        <item x="47"/>
        <item x="37"/>
        <item m="1" x="538"/>
        <item m="1" x="517"/>
        <item m="1" x="518"/>
        <item x="179"/>
        <item m="1" x="572"/>
        <item m="1" x="573"/>
        <item m="1" x="575"/>
        <item m="1" x="542"/>
        <item m="1" x="576"/>
        <item m="1" x="543"/>
        <item m="1" x="577"/>
        <item m="1" x="603"/>
        <item x="18"/>
        <item x="21"/>
        <item m="1" x="520"/>
        <item m="1" x="605"/>
        <item x="336"/>
        <item x="335"/>
        <item m="1" x="521"/>
        <item m="1" x="606"/>
        <item x="366"/>
        <item m="1" x="547"/>
        <item m="1" x="548"/>
        <item m="1" x="522"/>
        <item m="1" x="524"/>
        <item m="1" x="582"/>
        <item m="1" x="551"/>
        <item m="1" x="586"/>
        <item m="1" x="554"/>
        <item m="1" x="527"/>
        <item m="1" x="611"/>
        <item m="1" x="556"/>
        <item m="1" x="590"/>
        <item m="1" x="561"/>
        <item m="1" x="563"/>
        <item x="46"/>
        <item m="1" x="621"/>
        <item m="1" x="597"/>
        <item m="1" x="623"/>
        <item m="1" x="624"/>
        <item x="109"/>
        <item m="1" x="568"/>
        <item m="1" x="570"/>
        <item m="1" x="540"/>
        <item m="1" x="601"/>
        <item x="39"/>
        <item m="1" x="544"/>
        <item m="1" x="630"/>
        <item x="329"/>
        <item x="115"/>
        <item m="1" x="608"/>
        <item m="1" x="634"/>
        <item m="1" x="583"/>
        <item m="1" x="553"/>
        <item x="326"/>
        <item m="1" x="635"/>
        <item m="1" x="612"/>
        <item m="1" x="587"/>
        <item m="1" x="637"/>
        <item x="116"/>
        <item m="1" x="557"/>
        <item m="1" x="591"/>
        <item m="1" x="560"/>
        <item x="26"/>
        <item m="1" x="592"/>
        <item m="1" x="619"/>
        <item m="1" x="564"/>
        <item m="1" x="638"/>
        <item m="1" x="640"/>
        <item m="1" x="642"/>
        <item m="1" x="644"/>
        <item m="1" x="645"/>
        <item x="330"/>
        <item x="332"/>
        <item m="1" x="604"/>
        <item x="102"/>
        <item m="1" x="646"/>
        <item m="1" x="632"/>
        <item x="74"/>
        <item m="1" x="633"/>
        <item x="309"/>
        <item x="367"/>
        <item m="1" x="609"/>
        <item m="1" x="585"/>
        <item x="331"/>
        <item x="95"/>
        <item m="1" x="650"/>
        <item m="1" x="588"/>
        <item x="118"/>
        <item x="48"/>
        <item m="1" x="607"/>
        <item x="163"/>
        <item m="1" x="510"/>
        <item m="1" x="525"/>
        <item m="1" x="602"/>
        <item m="1" x="732"/>
        <item m="1" x="651"/>
        <item x="98"/>
        <item x="88"/>
        <item m="1" x="735"/>
        <item m="1" x="625"/>
        <item x="209"/>
        <item x="207"/>
        <item x="208"/>
        <item x="204"/>
        <item x="201"/>
        <item x="200"/>
        <item m="1" x="571"/>
        <item m="1" x="565"/>
        <item m="1" x="531"/>
        <item x="381"/>
        <item m="1" x="423"/>
        <item x="217"/>
        <item x="0"/>
        <item x="17"/>
        <item m="1" x="509"/>
        <item m="1" x="622"/>
        <item m="1" x="618"/>
        <item m="1" x="643"/>
        <item m="1" x="596"/>
        <item m="1" x="441"/>
        <item m="1" x="426"/>
        <item m="1" x="495"/>
        <item m="1" x="494"/>
        <item m="1" x="648"/>
        <item m="1" x="679"/>
        <item x="215"/>
        <item x="216"/>
        <item x="285"/>
        <item m="1" x="657"/>
        <item m="1" x="390"/>
        <item m="1" x="658"/>
        <item x="122"/>
        <item m="1" x="678"/>
        <item m="1" x="677"/>
        <item m="1" x="659"/>
        <item m="1" x="546"/>
        <item m="1" x="613"/>
        <item m="1" x="636"/>
        <item m="1" x="595"/>
        <item x="229"/>
        <item x="230"/>
        <item x="262"/>
        <item m="1" x="416"/>
        <item m="1" x="599"/>
        <item m="1" x="523"/>
        <item m="1" x="647"/>
        <item m="1" x="516"/>
        <item m="1" x="558"/>
        <item m="1" x="629"/>
        <item m="1" x="539"/>
        <item m="1" x="639"/>
        <item m="1" x="755"/>
        <item m="1" x="475"/>
        <item x="1"/>
        <item x="2"/>
        <item x="3"/>
        <item x="5"/>
        <item x="6"/>
        <item x="7"/>
        <item x="9"/>
        <item x="10"/>
        <item x="15"/>
        <item x="12"/>
        <item x="27"/>
        <item x="13"/>
        <item x="14"/>
        <item x="19"/>
        <item x="20"/>
        <item x="16"/>
        <item x="22"/>
        <item x="24"/>
        <item x="25"/>
        <item x="28"/>
        <item x="29"/>
        <item m="1" x="761"/>
        <item x="30"/>
        <item x="31"/>
        <item x="32"/>
        <item x="33"/>
        <item x="34"/>
        <item x="36"/>
        <item x="38"/>
        <item m="1" x="717"/>
        <item m="1" x="387"/>
        <item m="1" x="580"/>
        <item x="45"/>
        <item m="1" x="718"/>
        <item m="1" x="719"/>
        <item x="49"/>
        <item x="50"/>
        <item x="51"/>
        <item x="52"/>
        <item x="53"/>
        <item x="54"/>
        <item x="56"/>
        <item x="57"/>
        <item x="58"/>
        <item x="59"/>
        <item x="60"/>
        <item x="61"/>
        <item x="62"/>
        <item m="1" x="729"/>
        <item x="64"/>
        <item x="63"/>
        <item x="65"/>
        <item x="66"/>
        <item x="67"/>
        <item m="1" x="598"/>
        <item x="69"/>
        <item x="70"/>
        <item x="71"/>
        <item x="72"/>
        <item x="73"/>
        <item x="75"/>
        <item x="76"/>
        <item x="77"/>
        <item x="78"/>
        <item x="80"/>
        <item x="83"/>
        <item x="84"/>
        <item x="85"/>
        <item x="86"/>
        <item x="87"/>
        <item x="317"/>
        <item x="55"/>
        <item x="89"/>
        <item x="90"/>
        <item x="128"/>
        <item x="101"/>
        <item x="103"/>
        <item x="104"/>
        <item m="1" x="614"/>
        <item m="1" x="615"/>
        <item x="105"/>
        <item x="106"/>
        <item x="120"/>
        <item x="121"/>
        <item x="141"/>
        <item m="1" x="747"/>
        <item x="142"/>
        <item x="143"/>
        <item x="144"/>
        <item x="145"/>
        <item x="148"/>
        <item x="149"/>
        <item x="135"/>
        <item x="150"/>
        <item x="151"/>
        <item x="152"/>
        <item x="129"/>
        <item x="153"/>
        <item x="110"/>
        <item x="111"/>
        <item x="112"/>
        <item x="113"/>
        <item x="117"/>
        <item x="123"/>
        <item x="124"/>
        <item x="125"/>
        <item x="154"/>
        <item x="100"/>
        <item x="156"/>
        <item x="157"/>
        <item x="158"/>
        <item x="159"/>
        <item x="160"/>
        <item x="161"/>
        <item x="162"/>
        <item x="164"/>
        <item x="165"/>
        <item x="166"/>
        <item x="167"/>
        <item x="114"/>
        <item x="139"/>
        <item x="140"/>
        <item x="169"/>
        <item x="170"/>
        <item x="172"/>
        <item x="173"/>
        <item x="174"/>
        <item x="175"/>
        <item x="176"/>
        <item x="177"/>
        <item x="178"/>
        <item m="1" x="579"/>
        <item x="180"/>
        <item x="119"/>
        <item x="182"/>
        <item x="183"/>
        <item x="184"/>
        <item x="185"/>
        <item x="186"/>
        <item x="188"/>
        <item x="189"/>
        <item x="190"/>
        <item x="191"/>
        <item m="1" x="702"/>
        <item x="192"/>
        <item x="193"/>
        <item x="194"/>
        <item x="195"/>
        <item x="196"/>
        <item x="197"/>
        <item x="198"/>
        <item x="199"/>
        <item x="202"/>
        <item x="203"/>
        <item x="205"/>
        <item x="206"/>
        <item x="210"/>
        <item x="211"/>
        <item x="212"/>
        <item x="213"/>
        <item x="214"/>
        <item x="265"/>
        <item x="235"/>
        <item x="236"/>
        <item x="218"/>
        <item x="219"/>
        <item x="220"/>
        <item x="221"/>
        <item x="222"/>
        <item x="223"/>
        <item x="224"/>
        <item x="225"/>
        <item x="227"/>
        <item x="231"/>
        <item x="263"/>
        <item x="264"/>
        <item x="238"/>
        <item x="239"/>
        <item x="240"/>
        <item m="1" x="397"/>
        <item x="241"/>
        <item x="242"/>
        <item x="237"/>
        <item x="243"/>
        <item x="244"/>
        <item x="245"/>
        <item x="246"/>
        <item x="247"/>
        <item x="248"/>
        <item x="249"/>
        <item x="250"/>
        <item x="251"/>
        <item x="252"/>
        <item x="253"/>
        <item x="254"/>
        <item x="255"/>
        <item x="256"/>
        <item x="257"/>
        <item x="258"/>
        <item x="259"/>
        <item x="260"/>
        <item x="261"/>
        <item x="266"/>
        <item x="268"/>
        <item x="269"/>
        <item x="270"/>
        <item x="271"/>
        <item x="272"/>
        <item x="273"/>
        <item m="1" x="508"/>
        <item m="1" x="581"/>
        <item x="274"/>
        <item x="275"/>
        <item x="276"/>
        <item x="277"/>
        <item x="278"/>
        <item x="279"/>
        <item x="280"/>
        <item x="281"/>
        <item x="282"/>
        <item x="283"/>
        <item x="40"/>
        <item x="41"/>
        <item x="42"/>
        <item x="43"/>
        <item x="44"/>
        <item x="284"/>
        <item x="286"/>
        <item x="287"/>
        <item m="1" x="663"/>
        <item x="288"/>
        <item m="1" x="584"/>
        <item x="289"/>
        <item x="290"/>
        <item x="291"/>
        <item x="293"/>
        <item x="294"/>
        <item x="295"/>
        <item x="297"/>
        <item x="312"/>
        <item x="299"/>
        <item x="300"/>
        <item x="303"/>
        <item x="304"/>
        <item x="305"/>
        <item x="319"/>
        <item x="320"/>
        <item x="321"/>
        <item x="301"/>
        <item x="306"/>
        <item x="302"/>
        <item x="307"/>
        <item x="308"/>
        <item x="324"/>
        <item x="325"/>
        <item x="327"/>
        <item x="328"/>
        <item x="333"/>
        <item x="334"/>
        <item x="337"/>
        <item x="338"/>
        <item x="298"/>
        <item x="340"/>
        <item x="341"/>
        <item x="342"/>
        <item x="343"/>
        <item x="344"/>
        <item x="345"/>
        <item x="346"/>
        <item x="347"/>
        <item x="348"/>
        <item x="349"/>
        <item x="350"/>
        <item x="351"/>
        <item x="352"/>
        <item x="353"/>
        <item x="354"/>
        <item x="355"/>
        <item x="356"/>
        <item x="357"/>
        <item x="358"/>
        <item x="359"/>
        <item x="360"/>
        <item x="361"/>
        <item x="362"/>
        <item x="363"/>
        <item x="364"/>
        <item m="1" x="448"/>
        <item x="365"/>
        <item x="368"/>
        <item x="370"/>
        <item x="371"/>
        <item x="372"/>
        <item x="373"/>
        <item x="369"/>
        <item x="375"/>
        <item x="376"/>
        <item x="377"/>
        <item x="378"/>
        <item x="379"/>
        <item x="380"/>
        <item m="1" x="752"/>
        <item m="1" x="493"/>
        <item x="68"/>
        <item x="318"/>
        <item x="322"/>
      </items>
    </pivotField>
    <pivotField compact="0" numFmtId="14" outline="0" showAll="0"/>
    <pivotField compact="0" outline="0" showAll="0"/>
    <pivotField compact="0" outline="0" showAll="0"/>
    <pivotField axis="axisPage" dataField="1" compact="0" outline="0" multipleItemSelectionAllowed="1" showAll="0">
      <items count="109">
        <item m="1" x="105"/>
        <item h="1" m="1" x="33"/>
        <item h="1" m="1" x="106"/>
        <item h="1" m="1" x="36"/>
        <item h="1" m="1" x="61"/>
        <item h="1" m="1" x="34"/>
        <item h="1" m="1" x="71"/>
        <item h="1" m="1" x="87"/>
        <item h="1" m="1" x="102"/>
        <item x="8"/>
        <item h="1" m="1" x="81"/>
        <item h="1" x="1"/>
        <item h="1" m="1" x="43"/>
        <item h="1" m="1" x="68"/>
        <item h="1" m="1" x="62"/>
        <item h="1" m="1" x="107"/>
        <item h="1" m="1" x="72"/>
        <item h="1" m="1" x="49"/>
        <item h="1" m="1" x="45"/>
        <item h="1" m="1" x="46"/>
        <item h="1" m="1" x="88"/>
        <item h="1" m="1" x="73"/>
        <item h="1" m="1" x="101"/>
        <item h="1" m="1" x="66"/>
        <item h="1" m="1" x="98"/>
        <item h="1" m="1" x="104"/>
        <item h="1" m="1" x="39"/>
        <item h="1" m="1" x="47"/>
        <item h="1" m="1" x="100"/>
        <item h="1" m="1" x="41"/>
        <item h="1" m="1" x="70"/>
        <item h="1" m="1" x="44"/>
        <item h="1" m="1" x="51"/>
        <item h="1" m="1" x="48"/>
        <item h="1" m="1" x="60"/>
        <item h="1" m="1" x="79"/>
        <item h="1" m="1" x="103"/>
        <item h="1" m="1" x="69"/>
        <item h="1" x="30"/>
        <item h="1" m="1" x="93"/>
        <item h="1" m="1" x="85"/>
        <item h="1" m="1" x="95"/>
        <item h="1" m="1" x="38"/>
        <item h="1" m="1" x="67"/>
        <item h="1" m="1" x="96"/>
        <item h="1" m="1" x="63"/>
        <item h="1" m="1" x="82"/>
        <item h="1" m="1" x="35"/>
        <item h="1" m="1" x="40"/>
        <item h="1" m="1" x="89"/>
        <item h="1" m="1" x="84"/>
        <item h="1" m="1" x="94"/>
        <item h="1" m="1" x="74"/>
        <item h="1" m="1" x="59"/>
        <item h="1" m="1" x="78"/>
        <item h="1" m="1" x="91"/>
        <item h="1" m="1" x="55"/>
        <item h="1" m="1" x="92"/>
        <item h="1" m="1" x="90"/>
        <item h="1" m="1" x="54"/>
        <item h="1" m="1" x="57"/>
        <item h="1" m="1" x="75"/>
        <item h="1" m="1" x="53"/>
        <item h="1" m="1" x="83"/>
        <item h="1" m="1" x="86"/>
        <item h="1" m="1" x="76"/>
        <item h="1" m="1" x="42"/>
        <item h="1" m="1" x="97"/>
        <item h="1" m="1" x="64"/>
        <item x="12"/>
        <item h="1" m="1" x="31"/>
        <item h="1" m="1" x="80"/>
        <item h="1" m="1" x="99"/>
        <item h="1" m="1" x="52"/>
        <item m="1" x="56"/>
        <item x="0"/>
        <item x="3"/>
        <item x="6"/>
        <item x="18"/>
        <item x="27"/>
        <item m="1" x="32"/>
        <item m="1" x="58"/>
        <item x="4"/>
        <item m="1" x="37"/>
        <item x="7"/>
        <item x="9"/>
        <item x="10"/>
        <item m="1" x="65"/>
        <item x="13"/>
        <item x="17"/>
        <item x="19"/>
        <item m="1" x="50"/>
        <item x="28"/>
        <item m="1" x="77"/>
        <item x="2"/>
        <item x="5"/>
        <item x="11"/>
        <item x="14"/>
        <item x="15"/>
        <item x="16"/>
        <item x="20"/>
        <item x="21"/>
        <item x="22"/>
        <item x="23"/>
        <item x="24"/>
        <item x="25"/>
        <item x="26"/>
        <item x="29"/>
        <item t="default"/>
      </items>
    </pivotField>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s>
  <rowFields count="2">
    <field x="0"/>
    <field x="1"/>
  </rowFields>
  <rowItems count="38">
    <i>
      <x/>
      <x v="205"/>
    </i>
    <i r="1">
      <x v="416"/>
    </i>
    <i>
      <x v="1"/>
      <x v="338"/>
    </i>
    <i r="1">
      <x v="494"/>
    </i>
    <i r="1">
      <x v="498"/>
    </i>
    <i>
      <x v="2"/>
      <x v="131"/>
    </i>
    <i r="1">
      <x v="522"/>
    </i>
    <i r="1">
      <x v="523"/>
    </i>
    <i r="1">
      <x v="524"/>
    </i>
    <i r="1">
      <x v="525"/>
    </i>
    <i r="1">
      <x v="532"/>
    </i>
    <i r="1">
      <x v="534"/>
    </i>
    <i>
      <x v="3"/>
      <x v="444"/>
    </i>
    <i r="1">
      <x v="610"/>
    </i>
    <i r="1">
      <x v="616"/>
    </i>
    <i r="1">
      <x v="618"/>
    </i>
    <i r="1">
      <x v="630"/>
    </i>
    <i>
      <x v="4"/>
      <x v="3"/>
    </i>
    <i r="1">
      <x v="190"/>
    </i>
    <i r="1">
      <x v="691"/>
    </i>
    <i r="1">
      <x v="694"/>
    </i>
    <i r="1">
      <x v="696"/>
    </i>
    <i r="1">
      <x v="697"/>
    </i>
    <i r="1">
      <x v="698"/>
    </i>
    <i r="1">
      <x v="699"/>
    </i>
    <i r="1">
      <x v="700"/>
    </i>
    <i r="1">
      <x v="701"/>
    </i>
    <i r="1">
      <x v="703"/>
    </i>
    <i r="1">
      <x v="704"/>
    </i>
    <i r="1">
      <x v="705"/>
    </i>
    <i r="1">
      <x v="706"/>
    </i>
    <i r="1">
      <x v="707"/>
    </i>
    <i r="1">
      <x v="708"/>
    </i>
    <i r="1">
      <x v="721"/>
    </i>
    <i>
      <x v="5"/>
      <x v="384"/>
    </i>
    <i r="1">
      <x v="747"/>
    </i>
    <i r="1">
      <x v="754"/>
    </i>
    <i t="grand">
      <x/>
    </i>
  </rowItems>
  <colItems count="1">
    <i/>
  </colItems>
  <pageFields count="1">
    <pageField fld="5" hier="-1"/>
  </pageFields>
  <dataFields count="1">
    <dataField name="Cuenta de diferencia" fld="5" subtotal="count" baseField="0" baseItem="0"/>
  </dataFields>
  <formats count="1">
    <format dxfId="247">
      <pivotArea outline="0" collapsedLevelsAreSubtotals="1" fieldPosition="0"/>
    </format>
  </formats>
  <pivotTableStyleInfo name="PivotStyleMedium2" showRowHeaders="1" showColHeaders="1" showRowStripes="0" showColStripes="0" showLastColumn="1"/>
</pivotTableDefinition>
</file>

<file path=xl/pivotTables/pivotTable12.xml><?xml version="1.0" encoding="utf-8"?>
<pivotTableDefinition xmlns="http://schemas.openxmlformats.org/spreadsheetml/2006/main" name="Tabla dinámica7" cacheId="145"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25:I134" firstHeaderRow="1" firstDataRow="2" firstDataCol="2"/>
  <pivotFields count="29">
    <pivotField compact="0" outline="0" showAll="0"/>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h="1" x="3"/>
        <item m="1" x="8"/>
        <item m="1" x="10"/>
        <item m="1" x="6"/>
        <item m="1" x="9"/>
        <item h="1" x="4"/>
        <item m="1" x="5"/>
        <item m="1" x="7"/>
        <item x="0"/>
        <item x="1"/>
        <item x="2"/>
      </items>
    </pivotField>
    <pivotField compact="0" outline="0" showAll="0" defaultSubtotal="0"/>
    <pivotField compact="0" outline="0" showAll="0" defaultSubtotal="0"/>
    <pivotField compact="0" outline="0" showAll="0" defaultSubtotal="0"/>
    <pivotField axis="axisCol" compact="0" outline="0" showAll="0" sortType="ascending" defaultSubtotal="0">
      <items count="9">
        <item m="1" x="8"/>
        <item x="0"/>
        <item x="2"/>
        <item x="3"/>
        <item x="5"/>
        <item x="4"/>
        <item x="6"/>
        <item x="1"/>
        <item x="7"/>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8">
    <i>
      <x v="8"/>
      <x/>
    </i>
    <i r="1" i="1">
      <x v="1"/>
    </i>
    <i>
      <x v="9"/>
      <x/>
    </i>
    <i r="1" i="1">
      <x v="1"/>
    </i>
    <i>
      <x v="10"/>
      <x/>
    </i>
    <i r="1" i="1">
      <x v="1"/>
    </i>
    <i t="grand">
      <x/>
    </i>
    <i t="grand" i="1">
      <x/>
    </i>
  </rowItems>
  <colFields count="1">
    <field x="24"/>
  </colFields>
  <colItems count="7">
    <i>
      <x v="1"/>
    </i>
    <i>
      <x v="2"/>
    </i>
    <i>
      <x v="3"/>
    </i>
    <i>
      <x v="4"/>
    </i>
    <i>
      <x v="5"/>
    </i>
    <i>
      <x v="6"/>
    </i>
    <i t="grand">
      <x/>
    </i>
  </colItems>
  <dataFields count="2">
    <dataField name="Suma de At - Ad" fld="13" baseField="0" baseItem="0" numFmtId="4"/>
    <dataField name="Suma de Horas" fld="25" baseField="0" baseItem="0" numFmtId="4"/>
  </dataFields>
  <formats count="1">
    <format dxfId="212">
      <pivotArea outline="0" collapsedLevelsAreSubtotals="1" fieldPosition="0"/>
    </format>
  </formats>
  <pivotTableStyleInfo name="PivotStyleMedium2" showRowHeaders="1" showColHeaders="1" showRowStripes="0" showColStripes="0" showLastColumn="1"/>
</pivotTableDefinition>
</file>

<file path=xl/pivotTables/pivotTable13.xml><?xml version="1.0" encoding="utf-8"?>
<pivotTableDefinition xmlns="http://schemas.openxmlformats.org/spreadsheetml/2006/main" name="Tabla dinámica1" cacheId="120"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G152:J159" firstHeaderRow="1" firstDataRow="2" firstDataCol="2" rowPageCount="1" colPageCount="1"/>
  <pivotFields count="37">
    <pivotField compact="0" outline="0" showAll="0"/>
    <pivotField axis="axisRow" compact="0" outline="0" showAll="0">
      <items count="745">
        <item m="1" x="718"/>
        <item x="23"/>
        <item m="1" x="681"/>
        <item m="1" x="682"/>
        <item m="1" x="692"/>
        <item m="1" x="693"/>
        <item m="1" x="704"/>
        <item x="4"/>
        <item m="1" x="383"/>
        <item m="1" x="402"/>
        <item m="1" x="404"/>
        <item m="1" x="406"/>
        <item m="1" x="419"/>
        <item m="1" x="429"/>
        <item m="1" x="527"/>
        <item x="217"/>
        <item x="35"/>
        <item m="1" x="569"/>
        <item x="21"/>
        <item x="39"/>
        <item x="17"/>
        <item x="0"/>
        <item x="381"/>
        <item x="18"/>
        <item m="1" x="719"/>
        <item x="228"/>
        <item m="1" x="555"/>
        <item m="1" x="523"/>
        <item m="1" x="546"/>
        <item m="1" x="531"/>
        <item m="1" x="565"/>
        <item m="1" x="541"/>
        <item m="1" x="430"/>
        <item m="1" x="526"/>
        <item m="1" x="475"/>
        <item m="1" x="743"/>
        <item m="1" x="448"/>
        <item m="1" x="449"/>
        <item m="1" x="561"/>
        <item m="1" x="521"/>
        <item m="1" x="556"/>
        <item m="1" x="506"/>
        <item m="1" x="512"/>
        <item m="1" x="630"/>
        <item m="1" x="584"/>
        <item m="1" x="629"/>
        <item m="1" x="579"/>
        <item m="1" x="516"/>
        <item m="1" x="661"/>
        <item m="1" x="433"/>
        <item m="1" x="510"/>
        <item m="1" x="658"/>
        <item m="1" x="676"/>
        <item m="1" x="450"/>
        <item m="1" x="620"/>
        <item m="1" x="514"/>
        <item m="1" x="694"/>
        <item m="1" x="594"/>
        <item m="1" x="596"/>
        <item m="1" x="625"/>
        <item m="1" x="544"/>
        <item m="1" x="574"/>
        <item x="46"/>
        <item x="47"/>
        <item x="48"/>
        <item m="1" x="655"/>
        <item m="1" x="657"/>
        <item m="1" x="656"/>
        <item x="74"/>
        <item m="1" x="477"/>
        <item m="1" x="501"/>
        <item m="1" x="438"/>
        <item m="1" x="650"/>
        <item m="1" x="637"/>
        <item m="1" x="427"/>
        <item m="1" x="726"/>
        <item m="1" x="705"/>
        <item m="1" x="426"/>
        <item m="1" x="543"/>
        <item m="1" x="607"/>
        <item m="1" x="548"/>
        <item m="1" x="534"/>
        <item m="1" x="716"/>
        <item m="1" x="706"/>
        <item m="1" x="457"/>
        <item m="1" x="722"/>
        <item m="1" x="421"/>
        <item m="1" x="505"/>
        <item m="1" x="519"/>
        <item m="1" x="492"/>
        <item m="1" x="416"/>
        <item m="1" x="560"/>
        <item m="1" x="485"/>
        <item m="1" x="588"/>
        <item m="1" x="710"/>
        <item m="1" x="508"/>
        <item m="1" x="593"/>
        <item m="1" x="640"/>
        <item m="1" x="683"/>
        <item m="1" x="385"/>
        <item m="1" x="654"/>
        <item m="1" x="545"/>
        <item m="1" x="608"/>
        <item m="1" x="720"/>
        <item m="1" x="715"/>
        <item m="1" x="651"/>
        <item m="1" x="418"/>
        <item m="1" x="440"/>
        <item m="1" x="713"/>
        <item m="1" x="386"/>
        <item m="1" x="442"/>
        <item m="1" x="504"/>
        <item m="1" x="456"/>
        <item m="1" x="395"/>
        <item m="1" x="674"/>
        <item m="1" x="463"/>
        <item m="1" x="415"/>
        <item m="1" x="591"/>
        <item m="1" x="407"/>
        <item m="1" x="451"/>
        <item m="1" x="494"/>
        <item m="1" x="524"/>
        <item m="1" x="529"/>
        <item m="1" x="728"/>
        <item m="1" x="610"/>
        <item m="1" x="660"/>
        <item m="1" x="420"/>
        <item m="1" x="606"/>
        <item m="1" x="435"/>
        <item m="1" x="652"/>
        <item m="1" x="741"/>
        <item m="1" x="473"/>
        <item m="1" x="614"/>
        <item m="1" x="549"/>
        <item m="1" x="582"/>
        <item m="1" x="480"/>
        <item m="1" x="566"/>
        <item m="1" x="714"/>
        <item m="1" x="628"/>
        <item m="1" x="587"/>
        <item m="1" x="413"/>
        <item m="1" x="437"/>
        <item m="1" x="422"/>
        <item x="91"/>
        <item m="1" x="490"/>
        <item m="1" x="489"/>
        <item m="1" x="633"/>
        <item m="1" x="672"/>
        <item m="1" x="669"/>
        <item m="1" x="646"/>
        <item m="1" x="664"/>
        <item m="1" x="445"/>
        <item m="1" x="737"/>
        <item m="1" x="721"/>
        <item m="1" x="673"/>
        <item m="1" x="498"/>
        <item m="1" x="679"/>
        <item m="1" x="636"/>
        <item m="1" x="525"/>
        <item m="1" x="671"/>
        <item m="1" x="384"/>
        <item m="1" x="412"/>
        <item x="215"/>
        <item x="216"/>
        <item x="285"/>
        <item m="1" x="507"/>
        <item m="1" x="528"/>
        <item m="1" x="642"/>
        <item x="93"/>
        <item x="107"/>
        <item m="1" x="401"/>
        <item x="147"/>
        <item x="146"/>
        <item x="98"/>
        <item m="1" x="623"/>
        <item m="1" x="538"/>
        <item m="1" x="472"/>
        <item x="81"/>
        <item x="82"/>
        <item x="79"/>
        <item m="1" x="397"/>
        <item x="181"/>
        <item x="96"/>
        <item x="99"/>
        <item m="1" x="390"/>
        <item x="97"/>
        <item m="1" x="643"/>
        <item x="122"/>
        <item m="1" x="659"/>
        <item m="1" x="725"/>
        <item m="1" x="670"/>
        <item m="1" x="398"/>
        <item m="1" x="638"/>
        <item m="1" x="709"/>
        <item m="1" x="447"/>
        <item m="1" x="453"/>
        <item m="1" x="723"/>
        <item m="1" x="474"/>
        <item m="1" x="552"/>
        <item m="1" x="520"/>
        <item m="1" x="446"/>
        <item m="1" x="724"/>
        <item m="1" x="653"/>
        <item m="1" x="432"/>
        <item m="1" x="695"/>
        <item m="1" x="703"/>
        <item m="1" x="641"/>
        <item m="1" x="436"/>
        <item m="1" x="688"/>
        <item m="1" x="405"/>
        <item m="1" x="677"/>
        <item m="1" x="389"/>
        <item m="1" x="382"/>
        <item m="1" x="678"/>
        <item m="1" x="578"/>
        <item m="1" x="423"/>
        <item m="1" x="454"/>
        <item m="1" x="434"/>
        <item m="1" x="465"/>
        <item m="1" x="732"/>
        <item m="1" x="581"/>
        <item m="1" x="707"/>
        <item m="1" x="459"/>
        <item m="1" x="680"/>
        <item m="1" x="649"/>
        <item m="1" x="522"/>
        <item m="1" x="462"/>
        <item m="1" x="613"/>
        <item m="1" x="717"/>
        <item m="1" x="702"/>
        <item m="1" x="476"/>
        <item m="1" x="411"/>
        <item m="1" x="626"/>
        <item m="1" x="668"/>
        <item m="1" x="439"/>
        <item m="1" x="482"/>
        <item m="1" x="471"/>
        <item m="1" x="458"/>
        <item m="1" x="570"/>
        <item m="1" x="712"/>
        <item m="1" x="691"/>
        <item m="1" x="478"/>
        <item m="1" x="424"/>
        <item m="1" x="428"/>
        <item m="1" x="585"/>
        <item m="1" x="466"/>
        <item m="1" x="410"/>
        <item m="1" x="687"/>
        <item m="1" x="455"/>
        <item m="1" x="460"/>
        <item m="1" x="461"/>
        <item m="1" x="685"/>
        <item m="1" x="663"/>
        <item m="1" x="662"/>
        <item m="1" x="644"/>
        <item m="1" x="431"/>
        <item m="1" x="403"/>
        <item m="1" x="539"/>
        <item m="1" x="559"/>
        <item m="1" x="645"/>
        <item m="1" x="603"/>
        <item m="1" x="621"/>
        <item m="1" x="586"/>
        <item x="207"/>
        <item x="208"/>
        <item x="209"/>
        <item x="204"/>
        <item x="200"/>
        <item x="201"/>
        <item x="8"/>
        <item m="1" x="542"/>
        <item x="233"/>
        <item x="232"/>
        <item x="234"/>
        <item x="229"/>
        <item x="230"/>
        <item m="1" x="469"/>
        <item m="1" x="518"/>
        <item m="1" x="399"/>
        <item x="262"/>
        <item m="1" x="393"/>
        <item m="1" x="409"/>
        <item m="1" x="391"/>
        <item m="1" x="731"/>
        <item m="1" x="675"/>
        <item m="1" x="417"/>
        <item m="1" x="464"/>
        <item m="1" x="487"/>
        <item m="1" x="562"/>
        <item m="1" x="441"/>
        <item m="1" x="443"/>
        <item m="1" x="592"/>
        <item m="1" x="499"/>
        <item m="1" x="400"/>
        <item m="1" x="467"/>
        <item m="1" x="740"/>
        <item m="1" x="479"/>
        <item m="1" x="727"/>
        <item m="1" x="530"/>
        <item m="1" x="509"/>
        <item m="1" x="535"/>
        <item m="1" x="738"/>
        <item m="1" x="739"/>
        <item m="1" x="491"/>
        <item m="1" x="667"/>
        <item m="1" x="557"/>
        <item m="1" x="564"/>
        <item m="1" x="558"/>
        <item m="1" x="388"/>
        <item m="1" x="536"/>
        <item m="1" x="568"/>
        <item m="1" x="598"/>
        <item m="1" x="730"/>
        <item m="1" x="537"/>
        <item m="1" x="500"/>
        <item m="1" x="553"/>
        <item m="1" x="408"/>
        <item m="1" x="486"/>
        <item m="1" x="394"/>
        <item m="1" x="392"/>
        <item m="1" x="698"/>
        <item m="1" x="665"/>
        <item m="1" x="484"/>
        <item m="1" x="734"/>
        <item m="1" x="483"/>
        <item m="1" x="735"/>
        <item m="1" x="414"/>
        <item m="1" x="590"/>
        <item m="1" x="517"/>
        <item m="1" x="481"/>
        <item m="1" x="502"/>
        <item m="1" x="632"/>
        <item m="1" x="697"/>
        <item m="1" x="567"/>
        <item m="1" x="533"/>
        <item m="1" x="496"/>
        <item m="1" x="609"/>
        <item m="1" x="554"/>
        <item m="1" x="497"/>
        <item m="1" x="511"/>
        <item m="1" x="563"/>
        <item m="1" x="639"/>
        <item m="1" x="452"/>
        <item m="1" x="583"/>
        <item m="1" x="551"/>
        <item m="1" x="615"/>
        <item m="1" x="532"/>
        <item m="1" x="624"/>
        <item m="1" x="696"/>
        <item m="1" x="647"/>
        <item m="1" x="666"/>
        <item m="1" x="736"/>
        <item m="1" x="470"/>
        <item m="1" x="611"/>
        <item m="1" x="601"/>
        <item m="1" x="612"/>
        <item m="1" x="602"/>
        <item m="1" x="595"/>
        <item m="1" x="580"/>
        <item m="1" x="617"/>
        <item m="1" x="622"/>
        <item m="1" x="616"/>
        <item m="1" x="635"/>
        <item m="1" x="618"/>
        <item m="1" x="575"/>
        <item m="1" x="619"/>
        <item x="292"/>
        <item m="1" x="631"/>
        <item x="329"/>
        <item x="330"/>
        <item x="331"/>
        <item m="1" x="547"/>
        <item m="1" x="495"/>
        <item x="310"/>
        <item m="1" x="425"/>
        <item x="335"/>
        <item x="336"/>
        <item m="1" x="468"/>
        <item x="332"/>
        <item x="26"/>
        <item x="326"/>
        <item x="323"/>
        <item m="1" x="493"/>
        <item m="1" x="686"/>
        <item m="1" x="689"/>
        <item m="1" x="550"/>
        <item m="1" x="577"/>
        <item m="1" x="708"/>
        <item m="1" x="599"/>
        <item m="1" x="597"/>
        <item m="1" x="600"/>
        <item m="1" x="513"/>
        <item m="1" x="690"/>
        <item m="1" x="627"/>
        <item m="1" x="540"/>
        <item x="374"/>
        <item x="366"/>
        <item x="367"/>
        <item x="1"/>
        <item x="2"/>
        <item x="3"/>
        <item x="5"/>
        <item x="6"/>
        <item x="7"/>
        <item x="9"/>
        <item x="10"/>
        <item x="15"/>
        <item x="12"/>
        <item x="27"/>
        <item x="13"/>
        <item x="14"/>
        <item x="19"/>
        <item x="20"/>
        <item x="16"/>
        <item x="22"/>
        <item x="24"/>
        <item x="25"/>
        <item x="28"/>
        <item x="29"/>
        <item m="1" x="742"/>
        <item x="30"/>
        <item x="31"/>
        <item x="32"/>
        <item x="33"/>
        <item x="34"/>
        <item x="36"/>
        <item x="37"/>
        <item x="38"/>
        <item m="1" x="699"/>
        <item m="1" x="387"/>
        <item m="1" x="572"/>
        <item x="45"/>
        <item m="1" x="700"/>
        <item m="1" x="701"/>
        <item x="49"/>
        <item x="50"/>
        <item x="51"/>
        <item x="52"/>
        <item x="53"/>
        <item x="54"/>
        <item x="56"/>
        <item m="1" x="515"/>
        <item x="57"/>
        <item x="58"/>
        <item x="59"/>
        <item x="60"/>
        <item x="61"/>
        <item x="62"/>
        <item m="1" x="711"/>
        <item x="64"/>
        <item x="63"/>
        <item x="65"/>
        <item x="66"/>
        <item x="67"/>
        <item m="1" x="589"/>
        <item x="69"/>
        <item x="70"/>
        <item x="71"/>
        <item x="72"/>
        <item x="73"/>
        <item x="75"/>
        <item x="76"/>
        <item x="77"/>
        <item x="78"/>
        <item x="80"/>
        <item x="83"/>
        <item x="84"/>
        <item x="85"/>
        <item x="86"/>
        <item x="87"/>
        <item x="88"/>
        <item x="317"/>
        <item x="55"/>
        <item x="89"/>
        <item x="90"/>
        <item x="128"/>
        <item x="92"/>
        <item x="94"/>
        <item x="95"/>
        <item x="101"/>
        <item x="102"/>
        <item x="103"/>
        <item x="104"/>
        <item m="1" x="604"/>
        <item m="1" x="605"/>
        <item x="105"/>
        <item x="106"/>
        <item x="120"/>
        <item x="121"/>
        <item x="141"/>
        <item m="1" x="729"/>
        <item x="142"/>
        <item x="143"/>
        <item x="144"/>
        <item x="145"/>
        <item x="148"/>
        <item x="149"/>
        <item x="135"/>
        <item x="150"/>
        <item x="151"/>
        <item x="152"/>
        <item x="129"/>
        <item x="153"/>
        <item x="108"/>
        <item x="109"/>
        <item x="110"/>
        <item x="111"/>
        <item x="112"/>
        <item x="113"/>
        <item x="115"/>
        <item x="117"/>
        <item x="118"/>
        <item x="123"/>
        <item x="124"/>
        <item x="125"/>
        <item x="126"/>
        <item x="127"/>
        <item x="154"/>
        <item x="100"/>
        <item x="155"/>
        <item x="156"/>
        <item x="157"/>
        <item x="158"/>
        <item x="159"/>
        <item x="160"/>
        <item x="161"/>
        <item x="162"/>
        <item x="163"/>
        <item x="164"/>
        <item x="165"/>
        <item x="166"/>
        <item x="167"/>
        <item x="114"/>
        <item x="168"/>
        <item x="130"/>
        <item x="136"/>
        <item x="137"/>
        <item x="131"/>
        <item x="138"/>
        <item x="132"/>
        <item x="133"/>
        <item x="139"/>
        <item x="140"/>
        <item x="169"/>
        <item x="170"/>
        <item x="171"/>
        <item x="172"/>
        <item x="173"/>
        <item x="174"/>
        <item x="175"/>
        <item x="176"/>
        <item x="177"/>
        <item x="178"/>
        <item x="179"/>
        <item x="116"/>
        <item m="1" x="571"/>
        <item x="180"/>
        <item x="119"/>
        <item x="182"/>
        <item x="183"/>
        <item x="184"/>
        <item x="185"/>
        <item x="186"/>
        <item x="187"/>
        <item x="188"/>
        <item x="189"/>
        <item x="190"/>
        <item x="191"/>
        <item m="1" x="684"/>
        <item x="192"/>
        <item x="193"/>
        <item x="194"/>
        <item x="195"/>
        <item x="196"/>
        <item x="197"/>
        <item x="198"/>
        <item x="199"/>
        <item x="202"/>
        <item x="203"/>
        <item x="205"/>
        <item x="206"/>
        <item x="210"/>
        <item x="211"/>
        <item x="212"/>
        <item x="213"/>
        <item x="214"/>
        <item x="265"/>
        <item x="235"/>
        <item x="236"/>
        <item x="218"/>
        <item x="219"/>
        <item x="220"/>
        <item x="221"/>
        <item x="222"/>
        <item x="223"/>
        <item x="224"/>
        <item x="311"/>
        <item x="225"/>
        <item x="226"/>
        <item x="227"/>
        <item x="11"/>
        <item m="1" x="634"/>
        <item x="231"/>
        <item x="263"/>
        <item x="264"/>
        <item x="238"/>
        <item x="239"/>
        <item x="240"/>
        <item m="1" x="396"/>
        <item x="241"/>
        <item x="242"/>
        <item x="237"/>
        <item x="243"/>
        <item x="244"/>
        <item x="245"/>
        <item x="246"/>
        <item x="247"/>
        <item x="248"/>
        <item x="249"/>
        <item x="250"/>
        <item x="251"/>
        <item x="252"/>
        <item x="253"/>
        <item x="254"/>
        <item x="255"/>
        <item x="256"/>
        <item x="257"/>
        <item x="258"/>
        <item x="259"/>
        <item x="260"/>
        <item x="261"/>
        <item x="266"/>
        <item x="267"/>
        <item x="268"/>
        <item x="269"/>
        <item x="270"/>
        <item x="271"/>
        <item x="272"/>
        <item x="273"/>
        <item m="1" x="503"/>
        <item m="1" x="573"/>
        <item x="274"/>
        <item x="275"/>
        <item x="276"/>
        <item x="277"/>
        <item x="278"/>
        <item x="279"/>
        <item x="280"/>
        <item x="281"/>
        <item x="282"/>
        <item x="283"/>
        <item x="40"/>
        <item x="41"/>
        <item x="42"/>
        <item x="43"/>
        <item x="44"/>
        <item x="284"/>
        <item x="286"/>
        <item x="287"/>
        <item m="1" x="648"/>
        <item x="288"/>
        <item m="1" x="576"/>
        <item x="289"/>
        <item x="290"/>
        <item x="291"/>
        <item x="293"/>
        <item x="294"/>
        <item x="295"/>
        <item x="296"/>
        <item x="297"/>
        <item x="309"/>
        <item x="312"/>
        <item x="299"/>
        <item x="300"/>
        <item x="303"/>
        <item x="304"/>
        <item x="305"/>
        <item x="319"/>
        <item x="320"/>
        <item x="321"/>
        <item x="301"/>
        <item x="306"/>
        <item x="302"/>
        <item x="307"/>
        <item x="308"/>
        <item x="313"/>
        <item x="314"/>
        <item x="315"/>
        <item x="316"/>
        <item x="324"/>
        <item x="325"/>
        <item x="327"/>
        <item x="328"/>
        <item x="333"/>
        <item x="334"/>
        <item x="337"/>
        <item x="338"/>
        <item x="339"/>
        <item x="298"/>
        <item x="340"/>
        <item x="341"/>
        <item x="342"/>
        <item x="343"/>
        <item x="344"/>
        <item x="345"/>
        <item x="346"/>
        <item x="347"/>
        <item x="348"/>
        <item x="349"/>
        <item x="350"/>
        <item x="351"/>
        <item x="352"/>
        <item x="353"/>
        <item x="354"/>
        <item x="355"/>
        <item x="356"/>
        <item x="357"/>
        <item x="358"/>
        <item x="359"/>
        <item x="360"/>
        <item x="361"/>
        <item x="362"/>
        <item x="363"/>
        <item x="364"/>
        <item m="1" x="444"/>
        <item x="365"/>
        <item x="368"/>
        <item x="370"/>
        <item x="371"/>
        <item x="372"/>
        <item x="373"/>
        <item x="369"/>
        <item x="375"/>
        <item x="376"/>
        <item x="377"/>
        <item x="378"/>
        <item x="379"/>
        <item x="380"/>
        <item m="1" x="733"/>
        <item m="1" x="488"/>
        <item x="68"/>
        <item x="134"/>
        <item x="318"/>
        <item x="322"/>
        <item t="default"/>
      </items>
    </pivotField>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h="1" m="1" x="8"/>
        <item x="0"/>
        <item x="2"/>
        <item h="1" x="3"/>
        <item x="5"/>
        <item h="1" x="4"/>
        <item h="1" x="6"/>
        <item h="1" x="1"/>
        <item h="1" x="7"/>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dataField="1" compact="0" outline="0" multipleItemSelectionAllowed="1" showAll="0" defaultSubtotal="0">
      <items count="17">
        <item h="1" x="0"/>
        <item x="2"/>
        <item h="1" x="8"/>
        <item m="1" x="9"/>
        <item x="4"/>
        <item m="1" x="15"/>
        <item m="1" x="10"/>
        <item m="1" x="12"/>
        <item x="5"/>
        <item m="1" x="16"/>
        <item m="1" x="11"/>
        <item m="1" x="14"/>
        <item x="6"/>
        <item m="1" x="13"/>
        <item x="7"/>
        <item x="1"/>
        <item x="3"/>
      </items>
    </pivotField>
    <pivotField compact="0" outline="0" dragToRow="0" dragToCol="0" dragToPage="0" showAll="0" defaultSubtotal="0"/>
    <pivotField compact="0" outline="0" dragToRow="0" dragToCol="0" dragToPage="0" showAll="0" defaultSubtotal="0"/>
  </pivotFields>
  <rowFields count="2">
    <field x="24"/>
    <field x="1"/>
  </rowFields>
  <rowItems count="6">
    <i>
      <x v="1"/>
      <x v="269"/>
    </i>
    <i r="1">
      <x v="402"/>
    </i>
    <i r="1">
      <x v="407"/>
    </i>
    <i>
      <x v="2"/>
      <x v="434"/>
    </i>
    <i>
      <x v="4"/>
      <x v="589"/>
    </i>
    <i t="grand">
      <x/>
    </i>
  </rowItems>
  <colFields count="1">
    <field x="-2"/>
  </colFields>
  <colItems count="2">
    <i>
      <x/>
    </i>
    <i i="1">
      <x v="1"/>
    </i>
  </colItems>
  <pageFields count="1">
    <pageField fld="34" hier="-1"/>
  </pageFields>
  <dataFields count="2">
    <dataField name="Suma de CIP Real" fld="34" baseField="0" baseItem="0"/>
    <dataField name="Suma de cip " fld="27" baseField="0" baseItem="0"/>
  </dataFields>
  <formats count="2">
    <format dxfId="214">
      <pivotArea outline="0" collapsedLevelsAreSubtotals="1" fieldPosition="0">
        <references count="2">
          <reference field="1" count="0" selected="0"/>
          <reference field="24" count="0" selected="0"/>
        </references>
      </pivotArea>
    </format>
    <format dxfId="213">
      <pivotArea outline="0" collapsedLevelsAreSubtotals="1" fieldPosition="0"/>
    </format>
  </formats>
  <pivotTableStyleInfo name="PivotStyleMedium2" showRowHeaders="1" showColHeaders="1" showRowStripes="0" showColStripes="0" showLastColumn="1"/>
</pivotTableDefinition>
</file>

<file path=xl/pivotTables/pivotTable14.xml><?xml version="1.0" encoding="utf-8"?>
<pivotTableDefinition xmlns="http://schemas.openxmlformats.org/spreadsheetml/2006/main" name="Tabla dinámica13" cacheId="151" applyNumberFormats="0" applyBorderFormats="0" applyFontFormats="0" applyPatternFormats="0" applyAlignmentFormats="0" applyWidthHeightFormats="1" dataCaption="Valores" updatedVersion="3" minRefreshableVersion="3" showCalcMbrs="0" useAutoFormatting="1" rowGrandTotals="0" colGrandTotals="0" itemPrintTitles="1" createdVersion="3" indent="0" compact="0" compactData="0" gridDropZones="1">
  <location ref="A44:G48" firstHeaderRow="1" firstDataRow="2" firstDataCol="1" rowPageCount="1" colPageCount="1"/>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axis="axisPage" dataField="1" compact="0" outline="0" multipleItemSelectionAllowed="1" showAll="0">
      <items count="5">
        <item x="0"/>
        <item h="1" x="1"/>
        <item h="1" x="2"/>
        <item h="1" m="1" x="3"/>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1">
        <item x="3"/>
        <item m="1" x="8"/>
        <item m="1" x="10"/>
        <item m="1" x="6"/>
        <item m="1" x="9"/>
        <item m="1" x="5"/>
        <item m="1" x="7"/>
        <item x="0"/>
        <item x="1"/>
        <item x="2"/>
        <item x="4"/>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0"/>
  </rowFields>
  <rowItems count="3">
    <i>
      <x v="7"/>
    </i>
    <i>
      <x v="8"/>
    </i>
    <i>
      <x v="9"/>
    </i>
  </rowItems>
  <colFields count="1">
    <field x="0"/>
  </colFields>
  <colItems count="6">
    <i>
      <x/>
    </i>
    <i>
      <x v="1"/>
    </i>
    <i>
      <x v="2"/>
    </i>
    <i>
      <x v="3"/>
    </i>
    <i>
      <x v="4"/>
    </i>
    <i>
      <x v="5"/>
    </i>
  </colItems>
  <pageFields count="1">
    <pageField fld="3" hier="-1"/>
  </pageFields>
  <dataFields count="1">
    <dataField name="Cuenta de ejecutada" fld="3" subtotal="count" baseField="0" baseItem="0"/>
  </dataFields>
  <formats count="6">
    <format dxfId="220">
      <pivotArea outline="0" collapsedLevelsAreSubtotals="1" fieldPosition="0"/>
    </format>
    <format dxfId="219">
      <pivotArea field="3" type="button" dataOnly="0" labelOnly="1" outline="0" axis="axisPage" fieldPosition="0"/>
    </format>
    <format dxfId="218">
      <pivotArea type="topRight" dataOnly="0" labelOnly="1" outline="0" fieldPosition="0"/>
    </format>
    <format dxfId="217">
      <pivotArea dataOnly="0" labelOnly="1" grandCol="1" outline="0" fieldPosition="0"/>
    </format>
    <format dxfId="216">
      <pivotArea outline="0" collapsedLevelsAreSubtotals="1" fieldPosition="0"/>
    </format>
    <format dxfId="215">
      <pivotArea dataOnly="0" labelOnly="1" outline="0" fieldPosition="0">
        <references count="1">
          <reference field="20" count="3">
            <x v="1"/>
            <x v="2"/>
            <x v="3"/>
          </reference>
        </references>
      </pivotArea>
    </format>
  </formats>
  <pivotTableStyleInfo name="PivotStyleMedium2" showRowHeaders="1" showColHeaders="1" showRowStripes="0" showColStripes="0" showLastColumn="1"/>
</pivotTableDefinition>
</file>

<file path=xl/pivotTables/pivotTable15.xml><?xml version="1.0" encoding="utf-8"?>
<pivotTableDefinition xmlns="http://schemas.openxmlformats.org/spreadsheetml/2006/main" name="Tabla dinámica2" cacheId="114"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7:D25" firstHeaderRow="1" firstDataRow="2" firstDataCol="2" rowPageCount="1" colPageCount="1"/>
  <pivotFields count="40">
    <pivotField compact="0" outline="0" showAll="0"/>
    <pivotField compact="0" outline="0" showAll="0"/>
    <pivotField compact="0" numFmtId="14" outline="0" showAll="0" defaultSubtotal="0"/>
    <pivotField axis="axisPage" compact="0" outline="0" multipleItemSelectionAllowed="1" showAll="0">
      <items count="5">
        <item h="1" m="1" x="3"/>
        <item x="0"/>
        <item x="1"/>
        <item h="1" x="2"/>
        <item t="default"/>
      </items>
    </pivotField>
    <pivotField axis="axisRow" compact="0" outline="0" showAll="0">
      <items count="5">
        <item x="2"/>
        <item x="0"/>
        <item x="1"/>
        <item x="3"/>
        <item t="default"/>
      </items>
    </pivotField>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ascending" defaultSubtotal="0">
      <items count="9">
        <item m="1" x="8"/>
        <item x="0"/>
        <item x="2"/>
        <item x="3"/>
        <item x="5"/>
        <item x="4"/>
        <item x="6"/>
        <item x="1"/>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dataField="1" compact="0" outline="0" showAll="0" defaultSubtotal="0"/>
    <pivotField compact="0" outline="0" showAll="0" defaultSubtotal="0"/>
    <pivotField dataField="1" compact="0" outline="0" showAll="0" defaultSubtotal="0"/>
    <pivotField compact="0" outline="0" dragToRow="0" dragToCol="0" dragToPage="0" showAll="0" defaultSubtotal="0"/>
    <pivotField compact="0" outline="0" dragToRow="0" dragToCol="0" dragToPage="0" showAll="0" defaultSubtotal="0"/>
  </pivotFields>
  <rowFields count="2">
    <field x="4"/>
    <field x="24"/>
  </rowFields>
  <rowItems count="17">
    <i>
      <x/>
      <x v="7"/>
    </i>
    <i t="default">
      <x/>
    </i>
    <i>
      <x v="1"/>
      <x v="1"/>
    </i>
    <i r="1">
      <x v="2"/>
    </i>
    <i r="1">
      <x v="3"/>
    </i>
    <i r="1">
      <x v="4"/>
    </i>
    <i r="1">
      <x v="5"/>
    </i>
    <i r="1">
      <x v="6"/>
    </i>
    <i t="default">
      <x v="1"/>
    </i>
    <i>
      <x v="2"/>
      <x v="1"/>
    </i>
    <i r="1">
      <x v="2"/>
    </i>
    <i r="1">
      <x v="3"/>
    </i>
    <i r="1">
      <x v="4"/>
    </i>
    <i r="1">
      <x v="5"/>
    </i>
    <i r="1">
      <x v="6"/>
    </i>
    <i t="default">
      <x v="2"/>
    </i>
    <i t="grand">
      <x/>
    </i>
  </rowItems>
  <colFields count="1">
    <field x="-2"/>
  </colFields>
  <colItems count="2">
    <i>
      <x/>
    </i>
    <i i="1">
      <x v="1"/>
    </i>
  </colItems>
  <pageFields count="1">
    <pageField fld="3" hier="-1"/>
  </pageFields>
  <dataFields count="2">
    <dataField name="Suma de Cajas 9L prog" fld="35" baseField="0" baseItem="0"/>
    <dataField name="Suma de Cajas 9L Reales" fld="37" baseField="0" baseItem="0"/>
  </dataFields>
  <formats count="1">
    <format dxfId="221">
      <pivotArea outline="0" collapsedLevelsAreSubtotals="1" fieldPosition="0"/>
    </format>
  </formats>
  <pivotTableStyleInfo name="PivotStyleMedium2" showRowHeaders="1" showColHeaders="1" showRowStripes="0" showColStripes="0" showLastColumn="1"/>
</pivotTableDefinition>
</file>

<file path=xl/pivotTables/pivotTable16.xml><?xml version="1.0" encoding="utf-8"?>
<pivotTableDefinition xmlns="http://schemas.openxmlformats.org/spreadsheetml/2006/main" name="Tabla dinámica5" cacheId="12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151:E157" firstHeaderRow="1" firstDataRow="1" firstDataCol="1" rowPageCount="1" colPageCount="1"/>
  <pivotFields count="6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27">
        <item h="1" m="1" x="22"/>
        <item h="1" m="1" x="19"/>
        <item h="1" m="1" x="24"/>
        <item h="1" m="1" x="20"/>
        <item h="1" m="1" x="25"/>
        <item h="1" m="1" x="18"/>
        <item h="1" x="12"/>
        <item h="1" m="1" x="17"/>
        <item h="1" x="7"/>
        <item h="1" m="1" x="23"/>
        <item h="1" x="8"/>
        <item h="1" x="9"/>
        <item h="1" x="6"/>
        <item h="1" x="15"/>
        <item h="1" x="10"/>
        <item h="1" x="2"/>
        <item x="0"/>
        <item h="1" x="1"/>
        <item h="1" m="1" x="21"/>
        <item h="1" x="3"/>
        <item h="1" x="16"/>
        <item h="1" x="4"/>
        <item h="1" x="5"/>
        <item h="1" x="11"/>
        <item h="1" x="13"/>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8"/>
  </rowFields>
  <rowItems count="6">
    <i>
      <x/>
    </i>
    <i>
      <x v="1"/>
    </i>
    <i>
      <x v="3"/>
    </i>
    <i>
      <x v="4"/>
    </i>
    <i>
      <x v="5"/>
    </i>
    <i t="grand">
      <x/>
    </i>
  </rowItems>
  <colItems count="1">
    <i/>
  </colItems>
  <pageFields count="1">
    <pageField fld="24" hier="-1"/>
  </pageFields>
  <dataFields count="1">
    <dataField name="Cuenta de Tipo" fld="24" subtotal="count" baseField="0" baseItem="0"/>
  </dataFields>
  <pivotTableStyleInfo name="PivotStyleLight16" showRowHeaders="1" showColHeaders="1" showRowStripes="0" showColStripes="0" showLastColumn="1"/>
</pivotTableDefinition>
</file>

<file path=xl/pivotTables/pivotTable17.xml><?xml version="1.0" encoding="utf-8"?>
<pivotTableDefinition xmlns="http://schemas.openxmlformats.org/spreadsheetml/2006/main" name="Tabla dinámica10" cacheId="145"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01:H109" firstHeaderRow="1" firstDataRow="2" firstDataCol="1" rowPageCount="1" colPageCount="1"/>
  <pivotFields count="29">
    <pivotField axis="axisRow" compact="0" outline="0" showAll="0" defaultSubtotal="0">
      <items count="7">
        <item x="0"/>
        <item x="1"/>
        <item x="2"/>
        <item x="3"/>
        <item x="4"/>
        <item x="5"/>
        <item x="6"/>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defaultSubtotal="0">
      <items count="11">
        <item h="1" x="3"/>
        <item m="1" x="8"/>
        <item m="1" x="10"/>
        <item m="1" x="6"/>
        <item m="1" x="9"/>
        <item h="1" x="4"/>
        <item m="1" x="5"/>
        <item m="1" x="7"/>
        <item x="0"/>
        <item x="1"/>
        <item x="2"/>
      </items>
    </pivotField>
    <pivotField compact="0" outline="0" showAll="0" defaultSubtotal="0"/>
    <pivotField compact="0" outline="0" showAll="0" defaultSubtotal="0"/>
    <pivotField compact="0" outline="0" showAll="0" defaultSubtotal="0"/>
    <pivotField axis="axisCol" dataField="1" compact="0" outline="0" showAll="0" sortType="ascending" defaultSubtotal="0">
      <items count="9">
        <item m="1" x="8"/>
        <item x="0"/>
        <item x="2"/>
        <item x="3"/>
        <item x="5"/>
        <item x="4"/>
        <item x="6"/>
        <item x="1"/>
        <item x="7"/>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Fields count="1">
    <field x="24"/>
  </colFields>
  <colItems count="7">
    <i>
      <x v="1"/>
    </i>
    <i>
      <x v="2"/>
    </i>
    <i>
      <x v="3"/>
    </i>
    <i>
      <x v="4"/>
    </i>
    <i>
      <x v="5"/>
    </i>
    <i>
      <x v="6"/>
    </i>
    <i t="grand">
      <x/>
    </i>
  </colItems>
  <pageFields count="1">
    <pageField fld="20" hier="-1"/>
  </pageFields>
  <dataFields count="1">
    <dataField name="Cuenta de Linea Ejecutada" fld="24" subtotal="count" baseField="0" baseItem="0" numFmtId="3"/>
  </dataFields>
  <formats count="7">
    <format dxfId="228">
      <pivotArea outline="0" collapsedLevelsAreSubtotals="1" fieldPosition="0"/>
    </format>
    <format dxfId="227">
      <pivotArea outline="0" collapsedLevelsAreSubtotals="1" fieldPosition="0">
        <references count="2">
          <reference field="0" count="1" selected="0">
            <x v="0"/>
          </reference>
          <reference field="24" count="1" selected="0">
            <x v="1"/>
          </reference>
        </references>
      </pivotArea>
    </format>
    <format dxfId="226">
      <pivotArea outline="0" collapsedLevelsAreSubtotals="1" fieldPosition="0">
        <references count="2">
          <reference field="0" count="1" selected="0">
            <x v="1"/>
          </reference>
          <reference field="24" count="1" selected="0">
            <x v="2"/>
          </reference>
        </references>
      </pivotArea>
    </format>
    <format dxfId="225">
      <pivotArea outline="0" collapsedLevelsAreSubtotals="1" fieldPosition="0">
        <references count="2">
          <reference field="0" count="1" selected="0">
            <x v="2"/>
          </reference>
          <reference field="24" count="1" selected="0">
            <x v="3"/>
          </reference>
        </references>
      </pivotArea>
    </format>
    <format dxfId="224">
      <pivotArea outline="0" collapsedLevelsAreSubtotals="1" fieldPosition="0">
        <references count="2">
          <reference field="0" count="1" selected="0">
            <x v="3"/>
          </reference>
          <reference field="24" count="1" selected="0">
            <x v="4"/>
          </reference>
        </references>
      </pivotArea>
    </format>
    <format dxfId="223">
      <pivotArea outline="0" collapsedLevelsAreSubtotals="1" fieldPosition="0">
        <references count="2">
          <reference field="0" count="1" selected="0">
            <x v="4"/>
          </reference>
          <reference field="24" count="1" selected="0">
            <x v="5"/>
          </reference>
        </references>
      </pivotArea>
    </format>
    <format dxfId="222">
      <pivotArea outline="0" collapsedLevelsAreSubtotals="1" fieldPosition="0">
        <references count="2">
          <reference field="0" count="1" selected="0">
            <x v="5"/>
          </reference>
          <reference field="24" count="1" selected="0">
            <x v="6"/>
          </reference>
        </references>
      </pivotArea>
    </format>
  </formats>
  <pivotTableStyleInfo name="PivotStyleMedium2" showRowHeaders="1" showColHeaders="1" showRowStripes="0" showColStripes="0" showLastColumn="1"/>
</pivotTableDefinition>
</file>

<file path=xl/pivotTables/pivotTable18.xml><?xml version="1.0" encoding="utf-8"?>
<pivotTableDefinition xmlns="http://schemas.openxmlformats.org/spreadsheetml/2006/main" name="Tabla dinámica3" cacheId="120"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150:B158" firstHeaderRow="2" firstDataRow="2" firstDataCol="1"/>
  <pivotFields count="37">
    <pivotField axis="axisRow" compact="0" outline="0" showAll="0">
      <items count="8">
        <item x="0"/>
        <item x="1"/>
        <item x="2"/>
        <item x="3"/>
        <item x="4"/>
        <item x="5"/>
        <item h="1"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sortType="ascending"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pivotField compact="0" outline="0" dragToRow="0" dragToCol="0" dragToPage="0" showAll="0" defaultSubtotal="0"/>
    <pivotField compact="0" outline="0" dragToRow="0" dragToCol="0" dragToPage="0" showAll="0" defaultSubtotal="0"/>
  </pivotFields>
  <rowFields count="1">
    <field x="0"/>
  </rowFields>
  <rowItems count="7">
    <i>
      <x/>
    </i>
    <i>
      <x v="1"/>
    </i>
    <i>
      <x v="2"/>
    </i>
    <i>
      <x v="3"/>
    </i>
    <i>
      <x v="4"/>
    </i>
    <i>
      <x v="5"/>
    </i>
    <i t="grand">
      <x/>
    </i>
  </rowItems>
  <colItems count="1">
    <i/>
  </colItems>
  <dataFields count="1">
    <dataField name="Cuenta de cip " fld="27" subtotal="count" baseField="0" baseItem="0"/>
  </dataFields>
  <formats count="1">
    <format dxfId="229">
      <pivotArea outline="0" collapsedLevelsAreSubtotals="1" fieldPosition="0"/>
    </format>
  </formats>
  <pivotTableStyleInfo name="PivotStyleMedium2" showRowHeaders="1" showColHeaders="1" showRowStripes="0" showColStripes="0" showLastColumn="1"/>
</pivotTableDefinition>
</file>

<file path=xl/pivotTables/pivotTable19.xml><?xml version="1.0" encoding="utf-8"?>
<pivotTableDefinition xmlns="http://schemas.openxmlformats.org/spreadsheetml/2006/main" name="Tabla dinámica4" cacheId="134" applyNumberFormats="0" applyBorderFormats="0" applyFontFormats="0" applyPatternFormats="0" applyAlignmentFormats="0" applyWidthHeightFormats="1" dataCaption="Valores" updatedVersion="3" minRefreshableVersion="3" showCalcMbrs="0" useAutoFormatting="1" rowGrandTotals="0" colGrandTotals="0" itemPrintTitles="1" createdVersion="3" indent="0" compact="0" compactData="0" gridDropZones="1" multipleFieldFilters="0" fieldListSortAscending="1">
  <location ref="A168:C304" firstHeaderRow="2" firstDataRow="2" firstDataCol="2"/>
  <pivotFields count="20">
    <pivotField compact="0" outline="0" showAll="0" defaultSubtotal="0"/>
    <pivotField axis="axisRow" compact="0" outline="0" showAll="0" defaultSubtotal="0">
      <items count="763">
        <item x="12"/>
        <item x="6"/>
        <item x="33"/>
        <item m="1" x="755"/>
        <item m="1" x="757"/>
        <item x="339"/>
        <item m="1" x="758"/>
        <item m="1" x="639"/>
        <item x="359"/>
        <item x="360"/>
        <item x="363"/>
        <item x="345"/>
        <item x="292"/>
        <item m="1" x="670"/>
        <item m="1" x="671"/>
        <item m="1" x="672"/>
        <item m="1" x="673"/>
        <item m="1" x="674"/>
        <item m="1" x="676"/>
        <item m="1" x="690"/>
        <item x="324"/>
        <item x="106"/>
        <item x="361"/>
        <item x="364"/>
        <item x="362"/>
        <item x="67"/>
        <item m="1" x="723"/>
        <item m="1" x="736"/>
        <item m="1" x="737"/>
        <item m="1" x="744"/>
        <item m="1" x="746"/>
        <item x="96"/>
        <item x="344"/>
        <item x="192"/>
        <item x="228"/>
        <item m="1" x="424"/>
        <item m="1" x="432"/>
        <item m="1" x="446"/>
        <item m="1" x="456"/>
        <item x="32"/>
        <item m="1" x="471"/>
        <item x="23"/>
        <item m="1" x="513"/>
        <item x="148"/>
        <item x="195"/>
        <item m="1" x="536"/>
        <item x="272"/>
        <item x="169"/>
        <item m="1" x="600"/>
        <item x="316"/>
        <item m="1" x="616"/>
        <item m="1" x="620"/>
        <item m="1" x="631"/>
        <item m="1" x="649"/>
        <item m="1" x="653"/>
        <item m="1" x="655"/>
        <item m="1" x="656"/>
        <item m="1" x="661"/>
        <item m="1" x="662"/>
        <item m="1" x="664"/>
        <item m="1" x="665"/>
        <item m="1" x="666"/>
        <item m="1" x="667"/>
        <item m="1" x="668"/>
        <item m="1" x="669"/>
        <item m="1" x="675"/>
        <item m="1" x="680"/>
        <item m="1" x="681"/>
        <item m="1" x="685"/>
        <item m="1" x="686"/>
        <item m="1" x="688"/>
        <item m="1" x="689"/>
        <item m="1" x="691"/>
        <item m="1" x="692"/>
        <item m="1" x="694"/>
        <item m="1" x="695"/>
        <item m="1" x="697"/>
        <item x="226"/>
        <item m="1" x="698"/>
        <item x="159"/>
        <item x="267"/>
        <item m="1" x="699"/>
        <item m="1" x="700"/>
        <item m="1" x="701"/>
        <item m="1" x="702"/>
        <item m="1" x="703"/>
        <item m="1" x="704"/>
        <item m="1" x="705"/>
        <item m="1" x="706"/>
        <item m="1" x="707"/>
        <item m="1" x="708"/>
        <item m="1" x="709"/>
        <item m="1" x="710"/>
        <item m="1" x="711"/>
        <item x="53"/>
        <item m="1" x="712"/>
        <item x="120"/>
        <item m="1" x="713"/>
        <item x="265"/>
        <item m="1" x="714"/>
        <item m="1" x="715"/>
        <item x="135"/>
        <item m="1" x="716"/>
        <item m="1" x="720"/>
        <item m="1" x="721"/>
        <item m="1" x="722"/>
        <item m="1" x="724"/>
        <item m="1" x="725"/>
        <item m="1" x="726"/>
        <item m="1" x="727"/>
        <item m="1" x="728"/>
        <item x="374"/>
        <item m="1" x="730"/>
        <item x="11"/>
        <item x="205"/>
        <item m="1" x="731"/>
        <item m="1" x="732"/>
        <item m="1" x="733"/>
        <item x="207"/>
        <item m="1" x="734"/>
        <item m="1" x="735"/>
        <item x="154"/>
        <item x="4"/>
        <item m="1" x="738"/>
        <item m="1" x="741"/>
        <item x="194"/>
        <item m="1" x="742"/>
        <item m="1" x="743"/>
        <item m="1" x="745"/>
        <item m="1" x="747"/>
        <item x="290"/>
        <item m="1" x="748"/>
        <item m="1" x="749"/>
        <item m="1" x="750"/>
        <item m="1" x="751"/>
        <item m="1" x="753"/>
        <item m="1" x="754"/>
        <item m="1" x="756"/>
        <item x="91"/>
        <item m="1" x="759"/>
        <item x="220"/>
        <item m="1" x="760"/>
        <item x="279"/>
        <item m="1" x="762"/>
        <item x="206"/>
        <item m="1" x="382"/>
        <item m="1" x="383"/>
        <item m="1" x="384"/>
        <item m="1" x="385"/>
        <item m="1" x="386"/>
        <item x="210"/>
        <item m="1" x="388"/>
        <item m="1" x="389"/>
        <item x="211"/>
        <item m="1" x="391"/>
        <item m="1" x="392"/>
        <item m="1" x="393"/>
        <item m="1" x="394"/>
        <item m="1" x="395"/>
        <item m="1" x="396"/>
        <item x="200"/>
        <item x="97"/>
        <item x="230"/>
        <item m="1" x="397"/>
        <item x="308"/>
        <item x="150"/>
        <item x="63"/>
        <item x="126"/>
        <item x="372"/>
        <item m="1" x="398"/>
        <item x="3"/>
        <item m="1" x="399"/>
        <item x="73"/>
        <item m="1" x="400"/>
        <item m="1" x="401"/>
        <item m="1" x="402"/>
        <item m="1" x="403"/>
        <item m="1" x="404"/>
        <item m="1" x="405"/>
        <item x="76"/>
        <item m="1" x="406"/>
        <item m="1" x="407"/>
        <item x="79"/>
        <item m="1" x="408"/>
        <item m="1" x="409"/>
        <item m="1" x="410"/>
        <item m="1" x="411"/>
        <item m="1" x="412"/>
        <item m="1" x="413"/>
        <item m="1" x="414"/>
        <item m="1" x="415"/>
        <item m="1" x="416"/>
        <item m="1" x="417"/>
        <item m="1" x="418"/>
        <item m="1" x="419"/>
        <item m="1" x="420"/>
        <item m="1" x="421"/>
        <item m="1" x="422"/>
        <item x="138"/>
        <item m="1" x="423"/>
        <item x="212"/>
        <item m="1" x="425"/>
        <item x="156"/>
        <item m="1" x="426"/>
        <item m="1" x="427"/>
        <item m="1" x="428"/>
        <item m="1" x="429"/>
        <item m="1" x="430"/>
        <item m="1" x="431"/>
        <item x="157"/>
        <item x="187"/>
        <item m="1" x="433"/>
        <item m="1" x="434"/>
        <item x="134"/>
        <item m="1" x="435"/>
        <item m="1" x="436"/>
        <item m="1" x="437"/>
        <item x="235"/>
        <item m="1" x="438"/>
        <item m="1" x="439"/>
        <item m="1" x="440"/>
        <item x="236"/>
        <item x="255"/>
        <item m="1" x="441"/>
        <item x="215"/>
        <item x="219"/>
        <item x="24"/>
        <item x="170"/>
        <item x="5"/>
        <item m="1" x="443"/>
        <item x="204"/>
        <item x="124"/>
        <item m="1" x="444"/>
        <item x="256"/>
        <item x="208"/>
        <item x="240"/>
        <item m="1" x="445"/>
        <item m="1" x="447"/>
        <item m="1" x="448"/>
        <item m="1" x="449"/>
        <item x="130"/>
        <item m="1" x="451"/>
        <item m="1" x="452"/>
        <item m="1" x="453"/>
        <item m="1" x="454"/>
        <item x="314"/>
        <item m="1" x="455"/>
        <item x="132"/>
        <item x="7"/>
        <item x="92"/>
        <item m="1" x="457"/>
        <item m="1" x="458"/>
        <item m="1" x="459"/>
        <item m="1" x="460"/>
        <item m="1" x="462"/>
        <item m="1" x="463"/>
        <item m="1" x="464"/>
        <item m="1" x="465"/>
        <item m="1" x="466"/>
        <item x="340"/>
        <item m="1" x="467"/>
        <item x="338"/>
        <item m="1" x="468"/>
        <item m="1" x="469"/>
        <item x="310"/>
        <item x="61"/>
        <item x="229"/>
        <item x="311"/>
        <item x="209"/>
        <item m="1" x="473"/>
        <item x="133"/>
        <item m="1" x="474"/>
        <item x="80"/>
        <item x="277"/>
        <item m="1" x="476"/>
        <item x="375"/>
        <item m="1" x="477"/>
        <item x="146"/>
        <item x="232"/>
        <item x="233"/>
        <item x="213"/>
        <item m="1" x="478"/>
        <item x="93"/>
        <item x="296"/>
        <item m="1" x="483"/>
        <item m="1" x="484"/>
        <item m="1" x="485"/>
        <item x="8"/>
        <item x="313"/>
        <item x="88"/>
        <item m="1" x="488"/>
        <item m="1" x="489"/>
        <item m="1" x="491"/>
        <item m="1" x="492"/>
        <item m="1" x="496"/>
        <item x="155"/>
        <item x="315"/>
        <item x="140"/>
        <item x="94"/>
        <item m="1" x="499"/>
        <item m="1" x="500"/>
        <item x="227"/>
        <item m="1" x="502"/>
        <item m="1" x="503"/>
        <item m="1" x="504"/>
        <item x="224"/>
        <item x="216"/>
        <item x="158"/>
        <item x="253"/>
        <item x="268"/>
        <item x="298"/>
        <item x="123"/>
        <item m="1" x="508"/>
        <item m="1" x="528"/>
        <item m="1" x="529"/>
        <item m="1" x="530"/>
        <item x="257"/>
        <item m="1" x="534"/>
        <item x="349"/>
        <item m="1" x="549"/>
        <item m="1" x="550"/>
        <item m="1" x="552"/>
        <item x="193"/>
        <item m="1" x="569"/>
        <item m="1" x="574"/>
        <item x="243"/>
        <item m="1" x="578"/>
        <item x="113"/>
        <item m="1" x="580"/>
        <item m="1" x="581"/>
        <item x="221"/>
        <item m="1" x="584"/>
        <item x="19"/>
        <item x="222"/>
        <item x="223"/>
        <item x="127"/>
        <item m="1" x="595"/>
        <item x="266"/>
        <item x="237"/>
        <item x="241"/>
        <item m="1" x="610"/>
        <item m="1" x="613"/>
        <item x="117"/>
        <item m="1" x="617"/>
        <item m="1" x="626"/>
        <item m="1" x="627"/>
        <item m="1" x="628"/>
        <item x="371"/>
        <item x="278"/>
        <item x="274"/>
        <item x="20"/>
        <item x="14"/>
        <item x="281"/>
        <item x="28"/>
        <item x="22"/>
        <item m="1" x="641"/>
        <item x="45"/>
        <item x="312"/>
        <item m="1" x="643"/>
        <item x="254"/>
        <item x="288"/>
        <item x="217"/>
        <item x="225"/>
        <item m="1" x="652"/>
        <item m="1" x="654"/>
        <item x="108"/>
        <item x="168"/>
        <item x="114"/>
        <item x="160"/>
        <item m="1" x="660"/>
        <item x="13"/>
        <item x="285"/>
        <item x="286"/>
        <item x="201"/>
        <item m="1" x="663"/>
        <item x="260"/>
        <item x="276"/>
        <item x="131"/>
        <item x="182"/>
        <item x="136"/>
        <item m="1" x="677"/>
        <item m="1" x="678"/>
        <item x="370"/>
        <item x="269"/>
        <item x="252"/>
        <item x="43"/>
        <item x="152"/>
        <item x="137"/>
        <item m="1" x="682"/>
        <item m="1" x="683"/>
        <item m="1" x="684"/>
        <item x="147"/>
        <item x="89"/>
        <item m="1" x="687"/>
        <item m="1" x="693"/>
        <item x="351"/>
        <item x="303"/>
        <item m="1" x="696"/>
        <item x="299"/>
        <item x="29"/>
        <item x="352"/>
        <item x="176"/>
        <item x="264"/>
        <item x="40"/>
        <item x="218"/>
        <item x="275"/>
        <item x="247"/>
        <item x="249"/>
        <item x="250"/>
        <item x="9"/>
        <item x="36"/>
        <item x="10"/>
        <item m="1" x="717"/>
        <item x="71"/>
        <item m="1" x="718"/>
        <item m="1" x="719"/>
        <item x="287"/>
        <item x="259"/>
        <item x="149"/>
        <item x="144"/>
        <item x="203"/>
        <item x="198"/>
        <item x="41"/>
        <item x="245"/>
        <item x="164"/>
        <item x="283"/>
        <item x="139"/>
        <item x="129"/>
        <item m="1" x="739"/>
        <item m="1" x="740"/>
        <item x="317"/>
        <item x="30"/>
        <item x="270"/>
        <item x="246"/>
        <item x="34"/>
        <item x="342"/>
        <item x="42"/>
        <item x="301"/>
        <item x="85"/>
        <item x="300"/>
        <item x="112"/>
        <item x="77"/>
        <item m="1" x="752"/>
        <item x="143"/>
        <item x="244"/>
        <item x="280"/>
        <item x="31"/>
        <item m="1" x="761"/>
        <item x="282"/>
        <item x="284"/>
        <item m="1" x="387"/>
        <item x="248"/>
        <item x="214"/>
        <item m="1" x="390"/>
        <item x="107"/>
        <item x="162"/>
        <item x="305"/>
        <item x="171"/>
        <item x="304"/>
        <item x="251"/>
        <item x="121"/>
        <item x="183"/>
        <item x="151"/>
        <item x="84"/>
        <item x="167"/>
        <item x="173"/>
        <item x="44"/>
        <item x="184"/>
        <item m="1" x="442"/>
        <item x="145"/>
        <item m="1" x="461"/>
        <item m="1" x="481"/>
        <item m="1" x="493"/>
        <item m="1" x="494"/>
        <item m="1" x="495"/>
        <item m="1" x="497"/>
        <item m="1" x="531"/>
        <item m="1" x="618"/>
        <item x="262"/>
        <item m="1" x="622"/>
        <item m="1" x="647"/>
        <item m="1" x="648"/>
        <item m="1" x="657"/>
        <item x="188"/>
        <item x="202"/>
        <item m="1" x="658"/>
        <item x="380"/>
        <item x="142"/>
        <item m="1" x="659"/>
        <item m="1" x="679"/>
        <item x="166"/>
        <item x="83"/>
        <item x="90"/>
        <item x="128"/>
        <item m="1" x="729"/>
        <item x="318"/>
        <item x="68"/>
        <item x="350"/>
        <item x="327"/>
        <item x="343"/>
        <item x="293"/>
        <item x="297"/>
        <item x="294"/>
        <item x="295"/>
        <item x="328"/>
        <item x="323"/>
        <item x="346"/>
        <item m="1" x="450"/>
        <item m="1" x="479"/>
        <item m="1" x="480"/>
        <item x="325"/>
        <item x="81"/>
        <item m="1" x="475"/>
        <item m="1" x="470"/>
        <item m="1" x="501"/>
        <item m="1" x="472"/>
        <item x="98"/>
        <item x="65"/>
        <item x="66"/>
        <item m="1" x="515"/>
        <item m="1" x="516"/>
        <item x="355"/>
        <item m="1" x="486"/>
        <item x="357"/>
        <item x="82"/>
        <item m="1" x="482"/>
        <item m="1" x="509"/>
        <item m="1" x="487"/>
        <item m="1" x="490"/>
        <item m="1" x="526"/>
        <item m="1" x="555"/>
        <item m="1" x="532"/>
        <item m="1" x="533"/>
        <item m="1" x="514"/>
        <item m="1" x="537"/>
        <item m="1" x="567"/>
        <item m="1" x="498"/>
        <item x="181"/>
        <item m="1" x="541"/>
        <item m="1" x="519"/>
        <item m="1" x="545"/>
        <item m="1" x="505"/>
        <item x="191"/>
        <item m="1" x="506"/>
        <item x="358"/>
        <item m="1" x="523"/>
        <item m="1" x="589"/>
        <item m="1" x="559"/>
        <item m="1" x="562"/>
        <item m="1" x="507"/>
        <item m="1" x="593"/>
        <item m="1" x="535"/>
        <item m="1" x="594"/>
        <item m="1" x="596"/>
        <item x="234"/>
        <item x="75"/>
        <item x="273"/>
        <item m="1" x="510"/>
        <item m="1" x="511"/>
        <item x="99"/>
        <item x="35"/>
        <item m="1" x="566"/>
        <item m="1" x="512"/>
        <item x="47"/>
        <item x="37"/>
        <item m="1" x="538"/>
        <item m="1" x="599"/>
        <item m="1" x="517"/>
        <item m="1" x="518"/>
        <item x="179"/>
        <item m="1" x="572"/>
        <item m="1" x="573"/>
        <item x="239"/>
        <item m="1" x="575"/>
        <item m="1" x="542"/>
        <item m="1" x="576"/>
        <item m="1" x="543"/>
        <item m="1" x="577"/>
        <item m="1" x="603"/>
        <item x="18"/>
        <item x="21"/>
        <item x="16"/>
        <item m="1" x="546"/>
        <item m="1" x="520"/>
        <item m="1" x="605"/>
        <item x="336"/>
        <item x="231"/>
        <item x="335"/>
        <item m="1" x="521"/>
        <item x="186"/>
        <item x="185"/>
        <item m="1" x="606"/>
        <item x="377"/>
        <item x="366"/>
        <item m="1" x="547"/>
        <item m="1" x="548"/>
        <item m="1" x="522"/>
        <item m="1" x="524"/>
        <item m="1" x="582"/>
        <item m="1" x="551"/>
        <item m="1" x="525"/>
        <item m="1" x="586"/>
        <item m="1" x="554"/>
        <item m="1" x="527"/>
        <item m="1" x="611"/>
        <item m="1" x="556"/>
        <item m="1" x="590"/>
        <item m="1" x="561"/>
        <item m="1" x="563"/>
        <item x="64"/>
        <item x="46"/>
        <item x="1"/>
        <item x="62"/>
        <item m="1" x="621"/>
        <item m="1" x="597"/>
        <item m="1" x="623"/>
        <item x="373"/>
        <item m="1" x="624"/>
        <item m="1" x="625"/>
        <item x="161"/>
        <item x="109"/>
        <item m="1" x="568"/>
        <item m="1" x="539"/>
        <item x="369"/>
        <item m="1" x="570"/>
        <item m="1" x="540"/>
        <item m="1" x="629"/>
        <item m="1" x="601"/>
        <item x="39"/>
        <item m="1" x="544"/>
        <item m="1" x="630"/>
        <item x="378"/>
        <item x="329"/>
        <item x="115"/>
        <item x="242"/>
        <item m="1" x="608"/>
        <item x="55"/>
        <item x="153"/>
        <item m="1" x="634"/>
        <item m="1" x="583"/>
        <item x="38"/>
        <item m="1" x="553"/>
        <item x="326"/>
        <item x="261"/>
        <item m="1" x="635"/>
        <item m="1" x="636"/>
        <item m="1" x="612"/>
        <item m="1" x="587"/>
        <item m="1" x="637"/>
        <item x="271"/>
        <item x="116"/>
        <item m="1" x="557"/>
        <item m="1" x="558"/>
        <item x="348"/>
        <item x="347"/>
        <item m="1" x="591"/>
        <item m="1" x="560"/>
        <item x="175"/>
        <item x="26"/>
        <item x="60"/>
        <item x="59"/>
        <item m="1" x="592"/>
        <item m="1" x="619"/>
        <item m="1" x="564"/>
        <item m="1" x="638"/>
        <item m="1" x="565"/>
        <item m="1" x="640"/>
        <item m="1" x="642"/>
        <item m="1" x="644"/>
        <item x="125"/>
        <item m="1" x="645"/>
        <item x="27"/>
        <item x="100"/>
        <item x="333"/>
        <item x="341"/>
        <item x="354"/>
        <item m="1" x="571"/>
        <item x="330"/>
        <item x="103"/>
        <item x="332"/>
        <item x="289"/>
        <item m="1" x="602"/>
        <item x="258"/>
        <item x="365"/>
        <item m="1" x="604"/>
        <item x="52"/>
        <item x="196"/>
        <item x="306"/>
        <item x="291"/>
        <item x="102"/>
        <item x="17"/>
        <item m="1" x="646"/>
        <item m="1" x="632"/>
        <item x="177"/>
        <item m="1" x="579"/>
        <item x="189"/>
        <item x="74"/>
        <item x="70"/>
        <item x="69"/>
        <item m="1" x="633"/>
        <item x="190"/>
        <item x="54"/>
        <item x="141"/>
        <item x="309"/>
        <item x="356"/>
        <item x="319"/>
        <item x="320"/>
        <item x="87"/>
        <item x="367"/>
        <item x="334"/>
        <item m="1" x="609"/>
        <item m="1" x="585"/>
        <item x="331"/>
        <item x="51"/>
        <item x="50"/>
        <item x="95"/>
        <item m="1" x="650"/>
        <item x="15"/>
        <item x="238"/>
        <item m="1" x="588"/>
        <item m="1" x="614"/>
        <item x="172"/>
        <item m="1" x="615"/>
        <item x="353"/>
        <item x="302"/>
        <item x="307"/>
        <item x="118"/>
        <item x="104"/>
        <item x="337"/>
        <item x="111"/>
        <item x="78"/>
        <item x="379"/>
        <item m="1" x="598"/>
        <item x="119"/>
        <item x="178"/>
        <item x="101"/>
        <item x="2"/>
        <item x="110"/>
        <item x="0"/>
        <item x="25"/>
        <item x="48"/>
        <item x="57"/>
        <item x="56"/>
        <item x="86"/>
        <item x="58"/>
        <item x="72"/>
        <item x="180"/>
        <item x="376"/>
        <item x="174"/>
        <item x="368"/>
        <item m="1" x="607"/>
        <item x="197"/>
        <item x="105"/>
        <item x="199"/>
        <item x="165"/>
        <item x="321"/>
        <item x="163"/>
        <item x="49"/>
        <item x="263"/>
        <item x="122"/>
        <item m="1" x="651"/>
        <item x="322"/>
        <item x="381"/>
      </items>
    </pivotField>
    <pivotField compact="0" numFmtId="14" outline="0" showAl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axis="axisRow" dataField="1" compact="0" outline="0" showAll="0" sortType="ascending" defaultSubtotal="0">
      <items count="41">
        <item h="1" m="1" x="37"/>
        <item m="1" x="27"/>
        <item m="1" x="25"/>
        <item x="23"/>
        <item x="16"/>
        <item m="1" x="34"/>
        <item m="1" x="26"/>
        <item x="18"/>
        <item x="17"/>
        <item x="1"/>
        <item x="2"/>
        <item x="3"/>
        <item h="1" x="4"/>
        <item h="1" x="8"/>
        <item h="1" x="6"/>
        <item h="1" x="7"/>
        <item h="1" m="1" x="32"/>
        <item h="1" x="14"/>
        <item h="1" x="10"/>
        <item h="1" x="21"/>
        <item h="1" m="1" x="40"/>
        <item h="1" x="11"/>
        <item h="1" x="15"/>
        <item h="1" x="20"/>
        <item h="1" x="9"/>
        <item h="1" x="12"/>
        <item h="1" m="1" x="28"/>
        <item h="1" m="1" x="30"/>
        <item h="1" m="1" x="31"/>
        <item h="1" m="1" x="33"/>
        <item h="1" m="1" x="35"/>
        <item h="1" x="22"/>
        <item h="1" x="13"/>
        <item h="1" m="1" x="36"/>
        <item h="1" x="19"/>
        <item h="1" m="1" x="38"/>
        <item h="1" m="1" x="39"/>
        <item h="1" m="1" x="29"/>
        <item h="1" x="5"/>
        <item h="1" x="0"/>
        <item h="1" x="24"/>
      </items>
    </pivotField>
    <pivotField compact="0" outline="0" showAll="0"/>
    <pivotField compact="0" outline="0" showAll="0"/>
    <pivotField compact="0" outline="0" showAll="0"/>
  </pivotFields>
  <rowFields count="2">
    <field x="16"/>
    <field x="1"/>
  </rowFields>
  <rowItems count="135">
    <i>
      <x v="3"/>
      <x v="486"/>
    </i>
    <i>
      <x v="4"/>
      <x v="240"/>
    </i>
    <i r="1">
      <x v="759"/>
    </i>
    <i>
      <x v="7"/>
      <x v="418"/>
    </i>
    <i r="1">
      <x v="424"/>
    </i>
    <i r="1">
      <x v="498"/>
    </i>
    <i r="1">
      <x v="504"/>
    </i>
    <i r="1">
      <x v="642"/>
    </i>
    <i r="1">
      <x v="702"/>
    </i>
    <i>
      <x v="8"/>
      <x v="11"/>
    </i>
    <i r="1">
      <x v="32"/>
    </i>
    <i r="1">
      <x v="164"/>
    </i>
    <i r="1">
      <x v="165"/>
    </i>
    <i r="1">
      <x v="386"/>
    </i>
    <i r="1">
      <x v="423"/>
    </i>
    <i r="1">
      <x v="462"/>
    </i>
    <i r="1">
      <x v="493"/>
    </i>
    <i r="1">
      <x v="499"/>
    </i>
    <i r="1">
      <x v="506"/>
    </i>
    <i r="1">
      <x v="705"/>
    </i>
    <i>
      <x v="9"/>
      <x v="20"/>
    </i>
    <i r="1">
      <x v="96"/>
    </i>
    <i r="1">
      <x v="101"/>
    </i>
    <i r="1">
      <x v="111"/>
    </i>
    <i r="1">
      <x v="113"/>
    </i>
    <i r="1">
      <x v="277"/>
    </i>
    <i r="1">
      <x v="288"/>
    </i>
    <i r="1">
      <x v="387"/>
    </i>
    <i r="1">
      <x v="411"/>
    </i>
    <i r="1">
      <x v="454"/>
    </i>
    <i r="1">
      <x v="497"/>
    </i>
    <i r="1">
      <x v="505"/>
    </i>
    <i r="1">
      <x v="510"/>
    </i>
    <i r="1">
      <x v="544"/>
    </i>
    <i r="1">
      <x v="761"/>
    </i>
    <i>
      <x v="10"/>
      <x v="166"/>
    </i>
    <i r="1">
      <x v="167"/>
    </i>
    <i r="1">
      <x v="198"/>
    </i>
    <i r="1">
      <x v="222"/>
    </i>
    <i r="1">
      <x v="231"/>
    </i>
    <i r="1">
      <x v="233"/>
    </i>
    <i r="1">
      <x v="235"/>
    </i>
    <i r="1">
      <x v="278"/>
    </i>
    <i r="1">
      <x v="311"/>
    </i>
    <i r="1">
      <x v="332"/>
    </i>
    <i r="1">
      <x v="335"/>
    </i>
    <i r="1">
      <x v="370"/>
    </i>
    <i r="1">
      <x v="377"/>
    </i>
    <i r="1">
      <x v="427"/>
    </i>
    <i r="1">
      <x v="517"/>
    </i>
    <i r="1">
      <x v="518"/>
    </i>
    <i r="1">
      <x v="572"/>
    </i>
    <i r="1">
      <x v="587"/>
    </i>
    <i r="1">
      <x v="612"/>
    </i>
    <i r="1">
      <x v="637"/>
    </i>
    <i r="1">
      <x v="690"/>
    </i>
    <i r="1">
      <x v="717"/>
    </i>
    <i r="1">
      <x v="718"/>
    </i>
    <i r="1">
      <x v="726"/>
    </i>
    <i r="1">
      <x v="728"/>
    </i>
    <i r="1">
      <x v="737"/>
    </i>
    <i r="1">
      <x v="747"/>
    </i>
    <i>
      <x v="11"/>
      <x v="5"/>
    </i>
    <i r="1">
      <x v="8"/>
    </i>
    <i r="1">
      <x v="9"/>
    </i>
    <i r="1">
      <x v="10"/>
    </i>
    <i r="1">
      <x v="21"/>
    </i>
    <i r="1">
      <x v="22"/>
    </i>
    <i r="1">
      <x v="23"/>
    </i>
    <i r="1">
      <x v="24"/>
    </i>
    <i r="1">
      <x v="25"/>
    </i>
    <i r="1">
      <x v="39"/>
    </i>
    <i r="1">
      <x v="49"/>
    </i>
    <i r="1">
      <x v="80"/>
    </i>
    <i r="1">
      <x v="202"/>
    </i>
    <i r="1">
      <x v="209"/>
    </i>
    <i r="1">
      <x v="221"/>
    </i>
    <i r="1">
      <x v="226"/>
    </i>
    <i r="1">
      <x v="227"/>
    </i>
    <i r="1">
      <x v="247"/>
    </i>
    <i r="1">
      <x v="259"/>
    </i>
    <i r="1">
      <x v="261"/>
    </i>
    <i r="1">
      <x v="270"/>
    </i>
    <i r="1">
      <x v="279"/>
    </i>
    <i r="1">
      <x v="295"/>
    </i>
    <i r="1">
      <x v="297"/>
    </i>
    <i r="1">
      <x v="307"/>
    </i>
    <i r="1">
      <x v="308"/>
    </i>
    <i r="1">
      <x v="309"/>
    </i>
    <i r="1">
      <x v="322"/>
    </i>
    <i r="1">
      <x v="325"/>
    </i>
    <i r="1">
      <x v="337"/>
    </i>
    <i r="1">
      <x v="338"/>
    </i>
    <i r="1">
      <x v="339"/>
    </i>
    <i r="1">
      <x v="350"/>
    </i>
    <i r="1">
      <x v="351"/>
    </i>
    <i r="1">
      <x v="353"/>
    </i>
    <i r="1">
      <x v="354"/>
    </i>
    <i r="1">
      <x v="383"/>
    </i>
    <i r="1">
      <x v="395"/>
    </i>
    <i r="1">
      <x v="400"/>
    </i>
    <i r="1">
      <x v="426"/>
    </i>
    <i r="1">
      <x v="431"/>
    </i>
    <i r="1">
      <x v="432"/>
    </i>
    <i r="1">
      <x v="433"/>
    </i>
    <i r="1">
      <x v="434"/>
    </i>
    <i r="1">
      <x v="440"/>
    </i>
    <i r="1">
      <x v="444"/>
    </i>
    <i r="1">
      <x v="446"/>
    </i>
    <i r="1">
      <x v="460"/>
    </i>
    <i r="1">
      <x v="464"/>
    </i>
    <i r="1">
      <x v="478"/>
    </i>
    <i r="1">
      <x v="496"/>
    </i>
    <i r="1">
      <x v="521"/>
    </i>
    <i r="1">
      <x v="523"/>
    </i>
    <i r="1">
      <x v="579"/>
    </i>
    <i r="1">
      <x v="580"/>
    </i>
    <i r="1">
      <x v="581"/>
    </i>
    <i r="1">
      <x v="609"/>
    </i>
    <i r="1">
      <x v="619"/>
    </i>
    <i r="1">
      <x v="632"/>
    </i>
    <i r="1">
      <x v="633"/>
    </i>
    <i r="1">
      <x v="634"/>
    </i>
    <i r="1">
      <x v="673"/>
    </i>
    <i r="1">
      <x v="675"/>
    </i>
    <i r="1">
      <x v="677"/>
    </i>
    <i r="1">
      <x v="679"/>
    </i>
    <i r="1">
      <x v="682"/>
    </i>
    <i r="1">
      <x v="704"/>
    </i>
    <i r="1">
      <x v="723"/>
    </i>
    <i r="1">
      <x v="729"/>
    </i>
    <i r="1">
      <x v="739"/>
    </i>
    <i r="1">
      <x v="744"/>
    </i>
    <i r="1">
      <x v="752"/>
    </i>
    <i r="1">
      <x v="753"/>
    </i>
  </rowItems>
  <colItems count="1">
    <i/>
  </colItems>
  <dataFields count="1">
    <dataField name="Cuenta de Stacking" fld="16" subtotal="count" baseField="0" baseItem="0"/>
  </dataFields>
  <formats count="9">
    <format dxfId="238">
      <pivotArea outline="0" collapsedLevelsAreSubtotals="1" fieldPosition="0"/>
    </format>
    <format dxfId="237">
      <pivotArea outline="0" collapsedLevelsAreSubtotals="1" fieldPosition="0"/>
    </format>
    <format dxfId="236">
      <pivotArea dataOnly="0" labelOnly="1" grandCol="1" outline="0" fieldPosition="0"/>
    </format>
    <format dxfId="235">
      <pivotArea outline="0" collapsedLevelsAreSubtotals="1" fieldPosition="0">
        <references count="1">
          <reference field="16" count="1" selected="0">
            <x v="38"/>
          </reference>
        </references>
      </pivotArea>
    </format>
    <format dxfId="234">
      <pivotArea dataOnly="0" labelOnly="1" outline="0" fieldPosition="0">
        <references count="1">
          <reference field="16" count="1">
            <x v="38"/>
          </reference>
        </references>
      </pivotArea>
    </format>
    <format dxfId="233">
      <pivotArea outline="0" collapsedLevelsAreSubtotals="1" fieldPosition="0">
        <references count="1">
          <reference field="16" count="1" selected="0">
            <x v="38"/>
          </reference>
        </references>
      </pivotArea>
    </format>
    <format dxfId="232">
      <pivotArea dataOnly="0" labelOnly="1" outline="0" fieldPosition="0">
        <references count="1">
          <reference field="16" count="1">
            <x v="38"/>
          </reference>
        </references>
      </pivotArea>
    </format>
    <format dxfId="231">
      <pivotArea dataOnly="0" outline="0" fieldPosition="0">
        <references count="1">
          <reference field="16" count="1">
            <x v="39"/>
          </reference>
        </references>
      </pivotArea>
    </format>
    <format dxfId="230">
      <pivotArea dataOnly="0" outline="0" fieldPosition="0">
        <references count="1">
          <reference field="16" count="1">
            <x v="39"/>
          </reference>
        </references>
      </pivotArea>
    </format>
  </formats>
  <pivotTableStyleInfo name="PivotStyleMedium2" showRowHeaders="1" showColHeaders="1" showRowStripes="0" showColStripes="0" showLastColumn="1"/>
</pivotTableDefinition>
</file>

<file path=xl/pivotTables/pivotTable20.xml><?xml version="1.0" encoding="utf-8"?>
<pivotTableDefinition xmlns="http://schemas.openxmlformats.org/spreadsheetml/2006/main" name="Tabla dinámica8" cacheId="151" applyNumberFormats="0" applyBorderFormats="0" applyFontFormats="0" applyPatternFormats="0" applyAlignmentFormats="0" applyWidthHeightFormats="1" dataCaption="Valores" showError="1" updatedVersion="3" minRefreshableVersion="3" showCalcMbrs="0" useAutoFormatting="1" rowGrandTotals="0" colGrandTotals="0" itemPrintTitles="1" createdVersion="3" indent="0" compact="0" compactData="0" gridDropZones="1">
  <location ref="A29:H38" firstHeaderRow="1" firstDataRow="2" firstDataCol="1"/>
  <pivotFields count="24">
    <pivotField axis="axisCol" compact="0" outline="0" showAll="0">
      <items count="8">
        <item x="0"/>
        <item x="1"/>
        <item x="2"/>
        <item x="3"/>
        <item x="4"/>
        <item x="5"/>
        <item x="6"/>
        <item t="default"/>
      </items>
    </pivotField>
    <pivotField dataField="1" compact="0" outline="0" showAll="0"/>
    <pivotField axis="axisRow" compact="0" numFmtId="14" outline="0" showAll="0" sortType="ascending" defaultSubtotal="0">
      <items count="15">
        <item m="1" x="11"/>
        <item m="1" x="14"/>
        <item m="1" x="9"/>
        <item m="1" x="12"/>
        <item m="1" x="8"/>
        <item m="1" x="10"/>
        <item m="1" x="13"/>
        <item x="0"/>
        <item x="1"/>
        <item x="2"/>
        <item x="3"/>
        <item x="4"/>
        <item x="5"/>
        <item x="6"/>
        <item x="7"/>
      </items>
    </pivotField>
    <pivotField compact="0" outline="0" showAll="0">
      <items count="5">
        <item x="0"/>
        <item x="1"/>
        <item x="2"/>
        <item m="1" x="3"/>
        <item t="default"/>
      </items>
    </pivotField>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2"/>
  </rowFields>
  <rowItems count="8">
    <i>
      <x v="7"/>
    </i>
    <i>
      <x v="8"/>
    </i>
    <i>
      <x v="9"/>
    </i>
    <i>
      <x v="10"/>
    </i>
    <i>
      <x v="11"/>
    </i>
    <i>
      <x v="12"/>
    </i>
    <i>
      <x v="13"/>
    </i>
    <i>
      <x v="14"/>
    </i>
  </rowItems>
  <colFields count="1">
    <field x="0"/>
  </colFields>
  <colItems count="7">
    <i>
      <x/>
    </i>
    <i>
      <x v="1"/>
    </i>
    <i>
      <x v="2"/>
    </i>
    <i>
      <x v="3"/>
    </i>
    <i>
      <x v="4"/>
    </i>
    <i>
      <x v="5"/>
    </i>
    <i>
      <x v="6"/>
    </i>
  </colItems>
  <dataFields count="1">
    <dataField name="Cuenta de Of" fld="1" subtotal="count" baseField="0" baseItem="0"/>
  </dataFields>
  <formats count="6">
    <format dxfId="244">
      <pivotArea outline="0" collapsedLevelsAreSubtotals="1" fieldPosition="0"/>
    </format>
    <format dxfId="243">
      <pivotArea field="3" type="button" dataOnly="0" labelOnly="1" outline="0"/>
    </format>
    <format dxfId="242">
      <pivotArea type="topRight" dataOnly="0" labelOnly="1" outline="0" fieldPosition="0"/>
    </format>
    <format dxfId="241">
      <pivotArea dataOnly="0" labelOnly="1" grandCol="1" outline="0" fieldPosition="0"/>
    </format>
    <format dxfId="240">
      <pivotArea outline="0" collapsedLevelsAreSubtotals="1" fieldPosition="0"/>
    </format>
    <format dxfId="239">
      <pivotArea dataOnly="0" labelOnly="1" outline="0" fieldPosition="0">
        <references count="1">
          <reference field="2" count="0"/>
        </references>
      </pivotArea>
    </format>
  </formats>
  <pivotTableStyleInfo name="PivotStyleMedium2" showRowHeaders="1" showColHeaders="1" showRowStripes="0" showColStripes="0" showLastColumn="1"/>
</pivotTableDefinition>
</file>

<file path=xl/pivotTables/pivotTable21.xml><?xml version="1.0" encoding="utf-8"?>
<pivotTableDefinition xmlns="http://schemas.openxmlformats.org/spreadsheetml/2006/main" name="Tabla dinámica9" cacheId="151" dataOnRows="1" applyNumberFormats="0" applyBorderFormats="0" applyFontFormats="0" applyPatternFormats="0" applyAlignmentFormats="0" applyWidthHeightFormats="1" dataCaption="Valores" updatedVersion="3" minRefreshableVersion="3" showCalcMbrs="0" useAutoFormatting="1" itemPrintTitles="1" createdVersion="3" indent="0" compact="0" compactData="0" gridDropZones="1">
  <location ref="A83:I92" firstHeaderRow="1" firstDataRow="2" firstDataCol="2"/>
  <pivotFields count="24">
    <pivotField axis="axisCol" compact="0" outline="0" showAll="0">
      <items count="8">
        <item x="0"/>
        <item x="1"/>
        <item x="2"/>
        <item x="3"/>
        <item x="4"/>
        <item x="5"/>
        <item x="6"/>
        <item t="default"/>
      </items>
    </pivotField>
    <pivotField compact="0" outline="0" showAll="0"/>
    <pivotField compact="0" numFmtId="14" outline="0" showAll="0" defaultSubtotal="0"/>
    <pivotField compact="0" outline="0" showAll="0"/>
    <pivotField compact="0" outline="0" showAll="0"/>
    <pivotField compact="0" outline="0" showAll="0"/>
    <pivotField compact="0" numFmtId="2" outline="0" showAll="0"/>
    <pivotField compact="0" numFmtId="2" outline="0" showAll="0"/>
    <pivotField compact="0" numFmtId="2" outline="0" showAll="0"/>
    <pivotField compact="0" outline="0" showAll="0"/>
    <pivotField compact="0" outline="0" showAll="0"/>
    <pivotField compact="0" outline="0"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h="1" x="3"/>
        <item m="1" x="8"/>
        <item m="1" x="10"/>
        <item m="1" x="6"/>
        <item m="1" x="9"/>
        <item h="1" x="4"/>
        <item m="1" x="5"/>
        <item m="1" x="7"/>
        <item x="0"/>
        <item x="1"/>
        <item x="2"/>
      </items>
    </pivotField>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20"/>
    <field x="-2"/>
  </rowFields>
  <rowItems count="8">
    <i>
      <x v="8"/>
      <x/>
    </i>
    <i r="1" i="1">
      <x v="1"/>
    </i>
    <i>
      <x v="9"/>
      <x/>
    </i>
    <i r="1" i="1">
      <x v="1"/>
    </i>
    <i>
      <x v="10"/>
      <x/>
    </i>
    <i r="1" i="1">
      <x v="1"/>
    </i>
    <i t="grand">
      <x/>
    </i>
    <i t="grand" i="1">
      <x/>
    </i>
  </rowItems>
  <colFields count="1">
    <field x="0"/>
  </colFields>
  <colItems count="7">
    <i>
      <x/>
    </i>
    <i>
      <x v="1"/>
    </i>
    <i>
      <x v="2"/>
    </i>
    <i>
      <x v="3"/>
    </i>
    <i>
      <x v="4"/>
    </i>
    <i>
      <x v="5"/>
    </i>
    <i t="grand">
      <x/>
    </i>
  </colItems>
  <dataFields count="2">
    <dataField name="Suma de At - Ad" fld="13" baseField="0" baseItem="0" numFmtId="4"/>
    <dataField name="Suma de Horas" fld="21" baseField="0" baseItem="0" numFmtId="4"/>
  </dataFields>
  <formats count="1">
    <format dxfId="245">
      <pivotArea outline="0" collapsedLevelsAreSubtotals="1" fieldPosition="0"/>
    </format>
  </formats>
  <pivotTableStyleInfo name="PivotStyleMedium2"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ivotTable" Target="../pivotTables/pivotTable5.xml"/><Relationship Id="rId7"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rinterSettings" Target="../printerSettings/printerSettings7.bin"/><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Hoja2"/>
  <dimension ref="B3:L44"/>
  <sheetViews>
    <sheetView topLeftCell="A19" workbookViewId="0">
      <selection activeCell="D31" sqref="D31:D35"/>
    </sheetView>
  </sheetViews>
  <sheetFormatPr baseColWidth="10" defaultRowHeight="12.75"/>
  <cols>
    <col min="1" max="1" width="2.5703125" customWidth="1"/>
    <col min="2" max="2" width="26.5703125" customWidth="1"/>
    <col min="5" max="5" width="12.140625" customWidth="1"/>
    <col min="6" max="6" width="13" customWidth="1"/>
    <col min="7" max="7" width="13.28515625" customWidth="1"/>
    <col min="9" max="9" width="27.7109375" customWidth="1"/>
    <col min="12" max="12" width="15.7109375" customWidth="1"/>
  </cols>
  <sheetData>
    <row r="3" spans="2:7" ht="18">
      <c r="B3" s="2" t="s">
        <v>274</v>
      </c>
      <c r="C3" s="2"/>
      <c r="D3" s="2"/>
      <c r="E3" s="2"/>
      <c r="F3" s="2"/>
      <c r="G3" s="2"/>
    </row>
    <row r="5" spans="2:7">
      <c r="B5" s="3"/>
      <c r="C5" s="3"/>
      <c r="D5" s="3"/>
      <c r="G5" s="3"/>
    </row>
    <row r="6" spans="2:7" ht="16.5" customHeight="1">
      <c r="B6" s="4" t="s">
        <v>0</v>
      </c>
      <c r="C6" s="4" t="s">
        <v>1</v>
      </c>
      <c r="D6" s="3"/>
      <c r="E6" s="4" t="s">
        <v>263</v>
      </c>
      <c r="F6" s="4" t="s">
        <v>262</v>
      </c>
      <c r="G6" s="4" t="s">
        <v>100</v>
      </c>
    </row>
    <row r="7" spans="2:7">
      <c r="B7" s="5" t="s">
        <v>2</v>
      </c>
      <c r="C7" s="6">
        <v>1.7361111111111112E-2</v>
      </c>
      <c r="D7" s="3"/>
      <c r="E7" s="71" t="s">
        <v>265</v>
      </c>
      <c r="F7" s="71" t="s">
        <v>264</v>
      </c>
      <c r="G7" s="7">
        <v>18000</v>
      </c>
    </row>
    <row r="8" spans="2:7">
      <c r="B8" s="5" t="s">
        <v>3</v>
      </c>
      <c r="C8" s="6">
        <v>1.0416666666666666E-2</v>
      </c>
      <c r="D8" s="3"/>
      <c r="E8" s="71" t="s">
        <v>265</v>
      </c>
      <c r="F8" s="71" t="s">
        <v>268</v>
      </c>
      <c r="G8" s="7">
        <v>8000</v>
      </c>
    </row>
    <row r="9" spans="2:7">
      <c r="B9" s="7" t="s">
        <v>4</v>
      </c>
      <c r="C9" s="6">
        <v>1.7361111111111112E-2</v>
      </c>
      <c r="D9" s="3"/>
      <c r="E9" s="71" t="s">
        <v>266</v>
      </c>
      <c r="F9" s="71" t="s">
        <v>264</v>
      </c>
      <c r="G9" s="7">
        <v>12000</v>
      </c>
    </row>
    <row r="10" spans="2:7">
      <c r="B10" s="5" t="s">
        <v>5</v>
      </c>
      <c r="C10" s="6">
        <v>6.9444444444444441E-3</v>
      </c>
      <c r="D10" s="3"/>
      <c r="E10" s="71" t="s">
        <v>266</v>
      </c>
      <c r="F10" s="71" t="s">
        <v>267</v>
      </c>
      <c r="G10" s="7">
        <v>8000</v>
      </c>
    </row>
    <row r="11" spans="2:7">
      <c r="B11" s="5" t="s">
        <v>6</v>
      </c>
      <c r="C11" s="6">
        <v>6.5972222222222224E-2</v>
      </c>
      <c r="D11" s="3"/>
      <c r="E11" s="71" t="s">
        <v>266</v>
      </c>
      <c r="F11" s="71" t="s">
        <v>268</v>
      </c>
      <c r="G11" s="7">
        <v>8000</v>
      </c>
    </row>
    <row r="12" spans="2:7">
      <c r="B12" s="5" t="s">
        <v>7</v>
      </c>
      <c r="C12" s="6">
        <v>9.375E-2</v>
      </c>
      <c r="D12" s="3"/>
      <c r="E12" s="71" t="s">
        <v>269</v>
      </c>
      <c r="F12" s="71" t="s">
        <v>264</v>
      </c>
      <c r="G12" s="7">
        <v>9200</v>
      </c>
    </row>
    <row r="13" spans="2:7">
      <c r="B13" s="5" t="s">
        <v>8</v>
      </c>
      <c r="C13" s="6">
        <v>0.10069444444444443</v>
      </c>
      <c r="D13" s="3"/>
      <c r="E13" s="71" t="s">
        <v>269</v>
      </c>
      <c r="F13" s="71" t="s">
        <v>267</v>
      </c>
      <c r="G13" s="7">
        <v>7000</v>
      </c>
    </row>
    <row r="14" spans="2:7">
      <c r="B14" s="5" t="s">
        <v>316</v>
      </c>
      <c r="C14" s="6">
        <v>9.375E-2</v>
      </c>
      <c r="D14" s="3"/>
      <c r="E14" s="71" t="s">
        <v>269</v>
      </c>
      <c r="F14" s="71" t="s">
        <v>268</v>
      </c>
      <c r="G14" s="7">
        <v>7000</v>
      </c>
    </row>
    <row r="15" spans="2:7">
      <c r="E15" s="71" t="s">
        <v>270</v>
      </c>
      <c r="F15" s="71" t="s">
        <v>268</v>
      </c>
      <c r="G15" s="5">
        <v>2000</v>
      </c>
    </row>
    <row r="16" spans="2:7">
      <c r="E16" s="71" t="s">
        <v>271</v>
      </c>
      <c r="F16" s="71" t="s">
        <v>264</v>
      </c>
      <c r="G16" s="7">
        <v>12000</v>
      </c>
    </row>
    <row r="17" spans="2:12">
      <c r="E17" s="71" t="s">
        <v>271</v>
      </c>
      <c r="F17" s="71" t="s">
        <v>268</v>
      </c>
      <c r="G17" s="5">
        <v>12000</v>
      </c>
    </row>
    <row r="18" spans="2:12">
      <c r="E18" s="71" t="s">
        <v>272</v>
      </c>
      <c r="F18" s="71" t="s">
        <v>264</v>
      </c>
      <c r="G18" s="5">
        <v>9000</v>
      </c>
    </row>
    <row r="19" spans="2:12">
      <c r="E19" s="71" t="s">
        <v>272</v>
      </c>
      <c r="F19" s="71" t="s">
        <v>267</v>
      </c>
      <c r="G19" s="5">
        <v>4500</v>
      </c>
    </row>
    <row r="20" spans="2:12">
      <c r="E20" s="71" t="s">
        <v>272</v>
      </c>
      <c r="F20" s="71" t="s">
        <v>268</v>
      </c>
      <c r="G20" s="5">
        <v>6000</v>
      </c>
    </row>
    <row r="21" spans="2:12">
      <c r="E21" s="71" t="s">
        <v>273</v>
      </c>
      <c r="F21" s="71" t="s">
        <v>264</v>
      </c>
      <c r="G21" s="5">
        <v>900</v>
      </c>
    </row>
    <row r="26" spans="2:12" ht="15">
      <c r="C26" s="435" t="s">
        <v>865</v>
      </c>
      <c r="D26" s="432">
        <v>187</v>
      </c>
      <c r="E26" s="432">
        <v>250</v>
      </c>
      <c r="F26" s="432">
        <v>375</v>
      </c>
      <c r="G26" s="432">
        <v>700</v>
      </c>
      <c r="H26" s="432">
        <v>750</v>
      </c>
      <c r="I26" s="432">
        <v>1500</v>
      </c>
      <c r="J26" s="432">
        <v>3000</v>
      </c>
      <c r="K26" s="438">
        <v>1</v>
      </c>
      <c r="L26" s="438">
        <v>2</v>
      </c>
    </row>
    <row r="27" spans="2:12">
      <c r="B27" s="437" t="s">
        <v>12</v>
      </c>
      <c r="C27" s="436">
        <v>2</v>
      </c>
      <c r="D27" s="433"/>
      <c r="E27" s="433"/>
      <c r="F27" s="433"/>
      <c r="G27" s="433"/>
      <c r="H27" s="433">
        <v>10000</v>
      </c>
      <c r="I27" s="433"/>
      <c r="J27" s="433"/>
      <c r="K27" s="433">
        <v>8000</v>
      </c>
      <c r="L27" s="433"/>
    </row>
    <row r="28" spans="2:12">
      <c r="B28" s="437" t="s">
        <v>13</v>
      </c>
      <c r="C28" s="436">
        <v>3</v>
      </c>
      <c r="D28" s="433"/>
      <c r="E28" s="433"/>
      <c r="F28" s="433"/>
      <c r="G28" s="433"/>
      <c r="H28" s="433">
        <v>11000</v>
      </c>
      <c r="I28" s="433"/>
      <c r="J28" s="433"/>
      <c r="K28" s="433">
        <v>8000</v>
      </c>
      <c r="L28" s="433"/>
    </row>
    <row r="29" spans="2:12">
      <c r="B29" s="437" t="s">
        <v>14</v>
      </c>
      <c r="C29" s="436">
        <v>4</v>
      </c>
      <c r="D29" s="433"/>
      <c r="E29" s="433"/>
      <c r="F29" s="433"/>
      <c r="G29" s="433"/>
      <c r="H29" s="433">
        <v>12000</v>
      </c>
      <c r="I29" s="433"/>
      <c r="J29" s="433"/>
      <c r="K29" s="433">
        <v>8000</v>
      </c>
      <c r="L29" s="433"/>
    </row>
    <row r="30" spans="2:12">
      <c r="B30" s="437" t="s">
        <v>16</v>
      </c>
      <c r="C30" s="436">
        <v>5</v>
      </c>
      <c r="D30" s="433"/>
      <c r="E30" s="433"/>
      <c r="F30" s="433"/>
      <c r="G30" s="433"/>
      <c r="H30" s="433">
        <v>5500</v>
      </c>
      <c r="I30" s="433">
        <v>5500</v>
      </c>
      <c r="J30" s="433"/>
      <c r="K30" s="433">
        <v>5500</v>
      </c>
      <c r="L30" s="517">
        <v>5000</v>
      </c>
    </row>
    <row r="31" spans="2:12">
      <c r="B31" s="437" t="s">
        <v>17</v>
      </c>
      <c r="C31" s="436">
        <v>6</v>
      </c>
      <c r="D31" s="433"/>
      <c r="E31" s="433"/>
      <c r="F31" s="433"/>
      <c r="G31" s="433"/>
      <c r="H31" s="433">
        <v>6500</v>
      </c>
      <c r="I31" s="433">
        <v>6500</v>
      </c>
      <c r="J31" s="433"/>
      <c r="K31" s="433">
        <v>5500</v>
      </c>
      <c r="L31" s="517">
        <v>5000</v>
      </c>
    </row>
    <row r="32" spans="2:12">
      <c r="B32" s="437" t="s">
        <v>18</v>
      </c>
      <c r="C32" s="436">
        <v>7</v>
      </c>
      <c r="D32" s="433"/>
      <c r="E32" s="433"/>
      <c r="F32" s="433"/>
      <c r="G32" s="433"/>
      <c r="H32" s="433">
        <v>7200</v>
      </c>
      <c r="I32" s="433">
        <v>7200</v>
      </c>
      <c r="J32" s="433"/>
      <c r="K32" s="433">
        <v>5500</v>
      </c>
      <c r="L32" s="517">
        <v>5000</v>
      </c>
    </row>
    <row r="33" spans="2:12">
      <c r="B33" s="437" t="s">
        <v>20</v>
      </c>
      <c r="C33" s="436">
        <v>8</v>
      </c>
      <c r="D33" s="433"/>
      <c r="E33" s="433"/>
      <c r="F33" s="433">
        <v>5500</v>
      </c>
      <c r="G33" s="433"/>
      <c r="H33" s="433">
        <v>5500</v>
      </c>
      <c r="I33" s="433"/>
      <c r="J33" s="433"/>
      <c r="K33" s="434">
        <v>5500</v>
      </c>
      <c r="L33" s="517">
        <v>2000</v>
      </c>
    </row>
    <row r="34" spans="2:12">
      <c r="B34" s="437" t="s">
        <v>21</v>
      </c>
      <c r="C34" s="436">
        <v>9</v>
      </c>
      <c r="D34" s="433"/>
      <c r="E34" s="433"/>
      <c r="F34" s="433">
        <v>6500</v>
      </c>
      <c r="G34" s="433"/>
      <c r="H34" s="433">
        <v>6500</v>
      </c>
      <c r="I34" s="433"/>
      <c r="J34" s="433"/>
      <c r="K34" s="434">
        <v>5500</v>
      </c>
      <c r="L34" s="517">
        <v>2500</v>
      </c>
    </row>
    <row r="35" spans="2:12">
      <c r="B35" s="437" t="s">
        <v>22</v>
      </c>
      <c r="C35" s="436">
        <v>10</v>
      </c>
      <c r="D35" s="433"/>
      <c r="E35" s="433"/>
      <c r="F35" s="433">
        <v>7500</v>
      </c>
      <c r="G35" s="433"/>
      <c r="H35" s="433">
        <v>7500</v>
      </c>
      <c r="I35" s="433"/>
      <c r="J35" s="433"/>
      <c r="K35" s="434">
        <v>5500</v>
      </c>
      <c r="L35" s="517">
        <v>3000</v>
      </c>
    </row>
    <row r="36" spans="2:12">
      <c r="B36" s="437" t="s">
        <v>32</v>
      </c>
      <c r="C36" s="436">
        <v>11</v>
      </c>
      <c r="D36" s="433"/>
      <c r="E36" s="433"/>
      <c r="F36" s="433"/>
      <c r="G36" s="433"/>
      <c r="H36" s="433"/>
      <c r="I36" s="433"/>
      <c r="J36" s="433">
        <v>900</v>
      </c>
      <c r="K36" s="433"/>
      <c r="L36" s="433"/>
    </row>
    <row r="37" spans="2:12">
      <c r="B37" s="437" t="s">
        <v>33</v>
      </c>
      <c r="C37" s="436">
        <v>12</v>
      </c>
      <c r="D37" s="433"/>
      <c r="E37" s="433"/>
      <c r="F37" s="433"/>
      <c r="G37" s="433"/>
      <c r="H37" s="433"/>
      <c r="I37" s="433"/>
      <c r="J37" s="433">
        <v>900</v>
      </c>
      <c r="K37" s="433"/>
      <c r="L37" s="433"/>
    </row>
    <row r="38" spans="2:12">
      <c r="B38" s="437" t="s">
        <v>34</v>
      </c>
      <c r="C38" s="436">
        <v>13</v>
      </c>
      <c r="D38" s="433"/>
      <c r="E38" s="433"/>
      <c r="F38" s="433"/>
      <c r="G38" s="433"/>
      <c r="H38" s="433"/>
      <c r="I38" s="433"/>
      <c r="J38" s="433">
        <v>900</v>
      </c>
      <c r="K38" s="433"/>
      <c r="L38" s="433"/>
    </row>
    <row r="39" spans="2:12">
      <c r="B39" s="437" t="s">
        <v>24</v>
      </c>
      <c r="C39" s="436">
        <v>14</v>
      </c>
      <c r="D39" s="433"/>
      <c r="E39" s="433"/>
      <c r="F39" s="433">
        <v>5500</v>
      </c>
      <c r="G39" s="433"/>
      <c r="H39" s="433">
        <v>5500</v>
      </c>
      <c r="I39" s="433"/>
      <c r="J39" s="433"/>
      <c r="K39" s="434">
        <v>5500</v>
      </c>
      <c r="L39" s="434">
        <v>4000</v>
      </c>
    </row>
    <row r="40" spans="2:12">
      <c r="B40" s="437" t="s">
        <v>25</v>
      </c>
      <c r="C40" s="436">
        <v>15</v>
      </c>
      <c r="D40" s="433"/>
      <c r="E40" s="433"/>
      <c r="F40" s="433">
        <v>6500</v>
      </c>
      <c r="G40" s="433"/>
      <c r="H40" s="433">
        <v>6500</v>
      </c>
      <c r="I40" s="433"/>
      <c r="J40" s="433"/>
      <c r="K40" s="434">
        <v>5500</v>
      </c>
      <c r="L40" s="434">
        <v>4000</v>
      </c>
    </row>
    <row r="41" spans="2:12">
      <c r="B41" s="437" t="s">
        <v>26</v>
      </c>
      <c r="C41" s="436">
        <v>16</v>
      </c>
      <c r="D41" s="433"/>
      <c r="E41" s="433"/>
      <c r="F41" s="433">
        <v>7500</v>
      </c>
      <c r="G41" s="433"/>
      <c r="H41" s="433">
        <v>7500</v>
      </c>
      <c r="I41" s="433"/>
      <c r="J41" s="433"/>
      <c r="K41" s="434">
        <v>5500</v>
      </c>
      <c r="L41" s="434">
        <v>4000</v>
      </c>
    </row>
    <row r="42" spans="2:12">
      <c r="B42" s="437" t="s">
        <v>28</v>
      </c>
      <c r="C42" s="436">
        <v>17</v>
      </c>
      <c r="D42" s="433"/>
      <c r="E42" s="433"/>
      <c r="F42" s="433">
        <v>4500</v>
      </c>
      <c r="G42" s="433"/>
      <c r="H42" s="433">
        <v>4500</v>
      </c>
      <c r="I42" s="433">
        <v>4500</v>
      </c>
      <c r="J42" s="433"/>
      <c r="K42" s="434">
        <v>8000</v>
      </c>
      <c r="L42" s="434">
        <v>2500</v>
      </c>
    </row>
    <row r="43" spans="2:12">
      <c r="B43" s="437" t="s">
        <v>29</v>
      </c>
      <c r="C43" s="436">
        <v>18</v>
      </c>
      <c r="D43" s="433"/>
      <c r="E43" s="433"/>
      <c r="F43" s="433">
        <v>4500</v>
      </c>
      <c r="G43" s="433"/>
      <c r="H43" s="433">
        <v>4500</v>
      </c>
      <c r="I43" s="433">
        <v>4500</v>
      </c>
      <c r="J43" s="433"/>
      <c r="K43" s="434">
        <v>8000</v>
      </c>
      <c r="L43" s="434">
        <v>2500</v>
      </c>
    </row>
    <row r="44" spans="2:12">
      <c r="B44" s="437" t="s">
        <v>30</v>
      </c>
      <c r="C44" s="436">
        <v>19</v>
      </c>
      <c r="D44" s="433"/>
      <c r="E44" s="433"/>
      <c r="F44" s="433">
        <v>4500</v>
      </c>
      <c r="G44" s="433"/>
      <c r="H44" s="433">
        <v>4500</v>
      </c>
      <c r="I44" s="433">
        <v>4500</v>
      </c>
      <c r="J44" s="433"/>
      <c r="K44" s="434">
        <v>8000</v>
      </c>
      <c r="L44" s="434">
        <v>2500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Hoja6">
    <tabColor rgb="FF00B050"/>
  </sheetPr>
  <dimension ref="A2:C69"/>
  <sheetViews>
    <sheetView workbookViewId="0">
      <selection activeCell="F26" sqref="F26"/>
    </sheetView>
  </sheetViews>
  <sheetFormatPr baseColWidth="10" defaultRowHeight="12.75"/>
  <sheetData>
    <row r="2" spans="1:3">
      <c r="A2" s="95" t="s">
        <v>40</v>
      </c>
      <c r="B2" s="95" t="s">
        <v>670</v>
      </c>
      <c r="C2" s="191" t="s">
        <v>693</v>
      </c>
    </row>
    <row r="3" spans="1:3">
      <c r="A3" s="82" t="s">
        <v>11</v>
      </c>
      <c r="B3" s="82">
        <v>1273348</v>
      </c>
      <c r="C3" s="273">
        <v>40698</v>
      </c>
    </row>
    <row r="4" spans="1:3">
      <c r="A4" s="82" t="s">
        <v>11</v>
      </c>
      <c r="B4" s="82">
        <v>1272246</v>
      </c>
      <c r="C4" s="273">
        <v>40698</v>
      </c>
    </row>
    <row r="5" spans="1:3">
      <c r="A5" s="82" t="s">
        <v>11</v>
      </c>
      <c r="B5" s="82">
        <v>1271335</v>
      </c>
      <c r="C5" s="273">
        <v>40698</v>
      </c>
    </row>
    <row r="6" spans="1:3">
      <c r="A6" s="82" t="s">
        <v>11</v>
      </c>
      <c r="B6" s="82">
        <v>7084743</v>
      </c>
      <c r="C6" s="273">
        <v>40698</v>
      </c>
    </row>
    <row r="7" spans="1:3">
      <c r="A7" s="82" t="s">
        <v>11</v>
      </c>
      <c r="B7" s="82">
        <v>7084654</v>
      </c>
      <c r="C7" s="273">
        <v>40698</v>
      </c>
    </row>
    <row r="8" spans="1:3">
      <c r="A8" s="82" t="s">
        <v>11</v>
      </c>
      <c r="B8" s="82">
        <v>7084958</v>
      </c>
      <c r="C8" s="273">
        <v>40698</v>
      </c>
    </row>
    <row r="9" spans="1:3">
      <c r="A9" s="82" t="s">
        <v>11</v>
      </c>
      <c r="B9" s="82">
        <v>7085217</v>
      </c>
      <c r="C9" s="273">
        <v>40698</v>
      </c>
    </row>
    <row r="10" spans="1:3">
      <c r="A10" s="82" t="s">
        <v>11</v>
      </c>
      <c r="B10" s="82">
        <v>7084742</v>
      </c>
      <c r="C10" s="273">
        <v>40698</v>
      </c>
    </row>
    <row r="11" spans="1:3">
      <c r="A11" s="82" t="s">
        <v>11</v>
      </c>
      <c r="B11" s="82">
        <v>1271338</v>
      </c>
      <c r="C11" s="273">
        <v>40698</v>
      </c>
    </row>
    <row r="12" spans="1:3">
      <c r="A12" s="82" t="s">
        <v>11</v>
      </c>
      <c r="B12" s="82">
        <v>1271765</v>
      </c>
      <c r="C12" s="273">
        <v>40698</v>
      </c>
    </row>
    <row r="13" spans="1:3">
      <c r="A13" s="82" t="s">
        <v>11</v>
      </c>
      <c r="B13" s="82">
        <v>7084604</v>
      </c>
      <c r="C13" s="273">
        <v>40698</v>
      </c>
    </row>
    <row r="14" spans="1:3">
      <c r="A14" s="82" t="s">
        <v>15</v>
      </c>
      <c r="B14" s="82">
        <v>7084668</v>
      </c>
      <c r="C14" s="273">
        <v>40698</v>
      </c>
    </row>
    <row r="15" spans="1:3">
      <c r="A15" s="82" t="s">
        <v>15</v>
      </c>
      <c r="B15" s="82">
        <v>7085401</v>
      </c>
      <c r="C15" s="273">
        <v>40698</v>
      </c>
    </row>
    <row r="16" spans="1:3">
      <c r="A16" s="82" t="s">
        <v>15</v>
      </c>
      <c r="B16" s="82">
        <v>7085229</v>
      </c>
      <c r="C16" s="273">
        <v>40698</v>
      </c>
    </row>
    <row r="17" spans="1:3">
      <c r="A17" s="82" t="s">
        <v>19</v>
      </c>
      <c r="B17" s="82">
        <v>1275383</v>
      </c>
      <c r="C17" s="273">
        <v>40693</v>
      </c>
    </row>
    <row r="18" spans="1:3">
      <c r="A18" s="82" t="s">
        <v>19</v>
      </c>
      <c r="B18" s="82">
        <v>1273464</v>
      </c>
      <c r="C18" s="273">
        <v>40697</v>
      </c>
    </row>
    <row r="19" spans="1:3">
      <c r="A19" s="82" t="s">
        <v>19</v>
      </c>
      <c r="B19" s="82">
        <v>1273943</v>
      </c>
      <c r="C19" s="273">
        <v>40697</v>
      </c>
    </row>
    <row r="20" spans="1:3">
      <c r="A20" s="82" t="s">
        <v>19</v>
      </c>
      <c r="B20" s="82">
        <v>1274308</v>
      </c>
      <c r="C20" s="273">
        <v>40697</v>
      </c>
    </row>
    <row r="21" spans="1:3">
      <c r="A21" s="82" t="s">
        <v>19</v>
      </c>
      <c r="B21" s="82">
        <v>1274752</v>
      </c>
      <c r="C21" s="273">
        <v>40697</v>
      </c>
    </row>
    <row r="22" spans="1:3">
      <c r="A22" s="82" t="s">
        <v>19</v>
      </c>
      <c r="B22" s="82">
        <v>1274180</v>
      </c>
      <c r="C22" s="273">
        <v>40697</v>
      </c>
    </row>
    <row r="23" spans="1:3">
      <c r="A23" s="82" t="s">
        <v>19</v>
      </c>
      <c r="B23" s="82">
        <v>1275548</v>
      </c>
      <c r="C23" s="273">
        <v>40697</v>
      </c>
    </row>
    <row r="24" spans="1:3">
      <c r="A24" s="82" t="s">
        <v>19</v>
      </c>
      <c r="B24" s="82">
        <v>1274964</v>
      </c>
      <c r="C24" s="273">
        <v>40698</v>
      </c>
    </row>
    <row r="25" spans="1:3">
      <c r="A25" s="82" t="s">
        <v>19</v>
      </c>
      <c r="B25" s="82">
        <v>1274174</v>
      </c>
      <c r="C25" s="273">
        <v>40698</v>
      </c>
    </row>
    <row r="26" spans="1:3">
      <c r="A26" s="82" t="s">
        <v>19</v>
      </c>
      <c r="B26" s="82">
        <v>7083614</v>
      </c>
      <c r="C26" s="273">
        <v>40698</v>
      </c>
    </row>
    <row r="27" spans="1:3">
      <c r="A27" s="82" t="s">
        <v>19</v>
      </c>
      <c r="B27" s="82">
        <v>7084090</v>
      </c>
      <c r="C27" s="273">
        <v>40698</v>
      </c>
    </row>
    <row r="28" spans="1:3">
      <c r="A28" s="82" t="s">
        <v>19</v>
      </c>
      <c r="B28" s="82">
        <v>7084453</v>
      </c>
      <c r="C28" s="273">
        <v>40698</v>
      </c>
    </row>
    <row r="29" spans="1:3">
      <c r="A29" s="82" t="s">
        <v>19</v>
      </c>
      <c r="B29" s="82">
        <v>1275545</v>
      </c>
      <c r="C29" s="273">
        <v>40698</v>
      </c>
    </row>
    <row r="30" spans="1:3">
      <c r="A30" s="82" t="s">
        <v>19</v>
      </c>
      <c r="B30" s="82">
        <v>7085727</v>
      </c>
      <c r="C30" s="273">
        <v>40698</v>
      </c>
    </row>
    <row r="31" spans="1:3">
      <c r="A31" s="82" t="s">
        <v>23</v>
      </c>
      <c r="B31" s="82">
        <v>1273308</v>
      </c>
      <c r="C31" s="273">
        <v>40698</v>
      </c>
    </row>
    <row r="32" spans="1:3">
      <c r="A32" s="82" t="s">
        <v>23</v>
      </c>
      <c r="B32" s="82">
        <v>1273964</v>
      </c>
      <c r="C32" s="273">
        <v>40698</v>
      </c>
    </row>
    <row r="33" spans="1:3">
      <c r="A33" s="82" t="s">
        <v>23</v>
      </c>
      <c r="B33" s="82">
        <v>1274150</v>
      </c>
      <c r="C33" s="273">
        <v>40698</v>
      </c>
    </row>
    <row r="34" spans="1:3">
      <c r="A34" s="82" t="s">
        <v>23</v>
      </c>
      <c r="B34" s="82">
        <v>1273959</v>
      </c>
      <c r="C34" s="273">
        <v>40698</v>
      </c>
    </row>
    <row r="35" spans="1:3">
      <c r="A35" s="82" t="s">
        <v>23</v>
      </c>
      <c r="B35" s="82">
        <v>1273653</v>
      </c>
      <c r="C35" s="273">
        <v>40698</v>
      </c>
    </row>
    <row r="36" spans="1:3">
      <c r="A36" s="82" t="s">
        <v>23</v>
      </c>
      <c r="B36" s="82">
        <v>1274757</v>
      </c>
      <c r="C36" s="273">
        <v>40698</v>
      </c>
    </row>
    <row r="37" spans="1:3">
      <c r="A37" s="82" t="s">
        <v>23</v>
      </c>
      <c r="B37" s="82">
        <v>1274223</v>
      </c>
      <c r="C37" s="273">
        <v>40698</v>
      </c>
    </row>
    <row r="38" spans="1:3">
      <c r="A38" s="82" t="s">
        <v>23</v>
      </c>
      <c r="B38" s="82">
        <v>1274428</v>
      </c>
      <c r="C38" s="273">
        <v>40698</v>
      </c>
    </row>
    <row r="39" spans="1:3">
      <c r="A39" s="82" t="s">
        <v>23</v>
      </c>
      <c r="B39" s="82">
        <v>1274176</v>
      </c>
      <c r="C39" s="273">
        <v>40698</v>
      </c>
    </row>
    <row r="40" spans="1:3">
      <c r="A40" s="82" t="s">
        <v>23</v>
      </c>
      <c r="B40" s="82">
        <v>1274175</v>
      </c>
      <c r="C40" s="273">
        <v>40698</v>
      </c>
    </row>
    <row r="41" spans="1:3">
      <c r="A41" s="82" t="s">
        <v>23</v>
      </c>
      <c r="B41" s="82">
        <v>7084640</v>
      </c>
      <c r="C41" s="273">
        <v>40698</v>
      </c>
    </row>
    <row r="42" spans="1:3">
      <c r="A42" s="82" t="s">
        <v>23</v>
      </c>
      <c r="B42" s="82">
        <v>1274141</v>
      </c>
      <c r="C42" s="273">
        <v>40699</v>
      </c>
    </row>
    <row r="43" spans="1:3">
      <c r="A43" s="82" t="s">
        <v>23</v>
      </c>
      <c r="B43" s="82">
        <v>1273667</v>
      </c>
      <c r="C43" s="273">
        <v>40699</v>
      </c>
    </row>
    <row r="44" spans="1:3">
      <c r="A44" s="82" t="s">
        <v>23</v>
      </c>
      <c r="B44" s="82">
        <v>1274154</v>
      </c>
      <c r="C44" s="273">
        <v>40699</v>
      </c>
    </row>
    <row r="45" spans="1:3">
      <c r="A45" s="82" t="s">
        <v>23</v>
      </c>
      <c r="B45" s="82">
        <v>7084786</v>
      </c>
      <c r="C45" s="273">
        <v>40699</v>
      </c>
    </row>
    <row r="46" spans="1:3">
      <c r="A46" s="82" t="s">
        <v>23</v>
      </c>
      <c r="B46" s="82">
        <v>1273717</v>
      </c>
      <c r="C46" s="273">
        <v>40697</v>
      </c>
    </row>
    <row r="47" spans="1:3">
      <c r="A47" s="82" t="s">
        <v>23</v>
      </c>
      <c r="B47" s="82">
        <v>1276584</v>
      </c>
      <c r="C47" s="273">
        <v>40697</v>
      </c>
    </row>
    <row r="48" spans="1:3">
      <c r="A48" s="82" t="s">
        <v>27</v>
      </c>
      <c r="B48" s="82">
        <v>1273419</v>
      </c>
      <c r="C48" s="273">
        <v>40693</v>
      </c>
    </row>
    <row r="49" spans="1:3">
      <c r="A49" s="82" t="s">
        <v>27</v>
      </c>
      <c r="B49" s="82">
        <v>1273001</v>
      </c>
      <c r="C49" s="273">
        <v>40693</v>
      </c>
    </row>
    <row r="50" spans="1:3">
      <c r="A50" s="82" t="s">
        <v>27</v>
      </c>
      <c r="B50" s="82">
        <v>7084444</v>
      </c>
      <c r="C50" s="273">
        <v>40693</v>
      </c>
    </row>
    <row r="51" spans="1:3">
      <c r="A51" s="82" t="s">
        <v>27</v>
      </c>
      <c r="B51" s="82">
        <v>7084441</v>
      </c>
      <c r="C51" s="273">
        <v>40694</v>
      </c>
    </row>
    <row r="52" spans="1:3">
      <c r="A52" s="82" t="s">
        <v>27</v>
      </c>
      <c r="B52" s="82">
        <v>1273165</v>
      </c>
      <c r="C52" s="273">
        <v>40694</v>
      </c>
    </row>
    <row r="53" spans="1:3">
      <c r="A53" s="82" t="s">
        <v>27</v>
      </c>
      <c r="B53" s="82">
        <v>1273799</v>
      </c>
      <c r="C53" s="273">
        <v>40694</v>
      </c>
    </row>
    <row r="54" spans="1:3">
      <c r="A54" s="82" t="s">
        <v>27</v>
      </c>
      <c r="B54" s="82">
        <v>7084679</v>
      </c>
      <c r="C54" s="273">
        <v>40694</v>
      </c>
    </row>
    <row r="55" spans="1:3">
      <c r="A55" s="82" t="s">
        <v>27</v>
      </c>
      <c r="B55" s="82">
        <v>7084553</v>
      </c>
      <c r="C55" s="273">
        <v>40694</v>
      </c>
    </row>
    <row r="56" spans="1:3">
      <c r="A56" s="82" t="s">
        <v>27</v>
      </c>
      <c r="B56" s="82">
        <v>7085219</v>
      </c>
      <c r="C56" s="273">
        <v>40697</v>
      </c>
    </row>
    <row r="57" spans="1:3">
      <c r="A57" s="82" t="s">
        <v>27</v>
      </c>
      <c r="B57" s="82">
        <v>7084976</v>
      </c>
      <c r="C57" s="273">
        <v>40697</v>
      </c>
    </row>
    <row r="58" spans="1:3">
      <c r="A58" s="82" t="s">
        <v>27</v>
      </c>
      <c r="B58" s="82">
        <v>7085174</v>
      </c>
      <c r="C58" s="273">
        <v>40698</v>
      </c>
    </row>
    <row r="59" spans="1:3">
      <c r="A59" s="82" t="s">
        <v>27</v>
      </c>
      <c r="B59" s="82">
        <v>7085267</v>
      </c>
      <c r="C59" s="273">
        <v>40698</v>
      </c>
    </row>
    <row r="60" spans="1:3">
      <c r="A60" s="82" t="s">
        <v>27</v>
      </c>
      <c r="B60" s="82">
        <v>7084805</v>
      </c>
      <c r="C60" s="273">
        <v>40698</v>
      </c>
    </row>
    <row r="61" spans="1:3">
      <c r="A61" s="82" t="s">
        <v>27</v>
      </c>
      <c r="B61" s="82">
        <v>1274137</v>
      </c>
      <c r="C61" s="273">
        <v>40698</v>
      </c>
    </row>
    <row r="62" spans="1:3">
      <c r="A62" s="82" t="s">
        <v>27</v>
      </c>
      <c r="B62" s="82">
        <v>7084752</v>
      </c>
      <c r="C62" s="273">
        <v>40698</v>
      </c>
    </row>
    <row r="63" spans="1:3">
      <c r="A63" s="82" t="s">
        <v>27</v>
      </c>
      <c r="B63" s="82">
        <v>7084749</v>
      </c>
      <c r="C63" s="273">
        <v>40698</v>
      </c>
    </row>
    <row r="64" spans="1:3">
      <c r="A64" s="82" t="s">
        <v>27</v>
      </c>
      <c r="B64" s="82">
        <v>7083874</v>
      </c>
      <c r="C64" s="273">
        <v>40698</v>
      </c>
    </row>
    <row r="65" spans="1:3">
      <c r="A65" s="82" t="s">
        <v>27</v>
      </c>
      <c r="B65" s="82">
        <v>7085184</v>
      </c>
      <c r="C65" s="273">
        <v>40698</v>
      </c>
    </row>
    <row r="66" spans="1:3">
      <c r="A66" s="82" t="s">
        <v>27</v>
      </c>
      <c r="B66" s="82">
        <v>7085070</v>
      </c>
      <c r="C66" s="273">
        <v>40698</v>
      </c>
    </row>
    <row r="67" spans="1:3">
      <c r="A67" s="82" t="s">
        <v>27</v>
      </c>
      <c r="B67" s="82">
        <v>7085032</v>
      </c>
      <c r="C67" s="273">
        <v>40699</v>
      </c>
    </row>
    <row r="68" spans="1:3">
      <c r="A68" s="82" t="s">
        <v>27</v>
      </c>
      <c r="B68" s="82">
        <v>7081663</v>
      </c>
      <c r="C68" s="273">
        <v>40698</v>
      </c>
    </row>
    <row r="69" spans="1:3">
      <c r="A69" s="82" t="s">
        <v>31</v>
      </c>
      <c r="B69" s="82">
        <v>1273288</v>
      </c>
      <c r="C69" s="273">
        <v>40697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7">
    <tabColor rgb="FF00B050"/>
  </sheetPr>
  <dimension ref="A1:BK723"/>
  <sheetViews>
    <sheetView topLeftCell="A16" zoomScale="85" zoomScaleNormal="85" workbookViewId="0">
      <selection activeCell="O59" sqref="O59"/>
    </sheetView>
  </sheetViews>
  <sheetFormatPr baseColWidth="10" defaultColWidth="6.28515625" defaultRowHeight="12.75"/>
  <cols>
    <col min="1" max="1" width="6.42578125" style="82" bestFit="1" customWidth="1"/>
    <col min="2" max="2" width="11.7109375" style="82" bestFit="1" customWidth="1"/>
    <col min="3" max="3" width="3.140625" style="82" bestFit="1" customWidth="1"/>
    <col min="4" max="4" width="6.28515625" style="82"/>
    <col min="5" max="5" width="3.5703125" style="82" bestFit="1" customWidth="1"/>
    <col min="6" max="6" width="5.85546875" style="82" bestFit="1" customWidth="1"/>
    <col min="7" max="7" width="10.7109375" style="82" bestFit="1" customWidth="1"/>
    <col min="8" max="9" width="9" style="82" bestFit="1" customWidth="1"/>
    <col min="10" max="10" width="46" style="82" bestFit="1" customWidth="1"/>
    <col min="11" max="11" width="15" style="82" bestFit="1" customWidth="1"/>
    <col min="12" max="12" width="5" style="82" bestFit="1" customWidth="1"/>
    <col min="13" max="13" width="6.140625" style="82" bestFit="1" customWidth="1"/>
    <col min="14" max="14" width="10.7109375" style="82" bestFit="1" customWidth="1"/>
    <col min="15" max="15" width="10.5703125" style="82" bestFit="1" customWidth="1"/>
    <col min="16" max="16" width="12.28515625" style="82" bestFit="1" customWidth="1"/>
    <col min="17" max="17" width="12.140625" style="82" bestFit="1" customWidth="1"/>
    <col min="18" max="18" width="9.85546875" style="82" bestFit="1" customWidth="1"/>
    <col min="19" max="19" width="6.7109375" style="82" bestFit="1" customWidth="1"/>
    <col min="20" max="20" width="9.7109375" style="82" bestFit="1" customWidth="1"/>
    <col min="21" max="21" width="6.7109375" style="82" bestFit="1" customWidth="1"/>
    <col min="22" max="22" width="6.5703125" style="82" bestFit="1" customWidth="1"/>
    <col min="23" max="23" width="18.28515625" style="82" bestFit="1" customWidth="1"/>
    <col min="24" max="24" width="10.28515625" style="96" bestFit="1" customWidth="1"/>
    <col min="25" max="25" width="28" style="82" bestFit="1" customWidth="1"/>
    <col min="26" max="26" width="122.42578125" style="82" bestFit="1" customWidth="1"/>
    <col min="27" max="27" width="16.28515625" style="82" bestFit="1" customWidth="1"/>
    <col min="28" max="28" width="2.140625" style="82" bestFit="1" customWidth="1"/>
    <col min="29" max="29" width="10.7109375" style="82" bestFit="1" customWidth="1"/>
    <col min="30" max="30" width="8.28515625" style="82" bestFit="1" customWidth="1"/>
    <col min="31" max="31" width="82.140625" style="82" bestFit="1" customWidth="1"/>
    <col min="32" max="32" width="7.85546875" style="82" bestFit="1" customWidth="1"/>
    <col min="33" max="33" width="10.140625" style="82" bestFit="1" customWidth="1"/>
    <col min="34" max="34" width="45.7109375" style="82" bestFit="1" customWidth="1"/>
    <col min="35" max="35" width="10.140625" style="82" bestFit="1" customWidth="1"/>
    <col min="36" max="36" width="45" style="82" bestFit="1" customWidth="1"/>
    <col min="37" max="37" width="10.140625" style="82" bestFit="1" customWidth="1"/>
    <col min="38" max="38" width="45.85546875" style="82" bestFit="1" customWidth="1"/>
    <col min="39" max="39" width="9.42578125" style="82" bestFit="1" customWidth="1"/>
    <col min="40" max="40" width="8.85546875" style="82" bestFit="1" customWidth="1"/>
    <col min="41" max="41" width="9.85546875" style="82" bestFit="1" customWidth="1"/>
    <col min="42" max="42" width="10.85546875" style="82" bestFit="1" customWidth="1"/>
    <col min="43" max="43" width="6.7109375" style="82" bestFit="1" customWidth="1"/>
    <col min="44" max="44" width="11.85546875" style="82" bestFit="1" customWidth="1"/>
    <col min="45" max="45" width="12.28515625" style="82" bestFit="1" customWidth="1"/>
    <col min="46" max="46" width="16.5703125" style="82" bestFit="1" customWidth="1"/>
    <col min="47" max="47" width="10.42578125" style="82" bestFit="1" customWidth="1"/>
    <col min="48" max="48" width="11.140625" style="82" bestFit="1" customWidth="1"/>
    <col min="49" max="49" width="7.28515625" style="82" bestFit="1" customWidth="1"/>
    <col min="50" max="50" width="13.5703125" style="82" bestFit="1" customWidth="1"/>
    <col min="51" max="51" width="13" style="82" bestFit="1" customWidth="1"/>
    <col min="52" max="52" width="15.42578125" style="82" bestFit="1" customWidth="1"/>
    <col min="53" max="53" width="17" style="82" bestFit="1" customWidth="1"/>
    <col min="54" max="54" width="14.85546875" style="82" bestFit="1" customWidth="1"/>
    <col min="55" max="55" width="10.42578125" style="82" bestFit="1" customWidth="1"/>
    <col min="56" max="56" width="18.28515625" style="82" bestFit="1" customWidth="1"/>
    <col min="57" max="57" width="13.5703125" style="82" bestFit="1" customWidth="1"/>
    <col min="58" max="58" width="52.5703125" style="82" bestFit="1" customWidth="1"/>
    <col min="59" max="59" width="19.28515625" style="82" bestFit="1" customWidth="1"/>
    <col min="60" max="60" width="17.5703125" style="82" bestFit="1" customWidth="1"/>
    <col min="61" max="61" width="14.28515625" style="82" bestFit="1" customWidth="1"/>
    <col min="62" max="62" width="13.42578125" style="82" bestFit="1" customWidth="1"/>
    <col min="63" max="16384" width="6.28515625" style="82"/>
  </cols>
  <sheetData>
    <row r="1" spans="1:63" ht="14.25">
      <c r="A1" s="70" t="s">
        <v>183</v>
      </c>
    </row>
    <row r="2" spans="1:63" s="52" customFormat="1" ht="32.25" customHeight="1" thickBot="1">
      <c r="A2" s="8" t="s">
        <v>43</v>
      </c>
      <c r="B2" s="9" t="s">
        <v>44</v>
      </c>
      <c r="C2" s="10" t="s">
        <v>45</v>
      </c>
      <c r="D2" s="9" t="s">
        <v>46</v>
      </c>
      <c r="E2" s="11" t="str">
        <f>IFERROR(IF(OR(RIGHT(G2,4)="etiq",RIGHT(G1,4)="etiq"),"X",IF(MID(G2,4,4)=$A$1,"X",VLOOKUP(CONCATENATE(D1,D2),#REF!,2,0))),"SD")</f>
        <v>SD</v>
      </c>
      <c r="F2" s="12" t="s">
        <v>47</v>
      </c>
      <c r="G2" s="13" t="s">
        <v>48</v>
      </c>
      <c r="H2" s="14" t="s">
        <v>49</v>
      </c>
      <c r="I2" s="10" t="s">
        <v>50</v>
      </c>
      <c r="J2" s="10" t="s">
        <v>51</v>
      </c>
      <c r="K2" s="12" t="s">
        <v>52</v>
      </c>
      <c r="L2" s="12" t="s">
        <v>53</v>
      </c>
      <c r="M2" s="12" t="s">
        <v>54</v>
      </c>
      <c r="N2" s="34" t="s">
        <v>55</v>
      </c>
      <c r="O2" s="83" t="s">
        <v>56</v>
      </c>
      <c r="P2" s="15" t="s">
        <v>57</v>
      </c>
      <c r="Q2" s="84" t="s">
        <v>58</v>
      </c>
      <c r="R2" s="16" t="s">
        <v>59</v>
      </c>
      <c r="S2" s="17" t="s">
        <v>60</v>
      </c>
      <c r="T2" s="16" t="s">
        <v>61</v>
      </c>
      <c r="U2" s="18" t="s">
        <v>62</v>
      </c>
      <c r="V2" s="19" t="s">
        <v>63</v>
      </c>
      <c r="W2" s="20" t="s">
        <v>64</v>
      </c>
      <c r="X2" s="97" t="s">
        <v>65</v>
      </c>
      <c r="Y2" s="21" t="s">
        <v>66</v>
      </c>
      <c r="Z2" s="22" t="s">
        <v>67</v>
      </c>
      <c r="AA2" s="23" t="s">
        <v>68</v>
      </c>
      <c r="AB2" s="24" t="s">
        <v>69</v>
      </c>
      <c r="AC2" s="85" t="s">
        <v>70</v>
      </c>
      <c r="AD2" s="86"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7" t="s">
        <v>85</v>
      </c>
      <c r="AT2" s="30" t="s">
        <v>86</v>
      </c>
      <c r="AU2" s="30" t="s">
        <v>87</v>
      </c>
      <c r="AV2" s="30" t="s">
        <v>88</v>
      </c>
      <c r="AW2" s="30" t="s">
        <v>89</v>
      </c>
      <c r="AX2" s="88" t="s">
        <v>90</v>
      </c>
      <c r="AY2" s="30" t="s">
        <v>91</v>
      </c>
      <c r="AZ2" s="30" t="s">
        <v>41</v>
      </c>
      <c r="BA2" s="30" t="s">
        <v>92</v>
      </c>
      <c r="BB2" s="29" t="s">
        <v>93</v>
      </c>
      <c r="BC2" s="89" t="s">
        <v>94</v>
      </c>
      <c r="BD2" s="30" t="s">
        <v>95</v>
      </c>
      <c r="BE2" s="30" t="s">
        <v>96</v>
      </c>
      <c r="BF2" s="88" t="s">
        <v>97</v>
      </c>
      <c r="BG2" s="30" t="s">
        <v>98</v>
      </c>
      <c r="BH2" s="90" t="s">
        <v>99</v>
      </c>
      <c r="BI2" s="91" t="s">
        <v>100</v>
      </c>
      <c r="BJ2" s="92" t="s">
        <v>101</v>
      </c>
    </row>
    <row r="3" spans="1:63" s="52" customFormat="1" ht="17.100000000000001" customHeight="1">
      <c r="A3" s="43">
        <v>0</v>
      </c>
      <c r="B3" s="43">
        <v>0</v>
      </c>
      <c r="C3" s="103"/>
      <c r="D3" s="103" t="s">
        <v>39</v>
      </c>
      <c r="E3" s="11" t="s">
        <v>10</v>
      </c>
      <c r="F3" s="59" t="e">
        <v>#N/A</v>
      </c>
      <c r="G3" s="104"/>
      <c r="H3" s="105"/>
      <c r="I3" s="103"/>
      <c r="J3" s="106" t="s">
        <v>258</v>
      </c>
      <c r="K3" s="104"/>
      <c r="L3" s="104"/>
      <c r="M3" s="104"/>
      <c r="N3" s="107">
        <v>2</v>
      </c>
      <c r="O3" s="108">
        <v>0</v>
      </c>
      <c r="P3" s="109">
        <v>2</v>
      </c>
      <c r="Q3" s="181"/>
      <c r="R3" s="110">
        <v>40700</v>
      </c>
      <c r="S3" s="111">
        <v>-7.5</v>
      </c>
      <c r="T3" s="112">
        <v>40700</v>
      </c>
      <c r="U3" s="113">
        <v>-9.5</v>
      </c>
      <c r="V3" s="114"/>
      <c r="W3" s="115"/>
      <c r="X3" s="192"/>
      <c r="Y3" s="114" t="s">
        <v>259</v>
      </c>
      <c r="Z3" s="116"/>
      <c r="AA3" s="117"/>
      <c r="AB3" s="118"/>
      <c r="AC3" s="182"/>
      <c r="AD3" s="182"/>
      <c r="AE3" s="74"/>
      <c r="AF3" s="64">
        <v>0</v>
      </c>
      <c r="AG3" s="119"/>
      <c r="AH3" s="119"/>
      <c r="AI3" s="119"/>
      <c r="AJ3" s="119"/>
      <c r="AK3" s="119"/>
      <c r="AL3" s="119"/>
      <c r="AM3" s="121" t="s">
        <v>11</v>
      </c>
      <c r="AN3" s="120"/>
      <c r="AO3" s="121"/>
      <c r="AP3" s="122">
        <v>0</v>
      </c>
      <c r="AQ3" s="51" t="s">
        <v>39</v>
      </c>
      <c r="AR3" s="68">
        <v>23</v>
      </c>
      <c r="AS3" s="123"/>
      <c r="AT3" s="131" t="s">
        <v>260</v>
      </c>
      <c r="AU3" s="124"/>
      <c r="AV3" s="124"/>
      <c r="AW3" s="124"/>
      <c r="AX3" s="183"/>
      <c r="AY3" s="124"/>
      <c r="AZ3" s="124"/>
      <c r="BA3" s="124"/>
      <c r="BB3" s="125"/>
      <c r="BC3" s="126">
        <v>0</v>
      </c>
      <c r="BD3" s="124"/>
      <c r="BE3" s="124">
        <v>0</v>
      </c>
      <c r="BF3" s="136"/>
      <c r="BG3" s="124"/>
      <c r="BH3" s="233"/>
      <c r="BI3" s="234"/>
      <c r="BJ3" s="215"/>
      <c r="BK3" s="118"/>
    </row>
    <row r="4" spans="1:63" s="52" customFormat="1" ht="16.5" customHeight="1">
      <c r="A4" s="43">
        <v>1</v>
      </c>
      <c r="B4" s="43">
        <v>1</v>
      </c>
      <c r="C4" s="79"/>
      <c r="D4" s="79">
        <v>1123</v>
      </c>
      <c r="E4" s="11" t="s">
        <v>10</v>
      </c>
      <c r="F4" s="33">
        <v>135</v>
      </c>
      <c r="G4" s="127" t="s">
        <v>103</v>
      </c>
      <c r="H4" s="128">
        <v>7085399</v>
      </c>
      <c r="I4" s="79">
        <v>10048856</v>
      </c>
      <c r="J4" s="259" t="s">
        <v>759</v>
      </c>
      <c r="K4" s="127">
        <v>1376</v>
      </c>
      <c r="L4" s="127" t="s">
        <v>104</v>
      </c>
      <c r="M4" s="127">
        <v>0.18</v>
      </c>
      <c r="N4" s="107">
        <v>0.83</v>
      </c>
      <c r="O4" s="184">
        <v>0</v>
      </c>
      <c r="P4" s="129">
        <v>1.01</v>
      </c>
      <c r="Q4" s="181" t="e">
        <v>#N/A</v>
      </c>
      <c r="R4" s="110">
        <v>40700</v>
      </c>
      <c r="S4" s="111">
        <v>-9.5</v>
      </c>
      <c r="T4" s="112">
        <v>40700</v>
      </c>
      <c r="U4" s="113">
        <v>-10.51</v>
      </c>
      <c r="V4" s="130" t="s">
        <v>105</v>
      </c>
      <c r="W4" s="115" t="s">
        <v>889</v>
      </c>
      <c r="X4" s="192" t="e">
        <v>#N/A</v>
      </c>
      <c r="Y4" s="114" t="s">
        <v>303</v>
      </c>
      <c r="Z4" s="116"/>
      <c r="AA4" s="117"/>
      <c r="AB4" s="118"/>
      <c r="AC4" s="182" t="s">
        <v>155</v>
      </c>
      <c r="AD4" s="182">
        <v>6192</v>
      </c>
      <c r="AE4" s="74"/>
      <c r="AF4" s="31">
        <v>8256</v>
      </c>
      <c r="AG4" s="119">
        <v>11007431</v>
      </c>
      <c r="AH4" s="119" t="s">
        <v>158</v>
      </c>
      <c r="AI4" s="119">
        <v>11006932</v>
      </c>
      <c r="AJ4" s="119" t="s">
        <v>175</v>
      </c>
      <c r="AK4" s="119"/>
      <c r="AL4" s="119"/>
      <c r="AM4" s="121" t="s">
        <v>11</v>
      </c>
      <c r="AN4" s="120">
        <v>10000</v>
      </c>
      <c r="AO4" s="121"/>
      <c r="AP4" s="122" t="s">
        <v>106</v>
      </c>
      <c r="AQ4" s="51"/>
      <c r="AR4" s="68">
        <v>23</v>
      </c>
      <c r="AS4" s="123" t="s">
        <v>890</v>
      </c>
      <c r="AT4" s="131" t="e">
        <v>#N/A</v>
      </c>
      <c r="AU4" s="131">
        <v>4.5</v>
      </c>
      <c r="AV4" s="131">
        <v>6192</v>
      </c>
      <c r="AW4" s="131" t="s">
        <v>106</v>
      </c>
      <c r="AX4" s="183">
        <v>1</v>
      </c>
      <c r="AY4" s="131">
        <v>6</v>
      </c>
      <c r="AZ4" s="131">
        <v>750</v>
      </c>
      <c r="BA4" s="131">
        <v>8256</v>
      </c>
      <c r="BB4" s="125">
        <v>10000</v>
      </c>
      <c r="BC4" s="126">
        <v>688</v>
      </c>
      <c r="BD4" s="124" t="s">
        <v>108</v>
      </c>
      <c r="BE4" s="131">
        <v>1376</v>
      </c>
      <c r="BF4" s="136" t="s">
        <v>891</v>
      </c>
      <c r="BG4" s="131"/>
      <c r="BH4" s="213"/>
      <c r="BI4" s="214"/>
      <c r="BJ4" s="215"/>
      <c r="BK4" s="185"/>
    </row>
    <row r="5" spans="1:63" s="52" customFormat="1" ht="14.25">
      <c r="A5" s="43">
        <v>1</v>
      </c>
      <c r="B5" s="43">
        <v>1</v>
      </c>
      <c r="C5" s="79"/>
      <c r="D5" s="79">
        <v>1123</v>
      </c>
      <c r="E5" s="11" t="s">
        <v>10</v>
      </c>
      <c r="F5" s="33">
        <v>135</v>
      </c>
      <c r="G5" s="127" t="s">
        <v>103</v>
      </c>
      <c r="H5" s="105">
        <v>7084847</v>
      </c>
      <c r="I5" s="79">
        <v>10052081</v>
      </c>
      <c r="J5" s="127" t="s">
        <v>892</v>
      </c>
      <c r="K5" s="127">
        <v>24032</v>
      </c>
      <c r="L5" s="127" t="s">
        <v>104</v>
      </c>
      <c r="M5" s="127">
        <v>0.18</v>
      </c>
      <c r="N5" s="107">
        <v>12.02</v>
      </c>
      <c r="O5" s="184">
        <v>0</v>
      </c>
      <c r="P5" s="107">
        <v>12.2</v>
      </c>
      <c r="Q5" s="181">
        <v>3</v>
      </c>
      <c r="R5" s="112">
        <v>40700</v>
      </c>
      <c r="S5" s="113">
        <v>-10.51</v>
      </c>
      <c r="T5" s="112">
        <v>40700</v>
      </c>
      <c r="U5" s="113">
        <v>-22.71</v>
      </c>
      <c r="V5" s="130" t="s">
        <v>105</v>
      </c>
      <c r="W5" s="115" t="s">
        <v>109</v>
      </c>
      <c r="X5" s="192">
        <v>40703</v>
      </c>
      <c r="Y5" s="132" t="s">
        <v>356</v>
      </c>
      <c r="Z5" s="116"/>
      <c r="AA5" s="117"/>
      <c r="AB5" s="118"/>
      <c r="AC5" s="182" t="s">
        <v>155</v>
      </c>
      <c r="AD5" s="182">
        <v>108144</v>
      </c>
      <c r="AE5" s="74"/>
      <c r="AF5" s="31">
        <v>144192</v>
      </c>
      <c r="AG5" s="119">
        <v>11007431</v>
      </c>
      <c r="AH5" s="119" t="s">
        <v>158</v>
      </c>
      <c r="AI5" s="119">
        <v>11006932</v>
      </c>
      <c r="AJ5" s="119" t="s">
        <v>175</v>
      </c>
      <c r="AK5" s="119"/>
      <c r="AL5" s="119"/>
      <c r="AM5" s="121" t="s">
        <v>11</v>
      </c>
      <c r="AN5" s="120">
        <v>12000</v>
      </c>
      <c r="AO5" s="121" t="s">
        <v>142</v>
      </c>
      <c r="AP5" s="122" t="s">
        <v>106</v>
      </c>
      <c r="AQ5" s="51">
        <v>1123</v>
      </c>
      <c r="AR5" s="68">
        <v>23</v>
      </c>
      <c r="AS5" s="123" t="s">
        <v>351</v>
      </c>
      <c r="AT5" s="131" t="s">
        <v>107</v>
      </c>
      <c r="AU5" s="131">
        <v>4.5</v>
      </c>
      <c r="AV5" s="131">
        <v>108144</v>
      </c>
      <c r="AW5" s="131" t="s">
        <v>106</v>
      </c>
      <c r="AX5" s="183">
        <v>1</v>
      </c>
      <c r="AY5" s="131">
        <v>6</v>
      </c>
      <c r="AZ5" s="131">
        <v>750</v>
      </c>
      <c r="BA5" s="131">
        <v>144192</v>
      </c>
      <c r="BB5" s="125">
        <v>12000</v>
      </c>
      <c r="BC5" s="126">
        <v>12016</v>
      </c>
      <c r="BD5" s="124" t="s">
        <v>194</v>
      </c>
      <c r="BE5" s="131">
        <v>24032</v>
      </c>
      <c r="BF5" s="136"/>
      <c r="BG5" s="131"/>
      <c r="BH5" s="213"/>
      <c r="BI5" s="214"/>
      <c r="BJ5" s="215"/>
      <c r="BK5" s="185"/>
    </row>
    <row r="6" spans="1:63" s="52" customFormat="1" ht="14.25">
      <c r="A6" s="43">
        <v>1</v>
      </c>
      <c r="B6" s="43">
        <v>2</v>
      </c>
      <c r="C6" s="79"/>
      <c r="D6" s="79">
        <v>1123</v>
      </c>
      <c r="E6" s="11" t="s">
        <v>10</v>
      </c>
      <c r="F6" s="33">
        <v>135</v>
      </c>
      <c r="G6" s="127" t="s">
        <v>103</v>
      </c>
      <c r="H6" s="105">
        <v>7085390</v>
      </c>
      <c r="I6" s="79">
        <v>10052869</v>
      </c>
      <c r="J6" s="127" t="s">
        <v>893</v>
      </c>
      <c r="K6" s="127">
        <v>5293</v>
      </c>
      <c r="L6" s="127" t="s">
        <v>104</v>
      </c>
      <c r="M6" s="127">
        <v>0.18</v>
      </c>
      <c r="N6" s="107">
        <v>3.18</v>
      </c>
      <c r="O6" s="184">
        <v>0</v>
      </c>
      <c r="P6" s="107">
        <v>3.36</v>
      </c>
      <c r="Q6" s="181">
        <v>2</v>
      </c>
      <c r="R6" s="112">
        <v>40700</v>
      </c>
      <c r="S6" s="113">
        <v>-22.71</v>
      </c>
      <c r="T6" s="112">
        <v>40701</v>
      </c>
      <c r="U6" s="113">
        <v>-2.0699999999999998</v>
      </c>
      <c r="V6" s="130" t="s">
        <v>105</v>
      </c>
      <c r="W6" s="115" t="s">
        <v>109</v>
      </c>
      <c r="X6" s="192">
        <v>40703</v>
      </c>
      <c r="Y6" s="132" t="s">
        <v>303</v>
      </c>
      <c r="Z6" s="116"/>
      <c r="AA6" s="117"/>
      <c r="AB6" s="118"/>
      <c r="AC6" s="182" t="s">
        <v>350</v>
      </c>
      <c r="AD6" s="182">
        <v>23819</v>
      </c>
      <c r="AE6" s="74"/>
      <c r="AF6" s="31">
        <v>31758</v>
      </c>
      <c r="AG6" s="119">
        <v>11007431</v>
      </c>
      <c r="AH6" s="119" t="s">
        <v>158</v>
      </c>
      <c r="AI6" s="119">
        <v>11006932</v>
      </c>
      <c r="AJ6" s="119" t="s">
        <v>175</v>
      </c>
      <c r="AK6" s="119"/>
      <c r="AL6" s="119"/>
      <c r="AM6" s="121" t="s">
        <v>11</v>
      </c>
      <c r="AN6" s="120">
        <v>10000</v>
      </c>
      <c r="AO6" s="121"/>
      <c r="AP6" s="122" t="s">
        <v>106</v>
      </c>
      <c r="AQ6" s="51"/>
      <c r="AR6" s="68">
        <v>23</v>
      </c>
      <c r="AS6" s="123" t="s">
        <v>890</v>
      </c>
      <c r="AT6" s="131" t="s">
        <v>113</v>
      </c>
      <c r="AU6" s="131">
        <v>4.5</v>
      </c>
      <c r="AV6" s="131">
        <v>23818.5</v>
      </c>
      <c r="AW6" s="131" t="s">
        <v>106</v>
      </c>
      <c r="AX6" s="183">
        <v>40696</v>
      </c>
      <c r="AY6" s="131">
        <v>6</v>
      </c>
      <c r="AZ6" s="131">
        <v>750</v>
      </c>
      <c r="BA6" s="131">
        <v>31758</v>
      </c>
      <c r="BB6" s="125">
        <v>10000</v>
      </c>
      <c r="BC6" s="126">
        <v>2647</v>
      </c>
      <c r="BD6" s="124" t="s">
        <v>108</v>
      </c>
      <c r="BE6" s="131">
        <v>5293</v>
      </c>
      <c r="BF6" s="136" t="s">
        <v>891</v>
      </c>
      <c r="BG6" s="131"/>
      <c r="BH6" s="213"/>
      <c r="BI6" s="214"/>
      <c r="BJ6" s="215"/>
      <c r="BK6" s="185"/>
    </row>
    <row r="7" spans="1:63" s="52" customFormat="1" ht="14.25">
      <c r="A7" s="43">
        <v>1</v>
      </c>
      <c r="B7" s="43">
        <v>2</v>
      </c>
      <c r="C7" s="79"/>
      <c r="D7" s="79">
        <v>2135</v>
      </c>
      <c r="E7" s="11">
        <v>0</v>
      </c>
      <c r="F7" s="33">
        <v>136</v>
      </c>
      <c r="G7" s="127" t="s">
        <v>103</v>
      </c>
      <c r="H7" s="105">
        <v>1273708</v>
      </c>
      <c r="I7" s="79">
        <v>10044466</v>
      </c>
      <c r="J7" s="127" t="s">
        <v>143</v>
      </c>
      <c r="K7" s="127">
        <v>1813</v>
      </c>
      <c r="L7" s="127" t="s">
        <v>104</v>
      </c>
      <c r="M7" s="127">
        <v>0.18</v>
      </c>
      <c r="N7" s="107">
        <v>2.1800000000000002</v>
      </c>
      <c r="O7" s="184">
        <v>0.17</v>
      </c>
      <c r="P7" s="107">
        <v>2.36</v>
      </c>
      <c r="Q7" s="181">
        <v>-1</v>
      </c>
      <c r="R7" s="112">
        <v>40701</v>
      </c>
      <c r="S7" s="113">
        <v>-2.0699999999999998</v>
      </c>
      <c r="T7" s="112">
        <v>40701</v>
      </c>
      <c r="U7" s="113">
        <v>-4.43</v>
      </c>
      <c r="V7" s="130" t="s">
        <v>105</v>
      </c>
      <c r="W7" s="115" t="s">
        <v>109</v>
      </c>
      <c r="X7" s="192">
        <v>40700</v>
      </c>
      <c r="Y7" s="132" t="s">
        <v>303</v>
      </c>
      <c r="Z7" s="116"/>
      <c r="AA7" s="117"/>
      <c r="AB7" s="118"/>
      <c r="AC7" s="182" t="s">
        <v>117</v>
      </c>
      <c r="AD7" s="182">
        <v>16317</v>
      </c>
      <c r="AE7" s="74"/>
      <c r="AF7" s="31">
        <v>21756</v>
      </c>
      <c r="AG7" s="119">
        <v>11007036</v>
      </c>
      <c r="AH7" s="119" t="s">
        <v>119</v>
      </c>
      <c r="AI7" s="119">
        <v>11004791</v>
      </c>
      <c r="AJ7" s="119" t="s">
        <v>120</v>
      </c>
      <c r="AK7" s="119">
        <v>11007434</v>
      </c>
      <c r="AL7" s="119" t="s">
        <v>121</v>
      </c>
      <c r="AM7" s="121" t="s">
        <v>11</v>
      </c>
      <c r="AN7" s="120">
        <v>9998</v>
      </c>
      <c r="AO7" s="121"/>
      <c r="AP7" s="122" t="s">
        <v>106</v>
      </c>
      <c r="AQ7" s="51">
        <v>2135</v>
      </c>
      <c r="AR7" s="68">
        <v>23</v>
      </c>
      <c r="AS7" s="123" t="s">
        <v>890</v>
      </c>
      <c r="AT7" s="131" t="s">
        <v>132</v>
      </c>
      <c r="AU7" s="131">
        <v>9</v>
      </c>
      <c r="AV7" s="131">
        <v>16317</v>
      </c>
      <c r="AW7" s="131" t="s">
        <v>106</v>
      </c>
      <c r="AX7" s="183">
        <v>40696</v>
      </c>
      <c r="AY7" s="131">
        <v>12</v>
      </c>
      <c r="AZ7" s="131">
        <v>750</v>
      </c>
      <c r="BA7" s="131">
        <v>21756</v>
      </c>
      <c r="BB7" s="125">
        <v>9998</v>
      </c>
      <c r="BC7" s="126">
        <v>1813</v>
      </c>
      <c r="BD7" s="124" t="s">
        <v>108</v>
      </c>
      <c r="BE7" s="131">
        <v>1813</v>
      </c>
      <c r="BF7" s="136" t="s">
        <v>894</v>
      </c>
      <c r="BG7" s="131"/>
      <c r="BH7" s="213"/>
      <c r="BI7" s="214"/>
      <c r="BJ7" s="215"/>
      <c r="BK7" s="185"/>
    </row>
    <row r="8" spans="1:63" s="52" customFormat="1" ht="17.100000000000001" customHeight="1">
      <c r="A8" s="43">
        <v>1</v>
      </c>
      <c r="B8" s="43">
        <v>2</v>
      </c>
      <c r="C8" s="79"/>
      <c r="D8" s="79">
        <v>2116</v>
      </c>
      <c r="E8" s="11">
        <v>0</v>
      </c>
      <c r="F8" s="33">
        <v>40</v>
      </c>
      <c r="G8" s="127" t="s">
        <v>103</v>
      </c>
      <c r="H8" s="105">
        <v>1273348</v>
      </c>
      <c r="I8" s="79">
        <v>10044572</v>
      </c>
      <c r="J8" s="127" t="s">
        <v>275</v>
      </c>
      <c r="K8" s="127">
        <v>496</v>
      </c>
      <c r="L8" s="127" t="s">
        <v>104</v>
      </c>
      <c r="M8" s="127">
        <v>0.18</v>
      </c>
      <c r="N8" s="107">
        <v>0.6</v>
      </c>
      <c r="O8" s="184">
        <v>0.17</v>
      </c>
      <c r="P8" s="129">
        <v>0.78</v>
      </c>
      <c r="Q8" s="181">
        <v>0</v>
      </c>
      <c r="R8" s="112">
        <v>40701</v>
      </c>
      <c r="S8" s="113">
        <v>-4.43</v>
      </c>
      <c r="T8" s="112">
        <v>40701</v>
      </c>
      <c r="U8" s="113">
        <v>-5.21</v>
      </c>
      <c r="V8" s="130" t="s">
        <v>105</v>
      </c>
      <c r="W8" s="115" t="s">
        <v>308</v>
      </c>
      <c r="X8" s="192">
        <v>40701</v>
      </c>
      <c r="Y8" s="132" t="s">
        <v>303</v>
      </c>
      <c r="Z8" s="116"/>
      <c r="AA8" s="117"/>
      <c r="AB8" s="118"/>
      <c r="AC8" s="182" t="s">
        <v>160</v>
      </c>
      <c r="AD8" s="182">
        <v>4464</v>
      </c>
      <c r="AE8" s="74"/>
      <c r="AF8" s="31">
        <v>5952</v>
      </c>
      <c r="AG8" s="119">
        <v>11007036</v>
      </c>
      <c r="AH8" s="119" t="s">
        <v>119</v>
      </c>
      <c r="AI8" s="119">
        <v>11007426</v>
      </c>
      <c r="AJ8" s="119" t="s">
        <v>139</v>
      </c>
      <c r="AK8" s="119">
        <v>11005547</v>
      </c>
      <c r="AL8" s="119" t="s">
        <v>346</v>
      </c>
      <c r="AM8" s="121" t="s">
        <v>11</v>
      </c>
      <c r="AN8" s="120">
        <v>10000</v>
      </c>
      <c r="AO8" s="121"/>
      <c r="AP8" s="122" t="s">
        <v>106</v>
      </c>
      <c r="AQ8" s="51">
        <v>2116</v>
      </c>
      <c r="AR8" s="68">
        <v>23</v>
      </c>
      <c r="AS8" s="123" t="s">
        <v>332</v>
      </c>
      <c r="AT8" s="131" t="s">
        <v>132</v>
      </c>
      <c r="AU8" s="131">
        <v>9</v>
      </c>
      <c r="AV8" s="131">
        <v>4464</v>
      </c>
      <c r="AW8" s="131" t="s">
        <v>106</v>
      </c>
      <c r="AX8" s="183">
        <v>1</v>
      </c>
      <c r="AY8" s="131">
        <v>12</v>
      </c>
      <c r="AZ8" s="131">
        <v>750</v>
      </c>
      <c r="BA8" s="131">
        <v>5952</v>
      </c>
      <c r="BB8" s="125">
        <v>10000</v>
      </c>
      <c r="BC8" s="126">
        <v>496</v>
      </c>
      <c r="BD8" s="124" t="s">
        <v>108</v>
      </c>
      <c r="BE8" s="131">
        <v>496</v>
      </c>
      <c r="BF8" s="136"/>
      <c r="BG8" s="131"/>
      <c r="BH8" s="213"/>
      <c r="BI8" s="214"/>
      <c r="BJ8" s="215"/>
      <c r="BK8" s="185"/>
    </row>
    <row r="9" spans="1:63" s="52" customFormat="1" ht="14.25">
      <c r="A9" s="43">
        <v>1</v>
      </c>
      <c r="B9" s="43">
        <v>1</v>
      </c>
      <c r="C9" s="79"/>
      <c r="D9" s="79">
        <v>2116</v>
      </c>
      <c r="E9" s="11" t="s">
        <v>10</v>
      </c>
      <c r="F9" s="33">
        <v>40</v>
      </c>
      <c r="G9" s="127" t="s">
        <v>103</v>
      </c>
      <c r="H9" s="105">
        <v>1273957</v>
      </c>
      <c r="I9" s="79">
        <v>10044447</v>
      </c>
      <c r="J9" s="127" t="s">
        <v>163</v>
      </c>
      <c r="K9" s="127">
        <v>952</v>
      </c>
      <c r="L9" s="127" t="s">
        <v>104</v>
      </c>
      <c r="M9" s="127">
        <v>0.18</v>
      </c>
      <c r="N9" s="107">
        <v>1.1399999999999999</v>
      </c>
      <c r="O9" s="184">
        <v>0</v>
      </c>
      <c r="P9" s="129">
        <v>1.32</v>
      </c>
      <c r="Q9" s="181">
        <v>0</v>
      </c>
      <c r="R9" s="112">
        <v>40701</v>
      </c>
      <c r="S9" s="113">
        <v>-5.21</v>
      </c>
      <c r="T9" s="112">
        <v>40701</v>
      </c>
      <c r="U9" s="113">
        <v>-6.53</v>
      </c>
      <c r="V9" s="130" t="s">
        <v>105</v>
      </c>
      <c r="W9" s="115" t="s">
        <v>109</v>
      </c>
      <c r="X9" s="192">
        <v>40701</v>
      </c>
      <c r="Y9" s="133" t="s">
        <v>303</v>
      </c>
      <c r="Z9" s="116"/>
      <c r="AA9" s="117"/>
      <c r="AB9" s="118"/>
      <c r="AC9" s="182" t="s">
        <v>160</v>
      </c>
      <c r="AD9" s="182">
        <v>8568</v>
      </c>
      <c r="AE9" s="74"/>
      <c r="AF9" s="31">
        <v>11424</v>
      </c>
      <c r="AG9" s="119">
        <v>11007036</v>
      </c>
      <c r="AH9" s="119" t="s">
        <v>119</v>
      </c>
      <c r="AI9" s="119">
        <v>11004791</v>
      </c>
      <c r="AJ9" s="119" t="s">
        <v>120</v>
      </c>
      <c r="AK9" s="119">
        <v>11007438</v>
      </c>
      <c r="AL9" s="119" t="s">
        <v>161</v>
      </c>
      <c r="AM9" s="121" t="s">
        <v>11</v>
      </c>
      <c r="AN9" s="120">
        <v>10004</v>
      </c>
      <c r="AO9" s="121"/>
      <c r="AP9" s="122" t="s">
        <v>106</v>
      </c>
      <c r="AQ9" s="51">
        <v>2116</v>
      </c>
      <c r="AR9" s="68">
        <v>23</v>
      </c>
      <c r="AS9" s="123" t="s">
        <v>890</v>
      </c>
      <c r="AT9" s="131" t="s">
        <v>132</v>
      </c>
      <c r="AU9" s="131">
        <v>9</v>
      </c>
      <c r="AV9" s="131">
        <v>8568</v>
      </c>
      <c r="AW9" s="131" t="s">
        <v>106</v>
      </c>
      <c r="AX9" s="183">
        <v>40696</v>
      </c>
      <c r="AY9" s="131">
        <v>12</v>
      </c>
      <c r="AZ9" s="131">
        <v>750</v>
      </c>
      <c r="BA9" s="131">
        <v>11424</v>
      </c>
      <c r="BB9" s="125">
        <v>10004</v>
      </c>
      <c r="BC9" s="126">
        <v>952</v>
      </c>
      <c r="BD9" s="124" t="s">
        <v>108</v>
      </c>
      <c r="BE9" s="131">
        <v>952</v>
      </c>
      <c r="BF9" s="136" t="s">
        <v>119</v>
      </c>
      <c r="BG9" s="131"/>
      <c r="BH9" s="213"/>
      <c r="BI9" s="214"/>
      <c r="BJ9" s="215"/>
      <c r="BK9" s="185"/>
    </row>
    <row r="10" spans="1:63" s="52" customFormat="1" ht="14.25">
      <c r="A10" s="43">
        <v>0</v>
      </c>
      <c r="B10" s="43">
        <v>0</v>
      </c>
      <c r="C10" s="79"/>
      <c r="D10" s="79" t="s">
        <v>39</v>
      </c>
      <c r="E10" s="11" t="s">
        <v>10</v>
      </c>
      <c r="F10" s="33" t="e">
        <v>#N/A</v>
      </c>
      <c r="G10" s="127"/>
      <c r="H10" s="105"/>
      <c r="I10" s="79"/>
      <c r="J10" s="127" t="s">
        <v>258</v>
      </c>
      <c r="K10" s="127"/>
      <c r="L10" s="127"/>
      <c r="M10" s="127"/>
      <c r="N10" s="107">
        <v>2</v>
      </c>
      <c r="O10" s="184">
        <v>0</v>
      </c>
      <c r="P10" s="129">
        <v>2</v>
      </c>
      <c r="Q10" s="181"/>
      <c r="R10" s="112">
        <v>40701</v>
      </c>
      <c r="S10" s="113">
        <v>-6.53</v>
      </c>
      <c r="T10" s="112">
        <v>40701</v>
      </c>
      <c r="U10" s="113">
        <v>-8.5299999999999994</v>
      </c>
      <c r="V10" s="130"/>
      <c r="W10" s="115"/>
      <c r="X10" s="192"/>
      <c r="Y10" s="132" t="s">
        <v>259</v>
      </c>
      <c r="Z10" s="116"/>
      <c r="AA10" s="117"/>
      <c r="AB10" s="118"/>
      <c r="AC10" s="182"/>
      <c r="AD10" s="182"/>
      <c r="AE10" s="74"/>
      <c r="AF10" s="31">
        <v>0</v>
      </c>
      <c r="AG10" s="119"/>
      <c r="AH10" s="119"/>
      <c r="AI10" s="119"/>
      <c r="AJ10" s="119"/>
      <c r="AK10" s="119"/>
      <c r="AL10" s="119"/>
      <c r="AM10" s="121" t="s">
        <v>11</v>
      </c>
      <c r="AN10" s="120"/>
      <c r="AO10" s="121"/>
      <c r="AP10" s="122">
        <v>0</v>
      </c>
      <c r="AQ10" s="51" t="s">
        <v>39</v>
      </c>
      <c r="AR10" s="68">
        <v>23</v>
      </c>
      <c r="AS10" s="123" t="s">
        <v>890</v>
      </c>
      <c r="AT10" s="131" t="s">
        <v>260</v>
      </c>
      <c r="AU10" s="131"/>
      <c r="AV10" s="131"/>
      <c r="AW10" s="131"/>
      <c r="AX10" s="183"/>
      <c r="AY10" s="131"/>
      <c r="AZ10" s="131"/>
      <c r="BA10" s="131"/>
      <c r="BB10" s="125">
        <v>0</v>
      </c>
      <c r="BC10" s="126">
        <v>0</v>
      </c>
      <c r="BD10" s="124"/>
      <c r="BE10" s="131">
        <v>0</v>
      </c>
      <c r="BF10" s="136"/>
      <c r="BG10" s="131"/>
      <c r="BH10" s="213"/>
      <c r="BI10" s="214"/>
      <c r="BJ10" s="215"/>
      <c r="BK10" s="185"/>
    </row>
    <row r="11" spans="1:63" s="52" customFormat="1" ht="14.25">
      <c r="A11" s="43">
        <v>1</v>
      </c>
      <c r="B11" s="43">
        <v>3</v>
      </c>
      <c r="C11" s="79"/>
      <c r="D11" s="79">
        <v>2102</v>
      </c>
      <c r="E11" s="11" t="s">
        <v>10</v>
      </c>
      <c r="F11" s="33">
        <v>28</v>
      </c>
      <c r="G11" s="127" t="s">
        <v>895</v>
      </c>
      <c r="H11" s="105">
        <v>1255231</v>
      </c>
      <c r="I11" s="79">
        <v>12006304</v>
      </c>
      <c r="J11" s="127" t="s">
        <v>896</v>
      </c>
      <c r="K11" s="127">
        <v>66666</v>
      </c>
      <c r="L11" s="127" t="s">
        <v>127</v>
      </c>
      <c r="M11" s="127">
        <v>0.18</v>
      </c>
      <c r="N11" s="107">
        <v>8.33</v>
      </c>
      <c r="O11" s="184">
        <v>0</v>
      </c>
      <c r="P11" s="129">
        <v>8.51</v>
      </c>
      <c r="Q11" s="181">
        <v>0</v>
      </c>
      <c r="R11" s="112">
        <v>40701</v>
      </c>
      <c r="S11" s="113">
        <v>-8.5299999999999994</v>
      </c>
      <c r="T11" s="112">
        <v>40701</v>
      </c>
      <c r="U11" s="113">
        <v>-17.04</v>
      </c>
      <c r="V11" s="130" t="s">
        <v>105</v>
      </c>
      <c r="W11" s="115" t="s">
        <v>109</v>
      </c>
      <c r="X11" s="192">
        <v>40701</v>
      </c>
      <c r="Y11" s="132" t="s">
        <v>209</v>
      </c>
      <c r="Z11" s="116"/>
      <c r="AA11" s="117"/>
      <c r="AB11" s="118"/>
      <c r="AC11" s="182" t="s">
        <v>897</v>
      </c>
      <c r="AD11" s="182">
        <v>50000</v>
      </c>
      <c r="AE11" s="74"/>
      <c r="AF11" s="31">
        <v>66666</v>
      </c>
      <c r="AG11" s="119">
        <v>11000984</v>
      </c>
      <c r="AH11" s="119" t="s">
        <v>898</v>
      </c>
      <c r="AI11" s="119">
        <v>11001052</v>
      </c>
      <c r="AJ11" s="119" t="s">
        <v>468</v>
      </c>
      <c r="AK11" s="119"/>
      <c r="AL11" s="119"/>
      <c r="AM11" s="121" t="s">
        <v>11</v>
      </c>
      <c r="AN11" s="120">
        <v>8000</v>
      </c>
      <c r="AO11" s="121"/>
      <c r="AP11" s="122" t="s">
        <v>166</v>
      </c>
      <c r="AQ11" s="51">
        <v>2102</v>
      </c>
      <c r="AR11" s="68">
        <v>23</v>
      </c>
      <c r="AS11" s="123" t="s">
        <v>890</v>
      </c>
      <c r="AT11" s="131" t="s">
        <v>132</v>
      </c>
      <c r="AU11" s="131">
        <v>0.75</v>
      </c>
      <c r="AV11" s="131">
        <v>49999.5</v>
      </c>
      <c r="AW11" s="131" t="s">
        <v>166</v>
      </c>
      <c r="AX11" s="183">
        <v>40696</v>
      </c>
      <c r="AY11" s="131">
        <v>1</v>
      </c>
      <c r="AZ11" s="131">
        <v>750</v>
      </c>
      <c r="BA11" s="131">
        <v>66666</v>
      </c>
      <c r="BB11" s="125">
        <v>8000</v>
      </c>
      <c r="BC11" s="126">
        <v>5556</v>
      </c>
      <c r="BD11" s="124" t="s">
        <v>194</v>
      </c>
      <c r="BE11" s="131">
        <v>5555.5</v>
      </c>
      <c r="BF11" s="136" t="s">
        <v>898</v>
      </c>
      <c r="BG11" s="131"/>
      <c r="BH11" s="213"/>
      <c r="BI11" s="214"/>
      <c r="BJ11" s="215"/>
      <c r="BK11" s="185"/>
    </row>
    <row r="12" spans="1:63" s="52" customFormat="1" ht="14.25">
      <c r="A12" s="43">
        <v>0</v>
      </c>
      <c r="B12" s="43">
        <v>0</v>
      </c>
      <c r="C12" s="79"/>
      <c r="D12" s="79" t="s">
        <v>39</v>
      </c>
      <c r="E12" s="11" t="s">
        <v>10</v>
      </c>
      <c r="F12" s="33" t="e">
        <v>#N/A</v>
      </c>
      <c r="G12" s="127"/>
      <c r="H12" s="105"/>
      <c r="I12" s="79"/>
      <c r="J12" s="127" t="s">
        <v>258</v>
      </c>
      <c r="K12" s="127"/>
      <c r="L12" s="127"/>
      <c r="M12" s="127"/>
      <c r="N12" s="107">
        <v>2</v>
      </c>
      <c r="O12" s="184">
        <v>0</v>
      </c>
      <c r="P12" s="129">
        <v>2</v>
      </c>
      <c r="Q12" s="181"/>
      <c r="R12" s="112">
        <v>40701</v>
      </c>
      <c r="S12" s="113">
        <v>-17.04</v>
      </c>
      <c r="T12" s="112">
        <v>40701</v>
      </c>
      <c r="U12" s="113">
        <v>-19.04</v>
      </c>
      <c r="V12" s="130"/>
      <c r="W12" s="115"/>
      <c r="X12" s="192"/>
      <c r="Y12" s="132" t="s">
        <v>259</v>
      </c>
      <c r="Z12" s="116"/>
      <c r="AA12" s="117"/>
      <c r="AB12" s="118"/>
      <c r="AC12" s="182"/>
      <c r="AD12" s="182"/>
      <c r="AE12" s="74"/>
      <c r="AF12" s="31">
        <v>0</v>
      </c>
      <c r="AG12" s="119"/>
      <c r="AH12" s="119"/>
      <c r="AI12" s="119"/>
      <c r="AJ12" s="119"/>
      <c r="AK12" s="119"/>
      <c r="AL12" s="119"/>
      <c r="AM12" s="121" t="s">
        <v>11</v>
      </c>
      <c r="AN12" s="120"/>
      <c r="AO12" s="121"/>
      <c r="AP12" s="122">
        <v>0</v>
      </c>
      <c r="AQ12" s="51" t="s">
        <v>39</v>
      </c>
      <c r="AR12" s="68">
        <v>23</v>
      </c>
      <c r="AS12" s="123" t="s">
        <v>890</v>
      </c>
      <c r="AT12" s="131" t="s">
        <v>260</v>
      </c>
      <c r="AU12" s="131"/>
      <c r="AV12" s="131"/>
      <c r="AW12" s="131"/>
      <c r="AX12" s="183"/>
      <c r="AY12" s="131"/>
      <c r="AZ12" s="131"/>
      <c r="BA12" s="131"/>
      <c r="BB12" s="125">
        <v>0</v>
      </c>
      <c r="BC12" s="126">
        <v>0</v>
      </c>
      <c r="BD12" s="124"/>
      <c r="BE12" s="131">
        <v>0</v>
      </c>
      <c r="BF12" s="136"/>
      <c r="BG12" s="131"/>
      <c r="BH12" s="213"/>
      <c r="BI12" s="214"/>
      <c r="BJ12" s="215"/>
      <c r="BK12" s="185"/>
    </row>
    <row r="13" spans="1:63" s="52" customFormat="1" ht="14.25">
      <c r="A13" s="43">
        <v>1</v>
      </c>
      <c r="B13" s="43">
        <v>2</v>
      </c>
      <c r="C13" s="79"/>
      <c r="D13" s="79">
        <v>1113</v>
      </c>
      <c r="E13" s="11" t="s">
        <v>10</v>
      </c>
      <c r="F13" s="33">
        <v>13</v>
      </c>
      <c r="G13" s="127" t="s">
        <v>103</v>
      </c>
      <c r="H13" s="105">
        <v>1274029</v>
      </c>
      <c r="I13" s="79">
        <v>10044480</v>
      </c>
      <c r="J13" s="127" t="s">
        <v>899</v>
      </c>
      <c r="K13" s="127">
        <v>1758</v>
      </c>
      <c r="L13" s="127" t="s">
        <v>104</v>
      </c>
      <c r="M13" s="127">
        <v>0.18</v>
      </c>
      <c r="N13" s="107">
        <v>2.11</v>
      </c>
      <c r="O13" s="184">
        <v>0</v>
      </c>
      <c r="P13" s="129">
        <v>2.29</v>
      </c>
      <c r="Q13" s="181">
        <v>1</v>
      </c>
      <c r="R13" s="112">
        <v>40701</v>
      </c>
      <c r="S13" s="113">
        <v>-19.04</v>
      </c>
      <c r="T13" s="112">
        <v>40701</v>
      </c>
      <c r="U13" s="113">
        <v>-21.33</v>
      </c>
      <c r="V13" s="130" t="s">
        <v>105</v>
      </c>
      <c r="W13" s="115" t="s">
        <v>109</v>
      </c>
      <c r="X13" s="192">
        <v>40702</v>
      </c>
      <c r="Y13" s="132" t="s">
        <v>303</v>
      </c>
      <c r="Z13" s="116"/>
      <c r="AA13" s="117"/>
      <c r="AB13" s="118"/>
      <c r="AC13" s="182" t="s">
        <v>349</v>
      </c>
      <c r="AD13" s="182">
        <v>15822</v>
      </c>
      <c r="AE13" s="74"/>
      <c r="AF13" s="31">
        <v>21096</v>
      </c>
      <c r="AG13" s="119">
        <v>11007037</v>
      </c>
      <c r="AH13" s="119" t="s">
        <v>141</v>
      </c>
      <c r="AI13" s="119">
        <v>11004791</v>
      </c>
      <c r="AJ13" s="119" t="s">
        <v>120</v>
      </c>
      <c r="AK13" s="119">
        <v>11007435</v>
      </c>
      <c r="AL13" s="119" t="s">
        <v>140</v>
      </c>
      <c r="AM13" s="121" t="s">
        <v>11</v>
      </c>
      <c r="AN13" s="120">
        <v>9998</v>
      </c>
      <c r="AO13" s="121"/>
      <c r="AP13" s="122" t="s">
        <v>106</v>
      </c>
      <c r="AQ13" s="51">
        <v>1113</v>
      </c>
      <c r="AR13" s="68">
        <v>23</v>
      </c>
      <c r="AS13" s="123" t="s">
        <v>890</v>
      </c>
      <c r="AT13" s="131" t="s">
        <v>126</v>
      </c>
      <c r="AU13" s="131">
        <v>9</v>
      </c>
      <c r="AV13" s="131">
        <v>15822</v>
      </c>
      <c r="AW13" s="131" t="s">
        <v>106</v>
      </c>
      <c r="AX13" s="183">
        <v>40696</v>
      </c>
      <c r="AY13" s="131">
        <v>12</v>
      </c>
      <c r="AZ13" s="131">
        <v>750</v>
      </c>
      <c r="BA13" s="131">
        <v>21096</v>
      </c>
      <c r="BB13" s="125">
        <v>9998</v>
      </c>
      <c r="BC13" s="126">
        <v>1758</v>
      </c>
      <c r="BD13" s="124" t="s">
        <v>108</v>
      </c>
      <c r="BE13" s="131">
        <v>1758</v>
      </c>
      <c r="BF13" s="136" t="s">
        <v>900</v>
      </c>
      <c r="BG13" s="131"/>
      <c r="BH13" s="213"/>
      <c r="BI13" s="214"/>
      <c r="BJ13" s="215"/>
      <c r="BK13" s="185"/>
    </row>
    <row r="14" spans="1:63" s="52" customFormat="1" ht="14.25">
      <c r="A14" s="43">
        <v>1</v>
      </c>
      <c r="B14" s="43">
        <v>2</v>
      </c>
      <c r="C14" s="79"/>
      <c r="D14" s="79">
        <v>1123</v>
      </c>
      <c r="E14" s="11">
        <v>0</v>
      </c>
      <c r="F14" s="33">
        <v>135</v>
      </c>
      <c r="G14" s="127" t="s">
        <v>164</v>
      </c>
      <c r="H14" s="105">
        <v>1274223</v>
      </c>
      <c r="I14" s="79">
        <v>10052862</v>
      </c>
      <c r="J14" s="127" t="s">
        <v>403</v>
      </c>
      <c r="K14" s="127">
        <v>4901</v>
      </c>
      <c r="L14" s="127" t="s">
        <v>104</v>
      </c>
      <c r="M14" s="127">
        <v>0.18</v>
      </c>
      <c r="N14" s="107">
        <v>2.94</v>
      </c>
      <c r="O14" s="184">
        <v>0.17</v>
      </c>
      <c r="P14" s="129">
        <v>3.12</v>
      </c>
      <c r="Q14" s="181">
        <v>0</v>
      </c>
      <c r="R14" s="112">
        <v>40701</v>
      </c>
      <c r="S14" s="113">
        <v>-21.33</v>
      </c>
      <c r="T14" s="112">
        <v>40702</v>
      </c>
      <c r="U14" s="113">
        <v>-0.45</v>
      </c>
      <c r="V14" s="130" t="s">
        <v>105</v>
      </c>
      <c r="W14" s="115" t="s">
        <v>109</v>
      </c>
      <c r="X14" s="192">
        <v>40702</v>
      </c>
      <c r="Y14" s="132" t="s">
        <v>303</v>
      </c>
      <c r="Z14" s="116"/>
      <c r="AA14" s="117"/>
      <c r="AB14" s="118"/>
      <c r="AC14" s="182" t="s">
        <v>350</v>
      </c>
      <c r="AD14" s="182">
        <v>22055</v>
      </c>
      <c r="AE14" s="74"/>
      <c r="AF14" s="31">
        <v>29406</v>
      </c>
      <c r="AG14" s="119">
        <v>11007039</v>
      </c>
      <c r="AH14" s="119" t="s">
        <v>156</v>
      </c>
      <c r="AI14" s="119">
        <v>11005544</v>
      </c>
      <c r="AJ14" s="119" t="s">
        <v>157</v>
      </c>
      <c r="AK14" s="119"/>
      <c r="AL14" s="119"/>
      <c r="AM14" s="121" t="s">
        <v>11</v>
      </c>
      <c r="AN14" s="120">
        <v>10000</v>
      </c>
      <c r="AO14" s="121"/>
      <c r="AP14" s="122" t="s">
        <v>106</v>
      </c>
      <c r="AQ14" s="51">
        <v>1123</v>
      </c>
      <c r="AR14" s="68">
        <v>23</v>
      </c>
      <c r="AS14" s="123" t="s">
        <v>351</v>
      </c>
      <c r="AT14" s="131" t="s">
        <v>132</v>
      </c>
      <c r="AU14" s="131">
        <v>4.5</v>
      </c>
      <c r="AV14" s="131">
        <v>22054.5</v>
      </c>
      <c r="AW14" s="131" t="s">
        <v>106</v>
      </c>
      <c r="AX14" s="183">
        <v>1</v>
      </c>
      <c r="AY14" s="131">
        <v>6</v>
      </c>
      <c r="AZ14" s="131">
        <v>750</v>
      </c>
      <c r="BA14" s="131">
        <v>29406</v>
      </c>
      <c r="BB14" s="125">
        <v>10000</v>
      </c>
      <c r="BC14" s="126">
        <v>2451</v>
      </c>
      <c r="BD14" s="124" t="s">
        <v>108</v>
      </c>
      <c r="BE14" s="131">
        <v>4901</v>
      </c>
      <c r="BF14" s="136" t="s">
        <v>768</v>
      </c>
      <c r="BG14" s="131"/>
      <c r="BH14" s="213"/>
      <c r="BI14" s="214"/>
      <c r="BJ14" s="215"/>
      <c r="BK14" s="185"/>
    </row>
    <row r="15" spans="1:63" s="52" customFormat="1" ht="14.25">
      <c r="A15" s="43">
        <v>1</v>
      </c>
      <c r="B15" s="43">
        <v>2</v>
      </c>
      <c r="C15" s="79"/>
      <c r="D15" s="79">
        <v>2116</v>
      </c>
      <c r="E15" s="11">
        <v>0</v>
      </c>
      <c r="F15" s="33">
        <v>40</v>
      </c>
      <c r="G15" s="127" t="s">
        <v>103</v>
      </c>
      <c r="H15" s="105">
        <v>1275204</v>
      </c>
      <c r="I15" s="79">
        <v>10044441</v>
      </c>
      <c r="J15" s="127" t="s">
        <v>901</v>
      </c>
      <c r="K15" s="127">
        <v>1765</v>
      </c>
      <c r="L15" s="127" t="s">
        <v>104</v>
      </c>
      <c r="M15" s="127">
        <v>0.18</v>
      </c>
      <c r="N15" s="107">
        <v>2.12</v>
      </c>
      <c r="O15" s="184">
        <v>0.17</v>
      </c>
      <c r="P15" s="129">
        <v>2.2999999999999998</v>
      </c>
      <c r="Q15" s="181">
        <v>0</v>
      </c>
      <c r="R15" s="112">
        <v>40702</v>
      </c>
      <c r="S15" s="113">
        <v>-0.45</v>
      </c>
      <c r="T15" s="112">
        <v>40702</v>
      </c>
      <c r="U15" s="113">
        <v>-2.75</v>
      </c>
      <c r="V15" s="130" t="s">
        <v>105</v>
      </c>
      <c r="W15" s="115" t="s">
        <v>109</v>
      </c>
      <c r="X15" s="192">
        <v>40702</v>
      </c>
      <c r="Y15" s="132" t="s">
        <v>303</v>
      </c>
      <c r="Z15" s="116"/>
      <c r="AA15" s="117"/>
      <c r="AB15" s="118"/>
      <c r="AC15" s="182" t="s">
        <v>160</v>
      </c>
      <c r="AD15" s="182">
        <v>15885</v>
      </c>
      <c r="AE15" s="74"/>
      <c r="AF15" s="31">
        <v>21180</v>
      </c>
      <c r="AG15" s="119">
        <v>11007036</v>
      </c>
      <c r="AH15" s="119" t="s">
        <v>119</v>
      </c>
      <c r="AI15" s="119">
        <v>11004791</v>
      </c>
      <c r="AJ15" s="119" t="s">
        <v>120</v>
      </c>
      <c r="AK15" s="119">
        <v>11007438</v>
      </c>
      <c r="AL15" s="119" t="s">
        <v>161</v>
      </c>
      <c r="AM15" s="121" t="s">
        <v>11</v>
      </c>
      <c r="AN15" s="120">
        <v>10000</v>
      </c>
      <c r="AO15" s="121"/>
      <c r="AP15" s="122" t="s">
        <v>106</v>
      </c>
      <c r="AQ15" s="51">
        <v>2116</v>
      </c>
      <c r="AR15" s="68">
        <v>23</v>
      </c>
      <c r="AS15" s="123" t="s">
        <v>890</v>
      </c>
      <c r="AT15" s="131" t="s">
        <v>132</v>
      </c>
      <c r="AU15" s="131">
        <v>9</v>
      </c>
      <c r="AV15" s="131">
        <v>15885</v>
      </c>
      <c r="AW15" s="131" t="s">
        <v>106</v>
      </c>
      <c r="AX15" s="183">
        <v>40696</v>
      </c>
      <c r="AY15" s="131">
        <v>12</v>
      </c>
      <c r="AZ15" s="131">
        <v>750</v>
      </c>
      <c r="BA15" s="131">
        <v>21180</v>
      </c>
      <c r="BB15" s="125">
        <v>10000</v>
      </c>
      <c r="BC15" s="126">
        <v>1765</v>
      </c>
      <c r="BD15" s="124" t="s">
        <v>108</v>
      </c>
      <c r="BE15" s="131">
        <v>1765</v>
      </c>
      <c r="BF15" s="136" t="s">
        <v>902</v>
      </c>
      <c r="BG15" s="131"/>
      <c r="BH15" s="213"/>
      <c r="BI15" s="214"/>
      <c r="BJ15" s="215"/>
      <c r="BK15" s="185"/>
    </row>
    <row r="16" spans="1:63" s="52" customFormat="1" ht="14.25">
      <c r="A16" s="43">
        <v>1</v>
      </c>
      <c r="B16" s="43">
        <v>3</v>
      </c>
      <c r="C16" s="79"/>
      <c r="D16" s="79">
        <v>2135</v>
      </c>
      <c r="E16" s="11">
        <v>0</v>
      </c>
      <c r="F16" s="33">
        <v>136</v>
      </c>
      <c r="G16" s="127" t="s">
        <v>103</v>
      </c>
      <c r="H16" s="105">
        <v>1275209</v>
      </c>
      <c r="I16" s="79">
        <v>10044461</v>
      </c>
      <c r="J16" s="104" t="s">
        <v>278</v>
      </c>
      <c r="K16" s="127">
        <v>3122</v>
      </c>
      <c r="L16" s="127" t="s">
        <v>104</v>
      </c>
      <c r="M16" s="127">
        <v>0.18</v>
      </c>
      <c r="N16" s="107">
        <v>3.41</v>
      </c>
      <c r="O16" s="184">
        <v>0.17</v>
      </c>
      <c r="P16" s="129">
        <v>3.59</v>
      </c>
      <c r="Q16" s="181">
        <v>0</v>
      </c>
      <c r="R16" s="112">
        <v>40702</v>
      </c>
      <c r="S16" s="113">
        <v>-2.75</v>
      </c>
      <c r="T16" s="112">
        <v>40702</v>
      </c>
      <c r="U16" s="113">
        <v>-6.34</v>
      </c>
      <c r="V16" s="130" t="s">
        <v>105</v>
      </c>
      <c r="W16" s="115" t="s">
        <v>109</v>
      </c>
      <c r="X16" s="192">
        <v>40702</v>
      </c>
      <c r="Y16" s="132" t="s">
        <v>303</v>
      </c>
      <c r="Z16" s="116"/>
      <c r="AA16" s="117"/>
      <c r="AB16" s="118"/>
      <c r="AC16" s="182" t="s">
        <v>117</v>
      </c>
      <c r="AD16" s="182">
        <v>28098</v>
      </c>
      <c r="AE16" s="74"/>
      <c r="AF16" s="31">
        <v>37464</v>
      </c>
      <c r="AG16" s="119">
        <v>11007036</v>
      </c>
      <c r="AH16" s="119" t="s">
        <v>119</v>
      </c>
      <c r="AI16" s="119">
        <v>11004791</v>
      </c>
      <c r="AJ16" s="119" t="s">
        <v>120</v>
      </c>
      <c r="AK16" s="119">
        <v>11007434</v>
      </c>
      <c r="AL16" s="119" t="s">
        <v>121</v>
      </c>
      <c r="AM16" s="121" t="s">
        <v>11</v>
      </c>
      <c r="AN16" s="120">
        <v>11000</v>
      </c>
      <c r="AO16" s="121"/>
      <c r="AP16" s="122" t="s">
        <v>106</v>
      </c>
      <c r="AQ16" s="51">
        <v>2135</v>
      </c>
      <c r="AR16" s="68">
        <v>23</v>
      </c>
      <c r="AS16" s="123" t="s">
        <v>890</v>
      </c>
      <c r="AT16" s="131" t="s">
        <v>132</v>
      </c>
      <c r="AU16" s="131">
        <v>9</v>
      </c>
      <c r="AV16" s="131">
        <v>28098</v>
      </c>
      <c r="AW16" s="131" t="s">
        <v>106</v>
      </c>
      <c r="AX16" s="183">
        <v>40696</v>
      </c>
      <c r="AY16" s="131">
        <v>12</v>
      </c>
      <c r="AZ16" s="131">
        <v>750</v>
      </c>
      <c r="BA16" s="131">
        <v>37464</v>
      </c>
      <c r="BB16" s="125">
        <v>11000</v>
      </c>
      <c r="BC16" s="126">
        <v>3122</v>
      </c>
      <c r="BD16" s="124" t="s">
        <v>122</v>
      </c>
      <c r="BE16" s="131">
        <v>3122</v>
      </c>
      <c r="BF16" s="136" t="s">
        <v>894</v>
      </c>
      <c r="BG16" s="131"/>
      <c r="BH16" s="213"/>
      <c r="BI16" s="214"/>
      <c r="BJ16" s="215"/>
      <c r="BK16" s="185"/>
    </row>
    <row r="17" spans="1:63" s="52" customFormat="1" ht="14.25">
      <c r="A17" s="43">
        <v>1</v>
      </c>
      <c r="B17" s="43">
        <v>1</v>
      </c>
      <c r="C17" s="79"/>
      <c r="D17" s="79">
        <v>2125</v>
      </c>
      <c r="E17" s="11">
        <v>0</v>
      </c>
      <c r="F17" s="33">
        <v>45</v>
      </c>
      <c r="G17" s="127" t="s">
        <v>103</v>
      </c>
      <c r="H17" s="105">
        <v>7085276</v>
      </c>
      <c r="I17" s="79">
        <v>10045788</v>
      </c>
      <c r="J17" s="127" t="s">
        <v>850</v>
      </c>
      <c r="K17" s="127">
        <v>784</v>
      </c>
      <c r="L17" s="127" t="s">
        <v>104</v>
      </c>
      <c r="M17" s="127">
        <v>0.18</v>
      </c>
      <c r="N17" s="107">
        <v>0.47</v>
      </c>
      <c r="O17" s="184">
        <v>0.17</v>
      </c>
      <c r="P17" s="129">
        <v>0.65</v>
      </c>
      <c r="Q17" s="181">
        <v>1</v>
      </c>
      <c r="R17" s="112">
        <v>40702</v>
      </c>
      <c r="S17" s="113">
        <v>-6.34</v>
      </c>
      <c r="T17" s="112">
        <v>40702</v>
      </c>
      <c r="U17" s="113">
        <v>-6.99</v>
      </c>
      <c r="V17" s="130" t="s">
        <v>105</v>
      </c>
      <c r="W17" s="115" t="s">
        <v>109</v>
      </c>
      <c r="X17" s="192">
        <v>40703</v>
      </c>
      <c r="Y17" s="132" t="s">
        <v>303</v>
      </c>
      <c r="Z17" s="116"/>
      <c r="AA17" s="117"/>
      <c r="AB17" s="118"/>
      <c r="AC17" s="182" t="s">
        <v>110</v>
      </c>
      <c r="AD17" s="182">
        <v>3528</v>
      </c>
      <c r="AE17" s="74"/>
      <c r="AF17" s="31">
        <v>4704</v>
      </c>
      <c r="AG17" s="119">
        <v>11007433</v>
      </c>
      <c r="AH17" s="119" t="s">
        <v>174</v>
      </c>
      <c r="AI17" s="119">
        <v>11005543</v>
      </c>
      <c r="AJ17" s="119" t="s">
        <v>116</v>
      </c>
      <c r="AK17" s="119"/>
      <c r="AL17" s="119"/>
      <c r="AM17" s="121" t="s">
        <v>11</v>
      </c>
      <c r="AN17" s="120">
        <v>10009</v>
      </c>
      <c r="AO17" s="121"/>
      <c r="AP17" s="122" t="s">
        <v>106</v>
      </c>
      <c r="AQ17" s="51">
        <v>2125</v>
      </c>
      <c r="AR17" s="68">
        <v>23</v>
      </c>
      <c r="AS17" s="123" t="s">
        <v>890</v>
      </c>
      <c r="AT17" s="131" t="s">
        <v>126</v>
      </c>
      <c r="AU17" s="131">
        <v>4.5</v>
      </c>
      <c r="AV17" s="131">
        <v>3528</v>
      </c>
      <c r="AW17" s="131" t="s">
        <v>106</v>
      </c>
      <c r="AX17" s="183">
        <v>40696</v>
      </c>
      <c r="AY17" s="131">
        <v>6</v>
      </c>
      <c r="AZ17" s="131">
        <v>750</v>
      </c>
      <c r="BA17" s="131">
        <v>4704</v>
      </c>
      <c r="BB17" s="125">
        <v>10009</v>
      </c>
      <c r="BC17" s="126">
        <v>392</v>
      </c>
      <c r="BD17" s="124" t="s">
        <v>108</v>
      </c>
      <c r="BE17" s="131">
        <v>784</v>
      </c>
      <c r="BF17" s="136" t="s">
        <v>903</v>
      </c>
      <c r="BG17" s="131"/>
      <c r="BH17" s="213"/>
      <c r="BI17" s="214"/>
      <c r="BJ17" s="215"/>
      <c r="BK17" s="185"/>
    </row>
    <row r="18" spans="1:63" s="52" customFormat="1" ht="16.5" customHeight="1">
      <c r="A18" s="43">
        <v>0</v>
      </c>
      <c r="B18" s="43">
        <v>0</v>
      </c>
      <c r="C18" s="79"/>
      <c r="D18" s="79" t="s">
        <v>39</v>
      </c>
      <c r="E18" s="11" t="s">
        <v>10</v>
      </c>
      <c r="F18" s="33" t="e">
        <v>#N/A</v>
      </c>
      <c r="G18" s="127"/>
      <c r="H18" s="105"/>
      <c r="I18" s="79"/>
      <c r="J18" s="137" t="s">
        <v>258</v>
      </c>
      <c r="K18" s="127"/>
      <c r="L18" s="127"/>
      <c r="M18" s="127"/>
      <c r="N18" s="107">
        <v>2</v>
      </c>
      <c r="O18" s="184">
        <v>0</v>
      </c>
      <c r="P18" s="129">
        <v>2</v>
      </c>
      <c r="Q18" s="181"/>
      <c r="R18" s="112">
        <v>40702</v>
      </c>
      <c r="S18" s="113">
        <v>-6.99</v>
      </c>
      <c r="T18" s="112">
        <v>40702</v>
      </c>
      <c r="U18" s="113">
        <v>-8.99</v>
      </c>
      <c r="V18" s="130"/>
      <c r="W18" s="115"/>
      <c r="X18" s="192"/>
      <c r="Y18" s="132" t="s">
        <v>259</v>
      </c>
      <c r="Z18" s="116"/>
      <c r="AA18" s="117"/>
      <c r="AB18" s="118"/>
      <c r="AC18" s="182"/>
      <c r="AD18" s="182"/>
      <c r="AE18" s="74"/>
      <c r="AF18" s="31">
        <v>0</v>
      </c>
      <c r="AG18" s="119"/>
      <c r="AH18" s="119"/>
      <c r="AI18" s="119"/>
      <c r="AJ18" s="119"/>
      <c r="AK18" s="119"/>
      <c r="AL18" s="119"/>
      <c r="AM18" s="121" t="s">
        <v>11</v>
      </c>
      <c r="AN18" s="120"/>
      <c r="AO18" s="121"/>
      <c r="AP18" s="122">
        <v>0</v>
      </c>
      <c r="AQ18" s="51" t="s">
        <v>39</v>
      </c>
      <c r="AR18" s="68">
        <v>23</v>
      </c>
      <c r="AS18" s="123" t="s">
        <v>890</v>
      </c>
      <c r="AT18" s="131" t="s">
        <v>260</v>
      </c>
      <c r="AU18" s="131"/>
      <c r="AV18" s="131"/>
      <c r="AW18" s="131"/>
      <c r="AX18" s="183"/>
      <c r="AY18" s="131"/>
      <c r="AZ18" s="131"/>
      <c r="BA18" s="131"/>
      <c r="BB18" s="125">
        <v>0</v>
      </c>
      <c r="BC18" s="126">
        <v>0</v>
      </c>
      <c r="BD18" s="124"/>
      <c r="BE18" s="131">
        <v>0</v>
      </c>
      <c r="BF18" s="136"/>
      <c r="BG18" s="131"/>
      <c r="BH18" s="213"/>
      <c r="BI18" s="214"/>
      <c r="BJ18" s="215"/>
      <c r="BK18" s="185"/>
    </row>
    <row r="19" spans="1:63" s="52" customFormat="1" ht="14.25">
      <c r="A19" s="43">
        <v>1</v>
      </c>
      <c r="B19" s="43">
        <v>3</v>
      </c>
      <c r="C19" s="79"/>
      <c r="D19" s="79">
        <v>2102</v>
      </c>
      <c r="E19" s="11" t="s">
        <v>10</v>
      </c>
      <c r="F19" s="33">
        <v>28</v>
      </c>
      <c r="G19" s="127" t="s">
        <v>895</v>
      </c>
      <c r="H19" s="105">
        <v>1255230</v>
      </c>
      <c r="I19" s="79">
        <v>12006304</v>
      </c>
      <c r="J19" s="127" t="s">
        <v>896</v>
      </c>
      <c r="K19" s="127">
        <v>66666</v>
      </c>
      <c r="L19" s="127" t="s">
        <v>127</v>
      </c>
      <c r="M19" s="127">
        <v>0.18</v>
      </c>
      <c r="N19" s="107">
        <v>8.33</v>
      </c>
      <c r="O19" s="184">
        <v>0</v>
      </c>
      <c r="P19" s="129">
        <v>8.51</v>
      </c>
      <c r="Q19" s="181">
        <v>0</v>
      </c>
      <c r="R19" s="112">
        <v>40702</v>
      </c>
      <c r="S19" s="113">
        <v>-8.99</v>
      </c>
      <c r="T19" s="112">
        <v>40702</v>
      </c>
      <c r="U19" s="113">
        <v>-17.5</v>
      </c>
      <c r="V19" s="130" t="s">
        <v>105</v>
      </c>
      <c r="W19" s="115" t="s">
        <v>109</v>
      </c>
      <c r="X19" s="192">
        <v>40702</v>
      </c>
      <c r="Y19" s="132" t="s">
        <v>209</v>
      </c>
      <c r="Z19" s="116"/>
      <c r="AA19" s="117"/>
      <c r="AB19" s="118"/>
      <c r="AC19" s="182" t="s">
        <v>897</v>
      </c>
      <c r="AD19" s="182">
        <v>50000</v>
      </c>
      <c r="AE19" s="74"/>
      <c r="AF19" s="31">
        <v>66666</v>
      </c>
      <c r="AG19" s="119">
        <v>11000984</v>
      </c>
      <c r="AH19" s="119" t="s">
        <v>898</v>
      </c>
      <c r="AI19" s="119">
        <v>11001052</v>
      </c>
      <c r="AJ19" s="119" t="s">
        <v>468</v>
      </c>
      <c r="AK19" s="119"/>
      <c r="AL19" s="119"/>
      <c r="AM19" s="121" t="s">
        <v>11</v>
      </c>
      <c r="AN19" s="120">
        <v>8000</v>
      </c>
      <c r="AO19" s="121"/>
      <c r="AP19" s="122" t="s">
        <v>166</v>
      </c>
      <c r="AQ19" s="51">
        <v>2102</v>
      </c>
      <c r="AR19" s="68">
        <v>23</v>
      </c>
      <c r="AS19" s="123" t="s">
        <v>890</v>
      </c>
      <c r="AT19" s="131" t="s">
        <v>132</v>
      </c>
      <c r="AU19" s="131">
        <v>0.75</v>
      </c>
      <c r="AV19" s="131">
        <v>49999.5</v>
      </c>
      <c r="AW19" s="131" t="s">
        <v>166</v>
      </c>
      <c r="AX19" s="183">
        <v>40696</v>
      </c>
      <c r="AY19" s="131">
        <v>1</v>
      </c>
      <c r="AZ19" s="131">
        <v>750</v>
      </c>
      <c r="BA19" s="131">
        <v>66666</v>
      </c>
      <c r="BB19" s="125">
        <v>8000</v>
      </c>
      <c r="BC19" s="126">
        <v>5556</v>
      </c>
      <c r="BD19" s="124" t="s">
        <v>194</v>
      </c>
      <c r="BE19" s="131">
        <v>5555.5</v>
      </c>
      <c r="BF19" s="136" t="s">
        <v>898</v>
      </c>
      <c r="BG19" s="131"/>
      <c r="BH19" s="213"/>
      <c r="BI19" s="214"/>
      <c r="BJ19" s="215"/>
      <c r="BK19" s="185"/>
    </row>
    <row r="20" spans="1:63" s="52" customFormat="1" ht="14.25">
      <c r="A20" s="43">
        <v>0</v>
      </c>
      <c r="B20" s="43">
        <v>0</v>
      </c>
      <c r="C20" s="79"/>
      <c r="D20" s="79" t="s">
        <v>39</v>
      </c>
      <c r="E20" s="11" t="s">
        <v>10</v>
      </c>
      <c r="F20" s="33" t="e">
        <v>#N/A</v>
      </c>
      <c r="G20" s="127"/>
      <c r="H20" s="105"/>
      <c r="I20" s="79"/>
      <c r="J20" s="127" t="s">
        <v>258</v>
      </c>
      <c r="K20" s="127"/>
      <c r="L20" s="127"/>
      <c r="M20" s="127"/>
      <c r="N20" s="107">
        <v>2</v>
      </c>
      <c r="O20" s="184">
        <v>0</v>
      </c>
      <c r="P20" s="129">
        <v>2</v>
      </c>
      <c r="Q20" s="181"/>
      <c r="R20" s="112">
        <v>40702</v>
      </c>
      <c r="S20" s="113">
        <v>-17.5</v>
      </c>
      <c r="T20" s="112">
        <v>40702</v>
      </c>
      <c r="U20" s="113">
        <v>-19.5</v>
      </c>
      <c r="V20" s="130"/>
      <c r="W20" s="115"/>
      <c r="X20" s="192"/>
      <c r="Y20" s="132" t="s">
        <v>259</v>
      </c>
      <c r="Z20" s="116"/>
      <c r="AA20" s="117"/>
      <c r="AB20" s="118"/>
      <c r="AC20" s="182"/>
      <c r="AD20" s="182"/>
      <c r="AE20" s="74"/>
      <c r="AF20" s="31">
        <v>0</v>
      </c>
      <c r="AG20" s="119"/>
      <c r="AH20" s="119"/>
      <c r="AI20" s="119"/>
      <c r="AJ20" s="119"/>
      <c r="AK20" s="119"/>
      <c r="AL20" s="119"/>
      <c r="AM20" s="121" t="s">
        <v>11</v>
      </c>
      <c r="AN20" s="120"/>
      <c r="AO20" s="121"/>
      <c r="AP20" s="122">
        <v>0</v>
      </c>
      <c r="AQ20" s="51" t="s">
        <v>39</v>
      </c>
      <c r="AR20" s="68">
        <v>23</v>
      </c>
      <c r="AS20" s="123" t="s">
        <v>890</v>
      </c>
      <c r="AT20" s="131" t="s">
        <v>260</v>
      </c>
      <c r="AU20" s="131"/>
      <c r="AV20" s="131"/>
      <c r="AW20" s="131"/>
      <c r="AX20" s="183"/>
      <c r="AY20" s="131"/>
      <c r="AZ20" s="131"/>
      <c r="BA20" s="131"/>
      <c r="BB20" s="125">
        <v>0</v>
      </c>
      <c r="BC20" s="126">
        <v>0</v>
      </c>
      <c r="BD20" s="124"/>
      <c r="BE20" s="131">
        <v>0</v>
      </c>
      <c r="BF20" s="136"/>
      <c r="BG20" s="131"/>
      <c r="BH20" s="213"/>
      <c r="BI20" s="214"/>
      <c r="BJ20" s="215"/>
      <c r="BK20" s="185"/>
    </row>
    <row r="21" spans="1:63" s="52" customFormat="1" ht="14.25">
      <c r="A21" s="43">
        <v>1</v>
      </c>
      <c r="B21" s="43">
        <v>2</v>
      </c>
      <c r="C21" s="79"/>
      <c r="D21" s="79">
        <v>3103</v>
      </c>
      <c r="E21" s="11" t="s">
        <v>10</v>
      </c>
      <c r="F21" s="33">
        <v>202</v>
      </c>
      <c r="G21" s="127" t="s">
        <v>103</v>
      </c>
      <c r="H21" s="105">
        <v>7085152</v>
      </c>
      <c r="I21" s="79">
        <v>10039977</v>
      </c>
      <c r="J21" s="127" t="s">
        <v>904</v>
      </c>
      <c r="K21" s="127">
        <v>1588</v>
      </c>
      <c r="L21" s="127" t="s">
        <v>104</v>
      </c>
      <c r="M21" s="127">
        <v>0.18</v>
      </c>
      <c r="N21" s="107">
        <v>1.91</v>
      </c>
      <c r="O21" s="184">
        <v>0</v>
      </c>
      <c r="P21" s="129">
        <v>2.09</v>
      </c>
      <c r="Q21" s="181">
        <v>1</v>
      </c>
      <c r="R21" s="112">
        <v>40702</v>
      </c>
      <c r="S21" s="113">
        <v>-19.5</v>
      </c>
      <c r="T21" s="112">
        <v>40702</v>
      </c>
      <c r="U21" s="113">
        <v>-21.59</v>
      </c>
      <c r="V21" s="130" t="s">
        <v>105</v>
      </c>
      <c r="W21" s="115" t="s">
        <v>109</v>
      </c>
      <c r="X21" s="192">
        <v>40703</v>
      </c>
      <c r="Y21" s="132" t="s">
        <v>905</v>
      </c>
      <c r="Z21" s="116"/>
      <c r="AA21" s="117"/>
      <c r="AB21" s="118"/>
      <c r="AC21" s="182" t="s">
        <v>906</v>
      </c>
      <c r="AD21" s="182">
        <v>14311</v>
      </c>
      <c r="AE21" s="74"/>
      <c r="AF21" s="31">
        <v>19056</v>
      </c>
      <c r="AG21" s="119">
        <v>11006868</v>
      </c>
      <c r="AH21" s="119" t="s">
        <v>907</v>
      </c>
      <c r="AI21" s="119">
        <v>11006852</v>
      </c>
      <c r="AJ21" s="119" t="s">
        <v>908</v>
      </c>
      <c r="AK21" s="119"/>
      <c r="AL21" s="119"/>
      <c r="AM21" s="121" t="s">
        <v>11</v>
      </c>
      <c r="AN21" s="120">
        <v>10000</v>
      </c>
      <c r="AO21" s="121"/>
      <c r="AP21" s="122" t="s">
        <v>106</v>
      </c>
      <c r="AQ21" s="51">
        <v>3103</v>
      </c>
      <c r="AR21" s="68">
        <v>23</v>
      </c>
      <c r="AS21" s="123" t="s">
        <v>890</v>
      </c>
      <c r="AT21" s="131" t="s">
        <v>126</v>
      </c>
      <c r="AU21" s="131">
        <v>9</v>
      </c>
      <c r="AV21" s="131">
        <v>14292</v>
      </c>
      <c r="AW21" s="131" t="s">
        <v>106</v>
      </c>
      <c r="AX21" s="183">
        <v>40696</v>
      </c>
      <c r="AY21" s="131">
        <v>12</v>
      </c>
      <c r="AZ21" s="131">
        <v>750</v>
      </c>
      <c r="BA21" s="131">
        <v>19056</v>
      </c>
      <c r="BB21" s="125">
        <v>10000</v>
      </c>
      <c r="BC21" s="126">
        <v>1588</v>
      </c>
      <c r="BD21" s="124" t="s">
        <v>108</v>
      </c>
      <c r="BE21" s="131">
        <v>1588</v>
      </c>
      <c r="BF21" s="136" t="s">
        <v>909</v>
      </c>
      <c r="BG21" s="131"/>
      <c r="BH21" s="213"/>
      <c r="BI21" s="214"/>
      <c r="BJ21" s="215"/>
      <c r="BK21" s="185"/>
    </row>
    <row r="22" spans="1:63" s="52" customFormat="1" ht="14.25">
      <c r="A22" s="43">
        <v>1</v>
      </c>
      <c r="B22" s="43">
        <v>2</v>
      </c>
      <c r="C22" s="79"/>
      <c r="D22" s="79">
        <v>1109</v>
      </c>
      <c r="E22" s="11">
        <v>0</v>
      </c>
      <c r="F22" s="33">
        <v>11</v>
      </c>
      <c r="G22" s="127" t="s">
        <v>103</v>
      </c>
      <c r="H22" s="105">
        <v>1274731</v>
      </c>
      <c r="I22" s="79">
        <v>10044491</v>
      </c>
      <c r="J22" s="127" t="s">
        <v>242</v>
      </c>
      <c r="K22" s="127">
        <v>79</v>
      </c>
      <c r="L22" s="127" t="s">
        <v>104</v>
      </c>
      <c r="M22" s="127">
        <v>0.18</v>
      </c>
      <c r="N22" s="107">
        <v>0.1</v>
      </c>
      <c r="O22" s="184">
        <v>0.17</v>
      </c>
      <c r="P22" s="129">
        <v>0.28000000000000003</v>
      </c>
      <c r="Q22" s="181">
        <v>1</v>
      </c>
      <c r="R22" s="112">
        <v>40702</v>
      </c>
      <c r="S22" s="113">
        <v>-21.59</v>
      </c>
      <c r="T22" s="112">
        <v>40702</v>
      </c>
      <c r="U22" s="113">
        <v>-21.87</v>
      </c>
      <c r="V22" s="130" t="s">
        <v>105</v>
      </c>
      <c r="W22" s="115" t="s">
        <v>109</v>
      </c>
      <c r="X22" s="192">
        <v>40703</v>
      </c>
      <c r="Y22" s="132" t="s">
        <v>303</v>
      </c>
      <c r="Z22" s="116"/>
      <c r="AA22" s="117"/>
      <c r="AB22" s="118"/>
      <c r="AC22" s="182" t="s">
        <v>134</v>
      </c>
      <c r="AD22" s="182">
        <v>711</v>
      </c>
      <c r="AE22" s="74"/>
      <c r="AF22" s="31">
        <v>948</v>
      </c>
      <c r="AG22" s="119">
        <v>11007042</v>
      </c>
      <c r="AH22" s="119" t="s">
        <v>135</v>
      </c>
      <c r="AI22" s="119">
        <v>11004791</v>
      </c>
      <c r="AJ22" s="119" t="s">
        <v>120</v>
      </c>
      <c r="AK22" s="119">
        <v>11007436</v>
      </c>
      <c r="AL22" s="119" t="s">
        <v>136</v>
      </c>
      <c r="AM22" s="121" t="s">
        <v>11</v>
      </c>
      <c r="AN22" s="120">
        <v>9979</v>
      </c>
      <c r="AO22" s="121"/>
      <c r="AP22" s="122" t="s">
        <v>106</v>
      </c>
      <c r="AQ22" s="51"/>
      <c r="AR22" s="68">
        <v>23</v>
      </c>
      <c r="AS22" s="123" t="s">
        <v>890</v>
      </c>
      <c r="AT22" s="131" t="s">
        <v>126</v>
      </c>
      <c r="AU22" s="131">
        <v>9</v>
      </c>
      <c r="AV22" s="131">
        <v>711</v>
      </c>
      <c r="AW22" s="131" t="s">
        <v>106</v>
      </c>
      <c r="AX22" s="183">
        <v>40696</v>
      </c>
      <c r="AY22" s="131">
        <v>12</v>
      </c>
      <c r="AZ22" s="131">
        <v>750</v>
      </c>
      <c r="BA22" s="131">
        <v>948</v>
      </c>
      <c r="BB22" s="125">
        <v>9979</v>
      </c>
      <c r="BC22" s="126">
        <v>79</v>
      </c>
      <c r="BD22" s="124" t="s">
        <v>108</v>
      </c>
      <c r="BE22" s="131">
        <v>79</v>
      </c>
      <c r="BF22" s="136" t="s">
        <v>306</v>
      </c>
      <c r="BG22" s="131"/>
      <c r="BH22" s="213"/>
      <c r="BI22" s="214"/>
      <c r="BJ22" s="215"/>
      <c r="BK22" s="185"/>
    </row>
    <row r="23" spans="1:63" s="52" customFormat="1" ht="14.25">
      <c r="A23" s="43">
        <v>1</v>
      </c>
      <c r="B23" s="43">
        <v>3</v>
      </c>
      <c r="C23" s="79"/>
      <c r="D23" s="79">
        <v>1109</v>
      </c>
      <c r="E23" s="11" t="s">
        <v>10</v>
      </c>
      <c r="F23" s="33">
        <v>11</v>
      </c>
      <c r="G23" s="127" t="s">
        <v>103</v>
      </c>
      <c r="H23" s="105">
        <v>1274599</v>
      </c>
      <c r="I23" s="79">
        <v>10051674</v>
      </c>
      <c r="J23" s="127" t="s">
        <v>910</v>
      </c>
      <c r="K23" s="127">
        <v>253</v>
      </c>
      <c r="L23" s="127" t="s">
        <v>104</v>
      </c>
      <c r="M23" s="127">
        <v>0.18</v>
      </c>
      <c r="N23" s="107">
        <v>0.3</v>
      </c>
      <c r="O23" s="184">
        <v>0</v>
      </c>
      <c r="P23" s="129">
        <v>0.48</v>
      </c>
      <c r="Q23" s="181">
        <v>1</v>
      </c>
      <c r="R23" s="112">
        <v>40702</v>
      </c>
      <c r="S23" s="113">
        <v>-21.87</v>
      </c>
      <c r="T23" s="112">
        <v>40702</v>
      </c>
      <c r="U23" s="113">
        <v>-22.35</v>
      </c>
      <c r="V23" s="130" t="s">
        <v>105</v>
      </c>
      <c r="W23" s="115" t="s">
        <v>109</v>
      </c>
      <c r="X23" s="192">
        <v>40703</v>
      </c>
      <c r="Y23" s="132" t="s">
        <v>303</v>
      </c>
      <c r="Z23" s="116"/>
      <c r="AA23" s="117"/>
      <c r="AB23" s="118"/>
      <c r="AC23" s="182" t="s">
        <v>134</v>
      </c>
      <c r="AD23" s="182">
        <v>2291</v>
      </c>
      <c r="AE23" s="74"/>
      <c r="AF23" s="31">
        <v>3036</v>
      </c>
      <c r="AG23" s="119">
        <v>11007042</v>
      </c>
      <c r="AH23" s="119" t="s">
        <v>135</v>
      </c>
      <c r="AI23" s="119">
        <v>11004791</v>
      </c>
      <c r="AJ23" s="119" t="s">
        <v>120</v>
      </c>
      <c r="AK23" s="119">
        <v>11007436</v>
      </c>
      <c r="AL23" s="119" t="s">
        <v>136</v>
      </c>
      <c r="AM23" s="121" t="s">
        <v>11</v>
      </c>
      <c r="AN23" s="120">
        <v>10000</v>
      </c>
      <c r="AO23" s="121"/>
      <c r="AP23" s="122" t="s">
        <v>106</v>
      </c>
      <c r="AQ23" s="51">
        <v>1109</v>
      </c>
      <c r="AR23" s="68">
        <v>23</v>
      </c>
      <c r="AS23" s="123" t="s">
        <v>890</v>
      </c>
      <c r="AT23" s="131" t="s">
        <v>126</v>
      </c>
      <c r="AU23" s="131">
        <v>9</v>
      </c>
      <c r="AV23" s="131">
        <v>2277</v>
      </c>
      <c r="AW23" s="131" t="s">
        <v>106</v>
      </c>
      <c r="AX23" s="183">
        <v>40696</v>
      </c>
      <c r="AY23" s="131">
        <v>12</v>
      </c>
      <c r="AZ23" s="131">
        <v>750</v>
      </c>
      <c r="BA23" s="131">
        <v>3036</v>
      </c>
      <c r="BB23" s="125">
        <v>10000</v>
      </c>
      <c r="BC23" s="126">
        <v>253</v>
      </c>
      <c r="BD23" s="124" t="s">
        <v>108</v>
      </c>
      <c r="BE23" s="131">
        <v>253</v>
      </c>
      <c r="BF23" s="136" t="s">
        <v>135</v>
      </c>
      <c r="BG23" s="131"/>
      <c r="BH23" s="213"/>
      <c r="BI23" s="214"/>
      <c r="BJ23" s="215"/>
      <c r="BK23" s="185"/>
    </row>
    <row r="24" spans="1:63" s="52" customFormat="1" ht="14.25">
      <c r="A24" s="43">
        <v>1</v>
      </c>
      <c r="B24" s="43">
        <v>1</v>
      </c>
      <c r="C24" s="79"/>
      <c r="D24" s="79">
        <v>2135</v>
      </c>
      <c r="E24" s="11">
        <v>0</v>
      </c>
      <c r="F24" s="33">
        <v>136</v>
      </c>
      <c r="G24" s="127" t="s">
        <v>114</v>
      </c>
      <c r="H24" s="105">
        <v>7085217</v>
      </c>
      <c r="I24" s="79">
        <v>10048494</v>
      </c>
      <c r="J24" s="127" t="s">
        <v>760</v>
      </c>
      <c r="K24" s="127">
        <v>1542</v>
      </c>
      <c r="L24" s="127" t="s">
        <v>104</v>
      </c>
      <c r="M24" s="127">
        <v>0.18</v>
      </c>
      <c r="N24" s="107">
        <v>1.85</v>
      </c>
      <c r="O24" s="184">
        <v>0.17</v>
      </c>
      <c r="P24" s="129">
        <v>2.0299999999999998</v>
      </c>
      <c r="Q24" s="181">
        <v>0</v>
      </c>
      <c r="R24" s="112">
        <v>40702</v>
      </c>
      <c r="S24" s="113">
        <v>-22.35</v>
      </c>
      <c r="T24" s="112">
        <v>40703</v>
      </c>
      <c r="U24" s="113">
        <v>-0.38</v>
      </c>
      <c r="V24" s="130" t="s">
        <v>105</v>
      </c>
      <c r="W24" s="115" t="s">
        <v>308</v>
      </c>
      <c r="X24" s="192">
        <v>40703</v>
      </c>
      <c r="Y24" s="132" t="s">
        <v>352</v>
      </c>
      <c r="Z24" s="116"/>
      <c r="AA24" s="117"/>
      <c r="AB24" s="118"/>
      <c r="AC24" s="182" t="s">
        <v>117</v>
      </c>
      <c r="AD24" s="182">
        <v>13878</v>
      </c>
      <c r="AE24" s="74"/>
      <c r="AF24" s="31">
        <v>18504</v>
      </c>
      <c r="AG24" s="119">
        <v>11007038</v>
      </c>
      <c r="AH24" s="119" t="s">
        <v>115</v>
      </c>
      <c r="AI24" s="119">
        <v>11004876</v>
      </c>
      <c r="AJ24" s="119" t="s">
        <v>124</v>
      </c>
      <c r="AK24" s="119"/>
      <c r="AL24" s="119"/>
      <c r="AM24" s="121" t="s">
        <v>11</v>
      </c>
      <c r="AN24" s="120">
        <v>10000</v>
      </c>
      <c r="AO24" s="121"/>
      <c r="AP24" s="122" t="s">
        <v>106</v>
      </c>
      <c r="AQ24" s="51">
        <v>2135</v>
      </c>
      <c r="AR24" s="68">
        <v>23</v>
      </c>
      <c r="AS24" s="123" t="s">
        <v>351</v>
      </c>
      <c r="AT24" s="131" t="s">
        <v>132</v>
      </c>
      <c r="AU24" s="131">
        <v>9</v>
      </c>
      <c r="AV24" s="131">
        <v>13878</v>
      </c>
      <c r="AW24" s="131" t="s">
        <v>106</v>
      </c>
      <c r="AX24" s="183">
        <v>40696</v>
      </c>
      <c r="AY24" s="131">
        <v>12</v>
      </c>
      <c r="AZ24" s="131">
        <v>750</v>
      </c>
      <c r="BA24" s="131">
        <v>18504</v>
      </c>
      <c r="BB24" s="125">
        <v>10000</v>
      </c>
      <c r="BC24" s="126">
        <v>1542</v>
      </c>
      <c r="BD24" s="124" t="s">
        <v>108</v>
      </c>
      <c r="BE24" s="131">
        <v>1542</v>
      </c>
      <c r="BF24" s="136"/>
      <c r="BG24" s="131"/>
      <c r="BH24" s="213"/>
      <c r="BI24" s="214"/>
      <c r="BJ24" s="215"/>
      <c r="BK24" s="185"/>
    </row>
    <row r="25" spans="1:63" s="52" customFormat="1" ht="17.100000000000001" customHeight="1">
      <c r="A25" s="43">
        <v>1</v>
      </c>
      <c r="B25" s="43">
        <v>1</v>
      </c>
      <c r="C25" s="79"/>
      <c r="D25" s="79">
        <v>2135</v>
      </c>
      <c r="E25" s="11" t="s">
        <v>10</v>
      </c>
      <c r="F25" s="33">
        <v>136</v>
      </c>
      <c r="G25" s="127" t="s">
        <v>103</v>
      </c>
      <c r="H25" s="105">
        <v>7084742</v>
      </c>
      <c r="I25" s="79">
        <v>10048496</v>
      </c>
      <c r="J25" s="127" t="s">
        <v>333</v>
      </c>
      <c r="K25" s="127">
        <v>5444</v>
      </c>
      <c r="L25" s="127" t="s">
        <v>104</v>
      </c>
      <c r="M25" s="127">
        <v>0.18</v>
      </c>
      <c r="N25" s="107">
        <v>5.44</v>
      </c>
      <c r="O25" s="184">
        <v>0</v>
      </c>
      <c r="P25" s="129">
        <v>5.62</v>
      </c>
      <c r="Q25" s="181">
        <v>1</v>
      </c>
      <c r="R25" s="112">
        <v>40703</v>
      </c>
      <c r="S25" s="113">
        <v>-0.38</v>
      </c>
      <c r="T25" s="112">
        <v>40703</v>
      </c>
      <c r="U25" s="113">
        <v>-6</v>
      </c>
      <c r="V25" s="130" t="s">
        <v>105</v>
      </c>
      <c r="W25" s="115" t="s">
        <v>109</v>
      </c>
      <c r="X25" s="192">
        <v>40704</v>
      </c>
      <c r="Y25" s="132" t="s">
        <v>303</v>
      </c>
      <c r="Z25" s="116"/>
      <c r="AA25" s="117"/>
      <c r="AB25" s="118"/>
      <c r="AC25" s="182" t="s">
        <v>117</v>
      </c>
      <c r="AD25" s="182">
        <v>48996</v>
      </c>
      <c r="AE25" s="74"/>
      <c r="AF25" s="31">
        <v>65328</v>
      </c>
      <c r="AG25" s="119">
        <v>11007432</v>
      </c>
      <c r="AH25" s="119" t="s">
        <v>144</v>
      </c>
      <c r="AI25" s="119">
        <v>11007426</v>
      </c>
      <c r="AJ25" s="119" t="s">
        <v>139</v>
      </c>
      <c r="AK25" s="119">
        <v>11007434</v>
      </c>
      <c r="AL25" s="119" t="s">
        <v>121</v>
      </c>
      <c r="AM25" s="121" t="s">
        <v>11</v>
      </c>
      <c r="AN25" s="120">
        <v>12000</v>
      </c>
      <c r="AO25" s="121"/>
      <c r="AP25" s="122" t="s">
        <v>106</v>
      </c>
      <c r="AQ25" s="51">
        <v>2135</v>
      </c>
      <c r="AR25" s="68">
        <v>23</v>
      </c>
      <c r="AS25" s="123" t="s">
        <v>334</v>
      </c>
      <c r="AT25" s="131" t="s">
        <v>126</v>
      </c>
      <c r="AU25" s="131">
        <v>9</v>
      </c>
      <c r="AV25" s="131">
        <v>48996</v>
      </c>
      <c r="AW25" s="131" t="s">
        <v>106</v>
      </c>
      <c r="AX25" s="183">
        <v>1</v>
      </c>
      <c r="AY25" s="131">
        <v>12</v>
      </c>
      <c r="AZ25" s="131">
        <v>750</v>
      </c>
      <c r="BA25" s="131">
        <v>65328</v>
      </c>
      <c r="BB25" s="125">
        <v>12000</v>
      </c>
      <c r="BC25" s="126">
        <v>5444</v>
      </c>
      <c r="BD25" s="124" t="s">
        <v>194</v>
      </c>
      <c r="BE25" s="131">
        <v>5444</v>
      </c>
      <c r="BF25" s="136"/>
      <c r="BG25" s="131"/>
      <c r="BH25" s="213"/>
      <c r="BI25" s="214"/>
      <c r="BJ25" s="215"/>
      <c r="BK25" s="185"/>
    </row>
    <row r="26" spans="1:63" s="52" customFormat="1" ht="14.25">
      <c r="A26" s="43">
        <v>1</v>
      </c>
      <c r="B26" s="43">
        <v>1</v>
      </c>
      <c r="C26" s="79"/>
      <c r="D26" s="79">
        <v>2135</v>
      </c>
      <c r="E26" s="11" t="s">
        <v>10</v>
      </c>
      <c r="F26" s="33">
        <v>136</v>
      </c>
      <c r="G26" s="127" t="s">
        <v>114</v>
      </c>
      <c r="H26" s="105">
        <v>1274492</v>
      </c>
      <c r="I26" s="79">
        <v>10047940</v>
      </c>
      <c r="J26" s="137" t="s">
        <v>911</v>
      </c>
      <c r="K26" s="127">
        <v>1176</v>
      </c>
      <c r="L26" s="127" t="s">
        <v>104</v>
      </c>
      <c r="M26" s="127">
        <v>0.18</v>
      </c>
      <c r="N26" s="107">
        <v>1.41</v>
      </c>
      <c r="O26" s="184">
        <v>0</v>
      </c>
      <c r="P26" s="129">
        <v>1.59</v>
      </c>
      <c r="Q26" s="181">
        <v>0</v>
      </c>
      <c r="R26" s="112">
        <v>40703</v>
      </c>
      <c r="S26" s="113">
        <v>-6</v>
      </c>
      <c r="T26" s="112">
        <v>40703</v>
      </c>
      <c r="U26" s="113">
        <v>-7.59</v>
      </c>
      <c r="V26" s="130" t="s">
        <v>105</v>
      </c>
      <c r="W26" s="115" t="s">
        <v>109</v>
      </c>
      <c r="X26" s="192">
        <v>40703</v>
      </c>
      <c r="Y26" s="132" t="s">
        <v>352</v>
      </c>
      <c r="Z26" s="116"/>
      <c r="AA26" s="117"/>
      <c r="AB26" s="118"/>
      <c r="AC26" s="182" t="s">
        <v>117</v>
      </c>
      <c r="AD26" s="182">
        <v>10584</v>
      </c>
      <c r="AE26" s="74"/>
      <c r="AF26" s="31">
        <v>14112</v>
      </c>
      <c r="AG26" s="119">
        <v>11007036</v>
      </c>
      <c r="AH26" s="119" t="s">
        <v>119</v>
      </c>
      <c r="AI26" s="119">
        <v>11004791</v>
      </c>
      <c r="AJ26" s="119" t="s">
        <v>120</v>
      </c>
      <c r="AK26" s="119">
        <v>11007434</v>
      </c>
      <c r="AL26" s="119" t="s">
        <v>121</v>
      </c>
      <c r="AM26" s="121" t="s">
        <v>11</v>
      </c>
      <c r="AN26" s="120">
        <v>10000</v>
      </c>
      <c r="AO26" s="121"/>
      <c r="AP26" s="122" t="s">
        <v>106</v>
      </c>
      <c r="AQ26" s="51">
        <v>2135</v>
      </c>
      <c r="AR26" s="68">
        <v>23</v>
      </c>
      <c r="AS26" s="123" t="s">
        <v>351</v>
      </c>
      <c r="AT26" s="131" t="s">
        <v>132</v>
      </c>
      <c r="AU26" s="131">
        <v>9</v>
      </c>
      <c r="AV26" s="131">
        <v>10584</v>
      </c>
      <c r="AW26" s="131" t="s">
        <v>106</v>
      </c>
      <c r="AX26" s="183">
        <v>40696</v>
      </c>
      <c r="AY26" s="131">
        <v>12</v>
      </c>
      <c r="AZ26" s="131">
        <v>750</v>
      </c>
      <c r="BA26" s="131">
        <v>14112</v>
      </c>
      <c r="BB26" s="125">
        <v>10000</v>
      </c>
      <c r="BC26" s="126">
        <v>1176</v>
      </c>
      <c r="BD26" s="124" t="s">
        <v>108</v>
      </c>
      <c r="BE26" s="131">
        <v>1176</v>
      </c>
      <c r="BF26" s="136" t="s">
        <v>912</v>
      </c>
      <c r="BG26" s="131"/>
      <c r="BH26" s="213"/>
      <c r="BI26" s="214"/>
      <c r="BJ26" s="215"/>
      <c r="BK26" s="185"/>
    </row>
    <row r="27" spans="1:63" s="52" customFormat="1" ht="14.25">
      <c r="A27" s="43">
        <v>1</v>
      </c>
      <c r="B27" s="43">
        <v>1</v>
      </c>
      <c r="C27" s="79"/>
      <c r="D27" s="79">
        <v>2135</v>
      </c>
      <c r="E27" s="11" t="s">
        <v>10</v>
      </c>
      <c r="F27" s="33">
        <v>136</v>
      </c>
      <c r="G27" s="127" t="s">
        <v>103</v>
      </c>
      <c r="H27" s="105">
        <v>1274598</v>
      </c>
      <c r="I27" s="79">
        <v>10048976</v>
      </c>
      <c r="J27" s="127" t="s">
        <v>279</v>
      </c>
      <c r="K27" s="127">
        <v>490</v>
      </c>
      <c r="L27" s="127" t="s">
        <v>104</v>
      </c>
      <c r="M27" s="127">
        <v>0.18</v>
      </c>
      <c r="N27" s="107">
        <v>0.59</v>
      </c>
      <c r="O27" s="184">
        <v>0</v>
      </c>
      <c r="P27" s="129">
        <v>0.77</v>
      </c>
      <c r="Q27" s="181">
        <v>0</v>
      </c>
      <c r="R27" s="112">
        <v>40703</v>
      </c>
      <c r="S27" s="113">
        <v>-7.59</v>
      </c>
      <c r="T27" s="112">
        <v>40703</v>
      </c>
      <c r="U27" s="113">
        <v>-8.36</v>
      </c>
      <c r="V27" s="130" t="s">
        <v>105</v>
      </c>
      <c r="W27" s="115" t="s">
        <v>109</v>
      </c>
      <c r="X27" s="192">
        <v>40703</v>
      </c>
      <c r="Y27" s="132" t="s">
        <v>303</v>
      </c>
      <c r="Z27" s="116"/>
      <c r="AA27" s="117"/>
      <c r="AB27" s="118"/>
      <c r="AC27" s="182" t="s">
        <v>117</v>
      </c>
      <c r="AD27" s="182">
        <v>4410</v>
      </c>
      <c r="AE27" s="74"/>
      <c r="AF27" s="31">
        <v>5880</v>
      </c>
      <c r="AG27" s="119">
        <v>11007036</v>
      </c>
      <c r="AH27" s="119" t="s">
        <v>119</v>
      </c>
      <c r="AI27" s="119">
        <v>11004791</v>
      </c>
      <c r="AJ27" s="119" t="s">
        <v>120</v>
      </c>
      <c r="AK27" s="119">
        <v>11007434</v>
      </c>
      <c r="AL27" s="119" t="s">
        <v>121</v>
      </c>
      <c r="AM27" s="121" t="s">
        <v>11</v>
      </c>
      <c r="AN27" s="120">
        <v>10000</v>
      </c>
      <c r="AO27" s="121"/>
      <c r="AP27" s="122" t="s">
        <v>106</v>
      </c>
      <c r="AQ27" s="51">
        <v>2135</v>
      </c>
      <c r="AR27" s="68">
        <v>23</v>
      </c>
      <c r="AS27" s="123" t="s">
        <v>890</v>
      </c>
      <c r="AT27" s="131" t="s">
        <v>132</v>
      </c>
      <c r="AU27" s="131">
        <v>9</v>
      </c>
      <c r="AV27" s="131">
        <v>4410</v>
      </c>
      <c r="AW27" s="131" t="s">
        <v>106</v>
      </c>
      <c r="AX27" s="183">
        <v>40696</v>
      </c>
      <c r="AY27" s="131">
        <v>12</v>
      </c>
      <c r="AZ27" s="131">
        <v>750</v>
      </c>
      <c r="BA27" s="131">
        <v>5880</v>
      </c>
      <c r="BB27" s="125">
        <v>10000</v>
      </c>
      <c r="BC27" s="126">
        <v>490</v>
      </c>
      <c r="BD27" s="124" t="s">
        <v>108</v>
      </c>
      <c r="BE27" s="131">
        <v>490</v>
      </c>
      <c r="BF27" s="136" t="s">
        <v>304</v>
      </c>
      <c r="BG27" s="131"/>
      <c r="BH27" s="213"/>
      <c r="BI27" s="214"/>
      <c r="BJ27" s="215"/>
      <c r="BK27" s="185"/>
    </row>
    <row r="28" spans="1:63" s="52" customFormat="1" ht="15" customHeight="1">
      <c r="A28" s="43">
        <v>1</v>
      </c>
      <c r="B28" s="43">
        <v>1</v>
      </c>
      <c r="C28" s="79"/>
      <c r="D28" s="79">
        <v>2135</v>
      </c>
      <c r="E28" s="11" t="s">
        <v>10</v>
      </c>
      <c r="F28" s="33">
        <v>136</v>
      </c>
      <c r="G28" s="127" t="s">
        <v>103</v>
      </c>
      <c r="H28" s="105">
        <v>7084744</v>
      </c>
      <c r="I28" s="79">
        <v>10049011</v>
      </c>
      <c r="J28" s="127" t="s">
        <v>913</v>
      </c>
      <c r="K28" s="127">
        <v>550</v>
      </c>
      <c r="L28" s="127" t="s">
        <v>104</v>
      </c>
      <c r="M28" s="127">
        <v>0.18</v>
      </c>
      <c r="N28" s="107">
        <v>0.33</v>
      </c>
      <c r="O28" s="184">
        <v>0</v>
      </c>
      <c r="P28" s="129">
        <v>0.51</v>
      </c>
      <c r="Q28" s="181">
        <v>1</v>
      </c>
      <c r="R28" s="112">
        <v>40703</v>
      </c>
      <c r="S28" s="113">
        <v>-8.36</v>
      </c>
      <c r="T28" s="112">
        <v>40703</v>
      </c>
      <c r="U28" s="113">
        <v>-8.8699999999999992</v>
      </c>
      <c r="V28" s="130" t="s">
        <v>105</v>
      </c>
      <c r="W28" s="115" t="s">
        <v>109</v>
      </c>
      <c r="X28" s="192">
        <v>40704</v>
      </c>
      <c r="Y28" s="132" t="s">
        <v>303</v>
      </c>
      <c r="Z28" s="116"/>
      <c r="AA28" s="117"/>
      <c r="AB28" s="118"/>
      <c r="AC28" s="182" t="s">
        <v>117</v>
      </c>
      <c r="AD28" s="182">
        <v>2475</v>
      </c>
      <c r="AE28" s="74"/>
      <c r="AF28" s="31">
        <v>3300</v>
      </c>
      <c r="AG28" s="119">
        <v>11007036</v>
      </c>
      <c r="AH28" s="119" t="s">
        <v>119</v>
      </c>
      <c r="AI28" s="119">
        <v>11004791</v>
      </c>
      <c r="AJ28" s="119" t="s">
        <v>120</v>
      </c>
      <c r="AK28" s="119">
        <v>11006931</v>
      </c>
      <c r="AL28" s="119" t="s">
        <v>227</v>
      </c>
      <c r="AM28" s="121" t="s">
        <v>11</v>
      </c>
      <c r="AN28" s="120">
        <v>10000</v>
      </c>
      <c r="AO28" s="121" t="s">
        <v>142</v>
      </c>
      <c r="AP28" s="122" t="s">
        <v>106</v>
      </c>
      <c r="AQ28" s="51"/>
      <c r="AR28" s="68">
        <v>23</v>
      </c>
      <c r="AS28" s="123" t="s">
        <v>332</v>
      </c>
      <c r="AT28" s="131" t="s">
        <v>126</v>
      </c>
      <c r="AU28" s="131">
        <v>4.5</v>
      </c>
      <c r="AV28" s="131">
        <v>2475</v>
      </c>
      <c r="AW28" s="131" t="s">
        <v>106</v>
      </c>
      <c r="AX28" s="183">
        <v>1</v>
      </c>
      <c r="AY28" s="131">
        <v>6</v>
      </c>
      <c r="AZ28" s="131">
        <v>750</v>
      </c>
      <c r="BA28" s="131">
        <v>3300</v>
      </c>
      <c r="BB28" s="125">
        <v>10000</v>
      </c>
      <c r="BC28" s="126">
        <v>275</v>
      </c>
      <c r="BD28" s="124" t="s">
        <v>108</v>
      </c>
      <c r="BE28" s="131">
        <v>550</v>
      </c>
      <c r="BF28" s="136"/>
      <c r="BG28" s="131"/>
      <c r="BH28" s="213"/>
      <c r="BI28" s="214"/>
      <c r="BJ28" s="215"/>
      <c r="BK28" s="185"/>
    </row>
    <row r="29" spans="1:63" s="52" customFormat="1" ht="14.25">
      <c r="A29" s="43">
        <v>1</v>
      </c>
      <c r="B29" s="43">
        <v>1</v>
      </c>
      <c r="C29" s="79"/>
      <c r="D29" s="79">
        <v>2116</v>
      </c>
      <c r="E29" s="11">
        <v>0</v>
      </c>
      <c r="F29" s="33">
        <v>40</v>
      </c>
      <c r="G29" s="127" t="s">
        <v>103</v>
      </c>
      <c r="H29" s="105">
        <v>7084743</v>
      </c>
      <c r="I29" s="79">
        <v>10045829</v>
      </c>
      <c r="J29" s="127" t="s">
        <v>342</v>
      </c>
      <c r="K29" s="127">
        <v>450</v>
      </c>
      <c r="L29" s="127" t="s">
        <v>104</v>
      </c>
      <c r="M29" s="127">
        <v>0.18</v>
      </c>
      <c r="N29" s="107">
        <v>0.27</v>
      </c>
      <c r="O29" s="184">
        <v>0.17</v>
      </c>
      <c r="P29" s="129">
        <v>0.45</v>
      </c>
      <c r="Q29" s="181">
        <v>1</v>
      </c>
      <c r="R29" s="112">
        <v>40703</v>
      </c>
      <c r="S29" s="113">
        <v>-8.8699999999999992</v>
      </c>
      <c r="T29" s="112">
        <v>40703</v>
      </c>
      <c r="U29" s="113">
        <v>-9.32</v>
      </c>
      <c r="V29" s="130" t="s">
        <v>105</v>
      </c>
      <c r="W29" s="115" t="s">
        <v>308</v>
      </c>
      <c r="X29" s="192">
        <v>40704</v>
      </c>
      <c r="Y29" s="132" t="s">
        <v>303</v>
      </c>
      <c r="Z29" s="116"/>
      <c r="AA29" s="117"/>
      <c r="AB29" s="118"/>
      <c r="AC29" s="182" t="s">
        <v>160</v>
      </c>
      <c r="AD29" s="182">
        <v>2025</v>
      </c>
      <c r="AE29" s="74"/>
      <c r="AF29" s="31">
        <v>2700</v>
      </c>
      <c r="AG29" s="119">
        <v>11007036</v>
      </c>
      <c r="AH29" s="119" t="s">
        <v>119</v>
      </c>
      <c r="AI29" s="119">
        <v>11007426</v>
      </c>
      <c r="AJ29" s="119" t="s">
        <v>139</v>
      </c>
      <c r="AK29" s="119">
        <v>11005547</v>
      </c>
      <c r="AL29" s="119" t="s">
        <v>346</v>
      </c>
      <c r="AM29" s="121" t="s">
        <v>11</v>
      </c>
      <c r="AN29" s="120">
        <v>10000</v>
      </c>
      <c r="AO29" s="121"/>
      <c r="AP29" s="122" t="s">
        <v>106</v>
      </c>
      <c r="AQ29" s="51" t="e">
        <v>#REF!</v>
      </c>
      <c r="AR29" s="68">
        <v>23</v>
      </c>
      <c r="AS29" s="123" t="s">
        <v>332</v>
      </c>
      <c r="AT29" s="131" t="s">
        <v>126</v>
      </c>
      <c r="AU29" s="131">
        <v>4.5</v>
      </c>
      <c r="AV29" s="131">
        <v>2025</v>
      </c>
      <c r="AW29" s="131" t="s">
        <v>106</v>
      </c>
      <c r="AX29" s="183">
        <v>1</v>
      </c>
      <c r="AY29" s="131">
        <v>6</v>
      </c>
      <c r="AZ29" s="131">
        <v>750</v>
      </c>
      <c r="BA29" s="131">
        <v>2700</v>
      </c>
      <c r="BB29" s="125">
        <v>10000</v>
      </c>
      <c r="BC29" s="126">
        <v>225</v>
      </c>
      <c r="BD29" s="124" t="s">
        <v>108</v>
      </c>
      <c r="BE29" s="131">
        <v>450</v>
      </c>
      <c r="BF29" s="136"/>
      <c r="BG29" s="131"/>
      <c r="BH29" s="213"/>
      <c r="BI29" s="214"/>
      <c r="BJ29" s="215"/>
      <c r="BK29" s="185"/>
    </row>
    <row r="30" spans="1:63" s="52" customFormat="1" ht="14.25">
      <c r="A30" s="43">
        <v>1</v>
      </c>
      <c r="B30" s="43">
        <v>2</v>
      </c>
      <c r="C30" s="79"/>
      <c r="D30" s="43">
        <v>2116</v>
      </c>
      <c r="E30" s="11" t="s">
        <v>10</v>
      </c>
      <c r="F30" s="33">
        <v>40</v>
      </c>
      <c r="G30" s="127" t="s">
        <v>103</v>
      </c>
      <c r="H30" s="105">
        <v>1274625</v>
      </c>
      <c r="I30" s="79">
        <v>10044448</v>
      </c>
      <c r="J30" s="127" t="s">
        <v>162</v>
      </c>
      <c r="K30" s="127">
        <v>926</v>
      </c>
      <c r="L30" s="127" t="s">
        <v>104</v>
      </c>
      <c r="M30" s="127">
        <v>0.18</v>
      </c>
      <c r="N30" s="107">
        <v>1.1100000000000001</v>
      </c>
      <c r="O30" s="184">
        <v>0</v>
      </c>
      <c r="P30" s="129">
        <v>1.29</v>
      </c>
      <c r="Q30" s="181">
        <v>1</v>
      </c>
      <c r="R30" s="112">
        <v>40703</v>
      </c>
      <c r="S30" s="113">
        <v>-9.32</v>
      </c>
      <c r="T30" s="112">
        <v>40703</v>
      </c>
      <c r="U30" s="113">
        <v>-10.61</v>
      </c>
      <c r="V30" s="130" t="s">
        <v>105</v>
      </c>
      <c r="W30" s="115" t="s">
        <v>109</v>
      </c>
      <c r="X30" s="192">
        <v>40704</v>
      </c>
      <c r="Y30" s="132" t="s">
        <v>303</v>
      </c>
      <c r="Z30" s="116"/>
      <c r="AA30" s="117"/>
      <c r="AB30" s="118"/>
      <c r="AC30" s="182" t="s">
        <v>160</v>
      </c>
      <c r="AD30" s="182">
        <v>8334</v>
      </c>
      <c r="AE30" s="74"/>
      <c r="AF30" s="31">
        <v>11112</v>
      </c>
      <c r="AG30" s="119">
        <v>11007036</v>
      </c>
      <c r="AH30" s="119" t="s">
        <v>119</v>
      </c>
      <c r="AI30" s="119">
        <v>11004791</v>
      </c>
      <c r="AJ30" s="119" t="s">
        <v>120</v>
      </c>
      <c r="AK30" s="119">
        <v>11007438</v>
      </c>
      <c r="AL30" s="119" t="s">
        <v>161</v>
      </c>
      <c r="AM30" s="121" t="s">
        <v>11</v>
      </c>
      <c r="AN30" s="120">
        <v>10002</v>
      </c>
      <c r="AO30" s="121"/>
      <c r="AP30" s="122" t="s">
        <v>106</v>
      </c>
      <c r="AQ30" s="51"/>
      <c r="AR30" s="68">
        <v>23</v>
      </c>
      <c r="AS30" s="123" t="s">
        <v>890</v>
      </c>
      <c r="AT30" s="131" t="s">
        <v>126</v>
      </c>
      <c r="AU30" s="131">
        <v>9</v>
      </c>
      <c r="AV30" s="131">
        <v>8334</v>
      </c>
      <c r="AW30" s="131" t="s">
        <v>106</v>
      </c>
      <c r="AX30" s="183">
        <v>40696</v>
      </c>
      <c r="AY30" s="131">
        <v>12</v>
      </c>
      <c r="AZ30" s="131">
        <v>750</v>
      </c>
      <c r="BA30" s="131">
        <v>11112</v>
      </c>
      <c r="BB30" s="125">
        <v>10002</v>
      </c>
      <c r="BC30" s="126">
        <v>926</v>
      </c>
      <c r="BD30" s="124" t="s">
        <v>108</v>
      </c>
      <c r="BE30" s="131">
        <v>926</v>
      </c>
      <c r="BF30" s="136" t="s">
        <v>375</v>
      </c>
      <c r="BG30" s="131"/>
      <c r="BH30" s="213"/>
      <c r="BI30" s="214"/>
      <c r="BJ30" s="215"/>
      <c r="BK30" s="185"/>
    </row>
    <row r="31" spans="1:63" s="52" customFormat="1" ht="14.25">
      <c r="A31" s="43">
        <v>1</v>
      </c>
      <c r="B31" s="43">
        <v>1</v>
      </c>
      <c r="C31" s="79"/>
      <c r="D31" s="79">
        <v>2116</v>
      </c>
      <c r="E31" s="11" t="s">
        <v>10</v>
      </c>
      <c r="F31" s="33">
        <v>40</v>
      </c>
      <c r="G31" s="127" t="s">
        <v>103</v>
      </c>
      <c r="H31" s="128">
        <v>1272246</v>
      </c>
      <c r="I31" s="79">
        <v>10044449</v>
      </c>
      <c r="J31" s="259" t="s">
        <v>344</v>
      </c>
      <c r="K31" s="127">
        <v>210</v>
      </c>
      <c r="L31" s="127" t="s">
        <v>104</v>
      </c>
      <c r="M31" s="127">
        <v>0.18</v>
      </c>
      <c r="N31" s="107">
        <v>0.25</v>
      </c>
      <c r="O31" s="184">
        <v>0</v>
      </c>
      <c r="P31" s="129">
        <v>0.43</v>
      </c>
      <c r="Q31" s="181">
        <v>2</v>
      </c>
      <c r="R31" s="112">
        <v>40703</v>
      </c>
      <c r="S31" s="113">
        <v>-10.61</v>
      </c>
      <c r="T31" s="112">
        <v>40703</v>
      </c>
      <c r="U31" s="113">
        <v>-11.04</v>
      </c>
      <c r="V31" s="130" t="s">
        <v>105</v>
      </c>
      <c r="W31" s="115" t="s">
        <v>308</v>
      </c>
      <c r="X31" s="192">
        <v>40705</v>
      </c>
      <c r="Y31" s="114" t="s">
        <v>303</v>
      </c>
      <c r="Z31" s="116"/>
      <c r="AA31" s="117"/>
      <c r="AB31" s="118"/>
      <c r="AC31" s="182" t="s">
        <v>160</v>
      </c>
      <c r="AD31" s="182">
        <v>1890</v>
      </c>
      <c r="AE31" s="74"/>
      <c r="AF31" s="31">
        <v>2520</v>
      </c>
      <c r="AG31" s="119">
        <v>11007036</v>
      </c>
      <c r="AH31" s="119" t="s">
        <v>119</v>
      </c>
      <c r="AI31" s="119">
        <v>11007426</v>
      </c>
      <c r="AJ31" s="119" t="s">
        <v>139</v>
      </c>
      <c r="AK31" s="119">
        <v>11005547</v>
      </c>
      <c r="AL31" s="119" t="s">
        <v>346</v>
      </c>
      <c r="AM31" s="121" t="s">
        <v>11</v>
      </c>
      <c r="AN31" s="120">
        <v>10000</v>
      </c>
      <c r="AO31" s="121"/>
      <c r="AP31" s="122" t="s">
        <v>106</v>
      </c>
      <c r="AQ31" s="51">
        <v>2116</v>
      </c>
      <c r="AR31" s="68">
        <v>23</v>
      </c>
      <c r="AS31" s="123" t="s">
        <v>332</v>
      </c>
      <c r="AT31" s="131" t="s">
        <v>113</v>
      </c>
      <c r="AU31" s="131">
        <v>9</v>
      </c>
      <c r="AV31" s="131">
        <v>1890</v>
      </c>
      <c r="AW31" s="131" t="s">
        <v>106</v>
      </c>
      <c r="AX31" s="183">
        <v>1</v>
      </c>
      <c r="AY31" s="131">
        <v>12</v>
      </c>
      <c r="AZ31" s="131">
        <v>750</v>
      </c>
      <c r="BA31" s="131">
        <v>2520</v>
      </c>
      <c r="BB31" s="125">
        <v>10000</v>
      </c>
      <c r="BC31" s="126">
        <v>210</v>
      </c>
      <c r="BD31" s="124" t="s">
        <v>108</v>
      </c>
      <c r="BE31" s="131">
        <v>210</v>
      </c>
      <c r="BF31" s="136"/>
      <c r="BG31" s="131"/>
      <c r="BH31" s="213"/>
      <c r="BI31" s="214"/>
      <c r="BJ31" s="215"/>
      <c r="BK31" s="185"/>
    </row>
    <row r="32" spans="1:63" s="52" customFormat="1" ht="14.25">
      <c r="A32" s="43">
        <v>1</v>
      </c>
      <c r="B32" s="43">
        <v>1</v>
      </c>
      <c r="C32" s="79"/>
      <c r="D32" s="79">
        <v>2125</v>
      </c>
      <c r="E32" s="11">
        <v>0</v>
      </c>
      <c r="F32" s="33">
        <v>45</v>
      </c>
      <c r="G32" s="127" t="s">
        <v>103</v>
      </c>
      <c r="H32" s="128">
        <v>1273945</v>
      </c>
      <c r="I32" s="79">
        <v>10044722</v>
      </c>
      <c r="J32" s="259" t="s">
        <v>443</v>
      </c>
      <c r="K32" s="127">
        <v>1680</v>
      </c>
      <c r="L32" s="127" t="s">
        <v>104</v>
      </c>
      <c r="M32" s="127">
        <v>0.18</v>
      </c>
      <c r="N32" s="107">
        <v>1.01</v>
      </c>
      <c r="O32" s="184">
        <v>0.17</v>
      </c>
      <c r="P32" s="129">
        <v>1.19</v>
      </c>
      <c r="Q32" s="181">
        <v>1</v>
      </c>
      <c r="R32" s="110">
        <v>40703</v>
      </c>
      <c r="S32" s="111">
        <v>-11.04</v>
      </c>
      <c r="T32" s="112">
        <v>40703</v>
      </c>
      <c r="U32" s="113">
        <v>-12.23</v>
      </c>
      <c r="V32" s="130" t="s">
        <v>105</v>
      </c>
      <c r="W32" s="115" t="s">
        <v>109</v>
      </c>
      <c r="X32" s="192">
        <v>40704</v>
      </c>
      <c r="Y32" s="114" t="s">
        <v>303</v>
      </c>
      <c r="Z32" s="116"/>
      <c r="AA32" s="117"/>
      <c r="AB32" s="118"/>
      <c r="AC32" s="182" t="s">
        <v>110</v>
      </c>
      <c r="AD32" s="182">
        <v>7560</v>
      </c>
      <c r="AE32" s="74"/>
      <c r="AF32" s="31">
        <v>10080</v>
      </c>
      <c r="AG32" s="119">
        <v>11007038</v>
      </c>
      <c r="AH32" s="119" t="s">
        <v>115</v>
      </c>
      <c r="AI32" s="119">
        <v>11005543</v>
      </c>
      <c r="AJ32" s="119" t="s">
        <v>116</v>
      </c>
      <c r="AK32" s="119"/>
      <c r="AL32" s="119"/>
      <c r="AM32" s="118" t="s">
        <v>11</v>
      </c>
      <c r="AN32" s="120">
        <v>10000</v>
      </c>
      <c r="AO32" s="121"/>
      <c r="AP32" s="122" t="s">
        <v>106</v>
      </c>
      <c r="AQ32" s="51">
        <v>2125</v>
      </c>
      <c r="AR32" s="68">
        <v>23</v>
      </c>
      <c r="AS32" s="123" t="s">
        <v>890</v>
      </c>
      <c r="AT32" s="131" t="s">
        <v>126</v>
      </c>
      <c r="AU32" s="131">
        <v>4.5</v>
      </c>
      <c r="AV32" s="131">
        <v>7560</v>
      </c>
      <c r="AW32" s="131" t="s">
        <v>106</v>
      </c>
      <c r="AX32" s="183">
        <v>40696</v>
      </c>
      <c r="AY32" s="131">
        <v>6</v>
      </c>
      <c r="AZ32" s="131">
        <v>750</v>
      </c>
      <c r="BA32" s="131">
        <v>10080</v>
      </c>
      <c r="BB32" s="125">
        <v>10000</v>
      </c>
      <c r="BC32" s="126">
        <v>840</v>
      </c>
      <c r="BD32" s="124" t="s">
        <v>108</v>
      </c>
      <c r="BE32" s="131">
        <v>1680</v>
      </c>
      <c r="BF32" s="136" t="s">
        <v>914</v>
      </c>
      <c r="BG32" s="131"/>
      <c r="BH32" s="213"/>
      <c r="BI32" s="214"/>
      <c r="BJ32" s="215"/>
      <c r="BK32" s="185"/>
    </row>
    <row r="33" spans="1:63" s="52" customFormat="1" ht="14.25">
      <c r="A33" s="43">
        <v>1</v>
      </c>
      <c r="B33" s="43">
        <v>1</v>
      </c>
      <c r="C33" s="79"/>
      <c r="D33" s="43">
        <v>2203</v>
      </c>
      <c r="E33" s="11">
        <v>0</v>
      </c>
      <c r="F33" s="33">
        <v>89</v>
      </c>
      <c r="G33" s="127" t="s">
        <v>103</v>
      </c>
      <c r="H33" s="105">
        <v>7085400</v>
      </c>
      <c r="I33" s="79">
        <v>10048001</v>
      </c>
      <c r="J33" s="127" t="s">
        <v>172</v>
      </c>
      <c r="K33" s="127">
        <v>5876</v>
      </c>
      <c r="L33" s="127" t="s">
        <v>104</v>
      </c>
      <c r="M33" s="127">
        <v>0.18</v>
      </c>
      <c r="N33" s="107">
        <v>3.53</v>
      </c>
      <c r="O33" s="184">
        <v>0.17</v>
      </c>
      <c r="P33" s="129">
        <v>3.71</v>
      </c>
      <c r="Q33" s="181">
        <v>1</v>
      </c>
      <c r="R33" s="112">
        <v>40703</v>
      </c>
      <c r="S33" s="113">
        <v>-12.23</v>
      </c>
      <c r="T33" s="112">
        <v>40703</v>
      </c>
      <c r="U33" s="113">
        <v>-15.94</v>
      </c>
      <c r="V33" s="130" t="s">
        <v>147</v>
      </c>
      <c r="W33" s="115" t="s">
        <v>915</v>
      </c>
      <c r="X33" s="192">
        <v>40704</v>
      </c>
      <c r="Y33" s="132" t="s">
        <v>356</v>
      </c>
      <c r="Z33" s="116"/>
      <c r="AA33" s="117"/>
      <c r="AB33" s="118"/>
      <c r="AC33" s="182" t="s">
        <v>173</v>
      </c>
      <c r="AD33" s="182">
        <v>26442</v>
      </c>
      <c r="AE33" s="74"/>
      <c r="AF33" s="31">
        <v>35256</v>
      </c>
      <c r="AG33" s="119">
        <v>11007038</v>
      </c>
      <c r="AH33" s="119" t="s">
        <v>115</v>
      </c>
      <c r="AI33" s="119">
        <v>11006932</v>
      </c>
      <c r="AJ33" s="119" t="s">
        <v>175</v>
      </c>
      <c r="AK33" s="119"/>
      <c r="AL33" s="119"/>
      <c r="AM33" s="118" t="s">
        <v>11</v>
      </c>
      <c r="AN33" s="120">
        <v>10000</v>
      </c>
      <c r="AO33" s="121" t="s">
        <v>142</v>
      </c>
      <c r="AP33" s="122" t="s">
        <v>106</v>
      </c>
      <c r="AQ33" s="51">
        <v>2203</v>
      </c>
      <c r="AR33" s="68">
        <v>23</v>
      </c>
      <c r="AS33" s="123" t="s">
        <v>351</v>
      </c>
      <c r="AT33" s="131" t="s">
        <v>126</v>
      </c>
      <c r="AU33" s="131">
        <v>4.5</v>
      </c>
      <c r="AV33" s="131">
        <v>26442</v>
      </c>
      <c r="AW33" s="131" t="s">
        <v>106</v>
      </c>
      <c r="AX33" s="183">
        <v>40696</v>
      </c>
      <c r="AY33" s="131">
        <v>6</v>
      </c>
      <c r="AZ33" s="131">
        <v>750</v>
      </c>
      <c r="BA33" s="131">
        <v>35256</v>
      </c>
      <c r="BB33" s="125">
        <v>10000</v>
      </c>
      <c r="BC33" s="126">
        <v>2938</v>
      </c>
      <c r="BD33" s="124" t="s">
        <v>108</v>
      </c>
      <c r="BE33" s="131">
        <v>5876</v>
      </c>
      <c r="BF33" s="136" t="s">
        <v>357</v>
      </c>
      <c r="BG33" s="131"/>
      <c r="BH33" s="213"/>
      <c r="BI33" s="214"/>
      <c r="BJ33" s="215"/>
      <c r="BK33" s="185"/>
    </row>
    <row r="34" spans="1:63" s="52" customFormat="1" ht="14.25">
      <c r="A34" s="43">
        <v>0</v>
      </c>
      <c r="B34" s="43">
        <v>0</v>
      </c>
      <c r="C34" s="79"/>
      <c r="D34" s="43" t="s">
        <v>39</v>
      </c>
      <c r="E34" s="11" t="s">
        <v>10</v>
      </c>
      <c r="F34" s="33" t="e">
        <v>#N/A</v>
      </c>
      <c r="G34" s="127"/>
      <c r="H34" s="105"/>
      <c r="I34" s="79"/>
      <c r="J34" s="127" t="s">
        <v>258</v>
      </c>
      <c r="K34" s="127"/>
      <c r="L34" s="127"/>
      <c r="M34" s="127"/>
      <c r="N34" s="107">
        <v>2</v>
      </c>
      <c r="O34" s="184">
        <v>0</v>
      </c>
      <c r="P34" s="129">
        <v>2</v>
      </c>
      <c r="Q34" s="181"/>
      <c r="R34" s="112">
        <v>40703</v>
      </c>
      <c r="S34" s="113">
        <v>-15.94</v>
      </c>
      <c r="T34" s="112">
        <v>40703</v>
      </c>
      <c r="U34" s="113">
        <v>-17.940000000000001</v>
      </c>
      <c r="V34" s="130"/>
      <c r="W34" s="115"/>
      <c r="X34" s="192"/>
      <c r="Y34" s="132" t="s">
        <v>259</v>
      </c>
      <c r="Z34" s="116"/>
      <c r="AA34" s="117"/>
      <c r="AB34" s="118"/>
      <c r="AC34" s="182"/>
      <c r="AD34" s="182"/>
      <c r="AE34" s="74"/>
      <c r="AF34" s="31">
        <v>0</v>
      </c>
      <c r="AG34" s="119"/>
      <c r="AH34" s="119"/>
      <c r="AI34" s="119"/>
      <c r="AJ34" s="119"/>
      <c r="AK34" s="119"/>
      <c r="AL34" s="119"/>
      <c r="AM34" s="118" t="s">
        <v>11</v>
      </c>
      <c r="AN34" s="120"/>
      <c r="AO34" s="121"/>
      <c r="AP34" s="122">
        <v>0</v>
      </c>
      <c r="AQ34" s="51" t="e">
        <v>#REF!</v>
      </c>
      <c r="AR34" s="68">
        <v>23</v>
      </c>
      <c r="AS34" s="123" t="s">
        <v>890</v>
      </c>
      <c r="AT34" s="131" t="s">
        <v>260</v>
      </c>
      <c r="AU34" s="131"/>
      <c r="AV34" s="131"/>
      <c r="AW34" s="131"/>
      <c r="AX34" s="183"/>
      <c r="AY34" s="131"/>
      <c r="AZ34" s="131"/>
      <c r="BA34" s="131"/>
      <c r="BB34" s="125">
        <v>0</v>
      </c>
      <c r="BC34" s="126">
        <v>0</v>
      </c>
      <c r="BD34" s="124"/>
      <c r="BE34" s="131">
        <v>0</v>
      </c>
      <c r="BF34" s="136"/>
      <c r="BG34" s="131"/>
      <c r="BH34" s="213"/>
      <c r="BI34" s="214"/>
      <c r="BJ34" s="215"/>
      <c r="BK34" s="185"/>
    </row>
    <row r="35" spans="1:63" s="52" customFormat="1" ht="15">
      <c r="A35" s="43">
        <v>1</v>
      </c>
      <c r="B35" s="43">
        <v>1</v>
      </c>
      <c r="C35" s="79"/>
      <c r="D35" s="79">
        <v>3115</v>
      </c>
      <c r="E35" s="11" t="s">
        <v>10</v>
      </c>
      <c r="F35" s="33">
        <v>204</v>
      </c>
      <c r="G35" s="127" t="s">
        <v>103</v>
      </c>
      <c r="H35" s="186">
        <v>7085070</v>
      </c>
      <c r="I35" s="142">
        <v>10044896</v>
      </c>
      <c r="J35" s="187" t="s">
        <v>484</v>
      </c>
      <c r="K35" s="127">
        <v>1485</v>
      </c>
      <c r="L35" s="127" t="s">
        <v>104</v>
      </c>
      <c r="M35" s="127">
        <v>0.18</v>
      </c>
      <c r="N35" s="107">
        <v>1.78</v>
      </c>
      <c r="O35" s="184">
        <v>0</v>
      </c>
      <c r="P35" s="129">
        <v>1.96</v>
      </c>
      <c r="Q35" s="181" t="e">
        <v>#N/A</v>
      </c>
      <c r="R35" s="112">
        <v>40703</v>
      </c>
      <c r="S35" s="113">
        <v>-17.940000000000001</v>
      </c>
      <c r="T35" s="112">
        <v>40703</v>
      </c>
      <c r="U35" s="113">
        <v>-19.899999999999999</v>
      </c>
      <c r="V35" s="130" t="s">
        <v>105</v>
      </c>
      <c r="W35" s="115" t="s">
        <v>109</v>
      </c>
      <c r="X35" s="192" t="e">
        <v>#N/A</v>
      </c>
      <c r="Y35" s="132" t="s">
        <v>303</v>
      </c>
      <c r="Z35" s="116"/>
      <c r="AA35" s="117"/>
      <c r="AB35" s="118"/>
      <c r="AC35" s="182" t="s">
        <v>441</v>
      </c>
      <c r="AD35" s="182">
        <v>13365</v>
      </c>
      <c r="AE35" s="74"/>
      <c r="AF35" s="31">
        <v>17820</v>
      </c>
      <c r="AG35" s="119">
        <v>11006868</v>
      </c>
      <c r="AH35" s="119" t="s">
        <v>907</v>
      </c>
      <c r="AI35" s="119">
        <v>11004102</v>
      </c>
      <c r="AJ35" s="119" t="s">
        <v>442</v>
      </c>
      <c r="AK35" s="119"/>
      <c r="AL35" s="119"/>
      <c r="AM35" s="118" t="s">
        <v>11</v>
      </c>
      <c r="AN35" s="120">
        <v>10000</v>
      </c>
      <c r="AO35" s="121"/>
      <c r="AP35" s="122" t="s">
        <v>106</v>
      </c>
      <c r="AQ35" s="51">
        <v>3115</v>
      </c>
      <c r="AR35" s="68">
        <v>23</v>
      </c>
      <c r="AS35" s="123" t="s">
        <v>332</v>
      </c>
      <c r="AT35" s="131" t="e">
        <v>#N/A</v>
      </c>
      <c r="AU35" s="131">
        <v>9</v>
      </c>
      <c r="AV35" s="131">
        <v>13365</v>
      </c>
      <c r="AW35" s="131" t="s">
        <v>106</v>
      </c>
      <c r="AX35" s="183">
        <v>1</v>
      </c>
      <c r="AY35" s="131">
        <v>12</v>
      </c>
      <c r="AZ35" s="131">
        <v>750</v>
      </c>
      <c r="BA35" s="131">
        <v>17820</v>
      </c>
      <c r="BB35" s="125">
        <v>10000</v>
      </c>
      <c r="BC35" s="126">
        <v>1485</v>
      </c>
      <c r="BD35" s="124" t="s">
        <v>108</v>
      </c>
      <c r="BE35" s="131">
        <v>1485</v>
      </c>
      <c r="BF35" s="136"/>
      <c r="BG35" s="131"/>
      <c r="BH35" s="213"/>
      <c r="BI35" s="214"/>
      <c r="BJ35" s="215"/>
      <c r="BK35" s="185"/>
    </row>
    <row r="36" spans="1:63" s="52" customFormat="1" ht="17.100000000000001" customHeight="1">
      <c r="A36" s="43">
        <v>1</v>
      </c>
      <c r="B36" s="43">
        <v>3</v>
      </c>
      <c r="C36" s="79"/>
      <c r="D36" s="79">
        <v>1113</v>
      </c>
      <c r="E36" s="11">
        <v>0</v>
      </c>
      <c r="F36" s="33">
        <v>13</v>
      </c>
      <c r="G36" s="127" t="s">
        <v>103</v>
      </c>
      <c r="H36" s="105">
        <v>1274621</v>
      </c>
      <c r="I36" s="79">
        <v>10044482</v>
      </c>
      <c r="J36" s="127" t="s">
        <v>399</v>
      </c>
      <c r="K36" s="127">
        <v>1218</v>
      </c>
      <c r="L36" s="127" t="s">
        <v>104</v>
      </c>
      <c r="M36" s="127">
        <v>0.18</v>
      </c>
      <c r="N36" s="107">
        <v>1.46</v>
      </c>
      <c r="O36" s="184">
        <v>0.17</v>
      </c>
      <c r="P36" s="129">
        <v>1.64</v>
      </c>
      <c r="Q36" s="181">
        <v>1</v>
      </c>
      <c r="R36" s="112">
        <v>40703</v>
      </c>
      <c r="S36" s="113">
        <v>-19.899999999999999</v>
      </c>
      <c r="T36" s="112">
        <v>40703</v>
      </c>
      <c r="U36" s="113">
        <v>-21.54</v>
      </c>
      <c r="V36" s="130" t="s">
        <v>105</v>
      </c>
      <c r="W36" s="115" t="s">
        <v>109</v>
      </c>
      <c r="X36" s="192">
        <v>40704</v>
      </c>
      <c r="Y36" s="134" t="s">
        <v>303</v>
      </c>
      <c r="Z36" s="116"/>
      <c r="AA36" s="117"/>
      <c r="AB36" s="118"/>
      <c r="AC36" s="182" t="s">
        <v>349</v>
      </c>
      <c r="AD36" s="182">
        <v>10962</v>
      </c>
      <c r="AE36" s="74"/>
      <c r="AF36" s="31">
        <v>14616</v>
      </c>
      <c r="AG36" s="119">
        <v>11007037</v>
      </c>
      <c r="AH36" s="119" t="s">
        <v>141</v>
      </c>
      <c r="AI36" s="119">
        <v>11004791</v>
      </c>
      <c r="AJ36" s="119" t="s">
        <v>120</v>
      </c>
      <c r="AK36" s="119">
        <v>11007435</v>
      </c>
      <c r="AL36" s="119" t="s">
        <v>140</v>
      </c>
      <c r="AM36" s="118" t="s">
        <v>11</v>
      </c>
      <c r="AN36" s="120">
        <v>9997</v>
      </c>
      <c r="AO36" s="121"/>
      <c r="AP36" s="122" t="s">
        <v>106</v>
      </c>
      <c r="AQ36" s="51">
        <v>1113</v>
      </c>
      <c r="AR36" s="68">
        <v>23</v>
      </c>
      <c r="AS36" s="123" t="s">
        <v>890</v>
      </c>
      <c r="AT36" s="131" t="s">
        <v>126</v>
      </c>
      <c r="AU36" s="131">
        <v>9</v>
      </c>
      <c r="AV36" s="131">
        <v>10962</v>
      </c>
      <c r="AW36" s="131" t="s">
        <v>106</v>
      </c>
      <c r="AX36" s="183">
        <v>40696</v>
      </c>
      <c r="AY36" s="131">
        <v>12</v>
      </c>
      <c r="AZ36" s="131">
        <v>750</v>
      </c>
      <c r="BA36" s="131">
        <v>14616</v>
      </c>
      <c r="BB36" s="125">
        <v>9997</v>
      </c>
      <c r="BC36" s="126">
        <v>1218</v>
      </c>
      <c r="BD36" s="124" t="s">
        <v>108</v>
      </c>
      <c r="BE36" s="131">
        <v>1218</v>
      </c>
      <c r="BF36" s="136" t="s">
        <v>400</v>
      </c>
      <c r="BG36" s="131"/>
      <c r="BH36" s="213"/>
      <c r="BI36" s="214"/>
      <c r="BJ36" s="215"/>
      <c r="BK36" s="185"/>
    </row>
    <row r="37" spans="1:63" s="52" customFormat="1" ht="14.25">
      <c r="A37" s="43">
        <v>1</v>
      </c>
      <c r="B37" s="43">
        <v>1</v>
      </c>
      <c r="C37" s="79"/>
      <c r="D37" s="79">
        <v>1113</v>
      </c>
      <c r="E37" s="11" t="s">
        <v>10</v>
      </c>
      <c r="F37" s="33">
        <v>13</v>
      </c>
      <c r="G37" s="127" t="s">
        <v>103</v>
      </c>
      <c r="H37" s="128">
        <v>1275079</v>
      </c>
      <c r="I37" s="79">
        <v>21001021</v>
      </c>
      <c r="J37" s="127" t="s">
        <v>916</v>
      </c>
      <c r="K37" s="127">
        <v>25200</v>
      </c>
      <c r="L37" s="127" t="s">
        <v>127</v>
      </c>
      <c r="M37" s="127">
        <v>0.18</v>
      </c>
      <c r="N37" s="107">
        <v>2.52</v>
      </c>
      <c r="O37" s="184">
        <v>0</v>
      </c>
      <c r="P37" s="107">
        <v>2.7</v>
      </c>
      <c r="Q37" s="181">
        <v>2</v>
      </c>
      <c r="R37" s="112">
        <v>40703</v>
      </c>
      <c r="S37" s="113">
        <v>-21.54</v>
      </c>
      <c r="T37" s="112">
        <v>40704</v>
      </c>
      <c r="U37" s="113">
        <v>-0.24</v>
      </c>
      <c r="V37" s="130" t="s">
        <v>105</v>
      </c>
      <c r="W37" s="115" t="s">
        <v>109</v>
      </c>
      <c r="X37" s="192">
        <v>40706</v>
      </c>
      <c r="Y37" s="135" t="s">
        <v>303</v>
      </c>
      <c r="Z37" s="116"/>
      <c r="AA37" s="117"/>
      <c r="AB37" s="118"/>
      <c r="AC37" s="182" t="s">
        <v>349</v>
      </c>
      <c r="AD37" s="182">
        <v>18900</v>
      </c>
      <c r="AE37" s="74"/>
      <c r="AF37" s="31">
        <v>25200</v>
      </c>
      <c r="AG37" s="119">
        <v>11007039</v>
      </c>
      <c r="AH37" s="119" t="s">
        <v>156</v>
      </c>
      <c r="AI37" s="119">
        <v>11005544</v>
      </c>
      <c r="AJ37" s="119" t="s">
        <v>157</v>
      </c>
      <c r="AK37" s="119"/>
      <c r="AL37" s="119"/>
      <c r="AM37" s="118" t="s">
        <v>11</v>
      </c>
      <c r="AN37" s="120">
        <v>10000</v>
      </c>
      <c r="AO37" s="121"/>
      <c r="AP37" s="122" t="s">
        <v>106</v>
      </c>
      <c r="AQ37" s="51"/>
      <c r="AR37" s="68">
        <v>23</v>
      </c>
      <c r="AS37" s="123" t="s">
        <v>890</v>
      </c>
      <c r="AT37" s="131" t="s">
        <v>113</v>
      </c>
      <c r="AU37" s="131">
        <v>0.75</v>
      </c>
      <c r="AV37" s="131">
        <v>18900</v>
      </c>
      <c r="AW37" s="131" t="s">
        <v>106</v>
      </c>
      <c r="AX37" s="183">
        <v>40696</v>
      </c>
      <c r="AY37" s="131">
        <v>1</v>
      </c>
      <c r="AZ37" s="131">
        <v>750</v>
      </c>
      <c r="BA37" s="131">
        <v>25200</v>
      </c>
      <c r="BB37" s="125">
        <v>10000</v>
      </c>
      <c r="BC37" s="126">
        <v>2100</v>
      </c>
      <c r="BD37" s="124" t="s">
        <v>108</v>
      </c>
      <c r="BE37" s="131">
        <v>2100</v>
      </c>
      <c r="BF37" s="136" t="s">
        <v>394</v>
      </c>
      <c r="BG37" s="131"/>
      <c r="BH37" s="213"/>
      <c r="BI37" s="214"/>
      <c r="BJ37" s="215"/>
      <c r="BK37" s="185"/>
    </row>
    <row r="38" spans="1:63" s="52" customFormat="1" ht="14.25">
      <c r="A38" s="43">
        <v>1</v>
      </c>
      <c r="B38" s="43">
        <v>3</v>
      </c>
      <c r="C38" s="79"/>
      <c r="D38" s="79">
        <v>1113</v>
      </c>
      <c r="E38" s="11" t="s">
        <v>10</v>
      </c>
      <c r="F38" s="33">
        <v>13</v>
      </c>
      <c r="G38" s="127" t="s">
        <v>103</v>
      </c>
      <c r="H38" s="105">
        <v>1275511</v>
      </c>
      <c r="I38" s="79">
        <v>10054119</v>
      </c>
      <c r="J38" s="127" t="s">
        <v>396</v>
      </c>
      <c r="K38" s="127">
        <v>70</v>
      </c>
      <c r="L38" s="127" t="s">
        <v>104</v>
      </c>
      <c r="M38" s="127">
        <v>0.18</v>
      </c>
      <c r="N38" s="107">
        <v>0.08</v>
      </c>
      <c r="O38" s="184">
        <v>0</v>
      </c>
      <c r="P38" s="129">
        <v>0.26</v>
      </c>
      <c r="Q38" s="181">
        <v>8</v>
      </c>
      <c r="R38" s="112">
        <v>40704</v>
      </c>
      <c r="S38" s="113">
        <v>-0.24</v>
      </c>
      <c r="T38" s="112">
        <v>40704</v>
      </c>
      <c r="U38" s="113">
        <v>-0.5</v>
      </c>
      <c r="V38" s="130" t="s">
        <v>105</v>
      </c>
      <c r="W38" s="115" t="s">
        <v>109</v>
      </c>
      <c r="X38" s="192">
        <v>40712</v>
      </c>
      <c r="Y38" s="132" t="s">
        <v>303</v>
      </c>
      <c r="Z38" s="116"/>
      <c r="AA38" s="117"/>
      <c r="AB38" s="118"/>
      <c r="AC38" s="182" t="s">
        <v>349</v>
      </c>
      <c r="AD38" s="182">
        <v>630</v>
      </c>
      <c r="AE38" s="74"/>
      <c r="AF38" s="31">
        <v>840</v>
      </c>
      <c r="AG38" s="119">
        <v>11007039</v>
      </c>
      <c r="AH38" s="119" t="s">
        <v>156</v>
      </c>
      <c r="AI38" s="119">
        <v>11005544</v>
      </c>
      <c r="AJ38" s="119" t="s">
        <v>157</v>
      </c>
      <c r="AK38" s="119"/>
      <c r="AL38" s="119"/>
      <c r="AM38" s="118" t="s">
        <v>11</v>
      </c>
      <c r="AN38" s="120">
        <v>10000</v>
      </c>
      <c r="AO38" s="121"/>
      <c r="AP38" s="122" t="s">
        <v>106</v>
      </c>
      <c r="AQ38" s="51">
        <v>1113</v>
      </c>
      <c r="AR38" s="68">
        <v>23</v>
      </c>
      <c r="AS38" s="123" t="s">
        <v>890</v>
      </c>
      <c r="AT38" s="131" t="s">
        <v>107</v>
      </c>
      <c r="AU38" s="131">
        <v>9</v>
      </c>
      <c r="AV38" s="131">
        <v>630</v>
      </c>
      <c r="AW38" s="131" t="s">
        <v>106</v>
      </c>
      <c r="AX38" s="183">
        <v>40696</v>
      </c>
      <c r="AY38" s="131">
        <v>12</v>
      </c>
      <c r="AZ38" s="131">
        <v>750</v>
      </c>
      <c r="BA38" s="131">
        <v>840</v>
      </c>
      <c r="BB38" s="125">
        <v>10000</v>
      </c>
      <c r="BC38" s="126">
        <v>70</v>
      </c>
      <c r="BD38" s="124" t="s">
        <v>108</v>
      </c>
      <c r="BE38" s="131">
        <v>70</v>
      </c>
      <c r="BF38" s="136" t="s">
        <v>394</v>
      </c>
      <c r="BG38" s="131"/>
      <c r="BH38" s="213"/>
      <c r="BI38" s="214"/>
      <c r="BJ38" s="215"/>
      <c r="BK38" s="185"/>
    </row>
    <row r="39" spans="1:63" s="52" customFormat="1" ht="16.5" customHeight="1">
      <c r="A39" s="43">
        <v>1</v>
      </c>
      <c r="B39" s="43">
        <v>2</v>
      </c>
      <c r="C39" s="79"/>
      <c r="D39" s="79">
        <v>2322</v>
      </c>
      <c r="E39" s="11">
        <v>0</v>
      </c>
      <c r="F39" s="33">
        <v>52</v>
      </c>
      <c r="G39" s="127" t="s">
        <v>103</v>
      </c>
      <c r="H39" s="128">
        <v>1275419</v>
      </c>
      <c r="I39" s="79">
        <v>10050829</v>
      </c>
      <c r="J39" s="127" t="s">
        <v>917</v>
      </c>
      <c r="K39" s="104">
        <v>400</v>
      </c>
      <c r="L39" s="104" t="s">
        <v>104</v>
      </c>
      <c r="M39" s="127">
        <v>0.18</v>
      </c>
      <c r="N39" s="107">
        <v>0.48</v>
      </c>
      <c r="O39" s="184">
        <v>0.17</v>
      </c>
      <c r="P39" s="129">
        <v>0.66</v>
      </c>
      <c r="Q39" s="181">
        <v>0</v>
      </c>
      <c r="R39" s="112">
        <v>40704</v>
      </c>
      <c r="S39" s="113">
        <v>-0.5</v>
      </c>
      <c r="T39" s="112">
        <v>40704</v>
      </c>
      <c r="U39" s="113">
        <v>-1.1599999999999999</v>
      </c>
      <c r="V39" s="130" t="s">
        <v>105</v>
      </c>
      <c r="W39" s="136" t="s">
        <v>109</v>
      </c>
      <c r="X39" s="192">
        <v>40704</v>
      </c>
      <c r="Y39" s="132" t="s">
        <v>905</v>
      </c>
      <c r="Z39" s="116"/>
      <c r="AA39" s="117"/>
      <c r="AB39" s="118"/>
      <c r="AC39" s="182" t="s">
        <v>186</v>
      </c>
      <c r="AD39" s="182">
        <v>3600</v>
      </c>
      <c r="AE39" s="74"/>
      <c r="AF39" s="31">
        <v>4800</v>
      </c>
      <c r="AG39" s="119">
        <v>11007039</v>
      </c>
      <c r="AH39" s="119" t="s">
        <v>156</v>
      </c>
      <c r="AI39" s="119">
        <v>11004875</v>
      </c>
      <c r="AJ39" s="119" t="s">
        <v>244</v>
      </c>
      <c r="AK39" s="119"/>
      <c r="AL39" s="119"/>
      <c r="AM39" s="118" t="s">
        <v>11</v>
      </c>
      <c r="AN39" s="120">
        <v>10000</v>
      </c>
      <c r="AO39" s="121"/>
      <c r="AP39" s="122" t="s">
        <v>106</v>
      </c>
      <c r="AQ39" s="51">
        <v>2322</v>
      </c>
      <c r="AR39" s="68">
        <v>23</v>
      </c>
      <c r="AS39" s="123" t="s">
        <v>890</v>
      </c>
      <c r="AT39" s="131" t="s">
        <v>132</v>
      </c>
      <c r="AU39" s="131">
        <v>9</v>
      </c>
      <c r="AV39" s="131">
        <v>3600</v>
      </c>
      <c r="AW39" s="131" t="s">
        <v>106</v>
      </c>
      <c r="AX39" s="183">
        <v>40696</v>
      </c>
      <c r="AY39" s="131">
        <v>12</v>
      </c>
      <c r="AZ39" s="131">
        <v>750</v>
      </c>
      <c r="BA39" s="131">
        <v>4800</v>
      </c>
      <c r="BB39" s="125">
        <v>10000</v>
      </c>
      <c r="BC39" s="126">
        <v>400</v>
      </c>
      <c r="BD39" s="124" t="s">
        <v>108</v>
      </c>
      <c r="BE39" s="131">
        <v>400</v>
      </c>
      <c r="BF39" s="136" t="s">
        <v>475</v>
      </c>
      <c r="BG39" s="131"/>
      <c r="BH39" s="213"/>
      <c r="BI39" s="214"/>
      <c r="BJ39" s="215"/>
      <c r="BK39" s="185"/>
    </row>
    <row r="40" spans="1:63" s="52" customFormat="1" ht="14.25">
      <c r="A40" s="43">
        <v>1</v>
      </c>
      <c r="B40" s="43">
        <v>1</v>
      </c>
      <c r="C40" s="79"/>
      <c r="D40" s="79">
        <v>2322</v>
      </c>
      <c r="E40" s="11" t="s">
        <v>10</v>
      </c>
      <c r="F40" s="33">
        <v>52</v>
      </c>
      <c r="G40" s="127" t="s">
        <v>103</v>
      </c>
      <c r="H40" s="128">
        <v>1275493</v>
      </c>
      <c r="I40" s="79">
        <v>21000906</v>
      </c>
      <c r="J40" s="127" t="s">
        <v>918</v>
      </c>
      <c r="K40" s="127">
        <v>840</v>
      </c>
      <c r="L40" s="127" t="s">
        <v>127</v>
      </c>
      <c r="M40" s="127">
        <v>0.18</v>
      </c>
      <c r="N40" s="107">
        <v>0.08</v>
      </c>
      <c r="O40" s="184">
        <v>0</v>
      </c>
      <c r="P40" s="129">
        <v>0.26</v>
      </c>
      <c r="Q40" s="181">
        <v>0</v>
      </c>
      <c r="R40" s="112">
        <v>40704</v>
      </c>
      <c r="S40" s="113">
        <v>-1.1599999999999999</v>
      </c>
      <c r="T40" s="112">
        <v>40704</v>
      </c>
      <c r="U40" s="113">
        <v>-1.42</v>
      </c>
      <c r="V40" s="130" t="s">
        <v>105</v>
      </c>
      <c r="W40" s="115" t="s">
        <v>109</v>
      </c>
      <c r="X40" s="192">
        <v>40704</v>
      </c>
      <c r="Y40" s="132" t="s">
        <v>303</v>
      </c>
      <c r="Z40" s="116"/>
      <c r="AA40" s="117"/>
      <c r="AB40" s="118"/>
      <c r="AC40" s="182" t="s">
        <v>186</v>
      </c>
      <c r="AD40" s="182">
        <v>630</v>
      </c>
      <c r="AE40" s="74"/>
      <c r="AF40" s="31">
        <v>840</v>
      </c>
      <c r="AG40" s="119">
        <v>11007431</v>
      </c>
      <c r="AH40" s="119" t="s">
        <v>158</v>
      </c>
      <c r="AI40" s="119">
        <v>11006932</v>
      </c>
      <c r="AJ40" s="119" t="s">
        <v>175</v>
      </c>
      <c r="AK40" s="119"/>
      <c r="AL40" s="119"/>
      <c r="AM40" s="118" t="s">
        <v>11</v>
      </c>
      <c r="AN40" s="120">
        <v>10000</v>
      </c>
      <c r="AO40" s="121"/>
      <c r="AP40" s="122" t="s">
        <v>106</v>
      </c>
      <c r="AQ40" s="51"/>
      <c r="AR40" s="68">
        <v>23</v>
      </c>
      <c r="AS40" s="123" t="s">
        <v>890</v>
      </c>
      <c r="AT40" s="131" t="s">
        <v>132</v>
      </c>
      <c r="AU40" s="131">
        <v>0.75</v>
      </c>
      <c r="AV40" s="131">
        <v>630</v>
      </c>
      <c r="AW40" s="131" t="s">
        <v>106</v>
      </c>
      <c r="AX40" s="183">
        <v>40696</v>
      </c>
      <c r="AY40" s="131">
        <v>1</v>
      </c>
      <c r="AZ40" s="131">
        <v>750</v>
      </c>
      <c r="BA40" s="131">
        <v>840</v>
      </c>
      <c r="BB40" s="125">
        <v>10000</v>
      </c>
      <c r="BC40" s="126">
        <v>70</v>
      </c>
      <c r="BD40" s="124" t="s">
        <v>108</v>
      </c>
      <c r="BE40" s="131">
        <v>70</v>
      </c>
      <c r="BF40" s="136" t="s">
        <v>369</v>
      </c>
      <c r="BG40" s="131"/>
      <c r="BH40" s="213"/>
      <c r="BI40" s="214"/>
      <c r="BJ40" s="215"/>
      <c r="BK40" s="185"/>
    </row>
    <row r="41" spans="1:63" s="52" customFormat="1" ht="14.25">
      <c r="A41" s="43">
        <v>1</v>
      </c>
      <c r="B41" s="43">
        <v>1</v>
      </c>
      <c r="C41" s="79"/>
      <c r="D41" s="79">
        <v>2330</v>
      </c>
      <c r="E41" s="11">
        <v>0</v>
      </c>
      <c r="F41" s="33">
        <v>62</v>
      </c>
      <c r="G41" s="127" t="s">
        <v>103</v>
      </c>
      <c r="H41" s="128">
        <v>1272037</v>
      </c>
      <c r="I41" s="79">
        <v>10035239</v>
      </c>
      <c r="J41" s="127" t="s">
        <v>919</v>
      </c>
      <c r="K41" s="127">
        <v>2750</v>
      </c>
      <c r="L41" s="127" t="s">
        <v>104</v>
      </c>
      <c r="M41" s="127">
        <v>0.18</v>
      </c>
      <c r="N41" s="107">
        <v>3.3</v>
      </c>
      <c r="O41" s="184">
        <v>0.17</v>
      </c>
      <c r="P41" s="129">
        <v>3.48</v>
      </c>
      <c r="Q41" s="181">
        <v>0</v>
      </c>
      <c r="R41" s="112">
        <v>40704</v>
      </c>
      <c r="S41" s="113">
        <v>-1.42</v>
      </c>
      <c r="T41" s="112">
        <v>40704</v>
      </c>
      <c r="U41" s="113">
        <v>-4.9000000000000004</v>
      </c>
      <c r="V41" s="130" t="s">
        <v>105</v>
      </c>
      <c r="W41" s="115" t="s">
        <v>109</v>
      </c>
      <c r="X41" s="192">
        <v>40704</v>
      </c>
      <c r="Y41" s="132" t="s">
        <v>920</v>
      </c>
      <c r="Z41" s="116"/>
      <c r="AA41" s="117"/>
      <c r="AB41" s="118"/>
      <c r="AC41" s="182" t="s">
        <v>921</v>
      </c>
      <c r="AD41" s="182">
        <v>24895</v>
      </c>
      <c r="AE41" s="74"/>
      <c r="AF41" s="31">
        <v>33000</v>
      </c>
      <c r="AG41" s="119">
        <v>11006645</v>
      </c>
      <c r="AH41" s="119" t="s">
        <v>111</v>
      </c>
      <c r="AI41" s="119">
        <v>11004791</v>
      </c>
      <c r="AJ41" s="119" t="s">
        <v>120</v>
      </c>
      <c r="AK41" s="119">
        <v>11002998</v>
      </c>
      <c r="AL41" s="119" t="s">
        <v>922</v>
      </c>
      <c r="AM41" s="118" t="s">
        <v>11</v>
      </c>
      <c r="AN41" s="120">
        <v>10000</v>
      </c>
      <c r="AO41" s="121"/>
      <c r="AP41" s="122" t="s">
        <v>106</v>
      </c>
      <c r="AQ41" s="51">
        <v>2330</v>
      </c>
      <c r="AR41" s="68">
        <v>23</v>
      </c>
      <c r="AS41" s="123" t="s">
        <v>890</v>
      </c>
      <c r="AT41" s="131" t="s">
        <v>132</v>
      </c>
      <c r="AU41" s="131">
        <v>9</v>
      </c>
      <c r="AV41" s="131">
        <v>24750</v>
      </c>
      <c r="AW41" s="131" t="s">
        <v>106</v>
      </c>
      <c r="AX41" s="183">
        <v>40696</v>
      </c>
      <c r="AY41" s="131">
        <v>12</v>
      </c>
      <c r="AZ41" s="131">
        <v>750</v>
      </c>
      <c r="BA41" s="131">
        <v>33000</v>
      </c>
      <c r="BB41" s="125">
        <v>10000</v>
      </c>
      <c r="BC41" s="126">
        <v>2750</v>
      </c>
      <c r="BD41" s="124" t="s">
        <v>108</v>
      </c>
      <c r="BE41" s="131">
        <v>2750</v>
      </c>
      <c r="BF41" s="136" t="s">
        <v>923</v>
      </c>
      <c r="BG41" s="131"/>
      <c r="BH41" s="213"/>
      <c r="BI41" s="214"/>
      <c r="BJ41" s="215"/>
      <c r="BK41" s="185"/>
    </row>
    <row r="42" spans="1:63" s="52" customFormat="1" ht="14.25">
      <c r="A42" s="43">
        <v>0</v>
      </c>
      <c r="B42" s="43">
        <v>0</v>
      </c>
      <c r="C42" s="79"/>
      <c r="D42" s="79" t="s">
        <v>39</v>
      </c>
      <c r="E42" s="11" t="s">
        <v>10</v>
      </c>
      <c r="F42" s="33" t="e">
        <v>#N/A</v>
      </c>
      <c r="G42" s="127"/>
      <c r="H42" s="128"/>
      <c r="I42" s="79"/>
      <c r="J42" s="127" t="s">
        <v>258</v>
      </c>
      <c r="K42" s="127"/>
      <c r="L42" s="127"/>
      <c r="M42" s="127"/>
      <c r="N42" s="107">
        <v>2</v>
      </c>
      <c r="O42" s="184">
        <v>0</v>
      </c>
      <c r="P42" s="129">
        <v>2</v>
      </c>
      <c r="Q42" s="181"/>
      <c r="R42" s="112">
        <v>40704</v>
      </c>
      <c r="S42" s="113">
        <v>-4.9000000000000004</v>
      </c>
      <c r="T42" s="112">
        <v>40704</v>
      </c>
      <c r="U42" s="113">
        <v>-6.9</v>
      </c>
      <c r="V42" s="130"/>
      <c r="W42" s="115"/>
      <c r="X42" s="192"/>
      <c r="Y42" s="132" t="s">
        <v>259</v>
      </c>
      <c r="Z42" s="116"/>
      <c r="AA42" s="117"/>
      <c r="AB42" s="118"/>
      <c r="AC42" s="182"/>
      <c r="AD42" s="182"/>
      <c r="AE42" s="74"/>
      <c r="AF42" s="31">
        <v>0</v>
      </c>
      <c r="AG42" s="119"/>
      <c r="AH42" s="119"/>
      <c r="AI42" s="119"/>
      <c r="AJ42" s="119"/>
      <c r="AK42" s="119"/>
      <c r="AL42" s="119"/>
      <c r="AM42" s="118" t="s">
        <v>11</v>
      </c>
      <c r="AN42" s="120"/>
      <c r="AO42" s="121"/>
      <c r="AP42" s="122">
        <v>0</v>
      </c>
      <c r="AQ42" s="51" t="s">
        <v>39</v>
      </c>
      <c r="AR42" s="68">
        <v>23</v>
      </c>
      <c r="AS42" s="123" t="s">
        <v>890</v>
      </c>
      <c r="AT42" s="131" t="s">
        <v>260</v>
      </c>
      <c r="AU42" s="131"/>
      <c r="AV42" s="131"/>
      <c r="AW42" s="131"/>
      <c r="AX42" s="183"/>
      <c r="AY42" s="131"/>
      <c r="AZ42" s="131"/>
      <c r="BA42" s="131"/>
      <c r="BB42" s="125">
        <v>0</v>
      </c>
      <c r="BC42" s="126">
        <v>0</v>
      </c>
      <c r="BD42" s="124"/>
      <c r="BE42" s="131">
        <v>0</v>
      </c>
      <c r="BF42" s="136"/>
      <c r="BG42" s="131"/>
      <c r="BH42" s="213"/>
      <c r="BI42" s="214"/>
      <c r="BJ42" s="215"/>
      <c r="BK42" s="185"/>
    </row>
    <row r="43" spans="1:63" s="52" customFormat="1" ht="14.25">
      <c r="A43" s="43">
        <v>1</v>
      </c>
      <c r="B43" s="43">
        <v>3</v>
      </c>
      <c r="C43" s="79"/>
      <c r="D43" s="79">
        <v>2102</v>
      </c>
      <c r="E43" s="11" t="s">
        <v>10</v>
      </c>
      <c r="F43" s="33">
        <v>28</v>
      </c>
      <c r="G43" s="127" t="s">
        <v>895</v>
      </c>
      <c r="H43" s="128">
        <v>1255236</v>
      </c>
      <c r="I43" s="79">
        <v>12006304</v>
      </c>
      <c r="J43" s="127" t="s">
        <v>896</v>
      </c>
      <c r="K43" s="127">
        <v>6666</v>
      </c>
      <c r="L43" s="127" t="s">
        <v>127</v>
      </c>
      <c r="M43" s="127">
        <v>0.18</v>
      </c>
      <c r="N43" s="107">
        <v>0.83</v>
      </c>
      <c r="O43" s="184">
        <v>0</v>
      </c>
      <c r="P43" s="129">
        <v>1.01</v>
      </c>
      <c r="Q43" s="181">
        <v>0</v>
      </c>
      <c r="R43" s="112">
        <v>40704</v>
      </c>
      <c r="S43" s="113">
        <v>-6.9</v>
      </c>
      <c r="T43" s="112">
        <v>40704</v>
      </c>
      <c r="U43" s="113">
        <v>-7.91</v>
      </c>
      <c r="V43" s="130" t="s">
        <v>105</v>
      </c>
      <c r="W43" s="115" t="s">
        <v>109</v>
      </c>
      <c r="X43" s="192">
        <v>40704</v>
      </c>
      <c r="Y43" s="132" t="s">
        <v>209</v>
      </c>
      <c r="Z43" s="116"/>
      <c r="AA43" s="117"/>
      <c r="AB43" s="118"/>
      <c r="AC43" s="182" t="s">
        <v>897</v>
      </c>
      <c r="AD43" s="182">
        <v>9250</v>
      </c>
      <c r="AE43" s="74"/>
      <c r="AF43" s="31">
        <v>6666</v>
      </c>
      <c r="AG43" s="119">
        <v>11000984</v>
      </c>
      <c r="AH43" s="119" t="s">
        <v>898</v>
      </c>
      <c r="AI43" s="119">
        <v>11001052</v>
      </c>
      <c r="AJ43" s="119" t="s">
        <v>468</v>
      </c>
      <c r="AK43" s="119"/>
      <c r="AL43" s="119"/>
      <c r="AM43" s="118" t="s">
        <v>11</v>
      </c>
      <c r="AN43" s="120">
        <v>8002</v>
      </c>
      <c r="AO43" s="121"/>
      <c r="AP43" s="122" t="s">
        <v>166</v>
      </c>
      <c r="AQ43" s="51">
        <v>2102</v>
      </c>
      <c r="AR43" s="68">
        <v>23</v>
      </c>
      <c r="AS43" s="123" t="s">
        <v>890</v>
      </c>
      <c r="AT43" s="131" t="s">
        <v>132</v>
      </c>
      <c r="AU43" s="131">
        <v>0.75</v>
      </c>
      <c r="AV43" s="131">
        <v>4999.5</v>
      </c>
      <c r="AW43" s="131" t="s">
        <v>166</v>
      </c>
      <c r="AX43" s="183">
        <v>40696</v>
      </c>
      <c r="AY43" s="131">
        <v>1</v>
      </c>
      <c r="AZ43" s="131">
        <v>750</v>
      </c>
      <c r="BA43" s="131">
        <v>6666</v>
      </c>
      <c r="BB43" s="125">
        <v>8002</v>
      </c>
      <c r="BC43" s="126">
        <v>556</v>
      </c>
      <c r="BD43" s="124" t="s">
        <v>108</v>
      </c>
      <c r="BE43" s="131">
        <v>555.5</v>
      </c>
      <c r="BF43" s="136" t="s">
        <v>898</v>
      </c>
      <c r="BG43" s="131"/>
      <c r="BH43" s="213"/>
      <c r="BI43" s="214"/>
      <c r="BJ43" s="215"/>
      <c r="BK43" s="185"/>
    </row>
    <row r="44" spans="1:63" s="52" customFormat="1" ht="14.25">
      <c r="A44" s="43">
        <v>1</v>
      </c>
      <c r="B44" s="43">
        <v>1</v>
      </c>
      <c r="C44" s="79"/>
      <c r="D44" s="79">
        <v>2115</v>
      </c>
      <c r="E44" s="11">
        <v>0</v>
      </c>
      <c r="F44" s="33">
        <v>39</v>
      </c>
      <c r="G44" s="127" t="s">
        <v>103</v>
      </c>
      <c r="H44" s="105">
        <v>1275423</v>
      </c>
      <c r="I44" s="79">
        <v>10044924</v>
      </c>
      <c r="J44" s="127" t="s">
        <v>238</v>
      </c>
      <c r="K44" s="127">
        <v>11270</v>
      </c>
      <c r="L44" s="127" t="s">
        <v>104</v>
      </c>
      <c r="M44" s="127">
        <v>0.18</v>
      </c>
      <c r="N44" s="107">
        <v>11.27</v>
      </c>
      <c r="O44" s="184">
        <v>0.17</v>
      </c>
      <c r="P44" s="129">
        <v>11.45</v>
      </c>
      <c r="Q44" s="181">
        <v>0</v>
      </c>
      <c r="R44" s="112">
        <v>40704</v>
      </c>
      <c r="S44" s="113">
        <v>-7.91</v>
      </c>
      <c r="T44" s="112">
        <v>40704</v>
      </c>
      <c r="U44" s="113">
        <v>-19.36</v>
      </c>
      <c r="V44" s="130" t="s">
        <v>147</v>
      </c>
      <c r="W44" s="115" t="s">
        <v>109</v>
      </c>
      <c r="X44" s="192">
        <v>40704</v>
      </c>
      <c r="Y44" s="132" t="s">
        <v>905</v>
      </c>
      <c r="Z44" s="116"/>
      <c r="AA44" s="117"/>
      <c r="AB44" s="118"/>
      <c r="AC44" s="182" t="s">
        <v>167</v>
      </c>
      <c r="AD44" s="182">
        <v>101430</v>
      </c>
      <c r="AE44" s="74"/>
      <c r="AF44" s="31">
        <v>135240</v>
      </c>
      <c r="AG44" s="119">
        <v>11007504</v>
      </c>
      <c r="AH44" s="119" t="s">
        <v>129</v>
      </c>
      <c r="AI44" s="119">
        <v>11001797</v>
      </c>
      <c r="AJ44" s="119" t="s">
        <v>130</v>
      </c>
      <c r="AK44" s="119">
        <v>11004422</v>
      </c>
      <c r="AL44" s="119" t="s">
        <v>168</v>
      </c>
      <c r="AM44" s="118" t="s">
        <v>11</v>
      </c>
      <c r="AN44" s="120">
        <v>12000</v>
      </c>
      <c r="AO44" s="121"/>
      <c r="AP44" s="122" t="s">
        <v>106</v>
      </c>
      <c r="AQ44" s="51">
        <v>2115</v>
      </c>
      <c r="AR44" s="68">
        <v>23</v>
      </c>
      <c r="AS44" s="123" t="s">
        <v>890</v>
      </c>
      <c r="AT44" s="131" t="s">
        <v>132</v>
      </c>
      <c r="AU44" s="131">
        <v>9</v>
      </c>
      <c r="AV44" s="131">
        <v>101430</v>
      </c>
      <c r="AW44" s="131" t="s">
        <v>106</v>
      </c>
      <c r="AX44" s="183">
        <v>40696</v>
      </c>
      <c r="AY44" s="131">
        <v>12</v>
      </c>
      <c r="AZ44" s="131">
        <v>750</v>
      </c>
      <c r="BA44" s="131">
        <v>135240</v>
      </c>
      <c r="BB44" s="125">
        <v>12000</v>
      </c>
      <c r="BC44" s="126">
        <v>11270</v>
      </c>
      <c r="BD44" s="124" t="s">
        <v>194</v>
      </c>
      <c r="BE44" s="131">
        <v>11270</v>
      </c>
      <c r="BF44" s="136" t="s">
        <v>924</v>
      </c>
      <c r="BG44" s="131"/>
      <c r="BH44" s="213"/>
      <c r="BI44" s="214"/>
      <c r="BJ44" s="215"/>
      <c r="BK44" s="185"/>
    </row>
    <row r="45" spans="1:63" s="52" customFormat="1" ht="14.25">
      <c r="A45" s="43">
        <v>0</v>
      </c>
      <c r="B45" s="43">
        <v>0</v>
      </c>
      <c r="C45" s="79"/>
      <c r="D45" s="79" t="s">
        <v>39</v>
      </c>
      <c r="E45" s="11" t="s">
        <v>10</v>
      </c>
      <c r="F45" s="33" t="e">
        <v>#N/A</v>
      </c>
      <c r="G45" s="127"/>
      <c r="H45" s="105"/>
      <c r="I45" s="79"/>
      <c r="J45" s="127" t="s">
        <v>258</v>
      </c>
      <c r="K45" s="127"/>
      <c r="L45" s="127"/>
      <c r="M45" s="127"/>
      <c r="N45" s="107">
        <v>2</v>
      </c>
      <c r="O45" s="184">
        <v>0</v>
      </c>
      <c r="P45" s="129">
        <v>2</v>
      </c>
      <c r="Q45" s="181"/>
      <c r="R45" s="112">
        <v>40704</v>
      </c>
      <c r="S45" s="113">
        <v>-19.36</v>
      </c>
      <c r="T45" s="112">
        <v>40704</v>
      </c>
      <c r="U45" s="113">
        <v>-21.36</v>
      </c>
      <c r="V45" s="130"/>
      <c r="W45" s="115"/>
      <c r="X45" s="192"/>
      <c r="Y45" s="132" t="s">
        <v>259</v>
      </c>
      <c r="Z45" s="116"/>
      <c r="AA45" s="117"/>
      <c r="AB45" s="118"/>
      <c r="AC45" s="182"/>
      <c r="AD45" s="182"/>
      <c r="AE45" s="74"/>
      <c r="AF45" s="31">
        <v>0</v>
      </c>
      <c r="AG45" s="119"/>
      <c r="AH45" s="119"/>
      <c r="AI45" s="119"/>
      <c r="AJ45" s="119"/>
      <c r="AK45" s="119"/>
      <c r="AL45" s="119"/>
      <c r="AM45" s="118" t="s">
        <v>11</v>
      </c>
      <c r="AN45" s="120"/>
      <c r="AO45" s="121"/>
      <c r="AP45" s="122">
        <v>0</v>
      </c>
      <c r="AQ45" s="51" t="s">
        <v>39</v>
      </c>
      <c r="AR45" s="68">
        <v>23</v>
      </c>
      <c r="AS45" s="123" t="s">
        <v>890</v>
      </c>
      <c r="AT45" s="131" t="s">
        <v>260</v>
      </c>
      <c r="AU45" s="131"/>
      <c r="AV45" s="131"/>
      <c r="AW45" s="131"/>
      <c r="AX45" s="183"/>
      <c r="AY45" s="131"/>
      <c r="AZ45" s="131"/>
      <c r="BA45" s="131"/>
      <c r="BB45" s="125">
        <v>0</v>
      </c>
      <c r="BC45" s="126">
        <v>0</v>
      </c>
      <c r="BD45" s="124"/>
      <c r="BE45" s="131">
        <v>0</v>
      </c>
      <c r="BF45" s="136"/>
      <c r="BG45" s="131"/>
      <c r="BH45" s="213"/>
      <c r="BI45" s="214"/>
      <c r="BJ45" s="215"/>
      <c r="BK45" s="185"/>
    </row>
    <row r="46" spans="1:63" s="52" customFormat="1" ht="14.25">
      <c r="A46" s="43">
        <v>1</v>
      </c>
      <c r="B46" s="43">
        <v>1</v>
      </c>
      <c r="C46" s="79"/>
      <c r="D46" s="79">
        <v>2135</v>
      </c>
      <c r="E46" s="11" t="s">
        <v>10</v>
      </c>
      <c r="F46" s="33">
        <v>136</v>
      </c>
      <c r="G46" s="127" t="s">
        <v>103</v>
      </c>
      <c r="H46" s="128">
        <v>7084654</v>
      </c>
      <c r="I46" s="79">
        <v>10052260</v>
      </c>
      <c r="J46" s="127" t="s">
        <v>335</v>
      </c>
      <c r="K46" s="127">
        <v>2328</v>
      </c>
      <c r="L46" s="127" t="s">
        <v>104</v>
      </c>
      <c r="M46" s="127">
        <v>0.18</v>
      </c>
      <c r="N46" s="107">
        <v>2.79</v>
      </c>
      <c r="O46" s="184">
        <v>0</v>
      </c>
      <c r="P46" s="129">
        <v>2.97</v>
      </c>
      <c r="Q46" s="181">
        <v>0</v>
      </c>
      <c r="R46" s="112">
        <v>40704</v>
      </c>
      <c r="S46" s="113">
        <v>-21.36</v>
      </c>
      <c r="T46" s="112">
        <v>40705</v>
      </c>
      <c r="U46" s="113">
        <v>-0.33</v>
      </c>
      <c r="V46" s="130" t="s">
        <v>105</v>
      </c>
      <c r="W46" s="115" t="s">
        <v>308</v>
      </c>
      <c r="X46" s="192">
        <v>40705</v>
      </c>
      <c r="Y46" s="135" t="s">
        <v>303</v>
      </c>
      <c r="Z46" s="116"/>
      <c r="AA46" s="117"/>
      <c r="AB46" s="118"/>
      <c r="AC46" s="182" t="s">
        <v>117</v>
      </c>
      <c r="AD46" s="182">
        <v>21036</v>
      </c>
      <c r="AE46" s="74"/>
      <c r="AF46" s="31">
        <v>27936</v>
      </c>
      <c r="AG46" s="119">
        <v>11007036</v>
      </c>
      <c r="AH46" s="119" t="s">
        <v>119</v>
      </c>
      <c r="AI46" s="119">
        <v>11007426</v>
      </c>
      <c r="AJ46" s="119" t="s">
        <v>139</v>
      </c>
      <c r="AK46" s="119">
        <v>11005547</v>
      </c>
      <c r="AL46" s="119" t="s">
        <v>346</v>
      </c>
      <c r="AM46" s="118" t="s">
        <v>11</v>
      </c>
      <c r="AN46" s="120">
        <v>10000</v>
      </c>
      <c r="AO46" s="121"/>
      <c r="AP46" s="122" t="s">
        <v>106</v>
      </c>
      <c r="AQ46" s="51">
        <v>2135</v>
      </c>
      <c r="AR46" s="68">
        <v>23</v>
      </c>
      <c r="AS46" s="123" t="s">
        <v>334</v>
      </c>
      <c r="AT46" s="131" t="s">
        <v>132</v>
      </c>
      <c r="AU46" s="131">
        <v>9</v>
      </c>
      <c r="AV46" s="131">
        <v>20952</v>
      </c>
      <c r="AW46" s="131" t="s">
        <v>106</v>
      </c>
      <c r="AX46" s="183">
        <v>1</v>
      </c>
      <c r="AY46" s="131">
        <v>12</v>
      </c>
      <c r="AZ46" s="131">
        <v>750</v>
      </c>
      <c r="BA46" s="131">
        <v>27936</v>
      </c>
      <c r="BB46" s="125">
        <v>10000</v>
      </c>
      <c r="BC46" s="126">
        <v>2328</v>
      </c>
      <c r="BD46" s="124" t="s">
        <v>108</v>
      </c>
      <c r="BE46" s="131">
        <v>2328</v>
      </c>
      <c r="BF46" s="136"/>
      <c r="BG46" s="131"/>
      <c r="BH46" s="213"/>
      <c r="BI46" s="214"/>
      <c r="BJ46" s="215"/>
      <c r="BK46" s="185"/>
    </row>
    <row r="47" spans="1:63" s="52" customFormat="1" ht="14.25">
      <c r="A47" s="43">
        <v>1</v>
      </c>
      <c r="B47" s="43">
        <v>1</v>
      </c>
      <c r="C47" s="79"/>
      <c r="D47" s="79">
        <v>2125</v>
      </c>
      <c r="E47" s="11">
        <v>0</v>
      </c>
      <c r="F47" s="33">
        <v>45</v>
      </c>
      <c r="G47" s="127" t="s">
        <v>103</v>
      </c>
      <c r="H47" s="128">
        <v>1275208</v>
      </c>
      <c r="I47" s="79">
        <v>10053032</v>
      </c>
      <c r="J47" s="259" t="s">
        <v>925</v>
      </c>
      <c r="K47" s="127">
        <v>280</v>
      </c>
      <c r="L47" s="127" t="s">
        <v>104</v>
      </c>
      <c r="M47" s="127">
        <v>0.18</v>
      </c>
      <c r="N47" s="107">
        <v>0.34</v>
      </c>
      <c r="O47" s="184">
        <v>0.17</v>
      </c>
      <c r="P47" s="129">
        <v>0.52</v>
      </c>
      <c r="Q47" s="181">
        <v>0</v>
      </c>
      <c r="R47" s="112">
        <v>40705</v>
      </c>
      <c r="S47" s="113">
        <v>-0.33</v>
      </c>
      <c r="T47" s="112">
        <v>40705</v>
      </c>
      <c r="U47" s="113">
        <v>-0.85</v>
      </c>
      <c r="V47" s="130" t="s">
        <v>147</v>
      </c>
      <c r="W47" s="115" t="s">
        <v>109</v>
      </c>
      <c r="X47" s="192">
        <v>40705</v>
      </c>
      <c r="Y47" s="114" t="s">
        <v>303</v>
      </c>
      <c r="Z47" s="116"/>
      <c r="AA47" s="117"/>
      <c r="AB47" s="118"/>
      <c r="AC47" s="182" t="s">
        <v>110</v>
      </c>
      <c r="AD47" s="182">
        <v>2520</v>
      </c>
      <c r="AE47" s="74"/>
      <c r="AF47" s="31">
        <v>3360</v>
      </c>
      <c r="AG47" s="119">
        <v>11007038</v>
      </c>
      <c r="AH47" s="119" t="s">
        <v>115</v>
      </c>
      <c r="AI47" s="119">
        <v>11005543</v>
      </c>
      <c r="AJ47" s="119" t="s">
        <v>116</v>
      </c>
      <c r="AK47" s="119"/>
      <c r="AL47" s="119"/>
      <c r="AM47" s="118" t="s">
        <v>11</v>
      </c>
      <c r="AN47" s="120">
        <v>10000</v>
      </c>
      <c r="AO47" s="121"/>
      <c r="AP47" s="122" t="s">
        <v>106</v>
      </c>
      <c r="AQ47" s="51">
        <v>2125</v>
      </c>
      <c r="AR47" s="68">
        <v>23</v>
      </c>
      <c r="AS47" s="123" t="s">
        <v>890</v>
      </c>
      <c r="AT47" s="131" t="s">
        <v>132</v>
      </c>
      <c r="AU47" s="131">
        <v>9</v>
      </c>
      <c r="AV47" s="131">
        <v>2520</v>
      </c>
      <c r="AW47" s="131" t="s">
        <v>106</v>
      </c>
      <c r="AX47" s="183">
        <v>40696</v>
      </c>
      <c r="AY47" s="131">
        <v>12</v>
      </c>
      <c r="AZ47" s="131">
        <v>750</v>
      </c>
      <c r="BA47" s="131">
        <v>3360</v>
      </c>
      <c r="BB47" s="125">
        <v>10000</v>
      </c>
      <c r="BC47" s="126">
        <v>280</v>
      </c>
      <c r="BD47" s="124" t="s">
        <v>108</v>
      </c>
      <c r="BE47" s="131">
        <v>280</v>
      </c>
      <c r="BF47" s="136" t="s">
        <v>926</v>
      </c>
      <c r="BG47" s="131"/>
      <c r="BH47" s="213"/>
      <c r="BI47" s="214"/>
      <c r="BJ47" s="215"/>
      <c r="BK47" s="185"/>
    </row>
    <row r="48" spans="1:63" s="52" customFormat="1" ht="14.25">
      <c r="A48" s="43">
        <v>1</v>
      </c>
      <c r="B48" s="43">
        <v>1</v>
      </c>
      <c r="C48" s="79"/>
      <c r="D48" s="79">
        <v>2125</v>
      </c>
      <c r="E48" s="11" t="s">
        <v>10</v>
      </c>
      <c r="F48" s="33">
        <v>45</v>
      </c>
      <c r="G48" s="127" t="s">
        <v>103</v>
      </c>
      <c r="H48" s="105">
        <v>7084669</v>
      </c>
      <c r="I48" s="79">
        <v>10044169</v>
      </c>
      <c r="J48" s="127" t="s">
        <v>345</v>
      </c>
      <c r="K48" s="127">
        <v>224</v>
      </c>
      <c r="L48" s="127" t="s">
        <v>104</v>
      </c>
      <c r="M48" s="127">
        <v>0.18</v>
      </c>
      <c r="N48" s="107">
        <v>0.13</v>
      </c>
      <c r="O48" s="184">
        <v>0</v>
      </c>
      <c r="P48" s="129">
        <v>0.31</v>
      </c>
      <c r="Q48" s="181">
        <v>3</v>
      </c>
      <c r="R48" s="112">
        <v>40705</v>
      </c>
      <c r="S48" s="113">
        <v>-0.85</v>
      </c>
      <c r="T48" s="112">
        <v>40705</v>
      </c>
      <c r="U48" s="113">
        <v>-1.1599999999999999</v>
      </c>
      <c r="V48" s="130" t="s">
        <v>105</v>
      </c>
      <c r="W48" s="115" t="s">
        <v>109</v>
      </c>
      <c r="X48" s="192">
        <v>40708</v>
      </c>
      <c r="Y48" s="132" t="s">
        <v>303</v>
      </c>
      <c r="Z48" s="116"/>
      <c r="AA48" s="117"/>
      <c r="AB48" s="118"/>
      <c r="AC48" s="182" t="s">
        <v>110</v>
      </c>
      <c r="AD48" s="182">
        <v>1013</v>
      </c>
      <c r="AE48" s="74"/>
      <c r="AF48" s="31">
        <v>1344</v>
      </c>
      <c r="AG48" s="119">
        <v>11007036</v>
      </c>
      <c r="AH48" s="119" t="s">
        <v>119</v>
      </c>
      <c r="AI48" s="119">
        <v>11007426</v>
      </c>
      <c r="AJ48" s="119" t="s">
        <v>139</v>
      </c>
      <c r="AK48" s="119">
        <v>11005547</v>
      </c>
      <c r="AL48" s="119" t="s">
        <v>346</v>
      </c>
      <c r="AM48" s="118" t="s">
        <v>11</v>
      </c>
      <c r="AN48" s="120">
        <v>10000</v>
      </c>
      <c r="AO48" s="121"/>
      <c r="AP48" s="122" t="s">
        <v>106</v>
      </c>
      <c r="AQ48" s="51">
        <v>2125</v>
      </c>
      <c r="AR48" s="68">
        <v>23</v>
      </c>
      <c r="AS48" s="123" t="s">
        <v>334</v>
      </c>
      <c r="AT48" s="131" t="s">
        <v>107</v>
      </c>
      <c r="AU48" s="131">
        <v>4.5</v>
      </c>
      <c r="AV48" s="131">
        <v>1008</v>
      </c>
      <c r="AW48" s="131" t="s">
        <v>106</v>
      </c>
      <c r="AX48" s="183">
        <v>1</v>
      </c>
      <c r="AY48" s="131">
        <v>6</v>
      </c>
      <c r="AZ48" s="131">
        <v>750</v>
      </c>
      <c r="BA48" s="131">
        <v>1344</v>
      </c>
      <c r="BB48" s="125">
        <v>10000</v>
      </c>
      <c r="BC48" s="126">
        <v>112</v>
      </c>
      <c r="BD48" s="124" t="s">
        <v>108</v>
      </c>
      <c r="BE48" s="131">
        <v>224</v>
      </c>
      <c r="BF48" s="136"/>
      <c r="BG48" s="131"/>
      <c r="BH48" s="213"/>
      <c r="BI48" s="214"/>
      <c r="BJ48" s="215"/>
      <c r="BK48" s="185"/>
    </row>
    <row r="49" spans="1:63" s="52" customFormat="1" ht="14.25">
      <c r="A49" s="43">
        <v>1</v>
      </c>
      <c r="B49" s="43">
        <v>1</v>
      </c>
      <c r="C49" s="79"/>
      <c r="D49" s="79">
        <v>2125</v>
      </c>
      <c r="E49" s="11" t="s">
        <v>10</v>
      </c>
      <c r="F49" s="33">
        <v>45</v>
      </c>
      <c r="G49" s="127" t="s">
        <v>103</v>
      </c>
      <c r="H49" s="105">
        <v>7085028</v>
      </c>
      <c r="I49" s="79">
        <v>10049886</v>
      </c>
      <c r="J49" s="127" t="s">
        <v>927</v>
      </c>
      <c r="K49" s="127">
        <v>5460</v>
      </c>
      <c r="L49" s="127" t="s">
        <v>104</v>
      </c>
      <c r="M49" s="127">
        <v>0.18</v>
      </c>
      <c r="N49" s="107">
        <v>5.46</v>
      </c>
      <c r="O49" s="184">
        <v>0</v>
      </c>
      <c r="P49" s="129">
        <v>5.64</v>
      </c>
      <c r="Q49" s="181">
        <v>0</v>
      </c>
      <c r="R49" s="112">
        <v>40705</v>
      </c>
      <c r="S49" s="113">
        <v>-1.1599999999999999</v>
      </c>
      <c r="T49" s="112">
        <v>40705</v>
      </c>
      <c r="U49" s="113">
        <v>-6.8</v>
      </c>
      <c r="V49" s="130" t="s">
        <v>105</v>
      </c>
      <c r="W49" s="115" t="s">
        <v>109</v>
      </c>
      <c r="X49" s="192">
        <v>40705</v>
      </c>
      <c r="Y49" s="132" t="s">
        <v>214</v>
      </c>
      <c r="Z49" s="116"/>
      <c r="AA49" s="117"/>
      <c r="AB49" s="118"/>
      <c r="AC49" s="182" t="s">
        <v>110</v>
      </c>
      <c r="AD49" s="182">
        <v>49140</v>
      </c>
      <c r="AE49" s="74"/>
      <c r="AF49" s="31">
        <v>65520</v>
      </c>
      <c r="AG49" s="119">
        <v>11007433</v>
      </c>
      <c r="AH49" s="119" t="s">
        <v>174</v>
      </c>
      <c r="AI49" s="119">
        <v>11005543</v>
      </c>
      <c r="AJ49" s="119" t="s">
        <v>116</v>
      </c>
      <c r="AK49" s="119"/>
      <c r="AL49" s="119"/>
      <c r="AM49" s="118" t="s">
        <v>11</v>
      </c>
      <c r="AN49" s="120">
        <v>12000</v>
      </c>
      <c r="AO49" s="121"/>
      <c r="AP49" s="122" t="s">
        <v>106</v>
      </c>
      <c r="AQ49" s="51">
        <v>2125</v>
      </c>
      <c r="AR49" s="68">
        <v>23</v>
      </c>
      <c r="AS49" s="123" t="s">
        <v>890</v>
      </c>
      <c r="AT49" s="131" t="s">
        <v>132</v>
      </c>
      <c r="AU49" s="131">
        <v>9</v>
      </c>
      <c r="AV49" s="131">
        <v>49140</v>
      </c>
      <c r="AW49" s="131" t="s">
        <v>106</v>
      </c>
      <c r="AX49" s="183">
        <v>40696</v>
      </c>
      <c r="AY49" s="131">
        <v>12</v>
      </c>
      <c r="AZ49" s="131">
        <v>750</v>
      </c>
      <c r="BA49" s="131">
        <v>65520</v>
      </c>
      <c r="BB49" s="125">
        <v>12000</v>
      </c>
      <c r="BC49" s="126">
        <v>5460</v>
      </c>
      <c r="BD49" s="124" t="s">
        <v>194</v>
      </c>
      <c r="BE49" s="131">
        <v>5460</v>
      </c>
      <c r="BF49" s="136" t="s">
        <v>360</v>
      </c>
      <c r="BG49" s="131"/>
      <c r="BH49" s="213"/>
      <c r="BI49" s="214"/>
      <c r="BJ49" s="215"/>
      <c r="BK49" s="185"/>
    </row>
    <row r="50" spans="1:63" s="52" customFormat="1" ht="14.25">
      <c r="A50" s="43">
        <v>1</v>
      </c>
      <c r="B50" s="43">
        <v>2</v>
      </c>
      <c r="C50" s="79"/>
      <c r="D50" s="79">
        <v>2187</v>
      </c>
      <c r="E50" s="11">
        <v>0</v>
      </c>
      <c r="F50" s="33">
        <v>90</v>
      </c>
      <c r="G50" s="127" t="s">
        <v>103</v>
      </c>
      <c r="H50" s="105">
        <v>7084604</v>
      </c>
      <c r="I50" s="79">
        <v>10052740</v>
      </c>
      <c r="J50" s="127" t="s">
        <v>347</v>
      </c>
      <c r="K50" s="104">
        <v>3003</v>
      </c>
      <c r="L50" s="104" t="s">
        <v>104</v>
      </c>
      <c r="M50" s="127">
        <v>0.18</v>
      </c>
      <c r="N50" s="107">
        <v>1.8</v>
      </c>
      <c r="O50" s="184">
        <v>0.17</v>
      </c>
      <c r="P50" s="107">
        <v>1.98</v>
      </c>
      <c r="Q50" s="181">
        <v>5</v>
      </c>
      <c r="R50" s="112">
        <v>40705</v>
      </c>
      <c r="S50" s="113">
        <v>-6.8</v>
      </c>
      <c r="T50" s="112">
        <v>40705</v>
      </c>
      <c r="U50" s="113">
        <v>-8.7799999999999994</v>
      </c>
      <c r="V50" s="130" t="s">
        <v>105</v>
      </c>
      <c r="W50" s="115" t="s">
        <v>308</v>
      </c>
      <c r="X50" s="192">
        <v>40710</v>
      </c>
      <c r="Y50" s="135" t="s">
        <v>303</v>
      </c>
      <c r="Z50" s="116"/>
      <c r="AA50" s="117"/>
      <c r="AB50" s="118"/>
      <c r="AC50" s="182" t="s">
        <v>176</v>
      </c>
      <c r="AD50" s="182">
        <v>13514</v>
      </c>
      <c r="AE50" s="74"/>
      <c r="AF50" s="31">
        <v>18018</v>
      </c>
      <c r="AG50" s="119">
        <v>11007036</v>
      </c>
      <c r="AH50" s="119" t="s">
        <v>119</v>
      </c>
      <c r="AI50" s="119">
        <v>11007426</v>
      </c>
      <c r="AJ50" s="119" t="s">
        <v>139</v>
      </c>
      <c r="AK50" s="119">
        <v>11005547</v>
      </c>
      <c r="AL50" s="119" t="s">
        <v>346</v>
      </c>
      <c r="AM50" s="118" t="s">
        <v>11</v>
      </c>
      <c r="AN50" s="120">
        <v>10000</v>
      </c>
      <c r="AO50" s="121"/>
      <c r="AP50" s="122" t="s">
        <v>106</v>
      </c>
      <c r="AQ50" s="51" t="e">
        <v>#REF!</v>
      </c>
      <c r="AR50" s="68">
        <v>23</v>
      </c>
      <c r="AS50" s="123" t="s">
        <v>332</v>
      </c>
      <c r="AT50" s="131" t="s">
        <v>107</v>
      </c>
      <c r="AU50" s="131">
        <v>4.5</v>
      </c>
      <c r="AV50" s="131">
        <v>13513.5</v>
      </c>
      <c r="AW50" s="131" t="s">
        <v>106</v>
      </c>
      <c r="AX50" s="183">
        <v>1</v>
      </c>
      <c r="AY50" s="131">
        <v>6</v>
      </c>
      <c r="AZ50" s="131">
        <v>750</v>
      </c>
      <c r="BA50" s="131">
        <v>18018</v>
      </c>
      <c r="BB50" s="125">
        <v>10000</v>
      </c>
      <c r="BC50" s="126">
        <v>1502</v>
      </c>
      <c r="BD50" s="124" t="s">
        <v>108</v>
      </c>
      <c r="BE50" s="131">
        <v>3003</v>
      </c>
      <c r="BF50" s="136"/>
      <c r="BG50" s="131"/>
      <c r="BH50" s="213"/>
      <c r="BI50" s="214"/>
      <c r="BJ50" s="215"/>
      <c r="BK50" s="185"/>
    </row>
    <row r="51" spans="1:63" s="52" customFormat="1" ht="14.25">
      <c r="A51" s="43">
        <v>1</v>
      </c>
      <c r="B51" s="43">
        <v>1</v>
      </c>
      <c r="C51" s="79"/>
      <c r="D51" s="79">
        <v>2135</v>
      </c>
      <c r="E51" s="11">
        <v>0</v>
      </c>
      <c r="F51" s="33">
        <v>136</v>
      </c>
      <c r="G51" s="127" t="s">
        <v>103</v>
      </c>
      <c r="H51" s="128">
        <v>7084958</v>
      </c>
      <c r="I51" s="79">
        <v>21000728</v>
      </c>
      <c r="J51" s="259" t="s">
        <v>343</v>
      </c>
      <c r="K51" s="127">
        <v>8400</v>
      </c>
      <c r="L51" s="127" t="s">
        <v>127</v>
      </c>
      <c r="M51" s="127">
        <v>0.18</v>
      </c>
      <c r="N51" s="107">
        <v>0.84</v>
      </c>
      <c r="O51" s="184">
        <v>0.17</v>
      </c>
      <c r="P51" s="129">
        <v>1.02</v>
      </c>
      <c r="Q51" s="181">
        <v>4</v>
      </c>
      <c r="R51" s="112">
        <v>40705</v>
      </c>
      <c r="S51" s="113">
        <v>-8.7799999999999994</v>
      </c>
      <c r="T51" s="112">
        <v>40705</v>
      </c>
      <c r="U51" s="113">
        <v>-9.8000000000000007</v>
      </c>
      <c r="V51" s="130" t="s">
        <v>105</v>
      </c>
      <c r="W51" s="115" t="s">
        <v>308</v>
      </c>
      <c r="X51" s="192">
        <v>40709</v>
      </c>
      <c r="Y51" s="114" t="s">
        <v>303</v>
      </c>
      <c r="Z51" s="116"/>
      <c r="AA51" s="117"/>
      <c r="AB51" s="118"/>
      <c r="AC51" s="182" t="s">
        <v>117</v>
      </c>
      <c r="AD51" s="182">
        <v>6300</v>
      </c>
      <c r="AE51" s="74"/>
      <c r="AF51" s="31">
        <v>8400</v>
      </c>
      <c r="AG51" s="119">
        <v>11007036</v>
      </c>
      <c r="AH51" s="119" t="s">
        <v>119</v>
      </c>
      <c r="AI51" s="119">
        <v>11007426</v>
      </c>
      <c r="AJ51" s="119" t="s">
        <v>139</v>
      </c>
      <c r="AK51" s="119">
        <v>11005547</v>
      </c>
      <c r="AL51" s="119" t="s">
        <v>346</v>
      </c>
      <c r="AM51" s="118" t="s">
        <v>11</v>
      </c>
      <c r="AN51" s="120">
        <v>10000</v>
      </c>
      <c r="AO51" s="121"/>
      <c r="AP51" s="122" t="s">
        <v>106</v>
      </c>
      <c r="AQ51" s="51"/>
      <c r="AR51" s="68">
        <v>23</v>
      </c>
      <c r="AS51" s="123" t="s">
        <v>332</v>
      </c>
      <c r="AT51" s="131" t="s">
        <v>107</v>
      </c>
      <c r="AU51" s="131">
        <v>0.75</v>
      </c>
      <c r="AV51" s="131">
        <v>6300</v>
      </c>
      <c r="AW51" s="131" t="s">
        <v>106</v>
      </c>
      <c r="AX51" s="183">
        <v>1</v>
      </c>
      <c r="AY51" s="131">
        <v>1</v>
      </c>
      <c r="AZ51" s="131">
        <v>750</v>
      </c>
      <c r="BA51" s="131">
        <v>8400</v>
      </c>
      <c r="BB51" s="125">
        <v>10000</v>
      </c>
      <c r="BC51" s="126">
        <v>700</v>
      </c>
      <c r="BD51" s="124" t="s">
        <v>108</v>
      </c>
      <c r="BE51" s="131">
        <v>700</v>
      </c>
      <c r="BF51" s="136"/>
      <c r="BG51" s="131"/>
      <c r="BH51" s="213"/>
      <c r="BI51" s="214"/>
      <c r="BJ51" s="215"/>
      <c r="BK51" s="185"/>
    </row>
    <row r="52" spans="1:63" s="52" customFormat="1" ht="17.100000000000001" customHeight="1">
      <c r="A52" s="43">
        <v>1</v>
      </c>
      <c r="B52" s="43">
        <v>1</v>
      </c>
      <c r="C52" s="79"/>
      <c r="D52" s="79">
        <v>2135</v>
      </c>
      <c r="E52" s="11" t="s">
        <v>10</v>
      </c>
      <c r="F52" s="33">
        <v>136</v>
      </c>
      <c r="G52" s="127" t="s">
        <v>103</v>
      </c>
      <c r="H52" s="105">
        <v>1275214</v>
      </c>
      <c r="I52" s="79">
        <v>10048997</v>
      </c>
      <c r="J52" s="127" t="s">
        <v>928</v>
      </c>
      <c r="K52" s="127">
        <v>140</v>
      </c>
      <c r="L52" s="127" t="s">
        <v>104</v>
      </c>
      <c r="M52" s="127">
        <v>0.18</v>
      </c>
      <c r="N52" s="107">
        <v>0.08</v>
      </c>
      <c r="O52" s="184">
        <v>0</v>
      </c>
      <c r="P52" s="129">
        <v>0.26</v>
      </c>
      <c r="Q52" s="181">
        <v>12</v>
      </c>
      <c r="R52" s="112">
        <v>40705</v>
      </c>
      <c r="S52" s="113">
        <v>-9.8000000000000007</v>
      </c>
      <c r="T52" s="112">
        <v>40705</v>
      </c>
      <c r="U52" s="113">
        <v>-10.06</v>
      </c>
      <c r="V52" s="130" t="s">
        <v>105</v>
      </c>
      <c r="W52" s="115" t="s">
        <v>109</v>
      </c>
      <c r="X52" s="192">
        <v>40717</v>
      </c>
      <c r="Y52" s="134" t="s">
        <v>303</v>
      </c>
      <c r="Z52" s="116"/>
      <c r="AA52" s="117"/>
      <c r="AB52" s="118"/>
      <c r="AC52" s="182" t="s">
        <v>117</v>
      </c>
      <c r="AD52" s="182">
        <v>630</v>
      </c>
      <c r="AE52" s="74"/>
      <c r="AF52" s="31">
        <v>840</v>
      </c>
      <c r="AG52" s="119">
        <v>11007038</v>
      </c>
      <c r="AH52" s="119" t="s">
        <v>115</v>
      </c>
      <c r="AI52" s="119">
        <v>11005543</v>
      </c>
      <c r="AJ52" s="119" t="s">
        <v>116</v>
      </c>
      <c r="AK52" s="119"/>
      <c r="AL52" s="119"/>
      <c r="AM52" s="118" t="s">
        <v>11</v>
      </c>
      <c r="AN52" s="120">
        <v>10000</v>
      </c>
      <c r="AO52" s="121"/>
      <c r="AP52" s="122" t="s">
        <v>106</v>
      </c>
      <c r="AQ52" s="51">
        <v>2135</v>
      </c>
      <c r="AR52" s="68">
        <v>23</v>
      </c>
      <c r="AS52" s="123" t="s">
        <v>890</v>
      </c>
      <c r="AT52" s="131" t="s">
        <v>107</v>
      </c>
      <c r="AU52" s="131">
        <v>4.5</v>
      </c>
      <c r="AV52" s="131">
        <v>630</v>
      </c>
      <c r="AW52" s="131" t="s">
        <v>106</v>
      </c>
      <c r="AX52" s="183">
        <v>40696</v>
      </c>
      <c r="AY52" s="131">
        <v>6</v>
      </c>
      <c r="AZ52" s="131">
        <v>750</v>
      </c>
      <c r="BA52" s="131">
        <v>840</v>
      </c>
      <c r="BB52" s="125">
        <v>10000</v>
      </c>
      <c r="BC52" s="126">
        <v>70</v>
      </c>
      <c r="BD52" s="124" t="s">
        <v>108</v>
      </c>
      <c r="BE52" s="131">
        <v>140</v>
      </c>
      <c r="BF52" s="136" t="s">
        <v>894</v>
      </c>
      <c r="BG52" s="131"/>
      <c r="BH52" s="213"/>
      <c r="BI52" s="214"/>
      <c r="BJ52" s="215"/>
      <c r="BK52" s="185"/>
    </row>
    <row r="53" spans="1:63" s="52" customFormat="1" ht="14.25">
      <c r="A53" s="43">
        <v>1</v>
      </c>
      <c r="B53" s="43">
        <v>2</v>
      </c>
      <c r="C53" s="79"/>
      <c r="D53" s="79">
        <v>2135</v>
      </c>
      <c r="E53" s="11" t="s">
        <v>10</v>
      </c>
      <c r="F53" s="33">
        <v>136</v>
      </c>
      <c r="G53" s="127" t="s">
        <v>103</v>
      </c>
      <c r="H53" s="105">
        <v>1275530</v>
      </c>
      <c r="I53" s="79">
        <v>10048998</v>
      </c>
      <c r="J53" s="127" t="s">
        <v>929</v>
      </c>
      <c r="K53" s="127">
        <v>1856</v>
      </c>
      <c r="L53" s="127" t="s">
        <v>104</v>
      </c>
      <c r="M53" s="127">
        <v>0.18</v>
      </c>
      <c r="N53" s="107">
        <v>1.1100000000000001</v>
      </c>
      <c r="O53" s="184">
        <v>0</v>
      </c>
      <c r="P53" s="129">
        <v>1.29</v>
      </c>
      <c r="Q53" s="181">
        <v>5</v>
      </c>
      <c r="R53" s="112">
        <v>40705</v>
      </c>
      <c r="S53" s="113">
        <v>-10.06</v>
      </c>
      <c r="T53" s="112">
        <v>40705</v>
      </c>
      <c r="U53" s="113">
        <v>-11.35</v>
      </c>
      <c r="V53" s="130" t="s">
        <v>105</v>
      </c>
      <c r="W53" s="115" t="s">
        <v>109</v>
      </c>
      <c r="X53" s="192">
        <v>40710</v>
      </c>
      <c r="Y53" s="132" t="s">
        <v>303</v>
      </c>
      <c r="Z53" s="116"/>
      <c r="AA53" s="117"/>
      <c r="AB53" s="118"/>
      <c r="AC53" s="182" t="s">
        <v>117</v>
      </c>
      <c r="AD53" s="182">
        <v>8352</v>
      </c>
      <c r="AE53" s="74"/>
      <c r="AF53" s="31">
        <v>11136</v>
      </c>
      <c r="AG53" s="119">
        <v>11007036</v>
      </c>
      <c r="AH53" s="119" t="s">
        <v>119</v>
      </c>
      <c r="AI53" s="119">
        <v>11004791</v>
      </c>
      <c r="AJ53" s="119" t="s">
        <v>120</v>
      </c>
      <c r="AK53" s="119">
        <v>11007434</v>
      </c>
      <c r="AL53" s="119" t="s">
        <v>121</v>
      </c>
      <c r="AM53" s="118" t="s">
        <v>11</v>
      </c>
      <c r="AN53" s="120">
        <v>10000</v>
      </c>
      <c r="AO53" s="121"/>
      <c r="AP53" s="122" t="s">
        <v>106</v>
      </c>
      <c r="AQ53" s="51">
        <v>2135</v>
      </c>
      <c r="AR53" s="68">
        <v>23</v>
      </c>
      <c r="AS53" s="123" t="s">
        <v>890</v>
      </c>
      <c r="AT53" s="131" t="s">
        <v>107</v>
      </c>
      <c r="AU53" s="131">
        <v>4.5</v>
      </c>
      <c r="AV53" s="131">
        <v>8352</v>
      </c>
      <c r="AW53" s="131" t="s">
        <v>106</v>
      </c>
      <c r="AX53" s="183">
        <v>40696</v>
      </c>
      <c r="AY53" s="131">
        <v>6</v>
      </c>
      <c r="AZ53" s="131">
        <v>750</v>
      </c>
      <c r="BA53" s="131">
        <v>11136</v>
      </c>
      <c r="BB53" s="125">
        <v>10000</v>
      </c>
      <c r="BC53" s="126">
        <v>928</v>
      </c>
      <c r="BD53" s="124" t="s">
        <v>108</v>
      </c>
      <c r="BE53" s="131">
        <v>1856</v>
      </c>
      <c r="BF53" s="136" t="s">
        <v>304</v>
      </c>
      <c r="BG53" s="131"/>
      <c r="BH53" s="213"/>
      <c r="BI53" s="214"/>
      <c r="BJ53" s="215"/>
      <c r="BK53" s="185"/>
    </row>
    <row r="54" spans="1:63" s="52" customFormat="1" ht="14.25">
      <c r="A54" s="43">
        <v>1</v>
      </c>
      <c r="B54" s="43">
        <v>3</v>
      </c>
      <c r="C54" s="79"/>
      <c r="D54" s="79">
        <v>2116</v>
      </c>
      <c r="E54" s="11">
        <v>0</v>
      </c>
      <c r="F54" s="33">
        <v>40</v>
      </c>
      <c r="G54" s="127" t="s">
        <v>103</v>
      </c>
      <c r="H54" s="105">
        <v>1274481</v>
      </c>
      <c r="I54" s="79">
        <v>10050201</v>
      </c>
      <c r="J54" s="127" t="s">
        <v>930</v>
      </c>
      <c r="K54" s="127">
        <v>309</v>
      </c>
      <c r="L54" s="127" t="s">
        <v>104</v>
      </c>
      <c r="M54" s="127">
        <v>0.18</v>
      </c>
      <c r="N54" s="107">
        <v>0.19</v>
      </c>
      <c r="O54" s="184">
        <v>0.17</v>
      </c>
      <c r="P54" s="129">
        <v>0.37</v>
      </c>
      <c r="Q54" s="181">
        <v>5</v>
      </c>
      <c r="R54" s="112">
        <v>40705</v>
      </c>
      <c r="S54" s="113">
        <v>-11.35</v>
      </c>
      <c r="T54" s="112">
        <v>40705</v>
      </c>
      <c r="U54" s="113">
        <v>-11.72</v>
      </c>
      <c r="V54" s="130" t="s">
        <v>105</v>
      </c>
      <c r="W54" s="115" t="s">
        <v>109</v>
      </c>
      <c r="X54" s="192">
        <v>40710</v>
      </c>
      <c r="Y54" s="132" t="s">
        <v>303</v>
      </c>
      <c r="Z54" s="116"/>
      <c r="AA54" s="117"/>
      <c r="AB54" s="118"/>
      <c r="AC54" s="182" t="s">
        <v>160</v>
      </c>
      <c r="AD54" s="182">
        <v>1391</v>
      </c>
      <c r="AE54" s="74"/>
      <c r="AF54" s="31">
        <v>1854</v>
      </c>
      <c r="AG54" s="119">
        <v>11007036</v>
      </c>
      <c r="AH54" s="119" t="s">
        <v>119</v>
      </c>
      <c r="AI54" s="119">
        <v>11004791</v>
      </c>
      <c r="AJ54" s="119" t="s">
        <v>120</v>
      </c>
      <c r="AK54" s="119">
        <v>11007438</v>
      </c>
      <c r="AL54" s="119" t="s">
        <v>161</v>
      </c>
      <c r="AM54" s="118" t="s">
        <v>11</v>
      </c>
      <c r="AN54" s="120">
        <v>10000</v>
      </c>
      <c r="AO54" s="121"/>
      <c r="AP54" s="122" t="s">
        <v>106</v>
      </c>
      <c r="AQ54" s="51">
        <v>2116</v>
      </c>
      <c r="AR54" s="68">
        <v>23</v>
      </c>
      <c r="AS54" s="123" t="s">
        <v>890</v>
      </c>
      <c r="AT54" s="131" t="s">
        <v>107</v>
      </c>
      <c r="AU54" s="131">
        <v>4.5</v>
      </c>
      <c r="AV54" s="131">
        <v>1390.5</v>
      </c>
      <c r="AW54" s="131" t="s">
        <v>106</v>
      </c>
      <c r="AX54" s="183">
        <v>40696</v>
      </c>
      <c r="AY54" s="131">
        <v>6</v>
      </c>
      <c r="AZ54" s="131">
        <v>750</v>
      </c>
      <c r="BA54" s="131">
        <v>1854</v>
      </c>
      <c r="BB54" s="125">
        <v>10000</v>
      </c>
      <c r="BC54" s="126">
        <v>155</v>
      </c>
      <c r="BD54" s="124" t="s">
        <v>108</v>
      </c>
      <c r="BE54" s="131">
        <v>309</v>
      </c>
      <c r="BF54" s="136" t="s">
        <v>119</v>
      </c>
      <c r="BG54" s="131"/>
      <c r="BH54" s="213"/>
      <c r="BI54" s="214"/>
      <c r="BJ54" s="215"/>
      <c r="BK54" s="185"/>
    </row>
    <row r="55" spans="1:63" s="52" customFormat="1" ht="14.25">
      <c r="A55" s="43">
        <v>1</v>
      </c>
      <c r="B55" s="43">
        <v>2</v>
      </c>
      <c r="C55" s="79"/>
      <c r="D55" s="43">
        <v>2116</v>
      </c>
      <c r="E55" s="11" t="s">
        <v>10</v>
      </c>
      <c r="F55" s="33">
        <v>40</v>
      </c>
      <c r="G55" s="127" t="s">
        <v>103</v>
      </c>
      <c r="H55" s="105">
        <v>1271335</v>
      </c>
      <c r="I55" s="79">
        <v>10052786</v>
      </c>
      <c r="J55" s="127" t="s">
        <v>348</v>
      </c>
      <c r="K55" s="127">
        <v>840</v>
      </c>
      <c r="L55" s="127" t="s">
        <v>104</v>
      </c>
      <c r="M55" s="127">
        <v>0.18</v>
      </c>
      <c r="N55" s="107">
        <v>0.5</v>
      </c>
      <c r="O55" s="184">
        <v>0</v>
      </c>
      <c r="P55" s="129">
        <v>0.68</v>
      </c>
      <c r="Q55" s="181">
        <v>7</v>
      </c>
      <c r="R55" s="112">
        <v>40705</v>
      </c>
      <c r="S55" s="113">
        <v>-11.72</v>
      </c>
      <c r="T55" s="112">
        <v>40705</v>
      </c>
      <c r="U55" s="113">
        <v>-12.4</v>
      </c>
      <c r="V55" s="130" t="s">
        <v>105</v>
      </c>
      <c r="W55" s="115" t="s">
        <v>308</v>
      </c>
      <c r="X55" s="192">
        <v>40712</v>
      </c>
      <c r="Y55" s="132" t="s">
        <v>303</v>
      </c>
      <c r="Z55" s="116"/>
      <c r="AA55" s="117"/>
      <c r="AB55" s="118"/>
      <c r="AC55" s="182" t="s">
        <v>160</v>
      </c>
      <c r="AD55" s="182">
        <v>3780</v>
      </c>
      <c r="AE55" s="74"/>
      <c r="AF55" s="31">
        <v>5040</v>
      </c>
      <c r="AG55" s="119">
        <v>11007036</v>
      </c>
      <c r="AH55" s="119" t="s">
        <v>119</v>
      </c>
      <c r="AI55" s="119">
        <v>11007426</v>
      </c>
      <c r="AJ55" s="119" t="s">
        <v>139</v>
      </c>
      <c r="AK55" s="119">
        <v>11005547</v>
      </c>
      <c r="AL55" s="119" t="s">
        <v>346</v>
      </c>
      <c r="AM55" s="118" t="s">
        <v>11</v>
      </c>
      <c r="AN55" s="120">
        <v>10000</v>
      </c>
      <c r="AO55" s="121"/>
      <c r="AP55" s="122" t="s">
        <v>106</v>
      </c>
      <c r="AQ55" s="51">
        <v>2116</v>
      </c>
      <c r="AR55" s="68">
        <v>23</v>
      </c>
      <c r="AS55" s="123" t="s">
        <v>332</v>
      </c>
      <c r="AT55" s="131" t="s">
        <v>107</v>
      </c>
      <c r="AU55" s="131">
        <v>4.5</v>
      </c>
      <c r="AV55" s="131">
        <v>3780</v>
      </c>
      <c r="AW55" s="131" t="s">
        <v>106</v>
      </c>
      <c r="AX55" s="183">
        <v>1</v>
      </c>
      <c r="AY55" s="131">
        <v>6</v>
      </c>
      <c r="AZ55" s="131">
        <v>750</v>
      </c>
      <c r="BA55" s="131">
        <v>5040</v>
      </c>
      <c r="BB55" s="125">
        <v>10000</v>
      </c>
      <c r="BC55" s="126">
        <v>420</v>
      </c>
      <c r="BD55" s="124" t="s">
        <v>108</v>
      </c>
      <c r="BE55" s="131">
        <v>840</v>
      </c>
      <c r="BF55" s="136"/>
      <c r="BG55" s="131"/>
      <c r="BH55" s="213"/>
      <c r="BI55" s="214"/>
      <c r="BJ55" s="215"/>
      <c r="BK55" s="185"/>
    </row>
    <row r="56" spans="1:63" s="52" customFormat="1" ht="14.25">
      <c r="A56" s="43">
        <v>0</v>
      </c>
      <c r="B56" s="43">
        <v>0</v>
      </c>
      <c r="C56" s="79"/>
      <c r="D56" s="43" t="s">
        <v>39</v>
      </c>
      <c r="E56" s="11" t="s">
        <v>10</v>
      </c>
      <c r="F56" s="33" t="e">
        <v>#N/A</v>
      </c>
      <c r="G56" s="127"/>
      <c r="H56" s="105"/>
      <c r="I56" s="79"/>
      <c r="J56" s="127" t="s">
        <v>258</v>
      </c>
      <c r="K56" s="127"/>
      <c r="L56" s="127"/>
      <c r="M56" s="127"/>
      <c r="N56" s="107">
        <v>2</v>
      </c>
      <c r="O56" s="184">
        <v>0</v>
      </c>
      <c r="P56" s="129">
        <v>2</v>
      </c>
      <c r="Q56" s="181"/>
      <c r="R56" s="112">
        <v>40705</v>
      </c>
      <c r="S56" s="113">
        <v>-12.4</v>
      </c>
      <c r="T56" s="112">
        <v>40705</v>
      </c>
      <c r="U56" s="113">
        <v>-14.4</v>
      </c>
      <c r="V56" s="130"/>
      <c r="W56" s="115"/>
      <c r="X56" s="192"/>
      <c r="Y56" s="132" t="s">
        <v>259</v>
      </c>
      <c r="Z56" s="116"/>
      <c r="AA56" s="117"/>
      <c r="AB56" s="118"/>
      <c r="AC56" s="182"/>
      <c r="AD56" s="182"/>
      <c r="AE56" s="74"/>
      <c r="AF56" s="31">
        <v>0</v>
      </c>
      <c r="AG56" s="119"/>
      <c r="AH56" s="119"/>
      <c r="AI56" s="119"/>
      <c r="AJ56" s="119"/>
      <c r="AK56" s="119"/>
      <c r="AL56" s="119"/>
      <c r="AM56" s="118" t="s">
        <v>11</v>
      </c>
      <c r="AN56" s="120"/>
      <c r="AO56" s="121"/>
      <c r="AP56" s="122">
        <v>0</v>
      </c>
      <c r="AQ56" s="51"/>
      <c r="AR56" s="68">
        <v>23</v>
      </c>
      <c r="AS56" s="123" t="s">
        <v>890</v>
      </c>
      <c r="AT56" s="131" t="s">
        <v>260</v>
      </c>
      <c r="AU56" s="131"/>
      <c r="AV56" s="131"/>
      <c r="AW56" s="131"/>
      <c r="AX56" s="183"/>
      <c r="AY56" s="131"/>
      <c r="AZ56" s="131"/>
      <c r="BA56" s="131"/>
      <c r="BB56" s="125">
        <v>0</v>
      </c>
      <c r="BC56" s="126">
        <v>0</v>
      </c>
      <c r="BD56" s="124"/>
      <c r="BE56" s="131">
        <v>0</v>
      </c>
      <c r="BF56" s="136"/>
      <c r="BG56" s="131"/>
      <c r="BH56" s="213"/>
      <c r="BI56" s="214"/>
      <c r="BJ56" s="215"/>
      <c r="BK56" s="185"/>
    </row>
    <row r="57" spans="1:63" s="52" customFormat="1" ht="14.25">
      <c r="A57" s="43">
        <v>1</v>
      </c>
      <c r="B57" s="43">
        <v>1</v>
      </c>
      <c r="C57" s="79"/>
      <c r="D57" s="43">
        <v>2322</v>
      </c>
      <c r="E57" s="11" t="s">
        <v>10</v>
      </c>
      <c r="F57" s="33">
        <v>52</v>
      </c>
      <c r="G57" s="127" t="s">
        <v>103</v>
      </c>
      <c r="H57" s="105">
        <v>1274628</v>
      </c>
      <c r="I57" s="79">
        <v>10044593</v>
      </c>
      <c r="J57" s="127" t="s">
        <v>931</v>
      </c>
      <c r="K57" s="127">
        <v>84</v>
      </c>
      <c r="L57" s="127" t="s">
        <v>104</v>
      </c>
      <c r="M57" s="127">
        <v>0.18</v>
      </c>
      <c r="N57" s="107">
        <v>0.05</v>
      </c>
      <c r="O57" s="184">
        <v>0</v>
      </c>
      <c r="P57" s="129">
        <v>0.23</v>
      </c>
      <c r="Q57" s="181">
        <v>5</v>
      </c>
      <c r="R57" s="112">
        <v>40705</v>
      </c>
      <c r="S57" s="113">
        <v>-14.4</v>
      </c>
      <c r="T57" s="112">
        <v>40705</v>
      </c>
      <c r="U57" s="113">
        <v>-14.63</v>
      </c>
      <c r="V57" s="130" t="s">
        <v>105</v>
      </c>
      <c r="W57" s="115" t="s">
        <v>109</v>
      </c>
      <c r="X57" s="192">
        <v>40710</v>
      </c>
      <c r="Y57" s="132" t="s">
        <v>303</v>
      </c>
      <c r="Z57" s="116"/>
      <c r="AA57" s="117"/>
      <c r="AB57" s="118"/>
      <c r="AC57" s="182" t="s">
        <v>186</v>
      </c>
      <c r="AD57" s="182">
        <v>378</v>
      </c>
      <c r="AE57" s="74"/>
      <c r="AF57" s="31">
        <v>504</v>
      </c>
      <c r="AG57" s="119">
        <v>11007039</v>
      </c>
      <c r="AH57" s="119" t="s">
        <v>156</v>
      </c>
      <c r="AI57" s="119">
        <v>11004875</v>
      </c>
      <c r="AJ57" s="119" t="s">
        <v>244</v>
      </c>
      <c r="AK57" s="119"/>
      <c r="AL57" s="119"/>
      <c r="AM57" s="118" t="s">
        <v>11</v>
      </c>
      <c r="AN57" s="120">
        <v>10080</v>
      </c>
      <c r="AO57" s="121"/>
      <c r="AP57" s="122" t="s">
        <v>106</v>
      </c>
      <c r="AQ57" s="51"/>
      <c r="AR57" s="68">
        <v>23</v>
      </c>
      <c r="AS57" s="123" t="s">
        <v>890</v>
      </c>
      <c r="AT57" s="131" t="s">
        <v>107</v>
      </c>
      <c r="AU57" s="131">
        <v>4.5</v>
      </c>
      <c r="AV57" s="131">
        <v>378</v>
      </c>
      <c r="AW57" s="131" t="s">
        <v>106</v>
      </c>
      <c r="AX57" s="183">
        <v>40696</v>
      </c>
      <c r="AY57" s="131">
        <v>6</v>
      </c>
      <c r="AZ57" s="131">
        <v>750</v>
      </c>
      <c r="BA57" s="131">
        <v>504</v>
      </c>
      <c r="BB57" s="125">
        <v>10080</v>
      </c>
      <c r="BC57" s="126">
        <v>42</v>
      </c>
      <c r="BD57" s="124" t="s">
        <v>108</v>
      </c>
      <c r="BE57" s="131">
        <v>84</v>
      </c>
      <c r="BF57" s="136" t="s">
        <v>336</v>
      </c>
      <c r="BG57" s="131"/>
      <c r="BH57" s="213"/>
      <c r="BI57" s="214"/>
      <c r="BJ57" s="215"/>
      <c r="BK57" s="185"/>
    </row>
    <row r="58" spans="1:63" s="52" customFormat="1" ht="14.25">
      <c r="A58" s="43">
        <v>1</v>
      </c>
      <c r="B58" s="43">
        <v>2</v>
      </c>
      <c r="C58" s="79"/>
      <c r="D58" s="43">
        <v>2322</v>
      </c>
      <c r="E58" s="11" t="s">
        <v>10</v>
      </c>
      <c r="F58" s="33">
        <v>52</v>
      </c>
      <c r="G58" s="127" t="s">
        <v>103</v>
      </c>
      <c r="H58" s="105">
        <v>1275222</v>
      </c>
      <c r="I58" s="79">
        <v>10050220</v>
      </c>
      <c r="J58" s="127" t="s">
        <v>428</v>
      </c>
      <c r="K58" s="127">
        <v>66</v>
      </c>
      <c r="L58" s="127" t="s">
        <v>104</v>
      </c>
      <c r="M58" s="127">
        <v>0.18</v>
      </c>
      <c r="N58" s="107">
        <v>0.08</v>
      </c>
      <c r="O58" s="184">
        <v>0</v>
      </c>
      <c r="P58" s="129">
        <v>0.26</v>
      </c>
      <c r="Q58" s="181">
        <v>12</v>
      </c>
      <c r="R58" s="112">
        <v>40705</v>
      </c>
      <c r="S58" s="113">
        <v>-14.63</v>
      </c>
      <c r="T58" s="112">
        <v>40705</v>
      </c>
      <c r="U58" s="113">
        <v>-14.89</v>
      </c>
      <c r="V58" s="130" t="s">
        <v>105</v>
      </c>
      <c r="W58" s="115" t="s">
        <v>109</v>
      </c>
      <c r="X58" s="192">
        <v>40717</v>
      </c>
      <c r="Y58" s="132" t="s">
        <v>303</v>
      </c>
      <c r="Z58" s="116"/>
      <c r="AA58" s="117"/>
      <c r="AB58" s="118"/>
      <c r="AC58" s="182" t="s">
        <v>186</v>
      </c>
      <c r="AD58" s="182">
        <v>594</v>
      </c>
      <c r="AE58" s="74"/>
      <c r="AF58" s="31">
        <v>792</v>
      </c>
      <c r="AG58" s="119">
        <v>11007037</v>
      </c>
      <c r="AH58" s="119" t="s">
        <v>141</v>
      </c>
      <c r="AI58" s="119">
        <v>11004791</v>
      </c>
      <c r="AJ58" s="119" t="s">
        <v>120</v>
      </c>
      <c r="AK58" s="119">
        <v>11007437</v>
      </c>
      <c r="AL58" s="119" t="s">
        <v>177</v>
      </c>
      <c r="AM58" s="118" t="s">
        <v>11</v>
      </c>
      <c r="AN58" s="120">
        <v>10025</v>
      </c>
      <c r="AO58" s="121"/>
      <c r="AP58" s="122" t="s">
        <v>106</v>
      </c>
      <c r="AQ58" s="51"/>
      <c r="AR58" s="68">
        <v>23</v>
      </c>
      <c r="AS58" s="123" t="s">
        <v>890</v>
      </c>
      <c r="AT58" s="131" t="s">
        <v>107</v>
      </c>
      <c r="AU58" s="131">
        <v>9</v>
      </c>
      <c r="AV58" s="131">
        <v>594</v>
      </c>
      <c r="AW58" s="131" t="s">
        <v>106</v>
      </c>
      <c r="AX58" s="183">
        <v>40696</v>
      </c>
      <c r="AY58" s="131">
        <v>12</v>
      </c>
      <c r="AZ58" s="131">
        <v>750</v>
      </c>
      <c r="BA58" s="131">
        <v>792</v>
      </c>
      <c r="BB58" s="125">
        <v>10025</v>
      </c>
      <c r="BC58" s="126">
        <v>66</v>
      </c>
      <c r="BD58" s="124" t="s">
        <v>108</v>
      </c>
      <c r="BE58" s="131">
        <v>66</v>
      </c>
      <c r="BF58" s="136" t="s">
        <v>429</v>
      </c>
      <c r="BG58" s="131"/>
      <c r="BH58" s="213"/>
      <c r="BI58" s="214"/>
      <c r="BJ58" s="215"/>
      <c r="BK58" s="185"/>
    </row>
    <row r="59" spans="1:63" s="52" customFormat="1" ht="17.100000000000001" customHeight="1">
      <c r="A59" s="43">
        <v>1</v>
      </c>
      <c r="B59" s="43">
        <v>2</v>
      </c>
      <c r="C59" s="79"/>
      <c r="D59" s="43">
        <v>2322</v>
      </c>
      <c r="E59" s="11" t="s">
        <v>10</v>
      </c>
      <c r="F59" s="33">
        <v>52</v>
      </c>
      <c r="G59" s="127" t="s">
        <v>103</v>
      </c>
      <c r="H59" s="105">
        <v>1275224</v>
      </c>
      <c r="I59" s="79">
        <v>10051611</v>
      </c>
      <c r="J59" s="127" t="s">
        <v>797</v>
      </c>
      <c r="K59" s="127">
        <v>4662</v>
      </c>
      <c r="L59" s="127" t="s">
        <v>104</v>
      </c>
      <c r="M59" s="127">
        <v>0.18</v>
      </c>
      <c r="N59" s="107">
        <v>5.09</v>
      </c>
      <c r="O59" s="184">
        <v>0</v>
      </c>
      <c r="P59" s="129">
        <v>5.27</v>
      </c>
      <c r="Q59" s="181">
        <v>5</v>
      </c>
      <c r="R59" s="112">
        <v>40705</v>
      </c>
      <c r="S59" s="113">
        <v>-14.89</v>
      </c>
      <c r="T59" s="112">
        <v>40705</v>
      </c>
      <c r="U59" s="113">
        <v>-20.16</v>
      </c>
      <c r="V59" s="130" t="s">
        <v>147</v>
      </c>
      <c r="W59" s="115" t="s">
        <v>133</v>
      </c>
      <c r="X59" s="192">
        <v>40710</v>
      </c>
      <c r="Y59" s="132" t="s">
        <v>303</v>
      </c>
      <c r="Z59" s="116"/>
      <c r="AA59" s="117"/>
      <c r="AB59" s="118"/>
      <c r="AC59" s="182" t="s">
        <v>186</v>
      </c>
      <c r="AD59" s="182">
        <v>41958</v>
      </c>
      <c r="AE59" s="74"/>
      <c r="AF59" s="31">
        <v>55944</v>
      </c>
      <c r="AG59" s="119">
        <v>11007039</v>
      </c>
      <c r="AH59" s="119" t="s">
        <v>156</v>
      </c>
      <c r="AI59" s="119">
        <v>11004875</v>
      </c>
      <c r="AJ59" s="119" t="s">
        <v>244</v>
      </c>
      <c r="AK59" s="119"/>
      <c r="AL59" s="119"/>
      <c r="AM59" s="118" t="s">
        <v>11</v>
      </c>
      <c r="AN59" s="120">
        <v>11000</v>
      </c>
      <c r="AO59" s="121"/>
      <c r="AP59" s="122" t="s">
        <v>106</v>
      </c>
      <c r="AQ59" s="51">
        <v>2322</v>
      </c>
      <c r="AR59" s="68">
        <v>23</v>
      </c>
      <c r="AS59" s="123" t="s">
        <v>890</v>
      </c>
      <c r="AT59" s="131" t="s">
        <v>107</v>
      </c>
      <c r="AU59" s="131">
        <v>9</v>
      </c>
      <c r="AV59" s="131">
        <v>41958</v>
      </c>
      <c r="AW59" s="131" t="s">
        <v>106</v>
      </c>
      <c r="AX59" s="183">
        <v>40700</v>
      </c>
      <c r="AY59" s="131">
        <v>12</v>
      </c>
      <c r="AZ59" s="131">
        <v>750</v>
      </c>
      <c r="BA59" s="131">
        <v>55944</v>
      </c>
      <c r="BB59" s="125">
        <v>11000</v>
      </c>
      <c r="BC59" s="126">
        <v>4662</v>
      </c>
      <c r="BD59" s="124" t="s">
        <v>122</v>
      </c>
      <c r="BE59" s="131">
        <v>4662</v>
      </c>
      <c r="BF59" s="136" t="s">
        <v>932</v>
      </c>
      <c r="BG59" s="131"/>
      <c r="BH59" s="213"/>
      <c r="BI59" s="214"/>
      <c r="BJ59" s="215"/>
      <c r="BK59" s="185"/>
    </row>
    <row r="60" spans="1:63" s="52" customFormat="1" ht="14.25">
      <c r="A60" s="43">
        <v>0</v>
      </c>
      <c r="B60" s="43">
        <v>0</v>
      </c>
      <c r="C60" s="79"/>
      <c r="D60" s="79" t="s">
        <v>39</v>
      </c>
      <c r="E60" s="11" t="s">
        <v>10</v>
      </c>
      <c r="F60" s="33" t="e">
        <v>#N/A</v>
      </c>
      <c r="G60" s="127"/>
      <c r="H60" s="128"/>
      <c r="I60" s="79"/>
      <c r="J60" s="127" t="s">
        <v>258</v>
      </c>
      <c r="K60" s="127"/>
      <c r="L60" s="127"/>
      <c r="M60" s="127"/>
      <c r="N60" s="107">
        <v>2</v>
      </c>
      <c r="O60" s="184">
        <v>0</v>
      </c>
      <c r="P60" s="107">
        <v>2</v>
      </c>
      <c r="Q60" s="181"/>
      <c r="R60" s="112">
        <v>40705</v>
      </c>
      <c r="S60" s="113">
        <v>-20.16</v>
      </c>
      <c r="T60" s="112">
        <v>40705</v>
      </c>
      <c r="U60" s="113">
        <v>-22.16</v>
      </c>
      <c r="V60" s="130"/>
      <c r="W60" s="115"/>
      <c r="X60" s="192"/>
      <c r="Y60" s="135" t="s">
        <v>259</v>
      </c>
      <c r="Z60" s="116"/>
      <c r="AA60" s="117"/>
      <c r="AB60" s="118"/>
      <c r="AC60" s="182"/>
      <c r="AD60" s="182"/>
      <c r="AE60" s="74"/>
      <c r="AF60" s="31">
        <v>0</v>
      </c>
      <c r="AG60" s="119"/>
      <c r="AH60" s="119"/>
      <c r="AI60" s="119"/>
      <c r="AJ60" s="119"/>
      <c r="AK60" s="119"/>
      <c r="AL60" s="119"/>
      <c r="AM60" s="118" t="s">
        <v>11</v>
      </c>
      <c r="AN60" s="120"/>
      <c r="AO60" s="121"/>
      <c r="AP60" s="122">
        <v>0</v>
      </c>
      <c r="AQ60" s="51" t="s">
        <v>39</v>
      </c>
      <c r="AR60" s="68">
        <v>23</v>
      </c>
      <c r="AS60" s="123" t="s">
        <v>890</v>
      </c>
      <c r="AT60" s="131" t="s">
        <v>260</v>
      </c>
      <c r="AU60" s="131"/>
      <c r="AV60" s="131"/>
      <c r="AW60" s="131"/>
      <c r="AX60" s="183"/>
      <c r="AY60" s="131"/>
      <c r="AZ60" s="131"/>
      <c r="BA60" s="131"/>
      <c r="BB60" s="125">
        <v>0</v>
      </c>
      <c r="BC60" s="126">
        <v>0</v>
      </c>
      <c r="BD60" s="124"/>
      <c r="BE60" s="131">
        <v>0</v>
      </c>
      <c r="BF60" s="136"/>
      <c r="BG60" s="131"/>
      <c r="BH60" s="213"/>
      <c r="BI60" s="214"/>
      <c r="BJ60" s="215"/>
      <c r="BK60" s="185"/>
    </row>
    <row r="61" spans="1:63" s="52" customFormat="1" ht="14.25">
      <c r="A61" s="43">
        <v>0</v>
      </c>
      <c r="B61" s="43">
        <v>0</v>
      </c>
      <c r="C61" s="79"/>
      <c r="D61" s="79" t="s">
        <v>39</v>
      </c>
      <c r="E61" s="11" t="s">
        <v>10</v>
      </c>
      <c r="F61" s="33" t="e">
        <v>#N/A</v>
      </c>
      <c r="G61" s="127"/>
      <c r="H61" s="105"/>
      <c r="I61" s="79"/>
      <c r="J61" s="137" t="s">
        <v>258</v>
      </c>
      <c r="K61" s="127"/>
      <c r="L61" s="127"/>
      <c r="M61" s="127"/>
      <c r="N61" s="107">
        <v>2</v>
      </c>
      <c r="O61" s="184">
        <v>0</v>
      </c>
      <c r="P61" s="129">
        <v>2</v>
      </c>
      <c r="Q61" s="181"/>
      <c r="R61" s="112">
        <v>40700</v>
      </c>
      <c r="S61" s="113">
        <v>-7.5</v>
      </c>
      <c r="T61" s="112">
        <v>40700</v>
      </c>
      <c r="U61" s="113">
        <v>-9.5</v>
      </c>
      <c r="V61" s="130"/>
      <c r="W61" s="115"/>
      <c r="X61" s="192"/>
      <c r="Y61" s="132" t="s">
        <v>259</v>
      </c>
      <c r="Z61" s="116"/>
      <c r="AA61" s="117"/>
      <c r="AB61" s="118"/>
      <c r="AC61" s="182"/>
      <c r="AD61" s="182"/>
      <c r="AE61" s="74"/>
      <c r="AF61" s="31">
        <v>0</v>
      </c>
      <c r="AG61" s="119"/>
      <c r="AH61" s="119"/>
      <c r="AI61" s="119"/>
      <c r="AJ61" s="119"/>
      <c r="AK61" s="119"/>
      <c r="AL61" s="119"/>
      <c r="AM61" s="118" t="s">
        <v>15</v>
      </c>
      <c r="AN61" s="120"/>
      <c r="AO61" s="121"/>
      <c r="AP61" s="122">
        <v>0</v>
      </c>
      <c r="AQ61" s="51" t="s">
        <v>39</v>
      </c>
      <c r="AR61" s="68">
        <v>23</v>
      </c>
      <c r="AS61" s="123"/>
      <c r="AT61" s="131" t="s">
        <v>260</v>
      </c>
      <c r="AU61" s="131"/>
      <c r="AV61" s="131"/>
      <c r="AW61" s="131"/>
      <c r="AX61" s="183"/>
      <c r="AY61" s="131"/>
      <c r="AZ61" s="131"/>
      <c r="BA61" s="131"/>
      <c r="BB61" s="125">
        <v>0</v>
      </c>
      <c r="BC61" s="126">
        <v>0</v>
      </c>
      <c r="BD61" s="124"/>
      <c r="BE61" s="131">
        <v>0</v>
      </c>
      <c r="BF61" s="136"/>
      <c r="BG61" s="131"/>
      <c r="BH61" s="213"/>
      <c r="BI61" s="214"/>
      <c r="BJ61" s="215"/>
      <c r="BK61" s="185"/>
    </row>
    <row r="62" spans="1:63" s="52" customFormat="1" ht="14.25">
      <c r="A62" s="43">
        <v>1</v>
      </c>
      <c r="B62" s="43">
        <v>3</v>
      </c>
      <c r="C62" s="79"/>
      <c r="D62" s="79">
        <v>2322</v>
      </c>
      <c r="E62" s="11" t="s">
        <v>10</v>
      </c>
      <c r="F62" s="33">
        <v>52</v>
      </c>
      <c r="G62" s="127" t="s">
        <v>142</v>
      </c>
      <c r="H62" s="128">
        <v>7084846</v>
      </c>
      <c r="I62" s="79">
        <v>10052084</v>
      </c>
      <c r="J62" s="127" t="s">
        <v>301</v>
      </c>
      <c r="K62" s="127">
        <v>9663</v>
      </c>
      <c r="L62" s="127" t="s">
        <v>104</v>
      </c>
      <c r="M62" s="127">
        <v>0.23</v>
      </c>
      <c r="N62" s="107">
        <v>8.92</v>
      </c>
      <c r="O62" s="184">
        <v>0</v>
      </c>
      <c r="P62" s="129">
        <v>9.15</v>
      </c>
      <c r="Q62" s="181">
        <v>4</v>
      </c>
      <c r="R62" s="112">
        <v>40700</v>
      </c>
      <c r="S62" s="113">
        <v>-9.5</v>
      </c>
      <c r="T62" s="112">
        <v>40700</v>
      </c>
      <c r="U62" s="113">
        <v>-18.649999999999999</v>
      </c>
      <c r="V62" s="130" t="s">
        <v>105</v>
      </c>
      <c r="W62" s="115" t="s">
        <v>933</v>
      </c>
      <c r="X62" s="192">
        <v>40704</v>
      </c>
      <c r="Y62" s="132" t="s">
        <v>303</v>
      </c>
      <c r="Z62" s="116"/>
      <c r="AA62" s="117"/>
      <c r="AB62" s="118"/>
      <c r="AC62" s="182" t="s">
        <v>186</v>
      </c>
      <c r="AD62" s="182">
        <v>65277</v>
      </c>
      <c r="AE62" s="74"/>
      <c r="AF62" s="31">
        <v>57978</v>
      </c>
      <c r="AG62" s="119">
        <v>11000024</v>
      </c>
      <c r="AH62" s="119" t="s">
        <v>355</v>
      </c>
      <c r="AI62" s="119">
        <v>11003491</v>
      </c>
      <c r="AJ62" s="119" t="s">
        <v>191</v>
      </c>
      <c r="AK62" s="119">
        <v>11003059</v>
      </c>
      <c r="AL62" s="119" t="s">
        <v>934</v>
      </c>
      <c r="AM62" s="118" t="s">
        <v>15</v>
      </c>
      <c r="AN62" s="120">
        <v>6500</v>
      </c>
      <c r="AO62" s="121" t="s">
        <v>142</v>
      </c>
      <c r="AP62" s="122" t="s">
        <v>106</v>
      </c>
      <c r="AQ62" s="51">
        <v>2322</v>
      </c>
      <c r="AR62" s="68">
        <v>23</v>
      </c>
      <c r="AS62" s="123" t="s">
        <v>332</v>
      </c>
      <c r="AT62" s="131" t="s">
        <v>107</v>
      </c>
      <c r="AU62" s="131">
        <v>4.5</v>
      </c>
      <c r="AV62" s="131">
        <v>43483.5</v>
      </c>
      <c r="AW62" s="131" t="s">
        <v>106</v>
      </c>
      <c r="AX62" s="183"/>
      <c r="AY62" s="131">
        <v>6</v>
      </c>
      <c r="AZ62" s="131">
        <v>750</v>
      </c>
      <c r="BA62" s="131">
        <v>57978</v>
      </c>
      <c r="BB62" s="125">
        <v>6500</v>
      </c>
      <c r="BC62" s="126">
        <v>4832</v>
      </c>
      <c r="BD62" s="124" t="s">
        <v>122</v>
      </c>
      <c r="BE62" s="131">
        <v>9663</v>
      </c>
      <c r="BF62" s="136"/>
      <c r="BG62" s="131"/>
      <c r="BH62" s="213"/>
      <c r="BI62" s="214"/>
      <c r="BJ62" s="215"/>
      <c r="BK62" s="185"/>
    </row>
    <row r="63" spans="1:63" s="52" customFormat="1" ht="17.100000000000001" customHeight="1">
      <c r="A63" s="43">
        <v>1</v>
      </c>
      <c r="B63" s="43">
        <v>3</v>
      </c>
      <c r="C63" s="79"/>
      <c r="D63" s="79">
        <v>2322</v>
      </c>
      <c r="E63" s="11" t="s">
        <v>10</v>
      </c>
      <c r="F63" s="33">
        <v>52</v>
      </c>
      <c r="G63" s="127" t="s">
        <v>103</v>
      </c>
      <c r="H63" s="128">
        <v>7084668</v>
      </c>
      <c r="I63" s="79">
        <v>10052084</v>
      </c>
      <c r="J63" s="127" t="s">
        <v>301</v>
      </c>
      <c r="K63" s="127">
        <v>140</v>
      </c>
      <c r="L63" s="127" t="s">
        <v>104</v>
      </c>
      <c r="M63" s="127">
        <v>0.23</v>
      </c>
      <c r="N63" s="107">
        <v>0.15</v>
      </c>
      <c r="O63" s="184">
        <v>0</v>
      </c>
      <c r="P63" s="129">
        <v>0.38</v>
      </c>
      <c r="Q63" s="181">
        <v>10</v>
      </c>
      <c r="R63" s="112">
        <v>40700</v>
      </c>
      <c r="S63" s="113">
        <v>-18.649999999999999</v>
      </c>
      <c r="T63" s="112">
        <v>40700</v>
      </c>
      <c r="U63" s="113">
        <v>-19.03</v>
      </c>
      <c r="V63" s="130" t="s">
        <v>105</v>
      </c>
      <c r="W63" s="115" t="s">
        <v>308</v>
      </c>
      <c r="X63" s="192">
        <v>40710</v>
      </c>
      <c r="Y63" s="132" t="s">
        <v>303</v>
      </c>
      <c r="Z63" s="116"/>
      <c r="AA63" s="117"/>
      <c r="AB63" s="118"/>
      <c r="AC63" s="182" t="s">
        <v>186</v>
      </c>
      <c r="AD63" s="182">
        <v>630</v>
      </c>
      <c r="AE63" s="74"/>
      <c r="AF63" s="31">
        <v>840</v>
      </c>
      <c r="AG63" s="119">
        <v>11000024</v>
      </c>
      <c r="AH63" s="119" t="s">
        <v>355</v>
      </c>
      <c r="AI63" s="119">
        <v>11003491</v>
      </c>
      <c r="AJ63" s="119" t="s">
        <v>191</v>
      </c>
      <c r="AK63" s="119">
        <v>11003059</v>
      </c>
      <c r="AL63" s="119" t="s">
        <v>934</v>
      </c>
      <c r="AM63" s="118" t="s">
        <v>15</v>
      </c>
      <c r="AN63" s="120">
        <v>5500</v>
      </c>
      <c r="AO63" s="121" t="s">
        <v>142</v>
      </c>
      <c r="AP63" s="122" t="s">
        <v>106</v>
      </c>
      <c r="AQ63" s="51">
        <v>2322</v>
      </c>
      <c r="AR63" s="68">
        <v>23</v>
      </c>
      <c r="AS63" s="123" t="s">
        <v>332</v>
      </c>
      <c r="AT63" s="131" t="s">
        <v>107</v>
      </c>
      <c r="AU63" s="131">
        <v>4.5</v>
      </c>
      <c r="AV63" s="131">
        <v>630</v>
      </c>
      <c r="AW63" s="131" t="s">
        <v>106</v>
      </c>
      <c r="AX63" s="183"/>
      <c r="AY63" s="131">
        <v>6</v>
      </c>
      <c r="AZ63" s="131">
        <v>750</v>
      </c>
      <c r="BA63" s="131">
        <v>840</v>
      </c>
      <c r="BB63" s="125">
        <v>5500</v>
      </c>
      <c r="BC63" s="126">
        <v>70</v>
      </c>
      <c r="BD63" s="124" t="s">
        <v>108</v>
      </c>
      <c r="BE63" s="131">
        <v>140</v>
      </c>
      <c r="BF63" s="136"/>
      <c r="BG63" s="131"/>
      <c r="BH63" s="213"/>
      <c r="BI63" s="214"/>
      <c r="BJ63" s="215"/>
      <c r="BK63" s="185"/>
    </row>
    <row r="64" spans="1:63" s="52" customFormat="1" ht="17.100000000000001" customHeight="1">
      <c r="A64" s="43">
        <v>1</v>
      </c>
      <c r="B64" s="43">
        <v>1</v>
      </c>
      <c r="C64" s="79"/>
      <c r="D64" s="79">
        <v>2322</v>
      </c>
      <c r="E64" s="11" t="s">
        <v>10</v>
      </c>
      <c r="F64" s="33">
        <v>52</v>
      </c>
      <c r="G64" s="127" t="s">
        <v>103</v>
      </c>
      <c r="H64" s="128">
        <v>7085401</v>
      </c>
      <c r="I64" s="79">
        <v>10047817</v>
      </c>
      <c r="J64" s="127" t="s">
        <v>302</v>
      </c>
      <c r="K64" s="127">
        <v>2514</v>
      </c>
      <c r="L64" s="127" t="s">
        <v>104</v>
      </c>
      <c r="M64" s="127">
        <v>0.23</v>
      </c>
      <c r="N64" s="107">
        <v>2.74</v>
      </c>
      <c r="O64" s="184">
        <v>0</v>
      </c>
      <c r="P64" s="129">
        <v>2.97</v>
      </c>
      <c r="Q64" s="181">
        <v>4</v>
      </c>
      <c r="R64" s="112">
        <v>40700</v>
      </c>
      <c r="S64" s="113">
        <v>-19.03</v>
      </c>
      <c r="T64" s="112">
        <v>40700</v>
      </c>
      <c r="U64" s="113">
        <v>-22</v>
      </c>
      <c r="V64" s="130" t="s">
        <v>105</v>
      </c>
      <c r="W64" s="115" t="s">
        <v>308</v>
      </c>
      <c r="X64" s="192">
        <v>40704</v>
      </c>
      <c r="Y64" s="135" t="s">
        <v>303</v>
      </c>
      <c r="Z64" s="116"/>
      <c r="AA64" s="117"/>
      <c r="AB64" s="118"/>
      <c r="AC64" s="182" t="s">
        <v>186</v>
      </c>
      <c r="AD64" s="182">
        <v>11313</v>
      </c>
      <c r="AE64" s="74"/>
      <c r="AF64" s="31">
        <v>15084</v>
      </c>
      <c r="AG64" s="119">
        <v>11000024</v>
      </c>
      <c r="AH64" s="119" t="s">
        <v>355</v>
      </c>
      <c r="AI64" s="119">
        <v>11003491</v>
      </c>
      <c r="AJ64" s="119" t="s">
        <v>191</v>
      </c>
      <c r="AK64" s="119">
        <v>11003059</v>
      </c>
      <c r="AL64" s="119" t="s">
        <v>934</v>
      </c>
      <c r="AM64" s="118" t="s">
        <v>15</v>
      </c>
      <c r="AN64" s="120">
        <v>5500</v>
      </c>
      <c r="AO64" s="121" t="s">
        <v>142</v>
      </c>
      <c r="AP64" s="122" t="s">
        <v>106</v>
      </c>
      <c r="AQ64" s="51">
        <v>2322</v>
      </c>
      <c r="AR64" s="68">
        <v>23</v>
      </c>
      <c r="AS64" s="123" t="s">
        <v>332</v>
      </c>
      <c r="AT64" s="131" t="s">
        <v>107</v>
      </c>
      <c r="AU64" s="131">
        <v>4.5</v>
      </c>
      <c r="AV64" s="131">
        <v>11313</v>
      </c>
      <c r="AW64" s="131" t="s">
        <v>106</v>
      </c>
      <c r="AX64" s="183"/>
      <c r="AY64" s="131">
        <v>6</v>
      </c>
      <c r="AZ64" s="131">
        <v>750</v>
      </c>
      <c r="BA64" s="131">
        <v>15084</v>
      </c>
      <c r="BB64" s="125">
        <v>5500</v>
      </c>
      <c r="BC64" s="126">
        <v>1257</v>
      </c>
      <c r="BD64" s="124" t="s">
        <v>108</v>
      </c>
      <c r="BE64" s="131">
        <v>2514</v>
      </c>
      <c r="BF64" s="136"/>
      <c r="BG64" s="131"/>
      <c r="BH64" s="213"/>
      <c r="BI64" s="214"/>
      <c r="BJ64" s="215"/>
      <c r="BK64" s="185"/>
    </row>
    <row r="65" spans="1:63" s="52" customFormat="1" ht="14.25">
      <c r="A65" s="43">
        <v>1</v>
      </c>
      <c r="B65" s="43">
        <v>1</v>
      </c>
      <c r="C65" s="79"/>
      <c r="D65" s="79">
        <v>2322</v>
      </c>
      <c r="E65" s="11" t="s">
        <v>10</v>
      </c>
      <c r="F65" s="33">
        <v>52</v>
      </c>
      <c r="G65" s="127" t="s">
        <v>142</v>
      </c>
      <c r="H65" s="105">
        <v>1274137</v>
      </c>
      <c r="I65" s="79">
        <v>10048316</v>
      </c>
      <c r="J65" s="127" t="s">
        <v>367</v>
      </c>
      <c r="K65" s="127">
        <v>96</v>
      </c>
      <c r="L65" s="127" t="s">
        <v>104</v>
      </c>
      <c r="M65" s="127">
        <v>0.23</v>
      </c>
      <c r="N65" s="107">
        <v>0.1</v>
      </c>
      <c r="O65" s="184">
        <v>0</v>
      </c>
      <c r="P65" s="129">
        <v>0.33</v>
      </c>
      <c r="Q65" s="181">
        <v>2</v>
      </c>
      <c r="R65" s="112">
        <v>40700</v>
      </c>
      <c r="S65" s="113">
        <v>-22</v>
      </c>
      <c r="T65" s="112">
        <v>40700</v>
      </c>
      <c r="U65" s="113">
        <v>-22.33</v>
      </c>
      <c r="V65" s="130" t="s">
        <v>105</v>
      </c>
      <c r="W65" s="115" t="s">
        <v>109</v>
      </c>
      <c r="X65" s="192">
        <v>40702</v>
      </c>
      <c r="Y65" s="135" t="s">
        <v>303</v>
      </c>
      <c r="Z65" s="116"/>
      <c r="AA65" s="117"/>
      <c r="AB65" s="118"/>
      <c r="AC65" s="182" t="s">
        <v>186</v>
      </c>
      <c r="AD65" s="182">
        <v>865</v>
      </c>
      <c r="AE65" s="74"/>
      <c r="AF65" s="31">
        <v>576</v>
      </c>
      <c r="AG65" s="119">
        <v>11001215</v>
      </c>
      <c r="AH65" s="119" t="s">
        <v>188</v>
      </c>
      <c r="AI65" s="119">
        <v>11003491</v>
      </c>
      <c r="AJ65" s="119" t="s">
        <v>191</v>
      </c>
      <c r="AK65" s="119">
        <v>11003054</v>
      </c>
      <c r="AL65" s="119" t="s">
        <v>368</v>
      </c>
      <c r="AM65" s="118" t="s">
        <v>15</v>
      </c>
      <c r="AN65" s="120">
        <v>5703</v>
      </c>
      <c r="AO65" s="121" t="s">
        <v>142</v>
      </c>
      <c r="AP65" s="122" t="s">
        <v>106</v>
      </c>
      <c r="AQ65" s="51"/>
      <c r="AR65" s="68">
        <v>23</v>
      </c>
      <c r="AS65" s="123" t="s">
        <v>332</v>
      </c>
      <c r="AT65" s="131" t="s">
        <v>113</v>
      </c>
      <c r="AU65" s="131">
        <v>9</v>
      </c>
      <c r="AV65" s="131">
        <v>864</v>
      </c>
      <c r="AW65" s="131" t="s">
        <v>106</v>
      </c>
      <c r="AX65" s="183">
        <v>1</v>
      </c>
      <c r="AY65" s="131">
        <v>6</v>
      </c>
      <c r="AZ65" s="131">
        <v>1500</v>
      </c>
      <c r="BA65" s="131">
        <v>576</v>
      </c>
      <c r="BB65" s="125">
        <v>5703</v>
      </c>
      <c r="BC65" s="126">
        <v>96</v>
      </c>
      <c r="BD65" s="124" t="s">
        <v>108</v>
      </c>
      <c r="BE65" s="131">
        <v>96</v>
      </c>
      <c r="BF65" s="136"/>
      <c r="BG65" s="131"/>
      <c r="BH65" s="213"/>
      <c r="BI65" s="214"/>
      <c r="BJ65" s="215"/>
      <c r="BK65" s="185"/>
    </row>
    <row r="66" spans="1:63" s="52" customFormat="1" ht="14.25">
      <c r="A66" s="43">
        <v>0</v>
      </c>
      <c r="B66" s="43">
        <v>0</v>
      </c>
      <c r="C66" s="79"/>
      <c r="D66" s="79" t="s">
        <v>39</v>
      </c>
      <c r="E66" s="11" t="s">
        <v>10</v>
      </c>
      <c r="F66" s="33" t="e">
        <v>#N/A</v>
      </c>
      <c r="G66" s="127"/>
      <c r="H66" s="128"/>
      <c r="I66" s="79"/>
      <c r="J66" s="259" t="s">
        <v>708</v>
      </c>
      <c r="K66" s="127"/>
      <c r="L66" s="127"/>
      <c r="M66" s="127"/>
      <c r="N66" s="107">
        <v>2</v>
      </c>
      <c r="O66" s="184">
        <v>0</v>
      </c>
      <c r="P66" s="129">
        <v>1</v>
      </c>
      <c r="Q66" s="181"/>
      <c r="R66" s="112">
        <v>40700</v>
      </c>
      <c r="S66" s="113">
        <v>-22.33</v>
      </c>
      <c r="T66" s="112">
        <v>40700</v>
      </c>
      <c r="U66" s="113">
        <v>-23.33</v>
      </c>
      <c r="V66" s="130"/>
      <c r="W66" s="115"/>
      <c r="X66" s="192"/>
      <c r="Y66" s="114" t="s">
        <v>259</v>
      </c>
      <c r="Z66" s="116"/>
      <c r="AA66" s="117"/>
      <c r="AB66" s="118"/>
      <c r="AC66" s="182"/>
      <c r="AD66" s="182"/>
      <c r="AE66" s="74"/>
      <c r="AF66" s="31">
        <v>0</v>
      </c>
      <c r="AG66" s="119"/>
      <c r="AH66" s="119"/>
      <c r="AI66" s="119"/>
      <c r="AJ66" s="119"/>
      <c r="AK66" s="119"/>
      <c r="AL66" s="119"/>
      <c r="AM66" s="118" t="s">
        <v>15</v>
      </c>
      <c r="AN66" s="120"/>
      <c r="AO66" s="121"/>
      <c r="AP66" s="122">
        <v>0</v>
      </c>
      <c r="AQ66" s="51" t="s">
        <v>39</v>
      </c>
      <c r="AR66" s="68">
        <v>23</v>
      </c>
      <c r="AS66" s="123" t="s">
        <v>890</v>
      </c>
      <c r="AT66" s="131" t="s">
        <v>260</v>
      </c>
      <c r="AU66" s="131"/>
      <c r="AV66" s="131"/>
      <c r="AW66" s="131"/>
      <c r="AX66" s="183"/>
      <c r="AY66" s="131"/>
      <c r="AZ66" s="131"/>
      <c r="BA66" s="131"/>
      <c r="BB66" s="125">
        <v>0</v>
      </c>
      <c r="BC66" s="126">
        <v>0</v>
      </c>
      <c r="BD66" s="124"/>
      <c r="BE66" s="131">
        <v>0</v>
      </c>
      <c r="BF66" s="136"/>
      <c r="BG66" s="131"/>
      <c r="BH66" s="213"/>
      <c r="BI66" s="214"/>
      <c r="BJ66" s="215"/>
      <c r="BK66" s="185"/>
    </row>
    <row r="67" spans="1:63" s="52" customFormat="1" ht="14.25">
      <c r="A67" s="43">
        <v>1</v>
      </c>
      <c r="B67" s="43">
        <v>4</v>
      </c>
      <c r="C67" s="79"/>
      <c r="D67" s="79">
        <v>2187</v>
      </c>
      <c r="E67" s="11" t="s">
        <v>10</v>
      </c>
      <c r="F67" s="33">
        <v>90</v>
      </c>
      <c r="G67" s="127" t="s">
        <v>142</v>
      </c>
      <c r="H67" s="105">
        <v>7085697</v>
      </c>
      <c r="I67" s="79">
        <v>10035566</v>
      </c>
      <c r="J67" s="127" t="s">
        <v>859</v>
      </c>
      <c r="K67" s="104">
        <v>16</v>
      </c>
      <c r="L67" s="104" t="s">
        <v>104</v>
      </c>
      <c r="M67" s="127">
        <v>0.23</v>
      </c>
      <c r="N67" s="107">
        <v>0.02</v>
      </c>
      <c r="O67" s="184">
        <v>0</v>
      </c>
      <c r="P67" s="107">
        <v>0.25</v>
      </c>
      <c r="Q67" s="181">
        <v>1</v>
      </c>
      <c r="R67" s="112">
        <v>40700</v>
      </c>
      <c r="S67" s="113">
        <v>-23.33</v>
      </c>
      <c r="T67" s="112">
        <v>40700</v>
      </c>
      <c r="U67" s="113">
        <v>-23.58</v>
      </c>
      <c r="V67" s="130" t="s">
        <v>105</v>
      </c>
      <c r="W67" s="115" t="s">
        <v>109</v>
      </c>
      <c r="X67" s="193">
        <v>40701</v>
      </c>
      <c r="Y67" s="146" t="s">
        <v>185</v>
      </c>
      <c r="Z67" s="116" t="s">
        <v>309</v>
      </c>
      <c r="AA67" s="117"/>
      <c r="AB67" s="118"/>
      <c r="AC67" s="182" t="s">
        <v>176</v>
      </c>
      <c r="AD67" s="182">
        <v>144</v>
      </c>
      <c r="AE67" s="74"/>
      <c r="AF67" s="31">
        <v>96</v>
      </c>
      <c r="AG67" s="119">
        <v>11005460</v>
      </c>
      <c r="AH67" s="119" t="s">
        <v>179</v>
      </c>
      <c r="AI67" s="119">
        <v>11004875</v>
      </c>
      <c r="AJ67" s="119" t="s">
        <v>244</v>
      </c>
      <c r="AK67" s="119"/>
      <c r="AL67" s="119"/>
      <c r="AM67" s="118" t="s">
        <v>15</v>
      </c>
      <c r="AN67" s="120">
        <v>5647</v>
      </c>
      <c r="AO67" s="121"/>
      <c r="AP67" s="122" t="s">
        <v>106</v>
      </c>
      <c r="AQ67" s="51"/>
      <c r="AR67" s="68">
        <v>23</v>
      </c>
      <c r="AS67" s="123" t="s">
        <v>305</v>
      </c>
      <c r="AT67" s="131" t="s">
        <v>126</v>
      </c>
      <c r="AU67" s="131">
        <v>9</v>
      </c>
      <c r="AV67" s="131">
        <v>144</v>
      </c>
      <c r="AW67" s="131" t="s">
        <v>106</v>
      </c>
      <c r="AX67" s="183" t="e">
        <v>#N/A</v>
      </c>
      <c r="AY67" s="131">
        <v>6</v>
      </c>
      <c r="AZ67" s="131">
        <v>1500</v>
      </c>
      <c r="BA67" s="131">
        <v>96</v>
      </c>
      <c r="BB67" s="125">
        <v>5647</v>
      </c>
      <c r="BC67" s="126">
        <v>16</v>
      </c>
      <c r="BD67" s="124" t="s">
        <v>108</v>
      </c>
      <c r="BE67" s="131">
        <v>16</v>
      </c>
      <c r="BF67" s="136"/>
      <c r="BG67" s="131"/>
      <c r="BH67" s="213"/>
      <c r="BI67" s="214"/>
      <c r="BJ67" s="215"/>
      <c r="BK67" s="185"/>
    </row>
    <row r="68" spans="1:63" s="52" customFormat="1" ht="17.100000000000001" customHeight="1">
      <c r="A68" s="43">
        <v>1</v>
      </c>
      <c r="B68" s="43">
        <v>4</v>
      </c>
      <c r="C68" s="79"/>
      <c r="D68" s="79">
        <v>2187</v>
      </c>
      <c r="E68" s="11" t="s">
        <v>10</v>
      </c>
      <c r="F68" s="33">
        <v>90</v>
      </c>
      <c r="G68" s="127" t="s">
        <v>142</v>
      </c>
      <c r="H68" s="105">
        <v>7085273</v>
      </c>
      <c r="I68" s="79">
        <v>10035566</v>
      </c>
      <c r="J68" s="127" t="s">
        <v>859</v>
      </c>
      <c r="K68" s="127">
        <v>1185</v>
      </c>
      <c r="L68" s="127" t="s">
        <v>104</v>
      </c>
      <c r="M68" s="127">
        <v>0.23</v>
      </c>
      <c r="N68" s="107">
        <v>1.25</v>
      </c>
      <c r="O68" s="184">
        <v>0</v>
      </c>
      <c r="P68" s="129">
        <v>1.48</v>
      </c>
      <c r="Q68" s="181">
        <v>0</v>
      </c>
      <c r="R68" s="112">
        <v>40700</v>
      </c>
      <c r="S68" s="113">
        <v>-23.58</v>
      </c>
      <c r="T68" s="112">
        <v>40701</v>
      </c>
      <c r="U68" s="113">
        <v>-1.06</v>
      </c>
      <c r="V68" s="130" t="s">
        <v>105</v>
      </c>
      <c r="W68" s="115" t="s">
        <v>109</v>
      </c>
      <c r="X68" s="192">
        <v>40701</v>
      </c>
      <c r="Y68" s="132" t="s">
        <v>303</v>
      </c>
      <c r="Z68" s="116"/>
      <c r="AA68" s="117"/>
      <c r="AB68" s="118"/>
      <c r="AC68" s="182" t="s">
        <v>176</v>
      </c>
      <c r="AD68" s="182">
        <v>10665</v>
      </c>
      <c r="AE68" s="74"/>
      <c r="AF68" s="31">
        <v>7110</v>
      </c>
      <c r="AG68" s="119">
        <v>11005460</v>
      </c>
      <c r="AH68" s="119" t="s">
        <v>179</v>
      </c>
      <c r="AI68" s="119">
        <v>11004875</v>
      </c>
      <c r="AJ68" s="119" t="s">
        <v>244</v>
      </c>
      <c r="AK68" s="119"/>
      <c r="AL68" s="119"/>
      <c r="AM68" s="118" t="s">
        <v>15</v>
      </c>
      <c r="AN68" s="120">
        <v>5702</v>
      </c>
      <c r="AO68" s="121" t="s">
        <v>142</v>
      </c>
      <c r="AP68" s="122" t="s">
        <v>106</v>
      </c>
      <c r="AQ68" s="51"/>
      <c r="AR68" s="68">
        <v>23</v>
      </c>
      <c r="AS68" s="123" t="s">
        <v>351</v>
      </c>
      <c r="AT68" s="131" t="s">
        <v>132</v>
      </c>
      <c r="AU68" s="131">
        <v>9</v>
      </c>
      <c r="AV68" s="131">
        <v>10665</v>
      </c>
      <c r="AW68" s="131" t="s">
        <v>106</v>
      </c>
      <c r="AX68" s="183">
        <v>40696</v>
      </c>
      <c r="AY68" s="131">
        <v>6</v>
      </c>
      <c r="AZ68" s="131">
        <v>1500</v>
      </c>
      <c r="BA68" s="131">
        <v>7110</v>
      </c>
      <c r="BB68" s="125">
        <v>5702</v>
      </c>
      <c r="BC68" s="126">
        <v>1185</v>
      </c>
      <c r="BD68" s="124" t="s">
        <v>108</v>
      </c>
      <c r="BE68" s="131">
        <v>1185</v>
      </c>
      <c r="BF68" s="136" t="s">
        <v>364</v>
      </c>
      <c r="BG68" s="131"/>
      <c r="BH68" s="213"/>
      <c r="BI68" s="214"/>
      <c r="BJ68" s="215"/>
      <c r="BK68" s="185"/>
    </row>
    <row r="69" spans="1:63" s="52" customFormat="1" ht="14.25">
      <c r="A69" s="43">
        <v>1</v>
      </c>
      <c r="B69" s="43">
        <v>2</v>
      </c>
      <c r="C69" s="79"/>
      <c r="D69" s="79">
        <v>2125</v>
      </c>
      <c r="E69" s="11">
        <v>0</v>
      </c>
      <c r="F69" s="33">
        <v>45</v>
      </c>
      <c r="G69" s="127" t="s">
        <v>142</v>
      </c>
      <c r="H69" s="128">
        <v>7085272</v>
      </c>
      <c r="I69" s="79">
        <v>10035562</v>
      </c>
      <c r="J69" s="127" t="s">
        <v>365</v>
      </c>
      <c r="K69" s="127">
        <v>735</v>
      </c>
      <c r="L69" s="127" t="s">
        <v>104</v>
      </c>
      <c r="M69" s="127">
        <v>0.23</v>
      </c>
      <c r="N69" s="107">
        <v>0.77</v>
      </c>
      <c r="O69" s="184">
        <v>0.17</v>
      </c>
      <c r="P69" s="129">
        <v>1</v>
      </c>
      <c r="Q69" s="181">
        <v>0</v>
      </c>
      <c r="R69" s="112">
        <v>40701</v>
      </c>
      <c r="S69" s="113">
        <v>-1.06</v>
      </c>
      <c r="T69" s="112">
        <v>40701</v>
      </c>
      <c r="U69" s="113">
        <v>-2.06</v>
      </c>
      <c r="V69" s="130" t="s">
        <v>105</v>
      </c>
      <c r="W69" s="115" t="s">
        <v>109</v>
      </c>
      <c r="X69" s="192">
        <v>40701</v>
      </c>
      <c r="Y69" s="132" t="s">
        <v>303</v>
      </c>
      <c r="Z69" s="116"/>
      <c r="AA69" s="117"/>
      <c r="AB69" s="118"/>
      <c r="AC69" s="182" t="s">
        <v>110</v>
      </c>
      <c r="AD69" s="182">
        <v>6615</v>
      </c>
      <c r="AE69" s="74"/>
      <c r="AF69" s="31">
        <v>4410</v>
      </c>
      <c r="AG69" s="119">
        <v>11005460</v>
      </c>
      <c r="AH69" s="119" t="s">
        <v>179</v>
      </c>
      <c r="AI69" s="119">
        <v>11005543</v>
      </c>
      <c r="AJ69" s="119" t="s">
        <v>116</v>
      </c>
      <c r="AK69" s="119"/>
      <c r="AL69" s="119"/>
      <c r="AM69" s="118" t="s">
        <v>15</v>
      </c>
      <c r="AN69" s="120">
        <v>5698</v>
      </c>
      <c r="AO69" s="121" t="s">
        <v>142</v>
      </c>
      <c r="AP69" s="122" t="s">
        <v>106</v>
      </c>
      <c r="AQ69" s="51"/>
      <c r="AR69" s="68">
        <v>23</v>
      </c>
      <c r="AS69" s="123" t="s">
        <v>351</v>
      </c>
      <c r="AT69" s="131" t="s">
        <v>132</v>
      </c>
      <c r="AU69" s="131">
        <v>9</v>
      </c>
      <c r="AV69" s="131">
        <v>6615</v>
      </c>
      <c r="AW69" s="131" t="s">
        <v>106</v>
      </c>
      <c r="AX69" s="183">
        <v>40696</v>
      </c>
      <c r="AY69" s="131">
        <v>6</v>
      </c>
      <c r="AZ69" s="131">
        <v>1500</v>
      </c>
      <c r="BA69" s="131">
        <v>4410</v>
      </c>
      <c r="BB69" s="125">
        <v>5698</v>
      </c>
      <c r="BC69" s="126">
        <v>735</v>
      </c>
      <c r="BD69" s="124" t="s">
        <v>108</v>
      </c>
      <c r="BE69" s="131">
        <v>735</v>
      </c>
      <c r="BF69" s="136" t="s">
        <v>363</v>
      </c>
      <c r="BG69" s="131"/>
      <c r="BH69" s="213"/>
      <c r="BI69" s="214"/>
      <c r="BJ69" s="215"/>
      <c r="BK69" s="185"/>
    </row>
    <row r="70" spans="1:63" s="52" customFormat="1" ht="14.25">
      <c r="A70" s="43">
        <v>1</v>
      </c>
      <c r="B70" s="43">
        <v>2</v>
      </c>
      <c r="C70" s="79"/>
      <c r="D70" s="79">
        <v>2125</v>
      </c>
      <c r="E70" s="11" t="s">
        <v>10</v>
      </c>
      <c r="F70" s="33">
        <v>45</v>
      </c>
      <c r="G70" s="127" t="s">
        <v>142</v>
      </c>
      <c r="H70" s="105">
        <v>7085203</v>
      </c>
      <c r="I70" s="79">
        <v>10035562</v>
      </c>
      <c r="J70" s="127" t="s">
        <v>365</v>
      </c>
      <c r="K70" s="127">
        <v>1605</v>
      </c>
      <c r="L70" s="127" t="s">
        <v>104</v>
      </c>
      <c r="M70" s="127">
        <v>0.23</v>
      </c>
      <c r="N70" s="107">
        <v>1.69</v>
      </c>
      <c r="O70" s="184">
        <v>0</v>
      </c>
      <c r="P70" s="129">
        <v>1.92</v>
      </c>
      <c r="Q70" s="181">
        <v>0</v>
      </c>
      <c r="R70" s="112">
        <v>40701</v>
      </c>
      <c r="S70" s="113">
        <v>-2.06</v>
      </c>
      <c r="T70" s="112">
        <v>40701</v>
      </c>
      <c r="U70" s="113">
        <v>-3.98</v>
      </c>
      <c r="V70" s="130" t="s">
        <v>105</v>
      </c>
      <c r="W70" s="115" t="s">
        <v>109</v>
      </c>
      <c r="X70" s="193">
        <v>40701</v>
      </c>
      <c r="Y70" s="146" t="s">
        <v>303</v>
      </c>
      <c r="Z70" s="116"/>
      <c r="AA70" s="117"/>
      <c r="AB70" s="118"/>
      <c r="AC70" s="182" t="s">
        <v>110</v>
      </c>
      <c r="AD70" s="182">
        <v>14445</v>
      </c>
      <c r="AE70" s="74"/>
      <c r="AF70" s="31">
        <v>9630</v>
      </c>
      <c r="AG70" s="119">
        <v>11005460</v>
      </c>
      <c r="AH70" s="119" t="s">
        <v>179</v>
      </c>
      <c r="AI70" s="119">
        <v>11005543</v>
      </c>
      <c r="AJ70" s="119" t="s">
        <v>116</v>
      </c>
      <c r="AK70" s="119"/>
      <c r="AL70" s="119"/>
      <c r="AM70" s="118" t="s">
        <v>15</v>
      </c>
      <c r="AN70" s="120">
        <v>5702</v>
      </c>
      <c r="AO70" s="121" t="s">
        <v>142</v>
      </c>
      <c r="AP70" s="122" t="s">
        <v>106</v>
      </c>
      <c r="AQ70" s="51">
        <v>2125</v>
      </c>
      <c r="AR70" s="68">
        <v>23</v>
      </c>
      <c r="AS70" s="123" t="s">
        <v>890</v>
      </c>
      <c r="AT70" s="131" t="s">
        <v>132</v>
      </c>
      <c r="AU70" s="131">
        <v>9</v>
      </c>
      <c r="AV70" s="131">
        <v>14445</v>
      </c>
      <c r="AW70" s="131" t="s">
        <v>106</v>
      </c>
      <c r="AX70" s="183">
        <v>40696</v>
      </c>
      <c r="AY70" s="131">
        <v>6</v>
      </c>
      <c r="AZ70" s="131">
        <v>1500</v>
      </c>
      <c r="BA70" s="131">
        <v>9630</v>
      </c>
      <c r="BB70" s="125">
        <v>5702</v>
      </c>
      <c r="BC70" s="126">
        <v>1605</v>
      </c>
      <c r="BD70" s="124" t="s">
        <v>108</v>
      </c>
      <c r="BE70" s="131">
        <v>1605</v>
      </c>
      <c r="BF70" s="136" t="s">
        <v>179</v>
      </c>
      <c r="BG70" s="131"/>
      <c r="BH70" s="213"/>
      <c r="BI70" s="214"/>
      <c r="BJ70" s="215"/>
      <c r="BK70" s="185"/>
    </row>
    <row r="71" spans="1:63" s="52" customFormat="1" ht="14.25">
      <c r="A71" s="43">
        <v>1</v>
      </c>
      <c r="B71" s="43">
        <v>2</v>
      </c>
      <c r="C71" s="79"/>
      <c r="D71" s="79">
        <v>2125</v>
      </c>
      <c r="E71" s="11" t="s">
        <v>10</v>
      </c>
      <c r="F71" s="33">
        <v>45</v>
      </c>
      <c r="G71" s="127" t="s">
        <v>142</v>
      </c>
      <c r="H71" s="105">
        <v>1273106</v>
      </c>
      <c r="I71" s="79">
        <v>10040606</v>
      </c>
      <c r="J71" s="127" t="s">
        <v>935</v>
      </c>
      <c r="K71" s="127">
        <v>1087</v>
      </c>
      <c r="L71" s="127" t="s">
        <v>104</v>
      </c>
      <c r="M71" s="127">
        <v>0.23</v>
      </c>
      <c r="N71" s="129">
        <v>1.1399999999999999</v>
      </c>
      <c r="O71" s="184">
        <v>0</v>
      </c>
      <c r="P71" s="129">
        <v>1.37</v>
      </c>
      <c r="Q71" s="181">
        <v>0</v>
      </c>
      <c r="R71" s="112">
        <v>40701</v>
      </c>
      <c r="S71" s="113">
        <v>-3.98</v>
      </c>
      <c r="T71" s="112">
        <v>40701</v>
      </c>
      <c r="U71" s="113">
        <v>-5.35</v>
      </c>
      <c r="V71" s="130" t="s">
        <v>105</v>
      </c>
      <c r="W71" s="115" t="s">
        <v>109</v>
      </c>
      <c r="X71" s="193">
        <v>40701</v>
      </c>
      <c r="Y71" s="146" t="s">
        <v>303</v>
      </c>
      <c r="Z71" s="116"/>
      <c r="AA71" s="117"/>
      <c r="AB71" s="118"/>
      <c r="AC71" s="182" t="s">
        <v>110</v>
      </c>
      <c r="AD71" s="182">
        <v>9783</v>
      </c>
      <c r="AE71" s="74"/>
      <c r="AF71" s="31">
        <v>6522</v>
      </c>
      <c r="AG71" s="119">
        <v>11005460</v>
      </c>
      <c r="AH71" s="119" t="s">
        <v>179</v>
      </c>
      <c r="AI71" s="119">
        <v>11005543</v>
      </c>
      <c r="AJ71" s="119" t="s">
        <v>116</v>
      </c>
      <c r="AK71" s="119"/>
      <c r="AL71" s="119"/>
      <c r="AM71" s="118" t="s">
        <v>15</v>
      </c>
      <c r="AN71" s="120">
        <v>5701</v>
      </c>
      <c r="AO71" s="121" t="s">
        <v>142</v>
      </c>
      <c r="AP71" s="122" t="s">
        <v>106</v>
      </c>
      <c r="AQ71" s="51"/>
      <c r="AR71" s="68">
        <v>23</v>
      </c>
      <c r="AS71" s="123" t="s">
        <v>890</v>
      </c>
      <c r="AT71" s="131" t="s">
        <v>132</v>
      </c>
      <c r="AU71" s="131">
        <v>9</v>
      </c>
      <c r="AV71" s="131">
        <v>9783</v>
      </c>
      <c r="AW71" s="131" t="s">
        <v>106</v>
      </c>
      <c r="AX71" s="183">
        <v>40696</v>
      </c>
      <c r="AY71" s="131">
        <v>6</v>
      </c>
      <c r="AZ71" s="131">
        <v>1500</v>
      </c>
      <c r="BA71" s="131">
        <v>6522</v>
      </c>
      <c r="BB71" s="125">
        <v>5701</v>
      </c>
      <c r="BC71" s="126">
        <v>1087</v>
      </c>
      <c r="BD71" s="124" t="s">
        <v>108</v>
      </c>
      <c r="BE71" s="131">
        <v>1087</v>
      </c>
      <c r="BF71" s="136" t="s">
        <v>179</v>
      </c>
      <c r="BG71" s="131"/>
      <c r="BH71" s="213"/>
      <c r="BI71" s="214"/>
      <c r="BJ71" s="215"/>
      <c r="BK71" s="185"/>
    </row>
    <row r="72" spans="1:63" s="52" customFormat="1" ht="14.25">
      <c r="A72" s="43">
        <v>1</v>
      </c>
      <c r="B72" s="43">
        <v>1</v>
      </c>
      <c r="C72" s="79"/>
      <c r="D72" s="79">
        <v>2135</v>
      </c>
      <c r="E72" s="11">
        <v>0</v>
      </c>
      <c r="F72" s="33">
        <v>136</v>
      </c>
      <c r="G72" s="127" t="s">
        <v>142</v>
      </c>
      <c r="H72" s="128">
        <v>7085246</v>
      </c>
      <c r="I72" s="79">
        <v>10048971</v>
      </c>
      <c r="J72" s="127" t="s">
        <v>936</v>
      </c>
      <c r="K72" s="127">
        <v>2945</v>
      </c>
      <c r="L72" s="127" t="s">
        <v>104</v>
      </c>
      <c r="M72" s="127">
        <v>0.23</v>
      </c>
      <c r="N72" s="107">
        <v>3.21</v>
      </c>
      <c r="O72" s="184">
        <v>0.17</v>
      </c>
      <c r="P72" s="129">
        <v>3.44</v>
      </c>
      <c r="Q72" s="181">
        <v>2</v>
      </c>
      <c r="R72" s="112">
        <v>40701</v>
      </c>
      <c r="S72" s="113">
        <v>-5.35</v>
      </c>
      <c r="T72" s="112">
        <v>40701</v>
      </c>
      <c r="U72" s="113">
        <v>-8.7899999999999991</v>
      </c>
      <c r="V72" s="130" t="s">
        <v>105</v>
      </c>
      <c r="W72" s="115" t="s">
        <v>109</v>
      </c>
      <c r="X72" s="192">
        <v>40703</v>
      </c>
      <c r="Y72" s="132" t="s">
        <v>303</v>
      </c>
      <c r="Z72" s="116"/>
      <c r="AA72" s="117"/>
      <c r="AB72" s="118"/>
      <c r="AC72" s="182" t="s">
        <v>117</v>
      </c>
      <c r="AD72" s="182">
        <v>13253</v>
      </c>
      <c r="AE72" s="74"/>
      <c r="AF72" s="31">
        <v>17670</v>
      </c>
      <c r="AG72" s="119">
        <v>11007038</v>
      </c>
      <c r="AH72" s="119" t="s">
        <v>115</v>
      </c>
      <c r="AI72" s="119">
        <v>11006932</v>
      </c>
      <c r="AJ72" s="119" t="s">
        <v>175</v>
      </c>
      <c r="AK72" s="119"/>
      <c r="AL72" s="119"/>
      <c r="AM72" s="118" t="s">
        <v>15</v>
      </c>
      <c r="AN72" s="120">
        <v>5500</v>
      </c>
      <c r="AO72" s="121" t="s">
        <v>142</v>
      </c>
      <c r="AP72" s="122" t="s">
        <v>106</v>
      </c>
      <c r="AQ72" s="51">
        <v>2135</v>
      </c>
      <c r="AR72" s="68">
        <v>23</v>
      </c>
      <c r="AS72" s="123" t="s">
        <v>890</v>
      </c>
      <c r="AT72" s="131" t="s">
        <v>113</v>
      </c>
      <c r="AU72" s="131">
        <v>4.5</v>
      </c>
      <c r="AV72" s="131">
        <v>13252.5</v>
      </c>
      <c r="AW72" s="131" t="s">
        <v>106</v>
      </c>
      <c r="AX72" s="183">
        <v>40696</v>
      </c>
      <c r="AY72" s="131">
        <v>6</v>
      </c>
      <c r="AZ72" s="131">
        <v>750</v>
      </c>
      <c r="BA72" s="131">
        <v>17670</v>
      </c>
      <c r="BB72" s="125">
        <v>5500</v>
      </c>
      <c r="BC72" s="126">
        <v>1473</v>
      </c>
      <c r="BD72" s="124" t="s">
        <v>108</v>
      </c>
      <c r="BE72" s="131">
        <v>2945</v>
      </c>
      <c r="BF72" s="136" t="s">
        <v>115</v>
      </c>
      <c r="BG72" s="131"/>
      <c r="BH72" s="213"/>
      <c r="BI72" s="214"/>
      <c r="BJ72" s="215"/>
      <c r="BK72" s="185"/>
    </row>
    <row r="73" spans="1:63" s="52" customFormat="1" ht="14.25">
      <c r="A73" s="43">
        <v>0</v>
      </c>
      <c r="B73" s="43">
        <v>0</v>
      </c>
      <c r="C73" s="79"/>
      <c r="D73" s="79" t="s">
        <v>38</v>
      </c>
      <c r="E73" s="11" t="s">
        <v>10</v>
      </c>
      <c r="F73" s="33" t="e">
        <v>#N/A</v>
      </c>
      <c r="G73" s="127"/>
      <c r="H73" s="105"/>
      <c r="I73" s="79"/>
      <c r="J73" s="127" t="s">
        <v>937</v>
      </c>
      <c r="K73" s="127"/>
      <c r="L73" s="127"/>
      <c r="M73" s="127"/>
      <c r="N73" s="107">
        <v>5</v>
      </c>
      <c r="O73" s="184"/>
      <c r="P73" s="129">
        <v>5</v>
      </c>
      <c r="Q73" s="181"/>
      <c r="R73" s="112">
        <v>40701</v>
      </c>
      <c r="S73" s="113">
        <v>-8.7899999999999991</v>
      </c>
      <c r="T73" s="112">
        <v>40701</v>
      </c>
      <c r="U73" s="113">
        <v>-13.79</v>
      </c>
      <c r="V73" s="130"/>
      <c r="W73" s="115"/>
      <c r="X73" s="193">
        <v>40701</v>
      </c>
      <c r="Y73" s="146" t="s">
        <v>171</v>
      </c>
      <c r="Z73" s="116"/>
      <c r="AA73" s="117"/>
      <c r="AB73" s="118"/>
      <c r="AC73" s="182"/>
      <c r="AD73" s="182"/>
      <c r="AE73" s="74"/>
      <c r="AF73" s="31">
        <v>0</v>
      </c>
      <c r="AG73" s="119"/>
      <c r="AH73" s="119"/>
      <c r="AI73" s="119"/>
      <c r="AJ73" s="119"/>
      <c r="AK73" s="119"/>
      <c r="AL73" s="119"/>
      <c r="AM73" s="118" t="s">
        <v>15</v>
      </c>
      <c r="AN73" s="120">
        <v>0</v>
      </c>
      <c r="AO73" s="121"/>
      <c r="AP73" s="122">
        <v>0</v>
      </c>
      <c r="AQ73" s="51" t="s">
        <v>38</v>
      </c>
      <c r="AR73" s="68">
        <v>23</v>
      </c>
      <c r="AS73" s="123" t="s">
        <v>890</v>
      </c>
      <c r="AT73" s="131" t="s">
        <v>132</v>
      </c>
      <c r="AU73" s="131"/>
      <c r="AV73" s="131"/>
      <c r="AW73" s="131"/>
      <c r="AX73" s="183"/>
      <c r="AY73" s="131"/>
      <c r="AZ73" s="131"/>
      <c r="BA73" s="131"/>
      <c r="BB73" s="125">
        <v>0</v>
      </c>
      <c r="BC73" s="126">
        <v>0</v>
      </c>
      <c r="BD73" s="124"/>
      <c r="BE73" s="131">
        <v>0</v>
      </c>
      <c r="BF73" s="136"/>
      <c r="BG73" s="131"/>
      <c r="BH73" s="213"/>
      <c r="BI73" s="214"/>
      <c r="BJ73" s="215"/>
      <c r="BK73" s="185"/>
    </row>
    <row r="74" spans="1:63" s="52" customFormat="1" ht="14.25">
      <c r="A74" s="43">
        <v>0</v>
      </c>
      <c r="B74" s="43">
        <v>0</v>
      </c>
      <c r="C74" s="79"/>
      <c r="D74" s="79" t="s">
        <v>39</v>
      </c>
      <c r="E74" s="11" t="s">
        <v>10</v>
      </c>
      <c r="F74" s="33" t="e">
        <v>#N/A</v>
      </c>
      <c r="G74" s="127"/>
      <c r="H74" s="105"/>
      <c r="I74" s="79"/>
      <c r="J74" s="127" t="s">
        <v>258</v>
      </c>
      <c r="K74" s="127"/>
      <c r="L74" s="127"/>
      <c r="M74" s="127"/>
      <c r="N74" s="129">
        <v>2</v>
      </c>
      <c r="O74" s="184">
        <v>0</v>
      </c>
      <c r="P74" s="107">
        <v>2</v>
      </c>
      <c r="Q74" s="181"/>
      <c r="R74" s="112">
        <v>40701</v>
      </c>
      <c r="S74" s="113">
        <v>-13.79</v>
      </c>
      <c r="T74" s="112">
        <v>40701</v>
      </c>
      <c r="U74" s="113">
        <v>-15.79</v>
      </c>
      <c r="V74" s="130"/>
      <c r="W74" s="115"/>
      <c r="X74" s="193"/>
      <c r="Y74" s="146" t="s">
        <v>259</v>
      </c>
      <c r="Z74" s="116"/>
      <c r="AA74" s="117"/>
      <c r="AB74" s="118"/>
      <c r="AC74" s="182"/>
      <c r="AD74" s="182"/>
      <c r="AE74" s="74"/>
      <c r="AF74" s="31">
        <v>0</v>
      </c>
      <c r="AG74" s="119"/>
      <c r="AH74" s="119"/>
      <c r="AI74" s="119"/>
      <c r="AJ74" s="119"/>
      <c r="AK74" s="119"/>
      <c r="AL74" s="119"/>
      <c r="AM74" s="118" t="s">
        <v>15</v>
      </c>
      <c r="AN74" s="120"/>
      <c r="AO74" s="121"/>
      <c r="AP74" s="122">
        <v>0</v>
      </c>
      <c r="AQ74" s="51" t="s">
        <v>39</v>
      </c>
      <c r="AR74" s="68">
        <v>23</v>
      </c>
      <c r="AS74" s="123" t="s">
        <v>890</v>
      </c>
      <c r="AT74" s="131" t="s">
        <v>260</v>
      </c>
      <c r="AU74" s="131"/>
      <c r="AV74" s="131"/>
      <c r="AW74" s="131"/>
      <c r="AX74" s="183"/>
      <c r="AY74" s="131"/>
      <c r="AZ74" s="131"/>
      <c r="BA74" s="131"/>
      <c r="BB74" s="125">
        <v>0</v>
      </c>
      <c r="BC74" s="126">
        <v>0</v>
      </c>
      <c r="BD74" s="124"/>
      <c r="BE74" s="131">
        <v>0</v>
      </c>
      <c r="BF74" s="136"/>
      <c r="BG74" s="131"/>
      <c r="BH74" s="213"/>
      <c r="BI74" s="214"/>
      <c r="BJ74" s="215"/>
      <c r="BK74" s="185"/>
    </row>
    <row r="75" spans="1:63" s="52" customFormat="1" ht="14.25">
      <c r="A75" s="43">
        <v>1</v>
      </c>
      <c r="B75" s="43">
        <v>1</v>
      </c>
      <c r="C75" s="79"/>
      <c r="D75" s="79">
        <v>1210</v>
      </c>
      <c r="E75" s="11" t="s">
        <v>10</v>
      </c>
      <c r="F75" s="33">
        <v>309</v>
      </c>
      <c r="G75" s="127" t="s">
        <v>142</v>
      </c>
      <c r="H75" s="105">
        <v>7085408</v>
      </c>
      <c r="I75" s="79">
        <v>10054033</v>
      </c>
      <c r="J75" s="127" t="s">
        <v>358</v>
      </c>
      <c r="K75" s="127">
        <v>294</v>
      </c>
      <c r="L75" s="127" t="s">
        <v>104</v>
      </c>
      <c r="M75" s="127">
        <v>0.23</v>
      </c>
      <c r="N75" s="107">
        <v>0.64</v>
      </c>
      <c r="O75" s="184">
        <v>0</v>
      </c>
      <c r="P75" s="129">
        <v>0.87</v>
      </c>
      <c r="Q75" s="181">
        <v>-6</v>
      </c>
      <c r="R75" s="112">
        <v>40701</v>
      </c>
      <c r="S75" s="113">
        <v>-15.79</v>
      </c>
      <c r="T75" s="112">
        <v>40701</v>
      </c>
      <c r="U75" s="113">
        <v>-16.66</v>
      </c>
      <c r="V75" s="130" t="s">
        <v>105</v>
      </c>
      <c r="W75" s="115" t="s">
        <v>109</v>
      </c>
      <c r="X75" s="192">
        <v>40695</v>
      </c>
      <c r="Y75" s="135" t="s">
        <v>303</v>
      </c>
      <c r="Z75" s="116"/>
      <c r="AA75" s="117"/>
      <c r="AB75" s="118"/>
      <c r="AC75" s="182" t="s">
        <v>137</v>
      </c>
      <c r="AD75" s="182">
        <v>2646</v>
      </c>
      <c r="AE75" s="74"/>
      <c r="AF75" s="31">
        <v>3528</v>
      </c>
      <c r="AG75" s="119">
        <v>11007430</v>
      </c>
      <c r="AH75" s="119" t="s">
        <v>138</v>
      </c>
      <c r="AI75" s="119">
        <v>11007426</v>
      </c>
      <c r="AJ75" s="119" t="s">
        <v>139</v>
      </c>
      <c r="AK75" s="119">
        <v>11007435</v>
      </c>
      <c r="AL75" s="119" t="s">
        <v>140</v>
      </c>
      <c r="AM75" s="118" t="s">
        <v>15</v>
      </c>
      <c r="AN75" s="120">
        <v>5500</v>
      </c>
      <c r="AO75" s="121" t="s">
        <v>142</v>
      </c>
      <c r="AP75" s="122" t="s">
        <v>106</v>
      </c>
      <c r="AQ75" s="51">
        <v>1210</v>
      </c>
      <c r="AR75" s="68">
        <v>23</v>
      </c>
      <c r="AS75" s="123" t="s">
        <v>890</v>
      </c>
      <c r="AT75" s="131" t="s">
        <v>132</v>
      </c>
      <c r="AU75" s="131">
        <v>9</v>
      </c>
      <c r="AV75" s="131">
        <v>2646</v>
      </c>
      <c r="AW75" s="131" t="s">
        <v>106</v>
      </c>
      <c r="AX75" s="183">
        <v>40696</v>
      </c>
      <c r="AY75" s="131">
        <v>12</v>
      </c>
      <c r="AZ75" s="131">
        <v>750</v>
      </c>
      <c r="BA75" s="131">
        <v>3528</v>
      </c>
      <c r="BB75" s="125">
        <v>5500</v>
      </c>
      <c r="BC75" s="126">
        <v>294</v>
      </c>
      <c r="BD75" s="124" t="s">
        <v>108</v>
      </c>
      <c r="BE75" s="131">
        <v>294</v>
      </c>
      <c r="BF75" s="136" t="s">
        <v>938</v>
      </c>
      <c r="BG75" s="131"/>
      <c r="BH75" s="213"/>
      <c r="BI75" s="214"/>
      <c r="BJ75" s="215"/>
      <c r="BK75" s="185"/>
    </row>
    <row r="76" spans="1:63" s="52" customFormat="1" ht="14.25">
      <c r="A76" s="43">
        <v>1</v>
      </c>
      <c r="B76" s="43">
        <v>2</v>
      </c>
      <c r="C76" s="79"/>
      <c r="D76" s="79">
        <v>1210</v>
      </c>
      <c r="E76" s="11" t="s">
        <v>10</v>
      </c>
      <c r="F76" s="33">
        <v>309</v>
      </c>
      <c r="G76" s="127" t="s">
        <v>142</v>
      </c>
      <c r="H76" s="128">
        <v>7084754</v>
      </c>
      <c r="I76" s="79">
        <v>10019907</v>
      </c>
      <c r="J76" s="259" t="s">
        <v>187</v>
      </c>
      <c r="K76" s="127">
        <v>65</v>
      </c>
      <c r="L76" s="127" t="s">
        <v>104</v>
      </c>
      <c r="M76" s="127">
        <v>0.23</v>
      </c>
      <c r="N76" s="107">
        <v>7.0000000000000007E-2</v>
      </c>
      <c r="O76" s="184">
        <v>0</v>
      </c>
      <c r="P76" s="129">
        <v>0.3</v>
      </c>
      <c r="Q76" s="181">
        <v>3</v>
      </c>
      <c r="R76" s="112">
        <v>40701</v>
      </c>
      <c r="S76" s="113">
        <v>-16.66</v>
      </c>
      <c r="T76" s="112">
        <v>40701</v>
      </c>
      <c r="U76" s="113">
        <v>-16.96</v>
      </c>
      <c r="V76" s="130" t="s">
        <v>105</v>
      </c>
      <c r="W76" s="115" t="s">
        <v>109</v>
      </c>
      <c r="X76" s="192">
        <v>40704</v>
      </c>
      <c r="Y76" s="114" t="s">
        <v>303</v>
      </c>
      <c r="Z76" s="116"/>
      <c r="AA76" s="117"/>
      <c r="AB76" s="118"/>
      <c r="AC76" s="182" t="s">
        <v>137</v>
      </c>
      <c r="AD76" s="182">
        <v>541</v>
      </c>
      <c r="AE76" s="74"/>
      <c r="AF76" s="31">
        <v>390</v>
      </c>
      <c r="AG76" s="119">
        <v>11001215</v>
      </c>
      <c r="AH76" s="119" t="s">
        <v>188</v>
      </c>
      <c r="AI76" s="119">
        <v>11002778</v>
      </c>
      <c r="AJ76" s="119" t="s">
        <v>189</v>
      </c>
      <c r="AK76" s="119">
        <v>11004453</v>
      </c>
      <c r="AL76" s="119" t="s">
        <v>190</v>
      </c>
      <c r="AM76" s="118" t="s">
        <v>15</v>
      </c>
      <c r="AN76" s="120">
        <v>5500</v>
      </c>
      <c r="AO76" s="121" t="s">
        <v>142</v>
      </c>
      <c r="AP76" s="122" t="s">
        <v>106</v>
      </c>
      <c r="AQ76" s="51" t="e">
        <v>#REF!</v>
      </c>
      <c r="AR76" s="68">
        <v>23</v>
      </c>
      <c r="AS76" s="123" t="s">
        <v>334</v>
      </c>
      <c r="AT76" s="131" t="s">
        <v>107</v>
      </c>
      <c r="AU76" s="131">
        <v>9</v>
      </c>
      <c r="AV76" s="131">
        <v>585</v>
      </c>
      <c r="AW76" s="131" t="s">
        <v>106</v>
      </c>
      <c r="AX76" s="183">
        <v>1</v>
      </c>
      <c r="AY76" s="131">
        <v>6</v>
      </c>
      <c r="AZ76" s="131">
        <v>1500</v>
      </c>
      <c r="BA76" s="131">
        <v>390</v>
      </c>
      <c r="BB76" s="125">
        <v>5500</v>
      </c>
      <c r="BC76" s="126">
        <v>65</v>
      </c>
      <c r="BD76" s="124" t="s">
        <v>108</v>
      </c>
      <c r="BE76" s="131">
        <v>65</v>
      </c>
      <c r="BF76" s="136"/>
      <c r="BG76" s="131"/>
      <c r="BH76" s="213"/>
      <c r="BI76" s="214"/>
      <c r="BJ76" s="215"/>
      <c r="BK76" s="185"/>
    </row>
    <row r="77" spans="1:63" s="52" customFormat="1" ht="17.100000000000001" customHeight="1">
      <c r="A77" s="43">
        <v>1</v>
      </c>
      <c r="B77" s="43">
        <v>2</v>
      </c>
      <c r="C77" s="79"/>
      <c r="D77" s="79">
        <v>1210</v>
      </c>
      <c r="E77" s="11" t="s">
        <v>10</v>
      </c>
      <c r="F77" s="33">
        <v>309</v>
      </c>
      <c r="G77" s="127" t="s">
        <v>142</v>
      </c>
      <c r="H77" s="128">
        <v>7085404</v>
      </c>
      <c r="I77" s="79">
        <v>10019907</v>
      </c>
      <c r="J77" s="127" t="s">
        <v>187</v>
      </c>
      <c r="K77" s="127">
        <v>176</v>
      </c>
      <c r="L77" s="127" t="s">
        <v>104</v>
      </c>
      <c r="M77" s="127">
        <v>0.23</v>
      </c>
      <c r="N77" s="107">
        <v>0.19</v>
      </c>
      <c r="O77" s="184">
        <v>0</v>
      </c>
      <c r="P77" s="129">
        <v>0.42</v>
      </c>
      <c r="Q77" s="181">
        <v>3</v>
      </c>
      <c r="R77" s="112">
        <v>40701</v>
      </c>
      <c r="S77" s="113">
        <v>-16.96</v>
      </c>
      <c r="T77" s="112">
        <v>40701</v>
      </c>
      <c r="U77" s="113">
        <v>-17.38</v>
      </c>
      <c r="V77" s="130" t="s">
        <v>105</v>
      </c>
      <c r="W77" s="115" t="s">
        <v>109</v>
      </c>
      <c r="X77" s="192">
        <v>40704</v>
      </c>
      <c r="Y77" s="132" t="s">
        <v>303</v>
      </c>
      <c r="Z77" s="116"/>
      <c r="AA77" s="117"/>
      <c r="AB77" s="118"/>
      <c r="AC77" s="182" t="s">
        <v>137</v>
      </c>
      <c r="AD77" s="182">
        <v>1586</v>
      </c>
      <c r="AE77" s="74"/>
      <c r="AF77" s="31">
        <v>1056</v>
      </c>
      <c r="AG77" s="119">
        <v>11001215</v>
      </c>
      <c r="AH77" s="119" t="s">
        <v>188</v>
      </c>
      <c r="AI77" s="119">
        <v>11002778</v>
      </c>
      <c r="AJ77" s="119" t="s">
        <v>189</v>
      </c>
      <c r="AK77" s="119">
        <v>11004453</v>
      </c>
      <c r="AL77" s="119" t="s">
        <v>190</v>
      </c>
      <c r="AM77" s="118" t="s">
        <v>15</v>
      </c>
      <c r="AN77" s="120">
        <v>5500</v>
      </c>
      <c r="AO77" s="121" t="s">
        <v>142</v>
      </c>
      <c r="AP77" s="122" t="s">
        <v>106</v>
      </c>
      <c r="AQ77" s="51"/>
      <c r="AR77" s="68">
        <v>23</v>
      </c>
      <c r="AS77" s="123" t="s">
        <v>890</v>
      </c>
      <c r="AT77" s="131" t="s">
        <v>107</v>
      </c>
      <c r="AU77" s="131">
        <v>9</v>
      </c>
      <c r="AV77" s="131">
        <v>1584</v>
      </c>
      <c r="AW77" s="131" t="s">
        <v>106</v>
      </c>
      <c r="AX77" s="183">
        <v>40696</v>
      </c>
      <c r="AY77" s="131">
        <v>6</v>
      </c>
      <c r="AZ77" s="131">
        <v>1500</v>
      </c>
      <c r="BA77" s="131">
        <v>1056</v>
      </c>
      <c r="BB77" s="125">
        <v>5500</v>
      </c>
      <c r="BC77" s="126">
        <v>176</v>
      </c>
      <c r="BD77" s="124" t="s">
        <v>108</v>
      </c>
      <c r="BE77" s="131">
        <v>176</v>
      </c>
      <c r="BF77" s="136" t="s">
        <v>939</v>
      </c>
      <c r="BG77" s="131"/>
      <c r="BH77" s="213"/>
      <c r="BI77" s="214"/>
      <c r="BJ77" s="215"/>
      <c r="BK77" s="185"/>
    </row>
    <row r="78" spans="1:63" s="52" customFormat="1" ht="14.25">
      <c r="A78" s="43">
        <v>1</v>
      </c>
      <c r="B78" s="43">
        <v>3</v>
      </c>
      <c r="C78" s="79"/>
      <c r="D78" s="79">
        <v>1210</v>
      </c>
      <c r="E78" s="11" t="s">
        <v>10</v>
      </c>
      <c r="F78" s="33">
        <v>309</v>
      </c>
      <c r="G78" s="127" t="s">
        <v>142</v>
      </c>
      <c r="H78" s="105">
        <v>7085417</v>
      </c>
      <c r="I78" s="103">
        <v>10050674</v>
      </c>
      <c r="J78" s="127" t="s">
        <v>240</v>
      </c>
      <c r="K78" s="127">
        <v>471</v>
      </c>
      <c r="L78" s="127" t="s">
        <v>104</v>
      </c>
      <c r="M78" s="127">
        <v>0.23</v>
      </c>
      <c r="N78" s="107">
        <v>1.03</v>
      </c>
      <c r="O78" s="184">
        <v>0</v>
      </c>
      <c r="P78" s="129">
        <v>1.26</v>
      </c>
      <c r="Q78" s="181">
        <v>3</v>
      </c>
      <c r="R78" s="112">
        <v>40701</v>
      </c>
      <c r="S78" s="113">
        <v>-17.38</v>
      </c>
      <c r="T78" s="112">
        <v>40701</v>
      </c>
      <c r="U78" s="113">
        <v>-18.64</v>
      </c>
      <c r="V78" s="130" t="s">
        <v>105</v>
      </c>
      <c r="W78" s="115" t="s">
        <v>109</v>
      </c>
      <c r="X78" s="192">
        <v>40704</v>
      </c>
      <c r="Y78" s="132" t="s">
        <v>303</v>
      </c>
      <c r="Z78" s="116"/>
      <c r="AA78" s="117"/>
      <c r="AB78" s="118"/>
      <c r="AC78" s="182" t="s">
        <v>689</v>
      </c>
      <c r="AD78" s="182">
        <v>4239</v>
      </c>
      <c r="AE78" s="74"/>
      <c r="AF78" s="31">
        <v>5652</v>
      </c>
      <c r="AG78" s="119">
        <v>11007430</v>
      </c>
      <c r="AH78" s="119" t="s">
        <v>138</v>
      </c>
      <c r="AI78" s="119">
        <v>11007426</v>
      </c>
      <c r="AJ78" s="119" t="s">
        <v>139</v>
      </c>
      <c r="AK78" s="119">
        <v>11007435</v>
      </c>
      <c r="AL78" s="119" t="s">
        <v>140</v>
      </c>
      <c r="AM78" s="118" t="s">
        <v>15</v>
      </c>
      <c r="AN78" s="120">
        <v>5500</v>
      </c>
      <c r="AO78" s="121" t="s">
        <v>142</v>
      </c>
      <c r="AP78" s="122" t="s">
        <v>106</v>
      </c>
      <c r="AQ78" s="51"/>
      <c r="AR78" s="68">
        <v>23</v>
      </c>
      <c r="AS78" s="123" t="s">
        <v>890</v>
      </c>
      <c r="AT78" s="131" t="s">
        <v>107</v>
      </c>
      <c r="AU78" s="131">
        <v>9</v>
      </c>
      <c r="AV78" s="131">
        <v>4239</v>
      </c>
      <c r="AW78" s="131" t="s">
        <v>106</v>
      </c>
      <c r="AX78" s="183">
        <v>40696</v>
      </c>
      <c r="AY78" s="131">
        <v>12</v>
      </c>
      <c r="AZ78" s="131">
        <v>750</v>
      </c>
      <c r="BA78" s="131">
        <v>5652</v>
      </c>
      <c r="BB78" s="125">
        <v>5500</v>
      </c>
      <c r="BC78" s="126">
        <v>471</v>
      </c>
      <c r="BD78" s="124" t="s">
        <v>108</v>
      </c>
      <c r="BE78" s="131">
        <v>471</v>
      </c>
      <c r="BF78" s="136" t="s">
        <v>938</v>
      </c>
      <c r="BG78" s="131"/>
      <c r="BH78" s="213"/>
      <c r="BI78" s="214"/>
      <c r="BJ78" s="215"/>
      <c r="BK78" s="185"/>
    </row>
    <row r="79" spans="1:63" s="52" customFormat="1" ht="14.25">
      <c r="A79" s="43">
        <v>1</v>
      </c>
      <c r="B79" s="43">
        <v>2</v>
      </c>
      <c r="C79" s="79"/>
      <c r="D79" s="79">
        <v>1123</v>
      </c>
      <c r="E79" s="11">
        <v>0</v>
      </c>
      <c r="F79" s="33">
        <v>135</v>
      </c>
      <c r="G79" s="127" t="s">
        <v>142</v>
      </c>
      <c r="H79" s="128">
        <v>7085076</v>
      </c>
      <c r="I79" s="79">
        <v>10045949</v>
      </c>
      <c r="J79" s="127" t="s">
        <v>940</v>
      </c>
      <c r="K79" s="127">
        <v>110</v>
      </c>
      <c r="L79" s="127" t="s">
        <v>104</v>
      </c>
      <c r="M79" s="127">
        <v>0.23</v>
      </c>
      <c r="N79" s="107">
        <v>0.12</v>
      </c>
      <c r="O79" s="184">
        <v>0.17</v>
      </c>
      <c r="P79" s="129">
        <v>0.35</v>
      </c>
      <c r="Q79" s="181">
        <v>3</v>
      </c>
      <c r="R79" s="112">
        <v>40701</v>
      </c>
      <c r="S79" s="113">
        <v>-18.64</v>
      </c>
      <c r="T79" s="112">
        <v>40701</v>
      </c>
      <c r="U79" s="113">
        <v>-18.989999999999998</v>
      </c>
      <c r="V79" s="130" t="s">
        <v>105</v>
      </c>
      <c r="W79" s="115" t="s">
        <v>109</v>
      </c>
      <c r="X79" s="192">
        <v>40704</v>
      </c>
      <c r="Y79" s="132" t="s">
        <v>303</v>
      </c>
      <c r="Z79" s="116"/>
      <c r="AA79" s="117"/>
      <c r="AB79" s="118"/>
      <c r="AC79" s="182" t="s">
        <v>350</v>
      </c>
      <c r="AD79" s="182">
        <v>495</v>
      </c>
      <c r="AE79" s="74"/>
      <c r="AF79" s="31">
        <v>660</v>
      </c>
      <c r="AG79" s="119">
        <v>11007431</v>
      </c>
      <c r="AH79" s="119" t="s">
        <v>158</v>
      </c>
      <c r="AI79" s="119">
        <v>11005544</v>
      </c>
      <c r="AJ79" s="119" t="s">
        <v>157</v>
      </c>
      <c r="AK79" s="119"/>
      <c r="AL79" s="119"/>
      <c r="AM79" s="118" t="s">
        <v>15</v>
      </c>
      <c r="AN79" s="120">
        <v>5500</v>
      </c>
      <c r="AO79" s="121" t="s">
        <v>142</v>
      </c>
      <c r="AP79" s="122" t="s">
        <v>106</v>
      </c>
      <c r="AQ79" s="51"/>
      <c r="AR79" s="68">
        <v>23</v>
      </c>
      <c r="AS79" s="123" t="s">
        <v>890</v>
      </c>
      <c r="AT79" s="131" t="s">
        <v>107</v>
      </c>
      <c r="AU79" s="131">
        <v>4.5</v>
      </c>
      <c r="AV79" s="131">
        <v>495</v>
      </c>
      <c r="AW79" s="131" t="s">
        <v>106</v>
      </c>
      <c r="AX79" s="183">
        <v>40696</v>
      </c>
      <c r="AY79" s="131">
        <v>6</v>
      </c>
      <c r="AZ79" s="131">
        <v>750</v>
      </c>
      <c r="BA79" s="131">
        <v>660</v>
      </c>
      <c r="BB79" s="125">
        <v>5500</v>
      </c>
      <c r="BC79" s="126">
        <v>55</v>
      </c>
      <c r="BD79" s="124" t="s">
        <v>108</v>
      </c>
      <c r="BE79" s="131">
        <v>110</v>
      </c>
      <c r="BF79" s="136" t="s">
        <v>158</v>
      </c>
      <c r="BG79" s="131"/>
      <c r="BH79" s="213"/>
      <c r="BI79" s="214"/>
      <c r="BJ79" s="215"/>
      <c r="BK79" s="185"/>
    </row>
    <row r="80" spans="1:63" s="52" customFormat="1" ht="17.100000000000001" customHeight="1">
      <c r="A80" s="43">
        <v>1</v>
      </c>
      <c r="B80" s="43">
        <v>1</v>
      </c>
      <c r="C80" s="79"/>
      <c r="D80" s="79">
        <v>1123</v>
      </c>
      <c r="E80" s="11" t="s">
        <v>10</v>
      </c>
      <c r="F80" s="33">
        <v>135</v>
      </c>
      <c r="G80" s="127" t="s">
        <v>142</v>
      </c>
      <c r="H80" s="105">
        <v>7085075</v>
      </c>
      <c r="I80" s="79">
        <v>10045935</v>
      </c>
      <c r="J80" s="127" t="s">
        <v>941</v>
      </c>
      <c r="K80" s="127">
        <v>400</v>
      </c>
      <c r="L80" s="127" t="s">
        <v>104</v>
      </c>
      <c r="M80" s="127">
        <v>0.23</v>
      </c>
      <c r="N80" s="107">
        <v>0.44</v>
      </c>
      <c r="O80" s="184">
        <v>0</v>
      </c>
      <c r="P80" s="107">
        <v>0.67</v>
      </c>
      <c r="Q80" s="181">
        <v>3</v>
      </c>
      <c r="R80" s="112">
        <v>40701</v>
      </c>
      <c r="S80" s="113">
        <v>-18.989999999999998</v>
      </c>
      <c r="T80" s="112">
        <v>40701</v>
      </c>
      <c r="U80" s="113">
        <v>-19.66</v>
      </c>
      <c r="V80" s="130" t="s">
        <v>105</v>
      </c>
      <c r="W80" s="115" t="s">
        <v>109</v>
      </c>
      <c r="X80" s="192">
        <v>40704</v>
      </c>
      <c r="Y80" s="132" t="s">
        <v>303</v>
      </c>
      <c r="Z80" s="116"/>
      <c r="AA80" s="117"/>
      <c r="AB80" s="118"/>
      <c r="AC80" s="182" t="s">
        <v>350</v>
      </c>
      <c r="AD80" s="182">
        <v>1800</v>
      </c>
      <c r="AE80" s="74"/>
      <c r="AF80" s="31">
        <v>2400</v>
      </c>
      <c r="AG80" s="119">
        <v>11007431</v>
      </c>
      <c r="AH80" s="119" t="s">
        <v>158</v>
      </c>
      <c r="AI80" s="119">
        <v>11005544</v>
      </c>
      <c r="AJ80" s="119" t="s">
        <v>157</v>
      </c>
      <c r="AK80" s="119"/>
      <c r="AL80" s="119"/>
      <c r="AM80" s="118" t="s">
        <v>15</v>
      </c>
      <c r="AN80" s="120">
        <v>5500</v>
      </c>
      <c r="AO80" s="121" t="s">
        <v>142</v>
      </c>
      <c r="AP80" s="122" t="s">
        <v>106</v>
      </c>
      <c r="AQ80" s="51">
        <v>1123</v>
      </c>
      <c r="AR80" s="68">
        <v>23</v>
      </c>
      <c r="AS80" s="123" t="s">
        <v>890</v>
      </c>
      <c r="AT80" s="131" t="s">
        <v>107</v>
      </c>
      <c r="AU80" s="131">
        <v>4.5</v>
      </c>
      <c r="AV80" s="131">
        <v>1800</v>
      </c>
      <c r="AW80" s="131" t="s">
        <v>106</v>
      </c>
      <c r="AX80" s="183">
        <v>40696</v>
      </c>
      <c r="AY80" s="131">
        <v>6</v>
      </c>
      <c r="AZ80" s="131">
        <v>750</v>
      </c>
      <c r="BA80" s="131">
        <v>2400</v>
      </c>
      <c r="BB80" s="125">
        <v>5500</v>
      </c>
      <c r="BC80" s="126">
        <v>200</v>
      </c>
      <c r="BD80" s="124" t="s">
        <v>108</v>
      </c>
      <c r="BE80" s="131">
        <v>400</v>
      </c>
      <c r="BF80" s="136" t="s">
        <v>158</v>
      </c>
      <c r="BG80" s="131"/>
      <c r="BH80" s="213"/>
      <c r="BI80" s="214"/>
      <c r="BJ80" s="215"/>
      <c r="BK80" s="185"/>
    </row>
    <row r="81" spans="1:63" s="52" customFormat="1" ht="14.25">
      <c r="A81" s="43">
        <v>1</v>
      </c>
      <c r="B81" s="43">
        <v>1</v>
      </c>
      <c r="C81" s="79"/>
      <c r="D81" s="79">
        <v>2135</v>
      </c>
      <c r="E81" s="11">
        <v>0</v>
      </c>
      <c r="F81" s="33">
        <v>136</v>
      </c>
      <c r="G81" s="127" t="s">
        <v>142</v>
      </c>
      <c r="H81" s="128">
        <v>1274138</v>
      </c>
      <c r="I81" s="79">
        <v>10045683</v>
      </c>
      <c r="J81" s="259" t="s">
        <v>942</v>
      </c>
      <c r="K81" s="127">
        <v>1036</v>
      </c>
      <c r="L81" s="127" t="s">
        <v>104</v>
      </c>
      <c r="M81" s="127">
        <v>0.23</v>
      </c>
      <c r="N81" s="107">
        <v>2.2599999999999998</v>
      </c>
      <c r="O81" s="184">
        <v>0.17</v>
      </c>
      <c r="P81" s="129">
        <v>2.4900000000000002</v>
      </c>
      <c r="Q81" s="181">
        <v>3</v>
      </c>
      <c r="R81" s="112">
        <v>40701</v>
      </c>
      <c r="S81" s="113">
        <v>-19.66</v>
      </c>
      <c r="T81" s="112">
        <v>40701</v>
      </c>
      <c r="U81" s="113">
        <v>-22.15</v>
      </c>
      <c r="V81" s="130" t="s">
        <v>105</v>
      </c>
      <c r="W81" s="115" t="s">
        <v>109</v>
      </c>
      <c r="X81" s="192">
        <v>40704</v>
      </c>
      <c r="Y81" s="114" t="s">
        <v>303</v>
      </c>
      <c r="Z81" s="116"/>
      <c r="AA81" s="117"/>
      <c r="AB81" s="118"/>
      <c r="AC81" s="182" t="s">
        <v>117</v>
      </c>
      <c r="AD81" s="182">
        <v>9346</v>
      </c>
      <c r="AE81" s="74"/>
      <c r="AF81" s="31">
        <v>12432</v>
      </c>
      <c r="AG81" s="119">
        <v>11007432</v>
      </c>
      <c r="AH81" s="119" t="s">
        <v>144</v>
      </c>
      <c r="AI81" s="119">
        <v>11007426</v>
      </c>
      <c r="AJ81" s="119" t="s">
        <v>139</v>
      </c>
      <c r="AK81" s="119">
        <v>11007434</v>
      </c>
      <c r="AL81" s="119" t="s">
        <v>121</v>
      </c>
      <c r="AM81" s="118" t="s">
        <v>15</v>
      </c>
      <c r="AN81" s="120">
        <v>5500</v>
      </c>
      <c r="AO81" s="121" t="s">
        <v>142</v>
      </c>
      <c r="AP81" s="122" t="s">
        <v>106</v>
      </c>
      <c r="AQ81" s="51"/>
      <c r="AR81" s="68">
        <v>23</v>
      </c>
      <c r="AS81" s="123" t="s">
        <v>890</v>
      </c>
      <c r="AT81" s="131" t="s">
        <v>107</v>
      </c>
      <c r="AU81" s="131">
        <v>9</v>
      </c>
      <c r="AV81" s="131">
        <v>9324</v>
      </c>
      <c r="AW81" s="131" t="s">
        <v>106</v>
      </c>
      <c r="AX81" s="183">
        <v>40696</v>
      </c>
      <c r="AY81" s="131">
        <v>12</v>
      </c>
      <c r="AZ81" s="131">
        <v>750</v>
      </c>
      <c r="BA81" s="131">
        <v>12432</v>
      </c>
      <c r="BB81" s="125">
        <v>5500</v>
      </c>
      <c r="BC81" s="126">
        <v>1036</v>
      </c>
      <c r="BD81" s="124" t="s">
        <v>108</v>
      </c>
      <c r="BE81" s="131">
        <v>1036</v>
      </c>
      <c r="BF81" s="136" t="s">
        <v>943</v>
      </c>
      <c r="BG81" s="131"/>
      <c r="BH81" s="213"/>
      <c r="BI81" s="214"/>
      <c r="BJ81" s="215"/>
      <c r="BK81" s="185"/>
    </row>
    <row r="82" spans="1:63" s="52" customFormat="1" ht="14.25">
      <c r="A82" s="43">
        <v>1</v>
      </c>
      <c r="B82" s="43">
        <v>2</v>
      </c>
      <c r="C82" s="79"/>
      <c r="D82" s="79">
        <v>2203</v>
      </c>
      <c r="E82" s="11">
        <v>0</v>
      </c>
      <c r="F82" s="33">
        <v>89</v>
      </c>
      <c r="G82" s="127" t="s">
        <v>142</v>
      </c>
      <c r="H82" s="128">
        <v>7084850</v>
      </c>
      <c r="I82" s="79">
        <v>10052082</v>
      </c>
      <c r="J82" s="127" t="s">
        <v>172</v>
      </c>
      <c r="K82" s="127">
        <v>20300</v>
      </c>
      <c r="L82" s="127" t="s">
        <v>104</v>
      </c>
      <c r="M82" s="127">
        <v>0.23</v>
      </c>
      <c r="N82" s="107">
        <v>16.920000000000002</v>
      </c>
      <c r="O82" s="184">
        <v>0.17</v>
      </c>
      <c r="P82" s="129">
        <v>17.149999999999999</v>
      </c>
      <c r="Q82" s="181">
        <v>2</v>
      </c>
      <c r="R82" s="112">
        <v>40701</v>
      </c>
      <c r="S82" s="113">
        <v>-22.15</v>
      </c>
      <c r="T82" s="112">
        <v>40702</v>
      </c>
      <c r="U82" s="113">
        <v>-15.3</v>
      </c>
      <c r="V82" s="130" t="s">
        <v>105</v>
      </c>
      <c r="W82" s="115" t="s">
        <v>109</v>
      </c>
      <c r="X82" s="192">
        <v>40704</v>
      </c>
      <c r="Y82" s="132" t="s">
        <v>356</v>
      </c>
      <c r="Z82" s="116"/>
      <c r="AA82" s="117"/>
      <c r="AB82" s="118"/>
      <c r="AC82" s="182" t="s">
        <v>173</v>
      </c>
      <c r="AD82" s="182">
        <v>91350</v>
      </c>
      <c r="AE82" s="74"/>
      <c r="AF82" s="31">
        <v>121800</v>
      </c>
      <c r="AG82" s="119">
        <v>11007433</v>
      </c>
      <c r="AH82" s="119" t="s">
        <v>174</v>
      </c>
      <c r="AI82" s="119">
        <v>11006932</v>
      </c>
      <c r="AJ82" s="119" t="s">
        <v>175</v>
      </c>
      <c r="AK82" s="119"/>
      <c r="AL82" s="119"/>
      <c r="AM82" s="118" t="s">
        <v>15</v>
      </c>
      <c r="AN82" s="120">
        <v>7200</v>
      </c>
      <c r="AO82" s="121" t="s">
        <v>142</v>
      </c>
      <c r="AP82" s="122" t="s">
        <v>106</v>
      </c>
      <c r="AQ82" s="51">
        <v>2203</v>
      </c>
      <c r="AR82" s="68">
        <v>23</v>
      </c>
      <c r="AS82" s="123" t="s">
        <v>890</v>
      </c>
      <c r="AT82" s="131" t="s">
        <v>113</v>
      </c>
      <c r="AU82" s="131">
        <v>4.5</v>
      </c>
      <c r="AV82" s="131">
        <v>91350</v>
      </c>
      <c r="AW82" s="131" t="s">
        <v>106</v>
      </c>
      <c r="AX82" s="183">
        <v>40696</v>
      </c>
      <c r="AY82" s="131">
        <v>6</v>
      </c>
      <c r="AZ82" s="131">
        <v>750</v>
      </c>
      <c r="BA82" s="131">
        <v>121800</v>
      </c>
      <c r="BB82" s="125">
        <v>7200</v>
      </c>
      <c r="BC82" s="126">
        <v>10150</v>
      </c>
      <c r="BD82" s="124" t="s">
        <v>194</v>
      </c>
      <c r="BE82" s="131">
        <v>20300</v>
      </c>
      <c r="BF82" s="136" t="s">
        <v>357</v>
      </c>
      <c r="BG82" s="131"/>
      <c r="BH82" s="213"/>
      <c r="BI82" s="214"/>
      <c r="BJ82" s="215"/>
      <c r="BK82" s="185"/>
    </row>
    <row r="83" spans="1:63" s="52" customFormat="1" ht="14.25">
      <c r="A83" s="43">
        <v>0</v>
      </c>
      <c r="B83" s="43">
        <v>0</v>
      </c>
      <c r="C83" s="79"/>
      <c r="D83" s="79" t="s">
        <v>39</v>
      </c>
      <c r="E83" s="11" t="s">
        <v>10</v>
      </c>
      <c r="F83" s="33" t="e">
        <v>#N/A</v>
      </c>
      <c r="G83" s="127"/>
      <c r="H83" s="105"/>
      <c r="I83" s="79"/>
      <c r="J83" s="127" t="s">
        <v>258</v>
      </c>
      <c r="K83" s="104"/>
      <c r="L83" s="104"/>
      <c r="M83" s="104"/>
      <c r="N83" s="107">
        <v>2</v>
      </c>
      <c r="O83" s="108">
        <v>0</v>
      </c>
      <c r="P83" s="107">
        <v>2</v>
      </c>
      <c r="Q83" s="181"/>
      <c r="R83" s="112">
        <v>40702</v>
      </c>
      <c r="S83" s="113">
        <v>-15.3</v>
      </c>
      <c r="T83" s="112">
        <v>40702</v>
      </c>
      <c r="U83" s="113">
        <v>-17.3</v>
      </c>
      <c r="V83" s="130"/>
      <c r="W83" s="115"/>
      <c r="X83" s="192"/>
      <c r="Y83" s="135" t="s">
        <v>259</v>
      </c>
      <c r="Z83" s="116"/>
      <c r="AA83" s="117"/>
      <c r="AB83" s="118"/>
      <c r="AC83" s="182"/>
      <c r="AD83" s="182"/>
      <c r="AE83" s="74"/>
      <c r="AF83" s="31">
        <v>0</v>
      </c>
      <c r="AG83" s="119"/>
      <c r="AH83" s="119"/>
      <c r="AI83" s="119"/>
      <c r="AJ83" s="119"/>
      <c r="AK83" s="119"/>
      <c r="AL83" s="119"/>
      <c r="AM83" s="118" t="s">
        <v>15</v>
      </c>
      <c r="AN83" s="120"/>
      <c r="AO83" s="121"/>
      <c r="AP83" s="122">
        <v>0</v>
      </c>
      <c r="AQ83" s="51" t="s">
        <v>39</v>
      </c>
      <c r="AR83" s="68">
        <v>23</v>
      </c>
      <c r="AS83" s="123" t="s">
        <v>890</v>
      </c>
      <c r="AT83" s="131" t="s">
        <v>260</v>
      </c>
      <c r="AU83" s="131"/>
      <c r="AV83" s="131"/>
      <c r="AW83" s="131"/>
      <c r="AX83" s="183"/>
      <c r="AY83" s="131"/>
      <c r="AZ83" s="131"/>
      <c r="BA83" s="131"/>
      <c r="BB83" s="125">
        <v>0</v>
      </c>
      <c r="BC83" s="126">
        <v>0</v>
      </c>
      <c r="BD83" s="124"/>
      <c r="BE83" s="131">
        <v>0</v>
      </c>
      <c r="BF83" s="136"/>
      <c r="BG83" s="131"/>
      <c r="BH83" s="213"/>
      <c r="BI83" s="214"/>
      <c r="BJ83" s="215"/>
      <c r="BK83" s="185"/>
    </row>
    <row r="84" spans="1:63" s="52" customFormat="1" ht="14.25">
      <c r="A84" s="43">
        <v>1</v>
      </c>
      <c r="B84" s="43">
        <v>2</v>
      </c>
      <c r="C84" s="79"/>
      <c r="D84" s="79">
        <v>1109</v>
      </c>
      <c r="E84" s="11" t="s">
        <v>10</v>
      </c>
      <c r="F84" s="33">
        <v>11</v>
      </c>
      <c r="G84" s="127" t="s">
        <v>142</v>
      </c>
      <c r="H84" s="105">
        <v>1277322</v>
      </c>
      <c r="I84" s="79">
        <v>10051763</v>
      </c>
      <c r="J84" s="127" t="s">
        <v>286</v>
      </c>
      <c r="K84" s="127">
        <v>2000</v>
      </c>
      <c r="L84" s="127" t="s">
        <v>104</v>
      </c>
      <c r="M84" s="127">
        <v>0.23</v>
      </c>
      <c r="N84" s="107">
        <v>1.67</v>
      </c>
      <c r="O84" s="184">
        <v>0</v>
      </c>
      <c r="P84" s="129">
        <v>1.9</v>
      </c>
      <c r="Q84" s="181">
        <v>1</v>
      </c>
      <c r="R84" s="112">
        <v>40702</v>
      </c>
      <c r="S84" s="113">
        <v>-17.3</v>
      </c>
      <c r="T84" s="112">
        <v>40702</v>
      </c>
      <c r="U84" s="113">
        <v>-19.2</v>
      </c>
      <c r="V84" s="130" t="s">
        <v>105</v>
      </c>
      <c r="W84" s="115" t="s">
        <v>109</v>
      </c>
      <c r="X84" s="192">
        <v>40703</v>
      </c>
      <c r="Y84" s="132" t="s">
        <v>362</v>
      </c>
      <c r="Z84" s="116"/>
      <c r="AA84" s="117"/>
      <c r="AB84" s="118"/>
      <c r="AC84" s="182" t="s">
        <v>134</v>
      </c>
      <c r="AD84" s="182">
        <v>18000</v>
      </c>
      <c r="AE84" s="74"/>
      <c r="AF84" s="31">
        <v>12000</v>
      </c>
      <c r="AG84" s="119">
        <v>11005053</v>
      </c>
      <c r="AH84" s="119" t="s">
        <v>944</v>
      </c>
      <c r="AI84" s="119">
        <v>11003893</v>
      </c>
      <c r="AJ84" s="119" t="s">
        <v>112</v>
      </c>
      <c r="AK84" s="119">
        <v>11007797</v>
      </c>
      <c r="AL84" s="119" t="s">
        <v>287</v>
      </c>
      <c r="AM84" s="118" t="s">
        <v>15</v>
      </c>
      <c r="AN84" s="120">
        <v>7200</v>
      </c>
      <c r="AO84" s="121" t="s">
        <v>142</v>
      </c>
      <c r="AP84" s="122" t="s">
        <v>106</v>
      </c>
      <c r="AQ84" s="51">
        <v>1109</v>
      </c>
      <c r="AR84" s="68">
        <v>23</v>
      </c>
      <c r="AS84" s="123" t="s">
        <v>890</v>
      </c>
      <c r="AT84" s="131" t="s">
        <v>126</v>
      </c>
      <c r="AU84" s="131">
        <v>9</v>
      </c>
      <c r="AV84" s="131">
        <v>18000</v>
      </c>
      <c r="AW84" s="131" t="s">
        <v>106</v>
      </c>
      <c r="AX84" s="183" t="e">
        <v>#N/A</v>
      </c>
      <c r="AY84" s="131">
        <v>6</v>
      </c>
      <c r="AZ84" s="131">
        <v>1500</v>
      </c>
      <c r="BA84" s="131">
        <v>12000</v>
      </c>
      <c r="BB84" s="125">
        <v>7200</v>
      </c>
      <c r="BC84" s="126">
        <v>2000</v>
      </c>
      <c r="BD84" s="124" t="s">
        <v>108</v>
      </c>
      <c r="BE84" s="131">
        <v>2000</v>
      </c>
      <c r="BF84" s="136" t="s">
        <v>945</v>
      </c>
      <c r="BG84" s="131"/>
      <c r="BH84" s="213"/>
      <c r="BI84" s="214"/>
      <c r="BJ84" s="215"/>
      <c r="BK84" s="185"/>
    </row>
    <row r="85" spans="1:63" s="52" customFormat="1" ht="15">
      <c r="A85" s="43">
        <v>1</v>
      </c>
      <c r="B85" s="43">
        <v>3</v>
      </c>
      <c r="C85" s="79"/>
      <c r="D85" s="79">
        <v>1109</v>
      </c>
      <c r="E85" s="11" t="s">
        <v>10</v>
      </c>
      <c r="F85" s="33">
        <v>11</v>
      </c>
      <c r="G85" s="127" t="s">
        <v>142</v>
      </c>
      <c r="H85" s="139">
        <v>7084843</v>
      </c>
      <c r="I85" s="79">
        <v>10047667</v>
      </c>
      <c r="J85" s="127" t="s">
        <v>946</v>
      </c>
      <c r="K85" s="104">
        <v>30380</v>
      </c>
      <c r="L85" s="104" t="s">
        <v>104</v>
      </c>
      <c r="M85" s="104">
        <v>0.23</v>
      </c>
      <c r="N85" s="107">
        <v>25.32</v>
      </c>
      <c r="O85" s="108">
        <v>0</v>
      </c>
      <c r="P85" s="129">
        <v>25.55</v>
      </c>
      <c r="Q85" s="181">
        <v>1</v>
      </c>
      <c r="R85" s="112">
        <v>40702</v>
      </c>
      <c r="S85" s="113">
        <v>-19.2</v>
      </c>
      <c r="T85" s="112">
        <v>40703</v>
      </c>
      <c r="U85" s="113">
        <v>-20.75</v>
      </c>
      <c r="V85" s="130" t="s">
        <v>105</v>
      </c>
      <c r="W85" s="115" t="s">
        <v>109</v>
      </c>
      <c r="X85" s="192">
        <v>40704</v>
      </c>
      <c r="Y85" s="135" t="s">
        <v>356</v>
      </c>
      <c r="Z85" s="116"/>
      <c r="AA85" s="117"/>
      <c r="AB85" s="118"/>
      <c r="AC85" s="182" t="s">
        <v>134</v>
      </c>
      <c r="AD85" s="182">
        <v>136710</v>
      </c>
      <c r="AE85" s="74"/>
      <c r="AF85" s="31">
        <v>182280</v>
      </c>
      <c r="AG85" s="119">
        <v>11004118</v>
      </c>
      <c r="AH85" s="119" t="s">
        <v>193</v>
      </c>
      <c r="AI85" s="119">
        <v>11006932</v>
      </c>
      <c r="AJ85" s="119" t="s">
        <v>175</v>
      </c>
      <c r="AK85" s="119"/>
      <c r="AL85" s="119"/>
      <c r="AM85" s="118" t="s">
        <v>15</v>
      </c>
      <c r="AN85" s="120">
        <v>7200</v>
      </c>
      <c r="AO85" s="121" t="s">
        <v>142</v>
      </c>
      <c r="AP85" s="122" t="s">
        <v>106</v>
      </c>
      <c r="AQ85" s="51">
        <v>1109</v>
      </c>
      <c r="AR85" s="68">
        <v>23</v>
      </c>
      <c r="AS85" s="123" t="s">
        <v>351</v>
      </c>
      <c r="AT85" s="131" t="s">
        <v>126</v>
      </c>
      <c r="AU85" s="131">
        <v>4.5</v>
      </c>
      <c r="AV85" s="131">
        <v>136710</v>
      </c>
      <c r="AW85" s="131" t="s">
        <v>106</v>
      </c>
      <c r="AX85" s="183">
        <v>40696</v>
      </c>
      <c r="AY85" s="131">
        <v>6</v>
      </c>
      <c r="AZ85" s="131">
        <v>750</v>
      </c>
      <c r="BA85" s="131">
        <v>182280</v>
      </c>
      <c r="BB85" s="125">
        <v>7200</v>
      </c>
      <c r="BC85" s="126">
        <v>15190</v>
      </c>
      <c r="BD85" s="124" t="s">
        <v>194</v>
      </c>
      <c r="BE85" s="131">
        <v>30380</v>
      </c>
      <c r="BF85" s="136" t="s">
        <v>947</v>
      </c>
      <c r="BG85" s="131"/>
      <c r="BH85" s="213"/>
      <c r="BI85" s="214"/>
      <c r="BJ85" s="215"/>
      <c r="BK85" s="185"/>
    </row>
    <row r="86" spans="1:63" s="52" customFormat="1" ht="14.25">
      <c r="A86" s="43">
        <v>0</v>
      </c>
      <c r="B86" s="43">
        <v>0</v>
      </c>
      <c r="C86" s="79"/>
      <c r="D86" s="79" t="s">
        <v>39</v>
      </c>
      <c r="E86" s="11" t="s">
        <v>10</v>
      </c>
      <c r="F86" s="33" t="e">
        <v>#N/A</v>
      </c>
      <c r="G86" s="127"/>
      <c r="H86" s="128"/>
      <c r="I86" s="79"/>
      <c r="J86" s="259" t="s">
        <v>258</v>
      </c>
      <c r="K86" s="127"/>
      <c r="L86" s="127"/>
      <c r="M86" s="127"/>
      <c r="N86" s="107">
        <v>2</v>
      </c>
      <c r="O86" s="184">
        <v>0</v>
      </c>
      <c r="P86" s="129">
        <v>2</v>
      </c>
      <c r="Q86" s="181"/>
      <c r="R86" s="110">
        <v>40703</v>
      </c>
      <c r="S86" s="111">
        <v>-20.75</v>
      </c>
      <c r="T86" s="112">
        <v>40703</v>
      </c>
      <c r="U86" s="113">
        <v>-22.75</v>
      </c>
      <c r="V86" s="130"/>
      <c r="W86" s="115"/>
      <c r="X86" s="192"/>
      <c r="Y86" s="114" t="s">
        <v>259</v>
      </c>
      <c r="Z86" s="116"/>
      <c r="AA86" s="117"/>
      <c r="AB86" s="118"/>
      <c r="AC86" s="182"/>
      <c r="AD86" s="182"/>
      <c r="AE86" s="74"/>
      <c r="AF86" s="31">
        <v>0</v>
      </c>
      <c r="AG86" s="119"/>
      <c r="AH86" s="119"/>
      <c r="AI86" s="119"/>
      <c r="AJ86" s="119"/>
      <c r="AK86" s="119"/>
      <c r="AL86" s="119"/>
      <c r="AM86" s="118" t="s">
        <v>15</v>
      </c>
      <c r="AN86" s="120"/>
      <c r="AO86" s="121"/>
      <c r="AP86" s="122">
        <v>0</v>
      </c>
      <c r="AQ86" s="51" t="s">
        <v>39</v>
      </c>
      <c r="AR86" s="68">
        <v>23</v>
      </c>
      <c r="AS86" s="123" t="s">
        <v>890</v>
      </c>
      <c r="AT86" s="131" t="s">
        <v>260</v>
      </c>
      <c r="AU86" s="131"/>
      <c r="AV86" s="131"/>
      <c r="AW86" s="131"/>
      <c r="AX86" s="183"/>
      <c r="AY86" s="131"/>
      <c r="AZ86" s="131"/>
      <c r="BA86" s="131"/>
      <c r="BB86" s="125">
        <v>0</v>
      </c>
      <c r="BC86" s="126">
        <v>0</v>
      </c>
      <c r="BD86" s="124"/>
      <c r="BE86" s="131">
        <v>0</v>
      </c>
      <c r="BF86" s="136"/>
      <c r="BG86" s="131"/>
      <c r="BH86" s="213"/>
      <c r="BI86" s="214"/>
      <c r="BJ86" s="215"/>
      <c r="BK86" s="185"/>
    </row>
    <row r="87" spans="1:63" s="52" customFormat="1" ht="16.5" customHeight="1">
      <c r="A87" s="43">
        <v>1</v>
      </c>
      <c r="B87" s="43">
        <v>2</v>
      </c>
      <c r="C87" s="79"/>
      <c r="D87" s="79">
        <v>1109</v>
      </c>
      <c r="E87" s="11" t="s">
        <v>10</v>
      </c>
      <c r="F87" s="33">
        <v>11</v>
      </c>
      <c r="G87" s="127" t="s">
        <v>142</v>
      </c>
      <c r="H87" s="105">
        <v>1273677</v>
      </c>
      <c r="I87" s="79">
        <v>10051763</v>
      </c>
      <c r="J87" s="127" t="s">
        <v>286</v>
      </c>
      <c r="K87" s="127">
        <v>16480</v>
      </c>
      <c r="L87" s="127" t="s">
        <v>104</v>
      </c>
      <c r="M87" s="127">
        <v>0.23</v>
      </c>
      <c r="N87" s="107">
        <v>13.73</v>
      </c>
      <c r="O87" s="184">
        <v>0</v>
      </c>
      <c r="P87" s="129">
        <v>13.96</v>
      </c>
      <c r="Q87" s="181">
        <v>-1</v>
      </c>
      <c r="R87" s="112">
        <v>40703</v>
      </c>
      <c r="S87" s="113">
        <v>-22.75</v>
      </c>
      <c r="T87" s="112">
        <v>40704</v>
      </c>
      <c r="U87" s="113">
        <v>-12.71</v>
      </c>
      <c r="V87" s="130" t="s">
        <v>147</v>
      </c>
      <c r="W87" s="115" t="s">
        <v>109</v>
      </c>
      <c r="X87" s="192">
        <v>40703</v>
      </c>
      <c r="Y87" s="134" t="s">
        <v>362</v>
      </c>
      <c r="Z87" s="116"/>
      <c r="AA87" s="117"/>
      <c r="AB87" s="118"/>
      <c r="AC87" s="182" t="s">
        <v>134</v>
      </c>
      <c r="AD87" s="182">
        <v>148320</v>
      </c>
      <c r="AE87" s="74"/>
      <c r="AF87" s="31">
        <v>98880</v>
      </c>
      <c r="AG87" s="119">
        <v>11005053</v>
      </c>
      <c r="AH87" s="119" t="s">
        <v>944</v>
      </c>
      <c r="AI87" s="119">
        <v>11003893</v>
      </c>
      <c r="AJ87" s="119" t="s">
        <v>112</v>
      </c>
      <c r="AK87" s="119">
        <v>11007797</v>
      </c>
      <c r="AL87" s="119" t="s">
        <v>287</v>
      </c>
      <c r="AM87" s="118" t="s">
        <v>15</v>
      </c>
      <c r="AN87" s="120">
        <v>7200</v>
      </c>
      <c r="AO87" s="121" t="s">
        <v>142</v>
      </c>
      <c r="AP87" s="122" t="s">
        <v>106</v>
      </c>
      <c r="AQ87" s="51">
        <v>1109</v>
      </c>
      <c r="AR87" s="68">
        <v>23</v>
      </c>
      <c r="AS87" s="123" t="s">
        <v>890</v>
      </c>
      <c r="AT87" s="131" t="s">
        <v>132</v>
      </c>
      <c r="AU87" s="131">
        <v>9</v>
      </c>
      <c r="AV87" s="131">
        <v>148320</v>
      </c>
      <c r="AW87" s="131" t="s">
        <v>106</v>
      </c>
      <c r="AX87" s="183">
        <v>40696</v>
      </c>
      <c r="AY87" s="131">
        <v>6</v>
      </c>
      <c r="AZ87" s="131">
        <v>1500</v>
      </c>
      <c r="BA87" s="131">
        <v>98880</v>
      </c>
      <c r="BB87" s="125">
        <v>7200</v>
      </c>
      <c r="BC87" s="126">
        <v>16480</v>
      </c>
      <c r="BD87" s="124" t="s">
        <v>194</v>
      </c>
      <c r="BE87" s="131">
        <v>16480</v>
      </c>
      <c r="BF87" s="136" t="s">
        <v>945</v>
      </c>
      <c r="BG87" s="131"/>
      <c r="BH87" s="213"/>
      <c r="BI87" s="214"/>
      <c r="BJ87" s="215"/>
      <c r="BK87" s="185"/>
    </row>
    <row r="88" spans="1:63" s="52" customFormat="1" ht="15">
      <c r="A88" s="43">
        <v>1</v>
      </c>
      <c r="B88" s="43">
        <v>1</v>
      </c>
      <c r="C88" s="79"/>
      <c r="D88" s="79">
        <v>6002</v>
      </c>
      <c r="E88" s="11">
        <v>0</v>
      </c>
      <c r="F88" s="33">
        <v>409</v>
      </c>
      <c r="G88" s="127" t="s">
        <v>142</v>
      </c>
      <c r="H88" s="139">
        <v>7083990</v>
      </c>
      <c r="I88" s="79">
        <v>10050184</v>
      </c>
      <c r="J88" s="127" t="s">
        <v>948</v>
      </c>
      <c r="K88" s="127">
        <v>980</v>
      </c>
      <c r="L88" s="127" t="s">
        <v>104</v>
      </c>
      <c r="M88" s="127">
        <v>0.23</v>
      </c>
      <c r="N88" s="107">
        <v>2.14</v>
      </c>
      <c r="O88" s="184">
        <v>0.17</v>
      </c>
      <c r="P88" s="129">
        <v>2.37</v>
      </c>
      <c r="Q88" s="181">
        <v>-1</v>
      </c>
      <c r="R88" s="112">
        <v>40704</v>
      </c>
      <c r="S88" s="113">
        <v>-12.71</v>
      </c>
      <c r="T88" s="112">
        <v>40704</v>
      </c>
      <c r="U88" s="113">
        <v>-15.08</v>
      </c>
      <c r="V88" s="130" t="s">
        <v>105</v>
      </c>
      <c r="W88" s="115" t="s">
        <v>109</v>
      </c>
      <c r="X88" s="192">
        <v>40703</v>
      </c>
      <c r="Y88" s="138" t="s">
        <v>362</v>
      </c>
      <c r="Z88" s="116"/>
      <c r="AA88" s="117"/>
      <c r="AB88" s="118"/>
      <c r="AC88" s="182" t="s">
        <v>949</v>
      </c>
      <c r="AD88" s="182">
        <v>8867</v>
      </c>
      <c r="AE88" s="74"/>
      <c r="AF88" s="31">
        <v>11760</v>
      </c>
      <c r="AG88" s="119">
        <v>11006645</v>
      </c>
      <c r="AH88" s="119" t="s">
        <v>111</v>
      </c>
      <c r="AI88" s="119">
        <v>11003101</v>
      </c>
      <c r="AJ88" s="119" t="s">
        <v>181</v>
      </c>
      <c r="AK88" s="119">
        <v>11004646</v>
      </c>
      <c r="AL88" s="119" t="s">
        <v>950</v>
      </c>
      <c r="AM88" s="118" t="s">
        <v>15</v>
      </c>
      <c r="AN88" s="120">
        <v>5500</v>
      </c>
      <c r="AO88" s="121" t="s">
        <v>142</v>
      </c>
      <c r="AP88" s="122" t="s">
        <v>106</v>
      </c>
      <c r="AQ88" s="51"/>
      <c r="AR88" s="68">
        <v>23</v>
      </c>
      <c r="AS88" s="123" t="s">
        <v>890</v>
      </c>
      <c r="AT88" s="131" t="s">
        <v>132</v>
      </c>
      <c r="AU88" s="131">
        <v>9</v>
      </c>
      <c r="AV88" s="131">
        <v>8820</v>
      </c>
      <c r="AW88" s="131" t="s">
        <v>106</v>
      </c>
      <c r="AX88" s="183">
        <v>40689</v>
      </c>
      <c r="AY88" s="131">
        <v>12</v>
      </c>
      <c r="AZ88" s="131">
        <v>750</v>
      </c>
      <c r="BA88" s="131">
        <v>11760</v>
      </c>
      <c r="BB88" s="125">
        <v>5500</v>
      </c>
      <c r="BC88" s="126">
        <v>980</v>
      </c>
      <c r="BD88" s="124" t="s">
        <v>108</v>
      </c>
      <c r="BE88" s="131">
        <v>980</v>
      </c>
      <c r="BF88" s="136" t="s">
        <v>203</v>
      </c>
      <c r="BG88" s="131"/>
      <c r="BH88" s="213"/>
      <c r="BI88" s="214"/>
      <c r="BJ88" s="215"/>
      <c r="BK88" s="185"/>
    </row>
    <row r="89" spans="1:63" s="52" customFormat="1" ht="15">
      <c r="A89" s="43">
        <v>1</v>
      </c>
      <c r="B89" s="43">
        <v>1</v>
      </c>
      <c r="C89" s="79"/>
      <c r="D89" s="79">
        <v>6002</v>
      </c>
      <c r="E89" s="11" t="s">
        <v>10</v>
      </c>
      <c r="F89" s="33">
        <v>409</v>
      </c>
      <c r="G89" s="127" t="s">
        <v>142</v>
      </c>
      <c r="H89" s="139">
        <v>7083992</v>
      </c>
      <c r="I89" s="79">
        <v>10050180</v>
      </c>
      <c r="J89" s="143" t="s">
        <v>951</v>
      </c>
      <c r="K89" s="127">
        <v>1760</v>
      </c>
      <c r="L89" s="127" t="s">
        <v>104</v>
      </c>
      <c r="M89" s="127">
        <v>0.23</v>
      </c>
      <c r="N89" s="107">
        <v>1.85</v>
      </c>
      <c r="O89" s="184">
        <v>0</v>
      </c>
      <c r="P89" s="129">
        <v>2.08</v>
      </c>
      <c r="Q89" s="181">
        <v>-1</v>
      </c>
      <c r="R89" s="112">
        <v>40704</v>
      </c>
      <c r="S89" s="113">
        <v>-15.08</v>
      </c>
      <c r="T89" s="112">
        <v>40704</v>
      </c>
      <c r="U89" s="113">
        <v>-17.16</v>
      </c>
      <c r="V89" s="130" t="s">
        <v>147</v>
      </c>
      <c r="W89" s="115" t="s">
        <v>109</v>
      </c>
      <c r="X89" s="192">
        <v>40703</v>
      </c>
      <c r="Y89" s="134" t="s">
        <v>362</v>
      </c>
      <c r="Z89" s="116"/>
      <c r="AA89" s="117"/>
      <c r="AB89" s="118"/>
      <c r="AC89" s="182" t="s">
        <v>949</v>
      </c>
      <c r="AD89" s="182">
        <v>15861</v>
      </c>
      <c r="AE89" s="74"/>
      <c r="AF89" s="31">
        <v>10560</v>
      </c>
      <c r="AG89" s="119">
        <v>11005052</v>
      </c>
      <c r="AH89" s="119" t="s">
        <v>952</v>
      </c>
      <c r="AI89" s="119">
        <v>11003101</v>
      </c>
      <c r="AJ89" s="119" t="s">
        <v>181</v>
      </c>
      <c r="AK89" s="119">
        <v>11007772</v>
      </c>
      <c r="AL89" s="119" t="s">
        <v>953</v>
      </c>
      <c r="AM89" s="118" t="s">
        <v>15</v>
      </c>
      <c r="AN89" s="120">
        <v>5699</v>
      </c>
      <c r="AO89" s="121" t="s">
        <v>142</v>
      </c>
      <c r="AP89" s="122" t="s">
        <v>106</v>
      </c>
      <c r="AQ89" s="51">
        <v>6002</v>
      </c>
      <c r="AR89" s="68">
        <v>23</v>
      </c>
      <c r="AS89" s="123" t="s">
        <v>890</v>
      </c>
      <c r="AT89" s="131" t="s">
        <v>132</v>
      </c>
      <c r="AU89" s="131">
        <v>9</v>
      </c>
      <c r="AV89" s="131">
        <v>15840</v>
      </c>
      <c r="AW89" s="131" t="s">
        <v>106</v>
      </c>
      <c r="AX89" s="183">
        <v>40693</v>
      </c>
      <c r="AY89" s="131">
        <v>6</v>
      </c>
      <c r="AZ89" s="131">
        <v>1500</v>
      </c>
      <c r="BA89" s="131">
        <v>10560</v>
      </c>
      <c r="BB89" s="125">
        <v>5699</v>
      </c>
      <c r="BC89" s="126">
        <v>1760</v>
      </c>
      <c r="BD89" s="124" t="s">
        <v>108</v>
      </c>
      <c r="BE89" s="131">
        <v>1760</v>
      </c>
      <c r="BF89" s="136" t="s">
        <v>954</v>
      </c>
      <c r="BG89" s="131"/>
      <c r="BH89" s="213"/>
      <c r="BI89" s="214"/>
      <c r="BJ89" s="215"/>
      <c r="BK89" s="185"/>
    </row>
    <row r="90" spans="1:63" s="52" customFormat="1" ht="14.25">
      <c r="A90" s="43">
        <v>1</v>
      </c>
      <c r="B90" s="43">
        <v>1</v>
      </c>
      <c r="C90" s="79"/>
      <c r="D90" s="79">
        <v>2196</v>
      </c>
      <c r="E90" s="11">
        <v>0</v>
      </c>
      <c r="F90" s="33">
        <v>338</v>
      </c>
      <c r="G90" s="127" t="s">
        <v>142</v>
      </c>
      <c r="H90" s="105">
        <v>1270732</v>
      </c>
      <c r="I90" s="79">
        <v>10034439</v>
      </c>
      <c r="J90" s="127" t="s">
        <v>291</v>
      </c>
      <c r="K90" s="127">
        <v>2752</v>
      </c>
      <c r="L90" s="127" t="s">
        <v>104</v>
      </c>
      <c r="M90" s="127">
        <v>0.23</v>
      </c>
      <c r="N90" s="107">
        <v>2.9</v>
      </c>
      <c r="O90" s="184">
        <v>0.17</v>
      </c>
      <c r="P90" s="129">
        <v>3.13</v>
      </c>
      <c r="Q90" s="181">
        <v>0</v>
      </c>
      <c r="R90" s="112">
        <v>40704</v>
      </c>
      <c r="S90" s="113">
        <v>-17.16</v>
      </c>
      <c r="T90" s="112">
        <v>40704</v>
      </c>
      <c r="U90" s="113">
        <v>-20.29</v>
      </c>
      <c r="V90" s="130" t="s">
        <v>147</v>
      </c>
      <c r="W90" s="115" t="s">
        <v>109</v>
      </c>
      <c r="X90" s="192">
        <v>40704</v>
      </c>
      <c r="Y90" s="132" t="s">
        <v>362</v>
      </c>
      <c r="Z90" s="116"/>
      <c r="AA90" s="117"/>
      <c r="AB90" s="118"/>
      <c r="AC90" s="182" t="s">
        <v>292</v>
      </c>
      <c r="AD90" s="182">
        <v>24768</v>
      </c>
      <c r="AE90" s="74"/>
      <c r="AF90" s="31">
        <v>16512</v>
      </c>
      <c r="AG90" s="119">
        <v>11005052</v>
      </c>
      <c r="AH90" s="119" t="s">
        <v>952</v>
      </c>
      <c r="AI90" s="119">
        <v>11004791</v>
      </c>
      <c r="AJ90" s="119" t="s">
        <v>120</v>
      </c>
      <c r="AK90" s="119">
        <v>11003292</v>
      </c>
      <c r="AL90" s="119" t="s">
        <v>293</v>
      </c>
      <c r="AM90" s="118" t="s">
        <v>15</v>
      </c>
      <c r="AN90" s="120">
        <v>5700</v>
      </c>
      <c r="AO90" s="121" t="s">
        <v>142</v>
      </c>
      <c r="AP90" s="122" t="s">
        <v>106</v>
      </c>
      <c r="AQ90" s="51">
        <v>2196</v>
      </c>
      <c r="AR90" s="68">
        <v>23</v>
      </c>
      <c r="AS90" s="123" t="s">
        <v>890</v>
      </c>
      <c r="AT90" s="131" t="s">
        <v>132</v>
      </c>
      <c r="AU90" s="131">
        <v>9</v>
      </c>
      <c r="AV90" s="131">
        <v>24768</v>
      </c>
      <c r="AW90" s="131" t="s">
        <v>106</v>
      </c>
      <c r="AX90" s="183">
        <v>40696</v>
      </c>
      <c r="AY90" s="131">
        <v>6</v>
      </c>
      <c r="AZ90" s="131">
        <v>1500</v>
      </c>
      <c r="BA90" s="131">
        <v>16512</v>
      </c>
      <c r="BB90" s="125">
        <v>5700</v>
      </c>
      <c r="BC90" s="126">
        <v>2752</v>
      </c>
      <c r="BD90" s="124" t="s">
        <v>108</v>
      </c>
      <c r="BE90" s="131">
        <v>2752</v>
      </c>
      <c r="BF90" s="136" t="s">
        <v>955</v>
      </c>
      <c r="BG90" s="131"/>
      <c r="BH90" s="213"/>
      <c r="BI90" s="214"/>
      <c r="BJ90" s="215"/>
      <c r="BK90" s="185"/>
    </row>
    <row r="91" spans="1:63" s="52" customFormat="1" ht="14.25">
      <c r="A91" s="43">
        <v>0</v>
      </c>
      <c r="B91" s="43">
        <v>0</v>
      </c>
      <c r="C91" s="79"/>
      <c r="D91" s="79" t="s">
        <v>39</v>
      </c>
      <c r="E91" s="11" t="s">
        <v>10</v>
      </c>
      <c r="F91" s="33" t="e">
        <v>#N/A</v>
      </c>
      <c r="G91" s="127"/>
      <c r="H91" s="105"/>
      <c r="I91" s="79"/>
      <c r="J91" s="127" t="s">
        <v>258</v>
      </c>
      <c r="K91" s="127"/>
      <c r="L91" s="127"/>
      <c r="M91" s="127"/>
      <c r="N91" s="107">
        <v>2</v>
      </c>
      <c r="O91" s="184">
        <v>0</v>
      </c>
      <c r="P91" s="129">
        <v>2</v>
      </c>
      <c r="Q91" s="181"/>
      <c r="R91" s="112">
        <v>40704</v>
      </c>
      <c r="S91" s="113">
        <v>-20.29</v>
      </c>
      <c r="T91" s="112">
        <v>40704</v>
      </c>
      <c r="U91" s="113">
        <v>-22.29</v>
      </c>
      <c r="V91" s="130"/>
      <c r="W91" s="136"/>
      <c r="X91" s="192"/>
      <c r="Y91" s="132" t="s">
        <v>259</v>
      </c>
      <c r="Z91" s="116"/>
      <c r="AA91" s="117"/>
      <c r="AB91" s="118"/>
      <c r="AC91" s="182"/>
      <c r="AD91" s="182"/>
      <c r="AE91" s="74"/>
      <c r="AF91" s="31">
        <v>0</v>
      </c>
      <c r="AG91" s="119"/>
      <c r="AH91" s="119"/>
      <c r="AI91" s="119"/>
      <c r="AJ91" s="119"/>
      <c r="AK91" s="119"/>
      <c r="AL91" s="119"/>
      <c r="AM91" s="118" t="s">
        <v>15</v>
      </c>
      <c r="AN91" s="120"/>
      <c r="AO91" s="121"/>
      <c r="AP91" s="122">
        <v>0</v>
      </c>
      <c r="AQ91" s="51" t="s">
        <v>39</v>
      </c>
      <c r="AR91" s="68">
        <v>23</v>
      </c>
      <c r="AS91" s="123" t="s">
        <v>890</v>
      </c>
      <c r="AT91" s="131" t="s">
        <v>260</v>
      </c>
      <c r="AU91" s="131"/>
      <c r="AV91" s="131"/>
      <c r="AW91" s="131"/>
      <c r="AX91" s="183"/>
      <c r="AY91" s="131"/>
      <c r="AZ91" s="131"/>
      <c r="BA91" s="131"/>
      <c r="BB91" s="125">
        <v>0</v>
      </c>
      <c r="BC91" s="126">
        <v>0</v>
      </c>
      <c r="BD91" s="124"/>
      <c r="BE91" s="131">
        <v>0</v>
      </c>
      <c r="BF91" s="136"/>
      <c r="BG91" s="131"/>
      <c r="BH91" s="213"/>
      <c r="BI91" s="214"/>
      <c r="BJ91" s="215"/>
      <c r="BK91" s="185"/>
    </row>
    <row r="92" spans="1:63" s="52" customFormat="1" ht="17.100000000000001" customHeight="1">
      <c r="A92" s="43">
        <v>1</v>
      </c>
      <c r="B92" s="43">
        <v>3</v>
      </c>
      <c r="C92" s="79"/>
      <c r="D92" s="79">
        <v>1113</v>
      </c>
      <c r="E92" s="11" t="s">
        <v>10</v>
      </c>
      <c r="F92" s="33">
        <v>13</v>
      </c>
      <c r="G92" s="127" t="s">
        <v>142</v>
      </c>
      <c r="H92" s="105">
        <v>7085354</v>
      </c>
      <c r="I92" s="79">
        <v>10047971</v>
      </c>
      <c r="J92" s="127" t="s">
        <v>472</v>
      </c>
      <c r="K92" s="127">
        <v>1174</v>
      </c>
      <c r="L92" s="127" t="s">
        <v>104</v>
      </c>
      <c r="M92" s="127">
        <v>0.23</v>
      </c>
      <c r="N92" s="129">
        <v>1.24</v>
      </c>
      <c r="O92" s="184">
        <v>0</v>
      </c>
      <c r="P92" s="129">
        <v>1.47</v>
      </c>
      <c r="Q92" s="181">
        <v>4</v>
      </c>
      <c r="R92" s="112">
        <v>40704</v>
      </c>
      <c r="S92" s="113">
        <v>-22.29</v>
      </c>
      <c r="T92" s="112">
        <v>40704</v>
      </c>
      <c r="U92" s="113">
        <v>-23.76</v>
      </c>
      <c r="V92" s="130" t="s">
        <v>105</v>
      </c>
      <c r="W92" s="115" t="s">
        <v>109</v>
      </c>
      <c r="X92" s="192">
        <v>40708</v>
      </c>
      <c r="Y92" s="132" t="s">
        <v>303</v>
      </c>
      <c r="Z92" s="116"/>
      <c r="AA92" s="117"/>
      <c r="AB92" s="118"/>
      <c r="AC92" s="182" t="s">
        <v>349</v>
      </c>
      <c r="AD92" s="182">
        <v>10566</v>
      </c>
      <c r="AE92" s="74"/>
      <c r="AF92" s="31">
        <v>7044</v>
      </c>
      <c r="AG92" s="119">
        <v>11005459</v>
      </c>
      <c r="AH92" s="119" t="s">
        <v>473</v>
      </c>
      <c r="AI92" s="119">
        <v>11005544</v>
      </c>
      <c r="AJ92" s="119" t="s">
        <v>157</v>
      </c>
      <c r="AK92" s="119"/>
      <c r="AL92" s="119"/>
      <c r="AM92" s="118" t="s">
        <v>15</v>
      </c>
      <c r="AN92" s="120">
        <v>5699</v>
      </c>
      <c r="AO92" s="121" t="s">
        <v>142</v>
      </c>
      <c r="AP92" s="122" t="s">
        <v>106</v>
      </c>
      <c r="AQ92" s="51">
        <v>1113</v>
      </c>
      <c r="AR92" s="68">
        <v>23</v>
      </c>
      <c r="AS92" s="123" t="s">
        <v>890</v>
      </c>
      <c r="AT92" s="131" t="s">
        <v>107</v>
      </c>
      <c r="AU92" s="131">
        <v>9</v>
      </c>
      <c r="AV92" s="131">
        <v>10566</v>
      </c>
      <c r="AW92" s="131" t="s">
        <v>106</v>
      </c>
      <c r="AX92" s="183">
        <v>40696</v>
      </c>
      <c r="AY92" s="131">
        <v>6</v>
      </c>
      <c r="AZ92" s="131">
        <v>1500</v>
      </c>
      <c r="BA92" s="131">
        <v>7044</v>
      </c>
      <c r="BB92" s="125">
        <v>5699</v>
      </c>
      <c r="BC92" s="126">
        <v>1174</v>
      </c>
      <c r="BD92" s="124" t="s">
        <v>108</v>
      </c>
      <c r="BE92" s="131">
        <v>1174</v>
      </c>
      <c r="BF92" s="136" t="s">
        <v>473</v>
      </c>
      <c r="BG92" s="131"/>
      <c r="BH92" s="213"/>
      <c r="BI92" s="214"/>
      <c r="BJ92" s="215"/>
      <c r="BK92" s="185"/>
    </row>
    <row r="93" spans="1:63" s="52" customFormat="1" ht="14.25">
      <c r="A93" s="43">
        <v>1</v>
      </c>
      <c r="B93" s="43">
        <v>1</v>
      </c>
      <c r="C93" s="79"/>
      <c r="D93" s="79">
        <v>2135</v>
      </c>
      <c r="E93" s="11">
        <v>0</v>
      </c>
      <c r="F93" s="33">
        <v>136</v>
      </c>
      <c r="G93" s="127" t="s">
        <v>142</v>
      </c>
      <c r="H93" s="105">
        <v>7085234</v>
      </c>
      <c r="I93" s="79">
        <v>10051460</v>
      </c>
      <c r="J93" s="127" t="s">
        <v>956</v>
      </c>
      <c r="K93" s="127">
        <v>2800</v>
      </c>
      <c r="L93" s="127" t="s">
        <v>104</v>
      </c>
      <c r="M93" s="127">
        <v>0.23</v>
      </c>
      <c r="N93" s="107">
        <v>3.05</v>
      </c>
      <c r="O93" s="184">
        <v>0.17</v>
      </c>
      <c r="P93" s="129">
        <v>3.28</v>
      </c>
      <c r="Q93" s="181">
        <v>1</v>
      </c>
      <c r="R93" s="112">
        <v>40704</v>
      </c>
      <c r="S93" s="113">
        <v>-23.76</v>
      </c>
      <c r="T93" s="112">
        <v>40705</v>
      </c>
      <c r="U93" s="113">
        <v>-3.04</v>
      </c>
      <c r="V93" s="130" t="s">
        <v>105</v>
      </c>
      <c r="W93" s="115" t="s">
        <v>109</v>
      </c>
      <c r="X93" s="192">
        <v>40706</v>
      </c>
      <c r="Y93" s="134" t="s">
        <v>303</v>
      </c>
      <c r="Z93" s="116"/>
      <c r="AA93" s="117"/>
      <c r="AB93" s="118"/>
      <c r="AC93" s="182" t="s">
        <v>117</v>
      </c>
      <c r="AD93" s="182">
        <v>12650</v>
      </c>
      <c r="AE93" s="74"/>
      <c r="AF93" s="31">
        <v>16800</v>
      </c>
      <c r="AG93" s="119">
        <v>11007432</v>
      </c>
      <c r="AH93" s="119" t="s">
        <v>144</v>
      </c>
      <c r="AI93" s="119">
        <v>11007426</v>
      </c>
      <c r="AJ93" s="119" t="s">
        <v>139</v>
      </c>
      <c r="AK93" s="119">
        <v>11007434</v>
      </c>
      <c r="AL93" s="119" t="s">
        <v>121</v>
      </c>
      <c r="AM93" s="118" t="s">
        <v>15</v>
      </c>
      <c r="AN93" s="120">
        <v>5500</v>
      </c>
      <c r="AO93" s="121" t="s">
        <v>142</v>
      </c>
      <c r="AP93" s="122" t="s">
        <v>106</v>
      </c>
      <c r="AQ93" s="51"/>
      <c r="AR93" s="68">
        <v>23</v>
      </c>
      <c r="AS93" s="123" t="s">
        <v>890</v>
      </c>
      <c r="AT93" s="131" t="s">
        <v>126</v>
      </c>
      <c r="AU93" s="131">
        <v>4.5</v>
      </c>
      <c r="AV93" s="131">
        <v>12600</v>
      </c>
      <c r="AW93" s="131" t="s">
        <v>106</v>
      </c>
      <c r="AX93" s="183">
        <v>40696</v>
      </c>
      <c r="AY93" s="131">
        <v>6</v>
      </c>
      <c r="AZ93" s="131">
        <v>750</v>
      </c>
      <c r="BA93" s="131">
        <v>16800</v>
      </c>
      <c r="BB93" s="125">
        <v>5500</v>
      </c>
      <c r="BC93" s="126">
        <v>1400</v>
      </c>
      <c r="BD93" s="124" t="s">
        <v>108</v>
      </c>
      <c r="BE93" s="131">
        <v>2800</v>
      </c>
      <c r="BF93" s="136" t="s">
        <v>144</v>
      </c>
      <c r="BG93" s="131"/>
      <c r="BH93" s="213"/>
      <c r="BI93" s="214"/>
      <c r="BJ93" s="215"/>
      <c r="BK93" s="185"/>
    </row>
    <row r="94" spans="1:63" s="52" customFormat="1" ht="14.25">
      <c r="A94" s="43">
        <v>1</v>
      </c>
      <c r="B94" s="43">
        <v>1</v>
      </c>
      <c r="C94" s="79"/>
      <c r="D94" s="79">
        <v>2187</v>
      </c>
      <c r="E94" s="11">
        <v>0</v>
      </c>
      <c r="F94" s="33">
        <v>90</v>
      </c>
      <c r="G94" s="127" t="s">
        <v>142</v>
      </c>
      <c r="H94" s="105">
        <v>7085233</v>
      </c>
      <c r="I94" s="79">
        <v>10051459</v>
      </c>
      <c r="J94" s="127" t="s">
        <v>957</v>
      </c>
      <c r="K94" s="127">
        <v>1120</v>
      </c>
      <c r="L94" s="127" t="s">
        <v>104</v>
      </c>
      <c r="M94" s="127">
        <v>0.23</v>
      </c>
      <c r="N94" s="107">
        <v>1.22</v>
      </c>
      <c r="O94" s="184">
        <v>0.17</v>
      </c>
      <c r="P94" s="129">
        <v>1.45</v>
      </c>
      <c r="Q94" s="181">
        <v>1</v>
      </c>
      <c r="R94" s="112">
        <v>40705</v>
      </c>
      <c r="S94" s="113">
        <v>-3.04</v>
      </c>
      <c r="T94" s="112">
        <v>40705</v>
      </c>
      <c r="U94" s="113">
        <v>-4.49</v>
      </c>
      <c r="V94" s="130" t="s">
        <v>105</v>
      </c>
      <c r="W94" s="115" t="s">
        <v>109</v>
      </c>
      <c r="X94" s="192">
        <v>40706</v>
      </c>
      <c r="Y94" s="134" t="s">
        <v>303</v>
      </c>
      <c r="Z94" s="116"/>
      <c r="AA94" s="117"/>
      <c r="AB94" s="118"/>
      <c r="AC94" s="182" t="s">
        <v>176</v>
      </c>
      <c r="AD94" s="182">
        <v>5060</v>
      </c>
      <c r="AE94" s="74"/>
      <c r="AF94" s="31">
        <v>6720</v>
      </c>
      <c r="AG94" s="119">
        <v>11007432</v>
      </c>
      <c r="AH94" s="119" t="s">
        <v>144</v>
      </c>
      <c r="AI94" s="119">
        <v>11007426</v>
      </c>
      <c r="AJ94" s="119" t="s">
        <v>139</v>
      </c>
      <c r="AK94" s="119">
        <v>11007437</v>
      </c>
      <c r="AL94" s="119" t="s">
        <v>177</v>
      </c>
      <c r="AM94" s="118" t="s">
        <v>15</v>
      </c>
      <c r="AN94" s="120">
        <v>5499</v>
      </c>
      <c r="AO94" s="121" t="s">
        <v>142</v>
      </c>
      <c r="AP94" s="122" t="s">
        <v>106</v>
      </c>
      <c r="AQ94" s="51">
        <v>2187</v>
      </c>
      <c r="AR94" s="68">
        <v>23</v>
      </c>
      <c r="AS94" s="123" t="s">
        <v>351</v>
      </c>
      <c r="AT94" s="131" t="s">
        <v>126</v>
      </c>
      <c r="AU94" s="131">
        <v>4.5</v>
      </c>
      <c r="AV94" s="131">
        <v>5040</v>
      </c>
      <c r="AW94" s="131" t="s">
        <v>106</v>
      </c>
      <c r="AX94" s="183">
        <v>1</v>
      </c>
      <c r="AY94" s="131">
        <v>6</v>
      </c>
      <c r="AZ94" s="131">
        <v>750</v>
      </c>
      <c r="BA94" s="131">
        <v>6720</v>
      </c>
      <c r="BB94" s="125">
        <v>5499</v>
      </c>
      <c r="BC94" s="126">
        <v>560</v>
      </c>
      <c r="BD94" s="124" t="s">
        <v>108</v>
      </c>
      <c r="BE94" s="131">
        <v>1120</v>
      </c>
      <c r="BF94" s="136"/>
      <c r="BG94" s="131"/>
      <c r="BH94" s="213"/>
      <c r="BI94" s="214"/>
      <c r="BJ94" s="215"/>
      <c r="BK94" s="185"/>
    </row>
    <row r="95" spans="1:63" s="52" customFormat="1" ht="17.100000000000001" customHeight="1">
      <c r="A95" s="43">
        <v>1</v>
      </c>
      <c r="B95" s="43">
        <v>1</v>
      </c>
      <c r="C95" s="79"/>
      <c r="D95" s="79">
        <v>2187</v>
      </c>
      <c r="E95" s="11" t="s">
        <v>10</v>
      </c>
      <c r="F95" s="33">
        <v>90</v>
      </c>
      <c r="G95" s="127" t="s">
        <v>142</v>
      </c>
      <c r="H95" s="105">
        <v>1275219</v>
      </c>
      <c r="I95" s="79">
        <v>10040625</v>
      </c>
      <c r="J95" s="127" t="s">
        <v>178</v>
      </c>
      <c r="K95" s="127">
        <v>480</v>
      </c>
      <c r="L95" s="127" t="s">
        <v>104</v>
      </c>
      <c r="M95" s="127">
        <v>0.23</v>
      </c>
      <c r="N95" s="107">
        <v>0.51</v>
      </c>
      <c r="O95" s="184">
        <v>0</v>
      </c>
      <c r="P95" s="129">
        <v>0.74</v>
      </c>
      <c r="Q95" s="181">
        <v>10</v>
      </c>
      <c r="R95" s="112">
        <v>40705</v>
      </c>
      <c r="S95" s="113">
        <v>-4.49</v>
      </c>
      <c r="T95" s="112">
        <v>40705</v>
      </c>
      <c r="U95" s="113">
        <v>-5.23</v>
      </c>
      <c r="V95" s="130" t="s">
        <v>105</v>
      </c>
      <c r="W95" s="115" t="s">
        <v>109</v>
      </c>
      <c r="X95" s="192">
        <v>40715</v>
      </c>
      <c r="Y95" s="132" t="s">
        <v>303</v>
      </c>
      <c r="Z95" s="116"/>
      <c r="AA95" s="117"/>
      <c r="AB95" s="118"/>
      <c r="AC95" s="182" t="s">
        <v>176</v>
      </c>
      <c r="AD95" s="182">
        <v>4320</v>
      </c>
      <c r="AE95" s="74"/>
      <c r="AF95" s="31">
        <v>2880</v>
      </c>
      <c r="AG95" s="119">
        <v>11005460</v>
      </c>
      <c r="AH95" s="119" t="s">
        <v>179</v>
      </c>
      <c r="AI95" s="119">
        <v>11002222</v>
      </c>
      <c r="AJ95" s="119" t="s">
        <v>169</v>
      </c>
      <c r="AK95" s="119"/>
      <c r="AL95" s="119"/>
      <c r="AM95" s="118" t="s">
        <v>15</v>
      </c>
      <c r="AN95" s="120">
        <v>5703</v>
      </c>
      <c r="AO95" s="121" t="s">
        <v>142</v>
      </c>
      <c r="AP95" s="122" t="s">
        <v>106</v>
      </c>
      <c r="AQ95" s="51"/>
      <c r="AR95" s="68">
        <v>23</v>
      </c>
      <c r="AS95" s="123" t="s">
        <v>890</v>
      </c>
      <c r="AT95" s="131" t="s">
        <v>107</v>
      </c>
      <c r="AU95" s="131">
        <v>9</v>
      </c>
      <c r="AV95" s="131">
        <v>4320</v>
      </c>
      <c r="AW95" s="131" t="s">
        <v>106</v>
      </c>
      <c r="AX95" s="183">
        <v>40697</v>
      </c>
      <c r="AY95" s="131">
        <v>6</v>
      </c>
      <c r="AZ95" s="131">
        <v>1500</v>
      </c>
      <c r="BA95" s="131">
        <v>2880</v>
      </c>
      <c r="BB95" s="125">
        <v>5703</v>
      </c>
      <c r="BC95" s="126">
        <v>480</v>
      </c>
      <c r="BD95" s="124" t="s">
        <v>108</v>
      </c>
      <c r="BE95" s="131">
        <v>480</v>
      </c>
      <c r="BF95" s="136" t="s">
        <v>169</v>
      </c>
      <c r="BG95" s="131"/>
      <c r="BH95" s="213"/>
      <c r="BI95" s="214"/>
      <c r="BJ95" s="215"/>
      <c r="BK95" s="185"/>
    </row>
    <row r="96" spans="1:63" s="52" customFormat="1" ht="17.100000000000001" customHeight="1">
      <c r="A96" s="43">
        <v>1</v>
      </c>
      <c r="B96" s="43">
        <v>4</v>
      </c>
      <c r="C96" s="79"/>
      <c r="D96" s="43">
        <v>2187</v>
      </c>
      <c r="E96" s="11" t="s">
        <v>10</v>
      </c>
      <c r="F96" s="33">
        <v>90</v>
      </c>
      <c r="G96" s="127" t="s">
        <v>142</v>
      </c>
      <c r="H96" s="105">
        <v>7085419</v>
      </c>
      <c r="I96" s="79">
        <v>10035566</v>
      </c>
      <c r="J96" s="127" t="s">
        <v>859</v>
      </c>
      <c r="K96" s="127">
        <v>1620</v>
      </c>
      <c r="L96" s="127" t="s">
        <v>104</v>
      </c>
      <c r="M96" s="127">
        <v>0.23</v>
      </c>
      <c r="N96" s="107">
        <v>1.71</v>
      </c>
      <c r="O96" s="184">
        <v>0</v>
      </c>
      <c r="P96" s="107">
        <v>1.94</v>
      </c>
      <c r="Q96" s="181">
        <v>3</v>
      </c>
      <c r="R96" s="112">
        <v>40705</v>
      </c>
      <c r="S96" s="113">
        <v>-5.23</v>
      </c>
      <c r="T96" s="112">
        <v>40705</v>
      </c>
      <c r="U96" s="113">
        <v>-7.17</v>
      </c>
      <c r="V96" s="130" t="s">
        <v>105</v>
      </c>
      <c r="W96" s="115" t="s">
        <v>109</v>
      </c>
      <c r="X96" s="192">
        <v>40708</v>
      </c>
      <c r="Y96" s="132" t="s">
        <v>303</v>
      </c>
      <c r="Z96" s="116"/>
      <c r="AA96" s="117"/>
      <c r="AB96" s="118"/>
      <c r="AC96" s="182" t="s">
        <v>176</v>
      </c>
      <c r="AD96" s="182">
        <v>14580</v>
      </c>
      <c r="AE96" s="74"/>
      <c r="AF96" s="31">
        <v>9720</v>
      </c>
      <c r="AG96" s="119">
        <v>11005460</v>
      </c>
      <c r="AH96" s="119" t="s">
        <v>179</v>
      </c>
      <c r="AI96" s="119">
        <v>11004875</v>
      </c>
      <c r="AJ96" s="119" t="s">
        <v>244</v>
      </c>
      <c r="AK96" s="119"/>
      <c r="AL96" s="119"/>
      <c r="AM96" s="118" t="s">
        <v>15</v>
      </c>
      <c r="AN96" s="120">
        <v>5701</v>
      </c>
      <c r="AO96" s="121" t="s">
        <v>142</v>
      </c>
      <c r="AP96" s="122" t="s">
        <v>106</v>
      </c>
      <c r="AQ96" s="51"/>
      <c r="AR96" s="68">
        <v>23</v>
      </c>
      <c r="AS96" s="123" t="s">
        <v>890</v>
      </c>
      <c r="AT96" s="131" t="s">
        <v>107</v>
      </c>
      <c r="AU96" s="131">
        <v>9</v>
      </c>
      <c r="AV96" s="131">
        <v>14580</v>
      </c>
      <c r="AW96" s="131" t="s">
        <v>106</v>
      </c>
      <c r="AX96" s="183">
        <v>40696</v>
      </c>
      <c r="AY96" s="131">
        <v>6</v>
      </c>
      <c r="AZ96" s="131">
        <v>1500</v>
      </c>
      <c r="BA96" s="131">
        <v>9720</v>
      </c>
      <c r="BB96" s="125">
        <v>5701</v>
      </c>
      <c r="BC96" s="126">
        <v>1620</v>
      </c>
      <c r="BD96" s="124" t="s">
        <v>108</v>
      </c>
      <c r="BE96" s="131">
        <v>1620</v>
      </c>
      <c r="BF96" s="136" t="s">
        <v>179</v>
      </c>
      <c r="BG96" s="131"/>
      <c r="BH96" s="213"/>
      <c r="BI96" s="214"/>
      <c r="BJ96" s="215"/>
      <c r="BK96" s="185"/>
    </row>
    <row r="97" spans="1:63" s="52" customFormat="1" ht="14.25">
      <c r="A97" s="43">
        <v>1</v>
      </c>
      <c r="B97" s="43">
        <v>1</v>
      </c>
      <c r="C97" s="79"/>
      <c r="D97" s="43">
        <v>2187</v>
      </c>
      <c r="E97" s="11" t="s">
        <v>10</v>
      </c>
      <c r="F97" s="33">
        <v>90</v>
      </c>
      <c r="G97" s="127" t="s">
        <v>142</v>
      </c>
      <c r="H97" s="105">
        <v>1273713</v>
      </c>
      <c r="I97" s="79">
        <v>10034688</v>
      </c>
      <c r="J97" s="127" t="s">
        <v>958</v>
      </c>
      <c r="K97" s="127">
        <v>98</v>
      </c>
      <c r="L97" s="127" t="s">
        <v>104</v>
      </c>
      <c r="M97" s="127">
        <v>0.23</v>
      </c>
      <c r="N97" s="107">
        <v>0.21</v>
      </c>
      <c r="O97" s="184">
        <v>0</v>
      </c>
      <c r="P97" s="129">
        <v>0.44</v>
      </c>
      <c r="Q97" s="181">
        <v>3</v>
      </c>
      <c r="R97" s="112">
        <v>40705</v>
      </c>
      <c r="S97" s="113">
        <v>-7.17</v>
      </c>
      <c r="T97" s="112">
        <v>40705</v>
      </c>
      <c r="U97" s="113">
        <v>-7.61</v>
      </c>
      <c r="V97" s="130" t="s">
        <v>105</v>
      </c>
      <c r="W97" s="115" t="s">
        <v>109</v>
      </c>
      <c r="X97" s="192">
        <v>40708</v>
      </c>
      <c r="Y97" s="132" t="s">
        <v>285</v>
      </c>
      <c r="Z97" s="116"/>
      <c r="AA97" s="117"/>
      <c r="AB97" s="118"/>
      <c r="AC97" s="182" t="s">
        <v>176</v>
      </c>
      <c r="AD97" s="182">
        <v>887</v>
      </c>
      <c r="AE97" s="74"/>
      <c r="AF97" s="31">
        <v>1176</v>
      </c>
      <c r="AG97" s="119">
        <v>11004119</v>
      </c>
      <c r="AH97" s="119" t="s">
        <v>959</v>
      </c>
      <c r="AI97" s="119">
        <v>11004791</v>
      </c>
      <c r="AJ97" s="119" t="s">
        <v>120</v>
      </c>
      <c r="AK97" s="119">
        <v>11007440</v>
      </c>
      <c r="AL97" s="119" t="s">
        <v>960</v>
      </c>
      <c r="AM97" s="118" t="s">
        <v>15</v>
      </c>
      <c r="AN97" s="120">
        <v>5500</v>
      </c>
      <c r="AO97" s="121" t="s">
        <v>142</v>
      </c>
      <c r="AP97" s="122" t="s">
        <v>106</v>
      </c>
      <c r="AQ97" s="51">
        <v>2187</v>
      </c>
      <c r="AR97" s="68">
        <v>23</v>
      </c>
      <c r="AS97" s="123" t="s">
        <v>890</v>
      </c>
      <c r="AT97" s="131" t="s">
        <v>107</v>
      </c>
      <c r="AU97" s="131">
        <v>9</v>
      </c>
      <c r="AV97" s="131">
        <v>882</v>
      </c>
      <c r="AW97" s="131" t="s">
        <v>106</v>
      </c>
      <c r="AX97" s="183">
        <v>40696</v>
      </c>
      <c r="AY97" s="131">
        <v>12</v>
      </c>
      <c r="AZ97" s="131">
        <v>750</v>
      </c>
      <c r="BA97" s="131">
        <v>1176</v>
      </c>
      <c r="BB97" s="125">
        <v>5500</v>
      </c>
      <c r="BC97" s="126">
        <v>98</v>
      </c>
      <c r="BD97" s="124" t="s">
        <v>108</v>
      </c>
      <c r="BE97" s="131">
        <v>98</v>
      </c>
      <c r="BF97" s="136" t="s">
        <v>961</v>
      </c>
      <c r="BG97" s="131"/>
      <c r="BH97" s="213"/>
      <c r="BI97" s="214"/>
      <c r="BJ97" s="215"/>
      <c r="BK97" s="185"/>
    </row>
    <row r="98" spans="1:63" s="52" customFormat="1" ht="17.100000000000001" customHeight="1">
      <c r="A98" s="43">
        <v>1</v>
      </c>
      <c r="B98" s="43">
        <v>4</v>
      </c>
      <c r="C98" s="79"/>
      <c r="D98" s="79">
        <v>2183</v>
      </c>
      <c r="E98" s="11">
        <v>0</v>
      </c>
      <c r="F98" s="33">
        <v>133</v>
      </c>
      <c r="G98" s="127" t="s">
        <v>142</v>
      </c>
      <c r="H98" s="105">
        <v>7085229</v>
      </c>
      <c r="I98" s="79">
        <v>21000916</v>
      </c>
      <c r="J98" s="127" t="s">
        <v>962</v>
      </c>
      <c r="K98" s="127">
        <v>71040</v>
      </c>
      <c r="L98" s="127" t="s">
        <v>127</v>
      </c>
      <c r="M98" s="127">
        <v>0.23</v>
      </c>
      <c r="N98" s="107">
        <v>9.4700000000000006</v>
      </c>
      <c r="O98" s="184">
        <v>0.17</v>
      </c>
      <c r="P98" s="129">
        <v>9.6999999999999993</v>
      </c>
      <c r="Q98" s="181">
        <v>0</v>
      </c>
      <c r="R98" s="112">
        <v>40705</v>
      </c>
      <c r="S98" s="113">
        <v>-7.61</v>
      </c>
      <c r="T98" s="112">
        <v>40705</v>
      </c>
      <c r="U98" s="113">
        <v>-17.309999999999999</v>
      </c>
      <c r="V98" s="130" t="s">
        <v>105</v>
      </c>
      <c r="W98" s="115"/>
      <c r="X98" s="192">
        <v>40705</v>
      </c>
      <c r="Y98" s="132" t="s">
        <v>303</v>
      </c>
      <c r="Z98" s="116"/>
      <c r="AA98" s="117"/>
      <c r="AB98" s="118"/>
      <c r="AC98" s="182" t="s">
        <v>123</v>
      </c>
      <c r="AD98" s="182">
        <v>53280</v>
      </c>
      <c r="AE98" s="74"/>
      <c r="AF98" s="31">
        <v>71040</v>
      </c>
      <c r="AG98" s="119">
        <v>11007036</v>
      </c>
      <c r="AH98" s="119" t="s">
        <v>119</v>
      </c>
      <c r="AI98" s="119">
        <v>11004791</v>
      </c>
      <c r="AJ98" s="119" t="s">
        <v>120</v>
      </c>
      <c r="AK98" s="119">
        <v>11006931</v>
      </c>
      <c r="AL98" s="119" t="s">
        <v>227</v>
      </c>
      <c r="AM98" s="118" t="s">
        <v>15</v>
      </c>
      <c r="AN98" s="120">
        <v>7500</v>
      </c>
      <c r="AO98" s="121" t="s">
        <v>142</v>
      </c>
      <c r="AP98" s="122" t="s">
        <v>106</v>
      </c>
      <c r="AQ98" s="51">
        <v>2183</v>
      </c>
      <c r="AR98" s="68">
        <v>23</v>
      </c>
      <c r="AS98" s="123" t="s">
        <v>351</v>
      </c>
      <c r="AT98" s="131" t="s">
        <v>132</v>
      </c>
      <c r="AU98" s="131">
        <v>0.75</v>
      </c>
      <c r="AV98" s="131">
        <v>53280</v>
      </c>
      <c r="AW98" s="131" t="s">
        <v>106</v>
      </c>
      <c r="AX98" s="183">
        <v>40696</v>
      </c>
      <c r="AY98" s="131">
        <v>1</v>
      </c>
      <c r="AZ98" s="131">
        <v>750</v>
      </c>
      <c r="BA98" s="131">
        <v>71040</v>
      </c>
      <c r="BB98" s="125">
        <v>7500</v>
      </c>
      <c r="BC98" s="126">
        <v>5920</v>
      </c>
      <c r="BD98" s="124" t="s">
        <v>194</v>
      </c>
      <c r="BE98" s="131">
        <v>5920</v>
      </c>
      <c r="BF98" s="136" t="s">
        <v>366</v>
      </c>
      <c r="BG98" s="131"/>
      <c r="BH98" s="213"/>
      <c r="BI98" s="214"/>
      <c r="BJ98" s="215"/>
      <c r="BK98" s="185"/>
    </row>
    <row r="99" spans="1:63" s="52" customFormat="1" ht="17.100000000000001" customHeight="1">
      <c r="A99" s="43">
        <v>1</v>
      </c>
      <c r="B99" s="43">
        <v>1</v>
      </c>
      <c r="C99" s="79"/>
      <c r="D99" s="79">
        <v>2183</v>
      </c>
      <c r="E99" s="11" t="s">
        <v>10</v>
      </c>
      <c r="F99" s="33">
        <v>133</v>
      </c>
      <c r="G99" s="127" t="s">
        <v>142</v>
      </c>
      <c r="H99" s="105">
        <v>7084644</v>
      </c>
      <c r="I99" s="79">
        <v>10049855</v>
      </c>
      <c r="J99" s="127" t="s">
        <v>963</v>
      </c>
      <c r="K99" s="127">
        <v>280</v>
      </c>
      <c r="L99" s="127" t="s">
        <v>104</v>
      </c>
      <c r="M99" s="127">
        <v>0.23</v>
      </c>
      <c r="N99" s="107">
        <v>0.61</v>
      </c>
      <c r="O99" s="184">
        <v>0</v>
      </c>
      <c r="P99" s="129">
        <v>0.84</v>
      </c>
      <c r="Q99" s="181">
        <v>3</v>
      </c>
      <c r="R99" s="112">
        <v>40705</v>
      </c>
      <c r="S99" s="113">
        <v>-17.309999999999999</v>
      </c>
      <c r="T99" s="112">
        <v>40705</v>
      </c>
      <c r="U99" s="113">
        <v>-18.149999999999999</v>
      </c>
      <c r="V99" s="130" t="s">
        <v>105</v>
      </c>
      <c r="W99" s="115" t="s">
        <v>109</v>
      </c>
      <c r="X99" s="192">
        <v>40708</v>
      </c>
      <c r="Y99" s="134" t="s">
        <v>303</v>
      </c>
      <c r="Z99" s="116"/>
      <c r="AA99" s="117"/>
      <c r="AB99" s="118"/>
      <c r="AC99" s="182" t="s">
        <v>123</v>
      </c>
      <c r="AD99" s="182">
        <v>2533</v>
      </c>
      <c r="AE99" s="74"/>
      <c r="AF99" s="31">
        <v>3360</v>
      </c>
      <c r="AG99" s="119">
        <v>11007433</v>
      </c>
      <c r="AH99" s="119" t="s">
        <v>174</v>
      </c>
      <c r="AI99" s="119">
        <v>11004876</v>
      </c>
      <c r="AJ99" s="119" t="s">
        <v>124</v>
      </c>
      <c r="AK99" s="119"/>
      <c r="AL99" s="119"/>
      <c r="AM99" s="118" t="s">
        <v>15</v>
      </c>
      <c r="AN99" s="120">
        <v>5500</v>
      </c>
      <c r="AO99" s="121" t="s">
        <v>142</v>
      </c>
      <c r="AP99" s="122" t="s">
        <v>106</v>
      </c>
      <c r="AQ99" s="51">
        <v>2183</v>
      </c>
      <c r="AR99" s="68">
        <v>23</v>
      </c>
      <c r="AS99" s="123" t="s">
        <v>351</v>
      </c>
      <c r="AT99" s="131" t="s">
        <v>107</v>
      </c>
      <c r="AU99" s="131">
        <v>9</v>
      </c>
      <c r="AV99" s="131">
        <v>2520</v>
      </c>
      <c r="AW99" s="131" t="s">
        <v>106</v>
      </c>
      <c r="AX99" s="183">
        <v>40696</v>
      </c>
      <c r="AY99" s="131">
        <v>12</v>
      </c>
      <c r="AZ99" s="131">
        <v>750</v>
      </c>
      <c r="BA99" s="131">
        <v>3360</v>
      </c>
      <c r="BB99" s="125">
        <v>5500</v>
      </c>
      <c r="BC99" s="126">
        <v>280</v>
      </c>
      <c r="BD99" s="124" t="s">
        <v>108</v>
      </c>
      <c r="BE99" s="131">
        <v>280</v>
      </c>
      <c r="BF99" s="136" t="s">
        <v>964</v>
      </c>
      <c r="BG99" s="131"/>
      <c r="BH99" s="213"/>
      <c r="BI99" s="214"/>
      <c r="BJ99" s="215"/>
      <c r="BK99" s="185"/>
    </row>
    <row r="100" spans="1:63" s="52" customFormat="1" ht="14.25">
      <c r="A100" s="43">
        <v>1</v>
      </c>
      <c r="B100" s="43">
        <v>1</v>
      </c>
      <c r="C100" s="79"/>
      <c r="D100" s="79">
        <v>2125</v>
      </c>
      <c r="E100" s="11">
        <v>0</v>
      </c>
      <c r="F100" s="33">
        <v>45</v>
      </c>
      <c r="G100" s="127" t="s">
        <v>142</v>
      </c>
      <c r="H100" s="105">
        <v>1273726</v>
      </c>
      <c r="I100" s="79">
        <v>10051313</v>
      </c>
      <c r="J100" s="127" t="s">
        <v>965</v>
      </c>
      <c r="K100" s="127">
        <v>504</v>
      </c>
      <c r="L100" s="127" t="s">
        <v>104</v>
      </c>
      <c r="M100" s="127">
        <v>0.23</v>
      </c>
      <c r="N100" s="129">
        <v>1.1000000000000001</v>
      </c>
      <c r="O100" s="184">
        <v>0.17</v>
      </c>
      <c r="P100" s="129">
        <v>1.33</v>
      </c>
      <c r="Q100" s="181">
        <v>3</v>
      </c>
      <c r="R100" s="112">
        <v>40705</v>
      </c>
      <c r="S100" s="113">
        <v>-18.149999999999999</v>
      </c>
      <c r="T100" s="112">
        <v>40705</v>
      </c>
      <c r="U100" s="113">
        <v>-19.48</v>
      </c>
      <c r="V100" s="130" t="s">
        <v>105</v>
      </c>
      <c r="W100" s="115" t="s">
        <v>109</v>
      </c>
      <c r="X100" s="192">
        <v>40708</v>
      </c>
      <c r="Y100" s="132" t="s">
        <v>285</v>
      </c>
      <c r="Z100" s="116"/>
      <c r="AA100" s="117"/>
      <c r="AB100" s="118"/>
      <c r="AC100" s="182" t="s">
        <v>110</v>
      </c>
      <c r="AD100" s="182">
        <v>4536</v>
      </c>
      <c r="AE100" s="74"/>
      <c r="AF100" s="31">
        <v>6048</v>
      </c>
      <c r="AG100" s="119">
        <v>11007432</v>
      </c>
      <c r="AH100" s="119" t="s">
        <v>144</v>
      </c>
      <c r="AI100" s="119">
        <v>11007426</v>
      </c>
      <c r="AJ100" s="119" t="s">
        <v>139</v>
      </c>
      <c r="AK100" s="119">
        <v>11007434</v>
      </c>
      <c r="AL100" s="119" t="s">
        <v>121</v>
      </c>
      <c r="AM100" s="118" t="s">
        <v>15</v>
      </c>
      <c r="AN100" s="120">
        <v>5500</v>
      </c>
      <c r="AO100" s="121" t="s">
        <v>142</v>
      </c>
      <c r="AP100" s="122" t="s">
        <v>106</v>
      </c>
      <c r="AQ100" s="51">
        <v>2125</v>
      </c>
      <c r="AR100" s="68">
        <v>23</v>
      </c>
      <c r="AS100" s="123" t="s">
        <v>351</v>
      </c>
      <c r="AT100" s="131" t="s">
        <v>107</v>
      </c>
      <c r="AU100" s="131">
        <v>9</v>
      </c>
      <c r="AV100" s="131">
        <v>4536</v>
      </c>
      <c r="AW100" s="131" t="s">
        <v>106</v>
      </c>
      <c r="AX100" s="183">
        <v>40696</v>
      </c>
      <c r="AY100" s="131">
        <v>12</v>
      </c>
      <c r="AZ100" s="131">
        <v>750</v>
      </c>
      <c r="BA100" s="131">
        <v>6048</v>
      </c>
      <c r="BB100" s="125">
        <v>5500</v>
      </c>
      <c r="BC100" s="126">
        <v>504</v>
      </c>
      <c r="BD100" s="124" t="s">
        <v>108</v>
      </c>
      <c r="BE100" s="131">
        <v>504</v>
      </c>
      <c r="BF100" s="136" t="s">
        <v>966</v>
      </c>
      <c r="BG100" s="131"/>
      <c r="BH100" s="213"/>
      <c r="BI100" s="214"/>
      <c r="BJ100" s="215"/>
      <c r="BK100" s="185"/>
    </row>
    <row r="101" spans="1:63" s="52" customFormat="1" ht="14.25">
      <c r="A101" s="43">
        <v>1</v>
      </c>
      <c r="B101" s="43">
        <v>1</v>
      </c>
      <c r="C101" s="79"/>
      <c r="D101" s="79">
        <v>2112</v>
      </c>
      <c r="E101" s="11">
        <v>0</v>
      </c>
      <c r="F101" s="33">
        <v>36</v>
      </c>
      <c r="G101" s="127" t="s">
        <v>142</v>
      </c>
      <c r="H101" s="105">
        <v>1275465</v>
      </c>
      <c r="I101" s="79">
        <v>10036798</v>
      </c>
      <c r="J101" s="127" t="s">
        <v>967</v>
      </c>
      <c r="K101" s="127">
        <v>792</v>
      </c>
      <c r="L101" s="127" t="s">
        <v>104</v>
      </c>
      <c r="M101" s="127">
        <v>0.23</v>
      </c>
      <c r="N101" s="129">
        <v>1.73</v>
      </c>
      <c r="O101" s="184">
        <v>0.17</v>
      </c>
      <c r="P101" s="129">
        <v>1.96</v>
      </c>
      <c r="Q101" s="181">
        <v>6</v>
      </c>
      <c r="R101" s="112">
        <v>40705</v>
      </c>
      <c r="S101" s="113">
        <v>-19.48</v>
      </c>
      <c r="T101" s="112">
        <v>40705</v>
      </c>
      <c r="U101" s="113">
        <v>-21.44</v>
      </c>
      <c r="V101" s="130" t="s">
        <v>105</v>
      </c>
      <c r="W101" s="115" t="s">
        <v>109</v>
      </c>
      <c r="X101" s="192">
        <v>40711</v>
      </c>
      <c r="Y101" s="132" t="s">
        <v>303</v>
      </c>
      <c r="Z101" s="116"/>
      <c r="AA101" s="117"/>
      <c r="AB101" s="118"/>
      <c r="AC101" s="182" t="s">
        <v>968</v>
      </c>
      <c r="AD101" s="182">
        <v>7147</v>
      </c>
      <c r="AE101" s="74"/>
      <c r="AF101" s="31">
        <v>9504</v>
      </c>
      <c r="AG101" s="119">
        <v>11006645</v>
      </c>
      <c r="AH101" s="119" t="s">
        <v>111</v>
      </c>
      <c r="AI101" s="119">
        <v>11003893</v>
      </c>
      <c r="AJ101" s="119" t="s">
        <v>112</v>
      </c>
      <c r="AK101" s="119">
        <v>11005155</v>
      </c>
      <c r="AL101" s="119" t="s">
        <v>969</v>
      </c>
      <c r="AM101" s="118" t="s">
        <v>15</v>
      </c>
      <c r="AN101" s="120">
        <v>5500</v>
      </c>
      <c r="AO101" s="121" t="s">
        <v>142</v>
      </c>
      <c r="AP101" s="122" t="s">
        <v>106</v>
      </c>
      <c r="AQ101" s="51">
        <v>2112</v>
      </c>
      <c r="AR101" s="68">
        <v>23</v>
      </c>
      <c r="AS101" s="123" t="s">
        <v>890</v>
      </c>
      <c r="AT101" s="131" t="s">
        <v>107</v>
      </c>
      <c r="AU101" s="131">
        <v>9</v>
      </c>
      <c r="AV101" s="131">
        <v>7128</v>
      </c>
      <c r="AW101" s="131" t="s">
        <v>106</v>
      </c>
      <c r="AX101" s="183">
        <v>40697</v>
      </c>
      <c r="AY101" s="131">
        <v>12</v>
      </c>
      <c r="AZ101" s="131">
        <v>750</v>
      </c>
      <c r="BA101" s="131">
        <v>9504</v>
      </c>
      <c r="BB101" s="125">
        <v>5500</v>
      </c>
      <c r="BC101" s="126">
        <v>792</v>
      </c>
      <c r="BD101" s="124" t="s">
        <v>108</v>
      </c>
      <c r="BE101" s="131">
        <v>792</v>
      </c>
      <c r="BF101" s="136" t="s">
        <v>969</v>
      </c>
      <c r="BG101" s="131"/>
      <c r="BH101" s="213"/>
      <c r="BI101" s="214"/>
      <c r="BJ101" s="215"/>
      <c r="BK101" s="185"/>
    </row>
    <row r="102" spans="1:63" s="52" customFormat="1" ht="15">
      <c r="A102" s="43">
        <v>1</v>
      </c>
      <c r="B102" s="43">
        <v>1</v>
      </c>
      <c r="C102" s="79"/>
      <c r="D102" s="79">
        <v>2346</v>
      </c>
      <c r="E102" s="11">
        <v>0</v>
      </c>
      <c r="F102" s="33">
        <v>308</v>
      </c>
      <c r="G102" s="127" t="s">
        <v>142</v>
      </c>
      <c r="H102" s="140">
        <v>7085349</v>
      </c>
      <c r="I102" s="79">
        <v>10045417</v>
      </c>
      <c r="J102" s="127" t="s">
        <v>436</v>
      </c>
      <c r="K102" s="127">
        <v>280</v>
      </c>
      <c r="L102" s="127" t="s">
        <v>104</v>
      </c>
      <c r="M102" s="127">
        <v>0.23</v>
      </c>
      <c r="N102" s="107">
        <v>0.61</v>
      </c>
      <c r="O102" s="184">
        <v>0.17</v>
      </c>
      <c r="P102" s="129">
        <v>0.84</v>
      </c>
      <c r="Q102" s="181">
        <v>12</v>
      </c>
      <c r="R102" s="112">
        <v>40705</v>
      </c>
      <c r="S102" s="113">
        <v>-21.44</v>
      </c>
      <c r="T102" s="112">
        <v>40705</v>
      </c>
      <c r="U102" s="113">
        <v>-22.28</v>
      </c>
      <c r="V102" s="130" t="s">
        <v>105</v>
      </c>
      <c r="W102" s="115" t="s">
        <v>109</v>
      </c>
      <c r="X102" s="192">
        <v>40717</v>
      </c>
      <c r="Y102" s="138" t="s">
        <v>303</v>
      </c>
      <c r="Z102" s="116"/>
      <c r="AA102" s="117"/>
      <c r="AB102" s="118"/>
      <c r="AC102" s="182" t="s">
        <v>195</v>
      </c>
      <c r="AD102" s="182">
        <v>2520</v>
      </c>
      <c r="AE102" s="74"/>
      <c r="AF102" s="31">
        <v>3360</v>
      </c>
      <c r="AG102" s="119">
        <v>11006647</v>
      </c>
      <c r="AH102" s="119" t="s">
        <v>196</v>
      </c>
      <c r="AI102" s="119">
        <v>11004849</v>
      </c>
      <c r="AJ102" s="119" t="s">
        <v>437</v>
      </c>
      <c r="AK102" s="119"/>
      <c r="AL102" s="119"/>
      <c r="AM102" s="118" t="s">
        <v>15</v>
      </c>
      <c r="AN102" s="120">
        <v>5500</v>
      </c>
      <c r="AO102" s="121" t="s">
        <v>142</v>
      </c>
      <c r="AP102" s="122" t="s">
        <v>106</v>
      </c>
      <c r="AQ102" s="51" t="e">
        <v>#REF!</v>
      </c>
      <c r="AR102" s="68">
        <v>23</v>
      </c>
      <c r="AS102" s="123" t="s">
        <v>890</v>
      </c>
      <c r="AT102" s="131" t="s">
        <v>107</v>
      </c>
      <c r="AU102" s="131">
        <v>9</v>
      </c>
      <c r="AV102" s="131">
        <v>2520</v>
      </c>
      <c r="AW102" s="131" t="s">
        <v>106</v>
      </c>
      <c r="AX102" s="183">
        <v>40696</v>
      </c>
      <c r="AY102" s="131">
        <v>12</v>
      </c>
      <c r="AZ102" s="131">
        <v>750</v>
      </c>
      <c r="BA102" s="131">
        <v>3360</v>
      </c>
      <c r="BB102" s="125">
        <v>5500</v>
      </c>
      <c r="BC102" s="126">
        <v>280</v>
      </c>
      <c r="BD102" s="124" t="s">
        <v>108</v>
      </c>
      <c r="BE102" s="131">
        <v>280</v>
      </c>
      <c r="BF102" s="136" t="s">
        <v>196</v>
      </c>
      <c r="BG102" s="131"/>
      <c r="BH102" s="213"/>
      <c r="BI102" s="214"/>
      <c r="BJ102" s="215"/>
      <c r="BK102" s="185"/>
    </row>
    <row r="103" spans="1:63" s="52" customFormat="1" ht="14.25">
      <c r="A103" s="43">
        <v>0</v>
      </c>
      <c r="B103" s="43">
        <v>0</v>
      </c>
      <c r="C103" s="79"/>
      <c r="D103" s="79" t="s">
        <v>39</v>
      </c>
      <c r="E103" s="11" t="s">
        <v>10</v>
      </c>
      <c r="F103" s="33" t="e">
        <v>#N/A</v>
      </c>
      <c r="G103" s="127"/>
      <c r="H103" s="105"/>
      <c r="I103" s="79"/>
      <c r="J103" s="127" t="s">
        <v>970</v>
      </c>
      <c r="K103" s="127"/>
      <c r="L103" s="127"/>
      <c r="M103" s="127"/>
      <c r="N103" s="107">
        <v>2</v>
      </c>
      <c r="O103" s="184">
        <v>0</v>
      </c>
      <c r="P103" s="129">
        <v>2</v>
      </c>
      <c r="Q103" s="181"/>
      <c r="R103" s="112">
        <v>40700</v>
      </c>
      <c r="S103" s="113">
        <v>-7.5</v>
      </c>
      <c r="T103" s="112">
        <v>40700</v>
      </c>
      <c r="U103" s="113">
        <v>-9.5</v>
      </c>
      <c r="V103" s="130"/>
      <c r="W103" s="115"/>
      <c r="X103" s="192"/>
      <c r="Y103" s="138" t="s">
        <v>971</v>
      </c>
      <c r="Z103" s="116"/>
      <c r="AA103" s="117"/>
      <c r="AB103" s="118"/>
      <c r="AC103" s="182"/>
      <c r="AD103" s="182"/>
      <c r="AE103" s="74"/>
      <c r="AF103" s="31">
        <v>0</v>
      </c>
      <c r="AG103" s="119"/>
      <c r="AH103" s="119"/>
      <c r="AI103" s="119"/>
      <c r="AJ103" s="119"/>
      <c r="AK103" s="119"/>
      <c r="AL103" s="119"/>
      <c r="AM103" s="118" t="s">
        <v>19</v>
      </c>
      <c r="AN103" s="120"/>
      <c r="AO103" s="121"/>
      <c r="AP103" s="122">
        <v>0</v>
      </c>
      <c r="AQ103" s="51" t="s">
        <v>39</v>
      </c>
      <c r="AR103" s="68">
        <v>23</v>
      </c>
      <c r="AS103" s="123"/>
      <c r="AT103" s="131" t="s">
        <v>260</v>
      </c>
      <c r="AU103" s="131"/>
      <c r="AV103" s="131"/>
      <c r="AW103" s="131"/>
      <c r="AX103" s="183"/>
      <c r="AY103" s="131"/>
      <c r="AZ103" s="131"/>
      <c r="BA103" s="131"/>
      <c r="BB103" s="125">
        <v>0</v>
      </c>
      <c r="BC103" s="126">
        <v>0</v>
      </c>
      <c r="BD103" s="124"/>
      <c r="BE103" s="131">
        <v>0</v>
      </c>
      <c r="BF103" s="136"/>
      <c r="BG103" s="131"/>
      <c r="BH103" s="213"/>
      <c r="BI103" s="214"/>
      <c r="BJ103" s="215"/>
      <c r="BK103" s="185"/>
    </row>
    <row r="104" spans="1:63" s="52" customFormat="1" ht="14.25">
      <c r="A104" s="43">
        <v>1</v>
      </c>
      <c r="B104" s="43">
        <v>2</v>
      </c>
      <c r="C104" s="79"/>
      <c r="D104" s="79">
        <v>2135</v>
      </c>
      <c r="E104" s="11">
        <v>0</v>
      </c>
      <c r="F104" s="33">
        <v>136</v>
      </c>
      <c r="G104" s="127" t="s">
        <v>103</v>
      </c>
      <c r="H104" s="105">
        <v>1273732</v>
      </c>
      <c r="I104" s="79">
        <v>10053892</v>
      </c>
      <c r="J104" s="127" t="s">
        <v>385</v>
      </c>
      <c r="K104" s="127">
        <v>6272</v>
      </c>
      <c r="L104" s="127" t="s">
        <v>104</v>
      </c>
      <c r="M104" s="127">
        <v>0.23</v>
      </c>
      <c r="N104" s="107">
        <v>5.79</v>
      </c>
      <c r="O104" s="184">
        <v>0.17</v>
      </c>
      <c r="P104" s="129">
        <v>6.02</v>
      </c>
      <c r="Q104" s="181" t="e">
        <v>#N/A</v>
      </c>
      <c r="R104" s="112">
        <v>40700</v>
      </c>
      <c r="S104" s="113">
        <v>-9.5</v>
      </c>
      <c r="T104" s="112">
        <v>40700</v>
      </c>
      <c r="U104" s="113">
        <v>-15.52</v>
      </c>
      <c r="V104" s="130" t="s">
        <v>105</v>
      </c>
      <c r="W104" s="115" t="s">
        <v>109</v>
      </c>
      <c r="X104" s="192" t="e">
        <v>#N/A</v>
      </c>
      <c r="Y104" s="132" t="s">
        <v>352</v>
      </c>
      <c r="Z104" s="116"/>
      <c r="AA104" s="117"/>
      <c r="AB104" s="118"/>
      <c r="AC104" s="182" t="s">
        <v>117</v>
      </c>
      <c r="AD104" s="182">
        <v>28224</v>
      </c>
      <c r="AE104" s="74"/>
      <c r="AF104" s="31">
        <v>37632</v>
      </c>
      <c r="AG104" s="119">
        <v>11007432</v>
      </c>
      <c r="AH104" s="119" t="s">
        <v>144</v>
      </c>
      <c r="AI104" s="119">
        <v>11007426</v>
      </c>
      <c r="AJ104" s="119" t="s">
        <v>139</v>
      </c>
      <c r="AK104" s="119">
        <v>11007434</v>
      </c>
      <c r="AL104" s="119" t="s">
        <v>121</v>
      </c>
      <c r="AM104" s="118" t="s">
        <v>19</v>
      </c>
      <c r="AN104" s="120">
        <v>6500</v>
      </c>
      <c r="AO104" s="121"/>
      <c r="AP104" s="122" t="s">
        <v>106</v>
      </c>
      <c r="AQ104" s="51">
        <v>2135</v>
      </c>
      <c r="AR104" s="68">
        <v>23</v>
      </c>
      <c r="AS104" s="123" t="s">
        <v>890</v>
      </c>
      <c r="AT104" s="131" t="e">
        <v>#N/A</v>
      </c>
      <c r="AU104" s="131">
        <v>4.5</v>
      </c>
      <c r="AV104" s="131">
        <v>28224</v>
      </c>
      <c r="AW104" s="131" t="s">
        <v>106</v>
      </c>
      <c r="AX104" s="183">
        <v>1</v>
      </c>
      <c r="AY104" s="131">
        <v>6</v>
      </c>
      <c r="AZ104" s="131">
        <v>750</v>
      </c>
      <c r="BA104" s="131">
        <v>37632</v>
      </c>
      <c r="BB104" s="125">
        <v>6500</v>
      </c>
      <c r="BC104" s="126">
        <v>3136</v>
      </c>
      <c r="BD104" s="124" t="s">
        <v>122</v>
      </c>
      <c r="BE104" s="131">
        <v>6272</v>
      </c>
      <c r="BF104" s="136" t="s">
        <v>386</v>
      </c>
      <c r="BG104" s="131"/>
      <c r="BH104" s="213"/>
      <c r="BI104" s="214"/>
      <c r="BJ104" s="215"/>
      <c r="BK104" s="185"/>
    </row>
    <row r="105" spans="1:63" s="52" customFormat="1" ht="14.25">
      <c r="A105" s="43">
        <v>1</v>
      </c>
      <c r="B105" s="43">
        <v>2</v>
      </c>
      <c r="C105" s="79"/>
      <c r="D105" s="79">
        <v>2135</v>
      </c>
      <c r="E105" s="11">
        <v>0</v>
      </c>
      <c r="F105" s="33">
        <v>136</v>
      </c>
      <c r="G105" s="127" t="s">
        <v>164</v>
      </c>
      <c r="H105" s="105">
        <v>1274158</v>
      </c>
      <c r="I105" s="79">
        <v>10053892</v>
      </c>
      <c r="J105" s="127" t="s">
        <v>385</v>
      </c>
      <c r="K105" s="127">
        <v>6160</v>
      </c>
      <c r="L105" s="127" t="s">
        <v>104</v>
      </c>
      <c r="M105" s="127">
        <v>0.23</v>
      </c>
      <c r="N105" s="107">
        <v>5.69</v>
      </c>
      <c r="O105" s="184">
        <v>0.17</v>
      </c>
      <c r="P105" s="129">
        <v>5.92</v>
      </c>
      <c r="Q105" s="181">
        <v>0</v>
      </c>
      <c r="R105" s="112">
        <v>40700</v>
      </c>
      <c r="S105" s="113">
        <v>-15.52</v>
      </c>
      <c r="T105" s="112">
        <v>40700</v>
      </c>
      <c r="U105" s="113">
        <v>-21.44</v>
      </c>
      <c r="V105" s="130" t="s">
        <v>105</v>
      </c>
      <c r="W105" s="115" t="s">
        <v>109</v>
      </c>
      <c r="X105" s="192">
        <v>40700</v>
      </c>
      <c r="Y105" s="132" t="s">
        <v>352</v>
      </c>
      <c r="Z105" s="116"/>
      <c r="AA105" s="117"/>
      <c r="AB105" s="118"/>
      <c r="AC105" s="182" t="s">
        <v>117</v>
      </c>
      <c r="AD105" s="182">
        <v>27720</v>
      </c>
      <c r="AE105" s="74"/>
      <c r="AF105" s="31">
        <v>36960</v>
      </c>
      <c r="AG105" s="119">
        <v>11007432</v>
      </c>
      <c r="AH105" s="119" t="s">
        <v>144</v>
      </c>
      <c r="AI105" s="119">
        <v>11007426</v>
      </c>
      <c r="AJ105" s="119" t="s">
        <v>139</v>
      </c>
      <c r="AK105" s="119">
        <v>11007434</v>
      </c>
      <c r="AL105" s="119" t="s">
        <v>121</v>
      </c>
      <c r="AM105" s="118" t="s">
        <v>19</v>
      </c>
      <c r="AN105" s="120">
        <v>6500</v>
      </c>
      <c r="AO105" s="121"/>
      <c r="AP105" s="122" t="s">
        <v>106</v>
      </c>
      <c r="AQ105" s="51">
        <v>2135</v>
      </c>
      <c r="AR105" s="68">
        <v>23</v>
      </c>
      <c r="AS105" s="123" t="s">
        <v>890</v>
      </c>
      <c r="AT105" s="131" t="s">
        <v>132</v>
      </c>
      <c r="AU105" s="131">
        <v>4.5</v>
      </c>
      <c r="AV105" s="131">
        <v>27720</v>
      </c>
      <c r="AW105" s="131" t="s">
        <v>106</v>
      </c>
      <c r="AX105" s="183">
        <v>40696</v>
      </c>
      <c r="AY105" s="131">
        <v>6</v>
      </c>
      <c r="AZ105" s="131">
        <v>750</v>
      </c>
      <c r="BA105" s="131">
        <v>36960</v>
      </c>
      <c r="BB105" s="125">
        <v>6500</v>
      </c>
      <c r="BC105" s="126">
        <v>3080</v>
      </c>
      <c r="BD105" s="124" t="s">
        <v>122</v>
      </c>
      <c r="BE105" s="131">
        <v>6160</v>
      </c>
      <c r="BF105" s="136" t="s">
        <v>386</v>
      </c>
      <c r="BG105" s="131"/>
      <c r="BH105" s="213"/>
      <c r="BI105" s="214"/>
      <c r="BJ105" s="215"/>
      <c r="BK105" s="185"/>
    </row>
    <row r="106" spans="1:63" s="52" customFormat="1" ht="14.25">
      <c r="A106" s="43">
        <v>1</v>
      </c>
      <c r="B106" s="43">
        <v>2</v>
      </c>
      <c r="C106" s="79"/>
      <c r="D106" s="79">
        <v>2135</v>
      </c>
      <c r="E106" s="11">
        <v>0</v>
      </c>
      <c r="F106" s="33">
        <v>136</v>
      </c>
      <c r="G106" s="127" t="s">
        <v>164</v>
      </c>
      <c r="H106" s="105">
        <v>7083614</v>
      </c>
      <c r="I106" s="79">
        <v>10049359</v>
      </c>
      <c r="J106" s="127" t="s">
        <v>204</v>
      </c>
      <c r="K106" s="127">
        <v>276</v>
      </c>
      <c r="L106" s="127" t="s">
        <v>104</v>
      </c>
      <c r="M106" s="127">
        <v>0.23</v>
      </c>
      <c r="N106" s="107">
        <v>0.3</v>
      </c>
      <c r="O106" s="184">
        <v>0.17</v>
      </c>
      <c r="P106" s="129">
        <v>0.53</v>
      </c>
      <c r="Q106" s="181">
        <v>4</v>
      </c>
      <c r="R106" s="112">
        <v>40700</v>
      </c>
      <c r="S106" s="113">
        <v>-16.5</v>
      </c>
      <c r="T106" s="112">
        <v>40700</v>
      </c>
      <c r="U106" s="113">
        <v>-17.03</v>
      </c>
      <c r="V106" s="130" t="s">
        <v>105</v>
      </c>
      <c r="W106" s="115" t="s">
        <v>308</v>
      </c>
      <c r="X106" s="192">
        <v>40704</v>
      </c>
      <c r="Y106" s="132" t="s">
        <v>352</v>
      </c>
      <c r="Z106" s="116"/>
      <c r="AA106" s="117"/>
      <c r="AB106" s="118"/>
      <c r="AC106" s="182" t="s">
        <v>117</v>
      </c>
      <c r="AD106" s="182">
        <v>1242</v>
      </c>
      <c r="AE106" s="74"/>
      <c r="AF106" s="31">
        <v>1656</v>
      </c>
      <c r="AG106" s="119">
        <v>11006645</v>
      </c>
      <c r="AH106" s="119" t="s">
        <v>111</v>
      </c>
      <c r="AI106" s="119">
        <v>11004797</v>
      </c>
      <c r="AJ106" s="119" t="s">
        <v>373</v>
      </c>
      <c r="AK106" s="119">
        <v>11004589</v>
      </c>
      <c r="AL106" s="119" t="s">
        <v>972</v>
      </c>
      <c r="AM106" s="118" t="s">
        <v>23</v>
      </c>
      <c r="AN106" s="120">
        <v>5500</v>
      </c>
      <c r="AO106" s="121"/>
      <c r="AP106" s="122" t="s">
        <v>106</v>
      </c>
      <c r="AQ106" s="51">
        <v>2135</v>
      </c>
      <c r="AR106" s="68">
        <v>23</v>
      </c>
      <c r="AS106" s="123" t="s">
        <v>332</v>
      </c>
      <c r="AT106" s="131" t="s">
        <v>107</v>
      </c>
      <c r="AU106" s="131">
        <v>4.5</v>
      </c>
      <c r="AV106" s="131">
        <v>1242</v>
      </c>
      <c r="AW106" s="131" t="s">
        <v>106</v>
      </c>
      <c r="AX106" s="183">
        <v>1</v>
      </c>
      <c r="AY106" s="131">
        <v>6</v>
      </c>
      <c r="AZ106" s="131">
        <v>750</v>
      </c>
      <c r="BA106" s="131">
        <v>1656</v>
      </c>
      <c r="BB106" s="125">
        <v>5500</v>
      </c>
      <c r="BC106" s="126">
        <v>138</v>
      </c>
      <c r="BD106" s="124" t="s">
        <v>108</v>
      </c>
      <c r="BE106" s="131">
        <v>276</v>
      </c>
      <c r="BF106" s="136"/>
      <c r="BG106" s="131"/>
      <c r="BH106" s="213"/>
      <c r="BI106" s="214"/>
      <c r="BJ106" s="215"/>
      <c r="BK106" s="185"/>
    </row>
    <row r="107" spans="1:63" s="52" customFormat="1" ht="15">
      <c r="A107" s="43">
        <v>1</v>
      </c>
      <c r="B107" s="43">
        <v>2</v>
      </c>
      <c r="C107" s="79"/>
      <c r="D107" s="79">
        <v>2135</v>
      </c>
      <c r="E107" s="11" t="s">
        <v>10</v>
      </c>
      <c r="F107" s="33">
        <v>136</v>
      </c>
      <c r="G107" s="127" t="s">
        <v>164</v>
      </c>
      <c r="H107" s="139">
        <v>7084090</v>
      </c>
      <c r="I107" s="79">
        <v>10049359</v>
      </c>
      <c r="J107" s="127" t="s">
        <v>204</v>
      </c>
      <c r="K107" s="127">
        <v>1035</v>
      </c>
      <c r="L107" s="127" t="s">
        <v>104</v>
      </c>
      <c r="M107" s="127">
        <v>0.23</v>
      </c>
      <c r="N107" s="129">
        <v>1.1299999999999999</v>
      </c>
      <c r="O107" s="184">
        <v>0</v>
      </c>
      <c r="P107" s="129">
        <v>1.36</v>
      </c>
      <c r="Q107" s="181">
        <v>4</v>
      </c>
      <c r="R107" s="112">
        <v>40700</v>
      </c>
      <c r="S107" s="113">
        <v>-17.03</v>
      </c>
      <c r="T107" s="112">
        <v>40700</v>
      </c>
      <c r="U107" s="113">
        <v>-18.39</v>
      </c>
      <c r="V107" s="130" t="s">
        <v>105</v>
      </c>
      <c r="W107" s="115" t="s">
        <v>308</v>
      </c>
      <c r="X107" s="192">
        <v>40704</v>
      </c>
      <c r="Y107" s="138" t="s">
        <v>352</v>
      </c>
      <c r="Z107" s="116"/>
      <c r="AA107" s="117"/>
      <c r="AB107" s="118"/>
      <c r="AC107" s="182" t="s">
        <v>117</v>
      </c>
      <c r="AD107" s="182">
        <v>4658</v>
      </c>
      <c r="AE107" s="74"/>
      <c r="AF107" s="31">
        <v>6210</v>
      </c>
      <c r="AG107" s="119">
        <v>11006645</v>
      </c>
      <c r="AH107" s="119" t="s">
        <v>111</v>
      </c>
      <c r="AI107" s="119">
        <v>11004797</v>
      </c>
      <c r="AJ107" s="119" t="s">
        <v>373</v>
      </c>
      <c r="AK107" s="119">
        <v>11004589</v>
      </c>
      <c r="AL107" s="119" t="s">
        <v>972</v>
      </c>
      <c r="AM107" s="118" t="s">
        <v>23</v>
      </c>
      <c r="AN107" s="120">
        <v>5500</v>
      </c>
      <c r="AO107" s="121"/>
      <c r="AP107" s="122" t="s">
        <v>106</v>
      </c>
      <c r="AQ107" s="51">
        <v>2135</v>
      </c>
      <c r="AR107" s="68">
        <v>23</v>
      </c>
      <c r="AS107" s="123" t="s">
        <v>351</v>
      </c>
      <c r="AT107" s="131" t="s">
        <v>107</v>
      </c>
      <c r="AU107" s="131">
        <v>4.5</v>
      </c>
      <c r="AV107" s="131">
        <v>4657.5</v>
      </c>
      <c r="AW107" s="131" t="s">
        <v>106</v>
      </c>
      <c r="AX107" s="183">
        <v>1</v>
      </c>
      <c r="AY107" s="131">
        <v>6</v>
      </c>
      <c r="AZ107" s="131">
        <v>750</v>
      </c>
      <c r="BA107" s="131">
        <v>6210</v>
      </c>
      <c r="BB107" s="125">
        <v>5500</v>
      </c>
      <c r="BC107" s="126">
        <v>518</v>
      </c>
      <c r="BD107" s="124" t="s">
        <v>108</v>
      </c>
      <c r="BE107" s="131">
        <v>1035</v>
      </c>
      <c r="BF107" s="136"/>
      <c r="BG107" s="131"/>
      <c r="BH107" s="213"/>
      <c r="BI107" s="214"/>
      <c r="BJ107" s="215"/>
      <c r="BK107" s="185"/>
    </row>
    <row r="108" spans="1:63" s="52" customFormat="1" ht="14.25">
      <c r="A108" s="43">
        <v>1</v>
      </c>
      <c r="B108" s="43">
        <v>1</v>
      </c>
      <c r="C108" s="79"/>
      <c r="D108" s="79">
        <v>2341</v>
      </c>
      <c r="E108" s="11">
        <v>0</v>
      </c>
      <c r="F108" s="33">
        <v>316</v>
      </c>
      <c r="G108" s="127" t="s">
        <v>164</v>
      </c>
      <c r="H108" s="105">
        <v>1277093</v>
      </c>
      <c r="I108" s="79">
        <v>10035241</v>
      </c>
      <c r="J108" s="127" t="s">
        <v>377</v>
      </c>
      <c r="K108" s="127">
        <v>279</v>
      </c>
      <c r="L108" s="127" t="s">
        <v>104</v>
      </c>
      <c r="M108" s="127">
        <v>0.23</v>
      </c>
      <c r="N108" s="107">
        <v>0.61</v>
      </c>
      <c r="O108" s="184">
        <v>0.17</v>
      </c>
      <c r="P108" s="129">
        <v>0.84</v>
      </c>
      <c r="Q108" s="181">
        <v>-3</v>
      </c>
      <c r="R108" s="112">
        <v>40700</v>
      </c>
      <c r="S108" s="113">
        <v>-18.39</v>
      </c>
      <c r="T108" s="112">
        <v>40700</v>
      </c>
      <c r="U108" s="113">
        <v>-19.23</v>
      </c>
      <c r="V108" s="130" t="s">
        <v>105</v>
      </c>
      <c r="W108" s="115" t="s">
        <v>973</v>
      </c>
      <c r="X108" s="192">
        <v>40697</v>
      </c>
      <c r="Y108" s="132" t="s">
        <v>352</v>
      </c>
      <c r="Z108" s="116"/>
      <c r="AA108" s="117"/>
      <c r="AB108" s="118"/>
      <c r="AC108" s="182" t="s">
        <v>379</v>
      </c>
      <c r="AD108" s="182">
        <v>11563</v>
      </c>
      <c r="AE108" s="74"/>
      <c r="AF108" s="31">
        <v>3348</v>
      </c>
      <c r="AG108" s="119">
        <v>11006645</v>
      </c>
      <c r="AH108" s="119" t="s">
        <v>111</v>
      </c>
      <c r="AI108" s="119">
        <v>11004797</v>
      </c>
      <c r="AJ108" s="119" t="s">
        <v>373</v>
      </c>
      <c r="AK108" s="119">
        <v>11004589</v>
      </c>
      <c r="AL108" s="119" t="s">
        <v>972</v>
      </c>
      <c r="AM108" s="118" t="s">
        <v>23</v>
      </c>
      <c r="AN108" s="120">
        <v>5500</v>
      </c>
      <c r="AO108" s="121"/>
      <c r="AP108" s="122" t="s">
        <v>106</v>
      </c>
      <c r="AQ108" s="51">
        <v>2341</v>
      </c>
      <c r="AR108" s="68">
        <v>23</v>
      </c>
      <c r="AS108" s="123" t="s">
        <v>351</v>
      </c>
      <c r="AT108" s="131" t="s">
        <v>132</v>
      </c>
      <c r="AU108" s="131">
        <v>9</v>
      </c>
      <c r="AV108" s="131">
        <v>2511</v>
      </c>
      <c r="AW108" s="131" t="s">
        <v>106</v>
      </c>
      <c r="AX108" s="183" t="e">
        <v>#N/A</v>
      </c>
      <c r="AY108" s="131">
        <v>12</v>
      </c>
      <c r="AZ108" s="131">
        <v>750</v>
      </c>
      <c r="BA108" s="131">
        <v>3348</v>
      </c>
      <c r="BB108" s="125">
        <v>5500</v>
      </c>
      <c r="BC108" s="126">
        <v>279</v>
      </c>
      <c r="BD108" s="124" t="s">
        <v>108</v>
      </c>
      <c r="BE108" s="131">
        <v>279</v>
      </c>
      <c r="BF108" s="136"/>
      <c r="BG108" s="131"/>
      <c r="BH108" s="213"/>
      <c r="BI108" s="214"/>
      <c r="BJ108" s="215"/>
      <c r="BK108" s="185"/>
    </row>
    <row r="109" spans="1:63" s="52" customFormat="1" ht="14.25">
      <c r="A109" s="43">
        <v>1</v>
      </c>
      <c r="B109" s="43">
        <v>1</v>
      </c>
      <c r="C109" s="79"/>
      <c r="D109" s="79">
        <v>1175</v>
      </c>
      <c r="E109" s="11">
        <v>0</v>
      </c>
      <c r="F109" s="33">
        <v>26</v>
      </c>
      <c r="G109" s="127" t="s">
        <v>182</v>
      </c>
      <c r="H109" s="105">
        <v>1275745</v>
      </c>
      <c r="I109" s="79">
        <v>21001016</v>
      </c>
      <c r="J109" s="127" t="s">
        <v>974</v>
      </c>
      <c r="K109" s="127">
        <v>300</v>
      </c>
      <c r="L109" s="127" t="s">
        <v>127</v>
      </c>
      <c r="M109" s="127">
        <v>0.23</v>
      </c>
      <c r="N109" s="107">
        <v>0.05</v>
      </c>
      <c r="O109" s="184">
        <v>0</v>
      </c>
      <c r="P109" s="129">
        <v>0.28000000000000003</v>
      </c>
      <c r="Q109" s="181">
        <v>-3</v>
      </c>
      <c r="R109" s="112">
        <v>40700</v>
      </c>
      <c r="S109" s="113">
        <v>-19.23</v>
      </c>
      <c r="T109" s="112">
        <v>40700</v>
      </c>
      <c r="U109" s="113">
        <v>-19.510000000000002</v>
      </c>
      <c r="V109" s="130" t="s">
        <v>105</v>
      </c>
      <c r="W109" s="115" t="s">
        <v>109</v>
      </c>
      <c r="X109" s="192">
        <v>40697</v>
      </c>
      <c r="Y109" s="134" t="s">
        <v>352</v>
      </c>
      <c r="Z109" s="116"/>
      <c r="AA109" s="117"/>
      <c r="AB109" s="118"/>
      <c r="AC109" s="182"/>
      <c r="AD109" s="182"/>
      <c r="AE109" s="74"/>
      <c r="AF109" s="31">
        <v>300</v>
      </c>
      <c r="AG109" s="119"/>
      <c r="AH109" s="119"/>
      <c r="AI109" s="119"/>
      <c r="AJ109" s="119"/>
      <c r="AK109" s="119"/>
      <c r="AL109" s="119"/>
      <c r="AM109" s="118" t="s">
        <v>23</v>
      </c>
      <c r="AN109" s="120">
        <v>5500</v>
      </c>
      <c r="AO109" s="121"/>
      <c r="AP109" s="122" t="s">
        <v>183</v>
      </c>
      <c r="AQ109" s="51">
        <v>1175</v>
      </c>
      <c r="AR109" s="68">
        <v>23</v>
      </c>
      <c r="AS109" s="123" t="s">
        <v>890</v>
      </c>
      <c r="AT109" s="131" t="s">
        <v>132</v>
      </c>
      <c r="AU109" s="131">
        <v>0.75</v>
      </c>
      <c r="AV109" s="131">
        <v>225</v>
      </c>
      <c r="AW109" s="131" t="s">
        <v>183</v>
      </c>
      <c r="AX109" s="183">
        <v>1</v>
      </c>
      <c r="AY109" s="131">
        <v>1</v>
      </c>
      <c r="AZ109" s="131">
        <v>750</v>
      </c>
      <c r="BA109" s="131">
        <v>300</v>
      </c>
      <c r="BB109" s="125">
        <v>5500</v>
      </c>
      <c r="BC109" s="126">
        <v>25</v>
      </c>
      <c r="BD109" s="124" t="s">
        <v>108</v>
      </c>
      <c r="BE109" s="131">
        <v>25</v>
      </c>
      <c r="BF109" s="136"/>
      <c r="BG109" s="131"/>
      <c r="BH109" s="213"/>
      <c r="BI109" s="214"/>
      <c r="BJ109" s="215"/>
      <c r="BK109" s="185"/>
    </row>
    <row r="110" spans="1:63" s="52" customFormat="1" ht="14.25">
      <c r="A110" s="43">
        <v>1</v>
      </c>
      <c r="B110" s="43">
        <v>2</v>
      </c>
      <c r="C110" s="79"/>
      <c r="D110" s="79">
        <v>2175</v>
      </c>
      <c r="E110" s="11">
        <v>0</v>
      </c>
      <c r="F110" s="33">
        <v>51</v>
      </c>
      <c r="G110" s="127" t="s">
        <v>182</v>
      </c>
      <c r="H110" s="128">
        <v>1275431</v>
      </c>
      <c r="I110" s="79">
        <v>21000818</v>
      </c>
      <c r="J110" s="127" t="s">
        <v>975</v>
      </c>
      <c r="K110" s="127">
        <v>180</v>
      </c>
      <c r="L110" s="127" t="s">
        <v>127</v>
      </c>
      <c r="M110" s="127">
        <v>0.23</v>
      </c>
      <c r="N110" s="107">
        <v>0.03</v>
      </c>
      <c r="O110" s="184">
        <v>0</v>
      </c>
      <c r="P110" s="129">
        <v>0.26</v>
      </c>
      <c r="Q110" s="181">
        <v>-3</v>
      </c>
      <c r="R110" s="112">
        <v>40700</v>
      </c>
      <c r="S110" s="113">
        <v>-19.510000000000002</v>
      </c>
      <c r="T110" s="112">
        <v>40700</v>
      </c>
      <c r="U110" s="113">
        <v>-19.77</v>
      </c>
      <c r="V110" s="130" t="s">
        <v>105</v>
      </c>
      <c r="W110" s="115" t="s">
        <v>109</v>
      </c>
      <c r="X110" s="192">
        <v>40697</v>
      </c>
      <c r="Y110" s="132" t="s">
        <v>352</v>
      </c>
      <c r="Z110" s="116"/>
      <c r="AA110" s="117"/>
      <c r="AB110" s="118"/>
      <c r="AC110" s="182"/>
      <c r="AD110" s="182"/>
      <c r="AE110" s="74"/>
      <c r="AF110" s="31">
        <v>180</v>
      </c>
      <c r="AG110" s="119"/>
      <c r="AH110" s="119"/>
      <c r="AI110" s="119"/>
      <c r="AJ110" s="119"/>
      <c r="AK110" s="119">
        <v>11006982</v>
      </c>
      <c r="AL110" s="119" t="s">
        <v>976</v>
      </c>
      <c r="AM110" s="118" t="s">
        <v>23</v>
      </c>
      <c r="AN110" s="120">
        <v>5500</v>
      </c>
      <c r="AO110" s="121"/>
      <c r="AP110" s="122" t="s">
        <v>183</v>
      </c>
      <c r="AQ110" s="51">
        <v>2175</v>
      </c>
      <c r="AR110" s="68">
        <v>23</v>
      </c>
      <c r="AS110" s="123" t="s">
        <v>890</v>
      </c>
      <c r="AT110" s="131" t="s">
        <v>132</v>
      </c>
      <c r="AU110" s="131">
        <v>0.75</v>
      </c>
      <c r="AV110" s="131">
        <v>135</v>
      </c>
      <c r="AW110" s="131" t="s">
        <v>183</v>
      </c>
      <c r="AX110" s="183">
        <v>1</v>
      </c>
      <c r="AY110" s="131">
        <v>1</v>
      </c>
      <c r="AZ110" s="131">
        <v>750</v>
      </c>
      <c r="BA110" s="131">
        <v>180</v>
      </c>
      <c r="BB110" s="125">
        <v>5500</v>
      </c>
      <c r="BC110" s="126">
        <v>15</v>
      </c>
      <c r="BD110" s="124" t="s">
        <v>108</v>
      </c>
      <c r="BE110" s="131">
        <v>15</v>
      </c>
      <c r="BF110" s="136" t="s">
        <v>977</v>
      </c>
      <c r="BG110" s="131"/>
      <c r="BH110" s="213"/>
      <c r="BI110" s="214"/>
      <c r="BJ110" s="215"/>
      <c r="BK110" s="185"/>
    </row>
    <row r="111" spans="1:63" s="52" customFormat="1" ht="14.25">
      <c r="A111" s="43">
        <v>1</v>
      </c>
      <c r="B111" s="43">
        <v>2</v>
      </c>
      <c r="C111" s="79"/>
      <c r="D111" s="79">
        <v>1208</v>
      </c>
      <c r="E111" s="11">
        <v>0</v>
      </c>
      <c r="F111" s="33">
        <v>369</v>
      </c>
      <c r="G111" s="127" t="s">
        <v>182</v>
      </c>
      <c r="H111" s="105">
        <v>7085409</v>
      </c>
      <c r="I111" s="79">
        <v>21000291</v>
      </c>
      <c r="J111" s="127" t="s">
        <v>978</v>
      </c>
      <c r="K111" s="127">
        <v>744</v>
      </c>
      <c r="L111" s="127" t="s">
        <v>127</v>
      </c>
      <c r="M111" s="127">
        <v>0.23</v>
      </c>
      <c r="N111" s="129">
        <v>0.14000000000000001</v>
      </c>
      <c r="O111" s="184">
        <v>0</v>
      </c>
      <c r="P111" s="129">
        <v>0.37</v>
      </c>
      <c r="Q111" s="181">
        <v>-3</v>
      </c>
      <c r="R111" s="112">
        <v>40700</v>
      </c>
      <c r="S111" s="113">
        <v>-19.77</v>
      </c>
      <c r="T111" s="112">
        <v>40700</v>
      </c>
      <c r="U111" s="113">
        <v>-20.14</v>
      </c>
      <c r="V111" s="130" t="s">
        <v>105</v>
      </c>
      <c r="W111" s="115" t="s">
        <v>109</v>
      </c>
      <c r="X111" s="192">
        <v>40697</v>
      </c>
      <c r="Y111" s="132" t="s">
        <v>352</v>
      </c>
      <c r="Z111" s="116"/>
      <c r="AA111" s="117"/>
      <c r="AB111" s="118"/>
      <c r="AC111" s="182"/>
      <c r="AD111" s="182"/>
      <c r="AE111" s="74"/>
      <c r="AF111" s="31">
        <v>744</v>
      </c>
      <c r="AG111" s="119"/>
      <c r="AH111" s="119"/>
      <c r="AI111" s="119"/>
      <c r="AJ111" s="119"/>
      <c r="AK111" s="119"/>
      <c r="AL111" s="119"/>
      <c r="AM111" s="118" t="s">
        <v>23</v>
      </c>
      <c r="AN111" s="120">
        <v>5500</v>
      </c>
      <c r="AO111" s="121"/>
      <c r="AP111" s="122" t="s">
        <v>183</v>
      </c>
      <c r="AQ111" s="51">
        <v>1208</v>
      </c>
      <c r="AR111" s="68">
        <v>23</v>
      </c>
      <c r="AS111" s="123" t="s">
        <v>890</v>
      </c>
      <c r="AT111" s="131" t="s">
        <v>132</v>
      </c>
      <c r="AU111" s="131">
        <v>0.75</v>
      </c>
      <c r="AV111" s="131">
        <v>558</v>
      </c>
      <c r="AW111" s="131" t="s">
        <v>183</v>
      </c>
      <c r="AX111" s="183">
        <v>40696</v>
      </c>
      <c r="AY111" s="131">
        <v>1</v>
      </c>
      <c r="AZ111" s="131">
        <v>750</v>
      </c>
      <c r="BA111" s="131">
        <v>744</v>
      </c>
      <c r="BB111" s="125">
        <v>5500</v>
      </c>
      <c r="BC111" s="126">
        <v>62</v>
      </c>
      <c r="BD111" s="124" t="s">
        <v>108</v>
      </c>
      <c r="BE111" s="131">
        <v>62</v>
      </c>
      <c r="BF111" s="136" t="s">
        <v>979</v>
      </c>
      <c r="BG111" s="131"/>
      <c r="BH111" s="213"/>
      <c r="BI111" s="214"/>
      <c r="BJ111" s="215"/>
      <c r="BK111" s="185"/>
    </row>
    <row r="112" spans="1:63" s="52" customFormat="1" ht="14.25">
      <c r="A112" s="43">
        <v>1</v>
      </c>
      <c r="B112" s="43">
        <v>1</v>
      </c>
      <c r="C112" s="79"/>
      <c r="D112" s="79">
        <v>3108</v>
      </c>
      <c r="E112" s="11">
        <v>0</v>
      </c>
      <c r="F112" s="33">
        <v>203</v>
      </c>
      <c r="G112" s="127" t="s">
        <v>182</v>
      </c>
      <c r="H112" s="105">
        <v>7085261</v>
      </c>
      <c r="I112" s="79">
        <v>10030444</v>
      </c>
      <c r="J112" s="127" t="s">
        <v>228</v>
      </c>
      <c r="K112" s="127">
        <v>15</v>
      </c>
      <c r="L112" s="127" t="s">
        <v>104</v>
      </c>
      <c r="M112" s="127">
        <v>0.23</v>
      </c>
      <c r="N112" s="129">
        <v>0.04</v>
      </c>
      <c r="O112" s="184">
        <v>0</v>
      </c>
      <c r="P112" s="129">
        <v>0.27</v>
      </c>
      <c r="Q112" s="181">
        <v>3</v>
      </c>
      <c r="R112" s="112">
        <v>40700</v>
      </c>
      <c r="S112" s="113">
        <v>-20.14</v>
      </c>
      <c r="T112" s="112">
        <v>40700</v>
      </c>
      <c r="U112" s="113">
        <v>-20.41</v>
      </c>
      <c r="V112" s="130" t="s">
        <v>105</v>
      </c>
      <c r="W112" s="115" t="s">
        <v>109</v>
      </c>
      <c r="X112" s="192">
        <v>40703</v>
      </c>
      <c r="Y112" s="132" t="s">
        <v>905</v>
      </c>
      <c r="Z112" s="116"/>
      <c r="AA112" s="117"/>
      <c r="AB112" s="118"/>
      <c r="AC112" s="182"/>
      <c r="AD112" s="182"/>
      <c r="AE112" s="74"/>
      <c r="AF112" s="31">
        <v>180</v>
      </c>
      <c r="AG112" s="119"/>
      <c r="AH112" s="119"/>
      <c r="AI112" s="119"/>
      <c r="AJ112" s="119"/>
      <c r="AK112" s="119"/>
      <c r="AL112" s="119"/>
      <c r="AM112" s="118" t="s">
        <v>23</v>
      </c>
      <c r="AN112" s="120">
        <v>4500</v>
      </c>
      <c r="AO112" s="121"/>
      <c r="AP112" s="122" t="s">
        <v>183</v>
      </c>
      <c r="AQ112" s="51">
        <v>3108</v>
      </c>
      <c r="AR112" s="68">
        <v>23</v>
      </c>
      <c r="AS112" s="123" t="s">
        <v>890</v>
      </c>
      <c r="AT112" s="131" t="s">
        <v>107</v>
      </c>
      <c r="AU112" s="131">
        <v>9</v>
      </c>
      <c r="AV112" s="131">
        <v>135</v>
      </c>
      <c r="AW112" s="131" t="s">
        <v>183</v>
      </c>
      <c r="AX112" s="183">
        <v>1</v>
      </c>
      <c r="AY112" s="131">
        <v>12</v>
      </c>
      <c r="AZ112" s="131">
        <v>750</v>
      </c>
      <c r="BA112" s="131">
        <v>180</v>
      </c>
      <c r="BB112" s="125">
        <v>4500</v>
      </c>
      <c r="BC112" s="126">
        <v>15</v>
      </c>
      <c r="BD112" s="124" t="s">
        <v>108</v>
      </c>
      <c r="BE112" s="131">
        <v>15</v>
      </c>
      <c r="BF112" s="136"/>
      <c r="BG112" s="131"/>
      <c r="BH112" s="213"/>
      <c r="BI112" s="214"/>
      <c r="BJ112" s="215"/>
      <c r="BK112" s="185"/>
    </row>
    <row r="113" spans="1:63" s="52" customFormat="1" ht="13.5" customHeight="1">
      <c r="A113" s="43">
        <v>1</v>
      </c>
      <c r="B113" s="43">
        <v>2</v>
      </c>
      <c r="C113" s="79"/>
      <c r="D113" s="79">
        <v>1114</v>
      </c>
      <c r="E113" s="11">
        <v>0</v>
      </c>
      <c r="F113" s="33">
        <v>515</v>
      </c>
      <c r="G113" s="127" t="s">
        <v>182</v>
      </c>
      <c r="H113" s="105">
        <v>1274253</v>
      </c>
      <c r="I113" s="79">
        <v>10044609</v>
      </c>
      <c r="J113" s="127" t="s">
        <v>980</v>
      </c>
      <c r="K113" s="127">
        <v>84</v>
      </c>
      <c r="L113" s="127" t="s">
        <v>104</v>
      </c>
      <c r="M113" s="127">
        <v>0.23</v>
      </c>
      <c r="N113" s="129">
        <v>0.25</v>
      </c>
      <c r="O113" s="184">
        <v>0</v>
      </c>
      <c r="P113" s="129">
        <v>0.48</v>
      </c>
      <c r="Q113" s="181">
        <v>2</v>
      </c>
      <c r="R113" s="112">
        <v>40700</v>
      </c>
      <c r="S113" s="113">
        <v>-20.41</v>
      </c>
      <c r="T113" s="112">
        <v>40700</v>
      </c>
      <c r="U113" s="113">
        <v>-20.89</v>
      </c>
      <c r="V113" s="130" t="s">
        <v>105</v>
      </c>
      <c r="W113" s="115" t="s">
        <v>109</v>
      </c>
      <c r="X113" s="192">
        <v>40702</v>
      </c>
      <c r="Y113" s="132" t="s">
        <v>303</v>
      </c>
      <c r="Z113" s="116"/>
      <c r="AA113" s="117"/>
      <c r="AB113" s="118"/>
      <c r="AC113" s="182"/>
      <c r="AD113" s="182"/>
      <c r="AE113" s="74"/>
      <c r="AF113" s="31">
        <v>1008</v>
      </c>
      <c r="AG113" s="119"/>
      <c r="AH113" s="119"/>
      <c r="AI113" s="119"/>
      <c r="AJ113" s="119"/>
      <c r="AK113" s="119">
        <v>11007436</v>
      </c>
      <c r="AL113" s="119" t="s">
        <v>136</v>
      </c>
      <c r="AM113" s="118" t="s">
        <v>23</v>
      </c>
      <c r="AN113" s="120">
        <v>4000</v>
      </c>
      <c r="AO113" s="121"/>
      <c r="AP113" s="122" t="s">
        <v>183</v>
      </c>
      <c r="AQ113" s="51">
        <v>1114</v>
      </c>
      <c r="AR113" s="68">
        <v>23</v>
      </c>
      <c r="AS113" s="123" t="s">
        <v>351</v>
      </c>
      <c r="AT113" s="131" t="s">
        <v>113</v>
      </c>
      <c r="AU113" s="131">
        <v>9</v>
      </c>
      <c r="AV113" s="131">
        <v>756</v>
      </c>
      <c r="AW113" s="131" t="s">
        <v>183</v>
      </c>
      <c r="AX113" s="183">
        <v>40696</v>
      </c>
      <c r="AY113" s="131">
        <v>12</v>
      </c>
      <c r="AZ113" s="131">
        <v>750</v>
      </c>
      <c r="BA113" s="131">
        <v>1008</v>
      </c>
      <c r="BB113" s="125">
        <v>4000</v>
      </c>
      <c r="BC113" s="126">
        <v>84</v>
      </c>
      <c r="BD113" s="124" t="s">
        <v>108</v>
      </c>
      <c r="BE113" s="131">
        <v>84</v>
      </c>
      <c r="BF113" s="136" t="s">
        <v>311</v>
      </c>
      <c r="BG113" s="131"/>
      <c r="BH113" s="213"/>
      <c r="BI113" s="214"/>
      <c r="BJ113" s="215"/>
      <c r="BK113" s="185"/>
    </row>
    <row r="114" spans="1:63" s="52" customFormat="1" ht="17.100000000000001" customHeight="1">
      <c r="A114" s="43">
        <v>1</v>
      </c>
      <c r="B114" s="43">
        <v>2</v>
      </c>
      <c r="C114" s="79"/>
      <c r="D114" s="79">
        <v>1103</v>
      </c>
      <c r="E114" s="11">
        <v>0</v>
      </c>
      <c r="F114" s="33">
        <v>6</v>
      </c>
      <c r="G114" s="127" t="s">
        <v>225</v>
      </c>
      <c r="H114" s="105">
        <v>1275403</v>
      </c>
      <c r="I114" s="79">
        <v>10048634</v>
      </c>
      <c r="J114" s="127" t="s">
        <v>981</v>
      </c>
      <c r="K114" s="127">
        <v>35</v>
      </c>
      <c r="L114" s="127" t="s">
        <v>104</v>
      </c>
      <c r="M114" s="127">
        <v>0.23</v>
      </c>
      <c r="N114" s="129">
        <v>0.17</v>
      </c>
      <c r="O114" s="184">
        <v>0</v>
      </c>
      <c r="P114" s="129">
        <v>0.4</v>
      </c>
      <c r="Q114" s="181">
        <v>4</v>
      </c>
      <c r="R114" s="112">
        <v>40700</v>
      </c>
      <c r="S114" s="113">
        <v>-20.89</v>
      </c>
      <c r="T114" s="112">
        <v>40700</v>
      </c>
      <c r="U114" s="113">
        <v>-21.29</v>
      </c>
      <c r="V114" s="130" t="s">
        <v>105</v>
      </c>
      <c r="W114" s="115"/>
      <c r="X114" s="192">
        <v>40704</v>
      </c>
      <c r="Y114" s="132" t="s">
        <v>185</v>
      </c>
      <c r="Z114" s="116" t="s">
        <v>309</v>
      </c>
      <c r="AA114" s="117"/>
      <c r="AB114" s="118"/>
      <c r="AC114" s="182"/>
      <c r="AD114" s="182"/>
      <c r="AE114" s="74"/>
      <c r="AF114" s="31">
        <v>420</v>
      </c>
      <c r="AG114" s="119"/>
      <c r="AH114" s="119"/>
      <c r="AI114" s="119"/>
      <c r="AJ114" s="119"/>
      <c r="AK114" s="119">
        <v>11007656</v>
      </c>
      <c r="AL114" s="119" t="s">
        <v>217</v>
      </c>
      <c r="AM114" s="118" t="s">
        <v>23</v>
      </c>
      <c r="AN114" s="120">
        <v>2500</v>
      </c>
      <c r="AO114" s="121"/>
      <c r="AP114" s="122" t="s">
        <v>183</v>
      </c>
      <c r="AQ114" s="51">
        <v>1103</v>
      </c>
      <c r="AR114" s="68">
        <v>23</v>
      </c>
      <c r="AS114" s="123" t="s">
        <v>305</v>
      </c>
      <c r="AT114" s="131" t="s">
        <v>107</v>
      </c>
      <c r="AU114" s="131">
        <v>9</v>
      </c>
      <c r="AV114" s="131">
        <v>315</v>
      </c>
      <c r="AW114" s="131" t="s">
        <v>183</v>
      </c>
      <c r="AX114" s="183"/>
      <c r="AY114" s="131">
        <v>12</v>
      </c>
      <c r="AZ114" s="131">
        <v>750</v>
      </c>
      <c r="BA114" s="131">
        <v>420</v>
      </c>
      <c r="BB114" s="125">
        <v>2500</v>
      </c>
      <c r="BC114" s="126">
        <v>35</v>
      </c>
      <c r="BD114" s="124" t="s">
        <v>108</v>
      </c>
      <c r="BE114" s="131">
        <v>35</v>
      </c>
      <c r="BF114" s="136"/>
      <c r="BG114" s="131"/>
      <c r="BH114" s="213"/>
      <c r="BI114" s="214"/>
      <c r="BJ114" s="215"/>
      <c r="BK114" s="185"/>
    </row>
    <row r="115" spans="1:63" s="52" customFormat="1" ht="14.25">
      <c r="A115" s="43">
        <v>1</v>
      </c>
      <c r="B115" s="43">
        <v>3</v>
      </c>
      <c r="C115" s="79"/>
      <c r="D115" s="79">
        <v>1210</v>
      </c>
      <c r="E115" s="11">
        <v>0</v>
      </c>
      <c r="F115" s="33">
        <v>309</v>
      </c>
      <c r="G115" s="127" t="s">
        <v>182</v>
      </c>
      <c r="H115" s="105">
        <v>7085017</v>
      </c>
      <c r="I115" s="79">
        <v>10050674</v>
      </c>
      <c r="J115" s="127" t="s">
        <v>240</v>
      </c>
      <c r="K115" s="127">
        <v>37</v>
      </c>
      <c r="L115" s="127" t="s">
        <v>104</v>
      </c>
      <c r="M115" s="127">
        <v>0.23</v>
      </c>
      <c r="N115" s="129">
        <v>0.1</v>
      </c>
      <c r="O115" s="184">
        <v>0</v>
      </c>
      <c r="P115" s="129">
        <v>0.33</v>
      </c>
      <c r="Q115" s="181">
        <v>4</v>
      </c>
      <c r="R115" s="112">
        <v>40700</v>
      </c>
      <c r="S115" s="113">
        <v>-21.29</v>
      </c>
      <c r="T115" s="112">
        <v>40700</v>
      </c>
      <c r="U115" s="113">
        <v>-21.62</v>
      </c>
      <c r="V115" s="130" t="s">
        <v>105</v>
      </c>
      <c r="W115" s="115"/>
      <c r="X115" s="192">
        <v>40704</v>
      </c>
      <c r="Y115" s="132" t="s">
        <v>185</v>
      </c>
      <c r="Z115" s="116"/>
      <c r="AA115" s="117"/>
      <c r="AB115" s="118"/>
      <c r="AC115" s="182"/>
      <c r="AD115" s="182"/>
      <c r="AE115" s="74"/>
      <c r="AF115" s="31">
        <v>444</v>
      </c>
      <c r="AG115" s="119"/>
      <c r="AH115" s="119"/>
      <c r="AI115" s="119"/>
      <c r="AJ115" s="119"/>
      <c r="AK115" s="119">
        <v>11007435</v>
      </c>
      <c r="AL115" s="119" t="s">
        <v>140</v>
      </c>
      <c r="AM115" s="118" t="s">
        <v>23</v>
      </c>
      <c r="AN115" s="120">
        <v>4500</v>
      </c>
      <c r="AO115" s="121" t="s">
        <v>142</v>
      </c>
      <c r="AP115" s="122" t="s">
        <v>183</v>
      </c>
      <c r="AQ115" s="51">
        <v>1210</v>
      </c>
      <c r="AR115" s="68">
        <v>23</v>
      </c>
      <c r="AS115" s="123" t="s">
        <v>305</v>
      </c>
      <c r="AT115" s="131" t="s">
        <v>107</v>
      </c>
      <c r="AU115" s="131">
        <v>9</v>
      </c>
      <c r="AV115" s="131">
        <v>333</v>
      </c>
      <c r="AW115" s="131" t="s">
        <v>183</v>
      </c>
      <c r="AX115" s="183"/>
      <c r="AY115" s="131">
        <v>12</v>
      </c>
      <c r="AZ115" s="131">
        <v>750</v>
      </c>
      <c r="BA115" s="131">
        <v>444</v>
      </c>
      <c r="BB115" s="125">
        <v>4500</v>
      </c>
      <c r="BC115" s="126">
        <v>37</v>
      </c>
      <c r="BD115" s="124" t="s">
        <v>108</v>
      </c>
      <c r="BE115" s="131">
        <v>37</v>
      </c>
      <c r="BF115" s="136"/>
      <c r="BG115" s="131"/>
      <c r="BH115" s="213"/>
      <c r="BI115" s="214"/>
      <c r="BJ115" s="215"/>
      <c r="BK115" s="185"/>
    </row>
    <row r="116" spans="1:63" s="52" customFormat="1" ht="14.25">
      <c r="A116" s="43">
        <v>1</v>
      </c>
      <c r="B116" s="43">
        <v>2</v>
      </c>
      <c r="C116" s="79"/>
      <c r="D116" s="79">
        <v>2347</v>
      </c>
      <c r="E116" s="11">
        <v>0</v>
      </c>
      <c r="F116" s="33">
        <v>313</v>
      </c>
      <c r="G116" s="127" t="s">
        <v>182</v>
      </c>
      <c r="H116" s="105">
        <v>1274968</v>
      </c>
      <c r="I116" s="79">
        <v>10048746</v>
      </c>
      <c r="J116" s="127" t="s">
        <v>982</v>
      </c>
      <c r="K116" s="127">
        <v>416</v>
      </c>
      <c r="L116" s="127" t="s">
        <v>104</v>
      </c>
      <c r="M116" s="127">
        <v>0.23</v>
      </c>
      <c r="N116" s="107">
        <v>1.1100000000000001</v>
      </c>
      <c r="O116" s="184">
        <v>0</v>
      </c>
      <c r="P116" s="129">
        <v>1.34</v>
      </c>
      <c r="Q116" s="181">
        <v>4</v>
      </c>
      <c r="R116" s="112">
        <v>40700</v>
      </c>
      <c r="S116" s="113">
        <v>-21.62</v>
      </c>
      <c r="T116" s="112">
        <v>40700</v>
      </c>
      <c r="U116" s="113">
        <v>-22.96</v>
      </c>
      <c r="V116" s="130" t="s">
        <v>105</v>
      </c>
      <c r="W116" s="115" t="s">
        <v>109</v>
      </c>
      <c r="X116" s="192">
        <v>40704</v>
      </c>
      <c r="Y116" s="132" t="s">
        <v>352</v>
      </c>
      <c r="Z116" s="116"/>
      <c r="AA116" s="117"/>
      <c r="AB116" s="118"/>
      <c r="AC116" s="182"/>
      <c r="AD116" s="182"/>
      <c r="AE116" s="74"/>
      <c r="AF116" s="31">
        <v>2496</v>
      </c>
      <c r="AG116" s="119"/>
      <c r="AH116" s="119"/>
      <c r="AI116" s="119"/>
      <c r="AJ116" s="119"/>
      <c r="AK116" s="119">
        <v>11004552</v>
      </c>
      <c r="AL116" s="119" t="s">
        <v>230</v>
      </c>
      <c r="AM116" s="118" t="s">
        <v>23</v>
      </c>
      <c r="AN116" s="120">
        <v>2250</v>
      </c>
      <c r="AO116" s="121"/>
      <c r="AP116" s="122" t="s">
        <v>183</v>
      </c>
      <c r="AQ116" s="51">
        <v>2347</v>
      </c>
      <c r="AR116" s="68">
        <v>23</v>
      </c>
      <c r="AS116" s="123" t="s">
        <v>890</v>
      </c>
      <c r="AT116" s="131" t="s">
        <v>107</v>
      </c>
      <c r="AU116" s="131">
        <v>4.5</v>
      </c>
      <c r="AV116" s="131">
        <v>1872</v>
      </c>
      <c r="AW116" s="131" t="s">
        <v>183</v>
      </c>
      <c r="AX116" s="183">
        <v>40696</v>
      </c>
      <c r="AY116" s="131">
        <v>6</v>
      </c>
      <c r="AZ116" s="131">
        <v>750</v>
      </c>
      <c r="BA116" s="131">
        <v>2496</v>
      </c>
      <c r="BB116" s="125">
        <v>2250</v>
      </c>
      <c r="BC116" s="126">
        <v>208</v>
      </c>
      <c r="BD116" s="124" t="s">
        <v>108</v>
      </c>
      <c r="BE116" s="131">
        <v>416</v>
      </c>
      <c r="BF116" s="136" t="s">
        <v>983</v>
      </c>
      <c r="BG116" s="131"/>
      <c r="BH116" s="213"/>
      <c r="BI116" s="214"/>
      <c r="BJ116" s="215"/>
      <c r="BK116" s="185"/>
    </row>
    <row r="117" spans="1:63" s="52" customFormat="1" ht="14.25">
      <c r="A117" s="43">
        <v>1</v>
      </c>
      <c r="B117" s="43">
        <v>1</v>
      </c>
      <c r="C117" s="79"/>
      <c r="D117" s="79">
        <v>2113</v>
      </c>
      <c r="E117" s="11">
        <v>0</v>
      </c>
      <c r="F117" s="33">
        <v>37</v>
      </c>
      <c r="G117" s="127" t="s">
        <v>182</v>
      </c>
      <c r="H117" s="105">
        <v>1277284</v>
      </c>
      <c r="I117" s="79">
        <v>10050867</v>
      </c>
      <c r="J117" s="127" t="s">
        <v>229</v>
      </c>
      <c r="K117" s="127">
        <v>126</v>
      </c>
      <c r="L117" s="127" t="s">
        <v>104</v>
      </c>
      <c r="M117" s="127">
        <v>0.23</v>
      </c>
      <c r="N117" s="129">
        <v>0.28000000000000003</v>
      </c>
      <c r="O117" s="184">
        <v>0</v>
      </c>
      <c r="P117" s="129">
        <v>0.51</v>
      </c>
      <c r="Q117" s="181">
        <v>1</v>
      </c>
      <c r="R117" s="112">
        <v>40700</v>
      </c>
      <c r="S117" s="113">
        <v>-22.96</v>
      </c>
      <c r="T117" s="112">
        <v>40700</v>
      </c>
      <c r="U117" s="113">
        <v>-23.47</v>
      </c>
      <c r="V117" s="130" t="s">
        <v>105</v>
      </c>
      <c r="W117" s="115"/>
      <c r="X117" s="192">
        <v>40701</v>
      </c>
      <c r="Y117" s="132" t="s">
        <v>352</v>
      </c>
      <c r="Z117" s="116"/>
      <c r="AA117" s="117"/>
      <c r="AB117" s="118"/>
      <c r="AC117" s="182"/>
      <c r="AD117" s="182"/>
      <c r="AE117" s="74"/>
      <c r="AF117" s="31">
        <v>1512</v>
      </c>
      <c r="AG117" s="119"/>
      <c r="AH117" s="119"/>
      <c r="AI117" s="119"/>
      <c r="AJ117" s="119"/>
      <c r="AK117" s="119">
        <v>11007654</v>
      </c>
      <c r="AL117" s="119" t="s">
        <v>202</v>
      </c>
      <c r="AM117" s="118" t="s">
        <v>23</v>
      </c>
      <c r="AN117" s="120">
        <v>5498</v>
      </c>
      <c r="AO117" s="121"/>
      <c r="AP117" s="122" t="s">
        <v>183</v>
      </c>
      <c r="AQ117" s="51">
        <v>2113</v>
      </c>
      <c r="AR117" s="68">
        <v>23</v>
      </c>
      <c r="AS117" s="123" t="s">
        <v>351</v>
      </c>
      <c r="AT117" s="131" t="s">
        <v>126</v>
      </c>
      <c r="AU117" s="131">
        <v>9</v>
      </c>
      <c r="AV117" s="131">
        <v>1134</v>
      </c>
      <c r="AW117" s="131" t="s">
        <v>183</v>
      </c>
      <c r="AX117" s="183" t="e">
        <v>#N/A</v>
      </c>
      <c r="AY117" s="131">
        <v>12</v>
      </c>
      <c r="AZ117" s="131">
        <v>750</v>
      </c>
      <c r="BA117" s="131">
        <v>1512</v>
      </c>
      <c r="BB117" s="125">
        <v>5498</v>
      </c>
      <c r="BC117" s="126">
        <v>126</v>
      </c>
      <c r="BD117" s="124" t="s">
        <v>108</v>
      </c>
      <c r="BE117" s="131">
        <v>126</v>
      </c>
      <c r="BF117" s="136" t="s">
        <v>984</v>
      </c>
      <c r="BG117" s="131"/>
      <c r="BH117" s="213"/>
      <c r="BI117" s="214"/>
      <c r="BJ117" s="215"/>
      <c r="BK117" s="185"/>
    </row>
    <row r="118" spans="1:63" s="52" customFormat="1" ht="17.100000000000001" customHeight="1">
      <c r="A118" s="43">
        <v>1</v>
      </c>
      <c r="B118" s="43">
        <v>2</v>
      </c>
      <c r="C118" s="79"/>
      <c r="D118" s="79">
        <v>2103</v>
      </c>
      <c r="E118" s="11">
        <v>0</v>
      </c>
      <c r="F118" s="33">
        <v>29</v>
      </c>
      <c r="G118" s="127" t="s">
        <v>225</v>
      </c>
      <c r="H118" s="105">
        <v>1277295</v>
      </c>
      <c r="I118" s="79">
        <v>10050884</v>
      </c>
      <c r="J118" s="127" t="s">
        <v>253</v>
      </c>
      <c r="K118" s="127">
        <v>84</v>
      </c>
      <c r="L118" s="127" t="s">
        <v>104</v>
      </c>
      <c r="M118" s="127">
        <v>0.23</v>
      </c>
      <c r="N118" s="129">
        <v>0.4</v>
      </c>
      <c r="O118" s="184">
        <v>0</v>
      </c>
      <c r="P118" s="129">
        <v>0.63</v>
      </c>
      <c r="Q118" s="181" t="e">
        <v>#N/A</v>
      </c>
      <c r="R118" s="112">
        <v>40700</v>
      </c>
      <c r="S118" s="113">
        <v>-23.47</v>
      </c>
      <c r="T118" s="112">
        <v>40701</v>
      </c>
      <c r="U118" s="113">
        <v>-0.1</v>
      </c>
      <c r="V118" s="130" t="s">
        <v>147</v>
      </c>
      <c r="W118" s="115"/>
      <c r="X118" s="192" t="e">
        <v>#N/A</v>
      </c>
      <c r="Y118" s="132" t="s">
        <v>303</v>
      </c>
      <c r="Z118" s="116"/>
      <c r="AA118" s="117"/>
      <c r="AB118" s="118"/>
      <c r="AC118" s="182"/>
      <c r="AD118" s="182"/>
      <c r="AE118" s="74"/>
      <c r="AF118" s="31">
        <v>1008</v>
      </c>
      <c r="AG118" s="119"/>
      <c r="AH118" s="119"/>
      <c r="AI118" s="119"/>
      <c r="AJ118" s="119"/>
      <c r="AK118" s="119">
        <v>11007655</v>
      </c>
      <c r="AL118" s="119" t="s">
        <v>201</v>
      </c>
      <c r="AM118" s="118" t="s">
        <v>23</v>
      </c>
      <c r="AN118" s="120">
        <v>2501</v>
      </c>
      <c r="AO118" s="121"/>
      <c r="AP118" s="122" t="s">
        <v>183</v>
      </c>
      <c r="AQ118" s="51">
        <v>2103</v>
      </c>
      <c r="AR118" s="68">
        <v>23</v>
      </c>
      <c r="AS118" s="123" t="s">
        <v>332</v>
      </c>
      <c r="AT118" s="131" t="e">
        <v>#N/A</v>
      </c>
      <c r="AU118" s="131">
        <v>9</v>
      </c>
      <c r="AV118" s="131">
        <v>756</v>
      </c>
      <c r="AW118" s="131" t="s">
        <v>183</v>
      </c>
      <c r="AX118" s="183"/>
      <c r="AY118" s="131">
        <v>12</v>
      </c>
      <c r="AZ118" s="131">
        <v>750</v>
      </c>
      <c r="BA118" s="131">
        <v>1008</v>
      </c>
      <c r="BB118" s="125">
        <v>2501</v>
      </c>
      <c r="BC118" s="126">
        <v>84</v>
      </c>
      <c r="BD118" s="124" t="s">
        <v>108</v>
      </c>
      <c r="BE118" s="131">
        <v>84</v>
      </c>
      <c r="BF118" s="136"/>
      <c r="BG118" s="131"/>
      <c r="BH118" s="213"/>
      <c r="BI118" s="214"/>
      <c r="BJ118" s="215"/>
      <c r="BK118" s="185"/>
    </row>
    <row r="119" spans="1:63" s="52" customFormat="1" ht="17.100000000000001" customHeight="1">
      <c r="A119" s="43">
        <v>1</v>
      </c>
      <c r="B119" s="43">
        <v>1</v>
      </c>
      <c r="C119" s="79"/>
      <c r="D119" s="79">
        <v>1183</v>
      </c>
      <c r="E119" s="11">
        <v>0</v>
      </c>
      <c r="F119" s="33">
        <v>122</v>
      </c>
      <c r="G119" s="127" t="s">
        <v>182</v>
      </c>
      <c r="H119" s="105">
        <v>1273464</v>
      </c>
      <c r="I119" s="79">
        <v>10037319</v>
      </c>
      <c r="J119" s="127" t="s">
        <v>381</v>
      </c>
      <c r="K119" s="127">
        <v>138</v>
      </c>
      <c r="L119" s="127" t="s">
        <v>104</v>
      </c>
      <c r="M119" s="127">
        <v>0.23</v>
      </c>
      <c r="N119" s="107">
        <v>0.15</v>
      </c>
      <c r="O119" s="184">
        <v>0</v>
      </c>
      <c r="P119" s="129">
        <v>0.38</v>
      </c>
      <c r="Q119" s="181" t="e">
        <v>#N/A</v>
      </c>
      <c r="R119" s="112">
        <v>40701</v>
      </c>
      <c r="S119" s="113">
        <v>-0.1</v>
      </c>
      <c r="T119" s="112">
        <v>40701</v>
      </c>
      <c r="U119" s="113">
        <v>-0.48</v>
      </c>
      <c r="V119" s="130" t="s">
        <v>105</v>
      </c>
      <c r="W119" s="115" t="s">
        <v>308</v>
      </c>
      <c r="X119" s="192" t="e">
        <v>#N/A</v>
      </c>
      <c r="Y119" s="132" t="s">
        <v>352</v>
      </c>
      <c r="Z119" s="116"/>
      <c r="AA119" s="117"/>
      <c r="AB119" s="118"/>
      <c r="AC119" s="182"/>
      <c r="AD119" s="182"/>
      <c r="AE119" s="74"/>
      <c r="AF119" s="31">
        <v>828</v>
      </c>
      <c r="AG119" s="119">
        <v>11006645</v>
      </c>
      <c r="AH119" s="119" t="s">
        <v>111</v>
      </c>
      <c r="AI119" s="119">
        <v>11004797</v>
      </c>
      <c r="AJ119" s="119" t="s">
        <v>373</v>
      </c>
      <c r="AK119" s="119">
        <v>11004589</v>
      </c>
      <c r="AL119" s="119" t="s">
        <v>972</v>
      </c>
      <c r="AM119" s="118" t="s">
        <v>23</v>
      </c>
      <c r="AN119" s="120">
        <v>5500</v>
      </c>
      <c r="AO119" s="121"/>
      <c r="AP119" s="122" t="s">
        <v>183</v>
      </c>
      <c r="AQ119" s="51">
        <v>1183</v>
      </c>
      <c r="AR119" s="68">
        <v>23</v>
      </c>
      <c r="AS119" s="123" t="s">
        <v>332</v>
      </c>
      <c r="AT119" s="131" t="e">
        <v>#N/A</v>
      </c>
      <c r="AU119" s="131">
        <v>4.5</v>
      </c>
      <c r="AV119" s="131">
        <v>621</v>
      </c>
      <c r="AW119" s="131" t="s">
        <v>183</v>
      </c>
      <c r="AX119" s="183">
        <v>1</v>
      </c>
      <c r="AY119" s="131">
        <v>6</v>
      </c>
      <c r="AZ119" s="131">
        <v>750</v>
      </c>
      <c r="BA119" s="131">
        <v>828</v>
      </c>
      <c r="BB119" s="125">
        <v>5500</v>
      </c>
      <c r="BC119" s="126">
        <v>69</v>
      </c>
      <c r="BD119" s="124" t="s">
        <v>108</v>
      </c>
      <c r="BE119" s="131">
        <v>138</v>
      </c>
      <c r="BF119" s="136"/>
      <c r="BG119" s="131"/>
      <c r="BH119" s="213"/>
      <c r="BI119" s="214"/>
      <c r="BJ119" s="215"/>
      <c r="BK119" s="185"/>
    </row>
    <row r="120" spans="1:63" s="52" customFormat="1" ht="14.25">
      <c r="A120" s="43">
        <v>0</v>
      </c>
      <c r="B120" s="43">
        <v>0</v>
      </c>
      <c r="C120" s="79"/>
      <c r="D120" s="79" t="s">
        <v>39</v>
      </c>
      <c r="E120" s="11">
        <v>0</v>
      </c>
      <c r="F120" s="33" t="e">
        <v>#N/A</v>
      </c>
      <c r="G120" s="127"/>
      <c r="H120" s="105"/>
      <c r="I120" s="79"/>
      <c r="J120" s="127" t="s">
        <v>370</v>
      </c>
      <c r="K120" s="127"/>
      <c r="L120" s="127"/>
      <c r="M120" s="127"/>
      <c r="N120" s="107">
        <v>2</v>
      </c>
      <c r="O120" s="184">
        <v>0</v>
      </c>
      <c r="P120" s="129">
        <v>0</v>
      </c>
      <c r="Q120" s="181"/>
      <c r="R120" s="112">
        <v>40701</v>
      </c>
      <c r="S120" s="113">
        <v>-0.48</v>
      </c>
      <c r="T120" s="112">
        <v>40701</v>
      </c>
      <c r="U120" s="113">
        <v>-0.48</v>
      </c>
      <c r="V120" s="130"/>
      <c r="W120" s="115"/>
      <c r="X120" s="192"/>
      <c r="Y120" s="132" t="s">
        <v>259</v>
      </c>
      <c r="Z120" s="116"/>
      <c r="AA120" s="117"/>
      <c r="AB120" s="118"/>
      <c r="AC120" s="182"/>
      <c r="AD120" s="182"/>
      <c r="AE120" s="74"/>
      <c r="AF120" s="31">
        <v>0</v>
      </c>
      <c r="AG120" s="119"/>
      <c r="AH120" s="119"/>
      <c r="AI120" s="119"/>
      <c r="AJ120" s="119"/>
      <c r="AK120" s="119"/>
      <c r="AL120" s="119"/>
      <c r="AM120" s="118" t="s">
        <v>23</v>
      </c>
      <c r="AN120" s="120"/>
      <c r="AO120" s="121"/>
      <c r="AP120" s="122">
        <v>0</v>
      </c>
      <c r="AQ120" s="51" t="s">
        <v>39</v>
      </c>
      <c r="AR120" s="68">
        <v>23</v>
      </c>
      <c r="AS120" s="123" t="s">
        <v>890</v>
      </c>
      <c r="AT120" s="131" t="s">
        <v>260</v>
      </c>
      <c r="AU120" s="131"/>
      <c r="AV120" s="131"/>
      <c r="AW120" s="131"/>
      <c r="AX120" s="183"/>
      <c r="AY120" s="131"/>
      <c r="AZ120" s="131"/>
      <c r="BA120" s="131"/>
      <c r="BB120" s="125">
        <v>0</v>
      </c>
      <c r="BC120" s="126">
        <v>0</v>
      </c>
      <c r="BD120" s="124"/>
      <c r="BE120" s="131">
        <v>0</v>
      </c>
      <c r="BF120" s="136"/>
      <c r="BG120" s="131"/>
      <c r="BH120" s="213"/>
      <c r="BI120" s="214"/>
      <c r="BJ120" s="215"/>
      <c r="BK120" s="185"/>
    </row>
    <row r="121" spans="1:63" s="52" customFormat="1" ht="17.100000000000001" customHeight="1">
      <c r="A121" s="43">
        <v>1</v>
      </c>
      <c r="B121" s="43">
        <v>3</v>
      </c>
      <c r="C121" s="79"/>
      <c r="D121" s="79">
        <v>1113</v>
      </c>
      <c r="E121" s="11" t="s">
        <v>10</v>
      </c>
      <c r="F121" s="33">
        <v>13</v>
      </c>
      <c r="G121" s="127" t="s">
        <v>164</v>
      </c>
      <c r="H121" s="105">
        <v>1274030</v>
      </c>
      <c r="I121" s="79">
        <v>10044482</v>
      </c>
      <c r="J121" s="127" t="s">
        <v>399</v>
      </c>
      <c r="K121" s="127">
        <v>518</v>
      </c>
      <c r="L121" s="127" t="s">
        <v>104</v>
      </c>
      <c r="M121" s="127">
        <v>0.23</v>
      </c>
      <c r="N121" s="129">
        <v>1.04</v>
      </c>
      <c r="O121" s="184">
        <v>0</v>
      </c>
      <c r="P121" s="129">
        <v>1.27</v>
      </c>
      <c r="Q121" s="181">
        <v>2</v>
      </c>
      <c r="R121" s="112">
        <v>40701</v>
      </c>
      <c r="S121" s="113">
        <v>-0.48</v>
      </c>
      <c r="T121" s="112">
        <v>40701</v>
      </c>
      <c r="U121" s="113">
        <v>-1.75</v>
      </c>
      <c r="V121" s="130" t="s">
        <v>105</v>
      </c>
      <c r="W121" s="115" t="s">
        <v>109</v>
      </c>
      <c r="X121" s="192">
        <v>40703</v>
      </c>
      <c r="Y121" s="132" t="s">
        <v>303</v>
      </c>
      <c r="Z121" s="116"/>
      <c r="AA121" s="117"/>
      <c r="AB121" s="118"/>
      <c r="AC121" s="182" t="s">
        <v>349</v>
      </c>
      <c r="AD121" s="182">
        <v>4662</v>
      </c>
      <c r="AE121" s="74"/>
      <c r="AF121" s="31">
        <v>6216</v>
      </c>
      <c r="AG121" s="119">
        <v>11007037</v>
      </c>
      <c r="AH121" s="119" t="s">
        <v>141</v>
      </c>
      <c r="AI121" s="119">
        <v>11004791</v>
      </c>
      <c r="AJ121" s="119" t="s">
        <v>120</v>
      </c>
      <c r="AK121" s="119">
        <v>11007435</v>
      </c>
      <c r="AL121" s="119" t="s">
        <v>140</v>
      </c>
      <c r="AM121" s="118" t="s">
        <v>23</v>
      </c>
      <c r="AN121" s="120">
        <v>6000</v>
      </c>
      <c r="AO121" s="121"/>
      <c r="AP121" s="122" t="s">
        <v>106</v>
      </c>
      <c r="AQ121" s="51"/>
      <c r="AR121" s="68">
        <v>23</v>
      </c>
      <c r="AS121" s="123" t="s">
        <v>351</v>
      </c>
      <c r="AT121" s="131" t="s">
        <v>113</v>
      </c>
      <c r="AU121" s="131">
        <v>9</v>
      </c>
      <c r="AV121" s="131">
        <v>4662</v>
      </c>
      <c r="AW121" s="131" t="s">
        <v>106</v>
      </c>
      <c r="AX121" s="183">
        <v>1</v>
      </c>
      <c r="AY121" s="131">
        <v>12</v>
      </c>
      <c r="AZ121" s="131">
        <v>750</v>
      </c>
      <c r="BA121" s="131">
        <v>6216</v>
      </c>
      <c r="BB121" s="125">
        <v>6000</v>
      </c>
      <c r="BC121" s="126">
        <v>518</v>
      </c>
      <c r="BD121" s="124" t="s">
        <v>108</v>
      </c>
      <c r="BE121" s="131">
        <v>518</v>
      </c>
      <c r="BF121" s="136" t="s">
        <v>985</v>
      </c>
      <c r="BG121" s="131"/>
      <c r="BH121" s="213"/>
      <c r="BI121" s="214"/>
      <c r="BJ121" s="215"/>
      <c r="BK121" s="185"/>
    </row>
    <row r="122" spans="1:63" s="52" customFormat="1" ht="17.100000000000001" customHeight="1">
      <c r="A122" s="43">
        <v>1</v>
      </c>
      <c r="B122" s="43">
        <v>1</v>
      </c>
      <c r="C122" s="79"/>
      <c r="D122" s="79">
        <v>1113</v>
      </c>
      <c r="E122" s="11" t="s">
        <v>10</v>
      </c>
      <c r="F122" s="33">
        <v>13</v>
      </c>
      <c r="G122" s="127" t="s">
        <v>164</v>
      </c>
      <c r="H122" s="105">
        <v>1274180</v>
      </c>
      <c r="I122" s="79">
        <v>10044481</v>
      </c>
      <c r="J122" s="127" t="s">
        <v>243</v>
      </c>
      <c r="K122" s="127">
        <v>360</v>
      </c>
      <c r="L122" s="127" t="s">
        <v>104</v>
      </c>
      <c r="M122" s="127">
        <v>0.23</v>
      </c>
      <c r="N122" s="129">
        <v>0.79</v>
      </c>
      <c r="O122" s="184">
        <v>0</v>
      </c>
      <c r="P122" s="129">
        <v>1.02</v>
      </c>
      <c r="Q122" s="181">
        <v>2</v>
      </c>
      <c r="R122" s="112">
        <v>40701</v>
      </c>
      <c r="S122" s="113">
        <v>-1.75</v>
      </c>
      <c r="T122" s="112">
        <v>40701</v>
      </c>
      <c r="U122" s="113">
        <v>-2.77</v>
      </c>
      <c r="V122" s="130" t="s">
        <v>105</v>
      </c>
      <c r="W122" s="115" t="s">
        <v>109</v>
      </c>
      <c r="X122" s="192">
        <v>40703</v>
      </c>
      <c r="Y122" s="132" t="s">
        <v>352</v>
      </c>
      <c r="Z122" s="116"/>
      <c r="AA122" s="117"/>
      <c r="AB122" s="118"/>
      <c r="AC122" s="182" t="s">
        <v>349</v>
      </c>
      <c r="AD122" s="182">
        <v>3240</v>
      </c>
      <c r="AE122" s="74"/>
      <c r="AF122" s="31">
        <v>4320</v>
      </c>
      <c r="AG122" s="119">
        <v>11007037</v>
      </c>
      <c r="AH122" s="119" t="s">
        <v>141</v>
      </c>
      <c r="AI122" s="119">
        <v>11004791</v>
      </c>
      <c r="AJ122" s="119" t="s">
        <v>120</v>
      </c>
      <c r="AK122" s="119">
        <v>11007435</v>
      </c>
      <c r="AL122" s="119" t="s">
        <v>140</v>
      </c>
      <c r="AM122" s="118" t="s">
        <v>23</v>
      </c>
      <c r="AN122" s="120">
        <v>5500</v>
      </c>
      <c r="AO122" s="121"/>
      <c r="AP122" s="122" t="s">
        <v>106</v>
      </c>
      <c r="AQ122" s="51">
        <v>1113</v>
      </c>
      <c r="AR122" s="68">
        <v>23</v>
      </c>
      <c r="AS122" s="123" t="s">
        <v>351</v>
      </c>
      <c r="AT122" s="131" t="s">
        <v>113</v>
      </c>
      <c r="AU122" s="131">
        <v>9</v>
      </c>
      <c r="AV122" s="131">
        <v>3240</v>
      </c>
      <c r="AW122" s="131" t="s">
        <v>106</v>
      </c>
      <c r="AX122" s="183">
        <v>40696</v>
      </c>
      <c r="AY122" s="131">
        <v>12</v>
      </c>
      <c r="AZ122" s="131">
        <v>750</v>
      </c>
      <c r="BA122" s="131">
        <v>4320</v>
      </c>
      <c r="BB122" s="125">
        <v>5500</v>
      </c>
      <c r="BC122" s="126">
        <v>360</v>
      </c>
      <c r="BD122" s="124" t="s">
        <v>108</v>
      </c>
      <c r="BE122" s="131">
        <v>360</v>
      </c>
      <c r="BF122" s="136" t="s">
        <v>471</v>
      </c>
      <c r="BG122" s="131"/>
      <c r="BH122" s="213"/>
      <c r="BI122" s="214"/>
      <c r="BJ122" s="215"/>
      <c r="BK122" s="185"/>
    </row>
    <row r="123" spans="1:63" s="52" customFormat="1" ht="17.100000000000001" customHeight="1">
      <c r="A123" s="43">
        <v>1</v>
      </c>
      <c r="B123" s="43">
        <v>1</v>
      </c>
      <c r="C123" s="79"/>
      <c r="D123" s="79">
        <v>1113</v>
      </c>
      <c r="E123" s="11" t="s">
        <v>10</v>
      </c>
      <c r="F123" s="33">
        <v>13</v>
      </c>
      <c r="G123" s="127" t="s">
        <v>164</v>
      </c>
      <c r="H123" s="105">
        <v>1274287</v>
      </c>
      <c r="I123" s="79">
        <v>10054129</v>
      </c>
      <c r="J123" s="127" t="s">
        <v>397</v>
      </c>
      <c r="K123" s="127">
        <v>50</v>
      </c>
      <c r="L123" s="127" t="s">
        <v>104</v>
      </c>
      <c r="M123" s="127">
        <v>0.23</v>
      </c>
      <c r="N123" s="129">
        <v>0.11</v>
      </c>
      <c r="O123" s="184">
        <v>0</v>
      </c>
      <c r="P123" s="129">
        <v>0.34</v>
      </c>
      <c r="Q123" s="181">
        <v>10</v>
      </c>
      <c r="R123" s="112">
        <v>40701</v>
      </c>
      <c r="S123" s="113">
        <v>-2.77</v>
      </c>
      <c r="T123" s="112">
        <v>40701</v>
      </c>
      <c r="U123" s="113">
        <v>-3.11</v>
      </c>
      <c r="V123" s="130" t="s">
        <v>105</v>
      </c>
      <c r="W123" s="115" t="s">
        <v>109</v>
      </c>
      <c r="X123" s="192">
        <v>40711</v>
      </c>
      <c r="Y123" s="132" t="s">
        <v>303</v>
      </c>
      <c r="Z123" s="116"/>
      <c r="AA123" s="117"/>
      <c r="AB123" s="118"/>
      <c r="AC123" s="182" t="s">
        <v>349</v>
      </c>
      <c r="AD123" s="182">
        <v>450</v>
      </c>
      <c r="AE123" s="74"/>
      <c r="AF123" s="31">
        <v>600</v>
      </c>
      <c r="AG123" s="119">
        <v>11007039</v>
      </c>
      <c r="AH123" s="119" t="s">
        <v>156</v>
      </c>
      <c r="AI123" s="119">
        <v>11005544</v>
      </c>
      <c r="AJ123" s="119" t="s">
        <v>157</v>
      </c>
      <c r="AK123" s="119"/>
      <c r="AL123" s="119"/>
      <c r="AM123" s="118" t="s">
        <v>23</v>
      </c>
      <c r="AN123" s="120">
        <v>5500</v>
      </c>
      <c r="AO123" s="121"/>
      <c r="AP123" s="122" t="s">
        <v>106</v>
      </c>
      <c r="AQ123" s="51"/>
      <c r="AR123" s="68">
        <v>23</v>
      </c>
      <c r="AS123" s="123" t="s">
        <v>351</v>
      </c>
      <c r="AT123" s="131" t="s">
        <v>107</v>
      </c>
      <c r="AU123" s="131">
        <v>9</v>
      </c>
      <c r="AV123" s="131">
        <v>450</v>
      </c>
      <c r="AW123" s="131" t="s">
        <v>106</v>
      </c>
      <c r="AX123" s="183">
        <v>1</v>
      </c>
      <c r="AY123" s="131">
        <v>12</v>
      </c>
      <c r="AZ123" s="131">
        <v>750</v>
      </c>
      <c r="BA123" s="131">
        <v>600</v>
      </c>
      <c r="BB123" s="125">
        <v>5500</v>
      </c>
      <c r="BC123" s="126">
        <v>50</v>
      </c>
      <c r="BD123" s="124" t="s">
        <v>108</v>
      </c>
      <c r="BE123" s="131">
        <v>50</v>
      </c>
      <c r="BF123" s="136" t="s">
        <v>768</v>
      </c>
      <c r="BG123" s="131"/>
      <c r="BH123" s="213"/>
      <c r="BI123" s="214"/>
      <c r="BJ123" s="215"/>
      <c r="BK123" s="185"/>
    </row>
    <row r="124" spans="1:63" s="52" customFormat="1" ht="14.25">
      <c r="A124" s="43">
        <v>1</v>
      </c>
      <c r="B124" s="43">
        <v>3</v>
      </c>
      <c r="C124" s="79"/>
      <c r="D124" s="43">
        <v>4109</v>
      </c>
      <c r="E124" s="11">
        <v>0</v>
      </c>
      <c r="F124" s="33">
        <v>208</v>
      </c>
      <c r="G124" s="127" t="s">
        <v>164</v>
      </c>
      <c r="H124" s="105">
        <v>7085274</v>
      </c>
      <c r="I124" s="79">
        <v>10020435</v>
      </c>
      <c r="J124" s="127" t="s">
        <v>412</v>
      </c>
      <c r="K124" s="127">
        <v>143</v>
      </c>
      <c r="L124" s="127" t="s">
        <v>104</v>
      </c>
      <c r="M124" s="127">
        <v>0.23</v>
      </c>
      <c r="N124" s="107">
        <v>0.16</v>
      </c>
      <c r="O124" s="184">
        <v>0.17</v>
      </c>
      <c r="P124" s="129">
        <v>0.39</v>
      </c>
      <c r="Q124" s="181">
        <v>2</v>
      </c>
      <c r="R124" s="112">
        <v>40701</v>
      </c>
      <c r="S124" s="113">
        <v>-3.11</v>
      </c>
      <c r="T124" s="112">
        <v>40701</v>
      </c>
      <c r="U124" s="113">
        <v>-3.5</v>
      </c>
      <c r="V124" s="130" t="s">
        <v>105</v>
      </c>
      <c r="W124" s="115" t="s">
        <v>109</v>
      </c>
      <c r="X124" s="192">
        <v>40703</v>
      </c>
      <c r="Y124" s="132" t="s">
        <v>303</v>
      </c>
      <c r="Z124" s="116"/>
      <c r="AA124" s="117"/>
      <c r="AB124" s="118"/>
      <c r="AC124" s="182" t="s">
        <v>411</v>
      </c>
      <c r="AD124" s="182">
        <v>644</v>
      </c>
      <c r="AE124" s="74"/>
      <c r="AF124" s="31">
        <v>858</v>
      </c>
      <c r="AG124" s="119">
        <v>11000675</v>
      </c>
      <c r="AH124" s="119" t="s">
        <v>413</v>
      </c>
      <c r="AI124" s="119">
        <v>11005032</v>
      </c>
      <c r="AJ124" s="119" t="s">
        <v>414</v>
      </c>
      <c r="AK124" s="119">
        <v>11004496</v>
      </c>
      <c r="AL124" s="119" t="s">
        <v>415</v>
      </c>
      <c r="AM124" s="118" t="s">
        <v>23</v>
      </c>
      <c r="AN124" s="120">
        <v>5500</v>
      </c>
      <c r="AO124" s="121"/>
      <c r="AP124" s="122" t="s">
        <v>106</v>
      </c>
      <c r="AQ124" s="51"/>
      <c r="AR124" s="68">
        <v>23</v>
      </c>
      <c r="AS124" s="123" t="s">
        <v>351</v>
      </c>
      <c r="AT124" s="131" t="s">
        <v>113</v>
      </c>
      <c r="AU124" s="131">
        <v>4.5</v>
      </c>
      <c r="AV124" s="131">
        <v>643.5</v>
      </c>
      <c r="AW124" s="131" t="s">
        <v>106</v>
      </c>
      <c r="AX124" s="183">
        <v>40696</v>
      </c>
      <c r="AY124" s="131">
        <v>6</v>
      </c>
      <c r="AZ124" s="131">
        <v>750</v>
      </c>
      <c r="BA124" s="131">
        <v>858</v>
      </c>
      <c r="BB124" s="125">
        <v>5500</v>
      </c>
      <c r="BC124" s="126">
        <v>72</v>
      </c>
      <c r="BD124" s="124" t="s">
        <v>108</v>
      </c>
      <c r="BE124" s="131">
        <v>143</v>
      </c>
      <c r="BF124" s="136" t="s">
        <v>416</v>
      </c>
      <c r="BG124" s="131"/>
      <c r="BH124" s="213"/>
      <c r="BI124" s="214"/>
      <c r="BJ124" s="215"/>
      <c r="BK124" s="185"/>
    </row>
    <row r="125" spans="1:63" s="52" customFormat="1" ht="17.100000000000001" customHeight="1">
      <c r="A125" s="43">
        <v>1</v>
      </c>
      <c r="B125" s="43">
        <v>3</v>
      </c>
      <c r="C125" s="79"/>
      <c r="D125" s="79">
        <v>4109</v>
      </c>
      <c r="E125" s="11" t="s">
        <v>10</v>
      </c>
      <c r="F125" s="33">
        <v>208</v>
      </c>
      <c r="G125" s="127" t="s">
        <v>164</v>
      </c>
      <c r="H125" s="105">
        <v>7085387</v>
      </c>
      <c r="I125" s="79">
        <v>10020435</v>
      </c>
      <c r="J125" s="127" t="s">
        <v>412</v>
      </c>
      <c r="K125" s="127">
        <v>10501</v>
      </c>
      <c r="L125" s="127" t="s">
        <v>104</v>
      </c>
      <c r="M125" s="127">
        <v>0.23</v>
      </c>
      <c r="N125" s="107">
        <v>11.46</v>
      </c>
      <c r="O125" s="184">
        <v>0</v>
      </c>
      <c r="P125" s="129">
        <v>11.69</v>
      </c>
      <c r="Q125" s="181">
        <v>2</v>
      </c>
      <c r="R125" s="112">
        <v>40701</v>
      </c>
      <c r="S125" s="113">
        <v>-3.5</v>
      </c>
      <c r="T125" s="112">
        <v>40701</v>
      </c>
      <c r="U125" s="113">
        <v>-15.19</v>
      </c>
      <c r="V125" s="130" t="s">
        <v>105</v>
      </c>
      <c r="W125" s="115" t="s">
        <v>109</v>
      </c>
      <c r="X125" s="192">
        <v>40703</v>
      </c>
      <c r="Y125" s="134" t="s">
        <v>352</v>
      </c>
      <c r="Z125" s="116"/>
      <c r="AA125" s="117"/>
      <c r="AB125" s="118"/>
      <c r="AC125" s="182" t="s">
        <v>411</v>
      </c>
      <c r="AD125" s="182">
        <v>47255</v>
      </c>
      <c r="AE125" s="74"/>
      <c r="AF125" s="31">
        <v>63006</v>
      </c>
      <c r="AG125" s="119">
        <v>11000675</v>
      </c>
      <c r="AH125" s="119" t="s">
        <v>413</v>
      </c>
      <c r="AI125" s="119">
        <v>11005032</v>
      </c>
      <c r="AJ125" s="119" t="s">
        <v>414</v>
      </c>
      <c r="AK125" s="119">
        <v>11004496</v>
      </c>
      <c r="AL125" s="119" t="s">
        <v>415</v>
      </c>
      <c r="AM125" s="118" t="s">
        <v>23</v>
      </c>
      <c r="AN125" s="120">
        <v>5500</v>
      </c>
      <c r="AO125" s="121"/>
      <c r="AP125" s="122" t="s">
        <v>106</v>
      </c>
      <c r="AQ125" s="51"/>
      <c r="AR125" s="68">
        <v>23</v>
      </c>
      <c r="AS125" s="123" t="s">
        <v>890</v>
      </c>
      <c r="AT125" s="131" t="s">
        <v>113</v>
      </c>
      <c r="AU125" s="131">
        <v>4.5</v>
      </c>
      <c r="AV125" s="131">
        <v>47254.5</v>
      </c>
      <c r="AW125" s="131" t="s">
        <v>106</v>
      </c>
      <c r="AX125" s="183">
        <v>40696</v>
      </c>
      <c r="AY125" s="131">
        <v>6</v>
      </c>
      <c r="AZ125" s="131">
        <v>750</v>
      </c>
      <c r="BA125" s="131">
        <v>63006</v>
      </c>
      <c r="BB125" s="125">
        <v>5500</v>
      </c>
      <c r="BC125" s="126">
        <v>5251</v>
      </c>
      <c r="BD125" s="124" t="s">
        <v>194</v>
      </c>
      <c r="BE125" s="131">
        <v>10501</v>
      </c>
      <c r="BF125" s="136" t="s">
        <v>416</v>
      </c>
      <c r="BG125" s="131"/>
      <c r="BH125" s="213"/>
      <c r="BI125" s="214"/>
      <c r="BJ125" s="215"/>
      <c r="BK125" s="185"/>
    </row>
    <row r="126" spans="1:63" s="52" customFormat="1" ht="14.25">
      <c r="A126" s="43">
        <v>1</v>
      </c>
      <c r="B126" s="43">
        <v>2</v>
      </c>
      <c r="C126" s="79"/>
      <c r="D126" s="79">
        <v>4109</v>
      </c>
      <c r="E126" s="11" t="s">
        <v>10</v>
      </c>
      <c r="F126" s="33">
        <v>208</v>
      </c>
      <c r="G126" s="127" t="s">
        <v>164</v>
      </c>
      <c r="H126" s="105">
        <v>7085216</v>
      </c>
      <c r="I126" s="79">
        <v>10040332</v>
      </c>
      <c r="J126" s="127" t="s">
        <v>283</v>
      </c>
      <c r="K126" s="127">
        <v>2650</v>
      </c>
      <c r="L126" s="127" t="s">
        <v>104</v>
      </c>
      <c r="M126" s="127">
        <v>0.23</v>
      </c>
      <c r="N126" s="107">
        <v>5.78</v>
      </c>
      <c r="O126" s="184">
        <v>0</v>
      </c>
      <c r="P126" s="129">
        <v>6.01</v>
      </c>
      <c r="Q126" s="181">
        <v>2</v>
      </c>
      <c r="R126" s="112">
        <v>40701</v>
      </c>
      <c r="S126" s="113">
        <v>-15.19</v>
      </c>
      <c r="T126" s="112">
        <v>40701</v>
      </c>
      <c r="U126" s="113">
        <v>-21.2</v>
      </c>
      <c r="V126" s="130" t="s">
        <v>105</v>
      </c>
      <c r="W126" s="115" t="s">
        <v>109</v>
      </c>
      <c r="X126" s="192">
        <v>40703</v>
      </c>
      <c r="Y126" s="132" t="s">
        <v>303</v>
      </c>
      <c r="Z126" s="116"/>
      <c r="AA126" s="117"/>
      <c r="AB126" s="118"/>
      <c r="AC126" s="182" t="s">
        <v>411</v>
      </c>
      <c r="AD126" s="182">
        <v>23850</v>
      </c>
      <c r="AE126" s="74"/>
      <c r="AF126" s="31">
        <v>31800</v>
      </c>
      <c r="AG126" s="119">
        <v>11006647</v>
      </c>
      <c r="AH126" s="119" t="s">
        <v>196</v>
      </c>
      <c r="AI126" s="119">
        <v>11004821</v>
      </c>
      <c r="AJ126" s="119" t="s">
        <v>284</v>
      </c>
      <c r="AK126" s="119"/>
      <c r="AL126" s="119"/>
      <c r="AM126" s="118" t="s">
        <v>23</v>
      </c>
      <c r="AN126" s="120">
        <v>5500</v>
      </c>
      <c r="AO126" s="121"/>
      <c r="AP126" s="122" t="s">
        <v>106</v>
      </c>
      <c r="AQ126" s="51"/>
      <c r="AR126" s="68">
        <v>23</v>
      </c>
      <c r="AS126" s="123" t="s">
        <v>351</v>
      </c>
      <c r="AT126" s="131" t="s">
        <v>113</v>
      </c>
      <c r="AU126" s="131">
        <v>9</v>
      </c>
      <c r="AV126" s="131">
        <v>23850</v>
      </c>
      <c r="AW126" s="131" t="s">
        <v>106</v>
      </c>
      <c r="AX126" s="183">
        <v>40696</v>
      </c>
      <c r="AY126" s="131">
        <v>12</v>
      </c>
      <c r="AZ126" s="131">
        <v>750</v>
      </c>
      <c r="BA126" s="131">
        <v>31800</v>
      </c>
      <c r="BB126" s="125">
        <v>5500</v>
      </c>
      <c r="BC126" s="126">
        <v>2650</v>
      </c>
      <c r="BD126" s="124" t="s">
        <v>108</v>
      </c>
      <c r="BE126" s="131">
        <v>2650</v>
      </c>
      <c r="BF126" s="136" t="s">
        <v>986</v>
      </c>
      <c r="BG126" s="131"/>
      <c r="BH126" s="213"/>
      <c r="BI126" s="214"/>
      <c r="BJ126" s="215"/>
      <c r="BK126" s="185"/>
    </row>
    <row r="127" spans="1:63" s="52" customFormat="1" ht="14.25">
      <c r="A127" s="43">
        <v>1</v>
      </c>
      <c r="B127" s="43">
        <v>1</v>
      </c>
      <c r="C127" s="79"/>
      <c r="D127" s="79">
        <v>4109</v>
      </c>
      <c r="E127" s="11" t="s">
        <v>10</v>
      </c>
      <c r="F127" s="33">
        <v>208</v>
      </c>
      <c r="G127" s="127" t="s">
        <v>164</v>
      </c>
      <c r="H127" s="105">
        <v>7085178</v>
      </c>
      <c r="I127" s="79">
        <v>10027140</v>
      </c>
      <c r="J127" s="127" t="s">
        <v>987</v>
      </c>
      <c r="K127" s="127">
        <v>95</v>
      </c>
      <c r="L127" s="127" t="s">
        <v>104</v>
      </c>
      <c r="M127" s="127">
        <v>0.23</v>
      </c>
      <c r="N127" s="107">
        <v>0.1</v>
      </c>
      <c r="O127" s="184">
        <v>0</v>
      </c>
      <c r="P127" s="129">
        <v>0.33</v>
      </c>
      <c r="Q127" s="181">
        <v>3</v>
      </c>
      <c r="R127" s="112">
        <v>40701</v>
      </c>
      <c r="S127" s="113">
        <v>-21.2</v>
      </c>
      <c r="T127" s="112">
        <v>40701</v>
      </c>
      <c r="U127" s="113">
        <v>-21.53</v>
      </c>
      <c r="V127" s="130" t="s">
        <v>105</v>
      </c>
      <c r="W127" s="115" t="s">
        <v>109</v>
      </c>
      <c r="X127" s="192">
        <v>40704</v>
      </c>
      <c r="Y127" s="132" t="s">
        <v>352</v>
      </c>
      <c r="Z127" s="116"/>
      <c r="AA127" s="117"/>
      <c r="AB127" s="118"/>
      <c r="AC127" s="182" t="s">
        <v>411</v>
      </c>
      <c r="AD127" s="182">
        <v>429</v>
      </c>
      <c r="AE127" s="74"/>
      <c r="AF127" s="31">
        <v>570</v>
      </c>
      <c r="AG127" s="119">
        <v>11000675</v>
      </c>
      <c r="AH127" s="119" t="s">
        <v>413</v>
      </c>
      <c r="AI127" s="119">
        <v>11005032</v>
      </c>
      <c r="AJ127" s="119" t="s">
        <v>414</v>
      </c>
      <c r="AK127" s="119">
        <v>11004496</v>
      </c>
      <c r="AL127" s="119" t="s">
        <v>415</v>
      </c>
      <c r="AM127" s="118" t="s">
        <v>23</v>
      </c>
      <c r="AN127" s="120">
        <v>5500</v>
      </c>
      <c r="AO127" s="121"/>
      <c r="AP127" s="122" t="s">
        <v>106</v>
      </c>
      <c r="AQ127" s="51">
        <v>4109</v>
      </c>
      <c r="AR127" s="68">
        <v>23</v>
      </c>
      <c r="AS127" s="123" t="s">
        <v>890</v>
      </c>
      <c r="AT127" s="131" t="s">
        <v>107</v>
      </c>
      <c r="AU127" s="131">
        <v>4.5</v>
      </c>
      <c r="AV127" s="131">
        <v>427.5</v>
      </c>
      <c r="AW127" s="131" t="s">
        <v>106</v>
      </c>
      <c r="AX127" s="183">
        <v>40696</v>
      </c>
      <c r="AY127" s="131">
        <v>6</v>
      </c>
      <c r="AZ127" s="131">
        <v>750</v>
      </c>
      <c r="BA127" s="131">
        <v>570</v>
      </c>
      <c r="BB127" s="125">
        <v>5500</v>
      </c>
      <c r="BC127" s="126">
        <v>48</v>
      </c>
      <c r="BD127" s="124" t="s">
        <v>108</v>
      </c>
      <c r="BE127" s="131">
        <v>95</v>
      </c>
      <c r="BF127" s="136" t="s">
        <v>416</v>
      </c>
      <c r="BG127" s="131"/>
      <c r="BH127" s="213"/>
      <c r="BI127" s="214"/>
      <c r="BJ127" s="215"/>
      <c r="BK127" s="185"/>
    </row>
    <row r="128" spans="1:63" s="52" customFormat="1" ht="14.25">
      <c r="A128" s="43">
        <v>1</v>
      </c>
      <c r="B128" s="43">
        <v>2</v>
      </c>
      <c r="C128" s="79"/>
      <c r="D128" s="43">
        <v>4109</v>
      </c>
      <c r="E128" s="11" t="s">
        <v>10</v>
      </c>
      <c r="F128" s="33">
        <v>208</v>
      </c>
      <c r="G128" s="127" t="s">
        <v>164</v>
      </c>
      <c r="H128" s="105">
        <v>7085322</v>
      </c>
      <c r="I128" s="79">
        <v>10054145</v>
      </c>
      <c r="J128" s="127" t="s">
        <v>988</v>
      </c>
      <c r="K128" s="127">
        <v>411</v>
      </c>
      <c r="L128" s="127" t="s">
        <v>104</v>
      </c>
      <c r="M128" s="127">
        <v>0.23</v>
      </c>
      <c r="N128" s="129">
        <v>0.45</v>
      </c>
      <c r="O128" s="184">
        <v>0</v>
      </c>
      <c r="P128" s="129">
        <v>0.68</v>
      </c>
      <c r="Q128" s="181">
        <v>9</v>
      </c>
      <c r="R128" s="112">
        <v>40701</v>
      </c>
      <c r="S128" s="113">
        <v>-21.53</v>
      </c>
      <c r="T128" s="112">
        <v>40701</v>
      </c>
      <c r="U128" s="113">
        <v>-22.21</v>
      </c>
      <c r="V128" s="130" t="s">
        <v>105</v>
      </c>
      <c r="W128" s="115" t="s">
        <v>109</v>
      </c>
      <c r="X128" s="192">
        <v>40710</v>
      </c>
      <c r="Y128" s="132" t="s">
        <v>352</v>
      </c>
      <c r="Z128" s="116"/>
      <c r="AA128" s="117"/>
      <c r="AB128" s="118"/>
      <c r="AC128" s="182" t="s">
        <v>411</v>
      </c>
      <c r="AD128" s="182">
        <v>1850</v>
      </c>
      <c r="AE128" s="74"/>
      <c r="AF128" s="31">
        <v>2466</v>
      </c>
      <c r="AG128" s="119">
        <v>11006647</v>
      </c>
      <c r="AH128" s="119" t="s">
        <v>196</v>
      </c>
      <c r="AI128" s="119">
        <v>11004821</v>
      </c>
      <c r="AJ128" s="119" t="s">
        <v>284</v>
      </c>
      <c r="AK128" s="119"/>
      <c r="AL128" s="119"/>
      <c r="AM128" s="118" t="s">
        <v>23</v>
      </c>
      <c r="AN128" s="120">
        <v>5500</v>
      </c>
      <c r="AO128" s="121"/>
      <c r="AP128" s="122" t="s">
        <v>106</v>
      </c>
      <c r="AQ128" s="51"/>
      <c r="AR128" s="68">
        <v>23</v>
      </c>
      <c r="AS128" s="123" t="s">
        <v>890</v>
      </c>
      <c r="AT128" s="131" t="s">
        <v>107</v>
      </c>
      <c r="AU128" s="131">
        <v>4.5</v>
      </c>
      <c r="AV128" s="131">
        <v>1849.5</v>
      </c>
      <c r="AW128" s="131" t="s">
        <v>106</v>
      </c>
      <c r="AX128" s="183">
        <v>40696</v>
      </c>
      <c r="AY128" s="131">
        <v>6</v>
      </c>
      <c r="AZ128" s="131">
        <v>750</v>
      </c>
      <c r="BA128" s="131">
        <v>2466</v>
      </c>
      <c r="BB128" s="125">
        <v>5500</v>
      </c>
      <c r="BC128" s="126">
        <v>206</v>
      </c>
      <c r="BD128" s="124" t="s">
        <v>108</v>
      </c>
      <c r="BE128" s="131">
        <v>411</v>
      </c>
      <c r="BF128" s="136" t="s">
        <v>986</v>
      </c>
      <c r="BG128" s="131"/>
      <c r="BH128" s="213"/>
      <c r="BI128" s="214"/>
      <c r="BJ128" s="215"/>
      <c r="BK128" s="185"/>
    </row>
    <row r="129" spans="1:63" s="52" customFormat="1" ht="14.25">
      <c r="A129" s="43">
        <v>1</v>
      </c>
      <c r="B129" s="43">
        <v>2</v>
      </c>
      <c r="C129" s="79"/>
      <c r="D129" s="79">
        <v>4109</v>
      </c>
      <c r="E129" s="11" t="s">
        <v>10</v>
      </c>
      <c r="F129" s="33">
        <v>208</v>
      </c>
      <c r="G129" s="127" t="s">
        <v>164</v>
      </c>
      <c r="H129" s="105">
        <v>7085285</v>
      </c>
      <c r="I129" s="79">
        <v>10040332</v>
      </c>
      <c r="J129" s="127" t="s">
        <v>283</v>
      </c>
      <c r="K129" s="127">
        <v>24</v>
      </c>
      <c r="L129" s="127" t="s">
        <v>104</v>
      </c>
      <c r="M129" s="127">
        <v>0.23</v>
      </c>
      <c r="N129" s="129">
        <v>0.05</v>
      </c>
      <c r="O129" s="184">
        <v>0</v>
      </c>
      <c r="P129" s="107">
        <v>0.28000000000000003</v>
      </c>
      <c r="Q129" s="181" t="e">
        <v>#N/A</v>
      </c>
      <c r="R129" s="112">
        <v>40701</v>
      </c>
      <c r="S129" s="113">
        <v>-22.21</v>
      </c>
      <c r="T129" s="112">
        <v>40701</v>
      </c>
      <c r="U129" s="113">
        <v>-22.49</v>
      </c>
      <c r="V129" s="130" t="s">
        <v>105</v>
      </c>
      <c r="W129" s="115" t="s">
        <v>109</v>
      </c>
      <c r="X129" s="192" t="e">
        <v>#N/A</v>
      </c>
      <c r="Y129" s="135" t="s">
        <v>352</v>
      </c>
      <c r="Z129" s="116"/>
      <c r="AA129" s="117"/>
      <c r="AB129" s="118"/>
      <c r="AC129" s="182" t="s">
        <v>411</v>
      </c>
      <c r="AD129" s="182">
        <v>216</v>
      </c>
      <c r="AE129" s="74"/>
      <c r="AF129" s="31">
        <v>288</v>
      </c>
      <c r="AG129" s="119">
        <v>11006647</v>
      </c>
      <c r="AH129" s="119" t="s">
        <v>196</v>
      </c>
      <c r="AI129" s="119">
        <v>11004821</v>
      </c>
      <c r="AJ129" s="119" t="s">
        <v>284</v>
      </c>
      <c r="AK129" s="119"/>
      <c r="AL129" s="119"/>
      <c r="AM129" s="118" t="s">
        <v>23</v>
      </c>
      <c r="AN129" s="120">
        <v>5500</v>
      </c>
      <c r="AO129" s="121"/>
      <c r="AP129" s="122" t="s">
        <v>106</v>
      </c>
      <c r="AQ129" s="51">
        <v>4109</v>
      </c>
      <c r="AR129" s="68">
        <v>23</v>
      </c>
      <c r="AS129" s="123" t="s">
        <v>890</v>
      </c>
      <c r="AT129" s="131" t="e">
        <v>#N/A</v>
      </c>
      <c r="AU129" s="131">
        <v>9</v>
      </c>
      <c r="AV129" s="131">
        <v>216</v>
      </c>
      <c r="AW129" s="131" t="s">
        <v>106</v>
      </c>
      <c r="AX129" s="183">
        <v>40696</v>
      </c>
      <c r="AY129" s="131">
        <v>12</v>
      </c>
      <c r="AZ129" s="131">
        <v>750</v>
      </c>
      <c r="BA129" s="131">
        <v>288</v>
      </c>
      <c r="BB129" s="125">
        <v>5500</v>
      </c>
      <c r="BC129" s="126">
        <v>24</v>
      </c>
      <c r="BD129" s="124" t="s">
        <v>108</v>
      </c>
      <c r="BE129" s="131">
        <v>24</v>
      </c>
      <c r="BF129" s="136" t="s">
        <v>986</v>
      </c>
      <c r="BG129" s="131"/>
      <c r="BH129" s="213"/>
      <c r="BI129" s="214"/>
      <c r="BJ129" s="215"/>
      <c r="BK129" s="185"/>
    </row>
    <row r="130" spans="1:63" s="52" customFormat="1" ht="17.100000000000001" customHeight="1">
      <c r="A130" s="43">
        <v>1</v>
      </c>
      <c r="B130" s="43">
        <v>2</v>
      </c>
      <c r="C130" s="79"/>
      <c r="D130" s="79">
        <v>3182</v>
      </c>
      <c r="E130" s="11">
        <v>0</v>
      </c>
      <c r="F130" s="33">
        <v>246</v>
      </c>
      <c r="G130" s="127" t="s">
        <v>182</v>
      </c>
      <c r="H130" s="105">
        <v>7085297</v>
      </c>
      <c r="I130" s="79">
        <v>10048899</v>
      </c>
      <c r="J130" s="104" t="s">
        <v>829</v>
      </c>
      <c r="K130" s="127">
        <v>7</v>
      </c>
      <c r="L130" s="127" t="s">
        <v>104</v>
      </c>
      <c r="M130" s="127">
        <v>0.23</v>
      </c>
      <c r="N130" s="129">
        <v>0.02</v>
      </c>
      <c r="O130" s="184">
        <v>0</v>
      </c>
      <c r="P130" s="129">
        <v>0.25</v>
      </c>
      <c r="Q130" s="181">
        <v>3</v>
      </c>
      <c r="R130" s="112">
        <v>40701</v>
      </c>
      <c r="S130" s="113">
        <v>-22.49</v>
      </c>
      <c r="T130" s="112">
        <v>40701</v>
      </c>
      <c r="U130" s="113">
        <v>-22.74</v>
      </c>
      <c r="V130" s="130" t="s">
        <v>105</v>
      </c>
      <c r="W130" s="136" t="s">
        <v>109</v>
      </c>
      <c r="X130" s="192">
        <v>40704</v>
      </c>
      <c r="Y130" s="132" t="s">
        <v>185</v>
      </c>
      <c r="Z130" s="116" t="s">
        <v>390</v>
      </c>
      <c r="AA130" s="117"/>
      <c r="AB130" s="118"/>
      <c r="AC130" s="182"/>
      <c r="AD130" s="182"/>
      <c r="AE130" s="74"/>
      <c r="AF130" s="31">
        <v>42</v>
      </c>
      <c r="AG130" s="119"/>
      <c r="AH130" s="119"/>
      <c r="AI130" s="119"/>
      <c r="AJ130" s="119"/>
      <c r="AK130" s="119">
        <v>11005574</v>
      </c>
      <c r="AL130" s="119" t="s">
        <v>246</v>
      </c>
      <c r="AM130" s="118" t="s">
        <v>23</v>
      </c>
      <c r="AN130" s="120">
        <v>2250</v>
      </c>
      <c r="AO130" s="121"/>
      <c r="AP130" s="122" t="s">
        <v>183</v>
      </c>
      <c r="AQ130" s="51">
        <v>3182</v>
      </c>
      <c r="AR130" s="68">
        <v>23</v>
      </c>
      <c r="AS130" s="123" t="s">
        <v>305</v>
      </c>
      <c r="AT130" s="131" t="s">
        <v>107</v>
      </c>
      <c r="AU130" s="131">
        <v>4.5</v>
      </c>
      <c r="AV130" s="131">
        <v>31.5</v>
      </c>
      <c r="AW130" s="131" t="s">
        <v>183</v>
      </c>
      <c r="AX130" s="183" t="e">
        <v>#N/A</v>
      </c>
      <c r="AY130" s="131">
        <v>6</v>
      </c>
      <c r="AZ130" s="131">
        <v>750</v>
      </c>
      <c r="BA130" s="131">
        <v>42</v>
      </c>
      <c r="BB130" s="125">
        <v>2250</v>
      </c>
      <c r="BC130" s="126">
        <v>4</v>
      </c>
      <c r="BD130" s="124" t="s">
        <v>154</v>
      </c>
      <c r="BE130" s="131">
        <v>7</v>
      </c>
      <c r="BF130" s="136"/>
      <c r="BG130" s="131"/>
      <c r="BH130" s="213"/>
      <c r="BI130" s="214"/>
      <c r="BJ130" s="215"/>
      <c r="BK130" s="185"/>
    </row>
    <row r="131" spans="1:63" s="52" customFormat="1" ht="13.5" customHeight="1">
      <c r="A131" s="43">
        <v>1</v>
      </c>
      <c r="B131" s="43">
        <v>2</v>
      </c>
      <c r="C131" s="79"/>
      <c r="D131" s="79">
        <v>1123</v>
      </c>
      <c r="E131" s="11">
        <v>0</v>
      </c>
      <c r="F131" s="33">
        <v>135</v>
      </c>
      <c r="G131" s="127" t="s">
        <v>182</v>
      </c>
      <c r="H131" s="105">
        <v>7085475</v>
      </c>
      <c r="I131" s="79">
        <v>10045949</v>
      </c>
      <c r="J131" s="104" t="s">
        <v>940</v>
      </c>
      <c r="K131" s="127">
        <v>90</v>
      </c>
      <c r="L131" s="127" t="s">
        <v>104</v>
      </c>
      <c r="M131" s="127">
        <v>0.23</v>
      </c>
      <c r="N131" s="129">
        <v>0.24</v>
      </c>
      <c r="O131" s="184">
        <v>0</v>
      </c>
      <c r="P131" s="129">
        <v>0.47</v>
      </c>
      <c r="Q131" s="181">
        <v>3</v>
      </c>
      <c r="R131" s="112">
        <v>40701</v>
      </c>
      <c r="S131" s="113">
        <v>-22.74</v>
      </c>
      <c r="T131" s="112">
        <v>40701</v>
      </c>
      <c r="U131" s="113">
        <v>-23.21</v>
      </c>
      <c r="V131" s="130" t="s">
        <v>105</v>
      </c>
      <c r="W131" s="136" t="s">
        <v>109</v>
      </c>
      <c r="X131" s="192">
        <v>40704</v>
      </c>
      <c r="Y131" s="132" t="s">
        <v>352</v>
      </c>
      <c r="Z131" s="116"/>
      <c r="AA131" s="117"/>
      <c r="AB131" s="118"/>
      <c r="AC131" s="182"/>
      <c r="AD131" s="182"/>
      <c r="AE131" s="74"/>
      <c r="AF131" s="31">
        <v>540</v>
      </c>
      <c r="AG131" s="119"/>
      <c r="AH131" s="119"/>
      <c r="AI131" s="119"/>
      <c r="AJ131" s="119"/>
      <c r="AK131" s="119"/>
      <c r="AL131" s="119"/>
      <c r="AM131" s="118" t="s">
        <v>23</v>
      </c>
      <c r="AN131" s="120">
        <v>2250</v>
      </c>
      <c r="AO131" s="121"/>
      <c r="AP131" s="122" t="s">
        <v>183</v>
      </c>
      <c r="AQ131" s="51">
        <v>1123</v>
      </c>
      <c r="AR131" s="68">
        <v>23</v>
      </c>
      <c r="AS131" s="123" t="s">
        <v>890</v>
      </c>
      <c r="AT131" s="131" t="s">
        <v>107</v>
      </c>
      <c r="AU131" s="131">
        <v>4.5</v>
      </c>
      <c r="AV131" s="131">
        <v>405</v>
      </c>
      <c r="AW131" s="131" t="s">
        <v>183</v>
      </c>
      <c r="AX131" s="183">
        <v>40696</v>
      </c>
      <c r="AY131" s="131">
        <v>6</v>
      </c>
      <c r="AZ131" s="131">
        <v>750</v>
      </c>
      <c r="BA131" s="131">
        <v>540</v>
      </c>
      <c r="BB131" s="125">
        <v>2250</v>
      </c>
      <c r="BC131" s="126">
        <v>45</v>
      </c>
      <c r="BD131" s="124" t="s">
        <v>108</v>
      </c>
      <c r="BE131" s="131">
        <v>90</v>
      </c>
      <c r="BF131" s="136" t="s">
        <v>989</v>
      </c>
      <c r="BG131" s="131"/>
      <c r="BH131" s="213"/>
      <c r="BI131" s="214"/>
      <c r="BJ131" s="215"/>
      <c r="BK131" s="185"/>
    </row>
    <row r="132" spans="1:63" s="52" customFormat="1" ht="14.25">
      <c r="A132" s="43">
        <v>1</v>
      </c>
      <c r="B132" s="43">
        <v>1</v>
      </c>
      <c r="C132" s="79"/>
      <c r="D132" s="79">
        <v>1100</v>
      </c>
      <c r="E132" s="11">
        <v>0</v>
      </c>
      <c r="F132" s="33">
        <v>3</v>
      </c>
      <c r="G132" s="127" t="s">
        <v>182</v>
      </c>
      <c r="H132" s="128">
        <v>1270151</v>
      </c>
      <c r="I132" s="79">
        <v>10051767</v>
      </c>
      <c r="J132" s="259" t="s">
        <v>990</v>
      </c>
      <c r="K132" s="127">
        <v>2000</v>
      </c>
      <c r="L132" s="127" t="s">
        <v>104</v>
      </c>
      <c r="M132" s="127">
        <v>0.23</v>
      </c>
      <c r="N132" s="107">
        <v>2.67</v>
      </c>
      <c r="O132" s="184">
        <v>0</v>
      </c>
      <c r="P132" s="129">
        <v>2.9</v>
      </c>
      <c r="Q132" s="181">
        <v>2</v>
      </c>
      <c r="R132" s="112">
        <v>40701</v>
      </c>
      <c r="S132" s="113">
        <v>-23.21</v>
      </c>
      <c r="T132" s="112">
        <v>40702</v>
      </c>
      <c r="U132" s="113">
        <v>-2.11</v>
      </c>
      <c r="V132" s="130" t="s">
        <v>105</v>
      </c>
      <c r="W132" s="115"/>
      <c r="X132" s="192">
        <v>40704</v>
      </c>
      <c r="Y132" s="114" t="s">
        <v>303</v>
      </c>
      <c r="Z132" s="116"/>
      <c r="AA132" s="117"/>
      <c r="AB132" s="118"/>
      <c r="AC132" s="182"/>
      <c r="AD132" s="182"/>
      <c r="AE132" s="74"/>
      <c r="AF132" s="31">
        <v>12000</v>
      </c>
      <c r="AG132" s="119"/>
      <c r="AH132" s="119"/>
      <c r="AI132" s="119"/>
      <c r="AJ132" s="119"/>
      <c r="AK132" s="119"/>
      <c r="AL132" s="119"/>
      <c r="AM132" s="118" t="s">
        <v>23</v>
      </c>
      <c r="AN132" s="120">
        <v>4500</v>
      </c>
      <c r="AO132" s="121"/>
      <c r="AP132" s="122" t="s">
        <v>183</v>
      </c>
      <c r="AQ132" s="51">
        <v>1100</v>
      </c>
      <c r="AR132" s="68">
        <v>23</v>
      </c>
      <c r="AS132" s="123" t="s">
        <v>371</v>
      </c>
      <c r="AT132" s="131" t="s">
        <v>113</v>
      </c>
      <c r="AU132" s="131">
        <v>4.5</v>
      </c>
      <c r="AV132" s="131">
        <v>9000</v>
      </c>
      <c r="AW132" s="131" t="s">
        <v>183</v>
      </c>
      <c r="AX132" s="183"/>
      <c r="AY132" s="131">
        <v>6</v>
      </c>
      <c r="AZ132" s="131">
        <v>750</v>
      </c>
      <c r="BA132" s="131">
        <v>12000</v>
      </c>
      <c r="BB132" s="125">
        <v>4500</v>
      </c>
      <c r="BC132" s="126">
        <v>1000</v>
      </c>
      <c r="BD132" s="124" t="s">
        <v>108</v>
      </c>
      <c r="BE132" s="131">
        <v>2000</v>
      </c>
      <c r="BF132" s="136"/>
      <c r="BG132" s="131"/>
      <c r="BH132" s="213"/>
      <c r="BI132" s="214"/>
      <c r="BJ132" s="215"/>
      <c r="BK132" s="185"/>
    </row>
    <row r="133" spans="1:63" s="52" customFormat="1" ht="17.100000000000001" customHeight="1">
      <c r="A133" s="43">
        <v>0</v>
      </c>
      <c r="B133" s="43">
        <v>0</v>
      </c>
      <c r="C133" s="79"/>
      <c r="D133" s="142" t="s">
        <v>39</v>
      </c>
      <c r="E133" s="11">
        <v>0</v>
      </c>
      <c r="F133" s="33" t="e">
        <v>#N/A</v>
      </c>
      <c r="G133" s="143"/>
      <c r="H133" s="144"/>
      <c r="I133" s="106"/>
      <c r="J133" s="143" t="s">
        <v>370</v>
      </c>
      <c r="K133" s="143"/>
      <c r="L133" s="143"/>
      <c r="M133" s="127"/>
      <c r="N133" s="129">
        <v>2</v>
      </c>
      <c r="O133" s="184">
        <v>0</v>
      </c>
      <c r="P133" s="145">
        <v>0</v>
      </c>
      <c r="Q133" s="181"/>
      <c r="R133" s="112">
        <v>40702</v>
      </c>
      <c r="S133" s="113">
        <v>-2.11</v>
      </c>
      <c r="T133" s="112">
        <v>40702</v>
      </c>
      <c r="U133" s="113">
        <v>-2.11</v>
      </c>
      <c r="V133" s="130"/>
      <c r="W133" s="115"/>
      <c r="X133" s="192"/>
      <c r="Y133" s="141" t="s">
        <v>259</v>
      </c>
      <c r="Z133" s="116"/>
      <c r="AA133" s="117"/>
      <c r="AB133" s="118"/>
      <c r="AC133" s="182"/>
      <c r="AD133" s="182"/>
      <c r="AE133" s="74"/>
      <c r="AF133" s="31">
        <v>0</v>
      </c>
      <c r="AG133" s="119"/>
      <c r="AH133" s="119"/>
      <c r="AI133" s="119"/>
      <c r="AJ133" s="119"/>
      <c r="AK133" s="119"/>
      <c r="AL133" s="119"/>
      <c r="AM133" s="118" t="s">
        <v>23</v>
      </c>
      <c r="AN133" s="120"/>
      <c r="AO133" s="121"/>
      <c r="AP133" s="122">
        <v>0</v>
      </c>
      <c r="AQ133" s="51" t="s">
        <v>39</v>
      </c>
      <c r="AR133" s="68">
        <v>23</v>
      </c>
      <c r="AS133" s="123" t="s">
        <v>890</v>
      </c>
      <c r="AT133" s="131" t="s">
        <v>260</v>
      </c>
      <c r="AU133" s="131"/>
      <c r="AV133" s="131"/>
      <c r="AW133" s="131"/>
      <c r="AX133" s="183"/>
      <c r="AY133" s="131"/>
      <c r="AZ133" s="131"/>
      <c r="BA133" s="131"/>
      <c r="BB133" s="125">
        <v>0</v>
      </c>
      <c r="BC133" s="126">
        <v>0</v>
      </c>
      <c r="BD133" s="124"/>
      <c r="BE133" s="131">
        <v>0</v>
      </c>
      <c r="BF133" s="136"/>
      <c r="BG133" s="131"/>
      <c r="BH133" s="213"/>
      <c r="BI133" s="214"/>
      <c r="BJ133" s="215"/>
      <c r="BK133" s="185"/>
    </row>
    <row r="134" spans="1:63" s="52" customFormat="1" ht="17.100000000000001" customHeight="1">
      <c r="A134" s="43">
        <v>1</v>
      </c>
      <c r="B134" s="43">
        <v>1</v>
      </c>
      <c r="C134" s="79"/>
      <c r="D134" s="142">
        <v>1127</v>
      </c>
      <c r="E134" s="11" t="s">
        <v>10</v>
      </c>
      <c r="F134" s="33">
        <v>325</v>
      </c>
      <c r="G134" s="143" t="s">
        <v>165</v>
      </c>
      <c r="H134" s="144">
        <v>1275548</v>
      </c>
      <c r="I134" s="106">
        <v>12006634</v>
      </c>
      <c r="J134" s="143" t="s">
        <v>391</v>
      </c>
      <c r="K134" s="143">
        <v>20700</v>
      </c>
      <c r="L134" s="143" t="s">
        <v>127</v>
      </c>
      <c r="M134" s="127">
        <v>0.23</v>
      </c>
      <c r="N134" s="129">
        <v>3.45</v>
      </c>
      <c r="O134" s="184">
        <v>0</v>
      </c>
      <c r="P134" s="145">
        <v>3.68</v>
      </c>
      <c r="Q134" s="181">
        <v>0</v>
      </c>
      <c r="R134" s="112">
        <v>40702</v>
      </c>
      <c r="S134" s="113">
        <v>-2.11</v>
      </c>
      <c r="T134" s="112">
        <v>40702</v>
      </c>
      <c r="U134" s="113">
        <v>-5.79</v>
      </c>
      <c r="V134" s="130" t="s">
        <v>105</v>
      </c>
      <c r="W134" s="115" t="s">
        <v>109</v>
      </c>
      <c r="X134" s="192">
        <v>40702</v>
      </c>
      <c r="Y134" s="141" t="s">
        <v>185</v>
      </c>
      <c r="Z134" s="116" t="s">
        <v>390</v>
      </c>
      <c r="AA134" s="117"/>
      <c r="AB134" s="118"/>
      <c r="AC134" s="182" t="s">
        <v>211</v>
      </c>
      <c r="AD134" s="182">
        <v>15525</v>
      </c>
      <c r="AE134" s="74"/>
      <c r="AF134" s="31">
        <v>20700</v>
      </c>
      <c r="AG134" s="119">
        <v>11007561</v>
      </c>
      <c r="AH134" s="119" t="s">
        <v>212</v>
      </c>
      <c r="AI134" s="119">
        <v>11005231</v>
      </c>
      <c r="AJ134" s="119" t="s">
        <v>213</v>
      </c>
      <c r="AK134" s="119"/>
      <c r="AL134" s="119"/>
      <c r="AM134" s="118" t="s">
        <v>23</v>
      </c>
      <c r="AN134" s="120">
        <v>6000</v>
      </c>
      <c r="AO134" s="121"/>
      <c r="AP134" s="122" t="s">
        <v>166</v>
      </c>
      <c r="AQ134" s="51">
        <v>1127</v>
      </c>
      <c r="AR134" s="68">
        <v>23</v>
      </c>
      <c r="AS134" s="123" t="s">
        <v>305</v>
      </c>
      <c r="AT134" s="131" t="s">
        <v>132</v>
      </c>
      <c r="AU134" s="131">
        <v>0.75</v>
      </c>
      <c r="AV134" s="131">
        <v>15525</v>
      </c>
      <c r="AW134" s="131" t="s">
        <v>166</v>
      </c>
      <c r="AX134" s="183">
        <v>1</v>
      </c>
      <c r="AY134" s="131">
        <v>1</v>
      </c>
      <c r="AZ134" s="131">
        <v>750</v>
      </c>
      <c r="BA134" s="131">
        <v>20700</v>
      </c>
      <c r="BB134" s="125">
        <v>6000</v>
      </c>
      <c r="BC134" s="126">
        <v>1725</v>
      </c>
      <c r="BD134" s="124" t="s">
        <v>108</v>
      </c>
      <c r="BE134" s="131">
        <v>1725</v>
      </c>
      <c r="BF134" s="136"/>
      <c r="BG134" s="131"/>
      <c r="BH134" s="213"/>
      <c r="BI134" s="214"/>
      <c r="BJ134" s="215"/>
      <c r="BK134" s="185"/>
    </row>
    <row r="135" spans="1:63" s="52" customFormat="1" ht="15">
      <c r="A135" s="43">
        <v>1</v>
      </c>
      <c r="B135" s="43">
        <v>1</v>
      </c>
      <c r="C135" s="79"/>
      <c r="D135" s="142">
        <v>2109</v>
      </c>
      <c r="E135" s="11">
        <v>0</v>
      </c>
      <c r="F135" s="33">
        <v>33</v>
      </c>
      <c r="G135" s="143" t="s">
        <v>164</v>
      </c>
      <c r="H135" s="144">
        <v>1273110</v>
      </c>
      <c r="I135" s="106">
        <v>10041200</v>
      </c>
      <c r="J135" s="143" t="s">
        <v>991</v>
      </c>
      <c r="K135" s="143">
        <v>210</v>
      </c>
      <c r="L135" s="143" t="s">
        <v>104</v>
      </c>
      <c r="M135" s="127">
        <v>0.23</v>
      </c>
      <c r="N135" s="129">
        <v>0.46</v>
      </c>
      <c r="O135" s="184">
        <v>0.17</v>
      </c>
      <c r="P135" s="145">
        <v>0.69</v>
      </c>
      <c r="Q135" s="181">
        <v>-1</v>
      </c>
      <c r="R135" s="112">
        <v>40702</v>
      </c>
      <c r="S135" s="113">
        <v>-5.79</v>
      </c>
      <c r="T135" s="112">
        <v>40702</v>
      </c>
      <c r="U135" s="113">
        <v>-6.48</v>
      </c>
      <c r="V135" s="130" t="s">
        <v>147</v>
      </c>
      <c r="W135" s="115" t="s">
        <v>109</v>
      </c>
      <c r="X135" s="192">
        <v>40701</v>
      </c>
      <c r="Y135" s="141" t="s">
        <v>352</v>
      </c>
      <c r="Z135" s="116"/>
      <c r="AA135" s="117"/>
      <c r="AB135" s="118"/>
      <c r="AC135" s="182" t="s">
        <v>207</v>
      </c>
      <c r="AD135" s="182">
        <v>1890</v>
      </c>
      <c r="AE135" s="74"/>
      <c r="AF135" s="31">
        <v>2520</v>
      </c>
      <c r="AG135" s="119">
        <v>11006647</v>
      </c>
      <c r="AH135" s="119" t="s">
        <v>196</v>
      </c>
      <c r="AI135" s="119">
        <v>11007639</v>
      </c>
      <c r="AJ135" s="119" t="s">
        <v>992</v>
      </c>
      <c r="AK135" s="119"/>
      <c r="AL135" s="119"/>
      <c r="AM135" s="118" t="s">
        <v>23</v>
      </c>
      <c r="AN135" s="120">
        <v>5500</v>
      </c>
      <c r="AO135" s="121"/>
      <c r="AP135" s="122" t="s">
        <v>106</v>
      </c>
      <c r="AQ135" s="51"/>
      <c r="AR135" s="68">
        <v>23</v>
      </c>
      <c r="AS135" s="123" t="s">
        <v>334</v>
      </c>
      <c r="AT135" s="131" t="s">
        <v>132</v>
      </c>
      <c r="AU135" s="131">
        <v>9</v>
      </c>
      <c r="AV135" s="131">
        <v>1890</v>
      </c>
      <c r="AW135" s="131" t="s">
        <v>106</v>
      </c>
      <c r="AX135" s="183">
        <v>1</v>
      </c>
      <c r="AY135" s="131">
        <v>12</v>
      </c>
      <c r="AZ135" s="131">
        <v>750</v>
      </c>
      <c r="BA135" s="131">
        <v>2520</v>
      </c>
      <c r="BB135" s="125">
        <v>5500</v>
      </c>
      <c r="BC135" s="126">
        <v>210</v>
      </c>
      <c r="BD135" s="124" t="s">
        <v>108</v>
      </c>
      <c r="BE135" s="131">
        <v>210</v>
      </c>
      <c r="BF135" s="136"/>
      <c r="BG135" s="131"/>
      <c r="BH135" s="213"/>
      <c r="BI135" s="214"/>
      <c r="BJ135" s="215"/>
      <c r="BK135" s="185"/>
    </row>
    <row r="136" spans="1:63" s="52" customFormat="1" ht="15">
      <c r="A136" s="43">
        <v>1</v>
      </c>
      <c r="B136" s="43">
        <v>1</v>
      </c>
      <c r="C136" s="79"/>
      <c r="D136" s="142">
        <v>2109</v>
      </c>
      <c r="E136" s="11" t="s">
        <v>10</v>
      </c>
      <c r="F136" s="33">
        <v>33</v>
      </c>
      <c r="G136" s="143" t="s">
        <v>164</v>
      </c>
      <c r="H136" s="144">
        <v>1275680</v>
      </c>
      <c r="I136" s="106">
        <v>10050619</v>
      </c>
      <c r="J136" s="143" t="s">
        <v>856</v>
      </c>
      <c r="K136" s="143">
        <v>78</v>
      </c>
      <c r="L136" s="143" t="s">
        <v>104</v>
      </c>
      <c r="M136" s="127">
        <v>0.23</v>
      </c>
      <c r="N136" s="129">
        <v>0.09</v>
      </c>
      <c r="O136" s="184">
        <v>0</v>
      </c>
      <c r="P136" s="145">
        <v>0.32</v>
      </c>
      <c r="Q136" s="181">
        <v>2</v>
      </c>
      <c r="R136" s="112">
        <v>40702</v>
      </c>
      <c r="S136" s="113">
        <v>-6.48</v>
      </c>
      <c r="T136" s="112">
        <v>40702</v>
      </c>
      <c r="U136" s="113">
        <v>-6.8</v>
      </c>
      <c r="V136" s="130" t="s">
        <v>105</v>
      </c>
      <c r="W136" s="115" t="s">
        <v>109</v>
      </c>
      <c r="X136" s="192">
        <v>40704</v>
      </c>
      <c r="Y136" s="141" t="s">
        <v>185</v>
      </c>
      <c r="Z136" s="116"/>
      <c r="AA136" s="117"/>
      <c r="AB136" s="118"/>
      <c r="AC136" s="182" t="s">
        <v>207</v>
      </c>
      <c r="AD136" s="182">
        <v>351</v>
      </c>
      <c r="AE136" s="74"/>
      <c r="AF136" s="31">
        <v>468</v>
      </c>
      <c r="AG136" s="119">
        <v>11007038</v>
      </c>
      <c r="AH136" s="119" t="s">
        <v>115</v>
      </c>
      <c r="AI136" s="119">
        <v>11007639</v>
      </c>
      <c r="AJ136" s="119" t="s">
        <v>992</v>
      </c>
      <c r="AK136" s="119"/>
      <c r="AL136" s="119"/>
      <c r="AM136" s="118" t="s">
        <v>23</v>
      </c>
      <c r="AN136" s="120">
        <v>5500</v>
      </c>
      <c r="AO136" s="121"/>
      <c r="AP136" s="122" t="s">
        <v>106</v>
      </c>
      <c r="AQ136" s="51">
        <v>2109</v>
      </c>
      <c r="AR136" s="68">
        <v>23</v>
      </c>
      <c r="AS136" s="123" t="s">
        <v>305</v>
      </c>
      <c r="AT136" s="131" t="s">
        <v>113</v>
      </c>
      <c r="AU136" s="131">
        <v>4.5</v>
      </c>
      <c r="AV136" s="131">
        <v>351</v>
      </c>
      <c r="AW136" s="131" t="s">
        <v>106</v>
      </c>
      <c r="AX136" s="183">
        <v>40696</v>
      </c>
      <c r="AY136" s="131">
        <v>6</v>
      </c>
      <c r="AZ136" s="131">
        <v>750</v>
      </c>
      <c r="BA136" s="131">
        <v>468</v>
      </c>
      <c r="BB136" s="125">
        <v>5500</v>
      </c>
      <c r="BC136" s="126">
        <v>39</v>
      </c>
      <c r="BD136" s="124" t="s">
        <v>108</v>
      </c>
      <c r="BE136" s="131">
        <v>78</v>
      </c>
      <c r="BF136" s="136" t="s">
        <v>993</v>
      </c>
      <c r="BG136" s="131"/>
      <c r="BH136" s="213"/>
      <c r="BI136" s="214"/>
      <c r="BJ136" s="215"/>
      <c r="BK136" s="185"/>
    </row>
    <row r="137" spans="1:63" s="52" customFormat="1" ht="15">
      <c r="A137" s="43">
        <v>1</v>
      </c>
      <c r="B137" s="43">
        <v>1</v>
      </c>
      <c r="C137" s="79"/>
      <c r="D137" s="142">
        <v>2187</v>
      </c>
      <c r="E137" s="11">
        <v>0</v>
      </c>
      <c r="F137" s="33">
        <v>90</v>
      </c>
      <c r="G137" s="143" t="s">
        <v>164</v>
      </c>
      <c r="H137" s="144">
        <v>7085727</v>
      </c>
      <c r="I137" s="106">
        <v>10049835</v>
      </c>
      <c r="J137" s="143" t="s">
        <v>372</v>
      </c>
      <c r="K137" s="143">
        <v>761</v>
      </c>
      <c r="L137" s="143" t="s">
        <v>104</v>
      </c>
      <c r="M137" s="127">
        <v>0.23</v>
      </c>
      <c r="N137" s="107">
        <v>1.52</v>
      </c>
      <c r="O137" s="184">
        <v>0.17</v>
      </c>
      <c r="P137" s="145">
        <v>1.75</v>
      </c>
      <c r="Q137" s="181">
        <v>-5</v>
      </c>
      <c r="R137" s="112">
        <v>40702</v>
      </c>
      <c r="S137" s="113">
        <v>-6.8</v>
      </c>
      <c r="T137" s="112">
        <v>40702</v>
      </c>
      <c r="U137" s="113">
        <v>-8.5500000000000007</v>
      </c>
      <c r="V137" s="130" t="s">
        <v>147</v>
      </c>
      <c r="W137" s="115" t="s">
        <v>109</v>
      </c>
      <c r="X137" s="192">
        <v>40697</v>
      </c>
      <c r="Y137" s="141" t="s">
        <v>185</v>
      </c>
      <c r="Z137" s="116" t="s">
        <v>309</v>
      </c>
      <c r="AA137" s="117"/>
      <c r="AB137" s="118"/>
      <c r="AC137" s="182" t="s">
        <v>176</v>
      </c>
      <c r="AD137" s="182">
        <v>6858</v>
      </c>
      <c r="AE137" s="74"/>
      <c r="AF137" s="31">
        <v>9132</v>
      </c>
      <c r="AG137" s="119">
        <v>11007428</v>
      </c>
      <c r="AH137" s="119" t="s">
        <v>210</v>
      </c>
      <c r="AI137" s="119">
        <v>11007426</v>
      </c>
      <c r="AJ137" s="119" t="s">
        <v>139</v>
      </c>
      <c r="AK137" s="119">
        <v>11007442</v>
      </c>
      <c r="AL137" s="119" t="s">
        <v>236</v>
      </c>
      <c r="AM137" s="118" t="s">
        <v>23</v>
      </c>
      <c r="AN137" s="120">
        <v>6000</v>
      </c>
      <c r="AO137" s="121"/>
      <c r="AP137" s="122" t="s">
        <v>106</v>
      </c>
      <c r="AQ137" s="51">
        <v>2187</v>
      </c>
      <c r="AR137" s="68">
        <v>23</v>
      </c>
      <c r="AS137" s="123" t="s">
        <v>305</v>
      </c>
      <c r="AT137" s="131" t="s">
        <v>132</v>
      </c>
      <c r="AU137" s="131">
        <v>9</v>
      </c>
      <c r="AV137" s="131">
        <v>6849</v>
      </c>
      <c r="AW137" s="131" t="s">
        <v>106</v>
      </c>
      <c r="AX137" s="183" t="e">
        <v>#N/A</v>
      </c>
      <c r="AY137" s="131">
        <v>12</v>
      </c>
      <c r="AZ137" s="131">
        <v>750</v>
      </c>
      <c r="BA137" s="131">
        <v>9132</v>
      </c>
      <c r="BB137" s="125">
        <v>6000</v>
      </c>
      <c r="BC137" s="126">
        <v>761</v>
      </c>
      <c r="BD137" s="124" t="s">
        <v>108</v>
      </c>
      <c r="BE137" s="131">
        <v>761</v>
      </c>
      <c r="BF137" s="136"/>
      <c r="BG137" s="131"/>
      <c r="BH137" s="213"/>
      <c r="BI137" s="214"/>
      <c r="BJ137" s="215"/>
      <c r="BK137" s="185"/>
    </row>
    <row r="138" spans="1:63" s="52" customFormat="1" ht="15">
      <c r="A138" s="43">
        <v>0</v>
      </c>
      <c r="B138" s="43">
        <v>0</v>
      </c>
      <c r="C138" s="79"/>
      <c r="D138" s="142" t="s">
        <v>39</v>
      </c>
      <c r="E138" s="11" t="s">
        <v>10</v>
      </c>
      <c r="F138" s="33" t="e">
        <v>#N/A</v>
      </c>
      <c r="G138" s="143"/>
      <c r="H138" s="144"/>
      <c r="I138" s="106"/>
      <c r="J138" s="143" t="s">
        <v>370</v>
      </c>
      <c r="K138" s="143"/>
      <c r="L138" s="143"/>
      <c r="M138" s="127"/>
      <c r="N138" s="107">
        <v>2</v>
      </c>
      <c r="O138" s="184">
        <v>0</v>
      </c>
      <c r="P138" s="147">
        <v>0</v>
      </c>
      <c r="Q138" s="181"/>
      <c r="R138" s="112">
        <v>40702</v>
      </c>
      <c r="S138" s="113">
        <v>-8.5500000000000007</v>
      </c>
      <c r="T138" s="112">
        <v>40702</v>
      </c>
      <c r="U138" s="113">
        <v>-8.5500000000000007</v>
      </c>
      <c r="V138" s="130"/>
      <c r="W138" s="115"/>
      <c r="X138" s="192"/>
      <c r="Y138" s="141" t="s">
        <v>259</v>
      </c>
      <c r="Z138" s="116"/>
      <c r="AA138" s="117"/>
      <c r="AB138" s="118"/>
      <c r="AC138" s="182"/>
      <c r="AD138" s="182"/>
      <c r="AE138" s="74"/>
      <c r="AF138" s="31">
        <v>0</v>
      </c>
      <c r="AG138" s="119"/>
      <c r="AH138" s="119"/>
      <c r="AI138" s="119"/>
      <c r="AJ138" s="119"/>
      <c r="AK138" s="119"/>
      <c r="AL138" s="119"/>
      <c r="AM138" s="118" t="s">
        <v>23</v>
      </c>
      <c r="AN138" s="120"/>
      <c r="AO138" s="121"/>
      <c r="AP138" s="122">
        <v>0</v>
      </c>
      <c r="AQ138" s="51" t="s">
        <v>39</v>
      </c>
      <c r="AR138" s="68">
        <v>23</v>
      </c>
      <c r="AS138" s="123" t="s">
        <v>890</v>
      </c>
      <c r="AT138" s="131" t="s">
        <v>260</v>
      </c>
      <c r="AU138" s="131"/>
      <c r="AV138" s="131"/>
      <c r="AW138" s="131"/>
      <c r="AX138" s="183"/>
      <c r="AY138" s="131"/>
      <c r="AZ138" s="131"/>
      <c r="BA138" s="131"/>
      <c r="BB138" s="125">
        <v>0</v>
      </c>
      <c r="BC138" s="126">
        <v>0</v>
      </c>
      <c r="BD138" s="124"/>
      <c r="BE138" s="131">
        <v>0</v>
      </c>
      <c r="BF138" s="136"/>
      <c r="BG138" s="131"/>
      <c r="BH138" s="213"/>
      <c r="BI138" s="214"/>
      <c r="BJ138" s="215"/>
      <c r="BK138" s="185"/>
    </row>
    <row r="139" spans="1:63" s="52" customFormat="1" ht="14.25">
      <c r="A139" s="43">
        <v>1</v>
      </c>
      <c r="B139" s="43">
        <v>1</v>
      </c>
      <c r="C139" s="79"/>
      <c r="D139" s="79">
        <v>4130</v>
      </c>
      <c r="E139" s="11">
        <v>0</v>
      </c>
      <c r="F139" s="33">
        <v>232</v>
      </c>
      <c r="G139" s="127" t="s">
        <v>182</v>
      </c>
      <c r="H139" s="105">
        <v>7085247</v>
      </c>
      <c r="I139" s="79">
        <v>21000426</v>
      </c>
      <c r="J139" s="127" t="s">
        <v>458</v>
      </c>
      <c r="K139" s="127">
        <v>1200</v>
      </c>
      <c r="L139" s="127" t="s">
        <v>127</v>
      </c>
      <c r="M139" s="127">
        <v>0.23</v>
      </c>
      <c r="N139" s="107">
        <v>0.22</v>
      </c>
      <c r="O139" s="184">
        <v>0</v>
      </c>
      <c r="P139" s="107">
        <v>0.45</v>
      </c>
      <c r="Q139" s="181">
        <v>-5</v>
      </c>
      <c r="R139" s="112">
        <v>40702</v>
      </c>
      <c r="S139" s="113">
        <v>-8.5500000000000007</v>
      </c>
      <c r="T139" s="112">
        <v>40702</v>
      </c>
      <c r="U139" s="113">
        <v>-9</v>
      </c>
      <c r="V139" s="130" t="s">
        <v>147</v>
      </c>
      <c r="W139" s="136" t="s">
        <v>109</v>
      </c>
      <c r="X139" s="192">
        <v>40697</v>
      </c>
      <c r="Y139" s="132" t="s">
        <v>352</v>
      </c>
      <c r="Z139" s="116"/>
      <c r="AA139" s="117"/>
      <c r="AB139" s="118"/>
      <c r="AC139" s="182"/>
      <c r="AD139" s="182"/>
      <c r="AE139" s="74"/>
      <c r="AF139" s="31">
        <v>1200</v>
      </c>
      <c r="AG139" s="119"/>
      <c r="AH139" s="119"/>
      <c r="AI139" s="119"/>
      <c r="AJ139" s="119"/>
      <c r="AK139" s="119"/>
      <c r="AL139" s="119"/>
      <c r="AM139" s="118" t="s">
        <v>23</v>
      </c>
      <c r="AN139" s="120">
        <v>5500</v>
      </c>
      <c r="AO139" s="121"/>
      <c r="AP139" s="122" t="s">
        <v>183</v>
      </c>
      <c r="AQ139" s="51">
        <v>4130</v>
      </c>
      <c r="AR139" s="68">
        <v>23</v>
      </c>
      <c r="AS139" s="123" t="s">
        <v>890</v>
      </c>
      <c r="AT139" s="131" t="s">
        <v>132</v>
      </c>
      <c r="AU139" s="131">
        <v>0.75</v>
      </c>
      <c r="AV139" s="131">
        <v>900</v>
      </c>
      <c r="AW139" s="131" t="s">
        <v>183</v>
      </c>
      <c r="AX139" s="183">
        <v>40697</v>
      </c>
      <c r="AY139" s="131">
        <v>1</v>
      </c>
      <c r="AZ139" s="131">
        <v>750</v>
      </c>
      <c r="BA139" s="131">
        <v>1200</v>
      </c>
      <c r="BB139" s="125">
        <v>5500</v>
      </c>
      <c r="BC139" s="126">
        <v>100</v>
      </c>
      <c r="BD139" s="124" t="s">
        <v>108</v>
      </c>
      <c r="BE139" s="131">
        <v>100</v>
      </c>
      <c r="BF139" s="136" t="s">
        <v>774</v>
      </c>
      <c r="BG139" s="131"/>
      <c r="BH139" s="213"/>
      <c r="BI139" s="214"/>
      <c r="BJ139" s="215"/>
      <c r="BK139" s="185"/>
    </row>
    <row r="140" spans="1:63" s="52" customFormat="1" ht="14.25">
      <c r="A140" s="43">
        <v>1</v>
      </c>
      <c r="B140" s="43">
        <v>2</v>
      </c>
      <c r="C140" s="79"/>
      <c r="D140" s="79">
        <v>1186</v>
      </c>
      <c r="E140" s="11">
        <v>0</v>
      </c>
      <c r="F140" s="33">
        <v>902</v>
      </c>
      <c r="G140" s="127" t="s">
        <v>182</v>
      </c>
      <c r="H140" s="105">
        <v>1273414</v>
      </c>
      <c r="I140" s="79">
        <v>10052041</v>
      </c>
      <c r="J140" s="127" t="s">
        <v>994</v>
      </c>
      <c r="K140" s="127">
        <v>1150</v>
      </c>
      <c r="L140" s="127" t="s">
        <v>104</v>
      </c>
      <c r="M140" s="127">
        <v>0.23</v>
      </c>
      <c r="N140" s="107">
        <v>1.53</v>
      </c>
      <c r="O140" s="184">
        <v>0</v>
      </c>
      <c r="P140" s="107">
        <v>1.76</v>
      </c>
      <c r="Q140" s="181">
        <v>2</v>
      </c>
      <c r="R140" s="112">
        <v>40702</v>
      </c>
      <c r="S140" s="113">
        <v>-9</v>
      </c>
      <c r="T140" s="112">
        <v>40702</v>
      </c>
      <c r="U140" s="113">
        <v>-10.76</v>
      </c>
      <c r="V140" s="130" t="s">
        <v>105</v>
      </c>
      <c r="W140" s="136" t="s">
        <v>109</v>
      </c>
      <c r="X140" s="192">
        <v>40704</v>
      </c>
      <c r="Y140" s="132" t="s">
        <v>303</v>
      </c>
      <c r="Z140" s="116"/>
      <c r="AA140" s="117"/>
      <c r="AB140" s="118"/>
      <c r="AC140" s="182"/>
      <c r="AD140" s="182"/>
      <c r="AE140" s="74"/>
      <c r="AF140" s="31">
        <v>6900</v>
      </c>
      <c r="AG140" s="119"/>
      <c r="AH140" s="119"/>
      <c r="AI140" s="119"/>
      <c r="AJ140" s="119"/>
      <c r="AK140" s="119"/>
      <c r="AL140" s="119"/>
      <c r="AM140" s="118" t="s">
        <v>23</v>
      </c>
      <c r="AN140" s="120">
        <v>4500</v>
      </c>
      <c r="AO140" s="121"/>
      <c r="AP140" s="122" t="s">
        <v>183</v>
      </c>
      <c r="AQ140" s="51">
        <v>1186</v>
      </c>
      <c r="AR140" s="68">
        <v>23</v>
      </c>
      <c r="AS140" s="123" t="s">
        <v>332</v>
      </c>
      <c r="AT140" s="131" t="s">
        <v>113</v>
      </c>
      <c r="AU140" s="131">
        <v>4.5</v>
      </c>
      <c r="AV140" s="131">
        <v>5175</v>
      </c>
      <c r="AW140" s="131" t="s">
        <v>183</v>
      </c>
      <c r="AX140" s="183">
        <v>1</v>
      </c>
      <c r="AY140" s="131">
        <v>6</v>
      </c>
      <c r="AZ140" s="131">
        <v>750</v>
      </c>
      <c r="BA140" s="131">
        <v>6900</v>
      </c>
      <c r="BB140" s="125">
        <v>4500</v>
      </c>
      <c r="BC140" s="126">
        <v>575</v>
      </c>
      <c r="BD140" s="124" t="s">
        <v>108</v>
      </c>
      <c r="BE140" s="131">
        <v>1150</v>
      </c>
      <c r="BF140" s="136"/>
      <c r="BG140" s="131"/>
      <c r="BH140" s="213"/>
      <c r="BI140" s="214"/>
      <c r="BJ140" s="215"/>
      <c r="BK140" s="185"/>
    </row>
    <row r="141" spans="1:63" s="52" customFormat="1" ht="17.100000000000001" customHeight="1">
      <c r="A141" s="43">
        <v>0</v>
      </c>
      <c r="B141" s="43">
        <v>0</v>
      </c>
      <c r="C141" s="79"/>
      <c r="D141" s="79" t="s">
        <v>39</v>
      </c>
      <c r="E141" s="11">
        <v>0</v>
      </c>
      <c r="F141" s="33" t="e">
        <v>#N/A</v>
      </c>
      <c r="G141" s="127"/>
      <c r="H141" s="105"/>
      <c r="I141" s="79"/>
      <c r="J141" s="127" t="s">
        <v>370</v>
      </c>
      <c r="K141" s="127"/>
      <c r="L141" s="127"/>
      <c r="M141" s="127"/>
      <c r="N141" s="129">
        <v>2</v>
      </c>
      <c r="O141" s="184">
        <v>0</v>
      </c>
      <c r="P141" s="107">
        <v>0</v>
      </c>
      <c r="Q141" s="181"/>
      <c r="R141" s="112">
        <v>40702</v>
      </c>
      <c r="S141" s="113">
        <v>-10.76</v>
      </c>
      <c r="T141" s="112">
        <v>40702</v>
      </c>
      <c r="U141" s="113">
        <v>-10.76</v>
      </c>
      <c r="V141" s="130"/>
      <c r="W141" s="136"/>
      <c r="X141" s="192"/>
      <c r="Y141" s="132" t="s">
        <v>259</v>
      </c>
      <c r="Z141" s="116"/>
      <c r="AA141" s="117"/>
      <c r="AB141" s="118"/>
      <c r="AC141" s="182"/>
      <c r="AD141" s="182"/>
      <c r="AE141" s="74"/>
      <c r="AF141" s="31">
        <v>0</v>
      </c>
      <c r="AG141" s="119"/>
      <c r="AH141" s="119"/>
      <c r="AI141" s="119"/>
      <c r="AJ141" s="119"/>
      <c r="AK141" s="119"/>
      <c r="AL141" s="119"/>
      <c r="AM141" s="118" t="s">
        <v>23</v>
      </c>
      <c r="AN141" s="120"/>
      <c r="AO141" s="121"/>
      <c r="AP141" s="122">
        <v>0</v>
      </c>
      <c r="AQ141" s="51" t="s">
        <v>39</v>
      </c>
      <c r="AR141" s="68">
        <v>23</v>
      </c>
      <c r="AS141" s="123" t="s">
        <v>890</v>
      </c>
      <c r="AT141" s="131" t="s">
        <v>260</v>
      </c>
      <c r="AU141" s="131"/>
      <c r="AV141" s="131"/>
      <c r="AW141" s="131"/>
      <c r="AX141" s="183"/>
      <c r="AY141" s="131"/>
      <c r="AZ141" s="131"/>
      <c r="BA141" s="131"/>
      <c r="BB141" s="125">
        <v>0</v>
      </c>
      <c r="BC141" s="126">
        <v>0</v>
      </c>
      <c r="BD141" s="124"/>
      <c r="BE141" s="131">
        <v>0</v>
      </c>
      <c r="BF141" s="136"/>
      <c r="BG141" s="131"/>
      <c r="BH141" s="213"/>
      <c r="BI141" s="214"/>
      <c r="BJ141" s="215"/>
      <c r="BK141" s="185"/>
    </row>
    <row r="142" spans="1:63" s="52" customFormat="1" ht="14.25">
      <c r="A142" s="43">
        <v>1</v>
      </c>
      <c r="B142" s="43">
        <v>2</v>
      </c>
      <c r="C142" s="79"/>
      <c r="D142" s="79">
        <v>1186</v>
      </c>
      <c r="E142" s="11" t="s">
        <v>10</v>
      </c>
      <c r="F142" s="33">
        <v>902</v>
      </c>
      <c r="G142" s="127" t="s">
        <v>164</v>
      </c>
      <c r="H142" s="105">
        <v>1276722</v>
      </c>
      <c r="I142" s="79">
        <v>10051874</v>
      </c>
      <c r="J142" s="127" t="s">
        <v>858</v>
      </c>
      <c r="K142" s="127">
        <v>32</v>
      </c>
      <c r="L142" s="127" t="s">
        <v>104</v>
      </c>
      <c r="M142" s="127">
        <v>0.23</v>
      </c>
      <c r="N142" s="107">
        <v>0.03</v>
      </c>
      <c r="O142" s="184">
        <v>0</v>
      </c>
      <c r="P142" s="107">
        <v>0.26</v>
      </c>
      <c r="Q142" s="181">
        <v>-6</v>
      </c>
      <c r="R142" s="112">
        <v>40702</v>
      </c>
      <c r="S142" s="113">
        <v>-10.76</v>
      </c>
      <c r="T142" s="112">
        <v>40702</v>
      </c>
      <c r="U142" s="113">
        <v>-11.02</v>
      </c>
      <c r="V142" s="130" t="s">
        <v>105</v>
      </c>
      <c r="W142" s="115" t="s">
        <v>109</v>
      </c>
      <c r="X142" s="192">
        <v>40696</v>
      </c>
      <c r="Y142" s="132" t="s">
        <v>185</v>
      </c>
      <c r="Z142" s="116" t="s">
        <v>309</v>
      </c>
      <c r="AA142" s="117"/>
      <c r="AB142" s="118"/>
      <c r="AC142" s="182" t="s">
        <v>995</v>
      </c>
      <c r="AD142" s="182">
        <v>144</v>
      </c>
      <c r="AE142" s="74"/>
      <c r="AF142" s="31">
        <v>192</v>
      </c>
      <c r="AG142" s="119">
        <v>11007505</v>
      </c>
      <c r="AH142" s="119" t="s">
        <v>711</v>
      </c>
      <c r="AI142" s="119">
        <v>11005715</v>
      </c>
      <c r="AJ142" s="119" t="s">
        <v>996</v>
      </c>
      <c r="AK142" s="119"/>
      <c r="AL142" s="119"/>
      <c r="AM142" s="118" t="s">
        <v>23</v>
      </c>
      <c r="AN142" s="120">
        <v>5500</v>
      </c>
      <c r="AO142" s="121"/>
      <c r="AP142" s="122" t="s">
        <v>106</v>
      </c>
      <c r="AQ142" s="51"/>
      <c r="AR142" s="68">
        <v>23</v>
      </c>
      <c r="AS142" s="123" t="s">
        <v>305</v>
      </c>
      <c r="AT142" s="131" t="s">
        <v>132</v>
      </c>
      <c r="AU142" s="131">
        <v>4.5</v>
      </c>
      <c r="AV142" s="131">
        <v>144</v>
      </c>
      <c r="AW142" s="131" t="s">
        <v>106</v>
      </c>
      <c r="AX142" s="183" t="e">
        <v>#N/A</v>
      </c>
      <c r="AY142" s="131">
        <v>6</v>
      </c>
      <c r="AZ142" s="131">
        <v>750</v>
      </c>
      <c r="BA142" s="131">
        <v>192</v>
      </c>
      <c r="BB142" s="125">
        <v>5500</v>
      </c>
      <c r="BC142" s="126">
        <v>16</v>
      </c>
      <c r="BD142" s="124" t="s">
        <v>108</v>
      </c>
      <c r="BE142" s="131">
        <v>32</v>
      </c>
      <c r="BF142" s="136"/>
      <c r="BG142" s="131"/>
      <c r="BH142" s="213"/>
      <c r="BI142" s="214"/>
      <c r="BJ142" s="215"/>
      <c r="BK142" s="185"/>
    </row>
    <row r="143" spans="1:63" s="52" customFormat="1" ht="14.25">
      <c r="A143" s="43">
        <v>1</v>
      </c>
      <c r="B143" s="43">
        <v>1</v>
      </c>
      <c r="C143" s="79"/>
      <c r="D143" s="79">
        <v>1186</v>
      </c>
      <c r="E143" s="11" t="s">
        <v>10</v>
      </c>
      <c r="F143" s="33">
        <v>902</v>
      </c>
      <c r="G143" s="127" t="s">
        <v>164</v>
      </c>
      <c r="H143" s="105">
        <v>1275472</v>
      </c>
      <c r="I143" s="79">
        <v>10049912</v>
      </c>
      <c r="J143" s="127" t="s">
        <v>997</v>
      </c>
      <c r="K143" s="127">
        <v>238</v>
      </c>
      <c r="L143" s="127" t="s">
        <v>104</v>
      </c>
      <c r="M143" s="127">
        <v>0.23</v>
      </c>
      <c r="N143" s="107">
        <v>0.52</v>
      </c>
      <c r="O143" s="184">
        <v>0</v>
      </c>
      <c r="P143" s="107">
        <v>0.75</v>
      </c>
      <c r="Q143" s="181">
        <v>8</v>
      </c>
      <c r="R143" s="112">
        <v>40702</v>
      </c>
      <c r="S143" s="113">
        <v>-11.02</v>
      </c>
      <c r="T143" s="112">
        <v>40702</v>
      </c>
      <c r="U143" s="113">
        <v>-11.77</v>
      </c>
      <c r="V143" s="130" t="s">
        <v>147</v>
      </c>
      <c r="W143" s="136" t="s">
        <v>109</v>
      </c>
      <c r="X143" s="192">
        <v>40710</v>
      </c>
      <c r="Y143" s="134" t="s">
        <v>352</v>
      </c>
      <c r="Z143" s="116"/>
      <c r="AA143" s="117"/>
      <c r="AB143" s="118"/>
      <c r="AC143" s="182" t="s">
        <v>995</v>
      </c>
      <c r="AD143" s="182">
        <v>2142</v>
      </c>
      <c r="AE143" s="74"/>
      <c r="AF143" s="31">
        <v>2856</v>
      </c>
      <c r="AG143" s="119">
        <v>11006648</v>
      </c>
      <c r="AH143" s="119" t="s">
        <v>184</v>
      </c>
      <c r="AI143" s="119">
        <v>11005534</v>
      </c>
      <c r="AJ143" s="119" t="s">
        <v>998</v>
      </c>
      <c r="AK143" s="119"/>
      <c r="AL143" s="119"/>
      <c r="AM143" s="118" t="s">
        <v>23</v>
      </c>
      <c r="AN143" s="120">
        <v>5500</v>
      </c>
      <c r="AO143" s="121"/>
      <c r="AP143" s="122" t="s">
        <v>106</v>
      </c>
      <c r="AQ143" s="51"/>
      <c r="AR143" s="68">
        <v>23</v>
      </c>
      <c r="AS143" s="123" t="s">
        <v>890</v>
      </c>
      <c r="AT143" s="131" t="s">
        <v>107</v>
      </c>
      <c r="AU143" s="131">
        <v>9</v>
      </c>
      <c r="AV143" s="131">
        <v>2142</v>
      </c>
      <c r="AW143" s="131" t="s">
        <v>106</v>
      </c>
      <c r="AX143" s="183">
        <v>40696</v>
      </c>
      <c r="AY143" s="131">
        <v>12</v>
      </c>
      <c r="AZ143" s="131">
        <v>750</v>
      </c>
      <c r="BA143" s="131">
        <v>2856</v>
      </c>
      <c r="BB143" s="125">
        <v>5500</v>
      </c>
      <c r="BC143" s="126">
        <v>238</v>
      </c>
      <c r="BD143" s="124" t="s">
        <v>108</v>
      </c>
      <c r="BE143" s="131">
        <v>238</v>
      </c>
      <c r="BF143" s="136" t="s">
        <v>999</v>
      </c>
      <c r="BG143" s="131"/>
      <c r="BH143" s="213"/>
      <c r="BI143" s="214"/>
      <c r="BJ143" s="215"/>
      <c r="BK143" s="185"/>
    </row>
    <row r="144" spans="1:63" s="52" customFormat="1" ht="14.25">
      <c r="A144" s="43">
        <v>1</v>
      </c>
      <c r="B144" s="43">
        <v>2</v>
      </c>
      <c r="C144" s="79"/>
      <c r="D144" s="79">
        <v>1186</v>
      </c>
      <c r="E144" s="11" t="s">
        <v>10</v>
      </c>
      <c r="F144" s="33">
        <v>902</v>
      </c>
      <c r="G144" s="127" t="s">
        <v>164</v>
      </c>
      <c r="H144" s="105">
        <v>1275276</v>
      </c>
      <c r="I144" s="79">
        <v>10045110</v>
      </c>
      <c r="J144" s="127" t="s">
        <v>1000</v>
      </c>
      <c r="K144" s="127">
        <v>56</v>
      </c>
      <c r="L144" s="127" t="s">
        <v>104</v>
      </c>
      <c r="M144" s="127">
        <v>0.23</v>
      </c>
      <c r="N144" s="129">
        <v>0.12</v>
      </c>
      <c r="O144" s="184">
        <v>0</v>
      </c>
      <c r="P144" s="107">
        <v>0.35</v>
      </c>
      <c r="Q144" s="181">
        <v>9</v>
      </c>
      <c r="R144" s="112">
        <v>40702</v>
      </c>
      <c r="S144" s="113">
        <v>-11.77</v>
      </c>
      <c r="T144" s="112">
        <v>40702</v>
      </c>
      <c r="U144" s="113">
        <v>-12.12</v>
      </c>
      <c r="V144" s="130" t="s">
        <v>105</v>
      </c>
      <c r="W144" s="136" t="s">
        <v>109</v>
      </c>
      <c r="X144" s="192">
        <v>40711</v>
      </c>
      <c r="Y144" s="132" t="s">
        <v>352</v>
      </c>
      <c r="Z144" s="116"/>
      <c r="AA144" s="117"/>
      <c r="AB144" s="118"/>
      <c r="AC144" s="182" t="s">
        <v>995</v>
      </c>
      <c r="AD144" s="182">
        <v>504</v>
      </c>
      <c r="AE144" s="74"/>
      <c r="AF144" s="31">
        <v>672</v>
      </c>
      <c r="AG144" s="119">
        <v>11007505</v>
      </c>
      <c r="AH144" s="119" t="s">
        <v>711</v>
      </c>
      <c r="AI144" s="119">
        <v>11005715</v>
      </c>
      <c r="AJ144" s="119" t="s">
        <v>996</v>
      </c>
      <c r="AK144" s="119"/>
      <c r="AL144" s="119"/>
      <c r="AM144" s="118" t="s">
        <v>23</v>
      </c>
      <c r="AN144" s="120">
        <v>5500</v>
      </c>
      <c r="AO144" s="121"/>
      <c r="AP144" s="122" t="s">
        <v>106</v>
      </c>
      <c r="AQ144" s="51"/>
      <c r="AR144" s="68">
        <v>23</v>
      </c>
      <c r="AS144" s="123" t="s">
        <v>890</v>
      </c>
      <c r="AT144" s="131" t="s">
        <v>107</v>
      </c>
      <c r="AU144" s="131">
        <v>9</v>
      </c>
      <c r="AV144" s="131">
        <v>504</v>
      </c>
      <c r="AW144" s="131" t="s">
        <v>106</v>
      </c>
      <c r="AX144" s="183">
        <v>40696</v>
      </c>
      <c r="AY144" s="131">
        <v>12</v>
      </c>
      <c r="AZ144" s="131">
        <v>750</v>
      </c>
      <c r="BA144" s="131">
        <v>672</v>
      </c>
      <c r="BB144" s="125">
        <v>5500</v>
      </c>
      <c r="BC144" s="126">
        <v>56</v>
      </c>
      <c r="BD144" s="124" t="s">
        <v>108</v>
      </c>
      <c r="BE144" s="131">
        <v>56</v>
      </c>
      <c r="BF144" s="136" t="s">
        <v>1001</v>
      </c>
      <c r="BG144" s="131"/>
      <c r="BH144" s="213"/>
      <c r="BI144" s="214"/>
      <c r="BJ144" s="215"/>
      <c r="BK144" s="185"/>
    </row>
    <row r="145" spans="1:63" s="52" customFormat="1" ht="14.25">
      <c r="A145" s="43">
        <v>1</v>
      </c>
      <c r="B145" s="43">
        <v>1</v>
      </c>
      <c r="C145" s="79"/>
      <c r="D145" s="79">
        <v>1186</v>
      </c>
      <c r="E145" s="11" t="s">
        <v>10</v>
      </c>
      <c r="F145" s="33">
        <v>902</v>
      </c>
      <c r="G145" s="127" t="s">
        <v>165</v>
      </c>
      <c r="H145" s="105">
        <v>1276054</v>
      </c>
      <c r="I145" s="79">
        <v>12006593</v>
      </c>
      <c r="J145" s="127" t="s">
        <v>1002</v>
      </c>
      <c r="K145" s="127">
        <v>12066</v>
      </c>
      <c r="L145" s="127" t="s">
        <v>127</v>
      </c>
      <c r="M145" s="127">
        <v>0.23</v>
      </c>
      <c r="N145" s="107">
        <v>2.0099999999999998</v>
      </c>
      <c r="O145" s="184">
        <v>0</v>
      </c>
      <c r="P145" s="107">
        <v>2.2400000000000002</v>
      </c>
      <c r="Q145" s="181">
        <v>6</v>
      </c>
      <c r="R145" s="112">
        <v>40702</v>
      </c>
      <c r="S145" s="113">
        <v>-12.12</v>
      </c>
      <c r="T145" s="112">
        <v>40702</v>
      </c>
      <c r="U145" s="113">
        <v>-14.36</v>
      </c>
      <c r="V145" s="130" t="s">
        <v>105</v>
      </c>
      <c r="W145" s="115" t="s">
        <v>109</v>
      </c>
      <c r="X145" s="192">
        <v>40708</v>
      </c>
      <c r="Y145" s="134" t="s">
        <v>352</v>
      </c>
      <c r="Z145" s="116"/>
      <c r="AA145" s="117"/>
      <c r="AB145" s="118"/>
      <c r="AC145" s="182" t="s">
        <v>995</v>
      </c>
      <c r="AD145" s="182">
        <v>9050</v>
      </c>
      <c r="AE145" s="74"/>
      <c r="AF145" s="31">
        <v>12066</v>
      </c>
      <c r="AG145" s="119">
        <v>11007505</v>
      </c>
      <c r="AH145" s="119" t="s">
        <v>711</v>
      </c>
      <c r="AI145" s="119">
        <v>11005715</v>
      </c>
      <c r="AJ145" s="119" t="s">
        <v>996</v>
      </c>
      <c r="AK145" s="119"/>
      <c r="AL145" s="119"/>
      <c r="AM145" s="118" t="s">
        <v>23</v>
      </c>
      <c r="AN145" s="120">
        <v>6000</v>
      </c>
      <c r="AO145" s="121"/>
      <c r="AP145" s="122" t="s">
        <v>166</v>
      </c>
      <c r="AQ145" s="51">
        <v>1186</v>
      </c>
      <c r="AR145" s="68">
        <v>23</v>
      </c>
      <c r="AS145" s="123" t="s">
        <v>890</v>
      </c>
      <c r="AT145" s="131" t="s">
        <v>107</v>
      </c>
      <c r="AU145" s="131">
        <v>0.75</v>
      </c>
      <c r="AV145" s="131">
        <v>9049.5</v>
      </c>
      <c r="AW145" s="131" t="s">
        <v>166</v>
      </c>
      <c r="AX145" s="183">
        <v>40696</v>
      </c>
      <c r="AY145" s="131">
        <v>1</v>
      </c>
      <c r="AZ145" s="131">
        <v>750</v>
      </c>
      <c r="BA145" s="131">
        <v>12066</v>
      </c>
      <c r="BB145" s="125">
        <v>6000</v>
      </c>
      <c r="BC145" s="126">
        <v>1006</v>
      </c>
      <c r="BD145" s="124" t="s">
        <v>108</v>
      </c>
      <c r="BE145" s="131">
        <v>1005.5</v>
      </c>
      <c r="BF145" s="136" t="s">
        <v>711</v>
      </c>
      <c r="BG145" s="131"/>
      <c r="BH145" s="213"/>
      <c r="BI145" s="214"/>
      <c r="BJ145" s="215"/>
      <c r="BK145" s="185"/>
    </row>
    <row r="146" spans="1:63" s="52" customFormat="1" ht="15">
      <c r="A146" s="43">
        <v>1</v>
      </c>
      <c r="B146" s="43">
        <v>3</v>
      </c>
      <c r="C146" s="79"/>
      <c r="D146" s="79">
        <v>2117</v>
      </c>
      <c r="E146" s="11">
        <v>0</v>
      </c>
      <c r="F146" s="33">
        <v>328</v>
      </c>
      <c r="G146" s="127" t="s">
        <v>164</v>
      </c>
      <c r="H146" s="139">
        <v>1274174</v>
      </c>
      <c r="I146" s="79">
        <v>10044537</v>
      </c>
      <c r="J146" s="137" t="s">
        <v>231</v>
      </c>
      <c r="K146" s="127">
        <v>119</v>
      </c>
      <c r="L146" s="127" t="s">
        <v>104</v>
      </c>
      <c r="M146" s="127">
        <v>0.23</v>
      </c>
      <c r="N146" s="107">
        <v>0.24</v>
      </c>
      <c r="O146" s="184">
        <v>0.17</v>
      </c>
      <c r="P146" s="107">
        <v>0.47</v>
      </c>
      <c r="Q146" s="181">
        <v>0</v>
      </c>
      <c r="R146" s="112">
        <v>40702</v>
      </c>
      <c r="S146" s="113">
        <v>-14.36</v>
      </c>
      <c r="T146" s="112">
        <v>40702</v>
      </c>
      <c r="U146" s="113">
        <v>-14.83</v>
      </c>
      <c r="V146" s="130" t="s">
        <v>105</v>
      </c>
      <c r="W146" s="115" t="s">
        <v>109</v>
      </c>
      <c r="X146" s="192">
        <v>40702</v>
      </c>
      <c r="Y146" s="138" t="s">
        <v>303</v>
      </c>
      <c r="Z146" s="116"/>
      <c r="AA146" s="117"/>
      <c r="AB146" s="118"/>
      <c r="AC146" s="182" t="s">
        <v>282</v>
      </c>
      <c r="AD146" s="182">
        <v>1071</v>
      </c>
      <c r="AE146" s="74"/>
      <c r="AF146" s="31">
        <v>1428</v>
      </c>
      <c r="AG146" s="119">
        <v>11007037</v>
      </c>
      <c r="AH146" s="119" t="s">
        <v>141</v>
      </c>
      <c r="AI146" s="119">
        <v>11004791</v>
      </c>
      <c r="AJ146" s="119" t="s">
        <v>120</v>
      </c>
      <c r="AK146" s="119">
        <v>11007439</v>
      </c>
      <c r="AL146" s="119" t="s">
        <v>220</v>
      </c>
      <c r="AM146" s="118" t="s">
        <v>23</v>
      </c>
      <c r="AN146" s="120">
        <v>6000</v>
      </c>
      <c r="AO146" s="121"/>
      <c r="AP146" s="122" t="s">
        <v>106</v>
      </c>
      <c r="AQ146" s="51"/>
      <c r="AR146" s="68">
        <v>23</v>
      </c>
      <c r="AS146" s="123" t="s">
        <v>351</v>
      </c>
      <c r="AT146" s="131" t="s">
        <v>132</v>
      </c>
      <c r="AU146" s="131">
        <v>9</v>
      </c>
      <c r="AV146" s="131">
        <v>1071</v>
      </c>
      <c r="AW146" s="131" t="s">
        <v>106</v>
      </c>
      <c r="AX146" s="183">
        <v>40696</v>
      </c>
      <c r="AY146" s="131">
        <v>12</v>
      </c>
      <c r="AZ146" s="131">
        <v>750</v>
      </c>
      <c r="BA146" s="131">
        <v>1428</v>
      </c>
      <c r="BB146" s="125">
        <v>6000</v>
      </c>
      <c r="BC146" s="126">
        <v>119</v>
      </c>
      <c r="BD146" s="124" t="s">
        <v>108</v>
      </c>
      <c r="BE146" s="131">
        <v>119</v>
      </c>
      <c r="BF146" s="136" t="s">
        <v>393</v>
      </c>
      <c r="BG146" s="131"/>
      <c r="BH146" s="213"/>
      <c r="BI146" s="214"/>
      <c r="BJ146" s="215"/>
      <c r="BK146" s="185"/>
    </row>
    <row r="147" spans="1:63" s="52" customFormat="1" ht="14.25">
      <c r="A147" s="43">
        <v>1</v>
      </c>
      <c r="B147" s="43">
        <v>2</v>
      </c>
      <c r="C147" s="79"/>
      <c r="D147" s="79">
        <v>2117</v>
      </c>
      <c r="E147" s="11" t="s">
        <v>10</v>
      </c>
      <c r="F147" s="33">
        <v>328</v>
      </c>
      <c r="G147" s="127" t="s">
        <v>164</v>
      </c>
      <c r="H147" s="128">
        <v>1274964</v>
      </c>
      <c r="I147" s="79">
        <v>10044539</v>
      </c>
      <c r="J147" s="259" t="s">
        <v>392</v>
      </c>
      <c r="K147" s="127">
        <v>56</v>
      </c>
      <c r="L147" s="127" t="s">
        <v>104</v>
      </c>
      <c r="M147" s="127">
        <v>0.23</v>
      </c>
      <c r="N147" s="107">
        <v>0.11</v>
      </c>
      <c r="O147" s="184">
        <v>0</v>
      </c>
      <c r="P147" s="129">
        <v>0.34</v>
      </c>
      <c r="Q147" s="181">
        <v>3</v>
      </c>
      <c r="R147" s="112">
        <v>40702</v>
      </c>
      <c r="S147" s="113">
        <v>-14.83</v>
      </c>
      <c r="T147" s="112">
        <v>40702</v>
      </c>
      <c r="U147" s="113">
        <v>-15.17</v>
      </c>
      <c r="V147" s="130" t="s">
        <v>105</v>
      </c>
      <c r="W147" s="115" t="s">
        <v>109</v>
      </c>
      <c r="X147" s="192">
        <v>40705</v>
      </c>
      <c r="Y147" s="114" t="s">
        <v>303</v>
      </c>
      <c r="Z147" s="116"/>
      <c r="AA147" s="117"/>
      <c r="AB147" s="118"/>
      <c r="AC147" s="182" t="s">
        <v>282</v>
      </c>
      <c r="AD147" s="182">
        <v>504</v>
      </c>
      <c r="AE147" s="74"/>
      <c r="AF147" s="31">
        <v>672</v>
      </c>
      <c r="AG147" s="119">
        <v>11007037</v>
      </c>
      <c r="AH147" s="119" t="s">
        <v>141</v>
      </c>
      <c r="AI147" s="119">
        <v>11004791</v>
      </c>
      <c r="AJ147" s="119" t="s">
        <v>120</v>
      </c>
      <c r="AK147" s="119">
        <v>11007439</v>
      </c>
      <c r="AL147" s="119" t="s">
        <v>220</v>
      </c>
      <c r="AM147" s="118" t="s">
        <v>23</v>
      </c>
      <c r="AN147" s="120">
        <v>6000</v>
      </c>
      <c r="AO147" s="121"/>
      <c r="AP147" s="122" t="s">
        <v>106</v>
      </c>
      <c r="AQ147" s="51"/>
      <c r="AR147" s="68">
        <v>23</v>
      </c>
      <c r="AS147" s="123" t="s">
        <v>351</v>
      </c>
      <c r="AT147" s="131" t="s">
        <v>107</v>
      </c>
      <c r="AU147" s="131">
        <v>9</v>
      </c>
      <c r="AV147" s="131">
        <v>504</v>
      </c>
      <c r="AW147" s="131" t="s">
        <v>106</v>
      </c>
      <c r="AX147" s="183">
        <v>1</v>
      </c>
      <c r="AY147" s="131">
        <v>12</v>
      </c>
      <c r="AZ147" s="131">
        <v>750</v>
      </c>
      <c r="BA147" s="131">
        <v>672</v>
      </c>
      <c r="BB147" s="125">
        <v>6000</v>
      </c>
      <c r="BC147" s="126">
        <v>56</v>
      </c>
      <c r="BD147" s="124" t="s">
        <v>108</v>
      </c>
      <c r="BE147" s="131">
        <v>56</v>
      </c>
      <c r="BF147" s="136"/>
      <c r="BG147" s="131"/>
      <c r="BH147" s="213"/>
      <c r="BI147" s="214"/>
      <c r="BJ147" s="215"/>
      <c r="BK147" s="185"/>
    </row>
    <row r="148" spans="1:63" s="52" customFormat="1" ht="14.25">
      <c r="A148" s="43">
        <v>1</v>
      </c>
      <c r="B148" s="43">
        <v>2</v>
      </c>
      <c r="C148" s="79"/>
      <c r="D148" s="79">
        <v>2117</v>
      </c>
      <c r="E148" s="11">
        <v>0</v>
      </c>
      <c r="F148" s="33">
        <v>328</v>
      </c>
      <c r="G148" s="127" t="s">
        <v>182</v>
      </c>
      <c r="H148" s="105">
        <v>1272360</v>
      </c>
      <c r="I148" s="79">
        <v>10044539</v>
      </c>
      <c r="J148" s="127" t="s">
        <v>392</v>
      </c>
      <c r="K148" s="127">
        <v>84</v>
      </c>
      <c r="L148" s="127" t="s">
        <v>104</v>
      </c>
      <c r="M148" s="127">
        <v>0.23</v>
      </c>
      <c r="N148" s="129">
        <v>0.25</v>
      </c>
      <c r="O148" s="184">
        <v>0</v>
      </c>
      <c r="P148" s="129">
        <v>0.48</v>
      </c>
      <c r="Q148" s="181">
        <v>3</v>
      </c>
      <c r="R148" s="112">
        <v>40702</v>
      </c>
      <c r="S148" s="113">
        <v>-15.17</v>
      </c>
      <c r="T148" s="112">
        <v>40702</v>
      </c>
      <c r="U148" s="113">
        <v>-15.65</v>
      </c>
      <c r="V148" s="130" t="s">
        <v>105</v>
      </c>
      <c r="W148" s="115" t="s">
        <v>109</v>
      </c>
      <c r="X148" s="192">
        <v>40705</v>
      </c>
      <c r="Y148" s="132" t="s">
        <v>303</v>
      </c>
      <c r="Z148" s="116"/>
      <c r="AA148" s="117"/>
      <c r="AB148" s="118"/>
      <c r="AC148" s="182"/>
      <c r="AD148" s="182"/>
      <c r="AE148" s="74"/>
      <c r="AF148" s="31">
        <v>1008</v>
      </c>
      <c r="AG148" s="119"/>
      <c r="AH148" s="119"/>
      <c r="AI148" s="119"/>
      <c r="AJ148" s="119"/>
      <c r="AK148" s="119">
        <v>11007439</v>
      </c>
      <c r="AL148" s="119" t="s">
        <v>220</v>
      </c>
      <c r="AM148" s="118" t="s">
        <v>23</v>
      </c>
      <c r="AN148" s="120">
        <v>4000</v>
      </c>
      <c r="AO148" s="121"/>
      <c r="AP148" s="122" t="s">
        <v>183</v>
      </c>
      <c r="AQ148" s="51">
        <v>2117</v>
      </c>
      <c r="AR148" s="68">
        <v>23</v>
      </c>
      <c r="AS148" s="123" t="s">
        <v>351</v>
      </c>
      <c r="AT148" s="131" t="s">
        <v>107</v>
      </c>
      <c r="AU148" s="131">
        <v>9</v>
      </c>
      <c r="AV148" s="131">
        <v>756</v>
      </c>
      <c r="AW148" s="131" t="s">
        <v>183</v>
      </c>
      <c r="AX148" s="183">
        <v>1</v>
      </c>
      <c r="AY148" s="131">
        <v>12</v>
      </c>
      <c r="AZ148" s="131">
        <v>750</v>
      </c>
      <c r="BA148" s="131">
        <v>1008</v>
      </c>
      <c r="BB148" s="125">
        <v>4000</v>
      </c>
      <c r="BC148" s="126">
        <v>84</v>
      </c>
      <c r="BD148" s="124" t="s">
        <v>108</v>
      </c>
      <c r="BE148" s="131">
        <v>84</v>
      </c>
      <c r="BF148" s="136"/>
      <c r="BG148" s="131"/>
      <c r="BH148" s="213"/>
      <c r="BI148" s="214"/>
      <c r="BJ148" s="215"/>
      <c r="BK148" s="185"/>
    </row>
    <row r="149" spans="1:63" s="52" customFormat="1" ht="14.25">
      <c r="A149" s="43">
        <v>1</v>
      </c>
      <c r="B149" s="43">
        <v>2</v>
      </c>
      <c r="C149" s="79"/>
      <c r="D149" s="79">
        <v>1127</v>
      </c>
      <c r="E149" s="11">
        <v>0</v>
      </c>
      <c r="F149" s="33">
        <v>325</v>
      </c>
      <c r="G149" s="127" t="s">
        <v>182</v>
      </c>
      <c r="H149" s="105">
        <v>1275259</v>
      </c>
      <c r="I149" s="79">
        <v>21001154</v>
      </c>
      <c r="J149" s="127" t="s">
        <v>1003</v>
      </c>
      <c r="K149" s="127">
        <v>8100</v>
      </c>
      <c r="L149" s="127" t="s">
        <v>127</v>
      </c>
      <c r="M149" s="127">
        <v>0.23</v>
      </c>
      <c r="N149" s="129">
        <v>1.47</v>
      </c>
      <c r="O149" s="184">
        <v>0</v>
      </c>
      <c r="P149" s="129">
        <v>1.7</v>
      </c>
      <c r="Q149" s="181">
        <v>-6</v>
      </c>
      <c r="R149" s="112">
        <v>40702</v>
      </c>
      <c r="S149" s="113">
        <v>-15.65</v>
      </c>
      <c r="T149" s="112">
        <v>40702</v>
      </c>
      <c r="U149" s="113">
        <v>-17.350000000000001</v>
      </c>
      <c r="V149" s="130" t="s">
        <v>147</v>
      </c>
      <c r="W149" s="115" t="s">
        <v>133</v>
      </c>
      <c r="X149" s="192">
        <v>40696</v>
      </c>
      <c r="Y149" s="132" t="s">
        <v>352</v>
      </c>
      <c r="Z149" s="116"/>
      <c r="AA149" s="117"/>
      <c r="AB149" s="118"/>
      <c r="AC149" s="182"/>
      <c r="AD149" s="182"/>
      <c r="AE149" s="74"/>
      <c r="AF149" s="31">
        <v>8100</v>
      </c>
      <c r="AG149" s="119"/>
      <c r="AH149" s="119"/>
      <c r="AI149" s="119"/>
      <c r="AJ149" s="119"/>
      <c r="AK149" s="119"/>
      <c r="AL149" s="119"/>
      <c r="AM149" s="118" t="s">
        <v>23</v>
      </c>
      <c r="AN149" s="120">
        <v>5500</v>
      </c>
      <c r="AO149" s="121"/>
      <c r="AP149" s="122" t="s">
        <v>183</v>
      </c>
      <c r="AQ149" s="51">
        <v>1127</v>
      </c>
      <c r="AR149" s="68">
        <v>23</v>
      </c>
      <c r="AS149" s="123" t="s">
        <v>890</v>
      </c>
      <c r="AT149" s="131" t="s">
        <v>132</v>
      </c>
      <c r="AU149" s="131">
        <v>0.75</v>
      </c>
      <c r="AV149" s="131">
        <v>6075</v>
      </c>
      <c r="AW149" s="131" t="s">
        <v>183</v>
      </c>
      <c r="AX149" s="183">
        <v>40700</v>
      </c>
      <c r="AY149" s="131">
        <v>1</v>
      </c>
      <c r="AZ149" s="131">
        <v>750</v>
      </c>
      <c r="BA149" s="131">
        <v>8100</v>
      </c>
      <c r="BB149" s="125">
        <v>5500</v>
      </c>
      <c r="BC149" s="126">
        <v>675</v>
      </c>
      <c r="BD149" s="124" t="s">
        <v>108</v>
      </c>
      <c r="BE149" s="131">
        <v>675</v>
      </c>
      <c r="BF149" s="136" t="s">
        <v>1004</v>
      </c>
      <c r="BG149" s="131"/>
      <c r="BH149" s="213"/>
      <c r="BI149" s="214"/>
      <c r="BJ149" s="215"/>
      <c r="BK149" s="185"/>
    </row>
    <row r="150" spans="1:63" s="52" customFormat="1" ht="14.25">
      <c r="A150" s="43">
        <v>1</v>
      </c>
      <c r="B150" s="43">
        <v>1</v>
      </c>
      <c r="C150" s="79"/>
      <c r="D150" s="79">
        <v>2103</v>
      </c>
      <c r="E150" s="11">
        <v>0</v>
      </c>
      <c r="F150" s="33">
        <v>29</v>
      </c>
      <c r="G150" s="127" t="s">
        <v>182</v>
      </c>
      <c r="H150" s="105">
        <v>1273164</v>
      </c>
      <c r="I150" s="79">
        <v>10050902</v>
      </c>
      <c r="J150" s="127" t="s">
        <v>1005</v>
      </c>
      <c r="K150" s="127">
        <v>56</v>
      </c>
      <c r="L150" s="127" t="s">
        <v>104</v>
      </c>
      <c r="M150" s="127">
        <v>0.23</v>
      </c>
      <c r="N150" s="129">
        <v>0.15</v>
      </c>
      <c r="O150" s="184">
        <v>0</v>
      </c>
      <c r="P150" s="129">
        <v>0.38</v>
      </c>
      <c r="Q150" s="181">
        <v>0</v>
      </c>
      <c r="R150" s="112">
        <v>40702</v>
      </c>
      <c r="S150" s="113">
        <v>-17.350000000000001</v>
      </c>
      <c r="T150" s="112">
        <v>40702</v>
      </c>
      <c r="U150" s="113">
        <v>-17.73</v>
      </c>
      <c r="V150" s="130" t="s">
        <v>147</v>
      </c>
      <c r="W150" s="115" t="s">
        <v>109</v>
      </c>
      <c r="X150" s="192">
        <v>40702</v>
      </c>
      <c r="Y150" s="132" t="s">
        <v>303</v>
      </c>
      <c r="Z150" s="116"/>
      <c r="AA150" s="117"/>
      <c r="AB150" s="118"/>
      <c r="AC150" s="182"/>
      <c r="AD150" s="182"/>
      <c r="AE150" s="74"/>
      <c r="AF150" s="31">
        <v>672</v>
      </c>
      <c r="AG150" s="119"/>
      <c r="AH150" s="119"/>
      <c r="AI150" s="119"/>
      <c r="AJ150" s="119"/>
      <c r="AK150" s="119">
        <v>11007655</v>
      </c>
      <c r="AL150" s="119" t="s">
        <v>201</v>
      </c>
      <c r="AM150" s="118" t="s">
        <v>23</v>
      </c>
      <c r="AN150" s="120">
        <v>4500</v>
      </c>
      <c r="AO150" s="121"/>
      <c r="AP150" s="122" t="s">
        <v>183</v>
      </c>
      <c r="AQ150" s="51">
        <v>2103</v>
      </c>
      <c r="AR150" s="68">
        <v>23</v>
      </c>
      <c r="AS150" s="123" t="s">
        <v>332</v>
      </c>
      <c r="AT150" s="131" t="s">
        <v>132</v>
      </c>
      <c r="AU150" s="131">
        <v>9</v>
      </c>
      <c r="AV150" s="131">
        <v>504</v>
      </c>
      <c r="AW150" s="131" t="s">
        <v>183</v>
      </c>
      <c r="AX150" s="183">
        <v>40696</v>
      </c>
      <c r="AY150" s="131">
        <v>12</v>
      </c>
      <c r="AZ150" s="131">
        <v>750</v>
      </c>
      <c r="BA150" s="131">
        <v>672</v>
      </c>
      <c r="BB150" s="125">
        <v>4500</v>
      </c>
      <c r="BC150" s="126">
        <v>56</v>
      </c>
      <c r="BD150" s="124" t="s">
        <v>108</v>
      </c>
      <c r="BE150" s="131">
        <v>56</v>
      </c>
      <c r="BF150" s="136" t="s">
        <v>1006</v>
      </c>
      <c r="BG150" s="131"/>
      <c r="BH150" s="213"/>
      <c r="BI150" s="214"/>
      <c r="BJ150" s="215"/>
      <c r="BK150" s="185"/>
    </row>
    <row r="151" spans="1:63" s="52" customFormat="1" ht="14.25">
      <c r="A151" s="43">
        <v>1</v>
      </c>
      <c r="B151" s="43">
        <v>2</v>
      </c>
      <c r="C151" s="79"/>
      <c r="D151" s="79">
        <v>2111</v>
      </c>
      <c r="E151" s="11">
        <v>0</v>
      </c>
      <c r="F151" s="33">
        <v>35</v>
      </c>
      <c r="G151" s="127" t="s">
        <v>182</v>
      </c>
      <c r="H151" s="105">
        <v>1273676</v>
      </c>
      <c r="I151" s="79">
        <v>10052062</v>
      </c>
      <c r="J151" s="104" t="s">
        <v>1007</v>
      </c>
      <c r="K151" s="127">
        <v>660</v>
      </c>
      <c r="L151" s="127" t="s">
        <v>104</v>
      </c>
      <c r="M151" s="127">
        <v>0.23</v>
      </c>
      <c r="N151" s="129">
        <v>1.76</v>
      </c>
      <c r="O151" s="184">
        <v>0</v>
      </c>
      <c r="P151" s="129">
        <v>1.99</v>
      </c>
      <c r="Q151" s="181">
        <v>-1</v>
      </c>
      <c r="R151" s="112">
        <v>40702</v>
      </c>
      <c r="S151" s="113">
        <v>-17.73</v>
      </c>
      <c r="T151" s="112">
        <v>40702</v>
      </c>
      <c r="U151" s="113">
        <v>-19.72</v>
      </c>
      <c r="V151" s="130" t="s">
        <v>105</v>
      </c>
      <c r="W151" s="115" t="s">
        <v>109</v>
      </c>
      <c r="X151" s="192">
        <v>40701</v>
      </c>
      <c r="Y151" s="132" t="s">
        <v>362</v>
      </c>
      <c r="Z151" s="116"/>
      <c r="AA151" s="117"/>
      <c r="AB151" s="118"/>
      <c r="AC151" s="182"/>
      <c r="AD151" s="182"/>
      <c r="AE151" s="74"/>
      <c r="AF151" s="31">
        <v>7920</v>
      </c>
      <c r="AG151" s="119"/>
      <c r="AH151" s="119"/>
      <c r="AI151" s="119"/>
      <c r="AJ151" s="119"/>
      <c r="AK151" s="119">
        <v>11004463</v>
      </c>
      <c r="AL151" s="119" t="s">
        <v>151</v>
      </c>
      <c r="AM151" s="118" t="s">
        <v>23</v>
      </c>
      <c r="AN151" s="120">
        <v>4500</v>
      </c>
      <c r="AO151" s="121"/>
      <c r="AP151" s="122" t="s">
        <v>183</v>
      </c>
      <c r="AQ151" s="51">
        <v>2111</v>
      </c>
      <c r="AR151" s="68">
        <v>23</v>
      </c>
      <c r="AS151" s="123" t="s">
        <v>890</v>
      </c>
      <c r="AT151" s="131" t="s">
        <v>132</v>
      </c>
      <c r="AU151" s="131">
        <v>9</v>
      </c>
      <c r="AV151" s="131">
        <v>5940</v>
      </c>
      <c r="AW151" s="131" t="s">
        <v>183</v>
      </c>
      <c r="AX151" s="183">
        <v>40694</v>
      </c>
      <c r="AY151" s="131">
        <v>12</v>
      </c>
      <c r="AZ151" s="131">
        <v>750</v>
      </c>
      <c r="BA151" s="131">
        <v>7920</v>
      </c>
      <c r="BB151" s="125">
        <v>4500</v>
      </c>
      <c r="BC151" s="126">
        <v>660</v>
      </c>
      <c r="BD151" s="124" t="s">
        <v>108</v>
      </c>
      <c r="BE151" s="131">
        <v>660</v>
      </c>
      <c r="BF151" s="136" t="s">
        <v>151</v>
      </c>
      <c r="BG151" s="131"/>
      <c r="BH151" s="213"/>
      <c r="BI151" s="214"/>
      <c r="BJ151" s="215"/>
      <c r="BK151" s="185"/>
    </row>
    <row r="152" spans="1:63" s="52" customFormat="1" ht="14.25">
      <c r="A152" s="43">
        <v>1</v>
      </c>
      <c r="B152" s="43">
        <v>1</v>
      </c>
      <c r="C152" s="79"/>
      <c r="D152" s="79">
        <v>2175</v>
      </c>
      <c r="E152" s="11">
        <v>0</v>
      </c>
      <c r="F152" s="33">
        <v>51</v>
      </c>
      <c r="G152" s="127" t="s">
        <v>182</v>
      </c>
      <c r="H152" s="105">
        <v>1275743</v>
      </c>
      <c r="I152" s="79">
        <v>21000821</v>
      </c>
      <c r="J152" s="127" t="s">
        <v>1008</v>
      </c>
      <c r="K152" s="127">
        <v>600</v>
      </c>
      <c r="L152" s="127" t="s">
        <v>127</v>
      </c>
      <c r="M152" s="127">
        <v>0.23</v>
      </c>
      <c r="N152" s="107">
        <v>0.11</v>
      </c>
      <c r="O152" s="184">
        <v>0</v>
      </c>
      <c r="P152" s="129">
        <v>0.34</v>
      </c>
      <c r="Q152" s="181">
        <v>-5</v>
      </c>
      <c r="R152" s="112">
        <v>40702</v>
      </c>
      <c r="S152" s="113">
        <v>-19.72</v>
      </c>
      <c r="T152" s="112">
        <v>40702</v>
      </c>
      <c r="U152" s="113">
        <v>-20.059999999999999</v>
      </c>
      <c r="V152" s="130" t="s">
        <v>147</v>
      </c>
      <c r="W152" s="136" t="s">
        <v>133</v>
      </c>
      <c r="X152" s="192">
        <v>40697</v>
      </c>
      <c r="Y152" s="132" t="s">
        <v>352</v>
      </c>
      <c r="Z152" s="116"/>
      <c r="AA152" s="117"/>
      <c r="AB152" s="118"/>
      <c r="AC152" s="182"/>
      <c r="AD152" s="182"/>
      <c r="AE152" s="74"/>
      <c r="AF152" s="31">
        <v>600</v>
      </c>
      <c r="AG152" s="119"/>
      <c r="AH152" s="119"/>
      <c r="AI152" s="119"/>
      <c r="AJ152" s="119"/>
      <c r="AK152" s="119">
        <v>11006982</v>
      </c>
      <c r="AL152" s="119" t="s">
        <v>976</v>
      </c>
      <c r="AM152" s="118" t="s">
        <v>23</v>
      </c>
      <c r="AN152" s="120">
        <v>5500</v>
      </c>
      <c r="AO152" s="121"/>
      <c r="AP152" s="122" t="s">
        <v>183</v>
      </c>
      <c r="AQ152" s="51"/>
      <c r="AR152" s="68">
        <v>23</v>
      </c>
      <c r="AS152" s="123" t="s">
        <v>890</v>
      </c>
      <c r="AT152" s="131" t="s">
        <v>132</v>
      </c>
      <c r="AU152" s="131">
        <v>0.75</v>
      </c>
      <c r="AV152" s="131">
        <v>450</v>
      </c>
      <c r="AW152" s="131" t="s">
        <v>183</v>
      </c>
      <c r="AX152" s="183">
        <v>40908</v>
      </c>
      <c r="AY152" s="131">
        <v>1</v>
      </c>
      <c r="AZ152" s="131">
        <v>750</v>
      </c>
      <c r="BA152" s="131">
        <v>600</v>
      </c>
      <c r="BB152" s="125">
        <v>5500</v>
      </c>
      <c r="BC152" s="126">
        <v>50</v>
      </c>
      <c r="BD152" s="124" t="s">
        <v>108</v>
      </c>
      <c r="BE152" s="131">
        <v>50</v>
      </c>
      <c r="BF152" s="136" t="s">
        <v>1009</v>
      </c>
      <c r="BG152" s="131"/>
      <c r="BH152" s="213"/>
      <c r="BI152" s="214"/>
      <c r="BJ152" s="215"/>
      <c r="BK152" s="185"/>
    </row>
    <row r="153" spans="1:63" s="52" customFormat="1" ht="14.25">
      <c r="A153" s="43">
        <v>1</v>
      </c>
      <c r="B153" s="43">
        <v>1</v>
      </c>
      <c r="C153" s="79"/>
      <c r="D153" s="79">
        <v>2175</v>
      </c>
      <c r="E153" s="11">
        <v>0</v>
      </c>
      <c r="F153" s="33">
        <v>51</v>
      </c>
      <c r="G153" s="127" t="s">
        <v>182</v>
      </c>
      <c r="H153" s="105">
        <v>1274952</v>
      </c>
      <c r="I153" s="79">
        <v>21000804</v>
      </c>
      <c r="J153" s="127" t="s">
        <v>1010</v>
      </c>
      <c r="K153" s="127">
        <v>600</v>
      </c>
      <c r="L153" s="127" t="s">
        <v>127</v>
      </c>
      <c r="M153" s="127">
        <v>0.23</v>
      </c>
      <c r="N153" s="107">
        <v>0.13</v>
      </c>
      <c r="O153" s="184">
        <v>0</v>
      </c>
      <c r="P153" s="129">
        <v>0.36</v>
      </c>
      <c r="Q153" s="181">
        <v>-5</v>
      </c>
      <c r="R153" s="112">
        <v>40702</v>
      </c>
      <c r="S153" s="113">
        <v>-20.059999999999999</v>
      </c>
      <c r="T153" s="112">
        <v>40702</v>
      </c>
      <c r="U153" s="113">
        <v>-20.420000000000002</v>
      </c>
      <c r="V153" s="130" t="s">
        <v>147</v>
      </c>
      <c r="W153" s="115" t="s">
        <v>109</v>
      </c>
      <c r="X153" s="192">
        <v>40697</v>
      </c>
      <c r="Y153" s="132" t="s">
        <v>303</v>
      </c>
      <c r="Z153" s="116"/>
      <c r="AA153" s="117"/>
      <c r="AB153" s="118"/>
      <c r="AC153" s="182"/>
      <c r="AD153" s="182"/>
      <c r="AE153" s="74"/>
      <c r="AF153" s="31">
        <v>600</v>
      </c>
      <c r="AG153" s="119"/>
      <c r="AH153" s="119"/>
      <c r="AI153" s="119"/>
      <c r="AJ153" s="119"/>
      <c r="AK153" s="119">
        <v>11006982</v>
      </c>
      <c r="AL153" s="119" t="s">
        <v>976</v>
      </c>
      <c r="AM153" s="118" t="s">
        <v>23</v>
      </c>
      <c r="AN153" s="120">
        <v>4500</v>
      </c>
      <c r="AO153" s="121"/>
      <c r="AP153" s="122" t="s">
        <v>183</v>
      </c>
      <c r="AQ153" s="51">
        <v>2175</v>
      </c>
      <c r="AR153" s="68">
        <v>23</v>
      </c>
      <c r="AS153" s="123" t="s">
        <v>351</v>
      </c>
      <c r="AT153" s="131" t="s">
        <v>132</v>
      </c>
      <c r="AU153" s="131">
        <v>0.75</v>
      </c>
      <c r="AV153" s="131">
        <v>450</v>
      </c>
      <c r="AW153" s="131" t="s">
        <v>183</v>
      </c>
      <c r="AX153" s="183">
        <v>40696</v>
      </c>
      <c r="AY153" s="131">
        <v>1</v>
      </c>
      <c r="AZ153" s="131">
        <v>750</v>
      </c>
      <c r="BA153" s="131">
        <v>600</v>
      </c>
      <c r="BB153" s="125">
        <v>4500</v>
      </c>
      <c r="BC153" s="126">
        <v>50</v>
      </c>
      <c r="BD153" s="124" t="s">
        <v>108</v>
      </c>
      <c r="BE153" s="131">
        <v>50</v>
      </c>
      <c r="BF153" s="136" t="s">
        <v>1011</v>
      </c>
      <c r="BG153" s="131"/>
      <c r="BH153" s="213"/>
      <c r="BI153" s="214"/>
      <c r="BJ153" s="215"/>
      <c r="BK153" s="185"/>
    </row>
    <row r="154" spans="1:63" s="52" customFormat="1" ht="15">
      <c r="A154" s="43">
        <v>1</v>
      </c>
      <c r="B154" s="43">
        <v>2</v>
      </c>
      <c r="C154" s="79"/>
      <c r="D154" s="79">
        <v>2103</v>
      </c>
      <c r="E154" s="11">
        <v>0</v>
      </c>
      <c r="F154" s="33">
        <v>29</v>
      </c>
      <c r="G154" s="127" t="s">
        <v>182</v>
      </c>
      <c r="H154" s="139">
        <v>1275376</v>
      </c>
      <c r="I154" s="79">
        <v>10050886</v>
      </c>
      <c r="J154" s="137" t="s">
        <v>455</v>
      </c>
      <c r="K154" s="127">
        <v>210</v>
      </c>
      <c r="L154" s="127" t="s">
        <v>104</v>
      </c>
      <c r="M154" s="127">
        <v>0.23</v>
      </c>
      <c r="N154" s="107">
        <v>0.56000000000000005</v>
      </c>
      <c r="O154" s="184">
        <v>0</v>
      </c>
      <c r="P154" s="129">
        <v>0.79</v>
      </c>
      <c r="Q154" s="181">
        <v>1</v>
      </c>
      <c r="R154" s="112">
        <v>40702</v>
      </c>
      <c r="S154" s="113">
        <v>-20.420000000000002</v>
      </c>
      <c r="T154" s="112">
        <v>40702</v>
      </c>
      <c r="U154" s="113">
        <v>-21.21</v>
      </c>
      <c r="V154" s="130" t="s">
        <v>147</v>
      </c>
      <c r="W154" s="115" t="s">
        <v>109</v>
      </c>
      <c r="X154" s="192">
        <v>40703</v>
      </c>
      <c r="Y154" s="138" t="s">
        <v>303</v>
      </c>
      <c r="Z154" s="116"/>
      <c r="AA154" s="117"/>
      <c r="AB154" s="118"/>
      <c r="AC154" s="182"/>
      <c r="AD154" s="182"/>
      <c r="AE154" s="74"/>
      <c r="AF154" s="31">
        <v>2520</v>
      </c>
      <c r="AG154" s="119"/>
      <c r="AH154" s="119"/>
      <c r="AI154" s="119"/>
      <c r="AJ154" s="119"/>
      <c r="AK154" s="119">
        <v>11007655</v>
      </c>
      <c r="AL154" s="119" t="s">
        <v>201</v>
      </c>
      <c r="AM154" s="118" t="s">
        <v>23</v>
      </c>
      <c r="AN154" s="120">
        <v>4500</v>
      </c>
      <c r="AO154" s="121"/>
      <c r="AP154" s="122" t="s">
        <v>183</v>
      </c>
      <c r="AQ154" s="51">
        <v>2103</v>
      </c>
      <c r="AR154" s="68">
        <v>23</v>
      </c>
      <c r="AS154" s="123" t="s">
        <v>354</v>
      </c>
      <c r="AT154" s="131" t="s">
        <v>126</v>
      </c>
      <c r="AU154" s="131">
        <v>9</v>
      </c>
      <c r="AV154" s="131">
        <v>1890</v>
      </c>
      <c r="AW154" s="131" t="s">
        <v>183</v>
      </c>
      <c r="AX154" s="183">
        <v>1</v>
      </c>
      <c r="AY154" s="131">
        <v>12</v>
      </c>
      <c r="AZ154" s="131">
        <v>750</v>
      </c>
      <c r="BA154" s="131">
        <v>2520</v>
      </c>
      <c r="BB154" s="125">
        <v>4500</v>
      </c>
      <c r="BC154" s="126">
        <v>210</v>
      </c>
      <c r="BD154" s="124" t="s">
        <v>108</v>
      </c>
      <c r="BE154" s="131">
        <v>210</v>
      </c>
      <c r="BF154" s="136" t="s">
        <v>761</v>
      </c>
      <c r="BG154" s="131"/>
      <c r="BH154" s="213"/>
      <c r="BI154" s="214"/>
      <c r="BJ154" s="215"/>
      <c r="BK154" s="185"/>
    </row>
    <row r="155" spans="1:63" s="52" customFormat="1" ht="15">
      <c r="A155" s="43">
        <v>1</v>
      </c>
      <c r="B155" s="43">
        <v>1</v>
      </c>
      <c r="C155" s="79"/>
      <c r="D155" s="79">
        <v>1113</v>
      </c>
      <c r="E155" s="11">
        <v>0</v>
      </c>
      <c r="F155" s="33">
        <v>13</v>
      </c>
      <c r="G155" s="127" t="s">
        <v>164</v>
      </c>
      <c r="H155" s="139">
        <v>7085018</v>
      </c>
      <c r="I155" s="79">
        <v>10045408</v>
      </c>
      <c r="J155" s="137" t="s">
        <v>1012</v>
      </c>
      <c r="K155" s="127">
        <v>197</v>
      </c>
      <c r="L155" s="127" t="s">
        <v>104</v>
      </c>
      <c r="M155" s="127">
        <v>0.23</v>
      </c>
      <c r="N155" s="107">
        <v>0.21</v>
      </c>
      <c r="O155" s="184">
        <v>0.17</v>
      </c>
      <c r="P155" s="129">
        <v>0.44</v>
      </c>
      <c r="Q155" s="181">
        <v>1</v>
      </c>
      <c r="R155" s="112">
        <v>40702</v>
      </c>
      <c r="S155" s="113">
        <v>-21.21</v>
      </c>
      <c r="T155" s="112">
        <v>40702</v>
      </c>
      <c r="U155" s="113">
        <v>-21.65</v>
      </c>
      <c r="V155" s="130" t="s">
        <v>147</v>
      </c>
      <c r="W155" s="115"/>
      <c r="X155" s="192">
        <v>40703</v>
      </c>
      <c r="Y155" s="138" t="s">
        <v>303</v>
      </c>
      <c r="Z155" s="116"/>
      <c r="AA155" s="117"/>
      <c r="AB155" s="118"/>
      <c r="AC155" s="182" t="s">
        <v>349</v>
      </c>
      <c r="AD155" s="182">
        <v>889</v>
      </c>
      <c r="AE155" s="74"/>
      <c r="AF155" s="31">
        <v>1182</v>
      </c>
      <c r="AG155" s="119">
        <v>11006646</v>
      </c>
      <c r="AH155" s="119" t="s">
        <v>770</v>
      </c>
      <c r="AI155" s="119">
        <v>11004791</v>
      </c>
      <c r="AJ155" s="119" t="s">
        <v>120</v>
      </c>
      <c r="AK155" s="119">
        <v>11005260</v>
      </c>
      <c r="AL155" s="119" t="s">
        <v>1013</v>
      </c>
      <c r="AM155" s="118" t="s">
        <v>23</v>
      </c>
      <c r="AN155" s="120">
        <v>5500</v>
      </c>
      <c r="AO155" s="121"/>
      <c r="AP155" s="122" t="s">
        <v>106</v>
      </c>
      <c r="AQ155" s="51"/>
      <c r="AR155" s="68">
        <v>23</v>
      </c>
      <c r="AS155" s="123" t="s">
        <v>351</v>
      </c>
      <c r="AT155" s="131" t="s">
        <v>126</v>
      </c>
      <c r="AU155" s="131">
        <v>4.5</v>
      </c>
      <c r="AV155" s="131">
        <v>886.5</v>
      </c>
      <c r="AW155" s="131" t="s">
        <v>106</v>
      </c>
      <c r="AX155" s="183"/>
      <c r="AY155" s="131">
        <v>6</v>
      </c>
      <c r="AZ155" s="131">
        <v>750</v>
      </c>
      <c r="BA155" s="131">
        <v>1182</v>
      </c>
      <c r="BB155" s="125">
        <v>5500</v>
      </c>
      <c r="BC155" s="126">
        <v>99</v>
      </c>
      <c r="BD155" s="124" t="s">
        <v>108</v>
      </c>
      <c r="BE155" s="131">
        <v>197</v>
      </c>
      <c r="BF155" s="136"/>
      <c r="BG155" s="131"/>
      <c r="BH155" s="213"/>
      <c r="BI155" s="214"/>
      <c r="BJ155" s="215"/>
      <c r="BK155" s="185"/>
    </row>
    <row r="156" spans="1:63" s="52" customFormat="1" ht="14.25">
      <c r="A156" s="43">
        <v>1</v>
      </c>
      <c r="B156" s="43">
        <v>3</v>
      </c>
      <c r="C156" s="79"/>
      <c r="D156" s="79">
        <v>1113</v>
      </c>
      <c r="E156" s="11" t="s">
        <v>10</v>
      </c>
      <c r="F156" s="33">
        <v>13</v>
      </c>
      <c r="G156" s="127" t="s">
        <v>164</v>
      </c>
      <c r="H156" s="105">
        <v>1274687</v>
      </c>
      <c r="I156" s="79">
        <v>10054119</v>
      </c>
      <c r="J156" s="127" t="s">
        <v>396</v>
      </c>
      <c r="K156" s="127">
        <v>70</v>
      </c>
      <c r="L156" s="127" t="s">
        <v>104</v>
      </c>
      <c r="M156" s="127">
        <v>0.23</v>
      </c>
      <c r="N156" s="107">
        <v>0.15</v>
      </c>
      <c r="O156" s="184">
        <v>0</v>
      </c>
      <c r="P156" s="107">
        <v>0.38</v>
      </c>
      <c r="Q156" s="181">
        <v>3</v>
      </c>
      <c r="R156" s="112">
        <v>40702</v>
      </c>
      <c r="S156" s="113">
        <v>-21.65</v>
      </c>
      <c r="T156" s="112">
        <v>40702</v>
      </c>
      <c r="U156" s="113">
        <v>-22.03</v>
      </c>
      <c r="V156" s="130" t="s">
        <v>105</v>
      </c>
      <c r="W156" s="115" t="s">
        <v>109</v>
      </c>
      <c r="X156" s="192">
        <v>40705</v>
      </c>
      <c r="Y156" s="132" t="s">
        <v>303</v>
      </c>
      <c r="Z156" s="116"/>
      <c r="AA156" s="117"/>
      <c r="AB156" s="118"/>
      <c r="AC156" s="182" t="s">
        <v>349</v>
      </c>
      <c r="AD156" s="182">
        <v>630</v>
      </c>
      <c r="AE156" s="74"/>
      <c r="AF156" s="31">
        <v>840</v>
      </c>
      <c r="AG156" s="119">
        <v>11007039</v>
      </c>
      <c r="AH156" s="119" t="s">
        <v>156</v>
      </c>
      <c r="AI156" s="119">
        <v>11005544</v>
      </c>
      <c r="AJ156" s="119" t="s">
        <v>157</v>
      </c>
      <c r="AK156" s="119"/>
      <c r="AL156" s="119"/>
      <c r="AM156" s="118" t="s">
        <v>23</v>
      </c>
      <c r="AN156" s="120">
        <v>5500</v>
      </c>
      <c r="AO156" s="121"/>
      <c r="AP156" s="122" t="s">
        <v>106</v>
      </c>
      <c r="AQ156" s="51"/>
      <c r="AR156" s="68">
        <v>23</v>
      </c>
      <c r="AS156" s="123" t="s">
        <v>351</v>
      </c>
      <c r="AT156" s="131" t="s">
        <v>107</v>
      </c>
      <c r="AU156" s="131">
        <v>9</v>
      </c>
      <c r="AV156" s="131">
        <v>630</v>
      </c>
      <c r="AW156" s="131" t="s">
        <v>106</v>
      </c>
      <c r="AX156" s="183">
        <v>40696</v>
      </c>
      <c r="AY156" s="131">
        <v>12</v>
      </c>
      <c r="AZ156" s="131">
        <v>750</v>
      </c>
      <c r="BA156" s="131">
        <v>840</v>
      </c>
      <c r="BB156" s="125">
        <v>5500</v>
      </c>
      <c r="BC156" s="126">
        <v>70</v>
      </c>
      <c r="BD156" s="124" t="s">
        <v>108</v>
      </c>
      <c r="BE156" s="131">
        <v>70</v>
      </c>
      <c r="BF156" s="136" t="s">
        <v>1014</v>
      </c>
      <c r="BG156" s="131"/>
      <c r="BH156" s="213"/>
      <c r="BI156" s="214"/>
      <c r="BJ156" s="215"/>
      <c r="BK156" s="185"/>
    </row>
    <row r="157" spans="1:63" s="52" customFormat="1" ht="14.25">
      <c r="A157" s="43">
        <v>1</v>
      </c>
      <c r="B157" s="43">
        <v>1</v>
      </c>
      <c r="C157" s="79"/>
      <c r="D157" s="43">
        <v>1113</v>
      </c>
      <c r="E157" s="11" t="s">
        <v>10</v>
      </c>
      <c r="F157" s="33">
        <v>13</v>
      </c>
      <c r="G157" s="127" t="s">
        <v>164</v>
      </c>
      <c r="H157" s="105">
        <v>7084917</v>
      </c>
      <c r="I157" s="79">
        <v>10053326</v>
      </c>
      <c r="J157" s="127" t="s">
        <v>395</v>
      </c>
      <c r="K157" s="127">
        <v>392</v>
      </c>
      <c r="L157" s="127" t="s">
        <v>104</v>
      </c>
      <c r="M157" s="127">
        <v>0.23</v>
      </c>
      <c r="N157" s="107">
        <v>0.43</v>
      </c>
      <c r="O157" s="184">
        <v>0</v>
      </c>
      <c r="P157" s="107">
        <v>0.66</v>
      </c>
      <c r="Q157" s="181">
        <v>23</v>
      </c>
      <c r="R157" s="112">
        <v>40702</v>
      </c>
      <c r="S157" s="113">
        <v>-22.03</v>
      </c>
      <c r="T157" s="112">
        <v>40702</v>
      </c>
      <c r="U157" s="113">
        <v>-22.69</v>
      </c>
      <c r="V157" s="130" t="s">
        <v>105</v>
      </c>
      <c r="W157" s="115" t="s">
        <v>109</v>
      </c>
      <c r="X157" s="192">
        <v>40725</v>
      </c>
      <c r="Y157" s="132" t="s">
        <v>303</v>
      </c>
      <c r="Z157" s="116"/>
      <c r="AA157" s="117"/>
      <c r="AB157" s="118"/>
      <c r="AC157" s="182" t="s">
        <v>349</v>
      </c>
      <c r="AD157" s="182">
        <v>1764</v>
      </c>
      <c r="AE157" s="74"/>
      <c r="AF157" s="31">
        <v>2352</v>
      </c>
      <c r="AG157" s="119">
        <v>11007039</v>
      </c>
      <c r="AH157" s="119" t="s">
        <v>156</v>
      </c>
      <c r="AI157" s="119">
        <v>11005544</v>
      </c>
      <c r="AJ157" s="119" t="s">
        <v>157</v>
      </c>
      <c r="AK157" s="119"/>
      <c r="AL157" s="119"/>
      <c r="AM157" s="118" t="s">
        <v>23</v>
      </c>
      <c r="AN157" s="120">
        <v>5500</v>
      </c>
      <c r="AO157" s="121"/>
      <c r="AP157" s="122" t="s">
        <v>106</v>
      </c>
      <c r="AQ157" s="51">
        <v>1113</v>
      </c>
      <c r="AR157" s="68">
        <v>23</v>
      </c>
      <c r="AS157" s="123" t="s">
        <v>332</v>
      </c>
      <c r="AT157" s="131" t="s">
        <v>107</v>
      </c>
      <c r="AU157" s="131">
        <v>4.5</v>
      </c>
      <c r="AV157" s="131">
        <v>1764</v>
      </c>
      <c r="AW157" s="131" t="s">
        <v>106</v>
      </c>
      <c r="AX157" s="183">
        <v>1</v>
      </c>
      <c r="AY157" s="131">
        <v>6</v>
      </c>
      <c r="AZ157" s="131">
        <v>750</v>
      </c>
      <c r="BA157" s="131">
        <v>2352</v>
      </c>
      <c r="BB157" s="125">
        <v>5500</v>
      </c>
      <c r="BC157" s="126">
        <v>196</v>
      </c>
      <c r="BD157" s="124" t="s">
        <v>108</v>
      </c>
      <c r="BE157" s="131">
        <v>392</v>
      </c>
      <c r="BF157" s="136"/>
      <c r="BG157" s="131"/>
      <c r="BH157" s="213"/>
      <c r="BI157" s="214"/>
      <c r="BJ157" s="215"/>
      <c r="BK157" s="185"/>
    </row>
    <row r="158" spans="1:63" s="52" customFormat="1" ht="14.25">
      <c r="A158" s="43">
        <v>1</v>
      </c>
      <c r="B158" s="43">
        <v>1</v>
      </c>
      <c r="C158" s="79"/>
      <c r="D158" s="43">
        <v>1201</v>
      </c>
      <c r="E158" s="11">
        <v>0</v>
      </c>
      <c r="F158" s="33">
        <v>901</v>
      </c>
      <c r="G158" s="127" t="s">
        <v>164</v>
      </c>
      <c r="H158" s="105">
        <v>7085398</v>
      </c>
      <c r="I158" s="79">
        <v>10045793</v>
      </c>
      <c r="J158" s="127" t="s">
        <v>1015</v>
      </c>
      <c r="K158" s="127">
        <v>448</v>
      </c>
      <c r="L158" s="127" t="s">
        <v>104</v>
      </c>
      <c r="M158" s="127">
        <v>0.23</v>
      </c>
      <c r="N158" s="107">
        <v>0.49</v>
      </c>
      <c r="O158" s="184">
        <v>0.17</v>
      </c>
      <c r="P158" s="129">
        <v>0.72</v>
      </c>
      <c r="Q158" s="181">
        <v>1</v>
      </c>
      <c r="R158" s="112">
        <v>40702</v>
      </c>
      <c r="S158" s="113">
        <v>-22.69</v>
      </c>
      <c r="T158" s="112">
        <v>40702</v>
      </c>
      <c r="U158" s="113">
        <v>-23.41</v>
      </c>
      <c r="V158" s="130" t="s">
        <v>105</v>
      </c>
      <c r="W158" s="115" t="s">
        <v>109</v>
      </c>
      <c r="X158" s="192">
        <v>40703</v>
      </c>
      <c r="Y158" s="132" t="s">
        <v>352</v>
      </c>
      <c r="Z158" s="116"/>
      <c r="AA158" s="117"/>
      <c r="AB158" s="118"/>
      <c r="AC158" s="182" t="s">
        <v>359</v>
      </c>
      <c r="AD158" s="182">
        <v>2016</v>
      </c>
      <c r="AE158" s="74"/>
      <c r="AF158" s="31">
        <v>2688</v>
      </c>
      <c r="AG158" s="119">
        <v>11007431</v>
      </c>
      <c r="AH158" s="119" t="s">
        <v>158</v>
      </c>
      <c r="AI158" s="119">
        <v>11005544</v>
      </c>
      <c r="AJ158" s="119" t="s">
        <v>157</v>
      </c>
      <c r="AK158" s="119"/>
      <c r="AL158" s="119"/>
      <c r="AM158" s="118" t="s">
        <v>23</v>
      </c>
      <c r="AN158" s="120">
        <v>5500</v>
      </c>
      <c r="AO158" s="121"/>
      <c r="AP158" s="122" t="s">
        <v>106</v>
      </c>
      <c r="AQ158" s="51"/>
      <c r="AR158" s="68">
        <v>23</v>
      </c>
      <c r="AS158" s="123" t="s">
        <v>890</v>
      </c>
      <c r="AT158" s="131" t="s">
        <v>126</v>
      </c>
      <c r="AU158" s="131">
        <v>4.5</v>
      </c>
      <c r="AV158" s="131">
        <v>2016</v>
      </c>
      <c r="AW158" s="131" t="s">
        <v>106</v>
      </c>
      <c r="AX158" s="183">
        <v>40696</v>
      </c>
      <c r="AY158" s="131">
        <v>6</v>
      </c>
      <c r="AZ158" s="131">
        <v>750</v>
      </c>
      <c r="BA158" s="131">
        <v>2688</v>
      </c>
      <c r="BB158" s="125">
        <v>5500</v>
      </c>
      <c r="BC158" s="126">
        <v>224</v>
      </c>
      <c r="BD158" s="124" t="s">
        <v>108</v>
      </c>
      <c r="BE158" s="131">
        <v>448</v>
      </c>
      <c r="BF158" s="136" t="s">
        <v>158</v>
      </c>
      <c r="BG158" s="131"/>
      <c r="BH158" s="213"/>
      <c r="BI158" s="214"/>
      <c r="BJ158" s="215"/>
      <c r="BK158" s="185"/>
    </row>
    <row r="159" spans="1:63" s="52" customFormat="1" ht="14.25">
      <c r="A159" s="43">
        <v>1</v>
      </c>
      <c r="B159" s="43">
        <v>2</v>
      </c>
      <c r="C159" s="79"/>
      <c r="D159" s="43">
        <v>1201</v>
      </c>
      <c r="E159" s="11" t="s">
        <v>10</v>
      </c>
      <c r="F159" s="33">
        <v>901</v>
      </c>
      <c r="G159" s="127" t="s">
        <v>164</v>
      </c>
      <c r="H159" s="105">
        <v>7085344</v>
      </c>
      <c r="I159" s="79">
        <v>10051520</v>
      </c>
      <c r="J159" s="127" t="s">
        <v>1016</v>
      </c>
      <c r="K159" s="127">
        <v>500</v>
      </c>
      <c r="L159" s="127" t="s">
        <v>104</v>
      </c>
      <c r="M159" s="127">
        <v>0.23</v>
      </c>
      <c r="N159" s="107">
        <v>1.0900000000000001</v>
      </c>
      <c r="O159" s="184">
        <v>0</v>
      </c>
      <c r="P159" s="129">
        <v>1.32</v>
      </c>
      <c r="Q159" s="181">
        <v>1</v>
      </c>
      <c r="R159" s="112">
        <v>40702</v>
      </c>
      <c r="S159" s="113">
        <v>-23.41</v>
      </c>
      <c r="T159" s="112">
        <v>40703</v>
      </c>
      <c r="U159" s="113">
        <v>-0.73</v>
      </c>
      <c r="V159" s="130" t="s">
        <v>105</v>
      </c>
      <c r="W159" s="115" t="s">
        <v>109</v>
      </c>
      <c r="X159" s="192">
        <v>40704</v>
      </c>
      <c r="Y159" s="132" t="s">
        <v>352</v>
      </c>
      <c r="Z159" s="116"/>
      <c r="AA159" s="117"/>
      <c r="AB159" s="118"/>
      <c r="AC159" s="182" t="s">
        <v>359</v>
      </c>
      <c r="AD159" s="182">
        <v>4518</v>
      </c>
      <c r="AE159" s="74"/>
      <c r="AF159" s="31">
        <v>6000</v>
      </c>
      <c r="AG159" s="119">
        <v>11007431</v>
      </c>
      <c r="AH159" s="119" t="s">
        <v>158</v>
      </c>
      <c r="AI159" s="119">
        <v>11005544</v>
      </c>
      <c r="AJ159" s="119" t="s">
        <v>157</v>
      </c>
      <c r="AK159" s="119"/>
      <c r="AL159" s="119"/>
      <c r="AM159" s="118" t="s">
        <v>23</v>
      </c>
      <c r="AN159" s="120">
        <v>5500</v>
      </c>
      <c r="AO159" s="121"/>
      <c r="AP159" s="122" t="s">
        <v>106</v>
      </c>
      <c r="AQ159" s="51">
        <v>1201</v>
      </c>
      <c r="AR159" s="68">
        <v>23</v>
      </c>
      <c r="AS159" s="123" t="s">
        <v>890</v>
      </c>
      <c r="AT159" s="131" t="s">
        <v>126</v>
      </c>
      <c r="AU159" s="131">
        <v>9</v>
      </c>
      <c r="AV159" s="131">
        <v>4500</v>
      </c>
      <c r="AW159" s="131" t="s">
        <v>106</v>
      </c>
      <c r="AX159" s="183">
        <v>40698</v>
      </c>
      <c r="AY159" s="131">
        <v>12</v>
      </c>
      <c r="AZ159" s="131">
        <v>750</v>
      </c>
      <c r="BA159" s="131">
        <v>6000</v>
      </c>
      <c r="BB159" s="125">
        <v>5500</v>
      </c>
      <c r="BC159" s="126">
        <v>500</v>
      </c>
      <c r="BD159" s="124" t="s">
        <v>108</v>
      </c>
      <c r="BE159" s="131">
        <v>500</v>
      </c>
      <c r="BF159" s="136" t="s">
        <v>1017</v>
      </c>
      <c r="BG159" s="131"/>
      <c r="BH159" s="213"/>
      <c r="BI159" s="214"/>
      <c r="BJ159" s="215"/>
      <c r="BK159" s="185"/>
    </row>
    <row r="160" spans="1:63" s="52" customFormat="1" ht="14.25">
      <c r="A160" s="43">
        <v>1</v>
      </c>
      <c r="B160" s="43">
        <v>1</v>
      </c>
      <c r="C160" s="79"/>
      <c r="D160" s="79">
        <v>1210</v>
      </c>
      <c r="E160" s="11">
        <v>0</v>
      </c>
      <c r="F160" s="33">
        <v>309</v>
      </c>
      <c r="G160" s="127" t="s">
        <v>164</v>
      </c>
      <c r="H160" s="105">
        <v>1275457</v>
      </c>
      <c r="I160" s="79">
        <v>10045701</v>
      </c>
      <c r="J160" s="127" t="s">
        <v>1018</v>
      </c>
      <c r="K160" s="127">
        <v>308</v>
      </c>
      <c r="L160" s="127" t="s">
        <v>104</v>
      </c>
      <c r="M160" s="127">
        <v>0.23</v>
      </c>
      <c r="N160" s="107">
        <v>0.67</v>
      </c>
      <c r="O160" s="184">
        <v>0.17</v>
      </c>
      <c r="P160" s="129">
        <v>0.9</v>
      </c>
      <c r="Q160" s="181">
        <v>1</v>
      </c>
      <c r="R160" s="112">
        <v>40703</v>
      </c>
      <c r="S160" s="113">
        <v>-0.73</v>
      </c>
      <c r="T160" s="112">
        <v>40703</v>
      </c>
      <c r="U160" s="113">
        <v>-1.63</v>
      </c>
      <c r="V160" s="130" t="s">
        <v>105</v>
      </c>
      <c r="W160" s="115" t="s">
        <v>109</v>
      </c>
      <c r="X160" s="192">
        <v>40704</v>
      </c>
      <c r="Y160" s="132" t="s">
        <v>352</v>
      </c>
      <c r="Z160" s="116"/>
      <c r="AA160" s="117"/>
      <c r="AB160" s="118"/>
      <c r="AC160" s="182" t="s">
        <v>689</v>
      </c>
      <c r="AD160" s="182">
        <v>2779</v>
      </c>
      <c r="AE160" s="74"/>
      <c r="AF160" s="31">
        <v>3696</v>
      </c>
      <c r="AG160" s="119">
        <v>11007430</v>
      </c>
      <c r="AH160" s="119" t="s">
        <v>138</v>
      </c>
      <c r="AI160" s="119">
        <v>11007426</v>
      </c>
      <c r="AJ160" s="119" t="s">
        <v>139</v>
      </c>
      <c r="AK160" s="119">
        <v>11007435</v>
      </c>
      <c r="AL160" s="119" t="s">
        <v>140</v>
      </c>
      <c r="AM160" s="118" t="s">
        <v>23</v>
      </c>
      <c r="AN160" s="120">
        <v>5500</v>
      </c>
      <c r="AO160" s="121"/>
      <c r="AP160" s="122" t="s">
        <v>106</v>
      </c>
      <c r="AQ160" s="51">
        <v>1210</v>
      </c>
      <c r="AR160" s="68">
        <v>23</v>
      </c>
      <c r="AS160" s="123" t="s">
        <v>890</v>
      </c>
      <c r="AT160" s="131" t="s">
        <v>126</v>
      </c>
      <c r="AU160" s="131">
        <v>9</v>
      </c>
      <c r="AV160" s="131">
        <v>2772</v>
      </c>
      <c r="AW160" s="131" t="s">
        <v>106</v>
      </c>
      <c r="AX160" s="183">
        <v>40696</v>
      </c>
      <c r="AY160" s="131">
        <v>12</v>
      </c>
      <c r="AZ160" s="131">
        <v>750</v>
      </c>
      <c r="BA160" s="131">
        <v>3696</v>
      </c>
      <c r="BB160" s="125">
        <v>5500</v>
      </c>
      <c r="BC160" s="126">
        <v>308</v>
      </c>
      <c r="BD160" s="124" t="s">
        <v>108</v>
      </c>
      <c r="BE160" s="131">
        <v>308</v>
      </c>
      <c r="BF160" s="136" t="s">
        <v>1019</v>
      </c>
      <c r="BG160" s="131"/>
      <c r="BH160" s="213"/>
      <c r="BI160" s="214"/>
      <c r="BJ160" s="215"/>
      <c r="BK160" s="185"/>
    </row>
    <row r="161" spans="1:63" s="52" customFormat="1" ht="14.25">
      <c r="A161" s="43">
        <v>1</v>
      </c>
      <c r="B161" s="43">
        <v>1</v>
      </c>
      <c r="C161" s="79"/>
      <c r="D161" s="79">
        <v>2116</v>
      </c>
      <c r="E161" s="11">
        <v>0</v>
      </c>
      <c r="F161" s="33">
        <v>40</v>
      </c>
      <c r="G161" s="127" t="s">
        <v>164</v>
      </c>
      <c r="H161" s="105">
        <v>1274478</v>
      </c>
      <c r="I161" s="79">
        <v>10050043</v>
      </c>
      <c r="J161" s="127" t="s">
        <v>421</v>
      </c>
      <c r="K161" s="127">
        <v>168</v>
      </c>
      <c r="L161" s="127" t="s">
        <v>104</v>
      </c>
      <c r="M161" s="127">
        <v>0.23</v>
      </c>
      <c r="N161" s="129">
        <v>0.37</v>
      </c>
      <c r="O161" s="184">
        <v>0.17</v>
      </c>
      <c r="P161" s="129">
        <v>0.6</v>
      </c>
      <c r="Q161" s="181">
        <v>0</v>
      </c>
      <c r="R161" s="112">
        <v>40703</v>
      </c>
      <c r="S161" s="113">
        <v>-1.63</v>
      </c>
      <c r="T161" s="112">
        <v>40703</v>
      </c>
      <c r="U161" s="113">
        <v>-2.23</v>
      </c>
      <c r="V161" s="130" t="s">
        <v>105</v>
      </c>
      <c r="W161" s="115" t="s">
        <v>109</v>
      </c>
      <c r="X161" s="192">
        <v>40703</v>
      </c>
      <c r="Y161" s="132" t="s">
        <v>352</v>
      </c>
      <c r="Z161" s="116"/>
      <c r="AA161" s="117"/>
      <c r="AB161" s="118"/>
      <c r="AC161" s="182" t="s">
        <v>160</v>
      </c>
      <c r="AD161" s="182">
        <v>1521</v>
      </c>
      <c r="AE161" s="74"/>
      <c r="AF161" s="31">
        <v>2016</v>
      </c>
      <c r="AG161" s="119">
        <v>11007036</v>
      </c>
      <c r="AH161" s="119" t="s">
        <v>119</v>
      </c>
      <c r="AI161" s="119">
        <v>11004791</v>
      </c>
      <c r="AJ161" s="119" t="s">
        <v>120</v>
      </c>
      <c r="AK161" s="119">
        <v>11007438</v>
      </c>
      <c r="AL161" s="119" t="s">
        <v>161</v>
      </c>
      <c r="AM161" s="118" t="s">
        <v>23</v>
      </c>
      <c r="AN161" s="120">
        <v>5500</v>
      </c>
      <c r="AO161" s="121"/>
      <c r="AP161" s="122" t="s">
        <v>106</v>
      </c>
      <c r="AQ161" s="51">
        <v>2116</v>
      </c>
      <c r="AR161" s="68">
        <v>23</v>
      </c>
      <c r="AS161" s="123" t="s">
        <v>890</v>
      </c>
      <c r="AT161" s="131" t="s">
        <v>132</v>
      </c>
      <c r="AU161" s="131">
        <v>9</v>
      </c>
      <c r="AV161" s="131">
        <v>1512</v>
      </c>
      <c r="AW161" s="131" t="s">
        <v>106</v>
      </c>
      <c r="AX161" s="183">
        <v>40696</v>
      </c>
      <c r="AY161" s="131">
        <v>12</v>
      </c>
      <c r="AZ161" s="131">
        <v>750</v>
      </c>
      <c r="BA161" s="131">
        <v>2016</v>
      </c>
      <c r="BB161" s="125">
        <v>5500</v>
      </c>
      <c r="BC161" s="126">
        <v>168</v>
      </c>
      <c r="BD161" s="124" t="s">
        <v>108</v>
      </c>
      <c r="BE161" s="131">
        <v>168</v>
      </c>
      <c r="BF161" s="136" t="s">
        <v>119</v>
      </c>
      <c r="BG161" s="131"/>
      <c r="BH161" s="213"/>
      <c r="BI161" s="214"/>
      <c r="BJ161" s="215"/>
      <c r="BK161" s="185"/>
    </row>
    <row r="162" spans="1:63" s="52" customFormat="1" ht="15">
      <c r="A162" s="43">
        <v>1</v>
      </c>
      <c r="B162" s="43">
        <v>1</v>
      </c>
      <c r="C162" s="79"/>
      <c r="D162" s="79">
        <v>2125</v>
      </c>
      <c r="E162" s="11">
        <v>0</v>
      </c>
      <c r="F162" s="33">
        <v>45</v>
      </c>
      <c r="G162" s="127" t="s">
        <v>164</v>
      </c>
      <c r="H162" s="139">
        <v>7084978</v>
      </c>
      <c r="I162" s="79">
        <v>10052233</v>
      </c>
      <c r="J162" s="127" t="s">
        <v>407</v>
      </c>
      <c r="K162" s="127">
        <v>168</v>
      </c>
      <c r="L162" s="127" t="s">
        <v>104</v>
      </c>
      <c r="M162" s="127">
        <v>0.23</v>
      </c>
      <c r="N162" s="107">
        <v>0.18</v>
      </c>
      <c r="O162" s="184">
        <v>0.17</v>
      </c>
      <c r="P162" s="129">
        <v>0.41</v>
      </c>
      <c r="Q162" s="181">
        <v>1</v>
      </c>
      <c r="R162" s="112">
        <v>40703</v>
      </c>
      <c r="S162" s="113">
        <v>-2.23</v>
      </c>
      <c r="T162" s="112">
        <v>40703</v>
      </c>
      <c r="U162" s="113">
        <v>-2.64</v>
      </c>
      <c r="V162" s="130" t="s">
        <v>105</v>
      </c>
      <c r="W162" s="115" t="s">
        <v>109</v>
      </c>
      <c r="X162" s="192">
        <v>40704</v>
      </c>
      <c r="Y162" s="138" t="s">
        <v>303</v>
      </c>
      <c r="Z162" s="116"/>
      <c r="AA162" s="117"/>
      <c r="AB162" s="118"/>
      <c r="AC162" s="182" t="s">
        <v>110</v>
      </c>
      <c r="AD162" s="182">
        <v>756</v>
      </c>
      <c r="AE162" s="74"/>
      <c r="AF162" s="31">
        <v>1008</v>
      </c>
      <c r="AG162" s="119">
        <v>11007036</v>
      </c>
      <c r="AH162" s="119" t="s">
        <v>119</v>
      </c>
      <c r="AI162" s="119">
        <v>11004791</v>
      </c>
      <c r="AJ162" s="119" t="s">
        <v>120</v>
      </c>
      <c r="AK162" s="119">
        <v>11007434</v>
      </c>
      <c r="AL162" s="119" t="s">
        <v>121</v>
      </c>
      <c r="AM162" s="118" t="s">
        <v>23</v>
      </c>
      <c r="AN162" s="120">
        <v>5500</v>
      </c>
      <c r="AO162" s="121"/>
      <c r="AP162" s="122" t="s">
        <v>106</v>
      </c>
      <c r="AQ162" s="51">
        <v>2125</v>
      </c>
      <c r="AR162" s="68">
        <v>23</v>
      </c>
      <c r="AS162" s="123" t="s">
        <v>351</v>
      </c>
      <c r="AT162" s="131" t="s">
        <v>126</v>
      </c>
      <c r="AU162" s="131">
        <v>4.5</v>
      </c>
      <c r="AV162" s="131">
        <v>756</v>
      </c>
      <c r="AW162" s="131" t="s">
        <v>106</v>
      </c>
      <c r="AX162" s="183">
        <v>1</v>
      </c>
      <c r="AY162" s="131">
        <v>6</v>
      </c>
      <c r="AZ162" s="131">
        <v>750</v>
      </c>
      <c r="BA162" s="131">
        <v>1008</v>
      </c>
      <c r="BB162" s="125">
        <v>5500</v>
      </c>
      <c r="BC162" s="126">
        <v>84</v>
      </c>
      <c r="BD162" s="124" t="s">
        <v>108</v>
      </c>
      <c r="BE162" s="131">
        <v>168</v>
      </c>
      <c r="BF162" s="136"/>
      <c r="BG162" s="131"/>
      <c r="BH162" s="213"/>
      <c r="BI162" s="214"/>
      <c r="BJ162" s="215"/>
      <c r="BK162" s="185"/>
    </row>
    <row r="163" spans="1:63" s="52" customFormat="1" ht="17.100000000000001" customHeight="1">
      <c r="A163" s="43">
        <v>1</v>
      </c>
      <c r="B163" s="43">
        <v>1</v>
      </c>
      <c r="C163" s="79"/>
      <c r="D163" s="79">
        <v>2135</v>
      </c>
      <c r="E163" s="11">
        <v>0</v>
      </c>
      <c r="F163" s="33">
        <v>136</v>
      </c>
      <c r="G163" s="127" t="s">
        <v>164</v>
      </c>
      <c r="H163" s="139">
        <v>1274555</v>
      </c>
      <c r="I163" s="79">
        <v>21000373</v>
      </c>
      <c r="J163" s="127" t="s">
        <v>1020</v>
      </c>
      <c r="K163" s="127">
        <v>2520</v>
      </c>
      <c r="L163" s="127" t="s">
        <v>127</v>
      </c>
      <c r="M163" s="127">
        <v>0.23</v>
      </c>
      <c r="N163" s="107">
        <v>0.46</v>
      </c>
      <c r="O163" s="184">
        <v>0.17</v>
      </c>
      <c r="P163" s="107">
        <v>0.69</v>
      </c>
      <c r="Q163" s="181">
        <v>1</v>
      </c>
      <c r="R163" s="112">
        <v>40703</v>
      </c>
      <c r="S163" s="113">
        <v>-2.64</v>
      </c>
      <c r="T163" s="112">
        <v>40703</v>
      </c>
      <c r="U163" s="113">
        <v>-3.33</v>
      </c>
      <c r="V163" s="130" t="s">
        <v>105</v>
      </c>
      <c r="W163" s="115" t="s">
        <v>109</v>
      </c>
      <c r="X163" s="192">
        <v>40704</v>
      </c>
      <c r="Y163" s="138" t="s">
        <v>352</v>
      </c>
      <c r="Z163" s="116"/>
      <c r="AA163" s="117"/>
      <c r="AB163" s="118"/>
      <c r="AC163" s="182" t="s">
        <v>117</v>
      </c>
      <c r="AD163" s="182">
        <v>1890</v>
      </c>
      <c r="AE163" s="74"/>
      <c r="AF163" s="31">
        <v>2520</v>
      </c>
      <c r="AG163" s="119">
        <v>11007038</v>
      </c>
      <c r="AH163" s="119" t="s">
        <v>115</v>
      </c>
      <c r="AI163" s="119">
        <v>11005543</v>
      </c>
      <c r="AJ163" s="119" t="s">
        <v>116</v>
      </c>
      <c r="AK163" s="119"/>
      <c r="AL163" s="119"/>
      <c r="AM163" s="118" t="s">
        <v>23</v>
      </c>
      <c r="AN163" s="120">
        <v>5500</v>
      </c>
      <c r="AO163" s="121"/>
      <c r="AP163" s="122" t="s">
        <v>106</v>
      </c>
      <c r="AQ163" s="51">
        <v>2135</v>
      </c>
      <c r="AR163" s="68">
        <v>23</v>
      </c>
      <c r="AS163" s="123" t="s">
        <v>890</v>
      </c>
      <c r="AT163" s="131" t="s">
        <v>126</v>
      </c>
      <c r="AU163" s="131">
        <v>0.75</v>
      </c>
      <c r="AV163" s="131">
        <v>1890</v>
      </c>
      <c r="AW163" s="131" t="s">
        <v>106</v>
      </c>
      <c r="AX163" s="183">
        <v>40696</v>
      </c>
      <c r="AY163" s="131">
        <v>1</v>
      </c>
      <c r="AZ163" s="131">
        <v>750</v>
      </c>
      <c r="BA163" s="131">
        <v>2520</v>
      </c>
      <c r="BB163" s="125">
        <v>5500</v>
      </c>
      <c r="BC163" s="126">
        <v>210</v>
      </c>
      <c r="BD163" s="124" t="s">
        <v>108</v>
      </c>
      <c r="BE163" s="131">
        <v>210</v>
      </c>
      <c r="BF163" s="136" t="s">
        <v>1021</v>
      </c>
      <c r="BG163" s="131"/>
      <c r="BH163" s="213"/>
      <c r="BI163" s="214"/>
      <c r="BJ163" s="215"/>
      <c r="BK163" s="185"/>
    </row>
    <row r="164" spans="1:63" s="52" customFormat="1" ht="14.25">
      <c r="A164" s="43">
        <v>1</v>
      </c>
      <c r="B164" s="43">
        <v>2</v>
      </c>
      <c r="C164" s="79"/>
      <c r="D164" s="79">
        <v>2203</v>
      </c>
      <c r="E164" s="11">
        <v>0</v>
      </c>
      <c r="F164" s="33">
        <v>89</v>
      </c>
      <c r="G164" s="127" t="s">
        <v>164</v>
      </c>
      <c r="H164" s="105">
        <v>7085316</v>
      </c>
      <c r="I164" s="79">
        <v>10048507</v>
      </c>
      <c r="J164" s="127" t="s">
        <v>410</v>
      </c>
      <c r="K164" s="127">
        <v>200</v>
      </c>
      <c r="L164" s="127" t="s">
        <v>104</v>
      </c>
      <c r="M164" s="127">
        <v>0.23</v>
      </c>
      <c r="N164" s="129">
        <v>0.22</v>
      </c>
      <c r="O164" s="184">
        <v>0.17</v>
      </c>
      <c r="P164" s="129">
        <v>0.45</v>
      </c>
      <c r="Q164" s="181">
        <v>9</v>
      </c>
      <c r="R164" s="112">
        <v>40703</v>
      </c>
      <c r="S164" s="113">
        <v>-3.33</v>
      </c>
      <c r="T164" s="112">
        <v>40703</v>
      </c>
      <c r="U164" s="113">
        <v>-3.78</v>
      </c>
      <c r="V164" s="130" t="s">
        <v>105</v>
      </c>
      <c r="W164" s="115" t="s">
        <v>109</v>
      </c>
      <c r="X164" s="192">
        <v>40712</v>
      </c>
      <c r="Y164" s="132" t="s">
        <v>303</v>
      </c>
      <c r="Z164" s="116"/>
      <c r="AA164" s="117"/>
      <c r="AB164" s="118"/>
      <c r="AC164" s="182" t="s">
        <v>173</v>
      </c>
      <c r="AD164" s="182">
        <v>900</v>
      </c>
      <c r="AE164" s="74"/>
      <c r="AF164" s="31">
        <v>1200</v>
      </c>
      <c r="AG164" s="119">
        <v>11007433</v>
      </c>
      <c r="AH164" s="119" t="s">
        <v>174</v>
      </c>
      <c r="AI164" s="119">
        <v>11007424</v>
      </c>
      <c r="AJ164" s="119" t="s">
        <v>221</v>
      </c>
      <c r="AK164" s="119"/>
      <c r="AL164" s="119"/>
      <c r="AM164" s="118" t="s">
        <v>23</v>
      </c>
      <c r="AN164" s="120">
        <v>5500</v>
      </c>
      <c r="AO164" s="121"/>
      <c r="AP164" s="122" t="s">
        <v>106</v>
      </c>
      <c r="AQ164" s="51">
        <v>2203</v>
      </c>
      <c r="AR164" s="68">
        <v>23</v>
      </c>
      <c r="AS164" s="123" t="s">
        <v>351</v>
      </c>
      <c r="AT164" s="131" t="s">
        <v>107</v>
      </c>
      <c r="AU164" s="131">
        <v>4.5</v>
      </c>
      <c r="AV164" s="131">
        <v>900</v>
      </c>
      <c r="AW164" s="131" t="s">
        <v>106</v>
      </c>
      <c r="AX164" s="183">
        <v>40696</v>
      </c>
      <c r="AY164" s="131">
        <v>6</v>
      </c>
      <c r="AZ164" s="131">
        <v>750</v>
      </c>
      <c r="BA164" s="131">
        <v>1200</v>
      </c>
      <c r="BB164" s="125">
        <v>5500</v>
      </c>
      <c r="BC164" s="126">
        <v>100</v>
      </c>
      <c r="BD164" s="124" t="s">
        <v>108</v>
      </c>
      <c r="BE164" s="131">
        <v>200</v>
      </c>
      <c r="BF164" s="136" t="s">
        <v>353</v>
      </c>
      <c r="BG164" s="131"/>
      <c r="BH164" s="213"/>
      <c r="BI164" s="214"/>
      <c r="BJ164" s="215"/>
      <c r="BK164" s="185"/>
    </row>
    <row r="165" spans="1:63" s="52" customFormat="1" ht="14.25">
      <c r="A165" s="43">
        <v>1</v>
      </c>
      <c r="B165" s="43">
        <v>1</v>
      </c>
      <c r="C165" s="79"/>
      <c r="D165" s="79">
        <v>2108</v>
      </c>
      <c r="E165" s="11">
        <v>0</v>
      </c>
      <c r="F165" s="33">
        <v>32</v>
      </c>
      <c r="G165" s="127" t="s">
        <v>164</v>
      </c>
      <c r="H165" s="105">
        <v>1274326</v>
      </c>
      <c r="I165" s="79">
        <v>10044852</v>
      </c>
      <c r="J165" s="127" t="s">
        <v>1022</v>
      </c>
      <c r="K165" s="127">
        <v>306</v>
      </c>
      <c r="L165" s="127" t="s">
        <v>104</v>
      </c>
      <c r="M165" s="127">
        <v>0.23</v>
      </c>
      <c r="N165" s="129">
        <v>0.33</v>
      </c>
      <c r="O165" s="184">
        <v>0.17</v>
      </c>
      <c r="P165" s="129">
        <v>0.56000000000000005</v>
      </c>
      <c r="Q165" s="181">
        <v>0</v>
      </c>
      <c r="R165" s="112">
        <v>40703</v>
      </c>
      <c r="S165" s="113">
        <v>-3.78</v>
      </c>
      <c r="T165" s="112">
        <v>40703</v>
      </c>
      <c r="U165" s="113">
        <v>-4.34</v>
      </c>
      <c r="V165" s="130" t="s">
        <v>105</v>
      </c>
      <c r="W165" s="115" t="s">
        <v>109</v>
      </c>
      <c r="X165" s="192">
        <v>40703</v>
      </c>
      <c r="Y165" s="132" t="s">
        <v>303</v>
      </c>
      <c r="Z165" s="116"/>
      <c r="AA165" s="117"/>
      <c r="AB165" s="118"/>
      <c r="AC165" s="182" t="s">
        <v>1023</v>
      </c>
      <c r="AD165" s="182">
        <v>1380</v>
      </c>
      <c r="AE165" s="74"/>
      <c r="AF165" s="31">
        <v>1836</v>
      </c>
      <c r="AG165" s="119">
        <v>11007504</v>
      </c>
      <c r="AH165" s="119" t="s">
        <v>129</v>
      </c>
      <c r="AI165" s="119">
        <v>11001797</v>
      </c>
      <c r="AJ165" s="119" t="s">
        <v>130</v>
      </c>
      <c r="AK165" s="119">
        <v>11004418</v>
      </c>
      <c r="AL165" s="119" t="s">
        <v>146</v>
      </c>
      <c r="AM165" s="118" t="s">
        <v>23</v>
      </c>
      <c r="AN165" s="120">
        <v>5500</v>
      </c>
      <c r="AO165" s="121"/>
      <c r="AP165" s="122" t="s">
        <v>106</v>
      </c>
      <c r="AQ165" s="51"/>
      <c r="AR165" s="68">
        <v>23</v>
      </c>
      <c r="AS165" s="123" t="s">
        <v>351</v>
      </c>
      <c r="AT165" s="131" t="s">
        <v>132</v>
      </c>
      <c r="AU165" s="131">
        <v>4.5</v>
      </c>
      <c r="AV165" s="131">
        <v>1377</v>
      </c>
      <c r="AW165" s="131" t="s">
        <v>106</v>
      </c>
      <c r="AX165" s="183">
        <v>1</v>
      </c>
      <c r="AY165" s="131">
        <v>6</v>
      </c>
      <c r="AZ165" s="131">
        <v>750</v>
      </c>
      <c r="BA165" s="131">
        <v>1836</v>
      </c>
      <c r="BB165" s="125">
        <v>5500</v>
      </c>
      <c r="BC165" s="126">
        <v>153</v>
      </c>
      <c r="BD165" s="124" t="s">
        <v>108</v>
      </c>
      <c r="BE165" s="131">
        <v>306</v>
      </c>
      <c r="BF165" s="136"/>
      <c r="BG165" s="131"/>
      <c r="BH165" s="213"/>
      <c r="BI165" s="214"/>
      <c r="BJ165" s="215"/>
      <c r="BK165" s="185"/>
    </row>
    <row r="166" spans="1:63" s="52" customFormat="1" ht="14.25">
      <c r="A166" s="43">
        <v>1</v>
      </c>
      <c r="B166" s="43">
        <v>1</v>
      </c>
      <c r="C166" s="79"/>
      <c r="D166" s="43">
        <v>2108</v>
      </c>
      <c r="E166" s="11" t="s">
        <v>10</v>
      </c>
      <c r="F166" s="33">
        <v>32</v>
      </c>
      <c r="G166" s="127" t="s">
        <v>164</v>
      </c>
      <c r="H166" s="105">
        <v>1273960</v>
      </c>
      <c r="I166" s="79">
        <v>10045058</v>
      </c>
      <c r="J166" s="127" t="s">
        <v>1024</v>
      </c>
      <c r="K166" s="127">
        <v>210</v>
      </c>
      <c r="L166" s="127" t="s">
        <v>104</v>
      </c>
      <c r="M166" s="127">
        <v>0.23</v>
      </c>
      <c r="N166" s="107">
        <v>0.46</v>
      </c>
      <c r="O166" s="184">
        <v>0</v>
      </c>
      <c r="P166" s="129">
        <v>0.69</v>
      </c>
      <c r="Q166" s="181">
        <v>0</v>
      </c>
      <c r="R166" s="112">
        <v>40703</v>
      </c>
      <c r="S166" s="113">
        <v>-4.34</v>
      </c>
      <c r="T166" s="112">
        <v>40703</v>
      </c>
      <c r="U166" s="113">
        <v>-5.03</v>
      </c>
      <c r="V166" s="130" t="s">
        <v>105</v>
      </c>
      <c r="W166" s="115" t="s">
        <v>109</v>
      </c>
      <c r="X166" s="192">
        <v>40703</v>
      </c>
      <c r="Y166" s="132" t="s">
        <v>352</v>
      </c>
      <c r="Z166" s="116"/>
      <c r="AA166" s="117"/>
      <c r="AB166" s="118"/>
      <c r="AC166" s="182" t="s">
        <v>145</v>
      </c>
      <c r="AD166" s="182">
        <v>1890</v>
      </c>
      <c r="AE166" s="74"/>
      <c r="AF166" s="31">
        <v>2520</v>
      </c>
      <c r="AG166" s="119">
        <v>11007504</v>
      </c>
      <c r="AH166" s="119" t="s">
        <v>129</v>
      </c>
      <c r="AI166" s="119">
        <v>11001797</v>
      </c>
      <c r="AJ166" s="119" t="s">
        <v>130</v>
      </c>
      <c r="AK166" s="119">
        <v>11004418</v>
      </c>
      <c r="AL166" s="119" t="s">
        <v>146</v>
      </c>
      <c r="AM166" s="118" t="s">
        <v>23</v>
      </c>
      <c r="AN166" s="120">
        <v>5500</v>
      </c>
      <c r="AO166" s="121"/>
      <c r="AP166" s="122" t="s">
        <v>106</v>
      </c>
      <c r="AQ166" s="51"/>
      <c r="AR166" s="68">
        <v>23</v>
      </c>
      <c r="AS166" s="123" t="s">
        <v>890</v>
      </c>
      <c r="AT166" s="131" t="s">
        <v>132</v>
      </c>
      <c r="AU166" s="131">
        <v>9</v>
      </c>
      <c r="AV166" s="131">
        <v>1890</v>
      </c>
      <c r="AW166" s="131" t="s">
        <v>106</v>
      </c>
      <c r="AX166" s="183">
        <v>40696</v>
      </c>
      <c r="AY166" s="131">
        <v>12</v>
      </c>
      <c r="AZ166" s="131">
        <v>750</v>
      </c>
      <c r="BA166" s="131">
        <v>2520</v>
      </c>
      <c r="BB166" s="125">
        <v>5500</v>
      </c>
      <c r="BC166" s="126">
        <v>210</v>
      </c>
      <c r="BD166" s="124" t="s">
        <v>108</v>
      </c>
      <c r="BE166" s="131">
        <v>210</v>
      </c>
      <c r="BF166" s="136" t="s">
        <v>129</v>
      </c>
      <c r="BG166" s="131"/>
      <c r="BH166" s="213"/>
      <c r="BI166" s="214"/>
      <c r="BJ166" s="215"/>
      <c r="BK166" s="185"/>
    </row>
    <row r="167" spans="1:63" s="52" customFormat="1" ht="14.25">
      <c r="A167" s="43">
        <v>1</v>
      </c>
      <c r="B167" s="43">
        <v>1</v>
      </c>
      <c r="C167" s="79"/>
      <c r="D167" s="43">
        <v>2108</v>
      </c>
      <c r="E167" s="11" t="s">
        <v>10</v>
      </c>
      <c r="F167" s="33">
        <v>32</v>
      </c>
      <c r="G167" s="127" t="s">
        <v>164</v>
      </c>
      <c r="H167" s="105">
        <v>7085150</v>
      </c>
      <c r="I167" s="79">
        <v>10041638</v>
      </c>
      <c r="J167" s="127" t="s">
        <v>1025</v>
      </c>
      <c r="K167" s="127">
        <v>56</v>
      </c>
      <c r="L167" s="127" t="s">
        <v>104</v>
      </c>
      <c r="M167" s="127">
        <v>0.23</v>
      </c>
      <c r="N167" s="107">
        <v>0.12</v>
      </c>
      <c r="O167" s="184">
        <v>0</v>
      </c>
      <c r="P167" s="129">
        <v>0.35</v>
      </c>
      <c r="Q167" s="181">
        <v>4</v>
      </c>
      <c r="R167" s="112">
        <v>40703</v>
      </c>
      <c r="S167" s="113">
        <v>-5.03</v>
      </c>
      <c r="T167" s="112">
        <v>40703</v>
      </c>
      <c r="U167" s="113">
        <v>-5.38</v>
      </c>
      <c r="V167" s="130" t="s">
        <v>105</v>
      </c>
      <c r="W167" s="115" t="s">
        <v>109</v>
      </c>
      <c r="X167" s="192">
        <v>40707</v>
      </c>
      <c r="Y167" s="132" t="s">
        <v>352</v>
      </c>
      <c r="Z167" s="116"/>
      <c r="AA167" s="117"/>
      <c r="AB167" s="118"/>
      <c r="AC167" s="182" t="s">
        <v>145</v>
      </c>
      <c r="AD167" s="182">
        <v>505</v>
      </c>
      <c r="AE167" s="74"/>
      <c r="AF167" s="31">
        <v>672</v>
      </c>
      <c r="AG167" s="119">
        <v>11006645</v>
      </c>
      <c r="AH167" s="119" t="s">
        <v>111</v>
      </c>
      <c r="AI167" s="119">
        <v>11004394</v>
      </c>
      <c r="AJ167" s="119" t="s">
        <v>159</v>
      </c>
      <c r="AK167" s="119">
        <v>11005206</v>
      </c>
      <c r="AL167" s="119" t="s">
        <v>239</v>
      </c>
      <c r="AM167" s="118" t="s">
        <v>23</v>
      </c>
      <c r="AN167" s="120">
        <v>5500</v>
      </c>
      <c r="AO167" s="121"/>
      <c r="AP167" s="122" t="s">
        <v>106</v>
      </c>
      <c r="AQ167" s="51">
        <v>2108</v>
      </c>
      <c r="AR167" s="68">
        <v>23</v>
      </c>
      <c r="AS167" s="123" t="s">
        <v>890</v>
      </c>
      <c r="AT167" s="131" t="s">
        <v>107</v>
      </c>
      <c r="AU167" s="131">
        <v>9</v>
      </c>
      <c r="AV167" s="131">
        <v>504</v>
      </c>
      <c r="AW167" s="131" t="s">
        <v>106</v>
      </c>
      <c r="AX167" s="183">
        <v>40696</v>
      </c>
      <c r="AY167" s="131">
        <v>12</v>
      </c>
      <c r="AZ167" s="131">
        <v>750</v>
      </c>
      <c r="BA167" s="131">
        <v>672</v>
      </c>
      <c r="BB167" s="125">
        <v>5500</v>
      </c>
      <c r="BC167" s="126">
        <v>56</v>
      </c>
      <c r="BD167" s="124" t="s">
        <v>108</v>
      </c>
      <c r="BE167" s="131">
        <v>56</v>
      </c>
      <c r="BF167" s="136" t="s">
        <v>1026</v>
      </c>
      <c r="BG167" s="131"/>
      <c r="BH167" s="213"/>
      <c r="BI167" s="214"/>
      <c r="BJ167" s="215"/>
      <c r="BK167" s="185"/>
    </row>
    <row r="168" spans="1:63" s="52" customFormat="1" ht="14.25">
      <c r="A168" s="43">
        <v>1</v>
      </c>
      <c r="B168" s="43">
        <v>4</v>
      </c>
      <c r="C168" s="79"/>
      <c r="D168" s="43">
        <v>2115</v>
      </c>
      <c r="E168" s="11">
        <v>0</v>
      </c>
      <c r="F168" s="33">
        <v>39</v>
      </c>
      <c r="G168" s="127" t="s">
        <v>103</v>
      </c>
      <c r="H168" s="105">
        <v>1274154</v>
      </c>
      <c r="I168" s="79">
        <v>10044937</v>
      </c>
      <c r="J168" s="127" t="s">
        <v>439</v>
      </c>
      <c r="K168" s="127">
        <v>53</v>
      </c>
      <c r="L168" s="127" t="s">
        <v>104</v>
      </c>
      <c r="M168" s="127">
        <v>0.18</v>
      </c>
      <c r="N168" s="107">
        <v>0.03</v>
      </c>
      <c r="O168" s="184">
        <v>0.17</v>
      </c>
      <c r="P168" s="129">
        <v>0.21</v>
      </c>
      <c r="Q168" s="181">
        <v>0</v>
      </c>
      <c r="R168" s="112">
        <v>40703</v>
      </c>
      <c r="S168" s="113">
        <v>-5.38</v>
      </c>
      <c r="T168" s="112">
        <v>40703</v>
      </c>
      <c r="U168" s="113">
        <v>-5.59</v>
      </c>
      <c r="V168" s="130" t="s">
        <v>105</v>
      </c>
      <c r="W168" s="115" t="s">
        <v>308</v>
      </c>
      <c r="X168" s="192">
        <v>40703</v>
      </c>
      <c r="Y168" s="132" t="s">
        <v>303</v>
      </c>
      <c r="Z168" s="116"/>
      <c r="AA168" s="117"/>
      <c r="AB168" s="118"/>
      <c r="AC168" s="182" t="s">
        <v>167</v>
      </c>
      <c r="AD168" s="182">
        <v>478</v>
      </c>
      <c r="AE168" s="74"/>
      <c r="AF168" s="31">
        <v>636</v>
      </c>
      <c r="AG168" s="119">
        <v>11007036</v>
      </c>
      <c r="AH168" s="119" t="s">
        <v>119</v>
      </c>
      <c r="AI168" s="119">
        <v>11007426</v>
      </c>
      <c r="AJ168" s="119" t="s">
        <v>139</v>
      </c>
      <c r="AK168" s="119">
        <v>11005547</v>
      </c>
      <c r="AL168" s="119" t="s">
        <v>346</v>
      </c>
      <c r="AM168" s="118" t="s">
        <v>23</v>
      </c>
      <c r="AN168" s="120">
        <v>20000</v>
      </c>
      <c r="AO168" s="121"/>
      <c r="AP168" s="122" t="s">
        <v>106</v>
      </c>
      <c r="AQ168" s="51">
        <v>2115</v>
      </c>
      <c r="AR168" s="68">
        <v>23</v>
      </c>
      <c r="AS168" s="123" t="s">
        <v>332</v>
      </c>
      <c r="AT168" s="131" t="s">
        <v>132</v>
      </c>
      <c r="AU168" s="131">
        <v>9</v>
      </c>
      <c r="AV168" s="131">
        <v>477</v>
      </c>
      <c r="AW168" s="131" t="s">
        <v>106</v>
      </c>
      <c r="AX168" s="183">
        <v>1</v>
      </c>
      <c r="AY168" s="131">
        <v>12</v>
      </c>
      <c r="AZ168" s="131">
        <v>750</v>
      </c>
      <c r="BA168" s="131">
        <v>636</v>
      </c>
      <c r="BB168" s="125">
        <v>20000</v>
      </c>
      <c r="BC168" s="126">
        <v>53</v>
      </c>
      <c r="BD168" s="124" t="s">
        <v>108</v>
      </c>
      <c r="BE168" s="131">
        <v>53</v>
      </c>
      <c r="BF168" s="136"/>
      <c r="BG168" s="131"/>
      <c r="BH168" s="213"/>
      <c r="BI168" s="214"/>
      <c r="BJ168" s="215"/>
      <c r="BK168" s="185"/>
    </row>
    <row r="169" spans="1:63" s="52" customFormat="1" ht="14.25">
      <c r="A169" s="43">
        <v>1</v>
      </c>
      <c r="B169" s="43">
        <v>2</v>
      </c>
      <c r="C169" s="79"/>
      <c r="D169" s="43">
        <v>2115</v>
      </c>
      <c r="E169" s="11" t="s">
        <v>10</v>
      </c>
      <c r="F169" s="33">
        <v>39</v>
      </c>
      <c r="G169" s="127" t="s">
        <v>164</v>
      </c>
      <c r="H169" s="105">
        <v>1273692</v>
      </c>
      <c r="I169" s="79">
        <v>10044927</v>
      </c>
      <c r="J169" s="127" t="s">
        <v>418</v>
      </c>
      <c r="K169" s="127">
        <v>210</v>
      </c>
      <c r="L169" s="127" t="s">
        <v>104</v>
      </c>
      <c r="M169" s="127">
        <v>0.23</v>
      </c>
      <c r="N169" s="107">
        <v>0.42</v>
      </c>
      <c r="O169" s="184">
        <v>0</v>
      </c>
      <c r="P169" s="129">
        <v>0.65</v>
      </c>
      <c r="Q169" s="181">
        <v>0</v>
      </c>
      <c r="R169" s="112">
        <v>40703</v>
      </c>
      <c r="S169" s="113">
        <v>-5.59</v>
      </c>
      <c r="T169" s="112">
        <v>40703</v>
      </c>
      <c r="U169" s="113">
        <v>-6.24</v>
      </c>
      <c r="V169" s="130" t="s">
        <v>105</v>
      </c>
      <c r="W169" s="115" t="s">
        <v>109</v>
      </c>
      <c r="X169" s="192">
        <v>40703</v>
      </c>
      <c r="Y169" s="132" t="s">
        <v>303</v>
      </c>
      <c r="Z169" s="116"/>
      <c r="AA169" s="117"/>
      <c r="AB169" s="118"/>
      <c r="AC169" s="182" t="s">
        <v>167</v>
      </c>
      <c r="AD169" s="182">
        <v>1894</v>
      </c>
      <c r="AE169" s="74"/>
      <c r="AF169" s="31">
        <v>2520</v>
      </c>
      <c r="AG169" s="119">
        <v>11007504</v>
      </c>
      <c r="AH169" s="119" t="s">
        <v>129</v>
      </c>
      <c r="AI169" s="119">
        <v>11001797</v>
      </c>
      <c r="AJ169" s="119" t="s">
        <v>130</v>
      </c>
      <c r="AK169" s="119">
        <v>11004422</v>
      </c>
      <c r="AL169" s="119" t="s">
        <v>168</v>
      </c>
      <c r="AM169" s="118" t="s">
        <v>23</v>
      </c>
      <c r="AN169" s="120">
        <v>6000</v>
      </c>
      <c r="AO169" s="121"/>
      <c r="AP169" s="122" t="s">
        <v>106</v>
      </c>
      <c r="AQ169" s="51"/>
      <c r="AR169" s="68">
        <v>23</v>
      </c>
      <c r="AS169" s="123" t="s">
        <v>351</v>
      </c>
      <c r="AT169" s="131" t="s">
        <v>132</v>
      </c>
      <c r="AU169" s="131">
        <v>9</v>
      </c>
      <c r="AV169" s="131">
        <v>1890</v>
      </c>
      <c r="AW169" s="131" t="s">
        <v>106</v>
      </c>
      <c r="AX169" s="183">
        <v>1</v>
      </c>
      <c r="AY169" s="131">
        <v>12</v>
      </c>
      <c r="AZ169" s="131">
        <v>750</v>
      </c>
      <c r="BA169" s="131">
        <v>2520</v>
      </c>
      <c r="BB169" s="125">
        <v>6000</v>
      </c>
      <c r="BC169" s="126">
        <v>210</v>
      </c>
      <c r="BD169" s="124" t="s">
        <v>108</v>
      </c>
      <c r="BE169" s="131">
        <v>210</v>
      </c>
      <c r="BF169" s="136"/>
      <c r="BG169" s="131"/>
      <c r="BH169" s="213"/>
      <c r="BI169" s="214"/>
      <c r="BJ169" s="215"/>
      <c r="BK169" s="185"/>
    </row>
    <row r="170" spans="1:63" s="52" customFormat="1" ht="14.25">
      <c r="A170" s="43">
        <v>1</v>
      </c>
      <c r="B170" s="43">
        <v>4</v>
      </c>
      <c r="C170" s="79"/>
      <c r="D170" s="43">
        <v>2115</v>
      </c>
      <c r="E170" s="11" t="s">
        <v>10</v>
      </c>
      <c r="F170" s="33">
        <v>39</v>
      </c>
      <c r="G170" s="127" t="s">
        <v>164</v>
      </c>
      <c r="H170" s="105">
        <v>1274497</v>
      </c>
      <c r="I170" s="79">
        <v>10044937</v>
      </c>
      <c r="J170" s="127" t="s">
        <v>439</v>
      </c>
      <c r="K170" s="127">
        <v>270</v>
      </c>
      <c r="L170" s="127" t="s">
        <v>104</v>
      </c>
      <c r="M170" s="127">
        <v>0.23</v>
      </c>
      <c r="N170" s="129">
        <v>0.59</v>
      </c>
      <c r="O170" s="184">
        <v>0</v>
      </c>
      <c r="P170" s="129">
        <v>0.82</v>
      </c>
      <c r="Q170" s="181">
        <v>0</v>
      </c>
      <c r="R170" s="112">
        <v>40703</v>
      </c>
      <c r="S170" s="113">
        <v>-6.24</v>
      </c>
      <c r="T170" s="112">
        <v>40703</v>
      </c>
      <c r="U170" s="113">
        <v>-7.06</v>
      </c>
      <c r="V170" s="130" t="s">
        <v>147</v>
      </c>
      <c r="W170" s="115" t="s">
        <v>109</v>
      </c>
      <c r="X170" s="192">
        <v>40703</v>
      </c>
      <c r="Y170" s="132" t="s">
        <v>352</v>
      </c>
      <c r="Z170" s="116"/>
      <c r="AA170" s="117"/>
      <c r="AB170" s="118"/>
      <c r="AC170" s="182" t="s">
        <v>167</v>
      </c>
      <c r="AD170" s="182">
        <v>2435</v>
      </c>
      <c r="AE170" s="74"/>
      <c r="AF170" s="31">
        <v>3240</v>
      </c>
      <c r="AG170" s="119">
        <v>11007504</v>
      </c>
      <c r="AH170" s="119" t="s">
        <v>129</v>
      </c>
      <c r="AI170" s="119">
        <v>11001797</v>
      </c>
      <c r="AJ170" s="119" t="s">
        <v>130</v>
      </c>
      <c r="AK170" s="119">
        <v>11004422</v>
      </c>
      <c r="AL170" s="119" t="s">
        <v>168</v>
      </c>
      <c r="AM170" s="118" t="s">
        <v>23</v>
      </c>
      <c r="AN170" s="120">
        <v>5500</v>
      </c>
      <c r="AO170" s="121"/>
      <c r="AP170" s="122" t="s">
        <v>106</v>
      </c>
      <c r="AQ170" s="51">
        <v>2115</v>
      </c>
      <c r="AR170" s="68">
        <v>23</v>
      </c>
      <c r="AS170" s="123" t="s">
        <v>351</v>
      </c>
      <c r="AT170" s="131" t="s">
        <v>132</v>
      </c>
      <c r="AU170" s="131">
        <v>9</v>
      </c>
      <c r="AV170" s="131">
        <v>2430</v>
      </c>
      <c r="AW170" s="131" t="s">
        <v>106</v>
      </c>
      <c r="AX170" s="183">
        <v>1</v>
      </c>
      <c r="AY170" s="131">
        <v>12</v>
      </c>
      <c r="AZ170" s="131">
        <v>750</v>
      </c>
      <c r="BA170" s="131">
        <v>3240</v>
      </c>
      <c r="BB170" s="125">
        <v>5500</v>
      </c>
      <c r="BC170" s="126">
        <v>270</v>
      </c>
      <c r="BD170" s="124" t="s">
        <v>108</v>
      </c>
      <c r="BE170" s="131">
        <v>270</v>
      </c>
      <c r="BF170" s="136"/>
      <c r="BG170" s="131"/>
      <c r="BH170" s="213"/>
      <c r="BI170" s="214"/>
      <c r="BJ170" s="215"/>
      <c r="BK170" s="185"/>
    </row>
    <row r="171" spans="1:63" s="52" customFormat="1" ht="17.100000000000001" customHeight="1">
      <c r="A171" s="43">
        <v>0</v>
      </c>
      <c r="B171" s="43">
        <v>0</v>
      </c>
      <c r="C171" s="79"/>
      <c r="D171" s="43" t="s">
        <v>39</v>
      </c>
      <c r="E171" s="11" t="s">
        <v>10</v>
      </c>
      <c r="F171" s="33" t="e">
        <v>#N/A</v>
      </c>
      <c r="G171" s="127"/>
      <c r="H171" s="105"/>
      <c r="I171" s="79"/>
      <c r="J171" s="127" t="s">
        <v>370</v>
      </c>
      <c r="K171" s="127"/>
      <c r="L171" s="127"/>
      <c r="M171" s="127"/>
      <c r="N171" s="129">
        <v>2</v>
      </c>
      <c r="O171" s="184">
        <v>0</v>
      </c>
      <c r="P171" s="129">
        <v>0</v>
      </c>
      <c r="Q171" s="181"/>
      <c r="R171" s="112">
        <v>40703</v>
      </c>
      <c r="S171" s="113">
        <v>-7.06</v>
      </c>
      <c r="T171" s="112">
        <v>40703</v>
      </c>
      <c r="U171" s="113">
        <v>-7.06</v>
      </c>
      <c r="V171" s="130"/>
      <c r="W171" s="115"/>
      <c r="X171" s="192"/>
      <c r="Y171" s="132" t="s">
        <v>259</v>
      </c>
      <c r="Z171" s="116"/>
      <c r="AA171" s="117"/>
      <c r="AB171" s="118"/>
      <c r="AC171" s="182"/>
      <c r="AD171" s="182"/>
      <c r="AE171" s="74"/>
      <c r="AF171" s="31">
        <v>0</v>
      </c>
      <c r="AG171" s="119"/>
      <c r="AH171" s="119"/>
      <c r="AI171" s="119"/>
      <c r="AJ171" s="119"/>
      <c r="AK171" s="119"/>
      <c r="AL171" s="119"/>
      <c r="AM171" s="118" t="s">
        <v>23</v>
      </c>
      <c r="AN171" s="120"/>
      <c r="AO171" s="121"/>
      <c r="AP171" s="122">
        <v>0</v>
      </c>
      <c r="AQ171" s="51" t="s">
        <v>39</v>
      </c>
      <c r="AR171" s="68">
        <v>23</v>
      </c>
      <c r="AS171" s="123" t="s">
        <v>890</v>
      </c>
      <c r="AT171" s="131" t="s">
        <v>260</v>
      </c>
      <c r="AU171" s="131"/>
      <c r="AV171" s="131"/>
      <c r="AW171" s="131"/>
      <c r="AX171" s="183"/>
      <c r="AY171" s="131"/>
      <c r="AZ171" s="131"/>
      <c r="BA171" s="131"/>
      <c r="BB171" s="125">
        <v>0</v>
      </c>
      <c r="BC171" s="126">
        <v>0</v>
      </c>
      <c r="BD171" s="124"/>
      <c r="BE171" s="131">
        <v>0</v>
      </c>
      <c r="BF171" s="136"/>
      <c r="BG171" s="131"/>
      <c r="BH171" s="213"/>
      <c r="BI171" s="214"/>
      <c r="BJ171" s="215"/>
      <c r="BK171" s="185"/>
    </row>
    <row r="172" spans="1:63" s="52" customFormat="1" ht="17.100000000000001" customHeight="1">
      <c r="A172" s="43">
        <v>1</v>
      </c>
      <c r="B172" s="43">
        <v>1</v>
      </c>
      <c r="C172" s="79"/>
      <c r="D172" s="79">
        <v>2102</v>
      </c>
      <c r="E172" s="11" t="s">
        <v>10</v>
      </c>
      <c r="F172" s="33">
        <v>28</v>
      </c>
      <c r="G172" s="127" t="s">
        <v>165</v>
      </c>
      <c r="H172" s="139">
        <v>1273345</v>
      </c>
      <c r="I172" s="79">
        <v>12006850</v>
      </c>
      <c r="J172" s="127" t="s">
        <v>1027</v>
      </c>
      <c r="K172" s="127">
        <v>66666</v>
      </c>
      <c r="L172" s="127" t="s">
        <v>127</v>
      </c>
      <c r="M172" s="127">
        <v>0.23</v>
      </c>
      <c r="N172" s="107">
        <v>8.33</v>
      </c>
      <c r="O172" s="184">
        <v>0</v>
      </c>
      <c r="P172" s="129">
        <v>8.56</v>
      </c>
      <c r="Q172" s="181">
        <v>0</v>
      </c>
      <c r="R172" s="112">
        <v>40703</v>
      </c>
      <c r="S172" s="113">
        <v>-7.06</v>
      </c>
      <c r="T172" s="112">
        <v>40703</v>
      </c>
      <c r="U172" s="113">
        <v>-15.62</v>
      </c>
      <c r="V172" s="130" t="s">
        <v>105</v>
      </c>
      <c r="W172" s="115" t="s">
        <v>109</v>
      </c>
      <c r="X172" s="192">
        <v>40703</v>
      </c>
      <c r="Y172" s="138" t="s">
        <v>209</v>
      </c>
      <c r="Z172" s="116"/>
      <c r="AA172" s="117"/>
      <c r="AB172" s="118"/>
      <c r="AC172" s="182" t="s">
        <v>897</v>
      </c>
      <c r="AD172" s="182">
        <v>50000</v>
      </c>
      <c r="AE172" s="74"/>
      <c r="AF172" s="31">
        <v>66666</v>
      </c>
      <c r="AG172" s="119">
        <v>11008315</v>
      </c>
      <c r="AH172" s="119" t="s">
        <v>1028</v>
      </c>
      <c r="AI172" s="119">
        <v>11001052</v>
      </c>
      <c r="AJ172" s="119" t="s">
        <v>468</v>
      </c>
      <c r="AK172" s="119"/>
      <c r="AL172" s="119"/>
      <c r="AM172" s="118" t="s">
        <v>23</v>
      </c>
      <c r="AN172" s="120">
        <v>8000</v>
      </c>
      <c r="AO172" s="121"/>
      <c r="AP172" s="122" t="s">
        <v>166</v>
      </c>
      <c r="AQ172" s="51">
        <v>2102</v>
      </c>
      <c r="AR172" s="68">
        <v>23</v>
      </c>
      <c r="AS172" s="123" t="s">
        <v>890</v>
      </c>
      <c r="AT172" s="131" t="s">
        <v>132</v>
      </c>
      <c r="AU172" s="131">
        <v>0.75</v>
      </c>
      <c r="AV172" s="131">
        <v>49999.5</v>
      </c>
      <c r="AW172" s="131" t="s">
        <v>166</v>
      </c>
      <c r="AX172" s="183">
        <v>40696</v>
      </c>
      <c r="AY172" s="131">
        <v>1</v>
      </c>
      <c r="AZ172" s="131">
        <v>750</v>
      </c>
      <c r="BA172" s="131">
        <v>66666</v>
      </c>
      <c r="BB172" s="125">
        <v>8000</v>
      </c>
      <c r="BC172" s="126">
        <v>5556</v>
      </c>
      <c r="BD172" s="124" t="s">
        <v>194</v>
      </c>
      <c r="BE172" s="131">
        <v>5555.5</v>
      </c>
      <c r="BF172" s="136" t="s">
        <v>1028</v>
      </c>
      <c r="BG172" s="131"/>
      <c r="BH172" s="213"/>
      <c r="BI172" s="214"/>
      <c r="BJ172" s="215"/>
      <c r="BK172" s="185"/>
    </row>
    <row r="173" spans="1:63" s="52" customFormat="1" ht="14.25">
      <c r="A173" s="43">
        <v>0</v>
      </c>
      <c r="B173" s="43">
        <v>0</v>
      </c>
      <c r="C173" s="79"/>
      <c r="D173" s="43" t="s">
        <v>39</v>
      </c>
      <c r="E173" s="11" t="s">
        <v>10</v>
      </c>
      <c r="F173" s="33" t="e">
        <v>#N/A</v>
      </c>
      <c r="G173" s="127"/>
      <c r="H173" s="105"/>
      <c r="I173" s="79"/>
      <c r="J173" s="127" t="s">
        <v>370</v>
      </c>
      <c r="K173" s="127"/>
      <c r="L173" s="127"/>
      <c r="M173" s="127"/>
      <c r="N173" s="107">
        <v>2</v>
      </c>
      <c r="O173" s="184">
        <v>0</v>
      </c>
      <c r="P173" s="129">
        <v>0</v>
      </c>
      <c r="Q173" s="181"/>
      <c r="R173" s="112">
        <v>40703</v>
      </c>
      <c r="S173" s="113">
        <v>-15.62</v>
      </c>
      <c r="T173" s="112">
        <v>40703</v>
      </c>
      <c r="U173" s="113">
        <v>-15.62</v>
      </c>
      <c r="V173" s="130"/>
      <c r="W173" s="115"/>
      <c r="X173" s="192"/>
      <c r="Y173" s="132" t="s">
        <v>259</v>
      </c>
      <c r="Z173" s="116"/>
      <c r="AA173" s="117"/>
      <c r="AB173" s="118"/>
      <c r="AC173" s="182"/>
      <c r="AD173" s="182"/>
      <c r="AE173" s="74"/>
      <c r="AF173" s="31">
        <v>0</v>
      </c>
      <c r="AG173" s="119"/>
      <c r="AH173" s="119"/>
      <c r="AI173" s="119"/>
      <c r="AJ173" s="119"/>
      <c r="AK173" s="119"/>
      <c r="AL173" s="119"/>
      <c r="AM173" s="118" t="s">
        <v>23</v>
      </c>
      <c r="AN173" s="120"/>
      <c r="AO173" s="121"/>
      <c r="AP173" s="122">
        <v>0</v>
      </c>
      <c r="AQ173" s="51" t="s">
        <v>39</v>
      </c>
      <c r="AR173" s="68">
        <v>23</v>
      </c>
      <c r="AS173" s="123" t="s">
        <v>890</v>
      </c>
      <c r="AT173" s="131" t="s">
        <v>260</v>
      </c>
      <c r="AU173" s="131"/>
      <c r="AV173" s="131"/>
      <c r="AW173" s="131"/>
      <c r="AX173" s="183"/>
      <c r="AY173" s="131"/>
      <c r="AZ173" s="131"/>
      <c r="BA173" s="131"/>
      <c r="BB173" s="125">
        <v>0</v>
      </c>
      <c r="BC173" s="126">
        <v>0</v>
      </c>
      <c r="BD173" s="124"/>
      <c r="BE173" s="131">
        <v>0</v>
      </c>
      <c r="BF173" s="136"/>
      <c r="BG173" s="131"/>
      <c r="BH173" s="213"/>
      <c r="BI173" s="214"/>
      <c r="BJ173" s="215"/>
      <c r="BK173" s="185"/>
    </row>
    <row r="174" spans="1:63" s="52" customFormat="1" ht="14.25">
      <c r="A174" s="43">
        <v>1</v>
      </c>
      <c r="B174" s="43">
        <v>2</v>
      </c>
      <c r="C174" s="79"/>
      <c r="D174" s="43">
        <v>3182</v>
      </c>
      <c r="E174" s="11">
        <v>0</v>
      </c>
      <c r="F174" s="33">
        <v>246</v>
      </c>
      <c r="G174" s="127" t="s">
        <v>182</v>
      </c>
      <c r="H174" s="105">
        <v>7085160</v>
      </c>
      <c r="I174" s="79">
        <v>10048899</v>
      </c>
      <c r="J174" s="127" t="s">
        <v>829</v>
      </c>
      <c r="K174" s="127">
        <v>2463</v>
      </c>
      <c r="L174" s="127" t="s">
        <v>104</v>
      </c>
      <c r="M174" s="127">
        <v>0.23</v>
      </c>
      <c r="N174" s="107">
        <v>6.57</v>
      </c>
      <c r="O174" s="184">
        <v>0</v>
      </c>
      <c r="P174" s="107">
        <v>6.8</v>
      </c>
      <c r="Q174" s="181" t="e">
        <v>#N/A</v>
      </c>
      <c r="R174" s="112">
        <v>40703</v>
      </c>
      <c r="S174" s="113">
        <v>-15.62</v>
      </c>
      <c r="T174" s="112">
        <v>40703</v>
      </c>
      <c r="U174" s="113">
        <v>-22.42</v>
      </c>
      <c r="V174" s="130" t="s">
        <v>105</v>
      </c>
      <c r="W174" s="115" t="s">
        <v>109</v>
      </c>
      <c r="X174" s="192" t="e">
        <v>#N/A</v>
      </c>
      <c r="Y174" s="132" t="s">
        <v>352</v>
      </c>
      <c r="Z174" s="116"/>
      <c r="AA174" s="117"/>
      <c r="AB174" s="118"/>
      <c r="AC174" s="182"/>
      <c r="AD174" s="182"/>
      <c r="AE174" s="74"/>
      <c r="AF174" s="31">
        <v>14778</v>
      </c>
      <c r="AG174" s="119"/>
      <c r="AH174" s="119"/>
      <c r="AI174" s="119"/>
      <c r="AJ174" s="119"/>
      <c r="AK174" s="119"/>
      <c r="AL174" s="119"/>
      <c r="AM174" s="118" t="s">
        <v>23</v>
      </c>
      <c r="AN174" s="120">
        <v>2250</v>
      </c>
      <c r="AO174" s="121"/>
      <c r="AP174" s="122" t="s">
        <v>183</v>
      </c>
      <c r="AQ174" s="51">
        <v>3182</v>
      </c>
      <c r="AR174" s="68">
        <v>23</v>
      </c>
      <c r="AS174" s="123" t="s">
        <v>890</v>
      </c>
      <c r="AT174" s="131" t="e">
        <v>#N/A</v>
      </c>
      <c r="AU174" s="131">
        <v>4.5</v>
      </c>
      <c r="AV174" s="131">
        <v>11083.5</v>
      </c>
      <c r="AW174" s="131" t="s">
        <v>183</v>
      </c>
      <c r="AX174" s="183">
        <v>40696</v>
      </c>
      <c r="AY174" s="131">
        <v>6</v>
      </c>
      <c r="AZ174" s="131">
        <v>750</v>
      </c>
      <c r="BA174" s="131">
        <v>14778</v>
      </c>
      <c r="BB174" s="125">
        <v>2250</v>
      </c>
      <c r="BC174" s="126">
        <v>1232</v>
      </c>
      <c r="BD174" s="124" t="s">
        <v>108</v>
      </c>
      <c r="BE174" s="131">
        <v>2463</v>
      </c>
      <c r="BF174" s="136" t="s">
        <v>1029</v>
      </c>
      <c r="BG174" s="131"/>
      <c r="BH174" s="213"/>
      <c r="BI174" s="214"/>
      <c r="BJ174" s="215"/>
      <c r="BK174" s="185"/>
    </row>
    <row r="175" spans="1:63" s="52" customFormat="1" ht="14.25">
      <c r="A175" s="43">
        <v>1</v>
      </c>
      <c r="B175" s="43">
        <v>1</v>
      </c>
      <c r="C175" s="79"/>
      <c r="D175" s="79">
        <v>1181</v>
      </c>
      <c r="E175" s="11">
        <v>0</v>
      </c>
      <c r="F175" s="33">
        <v>903</v>
      </c>
      <c r="G175" s="127" t="s">
        <v>182</v>
      </c>
      <c r="H175" s="105">
        <v>1274273</v>
      </c>
      <c r="I175" s="79">
        <v>10050017</v>
      </c>
      <c r="J175" s="104" t="s">
        <v>383</v>
      </c>
      <c r="K175" s="127">
        <v>66</v>
      </c>
      <c r="L175" s="127" t="s">
        <v>104</v>
      </c>
      <c r="M175" s="127">
        <v>0.23</v>
      </c>
      <c r="N175" s="107">
        <v>0.09</v>
      </c>
      <c r="O175" s="184">
        <v>0</v>
      </c>
      <c r="P175" s="129">
        <v>0.32</v>
      </c>
      <c r="Q175" s="181">
        <v>1</v>
      </c>
      <c r="R175" s="112">
        <v>40703</v>
      </c>
      <c r="S175" s="113">
        <v>-22.42</v>
      </c>
      <c r="T175" s="112">
        <v>40703</v>
      </c>
      <c r="U175" s="113">
        <v>-22.74</v>
      </c>
      <c r="V175" s="130" t="s">
        <v>147</v>
      </c>
      <c r="W175" s="115" t="s">
        <v>109</v>
      </c>
      <c r="X175" s="192">
        <v>40704</v>
      </c>
      <c r="Y175" s="134" t="s">
        <v>303</v>
      </c>
      <c r="Z175" s="116"/>
      <c r="AA175" s="117"/>
      <c r="AB175" s="118"/>
      <c r="AC175" s="182"/>
      <c r="AD175" s="182"/>
      <c r="AE175" s="74"/>
      <c r="AF175" s="31">
        <v>396</v>
      </c>
      <c r="AG175" s="119"/>
      <c r="AH175" s="119"/>
      <c r="AI175" s="119"/>
      <c r="AJ175" s="119"/>
      <c r="AK175" s="119"/>
      <c r="AL175" s="119"/>
      <c r="AM175" s="118" t="s">
        <v>23</v>
      </c>
      <c r="AN175" s="120">
        <v>4500</v>
      </c>
      <c r="AO175" s="121"/>
      <c r="AP175" s="122" t="s">
        <v>183</v>
      </c>
      <c r="AQ175" s="51">
        <v>1181</v>
      </c>
      <c r="AR175" s="68">
        <v>23</v>
      </c>
      <c r="AS175" s="123" t="s">
        <v>351</v>
      </c>
      <c r="AT175" s="131" t="s">
        <v>126</v>
      </c>
      <c r="AU175" s="131">
        <v>4.5</v>
      </c>
      <c r="AV175" s="131">
        <v>297</v>
      </c>
      <c r="AW175" s="131" t="s">
        <v>183</v>
      </c>
      <c r="AX175" s="183">
        <v>1</v>
      </c>
      <c r="AY175" s="131">
        <v>6</v>
      </c>
      <c r="AZ175" s="131">
        <v>750</v>
      </c>
      <c r="BA175" s="131">
        <v>396</v>
      </c>
      <c r="BB175" s="125">
        <v>4500</v>
      </c>
      <c r="BC175" s="126">
        <v>33</v>
      </c>
      <c r="BD175" s="124" t="s">
        <v>108</v>
      </c>
      <c r="BE175" s="131">
        <v>66</v>
      </c>
      <c r="BF175" s="136"/>
      <c r="BG175" s="131"/>
      <c r="BH175" s="213"/>
      <c r="BI175" s="214"/>
      <c r="BJ175" s="215"/>
      <c r="BK175" s="185"/>
    </row>
    <row r="176" spans="1:63" s="52" customFormat="1" ht="14.25">
      <c r="A176" s="43">
        <v>1</v>
      </c>
      <c r="B176" s="43">
        <v>2</v>
      </c>
      <c r="C176" s="79"/>
      <c r="D176" s="79">
        <v>2324</v>
      </c>
      <c r="E176" s="11">
        <v>0</v>
      </c>
      <c r="F176" s="33">
        <v>53</v>
      </c>
      <c r="G176" s="127" t="s">
        <v>182</v>
      </c>
      <c r="H176" s="105">
        <v>1273834</v>
      </c>
      <c r="I176" s="79">
        <v>10045195</v>
      </c>
      <c r="J176" s="127" t="s">
        <v>1030</v>
      </c>
      <c r="K176" s="127">
        <v>154</v>
      </c>
      <c r="L176" s="127" t="s">
        <v>104</v>
      </c>
      <c r="M176" s="127">
        <v>0.23</v>
      </c>
      <c r="N176" s="107">
        <v>0.41</v>
      </c>
      <c r="O176" s="184">
        <v>0</v>
      </c>
      <c r="P176" s="129">
        <v>0.64</v>
      </c>
      <c r="Q176" s="181">
        <v>1</v>
      </c>
      <c r="R176" s="112">
        <v>40703</v>
      </c>
      <c r="S176" s="113">
        <v>-22.74</v>
      </c>
      <c r="T176" s="112">
        <v>40703</v>
      </c>
      <c r="U176" s="113">
        <v>-23.38</v>
      </c>
      <c r="V176" s="130" t="s">
        <v>105</v>
      </c>
      <c r="W176" s="115" t="s">
        <v>109</v>
      </c>
      <c r="X176" s="192">
        <v>40704</v>
      </c>
      <c r="Y176" s="132" t="s">
        <v>303</v>
      </c>
      <c r="Z176" s="116"/>
      <c r="AA176" s="117"/>
      <c r="AB176" s="118"/>
      <c r="AC176" s="182"/>
      <c r="AD176" s="182"/>
      <c r="AE176" s="74"/>
      <c r="AF176" s="31">
        <v>1848</v>
      </c>
      <c r="AG176" s="119"/>
      <c r="AH176" s="119"/>
      <c r="AI176" s="119"/>
      <c r="AJ176" s="119"/>
      <c r="AK176" s="119">
        <v>11004464</v>
      </c>
      <c r="AL176" s="119" t="s">
        <v>170</v>
      </c>
      <c r="AM176" s="118" t="s">
        <v>23</v>
      </c>
      <c r="AN176" s="120">
        <v>4500</v>
      </c>
      <c r="AO176" s="121"/>
      <c r="AP176" s="122" t="s">
        <v>183</v>
      </c>
      <c r="AQ176" s="51">
        <v>2324</v>
      </c>
      <c r="AR176" s="68">
        <v>23</v>
      </c>
      <c r="AS176" s="123" t="s">
        <v>332</v>
      </c>
      <c r="AT176" s="131" t="s">
        <v>126</v>
      </c>
      <c r="AU176" s="131">
        <v>9</v>
      </c>
      <c r="AV176" s="131">
        <v>1386</v>
      </c>
      <c r="AW176" s="131" t="s">
        <v>183</v>
      </c>
      <c r="AX176" s="183">
        <v>1</v>
      </c>
      <c r="AY176" s="131">
        <v>12</v>
      </c>
      <c r="AZ176" s="131">
        <v>750</v>
      </c>
      <c r="BA176" s="131">
        <v>1848</v>
      </c>
      <c r="BB176" s="125">
        <v>4500</v>
      </c>
      <c r="BC176" s="126">
        <v>154</v>
      </c>
      <c r="BD176" s="124" t="s">
        <v>108</v>
      </c>
      <c r="BE176" s="131">
        <v>154</v>
      </c>
      <c r="BF176" s="136"/>
      <c r="BG176" s="131"/>
      <c r="BH176" s="213"/>
      <c r="BI176" s="214"/>
      <c r="BJ176" s="215"/>
      <c r="BK176" s="185"/>
    </row>
    <row r="177" spans="1:63" s="52" customFormat="1" ht="13.5" customHeight="1">
      <c r="A177" s="43">
        <v>1</v>
      </c>
      <c r="B177" s="43">
        <v>2</v>
      </c>
      <c r="C177" s="79"/>
      <c r="D177" s="79">
        <v>2188</v>
      </c>
      <c r="E177" s="11">
        <v>0</v>
      </c>
      <c r="F177" s="33">
        <v>143</v>
      </c>
      <c r="G177" s="127" t="s">
        <v>182</v>
      </c>
      <c r="H177" s="105">
        <v>1273854</v>
      </c>
      <c r="I177" s="79">
        <v>10047805</v>
      </c>
      <c r="J177" s="127" t="s">
        <v>1031</v>
      </c>
      <c r="K177" s="127">
        <v>510</v>
      </c>
      <c r="L177" s="127" t="s">
        <v>104</v>
      </c>
      <c r="M177" s="127">
        <v>0.23</v>
      </c>
      <c r="N177" s="107">
        <v>0.68</v>
      </c>
      <c r="O177" s="184">
        <v>0</v>
      </c>
      <c r="P177" s="129">
        <v>0.91</v>
      </c>
      <c r="Q177" s="181">
        <v>0</v>
      </c>
      <c r="R177" s="112">
        <v>40703</v>
      </c>
      <c r="S177" s="113">
        <v>-23.38</v>
      </c>
      <c r="T177" s="112">
        <v>40704</v>
      </c>
      <c r="U177" s="113">
        <v>-0.28999999999999998</v>
      </c>
      <c r="V177" s="130" t="s">
        <v>105</v>
      </c>
      <c r="W177" s="115" t="s">
        <v>109</v>
      </c>
      <c r="X177" s="192">
        <v>40704</v>
      </c>
      <c r="Y177" s="135" t="s">
        <v>303</v>
      </c>
      <c r="Z177" s="116"/>
      <c r="AA177" s="117"/>
      <c r="AB177" s="118"/>
      <c r="AC177" s="182"/>
      <c r="AD177" s="182"/>
      <c r="AE177" s="74"/>
      <c r="AF177" s="31">
        <v>3060</v>
      </c>
      <c r="AG177" s="119"/>
      <c r="AH177" s="119"/>
      <c r="AI177" s="119"/>
      <c r="AJ177" s="119"/>
      <c r="AK177" s="119"/>
      <c r="AL177" s="119"/>
      <c r="AM177" s="118" t="s">
        <v>23</v>
      </c>
      <c r="AN177" s="120">
        <v>4500</v>
      </c>
      <c r="AO177" s="121"/>
      <c r="AP177" s="122" t="s">
        <v>183</v>
      </c>
      <c r="AQ177" s="51"/>
      <c r="AR177" s="68">
        <v>23</v>
      </c>
      <c r="AS177" s="123" t="s">
        <v>332</v>
      </c>
      <c r="AT177" s="131" t="s">
        <v>132</v>
      </c>
      <c r="AU177" s="131">
        <v>4.5</v>
      </c>
      <c r="AV177" s="131">
        <v>2295</v>
      </c>
      <c r="AW177" s="131" t="s">
        <v>183</v>
      </c>
      <c r="AX177" s="183">
        <v>1</v>
      </c>
      <c r="AY177" s="131">
        <v>6</v>
      </c>
      <c r="AZ177" s="131">
        <v>750</v>
      </c>
      <c r="BA177" s="131">
        <v>3060</v>
      </c>
      <c r="BB177" s="125">
        <v>4500</v>
      </c>
      <c r="BC177" s="126">
        <v>255</v>
      </c>
      <c r="BD177" s="124" t="s">
        <v>108</v>
      </c>
      <c r="BE177" s="131">
        <v>510</v>
      </c>
      <c r="BF177" s="136"/>
      <c r="BG177" s="131"/>
      <c r="BH177" s="213"/>
      <c r="BI177" s="214"/>
      <c r="BJ177" s="215"/>
      <c r="BK177" s="185"/>
    </row>
    <row r="178" spans="1:63" s="52" customFormat="1" ht="14.25">
      <c r="A178" s="43">
        <v>1</v>
      </c>
      <c r="B178" s="43">
        <v>2</v>
      </c>
      <c r="C178" s="79"/>
      <c r="D178" s="79">
        <v>2188</v>
      </c>
      <c r="E178" s="11">
        <v>0</v>
      </c>
      <c r="F178" s="33">
        <v>143</v>
      </c>
      <c r="G178" s="127" t="s">
        <v>182</v>
      </c>
      <c r="H178" s="105">
        <v>1274309</v>
      </c>
      <c r="I178" s="79">
        <v>10047805</v>
      </c>
      <c r="J178" s="127" t="s">
        <v>1031</v>
      </c>
      <c r="K178" s="127">
        <v>700</v>
      </c>
      <c r="L178" s="127" t="s">
        <v>104</v>
      </c>
      <c r="M178" s="127">
        <v>0.23</v>
      </c>
      <c r="N178" s="129">
        <v>1.87</v>
      </c>
      <c r="O178" s="184">
        <v>0</v>
      </c>
      <c r="P178" s="129">
        <v>2.1</v>
      </c>
      <c r="Q178" s="181">
        <v>0</v>
      </c>
      <c r="R178" s="112">
        <v>40704</v>
      </c>
      <c r="S178" s="113">
        <v>-0.28999999999999998</v>
      </c>
      <c r="T178" s="112">
        <v>40704</v>
      </c>
      <c r="U178" s="113">
        <v>-2.39</v>
      </c>
      <c r="V178" s="130" t="s">
        <v>105</v>
      </c>
      <c r="W178" s="115" t="s">
        <v>109</v>
      </c>
      <c r="X178" s="192">
        <v>40704</v>
      </c>
      <c r="Y178" s="132" t="s">
        <v>352</v>
      </c>
      <c r="Z178" s="116"/>
      <c r="AA178" s="117"/>
      <c r="AB178" s="118"/>
      <c r="AC178" s="182"/>
      <c r="AD178" s="182"/>
      <c r="AE178" s="74"/>
      <c r="AF178" s="31">
        <v>4200</v>
      </c>
      <c r="AG178" s="119"/>
      <c r="AH178" s="119"/>
      <c r="AI178" s="119"/>
      <c r="AJ178" s="119"/>
      <c r="AK178" s="119"/>
      <c r="AL178" s="119"/>
      <c r="AM178" s="118" t="s">
        <v>23</v>
      </c>
      <c r="AN178" s="120">
        <v>2250</v>
      </c>
      <c r="AO178" s="121"/>
      <c r="AP178" s="122" t="s">
        <v>183</v>
      </c>
      <c r="AQ178" s="51">
        <v>2188</v>
      </c>
      <c r="AR178" s="68">
        <v>23</v>
      </c>
      <c r="AS178" s="123" t="s">
        <v>890</v>
      </c>
      <c r="AT178" s="131" t="s">
        <v>132</v>
      </c>
      <c r="AU178" s="131">
        <v>4.5</v>
      </c>
      <c r="AV178" s="131">
        <v>3150</v>
      </c>
      <c r="AW178" s="131" t="s">
        <v>183</v>
      </c>
      <c r="AX178" s="183">
        <v>1</v>
      </c>
      <c r="AY178" s="131">
        <v>6</v>
      </c>
      <c r="AZ178" s="131">
        <v>750</v>
      </c>
      <c r="BA178" s="131">
        <v>4200</v>
      </c>
      <c r="BB178" s="125">
        <v>2250</v>
      </c>
      <c r="BC178" s="126">
        <v>350</v>
      </c>
      <c r="BD178" s="124" t="s">
        <v>108</v>
      </c>
      <c r="BE178" s="131">
        <v>700</v>
      </c>
      <c r="BF178" s="136"/>
      <c r="BG178" s="131"/>
      <c r="BH178" s="213"/>
      <c r="BI178" s="214"/>
      <c r="BJ178" s="215"/>
      <c r="BK178" s="185"/>
    </row>
    <row r="179" spans="1:63" s="52" customFormat="1" ht="14.25">
      <c r="A179" s="43">
        <v>1</v>
      </c>
      <c r="B179" s="43">
        <v>2</v>
      </c>
      <c r="C179" s="79"/>
      <c r="D179" s="79">
        <v>2123</v>
      </c>
      <c r="E179" s="11">
        <v>0</v>
      </c>
      <c r="F179" s="33">
        <v>44</v>
      </c>
      <c r="G179" s="127" t="s">
        <v>182</v>
      </c>
      <c r="H179" s="105">
        <v>1273054</v>
      </c>
      <c r="I179" s="79">
        <v>10045265</v>
      </c>
      <c r="J179" s="127" t="s">
        <v>1032</v>
      </c>
      <c r="K179" s="127">
        <v>182</v>
      </c>
      <c r="L179" s="127" t="s">
        <v>104</v>
      </c>
      <c r="M179" s="127">
        <v>0.23</v>
      </c>
      <c r="N179" s="107">
        <v>0.42</v>
      </c>
      <c r="O179" s="184">
        <v>0</v>
      </c>
      <c r="P179" s="129">
        <v>0.65</v>
      </c>
      <c r="Q179" s="181">
        <v>1</v>
      </c>
      <c r="R179" s="112">
        <v>40704</v>
      </c>
      <c r="S179" s="113">
        <v>-2.39</v>
      </c>
      <c r="T179" s="112">
        <v>40704</v>
      </c>
      <c r="U179" s="113">
        <v>-3.04</v>
      </c>
      <c r="V179" s="130" t="s">
        <v>105</v>
      </c>
      <c r="W179" s="115" t="s">
        <v>109</v>
      </c>
      <c r="X179" s="192">
        <v>40705</v>
      </c>
      <c r="Y179" s="132" t="s">
        <v>303</v>
      </c>
      <c r="Z179" s="116"/>
      <c r="AA179" s="117"/>
      <c r="AB179" s="118"/>
      <c r="AC179" s="182"/>
      <c r="AD179" s="182"/>
      <c r="AE179" s="74"/>
      <c r="AF179" s="31">
        <v>2184</v>
      </c>
      <c r="AG179" s="119"/>
      <c r="AH179" s="119"/>
      <c r="AI179" s="119"/>
      <c r="AJ179" s="119"/>
      <c r="AK179" s="119">
        <v>11004419</v>
      </c>
      <c r="AL179" s="119" t="s">
        <v>208</v>
      </c>
      <c r="AM179" s="118" t="s">
        <v>23</v>
      </c>
      <c r="AN179" s="120">
        <v>5200</v>
      </c>
      <c r="AO179" s="121"/>
      <c r="AP179" s="122" t="s">
        <v>183</v>
      </c>
      <c r="AQ179" s="51">
        <v>2123</v>
      </c>
      <c r="AR179" s="68">
        <v>23</v>
      </c>
      <c r="AS179" s="123" t="s">
        <v>332</v>
      </c>
      <c r="AT179" s="131" t="s">
        <v>126</v>
      </c>
      <c r="AU179" s="131">
        <v>9</v>
      </c>
      <c r="AV179" s="131">
        <v>1638</v>
      </c>
      <c r="AW179" s="131" t="s">
        <v>183</v>
      </c>
      <c r="AX179" s="183">
        <v>1</v>
      </c>
      <c r="AY179" s="131">
        <v>12</v>
      </c>
      <c r="AZ179" s="131">
        <v>750</v>
      </c>
      <c r="BA179" s="131">
        <v>2184</v>
      </c>
      <c r="BB179" s="125">
        <v>5200</v>
      </c>
      <c r="BC179" s="126">
        <v>182</v>
      </c>
      <c r="BD179" s="124" t="s">
        <v>108</v>
      </c>
      <c r="BE179" s="131">
        <v>182</v>
      </c>
      <c r="BF179" s="136"/>
      <c r="BG179" s="131"/>
      <c r="BH179" s="213"/>
      <c r="BI179" s="214"/>
      <c r="BJ179" s="215"/>
      <c r="BK179" s="185"/>
    </row>
    <row r="180" spans="1:63" s="52" customFormat="1" ht="14.25">
      <c r="A180" s="43">
        <v>1</v>
      </c>
      <c r="B180" s="43">
        <v>2</v>
      </c>
      <c r="C180" s="79"/>
      <c r="D180" s="79">
        <v>1113</v>
      </c>
      <c r="E180" s="11">
        <v>0</v>
      </c>
      <c r="F180" s="33">
        <v>13</v>
      </c>
      <c r="G180" s="127" t="s">
        <v>164</v>
      </c>
      <c r="H180" s="105">
        <v>1274690</v>
      </c>
      <c r="I180" s="79">
        <v>10054107</v>
      </c>
      <c r="J180" s="127" t="s">
        <v>432</v>
      </c>
      <c r="K180" s="127">
        <v>437</v>
      </c>
      <c r="L180" s="127" t="s">
        <v>104</v>
      </c>
      <c r="M180" s="127">
        <v>0.23</v>
      </c>
      <c r="N180" s="107">
        <v>0.48</v>
      </c>
      <c r="O180" s="184">
        <v>0.17</v>
      </c>
      <c r="P180" s="129">
        <v>0.71</v>
      </c>
      <c r="Q180" s="181">
        <v>1</v>
      </c>
      <c r="R180" s="112">
        <v>40704</v>
      </c>
      <c r="S180" s="113">
        <v>-3.04</v>
      </c>
      <c r="T180" s="112">
        <v>40704</v>
      </c>
      <c r="U180" s="113">
        <v>-3.75</v>
      </c>
      <c r="V180" s="130" t="s">
        <v>105</v>
      </c>
      <c r="W180" s="115" t="s">
        <v>133</v>
      </c>
      <c r="X180" s="192">
        <v>40705</v>
      </c>
      <c r="Y180" s="132" t="s">
        <v>352</v>
      </c>
      <c r="Z180" s="116"/>
      <c r="AA180" s="117"/>
      <c r="AB180" s="118"/>
      <c r="AC180" s="182" t="s">
        <v>349</v>
      </c>
      <c r="AD180" s="182">
        <v>1967</v>
      </c>
      <c r="AE180" s="74"/>
      <c r="AF180" s="31">
        <v>2622</v>
      </c>
      <c r="AG180" s="119">
        <v>11007039</v>
      </c>
      <c r="AH180" s="119" t="s">
        <v>156</v>
      </c>
      <c r="AI180" s="119">
        <v>11005652</v>
      </c>
      <c r="AJ180" s="119" t="s">
        <v>233</v>
      </c>
      <c r="AK180" s="119"/>
      <c r="AL180" s="119"/>
      <c r="AM180" s="118" t="s">
        <v>23</v>
      </c>
      <c r="AN180" s="120">
        <v>5500</v>
      </c>
      <c r="AO180" s="121"/>
      <c r="AP180" s="122" t="s">
        <v>106</v>
      </c>
      <c r="AQ180" s="51">
        <v>1113</v>
      </c>
      <c r="AR180" s="68">
        <v>23</v>
      </c>
      <c r="AS180" s="123" t="s">
        <v>890</v>
      </c>
      <c r="AT180" s="131" t="s">
        <v>126</v>
      </c>
      <c r="AU180" s="131">
        <v>4.5</v>
      </c>
      <c r="AV180" s="131">
        <v>1966.5</v>
      </c>
      <c r="AW180" s="131" t="s">
        <v>106</v>
      </c>
      <c r="AX180" s="183">
        <v>40703</v>
      </c>
      <c r="AY180" s="131">
        <v>6</v>
      </c>
      <c r="AZ180" s="131">
        <v>750</v>
      </c>
      <c r="BA180" s="131">
        <v>2622</v>
      </c>
      <c r="BB180" s="125">
        <v>5500</v>
      </c>
      <c r="BC180" s="126">
        <v>219</v>
      </c>
      <c r="BD180" s="124" t="s">
        <v>108</v>
      </c>
      <c r="BE180" s="131">
        <v>437</v>
      </c>
      <c r="BF180" s="136" t="s">
        <v>433</v>
      </c>
      <c r="BG180" s="131"/>
      <c r="BH180" s="213"/>
      <c r="BI180" s="214"/>
      <c r="BJ180" s="215"/>
      <c r="BK180" s="185"/>
    </row>
    <row r="181" spans="1:63" s="52" customFormat="1" ht="13.5" customHeight="1">
      <c r="A181" s="43">
        <v>1</v>
      </c>
      <c r="B181" s="43">
        <v>1</v>
      </c>
      <c r="C181" s="79"/>
      <c r="D181" s="43">
        <v>3102</v>
      </c>
      <c r="E181" s="11">
        <v>0</v>
      </c>
      <c r="F181" s="33">
        <v>201</v>
      </c>
      <c r="G181" s="127" t="s">
        <v>164</v>
      </c>
      <c r="H181" s="105">
        <v>7084915</v>
      </c>
      <c r="I181" s="79">
        <v>10043724</v>
      </c>
      <c r="J181" s="127" t="s">
        <v>1033</v>
      </c>
      <c r="K181" s="127">
        <v>7830</v>
      </c>
      <c r="L181" s="127" t="s">
        <v>104</v>
      </c>
      <c r="M181" s="127">
        <v>0.23</v>
      </c>
      <c r="N181" s="129">
        <v>8.5399999999999991</v>
      </c>
      <c r="O181" s="184">
        <v>0.17</v>
      </c>
      <c r="P181" s="129">
        <v>8.77</v>
      </c>
      <c r="Q181" s="181">
        <v>0</v>
      </c>
      <c r="R181" s="112">
        <v>40704</v>
      </c>
      <c r="S181" s="113">
        <v>-3.75</v>
      </c>
      <c r="T181" s="112">
        <v>40704</v>
      </c>
      <c r="U181" s="113">
        <v>-12.52</v>
      </c>
      <c r="V181" s="130" t="s">
        <v>105</v>
      </c>
      <c r="W181" s="115" t="s">
        <v>109</v>
      </c>
      <c r="X181" s="192">
        <v>40704</v>
      </c>
      <c r="Y181" s="132" t="s">
        <v>352</v>
      </c>
      <c r="Z181" s="116"/>
      <c r="AA181" s="117"/>
      <c r="AB181" s="118"/>
      <c r="AC181" s="182" t="s">
        <v>430</v>
      </c>
      <c r="AD181" s="182">
        <v>35235</v>
      </c>
      <c r="AE181" s="74"/>
      <c r="AF181" s="31">
        <v>46980</v>
      </c>
      <c r="AG181" s="119">
        <v>11006868</v>
      </c>
      <c r="AH181" s="119" t="s">
        <v>907</v>
      </c>
      <c r="AI181" s="119">
        <v>11005282</v>
      </c>
      <c r="AJ181" s="119" t="s">
        <v>431</v>
      </c>
      <c r="AK181" s="119"/>
      <c r="AL181" s="119"/>
      <c r="AM181" s="118" t="s">
        <v>23</v>
      </c>
      <c r="AN181" s="120">
        <v>5500</v>
      </c>
      <c r="AO181" s="121"/>
      <c r="AP181" s="122" t="s">
        <v>106</v>
      </c>
      <c r="AQ181" s="51">
        <v>3102</v>
      </c>
      <c r="AR181" s="68">
        <v>23</v>
      </c>
      <c r="AS181" s="123" t="s">
        <v>890</v>
      </c>
      <c r="AT181" s="131" t="s">
        <v>132</v>
      </c>
      <c r="AU181" s="131">
        <v>4.5</v>
      </c>
      <c r="AV181" s="131">
        <v>35235</v>
      </c>
      <c r="AW181" s="131" t="s">
        <v>106</v>
      </c>
      <c r="AX181" s="183">
        <v>40696</v>
      </c>
      <c r="AY181" s="131">
        <v>6</v>
      </c>
      <c r="AZ181" s="131">
        <v>750</v>
      </c>
      <c r="BA181" s="131">
        <v>46980</v>
      </c>
      <c r="BB181" s="125">
        <v>5500</v>
      </c>
      <c r="BC181" s="126">
        <v>3915</v>
      </c>
      <c r="BD181" s="124" t="s">
        <v>122</v>
      </c>
      <c r="BE181" s="131">
        <v>7830</v>
      </c>
      <c r="BF181" s="136" t="s">
        <v>476</v>
      </c>
      <c r="BG181" s="131"/>
      <c r="BH181" s="213"/>
      <c r="BI181" s="214"/>
      <c r="BJ181" s="215"/>
      <c r="BK181" s="185"/>
    </row>
    <row r="182" spans="1:63" s="52" customFormat="1" ht="14.25">
      <c r="A182" s="43">
        <v>1</v>
      </c>
      <c r="B182" s="43">
        <v>1</v>
      </c>
      <c r="C182" s="79"/>
      <c r="D182" s="79">
        <v>1100</v>
      </c>
      <c r="E182" s="11">
        <v>0</v>
      </c>
      <c r="F182" s="33">
        <v>3</v>
      </c>
      <c r="G182" s="127" t="s">
        <v>165</v>
      </c>
      <c r="H182" s="105">
        <v>1275549</v>
      </c>
      <c r="I182" s="79">
        <v>12006831</v>
      </c>
      <c r="J182" s="127" t="s">
        <v>1034</v>
      </c>
      <c r="K182" s="127">
        <v>4760</v>
      </c>
      <c r="L182" s="127" t="s">
        <v>127</v>
      </c>
      <c r="M182" s="127">
        <v>0.23</v>
      </c>
      <c r="N182" s="107">
        <v>0.79</v>
      </c>
      <c r="O182" s="184">
        <v>0.17</v>
      </c>
      <c r="P182" s="107">
        <v>1.02</v>
      </c>
      <c r="Q182" s="181" t="e">
        <v>#N/A</v>
      </c>
      <c r="R182" s="112">
        <v>40704</v>
      </c>
      <c r="S182" s="113">
        <v>-12.52</v>
      </c>
      <c r="T182" s="112">
        <v>40704</v>
      </c>
      <c r="U182" s="113">
        <v>-13.54</v>
      </c>
      <c r="V182" s="130" t="s">
        <v>105</v>
      </c>
      <c r="W182" s="115" t="s">
        <v>109</v>
      </c>
      <c r="X182" s="192" t="e">
        <v>#N/A</v>
      </c>
      <c r="Y182" s="132" t="s">
        <v>185</v>
      </c>
      <c r="Z182" s="116" t="s">
        <v>390</v>
      </c>
      <c r="AA182" s="117"/>
      <c r="AB182" s="118"/>
      <c r="AC182" s="182" t="s">
        <v>1035</v>
      </c>
      <c r="AD182" s="182">
        <v>3570</v>
      </c>
      <c r="AE182" s="74"/>
      <c r="AF182" s="31">
        <v>4760</v>
      </c>
      <c r="AG182" s="119">
        <v>11007041</v>
      </c>
      <c r="AH182" s="119" t="s">
        <v>199</v>
      </c>
      <c r="AI182" s="119">
        <v>11004394</v>
      </c>
      <c r="AJ182" s="119" t="s">
        <v>159</v>
      </c>
      <c r="AK182" s="119"/>
      <c r="AL182" s="119"/>
      <c r="AM182" s="118" t="s">
        <v>23</v>
      </c>
      <c r="AN182" s="120">
        <v>6000</v>
      </c>
      <c r="AO182" s="121"/>
      <c r="AP182" s="122" t="s">
        <v>166</v>
      </c>
      <c r="AQ182" s="51">
        <v>1100</v>
      </c>
      <c r="AR182" s="68">
        <v>23</v>
      </c>
      <c r="AS182" s="123" t="s">
        <v>305</v>
      </c>
      <c r="AT182" s="131" t="e">
        <v>#N/A</v>
      </c>
      <c r="AU182" s="131">
        <v>0.75</v>
      </c>
      <c r="AV182" s="131">
        <v>3570</v>
      </c>
      <c r="AW182" s="131" t="s">
        <v>166</v>
      </c>
      <c r="AX182" s="183">
        <v>1</v>
      </c>
      <c r="AY182" s="131">
        <v>1</v>
      </c>
      <c r="AZ182" s="131">
        <v>750</v>
      </c>
      <c r="BA182" s="131">
        <v>4760</v>
      </c>
      <c r="BB182" s="125">
        <v>6000</v>
      </c>
      <c r="BC182" s="126">
        <v>397</v>
      </c>
      <c r="BD182" s="124" t="s">
        <v>108</v>
      </c>
      <c r="BE182" s="131">
        <v>396.66666670000001</v>
      </c>
      <c r="BF182" s="136"/>
      <c r="BG182" s="131"/>
      <c r="BH182" s="213"/>
      <c r="BI182" s="214"/>
      <c r="BJ182" s="215"/>
      <c r="BK182" s="185"/>
    </row>
    <row r="183" spans="1:63" s="52" customFormat="1" ht="14.25">
      <c r="A183" s="43">
        <v>1</v>
      </c>
      <c r="B183" s="43">
        <v>1</v>
      </c>
      <c r="C183" s="79"/>
      <c r="D183" s="79">
        <v>1109</v>
      </c>
      <c r="E183" s="11">
        <v>0</v>
      </c>
      <c r="F183" s="33">
        <v>11</v>
      </c>
      <c r="G183" s="127" t="s">
        <v>164</v>
      </c>
      <c r="H183" s="105">
        <v>7085544</v>
      </c>
      <c r="I183" s="79">
        <v>10046281</v>
      </c>
      <c r="J183" s="127" t="s">
        <v>440</v>
      </c>
      <c r="K183" s="127">
        <v>279</v>
      </c>
      <c r="L183" s="127" t="s">
        <v>104</v>
      </c>
      <c r="M183" s="127">
        <v>0.23</v>
      </c>
      <c r="N183" s="107">
        <v>0.61</v>
      </c>
      <c r="O183" s="184">
        <v>0.17</v>
      </c>
      <c r="P183" s="129">
        <v>0.84</v>
      </c>
      <c r="Q183" s="181">
        <v>25</v>
      </c>
      <c r="R183" s="112">
        <v>40704</v>
      </c>
      <c r="S183" s="113">
        <v>-13.54</v>
      </c>
      <c r="T183" s="112">
        <v>40704</v>
      </c>
      <c r="U183" s="113">
        <v>-14.38</v>
      </c>
      <c r="V183" s="130" t="s">
        <v>105</v>
      </c>
      <c r="W183" s="115"/>
      <c r="X183" s="192">
        <v>40729</v>
      </c>
      <c r="Y183" s="132" t="s">
        <v>303</v>
      </c>
      <c r="Z183" s="116" t="s">
        <v>690</v>
      </c>
      <c r="AA183" s="117" t="s">
        <v>691</v>
      </c>
      <c r="AB183" s="118"/>
      <c r="AC183" s="182" t="s">
        <v>134</v>
      </c>
      <c r="AD183" s="182">
        <v>2511</v>
      </c>
      <c r="AE183" s="74"/>
      <c r="AF183" s="31">
        <v>3348</v>
      </c>
      <c r="AG183" s="119">
        <v>11004118</v>
      </c>
      <c r="AH183" s="119" t="s">
        <v>193</v>
      </c>
      <c r="AI183" s="119">
        <v>11005545</v>
      </c>
      <c r="AJ183" s="119" t="s">
        <v>288</v>
      </c>
      <c r="AK183" s="119"/>
      <c r="AL183" s="119"/>
      <c r="AM183" s="118" t="s">
        <v>23</v>
      </c>
      <c r="AN183" s="120">
        <v>5500</v>
      </c>
      <c r="AO183" s="121"/>
      <c r="AP183" s="122" t="s">
        <v>106</v>
      </c>
      <c r="AQ183" s="51">
        <v>1109</v>
      </c>
      <c r="AR183" s="68">
        <v>23</v>
      </c>
      <c r="AS183" s="123" t="s">
        <v>332</v>
      </c>
      <c r="AT183" s="131" t="s">
        <v>107</v>
      </c>
      <c r="AU183" s="131">
        <v>9</v>
      </c>
      <c r="AV183" s="131">
        <v>2511</v>
      </c>
      <c r="AW183" s="131" t="s">
        <v>106</v>
      </c>
      <c r="AX183" s="183"/>
      <c r="AY183" s="131">
        <v>12</v>
      </c>
      <c r="AZ183" s="131">
        <v>750</v>
      </c>
      <c r="BA183" s="131">
        <v>3348</v>
      </c>
      <c r="BB183" s="125">
        <v>5500</v>
      </c>
      <c r="BC183" s="126">
        <v>279</v>
      </c>
      <c r="BD183" s="124" t="s">
        <v>108</v>
      </c>
      <c r="BE183" s="131">
        <v>279</v>
      </c>
      <c r="BF183" s="136"/>
      <c r="BG183" s="131"/>
      <c r="BH183" s="213"/>
      <c r="BI183" s="214"/>
      <c r="BJ183" s="215"/>
      <c r="BK183" s="185"/>
    </row>
    <row r="184" spans="1:63" s="52" customFormat="1" ht="14.25">
      <c r="A184" s="43">
        <v>1</v>
      </c>
      <c r="B184" s="43">
        <v>1</v>
      </c>
      <c r="C184" s="79"/>
      <c r="D184" s="79">
        <v>2312</v>
      </c>
      <c r="E184" s="11">
        <v>0</v>
      </c>
      <c r="F184" s="33">
        <v>345</v>
      </c>
      <c r="G184" s="127" t="s">
        <v>164</v>
      </c>
      <c r="H184" s="105">
        <v>1275345</v>
      </c>
      <c r="I184" s="79">
        <v>21001171</v>
      </c>
      <c r="J184" s="127" t="s">
        <v>1036</v>
      </c>
      <c r="K184" s="127">
        <v>6840</v>
      </c>
      <c r="L184" s="127" t="s">
        <v>127</v>
      </c>
      <c r="M184" s="127">
        <v>0.23</v>
      </c>
      <c r="N184" s="129">
        <v>1.24</v>
      </c>
      <c r="O184" s="184">
        <v>0.17</v>
      </c>
      <c r="P184" s="129">
        <v>1.47</v>
      </c>
      <c r="Q184" s="181">
        <v>-8</v>
      </c>
      <c r="R184" s="112">
        <v>40704</v>
      </c>
      <c r="S184" s="113">
        <v>-14.38</v>
      </c>
      <c r="T184" s="112">
        <v>40704</v>
      </c>
      <c r="U184" s="113">
        <v>-15.85</v>
      </c>
      <c r="V184" s="130" t="s">
        <v>147</v>
      </c>
      <c r="W184" s="115" t="s">
        <v>133</v>
      </c>
      <c r="X184" s="192">
        <v>40696</v>
      </c>
      <c r="Y184" s="132" t="s">
        <v>352</v>
      </c>
      <c r="Z184" s="116"/>
      <c r="AA184" s="117"/>
      <c r="AB184" s="118"/>
      <c r="AC184" s="182" t="s">
        <v>1037</v>
      </c>
      <c r="AD184" s="182">
        <v>5130</v>
      </c>
      <c r="AE184" s="74"/>
      <c r="AF184" s="31">
        <v>6840</v>
      </c>
      <c r="AG184" s="119">
        <v>11007562</v>
      </c>
      <c r="AH184" s="119" t="s">
        <v>1038</v>
      </c>
      <c r="AI184" s="119">
        <v>11005720</v>
      </c>
      <c r="AJ184" s="119" t="s">
        <v>1039</v>
      </c>
      <c r="AK184" s="119"/>
      <c r="AL184" s="119"/>
      <c r="AM184" s="118" t="s">
        <v>23</v>
      </c>
      <c r="AN184" s="120">
        <v>5500</v>
      </c>
      <c r="AO184" s="121"/>
      <c r="AP184" s="122" t="s">
        <v>106</v>
      </c>
      <c r="AQ184" s="51"/>
      <c r="AR184" s="68">
        <v>23</v>
      </c>
      <c r="AS184" s="123" t="s">
        <v>890</v>
      </c>
      <c r="AT184" s="131" t="s">
        <v>132</v>
      </c>
      <c r="AU184" s="131">
        <v>0.75</v>
      </c>
      <c r="AV184" s="131">
        <v>5130</v>
      </c>
      <c r="AW184" s="131" t="s">
        <v>106</v>
      </c>
      <c r="AX184" s="183">
        <v>40700</v>
      </c>
      <c r="AY184" s="131">
        <v>1</v>
      </c>
      <c r="AZ184" s="131">
        <v>750</v>
      </c>
      <c r="BA184" s="131">
        <v>6840</v>
      </c>
      <c r="BB184" s="125">
        <v>5500</v>
      </c>
      <c r="BC184" s="126">
        <v>570</v>
      </c>
      <c r="BD184" s="124" t="s">
        <v>108</v>
      </c>
      <c r="BE184" s="131">
        <v>570</v>
      </c>
      <c r="BF184" s="136" t="s">
        <v>1040</v>
      </c>
      <c r="BG184" s="131"/>
      <c r="BH184" s="213"/>
      <c r="BI184" s="214"/>
      <c r="BJ184" s="215"/>
      <c r="BK184" s="185"/>
    </row>
    <row r="185" spans="1:63" s="52" customFormat="1" ht="17.100000000000001" customHeight="1">
      <c r="A185" s="43">
        <v>1</v>
      </c>
      <c r="B185" s="43">
        <v>1</v>
      </c>
      <c r="C185" s="79"/>
      <c r="D185" s="79">
        <v>2312</v>
      </c>
      <c r="E185" s="11" t="s">
        <v>10</v>
      </c>
      <c r="F185" s="33">
        <v>345</v>
      </c>
      <c r="G185" s="127" t="s">
        <v>165</v>
      </c>
      <c r="H185" s="105">
        <v>7085484</v>
      </c>
      <c r="I185" s="79">
        <v>12005874</v>
      </c>
      <c r="J185" s="127" t="s">
        <v>1041</v>
      </c>
      <c r="K185" s="127">
        <v>6160</v>
      </c>
      <c r="L185" s="127" t="s">
        <v>127</v>
      </c>
      <c r="M185" s="127">
        <v>0.23</v>
      </c>
      <c r="N185" s="107">
        <v>1.03</v>
      </c>
      <c r="O185" s="184">
        <v>0</v>
      </c>
      <c r="P185" s="129">
        <v>1.26</v>
      </c>
      <c r="Q185" s="181" t="e">
        <v>#N/A</v>
      </c>
      <c r="R185" s="112">
        <v>40704</v>
      </c>
      <c r="S185" s="113">
        <v>-15.85</v>
      </c>
      <c r="T185" s="112">
        <v>40704</v>
      </c>
      <c r="U185" s="113">
        <v>-17.11</v>
      </c>
      <c r="V185" s="130" t="s">
        <v>147</v>
      </c>
      <c r="W185" s="115" t="s">
        <v>109</v>
      </c>
      <c r="X185" s="192" t="e">
        <v>#N/A</v>
      </c>
      <c r="Y185" s="132" t="s">
        <v>352</v>
      </c>
      <c r="Z185" s="116"/>
      <c r="AA185" s="117"/>
      <c r="AB185" s="118"/>
      <c r="AC185" s="182" t="s">
        <v>1037</v>
      </c>
      <c r="AD185" s="182">
        <v>4620</v>
      </c>
      <c r="AE185" s="74"/>
      <c r="AF185" s="31">
        <v>6160</v>
      </c>
      <c r="AG185" s="119">
        <v>11007562</v>
      </c>
      <c r="AH185" s="119" t="s">
        <v>1038</v>
      </c>
      <c r="AI185" s="119">
        <v>11005720</v>
      </c>
      <c r="AJ185" s="119" t="s">
        <v>1039</v>
      </c>
      <c r="AK185" s="119"/>
      <c r="AL185" s="119"/>
      <c r="AM185" s="118" t="s">
        <v>23</v>
      </c>
      <c r="AN185" s="120">
        <v>6000</v>
      </c>
      <c r="AO185" s="121"/>
      <c r="AP185" s="122" t="s">
        <v>166</v>
      </c>
      <c r="AQ185" s="51">
        <v>2312</v>
      </c>
      <c r="AR185" s="68">
        <v>23</v>
      </c>
      <c r="AS185" s="123" t="s">
        <v>890</v>
      </c>
      <c r="AT185" s="131" t="e">
        <v>#N/A</v>
      </c>
      <c r="AU185" s="131">
        <v>0.75</v>
      </c>
      <c r="AV185" s="131">
        <v>4620</v>
      </c>
      <c r="AW185" s="131" t="s">
        <v>166</v>
      </c>
      <c r="AX185" s="183">
        <v>40696</v>
      </c>
      <c r="AY185" s="131">
        <v>1</v>
      </c>
      <c r="AZ185" s="131">
        <v>750</v>
      </c>
      <c r="BA185" s="131">
        <v>6160</v>
      </c>
      <c r="BB185" s="125">
        <v>6000</v>
      </c>
      <c r="BC185" s="126">
        <v>513</v>
      </c>
      <c r="BD185" s="124" t="s">
        <v>108</v>
      </c>
      <c r="BE185" s="131">
        <v>513.33333330000005</v>
      </c>
      <c r="BF185" s="136" t="s">
        <v>1038</v>
      </c>
      <c r="BG185" s="131"/>
      <c r="BH185" s="213"/>
      <c r="BI185" s="214"/>
      <c r="BJ185" s="215"/>
      <c r="BK185" s="185"/>
    </row>
    <row r="186" spans="1:63" s="52" customFormat="1" ht="17.100000000000001" customHeight="1">
      <c r="A186" s="43">
        <v>1</v>
      </c>
      <c r="B186" s="43">
        <v>1</v>
      </c>
      <c r="C186" s="79"/>
      <c r="D186" s="79">
        <v>2312</v>
      </c>
      <c r="E186" s="11">
        <v>0</v>
      </c>
      <c r="F186" s="33">
        <v>345</v>
      </c>
      <c r="G186" s="127" t="s">
        <v>182</v>
      </c>
      <c r="H186" s="105">
        <v>1277039</v>
      </c>
      <c r="I186" s="79">
        <v>10049668</v>
      </c>
      <c r="J186" s="127" t="s">
        <v>1042</v>
      </c>
      <c r="K186" s="127">
        <v>60</v>
      </c>
      <c r="L186" s="127" t="s">
        <v>104</v>
      </c>
      <c r="M186" s="127">
        <v>0.23</v>
      </c>
      <c r="N186" s="129">
        <v>0.01</v>
      </c>
      <c r="O186" s="184">
        <v>0</v>
      </c>
      <c r="P186" s="129">
        <v>0.24</v>
      </c>
      <c r="Q186" s="181">
        <v>12</v>
      </c>
      <c r="R186" s="112">
        <v>40704</v>
      </c>
      <c r="S186" s="113">
        <v>-17.11</v>
      </c>
      <c r="T186" s="112">
        <v>40704</v>
      </c>
      <c r="U186" s="113">
        <v>-17.350000000000001</v>
      </c>
      <c r="V186" s="130" t="s">
        <v>147</v>
      </c>
      <c r="W186" s="115" t="s">
        <v>133</v>
      </c>
      <c r="X186" s="192">
        <v>40716</v>
      </c>
      <c r="Y186" s="132" t="s">
        <v>352</v>
      </c>
      <c r="Z186" s="116"/>
      <c r="AA186" s="117"/>
      <c r="AB186" s="118"/>
      <c r="AC186" s="182"/>
      <c r="AD186" s="182"/>
      <c r="AE186" s="74"/>
      <c r="AF186" s="31">
        <v>720</v>
      </c>
      <c r="AG186" s="119">
        <v>11007562</v>
      </c>
      <c r="AH186" s="119" t="s">
        <v>1038</v>
      </c>
      <c r="AI186" s="119">
        <v>11005720</v>
      </c>
      <c r="AJ186" s="119" t="s">
        <v>1039</v>
      </c>
      <c r="AK186" s="119"/>
      <c r="AL186" s="119"/>
      <c r="AM186" s="118" t="s">
        <v>23</v>
      </c>
      <c r="AN186" s="120">
        <v>66000</v>
      </c>
      <c r="AO186" s="121"/>
      <c r="AP186" s="122" t="s">
        <v>183</v>
      </c>
      <c r="AQ186" s="51"/>
      <c r="AR186" s="68">
        <v>23</v>
      </c>
      <c r="AS186" s="123" t="s">
        <v>890</v>
      </c>
      <c r="AT186" s="131" t="s">
        <v>107</v>
      </c>
      <c r="AU186" s="131">
        <v>9</v>
      </c>
      <c r="AV186" s="131">
        <v>540</v>
      </c>
      <c r="AW186" s="131" t="s">
        <v>183</v>
      </c>
      <c r="AX186" s="183" t="e">
        <v>#N/A</v>
      </c>
      <c r="AY186" s="131">
        <v>12</v>
      </c>
      <c r="AZ186" s="131">
        <v>750</v>
      </c>
      <c r="BA186" s="131">
        <v>720</v>
      </c>
      <c r="BB186" s="125">
        <v>66000</v>
      </c>
      <c r="BC186" s="126">
        <v>60</v>
      </c>
      <c r="BD186" s="124" t="s">
        <v>108</v>
      </c>
      <c r="BE186" s="131">
        <v>60</v>
      </c>
      <c r="BF186" s="136" t="s">
        <v>1040</v>
      </c>
      <c r="BG186" s="131"/>
      <c r="BH186" s="213"/>
      <c r="BI186" s="214"/>
      <c r="BJ186" s="215"/>
      <c r="BK186" s="185"/>
    </row>
    <row r="187" spans="1:63" s="52" customFormat="1" ht="14.25">
      <c r="A187" s="43">
        <v>1</v>
      </c>
      <c r="B187" s="43">
        <v>2</v>
      </c>
      <c r="C187" s="79"/>
      <c r="D187" s="79">
        <v>2347</v>
      </c>
      <c r="E187" s="11">
        <v>0</v>
      </c>
      <c r="F187" s="33">
        <v>313</v>
      </c>
      <c r="G187" s="127" t="s">
        <v>164</v>
      </c>
      <c r="H187" s="105">
        <v>1275747</v>
      </c>
      <c r="I187" s="79">
        <v>10048871</v>
      </c>
      <c r="J187" s="127" t="s">
        <v>387</v>
      </c>
      <c r="K187" s="127">
        <v>1052</v>
      </c>
      <c r="L187" s="127" t="s">
        <v>104</v>
      </c>
      <c r="M187" s="127">
        <v>0.23</v>
      </c>
      <c r="N187" s="107">
        <v>1.1499999999999999</v>
      </c>
      <c r="O187" s="184">
        <v>0.17</v>
      </c>
      <c r="P187" s="107">
        <v>1.38</v>
      </c>
      <c r="Q187" s="181">
        <v>0</v>
      </c>
      <c r="R187" s="112">
        <v>40704</v>
      </c>
      <c r="S187" s="113">
        <v>-17.350000000000001</v>
      </c>
      <c r="T187" s="112">
        <v>40704</v>
      </c>
      <c r="U187" s="113">
        <v>-18.73</v>
      </c>
      <c r="V187" s="130" t="s">
        <v>105</v>
      </c>
      <c r="W187" s="115" t="s">
        <v>109</v>
      </c>
      <c r="X187" s="192">
        <v>40704</v>
      </c>
      <c r="Y187" s="132" t="s">
        <v>352</v>
      </c>
      <c r="Z187" s="116"/>
      <c r="AA187" s="117"/>
      <c r="AB187" s="118"/>
      <c r="AC187" s="182" t="s">
        <v>222</v>
      </c>
      <c r="AD187" s="182">
        <v>4734</v>
      </c>
      <c r="AE187" s="74"/>
      <c r="AF187" s="31">
        <v>6312</v>
      </c>
      <c r="AG187" s="119">
        <v>11007561</v>
      </c>
      <c r="AH187" s="119" t="s">
        <v>212</v>
      </c>
      <c r="AI187" s="119">
        <v>11007610</v>
      </c>
      <c r="AJ187" s="119" t="s">
        <v>388</v>
      </c>
      <c r="AK187" s="119"/>
      <c r="AL187" s="119"/>
      <c r="AM187" s="118" t="s">
        <v>23</v>
      </c>
      <c r="AN187" s="120">
        <v>5500</v>
      </c>
      <c r="AO187" s="121"/>
      <c r="AP187" s="122" t="s">
        <v>106</v>
      </c>
      <c r="AQ187" s="51">
        <v>2347</v>
      </c>
      <c r="AR187" s="68">
        <v>23</v>
      </c>
      <c r="AS187" s="123" t="s">
        <v>890</v>
      </c>
      <c r="AT187" s="131" t="s">
        <v>132</v>
      </c>
      <c r="AU187" s="131">
        <v>4.5</v>
      </c>
      <c r="AV187" s="131">
        <v>4734</v>
      </c>
      <c r="AW187" s="131" t="s">
        <v>106</v>
      </c>
      <c r="AX187" s="183">
        <v>40696</v>
      </c>
      <c r="AY187" s="131">
        <v>6</v>
      </c>
      <c r="AZ187" s="131">
        <v>750</v>
      </c>
      <c r="BA187" s="131">
        <v>6312</v>
      </c>
      <c r="BB187" s="125">
        <v>5500</v>
      </c>
      <c r="BC187" s="126">
        <v>526</v>
      </c>
      <c r="BD187" s="124" t="s">
        <v>108</v>
      </c>
      <c r="BE187" s="131">
        <v>1052</v>
      </c>
      <c r="BF187" s="136" t="s">
        <v>212</v>
      </c>
      <c r="BG187" s="131"/>
      <c r="BH187" s="213"/>
      <c r="BI187" s="214"/>
      <c r="BJ187" s="215"/>
      <c r="BK187" s="185"/>
    </row>
    <row r="188" spans="1:63" s="52" customFormat="1" ht="14.25">
      <c r="A188" s="43">
        <v>1</v>
      </c>
      <c r="B188" s="43">
        <v>2</v>
      </c>
      <c r="C188" s="79"/>
      <c r="D188" s="79">
        <v>2116</v>
      </c>
      <c r="E188" s="11">
        <v>0</v>
      </c>
      <c r="F188" s="33">
        <v>40</v>
      </c>
      <c r="G188" s="127" t="s">
        <v>164</v>
      </c>
      <c r="H188" s="105">
        <v>1274689</v>
      </c>
      <c r="I188" s="79">
        <v>10050055</v>
      </c>
      <c r="J188" s="127" t="s">
        <v>234</v>
      </c>
      <c r="K188" s="127">
        <v>560</v>
      </c>
      <c r="L188" s="127" t="s">
        <v>104</v>
      </c>
      <c r="M188" s="127">
        <v>0.23</v>
      </c>
      <c r="N188" s="129">
        <v>0.61</v>
      </c>
      <c r="O188" s="184">
        <v>0.17</v>
      </c>
      <c r="P188" s="129">
        <v>0.84</v>
      </c>
      <c r="Q188" s="181">
        <v>1</v>
      </c>
      <c r="R188" s="112">
        <v>40704</v>
      </c>
      <c r="S188" s="113">
        <v>-18.73</v>
      </c>
      <c r="T188" s="112">
        <v>40704</v>
      </c>
      <c r="U188" s="113">
        <v>-19.57</v>
      </c>
      <c r="V188" s="130" t="s">
        <v>105</v>
      </c>
      <c r="W188" s="115" t="s">
        <v>109</v>
      </c>
      <c r="X188" s="192">
        <v>40705</v>
      </c>
      <c r="Y188" s="132" t="s">
        <v>303</v>
      </c>
      <c r="Z188" s="116"/>
      <c r="AA188" s="117"/>
      <c r="AB188" s="118"/>
      <c r="AC188" s="182" t="s">
        <v>160</v>
      </c>
      <c r="AD188" s="182">
        <v>2520</v>
      </c>
      <c r="AE188" s="74"/>
      <c r="AF188" s="31">
        <v>3360</v>
      </c>
      <c r="AG188" s="119">
        <v>11007038</v>
      </c>
      <c r="AH188" s="119" t="s">
        <v>115</v>
      </c>
      <c r="AI188" s="119">
        <v>11007641</v>
      </c>
      <c r="AJ188" s="119" t="s">
        <v>235</v>
      </c>
      <c r="AK188" s="119"/>
      <c r="AL188" s="119"/>
      <c r="AM188" s="118" t="s">
        <v>23</v>
      </c>
      <c r="AN188" s="120">
        <v>5500</v>
      </c>
      <c r="AO188" s="121"/>
      <c r="AP188" s="122" t="s">
        <v>106</v>
      </c>
      <c r="AQ188" s="51">
        <v>2116</v>
      </c>
      <c r="AR188" s="68">
        <v>23</v>
      </c>
      <c r="AS188" s="123" t="s">
        <v>351</v>
      </c>
      <c r="AT188" s="131" t="s">
        <v>126</v>
      </c>
      <c r="AU188" s="131">
        <v>4.5</v>
      </c>
      <c r="AV188" s="131">
        <v>2520</v>
      </c>
      <c r="AW188" s="131" t="s">
        <v>106</v>
      </c>
      <c r="AX188" s="183">
        <v>40696</v>
      </c>
      <c r="AY188" s="131">
        <v>6</v>
      </c>
      <c r="AZ188" s="131">
        <v>750</v>
      </c>
      <c r="BA188" s="131">
        <v>3360</v>
      </c>
      <c r="BB188" s="125">
        <v>5500</v>
      </c>
      <c r="BC188" s="126">
        <v>280</v>
      </c>
      <c r="BD188" s="124" t="s">
        <v>108</v>
      </c>
      <c r="BE188" s="131">
        <v>560</v>
      </c>
      <c r="BF188" s="136" t="s">
        <v>310</v>
      </c>
      <c r="BG188" s="131"/>
      <c r="BH188" s="213"/>
      <c r="BI188" s="214"/>
      <c r="BJ188" s="215"/>
      <c r="BK188" s="185"/>
    </row>
    <row r="189" spans="1:63" s="52" customFormat="1" ht="14.25">
      <c r="A189" s="43">
        <v>1</v>
      </c>
      <c r="B189" s="43">
        <v>2</v>
      </c>
      <c r="C189" s="79"/>
      <c r="D189" s="79">
        <v>2203</v>
      </c>
      <c r="E189" s="11">
        <v>0</v>
      </c>
      <c r="F189" s="33">
        <v>89</v>
      </c>
      <c r="G189" s="127" t="s">
        <v>164</v>
      </c>
      <c r="H189" s="105">
        <v>1274688</v>
      </c>
      <c r="I189" s="79">
        <v>10047993</v>
      </c>
      <c r="J189" s="127" t="s">
        <v>237</v>
      </c>
      <c r="K189" s="127">
        <v>140</v>
      </c>
      <c r="L189" s="127" t="s">
        <v>104</v>
      </c>
      <c r="M189" s="127">
        <v>0.23</v>
      </c>
      <c r="N189" s="129">
        <v>0.31</v>
      </c>
      <c r="O189" s="184">
        <v>0.17</v>
      </c>
      <c r="P189" s="129">
        <v>0.54</v>
      </c>
      <c r="Q189" s="181">
        <v>1</v>
      </c>
      <c r="R189" s="112">
        <v>40704</v>
      </c>
      <c r="S189" s="113">
        <v>-19.57</v>
      </c>
      <c r="T189" s="112">
        <v>40704</v>
      </c>
      <c r="U189" s="113">
        <v>-20.11</v>
      </c>
      <c r="V189" s="130" t="s">
        <v>147</v>
      </c>
      <c r="W189" s="115" t="s">
        <v>109</v>
      </c>
      <c r="X189" s="192">
        <v>40705</v>
      </c>
      <c r="Y189" s="132" t="s">
        <v>303</v>
      </c>
      <c r="Z189" s="116"/>
      <c r="AA189" s="117"/>
      <c r="AB189" s="118"/>
      <c r="AC189" s="182" t="s">
        <v>173</v>
      </c>
      <c r="AD189" s="182">
        <v>1260</v>
      </c>
      <c r="AE189" s="74"/>
      <c r="AF189" s="31">
        <v>1680</v>
      </c>
      <c r="AG189" s="119">
        <v>11007038</v>
      </c>
      <c r="AH189" s="119" t="s">
        <v>115</v>
      </c>
      <c r="AI189" s="119">
        <v>11007424</v>
      </c>
      <c r="AJ189" s="119" t="s">
        <v>221</v>
      </c>
      <c r="AK189" s="119"/>
      <c r="AL189" s="119"/>
      <c r="AM189" s="118" t="s">
        <v>23</v>
      </c>
      <c r="AN189" s="120">
        <v>5500</v>
      </c>
      <c r="AO189" s="121"/>
      <c r="AP189" s="122" t="s">
        <v>106</v>
      </c>
      <c r="AQ189" s="51">
        <v>2203</v>
      </c>
      <c r="AR189" s="68">
        <v>23</v>
      </c>
      <c r="AS189" s="123" t="s">
        <v>351</v>
      </c>
      <c r="AT189" s="131" t="s">
        <v>126</v>
      </c>
      <c r="AU189" s="131">
        <v>9</v>
      </c>
      <c r="AV189" s="131">
        <v>1260</v>
      </c>
      <c r="AW189" s="131" t="s">
        <v>106</v>
      </c>
      <c r="AX189" s="183">
        <v>40696</v>
      </c>
      <c r="AY189" s="131">
        <v>12</v>
      </c>
      <c r="AZ189" s="131">
        <v>750</v>
      </c>
      <c r="BA189" s="131">
        <v>1680</v>
      </c>
      <c r="BB189" s="125">
        <v>5500</v>
      </c>
      <c r="BC189" s="126">
        <v>140</v>
      </c>
      <c r="BD189" s="124" t="s">
        <v>108</v>
      </c>
      <c r="BE189" s="131">
        <v>140</v>
      </c>
      <c r="BF189" s="136" t="s">
        <v>1043</v>
      </c>
      <c r="BG189" s="131"/>
      <c r="BH189" s="213"/>
      <c r="BI189" s="214"/>
      <c r="BJ189" s="215"/>
      <c r="BK189" s="185"/>
    </row>
    <row r="190" spans="1:63" s="52" customFormat="1" ht="14.25">
      <c r="A190" s="43">
        <v>0</v>
      </c>
      <c r="B190" s="43">
        <v>0</v>
      </c>
      <c r="C190" s="79"/>
      <c r="D190" s="79" t="s">
        <v>39</v>
      </c>
      <c r="E190" s="11" t="s">
        <v>10</v>
      </c>
      <c r="F190" s="33" t="e">
        <v>#N/A</v>
      </c>
      <c r="G190" s="127"/>
      <c r="H190" s="105"/>
      <c r="I190" s="79"/>
      <c r="J190" s="127" t="s">
        <v>370</v>
      </c>
      <c r="K190" s="127"/>
      <c r="L190" s="127"/>
      <c r="M190" s="127"/>
      <c r="N190" s="129">
        <v>2</v>
      </c>
      <c r="O190" s="184">
        <v>0</v>
      </c>
      <c r="P190" s="129">
        <v>0</v>
      </c>
      <c r="Q190" s="181"/>
      <c r="R190" s="112">
        <v>40704</v>
      </c>
      <c r="S190" s="113">
        <v>-20.11</v>
      </c>
      <c r="T190" s="112">
        <v>40704</v>
      </c>
      <c r="U190" s="113">
        <v>-20.11</v>
      </c>
      <c r="V190" s="130"/>
      <c r="W190" s="115"/>
      <c r="X190" s="192"/>
      <c r="Y190" s="132" t="s">
        <v>259</v>
      </c>
      <c r="Z190" s="116"/>
      <c r="AA190" s="117"/>
      <c r="AB190" s="118"/>
      <c r="AC190" s="182"/>
      <c r="AD190" s="182"/>
      <c r="AE190" s="74"/>
      <c r="AF190" s="31">
        <v>0</v>
      </c>
      <c r="AG190" s="119"/>
      <c r="AH190" s="119"/>
      <c r="AI190" s="119"/>
      <c r="AJ190" s="119"/>
      <c r="AK190" s="119"/>
      <c r="AL190" s="119"/>
      <c r="AM190" s="118" t="s">
        <v>23</v>
      </c>
      <c r="AN190" s="120"/>
      <c r="AO190" s="121"/>
      <c r="AP190" s="122">
        <v>0</v>
      </c>
      <c r="AQ190" s="51" t="s">
        <v>39</v>
      </c>
      <c r="AR190" s="68">
        <v>23</v>
      </c>
      <c r="AS190" s="123" t="s">
        <v>890</v>
      </c>
      <c r="AT190" s="131" t="s">
        <v>260</v>
      </c>
      <c r="AU190" s="131"/>
      <c r="AV190" s="131"/>
      <c r="AW190" s="131"/>
      <c r="AX190" s="183"/>
      <c r="AY190" s="131"/>
      <c r="AZ190" s="131"/>
      <c r="BA190" s="131"/>
      <c r="BB190" s="125">
        <v>0</v>
      </c>
      <c r="BC190" s="126">
        <v>0</v>
      </c>
      <c r="BD190" s="124"/>
      <c r="BE190" s="131">
        <v>0</v>
      </c>
      <c r="BF190" s="136"/>
      <c r="BG190" s="131"/>
      <c r="BH190" s="213"/>
      <c r="BI190" s="214"/>
      <c r="BJ190" s="215"/>
      <c r="BK190" s="185"/>
    </row>
    <row r="191" spans="1:63" s="52" customFormat="1" ht="14.25">
      <c r="A191" s="43">
        <v>1</v>
      </c>
      <c r="B191" s="43">
        <v>2</v>
      </c>
      <c r="C191" s="79"/>
      <c r="D191" s="79">
        <v>2103</v>
      </c>
      <c r="E191" s="11">
        <v>0</v>
      </c>
      <c r="F191" s="33">
        <v>29</v>
      </c>
      <c r="G191" s="127" t="s">
        <v>182</v>
      </c>
      <c r="H191" s="105">
        <v>1273994</v>
      </c>
      <c r="I191" s="79">
        <v>10050920</v>
      </c>
      <c r="J191" s="127" t="s">
        <v>200</v>
      </c>
      <c r="K191" s="127">
        <v>490</v>
      </c>
      <c r="L191" s="127" t="s">
        <v>104</v>
      </c>
      <c r="M191" s="127">
        <v>0.23</v>
      </c>
      <c r="N191" s="129">
        <v>1.07</v>
      </c>
      <c r="O191" s="184">
        <v>0</v>
      </c>
      <c r="P191" s="129">
        <v>1.3</v>
      </c>
      <c r="Q191" s="181">
        <v>-7</v>
      </c>
      <c r="R191" s="112">
        <v>40704</v>
      </c>
      <c r="S191" s="113">
        <v>-20.11</v>
      </c>
      <c r="T191" s="112">
        <v>40704</v>
      </c>
      <c r="U191" s="113">
        <v>-21.41</v>
      </c>
      <c r="V191" s="130" t="s">
        <v>147</v>
      </c>
      <c r="W191" s="115"/>
      <c r="X191" s="192">
        <v>40697</v>
      </c>
      <c r="Y191" s="132" t="s">
        <v>209</v>
      </c>
      <c r="Z191" s="116"/>
      <c r="AA191" s="117"/>
      <c r="AB191" s="118"/>
      <c r="AC191" s="182"/>
      <c r="AD191" s="182"/>
      <c r="AE191" s="74"/>
      <c r="AF191" s="31">
        <v>5880</v>
      </c>
      <c r="AG191" s="119"/>
      <c r="AH191" s="119"/>
      <c r="AI191" s="119"/>
      <c r="AJ191" s="119"/>
      <c r="AK191" s="119">
        <v>11007655</v>
      </c>
      <c r="AL191" s="119" t="s">
        <v>201</v>
      </c>
      <c r="AM191" s="118" t="s">
        <v>23</v>
      </c>
      <c r="AN191" s="120">
        <v>5500</v>
      </c>
      <c r="AO191" s="121"/>
      <c r="AP191" s="122" t="s">
        <v>183</v>
      </c>
      <c r="AQ191" s="51">
        <v>2103</v>
      </c>
      <c r="AR191" s="68">
        <v>23</v>
      </c>
      <c r="AS191" s="123" t="s">
        <v>351</v>
      </c>
      <c r="AT191" s="131" t="s">
        <v>132</v>
      </c>
      <c r="AU191" s="131">
        <v>9</v>
      </c>
      <c r="AV191" s="131">
        <v>4410</v>
      </c>
      <c r="AW191" s="131" t="s">
        <v>183</v>
      </c>
      <c r="AX191" s="183"/>
      <c r="AY191" s="131">
        <v>12</v>
      </c>
      <c r="AZ191" s="131">
        <v>750</v>
      </c>
      <c r="BA191" s="131">
        <v>5880</v>
      </c>
      <c r="BB191" s="125">
        <v>5500</v>
      </c>
      <c r="BC191" s="126">
        <v>490</v>
      </c>
      <c r="BD191" s="124" t="s">
        <v>108</v>
      </c>
      <c r="BE191" s="131">
        <v>490</v>
      </c>
      <c r="BF191" s="136"/>
      <c r="BG191" s="131"/>
      <c r="BH191" s="213"/>
      <c r="BI191" s="214"/>
      <c r="BJ191" s="215"/>
      <c r="BK191" s="185"/>
    </row>
    <row r="192" spans="1:63" s="52" customFormat="1" ht="14.25">
      <c r="A192" s="43">
        <v>1</v>
      </c>
      <c r="B192" s="43">
        <v>1</v>
      </c>
      <c r="C192" s="79"/>
      <c r="D192" s="79">
        <v>2113</v>
      </c>
      <c r="E192" s="11">
        <v>0</v>
      </c>
      <c r="F192" s="33">
        <v>37</v>
      </c>
      <c r="G192" s="127" t="s">
        <v>182</v>
      </c>
      <c r="H192" s="105">
        <v>1274789</v>
      </c>
      <c r="I192" s="79">
        <v>10050873</v>
      </c>
      <c r="J192" s="127" t="s">
        <v>466</v>
      </c>
      <c r="K192" s="127">
        <v>3080</v>
      </c>
      <c r="L192" s="127" t="s">
        <v>104</v>
      </c>
      <c r="M192" s="127">
        <v>0.23</v>
      </c>
      <c r="N192" s="129">
        <v>4.1100000000000003</v>
      </c>
      <c r="O192" s="184">
        <v>0</v>
      </c>
      <c r="P192" s="129">
        <v>4.34</v>
      </c>
      <c r="Q192" s="181">
        <v>-8</v>
      </c>
      <c r="R192" s="112">
        <v>40704</v>
      </c>
      <c r="S192" s="113">
        <v>-21.41</v>
      </c>
      <c r="T192" s="112">
        <v>40705</v>
      </c>
      <c r="U192" s="113">
        <v>-1.75</v>
      </c>
      <c r="V192" s="130" t="s">
        <v>147</v>
      </c>
      <c r="W192" s="115" t="s">
        <v>109</v>
      </c>
      <c r="X192" s="192">
        <v>40697</v>
      </c>
      <c r="Y192" s="132" t="s">
        <v>209</v>
      </c>
      <c r="Z192" s="116"/>
      <c r="AA192" s="117"/>
      <c r="AB192" s="118"/>
      <c r="AC192" s="182"/>
      <c r="AD192" s="182"/>
      <c r="AE192" s="74"/>
      <c r="AF192" s="31">
        <v>18480</v>
      </c>
      <c r="AG192" s="119"/>
      <c r="AH192" s="119"/>
      <c r="AI192" s="119"/>
      <c r="AJ192" s="119"/>
      <c r="AK192" s="119">
        <v>11007654</v>
      </c>
      <c r="AL192" s="119" t="s">
        <v>202</v>
      </c>
      <c r="AM192" s="118" t="s">
        <v>23</v>
      </c>
      <c r="AN192" s="120">
        <v>4500</v>
      </c>
      <c r="AO192" s="121"/>
      <c r="AP192" s="122" t="s">
        <v>183</v>
      </c>
      <c r="AQ192" s="51">
        <v>2113</v>
      </c>
      <c r="AR192" s="68">
        <v>23</v>
      </c>
      <c r="AS192" s="123" t="s">
        <v>351</v>
      </c>
      <c r="AT192" s="131" t="s">
        <v>132</v>
      </c>
      <c r="AU192" s="131">
        <v>4.5</v>
      </c>
      <c r="AV192" s="131">
        <v>13860</v>
      </c>
      <c r="AW192" s="131" t="s">
        <v>183</v>
      </c>
      <c r="AX192" s="183">
        <v>40696</v>
      </c>
      <c r="AY192" s="131">
        <v>6</v>
      </c>
      <c r="AZ192" s="131">
        <v>750</v>
      </c>
      <c r="BA192" s="131">
        <v>18480</v>
      </c>
      <c r="BB192" s="125">
        <v>4500</v>
      </c>
      <c r="BC192" s="126">
        <v>1540</v>
      </c>
      <c r="BD192" s="124" t="s">
        <v>108</v>
      </c>
      <c r="BE192" s="131">
        <v>3080</v>
      </c>
      <c r="BF192" s="136" t="s">
        <v>1044</v>
      </c>
      <c r="BG192" s="131"/>
      <c r="BH192" s="213"/>
      <c r="BI192" s="214"/>
      <c r="BJ192" s="215"/>
      <c r="BK192" s="185"/>
    </row>
    <row r="193" spans="1:63" s="52" customFormat="1" ht="14.25">
      <c r="A193" s="43">
        <v>1</v>
      </c>
      <c r="B193" s="43">
        <v>1</v>
      </c>
      <c r="C193" s="79"/>
      <c r="D193" s="79">
        <v>2113</v>
      </c>
      <c r="E193" s="11">
        <v>0</v>
      </c>
      <c r="F193" s="33">
        <v>37</v>
      </c>
      <c r="G193" s="127" t="s">
        <v>182</v>
      </c>
      <c r="H193" s="128">
        <v>1274959</v>
      </c>
      <c r="I193" s="79">
        <v>10050857</v>
      </c>
      <c r="J193" s="259" t="s">
        <v>465</v>
      </c>
      <c r="K193" s="127">
        <v>112</v>
      </c>
      <c r="L193" s="127" t="s">
        <v>104</v>
      </c>
      <c r="M193" s="127">
        <v>0.23</v>
      </c>
      <c r="N193" s="107">
        <v>0.24</v>
      </c>
      <c r="O193" s="184">
        <v>0</v>
      </c>
      <c r="P193" s="129">
        <v>0.47</v>
      </c>
      <c r="Q193" s="181">
        <v>-3</v>
      </c>
      <c r="R193" s="112">
        <v>40705</v>
      </c>
      <c r="S193" s="113">
        <v>-1.75</v>
      </c>
      <c r="T193" s="112">
        <v>40705</v>
      </c>
      <c r="U193" s="113">
        <v>-2.2200000000000002</v>
      </c>
      <c r="V193" s="130" t="s">
        <v>105</v>
      </c>
      <c r="W193" s="115" t="s">
        <v>109</v>
      </c>
      <c r="X193" s="192">
        <v>40702</v>
      </c>
      <c r="Y193" s="114" t="s">
        <v>209</v>
      </c>
      <c r="Z193" s="116"/>
      <c r="AA193" s="117"/>
      <c r="AB193" s="118"/>
      <c r="AC193" s="182"/>
      <c r="AD193" s="182"/>
      <c r="AE193" s="74"/>
      <c r="AF193" s="31">
        <v>1344</v>
      </c>
      <c r="AG193" s="119"/>
      <c r="AH193" s="119"/>
      <c r="AI193" s="119"/>
      <c r="AJ193" s="119"/>
      <c r="AK193" s="119">
        <v>11007654</v>
      </c>
      <c r="AL193" s="119" t="s">
        <v>202</v>
      </c>
      <c r="AM193" s="118" t="s">
        <v>23</v>
      </c>
      <c r="AN193" s="120">
        <v>5508</v>
      </c>
      <c r="AO193" s="121"/>
      <c r="AP193" s="122" t="s">
        <v>183</v>
      </c>
      <c r="AQ193" s="51">
        <v>2113</v>
      </c>
      <c r="AR193" s="68">
        <v>23</v>
      </c>
      <c r="AS193" s="123" t="s">
        <v>351</v>
      </c>
      <c r="AT193" s="131" t="s">
        <v>132</v>
      </c>
      <c r="AU193" s="131">
        <v>9</v>
      </c>
      <c r="AV193" s="131">
        <v>1008</v>
      </c>
      <c r="AW193" s="131" t="s">
        <v>183</v>
      </c>
      <c r="AX193" s="183">
        <v>40696</v>
      </c>
      <c r="AY193" s="131">
        <v>12</v>
      </c>
      <c r="AZ193" s="131">
        <v>750</v>
      </c>
      <c r="BA193" s="131">
        <v>1344</v>
      </c>
      <c r="BB193" s="125">
        <v>5508</v>
      </c>
      <c r="BC193" s="126">
        <v>112</v>
      </c>
      <c r="BD193" s="124" t="s">
        <v>108</v>
      </c>
      <c r="BE193" s="131">
        <v>112</v>
      </c>
      <c r="BF193" s="136" t="s">
        <v>984</v>
      </c>
      <c r="BG193" s="131"/>
      <c r="BH193" s="213"/>
      <c r="BI193" s="214"/>
      <c r="BJ193" s="215"/>
      <c r="BK193" s="185"/>
    </row>
    <row r="194" spans="1:63" s="52" customFormat="1" ht="17.100000000000001" customHeight="1">
      <c r="A194" s="43">
        <v>1</v>
      </c>
      <c r="B194" s="43">
        <v>1</v>
      </c>
      <c r="C194" s="79"/>
      <c r="D194" s="79">
        <v>2103</v>
      </c>
      <c r="E194" s="11">
        <v>0</v>
      </c>
      <c r="F194" s="33">
        <v>29</v>
      </c>
      <c r="G194" s="127" t="s">
        <v>225</v>
      </c>
      <c r="H194" s="128">
        <v>1274778</v>
      </c>
      <c r="I194" s="79">
        <v>10050887</v>
      </c>
      <c r="J194" s="259" t="s">
        <v>296</v>
      </c>
      <c r="K194" s="127">
        <v>42</v>
      </c>
      <c r="L194" s="127" t="s">
        <v>104</v>
      </c>
      <c r="M194" s="127">
        <v>0.23</v>
      </c>
      <c r="N194" s="107">
        <v>0.2</v>
      </c>
      <c r="O194" s="184">
        <v>0</v>
      </c>
      <c r="P194" s="129">
        <v>0.43</v>
      </c>
      <c r="Q194" s="181">
        <v>-2</v>
      </c>
      <c r="R194" s="110">
        <v>40705</v>
      </c>
      <c r="S194" s="111">
        <v>-2.2200000000000002</v>
      </c>
      <c r="T194" s="112">
        <v>40705</v>
      </c>
      <c r="U194" s="113">
        <v>-2.65</v>
      </c>
      <c r="V194" s="130" t="s">
        <v>147</v>
      </c>
      <c r="W194" s="115"/>
      <c r="X194" s="192">
        <v>40703</v>
      </c>
      <c r="Y194" s="114" t="s">
        <v>352</v>
      </c>
      <c r="Z194" s="116"/>
      <c r="AA194" s="117"/>
      <c r="AB194" s="118"/>
      <c r="AC194" s="182"/>
      <c r="AD194" s="182"/>
      <c r="AE194" s="74"/>
      <c r="AF194" s="31">
        <v>504</v>
      </c>
      <c r="AG194" s="119"/>
      <c r="AH194" s="119"/>
      <c r="AI194" s="119"/>
      <c r="AJ194" s="119"/>
      <c r="AK194" s="119">
        <v>11007655</v>
      </c>
      <c r="AL194" s="119" t="s">
        <v>201</v>
      </c>
      <c r="AM194" s="121" t="s">
        <v>23</v>
      </c>
      <c r="AN194" s="120">
        <v>2495</v>
      </c>
      <c r="AO194" s="121"/>
      <c r="AP194" s="122" t="s">
        <v>183</v>
      </c>
      <c r="AQ194" s="51">
        <v>2103</v>
      </c>
      <c r="AR194" s="68">
        <v>23</v>
      </c>
      <c r="AS194" s="123" t="s">
        <v>351</v>
      </c>
      <c r="AT194" s="131" t="s">
        <v>132</v>
      </c>
      <c r="AU194" s="131">
        <v>9</v>
      </c>
      <c r="AV194" s="131">
        <v>378</v>
      </c>
      <c r="AW194" s="131" t="s">
        <v>183</v>
      </c>
      <c r="AX194" s="183"/>
      <c r="AY194" s="131">
        <v>12</v>
      </c>
      <c r="AZ194" s="131">
        <v>750</v>
      </c>
      <c r="BA194" s="131">
        <v>504</v>
      </c>
      <c r="BB194" s="125">
        <v>2495</v>
      </c>
      <c r="BC194" s="126">
        <v>42</v>
      </c>
      <c r="BD194" s="124" t="s">
        <v>108</v>
      </c>
      <c r="BE194" s="131">
        <v>42</v>
      </c>
      <c r="BF194" s="136"/>
      <c r="BG194" s="131"/>
      <c r="BH194" s="213"/>
      <c r="BI194" s="214"/>
      <c r="BJ194" s="215"/>
      <c r="BK194" s="185"/>
    </row>
    <row r="195" spans="1:63" s="52" customFormat="1" ht="17.100000000000001" customHeight="1">
      <c r="A195" s="43">
        <v>1</v>
      </c>
      <c r="B195" s="43">
        <v>2</v>
      </c>
      <c r="C195" s="79"/>
      <c r="D195" s="79">
        <v>2113</v>
      </c>
      <c r="E195" s="11">
        <v>0</v>
      </c>
      <c r="F195" s="33">
        <v>37</v>
      </c>
      <c r="G195" s="127" t="s">
        <v>225</v>
      </c>
      <c r="H195" s="105">
        <v>1273809</v>
      </c>
      <c r="I195" s="79">
        <v>10050865</v>
      </c>
      <c r="J195" s="104" t="s">
        <v>297</v>
      </c>
      <c r="K195" s="127">
        <v>86</v>
      </c>
      <c r="L195" s="127" t="s">
        <v>104</v>
      </c>
      <c r="M195" s="127">
        <v>0.23</v>
      </c>
      <c r="N195" s="107">
        <v>0.41</v>
      </c>
      <c r="O195" s="184">
        <v>0</v>
      </c>
      <c r="P195" s="107">
        <v>0.64</v>
      </c>
      <c r="Q195" s="181">
        <v>-2</v>
      </c>
      <c r="R195" s="112">
        <v>40705</v>
      </c>
      <c r="S195" s="113">
        <v>-2.65</v>
      </c>
      <c r="T195" s="112">
        <v>40705</v>
      </c>
      <c r="U195" s="113">
        <v>-3.29</v>
      </c>
      <c r="V195" s="130" t="s">
        <v>147</v>
      </c>
      <c r="W195" s="115" t="s">
        <v>1045</v>
      </c>
      <c r="X195" s="193">
        <v>40703</v>
      </c>
      <c r="Y195" s="146" t="s">
        <v>352</v>
      </c>
      <c r="Z195" s="116"/>
      <c r="AA195" s="117"/>
      <c r="AB195" s="118"/>
      <c r="AC195" s="182"/>
      <c r="AD195" s="182"/>
      <c r="AE195" s="74"/>
      <c r="AF195" s="31">
        <v>1032</v>
      </c>
      <c r="AG195" s="119"/>
      <c r="AH195" s="119"/>
      <c r="AI195" s="119"/>
      <c r="AJ195" s="119"/>
      <c r="AK195" s="119">
        <v>11007654</v>
      </c>
      <c r="AL195" s="119" t="s">
        <v>202</v>
      </c>
      <c r="AM195" s="121" t="s">
        <v>23</v>
      </c>
      <c r="AN195" s="120">
        <v>2499</v>
      </c>
      <c r="AO195" s="121"/>
      <c r="AP195" s="122" t="s">
        <v>183</v>
      </c>
      <c r="AQ195" s="51">
        <v>2113</v>
      </c>
      <c r="AR195" s="68">
        <v>23</v>
      </c>
      <c r="AS195" s="123" t="s">
        <v>351</v>
      </c>
      <c r="AT195" s="131" t="s">
        <v>132</v>
      </c>
      <c r="AU195" s="131">
        <v>9</v>
      </c>
      <c r="AV195" s="131">
        <v>774</v>
      </c>
      <c r="AW195" s="131" t="s">
        <v>183</v>
      </c>
      <c r="AX195" s="183">
        <v>40696</v>
      </c>
      <c r="AY195" s="131">
        <v>12</v>
      </c>
      <c r="AZ195" s="131">
        <v>750</v>
      </c>
      <c r="BA195" s="131">
        <v>1032</v>
      </c>
      <c r="BB195" s="125">
        <v>2499</v>
      </c>
      <c r="BC195" s="126">
        <v>86</v>
      </c>
      <c r="BD195" s="124" t="s">
        <v>108</v>
      </c>
      <c r="BE195" s="131">
        <v>86</v>
      </c>
      <c r="BF195" s="136" t="s">
        <v>1044</v>
      </c>
      <c r="BG195" s="131"/>
      <c r="BH195" s="213"/>
      <c r="BI195" s="214"/>
      <c r="BJ195" s="215"/>
      <c r="BK195" s="185"/>
    </row>
    <row r="196" spans="1:63" s="52" customFormat="1" ht="14.25">
      <c r="A196" s="43">
        <v>1</v>
      </c>
      <c r="B196" s="43">
        <v>1</v>
      </c>
      <c r="C196" s="79"/>
      <c r="D196" s="79">
        <v>2103</v>
      </c>
      <c r="E196" s="11">
        <v>0</v>
      </c>
      <c r="F196" s="33">
        <v>29</v>
      </c>
      <c r="G196" s="127" t="s">
        <v>182</v>
      </c>
      <c r="H196" s="105">
        <v>1274027</v>
      </c>
      <c r="I196" s="79">
        <v>10050879</v>
      </c>
      <c r="J196" s="127" t="s">
        <v>457</v>
      </c>
      <c r="K196" s="127">
        <v>280</v>
      </c>
      <c r="L196" s="127" t="s">
        <v>104</v>
      </c>
      <c r="M196" s="127">
        <v>0.23</v>
      </c>
      <c r="N196" s="107">
        <v>0.31</v>
      </c>
      <c r="O196" s="184">
        <v>0</v>
      </c>
      <c r="P196" s="129">
        <v>0.54</v>
      </c>
      <c r="Q196" s="181">
        <v>-1</v>
      </c>
      <c r="R196" s="112">
        <v>40705</v>
      </c>
      <c r="S196" s="113">
        <v>-3.29</v>
      </c>
      <c r="T196" s="112">
        <v>40705</v>
      </c>
      <c r="U196" s="113">
        <v>-3.83</v>
      </c>
      <c r="V196" s="130" t="s">
        <v>105</v>
      </c>
      <c r="W196" s="115"/>
      <c r="X196" s="192">
        <v>40704</v>
      </c>
      <c r="Y196" s="135" t="s">
        <v>209</v>
      </c>
      <c r="Z196" s="116"/>
      <c r="AA196" s="117"/>
      <c r="AB196" s="118"/>
      <c r="AC196" s="182"/>
      <c r="AD196" s="182"/>
      <c r="AE196" s="74"/>
      <c r="AF196" s="31">
        <v>1680</v>
      </c>
      <c r="AG196" s="119"/>
      <c r="AH196" s="119"/>
      <c r="AI196" s="119"/>
      <c r="AJ196" s="119"/>
      <c r="AK196" s="119">
        <v>11007655</v>
      </c>
      <c r="AL196" s="119" t="s">
        <v>201</v>
      </c>
      <c r="AM196" s="121" t="s">
        <v>23</v>
      </c>
      <c r="AN196" s="120">
        <v>5508</v>
      </c>
      <c r="AO196" s="121"/>
      <c r="AP196" s="122" t="s">
        <v>183</v>
      </c>
      <c r="AQ196" s="51">
        <v>2103</v>
      </c>
      <c r="AR196" s="68">
        <v>23</v>
      </c>
      <c r="AS196" s="123" t="s">
        <v>351</v>
      </c>
      <c r="AT196" s="131" t="s">
        <v>132</v>
      </c>
      <c r="AU196" s="131">
        <v>4.5</v>
      </c>
      <c r="AV196" s="131">
        <v>1260</v>
      </c>
      <c r="AW196" s="131" t="s">
        <v>183</v>
      </c>
      <c r="AX196" s="183"/>
      <c r="AY196" s="131">
        <v>6</v>
      </c>
      <c r="AZ196" s="131">
        <v>750</v>
      </c>
      <c r="BA196" s="131">
        <v>1680</v>
      </c>
      <c r="BB196" s="125">
        <v>5508</v>
      </c>
      <c r="BC196" s="126">
        <v>140</v>
      </c>
      <c r="BD196" s="124" t="s">
        <v>108</v>
      </c>
      <c r="BE196" s="131">
        <v>280</v>
      </c>
      <c r="BF196" s="136"/>
      <c r="BG196" s="131"/>
      <c r="BH196" s="213"/>
      <c r="BI196" s="214"/>
      <c r="BJ196" s="215"/>
      <c r="BK196" s="185"/>
    </row>
    <row r="197" spans="1:63" s="52" customFormat="1" ht="15">
      <c r="A197" s="43">
        <v>1</v>
      </c>
      <c r="B197" s="43">
        <v>1</v>
      </c>
      <c r="C197" s="79"/>
      <c r="D197" s="79">
        <v>2103</v>
      </c>
      <c r="E197" s="11">
        <v>0</v>
      </c>
      <c r="F197" s="33">
        <v>29</v>
      </c>
      <c r="G197" s="127" t="s">
        <v>182</v>
      </c>
      <c r="H197" s="186">
        <v>1274155</v>
      </c>
      <c r="I197" s="142">
        <v>10052921</v>
      </c>
      <c r="J197" s="187" t="s">
        <v>456</v>
      </c>
      <c r="K197" s="127">
        <v>70</v>
      </c>
      <c r="L197" s="127" t="s">
        <v>104</v>
      </c>
      <c r="M197" s="127">
        <v>0.23</v>
      </c>
      <c r="N197" s="107">
        <v>0.15</v>
      </c>
      <c r="O197" s="184">
        <v>0</v>
      </c>
      <c r="P197" s="129">
        <v>0.38</v>
      </c>
      <c r="Q197" s="181">
        <v>-1</v>
      </c>
      <c r="R197" s="112">
        <v>40705</v>
      </c>
      <c r="S197" s="113">
        <v>-3.83</v>
      </c>
      <c r="T197" s="112">
        <v>40705</v>
      </c>
      <c r="U197" s="113">
        <v>-4.21</v>
      </c>
      <c r="V197" s="130" t="s">
        <v>147</v>
      </c>
      <c r="W197" s="115"/>
      <c r="X197" s="192">
        <v>40704</v>
      </c>
      <c r="Y197" s="132" t="s">
        <v>209</v>
      </c>
      <c r="Z197" s="116"/>
      <c r="AA197" s="117"/>
      <c r="AB197" s="118"/>
      <c r="AC197" s="182"/>
      <c r="AD197" s="182"/>
      <c r="AE197" s="74"/>
      <c r="AF197" s="31">
        <v>840</v>
      </c>
      <c r="AG197" s="119"/>
      <c r="AH197" s="119"/>
      <c r="AI197" s="119"/>
      <c r="AJ197" s="119"/>
      <c r="AK197" s="119">
        <v>11007655</v>
      </c>
      <c r="AL197" s="119" t="s">
        <v>201</v>
      </c>
      <c r="AM197" s="121" t="s">
        <v>23</v>
      </c>
      <c r="AN197" s="120">
        <v>5490</v>
      </c>
      <c r="AO197" s="121"/>
      <c r="AP197" s="122" t="s">
        <v>183</v>
      </c>
      <c r="AQ197" s="51">
        <v>2103</v>
      </c>
      <c r="AR197" s="68">
        <v>23</v>
      </c>
      <c r="AS197" s="123" t="s">
        <v>351</v>
      </c>
      <c r="AT197" s="131" t="s">
        <v>132</v>
      </c>
      <c r="AU197" s="131">
        <v>9</v>
      </c>
      <c r="AV197" s="131">
        <v>630</v>
      </c>
      <c r="AW197" s="131" t="s">
        <v>183</v>
      </c>
      <c r="AX197" s="183"/>
      <c r="AY197" s="131">
        <v>12</v>
      </c>
      <c r="AZ197" s="131">
        <v>750</v>
      </c>
      <c r="BA197" s="131">
        <v>840</v>
      </c>
      <c r="BB197" s="125">
        <v>5490</v>
      </c>
      <c r="BC197" s="126">
        <v>70</v>
      </c>
      <c r="BD197" s="124" t="s">
        <v>108</v>
      </c>
      <c r="BE197" s="131">
        <v>70</v>
      </c>
      <c r="BF197" s="136"/>
      <c r="BG197" s="131"/>
      <c r="BH197" s="213"/>
      <c r="BI197" s="214"/>
      <c r="BJ197" s="215"/>
      <c r="BK197" s="185"/>
    </row>
    <row r="198" spans="1:63" s="52" customFormat="1" ht="15">
      <c r="A198" s="43">
        <v>1</v>
      </c>
      <c r="B198" s="43">
        <v>2</v>
      </c>
      <c r="C198" s="79"/>
      <c r="D198" s="79">
        <v>2113</v>
      </c>
      <c r="E198" s="11">
        <v>0</v>
      </c>
      <c r="F198" s="33">
        <v>37</v>
      </c>
      <c r="G198" s="127" t="s">
        <v>225</v>
      </c>
      <c r="H198" s="186">
        <v>1275374</v>
      </c>
      <c r="I198" s="142">
        <v>10050868</v>
      </c>
      <c r="J198" s="187" t="s">
        <v>1046</v>
      </c>
      <c r="K198" s="127">
        <v>500</v>
      </c>
      <c r="L198" s="127" t="s">
        <v>104</v>
      </c>
      <c r="M198" s="127">
        <v>0.23</v>
      </c>
      <c r="N198" s="107">
        <v>2.4</v>
      </c>
      <c r="O198" s="184">
        <v>0</v>
      </c>
      <c r="P198" s="129">
        <v>2.63</v>
      </c>
      <c r="Q198" s="181">
        <v>-1</v>
      </c>
      <c r="R198" s="112">
        <v>40705</v>
      </c>
      <c r="S198" s="113">
        <v>-4.21</v>
      </c>
      <c r="T198" s="112">
        <v>40705</v>
      </c>
      <c r="U198" s="113">
        <v>-6.84</v>
      </c>
      <c r="V198" s="130" t="s">
        <v>105</v>
      </c>
      <c r="W198" s="115" t="s">
        <v>109</v>
      </c>
      <c r="X198" s="192">
        <v>40704</v>
      </c>
      <c r="Y198" s="132" t="s">
        <v>905</v>
      </c>
      <c r="Z198" s="116"/>
      <c r="AA198" s="117"/>
      <c r="AB198" s="118"/>
      <c r="AC198" s="182"/>
      <c r="AD198" s="182"/>
      <c r="AE198" s="74"/>
      <c r="AF198" s="31">
        <v>6000</v>
      </c>
      <c r="AG198" s="119"/>
      <c r="AH198" s="119"/>
      <c r="AI198" s="119"/>
      <c r="AJ198" s="119"/>
      <c r="AK198" s="119">
        <v>11007654</v>
      </c>
      <c r="AL198" s="119" t="s">
        <v>202</v>
      </c>
      <c r="AM198" s="121" t="s">
        <v>23</v>
      </c>
      <c r="AN198" s="120">
        <v>2500</v>
      </c>
      <c r="AO198" s="121"/>
      <c r="AP198" s="122" t="s">
        <v>183</v>
      </c>
      <c r="AQ198" s="51">
        <v>2113</v>
      </c>
      <c r="AR198" s="68">
        <v>23</v>
      </c>
      <c r="AS198" s="123" t="s">
        <v>890</v>
      </c>
      <c r="AT198" s="131" t="s">
        <v>132</v>
      </c>
      <c r="AU198" s="131">
        <v>9</v>
      </c>
      <c r="AV198" s="131">
        <v>4500</v>
      </c>
      <c r="AW198" s="131" t="s">
        <v>183</v>
      </c>
      <c r="AX198" s="183">
        <v>40696</v>
      </c>
      <c r="AY198" s="131">
        <v>12</v>
      </c>
      <c r="AZ198" s="131">
        <v>750</v>
      </c>
      <c r="BA198" s="131">
        <v>6000</v>
      </c>
      <c r="BB198" s="125">
        <v>2500</v>
      </c>
      <c r="BC198" s="126">
        <v>500</v>
      </c>
      <c r="BD198" s="124" t="s">
        <v>108</v>
      </c>
      <c r="BE198" s="131">
        <v>500</v>
      </c>
      <c r="BF198" s="136" t="s">
        <v>1044</v>
      </c>
      <c r="BG198" s="131"/>
      <c r="BH198" s="213"/>
      <c r="BI198" s="214"/>
      <c r="BJ198" s="215"/>
      <c r="BK198" s="185"/>
    </row>
    <row r="199" spans="1:63" s="52" customFormat="1" ht="17.100000000000001" customHeight="1">
      <c r="A199" s="43">
        <v>1</v>
      </c>
      <c r="B199" s="43">
        <v>1</v>
      </c>
      <c r="C199" s="79"/>
      <c r="D199" s="79">
        <v>2113</v>
      </c>
      <c r="E199" s="11">
        <v>0</v>
      </c>
      <c r="F199" s="33">
        <v>37</v>
      </c>
      <c r="G199" s="127" t="s">
        <v>225</v>
      </c>
      <c r="H199" s="105">
        <v>1274275</v>
      </c>
      <c r="I199" s="79">
        <v>10050841</v>
      </c>
      <c r="J199" s="127" t="s">
        <v>1047</v>
      </c>
      <c r="K199" s="127">
        <v>70</v>
      </c>
      <c r="L199" s="127" t="s">
        <v>104</v>
      </c>
      <c r="M199" s="127">
        <v>0.23</v>
      </c>
      <c r="N199" s="107">
        <v>0.34</v>
      </c>
      <c r="O199" s="184">
        <v>0</v>
      </c>
      <c r="P199" s="107">
        <v>0.56999999999999995</v>
      </c>
      <c r="Q199" s="181">
        <v>-1</v>
      </c>
      <c r="R199" s="112">
        <v>40705</v>
      </c>
      <c r="S199" s="113">
        <v>-6.84</v>
      </c>
      <c r="T199" s="112">
        <v>40705</v>
      </c>
      <c r="U199" s="113">
        <v>-7.41</v>
      </c>
      <c r="V199" s="130" t="s">
        <v>105</v>
      </c>
      <c r="W199" s="115" t="s">
        <v>109</v>
      </c>
      <c r="X199" s="192">
        <v>40704</v>
      </c>
      <c r="Y199" s="132" t="s">
        <v>352</v>
      </c>
      <c r="Z199" s="116"/>
      <c r="AA199" s="117"/>
      <c r="AB199" s="118"/>
      <c r="AC199" s="182"/>
      <c r="AD199" s="182"/>
      <c r="AE199" s="74"/>
      <c r="AF199" s="31">
        <v>840</v>
      </c>
      <c r="AG199" s="119"/>
      <c r="AH199" s="119"/>
      <c r="AI199" s="119"/>
      <c r="AJ199" s="119"/>
      <c r="AK199" s="119">
        <v>11007654</v>
      </c>
      <c r="AL199" s="119" t="s">
        <v>202</v>
      </c>
      <c r="AM199" s="121" t="s">
        <v>23</v>
      </c>
      <c r="AN199" s="120">
        <v>2500</v>
      </c>
      <c r="AO199" s="121"/>
      <c r="AP199" s="122" t="s">
        <v>183</v>
      </c>
      <c r="AQ199" s="51">
        <v>2113</v>
      </c>
      <c r="AR199" s="68">
        <v>23</v>
      </c>
      <c r="AS199" s="123" t="s">
        <v>351</v>
      </c>
      <c r="AT199" s="131" t="s">
        <v>132</v>
      </c>
      <c r="AU199" s="131">
        <v>9</v>
      </c>
      <c r="AV199" s="131">
        <v>630</v>
      </c>
      <c r="AW199" s="131" t="s">
        <v>183</v>
      </c>
      <c r="AX199" s="183">
        <v>1</v>
      </c>
      <c r="AY199" s="131">
        <v>12</v>
      </c>
      <c r="AZ199" s="131">
        <v>750</v>
      </c>
      <c r="BA199" s="131">
        <v>840</v>
      </c>
      <c r="BB199" s="125">
        <v>2500</v>
      </c>
      <c r="BC199" s="126">
        <v>70</v>
      </c>
      <c r="BD199" s="124" t="s">
        <v>108</v>
      </c>
      <c r="BE199" s="131">
        <v>70</v>
      </c>
      <c r="BF199" s="136" t="s">
        <v>1048</v>
      </c>
      <c r="BG199" s="131"/>
      <c r="BH199" s="213"/>
      <c r="BI199" s="214"/>
      <c r="BJ199" s="215"/>
      <c r="BK199" s="185"/>
    </row>
    <row r="200" spans="1:63" s="52" customFormat="1" ht="17.100000000000001" customHeight="1">
      <c r="A200" s="43">
        <v>1</v>
      </c>
      <c r="B200" s="43">
        <v>3</v>
      </c>
      <c r="C200" s="79"/>
      <c r="D200" s="79">
        <v>2117</v>
      </c>
      <c r="E200" s="11">
        <v>0</v>
      </c>
      <c r="F200" s="33">
        <v>328</v>
      </c>
      <c r="G200" s="127" t="s">
        <v>182</v>
      </c>
      <c r="H200" s="105">
        <v>1272496</v>
      </c>
      <c r="I200" s="79">
        <v>10044537</v>
      </c>
      <c r="J200" s="127" t="s">
        <v>231</v>
      </c>
      <c r="K200" s="127">
        <v>42</v>
      </c>
      <c r="L200" s="127" t="s">
        <v>104</v>
      </c>
      <c r="M200" s="127">
        <v>0.23</v>
      </c>
      <c r="N200" s="107">
        <v>0.11</v>
      </c>
      <c r="O200" s="184">
        <v>0</v>
      </c>
      <c r="P200" s="129">
        <v>0.34</v>
      </c>
      <c r="Q200" s="181">
        <v>3</v>
      </c>
      <c r="R200" s="112">
        <v>40705</v>
      </c>
      <c r="S200" s="113">
        <v>-7.41</v>
      </c>
      <c r="T200" s="112">
        <v>40705</v>
      </c>
      <c r="U200" s="113">
        <v>-7.75</v>
      </c>
      <c r="V200" s="130" t="s">
        <v>105</v>
      </c>
      <c r="W200" s="115" t="s">
        <v>109</v>
      </c>
      <c r="X200" s="192">
        <v>40708</v>
      </c>
      <c r="Y200" s="132" t="s">
        <v>352</v>
      </c>
      <c r="Z200" s="116"/>
      <c r="AA200" s="117"/>
      <c r="AB200" s="118"/>
      <c r="AC200" s="182"/>
      <c r="AD200" s="182"/>
      <c r="AE200" s="74"/>
      <c r="AF200" s="31">
        <v>504</v>
      </c>
      <c r="AG200" s="119"/>
      <c r="AH200" s="119"/>
      <c r="AI200" s="119"/>
      <c r="AJ200" s="119"/>
      <c r="AK200" s="119">
        <v>11007439</v>
      </c>
      <c r="AL200" s="119" t="s">
        <v>220</v>
      </c>
      <c r="AM200" s="121" t="s">
        <v>23</v>
      </c>
      <c r="AN200" s="120">
        <v>4500</v>
      </c>
      <c r="AO200" s="121"/>
      <c r="AP200" s="122" t="s">
        <v>183</v>
      </c>
      <c r="AQ200" s="51">
        <v>2117</v>
      </c>
      <c r="AR200" s="68">
        <v>23</v>
      </c>
      <c r="AS200" s="123" t="s">
        <v>334</v>
      </c>
      <c r="AT200" s="131" t="s">
        <v>107</v>
      </c>
      <c r="AU200" s="131">
        <v>9</v>
      </c>
      <c r="AV200" s="131">
        <v>378</v>
      </c>
      <c r="AW200" s="131" t="s">
        <v>183</v>
      </c>
      <c r="AX200" s="183">
        <v>1</v>
      </c>
      <c r="AY200" s="131">
        <v>12</v>
      </c>
      <c r="AZ200" s="131">
        <v>750</v>
      </c>
      <c r="BA200" s="131">
        <v>504</v>
      </c>
      <c r="BB200" s="125">
        <v>4500</v>
      </c>
      <c r="BC200" s="126">
        <v>42</v>
      </c>
      <c r="BD200" s="124" t="s">
        <v>108</v>
      </c>
      <c r="BE200" s="131">
        <v>42</v>
      </c>
      <c r="BF200" s="136"/>
      <c r="BG200" s="131"/>
      <c r="BH200" s="213"/>
      <c r="BI200" s="214"/>
      <c r="BJ200" s="215"/>
      <c r="BK200" s="185"/>
    </row>
    <row r="201" spans="1:63" s="52" customFormat="1" ht="14.25">
      <c r="A201" s="43">
        <v>1</v>
      </c>
      <c r="B201" s="43">
        <v>1</v>
      </c>
      <c r="C201" s="79"/>
      <c r="D201" s="79">
        <v>2183</v>
      </c>
      <c r="E201" s="11">
        <v>0</v>
      </c>
      <c r="F201" s="33">
        <v>133</v>
      </c>
      <c r="G201" s="127" t="s">
        <v>182</v>
      </c>
      <c r="H201" s="105">
        <v>1273954</v>
      </c>
      <c r="I201" s="79">
        <v>10049289</v>
      </c>
      <c r="J201" s="127" t="s">
        <v>444</v>
      </c>
      <c r="K201" s="127">
        <v>364</v>
      </c>
      <c r="L201" s="127" t="s">
        <v>104</v>
      </c>
      <c r="M201" s="127">
        <v>0.23</v>
      </c>
      <c r="N201" s="107">
        <v>0.97</v>
      </c>
      <c r="O201" s="184">
        <v>0</v>
      </c>
      <c r="P201" s="129">
        <v>1.2</v>
      </c>
      <c r="Q201" s="181">
        <v>5</v>
      </c>
      <c r="R201" s="112">
        <v>40705</v>
      </c>
      <c r="S201" s="113">
        <v>-7.75</v>
      </c>
      <c r="T201" s="112">
        <v>40705</v>
      </c>
      <c r="U201" s="113">
        <v>-8.9499999999999993</v>
      </c>
      <c r="V201" s="130" t="s">
        <v>105</v>
      </c>
      <c r="W201" s="115" t="s">
        <v>109</v>
      </c>
      <c r="X201" s="192">
        <v>40710</v>
      </c>
      <c r="Y201" s="132" t="s">
        <v>352</v>
      </c>
      <c r="Z201" s="116"/>
      <c r="AA201" s="117"/>
      <c r="AB201" s="118"/>
      <c r="AC201" s="182"/>
      <c r="AD201" s="182"/>
      <c r="AE201" s="74"/>
      <c r="AF201" s="31">
        <v>2184</v>
      </c>
      <c r="AG201" s="119"/>
      <c r="AH201" s="119"/>
      <c r="AI201" s="119"/>
      <c r="AJ201" s="119"/>
      <c r="AK201" s="119">
        <v>11007441</v>
      </c>
      <c r="AL201" s="119" t="s">
        <v>125</v>
      </c>
      <c r="AM201" s="121" t="s">
        <v>23</v>
      </c>
      <c r="AN201" s="120">
        <v>2250</v>
      </c>
      <c r="AO201" s="121"/>
      <c r="AP201" s="122" t="s">
        <v>183</v>
      </c>
      <c r="AQ201" s="51">
        <v>2183</v>
      </c>
      <c r="AR201" s="68">
        <v>23</v>
      </c>
      <c r="AS201" s="123" t="s">
        <v>890</v>
      </c>
      <c r="AT201" s="131" t="s">
        <v>107</v>
      </c>
      <c r="AU201" s="131">
        <v>4.5</v>
      </c>
      <c r="AV201" s="131">
        <v>1638</v>
      </c>
      <c r="AW201" s="131" t="s">
        <v>183</v>
      </c>
      <c r="AX201" s="183">
        <v>40695</v>
      </c>
      <c r="AY201" s="131">
        <v>6</v>
      </c>
      <c r="AZ201" s="131">
        <v>750</v>
      </c>
      <c r="BA201" s="131">
        <v>2184</v>
      </c>
      <c r="BB201" s="125">
        <v>2250</v>
      </c>
      <c r="BC201" s="126">
        <v>182</v>
      </c>
      <c r="BD201" s="124" t="s">
        <v>108</v>
      </c>
      <c r="BE201" s="131">
        <v>364</v>
      </c>
      <c r="BF201" s="136" t="s">
        <v>307</v>
      </c>
      <c r="BG201" s="131"/>
      <c r="BH201" s="213"/>
      <c r="BI201" s="214"/>
      <c r="BJ201" s="215"/>
      <c r="BK201" s="185"/>
    </row>
    <row r="202" spans="1:63" s="52" customFormat="1" ht="14.25">
      <c r="A202" s="43">
        <v>1</v>
      </c>
      <c r="B202" s="43">
        <v>1</v>
      </c>
      <c r="C202" s="79"/>
      <c r="D202" s="79">
        <v>1123</v>
      </c>
      <c r="E202" s="11">
        <v>0</v>
      </c>
      <c r="F202" s="33">
        <v>135</v>
      </c>
      <c r="G202" s="127" t="s">
        <v>182</v>
      </c>
      <c r="H202" s="105">
        <v>1275608</v>
      </c>
      <c r="I202" s="79">
        <v>21001422</v>
      </c>
      <c r="J202" s="127" t="s">
        <v>382</v>
      </c>
      <c r="K202" s="127">
        <v>2712</v>
      </c>
      <c r="L202" s="127" t="s">
        <v>127</v>
      </c>
      <c r="M202" s="127">
        <v>0.23</v>
      </c>
      <c r="N202" s="107">
        <v>0.6</v>
      </c>
      <c r="O202" s="184">
        <v>0</v>
      </c>
      <c r="P202" s="129">
        <v>0.83</v>
      </c>
      <c r="Q202" s="181">
        <v>2</v>
      </c>
      <c r="R202" s="112">
        <v>40705</v>
      </c>
      <c r="S202" s="113">
        <v>-8.9499999999999993</v>
      </c>
      <c r="T202" s="112">
        <v>40705</v>
      </c>
      <c r="U202" s="113">
        <v>-9.7799999999999994</v>
      </c>
      <c r="V202" s="130" t="s">
        <v>105</v>
      </c>
      <c r="W202" s="115" t="s">
        <v>109</v>
      </c>
      <c r="X202" s="192">
        <v>40707</v>
      </c>
      <c r="Y202" s="134" t="s">
        <v>303</v>
      </c>
      <c r="Z202" s="116"/>
      <c r="AA202" s="117"/>
      <c r="AB202" s="118"/>
      <c r="AC202" s="182"/>
      <c r="AD202" s="182"/>
      <c r="AE202" s="74"/>
      <c r="AF202" s="31">
        <v>2712</v>
      </c>
      <c r="AG202" s="119"/>
      <c r="AH202" s="119"/>
      <c r="AI202" s="119"/>
      <c r="AJ202" s="119"/>
      <c r="AK202" s="119"/>
      <c r="AL202" s="119"/>
      <c r="AM202" s="121" t="s">
        <v>23</v>
      </c>
      <c r="AN202" s="120">
        <v>4500</v>
      </c>
      <c r="AO202" s="121"/>
      <c r="AP202" s="122" t="s">
        <v>183</v>
      </c>
      <c r="AQ202" s="51">
        <v>1123</v>
      </c>
      <c r="AR202" s="68">
        <v>23</v>
      </c>
      <c r="AS202" s="123" t="s">
        <v>354</v>
      </c>
      <c r="AT202" s="131" t="s">
        <v>113</v>
      </c>
      <c r="AU202" s="131">
        <v>0.75</v>
      </c>
      <c r="AV202" s="131">
        <v>2034</v>
      </c>
      <c r="AW202" s="131" t="s">
        <v>183</v>
      </c>
      <c r="AX202" s="183">
        <v>40696</v>
      </c>
      <c r="AY202" s="131">
        <v>1</v>
      </c>
      <c r="AZ202" s="131">
        <v>750</v>
      </c>
      <c r="BA202" s="131">
        <v>2712</v>
      </c>
      <c r="BB202" s="125">
        <v>4500</v>
      </c>
      <c r="BC202" s="126">
        <v>226</v>
      </c>
      <c r="BD202" s="124" t="s">
        <v>108</v>
      </c>
      <c r="BE202" s="131">
        <v>226</v>
      </c>
      <c r="BF202" s="136" t="s">
        <v>1049</v>
      </c>
      <c r="BG202" s="131"/>
      <c r="BH202" s="213"/>
      <c r="BI202" s="214"/>
      <c r="BJ202" s="215"/>
      <c r="BK202" s="185"/>
    </row>
    <row r="203" spans="1:63" s="52" customFormat="1" ht="12" customHeight="1">
      <c r="A203" s="43">
        <v>0</v>
      </c>
      <c r="B203" s="43">
        <v>0</v>
      </c>
      <c r="C203" s="79"/>
      <c r="D203" s="142" t="s">
        <v>39</v>
      </c>
      <c r="E203" s="11">
        <v>0</v>
      </c>
      <c r="F203" s="33" t="e">
        <v>#N/A</v>
      </c>
      <c r="G203" s="127"/>
      <c r="H203" s="105"/>
      <c r="I203" s="79"/>
      <c r="J203" s="127" t="s">
        <v>370</v>
      </c>
      <c r="K203" s="104"/>
      <c r="L203" s="104"/>
      <c r="M203" s="127"/>
      <c r="N203" s="107">
        <v>2</v>
      </c>
      <c r="O203" s="184">
        <v>0</v>
      </c>
      <c r="P203" s="107">
        <v>0</v>
      </c>
      <c r="Q203" s="181"/>
      <c r="R203" s="112">
        <v>40705</v>
      </c>
      <c r="S203" s="113">
        <v>-9.7799999999999994</v>
      </c>
      <c r="T203" s="112">
        <v>40705</v>
      </c>
      <c r="U203" s="113">
        <v>-9.7799999999999994</v>
      </c>
      <c r="V203" s="130"/>
      <c r="W203" s="136"/>
      <c r="X203" s="192"/>
      <c r="Y203" s="132" t="s">
        <v>259</v>
      </c>
      <c r="Z203" s="116"/>
      <c r="AA203" s="117"/>
      <c r="AB203" s="118"/>
      <c r="AC203" s="182"/>
      <c r="AD203" s="182"/>
      <c r="AE203" s="74"/>
      <c r="AF203" s="31">
        <v>0</v>
      </c>
      <c r="AG203" s="119"/>
      <c r="AH203" s="119"/>
      <c r="AI203" s="119"/>
      <c r="AJ203" s="119"/>
      <c r="AK203" s="119"/>
      <c r="AL203" s="119"/>
      <c r="AM203" s="121" t="s">
        <v>23</v>
      </c>
      <c r="AN203" s="120"/>
      <c r="AO203" s="121"/>
      <c r="AP203" s="122">
        <v>0</v>
      </c>
      <c r="AQ203" s="51" t="s">
        <v>39</v>
      </c>
      <c r="AR203" s="68">
        <v>23</v>
      </c>
      <c r="AS203" s="123" t="s">
        <v>890</v>
      </c>
      <c r="AT203" s="131" t="s">
        <v>260</v>
      </c>
      <c r="AU203" s="131"/>
      <c r="AV203" s="131"/>
      <c r="AW203" s="131"/>
      <c r="AX203" s="183"/>
      <c r="AY203" s="131"/>
      <c r="AZ203" s="131"/>
      <c r="BA203" s="131"/>
      <c r="BB203" s="125">
        <v>0</v>
      </c>
      <c r="BC203" s="126">
        <v>0</v>
      </c>
      <c r="BD203" s="124"/>
      <c r="BE203" s="131">
        <v>0</v>
      </c>
      <c r="BF203" s="136"/>
      <c r="BG203" s="131"/>
      <c r="BH203" s="213"/>
      <c r="BI203" s="214"/>
      <c r="BJ203" s="215"/>
      <c r="BK203" s="185"/>
    </row>
    <row r="204" spans="1:63" s="52" customFormat="1" ht="15">
      <c r="A204" s="43">
        <v>1</v>
      </c>
      <c r="B204" s="43">
        <v>1</v>
      </c>
      <c r="C204" s="79"/>
      <c r="D204" s="79">
        <v>1201</v>
      </c>
      <c r="E204" s="11" t="s">
        <v>10</v>
      </c>
      <c r="F204" s="33">
        <v>901</v>
      </c>
      <c r="G204" s="127" t="s">
        <v>164</v>
      </c>
      <c r="H204" s="139">
        <v>7085293</v>
      </c>
      <c r="I204" s="79">
        <v>10049850</v>
      </c>
      <c r="J204" s="127" t="s">
        <v>361</v>
      </c>
      <c r="K204" s="127">
        <v>167</v>
      </c>
      <c r="L204" s="127" t="s">
        <v>104</v>
      </c>
      <c r="M204" s="127">
        <v>0.23</v>
      </c>
      <c r="N204" s="107">
        <v>0.36</v>
      </c>
      <c r="O204" s="184">
        <v>0</v>
      </c>
      <c r="P204" s="129">
        <v>0.59</v>
      </c>
      <c r="Q204" s="181">
        <v>2</v>
      </c>
      <c r="R204" s="112">
        <v>40705</v>
      </c>
      <c r="S204" s="113">
        <v>-9.7799999999999994</v>
      </c>
      <c r="T204" s="112">
        <v>40705</v>
      </c>
      <c r="U204" s="113">
        <v>-10.37</v>
      </c>
      <c r="V204" s="130" t="s">
        <v>147</v>
      </c>
      <c r="W204" s="115" t="s">
        <v>109</v>
      </c>
      <c r="X204" s="192">
        <v>40707</v>
      </c>
      <c r="Y204" s="138" t="s">
        <v>352</v>
      </c>
      <c r="Z204" s="116"/>
      <c r="AA204" s="117"/>
      <c r="AB204" s="118"/>
      <c r="AC204" s="182" t="s">
        <v>359</v>
      </c>
      <c r="AD204" s="182">
        <v>1511</v>
      </c>
      <c r="AE204" s="74"/>
      <c r="AF204" s="31">
        <v>2004</v>
      </c>
      <c r="AG204" s="119">
        <v>11007430</v>
      </c>
      <c r="AH204" s="119" t="s">
        <v>138</v>
      </c>
      <c r="AI204" s="119">
        <v>11007426</v>
      </c>
      <c r="AJ204" s="119" t="s">
        <v>139</v>
      </c>
      <c r="AK204" s="119">
        <v>11007435</v>
      </c>
      <c r="AL204" s="119" t="s">
        <v>140</v>
      </c>
      <c r="AM204" s="121" t="s">
        <v>23</v>
      </c>
      <c r="AN204" s="120">
        <v>5500</v>
      </c>
      <c r="AO204" s="121"/>
      <c r="AP204" s="122" t="s">
        <v>106</v>
      </c>
      <c r="AQ204" s="51"/>
      <c r="AR204" s="68">
        <v>23</v>
      </c>
      <c r="AS204" s="123" t="s">
        <v>890</v>
      </c>
      <c r="AT204" s="131" t="s">
        <v>113</v>
      </c>
      <c r="AU204" s="131">
        <v>9</v>
      </c>
      <c r="AV204" s="131">
        <v>1503</v>
      </c>
      <c r="AW204" s="131" t="s">
        <v>106</v>
      </c>
      <c r="AX204" s="183">
        <v>40696</v>
      </c>
      <c r="AY204" s="131">
        <v>12</v>
      </c>
      <c r="AZ204" s="131">
        <v>750</v>
      </c>
      <c r="BA204" s="131">
        <v>2004</v>
      </c>
      <c r="BB204" s="125">
        <v>5500</v>
      </c>
      <c r="BC204" s="126">
        <v>167</v>
      </c>
      <c r="BD204" s="124" t="s">
        <v>108</v>
      </c>
      <c r="BE204" s="131">
        <v>167</v>
      </c>
      <c r="BF204" s="136" t="s">
        <v>360</v>
      </c>
      <c r="BG204" s="131"/>
      <c r="BH204" s="213"/>
      <c r="BI204" s="214"/>
      <c r="BJ204" s="215"/>
      <c r="BK204" s="185"/>
    </row>
    <row r="205" spans="1:63" s="52" customFormat="1" ht="15">
      <c r="A205" s="43">
        <v>1</v>
      </c>
      <c r="B205" s="43">
        <v>1</v>
      </c>
      <c r="C205" s="79"/>
      <c r="D205" s="79">
        <v>1201</v>
      </c>
      <c r="E205" s="11" t="s">
        <v>10</v>
      </c>
      <c r="F205" s="33">
        <v>901</v>
      </c>
      <c r="G205" s="127" t="s">
        <v>165</v>
      </c>
      <c r="H205" s="139">
        <v>1275833</v>
      </c>
      <c r="I205" s="79">
        <v>12006903</v>
      </c>
      <c r="J205" s="127" t="s">
        <v>1050</v>
      </c>
      <c r="K205" s="127">
        <v>2400</v>
      </c>
      <c r="L205" s="127" t="s">
        <v>127</v>
      </c>
      <c r="M205" s="127">
        <v>0.23</v>
      </c>
      <c r="N205" s="107">
        <v>0.4</v>
      </c>
      <c r="O205" s="184">
        <v>0</v>
      </c>
      <c r="P205" s="129">
        <v>0.63</v>
      </c>
      <c r="Q205" s="181" t="e">
        <v>#N/A</v>
      </c>
      <c r="R205" s="112">
        <v>40705</v>
      </c>
      <c r="S205" s="113">
        <v>-10.37</v>
      </c>
      <c r="T205" s="112">
        <v>40705</v>
      </c>
      <c r="U205" s="113">
        <v>-11</v>
      </c>
      <c r="V205" s="130" t="s">
        <v>105</v>
      </c>
      <c r="W205" s="115" t="s">
        <v>109</v>
      </c>
      <c r="X205" s="192" t="e">
        <v>#N/A</v>
      </c>
      <c r="Y205" s="138" t="s">
        <v>352</v>
      </c>
      <c r="Z205" s="116"/>
      <c r="AA205" s="117"/>
      <c r="AB205" s="118"/>
      <c r="AC205" s="182" t="s">
        <v>359</v>
      </c>
      <c r="AD205" s="182">
        <v>1800</v>
      </c>
      <c r="AE205" s="74"/>
      <c r="AF205" s="31">
        <v>2400</v>
      </c>
      <c r="AG205" s="119">
        <v>11007430</v>
      </c>
      <c r="AH205" s="119" t="s">
        <v>138</v>
      </c>
      <c r="AI205" s="119">
        <v>11007426</v>
      </c>
      <c r="AJ205" s="119" t="s">
        <v>139</v>
      </c>
      <c r="AK205" s="119"/>
      <c r="AL205" s="119"/>
      <c r="AM205" s="121" t="s">
        <v>23</v>
      </c>
      <c r="AN205" s="120">
        <v>6000</v>
      </c>
      <c r="AO205" s="121"/>
      <c r="AP205" s="122" t="s">
        <v>166</v>
      </c>
      <c r="AQ205" s="51">
        <v>1201</v>
      </c>
      <c r="AR205" s="68">
        <v>23</v>
      </c>
      <c r="AS205" s="123" t="s">
        <v>890</v>
      </c>
      <c r="AT205" s="131" t="e">
        <v>#N/A</v>
      </c>
      <c r="AU205" s="131">
        <v>0.75</v>
      </c>
      <c r="AV205" s="131">
        <v>1800</v>
      </c>
      <c r="AW205" s="131" t="s">
        <v>166</v>
      </c>
      <c r="AX205" s="183">
        <v>40696</v>
      </c>
      <c r="AY205" s="131">
        <v>1</v>
      </c>
      <c r="AZ205" s="131">
        <v>750</v>
      </c>
      <c r="BA205" s="131">
        <v>2400</v>
      </c>
      <c r="BB205" s="125">
        <v>6000</v>
      </c>
      <c r="BC205" s="126">
        <v>200</v>
      </c>
      <c r="BD205" s="124" t="s">
        <v>108</v>
      </c>
      <c r="BE205" s="131">
        <v>200</v>
      </c>
      <c r="BF205" s="136" t="s">
        <v>138</v>
      </c>
      <c r="BG205" s="131"/>
      <c r="BH205" s="213"/>
      <c r="BI205" s="214"/>
      <c r="BJ205" s="215"/>
      <c r="BK205" s="185"/>
    </row>
    <row r="206" spans="1:63" s="52" customFormat="1" ht="17.100000000000001" customHeight="1">
      <c r="A206" s="43">
        <v>1</v>
      </c>
      <c r="B206" s="43">
        <v>3</v>
      </c>
      <c r="C206" s="79"/>
      <c r="D206" s="79">
        <v>1210</v>
      </c>
      <c r="E206" s="11">
        <v>0</v>
      </c>
      <c r="F206" s="33">
        <v>309</v>
      </c>
      <c r="G206" s="127" t="s">
        <v>164</v>
      </c>
      <c r="H206" s="105">
        <v>7085430</v>
      </c>
      <c r="I206" s="79">
        <v>10048538</v>
      </c>
      <c r="J206" s="127" t="s">
        <v>1051</v>
      </c>
      <c r="K206" s="127">
        <v>42</v>
      </c>
      <c r="L206" s="127" t="s">
        <v>104</v>
      </c>
      <c r="M206" s="127">
        <v>0.23</v>
      </c>
      <c r="N206" s="107">
        <v>0.09</v>
      </c>
      <c r="O206" s="184">
        <v>0.17</v>
      </c>
      <c r="P206" s="129">
        <v>0.32</v>
      </c>
      <c r="Q206" s="181">
        <v>5</v>
      </c>
      <c r="R206" s="112">
        <v>40705</v>
      </c>
      <c r="S206" s="113">
        <v>-11</v>
      </c>
      <c r="T206" s="112">
        <v>40705</v>
      </c>
      <c r="U206" s="113">
        <v>-11.32</v>
      </c>
      <c r="V206" s="130" t="s">
        <v>105</v>
      </c>
      <c r="W206" s="115" t="s">
        <v>109</v>
      </c>
      <c r="X206" s="192">
        <v>40710</v>
      </c>
      <c r="Y206" s="135" t="s">
        <v>352</v>
      </c>
      <c r="Z206" s="116"/>
      <c r="AA206" s="117"/>
      <c r="AB206" s="118"/>
      <c r="AC206" s="182" t="s">
        <v>689</v>
      </c>
      <c r="AD206" s="182">
        <v>378</v>
      </c>
      <c r="AE206" s="74"/>
      <c r="AF206" s="31">
        <v>504</v>
      </c>
      <c r="AG206" s="119">
        <v>11007037</v>
      </c>
      <c r="AH206" s="119" t="s">
        <v>141</v>
      </c>
      <c r="AI206" s="119">
        <v>11007426</v>
      </c>
      <c r="AJ206" s="119" t="s">
        <v>139</v>
      </c>
      <c r="AK206" s="119">
        <v>11007435</v>
      </c>
      <c r="AL206" s="119" t="s">
        <v>140</v>
      </c>
      <c r="AM206" s="121" t="s">
        <v>23</v>
      </c>
      <c r="AN206" s="120">
        <v>5500</v>
      </c>
      <c r="AO206" s="121"/>
      <c r="AP206" s="122" t="s">
        <v>106</v>
      </c>
      <c r="AQ206" s="51">
        <v>1210</v>
      </c>
      <c r="AR206" s="68">
        <v>23</v>
      </c>
      <c r="AS206" s="123" t="s">
        <v>890</v>
      </c>
      <c r="AT206" s="131" t="s">
        <v>107</v>
      </c>
      <c r="AU206" s="131">
        <v>9</v>
      </c>
      <c r="AV206" s="131">
        <v>378</v>
      </c>
      <c r="AW206" s="131" t="s">
        <v>106</v>
      </c>
      <c r="AX206" s="183">
        <v>40696</v>
      </c>
      <c r="AY206" s="131">
        <v>12</v>
      </c>
      <c r="AZ206" s="131">
        <v>750</v>
      </c>
      <c r="BA206" s="131">
        <v>504</v>
      </c>
      <c r="BB206" s="125">
        <v>5500</v>
      </c>
      <c r="BC206" s="126">
        <v>42</v>
      </c>
      <c r="BD206" s="124" t="s">
        <v>108</v>
      </c>
      <c r="BE206" s="131">
        <v>42</v>
      </c>
      <c r="BF206" s="136" t="s">
        <v>1052</v>
      </c>
      <c r="BG206" s="131"/>
      <c r="BH206" s="213"/>
      <c r="BI206" s="214"/>
      <c r="BJ206" s="215"/>
      <c r="BK206" s="185"/>
    </row>
    <row r="207" spans="1:63" s="52" customFormat="1" ht="13.5" customHeight="1">
      <c r="A207" s="43">
        <v>1</v>
      </c>
      <c r="B207" s="43">
        <v>2</v>
      </c>
      <c r="C207" s="79"/>
      <c r="D207" s="79">
        <v>3102</v>
      </c>
      <c r="E207" s="11">
        <v>0</v>
      </c>
      <c r="F207" s="33">
        <v>201</v>
      </c>
      <c r="G207" s="127" t="s">
        <v>164</v>
      </c>
      <c r="H207" s="105">
        <v>7085069</v>
      </c>
      <c r="I207" s="79">
        <v>10039498</v>
      </c>
      <c r="J207" s="127" t="s">
        <v>481</v>
      </c>
      <c r="K207" s="127">
        <v>440</v>
      </c>
      <c r="L207" s="127" t="s">
        <v>104</v>
      </c>
      <c r="M207" s="127">
        <v>0.23</v>
      </c>
      <c r="N207" s="107">
        <v>0.96</v>
      </c>
      <c r="O207" s="184">
        <v>0.17</v>
      </c>
      <c r="P207" s="129">
        <v>1.19</v>
      </c>
      <c r="Q207" s="181" t="e">
        <v>#N/A</v>
      </c>
      <c r="R207" s="112">
        <v>40705</v>
      </c>
      <c r="S207" s="113">
        <v>-11.32</v>
      </c>
      <c r="T207" s="112">
        <v>40705</v>
      </c>
      <c r="U207" s="113">
        <v>-12.51</v>
      </c>
      <c r="V207" s="130" t="s">
        <v>147</v>
      </c>
      <c r="W207" s="115" t="s">
        <v>109</v>
      </c>
      <c r="X207" s="192" t="e">
        <v>#N/A</v>
      </c>
      <c r="Y207" s="134" t="s">
        <v>352</v>
      </c>
      <c r="Z207" s="116"/>
      <c r="AA207" s="117"/>
      <c r="AB207" s="118"/>
      <c r="AC207" s="182" t="s">
        <v>430</v>
      </c>
      <c r="AD207" s="182">
        <v>3965</v>
      </c>
      <c r="AE207" s="74"/>
      <c r="AF207" s="31">
        <v>5280</v>
      </c>
      <c r="AG207" s="119">
        <v>11006868</v>
      </c>
      <c r="AH207" s="119" t="s">
        <v>907</v>
      </c>
      <c r="AI207" s="119">
        <v>11005282</v>
      </c>
      <c r="AJ207" s="119" t="s">
        <v>431</v>
      </c>
      <c r="AK207" s="119"/>
      <c r="AL207" s="119"/>
      <c r="AM207" s="121" t="s">
        <v>23</v>
      </c>
      <c r="AN207" s="120">
        <v>5500</v>
      </c>
      <c r="AO207" s="121"/>
      <c r="AP207" s="122" t="s">
        <v>106</v>
      </c>
      <c r="AQ207" s="51">
        <v>3102</v>
      </c>
      <c r="AR207" s="68">
        <v>23</v>
      </c>
      <c r="AS207" s="123" t="s">
        <v>890</v>
      </c>
      <c r="AT207" s="131" t="e">
        <v>#N/A</v>
      </c>
      <c r="AU207" s="131">
        <v>9</v>
      </c>
      <c r="AV207" s="131">
        <v>3960</v>
      </c>
      <c r="AW207" s="131" t="s">
        <v>106</v>
      </c>
      <c r="AX207" s="183">
        <v>40696</v>
      </c>
      <c r="AY207" s="131">
        <v>12</v>
      </c>
      <c r="AZ207" s="131">
        <v>750</v>
      </c>
      <c r="BA207" s="131">
        <v>5280</v>
      </c>
      <c r="BB207" s="125">
        <v>5500</v>
      </c>
      <c r="BC207" s="126">
        <v>440</v>
      </c>
      <c r="BD207" s="124" t="s">
        <v>108</v>
      </c>
      <c r="BE207" s="131">
        <v>440</v>
      </c>
      <c r="BF207" s="136" t="s">
        <v>478</v>
      </c>
      <c r="BG207" s="131"/>
      <c r="BH207" s="213"/>
      <c r="BI207" s="214"/>
      <c r="BJ207" s="215"/>
      <c r="BK207" s="185"/>
    </row>
    <row r="208" spans="1:63" s="52" customFormat="1" ht="14.25">
      <c r="A208" s="43">
        <v>1</v>
      </c>
      <c r="B208" s="43">
        <v>1</v>
      </c>
      <c r="C208" s="79"/>
      <c r="D208" s="79">
        <v>2109</v>
      </c>
      <c r="E208" s="11">
        <v>0</v>
      </c>
      <c r="F208" s="33">
        <v>33</v>
      </c>
      <c r="G208" s="127" t="s">
        <v>165</v>
      </c>
      <c r="H208" s="105">
        <v>1275131</v>
      </c>
      <c r="I208" s="79">
        <v>12006889</v>
      </c>
      <c r="J208" s="104" t="s">
        <v>1053</v>
      </c>
      <c r="K208" s="127">
        <v>7595</v>
      </c>
      <c r="L208" s="127" t="s">
        <v>127</v>
      </c>
      <c r="M208" s="127">
        <v>0.23</v>
      </c>
      <c r="N208" s="107">
        <v>1.27</v>
      </c>
      <c r="O208" s="184">
        <v>0.17</v>
      </c>
      <c r="P208" s="129">
        <v>1.5</v>
      </c>
      <c r="Q208" s="181" t="e">
        <v>#N/A</v>
      </c>
      <c r="R208" s="112">
        <v>40705</v>
      </c>
      <c r="S208" s="113">
        <v>-12.51</v>
      </c>
      <c r="T208" s="112">
        <v>40705</v>
      </c>
      <c r="U208" s="113">
        <v>-14.01</v>
      </c>
      <c r="V208" s="130" t="s">
        <v>105</v>
      </c>
      <c r="W208" s="115" t="s">
        <v>109</v>
      </c>
      <c r="X208" s="192" t="e">
        <v>#N/A</v>
      </c>
      <c r="Y208" s="132" t="s">
        <v>185</v>
      </c>
      <c r="Z208" s="116" t="s">
        <v>390</v>
      </c>
      <c r="AA208" s="117"/>
      <c r="AB208" s="118"/>
      <c r="AC208" s="182" t="s">
        <v>207</v>
      </c>
      <c r="AD208" s="182">
        <v>5696</v>
      </c>
      <c r="AE208" s="74"/>
      <c r="AF208" s="31">
        <v>7595</v>
      </c>
      <c r="AG208" s="119">
        <v>11006645</v>
      </c>
      <c r="AH208" s="119" t="s">
        <v>111</v>
      </c>
      <c r="AI208" s="119">
        <v>11002721</v>
      </c>
      <c r="AJ208" s="119" t="s">
        <v>192</v>
      </c>
      <c r="AK208" s="119"/>
      <c r="AL208" s="119"/>
      <c r="AM208" s="121" t="s">
        <v>23</v>
      </c>
      <c r="AN208" s="120">
        <v>6000</v>
      </c>
      <c r="AO208" s="121"/>
      <c r="AP208" s="122" t="s">
        <v>166</v>
      </c>
      <c r="AQ208" s="51">
        <v>2109</v>
      </c>
      <c r="AR208" s="68">
        <v>23</v>
      </c>
      <c r="AS208" s="123" t="s">
        <v>305</v>
      </c>
      <c r="AT208" s="131" t="e">
        <v>#N/A</v>
      </c>
      <c r="AU208" s="131">
        <v>0.75</v>
      </c>
      <c r="AV208" s="131">
        <v>5696.25</v>
      </c>
      <c r="AW208" s="131" t="s">
        <v>166</v>
      </c>
      <c r="AX208" s="183">
        <v>1</v>
      </c>
      <c r="AY208" s="131">
        <v>1</v>
      </c>
      <c r="AZ208" s="131">
        <v>750</v>
      </c>
      <c r="BA208" s="131">
        <v>7595</v>
      </c>
      <c r="BB208" s="125">
        <v>6000</v>
      </c>
      <c r="BC208" s="126">
        <v>633</v>
      </c>
      <c r="BD208" s="124" t="s">
        <v>108</v>
      </c>
      <c r="BE208" s="131">
        <v>632.91666669999995</v>
      </c>
      <c r="BF208" s="136"/>
      <c r="BG208" s="131"/>
      <c r="BH208" s="213"/>
      <c r="BI208" s="214"/>
      <c r="BJ208" s="215"/>
      <c r="BK208" s="185"/>
    </row>
    <row r="209" spans="1:63" s="52" customFormat="1" ht="17.100000000000001" customHeight="1">
      <c r="A209" s="43">
        <v>1</v>
      </c>
      <c r="B209" s="43">
        <v>1</v>
      </c>
      <c r="C209" s="79"/>
      <c r="D209" s="79">
        <v>2116</v>
      </c>
      <c r="E209" s="11">
        <v>0</v>
      </c>
      <c r="F209" s="33">
        <v>40</v>
      </c>
      <c r="G209" s="127" t="s">
        <v>164</v>
      </c>
      <c r="H209" s="105">
        <v>7085221</v>
      </c>
      <c r="I209" s="79">
        <v>10046223</v>
      </c>
      <c r="J209" s="127" t="s">
        <v>1054</v>
      </c>
      <c r="K209" s="127">
        <v>196</v>
      </c>
      <c r="L209" s="127" t="s">
        <v>104</v>
      </c>
      <c r="M209" s="127">
        <v>0.23</v>
      </c>
      <c r="N209" s="107">
        <v>0.21</v>
      </c>
      <c r="O209" s="184">
        <v>0.17</v>
      </c>
      <c r="P209" s="129">
        <v>0.44</v>
      </c>
      <c r="Q209" s="181">
        <v>6</v>
      </c>
      <c r="R209" s="112">
        <v>40705</v>
      </c>
      <c r="S209" s="113">
        <v>-14.01</v>
      </c>
      <c r="T209" s="112">
        <v>40705</v>
      </c>
      <c r="U209" s="113">
        <v>-14.45</v>
      </c>
      <c r="V209" s="130" t="s">
        <v>105</v>
      </c>
      <c r="W209" s="115" t="s">
        <v>109</v>
      </c>
      <c r="X209" s="192">
        <v>40711</v>
      </c>
      <c r="Y209" s="132" t="s">
        <v>352</v>
      </c>
      <c r="Z209" s="116"/>
      <c r="AA209" s="117"/>
      <c r="AB209" s="118"/>
      <c r="AC209" s="182" t="s">
        <v>160</v>
      </c>
      <c r="AD209" s="182">
        <v>882</v>
      </c>
      <c r="AE209" s="74"/>
      <c r="AF209" s="31">
        <v>1176</v>
      </c>
      <c r="AG209" s="119">
        <v>11007038</v>
      </c>
      <c r="AH209" s="119" t="s">
        <v>115</v>
      </c>
      <c r="AI209" s="119">
        <v>11007424</v>
      </c>
      <c r="AJ209" s="119" t="s">
        <v>221</v>
      </c>
      <c r="AK209" s="119"/>
      <c r="AL209" s="119"/>
      <c r="AM209" s="121" t="s">
        <v>23</v>
      </c>
      <c r="AN209" s="120">
        <v>5500</v>
      </c>
      <c r="AO209" s="121"/>
      <c r="AP209" s="122" t="s">
        <v>106</v>
      </c>
      <c r="AQ209" s="51"/>
      <c r="AR209" s="68">
        <v>23</v>
      </c>
      <c r="AS209" s="123" t="s">
        <v>890</v>
      </c>
      <c r="AT209" s="131" t="s">
        <v>107</v>
      </c>
      <c r="AU209" s="131">
        <v>4.5</v>
      </c>
      <c r="AV209" s="131">
        <v>882</v>
      </c>
      <c r="AW209" s="131" t="s">
        <v>106</v>
      </c>
      <c r="AX209" s="183">
        <v>40696</v>
      </c>
      <c r="AY209" s="131">
        <v>6</v>
      </c>
      <c r="AZ209" s="131">
        <v>750</v>
      </c>
      <c r="BA209" s="131">
        <v>1176</v>
      </c>
      <c r="BB209" s="125">
        <v>5500</v>
      </c>
      <c r="BC209" s="126">
        <v>98</v>
      </c>
      <c r="BD209" s="124" t="s">
        <v>108</v>
      </c>
      <c r="BE209" s="131">
        <v>196</v>
      </c>
      <c r="BF209" s="136" t="s">
        <v>1055</v>
      </c>
      <c r="BG209" s="131"/>
      <c r="BH209" s="213"/>
      <c r="BI209" s="214"/>
      <c r="BJ209" s="215"/>
      <c r="BK209" s="185"/>
    </row>
    <row r="210" spans="1:63" s="52" customFormat="1" ht="14.25">
      <c r="A210" s="43">
        <v>1</v>
      </c>
      <c r="B210" s="43">
        <v>1</v>
      </c>
      <c r="C210" s="79"/>
      <c r="D210" s="79">
        <v>2116</v>
      </c>
      <c r="E210" s="11" t="s">
        <v>10</v>
      </c>
      <c r="F210" s="33">
        <v>40</v>
      </c>
      <c r="G210" s="127" t="s">
        <v>164</v>
      </c>
      <c r="H210" s="105">
        <v>7085384</v>
      </c>
      <c r="I210" s="79">
        <v>10050062</v>
      </c>
      <c r="J210" s="127" t="s">
        <v>1056</v>
      </c>
      <c r="K210" s="127">
        <v>20</v>
      </c>
      <c r="L210" s="127" t="s">
        <v>104</v>
      </c>
      <c r="M210" s="127">
        <v>0.23</v>
      </c>
      <c r="N210" s="107">
        <v>0.04</v>
      </c>
      <c r="O210" s="184">
        <v>0</v>
      </c>
      <c r="P210" s="129">
        <v>0.27</v>
      </c>
      <c r="Q210" s="181">
        <v>13</v>
      </c>
      <c r="R210" s="112">
        <v>40705</v>
      </c>
      <c r="S210" s="113">
        <v>-14.45</v>
      </c>
      <c r="T210" s="112">
        <v>40705</v>
      </c>
      <c r="U210" s="113">
        <v>-14.72</v>
      </c>
      <c r="V210" s="130" t="s">
        <v>105</v>
      </c>
      <c r="W210" s="115" t="s">
        <v>109</v>
      </c>
      <c r="X210" s="192">
        <v>40718</v>
      </c>
      <c r="Y210" s="132" t="s">
        <v>352</v>
      </c>
      <c r="Z210" s="116"/>
      <c r="AA210" s="117"/>
      <c r="AB210" s="118"/>
      <c r="AC210" s="182" t="s">
        <v>160</v>
      </c>
      <c r="AD210" s="182">
        <v>180</v>
      </c>
      <c r="AE210" s="74"/>
      <c r="AF210" s="31">
        <v>240</v>
      </c>
      <c r="AG210" s="119">
        <v>11007038</v>
      </c>
      <c r="AH210" s="119" t="s">
        <v>115</v>
      </c>
      <c r="AI210" s="119">
        <v>11002222</v>
      </c>
      <c r="AJ210" s="119" t="s">
        <v>169</v>
      </c>
      <c r="AK210" s="119"/>
      <c r="AL210" s="119"/>
      <c r="AM210" s="121" t="s">
        <v>23</v>
      </c>
      <c r="AN210" s="120">
        <v>5500</v>
      </c>
      <c r="AO210" s="121"/>
      <c r="AP210" s="122" t="s">
        <v>106</v>
      </c>
      <c r="AQ210" s="51"/>
      <c r="AR210" s="68">
        <v>23</v>
      </c>
      <c r="AS210" s="123" t="s">
        <v>890</v>
      </c>
      <c r="AT210" s="131" t="s">
        <v>107</v>
      </c>
      <c r="AU210" s="131">
        <v>9</v>
      </c>
      <c r="AV210" s="131">
        <v>180</v>
      </c>
      <c r="AW210" s="131" t="s">
        <v>106</v>
      </c>
      <c r="AX210" s="183">
        <v>40697</v>
      </c>
      <c r="AY210" s="131">
        <v>12</v>
      </c>
      <c r="AZ210" s="131">
        <v>750</v>
      </c>
      <c r="BA210" s="131">
        <v>240</v>
      </c>
      <c r="BB210" s="125">
        <v>5500</v>
      </c>
      <c r="BC210" s="126">
        <v>20</v>
      </c>
      <c r="BD210" s="124" t="s">
        <v>108</v>
      </c>
      <c r="BE210" s="131">
        <v>20</v>
      </c>
      <c r="BF210" s="136" t="s">
        <v>169</v>
      </c>
      <c r="BG210" s="131"/>
      <c r="BH210" s="213"/>
      <c r="BI210" s="214"/>
      <c r="BJ210" s="215"/>
      <c r="BK210" s="185"/>
    </row>
    <row r="211" spans="1:63" s="52" customFormat="1" ht="14.25">
      <c r="A211" s="43">
        <v>1</v>
      </c>
      <c r="B211" s="43">
        <v>2</v>
      </c>
      <c r="C211" s="79"/>
      <c r="D211" s="79">
        <v>2116</v>
      </c>
      <c r="E211" s="11" t="s">
        <v>10</v>
      </c>
      <c r="F211" s="33">
        <v>40</v>
      </c>
      <c r="G211" s="127" t="s">
        <v>164</v>
      </c>
      <c r="H211" s="105">
        <v>7084703</v>
      </c>
      <c r="I211" s="79">
        <v>10052255</v>
      </c>
      <c r="J211" s="127" t="s">
        <v>404</v>
      </c>
      <c r="K211" s="127">
        <v>126</v>
      </c>
      <c r="L211" s="127" t="s">
        <v>104</v>
      </c>
      <c r="M211" s="127">
        <v>0.23</v>
      </c>
      <c r="N211" s="107">
        <v>0.55000000000000004</v>
      </c>
      <c r="O211" s="184">
        <v>0</v>
      </c>
      <c r="P211" s="129">
        <v>0.78</v>
      </c>
      <c r="Q211" s="181">
        <v>20</v>
      </c>
      <c r="R211" s="112">
        <v>40705</v>
      </c>
      <c r="S211" s="113">
        <v>-14.72</v>
      </c>
      <c r="T211" s="112">
        <v>40705</v>
      </c>
      <c r="U211" s="113">
        <v>-15.5</v>
      </c>
      <c r="V211" s="130" t="s">
        <v>105</v>
      </c>
      <c r="W211" s="115" t="s">
        <v>109</v>
      </c>
      <c r="X211" s="192">
        <v>40725</v>
      </c>
      <c r="Y211" s="132" t="s">
        <v>352</v>
      </c>
      <c r="Z211" s="116"/>
      <c r="AA211" s="117"/>
      <c r="AB211" s="118"/>
      <c r="AC211" s="182" t="s">
        <v>160</v>
      </c>
      <c r="AD211" s="182">
        <v>1134</v>
      </c>
      <c r="AE211" s="74"/>
      <c r="AF211" s="31">
        <v>3024</v>
      </c>
      <c r="AG211" s="119">
        <v>11004851</v>
      </c>
      <c r="AH211" s="119" t="s">
        <v>405</v>
      </c>
      <c r="AI211" s="119">
        <v>11004871</v>
      </c>
      <c r="AJ211" s="119" t="s">
        <v>406</v>
      </c>
      <c r="AK211" s="119"/>
      <c r="AL211" s="119"/>
      <c r="AM211" s="121" t="s">
        <v>23</v>
      </c>
      <c r="AN211" s="120">
        <v>5500</v>
      </c>
      <c r="AO211" s="121"/>
      <c r="AP211" s="122" t="s">
        <v>106</v>
      </c>
      <c r="AQ211" s="51">
        <v>2116</v>
      </c>
      <c r="AR211" s="68">
        <v>23</v>
      </c>
      <c r="AS211" s="123" t="s">
        <v>334</v>
      </c>
      <c r="AT211" s="131" t="s">
        <v>107</v>
      </c>
      <c r="AU211" s="131">
        <v>9</v>
      </c>
      <c r="AV211" s="131">
        <v>1134</v>
      </c>
      <c r="AW211" s="131" t="s">
        <v>106</v>
      </c>
      <c r="AX211" s="183">
        <v>1</v>
      </c>
      <c r="AY211" s="131">
        <v>24</v>
      </c>
      <c r="AZ211" s="131">
        <v>375</v>
      </c>
      <c r="BA211" s="131">
        <v>3024</v>
      </c>
      <c r="BB211" s="125">
        <v>5500</v>
      </c>
      <c r="BC211" s="126">
        <v>126</v>
      </c>
      <c r="BD211" s="124" t="s">
        <v>108</v>
      </c>
      <c r="BE211" s="131">
        <v>126</v>
      </c>
      <c r="BF211" s="136"/>
      <c r="BG211" s="131"/>
      <c r="BH211" s="213"/>
      <c r="BI211" s="214"/>
      <c r="BJ211" s="215"/>
      <c r="BK211" s="185"/>
    </row>
    <row r="212" spans="1:63" s="52" customFormat="1" ht="17.100000000000001" customHeight="1">
      <c r="A212" s="43">
        <v>1</v>
      </c>
      <c r="B212" s="43">
        <v>2</v>
      </c>
      <c r="C212" s="79"/>
      <c r="D212" s="79">
        <v>2125</v>
      </c>
      <c r="E212" s="11">
        <v>0</v>
      </c>
      <c r="F212" s="33">
        <v>45</v>
      </c>
      <c r="G212" s="127" t="s">
        <v>164</v>
      </c>
      <c r="H212" s="128">
        <v>7085051</v>
      </c>
      <c r="I212" s="79">
        <v>10049950</v>
      </c>
      <c r="J212" s="259" t="s">
        <v>408</v>
      </c>
      <c r="K212" s="127">
        <v>672</v>
      </c>
      <c r="L212" s="127" t="s">
        <v>104</v>
      </c>
      <c r="M212" s="127">
        <v>0.23</v>
      </c>
      <c r="N212" s="107">
        <v>0.73</v>
      </c>
      <c r="O212" s="184">
        <v>0.17</v>
      </c>
      <c r="P212" s="129">
        <v>0.96</v>
      </c>
      <c r="Q212" s="181">
        <v>6</v>
      </c>
      <c r="R212" s="112">
        <v>40705</v>
      </c>
      <c r="S212" s="113">
        <v>-15.5</v>
      </c>
      <c r="T212" s="112">
        <v>40705</v>
      </c>
      <c r="U212" s="113">
        <v>-16.46</v>
      </c>
      <c r="V212" s="130" t="s">
        <v>105</v>
      </c>
      <c r="W212" s="115" t="s">
        <v>109</v>
      </c>
      <c r="X212" s="192">
        <v>40711</v>
      </c>
      <c r="Y212" s="114" t="s">
        <v>378</v>
      </c>
      <c r="Z212" s="116"/>
      <c r="AA212" s="117"/>
      <c r="AB212" s="118"/>
      <c r="AC212" s="182" t="s">
        <v>110</v>
      </c>
      <c r="AD212" s="182">
        <v>3024</v>
      </c>
      <c r="AE212" s="74"/>
      <c r="AF212" s="31">
        <v>4032</v>
      </c>
      <c r="AG212" s="119">
        <v>11007038</v>
      </c>
      <c r="AH212" s="119" t="s">
        <v>115</v>
      </c>
      <c r="AI212" s="119">
        <v>11005543</v>
      </c>
      <c r="AJ212" s="119" t="s">
        <v>116</v>
      </c>
      <c r="AK212" s="119"/>
      <c r="AL212" s="119"/>
      <c r="AM212" s="121" t="s">
        <v>23</v>
      </c>
      <c r="AN212" s="120">
        <v>5500</v>
      </c>
      <c r="AO212" s="121"/>
      <c r="AP212" s="122" t="s">
        <v>106</v>
      </c>
      <c r="AQ212" s="51"/>
      <c r="AR212" s="68">
        <v>23</v>
      </c>
      <c r="AS212" s="123" t="s">
        <v>351</v>
      </c>
      <c r="AT212" s="131" t="s">
        <v>107</v>
      </c>
      <c r="AU212" s="131">
        <v>4.5</v>
      </c>
      <c r="AV212" s="131">
        <v>3024</v>
      </c>
      <c r="AW212" s="131" t="s">
        <v>106</v>
      </c>
      <c r="AX212" s="183">
        <v>1</v>
      </c>
      <c r="AY212" s="131">
        <v>6</v>
      </c>
      <c r="AZ212" s="131">
        <v>750</v>
      </c>
      <c r="BA212" s="131">
        <v>4032</v>
      </c>
      <c r="BB212" s="125">
        <v>5500</v>
      </c>
      <c r="BC212" s="126">
        <v>336</v>
      </c>
      <c r="BD212" s="124" t="s">
        <v>108</v>
      </c>
      <c r="BE212" s="131">
        <v>672</v>
      </c>
      <c r="BF212" s="136"/>
      <c r="BG212" s="131"/>
      <c r="BH212" s="213"/>
      <c r="BI212" s="214"/>
      <c r="BJ212" s="215"/>
      <c r="BK212" s="185"/>
    </row>
    <row r="213" spans="1:63" s="52" customFormat="1" ht="17.100000000000001" customHeight="1">
      <c r="A213" s="43">
        <v>1</v>
      </c>
      <c r="B213" s="43">
        <v>2</v>
      </c>
      <c r="C213" s="79"/>
      <c r="D213" s="79">
        <v>2125</v>
      </c>
      <c r="E213" s="11" t="s">
        <v>10</v>
      </c>
      <c r="F213" s="33">
        <v>45</v>
      </c>
      <c r="G213" s="127" t="s">
        <v>164</v>
      </c>
      <c r="H213" s="105">
        <v>7085222</v>
      </c>
      <c r="I213" s="79">
        <v>10049950</v>
      </c>
      <c r="J213" s="127" t="s">
        <v>408</v>
      </c>
      <c r="K213" s="127">
        <v>392</v>
      </c>
      <c r="L213" s="127" t="s">
        <v>104</v>
      </c>
      <c r="M213" s="127">
        <v>0.23</v>
      </c>
      <c r="N213" s="107">
        <v>0.43</v>
      </c>
      <c r="O213" s="184">
        <v>0</v>
      </c>
      <c r="P213" s="107">
        <v>0.66</v>
      </c>
      <c r="Q213" s="181">
        <v>6</v>
      </c>
      <c r="R213" s="112">
        <v>40705</v>
      </c>
      <c r="S213" s="113">
        <v>-16.46</v>
      </c>
      <c r="T213" s="112">
        <v>40705</v>
      </c>
      <c r="U213" s="113">
        <v>-17.12</v>
      </c>
      <c r="V213" s="130" t="s">
        <v>105</v>
      </c>
      <c r="W213" s="115" t="s">
        <v>109</v>
      </c>
      <c r="X213" s="192">
        <v>40711</v>
      </c>
      <c r="Y213" s="132" t="s">
        <v>352</v>
      </c>
      <c r="Z213" s="116"/>
      <c r="AA213" s="117"/>
      <c r="AB213" s="118"/>
      <c r="AC213" s="182" t="s">
        <v>110</v>
      </c>
      <c r="AD213" s="182">
        <v>1764</v>
      </c>
      <c r="AE213" s="74"/>
      <c r="AF213" s="31">
        <v>2352</v>
      </c>
      <c r="AG213" s="119">
        <v>11007038</v>
      </c>
      <c r="AH213" s="119" t="s">
        <v>115</v>
      </c>
      <c r="AI213" s="119">
        <v>11005543</v>
      </c>
      <c r="AJ213" s="119" t="s">
        <v>116</v>
      </c>
      <c r="AK213" s="119"/>
      <c r="AL213" s="119"/>
      <c r="AM213" s="121" t="s">
        <v>23</v>
      </c>
      <c r="AN213" s="120">
        <v>5500</v>
      </c>
      <c r="AO213" s="121"/>
      <c r="AP213" s="122" t="s">
        <v>106</v>
      </c>
      <c r="AQ213" s="51"/>
      <c r="AR213" s="68">
        <v>23</v>
      </c>
      <c r="AS213" s="123" t="s">
        <v>890</v>
      </c>
      <c r="AT213" s="131" t="s">
        <v>107</v>
      </c>
      <c r="AU213" s="131">
        <v>4.5</v>
      </c>
      <c r="AV213" s="131">
        <v>1764</v>
      </c>
      <c r="AW213" s="131" t="s">
        <v>106</v>
      </c>
      <c r="AX213" s="183">
        <v>40696</v>
      </c>
      <c r="AY213" s="131">
        <v>6</v>
      </c>
      <c r="AZ213" s="131">
        <v>750</v>
      </c>
      <c r="BA213" s="131">
        <v>2352</v>
      </c>
      <c r="BB213" s="125">
        <v>5500</v>
      </c>
      <c r="BC213" s="126">
        <v>196</v>
      </c>
      <c r="BD213" s="124" t="s">
        <v>108</v>
      </c>
      <c r="BE213" s="131">
        <v>392</v>
      </c>
      <c r="BF213" s="136" t="s">
        <v>1057</v>
      </c>
      <c r="BG213" s="131"/>
      <c r="BH213" s="213"/>
      <c r="BI213" s="214"/>
      <c r="BJ213" s="215"/>
      <c r="BK213" s="185"/>
    </row>
    <row r="214" spans="1:63" s="52" customFormat="1" ht="14.25">
      <c r="A214" s="43">
        <v>1</v>
      </c>
      <c r="B214" s="43">
        <v>1</v>
      </c>
      <c r="C214" s="79"/>
      <c r="D214" s="79">
        <v>2125</v>
      </c>
      <c r="E214" s="11" t="s">
        <v>10</v>
      </c>
      <c r="F214" s="33">
        <v>45</v>
      </c>
      <c r="G214" s="127" t="s">
        <v>164</v>
      </c>
      <c r="H214" s="105">
        <v>7085422</v>
      </c>
      <c r="I214" s="79">
        <v>10051525</v>
      </c>
      <c r="J214" s="104" t="s">
        <v>1058</v>
      </c>
      <c r="K214" s="127">
        <v>500</v>
      </c>
      <c r="L214" s="127" t="s">
        <v>104</v>
      </c>
      <c r="M214" s="127">
        <v>0.23</v>
      </c>
      <c r="N214" s="107">
        <v>1.0900000000000001</v>
      </c>
      <c r="O214" s="184">
        <v>0</v>
      </c>
      <c r="P214" s="129">
        <v>1.32</v>
      </c>
      <c r="Q214" s="181">
        <v>6</v>
      </c>
      <c r="R214" s="112">
        <v>40705</v>
      </c>
      <c r="S214" s="113">
        <v>-17.12</v>
      </c>
      <c r="T214" s="112">
        <v>40705</v>
      </c>
      <c r="U214" s="113">
        <v>-18.440000000000001</v>
      </c>
      <c r="V214" s="130" t="s">
        <v>147</v>
      </c>
      <c r="W214" s="115" t="s">
        <v>109</v>
      </c>
      <c r="X214" s="192">
        <v>40711</v>
      </c>
      <c r="Y214" s="132" t="s">
        <v>352</v>
      </c>
      <c r="Z214" s="116"/>
      <c r="AA214" s="117"/>
      <c r="AB214" s="118"/>
      <c r="AC214" s="182" t="s">
        <v>110</v>
      </c>
      <c r="AD214" s="182">
        <v>4500</v>
      </c>
      <c r="AE214" s="74"/>
      <c r="AF214" s="31">
        <v>6000</v>
      </c>
      <c r="AG214" s="119">
        <v>11007433</v>
      </c>
      <c r="AH214" s="119" t="s">
        <v>174</v>
      </c>
      <c r="AI214" s="119">
        <v>11005543</v>
      </c>
      <c r="AJ214" s="119" t="s">
        <v>116</v>
      </c>
      <c r="AK214" s="119"/>
      <c r="AL214" s="119"/>
      <c r="AM214" s="121" t="s">
        <v>23</v>
      </c>
      <c r="AN214" s="120">
        <v>5500</v>
      </c>
      <c r="AO214" s="121"/>
      <c r="AP214" s="122" t="s">
        <v>106</v>
      </c>
      <c r="AQ214" s="51">
        <v>2125</v>
      </c>
      <c r="AR214" s="68">
        <v>23</v>
      </c>
      <c r="AS214" s="123" t="s">
        <v>890</v>
      </c>
      <c r="AT214" s="131" t="s">
        <v>107</v>
      </c>
      <c r="AU214" s="131">
        <v>9</v>
      </c>
      <c r="AV214" s="131">
        <v>4500</v>
      </c>
      <c r="AW214" s="131" t="s">
        <v>106</v>
      </c>
      <c r="AX214" s="183">
        <v>40698</v>
      </c>
      <c r="AY214" s="131">
        <v>12</v>
      </c>
      <c r="AZ214" s="131">
        <v>750</v>
      </c>
      <c r="BA214" s="131">
        <v>6000</v>
      </c>
      <c r="BB214" s="125">
        <v>5500</v>
      </c>
      <c r="BC214" s="126">
        <v>500</v>
      </c>
      <c r="BD214" s="124" t="s">
        <v>108</v>
      </c>
      <c r="BE214" s="131">
        <v>500</v>
      </c>
      <c r="BF214" s="136" t="s">
        <v>1017</v>
      </c>
      <c r="BG214" s="131"/>
      <c r="BH214" s="213"/>
      <c r="BI214" s="214"/>
      <c r="BJ214" s="215"/>
      <c r="BK214" s="185"/>
    </row>
    <row r="215" spans="1:63" s="52" customFormat="1" ht="17.100000000000001" customHeight="1">
      <c r="A215" s="43">
        <v>1</v>
      </c>
      <c r="B215" s="43">
        <v>1</v>
      </c>
      <c r="C215" s="79"/>
      <c r="D215" s="79">
        <v>2135</v>
      </c>
      <c r="E215" s="11">
        <v>0</v>
      </c>
      <c r="F215" s="33">
        <v>136</v>
      </c>
      <c r="G215" s="127" t="s">
        <v>164</v>
      </c>
      <c r="H215" s="105">
        <v>7084453</v>
      </c>
      <c r="I215" s="79">
        <v>10044298</v>
      </c>
      <c r="J215" s="137" t="s">
        <v>409</v>
      </c>
      <c r="K215" s="127">
        <v>200</v>
      </c>
      <c r="L215" s="127" t="s">
        <v>104</v>
      </c>
      <c r="M215" s="127">
        <v>0.23</v>
      </c>
      <c r="N215" s="107">
        <v>0.4</v>
      </c>
      <c r="O215" s="184">
        <v>0.17</v>
      </c>
      <c r="P215" s="129">
        <v>0.63</v>
      </c>
      <c r="Q215" s="181">
        <v>2</v>
      </c>
      <c r="R215" s="112">
        <v>40705</v>
      </c>
      <c r="S215" s="113">
        <v>-18.440000000000001</v>
      </c>
      <c r="T215" s="112">
        <v>40705</v>
      </c>
      <c r="U215" s="113">
        <v>-19.07</v>
      </c>
      <c r="V215" s="130" t="s">
        <v>105</v>
      </c>
      <c r="W215" s="115"/>
      <c r="X215" s="192">
        <v>40707</v>
      </c>
      <c r="Y215" s="134" t="s">
        <v>303</v>
      </c>
      <c r="Z215" s="116"/>
      <c r="AA215" s="117"/>
      <c r="AB215" s="118"/>
      <c r="AC215" s="182" t="s">
        <v>117</v>
      </c>
      <c r="AD215" s="182">
        <v>1810</v>
      </c>
      <c r="AE215" s="74"/>
      <c r="AF215" s="31">
        <v>2400</v>
      </c>
      <c r="AG215" s="119">
        <v>11007036</v>
      </c>
      <c r="AH215" s="119" t="s">
        <v>119</v>
      </c>
      <c r="AI215" s="119">
        <v>11004791</v>
      </c>
      <c r="AJ215" s="119" t="s">
        <v>120</v>
      </c>
      <c r="AK215" s="119">
        <v>11007436</v>
      </c>
      <c r="AL215" s="119" t="s">
        <v>136</v>
      </c>
      <c r="AM215" s="121" t="s">
        <v>23</v>
      </c>
      <c r="AN215" s="120">
        <v>6000</v>
      </c>
      <c r="AO215" s="121"/>
      <c r="AP215" s="122" t="s">
        <v>106</v>
      </c>
      <c r="AQ215" s="51">
        <v>2135</v>
      </c>
      <c r="AR215" s="68">
        <v>23</v>
      </c>
      <c r="AS215" s="123" t="s">
        <v>351</v>
      </c>
      <c r="AT215" s="131" t="s">
        <v>113</v>
      </c>
      <c r="AU215" s="131">
        <v>9</v>
      </c>
      <c r="AV215" s="131">
        <v>1800</v>
      </c>
      <c r="AW215" s="131" t="s">
        <v>106</v>
      </c>
      <c r="AX215" s="183"/>
      <c r="AY215" s="131">
        <v>12</v>
      </c>
      <c r="AZ215" s="131">
        <v>750</v>
      </c>
      <c r="BA215" s="131">
        <v>2400</v>
      </c>
      <c r="BB215" s="125">
        <v>6000</v>
      </c>
      <c r="BC215" s="126">
        <v>200</v>
      </c>
      <c r="BD215" s="124" t="s">
        <v>108</v>
      </c>
      <c r="BE215" s="131">
        <v>200</v>
      </c>
      <c r="BF215" s="136"/>
      <c r="BG215" s="131"/>
      <c r="BH215" s="213"/>
      <c r="BI215" s="214"/>
      <c r="BJ215" s="215"/>
      <c r="BK215" s="185"/>
    </row>
    <row r="216" spans="1:63" s="52" customFormat="1" ht="17.100000000000001" customHeight="1">
      <c r="A216" s="43">
        <v>1</v>
      </c>
      <c r="B216" s="43">
        <v>1</v>
      </c>
      <c r="C216" s="79"/>
      <c r="D216" s="79">
        <v>2203</v>
      </c>
      <c r="E216" s="11">
        <v>0</v>
      </c>
      <c r="F216" s="33">
        <v>89</v>
      </c>
      <c r="G216" s="127" t="s">
        <v>164</v>
      </c>
      <c r="H216" s="105">
        <v>7085369</v>
      </c>
      <c r="I216" s="79">
        <v>10048533</v>
      </c>
      <c r="J216" s="127" t="s">
        <v>1059</v>
      </c>
      <c r="K216" s="127">
        <v>25</v>
      </c>
      <c r="L216" s="127" t="s">
        <v>104</v>
      </c>
      <c r="M216" s="127">
        <v>0.23</v>
      </c>
      <c r="N216" s="107">
        <v>0.05</v>
      </c>
      <c r="O216" s="184">
        <v>0.17</v>
      </c>
      <c r="P216" s="129">
        <v>0.28000000000000003</v>
      </c>
      <c r="Q216" s="181">
        <v>3</v>
      </c>
      <c r="R216" s="112">
        <v>40705</v>
      </c>
      <c r="S216" s="113">
        <v>-19.07</v>
      </c>
      <c r="T216" s="112">
        <v>40705</v>
      </c>
      <c r="U216" s="113">
        <v>-19.350000000000001</v>
      </c>
      <c r="V216" s="130" t="s">
        <v>105</v>
      </c>
      <c r="W216" s="115" t="s">
        <v>109</v>
      </c>
      <c r="X216" s="192">
        <v>40708</v>
      </c>
      <c r="Y216" s="134" t="s">
        <v>352</v>
      </c>
      <c r="Z216" s="116"/>
      <c r="AA216" s="117"/>
      <c r="AB216" s="118"/>
      <c r="AC216" s="182" t="s">
        <v>173</v>
      </c>
      <c r="AD216" s="182">
        <v>225</v>
      </c>
      <c r="AE216" s="74"/>
      <c r="AF216" s="31">
        <v>300</v>
      </c>
      <c r="AG216" s="119">
        <v>11007432</v>
      </c>
      <c r="AH216" s="119" t="s">
        <v>144</v>
      </c>
      <c r="AI216" s="119">
        <v>11007426</v>
      </c>
      <c r="AJ216" s="119" t="s">
        <v>139</v>
      </c>
      <c r="AK216" s="119">
        <v>11007438</v>
      </c>
      <c r="AL216" s="119" t="s">
        <v>161</v>
      </c>
      <c r="AM216" s="121" t="s">
        <v>23</v>
      </c>
      <c r="AN216" s="120">
        <v>5500</v>
      </c>
      <c r="AO216" s="121"/>
      <c r="AP216" s="122" t="s">
        <v>106</v>
      </c>
      <c r="AQ216" s="51"/>
      <c r="AR216" s="68">
        <v>23</v>
      </c>
      <c r="AS216" s="123" t="s">
        <v>890</v>
      </c>
      <c r="AT216" s="131" t="s">
        <v>107</v>
      </c>
      <c r="AU216" s="131">
        <v>9</v>
      </c>
      <c r="AV216" s="131">
        <v>225</v>
      </c>
      <c r="AW216" s="131" t="s">
        <v>106</v>
      </c>
      <c r="AX216" s="183">
        <v>40696</v>
      </c>
      <c r="AY216" s="131">
        <v>12</v>
      </c>
      <c r="AZ216" s="131">
        <v>750</v>
      </c>
      <c r="BA216" s="131">
        <v>300</v>
      </c>
      <c r="BB216" s="125">
        <v>5500</v>
      </c>
      <c r="BC216" s="126">
        <v>25</v>
      </c>
      <c r="BD216" s="124" t="s">
        <v>108</v>
      </c>
      <c r="BE216" s="131">
        <v>25</v>
      </c>
      <c r="BF216" s="136" t="s">
        <v>1060</v>
      </c>
      <c r="BG216" s="131"/>
      <c r="BH216" s="213"/>
      <c r="BI216" s="214"/>
      <c r="BJ216" s="215"/>
      <c r="BK216" s="185"/>
    </row>
    <row r="217" spans="1:63" s="52" customFormat="1" ht="17.100000000000001" customHeight="1">
      <c r="A217" s="43">
        <v>1</v>
      </c>
      <c r="B217" s="43">
        <v>1</v>
      </c>
      <c r="C217" s="79"/>
      <c r="D217" s="79">
        <v>2203</v>
      </c>
      <c r="E217" s="11" t="s">
        <v>10</v>
      </c>
      <c r="F217" s="33">
        <v>89</v>
      </c>
      <c r="G217" s="127" t="s">
        <v>164</v>
      </c>
      <c r="H217" s="105">
        <v>1274783</v>
      </c>
      <c r="I217" s="79">
        <v>10043958</v>
      </c>
      <c r="J217" s="127" t="s">
        <v>434</v>
      </c>
      <c r="K217" s="127">
        <v>1540</v>
      </c>
      <c r="L217" s="127" t="s">
        <v>104</v>
      </c>
      <c r="M217" s="127">
        <v>0.23</v>
      </c>
      <c r="N217" s="129">
        <v>3.36</v>
      </c>
      <c r="O217" s="184">
        <v>0</v>
      </c>
      <c r="P217" s="129">
        <v>3.59</v>
      </c>
      <c r="Q217" s="181">
        <v>6</v>
      </c>
      <c r="R217" s="112">
        <v>40705</v>
      </c>
      <c r="S217" s="113">
        <v>-19.350000000000001</v>
      </c>
      <c r="T217" s="112">
        <v>40705</v>
      </c>
      <c r="U217" s="113">
        <v>-22.94</v>
      </c>
      <c r="V217" s="130" t="s">
        <v>105</v>
      </c>
      <c r="W217" s="115" t="s">
        <v>109</v>
      </c>
      <c r="X217" s="192">
        <v>40711</v>
      </c>
      <c r="Y217" s="132" t="s">
        <v>352</v>
      </c>
      <c r="Z217" s="116"/>
      <c r="AA217" s="117"/>
      <c r="AB217" s="118"/>
      <c r="AC217" s="182" t="s">
        <v>173</v>
      </c>
      <c r="AD217" s="182">
        <v>13860</v>
      </c>
      <c r="AE217" s="74"/>
      <c r="AF217" s="31">
        <v>18480</v>
      </c>
      <c r="AG217" s="119">
        <v>11007433</v>
      </c>
      <c r="AH217" s="119" t="s">
        <v>174</v>
      </c>
      <c r="AI217" s="119">
        <v>11007424</v>
      </c>
      <c r="AJ217" s="119" t="s">
        <v>221</v>
      </c>
      <c r="AK217" s="119"/>
      <c r="AL217" s="119"/>
      <c r="AM217" s="121" t="s">
        <v>23</v>
      </c>
      <c r="AN217" s="120">
        <v>5500</v>
      </c>
      <c r="AO217" s="121"/>
      <c r="AP217" s="122" t="s">
        <v>106</v>
      </c>
      <c r="AQ217" s="51" t="e">
        <v>#REF!</v>
      </c>
      <c r="AR217" s="68">
        <v>23</v>
      </c>
      <c r="AS217" s="123" t="s">
        <v>890</v>
      </c>
      <c r="AT217" s="131" t="s">
        <v>107</v>
      </c>
      <c r="AU217" s="131">
        <v>9</v>
      </c>
      <c r="AV217" s="131">
        <v>13860</v>
      </c>
      <c r="AW217" s="131" t="s">
        <v>106</v>
      </c>
      <c r="AX217" s="183">
        <v>40696</v>
      </c>
      <c r="AY217" s="131">
        <v>12</v>
      </c>
      <c r="AZ217" s="131">
        <v>750</v>
      </c>
      <c r="BA217" s="131">
        <v>18480</v>
      </c>
      <c r="BB217" s="125">
        <v>5500</v>
      </c>
      <c r="BC217" s="126">
        <v>1540</v>
      </c>
      <c r="BD217" s="124" t="s">
        <v>108</v>
      </c>
      <c r="BE217" s="131">
        <v>1540</v>
      </c>
      <c r="BF217" s="136" t="s">
        <v>435</v>
      </c>
      <c r="BG217" s="131"/>
      <c r="BH217" s="213"/>
      <c r="BI217" s="214"/>
      <c r="BJ217" s="215"/>
      <c r="BK217" s="185"/>
    </row>
    <row r="218" spans="1:63" s="52" customFormat="1" ht="14.25">
      <c r="A218" s="43">
        <v>1</v>
      </c>
      <c r="B218" s="43">
        <v>1</v>
      </c>
      <c r="C218" s="79"/>
      <c r="D218" s="79">
        <v>2346</v>
      </c>
      <c r="E218" s="11">
        <v>0</v>
      </c>
      <c r="F218" s="33">
        <v>308</v>
      </c>
      <c r="G218" s="127" t="s">
        <v>165</v>
      </c>
      <c r="H218" s="105">
        <v>1275720</v>
      </c>
      <c r="I218" s="79">
        <v>12006512</v>
      </c>
      <c r="J218" s="127" t="s">
        <v>1061</v>
      </c>
      <c r="K218" s="127">
        <v>3437</v>
      </c>
      <c r="L218" s="127" t="s">
        <v>127</v>
      </c>
      <c r="M218" s="127">
        <v>0.23</v>
      </c>
      <c r="N218" s="107">
        <v>0.56999999999999995</v>
      </c>
      <c r="O218" s="184">
        <v>0.17</v>
      </c>
      <c r="P218" s="129">
        <v>0.8</v>
      </c>
      <c r="Q218" s="181" t="e">
        <v>#N/A</v>
      </c>
      <c r="R218" s="112">
        <v>40705</v>
      </c>
      <c r="S218" s="113">
        <v>-22.94</v>
      </c>
      <c r="T218" s="112">
        <v>40705</v>
      </c>
      <c r="U218" s="113">
        <v>-23.74</v>
      </c>
      <c r="V218" s="130" t="s">
        <v>105</v>
      </c>
      <c r="W218" s="115" t="s">
        <v>109</v>
      </c>
      <c r="X218" s="192" t="e">
        <v>#N/A</v>
      </c>
      <c r="Y218" s="132" t="s">
        <v>352</v>
      </c>
      <c r="Z218" s="116"/>
      <c r="AA218" s="117"/>
      <c r="AB218" s="118"/>
      <c r="AC218" s="182" t="s">
        <v>195</v>
      </c>
      <c r="AD218" s="182">
        <v>2578</v>
      </c>
      <c r="AE218" s="74"/>
      <c r="AF218" s="31">
        <v>3437</v>
      </c>
      <c r="AG218" s="119">
        <v>11007038</v>
      </c>
      <c r="AH218" s="119" t="s">
        <v>115</v>
      </c>
      <c r="AI218" s="119">
        <v>11005543</v>
      </c>
      <c r="AJ218" s="119" t="s">
        <v>116</v>
      </c>
      <c r="AK218" s="119"/>
      <c r="AL218" s="119"/>
      <c r="AM218" s="121" t="s">
        <v>23</v>
      </c>
      <c r="AN218" s="120">
        <v>6000</v>
      </c>
      <c r="AO218" s="121"/>
      <c r="AP218" s="122" t="s">
        <v>166</v>
      </c>
      <c r="AQ218" s="51">
        <v>2346</v>
      </c>
      <c r="AR218" s="68">
        <v>23</v>
      </c>
      <c r="AS218" s="123" t="s">
        <v>890</v>
      </c>
      <c r="AT218" s="131" t="e">
        <v>#N/A</v>
      </c>
      <c r="AU218" s="131">
        <v>0.75</v>
      </c>
      <c r="AV218" s="131">
        <v>2577.75</v>
      </c>
      <c r="AW218" s="131" t="s">
        <v>166</v>
      </c>
      <c r="AX218" s="183">
        <v>40696</v>
      </c>
      <c r="AY218" s="131">
        <v>1</v>
      </c>
      <c r="AZ218" s="131">
        <v>750</v>
      </c>
      <c r="BA218" s="131">
        <v>3437</v>
      </c>
      <c r="BB218" s="125">
        <v>6000</v>
      </c>
      <c r="BC218" s="126">
        <v>286</v>
      </c>
      <c r="BD218" s="124" t="s">
        <v>108</v>
      </c>
      <c r="BE218" s="131">
        <v>286.41666670000001</v>
      </c>
      <c r="BF218" s="136" t="s">
        <v>115</v>
      </c>
      <c r="BG218" s="131"/>
      <c r="BH218" s="213"/>
      <c r="BI218" s="214"/>
      <c r="BJ218" s="215"/>
      <c r="BK218" s="185"/>
    </row>
    <row r="219" spans="1:63" s="52" customFormat="1" ht="14.25">
      <c r="A219" s="43">
        <v>1</v>
      </c>
      <c r="B219" s="43">
        <v>1</v>
      </c>
      <c r="C219" s="79"/>
      <c r="D219" s="79">
        <v>2347</v>
      </c>
      <c r="E219" s="11">
        <v>0</v>
      </c>
      <c r="F219" s="33">
        <v>313</v>
      </c>
      <c r="G219" s="127" t="s">
        <v>165</v>
      </c>
      <c r="H219" s="105">
        <v>1275857</v>
      </c>
      <c r="I219" s="79">
        <v>12006904</v>
      </c>
      <c r="J219" s="127" t="s">
        <v>1062</v>
      </c>
      <c r="K219" s="127">
        <v>10704</v>
      </c>
      <c r="L219" s="127" t="s">
        <v>127</v>
      </c>
      <c r="M219" s="127">
        <v>0.23</v>
      </c>
      <c r="N219" s="107">
        <v>1.78</v>
      </c>
      <c r="O219" s="184">
        <v>0.17</v>
      </c>
      <c r="P219" s="129">
        <v>2.0099999999999998</v>
      </c>
      <c r="Q219" s="181" t="e">
        <v>#N/A</v>
      </c>
      <c r="R219" s="112">
        <v>40705</v>
      </c>
      <c r="S219" s="113">
        <v>-23.74</v>
      </c>
      <c r="T219" s="112">
        <v>40706</v>
      </c>
      <c r="U219" s="113">
        <v>-1.75</v>
      </c>
      <c r="V219" s="130" t="s">
        <v>105</v>
      </c>
      <c r="W219" s="115" t="s">
        <v>109</v>
      </c>
      <c r="X219" s="192" t="e">
        <v>#N/A</v>
      </c>
      <c r="Y219" s="134" t="s">
        <v>352</v>
      </c>
      <c r="Z219" s="116"/>
      <c r="AA219" s="117"/>
      <c r="AB219" s="118"/>
      <c r="AC219" s="182" t="s">
        <v>1063</v>
      </c>
      <c r="AD219" s="182">
        <v>8032</v>
      </c>
      <c r="AE219" s="74"/>
      <c r="AF219" s="31">
        <v>10704</v>
      </c>
      <c r="AG219" s="119">
        <v>11007560</v>
      </c>
      <c r="AH219" s="119" t="s">
        <v>223</v>
      </c>
      <c r="AI219" s="119">
        <v>11004380</v>
      </c>
      <c r="AJ219" s="119" t="s">
        <v>224</v>
      </c>
      <c r="AK219" s="119"/>
      <c r="AL219" s="119"/>
      <c r="AM219" s="121" t="s">
        <v>23</v>
      </c>
      <c r="AN219" s="120">
        <v>6000</v>
      </c>
      <c r="AO219" s="121"/>
      <c r="AP219" s="122" t="s">
        <v>166</v>
      </c>
      <c r="AQ219" s="51">
        <v>2347</v>
      </c>
      <c r="AR219" s="68">
        <v>23</v>
      </c>
      <c r="AS219" s="123" t="s">
        <v>890</v>
      </c>
      <c r="AT219" s="131" t="e">
        <v>#N/A</v>
      </c>
      <c r="AU219" s="131">
        <v>0.75</v>
      </c>
      <c r="AV219" s="131">
        <v>8028</v>
      </c>
      <c r="AW219" s="131" t="s">
        <v>166</v>
      </c>
      <c r="AX219" s="183">
        <v>40696</v>
      </c>
      <c r="AY219" s="131">
        <v>1</v>
      </c>
      <c r="AZ219" s="131">
        <v>750</v>
      </c>
      <c r="BA219" s="131">
        <v>10704</v>
      </c>
      <c r="BB219" s="125">
        <v>6000</v>
      </c>
      <c r="BC219" s="126">
        <v>892</v>
      </c>
      <c r="BD219" s="124" t="s">
        <v>108</v>
      </c>
      <c r="BE219" s="131">
        <v>892</v>
      </c>
      <c r="BF219" s="136" t="s">
        <v>223</v>
      </c>
      <c r="BG219" s="131"/>
      <c r="BH219" s="213"/>
      <c r="BI219" s="214"/>
      <c r="BJ219" s="215"/>
      <c r="BK219" s="185"/>
    </row>
    <row r="220" spans="1:63" s="52" customFormat="1" ht="14.25">
      <c r="A220" s="43">
        <v>1</v>
      </c>
      <c r="B220" s="43">
        <v>1</v>
      </c>
      <c r="C220" s="79"/>
      <c r="D220" s="79">
        <v>4109</v>
      </c>
      <c r="E220" s="11">
        <v>0</v>
      </c>
      <c r="F220" s="33">
        <v>208</v>
      </c>
      <c r="G220" s="127" t="s">
        <v>164</v>
      </c>
      <c r="H220" s="105">
        <v>7084759</v>
      </c>
      <c r="I220" s="79">
        <v>10028302</v>
      </c>
      <c r="J220" s="127" t="s">
        <v>1064</v>
      </c>
      <c r="K220" s="127">
        <v>42</v>
      </c>
      <c r="L220" s="127" t="s">
        <v>104</v>
      </c>
      <c r="M220" s="127">
        <v>0.23</v>
      </c>
      <c r="N220" s="107">
        <v>0.09</v>
      </c>
      <c r="O220" s="184">
        <v>0.17</v>
      </c>
      <c r="P220" s="129">
        <v>0.32</v>
      </c>
      <c r="Q220" s="181">
        <v>2</v>
      </c>
      <c r="R220" s="112">
        <v>40706</v>
      </c>
      <c r="S220" s="113">
        <v>-1.75</v>
      </c>
      <c r="T220" s="112">
        <v>40706</v>
      </c>
      <c r="U220" s="113">
        <v>-2.0699999999999998</v>
      </c>
      <c r="V220" s="130" t="s">
        <v>105</v>
      </c>
      <c r="W220" s="115" t="s">
        <v>109</v>
      </c>
      <c r="X220" s="192">
        <v>40708</v>
      </c>
      <c r="Y220" s="132" t="s">
        <v>352</v>
      </c>
      <c r="Z220" s="116"/>
      <c r="AA220" s="117"/>
      <c r="AB220" s="118"/>
      <c r="AC220" s="182" t="s">
        <v>1065</v>
      </c>
      <c r="AD220" s="182">
        <v>379</v>
      </c>
      <c r="AE220" s="74"/>
      <c r="AF220" s="31">
        <v>504</v>
      </c>
      <c r="AG220" s="119">
        <v>11006645</v>
      </c>
      <c r="AH220" s="119" t="s">
        <v>111</v>
      </c>
      <c r="AI220" s="119">
        <v>11004797</v>
      </c>
      <c r="AJ220" s="119" t="s">
        <v>373</v>
      </c>
      <c r="AK220" s="119">
        <v>11004589</v>
      </c>
      <c r="AL220" s="119" t="s">
        <v>972</v>
      </c>
      <c r="AM220" s="121" t="s">
        <v>23</v>
      </c>
      <c r="AN220" s="120">
        <v>5500</v>
      </c>
      <c r="AO220" s="121" t="s">
        <v>142</v>
      </c>
      <c r="AP220" s="122" t="s">
        <v>106</v>
      </c>
      <c r="AQ220" s="51"/>
      <c r="AR220" s="68">
        <v>23</v>
      </c>
      <c r="AS220" s="123" t="s">
        <v>334</v>
      </c>
      <c r="AT220" s="131" t="s">
        <v>113</v>
      </c>
      <c r="AU220" s="131">
        <v>9</v>
      </c>
      <c r="AV220" s="131">
        <v>378</v>
      </c>
      <c r="AW220" s="131" t="s">
        <v>106</v>
      </c>
      <c r="AX220" s="183">
        <v>1</v>
      </c>
      <c r="AY220" s="131">
        <v>12</v>
      </c>
      <c r="AZ220" s="131">
        <v>750</v>
      </c>
      <c r="BA220" s="131">
        <v>504</v>
      </c>
      <c r="BB220" s="125">
        <v>5500</v>
      </c>
      <c r="BC220" s="126">
        <v>42</v>
      </c>
      <c r="BD220" s="124" t="s">
        <v>108</v>
      </c>
      <c r="BE220" s="131">
        <v>42</v>
      </c>
      <c r="BF220" s="136"/>
      <c r="BG220" s="131"/>
      <c r="BH220" s="213"/>
      <c r="BI220" s="214"/>
      <c r="BJ220" s="215"/>
      <c r="BK220" s="185"/>
    </row>
    <row r="221" spans="1:63" s="52" customFormat="1" ht="14.25">
      <c r="A221" s="43">
        <v>1</v>
      </c>
      <c r="B221" s="43">
        <v>1</v>
      </c>
      <c r="C221" s="79"/>
      <c r="D221" s="79">
        <v>4109</v>
      </c>
      <c r="E221" s="11" t="s">
        <v>10</v>
      </c>
      <c r="F221" s="33">
        <v>208</v>
      </c>
      <c r="G221" s="127" t="s">
        <v>164</v>
      </c>
      <c r="H221" s="105">
        <v>7084757</v>
      </c>
      <c r="I221" s="79">
        <v>10041590</v>
      </c>
      <c r="J221" s="127" t="s">
        <v>1066</v>
      </c>
      <c r="K221" s="127">
        <v>166</v>
      </c>
      <c r="L221" s="127" t="s">
        <v>104</v>
      </c>
      <c r="M221" s="127">
        <v>0.23</v>
      </c>
      <c r="N221" s="107">
        <v>0.18</v>
      </c>
      <c r="O221" s="184">
        <v>0</v>
      </c>
      <c r="P221" s="129">
        <v>0.41</v>
      </c>
      <c r="Q221" s="181">
        <v>2</v>
      </c>
      <c r="R221" s="112">
        <v>40706</v>
      </c>
      <c r="S221" s="113">
        <v>-2.0699999999999998</v>
      </c>
      <c r="T221" s="112">
        <v>40706</v>
      </c>
      <c r="U221" s="113">
        <v>-2.48</v>
      </c>
      <c r="V221" s="130" t="s">
        <v>105</v>
      </c>
      <c r="W221" s="115" t="s">
        <v>109</v>
      </c>
      <c r="X221" s="192">
        <v>40708</v>
      </c>
      <c r="Y221" s="132" t="s">
        <v>352</v>
      </c>
      <c r="Z221" s="116"/>
      <c r="AA221" s="117"/>
      <c r="AB221" s="118"/>
      <c r="AC221" s="182" t="s">
        <v>1065</v>
      </c>
      <c r="AD221" s="182">
        <v>747</v>
      </c>
      <c r="AE221" s="74"/>
      <c r="AF221" s="31">
        <v>996</v>
      </c>
      <c r="AG221" s="119">
        <v>11006645</v>
      </c>
      <c r="AH221" s="119" t="s">
        <v>111</v>
      </c>
      <c r="AI221" s="119">
        <v>11004797</v>
      </c>
      <c r="AJ221" s="119" t="s">
        <v>373</v>
      </c>
      <c r="AK221" s="119">
        <v>11004589</v>
      </c>
      <c r="AL221" s="119" t="s">
        <v>972</v>
      </c>
      <c r="AM221" s="121" t="s">
        <v>23</v>
      </c>
      <c r="AN221" s="120">
        <v>5500</v>
      </c>
      <c r="AO221" s="121"/>
      <c r="AP221" s="122" t="s">
        <v>106</v>
      </c>
      <c r="AQ221" s="51">
        <v>4109</v>
      </c>
      <c r="AR221" s="68">
        <v>23</v>
      </c>
      <c r="AS221" s="123" t="s">
        <v>334</v>
      </c>
      <c r="AT221" s="131" t="s">
        <v>113</v>
      </c>
      <c r="AU221" s="131">
        <v>4.5</v>
      </c>
      <c r="AV221" s="131">
        <v>747</v>
      </c>
      <c r="AW221" s="131" t="s">
        <v>106</v>
      </c>
      <c r="AX221" s="183">
        <v>1</v>
      </c>
      <c r="AY221" s="131">
        <v>6</v>
      </c>
      <c r="AZ221" s="131">
        <v>750</v>
      </c>
      <c r="BA221" s="131">
        <v>996</v>
      </c>
      <c r="BB221" s="125">
        <v>5500</v>
      </c>
      <c r="BC221" s="126">
        <v>83</v>
      </c>
      <c r="BD221" s="124" t="s">
        <v>108</v>
      </c>
      <c r="BE221" s="131">
        <v>166</v>
      </c>
      <c r="BF221" s="136"/>
      <c r="BG221" s="131"/>
      <c r="BH221" s="213"/>
      <c r="BI221" s="214"/>
      <c r="BJ221" s="215"/>
      <c r="BK221" s="185"/>
    </row>
    <row r="222" spans="1:63" s="52" customFormat="1" ht="14.25">
      <c r="A222" s="43">
        <v>1</v>
      </c>
      <c r="B222" s="43">
        <v>1</v>
      </c>
      <c r="C222" s="79"/>
      <c r="D222" s="79">
        <v>2182</v>
      </c>
      <c r="E222" s="11">
        <v>0</v>
      </c>
      <c r="F222" s="33">
        <v>132</v>
      </c>
      <c r="G222" s="127" t="s">
        <v>164</v>
      </c>
      <c r="H222" s="105">
        <v>1273871</v>
      </c>
      <c r="I222" s="79">
        <v>10049570</v>
      </c>
      <c r="J222" s="127" t="s">
        <v>417</v>
      </c>
      <c r="K222" s="127">
        <v>1051</v>
      </c>
      <c r="L222" s="127" t="s">
        <v>104</v>
      </c>
      <c r="M222" s="127">
        <v>0.23</v>
      </c>
      <c r="N222" s="107">
        <v>2.1</v>
      </c>
      <c r="O222" s="184">
        <v>0.17</v>
      </c>
      <c r="P222" s="129">
        <v>2.33</v>
      </c>
      <c r="Q222" s="181">
        <v>6</v>
      </c>
      <c r="R222" s="112">
        <v>40706</v>
      </c>
      <c r="S222" s="113">
        <v>-2.48</v>
      </c>
      <c r="T222" s="112">
        <v>40706</v>
      </c>
      <c r="U222" s="113">
        <v>-4.8099999999999996</v>
      </c>
      <c r="V222" s="130" t="s">
        <v>147</v>
      </c>
      <c r="W222" s="115"/>
      <c r="X222" s="192">
        <v>40712</v>
      </c>
      <c r="Y222" s="138" t="s">
        <v>303</v>
      </c>
      <c r="Z222" s="116"/>
      <c r="AA222" s="117"/>
      <c r="AB222" s="118"/>
      <c r="AC222" s="182" t="s">
        <v>128</v>
      </c>
      <c r="AD222" s="182">
        <v>9478</v>
      </c>
      <c r="AE222" s="74"/>
      <c r="AF222" s="31">
        <v>12612</v>
      </c>
      <c r="AG222" s="119">
        <v>11007504</v>
      </c>
      <c r="AH222" s="119" t="s">
        <v>129</v>
      </c>
      <c r="AI222" s="119">
        <v>11001797</v>
      </c>
      <c r="AJ222" s="119" t="s">
        <v>130</v>
      </c>
      <c r="AK222" s="119">
        <v>11004417</v>
      </c>
      <c r="AL222" s="119" t="s">
        <v>131</v>
      </c>
      <c r="AM222" s="121" t="s">
        <v>23</v>
      </c>
      <c r="AN222" s="120">
        <v>6000</v>
      </c>
      <c r="AO222" s="121"/>
      <c r="AP222" s="122" t="s">
        <v>106</v>
      </c>
      <c r="AQ222" s="51">
        <v>2182</v>
      </c>
      <c r="AR222" s="68">
        <v>23</v>
      </c>
      <c r="AS222" s="123" t="s">
        <v>351</v>
      </c>
      <c r="AT222" s="131" t="s">
        <v>107</v>
      </c>
      <c r="AU222" s="131">
        <v>9</v>
      </c>
      <c r="AV222" s="131">
        <v>9459</v>
      </c>
      <c r="AW222" s="131" t="s">
        <v>106</v>
      </c>
      <c r="AX222" s="183"/>
      <c r="AY222" s="131">
        <v>12</v>
      </c>
      <c r="AZ222" s="131">
        <v>750</v>
      </c>
      <c r="BA222" s="131">
        <v>12612</v>
      </c>
      <c r="BB222" s="125">
        <v>6000</v>
      </c>
      <c r="BC222" s="126">
        <v>1051</v>
      </c>
      <c r="BD222" s="124" t="s">
        <v>108</v>
      </c>
      <c r="BE222" s="131">
        <v>1051</v>
      </c>
      <c r="BF222" s="136"/>
      <c r="BG222" s="131"/>
      <c r="BH222" s="213"/>
      <c r="BI222" s="214"/>
      <c r="BJ222" s="215"/>
      <c r="BK222" s="185"/>
    </row>
    <row r="223" spans="1:63" s="52" customFormat="1" ht="14.25">
      <c r="A223" s="43">
        <v>1</v>
      </c>
      <c r="B223" s="43">
        <v>2</v>
      </c>
      <c r="C223" s="79"/>
      <c r="D223" s="79">
        <v>2115</v>
      </c>
      <c r="E223" s="11">
        <v>0</v>
      </c>
      <c r="F223" s="33">
        <v>39</v>
      </c>
      <c r="G223" s="127" t="s">
        <v>164</v>
      </c>
      <c r="H223" s="105">
        <v>1276716</v>
      </c>
      <c r="I223" s="79">
        <v>10044936</v>
      </c>
      <c r="J223" s="127" t="s">
        <v>758</v>
      </c>
      <c r="K223" s="127">
        <v>243</v>
      </c>
      <c r="L223" s="127" t="s">
        <v>104</v>
      </c>
      <c r="M223" s="127">
        <v>0.23</v>
      </c>
      <c r="N223" s="107">
        <v>0.53</v>
      </c>
      <c r="O223" s="184">
        <v>0.17</v>
      </c>
      <c r="P223" s="129">
        <v>0.76</v>
      </c>
      <c r="Q223" s="181">
        <v>5</v>
      </c>
      <c r="R223" s="112">
        <v>40706</v>
      </c>
      <c r="S223" s="113">
        <v>-4.8099999999999996</v>
      </c>
      <c r="T223" s="112">
        <v>40706</v>
      </c>
      <c r="U223" s="113">
        <v>-5.57</v>
      </c>
      <c r="V223" s="130" t="s">
        <v>147</v>
      </c>
      <c r="W223" s="115" t="s">
        <v>109</v>
      </c>
      <c r="X223" s="192">
        <v>40711</v>
      </c>
      <c r="Y223" s="134" t="s">
        <v>185</v>
      </c>
      <c r="Z223" s="116" t="s">
        <v>309</v>
      </c>
      <c r="AA223" s="117"/>
      <c r="AB223" s="118"/>
      <c r="AC223" s="182" t="s">
        <v>167</v>
      </c>
      <c r="AD223" s="182">
        <v>2191</v>
      </c>
      <c r="AE223" s="74"/>
      <c r="AF223" s="31">
        <v>2916</v>
      </c>
      <c r="AG223" s="119">
        <v>11007504</v>
      </c>
      <c r="AH223" s="119" t="s">
        <v>129</v>
      </c>
      <c r="AI223" s="119">
        <v>11001797</v>
      </c>
      <c r="AJ223" s="119" t="s">
        <v>130</v>
      </c>
      <c r="AK223" s="119">
        <v>11004422</v>
      </c>
      <c r="AL223" s="119" t="s">
        <v>168</v>
      </c>
      <c r="AM223" s="121" t="s">
        <v>23</v>
      </c>
      <c r="AN223" s="120">
        <v>5500</v>
      </c>
      <c r="AO223" s="121"/>
      <c r="AP223" s="122" t="s">
        <v>106</v>
      </c>
      <c r="AQ223" s="51">
        <v>2115</v>
      </c>
      <c r="AR223" s="68">
        <v>23</v>
      </c>
      <c r="AS223" s="123" t="s">
        <v>305</v>
      </c>
      <c r="AT223" s="131" t="s">
        <v>107</v>
      </c>
      <c r="AU223" s="131">
        <v>9</v>
      </c>
      <c r="AV223" s="131">
        <v>2187</v>
      </c>
      <c r="AW223" s="131" t="s">
        <v>106</v>
      </c>
      <c r="AX223" s="183" t="e">
        <v>#N/A</v>
      </c>
      <c r="AY223" s="131">
        <v>12</v>
      </c>
      <c r="AZ223" s="131">
        <v>750</v>
      </c>
      <c r="BA223" s="131">
        <v>2916</v>
      </c>
      <c r="BB223" s="125">
        <v>5500</v>
      </c>
      <c r="BC223" s="126">
        <v>243</v>
      </c>
      <c r="BD223" s="124" t="s">
        <v>108</v>
      </c>
      <c r="BE223" s="131">
        <v>243</v>
      </c>
      <c r="BF223" s="136"/>
      <c r="BG223" s="131"/>
      <c r="BH223" s="213"/>
      <c r="BI223" s="214"/>
      <c r="BJ223" s="215"/>
      <c r="BK223" s="185"/>
    </row>
    <row r="224" spans="1:63" s="52" customFormat="1" ht="14.25">
      <c r="A224" s="43">
        <v>0</v>
      </c>
      <c r="B224" s="43">
        <v>0</v>
      </c>
      <c r="C224" s="79"/>
      <c r="D224" s="79" t="s">
        <v>39</v>
      </c>
      <c r="E224" s="11" t="s">
        <v>10</v>
      </c>
      <c r="F224" s="33" t="e">
        <v>#N/A</v>
      </c>
      <c r="G224" s="127"/>
      <c r="H224" s="105"/>
      <c r="I224" s="79"/>
      <c r="J224" s="127" t="s">
        <v>370</v>
      </c>
      <c r="K224" s="127"/>
      <c r="L224" s="127"/>
      <c r="M224" s="127"/>
      <c r="N224" s="107">
        <v>2</v>
      </c>
      <c r="O224" s="184">
        <v>0</v>
      </c>
      <c r="P224" s="129">
        <v>0</v>
      </c>
      <c r="Q224" s="181"/>
      <c r="R224" s="112">
        <v>40706</v>
      </c>
      <c r="S224" s="113">
        <v>-5.57</v>
      </c>
      <c r="T224" s="112">
        <v>40706</v>
      </c>
      <c r="U224" s="113">
        <v>-5.57</v>
      </c>
      <c r="V224" s="130"/>
      <c r="W224" s="115"/>
      <c r="X224" s="192"/>
      <c r="Y224" s="132" t="s">
        <v>259</v>
      </c>
      <c r="Z224" s="116"/>
      <c r="AA224" s="117"/>
      <c r="AB224" s="118"/>
      <c r="AC224" s="182"/>
      <c r="AD224" s="182"/>
      <c r="AE224" s="74"/>
      <c r="AF224" s="31">
        <v>0</v>
      </c>
      <c r="AG224" s="119"/>
      <c r="AH224" s="119"/>
      <c r="AI224" s="119"/>
      <c r="AJ224" s="119"/>
      <c r="AK224" s="119"/>
      <c r="AL224" s="119"/>
      <c r="AM224" s="121" t="s">
        <v>23</v>
      </c>
      <c r="AN224" s="120"/>
      <c r="AO224" s="121"/>
      <c r="AP224" s="122">
        <v>0</v>
      </c>
      <c r="AQ224" s="51" t="s">
        <v>39</v>
      </c>
      <c r="AR224" s="68">
        <v>23</v>
      </c>
      <c r="AS224" s="123" t="s">
        <v>890</v>
      </c>
      <c r="AT224" s="131" t="s">
        <v>260</v>
      </c>
      <c r="AU224" s="131"/>
      <c r="AV224" s="131"/>
      <c r="AW224" s="131"/>
      <c r="AX224" s="183"/>
      <c r="AY224" s="131"/>
      <c r="AZ224" s="131"/>
      <c r="BA224" s="131"/>
      <c r="BB224" s="125">
        <v>0</v>
      </c>
      <c r="BC224" s="126">
        <v>0</v>
      </c>
      <c r="BD224" s="124"/>
      <c r="BE224" s="131">
        <v>0</v>
      </c>
      <c r="BF224" s="136"/>
      <c r="BG224" s="131"/>
      <c r="BH224" s="213"/>
      <c r="BI224" s="214"/>
      <c r="BJ224" s="215"/>
      <c r="BK224" s="185"/>
    </row>
    <row r="225" spans="1:63" s="52" customFormat="1" ht="17.100000000000001" customHeight="1">
      <c r="A225" s="43">
        <v>1</v>
      </c>
      <c r="B225" s="43">
        <v>1</v>
      </c>
      <c r="C225" s="79"/>
      <c r="D225" s="79">
        <v>3146</v>
      </c>
      <c r="E225" s="11">
        <v>0</v>
      </c>
      <c r="F225" s="33">
        <v>102</v>
      </c>
      <c r="G225" s="127" t="s">
        <v>182</v>
      </c>
      <c r="H225" s="105">
        <v>7085227</v>
      </c>
      <c r="I225" s="79">
        <v>10042756</v>
      </c>
      <c r="J225" s="127" t="s">
        <v>1067</v>
      </c>
      <c r="K225" s="127">
        <v>820</v>
      </c>
      <c r="L225" s="127" t="s">
        <v>104</v>
      </c>
      <c r="M225" s="127">
        <v>0.23</v>
      </c>
      <c r="N225" s="107">
        <v>2.19</v>
      </c>
      <c r="O225" s="184">
        <v>0</v>
      </c>
      <c r="P225" s="129">
        <v>2.42</v>
      </c>
      <c r="Q225" s="181">
        <v>4</v>
      </c>
      <c r="R225" s="112">
        <v>40706</v>
      </c>
      <c r="S225" s="113">
        <v>-5.57</v>
      </c>
      <c r="T225" s="112">
        <v>40706</v>
      </c>
      <c r="U225" s="113">
        <v>-7.99</v>
      </c>
      <c r="V225" s="130" t="s">
        <v>105</v>
      </c>
      <c r="W225" s="115" t="s">
        <v>109</v>
      </c>
      <c r="X225" s="192">
        <v>40710</v>
      </c>
      <c r="Y225" s="134" t="s">
        <v>352</v>
      </c>
      <c r="Z225" s="116"/>
      <c r="AA225" s="117"/>
      <c r="AB225" s="118"/>
      <c r="AC225" s="182"/>
      <c r="AD225" s="182"/>
      <c r="AE225" s="74"/>
      <c r="AF225" s="31">
        <v>9840</v>
      </c>
      <c r="AG225" s="119"/>
      <c r="AH225" s="119"/>
      <c r="AI225" s="119"/>
      <c r="AJ225" s="119"/>
      <c r="AK225" s="119"/>
      <c r="AL225" s="119"/>
      <c r="AM225" s="121" t="s">
        <v>23</v>
      </c>
      <c r="AN225" s="120">
        <v>4500</v>
      </c>
      <c r="AO225" s="121"/>
      <c r="AP225" s="122" t="s">
        <v>183</v>
      </c>
      <c r="AQ225" s="51">
        <v>3146</v>
      </c>
      <c r="AR225" s="68">
        <v>23</v>
      </c>
      <c r="AS225" s="123" t="s">
        <v>890</v>
      </c>
      <c r="AT225" s="131" t="s">
        <v>107</v>
      </c>
      <c r="AU225" s="131">
        <v>9</v>
      </c>
      <c r="AV225" s="131">
        <v>7380</v>
      </c>
      <c r="AW225" s="131" t="s">
        <v>183</v>
      </c>
      <c r="AX225" s="183">
        <v>40696</v>
      </c>
      <c r="AY225" s="131">
        <v>12</v>
      </c>
      <c r="AZ225" s="131">
        <v>750</v>
      </c>
      <c r="BA225" s="131">
        <v>9840</v>
      </c>
      <c r="BB225" s="125">
        <v>4500</v>
      </c>
      <c r="BC225" s="126">
        <v>820</v>
      </c>
      <c r="BD225" s="124" t="s">
        <v>108</v>
      </c>
      <c r="BE225" s="131">
        <v>820</v>
      </c>
      <c r="BF225" s="136" t="s">
        <v>1068</v>
      </c>
      <c r="BG225" s="131"/>
      <c r="BH225" s="213"/>
      <c r="BI225" s="214"/>
      <c r="BJ225" s="215"/>
      <c r="BK225" s="185"/>
    </row>
    <row r="226" spans="1:63" s="52" customFormat="1" ht="14.25">
      <c r="A226" s="43">
        <v>1</v>
      </c>
      <c r="B226" s="43">
        <v>1</v>
      </c>
      <c r="C226" s="79"/>
      <c r="D226" s="79">
        <v>3121</v>
      </c>
      <c r="E226" s="11">
        <v>0</v>
      </c>
      <c r="F226" s="33">
        <v>96</v>
      </c>
      <c r="G226" s="127" t="s">
        <v>182</v>
      </c>
      <c r="H226" s="105">
        <v>7085241</v>
      </c>
      <c r="I226" s="103">
        <v>10048886</v>
      </c>
      <c r="J226" s="127" t="s">
        <v>1069</v>
      </c>
      <c r="K226" s="127">
        <v>60</v>
      </c>
      <c r="L226" s="127" t="s">
        <v>104</v>
      </c>
      <c r="M226" s="127">
        <v>0.23</v>
      </c>
      <c r="N226" s="107">
        <v>0.16</v>
      </c>
      <c r="O226" s="184">
        <v>0</v>
      </c>
      <c r="P226" s="129">
        <v>0.39</v>
      </c>
      <c r="Q226" s="181">
        <v>4</v>
      </c>
      <c r="R226" s="112">
        <v>40706</v>
      </c>
      <c r="S226" s="113">
        <v>-7.99</v>
      </c>
      <c r="T226" s="112">
        <v>40706</v>
      </c>
      <c r="U226" s="113">
        <v>-8.3800000000000008</v>
      </c>
      <c r="V226" s="130" t="s">
        <v>105</v>
      </c>
      <c r="W226" s="115" t="s">
        <v>109</v>
      </c>
      <c r="X226" s="192">
        <v>40710</v>
      </c>
      <c r="Y226" s="132" t="s">
        <v>352</v>
      </c>
      <c r="Z226" s="116"/>
      <c r="AA226" s="117"/>
      <c r="AB226" s="118"/>
      <c r="AC226" s="182"/>
      <c r="AD226" s="182"/>
      <c r="AE226" s="74"/>
      <c r="AF226" s="31">
        <v>720</v>
      </c>
      <c r="AG226" s="119"/>
      <c r="AH226" s="119"/>
      <c r="AI226" s="119"/>
      <c r="AJ226" s="119"/>
      <c r="AK226" s="119"/>
      <c r="AL226" s="119"/>
      <c r="AM226" s="121" t="s">
        <v>23</v>
      </c>
      <c r="AN226" s="120">
        <v>4500</v>
      </c>
      <c r="AO226" s="121"/>
      <c r="AP226" s="122" t="s">
        <v>183</v>
      </c>
      <c r="AQ226" s="51">
        <v>3121</v>
      </c>
      <c r="AR226" s="68">
        <v>23</v>
      </c>
      <c r="AS226" s="123" t="s">
        <v>890</v>
      </c>
      <c r="AT226" s="131" t="s">
        <v>107</v>
      </c>
      <c r="AU226" s="131">
        <v>9</v>
      </c>
      <c r="AV226" s="131">
        <v>540</v>
      </c>
      <c r="AW226" s="131" t="s">
        <v>183</v>
      </c>
      <c r="AX226" s="183">
        <v>1</v>
      </c>
      <c r="AY226" s="131">
        <v>12</v>
      </c>
      <c r="AZ226" s="131">
        <v>750</v>
      </c>
      <c r="BA226" s="131">
        <v>720</v>
      </c>
      <c r="BB226" s="125">
        <v>4500</v>
      </c>
      <c r="BC226" s="126">
        <v>60</v>
      </c>
      <c r="BD226" s="124" t="s">
        <v>108</v>
      </c>
      <c r="BE226" s="131">
        <v>60</v>
      </c>
      <c r="BF226" s="136"/>
      <c r="BG226" s="131"/>
      <c r="BH226" s="213"/>
      <c r="BI226" s="214"/>
      <c r="BJ226" s="215"/>
      <c r="BK226" s="185"/>
    </row>
    <row r="227" spans="1:63" s="52" customFormat="1" ht="17.100000000000001" customHeight="1">
      <c r="A227" s="43">
        <v>1</v>
      </c>
      <c r="B227" s="43">
        <v>3</v>
      </c>
      <c r="C227" s="79"/>
      <c r="D227" s="79">
        <v>1210</v>
      </c>
      <c r="E227" s="11">
        <v>0</v>
      </c>
      <c r="F227" s="33">
        <v>309</v>
      </c>
      <c r="G227" s="127" t="s">
        <v>182</v>
      </c>
      <c r="H227" s="105">
        <v>7084539</v>
      </c>
      <c r="I227" s="79">
        <v>10048538</v>
      </c>
      <c r="J227" s="127" t="s">
        <v>1051</v>
      </c>
      <c r="K227" s="127">
        <v>28</v>
      </c>
      <c r="L227" s="127" t="s">
        <v>104</v>
      </c>
      <c r="M227" s="127">
        <v>0.23</v>
      </c>
      <c r="N227" s="107">
        <v>7.0000000000000007E-2</v>
      </c>
      <c r="O227" s="184">
        <v>0</v>
      </c>
      <c r="P227" s="129">
        <v>0.3</v>
      </c>
      <c r="Q227" s="181">
        <v>4</v>
      </c>
      <c r="R227" s="112">
        <v>40706</v>
      </c>
      <c r="S227" s="113">
        <v>-8.3800000000000008</v>
      </c>
      <c r="T227" s="112">
        <v>40706</v>
      </c>
      <c r="U227" s="113">
        <v>-8.68</v>
      </c>
      <c r="V227" s="130" t="s">
        <v>105</v>
      </c>
      <c r="W227" s="115" t="s">
        <v>109</v>
      </c>
      <c r="X227" s="192">
        <v>40710</v>
      </c>
      <c r="Y227" s="132" t="s">
        <v>185</v>
      </c>
      <c r="Z227" s="116" t="s">
        <v>1070</v>
      </c>
      <c r="AA227" s="117" t="s">
        <v>1071</v>
      </c>
      <c r="AB227" s="118"/>
      <c r="AC227" s="182"/>
      <c r="AD227" s="182"/>
      <c r="AE227" s="74"/>
      <c r="AF227" s="31">
        <v>336</v>
      </c>
      <c r="AG227" s="119"/>
      <c r="AH227" s="119"/>
      <c r="AI227" s="119"/>
      <c r="AJ227" s="119"/>
      <c r="AK227" s="119">
        <v>11007435</v>
      </c>
      <c r="AL227" s="119" t="s">
        <v>140</v>
      </c>
      <c r="AM227" s="121" t="s">
        <v>23</v>
      </c>
      <c r="AN227" s="120">
        <v>4500</v>
      </c>
      <c r="AO227" s="121"/>
      <c r="AP227" s="122" t="s">
        <v>183</v>
      </c>
      <c r="AQ227" s="51">
        <v>1210</v>
      </c>
      <c r="AR227" s="68">
        <v>23</v>
      </c>
      <c r="AS227" s="123" t="s">
        <v>305</v>
      </c>
      <c r="AT227" s="131" t="s">
        <v>107</v>
      </c>
      <c r="AU227" s="131">
        <v>9</v>
      </c>
      <c r="AV227" s="131">
        <v>252</v>
      </c>
      <c r="AW227" s="131" t="s">
        <v>183</v>
      </c>
      <c r="AX227" s="183">
        <v>1</v>
      </c>
      <c r="AY227" s="131">
        <v>12</v>
      </c>
      <c r="AZ227" s="131">
        <v>750</v>
      </c>
      <c r="BA227" s="131">
        <v>336</v>
      </c>
      <c r="BB227" s="125">
        <v>4500</v>
      </c>
      <c r="BC227" s="126">
        <v>28</v>
      </c>
      <c r="BD227" s="124" t="s">
        <v>108</v>
      </c>
      <c r="BE227" s="131">
        <v>28</v>
      </c>
      <c r="BF227" s="136"/>
      <c r="BG227" s="131"/>
      <c r="BH227" s="213"/>
      <c r="BI227" s="214"/>
      <c r="BJ227" s="215"/>
      <c r="BK227" s="185"/>
    </row>
    <row r="228" spans="1:63" s="52" customFormat="1" ht="14.25">
      <c r="A228" s="43">
        <v>1</v>
      </c>
      <c r="B228" s="43">
        <v>2</v>
      </c>
      <c r="C228" s="79"/>
      <c r="D228" s="79">
        <v>1186</v>
      </c>
      <c r="E228" s="11">
        <v>0</v>
      </c>
      <c r="F228" s="33">
        <v>902</v>
      </c>
      <c r="G228" s="127" t="s">
        <v>182</v>
      </c>
      <c r="H228" s="105">
        <v>1273075</v>
      </c>
      <c r="I228" s="79">
        <v>10045110</v>
      </c>
      <c r="J228" s="127" t="s">
        <v>1000</v>
      </c>
      <c r="K228" s="127">
        <v>75</v>
      </c>
      <c r="L228" s="127" t="s">
        <v>104</v>
      </c>
      <c r="M228" s="127">
        <v>0.23</v>
      </c>
      <c r="N228" s="129">
        <v>0.2</v>
      </c>
      <c r="O228" s="184">
        <v>0</v>
      </c>
      <c r="P228" s="129">
        <v>0.43</v>
      </c>
      <c r="Q228" s="181">
        <v>12</v>
      </c>
      <c r="R228" s="112">
        <v>40706</v>
      </c>
      <c r="S228" s="113">
        <v>-8.68</v>
      </c>
      <c r="T228" s="112">
        <v>40706</v>
      </c>
      <c r="U228" s="113">
        <v>-9.11</v>
      </c>
      <c r="V228" s="130" t="s">
        <v>105</v>
      </c>
      <c r="W228" s="115" t="s">
        <v>109</v>
      </c>
      <c r="X228" s="192">
        <v>40718</v>
      </c>
      <c r="Y228" s="132" t="s">
        <v>303</v>
      </c>
      <c r="Z228" s="116"/>
      <c r="AA228" s="117"/>
      <c r="AB228" s="118"/>
      <c r="AC228" s="182"/>
      <c r="AD228" s="182"/>
      <c r="AE228" s="74"/>
      <c r="AF228" s="31">
        <v>900</v>
      </c>
      <c r="AG228" s="119"/>
      <c r="AH228" s="119"/>
      <c r="AI228" s="119"/>
      <c r="AJ228" s="119"/>
      <c r="AK228" s="119"/>
      <c r="AL228" s="119"/>
      <c r="AM228" s="121" t="s">
        <v>23</v>
      </c>
      <c r="AN228" s="120">
        <v>4500</v>
      </c>
      <c r="AO228" s="121"/>
      <c r="AP228" s="122" t="s">
        <v>183</v>
      </c>
      <c r="AQ228" s="51">
        <v>1186</v>
      </c>
      <c r="AR228" s="68">
        <v>23</v>
      </c>
      <c r="AS228" s="123" t="s">
        <v>332</v>
      </c>
      <c r="AT228" s="131" t="s">
        <v>107</v>
      </c>
      <c r="AU228" s="131">
        <v>9</v>
      </c>
      <c r="AV228" s="131">
        <v>675</v>
      </c>
      <c r="AW228" s="131" t="s">
        <v>183</v>
      </c>
      <c r="AX228" s="183">
        <v>1</v>
      </c>
      <c r="AY228" s="131">
        <v>12</v>
      </c>
      <c r="AZ228" s="131">
        <v>750</v>
      </c>
      <c r="BA228" s="131">
        <v>900</v>
      </c>
      <c r="BB228" s="125">
        <v>4500</v>
      </c>
      <c r="BC228" s="126">
        <v>75</v>
      </c>
      <c r="BD228" s="124" t="s">
        <v>108</v>
      </c>
      <c r="BE228" s="131">
        <v>75</v>
      </c>
      <c r="BF228" s="136"/>
      <c r="BG228" s="131"/>
      <c r="BH228" s="213"/>
      <c r="BI228" s="214"/>
      <c r="BJ228" s="215"/>
      <c r="BK228" s="185"/>
    </row>
    <row r="229" spans="1:63" s="52" customFormat="1" ht="17.100000000000001" customHeight="1">
      <c r="A229" s="43">
        <v>1</v>
      </c>
      <c r="B229" s="43">
        <v>4</v>
      </c>
      <c r="C229" s="79"/>
      <c r="D229" s="79">
        <v>1185</v>
      </c>
      <c r="E229" s="11">
        <v>0</v>
      </c>
      <c r="F229" s="33">
        <v>157</v>
      </c>
      <c r="G229" s="127" t="s">
        <v>182</v>
      </c>
      <c r="H229" s="105">
        <v>1271716</v>
      </c>
      <c r="I229" s="79">
        <v>10050039</v>
      </c>
      <c r="J229" s="127" t="s">
        <v>1072</v>
      </c>
      <c r="K229" s="127">
        <v>300</v>
      </c>
      <c r="L229" s="127" t="s">
        <v>104</v>
      </c>
      <c r="M229" s="127">
        <v>0.23</v>
      </c>
      <c r="N229" s="107">
        <v>0.4</v>
      </c>
      <c r="O229" s="184">
        <v>0</v>
      </c>
      <c r="P229" s="129">
        <v>0.63</v>
      </c>
      <c r="Q229" s="181">
        <v>11</v>
      </c>
      <c r="R229" s="112">
        <v>40706</v>
      </c>
      <c r="S229" s="113">
        <v>-9.11</v>
      </c>
      <c r="T229" s="112">
        <v>40706</v>
      </c>
      <c r="U229" s="113">
        <v>-9.74</v>
      </c>
      <c r="V229" s="130" t="s">
        <v>105</v>
      </c>
      <c r="W229" s="115"/>
      <c r="X229" s="192">
        <v>40717</v>
      </c>
      <c r="Y229" s="134" t="s">
        <v>352</v>
      </c>
      <c r="Z229" s="116"/>
      <c r="AA229" s="117"/>
      <c r="AB229" s="118"/>
      <c r="AC229" s="182"/>
      <c r="AD229" s="182"/>
      <c r="AE229" s="74"/>
      <c r="AF229" s="31">
        <v>1800</v>
      </c>
      <c r="AG229" s="119"/>
      <c r="AH229" s="119"/>
      <c r="AI229" s="119"/>
      <c r="AJ229" s="119"/>
      <c r="AK229" s="119"/>
      <c r="AL229" s="119"/>
      <c r="AM229" s="121" t="s">
        <v>23</v>
      </c>
      <c r="AN229" s="120">
        <v>4500</v>
      </c>
      <c r="AO229" s="121"/>
      <c r="AP229" s="122" t="s">
        <v>183</v>
      </c>
      <c r="AQ229" s="51">
        <v>1185</v>
      </c>
      <c r="AR229" s="68">
        <v>23</v>
      </c>
      <c r="AS229" s="123" t="s">
        <v>371</v>
      </c>
      <c r="AT229" s="131" t="s">
        <v>107</v>
      </c>
      <c r="AU229" s="131">
        <v>4.5</v>
      </c>
      <c r="AV229" s="131">
        <v>1350</v>
      </c>
      <c r="AW229" s="131" t="s">
        <v>183</v>
      </c>
      <c r="AX229" s="183"/>
      <c r="AY229" s="131">
        <v>6</v>
      </c>
      <c r="AZ229" s="131">
        <v>750</v>
      </c>
      <c r="BA229" s="131">
        <v>1800</v>
      </c>
      <c r="BB229" s="125">
        <v>4500</v>
      </c>
      <c r="BC229" s="126">
        <v>150</v>
      </c>
      <c r="BD229" s="124" t="s">
        <v>108</v>
      </c>
      <c r="BE229" s="131">
        <v>300</v>
      </c>
      <c r="BF229" s="136"/>
      <c r="BG229" s="131"/>
      <c r="BH229" s="213"/>
      <c r="BI229" s="214"/>
      <c r="BJ229" s="215"/>
      <c r="BK229" s="185"/>
    </row>
    <row r="230" spans="1:63" s="52" customFormat="1" ht="14.25">
      <c r="A230" s="43">
        <v>1</v>
      </c>
      <c r="B230" s="43">
        <v>5</v>
      </c>
      <c r="C230" s="79"/>
      <c r="D230" s="79">
        <v>2324</v>
      </c>
      <c r="E230" s="11">
        <v>0</v>
      </c>
      <c r="F230" s="33">
        <v>53</v>
      </c>
      <c r="G230" s="127" t="s">
        <v>182</v>
      </c>
      <c r="H230" s="105">
        <v>1274445</v>
      </c>
      <c r="I230" s="79">
        <v>10051637</v>
      </c>
      <c r="J230" s="127" t="s">
        <v>247</v>
      </c>
      <c r="K230" s="127">
        <v>2397</v>
      </c>
      <c r="L230" s="127" t="s">
        <v>104</v>
      </c>
      <c r="M230" s="127">
        <v>0.23</v>
      </c>
      <c r="N230" s="107">
        <v>3.2</v>
      </c>
      <c r="O230" s="184">
        <v>0</v>
      </c>
      <c r="P230" s="129">
        <v>3.43</v>
      </c>
      <c r="Q230" s="181">
        <v>5</v>
      </c>
      <c r="R230" s="112">
        <v>40706</v>
      </c>
      <c r="S230" s="113">
        <v>-9.74</v>
      </c>
      <c r="T230" s="112">
        <v>40706</v>
      </c>
      <c r="U230" s="113">
        <v>-13.17</v>
      </c>
      <c r="V230" s="130" t="s">
        <v>105</v>
      </c>
      <c r="W230" s="115" t="s">
        <v>109</v>
      </c>
      <c r="X230" s="192">
        <v>40711</v>
      </c>
      <c r="Y230" s="134" t="s">
        <v>303</v>
      </c>
      <c r="Z230" s="116"/>
      <c r="AA230" s="117"/>
      <c r="AB230" s="118"/>
      <c r="AC230" s="182"/>
      <c r="AD230" s="182"/>
      <c r="AE230" s="74"/>
      <c r="AF230" s="31">
        <v>14382</v>
      </c>
      <c r="AG230" s="119"/>
      <c r="AH230" s="119"/>
      <c r="AI230" s="119"/>
      <c r="AJ230" s="119"/>
      <c r="AK230" s="119">
        <v>11004464</v>
      </c>
      <c r="AL230" s="119" t="s">
        <v>170</v>
      </c>
      <c r="AM230" s="121" t="s">
        <v>23</v>
      </c>
      <c r="AN230" s="120">
        <v>4500</v>
      </c>
      <c r="AO230" s="121"/>
      <c r="AP230" s="122" t="s">
        <v>183</v>
      </c>
      <c r="AQ230" s="51">
        <v>2324</v>
      </c>
      <c r="AR230" s="68">
        <v>23</v>
      </c>
      <c r="AS230" s="123" t="s">
        <v>351</v>
      </c>
      <c r="AT230" s="131" t="s">
        <v>107</v>
      </c>
      <c r="AU230" s="131">
        <v>4.5</v>
      </c>
      <c r="AV230" s="131">
        <v>10786.5</v>
      </c>
      <c r="AW230" s="131" t="s">
        <v>183</v>
      </c>
      <c r="AX230" s="183">
        <v>1</v>
      </c>
      <c r="AY230" s="131">
        <v>6</v>
      </c>
      <c r="AZ230" s="131">
        <v>750</v>
      </c>
      <c r="BA230" s="131">
        <v>14382</v>
      </c>
      <c r="BB230" s="125">
        <v>4500</v>
      </c>
      <c r="BC230" s="126">
        <v>1199</v>
      </c>
      <c r="BD230" s="124" t="s">
        <v>108</v>
      </c>
      <c r="BE230" s="131">
        <v>2397</v>
      </c>
      <c r="BF230" s="136"/>
      <c r="BG230" s="131"/>
      <c r="BH230" s="213"/>
      <c r="BI230" s="214"/>
      <c r="BJ230" s="215"/>
      <c r="BK230" s="185"/>
    </row>
    <row r="231" spans="1:63" s="52" customFormat="1" ht="14.25">
      <c r="A231" s="43">
        <v>1</v>
      </c>
      <c r="B231" s="43">
        <v>1</v>
      </c>
      <c r="C231" s="79"/>
      <c r="D231" s="79">
        <v>2122</v>
      </c>
      <c r="E231" s="11">
        <v>0</v>
      </c>
      <c r="F231" s="33">
        <v>368</v>
      </c>
      <c r="G231" s="127" t="s">
        <v>225</v>
      </c>
      <c r="H231" s="105">
        <v>1273378</v>
      </c>
      <c r="I231" s="79">
        <v>10050769</v>
      </c>
      <c r="J231" s="127" t="s">
        <v>1073</v>
      </c>
      <c r="K231" s="127">
        <v>651</v>
      </c>
      <c r="L231" s="127" t="s">
        <v>104</v>
      </c>
      <c r="M231" s="127">
        <v>0.23</v>
      </c>
      <c r="N231" s="107">
        <v>1.74</v>
      </c>
      <c r="O231" s="184">
        <v>0</v>
      </c>
      <c r="P231" s="129">
        <v>1.97</v>
      </c>
      <c r="Q231" s="181">
        <v>1</v>
      </c>
      <c r="R231" s="112">
        <v>40706</v>
      </c>
      <c r="S231" s="113">
        <v>-13.17</v>
      </c>
      <c r="T231" s="112">
        <v>40706</v>
      </c>
      <c r="U231" s="113">
        <v>-15.14</v>
      </c>
      <c r="V231" s="130" t="s">
        <v>105</v>
      </c>
      <c r="W231" s="115" t="s">
        <v>109</v>
      </c>
      <c r="X231" s="192">
        <v>40707</v>
      </c>
      <c r="Y231" s="132" t="s">
        <v>185</v>
      </c>
      <c r="Z231" s="116" t="s">
        <v>390</v>
      </c>
      <c r="AA231" s="117"/>
      <c r="AB231" s="118"/>
      <c r="AC231" s="182"/>
      <c r="AD231" s="182"/>
      <c r="AE231" s="74"/>
      <c r="AF231" s="31">
        <v>7812</v>
      </c>
      <c r="AG231" s="119"/>
      <c r="AH231" s="119"/>
      <c r="AI231" s="119"/>
      <c r="AJ231" s="119"/>
      <c r="AK231" s="119">
        <v>11005574</v>
      </c>
      <c r="AL231" s="119" t="s">
        <v>246</v>
      </c>
      <c r="AM231" s="121" t="s">
        <v>23</v>
      </c>
      <c r="AN231" s="120">
        <v>4500</v>
      </c>
      <c r="AO231" s="121"/>
      <c r="AP231" s="122" t="s">
        <v>183</v>
      </c>
      <c r="AQ231" s="51">
        <v>2122</v>
      </c>
      <c r="AR231" s="68">
        <v>23</v>
      </c>
      <c r="AS231" s="123" t="s">
        <v>305</v>
      </c>
      <c r="AT231" s="131" t="s">
        <v>126</v>
      </c>
      <c r="AU231" s="131">
        <v>9</v>
      </c>
      <c r="AV231" s="131">
        <v>5859</v>
      </c>
      <c r="AW231" s="131" t="s">
        <v>183</v>
      </c>
      <c r="AX231" s="183">
        <v>1</v>
      </c>
      <c r="AY231" s="131">
        <v>12</v>
      </c>
      <c r="AZ231" s="131">
        <v>750</v>
      </c>
      <c r="BA231" s="131">
        <v>7812</v>
      </c>
      <c r="BB231" s="125">
        <v>4500</v>
      </c>
      <c r="BC231" s="126">
        <v>651</v>
      </c>
      <c r="BD231" s="124" t="s">
        <v>108</v>
      </c>
      <c r="BE231" s="131">
        <v>651</v>
      </c>
      <c r="BF231" s="136"/>
      <c r="BG231" s="131"/>
      <c r="BH231" s="213"/>
      <c r="BI231" s="214"/>
      <c r="BJ231" s="215"/>
      <c r="BK231" s="185"/>
    </row>
    <row r="232" spans="1:63" s="52" customFormat="1" ht="17.100000000000001" customHeight="1">
      <c r="A232" s="43">
        <v>1</v>
      </c>
      <c r="B232" s="43">
        <v>1</v>
      </c>
      <c r="C232" s="79"/>
      <c r="D232" s="79">
        <v>2104</v>
      </c>
      <c r="E232" s="11">
        <v>0</v>
      </c>
      <c r="F232" s="33">
        <v>30</v>
      </c>
      <c r="G232" s="127" t="s">
        <v>182</v>
      </c>
      <c r="H232" s="128">
        <v>1272374</v>
      </c>
      <c r="I232" s="79">
        <v>10050728</v>
      </c>
      <c r="J232" s="259" t="s">
        <v>1074</v>
      </c>
      <c r="K232" s="127">
        <v>56</v>
      </c>
      <c r="L232" s="127" t="s">
        <v>104</v>
      </c>
      <c r="M232" s="127">
        <v>0.23</v>
      </c>
      <c r="N232" s="107">
        <v>7.0000000000000007E-2</v>
      </c>
      <c r="O232" s="184">
        <v>0</v>
      </c>
      <c r="P232" s="129">
        <v>0.3</v>
      </c>
      <c r="Q232" s="181">
        <v>4</v>
      </c>
      <c r="R232" s="112">
        <v>40706</v>
      </c>
      <c r="S232" s="113">
        <v>-15.14</v>
      </c>
      <c r="T232" s="112">
        <v>40706</v>
      </c>
      <c r="U232" s="113">
        <v>-15.44</v>
      </c>
      <c r="V232" s="130" t="s">
        <v>105</v>
      </c>
      <c r="W232" s="115" t="s">
        <v>109</v>
      </c>
      <c r="X232" s="192">
        <v>40710</v>
      </c>
      <c r="Y232" s="114" t="s">
        <v>352</v>
      </c>
      <c r="Z232" s="116"/>
      <c r="AA232" s="117"/>
      <c r="AB232" s="118"/>
      <c r="AC232" s="182"/>
      <c r="AD232" s="182"/>
      <c r="AE232" s="74"/>
      <c r="AF232" s="31">
        <v>336</v>
      </c>
      <c r="AG232" s="119"/>
      <c r="AH232" s="119"/>
      <c r="AI232" s="119"/>
      <c r="AJ232" s="119"/>
      <c r="AK232" s="119">
        <v>11001325</v>
      </c>
      <c r="AL232" s="119" t="s">
        <v>1075</v>
      </c>
      <c r="AM232" s="121" t="s">
        <v>23</v>
      </c>
      <c r="AN232" s="120">
        <v>4500</v>
      </c>
      <c r="AO232" s="121"/>
      <c r="AP232" s="122" t="s">
        <v>183</v>
      </c>
      <c r="AQ232" s="51">
        <v>2104</v>
      </c>
      <c r="AR232" s="68">
        <v>23</v>
      </c>
      <c r="AS232" s="123" t="s">
        <v>334</v>
      </c>
      <c r="AT232" s="131" t="s">
        <v>107</v>
      </c>
      <c r="AU232" s="131">
        <v>4.5</v>
      </c>
      <c r="AV232" s="131">
        <v>252</v>
      </c>
      <c r="AW232" s="131" t="s">
        <v>183</v>
      </c>
      <c r="AX232" s="183">
        <v>1</v>
      </c>
      <c r="AY232" s="131">
        <v>6</v>
      </c>
      <c r="AZ232" s="131">
        <v>750</v>
      </c>
      <c r="BA232" s="131">
        <v>336</v>
      </c>
      <c r="BB232" s="125">
        <v>4500</v>
      </c>
      <c r="BC232" s="126">
        <v>28</v>
      </c>
      <c r="BD232" s="124" t="s">
        <v>108</v>
      </c>
      <c r="BE232" s="131">
        <v>56</v>
      </c>
      <c r="BF232" s="136"/>
      <c r="BG232" s="131"/>
      <c r="BH232" s="213"/>
      <c r="BI232" s="214"/>
      <c r="BJ232" s="215"/>
      <c r="BK232" s="185"/>
    </row>
    <row r="233" spans="1:63" s="52" customFormat="1" ht="17.100000000000001" customHeight="1">
      <c r="A233" s="43">
        <v>1</v>
      </c>
      <c r="B233" s="43">
        <v>1</v>
      </c>
      <c r="C233" s="79"/>
      <c r="D233" s="79">
        <v>2148</v>
      </c>
      <c r="E233" s="11">
        <v>0</v>
      </c>
      <c r="F233" s="33">
        <v>324</v>
      </c>
      <c r="G233" s="127" t="s">
        <v>182</v>
      </c>
      <c r="H233" s="105">
        <v>7085205</v>
      </c>
      <c r="I233" s="79">
        <v>10046876</v>
      </c>
      <c r="J233" s="127" t="s">
        <v>1076</v>
      </c>
      <c r="K233" s="127">
        <v>49</v>
      </c>
      <c r="L233" s="127" t="s">
        <v>104</v>
      </c>
      <c r="M233" s="127">
        <v>0.23</v>
      </c>
      <c r="N233" s="107">
        <v>0.13</v>
      </c>
      <c r="O233" s="184">
        <v>0</v>
      </c>
      <c r="P233" s="107">
        <v>0.36</v>
      </c>
      <c r="Q233" s="181">
        <v>4</v>
      </c>
      <c r="R233" s="112">
        <v>40706</v>
      </c>
      <c r="S233" s="113">
        <v>-15.44</v>
      </c>
      <c r="T233" s="112">
        <v>40706</v>
      </c>
      <c r="U233" s="113">
        <v>-15.8</v>
      </c>
      <c r="V233" s="130" t="s">
        <v>147</v>
      </c>
      <c r="W233" s="115" t="s">
        <v>109</v>
      </c>
      <c r="X233" s="192">
        <v>40710</v>
      </c>
      <c r="Y233" s="132" t="s">
        <v>352</v>
      </c>
      <c r="Z233" s="116"/>
      <c r="AA233" s="117"/>
      <c r="AB233" s="118"/>
      <c r="AC233" s="182"/>
      <c r="AD233" s="182"/>
      <c r="AE233" s="74"/>
      <c r="AF233" s="31">
        <v>294</v>
      </c>
      <c r="AG233" s="119"/>
      <c r="AH233" s="119"/>
      <c r="AI233" s="119"/>
      <c r="AJ233" s="119"/>
      <c r="AK233" s="119">
        <v>11007482</v>
      </c>
      <c r="AL233" s="119" t="s">
        <v>1077</v>
      </c>
      <c r="AM233" s="121" t="s">
        <v>23</v>
      </c>
      <c r="AN233" s="120">
        <v>2250</v>
      </c>
      <c r="AO233" s="121"/>
      <c r="AP233" s="122" t="s">
        <v>183</v>
      </c>
      <c r="AQ233" s="51">
        <v>2148</v>
      </c>
      <c r="AR233" s="68">
        <v>23</v>
      </c>
      <c r="AS233" s="123" t="s">
        <v>890</v>
      </c>
      <c r="AT233" s="131" t="s">
        <v>107</v>
      </c>
      <c r="AU233" s="131">
        <v>4.5</v>
      </c>
      <c r="AV233" s="131">
        <v>220.5</v>
      </c>
      <c r="AW233" s="131" t="s">
        <v>183</v>
      </c>
      <c r="AX233" s="183">
        <v>40696</v>
      </c>
      <c r="AY233" s="131">
        <v>6</v>
      </c>
      <c r="AZ233" s="131">
        <v>750</v>
      </c>
      <c r="BA233" s="131">
        <v>294</v>
      </c>
      <c r="BB233" s="125">
        <v>2250</v>
      </c>
      <c r="BC233" s="126">
        <v>25</v>
      </c>
      <c r="BD233" s="124" t="s">
        <v>108</v>
      </c>
      <c r="BE233" s="131">
        <v>49</v>
      </c>
      <c r="BF233" s="136" t="s">
        <v>1078</v>
      </c>
      <c r="BG233" s="131"/>
      <c r="BH233" s="213"/>
      <c r="BI233" s="214"/>
      <c r="BJ233" s="215"/>
      <c r="BK233" s="185"/>
    </row>
    <row r="234" spans="1:63" s="52" customFormat="1" ht="17.100000000000001" customHeight="1">
      <c r="A234" s="43">
        <v>1</v>
      </c>
      <c r="B234" s="43">
        <v>1</v>
      </c>
      <c r="C234" s="79"/>
      <c r="D234" s="79">
        <v>2218</v>
      </c>
      <c r="E234" s="11">
        <v>0</v>
      </c>
      <c r="F234" s="33">
        <v>118</v>
      </c>
      <c r="G234" s="127" t="s">
        <v>182</v>
      </c>
      <c r="H234" s="105">
        <v>7085474</v>
      </c>
      <c r="I234" s="79">
        <v>10053503</v>
      </c>
      <c r="J234" s="127" t="s">
        <v>1079</v>
      </c>
      <c r="K234" s="127">
        <v>30</v>
      </c>
      <c r="L234" s="127" t="s">
        <v>104</v>
      </c>
      <c r="M234" s="127">
        <v>0.23</v>
      </c>
      <c r="N234" s="107">
        <v>0.08</v>
      </c>
      <c r="O234" s="184">
        <v>0</v>
      </c>
      <c r="P234" s="129">
        <v>0.31</v>
      </c>
      <c r="Q234" s="181">
        <v>4</v>
      </c>
      <c r="R234" s="112">
        <v>40706</v>
      </c>
      <c r="S234" s="113">
        <v>-15.8</v>
      </c>
      <c r="T234" s="112">
        <v>40706</v>
      </c>
      <c r="U234" s="113">
        <v>-16.11</v>
      </c>
      <c r="V234" s="130" t="s">
        <v>105</v>
      </c>
      <c r="W234" s="115" t="s">
        <v>109</v>
      </c>
      <c r="X234" s="192">
        <v>40710</v>
      </c>
      <c r="Y234" s="132" t="s">
        <v>352</v>
      </c>
      <c r="Z234" s="116"/>
      <c r="AA234" s="117"/>
      <c r="AB234" s="118"/>
      <c r="AC234" s="182"/>
      <c r="AD234" s="182"/>
      <c r="AE234" s="74"/>
      <c r="AF234" s="31">
        <v>180</v>
      </c>
      <c r="AG234" s="119"/>
      <c r="AH234" s="119"/>
      <c r="AI234" s="119"/>
      <c r="AJ234" s="119"/>
      <c r="AK234" s="119">
        <v>11007061</v>
      </c>
      <c r="AL234" s="119" t="s">
        <v>1080</v>
      </c>
      <c r="AM234" s="121" t="s">
        <v>23</v>
      </c>
      <c r="AN234" s="120">
        <v>2250</v>
      </c>
      <c r="AO234" s="121"/>
      <c r="AP234" s="122" t="s">
        <v>183</v>
      </c>
      <c r="AQ234" s="51">
        <v>2218</v>
      </c>
      <c r="AR234" s="68">
        <v>23</v>
      </c>
      <c r="AS234" s="123" t="s">
        <v>890</v>
      </c>
      <c r="AT234" s="131" t="s">
        <v>107</v>
      </c>
      <c r="AU234" s="131">
        <v>4.5</v>
      </c>
      <c r="AV234" s="131">
        <v>135</v>
      </c>
      <c r="AW234" s="131" t="s">
        <v>183</v>
      </c>
      <c r="AX234" s="183">
        <v>40696</v>
      </c>
      <c r="AY234" s="131">
        <v>6</v>
      </c>
      <c r="AZ234" s="131">
        <v>750</v>
      </c>
      <c r="BA234" s="131">
        <v>180</v>
      </c>
      <c r="BB234" s="125">
        <v>2250</v>
      </c>
      <c r="BC234" s="126">
        <v>15</v>
      </c>
      <c r="BD234" s="124" t="s">
        <v>108</v>
      </c>
      <c r="BE234" s="131">
        <v>30</v>
      </c>
      <c r="BF234" s="136" t="s">
        <v>1081</v>
      </c>
      <c r="BG234" s="131"/>
      <c r="BH234" s="213"/>
      <c r="BI234" s="214"/>
      <c r="BJ234" s="215"/>
      <c r="BK234" s="185"/>
    </row>
    <row r="235" spans="1:63" s="52" customFormat="1" ht="14.25">
      <c r="A235" s="43">
        <v>1</v>
      </c>
      <c r="B235" s="43">
        <v>2</v>
      </c>
      <c r="C235" s="79"/>
      <c r="D235" s="79">
        <v>2347</v>
      </c>
      <c r="E235" s="11">
        <v>0</v>
      </c>
      <c r="F235" s="33">
        <v>313</v>
      </c>
      <c r="G235" s="127" t="s">
        <v>182</v>
      </c>
      <c r="H235" s="105">
        <v>1275311</v>
      </c>
      <c r="I235" s="79">
        <v>10049666</v>
      </c>
      <c r="J235" s="127" t="s">
        <v>374</v>
      </c>
      <c r="K235" s="127">
        <v>135</v>
      </c>
      <c r="L235" s="127" t="s">
        <v>104</v>
      </c>
      <c r="M235" s="127">
        <v>0.23</v>
      </c>
      <c r="N235" s="107">
        <v>0.36</v>
      </c>
      <c r="O235" s="184">
        <v>0</v>
      </c>
      <c r="P235" s="129">
        <v>0.59</v>
      </c>
      <c r="Q235" s="181">
        <v>8</v>
      </c>
      <c r="R235" s="112">
        <v>40706</v>
      </c>
      <c r="S235" s="113">
        <v>-16.11</v>
      </c>
      <c r="T235" s="112">
        <v>40706</v>
      </c>
      <c r="U235" s="113">
        <v>-16.7</v>
      </c>
      <c r="V235" s="130" t="s">
        <v>105</v>
      </c>
      <c r="W235" s="115" t="s">
        <v>109</v>
      </c>
      <c r="X235" s="192">
        <v>40714</v>
      </c>
      <c r="Y235" s="133" t="s">
        <v>352</v>
      </c>
      <c r="Z235" s="116"/>
      <c r="AA235" s="117"/>
      <c r="AB235" s="118"/>
      <c r="AC235" s="182"/>
      <c r="AD235" s="182"/>
      <c r="AE235" s="74"/>
      <c r="AF235" s="31">
        <v>1620</v>
      </c>
      <c r="AG235" s="119"/>
      <c r="AH235" s="119"/>
      <c r="AI235" s="119"/>
      <c r="AJ235" s="119"/>
      <c r="AK235" s="119">
        <v>11004552</v>
      </c>
      <c r="AL235" s="119" t="s">
        <v>230</v>
      </c>
      <c r="AM235" s="121" t="s">
        <v>23</v>
      </c>
      <c r="AN235" s="120">
        <v>4500</v>
      </c>
      <c r="AO235" s="121"/>
      <c r="AP235" s="122" t="s">
        <v>183</v>
      </c>
      <c r="AQ235" s="51"/>
      <c r="AR235" s="68">
        <v>23</v>
      </c>
      <c r="AS235" s="123" t="s">
        <v>890</v>
      </c>
      <c r="AT235" s="131" t="s">
        <v>107</v>
      </c>
      <c r="AU235" s="131">
        <v>9</v>
      </c>
      <c r="AV235" s="131">
        <v>1215</v>
      </c>
      <c r="AW235" s="131" t="s">
        <v>183</v>
      </c>
      <c r="AX235" s="183">
        <v>40696</v>
      </c>
      <c r="AY235" s="131">
        <v>12</v>
      </c>
      <c r="AZ235" s="131">
        <v>750</v>
      </c>
      <c r="BA235" s="131">
        <v>1620</v>
      </c>
      <c r="BB235" s="125">
        <v>4500</v>
      </c>
      <c r="BC235" s="126">
        <v>135</v>
      </c>
      <c r="BD235" s="124" t="s">
        <v>108</v>
      </c>
      <c r="BE235" s="131">
        <v>135</v>
      </c>
      <c r="BF235" s="136" t="s">
        <v>1082</v>
      </c>
      <c r="BG235" s="131"/>
      <c r="BH235" s="213"/>
      <c r="BI235" s="214"/>
      <c r="BJ235" s="215"/>
      <c r="BK235" s="185"/>
    </row>
    <row r="236" spans="1:63" s="52" customFormat="1" ht="14.25">
      <c r="A236" s="43">
        <v>1</v>
      </c>
      <c r="B236" s="43">
        <v>1</v>
      </c>
      <c r="C236" s="79"/>
      <c r="D236" s="79">
        <v>2347</v>
      </c>
      <c r="E236" s="11">
        <v>0</v>
      </c>
      <c r="F236" s="33">
        <v>313</v>
      </c>
      <c r="G236" s="127" t="s">
        <v>164</v>
      </c>
      <c r="H236" s="105">
        <v>7085482</v>
      </c>
      <c r="I236" s="79">
        <v>10048870</v>
      </c>
      <c r="J236" s="127" t="s">
        <v>389</v>
      </c>
      <c r="K236" s="127">
        <v>15</v>
      </c>
      <c r="L236" s="127" t="s">
        <v>104</v>
      </c>
      <c r="M236" s="127">
        <v>0.23</v>
      </c>
      <c r="N236" s="107">
        <v>0.02</v>
      </c>
      <c r="O236" s="184">
        <v>0.17</v>
      </c>
      <c r="P236" s="129">
        <v>0.25</v>
      </c>
      <c r="Q236" s="181" t="e">
        <v>#N/A</v>
      </c>
      <c r="R236" s="112">
        <v>40706</v>
      </c>
      <c r="S236" s="113">
        <v>-16.7</v>
      </c>
      <c r="T236" s="112">
        <v>40706</v>
      </c>
      <c r="U236" s="113">
        <v>-16.95</v>
      </c>
      <c r="V236" s="130" t="s">
        <v>105</v>
      </c>
      <c r="W236" s="115" t="s">
        <v>133</v>
      </c>
      <c r="X236" s="192" t="e">
        <v>#N/A</v>
      </c>
      <c r="Y236" s="132" t="s">
        <v>352</v>
      </c>
      <c r="Z236" s="116"/>
      <c r="AA236" s="117"/>
      <c r="AB236" s="118"/>
      <c r="AC236" s="182"/>
      <c r="AD236" s="182"/>
      <c r="AE236" s="74"/>
      <c r="AF236" s="31">
        <v>90</v>
      </c>
      <c r="AG236" s="119">
        <v>11007561</v>
      </c>
      <c r="AH236" s="119" t="s">
        <v>212</v>
      </c>
      <c r="AI236" s="119">
        <v>11007610</v>
      </c>
      <c r="AJ236" s="119" t="s">
        <v>388</v>
      </c>
      <c r="AK236" s="119"/>
      <c r="AL236" s="119"/>
      <c r="AM236" s="121" t="s">
        <v>23</v>
      </c>
      <c r="AN236" s="120">
        <v>5500</v>
      </c>
      <c r="AO236" s="121"/>
      <c r="AP236" s="122" t="s">
        <v>106</v>
      </c>
      <c r="AQ236" s="51">
        <v>2347</v>
      </c>
      <c r="AR236" s="68">
        <v>23</v>
      </c>
      <c r="AS236" s="123" t="s">
        <v>890</v>
      </c>
      <c r="AT236" s="131" t="e">
        <v>#N/A</v>
      </c>
      <c r="AU236" s="131">
        <v>4.5</v>
      </c>
      <c r="AV236" s="131">
        <v>67.5</v>
      </c>
      <c r="AW236" s="131" t="s">
        <v>106</v>
      </c>
      <c r="AX236" s="183">
        <v>40700</v>
      </c>
      <c r="AY236" s="131">
        <v>6</v>
      </c>
      <c r="AZ236" s="131">
        <v>750</v>
      </c>
      <c r="BA236" s="131">
        <v>90</v>
      </c>
      <c r="BB236" s="125">
        <v>5500</v>
      </c>
      <c r="BC236" s="126">
        <v>8</v>
      </c>
      <c r="BD236" s="124" t="s">
        <v>154</v>
      </c>
      <c r="BE236" s="131">
        <v>15</v>
      </c>
      <c r="BF236" s="136" t="s">
        <v>765</v>
      </c>
      <c r="BG236" s="131"/>
      <c r="BH236" s="213"/>
      <c r="BI236" s="214"/>
      <c r="BJ236" s="215"/>
      <c r="BK236" s="185"/>
    </row>
    <row r="237" spans="1:63" s="52" customFormat="1" ht="14.25">
      <c r="A237" s="43">
        <v>0</v>
      </c>
      <c r="B237" s="43">
        <v>0</v>
      </c>
      <c r="C237" s="79"/>
      <c r="D237" s="79" t="s">
        <v>39</v>
      </c>
      <c r="E237" s="11" t="s">
        <v>10</v>
      </c>
      <c r="F237" s="33" t="e">
        <v>#N/A</v>
      </c>
      <c r="G237" s="127"/>
      <c r="H237" s="105"/>
      <c r="I237" s="79"/>
      <c r="J237" s="127" t="s">
        <v>370</v>
      </c>
      <c r="K237" s="127"/>
      <c r="L237" s="127"/>
      <c r="M237" s="127"/>
      <c r="N237" s="107">
        <v>2</v>
      </c>
      <c r="O237" s="184">
        <v>0</v>
      </c>
      <c r="P237" s="129">
        <v>0</v>
      </c>
      <c r="Q237" s="181"/>
      <c r="R237" s="112">
        <v>40706</v>
      </c>
      <c r="S237" s="113">
        <v>-16.95</v>
      </c>
      <c r="T237" s="112">
        <v>40706</v>
      </c>
      <c r="U237" s="113">
        <v>-16.95</v>
      </c>
      <c r="V237" s="130"/>
      <c r="W237" s="115"/>
      <c r="X237" s="192"/>
      <c r="Y237" s="132" t="s">
        <v>259</v>
      </c>
      <c r="Z237" s="116"/>
      <c r="AA237" s="117"/>
      <c r="AB237" s="118"/>
      <c r="AC237" s="182"/>
      <c r="AD237" s="182"/>
      <c r="AE237" s="74"/>
      <c r="AF237" s="31">
        <v>0</v>
      </c>
      <c r="AG237" s="119"/>
      <c r="AH237" s="119"/>
      <c r="AI237" s="119"/>
      <c r="AJ237" s="119"/>
      <c r="AK237" s="119"/>
      <c r="AL237" s="119"/>
      <c r="AM237" s="121" t="s">
        <v>23</v>
      </c>
      <c r="AN237" s="120"/>
      <c r="AO237" s="121"/>
      <c r="AP237" s="122">
        <v>0</v>
      </c>
      <c r="AQ237" s="51" t="s">
        <v>39</v>
      </c>
      <c r="AR237" s="68">
        <v>23</v>
      </c>
      <c r="AS237" s="123" t="s">
        <v>890</v>
      </c>
      <c r="AT237" s="131" t="s">
        <v>260</v>
      </c>
      <c r="AU237" s="131"/>
      <c r="AV237" s="131"/>
      <c r="AW237" s="131"/>
      <c r="AX237" s="183"/>
      <c r="AY237" s="131"/>
      <c r="AZ237" s="131"/>
      <c r="BA237" s="131"/>
      <c r="BB237" s="125">
        <v>0</v>
      </c>
      <c r="BC237" s="126">
        <v>0</v>
      </c>
      <c r="BD237" s="124"/>
      <c r="BE237" s="131">
        <v>0</v>
      </c>
      <c r="BF237" s="136"/>
      <c r="BG237" s="131"/>
      <c r="BH237" s="213"/>
      <c r="BI237" s="214"/>
      <c r="BJ237" s="215"/>
      <c r="BK237" s="185"/>
    </row>
    <row r="238" spans="1:63" s="52" customFormat="1" ht="14.25">
      <c r="A238" s="43">
        <v>0</v>
      </c>
      <c r="B238" s="43">
        <v>0</v>
      </c>
      <c r="C238" s="79"/>
      <c r="D238" s="79" t="s">
        <v>39</v>
      </c>
      <c r="E238" s="11" t="s">
        <v>10</v>
      </c>
      <c r="F238" s="33" t="e">
        <v>#N/A</v>
      </c>
      <c r="G238" s="127"/>
      <c r="H238" s="105"/>
      <c r="I238" s="79"/>
      <c r="J238" s="127" t="s">
        <v>258</v>
      </c>
      <c r="K238" s="127"/>
      <c r="L238" s="127"/>
      <c r="M238" s="127"/>
      <c r="N238" s="107">
        <v>2</v>
      </c>
      <c r="O238" s="184">
        <v>0</v>
      </c>
      <c r="P238" s="129">
        <v>2</v>
      </c>
      <c r="Q238" s="181"/>
      <c r="R238" s="112">
        <v>40700</v>
      </c>
      <c r="S238" s="113">
        <v>-7.5</v>
      </c>
      <c r="T238" s="112">
        <v>40700</v>
      </c>
      <c r="U238" s="113">
        <v>-9.5</v>
      </c>
      <c r="V238" s="130"/>
      <c r="W238" s="115"/>
      <c r="X238" s="192"/>
      <c r="Y238" s="132" t="s">
        <v>259</v>
      </c>
      <c r="Z238" s="116"/>
      <c r="AA238" s="117"/>
      <c r="AB238" s="118"/>
      <c r="AC238" s="182"/>
      <c r="AD238" s="182"/>
      <c r="AE238" s="74"/>
      <c r="AF238" s="31">
        <v>0</v>
      </c>
      <c r="AG238" s="119"/>
      <c r="AH238" s="119"/>
      <c r="AI238" s="119"/>
      <c r="AJ238" s="119"/>
      <c r="AK238" s="119"/>
      <c r="AL238" s="119"/>
      <c r="AM238" s="121" t="s">
        <v>23</v>
      </c>
      <c r="AN238" s="120"/>
      <c r="AO238" s="121"/>
      <c r="AP238" s="122">
        <v>0</v>
      </c>
      <c r="AQ238" s="51" t="s">
        <v>39</v>
      </c>
      <c r="AR238" s="68">
        <v>23</v>
      </c>
      <c r="AS238" s="123"/>
      <c r="AT238" s="131" t="s">
        <v>260</v>
      </c>
      <c r="AU238" s="131"/>
      <c r="AV238" s="131"/>
      <c r="AW238" s="131"/>
      <c r="AX238" s="183"/>
      <c r="AY238" s="131"/>
      <c r="AZ238" s="131"/>
      <c r="BA238" s="131"/>
      <c r="BB238" s="125">
        <v>0</v>
      </c>
      <c r="BC238" s="126">
        <v>0</v>
      </c>
      <c r="BD238" s="124"/>
      <c r="BE238" s="131">
        <v>0</v>
      </c>
      <c r="BF238" s="136"/>
      <c r="BG238" s="131"/>
      <c r="BH238" s="213"/>
      <c r="BI238" s="214"/>
      <c r="BJ238" s="215"/>
      <c r="BK238" s="185"/>
    </row>
    <row r="239" spans="1:63" s="52" customFormat="1" ht="14.25">
      <c r="A239" s="43">
        <v>1</v>
      </c>
      <c r="B239" s="43">
        <v>1</v>
      </c>
      <c r="C239" s="79"/>
      <c r="D239" s="79">
        <v>1106</v>
      </c>
      <c r="E239" s="11" t="s">
        <v>10</v>
      </c>
      <c r="F239" s="33">
        <v>9</v>
      </c>
      <c r="G239" s="127" t="s">
        <v>114</v>
      </c>
      <c r="H239" s="105">
        <v>1273653</v>
      </c>
      <c r="I239" s="79">
        <v>10053366</v>
      </c>
      <c r="J239" s="127" t="s">
        <v>613</v>
      </c>
      <c r="K239" s="127">
        <v>3360</v>
      </c>
      <c r="L239" s="127" t="s">
        <v>104</v>
      </c>
      <c r="M239" s="127">
        <v>0.23</v>
      </c>
      <c r="N239" s="107">
        <v>3.67</v>
      </c>
      <c r="O239" s="184">
        <v>0</v>
      </c>
      <c r="P239" s="129">
        <v>3.9</v>
      </c>
      <c r="Q239" s="181" t="e">
        <v>#N/A</v>
      </c>
      <c r="R239" s="112">
        <v>40700</v>
      </c>
      <c r="S239" s="113">
        <v>-9.5</v>
      </c>
      <c r="T239" s="112">
        <v>40700</v>
      </c>
      <c r="U239" s="113">
        <v>-13.4</v>
      </c>
      <c r="V239" s="130" t="s">
        <v>105</v>
      </c>
      <c r="W239" s="115" t="s">
        <v>109</v>
      </c>
      <c r="X239" s="192" t="e">
        <v>#N/A</v>
      </c>
      <c r="Y239" s="132" t="s">
        <v>352</v>
      </c>
      <c r="Z239" s="116"/>
      <c r="AA239" s="117"/>
      <c r="AB239" s="118"/>
      <c r="AC239" s="182" t="s">
        <v>710</v>
      </c>
      <c r="AD239" s="182">
        <v>15120</v>
      </c>
      <c r="AE239" s="74"/>
      <c r="AF239" s="31">
        <v>20160</v>
      </c>
      <c r="AG239" s="119">
        <v>11007505</v>
      </c>
      <c r="AH239" s="119" t="s">
        <v>711</v>
      </c>
      <c r="AI239" s="119">
        <v>11008218</v>
      </c>
      <c r="AJ239" s="119" t="s">
        <v>712</v>
      </c>
      <c r="AK239" s="119"/>
      <c r="AL239" s="119"/>
      <c r="AM239" s="121" t="s">
        <v>23</v>
      </c>
      <c r="AN239" s="120">
        <v>5500</v>
      </c>
      <c r="AO239" s="121"/>
      <c r="AP239" s="122" t="s">
        <v>106</v>
      </c>
      <c r="AQ239" s="51"/>
      <c r="AR239" s="68">
        <v>23</v>
      </c>
      <c r="AS239" s="123" t="s">
        <v>890</v>
      </c>
      <c r="AT239" s="131" t="e">
        <v>#N/A</v>
      </c>
      <c r="AU239" s="131">
        <v>4.5</v>
      </c>
      <c r="AV239" s="131">
        <v>15120</v>
      </c>
      <c r="AW239" s="131" t="s">
        <v>106</v>
      </c>
      <c r="AX239" s="183">
        <v>1</v>
      </c>
      <c r="AY239" s="131">
        <v>6</v>
      </c>
      <c r="AZ239" s="131">
        <v>750</v>
      </c>
      <c r="BA239" s="131">
        <v>20160</v>
      </c>
      <c r="BB239" s="125">
        <v>5500</v>
      </c>
      <c r="BC239" s="126">
        <v>1680</v>
      </c>
      <c r="BD239" s="124" t="s">
        <v>108</v>
      </c>
      <c r="BE239" s="131">
        <v>3360</v>
      </c>
      <c r="BF239" s="136" t="s">
        <v>711</v>
      </c>
      <c r="BG239" s="131"/>
      <c r="BH239" s="213"/>
      <c r="BI239" s="214"/>
      <c r="BJ239" s="215"/>
      <c r="BK239" s="185"/>
    </row>
    <row r="240" spans="1:63" s="52" customFormat="1" ht="14.25">
      <c r="A240" s="43">
        <v>1</v>
      </c>
      <c r="B240" s="43">
        <v>1</v>
      </c>
      <c r="C240" s="79"/>
      <c r="D240" s="79">
        <v>1106</v>
      </c>
      <c r="E240" s="11" t="s">
        <v>10</v>
      </c>
      <c r="F240" s="33">
        <v>9</v>
      </c>
      <c r="G240" s="127" t="s">
        <v>114</v>
      </c>
      <c r="H240" s="105">
        <v>1274757</v>
      </c>
      <c r="I240" s="79">
        <v>10045147</v>
      </c>
      <c r="J240" s="127" t="s">
        <v>716</v>
      </c>
      <c r="K240" s="127">
        <v>168</v>
      </c>
      <c r="L240" s="127" t="s">
        <v>104</v>
      </c>
      <c r="M240" s="127">
        <v>0.23</v>
      </c>
      <c r="N240" s="129">
        <v>0.18</v>
      </c>
      <c r="O240" s="184">
        <v>0</v>
      </c>
      <c r="P240" s="129">
        <v>0.41</v>
      </c>
      <c r="Q240" s="181">
        <v>11</v>
      </c>
      <c r="R240" s="112">
        <v>40700</v>
      </c>
      <c r="S240" s="113">
        <v>-13.4</v>
      </c>
      <c r="T240" s="112">
        <v>40700</v>
      </c>
      <c r="U240" s="113">
        <v>-13.81</v>
      </c>
      <c r="V240" s="130" t="s">
        <v>105</v>
      </c>
      <c r="W240" s="115" t="s">
        <v>109</v>
      </c>
      <c r="X240" s="192">
        <v>40711</v>
      </c>
      <c r="Y240" s="132" t="s">
        <v>352</v>
      </c>
      <c r="Z240" s="116"/>
      <c r="AA240" s="117"/>
      <c r="AB240" s="118"/>
      <c r="AC240" s="182" t="s">
        <v>710</v>
      </c>
      <c r="AD240" s="182">
        <v>766</v>
      </c>
      <c r="AE240" s="74"/>
      <c r="AF240" s="31">
        <v>1008</v>
      </c>
      <c r="AG240" s="119">
        <v>11007505</v>
      </c>
      <c r="AH240" s="119" t="s">
        <v>711</v>
      </c>
      <c r="AI240" s="119">
        <v>11008218</v>
      </c>
      <c r="AJ240" s="119" t="s">
        <v>712</v>
      </c>
      <c r="AK240" s="119"/>
      <c r="AL240" s="119"/>
      <c r="AM240" s="121" t="s">
        <v>23</v>
      </c>
      <c r="AN240" s="120">
        <v>5500</v>
      </c>
      <c r="AO240" s="121"/>
      <c r="AP240" s="122" t="s">
        <v>106</v>
      </c>
      <c r="AQ240" s="51"/>
      <c r="AR240" s="68">
        <v>23</v>
      </c>
      <c r="AS240" s="123" t="s">
        <v>890</v>
      </c>
      <c r="AT240" s="131" t="s">
        <v>107</v>
      </c>
      <c r="AU240" s="131">
        <v>4.5</v>
      </c>
      <c r="AV240" s="131">
        <v>756</v>
      </c>
      <c r="AW240" s="131" t="s">
        <v>106</v>
      </c>
      <c r="AX240" s="183">
        <v>1</v>
      </c>
      <c r="AY240" s="131">
        <v>6</v>
      </c>
      <c r="AZ240" s="131">
        <v>750</v>
      </c>
      <c r="BA240" s="131">
        <v>1008</v>
      </c>
      <c r="BB240" s="125">
        <v>5500</v>
      </c>
      <c r="BC240" s="126">
        <v>84</v>
      </c>
      <c r="BD240" s="124" t="s">
        <v>108</v>
      </c>
      <c r="BE240" s="131">
        <v>168</v>
      </c>
      <c r="BF240" s="136" t="s">
        <v>711</v>
      </c>
      <c r="BG240" s="131"/>
      <c r="BH240" s="213"/>
      <c r="BI240" s="214"/>
      <c r="BJ240" s="215"/>
      <c r="BK240" s="185"/>
    </row>
    <row r="241" spans="1:63" s="52" customFormat="1" ht="17.100000000000001" customHeight="1">
      <c r="A241" s="43">
        <v>1</v>
      </c>
      <c r="B241" s="43">
        <v>1</v>
      </c>
      <c r="C241" s="79"/>
      <c r="D241" s="79">
        <v>1106</v>
      </c>
      <c r="E241" s="11" t="s">
        <v>10</v>
      </c>
      <c r="F241" s="33">
        <v>9</v>
      </c>
      <c r="G241" s="127" t="s">
        <v>114</v>
      </c>
      <c r="H241" s="105">
        <v>1276719</v>
      </c>
      <c r="I241" s="79">
        <v>10053369</v>
      </c>
      <c r="J241" s="127" t="s">
        <v>1083</v>
      </c>
      <c r="K241" s="127">
        <v>60</v>
      </c>
      <c r="L241" s="127" t="s">
        <v>104</v>
      </c>
      <c r="M241" s="127">
        <v>0.23</v>
      </c>
      <c r="N241" s="107">
        <v>7.0000000000000007E-2</v>
      </c>
      <c r="O241" s="184">
        <v>0</v>
      </c>
      <c r="P241" s="129">
        <v>0.3</v>
      </c>
      <c r="Q241" s="181">
        <v>4</v>
      </c>
      <c r="R241" s="112">
        <v>40700</v>
      </c>
      <c r="S241" s="113">
        <v>-13.81</v>
      </c>
      <c r="T241" s="112">
        <v>40700</v>
      </c>
      <c r="U241" s="113">
        <v>-14.11</v>
      </c>
      <c r="V241" s="130" t="s">
        <v>105</v>
      </c>
      <c r="W241" s="115" t="s">
        <v>109</v>
      </c>
      <c r="X241" s="192">
        <v>40704</v>
      </c>
      <c r="Y241" s="132" t="s">
        <v>185</v>
      </c>
      <c r="Z241" s="116" t="s">
        <v>309</v>
      </c>
      <c r="AA241" s="117"/>
      <c r="AB241" s="118"/>
      <c r="AC241" s="182" t="s">
        <v>710</v>
      </c>
      <c r="AD241" s="182">
        <v>270</v>
      </c>
      <c r="AE241" s="74"/>
      <c r="AF241" s="31">
        <v>360</v>
      </c>
      <c r="AG241" s="119">
        <v>11007505</v>
      </c>
      <c r="AH241" s="119" t="s">
        <v>711</v>
      </c>
      <c r="AI241" s="119">
        <v>11003618</v>
      </c>
      <c r="AJ241" s="119" t="s">
        <v>715</v>
      </c>
      <c r="AK241" s="119"/>
      <c r="AL241" s="119"/>
      <c r="AM241" s="121" t="s">
        <v>23</v>
      </c>
      <c r="AN241" s="120">
        <v>5500</v>
      </c>
      <c r="AO241" s="121"/>
      <c r="AP241" s="122" t="s">
        <v>106</v>
      </c>
      <c r="AQ241" s="51"/>
      <c r="AR241" s="68">
        <v>23</v>
      </c>
      <c r="AS241" s="123" t="s">
        <v>305</v>
      </c>
      <c r="AT241" s="131" t="s">
        <v>107</v>
      </c>
      <c r="AU241" s="131">
        <v>4.5</v>
      </c>
      <c r="AV241" s="131">
        <v>270</v>
      </c>
      <c r="AW241" s="131" t="s">
        <v>106</v>
      </c>
      <c r="AX241" s="183" t="e">
        <v>#N/A</v>
      </c>
      <c r="AY241" s="131">
        <v>6</v>
      </c>
      <c r="AZ241" s="131">
        <v>750</v>
      </c>
      <c r="BA241" s="131">
        <v>360</v>
      </c>
      <c r="BB241" s="125">
        <v>5500</v>
      </c>
      <c r="BC241" s="126">
        <v>30</v>
      </c>
      <c r="BD241" s="124" t="s">
        <v>108</v>
      </c>
      <c r="BE241" s="131">
        <v>60</v>
      </c>
      <c r="BF241" s="136"/>
      <c r="BG241" s="131"/>
      <c r="BH241" s="213"/>
      <c r="BI241" s="214"/>
      <c r="BJ241" s="215"/>
      <c r="BK241" s="185"/>
    </row>
    <row r="242" spans="1:63" s="52" customFormat="1" ht="17.100000000000001" customHeight="1">
      <c r="A242" s="43">
        <v>1</v>
      </c>
      <c r="B242" s="43">
        <v>1</v>
      </c>
      <c r="C242" s="79"/>
      <c r="D242" s="79">
        <v>1106</v>
      </c>
      <c r="E242" s="11" t="s">
        <v>10</v>
      </c>
      <c r="F242" s="33">
        <v>9</v>
      </c>
      <c r="G242" s="127" t="s">
        <v>114</v>
      </c>
      <c r="H242" s="128">
        <v>1275279</v>
      </c>
      <c r="I242" s="79">
        <v>21001324</v>
      </c>
      <c r="J242" s="259" t="s">
        <v>1084</v>
      </c>
      <c r="K242" s="127">
        <v>9240</v>
      </c>
      <c r="L242" s="127" t="s">
        <v>127</v>
      </c>
      <c r="M242" s="127">
        <v>0.23</v>
      </c>
      <c r="N242" s="107">
        <v>1.68</v>
      </c>
      <c r="O242" s="184">
        <v>0</v>
      </c>
      <c r="P242" s="129">
        <v>1.91</v>
      </c>
      <c r="Q242" s="181">
        <v>14</v>
      </c>
      <c r="R242" s="112">
        <v>40700</v>
      </c>
      <c r="S242" s="113">
        <v>-14.11</v>
      </c>
      <c r="T242" s="112">
        <v>40700</v>
      </c>
      <c r="U242" s="113">
        <v>-16.02</v>
      </c>
      <c r="V242" s="130" t="s">
        <v>105</v>
      </c>
      <c r="W242" s="115" t="s">
        <v>109</v>
      </c>
      <c r="X242" s="192">
        <v>40714</v>
      </c>
      <c r="Y242" s="114" t="s">
        <v>352</v>
      </c>
      <c r="Z242" s="116"/>
      <c r="AA242" s="117"/>
      <c r="AB242" s="118"/>
      <c r="AC242" s="182" t="s">
        <v>710</v>
      </c>
      <c r="AD242" s="182">
        <v>6944</v>
      </c>
      <c r="AE242" s="74"/>
      <c r="AF242" s="31">
        <v>9240</v>
      </c>
      <c r="AG242" s="119">
        <v>11007505</v>
      </c>
      <c r="AH242" s="119" t="s">
        <v>711</v>
      </c>
      <c r="AI242" s="119">
        <v>11003618</v>
      </c>
      <c r="AJ242" s="119" t="s">
        <v>715</v>
      </c>
      <c r="AK242" s="119"/>
      <c r="AL242" s="119"/>
      <c r="AM242" s="121" t="s">
        <v>23</v>
      </c>
      <c r="AN242" s="120">
        <v>5500</v>
      </c>
      <c r="AO242" s="121"/>
      <c r="AP242" s="122" t="s">
        <v>106</v>
      </c>
      <c r="AQ242" s="51"/>
      <c r="AR242" s="68">
        <v>23</v>
      </c>
      <c r="AS242" s="123" t="s">
        <v>890</v>
      </c>
      <c r="AT242" s="131" t="s">
        <v>107</v>
      </c>
      <c r="AU242" s="131">
        <v>0.75</v>
      </c>
      <c r="AV242" s="131">
        <v>6930</v>
      </c>
      <c r="AW242" s="131" t="s">
        <v>106</v>
      </c>
      <c r="AX242" s="183">
        <v>40696</v>
      </c>
      <c r="AY242" s="131">
        <v>1</v>
      </c>
      <c r="AZ242" s="131">
        <v>750</v>
      </c>
      <c r="BA242" s="131">
        <v>9240</v>
      </c>
      <c r="BB242" s="125">
        <v>5500</v>
      </c>
      <c r="BC242" s="126">
        <v>770</v>
      </c>
      <c r="BD242" s="124" t="s">
        <v>108</v>
      </c>
      <c r="BE242" s="131">
        <v>770</v>
      </c>
      <c r="BF242" s="136" t="s">
        <v>1085</v>
      </c>
      <c r="BG242" s="131"/>
      <c r="BH242" s="213"/>
      <c r="BI242" s="214"/>
      <c r="BJ242" s="215"/>
      <c r="BK242" s="185"/>
    </row>
    <row r="243" spans="1:63" s="52" customFormat="1" ht="14.25">
      <c r="A243" s="43">
        <v>1</v>
      </c>
      <c r="B243" s="43">
        <v>3</v>
      </c>
      <c r="C243" s="79"/>
      <c r="D243" s="79">
        <v>1106</v>
      </c>
      <c r="E243" s="11" t="s">
        <v>10</v>
      </c>
      <c r="F243" s="33">
        <v>9</v>
      </c>
      <c r="G243" s="127" t="s">
        <v>114</v>
      </c>
      <c r="H243" s="105">
        <v>1273959</v>
      </c>
      <c r="I243" s="79">
        <v>10045126</v>
      </c>
      <c r="J243" s="127" t="s">
        <v>714</v>
      </c>
      <c r="K243" s="127">
        <v>75</v>
      </c>
      <c r="L243" s="127" t="s">
        <v>104</v>
      </c>
      <c r="M243" s="127">
        <v>0.23</v>
      </c>
      <c r="N243" s="107">
        <v>0.16</v>
      </c>
      <c r="O243" s="184">
        <v>0</v>
      </c>
      <c r="P243" s="129">
        <v>0.39</v>
      </c>
      <c r="Q243" s="181">
        <v>17</v>
      </c>
      <c r="R243" s="112">
        <v>40700</v>
      </c>
      <c r="S243" s="113">
        <v>-16.02</v>
      </c>
      <c r="T243" s="112">
        <v>40700</v>
      </c>
      <c r="U243" s="113">
        <v>-16.41</v>
      </c>
      <c r="V243" s="130" t="s">
        <v>105</v>
      </c>
      <c r="W243" s="115" t="s">
        <v>308</v>
      </c>
      <c r="X243" s="192">
        <v>40717</v>
      </c>
      <c r="Y243" s="132" t="s">
        <v>352</v>
      </c>
      <c r="Z243" s="116"/>
      <c r="AA243" s="117"/>
      <c r="AB243" s="118"/>
      <c r="AC243" s="182" t="s">
        <v>710</v>
      </c>
      <c r="AD243" s="182">
        <v>676</v>
      </c>
      <c r="AE243" s="74"/>
      <c r="AF243" s="31">
        <v>900</v>
      </c>
      <c r="AG243" s="119">
        <v>11007038</v>
      </c>
      <c r="AH243" s="119" t="s">
        <v>115</v>
      </c>
      <c r="AI243" s="119">
        <v>11004876</v>
      </c>
      <c r="AJ243" s="119" t="s">
        <v>124</v>
      </c>
      <c r="AK243" s="119"/>
      <c r="AL243" s="119"/>
      <c r="AM243" s="121" t="s">
        <v>23</v>
      </c>
      <c r="AN243" s="120">
        <v>5500</v>
      </c>
      <c r="AO243" s="121"/>
      <c r="AP243" s="122" t="s">
        <v>106</v>
      </c>
      <c r="AQ243" s="51"/>
      <c r="AR243" s="68">
        <v>23</v>
      </c>
      <c r="AS243" s="123" t="s">
        <v>351</v>
      </c>
      <c r="AT243" s="131" t="s">
        <v>107</v>
      </c>
      <c r="AU243" s="131">
        <v>9</v>
      </c>
      <c r="AV243" s="131">
        <v>675</v>
      </c>
      <c r="AW243" s="131" t="s">
        <v>106</v>
      </c>
      <c r="AX243" s="183">
        <v>1</v>
      </c>
      <c r="AY243" s="131">
        <v>12</v>
      </c>
      <c r="AZ243" s="131">
        <v>750</v>
      </c>
      <c r="BA243" s="131">
        <v>900</v>
      </c>
      <c r="BB243" s="125">
        <v>5500</v>
      </c>
      <c r="BC243" s="126">
        <v>75</v>
      </c>
      <c r="BD243" s="124" t="s">
        <v>108</v>
      </c>
      <c r="BE243" s="131">
        <v>75</v>
      </c>
      <c r="BF243" s="136"/>
      <c r="BG243" s="131"/>
      <c r="BH243" s="213"/>
      <c r="BI243" s="214"/>
      <c r="BJ243" s="215"/>
      <c r="BK243" s="185"/>
    </row>
    <row r="244" spans="1:63" s="52" customFormat="1" ht="14.25">
      <c r="A244" s="43">
        <v>1</v>
      </c>
      <c r="B244" s="43">
        <v>2</v>
      </c>
      <c r="C244" s="79"/>
      <c r="D244" s="79">
        <v>1106</v>
      </c>
      <c r="E244" s="11" t="s">
        <v>10</v>
      </c>
      <c r="F244" s="33">
        <v>9</v>
      </c>
      <c r="G244" s="127" t="s">
        <v>114</v>
      </c>
      <c r="H244" s="105">
        <v>1273297</v>
      </c>
      <c r="I244" s="79">
        <v>10045139</v>
      </c>
      <c r="J244" s="127" t="s">
        <v>1086</v>
      </c>
      <c r="K244" s="127">
        <v>70</v>
      </c>
      <c r="L244" s="127" t="s">
        <v>104</v>
      </c>
      <c r="M244" s="127">
        <v>0.23</v>
      </c>
      <c r="N244" s="107">
        <v>0.15</v>
      </c>
      <c r="O244" s="184">
        <v>0</v>
      </c>
      <c r="P244" s="129">
        <v>0.38</v>
      </c>
      <c r="Q244" s="181">
        <v>1</v>
      </c>
      <c r="R244" s="112">
        <v>40700</v>
      </c>
      <c r="S244" s="113">
        <v>-16.41</v>
      </c>
      <c r="T244" s="112">
        <v>40700</v>
      </c>
      <c r="U244" s="113">
        <v>-16.79</v>
      </c>
      <c r="V244" s="130" t="s">
        <v>105</v>
      </c>
      <c r="W244" s="115" t="s">
        <v>109</v>
      </c>
      <c r="X244" s="192">
        <v>40701</v>
      </c>
      <c r="Y244" s="132" t="s">
        <v>352</v>
      </c>
      <c r="Z244" s="116"/>
      <c r="AA244" s="117"/>
      <c r="AB244" s="118"/>
      <c r="AC244" s="182" t="s">
        <v>710</v>
      </c>
      <c r="AD244" s="182">
        <v>630</v>
      </c>
      <c r="AE244" s="74"/>
      <c r="AF244" s="31">
        <v>840</v>
      </c>
      <c r="AG244" s="119">
        <v>11007505</v>
      </c>
      <c r="AH244" s="119" t="s">
        <v>711</v>
      </c>
      <c r="AI244" s="119">
        <v>11008218</v>
      </c>
      <c r="AJ244" s="119" t="s">
        <v>712</v>
      </c>
      <c r="AK244" s="119"/>
      <c r="AL244" s="119"/>
      <c r="AM244" s="121" t="s">
        <v>23</v>
      </c>
      <c r="AN244" s="120">
        <v>5500</v>
      </c>
      <c r="AO244" s="121"/>
      <c r="AP244" s="122" t="s">
        <v>106</v>
      </c>
      <c r="AQ244" s="51"/>
      <c r="AR244" s="68">
        <v>23</v>
      </c>
      <c r="AS244" s="123" t="s">
        <v>890</v>
      </c>
      <c r="AT244" s="131" t="s">
        <v>126</v>
      </c>
      <c r="AU244" s="131">
        <v>9</v>
      </c>
      <c r="AV244" s="131">
        <v>630</v>
      </c>
      <c r="AW244" s="131" t="s">
        <v>106</v>
      </c>
      <c r="AX244" s="183">
        <v>40696</v>
      </c>
      <c r="AY244" s="131">
        <v>12</v>
      </c>
      <c r="AZ244" s="131">
        <v>750</v>
      </c>
      <c r="BA244" s="131">
        <v>840</v>
      </c>
      <c r="BB244" s="125">
        <v>5500</v>
      </c>
      <c r="BC244" s="126">
        <v>70</v>
      </c>
      <c r="BD244" s="124" t="s">
        <v>108</v>
      </c>
      <c r="BE244" s="131">
        <v>70</v>
      </c>
      <c r="BF244" s="136" t="s">
        <v>711</v>
      </c>
      <c r="BG244" s="131"/>
      <c r="BH244" s="213"/>
      <c r="BI244" s="214"/>
      <c r="BJ244" s="215"/>
      <c r="BK244" s="185"/>
    </row>
    <row r="245" spans="1:63" s="52" customFormat="1" ht="14.25">
      <c r="A245" s="43">
        <v>1</v>
      </c>
      <c r="B245" s="43">
        <v>3</v>
      </c>
      <c r="C245" s="79"/>
      <c r="D245" s="79">
        <v>1106</v>
      </c>
      <c r="E245" s="11" t="s">
        <v>10</v>
      </c>
      <c r="F245" s="33">
        <v>9</v>
      </c>
      <c r="G245" s="127" t="s">
        <v>114</v>
      </c>
      <c r="H245" s="105">
        <v>1273498</v>
      </c>
      <c r="I245" s="79">
        <v>10045158</v>
      </c>
      <c r="J245" s="137" t="s">
        <v>713</v>
      </c>
      <c r="K245" s="127">
        <v>420</v>
      </c>
      <c r="L245" s="127" t="s">
        <v>104</v>
      </c>
      <c r="M245" s="127">
        <v>0.23</v>
      </c>
      <c r="N245" s="107">
        <v>0.92</v>
      </c>
      <c r="O245" s="184">
        <v>0</v>
      </c>
      <c r="P245" s="129">
        <v>1.1499999999999999</v>
      </c>
      <c r="Q245" s="181">
        <v>5</v>
      </c>
      <c r="R245" s="112">
        <v>40700</v>
      </c>
      <c r="S245" s="113">
        <v>-16.79</v>
      </c>
      <c r="T245" s="112">
        <v>40700</v>
      </c>
      <c r="U245" s="113">
        <v>-17.940000000000001</v>
      </c>
      <c r="V245" s="130" t="s">
        <v>105</v>
      </c>
      <c r="W245" s="115" t="s">
        <v>109</v>
      </c>
      <c r="X245" s="192">
        <v>40705</v>
      </c>
      <c r="Y245" s="132" t="s">
        <v>352</v>
      </c>
      <c r="Z245" s="116"/>
      <c r="AA245" s="117"/>
      <c r="AB245" s="118"/>
      <c r="AC245" s="182" t="s">
        <v>710</v>
      </c>
      <c r="AD245" s="182">
        <v>3788</v>
      </c>
      <c r="AE245" s="74"/>
      <c r="AF245" s="31">
        <v>5040</v>
      </c>
      <c r="AG245" s="119">
        <v>11007505</v>
      </c>
      <c r="AH245" s="119" t="s">
        <v>711</v>
      </c>
      <c r="AI245" s="119">
        <v>11008218</v>
      </c>
      <c r="AJ245" s="119" t="s">
        <v>712</v>
      </c>
      <c r="AK245" s="119"/>
      <c r="AL245" s="119"/>
      <c r="AM245" s="121" t="s">
        <v>23</v>
      </c>
      <c r="AN245" s="120">
        <v>5500</v>
      </c>
      <c r="AO245" s="121"/>
      <c r="AP245" s="122" t="s">
        <v>106</v>
      </c>
      <c r="AQ245" s="51"/>
      <c r="AR245" s="68">
        <v>23</v>
      </c>
      <c r="AS245" s="123" t="s">
        <v>890</v>
      </c>
      <c r="AT245" s="131" t="s">
        <v>107</v>
      </c>
      <c r="AU245" s="131">
        <v>9</v>
      </c>
      <c r="AV245" s="131">
        <v>3780</v>
      </c>
      <c r="AW245" s="131" t="s">
        <v>106</v>
      </c>
      <c r="AX245" s="183">
        <v>40696</v>
      </c>
      <c r="AY245" s="131">
        <v>12</v>
      </c>
      <c r="AZ245" s="131">
        <v>750</v>
      </c>
      <c r="BA245" s="131">
        <v>5040</v>
      </c>
      <c r="BB245" s="125">
        <v>5500</v>
      </c>
      <c r="BC245" s="126">
        <v>420</v>
      </c>
      <c r="BD245" s="124" t="s">
        <v>108</v>
      </c>
      <c r="BE245" s="131">
        <v>420</v>
      </c>
      <c r="BF245" s="136" t="s">
        <v>711</v>
      </c>
      <c r="BG245" s="131"/>
      <c r="BH245" s="213"/>
      <c r="BI245" s="214"/>
      <c r="BJ245" s="215"/>
      <c r="BK245" s="185"/>
    </row>
    <row r="246" spans="1:63" s="52" customFormat="1" ht="14.25">
      <c r="A246" s="43">
        <v>1</v>
      </c>
      <c r="B246" s="43">
        <v>3</v>
      </c>
      <c r="C246" s="79"/>
      <c r="D246" s="43">
        <v>1106</v>
      </c>
      <c r="E246" s="11" t="s">
        <v>10</v>
      </c>
      <c r="F246" s="33">
        <v>9</v>
      </c>
      <c r="G246" s="127" t="s">
        <v>114</v>
      </c>
      <c r="H246" s="105">
        <v>1273308</v>
      </c>
      <c r="I246" s="79">
        <v>10045158</v>
      </c>
      <c r="J246" s="127" t="s">
        <v>713</v>
      </c>
      <c r="K246" s="127">
        <v>182</v>
      </c>
      <c r="L246" s="127" t="s">
        <v>104</v>
      </c>
      <c r="M246" s="127">
        <v>0.23</v>
      </c>
      <c r="N246" s="107">
        <v>0.4</v>
      </c>
      <c r="O246" s="184">
        <v>0</v>
      </c>
      <c r="P246" s="129">
        <v>0.63</v>
      </c>
      <c r="Q246" s="181">
        <v>2</v>
      </c>
      <c r="R246" s="112">
        <v>40700</v>
      </c>
      <c r="S246" s="113">
        <v>-17.940000000000001</v>
      </c>
      <c r="T246" s="112">
        <v>40700</v>
      </c>
      <c r="U246" s="113">
        <v>-18.57</v>
      </c>
      <c r="V246" s="130" t="s">
        <v>105</v>
      </c>
      <c r="W246" s="115" t="s">
        <v>308</v>
      </c>
      <c r="X246" s="192">
        <v>40702</v>
      </c>
      <c r="Y246" s="134" t="s">
        <v>352</v>
      </c>
      <c r="Z246" s="116"/>
      <c r="AA246" s="117"/>
      <c r="AB246" s="118"/>
      <c r="AC246" s="182" t="s">
        <v>710</v>
      </c>
      <c r="AD246" s="182">
        <v>1641</v>
      </c>
      <c r="AE246" s="74"/>
      <c r="AF246" s="31">
        <v>2184</v>
      </c>
      <c r="AG246" s="119">
        <v>11007038</v>
      </c>
      <c r="AH246" s="119" t="s">
        <v>115</v>
      </c>
      <c r="AI246" s="119">
        <v>11004876</v>
      </c>
      <c r="AJ246" s="119" t="s">
        <v>124</v>
      </c>
      <c r="AK246" s="119"/>
      <c r="AL246" s="119"/>
      <c r="AM246" s="121" t="s">
        <v>23</v>
      </c>
      <c r="AN246" s="120">
        <v>5500</v>
      </c>
      <c r="AO246" s="121"/>
      <c r="AP246" s="122" t="s">
        <v>106</v>
      </c>
      <c r="AQ246" s="51"/>
      <c r="AR246" s="68">
        <v>23</v>
      </c>
      <c r="AS246" s="123" t="s">
        <v>351</v>
      </c>
      <c r="AT246" s="131" t="s">
        <v>113</v>
      </c>
      <c r="AU246" s="131">
        <v>9</v>
      </c>
      <c r="AV246" s="131">
        <v>1638</v>
      </c>
      <c r="AW246" s="131" t="s">
        <v>106</v>
      </c>
      <c r="AX246" s="183">
        <v>1</v>
      </c>
      <c r="AY246" s="131">
        <v>12</v>
      </c>
      <c r="AZ246" s="131">
        <v>750</v>
      </c>
      <c r="BA246" s="131">
        <v>2184</v>
      </c>
      <c r="BB246" s="125">
        <v>5500</v>
      </c>
      <c r="BC246" s="126">
        <v>182</v>
      </c>
      <c r="BD246" s="124" t="s">
        <v>108</v>
      </c>
      <c r="BE246" s="131">
        <v>182</v>
      </c>
      <c r="BF246" s="136"/>
      <c r="BG246" s="131"/>
      <c r="BH246" s="213"/>
      <c r="BI246" s="214"/>
      <c r="BJ246" s="215"/>
      <c r="BK246" s="185"/>
    </row>
    <row r="247" spans="1:63" s="52" customFormat="1" ht="14.25">
      <c r="A247" s="43">
        <v>1</v>
      </c>
      <c r="B247" s="43">
        <v>1</v>
      </c>
      <c r="C247" s="79"/>
      <c r="D247" s="43">
        <v>1106</v>
      </c>
      <c r="E247" s="11" t="s">
        <v>10</v>
      </c>
      <c r="F247" s="33">
        <v>9</v>
      </c>
      <c r="G247" s="127" t="s">
        <v>114</v>
      </c>
      <c r="H247" s="105">
        <v>1273964</v>
      </c>
      <c r="I247" s="79">
        <v>10045135</v>
      </c>
      <c r="J247" s="127" t="s">
        <v>659</v>
      </c>
      <c r="K247" s="127">
        <v>42</v>
      </c>
      <c r="L247" s="127" t="s">
        <v>104</v>
      </c>
      <c r="M247" s="127">
        <v>0.23</v>
      </c>
      <c r="N247" s="107">
        <v>0.09</v>
      </c>
      <c r="O247" s="184">
        <v>0</v>
      </c>
      <c r="P247" s="129">
        <v>0.32</v>
      </c>
      <c r="Q247" s="181">
        <v>3</v>
      </c>
      <c r="R247" s="112">
        <v>40700</v>
      </c>
      <c r="S247" s="113">
        <v>-18.57</v>
      </c>
      <c r="T247" s="112">
        <v>40700</v>
      </c>
      <c r="U247" s="113">
        <v>-18.89</v>
      </c>
      <c r="V247" s="130" t="s">
        <v>105</v>
      </c>
      <c r="W247" s="115" t="s">
        <v>308</v>
      </c>
      <c r="X247" s="192">
        <v>40703</v>
      </c>
      <c r="Y247" s="134" t="s">
        <v>352</v>
      </c>
      <c r="Z247" s="116"/>
      <c r="AA247" s="117"/>
      <c r="AB247" s="118"/>
      <c r="AC247" s="182" t="s">
        <v>710</v>
      </c>
      <c r="AD247" s="182">
        <v>379</v>
      </c>
      <c r="AE247" s="74"/>
      <c r="AF247" s="31">
        <v>504</v>
      </c>
      <c r="AG247" s="119">
        <v>11007038</v>
      </c>
      <c r="AH247" s="119" t="s">
        <v>115</v>
      </c>
      <c r="AI247" s="119">
        <v>11004876</v>
      </c>
      <c r="AJ247" s="119" t="s">
        <v>124</v>
      </c>
      <c r="AK247" s="119"/>
      <c r="AL247" s="119"/>
      <c r="AM247" s="121" t="s">
        <v>23</v>
      </c>
      <c r="AN247" s="120">
        <v>5500</v>
      </c>
      <c r="AO247" s="121"/>
      <c r="AP247" s="122" t="s">
        <v>106</v>
      </c>
      <c r="AQ247" s="51"/>
      <c r="AR247" s="68">
        <v>23</v>
      </c>
      <c r="AS247" s="123" t="s">
        <v>351</v>
      </c>
      <c r="AT247" s="131" t="s">
        <v>107</v>
      </c>
      <c r="AU247" s="131">
        <v>9</v>
      </c>
      <c r="AV247" s="131">
        <v>378</v>
      </c>
      <c r="AW247" s="131" t="s">
        <v>106</v>
      </c>
      <c r="AX247" s="183">
        <v>1</v>
      </c>
      <c r="AY247" s="131">
        <v>12</v>
      </c>
      <c r="AZ247" s="131">
        <v>750</v>
      </c>
      <c r="BA247" s="131">
        <v>504</v>
      </c>
      <c r="BB247" s="125">
        <v>5500</v>
      </c>
      <c r="BC247" s="126">
        <v>42</v>
      </c>
      <c r="BD247" s="124" t="s">
        <v>108</v>
      </c>
      <c r="BE247" s="131">
        <v>42</v>
      </c>
      <c r="BF247" s="136"/>
      <c r="BG247" s="131"/>
      <c r="BH247" s="213"/>
      <c r="BI247" s="214"/>
      <c r="BJ247" s="215"/>
      <c r="BK247" s="185"/>
    </row>
    <row r="248" spans="1:63" s="52" customFormat="1" ht="14.25">
      <c r="A248" s="43">
        <v>1</v>
      </c>
      <c r="B248" s="43">
        <v>2</v>
      </c>
      <c r="C248" s="79"/>
      <c r="D248" s="43">
        <v>1106</v>
      </c>
      <c r="E248" s="11" t="s">
        <v>10</v>
      </c>
      <c r="F248" s="33">
        <v>9</v>
      </c>
      <c r="G248" s="127" t="s">
        <v>114</v>
      </c>
      <c r="H248" s="105">
        <v>1274150</v>
      </c>
      <c r="I248" s="79">
        <v>10045137</v>
      </c>
      <c r="J248" s="127" t="s">
        <v>709</v>
      </c>
      <c r="K248" s="127">
        <v>599</v>
      </c>
      <c r="L248" s="127" t="s">
        <v>104</v>
      </c>
      <c r="M248" s="127">
        <v>0.23</v>
      </c>
      <c r="N248" s="107">
        <v>1.31</v>
      </c>
      <c r="O248" s="184">
        <v>0</v>
      </c>
      <c r="P248" s="129">
        <v>1.54</v>
      </c>
      <c r="Q248" s="181">
        <v>2</v>
      </c>
      <c r="R248" s="112">
        <v>40700</v>
      </c>
      <c r="S248" s="113">
        <v>-18.89</v>
      </c>
      <c r="T248" s="112">
        <v>40700</v>
      </c>
      <c r="U248" s="113">
        <v>-20.43</v>
      </c>
      <c r="V248" s="130" t="s">
        <v>105</v>
      </c>
      <c r="W248" s="115" t="s">
        <v>308</v>
      </c>
      <c r="X248" s="192">
        <v>40702</v>
      </c>
      <c r="Y248" s="132" t="s">
        <v>352</v>
      </c>
      <c r="Z248" s="116"/>
      <c r="AA248" s="117"/>
      <c r="AB248" s="118"/>
      <c r="AC248" s="182" t="s">
        <v>710</v>
      </c>
      <c r="AD248" s="182">
        <v>5402</v>
      </c>
      <c r="AE248" s="74"/>
      <c r="AF248" s="31">
        <v>7188</v>
      </c>
      <c r="AG248" s="119">
        <v>11007038</v>
      </c>
      <c r="AH248" s="119" t="s">
        <v>115</v>
      </c>
      <c r="AI248" s="119">
        <v>11004876</v>
      </c>
      <c r="AJ248" s="119" t="s">
        <v>124</v>
      </c>
      <c r="AK248" s="119"/>
      <c r="AL248" s="119"/>
      <c r="AM248" s="121" t="s">
        <v>23</v>
      </c>
      <c r="AN248" s="120">
        <v>5500</v>
      </c>
      <c r="AO248" s="121"/>
      <c r="AP248" s="122" t="s">
        <v>106</v>
      </c>
      <c r="AQ248" s="51">
        <v>1106</v>
      </c>
      <c r="AR248" s="68">
        <v>23</v>
      </c>
      <c r="AS248" s="123" t="s">
        <v>351</v>
      </c>
      <c r="AT248" s="131" t="s">
        <v>113</v>
      </c>
      <c r="AU248" s="131">
        <v>9</v>
      </c>
      <c r="AV248" s="131">
        <v>5391</v>
      </c>
      <c r="AW248" s="131" t="s">
        <v>106</v>
      </c>
      <c r="AX248" s="183">
        <v>1</v>
      </c>
      <c r="AY248" s="131">
        <v>12</v>
      </c>
      <c r="AZ248" s="131">
        <v>750</v>
      </c>
      <c r="BA248" s="131">
        <v>7188</v>
      </c>
      <c r="BB248" s="125">
        <v>5500</v>
      </c>
      <c r="BC248" s="126">
        <v>599</v>
      </c>
      <c r="BD248" s="124" t="s">
        <v>108</v>
      </c>
      <c r="BE248" s="131">
        <v>599</v>
      </c>
      <c r="BF248" s="136"/>
      <c r="BG248" s="131"/>
      <c r="BH248" s="213"/>
      <c r="BI248" s="214"/>
      <c r="BJ248" s="215"/>
      <c r="BK248" s="185"/>
    </row>
    <row r="249" spans="1:63" s="52" customFormat="1" ht="14.25">
      <c r="A249" s="43">
        <v>1</v>
      </c>
      <c r="B249" s="43">
        <v>2</v>
      </c>
      <c r="C249" s="79"/>
      <c r="D249" s="79">
        <v>1106</v>
      </c>
      <c r="E249" s="11" t="s">
        <v>10</v>
      </c>
      <c r="F249" s="33">
        <v>9</v>
      </c>
      <c r="G249" s="127" t="s">
        <v>164</v>
      </c>
      <c r="H249" s="105">
        <v>1273513</v>
      </c>
      <c r="I249" s="79">
        <v>10053372</v>
      </c>
      <c r="J249" s="127" t="s">
        <v>1087</v>
      </c>
      <c r="K249" s="127">
        <v>665</v>
      </c>
      <c r="L249" s="127" t="s">
        <v>104</v>
      </c>
      <c r="M249" s="127">
        <v>0.23</v>
      </c>
      <c r="N249" s="107">
        <v>1.45</v>
      </c>
      <c r="O249" s="184">
        <v>0</v>
      </c>
      <c r="P249" s="129">
        <v>1.68</v>
      </c>
      <c r="Q249" s="181">
        <v>5</v>
      </c>
      <c r="R249" s="112">
        <v>40700</v>
      </c>
      <c r="S249" s="113">
        <v>-17</v>
      </c>
      <c r="T249" s="112">
        <v>40700</v>
      </c>
      <c r="U249" s="113">
        <v>-18.68</v>
      </c>
      <c r="V249" s="130" t="s">
        <v>105</v>
      </c>
      <c r="W249" s="115" t="s">
        <v>109</v>
      </c>
      <c r="X249" s="192">
        <v>40705</v>
      </c>
      <c r="Y249" s="132" t="s">
        <v>1088</v>
      </c>
      <c r="Z249" s="116"/>
      <c r="AA249" s="117"/>
      <c r="AB249" s="118"/>
      <c r="AC249" s="182" t="s">
        <v>710</v>
      </c>
      <c r="AD249" s="182">
        <v>2993</v>
      </c>
      <c r="AE249" s="74"/>
      <c r="AF249" s="31">
        <v>7980</v>
      </c>
      <c r="AG249" s="119">
        <v>11005422</v>
      </c>
      <c r="AH249" s="119" t="s">
        <v>1089</v>
      </c>
      <c r="AI249" s="119">
        <v>11008218</v>
      </c>
      <c r="AJ249" s="119" t="s">
        <v>712</v>
      </c>
      <c r="AK249" s="119"/>
      <c r="AL249" s="119"/>
      <c r="AM249" s="121" t="s">
        <v>23</v>
      </c>
      <c r="AN249" s="120">
        <v>5500</v>
      </c>
      <c r="AO249" s="121"/>
      <c r="AP249" s="122" t="s">
        <v>106</v>
      </c>
      <c r="AQ249" s="51">
        <v>1106</v>
      </c>
      <c r="AR249" s="68">
        <v>23</v>
      </c>
      <c r="AS249" s="123" t="s">
        <v>890</v>
      </c>
      <c r="AT249" s="131" t="s">
        <v>107</v>
      </c>
      <c r="AU249" s="131">
        <v>4.5</v>
      </c>
      <c r="AV249" s="131">
        <v>2992.5</v>
      </c>
      <c r="AW249" s="131" t="s">
        <v>106</v>
      </c>
      <c r="AX249" s="183">
        <v>40696</v>
      </c>
      <c r="AY249" s="131">
        <v>12</v>
      </c>
      <c r="AZ249" s="131">
        <v>375</v>
      </c>
      <c r="BA249" s="131">
        <v>7980</v>
      </c>
      <c r="BB249" s="125">
        <v>5500</v>
      </c>
      <c r="BC249" s="126">
        <v>333</v>
      </c>
      <c r="BD249" s="124" t="s">
        <v>108</v>
      </c>
      <c r="BE249" s="131">
        <v>665</v>
      </c>
      <c r="BF249" s="136" t="s">
        <v>1089</v>
      </c>
      <c r="BG249" s="131"/>
      <c r="BH249" s="213"/>
      <c r="BI249" s="214"/>
      <c r="BJ249" s="215"/>
      <c r="BK249" s="185"/>
    </row>
    <row r="250" spans="1:63" s="52" customFormat="1" ht="14.25">
      <c r="A250" s="43">
        <v>1</v>
      </c>
      <c r="B250" s="43">
        <v>1</v>
      </c>
      <c r="C250" s="79"/>
      <c r="D250" s="103">
        <v>2182</v>
      </c>
      <c r="E250" s="11">
        <v>0</v>
      </c>
      <c r="F250" s="33">
        <v>132</v>
      </c>
      <c r="G250" s="127" t="s">
        <v>164</v>
      </c>
      <c r="H250" s="105">
        <v>1273602</v>
      </c>
      <c r="I250" s="79">
        <v>10020549</v>
      </c>
      <c r="J250" s="127" t="s">
        <v>1090</v>
      </c>
      <c r="K250" s="104">
        <v>441</v>
      </c>
      <c r="L250" s="104" t="s">
        <v>104</v>
      </c>
      <c r="M250" s="127">
        <v>0.23</v>
      </c>
      <c r="N250" s="107">
        <v>2.12</v>
      </c>
      <c r="O250" s="184">
        <v>0.17</v>
      </c>
      <c r="P250" s="129">
        <v>2.35</v>
      </c>
      <c r="Q250" s="181">
        <v>0</v>
      </c>
      <c r="R250" s="112">
        <v>40700</v>
      </c>
      <c r="S250" s="113">
        <v>-18.68</v>
      </c>
      <c r="T250" s="112">
        <v>40700</v>
      </c>
      <c r="U250" s="113">
        <v>-21.03</v>
      </c>
      <c r="V250" s="130" t="s">
        <v>105</v>
      </c>
      <c r="W250" s="115" t="s">
        <v>109</v>
      </c>
      <c r="X250" s="192">
        <v>40700</v>
      </c>
      <c r="Y250" s="132" t="s">
        <v>1088</v>
      </c>
      <c r="Z250" s="116"/>
      <c r="AA250" s="117"/>
      <c r="AB250" s="118"/>
      <c r="AC250" s="182" t="s">
        <v>128</v>
      </c>
      <c r="AD250" s="182">
        <v>3969</v>
      </c>
      <c r="AE250" s="74"/>
      <c r="AF250" s="31">
        <v>10584</v>
      </c>
      <c r="AG250" s="119">
        <v>11003935</v>
      </c>
      <c r="AH250" s="119" t="s">
        <v>423</v>
      </c>
      <c r="AI250" s="119">
        <v>11001797</v>
      </c>
      <c r="AJ250" s="119" t="s">
        <v>130</v>
      </c>
      <c r="AK250" s="119">
        <v>11003481</v>
      </c>
      <c r="AL250" s="119" t="s">
        <v>1091</v>
      </c>
      <c r="AM250" s="121" t="s">
        <v>23</v>
      </c>
      <c r="AN250" s="120">
        <v>5000</v>
      </c>
      <c r="AO250" s="121"/>
      <c r="AP250" s="122" t="s">
        <v>106</v>
      </c>
      <c r="AQ250" s="51"/>
      <c r="AR250" s="68">
        <v>23</v>
      </c>
      <c r="AS250" s="123" t="s">
        <v>890</v>
      </c>
      <c r="AT250" s="131" t="s">
        <v>132</v>
      </c>
      <c r="AU250" s="131">
        <v>9</v>
      </c>
      <c r="AV250" s="131">
        <v>3969</v>
      </c>
      <c r="AW250" s="131" t="s">
        <v>106</v>
      </c>
      <c r="AX250" s="183">
        <v>40696</v>
      </c>
      <c r="AY250" s="131">
        <v>24</v>
      </c>
      <c r="AZ250" s="131">
        <v>375</v>
      </c>
      <c r="BA250" s="131">
        <v>10584</v>
      </c>
      <c r="BB250" s="125">
        <v>5000</v>
      </c>
      <c r="BC250" s="126">
        <v>441</v>
      </c>
      <c r="BD250" s="124" t="s">
        <v>108</v>
      </c>
      <c r="BE250" s="131">
        <v>441</v>
      </c>
      <c r="BF250" s="136" t="s">
        <v>423</v>
      </c>
      <c r="BG250" s="131"/>
      <c r="BH250" s="213"/>
      <c r="BI250" s="214"/>
      <c r="BJ250" s="215"/>
      <c r="BK250" s="185"/>
    </row>
    <row r="251" spans="1:63" s="52" customFormat="1" ht="14.25">
      <c r="A251" s="43">
        <v>1</v>
      </c>
      <c r="B251" s="43">
        <v>2</v>
      </c>
      <c r="C251" s="79"/>
      <c r="D251" s="79">
        <v>2182</v>
      </c>
      <c r="E251" s="11" t="s">
        <v>10</v>
      </c>
      <c r="F251" s="33">
        <v>132</v>
      </c>
      <c r="G251" s="127" t="s">
        <v>114</v>
      </c>
      <c r="H251" s="105">
        <v>1273818</v>
      </c>
      <c r="I251" s="79">
        <v>10044975</v>
      </c>
      <c r="J251" s="127" t="s">
        <v>1092</v>
      </c>
      <c r="K251" s="127">
        <v>280</v>
      </c>
      <c r="L251" s="127" t="s">
        <v>104</v>
      </c>
      <c r="M251" s="127">
        <v>0.23</v>
      </c>
      <c r="N251" s="107">
        <v>0.61</v>
      </c>
      <c r="O251" s="184">
        <v>0</v>
      </c>
      <c r="P251" s="129">
        <v>0.84</v>
      </c>
      <c r="Q251" s="181">
        <v>4</v>
      </c>
      <c r="R251" s="112">
        <v>40700</v>
      </c>
      <c r="S251" s="113">
        <v>-21.03</v>
      </c>
      <c r="T251" s="112">
        <v>40700</v>
      </c>
      <c r="U251" s="113">
        <v>-21.87</v>
      </c>
      <c r="V251" s="130" t="s">
        <v>105</v>
      </c>
      <c r="W251" s="115" t="s">
        <v>109</v>
      </c>
      <c r="X251" s="192">
        <v>40704</v>
      </c>
      <c r="Y251" s="132" t="s">
        <v>352</v>
      </c>
      <c r="Z251" s="116"/>
      <c r="AA251" s="117"/>
      <c r="AB251" s="118"/>
      <c r="AC251" s="182" t="s">
        <v>128</v>
      </c>
      <c r="AD251" s="182">
        <v>2525</v>
      </c>
      <c r="AE251" s="74"/>
      <c r="AF251" s="31">
        <v>3360</v>
      </c>
      <c r="AG251" s="119">
        <v>11007504</v>
      </c>
      <c r="AH251" s="119" t="s">
        <v>129</v>
      </c>
      <c r="AI251" s="119">
        <v>11001797</v>
      </c>
      <c r="AJ251" s="119" t="s">
        <v>130</v>
      </c>
      <c r="AK251" s="119">
        <v>11004417</v>
      </c>
      <c r="AL251" s="119" t="s">
        <v>131</v>
      </c>
      <c r="AM251" s="121" t="s">
        <v>23</v>
      </c>
      <c r="AN251" s="120">
        <v>5500</v>
      </c>
      <c r="AO251" s="121"/>
      <c r="AP251" s="122" t="s">
        <v>106</v>
      </c>
      <c r="AQ251" s="51"/>
      <c r="AR251" s="68">
        <v>23</v>
      </c>
      <c r="AS251" s="123" t="s">
        <v>351</v>
      </c>
      <c r="AT251" s="131" t="s">
        <v>107</v>
      </c>
      <c r="AU251" s="131">
        <v>9</v>
      </c>
      <c r="AV251" s="131">
        <v>2520</v>
      </c>
      <c r="AW251" s="131" t="s">
        <v>106</v>
      </c>
      <c r="AX251" s="183">
        <v>1</v>
      </c>
      <c r="AY251" s="131">
        <v>12</v>
      </c>
      <c r="AZ251" s="131">
        <v>750</v>
      </c>
      <c r="BA251" s="131">
        <v>3360</v>
      </c>
      <c r="BB251" s="125">
        <v>5500</v>
      </c>
      <c r="BC251" s="126">
        <v>280</v>
      </c>
      <c r="BD251" s="124" t="s">
        <v>108</v>
      </c>
      <c r="BE251" s="131">
        <v>280</v>
      </c>
      <c r="BF251" s="136"/>
      <c r="BG251" s="131"/>
      <c r="BH251" s="213"/>
      <c r="BI251" s="214"/>
      <c r="BJ251" s="215"/>
      <c r="BK251" s="185"/>
    </row>
    <row r="252" spans="1:63" s="52" customFormat="1" ht="17.100000000000001" customHeight="1">
      <c r="A252" s="43">
        <v>1</v>
      </c>
      <c r="B252" s="43">
        <v>1</v>
      </c>
      <c r="C252" s="79"/>
      <c r="D252" s="79">
        <v>2182</v>
      </c>
      <c r="E252" s="11" t="s">
        <v>10</v>
      </c>
      <c r="F252" s="33">
        <v>132</v>
      </c>
      <c r="G252" s="127" t="s">
        <v>114</v>
      </c>
      <c r="H252" s="105">
        <v>1274178</v>
      </c>
      <c r="I252" s="79">
        <v>10044971</v>
      </c>
      <c r="J252" s="127" t="s">
        <v>1093</v>
      </c>
      <c r="K252" s="127">
        <v>42</v>
      </c>
      <c r="L252" s="127" t="s">
        <v>104</v>
      </c>
      <c r="M252" s="127">
        <v>0.23</v>
      </c>
      <c r="N252" s="107">
        <v>0.09</v>
      </c>
      <c r="O252" s="184">
        <v>0</v>
      </c>
      <c r="P252" s="129">
        <v>0.32</v>
      </c>
      <c r="Q252" s="181">
        <v>1</v>
      </c>
      <c r="R252" s="112">
        <v>40700</v>
      </c>
      <c r="S252" s="113">
        <v>-21.87</v>
      </c>
      <c r="T252" s="112">
        <v>40700</v>
      </c>
      <c r="U252" s="113">
        <v>-22.19</v>
      </c>
      <c r="V252" s="130" t="s">
        <v>105</v>
      </c>
      <c r="W252" s="115"/>
      <c r="X252" s="192">
        <v>40701</v>
      </c>
      <c r="Y252" s="134" t="s">
        <v>352</v>
      </c>
      <c r="Z252" s="116"/>
      <c r="AA252" s="117"/>
      <c r="AB252" s="118"/>
      <c r="AC252" s="182" t="s">
        <v>128</v>
      </c>
      <c r="AD252" s="182">
        <v>379</v>
      </c>
      <c r="AE252" s="74"/>
      <c r="AF252" s="31">
        <v>504</v>
      </c>
      <c r="AG252" s="119">
        <v>11007504</v>
      </c>
      <c r="AH252" s="119" t="s">
        <v>129</v>
      </c>
      <c r="AI252" s="119">
        <v>11001797</v>
      </c>
      <c r="AJ252" s="119" t="s">
        <v>130</v>
      </c>
      <c r="AK252" s="119">
        <v>11004417</v>
      </c>
      <c r="AL252" s="119" t="s">
        <v>131</v>
      </c>
      <c r="AM252" s="118" t="s">
        <v>23</v>
      </c>
      <c r="AN252" s="120">
        <v>5500</v>
      </c>
      <c r="AO252" s="121"/>
      <c r="AP252" s="122" t="s">
        <v>106</v>
      </c>
      <c r="AQ252" s="51"/>
      <c r="AR252" s="68">
        <v>23</v>
      </c>
      <c r="AS252" s="123" t="s">
        <v>351</v>
      </c>
      <c r="AT252" s="131" t="s">
        <v>126</v>
      </c>
      <c r="AU252" s="131">
        <v>9</v>
      </c>
      <c r="AV252" s="131">
        <v>378</v>
      </c>
      <c r="AW252" s="131" t="s">
        <v>106</v>
      </c>
      <c r="AX252" s="183"/>
      <c r="AY252" s="131">
        <v>12</v>
      </c>
      <c r="AZ252" s="131">
        <v>750</v>
      </c>
      <c r="BA252" s="131">
        <v>504</v>
      </c>
      <c r="BB252" s="125">
        <v>5500</v>
      </c>
      <c r="BC252" s="126">
        <v>42</v>
      </c>
      <c r="BD252" s="124" t="s">
        <v>108</v>
      </c>
      <c r="BE252" s="131">
        <v>42</v>
      </c>
      <c r="BF252" s="136"/>
      <c r="BG252" s="131"/>
      <c r="BH252" s="213"/>
      <c r="BI252" s="214"/>
      <c r="BJ252" s="215"/>
      <c r="BK252" s="185"/>
    </row>
    <row r="253" spans="1:63" s="52" customFormat="1" ht="17.100000000000001" customHeight="1">
      <c r="A253" s="43">
        <v>1</v>
      </c>
      <c r="B253" s="43">
        <v>2</v>
      </c>
      <c r="C253" s="79"/>
      <c r="D253" s="79">
        <v>2182</v>
      </c>
      <c r="E253" s="11" t="s">
        <v>10</v>
      </c>
      <c r="F253" s="33">
        <v>132</v>
      </c>
      <c r="G253" s="127" t="s">
        <v>114</v>
      </c>
      <c r="H253" s="105">
        <v>1275544</v>
      </c>
      <c r="I253" s="79">
        <v>10049569</v>
      </c>
      <c r="J253" s="127" t="s">
        <v>857</v>
      </c>
      <c r="K253" s="127">
        <v>420</v>
      </c>
      <c r="L253" s="127" t="s">
        <v>104</v>
      </c>
      <c r="M253" s="127">
        <v>0.23</v>
      </c>
      <c r="N253" s="107">
        <v>0.46</v>
      </c>
      <c r="O253" s="184">
        <v>0</v>
      </c>
      <c r="P253" s="129">
        <v>0.69</v>
      </c>
      <c r="Q253" s="181">
        <v>-3</v>
      </c>
      <c r="R253" s="112">
        <v>40700</v>
      </c>
      <c r="S253" s="113">
        <v>-22.19</v>
      </c>
      <c r="T253" s="112">
        <v>40700</v>
      </c>
      <c r="U253" s="113">
        <v>-22.88</v>
      </c>
      <c r="V253" s="130" t="s">
        <v>105</v>
      </c>
      <c r="W253" s="115" t="s">
        <v>109</v>
      </c>
      <c r="X253" s="192">
        <v>40697</v>
      </c>
      <c r="Y253" s="134" t="s">
        <v>352</v>
      </c>
      <c r="Z253" s="116"/>
      <c r="AA253" s="117"/>
      <c r="AB253" s="118"/>
      <c r="AC253" s="182" t="s">
        <v>128</v>
      </c>
      <c r="AD253" s="182">
        <v>1894</v>
      </c>
      <c r="AE253" s="74"/>
      <c r="AF253" s="31">
        <v>2520</v>
      </c>
      <c r="AG253" s="119">
        <v>11007504</v>
      </c>
      <c r="AH253" s="119" t="s">
        <v>129</v>
      </c>
      <c r="AI253" s="119">
        <v>11001797</v>
      </c>
      <c r="AJ253" s="119" t="s">
        <v>130</v>
      </c>
      <c r="AK253" s="119">
        <v>11004417</v>
      </c>
      <c r="AL253" s="119" t="s">
        <v>131</v>
      </c>
      <c r="AM253" s="118" t="s">
        <v>23</v>
      </c>
      <c r="AN253" s="120">
        <v>5500</v>
      </c>
      <c r="AO253" s="121"/>
      <c r="AP253" s="122" t="s">
        <v>106</v>
      </c>
      <c r="AQ253" s="51">
        <v>2182</v>
      </c>
      <c r="AR253" s="68">
        <v>23</v>
      </c>
      <c r="AS253" s="123" t="s">
        <v>890</v>
      </c>
      <c r="AT253" s="131" t="s">
        <v>132</v>
      </c>
      <c r="AU253" s="131">
        <v>4.5</v>
      </c>
      <c r="AV253" s="131">
        <v>1890</v>
      </c>
      <c r="AW253" s="131" t="s">
        <v>106</v>
      </c>
      <c r="AX253" s="183">
        <v>40696</v>
      </c>
      <c r="AY253" s="131">
        <v>6</v>
      </c>
      <c r="AZ253" s="131">
        <v>750</v>
      </c>
      <c r="BA253" s="131">
        <v>2520</v>
      </c>
      <c r="BB253" s="125">
        <v>5500</v>
      </c>
      <c r="BC253" s="126">
        <v>210</v>
      </c>
      <c r="BD253" s="124" t="s">
        <v>108</v>
      </c>
      <c r="BE253" s="131">
        <v>420</v>
      </c>
      <c r="BF253" s="136" t="s">
        <v>129</v>
      </c>
      <c r="BG253" s="131"/>
      <c r="BH253" s="213"/>
      <c r="BI253" s="214"/>
      <c r="BJ253" s="215"/>
      <c r="BK253" s="185"/>
    </row>
    <row r="254" spans="1:63" s="52" customFormat="1" ht="14.25">
      <c r="A254" s="43">
        <v>1</v>
      </c>
      <c r="B254" s="43">
        <v>2</v>
      </c>
      <c r="C254" s="79"/>
      <c r="D254" s="79">
        <v>2324</v>
      </c>
      <c r="E254" s="11">
        <v>0</v>
      </c>
      <c r="F254" s="33">
        <v>53</v>
      </c>
      <c r="G254" s="127" t="s">
        <v>114</v>
      </c>
      <c r="H254" s="105">
        <v>1273943</v>
      </c>
      <c r="I254" s="79">
        <v>10045190</v>
      </c>
      <c r="J254" s="127" t="s">
        <v>794</v>
      </c>
      <c r="K254" s="127">
        <v>152</v>
      </c>
      <c r="L254" s="127" t="s">
        <v>104</v>
      </c>
      <c r="M254" s="127">
        <v>0.23</v>
      </c>
      <c r="N254" s="107">
        <v>0.33</v>
      </c>
      <c r="O254" s="184">
        <v>0.17</v>
      </c>
      <c r="P254" s="129">
        <v>0.56000000000000005</v>
      </c>
      <c r="Q254" s="181">
        <v>4</v>
      </c>
      <c r="R254" s="112">
        <v>40700</v>
      </c>
      <c r="S254" s="113">
        <v>-22.88</v>
      </c>
      <c r="T254" s="112">
        <v>40700</v>
      </c>
      <c r="U254" s="113">
        <v>-23.44</v>
      </c>
      <c r="V254" s="130" t="s">
        <v>105</v>
      </c>
      <c r="W254" s="115" t="s">
        <v>308</v>
      </c>
      <c r="X254" s="192">
        <v>40704</v>
      </c>
      <c r="Y254" s="132" t="s">
        <v>352</v>
      </c>
      <c r="Z254" s="116"/>
      <c r="AA254" s="117"/>
      <c r="AB254" s="118"/>
      <c r="AC254" s="182" t="s">
        <v>706</v>
      </c>
      <c r="AD254" s="182">
        <v>1368</v>
      </c>
      <c r="AE254" s="74"/>
      <c r="AF254" s="31">
        <v>1824</v>
      </c>
      <c r="AG254" s="119">
        <v>11007038</v>
      </c>
      <c r="AH254" s="119" t="s">
        <v>115</v>
      </c>
      <c r="AI254" s="119">
        <v>11004876</v>
      </c>
      <c r="AJ254" s="119" t="s">
        <v>124</v>
      </c>
      <c r="AK254" s="119"/>
      <c r="AL254" s="119"/>
      <c r="AM254" s="121" t="s">
        <v>23</v>
      </c>
      <c r="AN254" s="120">
        <v>5500</v>
      </c>
      <c r="AO254" s="121"/>
      <c r="AP254" s="122" t="s">
        <v>106</v>
      </c>
      <c r="AQ254" s="51"/>
      <c r="AR254" s="68">
        <v>23</v>
      </c>
      <c r="AS254" s="123" t="s">
        <v>351</v>
      </c>
      <c r="AT254" s="131" t="s">
        <v>107</v>
      </c>
      <c r="AU254" s="131">
        <v>9</v>
      </c>
      <c r="AV254" s="131">
        <v>1368</v>
      </c>
      <c r="AW254" s="131" t="s">
        <v>106</v>
      </c>
      <c r="AX254" s="183">
        <v>1</v>
      </c>
      <c r="AY254" s="131">
        <v>12</v>
      </c>
      <c r="AZ254" s="131">
        <v>750</v>
      </c>
      <c r="BA254" s="131">
        <v>1824</v>
      </c>
      <c r="BB254" s="125">
        <v>5500</v>
      </c>
      <c r="BC254" s="126">
        <v>152</v>
      </c>
      <c r="BD254" s="124" t="s">
        <v>108</v>
      </c>
      <c r="BE254" s="131">
        <v>152</v>
      </c>
      <c r="BF254" s="136"/>
      <c r="BG254" s="131"/>
      <c r="BH254" s="213"/>
      <c r="BI254" s="214"/>
      <c r="BJ254" s="215"/>
      <c r="BK254" s="185"/>
    </row>
    <row r="255" spans="1:63" s="52" customFormat="1" ht="14.25">
      <c r="A255" s="43">
        <v>1</v>
      </c>
      <c r="B255" s="43">
        <v>1</v>
      </c>
      <c r="C255" s="79"/>
      <c r="D255" s="103">
        <v>2324</v>
      </c>
      <c r="E255" s="11" t="s">
        <v>10</v>
      </c>
      <c r="F255" s="33">
        <v>53</v>
      </c>
      <c r="G255" s="127" t="s">
        <v>114</v>
      </c>
      <c r="H255" s="105">
        <v>1274308</v>
      </c>
      <c r="I255" s="79">
        <v>10045206</v>
      </c>
      <c r="J255" s="127" t="s">
        <v>795</v>
      </c>
      <c r="K255" s="127">
        <v>88</v>
      </c>
      <c r="L255" s="127" t="s">
        <v>104</v>
      </c>
      <c r="M255" s="127">
        <v>0.23</v>
      </c>
      <c r="N255" s="107">
        <v>0.19</v>
      </c>
      <c r="O255" s="184">
        <v>0</v>
      </c>
      <c r="P255" s="129">
        <v>0.42</v>
      </c>
      <c r="Q255" s="181">
        <v>4</v>
      </c>
      <c r="R255" s="112">
        <v>40700</v>
      </c>
      <c r="S255" s="113">
        <v>-23.44</v>
      </c>
      <c r="T255" s="112">
        <v>40700</v>
      </c>
      <c r="U255" s="113">
        <v>-23.86</v>
      </c>
      <c r="V255" s="130" t="s">
        <v>105</v>
      </c>
      <c r="W255" s="115" t="s">
        <v>308</v>
      </c>
      <c r="X255" s="192">
        <v>40704</v>
      </c>
      <c r="Y255" s="132" t="s">
        <v>352</v>
      </c>
      <c r="Z255" s="116"/>
      <c r="AA255" s="117"/>
      <c r="AB255" s="118"/>
      <c r="AC255" s="182" t="s">
        <v>706</v>
      </c>
      <c r="AD255" s="182">
        <v>796</v>
      </c>
      <c r="AE255" s="74"/>
      <c r="AF255" s="31">
        <v>1056</v>
      </c>
      <c r="AG255" s="119">
        <v>11007038</v>
      </c>
      <c r="AH255" s="119" t="s">
        <v>115</v>
      </c>
      <c r="AI255" s="119">
        <v>11004876</v>
      </c>
      <c r="AJ255" s="119" t="s">
        <v>124</v>
      </c>
      <c r="AK255" s="119"/>
      <c r="AL255" s="119"/>
      <c r="AM255" s="121" t="s">
        <v>23</v>
      </c>
      <c r="AN255" s="120">
        <v>5500</v>
      </c>
      <c r="AO255" s="121"/>
      <c r="AP255" s="122" t="s">
        <v>106</v>
      </c>
      <c r="AQ255" s="51"/>
      <c r="AR255" s="68">
        <v>23</v>
      </c>
      <c r="AS255" s="123" t="s">
        <v>351</v>
      </c>
      <c r="AT255" s="131" t="s">
        <v>107</v>
      </c>
      <c r="AU255" s="131">
        <v>9</v>
      </c>
      <c r="AV255" s="131">
        <v>792</v>
      </c>
      <c r="AW255" s="131" t="s">
        <v>106</v>
      </c>
      <c r="AX255" s="183">
        <v>1</v>
      </c>
      <c r="AY255" s="131">
        <v>12</v>
      </c>
      <c r="AZ255" s="131">
        <v>750</v>
      </c>
      <c r="BA255" s="131">
        <v>1056</v>
      </c>
      <c r="BB255" s="125">
        <v>5500</v>
      </c>
      <c r="BC255" s="126">
        <v>88</v>
      </c>
      <c r="BD255" s="124" t="s">
        <v>108</v>
      </c>
      <c r="BE255" s="131">
        <v>88</v>
      </c>
      <c r="BF255" s="136"/>
      <c r="BG255" s="131"/>
      <c r="BH255" s="213"/>
      <c r="BI255" s="214"/>
      <c r="BJ255" s="215"/>
      <c r="BK255" s="185"/>
    </row>
    <row r="256" spans="1:63" s="52" customFormat="1" ht="14.25">
      <c r="A256" s="43">
        <v>1</v>
      </c>
      <c r="B256" s="43">
        <v>5</v>
      </c>
      <c r="C256" s="79"/>
      <c r="D256" s="79">
        <v>2324</v>
      </c>
      <c r="E256" s="11" t="s">
        <v>10</v>
      </c>
      <c r="F256" s="33">
        <v>53</v>
      </c>
      <c r="G256" s="127" t="s">
        <v>114</v>
      </c>
      <c r="H256" s="105">
        <v>1274645</v>
      </c>
      <c r="I256" s="79">
        <v>10051637</v>
      </c>
      <c r="J256" s="127" t="s">
        <v>247</v>
      </c>
      <c r="K256" s="127">
        <v>3080</v>
      </c>
      <c r="L256" s="127" t="s">
        <v>104</v>
      </c>
      <c r="M256" s="127">
        <v>0.23</v>
      </c>
      <c r="N256" s="107">
        <v>3.36</v>
      </c>
      <c r="O256" s="184">
        <v>0</v>
      </c>
      <c r="P256" s="129">
        <v>3.59</v>
      </c>
      <c r="Q256" s="181">
        <v>3</v>
      </c>
      <c r="R256" s="112">
        <v>40700</v>
      </c>
      <c r="S256" s="113">
        <v>-23.86</v>
      </c>
      <c r="T256" s="112">
        <v>40701</v>
      </c>
      <c r="U256" s="113">
        <v>-3.45</v>
      </c>
      <c r="V256" s="130" t="s">
        <v>105</v>
      </c>
      <c r="W256" s="115" t="s">
        <v>308</v>
      </c>
      <c r="X256" s="192">
        <v>40704</v>
      </c>
      <c r="Y256" s="132" t="s">
        <v>352</v>
      </c>
      <c r="Z256" s="116"/>
      <c r="AA256" s="117"/>
      <c r="AB256" s="118"/>
      <c r="AC256" s="182" t="s">
        <v>706</v>
      </c>
      <c r="AD256" s="182">
        <v>13860</v>
      </c>
      <c r="AE256" s="74"/>
      <c r="AF256" s="31">
        <v>18480</v>
      </c>
      <c r="AG256" s="119">
        <v>11007038</v>
      </c>
      <c r="AH256" s="119" t="s">
        <v>115</v>
      </c>
      <c r="AI256" s="119">
        <v>11004876</v>
      </c>
      <c r="AJ256" s="119" t="s">
        <v>124</v>
      </c>
      <c r="AK256" s="119"/>
      <c r="AL256" s="119"/>
      <c r="AM256" s="121" t="s">
        <v>23</v>
      </c>
      <c r="AN256" s="120">
        <v>5500</v>
      </c>
      <c r="AO256" s="121"/>
      <c r="AP256" s="122" t="s">
        <v>106</v>
      </c>
      <c r="AQ256" s="51"/>
      <c r="AR256" s="68">
        <v>23</v>
      </c>
      <c r="AS256" s="123" t="s">
        <v>351</v>
      </c>
      <c r="AT256" s="131" t="s">
        <v>107</v>
      </c>
      <c r="AU256" s="131">
        <v>4.5</v>
      </c>
      <c r="AV256" s="131">
        <v>13860</v>
      </c>
      <c r="AW256" s="131" t="s">
        <v>106</v>
      </c>
      <c r="AX256" s="183">
        <v>1</v>
      </c>
      <c r="AY256" s="131">
        <v>6</v>
      </c>
      <c r="AZ256" s="131">
        <v>750</v>
      </c>
      <c r="BA256" s="131">
        <v>18480</v>
      </c>
      <c r="BB256" s="125">
        <v>5500</v>
      </c>
      <c r="BC256" s="126">
        <v>1540</v>
      </c>
      <c r="BD256" s="124" t="s">
        <v>108</v>
      </c>
      <c r="BE256" s="131">
        <v>3080</v>
      </c>
      <c r="BF256" s="136"/>
      <c r="BG256" s="131"/>
      <c r="BH256" s="213"/>
      <c r="BI256" s="214"/>
      <c r="BJ256" s="215"/>
      <c r="BK256" s="185"/>
    </row>
    <row r="257" spans="1:63" s="52" customFormat="1" ht="14.25">
      <c r="A257" s="43">
        <v>1</v>
      </c>
      <c r="B257" s="43">
        <v>2</v>
      </c>
      <c r="C257" s="79"/>
      <c r="D257" s="79">
        <v>2108</v>
      </c>
      <c r="E257" s="11">
        <v>0</v>
      </c>
      <c r="F257" s="33">
        <v>32</v>
      </c>
      <c r="G257" s="127" t="s">
        <v>114</v>
      </c>
      <c r="H257" s="105">
        <v>1273112</v>
      </c>
      <c r="I257" s="79">
        <v>10045059</v>
      </c>
      <c r="J257" s="127" t="s">
        <v>1094</v>
      </c>
      <c r="K257" s="127">
        <v>280</v>
      </c>
      <c r="L257" s="127" t="s">
        <v>104</v>
      </c>
      <c r="M257" s="127">
        <v>0.23</v>
      </c>
      <c r="N257" s="107">
        <v>0.61</v>
      </c>
      <c r="O257" s="184">
        <v>0.17</v>
      </c>
      <c r="P257" s="129">
        <v>0.84</v>
      </c>
      <c r="Q257" s="181">
        <v>0</v>
      </c>
      <c r="R257" s="112">
        <v>40701</v>
      </c>
      <c r="S257" s="113">
        <v>-3.45</v>
      </c>
      <c r="T257" s="112">
        <v>40701</v>
      </c>
      <c r="U257" s="113">
        <v>-4.29</v>
      </c>
      <c r="V257" s="130" t="s">
        <v>105</v>
      </c>
      <c r="W257" s="115" t="s">
        <v>109</v>
      </c>
      <c r="X257" s="192">
        <v>40701</v>
      </c>
      <c r="Y257" s="132" t="s">
        <v>352</v>
      </c>
      <c r="Z257" s="116"/>
      <c r="AA257" s="117"/>
      <c r="AB257" s="118"/>
      <c r="AC257" s="182" t="s">
        <v>145</v>
      </c>
      <c r="AD257" s="182">
        <v>2525</v>
      </c>
      <c r="AE257" s="74"/>
      <c r="AF257" s="31">
        <v>3360</v>
      </c>
      <c r="AG257" s="119">
        <v>11007504</v>
      </c>
      <c r="AH257" s="119" t="s">
        <v>129</v>
      </c>
      <c r="AI257" s="119">
        <v>11001797</v>
      </c>
      <c r="AJ257" s="119" t="s">
        <v>130</v>
      </c>
      <c r="AK257" s="119">
        <v>11004418</v>
      </c>
      <c r="AL257" s="119" t="s">
        <v>146</v>
      </c>
      <c r="AM257" s="121" t="s">
        <v>23</v>
      </c>
      <c r="AN257" s="120">
        <v>5500</v>
      </c>
      <c r="AO257" s="121"/>
      <c r="AP257" s="122" t="s">
        <v>106</v>
      </c>
      <c r="AQ257" s="51"/>
      <c r="AR257" s="68">
        <v>23</v>
      </c>
      <c r="AS257" s="123" t="s">
        <v>890</v>
      </c>
      <c r="AT257" s="131" t="s">
        <v>132</v>
      </c>
      <c r="AU257" s="131">
        <v>9</v>
      </c>
      <c r="AV257" s="131">
        <v>2520</v>
      </c>
      <c r="AW257" s="131" t="s">
        <v>106</v>
      </c>
      <c r="AX257" s="183">
        <v>40696</v>
      </c>
      <c r="AY257" s="131">
        <v>12</v>
      </c>
      <c r="AZ257" s="131">
        <v>750</v>
      </c>
      <c r="BA257" s="131">
        <v>3360</v>
      </c>
      <c r="BB257" s="125">
        <v>5500</v>
      </c>
      <c r="BC257" s="126">
        <v>280</v>
      </c>
      <c r="BD257" s="124" t="s">
        <v>108</v>
      </c>
      <c r="BE257" s="131">
        <v>280</v>
      </c>
      <c r="BF257" s="136" t="s">
        <v>129</v>
      </c>
      <c r="BG257" s="131"/>
      <c r="BH257" s="213"/>
      <c r="BI257" s="214"/>
      <c r="BJ257" s="215"/>
      <c r="BK257" s="185"/>
    </row>
    <row r="258" spans="1:63" s="52" customFormat="1" ht="17.100000000000001" customHeight="1">
      <c r="A258" s="43">
        <v>1</v>
      </c>
      <c r="B258" s="43">
        <v>2</v>
      </c>
      <c r="C258" s="79"/>
      <c r="D258" s="79">
        <v>2108</v>
      </c>
      <c r="E258" s="11" t="s">
        <v>10</v>
      </c>
      <c r="F258" s="33">
        <v>32</v>
      </c>
      <c r="G258" s="127" t="s">
        <v>114</v>
      </c>
      <c r="H258" s="128">
        <v>1273933</v>
      </c>
      <c r="I258" s="79">
        <v>10045055</v>
      </c>
      <c r="J258" s="259" t="s">
        <v>1095</v>
      </c>
      <c r="K258" s="127">
        <v>350</v>
      </c>
      <c r="L258" s="127" t="s">
        <v>104</v>
      </c>
      <c r="M258" s="127">
        <v>0.23</v>
      </c>
      <c r="N258" s="107">
        <v>0.76</v>
      </c>
      <c r="O258" s="184">
        <v>0</v>
      </c>
      <c r="P258" s="129">
        <v>0.99</v>
      </c>
      <c r="Q258" s="181">
        <v>4</v>
      </c>
      <c r="R258" s="112">
        <v>40701</v>
      </c>
      <c r="S258" s="113">
        <v>-4.29</v>
      </c>
      <c r="T258" s="112">
        <v>40701</v>
      </c>
      <c r="U258" s="113">
        <v>-5.28</v>
      </c>
      <c r="V258" s="130" t="s">
        <v>105</v>
      </c>
      <c r="W258" s="115" t="s">
        <v>109</v>
      </c>
      <c r="X258" s="192">
        <v>40705</v>
      </c>
      <c r="Y258" s="114" t="s">
        <v>352</v>
      </c>
      <c r="Z258" s="116"/>
      <c r="AA258" s="117"/>
      <c r="AB258" s="118"/>
      <c r="AC258" s="182" t="s">
        <v>145</v>
      </c>
      <c r="AD258" s="182">
        <v>3156</v>
      </c>
      <c r="AE258" s="74"/>
      <c r="AF258" s="31">
        <v>4200</v>
      </c>
      <c r="AG258" s="119">
        <v>11007504</v>
      </c>
      <c r="AH258" s="119" t="s">
        <v>129</v>
      </c>
      <c r="AI258" s="119">
        <v>11001797</v>
      </c>
      <c r="AJ258" s="119" t="s">
        <v>130</v>
      </c>
      <c r="AK258" s="119">
        <v>11004418</v>
      </c>
      <c r="AL258" s="119" t="s">
        <v>146</v>
      </c>
      <c r="AM258" s="121" t="s">
        <v>23</v>
      </c>
      <c r="AN258" s="120">
        <v>5500</v>
      </c>
      <c r="AO258" s="121"/>
      <c r="AP258" s="122" t="s">
        <v>106</v>
      </c>
      <c r="AQ258" s="51"/>
      <c r="AR258" s="68">
        <v>23</v>
      </c>
      <c r="AS258" s="123" t="s">
        <v>890</v>
      </c>
      <c r="AT258" s="131" t="s">
        <v>107</v>
      </c>
      <c r="AU258" s="131">
        <v>9</v>
      </c>
      <c r="AV258" s="131">
        <v>3150</v>
      </c>
      <c r="AW258" s="131" t="s">
        <v>106</v>
      </c>
      <c r="AX258" s="183">
        <v>40696</v>
      </c>
      <c r="AY258" s="131">
        <v>12</v>
      </c>
      <c r="AZ258" s="131">
        <v>750</v>
      </c>
      <c r="BA258" s="131">
        <v>4200</v>
      </c>
      <c r="BB258" s="125">
        <v>5500</v>
      </c>
      <c r="BC258" s="126">
        <v>350</v>
      </c>
      <c r="BD258" s="124" t="s">
        <v>108</v>
      </c>
      <c r="BE258" s="131">
        <v>350</v>
      </c>
      <c r="BF258" s="136" t="s">
        <v>1096</v>
      </c>
      <c r="BG258" s="131"/>
      <c r="BH258" s="213"/>
      <c r="BI258" s="214"/>
      <c r="BJ258" s="215"/>
      <c r="BK258" s="185"/>
    </row>
    <row r="259" spans="1:63" s="52" customFormat="1" ht="15">
      <c r="A259" s="43">
        <v>1</v>
      </c>
      <c r="B259" s="43">
        <v>1</v>
      </c>
      <c r="C259" s="79"/>
      <c r="D259" s="43">
        <v>2108</v>
      </c>
      <c r="E259" s="11" t="s">
        <v>10</v>
      </c>
      <c r="F259" s="33">
        <v>32</v>
      </c>
      <c r="G259" s="127" t="s">
        <v>114</v>
      </c>
      <c r="H259" s="139">
        <v>1273939</v>
      </c>
      <c r="I259" s="79">
        <v>10045061</v>
      </c>
      <c r="J259" s="127" t="s">
        <v>422</v>
      </c>
      <c r="K259" s="127">
        <v>2413</v>
      </c>
      <c r="L259" s="127" t="s">
        <v>104</v>
      </c>
      <c r="M259" s="127">
        <v>0.23</v>
      </c>
      <c r="N259" s="107">
        <v>2.63</v>
      </c>
      <c r="O259" s="184">
        <v>0</v>
      </c>
      <c r="P259" s="129">
        <v>2.86</v>
      </c>
      <c r="Q259" s="181">
        <v>3</v>
      </c>
      <c r="R259" s="112">
        <v>40701</v>
      </c>
      <c r="S259" s="113">
        <v>-5.28</v>
      </c>
      <c r="T259" s="112">
        <v>40701</v>
      </c>
      <c r="U259" s="113">
        <v>-8.14</v>
      </c>
      <c r="V259" s="130" t="s">
        <v>105</v>
      </c>
      <c r="W259" s="115" t="s">
        <v>109</v>
      </c>
      <c r="X259" s="192">
        <v>40704</v>
      </c>
      <c r="Y259" s="132" t="s">
        <v>352</v>
      </c>
      <c r="Z259" s="116"/>
      <c r="AA259" s="117"/>
      <c r="AB259" s="118"/>
      <c r="AC259" s="182" t="s">
        <v>145</v>
      </c>
      <c r="AD259" s="182">
        <v>10859</v>
      </c>
      <c r="AE259" s="74"/>
      <c r="AF259" s="31">
        <v>14478</v>
      </c>
      <c r="AG259" s="119">
        <v>11007504</v>
      </c>
      <c r="AH259" s="119" t="s">
        <v>129</v>
      </c>
      <c r="AI259" s="119">
        <v>11001797</v>
      </c>
      <c r="AJ259" s="119" t="s">
        <v>130</v>
      </c>
      <c r="AK259" s="119">
        <v>11004418</v>
      </c>
      <c r="AL259" s="119" t="s">
        <v>146</v>
      </c>
      <c r="AM259" s="121" t="s">
        <v>23</v>
      </c>
      <c r="AN259" s="120">
        <v>5500</v>
      </c>
      <c r="AO259" s="121"/>
      <c r="AP259" s="122" t="s">
        <v>106</v>
      </c>
      <c r="AQ259" s="51">
        <v>2108</v>
      </c>
      <c r="AR259" s="68">
        <v>23</v>
      </c>
      <c r="AS259" s="123" t="s">
        <v>890</v>
      </c>
      <c r="AT259" s="131" t="s">
        <v>107</v>
      </c>
      <c r="AU259" s="131">
        <v>4.5</v>
      </c>
      <c r="AV259" s="131">
        <v>10858.5</v>
      </c>
      <c r="AW259" s="131" t="s">
        <v>106</v>
      </c>
      <c r="AX259" s="183">
        <v>40696</v>
      </c>
      <c r="AY259" s="131">
        <v>6</v>
      </c>
      <c r="AZ259" s="131">
        <v>750</v>
      </c>
      <c r="BA259" s="131">
        <v>14478</v>
      </c>
      <c r="BB259" s="125">
        <v>5500</v>
      </c>
      <c r="BC259" s="126">
        <v>1207</v>
      </c>
      <c r="BD259" s="124" t="s">
        <v>108</v>
      </c>
      <c r="BE259" s="131">
        <v>2413</v>
      </c>
      <c r="BF259" s="136" t="s">
        <v>129</v>
      </c>
      <c r="BG259" s="131"/>
      <c r="BH259" s="213"/>
      <c r="BI259" s="214"/>
      <c r="BJ259" s="215"/>
      <c r="BK259" s="185"/>
    </row>
    <row r="260" spans="1:63" s="52" customFormat="1" ht="14.25">
      <c r="A260" s="43">
        <v>0</v>
      </c>
      <c r="B260" s="43">
        <v>0</v>
      </c>
      <c r="C260" s="79"/>
      <c r="D260" s="79" t="s">
        <v>39</v>
      </c>
      <c r="E260" s="11" t="s">
        <v>10</v>
      </c>
      <c r="F260" s="33" t="e">
        <v>#N/A</v>
      </c>
      <c r="G260" s="127"/>
      <c r="H260" s="105"/>
      <c r="I260" s="79"/>
      <c r="J260" s="127" t="s">
        <v>258</v>
      </c>
      <c r="K260" s="127"/>
      <c r="L260" s="127"/>
      <c r="M260" s="127"/>
      <c r="N260" s="129">
        <v>2</v>
      </c>
      <c r="O260" s="184">
        <v>0</v>
      </c>
      <c r="P260" s="129">
        <v>2</v>
      </c>
      <c r="Q260" s="181"/>
      <c r="R260" s="112">
        <v>40701</v>
      </c>
      <c r="S260" s="113">
        <v>-8.14</v>
      </c>
      <c r="T260" s="112">
        <v>40701</v>
      </c>
      <c r="U260" s="113">
        <v>-10.14</v>
      </c>
      <c r="V260" s="130"/>
      <c r="W260" s="115"/>
      <c r="X260" s="192"/>
      <c r="Y260" s="132" t="s">
        <v>259</v>
      </c>
      <c r="Z260" s="116"/>
      <c r="AA260" s="117"/>
      <c r="AB260" s="118"/>
      <c r="AC260" s="182"/>
      <c r="AD260" s="182"/>
      <c r="AE260" s="74"/>
      <c r="AF260" s="31">
        <v>0</v>
      </c>
      <c r="AG260" s="119"/>
      <c r="AH260" s="119"/>
      <c r="AI260" s="119"/>
      <c r="AJ260" s="119"/>
      <c r="AK260" s="119"/>
      <c r="AL260" s="119"/>
      <c r="AM260" s="121" t="s">
        <v>23</v>
      </c>
      <c r="AN260" s="120"/>
      <c r="AO260" s="121"/>
      <c r="AP260" s="122">
        <v>0</v>
      </c>
      <c r="AQ260" s="51" t="s">
        <v>39</v>
      </c>
      <c r="AR260" s="68">
        <v>23</v>
      </c>
      <c r="AS260" s="123" t="s">
        <v>890</v>
      </c>
      <c r="AT260" s="131" t="s">
        <v>260</v>
      </c>
      <c r="AU260" s="131"/>
      <c r="AV260" s="131"/>
      <c r="AW260" s="131"/>
      <c r="AX260" s="183"/>
      <c r="AY260" s="131"/>
      <c r="AZ260" s="131"/>
      <c r="BA260" s="131"/>
      <c r="BB260" s="125">
        <v>0</v>
      </c>
      <c r="BC260" s="126">
        <v>0</v>
      </c>
      <c r="BD260" s="124"/>
      <c r="BE260" s="131">
        <v>0</v>
      </c>
      <c r="BF260" s="136"/>
      <c r="BG260" s="131"/>
      <c r="BH260" s="213"/>
      <c r="BI260" s="214"/>
      <c r="BJ260" s="215"/>
      <c r="BK260" s="185"/>
    </row>
    <row r="261" spans="1:63" s="52" customFormat="1" ht="14.25">
      <c r="A261" s="43">
        <v>1</v>
      </c>
      <c r="B261" s="43">
        <v>1</v>
      </c>
      <c r="C261" s="79"/>
      <c r="D261" s="43">
        <v>1109</v>
      </c>
      <c r="E261" s="11" t="s">
        <v>10</v>
      </c>
      <c r="F261" s="33">
        <v>11</v>
      </c>
      <c r="G261" s="127" t="s">
        <v>114</v>
      </c>
      <c r="H261" s="105">
        <v>1275174</v>
      </c>
      <c r="I261" s="79">
        <v>10044762</v>
      </c>
      <c r="J261" s="127" t="s">
        <v>280</v>
      </c>
      <c r="K261" s="127">
        <v>165</v>
      </c>
      <c r="L261" s="127" t="s">
        <v>104</v>
      </c>
      <c r="M261" s="127">
        <v>0.23</v>
      </c>
      <c r="N261" s="129">
        <v>0.36</v>
      </c>
      <c r="O261" s="184">
        <v>0</v>
      </c>
      <c r="P261" s="129">
        <v>0.59</v>
      </c>
      <c r="Q261" s="181">
        <v>-4</v>
      </c>
      <c r="R261" s="112">
        <v>40701</v>
      </c>
      <c r="S261" s="113">
        <v>-10.14</v>
      </c>
      <c r="T261" s="112">
        <v>40701</v>
      </c>
      <c r="U261" s="113">
        <v>-10.73</v>
      </c>
      <c r="V261" s="130" t="s">
        <v>105</v>
      </c>
      <c r="W261" s="115" t="s">
        <v>109</v>
      </c>
      <c r="X261" s="192">
        <v>40697</v>
      </c>
      <c r="Y261" s="132" t="s">
        <v>352</v>
      </c>
      <c r="Z261" s="116"/>
      <c r="AA261" s="117"/>
      <c r="AB261" s="118"/>
      <c r="AC261" s="182" t="s">
        <v>134</v>
      </c>
      <c r="AD261" s="182">
        <v>1485</v>
      </c>
      <c r="AE261" s="74"/>
      <c r="AF261" s="31">
        <v>1980</v>
      </c>
      <c r="AG261" s="119">
        <v>11007040</v>
      </c>
      <c r="AH261" s="119" t="s">
        <v>218</v>
      </c>
      <c r="AI261" s="119">
        <v>11007423</v>
      </c>
      <c r="AJ261" s="119" t="s">
        <v>219</v>
      </c>
      <c r="AK261" s="119"/>
      <c r="AL261" s="119"/>
      <c r="AM261" s="121" t="s">
        <v>23</v>
      </c>
      <c r="AN261" s="120">
        <v>5500</v>
      </c>
      <c r="AO261" s="121"/>
      <c r="AP261" s="122" t="s">
        <v>106</v>
      </c>
      <c r="AQ261" s="51"/>
      <c r="AR261" s="68">
        <v>23</v>
      </c>
      <c r="AS261" s="123" t="s">
        <v>890</v>
      </c>
      <c r="AT261" s="131" t="s">
        <v>132</v>
      </c>
      <c r="AU261" s="131">
        <v>9</v>
      </c>
      <c r="AV261" s="131">
        <v>1485</v>
      </c>
      <c r="AW261" s="131" t="s">
        <v>106</v>
      </c>
      <c r="AX261" s="183">
        <v>40696</v>
      </c>
      <c r="AY261" s="131">
        <v>12</v>
      </c>
      <c r="AZ261" s="131">
        <v>750</v>
      </c>
      <c r="BA261" s="131">
        <v>1980</v>
      </c>
      <c r="BB261" s="125">
        <v>5500</v>
      </c>
      <c r="BC261" s="126">
        <v>165</v>
      </c>
      <c r="BD261" s="124" t="s">
        <v>108</v>
      </c>
      <c r="BE261" s="131">
        <v>165</v>
      </c>
      <c r="BF261" s="136" t="s">
        <v>1097</v>
      </c>
      <c r="BG261" s="131"/>
      <c r="BH261" s="213"/>
      <c r="BI261" s="214"/>
      <c r="BJ261" s="215"/>
      <c r="BK261" s="185"/>
    </row>
    <row r="262" spans="1:63" s="52" customFormat="1" ht="14.25">
      <c r="A262" s="43">
        <v>1</v>
      </c>
      <c r="B262" s="43">
        <v>1</v>
      </c>
      <c r="C262" s="79"/>
      <c r="D262" s="79">
        <v>1109</v>
      </c>
      <c r="E262" s="11" t="s">
        <v>10</v>
      </c>
      <c r="F262" s="33">
        <v>11</v>
      </c>
      <c r="G262" s="127" t="s">
        <v>114</v>
      </c>
      <c r="H262" s="105">
        <v>1273944</v>
      </c>
      <c r="I262" s="79">
        <v>10051673</v>
      </c>
      <c r="J262" s="127" t="s">
        <v>1098</v>
      </c>
      <c r="K262" s="127">
        <v>188</v>
      </c>
      <c r="L262" s="127" t="s">
        <v>104</v>
      </c>
      <c r="M262" s="127">
        <v>0.23</v>
      </c>
      <c r="N262" s="107">
        <v>0.41</v>
      </c>
      <c r="O262" s="184">
        <v>0</v>
      </c>
      <c r="P262" s="129">
        <v>0.64</v>
      </c>
      <c r="Q262" s="181">
        <v>3</v>
      </c>
      <c r="R262" s="112">
        <v>40701</v>
      </c>
      <c r="S262" s="113">
        <v>-10.73</v>
      </c>
      <c r="T262" s="112">
        <v>40701</v>
      </c>
      <c r="U262" s="113">
        <v>-11.37</v>
      </c>
      <c r="V262" s="130" t="s">
        <v>105</v>
      </c>
      <c r="W262" s="115" t="s">
        <v>109</v>
      </c>
      <c r="X262" s="192">
        <v>40704</v>
      </c>
      <c r="Y262" s="134" t="s">
        <v>303</v>
      </c>
      <c r="Z262" s="116"/>
      <c r="AA262" s="117"/>
      <c r="AB262" s="118"/>
      <c r="AC262" s="182" t="s">
        <v>134</v>
      </c>
      <c r="AD262" s="182">
        <v>1697</v>
      </c>
      <c r="AE262" s="74"/>
      <c r="AF262" s="31">
        <v>2256</v>
      </c>
      <c r="AG262" s="119">
        <v>11007040</v>
      </c>
      <c r="AH262" s="119" t="s">
        <v>218</v>
      </c>
      <c r="AI262" s="119">
        <v>11007423</v>
      </c>
      <c r="AJ262" s="119" t="s">
        <v>219</v>
      </c>
      <c r="AK262" s="119"/>
      <c r="AL262" s="119"/>
      <c r="AM262" s="121" t="s">
        <v>23</v>
      </c>
      <c r="AN262" s="120">
        <v>5500</v>
      </c>
      <c r="AO262" s="121"/>
      <c r="AP262" s="122" t="s">
        <v>106</v>
      </c>
      <c r="AQ262" s="51"/>
      <c r="AR262" s="68">
        <v>23</v>
      </c>
      <c r="AS262" s="123" t="s">
        <v>890</v>
      </c>
      <c r="AT262" s="131" t="s">
        <v>107</v>
      </c>
      <c r="AU262" s="131">
        <v>9</v>
      </c>
      <c r="AV262" s="131">
        <v>1692</v>
      </c>
      <c r="AW262" s="131" t="s">
        <v>106</v>
      </c>
      <c r="AX262" s="183">
        <v>40696</v>
      </c>
      <c r="AY262" s="131">
        <v>12</v>
      </c>
      <c r="AZ262" s="131">
        <v>750</v>
      </c>
      <c r="BA262" s="131">
        <v>2256</v>
      </c>
      <c r="BB262" s="125">
        <v>5500</v>
      </c>
      <c r="BC262" s="126">
        <v>188</v>
      </c>
      <c r="BD262" s="124" t="s">
        <v>108</v>
      </c>
      <c r="BE262" s="131">
        <v>188</v>
      </c>
      <c r="BF262" s="136" t="s">
        <v>218</v>
      </c>
      <c r="BG262" s="131"/>
      <c r="BH262" s="213"/>
      <c r="BI262" s="214"/>
      <c r="BJ262" s="215"/>
      <c r="BK262" s="185"/>
    </row>
    <row r="263" spans="1:63" s="52" customFormat="1" ht="14.25">
      <c r="A263" s="43">
        <v>1</v>
      </c>
      <c r="B263" s="43">
        <v>2</v>
      </c>
      <c r="C263" s="79"/>
      <c r="D263" s="79">
        <v>1109</v>
      </c>
      <c r="E263" s="11" t="s">
        <v>10</v>
      </c>
      <c r="F263" s="33">
        <v>11</v>
      </c>
      <c r="G263" s="127" t="s">
        <v>114</v>
      </c>
      <c r="H263" s="105">
        <v>1273475</v>
      </c>
      <c r="I263" s="79">
        <v>10044630</v>
      </c>
      <c r="J263" s="127" t="s">
        <v>450</v>
      </c>
      <c r="K263" s="127">
        <v>90</v>
      </c>
      <c r="L263" s="127" t="s">
        <v>104</v>
      </c>
      <c r="M263" s="127">
        <v>0.23</v>
      </c>
      <c r="N263" s="107">
        <v>0.2</v>
      </c>
      <c r="O263" s="184">
        <v>0</v>
      </c>
      <c r="P263" s="129">
        <v>0.43</v>
      </c>
      <c r="Q263" s="181">
        <v>4</v>
      </c>
      <c r="R263" s="112">
        <v>40701</v>
      </c>
      <c r="S263" s="113">
        <v>-11.37</v>
      </c>
      <c r="T263" s="112">
        <v>40701</v>
      </c>
      <c r="U263" s="113">
        <v>-11.8</v>
      </c>
      <c r="V263" s="130" t="s">
        <v>105</v>
      </c>
      <c r="W263" s="115" t="s">
        <v>109</v>
      </c>
      <c r="X263" s="192">
        <v>40705</v>
      </c>
      <c r="Y263" s="132" t="s">
        <v>303</v>
      </c>
      <c r="Z263" s="116"/>
      <c r="AA263" s="117"/>
      <c r="AB263" s="118"/>
      <c r="AC263" s="182" t="s">
        <v>134</v>
      </c>
      <c r="AD263" s="182">
        <v>810</v>
      </c>
      <c r="AE263" s="74"/>
      <c r="AF263" s="31">
        <v>1080</v>
      </c>
      <c r="AG263" s="119">
        <v>11007040</v>
      </c>
      <c r="AH263" s="119" t="s">
        <v>218</v>
      </c>
      <c r="AI263" s="119">
        <v>11007423</v>
      </c>
      <c r="AJ263" s="119" t="s">
        <v>219</v>
      </c>
      <c r="AK263" s="119"/>
      <c r="AL263" s="119"/>
      <c r="AM263" s="121" t="s">
        <v>23</v>
      </c>
      <c r="AN263" s="120">
        <v>5500</v>
      </c>
      <c r="AO263" s="121"/>
      <c r="AP263" s="122" t="s">
        <v>106</v>
      </c>
      <c r="AQ263" s="51"/>
      <c r="AR263" s="68">
        <v>23</v>
      </c>
      <c r="AS263" s="123" t="s">
        <v>890</v>
      </c>
      <c r="AT263" s="131" t="s">
        <v>107</v>
      </c>
      <c r="AU263" s="131">
        <v>9</v>
      </c>
      <c r="AV263" s="131">
        <v>810</v>
      </c>
      <c r="AW263" s="131" t="s">
        <v>106</v>
      </c>
      <c r="AX263" s="183">
        <v>40696</v>
      </c>
      <c r="AY263" s="131">
        <v>12</v>
      </c>
      <c r="AZ263" s="131">
        <v>750</v>
      </c>
      <c r="BA263" s="131">
        <v>1080</v>
      </c>
      <c r="BB263" s="125">
        <v>5500</v>
      </c>
      <c r="BC263" s="126">
        <v>90</v>
      </c>
      <c r="BD263" s="124" t="s">
        <v>108</v>
      </c>
      <c r="BE263" s="131">
        <v>90</v>
      </c>
      <c r="BF263" s="136" t="s">
        <v>1099</v>
      </c>
      <c r="BG263" s="131"/>
      <c r="BH263" s="213"/>
      <c r="BI263" s="214"/>
      <c r="BJ263" s="215"/>
      <c r="BK263" s="185"/>
    </row>
    <row r="264" spans="1:63" s="52" customFormat="1" ht="14.25">
      <c r="A264" s="43">
        <v>1</v>
      </c>
      <c r="B264" s="43">
        <v>2</v>
      </c>
      <c r="C264" s="79"/>
      <c r="D264" s="79">
        <v>1109</v>
      </c>
      <c r="E264" s="11" t="s">
        <v>10</v>
      </c>
      <c r="F264" s="33">
        <v>11</v>
      </c>
      <c r="G264" s="127" t="s">
        <v>114</v>
      </c>
      <c r="H264" s="105">
        <v>1274488</v>
      </c>
      <c r="I264" s="79">
        <v>10044597</v>
      </c>
      <c r="J264" s="127" t="s">
        <v>1100</v>
      </c>
      <c r="K264" s="127">
        <v>176</v>
      </c>
      <c r="L264" s="127" t="s">
        <v>104</v>
      </c>
      <c r="M264" s="127">
        <v>0.23</v>
      </c>
      <c r="N264" s="107">
        <v>0.19</v>
      </c>
      <c r="O264" s="184">
        <v>0</v>
      </c>
      <c r="P264" s="129">
        <v>0.42</v>
      </c>
      <c r="Q264" s="181">
        <v>3</v>
      </c>
      <c r="R264" s="112">
        <v>40701</v>
      </c>
      <c r="S264" s="113">
        <v>-11.8</v>
      </c>
      <c r="T264" s="112">
        <v>40701</v>
      </c>
      <c r="U264" s="113">
        <v>-12.22</v>
      </c>
      <c r="V264" s="130" t="s">
        <v>105</v>
      </c>
      <c r="W264" s="115" t="s">
        <v>109</v>
      </c>
      <c r="X264" s="192">
        <v>40704</v>
      </c>
      <c r="Y264" s="132" t="s">
        <v>303</v>
      </c>
      <c r="Z264" s="116"/>
      <c r="AA264" s="117"/>
      <c r="AB264" s="118"/>
      <c r="AC264" s="182" t="s">
        <v>134</v>
      </c>
      <c r="AD264" s="182">
        <v>792</v>
      </c>
      <c r="AE264" s="74"/>
      <c r="AF264" s="31">
        <v>1056</v>
      </c>
      <c r="AG264" s="119">
        <v>11007042</v>
      </c>
      <c r="AH264" s="119" t="s">
        <v>135</v>
      </c>
      <c r="AI264" s="119">
        <v>11004791</v>
      </c>
      <c r="AJ264" s="119" t="s">
        <v>120</v>
      </c>
      <c r="AK264" s="119">
        <v>11007436</v>
      </c>
      <c r="AL264" s="119" t="s">
        <v>136</v>
      </c>
      <c r="AM264" s="121" t="s">
        <v>23</v>
      </c>
      <c r="AN264" s="120">
        <v>5500</v>
      </c>
      <c r="AO264" s="121"/>
      <c r="AP264" s="122" t="s">
        <v>106</v>
      </c>
      <c r="AQ264" s="51">
        <v>1109</v>
      </c>
      <c r="AR264" s="68">
        <v>23</v>
      </c>
      <c r="AS264" s="123" t="s">
        <v>890</v>
      </c>
      <c r="AT264" s="131" t="s">
        <v>107</v>
      </c>
      <c r="AU264" s="131">
        <v>4.5</v>
      </c>
      <c r="AV264" s="131">
        <v>792</v>
      </c>
      <c r="AW264" s="131" t="s">
        <v>106</v>
      </c>
      <c r="AX264" s="183">
        <v>40696</v>
      </c>
      <c r="AY264" s="131">
        <v>6</v>
      </c>
      <c r="AZ264" s="131">
        <v>750</v>
      </c>
      <c r="BA264" s="131">
        <v>1056</v>
      </c>
      <c r="BB264" s="125">
        <v>5500</v>
      </c>
      <c r="BC264" s="126">
        <v>88</v>
      </c>
      <c r="BD264" s="124" t="s">
        <v>108</v>
      </c>
      <c r="BE264" s="131">
        <v>176</v>
      </c>
      <c r="BF264" s="136" t="s">
        <v>135</v>
      </c>
      <c r="BG264" s="131"/>
      <c r="BH264" s="213"/>
      <c r="BI264" s="214"/>
      <c r="BJ264" s="215"/>
      <c r="BK264" s="185"/>
    </row>
    <row r="265" spans="1:63" s="52" customFormat="1" ht="17.100000000000001" customHeight="1">
      <c r="A265" s="43">
        <v>1</v>
      </c>
      <c r="B265" s="43">
        <v>1</v>
      </c>
      <c r="C265" s="79"/>
      <c r="D265" s="79">
        <v>1113</v>
      </c>
      <c r="E265" s="11">
        <v>0</v>
      </c>
      <c r="F265" s="33">
        <v>13</v>
      </c>
      <c r="G265" s="127" t="s">
        <v>114</v>
      </c>
      <c r="H265" s="105">
        <v>1274493</v>
      </c>
      <c r="I265" s="79">
        <v>10054114</v>
      </c>
      <c r="J265" s="127" t="s">
        <v>1101</v>
      </c>
      <c r="K265" s="127">
        <v>84</v>
      </c>
      <c r="L265" s="127" t="s">
        <v>104</v>
      </c>
      <c r="M265" s="127">
        <v>0.23</v>
      </c>
      <c r="N265" s="107">
        <v>0.09</v>
      </c>
      <c r="O265" s="184">
        <v>0.17</v>
      </c>
      <c r="P265" s="129">
        <v>0.32</v>
      </c>
      <c r="Q265" s="181">
        <v>3</v>
      </c>
      <c r="R265" s="112">
        <v>40701</v>
      </c>
      <c r="S265" s="113">
        <v>-12.22</v>
      </c>
      <c r="T265" s="112">
        <v>40701</v>
      </c>
      <c r="U265" s="113">
        <v>-12.54</v>
      </c>
      <c r="V265" s="130" t="s">
        <v>105</v>
      </c>
      <c r="W265" s="115" t="s">
        <v>109</v>
      </c>
      <c r="X265" s="192">
        <v>40704</v>
      </c>
      <c r="Y265" s="132" t="s">
        <v>303</v>
      </c>
      <c r="Z265" s="116"/>
      <c r="AA265" s="117"/>
      <c r="AB265" s="118"/>
      <c r="AC265" s="182" t="s">
        <v>349</v>
      </c>
      <c r="AD265" s="182">
        <v>380</v>
      </c>
      <c r="AE265" s="74"/>
      <c r="AF265" s="31">
        <v>504</v>
      </c>
      <c r="AG265" s="119">
        <v>11007037</v>
      </c>
      <c r="AH265" s="119" t="s">
        <v>141</v>
      </c>
      <c r="AI265" s="119">
        <v>11004791</v>
      </c>
      <c r="AJ265" s="119" t="s">
        <v>120</v>
      </c>
      <c r="AK265" s="119">
        <v>11007435</v>
      </c>
      <c r="AL265" s="119" t="s">
        <v>140</v>
      </c>
      <c r="AM265" s="121" t="s">
        <v>23</v>
      </c>
      <c r="AN265" s="120">
        <v>5500</v>
      </c>
      <c r="AO265" s="121"/>
      <c r="AP265" s="122" t="s">
        <v>106</v>
      </c>
      <c r="AQ265" s="51">
        <v>1113</v>
      </c>
      <c r="AR265" s="68">
        <v>23</v>
      </c>
      <c r="AS265" s="123" t="s">
        <v>890</v>
      </c>
      <c r="AT265" s="131" t="s">
        <v>107</v>
      </c>
      <c r="AU265" s="131">
        <v>4.5</v>
      </c>
      <c r="AV265" s="131">
        <v>378</v>
      </c>
      <c r="AW265" s="131" t="s">
        <v>106</v>
      </c>
      <c r="AX265" s="183">
        <v>40696</v>
      </c>
      <c r="AY265" s="131">
        <v>6</v>
      </c>
      <c r="AZ265" s="131">
        <v>750</v>
      </c>
      <c r="BA265" s="131">
        <v>504</v>
      </c>
      <c r="BB265" s="125">
        <v>5500</v>
      </c>
      <c r="BC265" s="126">
        <v>42</v>
      </c>
      <c r="BD265" s="124" t="s">
        <v>108</v>
      </c>
      <c r="BE265" s="131">
        <v>84</v>
      </c>
      <c r="BF265" s="136" t="s">
        <v>398</v>
      </c>
      <c r="BG265" s="131"/>
      <c r="BH265" s="213"/>
      <c r="BI265" s="214"/>
      <c r="BJ265" s="215"/>
      <c r="BK265" s="185"/>
    </row>
    <row r="266" spans="1:63" s="52" customFormat="1" ht="14.25">
      <c r="A266" s="43">
        <v>1</v>
      </c>
      <c r="B266" s="43">
        <v>1</v>
      </c>
      <c r="C266" s="79"/>
      <c r="D266" s="79">
        <v>1113</v>
      </c>
      <c r="E266" s="11" t="s">
        <v>10</v>
      </c>
      <c r="F266" s="33">
        <v>13</v>
      </c>
      <c r="G266" s="127" t="s">
        <v>114</v>
      </c>
      <c r="H266" s="105">
        <v>1274494</v>
      </c>
      <c r="I266" s="79">
        <v>10054122</v>
      </c>
      <c r="J266" s="127" t="s">
        <v>1102</v>
      </c>
      <c r="K266" s="127">
        <v>126</v>
      </c>
      <c r="L266" s="127" t="s">
        <v>104</v>
      </c>
      <c r="M266" s="127">
        <v>0.23</v>
      </c>
      <c r="N266" s="107">
        <v>0.27</v>
      </c>
      <c r="O266" s="184">
        <v>0</v>
      </c>
      <c r="P266" s="129">
        <v>0.5</v>
      </c>
      <c r="Q266" s="181">
        <v>2</v>
      </c>
      <c r="R266" s="112">
        <v>40701</v>
      </c>
      <c r="S266" s="113">
        <v>-12.54</v>
      </c>
      <c r="T266" s="112">
        <v>40701</v>
      </c>
      <c r="U266" s="113">
        <v>-13.04</v>
      </c>
      <c r="V266" s="130" t="s">
        <v>105</v>
      </c>
      <c r="W266" s="115" t="s">
        <v>109</v>
      </c>
      <c r="X266" s="192">
        <v>40703</v>
      </c>
      <c r="Y266" s="134" t="s">
        <v>352</v>
      </c>
      <c r="Z266" s="116"/>
      <c r="AA266" s="117"/>
      <c r="AB266" s="118"/>
      <c r="AC266" s="182" t="s">
        <v>349</v>
      </c>
      <c r="AD266" s="182">
        <v>1141</v>
      </c>
      <c r="AE266" s="74"/>
      <c r="AF266" s="31">
        <v>1512</v>
      </c>
      <c r="AG266" s="119">
        <v>11007037</v>
      </c>
      <c r="AH266" s="119" t="s">
        <v>141</v>
      </c>
      <c r="AI266" s="119">
        <v>11004791</v>
      </c>
      <c r="AJ266" s="119" t="s">
        <v>120</v>
      </c>
      <c r="AK266" s="119">
        <v>11007435</v>
      </c>
      <c r="AL266" s="119" t="s">
        <v>140</v>
      </c>
      <c r="AM266" s="121" t="s">
        <v>23</v>
      </c>
      <c r="AN266" s="120">
        <v>5500</v>
      </c>
      <c r="AO266" s="121"/>
      <c r="AP266" s="122" t="s">
        <v>106</v>
      </c>
      <c r="AQ266" s="51"/>
      <c r="AR266" s="68">
        <v>23</v>
      </c>
      <c r="AS266" s="123" t="s">
        <v>351</v>
      </c>
      <c r="AT266" s="131" t="s">
        <v>113</v>
      </c>
      <c r="AU266" s="131">
        <v>9</v>
      </c>
      <c r="AV266" s="131">
        <v>1134</v>
      </c>
      <c r="AW266" s="131" t="s">
        <v>106</v>
      </c>
      <c r="AX266" s="183">
        <v>40696</v>
      </c>
      <c r="AY266" s="131">
        <v>12</v>
      </c>
      <c r="AZ266" s="131">
        <v>750</v>
      </c>
      <c r="BA266" s="131">
        <v>1512</v>
      </c>
      <c r="BB266" s="125">
        <v>5500</v>
      </c>
      <c r="BC266" s="126">
        <v>126</v>
      </c>
      <c r="BD266" s="124" t="s">
        <v>108</v>
      </c>
      <c r="BE266" s="131">
        <v>126</v>
      </c>
      <c r="BF266" s="136" t="s">
        <v>398</v>
      </c>
      <c r="BG266" s="131"/>
      <c r="BH266" s="213"/>
      <c r="BI266" s="214"/>
      <c r="BJ266" s="215"/>
      <c r="BK266" s="185"/>
    </row>
    <row r="267" spans="1:63" s="52" customFormat="1" ht="14.25">
      <c r="A267" s="43">
        <v>1</v>
      </c>
      <c r="B267" s="43">
        <v>2</v>
      </c>
      <c r="C267" s="79"/>
      <c r="D267" s="79">
        <v>1113</v>
      </c>
      <c r="E267" s="11" t="s">
        <v>10</v>
      </c>
      <c r="F267" s="33">
        <v>13</v>
      </c>
      <c r="G267" s="127" t="s">
        <v>114</v>
      </c>
      <c r="H267" s="105">
        <v>1274307</v>
      </c>
      <c r="I267" s="79">
        <v>10044571</v>
      </c>
      <c r="J267" s="127" t="s">
        <v>1103</v>
      </c>
      <c r="K267" s="127">
        <v>192</v>
      </c>
      <c r="L267" s="127" t="s">
        <v>104</v>
      </c>
      <c r="M267" s="127">
        <v>0.23</v>
      </c>
      <c r="N267" s="107">
        <v>0.42</v>
      </c>
      <c r="O267" s="184">
        <v>0</v>
      </c>
      <c r="P267" s="129">
        <v>0.65</v>
      </c>
      <c r="Q267" s="181">
        <v>10</v>
      </c>
      <c r="R267" s="112">
        <v>40701</v>
      </c>
      <c r="S267" s="113">
        <v>-13.04</v>
      </c>
      <c r="T267" s="112">
        <v>40701</v>
      </c>
      <c r="U267" s="113">
        <v>-13.69</v>
      </c>
      <c r="V267" s="130" t="s">
        <v>105</v>
      </c>
      <c r="W267" s="115" t="s">
        <v>109</v>
      </c>
      <c r="X267" s="192">
        <v>40711</v>
      </c>
      <c r="Y267" s="134" t="s">
        <v>352</v>
      </c>
      <c r="Z267" s="116"/>
      <c r="AA267" s="117"/>
      <c r="AB267" s="118"/>
      <c r="AC267" s="182" t="s">
        <v>349</v>
      </c>
      <c r="AD267" s="182">
        <v>1728</v>
      </c>
      <c r="AE267" s="74"/>
      <c r="AF267" s="31">
        <v>2304</v>
      </c>
      <c r="AG267" s="119">
        <v>11007039</v>
      </c>
      <c r="AH267" s="119" t="s">
        <v>156</v>
      </c>
      <c r="AI267" s="119">
        <v>11005544</v>
      </c>
      <c r="AJ267" s="119" t="s">
        <v>157</v>
      </c>
      <c r="AK267" s="119"/>
      <c r="AL267" s="119"/>
      <c r="AM267" s="121" t="s">
        <v>23</v>
      </c>
      <c r="AN267" s="120">
        <v>5500</v>
      </c>
      <c r="AO267" s="121"/>
      <c r="AP267" s="122" t="s">
        <v>106</v>
      </c>
      <c r="AQ267" s="51">
        <v>1113</v>
      </c>
      <c r="AR267" s="68">
        <v>23</v>
      </c>
      <c r="AS267" s="123" t="s">
        <v>351</v>
      </c>
      <c r="AT267" s="131" t="s">
        <v>107</v>
      </c>
      <c r="AU267" s="131">
        <v>9</v>
      </c>
      <c r="AV267" s="131">
        <v>1728</v>
      </c>
      <c r="AW267" s="131" t="s">
        <v>106</v>
      </c>
      <c r="AX267" s="183">
        <v>1</v>
      </c>
      <c r="AY267" s="131">
        <v>12</v>
      </c>
      <c r="AZ267" s="131">
        <v>750</v>
      </c>
      <c r="BA267" s="131">
        <v>2304</v>
      </c>
      <c r="BB267" s="125">
        <v>5500</v>
      </c>
      <c r="BC267" s="126">
        <v>192</v>
      </c>
      <c r="BD267" s="124" t="s">
        <v>108</v>
      </c>
      <c r="BE267" s="131">
        <v>192</v>
      </c>
      <c r="BF267" s="136"/>
      <c r="BG267" s="131"/>
      <c r="BH267" s="213"/>
      <c r="BI267" s="214"/>
      <c r="BJ267" s="215"/>
      <c r="BK267" s="185"/>
    </row>
    <row r="268" spans="1:63" s="52" customFormat="1" ht="14.25">
      <c r="A268" s="43">
        <v>1</v>
      </c>
      <c r="B268" s="43">
        <v>1</v>
      </c>
      <c r="C268" s="79"/>
      <c r="D268" s="79">
        <v>2322</v>
      </c>
      <c r="E268" s="11">
        <v>0</v>
      </c>
      <c r="F268" s="33">
        <v>52</v>
      </c>
      <c r="G268" s="127" t="s">
        <v>114</v>
      </c>
      <c r="H268" s="105">
        <v>1274146</v>
      </c>
      <c r="I268" s="79">
        <v>10050328</v>
      </c>
      <c r="J268" s="127" t="s">
        <v>276</v>
      </c>
      <c r="K268" s="127">
        <v>224</v>
      </c>
      <c r="L268" s="127" t="s">
        <v>104</v>
      </c>
      <c r="M268" s="127">
        <v>0.23</v>
      </c>
      <c r="N268" s="107">
        <v>0.49</v>
      </c>
      <c r="O268" s="184">
        <v>0.17</v>
      </c>
      <c r="P268" s="129">
        <v>0.72</v>
      </c>
      <c r="Q268" s="181">
        <v>1</v>
      </c>
      <c r="R268" s="112">
        <v>40701</v>
      </c>
      <c r="S268" s="113">
        <v>-13.69</v>
      </c>
      <c r="T268" s="112">
        <v>40701</v>
      </c>
      <c r="U268" s="113">
        <v>-14.41</v>
      </c>
      <c r="V268" s="130" t="s">
        <v>105</v>
      </c>
      <c r="W268" s="115" t="s">
        <v>109</v>
      </c>
      <c r="X268" s="192">
        <v>40702</v>
      </c>
      <c r="Y268" s="134" t="s">
        <v>303</v>
      </c>
      <c r="Z268" s="116"/>
      <c r="AA268" s="117"/>
      <c r="AB268" s="118"/>
      <c r="AC268" s="182" t="s">
        <v>186</v>
      </c>
      <c r="AD268" s="182">
        <v>2027</v>
      </c>
      <c r="AE268" s="74"/>
      <c r="AF268" s="31">
        <v>2688</v>
      </c>
      <c r="AG268" s="119">
        <v>11007037</v>
      </c>
      <c r="AH268" s="119" t="s">
        <v>141</v>
      </c>
      <c r="AI268" s="119">
        <v>11004791</v>
      </c>
      <c r="AJ268" s="119" t="s">
        <v>120</v>
      </c>
      <c r="AK268" s="119">
        <v>11007437</v>
      </c>
      <c r="AL268" s="119" t="s">
        <v>177</v>
      </c>
      <c r="AM268" s="121" t="s">
        <v>23</v>
      </c>
      <c r="AN268" s="120">
        <v>5500</v>
      </c>
      <c r="AO268" s="121"/>
      <c r="AP268" s="122" t="s">
        <v>106</v>
      </c>
      <c r="AQ268" s="51">
        <v>2322</v>
      </c>
      <c r="AR268" s="68">
        <v>23</v>
      </c>
      <c r="AS268" s="123" t="s">
        <v>332</v>
      </c>
      <c r="AT268" s="131" t="s">
        <v>126</v>
      </c>
      <c r="AU268" s="131">
        <v>9</v>
      </c>
      <c r="AV268" s="131">
        <v>2016</v>
      </c>
      <c r="AW268" s="131" t="s">
        <v>106</v>
      </c>
      <c r="AX268" s="183">
        <v>1</v>
      </c>
      <c r="AY268" s="131">
        <v>12</v>
      </c>
      <c r="AZ268" s="131">
        <v>750</v>
      </c>
      <c r="BA268" s="131">
        <v>2688</v>
      </c>
      <c r="BB268" s="125">
        <v>5500</v>
      </c>
      <c r="BC268" s="126">
        <v>224</v>
      </c>
      <c r="BD268" s="124" t="s">
        <v>108</v>
      </c>
      <c r="BE268" s="131">
        <v>224</v>
      </c>
      <c r="BF268" s="136"/>
      <c r="BG268" s="131"/>
      <c r="BH268" s="213"/>
      <c r="BI268" s="214"/>
      <c r="BJ268" s="215"/>
      <c r="BK268" s="185"/>
    </row>
    <row r="269" spans="1:63" s="52" customFormat="1" ht="14.25">
      <c r="A269" s="43">
        <v>0</v>
      </c>
      <c r="B269" s="43">
        <v>0</v>
      </c>
      <c r="C269" s="79"/>
      <c r="D269" s="79" t="s">
        <v>39</v>
      </c>
      <c r="E269" s="11" t="s">
        <v>10</v>
      </c>
      <c r="F269" s="33" t="e">
        <v>#N/A</v>
      </c>
      <c r="G269" s="127"/>
      <c r="H269" s="105"/>
      <c r="I269" s="79"/>
      <c r="J269" s="127" t="s">
        <v>708</v>
      </c>
      <c r="K269" s="127"/>
      <c r="L269" s="127"/>
      <c r="M269" s="127"/>
      <c r="N269" s="107">
        <v>2</v>
      </c>
      <c r="O269" s="184">
        <v>0</v>
      </c>
      <c r="P269" s="129">
        <v>1</v>
      </c>
      <c r="Q269" s="181"/>
      <c r="R269" s="112">
        <v>40701</v>
      </c>
      <c r="S269" s="113">
        <v>-14.41</v>
      </c>
      <c r="T269" s="112">
        <v>40701</v>
      </c>
      <c r="U269" s="113">
        <v>-15.41</v>
      </c>
      <c r="V269" s="130"/>
      <c r="W269" s="115"/>
      <c r="X269" s="192"/>
      <c r="Y269" s="134" t="s">
        <v>259</v>
      </c>
      <c r="Z269" s="116"/>
      <c r="AA269" s="117"/>
      <c r="AB269" s="118"/>
      <c r="AC269" s="182"/>
      <c r="AD269" s="182"/>
      <c r="AE269" s="74"/>
      <c r="AF269" s="31">
        <v>0</v>
      </c>
      <c r="AG269" s="119"/>
      <c r="AH269" s="119"/>
      <c r="AI269" s="119"/>
      <c r="AJ269" s="119"/>
      <c r="AK269" s="119"/>
      <c r="AL269" s="119"/>
      <c r="AM269" s="121" t="s">
        <v>23</v>
      </c>
      <c r="AN269" s="120"/>
      <c r="AO269" s="121"/>
      <c r="AP269" s="122">
        <v>0</v>
      </c>
      <c r="AQ269" s="51" t="s">
        <v>39</v>
      </c>
      <c r="AR269" s="68">
        <v>23</v>
      </c>
      <c r="AS269" s="123" t="s">
        <v>890</v>
      </c>
      <c r="AT269" s="131" t="s">
        <v>260</v>
      </c>
      <c r="AU269" s="131"/>
      <c r="AV269" s="131"/>
      <c r="AW269" s="131"/>
      <c r="AX269" s="183"/>
      <c r="AY269" s="131"/>
      <c r="AZ269" s="131"/>
      <c r="BA269" s="131"/>
      <c r="BB269" s="125">
        <v>0</v>
      </c>
      <c r="BC269" s="126">
        <v>0</v>
      </c>
      <c r="BD269" s="124"/>
      <c r="BE269" s="131">
        <v>0</v>
      </c>
      <c r="BF269" s="136"/>
      <c r="BG269" s="131"/>
      <c r="BH269" s="213"/>
      <c r="BI269" s="214"/>
      <c r="BJ269" s="215"/>
      <c r="BK269" s="185"/>
    </row>
    <row r="270" spans="1:63" s="52" customFormat="1" ht="17.100000000000001" customHeight="1">
      <c r="A270" s="43">
        <v>1</v>
      </c>
      <c r="B270" s="43">
        <v>2</v>
      </c>
      <c r="C270" s="79"/>
      <c r="D270" s="79">
        <v>1123</v>
      </c>
      <c r="E270" s="11" t="s">
        <v>10</v>
      </c>
      <c r="F270" s="33">
        <v>135</v>
      </c>
      <c r="G270" s="127" t="s">
        <v>164</v>
      </c>
      <c r="H270" s="105">
        <v>1274428</v>
      </c>
      <c r="I270" s="79">
        <v>10052852</v>
      </c>
      <c r="J270" s="127" t="s">
        <v>401</v>
      </c>
      <c r="K270" s="127">
        <v>928</v>
      </c>
      <c r="L270" s="127" t="s">
        <v>104</v>
      </c>
      <c r="M270" s="127">
        <v>0.23</v>
      </c>
      <c r="N270" s="107">
        <v>2.02</v>
      </c>
      <c r="O270" s="184">
        <v>0</v>
      </c>
      <c r="P270" s="129">
        <v>2.25</v>
      </c>
      <c r="Q270" s="181">
        <v>2</v>
      </c>
      <c r="R270" s="112">
        <v>40701</v>
      </c>
      <c r="S270" s="113">
        <v>-15.41</v>
      </c>
      <c r="T270" s="112">
        <v>40701</v>
      </c>
      <c r="U270" s="113">
        <v>-17.66</v>
      </c>
      <c r="V270" s="130" t="s">
        <v>105</v>
      </c>
      <c r="W270" s="115" t="s">
        <v>109</v>
      </c>
      <c r="X270" s="192">
        <v>40703</v>
      </c>
      <c r="Y270" s="132" t="s">
        <v>303</v>
      </c>
      <c r="Z270" s="116"/>
      <c r="AA270" s="117"/>
      <c r="AB270" s="118"/>
      <c r="AC270" s="182" t="s">
        <v>350</v>
      </c>
      <c r="AD270" s="182">
        <v>8372</v>
      </c>
      <c r="AE270" s="74"/>
      <c r="AF270" s="31">
        <v>11136</v>
      </c>
      <c r="AG270" s="119">
        <v>11007431</v>
      </c>
      <c r="AH270" s="119" t="s">
        <v>158</v>
      </c>
      <c r="AI270" s="119">
        <v>11005544</v>
      </c>
      <c r="AJ270" s="119" t="s">
        <v>157</v>
      </c>
      <c r="AK270" s="119"/>
      <c r="AL270" s="119"/>
      <c r="AM270" s="121" t="s">
        <v>23</v>
      </c>
      <c r="AN270" s="120">
        <v>5500</v>
      </c>
      <c r="AO270" s="121"/>
      <c r="AP270" s="122" t="s">
        <v>106</v>
      </c>
      <c r="AQ270" s="51">
        <v>1123</v>
      </c>
      <c r="AR270" s="68">
        <v>23</v>
      </c>
      <c r="AS270" s="123" t="s">
        <v>351</v>
      </c>
      <c r="AT270" s="131" t="s">
        <v>113</v>
      </c>
      <c r="AU270" s="131">
        <v>9</v>
      </c>
      <c r="AV270" s="131">
        <v>8352</v>
      </c>
      <c r="AW270" s="131" t="s">
        <v>106</v>
      </c>
      <c r="AX270" s="183">
        <v>40696</v>
      </c>
      <c r="AY270" s="131">
        <v>12</v>
      </c>
      <c r="AZ270" s="131">
        <v>750</v>
      </c>
      <c r="BA270" s="131">
        <v>11136</v>
      </c>
      <c r="BB270" s="125">
        <v>5500</v>
      </c>
      <c r="BC270" s="126">
        <v>928</v>
      </c>
      <c r="BD270" s="124" t="s">
        <v>108</v>
      </c>
      <c r="BE270" s="131">
        <v>928</v>
      </c>
      <c r="BF270" s="136" t="s">
        <v>402</v>
      </c>
      <c r="BG270" s="131"/>
      <c r="BH270" s="213"/>
      <c r="BI270" s="214"/>
      <c r="BJ270" s="215"/>
      <c r="BK270" s="185"/>
    </row>
    <row r="271" spans="1:63" s="52" customFormat="1" ht="14.25">
      <c r="A271" s="43">
        <v>1</v>
      </c>
      <c r="B271" s="43">
        <v>2</v>
      </c>
      <c r="C271" s="79"/>
      <c r="D271" s="79">
        <v>1123</v>
      </c>
      <c r="E271" s="11" t="s">
        <v>10</v>
      </c>
      <c r="F271" s="33">
        <v>135</v>
      </c>
      <c r="G271" s="127" t="s">
        <v>114</v>
      </c>
      <c r="H271" s="105">
        <v>1274650</v>
      </c>
      <c r="I271" s="79">
        <v>10052852</v>
      </c>
      <c r="J271" s="127" t="s">
        <v>401</v>
      </c>
      <c r="K271" s="127">
        <v>1102</v>
      </c>
      <c r="L271" s="127" t="s">
        <v>104</v>
      </c>
      <c r="M271" s="127">
        <v>0.23</v>
      </c>
      <c r="N271" s="129">
        <v>2.4</v>
      </c>
      <c r="O271" s="184">
        <v>0</v>
      </c>
      <c r="P271" s="129">
        <v>2.63</v>
      </c>
      <c r="Q271" s="181">
        <v>2</v>
      </c>
      <c r="R271" s="112">
        <v>40701</v>
      </c>
      <c r="S271" s="113">
        <v>-17.66</v>
      </c>
      <c r="T271" s="112">
        <v>40701</v>
      </c>
      <c r="U271" s="113">
        <v>-20.29</v>
      </c>
      <c r="V271" s="130" t="s">
        <v>105</v>
      </c>
      <c r="W271" s="115" t="s">
        <v>109</v>
      </c>
      <c r="X271" s="192">
        <v>40703</v>
      </c>
      <c r="Y271" s="132" t="s">
        <v>352</v>
      </c>
      <c r="Z271" s="116"/>
      <c r="AA271" s="117"/>
      <c r="AB271" s="118"/>
      <c r="AC271" s="182" t="s">
        <v>350</v>
      </c>
      <c r="AD271" s="182">
        <v>9942</v>
      </c>
      <c r="AE271" s="74"/>
      <c r="AF271" s="31">
        <v>13224</v>
      </c>
      <c r="AG271" s="119">
        <v>11007431</v>
      </c>
      <c r="AH271" s="119" t="s">
        <v>158</v>
      </c>
      <c r="AI271" s="119">
        <v>11005544</v>
      </c>
      <c r="AJ271" s="119" t="s">
        <v>157</v>
      </c>
      <c r="AK271" s="119"/>
      <c r="AL271" s="119"/>
      <c r="AM271" s="121" t="s">
        <v>23</v>
      </c>
      <c r="AN271" s="120">
        <v>5500</v>
      </c>
      <c r="AO271" s="121"/>
      <c r="AP271" s="122" t="s">
        <v>106</v>
      </c>
      <c r="AQ271" s="51"/>
      <c r="AR271" s="68">
        <v>23</v>
      </c>
      <c r="AS271" s="123" t="s">
        <v>890</v>
      </c>
      <c r="AT271" s="131" t="s">
        <v>113</v>
      </c>
      <c r="AU271" s="131">
        <v>9</v>
      </c>
      <c r="AV271" s="131">
        <v>9918</v>
      </c>
      <c r="AW271" s="131" t="s">
        <v>106</v>
      </c>
      <c r="AX271" s="183">
        <v>40696</v>
      </c>
      <c r="AY271" s="131">
        <v>12</v>
      </c>
      <c r="AZ271" s="131">
        <v>750</v>
      </c>
      <c r="BA271" s="131">
        <v>13224</v>
      </c>
      <c r="BB271" s="125">
        <v>5500</v>
      </c>
      <c r="BC271" s="126">
        <v>1102</v>
      </c>
      <c r="BD271" s="124" t="s">
        <v>108</v>
      </c>
      <c r="BE271" s="131">
        <v>1102</v>
      </c>
      <c r="BF271" s="136" t="s">
        <v>158</v>
      </c>
      <c r="BG271" s="131"/>
      <c r="BH271" s="213"/>
      <c r="BI271" s="214"/>
      <c r="BJ271" s="215"/>
      <c r="BK271" s="185"/>
    </row>
    <row r="272" spans="1:63" s="52" customFormat="1" ht="17.100000000000001" customHeight="1">
      <c r="A272" s="43">
        <v>1</v>
      </c>
      <c r="B272" s="43">
        <v>2</v>
      </c>
      <c r="C272" s="79"/>
      <c r="D272" s="79">
        <v>2183</v>
      </c>
      <c r="E272" s="11">
        <v>0</v>
      </c>
      <c r="F272" s="33">
        <v>133</v>
      </c>
      <c r="G272" s="127" t="s">
        <v>114</v>
      </c>
      <c r="H272" s="128">
        <v>1273045</v>
      </c>
      <c r="I272" s="79">
        <v>10044451</v>
      </c>
      <c r="J272" s="259" t="s">
        <v>340</v>
      </c>
      <c r="K272" s="127">
        <v>259</v>
      </c>
      <c r="L272" s="127" t="s">
        <v>104</v>
      </c>
      <c r="M272" s="127">
        <v>0.23</v>
      </c>
      <c r="N272" s="107">
        <v>0.56999999999999995</v>
      </c>
      <c r="O272" s="184">
        <v>0.17</v>
      </c>
      <c r="P272" s="129">
        <v>0.8</v>
      </c>
      <c r="Q272" s="181">
        <v>1</v>
      </c>
      <c r="R272" s="112">
        <v>40701</v>
      </c>
      <c r="S272" s="113">
        <v>-20.29</v>
      </c>
      <c r="T272" s="112">
        <v>40701</v>
      </c>
      <c r="U272" s="113">
        <v>-21.09</v>
      </c>
      <c r="V272" s="130" t="s">
        <v>105</v>
      </c>
      <c r="W272" s="115" t="s">
        <v>109</v>
      </c>
      <c r="X272" s="192">
        <v>40702</v>
      </c>
      <c r="Y272" s="114" t="s">
        <v>303</v>
      </c>
      <c r="Z272" s="116"/>
      <c r="AA272" s="117"/>
      <c r="AB272" s="118"/>
      <c r="AC272" s="182" t="s">
        <v>123</v>
      </c>
      <c r="AD272" s="182">
        <v>2331</v>
      </c>
      <c r="AE272" s="74"/>
      <c r="AF272" s="31">
        <v>3108</v>
      </c>
      <c r="AG272" s="119">
        <v>11007036</v>
      </c>
      <c r="AH272" s="119" t="s">
        <v>119</v>
      </c>
      <c r="AI272" s="119">
        <v>11004791</v>
      </c>
      <c r="AJ272" s="119" t="s">
        <v>120</v>
      </c>
      <c r="AK272" s="119">
        <v>11007441</v>
      </c>
      <c r="AL272" s="119" t="s">
        <v>125</v>
      </c>
      <c r="AM272" s="121" t="s">
        <v>23</v>
      </c>
      <c r="AN272" s="120">
        <v>5500</v>
      </c>
      <c r="AO272" s="121"/>
      <c r="AP272" s="122" t="s">
        <v>106</v>
      </c>
      <c r="AQ272" s="51">
        <v>2183</v>
      </c>
      <c r="AR272" s="68">
        <v>23</v>
      </c>
      <c r="AS272" s="123" t="s">
        <v>332</v>
      </c>
      <c r="AT272" s="131" t="s">
        <v>126</v>
      </c>
      <c r="AU272" s="131">
        <v>9</v>
      </c>
      <c r="AV272" s="131">
        <v>2331</v>
      </c>
      <c r="AW272" s="131" t="s">
        <v>106</v>
      </c>
      <c r="AX272" s="183">
        <v>40696</v>
      </c>
      <c r="AY272" s="131">
        <v>12</v>
      </c>
      <c r="AZ272" s="131">
        <v>750</v>
      </c>
      <c r="BA272" s="131">
        <v>3108</v>
      </c>
      <c r="BB272" s="125">
        <v>5500</v>
      </c>
      <c r="BC272" s="126">
        <v>259</v>
      </c>
      <c r="BD272" s="124" t="s">
        <v>108</v>
      </c>
      <c r="BE272" s="131">
        <v>259</v>
      </c>
      <c r="BF272" s="136" t="s">
        <v>341</v>
      </c>
      <c r="BG272" s="131"/>
      <c r="BH272" s="213"/>
      <c r="BI272" s="214"/>
      <c r="BJ272" s="215"/>
      <c r="BK272" s="185"/>
    </row>
    <row r="273" spans="1:63" s="52" customFormat="1" ht="17.100000000000001" customHeight="1">
      <c r="A273" s="43">
        <v>1</v>
      </c>
      <c r="B273" s="43">
        <v>1</v>
      </c>
      <c r="C273" s="79"/>
      <c r="D273" s="79">
        <v>2183</v>
      </c>
      <c r="E273" s="11" t="s">
        <v>10</v>
      </c>
      <c r="F273" s="33">
        <v>133</v>
      </c>
      <c r="G273" s="127" t="s">
        <v>103</v>
      </c>
      <c r="H273" s="105">
        <v>1274298</v>
      </c>
      <c r="I273" s="79">
        <v>10044455</v>
      </c>
      <c r="J273" s="127" t="s">
        <v>1104</v>
      </c>
      <c r="K273" s="127">
        <v>210</v>
      </c>
      <c r="L273" s="127" t="s">
        <v>104</v>
      </c>
      <c r="M273" s="127">
        <v>0.18</v>
      </c>
      <c r="N273" s="107">
        <v>0.46</v>
      </c>
      <c r="O273" s="184">
        <v>0</v>
      </c>
      <c r="P273" s="129">
        <v>0.64</v>
      </c>
      <c r="Q273" s="181">
        <v>1</v>
      </c>
      <c r="R273" s="112">
        <v>40701</v>
      </c>
      <c r="S273" s="113">
        <v>-21.09</v>
      </c>
      <c r="T273" s="112">
        <v>40701</v>
      </c>
      <c r="U273" s="113">
        <v>-21.73</v>
      </c>
      <c r="V273" s="130" t="s">
        <v>105</v>
      </c>
      <c r="W273" s="115" t="s">
        <v>109</v>
      </c>
      <c r="X273" s="192">
        <v>40702</v>
      </c>
      <c r="Y273" s="132" t="s">
        <v>303</v>
      </c>
      <c r="Z273" s="116"/>
      <c r="AA273" s="117"/>
      <c r="AB273" s="118"/>
      <c r="AC273" s="182" t="s">
        <v>123</v>
      </c>
      <c r="AD273" s="182">
        <v>1890</v>
      </c>
      <c r="AE273" s="74"/>
      <c r="AF273" s="31">
        <v>2520</v>
      </c>
      <c r="AG273" s="119">
        <v>11007036</v>
      </c>
      <c r="AH273" s="119" t="s">
        <v>119</v>
      </c>
      <c r="AI273" s="119">
        <v>11004791</v>
      </c>
      <c r="AJ273" s="119" t="s">
        <v>120</v>
      </c>
      <c r="AK273" s="119">
        <v>11007441</v>
      </c>
      <c r="AL273" s="119" t="s">
        <v>125</v>
      </c>
      <c r="AM273" s="121" t="s">
        <v>23</v>
      </c>
      <c r="AN273" s="120">
        <v>5500</v>
      </c>
      <c r="AO273" s="121"/>
      <c r="AP273" s="122" t="s">
        <v>106</v>
      </c>
      <c r="AQ273" s="51">
        <v>2183</v>
      </c>
      <c r="AR273" s="68">
        <v>23</v>
      </c>
      <c r="AS273" s="123" t="s">
        <v>890</v>
      </c>
      <c r="AT273" s="131" t="s">
        <v>126</v>
      </c>
      <c r="AU273" s="131">
        <v>9</v>
      </c>
      <c r="AV273" s="131">
        <v>1890</v>
      </c>
      <c r="AW273" s="131" t="s">
        <v>106</v>
      </c>
      <c r="AX273" s="183">
        <v>40696</v>
      </c>
      <c r="AY273" s="131">
        <v>12</v>
      </c>
      <c r="AZ273" s="131">
        <v>750</v>
      </c>
      <c r="BA273" s="131">
        <v>2520</v>
      </c>
      <c r="BB273" s="125">
        <v>5500</v>
      </c>
      <c r="BC273" s="126">
        <v>210</v>
      </c>
      <c r="BD273" s="124" t="s">
        <v>108</v>
      </c>
      <c r="BE273" s="131">
        <v>210</v>
      </c>
      <c r="BF273" s="136" t="s">
        <v>767</v>
      </c>
      <c r="BG273" s="131"/>
      <c r="BH273" s="213"/>
      <c r="BI273" s="214"/>
      <c r="BJ273" s="215"/>
      <c r="BK273" s="185"/>
    </row>
    <row r="274" spans="1:63" s="52" customFormat="1" ht="14.25">
      <c r="A274" s="43">
        <v>1</v>
      </c>
      <c r="B274" s="43">
        <v>1</v>
      </c>
      <c r="C274" s="79"/>
      <c r="D274" s="79">
        <v>2135</v>
      </c>
      <c r="E274" s="11">
        <v>0</v>
      </c>
      <c r="F274" s="33">
        <v>136</v>
      </c>
      <c r="G274" s="127" t="s">
        <v>114</v>
      </c>
      <c r="H274" s="105">
        <v>1273293</v>
      </c>
      <c r="I274" s="79">
        <v>10052463</v>
      </c>
      <c r="J274" s="127" t="s">
        <v>339</v>
      </c>
      <c r="K274" s="127">
        <v>140</v>
      </c>
      <c r="L274" s="127" t="s">
        <v>104</v>
      </c>
      <c r="M274" s="127">
        <v>0.23</v>
      </c>
      <c r="N274" s="107">
        <v>0.31</v>
      </c>
      <c r="O274" s="184">
        <v>0.17</v>
      </c>
      <c r="P274" s="129">
        <v>0.54</v>
      </c>
      <c r="Q274" s="181">
        <v>1</v>
      </c>
      <c r="R274" s="112">
        <v>40701</v>
      </c>
      <c r="S274" s="113">
        <v>-21.73</v>
      </c>
      <c r="T274" s="112">
        <v>40701</v>
      </c>
      <c r="U274" s="113">
        <v>-22.27</v>
      </c>
      <c r="V274" s="130" t="s">
        <v>105</v>
      </c>
      <c r="W274" s="115" t="s">
        <v>109</v>
      </c>
      <c r="X274" s="192">
        <v>40702</v>
      </c>
      <c r="Y274" s="132" t="s">
        <v>303</v>
      </c>
      <c r="Z274" s="116"/>
      <c r="AA274" s="117"/>
      <c r="AB274" s="118"/>
      <c r="AC274" s="182" t="s">
        <v>117</v>
      </c>
      <c r="AD274" s="182">
        <v>1260</v>
      </c>
      <c r="AE274" s="74"/>
      <c r="AF274" s="31">
        <v>1680</v>
      </c>
      <c r="AG274" s="119">
        <v>11007036</v>
      </c>
      <c r="AH274" s="119" t="s">
        <v>119</v>
      </c>
      <c r="AI274" s="119">
        <v>11004791</v>
      </c>
      <c r="AJ274" s="119" t="s">
        <v>120</v>
      </c>
      <c r="AK274" s="119">
        <v>11007434</v>
      </c>
      <c r="AL274" s="119" t="s">
        <v>121</v>
      </c>
      <c r="AM274" s="121" t="s">
        <v>23</v>
      </c>
      <c r="AN274" s="120">
        <v>5500</v>
      </c>
      <c r="AO274" s="121"/>
      <c r="AP274" s="122" t="s">
        <v>106</v>
      </c>
      <c r="AQ274" s="51"/>
      <c r="AR274" s="68">
        <v>23</v>
      </c>
      <c r="AS274" s="123" t="s">
        <v>332</v>
      </c>
      <c r="AT274" s="131" t="s">
        <v>126</v>
      </c>
      <c r="AU274" s="131">
        <v>9</v>
      </c>
      <c r="AV274" s="131">
        <v>1260</v>
      </c>
      <c r="AW274" s="131" t="s">
        <v>106</v>
      </c>
      <c r="AX274" s="183">
        <v>1</v>
      </c>
      <c r="AY274" s="131">
        <v>12</v>
      </c>
      <c r="AZ274" s="131">
        <v>750</v>
      </c>
      <c r="BA274" s="131">
        <v>1680</v>
      </c>
      <c r="BB274" s="125">
        <v>5500</v>
      </c>
      <c r="BC274" s="126">
        <v>140</v>
      </c>
      <c r="BD274" s="124" t="s">
        <v>108</v>
      </c>
      <c r="BE274" s="131">
        <v>140</v>
      </c>
      <c r="BF274" s="136"/>
      <c r="BG274" s="131"/>
      <c r="BH274" s="213"/>
      <c r="BI274" s="214"/>
      <c r="BJ274" s="215"/>
      <c r="BK274" s="185"/>
    </row>
    <row r="275" spans="1:63" s="52" customFormat="1" ht="17.100000000000001" customHeight="1">
      <c r="A275" s="43">
        <v>1</v>
      </c>
      <c r="B275" s="43">
        <v>3</v>
      </c>
      <c r="C275" s="79"/>
      <c r="D275" s="79">
        <v>2135</v>
      </c>
      <c r="E275" s="11" t="s">
        <v>10</v>
      </c>
      <c r="F275" s="33">
        <v>136</v>
      </c>
      <c r="G275" s="127" t="s">
        <v>114</v>
      </c>
      <c r="H275" s="105">
        <v>1272648</v>
      </c>
      <c r="I275" s="79">
        <v>10044461</v>
      </c>
      <c r="J275" s="127" t="s">
        <v>278</v>
      </c>
      <c r="K275" s="127">
        <v>140</v>
      </c>
      <c r="L275" s="127" t="s">
        <v>104</v>
      </c>
      <c r="M275" s="127">
        <v>0.23</v>
      </c>
      <c r="N275" s="107">
        <v>0.31</v>
      </c>
      <c r="O275" s="184">
        <v>0</v>
      </c>
      <c r="P275" s="129">
        <v>0.54</v>
      </c>
      <c r="Q275" s="181">
        <v>1</v>
      </c>
      <c r="R275" s="112">
        <v>40701</v>
      </c>
      <c r="S275" s="113">
        <v>-22.27</v>
      </c>
      <c r="T275" s="112">
        <v>40701</v>
      </c>
      <c r="U275" s="113">
        <v>-22.81</v>
      </c>
      <c r="V275" s="130" t="s">
        <v>105</v>
      </c>
      <c r="W275" s="115" t="s">
        <v>109</v>
      </c>
      <c r="X275" s="192">
        <v>40702</v>
      </c>
      <c r="Y275" s="132" t="s">
        <v>303</v>
      </c>
      <c r="Z275" s="116"/>
      <c r="AA275" s="117"/>
      <c r="AB275" s="118"/>
      <c r="AC275" s="182" t="s">
        <v>117</v>
      </c>
      <c r="AD275" s="182">
        <v>1260</v>
      </c>
      <c r="AE275" s="74"/>
      <c r="AF275" s="31">
        <v>1680</v>
      </c>
      <c r="AG275" s="119">
        <v>11007036</v>
      </c>
      <c r="AH275" s="119" t="s">
        <v>119</v>
      </c>
      <c r="AI275" s="119">
        <v>11004791</v>
      </c>
      <c r="AJ275" s="119" t="s">
        <v>120</v>
      </c>
      <c r="AK275" s="119">
        <v>11007434</v>
      </c>
      <c r="AL275" s="119" t="s">
        <v>121</v>
      </c>
      <c r="AM275" s="121" t="s">
        <v>23</v>
      </c>
      <c r="AN275" s="120">
        <v>5500</v>
      </c>
      <c r="AO275" s="121"/>
      <c r="AP275" s="122" t="s">
        <v>106</v>
      </c>
      <c r="AQ275" s="51"/>
      <c r="AR275" s="68">
        <v>23</v>
      </c>
      <c r="AS275" s="123" t="s">
        <v>332</v>
      </c>
      <c r="AT275" s="131" t="s">
        <v>126</v>
      </c>
      <c r="AU275" s="131">
        <v>9</v>
      </c>
      <c r="AV275" s="131">
        <v>1260</v>
      </c>
      <c r="AW275" s="131" t="s">
        <v>106</v>
      </c>
      <c r="AX275" s="183">
        <v>1</v>
      </c>
      <c r="AY275" s="131">
        <v>12</v>
      </c>
      <c r="AZ275" s="131">
        <v>750</v>
      </c>
      <c r="BA275" s="131">
        <v>1680</v>
      </c>
      <c r="BB275" s="125">
        <v>5500</v>
      </c>
      <c r="BC275" s="126">
        <v>140</v>
      </c>
      <c r="BD275" s="124" t="s">
        <v>108</v>
      </c>
      <c r="BE275" s="131">
        <v>140</v>
      </c>
      <c r="BF275" s="136"/>
      <c r="BG275" s="131"/>
      <c r="BH275" s="213"/>
      <c r="BI275" s="214"/>
      <c r="BJ275" s="215"/>
      <c r="BK275" s="185"/>
    </row>
    <row r="276" spans="1:63" s="52" customFormat="1" ht="14.25">
      <c r="A276" s="43">
        <v>1</v>
      </c>
      <c r="B276" s="43">
        <v>2</v>
      </c>
      <c r="C276" s="79"/>
      <c r="D276" s="79">
        <v>2187</v>
      </c>
      <c r="E276" s="11">
        <v>0</v>
      </c>
      <c r="F276" s="33">
        <v>90</v>
      </c>
      <c r="G276" s="127" t="s">
        <v>103</v>
      </c>
      <c r="H276" s="105">
        <v>1271765</v>
      </c>
      <c r="I276" s="79">
        <v>10044518</v>
      </c>
      <c r="J276" s="104" t="s">
        <v>337</v>
      </c>
      <c r="K276" s="127">
        <v>280</v>
      </c>
      <c r="L276" s="127" t="s">
        <v>104</v>
      </c>
      <c r="M276" s="127">
        <v>0.18</v>
      </c>
      <c r="N276" s="129">
        <v>0.61</v>
      </c>
      <c r="O276" s="184">
        <v>0.17</v>
      </c>
      <c r="P276" s="129">
        <v>0.79</v>
      </c>
      <c r="Q276" s="181">
        <v>1</v>
      </c>
      <c r="R276" s="112">
        <v>40701</v>
      </c>
      <c r="S276" s="113">
        <v>-22.81</v>
      </c>
      <c r="T276" s="112">
        <v>40701</v>
      </c>
      <c r="U276" s="113">
        <v>-23.6</v>
      </c>
      <c r="V276" s="130" t="s">
        <v>105</v>
      </c>
      <c r="W276" s="115" t="s">
        <v>308</v>
      </c>
      <c r="X276" s="192">
        <v>40702</v>
      </c>
      <c r="Y276" s="135" t="s">
        <v>303</v>
      </c>
      <c r="Z276" s="116"/>
      <c r="AA276" s="117"/>
      <c r="AB276" s="118"/>
      <c r="AC276" s="182" t="s">
        <v>176</v>
      </c>
      <c r="AD276" s="182">
        <v>2520</v>
      </c>
      <c r="AE276" s="74"/>
      <c r="AF276" s="31">
        <v>3360</v>
      </c>
      <c r="AG276" s="119">
        <v>11007036</v>
      </c>
      <c r="AH276" s="119" t="s">
        <v>119</v>
      </c>
      <c r="AI276" s="119">
        <v>11007426</v>
      </c>
      <c r="AJ276" s="119" t="s">
        <v>139</v>
      </c>
      <c r="AK276" s="119">
        <v>11005547</v>
      </c>
      <c r="AL276" s="119" t="s">
        <v>346</v>
      </c>
      <c r="AM276" s="121" t="s">
        <v>23</v>
      </c>
      <c r="AN276" s="120">
        <v>5500</v>
      </c>
      <c r="AO276" s="121"/>
      <c r="AP276" s="122" t="s">
        <v>106</v>
      </c>
      <c r="AQ276" s="51">
        <v>2187</v>
      </c>
      <c r="AR276" s="68">
        <v>23</v>
      </c>
      <c r="AS276" s="123" t="s">
        <v>334</v>
      </c>
      <c r="AT276" s="131" t="s">
        <v>126</v>
      </c>
      <c r="AU276" s="131">
        <v>9</v>
      </c>
      <c r="AV276" s="131">
        <v>2520</v>
      </c>
      <c r="AW276" s="131" t="s">
        <v>106</v>
      </c>
      <c r="AX276" s="183">
        <v>1</v>
      </c>
      <c r="AY276" s="131">
        <v>12</v>
      </c>
      <c r="AZ276" s="131">
        <v>750</v>
      </c>
      <c r="BA276" s="131">
        <v>3360</v>
      </c>
      <c r="BB276" s="125">
        <v>5500</v>
      </c>
      <c r="BC276" s="126">
        <v>280</v>
      </c>
      <c r="BD276" s="124" t="s">
        <v>108</v>
      </c>
      <c r="BE276" s="131">
        <v>280</v>
      </c>
      <c r="BF276" s="136"/>
      <c r="BG276" s="131"/>
      <c r="BH276" s="213"/>
      <c r="BI276" s="214"/>
      <c r="BJ276" s="215"/>
      <c r="BK276" s="185"/>
    </row>
    <row r="277" spans="1:63" s="52" customFormat="1" ht="14.25">
      <c r="A277" s="43">
        <v>1</v>
      </c>
      <c r="B277" s="43">
        <v>2</v>
      </c>
      <c r="C277" s="79"/>
      <c r="D277" s="79">
        <v>2187</v>
      </c>
      <c r="E277" s="11" t="s">
        <v>10</v>
      </c>
      <c r="F277" s="33">
        <v>90</v>
      </c>
      <c r="G277" s="127" t="s">
        <v>114</v>
      </c>
      <c r="H277" s="105">
        <v>1274141</v>
      </c>
      <c r="I277" s="79">
        <v>10044515</v>
      </c>
      <c r="J277" s="104" t="s">
        <v>771</v>
      </c>
      <c r="K277" s="127">
        <v>112</v>
      </c>
      <c r="L277" s="127" t="s">
        <v>104</v>
      </c>
      <c r="M277" s="127">
        <v>0.23</v>
      </c>
      <c r="N277" s="129">
        <v>0.24</v>
      </c>
      <c r="O277" s="184">
        <v>0</v>
      </c>
      <c r="P277" s="129">
        <v>0.47</v>
      </c>
      <c r="Q277" s="181">
        <v>0</v>
      </c>
      <c r="R277" s="112">
        <v>40701</v>
      </c>
      <c r="S277" s="113">
        <v>-23.6</v>
      </c>
      <c r="T277" s="112">
        <v>40702</v>
      </c>
      <c r="U277" s="113">
        <v>-7.0000000000000007E-2</v>
      </c>
      <c r="V277" s="130" t="s">
        <v>147</v>
      </c>
      <c r="W277" s="115" t="s">
        <v>109</v>
      </c>
      <c r="X277" s="192">
        <v>40702</v>
      </c>
      <c r="Y277" s="135" t="s">
        <v>303</v>
      </c>
      <c r="Z277" s="116"/>
      <c r="AA277" s="117"/>
      <c r="AB277" s="118"/>
      <c r="AC277" s="182" t="s">
        <v>176</v>
      </c>
      <c r="AD277" s="182">
        <v>1008</v>
      </c>
      <c r="AE277" s="74"/>
      <c r="AF277" s="31">
        <v>1344</v>
      </c>
      <c r="AG277" s="119">
        <v>11007036</v>
      </c>
      <c r="AH277" s="119" t="s">
        <v>119</v>
      </c>
      <c r="AI277" s="119">
        <v>11004791</v>
      </c>
      <c r="AJ277" s="119" t="s">
        <v>120</v>
      </c>
      <c r="AK277" s="119">
        <v>11007437</v>
      </c>
      <c r="AL277" s="119" t="s">
        <v>177</v>
      </c>
      <c r="AM277" s="121" t="s">
        <v>23</v>
      </c>
      <c r="AN277" s="120">
        <v>5500</v>
      </c>
      <c r="AO277" s="121"/>
      <c r="AP277" s="122" t="s">
        <v>106</v>
      </c>
      <c r="AQ277" s="51"/>
      <c r="AR277" s="68">
        <v>23</v>
      </c>
      <c r="AS277" s="123" t="s">
        <v>332</v>
      </c>
      <c r="AT277" s="131" t="s">
        <v>132</v>
      </c>
      <c r="AU277" s="131">
        <v>9</v>
      </c>
      <c r="AV277" s="131">
        <v>1008</v>
      </c>
      <c r="AW277" s="131" t="s">
        <v>106</v>
      </c>
      <c r="AX277" s="183">
        <v>1</v>
      </c>
      <c r="AY277" s="131">
        <v>12</v>
      </c>
      <c r="AZ277" s="131">
        <v>750</v>
      </c>
      <c r="BA277" s="131">
        <v>1344</v>
      </c>
      <c r="BB277" s="125">
        <v>5500</v>
      </c>
      <c r="BC277" s="126">
        <v>112</v>
      </c>
      <c r="BD277" s="124" t="s">
        <v>108</v>
      </c>
      <c r="BE277" s="131">
        <v>112</v>
      </c>
      <c r="BF277" s="136"/>
      <c r="BG277" s="131"/>
      <c r="BH277" s="213"/>
      <c r="BI277" s="214"/>
      <c r="BJ277" s="215"/>
      <c r="BK277" s="185"/>
    </row>
    <row r="278" spans="1:63" s="52" customFormat="1" ht="14.25">
      <c r="A278" s="43">
        <v>1</v>
      </c>
      <c r="B278" s="43">
        <v>1</v>
      </c>
      <c r="C278" s="79"/>
      <c r="D278" s="79">
        <v>2187</v>
      </c>
      <c r="E278" s="11" t="s">
        <v>10</v>
      </c>
      <c r="F278" s="33">
        <v>90</v>
      </c>
      <c r="G278" s="127" t="s">
        <v>114</v>
      </c>
      <c r="H278" s="105">
        <v>1273667</v>
      </c>
      <c r="I278" s="79">
        <v>10050021</v>
      </c>
      <c r="J278" s="104" t="s">
        <v>438</v>
      </c>
      <c r="K278" s="127">
        <v>100</v>
      </c>
      <c r="L278" s="127" t="s">
        <v>104</v>
      </c>
      <c r="M278" s="127">
        <v>0.23</v>
      </c>
      <c r="N278" s="107">
        <v>0.22</v>
      </c>
      <c r="O278" s="184">
        <v>0</v>
      </c>
      <c r="P278" s="129">
        <v>0.45</v>
      </c>
      <c r="Q278" s="181">
        <v>1</v>
      </c>
      <c r="R278" s="112">
        <v>40702</v>
      </c>
      <c r="S278" s="113">
        <v>-7.0000000000000007E-2</v>
      </c>
      <c r="T278" s="112">
        <v>40702</v>
      </c>
      <c r="U278" s="113">
        <v>-0.52</v>
      </c>
      <c r="V278" s="130" t="s">
        <v>105</v>
      </c>
      <c r="W278" s="115" t="s">
        <v>109</v>
      </c>
      <c r="X278" s="192">
        <v>40703</v>
      </c>
      <c r="Y278" s="132" t="s">
        <v>352</v>
      </c>
      <c r="Z278" s="116"/>
      <c r="AA278" s="117"/>
      <c r="AB278" s="118"/>
      <c r="AC278" s="182" t="s">
        <v>176</v>
      </c>
      <c r="AD278" s="182">
        <v>900</v>
      </c>
      <c r="AE278" s="74"/>
      <c r="AF278" s="31">
        <v>1200</v>
      </c>
      <c r="AG278" s="119">
        <v>11007036</v>
      </c>
      <c r="AH278" s="119" t="s">
        <v>119</v>
      </c>
      <c r="AI278" s="119">
        <v>11004791</v>
      </c>
      <c r="AJ278" s="119" t="s">
        <v>120</v>
      </c>
      <c r="AK278" s="119">
        <v>11007437</v>
      </c>
      <c r="AL278" s="119" t="s">
        <v>177</v>
      </c>
      <c r="AM278" s="121" t="s">
        <v>23</v>
      </c>
      <c r="AN278" s="120">
        <v>5500</v>
      </c>
      <c r="AO278" s="121"/>
      <c r="AP278" s="122" t="s">
        <v>106</v>
      </c>
      <c r="AQ278" s="51">
        <v>2187</v>
      </c>
      <c r="AR278" s="68">
        <v>23</v>
      </c>
      <c r="AS278" s="123" t="s">
        <v>351</v>
      </c>
      <c r="AT278" s="131" t="s">
        <v>126</v>
      </c>
      <c r="AU278" s="131">
        <v>9</v>
      </c>
      <c r="AV278" s="131">
        <v>900</v>
      </c>
      <c r="AW278" s="131" t="s">
        <v>106</v>
      </c>
      <c r="AX278" s="183">
        <v>1</v>
      </c>
      <c r="AY278" s="131">
        <v>12</v>
      </c>
      <c r="AZ278" s="131">
        <v>750</v>
      </c>
      <c r="BA278" s="131">
        <v>1200</v>
      </c>
      <c r="BB278" s="125">
        <v>5500</v>
      </c>
      <c r="BC278" s="126">
        <v>100</v>
      </c>
      <c r="BD278" s="124" t="s">
        <v>108</v>
      </c>
      <c r="BE278" s="131">
        <v>100</v>
      </c>
      <c r="BF278" s="136"/>
      <c r="BG278" s="131"/>
      <c r="BH278" s="213"/>
      <c r="BI278" s="214"/>
      <c r="BJ278" s="215"/>
      <c r="BK278" s="185"/>
    </row>
    <row r="279" spans="1:63" s="52" customFormat="1" ht="14.25">
      <c r="A279" s="43">
        <v>1</v>
      </c>
      <c r="B279" s="43">
        <v>1</v>
      </c>
      <c r="C279" s="79"/>
      <c r="D279" s="79">
        <v>4109</v>
      </c>
      <c r="E279" s="11">
        <v>0</v>
      </c>
      <c r="F279" s="33">
        <v>208</v>
      </c>
      <c r="G279" s="127" t="s">
        <v>114</v>
      </c>
      <c r="H279" s="105">
        <v>7084750</v>
      </c>
      <c r="I279" s="79">
        <v>10034656</v>
      </c>
      <c r="J279" s="127" t="s">
        <v>1105</v>
      </c>
      <c r="K279" s="127">
        <v>2168</v>
      </c>
      <c r="L279" s="127" t="s">
        <v>104</v>
      </c>
      <c r="M279" s="127">
        <v>0.23</v>
      </c>
      <c r="N279" s="107">
        <v>9.4600000000000009</v>
      </c>
      <c r="O279" s="184">
        <v>0.17</v>
      </c>
      <c r="P279" s="129">
        <v>9.69</v>
      </c>
      <c r="Q279" s="181">
        <v>1</v>
      </c>
      <c r="R279" s="112">
        <v>40702</v>
      </c>
      <c r="S279" s="113">
        <v>-0.52</v>
      </c>
      <c r="T279" s="112">
        <v>40702</v>
      </c>
      <c r="U279" s="113">
        <v>-10.210000000000001</v>
      </c>
      <c r="V279" s="130" t="s">
        <v>105</v>
      </c>
      <c r="W279" s="115" t="s">
        <v>109</v>
      </c>
      <c r="X279" s="192">
        <v>40703</v>
      </c>
      <c r="Y279" s="132" t="s">
        <v>1088</v>
      </c>
      <c r="Z279" s="116"/>
      <c r="AA279" s="117"/>
      <c r="AB279" s="118"/>
      <c r="AC279" s="182" t="s">
        <v>1065</v>
      </c>
      <c r="AD279" s="182">
        <v>19512</v>
      </c>
      <c r="AE279" s="74"/>
      <c r="AF279" s="31">
        <v>52032</v>
      </c>
      <c r="AG279" s="119">
        <v>11004851</v>
      </c>
      <c r="AH279" s="119" t="s">
        <v>405</v>
      </c>
      <c r="AI279" s="119">
        <v>11005543</v>
      </c>
      <c r="AJ279" s="119" t="s">
        <v>116</v>
      </c>
      <c r="AK279" s="119"/>
      <c r="AL279" s="119"/>
      <c r="AM279" s="121" t="s">
        <v>23</v>
      </c>
      <c r="AN279" s="120">
        <v>5500</v>
      </c>
      <c r="AO279" s="121"/>
      <c r="AP279" s="122" t="s">
        <v>106</v>
      </c>
      <c r="AQ279" s="51">
        <v>4109</v>
      </c>
      <c r="AR279" s="68">
        <v>23</v>
      </c>
      <c r="AS279" s="123" t="s">
        <v>332</v>
      </c>
      <c r="AT279" s="131" t="s">
        <v>126</v>
      </c>
      <c r="AU279" s="131">
        <v>9</v>
      </c>
      <c r="AV279" s="131">
        <v>19512</v>
      </c>
      <c r="AW279" s="131" t="s">
        <v>106</v>
      </c>
      <c r="AX279" s="183">
        <v>40696</v>
      </c>
      <c r="AY279" s="131">
        <v>24</v>
      </c>
      <c r="AZ279" s="131">
        <v>375</v>
      </c>
      <c r="BA279" s="131">
        <v>52032</v>
      </c>
      <c r="BB279" s="125">
        <v>5500</v>
      </c>
      <c r="BC279" s="126">
        <v>2168</v>
      </c>
      <c r="BD279" s="124" t="s">
        <v>108</v>
      </c>
      <c r="BE279" s="131">
        <v>2168</v>
      </c>
      <c r="BF279" s="136" t="s">
        <v>1106</v>
      </c>
      <c r="BG279" s="131"/>
      <c r="BH279" s="213"/>
      <c r="BI279" s="214"/>
      <c r="BJ279" s="215"/>
      <c r="BK279" s="185"/>
    </row>
    <row r="280" spans="1:63" s="52" customFormat="1" ht="17.100000000000001" customHeight="1">
      <c r="A280" s="43">
        <v>1</v>
      </c>
      <c r="B280" s="43">
        <v>1</v>
      </c>
      <c r="C280" s="79"/>
      <c r="D280" s="79">
        <v>2180</v>
      </c>
      <c r="E280" s="11">
        <v>0</v>
      </c>
      <c r="F280" s="33">
        <v>86</v>
      </c>
      <c r="G280" s="127" t="s">
        <v>114</v>
      </c>
      <c r="H280" s="105">
        <v>1274175</v>
      </c>
      <c r="I280" s="79">
        <v>10041237</v>
      </c>
      <c r="J280" s="127" t="s">
        <v>445</v>
      </c>
      <c r="K280" s="127">
        <v>44</v>
      </c>
      <c r="L280" s="127" t="s">
        <v>104</v>
      </c>
      <c r="M280" s="127">
        <v>0.23</v>
      </c>
      <c r="N280" s="107">
        <v>0.1</v>
      </c>
      <c r="O280" s="184">
        <v>0.17</v>
      </c>
      <c r="P280" s="129">
        <v>0.33</v>
      </c>
      <c r="Q280" s="181">
        <v>1</v>
      </c>
      <c r="R280" s="112">
        <v>40702</v>
      </c>
      <c r="S280" s="113">
        <v>-10.210000000000001</v>
      </c>
      <c r="T280" s="112">
        <v>40702</v>
      </c>
      <c r="U280" s="113">
        <v>-10.54</v>
      </c>
      <c r="V280" s="130" t="s">
        <v>105</v>
      </c>
      <c r="W280" s="115" t="s">
        <v>109</v>
      </c>
      <c r="X280" s="192">
        <v>40703</v>
      </c>
      <c r="Y280" s="132" t="s">
        <v>303</v>
      </c>
      <c r="Z280" s="116"/>
      <c r="AA280" s="117"/>
      <c r="AB280" s="118"/>
      <c r="AC280" s="182" t="s">
        <v>205</v>
      </c>
      <c r="AD280" s="182">
        <v>397</v>
      </c>
      <c r="AE280" s="74"/>
      <c r="AF280" s="31">
        <v>528</v>
      </c>
      <c r="AG280" s="119">
        <v>11006645</v>
      </c>
      <c r="AH280" s="119" t="s">
        <v>111</v>
      </c>
      <c r="AI280" s="119">
        <v>11002721</v>
      </c>
      <c r="AJ280" s="119" t="s">
        <v>192</v>
      </c>
      <c r="AK280" s="119">
        <v>11005577</v>
      </c>
      <c r="AL280" s="119" t="s">
        <v>206</v>
      </c>
      <c r="AM280" s="121" t="s">
        <v>23</v>
      </c>
      <c r="AN280" s="120">
        <v>5500</v>
      </c>
      <c r="AO280" s="121"/>
      <c r="AP280" s="122" t="s">
        <v>106</v>
      </c>
      <c r="AQ280" s="51"/>
      <c r="AR280" s="68">
        <v>23</v>
      </c>
      <c r="AS280" s="123" t="s">
        <v>332</v>
      </c>
      <c r="AT280" s="131" t="s">
        <v>126</v>
      </c>
      <c r="AU280" s="131">
        <v>9</v>
      </c>
      <c r="AV280" s="131">
        <v>396</v>
      </c>
      <c r="AW280" s="131" t="s">
        <v>106</v>
      </c>
      <c r="AX280" s="183">
        <v>1</v>
      </c>
      <c r="AY280" s="131">
        <v>12</v>
      </c>
      <c r="AZ280" s="131">
        <v>750</v>
      </c>
      <c r="BA280" s="131">
        <v>528</v>
      </c>
      <c r="BB280" s="125">
        <v>5500</v>
      </c>
      <c r="BC280" s="126">
        <v>44</v>
      </c>
      <c r="BD280" s="124" t="s">
        <v>108</v>
      </c>
      <c r="BE280" s="131">
        <v>44</v>
      </c>
      <c r="BF280" s="136"/>
      <c r="BG280" s="131"/>
      <c r="BH280" s="213"/>
      <c r="BI280" s="214"/>
      <c r="BJ280" s="215"/>
      <c r="BK280" s="185"/>
    </row>
    <row r="281" spans="1:63" s="52" customFormat="1" ht="17.100000000000001" customHeight="1">
      <c r="A281" s="43">
        <v>1</v>
      </c>
      <c r="B281" s="43">
        <v>2</v>
      </c>
      <c r="C281" s="79"/>
      <c r="D281" s="79">
        <v>2180</v>
      </c>
      <c r="E281" s="11" t="s">
        <v>10</v>
      </c>
      <c r="F281" s="33">
        <v>86</v>
      </c>
      <c r="G281" s="127" t="s">
        <v>114</v>
      </c>
      <c r="H281" s="128">
        <v>1274176</v>
      </c>
      <c r="I281" s="79">
        <v>10041235</v>
      </c>
      <c r="J281" s="259" t="s">
        <v>446</v>
      </c>
      <c r="K281" s="127">
        <v>95</v>
      </c>
      <c r="L281" s="127" t="s">
        <v>104</v>
      </c>
      <c r="M281" s="127">
        <v>0.23</v>
      </c>
      <c r="N281" s="107">
        <v>0.21</v>
      </c>
      <c r="O281" s="184">
        <v>0</v>
      </c>
      <c r="P281" s="129">
        <v>0.44</v>
      </c>
      <c r="Q281" s="181">
        <v>2</v>
      </c>
      <c r="R281" s="112">
        <v>40702</v>
      </c>
      <c r="S281" s="113">
        <v>-10.54</v>
      </c>
      <c r="T281" s="112">
        <v>40702</v>
      </c>
      <c r="U281" s="113">
        <v>-10.98</v>
      </c>
      <c r="V281" s="130" t="s">
        <v>105</v>
      </c>
      <c r="W281" s="115" t="s">
        <v>109</v>
      </c>
      <c r="X281" s="192">
        <v>40704</v>
      </c>
      <c r="Y281" s="114" t="s">
        <v>303</v>
      </c>
      <c r="Z281" s="116"/>
      <c r="AA281" s="117"/>
      <c r="AB281" s="118"/>
      <c r="AC281" s="182" t="s">
        <v>205</v>
      </c>
      <c r="AD281" s="182">
        <v>858</v>
      </c>
      <c r="AE281" s="74"/>
      <c r="AF281" s="31">
        <v>1140</v>
      </c>
      <c r="AG281" s="119">
        <v>11006645</v>
      </c>
      <c r="AH281" s="119" t="s">
        <v>111</v>
      </c>
      <c r="AI281" s="119">
        <v>11002721</v>
      </c>
      <c r="AJ281" s="119" t="s">
        <v>192</v>
      </c>
      <c r="AK281" s="119">
        <v>11005577</v>
      </c>
      <c r="AL281" s="119" t="s">
        <v>206</v>
      </c>
      <c r="AM281" s="121" t="s">
        <v>23</v>
      </c>
      <c r="AN281" s="120">
        <v>5500</v>
      </c>
      <c r="AO281" s="121"/>
      <c r="AP281" s="122" t="s">
        <v>106</v>
      </c>
      <c r="AQ281" s="51"/>
      <c r="AR281" s="68">
        <v>23</v>
      </c>
      <c r="AS281" s="123" t="s">
        <v>332</v>
      </c>
      <c r="AT281" s="131" t="s">
        <v>113</v>
      </c>
      <c r="AU281" s="131">
        <v>9</v>
      </c>
      <c r="AV281" s="131">
        <v>855</v>
      </c>
      <c r="AW281" s="131" t="s">
        <v>106</v>
      </c>
      <c r="AX281" s="183">
        <v>1</v>
      </c>
      <c r="AY281" s="131">
        <v>12</v>
      </c>
      <c r="AZ281" s="131">
        <v>750</v>
      </c>
      <c r="BA281" s="131">
        <v>1140</v>
      </c>
      <c r="BB281" s="125">
        <v>5500</v>
      </c>
      <c r="BC281" s="126">
        <v>95</v>
      </c>
      <c r="BD281" s="124" t="s">
        <v>108</v>
      </c>
      <c r="BE281" s="131">
        <v>95</v>
      </c>
      <c r="BF281" s="136"/>
      <c r="BG281" s="131"/>
      <c r="BH281" s="213"/>
      <c r="BI281" s="214"/>
      <c r="BJ281" s="215"/>
      <c r="BK281" s="185"/>
    </row>
    <row r="282" spans="1:63" s="52" customFormat="1" ht="14.25">
      <c r="A282" s="43">
        <v>1</v>
      </c>
      <c r="B282" s="43">
        <v>1</v>
      </c>
      <c r="C282" s="79"/>
      <c r="D282" s="79">
        <v>2180</v>
      </c>
      <c r="E282" s="11" t="s">
        <v>10</v>
      </c>
      <c r="F282" s="33">
        <v>86</v>
      </c>
      <c r="G282" s="127" t="s">
        <v>114</v>
      </c>
      <c r="H282" s="105">
        <v>7084640</v>
      </c>
      <c r="I282" s="79">
        <v>10045374</v>
      </c>
      <c r="J282" s="137" t="s">
        <v>447</v>
      </c>
      <c r="K282" s="127">
        <v>142</v>
      </c>
      <c r="L282" s="127" t="s">
        <v>104</v>
      </c>
      <c r="M282" s="127">
        <v>0.23</v>
      </c>
      <c r="N282" s="107">
        <v>0.31</v>
      </c>
      <c r="O282" s="184">
        <v>0</v>
      </c>
      <c r="P282" s="129">
        <v>0.54</v>
      </c>
      <c r="Q282" s="181">
        <v>3</v>
      </c>
      <c r="R282" s="112">
        <v>40702</v>
      </c>
      <c r="S282" s="113">
        <v>-10.98</v>
      </c>
      <c r="T282" s="112">
        <v>40702</v>
      </c>
      <c r="U282" s="113">
        <v>-11.52</v>
      </c>
      <c r="V282" s="130" t="s">
        <v>105</v>
      </c>
      <c r="W282" s="115" t="s">
        <v>109</v>
      </c>
      <c r="X282" s="192">
        <v>40705</v>
      </c>
      <c r="Y282" s="132" t="s">
        <v>352</v>
      </c>
      <c r="Z282" s="116"/>
      <c r="AA282" s="117"/>
      <c r="AB282" s="118"/>
      <c r="AC282" s="182" t="s">
        <v>205</v>
      </c>
      <c r="AD282" s="182">
        <v>1278</v>
      </c>
      <c r="AE282" s="74"/>
      <c r="AF282" s="31">
        <v>1704</v>
      </c>
      <c r="AG282" s="119">
        <v>11006647</v>
      </c>
      <c r="AH282" s="119" t="s">
        <v>196</v>
      </c>
      <c r="AI282" s="119">
        <v>11005116</v>
      </c>
      <c r="AJ282" s="119" t="s">
        <v>241</v>
      </c>
      <c r="AK282" s="119"/>
      <c r="AL282" s="119"/>
      <c r="AM282" s="121" t="s">
        <v>23</v>
      </c>
      <c r="AN282" s="120">
        <v>5500</v>
      </c>
      <c r="AO282" s="121" t="s">
        <v>142</v>
      </c>
      <c r="AP282" s="122" t="s">
        <v>106</v>
      </c>
      <c r="AQ282" s="51">
        <v>2180</v>
      </c>
      <c r="AR282" s="68">
        <v>23</v>
      </c>
      <c r="AS282" s="123" t="s">
        <v>334</v>
      </c>
      <c r="AT282" s="131" t="s">
        <v>107</v>
      </c>
      <c r="AU282" s="131">
        <v>9</v>
      </c>
      <c r="AV282" s="131">
        <v>1278</v>
      </c>
      <c r="AW282" s="131" t="s">
        <v>106</v>
      </c>
      <c r="AX282" s="183">
        <v>1</v>
      </c>
      <c r="AY282" s="131">
        <v>12</v>
      </c>
      <c r="AZ282" s="131">
        <v>750</v>
      </c>
      <c r="BA282" s="131">
        <v>1704</v>
      </c>
      <c r="BB282" s="125">
        <v>5500</v>
      </c>
      <c r="BC282" s="126">
        <v>142</v>
      </c>
      <c r="BD282" s="124" t="s">
        <v>108</v>
      </c>
      <c r="BE282" s="131">
        <v>142</v>
      </c>
      <c r="BF282" s="136"/>
      <c r="BG282" s="131"/>
      <c r="BH282" s="213"/>
      <c r="BI282" s="214"/>
      <c r="BJ282" s="215"/>
      <c r="BK282" s="185"/>
    </row>
    <row r="283" spans="1:63" s="52" customFormat="1" ht="14.25">
      <c r="A283" s="43">
        <v>1</v>
      </c>
      <c r="B283" s="43">
        <v>1</v>
      </c>
      <c r="C283" s="79"/>
      <c r="D283" s="79">
        <v>2178</v>
      </c>
      <c r="E283" s="11">
        <v>0</v>
      </c>
      <c r="F283" s="33">
        <v>77</v>
      </c>
      <c r="G283" s="127" t="s">
        <v>114</v>
      </c>
      <c r="H283" s="105">
        <v>1276584</v>
      </c>
      <c r="I283" s="79">
        <v>10035309</v>
      </c>
      <c r="J283" s="127" t="s">
        <v>766</v>
      </c>
      <c r="K283" s="127">
        <v>13</v>
      </c>
      <c r="L283" s="127" t="s">
        <v>104</v>
      </c>
      <c r="M283" s="127">
        <v>0.23</v>
      </c>
      <c r="N283" s="107">
        <v>0.01</v>
      </c>
      <c r="O283" s="184">
        <v>0.17</v>
      </c>
      <c r="P283" s="129">
        <v>0.24</v>
      </c>
      <c r="Q283" s="181">
        <v>2</v>
      </c>
      <c r="R283" s="112">
        <v>40702</v>
      </c>
      <c r="S283" s="113">
        <v>-11.52</v>
      </c>
      <c r="T283" s="112">
        <v>40702</v>
      </c>
      <c r="U283" s="113">
        <v>-11.76</v>
      </c>
      <c r="V283" s="130" t="s">
        <v>105</v>
      </c>
      <c r="W283" s="115" t="s">
        <v>109</v>
      </c>
      <c r="X283" s="192">
        <v>40704</v>
      </c>
      <c r="Y283" s="132" t="s">
        <v>185</v>
      </c>
      <c r="Z283" s="116" t="s">
        <v>309</v>
      </c>
      <c r="AA283" s="117"/>
      <c r="AB283" s="118"/>
      <c r="AC283" s="182" t="s">
        <v>245</v>
      </c>
      <c r="AD283" s="182">
        <v>58</v>
      </c>
      <c r="AE283" s="74"/>
      <c r="AF283" s="31">
        <v>78</v>
      </c>
      <c r="AG283" s="119">
        <v>11006868</v>
      </c>
      <c r="AH283" s="119" t="s">
        <v>907</v>
      </c>
      <c r="AI283" s="119">
        <v>11002222</v>
      </c>
      <c r="AJ283" s="119" t="s">
        <v>169</v>
      </c>
      <c r="AK283" s="119"/>
      <c r="AL283" s="119"/>
      <c r="AM283" s="121" t="s">
        <v>23</v>
      </c>
      <c r="AN283" s="120">
        <v>5500</v>
      </c>
      <c r="AO283" s="121"/>
      <c r="AP283" s="122" t="s">
        <v>106</v>
      </c>
      <c r="AQ283" s="51">
        <v>2178</v>
      </c>
      <c r="AR283" s="68">
        <v>23</v>
      </c>
      <c r="AS283" s="123" t="s">
        <v>305</v>
      </c>
      <c r="AT283" s="131" t="s">
        <v>113</v>
      </c>
      <c r="AU283" s="131">
        <v>4.5</v>
      </c>
      <c r="AV283" s="131">
        <v>58.5</v>
      </c>
      <c r="AW283" s="131" t="s">
        <v>106</v>
      </c>
      <c r="AX283" s="183">
        <v>1</v>
      </c>
      <c r="AY283" s="131">
        <v>6</v>
      </c>
      <c r="AZ283" s="131">
        <v>750</v>
      </c>
      <c r="BA283" s="131">
        <v>78</v>
      </c>
      <c r="BB283" s="125">
        <v>5500</v>
      </c>
      <c r="BC283" s="126">
        <v>7</v>
      </c>
      <c r="BD283" s="124" t="s">
        <v>154</v>
      </c>
      <c r="BE283" s="131">
        <v>13</v>
      </c>
      <c r="BF283" s="136"/>
      <c r="BG283" s="131"/>
      <c r="BH283" s="213"/>
      <c r="BI283" s="214"/>
      <c r="BJ283" s="215"/>
      <c r="BK283" s="185"/>
    </row>
    <row r="284" spans="1:63" s="52" customFormat="1" ht="14.25">
      <c r="A284" s="43">
        <v>1</v>
      </c>
      <c r="B284" s="43">
        <v>3</v>
      </c>
      <c r="C284" s="79"/>
      <c r="D284" s="79">
        <v>2178</v>
      </c>
      <c r="E284" s="11">
        <v>0</v>
      </c>
      <c r="F284" s="33">
        <v>77</v>
      </c>
      <c r="G284" s="127" t="s">
        <v>114</v>
      </c>
      <c r="H284" s="105">
        <v>7085704</v>
      </c>
      <c r="I284" s="79">
        <v>10035630</v>
      </c>
      <c r="J284" s="127" t="s">
        <v>424</v>
      </c>
      <c r="K284" s="127">
        <v>247</v>
      </c>
      <c r="L284" s="127" t="s">
        <v>104</v>
      </c>
      <c r="M284" s="127">
        <v>0.23</v>
      </c>
      <c r="N284" s="107">
        <v>0.54</v>
      </c>
      <c r="O284" s="184">
        <v>0.17</v>
      </c>
      <c r="P284" s="129">
        <v>0.77</v>
      </c>
      <c r="Q284" s="181">
        <v>9</v>
      </c>
      <c r="R284" s="112">
        <v>40702</v>
      </c>
      <c r="S284" s="113">
        <v>-11.52</v>
      </c>
      <c r="T284" s="112">
        <v>40702</v>
      </c>
      <c r="U284" s="113">
        <v>-12.29</v>
      </c>
      <c r="V284" s="130" t="s">
        <v>147</v>
      </c>
      <c r="W284" s="115" t="s">
        <v>109</v>
      </c>
      <c r="X284" s="192">
        <v>40711</v>
      </c>
      <c r="Y284" s="134" t="s">
        <v>352</v>
      </c>
      <c r="Z284" s="116"/>
      <c r="AA284" s="117"/>
      <c r="AB284" s="118"/>
      <c r="AC284" s="182" t="s">
        <v>245</v>
      </c>
      <c r="AD284" s="182">
        <v>1112</v>
      </c>
      <c r="AE284" s="74"/>
      <c r="AF284" s="31">
        <v>1482</v>
      </c>
      <c r="AG284" s="119">
        <v>11006868</v>
      </c>
      <c r="AH284" s="119" t="s">
        <v>907</v>
      </c>
      <c r="AI284" s="119">
        <v>11007423</v>
      </c>
      <c r="AJ284" s="119" t="s">
        <v>219</v>
      </c>
      <c r="AK284" s="119"/>
      <c r="AL284" s="119"/>
      <c r="AM284" s="121" t="s">
        <v>23</v>
      </c>
      <c r="AN284" s="120">
        <v>2750</v>
      </c>
      <c r="AO284" s="121"/>
      <c r="AP284" s="122" t="s">
        <v>106</v>
      </c>
      <c r="AQ284" s="51">
        <v>2178</v>
      </c>
      <c r="AR284" s="68">
        <v>23</v>
      </c>
      <c r="AS284" s="123" t="s">
        <v>351</v>
      </c>
      <c r="AT284" s="131" t="s">
        <v>107</v>
      </c>
      <c r="AU284" s="131">
        <v>4.5</v>
      </c>
      <c r="AV284" s="131">
        <v>1111.5</v>
      </c>
      <c r="AW284" s="131" t="s">
        <v>106</v>
      </c>
      <c r="AX284" s="183" t="e">
        <v>#N/A</v>
      </c>
      <c r="AY284" s="131">
        <v>6</v>
      </c>
      <c r="AZ284" s="131">
        <v>750</v>
      </c>
      <c r="BA284" s="131">
        <v>1482</v>
      </c>
      <c r="BB284" s="125">
        <v>2750</v>
      </c>
      <c r="BC284" s="126">
        <v>124</v>
      </c>
      <c r="BD284" s="124" t="s">
        <v>108</v>
      </c>
      <c r="BE284" s="131">
        <v>247</v>
      </c>
      <c r="BF284" s="136" t="s">
        <v>763</v>
      </c>
      <c r="BG284" s="131"/>
      <c r="BH284" s="213"/>
      <c r="BI284" s="214"/>
      <c r="BJ284" s="215"/>
      <c r="BK284" s="185"/>
    </row>
    <row r="285" spans="1:63" s="52" customFormat="1" ht="17.100000000000001" customHeight="1">
      <c r="A285" s="43">
        <v>1</v>
      </c>
      <c r="B285" s="43">
        <v>1</v>
      </c>
      <c r="C285" s="79"/>
      <c r="D285" s="79">
        <v>2178</v>
      </c>
      <c r="E285" s="11" t="s">
        <v>10</v>
      </c>
      <c r="F285" s="33">
        <v>77</v>
      </c>
      <c r="G285" s="127" t="s">
        <v>114</v>
      </c>
      <c r="H285" s="105">
        <v>1275145</v>
      </c>
      <c r="I285" s="79">
        <v>10052539</v>
      </c>
      <c r="J285" s="127" t="s">
        <v>294</v>
      </c>
      <c r="K285" s="127">
        <v>738</v>
      </c>
      <c r="L285" s="127" t="s">
        <v>104</v>
      </c>
      <c r="M285" s="127">
        <v>0.23</v>
      </c>
      <c r="N285" s="107">
        <v>1.61</v>
      </c>
      <c r="O285" s="184">
        <v>0</v>
      </c>
      <c r="P285" s="129">
        <v>1.84</v>
      </c>
      <c r="Q285" s="181">
        <v>22</v>
      </c>
      <c r="R285" s="112">
        <v>40702</v>
      </c>
      <c r="S285" s="113">
        <v>-11.76</v>
      </c>
      <c r="T285" s="112">
        <v>40702</v>
      </c>
      <c r="U285" s="113">
        <v>-13.6</v>
      </c>
      <c r="V285" s="130" t="s">
        <v>105</v>
      </c>
      <c r="W285" s="115" t="s">
        <v>109</v>
      </c>
      <c r="X285" s="192">
        <v>40724</v>
      </c>
      <c r="Y285" s="134" t="s">
        <v>352</v>
      </c>
      <c r="Z285" s="116"/>
      <c r="AA285" s="117"/>
      <c r="AB285" s="118"/>
      <c r="AC285" s="182" t="s">
        <v>245</v>
      </c>
      <c r="AD285" s="182">
        <v>6651</v>
      </c>
      <c r="AE285" s="74"/>
      <c r="AF285" s="31">
        <v>8856</v>
      </c>
      <c r="AG285" s="119">
        <v>11006868</v>
      </c>
      <c r="AH285" s="119" t="s">
        <v>907</v>
      </c>
      <c r="AI285" s="119">
        <v>11007423</v>
      </c>
      <c r="AJ285" s="119" t="s">
        <v>219</v>
      </c>
      <c r="AK285" s="119"/>
      <c r="AL285" s="119"/>
      <c r="AM285" s="121" t="s">
        <v>23</v>
      </c>
      <c r="AN285" s="120">
        <v>5500</v>
      </c>
      <c r="AO285" s="121"/>
      <c r="AP285" s="122" t="s">
        <v>106</v>
      </c>
      <c r="AQ285" s="51">
        <v>2178</v>
      </c>
      <c r="AR285" s="68">
        <v>23</v>
      </c>
      <c r="AS285" s="123" t="s">
        <v>351</v>
      </c>
      <c r="AT285" s="131" t="s">
        <v>107</v>
      </c>
      <c r="AU285" s="131">
        <v>9</v>
      </c>
      <c r="AV285" s="131">
        <v>6642</v>
      </c>
      <c r="AW285" s="131" t="s">
        <v>106</v>
      </c>
      <c r="AX285" s="183">
        <v>40696</v>
      </c>
      <c r="AY285" s="131">
        <v>12</v>
      </c>
      <c r="AZ285" s="131">
        <v>750</v>
      </c>
      <c r="BA285" s="131">
        <v>8856</v>
      </c>
      <c r="BB285" s="125">
        <v>5500</v>
      </c>
      <c r="BC285" s="126">
        <v>738</v>
      </c>
      <c r="BD285" s="124" t="s">
        <v>108</v>
      </c>
      <c r="BE285" s="131">
        <v>738</v>
      </c>
      <c r="BF285" s="136" t="s">
        <v>763</v>
      </c>
      <c r="BG285" s="131"/>
      <c r="BH285" s="213"/>
      <c r="BI285" s="214"/>
      <c r="BJ285" s="215"/>
      <c r="BK285" s="185"/>
    </row>
    <row r="286" spans="1:63" s="52" customFormat="1" ht="17.100000000000001" customHeight="1">
      <c r="A286" s="43">
        <v>0</v>
      </c>
      <c r="B286" s="43">
        <v>0</v>
      </c>
      <c r="C286" s="79"/>
      <c r="D286" s="79" t="s">
        <v>39</v>
      </c>
      <c r="E286" s="11" t="s">
        <v>10</v>
      </c>
      <c r="F286" s="33" t="e">
        <v>#N/A</v>
      </c>
      <c r="G286" s="127"/>
      <c r="H286" s="105"/>
      <c r="I286" s="79"/>
      <c r="J286" s="127" t="s">
        <v>258</v>
      </c>
      <c r="K286" s="127"/>
      <c r="L286" s="127"/>
      <c r="M286" s="127"/>
      <c r="N286" s="107">
        <v>2</v>
      </c>
      <c r="O286" s="184">
        <v>0</v>
      </c>
      <c r="P286" s="129">
        <v>2</v>
      </c>
      <c r="Q286" s="181"/>
      <c r="R286" s="112">
        <v>40702</v>
      </c>
      <c r="S286" s="113">
        <v>-13.6</v>
      </c>
      <c r="T286" s="112">
        <v>40702</v>
      </c>
      <c r="U286" s="113">
        <v>-15.6</v>
      </c>
      <c r="V286" s="130"/>
      <c r="W286" s="115"/>
      <c r="X286" s="192"/>
      <c r="Y286" s="132" t="s">
        <v>259</v>
      </c>
      <c r="Z286" s="116"/>
      <c r="AA286" s="117"/>
      <c r="AB286" s="118"/>
      <c r="AC286" s="182"/>
      <c r="AD286" s="182"/>
      <c r="AE286" s="74"/>
      <c r="AF286" s="31">
        <v>0</v>
      </c>
      <c r="AG286" s="119"/>
      <c r="AH286" s="119"/>
      <c r="AI286" s="119"/>
      <c r="AJ286" s="119"/>
      <c r="AK286" s="119"/>
      <c r="AL286" s="119"/>
      <c r="AM286" s="121" t="s">
        <v>23</v>
      </c>
      <c r="AN286" s="120"/>
      <c r="AO286" s="121"/>
      <c r="AP286" s="122">
        <v>0</v>
      </c>
      <c r="AQ286" s="51" t="s">
        <v>39</v>
      </c>
      <c r="AR286" s="68">
        <v>23</v>
      </c>
      <c r="AS286" s="123" t="s">
        <v>890</v>
      </c>
      <c r="AT286" s="131" t="s">
        <v>260</v>
      </c>
      <c r="AU286" s="131"/>
      <c r="AV286" s="131"/>
      <c r="AW286" s="131"/>
      <c r="AX286" s="183"/>
      <c r="AY286" s="131"/>
      <c r="AZ286" s="131"/>
      <c r="BA286" s="131"/>
      <c r="BB286" s="125">
        <v>0</v>
      </c>
      <c r="BC286" s="126">
        <v>0</v>
      </c>
      <c r="BD286" s="124"/>
      <c r="BE286" s="131">
        <v>0</v>
      </c>
      <c r="BF286" s="136"/>
      <c r="BG286" s="131"/>
      <c r="BH286" s="213"/>
      <c r="BI286" s="214"/>
      <c r="BJ286" s="215"/>
      <c r="BK286" s="185"/>
    </row>
    <row r="287" spans="1:63" s="52" customFormat="1" ht="17.100000000000001" customHeight="1">
      <c r="A287" s="43">
        <v>1</v>
      </c>
      <c r="B287" s="43">
        <v>1</v>
      </c>
      <c r="C287" s="79"/>
      <c r="D287" s="79">
        <v>1109</v>
      </c>
      <c r="E287" s="11" t="s">
        <v>10</v>
      </c>
      <c r="F287" s="33">
        <v>11</v>
      </c>
      <c r="G287" s="127" t="s">
        <v>114</v>
      </c>
      <c r="H287" s="128">
        <v>7085279</v>
      </c>
      <c r="I287" s="79">
        <v>10053560</v>
      </c>
      <c r="J287" s="259" t="s">
        <v>1107</v>
      </c>
      <c r="K287" s="127">
        <v>352</v>
      </c>
      <c r="L287" s="127" t="s">
        <v>104</v>
      </c>
      <c r="M287" s="127">
        <v>0.23</v>
      </c>
      <c r="N287" s="107">
        <v>0.38</v>
      </c>
      <c r="O287" s="184">
        <v>0</v>
      </c>
      <c r="P287" s="129">
        <v>0.61</v>
      </c>
      <c r="Q287" s="181">
        <v>1</v>
      </c>
      <c r="R287" s="110">
        <v>40702</v>
      </c>
      <c r="S287" s="111">
        <v>-15.6</v>
      </c>
      <c r="T287" s="112">
        <v>40702</v>
      </c>
      <c r="U287" s="113">
        <v>-16.21</v>
      </c>
      <c r="V287" s="130" t="s">
        <v>105</v>
      </c>
      <c r="W287" s="115" t="s">
        <v>109</v>
      </c>
      <c r="X287" s="192">
        <v>40703</v>
      </c>
      <c r="Y287" s="114" t="s">
        <v>352</v>
      </c>
      <c r="Z287" s="116"/>
      <c r="AA287" s="117"/>
      <c r="AB287" s="118"/>
      <c r="AC287" s="182" t="s">
        <v>134</v>
      </c>
      <c r="AD287" s="182">
        <v>1586</v>
      </c>
      <c r="AE287" s="74"/>
      <c r="AF287" s="31">
        <v>2112</v>
      </c>
      <c r="AG287" s="119">
        <v>11007040</v>
      </c>
      <c r="AH287" s="119" t="s">
        <v>218</v>
      </c>
      <c r="AI287" s="119">
        <v>11006923</v>
      </c>
      <c r="AJ287" s="119" t="s">
        <v>769</v>
      </c>
      <c r="AK287" s="119"/>
      <c r="AL287" s="119"/>
      <c r="AM287" s="118" t="s">
        <v>23</v>
      </c>
      <c r="AN287" s="120">
        <v>5500</v>
      </c>
      <c r="AO287" s="121"/>
      <c r="AP287" s="122" t="s">
        <v>106</v>
      </c>
      <c r="AQ287" s="51"/>
      <c r="AR287" s="68">
        <v>23</v>
      </c>
      <c r="AS287" s="123" t="s">
        <v>890</v>
      </c>
      <c r="AT287" s="131" t="s">
        <v>126</v>
      </c>
      <c r="AU287" s="131">
        <v>4.5</v>
      </c>
      <c r="AV287" s="131">
        <v>1584</v>
      </c>
      <c r="AW287" s="131" t="s">
        <v>106</v>
      </c>
      <c r="AX287" s="183">
        <v>40696</v>
      </c>
      <c r="AY287" s="131">
        <v>6</v>
      </c>
      <c r="AZ287" s="131">
        <v>750</v>
      </c>
      <c r="BA287" s="131">
        <v>2112</v>
      </c>
      <c r="BB287" s="125">
        <v>5500</v>
      </c>
      <c r="BC287" s="126">
        <v>176</v>
      </c>
      <c r="BD287" s="124" t="s">
        <v>108</v>
      </c>
      <c r="BE287" s="131">
        <v>352</v>
      </c>
      <c r="BF287" s="136" t="s">
        <v>947</v>
      </c>
      <c r="BG287" s="131"/>
      <c r="BH287" s="213"/>
      <c r="BI287" s="214"/>
      <c r="BJ287" s="215"/>
      <c r="BK287" s="185"/>
    </row>
    <row r="288" spans="1:63" s="52" customFormat="1" ht="17.100000000000001" customHeight="1">
      <c r="A288" s="43">
        <v>1</v>
      </c>
      <c r="B288" s="43">
        <v>1</v>
      </c>
      <c r="C288" s="79"/>
      <c r="D288" s="79">
        <v>1109</v>
      </c>
      <c r="E288" s="11" t="s">
        <v>10</v>
      </c>
      <c r="F288" s="33">
        <v>11</v>
      </c>
      <c r="G288" s="127" t="s">
        <v>114</v>
      </c>
      <c r="H288" s="105">
        <v>7084717</v>
      </c>
      <c r="I288" s="79">
        <v>10048501</v>
      </c>
      <c r="J288" s="127" t="s">
        <v>1108</v>
      </c>
      <c r="K288" s="127">
        <v>940</v>
      </c>
      <c r="L288" s="127" t="s">
        <v>104</v>
      </c>
      <c r="M288" s="127">
        <v>0.23</v>
      </c>
      <c r="N288" s="107">
        <v>2.0499999999999998</v>
      </c>
      <c r="O288" s="184">
        <v>0</v>
      </c>
      <c r="P288" s="129">
        <v>2.2799999999999998</v>
      </c>
      <c r="Q288" s="181">
        <v>1</v>
      </c>
      <c r="R288" s="112">
        <v>40702</v>
      </c>
      <c r="S288" s="113">
        <v>-16.21</v>
      </c>
      <c r="T288" s="112">
        <v>40702</v>
      </c>
      <c r="U288" s="113">
        <v>-18.489999999999998</v>
      </c>
      <c r="V288" s="130" t="s">
        <v>105</v>
      </c>
      <c r="W288" s="115" t="s">
        <v>109</v>
      </c>
      <c r="X288" s="192">
        <v>40703</v>
      </c>
      <c r="Y288" s="134" t="s">
        <v>352</v>
      </c>
      <c r="Z288" s="116"/>
      <c r="AA288" s="117"/>
      <c r="AB288" s="118"/>
      <c r="AC288" s="182" t="s">
        <v>134</v>
      </c>
      <c r="AD288" s="182">
        <v>8460</v>
      </c>
      <c r="AE288" s="74"/>
      <c r="AF288" s="31">
        <v>11280</v>
      </c>
      <c r="AG288" s="119">
        <v>11007040</v>
      </c>
      <c r="AH288" s="119" t="s">
        <v>218</v>
      </c>
      <c r="AI288" s="119">
        <v>11007423</v>
      </c>
      <c r="AJ288" s="119" t="s">
        <v>219</v>
      </c>
      <c r="AK288" s="119"/>
      <c r="AL288" s="119"/>
      <c r="AM288" s="118" t="s">
        <v>23</v>
      </c>
      <c r="AN288" s="120">
        <v>5500</v>
      </c>
      <c r="AO288" s="121"/>
      <c r="AP288" s="122" t="s">
        <v>106</v>
      </c>
      <c r="AQ288" s="51"/>
      <c r="AR288" s="68">
        <v>23</v>
      </c>
      <c r="AS288" s="123" t="s">
        <v>334</v>
      </c>
      <c r="AT288" s="131" t="s">
        <v>126</v>
      </c>
      <c r="AU288" s="131">
        <v>9</v>
      </c>
      <c r="AV288" s="131">
        <v>8460</v>
      </c>
      <c r="AW288" s="131" t="s">
        <v>106</v>
      </c>
      <c r="AX288" s="183">
        <v>1</v>
      </c>
      <c r="AY288" s="131">
        <v>12</v>
      </c>
      <c r="AZ288" s="131">
        <v>750</v>
      </c>
      <c r="BA288" s="131">
        <v>11280</v>
      </c>
      <c r="BB288" s="125">
        <v>5500</v>
      </c>
      <c r="BC288" s="126">
        <v>940</v>
      </c>
      <c r="BD288" s="124" t="s">
        <v>108</v>
      </c>
      <c r="BE288" s="131">
        <v>940</v>
      </c>
      <c r="BF288" s="136"/>
      <c r="BG288" s="131"/>
      <c r="BH288" s="213"/>
      <c r="BI288" s="214"/>
      <c r="BJ288" s="215"/>
      <c r="BK288" s="185"/>
    </row>
    <row r="289" spans="1:63" s="52" customFormat="1" ht="17.100000000000001" customHeight="1">
      <c r="A289" s="43">
        <v>1</v>
      </c>
      <c r="B289" s="43">
        <v>2</v>
      </c>
      <c r="C289" s="79"/>
      <c r="D289" s="79">
        <v>1109</v>
      </c>
      <c r="E289" s="11" t="s">
        <v>10</v>
      </c>
      <c r="F289" s="33">
        <v>11</v>
      </c>
      <c r="G289" s="127" t="s">
        <v>114</v>
      </c>
      <c r="H289" s="105">
        <v>1273965</v>
      </c>
      <c r="I289" s="79">
        <v>10053911</v>
      </c>
      <c r="J289" s="127" t="s">
        <v>1109</v>
      </c>
      <c r="K289" s="127">
        <v>154</v>
      </c>
      <c r="L289" s="127" t="s">
        <v>104</v>
      </c>
      <c r="M289" s="127">
        <v>0.23</v>
      </c>
      <c r="N289" s="107">
        <v>0.34</v>
      </c>
      <c r="O289" s="184">
        <v>0</v>
      </c>
      <c r="P289" s="129">
        <v>0.56999999999999995</v>
      </c>
      <c r="Q289" s="181">
        <v>1</v>
      </c>
      <c r="R289" s="112">
        <v>40702</v>
      </c>
      <c r="S289" s="113">
        <v>-18.489999999999998</v>
      </c>
      <c r="T289" s="112">
        <v>40702</v>
      </c>
      <c r="U289" s="113">
        <v>-19.059999999999999</v>
      </c>
      <c r="V289" s="130" t="s">
        <v>105</v>
      </c>
      <c r="W289" s="115" t="s">
        <v>109</v>
      </c>
      <c r="X289" s="192">
        <v>40703</v>
      </c>
      <c r="Y289" s="134" t="s">
        <v>352</v>
      </c>
      <c r="Z289" s="116"/>
      <c r="AA289" s="117"/>
      <c r="AB289" s="118"/>
      <c r="AC289" s="182" t="s">
        <v>134</v>
      </c>
      <c r="AD289" s="182">
        <v>1386</v>
      </c>
      <c r="AE289" s="74"/>
      <c r="AF289" s="31">
        <v>1848</v>
      </c>
      <c r="AG289" s="119">
        <v>11007042</v>
      </c>
      <c r="AH289" s="119" t="s">
        <v>135</v>
      </c>
      <c r="AI289" s="119">
        <v>11004791</v>
      </c>
      <c r="AJ289" s="119" t="s">
        <v>120</v>
      </c>
      <c r="AK289" s="119">
        <v>11007436</v>
      </c>
      <c r="AL289" s="119" t="s">
        <v>136</v>
      </c>
      <c r="AM289" s="118" t="s">
        <v>23</v>
      </c>
      <c r="AN289" s="120">
        <v>5500</v>
      </c>
      <c r="AO289" s="121"/>
      <c r="AP289" s="122" t="s">
        <v>106</v>
      </c>
      <c r="AQ289" s="51"/>
      <c r="AR289" s="68">
        <v>23</v>
      </c>
      <c r="AS289" s="123" t="s">
        <v>890</v>
      </c>
      <c r="AT289" s="131" t="s">
        <v>126</v>
      </c>
      <c r="AU289" s="131">
        <v>9</v>
      </c>
      <c r="AV289" s="131">
        <v>1386</v>
      </c>
      <c r="AW289" s="131" t="s">
        <v>106</v>
      </c>
      <c r="AX289" s="183">
        <v>40696</v>
      </c>
      <c r="AY289" s="131">
        <v>12</v>
      </c>
      <c r="AZ289" s="131">
        <v>750</v>
      </c>
      <c r="BA289" s="131">
        <v>1848</v>
      </c>
      <c r="BB289" s="125">
        <v>5500</v>
      </c>
      <c r="BC289" s="126">
        <v>154</v>
      </c>
      <c r="BD289" s="124" t="s">
        <v>108</v>
      </c>
      <c r="BE289" s="131">
        <v>154</v>
      </c>
      <c r="BF289" s="136" t="s">
        <v>384</v>
      </c>
      <c r="BG289" s="131"/>
      <c r="BH289" s="213"/>
      <c r="BI289" s="214"/>
      <c r="BJ289" s="215"/>
      <c r="BK289" s="185"/>
    </row>
    <row r="290" spans="1:63" s="52" customFormat="1" ht="17.100000000000001" customHeight="1">
      <c r="A290" s="43">
        <v>1</v>
      </c>
      <c r="B290" s="43">
        <v>3</v>
      </c>
      <c r="C290" s="79"/>
      <c r="D290" s="79">
        <v>1109</v>
      </c>
      <c r="E290" s="11" t="s">
        <v>10</v>
      </c>
      <c r="F290" s="33">
        <v>11</v>
      </c>
      <c r="G290" s="127" t="s">
        <v>114</v>
      </c>
      <c r="H290" s="105">
        <v>1273668</v>
      </c>
      <c r="I290" s="79">
        <v>10051674</v>
      </c>
      <c r="J290" s="127" t="s">
        <v>910</v>
      </c>
      <c r="K290" s="127">
        <v>160</v>
      </c>
      <c r="L290" s="127" t="s">
        <v>104</v>
      </c>
      <c r="M290" s="127">
        <v>0.23</v>
      </c>
      <c r="N290" s="107">
        <v>0.35</v>
      </c>
      <c r="O290" s="184">
        <v>0</v>
      </c>
      <c r="P290" s="129">
        <v>0.57999999999999996</v>
      </c>
      <c r="Q290" s="181">
        <v>1</v>
      </c>
      <c r="R290" s="112">
        <v>40702</v>
      </c>
      <c r="S290" s="113">
        <v>-19.059999999999999</v>
      </c>
      <c r="T290" s="112">
        <v>40702</v>
      </c>
      <c r="U290" s="113">
        <v>-19.64</v>
      </c>
      <c r="V290" s="130" t="s">
        <v>105</v>
      </c>
      <c r="W290" s="115" t="s">
        <v>109</v>
      </c>
      <c r="X290" s="192">
        <v>40703</v>
      </c>
      <c r="Y290" s="134" t="s">
        <v>352</v>
      </c>
      <c r="Z290" s="116"/>
      <c r="AA290" s="117"/>
      <c r="AB290" s="118"/>
      <c r="AC290" s="182" t="s">
        <v>134</v>
      </c>
      <c r="AD290" s="182">
        <v>1449</v>
      </c>
      <c r="AE290" s="74"/>
      <c r="AF290" s="31">
        <v>1920</v>
      </c>
      <c r="AG290" s="119">
        <v>11007042</v>
      </c>
      <c r="AH290" s="119" t="s">
        <v>135</v>
      </c>
      <c r="AI290" s="119">
        <v>11004791</v>
      </c>
      <c r="AJ290" s="119" t="s">
        <v>120</v>
      </c>
      <c r="AK290" s="119">
        <v>11007436</v>
      </c>
      <c r="AL290" s="119" t="s">
        <v>136</v>
      </c>
      <c r="AM290" s="118" t="s">
        <v>23</v>
      </c>
      <c r="AN290" s="120">
        <v>5500</v>
      </c>
      <c r="AO290" s="121"/>
      <c r="AP290" s="122" t="s">
        <v>106</v>
      </c>
      <c r="AQ290" s="51">
        <v>1109</v>
      </c>
      <c r="AR290" s="68">
        <v>23</v>
      </c>
      <c r="AS290" s="123" t="s">
        <v>351</v>
      </c>
      <c r="AT290" s="131" t="s">
        <v>126</v>
      </c>
      <c r="AU290" s="131">
        <v>9</v>
      </c>
      <c r="AV290" s="131">
        <v>1440</v>
      </c>
      <c r="AW290" s="131" t="s">
        <v>106</v>
      </c>
      <c r="AX290" s="183">
        <v>1</v>
      </c>
      <c r="AY290" s="131">
        <v>12</v>
      </c>
      <c r="AZ290" s="131">
        <v>750</v>
      </c>
      <c r="BA290" s="131">
        <v>1920</v>
      </c>
      <c r="BB290" s="125">
        <v>5500</v>
      </c>
      <c r="BC290" s="126">
        <v>160</v>
      </c>
      <c r="BD290" s="124" t="s">
        <v>108</v>
      </c>
      <c r="BE290" s="131">
        <v>160</v>
      </c>
      <c r="BF290" s="136"/>
      <c r="BG290" s="131"/>
      <c r="BH290" s="213"/>
      <c r="BI290" s="214"/>
      <c r="BJ290" s="215"/>
      <c r="BK290" s="185"/>
    </row>
    <row r="291" spans="1:63" s="52" customFormat="1" ht="14.25" customHeight="1">
      <c r="A291" s="43">
        <v>1</v>
      </c>
      <c r="B291" s="43">
        <v>2</v>
      </c>
      <c r="C291" s="79"/>
      <c r="D291" s="79">
        <v>1109</v>
      </c>
      <c r="E291" s="11" t="s">
        <v>10</v>
      </c>
      <c r="F291" s="33">
        <v>11</v>
      </c>
      <c r="G291" s="127" t="s">
        <v>114</v>
      </c>
      <c r="H291" s="105">
        <v>1274510</v>
      </c>
      <c r="I291" s="79">
        <v>10051407</v>
      </c>
      <c r="J291" s="127" t="s">
        <v>1110</v>
      </c>
      <c r="K291" s="127">
        <v>880</v>
      </c>
      <c r="L291" s="127" t="s">
        <v>104</v>
      </c>
      <c r="M291" s="127">
        <v>0.23</v>
      </c>
      <c r="N291" s="107">
        <v>0.96</v>
      </c>
      <c r="O291" s="184">
        <v>0</v>
      </c>
      <c r="P291" s="129">
        <v>1.19</v>
      </c>
      <c r="Q291" s="181">
        <v>2</v>
      </c>
      <c r="R291" s="112">
        <v>40702</v>
      </c>
      <c r="S291" s="113">
        <v>-19.64</v>
      </c>
      <c r="T291" s="112">
        <v>40702</v>
      </c>
      <c r="U291" s="113">
        <v>-20.83</v>
      </c>
      <c r="V291" s="130" t="s">
        <v>105</v>
      </c>
      <c r="W291" s="115" t="s">
        <v>109</v>
      </c>
      <c r="X291" s="192">
        <v>40704</v>
      </c>
      <c r="Y291" s="134" t="s">
        <v>352</v>
      </c>
      <c r="Z291" s="116"/>
      <c r="AA291" s="117"/>
      <c r="AB291" s="118"/>
      <c r="AC291" s="182" t="s">
        <v>134</v>
      </c>
      <c r="AD291" s="182">
        <v>3971</v>
      </c>
      <c r="AE291" s="74"/>
      <c r="AF291" s="31">
        <v>5280</v>
      </c>
      <c r="AG291" s="119">
        <v>11007040</v>
      </c>
      <c r="AH291" s="119" t="s">
        <v>218</v>
      </c>
      <c r="AI291" s="119">
        <v>11007423</v>
      </c>
      <c r="AJ291" s="119" t="s">
        <v>219</v>
      </c>
      <c r="AK291" s="119"/>
      <c r="AL291" s="119"/>
      <c r="AM291" s="118" t="s">
        <v>23</v>
      </c>
      <c r="AN291" s="120">
        <v>5500</v>
      </c>
      <c r="AO291" s="121"/>
      <c r="AP291" s="122" t="s">
        <v>106</v>
      </c>
      <c r="AQ291" s="51"/>
      <c r="AR291" s="68">
        <v>23</v>
      </c>
      <c r="AS291" s="123" t="s">
        <v>890</v>
      </c>
      <c r="AT291" s="131" t="s">
        <v>113</v>
      </c>
      <c r="AU291" s="131">
        <v>4.5</v>
      </c>
      <c r="AV291" s="131">
        <v>3960</v>
      </c>
      <c r="AW291" s="131" t="s">
        <v>106</v>
      </c>
      <c r="AX291" s="183">
        <v>40696</v>
      </c>
      <c r="AY291" s="131">
        <v>6</v>
      </c>
      <c r="AZ291" s="131">
        <v>750</v>
      </c>
      <c r="BA291" s="131">
        <v>5280</v>
      </c>
      <c r="BB291" s="125">
        <v>5500</v>
      </c>
      <c r="BC291" s="126">
        <v>440</v>
      </c>
      <c r="BD291" s="124" t="s">
        <v>108</v>
      </c>
      <c r="BE291" s="131">
        <v>880</v>
      </c>
      <c r="BF291" s="136" t="s">
        <v>218</v>
      </c>
      <c r="BG291" s="131"/>
      <c r="BH291" s="213"/>
      <c r="BI291" s="214"/>
      <c r="BJ291" s="215"/>
      <c r="BK291" s="185"/>
    </row>
    <row r="292" spans="1:63" s="52" customFormat="1" ht="17.100000000000001" customHeight="1">
      <c r="A292" s="43">
        <v>1</v>
      </c>
      <c r="B292" s="43">
        <v>1</v>
      </c>
      <c r="C292" s="79"/>
      <c r="D292" s="79">
        <v>1109</v>
      </c>
      <c r="E292" s="11" t="s">
        <v>10</v>
      </c>
      <c r="F292" s="33">
        <v>11</v>
      </c>
      <c r="G292" s="127" t="s">
        <v>114</v>
      </c>
      <c r="H292" s="105">
        <v>7084985</v>
      </c>
      <c r="I292" s="79">
        <v>10048559</v>
      </c>
      <c r="J292" s="127" t="s">
        <v>1111</v>
      </c>
      <c r="K292" s="127">
        <v>200</v>
      </c>
      <c r="L292" s="127" t="s">
        <v>104</v>
      </c>
      <c r="M292" s="127">
        <v>0.23</v>
      </c>
      <c r="N292" s="107">
        <v>0.22</v>
      </c>
      <c r="O292" s="184">
        <v>0</v>
      </c>
      <c r="P292" s="129">
        <v>0.45</v>
      </c>
      <c r="Q292" s="181">
        <v>2</v>
      </c>
      <c r="R292" s="112">
        <v>40702</v>
      </c>
      <c r="S292" s="113">
        <v>-20.83</v>
      </c>
      <c r="T292" s="112">
        <v>40702</v>
      </c>
      <c r="U292" s="113">
        <v>-21.28</v>
      </c>
      <c r="V292" s="130" t="s">
        <v>105</v>
      </c>
      <c r="W292" s="115" t="s">
        <v>109</v>
      </c>
      <c r="X292" s="192">
        <v>40704</v>
      </c>
      <c r="Y292" s="134" t="s">
        <v>352</v>
      </c>
      <c r="Z292" s="116"/>
      <c r="AA292" s="117"/>
      <c r="AB292" s="118"/>
      <c r="AC292" s="182" t="s">
        <v>134</v>
      </c>
      <c r="AD292" s="182">
        <v>900</v>
      </c>
      <c r="AE292" s="74"/>
      <c r="AF292" s="31">
        <v>1200</v>
      </c>
      <c r="AG292" s="119">
        <v>11007042</v>
      </c>
      <c r="AH292" s="119" t="s">
        <v>135</v>
      </c>
      <c r="AI292" s="119">
        <v>11004791</v>
      </c>
      <c r="AJ292" s="119" t="s">
        <v>120</v>
      </c>
      <c r="AK292" s="119">
        <v>11007440</v>
      </c>
      <c r="AL292" s="119" t="s">
        <v>960</v>
      </c>
      <c r="AM292" s="118" t="s">
        <v>23</v>
      </c>
      <c r="AN292" s="120">
        <v>5500</v>
      </c>
      <c r="AO292" s="121"/>
      <c r="AP292" s="122" t="s">
        <v>106</v>
      </c>
      <c r="AQ292" s="51">
        <v>1109</v>
      </c>
      <c r="AR292" s="68">
        <v>23</v>
      </c>
      <c r="AS292" s="123" t="s">
        <v>351</v>
      </c>
      <c r="AT292" s="131" t="s">
        <v>113</v>
      </c>
      <c r="AU292" s="131">
        <v>4.5</v>
      </c>
      <c r="AV292" s="131">
        <v>900</v>
      </c>
      <c r="AW292" s="131" t="s">
        <v>106</v>
      </c>
      <c r="AX292" s="183">
        <v>1</v>
      </c>
      <c r="AY292" s="131">
        <v>6</v>
      </c>
      <c r="AZ292" s="131">
        <v>750</v>
      </c>
      <c r="BA292" s="131">
        <v>1200</v>
      </c>
      <c r="BB292" s="125">
        <v>5500</v>
      </c>
      <c r="BC292" s="126">
        <v>100</v>
      </c>
      <c r="BD292" s="124" t="s">
        <v>108</v>
      </c>
      <c r="BE292" s="131">
        <v>200</v>
      </c>
      <c r="BF292" s="136"/>
      <c r="BG292" s="131"/>
      <c r="BH292" s="213"/>
      <c r="BI292" s="214"/>
      <c r="BJ292" s="215"/>
      <c r="BK292" s="185"/>
    </row>
    <row r="293" spans="1:63" s="52" customFormat="1" ht="17.100000000000001" customHeight="1">
      <c r="A293" s="43">
        <v>1</v>
      </c>
      <c r="B293" s="43">
        <v>2</v>
      </c>
      <c r="C293" s="79"/>
      <c r="D293" s="79">
        <v>1123</v>
      </c>
      <c r="E293" s="11">
        <v>0</v>
      </c>
      <c r="F293" s="33">
        <v>135</v>
      </c>
      <c r="G293" s="127" t="s">
        <v>114</v>
      </c>
      <c r="H293" s="105">
        <v>1274509</v>
      </c>
      <c r="I293" s="79">
        <v>10049767</v>
      </c>
      <c r="J293" s="127" t="s">
        <v>1112</v>
      </c>
      <c r="K293" s="127">
        <v>280</v>
      </c>
      <c r="L293" s="127" t="s">
        <v>104</v>
      </c>
      <c r="M293" s="127">
        <v>0.23</v>
      </c>
      <c r="N293" s="107">
        <v>0.31</v>
      </c>
      <c r="O293" s="184">
        <v>0.17</v>
      </c>
      <c r="P293" s="129">
        <v>0.54</v>
      </c>
      <c r="Q293" s="181">
        <v>2</v>
      </c>
      <c r="R293" s="112">
        <v>40702</v>
      </c>
      <c r="S293" s="113">
        <v>-21.28</v>
      </c>
      <c r="T293" s="112">
        <v>40702</v>
      </c>
      <c r="U293" s="113">
        <v>-21.82</v>
      </c>
      <c r="V293" s="130" t="s">
        <v>105</v>
      </c>
      <c r="W293" s="115" t="s">
        <v>109</v>
      </c>
      <c r="X293" s="192">
        <v>40704</v>
      </c>
      <c r="Y293" s="134" t="s">
        <v>352</v>
      </c>
      <c r="Z293" s="116"/>
      <c r="AA293" s="117"/>
      <c r="AB293" s="118"/>
      <c r="AC293" s="182" t="s">
        <v>350</v>
      </c>
      <c r="AD293" s="182">
        <v>1260</v>
      </c>
      <c r="AE293" s="74"/>
      <c r="AF293" s="31">
        <v>1680</v>
      </c>
      <c r="AG293" s="119">
        <v>11007039</v>
      </c>
      <c r="AH293" s="119" t="s">
        <v>156</v>
      </c>
      <c r="AI293" s="119">
        <v>11005544</v>
      </c>
      <c r="AJ293" s="119" t="s">
        <v>157</v>
      </c>
      <c r="AK293" s="119"/>
      <c r="AL293" s="119"/>
      <c r="AM293" s="118" t="s">
        <v>23</v>
      </c>
      <c r="AN293" s="120">
        <v>5500</v>
      </c>
      <c r="AO293" s="121"/>
      <c r="AP293" s="122" t="s">
        <v>106</v>
      </c>
      <c r="AQ293" s="51">
        <v>1123</v>
      </c>
      <c r="AR293" s="68">
        <v>23</v>
      </c>
      <c r="AS293" s="123" t="s">
        <v>890</v>
      </c>
      <c r="AT293" s="131" t="s">
        <v>113</v>
      </c>
      <c r="AU293" s="131">
        <v>4.5</v>
      </c>
      <c r="AV293" s="131">
        <v>1260</v>
      </c>
      <c r="AW293" s="131" t="s">
        <v>106</v>
      </c>
      <c r="AX293" s="183">
        <v>40696</v>
      </c>
      <c r="AY293" s="131">
        <v>6</v>
      </c>
      <c r="AZ293" s="131">
        <v>750</v>
      </c>
      <c r="BA293" s="131">
        <v>1680</v>
      </c>
      <c r="BB293" s="125">
        <v>5500</v>
      </c>
      <c r="BC293" s="126">
        <v>140</v>
      </c>
      <c r="BD293" s="124" t="s">
        <v>108</v>
      </c>
      <c r="BE293" s="131">
        <v>280</v>
      </c>
      <c r="BF293" s="136" t="s">
        <v>156</v>
      </c>
      <c r="BG293" s="131"/>
      <c r="BH293" s="213"/>
      <c r="BI293" s="214"/>
      <c r="BJ293" s="215"/>
      <c r="BK293" s="185"/>
    </row>
    <row r="294" spans="1:63" s="52" customFormat="1" ht="17.100000000000001" customHeight="1">
      <c r="A294" s="43">
        <v>1</v>
      </c>
      <c r="B294" s="43">
        <v>2</v>
      </c>
      <c r="C294" s="79"/>
      <c r="D294" s="79">
        <v>2135</v>
      </c>
      <c r="E294" s="11">
        <v>0</v>
      </c>
      <c r="F294" s="33">
        <v>136</v>
      </c>
      <c r="G294" s="127" t="s">
        <v>114</v>
      </c>
      <c r="H294" s="105">
        <v>1274472</v>
      </c>
      <c r="I294" s="79">
        <v>10048998</v>
      </c>
      <c r="J294" s="127" t="s">
        <v>929</v>
      </c>
      <c r="K294" s="127">
        <v>840</v>
      </c>
      <c r="L294" s="127" t="s">
        <v>104</v>
      </c>
      <c r="M294" s="127">
        <v>0.23</v>
      </c>
      <c r="N294" s="107">
        <v>0.92</v>
      </c>
      <c r="O294" s="184">
        <v>0.17</v>
      </c>
      <c r="P294" s="129">
        <v>1.1499999999999999</v>
      </c>
      <c r="Q294" s="181">
        <v>2</v>
      </c>
      <c r="R294" s="112">
        <v>40702</v>
      </c>
      <c r="S294" s="113">
        <v>-21.82</v>
      </c>
      <c r="T294" s="112">
        <v>40702</v>
      </c>
      <c r="U294" s="113">
        <v>-22.97</v>
      </c>
      <c r="V294" s="130" t="s">
        <v>105</v>
      </c>
      <c r="W294" s="115"/>
      <c r="X294" s="192">
        <v>40704</v>
      </c>
      <c r="Y294" s="134" t="s">
        <v>352</v>
      </c>
      <c r="Z294" s="116"/>
      <c r="AA294" s="117"/>
      <c r="AB294" s="118"/>
      <c r="AC294" s="182" t="s">
        <v>117</v>
      </c>
      <c r="AD294" s="182">
        <v>3780</v>
      </c>
      <c r="AE294" s="74"/>
      <c r="AF294" s="31">
        <v>5040</v>
      </c>
      <c r="AG294" s="119">
        <v>11007036</v>
      </c>
      <c r="AH294" s="119" t="s">
        <v>119</v>
      </c>
      <c r="AI294" s="119">
        <v>11004791</v>
      </c>
      <c r="AJ294" s="119" t="s">
        <v>120</v>
      </c>
      <c r="AK294" s="119">
        <v>11007434</v>
      </c>
      <c r="AL294" s="119" t="s">
        <v>121</v>
      </c>
      <c r="AM294" s="118" t="s">
        <v>23</v>
      </c>
      <c r="AN294" s="120">
        <v>5500</v>
      </c>
      <c r="AO294" s="121"/>
      <c r="AP294" s="122" t="s">
        <v>106</v>
      </c>
      <c r="AQ294" s="51"/>
      <c r="AR294" s="68">
        <v>23</v>
      </c>
      <c r="AS294" s="123" t="s">
        <v>351</v>
      </c>
      <c r="AT294" s="131" t="s">
        <v>113</v>
      </c>
      <c r="AU294" s="131">
        <v>4.5</v>
      </c>
      <c r="AV294" s="131">
        <v>3780</v>
      </c>
      <c r="AW294" s="131" t="s">
        <v>106</v>
      </c>
      <c r="AX294" s="183"/>
      <c r="AY294" s="131">
        <v>6</v>
      </c>
      <c r="AZ294" s="131">
        <v>750</v>
      </c>
      <c r="BA294" s="131">
        <v>5040</v>
      </c>
      <c r="BB294" s="125">
        <v>5500</v>
      </c>
      <c r="BC294" s="126">
        <v>420</v>
      </c>
      <c r="BD294" s="124" t="s">
        <v>108</v>
      </c>
      <c r="BE294" s="131">
        <v>840</v>
      </c>
      <c r="BF294" s="136"/>
      <c r="BG294" s="131"/>
      <c r="BH294" s="213"/>
      <c r="BI294" s="214"/>
      <c r="BJ294" s="215"/>
      <c r="BK294" s="185"/>
    </row>
    <row r="295" spans="1:63" s="52" customFormat="1" ht="17.100000000000001" customHeight="1">
      <c r="A295" s="43">
        <v>1</v>
      </c>
      <c r="B295" s="43">
        <v>1</v>
      </c>
      <c r="C295" s="79"/>
      <c r="D295" s="79">
        <v>2135</v>
      </c>
      <c r="E295" s="11" t="s">
        <v>10</v>
      </c>
      <c r="F295" s="33">
        <v>136</v>
      </c>
      <c r="G295" s="127" t="s">
        <v>114</v>
      </c>
      <c r="H295" s="105">
        <v>1275476</v>
      </c>
      <c r="I295" s="79">
        <v>10049335</v>
      </c>
      <c r="J295" s="104" t="s">
        <v>1113</v>
      </c>
      <c r="K295" s="127">
        <v>300</v>
      </c>
      <c r="L295" s="127" t="s">
        <v>104</v>
      </c>
      <c r="M295" s="127">
        <v>0.23</v>
      </c>
      <c r="N295" s="107">
        <v>0.65</v>
      </c>
      <c r="O295" s="184">
        <v>0</v>
      </c>
      <c r="P295" s="129">
        <v>0.88</v>
      </c>
      <c r="Q295" s="181">
        <v>2</v>
      </c>
      <c r="R295" s="112">
        <v>40702</v>
      </c>
      <c r="S295" s="113">
        <v>-22.97</v>
      </c>
      <c r="T295" s="112">
        <v>40702</v>
      </c>
      <c r="U295" s="113">
        <v>-23.85</v>
      </c>
      <c r="V295" s="130" t="s">
        <v>105</v>
      </c>
      <c r="W295" s="115" t="s">
        <v>109</v>
      </c>
      <c r="X295" s="192">
        <v>40704</v>
      </c>
      <c r="Y295" s="134" t="s">
        <v>1114</v>
      </c>
      <c r="Z295" s="116"/>
      <c r="AA295" s="117"/>
      <c r="AB295" s="118"/>
      <c r="AC295" s="182" t="s">
        <v>117</v>
      </c>
      <c r="AD295" s="182">
        <v>2700</v>
      </c>
      <c r="AE295" s="74"/>
      <c r="AF295" s="31">
        <v>3600</v>
      </c>
      <c r="AG295" s="119">
        <v>11007038</v>
      </c>
      <c r="AH295" s="119" t="s">
        <v>115</v>
      </c>
      <c r="AI295" s="119">
        <v>11005543</v>
      </c>
      <c r="AJ295" s="119" t="s">
        <v>116</v>
      </c>
      <c r="AK295" s="119"/>
      <c r="AL295" s="119"/>
      <c r="AM295" s="118" t="s">
        <v>23</v>
      </c>
      <c r="AN295" s="120">
        <v>5500</v>
      </c>
      <c r="AO295" s="121"/>
      <c r="AP295" s="122" t="s">
        <v>106</v>
      </c>
      <c r="AQ295" s="51">
        <v>2135</v>
      </c>
      <c r="AR295" s="68">
        <v>23</v>
      </c>
      <c r="AS295" s="123" t="s">
        <v>890</v>
      </c>
      <c r="AT295" s="131" t="s">
        <v>113</v>
      </c>
      <c r="AU295" s="131">
        <v>9</v>
      </c>
      <c r="AV295" s="131">
        <v>2700</v>
      </c>
      <c r="AW295" s="131" t="s">
        <v>106</v>
      </c>
      <c r="AX295" s="183">
        <v>40696</v>
      </c>
      <c r="AY295" s="131">
        <v>12</v>
      </c>
      <c r="AZ295" s="131">
        <v>750</v>
      </c>
      <c r="BA295" s="131">
        <v>3600</v>
      </c>
      <c r="BB295" s="125">
        <v>5500</v>
      </c>
      <c r="BC295" s="126">
        <v>300</v>
      </c>
      <c r="BD295" s="124" t="s">
        <v>108</v>
      </c>
      <c r="BE295" s="131">
        <v>300</v>
      </c>
      <c r="BF295" s="136" t="s">
        <v>304</v>
      </c>
      <c r="BG295" s="131"/>
      <c r="BH295" s="213"/>
      <c r="BI295" s="214"/>
      <c r="BJ295" s="215"/>
      <c r="BK295" s="185"/>
    </row>
    <row r="296" spans="1:63" s="52" customFormat="1" ht="17.100000000000001" customHeight="1">
      <c r="A296" s="43">
        <v>1</v>
      </c>
      <c r="B296" s="43">
        <v>1</v>
      </c>
      <c r="C296" s="79"/>
      <c r="D296" s="79">
        <v>2347</v>
      </c>
      <c r="E296" s="11">
        <v>0</v>
      </c>
      <c r="F296" s="33">
        <v>313</v>
      </c>
      <c r="G296" s="127" t="s">
        <v>114</v>
      </c>
      <c r="H296" s="105">
        <v>1275342</v>
      </c>
      <c r="I296" s="79">
        <v>21001170</v>
      </c>
      <c r="J296" s="127" t="s">
        <v>1115</v>
      </c>
      <c r="K296" s="127">
        <v>46980</v>
      </c>
      <c r="L296" s="127" t="s">
        <v>127</v>
      </c>
      <c r="M296" s="127">
        <v>0.23</v>
      </c>
      <c r="N296" s="107">
        <v>7.23</v>
      </c>
      <c r="O296" s="184">
        <v>0.17</v>
      </c>
      <c r="P296" s="129">
        <v>7.46</v>
      </c>
      <c r="Q296" s="181">
        <v>-6</v>
      </c>
      <c r="R296" s="112">
        <v>40702</v>
      </c>
      <c r="S296" s="113">
        <v>-23.85</v>
      </c>
      <c r="T296" s="112">
        <v>40703</v>
      </c>
      <c r="U296" s="113">
        <v>-7.31</v>
      </c>
      <c r="V296" s="130" t="s">
        <v>147</v>
      </c>
      <c r="W296" s="115" t="s">
        <v>133</v>
      </c>
      <c r="X296" s="192">
        <v>40697</v>
      </c>
      <c r="Y296" s="134" t="s">
        <v>352</v>
      </c>
      <c r="Z296" s="116"/>
      <c r="AA296" s="117"/>
      <c r="AB296" s="118"/>
      <c r="AC296" s="182" t="s">
        <v>1063</v>
      </c>
      <c r="AD296" s="182">
        <v>35235</v>
      </c>
      <c r="AE296" s="74"/>
      <c r="AF296" s="31">
        <v>46980</v>
      </c>
      <c r="AG296" s="119">
        <v>11007561</v>
      </c>
      <c r="AH296" s="119" t="s">
        <v>212</v>
      </c>
      <c r="AI296" s="119">
        <v>11007610</v>
      </c>
      <c r="AJ296" s="119" t="s">
        <v>388</v>
      </c>
      <c r="AK296" s="119"/>
      <c r="AL296" s="119"/>
      <c r="AM296" s="118" t="s">
        <v>23</v>
      </c>
      <c r="AN296" s="120">
        <v>6500</v>
      </c>
      <c r="AO296" s="121"/>
      <c r="AP296" s="122" t="s">
        <v>106</v>
      </c>
      <c r="AQ296" s="51">
        <v>2347</v>
      </c>
      <c r="AR296" s="68">
        <v>23</v>
      </c>
      <c r="AS296" s="123" t="s">
        <v>890</v>
      </c>
      <c r="AT296" s="131" t="s">
        <v>132</v>
      </c>
      <c r="AU296" s="131">
        <v>0.75</v>
      </c>
      <c r="AV296" s="131">
        <v>35235</v>
      </c>
      <c r="AW296" s="131" t="s">
        <v>106</v>
      </c>
      <c r="AX296" s="183">
        <v>40700</v>
      </c>
      <c r="AY296" s="131">
        <v>1</v>
      </c>
      <c r="AZ296" s="131">
        <v>750</v>
      </c>
      <c r="BA296" s="131">
        <v>46980</v>
      </c>
      <c r="BB296" s="125">
        <v>6500</v>
      </c>
      <c r="BC296" s="126">
        <v>3915</v>
      </c>
      <c r="BD296" s="124" t="s">
        <v>122</v>
      </c>
      <c r="BE296" s="131">
        <v>3915</v>
      </c>
      <c r="BF296" s="136" t="s">
        <v>1116</v>
      </c>
      <c r="BG296" s="131"/>
      <c r="BH296" s="213"/>
      <c r="BI296" s="214"/>
      <c r="BJ296" s="215"/>
      <c r="BK296" s="185"/>
    </row>
    <row r="297" spans="1:63" s="52" customFormat="1" ht="14.25">
      <c r="A297" s="43">
        <v>1</v>
      </c>
      <c r="B297" s="43">
        <v>1</v>
      </c>
      <c r="C297" s="79"/>
      <c r="D297" s="79">
        <v>2111</v>
      </c>
      <c r="E297" s="11">
        <v>0</v>
      </c>
      <c r="F297" s="33">
        <v>35</v>
      </c>
      <c r="G297" s="127" t="s">
        <v>114</v>
      </c>
      <c r="H297" s="105">
        <v>1275422</v>
      </c>
      <c r="I297" s="79">
        <v>10045081</v>
      </c>
      <c r="J297" s="127" t="s">
        <v>152</v>
      </c>
      <c r="K297" s="127">
        <v>2035</v>
      </c>
      <c r="L297" s="127" t="s">
        <v>104</v>
      </c>
      <c r="M297" s="127">
        <v>0.23</v>
      </c>
      <c r="N297" s="107">
        <v>4.4400000000000004</v>
      </c>
      <c r="O297" s="184">
        <v>0.17</v>
      </c>
      <c r="P297" s="129">
        <v>4.67</v>
      </c>
      <c r="Q297" s="181">
        <v>1</v>
      </c>
      <c r="R297" s="112">
        <v>40703</v>
      </c>
      <c r="S297" s="113">
        <v>-7.31</v>
      </c>
      <c r="T297" s="112">
        <v>40703</v>
      </c>
      <c r="U297" s="113">
        <v>-11.98</v>
      </c>
      <c r="V297" s="130" t="s">
        <v>147</v>
      </c>
      <c r="W297" s="115" t="s">
        <v>109</v>
      </c>
      <c r="X297" s="192">
        <v>40704</v>
      </c>
      <c r="Y297" s="134" t="s">
        <v>905</v>
      </c>
      <c r="Z297" s="116"/>
      <c r="AA297" s="117"/>
      <c r="AB297" s="118"/>
      <c r="AC297" s="182" t="s">
        <v>148</v>
      </c>
      <c r="AD297" s="182">
        <v>18315</v>
      </c>
      <c r="AE297" s="74"/>
      <c r="AF297" s="31">
        <v>24420</v>
      </c>
      <c r="AG297" s="119">
        <v>11007507</v>
      </c>
      <c r="AH297" s="119" t="s">
        <v>149</v>
      </c>
      <c r="AI297" s="119">
        <v>11007949</v>
      </c>
      <c r="AJ297" s="119" t="s">
        <v>1117</v>
      </c>
      <c r="AK297" s="119"/>
      <c r="AL297" s="119"/>
      <c r="AM297" s="118" t="s">
        <v>23</v>
      </c>
      <c r="AN297" s="120">
        <v>5500</v>
      </c>
      <c r="AO297" s="121"/>
      <c r="AP297" s="122" t="s">
        <v>106</v>
      </c>
      <c r="AQ297" s="51">
        <v>2111</v>
      </c>
      <c r="AR297" s="68">
        <v>23</v>
      </c>
      <c r="AS297" s="123" t="s">
        <v>890</v>
      </c>
      <c r="AT297" s="131" t="s">
        <v>126</v>
      </c>
      <c r="AU297" s="131">
        <v>9</v>
      </c>
      <c r="AV297" s="131">
        <v>18315</v>
      </c>
      <c r="AW297" s="131" t="s">
        <v>106</v>
      </c>
      <c r="AX297" s="183">
        <v>40696</v>
      </c>
      <c r="AY297" s="131">
        <v>12</v>
      </c>
      <c r="AZ297" s="131">
        <v>750</v>
      </c>
      <c r="BA297" s="131">
        <v>24420</v>
      </c>
      <c r="BB297" s="125">
        <v>5500</v>
      </c>
      <c r="BC297" s="126">
        <v>2035</v>
      </c>
      <c r="BD297" s="124" t="s">
        <v>108</v>
      </c>
      <c r="BE297" s="131">
        <v>2035</v>
      </c>
      <c r="BF297" s="136" t="s">
        <v>764</v>
      </c>
      <c r="BG297" s="131"/>
      <c r="BH297" s="213"/>
      <c r="BI297" s="214"/>
      <c r="BJ297" s="215"/>
      <c r="BK297" s="185"/>
    </row>
    <row r="298" spans="1:63" s="52" customFormat="1" ht="14.25">
      <c r="A298" s="43">
        <v>1</v>
      </c>
      <c r="B298" s="43">
        <v>1</v>
      </c>
      <c r="C298" s="79"/>
      <c r="D298" s="79">
        <v>2111</v>
      </c>
      <c r="E298" s="11" t="s">
        <v>10</v>
      </c>
      <c r="F298" s="33">
        <v>35</v>
      </c>
      <c r="G298" s="127" t="s">
        <v>114</v>
      </c>
      <c r="H298" s="105">
        <v>1275193</v>
      </c>
      <c r="I298" s="79">
        <v>10045089</v>
      </c>
      <c r="J298" s="127" t="s">
        <v>376</v>
      </c>
      <c r="K298" s="127">
        <v>198</v>
      </c>
      <c r="L298" s="127" t="s">
        <v>104</v>
      </c>
      <c r="M298" s="127">
        <v>0.23</v>
      </c>
      <c r="N298" s="107">
        <v>0.43</v>
      </c>
      <c r="O298" s="184">
        <v>0</v>
      </c>
      <c r="P298" s="129">
        <v>0.66</v>
      </c>
      <c r="Q298" s="181">
        <v>8</v>
      </c>
      <c r="R298" s="112">
        <v>40703</v>
      </c>
      <c r="S298" s="113">
        <v>-11.98</v>
      </c>
      <c r="T298" s="112">
        <v>40703</v>
      </c>
      <c r="U298" s="113">
        <v>-12.64</v>
      </c>
      <c r="V298" s="130" t="s">
        <v>105</v>
      </c>
      <c r="W298" s="115" t="s">
        <v>109</v>
      </c>
      <c r="X298" s="192">
        <v>40711</v>
      </c>
      <c r="Y298" s="134" t="s">
        <v>352</v>
      </c>
      <c r="Z298" s="116"/>
      <c r="AA298" s="117"/>
      <c r="AB298" s="118"/>
      <c r="AC298" s="182" t="s">
        <v>148</v>
      </c>
      <c r="AD298" s="182">
        <v>1782</v>
      </c>
      <c r="AE298" s="74"/>
      <c r="AF298" s="31">
        <v>2376</v>
      </c>
      <c r="AG298" s="119">
        <v>11007506</v>
      </c>
      <c r="AH298" s="119" t="s">
        <v>150</v>
      </c>
      <c r="AI298" s="119">
        <v>11001797</v>
      </c>
      <c r="AJ298" s="119" t="s">
        <v>130</v>
      </c>
      <c r="AK298" s="119">
        <v>11004463</v>
      </c>
      <c r="AL298" s="119" t="s">
        <v>151</v>
      </c>
      <c r="AM298" s="118" t="s">
        <v>23</v>
      </c>
      <c r="AN298" s="120">
        <v>5500</v>
      </c>
      <c r="AO298" s="121"/>
      <c r="AP298" s="122" t="s">
        <v>106</v>
      </c>
      <c r="AQ298" s="51"/>
      <c r="AR298" s="68">
        <v>23</v>
      </c>
      <c r="AS298" s="123" t="s">
        <v>890</v>
      </c>
      <c r="AT298" s="131" t="s">
        <v>107</v>
      </c>
      <c r="AU298" s="131">
        <v>9</v>
      </c>
      <c r="AV298" s="131">
        <v>1782</v>
      </c>
      <c r="AW298" s="131" t="s">
        <v>106</v>
      </c>
      <c r="AX298" s="183">
        <v>40696</v>
      </c>
      <c r="AY298" s="131">
        <v>12</v>
      </c>
      <c r="AZ298" s="131">
        <v>750</v>
      </c>
      <c r="BA298" s="131">
        <v>2376</v>
      </c>
      <c r="BB298" s="125">
        <v>5500</v>
      </c>
      <c r="BC298" s="126">
        <v>198</v>
      </c>
      <c r="BD298" s="124" t="s">
        <v>108</v>
      </c>
      <c r="BE298" s="131">
        <v>198</v>
      </c>
      <c r="BF298" s="136" t="s">
        <v>1118</v>
      </c>
      <c r="BG298" s="131"/>
      <c r="BH298" s="213"/>
      <c r="BI298" s="214"/>
      <c r="BJ298" s="215"/>
      <c r="BK298" s="185"/>
    </row>
    <row r="299" spans="1:63" s="52" customFormat="1" ht="17.100000000000001" customHeight="1">
      <c r="A299" s="43">
        <v>1</v>
      </c>
      <c r="B299" s="43">
        <v>1</v>
      </c>
      <c r="C299" s="79"/>
      <c r="D299" s="79">
        <v>2111</v>
      </c>
      <c r="E299" s="11" t="s">
        <v>10</v>
      </c>
      <c r="F299" s="33">
        <v>35</v>
      </c>
      <c r="G299" s="127" t="s">
        <v>114</v>
      </c>
      <c r="H299" s="128">
        <v>1275541</v>
      </c>
      <c r="I299" s="79">
        <v>10052064</v>
      </c>
      <c r="J299" s="259" t="s">
        <v>1119</v>
      </c>
      <c r="K299" s="127">
        <v>25</v>
      </c>
      <c r="L299" s="127" t="s">
        <v>104</v>
      </c>
      <c r="M299" s="127">
        <v>0.23</v>
      </c>
      <c r="N299" s="107">
        <v>0.05</v>
      </c>
      <c r="O299" s="184">
        <v>0</v>
      </c>
      <c r="P299" s="129">
        <v>0.28000000000000003</v>
      </c>
      <c r="Q299" s="181">
        <v>14</v>
      </c>
      <c r="R299" s="112">
        <v>40703</v>
      </c>
      <c r="S299" s="113">
        <v>-12.64</v>
      </c>
      <c r="T299" s="112">
        <v>40703</v>
      </c>
      <c r="U299" s="113">
        <v>-12.92</v>
      </c>
      <c r="V299" s="130" t="s">
        <v>105</v>
      </c>
      <c r="W299" s="115" t="s">
        <v>109</v>
      </c>
      <c r="X299" s="192">
        <v>40717</v>
      </c>
      <c r="Y299" s="114" t="s">
        <v>352</v>
      </c>
      <c r="Z299" s="116"/>
      <c r="AA299" s="117"/>
      <c r="AB299" s="118"/>
      <c r="AC299" s="182" t="s">
        <v>148</v>
      </c>
      <c r="AD299" s="182">
        <v>225</v>
      </c>
      <c r="AE299" s="74"/>
      <c r="AF299" s="31">
        <v>300</v>
      </c>
      <c r="AG299" s="119">
        <v>11007506</v>
      </c>
      <c r="AH299" s="119" t="s">
        <v>150</v>
      </c>
      <c r="AI299" s="119">
        <v>11001797</v>
      </c>
      <c r="AJ299" s="119" t="s">
        <v>130</v>
      </c>
      <c r="AK299" s="119">
        <v>11004463</v>
      </c>
      <c r="AL299" s="119" t="s">
        <v>151</v>
      </c>
      <c r="AM299" s="118" t="s">
        <v>23</v>
      </c>
      <c r="AN299" s="120">
        <v>5500</v>
      </c>
      <c r="AO299" s="121"/>
      <c r="AP299" s="122" t="s">
        <v>106</v>
      </c>
      <c r="AQ299" s="51"/>
      <c r="AR299" s="68">
        <v>23</v>
      </c>
      <c r="AS299" s="123" t="s">
        <v>890</v>
      </c>
      <c r="AT299" s="131" t="s">
        <v>107</v>
      </c>
      <c r="AU299" s="131">
        <v>9</v>
      </c>
      <c r="AV299" s="131">
        <v>225</v>
      </c>
      <c r="AW299" s="131" t="s">
        <v>106</v>
      </c>
      <c r="AX299" s="183">
        <v>40696</v>
      </c>
      <c r="AY299" s="131">
        <v>12</v>
      </c>
      <c r="AZ299" s="131">
        <v>750</v>
      </c>
      <c r="BA299" s="131">
        <v>300</v>
      </c>
      <c r="BB299" s="125">
        <v>5500</v>
      </c>
      <c r="BC299" s="126">
        <v>25</v>
      </c>
      <c r="BD299" s="124" t="s">
        <v>108</v>
      </c>
      <c r="BE299" s="131">
        <v>25</v>
      </c>
      <c r="BF299" s="136" t="s">
        <v>1120</v>
      </c>
      <c r="BG299" s="131"/>
      <c r="BH299" s="213"/>
      <c r="BI299" s="214"/>
      <c r="BJ299" s="215"/>
      <c r="BK299" s="185"/>
    </row>
    <row r="300" spans="1:63" s="52" customFormat="1" ht="14.25">
      <c r="A300" s="43">
        <v>1</v>
      </c>
      <c r="B300" s="43">
        <v>1</v>
      </c>
      <c r="C300" s="79"/>
      <c r="D300" s="79">
        <v>2111</v>
      </c>
      <c r="E300" s="11" t="s">
        <v>10</v>
      </c>
      <c r="F300" s="33">
        <v>35</v>
      </c>
      <c r="G300" s="127" t="s">
        <v>114</v>
      </c>
      <c r="H300" s="105">
        <v>1275194</v>
      </c>
      <c r="I300" s="79">
        <v>10045090</v>
      </c>
      <c r="J300" s="127" t="s">
        <v>1121</v>
      </c>
      <c r="K300" s="127">
        <v>154</v>
      </c>
      <c r="L300" s="127" t="s">
        <v>104</v>
      </c>
      <c r="M300" s="127">
        <v>0.23</v>
      </c>
      <c r="N300" s="107">
        <v>0.34</v>
      </c>
      <c r="O300" s="184">
        <v>0</v>
      </c>
      <c r="P300" s="129">
        <v>0.56999999999999995</v>
      </c>
      <c r="Q300" s="181">
        <v>14</v>
      </c>
      <c r="R300" s="112">
        <v>40703</v>
      </c>
      <c r="S300" s="113">
        <v>-12.92</v>
      </c>
      <c r="T300" s="112">
        <v>40703</v>
      </c>
      <c r="U300" s="113">
        <v>-13.49</v>
      </c>
      <c r="V300" s="130" t="s">
        <v>105</v>
      </c>
      <c r="W300" s="115" t="s">
        <v>109</v>
      </c>
      <c r="X300" s="192">
        <v>40717</v>
      </c>
      <c r="Y300" s="134" t="s">
        <v>352</v>
      </c>
      <c r="Z300" s="116"/>
      <c r="AA300" s="117"/>
      <c r="AB300" s="118"/>
      <c r="AC300" s="182" t="s">
        <v>148</v>
      </c>
      <c r="AD300" s="182">
        <v>1386</v>
      </c>
      <c r="AE300" s="74"/>
      <c r="AF300" s="31">
        <v>1848</v>
      </c>
      <c r="AG300" s="119">
        <v>11007506</v>
      </c>
      <c r="AH300" s="119" t="s">
        <v>150</v>
      </c>
      <c r="AI300" s="119">
        <v>11001797</v>
      </c>
      <c r="AJ300" s="119" t="s">
        <v>130</v>
      </c>
      <c r="AK300" s="119">
        <v>11004463</v>
      </c>
      <c r="AL300" s="119" t="s">
        <v>151</v>
      </c>
      <c r="AM300" s="118" t="s">
        <v>23</v>
      </c>
      <c r="AN300" s="120">
        <v>5500</v>
      </c>
      <c r="AO300" s="121"/>
      <c r="AP300" s="122" t="s">
        <v>106</v>
      </c>
      <c r="AQ300" s="51"/>
      <c r="AR300" s="68">
        <v>23</v>
      </c>
      <c r="AS300" s="123" t="s">
        <v>890</v>
      </c>
      <c r="AT300" s="131" t="s">
        <v>107</v>
      </c>
      <c r="AU300" s="131">
        <v>9</v>
      </c>
      <c r="AV300" s="131">
        <v>1386</v>
      </c>
      <c r="AW300" s="131" t="s">
        <v>106</v>
      </c>
      <c r="AX300" s="183">
        <v>40696</v>
      </c>
      <c r="AY300" s="131">
        <v>12</v>
      </c>
      <c r="AZ300" s="131">
        <v>750</v>
      </c>
      <c r="BA300" s="131">
        <v>1848</v>
      </c>
      <c r="BB300" s="125">
        <v>5500</v>
      </c>
      <c r="BC300" s="126">
        <v>154</v>
      </c>
      <c r="BD300" s="124" t="s">
        <v>108</v>
      </c>
      <c r="BE300" s="131">
        <v>154</v>
      </c>
      <c r="BF300" s="136" t="s">
        <v>150</v>
      </c>
      <c r="BG300" s="131"/>
      <c r="BH300" s="213"/>
      <c r="BI300" s="214"/>
      <c r="BJ300" s="215"/>
      <c r="BK300" s="185"/>
    </row>
    <row r="301" spans="1:63" s="52" customFormat="1" ht="14.25">
      <c r="A301" s="43">
        <v>1</v>
      </c>
      <c r="B301" s="43">
        <v>1</v>
      </c>
      <c r="C301" s="79"/>
      <c r="D301" s="79">
        <v>2111</v>
      </c>
      <c r="E301" s="11" t="s">
        <v>10</v>
      </c>
      <c r="F301" s="33">
        <v>35</v>
      </c>
      <c r="G301" s="127" t="s">
        <v>114</v>
      </c>
      <c r="H301" s="105">
        <v>1275195</v>
      </c>
      <c r="I301" s="79">
        <v>10051826</v>
      </c>
      <c r="J301" s="127" t="s">
        <v>1122</v>
      </c>
      <c r="K301" s="127">
        <v>110</v>
      </c>
      <c r="L301" s="127" t="s">
        <v>104</v>
      </c>
      <c r="M301" s="127">
        <v>0.23</v>
      </c>
      <c r="N301" s="107">
        <v>0.12</v>
      </c>
      <c r="O301" s="184">
        <v>0</v>
      </c>
      <c r="P301" s="129">
        <v>0.35</v>
      </c>
      <c r="Q301" s="181">
        <v>14</v>
      </c>
      <c r="R301" s="112">
        <v>40703</v>
      </c>
      <c r="S301" s="113">
        <v>-13.49</v>
      </c>
      <c r="T301" s="112">
        <v>40703</v>
      </c>
      <c r="U301" s="113">
        <v>-13.84</v>
      </c>
      <c r="V301" s="130" t="s">
        <v>105</v>
      </c>
      <c r="W301" s="115" t="s">
        <v>109</v>
      </c>
      <c r="X301" s="192">
        <v>40717</v>
      </c>
      <c r="Y301" s="132" t="s">
        <v>352</v>
      </c>
      <c r="Z301" s="116"/>
      <c r="AA301" s="117"/>
      <c r="AB301" s="118"/>
      <c r="AC301" s="182" t="s">
        <v>148</v>
      </c>
      <c r="AD301" s="182">
        <v>495</v>
      </c>
      <c r="AE301" s="74"/>
      <c r="AF301" s="31">
        <v>660</v>
      </c>
      <c r="AG301" s="119">
        <v>11007041</v>
      </c>
      <c r="AH301" s="119" t="s">
        <v>199</v>
      </c>
      <c r="AI301" s="119">
        <v>11001157</v>
      </c>
      <c r="AJ301" s="119" t="s">
        <v>289</v>
      </c>
      <c r="AK301" s="119">
        <v>11002322</v>
      </c>
      <c r="AL301" s="119" t="s">
        <v>290</v>
      </c>
      <c r="AM301" s="118" t="s">
        <v>23</v>
      </c>
      <c r="AN301" s="120">
        <v>5500</v>
      </c>
      <c r="AO301" s="121"/>
      <c r="AP301" s="122" t="s">
        <v>106</v>
      </c>
      <c r="AQ301" s="51"/>
      <c r="AR301" s="68">
        <v>23</v>
      </c>
      <c r="AS301" s="123" t="s">
        <v>890</v>
      </c>
      <c r="AT301" s="131" t="s">
        <v>107</v>
      </c>
      <c r="AU301" s="131">
        <v>4.5</v>
      </c>
      <c r="AV301" s="131">
        <v>495</v>
      </c>
      <c r="AW301" s="131" t="s">
        <v>106</v>
      </c>
      <c r="AX301" s="183">
        <v>40696</v>
      </c>
      <c r="AY301" s="131">
        <v>6</v>
      </c>
      <c r="AZ301" s="131">
        <v>750</v>
      </c>
      <c r="BA301" s="131">
        <v>660</v>
      </c>
      <c r="BB301" s="125">
        <v>5500</v>
      </c>
      <c r="BC301" s="126">
        <v>55</v>
      </c>
      <c r="BD301" s="124" t="s">
        <v>108</v>
      </c>
      <c r="BE301" s="131">
        <v>110</v>
      </c>
      <c r="BF301" s="136" t="s">
        <v>199</v>
      </c>
      <c r="BG301" s="131"/>
      <c r="BH301" s="213"/>
      <c r="BI301" s="214"/>
      <c r="BJ301" s="215"/>
      <c r="BK301" s="185"/>
    </row>
    <row r="302" spans="1:63" s="52" customFormat="1" ht="17.100000000000001" customHeight="1">
      <c r="A302" s="43">
        <v>1</v>
      </c>
      <c r="B302" s="43">
        <v>1</v>
      </c>
      <c r="C302" s="79"/>
      <c r="D302" s="79">
        <v>2111</v>
      </c>
      <c r="E302" s="11" t="s">
        <v>10</v>
      </c>
      <c r="F302" s="33">
        <v>35</v>
      </c>
      <c r="G302" s="127" t="s">
        <v>114</v>
      </c>
      <c r="H302" s="105">
        <v>1275677</v>
      </c>
      <c r="I302" s="79">
        <v>10045095</v>
      </c>
      <c r="J302" s="127" t="s">
        <v>1123</v>
      </c>
      <c r="K302" s="127">
        <v>112</v>
      </c>
      <c r="L302" s="127" t="s">
        <v>104</v>
      </c>
      <c r="M302" s="127">
        <v>0.23</v>
      </c>
      <c r="N302" s="107">
        <v>0.12</v>
      </c>
      <c r="O302" s="184">
        <v>0</v>
      </c>
      <c r="P302" s="129">
        <v>0.35</v>
      </c>
      <c r="Q302" s="181">
        <v>15</v>
      </c>
      <c r="R302" s="112">
        <v>40703</v>
      </c>
      <c r="S302" s="113">
        <v>-13.84</v>
      </c>
      <c r="T302" s="112">
        <v>40703</v>
      </c>
      <c r="U302" s="113">
        <v>-14.19</v>
      </c>
      <c r="V302" s="130" t="s">
        <v>105</v>
      </c>
      <c r="W302" s="115" t="s">
        <v>109</v>
      </c>
      <c r="X302" s="192">
        <v>40718</v>
      </c>
      <c r="Y302" s="132" t="s">
        <v>352</v>
      </c>
      <c r="Z302" s="116"/>
      <c r="AA302" s="117"/>
      <c r="AB302" s="118"/>
      <c r="AC302" s="182" t="s">
        <v>148</v>
      </c>
      <c r="AD302" s="182">
        <v>504</v>
      </c>
      <c r="AE302" s="74"/>
      <c r="AF302" s="31">
        <v>672</v>
      </c>
      <c r="AG302" s="119">
        <v>11007506</v>
      </c>
      <c r="AH302" s="119" t="s">
        <v>150</v>
      </c>
      <c r="AI302" s="119">
        <v>11001797</v>
      </c>
      <c r="AJ302" s="119" t="s">
        <v>130</v>
      </c>
      <c r="AK302" s="119">
        <v>11004463</v>
      </c>
      <c r="AL302" s="119" t="s">
        <v>151</v>
      </c>
      <c r="AM302" s="118" t="s">
        <v>23</v>
      </c>
      <c r="AN302" s="120">
        <v>5500</v>
      </c>
      <c r="AO302" s="121"/>
      <c r="AP302" s="122" t="s">
        <v>106</v>
      </c>
      <c r="AQ302" s="51"/>
      <c r="AR302" s="68">
        <v>23</v>
      </c>
      <c r="AS302" s="123" t="s">
        <v>890</v>
      </c>
      <c r="AT302" s="131" t="s">
        <v>107</v>
      </c>
      <c r="AU302" s="131">
        <v>4.5</v>
      </c>
      <c r="AV302" s="131">
        <v>504</v>
      </c>
      <c r="AW302" s="131" t="s">
        <v>106</v>
      </c>
      <c r="AX302" s="183">
        <v>40696</v>
      </c>
      <c r="AY302" s="131">
        <v>6</v>
      </c>
      <c r="AZ302" s="131">
        <v>750</v>
      </c>
      <c r="BA302" s="131">
        <v>672</v>
      </c>
      <c r="BB302" s="125">
        <v>5500</v>
      </c>
      <c r="BC302" s="126">
        <v>56</v>
      </c>
      <c r="BD302" s="124" t="s">
        <v>108</v>
      </c>
      <c r="BE302" s="131">
        <v>112</v>
      </c>
      <c r="BF302" s="136" t="s">
        <v>150</v>
      </c>
      <c r="BG302" s="131"/>
      <c r="BH302" s="213"/>
      <c r="BI302" s="214"/>
      <c r="BJ302" s="215"/>
      <c r="BK302" s="185"/>
    </row>
    <row r="303" spans="1:63" s="52" customFormat="1" ht="17.100000000000001" customHeight="1">
      <c r="A303" s="43">
        <v>1</v>
      </c>
      <c r="B303" s="43">
        <v>1</v>
      </c>
      <c r="C303" s="79"/>
      <c r="D303" s="79">
        <v>2111</v>
      </c>
      <c r="E303" s="11" t="s">
        <v>10</v>
      </c>
      <c r="F303" s="33">
        <v>35</v>
      </c>
      <c r="G303" s="127" t="s">
        <v>114</v>
      </c>
      <c r="H303" s="105">
        <v>1274939</v>
      </c>
      <c r="I303" s="79">
        <v>10052069</v>
      </c>
      <c r="J303" s="127" t="s">
        <v>1124</v>
      </c>
      <c r="K303" s="127">
        <v>330</v>
      </c>
      <c r="L303" s="127" t="s">
        <v>104</v>
      </c>
      <c r="M303" s="127">
        <v>0.23</v>
      </c>
      <c r="N303" s="107">
        <v>0.36</v>
      </c>
      <c r="O303" s="184">
        <v>0</v>
      </c>
      <c r="P303" s="129">
        <v>0.59</v>
      </c>
      <c r="Q303" s="181">
        <v>15</v>
      </c>
      <c r="R303" s="112">
        <v>40703</v>
      </c>
      <c r="S303" s="113">
        <v>-14.19</v>
      </c>
      <c r="T303" s="112">
        <v>40703</v>
      </c>
      <c r="U303" s="113">
        <v>-14.78</v>
      </c>
      <c r="V303" s="130" t="s">
        <v>105</v>
      </c>
      <c r="W303" s="115" t="s">
        <v>109</v>
      </c>
      <c r="X303" s="192">
        <v>40718</v>
      </c>
      <c r="Y303" s="132" t="s">
        <v>352</v>
      </c>
      <c r="Z303" s="116"/>
      <c r="AA303" s="117"/>
      <c r="AB303" s="118"/>
      <c r="AC303" s="182" t="s">
        <v>148</v>
      </c>
      <c r="AD303" s="182">
        <v>1485</v>
      </c>
      <c r="AE303" s="74"/>
      <c r="AF303" s="31">
        <v>1980</v>
      </c>
      <c r="AG303" s="119">
        <v>11007507</v>
      </c>
      <c r="AH303" s="119" t="s">
        <v>149</v>
      </c>
      <c r="AI303" s="119">
        <v>11007949</v>
      </c>
      <c r="AJ303" s="119" t="s">
        <v>1117</v>
      </c>
      <c r="AK303" s="119"/>
      <c r="AL303" s="119"/>
      <c r="AM303" s="118" t="s">
        <v>23</v>
      </c>
      <c r="AN303" s="120">
        <v>5500</v>
      </c>
      <c r="AO303" s="121"/>
      <c r="AP303" s="122" t="s">
        <v>106</v>
      </c>
      <c r="AQ303" s="51">
        <v>2111</v>
      </c>
      <c r="AR303" s="68">
        <v>23</v>
      </c>
      <c r="AS303" s="123" t="s">
        <v>890</v>
      </c>
      <c r="AT303" s="131" t="s">
        <v>107</v>
      </c>
      <c r="AU303" s="131">
        <v>4.5</v>
      </c>
      <c r="AV303" s="131">
        <v>1485</v>
      </c>
      <c r="AW303" s="131" t="s">
        <v>106</v>
      </c>
      <c r="AX303" s="183">
        <v>40696</v>
      </c>
      <c r="AY303" s="131">
        <v>6</v>
      </c>
      <c r="AZ303" s="131">
        <v>750</v>
      </c>
      <c r="BA303" s="131">
        <v>1980</v>
      </c>
      <c r="BB303" s="125">
        <v>5500</v>
      </c>
      <c r="BC303" s="126">
        <v>165</v>
      </c>
      <c r="BD303" s="124" t="s">
        <v>108</v>
      </c>
      <c r="BE303" s="131">
        <v>330</v>
      </c>
      <c r="BF303" s="136" t="s">
        <v>1125</v>
      </c>
      <c r="BG303" s="131"/>
      <c r="BH303" s="213"/>
      <c r="BI303" s="214"/>
      <c r="BJ303" s="215"/>
      <c r="BK303" s="185"/>
    </row>
    <row r="304" spans="1:63" s="52" customFormat="1" ht="17.100000000000001" customHeight="1">
      <c r="A304" s="43">
        <v>0</v>
      </c>
      <c r="B304" s="43">
        <v>0</v>
      </c>
      <c r="C304" s="79"/>
      <c r="D304" s="79" t="s">
        <v>39</v>
      </c>
      <c r="E304" s="11" t="s">
        <v>10</v>
      </c>
      <c r="F304" s="33" t="e">
        <v>#N/A</v>
      </c>
      <c r="G304" s="127"/>
      <c r="H304" s="105"/>
      <c r="I304" s="79"/>
      <c r="J304" s="127" t="s">
        <v>258</v>
      </c>
      <c r="K304" s="127"/>
      <c r="L304" s="127"/>
      <c r="M304" s="127"/>
      <c r="N304" s="107">
        <v>2</v>
      </c>
      <c r="O304" s="184">
        <v>0</v>
      </c>
      <c r="P304" s="129">
        <v>2</v>
      </c>
      <c r="Q304" s="181"/>
      <c r="R304" s="112">
        <v>40703</v>
      </c>
      <c r="S304" s="113">
        <v>-14.78</v>
      </c>
      <c r="T304" s="112">
        <v>40703</v>
      </c>
      <c r="U304" s="113">
        <v>-16.78</v>
      </c>
      <c r="V304" s="130"/>
      <c r="W304" s="115"/>
      <c r="X304" s="192"/>
      <c r="Y304" s="132" t="s">
        <v>259</v>
      </c>
      <c r="Z304" s="116"/>
      <c r="AA304" s="117"/>
      <c r="AB304" s="118"/>
      <c r="AC304" s="182"/>
      <c r="AD304" s="182"/>
      <c r="AE304" s="74"/>
      <c r="AF304" s="31">
        <v>0</v>
      </c>
      <c r="AG304" s="119"/>
      <c r="AH304" s="119"/>
      <c r="AI304" s="119"/>
      <c r="AJ304" s="119"/>
      <c r="AK304" s="119"/>
      <c r="AL304" s="119"/>
      <c r="AM304" s="118" t="s">
        <v>23</v>
      </c>
      <c r="AN304" s="120"/>
      <c r="AO304" s="121"/>
      <c r="AP304" s="122">
        <v>0</v>
      </c>
      <c r="AQ304" s="51" t="s">
        <v>39</v>
      </c>
      <c r="AR304" s="68">
        <v>23</v>
      </c>
      <c r="AS304" s="123" t="s">
        <v>890</v>
      </c>
      <c r="AT304" s="131" t="s">
        <v>260</v>
      </c>
      <c r="AU304" s="131"/>
      <c r="AV304" s="131"/>
      <c r="AW304" s="131"/>
      <c r="AX304" s="183"/>
      <c r="AY304" s="131"/>
      <c r="AZ304" s="131"/>
      <c r="BA304" s="131"/>
      <c r="BB304" s="125">
        <v>0</v>
      </c>
      <c r="BC304" s="126">
        <v>0</v>
      </c>
      <c r="BD304" s="124"/>
      <c r="BE304" s="131">
        <v>0</v>
      </c>
      <c r="BF304" s="136"/>
      <c r="BG304" s="131"/>
      <c r="BH304" s="213"/>
      <c r="BI304" s="214"/>
      <c r="BJ304" s="215"/>
      <c r="BK304" s="185"/>
    </row>
    <row r="305" spans="1:63" s="52" customFormat="1" ht="17.100000000000001" customHeight="1">
      <c r="A305" s="43">
        <v>1</v>
      </c>
      <c r="B305" s="43">
        <v>2</v>
      </c>
      <c r="C305" s="79"/>
      <c r="D305" s="79">
        <v>1186</v>
      </c>
      <c r="E305" s="11" t="s">
        <v>10</v>
      </c>
      <c r="F305" s="33">
        <v>902</v>
      </c>
      <c r="G305" s="127" t="s">
        <v>114</v>
      </c>
      <c r="H305" s="139">
        <v>1274310</v>
      </c>
      <c r="I305" s="103">
        <v>10052041</v>
      </c>
      <c r="J305" s="137" t="s">
        <v>994</v>
      </c>
      <c r="K305" s="127">
        <v>2645</v>
      </c>
      <c r="L305" s="127" t="s">
        <v>104</v>
      </c>
      <c r="M305" s="127">
        <v>0.23</v>
      </c>
      <c r="N305" s="107">
        <v>2.89</v>
      </c>
      <c r="O305" s="184">
        <v>0</v>
      </c>
      <c r="P305" s="129">
        <v>3.12</v>
      </c>
      <c r="Q305" s="181">
        <v>1</v>
      </c>
      <c r="R305" s="112">
        <v>40703</v>
      </c>
      <c r="S305" s="113">
        <v>-16.78</v>
      </c>
      <c r="T305" s="112">
        <v>40703</v>
      </c>
      <c r="U305" s="113">
        <v>-19.899999999999999</v>
      </c>
      <c r="V305" s="130" t="s">
        <v>105</v>
      </c>
      <c r="W305" s="115" t="s">
        <v>109</v>
      </c>
      <c r="X305" s="192">
        <v>40704</v>
      </c>
      <c r="Y305" s="138" t="s">
        <v>352</v>
      </c>
      <c r="Z305" s="116"/>
      <c r="AA305" s="117"/>
      <c r="AB305" s="118"/>
      <c r="AC305" s="182" t="s">
        <v>995</v>
      </c>
      <c r="AD305" s="182">
        <v>11903</v>
      </c>
      <c r="AE305" s="74"/>
      <c r="AF305" s="31">
        <v>15870</v>
      </c>
      <c r="AG305" s="119">
        <v>11007505</v>
      </c>
      <c r="AH305" s="119" t="s">
        <v>711</v>
      </c>
      <c r="AI305" s="119">
        <v>11005715</v>
      </c>
      <c r="AJ305" s="119" t="s">
        <v>996</v>
      </c>
      <c r="AK305" s="119"/>
      <c r="AL305" s="119"/>
      <c r="AM305" s="118" t="s">
        <v>23</v>
      </c>
      <c r="AN305" s="120">
        <v>5500</v>
      </c>
      <c r="AO305" s="121"/>
      <c r="AP305" s="122" t="s">
        <v>106</v>
      </c>
      <c r="AQ305" s="51"/>
      <c r="AR305" s="68">
        <v>23</v>
      </c>
      <c r="AS305" s="123" t="s">
        <v>890</v>
      </c>
      <c r="AT305" s="131" t="s">
        <v>126</v>
      </c>
      <c r="AU305" s="131">
        <v>4.5</v>
      </c>
      <c r="AV305" s="131">
        <v>11902.5</v>
      </c>
      <c r="AW305" s="131" t="s">
        <v>106</v>
      </c>
      <c r="AX305" s="183">
        <v>40696</v>
      </c>
      <c r="AY305" s="131">
        <v>6</v>
      </c>
      <c r="AZ305" s="131">
        <v>750</v>
      </c>
      <c r="BA305" s="131">
        <v>15870</v>
      </c>
      <c r="BB305" s="125">
        <v>5500</v>
      </c>
      <c r="BC305" s="126">
        <v>1323</v>
      </c>
      <c r="BD305" s="124" t="s">
        <v>108</v>
      </c>
      <c r="BE305" s="131">
        <v>2645</v>
      </c>
      <c r="BF305" s="136" t="s">
        <v>711</v>
      </c>
      <c r="BG305" s="131"/>
      <c r="BH305" s="213"/>
      <c r="BI305" s="214"/>
      <c r="BJ305" s="215"/>
      <c r="BK305" s="185"/>
    </row>
    <row r="306" spans="1:63" s="52" customFormat="1" ht="17.100000000000001" customHeight="1">
      <c r="A306" s="43">
        <v>1</v>
      </c>
      <c r="B306" s="43">
        <v>1</v>
      </c>
      <c r="C306" s="79"/>
      <c r="D306" s="79">
        <v>1186</v>
      </c>
      <c r="E306" s="11" t="s">
        <v>10</v>
      </c>
      <c r="F306" s="33">
        <v>902</v>
      </c>
      <c r="G306" s="127" t="s">
        <v>114</v>
      </c>
      <c r="H306" s="128">
        <v>1274634</v>
      </c>
      <c r="I306" s="79">
        <v>10045108</v>
      </c>
      <c r="J306" s="259" t="s">
        <v>1126</v>
      </c>
      <c r="K306" s="127">
        <v>70</v>
      </c>
      <c r="L306" s="127" t="s">
        <v>104</v>
      </c>
      <c r="M306" s="127">
        <v>0.23</v>
      </c>
      <c r="N306" s="107">
        <v>0.15</v>
      </c>
      <c r="O306" s="184">
        <v>0</v>
      </c>
      <c r="P306" s="129">
        <v>0.38</v>
      </c>
      <c r="Q306" s="181">
        <v>15</v>
      </c>
      <c r="R306" s="112">
        <v>40703</v>
      </c>
      <c r="S306" s="113">
        <v>-19.899999999999999</v>
      </c>
      <c r="T306" s="112">
        <v>40703</v>
      </c>
      <c r="U306" s="113">
        <v>-20.28</v>
      </c>
      <c r="V306" s="130" t="s">
        <v>105</v>
      </c>
      <c r="W306" s="115" t="s">
        <v>109</v>
      </c>
      <c r="X306" s="192">
        <v>40718</v>
      </c>
      <c r="Y306" s="114" t="s">
        <v>352</v>
      </c>
      <c r="Z306" s="116"/>
      <c r="AA306" s="117"/>
      <c r="AB306" s="118"/>
      <c r="AC306" s="182" t="s">
        <v>995</v>
      </c>
      <c r="AD306" s="182">
        <v>630</v>
      </c>
      <c r="AE306" s="74"/>
      <c r="AF306" s="31">
        <v>840</v>
      </c>
      <c r="AG306" s="119">
        <v>11007505</v>
      </c>
      <c r="AH306" s="119" t="s">
        <v>711</v>
      </c>
      <c r="AI306" s="119">
        <v>11005715</v>
      </c>
      <c r="AJ306" s="119" t="s">
        <v>996</v>
      </c>
      <c r="AK306" s="119"/>
      <c r="AL306" s="119"/>
      <c r="AM306" s="118" t="s">
        <v>23</v>
      </c>
      <c r="AN306" s="120">
        <v>5500</v>
      </c>
      <c r="AO306" s="121"/>
      <c r="AP306" s="122" t="s">
        <v>106</v>
      </c>
      <c r="AQ306" s="51">
        <v>1186</v>
      </c>
      <c r="AR306" s="68">
        <v>23</v>
      </c>
      <c r="AS306" s="123" t="s">
        <v>890</v>
      </c>
      <c r="AT306" s="131" t="s">
        <v>107</v>
      </c>
      <c r="AU306" s="131">
        <v>9</v>
      </c>
      <c r="AV306" s="131">
        <v>630</v>
      </c>
      <c r="AW306" s="131" t="s">
        <v>106</v>
      </c>
      <c r="AX306" s="183">
        <v>40696</v>
      </c>
      <c r="AY306" s="131">
        <v>12</v>
      </c>
      <c r="AZ306" s="131">
        <v>750</v>
      </c>
      <c r="BA306" s="131">
        <v>840</v>
      </c>
      <c r="BB306" s="125">
        <v>5500</v>
      </c>
      <c r="BC306" s="126">
        <v>70</v>
      </c>
      <c r="BD306" s="124" t="s">
        <v>108</v>
      </c>
      <c r="BE306" s="131">
        <v>70</v>
      </c>
      <c r="BF306" s="136" t="s">
        <v>711</v>
      </c>
      <c r="BG306" s="131"/>
      <c r="BH306" s="213"/>
      <c r="BI306" s="214"/>
      <c r="BJ306" s="215"/>
      <c r="BK306" s="185"/>
    </row>
    <row r="307" spans="1:63" s="52" customFormat="1" ht="17.100000000000001" customHeight="1">
      <c r="A307" s="43">
        <v>1</v>
      </c>
      <c r="B307" s="43">
        <v>2</v>
      </c>
      <c r="C307" s="79"/>
      <c r="D307" s="103">
        <v>1100</v>
      </c>
      <c r="E307" s="11">
        <v>0</v>
      </c>
      <c r="F307" s="33">
        <v>3</v>
      </c>
      <c r="G307" s="143" t="s">
        <v>114</v>
      </c>
      <c r="H307" s="144">
        <v>1273941</v>
      </c>
      <c r="I307" s="106">
        <v>10052362</v>
      </c>
      <c r="J307" s="143" t="s">
        <v>1127</v>
      </c>
      <c r="K307" s="143">
        <v>1881</v>
      </c>
      <c r="L307" s="143" t="s">
        <v>104</v>
      </c>
      <c r="M307" s="127">
        <v>0.23</v>
      </c>
      <c r="N307" s="129">
        <v>4.0999999999999996</v>
      </c>
      <c r="O307" s="184">
        <v>0.17</v>
      </c>
      <c r="P307" s="145">
        <v>4.33</v>
      </c>
      <c r="Q307" s="181">
        <v>-1</v>
      </c>
      <c r="R307" s="112">
        <v>40703</v>
      </c>
      <c r="S307" s="113">
        <v>-20.28</v>
      </c>
      <c r="T307" s="112">
        <v>40704</v>
      </c>
      <c r="U307" s="113">
        <v>-0.61</v>
      </c>
      <c r="V307" s="130" t="s">
        <v>105</v>
      </c>
      <c r="W307" s="115" t="s">
        <v>109</v>
      </c>
      <c r="X307" s="192">
        <v>40703</v>
      </c>
      <c r="Y307" s="141" t="s">
        <v>352</v>
      </c>
      <c r="Z307" s="116"/>
      <c r="AA307" s="117"/>
      <c r="AB307" s="118"/>
      <c r="AC307" s="182" t="s">
        <v>1035</v>
      </c>
      <c r="AD307" s="182">
        <v>16929</v>
      </c>
      <c r="AE307" s="74"/>
      <c r="AF307" s="31">
        <v>22572</v>
      </c>
      <c r="AG307" s="119">
        <v>11007507</v>
      </c>
      <c r="AH307" s="119" t="s">
        <v>149</v>
      </c>
      <c r="AI307" s="119">
        <v>11004073</v>
      </c>
      <c r="AJ307" s="119" t="s">
        <v>1128</v>
      </c>
      <c r="AK307" s="119"/>
      <c r="AL307" s="119"/>
      <c r="AM307" s="118" t="s">
        <v>23</v>
      </c>
      <c r="AN307" s="120">
        <v>5500</v>
      </c>
      <c r="AO307" s="121"/>
      <c r="AP307" s="122" t="s">
        <v>106</v>
      </c>
      <c r="AQ307" s="51"/>
      <c r="AR307" s="68">
        <v>23</v>
      </c>
      <c r="AS307" s="123" t="s">
        <v>890</v>
      </c>
      <c r="AT307" s="131" t="s">
        <v>132</v>
      </c>
      <c r="AU307" s="131">
        <v>9</v>
      </c>
      <c r="AV307" s="131">
        <v>16929</v>
      </c>
      <c r="AW307" s="131" t="s">
        <v>106</v>
      </c>
      <c r="AX307" s="183">
        <v>40696</v>
      </c>
      <c r="AY307" s="131">
        <v>12</v>
      </c>
      <c r="AZ307" s="131">
        <v>750</v>
      </c>
      <c r="BA307" s="131">
        <v>22572</v>
      </c>
      <c r="BB307" s="125">
        <v>5500</v>
      </c>
      <c r="BC307" s="126">
        <v>1881</v>
      </c>
      <c r="BD307" s="124" t="s">
        <v>108</v>
      </c>
      <c r="BE307" s="131">
        <v>1881</v>
      </c>
      <c r="BF307" s="136" t="s">
        <v>149</v>
      </c>
      <c r="BG307" s="131"/>
      <c r="BH307" s="213"/>
      <c r="BI307" s="214"/>
      <c r="BJ307" s="215"/>
      <c r="BK307" s="185"/>
    </row>
    <row r="308" spans="1:63" s="52" customFormat="1" ht="14.25">
      <c r="A308" s="43">
        <v>1</v>
      </c>
      <c r="B308" s="43">
        <v>1</v>
      </c>
      <c r="C308" s="79"/>
      <c r="D308" s="79">
        <v>1100</v>
      </c>
      <c r="E308" s="11" t="s">
        <v>10</v>
      </c>
      <c r="F308" s="33">
        <v>3</v>
      </c>
      <c r="G308" s="127" t="s">
        <v>114</v>
      </c>
      <c r="H308" s="105">
        <v>1273963</v>
      </c>
      <c r="I308" s="79">
        <v>10045015</v>
      </c>
      <c r="J308" s="127" t="s">
        <v>1129</v>
      </c>
      <c r="K308" s="127">
        <v>49</v>
      </c>
      <c r="L308" s="127" t="s">
        <v>104</v>
      </c>
      <c r="M308" s="127">
        <v>0.23</v>
      </c>
      <c r="N308" s="107">
        <v>0.11</v>
      </c>
      <c r="O308" s="184">
        <v>0</v>
      </c>
      <c r="P308" s="129">
        <v>0.34</v>
      </c>
      <c r="Q308" s="181">
        <v>-1</v>
      </c>
      <c r="R308" s="112">
        <v>40704</v>
      </c>
      <c r="S308" s="113">
        <v>-0.61</v>
      </c>
      <c r="T308" s="112">
        <v>40704</v>
      </c>
      <c r="U308" s="113">
        <v>-0.95</v>
      </c>
      <c r="V308" s="130" t="s">
        <v>105</v>
      </c>
      <c r="W308" s="115" t="s">
        <v>109</v>
      </c>
      <c r="X308" s="192">
        <v>40703</v>
      </c>
      <c r="Y308" s="135" t="s">
        <v>352</v>
      </c>
      <c r="Z308" s="116"/>
      <c r="AA308" s="117"/>
      <c r="AB308" s="118"/>
      <c r="AC308" s="182" t="s">
        <v>1035</v>
      </c>
      <c r="AD308" s="182">
        <v>443</v>
      </c>
      <c r="AE308" s="74"/>
      <c r="AF308" s="31">
        <v>588</v>
      </c>
      <c r="AG308" s="119">
        <v>11007506</v>
      </c>
      <c r="AH308" s="119" t="s">
        <v>150</v>
      </c>
      <c r="AI308" s="119">
        <v>11001797</v>
      </c>
      <c r="AJ308" s="119" t="s">
        <v>130</v>
      </c>
      <c r="AK308" s="119">
        <v>11004421</v>
      </c>
      <c r="AL308" s="119" t="s">
        <v>1130</v>
      </c>
      <c r="AM308" s="118" t="s">
        <v>23</v>
      </c>
      <c r="AN308" s="120">
        <v>5500</v>
      </c>
      <c r="AO308" s="121"/>
      <c r="AP308" s="122" t="s">
        <v>106</v>
      </c>
      <c r="AQ308" s="51"/>
      <c r="AR308" s="68">
        <v>23</v>
      </c>
      <c r="AS308" s="123" t="s">
        <v>890</v>
      </c>
      <c r="AT308" s="131" t="s">
        <v>132</v>
      </c>
      <c r="AU308" s="131">
        <v>9</v>
      </c>
      <c r="AV308" s="131">
        <v>441</v>
      </c>
      <c r="AW308" s="131" t="s">
        <v>106</v>
      </c>
      <c r="AX308" s="183">
        <v>40696</v>
      </c>
      <c r="AY308" s="131">
        <v>12</v>
      </c>
      <c r="AZ308" s="131">
        <v>750</v>
      </c>
      <c r="BA308" s="131">
        <v>588</v>
      </c>
      <c r="BB308" s="125">
        <v>5500</v>
      </c>
      <c r="BC308" s="126">
        <v>49</v>
      </c>
      <c r="BD308" s="124" t="s">
        <v>108</v>
      </c>
      <c r="BE308" s="131">
        <v>49</v>
      </c>
      <c r="BF308" s="136" t="s">
        <v>150</v>
      </c>
      <c r="BG308" s="131"/>
      <c r="BH308" s="213"/>
      <c r="BI308" s="214"/>
      <c r="BJ308" s="215"/>
      <c r="BK308" s="185"/>
    </row>
    <row r="309" spans="1:63" s="52" customFormat="1" ht="14.25">
      <c r="A309" s="43">
        <v>1</v>
      </c>
      <c r="B309" s="43">
        <v>1</v>
      </c>
      <c r="C309" s="79"/>
      <c r="D309" s="79">
        <v>1100</v>
      </c>
      <c r="E309" s="11" t="s">
        <v>10</v>
      </c>
      <c r="F309" s="33">
        <v>3</v>
      </c>
      <c r="G309" s="127" t="s">
        <v>114</v>
      </c>
      <c r="H309" s="105">
        <v>1274385</v>
      </c>
      <c r="I309" s="79">
        <v>21000324</v>
      </c>
      <c r="J309" s="127" t="s">
        <v>1131</v>
      </c>
      <c r="K309" s="127">
        <v>7260</v>
      </c>
      <c r="L309" s="127" t="s">
        <v>127</v>
      </c>
      <c r="M309" s="127">
        <v>0.23</v>
      </c>
      <c r="N309" s="107">
        <v>1.32</v>
      </c>
      <c r="O309" s="184">
        <v>0</v>
      </c>
      <c r="P309" s="129">
        <v>1.55</v>
      </c>
      <c r="Q309" s="181" t="e">
        <v>#N/A</v>
      </c>
      <c r="R309" s="112">
        <v>40704</v>
      </c>
      <c r="S309" s="113">
        <v>-0.95</v>
      </c>
      <c r="T309" s="112">
        <v>40704</v>
      </c>
      <c r="U309" s="113">
        <v>-2.5</v>
      </c>
      <c r="V309" s="130" t="s">
        <v>105</v>
      </c>
      <c r="W309" s="115" t="s">
        <v>109</v>
      </c>
      <c r="X309" s="192" t="e">
        <v>#N/A</v>
      </c>
      <c r="Y309" s="134" t="s">
        <v>352</v>
      </c>
      <c r="Z309" s="116"/>
      <c r="AA309" s="117"/>
      <c r="AB309" s="118"/>
      <c r="AC309" s="182" t="s">
        <v>1035</v>
      </c>
      <c r="AD309" s="182">
        <v>5474</v>
      </c>
      <c r="AE309" s="74"/>
      <c r="AF309" s="31">
        <v>7260</v>
      </c>
      <c r="AG309" s="119">
        <v>11007506</v>
      </c>
      <c r="AH309" s="119" t="s">
        <v>150</v>
      </c>
      <c r="AI309" s="119">
        <v>11001797</v>
      </c>
      <c r="AJ309" s="119" t="s">
        <v>130</v>
      </c>
      <c r="AK309" s="119">
        <v>11004421</v>
      </c>
      <c r="AL309" s="119" t="s">
        <v>1130</v>
      </c>
      <c r="AM309" s="118" t="s">
        <v>23</v>
      </c>
      <c r="AN309" s="120">
        <v>5500</v>
      </c>
      <c r="AO309" s="121"/>
      <c r="AP309" s="122" t="s">
        <v>106</v>
      </c>
      <c r="AQ309" s="51"/>
      <c r="AR309" s="68">
        <v>23</v>
      </c>
      <c r="AS309" s="123" t="s">
        <v>890</v>
      </c>
      <c r="AT309" s="131" t="e">
        <v>#N/A</v>
      </c>
      <c r="AU309" s="131">
        <v>0.75</v>
      </c>
      <c r="AV309" s="131">
        <v>5445</v>
      </c>
      <c r="AW309" s="131" t="s">
        <v>106</v>
      </c>
      <c r="AX309" s="183">
        <v>40696</v>
      </c>
      <c r="AY309" s="131">
        <v>1</v>
      </c>
      <c r="AZ309" s="131">
        <v>750</v>
      </c>
      <c r="BA309" s="131">
        <v>7260</v>
      </c>
      <c r="BB309" s="125">
        <v>5500</v>
      </c>
      <c r="BC309" s="126">
        <v>605</v>
      </c>
      <c r="BD309" s="124" t="s">
        <v>108</v>
      </c>
      <c r="BE309" s="131">
        <v>605</v>
      </c>
      <c r="BF309" s="136" t="s">
        <v>150</v>
      </c>
      <c r="BG309" s="131"/>
      <c r="BH309" s="213"/>
      <c r="BI309" s="214"/>
      <c r="BJ309" s="215"/>
      <c r="BK309" s="185"/>
    </row>
    <row r="310" spans="1:63" s="52" customFormat="1" ht="17.100000000000001" customHeight="1">
      <c r="A310" s="43">
        <v>1</v>
      </c>
      <c r="B310" s="43">
        <v>1</v>
      </c>
      <c r="C310" s="79"/>
      <c r="D310" s="79">
        <v>1100</v>
      </c>
      <c r="E310" s="11" t="s">
        <v>10</v>
      </c>
      <c r="F310" s="33">
        <v>3</v>
      </c>
      <c r="G310" s="127" t="s">
        <v>114</v>
      </c>
      <c r="H310" s="105">
        <v>7085198</v>
      </c>
      <c r="I310" s="79">
        <v>10053351</v>
      </c>
      <c r="J310" s="127" t="s">
        <v>1132</v>
      </c>
      <c r="K310" s="127">
        <v>96</v>
      </c>
      <c r="L310" s="127" t="s">
        <v>104</v>
      </c>
      <c r="M310" s="127">
        <v>0.23</v>
      </c>
      <c r="N310" s="107">
        <v>0.1</v>
      </c>
      <c r="O310" s="184">
        <v>0</v>
      </c>
      <c r="P310" s="129">
        <v>0.33</v>
      </c>
      <c r="Q310" s="181">
        <v>0</v>
      </c>
      <c r="R310" s="112">
        <v>40704</v>
      </c>
      <c r="S310" s="113">
        <v>-2.5</v>
      </c>
      <c r="T310" s="112">
        <v>40704</v>
      </c>
      <c r="U310" s="113">
        <v>-2.83</v>
      </c>
      <c r="V310" s="130" t="s">
        <v>105</v>
      </c>
      <c r="W310" s="115" t="s">
        <v>109</v>
      </c>
      <c r="X310" s="192">
        <v>40704</v>
      </c>
      <c r="Y310" s="134" t="s">
        <v>352</v>
      </c>
      <c r="Z310" s="116"/>
      <c r="AA310" s="117"/>
      <c r="AB310" s="118"/>
      <c r="AC310" s="182" t="s">
        <v>1035</v>
      </c>
      <c r="AD310" s="182">
        <v>432</v>
      </c>
      <c r="AE310" s="74"/>
      <c r="AF310" s="31">
        <v>576</v>
      </c>
      <c r="AG310" s="119">
        <v>11007506</v>
      </c>
      <c r="AH310" s="119" t="s">
        <v>150</v>
      </c>
      <c r="AI310" s="119">
        <v>11001797</v>
      </c>
      <c r="AJ310" s="119" t="s">
        <v>130</v>
      </c>
      <c r="AK310" s="119">
        <v>11004421</v>
      </c>
      <c r="AL310" s="119" t="s">
        <v>1130</v>
      </c>
      <c r="AM310" s="118" t="s">
        <v>23</v>
      </c>
      <c r="AN310" s="120">
        <v>5500</v>
      </c>
      <c r="AO310" s="121"/>
      <c r="AP310" s="122" t="s">
        <v>106</v>
      </c>
      <c r="AQ310" s="51"/>
      <c r="AR310" s="68">
        <v>23</v>
      </c>
      <c r="AS310" s="123" t="s">
        <v>890</v>
      </c>
      <c r="AT310" s="131" t="s">
        <v>132</v>
      </c>
      <c r="AU310" s="131">
        <v>4.5</v>
      </c>
      <c r="AV310" s="131">
        <v>432</v>
      </c>
      <c r="AW310" s="131" t="s">
        <v>106</v>
      </c>
      <c r="AX310" s="183">
        <v>40696</v>
      </c>
      <c r="AY310" s="131">
        <v>6</v>
      </c>
      <c r="AZ310" s="131">
        <v>750</v>
      </c>
      <c r="BA310" s="131">
        <v>576</v>
      </c>
      <c r="BB310" s="125">
        <v>5500</v>
      </c>
      <c r="BC310" s="126">
        <v>48</v>
      </c>
      <c r="BD310" s="124" t="s">
        <v>108</v>
      </c>
      <c r="BE310" s="131">
        <v>96</v>
      </c>
      <c r="BF310" s="136" t="s">
        <v>150</v>
      </c>
      <c r="BG310" s="131"/>
      <c r="BH310" s="213"/>
      <c r="BI310" s="214"/>
      <c r="BJ310" s="215"/>
      <c r="BK310" s="185"/>
    </row>
    <row r="311" spans="1:63" s="52" customFormat="1" ht="17.100000000000001" customHeight="1">
      <c r="A311" s="43">
        <v>1</v>
      </c>
      <c r="B311" s="43">
        <v>1</v>
      </c>
      <c r="C311" s="79"/>
      <c r="D311" s="79">
        <v>1100</v>
      </c>
      <c r="E311" s="11" t="s">
        <v>10</v>
      </c>
      <c r="F311" s="33">
        <v>3</v>
      </c>
      <c r="G311" s="127" t="s">
        <v>114</v>
      </c>
      <c r="H311" s="105">
        <v>1275226</v>
      </c>
      <c r="I311" s="79">
        <v>10026713</v>
      </c>
      <c r="J311" s="127" t="s">
        <v>1133</v>
      </c>
      <c r="K311" s="127">
        <v>110</v>
      </c>
      <c r="L311" s="127" t="s">
        <v>104</v>
      </c>
      <c r="M311" s="127">
        <v>0.23</v>
      </c>
      <c r="N311" s="107">
        <v>0.12</v>
      </c>
      <c r="O311" s="184">
        <v>0</v>
      </c>
      <c r="P311" s="129">
        <v>0.35</v>
      </c>
      <c r="Q311" s="181">
        <v>13</v>
      </c>
      <c r="R311" s="112">
        <v>40704</v>
      </c>
      <c r="S311" s="113">
        <v>-2.83</v>
      </c>
      <c r="T311" s="112">
        <v>40704</v>
      </c>
      <c r="U311" s="113">
        <v>-3.18</v>
      </c>
      <c r="V311" s="130" t="s">
        <v>147</v>
      </c>
      <c r="W311" s="115" t="s">
        <v>109</v>
      </c>
      <c r="X311" s="192">
        <v>40717</v>
      </c>
      <c r="Y311" s="134" t="s">
        <v>352</v>
      </c>
      <c r="Z311" s="116"/>
      <c r="AA311" s="117"/>
      <c r="AB311" s="118"/>
      <c r="AC311" s="182" t="s">
        <v>1035</v>
      </c>
      <c r="AD311" s="182">
        <v>498</v>
      </c>
      <c r="AE311" s="74"/>
      <c r="AF311" s="31">
        <v>660</v>
      </c>
      <c r="AG311" s="119">
        <v>11003624</v>
      </c>
      <c r="AH311" s="119" t="s">
        <v>1134</v>
      </c>
      <c r="AI311" s="119">
        <v>11005105</v>
      </c>
      <c r="AJ311" s="119" t="s">
        <v>153</v>
      </c>
      <c r="AK311" s="119">
        <v>11005434</v>
      </c>
      <c r="AL311" s="119" t="s">
        <v>799</v>
      </c>
      <c r="AM311" s="118" t="s">
        <v>23</v>
      </c>
      <c r="AN311" s="120">
        <v>5500</v>
      </c>
      <c r="AO311" s="121"/>
      <c r="AP311" s="122" t="s">
        <v>106</v>
      </c>
      <c r="AQ311" s="51"/>
      <c r="AR311" s="68">
        <v>23</v>
      </c>
      <c r="AS311" s="123" t="s">
        <v>890</v>
      </c>
      <c r="AT311" s="131" t="s">
        <v>107</v>
      </c>
      <c r="AU311" s="131">
        <v>4.5</v>
      </c>
      <c r="AV311" s="131">
        <v>495</v>
      </c>
      <c r="AW311" s="131" t="s">
        <v>106</v>
      </c>
      <c r="AX311" s="183">
        <v>40696</v>
      </c>
      <c r="AY311" s="131">
        <v>6</v>
      </c>
      <c r="AZ311" s="131">
        <v>750</v>
      </c>
      <c r="BA311" s="131">
        <v>660</v>
      </c>
      <c r="BB311" s="125">
        <v>5500</v>
      </c>
      <c r="BC311" s="126">
        <v>55</v>
      </c>
      <c r="BD311" s="124" t="s">
        <v>108</v>
      </c>
      <c r="BE311" s="131">
        <v>110</v>
      </c>
      <c r="BF311" s="136" t="s">
        <v>1135</v>
      </c>
      <c r="BG311" s="131"/>
      <c r="BH311" s="213"/>
      <c r="BI311" s="214"/>
      <c r="BJ311" s="215"/>
      <c r="BK311" s="185"/>
    </row>
    <row r="312" spans="1:63" s="52" customFormat="1" ht="17.100000000000001" customHeight="1">
      <c r="A312" s="43">
        <v>1</v>
      </c>
      <c r="B312" s="43">
        <v>2</v>
      </c>
      <c r="C312" s="79"/>
      <c r="D312" s="79">
        <v>1100</v>
      </c>
      <c r="E312" s="11" t="s">
        <v>10</v>
      </c>
      <c r="F312" s="33">
        <v>3</v>
      </c>
      <c r="G312" s="127" t="s">
        <v>114</v>
      </c>
      <c r="H312" s="128">
        <v>1274772</v>
      </c>
      <c r="I312" s="79">
        <v>10043061</v>
      </c>
      <c r="J312" s="259" t="s">
        <v>1136</v>
      </c>
      <c r="K312" s="127">
        <v>222</v>
      </c>
      <c r="L312" s="127" t="s">
        <v>104</v>
      </c>
      <c r="M312" s="127">
        <v>0.23</v>
      </c>
      <c r="N312" s="107">
        <v>0.24</v>
      </c>
      <c r="O312" s="184">
        <v>0</v>
      </c>
      <c r="P312" s="129">
        <v>0.47</v>
      </c>
      <c r="Q312" s="181">
        <v>6</v>
      </c>
      <c r="R312" s="112">
        <v>40704</v>
      </c>
      <c r="S312" s="113">
        <v>-3.18</v>
      </c>
      <c r="T312" s="112">
        <v>40704</v>
      </c>
      <c r="U312" s="113">
        <v>-3.65</v>
      </c>
      <c r="V312" s="130" t="s">
        <v>105</v>
      </c>
      <c r="W312" s="115" t="s">
        <v>109</v>
      </c>
      <c r="X312" s="192">
        <v>40710</v>
      </c>
      <c r="Y312" s="114" t="s">
        <v>352</v>
      </c>
      <c r="Z312" s="116"/>
      <c r="AA312" s="117"/>
      <c r="AB312" s="118"/>
      <c r="AC312" s="182" t="s">
        <v>1035</v>
      </c>
      <c r="AD312" s="182">
        <v>999</v>
      </c>
      <c r="AE312" s="74"/>
      <c r="AF312" s="31">
        <v>1332</v>
      </c>
      <c r="AG312" s="119">
        <v>11007506</v>
      </c>
      <c r="AH312" s="119" t="s">
        <v>150</v>
      </c>
      <c r="AI312" s="119">
        <v>11001797</v>
      </c>
      <c r="AJ312" s="119" t="s">
        <v>130</v>
      </c>
      <c r="AK312" s="119">
        <v>11004421</v>
      </c>
      <c r="AL312" s="119" t="s">
        <v>1130</v>
      </c>
      <c r="AM312" s="118" t="s">
        <v>23</v>
      </c>
      <c r="AN312" s="120">
        <v>5500</v>
      </c>
      <c r="AO312" s="121"/>
      <c r="AP312" s="122" t="s">
        <v>106</v>
      </c>
      <c r="AQ312" s="51">
        <v>1100</v>
      </c>
      <c r="AR312" s="68">
        <v>23</v>
      </c>
      <c r="AS312" s="123" t="s">
        <v>890</v>
      </c>
      <c r="AT312" s="131" t="s">
        <v>107</v>
      </c>
      <c r="AU312" s="131">
        <v>4.5</v>
      </c>
      <c r="AV312" s="131">
        <v>999</v>
      </c>
      <c r="AW312" s="131" t="s">
        <v>106</v>
      </c>
      <c r="AX312" s="183">
        <v>40696</v>
      </c>
      <c r="AY312" s="131">
        <v>6</v>
      </c>
      <c r="AZ312" s="131">
        <v>750</v>
      </c>
      <c r="BA312" s="131">
        <v>1332</v>
      </c>
      <c r="BB312" s="125">
        <v>5500</v>
      </c>
      <c r="BC312" s="126">
        <v>111</v>
      </c>
      <c r="BD312" s="124" t="s">
        <v>108</v>
      </c>
      <c r="BE312" s="131">
        <v>222</v>
      </c>
      <c r="BF312" s="136" t="s">
        <v>150</v>
      </c>
      <c r="BG312" s="131"/>
      <c r="BH312" s="213"/>
      <c r="BI312" s="214"/>
      <c r="BJ312" s="215"/>
      <c r="BK312" s="185"/>
    </row>
    <row r="313" spans="1:63" s="52" customFormat="1" ht="17.100000000000001" customHeight="1">
      <c r="A313" s="43">
        <v>1</v>
      </c>
      <c r="B313" s="43">
        <v>1</v>
      </c>
      <c r="C313" s="79"/>
      <c r="D313" s="103">
        <v>1127</v>
      </c>
      <c r="E313" s="11">
        <v>0</v>
      </c>
      <c r="F313" s="33">
        <v>325</v>
      </c>
      <c r="G313" s="143" t="s">
        <v>114</v>
      </c>
      <c r="H313" s="144">
        <v>7085037</v>
      </c>
      <c r="I313" s="106">
        <v>10048260</v>
      </c>
      <c r="J313" s="143" t="s">
        <v>1137</v>
      </c>
      <c r="K313" s="143">
        <v>1844</v>
      </c>
      <c r="L313" s="143" t="s">
        <v>104</v>
      </c>
      <c r="M313" s="127">
        <v>0.23</v>
      </c>
      <c r="N313" s="107">
        <v>2.0099999999999998</v>
      </c>
      <c r="O313" s="184">
        <v>0.17</v>
      </c>
      <c r="P313" s="145">
        <v>2.2400000000000002</v>
      </c>
      <c r="Q313" s="181" t="e">
        <v>#N/A</v>
      </c>
      <c r="R313" s="112">
        <v>40704</v>
      </c>
      <c r="S313" s="113">
        <v>-3.65</v>
      </c>
      <c r="T313" s="112">
        <v>40704</v>
      </c>
      <c r="U313" s="113">
        <v>-5.89</v>
      </c>
      <c r="V313" s="130" t="s">
        <v>105</v>
      </c>
      <c r="W313" s="115"/>
      <c r="X313" s="192" t="e">
        <v>#N/A</v>
      </c>
      <c r="Y313" s="141" t="s">
        <v>303</v>
      </c>
      <c r="Z313" s="116"/>
      <c r="AA313" s="117"/>
      <c r="AB313" s="118"/>
      <c r="AC313" s="182" t="s">
        <v>211</v>
      </c>
      <c r="AD313" s="182">
        <v>8298</v>
      </c>
      <c r="AE313" s="74"/>
      <c r="AF313" s="31">
        <v>11064</v>
      </c>
      <c r="AG313" s="119">
        <v>11007561</v>
      </c>
      <c r="AH313" s="119" t="s">
        <v>212</v>
      </c>
      <c r="AI313" s="119">
        <v>11005231</v>
      </c>
      <c r="AJ313" s="119" t="s">
        <v>213</v>
      </c>
      <c r="AK313" s="119"/>
      <c r="AL313" s="119"/>
      <c r="AM313" s="118" t="s">
        <v>23</v>
      </c>
      <c r="AN313" s="120">
        <v>5500</v>
      </c>
      <c r="AO313" s="121"/>
      <c r="AP313" s="122" t="s">
        <v>106</v>
      </c>
      <c r="AQ313" s="51">
        <v>1127</v>
      </c>
      <c r="AR313" s="68">
        <v>23</v>
      </c>
      <c r="AS313" s="123" t="s">
        <v>332</v>
      </c>
      <c r="AT313" s="131" t="e">
        <v>#N/A</v>
      </c>
      <c r="AU313" s="131">
        <v>4.5</v>
      </c>
      <c r="AV313" s="131">
        <v>8298</v>
      </c>
      <c r="AW313" s="131" t="s">
        <v>106</v>
      </c>
      <c r="AX313" s="183"/>
      <c r="AY313" s="131">
        <v>6</v>
      </c>
      <c r="AZ313" s="131">
        <v>750</v>
      </c>
      <c r="BA313" s="131">
        <v>11064</v>
      </c>
      <c r="BB313" s="125">
        <v>5500</v>
      </c>
      <c r="BC313" s="126">
        <v>922</v>
      </c>
      <c r="BD313" s="124" t="s">
        <v>108</v>
      </c>
      <c r="BE313" s="131">
        <v>1844</v>
      </c>
      <c r="BF313" s="136"/>
      <c r="BG313" s="131"/>
      <c r="BH313" s="213"/>
      <c r="BI313" s="214"/>
      <c r="BJ313" s="215"/>
      <c r="BK313" s="185"/>
    </row>
    <row r="314" spans="1:63" s="52" customFormat="1" ht="17.100000000000001" customHeight="1">
      <c r="A314" s="43">
        <v>1</v>
      </c>
      <c r="B314" s="43">
        <v>1</v>
      </c>
      <c r="C314" s="79"/>
      <c r="D314" s="103">
        <v>2183</v>
      </c>
      <c r="E314" s="11">
        <v>0</v>
      </c>
      <c r="F314" s="33">
        <v>133</v>
      </c>
      <c r="G314" s="143" t="s">
        <v>114</v>
      </c>
      <c r="H314" s="144">
        <v>1274508</v>
      </c>
      <c r="I314" s="106">
        <v>10049764</v>
      </c>
      <c r="J314" s="143" t="s">
        <v>1138</v>
      </c>
      <c r="K314" s="143">
        <v>700</v>
      </c>
      <c r="L314" s="143" t="s">
        <v>104</v>
      </c>
      <c r="M314" s="127">
        <v>0.23</v>
      </c>
      <c r="N314" s="107">
        <v>0.76</v>
      </c>
      <c r="O314" s="184">
        <v>0.17</v>
      </c>
      <c r="P314" s="147">
        <v>0.99</v>
      </c>
      <c r="Q314" s="181">
        <v>0</v>
      </c>
      <c r="R314" s="112">
        <v>40704</v>
      </c>
      <c r="S314" s="113">
        <v>-5.89</v>
      </c>
      <c r="T314" s="112">
        <v>40704</v>
      </c>
      <c r="U314" s="113">
        <v>-6.88</v>
      </c>
      <c r="V314" s="130" t="s">
        <v>105</v>
      </c>
      <c r="W314" s="115" t="s">
        <v>109</v>
      </c>
      <c r="X314" s="192">
        <v>40704</v>
      </c>
      <c r="Y314" s="141" t="s">
        <v>352</v>
      </c>
      <c r="Z314" s="116"/>
      <c r="AA314" s="117"/>
      <c r="AB314" s="118"/>
      <c r="AC314" s="182" t="s">
        <v>123</v>
      </c>
      <c r="AD314" s="182">
        <v>3150</v>
      </c>
      <c r="AE314" s="74"/>
      <c r="AF314" s="31">
        <v>4200</v>
      </c>
      <c r="AG314" s="119">
        <v>11007038</v>
      </c>
      <c r="AH314" s="119" t="s">
        <v>115</v>
      </c>
      <c r="AI314" s="119">
        <v>11004876</v>
      </c>
      <c r="AJ314" s="119" t="s">
        <v>124</v>
      </c>
      <c r="AK314" s="119"/>
      <c r="AL314" s="119"/>
      <c r="AM314" s="118" t="s">
        <v>23</v>
      </c>
      <c r="AN314" s="120">
        <v>5500</v>
      </c>
      <c r="AO314" s="121"/>
      <c r="AP314" s="122" t="s">
        <v>106</v>
      </c>
      <c r="AQ314" s="51"/>
      <c r="AR314" s="68">
        <v>23</v>
      </c>
      <c r="AS314" s="123" t="s">
        <v>351</v>
      </c>
      <c r="AT314" s="131" t="s">
        <v>132</v>
      </c>
      <c r="AU314" s="131">
        <v>4.5</v>
      </c>
      <c r="AV314" s="131">
        <v>3150</v>
      </c>
      <c r="AW314" s="131" t="s">
        <v>106</v>
      </c>
      <c r="AX314" s="183">
        <v>1</v>
      </c>
      <c r="AY314" s="131">
        <v>6</v>
      </c>
      <c r="AZ314" s="131">
        <v>750</v>
      </c>
      <c r="BA314" s="131">
        <v>4200</v>
      </c>
      <c r="BB314" s="125">
        <v>5500</v>
      </c>
      <c r="BC314" s="126">
        <v>350</v>
      </c>
      <c r="BD314" s="124" t="s">
        <v>108</v>
      </c>
      <c r="BE314" s="131">
        <v>700</v>
      </c>
      <c r="BF314" s="136"/>
      <c r="BG314" s="131"/>
      <c r="BH314" s="213"/>
      <c r="BI314" s="214"/>
      <c r="BJ314" s="215"/>
      <c r="BK314" s="185"/>
    </row>
    <row r="315" spans="1:63" s="52" customFormat="1" ht="17.100000000000001" customHeight="1">
      <c r="A315" s="43">
        <v>1</v>
      </c>
      <c r="B315" s="43">
        <v>1</v>
      </c>
      <c r="C315" s="79"/>
      <c r="D315" s="79">
        <v>2183</v>
      </c>
      <c r="E315" s="11" t="s">
        <v>10</v>
      </c>
      <c r="F315" s="33">
        <v>133</v>
      </c>
      <c r="G315" s="127" t="s">
        <v>114</v>
      </c>
      <c r="H315" s="128">
        <v>1273064</v>
      </c>
      <c r="I315" s="79">
        <v>10044548</v>
      </c>
      <c r="J315" s="259" t="s">
        <v>281</v>
      </c>
      <c r="K315" s="127">
        <v>140</v>
      </c>
      <c r="L315" s="127" t="s">
        <v>104</v>
      </c>
      <c r="M315" s="127">
        <v>0.23</v>
      </c>
      <c r="N315" s="107">
        <v>0.31</v>
      </c>
      <c r="O315" s="184">
        <v>0</v>
      </c>
      <c r="P315" s="129">
        <v>0.54</v>
      </c>
      <c r="Q315" s="181">
        <v>0</v>
      </c>
      <c r="R315" s="112">
        <v>40704</v>
      </c>
      <c r="S315" s="113">
        <v>-6.88</v>
      </c>
      <c r="T315" s="112">
        <v>40704</v>
      </c>
      <c r="U315" s="113">
        <v>-7.42</v>
      </c>
      <c r="V315" s="130" t="s">
        <v>105</v>
      </c>
      <c r="W315" s="115" t="s">
        <v>109</v>
      </c>
      <c r="X315" s="192">
        <v>40704</v>
      </c>
      <c r="Y315" s="114" t="s">
        <v>303</v>
      </c>
      <c r="Z315" s="116"/>
      <c r="AA315" s="117"/>
      <c r="AB315" s="118"/>
      <c r="AC315" s="182" t="s">
        <v>123</v>
      </c>
      <c r="AD315" s="182">
        <v>1260</v>
      </c>
      <c r="AE315" s="74"/>
      <c r="AF315" s="31">
        <v>1680</v>
      </c>
      <c r="AG315" s="119">
        <v>11007036</v>
      </c>
      <c r="AH315" s="119" t="s">
        <v>119</v>
      </c>
      <c r="AI315" s="119">
        <v>11004791</v>
      </c>
      <c r="AJ315" s="119" t="s">
        <v>120</v>
      </c>
      <c r="AK315" s="119">
        <v>11007441</v>
      </c>
      <c r="AL315" s="119" t="s">
        <v>125</v>
      </c>
      <c r="AM315" s="118" t="s">
        <v>23</v>
      </c>
      <c r="AN315" s="120">
        <v>5500</v>
      </c>
      <c r="AO315" s="121"/>
      <c r="AP315" s="122" t="s">
        <v>106</v>
      </c>
      <c r="AQ315" s="51">
        <v>2183</v>
      </c>
      <c r="AR315" s="68">
        <v>23</v>
      </c>
      <c r="AS315" s="123" t="s">
        <v>332</v>
      </c>
      <c r="AT315" s="131" t="s">
        <v>132</v>
      </c>
      <c r="AU315" s="131">
        <v>9</v>
      </c>
      <c r="AV315" s="131">
        <v>1260</v>
      </c>
      <c r="AW315" s="131" t="s">
        <v>106</v>
      </c>
      <c r="AX315" s="183">
        <v>1</v>
      </c>
      <c r="AY315" s="131">
        <v>12</v>
      </c>
      <c r="AZ315" s="131">
        <v>750</v>
      </c>
      <c r="BA315" s="131">
        <v>1680</v>
      </c>
      <c r="BB315" s="125">
        <v>5500</v>
      </c>
      <c r="BC315" s="126">
        <v>140</v>
      </c>
      <c r="BD315" s="124" t="s">
        <v>108</v>
      </c>
      <c r="BE315" s="131">
        <v>140</v>
      </c>
      <c r="BF315" s="136"/>
      <c r="BG315" s="131"/>
      <c r="BH315" s="213"/>
      <c r="BI315" s="214"/>
      <c r="BJ315" s="215"/>
      <c r="BK315" s="185"/>
    </row>
    <row r="316" spans="1:63" s="52" customFormat="1" ht="14.25">
      <c r="A316" s="43">
        <v>1</v>
      </c>
      <c r="B316" s="43">
        <v>2</v>
      </c>
      <c r="C316" s="79"/>
      <c r="D316" s="79">
        <v>2347</v>
      </c>
      <c r="E316" s="11">
        <v>0</v>
      </c>
      <c r="F316" s="33">
        <v>313</v>
      </c>
      <c r="G316" s="127" t="s">
        <v>114</v>
      </c>
      <c r="H316" s="105">
        <v>1274314</v>
      </c>
      <c r="I316" s="79">
        <v>10048746</v>
      </c>
      <c r="J316" s="127" t="s">
        <v>982</v>
      </c>
      <c r="K316" s="127">
        <v>542</v>
      </c>
      <c r="L316" s="127" t="s">
        <v>104</v>
      </c>
      <c r="M316" s="127">
        <v>0.23</v>
      </c>
      <c r="N316" s="107">
        <v>0.59</v>
      </c>
      <c r="O316" s="184">
        <v>0.17</v>
      </c>
      <c r="P316" s="129">
        <v>0.82</v>
      </c>
      <c r="Q316" s="181">
        <v>0</v>
      </c>
      <c r="R316" s="112">
        <v>40704</v>
      </c>
      <c r="S316" s="113">
        <v>-7.42</v>
      </c>
      <c r="T316" s="112">
        <v>40704</v>
      </c>
      <c r="U316" s="113">
        <v>-8.24</v>
      </c>
      <c r="V316" s="130" t="s">
        <v>147</v>
      </c>
      <c r="W316" s="136" t="s">
        <v>109</v>
      </c>
      <c r="X316" s="192">
        <v>40704</v>
      </c>
      <c r="Y316" s="134" t="s">
        <v>352</v>
      </c>
      <c r="Z316" s="116"/>
      <c r="AA316" s="117"/>
      <c r="AB316" s="118"/>
      <c r="AC316" s="182" t="s">
        <v>222</v>
      </c>
      <c r="AD316" s="182">
        <v>2439</v>
      </c>
      <c r="AE316" s="74"/>
      <c r="AF316" s="31">
        <v>3252</v>
      </c>
      <c r="AG316" s="119">
        <v>11007560</v>
      </c>
      <c r="AH316" s="119" t="s">
        <v>223</v>
      </c>
      <c r="AI316" s="119">
        <v>11004380</v>
      </c>
      <c r="AJ316" s="119" t="s">
        <v>224</v>
      </c>
      <c r="AK316" s="119">
        <v>11004552</v>
      </c>
      <c r="AL316" s="119" t="s">
        <v>230</v>
      </c>
      <c r="AM316" s="118" t="s">
        <v>23</v>
      </c>
      <c r="AN316" s="120">
        <v>5500</v>
      </c>
      <c r="AO316" s="121"/>
      <c r="AP316" s="122" t="s">
        <v>106</v>
      </c>
      <c r="AQ316" s="51"/>
      <c r="AR316" s="68">
        <v>23</v>
      </c>
      <c r="AS316" s="123" t="s">
        <v>890</v>
      </c>
      <c r="AT316" s="131" t="s">
        <v>132</v>
      </c>
      <c r="AU316" s="131">
        <v>4.5</v>
      </c>
      <c r="AV316" s="131">
        <v>2439</v>
      </c>
      <c r="AW316" s="131" t="s">
        <v>106</v>
      </c>
      <c r="AX316" s="183">
        <v>40696</v>
      </c>
      <c r="AY316" s="131">
        <v>6</v>
      </c>
      <c r="AZ316" s="131">
        <v>750</v>
      </c>
      <c r="BA316" s="131">
        <v>3252</v>
      </c>
      <c r="BB316" s="125">
        <v>5500</v>
      </c>
      <c r="BC316" s="126">
        <v>271</v>
      </c>
      <c r="BD316" s="124" t="s">
        <v>108</v>
      </c>
      <c r="BE316" s="131">
        <v>542</v>
      </c>
      <c r="BF316" s="136" t="s">
        <v>983</v>
      </c>
      <c r="BG316" s="131"/>
      <c r="BH316" s="213"/>
      <c r="BI316" s="214"/>
      <c r="BJ316" s="215"/>
      <c r="BK316" s="185"/>
    </row>
    <row r="317" spans="1:63" s="52" customFormat="1" ht="17.100000000000001" customHeight="1">
      <c r="A317" s="43">
        <v>1</v>
      </c>
      <c r="B317" s="43">
        <v>2</v>
      </c>
      <c r="C317" s="79"/>
      <c r="D317" s="79">
        <v>2347</v>
      </c>
      <c r="E317" s="11" t="s">
        <v>10</v>
      </c>
      <c r="F317" s="33">
        <v>313</v>
      </c>
      <c r="G317" s="127" t="s">
        <v>114</v>
      </c>
      <c r="H317" s="105">
        <v>1274931</v>
      </c>
      <c r="I317" s="79">
        <v>10048871</v>
      </c>
      <c r="J317" s="127" t="s">
        <v>387</v>
      </c>
      <c r="K317" s="127">
        <v>1442</v>
      </c>
      <c r="L317" s="127" t="s">
        <v>104</v>
      </c>
      <c r="M317" s="127">
        <v>0.23</v>
      </c>
      <c r="N317" s="107">
        <v>1.57</v>
      </c>
      <c r="O317" s="184">
        <v>0</v>
      </c>
      <c r="P317" s="129">
        <v>1.8</v>
      </c>
      <c r="Q317" s="181">
        <v>0</v>
      </c>
      <c r="R317" s="112">
        <v>40704</v>
      </c>
      <c r="S317" s="113">
        <v>-8.24</v>
      </c>
      <c r="T317" s="112">
        <v>40704</v>
      </c>
      <c r="U317" s="113">
        <v>-10.039999999999999</v>
      </c>
      <c r="V317" s="130" t="s">
        <v>147</v>
      </c>
      <c r="W317" s="115" t="s">
        <v>133</v>
      </c>
      <c r="X317" s="192">
        <v>40704</v>
      </c>
      <c r="Y317" s="133" t="s">
        <v>352</v>
      </c>
      <c r="Z317" s="116"/>
      <c r="AA317" s="117"/>
      <c r="AB317" s="118"/>
      <c r="AC317" s="182" t="s">
        <v>1063</v>
      </c>
      <c r="AD317" s="182">
        <v>6489</v>
      </c>
      <c r="AE317" s="74"/>
      <c r="AF317" s="31">
        <v>8652</v>
      </c>
      <c r="AG317" s="119">
        <v>11007561</v>
      </c>
      <c r="AH317" s="119" t="s">
        <v>212</v>
      </c>
      <c r="AI317" s="119">
        <v>11007610</v>
      </c>
      <c r="AJ317" s="119" t="s">
        <v>388</v>
      </c>
      <c r="AK317" s="119"/>
      <c r="AL317" s="119"/>
      <c r="AM317" s="118" t="s">
        <v>23</v>
      </c>
      <c r="AN317" s="120">
        <v>5500</v>
      </c>
      <c r="AO317" s="121"/>
      <c r="AP317" s="122" t="s">
        <v>106</v>
      </c>
      <c r="AQ317" s="51">
        <v>2347</v>
      </c>
      <c r="AR317" s="68">
        <v>23</v>
      </c>
      <c r="AS317" s="123" t="s">
        <v>890</v>
      </c>
      <c r="AT317" s="131" t="s">
        <v>132</v>
      </c>
      <c r="AU317" s="131">
        <v>4.5</v>
      </c>
      <c r="AV317" s="131">
        <v>6489</v>
      </c>
      <c r="AW317" s="131" t="s">
        <v>106</v>
      </c>
      <c r="AX317" s="183">
        <v>40700</v>
      </c>
      <c r="AY317" s="131">
        <v>6</v>
      </c>
      <c r="AZ317" s="131">
        <v>750</v>
      </c>
      <c r="BA317" s="131">
        <v>8652</v>
      </c>
      <c r="BB317" s="125">
        <v>5500</v>
      </c>
      <c r="BC317" s="126">
        <v>721</v>
      </c>
      <c r="BD317" s="124" t="s">
        <v>108</v>
      </c>
      <c r="BE317" s="131">
        <v>1442</v>
      </c>
      <c r="BF317" s="136" t="s">
        <v>1116</v>
      </c>
      <c r="BG317" s="131"/>
      <c r="BH317" s="213"/>
      <c r="BI317" s="214"/>
      <c r="BJ317" s="215"/>
      <c r="BK317" s="185"/>
    </row>
    <row r="318" spans="1:63" s="52" customFormat="1" ht="17.100000000000001" customHeight="1">
      <c r="A318" s="43">
        <v>1</v>
      </c>
      <c r="B318" s="43">
        <v>2</v>
      </c>
      <c r="C318" s="79"/>
      <c r="D318" s="79">
        <v>2324</v>
      </c>
      <c r="E318" s="11">
        <v>0</v>
      </c>
      <c r="F318" s="33">
        <v>53</v>
      </c>
      <c r="G318" s="127" t="s">
        <v>114</v>
      </c>
      <c r="H318" s="105">
        <v>1275421</v>
      </c>
      <c r="I318" s="79">
        <v>10045195</v>
      </c>
      <c r="J318" s="127" t="s">
        <v>1030</v>
      </c>
      <c r="K318" s="127">
        <v>2046</v>
      </c>
      <c r="L318" s="127" t="s">
        <v>104</v>
      </c>
      <c r="M318" s="127">
        <v>0.23</v>
      </c>
      <c r="N318" s="107">
        <v>4.46</v>
      </c>
      <c r="O318" s="184">
        <v>0.17</v>
      </c>
      <c r="P318" s="129">
        <v>4.6900000000000004</v>
      </c>
      <c r="Q318" s="181">
        <v>0</v>
      </c>
      <c r="R318" s="112">
        <v>40704</v>
      </c>
      <c r="S318" s="113">
        <v>-10.039999999999999</v>
      </c>
      <c r="T318" s="112">
        <v>40704</v>
      </c>
      <c r="U318" s="113">
        <v>-14.73</v>
      </c>
      <c r="V318" s="130" t="s">
        <v>147</v>
      </c>
      <c r="W318" s="136" t="s">
        <v>109</v>
      </c>
      <c r="X318" s="192">
        <v>40704</v>
      </c>
      <c r="Y318" s="133" t="s">
        <v>905</v>
      </c>
      <c r="Z318" s="116"/>
      <c r="AA318" s="117"/>
      <c r="AB318" s="118"/>
      <c r="AC318" s="182" t="s">
        <v>706</v>
      </c>
      <c r="AD318" s="182">
        <v>18512</v>
      </c>
      <c r="AE318" s="74"/>
      <c r="AF318" s="31">
        <v>24552</v>
      </c>
      <c r="AG318" s="119">
        <v>11007506</v>
      </c>
      <c r="AH318" s="119" t="s">
        <v>150</v>
      </c>
      <c r="AI318" s="119">
        <v>11001797</v>
      </c>
      <c r="AJ318" s="119" t="s">
        <v>130</v>
      </c>
      <c r="AK318" s="119">
        <v>11004464</v>
      </c>
      <c r="AL318" s="119" t="s">
        <v>170</v>
      </c>
      <c r="AM318" s="118" t="s">
        <v>23</v>
      </c>
      <c r="AN318" s="120">
        <v>5500</v>
      </c>
      <c r="AO318" s="121"/>
      <c r="AP318" s="122" t="s">
        <v>106</v>
      </c>
      <c r="AQ318" s="51">
        <v>2324</v>
      </c>
      <c r="AR318" s="68">
        <v>23</v>
      </c>
      <c r="AS318" s="123" t="s">
        <v>890</v>
      </c>
      <c r="AT318" s="131" t="s">
        <v>132</v>
      </c>
      <c r="AU318" s="131">
        <v>9</v>
      </c>
      <c r="AV318" s="131">
        <v>18414</v>
      </c>
      <c r="AW318" s="131" t="s">
        <v>106</v>
      </c>
      <c r="AX318" s="183">
        <v>40696</v>
      </c>
      <c r="AY318" s="131">
        <v>12</v>
      </c>
      <c r="AZ318" s="131">
        <v>750</v>
      </c>
      <c r="BA318" s="131">
        <v>24552</v>
      </c>
      <c r="BB318" s="125">
        <v>5500</v>
      </c>
      <c r="BC318" s="126">
        <v>2046</v>
      </c>
      <c r="BD318" s="124" t="s">
        <v>108</v>
      </c>
      <c r="BE318" s="131">
        <v>2046</v>
      </c>
      <c r="BF318" s="136" t="s">
        <v>420</v>
      </c>
      <c r="BG318" s="131"/>
      <c r="BH318" s="213"/>
      <c r="BI318" s="214"/>
      <c r="BJ318" s="215"/>
      <c r="BK318" s="185"/>
    </row>
    <row r="319" spans="1:63" s="52" customFormat="1" ht="17.100000000000001" customHeight="1">
      <c r="A319" s="43">
        <v>0</v>
      </c>
      <c r="B319" s="43">
        <v>0</v>
      </c>
      <c r="C319" s="79"/>
      <c r="D319" s="79" t="s">
        <v>39</v>
      </c>
      <c r="E319" s="11" t="s">
        <v>10</v>
      </c>
      <c r="F319" s="33" t="e">
        <v>#N/A</v>
      </c>
      <c r="G319" s="127"/>
      <c r="H319" s="105"/>
      <c r="I319" s="79"/>
      <c r="J319" s="127" t="s">
        <v>258</v>
      </c>
      <c r="K319" s="127"/>
      <c r="L319" s="127"/>
      <c r="M319" s="127"/>
      <c r="N319" s="107">
        <v>2</v>
      </c>
      <c r="O319" s="184">
        <v>0</v>
      </c>
      <c r="P319" s="129">
        <v>2</v>
      </c>
      <c r="Q319" s="181"/>
      <c r="R319" s="112">
        <v>40704</v>
      </c>
      <c r="S319" s="113">
        <v>-14.73</v>
      </c>
      <c r="T319" s="112">
        <v>40704</v>
      </c>
      <c r="U319" s="113">
        <v>-16.73</v>
      </c>
      <c r="V319" s="130"/>
      <c r="W319" s="115"/>
      <c r="X319" s="192"/>
      <c r="Y319" s="134" t="s">
        <v>259</v>
      </c>
      <c r="Z319" s="116"/>
      <c r="AA319" s="117"/>
      <c r="AB319" s="118"/>
      <c r="AC319" s="182"/>
      <c r="AD319" s="182"/>
      <c r="AE319" s="74"/>
      <c r="AF319" s="31">
        <v>0</v>
      </c>
      <c r="AG319" s="119"/>
      <c r="AH319" s="119"/>
      <c r="AI319" s="119"/>
      <c r="AJ319" s="119"/>
      <c r="AK319" s="119"/>
      <c r="AL319" s="119"/>
      <c r="AM319" s="118" t="s">
        <v>23</v>
      </c>
      <c r="AN319" s="120"/>
      <c r="AO319" s="121"/>
      <c r="AP319" s="122">
        <v>0</v>
      </c>
      <c r="AQ319" s="51" t="s">
        <v>39</v>
      </c>
      <c r="AR319" s="68">
        <v>23</v>
      </c>
      <c r="AS319" s="123" t="s">
        <v>890</v>
      </c>
      <c r="AT319" s="131" t="s">
        <v>260</v>
      </c>
      <c r="AU319" s="131"/>
      <c r="AV319" s="131"/>
      <c r="AW319" s="131"/>
      <c r="AX319" s="183"/>
      <c r="AY319" s="131"/>
      <c r="AZ319" s="131"/>
      <c r="BA319" s="131"/>
      <c r="BB319" s="125">
        <v>0</v>
      </c>
      <c r="BC319" s="126">
        <v>0</v>
      </c>
      <c r="BD319" s="124"/>
      <c r="BE319" s="131">
        <v>0</v>
      </c>
      <c r="BF319" s="136"/>
      <c r="BG319" s="131"/>
      <c r="BH319" s="213"/>
      <c r="BI319" s="214"/>
      <c r="BJ319" s="215"/>
      <c r="BK319" s="185"/>
    </row>
    <row r="320" spans="1:63" s="52" customFormat="1" ht="17.100000000000001" customHeight="1">
      <c r="A320" s="43">
        <v>1</v>
      </c>
      <c r="B320" s="43">
        <v>1</v>
      </c>
      <c r="C320" s="79"/>
      <c r="D320" s="103">
        <v>1109</v>
      </c>
      <c r="E320" s="11" t="s">
        <v>10</v>
      </c>
      <c r="F320" s="33">
        <v>11</v>
      </c>
      <c r="G320" s="143" t="s">
        <v>114</v>
      </c>
      <c r="H320" s="144">
        <v>7085048</v>
      </c>
      <c r="I320" s="106">
        <v>10052946</v>
      </c>
      <c r="J320" s="143" t="s">
        <v>1139</v>
      </c>
      <c r="K320" s="143">
        <v>440</v>
      </c>
      <c r="L320" s="143" t="s">
        <v>104</v>
      </c>
      <c r="M320" s="127">
        <v>0.23</v>
      </c>
      <c r="N320" s="107">
        <v>0.96</v>
      </c>
      <c r="O320" s="184">
        <v>0</v>
      </c>
      <c r="P320" s="145">
        <v>1.19</v>
      </c>
      <c r="Q320" s="181">
        <v>1</v>
      </c>
      <c r="R320" s="112">
        <v>40704</v>
      </c>
      <c r="S320" s="113">
        <v>-16.73</v>
      </c>
      <c r="T320" s="112">
        <v>40704</v>
      </c>
      <c r="U320" s="113">
        <v>-17.920000000000002</v>
      </c>
      <c r="V320" s="130" t="s">
        <v>105</v>
      </c>
      <c r="W320" s="136" t="s">
        <v>109</v>
      </c>
      <c r="X320" s="192">
        <v>40705</v>
      </c>
      <c r="Y320" s="141" t="s">
        <v>352</v>
      </c>
      <c r="Z320" s="116"/>
      <c r="AA320" s="117"/>
      <c r="AB320" s="118"/>
      <c r="AC320" s="182" t="s">
        <v>134</v>
      </c>
      <c r="AD320" s="182">
        <v>3960</v>
      </c>
      <c r="AE320" s="74"/>
      <c r="AF320" s="31">
        <v>5280</v>
      </c>
      <c r="AG320" s="119">
        <v>11007040</v>
      </c>
      <c r="AH320" s="119" t="s">
        <v>218</v>
      </c>
      <c r="AI320" s="119">
        <v>11007423</v>
      </c>
      <c r="AJ320" s="119" t="s">
        <v>219</v>
      </c>
      <c r="AK320" s="119"/>
      <c r="AL320" s="119"/>
      <c r="AM320" s="118" t="s">
        <v>23</v>
      </c>
      <c r="AN320" s="120">
        <v>5500</v>
      </c>
      <c r="AO320" s="121"/>
      <c r="AP320" s="122" t="s">
        <v>106</v>
      </c>
      <c r="AQ320" s="51">
        <v>1109</v>
      </c>
      <c r="AR320" s="68">
        <v>23</v>
      </c>
      <c r="AS320" s="123" t="s">
        <v>351</v>
      </c>
      <c r="AT320" s="131" t="s">
        <v>126</v>
      </c>
      <c r="AU320" s="131">
        <v>9</v>
      </c>
      <c r="AV320" s="131">
        <v>3960</v>
      </c>
      <c r="AW320" s="131" t="s">
        <v>106</v>
      </c>
      <c r="AX320" s="183">
        <v>1</v>
      </c>
      <c r="AY320" s="131">
        <v>12</v>
      </c>
      <c r="AZ320" s="131">
        <v>750</v>
      </c>
      <c r="BA320" s="131">
        <v>5280</v>
      </c>
      <c r="BB320" s="125">
        <v>5500</v>
      </c>
      <c r="BC320" s="126">
        <v>440</v>
      </c>
      <c r="BD320" s="124" t="s">
        <v>108</v>
      </c>
      <c r="BE320" s="131">
        <v>440</v>
      </c>
      <c r="BF320" s="136"/>
      <c r="BG320" s="131"/>
      <c r="BH320" s="213"/>
      <c r="BI320" s="214"/>
      <c r="BJ320" s="215"/>
      <c r="BK320" s="185"/>
    </row>
    <row r="321" spans="1:63" s="52" customFormat="1" ht="14.25">
      <c r="A321" s="43">
        <v>1</v>
      </c>
      <c r="B321" s="43">
        <v>1</v>
      </c>
      <c r="C321" s="79"/>
      <c r="D321" s="79">
        <v>2135</v>
      </c>
      <c r="E321" s="11">
        <v>0</v>
      </c>
      <c r="F321" s="33">
        <v>136</v>
      </c>
      <c r="G321" s="127" t="s">
        <v>114</v>
      </c>
      <c r="H321" s="105">
        <v>1272405</v>
      </c>
      <c r="I321" s="79">
        <v>10044458</v>
      </c>
      <c r="J321" s="127" t="s">
        <v>1140</v>
      </c>
      <c r="K321" s="127">
        <v>631</v>
      </c>
      <c r="L321" s="127" t="s">
        <v>104</v>
      </c>
      <c r="M321" s="127">
        <v>0.23</v>
      </c>
      <c r="N321" s="107">
        <v>1.38</v>
      </c>
      <c r="O321" s="184">
        <v>0.17</v>
      </c>
      <c r="P321" s="129">
        <v>1.61</v>
      </c>
      <c r="Q321" s="181">
        <v>1</v>
      </c>
      <c r="R321" s="112">
        <v>40704</v>
      </c>
      <c r="S321" s="113">
        <v>-17.920000000000002</v>
      </c>
      <c r="T321" s="112">
        <v>40704</v>
      </c>
      <c r="U321" s="113">
        <v>-19.53</v>
      </c>
      <c r="V321" s="130" t="s">
        <v>105</v>
      </c>
      <c r="W321" s="115" t="s">
        <v>109</v>
      </c>
      <c r="X321" s="192">
        <v>40705</v>
      </c>
      <c r="Y321" s="133" t="s">
        <v>352</v>
      </c>
      <c r="Z321" s="116"/>
      <c r="AA321" s="117"/>
      <c r="AB321" s="118"/>
      <c r="AC321" s="182" t="s">
        <v>117</v>
      </c>
      <c r="AD321" s="182">
        <v>5679</v>
      </c>
      <c r="AE321" s="74"/>
      <c r="AF321" s="31">
        <v>7572</v>
      </c>
      <c r="AG321" s="119">
        <v>11007036</v>
      </c>
      <c r="AH321" s="119" t="s">
        <v>119</v>
      </c>
      <c r="AI321" s="119">
        <v>11004791</v>
      </c>
      <c r="AJ321" s="119" t="s">
        <v>120</v>
      </c>
      <c r="AK321" s="119">
        <v>11007434</v>
      </c>
      <c r="AL321" s="119" t="s">
        <v>121</v>
      </c>
      <c r="AM321" s="118" t="s">
        <v>23</v>
      </c>
      <c r="AN321" s="120">
        <v>5500</v>
      </c>
      <c r="AO321" s="121"/>
      <c r="AP321" s="122" t="s">
        <v>106</v>
      </c>
      <c r="AQ321" s="51"/>
      <c r="AR321" s="68">
        <v>23</v>
      </c>
      <c r="AS321" s="123" t="s">
        <v>351</v>
      </c>
      <c r="AT321" s="131" t="s">
        <v>126</v>
      </c>
      <c r="AU321" s="131">
        <v>9</v>
      </c>
      <c r="AV321" s="131">
        <v>5679</v>
      </c>
      <c r="AW321" s="131" t="s">
        <v>106</v>
      </c>
      <c r="AX321" s="183">
        <v>40696</v>
      </c>
      <c r="AY321" s="131">
        <v>12</v>
      </c>
      <c r="AZ321" s="131">
        <v>750</v>
      </c>
      <c r="BA321" s="131">
        <v>7572</v>
      </c>
      <c r="BB321" s="125">
        <v>5500</v>
      </c>
      <c r="BC321" s="126">
        <v>631</v>
      </c>
      <c r="BD321" s="124" t="s">
        <v>108</v>
      </c>
      <c r="BE321" s="131">
        <v>631</v>
      </c>
      <c r="BF321" s="136" t="s">
        <v>1141</v>
      </c>
      <c r="BG321" s="131"/>
      <c r="BH321" s="213"/>
      <c r="BI321" s="214"/>
      <c r="BJ321" s="215"/>
      <c r="BK321" s="185"/>
    </row>
    <row r="322" spans="1:63" s="52" customFormat="1" ht="14.25">
      <c r="A322" s="43">
        <v>1</v>
      </c>
      <c r="B322" s="43">
        <v>1</v>
      </c>
      <c r="C322" s="79"/>
      <c r="D322" s="43">
        <v>2135</v>
      </c>
      <c r="E322" s="11" t="s">
        <v>10</v>
      </c>
      <c r="F322" s="33">
        <v>136</v>
      </c>
      <c r="G322" s="127" t="s">
        <v>114</v>
      </c>
      <c r="H322" s="105">
        <v>7084645</v>
      </c>
      <c r="I322" s="79">
        <v>10050173</v>
      </c>
      <c r="J322" s="127" t="s">
        <v>1142</v>
      </c>
      <c r="K322" s="127">
        <v>70</v>
      </c>
      <c r="L322" s="127" t="s">
        <v>104</v>
      </c>
      <c r="M322" s="127">
        <v>0.23</v>
      </c>
      <c r="N322" s="107">
        <v>0.15</v>
      </c>
      <c r="O322" s="184">
        <v>0</v>
      </c>
      <c r="P322" s="107">
        <v>0.38</v>
      </c>
      <c r="Q322" s="181">
        <v>1</v>
      </c>
      <c r="R322" s="112">
        <v>40704</v>
      </c>
      <c r="S322" s="113">
        <v>-19.53</v>
      </c>
      <c r="T322" s="112">
        <v>40704</v>
      </c>
      <c r="U322" s="113">
        <v>-19.91</v>
      </c>
      <c r="V322" s="130" t="s">
        <v>105</v>
      </c>
      <c r="W322" s="115" t="s">
        <v>109</v>
      </c>
      <c r="X322" s="192">
        <v>40705</v>
      </c>
      <c r="Y322" s="133" t="s">
        <v>352</v>
      </c>
      <c r="Z322" s="116"/>
      <c r="AA322" s="117"/>
      <c r="AB322" s="118"/>
      <c r="AC322" s="182" t="s">
        <v>117</v>
      </c>
      <c r="AD322" s="182">
        <v>630</v>
      </c>
      <c r="AE322" s="74"/>
      <c r="AF322" s="31">
        <v>840</v>
      </c>
      <c r="AG322" s="119">
        <v>11006647</v>
      </c>
      <c r="AH322" s="119" t="s">
        <v>196</v>
      </c>
      <c r="AI322" s="119">
        <v>11004849</v>
      </c>
      <c r="AJ322" s="119" t="s">
        <v>437</v>
      </c>
      <c r="AK322" s="119"/>
      <c r="AL322" s="119"/>
      <c r="AM322" s="118" t="s">
        <v>23</v>
      </c>
      <c r="AN322" s="120">
        <v>5500</v>
      </c>
      <c r="AO322" s="121"/>
      <c r="AP322" s="122" t="s">
        <v>106</v>
      </c>
      <c r="AQ322" s="51">
        <v>2135</v>
      </c>
      <c r="AR322" s="68">
        <v>23</v>
      </c>
      <c r="AS322" s="123" t="s">
        <v>890</v>
      </c>
      <c r="AT322" s="131" t="s">
        <v>126</v>
      </c>
      <c r="AU322" s="131">
        <v>9</v>
      </c>
      <c r="AV322" s="131">
        <v>630</v>
      </c>
      <c r="AW322" s="131" t="s">
        <v>106</v>
      </c>
      <c r="AX322" s="183">
        <v>40696</v>
      </c>
      <c r="AY322" s="131">
        <v>12</v>
      </c>
      <c r="AZ322" s="131">
        <v>750</v>
      </c>
      <c r="BA322" s="131">
        <v>840</v>
      </c>
      <c r="BB322" s="125">
        <v>5500</v>
      </c>
      <c r="BC322" s="126">
        <v>70</v>
      </c>
      <c r="BD322" s="124" t="s">
        <v>108</v>
      </c>
      <c r="BE322" s="131">
        <v>70</v>
      </c>
      <c r="BF322" s="136" t="s">
        <v>196</v>
      </c>
      <c r="BG322" s="131"/>
      <c r="BH322" s="213"/>
      <c r="BI322" s="214"/>
      <c r="BJ322" s="215"/>
      <c r="BK322" s="185"/>
    </row>
    <row r="323" spans="1:63" s="52" customFormat="1" ht="17.100000000000001" customHeight="1">
      <c r="A323" s="43">
        <v>1</v>
      </c>
      <c r="B323" s="43">
        <v>2</v>
      </c>
      <c r="C323" s="79"/>
      <c r="D323" s="79">
        <v>2183</v>
      </c>
      <c r="E323" s="11">
        <v>0</v>
      </c>
      <c r="F323" s="33">
        <v>133</v>
      </c>
      <c r="G323" s="127" t="s">
        <v>114</v>
      </c>
      <c r="H323" s="105">
        <v>1274330</v>
      </c>
      <c r="I323" s="79">
        <v>10044451</v>
      </c>
      <c r="J323" s="127" t="s">
        <v>340</v>
      </c>
      <c r="K323" s="127">
        <v>280</v>
      </c>
      <c r="L323" s="127" t="s">
        <v>104</v>
      </c>
      <c r="M323" s="127">
        <v>0.23</v>
      </c>
      <c r="N323" s="107">
        <v>0.61</v>
      </c>
      <c r="O323" s="184">
        <v>0.17</v>
      </c>
      <c r="P323" s="129">
        <v>0.84</v>
      </c>
      <c r="Q323" s="181">
        <v>1</v>
      </c>
      <c r="R323" s="112">
        <v>40704</v>
      </c>
      <c r="S323" s="113">
        <v>-19.91</v>
      </c>
      <c r="T323" s="112">
        <v>40704</v>
      </c>
      <c r="U323" s="113">
        <v>-20.75</v>
      </c>
      <c r="V323" s="130" t="s">
        <v>105</v>
      </c>
      <c r="W323" s="115" t="s">
        <v>109</v>
      </c>
      <c r="X323" s="193">
        <v>40705</v>
      </c>
      <c r="Y323" s="146" t="s">
        <v>352</v>
      </c>
      <c r="Z323" s="116"/>
      <c r="AA323" s="117"/>
      <c r="AB323" s="118"/>
      <c r="AC323" s="182" t="s">
        <v>123</v>
      </c>
      <c r="AD323" s="182">
        <v>2520</v>
      </c>
      <c r="AE323" s="74"/>
      <c r="AF323" s="31">
        <v>3360</v>
      </c>
      <c r="AG323" s="119">
        <v>11007036</v>
      </c>
      <c r="AH323" s="119" t="s">
        <v>119</v>
      </c>
      <c r="AI323" s="119">
        <v>11004791</v>
      </c>
      <c r="AJ323" s="119" t="s">
        <v>120</v>
      </c>
      <c r="AK323" s="119">
        <v>11007441</v>
      </c>
      <c r="AL323" s="119" t="s">
        <v>125</v>
      </c>
      <c r="AM323" s="118" t="s">
        <v>23</v>
      </c>
      <c r="AN323" s="120">
        <v>5500</v>
      </c>
      <c r="AO323" s="121"/>
      <c r="AP323" s="122" t="s">
        <v>106</v>
      </c>
      <c r="AQ323" s="51">
        <v>2183</v>
      </c>
      <c r="AR323" s="68">
        <v>23</v>
      </c>
      <c r="AS323" s="123" t="s">
        <v>351</v>
      </c>
      <c r="AT323" s="131" t="s">
        <v>126</v>
      </c>
      <c r="AU323" s="131">
        <v>9</v>
      </c>
      <c r="AV323" s="131">
        <v>2520</v>
      </c>
      <c r="AW323" s="131" t="s">
        <v>106</v>
      </c>
      <c r="AX323" s="183">
        <v>40696</v>
      </c>
      <c r="AY323" s="131">
        <v>12</v>
      </c>
      <c r="AZ323" s="131">
        <v>750</v>
      </c>
      <c r="BA323" s="131">
        <v>3360</v>
      </c>
      <c r="BB323" s="125">
        <v>5500</v>
      </c>
      <c r="BC323" s="126">
        <v>280</v>
      </c>
      <c r="BD323" s="124" t="s">
        <v>108</v>
      </c>
      <c r="BE323" s="131">
        <v>280</v>
      </c>
      <c r="BF323" s="136" t="s">
        <v>341</v>
      </c>
      <c r="BG323" s="131"/>
      <c r="BH323" s="213"/>
      <c r="BI323" s="214"/>
      <c r="BJ323" s="215"/>
      <c r="BK323" s="185"/>
    </row>
    <row r="324" spans="1:63" s="52" customFormat="1" ht="17.100000000000001" customHeight="1">
      <c r="A324" s="43">
        <v>1</v>
      </c>
      <c r="B324" s="43">
        <v>2</v>
      </c>
      <c r="C324" s="79"/>
      <c r="D324" s="79">
        <v>2187</v>
      </c>
      <c r="E324" s="11">
        <v>0</v>
      </c>
      <c r="F324" s="33">
        <v>90</v>
      </c>
      <c r="G324" s="127" t="s">
        <v>114</v>
      </c>
      <c r="H324" s="105">
        <v>1274485</v>
      </c>
      <c r="I324" s="79">
        <v>10044518</v>
      </c>
      <c r="J324" s="127" t="s">
        <v>337</v>
      </c>
      <c r="K324" s="127">
        <v>378</v>
      </c>
      <c r="L324" s="127" t="s">
        <v>104</v>
      </c>
      <c r="M324" s="127">
        <v>0.23</v>
      </c>
      <c r="N324" s="107">
        <v>0.82</v>
      </c>
      <c r="O324" s="184">
        <v>0.17</v>
      </c>
      <c r="P324" s="129">
        <v>1.05</v>
      </c>
      <c r="Q324" s="181">
        <v>1</v>
      </c>
      <c r="R324" s="112">
        <v>40704</v>
      </c>
      <c r="S324" s="113">
        <v>-20.75</v>
      </c>
      <c r="T324" s="112">
        <v>40704</v>
      </c>
      <c r="U324" s="113">
        <v>-21.8</v>
      </c>
      <c r="V324" s="130" t="s">
        <v>147</v>
      </c>
      <c r="W324" s="136" t="s">
        <v>109</v>
      </c>
      <c r="X324" s="193">
        <v>40705</v>
      </c>
      <c r="Y324" s="146" t="s">
        <v>352</v>
      </c>
      <c r="Z324" s="116"/>
      <c r="AA324" s="117"/>
      <c r="AB324" s="118"/>
      <c r="AC324" s="182" t="s">
        <v>176</v>
      </c>
      <c r="AD324" s="182">
        <v>3402</v>
      </c>
      <c r="AE324" s="74"/>
      <c r="AF324" s="31">
        <v>4536</v>
      </c>
      <c r="AG324" s="119">
        <v>11007036</v>
      </c>
      <c r="AH324" s="119" t="s">
        <v>119</v>
      </c>
      <c r="AI324" s="119">
        <v>11004791</v>
      </c>
      <c r="AJ324" s="119" t="s">
        <v>120</v>
      </c>
      <c r="AK324" s="119">
        <v>11007437</v>
      </c>
      <c r="AL324" s="119" t="s">
        <v>177</v>
      </c>
      <c r="AM324" s="118" t="s">
        <v>23</v>
      </c>
      <c r="AN324" s="120">
        <v>5500</v>
      </c>
      <c r="AO324" s="121"/>
      <c r="AP324" s="122" t="s">
        <v>106</v>
      </c>
      <c r="AQ324" s="51">
        <v>2187</v>
      </c>
      <c r="AR324" s="68">
        <v>23</v>
      </c>
      <c r="AS324" s="123" t="s">
        <v>351</v>
      </c>
      <c r="AT324" s="131" t="s">
        <v>126</v>
      </c>
      <c r="AU324" s="131">
        <v>9</v>
      </c>
      <c r="AV324" s="131">
        <v>3402</v>
      </c>
      <c r="AW324" s="131" t="s">
        <v>106</v>
      </c>
      <c r="AX324" s="183">
        <v>40696</v>
      </c>
      <c r="AY324" s="131">
        <v>12</v>
      </c>
      <c r="AZ324" s="131">
        <v>750</v>
      </c>
      <c r="BA324" s="131">
        <v>4536</v>
      </c>
      <c r="BB324" s="125">
        <v>5500</v>
      </c>
      <c r="BC324" s="126">
        <v>378</v>
      </c>
      <c r="BD324" s="124" t="s">
        <v>108</v>
      </c>
      <c r="BE324" s="131">
        <v>378</v>
      </c>
      <c r="BF324" s="136" t="s">
        <v>338</v>
      </c>
      <c r="BG324" s="131"/>
      <c r="BH324" s="213"/>
      <c r="BI324" s="214"/>
      <c r="BJ324" s="215"/>
      <c r="BK324" s="185"/>
    </row>
    <row r="325" spans="1:63" s="52" customFormat="1" ht="17.100000000000001" customHeight="1">
      <c r="A325" s="43">
        <v>1</v>
      </c>
      <c r="B325" s="43">
        <v>2</v>
      </c>
      <c r="C325" s="79"/>
      <c r="D325" s="79">
        <v>2108</v>
      </c>
      <c r="E325" s="11">
        <v>0</v>
      </c>
      <c r="F325" s="33">
        <v>32</v>
      </c>
      <c r="G325" s="127" t="s">
        <v>114</v>
      </c>
      <c r="H325" s="128">
        <v>1274592</v>
      </c>
      <c r="I325" s="79">
        <v>10051209</v>
      </c>
      <c r="J325" s="127" t="s">
        <v>1143</v>
      </c>
      <c r="K325" s="127">
        <v>336</v>
      </c>
      <c r="L325" s="127" t="s">
        <v>104</v>
      </c>
      <c r="M325" s="127">
        <v>0.23</v>
      </c>
      <c r="N325" s="107">
        <v>0.37</v>
      </c>
      <c r="O325" s="184">
        <v>0.17</v>
      </c>
      <c r="P325" s="129">
        <v>0.6</v>
      </c>
      <c r="Q325" s="181">
        <v>7</v>
      </c>
      <c r="R325" s="112">
        <v>40704</v>
      </c>
      <c r="S325" s="113">
        <v>-21.8</v>
      </c>
      <c r="T325" s="112">
        <v>40704</v>
      </c>
      <c r="U325" s="113">
        <v>-22.4</v>
      </c>
      <c r="V325" s="130" t="s">
        <v>105</v>
      </c>
      <c r="W325" s="115" t="s">
        <v>109</v>
      </c>
      <c r="X325" s="193">
        <v>40711</v>
      </c>
      <c r="Y325" s="146" t="s">
        <v>352</v>
      </c>
      <c r="Z325" s="116"/>
      <c r="AA325" s="117"/>
      <c r="AB325" s="118"/>
      <c r="AC325" s="182" t="s">
        <v>145</v>
      </c>
      <c r="AD325" s="182">
        <v>1520</v>
      </c>
      <c r="AE325" s="74"/>
      <c r="AF325" s="31">
        <v>2016</v>
      </c>
      <c r="AG325" s="119">
        <v>11007504</v>
      </c>
      <c r="AH325" s="119" t="s">
        <v>129</v>
      </c>
      <c r="AI325" s="119">
        <v>11001797</v>
      </c>
      <c r="AJ325" s="119" t="s">
        <v>130</v>
      </c>
      <c r="AK325" s="119">
        <v>11004418</v>
      </c>
      <c r="AL325" s="119" t="s">
        <v>146</v>
      </c>
      <c r="AM325" s="118" t="s">
        <v>23</v>
      </c>
      <c r="AN325" s="120">
        <v>5500</v>
      </c>
      <c r="AO325" s="121"/>
      <c r="AP325" s="122" t="s">
        <v>106</v>
      </c>
      <c r="AQ325" s="51"/>
      <c r="AR325" s="68">
        <v>23</v>
      </c>
      <c r="AS325" s="123" t="s">
        <v>890</v>
      </c>
      <c r="AT325" s="131" t="s">
        <v>107</v>
      </c>
      <c r="AU325" s="131">
        <v>4.5</v>
      </c>
      <c r="AV325" s="131">
        <v>1512</v>
      </c>
      <c r="AW325" s="131" t="s">
        <v>106</v>
      </c>
      <c r="AX325" s="183">
        <v>40696</v>
      </c>
      <c r="AY325" s="131">
        <v>6</v>
      </c>
      <c r="AZ325" s="131">
        <v>750</v>
      </c>
      <c r="BA325" s="131">
        <v>2016</v>
      </c>
      <c r="BB325" s="125">
        <v>5500</v>
      </c>
      <c r="BC325" s="126">
        <v>168</v>
      </c>
      <c r="BD325" s="124" t="s">
        <v>108</v>
      </c>
      <c r="BE325" s="131">
        <v>336</v>
      </c>
      <c r="BF325" s="136" t="s">
        <v>129</v>
      </c>
      <c r="BG325" s="131"/>
      <c r="BH325" s="213"/>
      <c r="BI325" s="214"/>
      <c r="BJ325" s="215"/>
      <c r="BK325" s="185"/>
    </row>
    <row r="326" spans="1:63" s="52" customFormat="1" ht="17.100000000000001" customHeight="1">
      <c r="A326" s="43">
        <v>1</v>
      </c>
      <c r="B326" s="43">
        <v>2</v>
      </c>
      <c r="C326" s="79"/>
      <c r="D326" s="79">
        <v>2108</v>
      </c>
      <c r="E326" s="11" t="s">
        <v>10</v>
      </c>
      <c r="F326" s="33">
        <v>32</v>
      </c>
      <c r="G326" s="127" t="s">
        <v>114</v>
      </c>
      <c r="H326" s="105">
        <v>1275187</v>
      </c>
      <c r="I326" s="79">
        <v>10045044</v>
      </c>
      <c r="J326" s="127" t="s">
        <v>1144</v>
      </c>
      <c r="K326" s="127">
        <v>439</v>
      </c>
      <c r="L326" s="127" t="s">
        <v>104</v>
      </c>
      <c r="M326" s="127">
        <v>0.23</v>
      </c>
      <c r="N326" s="107">
        <v>0.96</v>
      </c>
      <c r="O326" s="184">
        <v>0</v>
      </c>
      <c r="P326" s="129">
        <v>1.19</v>
      </c>
      <c r="Q326" s="181">
        <v>13</v>
      </c>
      <c r="R326" s="112">
        <v>40704</v>
      </c>
      <c r="S326" s="113">
        <v>-22.4</v>
      </c>
      <c r="T326" s="112">
        <v>40704</v>
      </c>
      <c r="U326" s="113">
        <v>-23.59</v>
      </c>
      <c r="V326" s="130" t="s">
        <v>105</v>
      </c>
      <c r="W326" s="115" t="s">
        <v>109</v>
      </c>
      <c r="X326" s="192">
        <v>40717</v>
      </c>
      <c r="Y326" s="132" t="s">
        <v>352</v>
      </c>
      <c r="Z326" s="116"/>
      <c r="AA326" s="117"/>
      <c r="AB326" s="118"/>
      <c r="AC326" s="182" t="s">
        <v>145</v>
      </c>
      <c r="AD326" s="182">
        <v>3951</v>
      </c>
      <c r="AE326" s="74"/>
      <c r="AF326" s="31">
        <v>5268</v>
      </c>
      <c r="AG326" s="119">
        <v>11007504</v>
      </c>
      <c r="AH326" s="119" t="s">
        <v>129</v>
      </c>
      <c r="AI326" s="119">
        <v>11001797</v>
      </c>
      <c r="AJ326" s="119" t="s">
        <v>130</v>
      </c>
      <c r="AK326" s="119">
        <v>11004418</v>
      </c>
      <c r="AL326" s="119" t="s">
        <v>146</v>
      </c>
      <c r="AM326" s="118" t="s">
        <v>23</v>
      </c>
      <c r="AN326" s="120">
        <v>5500</v>
      </c>
      <c r="AO326" s="121"/>
      <c r="AP326" s="122" t="s">
        <v>106</v>
      </c>
      <c r="AQ326" s="51">
        <v>2108</v>
      </c>
      <c r="AR326" s="68">
        <v>23</v>
      </c>
      <c r="AS326" s="123" t="s">
        <v>890</v>
      </c>
      <c r="AT326" s="131" t="s">
        <v>107</v>
      </c>
      <c r="AU326" s="131">
        <v>9</v>
      </c>
      <c r="AV326" s="131">
        <v>3951</v>
      </c>
      <c r="AW326" s="131" t="s">
        <v>106</v>
      </c>
      <c r="AX326" s="183">
        <v>40696</v>
      </c>
      <c r="AY326" s="131">
        <v>12</v>
      </c>
      <c r="AZ326" s="131">
        <v>750</v>
      </c>
      <c r="BA326" s="131">
        <v>5268</v>
      </c>
      <c r="BB326" s="125">
        <v>5500</v>
      </c>
      <c r="BC326" s="126">
        <v>439</v>
      </c>
      <c r="BD326" s="124" t="s">
        <v>108</v>
      </c>
      <c r="BE326" s="131">
        <v>439</v>
      </c>
      <c r="BF326" s="136" t="s">
        <v>129</v>
      </c>
      <c r="BG326" s="131"/>
      <c r="BH326" s="213"/>
      <c r="BI326" s="214"/>
      <c r="BJ326" s="215"/>
      <c r="BK326" s="185"/>
    </row>
    <row r="327" spans="1:63" s="52" customFormat="1" ht="17.100000000000001" customHeight="1">
      <c r="A327" s="43">
        <v>1</v>
      </c>
      <c r="B327" s="43">
        <v>1</v>
      </c>
      <c r="C327" s="79"/>
      <c r="D327" s="79">
        <v>2182</v>
      </c>
      <c r="E327" s="11">
        <v>0</v>
      </c>
      <c r="F327" s="33">
        <v>132</v>
      </c>
      <c r="G327" s="127" t="s">
        <v>114</v>
      </c>
      <c r="H327" s="105">
        <v>1274773</v>
      </c>
      <c r="I327" s="79">
        <v>10049568</v>
      </c>
      <c r="J327" s="127" t="s">
        <v>1145</v>
      </c>
      <c r="K327" s="127">
        <v>756</v>
      </c>
      <c r="L327" s="127" t="s">
        <v>104</v>
      </c>
      <c r="M327" s="127">
        <v>0.23</v>
      </c>
      <c r="N327" s="107">
        <v>0.82</v>
      </c>
      <c r="O327" s="184">
        <v>0.17</v>
      </c>
      <c r="P327" s="129">
        <v>1.05</v>
      </c>
      <c r="Q327" s="181">
        <v>5</v>
      </c>
      <c r="R327" s="112">
        <v>40704</v>
      </c>
      <c r="S327" s="113">
        <v>-23.59</v>
      </c>
      <c r="T327" s="112">
        <v>40705</v>
      </c>
      <c r="U327" s="113">
        <v>-0.64</v>
      </c>
      <c r="V327" s="130" t="s">
        <v>105</v>
      </c>
      <c r="W327" s="115" t="s">
        <v>109</v>
      </c>
      <c r="X327" s="192">
        <v>40710</v>
      </c>
      <c r="Y327" s="134" t="s">
        <v>352</v>
      </c>
      <c r="Z327" s="116"/>
      <c r="AA327" s="117"/>
      <c r="AB327" s="118"/>
      <c r="AC327" s="182" t="s">
        <v>128</v>
      </c>
      <c r="AD327" s="182">
        <v>3411</v>
      </c>
      <c r="AE327" s="74"/>
      <c r="AF327" s="31">
        <v>4536</v>
      </c>
      <c r="AG327" s="119">
        <v>11007504</v>
      </c>
      <c r="AH327" s="119" t="s">
        <v>129</v>
      </c>
      <c r="AI327" s="119">
        <v>11001797</v>
      </c>
      <c r="AJ327" s="119" t="s">
        <v>130</v>
      </c>
      <c r="AK327" s="119">
        <v>11004417</v>
      </c>
      <c r="AL327" s="119" t="s">
        <v>131</v>
      </c>
      <c r="AM327" s="118" t="s">
        <v>23</v>
      </c>
      <c r="AN327" s="120">
        <v>5500</v>
      </c>
      <c r="AO327" s="121"/>
      <c r="AP327" s="122" t="s">
        <v>106</v>
      </c>
      <c r="AQ327" s="51"/>
      <c r="AR327" s="68">
        <v>23</v>
      </c>
      <c r="AS327" s="123" t="s">
        <v>351</v>
      </c>
      <c r="AT327" s="131" t="s">
        <v>107</v>
      </c>
      <c r="AU327" s="131">
        <v>4.5</v>
      </c>
      <c r="AV327" s="131">
        <v>3402</v>
      </c>
      <c r="AW327" s="131" t="s">
        <v>106</v>
      </c>
      <c r="AX327" s="183">
        <v>40696</v>
      </c>
      <c r="AY327" s="131">
        <v>6</v>
      </c>
      <c r="AZ327" s="131">
        <v>750</v>
      </c>
      <c r="BA327" s="131">
        <v>4536</v>
      </c>
      <c r="BB327" s="125">
        <v>5500</v>
      </c>
      <c r="BC327" s="126">
        <v>378</v>
      </c>
      <c r="BD327" s="124" t="s">
        <v>108</v>
      </c>
      <c r="BE327" s="131">
        <v>756</v>
      </c>
      <c r="BF327" s="136" t="s">
        <v>762</v>
      </c>
      <c r="BG327" s="131"/>
      <c r="BH327" s="213"/>
      <c r="BI327" s="214"/>
      <c r="BJ327" s="215"/>
      <c r="BK327" s="185"/>
    </row>
    <row r="328" spans="1:63" s="52" customFormat="1" ht="17.100000000000001" customHeight="1">
      <c r="A328" s="43">
        <v>1</v>
      </c>
      <c r="B328" s="43">
        <v>1</v>
      </c>
      <c r="C328" s="79"/>
      <c r="D328" s="79">
        <v>2182</v>
      </c>
      <c r="E328" s="11" t="s">
        <v>10</v>
      </c>
      <c r="F328" s="33">
        <v>132</v>
      </c>
      <c r="G328" s="127" t="s">
        <v>114</v>
      </c>
      <c r="H328" s="105">
        <v>1274163</v>
      </c>
      <c r="I328" s="79">
        <v>10044982</v>
      </c>
      <c r="J328" s="127" t="s">
        <v>380</v>
      </c>
      <c r="K328" s="127">
        <v>84</v>
      </c>
      <c r="L328" s="127" t="s">
        <v>104</v>
      </c>
      <c r="M328" s="127">
        <v>0.23</v>
      </c>
      <c r="N328" s="107">
        <v>0.09</v>
      </c>
      <c r="O328" s="184">
        <v>0</v>
      </c>
      <c r="P328" s="129">
        <v>0.32</v>
      </c>
      <c r="Q328" s="181">
        <v>6</v>
      </c>
      <c r="R328" s="112">
        <v>40705</v>
      </c>
      <c r="S328" s="113">
        <v>-0.64</v>
      </c>
      <c r="T328" s="112">
        <v>40705</v>
      </c>
      <c r="U328" s="113">
        <v>-0.96</v>
      </c>
      <c r="V328" s="130" t="s">
        <v>105</v>
      </c>
      <c r="W328" s="115" t="s">
        <v>109</v>
      </c>
      <c r="X328" s="192">
        <v>40711</v>
      </c>
      <c r="Y328" s="134" t="s">
        <v>352</v>
      </c>
      <c r="Z328" s="116"/>
      <c r="AA328" s="117"/>
      <c r="AB328" s="118"/>
      <c r="AC328" s="182" t="s">
        <v>128</v>
      </c>
      <c r="AD328" s="182">
        <v>379</v>
      </c>
      <c r="AE328" s="74"/>
      <c r="AF328" s="31">
        <v>504</v>
      </c>
      <c r="AG328" s="119">
        <v>11007504</v>
      </c>
      <c r="AH328" s="119" t="s">
        <v>129</v>
      </c>
      <c r="AI328" s="119">
        <v>11001797</v>
      </c>
      <c r="AJ328" s="119" t="s">
        <v>130</v>
      </c>
      <c r="AK328" s="119">
        <v>11004417</v>
      </c>
      <c r="AL328" s="119" t="s">
        <v>131</v>
      </c>
      <c r="AM328" s="118" t="s">
        <v>23</v>
      </c>
      <c r="AN328" s="120">
        <v>5500</v>
      </c>
      <c r="AO328" s="121"/>
      <c r="AP328" s="122" t="s">
        <v>106</v>
      </c>
      <c r="AQ328" s="51"/>
      <c r="AR328" s="68">
        <v>23</v>
      </c>
      <c r="AS328" s="123" t="s">
        <v>351</v>
      </c>
      <c r="AT328" s="131" t="s">
        <v>107</v>
      </c>
      <c r="AU328" s="131">
        <v>4.5</v>
      </c>
      <c r="AV328" s="131">
        <v>378</v>
      </c>
      <c r="AW328" s="131" t="s">
        <v>106</v>
      </c>
      <c r="AX328" s="183">
        <v>40696</v>
      </c>
      <c r="AY328" s="131">
        <v>6</v>
      </c>
      <c r="AZ328" s="131">
        <v>750</v>
      </c>
      <c r="BA328" s="131">
        <v>504</v>
      </c>
      <c r="BB328" s="125">
        <v>5500</v>
      </c>
      <c r="BC328" s="126">
        <v>42</v>
      </c>
      <c r="BD328" s="124" t="s">
        <v>108</v>
      </c>
      <c r="BE328" s="131">
        <v>84</v>
      </c>
      <c r="BF328" s="136" t="s">
        <v>762</v>
      </c>
      <c r="BG328" s="131"/>
      <c r="BH328" s="213"/>
      <c r="BI328" s="214"/>
      <c r="BJ328" s="215"/>
      <c r="BK328" s="185"/>
    </row>
    <row r="329" spans="1:63" s="52" customFormat="1" ht="17.100000000000001" customHeight="1">
      <c r="A329" s="43">
        <v>1</v>
      </c>
      <c r="B329" s="43">
        <v>2</v>
      </c>
      <c r="C329" s="79"/>
      <c r="D329" s="79">
        <v>2182</v>
      </c>
      <c r="E329" s="11" t="s">
        <v>10</v>
      </c>
      <c r="F329" s="33">
        <v>132</v>
      </c>
      <c r="G329" s="127" t="s">
        <v>114</v>
      </c>
      <c r="H329" s="105">
        <v>1274591</v>
      </c>
      <c r="I329" s="79">
        <v>10051172</v>
      </c>
      <c r="J329" s="127" t="s">
        <v>1146</v>
      </c>
      <c r="K329" s="127">
        <v>420</v>
      </c>
      <c r="L329" s="127" t="s">
        <v>104</v>
      </c>
      <c r="M329" s="127">
        <v>0.23</v>
      </c>
      <c r="N329" s="107">
        <v>0.46</v>
      </c>
      <c r="O329" s="184">
        <v>0</v>
      </c>
      <c r="P329" s="129">
        <v>0.69</v>
      </c>
      <c r="Q329" s="181">
        <v>6</v>
      </c>
      <c r="R329" s="112">
        <v>40705</v>
      </c>
      <c r="S329" s="113">
        <v>-0.96</v>
      </c>
      <c r="T329" s="112">
        <v>40705</v>
      </c>
      <c r="U329" s="113">
        <v>-1.65</v>
      </c>
      <c r="V329" s="130" t="s">
        <v>147</v>
      </c>
      <c r="W329" s="115"/>
      <c r="X329" s="192">
        <v>40711</v>
      </c>
      <c r="Y329" s="134" t="s">
        <v>352</v>
      </c>
      <c r="Z329" s="116"/>
      <c r="AA329" s="117"/>
      <c r="AB329" s="118"/>
      <c r="AC329" s="182" t="s">
        <v>128</v>
      </c>
      <c r="AD329" s="182">
        <v>1895</v>
      </c>
      <c r="AE329" s="74"/>
      <c r="AF329" s="31">
        <v>2520</v>
      </c>
      <c r="AG329" s="119">
        <v>11007504</v>
      </c>
      <c r="AH329" s="119" t="s">
        <v>129</v>
      </c>
      <c r="AI329" s="119">
        <v>11001797</v>
      </c>
      <c r="AJ329" s="119" t="s">
        <v>130</v>
      </c>
      <c r="AK329" s="119">
        <v>11004417</v>
      </c>
      <c r="AL329" s="119" t="s">
        <v>131</v>
      </c>
      <c r="AM329" s="118" t="s">
        <v>23</v>
      </c>
      <c r="AN329" s="120">
        <v>5500</v>
      </c>
      <c r="AO329" s="121"/>
      <c r="AP329" s="122" t="s">
        <v>106</v>
      </c>
      <c r="AQ329" s="51"/>
      <c r="AR329" s="68">
        <v>23</v>
      </c>
      <c r="AS329" s="123" t="s">
        <v>351</v>
      </c>
      <c r="AT329" s="131" t="s">
        <v>107</v>
      </c>
      <c r="AU329" s="131">
        <v>4.5</v>
      </c>
      <c r="AV329" s="131">
        <v>1890</v>
      </c>
      <c r="AW329" s="131" t="s">
        <v>106</v>
      </c>
      <c r="AX329" s="183"/>
      <c r="AY329" s="131">
        <v>6</v>
      </c>
      <c r="AZ329" s="131">
        <v>750</v>
      </c>
      <c r="BA329" s="131">
        <v>2520</v>
      </c>
      <c r="BB329" s="125">
        <v>5500</v>
      </c>
      <c r="BC329" s="126">
        <v>210</v>
      </c>
      <c r="BD329" s="124" t="s">
        <v>108</v>
      </c>
      <c r="BE329" s="131">
        <v>420</v>
      </c>
      <c r="BF329" s="136"/>
      <c r="BG329" s="131"/>
      <c r="BH329" s="213"/>
      <c r="BI329" s="214"/>
      <c r="BJ329" s="215"/>
      <c r="BK329" s="185"/>
    </row>
    <row r="330" spans="1:63" s="52" customFormat="1" ht="17.25" customHeight="1">
      <c r="A330" s="43">
        <v>1</v>
      </c>
      <c r="B330" s="43">
        <v>2</v>
      </c>
      <c r="C330" s="79"/>
      <c r="D330" s="79">
        <v>2182</v>
      </c>
      <c r="E330" s="11" t="s">
        <v>10</v>
      </c>
      <c r="F330" s="33">
        <v>132</v>
      </c>
      <c r="G330" s="127" t="s">
        <v>114</v>
      </c>
      <c r="H330" s="105">
        <v>1273484</v>
      </c>
      <c r="I330" s="79">
        <v>10044961</v>
      </c>
      <c r="J330" s="127" t="s">
        <v>1147</v>
      </c>
      <c r="K330" s="127">
        <v>60</v>
      </c>
      <c r="L330" s="127" t="s">
        <v>104</v>
      </c>
      <c r="M330" s="127">
        <v>0.23</v>
      </c>
      <c r="N330" s="107">
        <v>0.13</v>
      </c>
      <c r="O330" s="184">
        <v>0</v>
      </c>
      <c r="P330" s="129">
        <v>0.36</v>
      </c>
      <c r="Q330" s="181">
        <v>10</v>
      </c>
      <c r="R330" s="112">
        <v>40705</v>
      </c>
      <c r="S330" s="113">
        <v>-1.65</v>
      </c>
      <c r="T330" s="112">
        <v>40705</v>
      </c>
      <c r="U330" s="113">
        <v>-2.0099999999999998</v>
      </c>
      <c r="V330" s="130" t="s">
        <v>105</v>
      </c>
      <c r="W330" s="115" t="s">
        <v>109</v>
      </c>
      <c r="X330" s="192">
        <v>40715</v>
      </c>
      <c r="Y330" s="134" t="s">
        <v>352</v>
      </c>
      <c r="Z330" s="116"/>
      <c r="AA330" s="117"/>
      <c r="AB330" s="118"/>
      <c r="AC330" s="182" t="s">
        <v>128</v>
      </c>
      <c r="AD330" s="182">
        <v>541</v>
      </c>
      <c r="AE330" s="74"/>
      <c r="AF330" s="31">
        <v>720</v>
      </c>
      <c r="AG330" s="119">
        <v>11007504</v>
      </c>
      <c r="AH330" s="119" t="s">
        <v>129</v>
      </c>
      <c r="AI330" s="119">
        <v>11001797</v>
      </c>
      <c r="AJ330" s="119" t="s">
        <v>130</v>
      </c>
      <c r="AK330" s="119">
        <v>11004417</v>
      </c>
      <c r="AL330" s="119" t="s">
        <v>131</v>
      </c>
      <c r="AM330" s="118" t="s">
        <v>23</v>
      </c>
      <c r="AN330" s="120">
        <v>5500</v>
      </c>
      <c r="AO330" s="121"/>
      <c r="AP330" s="122" t="s">
        <v>106</v>
      </c>
      <c r="AQ330" s="51"/>
      <c r="AR330" s="68">
        <v>23</v>
      </c>
      <c r="AS330" s="123" t="s">
        <v>890</v>
      </c>
      <c r="AT330" s="131" t="s">
        <v>107</v>
      </c>
      <c r="AU330" s="131">
        <v>9</v>
      </c>
      <c r="AV330" s="131">
        <v>540</v>
      </c>
      <c r="AW330" s="131" t="s">
        <v>106</v>
      </c>
      <c r="AX330" s="183">
        <v>40696</v>
      </c>
      <c r="AY330" s="131">
        <v>12</v>
      </c>
      <c r="AZ330" s="131">
        <v>750</v>
      </c>
      <c r="BA330" s="131">
        <v>720</v>
      </c>
      <c r="BB330" s="125">
        <v>5500</v>
      </c>
      <c r="BC330" s="126">
        <v>60</v>
      </c>
      <c r="BD330" s="124" t="s">
        <v>108</v>
      </c>
      <c r="BE330" s="131">
        <v>60</v>
      </c>
      <c r="BF330" s="136" t="s">
        <v>129</v>
      </c>
      <c r="BG330" s="131"/>
      <c r="BH330" s="213"/>
      <c r="BI330" s="214"/>
      <c r="BJ330" s="215"/>
      <c r="BK330" s="185"/>
    </row>
    <row r="331" spans="1:63" s="52" customFormat="1" ht="17.100000000000001" customHeight="1">
      <c r="A331" s="43">
        <v>1</v>
      </c>
      <c r="B331" s="43">
        <v>1</v>
      </c>
      <c r="C331" s="79"/>
      <c r="D331" s="79">
        <v>2182</v>
      </c>
      <c r="E331" s="11" t="s">
        <v>10</v>
      </c>
      <c r="F331" s="33">
        <v>132</v>
      </c>
      <c r="G331" s="127" t="s">
        <v>114</v>
      </c>
      <c r="H331" s="105">
        <v>1275480</v>
      </c>
      <c r="I331" s="79">
        <v>10051162</v>
      </c>
      <c r="J331" s="127" t="s">
        <v>707</v>
      </c>
      <c r="K331" s="127">
        <v>699</v>
      </c>
      <c r="L331" s="127" t="s">
        <v>104</v>
      </c>
      <c r="M331" s="127">
        <v>0.23</v>
      </c>
      <c r="N331" s="107">
        <v>1.53</v>
      </c>
      <c r="O331" s="184">
        <v>0</v>
      </c>
      <c r="P331" s="129">
        <v>1.76</v>
      </c>
      <c r="Q331" s="181">
        <v>10</v>
      </c>
      <c r="R331" s="112">
        <v>40705</v>
      </c>
      <c r="S331" s="113">
        <v>-2.0099999999999998</v>
      </c>
      <c r="T331" s="112">
        <v>40705</v>
      </c>
      <c r="U331" s="113">
        <v>-3.77</v>
      </c>
      <c r="V331" s="130" t="s">
        <v>105</v>
      </c>
      <c r="W331" s="115" t="s">
        <v>109</v>
      </c>
      <c r="X331" s="192">
        <v>40715</v>
      </c>
      <c r="Y331" s="134" t="s">
        <v>352</v>
      </c>
      <c r="Z331" s="116"/>
      <c r="AA331" s="117"/>
      <c r="AB331" s="118"/>
      <c r="AC331" s="182" t="s">
        <v>128</v>
      </c>
      <c r="AD331" s="182">
        <v>6304</v>
      </c>
      <c r="AE331" s="74"/>
      <c r="AF331" s="31">
        <v>8388</v>
      </c>
      <c r="AG331" s="119">
        <v>11007504</v>
      </c>
      <c r="AH331" s="119" t="s">
        <v>129</v>
      </c>
      <c r="AI331" s="119">
        <v>11001797</v>
      </c>
      <c r="AJ331" s="119" t="s">
        <v>130</v>
      </c>
      <c r="AK331" s="119">
        <v>11004417</v>
      </c>
      <c r="AL331" s="119" t="s">
        <v>131</v>
      </c>
      <c r="AM331" s="118" t="s">
        <v>23</v>
      </c>
      <c r="AN331" s="120">
        <v>5500</v>
      </c>
      <c r="AO331" s="121"/>
      <c r="AP331" s="122" t="s">
        <v>106</v>
      </c>
      <c r="AQ331" s="51"/>
      <c r="AR331" s="68">
        <v>23</v>
      </c>
      <c r="AS331" s="123" t="s">
        <v>890</v>
      </c>
      <c r="AT331" s="131" t="s">
        <v>107</v>
      </c>
      <c r="AU331" s="131">
        <v>9</v>
      </c>
      <c r="AV331" s="131">
        <v>6291</v>
      </c>
      <c r="AW331" s="131" t="s">
        <v>106</v>
      </c>
      <c r="AX331" s="183">
        <v>40696</v>
      </c>
      <c r="AY331" s="131">
        <v>12</v>
      </c>
      <c r="AZ331" s="131">
        <v>750</v>
      </c>
      <c r="BA331" s="131">
        <v>8388</v>
      </c>
      <c r="BB331" s="125">
        <v>5500</v>
      </c>
      <c r="BC331" s="126">
        <v>699</v>
      </c>
      <c r="BD331" s="124" t="s">
        <v>108</v>
      </c>
      <c r="BE331" s="131">
        <v>699</v>
      </c>
      <c r="BF331" s="136" t="s">
        <v>1148</v>
      </c>
      <c r="BG331" s="131"/>
      <c r="BH331" s="213"/>
      <c r="BI331" s="214"/>
      <c r="BJ331" s="215"/>
      <c r="BK331" s="185"/>
    </row>
    <row r="332" spans="1:63" s="52" customFormat="1" ht="17.100000000000001" customHeight="1">
      <c r="A332" s="43">
        <v>1</v>
      </c>
      <c r="B332" s="43">
        <v>2</v>
      </c>
      <c r="C332" s="79"/>
      <c r="D332" s="79">
        <v>2182</v>
      </c>
      <c r="E332" s="11" t="s">
        <v>10</v>
      </c>
      <c r="F332" s="33">
        <v>132</v>
      </c>
      <c r="G332" s="127" t="s">
        <v>114</v>
      </c>
      <c r="H332" s="105">
        <v>1274610</v>
      </c>
      <c r="I332" s="79">
        <v>10044975</v>
      </c>
      <c r="J332" s="127" t="s">
        <v>1092</v>
      </c>
      <c r="K332" s="127">
        <v>90</v>
      </c>
      <c r="L332" s="127" t="s">
        <v>104</v>
      </c>
      <c r="M332" s="127">
        <v>0.23</v>
      </c>
      <c r="N332" s="107">
        <v>0.2</v>
      </c>
      <c r="O332" s="184">
        <v>0</v>
      </c>
      <c r="P332" s="107">
        <v>0.43</v>
      </c>
      <c r="Q332" s="181">
        <v>13</v>
      </c>
      <c r="R332" s="112">
        <v>40705</v>
      </c>
      <c r="S332" s="113">
        <v>-3.77</v>
      </c>
      <c r="T332" s="112">
        <v>40705</v>
      </c>
      <c r="U332" s="113">
        <v>-4.2</v>
      </c>
      <c r="V332" s="130" t="s">
        <v>105</v>
      </c>
      <c r="W332" s="115" t="s">
        <v>109</v>
      </c>
      <c r="X332" s="192">
        <v>40718</v>
      </c>
      <c r="Y332" s="133" t="s">
        <v>352</v>
      </c>
      <c r="Z332" s="116"/>
      <c r="AA332" s="117"/>
      <c r="AB332" s="118"/>
      <c r="AC332" s="182" t="s">
        <v>128</v>
      </c>
      <c r="AD332" s="182">
        <v>812</v>
      </c>
      <c r="AE332" s="74"/>
      <c r="AF332" s="31">
        <v>1080</v>
      </c>
      <c r="AG332" s="119">
        <v>11007504</v>
      </c>
      <c r="AH332" s="119" t="s">
        <v>129</v>
      </c>
      <c r="AI332" s="119">
        <v>11001797</v>
      </c>
      <c r="AJ332" s="119" t="s">
        <v>130</v>
      </c>
      <c r="AK332" s="119">
        <v>11004417</v>
      </c>
      <c r="AL332" s="119" t="s">
        <v>131</v>
      </c>
      <c r="AM332" s="118" t="s">
        <v>23</v>
      </c>
      <c r="AN332" s="120">
        <v>5500</v>
      </c>
      <c r="AO332" s="121"/>
      <c r="AP332" s="122" t="s">
        <v>106</v>
      </c>
      <c r="AQ332" s="51"/>
      <c r="AR332" s="68">
        <v>23</v>
      </c>
      <c r="AS332" s="123" t="s">
        <v>890</v>
      </c>
      <c r="AT332" s="131" t="s">
        <v>107</v>
      </c>
      <c r="AU332" s="131">
        <v>9</v>
      </c>
      <c r="AV332" s="131">
        <v>810</v>
      </c>
      <c r="AW332" s="131" t="s">
        <v>106</v>
      </c>
      <c r="AX332" s="183">
        <v>40696</v>
      </c>
      <c r="AY332" s="131">
        <v>12</v>
      </c>
      <c r="AZ332" s="131">
        <v>750</v>
      </c>
      <c r="BA332" s="131">
        <v>1080</v>
      </c>
      <c r="BB332" s="125">
        <v>5500</v>
      </c>
      <c r="BC332" s="126">
        <v>90</v>
      </c>
      <c r="BD332" s="124" t="s">
        <v>108</v>
      </c>
      <c r="BE332" s="131">
        <v>90</v>
      </c>
      <c r="BF332" s="136" t="s">
        <v>1148</v>
      </c>
      <c r="BG332" s="131"/>
      <c r="BH332" s="213"/>
      <c r="BI332" s="214"/>
      <c r="BJ332" s="215"/>
      <c r="BK332" s="185"/>
    </row>
    <row r="333" spans="1:63" s="52" customFormat="1" ht="17.100000000000001" customHeight="1">
      <c r="A333" s="43">
        <v>1</v>
      </c>
      <c r="B333" s="43">
        <v>1</v>
      </c>
      <c r="C333" s="79"/>
      <c r="D333" s="79">
        <v>2182</v>
      </c>
      <c r="E333" s="11" t="s">
        <v>10</v>
      </c>
      <c r="F333" s="33">
        <v>132</v>
      </c>
      <c r="G333" s="127" t="s">
        <v>114</v>
      </c>
      <c r="H333" s="105">
        <v>1275524</v>
      </c>
      <c r="I333" s="79">
        <v>10051168</v>
      </c>
      <c r="J333" s="127" t="s">
        <v>1149</v>
      </c>
      <c r="K333" s="127">
        <v>285</v>
      </c>
      <c r="L333" s="127" t="s">
        <v>104</v>
      </c>
      <c r="M333" s="127">
        <v>0.23</v>
      </c>
      <c r="N333" s="107">
        <v>0.31</v>
      </c>
      <c r="O333" s="184">
        <v>0</v>
      </c>
      <c r="P333" s="129">
        <v>0.54</v>
      </c>
      <c r="Q333" s="181">
        <v>13</v>
      </c>
      <c r="R333" s="112">
        <v>40705</v>
      </c>
      <c r="S333" s="113">
        <v>-4.2</v>
      </c>
      <c r="T333" s="112">
        <v>40705</v>
      </c>
      <c r="U333" s="113">
        <v>-4.74</v>
      </c>
      <c r="V333" s="130" t="s">
        <v>147</v>
      </c>
      <c r="W333" s="115" t="s">
        <v>109</v>
      </c>
      <c r="X333" s="192">
        <v>40718</v>
      </c>
      <c r="Y333" s="134" t="s">
        <v>352</v>
      </c>
      <c r="Z333" s="116"/>
      <c r="AA333" s="117"/>
      <c r="AB333" s="118"/>
      <c r="AC333" s="182" t="s">
        <v>128</v>
      </c>
      <c r="AD333" s="182">
        <v>1285</v>
      </c>
      <c r="AE333" s="74"/>
      <c r="AF333" s="31">
        <v>1710</v>
      </c>
      <c r="AG333" s="119">
        <v>11007504</v>
      </c>
      <c r="AH333" s="119" t="s">
        <v>129</v>
      </c>
      <c r="AI333" s="119">
        <v>11001797</v>
      </c>
      <c r="AJ333" s="119" t="s">
        <v>130</v>
      </c>
      <c r="AK333" s="119">
        <v>11004417</v>
      </c>
      <c r="AL333" s="119" t="s">
        <v>131</v>
      </c>
      <c r="AM333" s="118" t="s">
        <v>23</v>
      </c>
      <c r="AN333" s="120">
        <v>5500</v>
      </c>
      <c r="AO333" s="121"/>
      <c r="AP333" s="122" t="s">
        <v>106</v>
      </c>
      <c r="AQ333" s="51"/>
      <c r="AR333" s="68">
        <v>23</v>
      </c>
      <c r="AS333" s="123" t="s">
        <v>890</v>
      </c>
      <c r="AT333" s="131" t="s">
        <v>107</v>
      </c>
      <c r="AU333" s="131">
        <v>4.5</v>
      </c>
      <c r="AV333" s="131">
        <v>1282.5</v>
      </c>
      <c r="AW333" s="131" t="s">
        <v>106</v>
      </c>
      <c r="AX333" s="183">
        <v>40696</v>
      </c>
      <c r="AY333" s="131">
        <v>6</v>
      </c>
      <c r="AZ333" s="131">
        <v>750</v>
      </c>
      <c r="BA333" s="131">
        <v>1710</v>
      </c>
      <c r="BB333" s="125">
        <v>5500</v>
      </c>
      <c r="BC333" s="126">
        <v>143</v>
      </c>
      <c r="BD333" s="124" t="s">
        <v>108</v>
      </c>
      <c r="BE333" s="131">
        <v>285</v>
      </c>
      <c r="BF333" s="136" t="s">
        <v>1150</v>
      </c>
      <c r="BG333" s="131"/>
      <c r="BH333" s="213"/>
      <c r="BI333" s="214"/>
      <c r="BJ333" s="215"/>
      <c r="BK333" s="185"/>
    </row>
    <row r="334" spans="1:63" s="52" customFormat="1" ht="17.100000000000001" customHeight="1">
      <c r="A334" s="43">
        <v>1</v>
      </c>
      <c r="B334" s="43">
        <v>1</v>
      </c>
      <c r="C334" s="79"/>
      <c r="D334" s="79">
        <v>2182</v>
      </c>
      <c r="E334" s="11" t="s">
        <v>10</v>
      </c>
      <c r="F334" s="33">
        <v>132</v>
      </c>
      <c r="G334" s="127" t="s">
        <v>164</v>
      </c>
      <c r="H334" s="105">
        <v>1275370</v>
      </c>
      <c r="I334" s="79">
        <v>10035249</v>
      </c>
      <c r="J334" s="127" t="s">
        <v>1151</v>
      </c>
      <c r="K334" s="127">
        <v>1080</v>
      </c>
      <c r="L334" s="127" t="s">
        <v>104</v>
      </c>
      <c r="M334" s="127">
        <v>0.23</v>
      </c>
      <c r="N334" s="107">
        <v>5.18</v>
      </c>
      <c r="O334" s="184">
        <v>0</v>
      </c>
      <c r="P334" s="129">
        <v>5.41</v>
      </c>
      <c r="Q334" s="181" t="e">
        <v>#N/A</v>
      </c>
      <c r="R334" s="112">
        <v>40705</v>
      </c>
      <c r="S334" s="113">
        <v>-4.74</v>
      </c>
      <c r="T334" s="112">
        <v>40705</v>
      </c>
      <c r="U334" s="113">
        <v>-10.15</v>
      </c>
      <c r="V334" s="130" t="s">
        <v>105</v>
      </c>
      <c r="W334" s="115" t="s">
        <v>109</v>
      </c>
      <c r="X334" s="192" t="e">
        <v>#N/A</v>
      </c>
      <c r="Y334" s="134" t="s">
        <v>1088</v>
      </c>
      <c r="Z334" s="116"/>
      <c r="AA334" s="117"/>
      <c r="AB334" s="118"/>
      <c r="AC334" s="182" t="s">
        <v>128</v>
      </c>
      <c r="AD334" s="182">
        <v>9720</v>
      </c>
      <c r="AE334" s="74"/>
      <c r="AF334" s="31">
        <v>25920</v>
      </c>
      <c r="AG334" s="119">
        <v>11003935</v>
      </c>
      <c r="AH334" s="119" t="s">
        <v>423</v>
      </c>
      <c r="AI334" s="119">
        <v>11001797</v>
      </c>
      <c r="AJ334" s="119" t="s">
        <v>130</v>
      </c>
      <c r="AK334" s="119">
        <v>11003481</v>
      </c>
      <c r="AL334" s="119" t="s">
        <v>1091</v>
      </c>
      <c r="AM334" s="118" t="s">
        <v>23</v>
      </c>
      <c r="AN334" s="120">
        <v>5000</v>
      </c>
      <c r="AO334" s="121"/>
      <c r="AP334" s="122" t="s">
        <v>106</v>
      </c>
      <c r="AQ334" s="51">
        <v>2182</v>
      </c>
      <c r="AR334" s="68">
        <v>23</v>
      </c>
      <c r="AS334" s="123" t="s">
        <v>890</v>
      </c>
      <c r="AT334" s="131" t="e">
        <v>#N/A</v>
      </c>
      <c r="AU334" s="131">
        <v>9</v>
      </c>
      <c r="AV334" s="131">
        <v>9720</v>
      </c>
      <c r="AW334" s="131" t="s">
        <v>106</v>
      </c>
      <c r="AX334" s="183">
        <v>40696</v>
      </c>
      <c r="AY334" s="131">
        <v>24</v>
      </c>
      <c r="AZ334" s="131">
        <v>375</v>
      </c>
      <c r="BA334" s="131">
        <v>25920</v>
      </c>
      <c r="BB334" s="125">
        <v>5000</v>
      </c>
      <c r="BC334" s="126">
        <v>1080</v>
      </c>
      <c r="BD334" s="124" t="s">
        <v>108</v>
      </c>
      <c r="BE334" s="131">
        <v>1080</v>
      </c>
      <c r="BF334" s="136" t="s">
        <v>1152</v>
      </c>
      <c r="BG334" s="131"/>
      <c r="BH334" s="213"/>
      <c r="BI334" s="214"/>
      <c r="BJ334" s="215"/>
      <c r="BK334" s="185"/>
    </row>
    <row r="335" spans="1:63" s="52" customFormat="1" ht="17.100000000000001" customHeight="1">
      <c r="A335" s="43">
        <v>0</v>
      </c>
      <c r="B335" s="43">
        <v>0</v>
      </c>
      <c r="C335" s="79"/>
      <c r="D335" s="79" t="s">
        <v>39</v>
      </c>
      <c r="E335" s="11" t="s">
        <v>10</v>
      </c>
      <c r="F335" s="33" t="e">
        <v>#N/A</v>
      </c>
      <c r="G335" s="127"/>
      <c r="H335" s="105"/>
      <c r="I335" s="79"/>
      <c r="J335" s="127" t="s">
        <v>258</v>
      </c>
      <c r="K335" s="127"/>
      <c r="L335" s="127"/>
      <c r="M335" s="127"/>
      <c r="N335" s="107">
        <v>2</v>
      </c>
      <c r="O335" s="184">
        <v>0</v>
      </c>
      <c r="P335" s="129">
        <v>2</v>
      </c>
      <c r="Q335" s="181"/>
      <c r="R335" s="112">
        <v>40705</v>
      </c>
      <c r="S335" s="113">
        <v>-10.15</v>
      </c>
      <c r="T335" s="112">
        <v>40705</v>
      </c>
      <c r="U335" s="113">
        <v>-12.15</v>
      </c>
      <c r="V335" s="130"/>
      <c r="W335" s="115"/>
      <c r="X335" s="192"/>
      <c r="Y335" s="134" t="s">
        <v>259</v>
      </c>
      <c r="Z335" s="116"/>
      <c r="AA335" s="117"/>
      <c r="AB335" s="118"/>
      <c r="AC335" s="182"/>
      <c r="AD335" s="182"/>
      <c r="AE335" s="74"/>
      <c r="AF335" s="31">
        <v>0</v>
      </c>
      <c r="AG335" s="119"/>
      <c r="AH335" s="119"/>
      <c r="AI335" s="119"/>
      <c r="AJ335" s="119"/>
      <c r="AK335" s="119"/>
      <c r="AL335" s="119"/>
      <c r="AM335" s="118" t="s">
        <v>23</v>
      </c>
      <c r="AN335" s="120"/>
      <c r="AO335" s="121"/>
      <c r="AP335" s="122">
        <v>0</v>
      </c>
      <c r="AQ335" s="51" t="s">
        <v>39</v>
      </c>
      <c r="AR335" s="68">
        <v>23</v>
      </c>
      <c r="AS335" s="123" t="s">
        <v>890</v>
      </c>
      <c r="AT335" s="131" t="s">
        <v>260</v>
      </c>
      <c r="AU335" s="131"/>
      <c r="AV335" s="131"/>
      <c r="AW335" s="131"/>
      <c r="AX335" s="183"/>
      <c r="AY335" s="131"/>
      <c r="AZ335" s="131"/>
      <c r="BA335" s="131"/>
      <c r="BB335" s="125">
        <v>0</v>
      </c>
      <c r="BC335" s="126">
        <v>0</v>
      </c>
      <c r="BD335" s="124"/>
      <c r="BE335" s="131">
        <v>0</v>
      </c>
      <c r="BF335" s="136"/>
      <c r="BG335" s="131"/>
      <c r="BH335" s="213"/>
      <c r="BI335" s="214"/>
      <c r="BJ335" s="215"/>
      <c r="BK335" s="185"/>
    </row>
    <row r="336" spans="1:63" s="52" customFormat="1" ht="14.25">
      <c r="A336" s="43">
        <v>1</v>
      </c>
      <c r="B336" s="43">
        <v>3</v>
      </c>
      <c r="C336" s="79"/>
      <c r="D336" s="79">
        <v>1106</v>
      </c>
      <c r="E336" s="11" t="s">
        <v>10</v>
      </c>
      <c r="F336" s="33">
        <v>9</v>
      </c>
      <c r="G336" s="127" t="s">
        <v>114</v>
      </c>
      <c r="H336" s="105">
        <v>1275169</v>
      </c>
      <c r="I336" s="79">
        <v>10045126</v>
      </c>
      <c r="J336" s="127" t="s">
        <v>714</v>
      </c>
      <c r="K336" s="127">
        <v>1097</v>
      </c>
      <c r="L336" s="127" t="s">
        <v>104</v>
      </c>
      <c r="M336" s="127">
        <v>0.23</v>
      </c>
      <c r="N336" s="107">
        <v>2.39</v>
      </c>
      <c r="O336" s="184">
        <v>0</v>
      </c>
      <c r="P336" s="129">
        <v>2.62</v>
      </c>
      <c r="Q336" s="181">
        <v>12</v>
      </c>
      <c r="R336" s="112">
        <v>40705</v>
      </c>
      <c r="S336" s="113">
        <v>-12.15</v>
      </c>
      <c r="T336" s="112">
        <v>40705</v>
      </c>
      <c r="U336" s="113">
        <v>-14.77</v>
      </c>
      <c r="V336" s="130" t="s">
        <v>105</v>
      </c>
      <c r="W336" s="115" t="s">
        <v>109</v>
      </c>
      <c r="X336" s="192">
        <v>40717</v>
      </c>
      <c r="Y336" s="138" t="s">
        <v>352</v>
      </c>
      <c r="Z336" s="116"/>
      <c r="AA336" s="117"/>
      <c r="AB336" s="118"/>
      <c r="AC336" s="182" t="s">
        <v>710</v>
      </c>
      <c r="AD336" s="182">
        <v>9893</v>
      </c>
      <c r="AE336" s="74"/>
      <c r="AF336" s="31">
        <v>13164</v>
      </c>
      <c r="AG336" s="119">
        <v>11007505</v>
      </c>
      <c r="AH336" s="119" t="s">
        <v>711</v>
      </c>
      <c r="AI336" s="119">
        <v>11003618</v>
      </c>
      <c r="AJ336" s="119" t="s">
        <v>715</v>
      </c>
      <c r="AK336" s="119"/>
      <c r="AL336" s="119"/>
      <c r="AM336" s="118" t="s">
        <v>23</v>
      </c>
      <c r="AN336" s="120">
        <v>5500</v>
      </c>
      <c r="AO336" s="121"/>
      <c r="AP336" s="122" t="s">
        <v>106</v>
      </c>
      <c r="AQ336" s="51"/>
      <c r="AR336" s="68">
        <v>23</v>
      </c>
      <c r="AS336" s="123" t="s">
        <v>890</v>
      </c>
      <c r="AT336" s="131" t="s">
        <v>107</v>
      </c>
      <c r="AU336" s="131">
        <v>9</v>
      </c>
      <c r="AV336" s="131">
        <v>9873</v>
      </c>
      <c r="AW336" s="131" t="s">
        <v>106</v>
      </c>
      <c r="AX336" s="183">
        <v>40696</v>
      </c>
      <c r="AY336" s="131">
        <v>12</v>
      </c>
      <c r="AZ336" s="131">
        <v>750</v>
      </c>
      <c r="BA336" s="131">
        <v>13164</v>
      </c>
      <c r="BB336" s="125">
        <v>5500</v>
      </c>
      <c r="BC336" s="126">
        <v>1097</v>
      </c>
      <c r="BD336" s="124" t="s">
        <v>108</v>
      </c>
      <c r="BE336" s="131">
        <v>1097</v>
      </c>
      <c r="BF336" s="136" t="s">
        <v>711</v>
      </c>
      <c r="BG336" s="131"/>
      <c r="BH336" s="213"/>
      <c r="BI336" s="214"/>
      <c r="BJ336" s="215"/>
      <c r="BK336" s="185"/>
    </row>
    <row r="337" spans="1:63" s="52" customFormat="1" ht="17.100000000000001" customHeight="1">
      <c r="A337" s="43">
        <v>1</v>
      </c>
      <c r="B337" s="43">
        <v>1</v>
      </c>
      <c r="C337" s="79"/>
      <c r="D337" s="79">
        <v>1183</v>
      </c>
      <c r="E337" s="11">
        <v>0</v>
      </c>
      <c r="F337" s="33">
        <v>122</v>
      </c>
      <c r="G337" s="127" t="s">
        <v>114</v>
      </c>
      <c r="H337" s="105">
        <v>1275332</v>
      </c>
      <c r="I337" s="79">
        <v>10043096</v>
      </c>
      <c r="J337" s="127" t="s">
        <v>1153</v>
      </c>
      <c r="K337" s="127">
        <v>88</v>
      </c>
      <c r="L337" s="127" t="s">
        <v>104</v>
      </c>
      <c r="M337" s="127">
        <v>0.23</v>
      </c>
      <c r="N337" s="107">
        <v>0.19</v>
      </c>
      <c r="O337" s="184">
        <v>0.17</v>
      </c>
      <c r="P337" s="129">
        <v>0.42</v>
      </c>
      <c r="Q337" s="181">
        <v>6</v>
      </c>
      <c r="R337" s="112">
        <v>40705</v>
      </c>
      <c r="S337" s="113">
        <v>-14.77</v>
      </c>
      <c r="T337" s="112">
        <v>40705</v>
      </c>
      <c r="U337" s="113">
        <v>-15.19</v>
      </c>
      <c r="V337" s="130" t="s">
        <v>105</v>
      </c>
      <c r="W337" s="115" t="s">
        <v>109</v>
      </c>
      <c r="X337" s="192">
        <v>40711</v>
      </c>
      <c r="Y337" s="134" t="s">
        <v>352</v>
      </c>
      <c r="Z337" s="116"/>
      <c r="AA337" s="117"/>
      <c r="AB337" s="118"/>
      <c r="AC337" s="182" t="s">
        <v>426</v>
      </c>
      <c r="AD337" s="182">
        <v>792</v>
      </c>
      <c r="AE337" s="74"/>
      <c r="AF337" s="31">
        <v>1056</v>
      </c>
      <c r="AG337" s="119">
        <v>11007507</v>
      </c>
      <c r="AH337" s="119" t="s">
        <v>149</v>
      </c>
      <c r="AI337" s="119">
        <v>11008220</v>
      </c>
      <c r="AJ337" s="119" t="s">
        <v>1154</v>
      </c>
      <c r="AK337" s="119"/>
      <c r="AL337" s="119"/>
      <c r="AM337" s="118" t="s">
        <v>23</v>
      </c>
      <c r="AN337" s="120">
        <v>5500</v>
      </c>
      <c r="AO337" s="121"/>
      <c r="AP337" s="122" t="s">
        <v>106</v>
      </c>
      <c r="AQ337" s="51"/>
      <c r="AR337" s="68">
        <v>23</v>
      </c>
      <c r="AS337" s="123" t="s">
        <v>890</v>
      </c>
      <c r="AT337" s="131" t="s">
        <v>107</v>
      </c>
      <c r="AU337" s="131">
        <v>9</v>
      </c>
      <c r="AV337" s="131">
        <v>792</v>
      </c>
      <c r="AW337" s="131" t="s">
        <v>106</v>
      </c>
      <c r="AX337" s="183">
        <v>40696</v>
      </c>
      <c r="AY337" s="131">
        <v>12</v>
      </c>
      <c r="AZ337" s="131">
        <v>750</v>
      </c>
      <c r="BA337" s="131">
        <v>1056</v>
      </c>
      <c r="BB337" s="125">
        <v>5500</v>
      </c>
      <c r="BC337" s="126">
        <v>88</v>
      </c>
      <c r="BD337" s="124" t="s">
        <v>108</v>
      </c>
      <c r="BE337" s="131">
        <v>88</v>
      </c>
      <c r="BF337" s="136" t="s">
        <v>1155</v>
      </c>
      <c r="BG337" s="131"/>
      <c r="BH337" s="213"/>
      <c r="BI337" s="214"/>
      <c r="BJ337" s="215"/>
      <c r="BK337" s="185"/>
    </row>
    <row r="338" spans="1:63" s="52" customFormat="1" ht="17.100000000000001" customHeight="1">
      <c r="A338" s="43">
        <v>1</v>
      </c>
      <c r="B338" s="43">
        <v>1</v>
      </c>
      <c r="C338" s="79"/>
      <c r="D338" s="79">
        <v>1183</v>
      </c>
      <c r="E338" s="11" t="s">
        <v>10</v>
      </c>
      <c r="F338" s="33">
        <v>122</v>
      </c>
      <c r="G338" s="127" t="s">
        <v>114</v>
      </c>
      <c r="H338" s="105">
        <v>1275428</v>
      </c>
      <c r="I338" s="79">
        <v>10043103</v>
      </c>
      <c r="J338" s="127" t="s">
        <v>1156</v>
      </c>
      <c r="K338" s="127">
        <v>154</v>
      </c>
      <c r="L338" s="127" t="s">
        <v>104</v>
      </c>
      <c r="M338" s="127">
        <v>0.23</v>
      </c>
      <c r="N338" s="107">
        <v>0.34</v>
      </c>
      <c r="O338" s="184">
        <v>0</v>
      </c>
      <c r="P338" s="129">
        <v>0.56999999999999995</v>
      </c>
      <c r="Q338" s="181">
        <v>9</v>
      </c>
      <c r="R338" s="112">
        <v>40705</v>
      </c>
      <c r="S338" s="113">
        <v>-15.19</v>
      </c>
      <c r="T338" s="112">
        <v>40705</v>
      </c>
      <c r="U338" s="113">
        <v>-15.76</v>
      </c>
      <c r="V338" s="130" t="s">
        <v>105</v>
      </c>
      <c r="W338" s="115" t="s">
        <v>109</v>
      </c>
      <c r="X338" s="192">
        <v>40714</v>
      </c>
      <c r="Y338" s="134" t="s">
        <v>352</v>
      </c>
      <c r="Z338" s="116"/>
      <c r="AA338" s="117"/>
      <c r="AB338" s="118"/>
      <c r="AC338" s="182" t="s">
        <v>426</v>
      </c>
      <c r="AD338" s="182">
        <v>1386</v>
      </c>
      <c r="AE338" s="74"/>
      <c r="AF338" s="31">
        <v>1848</v>
      </c>
      <c r="AG338" s="119">
        <v>11007507</v>
      </c>
      <c r="AH338" s="119" t="s">
        <v>149</v>
      </c>
      <c r="AI338" s="119">
        <v>11008220</v>
      </c>
      <c r="AJ338" s="119" t="s">
        <v>1154</v>
      </c>
      <c r="AK338" s="119"/>
      <c r="AL338" s="119"/>
      <c r="AM338" s="118" t="s">
        <v>23</v>
      </c>
      <c r="AN338" s="120">
        <v>5500</v>
      </c>
      <c r="AO338" s="121"/>
      <c r="AP338" s="122" t="s">
        <v>106</v>
      </c>
      <c r="AQ338" s="51"/>
      <c r="AR338" s="68">
        <v>23</v>
      </c>
      <c r="AS338" s="123" t="s">
        <v>890</v>
      </c>
      <c r="AT338" s="131" t="s">
        <v>107</v>
      </c>
      <c r="AU338" s="131">
        <v>9</v>
      </c>
      <c r="AV338" s="131">
        <v>1386</v>
      </c>
      <c r="AW338" s="131" t="s">
        <v>106</v>
      </c>
      <c r="AX338" s="183">
        <v>40696</v>
      </c>
      <c r="AY338" s="131">
        <v>12</v>
      </c>
      <c r="AZ338" s="131">
        <v>750</v>
      </c>
      <c r="BA338" s="131">
        <v>1848</v>
      </c>
      <c r="BB338" s="125">
        <v>5500</v>
      </c>
      <c r="BC338" s="126">
        <v>154</v>
      </c>
      <c r="BD338" s="124" t="s">
        <v>108</v>
      </c>
      <c r="BE338" s="131">
        <v>154</v>
      </c>
      <c r="BF338" s="136" t="s">
        <v>427</v>
      </c>
      <c r="BG338" s="131"/>
      <c r="BH338" s="213"/>
      <c r="BI338" s="214"/>
      <c r="BJ338" s="215"/>
      <c r="BK338" s="185"/>
    </row>
    <row r="339" spans="1:63" s="52" customFormat="1" ht="17.100000000000001" customHeight="1">
      <c r="A339" s="43">
        <v>1</v>
      </c>
      <c r="B339" s="43">
        <v>1</v>
      </c>
      <c r="C339" s="79"/>
      <c r="D339" s="79">
        <v>1183</v>
      </c>
      <c r="E339" s="11" t="s">
        <v>10</v>
      </c>
      <c r="F339" s="33">
        <v>122</v>
      </c>
      <c r="G339" s="127" t="s">
        <v>114</v>
      </c>
      <c r="H339" s="105">
        <v>1274945</v>
      </c>
      <c r="I339" s="79">
        <v>10053568</v>
      </c>
      <c r="J339" s="127" t="s">
        <v>1157</v>
      </c>
      <c r="K339" s="127">
        <v>110</v>
      </c>
      <c r="L339" s="127" t="s">
        <v>104</v>
      </c>
      <c r="M339" s="127">
        <v>0.23</v>
      </c>
      <c r="N339" s="129">
        <v>0.12</v>
      </c>
      <c r="O339" s="184">
        <v>0</v>
      </c>
      <c r="P339" s="107">
        <v>0.35</v>
      </c>
      <c r="Q339" s="181">
        <v>13</v>
      </c>
      <c r="R339" s="112">
        <v>40705</v>
      </c>
      <c r="S339" s="113">
        <v>-15.76</v>
      </c>
      <c r="T339" s="112">
        <v>40705</v>
      </c>
      <c r="U339" s="113">
        <v>-16.11</v>
      </c>
      <c r="V339" s="130" t="s">
        <v>105</v>
      </c>
      <c r="W339" s="115" t="s">
        <v>109</v>
      </c>
      <c r="X339" s="192">
        <v>40718</v>
      </c>
      <c r="Y339" s="132" t="s">
        <v>352</v>
      </c>
      <c r="Z339" s="116"/>
      <c r="AA339" s="117"/>
      <c r="AB339" s="118"/>
      <c r="AC339" s="182" t="s">
        <v>426</v>
      </c>
      <c r="AD339" s="182">
        <v>495</v>
      </c>
      <c r="AE339" s="74"/>
      <c r="AF339" s="31">
        <v>660</v>
      </c>
      <c r="AG339" s="119">
        <v>11007507</v>
      </c>
      <c r="AH339" s="119" t="s">
        <v>149</v>
      </c>
      <c r="AI339" s="119">
        <v>11008220</v>
      </c>
      <c r="AJ339" s="119" t="s">
        <v>1154</v>
      </c>
      <c r="AK339" s="119"/>
      <c r="AL339" s="119"/>
      <c r="AM339" s="118" t="s">
        <v>23</v>
      </c>
      <c r="AN339" s="120">
        <v>5500</v>
      </c>
      <c r="AO339" s="121"/>
      <c r="AP339" s="122" t="s">
        <v>106</v>
      </c>
      <c r="AQ339" s="51"/>
      <c r="AR339" s="68">
        <v>23</v>
      </c>
      <c r="AS339" s="123" t="s">
        <v>890</v>
      </c>
      <c r="AT339" s="131" t="s">
        <v>107</v>
      </c>
      <c r="AU339" s="131">
        <v>4.5</v>
      </c>
      <c r="AV339" s="131">
        <v>495</v>
      </c>
      <c r="AW339" s="131" t="s">
        <v>106</v>
      </c>
      <c r="AX339" s="183">
        <v>40697</v>
      </c>
      <c r="AY339" s="131">
        <v>6</v>
      </c>
      <c r="AZ339" s="131">
        <v>750</v>
      </c>
      <c r="BA339" s="131">
        <v>660</v>
      </c>
      <c r="BB339" s="125">
        <v>5500</v>
      </c>
      <c r="BC339" s="126">
        <v>55</v>
      </c>
      <c r="BD339" s="124" t="s">
        <v>108</v>
      </c>
      <c r="BE339" s="131">
        <v>110</v>
      </c>
      <c r="BF339" s="136" t="s">
        <v>1158</v>
      </c>
      <c r="BG339" s="131"/>
      <c r="BH339" s="213"/>
      <c r="BI339" s="214"/>
      <c r="BJ339" s="215"/>
      <c r="BK339" s="185"/>
    </row>
    <row r="340" spans="1:63" s="52" customFormat="1" ht="14.25">
      <c r="A340" s="43">
        <v>1</v>
      </c>
      <c r="B340" s="43">
        <v>1</v>
      </c>
      <c r="C340" s="79"/>
      <c r="D340" s="79">
        <v>1183</v>
      </c>
      <c r="E340" s="11" t="s">
        <v>10</v>
      </c>
      <c r="F340" s="33">
        <v>122</v>
      </c>
      <c r="G340" s="127" t="s">
        <v>114</v>
      </c>
      <c r="H340" s="105">
        <v>1275842</v>
      </c>
      <c r="I340" s="79">
        <v>10043093</v>
      </c>
      <c r="J340" s="127" t="s">
        <v>425</v>
      </c>
      <c r="K340" s="127">
        <v>1572</v>
      </c>
      <c r="L340" s="127" t="s">
        <v>104</v>
      </c>
      <c r="M340" s="127">
        <v>0.23</v>
      </c>
      <c r="N340" s="129">
        <v>1.71</v>
      </c>
      <c r="O340" s="184">
        <v>0</v>
      </c>
      <c r="P340" s="129">
        <v>1.94</v>
      </c>
      <c r="Q340" s="181">
        <v>20</v>
      </c>
      <c r="R340" s="112">
        <v>40705</v>
      </c>
      <c r="S340" s="113">
        <v>-16.11</v>
      </c>
      <c r="T340" s="112">
        <v>40705</v>
      </c>
      <c r="U340" s="113">
        <v>-18.05</v>
      </c>
      <c r="V340" s="130" t="s">
        <v>105</v>
      </c>
      <c r="W340" s="115" t="s">
        <v>109</v>
      </c>
      <c r="X340" s="192">
        <v>40725</v>
      </c>
      <c r="Y340" s="132" t="s">
        <v>352</v>
      </c>
      <c r="Z340" s="116"/>
      <c r="AA340" s="117"/>
      <c r="AB340" s="118"/>
      <c r="AC340" s="182" t="s">
        <v>426</v>
      </c>
      <c r="AD340" s="182">
        <v>7074</v>
      </c>
      <c r="AE340" s="74"/>
      <c r="AF340" s="31">
        <v>9432</v>
      </c>
      <c r="AG340" s="119">
        <v>11007507</v>
      </c>
      <c r="AH340" s="119" t="s">
        <v>149</v>
      </c>
      <c r="AI340" s="119">
        <v>11008220</v>
      </c>
      <c r="AJ340" s="119" t="s">
        <v>1154</v>
      </c>
      <c r="AK340" s="119"/>
      <c r="AL340" s="119"/>
      <c r="AM340" s="118" t="s">
        <v>23</v>
      </c>
      <c r="AN340" s="120">
        <v>5500</v>
      </c>
      <c r="AO340" s="121"/>
      <c r="AP340" s="122" t="s">
        <v>106</v>
      </c>
      <c r="AQ340" s="51">
        <v>1183</v>
      </c>
      <c r="AR340" s="68">
        <v>23</v>
      </c>
      <c r="AS340" s="123" t="s">
        <v>890</v>
      </c>
      <c r="AT340" s="131" t="s">
        <v>107</v>
      </c>
      <c r="AU340" s="131">
        <v>4.5</v>
      </c>
      <c r="AV340" s="131">
        <v>7074</v>
      </c>
      <c r="AW340" s="131" t="s">
        <v>106</v>
      </c>
      <c r="AX340" s="183">
        <v>40697</v>
      </c>
      <c r="AY340" s="131">
        <v>6</v>
      </c>
      <c r="AZ340" s="131">
        <v>750</v>
      </c>
      <c r="BA340" s="131">
        <v>9432</v>
      </c>
      <c r="BB340" s="125">
        <v>5500</v>
      </c>
      <c r="BC340" s="126">
        <v>786</v>
      </c>
      <c r="BD340" s="124" t="s">
        <v>108</v>
      </c>
      <c r="BE340" s="131">
        <v>1572</v>
      </c>
      <c r="BF340" s="136" t="s">
        <v>1158</v>
      </c>
      <c r="BG340" s="131"/>
      <c r="BH340" s="213"/>
      <c r="BI340" s="214"/>
      <c r="BJ340" s="215"/>
      <c r="BK340" s="185"/>
    </row>
    <row r="341" spans="1:63" s="52" customFormat="1" ht="14.25">
      <c r="A341" s="43">
        <v>1</v>
      </c>
      <c r="B341" s="43">
        <v>2</v>
      </c>
      <c r="C341" s="79"/>
      <c r="D341" s="79">
        <v>2324</v>
      </c>
      <c r="E341" s="11">
        <v>0</v>
      </c>
      <c r="F341" s="33">
        <v>53</v>
      </c>
      <c r="G341" s="127" t="s">
        <v>114</v>
      </c>
      <c r="H341" s="105">
        <v>1275526</v>
      </c>
      <c r="I341" s="79">
        <v>10045190</v>
      </c>
      <c r="J341" s="127" t="s">
        <v>794</v>
      </c>
      <c r="K341" s="127">
        <v>112</v>
      </c>
      <c r="L341" s="127" t="s">
        <v>104</v>
      </c>
      <c r="M341" s="127">
        <v>0.23</v>
      </c>
      <c r="N341" s="129">
        <v>0.24</v>
      </c>
      <c r="O341" s="184">
        <v>0.17</v>
      </c>
      <c r="P341" s="129">
        <v>0.47</v>
      </c>
      <c r="Q341" s="181">
        <v>5</v>
      </c>
      <c r="R341" s="112">
        <v>40705</v>
      </c>
      <c r="S341" s="113">
        <v>-18.05</v>
      </c>
      <c r="T341" s="112">
        <v>40705</v>
      </c>
      <c r="U341" s="113">
        <v>-18.52</v>
      </c>
      <c r="V341" s="130" t="s">
        <v>105</v>
      </c>
      <c r="W341" s="115" t="s">
        <v>109</v>
      </c>
      <c r="X341" s="192">
        <v>40710</v>
      </c>
      <c r="Y341" s="132" t="s">
        <v>352</v>
      </c>
      <c r="Z341" s="116"/>
      <c r="AA341" s="117"/>
      <c r="AB341" s="118"/>
      <c r="AC341" s="182" t="s">
        <v>706</v>
      </c>
      <c r="AD341" s="182">
        <v>1008</v>
      </c>
      <c r="AE341" s="74"/>
      <c r="AF341" s="31">
        <v>1344</v>
      </c>
      <c r="AG341" s="119">
        <v>11007506</v>
      </c>
      <c r="AH341" s="119" t="s">
        <v>150</v>
      </c>
      <c r="AI341" s="119">
        <v>11001797</v>
      </c>
      <c r="AJ341" s="119" t="s">
        <v>130</v>
      </c>
      <c r="AK341" s="119">
        <v>11004464</v>
      </c>
      <c r="AL341" s="119" t="s">
        <v>170</v>
      </c>
      <c r="AM341" s="118" t="s">
        <v>23</v>
      </c>
      <c r="AN341" s="120">
        <v>5500</v>
      </c>
      <c r="AO341" s="121"/>
      <c r="AP341" s="122" t="s">
        <v>106</v>
      </c>
      <c r="AQ341" s="51"/>
      <c r="AR341" s="68">
        <v>23</v>
      </c>
      <c r="AS341" s="123" t="s">
        <v>890</v>
      </c>
      <c r="AT341" s="131" t="s">
        <v>107</v>
      </c>
      <c r="AU341" s="131">
        <v>9</v>
      </c>
      <c r="AV341" s="131">
        <v>1008</v>
      </c>
      <c r="AW341" s="131" t="s">
        <v>106</v>
      </c>
      <c r="AX341" s="183">
        <v>40696</v>
      </c>
      <c r="AY341" s="131">
        <v>12</v>
      </c>
      <c r="AZ341" s="131">
        <v>750</v>
      </c>
      <c r="BA341" s="131">
        <v>1344</v>
      </c>
      <c r="BB341" s="125">
        <v>5500</v>
      </c>
      <c r="BC341" s="126">
        <v>112</v>
      </c>
      <c r="BD341" s="124" t="s">
        <v>108</v>
      </c>
      <c r="BE341" s="131">
        <v>112</v>
      </c>
      <c r="BF341" s="136" t="s">
        <v>150</v>
      </c>
      <c r="BG341" s="131"/>
      <c r="BH341" s="213"/>
      <c r="BI341" s="214"/>
      <c r="BJ341" s="215"/>
      <c r="BK341" s="185"/>
    </row>
    <row r="342" spans="1:63" s="52" customFormat="1" ht="17.100000000000001" customHeight="1">
      <c r="A342" s="43">
        <v>1</v>
      </c>
      <c r="B342" s="43">
        <v>1</v>
      </c>
      <c r="C342" s="79"/>
      <c r="D342" s="79">
        <v>2324</v>
      </c>
      <c r="E342" s="11" t="s">
        <v>10</v>
      </c>
      <c r="F342" s="33">
        <v>53</v>
      </c>
      <c r="G342" s="127" t="s">
        <v>114</v>
      </c>
      <c r="H342" s="128">
        <v>1274752</v>
      </c>
      <c r="I342" s="79">
        <v>10026744</v>
      </c>
      <c r="J342" s="259" t="s">
        <v>796</v>
      </c>
      <c r="K342" s="127">
        <v>25</v>
      </c>
      <c r="L342" s="127" t="s">
        <v>104</v>
      </c>
      <c r="M342" s="127">
        <v>0.23</v>
      </c>
      <c r="N342" s="107">
        <v>0.05</v>
      </c>
      <c r="O342" s="184">
        <v>0</v>
      </c>
      <c r="P342" s="129">
        <v>0.28000000000000003</v>
      </c>
      <c r="Q342" s="181">
        <v>5</v>
      </c>
      <c r="R342" s="112">
        <v>40705</v>
      </c>
      <c r="S342" s="113">
        <v>-18.52</v>
      </c>
      <c r="T342" s="112">
        <v>40705</v>
      </c>
      <c r="U342" s="113">
        <v>-18.8</v>
      </c>
      <c r="V342" s="130" t="s">
        <v>105</v>
      </c>
      <c r="W342" s="115" t="s">
        <v>308</v>
      </c>
      <c r="X342" s="192">
        <v>40710</v>
      </c>
      <c r="Y342" s="114" t="s">
        <v>352</v>
      </c>
      <c r="Z342" s="116"/>
      <c r="AA342" s="117"/>
      <c r="AB342" s="118"/>
      <c r="AC342" s="182" t="s">
        <v>706</v>
      </c>
      <c r="AD342" s="182">
        <v>226</v>
      </c>
      <c r="AE342" s="74"/>
      <c r="AF342" s="31">
        <v>300</v>
      </c>
      <c r="AG342" s="119">
        <v>11007038</v>
      </c>
      <c r="AH342" s="119" t="s">
        <v>115</v>
      </c>
      <c r="AI342" s="119">
        <v>11004876</v>
      </c>
      <c r="AJ342" s="119" t="s">
        <v>124</v>
      </c>
      <c r="AK342" s="119"/>
      <c r="AL342" s="119"/>
      <c r="AM342" s="118" t="s">
        <v>23</v>
      </c>
      <c r="AN342" s="120">
        <v>5500</v>
      </c>
      <c r="AO342" s="121"/>
      <c r="AP342" s="122" t="s">
        <v>106</v>
      </c>
      <c r="AQ342" s="51">
        <v>2324</v>
      </c>
      <c r="AR342" s="68">
        <v>23</v>
      </c>
      <c r="AS342" s="123" t="s">
        <v>351</v>
      </c>
      <c r="AT342" s="131" t="s">
        <v>107</v>
      </c>
      <c r="AU342" s="131">
        <v>9</v>
      </c>
      <c r="AV342" s="131">
        <v>225</v>
      </c>
      <c r="AW342" s="131" t="s">
        <v>106</v>
      </c>
      <c r="AX342" s="183">
        <v>1</v>
      </c>
      <c r="AY342" s="131">
        <v>12</v>
      </c>
      <c r="AZ342" s="131">
        <v>750</v>
      </c>
      <c r="BA342" s="131">
        <v>300</v>
      </c>
      <c r="BB342" s="125">
        <v>5500</v>
      </c>
      <c r="BC342" s="126">
        <v>25</v>
      </c>
      <c r="BD342" s="124" t="s">
        <v>108</v>
      </c>
      <c r="BE342" s="131">
        <v>25</v>
      </c>
      <c r="BF342" s="136"/>
      <c r="BG342" s="131"/>
      <c r="BH342" s="213"/>
      <c r="BI342" s="214"/>
      <c r="BJ342" s="215"/>
      <c r="BK342" s="185"/>
    </row>
    <row r="343" spans="1:63" s="52" customFormat="1" ht="17.100000000000001" customHeight="1">
      <c r="A343" s="43">
        <v>1</v>
      </c>
      <c r="B343" s="43">
        <v>1</v>
      </c>
      <c r="C343" s="79"/>
      <c r="D343" s="142">
        <v>2324</v>
      </c>
      <c r="E343" s="11" t="s">
        <v>10</v>
      </c>
      <c r="F343" s="33">
        <v>53</v>
      </c>
      <c r="G343" s="143" t="s">
        <v>114</v>
      </c>
      <c r="H343" s="144">
        <v>1274754</v>
      </c>
      <c r="I343" s="106">
        <v>10045222</v>
      </c>
      <c r="J343" s="143" t="s">
        <v>1159</v>
      </c>
      <c r="K343" s="143">
        <v>606</v>
      </c>
      <c r="L343" s="143" t="s">
        <v>104</v>
      </c>
      <c r="M343" s="127">
        <v>0.23</v>
      </c>
      <c r="N343" s="107">
        <v>0.66</v>
      </c>
      <c r="O343" s="184">
        <v>0</v>
      </c>
      <c r="P343" s="145">
        <v>0.89</v>
      </c>
      <c r="Q343" s="181">
        <v>6</v>
      </c>
      <c r="R343" s="112">
        <v>40705</v>
      </c>
      <c r="S343" s="113">
        <v>-18.8</v>
      </c>
      <c r="T343" s="112">
        <v>40705</v>
      </c>
      <c r="U343" s="113">
        <v>-19.690000000000001</v>
      </c>
      <c r="V343" s="130" t="s">
        <v>105</v>
      </c>
      <c r="W343" s="115" t="s">
        <v>109</v>
      </c>
      <c r="X343" s="192">
        <v>40711</v>
      </c>
      <c r="Y343" s="141" t="s">
        <v>352</v>
      </c>
      <c r="Z343" s="116"/>
      <c r="AA343" s="117"/>
      <c r="AB343" s="118"/>
      <c r="AC343" s="182" t="s">
        <v>706</v>
      </c>
      <c r="AD343" s="182">
        <v>2727</v>
      </c>
      <c r="AE343" s="74"/>
      <c r="AF343" s="31">
        <v>3636</v>
      </c>
      <c r="AG343" s="119">
        <v>11007507</v>
      </c>
      <c r="AH343" s="119" t="s">
        <v>149</v>
      </c>
      <c r="AI343" s="119">
        <v>11002222</v>
      </c>
      <c r="AJ343" s="119" t="s">
        <v>169</v>
      </c>
      <c r="AK343" s="119"/>
      <c r="AL343" s="119"/>
      <c r="AM343" s="118" t="s">
        <v>23</v>
      </c>
      <c r="AN343" s="120">
        <v>5500</v>
      </c>
      <c r="AO343" s="121"/>
      <c r="AP343" s="122" t="s">
        <v>106</v>
      </c>
      <c r="AQ343" s="51"/>
      <c r="AR343" s="68">
        <v>23</v>
      </c>
      <c r="AS343" s="123" t="s">
        <v>890</v>
      </c>
      <c r="AT343" s="131" t="s">
        <v>107</v>
      </c>
      <c r="AU343" s="131">
        <v>4.5</v>
      </c>
      <c r="AV343" s="131">
        <v>2727</v>
      </c>
      <c r="AW343" s="131" t="s">
        <v>106</v>
      </c>
      <c r="AX343" s="183">
        <v>40697</v>
      </c>
      <c r="AY343" s="131">
        <v>6</v>
      </c>
      <c r="AZ343" s="131">
        <v>750</v>
      </c>
      <c r="BA343" s="131">
        <v>3636</v>
      </c>
      <c r="BB343" s="125">
        <v>5500</v>
      </c>
      <c r="BC343" s="126">
        <v>303</v>
      </c>
      <c r="BD343" s="124" t="s">
        <v>108</v>
      </c>
      <c r="BE343" s="131">
        <v>606</v>
      </c>
      <c r="BF343" s="136" t="s">
        <v>169</v>
      </c>
      <c r="BG343" s="131"/>
      <c r="BH343" s="213"/>
      <c r="BI343" s="214"/>
      <c r="BJ343" s="215"/>
      <c r="BK343" s="185"/>
    </row>
    <row r="344" spans="1:63" s="52" customFormat="1" ht="17.100000000000001" customHeight="1">
      <c r="A344" s="43">
        <v>1</v>
      </c>
      <c r="B344" s="43">
        <v>1</v>
      </c>
      <c r="C344" s="79"/>
      <c r="D344" s="142">
        <v>2324</v>
      </c>
      <c r="E344" s="11" t="s">
        <v>10</v>
      </c>
      <c r="F344" s="33">
        <v>53</v>
      </c>
      <c r="G344" s="143" t="s">
        <v>114</v>
      </c>
      <c r="H344" s="144">
        <v>1275225</v>
      </c>
      <c r="I344" s="106">
        <v>10045188</v>
      </c>
      <c r="J344" s="143" t="s">
        <v>419</v>
      </c>
      <c r="K344" s="143">
        <v>110</v>
      </c>
      <c r="L344" s="143" t="s">
        <v>104</v>
      </c>
      <c r="M344" s="127">
        <v>0.23</v>
      </c>
      <c r="N344" s="107">
        <v>0.24</v>
      </c>
      <c r="O344" s="184">
        <v>0</v>
      </c>
      <c r="P344" s="145">
        <v>0.47</v>
      </c>
      <c r="Q344" s="181">
        <v>10</v>
      </c>
      <c r="R344" s="112">
        <v>40705</v>
      </c>
      <c r="S344" s="113">
        <v>-19.690000000000001</v>
      </c>
      <c r="T344" s="112">
        <v>40705</v>
      </c>
      <c r="U344" s="113">
        <v>-20.16</v>
      </c>
      <c r="V344" s="130" t="s">
        <v>105</v>
      </c>
      <c r="W344" s="115" t="s">
        <v>109</v>
      </c>
      <c r="X344" s="192">
        <v>40715</v>
      </c>
      <c r="Y344" s="141" t="s">
        <v>352</v>
      </c>
      <c r="Z344" s="116"/>
      <c r="AA344" s="117"/>
      <c r="AB344" s="118"/>
      <c r="AC344" s="182" t="s">
        <v>706</v>
      </c>
      <c r="AD344" s="182">
        <v>990</v>
      </c>
      <c r="AE344" s="74"/>
      <c r="AF344" s="31">
        <v>1320</v>
      </c>
      <c r="AG344" s="119">
        <v>11007506</v>
      </c>
      <c r="AH344" s="119" t="s">
        <v>150</v>
      </c>
      <c r="AI344" s="119">
        <v>11001797</v>
      </c>
      <c r="AJ344" s="119" t="s">
        <v>130</v>
      </c>
      <c r="AK344" s="119">
        <v>11004464</v>
      </c>
      <c r="AL344" s="119" t="s">
        <v>170</v>
      </c>
      <c r="AM344" s="118" t="s">
        <v>23</v>
      </c>
      <c r="AN344" s="120">
        <v>5500</v>
      </c>
      <c r="AO344" s="121"/>
      <c r="AP344" s="122" t="s">
        <v>106</v>
      </c>
      <c r="AQ344" s="51"/>
      <c r="AR344" s="68">
        <v>23</v>
      </c>
      <c r="AS344" s="123" t="s">
        <v>890</v>
      </c>
      <c r="AT344" s="131" t="s">
        <v>107</v>
      </c>
      <c r="AU344" s="131">
        <v>9</v>
      </c>
      <c r="AV344" s="131">
        <v>990</v>
      </c>
      <c r="AW344" s="131" t="s">
        <v>106</v>
      </c>
      <c r="AX344" s="183">
        <v>40696</v>
      </c>
      <c r="AY344" s="131">
        <v>12</v>
      </c>
      <c r="AZ344" s="131">
        <v>750</v>
      </c>
      <c r="BA344" s="131">
        <v>1320</v>
      </c>
      <c r="BB344" s="125">
        <v>5500</v>
      </c>
      <c r="BC344" s="126">
        <v>110</v>
      </c>
      <c r="BD344" s="124" t="s">
        <v>108</v>
      </c>
      <c r="BE344" s="131">
        <v>110</v>
      </c>
      <c r="BF344" s="136" t="s">
        <v>150</v>
      </c>
      <c r="BG344" s="131"/>
      <c r="BH344" s="213"/>
      <c r="BI344" s="214"/>
      <c r="BJ344" s="215"/>
      <c r="BK344" s="185"/>
    </row>
    <row r="345" spans="1:63" s="52" customFormat="1" ht="17.100000000000001" customHeight="1">
      <c r="A345" s="43">
        <v>1</v>
      </c>
      <c r="B345" s="43">
        <v>5</v>
      </c>
      <c r="C345" s="79"/>
      <c r="D345" s="142">
        <v>2324</v>
      </c>
      <c r="E345" s="11" t="s">
        <v>10</v>
      </c>
      <c r="F345" s="33">
        <v>53</v>
      </c>
      <c r="G345" s="143" t="s">
        <v>114</v>
      </c>
      <c r="H345" s="144">
        <v>1274765</v>
      </c>
      <c r="I345" s="106">
        <v>10051637</v>
      </c>
      <c r="J345" s="143" t="s">
        <v>247</v>
      </c>
      <c r="K345" s="143">
        <v>110</v>
      </c>
      <c r="L345" s="143" t="s">
        <v>104</v>
      </c>
      <c r="M345" s="127">
        <v>0.23</v>
      </c>
      <c r="N345" s="107">
        <v>0.12</v>
      </c>
      <c r="O345" s="184">
        <v>0</v>
      </c>
      <c r="P345" s="145">
        <v>0.35</v>
      </c>
      <c r="Q345" s="181">
        <v>13</v>
      </c>
      <c r="R345" s="112">
        <v>40705</v>
      </c>
      <c r="S345" s="113">
        <v>-20.16</v>
      </c>
      <c r="T345" s="112">
        <v>40705</v>
      </c>
      <c r="U345" s="113">
        <v>-20.51</v>
      </c>
      <c r="V345" s="130" t="s">
        <v>105</v>
      </c>
      <c r="W345" s="115" t="s">
        <v>109</v>
      </c>
      <c r="X345" s="192">
        <v>40718</v>
      </c>
      <c r="Y345" s="141" t="s">
        <v>352</v>
      </c>
      <c r="Z345" s="116"/>
      <c r="AA345" s="117"/>
      <c r="AB345" s="118"/>
      <c r="AC345" s="182" t="s">
        <v>706</v>
      </c>
      <c r="AD345" s="182">
        <v>495</v>
      </c>
      <c r="AE345" s="74"/>
      <c r="AF345" s="31">
        <v>660</v>
      </c>
      <c r="AG345" s="119">
        <v>11007506</v>
      </c>
      <c r="AH345" s="119" t="s">
        <v>150</v>
      </c>
      <c r="AI345" s="119">
        <v>11001797</v>
      </c>
      <c r="AJ345" s="119" t="s">
        <v>130</v>
      </c>
      <c r="AK345" s="119">
        <v>11004464</v>
      </c>
      <c r="AL345" s="119" t="s">
        <v>170</v>
      </c>
      <c r="AM345" s="118" t="s">
        <v>23</v>
      </c>
      <c r="AN345" s="120">
        <v>5500</v>
      </c>
      <c r="AO345" s="121"/>
      <c r="AP345" s="122" t="s">
        <v>106</v>
      </c>
      <c r="AQ345" s="51"/>
      <c r="AR345" s="68">
        <v>23</v>
      </c>
      <c r="AS345" s="123" t="s">
        <v>890</v>
      </c>
      <c r="AT345" s="131" t="s">
        <v>107</v>
      </c>
      <c r="AU345" s="131">
        <v>4.5</v>
      </c>
      <c r="AV345" s="131">
        <v>495</v>
      </c>
      <c r="AW345" s="131" t="s">
        <v>106</v>
      </c>
      <c r="AX345" s="183">
        <v>40696</v>
      </c>
      <c r="AY345" s="131">
        <v>6</v>
      </c>
      <c r="AZ345" s="131">
        <v>750</v>
      </c>
      <c r="BA345" s="131">
        <v>660</v>
      </c>
      <c r="BB345" s="125">
        <v>5500</v>
      </c>
      <c r="BC345" s="126">
        <v>55</v>
      </c>
      <c r="BD345" s="124" t="s">
        <v>108</v>
      </c>
      <c r="BE345" s="131">
        <v>110</v>
      </c>
      <c r="BF345" s="136" t="s">
        <v>150</v>
      </c>
      <c r="BG345" s="131"/>
      <c r="BH345" s="213"/>
      <c r="BI345" s="214"/>
      <c r="BJ345" s="215"/>
      <c r="BK345" s="185"/>
    </row>
    <row r="346" spans="1:63" s="52" customFormat="1" ht="17.100000000000001" customHeight="1">
      <c r="A346" s="43">
        <v>1</v>
      </c>
      <c r="B346" s="43">
        <v>1</v>
      </c>
      <c r="C346" s="79"/>
      <c r="D346" s="142">
        <v>2324</v>
      </c>
      <c r="E346" s="11" t="s">
        <v>10</v>
      </c>
      <c r="F346" s="33">
        <v>53</v>
      </c>
      <c r="G346" s="143" t="s">
        <v>114</v>
      </c>
      <c r="H346" s="144">
        <v>1274635</v>
      </c>
      <c r="I346" s="106">
        <v>10045202</v>
      </c>
      <c r="J346" s="143" t="s">
        <v>1160</v>
      </c>
      <c r="K346" s="143">
        <v>55</v>
      </c>
      <c r="L346" s="143" t="s">
        <v>104</v>
      </c>
      <c r="M346" s="127">
        <v>0.23</v>
      </c>
      <c r="N346" s="107">
        <v>0.12</v>
      </c>
      <c r="O346" s="184">
        <v>0</v>
      </c>
      <c r="P346" s="145">
        <v>0.35</v>
      </c>
      <c r="Q346" s="181">
        <v>13</v>
      </c>
      <c r="R346" s="112">
        <v>40705</v>
      </c>
      <c r="S346" s="113">
        <v>-20.51</v>
      </c>
      <c r="T346" s="112">
        <v>40705</v>
      </c>
      <c r="U346" s="113">
        <v>-20.86</v>
      </c>
      <c r="V346" s="130" t="s">
        <v>105</v>
      </c>
      <c r="W346" s="115" t="s">
        <v>109</v>
      </c>
      <c r="X346" s="192">
        <v>40718</v>
      </c>
      <c r="Y346" s="141" t="s">
        <v>352</v>
      </c>
      <c r="Z346" s="116"/>
      <c r="AA346" s="117"/>
      <c r="AB346" s="118"/>
      <c r="AC346" s="182" t="s">
        <v>706</v>
      </c>
      <c r="AD346" s="182">
        <v>498</v>
      </c>
      <c r="AE346" s="74"/>
      <c r="AF346" s="31">
        <v>660</v>
      </c>
      <c r="AG346" s="119">
        <v>11007506</v>
      </c>
      <c r="AH346" s="119" t="s">
        <v>150</v>
      </c>
      <c r="AI346" s="119">
        <v>11001797</v>
      </c>
      <c r="AJ346" s="119" t="s">
        <v>130</v>
      </c>
      <c r="AK346" s="119">
        <v>11004464</v>
      </c>
      <c r="AL346" s="119" t="s">
        <v>170</v>
      </c>
      <c r="AM346" s="118" t="s">
        <v>23</v>
      </c>
      <c r="AN346" s="120">
        <v>5500</v>
      </c>
      <c r="AO346" s="121"/>
      <c r="AP346" s="122" t="s">
        <v>106</v>
      </c>
      <c r="AQ346" s="51"/>
      <c r="AR346" s="68">
        <v>23</v>
      </c>
      <c r="AS346" s="123" t="s">
        <v>890</v>
      </c>
      <c r="AT346" s="131" t="s">
        <v>107</v>
      </c>
      <c r="AU346" s="131">
        <v>9</v>
      </c>
      <c r="AV346" s="131">
        <v>495</v>
      </c>
      <c r="AW346" s="131" t="s">
        <v>106</v>
      </c>
      <c r="AX346" s="183">
        <v>40696</v>
      </c>
      <c r="AY346" s="131">
        <v>12</v>
      </c>
      <c r="AZ346" s="131">
        <v>750</v>
      </c>
      <c r="BA346" s="131">
        <v>660</v>
      </c>
      <c r="BB346" s="125">
        <v>5500</v>
      </c>
      <c r="BC346" s="126">
        <v>55</v>
      </c>
      <c r="BD346" s="124" t="s">
        <v>108</v>
      </c>
      <c r="BE346" s="131">
        <v>55</v>
      </c>
      <c r="BF346" s="136" t="s">
        <v>150</v>
      </c>
      <c r="BG346" s="131"/>
      <c r="BH346" s="213"/>
      <c r="BI346" s="214"/>
      <c r="BJ346" s="215"/>
      <c r="BK346" s="185"/>
    </row>
    <row r="347" spans="1:63" s="52" customFormat="1" ht="17.100000000000001" customHeight="1">
      <c r="A347" s="43">
        <v>1</v>
      </c>
      <c r="B347" s="43">
        <v>2</v>
      </c>
      <c r="C347" s="79"/>
      <c r="D347" s="142">
        <v>2324</v>
      </c>
      <c r="E347" s="11" t="s">
        <v>10</v>
      </c>
      <c r="F347" s="33">
        <v>53</v>
      </c>
      <c r="G347" s="143" t="s">
        <v>114</v>
      </c>
      <c r="H347" s="144">
        <v>1274490</v>
      </c>
      <c r="I347" s="106">
        <v>10045213</v>
      </c>
      <c r="J347" s="143" t="s">
        <v>1161</v>
      </c>
      <c r="K347" s="143">
        <v>66</v>
      </c>
      <c r="L347" s="143" t="s">
        <v>104</v>
      </c>
      <c r="M347" s="127">
        <v>0.23</v>
      </c>
      <c r="N347" s="107">
        <v>7.0000000000000007E-2</v>
      </c>
      <c r="O347" s="184">
        <v>0</v>
      </c>
      <c r="P347" s="145">
        <v>0.3</v>
      </c>
      <c r="Q347" s="181">
        <v>16</v>
      </c>
      <c r="R347" s="112">
        <v>40705</v>
      </c>
      <c r="S347" s="113">
        <v>-20.86</v>
      </c>
      <c r="T347" s="112">
        <v>40705</v>
      </c>
      <c r="U347" s="113">
        <v>-21.16</v>
      </c>
      <c r="V347" s="130" t="s">
        <v>105</v>
      </c>
      <c r="W347" s="115" t="s">
        <v>109</v>
      </c>
      <c r="X347" s="192">
        <v>40721</v>
      </c>
      <c r="Y347" s="141" t="s">
        <v>352</v>
      </c>
      <c r="Z347" s="116"/>
      <c r="AA347" s="117"/>
      <c r="AB347" s="118"/>
      <c r="AC347" s="182" t="s">
        <v>706</v>
      </c>
      <c r="AD347" s="182">
        <v>297</v>
      </c>
      <c r="AE347" s="74"/>
      <c r="AF347" s="31">
        <v>396</v>
      </c>
      <c r="AG347" s="119">
        <v>11007506</v>
      </c>
      <c r="AH347" s="119" t="s">
        <v>150</v>
      </c>
      <c r="AI347" s="119">
        <v>11001797</v>
      </c>
      <c r="AJ347" s="119" t="s">
        <v>130</v>
      </c>
      <c r="AK347" s="119">
        <v>11004464</v>
      </c>
      <c r="AL347" s="119" t="s">
        <v>170</v>
      </c>
      <c r="AM347" s="118" t="s">
        <v>23</v>
      </c>
      <c r="AN347" s="120">
        <v>5500</v>
      </c>
      <c r="AO347" s="121"/>
      <c r="AP347" s="122" t="s">
        <v>106</v>
      </c>
      <c r="AQ347" s="51" t="e">
        <v>#REF!</v>
      </c>
      <c r="AR347" s="68">
        <v>23</v>
      </c>
      <c r="AS347" s="123" t="s">
        <v>890</v>
      </c>
      <c r="AT347" s="131" t="s">
        <v>107</v>
      </c>
      <c r="AU347" s="131">
        <v>4.5</v>
      </c>
      <c r="AV347" s="131">
        <v>297</v>
      </c>
      <c r="AW347" s="131" t="s">
        <v>106</v>
      </c>
      <c r="AX347" s="183">
        <v>40696</v>
      </c>
      <c r="AY347" s="131">
        <v>6</v>
      </c>
      <c r="AZ347" s="131">
        <v>750</v>
      </c>
      <c r="BA347" s="131">
        <v>396</v>
      </c>
      <c r="BB347" s="125">
        <v>5500</v>
      </c>
      <c r="BC347" s="126">
        <v>33</v>
      </c>
      <c r="BD347" s="124" t="s">
        <v>108</v>
      </c>
      <c r="BE347" s="131">
        <v>66</v>
      </c>
      <c r="BF347" s="136" t="s">
        <v>1162</v>
      </c>
      <c r="BG347" s="131"/>
      <c r="BH347" s="213"/>
      <c r="BI347" s="214"/>
      <c r="BJ347" s="215"/>
      <c r="BK347" s="185"/>
    </row>
    <row r="348" spans="1:63" s="52" customFormat="1" ht="17.100000000000001" customHeight="1">
      <c r="A348" s="43">
        <v>0</v>
      </c>
      <c r="B348" s="43">
        <v>0</v>
      </c>
      <c r="C348" s="79"/>
      <c r="D348" s="142" t="s">
        <v>39</v>
      </c>
      <c r="E348" s="11" t="s">
        <v>10</v>
      </c>
      <c r="F348" s="33" t="e">
        <v>#N/A</v>
      </c>
      <c r="G348" s="143"/>
      <c r="H348" s="144"/>
      <c r="I348" s="106"/>
      <c r="J348" s="143" t="s">
        <v>370</v>
      </c>
      <c r="K348" s="143"/>
      <c r="L348" s="143"/>
      <c r="M348" s="127"/>
      <c r="N348" s="107">
        <v>0</v>
      </c>
      <c r="O348" s="184">
        <v>0</v>
      </c>
      <c r="P348" s="145">
        <v>0</v>
      </c>
      <c r="Q348" s="181"/>
      <c r="R348" s="112">
        <v>40700</v>
      </c>
      <c r="S348" s="113">
        <v>-7.5</v>
      </c>
      <c r="T348" s="112">
        <v>40700</v>
      </c>
      <c r="U348" s="113">
        <v>-7.5</v>
      </c>
      <c r="V348" s="130"/>
      <c r="W348" s="115"/>
      <c r="X348" s="192"/>
      <c r="Y348" s="141" t="s">
        <v>259</v>
      </c>
      <c r="Z348" s="116"/>
      <c r="AA348" s="117"/>
      <c r="AB348" s="118"/>
      <c r="AC348" s="182"/>
      <c r="AD348" s="182"/>
      <c r="AE348" s="74"/>
      <c r="AF348" s="31">
        <v>0</v>
      </c>
      <c r="AG348" s="119"/>
      <c r="AH348" s="119"/>
      <c r="AI348" s="119"/>
      <c r="AJ348" s="119"/>
      <c r="AK348" s="119"/>
      <c r="AL348" s="119"/>
      <c r="AM348" s="118" t="s">
        <v>27</v>
      </c>
      <c r="AN348" s="120"/>
      <c r="AO348" s="121"/>
      <c r="AP348" s="122">
        <v>0</v>
      </c>
      <c r="AQ348" s="51" t="s">
        <v>39</v>
      </c>
      <c r="AR348" s="68">
        <v>23</v>
      </c>
      <c r="AS348" s="123"/>
      <c r="AT348" s="131" t="s">
        <v>260</v>
      </c>
      <c r="AU348" s="131"/>
      <c r="AV348" s="131"/>
      <c r="AW348" s="131"/>
      <c r="AX348" s="183"/>
      <c r="AY348" s="131"/>
      <c r="AZ348" s="131"/>
      <c r="BA348" s="131"/>
      <c r="BB348" s="125" t="e">
        <v>#DIV/0!</v>
      </c>
      <c r="BC348" s="126">
        <v>0</v>
      </c>
      <c r="BD348" s="124"/>
      <c r="BE348" s="131">
        <v>0</v>
      </c>
      <c r="BF348" s="136"/>
      <c r="BG348" s="131"/>
      <c r="BH348" s="213"/>
      <c r="BI348" s="214"/>
      <c r="BJ348" s="215"/>
      <c r="BK348" s="185"/>
    </row>
    <row r="349" spans="1:63" s="52" customFormat="1" ht="17.100000000000001" customHeight="1">
      <c r="A349" s="43">
        <v>1</v>
      </c>
      <c r="B349" s="43">
        <v>1</v>
      </c>
      <c r="C349" s="79"/>
      <c r="D349" s="142">
        <v>3147</v>
      </c>
      <c r="E349" s="11">
        <v>0</v>
      </c>
      <c r="F349" s="33">
        <v>281</v>
      </c>
      <c r="G349" s="143" t="s">
        <v>182</v>
      </c>
      <c r="H349" s="144">
        <v>7085192</v>
      </c>
      <c r="I349" s="106">
        <v>10048763</v>
      </c>
      <c r="J349" s="143" t="s">
        <v>1163</v>
      </c>
      <c r="K349" s="143">
        <v>880</v>
      </c>
      <c r="L349" s="143" t="s">
        <v>104</v>
      </c>
      <c r="M349" s="127">
        <v>0.23</v>
      </c>
      <c r="N349" s="107">
        <v>2.35</v>
      </c>
      <c r="O349" s="184">
        <v>0</v>
      </c>
      <c r="P349" s="145">
        <v>2.58</v>
      </c>
      <c r="Q349" s="181">
        <v>11</v>
      </c>
      <c r="R349" s="112">
        <v>40700</v>
      </c>
      <c r="S349" s="113">
        <v>-7.5</v>
      </c>
      <c r="T349" s="112">
        <v>40700</v>
      </c>
      <c r="U349" s="113">
        <v>-10.08</v>
      </c>
      <c r="V349" s="130" t="s">
        <v>105</v>
      </c>
      <c r="W349" s="115" t="s">
        <v>109</v>
      </c>
      <c r="X349" s="192">
        <v>40711</v>
      </c>
      <c r="Y349" s="141" t="s">
        <v>352</v>
      </c>
      <c r="Z349" s="116"/>
      <c r="AA349" s="117"/>
      <c r="AB349" s="118"/>
      <c r="AC349" s="182"/>
      <c r="AD349" s="182"/>
      <c r="AE349" s="74"/>
      <c r="AF349" s="31">
        <v>5280</v>
      </c>
      <c r="AG349" s="119"/>
      <c r="AH349" s="119"/>
      <c r="AI349" s="119"/>
      <c r="AJ349" s="119"/>
      <c r="AK349" s="119"/>
      <c r="AL349" s="119"/>
      <c r="AM349" s="118" t="s">
        <v>27</v>
      </c>
      <c r="AN349" s="120">
        <v>2250</v>
      </c>
      <c r="AO349" s="121"/>
      <c r="AP349" s="122" t="s">
        <v>183</v>
      </c>
      <c r="AQ349" s="51">
        <v>3147</v>
      </c>
      <c r="AR349" s="68">
        <v>23</v>
      </c>
      <c r="AS349" s="123" t="s">
        <v>890</v>
      </c>
      <c r="AT349" s="131" t="s">
        <v>107</v>
      </c>
      <c r="AU349" s="131">
        <v>4.5</v>
      </c>
      <c r="AV349" s="131">
        <v>3960</v>
      </c>
      <c r="AW349" s="131" t="s">
        <v>183</v>
      </c>
      <c r="AX349" s="183">
        <v>40696</v>
      </c>
      <c r="AY349" s="131">
        <v>6</v>
      </c>
      <c r="AZ349" s="131">
        <v>750</v>
      </c>
      <c r="BA349" s="131">
        <v>5280</v>
      </c>
      <c r="BB349" s="125">
        <v>2250</v>
      </c>
      <c r="BC349" s="126">
        <v>440</v>
      </c>
      <c r="BD349" s="124" t="s">
        <v>108</v>
      </c>
      <c r="BE349" s="131">
        <v>880</v>
      </c>
      <c r="BF349" s="136" t="s">
        <v>1164</v>
      </c>
      <c r="BG349" s="131"/>
      <c r="BH349" s="213"/>
      <c r="BI349" s="214"/>
      <c r="BJ349" s="215"/>
      <c r="BK349" s="185"/>
    </row>
    <row r="350" spans="1:63" s="52" customFormat="1" ht="17.100000000000001" customHeight="1">
      <c r="A350" s="43">
        <v>1</v>
      </c>
      <c r="B350" s="43">
        <v>1</v>
      </c>
      <c r="C350" s="79"/>
      <c r="D350" s="142">
        <v>2102</v>
      </c>
      <c r="E350" s="11">
        <v>0</v>
      </c>
      <c r="F350" s="33">
        <v>28</v>
      </c>
      <c r="G350" s="143" t="s">
        <v>225</v>
      </c>
      <c r="H350" s="144">
        <v>1273417</v>
      </c>
      <c r="I350" s="106">
        <v>10051261</v>
      </c>
      <c r="J350" s="143" t="s">
        <v>1165</v>
      </c>
      <c r="K350" s="143">
        <v>140</v>
      </c>
      <c r="L350" s="143" t="s">
        <v>104</v>
      </c>
      <c r="M350" s="127">
        <v>0.23</v>
      </c>
      <c r="N350" s="107">
        <v>0.67</v>
      </c>
      <c r="O350" s="184">
        <v>0</v>
      </c>
      <c r="P350" s="145">
        <v>0.9</v>
      </c>
      <c r="Q350" s="181">
        <v>11</v>
      </c>
      <c r="R350" s="112">
        <v>40700</v>
      </c>
      <c r="S350" s="113">
        <v>-10.08</v>
      </c>
      <c r="T350" s="112">
        <v>40700</v>
      </c>
      <c r="U350" s="113">
        <v>-10.98</v>
      </c>
      <c r="V350" s="130" t="s">
        <v>105</v>
      </c>
      <c r="W350" s="115" t="s">
        <v>109</v>
      </c>
      <c r="X350" s="192">
        <v>40711</v>
      </c>
      <c r="Y350" s="141" t="s">
        <v>352</v>
      </c>
      <c r="Z350" s="116"/>
      <c r="AA350" s="117"/>
      <c r="AB350" s="118"/>
      <c r="AC350" s="182"/>
      <c r="AD350" s="182"/>
      <c r="AE350" s="74"/>
      <c r="AF350" s="31">
        <v>1680</v>
      </c>
      <c r="AG350" s="119"/>
      <c r="AH350" s="119"/>
      <c r="AI350" s="119"/>
      <c r="AJ350" s="119"/>
      <c r="AK350" s="119">
        <v>11001325</v>
      </c>
      <c r="AL350" s="119" t="s">
        <v>1075</v>
      </c>
      <c r="AM350" s="118" t="s">
        <v>27</v>
      </c>
      <c r="AN350" s="120">
        <v>2500</v>
      </c>
      <c r="AO350" s="121"/>
      <c r="AP350" s="122" t="s">
        <v>183</v>
      </c>
      <c r="AQ350" s="51">
        <v>2102</v>
      </c>
      <c r="AR350" s="68">
        <v>23</v>
      </c>
      <c r="AS350" s="123" t="s">
        <v>351</v>
      </c>
      <c r="AT350" s="131" t="s">
        <v>107</v>
      </c>
      <c r="AU350" s="131">
        <v>9</v>
      </c>
      <c r="AV350" s="131">
        <v>1260</v>
      </c>
      <c r="AW350" s="131" t="s">
        <v>183</v>
      </c>
      <c r="AX350" s="183">
        <v>1</v>
      </c>
      <c r="AY350" s="131">
        <v>12</v>
      </c>
      <c r="AZ350" s="131">
        <v>750</v>
      </c>
      <c r="BA350" s="131">
        <v>1680</v>
      </c>
      <c r="BB350" s="125">
        <v>2500</v>
      </c>
      <c r="BC350" s="126">
        <v>140</v>
      </c>
      <c r="BD350" s="124" t="s">
        <v>108</v>
      </c>
      <c r="BE350" s="131">
        <v>140</v>
      </c>
      <c r="BF350" s="136"/>
      <c r="BG350" s="131"/>
      <c r="BH350" s="213"/>
      <c r="BI350" s="214"/>
      <c r="BJ350" s="215"/>
      <c r="BK350" s="185"/>
    </row>
    <row r="351" spans="1:63" s="52" customFormat="1" ht="14.25" customHeight="1">
      <c r="A351" s="43">
        <v>1</v>
      </c>
      <c r="B351" s="43">
        <v>1</v>
      </c>
      <c r="C351" s="79"/>
      <c r="D351" s="103">
        <v>4123</v>
      </c>
      <c r="E351" s="11">
        <v>0</v>
      </c>
      <c r="F351" s="33">
        <v>216</v>
      </c>
      <c r="G351" s="143" t="s">
        <v>225</v>
      </c>
      <c r="H351" s="144">
        <v>7085210</v>
      </c>
      <c r="I351" s="106">
        <v>12006181</v>
      </c>
      <c r="J351" s="143" t="s">
        <v>1166</v>
      </c>
      <c r="K351" s="143">
        <v>600</v>
      </c>
      <c r="L351" s="143" t="s">
        <v>127</v>
      </c>
      <c r="M351" s="127">
        <v>0.23</v>
      </c>
      <c r="N351" s="107">
        <v>0.24</v>
      </c>
      <c r="O351" s="184">
        <v>0</v>
      </c>
      <c r="P351" s="145">
        <v>0.47</v>
      </c>
      <c r="Q351" s="181">
        <v>-5</v>
      </c>
      <c r="R351" s="112">
        <v>40700</v>
      </c>
      <c r="S351" s="113">
        <v>-10.98</v>
      </c>
      <c r="T351" s="112">
        <v>40700</v>
      </c>
      <c r="U351" s="113">
        <v>-11.45</v>
      </c>
      <c r="V351" s="130" t="s">
        <v>105</v>
      </c>
      <c r="W351" s="115" t="s">
        <v>109</v>
      </c>
      <c r="X351" s="192">
        <v>40695</v>
      </c>
      <c r="Y351" s="141" t="s">
        <v>303</v>
      </c>
      <c r="Z351" s="116"/>
      <c r="AA351" s="117"/>
      <c r="AB351" s="118"/>
      <c r="AC351" s="182"/>
      <c r="AD351" s="182"/>
      <c r="AE351" s="74"/>
      <c r="AF351" s="31">
        <v>600</v>
      </c>
      <c r="AG351" s="119"/>
      <c r="AH351" s="119"/>
      <c r="AI351" s="119"/>
      <c r="AJ351" s="119"/>
      <c r="AK351" s="119">
        <v>11006849</v>
      </c>
      <c r="AL351" s="119" t="s">
        <v>1167</v>
      </c>
      <c r="AM351" s="118" t="s">
        <v>27</v>
      </c>
      <c r="AN351" s="120">
        <v>2500</v>
      </c>
      <c r="AO351" s="121"/>
      <c r="AP351" s="122" t="s">
        <v>183</v>
      </c>
      <c r="AQ351" s="51">
        <v>4123</v>
      </c>
      <c r="AR351" s="68">
        <v>23</v>
      </c>
      <c r="AS351" s="123" t="s">
        <v>890</v>
      </c>
      <c r="AT351" s="131" t="s">
        <v>132</v>
      </c>
      <c r="AU351" s="131">
        <v>0.75</v>
      </c>
      <c r="AV351" s="131">
        <v>450</v>
      </c>
      <c r="AW351" s="131" t="s">
        <v>183</v>
      </c>
      <c r="AX351" s="183">
        <v>40696</v>
      </c>
      <c r="AY351" s="131">
        <v>1</v>
      </c>
      <c r="AZ351" s="131">
        <v>750</v>
      </c>
      <c r="BA351" s="131">
        <v>600</v>
      </c>
      <c r="BB351" s="125">
        <v>2500</v>
      </c>
      <c r="BC351" s="126">
        <v>50</v>
      </c>
      <c r="BD351" s="124" t="s">
        <v>108</v>
      </c>
      <c r="BE351" s="131">
        <v>50</v>
      </c>
      <c r="BF351" s="136" t="s">
        <v>1168</v>
      </c>
      <c r="BG351" s="131"/>
      <c r="BH351" s="213"/>
      <c r="BI351" s="214"/>
      <c r="BJ351" s="215"/>
      <c r="BK351" s="185"/>
    </row>
    <row r="352" spans="1:63" s="52" customFormat="1" ht="17.100000000000001" customHeight="1">
      <c r="A352" s="43">
        <v>1</v>
      </c>
      <c r="B352" s="43">
        <v>2</v>
      </c>
      <c r="C352" s="79"/>
      <c r="D352" s="103">
        <v>1143</v>
      </c>
      <c r="E352" s="11">
        <v>0</v>
      </c>
      <c r="F352" s="33">
        <v>21</v>
      </c>
      <c r="G352" s="143" t="s">
        <v>180</v>
      </c>
      <c r="H352" s="144">
        <v>1266405</v>
      </c>
      <c r="I352" s="106">
        <v>10052499</v>
      </c>
      <c r="J352" s="143" t="s">
        <v>295</v>
      </c>
      <c r="K352" s="143">
        <v>2777</v>
      </c>
      <c r="L352" s="143" t="s">
        <v>104</v>
      </c>
      <c r="M352" s="127">
        <v>0.23</v>
      </c>
      <c r="N352" s="107">
        <v>7.41</v>
      </c>
      <c r="O352" s="184">
        <v>0.17</v>
      </c>
      <c r="P352" s="147">
        <v>7.64</v>
      </c>
      <c r="Q352" s="181" t="e">
        <v>#N/A</v>
      </c>
      <c r="R352" s="112">
        <v>40700</v>
      </c>
      <c r="S352" s="113">
        <v>-11.45</v>
      </c>
      <c r="T352" s="112">
        <v>40700</v>
      </c>
      <c r="U352" s="113">
        <v>-19.09</v>
      </c>
      <c r="V352" s="130" t="s">
        <v>105</v>
      </c>
      <c r="W352" s="115" t="s">
        <v>109</v>
      </c>
      <c r="X352" s="192" t="e">
        <v>#N/A</v>
      </c>
      <c r="Y352" s="141" t="s">
        <v>303</v>
      </c>
      <c r="Z352" s="116"/>
      <c r="AA352" s="117"/>
      <c r="AB352" s="118"/>
      <c r="AC352" s="182" t="s">
        <v>461</v>
      </c>
      <c r="AD352" s="182">
        <v>24993</v>
      </c>
      <c r="AE352" s="74"/>
      <c r="AF352" s="31">
        <v>33324</v>
      </c>
      <c r="AG352" s="119"/>
      <c r="AH352" s="119"/>
      <c r="AI352" s="119"/>
      <c r="AJ352" s="119"/>
      <c r="AK352" s="119">
        <v>11006849</v>
      </c>
      <c r="AL352" s="119" t="s">
        <v>1167</v>
      </c>
      <c r="AM352" s="118" t="s">
        <v>27</v>
      </c>
      <c r="AN352" s="120">
        <v>4500</v>
      </c>
      <c r="AO352" s="121"/>
      <c r="AP352" s="122" t="s">
        <v>106</v>
      </c>
      <c r="AQ352" s="51">
        <v>1143</v>
      </c>
      <c r="AR352" s="68">
        <v>23</v>
      </c>
      <c r="AS352" s="123" t="s">
        <v>890</v>
      </c>
      <c r="AT352" s="131" t="e">
        <v>#N/A</v>
      </c>
      <c r="AU352" s="131">
        <v>9</v>
      </c>
      <c r="AV352" s="131">
        <v>24993</v>
      </c>
      <c r="AW352" s="131" t="s">
        <v>106</v>
      </c>
      <c r="AX352" s="183">
        <v>1</v>
      </c>
      <c r="AY352" s="131">
        <v>12</v>
      </c>
      <c r="AZ352" s="131">
        <v>750</v>
      </c>
      <c r="BA352" s="131">
        <v>33324</v>
      </c>
      <c r="BB352" s="125">
        <v>4500</v>
      </c>
      <c r="BC352" s="126">
        <v>2777</v>
      </c>
      <c r="BD352" s="124" t="s">
        <v>108</v>
      </c>
      <c r="BE352" s="131">
        <v>2777</v>
      </c>
      <c r="BF352" s="136" t="s">
        <v>1168</v>
      </c>
      <c r="BG352" s="131"/>
      <c r="BH352" s="213"/>
      <c r="BI352" s="214"/>
      <c r="BJ352" s="215"/>
      <c r="BK352" s="185"/>
    </row>
    <row r="353" spans="1:63" s="52" customFormat="1" ht="17.100000000000001" customHeight="1">
      <c r="A353" s="43">
        <v>1</v>
      </c>
      <c r="B353" s="43">
        <v>1</v>
      </c>
      <c r="C353" s="79"/>
      <c r="D353" s="103">
        <v>3180</v>
      </c>
      <c r="E353" s="11">
        <v>0</v>
      </c>
      <c r="F353" s="33">
        <v>238</v>
      </c>
      <c r="G353" s="143" t="s">
        <v>225</v>
      </c>
      <c r="H353" s="144">
        <v>7081599</v>
      </c>
      <c r="I353" s="106">
        <v>10042810</v>
      </c>
      <c r="J353" s="143" t="s">
        <v>1169</v>
      </c>
      <c r="K353" s="143">
        <v>200</v>
      </c>
      <c r="L353" s="143" t="s">
        <v>104</v>
      </c>
      <c r="M353" s="127">
        <v>0.23</v>
      </c>
      <c r="N353" s="107">
        <v>0.48</v>
      </c>
      <c r="O353" s="184">
        <v>0</v>
      </c>
      <c r="P353" s="145">
        <v>0.71</v>
      </c>
      <c r="Q353" s="181">
        <v>0</v>
      </c>
      <c r="R353" s="112">
        <v>40700</v>
      </c>
      <c r="S353" s="113">
        <v>-19.09</v>
      </c>
      <c r="T353" s="112">
        <v>40700</v>
      </c>
      <c r="U353" s="113">
        <v>-19.8</v>
      </c>
      <c r="V353" s="130" t="s">
        <v>105</v>
      </c>
      <c r="W353" s="115" t="s">
        <v>109</v>
      </c>
      <c r="X353" s="192">
        <v>40700</v>
      </c>
      <c r="Y353" s="141" t="s">
        <v>249</v>
      </c>
      <c r="Z353" s="116"/>
      <c r="AA353" s="117"/>
      <c r="AB353" s="118"/>
      <c r="AC353" s="182"/>
      <c r="AD353" s="182"/>
      <c r="AE353" s="74"/>
      <c r="AF353" s="31">
        <v>1200</v>
      </c>
      <c r="AG353" s="119"/>
      <c r="AH353" s="119"/>
      <c r="AI353" s="119"/>
      <c r="AJ353" s="119"/>
      <c r="AK353" s="119"/>
      <c r="AL353" s="119"/>
      <c r="AM353" s="118" t="s">
        <v>27</v>
      </c>
      <c r="AN353" s="120">
        <v>2500</v>
      </c>
      <c r="AO353" s="121"/>
      <c r="AP353" s="122" t="s">
        <v>183</v>
      </c>
      <c r="AQ353" s="51"/>
      <c r="AR353" s="68">
        <v>23</v>
      </c>
      <c r="AS353" s="123" t="s">
        <v>890</v>
      </c>
      <c r="AT353" s="131" t="s">
        <v>132</v>
      </c>
      <c r="AU353" s="131">
        <v>4.5</v>
      </c>
      <c r="AV353" s="131">
        <v>900</v>
      </c>
      <c r="AW353" s="131" t="s">
        <v>183</v>
      </c>
      <c r="AX353" s="183">
        <v>1</v>
      </c>
      <c r="AY353" s="131">
        <v>6</v>
      </c>
      <c r="AZ353" s="131">
        <v>750</v>
      </c>
      <c r="BA353" s="131">
        <v>1200</v>
      </c>
      <c r="BB353" s="125">
        <v>2500</v>
      </c>
      <c r="BC353" s="126">
        <v>100</v>
      </c>
      <c r="BD353" s="124" t="s">
        <v>108</v>
      </c>
      <c r="BE353" s="131">
        <v>200</v>
      </c>
      <c r="BF353" s="136"/>
      <c r="BG353" s="131"/>
      <c r="BH353" s="213"/>
      <c r="BI353" s="214"/>
      <c r="BJ353" s="215"/>
      <c r="BK353" s="185"/>
    </row>
    <row r="354" spans="1:63" s="52" customFormat="1" ht="17.100000000000001" customHeight="1">
      <c r="A354" s="43">
        <v>1</v>
      </c>
      <c r="B354" s="43">
        <v>1</v>
      </c>
      <c r="C354" s="79"/>
      <c r="D354" s="103">
        <v>3180</v>
      </c>
      <c r="E354" s="11">
        <v>0</v>
      </c>
      <c r="F354" s="33">
        <v>238</v>
      </c>
      <c r="G354" s="143" t="s">
        <v>225</v>
      </c>
      <c r="H354" s="144">
        <v>7081601</v>
      </c>
      <c r="I354" s="106">
        <v>10052169</v>
      </c>
      <c r="J354" s="143" t="s">
        <v>1170</v>
      </c>
      <c r="K354" s="143">
        <v>80</v>
      </c>
      <c r="L354" s="143" t="s">
        <v>104</v>
      </c>
      <c r="M354" s="127">
        <v>0.23</v>
      </c>
      <c r="N354" s="107">
        <v>0.19</v>
      </c>
      <c r="O354" s="184">
        <v>0</v>
      </c>
      <c r="P354" s="145">
        <v>0.42</v>
      </c>
      <c r="Q354" s="181">
        <v>0</v>
      </c>
      <c r="R354" s="112">
        <v>40700</v>
      </c>
      <c r="S354" s="113">
        <v>-19.8</v>
      </c>
      <c r="T354" s="112">
        <v>40700</v>
      </c>
      <c r="U354" s="113">
        <v>-20.22</v>
      </c>
      <c r="V354" s="130" t="s">
        <v>105</v>
      </c>
      <c r="W354" s="115" t="s">
        <v>109</v>
      </c>
      <c r="X354" s="192">
        <v>40700</v>
      </c>
      <c r="Y354" s="141" t="s">
        <v>249</v>
      </c>
      <c r="Z354" s="116"/>
      <c r="AA354" s="117"/>
      <c r="AB354" s="118"/>
      <c r="AC354" s="182"/>
      <c r="AD354" s="182"/>
      <c r="AE354" s="74"/>
      <c r="AF354" s="31">
        <v>480</v>
      </c>
      <c r="AG354" s="119"/>
      <c r="AH354" s="119"/>
      <c r="AI354" s="119"/>
      <c r="AJ354" s="119"/>
      <c r="AK354" s="119"/>
      <c r="AL354" s="119"/>
      <c r="AM354" s="118" t="s">
        <v>27</v>
      </c>
      <c r="AN354" s="120">
        <v>2500</v>
      </c>
      <c r="AO354" s="121"/>
      <c r="AP354" s="122" t="s">
        <v>183</v>
      </c>
      <c r="AQ354" s="51"/>
      <c r="AR354" s="68">
        <v>23</v>
      </c>
      <c r="AS354" s="123" t="s">
        <v>890</v>
      </c>
      <c r="AT354" s="131" t="s">
        <v>132</v>
      </c>
      <c r="AU354" s="131">
        <v>4.5</v>
      </c>
      <c r="AV354" s="131">
        <v>360</v>
      </c>
      <c r="AW354" s="131" t="s">
        <v>183</v>
      </c>
      <c r="AX354" s="183">
        <v>1</v>
      </c>
      <c r="AY354" s="131">
        <v>6</v>
      </c>
      <c r="AZ354" s="131">
        <v>750</v>
      </c>
      <c r="BA354" s="131">
        <v>480</v>
      </c>
      <c r="BB354" s="125">
        <v>2500</v>
      </c>
      <c r="BC354" s="126">
        <v>40</v>
      </c>
      <c r="BD354" s="124" t="s">
        <v>108</v>
      </c>
      <c r="BE354" s="131">
        <v>80</v>
      </c>
      <c r="BF354" s="136"/>
      <c r="BG354" s="131"/>
      <c r="BH354" s="213"/>
      <c r="BI354" s="214"/>
      <c r="BJ354" s="215"/>
      <c r="BK354" s="185"/>
    </row>
    <row r="355" spans="1:63" s="52" customFormat="1" ht="17.100000000000001" customHeight="1">
      <c r="A355" s="43">
        <v>1</v>
      </c>
      <c r="B355" s="43">
        <v>1</v>
      </c>
      <c r="C355" s="79"/>
      <c r="D355" s="103">
        <v>3180</v>
      </c>
      <c r="E355" s="11">
        <v>0</v>
      </c>
      <c r="F355" s="33">
        <v>238</v>
      </c>
      <c r="G355" s="143" t="s">
        <v>225</v>
      </c>
      <c r="H355" s="144">
        <v>7081602</v>
      </c>
      <c r="I355" s="106">
        <v>10052178</v>
      </c>
      <c r="J355" s="143" t="s">
        <v>1171</v>
      </c>
      <c r="K355" s="143">
        <v>275</v>
      </c>
      <c r="L355" s="143" t="s">
        <v>104</v>
      </c>
      <c r="M355" s="127">
        <v>0.23</v>
      </c>
      <c r="N355" s="107">
        <v>0.66</v>
      </c>
      <c r="O355" s="184">
        <v>0</v>
      </c>
      <c r="P355" s="145">
        <v>0.89</v>
      </c>
      <c r="Q355" s="181">
        <v>0</v>
      </c>
      <c r="R355" s="112">
        <v>40700</v>
      </c>
      <c r="S355" s="113">
        <v>-20.22</v>
      </c>
      <c r="T355" s="112">
        <v>40700</v>
      </c>
      <c r="U355" s="113">
        <v>-21.11</v>
      </c>
      <c r="V355" s="130" t="s">
        <v>105</v>
      </c>
      <c r="W355" s="115" t="s">
        <v>109</v>
      </c>
      <c r="X355" s="192">
        <v>40700</v>
      </c>
      <c r="Y355" s="141" t="s">
        <v>249</v>
      </c>
      <c r="Z355" s="116"/>
      <c r="AA355" s="117"/>
      <c r="AB355" s="118"/>
      <c r="AC355" s="182"/>
      <c r="AD355" s="182"/>
      <c r="AE355" s="74"/>
      <c r="AF355" s="31">
        <v>1650</v>
      </c>
      <c r="AG355" s="119"/>
      <c r="AH355" s="119"/>
      <c r="AI355" s="119"/>
      <c r="AJ355" s="119"/>
      <c r="AK355" s="119"/>
      <c r="AL355" s="119"/>
      <c r="AM355" s="118" t="s">
        <v>27</v>
      </c>
      <c r="AN355" s="120">
        <v>2500</v>
      </c>
      <c r="AO355" s="121"/>
      <c r="AP355" s="122" t="s">
        <v>183</v>
      </c>
      <c r="AQ355" s="51">
        <v>3180</v>
      </c>
      <c r="AR355" s="68">
        <v>23</v>
      </c>
      <c r="AS355" s="123" t="s">
        <v>890</v>
      </c>
      <c r="AT355" s="131" t="s">
        <v>132</v>
      </c>
      <c r="AU355" s="131">
        <v>4.5</v>
      </c>
      <c r="AV355" s="131">
        <v>1237.5</v>
      </c>
      <c r="AW355" s="131" t="s">
        <v>183</v>
      </c>
      <c r="AX355" s="183">
        <v>1</v>
      </c>
      <c r="AY355" s="131">
        <v>6</v>
      </c>
      <c r="AZ355" s="131">
        <v>750</v>
      </c>
      <c r="BA355" s="131">
        <v>1650</v>
      </c>
      <c r="BB355" s="125">
        <v>2500</v>
      </c>
      <c r="BC355" s="126">
        <v>138</v>
      </c>
      <c r="BD355" s="124" t="s">
        <v>108</v>
      </c>
      <c r="BE355" s="131">
        <v>275</v>
      </c>
      <c r="BF355" s="136"/>
      <c r="BG355" s="131"/>
      <c r="BH355" s="213"/>
      <c r="BI355" s="214"/>
      <c r="BJ355" s="215"/>
      <c r="BK355" s="185"/>
    </row>
    <row r="356" spans="1:63" s="52" customFormat="1" ht="17.100000000000001" customHeight="1">
      <c r="A356" s="43">
        <v>0</v>
      </c>
      <c r="B356" s="43">
        <v>0</v>
      </c>
      <c r="C356" s="79"/>
      <c r="D356" s="79" t="s">
        <v>39</v>
      </c>
      <c r="E356" s="11">
        <v>0</v>
      </c>
      <c r="F356" s="33" t="e">
        <v>#N/A</v>
      </c>
      <c r="G356" s="127"/>
      <c r="H356" s="128"/>
      <c r="I356" s="79"/>
      <c r="J356" s="259" t="s">
        <v>370</v>
      </c>
      <c r="K356" s="127"/>
      <c r="L356" s="127"/>
      <c r="M356" s="127"/>
      <c r="N356" s="107">
        <v>0</v>
      </c>
      <c r="O356" s="184">
        <v>0</v>
      </c>
      <c r="P356" s="129">
        <v>0</v>
      </c>
      <c r="Q356" s="181"/>
      <c r="R356" s="112">
        <v>40700</v>
      </c>
      <c r="S356" s="113">
        <v>-21.11</v>
      </c>
      <c r="T356" s="112">
        <v>40700</v>
      </c>
      <c r="U356" s="113">
        <v>-21.11</v>
      </c>
      <c r="V356" s="130"/>
      <c r="W356" s="115"/>
      <c r="X356" s="192"/>
      <c r="Y356" s="114" t="s">
        <v>259</v>
      </c>
      <c r="Z356" s="116"/>
      <c r="AA356" s="117"/>
      <c r="AB356" s="118"/>
      <c r="AC356" s="182"/>
      <c r="AD356" s="182"/>
      <c r="AE356" s="74"/>
      <c r="AF356" s="31">
        <v>0</v>
      </c>
      <c r="AG356" s="119"/>
      <c r="AH356" s="119"/>
      <c r="AI356" s="119"/>
      <c r="AJ356" s="119"/>
      <c r="AK356" s="119"/>
      <c r="AL356" s="119"/>
      <c r="AM356" s="118" t="s">
        <v>27</v>
      </c>
      <c r="AN356" s="120"/>
      <c r="AO356" s="121"/>
      <c r="AP356" s="122">
        <v>0</v>
      </c>
      <c r="AQ356" s="51" t="s">
        <v>39</v>
      </c>
      <c r="AR356" s="68">
        <v>23</v>
      </c>
      <c r="AS356" s="123" t="s">
        <v>890</v>
      </c>
      <c r="AT356" s="131" t="s">
        <v>260</v>
      </c>
      <c r="AU356" s="131"/>
      <c r="AV356" s="131"/>
      <c r="AW356" s="131"/>
      <c r="AX356" s="183"/>
      <c r="AY356" s="131"/>
      <c r="AZ356" s="131"/>
      <c r="BA356" s="131"/>
      <c r="BB356" s="125" t="e">
        <v>#DIV/0!</v>
      </c>
      <c r="BC356" s="126">
        <v>0</v>
      </c>
      <c r="BD356" s="124"/>
      <c r="BE356" s="131">
        <v>0</v>
      </c>
      <c r="BF356" s="136"/>
      <c r="BG356" s="131"/>
      <c r="BH356" s="213"/>
      <c r="BI356" s="214"/>
      <c r="BJ356" s="215"/>
      <c r="BK356" s="185"/>
    </row>
    <row r="357" spans="1:63" s="52" customFormat="1" ht="17.100000000000001" customHeight="1">
      <c r="A357" s="43">
        <v>1</v>
      </c>
      <c r="B357" s="43">
        <v>1</v>
      </c>
      <c r="C357" s="79"/>
      <c r="D357" s="79">
        <v>2103</v>
      </c>
      <c r="E357" s="11">
        <v>0</v>
      </c>
      <c r="F357" s="33">
        <v>29</v>
      </c>
      <c r="G357" s="127" t="s">
        <v>248</v>
      </c>
      <c r="H357" s="105">
        <v>1274181</v>
      </c>
      <c r="I357" s="79">
        <v>12006417</v>
      </c>
      <c r="J357" s="127" t="s">
        <v>453</v>
      </c>
      <c r="K357" s="127">
        <v>33000</v>
      </c>
      <c r="L357" s="127" t="s">
        <v>127</v>
      </c>
      <c r="M357" s="127">
        <v>0.23</v>
      </c>
      <c r="N357" s="107">
        <v>4.13</v>
      </c>
      <c r="O357" s="184">
        <v>0.17</v>
      </c>
      <c r="P357" s="107">
        <v>4.3600000000000003</v>
      </c>
      <c r="Q357" s="181">
        <v>0</v>
      </c>
      <c r="R357" s="112">
        <v>40700</v>
      </c>
      <c r="S357" s="113">
        <v>-21.11</v>
      </c>
      <c r="T357" s="112">
        <v>40701</v>
      </c>
      <c r="U357" s="113">
        <v>-1.47</v>
      </c>
      <c r="V357" s="130" t="s">
        <v>105</v>
      </c>
      <c r="W357" s="136" t="s">
        <v>109</v>
      </c>
      <c r="X357" s="192">
        <v>40701</v>
      </c>
      <c r="Y357" s="134" t="s">
        <v>209</v>
      </c>
      <c r="Z357" s="116"/>
      <c r="AA357" s="117"/>
      <c r="AB357" s="118"/>
      <c r="AC357" s="182" t="s">
        <v>454</v>
      </c>
      <c r="AD357" s="182">
        <v>24750</v>
      </c>
      <c r="AE357" s="74"/>
      <c r="AF357" s="31">
        <v>33000</v>
      </c>
      <c r="AG357" s="119">
        <v>11002814</v>
      </c>
      <c r="AH357" s="119" t="s">
        <v>232</v>
      </c>
      <c r="AI357" s="119">
        <v>11007606</v>
      </c>
      <c r="AJ357" s="119" t="s">
        <v>216</v>
      </c>
      <c r="AK357" s="119"/>
      <c r="AL357" s="119"/>
      <c r="AM357" s="118" t="s">
        <v>27</v>
      </c>
      <c r="AN357" s="120">
        <v>8000</v>
      </c>
      <c r="AO357" s="121"/>
      <c r="AP357" s="122" t="s">
        <v>166</v>
      </c>
      <c r="AQ357" s="51">
        <v>2103</v>
      </c>
      <c r="AR357" s="68">
        <v>23</v>
      </c>
      <c r="AS357" s="123" t="s">
        <v>351</v>
      </c>
      <c r="AT357" s="131" t="s">
        <v>132</v>
      </c>
      <c r="AU357" s="131">
        <v>0.75</v>
      </c>
      <c r="AV357" s="131">
        <v>24750</v>
      </c>
      <c r="AW357" s="131" t="s">
        <v>166</v>
      </c>
      <c r="AX357" s="183">
        <v>1</v>
      </c>
      <c r="AY357" s="131">
        <v>1</v>
      </c>
      <c r="AZ357" s="131">
        <v>750</v>
      </c>
      <c r="BA357" s="131">
        <v>33000</v>
      </c>
      <c r="BB357" s="125">
        <v>8000</v>
      </c>
      <c r="BC357" s="126">
        <v>2750</v>
      </c>
      <c r="BD357" s="124" t="s">
        <v>108</v>
      </c>
      <c r="BE357" s="131">
        <v>2750</v>
      </c>
      <c r="BF357" s="136"/>
      <c r="BG357" s="131"/>
      <c r="BH357" s="213"/>
      <c r="BI357" s="214"/>
      <c r="BJ357" s="215"/>
      <c r="BK357" s="185"/>
    </row>
    <row r="358" spans="1:63" s="52" customFormat="1" ht="17.100000000000001" customHeight="1">
      <c r="A358" s="43">
        <v>0</v>
      </c>
      <c r="B358" s="43">
        <v>0</v>
      </c>
      <c r="C358" s="79"/>
      <c r="D358" s="79" t="s">
        <v>39</v>
      </c>
      <c r="E358" s="11">
        <v>0</v>
      </c>
      <c r="F358" s="33" t="e">
        <v>#N/A</v>
      </c>
      <c r="G358" s="127"/>
      <c r="H358" s="105"/>
      <c r="I358" s="79"/>
      <c r="J358" s="127" t="s">
        <v>370</v>
      </c>
      <c r="K358" s="127"/>
      <c r="L358" s="127"/>
      <c r="M358" s="127"/>
      <c r="N358" s="107">
        <v>0</v>
      </c>
      <c r="O358" s="184">
        <v>0</v>
      </c>
      <c r="P358" s="107">
        <v>0</v>
      </c>
      <c r="Q358" s="181"/>
      <c r="R358" s="112">
        <v>40701</v>
      </c>
      <c r="S358" s="113">
        <v>-1.47</v>
      </c>
      <c r="T358" s="112">
        <v>40701</v>
      </c>
      <c r="U358" s="113">
        <v>-1.47</v>
      </c>
      <c r="V358" s="130"/>
      <c r="W358" s="136"/>
      <c r="X358" s="192"/>
      <c r="Y358" s="134" t="s">
        <v>259</v>
      </c>
      <c r="Z358" s="116"/>
      <c r="AA358" s="117"/>
      <c r="AB358" s="118"/>
      <c r="AC358" s="182"/>
      <c r="AD358" s="182"/>
      <c r="AE358" s="74"/>
      <c r="AF358" s="31">
        <v>0</v>
      </c>
      <c r="AG358" s="119"/>
      <c r="AH358" s="119"/>
      <c r="AI358" s="119"/>
      <c r="AJ358" s="119"/>
      <c r="AK358" s="119"/>
      <c r="AL358" s="119"/>
      <c r="AM358" s="118" t="s">
        <v>27</v>
      </c>
      <c r="AN358" s="120"/>
      <c r="AO358" s="121"/>
      <c r="AP358" s="122">
        <v>0</v>
      </c>
      <c r="AQ358" s="51" t="s">
        <v>39</v>
      </c>
      <c r="AR358" s="68">
        <v>23</v>
      </c>
      <c r="AS358" s="123" t="s">
        <v>890</v>
      </c>
      <c r="AT358" s="131" t="s">
        <v>260</v>
      </c>
      <c r="AU358" s="131"/>
      <c r="AV358" s="131"/>
      <c r="AW358" s="131"/>
      <c r="AX358" s="183"/>
      <c r="AY358" s="131"/>
      <c r="AZ358" s="131"/>
      <c r="BA358" s="131"/>
      <c r="BB358" s="125" t="e">
        <v>#DIV/0!</v>
      </c>
      <c r="BC358" s="126">
        <v>0</v>
      </c>
      <c r="BD358" s="124"/>
      <c r="BE358" s="131">
        <v>0</v>
      </c>
      <c r="BF358" s="136"/>
      <c r="BG358" s="131"/>
      <c r="BH358" s="213"/>
      <c r="BI358" s="214"/>
      <c r="BJ358" s="215"/>
      <c r="BK358" s="185"/>
    </row>
    <row r="359" spans="1:63" s="52" customFormat="1" ht="17.100000000000001" customHeight="1">
      <c r="A359" s="43">
        <v>1</v>
      </c>
      <c r="B359" s="43">
        <v>2</v>
      </c>
      <c r="C359" s="79"/>
      <c r="D359" s="79">
        <v>3180</v>
      </c>
      <c r="E359" s="11">
        <v>0</v>
      </c>
      <c r="F359" s="33">
        <v>238</v>
      </c>
      <c r="G359" s="127" t="s">
        <v>225</v>
      </c>
      <c r="H359" s="105">
        <v>7081600</v>
      </c>
      <c r="I359" s="79">
        <v>10042811</v>
      </c>
      <c r="J359" s="127" t="s">
        <v>1172</v>
      </c>
      <c r="K359" s="127">
        <v>1161</v>
      </c>
      <c r="L359" s="127" t="s">
        <v>104</v>
      </c>
      <c r="M359" s="127">
        <v>0.23</v>
      </c>
      <c r="N359" s="107">
        <v>2.79</v>
      </c>
      <c r="O359" s="184">
        <v>0</v>
      </c>
      <c r="P359" s="107">
        <v>3.02</v>
      </c>
      <c r="Q359" s="181">
        <v>-1</v>
      </c>
      <c r="R359" s="112">
        <v>40701</v>
      </c>
      <c r="S359" s="113">
        <v>-1.47</v>
      </c>
      <c r="T359" s="112">
        <v>40701</v>
      </c>
      <c r="U359" s="113">
        <v>-4.49</v>
      </c>
      <c r="V359" s="130" t="s">
        <v>105</v>
      </c>
      <c r="W359" s="136" t="s">
        <v>109</v>
      </c>
      <c r="X359" s="192">
        <v>40700</v>
      </c>
      <c r="Y359" s="134" t="s">
        <v>249</v>
      </c>
      <c r="Z359" s="116"/>
      <c r="AA359" s="117"/>
      <c r="AB359" s="118"/>
      <c r="AC359" s="182"/>
      <c r="AD359" s="182"/>
      <c r="AE359" s="74"/>
      <c r="AF359" s="31">
        <v>6966</v>
      </c>
      <c r="AG359" s="119"/>
      <c r="AH359" s="119"/>
      <c r="AI359" s="119"/>
      <c r="AJ359" s="119"/>
      <c r="AK359" s="119"/>
      <c r="AL359" s="119"/>
      <c r="AM359" s="118" t="s">
        <v>27</v>
      </c>
      <c r="AN359" s="120">
        <v>2500</v>
      </c>
      <c r="AO359" s="121"/>
      <c r="AP359" s="122" t="s">
        <v>183</v>
      </c>
      <c r="AQ359" s="51"/>
      <c r="AR359" s="68">
        <v>23</v>
      </c>
      <c r="AS359" s="123" t="s">
        <v>890</v>
      </c>
      <c r="AT359" s="131" t="s">
        <v>132</v>
      </c>
      <c r="AU359" s="131">
        <v>4.5</v>
      </c>
      <c r="AV359" s="131">
        <v>5224.5</v>
      </c>
      <c r="AW359" s="131" t="s">
        <v>183</v>
      </c>
      <c r="AX359" s="183">
        <v>1</v>
      </c>
      <c r="AY359" s="131">
        <v>6</v>
      </c>
      <c r="AZ359" s="131">
        <v>750</v>
      </c>
      <c r="BA359" s="131">
        <v>6966</v>
      </c>
      <c r="BB359" s="125">
        <v>2500</v>
      </c>
      <c r="BC359" s="126">
        <v>581</v>
      </c>
      <c r="BD359" s="124" t="s">
        <v>108</v>
      </c>
      <c r="BE359" s="131">
        <v>1161</v>
      </c>
      <c r="BF359" s="136"/>
      <c r="BG359" s="131"/>
      <c r="BH359" s="213"/>
      <c r="BI359" s="214"/>
      <c r="BJ359" s="215"/>
      <c r="BK359" s="185"/>
    </row>
    <row r="360" spans="1:63" s="52" customFormat="1" ht="14.25">
      <c r="A360" s="43">
        <v>1</v>
      </c>
      <c r="B360" s="43">
        <v>3</v>
      </c>
      <c r="C360" s="79"/>
      <c r="D360" s="79">
        <v>1113</v>
      </c>
      <c r="E360" s="11">
        <v>0</v>
      </c>
      <c r="F360" s="33">
        <v>13</v>
      </c>
      <c r="G360" s="127" t="s">
        <v>180</v>
      </c>
      <c r="H360" s="105">
        <v>7085251</v>
      </c>
      <c r="I360" s="79">
        <v>10047971</v>
      </c>
      <c r="J360" s="127" t="s">
        <v>472</v>
      </c>
      <c r="K360" s="127">
        <v>780</v>
      </c>
      <c r="L360" s="127" t="s">
        <v>104</v>
      </c>
      <c r="M360" s="127">
        <v>0.23</v>
      </c>
      <c r="N360" s="107">
        <v>1.17</v>
      </c>
      <c r="O360" s="184">
        <v>0.17</v>
      </c>
      <c r="P360" s="107">
        <v>1.4</v>
      </c>
      <c r="Q360" s="181">
        <v>0</v>
      </c>
      <c r="R360" s="112">
        <v>40701</v>
      </c>
      <c r="S360" s="113">
        <v>-4.49</v>
      </c>
      <c r="T360" s="112">
        <v>40701</v>
      </c>
      <c r="U360" s="113">
        <v>-5.89</v>
      </c>
      <c r="V360" s="130" t="s">
        <v>105</v>
      </c>
      <c r="W360" s="136" t="s">
        <v>109</v>
      </c>
      <c r="X360" s="192">
        <v>40701</v>
      </c>
      <c r="Y360" s="134" t="s">
        <v>352</v>
      </c>
      <c r="Z360" s="116"/>
      <c r="AA360" s="117"/>
      <c r="AB360" s="118"/>
      <c r="AC360" s="182" t="s">
        <v>349</v>
      </c>
      <c r="AD360" s="182">
        <v>7020</v>
      </c>
      <c r="AE360" s="74"/>
      <c r="AF360" s="31">
        <v>4680</v>
      </c>
      <c r="AG360" s="119">
        <v>11005459</v>
      </c>
      <c r="AH360" s="119" t="s">
        <v>473</v>
      </c>
      <c r="AI360" s="119">
        <v>11005544</v>
      </c>
      <c r="AJ360" s="119" t="s">
        <v>157</v>
      </c>
      <c r="AK360" s="119"/>
      <c r="AL360" s="119"/>
      <c r="AM360" s="118" t="s">
        <v>27</v>
      </c>
      <c r="AN360" s="120">
        <v>4000</v>
      </c>
      <c r="AO360" s="121"/>
      <c r="AP360" s="122" t="s">
        <v>106</v>
      </c>
      <c r="AQ360" s="51">
        <v>1113</v>
      </c>
      <c r="AR360" s="68">
        <v>23</v>
      </c>
      <c r="AS360" s="123" t="s">
        <v>351</v>
      </c>
      <c r="AT360" s="131" t="s">
        <v>132</v>
      </c>
      <c r="AU360" s="131">
        <v>9</v>
      </c>
      <c r="AV360" s="131">
        <v>7020</v>
      </c>
      <c r="AW360" s="131" t="s">
        <v>106</v>
      </c>
      <c r="AX360" s="183">
        <v>40696</v>
      </c>
      <c r="AY360" s="131">
        <v>6</v>
      </c>
      <c r="AZ360" s="131">
        <v>1500</v>
      </c>
      <c r="BA360" s="131">
        <v>4680</v>
      </c>
      <c r="BB360" s="125">
        <v>4000</v>
      </c>
      <c r="BC360" s="126">
        <v>780</v>
      </c>
      <c r="BD360" s="124" t="s">
        <v>108</v>
      </c>
      <c r="BE360" s="131">
        <v>780</v>
      </c>
      <c r="BF360" s="136" t="s">
        <v>474</v>
      </c>
      <c r="BG360" s="131"/>
      <c r="BH360" s="213"/>
      <c r="BI360" s="214"/>
      <c r="BJ360" s="215"/>
      <c r="BK360" s="185"/>
    </row>
    <row r="361" spans="1:63" s="52" customFormat="1" ht="17.100000000000001" customHeight="1">
      <c r="A361" s="43">
        <v>1</v>
      </c>
      <c r="B361" s="43">
        <v>2</v>
      </c>
      <c r="C361" s="79"/>
      <c r="D361" s="79">
        <v>2322</v>
      </c>
      <c r="E361" s="11">
        <v>0</v>
      </c>
      <c r="F361" s="33">
        <v>52</v>
      </c>
      <c r="G361" s="127" t="s">
        <v>103</v>
      </c>
      <c r="H361" s="105">
        <v>1274629</v>
      </c>
      <c r="I361" s="79">
        <v>10050462</v>
      </c>
      <c r="J361" s="127" t="s">
        <v>277</v>
      </c>
      <c r="K361" s="127">
        <v>280</v>
      </c>
      <c r="L361" s="127" t="s">
        <v>104</v>
      </c>
      <c r="M361" s="127">
        <v>0.23</v>
      </c>
      <c r="N361" s="107">
        <v>0.61</v>
      </c>
      <c r="O361" s="184">
        <v>0.17</v>
      </c>
      <c r="P361" s="107">
        <v>0.84</v>
      </c>
      <c r="Q361" s="181">
        <v>2</v>
      </c>
      <c r="R361" s="112">
        <v>40701</v>
      </c>
      <c r="S361" s="113">
        <v>-5.89</v>
      </c>
      <c r="T361" s="112">
        <v>40701</v>
      </c>
      <c r="U361" s="113">
        <v>-6.73</v>
      </c>
      <c r="V361" s="130" t="s">
        <v>105</v>
      </c>
      <c r="W361" s="136" t="s">
        <v>109</v>
      </c>
      <c r="X361" s="192">
        <v>40703</v>
      </c>
      <c r="Y361" s="134" t="s">
        <v>303</v>
      </c>
      <c r="Z361" s="116"/>
      <c r="AA361" s="117"/>
      <c r="AB361" s="118"/>
      <c r="AC361" s="182" t="s">
        <v>186</v>
      </c>
      <c r="AD361" s="182">
        <v>2535</v>
      </c>
      <c r="AE361" s="74"/>
      <c r="AF361" s="31">
        <v>3360</v>
      </c>
      <c r="AG361" s="119">
        <v>11007037</v>
      </c>
      <c r="AH361" s="119" t="s">
        <v>141</v>
      </c>
      <c r="AI361" s="119">
        <v>11004791</v>
      </c>
      <c r="AJ361" s="119" t="s">
        <v>120</v>
      </c>
      <c r="AK361" s="119">
        <v>11007437</v>
      </c>
      <c r="AL361" s="119" t="s">
        <v>177</v>
      </c>
      <c r="AM361" s="118" t="s">
        <v>27</v>
      </c>
      <c r="AN361" s="120">
        <v>5500</v>
      </c>
      <c r="AO361" s="121"/>
      <c r="AP361" s="122" t="s">
        <v>106</v>
      </c>
      <c r="AQ361" s="51">
        <v>2322</v>
      </c>
      <c r="AR361" s="68">
        <v>23</v>
      </c>
      <c r="AS361" s="123" t="s">
        <v>890</v>
      </c>
      <c r="AT361" s="131" t="s">
        <v>113</v>
      </c>
      <c r="AU361" s="131">
        <v>9</v>
      </c>
      <c r="AV361" s="131">
        <v>2520</v>
      </c>
      <c r="AW361" s="131" t="s">
        <v>106</v>
      </c>
      <c r="AX361" s="183">
        <v>40696</v>
      </c>
      <c r="AY361" s="131">
        <v>12</v>
      </c>
      <c r="AZ361" s="131">
        <v>750</v>
      </c>
      <c r="BA361" s="131">
        <v>3360</v>
      </c>
      <c r="BB361" s="125">
        <v>5500</v>
      </c>
      <c r="BC361" s="126">
        <v>280</v>
      </c>
      <c r="BD361" s="124" t="s">
        <v>108</v>
      </c>
      <c r="BE361" s="131">
        <v>280</v>
      </c>
      <c r="BF361" s="136" t="s">
        <v>1173</v>
      </c>
      <c r="BG361" s="131"/>
      <c r="BH361" s="213"/>
      <c r="BI361" s="214"/>
      <c r="BJ361" s="215"/>
      <c r="BK361" s="185"/>
    </row>
    <row r="362" spans="1:63" s="52" customFormat="1" ht="17.100000000000001" customHeight="1">
      <c r="A362" s="43">
        <v>1</v>
      </c>
      <c r="B362" s="43">
        <v>1</v>
      </c>
      <c r="C362" s="79"/>
      <c r="D362" s="79">
        <v>1175</v>
      </c>
      <c r="E362" s="11">
        <v>0</v>
      </c>
      <c r="F362" s="33">
        <v>26</v>
      </c>
      <c r="G362" s="127" t="s">
        <v>225</v>
      </c>
      <c r="H362" s="105">
        <v>1275070</v>
      </c>
      <c r="I362" s="79">
        <v>21000649</v>
      </c>
      <c r="J362" s="127" t="s">
        <v>1174</v>
      </c>
      <c r="K362" s="127">
        <v>600</v>
      </c>
      <c r="L362" s="127" t="s">
        <v>127</v>
      </c>
      <c r="M362" s="127">
        <v>0.23</v>
      </c>
      <c r="N362" s="107">
        <v>0.24</v>
      </c>
      <c r="O362" s="184">
        <v>0</v>
      </c>
      <c r="P362" s="107">
        <v>0.47</v>
      </c>
      <c r="Q362" s="181">
        <v>-4</v>
      </c>
      <c r="R362" s="112">
        <v>40701</v>
      </c>
      <c r="S362" s="113">
        <v>-6.73</v>
      </c>
      <c r="T362" s="112">
        <v>40701</v>
      </c>
      <c r="U362" s="113">
        <v>-7.2</v>
      </c>
      <c r="V362" s="130" t="s">
        <v>105</v>
      </c>
      <c r="W362" s="136" t="s">
        <v>109</v>
      </c>
      <c r="X362" s="192">
        <v>40697</v>
      </c>
      <c r="Y362" s="134" t="s">
        <v>303</v>
      </c>
      <c r="Z362" s="116"/>
      <c r="AA362" s="117"/>
      <c r="AB362" s="118"/>
      <c r="AC362" s="182"/>
      <c r="AD362" s="182"/>
      <c r="AE362" s="74"/>
      <c r="AF362" s="31">
        <v>600</v>
      </c>
      <c r="AG362" s="119"/>
      <c r="AH362" s="119"/>
      <c r="AI362" s="119"/>
      <c r="AJ362" s="119"/>
      <c r="AK362" s="119"/>
      <c r="AL362" s="119"/>
      <c r="AM362" s="118" t="s">
        <v>27</v>
      </c>
      <c r="AN362" s="120">
        <v>2500</v>
      </c>
      <c r="AO362" s="121"/>
      <c r="AP362" s="122" t="s">
        <v>183</v>
      </c>
      <c r="AQ362" s="51">
        <v>1175</v>
      </c>
      <c r="AR362" s="68">
        <v>23</v>
      </c>
      <c r="AS362" s="123" t="s">
        <v>890</v>
      </c>
      <c r="AT362" s="131" t="s">
        <v>132</v>
      </c>
      <c r="AU362" s="131">
        <v>0.75</v>
      </c>
      <c r="AV362" s="131">
        <v>450</v>
      </c>
      <c r="AW362" s="131" t="s">
        <v>183</v>
      </c>
      <c r="AX362" s="183">
        <v>40696</v>
      </c>
      <c r="AY362" s="131">
        <v>1</v>
      </c>
      <c r="AZ362" s="131">
        <v>750</v>
      </c>
      <c r="BA362" s="131">
        <v>600</v>
      </c>
      <c r="BB362" s="125">
        <v>2500</v>
      </c>
      <c r="BC362" s="126">
        <v>50</v>
      </c>
      <c r="BD362" s="124" t="s">
        <v>108</v>
      </c>
      <c r="BE362" s="131">
        <v>50</v>
      </c>
      <c r="BF362" s="136" t="s">
        <v>1175</v>
      </c>
      <c r="BG362" s="131"/>
      <c r="BH362" s="213"/>
      <c r="BI362" s="214"/>
      <c r="BJ362" s="215"/>
      <c r="BK362" s="185"/>
    </row>
    <row r="363" spans="1:63" s="52" customFormat="1" ht="17.100000000000001" customHeight="1">
      <c r="A363" s="43">
        <v>1</v>
      </c>
      <c r="B363" s="43">
        <v>1</v>
      </c>
      <c r="C363" s="79"/>
      <c r="D363" s="79">
        <v>1175</v>
      </c>
      <c r="E363" s="11">
        <v>0</v>
      </c>
      <c r="F363" s="33">
        <v>26</v>
      </c>
      <c r="G363" s="127" t="s">
        <v>225</v>
      </c>
      <c r="H363" s="105">
        <v>1275433</v>
      </c>
      <c r="I363" s="79">
        <v>21000642</v>
      </c>
      <c r="J363" s="127" t="s">
        <v>1176</v>
      </c>
      <c r="K363" s="127">
        <v>180</v>
      </c>
      <c r="L363" s="127" t="s">
        <v>127</v>
      </c>
      <c r="M363" s="127">
        <v>0.23</v>
      </c>
      <c r="N363" s="107">
        <v>7.0000000000000007E-2</v>
      </c>
      <c r="O363" s="184">
        <v>0</v>
      </c>
      <c r="P363" s="107">
        <v>0.3</v>
      </c>
      <c r="Q363" s="181">
        <v>-4</v>
      </c>
      <c r="R363" s="112">
        <v>40701</v>
      </c>
      <c r="S363" s="113">
        <v>-7.2</v>
      </c>
      <c r="T363" s="112">
        <v>40701</v>
      </c>
      <c r="U363" s="113">
        <v>-7.5</v>
      </c>
      <c r="V363" s="130" t="s">
        <v>105</v>
      </c>
      <c r="W363" s="136"/>
      <c r="X363" s="192">
        <v>40697</v>
      </c>
      <c r="Y363" s="134" t="s">
        <v>303</v>
      </c>
      <c r="Z363" s="116"/>
      <c r="AA363" s="117"/>
      <c r="AB363" s="118"/>
      <c r="AC363" s="182"/>
      <c r="AD363" s="182"/>
      <c r="AE363" s="74"/>
      <c r="AF363" s="31">
        <v>180</v>
      </c>
      <c r="AG363" s="119"/>
      <c r="AH363" s="119"/>
      <c r="AI363" s="119"/>
      <c r="AJ363" s="119"/>
      <c r="AK363" s="119"/>
      <c r="AL363" s="119"/>
      <c r="AM363" s="118" t="s">
        <v>27</v>
      </c>
      <c r="AN363" s="120">
        <v>2500</v>
      </c>
      <c r="AO363" s="121"/>
      <c r="AP363" s="122" t="s">
        <v>183</v>
      </c>
      <c r="AQ363" s="51">
        <v>1175</v>
      </c>
      <c r="AR363" s="68">
        <v>23</v>
      </c>
      <c r="AS363" s="123" t="s">
        <v>890</v>
      </c>
      <c r="AT363" s="131" t="s">
        <v>132</v>
      </c>
      <c r="AU363" s="131">
        <v>0.75</v>
      </c>
      <c r="AV363" s="131">
        <v>135</v>
      </c>
      <c r="AW363" s="131" t="s">
        <v>183</v>
      </c>
      <c r="AX363" s="183"/>
      <c r="AY363" s="131">
        <v>1</v>
      </c>
      <c r="AZ363" s="131">
        <v>750</v>
      </c>
      <c r="BA363" s="131">
        <v>180</v>
      </c>
      <c r="BB363" s="125">
        <v>2500</v>
      </c>
      <c r="BC363" s="126">
        <v>15</v>
      </c>
      <c r="BD363" s="124" t="s">
        <v>108</v>
      </c>
      <c r="BE363" s="131">
        <v>15</v>
      </c>
      <c r="BF363" s="136"/>
      <c r="BG363" s="131"/>
      <c r="BH363" s="213"/>
      <c r="BI363" s="214"/>
      <c r="BJ363" s="215"/>
      <c r="BK363" s="185"/>
    </row>
    <row r="364" spans="1:63" s="52" customFormat="1" ht="17.100000000000001" customHeight="1">
      <c r="A364" s="43">
        <v>1</v>
      </c>
      <c r="B364" s="43">
        <v>1</v>
      </c>
      <c r="C364" s="79"/>
      <c r="D364" s="79">
        <v>2100</v>
      </c>
      <c r="E364" s="11">
        <v>0</v>
      </c>
      <c r="F364" s="33">
        <v>27</v>
      </c>
      <c r="G364" s="127" t="s">
        <v>225</v>
      </c>
      <c r="H364" s="105">
        <v>1275049</v>
      </c>
      <c r="I364" s="79">
        <v>12006084</v>
      </c>
      <c r="J364" s="127" t="s">
        <v>1177</v>
      </c>
      <c r="K364" s="127">
        <v>720</v>
      </c>
      <c r="L364" s="127" t="s">
        <v>127</v>
      </c>
      <c r="M364" s="127">
        <v>0.23</v>
      </c>
      <c r="N364" s="107">
        <v>0.28999999999999998</v>
      </c>
      <c r="O364" s="184">
        <v>0</v>
      </c>
      <c r="P364" s="107">
        <v>0.52</v>
      </c>
      <c r="Q364" s="181">
        <v>0</v>
      </c>
      <c r="R364" s="112">
        <v>40701</v>
      </c>
      <c r="S364" s="113">
        <v>-7.5</v>
      </c>
      <c r="T364" s="112">
        <v>40701</v>
      </c>
      <c r="U364" s="113">
        <v>-8.02</v>
      </c>
      <c r="V364" s="130" t="s">
        <v>105</v>
      </c>
      <c r="W364" s="136" t="s">
        <v>109</v>
      </c>
      <c r="X364" s="192">
        <v>40701</v>
      </c>
      <c r="Y364" s="134" t="s">
        <v>303</v>
      </c>
      <c r="Z364" s="116"/>
      <c r="AA364" s="117"/>
      <c r="AB364" s="118"/>
      <c r="AC364" s="182"/>
      <c r="AD364" s="182"/>
      <c r="AE364" s="74"/>
      <c r="AF364" s="31">
        <v>720</v>
      </c>
      <c r="AG364" s="119"/>
      <c r="AH364" s="119"/>
      <c r="AI364" s="119"/>
      <c r="AJ364" s="119"/>
      <c r="AK364" s="119">
        <v>11001941</v>
      </c>
      <c r="AL364" s="119" t="s">
        <v>1178</v>
      </c>
      <c r="AM364" s="118" t="s">
        <v>27</v>
      </c>
      <c r="AN364" s="120">
        <v>2500</v>
      </c>
      <c r="AO364" s="121"/>
      <c r="AP364" s="122" t="s">
        <v>183</v>
      </c>
      <c r="AQ364" s="51">
        <v>2100</v>
      </c>
      <c r="AR364" s="68">
        <v>23</v>
      </c>
      <c r="AS364" s="123" t="s">
        <v>890</v>
      </c>
      <c r="AT364" s="131" t="s">
        <v>132</v>
      </c>
      <c r="AU364" s="131">
        <v>0.75</v>
      </c>
      <c r="AV364" s="131">
        <v>540</v>
      </c>
      <c r="AW364" s="131" t="s">
        <v>183</v>
      </c>
      <c r="AX364" s="183">
        <v>40696</v>
      </c>
      <c r="AY364" s="131">
        <v>1</v>
      </c>
      <c r="AZ364" s="131">
        <v>750</v>
      </c>
      <c r="BA364" s="131">
        <v>720</v>
      </c>
      <c r="BB364" s="125">
        <v>2500</v>
      </c>
      <c r="BC364" s="126">
        <v>60</v>
      </c>
      <c r="BD364" s="124" t="s">
        <v>108</v>
      </c>
      <c r="BE364" s="131">
        <v>60</v>
      </c>
      <c r="BF364" s="136" t="s">
        <v>1179</v>
      </c>
      <c r="BG364" s="131"/>
      <c r="BH364" s="213"/>
      <c r="BI364" s="214"/>
      <c r="BJ364" s="215"/>
      <c r="BK364" s="185"/>
    </row>
    <row r="365" spans="1:63" s="52" customFormat="1" ht="17.100000000000001" customHeight="1">
      <c r="A365" s="43">
        <v>1</v>
      </c>
      <c r="B365" s="43">
        <v>1</v>
      </c>
      <c r="C365" s="79"/>
      <c r="D365" s="79">
        <v>1099</v>
      </c>
      <c r="E365" s="11">
        <v>0</v>
      </c>
      <c r="F365" s="33">
        <v>2</v>
      </c>
      <c r="G365" s="127" t="s">
        <v>225</v>
      </c>
      <c r="H365" s="105">
        <v>1275631</v>
      </c>
      <c r="I365" s="79">
        <v>21000275</v>
      </c>
      <c r="J365" s="127" t="s">
        <v>1180</v>
      </c>
      <c r="K365" s="127">
        <v>300</v>
      </c>
      <c r="L365" s="127" t="s">
        <v>127</v>
      </c>
      <c r="M365" s="127">
        <v>0.23</v>
      </c>
      <c r="N365" s="129">
        <v>0.12</v>
      </c>
      <c r="O365" s="184">
        <v>0</v>
      </c>
      <c r="P365" s="107">
        <v>0.35</v>
      </c>
      <c r="Q365" s="181">
        <v>3</v>
      </c>
      <c r="R365" s="112">
        <v>40701</v>
      </c>
      <c r="S365" s="113">
        <v>-8.02</v>
      </c>
      <c r="T365" s="112">
        <v>40701</v>
      </c>
      <c r="U365" s="113">
        <v>-8.3699999999999992</v>
      </c>
      <c r="V365" s="130" t="s">
        <v>105</v>
      </c>
      <c r="W365" s="136" t="s">
        <v>109</v>
      </c>
      <c r="X365" s="192">
        <v>40704</v>
      </c>
      <c r="Y365" s="132" t="s">
        <v>303</v>
      </c>
      <c r="Z365" s="116"/>
      <c r="AA365" s="117"/>
      <c r="AB365" s="118"/>
      <c r="AC365" s="182"/>
      <c r="AD365" s="182"/>
      <c r="AE365" s="74"/>
      <c r="AF365" s="31">
        <v>300</v>
      </c>
      <c r="AG365" s="119"/>
      <c r="AH365" s="119"/>
      <c r="AI365" s="119"/>
      <c r="AJ365" s="119"/>
      <c r="AK365" s="119">
        <v>11005515</v>
      </c>
      <c r="AL365" s="119" t="s">
        <v>1181</v>
      </c>
      <c r="AM365" s="118" t="s">
        <v>27</v>
      </c>
      <c r="AN365" s="120">
        <v>2500</v>
      </c>
      <c r="AO365" s="121"/>
      <c r="AP365" s="122" t="s">
        <v>183</v>
      </c>
      <c r="AQ365" s="51"/>
      <c r="AR365" s="68">
        <v>23</v>
      </c>
      <c r="AS365" s="123" t="s">
        <v>890</v>
      </c>
      <c r="AT365" s="131" t="s">
        <v>107</v>
      </c>
      <c r="AU365" s="131">
        <v>0.75</v>
      </c>
      <c r="AV365" s="131">
        <v>225</v>
      </c>
      <c r="AW365" s="131" t="s">
        <v>183</v>
      </c>
      <c r="AX365" s="183">
        <v>1</v>
      </c>
      <c r="AY365" s="131">
        <v>1</v>
      </c>
      <c r="AZ365" s="131">
        <v>750</v>
      </c>
      <c r="BA365" s="131">
        <v>300</v>
      </c>
      <c r="BB365" s="125">
        <v>2500</v>
      </c>
      <c r="BC365" s="126">
        <v>25</v>
      </c>
      <c r="BD365" s="124" t="s">
        <v>108</v>
      </c>
      <c r="BE365" s="131">
        <v>25</v>
      </c>
      <c r="BF365" s="136" t="s">
        <v>1182</v>
      </c>
      <c r="BG365" s="131"/>
      <c r="BH365" s="213"/>
      <c r="BI365" s="214"/>
      <c r="BJ365" s="215"/>
      <c r="BK365" s="185"/>
    </row>
    <row r="366" spans="1:63" s="52" customFormat="1" ht="17.100000000000001" customHeight="1">
      <c r="A366" s="43">
        <v>1</v>
      </c>
      <c r="B366" s="43">
        <v>1</v>
      </c>
      <c r="C366" s="79"/>
      <c r="D366" s="79">
        <v>1099</v>
      </c>
      <c r="E366" s="11">
        <v>0</v>
      </c>
      <c r="F366" s="33">
        <v>2</v>
      </c>
      <c r="G366" s="127" t="s">
        <v>225</v>
      </c>
      <c r="H366" s="105">
        <v>1275595</v>
      </c>
      <c r="I366" s="79">
        <v>21000279</v>
      </c>
      <c r="J366" s="127" t="s">
        <v>1183</v>
      </c>
      <c r="K366" s="127">
        <v>420</v>
      </c>
      <c r="L366" s="127" t="s">
        <v>127</v>
      </c>
      <c r="M366" s="127">
        <v>0.23</v>
      </c>
      <c r="N366" s="107">
        <v>0.17</v>
      </c>
      <c r="O366" s="184">
        <v>0</v>
      </c>
      <c r="P366" s="107">
        <v>0.4</v>
      </c>
      <c r="Q366" s="181">
        <v>7</v>
      </c>
      <c r="R366" s="112">
        <v>40701</v>
      </c>
      <c r="S366" s="113">
        <v>-8.3699999999999992</v>
      </c>
      <c r="T366" s="112">
        <v>40701</v>
      </c>
      <c r="U366" s="113">
        <v>-8.77</v>
      </c>
      <c r="V366" s="130" t="s">
        <v>105</v>
      </c>
      <c r="W366" s="136" t="s">
        <v>109</v>
      </c>
      <c r="X366" s="192">
        <v>40708</v>
      </c>
      <c r="Y366" s="134" t="s">
        <v>303</v>
      </c>
      <c r="Z366" s="116"/>
      <c r="AA366" s="117"/>
      <c r="AB366" s="118"/>
      <c r="AC366" s="182"/>
      <c r="AD366" s="182"/>
      <c r="AE366" s="74"/>
      <c r="AF366" s="31">
        <v>420</v>
      </c>
      <c r="AG366" s="119"/>
      <c r="AH366" s="119"/>
      <c r="AI366" s="119"/>
      <c r="AJ366" s="119"/>
      <c r="AK366" s="119">
        <v>11005515</v>
      </c>
      <c r="AL366" s="119" t="s">
        <v>1181</v>
      </c>
      <c r="AM366" s="118" t="s">
        <v>27</v>
      </c>
      <c r="AN366" s="120">
        <v>2500</v>
      </c>
      <c r="AO366" s="121"/>
      <c r="AP366" s="122" t="s">
        <v>183</v>
      </c>
      <c r="AQ366" s="51">
        <v>1099</v>
      </c>
      <c r="AR366" s="68">
        <v>23</v>
      </c>
      <c r="AS366" s="123" t="s">
        <v>890</v>
      </c>
      <c r="AT366" s="131" t="s">
        <v>107</v>
      </c>
      <c r="AU366" s="131">
        <v>0.75</v>
      </c>
      <c r="AV366" s="131">
        <v>315</v>
      </c>
      <c r="AW366" s="131" t="s">
        <v>183</v>
      </c>
      <c r="AX366" s="183">
        <v>40696</v>
      </c>
      <c r="AY366" s="131">
        <v>1</v>
      </c>
      <c r="AZ366" s="131">
        <v>750</v>
      </c>
      <c r="BA366" s="131">
        <v>420</v>
      </c>
      <c r="BB366" s="125">
        <v>2500</v>
      </c>
      <c r="BC366" s="126">
        <v>35</v>
      </c>
      <c r="BD366" s="124" t="s">
        <v>108</v>
      </c>
      <c r="BE366" s="131">
        <v>35</v>
      </c>
      <c r="BF366" s="136" t="s">
        <v>1184</v>
      </c>
      <c r="BG366" s="131"/>
      <c r="BH366" s="213"/>
      <c r="BI366" s="214"/>
      <c r="BJ366" s="215"/>
      <c r="BK366" s="185"/>
    </row>
    <row r="367" spans="1:63" s="52" customFormat="1" ht="17.100000000000001" customHeight="1">
      <c r="A367" s="43">
        <v>0</v>
      </c>
      <c r="B367" s="43">
        <v>0</v>
      </c>
      <c r="C367" s="79"/>
      <c r="D367" s="79" t="s">
        <v>39</v>
      </c>
      <c r="E367" s="11">
        <v>0</v>
      </c>
      <c r="F367" s="33" t="e">
        <v>#N/A</v>
      </c>
      <c r="G367" s="127"/>
      <c r="H367" s="105"/>
      <c r="I367" s="79"/>
      <c r="J367" s="127" t="s">
        <v>370</v>
      </c>
      <c r="K367" s="127"/>
      <c r="L367" s="127"/>
      <c r="M367" s="127"/>
      <c r="N367" s="107">
        <v>0</v>
      </c>
      <c r="O367" s="184">
        <v>0</v>
      </c>
      <c r="P367" s="107">
        <v>0</v>
      </c>
      <c r="Q367" s="181"/>
      <c r="R367" s="112">
        <v>40701</v>
      </c>
      <c r="S367" s="113">
        <v>-8.77</v>
      </c>
      <c r="T367" s="112">
        <v>40701</v>
      </c>
      <c r="U367" s="113">
        <v>-8.77</v>
      </c>
      <c r="V367" s="130"/>
      <c r="W367" s="136"/>
      <c r="X367" s="192"/>
      <c r="Y367" s="134" t="s">
        <v>259</v>
      </c>
      <c r="Z367" s="116"/>
      <c r="AA367" s="117"/>
      <c r="AB367" s="118"/>
      <c r="AC367" s="182"/>
      <c r="AD367" s="182"/>
      <c r="AE367" s="74"/>
      <c r="AF367" s="31">
        <v>0</v>
      </c>
      <c r="AG367" s="119"/>
      <c r="AH367" s="119"/>
      <c r="AI367" s="119"/>
      <c r="AJ367" s="119"/>
      <c r="AK367" s="119"/>
      <c r="AL367" s="119"/>
      <c r="AM367" s="118" t="s">
        <v>27</v>
      </c>
      <c r="AN367" s="120"/>
      <c r="AO367" s="121"/>
      <c r="AP367" s="122">
        <v>0</v>
      </c>
      <c r="AQ367" s="51" t="s">
        <v>39</v>
      </c>
      <c r="AR367" s="68">
        <v>23</v>
      </c>
      <c r="AS367" s="123" t="s">
        <v>890</v>
      </c>
      <c r="AT367" s="131" t="s">
        <v>260</v>
      </c>
      <c r="AU367" s="131"/>
      <c r="AV367" s="131"/>
      <c r="AW367" s="131"/>
      <c r="AX367" s="183"/>
      <c r="AY367" s="131"/>
      <c r="AZ367" s="131"/>
      <c r="BA367" s="131"/>
      <c r="BB367" s="125" t="e">
        <v>#DIV/0!</v>
      </c>
      <c r="BC367" s="126">
        <v>0</v>
      </c>
      <c r="BD367" s="124"/>
      <c r="BE367" s="131">
        <v>0</v>
      </c>
      <c r="BF367" s="136"/>
      <c r="BG367" s="131"/>
      <c r="BH367" s="213"/>
      <c r="BI367" s="214"/>
      <c r="BJ367" s="215"/>
      <c r="BK367" s="185"/>
    </row>
    <row r="368" spans="1:63" s="52" customFormat="1" ht="17.100000000000001" customHeight="1">
      <c r="A368" s="43">
        <v>1</v>
      </c>
      <c r="B368" s="43">
        <v>2</v>
      </c>
      <c r="C368" s="79"/>
      <c r="D368" s="79">
        <v>4130</v>
      </c>
      <c r="E368" s="11">
        <v>0</v>
      </c>
      <c r="F368" s="33">
        <v>232</v>
      </c>
      <c r="G368" s="127" t="s">
        <v>180</v>
      </c>
      <c r="H368" s="105">
        <v>7085257</v>
      </c>
      <c r="I368" s="79">
        <v>21000994</v>
      </c>
      <c r="J368" s="127" t="s">
        <v>1185</v>
      </c>
      <c r="K368" s="127">
        <v>3930</v>
      </c>
      <c r="L368" s="127" t="s">
        <v>127</v>
      </c>
      <c r="M368" s="127">
        <v>0.23</v>
      </c>
      <c r="N368" s="107">
        <v>0.98</v>
      </c>
      <c r="O368" s="184">
        <v>0.17</v>
      </c>
      <c r="P368" s="107">
        <v>1.21</v>
      </c>
      <c r="Q368" s="181">
        <v>0</v>
      </c>
      <c r="R368" s="112">
        <v>40701</v>
      </c>
      <c r="S368" s="113">
        <v>-8.77</v>
      </c>
      <c r="T368" s="112">
        <v>40701</v>
      </c>
      <c r="U368" s="113">
        <v>-9.98</v>
      </c>
      <c r="V368" s="130" t="s">
        <v>105</v>
      </c>
      <c r="W368" s="136" t="s">
        <v>109</v>
      </c>
      <c r="X368" s="192">
        <v>40701</v>
      </c>
      <c r="Y368" s="134" t="s">
        <v>209</v>
      </c>
      <c r="Z368" s="116"/>
      <c r="AA368" s="117"/>
      <c r="AB368" s="118"/>
      <c r="AC368" s="182" t="s">
        <v>451</v>
      </c>
      <c r="AD368" s="182">
        <v>2948</v>
      </c>
      <c r="AE368" s="74"/>
      <c r="AF368" s="31">
        <v>3930</v>
      </c>
      <c r="AG368" s="119">
        <v>11002273</v>
      </c>
      <c r="AH368" s="119" t="s">
        <v>452</v>
      </c>
      <c r="AI368" s="119">
        <v>11007063</v>
      </c>
      <c r="AJ368" s="119" t="s">
        <v>1186</v>
      </c>
      <c r="AK368" s="119"/>
      <c r="AL368" s="119"/>
      <c r="AM368" s="118" t="s">
        <v>27</v>
      </c>
      <c r="AN368" s="120">
        <v>3998</v>
      </c>
      <c r="AO368" s="121"/>
      <c r="AP368" s="122" t="s">
        <v>106</v>
      </c>
      <c r="AQ368" s="51"/>
      <c r="AR368" s="68">
        <v>23</v>
      </c>
      <c r="AS368" s="123" t="s">
        <v>890</v>
      </c>
      <c r="AT368" s="131" t="s">
        <v>132</v>
      </c>
      <c r="AU368" s="131">
        <v>0.75</v>
      </c>
      <c r="AV368" s="131">
        <v>2947.5</v>
      </c>
      <c r="AW368" s="131" t="s">
        <v>106</v>
      </c>
      <c r="AX368" s="183">
        <v>40696</v>
      </c>
      <c r="AY368" s="131">
        <v>1</v>
      </c>
      <c r="AZ368" s="131">
        <v>750</v>
      </c>
      <c r="BA368" s="131">
        <v>3930</v>
      </c>
      <c r="BB368" s="125">
        <v>3998</v>
      </c>
      <c r="BC368" s="126">
        <v>328</v>
      </c>
      <c r="BD368" s="124" t="s">
        <v>108</v>
      </c>
      <c r="BE368" s="131">
        <v>327.5</v>
      </c>
      <c r="BF368" s="136" t="s">
        <v>452</v>
      </c>
      <c r="BG368" s="131"/>
      <c r="BH368" s="213"/>
      <c r="BI368" s="214"/>
      <c r="BJ368" s="215"/>
      <c r="BK368" s="185"/>
    </row>
    <row r="369" spans="1:63" s="52" customFormat="1" ht="17.100000000000001" customHeight="1">
      <c r="A369" s="43">
        <v>1</v>
      </c>
      <c r="B369" s="43">
        <v>1</v>
      </c>
      <c r="C369" s="79"/>
      <c r="D369" s="79">
        <v>4130</v>
      </c>
      <c r="E369" s="11">
        <v>0</v>
      </c>
      <c r="F369" s="33">
        <v>232</v>
      </c>
      <c r="G369" s="127" t="s">
        <v>180</v>
      </c>
      <c r="H369" s="105">
        <v>7085259</v>
      </c>
      <c r="I369" s="79">
        <v>21000998</v>
      </c>
      <c r="J369" s="127" t="s">
        <v>1187</v>
      </c>
      <c r="K369" s="127">
        <v>9840</v>
      </c>
      <c r="L369" s="127" t="s">
        <v>127</v>
      </c>
      <c r="M369" s="127">
        <v>0.23</v>
      </c>
      <c r="N369" s="107">
        <v>2.46</v>
      </c>
      <c r="O369" s="184">
        <v>0.17</v>
      </c>
      <c r="P369" s="107">
        <v>2.69</v>
      </c>
      <c r="Q369" s="181">
        <v>0</v>
      </c>
      <c r="R369" s="112">
        <v>40701</v>
      </c>
      <c r="S369" s="113">
        <v>-9.98</v>
      </c>
      <c r="T369" s="112">
        <v>40701</v>
      </c>
      <c r="U369" s="113">
        <v>-12.67</v>
      </c>
      <c r="V369" s="130" t="s">
        <v>147</v>
      </c>
      <c r="W369" s="136" t="s">
        <v>109</v>
      </c>
      <c r="X369" s="192">
        <v>40701</v>
      </c>
      <c r="Y369" s="134" t="s">
        <v>209</v>
      </c>
      <c r="Z369" s="116"/>
      <c r="AA369" s="117"/>
      <c r="AB369" s="118"/>
      <c r="AC369" s="182" t="s">
        <v>451</v>
      </c>
      <c r="AD369" s="182">
        <v>7380</v>
      </c>
      <c r="AE369" s="74"/>
      <c r="AF369" s="31">
        <v>9840</v>
      </c>
      <c r="AG369" s="119">
        <v>11002273</v>
      </c>
      <c r="AH369" s="119" t="s">
        <v>452</v>
      </c>
      <c r="AI369" s="119">
        <v>11007063</v>
      </c>
      <c r="AJ369" s="119" t="s">
        <v>1186</v>
      </c>
      <c r="AK369" s="119"/>
      <c r="AL369" s="119"/>
      <c r="AM369" s="118" t="s">
        <v>27</v>
      </c>
      <c r="AN369" s="120">
        <v>4000</v>
      </c>
      <c r="AO369" s="121"/>
      <c r="AP369" s="122" t="s">
        <v>106</v>
      </c>
      <c r="AQ369" s="51"/>
      <c r="AR369" s="68">
        <v>23</v>
      </c>
      <c r="AS369" s="123" t="s">
        <v>890</v>
      </c>
      <c r="AT369" s="131" t="s">
        <v>132</v>
      </c>
      <c r="AU369" s="131">
        <v>0.75</v>
      </c>
      <c r="AV369" s="131">
        <v>7380</v>
      </c>
      <c r="AW369" s="131" t="s">
        <v>106</v>
      </c>
      <c r="AX369" s="183">
        <v>40696</v>
      </c>
      <c r="AY369" s="131">
        <v>1</v>
      </c>
      <c r="AZ369" s="131">
        <v>750</v>
      </c>
      <c r="BA369" s="131">
        <v>9840</v>
      </c>
      <c r="BB369" s="125">
        <v>4000</v>
      </c>
      <c r="BC369" s="126">
        <v>820</v>
      </c>
      <c r="BD369" s="124" t="s">
        <v>108</v>
      </c>
      <c r="BE369" s="131">
        <v>820</v>
      </c>
      <c r="BF369" s="136" t="s">
        <v>452</v>
      </c>
      <c r="BG369" s="131"/>
      <c r="BH369" s="213"/>
      <c r="BI369" s="214"/>
      <c r="BJ369" s="215"/>
      <c r="BK369" s="185"/>
    </row>
    <row r="370" spans="1:63" s="52" customFormat="1" ht="17.100000000000001" customHeight="1">
      <c r="A370" s="43">
        <v>1</v>
      </c>
      <c r="B370" s="43">
        <v>1</v>
      </c>
      <c r="C370" s="79"/>
      <c r="D370" s="43">
        <v>4130</v>
      </c>
      <c r="E370" s="11">
        <v>0</v>
      </c>
      <c r="F370" s="33">
        <v>232</v>
      </c>
      <c r="G370" s="127" t="s">
        <v>248</v>
      </c>
      <c r="H370" s="105">
        <v>7085513</v>
      </c>
      <c r="I370" s="79">
        <v>12006792</v>
      </c>
      <c r="J370" s="127" t="s">
        <v>1188</v>
      </c>
      <c r="K370" s="127">
        <v>19230</v>
      </c>
      <c r="L370" s="127" t="s">
        <v>127</v>
      </c>
      <c r="M370" s="127">
        <v>0.23</v>
      </c>
      <c r="N370" s="107">
        <v>3.21</v>
      </c>
      <c r="O370" s="184">
        <v>0.17</v>
      </c>
      <c r="P370" s="129">
        <v>3.44</v>
      </c>
      <c r="Q370" s="181">
        <v>0</v>
      </c>
      <c r="R370" s="112">
        <v>40701</v>
      </c>
      <c r="S370" s="113">
        <v>-12.67</v>
      </c>
      <c r="T370" s="112">
        <v>40701</v>
      </c>
      <c r="U370" s="113">
        <v>-16.11</v>
      </c>
      <c r="V370" s="130" t="s">
        <v>105</v>
      </c>
      <c r="W370" s="115" t="s">
        <v>109</v>
      </c>
      <c r="X370" s="192">
        <v>40701</v>
      </c>
      <c r="Y370" s="134" t="s">
        <v>209</v>
      </c>
      <c r="Z370" s="116"/>
      <c r="AA370" s="117"/>
      <c r="AB370" s="118"/>
      <c r="AC370" s="182" t="s">
        <v>451</v>
      </c>
      <c r="AD370" s="182">
        <v>14423</v>
      </c>
      <c r="AE370" s="74"/>
      <c r="AF370" s="31">
        <v>19230</v>
      </c>
      <c r="AG370" s="119">
        <v>11002273</v>
      </c>
      <c r="AH370" s="119" t="s">
        <v>452</v>
      </c>
      <c r="AI370" s="119">
        <v>11007063</v>
      </c>
      <c r="AJ370" s="119" t="s">
        <v>1186</v>
      </c>
      <c r="AK370" s="119"/>
      <c r="AL370" s="119"/>
      <c r="AM370" s="118" t="s">
        <v>27</v>
      </c>
      <c r="AN370" s="120">
        <v>6000</v>
      </c>
      <c r="AO370" s="121"/>
      <c r="AP370" s="122" t="s">
        <v>166</v>
      </c>
      <c r="AQ370" s="51">
        <v>4130</v>
      </c>
      <c r="AR370" s="68">
        <v>23</v>
      </c>
      <c r="AS370" s="123" t="s">
        <v>890</v>
      </c>
      <c r="AT370" s="131" t="s">
        <v>132</v>
      </c>
      <c r="AU370" s="131">
        <v>0.75</v>
      </c>
      <c r="AV370" s="131">
        <v>14422.5</v>
      </c>
      <c r="AW370" s="131" t="s">
        <v>166</v>
      </c>
      <c r="AX370" s="183">
        <v>1</v>
      </c>
      <c r="AY370" s="131">
        <v>1</v>
      </c>
      <c r="AZ370" s="131">
        <v>750</v>
      </c>
      <c r="BA370" s="131">
        <v>19230</v>
      </c>
      <c r="BB370" s="125">
        <v>6000</v>
      </c>
      <c r="BC370" s="126">
        <v>1603</v>
      </c>
      <c r="BD370" s="124" t="s">
        <v>108</v>
      </c>
      <c r="BE370" s="131">
        <v>1602.5</v>
      </c>
      <c r="BF370" s="136"/>
      <c r="BG370" s="131"/>
      <c r="BH370" s="213"/>
      <c r="BI370" s="214"/>
      <c r="BJ370" s="215"/>
      <c r="BK370" s="185"/>
    </row>
    <row r="371" spans="1:63" s="52" customFormat="1" ht="17.100000000000001" customHeight="1">
      <c r="A371" s="43">
        <v>0</v>
      </c>
      <c r="B371" s="43">
        <v>0</v>
      </c>
      <c r="C371" s="79"/>
      <c r="D371" s="43" t="s">
        <v>39</v>
      </c>
      <c r="E371" s="11">
        <v>0</v>
      </c>
      <c r="F371" s="33" t="e">
        <v>#N/A</v>
      </c>
      <c r="G371" s="127"/>
      <c r="H371" s="105"/>
      <c r="I371" s="79"/>
      <c r="J371" s="127" t="s">
        <v>370</v>
      </c>
      <c r="K371" s="127"/>
      <c r="L371" s="127"/>
      <c r="M371" s="127"/>
      <c r="N371" s="107">
        <v>0</v>
      </c>
      <c r="O371" s="184">
        <v>0</v>
      </c>
      <c r="P371" s="129">
        <v>0</v>
      </c>
      <c r="Q371" s="181"/>
      <c r="R371" s="112">
        <v>40701</v>
      </c>
      <c r="S371" s="113">
        <v>-16.11</v>
      </c>
      <c r="T371" s="112">
        <v>40701</v>
      </c>
      <c r="U371" s="113">
        <v>-16.11</v>
      </c>
      <c r="V371" s="130"/>
      <c r="W371" s="115"/>
      <c r="X371" s="192"/>
      <c r="Y371" s="132" t="s">
        <v>259</v>
      </c>
      <c r="Z371" s="116"/>
      <c r="AA371" s="117"/>
      <c r="AB371" s="118"/>
      <c r="AC371" s="182"/>
      <c r="AD371" s="182"/>
      <c r="AE371" s="74"/>
      <c r="AF371" s="31">
        <v>0</v>
      </c>
      <c r="AG371" s="119"/>
      <c r="AH371" s="119"/>
      <c r="AI371" s="119"/>
      <c r="AJ371" s="119"/>
      <c r="AK371" s="119"/>
      <c r="AL371" s="119"/>
      <c r="AM371" s="118" t="s">
        <v>27</v>
      </c>
      <c r="AN371" s="120"/>
      <c r="AO371" s="121"/>
      <c r="AP371" s="122">
        <v>0</v>
      </c>
      <c r="AQ371" s="51" t="s">
        <v>39</v>
      </c>
      <c r="AR371" s="68">
        <v>23</v>
      </c>
      <c r="AS371" s="123" t="s">
        <v>890</v>
      </c>
      <c r="AT371" s="131" t="s">
        <v>260</v>
      </c>
      <c r="AU371" s="131"/>
      <c r="AV371" s="131"/>
      <c r="AW371" s="131"/>
      <c r="AX371" s="183"/>
      <c r="AY371" s="131"/>
      <c r="AZ371" s="131"/>
      <c r="BA371" s="131"/>
      <c r="BB371" s="125" t="e">
        <v>#DIV/0!</v>
      </c>
      <c r="BC371" s="126">
        <v>0</v>
      </c>
      <c r="BD371" s="124"/>
      <c r="BE371" s="131">
        <v>0</v>
      </c>
      <c r="BF371" s="136"/>
      <c r="BG371" s="131"/>
      <c r="BH371" s="213"/>
      <c r="BI371" s="214"/>
      <c r="BJ371" s="215"/>
      <c r="BK371" s="185"/>
    </row>
    <row r="372" spans="1:63" s="52" customFormat="1" ht="17.100000000000001" customHeight="1">
      <c r="A372" s="43">
        <v>1</v>
      </c>
      <c r="B372" s="43">
        <v>1</v>
      </c>
      <c r="C372" s="79"/>
      <c r="D372" s="43">
        <v>2095</v>
      </c>
      <c r="E372" s="11">
        <v>0</v>
      </c>
      <c r="F372" s="33">
        <v>59</v>
      </c>
      <c r="G372" s="127" t="s">
        <v>225</v>
      </c>
      <c r="H372" s="105">
        <v>1275429</v>
      </c>
      <c r="I372" s="79">
        <v>21000580</v>
      </c>
      <c r="J372" s="127" t="s">
        <v>1189</v>
      </c>
      <c r="K372" s="127">
        <v>672</v>
      </c>
      <c r="L372" s="127" t="s">
        <v>127</v>
      </c>
      <c r="M372" s="127">
        <v>0.23</v>
      </c>
      <c r="N372" s="107">
        <v>0.27</v>
      </c>
      <c r="O372" s="184">
        <v>0</v>
      </c>
      <c r="P372" s="129">
        <v>0.5</v>
      </c>
      <c r="Q372" s="181">
        <v>-4</v>
      </c>
      <c r="R372" s="112">
        <v>40701</v>
      </c>
      <c r="S372" s="113">
        <v>-16.11</v>
      </c>
      <c r="T372" s="112">
        <v>40701</v>
      </c>
      <c r="U372" s="113">
        <v>-16.61</v>
      </c>
      <c r="V372" s="130" t="s">
        <v>105</v>
      </c>
      <c r="W372" s="115" t="s">
        <v>109</v>
      </c>
      <c r="X372" s="192">
        <v>40697</v>
      </c>
      <c r="Y372" s="134" t="s">
        <v>303</v>
      </c>
      <c r="Z372" s="116"/>
      <c r="AA372" s="117"/>
      <c r="AB372" s="118"/>
      <c r="AC372" s="182"/>
      <c r="AD372" s="182"/>
      <c r="AE372" s="74"/>
      <c r="AF372" s="31">
        <v>672</v>
      </c>
      <c r="AG372" s="119"/>
      <c r="AH372" s="119"/>
      <c r="AI372" s="119"/>
      <c r="AJ372" s="119"/>
      <c r="AK372" s="119">
        <v>11006982</v>
      </c>
      <c r="AL372" s="119" t="s">
        <v>976</v>
      </c>
      <c r="AM372" s="118" t="s">
        <v>27</v>
      </c>
      <c r="AN372" s="120">
        <v>2498</v>
      </c>
      <c r="AO372" s="121"/>
      <c r="AP372" s="122" t="s">
        <v>183</v>
      </c>
      <c r="AQ372" s="51">
        <v>2095</v>
      </c>
      <c r="AR372" s="68">
        <v>23</v>
      </c>
      <c r="AS372" s="123" t="s">
        <v>890</v>
      </c>
      <c r="AT372" s="131" t="s">
        <v>132</v>
      </c>
      <c r="AU372" s="131">
        <v>0.75</v>
      </c>
      <c r="AV372" s="131">
        <v>504</v>
      </c>
      <c r="AW372" s="131" t="s">
        <v>183</v>
      </c>
      <c r="AX372" s="183">
        <v>40696</v>
      </c>
      <c r="AY372" s="131">
        <v>1</v>
      </c>
      <c r="AZ372" s="131">
        <v>750</v>
      </c>
      <c r="BA372" s="131">
        <v>672</v>
      </c>
      <c r="BB372" s="125">
        <v>2498</v>
      </c>
      <c r="BC372" s="126">
        <v>56</v>
      </c>
      <c r="BD372" s="124" t="s">
        <v>108</v>
      </c>
      <c r="BE372" s="131">
        <v>56</v>
      </c>
      <c r="BF372" s="136" t="s">
        <v>1190</v>
      </c>
      <c r="BG372" s="131"/>
      <c r="BH372" s="213"/>
      <c r="BI372" s="214"/>
      <c r="BJ372" s="215"/>
      <c r="BK372" s="185"/>
    </row>
    <row r="373" spans="1:63" s="52" customFormat="1" ht="17.100000000000001" customHeight="1">
      <c r="A373" s="43">
        <v>1</v>
      </c>
      <c r="B373" s="43">
        <v>1</v>
      </c>
      <c r="C373" s="79"/>
      <c r="D373" s="79">
        <v>4112</v>
      </c>
      <c r="E373" s="11">
        <v>0</v>
      </c>
      <c r="F373" s="33">
        <v>211</v>
      </c>
      <c r="G373" s="127" t="s">
        <v>225</v>
      </c>
      <c r="H373" s="105">
        <v>7085208</v>
      </c>
      <c r="I373" s="79">
        <v>21000702</v>
      </c>
      <c r="J373" s="127" t="s">
        <v>1191</v>
      </c>
      <c r="K373" s="127">
        <v>600</v>
      </c>
      <c r="L373" s="127" t="s">
        <v>127</v>
      </c>
      <c r="M373" s="127">
        <v>0.23</v>
      </c>
      <c r="N373" s="107">
        <v>0.24</v>
      </c>
      <c r="O373" s="184">
        <v>0</v>
      </c>
      <c r="P373" s="129">
        <v>0.47</v>
      </c>
      <c r="Q373" s="181">
        <v>-4</v>
      </c>
      <c r="R373" s="112">
        <v>40701</v>
      </c>
      <c r="S373" s="113">
        <v>-16.61</v>
      </c>
      <c r="T373" s="112">
        <v>40701</v>
      </c>
      <c r="U373" s="113">
        <v>-17.079999999999998</v>
      </c>
      <c r="V373" s="130" t="s">
        <v>105</v>
      </c>
      <c r="W373" s="115" t="s">
        <v>109</v>
      </c>
      <c r="X373" s="192">
        <v>40697</v>
      </c>
      <c r="Y373" s="134" t="s">
        <v>303</v>
      </c>
      <c r="Z373" s="116"/>
      <c r="AA373" s="117"/>
      <c r="AB373" s="118"/>
      <c r="AC373" s="182"/>
      <c r="AD373" s="182"/>
      <c r="AE373" s="74"/>
      <c r="AF373" s="31">
        <v>600</v>
      </c>
      <c r="AG373" s="119"/>
      <c r="AH373" s="119"/>
      <c r="AI373" s="119"/>
      <c r="AJ373" s="119"/>
      <c r="AK373" s="119">
        <v>11002269</v>
      </c>
      <c r="AL373" s="119" t="s">
        <v>1192</v>
      </c>
      <c r="AM373" s="118" t="s">
        <v>27</v>
      </c>
      <c r="AN373" s="120">
        <v>2500</v>
      </c>
      <c r="AO373" s="121"/>
      <c r="AP373" s="122" t="s">
        <v>183</v>
      </c>
      <c r="AQ373" s="51">
        <v>4112</v>
      </c>
      <c r="AR373" s="68">
        <v>23</v>
      </c>
      <c r="AS373" s="123" t="s">
        <v>890</v>
      </c>
      <c r="AT373" s="131" t="s">
        <v>132</v>
      </c>
      <c r="AU373" s="131">
        <v>0.75</v>
      </c>
      <c r="AV373" s="131">
        <v>450</v>
      </c>
      <c r="AW373" s="131" t="s">
        <v>183</v>
      </c>
      <c r="AX373" s="183">
        <v>1</v>
      </c>
      <c r="AY373" s="131">
        <v>1</v>
      </c>
      <c r="AZ373" s="131">
        <v>750</v>
      </c>
      <c r="BA373" s="131">
        <v>600</v>
      </c>
      <c r="BB373" s="125">
        <v>2500</v>
      </c>
      <c r="BC373" s="126">
        <v>50</v>
      </c>
      <c r="BD373" s="124" t="s">
        <v>108</v>
      </c>
      <c r="BE373" s="131">
        <v>50</v>
      </c>
      <c r="BF373" s="136"/>
      <c r="BG373" s="131"/>
      <c r="BH373" s="213"/>
      <c r="BI373" s="214"/>
      <c r="BJ373" s="215"/>
      <c r="BK373" s="185"/>
    </row>
    <row r="374" spans="1:63" s="52" customFormat="1" ht="17.100000000000001" customHeight="1">
      <c r="A374" s="43">
        <v>1</v>
      </c>
      <c r="B374" s="43">
        <v>1</v>
      </c>
      <c r="C374" s="79"/>
      <c r="D374" s="79">
        <v>4170</v>
      </c>
      <c r="E374" s="11">
        <v>0</v>
      </c>
      <c r="F374" s="33">
        <v>218</v>
      </c>
      <c r="G374" s="127" t="s">
        <v>225</v>
      </c>
      <c r="H374" s="105">
        <v>7085306</v>
      </c>
      <c r="I374" s="79">
        <v>21000737</v>
      </c>
      <c r="J374" s="127" t="s">
        <v>1193</v>
      </c>
      <c r="K374" s="127">
        <v>588</v>
      </c>
      <c r="L374" s="127" t="s">
        <v>127</v>
      </c>
      <c r="M374" s="127">
        <v>0.23</v>
      </c>
      <c r="N374" s="129">
        <v>0.24</v>
      </c>
      <c r="O374" s="184">
        <v>0</v>
      </c>
      <c r="P374" s="129">
        <v>0.47</v>
      </c>
      <c r="Q374" s="181">
        <v>-4</v>
      </c>
      <c r="R374" s="112">
        <v>40701</v>
      </c>
      <c r="S374" s="113">
        <v>-17.079999999999998</v>
      </c>
      <c r="T374" s="112">
        <v>40701</v>
      </c>
      <c r="U374" s="113">
        <v>-17.55</v>
      </c>
      <c r="V374" s="130" t="s">
        <v>105</v>
      </c>
      <c r="W374" s="115" t="s">
        <v>109</v>
      </c>
      <c r="X374" s="192">
        <v>40697</v>
      </c>
      <c r="Y374" s="132" t="s">
        <v>303</v>
      </c>
      <c r="Z374" s="116"/>
      <c r="AA374" s="117"/>
      <c r="AB374" s="118"/>
      <c r="AC374" s="182"/>
      <c r="AD374" s="182"/>
      <c r="AE374" s="74"/>
      <c r="AF374" s="31">
        <v>588</v>
      </c>
      <c r="AG374" s="119"/>
      <c r="AH374" s="119"/>
      <c r="AI374" s="119"/>
      <c r="AJ374" s="119"/>
      <c r="AK374" s="119">
        <v>11006849</v>
      </c>
      <c r="AL374" s="119" t="s">
        <v>1167</v>
      </c>
      <c r="AM374" s="118" t="s">
        <v>27</v>
      </c>
      <c r="AN374" s="120">
        <v>2502</v>
      </c>
      <c r="AO374" s="121"/>
      <c r="AP374" s="122" t="s">
        <v>183</v>
      </c>
      <c r="AQ374" s="51">
        <v>4170</v>
      </c>
      <c r="AR374" s="68">
        <v>23</v>
      </c>
      <c r="AS374" s="123" t="s">
        <v>890</v>
      </c>
      <c r="AT374" s="131" t="s">
        <v>132</v>
      </c>
      <c r="AU374" s="131">
        <v>0.75</v>
      </c>
      <c r="AV374" s="131">
        <v>441</v>
      </c>
      <c r="AW374" s="131" t="s">
        <v>183</v>
      </c>
      <c r="AX374" s="183">
        <v>40696</v>
      </c>
      <c r="AY374" s="131">
        <v>1</v>
      </c>
      <c r="AZ374" s="131">
        <v>750</v>
      </c>
      <c r="BA374" s="131">
        <v>588</v>
      </c>
      <c r="BB374" s="125">
        <v>2502</v>
      </c>
      <c r="BC374" s="126">
        <v>49</v>
      </c>
      <c r="BD374" s="124" t="s">
        <v>108</v>
      </c>
      <c r="BE374" s="131">
        <v>49</v>
      </c>
      <c r="BF374" s="136" t="s">
        <v>772</v>
      </c>
      <c r="BG374" s="131"/>
      <c r="BH374" s="213"/>
      <c r="BI374" s="214"/>
      <c r="BJ374" s="215"/>
      <c r="BK374" s="185"/>
    </row>
    <row r="375" spans="1:63" s="52" customFormat="1" ht="17.100000000000001" customHeight="1">
      <c r="A375" s="43">
        <v>1</v>
      </c>
      <c r="B375" s="43">
        <v>1</v>
      </c>
      <c r="C375" s="79"/>
      <c r="D375" s="79">
        <v>4178</v>
      </c>
      <c r="E375" s="11">
        <v>0</v>
      </c>
      <c r="F375" s="33">
        <v>513</v>
      </c>
      <c r="G375" s="127" t="s">
        <v>225</v>
      </c>
      <c r="H375" s="105">
        <v>7085308</v>
      </c>
      <c r="I375" s="79">
        <v>21000363</v>
      </c>
      <c r="J375" s="127" t="s">
        <v>1194</v>
      </c>
      <c r="K375" s="127">
        <v>600</v>
      </c>
      <c r="L375" s="127" t="s">
        <v>127</v>
      </c>
      <c r="M375" s="127">
        <v>0.23</v>
      </c>
      <c r="N375" s="107">
        <v>0.24</v>
      </c>
      <c r="O375" s="184">
        <v>0</v>
      </c>
      <c r="P375" s="129">
        <v>0.47</v>
      </c>
      <c r="Q375" s="181">
        <v>-5</v>
      </c>
      <c r="R375" s="112">
        <v>40701</v>
      </c>
      <c r="S375" s="113">
        <v>-17.55</v>
      </c>
      <c r="T375" s="112">
        <v>40701</v>
      </c>
      <c r="U375" s="113">
        <v>-18.02</v>
      </c>
      <c r="V375" s="130" t="s">
        <v>105</v>
      </c>
      <c r="W375" s="115" t="s">
        <v>109</v>
      </c>
      <c r="X375" s="192">
        <v>40696</v>
      </c>
      <c r="Y375" s="134" t="s">
        <v>303</v>
      </c>
      <c r="Z375" s="116"/>
      <c r="AA375" s="117"/>
      <c r="AB375" s="118"/>
      <c r="AC375" s="182"/>
      <c r="AD375" s="182"/>
      <c r="AE375" s="74"/>
      <c r="AF375" s="31">
        <v>600</v>
      </c>
      <c r="AG375" s="119"/>
      <c r="AH375" s="119"/>
      <c r="AI375" s="119"/>
      <c r="AJ375" s="119"/>
      <c r="AK375" s="119">
        <v>11006850</v>
      </c>
      <c r="AL375" s="119" t="s">
        <v>1195</v>
      </c>
      <c r="AM375" s="118" t="s">
        <v>27</v>
      </c>
      <c r="AN375" s="120">
        <v>2500</v>
      </c>
      <c r="AO375" s="121"/>
      <c r="AP375" s="122" t="s">
        <v>183</v>
      </c>
      <c r="AQ375" s="51" t="e">
        <v>#REF!</v>
      </c>
      <c r="AR375" s="68">
        <v>23</v>
      </c>
      <c r="AS375" s="123" t="s">
        <v>890</v>
      </c>
      <c r="AT375" s="131" t="s">
        <v>132</v>
      </c>
      <c r="AU375" s="131">
        <v>0.75</v>
      </c>
      <c r="AV375" s="131">
        <v>450</v>
      </c>
      <c r="AW375" s="131" t="s">
        <v>183</v>
      </c>
      <c r="AX375" s="183">
        <v>40696</v>
      </c>
      <c r="AY375" s="131">
        <v>1</v>
      </c>
      <c r="AZ375" s="131">
        <v>750</v>
      </c>
      <c r="BA375" s="131">
        <v>600</v>
      </c>
      <c r="BB375" s="125">
        <v>2500</v>
      </c>
      <c r="BC375" s="126">
        <v>50</v>
      </c>
      <c r="BD375" s="124" t="s">
        <v>108</v>
      </c>
      <c r="BE375" s="131">
        <v>50</v>
      </c>
      <c r="BF375" s="136" t="s">
        <v>1196</v>
      </c>
      <c r="BG375" s="131"/>
      <c r="BH375" s="213"/>
      <c r="BI375" s="214"/>
      <c r="BJ375" s="215"/>
      <c r="BK375" s="185"/>
    </row>
    <row r="376" spans="1:63" s="52" customFormat="1" ht="17.100000000000001" customHeight="1">
      <c r="A376" s="43">
        <v>0</v>
      </c>
      <c r="B376" s="43">
        <v>0</v>
      </c>
      <c r="C376" s="79"/>
      <c r="D376" s="79" t="s">
        <v>39</v>
      </c>
      <c r="E376" s="11">
        <v>0</v>
      </c>
      <c r="F376" s="33" t="e">
        <v>#N/A</v>
      </c>
      <c r="G376" s="127"/>
      <c r="H376" s="105"/>
      <c r="I376" s="79"/>
      <c r="J376" s="127" t="s">
        <v>370</v>
      </c>
      <c r="K376" s="127"/>
      <c r="L376" s="127"/>
      <c r="M376" s="127"/>
      <c r="N376" s="107">
        <v>0</v>
      </c>
      <c r="O376" s="184">
        <v>0</v>
      </c>
      <c r="P376" s="129">
        <v>0</v>
      </c>
      <c r="Q376" s="181"/>
      <c r="R376" s="112">
        <v>40701</v>
      </c>
      <c r="S376" s="113">
        <v>-18.02</v>
      </c>
      <c r="T376" s="112">
        <v>40701</v>
      </c>
      <c r="U376" s="113">
        <v>-18.02</v>
      </c>
      <c r="V376" s="130"/>
      <c r="W376" s="115"/>
      <c r="X376" s="192"/>
      <c r="Y376" s="134" t="s">
        <v>259</v>
      </c>
      <c r="Z376" s="116"/>
      <c r="AA376" s="117"/>
      <c r="AB376" s="118"/>
      <c r="AC376" s="182"/>
      <c r="AD376" s="182"/>
      <c r="AE376" s="74"/>
      <c r="AF376" s="31">
        <v>0</v>
      </c>
      <c r="AG376" s="119"/>
      <c r="AH376" s="119"/>
      <c r="AI376" s="119"/>
      <c r="AJ376" s="119"/>
      <c r="AK376" s="119"/>
      <c r="AL376" s="119"/>
      <c r="AM376" s="118" t="s">
        <v>27</v>
      </c>
      <c r="AN376" s="120"/>
      <c r="AO376" s="121"/>
      <c r="AP376" s="122">
        <v>0</v>
      </c>
      <c r="AQ376" s="51" t="s">
        <v>39</v>
      </c>
      <c r="AR376" s="68">
        <v>23</v>
      </c>
      <c r="AS376" s="123" t="s">
        <v>890</v>
      </c>
      <c r="AT376" s="131" t="s">
        <v>260</v>
      </c>
      <c r="AU376" s="131"/>
      <c r="AV376" s="131"/>
      <c r="AW376" s="131"/>
      <c r="AX376" s="183"/>
      <c r="AY376" s="131"/>
      <c r="AZ376" s="131"/>
      <c r="BA376" s="131"/>
      <c r="BB376" s="125" t="e">
        <v>#DIV/0!</v>
      </c>
      <c r="BC376" s="126">
        <v>0</v>
      </c>
      <c r="BD376" s="124"/>
      <c r="BE376" s="131">
        <v>0</v>
      </c>
      <c r="BF376" s="136"/>
      <c r="BG376" s="131"/>
      <c r="BH376" s="213"/>
      <c r="BI376" s="214"/>
      <c r="BJ376" s="215"/>
      <c r="BK376" s="185"/>
    </row>
    <row r="377" spans="1:63" s="52" customFormat="1" ht="17.100000000000001" customHeight="1">
      <c r="A377" s="43">
        <v>1</v>
      </c>
      <c r="B377" s="43">
        <v>1</v>
      </c>
      <c r="C377" s="79"/>
      <c r="D377" s="79">
        <v>3180</v>
      </c>
      <c r="E377" s="11">
        <v>0</v>
      </c>
      <c r="F377" s="33">
        <v>238</v>
      </c>
      <c r="G377" s="127" t="s">
        <v>248</v>
      </c>
      <c r="H377" s="105">
        <v>7081663</v>
      </c>
      <c r="I377" s="79">
        <v>12005855</v>
      </c>
      <c r="J377" s="127" t="s">
        <v>463</v>
      </c>
      <c r="K377" s="127">
        <v>34666</v>
      </c>
      <c r="L377" s="127" t="s">
        <v>127</v>
      </c>
      <c r="M377" s="127">
        <v>0.23</v>
      </c>
      <c r="N377" s="107">
        <v>6.93</v>
      </c>
      <c r="O377" s="184">
        <v>0.17</v>
      </c>
      <c r="P377" s="129">
        <v>7.16</v>
      </c>
      <c r="Q377" s="181">
        <v>-1</v>
      </c>
      <c r="R377" s="112">
        <v>40701</v>
      </c>
      <c r="S377" s="113">
        <v>-18.02</v>
      </c>
      <c r="T377" s="112">
        <v>40702</v>
      </c>
      <c r="U377" s="113">
        <v>-1.18</v>
      </c>
      <c r="V377" s="130" t="s">
        <v>105</v>
      </c>
      <c r="W377" s="115" t="s">
        <v>308</v>
      </c>
      <c r="X377" s="192">
        <v>40701</v>
      </c>
      <c r="Y377" s="134" t="s">
        <v>209</v>
      </c>
      <c r="Z377" s="116"/>
      <c r="AA377" s="117"/>
      <c r="AB377" s="118"/>
      <c r="AC377" s="182" t="s">
        <v>464</v>
      </c>
      <c r="AD377" s="182">
        <v>26000</v>
      </c>
      <c r="AE377" s="74"/>
      <c r="AF377" s="31">
        <v>34666</v>
      </c>
      <c r="AG377" s="119"/>
      <c r="AH377" s="119"/>
      <c r="AI377" s="119"/>
      <c r="AJ377" s="119"/>
      <c r="AK377" s="119">
        <v>11007655</v>
      </c>
      <c r="AL377" s="119" t="s">
        <v>201</v>
      </c>
      <c r="AM377" s="118" t="s">
        <v>27</v>
      </c>
      <c r="AN377" s="120">
        <v>5000</v>
      </c>
      <c r="AO377" s="121"/>
      <c r="AP377" s="122" t="s">
        <v>166</v>
      </c>
      <c r="AQ377" s="51">
        <v>3180</v>
      </c>
      <c r="AR377" s="68">
        <v>23</v>
      </c>
      <c r="AS377" s="123" t="s">
        <v>351</v>
      </c>
      <c r="AT377" s="131" t="s">
        <v>132</v>
      </c>
      <c r="AU377" s="131">
        <v>0.75</v>
      </c>
      <c r="AV377" s="131">
        <v>25999.5</v>
      </c>
      <c r="AW377" s="131" t="s">
        <v>166</v>
      </c>
      <c r="AX377" s="183"/>
      <c r="AY377" s="131">
        <v>1</v>
      </c>
      <c r="AZ377" s="131">
        <v>750</v>
      </c>
      <c r="BA377" s="131">
        <v>34666</v>
      </c>
      <c r="BB377" s="125">
        <v>5000</v>
      </c>
      <c r="BC377" s="126">
        <v>2889</v>
      </c>
      <c r="BD377" s="124" t="s">
        <v>108</v>
      </c>
      <c r="BE377" s="131">
        <v>2888.833333</v>
      </c>
      <c r="BF377" s="136"/>
      <c r="BG377" s="131"/>
      <c r="BH377" s="213"/>
      <c r="BI377" s="214"/>
      <c r="BJ377" s="215"/>
      <c r="BK377" s="185"/>
    </row>
    <row r="378" spans="1:63" s="52" customFormat="1" ht="17.100000000000001" customHeight="1">
      <c r="A378" s="43">
        <v>0</v>
      </c>
      <c r="B378" s="43">
        <v>0</v>
      </c>
      <c r="C378" s="79"/>
      <c r="D378" s="79" t="s">
        <v>39</v>
      </c>
      <c r="E378" s="11">
        <v>0</v>
      </c>
      <c r="F378" s="33" t="e">
        <v>#N/A</v>
      </c>
      <c r="G378" s="127"/>
      <c r="H378" s="105"/>
      <c r="I378" s="79"/>
      <c r="J378" s="127" t="s">
        <v>370</v>
      </c>
      <c r="K378" s="127"/>
      <c r="L378" s="127"/>
      <c r="M378" s="127"/>
      <c r="N378" s="107">
        <v>0</v>
      </c>
      <c r="O378" s="184">
        <v>0</v>
      </c>
      <c r="P378" s="129">
        <v>0</v>
      </c>
      <c r="Q378" s="181"/>
      <c r="R378" s="112">
        <v>40702</v>
      </c>
      <c r="S378" s="113">
        <v>-1.18</v>
      </c>
      <c r="T378" s="112">
        <v>40702</v>
      </c>
      <c r="U378" s="113">
        <v>-1.18</v>
      </c>
      <c r="V378" s="130"/>
      <c r="W378" s="115"/>
      <c r="X378" s="192"/>
      <c r="Y378" s="134" t="s">
        <v>259</v>
      </c>
      <c r="Z378" s="116"/>
      <c r="AA378" s="117"/>
      <c r="AB378" s="118"/>
      <c r="AC378" s="182"/>
      <c r="AD378" s="182"/>
      <c r="AE378" s="74"/>
      <c r="AF378" s="31">
        <v>0</v>
      </c>
      <c r="AG378" s="119"/>
      <c r="AH378" s="119"/>
      <c r="AI378" s="119"/>
      <c r="AJ378" s="119"/>
      <c r="AK378" s="119"/>
      <c r="AL378" s="119"/>
      <c r="AM378" s="118" t="s">
        <v>27</v>
      </c>
      <c r="AN378" s="120"/>
      <c r="AO378" s="121"/>
      <c r="AP378" s="122">
        <v>0</v>
      </c>
      <c r="AQ378" s="51"/>
      <c r="AR378" s="68">
        <v>23</v>
      </c>
      <c r="AS378" s="123" t="s">
        <v>890</v>
      </c>
      <c r="AT378" s="131" t="s">
        <v>260</v>
      </c>
      <c r="AU378" s="131"/>
      <c r="AV378" s="131"/>
      <c r="AW378" s="131"/>
      <c r="AX378" s="183"/>
      <c r="AY378" s="131"/>
      <c r="AZ378" s="131"/>
      <c r="BA378" s="131"/>
      <c r="BB378" s="125" t="e">
        <v>#DIV/0!</v>
      </c>
      <c r="BC378" s="126">
        <v>0</v>
      </c>
      <c r="BD378" s="124"/>
      <c r="BE378" s="131">
        <v>0</v>
      </c>
      <c r="BF378" s="136"/>
      <c r="BG378" s="131"/>
      <c r="BH378" s="213"/>
      <c r="BI378" s="214"/>
      <c r="BJ378" s="215"/>
      <c r="BK378" s="185"/>
    </row>
    <row r="379" spans="1:63" s="52" customFormat="1" ht="17.100000000000001" customHeight="1">
      <c r="A379" s="43">
        <v>1</v>
      </c>
      <c r="B379" s="43">
        <v>1</v>
      </c>
      <c r="C379" s="79"/>
      <c r="D379" s="79">
        <v>3145</v>
      </c>
      <c r="E379" s="11">
        <v>0</v>
      </c>
      <c r="F379" s="33">
        <v>101</v>
      </c>
      <c r="G379" s="127" t="s">
        <v>182</v>
      </c>
      <c r="H379" s="105">
        <v>7083874</v>
      </c>
      <c r="I379" s="79">
        <v>10042768</v>
      </c>
      <c r="J379" s="127" t="s">
        <v>298</v>
      </c>
      <c r="K379" s="127">
        <v>70</v>
      </c>
      <c r="L379" s="127" t="s">
        <v>104</v>
      </c>
      <c r="M379" s="127">
        <v>0.23</v>
      </c>
      <c r="N379" s="107">
        <v>0.34</v>
      </c>
      <c r="O379" s="184">
        <v>0</v>
      </c>
      <c r="P379" s="129">
        <v>0.56999999999999995</v>
      </c>
      <c r="Q379" s="181">
        <v>-6</v>
      </c>
      <c r="R379" s="112">
        <v>40702</v>
      </c>
      <c r="S379" s="113">
        <v>-1.18</v>
      </c>
      <c r="T379" s="112">
        <v>40702</v>
      </c>
      <c r="U379" s="113">
        <v>-1.75</v>
      </c>
      <c r="V379" s="130" t="s">
        <v>105</v>
      </c>
      <c r="W379" s="115" t="s">
        <v>1197</v>
      </c>
      <c r="X379" s="192">
        <v>40696</v>
      </c>
      <c r="Y379" s="134" t="s">
        <v>352</v>
      </c>
      <c r="Z379" s="116"/>
      <c r="AA379" s="117"/>
      <c r="AB379" s="118"/>
      <c r="AC379" s="182"/>
      <c r="AD379" s="182"/>
      <c r="AE379" s="74"/>
      <c r="AF379" s="31">
        <v>840</v>
      </c>
      <c r="AG379" s="119"/>
      <c r="AH379" s="119"/>
      <c r="AI379" s="119"/>
      <c r="AJ379" s="119"/>
      <c r="AK379" s="119"/>
      <c r="AL379" s="119"/>
      <c r="AM379" s="118" t="s">
        <v>27</v>
      </c>
      <c r="AN379" s="120">
        <v>2500</v>
      </c>
      <c r="AO379" s="121"/>
      <c r="AP379" s="122" t="s">
        <v>183</v>
      </c>
      <c r="AQ379" s="51">
        <v>3145</v>
      </c>
      <c r="AR379" s="68">
        <v>23</v>
      </c>
      <c r="AS379" s="123" t="s">
        <v>371</v>
      </c>
      <c r="AT379" s="131" t="s">
        <v>132</v>
      </c>
      <c r="AU379" s="131">
        <v>9</v>
      </c>
      <c r="AV379" s="131">
        <v>630</v>
      </c>
      <c r="AW379" s="131" t="s">
        <v>183</v>
      </c>
      <c r="AX379" s="183"/>
      <c r="AY379" s="131">
        <v>12</v>
      </c>
      <c r="AZ379" s="131">
        <v>750</v>
      </c>
      <c r="BA379" s="131">
        <v>840</v>
      </c>
      <c r="BB379" s="125">
        <v>2500</v>
      </c>
      <c r="BC379" s="126">
        <v>70</v>
      </c>
      <c r="BD379" s="124" t="s">
        <v>108</v>
      </c>
      <c r="BE379" s="131">
        <v>70</v>
      </c>
      <c r="BF379" s="136"/>
      <c r="BG379" s="131"/>
      <c r="BH379" s="213"/>
      <c r="BI379" s="214"/>
      <c r="BJ379" s="215"/>
      <c r="BK379" s="185"/>
    </row>
    <row r="380" spans="1:63" s="52" customFormat="1" ht="17.100000000000001" customHeight="1">
      <c r="A380" s="43">
        <v>1</v>
      </c>
      <c r="B380" s="43">
        <v>1</v>
      </c>
      <c r="C380" s="79"/>
      <c r="D380" s="79">
        <v>1101</v>
      </c>
      <c r="E380" s="11">
        <v>0</v>
      </c>
      <c r="F380" s="33">
        <v>4</v>
      </c>
      <c r="G380" s="127" t="s">
        <v>225</v>
      </c>
      <c r="H380" s="105">
        <v>1273672</v>
      </c>
      <c r="I380" s="79">
        <v>10050537</v>
      </c>
      <c r="J380" s="127" t="s">
        <v>1198</v>
      </c>
      <c r="K380" s="127">
        <v>330</v>
      </c>
      <c r="L380" s="127" t="s">
        <v>104</v>
      </c>
      <c r="M380" s="127">
        <v>0.23</v>
      </c>
      <c r="N380" s="107">
        <v>1.58</v>
      </c>
      <c r="O380" s="184">
        <v>0</v>
      </c>
      <c r="P380" s="129">
        <v>1.81</v>
      </c>
      <c r="Q380" s="181">
        <v>-1</v>
      </c>
      <c r="R380" s="112">
        <v>40702</v>
      </c>
      <c r="S380" s="113">
        <v>-1.75</v>
      </c>
      <c r="T380" s="112">
        <v>40702</v>
      </c>
      <c r="U380" s="113">
        <v>-3.56</v>
      </c>
      <c r="V380" s="130" t="s">
        <v>105</v>
      </c>
      <c r="W380" s="115" t="s">
        <v>109</v>
      </c>
      <c r="X380" s="192">
        <v>40701</v>
      </c>
      <c r="Y380" s="134" t="s">
        <v>362</v>
      </c>
      <c r="Z380" s="116"/>
      <c r="AA380" s="117"/>
      <c r="AB380" s="118"/>
      <c r="AC380" s="182"/>
      <c r="AD380" s="182"/>
      <c r="AE380" s="74"/>
      <c r="AF380" s="31">
        <v>3960</v>
      </c>
      <c r="AG380" s="119"/>
      <c r="AH380" s="119"/>
      <c r="AI380" s="119"/>
      <c r="AJ380" s="119"/>
      <c r="AK380" s="119">
        <v>11001965</v>
      </c>
      <c r="AL380" s="119" t="s">
        <v>1199</v>
      </c>
      <c r="AM380" s="118" t="s">
        <v>27</v>
      </c>
      <c r="AN380" s="120">
        <v>2500</v>
      </c>
      <c r="AO380" s="121"/>
      <c r="AP380" s="122" t="s">
        <v>183</v>
      </c>
      <c r="AQ380" s="51">
        <v>1101</v>
      </c>
      <c r="AR380" s="68">
        <v>23</v>
      </c>
      <c r="AS380" s="123" t="s">
        <v>890</v>
      </c>
      <c r="AT380" s="131" t="s">
        <v>132</v>
      </c>
      <c r="AU380" s="131">
        <v>9</v>
      </c>
      <c r="AV380" s="131">
        <v>2970</v>
      </c>
      <c r="AW380" s="131" t="s">
        <v>183</v>
      </c>
      <c r="AX380" s="183">
        <v>40696</v>
      </c>
      <c r="AY380" s="131">
        <v>12</v>
      </c>
      <c r="AZ380" s="131">
        <v>750</v>
      </c>
      <c r="BA380" s="131">
        <v>3960</v>
      </c>
      <c r="BB380" s="125">
        <v>2500</v>
      </c>
      <c r="BC380" s="126">
        <v>330</v>
      </c>
      <c r="BD380" s="124" t="s">
        <v>108</v>
      </c>
      <c r="BE380" s="131">
        <v>330</v>
      </c>
      <c r="BF380" s="136" t="s">
        <v>1200</v>
      </c>
      <c r="BG380" s="131"/>
      <c r="BH380" s="213"/>
      <c r="BI380" s="214"/>
      <c r="BJ380" s="215"/>
      <c r="BK380" s="185"/>
    </row>
    <row r="381" spans="1:63" s="52" customFormat="1" ht="17.100000000000001" customHeight="1">
      <c r="A381" s="43">
        <v>1</v>
      </c>
      <c r="B381" s="43">
        <v>1</v>
      </c>
      <c r="C381" s="79"/>
      <c r="D381" s="79">
        <v>1103</v>
      </c>
      <c r="E381" s="11">
        <v>0</v>
      </c>
      <c r="F381" s="33">
        <v>6</v>
      </c>
      <c r="G381" s="127" t="s">
        <v>225</v>
      </c>
      <c r="H381" s="105">
        <v>1274252</v>
      </c>
      <c r="I381" s="79">
        <v>10048624</v>
      </c>
      <c r="J381" s="127" t="s">
        <v>470</v>
      </c>
      <c r="K381" s="127">
        <v>44</v>
      </c>
      <c r="L381" s="127" t="s">
        <v>104</v>
      </c>
      <c r="M381" s="127">
        <v>0.23</v>
      </c>
      <c r="N381" s="107">
        <v>0.21</v>
      </c>
      <c r="O381" s="184">
        <v>0</v>
      </c>
      <c r="P381" s="129">
        <v>0.44</v>
      </c>
      <c r="Q381" s="181">
        <v>0</v>
      </c>
      <c r="R381" s="112">
        <v>40702</v>
      </c>
      <c r="S381" s="113">
        <v>-3.56</v>
      </c>
      <c r="T381" s="112">
        <v>40702</v>
      </c>
      <c r="U381" s="113">
        <v>-4</v>
      </c>
      <c r="V381" s="130" t="s">
        <v>105</v>
      </c>
      <c r="W381" s="115"/>
      <c r="X381" s="192">
        <v>40702</v>
      </c>
      <c r="Y381" s="134" t="s">
        <v>352</v>
      </c>
      <c r="Z381" s="116"/>
      <c r="AA381" s="117"/>
      <c r="AB381" s="118"/>
      <c r="AC381" s="182"/>
      <c r="AD381" s="182"/>
      <c r="AE381" s="74"/>
      <c r="AF381" s="31">
        <v>528</v>
      </c>
      <c r="AG381" s="119"/>
      <c r="AH381" s="119"/>
      <c r="AI381" s="119"/>
      <c r="AJ381" s="119"/>
      <c r="AK381" s="119">
        <v>11007656</v>
      </c>
      <c r="AL381" s="119" t="s">
        <v>217</v>
      </c>
      <c r="AM381" s="118" t="s">
        <v>27</v>
      </c>
      <c r="AN381" s="120">
        <v>2502</v>
      </c>
      <c r="AO381" s="121"/>
      <c r="AP381" s="122" t="s">
        <v>183</v>
      </c>
      <c r="AQ381" s="51">
        <v>1103</v>
      </c>
      <c r="AR381" s="68">
        <v>23</v>
      </c>
      <c r="AS381" s="123" t="s">
        <v>351</v>
      </c>
      <c r="AT381" s="131" t="s">
        <v>132</v>
      </c>
      <c r="AU381" s="131">
        <v>9</v>
      </c>
      <c r="AV381" s="131">
        <v>396</v>
      </c>
      <c r="AW381" s="131" t="s">
        <v>183</v>
      </c>
      <c r="AX381" s="183"/>
      <c r="AY381" s="131">
        <v>12</v>
      </c>
      <c r="AZ381" s="131">
        <v>750</v>
      </c>
      <c r="BA381" s="131">
        <v>528</v>
      </c>
      <c r="BB381" s="125">
        <v>2502</v>
      </c>
      <c r="BC381" s="126">
        <v>44</v>
      </c>
      <c r="BD381" s="124" t="s">
        <v>108</v>
      </c>
      <c r="BE381" s="131">
        <v>44</v>
      </c>
      <c r="BF381" s="136"/>
      <c r="BG381" s="131"/>
      <c r="BH381" s="213"/>
      <c r="BI381" s="214"/>
      <c r="BJ381" s="215"/>
      <c r="BK381" s="185"/>
    </row>
    <row r="382" spans="1:63" s="52" customFormat="1" ht="17.100000000000001" customHeight="1">
      <c r="A382" s="43">
        <v>1</v>
      </c>
      <c r="B382" s="43">
        <v>1</v>
      </c>
      <c r="C382" s="79"/>
      <c r="D382" s="79">
        <v>1103</v>
      </c>
      <c r="E382" s="11">
        <v>0</v>
      </c>
      <c r="F382" s="33">
        <v>6</v>
      </c>
      <c r="G382" s="127" t="s">
        <v>225</v>
      </c>
      <c r="H382" s="105">
        <v>1274022</v>
      </c>
      <c r="I382" s="79">
        <v>10048600</v>
      </c>
      <c r="J382" s="127" t="s">
        <v>487</v>
      </c>
      <c r="K382" s="127">
        <v>154</v>
      </c>
      <c r="L382" s="127" t="s">
        <v>104</v>
      </c>
      <c r="M382" s="127">
        <v>0.23</v>
      </c>
      <c r="N382" s="107">
        <v>0.37</v>
      </c>
      <c r="O382" s="184">
        <v>0</v>
      </c>
      <c r="P382" s="129">
        <v>0.6</v>
      </c>
      <c r="Q382" s="181">
        <v>2</v>
      </c>
      <c r="R382" s="112">
        <v>40702</v>
      </c>
      <c r="S382" s="113">
        <v>-4</v>
      </c>
      <c r="T382" s="112">
        <v>40702</v>
      </c>
      <c r="U382" s="113">
        <v>-4.5999999999999996</v>
      </c>
      <c r="V382" s="130" t="s">
        <v>105</v>
      </c>
      <c r="W382" s="115"/>
      <c r="X382" s="192">
        <v>40704</v>
      </c>
      <c r="Y382" s="132" t="s">
        <v>352</v>
      </c>
      <c r="Z382" s="116"/>
      <c r="AA382" s="117"/>
      <c r="AB382" s="118"/>
      <c r="AC382" s="182"/>
      <c r="AD382" s="182"/>
      <c r="AE382" s="74"/>
      <c r="AF382" s="31">
        <v>924</v>
      </c>
      <c r="AG382" s="119"/>
      <c r="AH382" s="119"/>
      <c r="AI382" s="119"/>
      <c r="AJ382" s="119"/>
      <c r="AK382" s="119">
        <v>11007656</v>
      </c>
      <c r="AL382" s="119" t="s">
        <v>217</v>
      </c>
      <c r="AM382" s="118" t="s">
        <v>27</v>
      </c>
      <c r="AN382" s="120">
        <v>2497</v>
      </c>
      <c r="AO382" s="121"/>
      <c r="AP382" s="122" t="s">
        <v>183</v>
      </c>
      <c r="AQ382" s="51"/>
      <c r="AR382" s="68">
        <v>23</v>
      </c>
      <c r="AS382" s="123" t="s">
        <v>351</v>
      </c>
      <c r="AT382" s="131" t="s">
        <v>113</v>
      </c>
      <c r="AU382" s="131">
        <v>4.5</v>
      </c>
      <c r="AV382" s="131">
        <v>693</v>
      </c>
      <c r="AW382" s="131" t="s">
        <v>183</v>
      </c>
      <c r="AX382" s="183"/>
      <c r="AY382" s="131">
        <v>6</v>
      </c>
      <c r="AZ382" s="131">
        <v>750</v>
      </c>
      <c r="BA382" s="131">
        <v>924</v>
      </c>
      <c r="BB382" s="125">
        <v>2497</v>
      </c>
      <c r="BC382" s="126">
        <v>77</v>
      </c>
      <c r="BD382" s="124" t="s">
        <v>108</v>
      </c>
      <c r="BE382" s="131">
        <v>154</v>
      </c>
      <c r="BF382" s="136"/>
      <c r="BG382" s="131"/>
      <c r="BH382" s="213"/>
      <c r="BI382" s="214"/>
      <c r="BJ382" s="215"/>
      <c r="BK382" s="185"/>
    </row>
    <row r="383" spans="1:63" s="52" customFormat="1" ht="17.100000000000001" customHeight="1">
      <c r="A383" s="43">
        <v>1</v>
      </c>
      <c r="B383" s="43">
        <v>1</v>
      </c>
      <c r="C383" s="79"/>
      <c r="D383" s="79">
        <v>1103</v>
      </c>
      <c r="E383" s="11">
        <v>0</v>
      </c>
      <c r="F383" s="33">
        <v>6</v>
      </c>
      <c r="G383" s="127" t="s">
        <v>225</v>
      </c>
      <c r="H383" s="105">
        <v>1274274</v>
      </c>
      <c r="I383" s="79">
        <v>10048626</v>
      </c>
      <c r="J383" s="127" t="s">
        <v>488</v>
      </c>
      <c r="K383" s="127">
        <v>55</v>
      </c>
      <c r="L383" s="127" t="s">
        <v>104</v>
      </c>
      <c r="M383" s="127">
        <v>0.23</v>
      </c>
      <c r="N383" s="107">
        <v>0.26</v>
      </c>
      <c r="O383" s="184">
        <v>0</v>
      </c>
      <c r="P383" s="129">
        <v>0.49</v>
      </c>
      <c r="Q383" s="181">
        <v>2</v>
      </c>
      <c r="R383" s="112">
        <v>40702</v>
      </c>
      <c r="S383" s="113">
        <v>-4.5999999999999996</v>
      </c>
      <c r="T383" s="112">
        <v>40702</v>
      </c>
      <c r="U383" s="113">
        <v>-5.09</v>
      </c>
      <c r="V383" s="130" t="s">
        <v>105</v>
      </c>
      <c r="W383" s="115" t="s">
        <v>109</v>
      </c>
      <c r="X383" s="192">
        <v>40704</v>
      </c>
      <c r="Y383" s="134" t="s">
        <v>352</v>
      </c>
      <c r="Z383" s="116"/>
      <c r="AA383" s="117"/>
      <c r="AB383" s="118"/>
      <c r="AC383" s="182"/>
      <c r="AD383" s="182"/>
      <c r="AE383" s="74"/>
      <c r="AF383" s="31">
        <v>660</v>
      </c>
      <c r="AG383" s="119"/>
      <c r="AH383" s="119"/>
      <c r="AI383" s="119"/>
      <c r="AJ383" s="119"/>
      <c r="AK383" s="119">
        <v>11007656</v>
      </c>
      <c r="AL383" s="119" t="s">
        <v>217</v>
      </c>
      <c r="AM383" s="118" t="s">
        <v>27</v>
      </c>
      <c r="AN383" s="120">
        <v>2500</v>
      </c>
      <c r="AO383" s="121"/>
      <c r="AP383" s="122" t="s">
        <v>183</v>
      </c>
      <c r="AQ383" s="51">
        <v>1103</v>
      </c>
      <c r="AR383" s="68">
        <v>23</v>
      </c>
      <c r="AS383" s="123" t="s">
        <v>351</v>
      </c>
      <c r="AT383" s="131" t="s">
        <v>113</v>
      </c>
      <c r="AU383" s="131">
        <v>9</v>
      </c>
      <c r="AV383" s="131">
        <v>495</v>
      </c>
      <c r="AW383" s="131" t="s">
        <v>183</v>
      </c>
      <c r="AX383" s="183">
        <v>1</v>
      </c>
      <c r="AY383" s="131">
        <v>12</v>
      </c>
      <c r="AZ383" s="131">
        <v>750</v>
      </c>
      <c r="BA383" s="131">
        <v>660</v>
      </c>
      <c r="BB383" s="125">
        <v>2500</v>
      </c>
      <c r="BC383" s="126">
        <v>55</v>
      </c>
      <c r="BD383" s="124" t="s">
        <v>108</v>
      </c>
      <c r="BE383" s="131">
        <v>55</v>
      </c>
      <c r="BF383" s="136" t="s">
        <v>489</v>
      </c>
      <c r="BG383" s="131"/>
      <c r="BH383" s="213"/>
      <c r="BI383" s="214"/>
      <c r="BJ383" s="215"/>
      <c r="BK383" s="185"/>
    </row>
    <row r="384" spans="1:63" s="52" customFormat="1" ht="17.100000000000001" customHeight="1">
      <c r="A384" s="43">
        <v>1</v>
      </c>
      <c r="B384" s="43">
        <v>3</v>
      </c>
      <c r="C384" s="79"/>
      <c r="D384" s="79">
        <v>1107</v>
      </c>
      <c r="E384" s="11">
        <v>0</v>
      </c>
      <c r="F384" s="33">
        <v>69</v>
      </c>
      <c r="G384" s="127" t="s">
        <v>225</v>
      </c>
      <c r="H384" s="105">
        <v>1272510</v>
      </c>
      <c r="I384" s="79">
        <v>10050972</v>
      </c>
      <c r="J384" s="127" t="s">
        <v>490</v>
      </c>
      <c r="K384" s="127">
        <v>140</v>
      </c>
      <c r="L384" s="127" t="s">
        <v>104</v>
      </c>
      <c r="M384" s="127">
        <v>0.23</v>
      </c>
      <c r="N384" s="107">
        <v>0.67</v>
      </c>
      <c r="O384" s="184">
        <v>0</v>
      </c>
      <c r="P384" s="129">
        <v>0.9</v>
      </c>
      <c r="Q384" s="181">
        <v>2</v>
      </c>
      <c r="R384" s="112">
        <v>40702</v>
      </c>
      <c r="S384" s="113">
        <v>-5.09</v>
      </c>
      <c r="T384" s="112">
        <v>40702</v>
      </c>
      <c r="U384" s="113">
        <v>-5.99</v>
      </c>
      <c r="V384" s="130" t="s">
        <v>105</v>
      </c>
      <c r="W384" s="115"/>
      <c r="X384" s="192">
        <v>40704</v>
      </c>
      <c r="Y384" s="134" t="s">
        <v>303</v>
      </c>
      <c r="Z384" s="116"/>
      <c r="AA384" s="117"/>
      <c r="AB384" s="118"/>
      <c r="AC384" s="182"/>
      <c r="AD384" s="182"/>
      <c r="AE384" s="74"/>
      <c r="AF384" s="31">
        <v>1680</v>
      </c>
      <c r="AG384" s="119"/>
      <c r="AH384" s="119"/>
      <c r="AI384" s="119"/>
      <c r="AJ384" s="119"/>
      <c r="AK384" s="119"/>
      <c r="AL384" s="119"/>
      <c r="AM384" s="118" t="s">
        <v>27</v>
      </c>
      <c r="AN384" s="120">
        <v>2500</v>
      </c>
      <c r="AO384" s="121"/>
      <c r="AP384" s="122" t="s">
        <v>183</v>
      </c>
      <c r="AQ384" s="51">
        <v>1107</v>
      </c>
      <c r="AR384" s="68">
        <v>23</v>
      </c>
      <c r="AS384" s="123" t="s">
        <v>332</v>
      </c>
      <c r="AT384" s="131" t="s">
        <v>113</v>
      </c>
      <c r="AU384" s="131">
        <v>9</v>
      </c>
      <c r="AV384" s="131">
        <v>1260</v>
      </c>
      <c r="AW384" s="131" t="s">
        <v>183</v>
      </c>
      <c r="AX384" s="183"/>
      <c r="AY384" s="131">
        <v>12</v>
      </c>
      <c r="AZ384" s="131">
        <v>750</v>
      </c>
      <c r="BA384" s="131">
        <v>1680</v>
      </c>
      <c r="BB384" s="125">
        <v>2500</v>
      </c>
      <c r="BC384" s="126">
        <v>140</v>
      </c>
      <c r="BD384" s="124" t="s">
        <v>108</v>
      </c>
      <c r="BE384" s="131">
        <v>140</v>
      </c>
      <c r="BF384" s="136"/>
      <c r="BG384" s="131"/>
      <c r="BH384" s="213"/>
      <c r="BI384" s="214"/>
      <c r="BJ384" s="215"/>
      <c r="BK384" s="185"/>
    </row>
    <row r="385" spans="1:63" s="52" customFormat="1" ht="17.100000000000001" customHeight="1">
      <c r="A385" s="43">
        <v>0</v>
      </c>
      <c r="B385" s="43">
        <v>0</v>
      </c>
      <c r="C385" s="79"/>
      <c r="D385" s="79" t="s">
        <v>39</v>
      </c>
      <c r="E385" s="11">
        <v>0</v>
      </c>
      <c r="F385" s="33" t="e">
        <v>#N/A</v>
      </c>
      <c r="G385" s="127"/>
      <c r="H385" s="105"/>
      <c r="I385" s="79"/>
      <c r="J385" s="127" t="s">
        <v>370</v>
      </c>
      <c r="K385" s="127"/>
      <c r="L385" s="127"/>
      <c r="M385" s="127"/>
      <c r="N385" s="107">
        <v>0</v>
      </c>
      <c r="O385" s="184">
        <v>0</v>
      </c>
      <c r="P385" s="129">
        <v>0</v>
      </c>
      <c r="Q385" s="181"/>
      <c r="R385" s="112">
        <v>40702</v>
      </c>
      <c r="S385" s="113">
        <v>-5.99</v>
      </c>
      <c r="T385" s="112">
        <v>40702</v>
      </c>
      <c r="U385" s="113">
        <v>-5.99</v>
      </c>
      <c r="V385" s="130"/>
      <c r="W385" s="115"/>
      <c r="X385" s="192"/>
      <c r="Y385" s="134" t="s">
        <v>259</v>
      </c>
      <c r="Z385" s="116"/>
      <c r="AA385" s="117"/>
      <c r="AB385" s="118"/>
      <c r="AC385" s="182"/>
      <c r="AD385" s="182"/>
      <c r="AE385" s="74"/>
      <c r="AF385" s="31">
        <v>0</v>
      </c>
      <c r="AG385" s="119"/>
      <c r="AH385" s="119"/>
      <c r="AI385" s="119"/>
      <c r="AJ385" s="119"/>
      <c r="AK385" s="119"/>
      <c r="AL385" s="119"/>
      <c r="AM385" s="118" t="s">
        <v>27</v>
      </c>
      <c r="AN385" s="120"/>
      <c r="AO385" s="121"/>
      <c r="AP385" s="122">
        <v>0</v>
      </c>
      <c r="AQ385" s="51" t="s">
        <v>39</v>
      </c>
      <c r="AR385" s="68">
        <v>23</v>
      </c>
      <c r="AS385" s="123" t="s">
        <v>890</v>
      </c>
      <c r="AT385" s="131" t="s">
        <v>260</v>
      </c>
      <c r="AU385" s="131"/>
      <c r="AV385" s="131"/>
      <c r="AW385" s="131"/>
      <c r="AX385" s="183"/>
      <c r="AY385" s="131"/>
      <c r="AZ385" s="131"/>
      <c r="BA385" s="131"/>
      <c r="BB385" s="125" t="e">
        <v>#DIV/0!</v>
      </c>
      <c r="BC385" s="126">
        <v>0</v>
      </c>
      <c r="BD385" s="124"/>
      <c r="BE385" s="131">
        <v>0</v>
      </c>
      <c r="BF385" s="136"/>
      <c r="BG385" s="131"/>
      <c r="BH385" s="213"/>
      <c r="BI385" s="214"/>
      <c r="BJ385" s="215"/>
      <c r="BK385" s="185"/>
    </row>
    <row r="386" spans="1:63" s="52" customFormat="1" ht="17.100000000000001" customHeight="1">
      <c r="A386" s="43">
        <v>1</v>
      </c>
      <c r="B386" s="43">
        <v>1</v>
      </c>
      <c r="C386" s="79"/>
      <c r="D386" s="79">
        <v>2174</v>
      </c>
      <c r="E386" s="11">
        <v>0</v>
      </c>
      <c r="F386" s="33">
        <v>361</v>
      </c>
      <c r="G386" s="127" t="s">
        <v>180</v>
      </c>
      <c r="H386" s="105">
        <v>1268994</v>
      </c>
      <c r="I386" s="79">
        <v>10046300</v>
      </c>
      <c r="J386" s="127" t="s">
        <v>1201</v>
      </c>
      <c r="K386" s="127">
        <v>2222</v>
      </c>
      <c r="L386" s="127" t="s">
        <v>104</v>
      </c>
      <c r="M386" s="127">
        <v>0.23</v>
      </c>
      <c r="N386" s="107">
        <v>2.96</v>
      </c>
      <c r="O386" s="184">
        <v>0.17</v>
      </c>
      <c r="P386" s="129">
        <v>3.19</v>
      </c>
      <c r="Q386" s="181">
        <v>0</v>
      </c>
      <c r="R386" s="112">
        <v>40702</v>
      </c>
      <c r="S386" s="113">
        <v>-5.99</v>
      </c>
      <c r="T386" s="112">
        <v>40702</v>
      </c>
      <c r="U386" s="113">
        <v>-9.18</v>
      </c>
      <c r="V386" s="130" t="s">
        <v>147</v>
      </c>
      <c r="W386" s="115" t="s">
        <v>133</v>
      </c>
      <c r="X386" s="192">
        <v>40702</v>
      </c>
      <c r="Y386" s="134" t="s">
        <v>209</v>
      </c>
      <c r="Z386" s="116"/>
      <c r="AA386" s="117"/>
      <c r="AB386" s="118"/>
      <c r="AC386" s="182" t="s">
        <v>1202</v>
      </c>
      <c r="AD386" s="182">
        <v>9999</v>
      </c>
      <c r="AE386" s="74"/>
      <c r="AF386" s="31">
        <v>13332</v>
      </c>
      <c r="AG386" s="119">
        <v>11004111</v>
      </c>
      <c r="AH386" s="119" t="s">
        <v>467</v>
      </c>
      <c r="AI386" s="119">
        <v>11005645</v>
      </c>
      <c r="AJ386" s="119" t="s">
        <v>1203</v>
      </c>
      <c r="AK386" s="119">
        <v>11005647</v>
      </c>
      <c r="AL386" s="119" t="s">
        <v>1204</v>
      </c>
      <c r="AM386" s="118" t="s">
        <v>27</v>
      </c>
      <c r="AN386" s="120">
        <v>4500</v>
      </c>
      <c r="AO386" s="121"/>
      <c r="AP386" s="122" t="s">
        <v>106</v>
      </c>
      <c r="AQ386" s="51">
        <v>2174</v>
      </c>
      <c r="AR386" s="68">
        <v>23</v>
      </c>
      <c r="AS386" s="123" t="s">
        <v>890</v>
      </c>
      <c r="AT386" s="131" t="s">
        <v>132</v>
      </c>
      <c r="AU386" s="131">
        <v>4.5</v>
      </c>
      <c r="AV386" s="131">
        <v>9999</v>
      </c>
      <c r="AW386" s="131" t="s">
        <v>106</v>
      </c>
      <c r="AX386" s="183">
        <v>40700</v>
      </c>
      <c r="AY386" s="131">
        <v>6</v>
      </c>
      <c r="AZ386" s="131">
        <v>750</v>
      </c>
      <c r="BA386" s="131">
        <v>13332</v>
      </c>
      <c r="BB386" s="125">
        <v>4500</v>
      </c>
      <c r="BC386" s="126">
        <v>1111</v>
      </c>
      <c r="BD386" s="124" t="s">
        <v>108</v>
      </c>
      <c r="BE386" s="131">
        <v>2222</v>
      </c>
      <c r="BF386" s="136" t="s">
        <v>1205</v>
      </c>
      <c r="BG386" s="131"/>
      <c r="BH386" s="213"/>
      <c r="BI386" s="214"/>
      <c r="BJ386" s="215"/>
      <c r="BK386" s="185"/>
    </row>
    <row r="387" spans="1:63" s="52" customFormat="1" ht="17.100000000000001" customHeight="1">
      <c r="A387" s="43">
        <v>1</v>
      </c>
      <c r="B387" s="43">
        <v>1</v>
      </c>
      <c r="C387" s="79"/>
      <c r="D387" s="79">
        <v>4112</v>
      </c>
      <c r="E387" s="11">
        <v>0</v>
      </c>
      <c r="F387" s="33">
        <v>211</v>
      </c>
      <c r="G387" s="127" t="s">
        <v>248</v>
      </c>
      <c r="H387" s="105">
        <v>7083470</v>
      </c>
      <c r="I387" s="79">
        <v>12006775</v>
      </c>
      <c r="J387" s="127" t="s">
        <v>1206</v>
      </c>
      <c r="K387" s="127">
        <v>33333</v>
      </c>
      <c r="L387" s="127" t="s">
        <v>127</v>
      </c>
      <c r="M387" s="127">
        <v>0.23</v>
      </c>
      <c r="N387" s="107">
        <v>4.17</v>
      </c>
      <c r="O387" s="184">
        <v>0.17</v>
      </c>
      <c r="P387" s="129">
        <v>4.4000000000000004</v>
      </c>
      <c r="Q387" s="181">
        <v>0</v>
      </c>
      <c r="R387" s="112">
        <v>40702</v>
      </c>
      <c r="S387" s="113">
        <v>-9.18</v>
      </c>
      <c r="T387" s="112">
        <v>40702</v>
      </c>
      <c r="U387" s="113">
        <v>-13.58</v>
      </c>
      <c r="V387" s="130" t="s">
        <v>105</v>
      </c>
      <c r="W387" s="115" t="s">
        <v>109</v>
      </c>
      <c r="X387" s="192">
        <v>40702</v>
      </c>
      <c r="Y387" s="134" t="s">
        <v>209</v>
      </c>
      <c r="Z387" s="116"/>
      <c r="AA387" s="117"/>
      <c r="AB387" s="118"/>
      <c r="AC387" s="182" t="s">
        <v>1207</v>
      </c>
      <c r="AD387" s="182">
        <v>25000</v>
      </c>
      <c r="AE387" s="74"/>
      <c r="AF387" s="31">
        <v>33333</v>
      </c>
      <c r="AG387" s="119">
        <v>11005395</v>
      </c>
      <c r="AH387" s="119" t="s">
        <v>1208</v>
      </c>
      <c r="AI387" s="119">
        <v>11003914</v>
      </c>
      <c r="AJ387" s="119" t="s">
        <v>1209</v>
      </c>
      <c r="AK387" s="119"/>
      <c r="AL387" s="119"/>
      <c r="AM387" s="118" t="s">
        <v>27</v>
      </c>
      <c r="AN387" s="120">
        <v>7999</v>
      </c>
      <c r="AO387" s="121"/>
      <c r="AP387" s="122" t="s">
        <v>166</v>
      </c>
      <c r="AQ387" s="51">
        <v>4112</v>
      </c>
      <c r="AR387" s="68">
        <v>23</v>
      </c>
      <c r="AS387" s="123" t="s">
        <v>890</v>
      </c>
      <c r="AT387" s="131" t="s">
        <v>132</v>
      </c>
      <c r="AU387" s="131">
        <v>0.75</v>
      </c>
      <c r="AV387" s="131">
        <v>24999.75</v>
      </c>
      <c r="AW387" s="131" t="s">
        <v>166</v>
      </c>
      <c r="AX387" s="183">
        <v>40696</v>
      </c>
      <c r="AY387" s="131">
        <v>1</v>
      </c>
      <c r="AZ387" s="131">
        <v>750</v>
      </c>
      <c r="BA387" s="131">
        <v>33333</v>
      </c>
      <c r="BB387" s="125">
        <v>7999</v>
      </c>
      <c r="BC387" s="126">
        <v>2778</v>
      </c>
      <c r="BD387" s="124" t="s">
        <v>108</v>
      </c>
      <c r="BE387" s="131">
        <v>2777.75</v>
      </c>
      <c r="BF387" s="136" t="s">
        <v>1208</v>
      </c>
      <c r="BG387" s="131"/>
      <c r="BH387" s="213"/>
      <c r="BI387" s="214"/>
      <c r="BJ387" s="215"/>
      <c r="BK387" s="185"/>
    </row>
    <row r="388" spans="1:63" s="52" customFormat="1" ht="17.100000000000001" customHeight="1">
      <c r="A388" s="43">
        <v>0</v>
      </c>
      <c r="B388" s="43">
        <v>0</v>
      </c>
      <c r="C388" s="79"/>
      <c r="D388" s="79" t="s">
        <v>39</v>
      </c>
      <c r="E388" s="11">
        <v>0</v>
      </c>
      <c r="F388" s="33" t="e">
        <v>#N/A</v>
      </c>
      <c r="G388" s="127"/>
      <c r="H388" s="105"/>
      <c r="I388" s="79"/>
      <c r="J388" s="127" t="s">
        <v>370</v>
      </c>
      <c r="K388" s="127"/>
      <c r="L388" s="127"/>
      <c r="M388" s="127"/>
      <c r="N388" s="107">
        <v>0</v>
      </c>
      <c r="O388" s="184">
        <v>0</v>
      </c>
      <c r="P388" s="107">
        <v>0</v>
      </c>
      <c r="Q388" s="181"/>
      <c r="R388" s="112">
        <v>40702</v>
      </c>
      <c r="S388" s="113">
        <v>-13.58</v>
      </c>
      <c r="T388" s="112">
        <v>40702</v>
      </c>
      <c r="U388" s="113">
        <v>-13.58</v>
      </c>
      <c r="V388" s="130"/>
      <c r="W388" s="115"/>
      <c r="X388" s="192"/>
      <c r="Y388" s="134" t="s">
        <v>259</v>
      </c>
      <c r="Z388" s="116"/>
      <c r="AA388" s="117"/>
      <c r="AB388" s="118"/>
      <c r="AC388" s="182"/>
      <c r="AD388" s="182"/>
      <c r="AE388" s="74"/>
      <c r="AF388" s="31">
        <v>0</v>
      </c>
      <c r="AG388" s="119"/>
      <c r="AH388" s="119"/>
      <c r="AI388" s="119"/>
      <c r="AJ388" s="119"/>
      <c r="AK388" s="119"/>
      <c r="AL388" s="119"/>
      <c r="AM388" s="118" t="s">
        <v>27</v>
      </c>
      <c r="AN388" s="120"/>
      <c r="AO388" s="121"/>
      <c r="AP388" s="122">
        <v>0</v>
      </c>
      <c r="AQ388" s="51" t="s">
        <v>39</v>
      </c>
      <c r="AR388" s="68">
        <v>23</v>
      </c>
      <c r="AS388" s="123" t="s">
        <v>890</v>
      </c>
      <c r="AT388" s="131" t="s">
        <v>260</v>
      </c>
      <c r="AU388" s="131"/>
      <c r="AV388" s="131"/>
      <c r="AW388" s="131"/>
      <c r="AX388" s="183"/>
      <c r="AY388" s="131"/>
      <c r="AZ388" s="131"/>
      <c r="BA388" s="131"/>
      <c r="BB388" s="125" t="e">
        <v>#DIV/0!</v>
      </c>
      <c r="BC388" s="126">
        <v>0</v>
      </c>
      <c r="BD388" s="124"/>
      <c r="BE388" s="131">
        <v>0</v>
      </c>
      <c r="BF388" s="136"/>
      <c r="BG388" s="131"/>
      <c r="BH388" s="213"/>
      <c r="BI388" s="214"/>
      <c r="BJ388" s="215"/>
      <c r="BK388" s="185"/>
    </row>
    <row r="389" spans="1:63" s="52" customFormat="1" ht="17.100000000000001" customHeight="1">
      <c r="A389" s="43">
        <v>1</v>
      </c>
      <c r="B389" s="43">
        <v>1</v>
      </c>
      <c r="C389" s="79"/>
      <c r="D389" s="79">
        <v>3141</v>
      </c>
      <c r="E389" s="11">
        <v>0</v>
      </c>
      <c r="F389" s="33">
        <v>250</v>
      </c>
      <c r="G389" s="127" t="s">
        <v>225</v>
      </c>
      <c r="H389" s="105">
        <v>7085032</v>
      </c>
      <c r="I389" s="79">
        <v>10036639</v>
      </c>
      <c r="J389" s="127" t="s">
        <v>486</v>
      </c>
      <c r="K389" s="127">
        <v>32</v>
      </c>
      <c r="L389" s="127" t="s">
        <v>104</v>
      </c>
      <c r="M389" s="127">
        <v>0.23</v>
      </c>
      <c r="N389" s="107">
        <v>0.08</v>
      </c>
      <c r="O389" s="184">
        <v>0</v>
      </c>
      <c r="P389" s="129">
        <v>0.31</v>
      </c>
      <c r="Q389" s="181">
        <v>-2</v>
      </c>
      <c r="R389" s="112">
        <v>40702</v>
      </c>
      <c r="S389" s="113">
        <v>-13.58</v>
      </c>
      <c r="T389" s="112">
        <v>40702</v>
      </c>
      <c r="U389" s="113">
        <v>-13.89</v>
      </c>
      <c r="V389" s="130" t="s">
        <v>147</v>
      </c>
      <c r="W389" s="115" t="s">
        <v>798</v>
      </c>
      <c r="X389" s="192">
        <v>40700</v>
      </c>
      <c r="Y389" s="134" t="s">
        <v>352</v>
      </c>
      <c r="Z389" s="116"/>
      <c r="AA389" s="117"/>
      <c r="AB389" s="118"/>
      <c r="AC389" s="182"/>
      <c r="AD389" s="182"/>
      <c r="AE389" s="74"/>
      <c r="AF389" s="31">
        <v>192</v>
      </c>
      <c r="AG389" s="119"/>
      <c r="AH389" s="119"/>
      <c r="AI389" s="119"/>
      <c r="AJ389" s="119"/>
      <c r="AK389" s="119">
        <v>11002269</v>
      </c>
      <c r="AL389" s="119" t="s">
        <v>1192</v>
      </c>
      <c r="AM389" s="118" t="s">
        <v>27</v>
      </c>
      <c r="AN389" s="120">
        <v>2494</v>
      </c>
      <c r="AO389" s="121"/>
      <c r="AP389" s="122" t="s">
        <v>183</v>
      </c>
      <c r="AQ389" s="51">
        <v>3141</v>
      </c>
      <c r="AR389" s="68">
        <v>23</v>
      </c>
      <c r="AS389" s="123" t="s">
        <v>351</v>
      </c>
      <c r="AT389" s="131" t="s">
        <v>132</v>
      </c>
      <c r="AU389" s="131">
        <v>4.5</v>
      </c>
      <c r="AV389" s="131">
        <v>144</v>
      </c>
      <c r="AW389" s="131" t="s">
        <v>183</v>
      </c>
      <c r="AX389" s="183">
        <v>1</v>
      </c>
      <c r="AY389" s="131">
        <v>6</v>
      </c>
      <c r="AZ389" s="131">
        <v>750</v>
      </c>
      <c r="BA389" s="131">
        <v>192</v>
      </c>
      <c r="BB389" s="125">
        <v>2494</v>
      </c>
      <c r="BC389" s="126">
        <v>16</v>
      </c>
      <c r="BD389" s="124" t="s">
        <v>108</v>
      </c>
      <c r="BE389" s="131">
        <v>32</v>
      </c>
      <c r="BF389" s="136"/>
      <c r="BG389" s="131"/>
      <c r="BH389" s="213"/>
      <c r="BI389" s="214"/>
      <c r="BJ389" s="215"/>
      <c r="BK389" s="185"/>
    </row>
    <row r="390" spans="1:63" s="52" customFormat="1" ht="17.100000000000001" customHeight="1">
      <c r="A390" s="43">
        <v>1</v>
      </c>
      <c r="B390" s="43">
        <v>1</v>
      </c>
      <c r="C390" s="79"/>
      <c r="D390" s="79">
        <v>3180</v>
      </c>
      <c r="E390" s="11">
        <v>0</v>
      </c>
      <c r="F390" s="33">
        <v>238</v>
      </c>
      <c r="G390" s="127" t="s">
        <v>225</v>
      </c>
      <c r="H390" s="105">
        <v>7081597</v>
      </c>
      <c r="I390" s="79">
        <v>10042802</v>
      </c>
      <c r="J390" s="127" t="s">
        <v>1210</v>
      </c>
      <c r="K390" s="127">
        <v>1868</v>
      </c>
      <c r="L390" s="127" t="s">
        <v>104</v>
      </c>
      <c r="M390" s="127">
        <v>0.23</v>
      </c>
      <c r="N390" s="107">
        <v>4.4800000000000004</v>
      </c>
      <c r="O390" s="184">
        <v>0</v>
      </c>
      <c r="P390" s="129">
        <v>4.71</v>
      </c>
      <c r="Q390" s="181">
        <v>-2</v>
      </c>
      <c r="R390" s="112">
        <v>40702</v>
      </c>
      <c r="S390" s="113">
        <v>-13.89</v>
      </c>
      <c r="T390" s="112">
        <v>40702</v>
      </c>
      <c r="U390" s="113">
        <v>-18.600000000000001</v>
      </c>
      <c r="V390" s="130" t="s">
        <v>147</v>
      </c>
      <c r="W390" s="115" t="s">
        <v>109</v>
      </c>
      <c r="X390" s="192">
        <v>40700</v>
      </c>
      <c r="Y390" s="134" t="s">
        <v>249</v>
      </c>
      <c r="Z390" s="116"/>
      <c r="AA390" s="117"/>
      <c r="AB390" s="118"/>
      <c r="AC390" s="182"/>
      <c r="AD390" s="182"/>
      <c r="AE390" s="74"/>
      <c r="AF390" s="31">
        <v>11208</v>
      </c>
      <c r="AG390" s="119"/>
      <c r="AH390" s="119"/>
      <c r="AI390" s="119"/>
      <c r="AJ390" s="119"/>
      <c r="AK390" s="119"/>
      <c r="AL390" s="119"/>
      <c r="AM390" s="118" t="s">
        <v>27</v>
      </c>
      <c r="AN390" s="120">
        <v>2500</v>
      </c>
      <c r="AO390" s="121"/>
      <c r="AP390" s="122" t="s">
        <v>183</v>
      </c>
      <c r="AQ390" s="51">
        <v>3180</v>
      </c>
      <c r="AR390" s="68">
        <v>23</v>
      </c>
      <c r="AS390" s="123" t="s">
        <v>890</v>
      </c>
      <c r="AT390" s="131" t="s">
        <v>132</v>
      </c>
      <c r="AU390" s="131">
        <v>4.5</v>
      </c>
      <c r="AV390" s="131">
        <v>8406</v>
      </c>
      <c r="AW390" s="131" t="s">
        <v>183</v>
      </c>
      <c r="AX390" s="183">
        <v>1</v>
      </c>
      <c r="AY390" s="131">
        <v>6</v>
      </c>
      <c r="AZ390" s="131">
        <v>750</v>
      </c>
      <c r="BA390" s="131">
        <v>11208</v>
      </c>
      <c r="BB390" s="125">
        <v>2500</v>
      </c>
      <c r="BC390" s="126">
        <v>934</v>
      </c>
      <c r="BD390" s="124" t="s">
        <v>108</v>
      </c>
      <c r="BE390" s="131">
        <v>1868</v>
      </c>
      <c r="BF390" s="136"/>
      <c r="BG390" s="131"/>
      <c r="BH390" s="213"/>
      <c r="BI390" s="214"/>
      <c r="BJ390" s="215"/>
      <c r="BK390" s="185"/>
    </row>
    <row r="391" spans="1:63" s="52" customFormat="1" ht="17.100000000000001" customHeight="1">
      <c r="A391" s="43">
        <v>1</v>
      </c>
      <c r="B391" s="43">
        <v>1</v>
      </c>
      <c r="C391" s="79"/>
      <c r="D391" s="79">
        <v>3180</v>
      </c>
      <c r="E391" s="11">
        <v>0</v>
      </c>
      <c r="F391" s="33">
        <v>238</v>
      </c>
      <c r="G391" s="127" t="s">
        <v>225</v>
      </c>
      <c r="H391" s="105">
        <v>7081603</v>
      </c>
      <c r="I391" s="79">
        <v>10052494</v>
      </c>
      <c r="J391" s="127" t="s">
        <v>1211</v>
      </c>
      <c r="K391" s="127">
        <v>400</v>
      </c>
      <c r="L391" s="127" t="s">
        <v>104</v>
      </c>
      <c r="M391" s="127">
        <v>0.23</v>
      </c>
      <c r="N391" s="107">
        <v>0.96</v>
      </c>
      <c r="O391" s="184">
        <v>0</v>
      </c>
      <c r="P391" s="129">
        <v>1.19</v>
      </c>
      <c r="Q391" s="181">
        <v>-2</v>
      </c>
      <c r="R391" s="112">
        <v>40702</v>
      </c>
      <c r="S391" s="113">
        <v>-18.600000000000001</v>
      </c>
      <c r="T391" s="112">
        <v>40702</v>
      </c>
      <c r="U391" s="113">
        <v>-19.79</v>
      </c>
      <c r="V391" s="130" t="s">
        <v>147</v>
      </c>
      <c r="W391" s="115" t="s">
        <v>109</v>
      </c>
      <c r="X391" s="192">
        <v>40700</v>
      </c>
      <c r="Y391" s="134" t="s">
        <v>249</v>
      </c>
      <c r="Z391" s="116"/>
      <c r="AA391" s="117"/>
      <c r="AB391" s="118"/>
      <c r="AC391" s="182"/>
      <c r="AD391" s="182"/>
      <c r="AE391" s="74"/>
      <c r="AF391" s="31">
        <v>2400</v>
      </c>
      <c r="AG391" s="119"/>
      <c r="AH391" s="119"/>
      <c r="AI391" s="119"/>
      <c r="AJ391" s="119"/>
      <c r="AK391" s="119"/>
      <c r="AL391" s="119"/>
      <c r="AM391" s="118" t="s">
        <v>27</v>
      </c>
      <c r="AN391" s="120">
        <v>2500</v>
      </c>
      <c r="AO391" s="121"/>
      <c r="AP391" s="122" t="s">
        <v>183</v>
      </c>
      <c r="AQ391" s="51">
        <v>3180</v>
      </c>
      <c r="AR391" s="68">
        <v>23</v>
      </c>
      <c r="AS391" s="123" t="s">
        <v>890</v>
      </c>
      <c r="AT391" s="131" t="s">
        <v>132</v>
      </c>
      <c r="AU391" s="131">
        <v>4.5</v>
      </c>
      <c r="AV391" s="131">
        <v>1800</v>
      </c>
      <c r="AW391" s="131" t="s">
        <v>183</v>
      </c>
      <c r="AX391" s="183">
        <v>1</v>
      </c>
      <c r="AY391" s="131">
        <v>6</v>
      </c>
      <c r="AZ391" s="131">
        <v>750</v>
      </c>
      <c r="BA391" s="131">
        <v>2400</v>
      </c>
      <c r="BB391" s="125">
        <v>2500</v>
      </c>
      <c r="BC391" s="126">
        <v>200</v>
      </c>
      <c r="BD391" s="124" t="s">
        <v>108</v>
      </c>
      <c r="BE391" s="131">
        <v>400</v>
      </c>
      <c r="BF391" s="136"/>
      <c r="BG391" s="131"/>
      <c r="BH391" s="213"/>
      <c r="BI391" s="214"/>
      <c r="BJ391" s="215"/>
      <c r="BK391" s="185"/>
    </row>
    <row r="392" spans="1:63" s="52" customFormat="1" ht="17.100000000000001" customHeight="1">
      <c r="A392" s="43">
        <v>1</v>
      </c>
      <c r="B392" s="43">
        <v>1</v>
      </c>
      <c r="C392" s="79"/>
      <c r="D392" s="79">
        <v>3102</v>
      </c>
      <c r="E392" s="11">
        <v>0</v>
      </c>
      <c r="F392" s="33">
        <v>201</v>
      </c>
      <c r="G392" s="127" t="s">
        <v>180</v>
      </c>
      <c r="H392" s="105">
        <v>7084976</v>
      </c>
      <c r="I392" s="79">
        <v>10039680</v>
      </c>
      <c r="J392" s="127" t="s">
        <v>477</v>
      </c>
      <c r="K392" s="127">
        <v>616</v>
      </c>
      <c r="L392" s="127" t="s">
        <v>104</v>
      </c>
      <c r="M392" s="127">
        <v>0.23</v>
      </c>
      <c r="N392" s="107">
        <v>0.92</v>
      </c>
      <c r="O392" s="184">
        <v>0.17</v>
      </c>
      <c r="P392" s="107">
        <v>1.1499999999999999</v>
      </c>
      <c r="Q392" s="181">
        <v>2</v>
      </c>
      <c r="R392" s="112">
        <v>40702</v>
      </c>
      <c r="S392" s="113">
        <v>-19.79</v>
      </c>
      <c r="T392" s="112">
        <v>40702</v>
      </c>
      <c r="U392" s="113">
        <v>-20.94</v>
      </c>
      <c r="V392" s="130" t="s">
        <v>105</v>
      </c>
      <c r="W392" s="115" t="s">
        <v>308</v>
      </c>
      <c r="X392" s="192">
        <v>40704</v>
      </c>
      <c r="Y392" s="132" t="s">
        <v>209</v>
      </c>
      <c r="Z392" s="116"/>
      <c r="AA392" s="117"/>
      <c r="AB392" s="118"/>
      <c r="AC392" s="182" t="s">
        <v>430</v>
      </c>
      <c r="AD392" s="182">
        <v>2772</v>
      </c>
      <c r="AE392" s="74"/>
      <c r="AF392" s="31">
        <v>3696</v>
      </c>
      <c r="AG392" s="119"/>
      <c r="AH392" s="119"/>
      <c r="AI392" s="119"/>
      <c r="AJ392" s="119"/>
      <c r="AK392" s="119">
        <v>11007655</v>
      </c>
      <c r="AL392" s="119" t="s">
        <v>201</v>
      </c>
      <c r="AM392" s="118" t="s">
        <v>27</v>
      </c>
      <c r="AN392" s="120">
        <v>4000</v>
      </c>
      <c r="AO392" s="121"/>
      <c r="AP392" s="122" t="s">
        <v>106</v>
      </c>
      <c r="AQ392" s="51"/>
      <c r="AR392" s="68">
        <v>23</v>
      </c>
      <c r="AS392" s="123" t="s">
        <v>351</v>
      </c>
      <c r="AT392" s="131" t="s">
        <v>113</v>
      </c>
      <c r="AU392" s="131">
        <v>4.5</v>
      </c>
      <c r="AV392" s="131">
        <v>2772</v>
      </c>
      <c r="AW392" s="131" t="s">
        <v>106</v>
      </c>
      <c r="AX392" s="183"/>
      <c r="AY392" s="131">
        <v>6</v>
      </c>
      <c r="AZ392" s="131">
        <v>750</v>
      </c>
      <c r="BA392" s="131">
        <v>3696</v>
      </c>
      <c r="BB392" s="125">
        <v>4000</v>
      </c>
      <c r="BC392" s="126">
        <v>308</v>
      </c>
      <c r="BD392" s="124" t="s">
        <v>108</v>
      </c>
      <c r="BE392" s="131">
        <v>616</v>
      </c>
      <c r="BF392" s="136"/>
      <c r="BG392" s="131"/>
      <c r="BH392" s="213"/>
      <c r="BI392" s="214"/>
      <c r="BJ392" s="215"/>
      <c r="BK392" s="185"/>
    </row>
    <row r="393" spans="1:63" s="52" customFormat="1" ht="17.100000000000001" customHeight="1">
      <c r="A393" s="43">
        <v>1</v>
      </c>
      <c r="B393" s="43">
        <v>1</v>
      </c>
      <c r="C393" s="79"/>
      <c r="D393" s="79">
        <v>3102</v>
      </c>
      <c r="E393" s="11">
        <v>0</v>
      </c>
      <c r="F393" s="33">
        <v>201</v>
      </c>
      <c r="G393" s="127" t="s">
        <v>180</v>
      </c>
      <c r="H393" s="105">
        <v>7085174</v>
      </c>
      <c r="I393" s="79">
        <v>10043321</v>
      </c>
      <c r="J393" s="127" t="s">
        <v>479</v>
      </c>
      <c r="K393" s="127">
        <v>121</v>
      </c>
      <c r="L393" s="127" t="s">
        <v>104</v>
      </c>
      <c r="M393" s="127">
        <v>0.23</v>
      </c>
      <c r="N393" s="107">
        <v>0.36</v>
      </c>
      <c r="O393" s="184">
        <v>0.17</v>
      </c>
      <c r="P393" s="129">
        <v>0.59</v>
      </c>
      <c r="Q393" s="181">
        <v>2</v>
      </c>
      <c r="R393" s="112">
        <v>40702</v>
      </c>
      <c r="S393" s="113">
        <v>-20.94</v>
      </c>
      <c r="T393" s="112">
        <v>40702</v>
      </c>
      <c r="U393" s="113">
        <v>-21.53</v>
      </c>
      <c r="V393" s="130" t="s">
        <v>105</v>
      </c>
      <c r="W393" s="115" t="s">
        <v>308</v>
      </c>
      <c r="X393" s="192">
        <v>40704</v>
      </c>
      <c r="Y393" s="134" t="s">
        <v>209</v>
      </c>
      <c r="Z393" s="116"/>
      <c r="AA393" s="117"/>
      <c r="AB393" s="118"/>
      <c r="AC393" s="182" t="s">
        <v>430</v>
      </c>
      <c r="AD393" s="182">
        <v>1090</v>
      </c>
      <c r="AE393" s="74"/>
      <c r="AF393" s="31">
        <v>1452</v>
      </c>
      <c r="AG393" s="119"/>
      <c r="AH393" s="119"/>
      <c r="AI393" s="119"/>
      <c r="AJ393" s="119"/>
      <c r="AK393" s="119">
        <v>11007655</v>
      </c>
      <c r="AL393" s="119" t="s">
        <v>201</v>
      </c>
      <c r="AM393" s="118" t="s">
        <v>27</v>
      </c>
      <c r="AN393" s="120">
        <v>4000</v>
      </c>
      <c r="AO393" s="121"/>
      <c r="AP393" s="122" t="s">
        <v>106</v>
      </c>
      <c r="AQ393" s="51">
        <v>3102</v>
      </c>
      <c r="AR393" s="68">
        <v>23</v>
      </c>
      <c r="AS393" s="123" t="s">
        <v>351</v>
      </c>
      <c r="AT393" s="131" t="s">
        <v>113</v>
      </c>
      <c r="AU393" s="131">
        <v>9</v>
      </c>
      <c r="AV393" s="131">
        <v>1089</v>
      </c>
      <c r="AW393" s="131" t="s">
        <v>106</v>
      </c>
      <c r="AX393" s="183"/>
      <c r="AY393" s="131">
        <v>12</v>
      </c>
      <c r="AZ393" s="131">
        <v>750</v>
      </c>
      <c r="BA393" s="131">
        <v>1452</v>
      </c>
      <c r="BB393" s="125">
        <v>4000</v>
      </c>
      <c r="BC393" s="126">
        <v>121</v>
      </c>
      <c r="BD393" s="124" t="s">
        <v>108</v>
      </c>
      <c r="BE393" s="131">
        <v>121</v>
      </c>
      <c r="BF393" s="136"/>
      <c r="BG393" s="131"/>
      <c r="BH393" s="213"/>
      <c r="BI393" s="214"/>
      <c r="BJ393" s="215"/>
      <c r="BK393" s="185"/>
    </row>
    <row r="394" spans="1:63" s="52" customFormat="1" ht="17.100000000000001" customHeight="1">
      <c r="A394" s="43">
        <v>1</v>
      </c>
      <c r="B394" s="43">
        <v>1</v>
      </c>
      <c r="C394" s="79"/>
      <c r="D394" s="79">
        <v>3102</v>
      </c>
      <c r="E394" s="11">
        <v>0</v>
      </c>
      <c r="F394" s="33">
        <v>201</v>
      </c>
      <c r="G394" s="127" t="s">
        <v>180</v>
      </c>
      <c r="H394" s="105">
        <v>7085267</v>
      </c>
      <c r="I394" s="79">
        <v>10042624</v>
      </c>
      <c r="J394" s="127" t="s">
        <v>480</v>
      </c>
      <c r="K394" s="127">
        <v>280</v>
      </c>
      <c r="L394" s="127" t="s">
        <v>104</v>
      </c>
      <c r="M394" s="127">
        <v>0.23</v>
      </c>
      <c r="N394" s="107">
        <v>0.75</v>
      </c>
      <c r="O394" s="184">
        <v>0.17</v>
      </c>
      <c r="P394" s="129">
        <v>0.98</v>
      </c>
      <c r="Q394" s="181">
        <v>6</v>
      </c>
      <c r="R394" s="112">
        <v>40702</v>
      </c>
      <c r="S394" s="113">
        <v>-21.53</v>
      </c>
      <c r="T394" s="112">
        <v>40702</v>
      </c>
      <c r="U394" s="113">
        <v>-22.51</v>
      </c>
      <c r="V394" s="130" t="s">
        <v>147</v>
      </c>
      <c r="W394" s="115" t="s">
        <v>308</v>
      </c>
      <c r="X394" s="192">
        <v>40708</v>
      </c>
      <c r="Y394" s="134" t="s">
        <v>209</v>
      </c>
      <c r="Z394" s="116"/>
      <c r="AA394" s="117"/>
      <c r="AB394" s="118"/>
      <c r="AC394" s="182" t="s">
        <v>430</v>
      </c>
      <c r="AD394" s="182">
        <v>2520</v>
      </c>
      <c r="AE394" s="74"/>
      <c r="AF394" s="31">
        <v>3360</v>
      </c>
      <c r="AG394" s="119"/>
      <c r="AH394" s="119"/>
      <c r="AI394" s="119"/>
      <c r="AJ394" s="119"/>
      <c r="AK394" s="119">
        <v>11007655</v>
      </c>
      <c r="AL394" s="119" t="s">
        <v>201</v>
      </c>
      <c r="AM394" s="118" t="s">
        <v>27</v>
      </c>
      <c r="AN394" s="120">
        <v>4498</v>
      </c>
      <c r="AO394" s="121"/>
      <c r="AP394" s="122" t="s">
        <v>106</v>
      </c>
      <c r="AQ394" s="51">
        <v>3102</v>
      </c>
      <c r="AR394" s="68">
        <v>23</v>
      </c>
      <c r="AS394" s="123" t="s">
        <v>351</v>
      </c>
      <c r="AT394" s="131" t="s">
        <v>107</v>
      </c>
      <c r="AU394" s="131">
        <v>9</v>
      </c>
      <c r="AV394" s="131">
        <v>2520</v>
      </c>
      <c r="AW394" s="131" t="s">
        <v>106</v>
      </c>
      <c r="AX394" s="183"/>
      <c r="AY394" s="131">
        <v>12</v>
      </c>
      <c r="AZ394" s="131">
        <v>750</v>
      </c>
      <c r="BA394" s="131">
        <v>3360</v>
      </c>
      <c r="BB394" s="125">
        <v>4498</v>
      </c>
      <c r="BC394" s="126">
        <v>280</v>
      </c>
      <c r="BD394" s="124" t="s">
        <v>108</v>
      </c>
      <c r="BE394" s="131">
        <v>280</v>
      </c>
      <c r="BF394" s="136"/>
      <c r="BG394" s="131"/>
      <c r="BH394" s="213"/>
      <c r="BI394" s="214"/>
      <c r="BJ394" s="215"/>
      <c r="BK394" s="185"/>
    </row>
    <row r="395" spans="1:63" s="52" customFormat="1" ht="17.100000000000001" customHeight="1">
      <c r="A395" s="43">
        <v>1</v>
      </c>
      <c r="B395" s="43">
        <v>1</v>
      </c>
      <c r="C395" s="79"/>
      <c r="D395" s="79">
        <v>3115</v>
      </c>
      <c r="E395" s="11">
        <v>0</v>
      </c>
      <c r="F395" s="33">
        <v>204</v>
      </c>
      <c r="G395" s="127" t="s">
        <v>180</v>
      </c>
      <c r="H395" s="105">
        <v>7085184</v>
      </c>
      <c r="I395" s="79">
        <v>10044889</v>
      </c>
      <c r="J395" s="127" t="s">
        <v>483</v>
      </c>
      <c r="K395" s="127">
        <v>2563</v>
      </c>
      <c r="L395" s="127" t="s">
        <v>104</v>
      </c>
      <c r="M395" s="127">
        <v>0.23</v>
      </c>
      <c r="N395" s="107">
        <v>3.85</v>
      </c>
      <c r="O395" s="184">
        <v>0.17</v>
      </c>
      <c r="P395" s="129">
        <v>4.08</v>
      </c>
      <c r="Q395" s="181">
        <v>1</v>
      </c>
      <c r="R395" s="112">
        <v>40702</v>
      </c>
      <c r="S395" s="113">
        <v>-22.51</v>
      </c>
      <c r="T395" s="112">
        <v>40703</v>
      </c>
      <c r="U395" s="113">
        <v>-2.59</v>
      </c>
      <c r="V395" s="130" t="s">
        <v>105</v>
      </c>
      <c r="W395" s="115" t="s">
        <v>109</v>
      </c>
      <c r="X395" s="192">
        <v>40704</v>
      </c>
      <c r="Y395" s="134" t="s">
        <v>352</v>
      </c>
      <c r="Z395" s="116"/>
      <c r="AA395" s="117"/>
      <c r="AB395" s="118"/>
      <c r="AC395" s="182" t="s">
        <v>441</v>
      </c>
      <c r="AD395" s="182">
        <v>11534</v>
      </c>
      <c r="AE395" s="74"/>
      <c r="AF395" s="31">
        <v>15378</v>
      </c>
      <c r="AG395" s="119">
        <v>11006868</v>
      </c>
      <c r="AH395" s="119" t="s">
        <v>907</v>
      </c>
      <c r="AI395" s="119">
        <v>11004102</v>
      </c>
      <c r="AJ395" s="119" t="s">
        <v>442</v>
      </c>
      <c r="AK395" s="119"/>
      <c r="AL395" s="119"/>
      <c r="AM395" s="118" t="s">
        <v>27</v>
      </c>
      <c r="AN395" s="120">
        <v>3999</v>
      </c>
      <c r="AO395" s="121"/>
      <c r="AP395" s="122" t="s">
        <v>106</v>
      </c>
      <c r="AQ395" s="51">
        <v>3115</v>
      </c>
      <c r="AR395" s="68">
        <v>23</v>
      </c>
      <c r="AS395" s="123" t="s">
        <v>351</v>
      </c>
      <c r="AT395" s="131" t="s">
        <v>126</v>
      </c>
      <c r="AU395" s="131">
        <v>4.5</v>
      </c>
      <c r="AV395" s="131">
        <v>11533.5</v>
      </c>
      <c r="AW395" s="131" t="s">
        <v>106</v>
      </c>
      <c r="AX395" s="183">
        <v>40696</v>
      </c>
      <c r="AY395" s="131">
        <v>6</v>
      </c>
      <c r="AZ395" s="131">
        <v>750</v>
      </c>
      <c r="BA395" s="131">
        <v>15378</v>
      </c>
      <c r="BB395" s="125">
        <v>3999</v>
      </c>
      <c r="BC395" s="126">
        <v>1282</v>
      </c>
      <c r="BD395" s="124" t="s">
        <v>108</v>
      </c>
      <c r="BE395" s="131">
        <v>2563</v>
      </c>
      <c r="BF395" s="136" t="s">
        <v>482</v>
      </c>
      <c r="BG395" s="131"/>
      <c r="BH395" s="213"/>
      <c r="BI395" s="214"/>
      <c r="BJ395" s="215"/>
      <c r="BK395" s="185"/>
    </row>
    <row r="396" spans="1:63" s="52" customFormat="1" ht="17.100000000000001" customHeight="1">
      <c r="A396" s="43">
        <v>1</v>
      </c>
      <c r="B396" s="43">
        <v>1</v>
      </c>
      <c r="C396" s="79"/>
      <c r="D396" s="79">
        <v>1109</v>
      </c>
      <c r="E396" s="11">
        <v>0</v>
      </c>
      <c r="F396" s="33">
        <v>11</v>
      </c>
      <c r="G396" s="127" t="s">
        <v>180</v>
      </c>
      <c r="H396" s="128">
        <v>7085161</v>
      </c>
      <c r="I396" s="79">
        <v>10053251</v>
      </c>
      <c r="J396" s="259" t="s">
        <v>1212</v>
      </c>
      <c r="K396" s="127">
        <v>99</v>
      </c>
      <c r="L396" s="127" t="s">
        <v>104</v>
      </c>
      <c r="M396" s="127">
        <v>0.23</v>
      </c>
      <c r="N396" s="107">
        <v>0.13</v>
      </c>
      <c r="O396" s="184">
        <v>0.17</v>
      </c>
      <c r="P396" s="129">
        <v>0.36</v>
      </c>
      <c r="Q396" s="181">
        <v>1</v>
      </c>
      <c r="R396" s="112">
        <v>40703</v>
      </c>
      <c r="S396" s="113">
        <v>-2.59</v>
      </c>
      <c r="T396" s="112">
        <v>40703</v>
      </c>
      <c r="U396" s="113">
        <v>-2.95</v>
      </c>
      <c r="V396" s="130" t="s">
        <v>105</v>
      </c>
      <c r="W396" s="115" t="s">
        <v>109</v>
      </c>
      <c r="X396" s="192">
        <v>40704</v>
      </c>
      <c r="Y396" s="114" t="s">
        <v>303</v>
      </c>
      <c r="Z396" s="116"/>
      <c r="AA396" s="117"/>
      <c r="AB396" s="118"/>
      <c r="AC396" s="182" t="s">
        <v>134</v>
      </c>
      <c r="AD396" s="182">
        <v>446</v>
      </c>
      <c r="AE396" s="74"/>
      <c r="AF396" s="31">
        <v>594</v>
      </c>
      <c r="AG396" s="119">
        <v>11007040</v>
      </c>
      <c r="AH396" s="119" t="s">
        <v>218</v>
      </c>
      <c r="AI396" s="119">
        <v>11007423</v>
      </c>
      <c r="AJ396" s="119" t="s">
        <v>219</v>
      </c>
      <c r="AK396" s="119"/>
      <c r="AL396" s="119"/>
      <c r="AM396" s="118" t="s">
        <v>27</v>
      </c>
      <c r="AN396" s="120">
        <v>4500</v>
      </c>
      <c r="AO396" s="121"/>
      <c r="AP396" s="122" t="s">
        <v>106</v>
      </c>
      <c r="AQ396" s="51"/>
      <c r="AR396" s="68">
        <v>23</v>
      </c>
      <c r="AS396" s="123" t="s">
        <v>890</v>
      </c>
      <c r="AT396" s="131" t="s">
        <v>126</v>
      </c>
      <c r="AU396" s="131">
        <v>4.5</v>
      </c>
      <c r="AV396" s="131">
        <v>445.5</v>
      </c>
      <c r="AW396" s="131" t="s">
        <v>106</v>
      </c>
      <c r="AX396" s="183">
        <v>40696</v>
      </c>
      <c r="AY396" s="131">
        <v>6</v>
      </c>
      <c r="AZ396" s="131">
        <v>750</v>
      </c>
      <c r="BA396" s="131">
        <v>594</v>
      </c>
      <c r="BB396" s="125">
        <v>4500</v>
      </c>
      <c r="BC396" s="126">
        <v>50</v>
      </c>
      <c r="BD396" s="124" t="s">
        <v>108</v>
      </c>
      <c r="BE396" s="131">
        <v>99</v>
      </c>
      <c r="BF396" s="136" t="s">
        <v>218</v>
      </c>
      <c r="BG396" s="131"/>
      <c r="BH396" s="213"/>
      <c r="BI396" s="214"/>
      <c r="BJ396" s="215"/>
      <c r="BK396" s="185"/>
    </row>
    <row r="397" spans="1:63" s="52" customFormat="1" ht="17.100000000000001" customHeight="1">
      <c r="A397" s="43">
        <v>1</v>
      </c>
      <c r="B397" s="43">
        <v>1</v>
      </c>
      <c r="C397" s="79"/>
      <c r="D397" s="79">
        <v>1109</v>
      </c>
      <c r="E397" s="11">
        <v>0</v>
      </c>
      <c r="F397" s="33">
        <v>11</v>
      </c>
      <c r="G397" s="127" t="s">
        <v>180</v>
      </c>
      <c r="H397" s="105">
        <v>7085263</v>
      </c>
      <c r="I397" s="79">
        <v>10047183</v>
      </c>
      <c r="J397" s="127" t="s">
        <v>1213</v>
      </c>
      <c r="K397" s="127">
        <v>1320</v>
      </c>
      <c r="L397" s="127" t="s">
        <v>104</v>
      </c>
      <c r="M397" s="127">
        <v>0.23</v>
      </c>
      <c r="N397" s="107">
        <v>1.76</v>
      </c>
      <c r="O397" s="184">
        <v>0.17</v>
      </c>
      <c r="P397" s="129">
        <v>1.99</v>
      </c>
      <c r="Q397" s="181">
        <v>7</v>
      </c>
      <c r="R397" s="112">
        <v>40703</v>
      </c>
      <c r="S397" s="113">
        <v>-2.95</v>
      </c>
      <c r="T397" s="112">
        <v>40703</v>
      </c>
      <c r="U397" s="113">
        <v>-4.9400000000000004</v>
      </c>
      <c r="V397" s="130" t="s">
        <v>105</v>
      </c>
      <c r="W397" s="115" t="s">
        <v>109</v>
      </c>
      <c r="X397" s="192">
        <v>40710</v>
      </c>
      <c r="Y397" s="134" t="s">
        <v>303</v>
      </c>
      <c r="Z397" s="116"/>
      <c r="AA397" s="117"/>
      <c r="AB397" s="118"/>
      <c r="AC397" s="182" t="s">
        <v>134</v>
      </c>
      <c r="AD397" s="182">
        <v>5940</v>
      </c>
      <c r="AE397" s="74"/>
      <c r="AF397" s="31">
        <v>7920</v>
      </c>
      <c r="AG397" s="119">
        <v>11007040</v>
      </c>
      <c r="AH397" s="119" t="s">
        <v>218</v>
      </c>
      <c r="AI397" s="119">
        <v>11007423</v>
      </c>
      <c r="AJ397" s="119" t="s">
        <v>219</v>
      </c>
      <c r="AK397" s="119"/>
      <c r="AL397" s="119"/>
      <c r="AM397" s="118" t="s">
        <v>27</v>
      </c>
      <c r="AN397" s="120">
        <v>4500</v>
      </c>
      <c r="AO397" s="121"/>
      <c r="AP397" s="122" t="s">
        <v>106</v>
      </c>
      <c r="AQ397" s="51">
        <v>1109</v>
      </c>
      <c r="AR397" s="68">
        <v>23</v>
      </c>
      <c r="AS397" s="123" t="s">
        <v>890</v>
      </c>
      <c r="AT397" s="131" t="s">
        <v>107</v>
      </c>
      <c r="AU397" s="131">
        <v>4.5</v>
      </c>
      <c r="AV397" s="131">
        <v>5940</v>
      </c>
      <c r="AW397" s="131" t="s">
        <v>106</v>
      </c>
      <c r="AX397" s="183">
        <v>40696</v>
      </c>
      <c r="AY397" s="131">
        <v>6</v>
      </c>
      <c r="AZ397" s="131">
        <v>750</v>
      </c>
      <c r="BA397" s="131">
        <v>7920</v>
      </c>
      <c r="BB397" s="125">
        <v>4500</v>
      </c>
      <c r="BC397" s="126">
        <v>660</v>
      </c>
      <c r="BD397" s="124" t="s">
        <v>108</v>
      </c>
      <c r="BE397" s="131">
        <v>1320</v>
      </c>
      <c r="BF397" s="136" t="s">
        <v>218</v>
      </c>
      <c r="BG397" s="131"/>
      <c r="BH397" s="213"/>
      <c r="BI397" s="214"/>
      <c r="BJ397" s="215"/>
      <c r="BK397" s="185"/>
    </row>
    <row r="398" spans="1:63" s="52" customFormat="1" ht="17.100000000000001" customHeight="1">
      <c r="A398" s="43">
        <v>1</v>
      </c>
      <c r="B398" s="43">
        <v>1</v>
      </c>
      <c r="C398" s="79"/>
      <c r="D398" s="79">
        <v>4126</v>
      </c>
      <c r="E398" s="11">
        <v>0</v>
      </c>
      <c r="F398" s="33">
        <v>292</v>
      </c>
      <c r="G398" s="127" t="s">
        <v>180</v>
      </c>
      <c r="H398" s="105">
        <v>7084752</v>
      </c>
      <c r="I398" s="79">
        <v>10051631</v>
      </c>
      <c r="J398" s="127" t="s">
        <v>485</v>
      </c>
      <c r="K398" s="127">
        <v>110</v>
      </c>
      <c r="L398" s="127" t="s">
        <v>104</v>
      </c>
      <c r="M398" s="127">
        <v>0.23</v>
      </c>
      <c r="N398" s="107">
        <v>0.17</v>
      </c>
      <c r="O398" s="184">
        <v>0.17</v>
      </c>
      <c r="P398" s="129">
        <v>0.4</v>
      </c>
      <c r="Q398" s="181">
        <v>0</v>
      </c>
      <c r="R398" s="112">
        <v>40703</v>
      </c>
      <c r="S398" s="113">
        <v>-4.9400000000000004</v>
      </c>
      <c r="T398" s="112">
        <v>40703</v>
      </c>
      <c r="U398" s="113">
        <v>-5.34</v>
      </c>
      <c r="V398" s="130" t="s">
        <v>105</v>
      </c>
      <c r="W398" s="115" t="s">
        <v>308</v>
      </c>
      <c r="X398" s="192">
        <v>40703</v>
      </c>
      <c r="Y398" s="134" t="s">
        <v>209</v>
      </c>
      <c r="Z398" s="116"/>
      <c r="AA398" s="117"/>
      <c r="AB398" s="118"/>
      <c r="AC398" s="182" t="s">
        <v>198</v>
      </c>
      <c r="AD398" s="182">
        <v>495</v>
      </c>
      <c r="AE398" s="74"/>
      <c r="AF398" s="31">
        <v>660</v>
      </c>
      <c r="AG398" s="119"/>
      <c r="AH398" s="119"/>
      <c r="AI398" s="119"/>
      <c r="AJ398" s="119"/>
      <c r="AK398" s="119">
        <v>11007655</v>
      </c>
      <c r="AL398" s="119" t="s">
        <v>201</v>
      </c>
      <c r="AM398" s="118" t="s">
        <v>27</v>
      </c>
      <c r="AN398" s="120">
        <v>4000</v>
      </c>
      <c r="AO398" s="121"/>
      <c r="AP398" s="122" t="s">
        <v>106</v>
      </c>
      <c r="AQ398" s="51">
        <v>4126</v>
      </c>
      <c r="AR398" s="68">
        <v>23</v>
      </c>
      <c r="AS398" s="123" t="s">
        <v>351</v>
      </c>
      <c r="AT398" s="131" t="s">
        <v>132</v>
      </c>
      <c r="AU398" s="131">
        <v>4.5</v>
      </c>
      <c r="AV398" s="131">
        <v>495</v>
      </c>
      <c r="AW398" s="131" t="s">
        <v>106</v>
      </c>
      <c r="AX398" s="183"/>
      <c r="AY398" s="131">
        <v>6</v>
      </c>
      <c r="AZ398" s="131">
        <v>750</v>
      </c>
      <c r="BA398" s="131">
        <v>660</v>
      </c>
      <c r="BB398" s="125">
        <v>4000</v>
      </c>
      <c r="BC398" s="126">
        <v>55</v>
      </c>
      <c r="BD398" s="124" t="s">
        <v>108</v>
      </c>
      <c r="BE398" s="131">
        <v>110</v>
      </c>
      <c r="BF398" s="136"/>
      <c r="BG398" s="131"/>
      <c r="BH398" s="213"/>
      <c r="BI398" s="214"/>
      <c r="BJ398" s="215"/>
      <c r="BK398" s="185"/>
    </row>
    <row r="399" spans="1:63" s="52" customFormat="1" ht="17.100000000000001" customHeight="1">
      <c r="A399" s="43">
        <v>1</v>
      </c>
      <c r="B399" s="43">
        <v>2</v>
      </c>
      <c r="C399" s="79"/>
      <c r="D399" s="79">
        <v>4126</v>
      </c>
      <c r="E399" s="11">
        <v>0</v>
      </c>
      <c r="F399" s="33">
        <v>292</v>
      </c>
      <c r="G399" s="127" t="s">
        <v>180</v>
      </c>
      <c r="H399" s="105">
        <v>7084749</v>
      </c>
      <c r="I399" s="79">
        <v>10047692</v>
      </c>
      <c r="J399" s="127" t="s">
        <v>197</v>
      </c>
      <c r="K399" s="127">
        <v>880</v>
      </c>
      <c r="L399" s="127" t="s">
        <v>104</v>
      </c>
      <c r="M399" s="127">
        <v>0.23</v>
      </c>
      <c r="N399" s="107">
        <v>1.32</v>
      </c>
      <c r="O399" s="184">
        <v>0.17</v>
      </c>
      <c r="P399" s="129">
        <v>1.55</v>
      </c>
      <c r="Q399" s="181">
        <v>2</v>
      </c>
      <c r="R399" s="112">
        <v>40703</v>
      </c>
      <c r="S399" s="113">
        <v>-5.34</v>
      </c>
      <c r="T399" s="112">
        <v>40703</v>
      </c>
      <c r="U399" s="113">
        <v>-6.89</v>
      </c>
      <c r="V399" s="130" t="s">
        <v>105</v>
      </c>
      <c r="W399" s="115" t="s">
        <v>308</v>
      </c>
      <c r="X399" s="192">
        <v>40705</v>
      </c>
      <c r="Y399" s="134" t="s">
        <v>209</v>
      </c>
      <c r="Z399" s="116"/>
      <c r="AA399" s="117"/>
      <c r="AB399" s="118"/>
      <c r="AC399" s="182" t="s">
        <v>198</v>
      </c>
      <c r="AD399" s="182">
        <v>3960</v>
      </c>
      <c r="AE399" s="74"/>
      <c r="AF399" s="31">
        <v>5280</v>
      </c>
      <c r="AG399" s="119"/>
      <c r="AH399" s="119"/>
      <c r="AI399" s="119"/>
      <c r="AJ399" s="119"/>
      <c r="AK399" s="119">
        <v>11007655</v>
      </c>
      <c r="AL399" s="119" t="s">
        <v>201</v>
      </c>
      <c r="AM399" s="118" t="s">
        <v>27</v>
      </c>
      <c r="AN399" s="120">
        <v>4000</v>
      </c>
      <c r="AO399" s="121"/>
      <c r="AP399" s="122" t="s">
        <v>106</v>
      </c>
      <c r="AQ399" s="51">
        <v>4126</v>
      </c>
      <c r="AR399" s="68">
        <v>23</v>
      </c>
      <c r="AS399" s="123" t="s">
        <v>351</v>
      </c>
      <c r="AT399" s="131" t="s">
        <v>113</v>
      </c>
      <c r="AU399" s="131">
        <v>4.5</v>
      </c>
      <c r="AV399" s="131">
        <v>3960</v>
      </c>
      <c r="AW399" s="131" t="s">
        <v>106</v>
      </c>
      <c r="AX399" s="183"/>
      <c r="AY399" s="131">
        <v>6</v>
      </c>
      <c r="AZ399" s="131">
        <v>750</v>
      </c>
      <c r="BA399" s="131">
        <v>5280</v>
      </c>
      <c r="BB399" s="125">
        <v>4000</v>
      </c>
      <c r="BC399" s="126">
        <v>440</v>
      </c>
      <c r="BD399" s="124" t="s">
        <v>108</v>
      </c>
      <c r="BE399" s="131">
        <v>880</v>
      </c>
      <c r="BF399" s="136"/>
      <c r="BG399" s="131"/>
      <c r="BH399" s="213"/>
      <c r="BI399" s="214"/>
      <c r="BJ399" s="215"/>
      <c r="BK399" s="185"/>
    </row>
    <row r="400" spans="1:63" s="52" customFormat="1" ht="17.100000000000001" customHeight="1">
      <c r="A400" s="43">
        <v>1</v>
      </c>
      <c r="B400" s="43">
        <v>1</v>
      </c>
      <c r="C400" s="79"/>
      <c r="D400" s="79">
        <v>4123</v>
      </c>
      <c r="E400" s="11">
        <v>0</v>
      </c>
      <c r="F400" s="33">
        <v>216</v>
      </c>
      <c r="G400" s="127" t="s">
        <v>225</v>
      </c>
      <c r="H400" s="105">
        <v>7085335</v>
      </c>
      <c r="I400" s="79">
        <v>10046933</v>
      </c>
      <c r="J400" s="127" t="s">
        <v>1214</v>
      </c>
      <c r="K400" s="127">
        <v>70</v>
      </c>
      <c r="L400" s="127" t="s">
        <v>104</v>
      </c>
      <c r="M400" s="127">
        <v>0.23</v>
      </c>
      <c r="N400" s="107">
        <v>0.17</v>
      </c>
      <c r="O400" s="184">
        <v>0</v>
      </c>
      <c r="P400" s="129">
        <v>0.4</v>
      </c>
      <c r="Q400" s="181">
        <v>0</v>
      </c>
      <c r="R400" s="112">
        <v>40703</v>
      </c>
      <c r="S400" s="113">
        <v>-6.89</v>
      </c>
      <c r="T400" s="112">
        <v>40703</v>
      </c>
      <c r="U400" s="113">
        <v>-7.29</v>
      </c>
      <c r="V400" s="130" t="s">
        <v>105</v>
      </c>
      <c r="W400" s="115" t="s">
        <v>109</v>
      </c>
      <c r="X400" s="192">
        <v>40703</v>
      </c>
      <c r="Y400" s="135" t="s">
        <v>303</v>
      </c>
      <c r="Z400" s="116"/>
      <c r="AA400" s="117"/>
      <c r="AB400" s="118"/>
      <c r="AC400" s="182"/>
      <c r="AD400" s="182"/>
      <c r="AE400" s="74"/>
      <c r="AF400" s="31">
        <v>420</v>
      </c>
      <c r="AG400" s="119"/>
      <c r="AH400" s="119"/>
      <c r="AI400" s="119"/>
      <c r="AJ400" s="119"/>
      <c r="AK400" s="119">
        <v>11006849</v>
      </c>
      <c r="AL400" s="119" t="s">
        <v>1167</v>
      </c>
      <c r="AM400" s="118" t="s">
        <v>27</v>
      </c>
      <c r="AN400" s="120">
        <v>2500</v>
      </c>
      <c r="AO400" s="121"/>
      <c r="AP400" s="122" t="s">
        <v>183</v>
      </c>
      <c r="AQ400" s="51">
        <v>4123</v>
      </c>
      <c r="AR400" s="68">
        <v>23</v>
      </c>
      <c r="AS400" s="123" t="s">
        <v>890</v>
      </c>
      <c r="AT400" s="131" t="s">
        <v>132</v>
      </c>
      <c r="AU400" s="131">
        <v>4.5</v>
      </c>
      <c r="AV400" s="131">
        <v>315</v>
      </c>
      <c r="AW400" s="131" t="s">
        <v>183</v>
      </c>
      <c r="AX400" s="183">
        <v>40696</v>
      </c>
      <c r="AY400" s="131">
        <v>6</v>
      </c>
      <c r="AZ400" s="131">
        <v>750</v>
      </c>
      <c r="BA400" s="131">
        <v>420</v>
      </c>
      <c r="BB400" s="125">
        <v>2500</v>
      </c>
      <c r="BC400" s="126">
        <v>35</v>
      </c>
      <c r="BD400" s="124" t="s">
        <v>108</v>
      </c>
      <c r="BE400" s="131">
        <v>70</v>
      </c>
      <c r="BF400" s="136" t="s">
        <v>1215</v>
      </c>
      <c r="BG400" s="131"/>
      <c r="BH400" s="213"/>
      <c r="BI400" s="214"/>
      <c r="BJ400" s="215"/>
      <c r="BK400" s="185"/>
    </row>
    <row r="401" spans="1:63" s="52" customFormat="1" ht="17.100000000000001" customHeight="1">
      <c r="A401" s="43">
        <v>1</v>
      </c>
      <c r="B401" s="43">
        <v>1</v>
      </c>
      <c r="C401" s="79"/>
      <c r="D401" s="79">
        <v>1101</v>
      </c>
      <c r="E401" s="11">
        <v>0</v>
      </c>
      <c r="F401" s="33">
        <v>4</v>
      </c>
      <c r="G401" s="127" t="s">
        <v>225</v>
      </c>
      <c r="H401" s="105">
        <v>1274100</v>
      </c>
      <c r="I401" s="79">
        <v>10050534</v>
      </c>
      <c r="J401" s="127" t="s">
        <v>1216</v>
      </c>
      <c r="K401" s="127">
        <v>50</v>
      </c>
      <c r="L401" s="127" t="s">
        <v>104</v>
      </c>
      <c r="M401" s="127">
        <v>0.23</v>
      </c>
      <c r="N401" s="107">
        <v>0.24</v>
      </c>
      <c r="O401" s="184">
        <v>0</v>
      </c>
      <c r="P401" s="129">
        <v>0.47</v>
      </c>
      <c r="Q401" s="181">
        <v>1</v>
      </c>
      <c r="R401" s="112">
        <v>40703</v>
      </c>
      <c r="S401" s="113">
        <v>-7.29</v>
      </c>
      <c r="T401" s="112">
        <v>40703</v>
      </c>
      <c r="U401" s="113">
        <v>-7.76</v>
      </c>
      <c r="V401" s="130" t="s">
        <v>105</v>
      </c>
      <c r="W401" s="115" t="s">
        <v>109</v>
      </c>
      <c r="X401" s="192">
        <v>40704</v>
      </c>
      <c r="Y401" s="134" t="s">
        <v>303</v>
      </c>
      <c r="Z401" s="116"/>
      <c r="AA401" s="117"/>
      <c r="AB401" s="118"/>
      <c r="AC401" s="182"/>
      <c r="AD401" s="182"/>
      <c r="AE401" s="74"/>
      <c r="AF401" s="31">
        <v>600</v>
      </c>
      <c r="AG401" s="119"/>
      <c r="AH401" s="119"/>
      <c r="AI401" s="119"/>
      <c r="AJ401" s="119"/>
      <c r="AK401" s="119">
        <v>11001965</v>
      </c>
      <c r="AL401" s="119" t="s">
        <v>1199</v>
      </c>
      <c r="AM401" s="118" t="s">
        <v>27</v>
      </c>
      <c r="AN401" s="120">
        <v>2500</v>
      </c>
      <c r="AO401" s="121"/>
      <c r="AP401" s="122" t="s">
        <v>183</v>
      </c>
      <c r="AQ401" s="51">
        <v>1101</v>
      </c>
      <c r="AR401" s="68">
        <v>23</v>
      </c>
      <c r="AS401" s="123" t="s">
        <v>890</v>
      </c>
      <c r="AT401" s="131" t="s">
        <v>126</v>
      </c>
      <c r="AU401" s="131">
        <v>9</v>
      </c>
      <c r="AV401" s="131">
        <v>450</v>
      </c>
      <c r="AW401" s="131" t="s">
        <v>183</v>
      </c>
      <c r="AX401" s="183">
        <v>1</v>
      </c>
      <c r="AY401" s="131">
        <v>12</v>
      </c>
      <c r="AZ401" s="131">
        <v>750</v>
      </c>
      <c r="BA401" s="131">
        <v>600</v>
      </c>
      <c r="BB401" s="125">
        <v>2500</v>
      </c>
      <c r="BC401" s="126">
        <v>50</v>
      </c>
      <c r="BD401" s="124" t="s">
        <v>108</v>
      </c>
      <c r="BE401" s="131">
        <v>50</v>
      </c>
      <c r="BF401" s="136"/>
      <c r="BG401" s="131"/>
      <c r="BH401" s="213"/>
      <c r="BI401" s="214"/>
      <c r="BJ401" s="215"/>
      <c r="BK401" s="185"/>
    </row>
    <row r="402" spans="1:63" s="52" customFormat="1" ht="17.100000000000001" customHeight="1">
      <c r="A402" s="43">
        <v>1</v>
      </c>
      <c r="B402" s="43">
        <v>1</v>
      </c>
      <c r="C402" s="79"/>
      <c r="D402" s="79">
        <v>1148</v>
      </c>
      <c r="E402" s="11">
        <v>0</v>
      </c>
      <c r="F402" s="33">
        <v>339</v>
      </c>
      <c r="G402" s="127" t="s">
        <v>225</v>
      </c>
      <c r="H402" s="186">
        <v>1263383</v>
      </c>
      <c r="I402" s="79">
        <v>10052614</v>
      </c>
      <c r="J402" s="127" t="s">
        <v>460</v>
      </c>
      <c r="K402" s="127">
        <v>580</v>
      </c>
      <c r="L402" s="127" t="s">
        <v>104</v>
      </c>
      <c r="M402" s="127">
        <v>0.23</v>
      </c>
      <c r="N402" s="107">
        <v>1.39</v>
      </c>
      <c r="O402" s="184">
        <v>0</v>
      </c>
      <c r="P402" s="129">
        <v>1.62</v>
      </c>
      <c r="Q402" s="181">
        <v>1</v>
      </c>
      <c r="R402" s="112">
        <v>40703</v>
      </c>
      <c r="S402" s="113">
        <v>-7.76</v>
      </c>
      <c r="T402" s="112">
        <v>40703</v>
      </c>
      <c r="U402" s="113">
        <v>-9.3800000000000008</v>
      </c>
      <c r="V402" s="130" t="s">
        <v>105</v>
      </c>
      <c r="W402" s="115" t="s">
        <v>109</v>
      </c>
      <c r="X402" s="192">
        <v>40704</v>
      </c>
      <c r="Y402" s="138" t="s">
        <v>249</v>
      </c>
      <c r="Z402" s="116"/>
      <c r="AA402" s="117"/>
      <c r="AB402" s="118"/>
      <c r="AC402" s="182"/>
      <c r="AD402" s="182"/>
      <c r="AE402" s="74"/>
      <c r="AF402" s="31">
        <v>3480</v>
      </c>
      <c r="AG402" s="119"/>
      <c r="AH402" s="119"/>
      <c r="AI402" s="119"/>
      <c r="AJ402" s="119"/>
      <c r="AK402" s="119">
        <v>11008005</v>
      </c>
      <c r="AL402" s="119" t="s">
        <v>459</v>
      </c>
      <c r="AM402" s="118" t="s">
        <v>27</v>
      </c>
      <c r="AN402" s="120">
        <v>2500</v>
      </c>
      <c r="AO402" s="121"/>
      <c r="AP402" s="122" t="s">
        <v>183</v>
      </c>
      <c r="AQ402" s="51">
        <v>1148</v>
      </c>
      <c r="AR402" s="68">
        <v>23</v>
      </c>
      <c r="AS402" s="123" t="s">
        <v>332</v>
      </c>
      <c r="AT402" s="131" t="s">
        <v>126</v>
      </c>
      <c r="AU402" s="131">
        <v>4.5</v>
      </c>
      <c r="AV402" s="131">
        <v>2610</v>
      </c>
      <c r="AW402" s="131" t="s">
        <v>183</v>
      </c>
      <c r="AX402" s="183">
        <v>40697</v>
      </c>
      <c r="AY402" s="131">
        <v>6</v>
      </c>
      <c r="AZ402" s="131">
        <v>750</v>
      </c>
      <c r="BA402" s="131">
        <v>3480</v>
      </c>
      <c r="BB402" s="125">
        <v>2500</v>
      </c>
      <c r="BC402" s="126">
        <v>290</v>
      </c>
      <c r="BD402" s="124" t="s">
        <v>108</v>
      </c>
      <c r="BE402" s="131">
        <v>580</v>
      </c>
      <c r="BF402" s="136" t="s">
        <v>1217</v>
      </c>
      <c r="BG402" s="131"/>
      <c r="BH402" s="213"/>
      <c r="BI402" s="214"/>
      <c r="BJ402" s="215"/>
      <c r="BK402" s="185"/>
    </row>
    <row r="403" spans="1:63" s="52" customFormat="1" ht="17.100000000000001" customHeight="1">
      <c r="A403" s="43">
        <v>1</v>
      </c>
      <c r="B403" s="43">
        <v>2</v>
      </c>
      <c r="C403" s="79"/>
      <c r="D403" s="79">
        <v>1151</v>
      </c>
      <c r="E403" s="11">
        <v>0</v>
      </c>
      <c r="F403" s="33">
        <v>116</v>
      </c>
      <c r="G403" s="127" t="s">
        <v>225</v>
      </c>
      <c r="H403" s="105">
        <v>1274325</v>
      </c>
      <c r="I403" s="79">
        <v>10051188</v>
      </c>
      <c r="J403" s="127" t="s">
        <v>1218</v>
      </c>
      <c r="K403" s="127">
        <v>140</v>
      </c>
      <c r="L403" s="127" t="s">
        <v>104</v>
      </c>
      <c r="M403" s="127">
        <v>0.23</v>
      </c>
      <c r="N403" s="107">
        <v>0.34</v>
      </c>
      <c r="O403" s="184">
        <v>0</v>
      </c>
      <c r="P403" s="129">
        <v>0.56999999999999995</v>
      </c>
      <c r="Q403" s="181">
        <v>1</v>
      </c>
      <c r="R403" s="112">
        <v>40703</v>
      </c>
      <c r="S403" s="113">
        <v>-9.3800000000000008</v>
      </c>
      <c r="T403" s="112">
        <v>40703</v>
      </c>
      <c r="U403" s="113">
        <v>-9.9499999999999993</v>
      </c>
      <c r="V403" s="130" t="s">
        <v>105</v>
      </c>
      <c r="W403" s="115" t="s">
        <v>109</v>
      </c>
      <c r="X403" s="192">
        <v>40704</v>
      </c>
      <c r="Y403" s="134" t="s">
        <v>352</v>
      </c>
      <c r="Z403" s="116"/>
      <c r="AA403" s="117"/>
      <c r="AB403" s="118"/>
      <c r="AC403" s="182"/>
      <c r="AD403" s="182"/>
      <c r="AE403" s="74"/>
      <c r="AF403" s="31">
        <v>840</v>
      </c>
      <c r="AG403" s="119"/>
      <c r="AH403" s="119"/>
      <c r="AI403" s="119"/>
      <c r="AJ403" s="119"/>
      <c r="AK403" s="119">
        <v>11006751</v>
      </c>
      <c r="AL403" s="119" t="s">
        <v>1219</v>
      </c>
      <c r="AM403" s="118" t="s">
        <v>27</v>
      </c>
      <c r="AN403" s="120">
        <v>2500</v>
      </c>
      <c r="AO403" s="121"/>
      <c r="AP403" s="122" t="s">
        <v>183</v>
      </c>
      <c r="AQ403" s="51">
        <v>1151</v>
      </c>
      <c r="AR403" s="68">
        <v>23</v>
      </c>
      <c r="AS403" s="123" t="s">
        <v>351</v>
      </c>
      <c r="AT403" s="131" t="s">
        <v>126</v>
      </c>
      <c r="AU403" s="131">
        <v>4.5</v>
      </c>
      <c r="AV403" s="131">
        <v>630</v>
      </c>
      <c r="AW403" s="131" t="s">
        <v>183</v>
      </c>
      <c r="AX403" s="183">
        <v>40696</v>
      </c>
      <c r="AY403" s="131">
        <v>6</v>
      </c>
      <c r="AZ403" s="131">
        <v>750</v>
      </c>
      <c r="BA403" s="131">
        <v>840</v>
      </c>
      <c r="BB403" s="125">
        <v>2500</v>
      </c>
      <c r="BC403" s="126">
        <v>70</v>
      </c>
      <c r="BD403" s="124" t="s">
        <v>108</v>
      </c>
      <c r="BE403" s="131">
        <v>140</v>
      </c>
      <c r="BF403" s="136" t="s">
        <v>1220</v>
      </c>
      <c r="BG403" s="131"/>
      <c r="BH403" s="213"/>
      <c r="BI403" s="214"/>
      <c r="BJ403" s="215"/>
      <c r="BK403" s="185"/>
    </row>
    <row r="404" spans="1:63" s="52" customFormat="1" ht="17.100000000000001" customHeight="1">
      <c r="A404" s="43">
        <v>1</v>
      </c>
      <c r="B404" s="43">
        <v>1</v>
      </c>
      <c r="C404" s="79"/>
      <c r="D404" s="79">
        <v>2199</v>
      </c>
      <c r="E404" s="11">
        <v>0</v>
      </c>
      <c r="F404" s="33">
        <v>163</v>
      </c>
      <c r="G404" s="127" t="s">
        <v>225</v>
      </c>
      <c r="H404" s="105">
        <v>1274097</v>
      </c>
      <c r="I404" s="79">
        <v>10043741</v>
      </c>
      <c r="J404" s="127" t="s">
        <v>1221</v>
      </c>
      <c r="K404" s="127">
        <v>50</v>
      </c>
      <c r="L404" s="127" t="s">
        <v>104</v>
      </c>
      <c r="M404" s="127">
        <v>0.23</v>
      </c>
      <c r="N404" s="107">
        <v>0.24</v>
      </c>
      <c r="O404" s="184">
        <v>0</v>
      </c>
      <c r="P404" s="129">
        <v>0.47</v>
      </c>
      <c r="Q404" s="181">
        <v>1</v>
      </c>
      <c r="R404" s="112">
        <v>40703</v>
      </c>
      <c r="S404" s="113">
        <v>-9.9499999999999993</v>
      </c>
      <c r="T404" s="112">
        <v>40703</v>
      </c>
      <c r="U404" s="113">
        <v>-10.42</v>
      </c>
      <c r="V404" s="130" t="s">
        <v>105</v>
      </c>
      <c r="W404" s="115" t="s">
        <v>109</v>
      </c>
      <c r="X404" s="192">
        <v>40704</v>
      </c>
      <c r="Y404" s="134" t="s">
        <v>352</v>
      </c>
      <c r="Z404" s="116"/>
      <c r="AA404" s="117"/>
      <c r="AB404" s="118"/>
      <c r="AC404" s="182"/>
      <c r="AD404" s="182"/>
      <c r="AE404" s="74"/>
      <c r="AF404" s="31">
        <v>600</v>
      </c>
      <c r="AG404" s="119"/>
      <c r="AH404" s="119"/>
      <c r="AI404" s="119"/>
      <c r="AJ404" s="119"/>
      <c r="AK404" s="119">
        <v>11001965</v>
      </c>
      <c r="AL404" s="119" t="s">
        <v>1199</v>
      </c>
      <c r="AM404" s="118" t="s">
        <v>27</v>
      </c>
      <c r="AN404" s="120">
        <v>2500</v>
      </c>
      <c r="AO404" s="121"/>
      <c r="AP404" s="122" t="s">
        <v>183</v>
      </c>
      <c r="AQ404" s="51">
        <v>2199</v>
      </c>
      <c r="AR404" s="68">
        <v>23</v>
      </c>
      <c r="AS404" s="123" t="s">
        <v>351</v>
      </c>
      <c r="AT404" s="131" t="s">
        <v>126</v>
      </c>
      <c r="AU404" s="131">
        <v>9</v>
      </c>
      <c r="AV404" s="131">
        <v>450</v>
      </c>
      <c r="AW404" s="131" t="s">
        <v>183</v>
      </c>
      <c r="AX404" s="183">
        <v>40696</v>
      </c>
      <c r="AY404" s="131">
        <v>12</v>
      </c>
      <c r="AZ404" s="131">
        <v>750</v>
      </c>
      <c r="BA404" s="131">
        <v>600</v>
      </c>
      <c r="BB404" s="125">
        <v>2500</v>
      </c>
      <c r="BC404" s="126">
        <v>50</v>
      </c>
      <c r="BD404" s="124" t="s">
        <v>108</v>
      </c>
      <c r="BE404" s="131">
        <v>50</v>
      </c>
      <c r="BF404" s="136" t="s">
        <v>1222</v>
      </c>
      <c r="BG404" s="131"/>
      <c r="BH404" s="213"/>
      <c r="BI404" s="214"/>
      <c r="BJ404" s="215"/>
      <c r="BK404" s="185"/>
    </row>
    <row r="405" spans="1:63" s="52" customFormat="1" ht="17.100000000000001" customHeight="1">
      <c r="A405" s="43">
        <v>1</v>
      </c>
      <c r="B405" s="43">
        <v>2</v>
      </c>
      <c r="C405" s="79"/>
      <c r="D405" s="79">
        <v>3147</v>
      </c>
      <c r="E405" s="11">
        <v>0</v>
      </c>
      <c r="F405" s="33">
        <v>281</v>
      </c>
      <c r="G405" s="127" t="s">
        <v>225</v>
      </c>
      <c r="H405" s="105">
        <v>7085162</v>
      </c>
      <c r="I405" s="79">
        <v>10049938</v>
      </c>
      <c r="J405" s="127" t="s">
        <v>1223</v>
      </c>
      <c r="K405" s="127">
        <v>80</v>
      </c>
      <c r="L405" s="127" t="s">
        <v>104</v>
      </c>
      <c r="M405" s="127">
        <v>0.23</v>
      </c>
      <c r="N405" s="107">
        <v>0.19</v>
      </c>
      <c r="O405" s="184">
        <v>0</v>
      </c>
      <c r="P405" s="129">
        <v>0.42</v>
      </c>
      <c r="Q405" s="181">
        <v>1</v>
      </c>
      <c r="R405" s="112">
        <v>40703</v>
      </c>
      <c r="S405" s="113">
        <v>-10.42</v>
      </c>
      <c r="T405" s="112">
        <v>40703</v>
      </c>
      <c r="U405" s="113">
        <v>-10.84</v>
      </c>
      <c r="V405" s="130" t="s">
        <v>105</v>
      </c>
      <c r="W405" s="115" t="s">
        <v>109</v>
      </c>
      <c r="X405" s="192">
        <v>40704</v>
      </c>
      <c r="Y405" s="134" t="s">
        <v>303</v>
      </c>
      <c r="Z405" s="116"/>
      <c r="AA405" s="117"/>
      <c r="AB405" s="118"/>
      <c r="AC405" s="182"/>
      <c r="AD405" s="182"/>
      <c r="AE405" s="74"/>
      <c r="AF405" s="31">
        <v>480</v>
      </c>
      <c r="AG405" s="119"/>
      <c r="AH405" s="119"/>
      <c r="AI405" s="119"/>
      <c r="AJ405" s="119"/>
      <c r="AK405" s="119"/>
      <c r="AL405" s="119"/>
      <c r="AM405" s="118" t="s">
        <v>27</v>
      </c>
      <c r="AN405" s="120">
        <v>2500</v>
      </c>
      <c r="AO405" s="121"/>
      <c r="AP405" s="122" t="s">
        <v>183</v>
      </c>
      <c r="AQ405" s="51">
        <v>3147</v>
      </c>
      <c r="AR405" s="68">
        <v>23</v>
      </c>
      <c r="AS405" s="123" t="s">
        <v>890</v>
      </c>
      <c r="AT405" s="131" t="s">
        <v>126</v>
      </c>
      <c r="AU405" s="131">
        <v>4.5</v>
      </c>
      <c r="AV405" s="131">
        <v>360</v>
      </c>
      <c r="AW405" s="131" t="s">
        <v>183</v>
      </c>
      <c r="AX405" s="183">
        <v>40695</v>
      </c>
      <c r="AY405" s="131">
        <v>6</v>
      </c>
      <c r="AZ405" s="131">
        <v>750</v>
      </c>
      <c r="BA405" s="131">
        <v>480</v>
      </c>
      <c r="BB405" s="125">
        <v>2500</v>
      </c>
      <c r="BC405" s="126">
        <v>40</v>
      </c>
      <c r="BD405" s="124" t="s">
        <v>108</v>
      </c>
      <c r="BE405" s="131">
        <v>80</v>
      </c>
      <c r="BF405" s="136" t="s">
        <v>469</v>
      </c>
      <c r="BG405" s="131"/>
      <c r="BH405" s="213"/>
      <c r="BI405" s="214"/>
      <c r="BJ405" s="215"/>
      <c r="BK405" s="185"/>
    </row>
    <row r="406" spans="1:63" s="52" customFormat="1" ht="17.100000000000001" customHeight="1">
      <c r="A406" s="43">
        <v>1</v>
      </c>
      <c r="B406" s="43">
        <v>1</v>
      </c>
      <c r="C406" s="79"/>
      <c r="D406" s="79">
        <v>2206</v>
      </c>
      <c r="E406" s="11">
        <v>0</v>
      </c>
      <c r="F406" s="33">
        <v>107</v>
      </c>
      <c r="G406" s="127" t="s">
        <v>225</v>
      </c>
      <c r="H406" s="105">
        <v>1275425</v>
      </c>
      <c r="I406" s="79">
        <v>10054041</v>
      </c>
      <c r="J406" s="127" t="s">
        <v>1224</v>
      </c>
      <c r="K406" s="127">
        <v>990</v>
      </c>
      <c r="L406" s="127" t="s">
        <v>104</v>
      </c>
      <c r="M406" s="127">
        <v>0.23</v>
      </c>
      <c r="N406" s="107">
        <v>2.38</v>
      </c>
      <c r="O406" s="184">
        <v>0</v>
      </c>
      <c r="P406" s="129">
        <v>2.61</v>
      </c>
      <c r="Q406" s="181">
        <v>1</v>
      </c>
      <c r="R406" s="112">
        <v>40703</v>
      </c>
      <c r="S406" s="113">
        <v>-10.84</v>
      </c>
      <c r="T406" s="112">
        <v>40703</v>
      </c>
      <c r="U406" s="113">
        <v>-13.45</v>
      </c>
      <c r="V406" s="130" t="s">
        <v>105</v>
      </c>
      <c r="W406" s="115" t="s">
        <v>109</v>
      </c>
      <c r="X406" s="192">
        <v>40704</v>
      </c>
      <c r="Y406" s="134" t="s">
        <v>303</v>
      </c>
      <c r="Z406" s="116"/>
      <c r="AA406" s="117"/>
      <c r="AB406" s="118"/>
      <c r="AC406" s="182"/>
      <c r="AD406" s="182"/>
      <c r="AE406" s="74"/>
      <c r="AF406" s="31">
        <v>5940</v>
      </c>
      <c r="AG406" s="119"/>
      <c r="AH406" s="119"/>
      <c r="AI406" s="119"/>
      <c r="AJ406" s="119"/>
      <c r="AK406" s="119">
        <v>11006750</v>
      </c>
      <c r="AL406" s="119" t="s">
        <v>1225</v>
      </c>
      <c r="AM406" s="118" t="s">
        <v>27</v>
      </c>
      <c r="AN406" s="120">
        <v>2500</v>
      </c>
      <c r="AO406" s="121"/>
      <c r="AP406" s="122" t="s">
        <v>183</v>
      </c>
      <c r="AQ406" s="51">
        <v>2206</v>
      </c>
      <c r="AR406" s="68">
        <v>23</v>
      </c>
      <c r="AS406" s="123" t="s">
        <v>890</v>
      </c>
      <c r="AT406" s="131" t="s">
        <v>126</v>
      </c>
      <c r="AU406" s="131">
        <v>4.5</v>
      </c>
      <c r="AV406" s="131">
        <v>4455</v>
      </c>
      <c r="AW406" s="131" t="s">
        <v>183</v>
      </c>
      <c r="AX406" s="183">
        <v>40696</v>
      </c>
      <c r="AY406" s="131">
        <v>6</v>
      </c>
      <c r="AZ406" s="131">
        <v>750</v>
      </c>
      <c r="BA406" s="131">
        <v>5940</v>
      </c>
      <c r="BB406" s="125">
        <v>2500</v>
      </c>
      <c r="BC406" s="126">
        <v>495</v>
      </c>
      <c r="BD406" s="124" t="s">
        <v>108</v>
      </c>
      <c r="BE406" s="131">
        <v>990</v>
      </c>
      <c r="BF406" s="136" t="s">
        <v>1226</v>
      </c>
      <c r="BG406" s="131"/>
      <c r="BH406" s="213"/>
      <c r="BI406" s="214"/>
      <c r="BJ406" s="215"/>
      <c r="BK406" s="185"/>
    </row>
    <row r="407" spans="1:63" s="52" customFormat="1" ht="17.100000000000001" customHeight="1">
      <c r="A407" s="43">
        <v>0</v>
      </c>
      <c r="B407" s="43">
        <v>0</v>
      </c>
      <c r="C407" s="79"/>
      <c r="D407" s="79" t="s">
        <v>39</v>
      </c>
      <c r="E407" s="11">
        <v>0</v>
      </c>
      <c r="F407" s="33" t="e">
        <v>#N/A</v>
      </c>
      <c r="G407" s="127"/>
      <c r="H407" s="105"/>
      <c r="I407" s="79"/>
      <c r="J407" s="127" t="s">
        <v>1227</v>
      </c>
      <c r="K407" s="127"/>
      <c r="L407" s="127"/>
      <c r="M407" s="127"/>
      <c r="N407" s="107">
        <v>0</v>
      </c>
      <c r="O407" s="184">
        <v>0</v>
      </c>
      <c r="P407" s="129">
        <v>2</v>
      </c>
      <c r="Q407" s="181"/>
      <c r="R407" s="112">
        <v>40703</v>
      </c>
      <c r="S407" s="113">
        <v>-13.45</v>
      </c>
      <c r="T407" s="112">
        <v>40703</v>
      </c>
      <c r="U407" s="113">
        <v>-15.45</v>
      </c>
      <c r="V407" s="130"/>
      <c r="W407" s="115"/>
      <c r="X407" s="192">
        <v>40703</v>
      </c>
      <c r="Y407" s="134" t="s">
        <v>971</v>
      </c>
      <c r="Z407" s="116"/>
      <c r="AA407" s="117"/>
      <c r="AB407" s="118"/>
      <c r="AC407" s="182"/>
      <c r="AD407" s="182"/>
      <c r="AE407" s="74"/>
      <c r="AF407" s="31">
        <v>0</v>
      </c>
      <c r="AG407" s="119"/>
      <c r="AH407" s="119"/>
      <c r="AI407" s="119"/>
      <c r="AJ407" s="119"/>
      <c r="AK407" s="119"/>
      <c r="AL407" s="119"/>
      <c r="AM407" s="118" t="s">
        <v>27</v>
      </c>
      <c r="AN407" s="120"/>
      <c r="AO407" s="121"/>
      <c r="AP407" s="122">
        <v>0</v>
      </c>
      <c r="AQ407" s="51" t="s">
        <v>39</v>
      </c>
      <c r="AR407" s="68">
        <v>23</v>
      </c>
      <c r="AS407" s="123" t="s">
        <v>890</v>
      </c>
      <c r="AT407" s="131" t="s">
        <v>132</v>
      </c>
      <c r="AU407" s="131"/>
      <c r="AV407" s="131"/>
      <c r="AW407" s="131"/>
      <c r="AX407" s="183"/>
      <c r="AY407" s="131"/>
      <c r="AZ407" s="131"/>
      <c r="BA407" s="131"/>
      <c r="BB407" s="125" t="e">
        <v>#DIV/0!</v>
      </c>
      <c r="BC407" s="126">
        <v>0</v>
      </c>
      <c r="BD407" s="124"/>
      <c r="BE407" s="131">
        <v>0</v>
      </c>
      <c r="BF407" s="136"/>
      <c r="BG407" s="131"/>
      <c r="BH407" s="213"/>
      <c r="BI407" s="214"/>
      <c r="BJ407" s="215"/>
      <c r="BK407" s="185"/>
    </row>
    <row r="408" spans="1:63" s="52" customFormat="1" ht="17.100000000000001" customHeight="1">
      <c r="A408" s="43">
        <v>1</v>
      </c>
      <c r="B408" s="43">
        <v>1</v>
      </c>
      <c r="C408" s="79"/>
      <c r="D408" s="79">
        <v>3180</v>
      </c>
      <c r="E408" s="11">
        <v>0</v>
      </c>
      <c r="F408" s="33">
        <v>238</v>
      </c>
      <c r="G408" s="127" t="s">
        <v>225</v>
      </c>
      <c r="H408" s="105">
        <v>7081598</v>
      </c>
      <c r="I408" s="79">
        <v>10042806</v>
      </c>
      <c r="J408" s="127" t="s">
        <v>1228</v>
      </c>
      <c r="K408" s="127">
        <v>1793</v>
      </c>
      <c r="L408" s="127" t="s">
        <v>104</v>
      </c>
      <c r="M408" s="127">
        <v>0.23</v>
      </c>
      <c r="N408" s="107">
        <v>4.3</v>
      </c>
      <c r="O408" s="184">
        <v>0</v>
      </c>
      <c r="P408" s="129">
        <v>4.53</v>
      </c>
      <c r="Q408" s="181">
        <v>-2</v>
      </c>
      <c r="R408" s="112">
        <v>40703</v>
      </c>
      <c r="S408" s="113">
        <v>-15.45</v>
      </c>
      <c r="T408" s="112">
        <v>40703</v>
      </c>
      <c r="U408" s="113">
        <v>-19.98</v>
      </c>
      <c r="V408" s="130" t="s">
        <v>147</v>
      </c>
      <c r="W408" s="115" t="s">
        <v>109</v>
      </c>
      <c r="X408" s="192">
        <v>40701</v>
      </c>
      <c r="Y408" s="134" t="s">
        <v>249</v>
      </c>
      <c r="Z408" s="116"/>
      <c r="AA408" s="117"/>
      <c r="AB408" s="118"/>
      <c r="AC408" s="182"/>
      <c r="AD408" s="182"/>
      <c r="AE408" s="74"/>
      <c r="AF408" s="31">
        <v>10758</v>
      </c>
      <c r="AG408" s="119"/>
      <c r="AH408" s="119"/>
      <c r="AI408" s="119"/>
      <c r="AJ408" s="119"/>
      <c r="AK408" s="119"/>
      <c r="AL408" s="119"/>
      <c r="AM408" s="118" t="s">
        <v>27</v>
      </c>
      <c r="AN408" s="120">
        <v>2500</v>
      </c>
      <c r="AO408" s="121"/>
      <c r="AP408" s="122" t="s">
        <v>183</v>
      </c>
      <c r="AQ408" s="51"/>
      <c r="AR408" s="68">
        <v>23</v>
      </c>
      <c r="AS408" s="123" t="s">
        <v>890</v>
      </c>
      <c r="AT408" s="131" t="s">
        <v>132</v>
      </c>
      <c r="AU408" s="131">
        <v>4.5</v>
      </c>
      <c r="AV408" s="131">
        <v>8068.5</v>
      </c>
      <c r="AW408" s="131" t="s">
        <v>183</v>
      </c>
      <c r="AX408" s="183">
        <v>1</v>
      </c>
      <c r="AY408" s="131">
        <v>6</v>
      </c>
      <c r="AZ408" s="131">
        <v>750</v>
      </c>
      <c r="BA408" s="131">
        <v>10758</v>
      </c>
      <c r="BB408" s="125">
        <v>2500</v>
      </c>
      <c r="BC408" s="126">
        <v>897</v>
      </c>
      <c r="BD408" s="124" t="s">
        <v>108</v>
      </c>
      <c r="BE408" s="131">
        <v>1793</v>
      </c>
      <c r="BF408" s="136"/>
      <c r="BG408" s="131"/>
      <c r="BH408" s="213"/>
      <c r="BI408" s="214"/>
      <c r="BJ408" s="215"/>
      <c r="BK408" s="185"/>
    </row>
    <row r="409" spans="1:63" s="52" customFormat="1" ht="17.100000000000001" customHeight="1">
      <c r="A409" s="43">
        <v>0</v>
      </c>
      <c r="B409" s="43">
        <v>0</v>
      </c>
      <c r="C409" s="79"/>
      <c r="D409" s="79" t="s">
        <v>39</v>
      </c>
      <c r="E409" s="11">
        <v>0</v>
      </c>
      <c r="F409" s="33" t="e">
        <v>#N/A</v>
      </c>
      <c r="G409" s="127"/>
      <c r="H409" s="105"/>
      <c r="I409" s="79"/>
      <c r="J409" s="127" t="s">
        <v>370</v>
      </c>
      <c r="K409" s="127"/>
      <c r="L409" s="127"/>
      <c r="M409" s="127"/>
      <c r="N409" s="107">
        <v>0</v>
      </c>
      <c r="O409" s="184">
        <v>0</v>
      </c>
      <c r="P409" s="129">
        <v>0</v>
      </c>
      <c r="Q409" s="181"/>
      <c r="R409" s="112">
        <v>40703</v>
      </c>
      <c r="S409" s="113">
        <v>-19.98</v>
      </c>
      <c r="T409" s="112">
        <v>40703</v>
      </c>
      <c r="U409" s="113">
        <v>-19.98</v>
      </c>
      <c r="V409" s="130"/>
      <c r="W409" s="115"/>
      <c r="X409" s="192"/>
      <c r="Y409" s="134" t="s">
        <v>259</v>
      </c>
      <c r="Z409" s="116"/>
      <c r="AA409" s="117"/>
      <c r="AB409" s="118"/>
      <c r="AC409" s="182"/>
      <c r="AD409" s="182"/>
      <c r="AE409" s="74"/>
      <c r="AF409" s="31">
        <v>0</v>
      </c>
      <c r="AG409" s="119"/>
      <c r="AH409" s="119"/>
      <c r="AI409" s="119"/>
      <c r="AJ409" s="119"/>
      <c r="AK409" s="119"/>
      <c r="AL409" s="119"/>
      <c r="AM409" s="118" t="s">
        <v>27</v>
      </c>
      <c r="AN409" s="120"/>
      <c r="AO409" s="121"/>
      <c r="AP409" s="122">
        <v>0</v>
      </c>
      <c r="AQ409" s="51" t="s">
        <v>39</v>
      </c>
      <c r="AR409" s="68">
        <v>23</v>
      </c>
      <c r="AS409" s="123" t="s">
        <v>890</v>
      </c>
      <c r="AT409" s="131" t="s">
        <v>260</v>
      </c>
      <c r="AU409" s="131"/>
      <c r="AV409" s="131"/>
      <c r="AW409" s="131"/>
      <c r="AX409" s="183"/>
      <c r="AY409" s="131"/>
      <c r="AZ409" s="131"/>
      <c r="BA409" s="131"/>
      <c r="BB409" s="125" t="e">
        <v>#DIV/0!</v>
      </c>
      <c r="BC409" s="126">
        <v>0</v>
      </c>
      <c r="BD409" s="124"/>
      <c r="BE409" s="131">
        <v>0</v>
      </c>
      <c r="BF409" s="136"/>
      <c r="BG409" s="131"/>
      <c r="BH409" s="213"/>
      <c r="BI409" s="214"/>
      <c r="BJ409" s="215"/>
      <c r="BK409" s="185"/>
    </row>
    <row r="410" spans="1:63" s="52" customFormat="1" ht="17.100000000000001" customHeight="1">
      <c r="A410" s="43">
        <v>1</v>
      </c>
      <c r="B410" s="43">
        <v>2</v>
      </c>
      <c r="C410" s="79"/>
      <c r="D410" s="79">
        <v>1143</v>
      </c>
      <c r="E410" s="11">
        <v>0</v>
      </c>
      <c r="F410" s="33">
        <v>21</v>
      </c>
      <c r="G410" s="127" t="s">
        <v>180</v>
      </c>
      <c r="H410" s="105">
        <v>1271646</v>
      </c>
      <c r="I410" s="79">
        <v>10052499</v>
      </c>
      <c r="J410" s="127" t="s">
        <v>295</v>
      </c>
      <c r="K410" s="127">
        <v>518</v>
      </c>
      <c r="L410" s="127" t="s">
        <v>104</v>
      </c>
      <c r="M410" s="127">
        <v>0.23</v>
      </c>
      <c r="N410" s="107">
        <v>1.24</v>
      </c>
      <c r="O410" s="184">
        <v>0.17</v>
      </c>
      <c r="P410" s="129">
        <v>1.47</v>
      </c>
      <c r="Q410" s="181">
        <v>-2</v>
      </c>
      <c r="R410" s="112">
        <v>40703</v>
      </c>
      <c r="S410" s="113">
        <v>-19.98</v>
      </c>
      <c r="T410" s="112">
        <v>40703</v>
      </c>
      <c r="U410" s="113">
        <v>-21.45</v>
      </c>
      <c r="V410" s="130" t="s">
        <v>105</v>
      </c>
      <c r="W410" s="115" t="s">
        <v>109</v>
      </c>
      <c r="X410" s="192">
        <v>40701</v>
      </c>
      <c r="Y410" s="134" t="s">
        <v>249</v>
      </c>
      <c r="Z410" s="116"/>
      <c r="AA410" s="117"/>
      <c r="AB410" s="118"/>
      <c r="AC410" s="182" t="s">
        <v>461</v>
      </c>
      <c r="AD410" s="182">
        <v>4662</v>
      </c>
      <c r="AE410" s="74"/>
      <c r="AF410" s="31">
        <v>6216</v>
      </c>
      <c r="AG410" s="119">
        <v>11005697</v>
      </c>
      <c r="AH410" s="119" t="s">
        <v>1229</v>
      </c>
      <c r="AI410" s="119">
        <v>11000107</v>
      </c>
      <c r="AJ410" s="119" t="s">
        <v>250</v>
      </c>
      <c r="AK410" s="119">
        <v>11007247</v>
      </c>
      <c r="AL410" s="119" t="s">
        <v>251</v>
      </c>
      <c r="AM410" s="118" t="s">
        <v>27</v>
      </c>
      <c r="AN410" s="120">
        <v>5001</v>
      </c>
      <c r="AO410" s="121"/>
      <c r="AP410" s="122" t="s">
        <v>106</v>
      </c>
      <c r="AQ410" s="51"/>
      <c r="AR410" s="68">
        <v>23</v>
      </c>
      <c r="AS410" s="123" t="s">
        <v>890</v>
      </c>
      <c r="AT410" s="131" t="s">
        <v>132</v>
      </c>
      <c r="AU410" s="131">
        <v>9</v>
      </c>
      <c r="AV410" s="131">
        <v>4662</v>
      </c>
      <c r="AW410" s="131" t="s">
        <v>106</v>
      </c>
      <c r="AX410" s="183">
        <v>40686</v>
      </c>
      <c r="AY410" s="131">
        <v>12</v>
      </c>
      <c r="AZ410" s="131">
        <v>750</v>
      </c>
      <c r="BA410" s="131">
        <v>6216</v>
      </c>
      <c r="BB410" s="125">
        <v>5001</v>
      </c>
      <c r="BC410" s="126">
        <v>518</v>
      </c>
      <c r="BD410" s="124" t="s">
        <v>108</v>
      </c>
      <c r="BE410" s="131">
        <v>518</v>
      </c>
      <c r="BF410" s="136" t="s">
        <v>1230</v>
      </c>
      <c r="BG410" s="131"/>
      <c r="BH410" s="213"/>
      <c r="BI410" s="214"/>
      <c r="BJ410" s="215"/>
      <c r="BK410" s="185"/>
    </row>
    <row r="411" spans="1:63" s="52" customFormat="1" ht="17.100000000000001" customHeight="1">
      <c r="A411" s="43">
        <v>1</v>
      </c>
      <c r="B411" s="43">
        <v>1</v>
      </c>
      <c r="C411" s="79"/>
      <c r="D411" s="103">
        <v>1143</v>
      </c>
      <c r="E411" s="11">
        <v>0</v>
      </c>
      <c r="F411" s="33">
        <v>21</v>
      </c>
      <c r="G411" s="143" t="s">
        <v>180</v>
      </c>
      <c r="H411" s="144">
        <v>1266403</v>
      </c>
      <c r="I411" s="106">
        <v>10051663</v>
      </c>
      <c r="J411" s="143" t="s">
        <v>1231</v>
      </c>
      <c r="K411" s="143">
        <v>500</v>
      </c>
      <c r="L411" s="143" t="s">
        <v>104</v>
      </c>
      <c r="M411" s="127">
        <v>0.23</v>
      </c>
      <c r="N411" s="107">
        <v>1.2</v>
      </c>
      <c r="O411" s="184">
        <v>0.17</v>
      </c>
      <c r="P411" s="145">
        <v>1.43</v>
      </c>
      <c r="Q411" s="181">
        <v>-2</v>
      </c>
      <c r="R411" s="112">
        <v>40703</v>
      </c>
      <c r="S411" s="113">
        <v>-21.45</v>
      </c>
      <c r="T411" s="112">
        <v>40703</v>
      </c>
      <c r="U411" s="113">
        <v>-22.88</v>
      </c>
      <c r="V411" s="130" t="s">
        <v>105</v>
      </c>
      <c r="W411" s="115" t="s">
        <v>109</v>
      </c>
      <c r="X411" s="192">
        <v>40701</v>
      </c>
      <c r="Y411" s="141" t="s">
        <v>249</v>
      </c>
      <c r="Z411" s="116"/>
      <c r="AA411" s="117"/>
      <c r="AB411" s="118"/>
      <c r="AC411" s="182" t="s">
        <v>461</v>
      </c>
      <c r="AD411" s="182">
        <v>4500</v>
      </c>
      <c r="AE411" s="74"/>
      <c r="AF411" s="31">
        <v>6000</v>
      </c>
      <c r="AG411" s="119">
        <v>11005697</v>
      </c>
      <c r="AH411" s="119" t="s">
        <v>1229</v>
      </c>
      <c r="AI411" s="119">
        <v>11000107</v>
      </c>
      <c r="AJ411" s="119" t="s">
        <v>250</v>
      </c>
      <c r="AK411" s="119">
        <v>11007247</v>
      </c>
      <c r="AL411" s="119" t="s">
        <v>251</v>
      </c>
      <c r="AM411" s="118" t="s">
        <v>27</v>
      </c>
      <c r="AN411" s="120">
        <v>5000</v>
      </c>
      <c r="AO411" s="121"/>
      <c r="AP411" s="122" t="s">
        <v>106</v>
      </c>
      <c r="AQ411" s="51"/>
      <c r="AR411" s="68">
        <v>23</v>
      </c>
      <c r="AS411" s="123" t="s">
        <v>332</v>
      </c>
      <c r="AT411" s="131" t="s">
        <v>132</v>
      </c>
      <c r="AU411" s="131">
        <v>9</v>
      </c>
      <c r="AV411" s="131">
        <v>4500</v>
      </c>
      <c r="AW411" s="131" t="s">
        <v>106</v>
      </c>
      <c r="AX411" s="183">
        <v>1</v>
      </c>
      <c r="AY411" s="131">
        <v>12</v>
      </c>
      <c r="AZ411" s="131">
        <v>750</v>
      </c>
      <c r="BA411" s="131">
        <v>6000</v>
      </c>
      <c r="BB411" s="125">
        <v>5000</v>
      </c>
      <c r="BC411" s="126">
        <v>500</v>
      </c>
      <c r="BD411" s="124" t="s">
        <v>108</v>
      </c>
      <c r="BE411" s="131">
        <v>500</v>
      </c>
      <c r="BF411" s="136"/>
      <c r="BG411" s="131"/>
      <c r="BH411" s="213"/>
      <c r="BI411" s="214"/>
      <c r="BJ411" s="215"/>
      <c r="BK411" s="185"/>
    </row>
    <row r="412" spans="1:63" s="52" customFormat="1" ht="17.100000000000001" customHeight="1">
      <c r="A412" s="43">
        <v>1</v>
      </c>
      <c r="B412" s="43">
        <v>2</v>
      </c>
      <c r="C412" s="79"/>
      <c r="D412" s="103">
        <v>1143</v>
      </c>
      <c r="E412" s="11">
        <v>0</v>
      </c>
      <c r="F412" s="33">
        <v>21</v>
      </c>
      <c r="G412" s="143" t="s">
        <v>180</v>
      </c>
      <c r="H412" s="144">
        <v>7082599</v>
      </c>
      <c r="I412" s="106">
        <v>10048795</v>
      </c>
      <c r="J412" s="143" t="s">
        <v>1232</v>
      </c>
      <c r="K412" s="143">
        <v>1308</v>
      </c>
      <c r="L412" s="143" t="s">
        <v>104</v>
      </c>
      <c r="M412" s="127">
        <v>0.23</v>
      </c>
      <c r="N412" s="107">
        <v>3.14</v>
      </c>
      <c r="O412" s="184">
        <v>0.17</v>
      </c>
      <c r="P412" s="145">
        <v>3.37</v>
      </c>
      <c r="Q412" s="181"/>
      <c r="R412" s="112">
        <v>40703</v>
      </c>
      <c r="S412" s="113">
        <v>-22.88</v>
      </c>
      <c r="T412" s="112">
        <v>40704</v>
      </c>
      <c r="U412" s="113">
        <v>-2.25</v>
      </c>
      <c r="V412" s="130" t="s">
        <v>105</v>
      </c>
      <c r="W412" s="115" t="s">
        <v>109</v>
      </c>
      <c r="X412" s="192">
        <v>40701</v>
      </c>
      <c r="Y412" s="141" t="s">
        <v>249</v>
      </c>
      <c r="Z412" s="116"/>
      <c r="AA412" s="117"/>
      <c r="AB412" s="118"/>
      <c r="AC412" s="182" t="s">
        <v>461</v>
      </c>
      <c r="AD412" s="182">
        <v>11772</v>
      </c>
      <c r="AE412" s="74"/>
      <c r="AF412" s="31">
        <v>15696</v>
      </c>
      <c r="AG412" s="119">
        <v>11005697</v>
      </c>
      <c r="AH412" s="119" t="s">
        <v>1229</v>
      </c>
      <c r="AI412" s="119">
        <v>11000107</v>
      </c>
      <c r="AJ412" s="119" t="s">
        <v>250</v>
      </c>
      <c r="AK412" s="119">
        <v>11007028</v>
      </c>
      <c r="AL412" s="119" t="s">
        <v>1233</v>
      </c>
      <c r="AM412" s="118" t="s">
        <v>27</v>
      </c>
      <c r="AN412" s="120">
        <v>5000</v>
      </c>
      <c r="AO412" s="121"/>
      <c r="AP412" s="122" t="s">
        <v>106</v>
      </c>
      <c r="AQ412" s="51">
        <v>1143</v>
      </c>
      <c r="AR412" s="68">
        <v>23</v>
      </c>
      <c r="AS412" s="123" t="s">
        <v>332</v>
      </c>
      <c r="AT412" s="131" t="s">
        <v>132</v>
      </c>
      <c r="AU412" s="131">
        <v>9</v>
      </c>
      <c r="AV412" s="131">
        <v>11772</v>
      </c>
      <c r="AW412" s="131" t="s">
        <v>106</v>
      </c>
      <c r="AX412" s="183">
        <v>1</v>
      </c>
      <c r="AY412" s="131">
        <v>12</v>
      </c>
      <c r="AZ412" s="131">
        <v>750</v>
      </c>
      <c r="BA412" s="131">
        <v>15696</v>
      </c>
      <c r="BB412" s="125">
        <v>5000</v>
      </c>
      <c r="BC412" s="126">
        <v>1308</v>
      </c>
      <c r="BD412" s="124" t="s">
        <v>108</v>
      </c>
      <c r="BE412" s="131">
        <v>1308</v>
      </c>
      <c r="BF412" s="136"/>
      <c r="BG412" s="131"/>
      <c r="BH412" s="213"/>
      <c r="BI412" s="214"/>
      <c r="BJ412" s="215"/>
      <c r="BK412" s="185"/>
    </row>
    <row r="413" spans="1:63" s="52" customFormat="1" ht="17.100000000000001" customHeight="1">
      <c r="A413" s="43">
        <v>0</v>
      </c>
      <c r="B413" s="43">
        <v>0</v>
      </c>
      <c r="C413" s="79"/>
      <c r="D413" s="79" t="s">
        <v>39</v>
      </c>
      <c r="E413" s="11">
        <v>0</v>
      </c>
      <c r="F413" s="33" t="e">
        <v>#N/A</v>
      </c>
      <c r="G413" s="127"/>
      <c r="H413" s="128"/>
      <c r="I413" s="79"/>
      <c r="J413" s="259" t="s">
        <v>370</v>
      </c>
      <c r="K413" s="127"/>
      <c r="L413" s="127"/>
      <c r="M413" s="127"/>
      <c r="N413" s="107">
        <v>0</v>
      </c>
      <c r="O413" s="184">
        <v>0</v>
      </c>
      <c r="P413" s="129">
        <v>0</v>
      </c>
      <c r="Q413" s="181"/>
      <c r="R413" s="110">
        <v>40704</v>
      </c>
      <c r="S413" s="111">
        <v>-2.25</v>
      </c>
      <c r="T413" s="112">
        <v>40704</v>
      </c>
      <c r="U413" s="113">
        <v>-2.25</v>
      </c>
      <c r="V413" s="130"/>
      <c r="W413" s="115"/>
      <c r="X413" s="192"/>
      <c r="Y413" s="114" t="s">
        <v>259</v>
      </c>
      <c r="Z413" s="116"/>
      <c r="AA413" s="117"/>
      <c r="AB413" s="118"/>
      <c r="AC413" s="182"/>
      <c r="AD413" s="182"/>
      <c r="AE413" s="74"/>
      <c r="AF413" s="31">
        <v>0</v>
      </c>
      <c r="AG413" s="119"/>
      <c r="AH413" s="119"/>
      <c r="AI413" s="119"/>
      <c r="AJ413" s="119"/>
      <c r="AK413" s="119"/>
      <c r="AL413" s="119"/>
      <c r="AM413" s="118" t="s">
        <v>27</v>
      </c>
      <c r="AN413" s="120"/>
      <c r="AO413" s="121"/>
      <c r="AP413" s="122">
        <v>0</v>
      </c>
      <c r="AQ413" s="51" t="s">
        <v>39</v>
      </c>
      <c r="AR413" s="68">
        <v>23</v>
      </c>
      <c r="AS413" s="123" t="s">
        <v>890</v>
      </c>
      <c r="AT413" s="131" t="s">
        <v>260</v>
      </c>
      <c r="AU413" s="131"/>
      <c r="AV413" s="131"/>
      <c r="AW413" s="131"/>
      <c r="AX413" s="183"/>
      <c r="AY413" s="131"/>
      <c r="AZ413" s="131"/>
      <c r="BA413" s="131"/>
      <c r="BB413" s="125" t="e">
        <v>#DIV/0!</v>
      </c>
      <c r="BC413" s="126">
        <v>0</v>
      </c>
      <c r="BD413" s="124"/>
      <c r="BE413" s="131">
        <v>0</v>
      </c>
      <c r="BF413" s="136"/>
      <c r="BG413" s="131"/>
      <c r="BH413" s="213"/>
      <c r="BI413" s="214"/>
      <c r="BJ413" s="215"/>
      <c r="BK413" s="185"/>
    </row>
    <row r="414" spans="1:63" s="52" customFormat="1" ht="17.100000000000001" customHeight="1">
      <c r="A414" s="43">
        <v>1</v>
      </c>
      <c r="B414" s="43">
        <v>1</v>
      </c>
      <c r="C414" s="79"/>
      <c r="D414" s="79">
        <v>4191</v>
      </c>
      <c r="E414" s="11">
        <v>0</v>
      </c>
      <c r="F414" s="33">
        <v>440</v>
      </c>
      <c r="G414" s="127" t="s">
        <v>225</v>
      </c>
      <c r="H414" s="128">
        <v>7085060</v>
      </c>
      <c r="I414" s="79">
        <v>10051465</v>
      </c>
      <c r="J414" s="127" t="s">
        <v>1234</v>
      </c>
      <c r="K414" s="127">
        <v>163</v>
      </c>
      <c r="L414" s="127" t="s">
        <v>104</v>
      </c>
      <c r="M414" s="127">
        <v>0.23</v>
      </c>
      <c r="N414" s="107">
        <v>0.78</v>
      </c>
      <c r="O414" s="184">
        <v>0</v>
      </c>
      <c r="P414" s="129">
        <v>1.01</v>
      </c>
      <c r="Q414" s="181">
        <v>1</v>
      </c>
      <c r="R414" s="112">
        <v>40704</v>
      </c>
      <c r="S414" s="113">
        <v>-2.25</v>
      </c>
      <c r="T414" s="112">
        <v>40704</v>
      </c>
      <c r="U414" s="113">
        <v>-3.26</v>
      </c>
      <c r="V414" s="130" t="s">
        <v>147</v>
      </c>
      <c r="W414" s="115" t="s">
        <v>109</v>
      </c>
      <c r="X414" s="192">
        <v>40705</v>
      </c>
      <c r="Y414" s="132" t="s">
        <v>352</v>
      </c>
      <c r="Z414" s="116"/>
      <c r="AA414" s="117"/>
      <c r="AB414" s="118"/>
      <c r="AC414" s="182"/>
      <c r="AD414" s="182"/>
      <c r="AE414" s="74"/>
      <c r="AF414" s="31">
        <v>1956</v>
      </c>
      <c r="AG414" s="119"/>
      <c r="AH414" s="119"/>
      <c r="AI414" s="119"/>
      <c r="AJ414" s="119"/>
      <c r="AK414" s="119">
        <v>11005448</v>
      </c>
      <c r="AL414" s="119" t="s">
        <v>226</v>
      </c>
      <c r="AM414" s="118" t="s">
        <v>27</v>
      </c>
      <c r="AN414" s="120">
        <v>2501</v>
      </c>
      <c r="AO414" s="121"/>
      <c r="AP414" s="122" t="s">
        <v>183</v>
      </c>
      <c r="AQ414" s="51">
        <v>4191</v>
      </c>
      <c r="AR414" s="68">
        <v>23</v>
      </c>
      <c r="AS414" s="123" t="s">
        <v>351</v>
      </c>
      <c r="AT414" s="131" t="s">
        <v>126</v>
      </c>
      <c r="AU414" s="131">
        <v>9</v>
      </c>
      <c r="AV414" s="131">
        <v>1467</v>
      </c>
      <c r="AW414" s="131" t="s">
        <v>183</v>
      </c>
      <c r="AX414" s="183">
        <v>1</v>
      </c>
      <c r="AY414" s="131">
        <v>12</v>
      </c>
      <c r="AZ414" s="131">
        <v>750</v>
      </c>
      <c r="BA414" s="131">
        <v>1956</v>
      </c>
      <c r="BB414" s="125">
        <v>2501</v>
      </c>
      <c r="BC414" s="126">
        <v>163</v>
      </c>
      <c r="BD414" s="124" t="s">
        <v>108</v>
      </c>
      <c r="BE414" s="131">
        <v>163</v>
      </c>
      <c r="BF414" s="136"/>
      <c r="BG414" s="131"/>
      <c r="BH414" s="213"/>
      <c r="BI414" s="214"/>
      <c r="BJ414" s="215"/>
      <c r="BK414" s="185"/>
    </row>
    <row r="415" spans="1:63" s="52" customFormat="1" ht="17.100000000000001" customHeight="1">
      <c r="A415" s="43">
        <v>1</v>
      </c>
      <c r="B415" s="43">
        <v>1</v>
      </c>
      <c r="C415" s="79"/>
      <c r="D415" s="79">
        <v>3147</v>
      </c>
      <c r="E415" s="11">
        <v>0</v>
      </c>
      <c r="F415" s="33">
        <v>281</v>
      </c>
      <c r="G415" s="127" t="s">
        <v>225</v>
      </c>
      <c r="H415" s="128">
        <v>7085059</v>
      </c>
      <c r="I415" s="79">
        <v>10051464</v>
      </c>
      <c r="J415" s="127" t="s">
        <v>1235</v>
      </c>
      <c r="K415" s="127">
        <v>220</v>
      </c>
      <c r="L415" s="127" t="s">
        <v>104</v>
      </c>
      <c r="M415" s="127">
        <v>0.23</v>
      </c>
      <c r="N415" s="107">
        <v>1.06</v>
      </c>
      <c r="O415" s="184">
        <v>0</v>
      </c>
      <c r="P415" s="129">
        <v>1.29</v>
      </c>
      <c r="Q415" s="181">
        <v>1</v>
      </c>
      <c r="R415" s="112">
        <v>40704</v>
      </c>
      <c r="S415" s="113">
        <v>-3.26</v>
      </c>
      <c r="T415" s="112">
        <v>40704</v>
      </c>
      <c r="U415" s="113">
        <v>-4.55</v>
      </c>
      <c r="V415" s="130" t="s">
        <v>105</v>
      </c>
      <c r="W415" s="115" t="s">
        <v>109</v>
      </c>
      <c r="X415" s="192">
        <v>40705</v>
      </c>
      <c r="Y415" s="132" t="s">
        <v>352</v>
      </c>
      <c r="Z415" s="116"/>
      <c r="AA415" s="117"/>
      <c r="AB415" s="118"/>
      <c r="AC415" s="182"/>
      <c r="AD415" s="182"/>
      <c r="AE415" s="74"/>
      <c r="AF415" s="31">
        <v>2640</v>
      </c>
      <c r="AG415" s="119"/>
      <c r="AH415" s="119"/>
      <c r="AI415" s="119"/>
      <c r="AJ415" s="119"/>
      <c r="AK415" s="119"/>
      <c r="AL415" s="119"/>
      <c r="AM415" s="118" t="s">
        <v>27</v>
      </c>
      <c r="AN415" s="120">
        <v>2500</v>
      </c>
      <c r="AO415" s="121"/>
      <c r="AP415" s="122" t="s">
        <v>183</v>
      </c>
      <c r="AQ415" s="51">
        <v>3147</v>
      </c>
      <c r="AR415" s="68">
        <v>23</v>
      </c>
      <c r="AS415" s="123" t="s">
        <v>351</v>
      </c>
      <c r="AT415" s="131" t="s">
        <v>126</v>
      </c>
      <c r="AU415" s="131">
        <v>9</v>
      </c>
      <c r="AV415" s="131">
        <v>1980</v>
      </c>
      <c r="AW415" s="131" t="s">
        <v>183</v>
      </c>
      <c r="AX415" s="183">
        <v>1</v>
      </c>
      <c r="AY415" s="131">
        <v>12</v>
      </c>
      <c r="AZ415" s="131">
        <v>750</v>
      </c>
      <c r="BA415" s="131">
        <v>2640</v>
      </c>
      <c r="BB415" s="125">
        <v>2500</v>
      </c>
      <c r="BC415" s="126">
        <v>220</v>
      </c>
      <c r="BD415" s="124" t="s">
        <v>108</v>
      </c>
      <c r="BE415" s="131">
        <v>220</v>
      </c>
      <c r="BF415" s="136"/>
      <c r="BG415" s="131"/>
      <c r="BH415" s="213"/>
      <c r="BI415" s="214"/>
      <c r="BJ415" s="215"/>
      <c r="BK415" s="185"/>
    </row>
    <row r="416" spans="1:63" s="52" customFormat="1" ht="17.100000000000001" customHeight="1">
      <c r="A416" s="43">
        <v>1</v>
      </c>
      <c r="B416" s="43">
        <v>1</v>
      </c>
      <c r="C416" s="79"/>
      <c r="D416" s="79">
        <v>2104</v>
      </c>
      <c r="E416" s="11">
        <v>0</v>
      </c>
      <c r="F416" s="33">
        <v>30</v>
      </c>
      <c r="G416" s="127" t="s">
        <v>225</v>
      </c>
      <c r="H416" s="128">
        <v>1274391</v>
      </c>
      <c r="I416" s="79">
        <v>10050711</v>
      </c>
      <c r="J416" s="127" t="s">
        <v>1236</v>
      </c>
      <c r="K416" s="127">
        <v>28</v>
      </c>
      <c r="L416" s="127" t="s">
        <v>104</v>
      </c>
      <c r="M416" s="127">
        <v>0.23</v>
      </c>
      <c r="N416" s="107">
        <v>0.13</v>
      </c>
      <c r="O416" s="184">
        <v>0</v>
      </c>
      <c r="P416" s="107">
        <v>0.36</v>
      </c>
      <c r="Q416" s="181">
        <v>1</v>
      </c>
      <c r="R416" s="112">
        <v>40704</v>
      </c>
      <c r="S416" s="113">
        <v>-4.55</v>
      </c>
      <c r="T416" s="112">
        <v>40704</v>
      </c>
      <c r="U416" s="113">
        <v>-4.91</v>
      </c>
      <c r="V416" s="130" t="s">
        <v>105</v>
      </c>
      <c r="W416" s="115" t="s">
        <v>109</v>
      </c>
      <c r="X416" s="192">
        <v>40705</v>
      </c>
      <c r="Y416" s="132" t="s">
        <v>352</v>
      </c>
      <c r="Z416" s="116"/>
      <c r="AA416" s="117"/>
      <c r="AB416" s="118"/>
      <c r="AC416" s="182"/>
      <c r="AD416" s="182"/>
      <c r="AE416" s="74"/>
      <c r="AF416" s="31">
        <v>336</v>
      </c>
      <c r="AG416" s="119"/>
      <c r="AH416" s="119"/>
      <c r="AI416" s="119"/>
      <c r="AJ416" s="119"/>
      <c r="AK416" s="119">
        <v>11001325</v>
      </c>
      <c r="AL416" s="119" t="s">
        <v>1075</v>
      </c>
      <c r="AM416" s="118" t="s">
        <v>27</v>
      </c>
      <c r="AN416" s="120">
        <v>2507</v>
      </c>
      <c r="AO416" s="121"/>
      <c r="AP416" s="122" t="s">
        <v>183</v>
      </c>
      <c r="AQ416" s="51">
        <v>2104</v>
      </c>
      <c r="AR416" s="68">
        <v>23</v>
      </c>
      <c r="AS416" s="123" t="s">
        <v>351</v>
      </c>
      <c r="AT416" s="131" t="s">
        <v>126</v>
      </c>
      <c r="AU416" s="131">
        <v>9</v>
      </c>
      <c r="AV416" s="131">
        <v>252</v>
      </c>
      <c r="AW416" s="131" t="s">
        <v>183</v>
      </c>
      <c r="AX416" s="183">
        <v>1</v>
      </c>
      <c r="AY416" s="131">
        <v>12</v>
      </c>
      <c r="AZ416" s="131">
        <v>750</v>
      </c>
      <c r="BA416" s="131">
        <v>336</v>
      </c>
      <c r="BB416" s="125">
        <v>2507</v>
      </c>
      <c r="BC416" s="126">
        <v>28</v>
      </c>
      <c r="BD416" s="124" t="s">
        <v>108</v>
      </c>
      <c r="BE416" s="131">
        <v>28</v>
      </c>
      <c r="BF416" s="136"/>
      <c r="BG416" s="131"/>
      <c r="BH416" s="213"/>
      <c r="BI416" s="214"/>
      <c r="BJ416" s="215"/>
      <c r="BK416" s="185"/>
    </row>
    <row r="417" spans="1:63" s="52" customFormat="1" ht="15">
      <c r="A417" s="43">
        <v>1</v>
      </c>
      <c r="B417" s="43">
        <v>2</v>
      </c>
      <c r="C417" s="79"/>
      <c r="D417" s="79">
        <v>3180</v>
      </c>
      <c r="E417" s="11">
        <v>0</v>
      </c>
      <c r="F417" s="33">
        <v>238</v>
      </c>
      <c r="G417" s="127" t="s">
        <v>225</v>
      </c>
      <c r="H417" s="139">
        <v>7081247</v>
      </c>
      <c r="I417" s="79">
        <v>10042811</v>
      </c>
      <c r="J417" s="127" t="s">
        <v>1172</v>
      </c>
      <c r="K417" s="127">
        <v>2096</v>
      </c>
      <c r="L417" s="127" t="s">
        <v>104</v>
      </c>
      <c r="M417" s="127">
        <v>0.23</v>
      </c>
      <c r="N417" s="107">
        <v>5.03</v>
      </c>
      <c r="O417" s="184">
        <v>0</v>
      </c>
      <c r="P417" s="107">
        <v>5.26</v>
      </c>
      <c r="Q417" s="181">
        <v>-2</v>
      </c>
      <c r="R417" s="112">
        <v>40704</v>
      </c>
      <c r="S417" s="113">
        <v>-4.91</v>
      </c>
      <c r="T417" s="112">
        <v>40704</v>
      </c>
      <c r="U417" s="113">
        <v>-10.17</v>
      </c>
      <c r="V417" s="130" t="s">
        <v>147</v>
      </c>
      <c r="W417" s="115" t="s">
        <v>109</v>
      </c>
      <c r="X417" s="192">
        <v>40702</v>
      </c>
      <c r="Y417" s="132" t="s">
        <v>249</v>
      </c>
      <c r="Z417" s="116"/>
      <c r="AA417" s="117"/>
      <c r="AB417" s="118"/>
      <c r="AC417" s="182"/>
      <c r="AD417" s="182"/>
      <c r="AE417" s="74"/>
      <c r="AF417" s="31">
        <v>12576</v>
      </c>
      <c r="AG417" s="119"/>
      <c r="AH417" s="119"/>
      <c r="AI417" s="119"/>
      <c r="AJ417" s="119"/>
      <c r="AK417" s="119"/>
      <c r="AL417" s="119"/>
      <c r="AM417" s="118" t="s">
        <v>27</v>
      </c>
      <c r="AN417" s="120">
        <v>2500</v>
      </c>
      <c r="AO417" s="121"/>
      <c r="AP417" s="122" t="s">
        <v>183</v>
      </c>
      <c r="AQ417" s="51">
        <v>3180</v>
      </c>
      <c r="AR417" s="68">
        <v>23</v>
      </c>
      <c r="AS417" s="123" t="s">
        <v>118</v>
      </c>
      <c r="AT417" s="131" t="s">
        <v>132</v>
      </c>
      <c r="AU417" s="131">
        <v>4.5</v>
      </c>
      <c r="AV417" s="131">
        <v>9432</v>
      </c>
      <c r="AW417" s="131" t="s">
        <v>183</v>
      </c>
      <c r="AX417" s="183">
        <v>1</v>
      </c>
      <c r="AY417" s="131">
        <v>6</v>
      </c>
      <c r="AZ417" s="131">
        <v>750</v>
      </c>
      <c r="BA417" s="131">
        <v>12576</v>
      </c>
      <c r="BB417" s="125">
        <v>2500</v>
      </c>
      <c r="BC417" s="126">
        <v>1048</v>
      </c>
      <c r="BD417" s="124" t="s">
        <v>108</v>
      </c>
      <c r="BE417" s="131">
        <v>2096</v>
      </c>
      <c r="BF417" s="136"/>
      <c r="BG417" s="131"/>
      <c r="BH417" s="213"/>
      <c r="BI417" s="214"/>
      <c r="BJ417" s="215"/>
      <c r="BK417" s="185"/>
    </row>
    <row r="418" spans="1:63" s="52" customFormat="1" ht="17.100000000000001" customHeight="1">
      <c r="A418" s="43">
        <v>0</v>
      </c>
      <c r="B418" s="43">
        <v>0</v>
      </c>
      <c r="C418" s="79"/>
      <c r="D418" s="79" t="s">
        <v>39</v>
      </c>
      <c r="E418" s="11">
        <v>0</v>
      </c>
      <c r="F418" s="33" t="e">
        <v>#N/A</v>
      </c>
      <c r="G418" s="127"/>
      <c r="H418" s="128"/>
      <c r="I418" s="79"/>
      <c r="J418" s="127" t="s">
        <v>370</v>
      </c>
      <c r="K418" s="127"/>
      <c r="L418" s="127"/>
      <c r="M418" s="127"/>
      <c r="N418" s="107">
        <v>0</v>
      </c>
      <c r="O418" s="184">
        <v>0</v>
      </c>
      <c r="P418" s="129">
        <v>0</v>
      </c>
      <c r="Q418" s="181"/>
      <c r="R418" s="112">
        <v>40704</v>
      </c>
      <c r="S418" s="113">
        <v>-10.17</v>
      </c>
      <c r="T418" s="112">
        <v>40704</v>
      </c>
      <c r="U418" s="113">
        <v>-10.17</v>
      </c>
      <c r="V418" s="130"/>
      <c r="W418" s="115"/>
      <c r="X418" s="192"/>
      <c r="Y418" s="132" t="s">
        <v>259</v>
      </c>
      <c r="Z418" s="116"/>
      <c r="AA418" s="117"/>
      <c r="AB418" s="118"/>
      <c r="AC418" s="182"/>
      <c r="AD418" s="182"/>
      <c r="AE418" s="74"/>
      <c r="AF418" s="31">
        <v>0</v>
      </c>
      <c r="AG418" s="119"/>
      <c r="AH418" s="119"/>
      <c r="AI418" s="119"/>
      <c r="AJ418" s="119"/>
      <c r="AK418" s="119"/>
      <c r="AL418" s="119"/>
      <c r="AM418" s="118" t="s">
        <v>27</v>
      </c>
      <c r="AN418" s="120"/>
      <c r="AO418" s="121"/>
      <c r="AP418" s="122">
        <v>0</v>
      </c>
      <c r="AQ418" s="51" t="s">
        <v>39</v>
      </c>
      <c r="AR418" s="68">
        <v>23</v>
      </c>
      <c r="AS418" s="123" t="s">
        <v>890</v>
      </c>
      <c r="AT418" s="131" t="s">
        <v>260</v>
      </c>
      <c r="AU418" s="131"/>
      <c r="AV418" s="131"/>
      <c r="AW418" s="131"/>
      <c r="AX418" s="183"/>
      <c r="AY418" s="131"/>
      <c r="AZ418" s="131"/>
      <c r="BA418" s="131"/>
      <c r="BB418" s="125" t="e">
        <v>#DIV/0!</v>
      </c>
      <c r="BC418" s="126">
        <v>0</v>
      </c>
      <c r="BD418" s="124"/>
      <c r="BE418" s="131">
        <v>0</v>
      </c>
      <c r="BF418" s="136"/>
      <c r="BG418" s="131"/>
      <c r="BH418" s="213"/>
      <c r="BI418" s="214"/>
      <c r="BJ418" s="215"/>
      <c r="BK418" s="185"/>
    </row>
    <row r="419" spans="1:63" s="52" customFormat="1" ht="17.100000000000001" customHeight="1">
      <c r="A419" s="43">
        <v>1</v>
      </c>
      <c r="B419" s="43">
        <v>1</v>
      </c>
      <c r="C419" s="79"/>
      <c r="D419" s="79">
        <v>1103</v>
      </c>
      <c r="E419" s="11">
        <v>0</v>
      </c>
      <c r="F419" s="33">
        <v>6</v>
      </c>
      <c r="G419" s="127" t="s">
        <v>180</v>
      </c>
      <c r="H419" s="128">
        <v>1275047</v>
      </c>
      <c r="I419" s="79">
        <v>10054246</v>
      </c>
      <c r="J419" s="259" t="s">
        <v>1237</v>
      </c>
      <c r="K419" s="127">
        <v>6931</v>
      </c>
      <c r="L419" s="127" t="s">
        <v>104</v>
      </c>
      <c r="M419" s="127">
        <v>0.23</v>
      </c>
      <c r="N419" s="107">
        <v>9.24</v>
      </c>
      <c r="O419" s="184">
        <v>0.17</v>
      </c>
      <c r="P419" s="129">
        <v>9.4700000000000006</v>
      </c>
      <c r="Q419" s="181">
        <v>0</v>
      </c>
      <c r="R419" s="112">
        <v>40704</v>
      </c>
      <c r="S419" s="113">
        <v>-10.17</v>
      </c>
      <c r="T419" s="112">
        <v>40704</v>
      </c>
      <c r="U419" s="113">
        <v>-19.64</v>
      </c>
      <c r="V419" s="130" t="s">
        <v>147</v>
      </c>
      <c r="W419" s="115" t="s">
        <v>133</v>
      </c>
      <c r="X419" s="192">
        <v>40704</v>
      </c>
      <c r="Y419" s="114" t="s">
        <v>209</v>
      </c>
      <c r="Z419" s="116"/>
      <c r="AA419" s="117"/>
      <c r="AB419" s="118"/>
      <c r="AC419" s="182" t="s">
        <v>1238</v>
      </c>
      <c r="AD419" s="182">
        <v>31231</v>
      </c>
      <c r="AE419" s="74"/>
      <c r="AF419" s="31">
        <v>41586</v>
      </c>
      <c r="AG419" s="119">
        <v>11006868</v>
      </c>
      <c r="AH419" s="119" t="s">
        <v>907</v>
      </c>
      <c r="AI419" s="119">
        <v>11007591</v>
      </c>
      <c r="AJ419" s="119" t="s">
        <v>1239</v>
      </c>
      <c r="AK419" s="119"/>
      <c r="AL419" s="119"/>
      <c r="AM419" s="118" t="s">
        <v>27</v>
      </c>
      <c r="AN419" s="120">
        <v>4500</v>
      </c>
      <c r="AO419" s="121"/>
      <c r="AP419" s="122" t="s">
        <v>106</v>
      </c>
      <c r="AQ419" s="51"/>
      <c r="AR419" s="68">
        <v>23</v>
      </c>
      <c r="AS419" s="123" t="s">
        <v>890</v>
      </c>
      <c r="AT419" s="131" t="s">
        <v>132</v>
      </c>
      <c r="AU419" s="131">
        <v>4.5</v>
      </c>
      <c r="AV419" s="131">
        <v>31189.5</v>
      </c>
      <c r="AW419" s="131" t="s">
        <v>106</v>
      </c>
      <c r="AX419" s="183">
        <v>40701</v>
      </c>
      <c r="AY419" s="131">
        <v>6</v>
      </c>
      <c r="AZ419" s="131">
        <v>750</v>
      </c>
      <c r="BA419" s="131">
        <v>41586</v>
      </c>
      <c r="BB419" s="125">
        <v>4500</v>
      </c>
      <c r="BC419" s="126">
        <v>3466</v>
      </c>
      <c r="BD419" s="124" t="s">
        <v>122</v>
      </c>
      <c r="BE419" s="131">
        <v>6931</v>
      </c>
      <c r="BF419" s="136" t="s">
        <v>1240</v>
      </c>
      <c r="BG419" s="131"/>
      <c r="BH419" s="213"/>
      <c r="BI419" s="214"/>
      <c r="BJ419" s="215"/>
      <c r="BK419" s="185"/>
    </row>
    <row r="420" spans="1:63" s="52" customFormat="1" ht="17.100000000000001" customHeight="1">
      <c r="A420" s="43">
        <v>1</v>
      </c>
      <c r="B420" s="43">
        <v>1</v>
      </c>
      <c r="C420" s="79"/>
      <c r="D420" s="79">
        <v>1103</v>
      </c>
      <c r="E420" s="11">
        <v>0</v>
      </c>
      <c r="F420" s="33">
        <v>6</v>
      </c>
      <c r="G420" s="127" t="s">
        <v>248</v>
      </c>
      <c r="H420" s="128">
        <v>1275126</v>
      </c>
      <c r="I420" s="79">
        <v>12006421</v>
      </c>
      <c r="J420" s="127" t="s">
        <v>1241</v>
      </c>
      <c r="K420" s="127">
        <v>24753</v>
      </c>
      <c r="L420" s="127" t="s">
        <v>127</v>
      </c>
      <c r="M420" s="127">
        <v>0.23</v>
      </c>
      <c r="N420" s="107">
        <v>4.13</v>
      </c>
      <c r="O420" s="184">
        <v>0.17</v>
      </c>
      <c r="P420" s="129">
        <v>4.3600000000000003</v>
      </c>
      <c r="Q420" s="181">
        <v>0</v>
      </c>
      <c r="R420" s="112">
        <v>40704</v>
      </c>
      <c r="S420" s="113">
        <v>-19.64</v>
      </c>
      <c r="T420" s="112">
        <v>40704</v>
      </c>
      <c r="U420" s="113">
        <v>-24</v>
      </c>
      <c r="V420" s="130" t="s">
        <v>105</v>
      </c>
      <c r="W420" s="115" t="s">
        <v>109</v>
      </c>
      <c r="X420" s="192">
        <v>40704</v>
      </c>
      <c r="Y420" s="132" t="s">
        <v>209</v>
      </c>
      <c r="Z420" s="116"/>
      <c r="AA420" s="117"/>
      <c r="AB420" s="118"/>
      <c r="AC420" s="182" t="s">
        <v>1238</v>
      </c>
      <c r="AD420" s="182">
        <v>18565</v>
      </c>
      <c r="AE420" s="74"/>
      <c r="AF420" s="31">
        <v>24753</v>
      </c>
      <c r="AG420" s="119">
        <v>11004657</v>
      </c>
      <c r="AH420" s="119" t="s">
        <v>1242</v>
      </c>
      <c r="AI420" s="119">
        <v>11007606</v>
      </c>
      <c r="AJ420" s="119" t="s">
        <v>216</v>
      </c>
      <c r="AK420" s="119"/>
      <c r="AL420" s="119"/>
      <c r="AM420" s="118" t="s">
        <v>27</v>
      </c>
      <c r="AN420" s="120">
        <v>5999</v>
      </c>
      <c r="AO420" s="121"/>
      <c r="AP420" s="122" t="s">
        <v>166</v>
      </c>
      <c r="AQ420" s="51">
        <v>1103</v>
      </c>
      <c r="AR420" s="68">
        <v>23</v>
      </c>
      <c r="AS420" s="123" t="s">
        <v>890</v>
      </c>
      <c r="AT420" s="131" t="s">
        <v>132</v>
      </c>
      <c r="AU420" s="131">
        <v>0.75</v>
      </c>
      <c r="AV420" s="131">
        <v>18564.75</v>
      </c>
      <c r="AW420" s="131" t="s">
        <v>166</v>
      </c>
      <c r="AX420" s="183">
        <v>40696</v>
      </c>
      <c r="AY420" s="131">
        <v>1</v>
      </c>
      <c r="AZ420" s="131">
        <v>750</v>
      </c>
      <c r="BA420" s="131">
        <v>24753</v>
      </c>
      <c r="BB420" s="125">
        <v>5999</v>
      </c>
      <c r="BC420" s="126">
        <v>2063</v>
      </c>
      <c r="BD420" s="124" t="s">
        <v>108</v>
      </c>
      <c r="BE420" s="131">
        <v>2062.75</v>
      </c>
      <c r="BF420" s="136" t="s">
        <v>1243</v>
      </c>
      <c r="BG420" s="131"/>
      <c r="BH420" s="213"/>
      <c r="BI420" s="214"/>
      <c r="BJ420" s="215"/>
      <c r="BK420" s="185"/>
    </row>
    <row r="421" spans="1:63" s="52" customFormat="1" ht="17.100000000000001" customHeight="1">
      <c r="A421" s="43">
        <v>1</v>
      </c>
      <c r="B421" s="43">
        <v>2</v>
      </c>
      <c r="C421" s="79"/>
      <c r="D421" s="79">
        <v>4190</v>
      </c>
      <c r="E421" s="11">
        <v>0</v>
      </c>
      <c r="F421" s="33">
        <v>103</v>
      </c>
      <c r="G421" s="127" t="s">
        <v>180</v>
      </c>
      <c r="H421" s="128">
        <v>7085305</v>
      </c>
      <c r="I421" s="79">
        <v>10052673</v>
      </c>
      <c r="J421" s="127" t="s">
        <v>1244</v>
      </c>
      <c r="K421" s="127">
        <v>130</v>
      </c>
      <c r="L421" s="127" t="s">
        <v>104</v>
      </c>
      <c r="M421" s="127">
        <v>0.23</v>
      </c>
      <c r="N421" s="107">
        <v>0.35</v>
      </c>
      <c r="O421" s="184">
        <v>0.17</v>
      </c>
      <c r="P421" s="129">
        <v>0.57999999999999996</v>
      </c>
      <c r="Q421" s="181">
        <v>-1</v>
      </c>
      <c r="R421" s="112">
        <v>40704</v>
      </c>
      <c r="S421" s="113">
        <v>-24</v>
      </c>
      <c r="T421" s="112">
        <v>40705</v>
      </c>
      <c r="U421" s="113">
        <v>-0.57999999999999996</v>
      </c>
      <c r="V421" s="130" t="s">
        <v>105</v>
      </c>
      <c r="W421" s="115" t="s">
        <v>109</v>
      </c>
      <c r="X421" s="192">
        <v>40704</v>
      </c>
      <c r="Y421" s="132" t="s">
        <v>209</v>
      </c>
      <c r="Z421" s="116"/>
      <c r="AA421" s="117"/>
      <c r="AB421" s="118"/>
      <c r="AC421" s="182" t="s">
        <v>1245</v>
      </c>
      <c r="AD421" s="182">
        <v>1170</v>
      </c>
      <c r="AE421" s="74"/>
      <c r="AF421" s="31">
        <v>1560</v>
      </c>
      <c r="AG421" s="119">
        <v>11004144</v>
      </c>
      <c r="AH421" s="119" t="s">
        <v>1246</v>
      </c>
      <c r="AI421" s="119">
        <v>11005542</v>
      </c>
      <c r="AJ421" s="119" t="s">
        <v>1247</v>
      </c>
      <c r="AK421" s="119"/>
      <c r="AL421" s="119"/>
      <c r="AM421" s="118" t="s">
        <v>27</v>
      </c>
      <c r="AN421" s="120">
        <v>4500</v>
      </c>
      <c r="AO421" s="121"/>
      <c r="AP421" s="122" t="s">
        <v>106</v>
      </c>
      <c r="AQ421" s="51"/>
      <c r="AR421" s="68">
        <v>23</v>
      </c>
      <c r="AS421" s="123" t="s">
        <v>890</v>
      </c>
      <c r="AT421" s="131" t="s">
        <v>132</v>
      </c>
      <c r="AU421" s="131">
        <v>9</v>
      </c>
      <c r="AV421" s="131">
        <v>1170</v>
      </c>
      <c r="AW421" s="131" t="s">
        <v>106</v>
      </c>
      <c r="AX421" s="183">
        <v>40696</v>
      </c>
      <c r="AY421" s="131">
        <v>12</v>
      </c>
      <c r="AZ421" s="131">
        <v>750</v>
      </c>
      <c r="BA421" s="131">
        <v>1560</v>
      </c>
      <c r="BB421" s="125">
        <v>4500</v>
      </c>
      <c r="BC421" s="126">
        <v>130</v>
      </c>
      <c r="BD421" s="124" t="s">
        <v>108</v>
      </c>
      <c r="BE421" s="131">
        <v>130</v>
      </c>
      <c r="BF421" s="136" t="s">
        <v>1248</v>
      </c>
      <c r="BG421" s="131"/>
      <c r="BH421" s="213"/>
      <c r="BI421" s="214"/>
      <c r="BJ421" s="215"/>
      <c r="BK421" s="185"/>
    </row>
    <row r="422" spans="1:63" s="52" customFormat="1" ht="17.100000000000001" customHeight="1">
      <c r="A422" s="43">
        <v>1</v>
      </c>
      <c r="B422" s="43">
        <v>1</v>
      </c>
      <c r="C422" s="79"/>
      <c r="D422" s="79">
        <v>4190</v>
      </c>
      <c r="E422" s="11">
        <v>0</v>
      </c>
      <c r="F422" s="33">
        <v>103</v>
      </c>
      <c r="G422" s="127" t="s">
        <v>180</v>
      </c>
      <c r="H422" s="128">
        <v>7085163</v>
      </c>
      <c r="I422" s="79">
        <v>10052676</v>
      </c>
      <c r="J422" s="127" t="s">
        <v>1249</v>
      </c>
      <c r="K422" s="127">
        <v>77</v>
      </c>
      <c r="L422" s="127" t="s">
        <v>104</v>
      </c>
      <c r="M422" s="127">
        <v>0.23</v>
      </c>
      <c r="N422" s="107">
        <v>0.21</v>
      </c>
      <c r="O422" s="184">
        <v>0.17</v>
      </c>
      <c r="P422" s="129">
        <v>0.44</v>
      </c>
      <c r="Q422" s="181">
        <v>-1</v>
      </c>
      <c r="R422" s="112">
        <v>40705</v>
      </c>
      <c r="S422" s="113">
        <v>-0.57999999999999996</v>
      </c>
      <c r="T422" s="112">
        <v>40705</v>
      </c>
      <c r="U422" s="113">
        <v>-1.02</v>
      </c>
      <c r="V422" s="130" t="s">
        <v>105</v>
      </c>
      <c r="W422" s="115" t="s">
        <v>109</v>
      </c>
      <c r="X422" s="192">
        <v>40704</v>
      </c>
      <c r="Y422" s="132" t="s">
        <v>209</v>
      </c>
      <c r="Z422" s="116"/>
      <c r="AA422" s="117"/>
      <c r="AB422" s="118"/>
      <c r="AC422" s="182" t="s">
        <v>1245</v>
      </c>
      <c r="AD422" s="182">
        <v>693</v>
      </c>
      <c r="AE422" s="74"/>
      <c r="AF422" s="31">
        <v>924</v>
      </c>
      <c r="AG422" s="119">
        <v>11004144</v>
      </c>
      <c r="AH422" s="119" t="s">
        <v>1246</v>
      </c>
      <c r="AI422" s="119">
        <v>11005542</v>
      </c>
      <c r="AJ422" s="119" t="s">
        <v>1247</v>
      </c>
      <c r="AK422" s="119"/>
      <c r="AL422" s="119"/>
      <c r="AM422" s="118" t="s">
        <v>27</v>
      </c>
      <c r="AN422" s="120">
        <v>4500</v>
      </c>
      <c r="AO422" s="121"/>
      <c r="AP422" s="122" t="s">
        <v>106</v>
      </c>
      <c r="AQ422" s="51"/>
      <c r="AR422" s="68">
        <v>23</v>
      </c>
      <c r="AS422" s="123" t="s">
        <v>890</v>
      </c>
      <c r="AT422" s="131" t="s">
        <v>132</v>
      </c>
      <c r="AU422" s="131">
        <v>9</v>
      </c>
      <c r="AV422" s="131">
        <v>693</v>
      </c>
      <c r="AW422" s="131" t="s">
        <v>106</v>
      </c>
      <c r="AX422" s="183">
        <v>40696</v>
      </c>
      <c r="AY422" s="131">
        <v>12</v>
      </c>
      <c r="AZ422" s="131">
        <v>750</v>
      </c>
      <c r="BA422" s="131">
        <v>924</v>
      </c>
      <c r="BB422" s="125">
        <v>4500</v>
      </c>
      <c r="BC422" s="126">
        <v>77</v>
      </c>
      <c r="BD422" s="124" t="s">
        <v>108</v>
      </c>
      <c r="BE422" s="131">
        <v>77</v>
      </c>
      <c r="BF422" s="136" t="s">
        <v>1250</v>
      </c>
      <c r="BG422" s="131"/>
      <c r="BH422" s="213"/>
      <c r="BI422" s="214"/>
      <c r="BJ422" s="215"/>
      <c r="BK422" s="185"/>
    </row>
    <row r="423" spans="1:63" s="52" customFormat="1" ht="17.100000000000001" customHeight="1">
      <c r="A423" s="43">
        <v>1</v>
      </c>
      <c r="B423" s="43">
        <v>2</v>
      </c>
      <c r="C423" s="79"/>
      <c r="D423" s="79">
        <v>4190</v>
      </c>
      <c r="E423" s="11">
        <v>0</v>
      </c>
      <c r="F423" s="33">
        <v>103</v>
      </c>
      <c r="G423" s="127" t="s">
        <v>180</v>
      </c>
      <c r="H423" s="128">
        <v>7084032</v>
      </c>
      <c r="I423" s="79">
        <v>10052669</v>
      </c>
      <c r="J423" s="127" t="s">
        <v>1251</v>
      </c>
      <c r="K423" s="127">
        <v>880</v>
      </c>
      <c r="L423" s="127" t="s">
        <v>104</v>
      </c>
      <c r="M423" s="127">
        <v>0.23</v>
      </c>
      <c r="N423" s="107">
        <v>2.35</v>
      </c>
      <c r="O423" s="184">
        <v>0.17</v>
      </c>
      <c r="P423" s="129">
        <v>2.58</v>
      </c>
      <c r="Q423" s="181">
        <v>-1</v>
      </c>
      <c r="R423" s="112">
        <v>40705</v>
      </c>
      <c r="S423" s="113">
        <v>-1.02</v>
      </c>
      <c r="T423" s="112">
        <v>40705</v>
      </c>
      <c r="U423" s="113">
        <v>-3.6</v>
      </c>
      <c r="V423" s="130" t="s">
        <v>147</v>
      </c>
      <c r="W423" s="115" t="s">
        <v>109</v>
      </c>
      <c r="X423" s="192">
        <v>40704</v>
      </c>
      <c r="Y423" s="132" t="s">
        <v>209</v>
      </c>
      <c r="Z423" s="116"/>
      <c r="AA423" s="117"/>
      <c r="AB423" s="118"/>
      <c r="AC423" s="182" t="s">
        <v>1245</v>
      </c>
      <c r="AD423" s="182">
        <v>7920</v>
      </c>
      <c r="AE423" s="74"/>
      <c r="AF423" s="31">
        <v>10560</v>
      </c>
      <c r="AG423" s="119">
        <v>11004144</v>
      </c>
      <c r="AH423" s="119" t="s">
        <v>1246</v>
      </c>
      <c r="AI423" s="119">
        <v>11005542</v>
      </c>
      <c r="AJ423" s="119" t="s">
        <v>1247</v>
      </c>
      <c r="AK423" s="119"/>
      <c r="AL423" s="119"/>
      <c r="AM423" s="118" t="s">
        <v>27</v>
      </c>
      <c r="AN423" s="120">
        <v>4500</v>
      </c>
      <c r="AO423" s="121"/>
      <c r="AP423" s="122" t="s">
        <v>106</v>
      </c>
      <c r="AQ423" s="51"/>
      <c r="AR423" s="68">
        <v>23</v>
      </c>
      <c r="AS423" s="123" t="s">
        <v>890</v>
      </c>
      <c r="AT423" s="131" t="s">
        <v>132</v>
      </c>
      <c r="AU423" s="131">
        <v>9</v>
      </c>
      <c r="AV423" s="131">
        <v>7920</v>
      </c>
      <c r="AW423" s="131" t="s">
        <v>106</v>
      </c>
      <c r="AX423" s="183">
        <v>40696</v>
      </c>
      <c r="AY423" s="131">
        <v>12</v>
      </c>
      <c r="AZ423" s="131">
        <v>750</v>
      </c>
      <c r="BA423" s="131">
        <v>10560</v>
      </c>
      <c r="BB423" s="125">
        <v>4500</v>
      </c>
      <c r="BC423" s="126">
        <v>880</v>
      </c>
      <c r="BD423" s="124" t="s">
        <v>108</v>
      </c>
      <c r="BE423" s="131">
        <v>880</v>
      </c>
      <c r="BF423" s="136" t="s">
        <v>1252</v>
      </c>
      <c r="BG423" s="131"/>
      <c r="BH423" s="213"/>
      <c r="BI423" s="214"/>
      <c r="BJ423" s="215"/>
      <c r="BK423" s="185"/>
    </row>
    <row r="424" spans="1:63" s="52" customFormat="1" ht="17.100000000000001" customHeight="1">
      <c r="A424" s="43">
        <v>1</v>
      </c>
      <c r="B424" s="43">
        <v>1</v>
      </c>
      <c r="C424" s="79"/>
      <c r="D424" s="79">
        <v>4190</v>
      </c>
      <c r="E424" s="11">
        <v>0</v>
      </c>
      <c r="F424" s="33">
        <v>103</v>
      </c>
      <c r="G424" s="127" t="s">
        <v>180</v>
      </c>
      <c r="H424" s="128">
        <v>7085255</v>
      </c>
      <c r="I424" s="79">
        <v>10052675</v>
      </c>
      <c r="J424" s="127" t="s">
        <v>773</v>
      </c>
      <c r="K424" s="127">
        <v>660</v>
      </c>
      <c r="L424" s="127" t="s">
        <v>104</v>
      </c>
      <c r="M424" s="127">
        <v>0.23</v>
      </c>
      <c r="N424" s="107">
        <v>0.88</v>
      </c>
      <c r="O424" s="184">
        <v>0.17</v>
      </c>
      <c r="P424" s="129">
        <v>1.1100000000000001</v>
      </c>
      <c r="Q424" s="181">
        <v>-1</v>
      </c>
      <c r="R424" s="112">
        <v>40705</v>
      </c>
      <c r="S424" s="113">
        <v>-3.6</v>
      </c>
      <c r="T424" s="112">
        <v>40705</v>
      </c>
      <c r="U424" s="113">
        <v>-4.71</v>
      </c>
      <c r="V424" s="130" t="s">
        <v>105</v>
      </c>
      <c r="W424" s="115" t="s">
        <v>109</v>
      </c>
      <c r="X424" s="192">
        <v>40704</v>
      </c>
      <c r="Y424" s="132" t="s">
        <v>209</v>
      </c>
      <c r="Z424" s="116"/>
      <c r="AA424" s="117"/>
      <c r="AB424" s="118"/>
      <c r="AC424" s="182" t="s">
        <v>1245</v>
      </c>
      <c r="AD424" s="182">
        <v>2970</v>
      </c>
      <c r="AE424" s="74"/>
      <c r="AF424" s="31">
        <v>3960</v>
      </c>
      <c r="AG424" s="119">
        <v>11004144</v>
      </c>
      <c r="AH424" s="119" t="s">
        <v>1246</v>
      </c>
      <c r="AI424" s="119">
        <v>11005542</v>
      </c>
      <c r="AJ424" s="119" t="s">
        <v>1247</v>
      </c>
      <c r="AK424" s="119"/>
      <c r="AL424" s="119"/>
      <c r="AM424" s="118" t="s">
        <v>27</v>
      </c>
      <c r="AN424" s="120">
        <v>4500</v>
      </c>
      <c r="AO424" s="121"/>
      <c r="AP424" s="122" t="s">
        <v>106</v>
      </c>
      <c r="AQ424" s="51"/>
      <c r="AR424" s="68">
        <v>23</v>
      </c>
      <c r="AS424" s="123" t="s">
        <v>890</v>
      </c>
      <c r="AT424" s="131" t="s">
        <v>132</v>
      </c>
      <c r="AU424" s="131">
        <v>4.5</v>
      </c>
      <c r="AV424" s="131">
        <v>2970</v>
      </c>
      <c r="AW424" s="131" t="s">
        <v>106</v>
      </c>
      <c r="AX424" s="183">
        <v>40696</v>
      </c>
      <c r="AY424" s="131">
        <v>6</v>
      </c>
      <c r="AZ424" s="131">
        <v>750</v>
      </c>
      <c r="BA424" s="131">
        <v>3960</v>
      </c>
      <c r="BB424" s="125">
        <v>4500</v>
      </c>
      <c r="BC424" s="126">
        <v>330</v>
      </c>
      <c r="BD424" s="124" t="s">
        <v>108</v>
      </c>
      <c r="BE424" s="131">
        <v>660</v>
      </c>
      <c r="BF424" s="136" t="s">
        <v>1250</v>
      </c>
      <c r="BG424" s="131"/>
      <c r="BH424" s="213"/>
      <c r="BI424" s="214"/>
      <c r="BJ424" s="215"/>
      <c r="BK424" s="185"/>
    </row>
    <row r="425" spans="1:63" s="52" customFormat="1" ht="17.100000000000001" customHeight="1">
      <c r="A425" s="43">
        <v>1</v>
      </c>
      <c r="B425" s="43">
        <v>1</v>
      </c>
      <c r="C425" s="79"/>
      <c r="D425" s="79">
        <v>4190</v>
      </c>
      <c r="E425" s="11">
        <v>0</v>
      </c>
      <c r="F425" s="33">
        <v>103</v>
      </c>
      <c r="G425" s="127" t="s">
        <v>248</v>
      </c>
      <c r="H425" s="128">
        <v>7084073</v>
      </c>
      <c r="I425" s="79">
        <v>12006660</v>
      </c>
      <c r="J425" s="127" t="s">
        <v>1253</v>
      </c>
      <c r="K425" s="127">
        <v>15996</v>
      </c>
      <c r="L425" s="127" t="s">
        <v>127</v>
      </c>
      <c r="M425" s="127">
        <v>0.23</v>
      </c>
      <c r="N425" s="107">
        <v>2.67</v>
      </c>
      <c r="O425" s="184">
        <v>0.17</v>
      </c>
      <c r="P425" s="129">
        <v>2.9</v>
      </c>
      <c r="Q425" s="181">
        <v>-1</v>
      </c>
      <c r="R425" s="112">
        <v>40705</v>
      </c>
      <c r="S425" s="113">
        <v>-4.71</v>
      </c>
      <c r="T425" s="112">
        <v>40705</v>
      </c>
      <c r="U425" s="113">
        <v>-7.61</v>
      </c>
      <c r="V425" s="130" t="s">
        <v>105</v>
      </c>
      <c r="W425" s="115" t="s">
        <v>109</v>
      </c>
      <c r="X425" s="192">
        <v>40704</v>
      </c>
      <c r="Y425" s="132" t="s">
        <v>209</v>
      </c>
      <c r="Z425" s="116"/>
      <c r="AA425" s="117"/>
      <c r="AB425" s="118"/>
      <c r="AC425" s="182" t="s">
        <v>1245</v>
      </c>
      <c r="AD425" s="182">
        <v>11997</v>
      </c>
      <c r="AE425" s="74"/>
      <c r="AF425" s="31">
        <v>15996</v>
      </c>
      <c r="AG425" s="119">
        <v>11004144</v>
      </c>
      <c r="AH425" s="119" t="s">
        <v>1246</v>
      </c>
      <c r="AI425" s="119">
        <v>11005542</v>
      </c>
      <c r="AJ425" s="119" t="s">
        <v>1247</v>
      </c>
      <c r="AK425" s="119"/>
      <c r="AL425" s="119"/>
      <c r="AM425" s="118" t="s">
        <v>27</v>
      </c>
      <c r="AN425" s="120">
        <v>6000</v>
      </c>
      <c r="AO425" s="121"/>
      <c r="AP425" s="122" t="s">
        <v>166</v>
      </c>
      <c r="AQ425" s="51">
        <v>4190</v>
      </c>
      <c r="AR425" s="68">
        <v>23</v>
      </c>
      <c r="AS425" s="123" t="s">
        <v>890</v>
      </c>
      <c r="AT425" s="131" t="s">
        <v>132</v>
      </c>
      <c r="AU425" s="131">
        <v>0.75</v>
      </c>
      <c r="AV425" s="131">
        <v>11997</v>
      </c>
      <c r="AW425" s="131" t="s">
        <v>166</v>
      </c>
      <c r="AX425" s="183">
        <v>40696</v>
      </c>
      <c r="AY425" s="131">
        <v>1</v>
      </c>
      <c r="AZ425" s="131">
        <v>750</v>
      </c>
      <c r="BA425" s="131">
        <v>15996</v>
      </c>
      <c r="BB425" s="125">
        <v>6000</v>
      </c>
      <c r="BC425" s="126">
        <v>1333</v>
      </c>
      <c r="BD425" s="124" t="s">
        <v>108</v>
      </c>
      <c r="BE425" s="131">
        <v>1333</v>
      </c>
      <c r="BF425" s="136" t="s">
        <v>1246</v>
      </c>
      <c r="BG425" s="131"/>
      <c r="BH425" s="213"/>
      <c r="BI425" s="214"/>
      <c r="BJ425" s="215"/>
      <c r="BK425" s="185"/>
    </row>
    <row r="426" spans="1:63" s="52" customFormat="1" ht="17.100000000000001" customHeight="1">
      <c r="A426" s="43">
        <v>0</v>
      </c>
      <c r="B426" s="43">
        <v>0</v>
      </c>
      <c r="C426" s="79"/>
      <c r="D426" s="79" t="s">
        <v>39</v>
      </c>
      <c r="E426" s="11">
        <v>0</v>
      </c>
      <c r="F426" s="33" t="e">
        <v>#N/A</v>
      </c>
      <c r="G426" s="127"/>
      <c r="H426" s="128"/>
      <c r="I426" s="79"/>
      <c r="J426" s="127" t="s">
        <v>370</v>
      </c>
      <c r="K426" s="127"/>
      <c r="L426" s="127"/>
      <c r="M426" s="127"/>
      <c r="N426" s="107">
        <v>0</v>
      </c>
      <c r="O426" s="184">
        <v>0</v>
      </c>
      <c r="P426" s="129">
        <v>0</v>
      </c>
      <c r="Q426" s="181"/>
      <c r="R426" s="112">
        <v>40705</v>
      </c>
      <c r="S426" s="113">
        <v>-7.61</v>
      </c>
      <c r="T426" s="112">
        <v>40705</v>
      </c>
      <c r="U426" s="113">
        <v>-7.61</v>
      </c>
      <c r="V426" s="130"/>
      <c r="W426" s="115"/>
      <c r="X426" s="192"/>
      <c r="Y426" s="132" t="s">
        <v>259</v>
      </c>
      <c r="Z426" s="116"/>
      <c r="AA426" s="117"/>
      <c r="AB426" s="118"/>
      <c r="AC426" s="182"/>
      <c r="AD426" s="182"/>
      <c r="AE426" s="74"/>
      <c r="AF426" s="31">
        <v>0</v>
      </c>
      <c r="AG426" s="119"/>
      <c r="AH426" s="119"/>
      <c r="AI426" s="119"/>
      <c r="AJ426" s="119"/>
      <c r="AK426" s="119"/>
      <c r="AL426" s="119"/>
      <c r="AM426" s="118" t="s">
        <v>27</v>
      </c>
      <c r="AN426" s="120"/>
      <c r="AO426" s="121"/>
      <c r="AP426" s="122">
        <v>0</v>
      </c>
      <c r="AQ426" s="51" t="s">
        <v>39</v>
      </c>
      <c r="AR426" s="68">
        <v>23</v>
      </c>
      <c r="AS426" s="123" t="s">
        <v>890</v>
      </c>
      <c r="AT426" s="131" t="s">
        <v>260</v>
      </c>
      <c r="AU426" s="131"/>
      <c r="AV426" s="131"/>
      <c r="AW426" s="131"/>
      <c r="AX426" s="183"/>
      <c r="AY426" s="131"/>
      <c r="AZ426" s="131"/>
      <c r="BA426" s="131"/>
      <c r="BB426" s="125" t="e">
        <v>#DIV/0!</v>
      </c>
      <c r="BC426" s="126">
        <v>0</v>
      </c>
      <c r="BD426" s="124"/>
      <c r="BE426" s="131">
        <v>0</v>
      </c>
      <c r="BF426" s="136"/>
      <c r="BG426" s="131"/>
      <c r="BH426" s="213"/>
      <c r="BI426" s="214"/>
      <c r="BJ426" s="215"/>
      <c r="BK426" s="185"/>
    </row>
    <row r="427" spans="1:63" s="52" customFormat="1" ht="17.100000000000001" customHeight="1">
      <c r="A427" s="43">
        <v>1</v>
      </c>
      <c r="B427" s="43">
        <v>2</v>
      </c>
      <c r="C427" s="79"/>
      <c r="D427" s="79">
        <v>1143</v>
      </c>
      <c r="E427" s="11">
        <v>0</v>
      </c>
      <c r="F427" s="33">
        <v>21</v>
      </c>
      <c r="G427" s="127" t="s">
        <v>225</v>
      </c>
      <c r="H427" s="128">
        <v>7084551</v>
      </c>
      <c r="I427" s="79">
        <v>10048795</v>
      </c>
      <c r="J427" s="259" t="s">
        <v>1232</v>
      </c>
      <c r="K427" s="127">
        <v>1666</v>
      </c>
      <c r="L427" s="127" t="s">
        <v>104</v>
      </c>
      <c r="M427" s="127">
        <v>0.23</v>
      </c>
      <c r="N427" s="107">
        <v>7.14</v>
      </c>
      <c r="O427" s="184">
        <v>0</v>
      </c>
      <c r="P427" s="129">
        <v>7.37</v>
      </c>
      <c r="Q427" s="181">
        <v>-3</v>
      </c>
      <c r="R427" s="112">
        <v>40705</v>
      </c>
      <c r="S427" s="113">
        <v>-7.61</v>
      </c>
      <c r="T427" s="112">
        <v>40705</v>
      </c>
      <c r="U427" s="113">
        <v>-14.98</v>
      </c>
      <c r="V427" s="130" t="s">
        <v>105</v>
      </c>
      <c r="W427" s="115" t="s">
        <v>109</v>
      </c>
      <c r="X427" s="192">
        <v>40702</v>
      </c>
      <c r="Y427" s="114" t="s">
        <v>249</v>
      </c>
      <c r="Z427" s="116" t="s">
        <v>390</v>
      </c>
      <c r="AA427" s="117"/>
      <c r="AB427" s="118"/>
      <c r="AC427" s="182"/>
      <c r="AD427" s="182"/>
      <c r="AE427" s="74"/>
      <c r="AF427" s="31">
        <v>19992</v>
      </c>
      <c r="AG427" s="119"/>
      <c r="AH427" s="119"/>
      <c r="AI427" s="119"/>
      <c r="AJ427" s="119"/>
      <c r="AK427" s="119">
        <v>11007028</v>
      </c>
      <c r="AL427" s="119" t="s">
        <v>1233</v>
      </c>
      <c r="AM427" s="118" t="s">
        <v>27</v>
      </c>
      <c r="AN427" s="120">
        <v>2800</v>
      </c>
      <c r="AO427" s="121"/>
      <c r="AP427" s="122" t="s">
        <v>183</v>
      </c>
      <c r="AQ427" s="51">
        <v>1143</v>
      </c>
      <c r="AR427" s="68">
        <v>23</v>
      </c>
      <c r="AS427" s="123" t="s">
        <v>305</v>
      </c>
      <c r="AT427" s="131" t="s">
        <v>132</v>
      </c>
      <c r="AU427" s="131">
        <v>9</v>
      </c>
      <c r="AV427" s="131">
        <v>14994</v>
      </c>
      <c r="AW427" s="131" t="s">
        <v>183</v>
      </c>
      <c r="AX427" s="183">
        <v>1</v>
      </c>
      <c r="AY427" s="131">
        <v>12</v>
      </c>
      <c r="AZ427" s="131">
        <v>750</v>
      </c>
      <c r="BA427" s="131">
        <v>19992</v>
      </c>
      <c r="BB427" s="125">
        <v>2800</v>
      </c>
      <c r="BC427" s="126">
        <v>1666</v>
      </c>
      <c r="BD427" s="124" t="s">
        <v>108</v>
      </c>
      <c r="BE427" s="131">
        <v>1666</v>
      </c>
      <c r="BF427" s="136"/>
      <c r="BG427" s="131"/>
      <c r="BH427" s="213"/>
      <c r="BI427" s="214"/>
      <c r="BJ427" s="215"/>
      <c r="BK427" s="185"/>
    </row>
    <row r="428" spans="1:63" s="52" customFormat="1" ht="17.100000000000001" customHeight="1">
      <c r="A428" s="43">
        <v>1</v>
      </c>
      <c r="B428" s="43">
        <v>1</v>
      </c>
      <c r="C428" s="79"/>
      <c r="D428" s="79">
        <v>1142</v>
      </c>
      <c r="E428" s="11">
        <v>0</v>
      </c>
      <c r="F428" s="33">
        <v>20</v>
      </c>
      <c r="G428" s="127" t="s">
        <v>180</v>
      </c>
      <c r="H428" s="128">
        <v>1266396</v>
      </c>
      <c r="I428" s="79">
        <v>10040287</v>
      </c>
      <c r="J428" s="127" t="s">
        <v>1254</v>
      </c>
      <c r="K428" s="127">
        <v>1039</v>
      </c>
      <c r="L428" s="127" t="s">
        <v>104</v>
      </c>
      <c r="M428" s="127">
        <v>0.23</v>
      </c>
      <c r="N428" s="107">
        <v>2.77</v>
      </c>
      <c r="O428" s="184">
        <v>0.17</v>
      </c>
      <c r="P428" s="129">
        <v>3</v>
      </c>
      <c r="Q428" s="181">
        <v>-1</v>
      </c>
      <c r="R428" s="112">
        <v>40705</v>
      </c>
      <c r="S428" s="113">
        <v>-14.98</v>
      </c>
      <c r="T428" s="112">
        <v>40705</v>
      </c>
      <c r="U428" s="113">
        <v>-17.98</v>
      </c>
      <c r="V428" s="130" t="s">
        <v>105</v>
      </c>
      <c r="W428" s="115" t="s">
        <v>109</v>
      </c>
      <c r="X428" s="192">
        <v>40704</v>
      </c>
      <c r="Y428" s="132" t="s">
        <v>249</v>
      </c>
      <c r="Z428" s="116"/>
      <c r="AA428" s="117"/>
      <c r="AB428" s="118"/>
      <c r="AC428" s="182" t="s">
        <v>1255</v>
      </c>
      <c r="AD428" s="182">
        <v>9351</v>
      </c>
      <c r="AE428" s="74"/>
      <c r="AF428" s="31">
        <v>12468</v>
      </c>
      <c r="AG428" s="119">
        <v>11005697</v>
      </c>
      <c r="AH428" s="119" t="s">
        <v>1229</v>
      </c>
      <c r="AI428" s="119">
        <v>11000107</v>
      </c>
      <c r="AJ428" s="119" t="s">
        <v>250</v>
      </c>
      <c r="AK428" s="119">
        <v>11007032</v>
      </c>
      <c r="AL428" s="119" t="s">
        <v>1256</v>
      </c>
      <c r="AM428" s="118" t="s">
        <v>27</v>
      </c>
      <c r="AN428" s="120">
        <v>4499</v>
      </c>
      <c r="AO428" s="121"/>
      <c r="AP428" s="122" t="s">
        <v>106</v>
      </c>
      <c r="AQ428" s="51"/>
      <c r="AR428" s="68">
        <v>23</v>
      </c>
      <c r="AS428" s="123" t="s">
        <v>890</v>
      </c>
      <c r="AT428" s="131" t="s">
        <v>132</v>
      </c>
      <c r="AU428" s="131">
        <v>9</v>
      </c>
      <c r="AV428" s="131">
        <v>9351</v>
      </c>
      <c r="AW428" s="131" t="s">
        <v>106</v>
      </c>
      <c r="AX428" s="183">
        <v>40696</v>
      </c>
      <c r="AY428" s="131">
        <v>12</v>
      </c>
      <c r="AZ428" s="131">
        <v>750</v>
      </c>
      <c r="BA428" s="131">
        <v>12468</v>
      </c>
      <c r="BB428" s="125">
        <v>4499</v>
      </c>
      <c r="BC428" s="126">
        <v>1039</v>
      </c>
      <c r="BD428" s="124" t="s">
        <v>108</v>
      </c>
      <c r="BE428" s="131">
        <v>1039</v>
      </c>
      <c r="BF428" s="136" t="s">
        <v>462</v>
      </c>
      <c r="BG428" s="131"/>
      <c r="BH428" s="213"/>
      <c r="BI428" s="214"/>
      <c r="BJ428" s="215"/>
      <c r="BK428" s="185"/>
    </row>
    <row r="429" spans="1:63" s="52" customFormat="1" ht="17.100000000000001" customHeight="1">
      <c r="A429" s="43">
        <v>1</v>
      </c>
      <c r="B429" s="43">
        <v>1</v>
      </c>
      <c r="C429" s="79"/>
      <c r="D429" s="79">
        <v>1142</v>
      </c>
      <c r="E429" s="11">
        <v>0</v>
      </c>
      <c r="F429" s="33">
        <v>20</v>
      </c>
      <c r="G429" s="127" t="s">
        <v>180</v>
      </c>
      <c r="H429" s="128">
        <v>1266398</v>
      </c>
      <c r="I429" s="79">
        <v>10040955</v>
      </c>
      <c r="J429" s="127" t="s">
        <v>1257</v>
      </c>
      <c r="K429" s="127">
        <v>200</v>
      </c>
      <c r="L429" s="127" t="s">
        <v>104</v>
      </c>
      <c r="M429" s="127">
        <v>0.23</v>
      </c>
      <c r="N429" s="107">
        <v>0.48</v>
      </c>
      <c r="O429" s="184">
        <v>0.17</v>
      </c>
      <c r="P429" s="129">
        <v>0.71</v>
      </c>
      <c r="Q429" s="181">
        <v>-1</v>
      </c>
      <c r="R429" s="112">
        <v>40705</v>
      </c>
      <c r="S429" s="113">
        <v>-17.98</v>
      </c>
      <c r="T429" s="112">
        <v>40705</v>
      </c>
      <c r="U429" s="113">
        <v>-18.690000000000001</v>
      </c>
      <c r="V429" s="130" t="s">
        <v>105</v>
      </c>
      <c r="W429" s="115" t="s">
        <v>109</v>
      </c>
      <c r="X429" s="192">
        <v>40704</v>
      </c>
      <c r="Y429" s="132" t="s">
        <v>249</v>
      </c>
      <c r="Z429" s="116"/>
      <c r="AA429" s="117"/>
      <c r="AB429" s="118"/>
      <c r="AC429" s="182" t="s">
        <v>1258</v>
      </c>
      <c r="AD429" s="182">
        <v>1800</v>
      </c>
      <c r="AE429" s="74"/>
      <c r="AF429" s="31">
        <v>2400</v>
      </c>
      <c r="AG429" s="119">
        <v>11005697</v>
      </c>
      <c r="AH429" s="119" t="s">
        <v>1229</v>
      </c>
      <c r="AI429" s="119">
        <v>11000107</v>
      </c>
      <c r="AJ429" s="119" t="s">
        <v>250</v>
      </c>
      <c r="AK429" s="119">
        <v>11007248</v>
      </c>
      <c r="AL429" s="119" t="s">
        <v>1259</v>
      </c>
      <c r="AM429" s="118" t="s">
        <v>27</v>
      </c>
      <c r="AN429" s="120">
        <v>5000</v>
      </c>
      <c r="AO429" s="121"/>
      <c r="AP429" s="122" t="s">
        <v>106</v>
      </c>
      <c r="AQ429" s="51"/>
      <c r="AR429" s="68">
        <v>23</v>
      </c>
      <c r="AS429" s="123" t="s">
        <v>890</v>
      </c>
      <c r="AT429" s="131" t="s">
        <v>132</v>
      </c>
      <c r="AU429" s="131">
        <v>9</v>
      </c>
      <c r="AV429" s="131">
        <v>1800</v>
      </c>
      <c r="AW429" s="131" t="s">
        <v>106</v>
      </c>
      <c r="AX429" s="183">
        <v>40696</v>
      </c>
      <c r="AY429" s="131">
        <v>12</v>
      </c>
      <c r="AZ429" s="131">
        <v>750</v>
      </c>
      <c r="BA429" s="131">
        <v>2400</v>
      </c>
      <c r="BB429" s="125">
        <v>5000</v>
      </c>
      <c r="BC429" s="126">
        <v>200</v>
      </c>
      <c r="BD429" s="124" t="s">
        <v>108</v>
      </c>
      <c r="BE429" s="131">
        <v>200</v>
      </c>
      <c r="BF429" s="136" t="s">
        <v>462</v>
      </c>
      <c r="BG429" s="131"/>
      <c r="BH429" s="213"/>
      <c r="BI429" s="214"/>
      <c r="BJ429" s="215"/>
      <c r="BK429" s="185"/>
    </row>
    <row r="430" spans="1:63" s="52" customFormat="1" ht="17.100000000000001" customHeight="1">
      <c r="A430" s="43">
        <v>1</v>
      </c>
      <c r="B430" s="43">
        <v>1</v>
      </c>
      <c r="C430" s="79"/>
      <c r="D430" s="79">
        <v>1142</v>
      </c>
      <c r="E430" s="11">
        <v>0</v>
      </c>
      <c r="F430" s="33">
        <v>20</v>
      </c>
      <c r="G430" s="127" t="s">
        <v>180</v>
      </c>
      <c r="H430" s="128">
        <v>1270183</v>
      </c>
      <c r="I430" s="79">
        <v>10040953</v>
      </c>
      <c r="J430" s="259" t="s">
        <v>1260</v>
      </c>
      <c r="K430" s="127">
        <v>1000</v>
      </c>
      <c r="L430" s="127" t="s">
        <v>104</v>
      </c>
      <c r="M430" s="127">
        <v>0.23</v>
      </c>
      <c r="N430" s="107">
        <v>2.4</v>
      </c>
      <c r="O430" s="184">
        <v>0.17</v>
      </c>
      <c r="P430" s="129">
        <v>2.63</v>
      </c>
      <c r="Q430" s="181">
        <v>-1</v>
      </c>
      <c r="R430" s="112">
        <v>40705</v>
      </c>
      <c r="S430" s="113">
        <v>-18.690000000000001</v>
      </c>
      <c r="T430" s="112">
        <v>40705</v>
      </c>
      <c r="U430" s="113">
        <v>-21.32</v>
      </c>
      <c r="V430" s="130" t="s">
        <v>105</v>
      </c>
      <c r="W430" s="115" t="s">
        <v>109</v>
      </c>
      <c r="X430" s="192">
        <v>40704</v>
      </c>
      <c r="Y430" s="114" t="s">
        <v>249</v>
      </c>
      <c r="Z430" s="116"/>
      <c r="AA430" s="117"/>
      <c r="AB430" s="118"/>
      <c r="AC430" s="182" t="s">
        <v>1258</v>
      </c>
      <c r="AD430" s="182">
        <v>9000</v>
      </c>
      <c r="AE430" s="74"/>
      <c r="AF430" s="31">
        <v>12000</v>
      </c>
      <c r="AG430" s="119">
        <v>11005697</v>
      </c>
      <c r="AH430" s="119" t="s">
        <v>1229</v>
      </c>
      <c r="AI430" s="119">
        <v>11000107</v>
      </c>
      <c r="AJ430" s="119" t="s">
        <v>250</v>
      </c>
      <c r="AK430" s="119">
        <v>11007248</v>
      </c>
      <c r="AL430" s="119" t="s">
        <v>1259</v>
      </c>
      <c r="AM430" s="118" t="s">
        <v>27</v>
      </c>
      <c r="AN430" s="120">
        <v>5000</v>
      </c>
      <c r="AO430" s="121"/>
      <c r="AP430" s="122" t="s">
        <v>106</v>
      </c>
      <c r="AQ430" s="51"/>
      <c r="AR430" s="68">
        <v>23</v>
      </c>
      <c r="AS430" s="123" t="s">
        <v>890</v>
      </c>
      <c r="AT430" s="131" t="s">
        <v>132</v>
      </c>
      <c r="AU430" s="131">
        <v>9</v>
      </c>
      <c r="AV430" s="131">
        <v>9000</v>
      </c>
      <c r="AW430" s="131" t="s">
        <v>106</v>
      </c>
      <c r="AX430" s="183">
        <v>40696</v>
      </c>
      <c r="AY430" s="131">
        <v>12</v>
      </c>
      <c r="AZ430" s="131">
        <v>750</v>
      </c>
      <c r="BA430" s="131">
        <v>12000</v>
      </c>
      <c r="BB430" s="125">
        <v>5000</v>
      </c>
      <c r="BC430" s="126">
        <v>1000</v>
      </c>
      <c r="BD430" s="124" t="s">
        <v>108</v>
      </c>
      <c r="BE430" s="131">
        <v>1000</v>
      </c>
      <c r="BF430" s="136" t="s">
        <v>1261</v>
      </c>
      <c r="BG430" s="131"/>
      <c r="BH430" s="213"/>
      <c r="BI430" s="214"/>
      <c r="BJ430" s="215"/>
      <c r="BK430" s="185"/>
    </row>
    <row r="431" spans="1:63" s="52" customFormat="1" ht="17.100000000000001" customHeight="1">
      <c r="A431" s="43">
        <v>1</v>
      </c>
      <c r="B431" s="43">
        <v>1</v>
      </c>
      <c r="C431" s="79"/>
      <c r="D431" s="43">
        <v>1142</v>
      </c>
      <c r="E431" s="11">
        <v>0</v>
      </c>
      <c r="F431" s="33">
        <v>20</v>
      </c>
      <c r="G431" s="127" t="s">
        <v>180</v>
      </c>
      <c r="H431" s="128">
        <v>1270185</v>
      </c>
      <c r="I431" s="79">
        <v>10051660</v>
      </c>
      <c r="J431" s="127" t="s">
        <v>1262</v>
      </c>
      <c r="K431" s="127">
        <v>606</v>
      </c>
      <c r="L431" s="127" t="s">
        <v>104</v>
      </c>
      <c r="M431" s="127">
        <v>0.23</v>
      </c>
      <c r="N431" s="107">
        <v>1.45</v>
      </c>
      <c r="O431" s="184">
        <v>0.17</v>
      </c>
      <c r="P431" s="107">
        <v>1.68</v>
      </c>
      <c r="Q431" s="181">
        <v>-1</v>
      </c>
      <c r="R431" s="112">
        <v>40705</v>
      </c>
      <c r="S431" s="113">
        <v>-21.32</v>
      </c>
      <c r="T431" s="112">
        <v>40705</v>
      </c>
      <c r="U431" s="113">
        <v>-23</v>
      </c>
      <c r="V431" s="130" t="s">
        <v>105</v>
      </c>
      <c r="W431" s="114" t="s">
        <v>109</v>
      </c>
      <c r="X431" s="192">
        <v>40704</v>
      </c>
      <c r="Y431" s="132" t="s">
        <v>249</v>
      </c>
      <c r="Z431" s="116"/>
      <c r="AA431" s="117"/>
      <c r="AB431" s="118"/>
      <c r="AC431" s="182" t="s">
        <v>1258</v>
      </c>
      <c r="AD431" s="182">
        <v>5454</v>
      </c>
      <c r="AE431" s="74"/>
      <c r="AF431" s="31">
        <v>7272</v>
      </c>
      <c r="AG431" s="119">
        <v>11005697</v>
      </c>
      <c r="AH431" s="119" t="s">
        <v>1229</v>
      </c>
      <c r="AI431" s="119">
        <v>11000107</v>
      </c>
      <c r="AJ431" s="119" t="s">
        <v>250</v>
      </c>
      <c r="AK431" s="119">
        <v>11007248</v>
      </c>
      <c r="AL431" s="119" t="s">
        <v>1259</v>
      </c>
      <c r="AM431" s="118" t="s">
        <v>27</v>
      </c>
      <c r="AN431" s="120">
        <v>5001</v>
      </c>
      <c r="AO431" s="121"/>
      <c r="AP431" s="122" t="s">
        <v>106</v>
      </c>
      <c r="AQ431" s="51"/>
      <c r="AR431" s="68">
        <v>23</v>
      </c>
      <c r="AS431" s="123" t="s">
        <v>890</v>
      </c>
      <c r="AT431" s="131" t="s">
        <v>132</v>
      </c>
      <c r="AU431" s="131">
        <v>9</v>
      </c>
      <c r="AV431" s="131">
        <v>5454</v>
      </c>
      <c r="AW431" s="131" t="s">
        <v>106</v>
      </c>
      <c r="AX431" s="183">
        <v>40696</v>
      </c>
      <c r="AY431" s="131">
        <v>12</v>
      </c>
      <c r="AZ431" s="131">
        <v>750</v>
      </c>
      <c r="BA431" s="131">
        <v>7272</v>
      </c>
      <c r="BB431" s="125">
        <v>5001</v>
      </c>
      <c r="BC431" s="126">
        <v>606</v>
      </c>
      <c r="BD431" s="124" t="s">
        <v>108</v>
      </c>
      <c r="BE431" s="131">
        <v>606</v>
      </c>
      <c r="BF431" s="136" t="s">
        <v>1261</v>
      </c>
      <c r="BG431" s="131"/>
      <c r="BH431" s="213"/>
      <c r="BI431" s="214"/>
      <c r="BJ431" s="215"/>
      <c r="BK431" s="185"/>
    </row>
    <row r="432" spans="1:63" s="52" customFormat="1" ht="17.100000000000001" customHeight="1">
      <c r="A432" s="43">
        <v>1</v>
      </c>
      <c r="B432" s="43">
        <v>1</v>
      </c>
      <c r="C432" s="79"/>
      <c r="D432" s="43">
        <v>1142</v>
      </c>
      <c r="E432" s="11">
        <v>0</v>
      </c>
      <c r="F432" s="33">
        <v>20</v>
      </c>
      <c r="G432" s="127" t="s">
        <v>180</v>
      </c>
      <c r="H432" s="128">
        <v>1266399</v>
      </c>
      <c r="I432" s="79">
        <v>10052498</v>
      </c>
      <c r="J432" s="127" t="s">
        <v>1263</v>
      </c>
      <c r="K432" s="127">
        <v>843</v>
      </c>
      <c r="L432" s="127" t="s">
        <v>104</v>
      </c>
      <c r="M432" s="127">
        <v>0.23</v>
      </c>
      <c r="N432" s="107">
        <v>2.02</v>
      </c>
      <c r="O432" s="184">
        <v>0.17</v>
      </c>
      <c r="P432" s="129">
        <v>2.25</v>
      </c>
      <c r="Q432" s="181">
        <v>-2</v>
      </c>
      <c r="R432" s="112">
        <v>40705</v>
      </c>
      <c r="S432" s="113">
        <v>-23</v>
      </c>
      <c r="T432" s="112">
        <v>40706</v>
      </c>
      <c r="U432" s="113">
        <v>-1.25</v>
      </c>
      <c r="V432" s="130" t="s">
        <v>105</v>
      </c>
      <c r="W432" s="114" t="s">
        <v>109</v>
      </c>
      <c r="X432" s="192">
        <v>40704</v>
      </c>
      <c r="Y432" s="132" t="s">
        <v>249</v>
      </c>
      <c r="Z432" s="116"/>
      <c r="AA432" s="117"/>
      <c r="AB432" s="118"/>
      <c r="AC432" s="182" t="s">
        <v>1258</v>
      </c>
      <c r="AD432" s="182">
        <v>7587</v>
      </c>
      <c r="AE432" s="74"/>
      <c r="AF432" s="31">
        <v>10116</v>
      </c>
      <c r="AG432" s="119">
        <v>11005697</v>
      </c>
      <c r="AH432" s="119" t="s">
        <v>1229</v>
      </c>
      <c r="AI432" s="119">
        <v>11000107</v>
      </c>
      <c r="AJ432" s="119" t="s">
        <v>250</v>
      </c>
      <c r="AK432" s="119">
        <v>11007248</v>
      </c>
      <c r="AL432" s="119" t="s">
        <v>1259</v>
      </c>
      <c r="AM432" s="118" t="s">
        <v>27</v>
      </c>
      <c r="AN432" s="120">
        <v>5000</v>
      </c>
      <c r="AO432" s="121"/>
      <c r="AP432" s="122" t="s">
        <v>106</v>
      </c>
      <c r="AQ432" s="51"/>
      <c r="AR432" s="68">
        <v>23</v>
      </c>
      <c r="AS432" s="123" t="s">
        <v>890</v>
      </c>
      <c r="AT432" s="131" t="s">
        <v>132</v>
      </c>
      <c r="AU432" s="131">
        <v>9</v>
      </c>
      <c r="AV432" s="131">
        <v>7587</v>
      </c>
      <c r="AW432" s="131" t="s">
        <v>106</v>
      </c>
      <c r="AX432" s="183">
        <v>40696</v>
      </c>
      <c r="AY432" s="131">
        <v>12</v>
      </c>
      <c r="AZ432" s="131">
        <v>750</v>
      </c>
      <c r="BA432" s="131">
        <v>10116</v>
      </c>
      <c r="BB432" s="125">
        <v>5000</v>
      </c>
      <c r="BC432" s="126">
        <v>843</v>
      </c>
      <c r="BD432" s="124" t="s">
        <v>108</v>
      </c>
      <c r="BE432" s="131">
        <v>843</v>
      </c>
      <c r="BF432" s="136" t="s">
        <v>1261</v>
      </c>
      <c r="BG432" s="131"/>
      <c r="BH432" s="213"/>
      <c r="BI432" s="214"/>
      <c r="BJ432" s="215"/>
      <c r="BK432" s="185"/>
    </row>
    <row r="433" spans="1:62" s="52" customFormat="1" ht="14.25">
      <c r="A433" s="43">
        <v>1</v>
      </c>
      <c r="B433" s="43">
        <v>1</v>
      </c>
      <c r="C433" s="79"/>
      <c r="D433" s="79">
        <v>1142</v>
      </c>
      <c r="E433" s="11">
        <v>0</v>
      </c>
      <c r="F433" s="33">
        <v>20</v>
      </c>
      <c r="G433" s="127" t="s">
        <v>180</v>
      </c>
      <c r="H433" s="128">
        <v>1270184</v>
      </c>
      <c r="I433" s="79">
        <v>10048862</v>
      </c>
      <c r="J433" s="127" t="s">
        <v>1264</v>
      </c>
      <c r="K433" s="127">
        <v>200</v>
      </c>
      <c r="L433" s="127" t="s">
        <v>104</v>
      </c>
      <c r="M433" s="127">
        <v>0.23</v>
      </c>
      <c r="N433" s="107">
        <v>0.48</v>
      </c>
      <c r="O433" s="184">
        <v>0.17</v>
      </c>
      <c r="P433" s="129">
        <v>0.71</v>
      </c>
      <c r="Q433" s="181">
        <v>-2</v>
      </c>
      <c r="R433" s="112">
        <v>40706</v>
      </c>
      <c r="S433" s="113">
        <v>-1.25</v>
      </c>
      <c r="T433" s="112">
        <v>40706</v>
      </c>
      <c r="U433" s="113">
        <v>-1.96</v>
      </c>
      <c r="V433" s="130" t="s">
        <v>105</v>
      </c>
      <c r="W433" s="115" t="s">
        <v>109</v>
      </c>
      <c r="X433" s="192">
        <v>40704</v>
      </c>
      <c r="Y433" s="132" t="s">
        <v>249</v>
      </c>
      <c r="Z433" s="116"/>
      <c r="AA433" s="117"/>
      <c r="AB433" s="118"/>
      <c r="AC433" s="182" t="s">
        <v>1258</v>
      </c>
      <c r="AD433" s="182">
        <v>1800</v>
      </c>
      <c r="AE433" s="74"/>
      <c r="AF433" s="31">
        <v>2400</v>
      </c>
      <c r="AG433" s="119">
        <v>11005697</v>
      </c>
      <c r="AH433" s="119" t="s">
        <v>1229</v>
      </c>
      <c r="AI433" s="119">
        <v>11000107</v>
      </c>
      <c r="AJ433" s="119" t="s">
        <v>250</v>
      </c>
      <c r="AK433" s="119">
        <v>11007248</v>
      </c>
      <c r="AL433" s="119" t="s">
        <v>1259</v>
      </c>
      <c r="AM433" s="118" t="s">
        <v>27</v>
      </c>
      <c r="AN433" s="120">
        <v>5000</v>
      </c>
      <c r="AO433" s="121"/>
      <c r="AP433" s="122" t="s">
        <v>106</v>
      </c>
      <c r="AQ433" s="51">
        <v>1142</v>
      </c>
      <c r="AR433" s="68">
        <v>23</v>
      </c>
      <c r="AS433" s="123" t="s">
        <v>890</v>
      </c>
      <c r="AT433" s="131" t="s">
        <v>132</v>
      </c>
      <c r="AU433" s="131">
        <v>9</v>
      </c>
      <c r="AV433" s="131">
        <v>1800</v>
      </c>
      <c r="AW433" s="131" t="s">
        <v>106</v>
      </c>
      <c r="AX433" s="183">
        <v>40696</v>
      </c>
      <c r="AY433" s="131">
        <v>12</v>
      </c>
      <c r="AZ433" s="131">
        <v>750</v>
      </c>
      <c r="BA433" s="131">
        <v>2400</v>
      </c>
      <c r="BB433" s="125">
        <v>5000</v>
      </c>
      <c r="BC433" s="126">
        <v>200</v>
      </c>
      <c r="BD433" s="124" t="s">
        <v>108</v>
      </c>
      <c r="BE433" s="131">
        <v>200</v>
      </c>
      <c r="BF433" s="136" t="s">
        <v>1261</v>
      </c>
      <c r="BG433" s="131"/>
      <c r="BH433" s="213"/>
      <c r="BI433" s="214"/>
      <c r="BJ433" s="215"/>
    </row>
    <row r="434" spans="1:62" s="52" customFormat="1" ht="14.25">
      <c r="A434" s="43">
        <v>1</v>
      </c>
      <c r="B434" s="43">
        <v>3</v>
      </c>
      <c r="C434" s="79"/>
      <c r="D434" s="79">
        <v>2102</v>
      </c>
      <c r="E434" s="11">
        <v>0</v>
      </c>
      <c r="F434" s="33">
        <v>28</v>
      </c>
      <c r="G434" s="127" t="s">
        <v>225</v>
      </c>
      <c r="H434" s="128">
        <v>1273992</v>
      </c>
      <c r="I434" s="79">
        <v>10051231</v>
      </c>
      <c r="J434" s="127" t="s">
        <v>448</v>
      </c>
      <c r="K434" s="127">
        <v>702</v>
      </c>
      <c r="L434" s="127" t="s">
        <v>104</v>
      </c>
      <c r="M434" s="127">
        <v>0.23</v>
      </c>
      <c r="N434" s="107">
        <v>3.37</v>
      </c>
      <c r="O434" s="184">
        <v>0</v>
      </c>
      <c r="P434" s="129">
        <v>3.6</v>
      </c>
      <c r="Q434" s="181">
        <v>1</v>
      </c>
      <c r="R434" s="112">
        <v>40706</v>
      </c>
      <c r="S434" s="113">
        <v>-1.96</v>
      </c>
      <c r="T434" s="112">
        <v>40706</v>
      </c>
      <c r="U434" s="113">
        <v>-5.56</v>
      </c>
      <c r="V434" s="130" t="s">
        <v>105</v>
      </c>
      <c r="W434" s="115" t="s">
        <v>109</v>
      </c>
      <c r="X434" s="192">
        <v>40707</v>
      </c>
      <c r="Y434" s="132" t="s">
        <v>352</v>
      </c>
      <c r="Z434" s="116"/>
      <c r="AA434" s="117"/>
      <c r="AB434" s="118"/>
      <c r="AC434" s="182"/>
      <c r="AD434" s="182"/>
      <c r="AE434" s="74"/>
      <c r="AF434" s="31">
        <v>8424</v>
      </c>
      <c r="AG434" s="119"/>
      <c r="AH434" s="119"/>
      <c r="AI434" s="119"/>
      <c r="AJ434" s="119"/>
      <c r="AK434" s="119">
        <v>11001325</v>
      </c>
      <c r="AL434" s="119" t="s">
        <v>1075</v>
      </c>
      <c r="AM434" s="118" t="s">
        <v>27</v>
      </c>
      <c r="AN434" s="120">
        <v>2500</v>
      </c>
      <c r="AO434" s="121"/>
      <c r="AP434" s="122" t="s">
        <v>183</v>
      </c>
      <c r="AQ434" s="51">
        <v>2102</v>
      </c>
      <c r="AR434" s="68">
        <v>23</v>
      </c>
      <c r="AS434" s="123" t="s">
        <v>351</v>
      </c>
      <c r="AT434" s="131" t="s">
        <v>126</v>
      </c>
      <c r="AU434" s="131">
        <v>9</v>
      </c>
      <c r="AV434" s="131">
        <v>6318</v>
      </c>
      <c r="AW434" s="131" t="s">
        <v>183</v>
      </c>
      <c r="AX434" s="183">
        <v>40696</v>
      </c>
      <c r="AY434" s="131">
        <v>12</v>
      </c>
      <c r="AZ434" s="131">
        <v>750</v>
      </c>
      <c r="BA434" s="131">
        <v>8424</v>
      </c>
      <c r="BB434" s="125">
        <v>2500</v>
      </c>
      <c r="BC434" s="126">
        <v>702</v>
      </c>
      <c r="BD434" s="124" t="s">
        <v>108</v>
      </c>
      <c r="BE434" s="131">
        <v>702</v>
      </c>
      <c r="BF434" s="136" t="s">
        <v>449</v>
      </c>
      <c r="BG434" s="131"/>
      <c r="BH434" s="213"/>
      <c r="BI434" s="214"/>
      <c r="BJ434" s="215"/>
    </row>
    <row r="435" spans="1:62" s="52" customFormat="1" ht="14.25">
      <c r="A435" s="43">
        <v>1</v>
      </c>
      <c r="B435" s="43">
        <v>2</v>
      </c>
      <c r="C435" s="79"/>
      <c r="D435" s="79">
        <v>2148</v>
      </c>
      <c r="E435" s="11">
        <v>0</v>
      </c>
      <c r="F435" s="33">
        <v>324</v>
      </c>
      <c r="G435" s="127" t="s">
        <v>225</v>
      </c>
      <c r="H435" s="128">
        <v>7085199</v>
      </c>
      <c r="I435" s="79">
        <v>10053075</v>
      </c>
      <c r="J435" s="127" t="s">
        <v>215</v>
      </c>
      <c r="K435" s="127">
        <v>110</v>
      </c>
      <c r="L435" s="127" t="s">
        <v>104</v>
      </c>
      <c r="M435" s="127">
        <v>0.23</v>
      </c>
      <c r="N435" s="107">
        <v>0.26</v>
      </c>
      <c r="O435" s="184">
        <v>0</v>
      </c>
      <c r="P435" s="107">
        <v>0.49</v>
      </c>
      <c r="Q435" s="181">
        <v>1</v>
      </c>
      <c r="R435" s="112">
        <v>40706</v>
      </c>
      <c r="S435" s="113">
        <v>-5.56</v>
      </c>
      <c r="T435" s="112">
        <v>40706</v>
      </c>
      <c r="U435" s="113">
        <v>-6.05</v>
      </c>
      <c r="V435" s="130" t="s">
        <v>105</v>
      </c>
      <c r="W435" s="115" t="s">
        <v>109</v>
      </c>
      <c r="X435" s="192">
        <v>40707</v>
      </c>
      <c r="Y435" s="132" t="s">
        <v>905</v>
      </c>
      <c r="Z435" s="116"/>
      <c r="AA435" s="117"/>
      <c r="AB435" s="118"/>
      <c r="AC435" s="182"/>
      <c r="AD435" s="182"/>
      <c r="AE435" s="74"/>
      <c r="AF435" s="31">
        <v>660</v>
      </c>
      <c r="AG435" s="119"/>
      <c r="AH435" s="119"/>
      <c r="AI435" s="119"/>
      <c r="AJ435" s="119"/>
      <c r="AK435" s="119">
        <v>11007482</v>
      </c>
      <c r="AL435" s="119" t="s">
        <v>1077</v>
      </c>
      <c r="AM435" s="118" t="s">
        <v>27</v>
      </c>
      <c r="AN435" s="120">
        <v>2500</v>
      </c>
      <c r="AO435" s="121"/>
      <c r="AP435" s="122" t="s">
        <v>183</v>
      </c>
      <c r="AQ435" s="51">
        <v>2148</v>
      </c>
      <c r="AR435" s="68">
        <v>23</v>
      </c>
      <c r="AS435" s="123" t="s">
        <v>890</v>
      </c>
      <c r="AT435" s="131" t="s">
        <v>126</v>
      </c>
      <c r="AU435" s="131">
        <v>4.5</v>
      </c>
      <c r="AV435" s="131">
        <v>495</v>
      </c>
      <c r="AW435" s="131" t="s">
        <v>183</v>
      </c>
      <c r="AX435" s="183">
        <v>40694</v>
      </c>
      <c r="AY435" s="131">
        <v>6</v>
      </c>
      <c r="AZ435" s="131">
        <v>750</v>
      </c>
      <c r="BA435" s="131">
        <v>660</v>
      </c>
      <c r="BB435" s="125">
        <v>2500</v>
      </c>
      <c r="BC435" s="126">
        <v>55</v>
      </c>
      <c r="BD435" s="124" t="s">
        <v>108</v>
      </c>
      <c r="BE435" s="131">
        <v>110</v>
      </c>
      <c r="BF435" s="136" t="s">
        <v>1265</v>
      </c>
      <c r="BG435" s="131"/>
      <c r="BH435" s="213"/>
      <c r="BI435" s="214"/>
      <c r="BJ435" s="215"/>
    </row>
    <row r="436" spans="1:62" s="52" customFormat="1" ht="15">
      <c r="A436" s="43">
        <v>0</v>
      </c>
      <c r="B436" s="43">
        <v>0</v>
      </c>
      <c r="C436" s="79"/>
      <c r="D436" s="79" t="s">
        <v>39</v>
      </c>
      <c r="E436" s="11">
        <v>0</v>
      </c>
      <c r="F436" s="33" t="e">
        <v>#N/A</v>
      </c>
      <c r="G436" s="127"/>
      <c r="H436" s="139"/>
      <c r="I436" s="79"/>
      <c r="J436" s="127" t="s">
        <v>370</v>
      </c>
      <c r="K436" s="127"/>
      <c r="L436" s="127"/>
      <c r="M436" s="127"/>
      <c r="N436" s="107">
        <v>0</v>
      </c>
      <c r="O436" s="184">
        <v>0</v>
      </c>
      <c r="P436" s="107">
        <v>0</v>
      </c>
      <c r="Q436" s="181"/>
      <c r="R436" s="112">
        <v>40706</v>
      </c>
      <c r="S436" s="113">
        <v>-6.05</v>
      </c>
      <c r="T436" s="112">
        <v>40706</v>
      </c>
      <c r="U436" s="113">
        <v>-6.05</v>
      </c>
      <c r="V436" s="130"/>
      <c r="W436" s="115"/>
      <c r="X436" s="192"/>
      <c r="Y436" s="132" t="s">
        <v>259</v>
      </c>
      <c r="Z436" s="116"/>
      <c r="AA436" s="117"/>
      <c r="AB436" s="118"/>
      <c r="AC436" s="182"/>
      <c r="AD436" s="182"/>
      <c r="AE436" s="74"/>
      <c r="AF436" s="31">
        <v>0</v>
      </c>
      <c r="AG436" s="119"/>
      <c r="AH436" s="119"/>
      <c r="AI436" s="119"/>
      <c r="AJ436" s="119"/>
      <c r="AK436" s="119"/>
      <c r="AL436" s="119"/>
      <c r="AM436" s="118" t="s">
        <v>27</v>
      </c>
      <c r="AN436" s="120"/>
      <c r="AO436" s="121"/>
      <c r="AP436" s="122">
        <v>0</v>
      </c>
      <c r="AQ436" s="51" t="s">
        <v>39</v>
      </c>
      <c r="AR436" s="68">
        <v>23</v>
      </c>
      <c r="AS436" s="123" t="s">
        <v>890</v>
      </c>
      <c r="AT436" s="131" t="s">
        <v>260</v>
      </c>
      <c r="AU436" s="131"/>
      <c r="AV436" s="131"/>
      <c r="AW436" s="131"/>
      <c r="AX436" s="183"/>
      <c r="AY436" s="131"/>
      <c r="AZ436" s="131"/>
      <c r="BA436" s="131"/>
      <c r="BB436" s="125" t="e">
        <v>#DIV/0!</v>
      </c>
      <c r="BC436" s="126">
        <v>0</v>
      </c>
      <c r="BD436" s="124"/>
      <c r="BE436" s="131">
        <v>0</v>
      </c>
      <c r="BF436" s="136"/>
      <c r="BG436" s="131"/>
      <c r="BH436" s="213"/>
      <c r="BI436" s="214"/>
      <c r="BJ436" s="215"/>
    </row>
    <row r="437" spans="1:62" s="52" customFormat="1" ht="14.25">
      <c r="A437" s="43">
        <v>0</v>
      </c>
      <c r="B437" s="43">
        <v>0</v>
      </c>
      <c r="C437" s="79"/>
      <c r="D437" s="79" t="s">
        <v>39</v>
      </c>
      <c r="E437" s="11" t="s">
        <v>10</v>
      </c>
      <c r="F437" s="33" t="e">
        <v>#N/A</v>
      </c>
      <c r="G437" s="127"/>
      <c r="H437" s="128"/>
      <c r="I437" s="79"/>
      <c r="J437" s="127" t="s">
        <v>258</v>
      </c>
      <c r="K437" s="127"/>
      <c r="L437" s="127"/>
      <c r="M437" s="127"/>
      <c r="N437" s="107">
        <v>2</v>
      </c>
      <c r="O437" s="184">
        <v>0</v>
      </c>
      <c r="P437" s="129">
        <v>2</v>
      </c>
      <c r="Q437" s="181"/>
      <c r="R437" s="112">
        <v>40700</v>
      </c>
      <c r="S437" s="113">
        <v>-15</v>
      </c>
      <c r="T437" s="112">
        <v>40700</v>
      </c>
      <c r="U437" s="113">
        <v>-17</v>
      </c>
      <c r="V437" s="130"/>
      <c r="W437" s="115"/>
      <c r="X437" s="192"/>
      <c r="Y437" s="132" t="s">
        <v>259</v>
      </c>
      <c r="Z437" s="116"/>
      <c r="AA437" s="117"/>
      <c r="AB437" s="118"/>
      <c r="AC437" s="182"/>
      <c r="AD437" s="182"/>
      <c r="AE437" s="74"/>
      <c r="AF437" s="31">
        <v>0</v>
      </c>
      <c r="AG437" s="119"/>
      <c r="AH437" s="119"/>
      <c r="AI437" s="119"/>
      <c r="AJ437" s="119"/>
      <c r="AK437" s="119"/>
      <c r="AL437" s="119"/>
      <c r="AM437" s="118" t="s">
        <v>31</v>
      </c>
      <c r="AN437" s="120"/>
      <c r="AO437" s="121"/>
      <c r="AP437" s="122">
        <v>0</v>
      </c>
      <c r="AQ437" s="51" t="s">
        <v>39</v>
      </c>
      <c r="AR437" s="68">
        <v>23</v>
      </c>
      <c r="AS437" s="123"/>
      <c r="AT437" s="131" t="s">
        <v>260</v>
      </c>
      <c r="AU437" s="131"/>
      <c r="AV437" s="131"/>
      <c r="AW437" s="131"/>
      <c r="AX437" s="183"/>
      <c r="AY437" s="131"/>
      <c r="AZ437" s="131"/>
      <c r="BA437" s="131"/>
      <c r="BB437" s="125">
        <v>0</v>
      </c>
      <c r="BC437" s="126">
        <v>0</v>
      </c>
      <c r="BD437" s="124"/>
      <c r="BE437" s="131">
        <v>0</v>
      </c>
      <c r="BF437" s="136"/>
      <c r="BG437" s="131"/>
      <c r="BH437" s="213"/>
      <c r="BI437" s="214"/>
      <c r="BJ437" s="215"/>
    </row>
    <row r="438" spans="1:62" s="52" customFormat="1" ht="14.25">
      <c r="A438" s="43">
        <v>1</v>
      </c>
      <c r="B438" s="43">
        <v>1</v>
      </c>
      <c r="C438" s="79"/>
      <c r="D438" s="79">
        <v>1155</v>
      </c>
      <c r="E438" s="11">
        <v>0</v>
      </c>
      <c r="F438" s="33">
        <v>525</v>
      </c>
      <c r="G438" s="127" t="s">
        <v>252</v>
      </c>
      <c r="H438" s="128">
        <v>7084766</v>
      </c>
      <c r="I438" s="79">
        <v>10054225</v>
      </c>
      <c r="J438" s="259" t="s">
        <v>493</v>
      </c>
      <c r="K438" s="127">
        <v>1008</v>
      </c>
      <c r="L438" s="127" t="s">
        <v>104</v>
      </c>
      <c r="M438" s="127">
        <v>0.23</v>
      </c>
      <c r="N438" s="107">
        <v>4.4800000000000004</v>
      </c>
      <c r="O438" s="184">
        <v>0.17</v>
      </c>
      <c r="P438" s="129">
        <v>4.71</v>
      </c>
      <c r="Q438" s="181" t="e">
        <v>#N/A</v>
      </c>
      <c r="R438" s="112">
        <v>40700</v>
      </c>
      <c r="S438" s="113">
        <v>-17</v>
      </c>
      <c r="T438" s="112">
        <v>40700</v>
      </c>
      <c r="U438" s="113">
        <v>-21.71</v>
      </c>
      <c r="V438" s="130" t="s">
        <v>105</v>
      </c>
      <c r="W438" s="115" t="s">
        <v>109</v>
      </c>
      <c r="X438" s="192" t="e">
        <v>#N/A</v>
      </c>
      <c r="Y438" s="114" t="s">
        <v>185</v>
      </c>
      <c r="Z438" s="116"/>
      <c r="AA438" s="117"/>
      <c r="AB438" s="118"/>
      <c r="AC438" s="182" t="s">
        <v>494</v>
      </c>
      <c r="AD438" s="182">
        <v>12096</v>
      </c>
      <c r="AE438" s="74"/>
      <c r="AF438" s="31">
        <v>4032</v>
      </c>
      <c r="AG438" s="119"/>
      <c r="AH438" s="119"/>
      <c r="AI438" s="119"/>
      <c r="AJ438" s="119"/>
      <c r="AK438" s="119"/>
      <c r="AL438" s="119"/>
      <c r="AM438" s="118" t="s">
        <v>31</v>
      </c>
      <c r="AN438" s="120">
        <v>900</v>
      </c>
      <c r="AO438" s="121"/>
      <c r="AP438" s="122" t="s">
        <v>106</v>
      </c>
      <c r="AQ438" s="51"/>
      <c r="AR438" s="68">
        <v>23</v>
      </c>
      <c r="AS438" s="123" t="s">
        <v>305</v>
      </c>
      <c r="AT438" s="131" t="e">
        <v>#N/A</v>
      </c>
      <c r="AU438" s="131">
        <v>12</v>
      </c>
      <c r="AV438" s="131">
        <v>12096</v>
      </c>
      <c r="AW438" s="131" t="s">
        <v>106</v>
      </c>
      <c r="AX438" s="183" t="e">
        <v>#N/A</v>
      </c>
      <c r="AY438" s="131">
        <v>4</v>
      </c>
      <c r="AZ438" s="131">
        <v>3000</v>
      </c>
      <c r="BA438" s="131">
        <v>4032</v>
      </c>
      <c r="BB438" s="125">
        <v>900</v>
      </c>
      <c r="BC438" s="126">
        <v>1344</v>
      </c>
      <c r="BD438" s="124" t="s">
        <v>108</v>
      </c>
      <c r="BE438" s="131">
        <v>1008</v>
      </c>
      <c r="BF438" s="136" t="s">
        <v>1266</v>
      </c>
      <c r="BG438" s="131"/>
      <c r="BH438" s="213"/>
      <c r="BI438" s="214"/>
      <c r="BJ438" s="215"/>
    </row>
    <row r="439" spans="1:62" s="52" customFormat="1" ht="14.25">
      <c r="A439" s="43">
        <v>1</v>
      </c>
      <c r="B439" s="43">
        <v>1</v>
      </c>
      <c r="C439" s="79"/>
      <c r="D439" s="79">
        <v>1155</v>
      </c>
      <c r="E439" s="11">
        <v>0</v>
      </c>
      <c r="F439" s="33">
        <v>525</v>
      </c>
      <c r="G439" s="127" t="s">
        <v>252</v>
      </c>
      <c r="H439" s="128">
        <v>7085262</v>
      </c>
      <c r="I439" s="79">
        <v>10054844</v>
      </c>
      <c r="J439" s="127" t="s">
        <v>495</v>
      </c>
      <c r="K439" s="127">
        <v>840</v>
      </c>
      <c r="L439" s="127" t="s">
        <v>104</v>
      </c>
      <c r="M439" s="127">
        <v>0.23</v>
      </c>
      <c r="N439" s="107">
        <v>3.73</v>
      </c>
      <c r="O439" s="184">
        <v>0.17</v>
      </c>
      <c r="P439" s="129">
        <v>3.96</v>
      </c>
      <c r="Q439" s="181">
        <v>2</v>
      </c>
      <c r="R439" s="112">
        <v>40700</v>
      </c>
      <c r="S439" s="113">
        <v>-21.71</v>
      </c>
      <c r="T439" s="112">
        <v>40701</v>
      </c>
      <c r="U439" s="113">
        <v>-1.67</v>
      </c>
      <c r="V439" s="130" t="s">
        <v>105</v>
      </c>
      <c r="W439" s="115" t="s">
        <v>109</v>
      </c>
      <c r="X439" s="192">
        <v>40703</v>
      </c>
      <c r="Y439" s="132" t="s">
        <v>185</v>
      </c>
      <c r="Z439" s="116"/>
      <c r="AA439" s="117"/>
      <c r="AB439" s="118"/>
      <c r="AC439" s="182" t="s">
        <v>494</v>
      </c>
      <c r="AD439" s="182">
        <v>10080</v>
      </c>
      <c r="AE439" s="74"/>
      <c r="AF439" s="31">
        <v>3360</v>
      </c>
      <c r="AG439" s="119"/>
      <c r="AH439" s="119"/>
      <c r="AI439" s="119"/>
      <c r="AJ439" s="119"/>
      <c r="AK439" s="119"/>
      <c r="AL439" s="119"/>
      <c r="AM439" s="118" t="s">
        <v>31</v>
      </c>
      <c r="AN439" s="120">
        <v>900</v>
      </c>
      <c r="AO439" s="121"/>
      <c r="AP439" s="122" t="s">
        <v>106</v>
      </c>
      <c r="AQ439" s="51">
        <v>1155</v>
      </c>
      <c r="AR439" s="68">
        <v>23</v>
      </c>
      <c r="AS439" s="123" t="s">
        <v>305</v>
      </c>
      <c r="AT439" s="131" t="s">
        <v>113</v>
      </c>
      <c r="AU439" s="131">
        <v>12</v>
      </c>
      <c r="AV439" s="131">
        <v>10080</v>
      </c>
      <c r="AW439" s="131" t="s">
        <v>106</v>
      </c>
      <c r="AX439" s="183" t="e">
        <v>#N/A</v>
      </c>
      <c r="AY439" s="131">
        <v>4</v>
      </c>
      <c r="AZ439" s="131">
        <v>3000</v>
      </c>
      <c r="BA439" s="131">
        <v>3360</v>
      </c>
      <c r="BB439" s="125">
        <v>900</v>
      </c>
      <c r="BC439" s="126">
        <v>1120</v>
      </c>
      <c r="BD439" s="124" t="s">
        <v>108</v>
      </c>
      <c r="BE439" s="131">
        <v>840</v>
      </c>
      <c r="BF439" s="136" t="s">
        <v>1266</v>
      </c>
      <c r="BG439" s="131"/>
      <c r="BH439" s="213"/>
      <c r="BI439" s="214"/>
      <c r="BJ439" s="215"/>
    </row>
    <row r="440" spans="1:62" s="52" customFormat="1" ht="14.25">
      <c r="A440" s="43">
        <v>1</v>
      </c>
      <c r="B440" s="43">
        <v>2</v>
      </c>
      <c r="C440" s="79"/>
      <c r="D440" s="79">
        <v>1109</v>
      </c>
      <c r="E440" s="11">
        <v>0</v>
      </c>
      <c r="F440" s="33">
        <v>11</v>
      </c>
      <c r="G440" s="127" t="s">
        <v>252</v>
      </c>
      <c r="H440" s="128">
        <v>7085455</v>
      </c>
      <c r="I440" s="79">
        <v>10042007</v>
      </c>
      <c r="J440" s="127" t="s">
        <v>257</v>
      </c>
      <c r="K440" s="127">
        <v>257</v>
      </c>
      <c r="L440" s="127" t="s">
        <v>104</v>
      </c>
      <c r="M440" s="127">
        <v>0.23</v>
      </c>
      <c r="N440" s="107">
        <v>1.1399999999999999</v>
      </c>
      <c r="O440" s="184">
        <v>0.17</v>
      </c>
      <c r="P440" s="129">
        <v>1.37</v>
      </c>
      <c r="Q440" s="181">
        <v>2</v>
      </c>
      <c r="R440" s="112">
        <v>40701</v>
      </c>
      <c r="S440" s="113">
        <v>-1.67</v>
      </c>
      <c r="T440" s="112">
        <v>40701</v>
      </c>
      <c r="U440" s="113">
        <v>-3.04</v>
      </c>
      <c r="V440" s="130" t="s">
        <v>105</v>
      </c>
      <c r="W440" s="115" t="s">
        <v>109</v>
      </c>
      <c r="X440" s="192">
        <v>40703</v>
      </c>
      <c r="Y440" s="132" t="s">
        <v>303</v>
      </c>
      <c r="Z440" s="116"/>
      <c r="AA440" s="117"/>
      <c r="AB440" s="118"/>
      <c r="AC440" s="182" t="s">
        <v>134</v>
      </c>
      <c r="AD440" s="182">
        <v>3125</v>
      </c>
      <c r="AE440" s="74"/>
      <c r="AF440" s="31">
        <v>1028</v>
      </c>
      <c r="AG440" s="119"/>
      <c r="AH440" s="119"/>
      <c r="AI440" s="119"/>
      <c r="AJ440" s="119"/>
      <c r="AK440" s="119"/>
      <c r="AL440" s="119"/>
      <c r="AM440" s="118" t="s">
        <v>31</v>
      </c>
      <c r="AN440" s="120">
        <v>900</v>
      </c>
      <c r="AO440" s="121"/>
      <c r="AP440" s="122" t="s">
        <v>106</v>
      </c>
      <c r="AQ440" s="51"/>
      <c r="AR440" s="68">
        <v>23</v>
      </c>
      <c r="AS440" s="123" t="s">
        <v>890</v>
      </c>
      <c r="AT440" s="131" t="s">
        <v>113</v>
      </c>
      <c r="AU440" s="131">
        <v>12</v>
      </c>
      <c r="AV440" s="131">
        <v>3084</v>
      </c>
      <c r="AW440" s="131" t="s">
        <v>106</v>
      </c>
      <c r="AX440" s="183">
        <v>1</v>
      </c>
      <c r="AY440" s="131">
        <v>4</v>
      </c>
      <c r="AZ440" s="131">
        <v>3000</v>
      </c>
      <c r="BA440" s="131">
        <v>1028</v>
      </c>
      <c r="BB440" s="125">
        <v>900</v>
      </c>
      <c r="BC440" s="126">
        <v>343</v>
      </c>
      <c r="BD440" s="124" t="s">
        <v>108</v>
      </c>
      <c r="BE440" s="131">
        <v>257</v>
      </c>
      <c r="BF440" s="136"/>
      <c r="BG440" s="131"/>
      <c r="BH440" s="213"/>
      <c r="BI440" s="214"/>
      <c r="BJ440" s="215"/>
    </row>
    <row r="441" spans="1:62" s="52" customFormat="1" ht="14.25">
      <c r="A441" s="43">
        <v>1</v>
      </c>
      <c r="B441" s="43">
        <v>1</v>
      </c>
      <c r="C441" s="79"/>
      <c r="D441" s="79">
        <v>2109</v>
      </c>
      <c r="E441" s="11">
        <v>0</v>
      </c>
      <c r="F441" s="33">
        <v>33</v>
      </c>
      <c r="G441" s="127" t="s">
        <v>252</v>
      </c>
      <c r="H441" s="128">
        <v>1274930</v>
      </c>
      <c r="I441" s="79">
        <v>10050639</v>
      </c>
      <c r="J441" s="127" t="s">
        <v>1267</v>
      </c>
      <c r="K441" s="127">
        <v>420</v>
      </c>
      <c r="L441" s="127" t="s">
        <v>104</v>
      </c>
      <c r="M441" s="127">
        <v>0.23</v>
      </c>
      <c r="N441" s="107">
        <v>1.87</v>
      </c>
      <c r="O441" s="184">
        <v>0.17</v>
      </c>
      <c r="P441" s="129">
        <v>2.1</v>
      </c>
      <c r="Q441" s="181">
        <v>2</v>
      </c>
      <c r="R441" s="112">
        <v>40701</v>
      </c>
      <c r="S441" s="113">
        <v>-3.04</v>
      </c>
      <c r="T441" s="112">
        <v>40701</v>
      </c>
      <c r="U441" s="113">
        <v>-5.14</v>
      </c>
      <c r="V441" s="130" t="s">
        <v>105</v>
      </c>
      <c r="W441" s="115" t="s">
        <v>109</v>
      </c>
      <c r="X441" s="192">
        <v>40703</v>
      </c>
      <c r="Y441" s="132" t="s">
        <v>303</v>
      </c>
      <c r="Z441" s="116"/>
      <c r="AA441" s="117"/>
      <c r="AB441" s="118"/>
      <c r="AC441" s="182" t="s">
        <v>207</v>
      </c>
      <c r="AD441" s="182">
        <v>5107</v>
      </c>
      <c r="AE441" s="74"/>
      <c r="AF441" s="31">
        <v>1680</v>
      </c>
      <c r="AG441" s="119"/>
      <c r="AH441" s="119"/>
      <c r="AI441" s="119"/>
      <c r="AJ441" s="119"/>
      <c r="AK441" s="119"/>
      <c r="AL441" s="119"/>
      <c r="AM441" s="118" t="s">
        <v>31</v>
      </c>
      <c r="AN441" s="120">
        <v>900</v>
      </c>
      <c r="AO441" s="121"/>
      <c r="AP441" s="122" t="s">
        <v>106</v>
      </c>
      <c r="AQ441" s="51">
        <v>2109</v>
      </c>
      <c r="AR441" s="68">
        <v>23</v>
      </c>
      <c r="AS441" s="123" t="s">
        <v>890</v>
      </c>
      <c r="AT441" s="131" t="s">
        <v>113</v>
      </c>
      <c r="AU441" s="131">
        <v>12</v>
      </c>
      <c r="AV441" s="131">
        <v>5040</v>
      </c>
      <c r="AW441" s="131" t="s">
        <v>106</v>
      </c>
      <c r="AX441" s="183">
        <v>40693</v>
      </c>
      <c r="AY441" s="131">
        <v>4</v>
      </c>
      <c r="AZ441" s="131">
        <v>3000</v>
      </c>
      <c r="BA441" s="131">
        <v>1680</v>
      </c>
      <c r="BB441" s="125">
        <v>900</v>
      </c>
      <c r="BC441" s="126">
        <v>560</v>
      </c>
      <c r="BD441" s="124" t="s">
        <v>108</v>
      </c>
      <c r="BE441" s="131">
        <v>420</v>
      </c>
      <c r="BF441" s="136" t="s">
        <v>1268</v>
      </c>
      <c r="BG441" s="131"/>
      <c r="BH441" s="213"/>
      <c r="BI441" s="214"/>
      <c r="BJ441" s="215"/>
    </row>
    <row r="442" spans="1:62" s="52" customFormat="1" ht="14.25">
      <c r="A442" s="43">
        <v>1</v>
      </c>
      <c r="B442" s="43">
        <v>1</v>
      </c>
      <c r="C442" s="79"/>
      <c r="D442" s="79">
        <v>2112</v>
      </c>
      <c r="E442" s="11">
        <v>0</v>
      </c>
      <c r="F442" s="33">
        <v>36</v>
      </c>
      <c r="G442" s="127" t="s">
        <v>252</v>
      </c>
      <c r="H442" s="128">
        <v>1274587</v>
      </c>
      <c r="I442" s="79">
        <v>10050277</v>
      </c>
      <c r="J442" s="127" t="s">
        <v>1269</v>
      </c>
      <c r="K442" s="127">
        <v>1427</v>
      </c>
      <c r="L442" s="127" t="s">
        <v>104</v>
      </c>
      <c r="M442" s="127">
        <v>0.23</v>
      </c>
      <c r="N442" s="107">
        <v>6.34</v>
      </c>
      <c r="O442" s="184">
        <v>0.17</v>
      </c>
      <c r="P442" s="129">
        <v>6.57</v>
      </c>
      <c r="Q442" s="181">
        <v>2</v>
      </c>
      <c r="R442" s="112">
        <v>40701</v>
      </c>
      <c r="S442" s="113">
        <v>-5.14</v>
      </c>
      <c r="T442" s="112">
        <v>40701</v>
      </c>
      <c r="U442" s="113">
        <v>-11.71</v>
      </c>
      <c r="V442" s="130" t="s">
        <v>105</v>
      </c>
      <c r="W442" s="115" t="s">
        <v>109</v>
      </c>
      <c r="X442" s="192">
        <v>40703</v>
      </c>
      <c r="Y442" s="132" t="s">
        <v>303</v>
      </c>
      <c r="Z442" s="116"/>
      <c r="AA442" s="117"/>
      <c r="AB442" s="118"/>
      <c r="AC442" s="182" t="s">
        <v>968</v>
      </c>
      <c r="AD442" s="182">
        <v>17352</v>
      </c>
      <c r="AE442" s="74"/>
      <c r="AF442" s="31">
        <v>5708</v>
      </c>
      <c r="AG442" s="119"/>
      <c r="AH442" s="119"/>
      <c r="AI442" s="119"/>
      <c r="AJ442" s="119"/>
      <c r="AK442" s="119"/>
      <c r="AL442" s="119"/>
      <c r="AM442" s="118" t="s">
        <v>31</v>
      </c>
      <c r="AN442" s="120">
        <v>900</v>
      </c>
      <c r="AO442" s="121"/>
      <c r="AP442" s="122" t="s">
        <v>106</v>
      </c>
      <c r="AQ442" s="51">
        <v>2112</v>
      </c>
      <c r="AR442" s="68">
        <v>23</v>
      </c>
      <c r="AS442" s="123" t="s">
        <v>890</v>
      </c>
      <c r="AT442" s="131" t="s">
        <v>113</v>
      </c>
      <c r="AU442" s="131">
        <v>12</v>
      </c>
      <c r="AV442" s="131">
        <v>17124</v>
      </c>
      <c r="AW442" s="131" t="s">
        <v>106</v>
      </c>
      <c r="AX442" s="183">
        <v>40688</v>
      </c>
      <c r="AY442" s="131">
        <v>4</v>
      </c>
      <c r="AZ442" s="131">
        <v>3000</v>
      </c>
      <c r="BA442" s="131">
        <v>5708</v>
      </c>
      <c r="BB442" s="125">
        <v>900</v>
      </c>
      <c r="BC442" s="126">
        <v>1903</v>
      </c>
      <c r="BD442" s="124" t="s">
        <v>108</v>
      </c>
      <c r="BE442" s="131">
        <v>1427</v>
      </c>
      <c r="BF442" s="136" t="s">
        <v>1270</v>
      </c>
      <c r="BG442" s="131"/>
      <c r="BH442" s="213"/>
      <c r="BI442" s="214"/>
      <c r="BJ442" s="215"/>
    </row>
    <row r="443" spans="1:62" s="52" customFormat="1" ht="14.25">
      <c r="A443" s="43">
        <v>1</v>
      </c>
      <c r="B443" s="43">
        <v>2</v>
      </c>
      <c r="C443" s="79"/>
      <c r="D443" s="79">
        <v>2135</v>
      </c>
      <c r="E443" s="11">
        <v>0</v>
      </c>
      <c r="F443" s="33">
        <v>136</v>
      </c>
      <c r="G443" s="127" t="s">
        <v>252</v>
      </c>
      <c r="H443" s="128">
        <v>1273696</v>
      </c>
      <c r="I443" s="79">
        <v>10050188</v>
      </c>
      <c r="J443" s="127" t="s">
        <v>491</v>
      </c>
      <c r="K443" s="127">
        <v>110</v>
      </c>
      <c r="L443" s="127" t="s">
        <v>104</v>
      </c>
      <c r="M443" s="127">
        <v>0.23</v>
      </c>
      <c r="N443" s="107">
        <v>0.49</v>
      </c>
      <c r="O443" s="184">
        <v>0.17</v>
      </c>
      <c r="P443" s="129">
        <v>0.72</v>
      </c>
      <c r="Q443" s="181">
        <v>2</v>
      </c>
      <c r="R443" s="112">
        <v>40701</v>
      </c>
      <c r="S443" s="113">
        <v>-11.71</v>
      </c>
      <c r="T443" s="112">
        <v>40701</v>
      </c>
      <c r="U443" s="113">
        <v>-12.43</v>
      </c>
      <c r="V443" s="130" t="s">
        <v>105</v>
      </c>
      <c r="W443" s="115" t="s">
        <v>109</v>
      </c>
      <c r="X443" s="192">
        <v>40703</v>
      </c>
      <c r="Y443" s="132" t="s">
        <v>303</v>
      </c>
      <c r="Z443" s="116"/>
      <c r="AA443" s="117"/>
      <c r="AB443" s="118"/>
      <c r="AC443" s="182" t="s">
        <v>117</v>
      </c>
      <c r="AD443" s="182">
        <v>1338</v>
      </c>
      <c r="AE443" s="74"/>
      <c r="AF443" s="31">
        <v>440</v>
      </c>
      <c r="AG443" s="119"/>
      <c r="AH443" s="119"/>
      <c r="AI443" s="119"/>
      <c r="AJ443" s="119"/>
      <c r="AK443" s="119"/>
      <c r="AL443" s="119"/>
      <c r="AM443" s="118" t="s">
        <v>31</v>
      </c>
      <c r="AN443" s="120">
        <v>900</v>
      </c>
      <c r="AO443" s="121"/>
      <c r="AP443" s="122" t="s">
        <v>106</v>
      </c>
      <c r="AQ443" s="51"/>
      <c r="AR443" s="68">
        <v>23</v>
      </c>
      <c r="AS443" s="123" t="s">
        <v>890</v>
      </c>
      <c r="AT443" s="131" t="s">
        <v>113</v>
      </c>
      <c r="AU443" s="131">
        <v>12</v>
      </c>
      <c r="AV443" s="131">
        <v>1320</v>
      </c>
      <c r="AW443" s="131" t="s">
        <v>106</v>
      </c>
      <c r="AX443" s="183">
        <v>1</v>
      </c>
      <c r="AY443" s="131">
        <v>4</v>
      </c>
      <c r="AZ443" s="131">
        <v>3000</v>
      </c>
      <c r="BA443" s="131">
        <v>440</v>
      </c>
      <c r="BB443" s="125">
        <v>900</v>
      </c>
      <c r="BC443" s="126">
        <v>147</v>
      </c>
      <c r="BD443" s="124" t="s">
        <v>108</v>
      </c>
      <c r="BE443" s="131">
        <v>110</v>
      </c>
      <c r="BF443" s="136"/>
      <c r="BG443" s="131"/>
      <c r="BH443" s="213"/>
      <c r="BI443" s="214"/>
      <c r="BJ443" s="215"/>
    </row>
    <row r="444" spans="1:62" s="52" customFormat="1" ht="14.25">
      <c r="A444" s="43">
        <v>1</v>
      </c>
      <c r="B444" s="43">
        <v>1</v>
      </c>
      <c r="C444" s="79"/>
      <c r="D444" s="79">
        <v>2135</v>
      </c>
      <c r="E444" s="11">
        <v>0</v>
      </c>
      <c r="F444" s="33">
        <v>136</v>
      </c>
      <c r="G444" s="127" t="s">
        <v>252</v>
      </c>
      <c r="H444" s="128">
        <v>7084894</v>
      </c>
      <c r="I444" s="79">
        <v>10049383</v>
      </c>
      <c r="J444" s="127" t="s">
        <v>1271</v>
      </c>
      <c r="K444" s="127">
        <v>420</v>
      </c>
      <c r="L444" s="127" t="s">
        <v>104</v>
      </c>
      <c r="M444" s="127">
        <v>0.23</v>
      </c>
      <c r="N444" s="107">
        <v>1.87</v>
      </c>
      <c r="O444" s="184">
        <v>0.17</v>
      </c>
      <c r="P444" s="129">
        <v>2.1</v>
      </c>
      <c r="Q444" s="181">
        <v>2</v>
      </c>
      <c r="R444" s="112">
        <v>40701</v>
      </c>
      <c r="S444" s="113">
        <v>-12.43</v>
      </c>
      <c r="T444" s="112">
        <v>40701</v>
      </c>
      <c r="U444" s="113">
        <v>-14.53</v>
      </c>
      <c r="V444" s="130" t="s">
        <v>105</v>
      </c>
      <c r="W444" s="115" t="s">
        <v>109</v>
      </c>
      <c r="X444" s="192">
        <v>40703</v>
      </c>
      <c r="Y444" s="132" t="s">
        <v>303</v>
      </c>
      <c r="Z444" s="116"/>
      <c r="AA444" s="117"/>
      <c r="AB444" s="118"/>
      <c r="AC444" s="182" t="s">
        <v>117</v>
      </c>
      <c r="AD444" s="182">
        <v>5107</v>
      </c>
      <c r="AE444" s="74"/>
      <c r="AF444" s="31">
        <v>1680</v>
      </c>
      <c r="AG444" s="119"/>
      <c r="AH444" s="119"/>
      <c r="AI444" s="119"/>
      <c r="AJ444" s="119"/>
      <c r="AK444" s="119"/>
      <c r="AL444" s="119"/>
      <c r="AM444" s="118" t="s">
        <v>31</v>
      </c>
      <c r="AN444" s="120">
        <v>900</v>
      </c>
      <c r="AO444" s="121"/>
      <c r="AP444" s="122" t="s">
        <v>106</v>
      </c>
      <c r="AQ444" s="51"/>
      <c r="AR444" s="68">
        <v>23</v>
      </c>
      <c r="AS444" s="123" t="s">
        <v>890</v>
      </c>
      <c r="AT444" s="131" t="s">
        <v>113</v>
      </c>
      <c r="AU444" s="131">
        <v>12</v>
      </c>
      <c r="AV444" s="131">
        <v>5040</v>
      </c>
      <c r="AW444" s="131" t="s">
        <v>106</v>
      </c>
      <c r="AX444" s="183">
        <v>40696</v>
      </c>
      <c r="AY444" s="131">
        <v>4</v>
      </c>
      <c r="AZ444" s="131">
        <v>3000</v>
      </c>
      <c r="BA444" s="131">
        <v>1680</v>
      </c>
      <c r="BB444" s="125">
        <v>900</v>
      </c>
      <c r="BC444" s="126">
        <v>560</v>
      </c>
      <c r="BD444" s="124" t="s">
        <v>108</v>
      </c>
      <c r="BE444" s="131">
        <v>420</v>
      </c>
      <c r="BF444" s="136" t="s">
        <v>1272</v>
      </c>
      <c r="BG444" s="131"/>
      <c r="BH444" s="213"/>
      <c r="BI444" s="214"/>
      <c r="BJ444" s="215"/>
    </row>
    <row r="445" spans="1:62" s="52" customFormat="1" ht="14.25">
      <c r="A445" s="43">
        <v>0</v>
      </c>
      <c r="B445" s="43">
        <v>0</v>
      </c>
      <c r="C445" s="79"/>
      <c r="D445" s="79" t="s">
        <v>39</v>
      </c>
      <c r="E445" s="11">
        <v>0</v>
      </c>
      <c r="F445" s="33" t="e">
        <v>#N/A</v>
      </c>
      <c r="G445" s="127"/>
      <c r="H445" s="128"/>
      <c r="I445" s="79"/>
      <c r="J445" s="127" t="s">
        <v>258</v>
      </c>
      <c r="K445" s="127"/>
      <c r="L445" s="127"/>
      <c r="M445" s="127"/>
      <c r="N445" s="107">
        <v>2</v>
      </c>
      <c r="O445" s="184">
        <v>0.17</v>
      </c>
      <c r="P445" s="129">
        <v>2</v>
      </c>
      <c r="Q445" s="181"/>
      <c r="R445" s="112">
        <v>40701</v>
      </c>
      <c r="S445" s="113">
        <v>-14.53</v>
      </c>
      <c r="T445" s="112">
        <v>40701</v>
      </c>
      <c r="U445" s="113">
        <v>-16.53</v>
      </c>
      <c r="V445" s="130"/>
      <c r="W445" s="115"/>
      <c r="X445" s="192"/>
      <c r="Y445" s="132" t="s">
        <v>259</v>
      </c>
      <c r="Z445" s="116"/>
      <c r="AA445" s="117"/>
      <c r="AB445" s="118"/>
      <c r="AC445" s="182"/>
      <c r="AD445" s="182"/>
      <c r="AE445" s="74"/>
      <c r="AF445" s="31">
        <v>0</v>
      </c>
      <c r="AG445" s="119"/>
      <c r="AH445" s="119"/>
      <c r="AI445" s="119"/>
      <c r="AJ445" s="119"/>
      <c r="AK445" s="119"/>
      <c r="AL445" s="119"/>
      <c r="AM445" s="118" t="s">
        <v>31</v>
      </c>
      <c r="AN445" s="120"/>
      <c r="AO445" s="121"/>
      <c r="AP445" s="122">
        <v>0</v>
      </c>
      <c r="AQ445" s="51" t="s">
        <v>39</v>
      </c>
      <c r="AR445" s="68">
        <v>23</v>
      </c>
      <c r="AS445" s="123" t="s">
        <v>890</v>
      </c>
      <c r="AT445" s="131" t="s">
        <v>260</v>
      </c>
      <c r="AU445" s="131"/>
      <c r="AV445" s="131"/>
      <c r="AW445" s="131"/>
      <c r="AX445" s="183"/>
      <c r="AY445" s="131"/>
      <c r="AZ445" s="131"/>
      <c r="BA445" s="131"/>
      <c r="BB445" s="125">
        <v>0</v>
      </c>
      <c r="BC445" s="126">
        <v>0</v>
      </c>
      <c r="BD445" s="124"/>
      <c r="BE445" s="131">
        <v>0</v>
      </c>
      <c r="BF445" s="136"/>
      <c r="BG445" s="131"/>
      <c r="BH445" s="213"/>
      <c r="BI445" s="214"/>
      <c r="BJ445" s="215"/>
    </row>
    <row r="446" spans="1:62" s="52" customFormat="1" ht="14.25">
      <c r="A446" s="43">
        <v>1</v>
      </c>
      <c r="B446" s="43">
        <v>1</v>
      </c>
      <c r="C446" s="79"/>
      <c r="D446" s="79">
        <v>1109</v>
      </c>
      <c r="E446" s="11">
        <v>0</v>
      </c>
      <c r="F446" s="33">
        <v>11</v>
      </c>
      <c r="G446" s="127" t="s">
        <v>252</v>
      </c>
      <c r="H446" s="128">
        <v>1273288</v>
      </c>
      <c r="I446" s="79">
        <v>10041999</v>
      </c>
      <c r="J446" s="259" t="s">
        <v>300</v>
      </c>
      <c r="K446" s="127">
        <v>196</v>
      </c>
      <c r="L446" s="127" t="s">
        <v>104</v>
      </c>
      <c r="M446" s="127">
        <v>0.23</v>
      </c>
      <c r="N446" s="107">
        <v>0.87</v>
      </c>
      <c r="O446" s="184">
        <v>0.17</v>
      </c>
      <c r="P446" s="129">
        <v>1.1000000000000001</v>
      </c>
      <c r="Q446" s="181">
        <v>1</v>
      </c>
      <c r="R446" s="112">
        <v>40701</v>
      </c>
      <c r="S446" s="113">
        <v>-16.53</v>
      </c>
      <c r="T446" s="112">
        <v>40701</v>
      </c>
      <c r="U446" s="113">
        <v>-17.63</v>
      </c>
      <c r="V446" s="130" t="s">
        <v>147</v>
      </c>
      <c r="W446" s="115"/>
      <c r="X446" s="192">
        <v>40702</v>
      </c>
      <c r="Y446" s="114" t="s">
        <v>303</v>
      </c>
      <c r="Z446" s="116"/>
      <c r="AA446" s="117"/>
      <c r="AB446" s="118"/>
      <c r="AC446" s="182" t="s">
        <v>134</v>
      </c>
      <c r="AD446" s="182">
        <v>2383</v>
      </c>
      <c r="AE446" s="74"/>
      <c r="AF446" s="31">
        <v>784</v>
      </c>
      <c r="AG446" s="119"/>
      <c r="AH446" s="119"/>
      <c r="AI446" s="119"/>
      <c r="AJ446" s="119"/>
      <c r="AK446" s="119"/>
      <c r="AL446" s="119"/>
      <c r="AM446" s="118" t="s">
        <v>31</v>
      </c>
      <c r="AN446" s="120">
        <v>900</v>
      </c>
      <c r="AO446" s="121"/>
      <c r="AP446" s="122" t="s">
        <v>106</v>
      </c>
      <c r="AQ446" s="51">
        <v>1109</v>
      </c>
      <c r="AR446" s="68">
        <v>23</v>
      </c>
      <c r="AS446" s="123" t="s">
        <v>351</v>
      </c>
      <c r="AT446" s="131" t="s">
        <v>126</v>
      </c>
      <c r="AU446" s="131">
        <v>12</v>
      </c>
      <c r="AV446" s="131">
        <v>2352</v>
      </c>
      <c r="AW446" s="131" t="s">
        <v>106</v>
      </c>
      <c r="AX446" s="183"/>
      <c r="AY446" s="131">
        <v>4</v>
      </c>
      <c r="AZ446" s="131">
        <v>3000</v>
      </c>
      <c r="BA446" s="131">
        <v>784</v>
      </c>
      <c r="BB446" s="125">
        <v>900</v>
      </c>
      <c r="BC446" s="126">
        <v>261</v>
      </c>
      <c r="BD446" s="124" t="s">
        <v>108</v>
      </c>
      <c r="BE446" s="131">
        <v>196</v>
      </c>
      <c r="BF446" s="136"/>
      <c r="BG446" s="131"/>
      <c r="BH446" s="213"/>
      <c r="BI446" s="214"/>
      <c r="BJ446" s="215"/>
    </row>
    <row r="447" spans="1:62" s="52" customFormat="1" ht="14.25">
      <c r="A447" s="43">
        <v>1</v>
      </c>
      <c r="B447" s="43">
        <v>2</v>
      </c>
      <c r="C447" s="79"/>
      <c r="D447" s="79">
        <v>1109</v>
      </c>
      <c r="E447" s="11">
        <v>0</v>
      </c>
      <c r="F447" s="33">
        <v>11</v>
      </c>
      <c r="G447" s="127" t="s">
        <v>252</v>
      </c>
      <c r="H447" s="128">
        <v>7084925</v>
      </c>
      <c r="I447" s="79">
        <v>10042012</v>
      </c>
      <c r="J447" s="127" t="s">
        <v>299</v>
      </c>
      <c r="K447" s="127">
        <v>252</v>
      </c>
      <c r="L447" s="127" t="s">
        <v>104</v>
      </c>
      <c r="M447" s="127">
        <v>0.23</v>
      </c>
      <c r="N447" s="107">
        <v>1.1200000000000001</v>
      </c>
      <c r="O447" s="184">
        <v>0.17</v>
      </c>
      <c r="P447" s="129">
        <v>1.35</v>
      </c>
      <c r="Q447" s="181">
        <v>3</v>
      </c>
      <c r="R447" s="112">
        <v>40701</v>
      </c>
      <c r="S447" s="113">
        <v>-17.63</v>
      </c>
      <c r="T447" s="112">
        <v>40701</v>
      </c>
      <c r="U447" s="113">
        <v>-18.98</v>
      </c>
      <c r="V447" s="130" t="s">
        <v>105</v>
      </c>
      <c r="W447" s="115" t="s">
        <v>109</v>
      </c>
      <c r="X447" s="192">
        <v>40704</v>
      </c>
      <c r="Y447" s="132" t="s">
        <v>303</v>
      </c>
      <c r="Z447" s="116"/>
      <c r="AA447" s="117"/>
      <c r="AB447" s="118"/>
      <c r="AC447" s="182" t="s">
        <v>134</v>
      </c>
      <c r="AD447" s="182">
        <v>3024</v>
      </c>
      <c r="AE447" s="74"/>
      <c r="AF447" s="31">
        <v>1008</v>
      </c>
      <c r="AG447" s="119"/>
      <c r="AH447" s="119"/>
      <c r="AI447" s="119"/>
      <c r="AJ447" s="119"/>
      <c r="AK447" s="119"/>
      <c r="AL447" s="119"/>
      <c r="AM447" s="118" t="s">
        <v>31</v>
      </c>
      <c r="AN447" s="120">
        <v>900</v>
      </c>
      <c r="AO447" s="121"/>
      <c r="AP447" s="122" t="s">
        <v>106</v>
      </c>
      <c r="AQ447" s="51">
        <v>1109</v>
      </c>
      <c r="AR447" s="68">
        <v>23</v>
      </c>
      <c r="AS447" s="123" t="s">
        <v>890</v>
      </c>
      <c r="AT447" s="131" t="s">
        <v>107</v>
      </c>
      <c r="AU447" s="131">
        <v>12</v>
      </c>
      <c r="AV447" s="131">
        <v>3024</v>
      </c>
      <c r="AW447" s="131" t="s">
        <v>106</v>
      </c>
      <c r="AX447" s="183">
        <v>40691</v>
      </c>
      <c r="AY447" s="131">
        <v>4</v>
      </c>
      <c r="AZ447" s="131">
        <v>3000</v>
      </c>
      <c r="BA447" s="131">
        <v>1008</v>
      </c>
      <c r="BB447" s="125">
        <v>900</v>
      </c>
      <c r="BC447" s="126">
        <v>336</v>
      </c>
      <c r="BD447" s="124" t="s">
        <v>108</v>
      </c>
      <c r="BE447" s="131">
        <v>252</v>
      </c>
      <c r="BF447" s="136" t="s">
        <v>492</v>
      </c>
      <c r="BG447" s="131"/>
      <c r="BH447" s="213"/>
      <c r="BI447" s="214"/>
      <c r="BJ447" s="215"/>
    </row>
    <row r="448" spans="1:62" s="52" customFormat="1" ht="14.25">
      <c r="A448" s="43">
        <v>1</v>
      </c>
      <c r="B448" s="43">
        <v>1</v>
      </c>
      <c r="C448" s="79"/>
      <c r="D448" s="79">
        <v>2346</v>
      </c>
      <c r="E448" s="11">
        <v>0</v>
      </c>
      <c r="F448" s="33">
        <v>308</v>
      </c>
      <c r="G448" s="127" t="s">
        <v>252</v>
      </c>
      <c r="H448" s="128">
        <v>1274169</v>
      </c>
      <c r="I448" s="79">
        <v>10050465</v>
      </c>
      <c r="J448" s="127" t="s">
        <v>255</v>
      </c>
      <c r="K448" s="127">
        <v>824</v>
      </c>
      <c r="L448" s="127" t="s">
        <v>104</v>
      </c>
      <c r="M448" s="127">
        <v>0.23</v>
      </c>
      <c r="N448" s="107">
        <v>3.66</v>
      </c>
      <c r="O448" s="184">
        <v>0.17</v>
      </c>
      <c r="P448" s="129">
        <v>3.89</v>
      </c>
      <c r="Q448" s="181">
        <v>2</v>
      </c>
      <c r="R448" s="112">
        <v>40701</v>
      </c>
      <c r="S448" s="113">
        <v>-18.98</v>
      </c>
      <c r="T448" s="112">
        <v>40701</v>
      </c>
      <c r="U448" s="113">
        <v>-22.87</v>
      </c>
      <c r="V448" s="130" t="s">
        <v>147</v>
      </c>
      <c r="W448" s="115" t="s">
        <v>109</v>
      </c>
      <c r="X448" s="192">
        <v>40703</v>
      </c>
      <c r="Y448" s="132" t="s">
        <v>303</v>
      </c>
      <c r="Z448" s="116"/>
      <c r="AA448" s="117"/>
      <c r="AB448" s="118"/>
      <c r="AC448" s="182" t="s">
        <v>195</v>
      </c>
      <c r="AD448" s="182">
        <v>10020</v>
      </c>
      <c r="AE448" s="74"/>
      <c r="AF448" s="31">
        <v>3296</v>
      </c>
      <c r="AG448" s="119"/>
      <c r="AH448" s="119"/>
      <c r="AI448" s="119"/>
      <c r="AJ448" s="119"/>
      <c r="AK448" s="119"/>
      <c r="AL448" s="119"/>
      <c r="AM448" s="118" t="s">
        <v>31</v>
      </c>
      <c r="AN448" s="120">
        <v>900</v>
      </c>
      <c r="AO448" s="121"/>
      <c r="AP448" s="122" t="s">
        <v>106</v>
      </c>
      <c r="AQ448" s="51">
        <v>2346</v>
      </c>
      <c r="AR448" s="68">
        <v>23</v>
      </c>
      <c r="AS448" s="123" t="s">
        <v>890</v>
      </c>
      <c r="AT448" s="131" t="s">
        <v>113</v>
      </c>
      <c r="AU448" s="131">
        <v>12</v>
      </c>
      <c r="AV448" s="131">
        <v>9888</v>
      </c>
      <c r="AW448" s="131" t="s">
        <v>106</v>
      </c>
      <c r="AX448" s="183">
        <v>1</v>
      </c>
      <c r="AY448" s="131">
        <v>4</v>
      </c>
      <c r="AZ448" s="131">
        <v>3000</v>
      </c>
      <c r="BA448" s="131">
        <v>3296</v>
      </c>
      <c r="BB448" s="125">
        <v>900</v>
      </c>
      <c r="BC448" s="126">
        <v>1099</v>
      </c>
      <c r="BD448" s="124" t="s">
        <v>108</v>
      </c>
      <c r="BE448" s="131">
        <v>824</v>
      </c>
      <c r="BF448" s="136"/>
      <c r="BG448" s="131"/>
      <c r="BH448" s="213"/>
      <c r="BI448" s="214"/>
      <c r="BJ448" s="215"/>
    </row>
    <row r="449" spans="1:62" s="52" customFormat="1" ht="14.25">
      <c r="A449" s="43">
        <v>0</v>
      </c>
      <c r="B449" s="43">
        <v>0</v>
      </c>
      <c r="C449" s="79"/>
      <c r="D449" s="79" t="s">
        <v>39</v>
      </c>
      <c r="E449" s="11">
        <v>0</v>
      </c>
      <c r="F449" s="33" t="e">
        <v>#N/A</v>
      </c>
      <c r="G449" s="127"/>
      <c r="H449" s="128"/>
      <c r="I449" s="79"/>
      <c r="J449" s="259" t="s">
        <v>258</v>
      </c>
      <c r="K449" s="127"/>
      <c r="L449" s="127"/>
      <c r="M449" s="127"/>
      <c r="N449" s="107">
        <v>2</v>
      </c>
      <c r="O449" s="184">
        <v>0.17</v>
      </c>
      <c r="P449" s="129">
        <v>2</v>
      </c>
      <c r="Q449" s="181"/>
      <c r="R449" s="112">
        <v>40701</v>
      </c>
      <c r="S449" s="113">
        <v>-22.87</v>
      </c>
      <c r="T449" s="112">
        <v>40702</v>
      </c>
      <c r="U449" s="113">
        <v>-0.87</v>
      </c>
      <c r="V449" s="130"/>
      <c r="W449" s="115"/>
      <c r="X449" s="192"/>
      <c r="Y449" s="114" t="s">
        <v>259</v>
      </c>
      <c r="Z449" s="116"/>
      <c r="AA449" s="117"/>
      <c r="AB449" s="118"/>
      <c r="AC449" s="182"/>
      <c r="AD449" s="182"/>
      <c r="AE449" s="74"/>
      <c r="AF449" s="31">
        <v>0</v>
      </c>
      <c r="AG449" s="119"/>
      <c r="AH449" s="119"/>
      <c r="AI449" s="119"/>
      <c r="AJ449" s="119"/>
      <c r="AK449" s="119"/>
      <c r="AL449" s="119"/>
      <c r="AM449" s="118" t="s">
        <v>31</v>
      </c>
      <c r="AN449" s="120"/>
      <c r="AO449" s="121"/>
      <c r="AP449" s="122">
        <v>0</v>
      </c>
      <c r="AQ449" s="51" t="s">
        <v>39</v>
      </c>
      <c r="AR449" s="68">
        <v>23</v>
      </c>
      <c r="AS449" s="123" t="s">
        <v>890</v>
      </c>
      <c r="AT449" s="131" t="s">
        <v>260</v>
      </c>
      <c r="AU449" s="131"/>
      <c r="AV449" s="131"/>
      <c r="AW449" s="131"/>
      <c r="AX449" s="183"/>
      <c r="AY449" s="131"/>
      <c r="AZ449" s="131"/>
      <c r="BA449" s="131"/>
      <c r="BB449" s="125">
        <v>0</v>
      </c>
      <c r="BC449" s="126">
        <v>0</v>
      </c>
      <c r="BD449" s="124"/>
      <c r="BE449" s="131">
        <v>0</v>
      </c>
      <c r="BF449" s="136"/>
      <c r="BG449" s="131"/>
      <c r="BH449" s="213"/>
      <c r="BI449" s="214"/>
      <c r="BJ449" s="215"/>
    </row>
    <row r="450" spans="1:62" s="52" customFormat="1" ht="14.25">
      <c r="A450" s="43">
        <v>1</v>
      </c>
      <c r="B450" s="43">
        <v>2</v>
      </c>
      <c r="C450" s="79"/>
      <c r="D450" s="43">
        <v>2135</v>
      </c>
      <c r="E450" s="11">
        <v>0</v>
      </c>
      <c r="F450" s="33">
        <v>136</v>
      </c>
      <c r="G450" s="127" t="s">
        <v>252</v>
      </c>
      <c r="H450" s="128">
        <v>7085423</v>
      </c>
      <c r="I450" s="79">
        <v>10050187</v>
      </c>
      <c r="J450" s="127" t="s">
        <v>256</v>
      </c>
      <c r="K450" s="127">
        <v>6500</v>
      </c>
      <c r="L450" s="127" t="s">
        <v>104</v>
      </c>
      <c r="M450" s="127">
        <v>0.23</v>
      </c>
      <c r="N450" s="107">
        <v>28.89</v>
      </c>
      <c r="O450" s="184">
        <v>0.17</v>
      </c>
      <c r="P450" s="107">
        <v>29.12</v>
      </c>
      <c r="Q450" s="181">
        <v>0</v>
      </c>
      <c r="R450" s="112">
        <v>40702</v>
      </c>
      <c r="S450" s="113">
        <v>-0.87</v>
      </c>
      <c r="T450" s="112">
        <v>40703</v>
      </c>
      <c r="U450" s="113">
        <v>-5.99</v>
      </c>
      <c r="V450" s="130" t="s">
        <v>105</v>
      </c>
      <c r="W450" s="114" t="s">
        <v>109</v>
      </c>
      <c r="X450" s="192">
        <v>40703</v>
      </c>
      <c r="Y450" s="132" t="s">
        <v>303</v>
      </c>
      <c r="Z450" s="116"/>
      <c r="AA450" s="117"/>
      <c r="AB450" s="118"/>
      <c r="AC450" s="182" t="s">
        <v>117</v>
      </c>
      <c r="AD450" s="182">
        <v>79040</v>
      </c>
      <c r="AE450" s="74"/>
      <c r="AF450" s="31">
        <v>26000</v>
      </c>
      <c r="AG450" s="119"/>
      <c r="AH450" s="119"/>
      <c r="AI450" s="119"/>
      <c r="AJ450" s="119"/>
      <c r="AK450" s="119"/>
      <c r="AL450" s="119"/>
      <c r="AM450" s="118" t="s">
        <v>31</v>
      </c>
      <c r="AN450" s="120">
        <v>900</v>
      </c>
      <c r="AO450" s="121"/>
      <c r="AP450" s="122" t="s">
        <v>106</v>
      </c>
      <c r="AQ450" s="51">
        <v>2135</v>
      </c>
      <c r="AR450" s="68">
        <v>23</v>
      </c>
      <c r="AS450" s="123" t="s">
        <v>890</v>
      </c>
      <c r="AT450" s="131" t="s">
        <v>132</v>
      </c>
      <c r="AU450" s="131">
        <v>12</v>
      </c>
      <c r="AV450" s="131">
        <v>78000</v>
      </c>
      <c r="AW450" s="131" t="s">
        <v>106</v>
      </c>
      <c r="AX450" s="183">
        <v>40697</v>
      </c>
      <c r="AY450" s="131">
        <v>4</v>
      </c>
      <c r="AZ450" s="131">
        <v>3000</v>
      </c>
      <c r="BA450" s="131">
        <v>26000</v>
      </c>
      <c r="BB450" s="125">
        <v>900</v>
      </c>
      <c r="BC450" s="126">
        <v>8667</v>
      </c>
      <c r="BD450" s="124" t="s">
        <v>194</v>
      </c>
      <c r="BE450" s="131">
        <v>6500</v>
      </c>
      <c r="BF450" s="136" t="s">
        <v>1273</v>
      </c>
      <c r="BG450" s="131"/>
      <c r="BH450" s="213"/>
      <c r="BI450" s="214"/>
      <c r="BJ450" s="215"/>
    </row>
    <row r="451" spans="1:62" s="52" customFormat="1" ht="14.25">
      <c r="A451" s="43">
        <v>1</v>
      </c>
      <c r="B451" s="43">
        <v>1</v>
      </c>
      <c r="C451" s="79"/>
      <c r="D451" s="43">
        <v>2135</v>
      </c>
      <c r="E451" s="11">
        <v>0</v>
      </c>
      <c r="F451" s="33">
        <v>136</v>
      </c>
      <c r="G451" s="127" t="s">
        <v>252</v>
      </c>
      <c r="H451" s="128">
        <v>7084764</v>
      </c>
      <c r="I451" s="79">
        <v>10049391</v>
      </c>
      <c r="J451" s="127" t="s">
        <v>1274</v>
      </c>
      <c r="K451" s="127">
        <v>924</v>
      </c>
      <c r="L451" s="127" t="s">
        <v>104</v>
      </c>
      <c r="M451" s="127">
        <v>0.23</v>
      </c>
      <c r="N451" s="107">
        <v>4.1100000000000003</v>
      </c>
      <c r="O451" s="184">
        <v>0.17</v>
      </c>
      <c r="P451" s="129">
        <v>4.34</v>
      </c>
      <c r="Q451" s="181">
        <v>1</v>
      </c>
      <c r="R451" s="112">
        <v>40703</v>
      </c>
      <c r="S451" s="113">
        <v>-5.99</v>
      </c>
      <c r="T451" s="112">
        <v>40703</v>
      </c>
      <c r="U451" s="113">
        <v>-10.33</v>
      </c>
      <c r="V451" s="130" t="s">
        <v>105</v>
      </c>
      <c r="W451" s="114" t="s">
        <v>109</v>
      </c>
      <c r="X451" s="192">
        <v>40704</v>
      </c>
      <c r="Y451" s="132" t="s">
        <v>303</v>
      </c>
      <c r="Z451" s="116"/>
      <c r="AA451" s="117"/>
      <c r="AB451" s="118"/>
      <c r="AC451" s="182" t="s">
        <v>117</v>
      </c>
      <c r="AD451" s="182">
        <v>11236</v>
      </c>
      <c r="AE451" s="74"/>
      <c r="AF451" s="31">
        <v>3696</v>
      </c>
      <c r="AG451" s="119"/>
      <c r="AH451" s="119"/>
      <c r="AI451" s="119"/>
      <c r="AJ451" s="119"/>
      <c r="AK451" s="119"/>
      <c r="AL451" s="119"/>
      <c r="AM451" s="118" t="s">
        <v>31</v>
      </c>
      <c r="AN451" s="120">
        <v>900</v>
      </c>
      <c r="AO451" s="121"/>
      <c r="AP451" s="122" t="s">
        <v>106</v>
      </c>
      <c r="AQ451" s="51"/>
      <c r="AR451" s="68">
        <v>23</v>
      </c>
      <c r="AS451" s="123" t="s">
        <v>890</v>
      </c>
      <c r="AT451" s="131" t="s">
        <v>126</v>
      </c>
      <c r="AU451" s="131">
        <v>12</v>
      </c>
      <c r="AV451" s="131">
        <v>11088</v>
      </c>
      <c r="AW451" s="131" t="s">
        <v>106</v>
      </c>
      <c r="AX451" s="183">
        <v>40689</v>
      </c>
      <c r="AY451" s="131">
        <v>4</v>
      </c>
      <c r="AZ451" s="131">
        <v>3000</v>
      </c>
      <c r="BA451" s="131">
        <v>3696</v>
      </c>
      <c r="BB451" s="125">
        <v>900</v>
      </c>
      <c r="BC451" s="126">
        <v>1232</v>
      </c>
      <c r="BD451" s="124" t="s">
        <v>108</v>
      </c>
      <c r="BE451" s="131">
        <v>924</v>
      </c>
      <c r="BF451" s="136" t="s">
        <v>1275</v>
      </c>
      <c r="BG451" s="131"/>
      <c r="BH451" s="213"/>
      <c r="BI451" s="214"/>
      <c r="BJ451" s="215"/>
    </row>
    <row r="452" spans="1:62" s="52" customFormat="1" ht="15">
      <c r="A452" s="31">
        <v>1</v>
      </c>
      <c r="B452" s="31">
        <v>1</v>
      </c>
      <c r="C452" s="32"/>
      <c r="D452" s="32">
        <v>2135</v>
      </c>
      <c r="E452" s="11">
        <v>0</v>
      </c>
      <c r="F452" s="33">
        <v>136</v>
      </c>
      <c r="G452" s="33" t="s">
        <v>252</v>
      </c>
      <c r="H452" s="14">
        <v>7084973</v>
      </c>
      <c r="I452" s="32">
        <v>10049388</v>
      </c>
      <c r="J452" s="33" t="s">
        <v>1276</v>
      </c>
      <c r="K452" s="33">
        <v>588</v>
      </c>
      <c r="L452" s="33" t="s">
        <v>104</v>
      </c>
      <c r="M452" s="33">
        <v>0.23</v>
      </c>
      <c r="N452" s="34">
        <v>2.61</v>
      </c>
      <c r="O452" s="35">
        <v>0.17</v>
      </c>
      <c r="P452" s="36">
        <v>2.84</v>
      </c>
      <c r="Q452" s="37">
        <v>1</v>
      </c>
      <c r="R452" s="16">
        <v>40703</v>
      </c>
      <c r="S452" s="17">
        <v>-10.33</v>
      </c>
      <c r="T452" s="16">
        <v>40703</v>
      </c>
      <c r="U452" s="17">
        <v>-13.17</v>
      </c>
      <c r="V452" s="38" t="s">
        <v>105</v>
      </c>
      <c r="W452" s="73" t="s">
        <v>109</v>
      </c>
      <c r="X452" s="98">
        <v>40704</v>
      </c>
      <c r="Y452" s="57" t="s">
        <v>303</v>
      </c>
      <c r="Z452" s="41"/>
      <c r="AA452" s="67"/>
      <c r="AB452" s="42"/>
      <c r="AC452" s="81" t="s">
        <v>117</v>
      </c>
      <c r="AD452" s="81">
        <v>7150</v>
      </c>
      <c r="AE452" s="74"/>
      <c r="AF452" s="43">
        <v>2352</v>
      </c>
      <c r="AG452" s="44"/>
      <c r="AH452" s="44"/>
      <c r="AI452" s="44"/>
      <c r="AJ452" s="44"/>
      <c r="AK452" s="44"/>
      <c r="AL452" s="44"/>
      <c r="AM452" s="45" t="s">
        <v>31</v>
      </c>
      <c r="AN452" s="46">
        <v>900</v>
      </c>
      <c r="AO452" s="45"/>
      <c r="AP452" s="47" t="s">
        <v>106</v>
      </c>
      <c r="AQ452" s="51">
        <v>2135</v>
      </c>
      <c r="AR452" s="68">
        <v>23</v>
      </c>
      <c r="AS452" s="48" t="s">
        <v>890</v>
      </c>
      <c r="AT452" s="49" t="s">
        <v>126</v>
      </c>
      <c r="AU452" s="49">
        <v>12</v>
      </c>
      <c r="AV452" s="49">
        <v>7056</v>
      </c>
      <c r="AW452" s="49" t="s">
        <v>106</v>
      </c>
      <c r="AX452" s="75">
        <v>40689</v>
      </c>
      <c r="AY452" s="49">
        <v>4</v>
      </c>
      <c r="AZ452" s="49">
        <v>3000</v>
      </c>
      <c r="BA452" s="49">
        <v>2352</v>
      </c>
      <c r="BB452" s="50">
        <v>900</v>
      </c>
      <c r="BC452" s="69">
        <v>784</v>
      </c>
      <c r="BD452" s="51" t="s">
        <v>108</v>
      </c>
      <c r="BE452" s="49">
        <v>588</v>
      </c>
      <c r="BF452" s="75" t="s">
        <v>1275</v>
      </c>
      <c r="BG452" s="49"/>
      <c r="BH452" s="213"/>
      <c r="BI452" s="214"/>
      <c r="BJ452" s="215"/>
    </row>
    <row r="453" spans="1:62" s="52" customFormat="1" ht="15">
      <c r="A453" s="31">
        <v>0</v>
      </c>
      <c r="B453" s="31">
        <v>0</v>
      </c>
      <c r="C453" s="32"/>
      <c r="D453" s="32" t="s">
        <v>39</v>
      </c>
      <c r="E453" s="11">
        <v>0</v>
      </c>
      <c r="F453" s="33" t="e">
        <v>#N/A</v>
      </c>
      <c r="G453" s="33"/>
      <c r="H453" s="14"/>
      <c r="I453" s="32"/>
      <c r="J453" s="33" t="s">
        <v>258</v>
      </c>
      <c r="K453" s="33"/>
      <c r="L453" s="33"/>
      <c r="M453" s="33"/>
      <c r="N453" s="34">
        <v>2</v>
      </c>
      <c r="O453" s="35">
        <v>0.17</v>
      </c>
      <c r="P453" s="36">
        <v>2</v>
      </c>
      <c r="Q453" s="37"/>
      <c r="R453" s="16">
        <v>40703</v>
      </c>
      <c r="S453" s="17">
        <v>-13.17</v>
      </c>
      <c r="T453" s="16">
        <v>40703</v>
      </c>
      <c r="U453" s="17">
        <v>-15.17</v>
      </c>
      <c r="V453" s="38"/>
      <c r="W453" s="73"/>
      <c r="X453" s="98"/>
      <c r="Y453" s="57" t="s">
        <v>259</v>
      </c>
      <c r="Z453" s="41"/>
      <c r="AA453" s="67"/>
      <c r="AB453" s="42"/>
      <c r="AC453" s="81"/>
      <c r="AD453" s="81"/>
      <c r="AE453" s="74"/>
      <c r="AF453" s="43">
        <v>0</v>
      </c>
      <c r="AG453" s="44"/>
      <c r="AH453" s="44"/>
      <c r="AI453" s="44"/>
      <c r="AJ453" s="44"/>
      <c r="AK453" s="44"/>
      <c r="AL453" s="44"/>
      <c r="AM453" s="45" t="s">
        <v>31</v>
      </c>
      <c r="AN453" s="46"/>
      <c r="AO453" s="45"/>
      <c r="AP453" s="47">
        <v>0</v>
      </c>
      <c r="AQ453" s="51" t="s">
        <v>39</v>
      </c>
      <c r="AR453" s="68">
        <v>23</v>
      </c>
      <c r="AS453" s="48" t="s">
        <v>890</v>
      </c>
      <c r="AT453" s="49" t="s">
        <v>260</v>
      </c>
      <c r="AU453" s="49"/>
      <c r="AV453" s="49"/>
      <c r="AW453" s="49"/>
      <c r="AX453" s="75"/>
      <c r="AY453" s="49"/>
      <c r="AZ453" s="49"/>
      <c r="BA453" s="49"/>
      <c r="BB453" s="50">
        <v>0</v>
      </c>
      <c r="BC453" s="69">
        <v>0</v>
      </c>
      <c r="BD453" s="51"/>
      <c r="BE453" s="49">
        <v>0</v>
      </c>
      <c r="BF453" s="75"/>
      <c r="BG453" s="49"/>
      <c r="BH453" s="213"/>
      <c r="BI453" s="214"/>
      <c r="BJ453" s="215"/>
    </row>
    <row r="454" spans="1:62" s="52" customFormat="1" ht="15">
      <c r="A454" s="31">
        <v>1</v>
      </c>
      <c r="B454" s="31">
        <v>1</v>
      </c>
      <c r="C454" s="32"/>
      <c r="D454" s="32">
        <v>2346</v>
      </c>
      <c r="E454" s="11">
        <v>0</v>
      </c>
      <c r="F454" s="33">
        <v>308</v>
      </c>
      <c r="G454" s="33" t="s">
        <v>252</v>
      </c>
      <c r="H454" s="14">
        <v>7085350</v>
      </c>
      <c r="I454" s="32">
        <v>10050452</v>
      </c>
      <c r="J454" s="33" t="s">
        <v>254</v>
      </c>
      <c r="K454" s="33">
        <v>751</v>
      </c>
      <c r="L454" s="33" t="s">
        <v>104</v>
      </c>
      <c r="M454" s="33">
        <v>0.23</v>
      </c>
      <c r="N454" s="34">
        <v>3.34</v>
      </c>
      <c r="O454" s="35">
        <v>0.17</v>
      </c>
      <c r="P454" s="36">
        <v>3.57</v>
      </c>
      <c r="Q454" s="37">
        <v>14</v>
      </c>
      <c r="R454" s="16">
        <v>40703</v>
      </c>
      <c r="S454" s="17">
        <v>-15.17</v>
      </c>
      <c r="T454" s="16">
        <v>40703</v>
      </c>
      <c r="U454" s="17">
        <v>-18.739999999999998</v>
      </c>
      <c r="V454" s="38" t="s">
        <v>105</v>
      </c>
      <c r="W454" s="73" t="s">
        <v>109</v>
      </c>
      <c r="X454" s="98">
        <v>40717</v>
      </c>
      <c r="Y454" s="57" t="s">
        <v>303</v>
      </c>
      <c r="Z454" s="41"/>
      <c r="AA454" s="67"/>
      <c r="AB454" s="42"/>
      <c r="AC454" s="81" t="s">
        <v>195</v>
      </c>
      <c r="AD454" s="81">
        <v>9132</v>
      </c>
      <c r="AE454" s="74"/>
      <c r="AF454" s="43">
        <v>3004</v>
      </c>
      <c r="AG454" s="44"/>
      <c r="AH454" s="44"/>
      <c r="AI454" s="44"/>
      <c r="AJ454" s="44"/>
      <c r="AK454" s="44"/>
      <c r="AL454" s="44"/>
      <c r="AM454" s="45" t="s">
        <v>31</v>
      </c>
      <c r="AN454" s="46">
        <v>900</v>
      </c>
      <c r="AO454" s="45"/>
      <c r="AP454" s="47" t="s">
        <v>106</v>
      </c>
      <c r="AQ454" s="51">
        <v>2346</v>
      </c>
      <c r="AR454" s="68">
        <v>23</v>
      </c>
      <c r="AS454" s="48" t="s">
        <v>890</v>
      </c>
      <c r="AT454" s="49" t="s">
        <v>107</v>
      </c>
      <c r="AU454" s="49">
        <v>12</v>
      </c>
      <c r="AV454" s="49">
        <v>9012</v>
      </c>
      <c r="AW454" s="49" t="s">
        <v>106</v>
      </c>
      <c r="AX454" s="75">
        <v>40696</v>
      </c>
      <c r="AY454" s="49">
        <v>4</v>
      </c>
      <c r="AZ454" s="49">
        <v>3000</v>
      </c>
      <c r="BA454" s="49">
        <v>3004</v>
      </c>
      <c r="BB454" s="50">
        <v>900</v>
      </c>
      <c r="BC454" s="69">
        <v>1001</v>
      </c>
      <c r="BD454" s="51" t="s">
        <v>108</v>
      </c>
      <c r="BE454" s="49">
        <v>751</v>
      </c>
      <c r="BF454" s="75" t="s">
        <v>1272</v>
      </c>
      <c r="BG454" s="49"/>
      <c r="BH454" s="213"/>
      <c r="BI454" s="214"/>
      <c r="BJ454" s="215"/>
    </row>
    <row r="455" spans="1:62" s="52" customFormat="1" ht="15">
      <c r="A455" s="31">
        <v>1</v>
      </c>
      <c r="B455" s="31">
        <v>2</v>
      </c>
      <c r="C455" s="32"/>
      <c r="D455" s="32">
        <v>2130</v>
      </c>
      <c r="E455" s="11">
        <v>0</v>
      </c>
      <c r="F455" s="33">
        <v>319</v>
      </c>
      <c r="G455" s="33" t="s">
        <v>252</v>
      </c>
      <c r="H455" s="14">
        <v>1276721</v>
      </c>
      <c r="I455" s="32">
        <v>10052217</v>
      </c>
      <c r="J455" s="33" t="s">
        <v>1277</v>
      </c>
      <c r="K455" s="33">
        <v>32</v>
      </c>
      <c r="L455" s="33" t="s">
        <v>104</v>
      </c>
      <c r="M455" s="33">
        <v>0.23</v>
      </c>
      <c r="N455" s="34">
        <v>0.14000000000000001</v>
      </c>
      <c r="O455" s="35">
        <v>0.17</v>
      </c>
      <c r="P455" s="36">
        <v>0.37</v>
      </c>
      <c r="Q455" s="37">
        <v>-7</v>
      </c>
      <c r="R455" s="16">
        <v>40703</v>
      </c>
      <c r="S455" s="17">
        <v>-18.739999999999998</v>
      </c>
      <c r="T455" s="16">
        <v>40703</v>
      </c>
      <c r="U455" s="17">
        <v>-19.11</v>
      </c>
      <c r="V455" s="38" t="s">
        <v>105</v>
      </c>
      <c r="W455" s="73" t="s">
        <v>109</v>
      </c>
      <c r="X455" s="98">
        <v>40696</v>
      </c>
      <c r="Y455" s="57" t="s">
        <v>185</v>
      </c>
      <c r="Z455" s="41"/>
      <c r="AA455" s="67"/>
      <c r="AB455" s="42"/>
      <c r="AC455" s="81" t="s">
        <v>1278</v>
      </c>
      <c r="AD455" s="81">
        <v>389</v>
      </c>
      <c r="AE455" s="74"/>
      <c r="AF455" s="43">
        <v>128</v>
      </c>
      <c r="AG455" s="44"/>
      <c r="AH455" s="44"/>
      <c r="AI455" s="44"/>
      <c r="AJ455" s="44"/>
      <c r="AK455" s="44"/>
      <c r="AL455" s="44"/>
      <c r="AM455" s="45" t="s">
        <v>31</v>
      </c>
      <c r="AN455" s="46">
        <v>901</v>
      </c>
      <c r="AO455" s="45"/>
      <c r="AP455" s="47" t="s">
        <v>106</v>
      </c>
      <c r="AQ455" s="51"/>
      <c r="AR455" s="68">
        <v>23</v>
      </c>
      <c r="AS455" s="48" t="s">
        <v>305</v>
      </c>
      <c r="AT455" s="49" t="s">
        <v>132</v>
      </c>
      <c r="AU455" s="49">
        <v>12</v>
      </c>
      <c r="AV455" s="49">
        <v>384</v>
      </c>
      <c r="AW455" s="49" t="s">
        <v>106</v>
      </c>
      <c r="AX455" s="75" t="e">
        <v>#N/A</v>
      </c>
      <c r="AY455" s="49">
        <v>4</v>
      </c>
      <c r="AZ455" s="49">
        <v>3000</v>
      </c>
      <c r="BA455" s="49">
        <v>128</v>
      </c>
      <c r="BB455" s="50">
        <v>901</v>
      </c>
      <c r="BC455" s="69">
        <v>43</v>
      </c>
      <c r="BD455" s="51" t="s">
        <v>108</v>
      </c>
      <c r="BE455" s="49">
        <v>32</v>
      </c>
      <c r="BF455" s="75" t="s">
        <v>1266</v>
      </c>
      <c r="BG455" s="49"/>
      <c r="BH455" s="213"/>
      <c r="BI455" s="214"/>
      <c r="BJ455" s="215"/>
    </row>
    <row r="456" spans="1:62" s="52" customFormat="1" ht="15">
      <c r="A456" s="31">
        <v>1</v>
      </c>
      <c r="B456" s="31">
        <v>3</v>
      </c>
      <c r="C456" s="32"/>
      <c r="D456" s="32">
        <v>2130</v>
      </c>
      <c r="E456" s="11">
        <v>0</v>
      </c>
      <c r="F456" s="33">
        <v>319</v>
      </c>
      <c r="G456" s="33" t="s">
        <v>252</v>
      </c>
      <c r="H456" s="14">
        <v>1275468</v>
      </c>
      <c r="I456" s="58">
        <v>10052216</v>
      </c>
      <c r="J456" s="33" t="s">
        <v>1279</v>
      </c>
      <c r="K456" s="33">
        <v>423</v>
      </c>
      <c r="L456" s="33" t="s">
        <v>104</v>
      </c>
      <c r="M456" s="33">
        <v>0.23</v>
      </c>
      <c r="N456" s="34">
        <v>1.88</v>
      </c>
      <c r="O456" s="35">
        <v>0.17</v>
      </c>
      <c r="P456" s="36">
        <v>2.11</v>
      </c>
      <c r="Q456" s="37">
        <v>8</v>
      </c>
      <c r="R456" s="16">
        <v>40703</v>
      </c>
      <c r="S456" s="17">
        <v>-19.11</v>
      </c>
      <c r="T456" s="16">
        <v>40703</v>
      </c>
      <c r="U456" s="17">
        <v>-21.22</v>
      </c>
      <c r="V456" s="38" t="s">
        <v>105</v>
      </c>
      <c r="W456" s="73" t="s">
        <v>109</v>
      </c>
      <c r="X456" s="98">
        <v>40711</v>
      </c>
      <c r="Y456" s="57" t="s">
        <v>303</v>
      </c>
      <c r="Z456" s="41"/>
      <c r="AA456" s="67"/>
      <c r="AB456" s="42"/>
      <c r="AC456" s="81" t="s">
        <v>1278</v>
      </c>
      <c r="AD456" s="81">
        <v>5144</v>
      </c>
      <c r="AE456" s="74"/>
      <c r="AF456" s="43">
        <v>1692</v>
      </c>
      <c r="AG456" s="44"/>
      <c r="AH456" s="44"/>
      <c r="AI456" s="44"/>
      <c r="AJ456" s="44"/>
      <c r="AK456" s="44"/>
      <c r="AL456" s="44"/>
      <c r="AM456" s="45" t="s">
        <v>31</v>
      </c>
      <c r="AN456" s="46">
        <v>900</v>
      </c>
      <c r="AO456" s="45"/>
      <c r="AP456" s="47" t="s">
        <v>106</v>
      </c>
      <c r="AQ456" s="51"/>
      <c r="AR456" s="68">
        <v>23</v>
      </c>
      <c r="AS456" s="48" t="s">
        <v>890</v>
      </c>
      <c r="AT456" s="49" t="s">
        <v>107</v>
      </c>
      <c r="AU456" s="49">
        <v>12</v>
      </c>
      <c r="AV456" s="49">
        <v>5076</v>
      </c>
      <c r="AW456" s="49" t="s">
        <v>106</v>
      </c>
      <c r="AX456" s="75">
        <v>40693</v>
      </c>
      <c r="AY456" s="49">
        <v>4</v>
      </c>
      <c r="AZ456" s="49">
        <v>3000</v>
      </c>
      <c r="BA456" s="49">
        <v>1692</v>
      </c>
      <c r="BB456" s="50">
        <v>900</v>
      </c>
      <c r="BC456" s="69">
        <v>564</v>
      </c>
      <c r="BD456" s="51" t="s">
        <v>108</v>
      </c>
      <c r="BE456" s="49">
        <v>423</v>
      </c>
      <c r="BF456" s="75" t="s">
        <v>1266</v>
      </c>
      <c r="BG456" s="49"/>
      <c r="BH456" s="213"/>
      <c r="BI456" s="214"/>
      <c r="BJ456" s="215"/>
    </row>
    <row r="457" spans="1:62" s="52" customFormat="1" ht="15">
      <c r="A457" s="31">
        <v>1</v>
      </c>
      <c r="B457" s="31">
        <v>3</v>
      </c>
      <c r="C457" s="32"/>
      <c r="D457" s="32">
        <v>2130</v>
      </c>
      <c r="E457" s="11">
        <v>0</v>
      </c>
      <c r="F457" s="33">
        <v>319</v>
      </c>
      <c r="G457" s="33" t="s">
        <v>252</v>
      </c>
      <c r="H457" s="14">
        <v>1276284</v>
      </c>
      <c r="I457" s="32">
        <v>10052216</v>
      </c>
      <c r="J457" s="33" t="s">
        <v>1279</v>
      </c>
      <c r="K457" s="33">
        <v>1639</v>
      </c>
      <c r="L457" s="33" t="s">
        <v>104</v>
      </c>
      <c r="M457" s="33">
        <v>0.23</v>
      </c>
      <c r="N457" s="34">
        <v>7.28</v>
      </c>
      <c r="O457" s="35">
        <v>0.17</v>
      </c>
      <c r="P457" s="36">
        <v>7.51</v>
      </c>
      <c r="Q457" s="37">
        <v>7</v>
      </c>
      <c r="R457" s="16">
        <v>40703</v>
      </c>
      <c r="S457" s="17">
        <v>-21.22</v>
      </c>
      <c r="T457" s="16">
        <v>40704</v>
      </c>
      <c r="U457" s="17">
        <v>-4.7300000000000004</v>
      </c>
      <c r="V457" s="38" t="s">
        <v>105</v>
      </c>
      <c r="W457" s="73" t="s">
        <v>109</v>
      </c>
      <c r="X457" s="99">
        <v>40711</v>
      </c>
      <c r="Y457" s="62" t="s">
        <v>303</v>
      </c>
      <c r="Z457" s="41"/>
      <c r="AA457" s="67"/>
      <c r="AB457" s="42"/>
      <c r="AC457" s="81" t="s">
        <v>1278</v>
      </c>
      <c r="AD457" s="81">
        <v>19930</v>
      </c>
      <c r="AE457" s="74"/>
      <c r="AF457" s="43">
        <v>6556</v>
      </c>
      <c r="AG457" s="44"/>
      <c r="AH457" s="44"/>
      <c r="AI457" s="44"/>
      <c r="AJ457" s="44"/>
      <c r="AK457" s="44"/>
      <c r="AL457" s="44"/>
      <c r="AM457" s="45" t="s">
        <v>31</v>
      </c>
      <c r="AN457" s="46">
        <v>900</v>
      </c>
      <c r="AO457" s="45"/>
      <c r="AP457" s="47" t="s">
        <v>106</v>
      </c>
      <c r="AQ457" s="51">
        <v>2130</v>
      </c>
      <c r="AR457" s="68">
        <v>23</v>
      </c>
      <c r="AS457" s="48" t="s">
        <v>890</v>
      </c>
      <c r="AT457" s="49" t="s">
        <v>107</v>
      </c>
      <c r="AU457" s="49">
        <v>12</v>
      </c>
      <c r="AV457" s="49">
        <v>19668</v>
      </c>
      <c r="AW457" s="49" t="s">
        <v>106</v>
      </c>
      <c r="AX457" s="75">
        <v>1</v>
      </c>
      <c r="AY457" s="49">
        <v>4</v>
      </c>
      <c r="AZ457" s="49">
        <v>3000</v>
      </c>
      <c r="BA457" s="49">
        <v>6556</v>
      </c>
      <c r="BB457" s="50">
        <v>900</v>
      </c>
      <c r="BC457" s="69">
        <v>2185</v>
      </c>
      <c r="BD457" s="51" t="s">
        <v>108</v>
      </c>
      <c r="BE457" s="49">
        <v>1639</v>
      </c>
      <c r="BF457" s="75"/>
      <c r="BG457" s="49"/>
      <c r="BH457" s="213"/>
      <c r="BI457" s="214"/>
      <c r="BJ457" s="215"/>
    </row>
    <row r="458" spans="1:62" s="52" customFormat="1" ht="15">
      <c r="A458" s="31">
        <v>0</v>
      </c>
      <c r="B458" s="31">
        <v>0</v>
      </c>
      <c r="C458" s="32"/>
      <c r="D458" s="32" t="s">
        <v>39</v>
      </c>
      <c r="E458" s="11">
        <v>0</v>
      </c>
      <c r="F458" s="33" t="e">
        <v>#N/A</v>
      </c>
      <c r="G458" s="33"/>
      <c r="H458" s="14"/>
      <c r="I458" s="32"/>
      <c r="J458" s="33" t="s">
        <v>258</v>
      </c>
      <c r="K458" s="33"/>
      <c r="L458" s="33"/>
      <c r="M458" s="33"/>
      <c r="N458" s="34">
        <v>2</v>
      </c>
      <c r="O458" s="35">
        <v>0.17</v>
      </c>
      <c r="P458" s="36">
        <v>2</v>
      </c>
      <c r="Q458" s="37"/>
      <c r="R458" s="16">
        <v>40704</v>
      </c>
      <c r="S458" s="17">
        <v>-4.7300000000000004</v>
      </c>
      <c r="T458" s="16">
        <v>40704</v>
      </c>
      <c r="U458" s="17">
        <v>-6.73</v>
      </c>
      <c r="V458" s="38"/>
      <c r="W458" s="73"/>
      <c r="X458" s="98"/>
      <c r="Y458" s="57" t="s">
        <v>259</v>
      </c>
      <c r="Z458" s="41"/>
      <c r="AA458" s="67"/>
      <c r="AB458" s="42"/>
      <c r="AC458" s="81"/>
      <c r="AD458" s="81"/>
      <c r="AE458" s="74"/>
      <c r="AF458" s="43">
        <v>0</v>
      </c>
      <c r="AG458" s="44"/>
      <c r="AH458" s="44"/>
      <c r="AI458" s="44"/>
      <c r="AJ458" s="44"/>
      <c r="AK458" s="44"/>
      <c r="AL458" s="44"/>
      <c r="AM458" s="45" t="s">
        <v>31</v>
      </c>
      <c r="AN458" s="46"/>
      <c r="AO458" s="45"/>
      <c r="AP458" s="47">
        <v>0</v>
      </c>
      <c r="AQ458" s="51" t="e">
        <v>#REF!</v>
      </c>
      <c r="AR458" s="68">
        <v>23</v>
      </c>
      <c r="AS458" s="48" t="s">
        <v>890</v>
      </c>
      <c r="AT458" s="49" t="s">
        <v>260</v>
      </c>
      <c r="AU458" s="49"/>
      <c r="AV458" s="49"/>
      <c r="AW458" s="49"/>
      <c r="AX458" s="75"/>
      <c r="AY458" s="49"/>
      <c r="AZ458" s="49"/>
      <c r="BA458" s="49"/>
      <c r="BB458" s="50">
        <v>0</v>
      </c>
      <c r="BC458" s="69">
        <v>0</v>
      </c>
      <c r="BD458" s="51"/>
      <c r="BE458" s="49">
        <v>0</v>
      </c>
      <c r="BF458" s="75"/>
      <c r="BG458" s="49"/>
      <c r="BH458" s="213"/>
      <c r="BI458" s="214"/>
      <c r="BJ458" s="215"/>
    </row>
    <row r="459" spans="1:62" s="52" customFormat="1" ht="15">
      <c r="A459" s="31">
        <v>0</v>
      </c>
      <c r="B459" s="31">
        <v>0</v>
      </c>
      <c r="C459" s="32"/>
      <c r="D459" s="32" t="s">
        <v>38</v>
      </c>
      <c r="E459" s="11">
        <v>0</v>
      </c>
      <c r="F459" s="33" t="e">
        <v>#N/A</v>
      </c>
      <c r="G459" s="33"/>
      <c r="H459" s="14"/>
      <c r="I459" s="32"/>
      <c r="J459" s="33" t="s">
        <v>1280</v>
      </c>
      <c r="K459" s="33"/>
      <c r="L459" s="33"/>
      <c r="M459" s="33"/>
      <c r="N459" s="34">
        <v>5</v>
      </c>
      <c r="O459" s="35"/>
      <c r="P459" s="36">
        <v>5</v>
      </c>
      <c r="Q459" s="37">
        <v>0</v>
      </c>
      <c r="R459" s="16">
        <v>40704</v>
      </c>
      <c r="S459" s="17">
        <v>-6.73</v>
      </c>
      <c r="T459" s="16">
        <v>40704</v>
      </c>
      <c r="U459" s="17">
        <v>-11.73</v>
      </c>
      <c r="V459" s="38"/>
      <c r="W459" s="73"/>
      <c r="X459" s="98">
        <v>40704</v>
      </c>
      <c r="Y459" s="57" t="s">
        <v>171</v>
      </c>
      <c r="Z459" s="41"/>
      <c r="AA459" s="67"/>
      <c r="AB459" s="42"/>
      <c r="AC459" s="81"/>
      <c r="AD459" s="81"/>
      <c r="AE459" s="74"/>
      <c r="AF459" s="43"/>
      <c r="AG459" s="44"/>
      <c r="AH459" s="44"/>
      <c r="AI459" s="44"/>
      <c r="AJ459" s="44"/>
      <c r="AK459" s="44"/>
      <c r="AL459" s="44"/>
      <c r="AM459" s="45"/>
      <c r="AN459" s="46"/>
      <c r="AO459" s="45"/>
      <c r="AP459" s="47">
        <v>0</v>
      </c>
      <c r="AQ459" s="51" t="s">
        <v>38</v>
      </c>
      <c r="AR459" s="68">
        <v>23</v>
      </c>
      <c r="AS459" s="48" t="s">
        <v>890</v>
      </c>
      <c r="AT459" s="49" t="s">
        <v>132</v>
      </c>
      <c r="AU459" s="49"/>
      <c r="AV459" s="49"/>
      <c r="AW459" s="49"/>
      <c r="AX459" s="75"/>
      <c r="AY459" s="49"/>
      <c r="AZ459" s="49"/>
      <c r="BA459" s="49"/>
      <c r="BB459" s="50">
        <v>0</v>
      </c>
      <c r="BC459" s="69"/>
      <c r="BD459" s="51"/>
      <c r="BE459" s="49"/>
      <c r="BF459" s="75"/>
      <c r="BG459" s="49"/>
      <c r="BH459" s="213"/>
      <c r="BI459" s="214"/>
      <c r="BJ459" s="215"/>
    </row>
    <row r="460" spans="1:62"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98"/>
      <c r="Y460" s="57"/>
      <c r="Z460" s="41"/>
      <c r="AA460" s="67"/>
      <c r="AB460" s="42"/>
      <c r="AC460" s="81"/>
      <c r="AD460" s="81"/>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50"/>
      <c r="BC460" s="69"/>
      <c r="BD460" s="51"/>
      <c r="BE460" s="49"/>
      <c r="BF460" s="75"/>
      <c r="BG460" s="49"/>
      <c r="BH460" s="213"/>
      <c r="BI460" s="214"/>
      <c r="BJ460" s="215"/>
    </row>
    <row r="461" spans="1:62"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194"/>
      <c r="Y461" s="57"/>
      <c r="Z461" s="41"/>
      <c r="AA461" s="67"/>
      <c r="AB461" s="42"/>
      <c r="AC461" s="81"/>
      <c r="AD461" s="81"/>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50"/>
      <c r="BC461" s="69"/>
      <c r="BD461" s="51"/>
      <c r="BE461" s="49"/>
      <c r="BF461" s="75"/>
      <c r="BG461" s="49"/>
      <c r="BH461" s="213"/>
      <c r="BI461" s="214"/>
      <c r="BJ461" s="215"/>
    </row>
    <row r="462" spans="1:62"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98"/>
      <c r="Y462" s="57"/>
      <c r="Z462" s="41"/>
      <c r="AA462" s="67"/>
      <c r="AB462" s="42"/>
      <c r="AC462" s="81"/>
      <c r="AD462" s="81"/>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50"/>
      <c r="BC462" s="69"/>
      <c r="BD462" s="51"/>
      <c r="BE462" s="49"/>
      <c r="BF462" s="75"/>
      <c r="BG462" s="49"/>
      <c r="BH462" s="213"/>
      <c r="BI462" s="214"/>
      <c r="BJ462" s="215"/>
    </row>
    <row r="463" spans="1:62"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98"/>
      <c r="Y463" s="57"/>
      <c r="Z463" s="41"/>
      <c r="AA463" s="67"/>
      <c r="AB463" s="42"/>
      <c r="AC463" s="81"/>
      <c r="AD463" s="81"/>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50"/>
      <c r="BC463" s="69"/>
      <c r="BD463" s="51"/>
      <c r="BE463" s="49"/>
      <c r="BF463" s="75"/>
      <c r="BG463" s="49"/>
      <c r="BH463" s="213"/>
      <c r="BI463" s="214"/>
      <c r="BJ463" s="215"/>
    </row>
    <row r="464" spans="1:62"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98"/>
      <c r="Y464" s="40"/>
      <c r="Z464" s="41"/>
      <c r="AA464" s="67"/>
      <c r="AB464" s="42"/>
      <c r="AC464" s="81"/>
      <c r="AD464" s="81"/>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50"/>
      <c r="BC464" s="69"/>
      <c r="BD464" s="51"/>
      <c r="BE464" s="49"/>
      <c r="BF464" s="75"/>
      <c r="BG464" s="49"/>
      <c r="BH464" s="213"/>
      <c r="BI464" s="214"/>
      <c r="BJ464" s="215"/>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98"/>
      <c r="Y465" s="57"/>
      <c r="Z465" s="41"/>
      <c r="AA465" s="67"/>
      <c r="AB465" s="42"/>
      <c r="AC465" s="81"/>
      <c r="AD465" s="81"/>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50"/>
      <c r="BC465" s="69"/>
      <c r="BD465" s="51"/>
      <c r="BE465" s="49"/>
      <c r="BF465" s="75"/>
      <c r="BG465" s="49"/>
      <c r="BH465" s="213"/>
      <c r="BI465" s="214"/>
      <c r="BJ465" s="215"/>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98"/>
      <c r="Y466" s="57"/>
      <c r="Z466" s="41"/>
      <c r="AA466" s="67"/>
      <c r="AB466" s="42"/>
      <c r="AC466" s="81"/>
      <c r="AD466" s="81"/>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50"/>
      <c r="BC466" s="69"/>
      <c r="BD466" s="51"/>
      <c r="BE466" s="49"/>
      <c r="BF466" s="75"/>
      <c r="BG466" s="49"/>
      <c r="BH466" s="213"/>
      <c r="BI466" s="214"/>
      <c r="BJ466" s="215"/>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98"/>
      <c r="Y467" s="57"/>
      <c r="Z467" s="41"/>
      <c r="AA467" s="67"/>
      <c r="AB467" s="42"/>
      <c r="AC467" s="81"/>
      <c r="AD467" s="81"/>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50"/>
      <c r="BC467" s="69"/>
      <c r="BD467" s="51"/>
      <c r="BE467" s="49"/>
      <c r="BF467" s="75"/>
      <c r="BG467" s="49"/>
      <c r="BH467" s="213"/>
      <c r="BI467" s="214"/>
      <c r="BJ467" s="215"/>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98"/>
      <c r="Y468" s="57"/>
      <c r="Z468" s="41"/>
      <c r="AA468" s="67"/>
      <c r="AB468" s="42"/>
      <c r="AC468" s="81"/>
      <c r="AD468" s="81"/>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50"/>
      <c r="BC468" s="69"/>
      <c r="BD468" s="51"/>
      <c r="BE468" s="49"/>
      <c r="BF468" s="75"/>
      <c r="BG468" s="49"/>
      <c r="BH468" s="213"/>
      <c r="BI468" s="214"/>
      <c r="BJ468" s="215"/>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98"/>
      <c r="Y469" s="57"/>
      <c r="Z469" s="41"/>
      <c r="AA469" s="67"/>
      <c r="AB469" s="42"/>
      <c r="AC469" s="81"/>
      <c r="AD469" s="81"/>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50"/>
      <c r="BC469" s="69"/>
      <c r="BD469" s="51"/>
      <c r="BE469" s="49"/>
      <c r="BF469" s="75"/>
      <c r="BG469" s="49"/>
      <c r="BH469" s="213"/>
      <c r="BI469" s="214"/>
      <c r="BJ469" s="215"/>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98"/>
      <c r="Y470" s="57"/>
      <c r="Z470" s="41"/>
      <c r="AA470" s="67"/>
      <c r="AB470" s="42"/>
      <c r="AC470" s="81"/>
      <c r="AD470" s="81"/>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50"/>
      <c r="BC470" s="69"/>
      <c r="BD470" s="51"/>
      <c r="BE470" s="49"/>
      <c r="BF470" s="75"/>
      <c r="BG470" s="49"/>
      <c r="BH470" s="213"/>
      <c r="BI470" s="214"/>
      <c r="BJ470" s="215"/>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98"/>
      <c r="Y471" s="57"/>
      <c r="Z471" s="41"/>
      <c r="AA471" s="67"/>
      <c r="AB471" s="42"/>
      <c r="AC471" s="81"/>
      <c r="AD471" s="81"/>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50"/>
      <c r="BC471" s="69"/>
      <c r="BD471" s="51"/>
      <c r="BE471" s="49"/>
      <c r="BF471" s="75"/>
      <c r="BG471" s="49"/>
      <c r="BH471" s="213"/>
      <c r="BI471" s="214"/>
      <c r="BJ471" s="215"/>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98"/>
      <c r="Y472" s="57"/>
      <c r="Z472" s="41"/>
      <c r="AA472" s="67"/>
      <c r="AB472" s="42"/>
      <c r="AC472" s="81"/>
      <c r="AD472" s="81"/>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213"/>
      <c r="BI472" s="214"/>
      <c r="BJ472" s="215"/>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98"/>
      <c r="Y473" s="57"/>
      <c r="Z473" s="41"/>
      <c r="AA473" s="67"/>
      <c r="AB473" s="42"/>
      <c r="AC473" s="81"/>
      <c r="AD473" s="81"/>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213"/>
      <c r="BI473" s="214"/>
      <c r="BJ473" s="215"/>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98"/>
      <c r="Y474" s="40"/>
      <c r="Z474" s="41"/>
      <c r="AA474" s="67"/>
      <c r="AB474" s="42"/>
      <c r="AC474" s="81"/>
      <c r="AD474" s="81"/>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213"/>
      <c r="BI474" s="214"/>
      <c r="BJ474" s="215"/>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98"/>
      <c r="Y475" s="57"/>
      <c r="Z475" s="41"/>
      <c r="AA475" s="67"/>
      <c r="AB475" s="42"/>
      <c r="AC475" s="81"/>
      <c r="AD475" s="81"/>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213"/>
      <c r="BI475" s="214"/>
      <c r="BJ475" s="215"/>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98"/>
      <c r="Y476" s="57"/>
      <c r="Z476" s="41"/>
      <c r="AA476" s="67"/>
      <c r="AB476" s="42"/>
      <c r="AC476" s="81"/>
      <c r="AD476" s="81"/>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213"/>
      <c r="BI476" s="214"/>
      <c r="BJ476" s="215"/>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98"/>
      <c r="Y477" s="40"/>
      <c r="Z477" s="41"/>
      <c r="AA477" s="67"/>
      <c r="AB477" s="42"/>
      <c r="AC477" s="81"/>
      <c r="AD477" s="81"/>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213"/>
      <c r="BI477" s="214"/>
      <c r="BJ477" s="215"/>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98"/>
      <c r="Y478" s="57"/>
      <c r="Z478" s="41"/>
      <c r="AA478" s="67"/>
      <c r="AB478" s="42"/>
      <c r="AC478" s="81"/>
      <c r="AD478" s="81"/>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213"/>
      <c r="BI478" s="214"/>
      <c r="BJ478" s="215"/>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98"/>
      <c r="Y479" s="57"/>
      <c r="Z479" s="41"/>
      <c r="AA479" s="67"/>
      <c r="AB479" s="42"/>
      <c r="AC479" s="81"/>
      <c r="AD479" s="81"/>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213"/>
      <c r="BI479" s="214"/>
      <c r="BJ479" s="215"/>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98"/>
      <c r="Y480" s="57"/>
      <c r="Z480" s="41"/>
      <c r="AA480" s="67"/>
      <c r="AB480" s="42"/>
      <c r="AC480" s="81"/>
      <c r="AD480" s="81"/>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213"/>
      <c r="BI480" s="214"/>
      <c r="BJ480" s="215"/>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98"/>
      <c r="Y481" s="57"/>
      <c r="Z481" s="41"/>
      <c r="AA481" s="67"/>
      <c r="AB481" s="42"/>
      <c r="AC481" s="81"/>
      <c r="AD481" s="81"/>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213"/>
      <c r="BI481" s="214"/>
      <c r="BJ481" s="215"/>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98"/>
      <c r="Y482" s="57"/>
      <c r="Z482" s="41"/>
      <c r="AA482" s="67"/>
      <c r="AB482" s="42"/>
      <c r="AC482" s="81"/>
      <c r="AD482" s="81"/>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213"/>
      <c r="BI482" s="214"/>
      <c r="BJ482" s="215"/>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98"/>
      <c r="Y483" s="57"/>
      <c r="Z483" s="41"/>
      <c r="AA483" s="67"/>
      <c r="AB483" s="42"/>
      <c r="AC483" s="81"/>
      <c r="AD483" s="81"/>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213"/>
      <c r="BI483" s="214"/>
      <c r="BJ483" s="215"/>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98"/>
      <c r="Y484" s="57"/>
      <c r="Z484" s="41"/>
      <c r="AA484" s="67"/>
      <c r="AB484" s="42"/>
      <c r="AC484" s="81"/>
      <c r="AD484" s="81"/>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213"/>
      <c r="BI484" s="214"/>
      <c r="BJ484" s="215"/>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98"/>
      <c r="Y485" s="57"/>
      <c r="Z485" s="41"/>
      <c r="AA485" s="67"/>
      <c r="AB485" s="42"/>
      <c r="AC485" s="81"/>
      <c r="AD485" s="81"/>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213"/>
      <c r="BI485" s="214"/>
      <c r="BJ485" s="215"/>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98"/>
      <c r="Y486" s="57"/>
      <c r="Z486" s="41"/>
      <c r="AA486" s="67"/>
      <c r="AB486" s="42"/>
      <c r="AC486" s="81"/>
      <c r="AD486" s="81"/>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213"/>
      <c r="BI486" s="214"/>
      <c r="BJ486" s="215"/>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98"/>
      <c r="Y487" s="57"/>
      <c r="Z487" s="41"/>
      <c r="AA487" s="67"/>
      <c r="AB487" s="42"/>
      <c r="AC487" s="81"/>
      <c r="AD487" s="81"/>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213"/>
      <c r="BI487" s="214"/>
      <c r="BJ487" s="215"/>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98"/>
      <c r="Y488" s="57"/>
      <c r="Z488" s="41"/>
      <c r="AA488" s="67"/>
      <c r="AB488" s="42"/>
      <c r="AC488" s="81"/>
      <c r="AD488" s="81"/>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213"/>
      <c r="BI488" s="214"/>
      <c r="BJ488" s="215"/>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98"/>
      <c r="Y489" s="57"/>
      <c r="Z489" s="41"/>
      <c r="AA489" s="67"/>
      <c r="AB489" s="42"/>
      <c r="AC489" s="81"/>
      <c r="AD489" s="81"/>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213"/>
      <c r="BI489" s="214"/>
      <c r="BJ489" s="215"/>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98"/>
      <c r="Y490" s="57"/>
      <c r="Z490" s="41"/>
      <c r="AA490" s="67"/>
      <c r="AB490" s="42"/>
      <c r="AC490" s="81"/>
      <c r="AD490" s="81"/>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213"/>
      <c r="BI490" s="214"/>
      <c r="BJ490" s="215"/>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194"/>
      <c r="Y491" s="57"/>
      <c r="Z491" s="41"/>
      <c r="AA491" s="67"/>
      <c r="AB491" s="42"/>
      <c r="AC491" s="81"/>
      <c r="AD491" s="81"/>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213"/>
      <c r="BI491" s="214"/>
      <c r="BJ491" s="215"/>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98"/>
      <c r="Y492" s="57"/>
      <c r="Z492" s="41"/>
      <c r="AA492" s="67"/>
      <c r="AB492" s="42"/>
      <c r="AC492" s="81"/>
      <c r="AD492" s="81"/>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213"/>
      <c r="BI492" s="214"/>
      <c r="BJ492" s="215"/>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98"/>
      <c r="Y493" s="57"/>
      <c r="Z493" s="41"/>
      <c r="AA493" s="67"/>
      <c r="AB493" s="42"/>
      <c r="AC493" s="81"/>
      <c r="AD493" s="81"/>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213"/>
      <c r="BI493" s="214"/>
      <c r="BJ493" s="215"/>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98"/>
      <c r="Y494" s="40"/>
      <c r="Z494" s="41"/>
      <c r="AA494" s="67"/>
      <c r="AB494" s="42"/>
      <c r="AC494" s="81"/>
      <c r="AD494" s="81"/>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213"/>
      <c r="BI494" s="214"/>
      <c r="BJ494" s="215"/>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98"/>
      <c r="Y495" s="57"/>
      <c r="Z495" s="41"/>
      <c r="AA495" s="67"/>
      <c r="AB495" s="42"/>
      <c r="AC495" s="81"/>
      <c r="AD495" s="81"/>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213"/>
      <c r="BI495" s="214"/>
      <c r="BJ495" s="215"/>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98"/>
      <c r="Y496" s="57"/>
      <c r="Z496" s="41"/>
      <c r="AA496" s="67"/>
      <c r="AB496" s="42"/>
      <c r="AC496" s="81"/>
      <c r="AD496" s="81"/>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213"/>
      <c r="BI496" s="214"/>
      <c r="BJ496" s="215"/>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98"/>
      <c r="Y497" s="57"/>
      <c r="Z497" s="41"/>
      <c r="AA497" s="67"/>
      <c r="AB497" s="42"/>
      <c r="AC497" s="81"/>
      <c r="AD497" s="81"/>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213"/>
      <c r="BI497" s="214"/>
      <c r="BJ497" s="215"/>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98"/>
      <c r="Y498" s="57"/>
      <c r="Z498" s="41"/>
      <c r="AA498" s="67"/>
      <c r="AB498" s="42"/>
      <c r="AC498" s="81"/>
      <c r="AD498" s="81"/>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213"/>
      <c r="BI498" s="214"/>
      <c r="BJ498" s="215"/>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98"/>
      <c r="Y499" s="57"/>
      <c r="Z499" s="41"/>
      <c r="AA499" s="67"/>
      <c r="AB499" s="42"/>
      <c r="AC499" s="81"/>
      <c r="AD499" s="81"/>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213"/>
      <c r="BI499" s="214"/>
      <c r="BJ499" s="215"/>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98"/>
      <c r="Y500" s="57"/>
      <c r="Z500" s="41"/>
      <c r="AA500" s="67"/>
      <c r="AB500" s="42"/>
      <c r="AC500" s="81"/>
      <c r="AD500" s="81"/>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213"/>
      <c r="BI500" s="214"/>
      <c r="BJ500" s="215"/>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98"/>
      <c r="Y501" s="63"/>
      <c r="Z501" s="41"/>
      <c r="AA501" s="67"/>
      <c r="AB501" s="42"/>
      <c r="AC501" s="81"/>
      <c r="AD501" s="81"/>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213"/>
      <c r="BI501" s="214"/>
      <c r="BJ501" s="215"/>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98"/>
      <c r="Y502" s="40"/>
      <c r="Z502" s="41"/>
      <c r="AA502" s="67"/>
      <c r="AB502" s="42"/>
      <c r="AC502" s="81"/>
      <c r="AD502" s="81"/>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213"/>
      <c r="BI502" s="214"/>
      <c r="BJ502" s="215"/>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98"/>
      <c r="Y503" s="57"/>
      <c r="Z503" s="41"/>
      <c r="AA503" s="67"/>
      <c r="AB503" s="42"/>
      <c r="AC503" s="81"/>
      <c r="AD503" s="81"/>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213"/>
      <c r="BI503" s="214"/>
      <c r="BJ503" s="215"/>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98"/>
      <c r="Y504" s="57"/>
      <c r="Z504" s="41"/>
      <c r="AA504" s="67"/>
      <c r="AB504" s="42"/>
      <c r="AC504" s="81"/>
      <c r="AD504" s="81"/>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213"/>
      <c r="BI504" s="214"/>
      <c r="BJ504" s="215"/>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98"/>
      <c r="Y505" s="57"/>
      <c r="Z505" s="41"/>
      <c r="AA505" s="67"/>
      <c r="AB505" s="42"/>
      <c r="AC505" s="81"/>
      <c r="AD505" s="81"/>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213"/>
      <c r="BI505" s="214"/>
      <c r="BJ505" s="215"/>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98"/>
      <c r="Y506" s="63"/>
      <c r="Z506" s="41"/>
      <c r="AA506" s="67"/>
      <c r="AB506" s="42"/>
      <c r="AC506" s="81"/>
      <c r="AD506" s="81"/>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213"/>
      <c r="BI506" s="214"/>
      <c r="BJ506" s="215"/>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98"/>
      <c r="Y507" s="57"/>
      <c r="Z507" s="41"/>
      <c r="AA507" s="67"/>
      <c r="AB507" s="42"/>
      <c r="AC507" s="81"/>
      <c r="AD507" s="81"/>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213"/>
      <c r="BI507" s="214"/>
      <c r="BJ507" s="215"/>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98"/>
      <c r="Y508" s="57"/>
      <c r="Z508" s="41"/>
      <c r="AA508" s="67"/>
      <c r="AB508" s="42"/>
      <c r="AC508" s="81"/>
      <c r="AD508" s="81"/>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213"/>
      <c r="BI508" s="214"/>
      <c r="BJ508" s="215"/>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98"/>
      <c r="Y509" s="57"/>
      <c r="Z509" s="41"/>
      <c r="AA509" s="67"/>
      <c r="AB509" s="42"/>
      <c r="AC509" s="81"/>
      <c r="AD509" s="81"/>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213"/>
      <c r="BI509" s="214"/>
      <c r="BJ509" s="215"/>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98"/>
      <c r="Y510" s="63"/>
      <c r="Z510" s="41"/>
      <c r="AA510" s="67"/>
      <c r="AB510" s="42"/>
      <c r="AC510" s="81"/>
      <c r="AD510" s="81"/>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213"/>
      <c r="BI510" s="214"/>
      <c r="BJ510" s="215"/>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98"/>
      <c r="Y511" s="63"/>
      <c r="Z511" s="41"/>
      <c r="AA511" s="67"/>
      <c r="AB511" s="42"/>
      <c r="AC511" s="81"/>
      <c r="AD511" s="81"/>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213"/>
      <c r="BI511" s="214"/>
      <c r="BJ511" s="215"/>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98"/>
      <c r="Y512" s="63"/>
      <c r="Z512" s="41"/>
      <c r="AA512" s="67"/>
      <c r="AB512" s="42"/>
      <c r="AC512" s="81"/>
      <c r="AD512" s="81"/>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213"/>
      <c r="BI512" s="214"/>
      <c r="BJ512" s="215"/>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98"/>
      <c r="Y513" s="63"/>
      <c r="Z513" s="41"/>
      <c r="AA513" s="67"/>
      <c r="AB513" s="42"/>
      <c r="AC513" s="81"/>
      <c r="AD513" s="81"/>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213"/>
      <c r="BI513" s="214"/>
      <c r="BJ513" s="215"/>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98"/>
      <c r="Y514" s="57"/>
      <c r="Z514" s="41"/>
      <c r="AA514" s="67"/>
      <c r="AB514" s="42"/>
      <c r="AC514" s="81"/>
      <c r="AD514" s="81"/>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213"/>
      <c r="BI514" s="214"/>
      <c r="BJ514" s="215"/>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98"/>
      <c r="Y515" s="63"/>
      <c r="Z515" s="41"/>
      <c r="AA515" s="67"/>
      <c r="AB515" s="42"/>
      <c r="AC515" s="81"/>
      <c r="AD515" s="81"/>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213"/>
      <c r="BI515" s="214"/>
      <c r="BJ515" s="215"/>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98"/>
      <c r="Y516" s="63"/>
      <c r="Z516" s="41"/>
      <c r="AA516" s="67"/>
      <c r="AB516" s="42"/>
      <c r="AC516" s="81"/>
      <c r="AD516" s="81"/>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213"/>
      <c r="BI516" s="214"/>
      <c r="BJ516" s="215"/>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98"/>
      <c r="Y517" s="57"/>
      <c r="Z517" s="41"/>
      <c r="AA517" s="67"/>
      <c r="AB517" s="42"/>
      <c r="AC517" s="81"/>
      <c r="AD517" s="81"/>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213"/>
      <c r="BI517" s="214"/>
      <c r="BJ517" s="215"/>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98"/>
      <c r="Y518" s="63"/>
      <c r="Z518" s="41"/>
      <c r="AA518" s="67"/>
      <c r="AB518" s="42"/>
      <c r="AC518" s="81"/>
      <c r="AD518" s="81"/>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213"/>
      <c r="BI518" s="214"/>
      <c r="BJ518" s="215"/>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98"/>
      <c r="Y519" s="63"/>
      <c r="Z519" s="41"/>
      <c r="AA519" s="67"/>
      <c r="AB519" s="42"/>
      <c r="AC519" s="81"/>
      <c r="AD519" s="81"/>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213"/>
      <c r="BI519" s="214"/>
      <c r="BJ519" s="215"/>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98"/>
      <c r="Y520" s="63"/>
      <c r="Z520" s="41"/>
      <c r="AA520" s="67"/>
      <c r="AB520" s="42"/>
      <c r="AC520" s="81"/>
      <c r="AD520" s="81"/>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213"/>
      <c r="BI520" s="214"/>
      <c r="BJ520" s="215"/>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98"/>
      <c r="Y521" s="57"/>
      <c r="Z521" s="41"/>
      <c r="AA521" s="67"/>
      <c r="AB521" s="42"/>
      <c r="AC521" s="81"/>
      <c r="AD521" s="81"/>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213"/>
      <c r="BI521" s="214"/>
      <c r="BJ521" s="215"/>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98"/>
      <c r="Y522" s="57"/>
      <c r="Z522" s="41"/>
      <c r="AA522" s="67"/>
      <c r="AB522" s="42"/>
      <c r="AC522" s="81"/>
      <c r="AD522" s="81"/>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213"/>
      <c r="BI522" s="214"/>
      <c r="BJ522" s="215"/>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98"/>
      <c r="Y523" s="57"/>
      <c r="Z523" s="41"/>
      <c r="AA523" s="67"/>
      <c r="AB523" s="42"/>
      <c r="AC523" s="81"/>
      <c r="AD523" s="81"/>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213"/>
      <c r="BI523" s="214"/>
      <c r="BJ523" s="215"/>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98"/>
      <c r="Y524" s="57"/>
      <c r="Z524" s="41"/>
      <c r="AA524" s="67"/>
      <c r="AB524" s="42"/>
      <c r="AC524" s="81"/>
      <c r="AD524" s="81"/>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213"/>
      <c r="BI524" s="214"/>
      <c r="BJ524" s="215"/>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98"/>
      <c r="Y525" s="57"/>
      <c r="Z525" s="41"/>
      <c r="AA525" s="67"/>
      <c r="AB525" s="42"/>
      <c r="AC525" s="81"/>
      <c r="AD525" s="81"/>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213"/>
      <c r="BI525" s="214"/>
      <c r="BJ525" s="215"/>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98"/>
      <c r="Y526" s="57"/>
      <c r="Z526" s="41"/>
      <c r="AA526" s="67"/>
      <c r="AB526" s="42"/>
      <c r="AC526" s="81"/>
      <c r="AD526" s="81"/>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213"/>
      <c r="BI526" s="214"/>
      <c r="BJ526" s="215"/>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98"/>
      <c r="Y527" s="57"/>
      <c r="Z527" s="41"/>
      <c r="AA527" s="67"/>
      <c r="AB527" s="42"/>
      <c r="AC527" s="81"/>
      <c r="AD527" s="81"/>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213"/>
      <c r="BI527" s="214"/>
      <c r="BJ527" s="215"/>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98"/>
      <c r="Y528" s="57"/>
      <c r="Z528" s="41"/>
      <c r="AA528" s="67"/>
      <c r="AB528" s="42"/>
      <c r="AC528" s="81"/>
      <c r="AD528" s="81"/>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213"/>
      <c r="BI528" s="214"/>
      <c r="BJ528" s="215"/>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98"/>
      <c r="Y529" s="57"/>
      <c r="Z529" s="41"/>
      <c r="AA529" s="67"/>
      <c r="AB529" s="42"/>
      <c r="AC529" s="81"/>
      <c r="AD529" s="81"/>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213"/>
      <c r="BI529" s="214"/>
      <c r="BJ529" s="215"/>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98"/>
      <c r="Y530" s="63"/>
      <c r="Z530" s="41"/>
      <c r="AA530" s="67"/>
      <c r="AB530" s="42"/>
      <c r="AC530" s="81"/>
      <c r="AD530" s="81"/>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213"/>
      <c r="BI530" s="214"/>
      <c r="BJ530" s="215"/>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98"/>
      <c r="Y531" s="57"/>
      <c r="Z531" s="41"/>
      <c r="AA531" s="67"/>
      <c r="AB531" s="42"/>
      <c r="AC531" s="81"/>
      <c r="AD531" s="81"/>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213"/>
      <c r="BI531" s="214"/>
      <c r="BJ531" s="215"/>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98"/>
      <c r="Y532" s="57"/>
      <c r="Z532" s="41"/>
      <c r="AA532" s="67"/>
      <c r="AB532" s="42"/>
      <c r="AC532" s="81"/>
      <c r="AD532" s="81"/>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213"/>
      <c r="BI532" s="214"/>
      <c r="BJ532" s="215"/>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98"/>
      <c r="Y533" s="63"/>
      <c r="Z533" s="41"/>
      <c r="AA533" s="67"/>
      <c r="AB533" s="42"/>
      <c r="AC533" s="81"/>
      <c r="AD533" s="81"/>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213"/>
      <c r="BI533" s="214"/>
      <c r="BJ533" s="215"/>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98"/>
      <c r="Y534" s="40"/>
      <c r="Z534" s="41"/>
      <c r="AA534" s="67"/>
      <c r="AB534" s="42"/>
      <c r="AC534" s="81"/>
      <c r="AD534" s="81"/>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213"/>
      <c r="BI534" s="214"/>
      <c r="BJ534" s="215"/>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98"/>
      <c r="Y535" s="48"/>
      <c r="Z535" s="41"/>
      <c r="AA535" s="67"/>
      <c r="AB535" s="42"/>
      <c r="AC535" s="81"/>
      <c r="AD535" s="81"/>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213"/>
      <c r="BI535" s="214"/>
      <c r="BJ535" s="215"/>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98"/>
      <c r="Y536" s="48"/>
      <c r="Z536" s="41"/>
      <c r="AA536" s="67"/>
      <c r="AB536" s="42"/>
      <c r="AC536" s="81"/>
      <c r="AD536" s="81"/>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213"/>
      <c r="BI536" s="214"/>
      <c r="BJ536" s="215"/>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98"/>
      <c r="Y537" s="48"/>
      <c r="Z537" s="41"/>
      <c r="AA537" s="67"/>
      <c r="AB537" s="42"/>
      <c r="AC537" s="81"/>
      <c r="AD537" s="81"/>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213"/>
      <c r="BI537" s="214"/>
      <c r="BJ537" s="215"/>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98"/>
      <c r="Y538" s="48"/>
      <c r="Z538" s="41"/>
      <c r="AA538" s="67"/>
      <c r="AB538" s="42"/>
      <c r="AC538" s="81"/>
      <c r="AD538" s="81"/>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213"/>
      <c r="BI538" s="214"/>
      <c r="BJ538" s="215"/>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98"/>
      <c r="Y539" s="48"/>
      <c r="Z539" s="41"/>
      <c r="AA539" s="67"/>
      <c r="AB539" s="42"/>
      <c r="AC539" s="81"/>
      <c r="AD539" s="81"/>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213"/>
      <c r="BI539" s="214"/>
      <c r="BJ539" s="215"/>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98"/>
      <c r="Y540" s="48"/>
      <c r="Z540" s="41"/>
      <c r="AA540" s="67"/>
      <c r="AB540" s="42"/>
      <c r="AC540" s="81"/>
      <c r="AD540" s="81"/>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213"/>
      <c r="BI540" s="214"/>
      <c r="BJ540" s="215"/>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98"/>
      <c r="Y541" s="63"/>
      <c r="Z541" s="41"/>
      <c r="AA541" s="67"/>
      <c r="AB541" s="42"/>
      <c r="AC541" s="81"/>
      <c r="AD541" s="81"/>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213"/>
      <c r="BI541" s="214"/>
      <c r="BJ541" s="215"/>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98"/>
      <c r="Y542" s="57"/>
      <c r="Z542" s="41"/>
      <c r="AA542" s="67"/>
      <c r="AB542" s="42"/>
      <c r="AC542" s="81"/>
      <c r="AD542" s="81"/>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213"/>
      <c r="BI542" s="214"/>
      <c r="BJ542" s="215"/>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98"/>
      <c r="Y543" s="40"/>
      <c r="Z543" s="41"/>
      <c r="AA543" s="67"/>
      <c r="AB543" s="42"/>
      <c r="AC543" s="81"/>
      <c r="AD543" s="81"/>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213"/>
      <c r="BI543" s="214"/>
      <c r="BJ543" s="215"/>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98"/>
      <c r="Y544" s="62"/>
      <c r="Z544" s="41"/>
      <c r="AA544" s="67"/>
      <c r="AB544" s="42"/>
      <c r="AC544" s="81"/>
      <c r="AD544" s="81"/>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213"/>
      <c r="BI544" s="214"/>
      <c r="BJ544" s="215"/>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98"/>
      <c r="Y545" s="57"/>
      <c r="Z545" s="41"/>
      <c r="AA545" s="67"/>
      <c r="AB545" s="42"/>
      <c r="AC545" s="81"/>
      <c r="AD545" s="81"/>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213"/>
      <c r="BI545" s="214"/>
      <c r="BJ545" s="215"/>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98"/>
      <c r="Y546" s="63"/>
      <c r="Z546" s="41"/>
      <c r="AA546" s="67"/>
      <c r="AB546" s="42"/>
      <c r="AC546" s="81"/>
      <c r="AD546" s="81"/>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213"/>
      <c r="BI546" s="214"/>
      <c r="BJ546" s="215"/>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98"/>
      <c r="Y547" s="57"/>
      <c r="Z547" s="41"/>
      <c r="AA547" s="67"/>
      <c r="AB547" s="42"/>
      <c r="AC547" s="81"/>
      <c r="AD547" s="81"/>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213"/>
      <c r="BI547" s="214"/>
      <c r="BJ547" s="215"/>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98"/>
      <c r="Y548" s="57"/>
      <c r="Z548" s="41"/>
      <c r="AA548" s="67"/>
      <c r="AB548" s="42"/>
      <c r="AC548" s="81"/>
      <c r="AD548" s="81"/>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213"/>
      <c r="BI548" s="214"/>
      <c r="BJ548" s="215"/>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98"/>
      <c r="Y549" s="57"/>
      <c r="Z549" s="41"/>
      <c r="AA549" s="67"/>
      <c r="AB549" s="42"/>
      <c r="AC549" s="81"/>
      <c r="AD549" s="81"/>
      <c r="AE549" s="93"/>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213"/>
      <c r="BI549" s="214"/>
      <c r="BJ549" s="215"/>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98"/>
      <c r="Y550" s="57"/>
      <c r="Z550" s="41"/>
      <c r="AA550" s="67"/>
      <c r="AB550" s="42"/>
      <c r="AC550" s="81"/>
      <c r="AD550" s="81"/>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213"/>
      <c r="BI550" s="214"/>
      <c r="BJ550" s="215"/>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98"/>
      <c r="Y551" s="57"/>
      <c r="Z551" s="41"/>
      <c r="AA551" s="67"/>
      <c r="AB551" s="42"/>
      <c r="AC551" s="81"/>
      <c r="AD551" s="81"/>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213"/>
      <c r="BI551" s="214"/>
      <c r="BJ551" s="215"/>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98"/>
      <c r="Y552" s="57"/>
      <c r="Z552" s="41"/>
      <c r="AA552" s="67"/>
      <c r="AB552" s="42"/>
      <c r="AC552" s="81"/>
      <c r="AD552" s="81"/>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213"/>
      <c r="BI552" s="214"/>
      <c r="BJ552" s="215"/>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98"/>
      <c r="Y553" s="57"/>
      <c r="Z553" s="41"/>
      <c r="AA553" s="67"/>
      <c r="AB553" s="42"/>
      <c r="AC553" s="81"/>
      <c r="AD553" s="81"/>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213"/>
      <c r="BI553" s="214"/>
      <c r="BJ553" s="215"/>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98"/>
      <c r="Y554" s="57"/>
      <c r="Z554" s="41"/>
      <c r="AA554" s="67"/>
      <c r="AB554" s="42"/>
      <c r="AC554" s="81"/>
      <c r="AD554" s="81"/>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213"/>
      <c r="BI554" s="214"/>
      <c r="BJ554" s="215"/>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98"/>
      <c r="Y555" s="57"/>
      <c r="Z555" s="41"/>
      <c r="AA555" s="67"/>
      <c r="AB555" s="42"/>
      <c r="AC555" s="81"/>
      <c r="AD555" s="81"/>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213"/>
      <c r="BI555" s="214"/>
      <c r="BJ555" s="215"/>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98"/>
      <c r="Y556" s="57"/>
      <c r="Z556" s="41"/>
      <c r="AA556" s="67"/>
      <c r="AB556" s="42"/>
      <c r="AC556" s="81"/>
      <c r="AD556" s="81"/>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213"/>
      <c r="BI556" s="214"/>
      <c r="BJ556" s="215"/>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98"/>
      <c r="Y557" s="57"/>
      <c r="Z557" s="41"/>
      <c r="AA557" s="67"/>
      <c r="AB557" s="42"/>
      <c r="AC557" s="81"/>
      <c r="AD557" s="81"/>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213"/>
      <c r="BI557" s="214"/>
      <c r="BJ557" s="215"/>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98"/>
      <c r="Y558" s="40"/>
      <c r="Z558" s="41"/>
      <c r="AA558" s="67"/>
      <c r="AB558" s="42"/>
      <c r="AC558" s="81"/>
      <c r="AD558" s="81"/>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213"/>
      <c r="BI558" s="214"/>
      <c r="BJ558" s="215"/>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98"/>
      <c r="Y559" s="57"/>
      <c r="Z559" s="41"/>
      <c r="AA559" s="67"/>
      <c r="AB559" s="42"/>
      <c r="AC559" s="81"/>
      <c r="AD559" s="81"/>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213"/>
      <c r="BI559" s="214"/>
      <c r="BJ559" s="215"/>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98"/>
      <c r="Y560" s="57"/>
      <c r="Z560" s="41"/>
      <c r="AA560" s="67"/>
      <c r="AB560" s="42"/>
      <c r="AC560" s="81"/>
      <c r="AD560" s="81"/>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213"/>
      <c r="BI560" s="214"/>
      <c r="BJ560" s="215"/>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98"/>
      <c r="Y561" s="57"/>
      <c r="Z561" s="41"/>
      <c r="AA561" s="67"/>
      <c r="AB561" s="42"/>
      <c r="AC561" s="81"/>
      <c r="AD561" s="81"/>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213"/>
      <c r="BI561" s="214"/>
      <c r="BJ561" s="215"/>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98"/>
      <c r="Y562" s="57"/>
      <c r="Z562" s="41"/>
      <c r="AA562" s="67"/>
      <c r="AB562" s="42"/>
      <c r="AC562" s="81"/>
      <c r="AD562" s="81"/>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213"/>
      <c r="BI562" s="214"/>
      <c r="BJ562" s="215"/>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98"/>
      <c r="Y563" s="57"/>
      <c r="Z563" s="41"/>
      <c r="AA563" s="67"/>
      <c r="AB563" s="42"/>
      <c r="AC563" s="81"/>
      <c r="AD563" s="81"/>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213"/>
      <c r="BI563" s="214"/>
      <c r="BJ563" s="215"/>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98"/>
      <c r="Y564" s="57"/>
      <c r="Z564" s="41"/>
      <c r="AA564" s="67"/>
      <c r="AB564" s="42"/>
      <c r="AC564" s="81"/>
      <c r="AD564" s="81"/>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213"/>
      <c r="BI564" s="214"/>
      <c r="BJ564" s="215"/>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98"/>
      <c r="Y565" s="57"/>
      <c r="Z565" s="41"/>
      <c r="AA565" s="67"/>
      <c r="AB565" s="42"/>
      <c r="AC565" s="81"/>
      <c r="AD565" s="81"/>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213"/>
      <c r="BI565" s="214"/>
      <c r="BJ565" s="215"/>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98"/>
      <c r="Y566" s="57"/>
      <c r="Z566" s="41"/>
      <c r="AA566" s="67"/>
      <c r="AB566" s="42"/>
      <c r="AC566" s="81"/>
      <c r="AD566" s="81"/>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213"/>
      <c r="BI566" s="214"/>
      <c r="BJ566" s="215"/>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98"/>
      <c r="Y567" s="57"/>
      <c r="Z567" s="41"/>
      <c r="AA567" s="67"/>
      <c r="AB567" s="42"/>
      <c r="AC567" s="81"/>
      <c r="AD567" s="81"/>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213"/>
      <c r="BI567" s="214"/>
      <c r="BJ567" s="215"/>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98"/>
      <c r="Y568" s="57"/>
      <c r="Z568" s="41"/>
      <c r="AA568" s="67"/>
      <c r="AB568" s="42"/>
      <c r="AC568" s="81"/>
      <c r="AD568" s="81"/>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213"/>
      <c r="BI568" s="214"/>
      <c r="BJ568" s="215"/>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98"/>
      <c r="Y569" s="57"/>
      <c r="Z569" s="41"/>
      <c r="AA569" s="67"/>
      <c r="AB569" s="42"/>
      <c r="AC569" s="81"/>
      <c r="AD569" s="81"/>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213"/>
      <c r="BI569" s="214"/>
      <c r="BJ569" s="215"/>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98"/>
      <c r="Y570" s="63"/>
      <c r="Z570" s="41"/>
      <c r="AA570" s="67"/>
      <c r="AB570" s="42"/>
      <c r="AC570" s="81"/>
      <c r="AD570" s="81"/>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213"/>
      <c r="BI570" s="214"/>
      <c r="BJ570" s="215"/>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98"/>
      <c r="Y571" s="63"/>
      <c r="Z571" s="41"/>
      <c r="AA571" s="67"/>
      <c r="AB571" s="42"/>
      <c r="AC571" s="81"/>
      <c r="AD571" s="81"/>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213"/>
      <c r="BI571" s="214"/>
      <c r="BJ571" s="215"/>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98"/>
      <c r="Y572" s="63"/>
      <c r="Z572" s="41"/>
      <c r="AA572" s="67"/>
      <c r="AB572" s="42"/>
      <c r="AC572" s="81"/>
      <c r="AD572" s="81"/>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213"/>
      <c r="BI572" s="214"/>
      <c r="BJ572" s="215"/>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98"/>
      <c r="Y573" s="57"/>
      <c r="Z573" s="41"/>
      <c r="AA573" s="67"/>
      <c r="AB573" s="42"/>
      <c r="AC573" s="81"/>
      <c r="AD573" s="81"/>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213"/>
      <c r="BI573" s="214"/>
      <c r="BJ573" s="215"/>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98"/>
      <c r="Y574" s="63"/>
      <c r="Z574" s="41"/>
      <c r="AA574" s="67"/>
      <c r="AB574" s="42"/>
      <c r="AC574" s="81"/>
      <c r="AD574" s="81"/>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213"/>
      <c r="BI574" s="214"/>
      <c r="BJ574" s="215"/>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98"/>
      <c r="Y575" s="63"/>
      <c r="Z575" s="41"/>
      <c r="AA575" s="67"/>
      <c r="AB575" s="42"/>
      <c r="AC575" s="81"/>
      <c r="AD575" s="81"/>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213"/>
      <c r="BI575" s="214"/>
      <c r="BJ575" s="215"/>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98"/>
      <c r="Y576" s="40"/>
      <c r="Z576" s="41"/>
      <c r="AA576" s="67"/>
      <c r="AB576" s="42"/>
      <c r="AC576" s="81"/>
      <c r="AD576" s="81"/>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213"/>
      <c r="BI576" s="214"/>
      <c r="BJ576" s="215"/>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98"/>
      <c r="Y577" s="57"/>
      <c r="Z577" s="41"/>
      <c r="AA577" s="67"/>
      <c r="AB577" s="42"/>
      <c r="AC577" s="81"/>
      <c r="AD577" s="81"/>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213"/>
      <c r="BI577" s="214"/>
      <c r="BJ577" s="215"/>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98"/>
      <c r="Y578" s="57"/>
      <c r="Z578" s="41"/>
      <c r="AA578" s="67"/>
      <c r="AB578" s="42"/>
      <c r="AC578" s="81"/>
      <c r="AD578" s="81"/>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213"/>
      <c r="BI578" s="214"/>
      <c r="BJ578" s="215"/>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98"/>
      <c r="Y579" s="57"/>
      <c r="Z579" s="41"/>
      <c r="AA579" s="67"/>
      <c r="AB579" s="42"/>
      <c r="AC579" s="81"/>
      <c r="AD579" s="81"/>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213"/>
      <c r="BI579" s="214"/>
      <c r="BJ579" s="215"/>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98"/>
      <c r="Y580" s="57"/>
      <c r="Z580" s="41"/>
      <c r="AA580" s="67"/>
      <c r="AB580" s="42"/>
      <c r="AC580" s="81"/>
      <c r="AD580" s="81"/>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213"/>
      <c r="BI580" s="214"/>
      <c r="BJ580" s="215"/>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98"/>
      <c r="Y581" s="57"/>
      <c r="Z581" s="41"/>
      <c r="AA581" s="67"/>
      <c r="AB581" s="42"/>
      <c r="AC581" s="81"/>
      <c r="AD581" s="81"/>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213"/>
      <c r="BI581" s="214"/>
      <c r="BJ581" s="215"/>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98"/>
      <c r="Y582" s="63"/>
      <c r="Z582" s="41"/>
      <c r="AA582" s="67"/>
      <c r="AB582" s="42"/>
      <c r="AC582" s="81"/>
      <c r="AD582" s="81"/>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213"/>
      <c r="BI582" s="214"/>
      <c r="BJ582" s="215"/>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98"/>
      <c r="Y583" s="63"/>
      <c r="Z583" s="41"/>
      <c r="AA583" s="67"/>
      <c r="AB583" s="42"/>
      <c r="AC583" s="81"/>
      <c r="AD583" s="81"/>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213"/>
      <c r="BI583" s="214"/>
      <c r="BJ583" s="215"/>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98"/>
      <c r="Y584" s="63"/>
      <c r="Z584" s="41"/>
      <c r="AA584" s="67"/>
      <c r="AB584" s="42"/>
      <c r="AC584" s="81"/>
      <c r="AD584" s="81"/>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213"/>
      <c r="BI584" s="214"/>
      <c r="BJ584" s="215"/>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98"/>
      <c r="Y585" s="63"/>
      <c r="Z585" s="41"/>
      <c r="AA585" s="67"/>
      <c r="AB585" s="42"/>
      <c r="AC585" s="81"/>
      <c r="AD585" s="81"/>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213"/>
      <c r="BI585" s="214"/>
      <c r="BJ585" s="215"/>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98"/>
      <c r="Y586" s="40"/>
      <c r="Z586" s="41"/>
      <c r="AA586" s="67"/>
      <c r="AB586" s="42"/>
      <c r="AC586" s="81"/>
      <c r="AD586" s="81"/>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213"/>
      <c r="BI586" s="214"/>
      <c r="BJ586" s="215"/>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98"/>
      <c r="Y587" s="57"/>
      <c r="Z587" s="41"/>
      <c r="AA587" s="67"/>
      <c r="AB587" s="42"/>
      <c r="AC587" s="81"/>
      <c r="AD587" s="81"/>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213"/>
      <c r="BI587" s="214"/>
      <c r="BJ587" s="215"/>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98"/>
      <c r="Y588" s="57"/>
      <c r="Z588" s="41"/>
      <c r="AA588" s="67"/>
      <c r="AB588" s="42"/>
      <c r="AC588" s="81"/>
      <c r="AD588" s="81"/>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213"/>
      <c r="BI588" s="214"/>
      <c r="BJ588" s="215"/>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98"/>
      <c r="Y589" s="57"/>
      <c r="Z589" s="41"/>
      <c r="AA589" s="67"/>
      <c r="AB589" s="42"/>
      <c r="AC589" s="81"/>
      <c r="AD589" s="81"/>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213"/>
      <c r="BI589" s="214"/>
      <c r="BJ589" s="215"/>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98"/>
      <c r="Y590" s="57"/>
      <c r="Z590" s="41"/>
      <c r="AA590" s="67"/>
      <c r="AB590" s="42"/>
      <c r="AC590" s="81"/>
      <c r="AD590" s="81"/>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213"/>
      <c r="BI590" s="214"/>
      <c r="BJ590" s="215"/>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98"/>
      <c r="Y591" s="57"/>
      <c r="Z591" s="41"/>
      <c r="AA591" s="67"/>
      <c r="AB591" s="42"/>
      <c r="AC591" s="81"/>
      <c r="AD591" s="81"/>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213"/>
      <c r="BI591" s="214"/>
      <c r="BJ591" s="215"/>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98"/>
      <c r="Y592" s="57"/>
      <c r="Z592" s="41"/>
      <c r="AA592" s="67"/>
      <c r="AB592" s="42"/>
      <c r="AC592" s="81"/>
      <c r="AD592" s="81"/>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213"/>
      <c r="BI592" s="214"/>
      <c r="BJ592" s="215"/>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98"/>
      <c r="Y593" s="57"/>
      <c r="Z593" s="41"/>
      <c r="AA593" s="67"/>
      <c r="AB593" s="42"/>
      <c r="AC593" s="81"/>
      <c r="AD593" s="81"/>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213"/>
      <c r="BI593" s="214"/>
      <c r="BJ593" s="215"/>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98"/>
      <c r="Y594" s="57"/>
      <c r="Z594" s="41"/>
      <c r="AA594" s="67"/>
      <c r="AB594" s="42"/>
      <c r="AC594" s="81"/>
      <c r="AD594" s="81"/>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213"/>
      <c r="BI594" s="214"/>
      <c r="BJ594" s="215"/>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98"/>
      <c r="Y595" s="57"/>
      <c r="Z595" s="41"/>
      <c r="AA595" s="67"/>
      <c r="AB595" s="42"/>
      <c r="AC595" s="81"/>
      <c r="AD595" s="81"/>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213"/>
      <c r="BI595" s="214"/>
      <c r="BJ595" s="215"/>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98"/>
      <c r="Y596" s="57"/>
      <c r="Z596" s="41"/>
      <c r="AA596" s="67"/>
      <c r="AB596" s="42"/>
      <c r="AC596" s="81"/>
      <c r="AD596" s="81"/>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213"/>
      <c r="BI596" s="214"/>
      <c r="BJ596" s="215"/>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98"/>
      <c r="Y597" s="57"/>
      <c r="Z597" s="41"/>
      <c r="AA597" s="67"/>
      <c r="AB597" s="42"/>
      <c r="AC597" s="81"/>
      <c r="AD597" s="81"/>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213"/>
      <c r="BI597" s="214"/>
      <c r="BJ597" s="215"/>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98"/>
      <c r="Y598" s="57"/>
      <c r="Z598" s="41"/>
      <c r="AA598" s="67"/>
      <c r="AB598" s="42"/>
      <c r="AC598" s="81"/>
      <c r="AD598" s="81"/>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213"/>
      <c r="BI598" s="214"/>
      <c r="BJ598" s="215"/>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99"/>
      <c r="Y599" s="62"/>
      <c r="Z599" s="41"/>
      <c r="AA599" s="67"/>
      <c r="AB599" s="42"/>
      <c r="AC599" s="81"/>
      <c r="AD599" s="81"/>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213"/>
      <c r="BI599" s="214"/>
      <c r="BJ599" s="215"/>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99"/>
      <c r="Y600" s="62"/>
      <c r="Z600" s="41"/>
      <c r="AA600" s="67"/>
      <c r="AB600" s="42"/>
      <c r="AC600" s="81"/>
      <c r="AD600" s="81"/>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213"/>
      <c r="BI600" s="214"/>
      <c r="BJ600" s="215"/>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98"/>
      <c r="Y601" s="57"/>
      <c r="Z601" s="41"/>
      <c r="AA601" s="67"/>
      <c r="AB601" s="42"/>
      <c r="AC601" s="81"/>
      <c r="AD601" s="81"/>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213"/>
      <c r="BI601" s="214"/>
      <c r="BJ601" s="215"/>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98"/>
      <c r="Y602" s="57"/>
      <c r="Z602" s="41"/>
      <c r="AA602" s="67"/>
      <c r="AB602" s="42"/>
      <c r="AC602" s="81"/>
      <c r="AD602" s="81"/>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213"/>
      <c r="BI602" s="214"/>
      <c r="BJ602" s="215"/>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98"/>
      <c r="Y603" s="57"/>
      <c r="Z603" s="41"/>
      <c r="AA603" s="67"/>
      <c r="AB603" s="42"/>
      <c r="AC603" s="81"/>
      <c r="AD603" s="81"/>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213"/>
      <c r="BI603" s="214"/>
      <c r="BJ603" s="215"/>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98"/>
      <c r="Y604" s="57"/>
      <c r="Z604" s="41"/>
      <c r="AA604" s="67"/>
      <c r="AB604" s="42"/>
      <c r="AC604" s="81"/>
      <c r="AD604" s="81"/>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213"/>
      <c r="BI604" s="214"/>
      <c r="BJ604" s="215"/>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98"/>
      <c r="Y605" s="57"/>
      <c r="Z605" s="41"/>
      <c r="AA605" s="67"/>
      <c r="AB605" s="42"/>
      <c r="AC605" s="81"/>
      <c r="AD605" s="81"/>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213"/>
      <c r="BI605" s="214"/>
      <c r="BJ605" s="215"/>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98"/>
      <c r="Y606" s="40"/>
      <c r="Z606" s="41"/>
      <c r="AA606" s="67"/>
      <c r="AB606" s="42"/>
      <c r="AC606" s="81"/>
      <c r="AD606" s="81"/>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213"/>
      <c r="BI606" s="214"/>
      <c r="BJ606" s="215"/>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98"/>
      <c r="Y607" s="48"/>
      <c r="Z607" s="41"/>
      <c r="AA607" s="67"/>
      <c r="AB607" s="42"/>
      <c r="AC607" s="81"/>
      <c r="AD607" s="81"/>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213"/>
      <c r="BI607" s="214"/>
      <c r="BJ607" s="215"/>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98"/>
      <c r="Y608" s="40"/>
      <c r="Z608" s="41"/>
      <c r="AA608" s="67"/>
      <c r="AB608" s="42"/>
      <c r="AC608" s="81"/>
      <c r="AD608" s="81"/>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213"/>
      <c r="BI608" s="214"/>
      <c r="BJ608" s="215"/>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98"/>
      <c r="Y609" s="57"/>
      <c r="Z609" s="41"/>
      <c r="AA609" s="67"/>
      <c r="AB609" s="42"/>
      <c r="AC609" s="81"/>
      <c r="AD609" s="81"/>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213"/>
      <c r="BI609" s="214"/>
      <c r="BJ609" s="215"/>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98"/>
      <c r="Y610" s="57"/>
      <c r="Z610" s="41"/>
      <c r="AA610" s="67"/>
      <c r="AB610" s="42"/>
      <c r="AC610" s="81"/>
      <c r="AD610" s="81"/>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213"/>
      <c r="BI610" s="214"/>
      <c r="BJ610" s="215"/>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98"/>
      <c r="Y611" s="57"/>
      <c r="Z611" s="41"/>
      <c r="AA611" s="67"/>
      <c r="AB611" s="42"/>
      <c r="AC611" s="81"/>
      <c r="AD611" s="81"/>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213"/>
      <c r="BI611" s="214"/>
      <c r="BJ611" s="215"/>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98"/>
      <c r="Y612" s="57"/>
      <c r="Z612" s="41"/>
      <c r="AA612" s="67"/>
      <c r="AB612" s="42"/>
      <c r="AC612" s="81"/>
      <c r="AD612" s="81"/>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213"/>
      <c r="BI612" s="214"/>
      <c r="BJ612" s="215"/>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98"/>
      <c r="Y613" s="57"/>
      <c r="Z613" s="41"/>
      <c r="AA613" s="67"/>
      <c r="AB613" s="42"/>
      <c r="AC613" s="81"/>
      <c r="AD613" s="81"/>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213"/>
      <c r="BI613" s="214"/>
      <c r="BJ613" s="215"/>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98"/>
      <c r="Y614" s="57"/>
      <c r="Z614" s="41"/>
      <c r="AA614" s="67"/>
      <c r="AB614" s="42"/>
      <c r="AC614" s="81"/>
      <c r="AD614" s="81"/>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213"/>
      <c r="BI614" s="214"/>
      <c r="BJ614" s="215"/>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98"/>
      <c r="Y615" s="57"/>
      <c r="Z615" s="41"/>
      <c r="AA615" s="67"/>
      <c r="AB615" s="42"/>
      <c r="AC615" s="81"/>
      <c r="AD615" s="81"/>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213"/>
      <c r="BI615" s="214"/>
      <c r="BJ615" s="215"/>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98"/>
      <c r="Y616" s="57"/>
      <c r="Z616" s="41"/>
      <c r="AA616" s="67"/>
      <c r="AB616" s="42"/>
      <c r="AC616" s="81"/>
      <c r="AD616" s="81"/>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213"/>
      <c r="BI616" s="214"/>
      <c r="BJ616" s="215"/>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98"/>
      <c r="Y617" s="57"/>
      <c r="Z617" s="41"/>
      <c r="AA617" s="67"/>
      <c r="AB617" s="42"/>
      <c r="AC617" s="81"/>
      <c r="AD617" s="81"/>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213"/>
      <c r="BI617" s="214"/>
      <c r="BJ617" s="215"/>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98"/>
      <c r="Y618" s="57"/>
      <c r="Z618" s="41"/>
      <c r="AA618" s="67"/>
      <c r="AB618" s="42"/>
      <c r="AC618" s="81"/>
      <c r="AD618" s="81"/>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213"/>
      <c r="BI618" s="214"/>
      <c r="BJ618" s="215"/>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98"/>
      <c r="Y619" s="57"/>
      <c r="Z619" s="41"/>
      <c r="AA619" s="67"/>
      <c r="AB619" s="42"/>
      <c r="AC619" s="81"/>
      <c r="AD619" s="81"/>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213"/>
      <c r="BI619" s="214"/>
      <c r="BJ619" s="215"/>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98"/>
      <c r="Y620" s="57"/>
      <c r="Z620" s="41"/>
      <c r="AA620" s="67"/>
      <c r="AB620" s="42"/>
      <c r="AC620" s="81"/>
      <c r="AD620" s="81"/>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213"/>
      <c r="BI620" s="214"/>
      <c r="BJ620" s="215"/>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98"/>
      <c r="Y621" s="57"/>
      <c r="Z621" s="41"/>
      <c r="AA621" s="67"/>
      <c r="AB621" s="42"/>
      <c r="AC621" s="81"/>
      <c r="AD621" s="81"/>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213"/>
      <c r="BI621" s="214"/>
      <c r="BJ621" s="215"/>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98"/>
      <c r="Y622" s="57"/>
      <c r="Z622" s="41"/>
      <c r="AA622" s="67"/>
      <c r="AB622" s="42"/>
      <c r="AC622" s="81"/>
      <c r="AD622" s="81"/>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213"/>
      <c r="BI622" s="214"/>
      <c r="BJ622" s="215"/>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98"/>
      <c r="Y623" s="57"/>
      <c r="Z623" s="41"/>
      <c r="AA623" s="67"/>
      <c r="AB623" s="42"/>
      <c r="AC623" s="81"/>
      <c r="AD623" s="81"/>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213"/>
      <c r="BI623" s="214"/>
      <c r="BJ623" s="215"/>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98"/>
      <c r="Y624" s="57"/>
      <c r="Z624" s="41"/>
      <c r="AA624" s="67"/>
      <c r="AB624" s="42"/>
      <c r="AC624" s="81"/>
      <c r="AD624" s="81"/>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213"/>
      <c r="BI624" s="214"/>
      <c r="BJ624" s="215"/>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98"/>
      <c r="Y625" s="57"/>
      <c r="Z625" s="41"/>
      <c r="AA625" s="67"/>
      <c r="AB625" s="42"/>
      <c r="AC625" s="81"/>
      <c r="AD625" s="81"/>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213"/>
      <c r="BI625" s="214"/>
      <c r="BJ625" s="215"/>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98"/>
      <c r="Y626" s="57"/>
      <c r="Z626" s="41"/>
      <c r="AA626" s="67"/>
      <c r="AB626" s="42"/>
      <c r="AC626" s="81"/>
      <c r="AD626" s="81"/>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213"/>
      <c r="BI626" s="214"/>
      <c r="BJ626" s="215"/>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98"/>
      <c r="Y627" s="57"/>
      <c r="Z627" s="41"/>
      <c r="AA627" s="67"/>
      <c r="AB627" s="42"/>
      <c r="AC627" s="81"/>
      <c r="AD627" s="81"/>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213"/>
      <c r="BI627" s="214"/>
      <c r="BJ627" s="215"/>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98"/>
      <c r="Y628" s="57"/>
      <c r="Z628" s="41"/>
      <c r="AA628" s="67"/>
      <c r="AB628" s="42"/>
      <c r="AC628" s="81"/>
      <c r="AD628" s="81"/>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213"/>
      <c r="BI628" s="214"/>
      <c r="BJ628" s="215"/>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98"/>
      <c r="Y629" s="57"/>
      <c r="Z629" s="41"/>
      <c r="AA629" s="67"/>
      <c r="AB629" s="42"/>
      <c r="AC629" s="81"/>
      <c r="AD629" s="81"/>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213"/>
      <c r="BI629" s="214"/>
      <c r="BJ629" s="215"/>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98"/>
      <c r="Y630" s="57"/>
      <c r="Z630" s="41"/>
      <c r="AA630" s="67"/>
      <c r="AB630" s="42"/>
      <c r="AC630" s="81"/>
      <c r="AD630" s="81"/>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213"/>
      <c r="BI630" s="214"/>
      <c r="BJ630" s="215"/>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98"/>
      <c r="Y631" s="40"/>
      <c r="Z631" s="41"/>
      <c r="AA631" s="67"/>
      <c r="AB631" s="42"/>
      <c r="AC631" s="81"/>
      <c r="AD631" s="81"/>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213"/>
      <c r="BI631" s="214"/>
      <c r="BJ631" s="215"/>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98"/>
      <c r="Y632" s="57"/>
      <c r="Z632" s="41"/>
      <c r="AA632" s="67"/>
      <c r="AB632" s="42"/>
      <c r="AC632" s="81"/>
      <c r="AD632" s="81"/>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213"/>
      <c r="BI632" s="214"/>
      <c r="BJ632" s="215"/>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98"/>
      <c r="Y633" s="57"/>
      <c r="Z633" s="41"/>
      <c r="AA633" s="67"/>
      <c r="AB633" s="42"/>
      <c r="AC633" s="81"/>
      <c r="AD633" s="81"/>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213"/>
      <c r="BI633" s="214"/>
      <c r="BJ633" s="215"/>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98"/>
      <c r="Y634" s="57"/>
      <c r="Z634" s="41"/>
      <c r="AA634" s="67"/>
      <c r="AB634" s="42"/>
      <c r="AC634" s="81"/>
      <c r="AD634" s="81"/>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213"/>
      <c r="BI634" s="214"/>
      <c r="BJ634" s="215"/>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98"/>
      <c r="Y635" s="57"/>
      <c r="Z635" s="41"/>
      <c r="AA635" s="67"/>
      <c r="AB635" s="42"/>
      <c r="AC635" s="81"/>
      <c r="AD635" s="81"/>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213"/>
      <c r="BI635" s="214"/>
      <c r="BJ635" s="215"/>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98"/>
      <c r="Y636" s="57"/>
      <c r="Z636" s="41"/>
      <c r="AA636" s="67"/>
      <c r="AB636" s="42"/>
      <c r="AC636" s="81"/>
      <c r="AD636" s="81"/>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213"/>
      <c r="BI636" s="214"/>
      <c r="BJ636" s="215"/>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98"/>
      <c r="Y637" s="57"/>
      <c r="Z637" s="41"/>
      <c r="AA637" s="67"/>
      <c r="AB637" s="42"/>
      <c r="AC637" s="81"/>
      <c r="AD637" s="81"/>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213"/>
      <c r="BI637" s="214"/>
      <c r="BJ637" s="215"/>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98"/>
      <c r="Y638" s="57"/>
      <c r="Z638" s="41"/>
      <c r="AA638" s="67"/>
      <c r="AB638" s="42"/>
      <c r="AC638" s="81"/>
      <c r="AD638" s="81"/>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213"/>
      <c r="BI638" s="214"/>
      <c r="BJ638" s="215"/>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98"/>
      <c r="Y639" s="57"/>
      <c r="Z639" s="41"/>
      <c r="AA639" s="67"/>
      <c r="AB639" s="42"/>
      <c r="AC639" s="81"/>
      <c r="AD639" s="81"/>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213"/>
      <c r="BI639" s="214"/>
      <c r="BJ639" s="215"/>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98"/>
      <c r="Y640" s="57"/>
      <c r="Z640" s="41"/>
      <c r="AA640" s="67"/>
      <c r="AB640" s="42"/>
      <c r="AC640" s="81"/>
      <c r="AD640" s="81"/>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213"/>
      <c r="BI640" s="214"/>
      <c r="BJ640" s="215"/>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98"/>
      <c r="Y641" s="57"/>
      <c r="Z641" s="41"/>
      <c r="AA641" s="67"/>
      <c r="AB641" s="42"/>
      <c r="AC641" s="81"/>
      <c r="AD641" s="81"/>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213"/>
      <c r="BI641" s="214"/>
      <c r="BJ641" s="215"/>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98"/>
      <c r="Y642" s="57"/>
      <c r="Z642" s="41"/>
      <c r="AA642" s="67"/>
      <c r="AB642" s="42"/>
      <c r="AC642" s="81"/>
      <c r="AD642" s="81"/>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213"/>
      <c r="BI642" s="214"/>
      <c r="BJ642" s="215"/>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98"/>
      <c r="Y643" s="40"/>
      <c r="Z643" s="41"/>
      <c r="AA643" s="67"/>
      <c r="AB643" s="42"/>
      <c r="AC643" s="81"/>
      <c r="AD643" s="81"/>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213"/>
      <c r="BI643" s="214"/>
      <c r="BJ643" s="215"/>
    </row>
    <row r="644" spans="1:62" ht="15">
      <c r="A644" s="31"/>
      <c r="B644" s="31"/>
      <c r="C644" s="32"/>
      <c r="D644" s="79"/>
      <c r="E644" s="11"/>
      <c r="F644" s="33"/>
      <c r="G644" s="33"/>
      <c r="H644" s="53"/>
      <c r="I644" s="32"/>
      <c r="J644" s="80"/>
      <c r="K644" s="33"/>
      <c r="L644" s="33"/>
      <c r="M644" s="33"/>
      <c r="N644" s="34"/>
      <c r="O644" s="35"/>
      <c r="P644" s="36"/>
      <c r="Q644" s="37"/>
      <c r="R644" s="16"/>
      <c r="S644" s="17"/>
      <c r="T644" s="16"/>
      <c r="U644" s="17"/>
      <c r="V644" s="38"/>
      <c r="W644" s="73"/>
      <c r="X644" s="98"/>
      <c r="Y644" s="40"/>
      <c r="Z644" s="41"/>
      <c r="AA644" s="67"/>
      <c r="AB644" s="42"/>
      <c r="AC644" s="81"/>
      <c r="AD644" s="81"/>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213"/>
      <c r="BI644" s="214"/>
      <c r="BJ644" s="215"/>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98"/>
      <c r="Y645" s="40"/>
      <c r="Z645" s="41"/>
      <c r="AA645" s="67"/>
      <c r="AB645" s="42"/>
      <c r="AC645" s="81"/>
      <c r="AD645" s="81"/>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213"/>
      <c r="BI645" s="214"/>
      <c r="BJ645" s="215"/>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98"/>
      <c r="Y646" s="57"/>
      <c r="Z646" s="41"/>
      <c r="AA646" s="67"/>
      <c r="AB646" s="42"/>
      <c r="AC646" s="81"/>
      <c r="AD646" s="81"/>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213"/>
      <c r="BI646" s="214"/>
      <c r="BJ646" s="215"/>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98"/>
      <c r="Y647" s="57"/>
      <c r="Z647" s="41"/>
      <c r="AA647" s="67"/>
      <c r="AB647" s="42"/>
      <c r="AC647" s="81"/>
      <c r="AD647" s="81"/>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213"/>
      <c r="BI647" s="214"/>
      <c r="BJ647" s="215"/>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98"/>
      <c r="Y648" s="57"/>
      <c r="Z648" s="41"/>
      <c r="AA648" s="67"/>
      <c r="AB648" s="42"/>
      <c r="AC648" s="81"/>
      <c r="AD648" s="81"/>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213"/>
      <c r="BI648" s="214"/>
      <c r="BJ648" s="215"/>
    </row>
    <row r="649" spans="1:62" ht="15">
      <c r="A649" s="31"/>
      <c r="B649" s="31"/>
      <c r="C649" s="32"/>
      <c r="D649" s="32"/>
      <c r="E649" s="11"/>
      <c r="F649" s="33"/>
      <c r="G649" s="33"/>
      <c r="H649" s="94"/>
      <c r="I649" s="32"/>
      <c r="J649" s="33"/>
      <c r="K649" s="33"/>
      <c r="L649" s="33"/>
      <c r="M649" s="33"/>
      <c r="N649" s="34"/>
      <c r="O649" s="35"/>
      <c r="P649" s="36"/>
      <c r="Q649" s="37"/>
      <c r="R649" s="16"/>
      <c r="S649" s="17"/>
      <c r="T649" s="16"/>
      <c r="U649" s="17"/>
      <c r="V649" s="38"/>
      <c r="W649" s="73"/>
      <c r="X649" s="98"/>
      <c r="Y649" s="21"/>
      <c r="Z649" s="41"/>
      <c r="AA649" s="67"/>
      <c r="AB649" s="42"/>
      <c r="AC649" s="81"/>
      <c r="AD649" s="81"/>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213"/>
      <c r="BI649" s="214"/>
      <c r="BJ649" s="215"/>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98"/>
      <c r="Y650" s="57"/>
      <c r="Z650" s="41"/>
      <c r="AA650" s="67"/>
      <c r="AB650" s="42"/>
      <c r="AC650" s="81"/>
      <c r="AD650" s="81"/>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213"/>
      <c r="BI650" s="214"/>
      <c r="BJ650" s="215"/>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98"/>
      <c r="Y651" s="57"/>
      <c r="Z651" s="41"/>
      <c r="AA651" s="67"/>
      <c r="AB651" s="42"/>
      <c r="AC651" s="81"/>
      <c r="AD651" s="81"/>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213"/>
      <c r="BI651" s="214"/>
      <c r="BJ651" s="215"/>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98"/>
      <c r="Y652" s="57"/>
      <c r="Z652" s="41"/>
      <c r="AA652" s="67"/>
      <c r="AB652" s="42"/>
      <c r="AC652" s="81"/>
      <c r="AD652" s="81"/>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213"/>
      <c r="BI652" s="214"/>
      <c r="BJ652" s="215"/>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98"/>
      <c r="Y653" s="57"/>
      <c r="Z653" s="41"/>
      <c r="AA653" s="67"/>
      <c r="AB653" s="42"/>
      <c r="AC653" s="81"/>
      <c r="AD653" s="81"/>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213"/>
      <c r="BI653" s="214"/>
      <c r="BJ653" s="215"/>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98"/>
      <c r="Y654" s="57"/>
      <c r="Z654" s="41"/>
      <c r="AA654" s="67"/>
      <c r="AB654" s="42"/>
      <c r="AC654" s="81"/>
      <c r="AD654" s="81"/>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213"/>
      <c r="BI654" s="214"/>
      <c r="BJ654" s="215"/>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98"/>
      <c r="Y655" s="57"/>
      <c r="Z655" s="41"/>
      <c r="AA655" s="67"/>
      <c r="AB655" s="42"/>
      <c r="AC655" s="81"/>
      <c r="AD655" s="81"/>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213"/>
      <c r="BI655" s="214"/>
      <c r="BJ655" s="215"/>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98"/>
      <c r="Y656" s="57"/>
      <c r="Z656" s="41"/>
      <c r="AA656" s="67"/>
      <c r="AB656" s="42"/>
      <c r="AC656" s="81"/>
      <c r="AD656" s="81"/>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213"/>
      <c r="BI656" s="214"/>
      <c r="BJ656" s="215"/>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98"/>
      <c r="Y657" s="57"/>
      <c r="Z657" s="41"/>
      <c r="AA657" s="67"/>
      <c r="AB657" s="42"/>
      <c r="AC657" s="81"/>
      <c r="AD657" s="81"/>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213"/>
      <c r="BI657" s="214"/>
      <c r="BJ657" s="215"/>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98"/>
      <c r="Y658" s="57"/>
      <c r="Z658" s="41"/>
      <c r="AA658" s="67"/>
      <c r="AB658" s="42"/>
      <c r="AC658" s="81"/>
      <c r="AD658" s="81"/>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213"/>
      <c r="BI658" s="214"/>
      <c r="BJ658" s="215"/>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98"/>
      <c r="Y659" s="57"/>
      <c r="Z659" s="41"/>
      <c r="AA659" s="67"/>
      <c r="AB659" s="42"/>
      <c r="AC659" s="81"/>
      <c r="AD659" s="81"/>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213"/>
      <c r="BI659" s="214"/>
      <c r="BJ659" s="215"/>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98"/>
      <c r="Y660" s="57"/>
      <c r="Z660" s="41"/>
      <c r="AA660" s="67"/>
      <c r="AB660" s="42"/>
      <c r="AC660" s="81"/>
      <c r="AD660" s="81"/>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213"/>
      <c r="BI660" s="214"/>
      <c r="BJ660" s="215"/>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98"/>
      <c r="Y661" s="57"/>
      <c r="Z661" s="41"/>
      <c r="AA661" s="67"/>
      <c r="AB661" s="42"/>
      <c r="AC661" s="81"/>
      <c r="AD661" s="81"/>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213"/>
      <c r="BI661" s="214"/>
      <c r="BJ661" s="215"/>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98"/>
      <c r="Y662" s="57"/>
      <c r="Z662" s="41"/>
      <c r="AA662" s="67"/>
      <c r="AB662" s="42"/>
      <c r="AC662" s="81"/>
      <c r="AD662" s="81"/>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213"/>
      <c r="BI662" s="214"/>
      <c r="BJ662" s="215"/>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98"/>
      <c r="Y663" s="57"/>
      <c r="Z663" s="41"/>
      <c r="AA663" s="67"/>
      <c r="AB663" s="42"/>
      <c r="AC663" s="81"/>
      <c r="AD663" s="81"/>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213"/>
      <c r="BI663" s="214"/>
      <c r="BJ663" s="215"/>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98"/>
      <c r="Y664" s="57"/>
      <c r="Z664" s="41"/>
      <c r="AA664" s="67"/>
      <c r="AB664" s="42"/>
      <c r="AC664" s="81"/>
      <c r="AD664" s="81"/>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213"/>
      <c r="BI664" s="214"/>
      <c r="BJ664" s="215"/>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98"/>
      <c r="Y665" s="57"/>
      <c r="Z665" s="41"/>
      <c r="AA665" s="67"/>
      <c r="AB665" s="42"/>
      <c r="AC665" s="81"/>
      <c r="AD665" s="81"/>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213"/>
      <c r="BI665" s="214"/>
      <c r="BJ665" s="215"/>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98"/>
      <c r="Y666" s="40"/>
      <c r="Z666" s="41"/>
      <c r="AA666" s="67"/>
      <c r="AB666" s="42"/>
      <c r="AC666" s="81"/>
      <c r="AD666" s="81"/>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213"/>
      <c r="BI666" s="214"/>
      <c r="BJ666" s="215"/>
    </row>
    <row r="667" spans="1:62" ht="15">
      <c r="A667" s="31"/>
      <c r="B667" s="31"/>
      <c r="C667" s="32"/>
      <c r="D667" s="79"/>
      <c r="E667" s="11"/>
      <c r="F667" s="33"/>
      <c r="G667" s="33"/>
      <c r="H667" s="53"/>
      <c r="I667" s="32"/>
      <c r="J667" s="80"/>
      <c r="K667" s="33"/>
      <c r="L667" s="33"/>
      <c r="M667" s="33"/>
      <c r="N667" s="34"/>
      <c r="O667" s="35"/>
      <c r="P667" s="34"/>
      <c r="Q667" s="37"/>
      <c r="R667" s="55"/>
      <c r="S667" s="56"/>
      <c r="T667" s="16"/>
      <c r="U667" s="17"/>
      <c r="V667" s="38"/>
      <c r="W667" s="73"/>
      <c r="X667" s="98"/>
      <c r="Y667" s="40"/>
      <c r="Z667" s="41"/>
      <c r="AA667" s="67"/>
      <c r="AB667" s="42"/>
      <c r="AC667" s="81"/>
      <c r="AD667" s="81"/>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213"/>
      <c r="BI667" s="214"/>
      <c r="BJ667" s="215"/>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98"/>
      <c r="Y668" s="40"/>
      <c r="Z668" s="41"/>
      <c r="AA668" s="67"/>
      <c r="AB668" s="42"/>
      <c r="AC668" s="81"/>
      <c r="AD668" s="81"/>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213"/>
      <c r="BI668" s="214"/>
      <c r="BJ668" s="215"/>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98"/>
      <c r="Y669" s="57"/>
      <c r="Z669" s="41"/>
      <c r="AA669" s="67"/>
      <c r="AB669" s="42"/>
      <c r="AC669" s="81"/>
      <c r="AD669" s="81"/>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213"/>
      <c r="BI669" s="214"/>
      <c r="BJ669" s="215"/>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98"/>
      <c r="Y670" s="57"/>
      <c r="Z670" s="41"/>
      <c r="AA670" s="67"/>
      <c r="AB670" s="42"/>
      <c r="AC670" s="81"/>
      <c r="AD670" s="81"/>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213"/>
      <c r="BI670" s="214"/>
      <c r="BJ670" s="215"/>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98"/>
      <c r="Y671" s="57"/>
      <c r="Z671" s="41"/>
      <c r="AA671" s="67"/>
      <c r="AB671" s="42"/>
      <c r="AC671" s="81"/>
      <c r="AD671" s="81"/>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213"/>
      <c r="BI671" s="214"/>
      <c r="BJ671" s="215"/>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98"/>
      <c r="Y672" s="40"/>
      <c r="Z672" s="41"/>
      <c r="AA672" s="67"/>
      <c r="AB672" s="42"/>
      <c r="AC672" s="81"/>
      <c r="AD672" s="81"/>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213"/>
      <c r="BI672" s="214"/>
      <c r="BJ672" s="215"/>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98"/>
      <c r="Y673" s="57"/>
      <c r="Z673" s="41"/>
      <c r="AA673" s="67"/>
      <c r="AB673" s="42"/>
      <c r="AC673" s="81"/>
      <c r="AD673" s="81"/>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213"/>
      <c r="BI673" s="214"/>
      <c r="BJ673" s="215"/>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98"/>
      <c r="Y674" s="57"/>
      <c r="Z674" s="41"/>
      <c r="AA674" s="67"/>
      <c r="AB674" s="42"/>
      <c r="AC674" s="81"/>
      <c r="AD674" s="81"/>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213"/>
      <c r="BI674" s="214"/>
      <c r="BJ674" s="215"/>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98"/>
      <c r="Y675" s="57"/>
      <c r="Z675" s="41"/>
      <c r="AA675" s="67"/>
      <c r="AB675" s="42"/>
      <c r="AC675" s="81"/>
      <c r="AD675" s="81"/>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213"/>
      <c r="BI675" s="214"/>
      <c r="BJ675" s="215"/>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98"/>
      <c r="Y676" s="57"/>
      <c r="Z676" s="41"/>
      <c r="AA676" s="67"/>
      <c r="AB676" s="42"/>
      <c r="AC676" s="81"/>
      <c r="AD676" s="81"/>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213"/>
      <c r="BI676" s="214"/>
      <c r="BJ676" s="215"/>
    </row>
    <row r="677" spans="1:62" ht="15">
      <c r="A677" s="31"/>
      <c r="B677" s="31"/>
      <c r="C677" s="32"/>
      <c r="D677" s="32"/>
      <c r="E677" s="11"/>
      <c r="F677" s="33"/>
      <c r="G677" s="33"/>
      <c r="H677" s="94"/>
      <c r="I677" s="32"/>
      <c r="J677" s="33"/>
      <c r="K677" s="33"/>
      <c r="L677" s="33"/>
      <c r="M677" s="33"/>
      <c r="N677" s="34"/>
      <c r="O677" s="35"/>
      <c r="P677" s="36"/>
      <c r="Q677" s="37"/>
      <c r="R677" s="16"/>
      <c r="S677" s="17"/>
      <c r="T677" s="16"/>
      <c r="U677" s="17"/>
      <c r="V677" s="38"/>
      <c r="W677" s="73"/>
      <c r="X677" s="98"/>
      <c r="Y677" s="21"/>
      <c r="Z677" s="41"/>
      <c r="AA677" s="67"/>
      <c r="AB677" s="42"/>
      <c r="AC677" s="81"/>
      <c r="AD677" s="81"/>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213"/>
      <c r="BI677" s="214"/>
      <c r="BJ677" s="215"/>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98"/>
      <c r="Y678" s="40"/>
      <c r="Z678" s="41"/>
      <c r="AA678" s="67"/>
      <c r="AB678" s="42"/>
      <c r="AC678" s="81"/>
      <c r="AD678" s="81"/>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213"/>
      <c r="BI678" s="214"/>
      <c r="BJ678" s="215"/>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98"/>
      <c r="Y679" s="57"/>
      <c r="Z679" s="41"/>
      <c r="AA679" s="67"/>
      <c r="AB679" s="42"/>
      <c r="AC679" s="81"/>
      <c r="AD679" s="81"/>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213"/>
      <c r="BI679" s="214"/>
      <c r="BJ679" s="215"/>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98"/>
      <c r="Y680" s="57"/>
      <c r="Z680" s="41"/>
      <c r="AA680" s="67"/>
      <c r="AB680" s="42"/>
      <c r="AC680" s="81"/>
      <c r="AD680" s="81"/>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213"/>
      <c r="BI680" s="214"/>
      <c r="BJ680" s="215"/>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98"/>
      <c r="Y681" s="57"/>
      <c r="Z681" s="41"/>
      <c r="AA681" s="67"/>
      <c r="AB681" s="42"/>
      <c r="AC681" s="81"/>
      <c r="AD681" s="81"/>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213"/>
      <c r="BI681" s="214"/>
      <c r="BJ681" s="215"/>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98"/>
      <c r="Y682" s="40"/>
      <c r="Z682" s="41"/>
      <c r="AA682" s="67"/>
      <c r="AB682" s="42"/>
      <c r="AC682" s="81"/>
      <c r="AD682" s="81"/>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213"/>
      <c r="BI682" s="214"/>
      <c r="BJ682" s="215"/>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98"/>
      <c r="Y683" s="57"/>
      <c r="Z683" s="41"/>
      <c r="AA683" s="67"/>
      <c r="AB683" s="42"/>
      <c r="AC683" s="81"/>
      <c r="AD683" s="81"/>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213"/>
      <c r="BI683" s="214"/>
      <c r="BJ683" s="215"/>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98"/>
      <c r="Y684" s="57"/>
      <c r="Z684" s="41"/>
      <c r="AA684" s="67"/>
      <c r="AB684" s="42"/>
      <c r="AC684" s="81"/>
      <c r="AD684" s="81"/>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213"/>
      <c r="BI684" s="214"/>
      <c r="BJ684" s="215"/>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98"/>
      <c r="Y685" s="57"/>
      <c r="Z685" s="41"/>
      <c r="AA685" s="67"/>
      <c r="AB685" s="42"/>
      <c r="AC685" s="81"/>
      <c r="AD685" s="81"/>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213"/>
      <c r="BI685" s="214"/>
      <c r="BJ685" s="215"/>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98"/>
      <c r="Y686" s="40"/>
      <c r="Z686" s="41"/>
      <c r="AA686" s="67"/>
      <c r="AB686" s="42"/>
      <c r="AC686" s="81"/>
      <c r="AD686" s="81"/>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213"/>
      <c r="BI686" s="214"/>
      <c r="BJ686" s="215"/>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98"/>
      <c r="Y687" s="57"/>
      <c r="Z687" s="41"/>
      <c r="AA687" s="67"/>
      <c r="AB687" s="42"/>
      <c r="AC687" s="81"/>
      <c r="AD687" s="81"/>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213"/>
      <c r="BI687" s="214"/>
      <c r="BJ687" s="215"/>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98"/>
      <c r="Y688" s="57"/>
      <c r="Z688" s="41"/>
      <c r="AA688" s="67"/>
      <c r="AB688" s="42"/>
      <c r="AC688" s="81"/>
      <c r="AD688" s="81"/>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213"/>
      <c r="BI688" s="214"/>
      <c r="BJ688" s="215"/>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98"/>
      <c r="Y689" s="57"/>
      <c r="Z689" s="41"/>
      <c r="AA689" s="67"/>
      <c r="AB689" s="42"/>
      <c r="AC689" s="81"/>
      <c r="AD689" s="81"/>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213"/>
      <c r="BI689" s="214"/>
      <c r="BJ689" s="215"/>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98"/>
      <c r="Y690" s="57"/>
      <c r="Z690" s="41"/>
      <c r="AA690" s="67"/>
      <c r="AB690" s="42"/>
      <c r="AC690" s="81"/>
      <c r="AD690" s="81"/>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213"/>
      <c r="BI690" s="214"/>
      <c r="BJ690" s="215"/>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98"/>
      <c r="Y691" s="57"/>
      <c r="Z691" s="41"/>
      <c r="AA691" s="67"/>
      <c r="AB691" s="42"/>
      <c r="AC691" s="81"/>
      <c r="AD691" s="81"/>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213"/>
      <c r="BI691" s="214"/>
      <c r="BJ691" s="215"/>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98"/>
      <c r="Y692" s="57"/>
      <c r="Z692" s="41"/>
      <c r="AA692" s="67"/>
      <c r="AB692" s="42"/>
      <c r="AC692" s="81"/>
      <c r="AD692" s="81"/>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213"/>
      <c r="BI692" s="214"/>
      <c r="BJ692" s="215"/>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98"/>
      <c r="Y693" s="57"/>
      <c r="Z693" s="41"/>
      <c r="AA693" s="67"/>
      <c r="AB693" s="42"/>
      <c r="AC693" s="81"/>
      <c r="AD693" s="81"/>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213"/>
      <c r="BI693" s="214"/>
      <c r="BJ693" s="215"/>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98"/>
      <c r="Y694" s="57"/>
      <c r="Z694" s="41"/>
      <c r="AA694" s="67"/>
      <c r="AB694" s="42"/>
      <c r="AC694" s="81"/>
      <c r="AD694" s="81"/>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213"/>
      <c r="BI694" s="214"/>
      <c r="BJ694" s="215"/>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98"/>
      <c r="Y695" s="57"/>
      <c r="Z695" s="41"/>
      <c r="AA695" s="67"/>
      <c r="AB695" s="42"/>
      <c r="AC695" s="81"/>
      <c r="AD695" s="81"/>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213"/>
      <c r="BI695" s="214"/>
      <c r="BJ695" s="215"/>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98"/>
      <c r="Y696" s="57"/>
      <c r="Z696" s="41"/>
      <c r="AA696" s="67"/>
      <c r="AB696" s="42"/>
      <c r="AC696" s="81"/>
      <c r="AD696" s="81"/>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213"/>
      <c r="BI696" s="214"/>
      <c r="BJ696" s="215"/>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98"/>
      <c r="Y697" s="57"/>
      <c r="Z697" s="41"/>
      <c r="AA697" s="67"/>
      <c r="AB697" s="42"/>
      <c r="AC697" s="81"/>
      <c r="AD697" s="81"/>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213"/>
      <c r="BI697" s="214"/>
      <c r="BJ697" s="215"/>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98"/>
      <c r="Y698" s="57"/>
      <c r="Z698" s="41"/>
      <c r="AA698" s="67"/>
      <c r="AB698" s="42"/>
      <c r="AC698" s="81"/>
      <c r="AD698" s="81"/>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213"/>
      <c r="BI698" s="214"/>
      <c r="BJ698" s="215"/>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98"/>
      <c r="Y699" s="57"/>
      <c r="Z699" s="41"/>
      <c r="AA699" s="67"/>
      <c r="AB699" s="42"/>
      <c r="AC699" s="81"/>
      <c r="AD699" s="81"/>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213"/>
      <c r="BI699" s="214"/>
      <c r="BJ699" s="215"/>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98"/>
      <c r="Y700" s="57"/>
      <c r="Z700" s="41"/>
      <c r="AA700" s="67"/>
      <c r="AB700" s="42"/>
      <c r="AC700" s="81"/>
      <c r="AD700" s="81"/>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213"/>
      <c r="BI700" s="214"/>
      <c r="BJ700" s="215"/>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98"/>
      <c r="Y701" s="40"/>
      <c r="Z701" s="41"/>
      <c r="AA701" s="67"/>
      <c r="AB701" s="42"/>
      <c r="AC701" s="81"/>
      <c r="AD701" s="81"/>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213"/>
      <c r="BI701" s="214"/>
      <c r="BJ701" s="215"/>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98"/>
      <c r="Y702" s="57"/>
      <c r="Z702" s="41"/>
      <c r="AA702" s="67"/>
      <c r="AB702" s="42"/>
      <c r="AC702" s="81"/>
      <c r="AD702" s="81"/>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213"/>
      <c r="BI702" s="214"/>
      <c r="BJ702" s="215"/>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98"/>
      <c r="Y703" s="57"/>
      <c r="Z703" s="41"/>
      <c r="AA703" s="67"/>
      <c r="AB703" s="42"/>
      <c r="AC703" s="81"/>
      <c r="AD703" s="81"/>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213"/>
      <c r="BI703" s="214"/>
      <c r="BJ703" s="215"/>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99"/>
      <c r="Y704" s="62"/>
      <c r="Z704" s="41"/>
      <c r="AA704" s="67"/>
      <c r="AB704" s="42"/>
      <c r="AC704" s="81"/>
      <c r="AD704" s="81"/>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213"/>
      <c r="BI704" s="214"/>
      <c r="BJ704" s="215"/>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98"/>
      <c r="Y705" s="40"/>
      <c r="Z705" s="41"/>
      <c r="AA705" s="67"/>
      <c r="AB705" s="42"/>
      <c r="AC705" s="81"/>
      <c r="AD705" s="81"/>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213"/>
      <c r="BI705" s="214"/>
      <c r="BJ705" s="215"/>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98"/>
      <c r="Y706" s="57"/>
      <c r="Z706" s="41"/>
      <c r="AA706" s="67"/>
      <c r="AB706" s="42"/>
      <c r="AC706" s="81"/>
      <c r="AD706" s="81"/>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213"/>
      <c r="BI706" s="214"/>
      <c r="BJ706" s="215"/>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98"/>
      <c r="Y707" s="57"/>
      <c r="Z707" s="41"/>
      <c r="AA707" s="67"/>
      <c r="AB707" s="42"/>
      <c r="AC707" s="81"/>
      <c r="AD707" s="81"/>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213"/>
      <c r="BI707" s="214"/>
      <c r="BJ707" s="215"/>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98"/>
      <c r="Y708" s="57"/>
      <c r="Z708" s="41"/>
      <c r="AA708" s="67"/>
      <c r="AB708" s="42"/>
      <c r="AC708" s="81"/>
      <c r="AD708" s="81"/>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213"/>
      <c r="BI708" s="214"/>
      <c r="BJ708" s="215"/>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98"/>
      <c r="Y709" s="57"/>
      <c r="Z709" s="41"/>
      <c r="AA709" s="67"/>
      <c r="AB709" s="42"/>
      <c r="AC709" s="81"/>
      <c r="AD709" s="81"/>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213"/>
      <c r="BI709" s="214"/>
      <c r="BJ709" s="215"/>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98"/>
      <c r="Y710" s="57"/>
      <c r="Z710" s="41"/>
      <c r="AA710" s="67"/>
      <c r="AB710" s="42"/>
      <c r="AC710" s="81"/>
      <c r="AD710" s="81"/>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213"/>
      <c r="BI710" s="214"/>
      <c r="BJ710" s="215"/>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98"/>
      <c r="Y711" s="40"/>
      <c r="Z711" s="41"/>
      <c r="AA711" s="67"/>
      <c r="AB711" s="42"/>
      <c r="AC711" s="81"/>
      <c r="AD711" s="81"/>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213"/>
      <c r="BI711" s="214"/>
      <c r="BJ711" s="215"/>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98"/>
      <c r="Y712" s="57"/>
      <c r="Z712" s="41"/>
      <c r="AA712" s="67"/>
      <c r="AB712" s="42"/>
      <c r="AC712" s="81"/>
      <c r="AD712" s="81"/>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213"/>
      <c r="BI712" s="214"/>
      <c r="BJ712" s="215"/>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98"/>
      <c r="Y713" s="57"/>
      <c r="Z713" s="41"/>
      <c r="AA713" s="67"/>
      <c r="AB713" s="42"/>
      <c r="AC713" s="81"/>
      <c r="AD713" s="81"/>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213"/>
      <c r="BI713" s="214"/>
      <c r="BJ713" s="215"/>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98"/>
      <c r="Y714" s="57"/>
      <c r="Z714" s="41"/>
      <c r="AA714" s="67"/>
      <c r="AB714" s="42"/>
      <c r="AC714" s="81"/>
      <c r="AD714" s="81"/>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213"/>
      <c r="BI714" s="214"/>
      <c r="BJ714" s="215"/>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98"/>
      <c r="Y715" s="57"/>
      <c r="Z715" s="41"/>
      <c r="AA715" s="67"/>
      <c r="AB715" s="42"/>
      <c r="AC715" s="81"/>
      <c r="AD715" s="81"/>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213"/>
      <c r="BI715" s="214"/>
      <c r="BJ715" s="215"/>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98"/>
      <c r="Y716" s="57"/>
      <c r="Z716" s="41"/>
      <c r="AA716" s="67"/>
      <c r="AB716" s="42"/>
      <c r="AC716" s="81"/>
      <c r="AD716" s="81"/>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213"/>
      <c r="BI716" s="214"/>
      <c r="BJ716" s="215"/>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98"/>
      <c r="Y717" s="57"/>
      <c r="Z717" s="41"/>
      <c r="AA717" s="67"/>
      <c r="AB717" s="42"/>
      <c r="AC717" s="81"/>
      <c r="AD717" s="81"/>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213"/>
      <c r="BI717" s="214"/>
      <c r="BJ717" s="215"/>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98"/>
      <c r="Y718" s="57"/>
      <c r="Z718" s="41"/>
      <c r="AA718" s="67"/>
      <c r="AB718" s="42"/>
      <c r="AC718" s="81"/>
      <c r="AD718" s="81"/>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213"/>
      <c r="BI718" s="214"/>
      <c r="BJ718" s="215"/>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98"/>
      <c r="Y719" s="40"/>
      <c r="Z719" s="41"/>
      <c r="AA719" s="67"/>
      <c r="AB719" s="42"/>
      <c r="AC719" s="81"/>
      <c r="AD719" s="81"/>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213"/>
      <c r="BI719" s="214"/>
      <c r="BJ719" s="215"/>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98"/>
      <c r="Y720" s="57"/>
      <c r="Z720" s="41"/>
      <c r="AA720" s="67"/>
      <c r="AB720" s="42"/>
      <c r="AC720" s="81"/>
      <c r="AD720" s="81"/>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213"/>
      <c r="BI720" s="214"/>
      <c r="BJ720" s="215"/>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98"/>
      <c r="Y721" s="57"/>
      <c r="Z721" s="41"/>
      <c r="AA721" s="67"/>
      <c r="AB721" s="42"/>
      <c r="AC721" s="81"/>
      <c r="AD721" s="81"/>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213"/>
      <c r="BI721" s="214"/>
      <c r="BJ721" s="215"/>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98"/>
      <c r="Y722" s="57"/>
      <c r="Z722" s="41"/>
      <c r="AA722" s="67"/>
      <c r="AB722" s="42"/>
      <c r="AC722" s="81"/>
      <c r="AD722" s="81"/>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213"/>
      <c r="BI722" s="214"/>
      <c r="BJ722" s="215"/>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98"/>
      <c r="Y723" s="57"/>
      <c r="Z723" s="41"/>
      <c r="AA723" s="67"/>
      <c r="AB723" s="42"/>
      <c r="AC723" s="81"/>
      <c r="AD723" s="81"/>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213"/>
      <c r="BI723" s="214"/>
      <c r="BJ723" s="215"/>
    </row>
  </sheetData>
  <conditionalFormatting sqref="C3:C723">
    <cfRule type="cellIs" dxfId="295" priority="3" stopIfTrue="1" operator="equal">
      <formula>"0"</formula>
    </cfRule>
  </conditionalFormatting>
  <conditionalFormatting sqref="C3:C451">
    <cfRule type="cellIs" dxfId="294" priority="2" stopIfTrue="1" operator="equal">
      <formula>"0"</formula>
    </cfRule>
  </conditionalFormatting>
  <conditionalFormatting sqref="C3:C432">
    <cfRule type="cellIs" dxfId="293" priority="1" stopIfTrue="1"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4">
    <tabColor rgb="FFFF0000"/>
  </sheetPr>
  <dimension ref="A1:CX723"/>
  <sheetViews>
    <sheetView topLeftCell="C1" zoomScale="70" zoomScaleNormal="70" workbookViewId="0">
      <pane ySplit="2" topLeftCell="A3" activePane="bottomLeft" state="frozen"/>
      <selection activeCell="D1" sqref="D1"/>
      <selection pane="bottomLeft" activeCell="P1" sqref="P1"/>
    </sheetView>
  </sheetViews>
  <sheetFormatPr baseColWidth="10" defaultRowHeight="12.75"/>
  <cols>
    <col min="1" max="1" width="6.42578125" style="82" bestFit="1" customWidth="1"/>
    <col min="2" max="2" width="11.42578125" style="82"/>
    <col min="3" max="3" width="3.28515625" style="82" bestFit="1" customWidth="1"/>
    <col min="4" max="4" width="6.28515625" style="82" bestFit="1" customWidth="1"/>
    <col min="5" max="5" width="6.85546875" style="82" bestFit="1" customWidth="1"/>
    <col min="6" max="6" width="6" style="82" bestFit="1" customWidth="1"/>
    <col min="7" max="7" width="10.85546875" style="82" bestFit="1" customWidth="1"/>
    <col min="8" max="8" width="12.7109375" style="82" bestFit="1" customWidth="1"/>
    <col min="9" max="9" width="16.42578125" style="82" customWidth="1"/>
    <col min="10" max="10" width="53.140625" style="82" bestFit="1" customWidth="1"/>
    <col min="11" max="11" width="14.85546875" style="82" bestFit="1" customWidth="1"/>
    <col min="12" max="12" width="5" style="82" bestFit="1" customWidth="1"/>
    <col min="13" max="13" width="6" style="82" bestFit="1" customWidth="1"/>
    <col min="14" max="14" width="10.7109375" style="82" bestFit="1" customWidth="1"/>
    <col min="15" max="15" width="10.7109375" style="82" customWidth="1"/>
    <col min="16" max="16" width="12.28515625" style="82" bestFit="1" customWidth="1"/>
    <col min="17" max="17" width="12.140625" style="82" bestFit="1" customWidth="1"/>
    <col min="18" max="18" width="11.28515625" style="82" bestFit="1" customWidth="1"/>
    <col min="19" max="19" width="7.140625" style="82" bestFit="1" customWidth="1"/>
    <col min="20" max="20" width="11.28515625" style="82" bestFit="1" customWidth="1"/>
    <col min="21" max="21" width="7.140625" style="82" bestFit="1" customWidth="1"/>
    <col min="22" max="22" width="6.5703125" style="82" bestFit="1" customWidth="1"/>
    <col min="23" max="23" width="22" style="82" bestFit="1" customWidth="1"/>
    <col min="24" max="24" width="12.7109375" style="340" bestFit="1" customWidth="1"/>
    <col min="25" max="25" width="30.28515625" style="82" bestFit="1" customWidth="1"/>
    <col min="26" max="26" width="45.85546875" style="82" bestFit="1" customWidth="1"/>
    <col min="27" max="27" width="74.85546875" style="82" bestFit="1" customWidth="1"/>
    <col min="28" max="28" width="2.140625" style="82" bestFit="1" customWidth="1"/>
    <col min="29" max="29" width="9.5703125" style="82" bestFit="1" customWidth="1"/>
    <col min="30" max="30" width="7.5703125" style="82" bestFit="1" customWidth="1"/>
    <col min="31" max="31" width="10.85546875" style="82" bestFit="1" customWidth="1"/>
    <col min="32" max="32" width="8.140625" style="82" bestFit="1" customWidth="1"/>
    <col min="33" max="33" width="10.5703125" style="82" bestFit="1" customWidth="1"/>
    <col min="34" max="34" width="46.140625" style="82" bestFit="1" customWidth="1"/>
    <col min="35" max="35" width="10.5703125" style="82" bestFit="1" customWidth="1"/>
    <col min="36" max="36" width="47" style="82" bestFit="1" customWidth="1"/>
    <col min="37" max="37" width="10.5703125" style="82" bestFit="1" customWidth="1"/>
    <col min="38" max="38" width="48" style="82" bestFit="1" customWidth="1"/>
    <col min="39" max="39" width="9.85546875" style="82" bestFit="1" customWidth="1"/>
    <col min="40" max="40" width="15.140625" style="82" customWidth="1"/>
    <col min="41" max="41" width="2.5703125" style="82" bestFit="1" customWidth="1"/>
    <col min="42" max="42" width="10.85546875" style="82" bestFit="1" customWidth="1"/>
    <col min="43" max="43" width="6.7109375" style="82" bestFit="1" customWidth="1"/>
    <col min="44" max="44" width="11.85546875" style="82" bestFit="1" customWidth="1"/>
    <col min="45" max="45" width="12.28515625" style="82" bestFit="1" customWidth="1"/>
    <col min="46" max="46" width="15.140625" style="82" bestFit="1" customWidth="1"/>
    <col min="47" max="47" width="10.42578125" style="82" bestFit="1" customWidth="1"/>
    <col min="48" max="48" width="11.140625" style="82" bestFit="1" customWidth="1"/>
    <col min="49" max="49" width="7.5703125" style="82" bestFit="1" customWidth="1"/>
    <col min="50" max="50" width="9" style="82" bestFit="1" customWidth="1"/>
    <col min="51" max="51" width="13" style="82" bestFit="1" customWidth="1"/>
    <col min="52" max="52" width="15.42578125" style="82" bestFit="1" customWidth="1"/>
    <col min="53" max="53" width="17" style="82" bestFit="1" customWidth="1"/>
    <col min="54" max="54" width="14.85546875" style="82" bestFit="1" customWidth="1"/>
    <col min="55" max="55" width="10.42578125" style="82" bestFit="1" customWidth="1"/>
    <col min="56" max="56" width="16.7109375" style="82" bestFit="1" customWidth="1"/>
    <col min="57" max="57" width="12" style="82" bestFit="1" customWidth="1"/>
    <col min="58" max="58" width="49" style="82" bestFit="1" customWidth="1"/>
    <col min="59" max="59" width="19.28515625" style="82" bestFit="1" customWidth="1"/>
    <col min="60" max="60" width="17.28515625" style="82" bestFit="1" customWidth="1"/>
    <col min="61" max="61" width="14" style="82" bestFit="1" customWidth="1"/>
    <col min="62" max="62" width="13.42578125" style="82" bestFit="1" customWidth="1"/>
    <col min="63" max="16384" width="11.42578125" style="82"/>
  </cols>
  <sheetData>
    <row r="1" spans="1:62" ht="14.25">
      <c r="A1" s="70" t="s">
        <v>183</v>
      </c>
      <c r="E1" s="11" t="str">
        <f>IFERROR(IF(OR(RIGHT(G1,4)="etiq",RIGHT(#REF!,4)="etiq"),"X",IF(MID(G1,4,4)=$A$1,"X",VLOOKUP(CONCATENATE(#REF!,D1),#REF!,2,0))),"SD")</f>
        <v>SD</v>
      </c>
      <c r="N1" s="515" t="e">
        <f>IF(D1="I&amp;D",2,IF(D1="MTCN",5,(K1*AY1)/BB1))</f>
        <v>#VALUE!</v>
      </c>
      <c r="P1" s="515" t="e">
        <f>IF(O1&gt;0.5,O1,N1+M1)</f>
        <v>#VALUE!</v>
      </c>
      <c r="X1" s="96"/>
      <c r="BB1" s="516" t="str">
        <f>IFERROR(HLOOKUP(IF(IF(VLOOKUP(H1,'Prog Actual'!H:AP,35,0)="DIREC",0,IF(VLOOKUP(H1,'Prog Actual'!H:AP,35,0)="EMBOT",1,IF(VLOOKUP(H1,'Prog Actual'!H:AP,35,0)="ETIQ",2,3)))&lt;1,VLOOKUP(H1,'Prog Actual'!H:AZ,45,0),IF(VLOOKUP(H1,'Prog Actual'!H:AP,35,0)="DIREC",0,IF(VLOOKUP(H1,'Prog Actual'!H:AP,35,0)="EMBOT",1,IF(VLOOKUP(H1,'Prog Actual'!H:AP,35,0)="ETIQ",2,3)))),Base!$D$26:$L$44,VLOOKUP(CONCATENATE(AM1,IF(VLOOKUP(H1,'Prog Actual'!H:K,4,0)&lt;2999,1,IF(VLOOKUP(H1,'Prog Actual'!H:K,4,0)&lt;4999,2,3))),Base!$B$27:$C$44,2,0),0),"")</f>
        <v/>
      </c>
    </row>
    <row r="2" spans="1:62" s="52" customFormat="1" ht="32.25" customHeight="1" thickBot="1">
      <c r="A2" s="8" t="s">
        <v>43</v>
      </c>
      <c r="B2" s="9" t="s">
        <v>44</v>
      </c>
      <c r="C2" s="10" t="s">
        <v>45</v>
      </c>
      <c r="D2" s="9" t="s">
        <v>46</v>
      </c>
      <c r="E2" s="11" t="s">
        <v>2019</v>
      </c>
      <c r="F2" s="12" t="s">
        <v>47</v>
      </c>
      <c r="G2" s="13" t="s">
        <v>48</v>
      </c>
      <c r="H2" s="14" t="s">
        <v>49</v>
      </c>
      <c r="I2" s="10" t="s">
        <v>50</v>
      </c>
      <c r="J2" s="10" t="s">
        <v>51</v>
      </c>
      <c r="K2" s="12" t="s">
        <v>52</v>
      </c>
      <c r="L2" s="12" t="s">
        <v>53</v>
      </c>
      <c r="M2" s="12" t="s">
        <v>54</v>
      </c>
      <c r="N2" s="34" t="s">
        <v>55</v>
      </c>
      <c r="O2" s="83" t="s">
        <v>56</v>
      </c>
      <c r="P2" s="15" t="s">
        <v>57</v>
      </c>
      <c r="Q2" s="84" t="s">
        <v>58</v>
      </c>
      <c r="R2" s="16" t="s">
        <v>59</v>
      </c>
      <c r="S2" s="17" t="s">
        <v>60</v>
      </c>
      <c r="T2" s="16" t="s">
        <v>61</v>
      </c>
      <c r="U2" s="18" t="s">
        <v>62</v>
      </c>
      <c r="V2" s="19" t="s">
        <v>63</v>
      </c>
      <c r="W2" s="20" t="s">
        <v>64</v>
      </c>
      <c r="X2" s="341" t="s">
        <v>65</v>
      </c>
      <c r="Y2" s="21" t="s">
        <v>66</v>
      </c>
      <c r="Z2" s="22" t="s">
        <v>67</v>
      </c>
      <c r="AA2" s="23" t="s">
        <v>68</v>
      </c>
      <c r="AB2" s="24" t="s">
        <v>69</v>
      </c>
      <c r="AC2" s="85" t="s">
        <v>70</v>
      </c>
      <c r="AD2" s="86" t="s">
        <v>71</v>
      </c>
      <c r="AE2" s="25" t="s">
        <v>72</v>
      </c>
      <c r="AF2" s="26" t="s">
        <v>73</v>
      </c>
      <c r="AG2" s="27" t="s">
        <v>74</v>
      </c>
      <c r="AH2" s="28" t="s">
        <v>75</v>
      </c>
      <c r="AI2" s="25" t="s">
        <v>76</v>
      </c>
      <c r="AJ2" s="25" t="s">
        <v>77</v>
      </c>
      <c r="AK2" s="27" t="s">
        <v>78</v>
      </c>
      <c r="AL2" s="25" t="s">
        <v>79</v>
      </c>
      <c r="AM2" s="24" t="s">
        <v>40</v>
      </c>
      <c r="AN2" s="29" t="s">
        <v>80</v>
      </c>
      <c r="AO2" s="24" t="s">
        <v>81</v>
      </c>
      <c r="AP2" s="30" t="s">
        <v>82</v>
      </c>
      <c r="AQ2" s="30" t="s">
        <v>83</v>
      </c>
      <c r="AR2" s="27" t="s">
        <v>84</v>
      </c>
      <c r="AS2" s="87" t="s">
        <v>85</v>
      </c>
      <c r="AT2" s="30" t="s">
        <v>86</v>
      </c>
      <c r="AU2" s="30" t="s">
        <v>87</v>
      </c>
      <c r="AV2" s="30" t="s">
        <v>88</v>
      </c>
      <c r="AW2" s="30" t="s">
        <v>89</v>
      </c>
      <c r="AX2" s="88" t="s">
        <v>90</v>
      </c>
      <c r="AY2" s="30" t="s">
        <v>91</v>
      </c>
      <c r="AZ2" s="30" t="s">
        <v>41</v>
      </c>
      <c r="BA2" s="30" t="s">
        <v>92</v>
      </c>
      <c r="BB2" s="29" t="s">
        <v>93</v>
      </c>
      <c r="BC2" s="89" t="s">
        <v>94</v>
      </c>
      <c r="BD2" s="30" t="s">
        <v>95</v>
      </c>
      <c r="BE2" s="30" t="s">
        <v>96</v>
      </c>
      <c r="BF2" s="88" t="s">
        <v>97</v>
      </c>
      <c r="BG2" s="30" t="s">
        <v>98</v>
      </c>
      <c r="BH2" s="90" t="s">
        <v>99</v>
      </c>
      <c r="BI2" s="91" t="s">
        <v>100</v>
      </c>
      <c r="BJ2" s="92" t="s">
        <v>101</v>
      </c>
    </row>
    <row r="3" spans="1:62" s="377" customFormat="1" ht="14.25">
      <c r="A3" s="349">
        <v>0</v>
      </c>
      <c r="B3" s="349">
        <v>0</v>
      </c>
      <c r="C3" s="350"/>
      <c r="D3" s="350" t="s">
        <v>39</v>
      </c>
      <c r="E3" s="348" t="s">
        <v>10</v>
      </c>
      <c r="F3" s="351" t="e">
        <v>#N/A</v>
      </c>
      <c r="G3" s="352"/>
      <c r="H3" s="353"/>
      <c r="I3" s="350"/>
      <c r="J3" s="354" t="s">
        <v>258</v>
      </c>
      <c r="K3" s="352"/>
      <c r="L3" s="352"/>
      <c r="M3" s="352"/>
      <c r="N3" s="515">
        <f>IF(D3="I&amp;D",2,IF(D3="MTCN",5,(K3*AY3)/BB3))</f>
        <v>2</v>
      </c>
      <c r="O3" s="355">
        <v>0</v>
      </c>
      <c r="P3" s="274">
        <f>IF(O3&gt;0.5,O3,N3+M3)</f>
        <v>2</v>
      </c>
      <c r="Q3" s="356"/>
      <c r="R3" s="110">
        <v>40700</v>
      </c>
      <c r="S3" s="111">
        <v>-7.5</v>
      </c>
      <c r="T3" s="112">
        <v>40700.395833333336</v>
      </c>
      <c r="U3" s="113">
        <v>-9.5</v>
      </c>
      <c r="V3" s="357"/>
      <c r="W3" s="309"/>
      <c r="X3" s="484"/>
      <c r="Y3" s="358" t="s">
        <v>259</v>
      </c>
      <c r="Z3" s="359"/>
      <c r="AA3" s="299"/>
      <c r="AB3" s="360"/>
      <c r="AC3" s="485"/>
      <c r="AD3" s="486"/>
      <c r="AE3" s="290"/>
      <c r="AF3" s="361">
        <v>0</v>
      </c>
      <c r="AG3" s="362"/>
      <c r="AH3" s="362"/>
      <c r="AI3" s="362"/>
      <c r="AJ3" s="362"/>
      <c r="AK3" s="362"/>
      <c r="AL3" s="362"/>
      <c r="AM3" s="364" t="s">
        <v>11</v>
      </c>
      <c r="AN3" s="363"/>
      <c r="AO3" s="364"/>
      <c r="AP3" s="365">
        <v>0</v>
      </c>
      <c r="AQ3" s="366" t="s">
        <v>39</v>
      </c>
      <c r="AR3" s="367">
        <v>23</v>
      </c>
      <c r="AS3" s="368"/>
      <c r="AT3" s="369" t="s">
        <v>260</v>
      </c>
      <c r="AU3" s="369"/>
      <c r="AV3" s="369"/>
      <c r="AW3" s="369"/>
      <c r="AX3" s="370"/>
      <c r="AY3" s="369"/>
      <c r="AZ3" s="369"/>
      <c r="BA3" s="369"/>
      <c r="BB3" s="371" t="str">
        <f>IFERROR(HLOOKUP(IF(IF(VLOOKUP(H3,'Prog Actual'!H:AP,35,0)="DIREC",0,IF(VLOOKUP(H3,'Prog Actual'!H:AP,35,0)="EMBOT",1,IF(VLOOKUP(H3,'Prog Actual'!H:AP,35,0)="ETIQ",2,3)))&lt;1,VLOOKUP(H3,'Prog Actual'!H:AZ,45,0),IF(VLOOKUP(H3,'Prog Actual'!H:AP,35,0)="DIREC",0,IF(VLOOKUP(H3,'Prog Actual'!H:AP,35,0)="EMBOT",1,IF(VLOOKUP(H3,'Prog Actual'!H:AP,35,0)="ETIQ",2,3)))),Base!$D$26:$L$44,VLOOKUP(CONCATENATE(AM3,IF(VLOOKUP(H3,'Prog Actual'!H:K,4,0)&lt;2999,1,IF(VLOOKUP(H3,'Prog Actual'!H:K,4,0)&lt;4999,2,3))),Base!$B$27:$C$44,2,0),0),"")</f>
        <v/>
      </c>
      <c r="BC3" s="372">
        <v>0</v>
      </c>
      <c r="BD3" s="373"/>
      <c r="BE3" s="369">
        <v>0</v>
      </c>
      <c r="BF3" s="370"/>
      <c r="BG3" s="369" t="s">
        <v>102</v>
      </c>
      <c r="BH3" s="374">
        <v>10000</v>
      </c>
      <c r="BI3" s="375">
        <v>10000</v>
      </c>
      <c r="BJ3" s="376">
        <v>0</v>
      </c>
    </row>
    <row r="4" spans="1:62" s="377" customFormat="1" ht="14.25">
      <c r="A4" s="349">
        <v>1</v>
      </c>
      <c r="B4" s="349">
        <v>1</v>
      </c>
      <c r="C4" s="350"/>
      <c r="D4" s="350">
        <v>1123</v>
      </c>
      <c r="E4" s="348" t="s">
        <v>10</v>
      </c>
      <c r="F4" s="351">
        <v>135</v>
      </c>
      <c r="G4" s="352" t="s">
        <v>103</v>
      </c>
      <c r="H4" s="378">
        <v>7085399</v>
      </c>
      <c r="I4" s="350">
        <v>10048856</v>
      </c>
      <c r="J4" s="352" t="s">
        <v>759</v>
      </c>
      <c r="K4" s="352">
        <v>1376</v>
      </c>
      <c r="L4" s="352" t="s">
        <v>104</v>
      </c>
      <c r="M4" s="352">
        <v>0.18</v>
      </c>
      <c r="N4" s="515">
        <f t="shared" ref="N4:N67" si="0">IF(D4="I&amp;D",2,IF(D4="MTCN",5,(K4*AY4)/BB4))</f>
        <v>0.8256</v>
      </c>
      <c r="O4" s="355">
        <v>0</v>
      </c>
      <c r="P4" s="274">
        <f t="shared" ref="P4:P67" si="1">IF(O4&gt;0.5,O4,N4+M4)</f>
        <v>1.0056</v>
      </c>
      <c r="Q4" s="356" t="e">
        <v>#N/A</v>
      </c>
      <c r="R4" s="112">
        <v>40700</v>
      </c>
      <c r="S4" s="113">
        <v>-9.5</v>
      </c>
      <c r="T4" s="112">
        <v>40700.437733333332</v>
      </c>
      <c r="U4" s="113">
        <v>-10.51</v>
      </c>
      <c r="V4" s="357" t="s">
        <v>105</v>
      </c>
      <c r="W4" s="329" t="s">
        <v>889</v>
      </c>
      <c r="X4" s="484"/>
      <c r="Y4" s="310" t="s">
        <v>303</v>
      </c>
      <c r="Z4" s="359"/>
      <c r="AA4" s="299"/>
      <c r="AB4" s="360"/>
      <c r="AC4" s="485" t="s">
        <v>155</v>
      </c>
      <c r="AD4" s="372">
        <v>6192</v>
      </c>
      <c r="AE4" s="290"/>
      <c r="AF4" s="361">
        <v>8256</v>
      </c>
      <c r="AG4" s="362">
        <v>11007431</v>
      </c>
      <c r="AH4" s="362" t="s">
        <v>158</v>
      </c>
      <c r="AI4" s="362">
        <v>11006932</v>
      </c>
      <c r="AJ4" s="362" t="s">
        <v>175</v>
      </c>
      <c r="AK4" s="362"/>
      <c r="AL4" s="362"/>
      <c r="AM4" s="364" t="s">
        <v>11</v>
      </c>
      <c r="AN4" s="363">
        <v>10000.000000000002</v>
      </c>
      <c r="AO4" s="364"/>
      <c r="AP4" s="365" t="s">
        <v>106</v>
      </c>
      <c r="AQ4" s="366" t="s">
        <v>102</v>
      </c>
      <c r="AR4" s="367">
        <v>23</v>
      </c>
      <c r="AS4" s="368" t="s">
        <v>890</v>
      </c>
      <c r="AT4" s="369" t="e">
        <v>#N/A</v>
      </c>
      <c r="AU4" s="369">
        <v>4.5</v>
      </c>
      <c r="AV4" s="369">
        <v>6192</v>
      </c>
      <c r="AW4" s="369" t="s">
        <v>106</v>
      </c>
      <c r="AX4" s="370">
        <v>1</v>
      </c>
      <c r="AY4" s="369">
        <v>6</v>
      </c>
      <c r="AZ4" s="369">
        <v>750</v>
      </c>
      <c r="BA4" s="369">
        <v>8256</v>
      </c>
      <c r="BB4" s="371">
        <f>IFERROR(HLOOKUP(IF(IF(VLOOKUP(H4,'Prog Actual'!H:AP,35,0)="DIREC",0,IF(VLOOKUP(H4,'Prog Actual'!H:AP,35,0)="EMBOT",1,IF(VLOOKUP(H4,'Prog Actual'!H:AP,35,0)="ETIQ",2,3)))&lt;1,VLOOKUP(H4,'Prog Actual'!H:AZ,45,0),IF(VLOOKUP(H4,'Prog Actual'!H:AP,35,0)="DIREC",0,IF(VLOOKUP(H4,'Prog Actual'!H:AP,35,0)="EMBOT",1,IF(VLOOKUP(H4,'Prog Actual'!H:AP,35,0)="ETIQ",2,3)))),Base!$D$26:$L$44,VLOOKUP(CONCATENATE(AM4,IF(VLOOKUP(H4,'Prog Actual'!H:K,4,0)&lt;2999,1,IF(VLOOKUP(H4,'Prog Actual'!H:K,4,0)&lt;4999,2,3))),Base!$B$27:$C$44,2,0),0),"")</f>
        <v>10000</v>
      </c>
      <c r="BC4" s="372">
        <v>688</v>
      </c>
      <c r="BD4" s="373" t="s">
        <v>108</v>
      </c>
      <c r="BE4" s="369">
        <v>1376</v>
      </c>
      <c r="BF4" s="370" t="s">
        <v>891</v>
      </c>
      <c r="BG4" s="369" t="s">
        <v>1624</v>
      </c>
      <c r="BH4" s="374"/>
      <c r="BI4" s="375"/>
      <c r="BJ4" s="376"/>
    </row>
    <row r="5" spans="1:62" s="377" customFormat="1" ht="15">
      <c r="A5" s="349">
        <v>1</v>
      </c>
      <c r="B5" s="349">
        <v>2</v>
      </c>
      <c r="C5" s="350"/>
      <c r="D5" s="350">
        <v>1123</v>
      </c>
      <c r="E5" s="348" t="s">
        <v>10</v>
      </c>
      <c r="F5" s="351">
        <v>135</v>
      </c>
      <c r="G5" s="352" t="s">
        <v>103</v>
      </c>
      <c r="H5" s="381">
        <v>7084847</v>
      </c>
      <c r="I5" s="350">
        <v>10052081</v>
      </c>
      <c r="J5" s="352" t="s">
        <v>892</v>
      </c>
      <c r="K5" s="379">
        <v>24032</v>
      </c>
      <c r="L5" s="379" t="s">
        <v>104</v>
      </c>
      <c r="M5" s="352">
        <v>0.18</v>
      </c>
      <c r="N5" s="515">
        <f t="shared" si="0"/>
        <v>12.016</v>
      </c>
      <c r="O5" s="487">
        <v>0</v>
      </c>
      <c r="P5" s="274">
        <f t="shared" si="1"/>
        <v>12.196</v>
      </c>
      <c r="Q5" s="356" t="e">
        <v>#N/A</v>
      </c>
      <c r="R5" s="112">
        <v>40700</v>
      </c>
      <c r="S5" s="113">
        <v>-10.51</v>
      </c>
      <c r="T5" s="112">
        <v>40700.946083333336</v>
      </c>
      <c r="U5" s="113">
        <v>-22.71</v>
      </c>
      <c r="V5" s="357" t="s">
        <v>105</v>
      </c>
      <c r="W5" s="309" t="s">
        <v>109</v>
      </c>
      <c r="X5" s="484"/>
      <c r="Y5" s="315" t="s">
        <v>356</v>
      </c>
      <c r="Z5" s="359"/>
      <c r="AA5" s="299"/>
      <c r="AB5" s="360"/>
      <c r="AC5" s="485" t="s">
        <v>155</v>
      </c>
      <c r="AD5" s="485">
        <v>108144</v>
      </c>
      <c r="AE5" s="290"/>
      <c r="AF5" s="361">
        <v>144192</v>
      </c>
      <c r="AG5" s="362">
        <v>11007431</v>
      </c>
      <c r="AH5" s="362" t="s">
        <v>158</v>
      </c>
      <c r="AI5" s="362">
        <v>11006932</v>
      </c>
      <c r="AJ5" s="362" t="s">
        <v>175</v>
      </c>
      <c r="AK5" s="362"/>
      <c r="AL5" s="362"/>
      <c r="AM5" s="364" t="s">
        <v>11</v>
      </c>
      <c r="AN5" s="363">
        <v>12000</v>
      </c>
      <c r="AO5" s="364" t="s">
        <v>142</v>
      </c>
      <c r="AP5" s="365" t="s">
        <v>106</v>
      </c>
      <c r="AQ5" s="366" t="s">
        <v>102</v>
      </c>
      <c r="AR5" s="367">
        <v>23</v>
      </c>
      <c r="AS5" s="368" t="s">
        <v>351</v>
      </c>
      <c r="AT5" s="369" t="e">
        <v>#N/A</v>
      </c>
      <c r="AU5" s="369">
        <v>4.5</v>
      </c>
      <c r="AV5" s="369">
        <v>108144</v>
      </c>
      <c r="AW5" s="369" t="s">
        <v>106</v>
      </c>
      <c r="AX5" s="370">
        <v>1</v>
      </c>
      <c r="AY5" s="369">
        <v>6</v>
      </c>
      <c r="AZ5" s="369">
        <v>750</v>
      </c>
      <c r="BA5" s="369">
        <v>144192</v>
      </c>
      <c r="BB5" s="371">
        <f>IFERROR(HLOOKUP(IF(IF(VLOOKUP(H5,'Prog Actual'!H:AP,35,0)="DIREC",0,IF(VLOOKUP(H5,'Prog Actual'!H:AP,35,0)="EMBOT",1,IF(VLOOKUP(H5,'Prog Actual'!H:AP,35,0)="ETIQ",2,3)))&lt;1,VLOOKUP(H5,'Prog Actual'!H:AZ,45,0),IF(VLOOKUP(H5,'Prog Actual'!H:AP,35,0)="DIREC",0,IF(VLOOKUP(H5,'Prog Actual'!H:AP,35,0)="EMBOT",1,IF(VLOOKUP(H5,'Prog Actual'!H:AP,35,0)="ETIQ",2,3)))),Base!$D$26:$L$44,VLOOKUP(CONCATENATE(AM5,IF(VLOOKUP(H5,'Prog Actual'!H:K,4,0)&lt;2999,1,IF(VLOOKUP(H5,'Prog Actual'!H:K,4,0)&lt;4999,2,3))),Base!$B$27:$C$44,2,0),0),"")</f>
        <v>12000</v>
      </c>
      <c r="BC5" s="372">
        <v>12016</v>
      </c>
      <c r="BD5" s="373" t="s">
        <v>194</v>
      </c>
      <c r="BE5" s="369">
        <v>24032</v>
      </c>
      <c r="BF5" s="370"/>
      <c r="BG5" s="369" t="s">
        <v>1625</v>
      </c>
      <c r="BH5" s="374"/>
      <c r="BI5" s="375"/>
      <c r="BJ5" s="376"/>
    </row>
    <row r="6" spans="1:62" s="377" customFormat="1" ht="14.25">
      <c r="A6" s="349">
        <v>1</v>
      </c>
      <c r="B6" s="349">
        <v>2</v>
      </c>
      <c r="C6" s="350"/>
      <c r="D6" s="350">
        <v>1123</v>
      </c>
      <c r="E6" s="348" t="s">
        <v>10</v>
      </c>
      <c r="F6" s="351">
        <v>135</v>
      </c>
      <c r="G6" s="352" t="s">
        <v>103</v>
      </c>
      <c r="H6" s="378">
        <v>7085390</v>
      </c>
      <c r="I6" s="350">
        <v>10052869</v>
      </c>
      <c r="J6" s="352" t="s">
        <v>893</v>
      </c>
      <c r="K6" s="352">
        <v>5293</v>
      </c>
      <c r="L6" s="352" t="s">
        <v>104</v>
      </c>
      <c r="M6" s="352">
        <v>0.18</v>
      </c>
      <c r="N6" s="515">
        <f t="shared" si="0"/>
        <v>2.6465000000000001</v>
      </c>
      <c r="O6" s="355">
        <v>0</v>
      </c>
      <c r="P6" s="274">
        <f t="shared" si="1"/>
        <v>2.8265000000000002</v>
      </c>
      <c r="Q6" s="356" t="e">
        <v>#N/A</v>
      </c>
      <c r="R6" s="112">
        <v>40700</v>
      </c>
      <c r="S6" s="113">
        <v>-22.71</v>
      </c>
      <c r="T6" s="112">
        <v>40701.086074999999</v>
      </c>
      <c r="U6" s="113">
        <v>-2.0699999999999998</v>
      </c>
      <c r="V6" s="357" t="s">
        <v>105</v>
      </c>
      <c r="W6" s="309" t="s">
        <v>109</v>
      </c>
      <c r="X6" s="484"/>
      <c r="Y6" s="310" t="s">
        <v>303</v>
      </c>
      <c r="Z6" s="359"/>
      <c r="AA6" s="299"/>
      <c r="AB6" s="360"/>
      <c r="AC6" s="485" t="s">
        <v>350</v>
      </c>
      <c r="AD6" s="485">
        <v>23818.5</v>
      </c>
      <c r="AE6" s="290"/>
      <c r="AF6" s="361">
        <v>31758</v>
      </c>
      <c r="AG6" s="362">
        <v>11007431</v>
      </c>
      <c r="AH6" s="362" t="s">
        <v>158</v>
      </c>
      <c r="AI6" s="362">
        <v>11006932</v>
      </c>
      <c r="AJ6" s="362" t="s">
        <v>175</v>
      </c>
      <c r="AK6" s="362"/>
      <c r="AL6" s="362"/>
      <c r="AM6" s="364" t="s">
        <v>11</v>
      </c>
      <c r="AN6" s="363">
        <v>10000</v>
      </c>
      <c r="AO6" s="364"/>
      <c r="AP6" s="365" t="s">
        <v>106</v>
      </c>
      <c r="AQ6" s="366">
        <v>1123</v>
      </c>
      <c r="AR6" s="367">
        <v>23</v>
      </c>
      <c r="AS6" s="368" t="s">
        <v>890</v>
      </c>
      <c r="AT6" s="369" t="e">
        <v>#N/A</v>
      </c>
      <c r="AU6" s="369">
        <v>4.5</v>
      </c>
      <c r="AV6" s="369">
        <v>23818.5</v>
      </c>
      <c r="AW6" s="369" t="s">
        <v>106</v>
      </c>
      <c r="AX6" s="370">
        <v>40696</v>
      </c>
      <c r="AY6" s="369">
        <v>6</v>
      </c>
      <c r="AZ6" s="369">
        <v>750</v>
      </c>
      <c r="BA6" s="369">
        <v>31758</v>
      </c>
      <c r="BB6" s="371">
        <f>IFERROR(HLOOKUP(IF(IF(VLOOKUP(H6,'Prog Actual'!H:AP,35,0)="DIREC",0,IF(VLOOKUP(H6,'Prog Actual'!H:AP,35,0)="EMBOT",1,IF(VLOOKUP(H6,'Prog Actual'!H:AP,35,0)="ETIQ",2,3)))&lt;1,VLOOKUP(H6,'Prog Actual'!H:AZ,45,0),IF(VLOOKUP(H6,'Prog Actual'!H:AP,35,0)="DIREC",0,IF(VLOOKUP(H6,'Prog Actual'!H:AP,35,0)="EMBOT",1,IF(VLOOKUP(H6,'Prog Actual'!H:AP,35,0)="ETIQ",2,3)))),Base!$D$26:$L$44,VLOOKUP(CONCATENATE(AM6,IF(VLOOKUP(H6,'Prog Actual'!H:K,4,0)&lt;2999,1,IF(VLOOKUP(H6,'Prog Actual'!H:K,4,0)&lt;4999,2,3))),Base!$B$27:$C$44,2,0),0),"")</f>
        <v>12000</v>
      </c>
      <c r="BC6" s="372">
        <v>2646.5</v>
      </c>
      <c r="BD6" s="373" t="s">
        <v>108</v>
      </c>
      <c r="BE6" s="369">
        <v>5293</v>
      </c>
      <c r="BF6" s="370" t="s">
        <v>891</v>
      </c>
      <c r="BG6" s="369" t="s">
        <v>1624</v>
      </c>
      <c r="BH6" s="374"/>
      <c r="BI6" s="375"/>
      <c r="BJ6" s="376"/>
    </row>
    <row r="7" spans="1:62" s="377" customFormat="1" ht="14.25">
      <c r="A7" s="349">
        <v>1</v>
      </c>
      <c r="B7" s="349">
        <v>2</v>
      </c>
      <c r="C7" s="350"/>
      <c r="D7" s="350">
        <v>2135</v>
      </c>
      <c r="E7" s="348">
        <v>0</v>
      </c>
      <c r="F7" s="351">
        <v>136</v>
      </c>
      <c r="G7" s="352" t="s">
        <v>103</v>
      </c>
      <c r="H7" s="378">
        <v>1273708</v>
      </c>
      <c r="I7" s="350">
        <v>10044466</v>
      </c>
      <c r="J7" s="352" t="s">
        <v>143</v>
      </c>
      <c r="K7" s="352">
        <v>1813</v>
      </c>
      <c r="L7" s="352" t="s">
        <v>104</v>
      </c>
      <c r="M7" s="352">
        <v>0.18</v>
      </c>
      <c r="N7" s="515">
        <f t="shared" si="0"/>
        <v>2.1756000000000002</v>
      </c>
      <c r="O7" s="355">
        <v>0.16666666666666666</v>
      </c>
      <c r="P7" s="274">
        <f t="shared" si="1"/>
        <v>2.3556000000000004</v>
      </c>
      <c r="Q7" s="356">
        <v>2</v>
      </c>
      <c r="R7" s="112">
        <v>40701</v>
      </c>
      <c r="S7" s="113">
        <v>-2.0699999999999998</v>
      </c>
      <c r="T7" s="112">
        <v>40701.09375</v>
      </c>
      <c r="U7" s="113">
        <v>-2.25</v>
      </c>
      <c r="V7" s="357" t="s">
        <v>105</v>
      </c>
      <c r="W7" s="309" t="s">
        <v>109</v>
      </c>
      <c r="X7" s="484">
        <v>40703</v>
      </c>
      <c r="Y7" s="310" t="s">
        <v>303</v>
      </c>
      <c r="Z7" s="359"/>
      <c r="AA7" s="299"/>
      <c r="AB7" s="360"/>
      <c r="AC7" s="485" t="s">
        <v>117</v>
      </c>
      <c r="AD7" s="485">
        <v>16317</v>
      </c>
      <c r="AE7" s="290"/>
      <c r="AF7" s="361">
        <v>21756</v>
      </c>
      <c r="AG7" s="362">
        <v>11007036</v>
      </c>
      <c r="AH7" s="362" t="s">
        <v>119</v>
      </c>
      <c r="AI7" s="362">
        <v>11004791</v>
      </c>
      <c r="AJ7" s="362" t="s">
        <v>120</v>
      </c>
      <c r="AK7" s="362">
        <v>11007434</v>
      </c>
      <c r="AL7" s="362" t="s">
        <v>121</v>
      </c>
      <c r="AM7" s="364" t="s">
        <v>11</v>
      </c>
      <c r="AN7" s="363" t="e">
        <v>#DIV/0!</v>
      </c>
      <c r="AO7" s="364"/>
      <c r="AP7" s="365" t="s">
        <v>106</v>
      </c>
      <c r="AQ7" s="366">
        <v>2135</v>
      </c>
      <c r="AR7" s="367">
        <v>23</v>
      </c>
      <c r="AS7" s="368" t="s">
        <v>890</v>
      </c>
      <c r="AT7" s="369" t="s">
        <v>113</v>
      </c>
      <c r="AU7" s="369">
        <v>9</v>
      </c>
      <c r="AV7" s="369">
        <v>16317</v>
      </c>
      <c r="AW7" s="369" t="s">
        <v>106</v>
      </c>
      <c r="AX7" s="370">
        <v>40696</v>
      </c>
      <c r="AY7" s="369">
        <v>12</v>
      </c>
      <c r="AZ7" s="369">
        <v>750</v>
      </c>
      <c r="BA7" s="369">
        <v>21756</v>
      </c>
      <c r="BB7" s="371">
        <f>IFERROR(HLOOKUP(IF(IF(VLOOKUP(H7,'Prog Actual'!H:AP,35,0)="DIREC",0,IF(VLOOKUP(H7,'Prog Actual'!H:AP,35,0)="EMBOT",1,IF(VLOOKUP(H7,'Prog Actual'!H:AP,35,0)="ETIQ",2,3)))&lt;1,VLOOKUP(H7,'Prog Actual'!H:AZ,45,0),IF(VLOOKUP(H7,'Prog Actual'!H:AP,35,0)="DIREC",0,IF(VLOOKUP(H7,'Prog Actual'!H:AP,35,0)="EMBOT",1,IF(VLOOKUP(H7,'Prog Actual'!H:AP,35,0)="ETIQ",2,3)))),Base!$D$26:$L$44,VLOOKUP(CONCATENATE(AM7,IF(VLOOKUP(H7,'Prog Actual'!H:K,4,0)&lt;2999,1,IF(VLOOKUP(H7,'Prog Actual'!H:K,4,0)&lt;4999,2,3))),Base!$B$27:$C$44,2,0),0),"")</f>
        <v>10000</v>
      </c>
      <c r="BC7" s="372">
        <v>1813</v>
      </c>
      <c r="BD7" s="373" t="s">
        <v>108</v>
      </c>
      <c r="BE7" s="369">
        <v>1813</v>
      </c>
      <c r="BF7" s="370" t="s">
        <v>894</v>
      </c>
      <c r="BG7" s="369" t="s">
        <v>1624</v>
      </c>
      <c r="BH7" s="374"/>
      <c r="BI7" s="375"/>
      <c r="BJ7" s="376"/>
    </row>
    <row r="8" spans="1:62" s="377" customFormat="1" ht="17.100000000000001" customHeight="1">
      <c r="A8" s="349">
        <v>1</v>
      </c>
      <c r="B8" s="349">
        <v>2</v>
      </c>
      <c r="C8" s="350"/>
      <c r="D8" s="350">
        <v>2116</v>
      </c>
      <c r="E8" s="348">
        <v>0</v>
      </c>
      <c r="F8" s="351">
        <v>40</v>
      </c>
      <c r="G8" s="352" t="s">
        <v>103</v>
      </c>
      <c r="H8" s="378">
        <v>1273348</v>
      </c>
      <c r="I8" s="350">
        <v>10044572</v>
      </c>
      <c r="J8" s="352" t="s">
        <v>275</v>
      </c>
      <c r="K8" s="352">
        <v>496</v>
      </c>
      <c r="L8" s="352" t="s">
        <v>104</v>
      </c>
      <c r="M8" s="352">
        <v>0.18</v>
      </c>
      <c r="N8" s="515">
        <f t="shared" si="0"/>
        <v>0.59519999999999995</v>
      </c>
      <c r="O8" s="355">
        <v>0.16666666666666666</v>
      </c>
      <c r="P8" s="274">
        <f t="shared" si="1"/>
        <v>0.77519999999999989</v>
      </c>
      <c r="Q8" s="356">
        <v>0</v>
      </c>
      <c r="R8" s="112">
        <v>40701</v>
      </c>
      <c r="S8" s="113">
        <v>-2.25</v>
      </c>
      <c r="T8" s="112">
        <v>40701.126049999999</v>
      </c>
      <c r="U8" s="113">
        <v>-3.03</v>
      </c>
      <c r="V8" s="357" t="s">
        <v>105</v>
      </c>
      <c r="W8" s="329" t="s">
        <v>308</v>
      </c>
      <c r="X8" s="484">
        <v>40701</v>
      </c>
      <c r="Y8" s="310" t="s">
        <v>303</v>
      </c>
      <c r="Z8" s="359"/>
      <c r="AA8" s="299"/>
      <c r="AB8" s="360"/>
      <c r="AC8" s="485" t="s">
        <v>160</v>
      </c>
      <c r="AD8" s="485">
        <v>4464</v>
      </c>
      <c r="AE8" s="290"/>
      <c r="AF8" s="361">
        <v>5952</v>
      </c>
      <c r="AG8" s="362">
        <v>11007036</v>
      </c>
      <c r="AH8" s="362" t="s">
        <v>119</v>
      </c>
      <c r="AI8" s="362">
        <v>11007426</v>
      </c>
      <c r="AJ8" s="362" t="s">
        <v>139</v>
      </c>
      <c r="AK8" s="362">
        <v>11005547</v>
      </c>
      <c r="AL8" s="362" t="s">
        <v>346</v>
      </c>
      <c r="AM8" s="364" t="s">
        <v>11</v>
      </c>
      <c r="AN8" s="363">
        <v>10000</v>
      </c>
      <c r="AO8" s="364"/>
      <c r="AP8" s="365" t="s">
        <v>106</v>
      </c>
      <c r="AQ8" s="366" t="s">
        <v>102</v>
      </c>
      <c r="AR8" s="367">
        <v>23</v>
      </c>
      <c r="AS8" s="368" t="s">
        <v>332</v>
      </c>
      <c r="AT8" s="369" t="s">
        <v>132</v>
      </c>
      <c r="AU8" s="369">
        <v>9</v>
      </c>
      <c r="AV8" s="369">
        <v>4464</v>
      </c>
      <c r="AW8" s="369" t="s">
        <v>106</v>
      </c>
      <c r="AX8" s="370">
        <v>1</v>
      </c>
      <c r="AY8" s="369">
        <v>12</v>
      </c>
      <c r="AZ8" s="369">
        <v>750</v>
      </c>
      <c r="BA8" s="369">
        <v>5952</v>
      </c>
      <c r="BB8" s="371">
        <f>IFERROR(HLOOKUP(IF(IF(VLOOKUP(H8,'Prog Actual'!H:AP,35,0)="DIREC",0,IF(VLOOKUP(H8,'Prog Actual'!H:AP,35,0)="EMBOT",1,IF(VLOOKUP(H8,'Prog Actual'!H:AP,35,0)="ETIQ",2,3)))&lt;1,VLOOKUP(H8,'Prog Actual'!H:AZ,45,0),IF(VLOOKUP(H8,'Prog Actual'!H:AP,35,0)="DIREC",0,IF(VLOOKUP(H8,'Prog Actual'!H:AP,35,0)="EMBOT",1,IF(VLOOKUP(H8,'Prog Actual'!H:AP,35,0)="ETIQ",2,3)))),Base!$D$26:$L$44,VLOOKUP(CONCATENATE(AM8,IF(VLOOKUP(H8,'Prog Actual'!H:K,4,0)&lt;2999,1,IF(VLOOKUP(H8,'Prog Actual'!H:K,4,0)&lt;4999,2,3))),Base!$B$27:$C$44,2,0),0),"")</f>
        <v>10000</v>
      </c>
      <c r="BC8" s="372">
        <v>496</v>
      </c>
      <c r="BD8" s="373" t="s">
        <v>108</v>
      </c>
      <c r="BE8" s="369">
        <v>496</v>
      </c>
      <c r="BF8" s="370"/>
      <c r="BG8" s="369" t="s">
        <v>1624</v>
      </c>
      <c r="BH8" s="374"/>
      <c r="BI8" s="375"/>
      <c r="BJ8" s="376"/>
    </row>
    <row r="9" spans="1:62" s="377" customFormat="1" ht="14.25">
      <c r="A9" s="349">
        <v>1</v>
      </c>
      <c r="B9" s="349">
        <v>1</v>
      </c>
      <c r="C9" s="350"/>
      <c r="D9" s="350">
        <v>2116</v>
      </c>
      <c r="E9" s="348" t="s">
        <v>10</v>
      </c>
      <c r="F9" s="351">
        <v>40</v>
      </c>
      <c r="G9" s="352" t="s">
        <v>103</v>
      </c>
      <c r="H9" s="378">
        <v>1273957</v>
      </c>
      <c r="I9" s="350">
        <v>10044447</v>
      </c>
      <c r="J9" s="352" t="s">
        <v>163</v>
      </c>
      <c r="K9" s="352">
        <v>952</v>
      </c>
      <c r="L9" s="352" t="s">
        <v>104</v>
      </c>
      <c r="M9" s="352">
        <v>0.18</v>
      </c>
      <c r="N9" s="515">
        <f t="shared" si="0"/>
        <v>1.1424000000000001</v>
      </c>
      <c r="O9" s="355">
        <v>0</v>
      </c>
      <c r="P9" s="274">
        <f t="shared" si="1"/>
        <v>1.3224</v>
      </c>
      <c r="Q9" s="356">
        <v>0</v>
      </c>
      <c r="R9" s="112">
        <v>40701</v>
      </c>
      <c r="S9" s="113">
        <v>-3.03</v>
      </c>
      <c r="T9" s="112">
        <v>40701.133750000001</v>
      </c>
      <c r="U9" s="113">
        <v>-3.21</v>
      </c>
      <c r="V9" s="357" t="s">
        <v>105</v>
      </c>
      <c r="W9" s="309" t="s">
        <v>109</v>
      </c>
      <c r="X9" s="484">
        <v>40701</v>
      </c>
      <c r="Y9" s="310" t="s">
        <v>303</v>
      </c>
      <c r="Z9" s="359"/>
      <c r="AA9" s="299"/>
      <c r="AB9" s="360"/>
      <c r="AC9" s="485" t="s">
        <v>160</v>
      </c>
      <c r="AD9" s="485">
        <v>8568</v>
      </c>
      <c r="AE9" s="290"/>
      <c r="AF9" s="361">
        <v>11424</v>
      </c>
      <c r="AG9" s="362">
        <v>11007036</v>
      </c>
      <c r="AH9" s="362" t="s">
        <v>119</v>
      </c>
      <c r="AI9" s="362">
        <v>11004791</v>
      </c>
      <c r="AJ9" s="362" t="s">
        <v>120</v>
      </c>
      <c r="AK9" s="362">
        <v>11007438</v>
      </c>
      <c r="AL9" s="362" t="s">
        <v>161</v>
      </c>
      <c r="AM9" s="364" t="s">
        <v>11</v>
      </c>
      <c r="AN9" s="363" t="e">
        <v>#DIV/0!</v>
      </c>
      <c r="AO9" s="364"/>
      <c r="AP9" s="365" t="s">
        <v>106</v>
      </c>
      <c r="AQ9" s="366">
        <v>2116</v>
      </c>
      <c r="AR9" s="367">
        <v>23</v>
      </c>
      <c r="AS9" s="368" t="s">
        <v>890</v>
      </c>
      <c r="AT9" s="369" t="s">
        <v>132</v>
      </c>
      <c r="AU9" s="369">
        <v>9</v>
      </c>
      <c r="AV9" s="369">
        <v>8568</v>
      </c>
      <c r="AW9" s="369" t="s">
        <v>106</v>
      </c>
      <c r="AX9" s="370">
        <v>40696</v>
      </c>
      <c r="AY9" s="369">
        <v>12</v>
      </c>
      <c r="AZ9" s="369">
        <v>750</v>
      </c>
      <c r="BA9" s="369">
        <v>11424</v>
      </c>
      <c r="BB9" s="371">
        <f>IFERROR(HLOOKUP(IF(IF(VLOOKUP(H9,'Prog Actual'!H:AP,35,0)="DIREC",0,IF(VLOOKUP(H9,'Prog Actual'!H:AP,35,0)="EMBOT",1,IF(VLOOKUP(H9,'Prog Actual'!H:AP,35,0)="ETIQ",2,3)))&lt;1,VLOOKUP(H9,'Prog Actual'!H:AZ,45,0),IF(VLOOKUP(H9,'Prog Actual'!H:AP,35,0)="DIREC",0,IF(VLOOKUP(H9,'Prog Actual'!H:AP,35,0)="EMBOT",1,IF(VLOOKUP(H9,'Prog Actual'!H:AP,35,0)="ETIQ",2,3)))),Base!$D$26:$L$44,VLOOKUP(CONCATENATE(AM9,IF(VLOOKUP(H9,'Prog Actual'!H:K,4,0)&lt;2999,1,IF(VLOOKUP(H9,'Prog Actual'!H:K,4,0)&lt;4999,2,3))),Base!$B$27:$C$44,2,0),0),"")</f>
        <v>10000</v>
      </c>
      <c r="BC9" s="372">
        <v>952</v>
      </c>
      <c r="BD9" s="373" t="s">
        <v>108</v>
      </c>
      <c r="BE9" s="369">
        <v>952</v>
      </c>
      <c r="BF9" s="370" t="s">
        <v>119</v>
      </c>
      <c r="BG9" s="369" t="s">
        <v>1624</v>
      </c>
      <c r="BH9" s="374"/>
      <c r="BI9" s="375"/>
      <c r="BJ9" s="376"/>
    </row>
    <row r="10" spans="1:62" s="195" customFormat="1" ht="14.25">
      <c r="A10" s="43">
        <v>0</v>
      </c>
      <c r="B10" s="43">
        <v>0</v>
      </c>
      <c r="C10" s="79"/>
      <c r="D10" s="79" t="s">
        <v>39</v>
      </c>
      <c r="E10" s="348" t="s">
        <v>10</v>
      </c>
      <c r="F10" s="33" t="e">
        <v>#N/A</v>
      </c>
      <c r="G10" s="127"/>
      <c r="H10" s="128"/>
      <c r="I10" s="79"/>
      <c r="J10" s="259" t="s">
        <v>258</v>
      </c>
      <c r="K10" s="127"/>
      <c r="L10" s="127"/>
      <c r="M10" s="296"/>
      <c r="N10" s="515">
        <f t="shared" si="0"/>
        <v>2</v>
      </c>
      <c r="O10" s="298">
        <v>0</v>
      </c>
      <c r="P10" s="274">
        <f t="shared" si="1"/>
        <v>2</v>
      </c>
      <c r="Q10" s="288"/>
      <c r="R10" s="110">
        <v>40701</v>
      </c>
      <c r="S10" s="111">
        <v>-9</v>
      </c>
      <c r="T10" s="112">
        <v>40701.458333333336</v>
      </c>
      <c r="U10" s="113">
        <v>-11</v>
      </c>
      <c r="V10" s="130"/>
      <c r="W10" s="115"/>
      <c r="X10" s="488"/>
      <c r="Y10" s="358" t="s">
        <v>259</v>
      </c>
      <c r="Z10" s="116"/>
      <c r="AA10" s="299"/>
      <c r="AB10" s="118"/>
      <c r="AC10" s="289"/>
      <c r="AD10" s="289"/>
      <c r="AE10" s="290"/>
      <c r="AF10" s="31">
        <v>0</v>
      </c>
      <c r="AG10" s="119"/>
      <c r="AH10" s="119"/>
      <c r="AI10" s="119"/>
      <c r="AJ10" s="119"/>
      <c r="AK10" s="119"/>
      <c r="AL10" s="119"/>
      <c r="AM10" s="291" t="s">
        <v>11</v>
      </c>
      <c r="AN10" s="120"/>
      <c r="AO10" s="121"/>
      <c r="AP10" s="122">
        <v>0</v>
      </c>
      <c r="AQ10" s="292" t="s">
        <v>39</v>
      </c>
      <c r="AR10" s="293">
        <v>23</v>
      </c>
      <c r="AS10" s="311" t="s">
        <v>890</v>
      </c>
      <c r="AT10" s="294" t="s">
        <v>260</v>
      </c>
      <c r="AU10" s="131"/>
      <c r="AV10" s="131"/>
      <c r="AW10" s="131"/>
      <c r="AX10" s="183"/>
      <c r="AY10" s="131"/>
      <c r="AZ10" s="131"/>
      <c r="BA10" s="131"/>
      <c r="BB10" s="371" t="str">
        <f>IFERROR(HLOOKUP(IF(IF(VLOOKUP(H10,'Prog Actual'!H:AP,35,0)="DIREC",0,IF(VLOOKUP(H10,'Prog Actual'!H:AP,35,0)="EMBOT",1,IF(VLOOKUP(H10,'Prog Actual'!H:AP,35,0)="ETIQ",2,3)))&lt;1,VLOOKUP(H10,'Prog Actual'!H:AZ,45,0),IF(VLOOKUP(H10,'Prog Actual'!H:AP,35,0)="DIREC",0,IF(VLOOKUP(H10,'Prog Actual'!H:AP,35,0)="EMBOT",1,IF(VLOOKUP(H10,'Prog Actual'!H:AP,35,0)="ETIQ",2,3)))),Base!$D$26:$L$44,VLOOKUP(CONCATENATE(AM10,IF(VLOOKUP(H10,'Prog Actual'!H:K,4,0)&lt;2999,1,IF(VLOOKUP(H10,'Prog Actual'!H:K,4,0)&lt;4999,2,3))),Base!$B$27:$C$44,2,0),0),"")</f>
        <v/>
      </c>
      <c r="BC10" s="300">
        <v>0</v>
      </c>
      <c r="BD10" s="124"/>
      <c r="BE10" s="131">
        <v>0</v>
      </c>
      <c r="BF10" s="183"/>
      <c r="BG10" s="131" t="s">
        <v>102</v>
      </c>
      <c r="BH10" s="210">
        <v>10000</v>
      </c>
      <c r="BI10" s="211">
        <v>10000</v>
      </c>
      <c r="BJ10" s="212">
        <v>0</v>
      </c>
    </row>
    <row r="11" spans="1:62" s="195" customFormat="1" ht="15">
      <c r="A11" s="302">
        <v>1</v>
      </c>
      <c r="B11" s="302">
        <v>3</v>
      </c>
      <c r="C11" s="79"/>
      <c r="D11" s="319">
        <v>2102</v>
      </c>
      <c r="E11" s="348" t="s">
        <v>10</v>
      </c>
      <c r="F11" s="33">
        <v>28</v>
      </c>
      <c r="G11" s="324" t="s">
        <v>895</v>
      </c>
      <c r="H11" s="326">
        <v>1255231</v>
      </c>
      <c r="I11" s="327">
        <v>12006304</v>
      </c>
      <c r="J11" s="324" t="s">
        <v>896</v>
      </c>
      <c r="K11" s="324">
        <v>66666</v>
      </c>
      <c r="L11" s="324" t="s">
        <v>127</v>
      </c>
      <c r="M11" s="296">
        <v>0.18</v>
      </c>
      <c r="N11" s="515">
        <f t="shared" si="0"/>
        <v>8.3332499999999996</v>
      </c>
      <c r="O11" s="298">
        <v>0</v>
      </c>
      <c r="P11" s="274">
        <f t="shared" si="1"/>
        <v>8.5132499999999993</v>
      </c>
      <c r="Q11" s="306">
        <v>0</v>
      </c>
      <c r="R11" s="112">
        <v>40701</v>
      </c>
      <c r="S11" s="113">
        <v>-11</v>
      </c>
      <c r="T11" s="112">
        <v>40701.813052083337</v>
      </c>
      <c r="U11" s="113">
        <v>-19.510000000000002</v>
      </c>
      <c r="V11" s="307" t="s">
        <v>105</v>
      </c>
      <c r="W11" s="115" t="s">
        <v>109</v>
      </c>
      <c r="X11" s="489">
        <v>40701</v>
      </c>
      <c r="Y11" s="328" t="s">
        <v>209</v>
      </c>
      <c r="Z11" s="116"/>
      <c r="AA11" s="299"/>
      <c r="AB11" s="118"/>
      <c r="AC11" s="289" t="s">
        <v>897</v>
      </c>
      <c r="AD11" s="289">
        <v>49999.5</v>
      </c>
      <c r="AE11" s="290"/>
      <c r="AF11" s="31">
        <v>66666</v>
      </c>
      <c r="AG11" s="119">
        <v>11000984</v>
      </c>
      <c r="AH11" s="119" t="s">
        <v>898</v>
      </c>
      <c r="AI11" s="119">
        <v>11001052</v>
      </c>
      <c r="AJ11" s="119" t="s">
        <v>468</v>
      </c>
      <c r="AK11" s="119"/>
      <c r="AL11" s="119"/>
      <c r="AM11" s="291" t="s">
        <v>11</v>
      </c>
      <c r="AN11" s="120">
        <v>8000</v>
      </c>
      <c r="AO11" s="121"/>
      <c r="AP11" s="122" t="s">
        <v>166</v>
      </c>
      <c r="AQ11" s="292">
        <v>2102</v>
      </c>
      <c r="AR11" s="293">
        <v>23</v>
      </c>
      <c r="AS11" s="311" t="s">
        <v>890</v>
      </c>
      <c r="AT11" s="294" t="s">
        <v>132</v>
      </c>
      <c r="AU11" s="131">
        <v>0.75</v>
      </c>
      <c r="AV11" s="131">
        <v>49999.5</v>
      </c>
      <c r="AW11" s="131" t="s">
        <v>166</v>
      </c>
      <c r="AX11" s="183">
        <v>40696</v>
      </c>
      <c r="AY11" s="131">
        <v>1</v>
      </c>
      <c r="AZ11" s="131">
        <v>750</v>
      </c>
      <c r="BA11" s="131">
        <v>66666</v>
      </c>
      <c r="BB11" s="371">
        <f>IFERROR(HLOOKUP(IF(IF(VLOOKUP(H11,'Prog Actual'!H:AP,35,0)="DIREC",0,IF(VLOOKUP(H11,'Prog Actual'!H:AP,35,0)="EMBOT",1,IF(VLOOKUP(H11,'Prog Actual'!H:AP,35,0)="ETIQ",2,3)))&lt;1,VLOOKUP(H11,'Prog Actual'!H:AZ,45,0),IF(VLOOKUP(H11,'Prog Actual'!H:AP,35,0)="DIREC",0,IF(VLOOKUP(H11,'Prog Actual'!H:AP,35,0)="EMBOT",1,IF(VLOOKUP(H11,'Prog Actual'!H:AP,35,0)="ETIQ",2,3)))),Base!$D$26:$L$44,VLOOKUP(CONCATENATE(AM11,IF(VLOOKUP(H11,'Prog Actual'!H:K,4,0)&lt;2999,1,IF(VLOOKUP(H11,'Prog Actual'!H:K,4,0)&lt;4999,2,3))),Base!$B$27:$C$44,2,0),0),"")</f>
        <v>8000</v>
      </c>
      <c r="BC11" s="300">
        <v>5555.5</v>
      </c>
      <c r="BD11" s="124" t="s">
        <v>194</v>
      </c>
      <c r="BE11" s="131">
        <v>5555.5</v>
      </c>
      <c r="BF11" s="183" t="s">
        <v>898</v>
      </c>
      <c r="BG11" s="131" t="s">
        <v>1625</v>
      </c>
      <c r="BH11" s="210"/>
      <c r="BI11" s="211"/>
      <c r="BJ11" s="212"/>
    </row>
    <row r="12" spans="1:62" s="195" customFormat="1" ht="14.25">
      <c r="A12" s="43">
        <v>0</v>
      </c>
      <c r="B12" s="43">
        <v>0</v>
      </c>
      <c r="C12" s="79"/>
      <c r="D12" s="79" t="s">
        <v>39</v>
      </c>
      <c r="E12" s="348" t="s">
        <v>10</v>
      </c>
      <c r="F12" s="33" t="e">
        <v>#N/A</v>
      </c>
      <c r="G12" s="127"/>
      <c r="H12" s="128"/>
      <c r="I12" s="79"/>
      <c r="J12" s="259" t="s">
        <v>258</v>
      </c>
      <c r="K12" s="127"/>
      <c r="L12" s="127"/>
      <c r="M12" s="296"/>
      <c r="N12" s="515">
        <f t="shared" si="0"/>
        <v>2</v>
      </c>
      <c r="O12" s="298">
        <v>0</v>
      </c>
      <c r="P12" s="274">
        <f t="shared" si="1"/>
        <v>2</v>
      </c>
      <c r="Q12" s="288"/>
      <c r="R12" s="112">
        <v>40701</v>
      </c>
      <c r="S12" s="113">
        <v>-19.510000000000002</v>
      </c>
      <c r="T12" s="112">
        <v>40701.896249999998</v>
      </c>
      <c r="U12" s="113">
        <v>-21.51</v>
      </c>
      <c r="V12" s="130"/>
      <c r="W12" s="115"/>
      <c r="X12" s="488"/>
      <c r="Y12" s="358" t="s">
        <v>259</v>
      </c>
      <c r="Z12" s="116"/>
      <c r="AA12" s="299"/>
      <c r="AB12" s="118"/>
      <c r="AC12" s="289"/>
      <c r="AD12" s="289"/>
      <c r="AE12" s="290"/>
      <c r="AF12" s="31">
        <v>0</v>
      </c>
      <c r="AG12" s="119"/>
      <c r="AH12" s="119"/>
      <c r="AI12" s="119"/>
      <c r="AJ12" s="119"/>
      <c r="AK12" s="119"/>
      <c r="AL12" s="119"/>
      <c r="AM12" s="291" t="s">
        <v>11</v>
      </c>
      <c r="AN12" s="120"/>
      <c r="AO12" s="121"/>
      <c r="AP12" s="122">
        <v>0</v>
      </c>
      <c r="AQ12" s="292" t="s">
        <v>39</v>
      </c>
      <c r="AR12" s="293">
        <v>23</v>
      </c>
      <c r="AS12" s="311" t="s">
        <v>890</v>
      </c>
      <c r="AT12" s="294" t="s">
        <v>260</v>
      </c>
      <c r="AU12" s="131"/>
      <c r="AV12" s="131"/>
      <c r="AW12" s="131"/>
      <c r="AX12" s="183"/>
      <c r="AY12" s="131"/>
      <c r="AZ12" s="131"/>
      <c r="BA12" s="131"/>
      <c r="BB12" s="371" t="str">
        <f>IFERROR(HLOOKUP(IF(IF(VLOOKUP(H12,'Prog Actual'!H:AP,35,0)="DIREC",0,IF(VLOOKUP(H12,'Prog Actual'!H:AP,35,0)="EMBOT",1,IF(VLOOKUP(H12,'Prog Actual'!H:AP,35,0)="ETIQ",2,3)))&lt;1,VLOOKUP(H12,'Prog Actual'!H:AZ,45,0),IF(VLOOKUP(H12,'Prog Actual'!H:AP,35,0)="DIREC",0,IF(VLOOKUP(H12,'Prog Actual'!H:AP,35,0)="EMBOT",1,IF(VLOOKUP(H12,'Prog Actual'!H:AP,35,0)="ETIQ",2,3)))),Base!$D$26:$L$44,VLOOKUP(CONCATENATE(AM12,IF(VLOOKUP(H12,'Prog Actual'!H:K,4,0)&lt;2999,1,IF(VLOOKUP(H12,'Prog Actual'!H:K,4,0)&lt;4999,2,3))),Base!$B$27:$C$44,2,0),0),"")</f>
        <v/>
      </c>
      <c r="BC12" s="300">
        <v>0</v>
      </c>
      <c r="BD12" s="124"/>
      <c r="BE12" s="131">
        <v>0</v>
      </c>
      <c r="BF12" s="183"/>
      <c r="BG12" s="131" t="s">
        <v>102</v>
      </c>
      <c r="BH12" s="210">
        <v>10000</v>
      </c>
      <c r="BI12" s="211">
        <v>10000</v>
      </c>
      <c r="BJ12" s="212">
        <v>0</v>
      </c>
    </row>
    <row r="13" spans="1:62" s="195" customFormat="1" ht="14.25">
      <c r="A13" s="302">
        <v>1</v>
      </c>
      <c r="B13" s="302">
        <v>2</v>
      </c>
      <c r="C13" s="79"/>
      <c r="D13" s="303">
        <v>1113</v>
      </c>
      <c r="E13" s="348" t="s">
        <v>10</v>
      </c>
      <c r="F13" s="33">
        <v>13</v>
      </c>
      <c r="G13" s="304" t="s">
        <v>103</v>
      </c>
      <c r="H13" s="305">
        <v>1274029</v>
      </c>
      <c r="I13" s="303">
        <v>10044480</v>
      </c>
      <c r="J13" s="304" t="s">
        <v>899</v>
      </c>
      <c r="K13" s="304">
        <v>1758</v>
      </c>
      <c r="L13" s="304" t="s">
        <v>104</v>
      </c>
      <c r="M13" s="296">
        <v>0.18</v>
      </c>
      <c r="N13" s="515">
        <f t="shared" si="0"/>
        <v>2.1095999999999999</v>
      </c>
      <c r="O13" s="298">
        <v>0</v>
      </c>
      <c r="P13" s="274">
        <f t="shared" si="1"/>
        <v>2.2896000000000001</v>
      </c>
      <c r="Q13" s="306">
        <v>1</v>
      </c>
      <c r="R13" s="112">
        <v>40701</v>
      </c>
      <c r="S13" s="113">
        <v>-21.51</v>
      </c>
      <c r="T13" s="112">
        <v>40701.991666666669</v>
      </c>
      <c r="U13" s="113">
        <v>-23.8</v>
      </c>
      <c r="V13" s="307" t="s">
        <v>105</v>
      </c>
      <c r="W13" s="309" t="s">
        <v>109</v>
      </c>
      <c r="X13" s="490">
        <v>40702</v>
      </c>
      <c r="Y13" s="310" t="s">
        <v>303</v>
      </c>
      <c r="Z13" s="116"/>
      <c r="AA13" s="299"/>
      <c r="AB13" s="118"/>
      <c r="AC13" s="289" t="s">
        <v>349</v>
      </c>
      <c r="AD13" s="289">
        <v>15822</v>
      </c>
      <c r="AE13" s="290"/>
      <c r="AF13" s="31">
        <v>21096</v>
      </c>
      <c r="AG13" s="119">
        <v>11007037</v>
      </c>
      <c r="AH13" s="119" t="s">
        <v>141</v>
      </c>
      <c r="AI13" s="119">
        <v>11004791</v>
      </c>
      <c r="AJ13" s="119" t="s">
        <v>120</v>
      </c>
      <c r="AK13" s="119">
        <v>11007435</v>
      </c>
      <c r="AL13" s="119" t="s">
        <v>140</v>
      </c>
      <c r="AM13" s="291" t="s">
        <v>11</v>
      </c>
      <c r="AN13" s="120">
        <v>9998.1042654028442</v>
      </c>
      <c r="AO13" s="121"/>
      <c r="AP13" s="122" t="s">
        <v>106</v>
      </c>
      <c r="AQ13" s="292">
        <v>1113</v>
      </c>
      <c r="AR13" s="293">
        <v>23</v>
      </c>
      <c r="AS13" s="311" t="s">
        <v>890</v>
      </c>
      <c r="AT13" s="294" t="s">
        <v>126</v>
      </c>
      <c r="AU13" s="131">
        <v>9</v>
      </c>
      <c r="AV13" s="131">
        <v>15822</v>
      </c>
      <c r="AW13" s="131" t="s">
        <v>106</v>
      </c>
      <c r="AX13" s="183">
        <v>40696</v>
      </c>
      <c r="AY13" s="131">
        <v>12</v>
      </c>
      <c r="AZ13" s="131">
        <v>750</v>
      </c>
      <c r="BA13" s="131">
        <v>21096</v>
      </c>
      <c r="BB13" s="371">
        <f>IFERROR(HLOOKUP(IF(IF(VLOOKUP(H13,'Prog Actual'!H:AP,35,0)="DIREC",0,IF(VLOOKUP(H13,'Prog Actual'!H:AP,35,0)="EMBOT",1,IF(VLOOKUP(H13,'Prog Actual'!H:AP,35,0)="ETIQ",2,3)))&lt;1,VLOOKUP(H13,'Prog Actual'!H:AZ,45,0),IF(VLOOKUP(H13,'Prog Actual'!H:AP,35,0)="DIREC",0,IF(VLOOKUP(H13,'Prog Actual'!H:AP,35,0)="EMBOT",1,IF(VLOOKUP(H13,'Prog Actual'!H:AP,35,0)="ETIQ",2,3)))),Base!$D$26:$L$44,VLOOKUP(CONCATENATE(AM13,IF(VLOOKUP(H13,'Prog Actual'!H:K,4,0)&lt;2999,1,IF(VLOOKUP(H13,'Prog Actual'!H:K,4,0)&lt;4999,2,3))),Base!$B$27:$C$44,2,0),0),"")</f>
        <v>10000</v>
      </c>
      <c r="BC13" s="300">
        <v>1758</v>
      </c>
      <c r="BD13" s="124" t="s">
        <v>108</v>
      </c>
      <c r="BE13" s="131">
        <v>1758</v>
      </c>
      <c r="BF13" s="183" t="s">
        <v>900</v>
      </c>
      <c r="BG13" s="131" t="s">
        <v>1624</v>
      </c>
      <c r="BH13" s="210"/>
      <c r="BI13" s="211"/>
      <c r="BJ13" s="212"/>
    </row>
    <row r="14" spans="1:62" s="195" customFormat="1" ht="14.25">
      <c r="A14" s="302">
        <v>1</v>
      </c>
      <c r="B14" s="302">
        <v>2</v>
      </c>
      <c r="C14" s="79"/>
      <c r="D14" s="303">
        <v>1123</v>
      </c>
      <c r="E14" s="348">
        <v>0</v>
      </c>
      <c r="F14" s="33">
        <v>135</v>
      </c>
      <c r="G14" s="304" t="s">
        <v>164</v>
      </c>
      <c r="H14" s="305">
        <v>1274223</v>
      </c>
      <c r="I14" s="303">
        <v>10052862</v>
      </c>
      <c r="J14" s="304" t="s">
        <v>403</v>
      </c>
      <c r="K14" s="304">
        <v>4901</v>
      </c>
      <c r="L14" s="304" t="s">
        <v>104</v>
      </c>
      <c r="M14" s="296">
        <v>0.18</v>
      </c>
      <c r="N14" s="515">
        <f t="shared" si="0"/>
        <v>2.6732727272727272</v>
      </c>
      <c r="O14" s="298">
        <v>0.16666666666666666</v>
      </c>
      <c r="P14" s="274">
        <f t="shared" si="1"/>
        <v>2.8532727272727274</v>
      </c>
      <c r="Q14" s="288">
        <v>0</v>
      </c>
      <c r="R14" s="112">
        <v>40701</v>
      </c>
      <c r="S14" s="113">
        <v>-23.8</v>
      </c>
      <c r="T14" s="112">
        <v>40702.121691666667</v>
      </c>
      <c r="U14" s="113">
        <v>-2.92</v>
      </c>
      <c r="V14" s="307" t="s">
        <v>105</v>
      </c>
      <c r="W14" s="309" t="s">
        <v>109</v>
      </c>
      <c r="X14" s="490">
        <v>40702</v>
      </c>
      <c r="Y14" s="132" t="s">
        <v>303</v>
      </c>
      <c r="Z14" s="116"/>
      <c r="AA14" s="299"/>
      <c r="AB14" s="118"/>
      <c r="AC14" s="289" t="s">
        <v>350</v>
      </c>
      <c r="AD14" s="289">
        <v>22054.5</v>
      </c>
      <c r="AE14" s="290"/>
      <c r="AF14" s="31">
        <v>29406</v>
      </c>
      <c r="AG14" s="119">
        <v>11007039</v>
      </c>
      <c r="AH14" s="119" t="s">
        <v>156</v>
      </c>
      <c r="AI14" s="119">
        <v>11005544</v>
      </c>
      <c r="AJ14" s="119" t="s">
        <v>157</v>
      </c>
      <c r="AK14" s="119"/>
      <c r="AL14" s="119"/>
      <c r="AM14" s="291" t="s">
        <v>11</v>
      </c>
      <c r="AN14" s="120">
        <v>10000</v>
      </c>
      <c r="AO14" s="121"/>
      <c r="AP14" s="122" t="s">
        <v>106</v>
      </c>
      <c r="AQ14" s="292">
        <v>1123</v>
      </c>
      <c r="AR14" s="293">
        <v>23</v>
      </c>
      <c r="AS14" s="123" t="s">
        <v>351</v>
      </c>
      <c r="AT14" s="294" t="s">
        <v>132</v>
      </c>
      <c r="AU14" s="131">
        <v>4.5</v>
      </c>
      <c r="AV14" s="131">
        <v>22054.5</v>
      </c>
      <c r="AW14" s="131" t="s">
        <v>106</v>
      </c>
      <c r="AX14" s="183">
        <v>1</v>
      </c>
      <c r="AY14" s="131">
        <v>6</v>
      </c>
      <c r="AZ14" s="131">
        <v>750</v>
      </c>
      <c r="BA14" s="131">
        <v>29406</v>
      </c>
      <c r="BB14" s="371">
        <f>IFERROR(HLOOKUP(IF(IF(VLOOKUP(H14,'Prog Actual'!H:AP,35,0)="DIREC",0,IF(VLOOKUP(H14,'Prog Actual'!H:AP,35,0)="EMBOT",1,IF(VLOOKUP(H14,'Prog Actual'!H:AP,35,0)="ETIQ",2,3)))&lt;1,VLOOKUP(H14,'Prog Actual'!H:AZ,45,0),IF(VLOOKUP(H14,'Prog Actual'!H:AP,35,0)="DIREC",0,IF(VLOOKUP(H14,'Prog Actual'!H:AP,35,0)="EMBOT",1,IF(VLOOKUP(H14,'Prog Actual'!H:AP,35,0)="ETIQ",2,3)))),Base!$D$26:$L$44,VLOOKUP(CONCATENATE(AM14,IF(VLOOKUP(H14,'Prog Actual'!H:K,4,0)&lt;2999,1,IF(VLOOKUP(H14,'Prog Actual'!H:K,4,0)&lt;4999,2,3))),Base!$B$27:$C$44,2,0),0),"")</f>
        <v>11000</v>
      </c>
      <c r="BC14" s="300">
        <v>2450.5</v>
      </c>
      <c r="BD14" s="124" t="s">
        <v>108</v>
      </c>
      <c r="BE14" s="131">
        <v>4901</v>
      </c>
      <c r="BF14" s="183" t="s">
        <v>768</v>
      </c>
      <c r="BG14" s="131" t="s">
        <v>1624</v>
      </c>
      <c r="BH14" s="210"/>
      <c r="BI14" s="211"/>
      <c r="BJ14" s="212"/>
    </row>
    <row r="15" spans="1:62" s="195" customFormat="1" ht="14.25">
      <c r="A15" s="302">
        <v>1</v>
      </c>
      <c r="B15" s="302">
        <v>2</v>
      </c>
      <c r="C15" s="79"/>
      <c r="D15" s="303">
        <v>2116</v>
      </c>
      <c r="E15" s="348">
        <v>0</v>
      </c>
      <c r="F15" s="33">
        <v>40</v>
      </c>
      <c r="G15" s="304" t="s">
        <v>103</v>
      </c>
      <c r="H15" s="305">
        <v>1275204</v>
      </c>
      <c r="I15" s="303">
        <v>10044441</v>
      </c>
      <c r="J15" s="304" t="s">
        <v>901</v>
      </c>
      <c r="K15" s="304">
        <v>1765</v>
      </c>
      <c r="L15" s="304" t="s">
        <v>104</v>
      </c>
      <c r="M15" s="296">
        <v>0.18</v>
      </c>
      <c r="N15" s="515">
        <f t="shared" si="0"/>
        <v>2.1179999999999999</v>
      </c>
      <c r="O15" s="298">
        <v>0.16666666666666666</v>
      </c>
      <c r="P15" s="274">
        <f t="shared" si="1"/>
        <v>2.298</v>
      </c>
      <c r="Q15" s="306">
        <v>0</v>
      </c>
      <c r="R15" s="112">
        <v>40702</v>
      </c>
      <c r="S15" s="113">
        <v>-2.92</v>
      </c>
      <c r="T15" s="112">
        <v>40702.217416666666</v>
      </c>
      <c r="U15" s="113">
        <v>-5.22</v>
      </c>
      <c r="V15" s="307" t="s">
        <v>105</v>
      </c>
      <c r="W15" s="309" t="s">
        <v>109</v>
      </c>
      <c r="X15" s="490">
        <v>40702</v>
      </c>
      <c r="Y15" s="310" t="s">
        <v>303</v>
      </c>
      <c r="Z15" s="116"/>
      <c r="AA15" s="299"/>
      <c r="AB15" s="118"/>
      <c r="AC15" s="289" t="s">
        <v>160</v>
      </c>
      <c r="AD15" s="289">
        <v>15885</v>
      </c>
      <c r="AE15" s="290"/>
      <c r="AF15" s="31">
        <v>21180</v>
      </c>
      <c r="AG15" s="119">
        <v>11007036</v>
      </c>
      <c r="AH15" s="119" t="s">
        <v>119</v>
      </c>
      <c r="AI15" s="119">
        <v>11004791</v>
      </c>
      <c r="AJ15" s="119" t="s">
        <v>120</v>
      </c>
      <c r="AK15" s="119">
        <v>11007438</v>
      </c>
      <c r="AL15" s="119" t="s">
        <v>161</v>
      </c>
      <c r="AM15" s="291" t="s">
        <v>11</v>
      </c>
      <c r="AN15" s="120">
        <v>10000</v>
      </c>
      <c r="AO15" s="121"/>
      <c r="AP15" s="122" t="s">
        <v>106</v>
      </c>
      <c r="AQ15" s="292">
        <v>2116</v>
      </c>
      <c r="AR15" s="293">
        <v>23</v>
      </c>
      <c r="AS15" s="311" t="s">
        <v>890</v>
      </c>
      <c r="AT15" s="294" t="s">
        <v>132</v>
      </c>
      <c r="AU15" s="131">
        <v>9</v>
      </c>
      <c r="AV15" s="131">
        <v>15885</v>
      </c>
      <c r="AW15" s="131" t="s">
        <v>106</v>
      </c>
      <c r="AX15" s="183">
        <v>40696</v>
      </c>
      <c r="AY15" s="131">
        <v>12</v>
      </c>
      <c r="AZ15" s="131">
        <v>750</v>
      </c>
      <c r="BA15" s="131">
        <v>21180</v>
      </c>
      <c r="BB15" s="371">
        <f>IFERROR(HLOOKUP(IF(IF(VLOOKUP(H15,'Prog Actual'!H:AP,35,0)="DIREC",0,IF(VLOOKUP(H15,'Prog Actual'!H:AP,35,0)="EMBOT",1,IF(VLOOKUP(H15,'Prog Actual'!H:AP,35,0)="ETIQ",2,3)))&lt;1,VLOOKUP(H15,'Prog Actual'!H:AZ,45,0),IF(VLOOKUP(H15,'Prog Actual'!H:AP,35,0)="DIREC",0,IF(VLOOKUP(H15,'Prog Actual'!H:AP,35,0)="EMBOT",1,IF(VLOOKUP(H15,'Prog Actual'!H:AP,35,0)="ETIQ",2,3)))),Base!$D$26:$L$44,VLOOKUP(CONCATENATE(AM15,IF(VLOOKUP(H15,'Prog Actual'!H:K,4,0)&lt;2999,1,IF(VLOOKUP(H15,'Prog Actual'!H:K,4,0)&lt;4999,2,3))),Base!$B$27:$C$44,2,0),0),"")</f>
        <v>10000</v>
      </c>
      <c r="BC15" s="300">
        <v>1765</v>
      </c>
      <c r="BD15" s="124" t="s">
        <v>108</v>
      </c>
      <c r="BE15" s="131">
        <v>1765</v>
      </c>
      <c r="BF15" s="183" t="s">
        <v>902</v>
      </c>
      <c r="BG15" s="131" t="s">
        <v>1624</v>
      </c>
      <c r="BH15" s="210"/>
      <c r="BI15" s="211"/>
      <c r="BJ15" s="212"/>
    </row>
    <row r="16" spans="1:62" s="195" customFormat="1" ht="14.25">
      <c r="A16" s="43">
        <v>1</v>
      </c>
      <c r="B16" s="43">
        <v>2</v>
      </c>
      <c r="C16" s="79"/>
      <c r="D16" s="79">
        <v>2135</v>
      </c>
      <c r="E16" s="348">
        <v>0</v>
      </c>
      <c r="F16" s="33">
        <v>136</v>
      </c>
      <c r="G16" s="127" t="s">
        <v>103</v>
      </c>
      <c r="H16" s="105">
        <v>1275209</v>
      </c>
      <c r="I16" s="79">
        <v>10044461</v>
      </c>
      <c r="J16" s="127" t="s">
        <v>278</v>
      </c>
      <c r="K16" s="127">
        <v>3262</v>
      </c>
      <c r="L16" s="127" t="s">
        <v>104</v>
      </c>
      <c r="M16" s="296">
        <v>0.18</v>
      </c>
      <c r="N16" s="515">
        <f t="shared" si="0"/>
        <v>3.5585454545454547</v>
      </c>
      <c r="O16" s="298">
        <v>0.16666666666666666</v>
      </c>
      <c r="P16" s="274">
        <f t="shared" si="1"/>
        <v>3.7385454545454548</v>
      </c>
      <c r="Q16" s="306">
        <v>0</v>
      </c>
      <c r="R16" s="112">
        <v>40702</v>
      </c>
      <c r="S16" s="113">
        <v>-5.22</v>
      </c>
      <c r="T16" s="112">
        <v>40702.373272727273</v>
      </c>
      <c r="U16" s="113">
        <v>-8.9600000000000009</v>
      </c>
      <c r="V16" s="130" t="s">
        <v>147</v>
      </c>
      <c r="W16" s="309" t="s">
        <v>109</v>
      </c>
      <c r="X16" s="490">
        <v>40702</v>
      </c>
      <c r="Y16" s="310" t="s">
        <v>303</v>
      </c>
      <c r="Z16" s="116"/>
      <c r="AA16" s="299"/>
      <c r="AB16" s="118"/>
      <c r="AC16" s="289" t="s">
        <v>117</v>
      </c>
      <c r="AD16" s="289">
        <v>28098</v>
      </c>
      <c r="AE16" s="290"/>
      <c r="AF16" s="31">
        <v>39144</v>
      </c>
      <c r="AG16" s="119">
        <v>11007036</v>
      </c>
      <c r="AH16" s="119" t="s">
        <v>119</v>
      </c>
      <c r="AI16" s="119">
        <v>11004791</v>
      </c>
      <c r="AJ16" s="119" t="s">
        <v>120</v>
      </c>
      <c r="AK16" s="119">
        <v>11007434</v>
      </c>
      <c r="AL16" s="119" t="s">
        <v>121</v>
      </c>
      <c r="AM16" s="291" t="s">
        <v>11</v>
      </c>
      <c r="AN16" s="120">
        <v>11000.000000000007</v>
      </c>
      <c r="AO16" s="121"/>
      <c r="AP16" s="122" t="s">
        <v>106</v>
      </c>
      <c r="AQ16" s="292">
        <v>2135</v>
      </c>
      <c r="AR16" s="293">
        <v>23</v>
      </c>
      <c r="AS16" s="311" t="s">
        <v>890</v>
      </c>
      <c r="AT16" s="294" t="s">
        <v>132</v>
      </c>
      <c r="AU16" s="131">
        <v>9</v>
      </c>
      <c r="AV16" s="131">
        <v>29358</v>
      </c>
      <c r="AW16" s="131" t="s">
        <v>106</v>
      </c>
      <c r="AX16" s="183">
        <v>40696</v>
      </c>
      <c r="AY16" s="131">
        <v>12</v>
      </c>
      <c r="AZ16" s="131">
        <v>750</v>
      </c>
      <c r="BA16" s="131">
        <v>39144</v>
      </c>
      <c r="BB16" s="371">
        <f>IFERROR(HLOOKUP(IF(IF(VLOOKUP(H16,'Prog Actual'!H:AP,35,0)="DIREC",0,IF(VLOOKUP(H16,'Prog Actual'!H:AP,35,0)="EMBOT",1,IF(VLOOKUP(H16,'Prog Actual'!H:AP,35,0)="ETIQ",2,3)))&lt;1,VLOOKUP(H16,'Prog Actual'!H:AZ,45,0),IF(VLOOKUP(H16,'Prog Actual'!H:AP,35,0)="DIREC",0,IF(VLOOKUP(H16,'Prog Actual'!H:AP,35,0)="EMBOT",1,IF(VLOOKUP(H16,'Prog Actual'!H:AP,35,0)="ETIQ",2,3)))),Base!$D$26:$L$44,VLOOKUP(CONCATENATE(AM16,IF(VLOOKUP(H16,'Prog Actual'!H:K,4,0)&lt;2999,1,IF(VLOOKUP(H16,'Prog Actual'!H:K,4,0)&lt;4999,2,3))),Base!$B$27:$C$44,2,0),0),"")</f>
        <v>11000</v>
      </c>
      <c r="BC16" s="300">
        <v>3262</v>
      </c>
      <c r="BD16" s="124" t="s">
        <v>122</v>
      </c>
      <c r="BE16" s="131">
        <v>3262</v>
      </c>
      <c r="BF16" s="183" t="s">
        <v>894</v>
      </c>
      <c r="BG16" s="131" t="s">
        <v>1625</v>
      </c>
      <c r="BH16" s="210"/>
      <c r="BI16" s="211"/>
      <c r="BJ16" s="212"/>
    </row>
    <row r="17" spans="1:62" s="195" customFormat="1" ht="17.100000000000001" customHeight="1">
      <c r="A17" s="302">
        <v>1</v>
      </c>
      <c r="B17" s="302">
        <v>1</v>
      </c>
      <c r="C17" s="79"/>
      <c r="D17" s="303">
        <v>2135</v>
      </c>
      <c r="E17" s="348" t="s">
        <v>10</v>
      </c>
      <c r="F17" s="33">
        <v>136</v>
      </c>
      <c r="G17" s="304" t="s">
        <v>114</v>
      </c>
      <c r="H17" s="305">
        <v>1273293</v>
      </c>
      <c r="I17" s="303">
        <v>10052463</v>
      </c>
      <c r="J17" s="304" t="s">
        <v>339</v>
      </c>
      <c r="K17" s="304">
        <v>140</v>
      </c>
      <c r="L17" s="304" t="s">
        <v>104</v>
      </c>
      <c r="M17" s="296">
        <v>0.23</v>
      </c>
      <c r="N17" s="515">
        <f t="shared" si="0"/>
        <v>0.16800000000000001</v>
      </c>
      <c r="O17" s="298">
        <v>0</v>
      </c>
      <c r="P17" s="274">
        <f t="shared" si="1"/>
        <v>0.39800000000000002</v>
      </c>
      <c r="Q17" s="306">
        <v>0</v>
      </c>
      <c r="R17" s="112">
        <v>40702</v>
      </c>
      <c r="S17" s="113">
        <v>-8.9600000000000009</v>
      </c>
      <c r="T17" s="112">
        <v>40702.389916666667</v>
      </c>
      <c r="U17" s="113">
        <v>-9.36</v>
      </c>
      <c r="V17" s="307" t="s">
        <v>105</v>
      </c>
      <c r="W17" s="308" t="s">
        <v>109</v>
      </c>
      <c r="X17" s="490">
        <v>40702</v>
      </c>
      <c r="Y17" s="132" t="s">
        <v>303</v>
      </c>
      <c r="Z17" s="116"/>
      <c r="AA17" s="299"/>
      <c r="AB17" s="118"/>
      <c r="AC17" s="289" t="s">
        <v>117</v>
      </c>
      <c r="AD17" s="289">
        <v>1260</v>
      </c>
      <c r="AE17" s="290"/>
      <c r="AF17" s="31">
        <v>1680</v>
      </c>
      <c r="AG17" s="119">
        <v>11007036</v>
      </c>
      <c r="AH17" s="119" t="s">
        <v>119</v>
      </c>
      <c r="AI17" s="119">
        <v>11004791</v>
      </c>
      <c r="AJ17" s="119" t="s">
        <v>120</v>
      </c>
      <c r="AK17" s="119">
        <v>11007434</v>
      </c>
      <c r="AL17" s="119" t="s">
        <v>121</v>
      </c>
      <c r="AM17" s="291" t="s">
        <v>11</v>
      </c>
      <c r="AN17" s="120">
        <v>10000.000000000002</v>
      </c>
      <c r="AO17" s="121"/>
      <c r="AP17" s="122" t="s">
        <v>106</v>
      </c>
      <c r="AQ17" s="292" t="e">
        <v>#REF!</v>
      </c>
      <c r="AR17" s="293">
        <v>23</v>
      </c>
      <c r="AS17" s="123" t="s">
        <v>332</v>
      </c>
      <c r="AT17" s="294" t="s">
        <v>132</v>
      </c>
      <c r="AU17" s="131">
        <v>9</v>
      </c>
      <c r="AV17" s="131">
        <v>1260</v>
      </c>
      <c r="AW17" s="131" t="s">
        <v>106</v>
      </c>
      <c r="AX17" s="183">
        <v>1</v>
      </c>
      <c r="AY17" s="131">
        <v>12</v>
      </c>
      <c r="AZ17" s="131">
        <v>750</v>
      </c>
      <c r="BA17" s="131">
        <v>1680</v>
      </c>
      <c r="BB17" s="371">
        <f>IFERROR(HLOOKUP(IF(IF(VLOOKUP(H17,'Prog Actual'!H:AP,35,0)="DIREC",0,IF(VLOOKUP(H17,'Prog Actual'!H:AP,35,0)="EMBOT",1,IF(VLOOKUP(H17,'Prog Actual'!H:AP,35,0)="ETIQ",2,3)))&lt;1,VLOOKUP(H17,'Prog Actual'!H:AZ,45,0),IF(VLOOKUP(H17,'Prog Actual'!H:AP,35,0)="DIREC",0,IF(VLOOKUP(H17,'Prog Actual'!H:AP,35,0)="EMBOT",1,IF(VLOOKUP(H17,'Prog Actual'!H:AP,35,0)="ETIQ",2,3)))),Base!$D$26:$L$44,VLOOKUP(CONCATENATE(AM17,IF(VLOOKUP(H17,'Prog Actual'!H:K,4,0)&lt;2999,1,IF(VLOOKUP(H17,'Prog Actual'!H:K,4,0)&lt;4999,2,3))),Base!$B$27:$C$44,2,0),0),"")</f>
        <v>10000</v>
      </c>
      <c r="BC17" s="300">
        <v>140</v>
      </c>
      <c r="BD17" s="124" t="s">
        <v>108</v>
      </c>
      <c r="BE17" s="131">
        <v>140</v>
      </c>
      <c r="BF17" s="183"/>
      <c r="BG17" s="131" t="s">
        <v>1624</v>
      </c>
      <c r="BH17" s="210" t="b">
        <v>0</v>
      </c>
      <c r="BI17" s="211" t="b">
        <v>0</v>
      </c>
      <c r="BJ17" s="212" t="e">
        <v>#DIV/0!</v>
      </c>
    </row>
    <row r="18" spans="1:62" s="195" customFormat="1" ht="14.25">
      <c r="A18" s="43">
        <v>0</v>
      </c>
      <c r="B18" s="43">
        <v>0</v>
      </c>
      <c r="C18" s="79"/>
      <c r="D18" s="79" t="s">
        <v>39</v>
      </c>
      <c r="E18" s="348" t="s">
        <v>10</v>
      </c>
      <c r="F18" s="33" t="e">
        <v>#N/A</v>
      </c>
      <c r="G18" s="127"/>
      <c r="H18" s="128"/>
      <c r="I18" s="79"/>
      <c r="J18" s="259" t="s">
        <v>258</v>
      </c>
      <c r="K18" s="127"/>
      <c r="L18" s="127"/>
      <c r="M18" s="296"/>
      <c r="N18" s="515">
        <f t="shared" si="0"/>
        <v>2</v>
      </c>
      <c r="O18" s="298">
        <v>0</v>
      </c>
      <c r="P18" s="274">
        <f t="shared" si="1"/>
        <v>2</v>
      </c>
      <c r="Q18" s="288"/>
      <c r="R18" s="112">
        <v>40702</v>
      </c>
      <c r="S18" s="113">
        <v>-9.36</v>
      </c>
      <c r="T18" s="112">
        <v>40702.473333333335</v>
      </c>
      <c r="U18" s="113">
        <v>-11.36</v>
      </c>
      <c r="V18" s="130"/>
      <c r="W18" s="115"/>
      <c r="X18" s="488"/>
      <c r="Y18" s="358" t="s">
        <v>259</v>
      </c>
      <c r="Z18" s="116"/>
      <c r="AA18" s="299"/>
      <c r="AB18" s="118"/>
      <c r="AC18" s="289"/>
      <c r="AD18" s="289"/>
      <c r="AE18" s="290"/>
      <c r="AF18" s="31">
        <v>0</v>
      </c>
      <c r="AG18" s="119"/>
      <c r="AH18" s="119"/>
      <c r="AI18" s="119"/>
      <c r="AJ18" s="119"/>
      <c r="AK18" s="119"/>
      <c r="AL18" s="119"/>
      <c r="AM18" s="291" t="s">
        <v>11</v>
      </c>
      <c r="AN18" s="120"/>
      <c r="AO18" s="121"/>
      <c r="AP18" s="122">
        <v>0</v>
      </c>
      <c r="AQ18" s="292" t="s">
        <v>39</v>
      </c>
      <c r="AR18" s="293">
        <v>23</v>
      </c>
      <c r="AS18" s="311" t="s">
        <v>890</v>
      </c>
      <c r="AT18" s="294" t="s">
        <v>260</v>
      </c>
      <c r="AU18" s="131"/>
      <c r="AV18" s="131"/>
      <c r="AW18" s="131"/>
      <c r="AX18" s="183"/>
      <c r="AY18" s="131"/>
      <c r="AZ18" s="131"/>
      <c r="BA18" s="131"/>
      <c r="BB18" s="371" t="str">
        <f>IFERROR(HLOOKUP(IF(IF(VLOOKUP(H18,'Prog Actual'!H:AP,35,0)="DIREC",0,IF(VLOOKUP(H18,'Prog Actual'!H:AP,35,0)="EMBOT",1,IF(VLOOKUP(H18,'Prog Actual'!H:AP,35,0)="ETIQ",2,3)))&lt;1,VLOOKUP(H18,'Prog Actual'!H:AZ,45,0),IF(VLOOKUP(H18,'Prog Actual'!H:AP,35,0)="DIREC",0,IF(VLOOKUP(H18,'Prog Actual'!H:AP,35,0)="EMBOT",1,IF(VLOOKUP(H18,'Prog Actual'!H:AP,35,0)="ETIQ",2,3)))),Base!$D$26:$L$44,VLOOKUP(CONCATENATE(AM18,IF(VLOOKUP(H18,'Prog Actual'!H:K,4,0)&lt;2999,1,IF(VLOOKUP(H18,'Prog Actual'!H:K,4,0)&lt;4999,2,3))),Base!$B$27:$C$44,2,0),0),"")</f>
        <v/>
      </c>
      <c r="BC18" s="300">
        <v>0</v>
      </c>
      <c r="BD18" s="124"/>
      <c r="BE18" s="131">
        <v>0</v>
      </c>
      <c r="BF18" s="183"/>
      <c r="BG18" s="131" t="s">
        <v>102</v>
      </c>
      <c r="BH18" s="210">
        <v>10000</v>
      </c>
      <c r="BI18" s="211">
        <v>10000</v>
      </c>
      <c r="BJ18" s="212">
        <v>0</v>
      </c>
    </row>
    <row r="19" spans="1:62" s="195" customFormat="1" ht="15">
      <c r="A19" s="302">
        <v>1</v>
      </c>
      <c r="B19" s="302">
        <v>3</v>
      </c>
      <c r="C19" s="79"/>
      <c r="D19" s="319">
        <v>2102</v>
      </c>
      <c r="E19" s="348" t="s">
        <v>10</v>
      </c>
      <c r="F19" s="33">
        <v>28</v>
      </c>
      <c r="G19" s="324" t="s">
        <v>895</v>
      </c>
      <c r="H19" s="326">
        <v>1255230</v>
      </c>
      <c r="I19" s="327">
        <v>12006304</v>
      </c>
      <c r="J19" s="324" t="s">
        <v>896</v>
      </c>
      <c r="K19" s="324">
        <v>66666</v>
      </c>
      <c r="L19" s="324" t="s">
        <v>127</v>
      </c>
      <c r="M19" s="296">
        <v>0.18</v>
      </c>
      <c r="N19" s="515">
        <f t="shared" si="0"/>
        <v>8.3332499999999996</v>
      </c>
      <c r="O19" s="298">
        <v>0</v>
      </c>
      <c r="P19" s="274">
        <f t="shared" si="1"/>
        <v>8.5132499999999993</v>
      </c>
      <c r="Q19" s="306">
        <v>0</v>
      </c>
      <c r="R19" s="112">
        <v>40702</v>
      </c>
      <c r="S19" s="113">
        <v>-11.36</v>
      </c>
      <c r="T19" s="112">
        <v>40702.828041666668</v>
      </c>
      <c r="U19" s="113">
        <v>-19.87</v>
      </c>
      <c r="V19" s="307" t="s">
        <v>105</v>
      </c>
      <c r="W19" s="115" t="s">
        <v>109</v>
      </c>
      <c r="X19" s="489">
        <v>40702</v>
      </c>
      <c r="Y19" s="328" t="s">
        <v>209</v>
      </c>
      <c r="Z19" s="116"/>
      <c r="AA19" s="299"/>
      <c r="AB19" s="118"/>
      <c r="AC19" s="289" t="s">
        <v>897</v>
      </c>
      <c r="AD19" s="289">
        <v>49999.5</v>
      </c>
      <c r="AE19" s="290"/>
      <c r="AF19" s="31">
        <v>66666</v>
      </c>
      <c r="AG19" s="119">
        <v>11000984</v>
      </c>
      <c r="AH19" s="119" t="s">
        <v>898</v>
      </c>
      <c r="AI19" s="119">
        <v>11001052</v>
      </c>
      <c r="AJ19" s="119" t="s">
        <v>468</v>
      </c>
      <c r="AK19" s="119"/>
      <c r="AL19" s="119"/>
      <c r="AM19" s="291" t="s">
        <v>11</v>
      </c>
      <c r="AN19" s="120">
        <v>8000.2400096003839</v>
      </c>
      <c r="AO19" s="121"/>
      <c r="AP19" s="122" t="s">
        <v>166</v>
      </c>
      <c r="AQ19" s="292">
        <v>2102</v>
      </c>
      <c r="AR19" s="293">
        <v>23</v>
      </c>
      <c r="AS19" s="311" t="s">
        <v>890</v>
      </c>
      <c r="AT19" s="294" t="s">
        <v>132</v>
      </c>
      <c r="AU19" s="131">
        <v>0.75</v>
      </c>
      <c r="AV19" s="131">
        <v>49999.5</v>
      </c>
      <c r="AW19" s="131" t="s">
        <v>166</v>
      </c>
      <c r="AX19" s="183">
        <v>40696</v>
      </c>
      <c r="AY19" s="131">
        <v>1</v>
      </c>
      <c r="AZ19" s="131">
        <v>750</v>
      </c>
      <c r="BA19" s="131">
        <v>66666</v>
      </c>
      <c r="BB19" s="371">
        <f>IFERROR(HLOOKUP(IF(IF(VLOOKUP(H19,'Prog Actual'!H:AP,35,0)="DIREC",0,IF(VLOOKUP(H19,'Prog Actual'!H:AP,35,0)="EMBOT",1,IF(VLOOKUP(H19,'Prog Actual'!H:AP,35,0)="ETIQ",2,3)))&lt;1,VLOOKUP(H19,'Prog Actual'!H:AZ,45,0),IF(VLOOKUP(H19,'Prog Actual'!H:AP,35,0)="DIREC",0,IF(VLOOKUP(H19,'Prog Actual'!H:AP,35,0)="EMBOT",1,IF(VLOOKUP(H19,'Prog Actual'!H:AP,35,0)="ETIQ",2,3)))),Base!$D$26:$L$44,VLOOKUP(CONCATENATE(AM19,IF(VLOOKUP(H19,'Prog Actual'!H:K,4,0)&lt;2999,1,IF(VLOOKUP(H19,'Prog Actual'!H:K,4,0)&lt;4999,2,3))),Base!$B$27:$C$44,2,0),0),"")</f>
        <v>8000</v>
      </c>
      <c r="BC19" s="300">
        <v>5555.5</v>
      </c>
      <c r="BD19" s="124" t="s">
        <v>194</v>
      </c>
      <c r="BE19" s="131">
        <v>5555.5</v>
      </c>
      <c r="BF19" s="183" t="s">
        <v>898</v>
      </c>
      <c r="BG19" s="131" t="s">
        <v>1625</v>
      </c>
      <c r="BH19" s="210"/>
      <c r="BI19" s="211"/>
      <c r="BJ19" s="212"/>
    </row>
    <row r="20" spans="1:62" s="195" customFormat="1" ht="14.25">
      <c r="A20" s="43">
        <v>0</v>
      </c>
      <c r="B20" s="43">
        <v>0</v>
      </c>
      <c r="C20" s="79"/>
      <c r="D20" s="79" t="s">
        <v>39</v>
      </c>
      <c r="E20" s="348" t="s">
        <v>10</v>
      </c>
      <c r="F20" s="33" t="e">
        <v>#N/A</v>
      </c>
      <c r="G20" s="127"/>
      <c r="H20" s="128"/>
      <c r="I20" s="79"/>
      <c r="J20" s="259" t="s">
        <v>258</v>
      </c>
      <c r="K20" s="127"/>
      <c r="L20" s="127"/>
      <c r="M20" s="296"/>
      <c r="N20" s="515">
        <f t="shared" si="0"/>
        <v>2</v>
      </c>
      <c r="O20" s="298">
        <v>0</v>
      </c>
      <c r="P20" s="274">
        <f t="shared" si="1"/>
        <v>2</v>
      </c>
      <c r="Q20" s="288"/>
      <c r="R20" s="112">
        <v>40702</v>
      </c>
      <c r="S20" s="113">
        <v>-19.87</v>
      </c>
      <c r="T20" s="112">
        <v>40702.911249999997</v>
      </c>
      <c r="U20" s="113">
        <v>-21.87</v>
      </c>
      <c r="V20" s="130"/>
      <c r="W20" s="115"/>
      <c r="X20" s="488"/>
      <c r="Y20" s="358" t="s">
        <v>259</v>
      </c>
      <c r="Z20" s="116"/>
      <c r="AA20" s="299"/>
      <c r="AB20" s="118"/>
      <c r="AC20" s="289"/>
      <c r="AD20" s="289"/>
      <c r="AE20" s="290"/>
      <c r="AF20" s="31">
        <v>0</v>
      </c>
      <c r="AG20" s="119"/>
      <c r="AH20" s="119"/>
      <c r="AI20" s="119"/>
      <c r="AJ20" s="119"/>
      <c r="AK20" s="119"/>
      <c r="AL20" s="119"/>
      <c r="AM20" s="291" t="s">
        <v>11</v>
      </c>
      <c r="AN20" s="120"/>
      <c r="AO20" s="121"/>
      <c r="AP20" s="122">
        <v>0</v>
      </c>
      <c r="AQ20" s="292" t="s">
        <v>39</v>
      </c>
      <c r="AR20" s="293">
        <v>23</v>
      </c>
      <c r="AS20" s="311" t="s">
        <v>890</v>
      </c>
      <c r="AT20" s="294" t="s">
        <v>260</v>
      </c>
      <c r="AU20" s="131"/>
      <c r="AV20" s="131"/>
      <c r="AW20" s="131"/>
      <c r="AX20" s="183"/>
      <c r="AY20" s="131"/>
      <c r="AZ20" s="131"/>
      <c r="BA20" s="131"/>
      <c r="BB20" s="371" t="str">
        <f>IFERROR(HLOOKUP(IF(IF(VLOOKUP(H20,'Prog Actual'!H:AP,35,0)="DIREC",0,IF(VLOOKUP(H20,'Prog Actual'!H:AP,35,0)="EMBOT",1,IF(VLOOKUP(H20,'Prog Actual'!H:AP,35,0)="ETIQ",2,3)))&lt;1,VLOOKUP(H20,'Prog Actual'!H:AZ,45,0),IF(VLOOKUP(H20,'Prog Actual'!H:AP,35,0)="DIREC",0,IF(VLOOKUP(H20,'Prog Actual'!H:AP,35,0)="EMBOT",1,IF(VLOOKUP(H20,'Prog Actual'!H:AP,35,0)="ETIQ",2,3)))),Base!$D$26:$L$44,VLOOKUP(CONCATENATE(AM20,IF(VLOOKUP(H20,'Prog Actual'!H:K,4,0)&lt;2999,1,IF(VLOOKUP(H20,'Prog Actual'!H:K,4,0)&lt;4999,2,3))),Base!$B$27:$C$44,2,0),0),"")</f>
        <v/>
      </c>
      <c r="BC20" s="300">
        <v>0</v>
      </c>
      <c r="BD20" s="124"/>
      <c r="BE20" s="131">
        <v>0</v>
      </c>
      <c r="BF20" s="183"/>
      <c r="BG20" s="131" t="s">
        <v>102</v>
      </c>
      <c r="BH20" s="210">
        <v>10000</v>
      </c>
      <c r="BI20" s="211">
        <v>10000</v>
      </c>
      <c r="BJ20" s="212">
        <v>0</v>
      </c>
    </row>
    <row r="21" spans="1:62" s="195" customFormat="1" ht="14.25">
      <c r="A21" s="302">
        <v>1</v>
      </c>
      <c r="B21" s="302">
        <v>2</v>
      </c>
      <c r="C21" s="79"/>
      <c r="D21" s="303">
        <v>1109</v>
      </c>
      <c r="E21" s="348" t="s">
        <v>10</v>
      </c>
      <c r="F21" s="33">
        <v>11</v>
      </c>
      <c r="G21" s="304" t="s">
        <v>103</v>
      </c>
      <c r="H21" s="305">
        <v>1274731</v>
      </c>
      <c r="I21" s="303">
        <v>10044491</v>
      </c>
      <c r="J21" s="304" t="s">
        <v>242</v>
      </c>
      <c r="K21" s="304">
        <v>79</v>
      </c>
      <c r="L21" s="304" t="s">
        <v>104</v>
      </c>
      <c r="M21" s="296">
        <v>0.18</v>
      </c>
      <c r="N21" s="515">
        <f t="shared" si="0"/>
        <v>9.4799999999999995E-2</v>
      </c>
      <c r="O21" s="298">
        <v>0</v>
      </c>
      <c r="P21" s="274">
        <f t="shared" si="1"/>
        <v>0.27479999999999999</v>
      </c>
      <c r="Q21" s="306">
        <v>1</v>
      </c>
      <c r="R21" s="112">
        <v>40702</v>
      </c>
      <c r="S21" s="113">
        <v>-21.87</v>
      </c>
      <c r="T21" s="112">
        <v>40702.922708333332</v>
      </c>
      <c r="U21" s="113">
        <v>-22.15</v>
      </c>
      <c r="V21" s="307" t="s">
        <v>105</v>
      </c>
      <c r="W21" s="309" t="s">
        <v>109</v>
      </c>
      <c r="X21" s="490">
        <v>40703</v>
      </c>
      <c r="Y21" s="310" t="s">
        <v>303</v>
      </c>
      <c r="Z21" s="116"/>
      <c r="AA21" s="299"/>
      <c r="AB21" s="118"/>
      <c r="AC21" s="289" t="s">
        <v>134</v>
      </c>
      <c r="AD21" s="289">
        <v>711</v>
      </c>
      <c r="AE21" s="290"/>
      <c r="AF21" s="31">
        <v>948</v>
      </c>
      <c r="AG21" s="119">
        <v>11007042</v>
      </c>
      <c r="AH21" s="119" t="s">
        <v>135</v>
      </c>
      <c r="AI21" s="119">
        <v>11004791</v>
      </c>
      <c r="AJ21" s="119" t="s">
        <v>120</v>
      </c>
      <c r="AK21" s="119">
        <v>11007436</v>
      </c>
      <c r="AL21" s="119" t="s">
        <v>136</v>
      </c>
      <c r="AM21" s="291" t="s">
        <v>11</v>
      </c>
      <c r="AN21" s="120">
        <v>9978.9473684210534</v>
      </c>
      <c r="AO21" s="121"/>
      <c r="AP21" s="122" t="s">
        <v>106</v>
      </c>
      <c r="AQ21" s="292" t="s">
        <v>102</v>
      </c>
      <c r="AR21" s="293">
        <v>23</v>
      </c>
      <c r="AS21" s="311" t="s">
        <v>890</v>
      </c>
      <c r="AT21" s="294" t="s">
        <v>126</v>
      </c>
      <c r="AU21" s="131">
        <v>9</v>
      </c>
      <c r="AV21" s="131">
        <v>711</v>
      </c>
      <c r="AW21" s="131" t="s">
        <v>106</v>
      </c>
      <c r="AX21" s="183">
        <v>40696</v>
      </c>
      <c r="AY21" s="131">
        <v>12</v>
      </c>
      <c r="AZ21" s="131">
        <v>750</v>
      </c>
      <c r="BA21" s="131">
        <v>948</v>
      </c>
      <c r="BB21" s="371">
        <f>IFERROR(HLOOKUP(IF(IF(VLOOKUP(H21,'Prog Actual'!H:AP,35,0)="DIREC",0,IF(VLOOKUP(H21,'Prog Actual'!H:AP,35,0)="EMBOT",1,IF(VLOOKUP(H21,'Prog Actual'!H:AP,35,0)="ETIQ",2,3)))&lt;1,VLOOKUP(H21,'Prog Actual'!H:AZ,45,0),IF(VLOOKUP(H21,'Prog Actual'!H:AP,35,0)="DIREC",0,IF(VLOOKUP(H21,'Prog Actual'!H:AP,35,0)="EMBOT",1,IF(VLOOKUP(H21,'Prog Actual'!H:AP,35,0)="ETIQ",2,3)))),Base!$D$26:$L$44,VLOOKUP(CONCATENATE(AM21,IF(VLOOKUP(H21,'Prog Actual'!H:K,4,0)&lt;2999,1,IF(VLOOKUP(H21,'Prog Actual'!H:K,4,0)&lt;4999,2,3))),Base!$B$27:$C$44,2,0),0),"")</f>
        <v>10000</v>
      </c>
      <c r="BC21" s="300">
        <v>79</v>
      </c>
      <c r="BD21" s="124" t="s">
        <v>108</v>
      </c>
      <c r="BE21" s="131">
        <v>79</v>
      </c>
      <c r="BF21" s="183" t="s">
        <v>306</v>
      </c>
      <c r="BG21" s="131" t="s">
        <v>1624</v>
      </c>
      <c r="BH21" s="210"/>
      <c r="BI21" s="211"/>
      <c r="BJ21" s="212"/>
    </row>
    <row r="22" spans="1:62" s="195" customFormat="1" ht="14.25">
      <c r="A22" s="302">
        <v>1</v>
      </c>
      <c r="B22" s="302">
        <v>2</v>
      </c>
      <c r="C22" s="79"/>
      <c r="D22" s="303">
        <v>1109</v>
      </c>
      <c r="E22" s="348" t="s">
        <v>10</v>
      </c>
      <c r="F22" s="33">
        <v>11</v>
      </c>
      <c r="G22" s="304" t="s">
        <v>103</v>
      </c>
      <c r="H22" s="305">
        <v>1274599</v>
      </c>
      <c r="I22" s="303">
        <v>10051674</v>
      </c>
      <c r="J22" s="304" t="s">
        <v>910</v>
      </c>
      <c r="K22" s="304">
        <v>413</v>
      </c>
      <c r="L22" s="304" t="s">
        <v>104</v>
      </c>
      <c r="M22" s="296">
        <v>0.18</v>
      </c>
      <c r="N22" s="515">
        <f t="shared" si="0"/>
        <v>0.49559999999999998</v>
      </c>
      <c r="O22" s="298">
        <v>0</v>
      </c>
      <c r="P22" s="274">
        <f t="shared" si="1"/>
        <v>0.67559999999999998</v>
      </c>
      <c r="Q22" s="306">
        <v>2</v>
      </c>
      <c r="R22" s="112">
        <v>40702</v>
      </c>
      <c r="S22" s="113">
        <v>-22.15</v>
      </c>
      <c r="T22" s="112">
        <v>40702.951066666668</v>
      </c>
      <c r="U22" s="113">
        <v>-22.83</v>
      </c>
      <c r="V22" s="307" t="s">
        <v>105</v>
      </c>
      <c r="W22" s="308" t="s">
        <v>109</v>
      </c>
      <c r="X22" s="490">
        <v>40704</v>
      </c>
      <c r="Y22" s="310" t="s">
        <v>303</v>
      </c>
      <c r="Z22" s="116"/>
      <c r="AA22" s="299"/>
      <c r="AB22" s="118"/>
      <c r="AC22" s="289" t="s">
        <v>134</v>
      </c>
      <c r="AD22" s="289">
        <v>2290.6619999999998</v>
      </c>
      <c r="AE22" s="290"/>
      <c r="AF22" s="31">
        <v>4956</v>
      </c>
      <c r="AG22" s="119">
        <v>11007042</v>
      </c>
      <c r="AH22" s="119" t="s">
        <v>135</v>
      </c>
      <c r="AI22" s="119">
        <v>11004791</v>
      </c>
      <c r="AJ22" s="119" t="s">
        <v>120</v>
      </c>
      <c r="AK22" s="119">
        <v>11007436</v>
      </c>
      <c r="AL22" s="119" t="s">
        <v>136</v>
      </c>
      <c r="AM22" s="291" t="s">
        <v>11</v>
      </c>
      <c r="AN22" s="120">
        <v>10000.000000000002</v>
      </c>
      <c r="AO22" s="121"/>
      <c r="AP22" s="122" t="s">
        <v>106</v>
      </c>
      <c r="AQ22" s="292">
        <v>1109</v>
      </c>
      <c r="AR22" s="293">
        <v>23</v>
      </c>
      <c r="AS22" s="311" t="s">
        <v>890</v>
      </c>
      <c r="AT22" s="294" t="s">
        <v>113</v>
      </c>
      <c r="AU22" s="131">
        <v>9</v>
      </c>
      <c r="AV22" s="131">
        <v>3717</v>
      </c>
      <c r="AW22" s="131" t="s">
        <v>106</v>
      </c>
      <c r="AX22" s="183">
        <v>40696</v>
      </c>
      <c r="AY22" s="131">
        <v>12</v>
      </c>
      <c r="AZ22" s="131">
        <v>750</v>
      </c>
      <c r="BA22" s="131">
        <v>4956</v>
      </c>
      <c r="BB22" s="371">
        <f>IFERROR(HLOOKUP(IF(IF(VLOOKUP(H22,'Prog Actual'!H:AP,35,0)="DIREC",0,IF(VLOOKUP(H22,'Prog Actual'!H:AP,35,0)="EMBOT",1,IF(VLOOKUP(H22,'Prog Actual'!H:AP,35,0)="ETIQ",2,3)))&lt;1,VLOOKUP(H22,'Prog Actual'!H:AZ,45,0),IF(VLOOKUP(H22,'Prog Actual'!H:AP,35,0)="DIREC",0,IF(VLOOKUP(H22,'Prog Actual'!H:AP,35,0)="EMBOT",1,IF(VLOOKUP(H22,'Prog Actual'!H:AP,35,0)="ETIQ",2,3)))),Base!$D$26:$L$44,VLOOKUP(CONCATENATE(AM22,IF(VLOOKUP(H22,'Prog Actual'!H:K,4,0)&lt;2999,1,IF(VLOOKUP(H22,'Prog Actual'!H:K,4,0)&lt;4999,2,3))),Base!$B$27:$C$44,2,0),0),"")</f>
        <v>10000</v>
      </c>
      <c r="BC22" s="300">
        <v>413</v>
      </c>
      <c r="BD22" s="124" t="s">
        <v>108</v>
      </c>
      <c r="BE22" s="131">
        <v>413</v>
      </c>
      <c r="BF22" s="183" t="s">
        <v>135</v>
      </c>
      <c r="BG22" s="131" t="s">
        <v>1624</v>
      </c>
      <c r="BH22" s="210"/>
      <c r="BI22" s="211"/>
      <c r="BJ22" s="212"/>
    </row>
    <row r="23" spans="1:62" s="195" customFormat="1" ht="14.25">
      <c r="A23" s="302">
        <v>1</v>
      </c>
      <c r="B23" s="302">
        <v>1</v>
      </c>
      <c r="C23" s="79"/>
      <c r="D23" s="303">
        <v>2125</v>
      </c>
      <c r="E23" s="348">
        <v>0</v>
      </c>
      <c r="F23" s="33">
        <v>45</v>
      </c>
      <c r="G23" s="304" t="s">
        <v>103</v>
      </c>
      <c r="H23" s="305">
        <v>7085276</v>
      </c>
      <c r="I23" s="303">
        <v>10045788</v>
      </c>
      <c r="J23" s="304" t="s">
        <v>850</v>
      </c>
      <c r="K23" s="304">
        <v>784</v>
      </c>
      <c r="L23" s="304" t="s">
        <v>104</v>
      </c>
      <c r="M23" s="296">
        <v>0.18</v>
      </c>
      <c r="N23" s="515">
        <f t="shared" si="0"/>
        <v>0.47039999999999998</v>
      </c>
      <c r="O23" s="298">
        <v>0.16666666666666666</v>
      </c>
      <c r="P23" s="274">
        <f t="shared" si="1"/>
        <v>0.65039999999999998</v>
      </c>
      <c r="Q23" s="306">
        <v>1</v>
      </c>
      <c r="R23" s="112">
        <v>40702</v>
      </c>
      <c r="S23" s="113">
        <v>-22.83</v>
      </c>
      <c r="T23" s="112">
        <v>40702.978333333333</v>
      </c>
      <c r="U23" s="113">
        <v>-23.48</v>
      </c>
      <c r="V23" s="307" t="s">
        <v>105</v>
      </c>
      <c r="W23" s="308" t="s">
        <v>109</v>
      </c>
      <c r="X23" s="490">
        <v>40703</v>
      </c>
      <c r="Y23" s="310" t="s">
        <v>303</v>
      </c>
      <c r="Z23" s="116"/>
      <c r="AA23" s="299"/>
      <c r="AB23" s="118"/>
      <c r="AC23" s="289" t="s">
        <v>110</v>
      </c>
      <c r="AD23" s="289">
        <v>3528</v>
      </c>
      <c r="AE23" s="290"/>
      <c r="AF23" s="31">
        <v>4704</v>
      </c>
      <c r="AG23" s="119">
        <v>11007433</v>
      </c>
      <c r="AH23" s="119" t="s">
        <v>174</v>
      </c>
      <c r="AI23" s="119">
        <v>11005543</v>
      </c>
      <c r="AJ23" s="119" t="s">
        <v>116</v>
      </c>
      <c r="AK23" s="119"/>
      <c r="AL23" s="119"/>
      <c r="AM23" s="291" t="s">
        <v>11</v>
      </c>
      <c r="AN23" s="120">
        <v>10008.510638297874</v>
      </c>
      <c r="AO23" s="121"/>
      <c r="AP23" s="122" t="s">
        <v>106</v>
      </c>
      <c r="AQ23" s="292">
        <v>2125</v>
      </c>
      <c r="AR23" s="293">
        <v>23</v>
      </c>
      <c r="AS23" s="311" t="s">
        <v>890</v>
      </c>
      <c r="AT23" s="294" t="s">
        <v>126</v>
      </c>
      <c r="AU23" s="131">
        <v>4.5</v>
      </c>
      <c r="AV23" s="131">
        <v>3528</v>
      </c>
      <c r="AW23" s="131" t="s">
        <v>106</v>
      </c>
      <c r="AX23" s="183">
        <v>40696</v>
      </c>
      <c r="AY23" s="131">
        <v>6</v>
      </c>
      <c r="AZ23" s="131">
        <v>750</v>
      </c>
      <c r="BA23" s="131">
        <v>4704</v>
      </c>
      <c r="BB23" s="371">
        <f>IFERROR(HLOOKUP(IF(IF(VLOOKUP(H23,'Prog Actual'!H:AP,35,0)="DIREC",0,IF(VLOOKUP(H23,'Prog Actual'!H:AP,35,0)="EMBOT",1,IF(VLOOKUP(H23,'Prog Actual'!H:AP,35,0)="ETIQ",2,3)))&lt;1,VLOOKUP(H23,'Prog Actual'!H:AZ,45,0),IF(VLOOKUP(H23,'Prog Actual'!H:AP,35,0)="DIREC",0,IF(VLOOKUP(H23,'Prog Actual'!H:AP,35,0)="EMBOT",1,IF(VLOOKUP(H23,'Prog Actual'!H:AP,35,0)="ETIQ",2,3)))),Base!$D$26:$L$44,VLOOKUP(CONCATENATE(AM23,IF(VLOOKUP(H23,'Prog Actual'!H:K,4,0)&lt;2999,1,IF(VLOOKUP(H23,'Prog Actual'!H:K,4,0)&lt;4999,2,3))),Base!$B$27:$C$44,2,0),0),"")</f>
        <v>10000</v>
      </c>
      <c r="BC23" s="300">
        <v>392</v>
      </c>
      <c r="BD23" s="124" t="s">
        <v>108</v>
      </c>
      <c r="BE23" s="131">
        <v>784</v>
      </c>
      <c r="BF23" s="183" t="s">
        <v>903</v>
      </c>
      <c r="BG23" s="131" t="s">
        <v>1624</v>
      </c>
      <c r="BH23" s="210"/>
      <c r="BI23" s="211"/>
      <c r="BJ23" s="212"/>
    </row>
    <row r="24" spans="1:62" s="195" customFormat="1" ht="17.100000000000001" customHeight="1">
      <c r="A24" s="302">
        <v>1</v>
      </c>
      <c r="B24" s="302">
        <v>1</v>
      </c>
      <c r="C24" s="79"/>
      <c r="D24" s="303">
        <v>2135</v>
      </c>
      <c r="E24" s="348">
        <v>0</v>
      </c>
      <c r="F24" s="33">
        <v>136</v>
      </c>
      <c r="G24" s="304" t="s">
        <v>103</v>
      </c>
      <c r="H24" s="318">
        <v>7084744</v>
      </c>
      <c r="I24" s="303">
        <v>10049011</v>
      </c>
      <c r="J24" s="304" t="s">
        <v>913</v>
      </c>
      <c r="K24" s="304">
        <v>550</v>
      </c>
      <c r="L24" s="304" t="s">
        <v>104</v>
      </c>
      <c r="M24" s="296">
        <v>0.18</v>
      </c>
      <c r="N24" s="515">
        <f t="shared" si="0"/>
        <v>0.33</v>
      </c>
      <c r="O24" s="298">
        <v>0.16666666666666666</v>
      </c>
      <c r="P24" s="274">
        <f t="shared" si="1"/>
        <v>0.51</v>
      </c>
      <c r="Q24" s="306">
        <v>2</v>
      </c>
      <c r="R24" s="112">
        <v>40702</v>
      </c>
      <c r="S24" s="113">
        <v>-23.48</v>
      </c>
      <c r="T24" s="112">
        <v>40702.999583333331</v>
      </c>
      <c r="U24" s="113">
        <v>-23.99</v>
      </c>
      <c r="V24" s="307" t="s">
        <v>105</v>
      </c>
      <c r="W24" s="308" t="s">
        <v>109</v>
      </c>
      <c r="X24" s="490">
        <v>40704</v>
      </c>
      <c r="Y24" s="132" t="s">
        <v>303</v>
      </c>
      <c r="Z24" s="116"/>
      <c r="AA24" s="299"/>
      <c r="AB24" s="118"/>
      <c r="AC24" s="289" t="s">
        <v>117</v>
      </c>
      <c r="AD24" s="289">
        <v>2475</v>
      </c>
      <c r="AE24" s="290"/>
      <c r="AF24" s="31">
        <v>3300</v>
      </c>
      <c r="AG24" s="119">
        <v>11007036</v>
      </c>
      <c r="AH24" s="119" t="s">
        <v>119</v>
      </c>
      <c r="AI24" s="119">
        <v>11004791</v>
      </c>
      <c r="AJ24" s="119" t="s">
        <v>120</v>
      </c>
      <c r="AK24" s="119">
        <v>11006931</v>
      </c>
      <c r="AL24" s="119" t="s">
        <v>227</v>
      </c>
      <c r="AM24" s="291" t="s">
        <v>11</v>
      </c>
      <c r="AN24" s="120">
        <v>10000.000000000002</v>
      </c>
      <c r="AO24" s="121" t="s">
        <v>142</v>
      </c>
      <c r="AP24" s="122" t="s">
        <v>106</v>
      </c>
      <c r="AQ24" s="292" t="s">
        <v>102</v>
      </c>
      <c r="AR24" s="293">
        <v>23</v>
      </c>
      <c r="AS24" s="123" t="s">
        <v>332</v>
      </c>
      <c r="AT24" s="294" t="s">
        <v>113</v>
      </c>
      <c r="AU24" s="131">
        <v>4.5</v>
      </c>
      <c r="AV24" s="131">
        <v>2475</v>
      </c>
      <c r="AW24" s="131" t="s">
        <v>106</v>
      </c>
      <c r="AX24" s="183">
        <v>1</v>
      </c>
      <c r="AY24" s="131">
        <v>6</v>
      </c>
      <c r="AZ24" s="131">
        <v>750</v>
      </c>
      <c r="BA24" s="131">
        <v>3300</v>
      </c>
      <c r="BB24" s="371">
        <f>IFERROR(HLOOKUP(IF(IF(VLOOKUP(H24,'Prog Actual'!H:AP,35,0)="DIREC",0,IF(VLOOKUP(H24,'Prog Actual'!H:AP,35,0)="EMBOT",1,IF(VLOOKUP(H24,'Prog Actual'!H:AP,35,0)="ETIQ",2,3)))&lt;1,VLOOKUP(H24,'Prog Actual'!H:AZ,45,0),IF(VLOOKUP(H24,'Prog Actual'!H:AP,35,0)="DIREC",0,IF(VLOOKUP(H24,'Prog Actual'!H:AP,35,0)="EMBOT",1,IF(VLOOKUP(H24,'Prog Actual'!H:AP,35,0)="ETIQ",2,3)))),Base!$D$26:$L$44,VLOOKUP(CONCATENATE(AM24,IF(VLOOKUP(H24,'Prog Actual'!H:K,4,0)&lt;2999,1,IF(VLOOKUP(H24,'Prog Actual'!H:K,4,0)&lt;4999,2,3))),Base!$B$27:$C$44,2,0),0),"")</f>
        <v>10000</v>
      </c>
      <c r="BC24" s="300">
        <v>275</v>
      </c>
      <c r="BD24" s="124" t="s">
        <v>108</v>
      </c>
      <c r="BE24" s="131">
        <v>550</v>
      </c>
      <c r="BF24" s="183"/>
      <c r="BG24" s="131" t="s">
        <v>1624</v>
      </c>
      <c r="BH24" s="210"/>
      <c r="BI24" s="211"/>
      <c r="BJ24" s="212"/>
    </row>
    <row r="25" spans="1:62" s="195" customFormat="1" ht="17.100000000000001" customHeight="1">
      <c r="A25" s="302">
        <v>1</v>
      </c>
      <c r="B25" s="302">
        <v>1</v>
      </c>
      <c r="C25" s="79"/>
      <c r="D25" s="303">
        <v>2135</v>
      </c>
      <c r="E25" s="348" t="s">
        <v>10</v>
      </c>
      <c r="F25" s="33">
        <v>136</v>
      </c>
      <c r="G25" s="304" t="s">
        <v>114</v>
      </c>
      <c r="H25" s="305">
        <v>7085217</v>
      </c>
      <c r="I25" s="303">
        <v>10048494</v>
      </c>
      <c r="J25" s="304" t="s">
        <v>760</v>
      </c>
      <c r="K25" s="304">
        <v>1542</v>
      </c>
      <c r="L25" s="304" t="s">
        <v>104</v>
      </c>
      <c r="M25" s="296">
        <v>0.18</v>
      </c>
      <c r="N25" s="515">
        <f t="shared" si="0"/>
        <v>1.8504</v>
      </c>
      <c r="O25" s="298">
        <v>0</v>
      </c>
      <c r="P25" s="274">
        <f t="shared" si="1"/>
        <v>2.0304000000000002</v>
      </c>
      <c r="Q25" s="288">
        <v>0</v>
      </c>
      <c r="R25" s="112">
        <v>40702</v>
      </c>
      <c r="S25" s="113">
        <v>-23.99</v>
      </c>
      <c r="T25" s="112">
        <v>40703.084183333332</v>
      </c>
      <c r="U25" s="113">
        <v>-2.02</v>
      </c>
      <c r="V25" s="307" t="s">
        <v>105</v>
      </c>
      <c r="W25" s="329" t="s">
        <v>308</v>
      </c>
      <c r="X25" s="490">
        <v>40703</v>
      </c>
      <c r="Y25" s="132" t="s">
        <v>352</v>
      </c>
      <c r="Z25" s="116"/>
      <c r="AA25" s="299"/>
      <c r="AB25" s="118"/>
      <c r="AC25" s="289" t="s">
        <v>117</v>
      </c>
      <c r="AD25" s="289">
        <v>13878</v>
      </c>
      <c r="AE25" s="290"/>
      <c r="AF25" s="31">
        <v>18504</v>
      </c>
      <c r="AG25" s="119">
        <v>11007038</v>
      </c>
      <c r="AH25" s="119" t="s">
        <v>115</v>
      </c>
      <c r="AI25" s="119">
        <v>11004876</v>
      </c>
      <c r="AJ25" s="119" t="s">
        <v>124</v>
      </c>
      <c r="AK25" s="119"/>
      <c r="AL25" s="119"/>
      <c r="AM25" s="291" t="s">
        <v>11</v>
      </c>
      <c r="AN25" s="120">
        <v>10000.000000000002</v>
      </c>
      <c r="AO25" s="121"/>
      <c r="AP25" s="122" t="s">
        <v>106</v>
      </c>
      <c r="AQ25" s="292" t="s">
        <v>102</v>
      </c>
      <c r="AR25" s="293">
        <v>23</v>
      </c>
      <c r="AS25" s="123" t="s">
        <v>351</v>
      </c>
      <c r="AT25" s="294" t="s">
        <v>132</v>
      </c>
      <c r="AU25" s="131">
        <v>9</v>
      </c>
      <c r="AV25" s="131">
        <v>13878</v>
      </c>
      <c r="AW25" s="131" t="s">
        <v>106</v>
      </c>
      <c r="AX25" s="183">
        <v>40696</v>
      </c>
      <c r="AY25" s="131">
        <v>12</v>
      </c>
      <c r="AZ25" s="131">
        <v>750</v>
      </c>
      <c r="BA25" s="131">
        <v>18504</v>
      </c>
      <c r="BB25" s="371">
        <f>IFERROR(HLOOKUP(IF(IF(VLOOKUP(H25,'Prog Actual'!H:AP,35,0)="DIREC",0,IF(VLOOKUP(H25,'Prog Actual'!H:AP,35,0)="EMBOT",1,IF(VLOOKUP(H25,'Prog Actual'!H:AP,35,0)="ETIQ",2,3)))&lt;1,VLOOKUP(H25,'Prog Actual'!H:AZ,45,0),IF(VLOOKUP(H25,'Prog Actual'!H:AP,35,0)="DIREC",0,IF(VLOOKUP(H25,'Prog Actual'!H:AP,35,0)="EMBOT",1,IF(VLOOKUP(H25,'Prog Actual'!H:AP,35,0)="ETIQ",2,3)))),Base!$D$26:$L$44,VLOOKUP(CONCATENATE(AM25,IF(VLOOKUP(H25,'Prog Actual'!H:K,4,0)&lt;2999,1,IF(VLOOKUP(H25,'Prog Actual'!H:K,4,0)&lt;4999,2,3))),Base!$B$27:$C$44,2,0),0),"")</f>
        <v>10000</v>
      </c>
      <c r="BC25" s="300">
        <v>1542</v>
      </c>
      <c r="BD25" s="124" t="s">
        <v>108</v>
      </c>
      <c r="BE25" s="131">
        <v>1542</v>
      </c>
      <c r="BF25" s="183"/>
      <c r="BG25" s="131" t="s">
        <v>1624</v>
      </c>
      <c r="BH25" s="210"/>
      <c r="BI25" s="211"/>
      <c r="BJ25" s="212"/>
    </row>
    <row r="26" spans="1:62" s="195" customFormat="1" ht="17.100000000000001" customHeight="1">
      <c r="A26" s="302">
        <v>1</v>
      </c>
      <c r="B26" s="302">
        <v>1</v>
      </c>
      <c r="C26" s="79"/>
      <c r="D26" s="303">
        <v>2135</v>
      </c>
      <c r="E26" s="348" t="s">
        <v>10</v>
      </c>
      <c r="F26" s="33">
        <v>136</v>
      </c>
      <c r="G26" s="304" t="s">
        <v>103</v>
      </c>
      <c r="H26" s="305">
        <v>7084742</v>
      </c>
      <c r="I26" s="303">
        <v>10048496</v>
      </c>
      <c r="J26" s="304" t="s">
        <v>333</v>
      </c>
      <c r="K26" s="304">
        <v>5444</v>
      </c>
      <c r="L26" s="304" t="s">
        <v>104</v>
      </c>
      <c r="M26" s="296">
        <v>0.18</v>
      </c>
      <c r="N26" s="515">
        <f t="shared" si="0"/>
        <v>5.444</v>
      </c>
      <c r="O26" s="298">
        <v>0</v>
      </c>
      <c r="P26" s="274">
        <f t="shared" si="1"/>
        <v>5.6239999999999997</v>
      </c>
      <c r="Q26" s="306">
        <v>1</v>
      </c>
      <c r="R26" s="112">
        <v>40703</v>
      </c>
      <c r="S26" s="113">
        <v>-2.02</v>
      </c>
      <c r="T26" s="112">
        <v>40703.318500000001</v>
      </c>
      <c r="U26" s="113">
        <v>-7.64</v>
      </c>
      <c r="V26" s="307" t="s">
        <v>105</v>
      </c>
      <c r="W26" s="115" t="s">
        <v>109</v>
      </c>
      <c r="X26" s="490">
        <v>40704</v>
      </c>
      <c r="Y26" s="132" t="s">
        <v>303</v>
      </c>
      <c r="Z26" s="116"/>
      <c r="AA26" s="299"/>
      <c r="AB26" s="118"/>
      <c r="AC26" s="289" t="s">
        <v>117</v>
      </c>
      <c r="AD26" s="289">
        <v>48996</v>
      </c>
      <c r="AE26" s="290"/>
      <c r="AF26" s="31">
        <v>65328</v>
      </c>
      <c r="AG26" s="119">
        <v>11007432</v>
      </c>
      <c r="AH26" s="119" t="s">
        <v>144</v>
      </c>
      <c r="AI26" s="119">
        <v>11007426</v>
      </c>
      <c r="AJ26" s="119" t="s">
        <v>139</v>
      </c>
      <c r="AK26" s="119">
        <v>11007434</v>
      </c>
      <c r="AL26" s="119" t="s">
        <v>121</v>
      </c>
      <c r="AM26" s="291" t="s">
        <v>11</v>
      </c>
      <c r="AN26" s="120">
        <v>12000</v>
      </c>
      <c r="AO26" s="121"/>
      <c r="AP26" s="122" t="s">
        <v>106</v>
      </c>
      <c r="AQ26" s="292" t="s">
        <v>102</v>
      </c>
      <c r="AR26" s="293">
        <v>23</v>
      </c>
      <c r="AS26" s="123" t="s">
        <v>334</v>
      </c>
      <c r="AT26" s="294" t="s">
        <v>126</v>
      </c>
      <c r="AU26" s="131">
        <v>9</v>
      </c>
      <c r="AV26" s="131">
        <v>48996</v>
      </c>
      <c r="AW26" s="131" t="s">
        <v>106</v>
      </c>
      <c r="AX26" s="183">
        <v>1</v>
      </c>
      <c r="AY26" s="131">
        <v>12</v>
      </c>
      <c r="AZ26" s="131">
        <v>750</v>
      </c>
      <c r="BA26" s="131">
        <v>65328</v>
      </c>
      <c r="BB26" s="371">
        <f>IFERROR(HLOOKUP(IF(IF(VLOOKUP(H26,'Prog Actual'!H:AP,35,0)="DIREC",0,IF(VLOOKUP(H26,'Prog Actual'!H:AP,35,0)="EMBOT",1,IF(VLOOKUP(H26,'Prog Actual'!H:AP,35,0)="ETIQ",2,3)))&lt;1,VLOOKUP(H26,'Prog Actual'!H:AZ,45,0),IF(VLOOKUP(H26,'Prog Actual'!H:AP,35,0)="DIREC",0,IF(VLOOKUP(H26,'Prog Actual'!H:AP,35,0)="EMBOT",1,IF(VLOOKUP(H26,'Prog Actual'!H:AP,35,0)="ETIQ",2,3)))),Base!$D$26:$L$44,VLOOKUP(CONCATENATE(AM26,IF(VLOOKUP(H26,'Prog Actual'!H:K,4,0)&lt;2999,1,IF(VLOOKUP(H26,'Prog Actual'!H:K,4,0)&lt;4999,2,3))),Base!$B$27:$C$44,2,0),0),"")</f>
        <v>12000</v>
      </c>
      <c r="BC26" s="300">
        <v>5444</v>
      </c>
      <c r="BD26" s="124" t="s">
        <v>194</v>
      </c>
      <c r="BE26" s="131">
        <v>5444</v>
      </c>
      <c r="BF26" s="183"/>
      <c r="BG26" s="131" t="s">
        <v>1625</v>
      </c>
      <c r="BH26" s="210"/>
      <c r="BI26" s="211"/>
      <c r="BJ26" s="212"/>
    </row>
    <row r="27" spans="1:62" s="195" customFormat="1" ht="14.25">
      <c r="A27" s="302">
        <v>1</v>
      </c>
      <c r="B27" s="302">
        <v>1</v>
      </c>
      <c r="C27" s="79"/>
      <c r="D27" s="303">
        <v>2135</v>
      </c>
      <c r="E27" s="348" t="s">
        <v>10</v>
      </c>
      <c r="F27" s="33">
        <v>136</v>
      </c>
      <c r="G27" s="304" t="s">
        <v>114</v>
      </c>
      <c r="H27" s="305">
        <v>1274492</v>
      </c>
      <c r="I27" s="303">
        <v>10047940</v>
      </c>
      <c r="J27" s="304" t="s">
        <v>911</v>
      </c>
      <c r="K27" s="304">
        <v>1176</v>
      </c>
      <c r="L27" s="304" t="s">
        <v>104</v>
      </c>
      <c r="M27" s="296">
        <v>0.18</v>
      </c>
      <c r="N27" s="515">
        <f t="shared" si="0"/>
        <v>1.4112</v>
      </c>
      <c r="O27" s="298">
        <v>0</v>
      </c>
      <c r="P27" s="274">
        <f t="shared" si="1"/>
        <v>1.5911999999999999</v>
      </c>
      <c r="Q27" s="288">
        <v>0</v>
      </c>
      <c r="R27" s="112">
        <v>40703</v>
      </c>
      <c r="S27" s="113">
        <v>-7.64</v>
      </c>
      <c r="T27" s="112">
        <v>40703.384633333335</v>
      </c>
      <c r="U27" s="113">
        <v>-9.23</v>
      </c>
      <c r="V27" s="307" t="s">
        <v>105</v>
      </c>
      <c r="W27" s="309" t="s">
        <v>109</v>
      </c>
      <c r="X27" s="490">
        <v>40703</v>
      </c>
      <c r="Y27" s="132" t="s">
        <v>352</v>
      </c>
      <c r="Z27" s="116"/>
      <c r="AA27" s="299"/>
      <c r="AB27" s="118"/>
      <c r="AC27" s="289" t="s">
        <v>117</v>
      </c>
      <c r="AD27" s="289">
        <v>10584</v>
      </c>
      <c r="AE27" s="290"/>
      <c r="AF27" s="31">
        <v>14112</v>
      </c>
      <c r="AG27" s="119">
        <v>11007036</v>
      </c>
      <c r="AH27" s="119" t="s">
        <v>119</v>
      </c>
      <c r="AI27" s="119">
        <v>11004791</v>
      </c>
      <c r="AJ27" s="119" t="s">
        <v>120</v>
      </c>
      <c r="AK27" s="119">
        <v>11007434</v>
      </c>
      <c r="AL27" s="119" t="s">
        <v>121</v>
      </c>
      <c r="AM27" s="291" t="s">
        <v>11</v>
      </c>
      <c r="AN27" s="120">
        <v>10000.000000000002</v>
      </c>
      <c r="AO27" s="121"/>
      <c r="AP27" s="122" t="s">
        <v>106</v>
      </c>
      <c r="AQ27" s="292" t="s">
        <v>102</v>
      </c>
      <c r="AR27" s="293">
        <v>23</v>
      </c>
      <c r="AS27" s="123" t="s">
        <v>351</v>
      </c>
      <c r="AT27" s="294" t="s">
        <v>132</v>
      </c>
      <c r="AU27" s="131">
        <v>9</v>
      </c>
      <c r="AV27" s="131">
        <v>10584</v>
      </c>
      <c r="AW27" s="131" t="s">
        <v>106</v>
      </c>
      <c r="AX27" s="183">
        <v>40696</v>
      </c>
      <c r="AY27" s="131">
        <v>12</v>
      </c>
      <c r="AZ27" s="131">
        <v>750</v>
      </c>
      <c r="BA27" s="131">
        <v>14112</v>
      </c>
      <c r="BB27" s="371">
        <f>IFERROR(HLOOKUP(IF(IF(VLOOKUP(H27,'Prog Actual'!H:AP,35,0)="DIREC",0,IF(VLOOKUP(H27,'Prog Actual'!H:AP,35,0)="EMBOT",1,IF(VLOOKUP(H27,'Prog Actual'!H:AP,35,0)="ETIQ",2,3)))&lt;1,VLOOKUP(H27,'Prog Actual'!H:AZ,45,0),IF(VLOOKUP(H27,'Prog Actual'!H:AP,35,0)="DIREC",0,IF(VLOOKUP(H27,'Prog Actual'!H:AP,35,0)="EMBOT",1,IF(VLOOKUP(H27,'Prog Actual'!H:AP,35,0)="ETIQ",2,3)))),Base!$D$26:$L$44,VLOOKUP(CONCATENATE(AM27,IF(VLOOKUP(H27,'Prog Actual'!H:K,4,0)&lt;2999,1,IF(VLOOKUP(H27,'Prog Actual'!H:K,4,0)&lt;4999,2,3))),Base!$B$27:$C$44,2,0),0),"")</f>
        <v>10000</v>
      </c>
      <c r="BC27" s="300">
        <v>1176</v>
      </c>
      <c r="BD27" s="124" t="s">
        <v>108</v>
      </c>
      <c r="BE27" s="131">
        <v>1176</v>
      </c>
      <c r="BF27" s="183" t="s">
        <v>912</v>
      </c>
      <c r="BG27" s="131" t="s">
        <v>1624</v>
      </c>
      <c r="BH27" s="210"/>
      <c r="BI27" s="211"/>
      <c r="BJ27" s="212"/>
    </row>
    <row r="28" spans="1:62" s="195" customFormat="1" ht="14.25">
      <c r="A28" s="302">
        <v>1</v>
      </c>
      <c r="B28" s="302">
        <v>1</v>
      </c>
      <c r="C28" s="79"/>
      <c r="D28" s="303">
        <v>2135</v>
      </c>
      <c r="E28" s="348" t="s">
        <v>10</v>
      </c>
      <c r="F28" s="33">
        <v>136</v>
      </c>
      <c r="G28" s="304" t="s">
        <v>103</v>
      </c>
      <c r="H28" s="305">
        <v>1274598</v>
      </c>
      <c r="I28" s="303">
        <v>10048976</v>
      </c>
      <c r="J28" s="304" t="s">
        <v>279</v>
      </c>
      <c r="K28" s="304">
        <v>490</v>
      </c>
      <c r="L28" s="304" t="s">
        <v>104</v>
      </c>
      <c r="M28" s="296">
        <v>0.18</v>
      </c>
      <c r="N28" s="515">
        <f t="shared" si="0"/>
        <v>0.58799999999999997</v>
      </c>
      <c r="O28" s="298">
        <v>0</v>
      </c>
      <c r="P28" s="274">
        <f t="shared" si="1"/>
        <v>0.76800000000000002</v>
      </c>
      <c r="Q28" s="306">
        <v>1</v>
      </c>
      <c r="R28" s="112">
        <v>40703</v>
      </c>
      <c r="S28" s="113">
        <v>-9.23</v>
      </c>
      <c r="T28" s="112">
        <v>40703.416583333332</v>
      </c>
      <c r="U28" s="113">
        <v>-10</v>
      </c>
      <c r="V28" s="307" t="s">
        <v>105</v>
      </c>
      <c r="W28" s="308" t="s">
        <v>109</v>
      </c>
      <c r="X28" s="490">
        <v>40704</v>
      </c>
      <c r="Y28" s="310" t="s">
        <v>303</v>
      </c>
      <c r="Z28" s="116"/>
      <c r="AA28" s="299"/>
      <c r="AB28" s="118"/>
      <c r="AC28" s="289" t="s">
        <v>117</v>
      </c>
      <c r="AD28" s="289">
        <v>4410</v>
      </c>
      <c r="AE28" s="290"/>
      <c r="AF28" s="31">
        <v>5880</v>
      </c>
      <c r="AG28" s="119">
        <v>11007036</v>
      </c>
      <c r="AH28" s="119" t="s">
        <v>119</v>
      </c>
      <c r="AI28" s="119">
        <v>11004791</v>
      </c>
      <c r="AJ28" s="119" t="s">
        <v>120</v>
      </c>
      <c r="AK28" s="119">
        <v>11007434</v>
      </c>
      <c r="AL28" s="119" t="s">
        <v>121</v>
      </c>
      <c r="AM28" s="291" t="s">
        <v>11</v>
      </c>
      <c r="AN28" s="120">
        <v>10000</v>
      </c>
      <c r="AO28" s="121"/>
      <c r="AP28" s="122" t="s">
        <v>106</v>
      </c>
      <c r="AQ28" s="292">
        <v>2135</v>
      </c>
      <c r="AR28" s="293">
        <v>23</v>
      </c>
      <c r="AS28" s="311" t="s">
        <v>890</v>
      </c>
      <c r="AT28" s="294" t="s">
        <v>126</v>
      </c>
      <c r="AU28" s="131">
        <v>9</v>
      </c>
      <c r="AV28" s="131">
        <v>4410</v>
      </c>
      <c r="AW28" s="131" t="s">
        <v>106</v>
      </c>
      <c r="AX28" s="183">
        <v>40696</v>
      </c>
      <c r="AY28" s="131">
        <v>12</v>
      </c>
      <c r="AZ28" s="131">
        <v>750</v>
      </c>
      <c r="BA28" s="131">
        <v>5880</v>
      </c>
      <c r="BB28" s="371">
        <f>IFERROR(HLOOKUP(IF(IF(VLOOKUP(H28,'Prog Actual'!H:AP,35,0)="DIREC",0,IF(VLOOKUP(H28,'Prog Actual'!H:AP,35,0)="EMBOT",1,IF(VLOOKUP(H28,'Prog Actual'!H:AP,35,0)="ETIQ",2,3)))&lt;1,VLOOKUP(H28,'Prog Actual'!H:AZ,45,0),IF(VLOOKUP(H28,'Prog Actual'!H:AP,35,0)="DIREC",0,IF(VLOOKUP(H28,'Prog Actual'!H:AP,35,0)="EMBOT",1,IF(VLOOKUP(H28,'Prog Actual'!H:AP,35,0)="ETIQ",2,3)))),Base!$D$26:$L$44,VLOOKUP(CONCATENATE(AM28,IF(VLOOKUP(H28,'Prog Actual'!H:K,4,0)&lt;2999,1,IF(VLOOKUP(H28,'Prog Actual'!H:K,4,0)&lt;4999,2,3))),Base!$B$27:$C$44,2,0),0),"")</f>
        <v>10000</v>
      </c>
      <c r="BC28" s="300">
        <v>490</v>
      </c>
      <c r="BD28" s="124" t="s">
        <v>108</v>
      </c>
      <c r="BE28" s="131">
        <v>490</v>
      </c>
      <c r="BF28" s="183" t="s">
        <v>304</v>
      </c>
      <c r="BG28" s="131" t="s">
        <v>1624</v>
      </c>
      <c r="BH28" s="210"/>
      <c r="BI28" s="211"/>
      <c r="BJ28" s="212"/>
    </row>
    <row r="29" spans="1:62" s="195" customFormat="1" ht="17.100000000000001" customHeight="1">
      <c r="A29" s="302">
        <v>1</v>
      </c>
      <c r="B29" s="302">
        <v>1</v>
      </c>
      <c r="C29" s="79"/>
      <c r="D29" s="303">
        <v>2116</v>
      </c>
      <c r="E29" s="348">
        <v>0</v>
      </c>
      <c r="F29" s="33">
        <v>40</v>
      </c>
      <c r="G29" s="304" t="s">
        <v>103</v>
      </c>
      <c r="H29" s="305">
        <v>7084743</v>
      </c>
      <c r="I29" s="303">
        <v>10045829</v>
      </c>
      <c r="J29" s="304" t="s">
        <v>342</v>
      </c>
      <c r="K29" s="304">
        <v>450</v>
      </c>
      <c r="L29" s="304" t="s">
        <v>104</v>
      </c>
      <c r="M29" s="296">
        <v>0.18</v>
      </c>
      <c r="N29" s="515">
        <f t="shared" si="0"/>
        <v>0.27</v>
      </c>
      <c r="O29" s="298">
        <v>0.16666666666666666</v>
      </c>
      <c r="P29" s="274">
        <f t="shared" si="1"/>
        <v>0.45</v>
      </c>
      <c r="Q29" s="306">
        <v>1</v>
      </c>
      <c r="R29" s="112">
        <v>40703</v>
      </c>
      <c r="S29" s="113">
        <v>-10</v>
      </c>
      <c r="T29" s="112">
        <v>40703.435416666667</v>
      </c>
      <c r="U29" s="113">
        <v>-10.45</v>
      </c>
      <c r="V29" s="307" t="s">
        <v>105</v>
      </c>
      <c r="W29" s="136" t="s">
        <v>308</v>
      </c>
      <c r="X29" s="490">
        <v>40704</v>
      </c>
      <c r="Y29" s="132" t="s">
        <v>303</v>
      </c>
      <c r="Z29" s="116"/>
      <c r="AA29" s="299"/>
      <c r="AB29" s="118"/>
      <c r="AC29" s="289" t="s">
        <v>160</v>
      </c>
      <c r="AD29" s="289">
        <v>2025</v>
      </c>
      <c r="AE29" s="290"/>
      <c r="AF29" s="31">
        <v>2700</v>
      </c>
      <c r="AG29" s="119">
        <v>11007036</v>
      </c>
      <c r="AH29" s="119" t="s">
        <v>119</v>
      </c>
      <c r="AI29" s="119">
        <v>11007426</v>
      </c>
      <c r="AJ29" s="119" t="s">
        <v>139</v>
      </c>
      <c r="AK29" s="119">
        <v>11005547</v>
      </c>
      <c r="AL29" s="119" t="s">
        <v>346</v>
      </c>
      <c r="AM29" s="291" t="s">
        <v>11</v>
      </c>
      <c r="AN29" s="120">
        <v>10000.000000000002</v>
      </c>
      <c r="AO29" s="121"/>
      <c r="AP29" s="122" t="s">
        <v>106</v>
      </c>
      <c r="AQ29" s="292" t="s">
        <v>102</v>
      </c>
      <c r="AR29" s="293">
        <v>23</v>
      </c>
      <c r="AS29" s="123" t="s">
        <v>332</v>
      </c>
      <c r="AT29" s="294" t="s">
        <v>126</v>
      </c>
      <c r="AU29" s="131">
        <v>4.5</v>
      </c>
      <c r="AV29" s="131">
        <v>2025</v>
      </c>
      <c r="AW29" s="131" t="s">
        <v>106</v>
      </c>
      <c r="AX29" s="183">
        <v>1</v>
      </c>
      <c r="AY29" s="131">
        <v>6</v>
      </c>
      <c r="AZ29" s="131">
        <v>750</v>
      </c>
      <c r="BA29" s="131">
        <v>2700</v>
      </c>
      <c r="BB29" s="371">
        <f>IFERROR(HLOOKUP(IF(IF(VLOOKUP(H29,'Prog Actual'!H:AP,35,0)="DIREC",0,IF(VLOOKUP(H29,'Prog Actual'!H:AP,35,0)="EMBOT",1,IF(VLOOKUP(H29,'Prog Actual'!H:AP,35,0)="ETIQ",2,3)))&lt;1,VLOOKUP(H29,'Prog Actual'!H:AZ,45,0),IF(VLOOKUP(H29,'Prog Actual'!H:AP,35,0)="DIREC",0,IF(VLOOKUP(H29,'Prog Actual'!H:AP,35,0)="EMBOT",1,IF(VLOOKUP(H29,'Prog Actual'!H:AP,35,0)="ETIQ",2,3)))),Base!$D$26:$L$44,VLOOKUP(CONCATENATE(AM29,IF(VLOOKUP(H29,'Prog Actual'!H:K,4,0)&lt;2999,1,IF(VLOOKUP(H29,'Prog Actual'!H:K,4,0)&lt;4999,2,3))),Base!$B$27:$C$44,2,0),0),"")</f>
        <v>10000</v>
      </c>
      <c r="BC29" s="300">
        <v>225</v>
      </c>
      <c r="BD29" s="124" t="s">
        <v>108</v>
      </c>
      <c r="BE29" s="131">
        <v>450</v>
      </c>
      <c r="BF29" s="183"/>
      <c r="BG29" s="131" t="s">
        <v>1624</v>
      </c>
      <c r="BH29" s="210"/>
      <c r="BI29" s="211"/>
      <c r="BJ29" s="212"/>
    </row>
    <row r="30" spans="1:62" s="195" customFormat="1" ht="14.25">
      <c r="A30" s="302">
        <v>1</v>
      </c>
      <c r="B30" s="302">
        <v>2</v>
      </c>
      <c r="C30" s="79"/>
      <c r="D30" s="303">
        <v>2116</v>
      </c>
      <c r="E30" s="348" t="s">
        <v>10</v>
      </c>
      <c r="F30" s="33">
        <v>40</v>
      </c>
      <c r="G30" s="304" t="s">
        <v>103</v>
      </c>
      <c r="H30" s="305">
        <v>1274625</v>
      </c>
      <c r="I30" s="303">
        <v>10044448</v>
      </c>
      <c r="J30" s="304" t="s">
        <v>162</v>
      </c>
      <c r="K30" s="304">
        <v>926</v>
      </c>
      <c r="L30" s="304" t="s">
        <v>104</v>
      </c>
      <c r="M30" s="296">
        <v>0.18</v>
      </c>
      <c r="N30" s="515">
        <f t="shared" si="0"/>
        <v>1.1112</v>
      </c>
      <c r="O30" s="298">
        <v>0</v>
      </c>
      <c r="P30" s="274">
        <f t="shared" si="1"/>
        <v>1.2911999999999999</v>
      </c>
      <c r="Q30" s="306">
        <v>1</v>
      </c>
      <c r="R30" s="112">
        <v>40703</v>
      </c>
      <c r="S30" s="113">
        <v>-10.45</v>
      </c>
      <c r="T30" s="112">
        <v>40703.489208333332</v>
      </c>
      <c r="U30" s="113">
        <v>-11.74</v>
      </c>
      <c r="V30" s="307" t="s">
        <v>105</v>
      </c>
      <c r="W30" s="115" t="s">
        <v>109</v>
      </c>
      <c r="X30" s="490">
        <v>40704</v>
      </c>
      <c r="Y30" s="310" t="s">
        <v>303</v>
      </c>
      <c r="Z30" s="116"/>
      <c r="AA30" s="299"/>
      <c r="AB30" s="118"/>
      <c r="AC30" s="289" t="s">
        <v>160</v>
      </c>
      <c r="AD30" s="289">
        <v>8334</v>
      </c>
      <c r="AE30" s="290"/>
      <c r="AF30" s="31">
        <v>11112</v>
      </c>
      <c r="AG30" s="119">
        <v>11007036</v>
      </c>
      <c r="AH30" s="119" t="s">
        <v>119</v>
      </c>
      <c r="AI30" s="119">
        <v>11004791</v>
      </c>
      <c r="AJ30" s="119" t="s">
        <v>120</v>
      </c>
      <c r="AK30" s="119">
        <v>11007438</v>
      </c>
      <c r="AL30" s="119" t="s">
        <v>161</v>
      </c>
      <c r="AM30" s="291" t="s">
        <v>11</v>
      </c>
      <c r="AN30" s="120">
        <v>10001.800180018003</v>
      </c>
      <c r="AO30" s="121"/>
      <c r="AP30" s="122" t="s">
        <v>106</v>
      </c>
      <c r="AQ30" s="292" t="s">
        <v>102</v>
      </c>
      <c r="AR30" s="293">
        <v>23</v>
      </c>
      <c r="AS30" s="311" t="s">
        <v>890</v>
      </c>
      <c r="AT30" s="294" t="s">
        <v>126</v>
      </c>
      <c r="AU30" s="131">
        <v>9</v>
      </c>
      <c r="AV30" s="131">
        <v>8334</v>
      </c>
      <c r="AW30" s="131" t="s">
        <v>106</v>
      </c>
      <c r="AX30" s="183">
        <v>40696</v>
      </c>
      <c r="AY30" s="131">
        <v>12</v>
      </c>
      <c r="AZ30" s="131">
        <v>750</v>
      </c>
      <c r="BA30" s="131">
        <v>11112</v>
      </c>
      <c r="BB30" s="371">
        <f>IFERROR(HLOOKUP(IF(IF(VLOOKUP(H30,'Prog Actual'!H:AP,35,0)="DIREC",0,IF(VLOOKUP(H30,'Prog Actual'!H:AP,35,0)="EMBOT",1,IF(VLOOKUP(H30,'Prog Actual'!H:AP,35,0)="ETIQ",2,3)))&lt;1,VLOOKUP(H30,'Prog Actual'!H:AZ,45,0),IF(VLOOKUP(H30,'Prog Actual'!H:AP,35,0)="DIREC",0,IF(VLOOKUP(H30,'Prog Actual'!H:AP,35,0)="EMBOT",1,IF(VLOOKUP(H30,'Prog Actual'!H:AP,35,0)="ETIQ",2,3)))),Base!$D$26:$L$44,VLOOKUP(CONCATENATE(AM30,IF(VLOOKUP(H30,'Prog Actual'!H:K,4,0)&lt;2999,1,IF(VLOOKUP(H30,'Prog Actual'!H:K,4,0)&lt;4999,2,3))),Base!$B$27:$C$44,2,0),0),"")</f>
        <v>10000</v>
      </c>
      <c r="BC30" s="300">
        <v>926</v>
      </c>
      <c r="BD30" s="124" t="s">
        <v>108</v>
      </c>
      <c r="BE30" s="131">
        <v>926</v>
      </c>
      <c r="BF30" s="183" t="s">
        <v>375</v>
      </c>
      <c r="BG30" s="131" t="s">
        <v>1624</v>
      </c>
      <c r="BH30" s="210"/>
      <c r="BI30" s="211"/>
      <c r="BJ30" s="212"/>
    </row>
    <row r="31" spans="1:62" s="195" customFormat="1" ht="17.100000000000001" customHeight="1">
      <c r="A31" s="302">
        <v>1</v>
      </c>
      <c r="B31" s="302">
        <v>1</v>
      </c>
      <c r="C31" s="79"/>
      <c r="D31" s="303">
        <v>2116</v>
      </c>
      <c r="E31" s="348" t="s">
        <v>10</v>
      </c>
      <c r="F31" s="33">
        <v>40</v>
      </c>
      <c r="G31" s="304" t="s">
        <v>103</v>
      </c>
      <c r="H31" s="305">
        <v>1272246</v>
      </c>
      <c r="I31" s="303">
        <v>10044449</v>
      </c>
      <c r="J31" s="304" t="s">
        <v>344</v>
      </c>
      <c r="K31" s="304">
        <v>210</v>
      </c>
      <c r="L31" s="304" t="s">
        <v>104</v>
      </c>
      <c r="M31" s="296">
        <v>0.18</v>
      </c>
      <c r="N31" s="515">
        <f t="shared" si="0"/>
        <v>0.252</v>
      </c>
      <c r="O31" s="298">
        <v>0</v>
      </c>
      <c r="P31" s="274">
        <f t="shared" si="1"/>
        <v>0.432</v>
      </c>
      <c r="Q31" s="306">
        <v>2</v>
      </c>
      <c r="R31" s="112">
        <v>40703</v>
      </c>
      <c r="S31" s="113">
        <v>-11.74</v>
      </c>
      <c r="T31" s="112">
        <v>40703.50716666667</v>
      </c>
      <c r="U31" s="113">
        <v>-12.17</v>
      </c>
      <c r="V31" s="307" t="s">
        <v>105</v>
      </c>
      <c r="W31" s="136" t="s">
        <v>308</v>
      </c>
      <c r="X31" s="490">
        <v>40705</v>
      </c>
      <c r="Y31" s="132" t="s">
        <v>303</v>
      </c>
      <c r="Z31" s="116"/>
      <c r="AA31" s="299"/>
      <c r="AB31" s="118"/>
      <c r="AC31" s="289" t="s">
        <v>160</v>
      </c>
      <c r="AD31" s="289">
        <v>1890</v>
      </c>
      <c r="AE31" s="290"/>
      <c r="AF31" s="31">
        <v>2520</v>
      </c>
      <c r="AG31" s="119">
        <v>11007036</v>
      </c>
      <c r="AH31" s="119" t="s">
        <v>119</v>
      </c>
      <c r="AI31" s="119">
        <v>11007426</v>
      </c>
      <c r="AJ31" s="119" t="s">
        <v>139</v>
      </c>
      <c r="AK31" s="119">
        <v>11005547</v>
      </c>
      <c r="AL31" s="119" t="s">
        <v>346</v>
      </c>
      <c r="AM31" s="291" t="s">
        <v>11</v>
      </c>
      <c r="AN31" s="120">
        <v>10000</v>
      </c>
      <c r="AO31" s="121"/>
      <c r="AP31" s="122" t="s">
        <v>106</v>
      </c>
      <c r="AQ31" s="292">
        <v>2116</v>
      </c>
      <c r="AR31" s="293">
        <v>23</v>
      </c>
      <c r="AS31" s="123" t="s">
        <v>332</v>
      </c>
      <c r="AT31" s="294" t="s">
        <v>113</v>
      </c>
      <c r="AU31" s="131">
        <v>9</v>
      </c>
      <c r="AV31" s="131">
        <v>1890</v>
      </c>
      <c r="AW31" s="131" t="s">
        <v>106</v>
      </c>
      <c r="AX31" s="183">
        <v>1</v>
      </c>
      <c r="AY31" s="131">
        <v>12</v>
      </c>
      <c r="AZ31" s="131">
        <v>750</v>
      </c>
      <c r="BA31" s="131">
        <v>2520</v>
      </c>
      <c r="BB31" s="371">
        <f>IFERROR(HLOOKUP(IF(IF(VLOOKUP(H31,'Prog Actual'!H:AP,35,0)="DIREC",0,IF(VLOOKUP(H31,'Prog Actual'!H:AP,35,0)="EMBOT",1,IF(VLOOKUP(H31,'Prog Actual'!H:AP,35,0)="ETIQ",2,3)))&lt;1,VLOOKUP(H31,'Prog Actual'!H:AZ,45,0),IF(VLOOKUP(H31,'Prog Actual'!H:AP,35,0)="DIREC",0,IF(VLOOKUP(H31,'Prog Actual'!H:AP,35,0)="EMBOT",1,IF(VLOOKUP(H31,'Prog Actual'!H:AP,35,0)="ETIQ",2,3)))),Base!$D$26:$L$44,VLOOKUP(CONCATENATE(AM31,IF(VLOOKUP(H31,'Prog Actual'!H:K,4,0)&lt;2999,1,IF(VLOOKUP(H31,'Prog Actual'!H:K,4,0)&lt;4999,2,3))),Base!$B$27:$C$44,2,0),0),"")</f>
        <v>10000</v>
      </c>
      <c r="BC31" s="300">
        <v>210</v>
      </c>
      <c r="BD31" s="124" t="s">
        <v>108</v>
      </c>
      <c r="BE31" s="131">
        <v>210</v>
      </c>
      <c r="BF31" s="183"/>
      <c r="BG31" s="131" t="s">
        <v>1624</v>
      </c>
      <c r="BH31" s="210"/>
      <c r="BI31" s="211"/>
      <c r="BJ31" s="212"/>
    </row>
    <row r="32" spans="1:62" s="195" customFormat="1" ht="14.25">
      <c r="A32" s="302">
        <v>1</v>
      </c>
      <c r="B32" s="302">
        <v>1</v>
      </c>
      <c r="C32" s="79"/>
      <c r="D32" s="303">
        <v>2125</v>
      </c>
      <c r="E32" s="348">
        <v>0</v>
      </c>
      <c r="F32" s="33">
        <v>45</v>
      </c>
      <c r="G32" s="304" t="s">
        <v>103</v>
      </c>
      <c r="H32" s="305">
        <v>1273945</v>
      </c>
      <c r="I32" s="303">
        <v>10044722</v>
      </c>
      <c r="J32" s="304" t="s">
        <v>443</v>
      </c>
      <c r="K32" s="304">
        <v>1680</v>
      </c>
      <c r="L32" s="304" t="s">
        <v>104</v>
      </c>
      <c r="M32" s="296">
        <v>0.18</v>
      </c>
      <c r="N32" s="515">
        <f t="shared" si="0"/>
        <v>1.008</v>
      </c>
      <c r="O32" s="298">
        <v>0.16666666666666666</v>
      </c>
      <c r="P32" s="274">
        <f t="shared" si="1"/>
        <v>1.1879999999999999</v>
      </c>
      <c r="Q32" s="306">
        <v>1</v>
      </c>
      <c r="R32" s="112">
        <v>40703</v>
      </c>
      <c r="S32" s="113">
        <v>-12.17</v>
      </c>
      <c r="T32" s="112">
        <v>40703.556583333331</v>
      </c>
      <c r="U32" s="113">
        <v>-13.36</v>
      </c>
      <c r="V32" s="307" t="s">
        <v>105</v>
      </c>
      <c r="W32" s="308" t="s">
        <v>109</v>
      </c>
      <c r="X32" s="490">
        <v>40704</v>
      </c>
      <c r="Y32" s="310" t="s">
        <v>303</v>
      </c>
      <c r="Z32" s="116"/>
      <c r="AA32" s="299"/>
      <c r="AB32" s="118"/>
      <c r="AC32" s="289" t="s">
        <v>110</v>
      </c>
      <c r="AD32" s="289">
        <v>7560</v>
      </c>
      <c r="AE32" s="290"/>
      <c r="AF32" s="31">
        <v>10080</v>
      </c>
      <c r="AG32" s="119">
        <v>11007038</v>
      </c>
      <c r="AH32" s="119" t="s">
        <v>115</v>
      </c>
      <c r="AI32" s="119">
        <v>11005543</v>
      </c>
      <c r="AJ32" s="119" t="s">
        <v>116</v>
      </c>
      <c r="AK32" s="119"/>
      <c r="AL32" s="119"/>
      <c r="AM32" s="291" t="s">
        <v>11</v>
      </c>
      <c r="AN32" s="120">
        <v>10000</v>
      </c>
      <c r="AO32" s="121"/>
      <c r="AP32" s="122" t="s">
        <v>106</v>
      </c>
      <c r="AQ32" s="292">
        <v>2125</v>
      </c>
      <c r="AR32" s="293">
        <v>23</v>
      </c>
      <c r="AS32" s="311" t="s">
        <v>890</v>
      </c>
      <c r="AT32" s="294" t="s">
        <v>126</v>
      </c>
      <c r="AU32" s="131">
        <v>4.5</v>
      </c>
      <c r="AV32" s="131">
        <v>7560</v>
      </c>
      <c r="AW32" s="131" t="s">
        <v>106</v>
      </c>
      <c r="AX32" s="183">
        <v>40696</v>
      </c>
      <c r="AY32" s="131">
        <v>6</v>
      </c>
      <c r="AZ32" s="131">
        <v>750</v>
      </c>
      <c r="BA32" s="131">
        <v>10080</v>
      </c>
      <c r="BB32" s="371">
        <f>IFERROR(HLOOKUP(IF(IF(VLOOKUP(H32,'Prog Actual'!H:AP,35,0)="DIREC",0,IF(VLOOKUP(H32,'Prog Actual'!H:AP,35,0)="EMBOT",1,IF(VLOOKUP(H32,'Prog Actual'!H:AP,35,0)="ETIQ",2,3)))&lt;1,VLOOKUP(H32,'Prog Actual'!H:AZ,45,0),IF(VLOOKUP(H32,'Prog Actual'!H:AP,35,0)="DIREC",0,IF(VLOOKUP(H32,'Prog Actual'!H:AP,35,0)="EMBOT",1,IF(VLOOKUP(H32,'Prog Actual'!H:AP,35,0)="ETIQ",2,3)))),Base!$D$26:$L$44,VLOOKUP(CONCATENATE(AM32,IF(VLOOKUP(H32,'Prog Actual'!H:K,4,0)&lt;2999,1,IF(VLOOKUP(H32,'Prog Actual'!H:K,4,0)&lt;4999,2,3))),Base!$B$27:$C$44,2,0),0),"")</f>
        <v>10000</v>
      </c>
      <c r="BC32" s="300">
        <v>840</v>
      </c>
      <c r="BD32" s="124" t="s">
        <v>108</v>
      </c>
      <c r="BE32" s="131">
        <v>1680</v>
      </c>
      <c r="BF32" s="183" t="s">
        <v>914</v>
      </c>
      <c r="BG32" s="131" t="s">
        <v>1624</v>
      </c>
      <c r="BH32" s="210"/>
      <c r="BI32" s="211"/>
      <c r="BJ32" s="212"/>
    </row>
    <row r="33" spans="1:62" s="195" customFormat="1" ht="15">
      <c r="A33" s="43">
        <v>1</v>
      </c>
      <c r="B33" s="43">
        <v>1</v>
      </c>
      <c r="C33" s="79"/>
      <c r="D33" s="79">
        <v>2203</v>
      </c>
      <c r="E33" s="348">
        <v>0</v>
      </c>
      <c r="F33" s="33">
        <v>89</v>
      </c>
      <c r="G33" s="127" t="s">
        <v>103</v>
      </c>
      <c r="H33" s="139">
        <v>7085400</v>
      </c>
      <c r="I33" s="79">
        <v>10048001</v>
      </c>
      <c r="J33" s="127" t="s">
        <v>172</v>
      </c>
      <c r="K33" s="104">
        <v>5876</v>
      </c>
      <c r="L33" s="104" t="s">
        <v>104</v>
      </c>
      <c r="M33" s="296">
        <v>0.18</v>
      </c>
      <c r="N33" s="515">
        <f t="shared" si="0"/>
        <v>2.9380000000000002</v>
      </c>
      <c r="O33" s="314">
        <v>0.16666666666666666</v>
      </c>
      <c r="P33" s="274">
        <f t="shared" si="1"/>
        <v>3.1180000000000003</v>
      </c>
      <c r="Q33" s="288">
        <v>1</v>
      </c>
      <c r="R33" s="112">
        <v>40703</v>
      </c>
      <c r="S33" s="113">
        <v>-13.36</v>
      </c>
      <c r="T33" s="112">
        <v>40703.711066666663</v>
      </c>
      <c r="U33" s="113">
        <v>-17.07</v>
      </c>
      <c r="V33" s="130" t="s">
        <v>147</v>
      </c>
      <c r="W33" s="136" t="s">
        <v>915</v>
      </c>
      <c r="X33" s="490">
        <v>40704</v>
      </c>
      <c r="Y33" s="135" t="s">
        <v>356</v>
      </c>
      <c r="Z33" s="116"/>
      <c r="AA33" s="299"/>
      <c r="AB33" s="118"/>
      <c r="AC33" s="289" t="s">
        <v>173</v>
      </c>
      <c r="AD33" s="289">
        <v>26442</v>
      </c>
      <c r="AE33" s="290"/>
      <c r="AF33" s="31">
        <v>35256</v>
      </c>
      <c r="AG33" s="119">
        <v>11007038</v>
      </c>
      <c r="AH33" s="119" t="s">
        <v>115</v>
      </c>
      <c r="AI33" s="119">
        <v>11006932</v>
      </c>
      <c r="AJ33" s="119" t="s">
        <v>175</v>
      </c>
      <c r="AK33" s="119"/>
      <c r="AL33" s="119"/>
      <c r="AM33" s="291" t="s">
        <v>11</v>
      </c>
      <c r="AN33" s="120">
        <v>10000</v>
      </c>
      <c r="AO33" s="121" t="s">
        <v>142</v>
      </c>
      <c r="AP33" s="122" t="s">
        <v>106</v>
      </c>
      <c r="AQ33" s="292">
        <v>2203</v>
      </c>
      <c r="AR33" s="293">
        <v>23</v>
      </c>
      <c r="AS33" s="123" t="s">
        <v>351</v>
      </c>
      <c r="AT33" s="294" t="s">
        <v>126</v>
      </c>
      <c r="AU33" s="131">
        <v>4.5</v>
      </c>
      <c r="AV33" s="131">
        <v>26442</v>
      </c>
      <c r="AW33" s="131" t="s">
        <v>106</v>
      </c>
      <c r="AX33" s="183">
        <v>40696</v>
      </c>
      <c r="AY33" s="131">
        <v>6</v>
      </c>
      <c r="AZ33" s="131">
        <v>750</v>
      </c>
      <c r="BA33" s="131">
        <v>35256</v>
      </c>
      <c r="BB33" s="371">
        <f>IFERROR(HLOOKUP(IF(IF(VLOOKUP(H33,'Prog Actual'!H:AP,35,0)="DIREC",0,IF(VLOOKUP(H33,'Prog Actual'!H:AP,35,0)="EMBOT",1,IF(VLOOKUP(H33,'Prog Actual'!H:AP,35,0)="ETIQ",2,3)))&lt;1,VLOOKUP(H33,'Prog Actual'!H:AZ,45,0),IF(VLOOKUP(H33,'Prog Actual'!H:AP,35,0)="DIREC",0,IF(VLOOKUP(H33,'Prog Actual'!H:AP,35,0)="EMBOT",1,IF(VLOOKUP(H33,'Prog Actual'!H:AP,35,0)="ETIQ",2,3)))),Base!$D$26:$L$44,VLOOKUP(CONCATENATE(AM33,IF(VLOOKUP(H33,'Prog Actual'!H:K,4,0)&lt;2999,1,IF(VLOOKUP(H33,'Prog Actual'!H:K,4,0)&lt;4999,2,3))),Base!$B$27:$C$44,2,0),0),"")</f>
        <v>12000</v>
      </c>
      <c r="BC33" s="300">
        <v>2938</v>
      </c>
      <c r="BD33" s="124" t="s">
        <v>108</v>
      </c>
      <c r="BE33" s="131">
        <v>5876</v>
      </c>
      <c r="BF33" s="183" t="s">
        <v>357</v>
      </c>
      <c r="BG33" s="131" t="s">
        <v>1624</v>
      </c>
      <c r="BH33" s="210"/>
      <c r="BI33" s="211"/>
      <c r="BJ33" s="212"/>
    </row>
    <row r="34" spans="1:62" s="195" customFormat="1" ht="14.25">
      <c r="A34" s="43">
        <v>0</v>
      </c>
      <c r="B34" s="43">
        <v>0</v>
      </c>
      <c r="C34" s="79"/>
      <c r="D34" s="79" t="s">
        <v>39</v>
      </c>
      <c r="E34" s="348" t="s">
        <v>10</v>
      </c>
      <c r="F34" s="33" t="e">
        <v>#N/A</v>
      </c>
      <c r="G34" s="127"/>
      <c r="H34" s="128"/>
      <c r="I34" s="79"/>
      <c r="J34" s="259" t="s">
        <v>258</v>
      </c>
      <c r="K34" s="127"/>
      <c r="L34" s="127"/>
      <c r="M34" s="296"/>
      <c r="N34" s="515">
        <f t="shared" si="0"/>
        <v>2</v>
      </c>
      <c r="O34" s="298">
        <v>0</v>
      </c>
      <c r="P34" s="274">
        <f t="shared" si="1"/>
        <v>2</v>
      </c>
      <c r="Q34" s="288"/>
      <c r="R34" s="112">
        <v>40703</v>
      </c>
      <c r="S34" s="113">
        <v>-17.07</v>
      </c>
      <c r="T34" s="112">
        <v>40703.794583333336</v>
      </c>
      <c r="U34" s="113">
        <v>-19.07</v>
      </c>
      <c r="V34" s="130"/>
      <c r="W34" s="115"/>
      <c r="X34" s="488"/>
      <c r="Y34" s="358" t="s">
        <v>259</v>
      </c>
      <c r="Z34" s="116"/>
      <c r="AA34" s="299"/>
      <c r="AB34" s="118"/>
      <c r="AC34" s="289"/>
      <c r="AD34" s="289"/>
      <c r="AE34" s="290"/>
      <c r="AF34" s="31">
        <v>0</v>
      </c>
      <c r="AG34" s="119"/>
      <c r="AH34" s="119"/>
      <c r="AI34" s="119"/>
      <c r="AJ34" s="119"/>
      <c r="AK34" s="119"/>
      <c r="AL34" s="119"/>
      <c r="AM34" s="291" t="s">
        <v>11</v>
      </c>
      <c r="AN34" s="120"/>
      <c r="AO34" s="121"/>
      <c r="AP34" s="122">
        <v>0</v>
      </c>
      <c r="AQ34" s="292" t="s">
        <v>39</v>
      </c>
      <c r="AR34" s="293">
        <v>23</v>
      </c>
      <c r="AS34" s="311" t="s">
        <v>890</v>
      </c>
      <c r="AT34" s="294" t="s">
        <v>260</v>
      </c>
      <c r="AU34" s="131"/>
      <c r="AV34" s="131"/>
      <c r="AW34" s="131"/>
      <c r="AX34" s="183"/>
      <c r="AY34" s="131"/>
      <c r="AZ34" s="131"/>
      <c r="BA34" s="131"/>
      <c r="BB34" s="371" t="str">
        <f>IFERROR(HLOOKUP(IF(IF(VLOOKUP(H34,'Prog Actual'!H:AP,35,0)="DIREC",0,IF(VLOOKUP(H34,'Prog Actual'!H:AP,35,0)="EMBOT",1,IF(VLOOKUP(H34,'Prog Actual'!H:AP,35,0)="ETIQ",2,3)))&lt;1,VLOOKUP(H34,'Prog Actual'!H:AZ,45,0),IF(VLOOKUP(H34,'Prog Actual'!H:AP,35,0)="DIREC",0,IF(VLOOKUP(H34,'Prog Actual'!H:AP,35,0)="EMBOT",1,IF(VLOOKUP(H34,'Prog Actual'!H:AP,35,0)="ETIQ",2,3)))),Base!$D$26:$L$44,VLOOKUP(CONCATENATE(AM34,IF(VLOOKUP(H34,'Prog Actual'!H:K,4,0)&lt;2999,1,IF(VLOOKUP(H34,'Prog Actual'!H:K,4,0)&lt;4999,2,3))),Base!$B$27:$C$44,2,0),0),"")</f>
        <v/>
      </c>
      <c r="BC34" s="300">
        <v>0</v>
      </c>
      <c r="BD34" s="124"/>
      <c r="BE34" s="131">
        <v>0</v>
      </c>
      <c r="BF34" s="183"/>
      <c r="BG34" s="131" t="s">
        <v>102</v>
      </c>
      <c r="BH34" s="210">
        <v>10000</v>
      </c>
      <c r="BI34" s="211">
        <v>10000</v>
      </c>
      <c r="BJ34" s="212">
        <v>0</v>
      </c>
    </row>
    <row r="35" spans="1:62" s="195" customFormat="1" ht="17.100000000000001" customHeight="1">
      <c r="A35" s="302">
        <v>1</v>
      </c>
      <c r="B35" s="302">
        <v>1</v>
      </c>
      <c r="C35" s="79"/>
      <c r="D35" s="303">
        <v>3115</v>
      </c>
      <c r="E35" s="348" t="s">
        <v>10</v>
      </c>
      <c r="F35" s="33">
        <v>204</v>
      </c>
      <c r="G35" s="304" t="s">
        <v>103</v>
      </c>
      <c r="H35" s="305">
        <v>7085070</v>
      </c>
      <c r="I35" s="303">
        <v>10044896</v>
      </c>
      <c r="J35" s="304" t="s">
        <v>484</v>
      </c>
      <c r="K35" s="304">
        <v>1485</v>
      </c>
      <c r="L35" s="304" t="s">
        <v>104</v>
      </c>
      <c r="M35" s="296">
        <v>0.18</v>
      </c>
      <c r="N35" s="515">
        <f t="shared" si="0"/>
        <v>1.782</v>
      </c>
      <c r="O35" s="298">
        <v>0</v>
      </c>
      <c r="P35" s="274">
        <f t="shared" si="1"/>
        <v>1.962</v>
      </c>
      <c r="Q35" s="288" t="e">
        <v>#N/A</v>
      </c>
      <c r="R35" s="112">
        <v>40703</v>
      </c>
      <c r="S35" s="113">
        <v>-19.07</v>
      </c>
      <c r="T35" s="112">
        <v>40703.876333333334</v>
      </c>
      <c r="U35" s="113">
        <v>-21.03</v>
      </c>
      <c r="V35" s="307" t="s">
        <v>105</v>
      </c>
      <c r="W35" s="115" t="s">
        <v>109</v>
      </c>
      <c r="X35" s="491"/>
      <c r="Y35" s="132" t="s">
        <v>303</v>
      </c>
      <c r="Z35" s="116"/>
      <c r="AA35" s="299"/>
      <c r="AB35" s="118"/>
      <c r="AC35" s="289" t="s">
        <v>441</v>
      </c>
      <c r="AD35" s="289">
        <v>13365</v>
      </c>
      <c r="AE35" s="290"/>
      <c r="AF35" s="31">
        <v>17820</v>
      </c>
      <c r="AG35" s="119">
        <v>11006868</v>
      </c>
      <c r="AH35" s="119" t="s">
        <v>1626</v>
      </c>
      <c r="AI35" s="119">
        <v>11004102</v>
      </c>
      <c r="AJ35" s="119" t="s">
        <v>442</v>
      </c>
      <c r="AK35" s="119"/>
      <c r="AL35" s="119"/>
      <c r="AM35" s="291" t="s">
        <v>11</v>
      </c>
      <c r="AN35" s="120">
        <v>10000.000000000002</v>
      </c>
      <c r="AO35" s="121"/>
      <c r="AP35" s="122" t="s">
        <v>106</v>
      </c>
      <c r="AQ35" s="292">
        <v>3115</v>
      </c>
      <c r="AR35" s="293">
        <v>23</v>
      </c>
      <c r="AS35" s="123" t="s">
        <v>332</v>
      </c>
      <c r="AT35" s="294" t="e">
        <v>#N/A</v>
      </c>
      <c r="AU35" s="131">
        <v>9</v>
      </c>
      <c r="AV35" s="131">
        <v>13365</v>
      </c>
      <c r="AW35" s="131" t="s">
        <v>106</v>
      </c>
      <c r="AX35" s="183">
        <v>1</v>
      </c>
      <c r="AY35" s="131">
        <v>12</v>
      </c>
      <c r="AZ35" s="131">
        <v>750</v>
      </c>
      <c r="BA35" s="131">
        <v>17820</v>
      </c>
      <c r="BB35" s="371">
        <f>IFERROR(HLOOKUP(IF(IF(VLOOKUP(H35,'Prog Actual'!H:AP,35,0)="DIREC",0,IF(VLOOKUP(H35,'Prog Actual'!H:AP,35,0)="EMBOT",1,IF(VLOOKUP(H35,'Prog Actual'!H:AP,35,0)="ETIQ",2,3)))&lt;1,VLOOKUP(H35,'Prog Actual'!H:AZ,45,0),IF(VLOOKUP(H35,'Prog Actual'!H:AP,35,0)="DIREC",0,IF(VLOOKUP(H35,'Prog Actual'!H:AP,35,0)="EMBOT",1,IF(VLOOKUP(H35,'Prog Actual'!H:AP,35,0)="ETIQ",2,3)))),Base!$D$26:$L$44,VLOOKUP(CONCATENATE(AM35,IF(VLOOKUP(H35,'Prog Actual'!H:K,4,0)&lt;2999,1,IF(VLOOKUP(H35,'Prog Actual'!H:K,4,0)&lt;4999,2,3))),Base!$B$27:$C$44,2,0),0),"")</f>
        <v>10000</v>
      </c>
      <c r="BC35" s="300">
        <v>1485</v>
      </c>
      <c r="BD35" s="124" t="s">
        <v>108</v>
      </c>
      <c r="BE35" s="131">
        <v>1485</v>
      </c>
      <c r="BF35" s="183"/>
      <c r="BG35" s="131" t="s">
        <v>1624</v>
      </c>
      <c r="BH35" s="210">
        <v>10000</v>
      </c>
      <c r="BI35" s="211">
        <v>10000</v>
      </c>
      <c r="BJ35" s="212">
        <v>750</v>
      </c>
    </row>
    <row r="36" spans="1:62" s="195" customFormat="1" ht="14.25">
      <c r="A36" s="302">
        <v>1</v>
      </c>
      <c r="B36" s="302">
        <v>2</v>
      </c>
      <c r="C36" s="79"/>
      <c r="D36" s="303">
        <v>3103</v>
      </c>
      <c r="E36" s="348">
        <v>0</v>
      </c>
      <c r="F36" s="33">
        <v>202</v>
      </c>
      <c r="G36" s="304" t="s">
        <v>103</v>
      </c>
      <c r="H36" s="305">
        <v>7085152</v>
      </c>
      <c r="I36" s="303">
        <v>10039977</v>
      </c>
      <c r="J36" s="304" t="s">
        <v>904</v>
      </c>
      <c r="K36" s="304">
        <v>1588</v>
      </c>
      <c r="L36" s="304" t="s">
        <v>104</v>
      </c>
      <c r="M36" s="296">
        <v>0.18</v>
      </c>
      <c r="N36" s="515">
        <f t="shared" si="0"/>
        <v>1.9056</v>
      </c>
      <c r="O36" s="298">
        <v>0.16666666666666666</v>
      </c>
      <c r="P36" s="274">
        <f t="shared" si="1"/>
        <v>2.0855999999999999</v>
      </c>
      <c r="Q36" s="306">
        <v>2</v>
      </c>
      <c r="R36" s="112">
        <v>40703</v>
      </c>
      <c r="S36" s="113">
        <v>-21.03</v>
      </c>
      <c r="T36" s="112">
        <v>40703.963150000003</v>
      </c>
      <c r="U36" s="113">
        <v>-23.12</v>
      </c>
      <c r="V36" s="307" t="s">
        <v>105</v>
      </c>
      <c r="W36" s="308" t="s">
        <v>109</v>
      </c>
      <c r="X36" s="490">
        <v>40705</v>
      </c>
      <c r="Y36" s="333" t="s">
        <v>905</v>
      </c>
      <c r="Z36" s="116"/>
      <c r="AA36" s="299"/>
      <c r="AB36" s="118"/>
      <c r="AC36" s="289" t="s">
        <v>906</v>
      </c>
      <c r="AD36" s="289">
        <v>14311.056</v>
      </c>
      <c r="AE36" s="290"/>
      <c r="AF36" s="31">
        <v>19056</v>
      </c>
      <c r="AG36" s="119">
        <v>11006868</v>
      </c>
      <c r="AH36" s="119" t="s">
        <v>1626</v>
      </c>
      <c r="AI36" s="119">
        <v>11006852</v>
      </c>
      <c r="AJ36" s="119" t="s">
        <v>908</v>
      </c>
      <c r="AK36" s="119"/>
      <c r="AL36" s="119"/>
      <c r="AM36" s="291" t="s">
        <v>11</v>
      </c>
      <c r="AN36" s="120">
        <v>10000.000000000002</v>
      </c>
      <c r="AO36" s="121"/>
      <c r="AP36" s="122" t="s">
        <v>106</v>
      </c>
      <c r="AQ36" s="292">
        <v>3103</v>
      </c>
      <c r="AR36" s="293">
        <v>23</v>
      </c>
      <c r="AS36" s="311" t="s">
        <v>890</v>
      </c>
      <c r="AT36" s="294" t="s">
        <v>113</v>
      </c>
      <c r="AU36" s="131">
        <v>9</v>
      </c>
      <c r="AV36" s="131">
        <v>14292</v>
      </c>
      <c r="AW36" s="131" t="s">
        <v>106</v>
      </c>
      <c r="AX36" s="183">
        <v>40696</v>
      </c>
      <c r="AY36" s="131">
        <v>12</v>
      </c>
      <c r="AZ36" s="131">
        <v>750</v>
      </c>
      <c r="BA36" s="131">
        <v>19056</v>
      </c>
      <c r="BB36" s="371">
        <f>IFERROR(HLOOKUP(IF(IF(VLOOKUP(H36,'Prog Actual'!H:AP,35,0)="DIREC",0,IF(VLOOKUP(H36,'Prog Actual'!H:AP,35,0)="EMBOT",1,IF(VLOOKUP(H36,'Prog Actual'!H:AP,35,0)="ETIQ",2,3)))&lt;1,VLOOKUP(H36,'Prog Actual'!H:AZ,45,0),IF(VLOOKUP(H36,'Prog Actual'!H:AP,35,0)="DIREC",0,IF(VLOOKUP(H36,'Prog Actual'!H:AP,35,0)="EMBOT",1,IF(VLOOKUP(H36,'Prog Actual'!H:AP,35,0)="ETIQ",2,3)))),Base!$D$26:$L$44,VLOOKUP(CONCATENATE(AM36,IF(VLOOKUP(H36,'Prog Actual'!H:K,4,0)&lt;2999,1,IF(VLOOKUP(H36,'Prog Actual'!H:K,4,0)&lt;4999,2,3))),Base!$B$27:$C$44,2,0),0),"")</f>
        <v>10000</v>
      </c>
      <c r="BC36" s="300">
        <v>1588</v>
      </c>
      <c r="BD36" s="124" t="s">
        <v>108</v>
      </c>
      <c r="BE36" s="131">
        <v>1588</v>
      </c>
      <c r="BF36" s="183" t="s">
        <v>909</v>
      </c>
      <c r="BG36" s="131" t="s">
        <v>1624</v>
      </c>
      <c r="BH36" s="210"/>
      <c r="BI36" s="211"/>
      <c r="BJ36" s="212"/>
    </row>
    <row r="37" spans="1:62" s="195" customFormat="1" ht="14.25">
      <c r="A37" s="302">
        <v>1</v>
      </c>
      <c r="B37" s="302">
        <v>3</v>
      </c>
      <c r="C37" s="79"/>
      <c r="D37" s="303">
        <v>1113</v>
      </c>
      <c r="E37" s="348">
        <v>0</v>
      </c>
      <c r="F37" s="33">
        <v>13</v>
      </c>
      <c r="G37" s="304" t="s">
        <v>103</v>
      </c>
      <c r="H37" s="305">
        <v>1274621</v>
      </c>
      <c r="I37" s="303">
        <v>10044482</v>
      </c>
      <c r="J37" s="304" t="s">
        <v>399</v>
      </c>
      <c r="K37" s="304">
        <v>1218</v>
      </c>
      <c r="L37" s="304" t="s">
        <v>104</v>
      </c>
      <c r="M37" s="296">
        <v>0.18</v>
      </c>
      <c r="N37" s="515">
        <f t="shared" si="0"/>
        <v>1.4616</v>
      </c>
      <c r="O37" s="298">
        <v>0.16666666666666666</v>
      </c>
      <c r="P37" s="274">
        <f t="shared" si="1"/>
        <v>1.6415999999999999</v>
      </c>
      <c r="Q37" s="306">
        <v>0</v>
      </c>
      <c r="R37" s="112">
        <v>40703</v>
      </c>
      <c r="S37" s="113">
        <v>-23.12</v>
      </c>
      <c r="T37" s="112">
        <v>40704.031750000002</v>
      </c>
      <c r="U37" s="113">
        <v>-0.76</v>
      </c>
      <c r="V37" s="307" t="s">
        <v>105</v>
      </c>
      <c r="W37" s="115" t="s">
        <v>109</v>
      </c>
      <c r="X37" s="490">
        <v>40704</v>
      </c>
      <c r="Y37" s="310" t="s">
        <v>303</v>
      </c>
      <c r="Z37" s="116"/>
      <c r="AA37" s="299"/>
      <c r="AB37" s="118"/>
      <c r="AC37" s="289" t="s">
        <v>349</v>
      </c>
      <c r="AD37" s="289">
        <v>10962</v>
      </c>
      <c r="AE37" s="290"/>
      <c r="AF37" s="31">
        <v>14616</v>
      </c>
      <c r="AG37" s="119">
        <v>11007037</v>
      </c>
      <c r="AH37" s="119" t="s">
        <v>141</v>
      </c>
      <c r="AI37" s="119">
        <v>11004791</v>
      </c>
      <c r="AJ37" s="119" t="s">
        <v>120</v>
      </c>
      <c r="AK37" s="119">
        <v>11007435</v>
      </c>
      <c r="AL37" s="119" t="s">
        <v>140</v>
      </c>
      <c r="AM37" s="291" t="s">
        <v>11</v>
      </c>
      <c r="AN37" s="120">
        <v>9997.2640218878259</v>
      </c>
      <c r="AO37" s="121"/>
      <c r="AP37" s="122" t="s">
        <v>106</v>
      </c>
      <c r="AQ37" s="292" t="s">
        <v>102</v>
      </c>
      <c r="AR37" s="293">
        <v>23</v>
      </c>
      <c r="AS37" s="311" t="s">
        <v>890</v>
      </c>
      <c r="AT37" s="294" t="s">
        <v>132</v>
      </c>
      <c r="AU37" s="131">
        <v>9</v>
      </c>
      <c r="AV37" s="131">
        <v>10962</v>
      </c>
      <c r="AW37" s="131" t="s">
        <v>106</v>
      </c>
      <c r="AX37" s="183">
        <v>40696</v>
      </c>
      <c r="AY37" s="131">
        <v>12</v>
      </c>
      <c r="AZ37" s="131">
        <v>750</v>
      </c>
      <c r="BA37" s="131">
        <v>14616</v>
      </c>
      <c r="BB37" s="371">
        <f>IFERROR(HLOOKUP(IF(IF(VLOOKUP(H37,'Prog Actual'!H:AP,35,0)="DIREC",0,IF(VLOOKUP(H37,'Prog Actual'!H:AP,35,0)="EMBOT",1,IF(VLOOKUP(H37,'Prog Actual'!H:AP,35,0)="ETIQ",2,3)))&lt;1,VLOOKUP(H37,'Prog Actual'!H:AZ,45,0),IF(VLOOKUP(H37,'Prog Actual'!H:AP,35,0)="DIREC",0,IF(VLOOKUP(H37,'Prog Actual'!H:AP,35,0)="EMBOT",1,IF(VLOOKUP(H37,'Prog Actual'!H:AP,35,0)="ETIQ",2,3)))),Base!$D$26:$L$44,VLOOKUP(CONCATENATE(AM37,IF(VLOOKUP(H37,'Prog Actual'!H:K,4,0)&lt;2999,1,IF(VLOOKUP(H37,'Prog Actual'!H:K,4,0)&lt;4999,2,3))),Base!$B$27:$C$44,2,0),0),"")</f>
        <v>10000</v>
      </c>
      <c r="BC37" s="300">
        <v>1218</v>
      </c>
      <c r="BD37" s="124" t="s">
        <v>108</v>
      </c>
      <c r="BE37" s="131">
        <v>1218</v>
      </c>
      <c r="BF37" s="183" t="s">
        <v>400</v>
      </c>
      <c r="BG37" s="131" t="s">
        <v>1624</v>
      </c>
      <c r="BH37" s="210"/>
      <c r="BI37" s="211"/>
      <c r="BJ37" s="212"/>
    </row>
    <row r="38" spans="1:62" s="195" customFormat="1" ht="14.25">
      <c r="A38" s="302">
        <v>1</v>
      </c>
      <c r="B38" s="302">
        <v>1</v>
      </c>
      <c r="C38" s="79"/>
      <c r="D38" s="303">
        <v>1113</v>
      </c>
      <c r="E38" s="348" t="s">
        <v>10</v>
      </c>
      <c r="F38" s="33">
        <v>13</v>
      </c>
      <c r="G38" s="304" t="s">
        <v>103</v>
      </c>
      <c r="H38" s="305">
        <v>1275079</v>
      </c>
      <c r="I38" s="303">
        <v>21001021</v>
      </c>
      <c r="J38" s="304" t="s">
        <v>916</v>
      </c>
      <c r="K38" s="304">
        <v>25200</v>
      </c>
      <c r="L38" s="304" t="s">
        <v>127</v>
      </c>
      <c r="M38" s="296">
        <v>0.18</v>
      </c>
      <c r="N38" s="515">
        <f t="shared" si="0"/>
        <v>2.1</v>
      </c>
      <c r="O38" s="298">
        <v>0</v>
      </c>
      <c r="P38" s="274">
        <f t="shared" si="1"/>
        <v>2.2800000000000002</v>
      </c>
      <c r="Q38" s="306">
        <v>1</v>
      </c>
      <c r="R38" s="112">
        <v>40704</v>
      </c>
      <c r="S38" s="113">
        <v>-0.76</v>
      </c>
      <c r="T38" s="112">
        <v>40704.144166666665</v>
      </c>
      <c r="U38" s="113">
        <v>-3.46</v>
      </c>
      <c r="V38" s="307" t="s">
        <v>105</v>
      </c>
      <c r="W38" s="115" t="s">
        <v>109</v>
      </c>
      <c r="X38" s="490">
        <v>40705</v>
      </c>
      <c r="Y38" s="310" t="s">
        <v>303</v>
      </c>
      <c r="Z38" s="116"/>
      <c r="AA38" s="299"/>
      <c r="AB38" s="118"/>
      <c r="AC38" s="289" t="s">
        <v>349</v>
      </c>
      <c r="AD38" s="289">
        <v>18900</v>
      </c>
      <c r="AE38" s="290"/>
      <c r="AF38" s="31">
        <v>25200</v>
      </c>
      <c r="AG38" s="119">
        <v>11007039</v>
      </c>
      <c r="AH38" s="119" t="s">
        <v>156</v>
      </c>
      <c r="AI38" s="119">
        <v>11005544</v>
      </c>
      <c r="AJ38" s="119" t="s">
        <v>157</v>
      </c>
      <c r="AK38" s="119"/>
      <c r="AL38" s="119"/>
      <c r="AM38" s="291" t="s">
        <v>11</v>
      </c>
      <c r="AN38" s="120">
        <v>10000</v>
      </c>
      <c r="AO38" s="121"/>
      <c r="AP38" s="122" t="s">
        <v>106</v>
      </c>
      <c r="AQ38" s="292" t="e">
        <v>#REF!</v>
      </c>
      <c r="AR38" s="293">
        <v>23</v>
      </c>
      <c r="AS38" s="311" t="s">
        <v>890</v>
      </c>
      <c r="AT38" s="294" t="s">
        <v>126</v>
      </c>
      <c r="AU38" s="131">
        <v>0.75</v>
      </c>
      <c r="AV38" s="131">
        <v>18900</v>
      </c>
      <c r="AW38" s="131" t="s">
        <v>106</v>
      </c>
      <c r="AX38" s="183">
        <v>40696</v>
      </c>
      <c r="AY38" s="131">
        <v>1</v>
      </c>
      <c r="AZ38" s="131">
        <v>750</v>
      </c>
      <c r="BA38" s="131">
        <v>25200</v>
      </c>
      <c r="BB38" s="371">
        <f>IFERROR(HLOOKUP(IF(IF(VLOOKUP(H38,'Prog Actual'!H:AP,35,0)="DIREC",0,IF(VLOOKUP(H38,'Prog Actual'!H:AP,35,0)="EMBOT",1,IF(VLOOKUP(H38,'Prog Actual'!H:AP,35,0)="ETIQ",2,3)))&lt;1,VLOOKUP(H38,'Prog Actual'!H:AZ,45,0),IF(VLOOKUP(H38,'Prog Actual'!H:AP,35,0)="DIREC",0,IF(VLOOKUP(H38,'Prog Actual'!H:AP,35,0)="EMBOT",1,IF(VLOOKUP(H38,'Prog Actual'!H:AP,35,0)="ETIQ",2,3)))),Base!$D$26:$L$44,VLOOKUP(CONCATENATE(AM38,IF(VLOOKUP(H38,'Prog Actual'!H:K,4,0)&lt;2999,1,IF(VLOOKUP(H38,'Prog Actual'!H:K,4,0)&lt;4999,2,3))),Base!$B$27:$C$44,2,0),0),"")</f>
        <v>12000</v>
      </c>
      <c r="BC38" s="300">
        <v>2100</v>
      </c>
      <c r="BD38" s="124" t="s">
        <v>108</v>
      </c>
      <c r="BE38" s="131">
        <v>2100</v>
      </c>
      <c r="BF38" s="183" t="s">
        <v>394</v>
      </c>
      <c r="BG38" s="131" t="s">
        <v>1624</v>
      </c>
      <c r="BH38" s="210"/>
      <c r="BI38" s="211"/>
      <c r="BJ38" s="212"/>
    </row>
    <row r="39" spans="1:62" s="195" customFormat="1" ht="14.25">
      <c r="A39" s="302">
        <v>1</v>
      </c>
      <c r="B39" s="302">
        <v>2</v>
      </c>
      <c r="C39" s="79"/>
      <c r="D39" s="303">
        <v>2322</v>
      </c>
      <c r="E39" s="348">
        <v>0</v>
      </c>
      <c r="F39" s="33">
        <v>52</v>
      </c>
      <c r="G39" s="304" t="s">
        <v>103</v>
      </c>
      <c r="H39" s="305">
        <v>1275419</v>
      </c>
      <c r="I39" s="303">
        <v>10050829</v>
      </c>
      <c r="J39" s="304" t="s">
        <v>917</v>
      </c>
      <c r="K39" s="304">
        <v>400</v>
      </c>
      <c r="L39" s="304" t="s">
        <v>104</v>
      </c>
      <c r="M39" s="296">
        <v>0.18</v>
      </c>
      <c r="N39" s="515">
        <f t="shared" si="0"/>
        <v>0.48</v>
      </c>
      <c r="O39" s="298">
        <v>0.16666666666666666</v>
      </c>
      <c r="P39" s="274">
        <f t="shared" si="1"/>
        <v>0.65999999999999992</v>
      </c>
      <c r="Q39" s="306">
        <v>0</v>
      </c>
      <c r="R39" s="112">
        <v>40704</v>
      </c>
      <c r="S39" s="113">
        <v>-3.46</v>
      </c>
      <c r="T39" s="112">
        <v>40704.171666666669</v>
      </c>
      <c r="U39" s="113">
        <v>-4.12</v>
      </c>
      <c r="V39" s="307" t="s">
        <v>105</v>
      </c>
      <c r="W39" s="115" t="s">
        <v>109</v>
      </c>
      <c r="X39" s="490">
        <v>40704</v>
      </c>
      <c r="Y39" s="333" t="s">
        <v>905</v>
      </c>
      <c r="Z39" s="116"/>
      <c r="AA39" s="299"/>
      <c r="AB39" s="118"/>
      <c r="AC39" s="289" t="s">
        <v>186</v>
      </c>
      <c r="AD39" s="289">
        <v>3600</v>
      </c>
      <c r="AE39" s="290"/>
      <c r="AF39" s="31">
        <v>4800</v>
      </c>
      <c r="AG39" s="119">
        <v>11007039</v>
      </c>
      <c r="AH39" s="119" t="s">
        <v>156</v>
      </c>
      <c r="AI39" s="119">
        <v>11004875</v>
      </c>
      <c r="AJ39" s="119" t="s">
        <v>244</v>
      </c>
      <c r="AK39" s="119"/>
      <c r="AL39" s="119"/>
      <c r="AM39" s="291" t="s">
        <v>11</v>
      </c>
      <c r="AN39" s="120">
        <v>10000</v>
      </c>
      <c r="AO39" s="121"/>
      <c r="AP39" s="122" t="s">
        <v>106</v>
      </c>
      <c r="AQ39" s="292" t="s">
        <v>102</v>
      </c>
      <c r="AR39" s="293">
        <v>23</v>
      </c>
      <c r="AS39" s="311" t="s">
        <v>890</v>
      </c>
      <c r="AT39" s="294" t="s">
        <v>132</v>
      </c>
      <c r="AU39" s="131">
        <v>9</v>
      </c>
      <c r="AV39" s="131">
        <v>3600</v>
      </c>
      <c r="AW39" s="131" t="s">
        <v>106</v>
      </c>
      <c r="AX39" s="183">
        <v>40696</v>
      </c>
      <c r="AY39" s="131">
        <v>12</v>
      </c>
      <c r="AZ39" s="131">
        <v>750</v>
      </c>
      <c r="BA39" s="131">
        <v>4800</v>
      </c>
      <c r="BB39" s="371">
        <f>IFERROR(HLOOKUP(IF(IF(VLOOKUP(H39,'Prog Actual'!H:AP,35,0)="DIREC",0,IF(VLOOKUP(H39,'Prog Actual'!H:AP,35,0)="EMBOT",1,IF(VLOOKUP(H39,'Prog Actual'!H:AP,35,0)="ETIQ",2,3)))&lt;1,VLOOKUP(H39,'Prog Actual'!H:AZ,45,0),IF(VLOOKUP(H39,'Prog Actual'!H:AP,35,0)="DIREC",0,IF(VLOOKUP(H39,'Prog Actual'!H:AP,35,0)="EMBOT",1,IF(VLOOKUP(H39,'Prog Actual'!H:AP,35,0)="ETIQ",2,3)))),Base!$D$26:$L$44,VLOOKUP(CONCATENATE(AM39,IF(VLOOKUP(H39,'Prog Actual'!H:K,4,0)&lt;2999,1,IF(VLOOKUP(H39,'Prog Actual'!H:K,4,0)&lt;4999,2,3))),Base!$B$27:$C$44,2,0),0),"")</f>
        <v>10000</v>
      </c>
      <c r="BC39" s="300">
        <v>400</v>
      </c>
      <c r="BD39" s="124" t="s">
        <v>108</v>
      </c>
      <c r="BE39" s="131">
        <v>400</v>
      </c>
      <c r="BF39" s="183" t="s">
        <v>475</v>
      </c>
      <c r="BG39" s="131" t="s">
        <v>1624</v>
      </c>
      <c r="BH39" s="210"/>
      <c r="BI39" s="211"/>
      <c r="BJ39" s="212"/>
    </row>
    <row r="40" spans="1:62" s="195" customFormat="1" ht="14.25">
      <c r="A40" s="302">
        <v>1</v>
      </c>
      <c r="B40" s="302">
        <v>1</v>
      </c>
      <c r="C40" s="79"/>
      <c r="D40" s="303">
        <v>2322</v>
      </c>
      <c r="E40" s="348" t="s">
        <v>10</v>
      </c>
      <c r="F40" s="33">
        <v>52</v>
      </c>
      <c r="G40" s="304" t="s">
        <v>103</v>
      </c>
      <c r="H40" s="305">
        <v>1275493</v>
      </c>
      <c r="I40" s="303">
        <v>21000906</v>
      </c>
      <c r="J40" s="304" t="s">
        <v>918</v>
      </c>
      <c r="K40" s="304">
        <v>840</v>
      </c>
      <c r="L40" s="304" t="s">
        <v>127</v>
      </c>
      <c r="M40" s="296">
        <v>0.18</v>
      </c>
      <c r="N40" s="515">
        <f t="shared" si="0"/>
        <v>8.4000000000000005E-2</v>
      </c>
      <c r="O40" s="298">
        <v>0</v>
      </c>
      <c r="P40" s="274">
        <f t="shared" si="1"/>
        <v>0.26400000000000001</v>
      </c>
      <c r="Q40" s="306">
        <v>0</v>
      </c>
      <c r="R40" s="112">
        <v>40704</v>
      </c>
      <c r="S40" s="113">
        <v>-4.12</v>
      </c>
      <c r="T40" s="112">
        <v>40704.182666666668</v>
      </c>
      <c r="U40" s="113">
        <v>-4.38</v>
      </c>
      <c r="V40" s="307" t="s">
        <v>105</v>
      </c>
      <c r="W40" s="115" t="s">
        <v>109</v>
      </c>
      <c r="X40" s="490">
        <v>40704</v>
      </c>
      <c r="Y40" s="310" t="s">
        <v>303</v>
      </c>
      <c r="Z40" s="116"/>
      <c r="AA40" s="299"/>
      <c r="AB40" s="118"/>
      <c r="AC40" s="289" t="s">
        <v>186</v>
      </c>
      <c r="AD40" s="289">
        <v>630</v>
      </c>
      <c r="AE40" s="290"/>
      <c r="AF40" s="31">
        <v>840</v>
      </c>
      <c r="AG40" s="119">
        <v>11007431</v>
      </c>
      <c r="AH40" s="119" t="s">
        <v>158</v>
      </c>
      <c r="AI40" s="119">
        <v>11006932</v>
      </c>
      <c r="AJ40" s="119" t="s">
        <v>175</v>
      </c>
      <c r="AK40" s="119"/>
      <c r="AL40" s="119"/>
      <c r="AM40" s="291" t="s">
        <v>11</v>
      </c>
      <c r="AN40" s="120">
        <v>10000</v>
      </c>
      <c r="AO40" s="121"/>
      <c r="AP40" s="122" t="s">
        <v>106</v>
      </c>
      <c r="AQ40" s="292">
        <v>2322</v>
      </c>
      <c r="AR40" s="293">
        <v>23</v>
      </c>
      <c r="AS40" s="311" t="s">
        <v>890</v>
      </c>
      <c r="AT40" s="294" t="s">
        <v>132</v>
      </c>
      <c r="AU40" s="131">
        <v>0.75</v>
      </c>
      <c r="AV40" s="131">
        <v>630</v>
      </c>
      <c r="AW40" s="131" t="s">
        <v>106</v>
      </c>
      <c r="AX40" s="183">
        <v>40696</v>
      </c>
      <c r="AY40" s="131">
        <v>1</v>
      </c>
      <c r="AZ40" s="131">
        <v>750</v>
      </c>
      <c r="BA40" s="131">
        <v>840</v>
      </c>
      <c r="BB40" s="371">
        <f>IFERROR(HLOOKUP(IF(IF(VLOOKUP(H40,'Prog Actual'!H:AP,35,0)="DIREC",0,IF(VLOOKUP(H40,'Prog Actual'!H:AP,35,0)="EMBOT",1,IF(VLOOKUP(H40,'Prog Actual'!H:AP,35,0)="ETIQ",2,3)))&lt;1,VLOOKUP(H40,'Prog Actual'!H:AZ,45,0),IF(VLOOKUP(H40,'Prog Actual'!H:AP,35,0)="DIREC",0,IF(VLOOKUP(H40,'Prog Actual'!H:AP,35,0)="EMBOT",1,IF(VLOOKUP(H40,'Prog Actual'!H:AP,35,0)="ETIQ",2,3)))),Base!$D$26:$L$44,VLOOKUP(CONCATENATE(AM40,IF(VLOOKUP(H40,'Prog Actual'!H:K,4,0)&lt;2999,1,IF(VLOOKUP(H40,'Prog Actual'!H:K,4,0)&lt;4999,2,3))),Base!$B$27:$C$44,2,0),0),"")</f>
        <v>10000</v>
      </c>
      <c r="BC40" s="300">
        <v>70</v>
      </c>
      <c r="BD40" s="124" t="s">
        <v>108</v>
      </c>
      <c r="BE40" s="131">
        <v>70</v>
      </c>
      <c r="BF40" s="183" t="s">
        <v>369</v>
      </c>
      <c r="BG40" s="131" t="s">
        <v>1624</v>
      </c>
      <c r="BH40" s="210"/>
      <c r="BI40" s="211"/>
      <c r="BJ40" s="212"/>
    </row>
    <row r="41" spans="1:62" s="195" customFormat="1" ht="14.25">
      <c r="A41" s="302">
        <v>1</v>
      </c>
      <c r="B41" s="302">
        <v>1</v>
      </c>
      <c r="C41" s="79"/>
      <c r="D41" s="303">
        <v>2330</v>
      </c>
      <c r="E41" s="348">
        <v>0</v>
      </c>
      <c r="F41" s="33">
        <v>62</v>
      </c>
      <c r="G41" s="304" t="s">
        <v>103</v>
      </c>
      <c r="H41" s="305">
        <v>1272037</v>
      </c>
      <c r="I41" s="303">
        <v>10035239</v>
      </c>
      <c r="J41" s="304" t="s">
        <v>919</v>
      </c>
      <c r="K41" s="304">
        <v>2750</v>
      </c>
      <c r="L41" s="304" t="s">
        <v>104</v>
      </c>
      <c r="M41" s="296">
        <v>0.18</v>
      </c>
      <c r="N41" s="515">
        <f t="shared" si="0"/>
        <v>3.3</v>
      </c>
      <c r="O41" s="298">
        <v>0.16666666666666666</v>
      </c>
      <c r="P41" s="274">
        <f t="shared" si="1"/>
        <v>3.48</v>
      </c>
      <c r="Q41" s="306">
        <v>0</v>
      </c>
      <c r="R41" s="112">
        <v>40704</v>
      </c>
      <c r="S41" s="113">
        <v>-4.38</v>
      </c>
      <c r="T41" s="112">
        <v>40704.327499999999</v>
      </c>
      <c r="U41" s="113">
        <v>-7.86</v>
      </c>
      <c r="V41" s="307" t="s">
        <v>105</v>
      </c>
      <c r="W41" s="308" t="s">
        <v>109</v>
      </c>
      <c r="X41" s="489">
        <v>40704</v>
      </c>
      <c r="Y41" s="328" t="s">
        <v>920</v>
      </c>
      <c r="Z41" s="116"/>
      <c r="AA41" s="299"/>
      <c r="AB41" s="118"/>
      <c r="AC41" s="289" t="s">
        <v>921</v>
      </c>
      <c r="AD41" s="289">
        <v>24895.200000000001</v>
      </c>
      <c r="AE41" s="290"/>
      <c r="AF41" s="31">
        <v>33000</v>
      </c>
      <c r="AG41" s="119">
        <v>11006645</v>
      </c>
      <c r="AH41" s="119" t="s">
        <v>111</v>
      </c>
      <c r="AI41" s="119">
        <v>11004791</v>
      </c>
      <c r="AJ41" s="119" t="s">
        <v>120</v>
      </c>
      <c r="AK41" s="119">
        <v>11002998</v>
      </c>
      <c r="AL41" s="119" t="s">
        <v>922</v>
      </c>
      <c r="AM41" s="291" t="s">
        <v>11</v>
      </c>
      <c r="AN41" s="120">
        <v>10000</v>
      </c>
      <c r="AO41" s="121"/>
      <c r="AP41" s="122" t="s">
        <v>106</v>
      </c>
      <c r="AQ41" s="292">
        <v>2330</v>
      </c>
      <c r="AR41" s="293">
        <v>23</v>
      </c>
      <c r="AS41" s="311" t="s">
        <v>890</v>
      </c>
      <c r="AT41" s="294" t="s">
        <v>132</v>
      </c>
      <c r="AU41" s="131">
        <v>9</v>
      </c>
      <c r="AV41" s="131">
        <v>24750</v>
      </c>
      <c r="AW41" s="131" t="s">
        <v>106</v>
      </c>
      <c r="AX41" s="183">
        <v>40696</v>
      </c>
      <c r="AY41" s="131">
        <v>12</v>
      </c>
      <c r="AZ41" s="131">
        <v>750</v>
      </c>
      <c r="BA41" s="131">
        <v>33000</v>
      </c>
      <c r="BB41" s="371">
        <f>IFERROR(HLOOKUP(IF(IF(VLOOKUP(H41,'Prog Actual'!H:AP,35,0)="DIREC",0,IF(VLOOKUP(H41,'Prog Actual'!H:AP,35,0)="EMBOT",1,IF(VLOOKUP(H41,'Prog Actual'!H:AP,35,0)="ETIQ",2,3)))&lt;1,VLOOKUP(H41,'Prog Actual'!H:AZ,45,0),IF(VLOOKUP(H41,'Prog Actual'!H:AP,35,0)="DIREC",0,IF(VLOOKUP(H41,'Prog Actual'!H:AP,35,0)="EMBOT",1,IF(VLOOKUP(H41,'Prog Actual'!H:AP,35,0)="ETIQ",2,3)))),Base!$D$26:$L$44,VLOOKUP(CONCATENATE(AM41,IF(VLOOKUP(H41,'Prog Actual'!H:K,4,0)&lt;2999,1,IF(VLOOKUP(H41,'Prog Actual'!H:K,4,0)&lt;4999,2,3))),Base!$B$27:$C$44,2,0),0),"")</f>
        <v>10000</v>
      </c>
      <c r="BC41" s="300">
        <v>2750</v>
      </c>
      <c r="BD41" s="124" t="s">
        <v>108</v>
      </c>
      <c r="BE41" s="131">
        <v>2750</v>
      </c>
      <c r="BF41" s="183" t="s">
        <v>923</v>
      </c>
      <c r="BG41" s="131" t="s">
        <v>1624</v>
      </c>
      <c r="BH41" s="210"/>
      <c r="BI41" s="211"/>
      <c r="BJ41" s="212"/>
    </row>
    <row r="42" spans="1:62" s="195" customFormat="1" ht="14.25">
      <c r="A42" s="43">
        <v>0</v>
      </c>
      <c r="B42" s="43">
        <v>0</v>
      </c>
      <c r="C42" s="79"/>
      <c r="D42" s="79" t="s">
        <v>39</v>
      </c>
      <c r="E42" s="348" t="s">
        <v>10</v>
      </c>
      <c r="F42" s="33" t="e">
        <v>#N/A</v>
      </c>
      <c r="G42" s="127"/>
      <c r="H42" s="128"/>
      <c r="I42" s="79"/>
      <c r="J42" s="259" t="s">
        <v>258</v>
      </c>
      <c r="K42" s="127"/>
      <c r="L42" s="127"/>
      <c r="M42" s="296"/>
      <c r="N42" s="515">
        <f t="shared" si="0"/>
        <v>2</v>
      </c>
      <c r="O42" s="298">
        <v>0</v>
      </c>
      <c r="P42" s="274">
        <f t="shared" si="1"/>
        <v>2</v>
      </c>
      <c r="Q42" s="288"/>
      <c r="R42" s="112">
        <v>40704</v>
      </c>
      <c r="S42" s="113">
        <v>-7.86</v>
      </c>
      <c r="T42" s="112">
        <v>40704.410833333335</v>
      </c>
      <c r="U42" s="113">
        <v>-9.86</v>
      </c>
      <c r="V42" s="130"/>
      <c r="W42" s="115"/>
      <c r="X42" s="488"/>
      <c r="Y42" s="358" t="s">
        <v>259</v>
      </c>
      <c r="Z42" s="116"/>
      <c r="AA42" s="299"/>
      <c r="AB42" s="118"/>
      <c r="AC42" s="289"/>
      <c r="AD42" s="289"/>
      <c r="AE42" s="290"/>
      <c r="AF42" s="31">
        <v>0</v>
      </c>
      <c r="AG42" s="119"/>
      <c r="AH42" s="119"/>
      <c r="AI42" s="119"/>
      <c r="AJ42" s="119"/>
      <c r="AK42" s="119"/>
      <c r="AL42" s="119"/>
      <c r="AM42" s="291" t="s">
        <v>11</v>
      </c>
      <c r="AN42" s="120"/>
      <c r="AO42" s="121"/>
      <c r="AP42" s="122">
        <v>0</v>
      </c>
      <c r="AQ42" s="292" t="s">
        <v>39</v>
      </c>
      <c r="AR42" s="293">
        <v>23</v>
      </c>
      <c r="AS42" s="311" t="s">
        <v>890</v>
      </c>
      <c r="AT42" s="294" t="s">
        <v>260</v>
      </c>
      <c r="AU42" s="131"/>
      <c r="AV42" s="131"/>
      <c r="AW42" s="131"/>
      <c r="AX42" s="183"/>
      <c r="AY42" s="131"/>
      <c r="AZ42" s="131"/>
      <c r="BA42" s="131"/>
      <c r="BB42" s="371" t="str">
        <f>IFERROR(HLOOKUP(IF(IF(VLOOKUP(H42,'Prog Actual'!H:AP,35,0)="DIREC",0,IF(VLOOKUP(H42,'Prog Actual'!H:AP,35,0)="EMBOT",1,IF(VLOOKUP(H42,'Prog Actual'!H:AP,35,0)="ETIQ",2,3)))&lt;1,VLOOKUP(H42,'Prog Actual'!H:AZ,45,0),IF(VLOOKUP(H42,'Prog Actual'!H:AP,35,0)="DIREC",0,IF(VLOOKUP(H42,'Prog Actual'!H:AP,35,0)="EMBOT",1,IF(VLOOKUP(H42,'Prog Actual'!H:AP,35,0)="ETIQ",2,3)))),Base!$D$26:$L$44,VLOOKUP(CONCATENATE(AM42,IF(VLOOKUP(H42,'Prog Actual'!H:K,4,0)&lt;2999,1,IF(VLOOKUP(H42,'Prog Actual'!H:K,4,0)&lt;4999,2,3))),Base!$B$27:$C$44,2,0),0),"")</f>
        <v/>
      </c>
      <c r="BC42" s="300">
        <v>0</v>
      </c>
      <c r="BD42" s="124"/>
      <c r="BE42" s="131">
        <v>0</v>
      </c>
      <c r="BF42" s="183"/>
      <c r="BG42" s="131" t="s">
        <v>102</v>
      </c>
      <c r="BH42" s="210">
        <v>10000</v>
      </c>
      <c r="BI42" s="211">
        <v>10000</v>
      </c>
      <c r="BJ42" s="212">
        <v>0</v>
      </c>
    </row>
    <row r="43" spans="1:62" s="195" customFormat="1" ht="15">
      <c r="A43" s="43">
        <v>1</v>
      </c>
      <c r="B43" s="43">
        <v>3</v>
      </c>
      <c r="C43" s="79"/>
      <c r="D43" s="103">
        <v>2102</v>
      </c>
      <c r="E43" s="348" t="s">
        <v>10</v>
      </c>
      <c r="F43" s="33">
        <v>28</v>
      </c>
      <c r="G43" s="143" t="s">
        <v>165</v>
      </c>
      <c r="H43" s="144">
        <v>1255236</v>
      </c>
      <c r="I43" s="106">
        <v>12006304</v>
      </c>
      <c r="J43" s="187" t="s">
        <v>896</v>
      </c>
      <c r="K43" s="143">
        <v>6666</v>
      </c>
      <c r="L43" s="143" t="s">
        <v>127</v>
      </c>
      <c r="M43" s="296">
        <v>0.18</v>
      </c>
      <c r="N43" s="515">
        <f t="shared" si="0"/>
        <v>0.83325000000000005</v>
      </c>
      <c r="O43" s="298">
        <v>0</v>
      </c>
      <c r="P43" s="274">
        <f t="shared" si="1"/>
        <v>1.01325</v>
      </c>
      <c r="Q43" s="306">
        <v>3</v>
      </c>
      <c r="R43" s="112">
        <v>40704</v>
      </c>
      <c r="S43" s="113">
        <v>-9.86</v>
      </c>
      <c r="T43" s="112">
        <v>40704.453052083336</v>
      </c>
      <c r="U43" s="113">
        <v>-10.87</v>
      </c>
      <c r="V43" s="130" t="s">
        <v>147</v>
      </c>
      <c r="W43" s="115" t="s">
        <v>109</v>
      </c>
      <c r="X43" s="489">
        <v>40707</v>
      </c>
      <c r="Y43" s="328" t="s">
        <v>209</v>
      </c>
      <c r="Z43" s="116"/>
      <c r="AA43" s="299"/>
      <c r="AB43" s="118"/>
      <c r="AC43" s="289" t="s">
        <v>897</v>
      </c>
      <c r="AD43" s="289">
        <v>9249.75</v>
      </c>
      <c r="AE43" s="290"/>
      <c r="AF43" s="31">
        <v>6666</v>
      </c>
      <c r="AG43" s="119">
        <v>11000984</v>
      </c>
      <c r="AH43" s="119" t="s">
        <v>898</v>
      </c>
      <c r="AI43" s="119">
        <v>11001052</v>
      </c>
      <c r="AJ43" s="119" t="s">
        <v>468</v>
      </c>
      <c r="AK43" s="119"/>
      <c r="AL43" s="119"/>
      <c r="AM43" s="291" t="s">
        <v>11</v>
      </c>
      <c r="AN43" s="120">
        <v>8000</v>
      </c>
      <c r="AO43" s="121"/>
      <c r="AP43" s="122" t="s">
        <v>166</v>
      </c>
      <c r="AQ43" s="292">
        <v>2102</v>
      </c>
      <c r="AR43" s="293">
        <v>23</v>
      </c>
      <c r="AS43" s="311" t="s">
        <v>890</v>
      </c>
      <c r="AT43" s="294" t="s">
        <v>107</v>
      </c>
      <c r="AU43" s="131">
        <v>0.75</v>
      </c>
      <c r="AV43" s="131">
        <v>4999.5</v>
      </c>
      <c r="AW43" s="131" t="s">
        <v>166</v>
      </c>
      <c r="AX43" s="183">
        <v>40696</v>
      </c>
      <c r="AY43" s="131">
        <v>1</v>
      </c>
      <c r="AZ43" s="131">
        <v>750</v>
      </c>
      <c r="BA43" s="131">
        <v>6666</v>
      </c>
      <c r="BB43" s="371">
        <f>IFERROR(HLOOKUP(IF(IF(VLOOKUP(H43,'Prog Actual'!H:AP,35,0)="DIREC",0,IF(VLOOKUP(H43,'Prog Actual'!H:AP,35,0)="EMBOT",1,IF(VLOOKUP(H43,'Prog Actual'!H:AP,35,0)="ETIQ",2,3)))&lt;1,VLOOKUP(H43,'Prog Actual'!H:AZ,45,0),IF(VLOOKUP(H43,'Prog Actual'!H:AP,35,0)="DIREC",0,IF(VLOOKUP(H43,'Prog Actual'!H:AP,35,0)="EMBOT",1,IF(VLOOKUP(H43,'Prog Actual'!H:AP,35,0)="ETIQ",2,3)))),Base!$D$26:$L$44,VLOOKUP(CONCATENATE(AM43,IF(VLOOKUP(H43,'Prog Actual'!H:K,4,0)&lt;2999,1,IF(VLOOKUP(H43,'Prog Actual'!H:K,4,0)&lt;4999,2,3))),Base!$B$27:$C$44,2,0),0),"")</f>
        <v>8000</v>
      </c>
      <c r="BC43" s="300">
        <v>555.5</v>
      </c>
      <c r="BD43" s="124" t="s">
        <v>108</v>
      </c>
      <c r="BE43" s="131">
        <v>555.5</v>
      </c>
      <c r="BF43" s="183" t="s">
        <v>898</v>
      </c>
      <c r="BG43" s="131" t="s">
        <v>1624</v>
      </c>
      <c r="BH43" s="210"/>
      <c r="BI43" s="211"/>
      <c r="BJ43" s="212"/>
    </row>
    <row r="44" spans="1:62" s="195" customFormat="1" ht="14.25">
      <c r="A44" s="302">
        <v>1</v>
      </c>
      <c r="B44" s="302">
        <v>1</v>
      </c>
      <c r="C44" s="79"/>
      <c r="D44" s="303">
        <v>2115</v>
      </c>
      <c r="E44" s="348">
        <v>0</v>
      </c>
      <c r="F44" s="33">
        <v>39</v>
      </c>
      <c r="G44" s="304" t="s">
        <v>103</v>
      </c>
      <c r="H44" s="305">
        <v>1275423</v>
      </c>
      <c r="I44" s="303">
        <v>10044924</v>
      </c>
      <c r="J44" s="304" t="s">
        <v>238</v>
      </c>
      <c r="K44" s="313">
        <v>11270</v>
      </c>
      <c r="L44" s="313" t="s">
        <v>104</v>
      </c>
      <c r="M44" s="296">
        <v>0.18</v>
      </c>
      <c r="N44" s="515">
        <f t="shared" si="0"/>
        <v>11.27</v>
      </c>
      <c r="O44" s="298">
        <v>0.16666666666666666</v>
      </c>
      <c r="P44" s="274">
        <f t="shared" si="1"/>
        <v>11.45</v>
      </c>
      <c r="Q44" s="306">
        <v>0</v>
      </c>
      <c r="R44" s="112">
        <v>40704</v>
      </c>
      <c r="S44" s="113">
        <v>-10.87</v>
      </c>
      <c r="T44" s="112">
        <v>40704.93</v>
      </c>
      <c r="U44" s="113">
        <v>-22.32</v>
      </c>
      <c r="V44" s="307" t="s">
        <v>105</v>
      </c>
      <c r="W44" s="115" t="s">
        <v>109</v>
      </c>
      <c r="X44" s="490">
        <v>40704</v>
      </c>
      <c r="Y44" s="333" t="s">
        <v>905</v>
      </c>
      <c r="Z44" s="116"/>
      <c r="AA44" s="299"/>
      <c r="AB44" s="118"/>
      <c r="AC44" s="289" t="s">
        <v>167</v>
      </c>
      <c r="AD44" s="289">
        <v>101430</v>
      </c>
      <c r="AE44" s="290"/>
      <c r="AF44" s="31">
        <v>135240</v>
      </c>
      <c r="AG44" s="119">
        <v>11007504</v>
      </c>
      <c r="AH44" s="119" t="s">
        <v>129</v>
      </c>
      <c r="AI44" s="119">
        <v>11001797</v>
      </c>
      <c r="AJ44" s="119" t="s">
        <v>130</v>
      </c>
      <c r="AK44" s="119">
        <v>11004422</v>
      </c>
      <c r="AL44" s="119" t="s">
        <v>168</v>
      </c>
      <c r="AM44" s="291" t="s">
        <v>11</v>
      </c>
      <c r="AN44" s="120">
        <v>12000</v>
      </c>
      <c r="AO44" s="121"/>
      <c r="AP44" s="122" t="s">
        <v>106</v>
      </c>
      <c r="AQ44" s="292">
        <v>2115</v>
      </c>
      <c r="AR44" s="293">
        <v>23</v>
      </c>
      <c r="AS44" s="311" t="s">
        <v>890</v>
      </c>
      <c r="AT44" s="294" t="s">
        <v>132</v>
      </c>
      <c r="AU44" s="131">
        <v>9</v>
      </c>
      <c r="AV44" s="131">
        <v>101430</v>
      </c>
      <c r="AW44" s="131" t="s">
        <v>106</v>
      </c>
      <c r="AX44" s="183">
        <v>40696</v>
      </c>
      <c r="AY44" s="131">
        <v>12</v>
      </c>
      <c r="AZ44" s="131">
        <v>750</v>
      </c>
      <c r="BA44" s="131">
        <v>135240</v>
      </c>
      <c r="BB44" s="371">
        <f>IFERROR(HLOOKUP(IF(IF(VLOOKUP(H44,'Prog Actual'!H:AP,35,0)="DIREC",0,IF(VLOOKUP(H44,'Prog Actual'!H:AP,35,0)="EMBOT",1,IF(VLOOKUP(H44,'Prog Actual'!H:AP,35,0)="ETIQ",2,3)))&lt;1,VLOOKUP(H44,'Prog Actual'!H:AZ,45,0),IF(VLOOKUP(H44,'Prog Actual'!H:AP,35,0)="DIREC",0,IF(VLOOKUP(H44,'Prog Actual'!H:AP,35,0)="EMBOT",1,IF(VLOOKUP(H44,'Prog Actual'!H:AP,35,0)="ETIQ",2,3)))),Base!$D$26:$L$44,VLOOKUP(CONCATENATE(AM44,IF(VLOOKUP(H44,'Prog Actual'!H:K,4,0)&lt;2999,1,IF(VLOOKUP(H44,'Prog Actual'!H:K,4,0)&lt;4999,2,3))),Base!$B$27:$C$44,2,0),0),"")</f>
        <v>12000</v>
      </c>
      <c r="BC44" s="300">
        <v>11270</v>
      </c>
      <c r="BD44" s="124" t="s">
        <v>194</v>
      </c>
      <c r="BE44" s="131">
        <v>11270</v>
      </c>
      <c r="BF44" s="183" t="s">
        <v>924</v>
      </c>
      <c r="BG44" s="131" t="s">
        <v>1625</v>
      </c>
      <c r="BH44" s="210"/>
      <c r="BI44" s="211"/>
      <c r="BJ44" s="212"/>
    </row>
    <row r="45" spans="1:62" s="195" customFormat="1" ht="14.25">
      <c r="A45" s="43">
        <v>0</v>
      </c>
      <c r="B45" s="43">
        <v>0</v>
      </c>
      <c r="C45" s="79"/>
      <c r="D45" s="79" t="s">
        <v>39</v>
      </c>
      <c r="E45" s="348" t="s">
        <v>10</v>
      </c>
      <c r="F45" s="33" t="e">
        <v>#N/A</v>
      </c>
      <c r="G45" s="127"/>
      <c r="H45" s="128"/>
      <c r="I45" s="79"/>
      <c r="J45" s="259" t="s">
        <v>258</v>
      </c>
      <c r="K45" s="127"/>
      <c r="L45" s="127"/>
      <c r="M45" s="296"/>
      <c r="N45" s="515">
        <f t="shared" si="0"/>
        <v>2</v>
      </c>
      <c r="O45" s="298">
        <v>0</v>
      </c>
      <c r="P45" s="274">
        <f t="shared" si="1"/>
        <v>2</v>
      </c>
      <c r="Q45" s="288"/>
      <c r="R45" s="112">
        <v>40704</v>
      </c>
      <c r="S45" s="113">
        <v>-22.32</v>
      </c>
      <c r="T45" s="112">
        <v>40705.013333333336</v>
      </c>
      <c r="U45" s="113">
        <v>-0.32</v>
      </c>
      <c r="V45" s="130"/>
      <c r="W45" s="115"/>
      <c r="X45" s="488"/>
      <c r="Y45" s="358" t="s">
        <v>259</v>
      </c>
      <c r="Z45" s="116"/>
      <c r="AA45" s="299"/>
      <c r="AB45" s="118"/>
      <c r="AC45" s="289"/>
      <c r="AD45" s="289"/>
      <c r="AE45" s="290"/>
      <c r="AF45" s="31">
        <v>0</v>
      </c>
      <c r="AG45" s="119"/>
      <c r="AH45" s="119"/>
      <c r="AI45" s="119"/>
      <c r="AJ45" s="119"/>
      <c r="AK45" s="119"/>
      <c r="AL45" s="119"/>
      <c r="AM45" s="291" t="s">
        <v>11</v>
      </c>
      <c r="AN45" s="120"/>
      <c r="AO45" s="121"/>
      <c r="AP45" s="122">
        <v>0</v>
      </c>
      <c r="AQ45" s="292" t="s">
        <v>39</v>
      </c>
      <c r="AR45" s="293">
        <v>23</v>
      </c>
      <c r="AS45" s="311" t="s">
        <v>890</v>
      </c>
      <c r="AT45" s="294" t="s">
        <v>260</v>
      </c>
      <c r="AU45" s="131"/>
      <c r="AV45" s="131"/>
      <c r="AW45" s="131"/>
      <c r="AX45" s="183"/>
      <c r="AY45" s="131"/>
      <c r="AZ45" s="131"/>
      <c r="BA45" s="131"/>
      <c r="BB45" s="371" t="str">
        <f>IFERROR(HLOOKUP(IF(IF(VLOOKUP(H45,'Prog Actual'!H:AP,35,0)="DIREC",0,IF(VLOOKUP(H45,'Prog Actual'!H:AP,35,0)="EMBOT",1,IF(VLOOKUP(H45,'Prog Actual'!H:AP,35,0)="ETIQ",2,3)))&lt;1,VLOOKUP(H45,'Prog Actual'!H:AZ,45,0),IF(VLOOKUP(H45,'Prog Actual'!H:AP,35,0)="DIREC",0,IF(VLOOKUP(H45,'Prog Actual'!H:AP,35,0)="EMBOT",1,IF(VLOOKUP(H45,'Prog Actual'!H:AP,35,0)="ETIQ",2,3)))),Base!$D$26:$L$44,VLOOKUP(CONCATENATE(AM45,IF(VLOOKUP(H45,'Prog Actual'!H:K,4,0)&lt;2999,1,IF(VLOOKUP(H45,'Prog Actual'!H:K,4,0)&lt;4999,2,3))),Base!$B$27:$C$44,2,0),0),"")</f>
        <v/>
      </c>
      <c r="BC45" s="300">
        <v>0</v>
      </c>
      <c r="BD45" s="124"/>
      <c r="BE45" s="131">
        <v>0</v>
      </c>
      <c r="BF45" s="183"/>
      <c r="BG45" s="131" t="s">
        <v>102</v>
      </c>
      <c r="BH45" s="210">
        <v>10000</v>
      </c>
      <c r="BI45" s="211">
        <v>10000</v>
      </c>
      <c r="BJ45" s="212">
        <v>0</v>
      </c>
    </row>
    <row r="46" spans="1:62" s="195" customFormat="1" ht="17.100000000000001" customHeight="1">
      <c r="A46" s="302">
        <v>1</v>
      </c>
      <c r="B46" s="302">
        <v>1</v>
      </c>
      <c r="C46" s="79"/>
      <c r="D46" s="303">
        <v>2135</v>
      </c>
      <c r="E46" s="348" t="s">
        <v>10</v>
      </c>
      <c r="F46" s="33">
        <v>136</v>
      </c>
      <c r="G46" s="304" t="s">
        <v>103</v>
      </c>
      <c r="H46" s="305">
        <v>7084654</v>
      </c>
      <c r="I46" s="303">
        <v>10052260</v>
      </c>
      <c r="J46" s="304" t="s">
        <v>335</v>
      </c>
      <c r="K46" s="304">
        <v>2328</v>
      </c>
      <c r="L46" s="304" t="s">
        <v>104</v>
      </c>
      <c r="M46" s="296">
        <v>0.18</v>
      </c>
      <c r="N46" s="515">
        <f t="shared" si="0"/>
        <v>2.7936000000000001</v>
      </c>
      <c r="O46" s="298">
        <v>0</v>
      </c>
      <c r="P46" s="274">
        <f t="shared" si="1"/>
        <v>2.9736000000000002</v>
      </c>
      <c r="Q46" s="306">
        <v>0</v>
      </c>
      <c r="R46" s="112">
        <v>40705</v>
      </c>
      <c r="S46" s="113">
        <v>-0.32</v>
      </c>
      <c r="T46" s="112">
        <v>40705.137233333335</v>
      </c>
      <c r="U46" s="113">
        <v>-3.29</v>
      </c>
      <c r="V46" s="307" t="s">
        <v>105</v>
      </c>
      <c r="W46" s="136" t="s">
        <v>308</v>
      </c>
      <c r="X46" s="490">
        <v>40705</v>
      </c>
      <c r="Y46" s="132" t="s">
        <v>303</v>
      </c>
      <c r="Z46" s="116"/>
      <c r="AA46" s="299"/>
      <c r="AB46" s="118"/>
      <c r="AC46" s="289" t="s">
        <v>117</v>
      </c>
      <c r="AD46" s="289">
        <v>21035.808000000001</v>
      </c>
      <c r="AE46" s="290"/>
      <c r="AF46" s="31">
        <v>27936</v>
      </c>
      <c r="AG46" s="119">
        <v>11007036</v>
      </c>
      <c r="AH46" s="119" t="s">
        <v>119</v>
      </c>
      <c r="AI46" s="119">
        <v>11007426</v>
      </c>
      <c r="AJ46" s="119" t="s">
        <v>139</v>
      </c>
      <c r="AK46" s="119">
        <v>11005547</v>
      </c>
      <c r="AL46" s="119" t="s">
        <v>346</v>
      </c>
      <c r="AM46" s="291" t="s">
        <v>11</v>
      </c>
      <c r="AN46" s="120">
        <v>10000.000000000002</v>
      </c>
      <c r="AO46" s="121"/>
      <c r="AP46" s="122" t="s">
        <v>106</v>
      </c>
      <c r="AQ46" s="292">
        <v>2135</v>
      </c>
      <c r="AR46" s="293">
        <v>23</v>
      </c>
      <c r="AS46" s="123" t="s">
        <v>334</v>
      </c>
      <c r="AT46" s="294" t="s">
        <v>132</v>
      </c>
      <c r="AU46" s="131">
        <v>9</v>
      </c>
      <c r="AV46" s="131">
        <v>20952</v>
      </c>
      <c r="AW46" s="131" t="s">
        <v>106</v>
      </c>
      <c r="AX46" s="183">
        <v>1</v>
      </c>
      <c r="AY46" s="131">
        <v>12</v>
      </c>
      <c r="AZ46" s="131">
        <v>750</v>
      </c>
      <c r="BA46" s="131">
        <v>27936</v>
      </c>
      <c r="BB46" s="371">
        <f>IFERROR(HLOOKUP(IF(IF(VLOOKUP(H46,'Prog Actual'!H:AP,35,0)="DIREC",0,IF(VLOOKUP(H46,'Prog Actual'!H:AP,35,0)="EMBOT",1,IF(VLOOKUP(H46,'Prog Actual'!H:AP,35,0)="ETIQ",2,3)))&lt;1,VLOOKUP(H46,'Prog Actual'!H:AZ,45,0),IF(VLOOKUP(H46,'Prog Actual'!H:AP,35,0)="DIREC",0,IF(VLOOKUP(H46,'Prog Actual'!H:AP,35,0)="EMBOT",1,IF(VLOOKUP(H46,'Prog Actual'!H:AP,35,0)="ETIQ",2,3)))),Base!$D$26:$L$44,VLOOKUP(CONCATENATE(AM46,IF(VLOOKUP(H46,'Prog Actual'!H:K,4,0)&lt;2999,1,IF(VLOOKUP(H46,'Prog Actual'!H:K,4,0)&lt;4999,2,3))),Base!$B$27:$C$44,2,0),0),"")</f>
        <v>10000</v>
      </c>
      <c r="BC46" s="300">
        <v>2328</v>
      </c>
      <c r="BD46" s="124" t="s">
        <v>108</v>
      </c>
      <c r="BE46" s="131">
        <v>2328</v>
      </c>
      <c r="BF46" s="183"/>
      <c r="BG46" s="131" t="s">
        <v>1624</v>
      </c>
      <c r="BH46" s="210"/>
      <c r="BI46" s="211"/>
      <c r="BJ46" s="212"/>
    </row>
    <row r="47" spans="1:62" s="195" customFormat="1" ht="14.25">
      <c r="A47" s="302">
        <v>1</v>
      </c>
      <c r="B47" s="302">
        <v>1</v>
      </c>
      <c r="C47" s="79"/>
      <c r="D47" s="303">
        <v>2125</v>
      </c>
      <c r="E47" s="348">
        <v>0</v>
      </c>
      <c r="F47" s="33">
        <v>45</v>
      </c>
      <c r="G47" s="304" t="s">
        <v>103</v>
      </c>
      <c r="H47" s="305">
        <v>1275208</v>
      </c>
      <c r="I47" s="303">
        <v>10053032</v>
      </c>
      <c r="J47" s="304" t="s">
        <v>925</v>
      </c>
      <c r="K47" s="304">
        <v>280</v>
      </c>
      <c r="L47" s="304" t="s">
        <v>104</v>
      </c>
      <c r="M47" s="296">
        <v>0.18</v>
      </c>
      <c r="N47" s="515">
        <f t="shared" si="0"/>
        <v>0.33600000000000002</v>
      </c>
      <c r="O47" s="298">
        <v>0.16666666666666666</v>
      </c>
      <c r="P47" s="274">
        <f t="shared" si="1"/>
        <v>0.51600000000000001</v>
      </c>
      <c r="Q47" s="306">
        <v>0</v>
      </c>
      <c r="R47" s="112">
        <v>40705</v>
      </c>
      <c r="S47" s="113">
        <v>-3.29</v>
      </c>
      <c r="T47" s="112">
        <v>40705.15858333333</v>
      </c>
      <c r="U47" s="113">
        <v>-3.81</v>
      </c>
      <c r="V47" s="307" t="s">
        <v>105</v>
      </c>
      <c r="W47" s="115" t="s">
        <v>109</v>
      </c>
      <c r="X47" s="490">
        <v>40705</v>
      </c>
      <c r="Y47" s="310" t="s">
        <v>303</v>
      </c>
      <c r="Z47" s="116"/>
      <c r="AA47" s="299"/>
      <c r="AB47" s="118"/>
      <c r="AC47" s="289" t="s">
        <v>110</v>
      </c>
      <c r="AD47" s="289">
        <v>2520</v>
      </c>
      <c r="AE47" s="290"/>
      <c r="AF47" s="31">
        <v>3360</v>
      </c>
      <c r="AG47" s="119">
        <v>11007038</v>
      </c>
      <c r="AH47" s="119" t="s">
        <v>115</v>
      </c>
      <c r="AI47" s="119">
        <v>11005543</v>
      </c>
      <c r="AJ47" s="119" t="s">
        <v>116</v>
      </c>
      <c r="AK47" s="119"/>
      <c r="AL47" s="119"/>
      <c r="AM47" s="291" t="s">
        <v>11</v>
      </c>
      <c r="AN47" s="120">
        <v>10000</v>
      </c>
      <c r="AO47" s="121"/>
      <c r="AP47" s="122" t="s">
        <v>106</v>
      </c>
      <c r="AQ47" s="292" t="s">
        <v>102</v>
      </c>
      <c r="AR47" s="293">
        <v>23</v>
      </c>
      <c r="AS47" s="311" t="s">
        <v>890</v>
      </c>
      <c r="AT47" s="294" t="s">
        <v>132</v>
      </c>
      <c r="AU47" s="131">
        <v>9</v>
      </c>
      <c r="AV47" s="131">
        <v>2520</v>
      </c>
      <c r="AW47" s="131" t="s">
        <v>106</v>
      </c>
      <c r="AX47" s="183">
        <v>40696</v>
      </c>
      <c r="AY47" s="131">
        <v>12</v>
      </c>
      <c r="AZ47" s="131">
        <v>750</v>
      </c>
      <c r="BA47" s="131">
        <v>3360</v>
      </c>
      <c r="BB47" s="371">
        <f>IFERROR(HLOOKUP(IF(IF(VLOOKUP(H47,'Prog Actual'!H:AP,35,0)="DIREC",0,IF(VLOOKUP(H47,'Prog Actual'!H:AP,35,0)="EMBOT",1,IF(VLOOKUP(H47,'Prog Actual'!H:AP,35,0)="ETIQ",2,3)))&lt;1,VLOOKUP(H47,'Prog Actual'!H:AZ,45,0),IF(VLOOKUP(H47,'Prog Actual'!H:AP,35,0)="DIREC",0,IF(VLOOKUP(H47,'Prog Actual'!H:AP,35,0)="EMBOT",1,IF(VLOOKUP(H47,'Prog Actual'!H:AP,35,0)="ETIQ",2,3)))),Base!$D$26:$L$44,VLOOKUP(CONCATENATE(AM47,IF(VLOOKUP(H47,'Prog Actual'!H:K,4,0)&lt;2999,1,IF(VLOOKUP(H47,'Prog Actual'!H:K,4,0)&lt;4999,2,3))),Base!$B$27:$C$44,2,0),0),"")</f>
        <v>10000</v>
      </c>
      <c r="BC47" s="300">
        <v>280</v>
      </c>
      <c r="BD47" s="124" t="s">
        <v>108</v>
      </c>
      <c r="BE47" s="131">
        <v>280</v>
      </c>
      <c r="BF47" s="183" t="s">
        <v>926</v>
      </c>
      <c r="BG47" s="131" t="s">
        <v>1624</v>
      </c>
      <c r="BH47" s="210"/>
      <c r="BI47" s="211"/>
      <c r="BJ47" s="212"/>
    </row>
    <row r="48" spans="1:62" s="195" customFormat="1" ht="14.25">
      <c r="A48" s="302">
        <v>1</v>
      </c>
      <c r="B48" s="302">
        <v>1</v>
      </c>
      <c r="C48" s="79"/>
      <c r="D48" s="303">
        <v>2125</v>
      </c>
      <c r="E48" s="348" t="s">
        <v>10</v>
      </c>
      <c r="F48" s="33">
        <v>45</v>
      </c>
      <c r="G48" s="304" t="s">
        <v>103</v>
      </c>
      <c r="H48" s="305">
        <v>7084669</v>
      </c>
      <c r="I48" s="303">
        <v>10044169</v>
      </c>
      <c r="J48" s="304" t="s">
        <v>345</v>
      </c>
      <c r="K48" s="304">
        <v>224</v>
      </c>
      <c r="L48" s="304" t="s">
        <v>104</v>
      </c>
      <c r="M48" s="296">
        <v>0.18</v>
      </c>
      <c r="N48" s="515">
        <f t="shared" si="0"/>
        <v>0.13439999999999999</v>
      </c>
      <c r="O48" s="298">
        <v>0</v>
      </c>
      <c r="P48" s="274">
        <f t="shared" si="1"/>
        <v>0.31440000000000001</v>
      </c>
      <c r="Q48" s="306">
        <v>3</v>
      </c>
      <c r="R48" s="112">
        <v>40705</v>
      </c>
      <c r="S48" s="113">
        <v>-3.81</v>
      </c>
      <c r="T48" s="112">
        <v>40705.171849999999</v>
      </c>
      <c r="U48" s="113">
        <v>-4.12</v>
      </c>
      <c r="V48" s="307" t="s">
        <v>105</v>
      </c>
      <c r="W48" s="115" t="s">
        <v>109</v>
      </c>
      <c r="X48" s="490">
        <v>40708</v>
      </c>
      <c r="Y48" s="132" t="s">
        <v>303</v>
      </c>
      <c r="Z48" s="116"/>
      <c r="AA48" s="299"/>
      <c r="AB48" s="118"/>
      <c r="AC48" s="289" t="s">
        <v>110</v>
      </c>
      <c r="AD48" s="289">
        <v>1013.376</v>
      </c>
      <c r="AE48" s="290"/>
      <c r="AF48" s="31">
        <v>1344</v>
      </c>
      <c r="AG48" s="119">
        <v>11007036</v>
      </c>
      <c r="AH48" s="119" t="s">
        <v>119</v>
      </c>
      <c r="AI48" s="119">
        <v>11007426</v>
      </c>
      <c r="AJ48" s="119" t="s">
        <v>139</v>
      </c>
      <c r="AK48" s="119">
        <v>11005547</v>
      </c>
      <c r="AL48" s="119" t="s">
        <v>346</v>
      </c>
      <c r="AM48" s="291" t="s">
        <v>11</v>
      </c>
      <c r="AN48" s="120">
        <v>10000</v>
      </c>
      <c r="AO48" s="121"/>
      <c r="AP48" s="122" t="s">
        <v>106</v>
      </c>
      <c r="AQ48" s="292" t="s">
        <v>102</v>
      </c>
      <c r="AR48" s="293">
        <v>23</v>
      </c>
      <c r="AS48" s="123" t="s">
        <v>334</v>
      </c>
      <c r="AT48" s="294" t="s">
        <v>107</v>
      </c>
      <c r="AU48" s="131">
        <v>4.5</v>
      </c>
      <c r="AV48" s="131">
        <v>1008</v>
      </c>
      <c r="AW48" s="131" t="s">
        <v>106</v>
      </c>
      <c r="AX48" s="183">
        <v>1</v>
      </c>
      <c r="AY48" s="131">
        <v>6</v>
      </c>
      <c r="AZ48" s="131">
        <v>750</v>
      </c>
      <c r="BA48" s="131">
        <v>1344</v>
      </c>
      <c r="BB48" s="371">
        <f>IFERROR(HLOOKUP(IF(IF(VLOOKUP(H48,'Prog Actual'!H:AP,35,0)="DIREC",0,IF(VLOOKUP(H48,'Prog Actual'!H:AP,35,0)="EMBOT",1,IF(VLOOKUP(H48,'Prog Actual'!H:AP,35,0)="ETIQ",2,3)))&lt;1,VLOOKUP(H48,'Prog Actual'!H:AZ,45,0),IF(VLOOKUP(H48,'Prog Actual'!H:AP,35,0)="DIREC",0,IF(VLOOKUP(H48,'Prog Actual'!H:AP,35,0)="EMBOT",1,IF(VLOOKUP(H48,'Prog Actual'!H:AP,35,0)="ETIQ",2,3)))),Base!$D$26:$L$44,VLOOKUP(CONCATENATE(AM48,IF(VLOOKUP(H48,'Prog Actual'!H:K,4,0)&lt;2999,1,IF(VLOOKUP(H48,'Prog Actual'!H:K,4,0)&lt;4999,2,3))),Base!$B$27:$C$44,2,0),0),"")</f>
        <v>10000</v>
      </c>
      <c r="BC48" s="300">
        <v>112</v>
      </c>
      <c r="BD48" s="124" t="s">
        <v>108</v>
      </c>
      <c r="BE48" s="131">
        <v>224</v>
      </c>
      <c r="BF48" s="183"/>
      <c r="BG48" s="131" t="s">
        <v>1624</v>
      </c>
      <c r="BH48" s="210"/>
      <c r="BI48" s="211"/>
      <c r="BJ48" s="212"/>
    </row>
    <row r="49" spans="1:62" s="195" customFormat="1" ht="14.25">
      <c r="A49" s="302">
        <v>1</v>
      </c>
      <c r="B49" s="302">
        <v>1</v>
      </c>
      <c r="C49" s="79"/>
      <c r="D49" s="303">
        <v>2125</v>
      </c>
      <c r="E49" s="348" t="s">
        <v>10</v>
      </c>
      <c r="F49" s="33">
        <v>45</v>
      </c>
      <c r="G49" s="304" t="s">
        <v>103</v>
      </c>
      <c r="H49" s="305">
        <v>7085028</v>
      </c>
      <c r="I49" s="303">
        <v>10049886</v>
      </c>
      <c r="J49" s="304" t="s">
        <v>927</v>
      </c>
      <c r="K49" s="304">
        <v>5460</v>
      </c>
      <c r="L49" s="304" t="s">
        <v>104</v>
      </c>
      <c r="M49" s="296">
        <v>0.18</v>
      </c>
      <c r="N49" s="515">
        <f t="shared" si="0"/>
        <v>5.46</v>
      </c>
      <c r="O49" s="298">
        <v>0</v>
      </c>
      <c r="P49" s="274">
        <f t="shared" si="1"/>
        <v>5.64</v>
      </c>
      <c r="Q49" s="306">
        <v>0</v>
      </c>
      <c r="R49" s="112">
        <v>40705</v>
      </c>
      <c r="S49" s="113">
        <v>-4.12</v>
      </c>
      <c r="T49" s="112">
        <v>40705.406666666669</v>
      </c>
      <c r="U49" s="113">
        <v>-9.76</v>
      </c>
      <c r="V49" s="307" t="s">
        <v>105</v>
      </c>
      <c r="W49" s="115" t="s">
        <v>109</v>
      </c>
      <c r="X49" s="489">
        <v>40705</v>
      </c>
      <c r="Y49" s="315" t="s">
        <v>214</v>
      </c>
      <c r="Z49" s="116"/>
      <c r="AA49" s="299"/>
      <c r="AB49" s="118"/>
      <c r="AC49" s="289" t="s">
        <v>110</v>
      </c>
      <c r="AD49" s="289">
        <v>49140</v>
      </c>
      <c r="AE49" s="290"/>
      <c r="AF49" s="31">
        <v>65520</v>
      </c>
      <c r="AG49" s="119">
        <v>11007433</v>
      </c>
      <c r="AH49" s="119" t="s">
        <v>174</v>
      </c>
      <c r="AI49" s="119">
        <v>11005543</v>
      </c>
      <c r="AJ49" s="119" t="s">
        <v>116</v>
      </c>
      <c r="AK49" s="119"/>
      <c r="AL49" s="119"/>
      <c r="AM49" s="291" t="s">
        <v>11</v>
      </c>
      <c r="AN49" s="120">
        <v>12000</v>
      </c>
      <c r="AO49" s="121"/>
      <c r="AP49" s="122" t="s">
        <v>106</v>
      </c>
      <c r="AQ49" s="292">
        <v>2125</v>
      </c>
      <c r="AR49" s="293">
        <v>23</v>
      </c>
      <c r="AS49" s="311" t="s">
        <v>890</v>
      </c>
      <c r="AT49" s="294" t="s">
        <v>132</v>
      </c>
      <c r="AU49" s="131">
        <v>9</v>
      </c>
      <c r="AV49" s="131">
        <v>49140</v>
      </c>
      <c r="AW49" s="131" t="s">
        <v>106</v>
      </c>
      <c r="AX49" s="183">
        <v>40696</v>
      </c>
      <c r="AY49" s="131">
        <v>12</v>
      </c>
      <c r="AZ49" s="131">
        <v>750</v>
      </c>
      <c r="BA49" s="131">
        <v>65520</v>
      </c>
      <c r="BB49" s="371">
        <f>IFERROR(HLOOKUP(IF(IF(VLOOKUP(H49,'Prog Actual'!H:AP,35,0)="DIREC",0,IF(VLOOKUP(H49,'Prog Actual'!H:AP,35,0)="EMBOT",1,IF(VLOOKUP(H49,'Prog Actual'!H:AP,35,0)="ETIQ",2,3)))&lt;1,VLOOKUP(H49,'Prog Actual'!H:AZ,45,0),IF(VLOOKUP(H49,'Prog Actual'!H:AP,35,0)="DIREC",0,IF(VLOOKUP(H49,'Prog Actual'!H:AP,35,0)="EMBOT",1,IF(VLOOKUP(H49,'Prog Actual'!H:AP,35,0)="ETIQ",2,3)))),Base!$D$26:$L$44,VLOOKUP(CONCATENATE(AM49,IF(VLOOKUP(H49,'Prog Actual'!H:K,4,0)&lt;2999,1,IF(VLOOKUP(H49,'Prog Actual'!H:K,4,0)&lt;4999,2,3))),Base!$B$27:$C$44,2,0),0),"")</f>
        <v>12000</v>
      </c>
      <c r="BC49" s="300">
        <v>5460</v>
      </c>
      <c r="BD49" s="124" t="s">
        <v>194</v>
      </c>
      <c r="BE49" s="131">
        <v>5460</v>
      </c>
      <c r="BF49" s="183" t="s">
        <v>360</v>
      </c>
      <c r="BG49" s="131" t="s">
        <v>1625</v>
      </c>
      <c r="BH49" s="210"/>
      <c r="BI49" s="211"/>
      <c r="BJ49" s="212"/>
    </row>
    <row r="50" spans="1:62" s="195" customFormat="1" ht="17.100000000000001" customHeight="1">
      <c r="A50" s="302">
        <v>1</v>
      </c>
      <c r="B50" s="302">
        <v>1</v>
      </c>
      <c r="C50" s="79"/>
      <c r="D50" s="303">
        <v>2135</v>
      </c>
      <c r="E50" s="348">
        <v>0</v>
      </c>
      <c r="F50" s="33">
        <v>136</v>
      </c>
      <c r="G50" s="304" t="s">
        <v>103</v>
      </c>
      <c r="H50" s="305">
        <v>7084958</v>
      </c>
      <c r="I50" s="303">
        <v>21000728</v>
      </c>
      <c r="J50" s="304" t="s">
        <v>343</v>
      </c>
      <c r="K50" s="304">
        <v>8400</v>
      </c>
      <c r="L50" s="304" t="s">
        <v>127</v>
      </c>
      <c r="M50" s="296">
        <v>0.18</v>
      </c>
      <c r="N50" s="515">
        <f t="shared" si="0"/>
        <v>0.7</v>
      </c>
      <c r="O50" s="298">
        <v>0.16666666666666666</v>
      </c>
      <c r="P50" s="274">
        <f t="shared" si="1"/>
        <v>0.87999999999999989</v>
      </c>
      <c r="Q50" s="306">
        <v>1</v>
      </c>
      <c r="R50" s="112">
        <v>40705</v>
      </c>
      <c r="S50" s="113">
        <v>-9.76</v>
      </c>
      <c r="T50" s="112">
        <v>40705.449166666665</v>
      </c>
      <c r="U50" s="113">
        <v>-10.78</v>
      </c>
      <c r="V50" s="307" t="s">
        <v>105</v>
      </c>
      <c r="W50" s="136" t="s">
        <v>308</v>
      </c>
      <c r="X50" s="490">
        <v>40706</v>
      </c>
      <c r="Y50" s="132" t="s">
        <v>303</v>
      </c>
      <c r="Z50" s="116"/>
      <c r="AA50" s="299"/>
      <c r="AB50" s="118"/>
      <c r="AC50" s="289" t="s">
        <v>117</v>
      </c>
      <c r="AD50" s="289">
        <v>6300</v>
      </c>
      <c r="AE50" s="290"/>
      <c r="AF50" s="31">
        <v>8400</v>
      </c>
      <c r="AG50" s="119">
        <v>11007036</v>
      </c>
      <c r="AH50" s="119" t="s">
        <v>119</v>
      </c>
      <c r="AI50" s="119">
        <v>11007426</v>
      </c>
      <c r="AJ50" s="119" t="s">
        <v>139</v>
      </c>
      <c r="AK50" s="119">
        <v>11005547</v>
      </c>
      <c r="AL50" s="119" t="s">
        <v>346</v>
      </c>
      <c r="AM50" s="291" t="s">
        <v>11</v>
      </c>
      <c r="AN50" s="120">
        <v>10000</v>
      </c>
      <c r="AO50" s="121"/>
      <c r="AP50" s="122" t="s">
        <v>106</v>
      </c>
      <c r="AQ50" s="292">
        <v>2135</v>
      </c>
      <c r="AR50" s="293">
        <v>23</v>
      </c>
      <c r="AS50" s="123" t="s">
        <v>332</v>
      </c>
      <c r="AT50" s="294" t="s">
        <v>126</v>
      </c>
      <c r="AU50" s="131">
        <v>0.75</v>
      </c>
      <c r="AV50" s="131">
        <v>6300</v>
      </c>
      <c r="AW50" s="131" t="s">
        <v>106</v>
      </c>
      <c r="AX50" s="183">
        <v>1</v>
      </c>
      <c r="AY50" s="131">
        <v>1</v>
      </c>
      <c r="AZ50" s="131">
        <v>750</v>
      </c>
      <c r="BA50" s="131">
        <v>8400</v>
      </c>
      <c r="BB50" s="371">
        <f>IFERROR(HLOOKUP(IF(IF(VLOOKUP(H50,'Prog Actual'!H:AP,35,0)="DIREC",0,IF(VLOOKUP(H50,'Prog Actual'!H:AP,35,0)="EMBOT",1,IF(VLOOKUP(H50,'Prog Actual'!H:AP,35,0)="ETIQ",2,3)))&lt;1,VLOOKUP(H50,'Prog Actual'!H:AZ,45,0),IF(VLOOKUP(H50,'Prog Actual'!H:AP,35,0)="DIREC",0,IF(VLOOKUP(H50,'Prog Actual'!H:AP,35,0)="EMBOT",1,IF(VLOOKUP(H50,'Prog Actual'!H:AP,35,0)="ETIQ",2,3)))),Base!$D$26:$L$44,VLOOKUP(CONCATENATE(AM50,IF(VLOOKUP(H50,'Prog Actual'!H:K,4,0)&lt;2999,1,IF(VLOOKUP(H50,'Prog Actual'!H:K,4,0)&lt;4999,2,3))),Base!$B$27:$C$44,2,0),0),"")</f>
        <v>12000</v>
      </c>
      <c r="BC50" s="300">
        <v>700</v>
      </c>
      <c r="BD50" s="124" t="s">
        <v>108</v>
      </c>
      <c r="BE50" s="131">
        <v>700</v>
      </c>
      <c r="BF50" s="183"/>
      <c r="BG50" s="131" t="s">
        <v>1624</v>
      </c>
      <c r="BH50" s="210"/>
      <c r="BI50" s="211"/>
      <c r="BJ50" s="212"/>
    </row>
    <row r="51" spans="1:62" s="195" customFormat="1" ht="14.25">
      <c r="A51" s="43">
        <v>0</v>
      </c>
      <c r="B51" s="43">
        <v>0</v>
      </c>
      <c r="C51" s="79"/>
      <c r="D51" s="79" t="s">
        <v>39</v>
      </c>
      <c r="E51" s="348" t="s">
        <v>10</v>
      </c>
      <c r="F51" s="33" t="e">
        <v>#N/A</v>
      </c>
      <c r="G51" s="127"/>
      <c r="H51" s="128"/>
      <c r="I51" s="79"/>
      <c r="J51" s="259" t="s">
        <v>258</v>
      </c>
      <c r="K51" s="127"/>
      <c r="L51" s="127"/>
      <c r="M51" s="296"/>
      <c r="N51" s="515">
        <f t="shared" si="0"/>
        <v>2</v>
      </c>
      <c r="O51" s="298">
        <v>0</v>
      </c>
      <c r="P51" s="274">
        <f t="shared" si="1"/>
        <v>2</v>
      </c>
      <c r="Q51" s="288"/>
      <c r="R51" s="112">
        <v>40705</v>
      </c>
      <c r="S51" s="113">
        <v>-10.78</v>
      </c>
      <c r="T51" s="112">
        <v>40705.532500000001</v>
      </c>
      <c r="U51" s="113">
        <v>-12.78</v>
      </c>
      <c r="V51" s="130"/>
      <c r="W51" s="115"/>
      <c r="X51" s="488"/>
      <c r="Y51" s="358" t="s">
        <v>259</v>
      </c>
      <c r="Z51" s="116"/>
      <c r="AA51" s="299"/>
      <c r="AB51" s="118"/>
      <c r="AC51" s="289"/>
      <c r="AD51" s="289"/>
      <c r="AE51" s="290"/>
      <c r="AF51" s="31">
        <v>0</v>
      </c>
      <c r="AG51" s="119"/>
      <c r="AH51" s="119"/>
      <c r="AI51" s="119"/>
      <c r="AJ51" s="119"/>
      <c r="AK51" s="119"/>
      <c r="AL51" s="119"/>
      <c r="AM51" s="291" t="s">
        <v>11</v>
      </c>
      <c r="AN51" s="120"/>
      <c r="AO51" s="121"/>
      <c r="AP51" s="122">
        <v>0</v>
      </c>
      <c r="AQ51" s="292" t="s">
        <v>39</v>
      </c>
      <c r="AR51" s="293">
        <v>23</v>
      </c>
      <c r="AS51" s="311" t="s">
        <v>890</v>
      </c>
      <c r="AT51" s="294" t="s">
        <v>260</v>
      </c>
      <c r="AU51" s="131"/>
      <c r="AV51" s="131"/>
      <c r="AW51" s="131"/>
      <c r="AX51" s="183"/>
      <c r="AY51" s="131"/>
      <c r="AZ51" s="131"/>
      <c r="BA51" s="131"/>
      <c r="BB51" s="371" t="str">
        <f>IFERROR(HLOOKUP(IF(IF(VLOOKUP(H51,'Prog Actual'!H:AP,35,0)="DIREC",0,IF(VLOOKUP(H51,'Prog Actual'!H:AP,35,0)="EMBOT",1,IF(VLOOKUP(H51,'Prog Actual'!H:AP,35,0)="ETIQ",2,3)))&lt;1,VLOOKUP(H51,'Prog Actual'!H:AZ,45,0),IF(VLOOKUP(H51,'Prog Actual'!H:AP,35,0)="DIREC",0,IF(VLOOKUP(H51,'Prog Actual'!H:AP,35,0)="EMBOT",1,IF(VLOOKUP(H51,'Prog Actual'!H:AP,35,0)="ETIQ",2,3)))),Base!$D$26:$L$44,VLOOKUP(CONCATENATE(AM51,IF(VLOOKUP(H51,'Prog Actual'!H:K,4,0)&lt;2999,1,IF(VLOOKUP(H51,'Prog Actual'!H:K,4,0)&lt;4999,2,3))),Base!$B$27:$C$44,2,0),0),"")</f>
        <v/>
      </c>
      <c r="BC51" s="300">
        <v>0</v>
      </c>
      <c r="BD51" s="124"/>
      <c r="BE51" s="131">
        <v>0</v>
      </c>
      <c r="BF51" s="183"/>
      <c r="BG51" s="131" t="s">
        <v>102</v>
      </c>
      <c r="BH51" s="210">
        <v>10000</v>
      </c>
      <c r="BI51" s="211">
        <v>10000</v>
      </c>
      <c r="BJ51" s="212">
        <v>0</v>
      </c>
    </row>
    <row r="52" spans="1:62" s="195" customFormat="1" ht="17.100000000000001" customHeight="1">
      <c r="A52" s="302">
        <v>1</v>
      </c>
      <c r="B52" s="302">
        <v>3</v>
      </c>
      <c r="C52" s="79"/>
      <c r="D52" s="303">
        <v>1106</v>
      </c>
      <c r="E52" s="348" t="s">
        <v>10</v>
      </c>
      <c r="F52" s="33">
        <v>9</v>
      </c>
      <c r="G52" s="304" t="s">
        <v>114</v>
      </c>
      <c r="H52" s="305">
        <v>1275169</v>
      </c>
      <c r="I52" s="303">
        <v>10045126</v>
      </c>
      <c r="J52" s="304" t="s">
        <v>714</v>
      </c>
      <c r="K52" s="304">
        <v>1097</v>
      </c>
      <c r="L52" s="304" t="s">
        <v>104</v>
      </c>
      <c r="M52" s="296">
        <v>0.18</v>
      </c>
      <c r="N52" s="515">
        <f t="shared" si="0"/>
        <v>1.3164</v>
      </c>
      <c r="O52" s="298">
        <v>0</v>
      </c>
      <c r="P52" s="274">
        <f t="shared" si="1"/>
        <v>1.4964</v>
      </c>
      <c r="Q52" s="306">
        <v>12</v>
      </c>
      <c r="R52" s="112">
        <v>40705</v>
      </c>
      <c r="S52" s="113">
        <v>-12.78</v>
      </c>
      <c r="T52" s="112">
        <v>40705.594850000001</v>
      </c>
      <c r="U52" s="113">
        <v>-14.28</v>
      </c>
      <c r="V52" s="307" t="s">
        <v>105</v>
      </c>
      <c r="W52" s="115" t="s">
        <v>109</v>
      </c>
      <c r="X52" s="490">
        <v>40717</v>
      </c>
      <c r="Y52" s="310" t="s">
        <v>352</v>
      </c>
      <c r="Z52" s="116"/>
      <c r="AA52" s="299"/>
      <c r="AB52" s="118"/>
      <c r="AC52" s="289" t="s">
        <v>710</v>
      </c>
      <c r="AD52" s="289">
        <v>9892.7459999999992</v>
      </c>
      <c r="AE52" s="290"/>
      <c r="AF52" s="31">
        <v>13164</v>
      </c>
      <c r="AG52" s="119">
        <v>11007505</v>
      </c>
      <c r="AH52" s="119" t="s">
        <v>711</v>
      </c>
      <c r="AI52" s="119">
        <v>11003618</v>
      </c>
      <c r="AJ52" s="119" t="s">
        <v>715</v>
      </c>
      <c r="AK52" s="119"/>
      <c r="AL52" s="119"/>
      <c r="AM52" s="291" t="s">
        <v>11</v>
      </c>
      <c r="AN52" s="120">
        <v>10000.000000000002</v>
      </c>
      <c r="AO52" s="121"/>
      <c r="AP52" s="122" t="s">
        <v>106</v>
      </c>
      <c r="AQ52" s="292">
        <v>1106</v>
      </c>
      <c r="AR52" s="293">
        <v>23</v>
      </c>
      <c r="AS52" s="311" t="s">
        <v>890</v>
      </c>
      <c r="AT52" s="294" t="s">
        <v>107</v>
      </c>
      <c r="AU52" s="131">
        <v>9</v>
      </c>
      <c r="AV52" s="131">
        <v>9873</v>
      </c>
      <c r="AW52" s="131" t="s">
        <v>106</v>
      </c>
      <c r="AX52" s="183">
        <v>40696</v>
      </c>
      <c r="AY52" s="131">
        <v>12</v>
      </c>
      <c r="AZ52" s="131">
        <v>750</v>
      </c>
      <c r="BA52" s="131">
        <v>13164</v>
      </c>
      <c r="BB52" s="371">
        <f>IFERROR(HLOOKUP(IF(IF(VLOOKUP(H52,'Prog Actual'!H:AP,35,0)="DIREC",0,IF(VLOOKUP(H52,'Prog Actual'!H:AP,35,0)="EMBOT",1,IF(VLOOKUP(H52,'Prog Actual'!H:AP,35,0)="ETIQ",2,3)))&lt;1,VLOOKUP(H52,'Prog Actual'!H:AZ,45,0),IF(VLOOKUP(H52,'Prog Actual'!H:AP,35,0)="DIREC",0,IF(VLOOKUP(H52,'Prog Actual'!H:AP,35,0)="EMBOT",1,IF(VLOOKUP(H52,'Prog Actual'!H:AP,35,0)="ETIQ",2,3)))),Base!$D$26:$L$44,VLOOKUP(CONCATENATE(AM52,IF(VLOOKUP(H52,'Prog Actual'!H:K,4,0)&lt;2999,1,IF(VLOOKUP(H52,'Prog Actual'!H:K,4,0)&lt;4999,2,3))),Base!$B$27:$C$44,2,0),0),"")</f>
        <v>10000</v>
      </c>
      <c r="BC52" s="300">
        <v>1097</v>
      </c>
      <c r="BD52" s="124" t="s">
        <v>108</v>
      </c>
      <c r="BE52" s="131">
        <v>1097</v>
      </c>
      <c r="BF52" s="183" t="s">
        <v>711</v>
      </c>
      <c r="BG52" s="131" t="s">
        <v>1624</v>
      </c>
      <c r="BH52" s="210"/>
      <c r="BI52" s="211"/>
      <c r="BJ52" s="212"/>
    </row>
    <row r="53" spans="1:62" s="195" customFormat="1" ht="17.100000000000001" customHeight="1">
      <c r="A53" s="302">
        <v>1</v>
      </c>
      <c r="B53" s="302">
        <v>1</v>
      </c>
      <c r="C53" s="79"/>
      <c r="D53" s="303">
        <v>1183</v>
      </c>
      <c r="E53" s="348">
        <v>0</v>
      </c>
      <c r="F53" s="33">
        <v>122</v>
      </c>
      <c r="G53" s="304" t="s">
        <v>114</v>
      </c>
      <c r="H53" s="305">
        <v>1275332</v>
      </c>
      <c r="I53" s="303">
        <v>10043096</v>
      </c>
      <c r="J53" s="304" t="s">
        <v>1153</v>
      </c>
      <c r="K53" s="304">
        <v>88</v>
      </c>
      <c r="L53" s="304" t="s">
        <v>104</v>
      </c>
      <c r="M53" s="296">
        <v>0.18</v>
      </c>
      <c r="N53" s="515">
        <f t="shared" si="0"/>
        <v>0.1056</v>
      </c>
      <c r="O53" s="298">
        <v>0.16666666666666666</v>
      </c>
      <c r="P53" s="274">
        <f t="shared" si="1"/>
        <v>0.28559999999999997</v>
      </c>
      <c r="Q53" s="306">
        <v>6</v>
      </c>
      <c r="R53" s="112">
        <v>40705</v>
      </c>
      <c r="S53" s="113">
        <v>-14.28</v>
      </c>
      <c r="T53" s="112">
        <v>40705.606899999999</v>
      </c>
      <c r="U53" s="113">
        <v>-14.57</v>
      </c>
      <c r="V53" s="307" t="s">
        <v>105</v>
      </c>
      <c r="W53" s="115" t="s">
        <v>109</v>
      </c>
      <c r="X53" s="490">
        <v>40711</v>
      </c>
      <c r="Y53" s="310" t="s">
        <v>352</v>
      </c>
      <c r="Z53" s="116"/>
      <c r="AA53" s="299"/>
      <c r="AB53" s="118"/>
      <c r="AC53" s="289" t="s">
        <v>426</v>
      </c>
      <c r="AD53" s="289">
        <v>792</v>
      </c>
      <c r="AE53" s="290"/>
      <c r="AF53" s="31">
        <v>1056</v>
      </c>
      <c r="AG53" s="119">
        <v>11007507</v>
      </c>
      <c r="AH53" s="119" t="s">
        <v>149</v>
      </c>
      <c r="AI53" s="119">
        <v>11008220</v>
      </c>
      <c r="AJ53" s="119" t="s">
        <v>1154</v>
      </c>
      <c r="AK53" s="119"/>
      <c r="AL53" s="119"/>
      <c r="AM53" s="291" t="s">
        <v>11</v>
      </c>
      <c r="AN53" s="120">
        <v>10000.000000000002</v>
      </c>
      <c r="AO53" s="121"/>
      <c r="AP53" s="122" t="s">
        <v>106</v>
      </c>
      <c r="AQ53" s="292" t="s">
        <v>102</v>
      </c>
      <c r="AR53" s="293">
        <v>23</v>
      </c>
      <c r="AS53" s="311" t="s">
        <v>890</v>
      </c>
      <c r="AT53" s="294" t="s">
        <v>107</v>
      </c>
      <c r="AU53" s="131">
        <v>9</v>
      </c>
      <c r="AV53" s="131">
        <v>792</v>
      </c>
      <c r="AW53" s="131" t="s">
        <v>106</v>
      </c>
      <c r="AX53" s="183">
        <v>40696</v>
      </c>
      <c r="AY53" s="131">
        <v>12</v>
      </c>
      <c r="AZ53" s="131">
        <v>750</v>
      </c>
      <c r="BA53" s="131">
        <v>1056</v>
      </c>
      <c r="BB53" s="371">
        <f>IFERROR(HLOOKUP(IF(IF(VLOOKUP(H53,'Prog Actual'!H:AP,35,0)="DIREC",0,IF(VLOOKUP(H53,'Prog Actual'!H:AP,35,0)="EMBOT",1,IF(VLOOKUP(H53,'Prog Actual'!H:AP,35,0)="ETIQ",2,3)))&lt;1,VLOOKUP(H53,'Prog Actual'!H:AZ,45,0),IF(VLOOKUP(H53,'Prog Actual'!H:AP,35,0)="DIREC",0,IF(VLOOKUP(H53,'Prog Actual'!H:AP,35,0)="EMBOT",1,IF(VLOOKUP(H53,'Prog Actual'!H:AP,35,0)="ETIQ",2,3)))),Base!$D$26:$L$44,VLOOKUP(CONCATENATE(AM53,IF(VLOOKUP(H53,'Prog Actual'!H:K,4,0)&lt;2999,1,IF(VLOOKUP(H53,'Prog Actual'!H:K,4,0)&lt;4999,2,3))),Base!$B$27:$C$44,2,0),0),"")</f>
        <v>10000</v>
      </c>
      <c r="BC53" s="300">
        <v>88</v>
      </c>
      <c r="BD53" s="124" t="s">
        <v>108</v>
      </c>
      <c r="BE53" s="131">
        <v>88</v>
      </c>
      <c r="BF53" s="183" t="s">
        <v>1155</v>
      </c>
      <c r="BG53" s="131" t="s">
        <v>1624</v>
      </c>
      <c r="BH53" s="210"/>
      <c r="BI53" s="211"/>
      <c r="BJ53" s="212"/>
    </row>
    <row r="54" spans="1:62" s="195" customFormat="1" ht="17.100000000000001" customHeight="1">
      <c r="A54" s="302">
        <v>1</v>
      </c>
      <c r="B54" s="302">
        <v>1</v>
      </c>
      <c r="C54" s="79"/>
      <c r="D54" s="303">
        <v>1183</v>
      </c>
      <c r="E54" s="348" t="s">
        <v>10</v>
      </c>
      <c r="F54" s="33">
        <v>122</v>
      </c>
      <c r="G54" s="304" t="s">
        <v>114</v>
      </c>
      <c r="H54" s="305">
        <v>1275428</v>
      </c>
      <c r="I54" s="303">
        <v>10043103</v>
      </c>
      <c r="J54" s="304" t="s">
        <v>1156</v>
      </c>
      <c r="K54" s="304">
        <v>154</v>
      </c>
      <c r="L54" s="304" t="s">
        <v>104</v>
      </c>
      <c r="M54" s="296">
        <v>0.18</v>
      </c>
      <c r="N54" s="515">
        <f t="shared" si="0"/>
        <v>0.18479999999999999</v>
      </c>
      <c r="O54" s="298">
        <v>0</v>
      </c>
      <c r="P54" s="274">
        <f t="shared" si="1"/>
        <v>0.36480000000000001</v>
      </c>
      <c r="Q54" s="306">
        <v>9</v>
      </c>
      <c r="R54" s="112">
        <v>40705</v>
      </c>
      <c r="S54" s="113">
        <v>-14.57</v>
      </c>
      <c r="T54" s="112">
        <v>40705.62228333333</v>
      </c>
      <c r="U54" s="113">
        <v>-14.93</v>
      </c>
      <c r="V54" s="307" t="s">
        <v>105</v>
      </c>
      <c r="W54" s="115" t="s">
        <v>109</v>
      </c>
      <c r="X54" s="490">
        <v>40714</v>
      </c>
      <c r="Y54" s="310" t="s">
        <v>352</v>
      </c>
      <c r="Z54" s="116"/>
      <c r="AA54" s="299"/>
      <c r="AB54" s="118"/>
      <c r="AC54" s="289" t="s">
        <v>426</v>
      </c>
      <c r="AD54" s="289">
        <v>1386</v>
      </c>
      <c r="AE54" s="290"/>
      <c r="AF54" s="31">
        <v>1848</v>
      </c>
      <c r="AG54" s="119">
        <v>11007507</v>
      </c>
      <c r="AH54" s="119" t="s">
        <v>149</v>
      </c>
      <c r="AI54" s="119">
        <v>11008220</v>
      </c>
      <c r="AJ54" s="119" t="s">
        <v>1154</v>
      </c>
      <c r="AK54" s="119"/>
      <c r="AL54" s="119"/>
      <c r="AM54" s="291" t="s">
        <v>11</v>
      </c>
      <c r="AN54" s="120">
        <v>10000</v>
      </c>
      <c r="AO54" s="121"/>
      <c r="AP54" s="122" t="s">
        <v>106</v>
      </c>
      <c r="AQ54" s="292" t="s">
        <v>102</v>
      </c>
      <c r="AR54" s="293">
        <v>23</v>
      </c>
      <c r="AS54" s="311" t="s">
        <v>890</v>
      </c>
      <c r="AT54" s="294" t="s">
        <v>107</v>
      </c>
      <c r="AU54" s="131">
        <v>9</v>
      </c>
      <c r="AV54" s="131">
        <v>1386</v>
      </c>
      <c r="AW54" s="131" t="s">
        <v>106</v>
      </c>
      <c r="AX54" s="183">
        <v>40696</v>
      </c>
      <c r="AY54" s="131">
        <v>12</v>
      </c>
      <c r="AZ54" s="131">
        <v>750</v>
      </c>
      <c r="BA54" s="131">
        <v>1848</v>
      </c>
      <c r="BB54" s="371">
        <f>IFERROR(HLOOKUP(IF(IF(VLOOKUP(H54,'Prog Actual'!H:AP,35,0)="DIREC",0,IF(VLOOKUP(H54,'Prog Actual'!H:AP,35,0)="EMBOT",1,IF(VLOOKUP(H54,'Prog Actual'!H:AP,35,0)="ETIQ",2,3)))&lt;1,VLOOKUP(H54,'Prog Actual'!H:AZ,45,0),IF(VLOOKUP(H54,'Prog Actual'!H:AP,35,0)="DIREC",0,IF(VLOOKUP(H54,'Prog Actual'!H:AP,35,0)="EMBOT",1,IF(VLOOKUP(H54,'Prog Actual'!H:AP,35,0)="ETIQ",2,3)))),Base!$D$26:$L$44,VLOOKUP(CONCATENATE(AM54,IF(VLOOKUP(H54,'Prog Actual'!H:K,4,0)&lt;2999,1,IF(VLOOKUP(H54,'Prog Actual'!H:K,4,0)&lt;4999,2,3))),Base!$B$27:$C$44,2,0),0),"")</f>
        <v>10000</v>
      </c>
      <c r="BC54" s="300">
        <v>154</v>
      </c>
      <c r="BD54" s="124" t="s">
        <v>108</v>
      </c>
      <c r="BE54" s="131">
        <v>154</v>
      </c>
      <c r="BF54" s="183" t="s">
        <v>427</v>
      </c>
      <c r="BG54" s="131" t="s">
        <v>1624</v>
      </c>
      <c r="BH54" s="210"/>
      <c r="BI54" s="211"/>
      <c r="BJ54" s="212"/>
    </row>
    <row r="55" spans="1:62" s="195" customFormat="1" ht="17.100000000000001" customHeight="1">
      <c r="A55" s="302">
        <v>1</v>
      </c>
      <c r="B55" s="302">
        <v>1</v>
      </c>
      <c r="C55" s="79"/>
      <c r="D55" s="303">
        <v>1183</v>
      </c>
      <c r="E55" s="348" t="s">
        <v>10</v>
      </c>
      <c r="F55" s="33">
        <v>122</v>
      </c>
      <c r="G55" s="304" t="s">
        <v>114</v>
      </c>
      <c r="H55" s="305">
        <v>1274945</v>
      </c>
      <c r="I55" s="303">
        <v>10053568</v>
      </c>
      <c r="J55" s="304" t="s">
        <v>1157</v>
      </c>
      <c r="K55" s="304">
        <v>110</v>
      </c>
      <c r="L55" s="304" t="s">
        <v>104</v>
      </c>
      <c r="M55" s="296">
        <v>0.18</v>
      </c>
      <c r="N55" s="515">
        <f t="shared" si="0"/>
        <v>6.6000000000000003E-2</v>
      </c>
      <c r="O55" s="298">
        <v>0</v>
      </c>
      <c r="P55" s="274">
        <f t="shared" si="1"/>
        <v>0.246</v>
      </c>
      <c r="Q55" s="306">
        <v>13</v>
      </c>
      <c r="R55" s="112">
        <v>40705</v>
      </c>
      <c r="S55" s="113">
        <v>-14.93</v>
      </c>
      <c r="T55" s="112">
        <v>40705.632333333335</v>
      </c>
      <c r="U55" s="113">
        <v>-15.18</v>
      </c>
      <c r="V55" s="307" t="s">
        <v>105</v>
      </c>
      <c r="W55" s="115" t="s">
        <v>109</v>
      </c>
      <c r="X55" s="490">
        <v>40718</v>
      </c>
      <c r="Y55" s="310" t="s">
        <v>352</v>
      </c>
      <c r="Z55" s="116"/>
      <c r="AA55" s="299"/>
      <c r="AB55" s="118"/>
      <c r="AC55" s="289" t="s">
        <v>426</v>
      </c>
      <c r="AD55" s="289">
        <v>495</v>
      </c>
      <c r="AE55" s="290"/>
      <c r="AF55" s="31">
        <v>660</v>
      </c>
      <c r="AG55" s="119">
        <v>11007507</v>
      </c>
      <c r="AH55" s="119" t="s">
        <v>149</v>
      </c>
      <c r="AI55" s="119">
        <v>11008220</v>
      </c>
      <c r="AJ55" s="119" t="s">
        <v>1154</v>
      </c>
      <c r="AK55" s="119"/>
      <c r="AL55" s="119"/>
      <c r="AM55" s="291" t="s">
        <v>11</v>
      </c>
      <c r="AN55" s="120">
        <v>10000.000000000002</v>
      </c>
      <c r="AO55" s="121"/>
      <c r="AP55" s="122" t="s">
        <v>106</v>
      </c>
      <c r="AQ55" s="292" t="s">
        <v>102</v>
      </c>
      <c r="AR55" s="293">
        <v>23</v>
      </c>
      <c r="AS55" s="311" t="s">
        <v>890</v>
      </c>
      <c r="AT55" s="294" t="s">
        <v>107</v>
      </c>
      <c r="AU55" s="131">
        <v>4.5</v>
      </c>
      <c r="AV55" s="131">
        <v>495</v>
      </c>
      <c r="AW55" s="131" t="s">
        <v>106</v>
      </c>
      <c r="AX55" s="183">
        <v>40697</v>
      </c>
      <c r="AY55" s="131">
        <v>6</v>
      </c>
      <c r="AZ55" s="131">
        <v>750</v>
      </c>
      <c r="BA55" s="131">
        <v>660</v>
      </c>
      <c r="BB55" s="371">
        <f>IFERROR(HLOOKUP(IF(IF(VLOOKUP(H55,'Prog Actual'!H:AP,35,0)="DIREC",0,IF(VLOOKUP(H55,'Prog Actual'!H:AP,35,0)="EMBOT",1,IF(VLOOKUP(H55,'Prog Actual'!H:AP,35,0)="ETIQ",2,3)))&lt;1,VLOOKUP(H55,'Prog Actual'!H:AZ,45,0),IF(VLOOKUP(H55,'Prog Actual'!H:AP,35,0)="DIREC",0,IF(VLOOKUP(H55,'Prog Actual'!H:AP,35,0)="EMBOT",1,IF(VLOOKUP(H55,'Prog Actual'!H:AP,35,0)="ETIQ",2,3)))),Base!$D$26:$L$44,VLOOKUP(CONCATENATE(AM55,IF(VLOOKUP(H55,'Prog Actual'!H:K,4,0)&lt;2999,1,IF(VLOOKUP(H55,'Prog Actual'!H:K,4,0)&lt;4999,2,3))),Base!$B$27:$C$44,2,0),0),"")</f>
        <v>10000</v>
      </c>
      <c r="BC55" s="300">
        <v>55</v>
      </c>
      <c r="BD55" s="124" t="s">
        <v>108</v>
      </c>
      <c r="BE55" s="131">
        <v>110</v>
      </c>
      <c r="BF55" s="183" t="s">
        <v>1158</v>
      </c>
      <c r="BG55" s="131" t="s">
        <v>1624</v>
      </c>
      <c r="BH55" s="210"/>
      <c r="BI55" s="211"/>
      <c r="BJ55" s="212"/>
    </row>
    <row r="56" spans="1:62" s="195" customFormat="1" ht="14.25">
      <c r="A56" s="302">
        <v>1</v>
      </c>
      <c r="B56" s="302">
        <v>1</v>
      </c>
      <c r="C56" s="79"/>
      <c r="D56" s="303">
        <v>1183</v>
      </c>
      <c r="E56" s="348" t="s">
        <v>10</v>
      </c>
      <c r="F56" s="33">
        <v>122</v>
      </c>
      <c r="G56" s="304" t="s">
        <v>114</v>
      </c>
      <c r="H56" s="305">
        <v>1275842</v>
      </c>
      <c r="I56" s="303">
        <v>10043093</v>
      </c>
      <c r="J56" s="304" t="s">
        <v>425</v>
      </c>
      <c r="K56" s="304">
        <v>1572</v>
      </c>
      <c r="L56" s="304" t="s">
        <v>104</v>
      </c>
      <c r="M56" s="296">
        <v>0.18</v>
      </c>
      <c r="N56" s="515">
        <f t="shared" si="0"/>
        <v>0.94320000000000004</v>
      </c>
      <c r="O56" s="298">
        <v>0</v>
      </c>
      <c r="P56" s="274">
        <f t="shared" si="1"/>
        <v>1.1232</v>
      </c>
      <c r="Q56" s="306">
        <v>20</v>
      </c>
      <c r="R56" s="112">
        <v>40705</v>
      </c>
      <c r="S56" s="113">
        <v>-15.18</v>
      </c>
      <c r="T56" s="112">
        <v>40705.679300000003</v>
      </c>
      <c r="U56" s="113">
        <v>-16.3</v>
      </c>
      <c r="V56" s="307" t="s">
        <v>105</v>
      </c>
      <c r="W56" s="115" t="s">
        <v>109</v>
      </c>
      <c r="X56" s="490">
        <v>40725</v>
      </c>
      <c r="Y56" s="310" t="s">
        <v>352</v>
      </c>
      <c r="Z56" s="116"/>
      <c r="AA56" s="299"/>
      <c r="AB56" s="118"/>
      <c r="AC56" s="289" t="s">
        <v>426</v>
      </c>
      <c r="AD56" s="289">
        <v>7074</v>
      </c>
      <c r="AE56" s="290"/>
      <c r="AF56" s="31">
        <v>9432</v>
      </c>
      <c r="AG56" s="119">
        <v>11007507</v>
      </c>
      <c r="AH56" s="119" t="s">
        <v>149</v>
      </c>
      <c r="AI56" s="119">
        <v>11008220</v>
      </c>
      <c r="AJ56" s="119" t="s">
        <v>1154</v>
      </c>
      <c r="AK56" s="119"/>
      <c r="AL56" s="119"/>
      <c r="AM56" s="291" t="s">
        <v>11</v>
      </c>
      <c r="AN56" s="120">
        <v>10000</v>
      </c>
      <c r="AO56" s="121"/>
      <c r="AP56" s="122" t="s">
        <v>106</v>
      </c>
      <c r="AQ56" s="292">
        <v>1183</v>
      </c>
      <c r="AR56" s="293">
        <v>23</v>
      </c>
      <c r="AS56" s="311" t="s">
        <v>890</v>
      </c>
      <c r="AT56" s="294" t="s">
        <v>107</v>
      </c>
      <c r="AU56" s="131">
        <v>4.5</v>
      </c>
      <c r="AV56" s="131">
        <v>7074</v>
      </c>
      <c r="AW56" s="131" t="s">
        <v>106</v>
      </c>
      <c r="AX56" s="183">
        <v>40697</v>
      </c>
      <c r="AY56" s="131">
        <v>6</v>
      </c>
      <c r="AZ56" s="131">
        <v>750</v>
      </c>
      <c r="BA56" s="131">
        <v>9432</v>
      </c>
      <c r="BB56" s="371">
        <f>IFERROR(HLOOKUP(IF(IF(VLOOKUP(H56,'Prog Actual'!H:AP,35,0)="DIREC",0,IF(VLOOKUP(H56,'Prog Actual'!H:AP,35,0)="EMBOT",1,IF(VLOOKUP(H56,'Prog Actual'!H:AP,35,0)="ETIQ",2,3)))&lt;1,VLOOKUP(H56,'Prog Actual'!H:AZ,45,0),IF(VLOOKUP(H56,'Prog Actual'!H:AP,35,0)="DIREC",0,IF(VLOOKUP(H56,'Prog Actual'!H:AP,35,0)="EMBOT",1,IF(VLOOKUP(H56,'Prog Actual'!H:AP,35,0)="ETIQ",2,3)))),Base!$D$26:$L$44,VLOOKUP(CONCATENATE(AM56,IF(VLOOKUP(H56,'Prog Actual'!H:K,4,0)&lt;2999,1,IF(VLOOKUP(H56,'Prog Actual'!H:K,4,0)&lt;4999,2,3))),Base!$B$27:$C$44,2,0),0),"")</f>
        <v>10000</v>
      </c>
      <c r="BC56" s="300">
        <v>786</v>
      </c>
      <c r="BD56" s="124" t="s">
        <v>108</v>
      </c>
      <c r="BE56" s="131">
        <v>1572</v>
      </c>
      <c r="BF56" s="183" t="s">
        <v>1158</v>
      </c>
      <c r="BG56" s="131" t="s">
        <v>1624</v>
      </c>
      <c r="BH56" s="210"/>
      <c r="BI56" s="211"/>
      <c r="BJ56" s="212"/>
    </row>
    <row r="57" spans="1:62" s="195" customFormat="1" ht="14.25">
      <c r="A57" s="302">
        <v>1</v>
      </c>
      <c r="B57" s="302">
        <v>1</v>
      </c>
      <c r="C57" s="79"/>
      <c r="D57" s="303">
        <v>2322</v>
      </c>
      <c r="E57" s="348">
        <v>0</v>
      </c>
      <c r="F57" s="33">
        <v>52</v>
      </c>
      <c r="G57" s="304" t="s">
        <v>103</v>
      </c>
      <c r="H57" s="305">
        <v>1274628</v>
      </c>
      <c r="I57" s="303">
        <v>10044593</v>
      </c>
      <c r="J57" s="304" t="s">
        <v>931</v>
      </c>
      <c r="K57" s="304">
        <v>84</v>
      </c>
      <c r="L57" s="304" t="s">
        <v>104</v>
      </c>
      <c r="M57" s="296">
        <v>0.18</v>
      </c>
      <c r="N57" s="515">
        <f t="shared" si="0"/>
        <v>5.04E-2</v>
      </c>
      <c r="O57" s="298">
        <v>0.16666666666666666</v>
      </c>
      <c r="P57" s="274">
        <f t="shared" si="1"/>
        <v>0.23039999999999999</v>
      </c>
      <c r="Q57" s="306">
        <v>5</v>
      </c>
      <c r="R57" s="112">
        <v>40705</v>
      </c>
      <c r="S57" s="113">
        <v>-16.3</v>
      </c>
      <c r="T57" s="112">
        <v>40705.688750000001</v>
      </c>
      <c r="U57" s="113">
        <v>-16.53</v>
      </c>
      <c r="V57" s="307" t="s">
        <v>105</v>
      </c>
      <c r="W57" s="115" t="s">
        <v>109</v>
      </c>
      <c r="X57" s="490">
        <v>40710</v>
      </c>
      <c r="Y57" s="310" t="s">
        <v>303</v>
      </c>
      <c r="Z57" s="116"/>
      <c r="AA57" s="299"/>
      <c r="AB57" s="118"/>
      <c r="AC57" s="289" t="s">
        <v>186</v>
      </c>
      <c r="AD57" s="289">
        <v>378</v>
      </c>
      <c r="AE57" s="290"/>
      <c r="AF57" s="31">
        <v>504</v>
      </c>
      <c r="AG57" s="119">
        <v>11007039</v>
      </c>
      <c r="AH57" s="119" t="s">
        <v>156</v>
      </c>
      <c r="AI57" s="119">
        <v>11004875</v>
      </c>
      <c r="AJ57" s="119" t="s">
        <v>244</v>
      </c>
      <c r="AK57" s="119"/>
      <c r="AL57" s="119"/>
      <c r="AM57" s="291" t="s">
        <v>11</v>
      </c>
      <c r="AN57" s="120">
        <v>10080</v>
      </c>
      <c r="AO57" s="121"/>
      <c r="AP57" s="122" t="s">
        <v>106</v>
      </c>
      <c r="AQ57" s="292" t="e">
        <v>#REF!</v>
      </c>
      <c r="AR57" s="293">
        <v>23</v>
      </c>
      <c r="AS57" s="311" t="s">
        <v>890</v>
      </c>
      <c r="AT57" s="294" t="s">
        <v>107</v>
      </c>
      <c r="AU57" s="131">
        <v>4.5</v>
      </c>
      <c r="AV57" s="131">
        <v>378</v>
      </c>
      <c r="AW57" s="131" t="s">
        <v>106</v>
      </c>
      <c r="AX57" s="183">
        <v>40696</v>
      </c>
      <c r="AY57" s="131">
        <v>6</v>
      </c>
      <c r="AZ57" s="131">
        <v>750</v>
      </c>
      <c r="BA57" s="131">
        <v>504</v>
      </c>
      <c r="BB57" s="371">
        <f>IFERROR(HLOOKUP(IF(IF(VLOOKUP(H57,'Prog Actual'!H:AP,35,0)="DIREC",0,IF(VLOOKUP(H57,'Prog Actual'!H:AP,35,0)="EMBOT",1,IF(VLOOKUP(H57,'Prog Actual'!H:AP,35,0)="ETIQ",2,3)))&lt;1,VLOOKUP(H57,'Prog Actual'!H:AZ,45,0),IF(VLOOKUP(H57,'Prog Actual'!H:AP,35,0)="DIREC",0,IF(VLOOKUP(H57,'Prog Actual'!H:AP,35,0)="EMBOT",1,IF(VLOOKUP(H57,'Prog Actual'!H:AP,35,0)="ETIQ",2,3)))),Base!$D$26:$L$44,VLOOKUP(CONCATENATE(AM57,IF(VLOOKUP(H57,'Prog Actual'!H:K,4,0)&lt;2999,1,IF(VLOOKUP(H57,'Prog Actual'!H:K,4,0)&lt;4999,2,3))),Base!$B$27:$C$44,2,0),0),"")</f>
        <v>10000</v>
      </c>
      <c r="BC57" s="300">
        <v>42</v>
      </c>
      <c r="BD57" s="124" t="s">
        <v>108</v>
      </c>
      <c r="BE57" s="131">
        <v>84</v>
      </c>
      <c r="BF57" s="183" t="s">
        <v>336</v>
      </c>
      <c r="BG57" s="131" t="s">
        <v>1624</v>
      </c>
      <c r="BH57" s="210"/>
      <c r="BI57" s="211"/>
      <c r="BJ57" s="212"/>
    </row>
    <row r="58" spans="1:62" s="377" customFormat="1" ht="14.25">
      <c r="A58" s="349">
        <v>0</v>
      </c>
      <c r="B58" s="349">
        <v>0</v>
      </c>
      <c r="C58" s="350"/>
      <c r="D58" s="350" t="s">
        <v>39</v>
      </c>
      <c r="E58" s="348" t="s">
        <v>10</v>
      </c>
      <c r="F58" s="351" t="e">
        <v>#N/A</v>
      </c>
      <c r="G58" s="352"/>
      <c r="H58" s="353"/>
      <c r="I58" s="350"/>
      <c r="J58" s="354" t="s">
        <v>258</v>
      </c>
      <c r="K58" s="352"/>
      <c r="L58" s="352"/>
      <c r="M58" s="352"/>
      <c r="N58" s="515">
        <f t="shared" si="0"/>
        <v>2</v>
      </c>
      <c r="O58" s="355">
        <v>0</v>
      </c>
      <c r="P58" s="274">
        <f t="shared" si="1"/>
        <v>2</v>
      </c>
      <c r="Q58" s="356"/>
      <c r="R58" s="110">
        <v>40700</v>
      </c>
      <c r="S58" s="111">
        <v>-7.5</v>
      </c>
      <c r="T58" s="112">
        <v>40700.395833333336</v>
      </c>
      <c r="U58" s="113">
        <v>-9.5</v>
      </c>
      <c r="V58" s="357"/>
      <c r="W58" s="309"/>
      <c r="X58" s="484"/>
      <c r="Y58" s="358" t="s">
        <v>259</v>
      </c>
      <c r="Z58" s="359"/>
      <c r="AA58" s="299"/>
      <c r="AB58" s="360"/>
      <c r="AC58" s="485"/>
      <c r="AD58" s="485"/>
      <c r="AE58" s="290"/>
      <c r="AF58" s="361">
        <v>0</v>
      </c>
      <c r="AG58" s="362"/>
      <c r="AH58" s="362"/>
      <c r="AI58" s="362"/>
      <c r="AJ58" s="362"/>
      <c r="AK58" s="362"/>
      <c r="AL58" s="362"/>
      <c r="AM58" s="360" t="s">
        <v>15</v>
      </c>
      <c r="AN58" s="363"/>
      <c r="AO58" s="364"/>
      <c r="AP58" s="365">
        <v>0</v>
      </c>
      <c r="AQ58" s="366" t="s">
        <v>39</v>
      </c>
      <c r="AR58" s="367">
        <v>23</v>
      </c>
      <c r="AS58" s="368"/>
      <c r="AT58" s="369" t="s">
        <v>260</v>
      </c>
      <c r="AU58" s="369"/>
      <c r="AV58" s="369"/>
      <c r="AW58" s="369"/>
      <c r="AX58" s="370"/>
      <c r="AY58" s="369"/>
      <c r="AZ58" s="369"/>
      <c r="BA58" s="369"/>
      <c r="BB58" s="371" t="str">
        <f>IFERROR(HLOOKUP(IF(IF(VLOOKUP(H58,'Prog Actual'!H:AP,35,0)="DIREC",0,IF(VLOOKUP(H58,'Prog Actual'!H:AP,35,0)="EMBOT",1,IF(VLOOKUP(H58,'Prog Actual'!H:AP,35,0)="ETIQ",2,3)))&lt;1,VLOOKUP(H58,'Prog Actual'!H:AZ,45,0),IF(VLOOKUP(H58,'Prog Actual'!H:AP,35,0)="DIREC",0,IF(VLOOKUP(H58,'Prog Actual'!H:AP,35,0)="EMBOT",1,IF(VLOOKUP(H58,'Prog Actual'!H:AP,35,0)="ETIQ",2,3)))),Base!$D$26:$L$44,VLOOKUP(CONCATENATE(AM58,IF(VLOOKUP(H58,'Prog Actual'!H:K,4,0)&lt;2999,1,IF(VLOOKUP(H58,'Prog Actual'!H:K,4,0)&lt;4999,2,3))),Base!$B$27:$C$44,2,0),0),"")</f>
        <v/>
      </c>
      <c r="BC58" s="372">
        <v>0</v>
      </c>
      <c r="BD58" s="373"/>
      <c r="BE58" s="369">
        <v>0</v>
      </c>
      <c r="BF58" s="370"/>
      <c r="BG58" s="369" t="s">
        <v>102</v>
      </c>
      <c r="BH58" s="374"/>
      <c r="BI58" s="375"/>
      <c r="BJ58" s="376"/>
    </row>
    <row r="59" spans="1:62" s="377" customFormat="1" ht="15">
      <c r="A59" s="349">
        <v>1</v>
      </c>
      <c r="B59" s="349">
        <v>3</v>
      </c>
      <c r="C59" s="350"/>
      <c r="D59" s="350">
        <v>2322</v>
      </c>
      <c r="E59" s="348" t="s">
        <v>10</v>
      </c>
      <c r="F59" s="351">
        <v>52</v>
      </c>
      <c r="G59" s="352" t="s">
        <v>142</v>
      </c>
      <c r="H59" s="381">
        <v>7084846</v>
      </c>
      <c r="I59" s="350">
        <v>10052084</v>
      </c>
      <c r="J59" s="352" t="s">
        <v>301</v>
      </c>
      <c r="K59" s="379">
        <v>9663</v>
      </c>
      <c r="L59" s="379" t="s">
        <v>104</v>
      </c>
      <c r="M59" s="352">
        <v>0.23</v>
      </c>
      <c r="N59" s="515">
        <f t="shared" si="0"/>
        <v>8.0525000000000002</v>
      </c>
      <c r="O59" s="355">
        <v>0</v>
      </c>
      <c r="P59" s="274">
        <f t="shared" si="1"/>
        <v>8.2825000000000006</v>
      </c>
      <c r="Q59" s="356" t="e">
        <v>#N/A</v>
      </c>
      <c r="R59" s="112">
        <v>40700</v>
      </c>
      <c r="S59" s="113">
        <v>-9.5</v>
      </c>
      <c r="T59" s="112">
        <v>40700.777070512821</v>
      </c>
      <c r="U59" s="113">
        <v>-18.649999999999999</v>
      </c>
      <c r="V59" s="357" t="s">
        <v>105</v>
      </c>
      <c r="W59" s="329" t="s">
        <v>933</v>
      </c>
      <c r="X59" s="484"/>
      <c r="Y59" s="310" t="s">
        <v>303</v>
      </c>
      <c r="Z59" s="359"/>
      <c r="AA59" s="299"/>
      <c r="AB59" s="360"/>
      <c r="AC59" s="485" t="s">
        <v>186</v>
      </c>
      <c r="AD59" s="485">
        <v>65277</v>
      </c>
      <c r="AE59" s="290"/>
      <c r="AF59" s="361">
        <v>57978</v>
      </c>
      <c r="AG59" s="362">
        <v>11000024</v>
      </c>
      <c r="AH59" s="362" t="s">
        <v>355</v>
      </c>
      <c r="AI59" s="362">
        <v>11003491</v>
      </c>
      <c r="AJ59" s="362" t="s">
        <v>191</v>
      </c>
      <c r="AK59" s="362">
        <v>11003059</v>
      </c>
      <c r="AL59" s="362" t="s">
        <v>934</v>
      </c>
      <c r="AM59" s="360" t="s">
        <v>15</v>
      </c>
      <c r="AN59" s="363">
        <v>6500.0000000000009</v>
      </c>
      <c r="AO59" s="364" t="s">
        <v>142</v>
      </c>
      <c r="AP59" s="365" t="s">
        <v>106</v>
      </c>
      <c r="AQ59" s="366" t="s">
        <v>102</v>
      </c>
      <c r="AR59" s="367">
        <v>23</v>
      </c>
      <c r="AS59" s="368" t="s">
        <v>332</v>
      </c>
      <c r="AT59" s="369" t="e">
        <v>#N/A</v>
      </c>
      <c r="AU59" s="369">
        <v>4.5</v>
      </c>
      <c r="AV59" s="369">
        <v>43483.5</v>
      </c>
      <c r="AW59" s="369" t="s">
        <v>106</v>
      </c>
      <c r="AX59" s="370"/>
      <c r="AY59" s="369">
        <v>6</v>
      </c>
      <c r="AZ59" s="369">
        <v>750</v>
      </c>
      <c r="BA59" s="369">
        <v>57978</v>
      </c>
      <c r="BB59" s="371">
        <f>IFERROR(HLOOKUP(IF(IF(VLOOKUP(H59,'Prog Actual'!H:AP,35,0)="DIREC",0,IF(VLOOKUP(H59,'Prog Actual'!H:AP,35,0)="EMBOT",1,IF(VLOOKUP(H59,'Prog Actual'!H:AP,35,0)="ETIQ",2,3)))&lt;1,VLOOKUP(H59,'Prog Actual'!H:AZ,45,0),IF(VLOOKUP(H59,'Prog Actual'!H:AP,35,0)="DIREC",0,IF(VLOOKUP(H59,'Prog Actual'!H:AP,35,0)="EMBOT",1,IF(VLOOKUP(H59,'Prog Actual'!H:AP,35,0)="ETIQ",2,3)))),Base!$D$26:$L$44,VLOOKUP(CONCATENATE(AM59,IF(VLOOKUP(H59,'Prog Actual'!H:K,4,0)&lt;2999,1,IF(VLOOKUP(H59,'Prog Actual'!H:K,4,0)&lt;4999,2,3))),Base!$B$27:$C$44,2,0),0),"")</f>
        <v>7200</v>
      </c>
      <c r="BC59" s="372">
        <v>4831.5</v>
      </c>
      <c r="BD59" s="373" t="s">
        <v>122</v>
      </c>
      <c r="BE59" s="369">
        <v>9663</v>
      </c>
      <c r="BF59" s="370"/>
      <c r="BG59" s="369" t="s">
        <v>1625</v>
      </c>
      <c r="BH59" s="374"/>
      <c r="BI59" s="375"/>
      <c r="BJ59" s="376"/>
    </row>
    <row r="60" spans="1:62" s="377" customFormat="1" ht="15">
      <c r="A60" s="349">
        <v>1</v>
      </c>
      <c r="B60" s="349">
        <v>3</v>
      </c>
      <c r="C60" s="350"/>
      <c r="D60" s="350">
        <v>2322</v>
      </c>
      <c r="E60" s="348" t="s">
        <v>10</v>
      </c>
      <c r="F60" s="351">
        <v>52</v>
      </c>
      <c r="G60" s="352" t="s">
        <v>103</v>
      </c>
      <c r="H60" s="381">
        <v>7084668</v>
      </c>
      <c r="I60" s="350">
        <v>10052084</v>
      </c>
      <c r="J60" s="352" t="s">
        <v>301</v>
      </c>
      <c r="K60" s="352">
        <v>140</v>
      </c>
      <c r="L60" s="352" t="s">
        <v>104</v>
      </c>
      <c r="M60" s="352">
        <v>0.23</v>
      </c>
      <c r="N60" s="515">
        <f t="shared" si="0"/>
        <v>0.15272727272727274</v>
      </c>
      <c r="O60" s="355">
        <v>0</v>
      </c>
      <c r="P60" s="274">
        <f t="shared" si="1"/>
        <v>0.38272727272727275</v>
      </c>
      <c r="Q60" s="356" t="e">
        <v>#N/A</v>
      </c>
      <c r="R60" s="112">
        <v>40700</v>
      </c>
      <c r="S60" s="113">
        <v>-18.649999999999999</v>
      </c>
      <c r="T60" s="112">
        <v>40700.79303030303</v>
      </c>
      <c r="U60" s="113">
        <v>-19.03</v>
      </c>
      <c r="V60" s="357" t="s">
        <v>105</v>
      </c>
      <c r="W60" s="329" t="s">
        <v>308</v>
      </c>
      <c r="X60" s="484"/>
      <c r="Y60" s="310" t="s">
        <v>303</v>
      </c>
      <c r="Z60" s="359"/>
      <c r="AA60" s="299"/>
      <c r="AB60" s="360"/>
      <c r="AC60" s="485" t="s">
        <v>186</v>
      </c>
      <c r="AD60" s="485">
        <v>630</v>
      </c>
      <c r="AE60" s="290"/>
      <c r="AF60" s="361">
        <v>840</v>
      </c>
      <c r="AG60" s="362">
        <v>11000024</v>
      </c>
      <c r="AH60" s="362" t="s">
        <v>355</v>
      </c>
      <c r="AI60" s="362">
        <v>11003491</v>
      </c>
      <c r="AJ60" s="362" t="s">
        <v>191</v>
      </c>
      <c r="AK60" s="362">
        <v>11003059</v>
      </c>
      <c r="AL60" s="362" t="s">
        <v>934</v>
      </c>
      <c r="AM60" s="360" t="s">
        <v>15</v>
      </c>
      <c r="AN60" s="363">
        <v>5500.0000000000045</v>
      </c>
      <c r="AO60" s="364" t="s">
        <v>142</v>
      </c>
      <c r="AP60" s="365" t="s">
        <v>106</v>
      </c>
      <c r="AQ60" s="366" t="s">
        <v>102</v>
      </c>
      <c r="AR60" s="367">
        <v>23</v>
      </c>
      <c r="AS60" s="368" t="s">
        <v>332</v>
      </c>
      <c r="AT60" s="369" t="e">
        <v>#N/A</v>
      </c>
      <c r="AU60" s="369">
        <v>4.5</v>
      </c>
      <c r="AV60" s="369">
        <v>630</v>
      </c>
      <c r="AW60" s="369" t="s">
        <v>106</v>
      </c>
      <c r="AX60" s="370"/>
      <c r="AY60" s="369">
        <v>6</v>
      </c>
      <c r="AZ60" s="369">
        <v>750</v>
      </c>
      <c r="BA60" s="369">
        <v>840</v>
      </c>
      <c r="BB60" s="371">
        <f>IFERROR(HLOOKUP(IF(IF(VLOOKUP(H60,'Prog Actual'!H:AP,35,0)="DIREC",0,IF(VLOOKUP(H60,'Prog Actual'!H:AP,35,0)="EMBOT",1,IF(VLOOKUP(H60,'Prog Actual'!H:AP,35,0)="ETIQ",2,3)))&lt;1,VLOOKUP(H60,'Prog Actual'!H:AZ,45,0),IF(VLOOKUP(H60,'Prog Actual'!H:AP,35,0)="DIREC",0,IF(VLOOKUP(H60,'Prog Actual'!H:AP,35,0)="EMBOT",1,IF(VLOOKUP(H60,'Prog Actual'!H:AP,35,0)="ETIQ",2,3)))),Base!$D$26:$L$44,VLOOKUP(CONCATENATE(AM60,IF(VLOOKUP(H60,'Prog Actual'!H:K,4,0)&lt;2999,1,IF(VLOOKUP(H60,'Prog Actual'!H:K,4,0)&lt;4999,2,3))),Base!$B$27:$C$44,2,0),0),"")</f>
        <v>5500</v>
      </c>
      <c r="BC60" s="372">
        <v>70</v>
      </c>
      <c r="BD60" s="373" t="s">
        <v>108</v>
      </c>
      <c r="BE60" s="369">
        <v>140</v>
      </c>
      <c r="BF60" s="370"/>
      <c r="BG60" s="369" t="s">
        <v>1624</v>
      </c>
      <c r="BH60" s="374"/>
      <c r="BI60" s="375"/>
      <c r="BJ60" s="376"/>
    </row>
    <row r="61" spans="1:62" s="377" customFormat="1" ht="15">
      <c r="A61" s="349">
        <v>1</v>
      </c>
      <c r="B61" s="349">
        <v>1</v>
      </c>
      <c r="C61" s="350"/>
      <c r="D61" s="350">
        <v>2322</v>
      </c>
      <c r="E61" s="348" t="s">
        <v>10</v>
      </c>
      <c r="F61" s="351">
        <v>52</v>
      </c>
      <c r="G61" s="352" t="s">
        <v>103</v>
      </c>
      <c r="H61" s="381">
        <v>7085401</v>
      </c>
      <c r="I61" s="350">
        <v>10047817</v>
      </c>
      <c r="J61" s="352" t="s">
        <v>302</v>
      </c>
      <c r="K61" s="352">
        <v>2514</v>
      </c>
      <c r="L61" s="352" t="s">
        <v>104</v>
      </c>
      <c r="M61" s="352">
        <v>0.23</v>
      </c>
      <c r="N61" s="515">
        <f t="shared" si="0"/>
        <v>2.7425454545454544</v>
      </c>
      <c r="O61" s="355">
        <v>0</v>
      </c>
      <c r="P61" s="274">
        <f t="shared" si="1"/>
        <v>2.9725454545454544</v>
      </c>
      <c r="Q61" s="356" t="e">
        <v>#N/A</v>
      </c>
      <c r="R61" s="112">
        <v>40700</v>
      </c>
      <c r="S61" s="113">
        <v>-19.03</v>
      </c>
      <c r="T61" s="112">
        <v>40700.916772727272</v>
      </c>
      <c r="U61" s="113">
        <v>-22</v>
      </c>
      <c r="V61" s="357" t="s">
        <v>105</v>
      </c>
      <c r="W61" s="329" t="s">
        <v>308</v>
      </c>
      <c r="X61" s="484"/>
      <c r="Y61" s="310" t="s">
        <v>303</v>
      </c>
      <c r="Z61" s="359"/>
      <c r="AA61" s="299"/>
      <c r="AB61" s="360"/>
      <c r="AC61" s="485" t="s">
        <v>186</v>
      </c>
      <c r="AD61" s="485">
        <v>11313</v>
      </c>
      <c r="AE61" s="290"/>
      <c r="AF61" s="361">
        <v>15084</v>
      </c>
      <c r="AG61" s="362">
        <v>11000024</v>
      </c>
      <c r="AH61" s="362" t="s">
        <v>355</v>
      </c>
      <c r="AI61" s="362">
        <v>11003491</v>
      </c>
      <c r="AJ61" s="362" t="s">
        <v>191</v>
      </c>
      <c r="AK61" s="362">
        <v>11003059</v>
      </c>
      <c r="AL61" s="362" t="s">
        <v>934</v>
      </c>
      <c r="AM61" s="360" t="s">
        <v>15</v>
      </c>
      <c r="AN61" s="363">
        <v>5500.0000000000036</v>
      </c>
      <c r="AO61" s="364" t="s">
        <v>142</v>
      </c>
      <c r="AP61" s="365" t="s">
        <v>106</v>
      </c>
      <c r="AQ61" s="366">
        <v>2322</v>
      </c>
      <c r="AR61" s="367">
        <v>23</v>
      </c>
      <c r="AS61" s="368" t="s">
        <v>332</v>
      </c>
      <c r="AT61" s="369" t="e">
        <v>#N/A</v>
      </c>
      <c r="AU61" s="369">
        <v>4.5</v>
      </c>
      <c r="AV61" s="369">
        <v>11313</v>
      </c>
      <c r="AW61" s="369" t="s">
        <v>106</v>
      </c>
      <c r="AX61" s="370"/>
      <c r="AY61" s="369">
        <v>6</v>
      </c>
      <c r="AZ61" s="369">
        <v>750</v>
      </c>
      <c r="BA61" s="369">
        <v>15084</v>
      </c>
      <c r="BB61" s="371">
        <f>IFERROR(HLOOKUP(IF(IF(VLOOKUP(H61,'Prog Actual'!H:AP,35,0)="DIREC",0,IF(VLOOKUP(H61,'Prog Actual'!H:AP,35,0)="EMBOT",1,IF(VLOOKUP(H61,'Prog Actual'!H:AP,35,0)="ETIQ",2,3)))&lt;1,VLOOKUP(H61,'Prog Actual'!H:AZ,45,0),IF(VLOOKUP(H61,'Prog Actual'!H:AP,35,0)="DIREC",0,IF(VLOOKUP(H61,'Prog Actual'!H:AP,35,0)="EMBOT",1,IF(VLOOKUP(H61,'Prog Actual'!H:AP,35,0)="ETIQ",2,3)))),Base!$D$26:$L$44,VLOOKUP(CONCATENATE(AM61,IF(VLOOKUP(H61,'Prog Actual'!H:K,4,0)&lt;2999,1,IF(VLOOKUP(H61,'Prog Actual'!H:K,4,0)&lt;4999,2,3))),Base!$B$27:$C$44,2,0),0),"")</f>
        <v>5500</v>
      </c>
      <c r="BC61" s="372">
        <v>1257</v>
      </c>
      <c r="BD61" s="373" t="s">
        <v>108</v>
      </c>
      <c r="BE61" s="369">
        <v>2514</v>
      </c>
      <c r="BF61" s="370"/>
      <c r="BG61" s="369" t="s">
        <v>1624</v>
      </c>
      <c r="BH61" s="374"/>
      <c r="BI61" s="375"/>
      <c r="BJ61" s="376"/>
    </row>
    <row r="62" spans="1:62" s="377" customFormat="1" ht="14.25">
      <c r="A62" s="349">
        <v>0</v>
      </c>
      <c r="B62" s="349">
        <v>0</v>
      </c>
      <c r="C62" s="350"/>
      <c r="D62" s="350" t="s">
        <v>39</v>
      </c>
      <c r="E62" s="348" t="s">
        <v>10</v>
      </c>
      <c r="F62" s="351" t="e">
        <v>#N/A</v>
      </c>
      <c r="G62" s="352"/>
      <c r="H62" s="353"/>
      <c r="I62" s="350"/>
      <c r="J62" s="354" t="s">
        <v>708</v>
      </c>
      <c r="K62" s="352"/>
      <c r="L62" s="352"/>
      <c r="M62" s="352"/>
      <c r="N62" s="515">
        <f t="shared" si="0"/>
        <v>2</v>
      </c>
      <c r="O62" s="355">
        <v>0</v>
      </c>
      <c r="P62" s="274">
        <f t="shared" si="1"/>
        <v>2</v>
      </c>
      <c r="Q62" s="356"/>
      <c r="R62" s="112">
        <v>40700</v>
      </c>
      <c r="S62" s="113">
        <v>-22</v>
      </c>
      <c r="T62" s="112">
        <v>40700.958333333336</v>
      </c>
      <c r="U62" s="113">
        <v>-23</v>
      </c>
      <c r="V62" s="357"/>
      <c r="W62" s="309"/>
      <c r="X62" s="484"/>
      <c r="Y62" s="358" t="s">
        <v>259</v>
      </c>
      <c r="Z62" s="359"/>
      <c r="AA62" s="299"/>
      <c r="AB62" s="360"/>
      <c r="AC62" s="485"/>
      <c r="AD62" s="485"/>
      <c r="AE62" s="290"/>
      <c r="AF62" s="361">
        <v>0</v>
      </c>
      <c r="AG62" s="362"/>
      <c r="AH62" s="362"/>
      <c r="AI62" s="362"/>
      <c r="AJ62" s="362"/>
      <c r="AK62" s="362"/>
      <c r="AL62" s="362"/>
      <c r="AM62" s="360" t="s">
        <v>15</v>
      </c>
      <c r="AN62" s="363"/>
      <c r="AO62" s="364"/>
      <c r="AP62" s="365">
        <v>0</v>
      </c>
      <c r="AQ62" s="366" t="s">
        <v>39</v>
      </c>
      <c r="AR62" s="367">
        <v>23</v>
      </c>
      <c r="AS62" s="368" t="s">
        <v>890</v>
      </c>
      <c r="AT62" s="369" t="s">
        <v>260</v>
      </c>
      <c r="AU62" s="369"/>
      <c r="AV62" s="369"/>
      <c r="AW62" s="369"/>
      <c r="AX62" s="370"/>
      <c r="AY62" s="369"/>
      <c r="AZ62" s="369"/>
      <c r="BA62" s="369"/>
      <c r="BB62" s="371" t="str">
        <f>IFERROR(HLOOKUP(IF(IF(VLOOKUP(H62,'Prog Actual'!H:AP,35,0)="DIREC",0,IF(VLOOKUP(H62,'Prog Actual'!H:AP,35,0)="EMBOT",1,IF(VLOOKUP(H62,'Prog Actual'!H:AP,35,0)="ETIQ",2,3)))&lt;1,VLOOKUP(H62,'Prog Actual'!H:AZ,45,0),IF(VLOOKUP(H62,'Prog Actual'!H:AP,35,0)="DIREC",0,IF(VLOOKUP(H62,'Prog Actual'!H:AP,35,0)="EMBOT",1,IF(VLOOKUP(H62,'Prog Actual'!H:AP,35,0)="ETIQ",2,3)))),Base!$D$26:$L$44,VLOOKUP(CONCATENATE(AM62,IF(VLOOKUP(H62,'Prog Actual'!H:K,4,0)&lt;2999,1,IF(VLOOKUP(H62,'Prog Actual'!H:K,4,0)&lt;4999,2,3))),Base!$B$27:$C$44,2,0),0),"")</f>
        <v/>
      </c>
      <c r="BC62" s="372">
        <v>0</v>
      </c>
      <c r="BD62" s="373"/>
      <c r="BE62" s="369">
        <v>0</v>
      </c>
      <c r="BF62" s="370"/>
      <c r="BG62" s="369" t="s">
        <v>102</v>
      </c>
      <c r="BH62" s="374"/>
      <c r="BI62" s="375"/>
      <c r="BJ62" s="376"/>
    </row>
    <row r="63" spans="1:62" s="377" customFormat="1" ht="13.5" customHeight="1">
      <c r="A63" s="349">
        <v>1</v>
      </c>
      <c r="B63" s="349">
        <v>4</v>
      </c>
      <c r="C63" s="350"/>
      <c r="D63" s="350">
        <v>2187</v>
      </c>
      <c r="E63" s="348" t="s">
        <v>10</v>
      </c>
      <c r="F63" s="351">
        <v>90</v>
      </c>
      <c r="G63" s="352" t="s">
        <v>142</v>
      </c>
      <c r="H63" s="378">
        <v>7085697</v>
      </c>
      <c r="I63" s="380">
        <v>10035566</v>
      </c>
      <c r="J63" s="352" t="s">
        <v>859</v>
      </c>
      <c r="K63" s="352">
        <v>16</v>
      </c>
      <c r="L63" s="352" t="s">
        <v>104</v>
      </c>
      <c r="M63" s="352">
        <v>0.23</v>
      </c>
      <c r="N63" s="515">
        <f t="shared" si="0"/>
        <v>1.7454545454545455E-2</v>
      </c>
      <c r="O63" s="355">
        <v>0</v>
      </c>
      <c r="P63" s="274">
        <f t="shared" si="1"/>
        <v>0.24745454545454545</v>
      </c>
      <c r="Q63" s="356" t="e">
        <v>#N/A</v>
      </c>
      <c r="R63" s="112">
        <v>40700</v>
      </c>
      <c r="S63" s="113">
        <v>-23</v>
      </c>
      <c r="T63" s="112">
        <v>40700.967916666668</v>
      </c>
      <c r="U63" s="113">
        <v>-23.23</v>
      </c>
      <c r="V63" s="357" t="s">
        <v>105</v>
      </c>
      <c r="W63" s="309" t="s">
        <v>109</v>
      </c>
      <c r="X63" s="484"/>
      <c r="Y63" s="382" t="s">
        <v>185</v>
      </c>
      <c r="Z63" s="359" t="s">
        <v>309</v>
      </c>
      <c r="AA63" s="299"/>
      <c r="AB63" s="360"/>
      <c r="AC63" s="485" t="s">
        <v>176</v>
      </c>
      <c r="AD63" s="485">
        <v>144</v>
      </c>
      <c r="AE63" s="290"/>
      <c r="AF63" s="361">
        <v>96</v>
      </c>
      <c r="AG63" s="362">
        <v>11005460</v>
      </c>
      <c r="AH63" s="362" t="s">
        <v>179</v>
      </c>
      <c r="AI63" s="362">
        <v>11004875</v>
      </c>
      <c r="AJ63" s="362" t="s">
        <v>244</v>
      </c>
      <c r="AK63" s="362"/>
      <c r="AL63" s="362"/>
      <c r="AM63" s="360" t="s">
        <v>15</v>
      </c>
      <c r="AN63" s="363" t="e">
        <v>#DIV/0!</v>
      </c>
      <c r="AO63" s="364"/>
      <c r="AP63" s="365" t="s">
        <v>106</v>
      </c>
      <c r="AQ63" s="366" t="s">
        <v>102</v>
      </c>
      <c r="AR63" s="367">
        <v>23</v>
      </c>
      <c r="AS63" s="368" t="s">
        <v>305</v>
      </c>
      <c r="AT63" s="369" t="e">
        <v>#N/A</v>
      </c>
      <c r="AU63" s="369">
        <v>9</v>
      </c>
      <c r="AV63" s="369">
        <v>144</v>
      </c>
      <c r="AW63" s="369" t="s">
        <v>106</v>
      </c>
      <c r="AX63" s="370" t="e">
        <v>#N/A</v>
      </c>
      <c r="AY63" s="369">
        <v>6</v>
      </c>
      <c r="AZ63" s="369">
        <v>1500</v>
      </c>
      <c r="BA63" s="369">
        <v>96</v>
      </c>
      <c r="BB63" s="371">
        <f>IFERROR(HLOOKUP(IF(IF(VLOOKUP(H63,'Prog Actual'!H:AP,35,0)="DIREC",0,IF(VLOOKUP(H63,'Prog Actual'!H:AP,35,0)="EMBOT",1,IF(VLOOKUP(H63,'Prog Actual'!H:AP,35,0)="ETIQ",2,3)))&lt;1,VLOOKUP(H63,'Prog Actual'!H:AZ,45,0),IF(VLOOKUP(H63,'Prog Actual'!H:AP,35,0)="DIREC",0,IF(VLOOKUP(H63,'Prog Actual'!H:AP,35,0)="EMBOT",1,IF(VLOOKUP(H63,'Prog Actual'!H:AP,35,0)="ETIQ",2,3)))),Base!$D$26:$L$44,VLOOKUP(CONCATENATE(AM63,IF(VLOOKUP(H63,'Prog Actual'!H:K,4,0)&lt;2999,1,IF(VLOOKUP(H63,'Prog Actual'!H:K,4,0)&lt;4999,2,3))),Base!$B$27:$C$44,2,0),0),"")</f>
        <v>5500</v>
      </c>
      <c r="BC63" s="372">
        <v>16</v>
      </c>
      <c r="BD63" s="373" t="s">
        <v>108</v>
      </c>
      <c r="BE63" s="369">
        <v>16</v>
      </c>
      <c r="BF63" s="370"/>
      <c r="BG63" s="369" t="s">
        <v>1624</v>
      </c>
      <c r="BH63" s="374"/>
      <c r="BI63" s="375"/>
      <c r="BJ63" s="376"/>
    </row>
    <row r="64" spans="1:62" s="377" customFormat="1" ht="14.25">
      <c r="A64" s="349">
        <v>1</v>
      </c>
      <c r="B64" s="349">
        <v>4</v>
      </c>
      <c r="C64" s="350"/>
      <c r="D64" s="350">
        <v>2187</v>
      </c>
      <c r="E64" s="348" t="s">
        <v>10</v>
      </c>
      <c r="F64" s="351">
        <v>90</v>
      </c>
      <c r="G64" s="352" t="s">
        <v>142</v>
      </c>
      <c r="H64" s="378">
        <v>7085273</v>
      </c>
      <c r="I64" s="380">
        <v>10035566</v>
      </c>
      <c r="J64" s="352" t="s">
        <v>859</v>
      </c>
      <c r="K64" s="352">
        <v>1185</v>
      </c>
      <c r="L64" s="352" t="s">
        <v>104</v>
      </c>
      <c r="M64" s="352">
        <v>0.23</v>
      </c>
      <c r="N64" s="515">
        <f t="shared" si="0"/>
        <v>1.2927272727272727</v>
      </c>
      <c r="O64" s="355">
        <v>0</v>
      </c>
      <c r="P64" s="274">
        <f t="shared" si="1"/>
        <v>1.5227272727272727</v>
      </c>
      <c r="Q64" s="356" t="e">
        <v>#N/A</v>
      </c>
      <c r="R64" s="112">
        <v>40700</v>
      </c>
      <c r="S64" s="113">
        <v>-23.23</v>
      </c>
      <c r="T64" s="112">
        <v>40700.977500000001</v>
      </c>
      <c r="U64" s="113">
        <v>-23.46</v>
      </c>
      <c r="V64" s="357" t="s">
        <v>105</v>
      </c>
      <c r="W64" s="309" t="s">
        <v>109</v>
      </c>
      <c r="X64" s="484"/>
      <c r="Y64" s="310" t="s">
        <v>303</v>
      </c>
      <c r="Z64" s="359"/>
      <c r="AA64" s="299"/>
      <c r="AB64" s="360"/>
      <c r="AC64" s="485" t="s">
        <v>176</v>
      </c>
      <c r="AD64" s="485">
        <v>10665</v>
      </c>
      <c r="AE64" s="290"/>
      <c r="AF64" s="361">
        <v>7110</v>
      </c>
      <c r="AG64" s="362">
        <v>11005460</v>
      </c>
      <c r="AH64" s="362" t="s">
        <v>179</v>
      </c>
      <c r="AI64" s="362">
        <v>11004875</v>
      </c>
      <c r="AJ64" s="362" t="s">
        <v>244</v>
      </c>
      <c r="AK64" s="362"/>
      <c r="AL64" s="362"/>
      <c r="AM64" s="360" t="s">
        <v>15</v>
      </c>
      <c r="AN64" s="363" t="e">
        <v>#DIV/0!</v>
      </c>
      <c r="AO64" s="364" t="s">
        <v>142</v>
      </c>
      <c r="AP64" s="365" t="s">
        <v>106</v>
      </c>
      <c r="AQ64" s="366">
        <v>2187</v>
      </c>
      <c r="AR64" s="367">
        <v>23</v>
      </c>
      <c r="AS64" s="368" t="s">
        <v>351</v>
      </c>
      <c r="AT64" s="369" t="e">
        <v>#N/A</v>
      </c>
      <c r="AU64" s="369">
        <v>9</v>
      </c>
      <c r="AV64" s="369">
        <v>10665</v>
      </c>
      <c r="AW64" s="369" t="s">
        <v>106</v>
      </c>
      <c r="AX64" s="370">
        <v>40696</v>
      </c>
      <c r="AY64" s="369">
        <v>6</v>
      </c>
      <c r="AZ64" s="369">
        <v>1500</v>
      </c>
      <c r="BA64" s="369">
        <v>7110</v>
      </c>
      <c r="BB64" s="371">
        <f>IFERROR(HLOOKUP(IF(IF(VLOOKUP(H64,'Prog Actual'!H:AP,35,0)="DIREC",0,IF(VLOOKUP(H64,'Prog Actual'!H:AP,35,0)="EMBOT",1,IF(VLOOKUP(H64,'Prog Actual'!H:AP,35,0)="ETIQ",2,3)))&lt;1,VLOOKUP(H64,'Prog Actual'!H:AZ,45,0),IF(VLOOKUP(H64,'Prog Actual'!H:AP,35,0)="DIREC",0,IF(VLOOKUP(H64,'Prog Actual'!H:AP,35,0)="EMBOT",1,IF(VLOOKUP(H64,'Prog Actual'!H:AP,35,0)="ETIQ",2,3)))),Base!$D$26:$L$44,VLOOKUP(CONCATENATE(AM64,IF(VLOOKUP(H64,'Prog Actual'!H:K,4,0)&lt;2999,1,IF(VLOOKUP(H64,'Prog Actual'!H:K,4,0)&lt;4999,2,3))),Base!$B$27:$C$44,2,0),0),"")</f>
        <v>5500</v>
      </c>
      <c r="BC64" s="372">
        <v>1185</v>
      </c>
      <c r="BD64" s="373" t="s">
        <v>108</v>
      </c>
      <c r="BE64" s="369">
        <v>1185</v>
      </c>
      <c r="BF64" s="370" t="s">
        <v>364</v>
      </c>
      <c r="BG64" s="369" t="s">
        <v>1624</v>
      </c>
      <c r="BH64" s="374"/>
      <c r="BI64" s="375"/>
      <c r="BJ64" s="376"/>
    </row>
    <row r="65" spans="1:62" s="377" customFormat="1" ht="17.100000000000001" customHeight="1">
      <c r="A65" s="349">
        <v>1</v>
      </c>
      <c r="B65" s="349">
        <v>2</v>
      </c>
      <c r="C65" s="350"/>
      <c r="D65" s="350">
        <v>2125</v>
      </c>
      <c r="E65" s="348">
        <v>0</v>
      </c>
      <c r="F65" s="351">
        <v>45</v>
      </c>
      <c r="G65" s="352" t="s">
        <v>142</v>
      </c>
      <c r="H65" s="378">
        <v>7085272</v>
      </c>
      <c r="I65" s="350">
        <v>10035562</v>
      </c>
      <c r="J65" s="352" t="s">
        <v>365</v>
      </c>
      <c r="K65" s="352">
        <v>735</v>
      </c>
      <c r="L65" s="352" t="s">
        <v>104</v>
      </c>
      <c r="M65" s="352">
        <v>0.23</v>
      </c>
      <c r="N65" s="515">
        <f t="shared" si="0"/>
        <v>0.80181818181818176</v>
      </c>
      <c r="O65" s="355">
        <v>0.16666666666666666</v>
      </c>
      <c r="P65" s="274">
        <f t="shared" si="1"/>
        <v>1.0318181818181817</v>
      </c>
      <c r="Q65" s="356" t="e">
        <v>#N/A</v>
      </c>
      <c r="R65" s="112">
        <v>40700</v>
      </c>
      <c r="S65" s="113">
        <v>-23.46</v>
      </c>
      <c r="T65" s="112">
        <v>40700.987083333333</v>
      </c>
      <c r="U65" s="113">
        <v>-23.69</v>
      </c>
      <c r="V65" s="357" t="s">
        <v>105</v>
      </c>
      <c r="W65" s="309" t="s">
        <v>109</v>
      </c>
      <c r="X65" s="484"/>
      <c r="Y65" s="310" t="s">
        <v>303</v>
      </c>
      <c r="Z65" s="359"/>
      <c r="AA65" s="299"/>
      <c r="AB65" s="360"/>
      <c r="AC65" s="485" t="s">
        <v>110</v>
      </c>
      <c r="AD65" s="485">
        <v>6615</v>
      </c>
      <c r="AE65" s="290"/>
      <c r="AF65" s="361">
        <v>4410</v>
      </c>
      <c r="AG65" s="362">
        <v>11005460</v>
      </c>
      <c r="AH65" s="362" t="s">
        <v>179</v>
      </c>
      <c r="AI65" s="362">
        <v>11005543</v>
      </c>
      <c r="AJ65" s="362" t="s">
        <v>116</v>
      </c>
      <c r="AK65" s="362"/>
      <c r="AL65" s="362"/>
      <c r="AM65" s="360" t="s">
        <v>15</v>
      </c>
      <c r="AN65" s="363" t="e">
        <v>#DIV/0!</v>
      </c>
      <c r="AO65" s="364" t="s">
        <v>142</v>
      </c>
      <c r="AP65" s="365" t="s">
        <v>106</v>
      </c>
      <c r="AQ65" s="366" t="s">
        <v>102</v>
      </c>
      <c r="AR65" s="367">
        <v>23</v>
      </c>
      <c r="AS65" s="368" t="s">
        <v>351</v>
      </c>
      <c r="AT65" s="369" t="e">
        <v>#N/A</v>
      </c>
      <c r="AU65" s="369">
        <v>9</v>
      </c>
      <c r="AV65" s="369">
        <v>6615</v>
      </c>
      <c r="AW65" s="369" t="s">
        <v>106</v>
      </c>
      <c r="AX65" s="370">
        <v>40696</v>
      </c>
      <c r="AY65" s="369">
        <v>6</v>
      </c>
      <c r="AZ65" s="369">
        <v>1500</v>
      </c>
      <c r="BA65" s="369">
        <v>4410</v>
      </c>
      <c r="BB65" s="371">
        <f>IFERROR(HLOOKUP(IF(IF(VLOOKUP(H65,'Prog Actual'!H:AP,35,0)="DIREC",0,IF(VLOOKUP(H65,'Prog Actual'!H:AP,35,0)="EMBOT",1,IF(VLOOKUP(H65,'Prog Actual'!H:AP,35,0)="ETIQ",2,3)))&lt;1,VLOOKUP(H65,'Prog Actual'!H:AZ,45,0),IF(VLOOKUP(H65,'Prog Actual'!H:AP,35,0)="DIREC",0,IF(VLOOKUP(H65,'Prog Actual'!H:AP,35,0)="EMBOT",1,IF(VLOOKUP(H65,'Prog Actual'!H:AP,35,0)="ETIQ",2,3)))),Base!$D$26:$L$44,VLOOKUP(CONCATENATE(AM65,IF(VLOOKUP(H65,'Prog Actual'!H:K,4,0)&lt;2999,1,IF(VLOOKUP(H65,'Prog Actual'!H:K,4,0)&lt;4999,2,3))),Base!$B$27:$C$44,2,0),0),"")</f>
        <v>5500</v>
      </c>
      <c r="BC65" s="372">
        <v>735</v>
      </c>
      <c r="BD65" s="373" t="s">
        <v>108</v>
      </c>
      <c r="BE65" s="369">
        <v>735</v>
      </c>
      <c r="BF65" s="370" t="s">
        <v>363</v>
      </c>
      <c r="BG65" s="369" t="s">
        <v>1624</v>
      </c>
      <c r="BH65" s="374"/>
      <c r="BI65" s="375"/>
      <c r="BJ65" s="376"/>
    </row>
    <row r="66" spans="1:62" s="377" customFormat="1" ht="14.25">
      <c r="A66" s="349">
        <v>1</v>
      </c>
      <c r="B66" s="349">
        <v>2</v>
      </c>
      <c r="C66" s="350"/>
      <c r="D66" s="350">
        <v>2125</v>
      </c>
      <c r="E66" s="348" t="s">
        <v>10</v>
      </c>
      <c r="F66" s="351">
        <v>45</v>
      </c>
      <c r="G66" s="352" t="s">
        <v>142</v>
      </c>
      <c r="H66" s="378">
        <v>7085203</v>
      </c>
      <c r="I66" s="350">
        <v>10035562</v>
      </c>
      <c r="J66" s="352" t="s">
        <v>365</v>
      </c>
      <c r="K66" s="352">
        <v>1605</v>
      </c>
      <c r="L66" s="352" t="s">
        <v>104</v>
      </c>
      <c r="M66" s="352">
        <v>0.23</v>
      </c>
      <c r="N66" s="515">
        <f t="shared" si="0"/>
        <v>1.750909090909091</v>
      </c>
      <c r="O66" s="355">
        <v>0</v>
      </c>
      <c r="P66" s="274">
        <f t="shared" si="1"/>
        <v>1.980909090909091</v>
      </c>
      <c r="Q66" s="356" t="e">
        <v>#N/A</v>
      </c>
      <c r="R66" s="112">
        <v>40700</v>
      </c>
      <c r="S66" s="113">
        <v>-23.69</v>
      </c>
      <c r="T66" s="112">
        <v>40700.996666666666</v>
      </c>
      <c r="U66" s="113">
        <v>-23.92</v>
      </c>
      <c r="V66" s="357" t="s">
        <v>105</v>
      </c>
      <c r="W66" s="309" t="s">
        <v>109</v>
      </c>
      <c r="X66" s="484"/>
      <c r="Y66" s="310" t="s">
        <v>303</v>
      </c>
      <c r="Z66" s="359"/>
      <c r="AA66" s="299"/>
      <c r="AB66" s="360"/>
      <c r="AC66" s="485" t="s">
        <v>110</v>
      </c>
      <c r="AD66" s="485">
        <v>14445</v>
      </c>
      <c r="AE66" s="290"/>
      <c r="AF66" s="361">
        <v>9630</v>
      </c>
      <c r="AG66" s="362">
        <v>11005460</v>
      </c>
      <c r="AH66" s="362" t="s">
        <v>179</v>
      </c>
      <c r="AI66" s="362">
        <v>11005543</v>
      </c>
      <c r="AJ66" s="362" t="s">
        <v>116</v>
      </c>
      <c r="AK66" s="362"/>
      <c r="AL66" s="362"/>
      <c r="AM66" s="360" t="s">
        <v>15</v>
      </c>
      <c r="AN66" s="363" t="e">
        <v>#DIV/0!</v>
      </c>
      <c r="AO66" s="364" t="s">
        <v>142</v>
      </c>
      <c r="AP66" s="365" t="s">
        <v>106</v>
      </c>
      <c r="AQ66" s="366" t="s">
        <v>102</v>
      </c>
      <c r="AR66" s="367">
        <v>23</v>
      </c>
      <c r="AS66" s="368" t="s">
        <v>890</v>
      </c>
      <c r="AT66" s="369" t="e">
        <v>#N/A</v>
      </c>
      <c r="AU66" s="369">
        <v>9</v>
      </c>
      <c r="AV66" s="369">
        <v>14445</v>
      </c>
      <c r="AW66" s="369" t="s">
        <v>106</v>
      </c>
      <c r="AX66" s="370">
        <v>40696</v>
      </c>
      <c r="AY66" s="369">
        <v>6</v>
      </c>
      <c r="AZ66" s="369">
        <v>1500</v>
      </c>
      <c r="BA66" s="369">
        <v>9630</v>
      </c>
      <c r="BB66" s="371">
        <f>IFERROR(HLOOKUP(IF(IF(VLOOKUP(H66,'Prog Actual'!H:AP,35,0)="DIREC",0,IF(VLOOKUP(H66,'Prog Actual'!H:AP,35,0)="EMBOT",1,IF(VLOOKUP(H66,'Prog Actual'!H:AP,35,0)="ETIQ",2,3)))&lt;1,VLOOKUP(H66,'Prog Actual'!H:AZ,45,0),IF(VLOOKUP(H66,'Prog Actual'!H:AP,35,0)="DIREC",0,IF(VLOOKUP(H66,'Prog Actual'!H:AP,35,0)="EMBOT",1,IF(VLOOKUP(H66,'Prog Actual'!H:AP,35,0)="ETIQ",2,3)))),Base!$D$26:$L$44,VLOOKUP(CONCATENATE(AM66,IF(VLOOKUP(H66,'Prog Actual'!H:K,4,0)&lt;2999,1,IF(VLOOKUP(H66,'Prog Actual'!H:K,4,0)&lt;4999,2,3))),Base!$B$27:$C$44,2,0),0),"")</f>
        <v>5500</v>
      </c>
      <c r="BC66" s="372">
        <v>1605</v>
      </c>
      <c r="BD66" s="373" t="s">
        <v>108</v>
      </c>
      <c r="BE66" s="369">
        <v>1605</v>
      </c>
      <c r="BF66" s="370" t="s">
        <v>179</v>
      </c>
      <c r="BG66" s="369" t="s">
        <v>1624</v>
      </c>
      <c r="BH66" s="374"/>
      <c r="BI66" s="375"/>
      <c r="BJ66" s="376"/>
    </row>
    <row r="67" spans="1:62" s="377" customFormat="1" ht="14.25">
      <c r="A67" s="349">
        <v>1</v>
      </c>
      <c r="B67" s="349">
        <v>2</v>
      </c>
      <c r="C67" s="350"/>
      <c r="D67" s="350">
        <v>2125</v>
      </c>
      <c r="E67" s="348" t="s">
        <v>10</v>
      </c>
      <c r="F67" s="351">
        <v>45</v>
      </c>
      <c r="G67" s="352" t="s">
        <v>142</v>
      </c>
      <c r="H67" s="378">
        <v>1273106</v>
      </c>
      <c r="I67" s="350">
        <v>10040606</v>
      </c>
      <c r="J67" s="352" t="s">
        <v>935</v>
      </c>
      <c r="K67" s="352">
        <v>1087</v>
      </c>
      <c r="L67" s="352" t="s">
        <v>104</v>
      </c>
      <c r="M67" s="352">
        <v>0.23</v>
      </c>
      <c r="N67" s="515">
        <f t="shared" si="0"/>
        <v>1.1858181818181819</v>
      </c>
      <c r="O67" s="355">
        <v>0</v>
      </c>
      <c r="P67" s="274">
        <f t="shared" si="1"/>
        <v>1.4158181818181819</v>
      </c>
      <c r="Q67" s="356" t="e">
        <v>#N/A</v>
      </c>
      <c r="R67" s="112">
        <v>40700</v>
      </c>
      <c r="S67" s="113">
        <v>-23.92</v>
      </c>
      <c r="T67" s="112">
        <v>40701.006249999999</v>
      </c>
      <c r="U67" s="113">
        <v>-0.15</v>
      </c>
      <c r="V67" s="357" t="s">
        <v>105</v>
      </c>
      <c r="W67" s="309" t="s">
        <v>109</v>
      </c>
      <c r="X67" s="484"/>
      <c r="Y67" s="310" t="s">
        <v>303</v>
      </c>
      <c r="Z67" s="359"/>
      <c r="AA67" s="299"/>
      <c r="AB67" s="360"/>
      <c r="AC67" s="485" t="s">
        <v>110</v>
      </c>
      <c r="AD67" s="485">
        <v>9783</v>
      </c>
      <c r="AE67" s="290"/>
      <c r="AF67" s="361">
        <v>6522</v>
      </c>
      <c r="AG67" s="362">
        <v>11005460</v>
      </c>
      <c r="AH67" s="362" t="s">
        <v>179</v>
      </c>
      <c r="AI67" s="362">
        <v>11005543</v>
      </c>
      <c r="AJ67" s="362" t="s">
        <v>116</v>
      </c>
      <c r="AK67" s="362"/>
      <c r="AL67" s="362"/>
      <c r="AM67" s="360" t="s">
        <v>15</v>
      </c>
      <c r="AN67" s="363" t="e">
        <v>#DIV/0!</v>
      </c>
      <c r="AO67" s="364" t="s">
        <v>142</v>
      </c>
      <c r="AP67" s="365" t="s">
        <v>106</v>
      </c>
      <c r="AQ67" s="366">
        <v>2125</v>
      </c>
      <c r="AR67" s="367">
        <v>23</v>
      </c>
      <c r="AS67" s="368" t="s">
        <v>890</v>
      </c>
      <c r="AT67" s="369" t="e">
        <v>#N/A</v>
      </c>
      <c r="AU67" s="369">
        <v>9</v>
      </c>
      <c r="AV67" s="369">
        <v>9783</v>
      </c>
      <c r="AW67" s="369" t="s">
        <v>106</v>
      </c>
      <c r="AX67" s="370">
        <v>40696</v>
      </c>
      <c r="AY67" s="369">
        <v>6</v>
      </c>
      <c r="AZ67" s="369">
        <v>1500</v>
      </c>
      <c r="BA67" s="369">
        <v>6522</v>
      </c>
      <c r="BB67" s="371">
        <f>IFERROR(HLOOKUP(IF(IF(VLOOKUP(H67,'Prog Actual'!H:AP,35,0)="DIREC",0,IF(VLOOKUP(H67,'Prog Actual'!H:AP,35,0)="EMBOT",1,IF(VLOOKUP(H67,'Prog Actual'!H:AP,35,0)="ETIQ",2,3)))&lt;1,VLOOKUP(H67,'Prog Actual'!H:AZ,45,0),IF(VLOOKUP(H67,'Prog Actual'!H:AP,35,0)="DIREC",0,IF(VLOOKUP(H67,'Prog Actual'!H:AP,35,0)="EMBOT",1,IF(VLOOKUP(H67,'Prog Actual'!H:AP,35,0)="ETIQ",2,3)))),Base!$D$26:$L$44,VLOOKUP(CONCATENATE(AM67,IF(VLOOKUP(H67,'Prog Actual'!H:K,4,0)&lt;2999,1,IF(VLOOKUP(H67,'Prog Actual'!H:K,4,0)&lt;4999,2,3))),Base!$B$27:$C$44,2,0),0),"")</f>
        <v>5500</v>
      </c>
      <c r="BC67" s="372">
        <v>1087</v>
      </c>
      <c r="BD67" s="373" t="s">
        <v>108</v>
      </c>
      <c r="BE67" s="369">
        <v>1087</v>
      </c>
      <c r="BF67" s="370" t="s">
        <v>179</v>
      </c>
      <c r="BG67" s="369" t="s">
        <v>1624</v>
      </c>
      <c r="BH67" s="374"/>
      <c r="BI67" s="375"/>
      <c r="BJ67" s="376"/>
    </row>
    <row r="68" spans="1:62" s="377" customFormat="1" ht="14.25">
      <c r="A68" s="349">
        <v>1</v>
      </c>
      <c r="B68" s="349">
        <v>1</v>
      </c>
      <c r="C68" s="350"/>
      <c r="D68" s="350">
        <v>2135</v>
      </c>
      <c r="E68" s="348">
        <v>0</v>
      </c>
      <c r="F68" s="351">
        <v>136</v>
      </c>
      <c r="G68" s="352" t="s">
        <v>142</v>
      </c>
      <c r="H68" s="378">
        <v>7085246</v>
      </c>
      <c r="I68" s="350">
        <v>10048971</v>
      </c>
      <c r="J68" s="352" t="s">
        <v>936</v>
      </c>
      <c r="K68" s="352">
        <v>2945</v>
      </c>
      <c r="L68" s="352" t="s">
        <v>104</v>
      </c>
      <c r="M68" s="352">
        <v>0.23</v>
      </c>
      <c r="N68" s="515">
        <f t="shared" ref="N68:N131" si="2">IF(D68="I&amp;D",2,IF(D68="MTCN",5,(K68*AY68)/BB68))</f>
        <v>3.2127272727272729</v>
      </c>
      <c r="O68" s="355">
        <v>0.16666666666666666</v>
      </c>
      <c r="P68" s="274">
        <f t="shared" ref="P68:P131" si="3">IF(O68&gt;0.5,O68,N68+M68)</f>
        <v>3.4427272727272729</v>
      </c>
      <c r="Q68" s="356">
        <v>2</v>
      </c>
      <c r="R68" s="112">
        <v>40701</v>
      </c>
      <c r="S68" s="113">
        <v>-0.15</v>
      </c>
      <c r="T68" s="112">
        <v>40701.149696969696</v>
      </c>
      <c r="U68" s="113">
        <v>-3.59</v>
      </c>
      <c r="V68" s="357" t="s">
        <v>105</v>
      </c>
      <c r="W68" s="309" t="s">
        <v>109</v>
      </c>
      <c r="X68" s="484">
        <v>40703</v>
      </c>
      <c r="Y68" s="310" t="s">
        <v>303</v>
      </c>
      <c r="Z68" s="359"/>
      <c r="AA68" s="299"/>
      <c r="AB68" s="360"/>
      <c r="AC68" s="485" t="s">
        <v>117</v>
      </c>
      <c r="AD68" s="485">
        <v>13252.5</v>
      </c>
      <c r="AE68" s="290"/>
      <c r="AF68" s="361">
        <v>17670</v>
      </c>
      <c r="AG68" s="362">
        <v>11007038</v>
      </c>
      <c r="AH68" s="362" t="s">
        <v>115</v>
      </c>
      <c r="AI68" s="362">
        <v>11006932</v>
      </c>
      <c r="AJ68" s="362" t="s">
        <v>175</v>
      </c>
      <c r="AK68" s="362"/>
      <c r="AL68" s="362"/>
      <c r="AM68" s="360" t="s">
        <v>15</v>
      </c>
      <c r="AN68" s="363">
        <v>5500.0000000000045</v>
      </c>
      <c r="AO68" s="364" t="s">
        <v>142</v>
      </c>
      <c r="AP68" s="365" t="s">
        <v>106</v>
      </c>
      <c r="AQ68" s="366">
        <v>2135</v>
      </c>
      <c r="AR68" s="367">
        <v>23</v>
      </c>
      <c r="AS68" s="368" t="s">
        <v>890</v>
      </c>
      <c r="AT68" s="369" t="s">
        <v>113</v>
      </c>
      <c r="AU68" s="369">
        <v>4.5</v>
      </c>
      <c r="AV68" s="369">
        <v>13252.5</v>
      </c>
      <c r="AW68" s="369" t="s">
        <v>106</v>
      </c>
      <c r="AX68" s="370">
        <v>40696</v>
      </c>
      <c r="AY68" s="369">
        <v>6</v>
      </c>
      <c r="AZ68" s="369">
        <v>750</v>
      </c>
      <c r="BA68" s="369">
        <v>17670</v>
      </c>
      <c r="BB68" s="371">
        <f>IFERROR(HLOOKUP(IF(IF(VLOOKUP(H68,'Prog Actual'!H:AP,35,0)="DIREC",0,IF(VLOOKUP(H68,'Prog Actual'!H:AP,35,0)="EMBOT",1,IF(VLOOKUP(H68,'Prog Actual'!H:AP,35,0)="ETIQ",2,3)))&lt;1,VLOOKUP(H68,'Prog Actual'!H:AZ,45,0),IF(VLOOKUP(H68,'Prog Actual'!H:AP,35,0)="DIREC",0,IF(VLOOKUP(H68,'Prog Actual'!H:AP,35,0)="EMBOT",1,IF(VLOOKUP(H68,'Prog Actual'!H:AP,35,0)="ETIQ",2,3)))),Base!$D$26:$L$44,VLOOKUP(CONCATENATE(AM68,IF(VLOOKUP(H68,'Prog Actual'!H:K,4,0)&lt;2999,1,IF(VLOOKUP(H68,'Prog Actual'!H:K,4,0)&lt;4999,2,3))),Base!$B$27:$C$44,2,0),0),"")</f>
        <v>5500</v>
      </c>
      <c r="BC68" s="372">
        <v>1472.5</v>
      </c>
      <c r="BD68" s="373" t="s">
        <v>108</v>
      </c>
      <c r="BE68" s="369">
        <v>2945</v>
      </c>
      <c r="BF68" s="370" t="s">
        <v>115</v>
      </c>
      <c r="BG68" s="369" t="s">
        <v>1624</v>
      </c>
      <c r="BH68" s="374"/>
      <c r="BI68" s="375"/>
      <c r="BJ68" s="376"/>
    </row>
    <row r="69" spans="1:62" s="195" customFormat="1" ht="14.25">
      <c r="A69" s="43">
        <v>0</v>
      </c>
      <c r="B69" s="43">
        <v>0</v>
      </c>
      <c r="C69" s="79"/>
      <c r="D69" s="103" t="s">
        <v>38</v>
      </c>
      <c r="E69" s="348" t="s">
        <v>10</v>
      </c>
      <c r="F69" s="33" t="e">
        <v>#N/A</v>
      </c>
      <c r="G69" s="127"/>
      <c r="H69" s="128"/>
      <c r="I69" s="79"/>
      <c r="J69" s="259" t="s">
        <v>937</v>
      </c>
      <c r="K69" s="127"/>
      <c r="L69" s="127"/>
      <c r="M69" s="296"/>
      <c r="N69" s="515">
        <f t="shared" si="2"/>
        <v>5</v>
      </c>
      <c r="O69" s="298"/>
      <c r="P69" s="274">
        <f t="shared" si="3"/>
        <v>5</v>
      </c>
      <c r="Q69" s="288"/>
      <c r="R69" s="110">
        <v>40701</v>
      </c>
      <c r="S69" s="111">
        <v>-8</v>
      </c>
      <c r="T69" s="112">
        <v>40701.541666666664</v>
      </c>
      <c r="U69" s="113">
        <v>-13</v>
      </c>
      <c r="V69" s="130"/>
      <c r="W69" s="115"/>
      <c r="X69" s="489">
        <v>40701</v>
      </c>
      <c r="Y69" s="358" t="s">
        <v>171</v>
      </c>
      <c r="Z69" s="116"/>
      <c r="AA69" s="299"/>
      <c r="AB69" s="118"/>
      <c r="AC69" s="289"/>
      <c r="AD69" s="289"/>
      <c r="AE69" s="290"/>
      <c r="AF69" s="31">
        <v>0</v>
      </c>
      <c r="AG69" s="119"/>
      <c r="AH69" s="119"/>
      <c r="AI69" s="119"/>
      <c r="AJ69" s="119"/>
      <c r="AK69" s="119"/>
      <c r="AL69" s="119"/>
      <c r="AM69" s="317" t="s">
        <v>15</v>
      </c>
      <c r="AN69" s="120">
        <v>0</v>
      </c>
      <c r="AO69" s="121"/>
      <c r="AP69" s="122">
        <v>0</v>
      </c>
      <c r="AQ69" s="292" t="s">
        <v>38</v>
      </c>
      <c r="AR69" s="293">
        <v>23</v>
      </c>
      <c r="AS69" s="311" t="s">
        <v>890</v>
      </c>
      <c r="AT69" s="294" t="s">
        <v>132</v>
      </c>
      <c r="AU69" s="131"/>
      <c r="AV69" s="131"/>
      <c r="AW69" s="131"/>
      <c r="AX69" s="183"/>
      <c r="AY69" s="131"/>
      <c r="AZ69" s="131"/>
      <c r="BA69" s="131"/>
      <c r="BB69" s="371" t="str">
        <f>IFERROR(HLOOKUP(IF(IF(VLOOKUP(H69,'Prog Actual'!H:AP,35,0)="DIREC",0,IF(VLOOKUP(H69,'Prog Actual'!H:AP,35,0)="EMBOT",1,IF(VLOOKUP(H69,'Prog Actual'!H:AP,35,0)="ETIQ",2,3)))&lt;1,VLOOKUP(H69,'Prog Actual'!H:AZ,45,0),IF(VLOOKUP(H69,'Prog Actual'!H:AP,35,0)="DIREC",0,IF(VLOOKUP(H69,'Prog Actual'!H:AP,35,0)="EMBOT",1,IF(VLOOKUP(H69,'Prog Actual'!H:AP,35,0)="ETIQ",2,3)))),Base!$D$26:$L$44,VLOOKUP(CONCATENATE(AM69,IF(VLOOKUP(H69,'Prog Actual'!H:K,4,0)&lt;2999,1,IF(VLOOKUP(H69,'Prog Actual'!H:K,4,0)&lt;4999,2,3))),Base!$B$27:$C$44,2,0),0),"")</f>
        <v/>
      </c>
      <c r="BC69" s="300">
        <v>0</v>
      </c>
      <c r="BD69" s="124"/>
      <c r="BE69" s="131">
        <v>0</v>
      </c>
      <c r="BF69" s="183"/>
      <c r="BG69" s="131" t="s">
        <v>102</v>
      </c>
      <c r="BH69" s="210"/>
      <c r="BI69" s="211"/>
      <c r="BJ69" s="212"/>
    </row>
    <row r="70" spans="1:62" s="195" customFormat="1" ht="14.25">
      <c r="A70" s="43">
        <v>0</v>
      </c>
      <c r="B70" s="43">
        <v>0</v>
      </c>
      <c r="C70" s="79"/>
      <c r="D70" s="79" t="s">
        <v>39</v>
      </c>
      <c r="E70" s="348" t="s">
        <v>10</v>
      </c>
      <c r="F70" s="33" t="e">
        <v>#N/A</v>
      </c>
      <c r="G70" s="127"/>
      <c r="H70" s="128"/>
      <c r="I70" s="79"/>
      <c r="J70" s="259" t="s">
        <v>258</v>
      </c>
      <c r="K70" s="127"/>
      <c r="L70" s="127"/>
      <c r="M70" s="296"/>
      <c r="N70" s="515">
        <f t="shared" si="2"/>
        <v>2</v>
      </c>
      <c r="O70" s="298">
        <v>0</v>
      </c>
      <c r="P70" s="274">
        <f t="shared" si="3"/>
        <v>2</v>
      </c>
      <c r="Q70" s="288"/>
      <c r="R70" s="112">
        <v>40701</v>
      </c>
      <c r="S70" s="113">
        <v>-13</v>
      </c>
      <c r="T70" s="112">
        <v>40701.625</v>
      </c>
      <c r="U70" s="113">
        <v>-15</v>
      </c>
      <c r="V70" s="130"/>
      <c r="W70" s="115"/>
      <c r="X70" s="488"/>
      <c r="Y70" s="358" t="s">
        <v>259</v>
      </c>
      <c r="Z70" s="116"/>
      <c r="AA70" s="299"/>
      <c r="AB70" s="118"/>
      <c r="AC70" s="289"/>
      <c r="AD70" s="289"/>
      <c r="AE70" s="290"/>
      <c r="AF70" s="31">
        <v>0</v>
      </c>
      <c r="AG70" s="119"/>
      <c r="AH70" s="119"/>
      <c r="AI70" s="119"/>
      <c r="AJ70" s="119"/>
      <c r="AK70" s="119"/>
      <c r="AL70" s="119"/>
      <c r="AM70" s="317" t="s">
        <v>15</v>
      </c>
      <c r="AN70" s="120"/>
      <c r="AO70" s="121"/>
      <c r="AP70" s="122">
        <v>0</v>
      </c>
      <c r="AQ70" s="292" t="s">
        <v>39</v>
      </c>
      <c r="AR70" s="293">
        <v>23</v>
      </c>
      <c r="AS70" s="311" t="s">
        <v>890</v>
      </c>
      <c r="AT70" s="294" t="s">
        <v>260</v>
      </c>
      <c r="AU70" s="131"/>
      <c r="AV70" s="131"/>
      <c r="AW70" s="131"/>
      <c r="AX70" s="183"/>
      <c r="AY70" s="131"/>
      <c r="AZ70" s="131"/>
      <c r="BA70" s="131"/>
      <c r="BB70" s="371" t="str">
        <f>IFERROR(HLOOKUP(IF(IF(VLOOKUP(H70,'Prog Actual'!H:AP,35,0)="DIREC",0,IF(VLOOKUP(H70,'Prog Actual'!H:AP,35,0)="EMBOT",1,IF(VLOOKUP(H70,'Prog Actual'!H:AP,35,0)="ETIQ",2,3)))&lt;1,VLOOKUP(H70,'Prog Actual'!H:AZ,45,0),IF(VLOOKUP(H70,'Prog Actual'!H:AP,35,0)="DIREC",0,IF(VLOOKUP(H70,'Prog Actual'!H:AP,35,0)="EMBOT",1,IF(VLOOKUP(H70,'Prog Actual'!H:AP,35,0)="ETIQ",2,3)))),Base!$D$26:$L$44,VLOOKUP(CONCATENATE(AM70,IF(VLOOKUP(H70,'Prog Actual'!H:K,4,0)&lt;2999,1,IF(VLOOKUP(H70,'Prog Actual'!H:K,4,0)&lt;4999,2,3))),Base!$B$27:$C$44,2,0),0),"")</f>
        <v/>
      </c>
      <c r="BC70" s="300">
        <v>0</v>
      </c>
      <c r="BD70" s="124"/>
      <c r="BE70" s="131">
        <v>0</v>
      </c>
      <c r="BF70" s="183"/>
      <c r="BG70" s="131" t="s">
        <v>102</v>
      </c>
      <c r="BH70" s="210"/>
      <c r="BI70" s="211"/>
      <c r="BJ70" s="212"/>
    </row>
    <row r="71" spans="1:62" s="195" customFormat="1" ht="17.100000000000001" customHeight="1">
      <c r="A71" s="302">
        <v>1</v>
      </c>
      <c r="B71" s="302">
        <v>3</v>
      </c>
      <c r="C71" s="79"/>
      <c r="D71" s="303">
        <v>1210</v>
      </c>
      <c r="E71" s="348">
        <v>0</v>
      </c>
      <c r="F71" s="33">
        <v>309</v>
      </c>
      <c r="G71" s="304" t="s">
        <v>182</v>
      </c>
      <c r="H71" s="312">
        <v>7085017</v>
      </c>
      <c r="I71" s="303">
        <v>10050674</v>
      </c>
      <c r="J71" s="304" t="s">
        <v>240</v>
      </c>
      <c r="K71" s="304">
        <v>37</v>
      </c>
      <c r="L71" s="304" t="s">
        <v>104</v>
      </c>
      <c r="M71" s="296">
        <v>0.23</v>
      </c>
      <c r="N71" s="515">
        <f t="shared" si="2"/>
        <v>8.8800000000000004E-2</v>
      </c>
      <c r="O71" s="298">
        <v>0</v>
      </c>
      <c r="P71" s="274">
        <f t="shared" si="3"/>
        <v>0.31880000000000003</v>
      </c>
      <c r="Q71" s="306">
        <v>3</v>
      </c>
      <c r="R71" s="112">
        <v>40701</v>
      </c>
      <c r="S71" s="113">
        <v>-15</v>
      </c>
      <c r="T71" s="112">
        <v>40701.638694444446</v>
      </c>
      <c r="U71" s="113">
        <v>-15.33</v>
      </c>
      <c r="V71" s="307" t="s">
        <v>105</v>
      </c>
      <c r="W71" s="115"/>
      <c r="X71" s="490">
        <v>40704</v>
      </c>
      <c r="Y71" s="138" t="s">
        <v>185</v>
      </c>
      <c r="Z71" s="116"/>
      <c r="AA71" s="299"/>
      <c r="AB71" s="118"/>
      <c r="AC71" s="289"/>
      <c r="AD71" s="289"/>
      <c r="AE71" s="290"/>
      <c r="AF71" s="31">
        <v>444</v>
      </c>
      <c r="AG71" s="119"/>
      <c r="AH71" s="119"/>
      <c r="AI71" s="119"/>
      <c r="AJ71" s="119"/>
      <c r="AK71" s="119">
        <v>11007435</v>
      </c>
      <c r="AL71" s="119" t="s">
        <v>140</v>
      </c>
      <c r="AM71" s="317" t="s">
        <v>15</v>
      </c>
      <c r="AN71" s="120">
        <v>4499.9999999999945</v>
      </c>
      <c r="AO71" s="121" t="s">
        <v>142</v>
      </c>
      <c r="AP71" s="122" t="s">
        <v>183</v>
      </c>
      <c r="AQ71" s="292">
        <v>1210</v>
      </c>
      <c r="AR71" s="293">
        <v>23</v>
      </c>
      <c r="AS71" s="123" t="s">
        <v>305</v>
      </c>
      <c r="AT71" s="294" t="s">
        <v>107</v>
      </c>
      <c r="AU71" s="131">
        <v>9</v>
      </c>
      <c r="AV71" s="131">
        <v>333</v>
      </c>
      <c r="AW71" s="131" t="s">
        <v>183</v>
      </c>
      <c r="AX71" s="183"/>
      <c r="AY71" s="131">
        <v>12</v>
      </c>
      <c r="AZ71" s="131">
        <v>750</v>
      </c>
      <c r="BA71" s="131">
        <v>444</v>
      </c>
      <c r="BB71" s="371">
        <f>IFERROR(HLOOKUP(IF(IF(VLOOKUP(H71,'Prog Actual'!H:AP,35,0)="DIREC",0,IF(VLOOKUP(H71,'Prog Actual'!H:AP,35,0)="EMBOT",1,IF(VLOOKUP(H71,'Prog Actual'!H:AP,35,0)="ETIQ",2,3)))&lt;1,VLOOKUP(H71,'Prog Actual'!H:AZ,45,0),IF(VLOOKUP(H71,'Prog Actual'!H:AP,35,0)="DIREC",0,IF(VLOOKUP(H71,'Prog Actual'!H:AP,35,0)="EMBOT",1,IF(VLOOKUP(H71,'Prog Actual'!H:AP,35,0)="ETIQ",2,3)))),Base!$D$26:$L$44,VLOOKUP(CONCATENATE(AM71,IF(VLOOKUP(H71,'Prog Actual'!H:K,4,0)&lt;2999,1,IF(VLOOKUP(H71,'Prog Actual'!H:K,4,0)&lt;4999,2,3))),Base!$B$27:$C$44,2,0),0),"")</f>
        <v>5000</v>
      </c>
      <c r="BC71" s="300">
        <v>37</v>
      </c>
      <c r="BD71" s="124" t="s">
        <v>108</v>
      </c>
      <c r="BE71" s="131">
        <v>37</v>
      </c>
      <c r="BF71" s="183"/>
      <c r="BG71" s="131" t="s">
        <v>1624</v>
      </c>
      <c r="BH71" s="210"/>
      <c r="BI71" s="211"/>
      <c r="BJ71" s="212"/>
    </row>
    <row r="72" spans="1:62" s="195" customFormat="1" ht="14.25">
      <c r="A72" s="302">
        <v>1</v>
      </c>
      <c r="B72" s="302">
        <v>1</v>
      </c>
      <c r="C72" s="79"/>
      <c r="D72" s="303">
        <v>1210</v>
      </c>
      <c r="E72" s="348">
        <v>0</v>
      </c>
      <c r="F72" s="33">
        <v>309</v>
      </c>
      <c r="G72" s="304" t="s">
        <v>142</v>
      </c>
      <c r="H72" s="305">
        <v>7085408</v>
      </c>
      <c r="I72" s="303">
        <v>10054033</v>
      </c>
      <c r="J72" s="304" t="s">
        <v>358</v>
      </c>
      <c r="K72" s="304">
        <v>294</v>
      </c>
      <c r="L72" s="304" t="s">
        <v>104</v>
      </c>
      <c r="M72" s="296">
        <v>0.23</v>
      </c>
      <c r="N72" s="515">
        <f t="shared" si="2"/>
        <v>0.6414545454545455</v>
      </c>
      <c r="O72" s="298">
        <v>0.16666666666666666</v>
      </c>
      <c r="P72" s="274">
        <f t="shared" si="3"/>
        <v>0.87145454545454548</v>
      </c>
      <c r="Q72" s="306">
        <v>38</v>
      </c>
      <c r="R72" s="112">
        <v>40701</v>
      </c>
      <c r="S72" s="113">
        <v>-15.33</v>
      </c>
      <c r="T72" s="112">
        <v>40701.67506060606</v>
      </c>
      <c r="U72" s="113">
        <v>-16.2</v>
      </c>
      <c r="V72" s="307" t="s">
        <v>105</v>
      </c>
      <c r="W72" s="309" t="s">
        <v>109</v>
      </c>
      <c r="X72" s="490">
        <v>40739</v>
      </c>
      <c r="Y72" s="310" t="s">
        <v>303</v>
      </c>
      <c r="Z72" s="116"/>
      <c r="AA72" s="299"/>
      <c r="AB72" s="118"/>
      <c r="AC72" s="289" t="s">
        <v>137</v>
      </c>
      <c r="AD72" s="289">
        <v>2646</v>
      </c>
      <c r="AE72" s="290"/>
      <c r="AF72" s="31">
        <v>3528</v>
      </c>
      <c r="AG72" s="119">
        <v>11007430</v>
      </c>
      <c r="AH72" s="119" t="s">
        <v>138</v>
      </c>
      <c r="AI72" s="119">
        <v>11007426</v>
      </c>
      <c r="AJ72" s="119" t="s">
        <v>139</v>
      </c>
      <c r="AK72" s="119">
        <v>11007435</v>
      </c>
      <c r="AL72" s="119" t="s">
        <v>140</v>
      </c>
      <c r="AM72" s="317" t="s">
        <v>15</v>
      </c>
      <c r="AN72" s="120">
        <v>5500.0000000000045</v>
      </c>
      <c r="AO72" s="121" t="s">
        <v>142</v>
      </c>
      <c r="AP72" s="122" t="s">
        <v>106</v>
      </c>
      <c r="AQ72" s="292" t="s">
        <v>102</v>
      </c>
      <c r="AR72" s="293">
        <v>23</v>
      </c>
      <c r="AS72" s="311" t="s">
        <v>890</v>
      </c>
      <c r="AT72" s="294" t="s">
        <v>107</v>
      </c>
      <c r="AU72" s="131">
        <v>9</v>
      </c>
      <c r="AV72" s="131">
        <v>2646</v>
      </c>
      <c r="AW72" s="131" t="s">
        <v>106</v>
      </c>
      <c r="AX72" s="183">
        <v>40696</v>
      </c>
      <c r="AY72" s="131">
        <v>12</v>
      </c>
      <c r="AZ72" s="131">
        <v>750</v>
      </c>
      <c r="BA72" s="131">
        <v>3528</v>
      </c>
      <c r="BB72" s="371">
        <f>IFERROR(HLOOKUP(IF(IF(VLOOKUP(H72,'Prog Actual'!H:AP,35,0)="DIREC",0,IF(VLOOKUP(H72,'Prog Actual'!H:AP,35,0)="EMBOT",1,IF(VLOOKUP(H72,'Prog Actual'!H:AP,35,0)="ETIQ",2,3)))&lt;1,VLOOKUP(H72,'Prog Actual'!H:AZ,45,0),IF(VLOOKUP(H72,'Prog Actual'!H:AP,35,0)="DIREC",0,IF(VLOOKUP(H72,'Prog Actual'!H:AP,35,0)="EMBOT",1,IF(VLOOKUP(H72,'Prog Actual'!H:AP,35,0)="ETIQ",2,3)))),Base!$D$26:$L$44,VLOOKUP(CONCATENATE(AM72,IF(VLOOKUP(H72,'Prog Actual'!H:K,4,0)&lt;2999,1,IF(VLOOKUP(H72,'Prog Actual'!H:K,4,0)&lt;4999,2,3))),Base!$B$27:$C$44,2,0),0),"")</f>
        <v>5500</v>
      </c>
      <c r="BC72" s="300">
        <v>294</v>
      </c>
      <c r="BD72" s="124" t="s">
        <v>108</v>
      </c>
      <c r="BE72" s="131">
        <v>294</v>
      </c>
      <c r="BF72" s="183" t="s">
        <v>938</v>
      </c>
      <c r="BG72" s="131" t="s">
        <v>1624</v>
      </c>
      <c r="BH72" s="210"/>
      <c r="BI72" s="211"/>
      <c r="BJ72" s="212"/>
    </row>
    <row r="73" spans="1:62" s="195" customFormat="1" ht="14.25">
      <c r="A73" s="302">
        <v>1</v>
      </c>
      <c r="B73" s="302">
        <v>1</v>
      </c>
      <c r="C73" s="79"/>
      <c r="D73" s="303">
        <v>1210</v>
      </c>
      <c r="E73" s="348" t="s">
        <v>10</v>
      </c>
      <c r="F73" s="33">
        <v>309</v>
      </c>
      <c r="G73" s="304" t="s">
        <v>142</v>
      </c>
      <c r="H73" s="305">
        <v>7085404</v>
      </c>
      <c r="I73" s="303">
        <v>10019907</v>
      </c>
      <c r="J73" s="304" t="s">
        <v>187</v>
      </c>
      <c r="K73" s="304">
        <v>241</v>
      </c>
      <c r="L73" s="304" t="s">
        <v>104</v>
      </c>
      <c r="M73" s="296">
        <v>0.23</v>
      </c>
      <c r="N73" s="515">
        <f t="shared" si="2"/>
        <v>0.26290909090909093</v>
      </c>
      <c r="O73" s="298">
        <v>0</v>
      </c>
      <c r="P73" s="274">
        <f t="shared" si="3"/>
        <v>0.49290909090909096</v>
      </c>
      <c r="Q73" s="306">
        <v>3</v>
      </c>
      <c r="R73" s="112">
        <v>40701</v>
      </c>
      <c r="S73" s="113">
        <v>-16.2</v>
      </c>
      <c r="T73" s="112">
        <v>40701.69553787879</v>
      </c>
      <c r="U73" s="113">
        <v>-16.690000000000001</v>
      </c>
      <c r="V73" s="307" t="s">
        <v>105</v>
      </c>
      <c r="W73" s="115" t="s">
        <v>109</v>
      </c>
      <c r="X73" s="490">
        <v>40704</v>
      </c>
      <c r="Y73" s="310" t="s">
        <v>303</v>
      </c>
      <c r="Z73" s="116"/>
      <c r="AA73" s="299"/>
      <c r="AB73" s="118"/>
      <c r="AC73" s="289" t="s">
        <v>137</v>
      </c>
      <c r="AD73" s="289">
        <v>1585.5840000000001</v>
      </c>
      <c r="AE73" s="290"/>
      <c r="AF73" s="31">
        <v>1446</v>
      </c>
      <c r="AG73" s="119">
        <v>11001215</v>
      </c>
      <c r="AH73" s="119" t="s">
        <v>188</v>
      </c>
      <c r="AI73" s="119">
        <v>11002778</v>
      </c>
      <c r="AJ73" s="119" t="s">
        <v>189</v>
      </c>
      <c r="AK73" s="119">
        <v>11004453</v>
      </c>
      <c r="AL73" s="119" t="s">
        <v>190</v>
      </c>
      <c r="AM73" s="317" t="s">
        <v>15</v>
      </c>
      <c r="AN73" s="120">
        <v>5500.0000000000045</v>
      </c>
      <c r="AO73" s="121" t="s">
        <v>142</v>
      </c>
      <c r="AP73" s="122" t="s">
        <v>106</v>
      </c>
      <c r="AQ73" s="292" t="s">
        <v>102</v>
      </c>
      <c r="AR73" s="293">
        <v>23</v>
      </c>
      <c r="AS73" s="311" t="s">
        <v>890</v>
      </c>
      <c r="AT73" s="294" t="s">
        <v>107</v>
      </c>
      <c r="AU73" s="131">
        <v>9</v>
      </c>
      <c r="AV73" s="131">
        <v>2169</v>
      </c>
      <c r="AW73" s="131" t="s">
        <v>106</v>
      </c>
      <c r="AX73" s="183">
        <v>40696</v>
      </c>
      <c r="AY73" s="131">
        <v>6</v>
      </c>
      <c r="AZ73" s="131">
        <v>1500</v>
      </c>
      <c r="BA73" s="131">
        <v>1446</v>
      </c>
      <c r="BB73" s="371">
        <f>IFERROR(HLOOKUP(IF(IF(VLOOKUP(H73,'Prog Actual'!H:AP,35,0)="DIREC",0,IF(VLOOKUP(H73,'Prog Actual'!H:AP,35,0)="EMBOT",1,IF(VLOOKUP(H73,'Prog Actual'!H:AP,35,0)="ETIQ",2,3)))&lt;1,VLOOKUP(H73,'Prog Actual'!H:AZ,45,0),IF(VLOOKUP(H73,'Prog Actual'!H:AP,35,0)="DIREC",0,IF(VLOOKUP(H73,'Prog Actual'!H:AP,35,0)="EMBOT",1,IF(VLOOKUP(H73,'Prog Actual'!H:AP,35,0)="ETIQ",2,3)))),Base!$D$26:$L$44,VLOOKUP(CONCATENATE(AM73,IF(VLOOKUP(H73,'Prog Actual'!H:K,4,0)&lt;2999,1,IF(VLOOKUP(H73,'Prog Actual'!H:K,4,0)&lt;4999,2,3))),Base!$B$27:$C$44,2,0),0),"")</f>
        <v>5500</v>
      </c>
      <c r="BC73" s="300">
        <v>241</v>
      </c>
      <c r="BD73" s="124" t="s">
        <v>108</v>
      </c>
      <c r="BE73" s="131">
        <v>241</v>
      </c>
      <c r="BF73" s="183" t="s">
        <v>939</v>
      </c>
      <c r="BG73" s="131" t="s">
        <v>1624</v>
      </c>
      <c r="BH73" s="210"/>
      <c r="BI73" s="211"/>
      <c r="BJ73" s="212"/>
    </row>
    <row r="74" spans="1:62" s="195" customFormat="1" ht="14.25">
      <c r="A74" s="302">
        <v>1</v>
      </c>
      <c r="B74" s="302">
        <v>3</v>
      </c>
      <c r="C74" s="79"/>
      <c r="D74" s="303">
        <v>1210</v>
      </c>
      <c r="E74" s="348" t="s">
        <v>10</v>
      </c>
      <c r="F74" s="33">
        <v>309</v>
      </c>
      <c r="G74" s="304" t="s">
        <v>142</v>
      </c>
      <c r="H74" s="305">
        <v>7085417</v>
      </c>
      <c r="I74" s="303">
        <v>10050674</v>
      </c>
      <c r="J74" s="304" t="s">
        <v>240</v>
      </c>
      <c r="K74" s="304">
        <v>471</v>
      </c>
      <c r="L74" s="304" t="s">
        <v>104</v>
      </c>
      <c r="M74" s="296">
        <v>0.23</v>
      </c>
      <c r="N74" s="515">
        <f t="shared" si="2"/>
        <v>1.0276363636363637</v>
      </c>
      <c r="O74" s="298">
        <v>0</v>
      </c>
      <c r="P74" s="274">
        <f t="shared" si="3"/>
        <v>1.2576363636363637</v>
      </c>
      <c r="Q74" s="306">
        <v>3</v>
      </c>
      <c r="R74" s="112">
        <v>40701</v>
      </c>
      <c r="S74" s="113">
        <v>-16.690000000000001</v>
      </c>
      <c r="T74" s="112">
        <v>40701.747818181815</v>
      </c>
      <c r="U74" s="113">
        <v>-17.95</v>
      </c>
      <c r="V74" s="307" t="s">
        <v>105</v>
      </c>
      <c r="W74" s="115" t="s">
        <v>109</v>
      </c>
      <c r="X74" s="490">
        <v>40704</v>
      </c>
      <c r="Y74" s="310" t="s">
        <v>303</v>
      </c>
      <c r="Z74" s="116"/>
      <c r="AA74" s="299"/>
      <c r="AB74" s="118"/>
      <c r="AC74" s="289" t="s">
        <v>689</v>
      </c>
      <c r="AD74" s="289">
        <v>4239</v>
      </c>
      <c r="AE74" s="290"/>
      <c r="AF74" s="31">
        <v>5652</v>
      </c>
      <c r="AG74" s="119">
        <v>11007430</v>
      </c>
      <c r="AH74" s="119" t="s">
        <v>138</v>
      </c>
      <c r="AI74" s="119">
        <v>11007426</v>
      </c>
      <c r="AJ74" s="119" t="s">
        <v>139</v>
      </c>
      <c r="AK74" s="119">
        <v>11007435</v>
      </c>
      <c r="AL74" s="119" t="s">
        <v>140</v>
      </c>
      <c r="AM74" s="317" t="s">
        <v>15</v>
      </c>
      <c r="AN74" s="120">
        <v>5500.0000000000045</v>
      </c>
      <c r="AO74" s="121" t="s">
        <v>142</v>
      </c>
      <c r="AP74" s="122" t="s">
        <v>106</v>
      </c>
      <c r="AQ74" s="292">
        <v>1210</v>
      </c>
      <c r="AR74" s="293">
        <v>23</v>
      </c>
      <c r="AS74" s="311" t="s">
        <v>890</v>
      </c>
      <c r="AT74" s="294" t="s">
        <v>107</v>
      </c>
      <c r="AU74" s="131">
        <v>9</v>
      </c>
      <c r="AV74" s="131">
        <v>4239</v>
      </c>
      <c r="AW74" s="131" t="s">
        <v>106</v>
      </c>
      <c r="AX74" s="183">
        <v>40696</v>
      </c>
      <c r="AY74" s="131">
        <v>12</v>
      </c>
      <c r="AZ74" s="131">
        <v>750</v>
      </c>
      <c r="BA74" s="131">
        <v>5652</v>
      </c>
      <c r="BB74" s="371">
        <f>IFERROR(HLOOKUP(IF(IF(VLOOKUP(H74,'Prog Actual'!H:AP,35,0)="DIREC",0,IF(VLOOKUP(H74,'Prog Actual'!H:AP,35,0)="EMBOT",1,IF(VLOOKUP(H74,'Prog Actual'!H:AP,35,0)="ETIQ",2,3)))&lt;1,VLOOKUP(H74,'Prog Actual'!H:AZ,45,0),IF(VLOOKUP(H74,'Prog Actual'!H:AP,35,0)="DIREC",0,IF(VLOOKUP(H74,'Prog Actual'!H:AP,35,0)="EMBOT",1,IF(VLOOKUP(H74,'Prog Actual'!H:AP,35,0)="ETIQ",2,3)))),Base!$D$26:$L$44,VLOOKUP(CONCATENATE(AM74,IF(VLOOKUP(H74,'Prog Actual'!H:K,4,0)&lt;2999,1,IF(VLOOKUP(H74,'Prog Actual'!H:K,4,0)&lt;4999,2,3))),Base!$B$27:$C$44,2,0),0),"")</f>
        <v>5500</v>
      </c>
      <c r="BC74" s="300">
        <v>471</v>
      </c>
      <c r="BD74" s="124" t="s">
        <v>108</v>
      </c>
      <c r="BE74" s="131">
        <v>471</v>
      </c>
      <c r="BF74" s="183" t="s">
        <v>938</v>
      </c>
      <c r="BG74" s="131" t="s">
        <v>1624</v>
      </c>
      <c r="BH74" s="210"/>
      <c r="BI74" s="211"/>
      <c r="BJ74" s="212"/>
    </row>
    <row r="75" spans="1:62" s="195" customFormat="1" ht="14.25">
      <c r="A75" s="302">
        <v>1</v>
      </c>
      <c r="B75" s="302">
        <v>2</v>
      </c>
      <c r="C75" s="79"/>
      <c r="D75" s="303">
        <v>1123</v>
      </c>
      <c r="E75" s="348">
        <v>0</v>
      </c>
      <c r="F75" s="33">
        <v>135</v>
      </c>
      <c r="G75" s="304" t="s">
        <v>142</v>
      </c>
      <c r="H75" s="305">
        <v>7085076</v>
      </c>
      <c r="I75" s="303">
        <v>10045949</v>
      </c>
      <c r="J75" s="304" t="s">
        <v>940</v>
      </c>
      <c r="K75" s="304">
        <v>110</v>
      </c>
      <c r="L75" s="304" t="s">
        <v>104</v>
      </c>
      <c r="M75" s="296">
        <v>0.23</v>
      </c>
      <c r="N75" s="515">
        <f t="shared" si="2"/>
        <v>0.12</v>
      </c>
      <c r="O75" s="298">
        <v>0.16666666666666666</v>
      </c>
      <c r="P75" s="274">
        <f t="shared" si="3"/>
        <v>0.35</v>
      </c>
      <c r="Q75" s="306">
        <v>3</v>
      </c>
      <c r="R75" s="112">
        <v>40701</v>
      </c>
      <c r="S75" s="113">
        <v>-17.95</v>
      </c>
      <c r="T75" s="112">
        <v>40701.762499999997</v>
      </c>
      <c r="U75" s="113">
        <v>-18.3</v>
      </c>
      <c r="V75" s="307" t="s">
        <v>105</v>
      </c>
      <c r="W75" s="115" t="s">
        <v>109</v>
      </c>
      <c r="X75" s="490">
        <v>40704</v>
      </c>
      <c r="Y75" s="310" t="s">
        <v>303</v>
      </c>
      <c r="Z75" s="116"/>
      <c r="AA75" s="299"/>
      <c r="AB75" s="118"/>
      <c r="AC75" s="289" t="s">
        <v>350</v>
      </c>
      <c r="AD75" s="289">
        <v>495</v>
      </c>
      <c r="AE75" s="290"/>
      <c r="AF75" s="31">
        <v>660</v>
      </c>
      <c r="AG75" s="119">
        <v>11007431</v>
      </c>
      <c r="AH75" s="119" t="s">
        <v>158</v>
      </c>
      <c r="AI75" s="119">
        <v>11005544</v>
      </c>
      <c r="AJ75" s="119" t="s">
        <v>157</v>
      </c>
      <c r="AK75" s="119"/>
      <c r="AL75" s="119"/>
      <c r="AM75" s="317" t="s">
        <v>15</v>
      </c>
      <c r="AN75" s="120">
        <v>5500.0000000000036</v>
      </c>
      <c r="AO75" s="121" t="s">
        <v>142</v>
      </c>
      <c r="AP75" s="122" t="s">
        <v>106</v>
      </c>
      <c r="AQ75" s="292" t="s">
        <v>102</v>
      </c>
      <c r="AR75" s="293">
        <v>23</v>
      </c>
      <c r="AS75" s="311" t="s">
        <v>890</v>
      </c>
      <c r="AT75" s="294" t="s">
        <v>107</v>
      </c>
      <c r="AU75" s="131">
        <v>4.5</v>
      </c>
      <c r="AV75" s="131">
        <v>495</v>
      </c>
      <c r="AW75" s="131" t="s">
        <v>106</v>
      </c>
      <c r="AX75" s="183">
        <v>40696</v>
      </c>
      <c r="AY75" s="131">
        <v>6</v>
      </c>
      <c r="AZ75" s="131">
        <v>750</v>
      </c>
      <c r="BA75" s="131">
        <v>660</v>
      </c>
      <c r="BB75" s="371">
        <f>IFERROR(HLOOKUP(IF(IF(VLOOKUP(H75,'Prog Actual'!H:AP,35,0)="DIREC",0,IF(VLOOKUP(H75,'Prog Actual'!H:AP,35,0)="EMBOT",1,IF(VLOOKUP(H75,'Prog Actual'!H:AP,35,0)="ETIQ",2,3)))&lt;1,VLOOKUP(H75,'Prog Actual'!H:AZ,45,0),IF(VLOOKUP(H75,'Prog Actual'!H:AP,35,0)="DIREC",0,IF(VLOOKUP(H75,'Prog Actual'!H:AP,35,0)="EMBOT",1,IF(VLOOKUP(H75,'Prog Actual'!H:AP,35,0)="ETIQ",2,3)))),Base!$D$26:$L$44,VLOOKUP(CONCATENATE(AM75,IF(VLOOKUP(H75,'Prog Actual'!H:K,4,0)&lt;2999,1,IF(VLOOKUP(H75,'Prog Actual'!H:K,4,0)&lt;4999,2,3))),Base!$B$27:$C$44,2,0),0),"")</f>
        <v>5500</v>
      </c>
      <c r="BC75" s="300">
        <v>55</v>
      </c>
      <c r="BD75" s="124" t="s">
        <v>108</v>
      </c>
      <c r="BE75" s="131">
        <v>110</v>
      </c>
      <c r="BF75" s="183" t="s">
        <v>158</v>
      </c>
      <c r="BG75" s="131" t="s">
        <v>1624</v>
      </c>
      <c r="BH75" s="210"/>
      <c r="BI75" s="211"/>
      <c r="BJ75" s="212"/>
    </row>
    <row r="76" spans="1:62" s="195" customFormat="1" ht="14.25">
      <c r="A76" s="302">
        <v>1</v>
      </c>
      <c r="B76" s="302">
        <v>1</v>
      </c>
      <c r="C76" s="79"/>
      <c r="D76" s="303">
        <v>1123</v>
      </c>
      <c r="E76" s="348" t="s">
        <v>10</v>
      </c>
      <c r="F76" s="33">
        <v>135</v>
      </c>
      <c r="G76" s="304" t="s">
        <v>142</v>
      </c>
      <c r="H76" s="305">
        <v>7085075</v>
      </c>
      <c r="I76" s="303">
        <v>10045935</v>
      </c>
      <c r="J76" s="304" t="s">
        <v>941</v>
      </c>
      <c r="K76" s="304">
        <v>400</v>
      </c>
      <c r="L76" s="304" t="s">
        <v>104</v>
      </c>
      <c r="M76" s="296">
        <v>0.23</v>
      </c>
      <c r="N76" s="515">
        <f t="shared" si="2"/>
        <v>0.43636363636363634</v>
      </c>
      <c r="O76" s="298">
        <v>0</v>
      </c>
      <c r="P76" s="274">
        <f t="shared" si="3"/>
        <v>0.66636363636363638</v>
      </c>
      <c r="Q76" s="306">
        <v>3</v>
      </c>
      <c r="R76" s="112">
        <v>40701</v>
      </c>
      <c r="S76" s="113">
        <v>-18.3</v>
      </c>
      <c r="T76" s="112">
        <v>40701.790265151518</v>
      </c>
      <c r="U76" s="113">
        <v>-18.97</v>
      </c>
      <c r="V76" s="307" t="s">
        <v>105</v>
      </c>
      <c r="W76" s="115" t="s">
        <v>109</v>
      </c>
      <c r="X76" s="490">
        <v>40704</v>
      </c>
      <c r="Y76" s="310" t="s">
        <v>303</v>
      </c>
      <c r="Z76" s="116"/>
      <c r="AA76" s="299"/>
      <c r="AB76" s="118"/>
      <c r="AC76" s="289" t="s">
        <v>350</v>
      </c>
      <c r="AD76" s="289">
        <v>1800</v>
      </c>
      <c r="AE76" s="290"/>
      <c r="AF76" s="31">
        <v>2400</v>
      </c>
      <c r="AG76" s="119">
        <v>11007431</v>
      </c>
      <c r="AH76" s="119" t="s">
        <v>158</v>
      </c>
      <c r="AI76" s="119">
        <v>11005544</v>
      </c>
      <c r="AJ76" s="119" t="s">
        <v>157</v>
      </c>
      <c r="AK76" s="119"/>
      <c r="AL76" s="119"/>
      <c r="AM76" s="317" t="s">
        <v>15</v>
      </c>
      <c r="AN76" s="120">
        <v>5500.0000000000045</v>
      </c>
      <c r="AO76" s="121" t="s">
        <v>142</v>
      </c>
      <c r="AP76" s="122" t="s">
        <v>106</v>
      </c>
      <c r="AQ76" s="292">
        <v>1123</v>
      </c>
      <c r="AR76" s="293">
        <v>23</v>
      </c>
      <c r="AS76" s="311" t="s">
        <v>890</v>
      </c>
      <c r="AT76" s="294" t="s">
        <v>107</v>
      </c>
      <c r="AU76" s="131">
        <v>4.5</v>
      </c>
      <c r="AV76" s="131">
        <v>1800</v>
      </c>
      <c r="AW76" s="131" t="s">
        <v>106</v>
      </c>
      <c r="AX76" s="183">
        <v>40696</v>
      </c>
      <c r="AY76" s="131">
        <v>6</v>
      </c>
      <c r="AZ76" s="131">
        <v>750</v>
      </c>
      <c r="BA76" s="131">
        <v>2400</v>
      </c>
      <c r="BB76" s="371">
        <f>IFERROR(HLOOKUP(IF(IF(VLOOKUP(H76,'Prog Actual'!H:AP,35,0)="DIREC",0,IF(VLOOKUP(H76,'Prog Actual'!H:AP,35,0)="EMBOT",1,IF(VLOOKUP(H76,'Prog Actual'!H:AP,35,0)="ETIQ",2,3)))&lt;1,VLOOKUP(H76,'Prog Actual'!H:AZ,45,0),IF(VLOOKUP(H76,'Prog Actual'!H:AP,35,0)="DIREC",0,IF(VLOOKUP(H76,'Prog Actual'!H:AP,35,0)="EMBOT",1,IF(VLOOKUP(H76,'Prog Actual'!H:AP,35,0)="ETIQ",2,3)))),Base!$D$26:$L$44,VLOOKUP(CONCATENATE(AM76,IF(VLOOKUP(H76,'Prog Actual'!H:K,4,0)&lt;2999,1,IF(VLOOKUP(H76,'Prog Actual'!H:K,4,0)&lt;4999,2,3))),Base!$B$27:$C$44,2,0),0),"")</f>
        <v>5500</v>
      </c>
      <c r="BC76" s="300">
        <v>200</v>
      </c>
      <c r="BD76" s="124" t="s">
        <v>108</v>
      </c>
      <c r="BE76" s="131">
        <v>400</v>
      </c>
      <c r="BF76" s="183" t="s">
        <v>158</v>
      </c>
      <c r="BG76" s="131" t="s">
        <v>1624</v>
      </c>
      <c r="BH76" s="210"/>
      <c r="BI76" s="211"/>
      <c r="BJ76" s="212"/>
    </row>
    <row r="77" spans="1:62" s="195" customFormat="1" ht="14.25">
      <c r="A77" s="302">
        <v>1</v>
      </c>
      <c r="B77" s="302">
        <v>1</v>
      </c>
      <c r="C77" s="79"/>
      <c r="D77" s="303">
        <v>2135</v>
      </c>
      <c r="E77" s="348">
        <v>0</v>
      </c>
      <c r="F77" s="33">
        <v>136</v>
      </c>
      <c r="G77" s="304" t="s">
        <v>142</v>
      </c>
      <c r="H77" s="305">
        <v>1274138</v>
      </c>
      <c r="I77" s="303">
        <v>10045683</v>
      </c>
      <c r="J77" s="304" t="s">
        <v>942</v>
      </c>
      <c r="K77" s="304">
        <v>1036</v>
      </c>
      <c r="L77" s="304" t="s">
        <v>104</v>
      </c>
      <c r="M77" s="296">
        <v>0.23</v>
      </c>
      <c r="N77" s="515">
        <f t="shared" si="2"/>
        <v>2.2603636363636364</v>
      </c>
      <c r="O77" s="298">
        <v>0.16666666666666666</v>
      </c>
      <c r="P77" s="274">
        <f t="shared" si="3"/>
        <v>2.4903636363636363</v>
      </c>
      <c r="Q77" s="306">
        <v>3</v>
      </c>
      <c r="R77" s="112">
        <v>40701</v>
      </c>
      <c r="S77" s="113">
        <v>-18.97</v>
      </c>
      <c r="T77" s="112">
        <v>40701.894181818185</v>
      </c>
      <c r="U77" s="113">
        <v>-21.46</v>
      </c>
      <c r="V77" s="307" t="s">
        <v>105</v>
      </c>
      <c r="W77" s="115" t="s">
        <v>109</v>
      </c>
      <c r="X77" s="490">
        <v>40704</v>
      </c>
      <c r="Y77" s="310" t="s">
        <v>303</v>
      </c>
      <c r="Z77" s="116"/>
      <c r="AA77" s="299"/>
      <c r="AB77" s="118"/>
      <c r="AC77" s="289" t="s">
        <v>117</v>
      </c>
      <c r="AD77" s="289">
        <v>9346.3780000000006</v>
      </c>
      <c r="AE77" s="290"/>
      <c r="AF77" s="31">
        <v>12432</v>
      </c>
      <c r="AG77" s="119">
        <v>11007432</v>
      </c>
      <c r="AH77" s="119" t="s">
        <v>144</v>
      </c>
      <c r="AI77" s="119">
        <v>11007426</v>
      </c>
      <c r="AJ77" s="119" t="s">
        <v>139</v>
      </c>
      <c r="AK77" s="119">
        <v>11007434</v>
      </c>
      <c r="AL77" s="119" t="s">
        <v>121</v>
      </c>
      <c r="AM77" s="317" t="s">
        <v>15</v>
      </c>
      <c r="AN77" s="120">
        <v>5500.0000000000045</v>
      </c>
      <c r="AO77" s="121" t="s">
        <v>142</v>
      </c>
      <c r="AP77" s="122" t="s">
        <v>106</v>
      </c>
      <c r="AQ77" s="292">
        <v>2135</v>
      </c>
      <c r="AR77" s="293">
        <v>23</v>
      </c>
      <c r="AS77" s="311" t="s">
        <v>890</v>
      </c>
      <c r="AT77" s="294" t="s">
        <v>107</v>
      </c>
      <c r="AU77" s="131">
        <v>9</v>
      </c>
      <c r="AV77" s="131">
        <v>9324</v>
      </c>
      <c r="AW77" s="131" t="s">
        <v>106</v>
      </c>
      <c r="AX77" s="183">
        <v>40696</v>
      </c>
      <c r="AY77" s="131">
        <v>12</v>
      </c>
      <c r="AZ77" s="131">
        <v>750</v>
      </c>
      <c r="BA77" s="131">
        <v>12432</v>
      </c>
      <c r="BB77" s="371">
        <f>IFERROR(HLOOKUP(IF(IF(VLOOKUP(H77,'Prog Actual'!H:AP,35,0)="DIREC",0,IF(VLOOKUP(H77,'Prog Actual'!H:AP,35,0)="EMBOT",1,IF(VLOOKUP(H77,'Prog Actual'!H:AP,35,0)="ETIQ",2,3)))&lt;1,VLOOKUP(H77,'Prog Actual'!H:AZ,45,0),IF(VLOOKUP(H77,'Prog Actual'!H:AP,35,0)="DIREC",0,IF(VLOOKUP(H77,'Prog Actual'!H:AP,35,0)="EMBOT",1,IF(VLOOKUP(H77,'Prog Actual'!H:AP,35,0)="ETIQ",2,3)))),Base!$D$26:$L$44,VLOOKUP(CONCATENATE(AM77,IF(VLOOKUP(H77,'Prog Actual'!H:K,4,0)&lt;2999,1,IF(VLOOKUP(H77,'Prog Actual'!H:K,4,0)&lt;4999,2,3))),Base!$B$27:$C$44,2,0),0),"")</f>
        <v>5500</v>
      </c>
      <c r="BC77" s="300">
        <v>1036</v>
      </c>
      <c r="BD77" s="124" t="s">
        <v>108</v>
      </c>
      <c r="BE77" s="131">
        <v>1036</v>
      </c>
      <c r="BF77" s="183" t="s">
        <v>943</v>
      </c>
      <c r="BG77" s="131" t="s">
        <v>1624</v>
      </c>
      <c r="BH77" s="210"/>
      <c r="BI77" s="211"/>
      <c r="BJ77" s="212"/>
    </row>
    <row r="78" spans="1:62" s="195" customFormat="1" ht="14.25">
      <c r="A78" s="302">
        <v>1</v>
      </c>
      <c r="B78" s="302">
        <v>2</v>
      </c>
      <c r="C78" s="79"/>
      <c r="D78" s="303">
        <v>2203</v>
      </c>
      <c r="E78" s="348">
        <v>0</v>
      </c>
      <c r="F78" s="33">
        <v>89</v>
      </c>
      <c r="G78" s="304" t="s">
        <v>142</v>
      </c>
      <c r="H78" s="305">
        <v>7084850</v>
      </c>
      <c r="I78" s="303">
        <v>10052082</v>
      </c>
      <c r="J78" s="304" t="s">
        <v>172</v>
      </c>
      <c r="K78" s="313">
        <v>20300</v>
      </c>
      <c r="L78" s="313" t="s">
        <v>104</v>
      </c>
      <c r="M78" s="296">
        <v>0.23</v>
      </c>
      <c r="N78" s="515">
        <f t="shared" si="2"/>
        <v>16.916666666666668</v>
      </c>
      <c r="O78" s="298">
        <v>0.16666666666666666</v>
      </c>
      <c r="P78" s="274">
        <f t="shared" si="3"/>
        <v>17.146666666666668</v>
      </c>
      <c r="Q78" s="306">
        <v>1</v>
      </c>
      <c r="R78" s="112">
        <v>40701</v>
      </c>
      <c r="S78" s="113">
        <v>-21.46</v>
      </c>
      <c r="T78" s="112">
        <v>40702.608611111114</v>
      </c>
      <c r="U78" s="113">
        <v>-14.61</v>
      </c>
      <c r="V78" s="307" t="s">
        <v>105</v>
      </c>
      <c r="W78" s="115" t="s">
        <v>109</v>
      </c>
      <c r="X78" s="490">
        <v>40703</v>
      </c>
      <c r="Y78" s="315" t="s">
        <v>356</v>
      </c>
      <c r="Z78" s="116"/>
      <c r="AA78" s="299"/>
      <c r="AB78" s="118"/>
      <c r="AC78" s="289" t="s">
        <v>173</v>
      </c>
      <c r="AD78" s="289">
        <v>91350</v>
      </c>
      <c r="AE78" s="290"/>
      <c r="AF78" s="31">
        <v>121800</v>
      </c>
      <c r="AG78" s="119">
        <v>11007433</v>
      </c>
      <c r="AH78" s="119" t="s">
        <v>174</v>
      </c>
      <c r="AI78" s="119">
        <v>11006932</v>
      </c>
      <c r="AJ78" s="119" t="s">
        <v>175</v>
      </c>
      <c r="AK78" s="119"/>
      <c r="AL78" s="119"/>
      <c r="AM78" s="317" t="s">
        <v>15</v>
      </c>
      <c r="AN78" s="120">
        <v>7200.0000000000036</v>
      </c>
      <c r="AO78" s="121" t="s">
        <v>142</v>
      </c>
      <c r="AP78" s="122" t="s">
        <v>106</v>
      </c>
      <c r="AQ78" s="292">
        <v>2203</v>
      </c>
      <c r="AR78" s="293">
        <v>23</v>
      </c>
      <c r="AS78" s="311" t="s">
        <v>890</v>
      </c>
      <c r="AT78" s="294" t="s">
        <v>126</v>
      </c>
      <c r="AU78" s="131">
        <v>4.5</v>
      </c>
      <c r="AV78" s="131">
        <v>91350</v>
      </c>
      <c r="AW78" s="131" t="s">
        <v>106</v>
      </c>
      <c r="AX78" s="183">
        <v>40696</v>
      </c>
      <c r="AY78" s="131">
        <v>6</v>
      </c>
      <c r="AZ78" s="131">
        <v>750</v>
      </c>
      <c r="BA78" s="131">
        <v>121800</v>
      </c>
      <c r="BB78" s="371">
        <f>IFERROR(HLOOKUP(IF(IF(VLOOKUP(H78,'Prog Actual'!H:AP,35,0)="DIREC",0,IF(VLOOKUP(H78,'Prog Actual'!H:AP,35,0)="EMBOT",1,IF(VLOOKUP(H78,'Prog Actual'!H:AP,35,0)="ETIQ",2,3)))&lt;1,VLOOKUP(H78,'Prog Actual'!H:AZ,45,0),IF(VLOOKUP(H78,'Prog Actual'!H:AP,35,0)="DIREC",0,IF(VLOOKUP(H78,'Prog Actual'!H:AP,35,0)="EMBOT",1,IF(VLOOKUP(H78,'Prog Actual'!H:AP,35,0)="ETIQ",2,3)))),Base!$D$26:$L$44,VLOOKUP(CONCATENATE(AM78,IF(VLOOKUP(H78,'Prog Actual'!H:K,4,0)&lt;2999,1,IF(VLOOKUP(H78,'Prog Actual'!H:K,4,0)&lt;4999,2,3))),Base!$B$27:$C$44,2,0),0),"")</f>
        <v>7200</v>
      </c>
      <c r="BC78" s="300">
        <v>10150</v>
      </c>
      <c r="BD78" s="124" t="s">
        <v>194</v>
      </c>
      <c r="BE78" s="131">
        <v>20300</v>
      </c>
      <c r="BF78" s="183" t="s">
        <v>357</v>
      </c>
      <c r="BG78" s="131" t="s">
        <v>1625</v>
      </c>
      <c r="BH78" s="210"/>
      <c r="BI78" s="211"/>
      <c r="BJ78" s="212"/>
    </row>
    <row r="79" spans="1:62" s="195" customFormat="1" ht="14.25">
      <c r="A79" s="43">
        <v>0</v>
      </c>
      <c r="B79" s="43">
        <v>0</v>
      </c>
      <c r="C79" s="79"/>
      <c r="D79" s="79" t="s">
        <v>39</v>
      </c>
      <c r="E79" s="348" t="s">
        <v>10</v>
      </c>
      <c r="F79" s="33" t="e">
        <v>#N/A</v>
      </c>
      <c r="G79" s="127"/>
      <c r="H79" s="128"/>
      <c r="I79" s="79"/>
      <c r="J79" s="259" t="s">
        <v>258</v>
      </c>
      <c r="K79" s="127"/>
      <c r="L79" s="127"/>
      <c r="M79" s="296"/>
      <c r="N79" s="515">
        <f t="shared" si="2"/>
        <v>2</v>
      </c>
      <c r="O79" s="298">
        <v>0</v>
      </c>
      <c r="P79" s="274">
        <f t="shared" si="3"/>
        <v>2</v>
      </c>
      <c r="Q79" s="288"/>
      <c r="R79" s="112">
        <v>40702</v>
      </c>
      <c r="S79" s="113">
        <v>-14.61</v>
      </c>
      <c r="T79" s="112">
        <v>40702.692083333335</v>
      </c>
      <c r="U79" s="113">
        <v>-16.61</v>
      </c>
      <c r="V79" s="130"/>
      <c r="W79" s="115"/>
      <c r="X79" s="488"/>
      <c r="Y79" s="358" t="s">
        <v>259</v>
      </c>
      <c r="Z79" s="116"/>
      <c r="AA79" s="299"/>
      <c r="AB79" s="118"/>
      <c r="AC79" s="289"/>
      <c r="AD79" s="289"/>
      <c r="AE79" s="290"/>
      <c r="AF79" s="31">
        <v>0</v>
      </c>
      <c r="AG79" s="119"/>
      <c r="AH79" s="119"/>
      <c r="AI79" s="119"/>
      <c r="AJ79" s="119"/>
      <c r="AK79" s="119"/>
      <c r="AL79" s="119"/>
      <c r="AM79" s="317" t="s">
        <v>15</v>
      </c>
      <c r="AN79" s="120"/>
      <c r="AO79" s="121"/>
      <c r="AP79" s="122">
        <v>0</v>
      </c>
      <c r="AQ79" s="292" t="s">
        <v>39</v>
      </c>
      <c r="AR79" s="293">
        <v>23</v>
      </c>
      <c r="AS79" s="311" t="s">
        <v>890</v>
      </c>
      <c r="AT79" s="294" t="s">
        <v>260</v>
      </c>
      <c r="AU79" s="131"/>
      <c r="AV79" s="131"/>
      <c r="AW79" s="131"/>
      <c r="AX79" s="183"/>
      <c r="AY79" s="131"/>
      <c r="AZ79" s="131"/>
      <c r="BA79" s="131"/>
      <c r="BB79" s="371" t="str">
        <f>IFERROR(HLOOKUP(IF(IF(VLOOKUP(H79,'Prog Actual'!H:AP,35,0)="DIREC",0,IF(VLOOKUP(H79,'Prog Actual'!H:AP,35,0)="EMBOT",1,IF(VLOOKUP(H79,'Prog Actual'!H:AP,35,0)="ETIQ",2,3)))&lt;1,VLOOKUP(H79,'Prog Actual'!H:AZ,45,0),IF(VLOOKUP(H79,'Prog Actual'!H:AP,35,0)="DIREC",0,IF(VLOOKUP(H79,'Prog Actual'!H:AP,35,0)="EMBOT",1,IF(VLOOKUP(H79,'Prog Actual'!H:AP,35,0)="ETIQ",2,3)))),Base!$D$26:$L$44,VLOOKUP(CONCATENATE(AM79,IF(VLOOKUP(H79,'Prog Actual'!H:K,4,0)&lt;2999,1,IF(VLOOKUP(H79,'Prog Actual'!H:K,4,0)&lt;4999,2,3))),Base!$B$27:$C$44,2,0),0),"")</f>
        <v/>
      </c>
      <c r="BC79" s="300">
        <v>0</v>
      </c>
      <c r="BD79" s="124"/>
      <c r="BE79" s="131">
        <v>0</v>
      </c>
      <c r="BF79" s="183"/>
      <c r="BG79" s="131" t="s">
        <v>102</v>
      </c>
      <c r="BH79" s="210"/>
      <c r="BI79" s="211"/>
      <c r="BJ79" s="212"/>
    </row>
    <row r="80" spans="1:62" s="195" customFormat="1" ht="14.25">
      <c r="A80" s="302">
        <v>1</v>
      </c>
      <c r="B80" s="302">
        <v>2</v>
      </c>
      <c r="C80" s="79"/>
      <c r="D80" s="303">
        <v>1109</v>
      </c>
      <c r="E80" s="348" t="s">
        <v>10</v>
      </c>
      <c r="F80" s="33">
        <v>11</v>
      </c>
      <c r="G80" s="304" t="s">
        <v>142</v>
      </c>
      <c r="H80" s="305">
        <v>1273677</v>
      </c>
      <c r="I80" s="303">
        <v>10051763</v>
      </c>
      <c r="J80" s="304" t="s">
        <v>286</v>
      </c>
      <c r="K80" s="313">
        <v>4000</v>
      </c>
      <c r="L80" s="313" t="s">
        <v>104</v>
      </c>
      <c r="M80" s="296">
        <v>0.23</v>
      </c>
      <c r="N80" s="515">
        <f t="shared" si="2"/>
        <v>3.6923076923076925</v>
      </c>
      <c r="O80" s="298">
        <v>0</v>
      </c>
      <c r="P80" s="274">
        <f t="shared" si="3"/>
        <v>3.9223076923076925</v>
      </c>
      <c r="Q80" s="306">
        <v>1</v>
      </c>
      <c r="R80" s="112">
        <v>40702</v>
      </c>
      <c r="S80" s="113">
        <v>-16.61</v>
      </c>
      <c r="T80" s="112">
        <v>40702.840555555558</v>
      </c>
      <c r="U80" s="113">
        <v>-20.170000000000002</v>
      </c>
      <c r="V80" s="307" t="s">
        <v>105</v>
      </c>
      <c r="W80" s="115" t="s">
        <v>109</v>
      </c>
      <c r="X80" s="492">
        <v>40703</v>
      </c>
      <c r="Y80" s="320" t="s">
        <v>362</v>
      </c>
      <c r="Z80" s="116"/>
      <c r="AA80" s="299"/>
      <c r="AB80" s="118"/>
      <c r="AC80" s="289" t="s">
        <v>134</v>
      </c>
      <c r="AD80" s="289">
        <v>148320</v>
      </c>
      <c r="AE80" s="290"/>
      <c r="AF80" s="31">
        <v>24000</v>
      </c>
      <c r="AG80" s="119">
        <v>11005053</v>
      </c>
      <c r="AH80" s="119" t="s">
        <v>1627</v>
      </c>
      <c r="AI80" s="119">
        <v>11003893</v>
      </c>
      <c r="AJ80" s="119" t="s">
        <v>112</v>
      </c>
      <c r="AK80" s="119">
        <v>11007797</v>
      </c>
      <c r="AL80" s="119" t="s">
        <v>287</v>
      </c>
      <c r="AM80" s="317" t="s">
        <v>15</v>
      </c>
      <c r="AN80" s="120">
        <v>7200.0000000000036</v>
      </c>
      <c r="AO80" s="121" t="s">
        <v>142</v>
      </c>
      <c r="AP80" s="122" t="s">
        <v>106</v>
      </c>
      <c r="AQ80" s="292">
        <v>1109</v>
      </c>
      <c r="AR80" s="293">
        <v>23</v>
      </c>
      <c r="AS80" s="311" t="s">
        <v>890</v>
      </c>
      <c r="AT80" s="294" t="s">
        <v>126</v>
      </c>
      <c r="AU80" s="131">
        <v>9</v>
      </c>
      <c r="AV80" s="131">
        <v>36000</v>
      </c>
      <c r="AW80" s="131" t="s">
        <v>106</v>
      </c>
      <c r="AX80" s="183">
        <v>40696</v>
      </c>
      <c r="AY80" s="131">
        <v>6</v>
      </c>
      <c r="AZ80" s="131">
        <v>1500</v>
      </c>
      <c r="BA80" s="131">
        <v>24000</v>
      </c>
      <c r="BB80" s="371">
        <f>IFERROR(HLOOKUP(IF(IF(VLOOKUP(H80,'Prog Actual'!H:AP,35,0)="DIREC",0,IF(VLOOKUP(H80,'Prog Actual'!H:AP,35,0)="EMBOT",1,IF(VLOOKUP(H80,'Prog Actual'!H:AP,35,0)="ETIQ",2,3)))&lt;1,VLOOKUP(H80,'Prog Actual'!H:AZ,45,0),IF(VLOOKUP(H80,'Prog Actual'!H:AP,35,0)="DIREC",0,IF(VLOOKUP(H80,'Prog Actual'!H:AP,35,0)="EMBOT",1,IF(VLOOKUP(H80,'Prog Actual'!H:AP,35,0)="ETIQ",2,3)))),Base!$D$26:$L$44,VLOOKUP(CONCATENATE(AM80,IF(VLOOKUP(H80,'Prog Actual'!H:K,4,0)&lt;2999,1,IF(VLOOKUP(H80,'Prog Actual'!H:K,4,0)&lt;4999,2,3))),Base!$B$27:$C$44,2,0),0),"")</f>
        <v>6500</v>
      </c>
      <c r="BC80" s="300">
        <v>4000</v>
      </c>
      <c r="BD80" s="124" t="s">
        <v>122</v>
      </c>
      <c r="BE80" s="131">
        <v>4000</v>
      </c>
      <c r="BF80" s="183" t="s">
        <v>945</v>
      </c>
      <c r="BG80" s="131" t="s">
        <v>1625</v>
      </c>
      <c r="BH80" s="210"/>
      <c r="BI80" s="211"/>
      <c r="BJ80" s="212"/>
    </row>
    <row r="81" spans="1:62" s="195" customFormat="1" ht="17.100000000000001" customHeight="1">
      <c r="A81" s="302">
        <v>1</v>
      </c>
      <c r="B81" s="302">
        <v>3</v>
      </c>
      <c r="C81" s="79"/>
      <c r="D81" s="303">
        <v>1109</v>
      </c>
      <c r="E81" s="348" t="s">
        <v>10</v>
      </c>
      <c r="F81" s="33">
        <v>11</v>
      </c>
      <c r="G81" s="304" t="s">
        <v>142</v>
      </c>
      <c r="H81" s="305">
        <v>7084843</v>
      </c>
      <c r="I81" s="303">
        <v>10047667</v>
      </c>
      <c r="J81" s="304" t="s">
        <v>946</v>
      </c>
      <c r="K81" s="313">
        <v>30380</v>
      </c>
      <c r="L81" s="313" t="s">
        <v>104</v>
      </c>
      <c r="M81" s="322">
        <v>0.23</v>
      </c>
      <c r="N81" s="515">
        <f t="shared" si="2"/>
        <v>25.316666666666666</v>
      </c>
      <c r="O81" s="314">
        <v>0</v>
      </c>
      <c r="P81" s="274">
        <f t="shared" si="3"/>
        <v>25.546666666666667</v>
      </c>
      <c r="Q81" s="288">
        <v>1</v>
      </c>
      <c r="R81" s="112">
        <v>40702</v>
      </c>
      <c r="S81" s="113">
        <v>-20.170000000000002</v>
      </c>
      <c r="T81" s="112">
        <v>40703.904861111114</v>
      </c>
      <c r="U81" s="113">
        <v>-21.72</v>
      </c>
      <c r="V81" s="307" t="s">
        <v>105</v>
      </c>
      <c r="W81" s="115" t="s">
        <v>109</v>
      </c>
      <c r="X81" s="490">
        <v>40704</v>
      </c>
      <c r="Y81" s="135" t="s">
        <v>356</v>
      </c>
      <c r="Z81" s="116"/>
      <c r="AA81" s="299"/>
      <c r="AB81" s="118"/>
      <c r="AC81" s="289" t="s">
        <v>134</v>
      </c>
      <c r="AD81" s="289">
        <v>136710</v>
      </c>
      <c r="AE81" s="290"/>
      <c r="AF81" s="31">
        <v>182280</v>
      </c>
      <c r="AG81" s="119">
        <v>11004118</v>
      </c>
      <c r="AH81" s="119" t="s">
        <v>193</v>
      </c>
      <c r="AI81" s="119">
        <v>11006932</v>
      </c>
      <c r="AJ81" s="119" t="s">
        <v>175</v>
      </c>
      <c r="AK81" s="119"/>
      <c r="AL81" s="119"/>
      <c r="AM81" s="317" t="s">
        <v>15</v>
      </c>
      <c r="AN81" s="120">
        <v>7200.0000000000027</v>
      </c>
      <c r="AO81" s="121" t="s">
        <v>142</v>
      </c>
      <c r="AP81" s="122" t="s">
        <v>106</v>
      </c>
      <c r="AQ81" s="292">
        <v>1109</v>
      </c>
      <c r="AR81" s="293">
        <v>23</v>
      </c>
      <c r="AS81" s="123" t="s">
        <v>351</v>
      </c>
      <c r="AT81" s="294" t="s">
        <v>126</v>
      </c>
      <c r="AU81" s="131">
        <v>4.5</v>
      </c>
      <c r="AV81" s="131">
        <v>136710</v>
      </c>
      <c r="AW81" s="131" t="s">
        <v>106</v>
      </c>
      <c r="AX81" s="183">
        <v>40696</v>
      </c>
      <c r="AY81" s="131">
        <v>6</v>
      </c>
      <c r="AZ81" s="131">
        <v>750</v>
      </c>
      <c r="BA81" s="131">
        <v>182280</v>
      </c>
      <c r="BB81" s="371">
        <f>IFERROR(HLOOKUP(IF(IF(VLOOKUP(H81,'Prog Actual'!H:AP,35,0)="DIREC",0,IF(VLOOKUP(H81,'Prog Actual'!H:AP,35,0)="EMBOT",1,IF(VLOOKUP(H81,'Prog Actual'!H:AP,35,0)="ETIQ",2,3)))&lt;1,VLOOKUP(H81,'Prog Actual'!H:AZ,45,0),IF(VLOOKUP(H81,'Prog Actual'!H:AP,35,0)="DIREC",0,IF(VLOOKUP(H81,'Prog Actual'!H:AP,35,0)="EMBOT",1,IF(VLOOKUP(H81,'Prog Actual'!H:AP,35,0)="ETIQ",2,3)))),Base!$D$26:$L$44,VLOOKUP(CONCATENATE(AM81,IF(VLOOKUP(H81,'Prog Actual'!H:K,4,0)&lt;2999,1,IF(VLOOKUP(H81,'Prog Actual'!H:K,4,0)&lt;4999,2,3))),Base!$B$27:$C$44,2,0),0),"")</f>
        <v>7200</v>
      </c>
      <c r="BC81" s="300">
        <v>15190</v>
      </c>
      <c r="BD81" s="124" t="s">
        <v>194</v>
      </c>
      <c r="BE81" s="131">
        <v>30380</v>
      </c>
      <c r="BF81" s="183" t="s">
        <v>947</v>
      </c>
      <c r="BG81" s="131" t="s">
        <v>1625</v>
      </c>
      <c r="BH81" s="210"/>
      <c r="BI81" s="211"/>
      <c r="BJ81" s="212"/>
    </row>
    <row r="82" spans="1:62" s="195" customFormat="1" ht="14.25">
      <c r="A82" s="43">
        <v>0</v>
      </c>
      <c r="B82" s="43">
        <v>0</v>
      </c>
      <c r="C82" s="79"/>
      <c r="D82" s="79" t="s">
        <v>39</v>
      </c>
      <c r="E82" s="348" t="s">
        <v>10</v>
      </c>
      <c r="F82" s="33" t="e">
        <v>#N/A</v>
      </c>
      <c r="G82" s="127"/>
      <c r="H82" s="128"/>
      <c r="I82" s="79"/>
      <c r="J82" s="259" t="s">
        <v>258</v>
      </c>
      <c r="K82" s="127"/>
      <c r="L82" s="127"/>
      <c r="M82" s="296"/>
      <c r="N82" s="515">
        <f t="shared" si="2"/>
        <v>2</v>
      </c>
      <c r="O82" s="298">
        <v>0</v>
      </c>
      <c r="P82" s="274">
        <f t="shared" si="3"/>
        <v>2</v>
      </c>
      <c r="Q82" s="288"/>
      <c r="R82" s="112">
        <v>40703</v>
      </c>
      <c r="S82" s="113">
        <v>-21.72</v>
      </c>
      <c r="T82" s="112">
        <v>40703.988333333335</v>
      </c>
      <c r="U82" s="113">
        <v>-23.72</v>
      </c>
      <c r="V82" s="130"/>
      <c r="W82" s="115"/>
      <c r="X82" s="488"/>
      <c r="Y82" s="358" t="s">
        <v>259</v>
      </c>
      <c r="Z82" s="116"/>
      <c r="AA82" s="299"/>
      <c r="AB82" s="118"/>
      <c r="AC82" s="289"/>
      <c r="AD82" s="289"/>
      <c r="AE82" s="290"/>
      <c r="AF82" s="31">
        <v>0</v>
      </c>
      <c r="AG82" s="119"/>
      <c r="AH82" s="119"/>
      <c r="AI82" s="119"/>
      <c r="AJ82" s="119"/>
      <c r="AK82" s="119"/>
      <c r="AL82" s="119"/>
      <c r="AM82" s="317" t="s">
        <v>15</v>
      </c>
      <c r="AN82" s="120"/>
      <c r="AO82" s="121"/>
      <c r="AP82" s="122">
        <v>0</v>
      </c>
      <c r="AQ82" s="292" t="s">
        <v>39</v>
      </c>
      <c r="AR82" s="293">
        <v>23</v>
      </c>
      <c r="AS82" s="311" t="s">
        <v>890</v>
      </c>
      <c r="AT82" s="294" t="s">
        <v>260</v>
      </c>
      <c r="AU82" s="131"/>
      <c r="AV82" s="131"/>
      <c r="AW82" s="131"/>
      <c r="AX82" s="183"/>
      <c r="AY82" s="131"/>
      <c r="AZ82" s="131"/>
      <c r="BA82" s="131"/>
      <c r="BB82" s="371" t="str">
        <f>IFERROR(HLOOKUP(IF(IF(VLOOKUP(H82,'Prog Actual'!H:AP,35,0)="DIREC",0,IF(VLOOKUP(H82,'Prog Actual'!H:AP,35,0)="EMBOT",1,IF(VLOOKUP(H82,'Prog Actual'!H:AP,35,0)="ETIQ",2,3)))&lt;1,VLOOKUP(H82,'Prog Actual'!H:AZ,45,0),IF(VLOOKUP(H82,'Prog Actual'!H:AP,35,0)="DIREC",0,IF(VLOOKUP(H82,'Prog Actual'!H:AP,35,0)="EMBOT",1,IF(VLOOKUP(H82,'Prog Actual'!H:AP,35,0)="ETIQ",2,3)))),Base!$D$26:$L$44,VLOOKUP(CONCATENATE(AM82,IF(VLOOKUP(H82,'Prog Actual'!H:K,4,0)&lt;2999,1,IF(VLOOKUP(H82,'Prog Actual'!H:K,4,0)&lt;4999,2,3))),Base!$B$27:$C$44,2,0),0),"")</f>
        <v/>
      </c>
      <c r="BC82" s="300">
        <v>0</v>
      </c>
      <c r="BD82" s="124"/>
      <c r="BE82" s="131">
        <v>0</v>
      </c>
      <c r="BF82" s="183"/>
      <c r="BG82" s="131" t="s">
        <v>102</v>
      </c>
      <c r="BH82" s="210"/>
      <c r="BI82" s="211"/>
      <c r="BJ82" s="212"/>
    </row>
    <row r="83" spans="1:62" s="195" customFormat="1" ht="14.25">
      <c r="A83" s="302">
        <v>1</v>
      </c>
      <c r="B83" s="302">
        <v>1</v>
      </c>
      <c r="C83" s="79"/>
      <c r="D83" s="303">
        <v>6002</v>
      </c>
      <c r="E83" s="348" t="s">
        <v>10</v>
      </c>
      <c r="F83" s="33">
        <v>409</v>
      </c>
      <c r="G83" s="304" t="s">
        <v>142</v>
      </c>
      <c r="H83" s="305">
        <v>7083990</v>
      </c>
      <c r="I83" s="303">
        <v>10050184</v>
      </c>
      <c r="J83" s="304" t="s">
        <v>948</v>
      </c>
      <c r="K83" s="304">
        <v>980</v>
      </c>
      <c r="L83" s="304" t="s">
        <v>104</v>
      </c>
      <c r="M83" s="296">
        <v>0.23</v>
      </c>
      <c r="N83" s="515">
        <f t="shared" si="2"/>
        <v>2.1381818181818182</v>
      </c>
      <c r="O83" s="298">
        <v>0</v>
      </c>
      <c r="P83" s="274">
        <f t="shared" si="3"/>
        <v>2.3681818181818182</v>
      </c>
      <c r="Q83" s="306">
        <v>-1</v>
      </c>
      <c r="R83" s="112">
        <v>40703</v>
      </c>
      <c r="S83" s="113">
        <v>-23.72</v>
      </c>
      <c r="T83" s="112">
        <v>40704.087007575756</v>
      </c>
      <c r="U83" s="113">
        <v>-2.09</v>
      </c>
      <c r="V83" s="307" t="s">
        <v>105</v>
      </c>
      <c r="W83" s="308" t="s">
        <v>109</v>
      </c>
      <c r="X83" s="492">
        <v>40703</v>
      </c>
      <c r="Y83" s="320" t="s">
        <v>362</v>
      </c>
      <c r="Z83" s="116"/>
      <c r="AA83" s="299"/>
      <c r="AB83" s="118"/>
      <c r="AC83" s="289" t="s">
        <v>949</v>
      </c>
      <c r="AD83" s="289">
        <v>8867.0400000000009</v>
      </c>
      <c r="AE83" s="290"/>
      <c r="AF83" s="31">
        <v>11760</v>
      </c>
      <c r="AG83" s="119">
        <v>11006645</v>
      </c>
      <c r="AH83" s="119" t="s">
        <v>111</v>
      </c>
      <c r="AI83" s="119">
        <v>11003101</v>
      </c>
      <c r="AJ83" s="119" t="s">
        <v>181</v>
      </c>
      <c r="AK83" s="119">
        <v>11004646</v>
      </c>
      <c r="AL83" s="119" t="s">
        <v>950</v>
      </c>
      <c r="AM83" s="317" t="s">
        <v>15</v>
      </c>
      <c r="AN83" s="120">
        <v>5500.0000000000045</v>
      </c>
      <c r="AO83" s="121" t="s">
        <v>142</v>
      </c>
      <c r="AP83" s="122" t="s">
        <v>106</v>
      </c>
      <c r="AQ83" s="292" t="s">
        <v>102</v>
      </c>
      <c r="AR83" s="293">
        <v>23</v>
      </c>
      <c r="AS83" s="311" t="s">
        <v>890</v>
      </c>
      <c r="AT83" s="294" t="s">
        <v>132</v>
      </c>
      <c r="AU83" s="131">
        <v>9</v>
      </c>
      <c r="AV83" s="131">
        <v>8820</v>
      </c>
      <c r="AW83" s="131" t="s">
        <v>106</v>
      </c>
      <c r="AX83" s="183">
        <v>40689</v>
      </c>
      <c r="AY83" s="131">
        <v>12</v>
      </c>
      <c r="AZ83" s="131">
        <v>750</v>
      </c>
      <c r="BA83" s="131">
        <v>11760</v>
      </c>
      <c r="BB83" s="371">
        <f>IFERROR(HLOOKUP(IF(IF(VLOOKUP(H83,'Prog Actual'!H:AP,35,0)="DIREC",0,IF(VLOOKUP(H83,'Prog Actual'!H:AP,35,0)="EMBOT",1,IF(VLOOKUP(H83,'Prog Actual'!H:AP,35,0)="ETIQ",2,3)))&lt;1,VLOOKUP(H83,'Prog Actual'!H:AZ,45,0),IF(VLOOKUP(H83,'Prog Actual'!H:AP,35,0)="DIREC",0,IF(VLOOKUP(H83,'Prog Actual'!H:AP,35,0)="EMBOT",1,IF(VLOOKUP(H83,'Prog Actual'!H:AP,35,0)="ETIQ",2,3)))),Base!$D$26:$L$44,VLOOKUP(CONCATENATE(AM83,IF(VLOOKUP(H83,'Prog Actual'!H:K,4,0)&lt;2999,1,IF(VLOOKUP(H83,'Prog Actual'!H:K,4,0)&lt;4999,2,3))),Base!$B$27:$C$44,2,0),0),"")</f>
        <v>5500</v>
      </c>
      <c r="BC83" s="300">
        <v>980</v>
      </c>
      <c r="BD83" s="124" t="s">
        <v>108</v>
      </c>
      <c r="BE83" s="131">
        <v>980</v>
      </c>
      <c r="BF83" s="183" t="s">
        <v>203</v>
      </c>
      <c r="BG83" s="131" t="s">
        <v>1624</v>
      </c>
      <c r="BH83" s="210"/>
      <c r="BI83" s="211"/>
      <c r="BJ83" s="212"/>
    </row>
    <row r="84" spans="1:62" s="195" customFormat="1" ht="14.25">
      <c r="A84" s="43">
        <v>1</v>
      </c>
      <c r="B84" s="43">
        <v>1</v>
      </c>
      <c r="C84" s="79"/>
      <c r="D84" s="79">
        <v>6002</v>
      </c>
      <c r="E84" s="348" t="s">
        <v>10</v>
      </c>
      <c r="F84" s="33">
        <v>409</v>
      </c>
      <c r="G84" s="127" t="s">
        <v>142</v>
      </c>
      <c r="H84" s="105">
        <v>7083992</v>
      </c>
      <c r="I84" s="79">
        <v>10050180</v>
      </c>
      <c r="J84" s="127" t="s">
        <v>951</v>
      </c>
      <c r="K84" s="127">
        <v>1760</v>
      </c>
      <c r="L84" s="127" t="s">
        <v>104</v>
      </c>
      <c r="M84" s="296">
        <v>0.23</v>
      </c>
      <c r="N84" s="515">
        <f t="shared" si="2"/>
        <v>1.92</v>
      </c>
      <c r="O84" s="298">
        <v>0</v>
      </c>
      <c r="P84" s="274">
        <f t="shared" si="3"/>
        <v>2.15</v>
      </c>
      <c r="Q84" s="306">
        <v>-1</v>
      </c>
      <c r="R84" s="112">
        <v>40704</v>
      </c>
      <c r="S84" s="113">
        <v>-2.09</v>
      </c>
      <c r="T84" s="112">
        <v>40704.173875</v>
      </c>
      <c r="U84" s="113">
        <v>-4.17</v>
      </c>
      <c r="V84" s="130" t="s">
        <v>147</v>
      </c>
      <c r="W84" s="115" t="s">
        <v>109</v>
      </c>
      <c r="X84" s="492">
        <v>40703</v>
      </c>
      <c r="Y84" s="320" t="s">
        <v>362</v>
      </c>
      <c r="Z84" s="116"/>
      <c r="AA84" s="299"/>
      <c r="AB84" s="118"/>
      <c r="AC84" s="289" t="s">
        <v>949</v>
      </c>
      <c r="AD84" s="289">
        <v>15861.12</v>
      </c>
      <c r="AE84" s="290"/>
      <c r="AF84" s="31">
        <v>10560</v>
      </c>
      <c r="AG84" s="119">
        <v>11005052</v>
      </c>
      <c r="AH84" s="119" t="s">
        <v>1628</v>
      </c>
      <c r="AI84" s="119">
        <v>11003101</v>
      </c>
      <c r="AJ84" s="119" t="s">
        <v>181</v>
      </c>
      <c r="AK84" s="119">
        <v>11007772</v>
      </c>
      <c r="AL84" s="119" t="s">
        <v>953</v>
      </c>
      <c r="AM84" s="317" t="s">
        <v>15</v>
      </c>
      <c r="AN84" s="120">
        <v>5698.8667026443609</v>
      </c>
      <c r="AO84" s="121" t="s">
        <v>142</v>
      </c>
      <c r="AP84" s="122" t="s">
        <v>106</v>
      </c>
      <c r="AQ84" s="292">
        <v>6002</v>
      </c>
      <c r="AR84" s="293">
        <v>23</v>
      </c>
      <c r="AS84" s="311" t="s">
        <v>890</v>
      </c>
      <c r="AT84" s="294" t="s">
        <v>132</v>
      </c>
      <c r="AU84" s="131">
        <v>9</v>
      </c>
      <c r="AV84" s="131">
        <v>15840</v>
      </c>
      <c r="AW84" s="131" t="s">
        <v>106</v>
      </c>
      <c r="AX84" s="183">
        <v>40693</v>
      </c>
      <c r="AY84" s="131">
        <v>6</v>
      </c>
      <c r="AZ84" s="131">
        <v>1500</v>
      </c>
      <c r="BA84" s="131">
        <v>10560</v>
      </c>
      <c r="BB84" s="371">
        <f>IFERROR(HLOOKUP(IF(IF(VLOOKUP(H84,'Prog Actual'!H:AP,35,0)="DIREC",0,IF(VLOOKUP(H84,'Prog Actual'!H:AP,35,0)="EMBOT",1,IF(VLOOKUP(H84,'Prog Actual'!H:AP,35,0)="ETIQ",2,3)))&lt;1,VLOOKUP(H84,'Prog Actual'!H:AZ,45,0),IF(VLOOKUP(H84,'Prog Actual'!H:AP,35,0)="DIREC",0,IF(VLOOKUP(H84,'Prog Actual'!H:AP,35,0)="EMBOT",1,IF(VLOOKUP(H84,'Prog Actual'!H:AP,35,0)="ETIQ",2,3)))),Base!$D$26:$L$44,VLOOKUP(CONCATENATE(AM84,IF(VLOOKUP(H84,'Prog Actual'!H:K,4,0)&lt;2999,1,IF(VLOOKUP(H84,'Prog Actual'!H:K,4,0)&lt;4999,2,3))),Base!$B$27:$C$44,2,0),0),"")</f>
        <v>5500</v>
      </c>
      <c r="BC84" s="300">
        <v>1760</v>
      </c>
      <c r="BD84" s="124" t="s">
        <v>108</v>
      </c>
      <c r="BE84" s="131">
        <v>1760</v>
      </c>
      <c r="BF84" s="183" t="s">
        <v>954</v>
      </c>
      <c r="BG84" s="131" t="s">
        <v>1624</v>
      </c>
      <c r="BH84" s="210"/>
      <c r="BI84" s="211"/>
      <c r="BJ84" s="212"/>
    </row>
    <row r="85" spans="1:62" s="195" customFormat="1" ht="14.25">
      <c r="A85" s="43">
        <v>1</v>
      </c>
      <c r="B85" s="43">
        <v>1</v>
      </c>
      <c r="C85" s="79"/>
      <c r="D85" s="79">
        <v>2196</v>
      </c>
      <c r="E85" s="348">
        <v>0</v>
      </c>
      <c r="F85" s="33">
        <v>338</v>
      </c>
      <c r="G85" s="127" t="s">
        <v>142</v>
      </c>
      <c r="H85" s="105">
        <v>1270732</v>
      </c>
      <c r="I85" s="103">
        <v>10034439</v>
      </c>
      <c r="J85" s="127" t="s">
        <v>291</v>
      </c>
      <c r="K85" s="127">
        <v>2752</v>
      </c>
      <c r="L85" s="127" t="s">
        <v>104</v>
      </c>
      <c r="M85" s="296">
        <v>0.23</v>
      </c>
      <c r="N85" s="515">
        <f t="shared" si="2"/>
        <v>3.0021818181818181</v>
      </c>
      <c r="O85" s="298">
        <v>0.16666666666666666</v>
      </c>
      <c r="P85" s="274">
        <f t="shared" si="3"/>
        <v>3.232181818181818</v>
      </c>
      <c r="Q85" s="306">
        <v>0</v>
      </c>
      <c r="R85" s="112">
        <v>40704</v>
      </c>
      <c r="S85" s="113">
        <v>-4.17</v>
      </c>
      <c r="T85" s="112">
        <v>40704.30404166667</v>
      </c>
      <c r="U85" s="113">
        <v>-7.3</v>
      </c>
      <c r="V85" s="130" t="s">
        <v>147</v>
      </c>
      <c r="W85" s="115" t="s">
        <v>109</v>
      </c>
      <c r="X85" s="492">
        <v>40704</v>
      </c>
      <c r="Y85" s="320" t="s">
        <v>362</v>
      </c>
      <c r="Z85" s="116"/>
      <c r="AA85" s="299"/>
      <c r="AB85" s="118"/>
      <c r="AC85" s="289" t="s">
        <v>292</v>
      </c>
      <c r="AD85" s="289">
        <v>24768</v>
      </c>
      <c r="AE85" s="290"/>
      <c r="AF85" s="31">
        <v>16512</v>
      </c>
      <c r="AG85" s="119">
        <v>11005052</v>
      </c>
      <c r="AH85" s="119" t="s">
        <v>1628</v>
      </c>
      <c r="AI85" s="119">
        <v>11004791</v>
      </c>
      <c r="AJ85" s="119" t="s">
        <v>120</v>
      </c>
      <c r="AK85" s="119">
        <v>11003292</v>
      </c>
      <c r="AL85" s="119" t="s">
        <v>293</v>
      </c>
      <c r="AM85" s="317" t="s">
        <v>15</v>
      </c>
      <c r="AN85" s="120">
        <v>5699.6893337935799</v>
      </c>
      <c r="AO85" s="121" t="s">
        <v>142</v>
      </c>
      <c r="AP85" s="122" t="s">
        <v>106</v>
      </c>
      <c r="AQ85" s="292">
        <v>2196</v>
      </c>
      <c r="AR85" s="293">
        <v>23</v>
      </c>
      <c r="AS85" s="311" t="s">
        <v>890</v>
      </c>
      <c r="AT85" s="294" t="s">
        <v>132</v>
      </c>
      <c r="AU85" s="131">
        <v>9</v>
      </c>
      <c r="AV85" s="131">
        <v>24768</v>
      </c>
      <c r="AW85" s="131" t="s">
        <v>106</v>
      </c>
      <c r="AX85" s="183">
        <v>40696</v>
      </c>
      <c r="AY85" s="131">
        <v>6</v>
      </c>
      <c r="AZ85" s="131">
        <v>1500</v>
      </c>
      <c r="BA85" s="131">
        <v>16512</v>
      </c>
      <c r="BB85" s="371">
        <f>IFERROR(HLOOKUP(IF(IF(VLOOKUP(H85,'Prog Actual'!H:AP,35,0)="DIREC",0,IF(VLOOKUP(H85,'Prog Actual'!H:AP,35,0)="EMBOT",1,IF(VLOOKUP(H85,'Prog Actual'!H:AP,35,0)="ETIQ",2,3)))&lt;1,VLOOKUP(H85,'Prog Actual'!H:AZ,45,0),IF(VLOOKUP(H85,'Prog Actual'!H:AP,35,0)="DIREC",0,IF(VLOOKUP(H85,'Prog Actual'!H:AP,35,0)="EMBOT",1,IF(VLOOKUP(H85,'Prog Actual'!H:AP,35,0)="ETIQ",2,3)))),Base!$D$26:$L$44,VLOOKUP(CONCATENATE(AM85,IF(VLOOKUP(H85,'Prog Actual'!H:K,4,0)&lt;2999,1,IF(VLOOKUP(H85,'Prog Actual'!H:K,4,0)&lt;4999,2,3))),Base!$B$27:$C$44,2,0),0),"")</f>
        <v>5500</v>
      </c>
      <c r="BC85" s="300">
        <v>2752</v>
      </c>
      <c r="BD85" s="124" t="s">
        <v>108</v>
      </c>
      <c r="BE85" s="131">
        <v>2752</v>
      </c>
      <c r="BF85" s="183" t="s">
        <v>955</v>
      </c>
      <c r="BG85" s="131" t="s">
        <v>1625</v>
      </c>
      <c r="BH85" s="210"/>
      <c r="BI85" s="211"/>
      <c r="BJ85" s="212"/>
    </row>
    <row r="86" spans="1:62" s="195" customFormat="1" ht="14.25">
      <c r="A86" s="43">
        <v>0</v>
      </c>
      <c r="B86" s="43">
        <v>0</v>
      </c>
      <c r="C86" s="79"/>
      <c r="D86" s="79" t="s">
        <v>39</v>
      </c>
      <c r="E86" s="348" t="s">
        <v>10</v>
      </c>
      <c r="F86" s="33" t="e">
        <v>#N/A</v>
      </c>
      <c r="G86" s="127"/>
      <c r="H86" s="128"/>
      <c r="I86" s="79"/>
      <c r="J86" s="259" t="s">
        <v>258</v>
      </c>
      <c r="K86" s="127"/>
      <c r="L86" s="127"/>
      <c r="M86" s="296"/>
      <c r="N86" s="515">
        <f t="shared" si="2"/>
        <v>2</v>
      </c>
      <c r="O86" s="298">
        <v>0</v>
      </c>
      <c r="P86" s="274">
        <f t="shared" si="3"/>
        <v>2</v>
      </c>
      <c r="Q86" s="288"/>
      <c r="R86" s="112">
        <v>40704</v>
      </c>
      <c r="S86" s="113">
        <v>-7.3</v>
      </c>
      <c r="T86" s="112">
        <v>40704.387499999997</v>
      </c>
      <c r="U86" s="113">
        <v>-9.3000000000000007</v>
      </c>
      <c r="V86" s="130"/>
      <c r="W86" s="115"/>
      <c r="X86" s="488"/>
      <c r="Y86" s="358" t="s">
        <v>259</v>
      </c>
      <c r="Z86" s="116"/>
      <c r="AA86" s="299"/>
      <c r="AB86" s="118"/>
      <c r="AC86" s="289"/>
      <c r="AD86" s="289"/>
      <c r="AE86" s="290"/>
      <c r="AF86" s="31">
        <v>0</v>
      </c>
      <c r="AG86" s="119"/>
      <c r="AH86" s="119"/>
      <c r="AI86" s="119"/>
      <c r="AJ86" s="119"/>
      <c r="AK86" s="119"/>
      <c r="AL86" s="119"/>
      <c r="AM86" s="317" t="s">
        <v>15</v>
      </c>
      <c r="AN86" s="120"/>
      <c r="AO86" s="121"/>
      <c r="AP86" s="122">
        <v>0</v>
      </c>
      <c r="AQ86" s="292" t="e">
        <v>#REF!</v>
      </c>
      <c r="AR86" s="293">
        <v>23</v>
      </c>
      <c r="AS86" s="311" t="s">
        <v>890</v>
      </c>
      <c r="AT86" s="294" t="s">
        <v>260</v>
      </c>
      <c r="AU86" s="131"/>
      <c r="AV86" s="131"/>
      <c r="AW86" s="131"/>
      <c r="AX86" s="183"/>
      <c r="AY86" s="131"/>
      <c r="AZ86" s="131"/>
      <c r="BA86" s="131"/>
      <c r="BB86" s="371" t="str">
        <f>IFERROR(HLOOKUP(IF(IF(VLOOKUP(H86,'Prog Actual'!H:AP,35,0)="DIREC",0,IF(VLOOKUP(H86,'Prog Actual'!H:AP,35,0)="EMBOT",1,IF(VLOOKUP(H86,'Prog Actual'!H:AP,35,0)="ETIQ",2,3)))&lt;1,VLOOKUP(H86,'Prog Actual'!H:AZ,45,0),IF(VLOOKUP(H86,'Prog Actual'!H:AP,35,0)="DIREC",0,IF(VLOOKUP(H86,'Prog Actual'!H:AP,35,0)="EMBOT",1,IF(VLOOKUP(H86,'Prog Actual'!H:AP,35,0)="ETIQ",2,3)))),Base!$D$26:$L$44,VLOOKUP(CONCATENATE(AM86,IF(VLOOKUP(H86,'Prog Actual'!H:K,4,0)&lt;2999,1,IF(VLOOKUP(H86,'Prog Actual'!H:K,4,0)&lt;4999,2,3))),Base!$B$27:$C$44,2,0),0),"")</f>
        <v/>
      </c>
      <c r="BC86" s="300">
        <v>0</v>
      </c>
      <c r="BD86" s="124"/>
      <c r="BE86" s="131">
        <v>0</v>
      </c>
      <c r="BF86" s="183"/>
      <c r="BG86" s="131" t="s">
        <v>102</v>
      </c>
      <c r="BH86" s="210"/>
      <c r="BI86" s="211"/>
      <c r="BJ86" s="212"/>
    </row>
    <row r="87" spans="1:62" s="195" customFormat="1" ht="15">
      <c r="A87" s="43">
        <v>1</v>
      </c>
      <c r="B87" s="43">
        <v>2</v>
      </c>
      <c r="C87" s="79"/>
      <c r="D87" s="79">
        <v>1109</v>
      </c>
      <c r="E87" s="348" t="s">
        <v>10</v>
      </c>
      <c r="F87" s="33">
        <v>11</v>
      </c>
      <c r="G87" s="127" t="s">
        <v>142</v>
      </c>
      <c r="H87" s="140">
        <v>1277432</v>
      </c>
      <c r="I87" s="79">
        <v>10051763</v>
      </c>
      <c r="J87" s="127" t="s">
        <v>286</v>
      </c>
      <c r="K87" s="104">
        <v>14480</v>
      </c>
      <c r="L87" s="104" t="s">
        <v>104</v>
      </c>
      <c r="M87" s="296">
        <v>0.23</v>
      </c>
      <c r="N87" s="515">
        <f t="shared" si="2"/>
        <v>12.066666666666666</v>
      </c>
      <c r="O87" s="298">
        <v>0</v>
      </c>
      <c r="P87" s="274">
        <f t="shared" si="3"/>
        <v>12.296666666666667</v>
      </c>
      <c r="Q87" s="306">
        <v>0</v>
      </c>
      <c r="R87" s="112">
        <v>40704</v>
      </c>
      <c r="S87" s="113">
        <v>-9.3000000000000007</v>
      </c>
      <c r="T87" s="112">
        <v>40704.899861111109</v>
      </c>
      <c r="U87" s="113">
        <v>-21.6</v>
      </c>
      <c r="V87" s="130" t="s">
        <v>147</v>
      </c>
      <c r="W87" s="115" t="s">
        <v>109</v>
      </c>
      <c r="X87" s="492">
        <v>40704</v>
      </c>
      <c r="Y87" s="320" t="s">
        <v>362</v>
      </c>
      <c r="Z87" s="116"/>
      <c r="AA87" s="299"/>
      <c r="AB87" s="118"/>
      <c r="AC87" s="289" t="s">
        <v>134</v>
      </c>
      <c r="AD87" s="289">
        <v>148320</v>
      </c>
      <c r="AE87" s="290"/>
      <c r="AF87" s="31">
        <v>86880</v>
      </c>
      <c r="AG87" s="119">
        <v>11005053</v>
      </c>
      <c r="AH87" s="119" t="s">
        <v>1627</v>
      </c>
      <c r="AI87" s="119">
        <v>11003893</v>
      </c>
      <c r="AJ87" s="119" t="s">
        <v>112</v>
      </c>
      <c r="AK87" s="119">
        <v>11007797</v>
      </c>
      <c r="AL87" s="119" t="s">
        <v>287</v>
      </c>
      <c r="AM87" s="317" t="s">
        <v>15</v>
      </c>
      <c r="AN87" s="120">
        <v>7200.0000000000036</v>
      </c>
      <c r="AO87" s="121" t="s">
        <v>142</v>
      </c>
      <c r="AP87" s="122" t="s">
        <v>106</v>
      </c>
      <c r="AQ87" s="292">
        <v>1109</v>
      </c>
      <c r="AR87" s="293">
        <v>23</v>
      </c>
      <c r="AS87" s="311" t="s">
        <v>890</v>
      </c>
      <c r="AT87" s="294" t="s">
        <v>132</v>
      </c>
      <c r="AU87" s="131">
        <v>9</v>
      </c>
      <c r="AV87" s="131">
        <v>130320</v>
      </c>
      <c r="AW87" s="131" t="s">
        <v>106</v>
      </c>
      <c r="AX87" s="183" t="e">
        <v>#N/A</v>
      </c>
      <c r="AY87" s="131">
        <v>6</v>
      </c>
      <c r="AZ87" s="131">
        <v>1500</v>
      </c>
      <c r="BA87" s="131">
        <v>86880</v>
      </c>
      <c r="BB87" s="371">
        <f>IFERROR(HLOOKUP(IF(IF(VLOOKUP(H87,'Prog Actual'!H:AP,35,0)="DIREC",0,IF(VLOOKUP(H87,'Prog Actual'!H:AP,35,0)="EMBOT",1,IF(VLOOKUP(H87,'Prog Actual'!H:AP,35,0)="ETIQ",2,3)))&lt;1,VLOOKUP(H87,'Prog Actual'!H:AZ,45,0),IF(VLOOKUP(H87,'Prog Actual'!H:AP,35,0)="DIREC",0,IF(VLOOKUP(H87,'Prog Actual'!H:AP,35,0)="EMBOT",1,IF(VLOOKUP(H87,'Prog Actual'!H:AP,35,0)="ETIQ",2,3)))),Base!$D$26:$L$44,VLOOKUP(CONCATENATE(AM87,IF(VLOOKUP(H87,'Prog Actual'!H:K,4,0)&lt;2999,1,IF(VLOOKUP(H87,'Prog Actual'!H:K,4,0)&lt;4999,2,3))),Base!$B$27:$C$44,2,0),0),"")</f>
        <v>7200</v>
      </c>
      <c r="BC87" s="300">
        <v>14480</v>
      </c>
      <c r="BD87" s="124" t="s">
        <v>194</v>
      </c>
      <c r="BE87" s="131">
        <v>14480</v>
      </c>
      <c r="BF87" s="183" t="s">
        <v>945</v>
      </c>
      <c r="BG87" s="131" t="s">
        <v>1625</v>
      </c>
      <c r="BH87" s="210"/>
      <c r="BI87" s="211"/>
      <c r="BJ87" s="212"/>
    </row>
    <row r="88" spans="1:62" s="195" customFormat="1" ht="14.25">
      <c r="A88" s="302">
        <v>1</v>
      </c>
      <c r="B88" s="302">
        <v>1</v>
      </c>
      <c r="C88" s="79"/>
      <c r="D88" s="303">
        <v>2135</v>
      </c>
      <c r="E88" s="348">
        <v>0</v>
      </c>
      <c r="F88" s="33">
        <v>136</v>
      </c>
      <c r="G88" s="304" t="s">
        <v>142</v>
      </c>
      <c r="H88" s="305">
        <v>7085234</v>
      </c>
      <c r="I88" s="303">
        <v>10051460</v>
      </c>
      <c r="J88" s="304" t="s">
        <v>956</v>
      </c>
      <c r="K88" s="304">
        <v>2800</v>
      </c>
      <c r="L88" s="304" t="s">
        <v>104</v>
      </c>
      <c r="M88" s="296">
        <v>0.23</v>
      </c>
      <c r="N88" s="515">
        <f t="shared" si="2"/>
        <v>3.0545454545454547</v>
      </c>
      <c r="O88" s="298">
        <v>0.16666666666666666</v>
      </c>
      <c r="P88" s="274">
        <f t="shared" si="3"/>
        <v>3.2845454545454547</v>
      </c>
      <c r="Q88" s="306">
        <v>1</v>
      </c>
      <c r="R88" s="112">
        <v>40704</v>
      </c>
      <c r="S88" s="113">
        <v>-21.6</v>
      </c>
      <c r="T88" s="112">
        <v>40705.036856060608</v>
      </c>
      <c r="U88" s="113">
        <v>-0.88</v>
      </c>
      <c r="V88" s="307" t="s">
        <v>105</v>
      </c>
      <c r="W88" s="115" t="s">
        <v>109</v>
      </c>
      <c r="X88" s="490">
        <v>40706</v>
      </c>
      <c r="Y88" s="310" t="s">
        <v>303</v>
      </c>
      <c r="Z88" s="116"/>
      <c r="AA88" s="299"/>
      <c r="AB88" s="118"/>
      <c r="AC88" s="289" t="s">
        <v>117</v>
      </c>
      <c r="AD88" s="289">
        <v>12650.4</v>
      </c>
      <c r="AE88" s="290"/>
      <c r="AF88" s="31">
        <v>16800</v>
      </c>
      <c r="AG88" s="119">
        <v>11007432</v>
      </c>
      <c r="AH88" s="119" t="s">
        <v>144</v>
      </c>
      <c r="AI88" s="119">
        <v>11007426</v>
      </c>
      <c r="AJ88" s="119" t="s">
        <v>139</v>
      </c>
      <c r="AK88" s="119">
        <v>11007434</v>
      </c>
      <c r="AL88" s="119" t="s">
        <v>121</v>
      </c>
      <c r="AM88" s="317" t="s">
        <v>15</v>
      </c>
      <c r="AN88" s="120">
        <v>5500.0000000000036</v>
      </c>
      <c r="AO88" s="121" t="s">
        <v>142</v>
      </c>
      <c r="AP88" s="122" t="s">
        <v>106</v>
      </c>
      <c r="AQ88" s="292">
        <v>2135</v>
      </c>
      <c r="AR88" s="293">
        <v>23</v>
      </c>
      <c r="AS88" s="311" t="s">
        <v>890</v>
      </c>
      <c r="AT88" s="294" t="s">
        <v>126</v>
      </c>
      <c r="AU88" s="131">
        <v>4.5</v>
      </c>
      <c r="AV88" s="131">
        <v>12600</v>
      </c>
      <c r="AW88" s="131" t="s">
        <v>106</v>
      </c>
      <c r="AX88" s="183">
        <v>40696</v>
      </c>
      <c r="AY88" s="131">
        <v>6</v>
      </c>
      <c r="AZ88" s="131">
        <v>750</v>
      </c>
      <c r="BA88" s="131">
        <v>16800</v>
      </c>
      <c r="BB88" s="371">
        <f>IFERROR(HLOOKUP(IF(IF(VLOOKUP(H88,'Prog Actual'!H:AP,35,0)="DIREC",0,IF(VLOOKUP(H88,'Prog Actual'!H:AP,35,0)="EMBOT",1,IF(VLOOKUP(H88,'Prog Actual'!H:AP,35,0)="ETIQ",2,3)))&lt;1,VLOOKUP(H88,'Prog Actual'!H:AZ,45,0),IF(VLOOKUP(H88,'Prog Actual'!H:AP,35,0)="DIREC",0,IF(VLOOKUP(H88,'Prog Actual'!H:AP,35,0)="EMBOT",1,IF(VLOOKUP(H88,'Prog Actual'!H:AP,35,0)="ETIQ",2,3)))),Base!$D$26:$L$44,VLOOKUP(CONCATENATE(AM88,IF(VLOOKUP(H88,'Prog Actual'!H:K,4,0)&lt;2999,1,IF(VLOOKUP(H88,'Prog Actual'!H:K,4,0)&lt;4999,2,3))),Base!$B$27:$C$44,2,0),0),"")</f>
        <v>5500</v>
      </c>
      <c r="BC88" s="300">
        <v>1400</v>
      </c>
      <c r="BD88" s="124" t="s">
        <v>108</v>
      </c>
      <c r="BE88" s="131">
        <v>2800</v>
      </c>
      <c r="BF88" s="183" t="s">
        <v>144</v>
      </c>
      <c r="BG88" s="131" t="s">
        <v>1624</v>
      </c>
      <c r="BH88" s="210"/>
      <c r="BI88" s="211"/>
      <c r="BJ88" s="212"/>
    </row>
    <row r="89" spans="1:62" s="195" customFormat="1" ht="14.25">
      <c r="A89" s="302">
        <v>1</v>
      </c>
      <c r="B89" s="302">
        <v>1</v>
      </c>
      <c r="C89" s="79"/>
      <c r="D89" s="303">
        <v>2187</v>
      </c>
      <c r="E89" s="348">
        <v>0</v>
      </c>
      <c r="F89" s="33">
        <v>90</v>
      </c>
      <c r="G89" s="304" t="s">
        <v>142</v>
      </c>
      <c r="H89" s="305">
        <v>7085233</v>
      </c>
      <c r="I89" s="303">
        <v>10051459</v>
      </c>
      <c r="J89" s="304" t="s">
        <v>957</v>
      </c>
      <c r="K89" s="304">
        <v>1120</v>
      </c>
      <c r="L89" s="304" t="s">
        <v>104</v>
      </c>
      <c r="M89" s="296">
        <v>0.23</v>
      </c>
      <c r="N89" s="515">
        <f t="shared" si="2"/>
        <v>1.2218181818181819</v>
      </c>
      <c r="O89" s="298">
        <v>0.16666666666666666</v>
      </c>
      <c r="P89" s="274">
        <f t="shared" si="3"/>
        <v>1.4518181818181819</v>
      </c>
      <c r="Q89" s="288">
        <v>1</v>
      </c>
      <c r="R89" s="112">
        <v>40705</v>
      </c>
      <c r="S89" s="113">
        <v>-0.88</v>
      </c>
      <c r="T89" s="112">
        <v>40705.097166666666</v>
      </c>
      <c r="U89" s="113">
        <v>-2.33</v>
      </c>
      <c r="V89" s="307" t="s">
        <v>105</v>
      </c>
      <c r="W89" s="115" t="s">
        <v>109</v>
      </c>
      <c r="X89" s="490">
        <v>40706</v>
      </c>
      <c r="Y89" s="132" t="s">
        <v>303</v>
      </c>
      <c r="Z89" s="116"/>
      <c r="AA89" s="299"/>
      <c r="AB89" s="118"/>
      <c r="AC89" s="289" t="s">
        <v>176</v>
      </c>
      <c r="AD89" s="289">
        <v>5060.16</v>
      </c>
      <c r="AE89" s="290"/>
      <c r="AF89" s="31">
        <v>6720</v>
      </c>
      <c r="AG89" s="119">
        <v>11007432</v>
      </c>
      <c r="AH89" s="119" t="s">
        <v>144</v>
      </c>
      <c r="AI89" s="119">
        <v>11007426</v>
      </c>
      <c r="AJ89" s="119" t="s">
        <v>139</v>
      </c>
      <c r="AK89" s="119">
        <v>11007437</v>
      </c>
      <c r="AL89" s="119" t="s">
        <v>177</v>
      </c>
      <c r="AM89" s="317" t="s">
        <v>15</v>
      </c>
      <c r="AN89" s="120">
        <v>5499.1816693944356</v>
      </c>
      <c r="AO89" s="121" t="s">
        <v>142</v>
      </c>
      <c r="AP89" s="122" t="s">
        <v>106</v>
      </c>
      <c r="AQ89" s="292" t="s">
        <v>102</v>
      </c>
      <c r="AR89" s="293">
        <v>23</v>
      </c>
      <c r="AS89" s="123" t="s">
        <v>351</v>
      </c>
      <c r="AT89" s="294" t="s">
        <v>126</v>
      </c>
      <c r="AU89" s="131">
        <v>4.5</v>
      </c>
      <c r="AV89" s="131">
        <v>5040</v>
      </c>
      <c r="AW89" s="131" t="s">
        <v>106</v>
      </c>
      <c r="AX89" s="183">
        <v>1</v>
      </c>
      <c r="AY89" s="131">
        <v>6</v>
      </c>
      <c r="AZ89" s="131">
        <v>750</v>
      </c>
      <c r="BA89" s="131">
        <v>6720</v>
      </c>
      <c r="BB89" s="371">
        <f>IFERROR(HLOOKUP(IF(IF(VLOOKUP(H89,'Prog Actual'!H:AP,35,0)="DIREC",0,IF(VLOOKUP(H89,'Prog Actual'!H:AP,35,0)="EMBOT",1,IF(VLOOKUP(H89,'Prog Actual'!H:AP,35,0)="ETIQ",2,3)))&lt;1,VLOOKUP(H89,'Prog Actual'!H:AZ,45,0),IF(VLOOKUP(H89,'Prog Actual'!H:AP,35,0)="DIREC",0,IF(VLOOKUP(H89,'Prog Actual'!H:AP,35,0)="EMBOT",1,IF(VLOOKUP(H89,'Prog Actual'!H:AP,35,0)="ETIQ",2,3)))),Base!$D$26:$L$44,VLOOKUP(CONCATENATE(AM89,IF(VLOOKUP(H89,'Prog Actual'!H:K,4,0)&lt;2999,1,IF(VLOOKUP(H89,'Prog Actual'!H:K,4,0)&lt;4999,2,3))),Base!$B$27:$C$44,2,0),0),"")</f>
        <v>5500</v>
      </c>
      <c r="BC89" s="300">
        <v>560</v>
      </c>
      <c r="BD89" s="124" t="s">
        <v>108</v>
      </c>
      <c r="BE89" s="131">
        <v>1120</v>
      </c>
      <c r="BF89" s="183"/>
      <c r="BG89" s="131" t="s">
        <v>1624</v>
      </c>
      <c r="BH89" s="210"/>
      <c r="BI89" s="211"/>
      <c r="BJ89" s="212"/>
    </row>
    <row r="90" spans="1:62" s="195" customFormat="1" ht="15" customHeight="1">
      <c r="A90" s="302">
        <v>1</v>
      </c>
      <c r="B90" s="302">
        <v>1</v>
      </c>
      <c r="C90" s="79"/>
      <c r="D90" s="303">
        <v>2187</v>
      </c>
      <c r="E90" s="348" t="s">
        <v>10</v>
      </c>
      <c r="F90" s="33">
        <v>90</v>
      </c>
      <c r="G90" s="304" t="s">
        <v>142</v>
      </c>
      <c r="H90" s="305">
        <v>1275219</v>
      </c>
      <c r="I90" s="303">
        <v>10040625</v>
      </c>
      <c r="J90" s="304" t="s">
        <v>178</v>
      </c>
      <c r="K90" s="304">
        <v>480</v>
      </c>
      <c r="L90" s="304" t="s">
        <v>104</v>
      </c>
      <c r="M90" s="296">
        <v>0.23</v>
      </c>
      <c r="N90" s="515">
        <f t="shared" si="2"/>
        <v>0.52363636363636368</v>
      </c>
      <c r="O90" s="298">
        <v>0</v>
      </c>
      <c r="P90" s="274">
        <f t="shared" si="3"/>
        <v>0.75363636363636366</v>
      </c>
      <c r="Q90" s="306">
        <v>10</v>
      </c>
      <c r="R90" s="112">
        <v>40705</v>
      </c>
      <c r="S90" s="113">
        <v>-2.33</v>
      </c>
      <c r="T90" s="112">
        <v>40705.127708333333</v>
      </c>
      <c r="U90" s="113">
        <v>-3.07</v>
      </c>
      <c r="V90" s="307" t="s">
        <v>105</v>
      </c>
      <c r="W90" s="115" t="s">
        <v>109</v>
      </c>
      <c r="X90" s="490">
        <v>40715</v>
      </c>
      <c r="Y90" s="310" t="s">
        <v>303</v>
      </c>
      <c r="Z90" s="116"/>
      <c r="AA90" s="299"/>
      <c r="AB90" s="118"/>
      <c r="AC90" s="289" t="s">
        <v>176</v>
      </c>
      <c r="AD90" s="289">
        <v>4320</v>
      </c>
      <c r="AE90" s="290"/>
      <c r="AF90" s="31">
        <v>2880</v>
      </c>
      <c r="AG90" s="119">
        <v>11005460</v>
      </c>
      <c r="AH90" s="119" t="s">
        <v>179</v>
      </c>
      <c r="AI90" s="119">
        <v>11002222</v>
      </c>
      <c r="AJ90" s="119" t="s">
        <v>169</v>
      </c>
      <c r="AK90" s="119"/>
      <c r="AL90" s="119"/>
      <c r="AM90" s="317" t="s">
        <v>15</v>
      </c>
      <c r="AN90" s="120">
        <v>5702.970297029703</v>
      </c>
      <c r="AO90" s="121" t="s">
        <v>142</v>
      </c>
      <c r="AP90" s="122" t="s">
        <v>106</v>
      </c>
      <c r="AQ90" s="292" t="s">
        <v>102</v>
      </c>
      <c r="AR90" s="293">
        <v>23</v>
      </c>
      <c r="AS90" s="311" t="s">
        <v>890</v>
      </c>
      <c r="AT90" s="294" t="s">
        <v>107</v>
      </c>
      <c r="AU90" s="131">
        <v>9</v>
      </c>
      <c r="AV90" s="131">
        <v>4320</v>
      </c>
      <c r="AW90" s="131" t="s">
        <v>106</v>
      </c>
      <c r="AX90" s="183">
        <v>40697</v>
      </c>
      <c r="AY90" s="131">
        <v>6</v>
      </c>
      <c r="AZ90" s="131">
        <v>1500</v>
      </c>
      <c r="BA90" s="131">
        <v>2880</v>
      </c>
      <c r="BB90" s="371">
        <f>IFERROR(HLOOKUP(IF(IF(VLOOKUP(H90,'Prog Actual'!H:AP,35,0)="DIREC",0,IF(VLOOKUP(H90,'Prog Actual'!H:AP,35,0)="EMBOT",1,IF(VLOOKUP(H90,'Prog Actual'!H:AP,35,0)="ETIQ",2,3)))&lt;1,VLOOKUP(H90,'Prog Actual'!H:AZ,45,0),IF(VLOOKUP(H90,'Prog Actual'!H:AP,35,0)="DIREC",0,IF(VLOOKUP(H90,'Prog Actual'!H:AP,35,0)="EMBOT",1,IF(VLOOKUP(H90,'Prog Actual'!H:AP,35,0)="ETIQ",2,3)))),Base!$D$26:$L$44,VLOOKUP(CONCATENATE(AM90,IF(VLOOKUP(H90,'Prog Actual'!H:K,4,0)&lt;2999,1,IF(VLOOKUP(H90,'Prog Actual'!H:K,4,0)&lt;4999,2,3))),Base!$B$27:$C$44,2,0),0),"")</f>
        <v>5500</v>
      </c>
      <c r="BC90" s="300">
        <v>480</v>
      </c>
      <c r="BD90" s="124" t="s">
        <v>108</v>
      </c>
      <c r="BE90" s="131">
        <v>480</v>
      </c>
      <c r="BF90" s="183" t="s">
        <v>169</v>
      </c>
      <c r="BG90" s="131" t="s">
        <v>1624</v>
      </c>
      <c r="BH90" s="210"/>
      <c r="BI90" s="211"/>
      <c r="BJ90" s="212"/>
    </row>
    <row r="91" spans="1:62" s="195" customFormat="1" ht="14.25">
      <c r="A91" s="302">
        <v>1</v>
      </c>
      <c r="B91" s="302">
        <v>4</v>
      </c>
      <c r="C91" s="79"/>
      <c r="D91" s="303">
        <v>2187</v>
      </c>
      <c r="E91" s="348" t="s">
        <v>10</v>
      </c>
      <c r="F91" s="33">
        <v>90</v>
      </c>
      <c r="G91" s="304" t="s">
        <v>142</v>
      </c>
      <c r="H91" s="305">
        <v>7085419</v>
      </c>
      <c r="I91" s="303">
        <v>10035566</v>
      </c>
      <c r="J91" s="304" t="s">
        <v>859</v>
      </c>
      <c r="K91" s="304">
        <v>1620</v>
      </c>
      <c r="L91" s="304" t="s">
        <v>104</v>
      </c>
      <c r="M91" s="296">
        <v>0.23</v>
      </c>
      <c r="N91" s="515">
        <f t="shared" si="2"/>
        <v>1.7672727272727273</v>
      </c>
      <c r="O91" s="298">
        <v>0</v>
      </c>
      <c r="P91" s="274">
        <f t="shared" si="3"/>
        <v>1.9972727272727273</v>
      </c>
      <c r="Q91" s="306">
        <v>3</v>
      </c>
      <c r="R91" s="112">
        <v>40705</v>
      </c>
      <c r="S91" s="113">
        <v>-3.07</v>
      </c>
      <c r="T91" s="112">
        <v>40705.208541666667</v>
      </c>
      <c r="U91" s="113">
        <v>-5.01</v>
      </c>
      <c r="V91" s="307" t="s">
        <v>105</v>
      </c>
      <c r="W91" s="115" t="s">
        <v>109</v>
      </c>
      <c r="X91" s="490">
        <v>40708</v>
      </c>
      <c r="Y91" s="310" t="s">
        <v>303</v>
      </c>
      <c r="Z91" s="116"/>
      <c r="AA91" s="299"/>
      <c r="AB91" s="118"/>
      <c r="AC91" s="289" t="s">
        <v>176</v>
      </c>
      <c r="AD91" s="289">
        <v>14580</v>
      </c>
      <c r="AE91" s="290"/>
      <c r="AF91" s="31">
        <v>9720</v>
      </c>
      <c r="AG91" s="119">
        <v>11005460</v>
      </c>
      <c r="AH91" s="119" t="s">
        <v>179</v>
      </c>
      <c r="AI91" s="119">
        <v>11004875</v>
      </c>
      <c r="AJ91" s="119" t="s">
        <v>244</v>
      </c>
      <c r="AK91" s="119"/>
      <c r="AL91" s="119"/>
      <c r="AM91" s="317" t="s">
        <v>15</v>
      </c>
      <c r="AN91" s="120">
        <v>5700.8797653958945</v>
      </c>
      <c r="AO91" s="121" t="s">
        <v>142</v>
      </c>
      <c r="AP91" s="122" t="s">
        <v>106</v>
      </c>
      <c r="AQ91" s="292" t="s">
        <v>102</v>
      </c>
      <c r="AR91" s="293">
        <v>23</v>
      </c>
      <c r="AS91" s="311" t="s">
        <v>890</v>
      </c>
      <c r="AT91" s="294" t="s">
        <v>107</v>
      </c>
      <c r="AU91" s="131">
        <v>9</v>
      </c>
      <c r="AV91" s="131">
        <v>14580</v>
      </c>
      <c r="AW91" s="131" t="s">
        <v>106</v>
      </c>
      <c r="AX91" s="183">
        <v>40696</v>
      </c>
      <c r="AY91" s="131">
        <v>6</v>
      </c>
      <c r="AZ91" s="131">
        <v>1500</v>
      </c>
      <c r="BA91" s="131">
        <v>9720</v>
      </c>
      <c r="BB91" s="371">
        <f>IFERROR(HLOOKUP(IF(IF(VLOOKUP(H91,'Prog Actual'!H:AP,35,0)="DIREC",0,IF(VLOOKUP(H91,'Prog Actual'!H:AP,35,0)="EMBOT",1,IF(VLOOKUP(H91,'Prog Actual'!H:AP,35,0)="ETIQ",2,3)))&lt;1,VLOOKUP(H91,'Prog Actual'!H:AZ,45,0),IF(VLOOKUP(H91,'Prog Actual'!H:AP,35,0)="DIREC",0,IF(VLOOKUP(H91,'Prog Actual'!H:AP,35,0)="EMBOT",1,IF(VLOOKUP(H91,'Prog Actual'!H:AP,35,0)="ETIQ",2,3)))),Base!$D$26:$L$44,VLOOKUP(CONCATENATE(AM91,IF(VLOOKUP(H91,'Prog Actual'!H:K,4,0)&lt;2999,1,IF(VLOOKUP(H91,'Prog Actual'!H:K,4,0)&lt;4999,2,3))),Base!$B$27:$C$44,2,0),0),"")</f>
        <v>5500</v>
      </c>
      <c r="BC91" s="300">
        <v>1620</v>
      </c>
      <c r="BD91" s="124" t="s">
        <v>108</v>
      </c>
      <c r="BE91" s="131">
        <v>1620</v>
      </c>
      <c r="BF91" s="183" t="s">
        <v>179</v>
      </c>
      <c r="BG91" s="131" t="s">
        <v>1624</v>
      </c>
      <c r="BH91" s="210"/>
      <c r="BI91" s="211"/>
      <c r="BJ91" s="212"/>
    </row>
    <row r="92" spans="1:62" s="195" customFormat="1" ht="14.25">
      <c r="A92" s="302">
        <v>1</v>
      </c>
      <c r="B92" s="302">
        <v>1</v>
      </c>
      <c r="C92" s="79"/>
      <c r="D92" s="303">
        <v>2187</v>
      </c>
      <c r="E92" s="348" t="s">
        <v>10</v>
      </c>
      <c r="F92" s="33">
        <v>90</v>
      </c>
      <c r="G92" s="304" t="s">
        <v>142</v>
      </c>
      <c r="H92" s="305">
        <v>1273713</v>
      </c>
      <c r="I92" s="303">
        <v>10034688</v>
      </c>
      <c r="J92" s="304" t="s">
        <v>958</v>
      </c>
      <c r="K92" s="304">
        <v>98</v>
      </c>
      <c r="L92" s="304" t="s">
        <v>104</v>
      </c>
      <c r="M92" s="296">
        <v>0.23</v>
      </c>
      <c r="N92" s="515">
        <f t="shared" si="2"/>
        <v>0.21381818181818182</v>
      </c>
      <c r="O92" s="298">
        <v>0</v>
      </c>
      <c r="P92" s="274">
        <f t="shared" si="3"/>
        <v>0.44381818181818183</v>
      </c>
      <c r="Q92" s="306">
        <v>3</v>
      </c>
      <c r="R92" s="112">
        <v>40705</v>
      </c>
      <c r="S92" s="113">
        <v>-5.01</v>
      </c>
      <c r="T92" s="112">
        <v>40705.22724242424</v>
      </c>
      <c r="U92" s="113">
        <v>-5.45</v>
      </c>
      <c r="V92" s="307" t="s">
        <v>105</v>
      </c>
      <c r="W92" s="115" t="s">
        <v>109</v>
      </c>
      <c r="X92" s="490">
        <v>40708</v>
      </c>
      <c r="Y92" s="333" t="s">
        <v>285</v>
      </c>
      <c r="Z92" s="116"/>
      <c r="AA92" s="299"/>
      <c r="AB92" s="118"/>
      <c r="AC92" s="289" t="s">
        <v>176</v>
      </c>
      <c r="AD92" s="289">
        <v>886.70399999999995</v>
      </c>
      <c r="AE92" s="290"/>
      <c r="AF92" s="31">
        <v>1176</v>
      </c>
      <c r="AG92" s="119">
        <v>11004119</v>
      </c>
      <c r="AH92" s="119" t="s">
        <v>959</v>
      </c>
      <c r="AI92" s="119">
        <v>11004791</v>
      </c>
      <c r="AJ92" s="119" t="s">
        <v>120</v>
      </c>
      <c r="AK92" s="119">
        <v>11007440</v>
      </c>
      <c r="AL92" s="119" t="s">
        <v>960</v>
      </c>
      <c r="AM92" s="317" t="s">
        <v>15</v>
      </c>
      <c r="AN92" s="120">
        <v>5500.0000000000045</v>
      </c>
      <c r="AO92" s="121" t="s">
        <v>142</v>
      </c>
      <c r="AP92" s="122" t="s">
        <v>106</v>
      </c>
      <c r="AQ92" s="292">
        <v>2187</v>
      </c>
      <c r="AR92" s="293">
        <v>23</v>
      </c>
      <c r="AS92" s="311" t="s">
        <v>890</v>
      </c>
      <c r="AT92" s="294" t="s">
        <v>107</v>
      </c>
      <c r="AU92" s="131">
        <v>9</v>
      </c>
      <c r="AV92" s="131">
        <v>882</v>
      </c>
      <c r="AW92" s="131" t="s">
        <v>106</v>
      </c>
      <c r="AX92" s="183">
        <v>40696</v>
      </c>
      <c r="AY92" s="131">
        <v>12</v>
      </c>
      <c r="AZ92" s="131">
        <v>750</v>
      </c>
      <c r="BA92" s="131">
        <v>1176</v>
      </c>
      <c r="BB92" s="371">
        <f>IFERROR(HLOOKUP(IF(IF(VLOOKUP(H92,'Prog Actual'!H:AP,35,0)="DIREC",0,IF(VLOOKUP(H92,'Prog Actual'!H:AP,35,0)="EMBOT",1,IF(VLOOKUP(H92,'Prog Actual'!H:AP,35,0)="ETIQ",2,3)))&lt;1,VLOOKUP(H92,'Prog Actual'!H:AZ,45,0),IF(VLOOKUP(H92,'Prog Actual'!H:AP,35,0)="DIREC",0,IF(VLOOKUP(H92,'Prog Actual'!H:AP,35,0)="EMBOT",1,IF(VLOOKUP(H92,'Prog Actual'!H:AP,35,0)="ETIQ",2,3)))),Base!$D$26:$L$44,VLOOKUP(CONCATENATE(AM92,IF(VLOOKUP(H92,'Prog Actual'!H:K,4,0)&lt;2999,1,IF(VLOOKUP(H92,'Prog Actual'!H:K,4,0)&lt;4999,2,3))),Base!$B$27:$C$44,2,0),0),"")</f>
        <v>5500</v>
      </c>
      <c r="BC92" s="300">
        <v>98</v>
      </c>
      <c r="BD92" s="124" t="s">
        <v>108</v>
      </c>
      <c r="BE92" s="131">
        <v>98</v>
      </c>
      <c r="BF92" s="183" t="s">
        <v>961</v>
      </c>
      <c r="BG92" s="131" t="s">
        <v>1624</v>
      </c>
      <c r="BH92" s="210"/>
      <c r="BI92" s="211"/>
      <c r="BJ92" s="212"/>
    </row>
    <row r="93" spans="1:62" s="195" customFormat="1" ht="17.100000000000001" customHeight="1">
      <c r="A93" s="302">
        <v>1</v>
      </c>
      <c r="B93" s="302">
        <v>3</v>
      </c>
      <c r="C93" s="79"/>
      <c r="D93" s="303">
        <v>2183</v>
      </c>
      <c r="E93" s="348">
        <v>0</v>
      </c>
      <c r="F93" s="33">
        <v>133</v>
      </c>
      <c r="G93" s="304" t="s">
        <v>142</v>
      </c>
      <c r="H93" s="305">
        <v>7085229</v>
      </c>
      <c r="I93" s="303">
        <v>21000916</v>
      </c>
      <c r="J93" s="304" t="s">
        <v>962</v>
      </c>
      <c r="K93" s="313">
        <v>71040</v>
      </c>
      <c r="L93" s="313" t="s">
        <v>127</v>
      </c>
      <c r="M93" s="296">
        <v>0.23</v>
      </c>
      <c r="N93" s="515">
        <f t="shared" si="2"/>
        <v>9.8666666666666671</v>
      </c>
      <c r="O93" s="298">
        <v>0.16666666666666666</v>
      </c>
      <c r="P93" s="274">
        <f t="shared" si="3"/>
        <v>10.096666666666668</v>
      </c>
      <c r="Q93" s="288">
        <v>0</v>
      </c>
      <c r="R93" s="112">
        <v>40705</v>
      </c>
      <c r="S93" s="113">
        <v>-5.45</v>
      </c>
      <c r="T93" s="112">
        <v>40705.631333333331</v>
      </c>
      <c r="U93" s="113">
        <v>-15.15</v>
      </c>
      <c r="V93" s="307" t="s">
        <v>105</v>
      </c>
      <c r="W93" s="115"/>
      <c r="X93" s="489">
        <v>40705</v>
      </c>
      <c r="Y93" s="132" t="s">
        <v>303</v>
      </c>
      <c r="Z93" s="116"/>
      <c r="AA93" s="299"/>
      <c r="AB93" s="118"/>
      <c r="AC93" s="289" t="s">
        <v>123</v>
      </c>
      <c r="AD93" s="289">
        <v>53280</v>
      </c>
      <c r="AE93" s="290"/>
      <c r="AF93" s="31">
        <v>71040</v>
      </c>
      <c r="AG93" s="119">
        <v>11007036</v>
      </c>
      <c r="AH93" s="119" t="s">
        <v>119</v>
      </c>
      <c r="AI93" s="119">
        <v>11004791</v>
      </c>
      <c r="AJ93" s="119" t="s">
        <v>120</v>
      </c>
      <c r="AK93" s="119">
        <v>11006931</v>
      </c>
      <c r="AL93" s="119" t="s">
        <v>227</v>
      </c>
      <c r="AM93" s="317" t="s">
        <v>15</v>
      </c>
      <c r="AN93" s="120">
        <v>7500</v>
      </c>
      <c r="AO93" s="121" t="s">
        <v>142</v>
      </c>
      <c r="AP93" s="122" t="s">
        <v>106</v>
      </c>
      <c r="AQ93" s="292" t="s">
        <v>102</v>
      </c>
      <c r="AR93" s="293">
        <v>23</v>
      </c>
      <c r="AS93" s="123" t="s">
        <v>351</v>
      </c>
      <c r="AT93" s="294" t="s">
        <v>132</v>
      </c>
      <c r="AU93" s="131">
        <v>0.75</v>
      </c>
      <c r="AV93" s="131">
        <v>53280</v>
      </c>
      <c r="AW93" s="131" t="s">
        <v>106</v>
      </c>
      <c r="AX93" s="183">
        <v>40696</v>
      </c>
      <c r="AY93" s="131">
        <v>1</v>
      </c>
      <c r="AZ93" s="131">
        <v>750</v>
      </c>
      <c r="BA93" s="131">
        <v>71040</v>
      </c>
      <c r="BB93" s="371">
        <f>IFERROR(HLOOKUP(IF(IF(VLOOKUP(H93,'Prog Actual'!H:AP,35,0)="DIREC",0,IF(VLOOKUP(H93,'Prog Actual'!H:AP,35,0)="EMBOT",1,IF(VLOOKUP(H93,'Prog Actual'!H:AP,35,0)="ETIQ",2,3)))&lt;1,VLOOKUP(H93,'Prog Actual'!H:AZ,45,0),IF(VLOOKUP(H93,'Prog Actual'!H:AP,35,0)="DIREC",0,IF(VLOOKUP(H93,'Prog Actual'!H:AP,35,0)="EMBOT",1,IF(VLOOKUP(H93,'Prog Actual'!H:AP,35,0)="ETIQ",2,3)))),Base!$D$26:$L$44,VLOOKUP(CONCATENATE(AM93,IF(VLOOKUP(H93,'Prog Actual'!H:K,4,0)&lt;2999,1,IF(VLOOKUP(H93,'Prog Actual'!H:K,4,0)&lt;4999,2,3))),Base!$B$27:$C$44,2,0),0),"")</f>
        <v>7200</v>
      </c>
      <c r="BC93" s="300">
        <v>5920</v>
      </c>
      <c r="BD93" s="124" t="s">
        <v>194</v>
      </c>
      <c r="BE93" s="131">
        <v>5920</v>
      </c>
      <c r="BF93" s="183" t="s">
        <v>366</v>
      </c>
      <c r="BG93" s="131" t="s">
        <v>1625</v>
      </c>
      <c r="BH93" s="210"/>
      <c r="BI93" s="211"/>
      <c r="BJ93" s="212"/>
    </row>
    <row r="94" spans="1:62" s="195" customFormat="1" ht="14.25">
      <c r="A94" s="302">
        <v>1</v>
      </c>
      <c r="B94" s="302">
        <v>1</v>
      </c>
      <c r="C94" s="79"/>
      <c r="D94" s="303">
        <v>2183</v>
      </c>
      <c r="E94" s="348" t="s">
        <v>10</v>
      </c>
      <c r="F94" s="33">
        <v>133</v>
      </c>
      <c r="G94" s="304" t="s">
        <v>142</v>
      </c>
      <c r="H94" s="305">
        <v>7084644</v>
      </c>
      <c r="I94" s="303">
        <v>10049855</v>
      </c>
      <c r="J94" s="304" t="s">
        <v>963</v>
      </c>
      <c r="K94" s="304">
        <v>280</v>
      </c>
      <c r="L94" s="304" t="s">
        <v>104</v>
      </c>
      <c r="M94" s="296">
        <v>0.23</v>
      </c>
      <c r="N94" s="515">
        <f t="shared" si="2"/>
        <v>0.61090909090909096</v>
      </c>
      <c r="O94" s="298">
        <v>0</v>
      </c>
      <c r="P94" s="274">
        <f t="shared" si="3"/>
        <v>0.84090909090909094</v>
      </c>
      <c r="Q94" s="288">
        <v>3</v>
      </c>
      <c r="R94" s="112">
        <v>40705</v>
      </c>
      <c r="S94" s="113">
        <v>-15.15</v>
      </c>
      <c r="T94" s="112">
        <v>40705.66628787879</v>
      </c>
      <c r="U94" s="113">
        <v>-15.99</v>
      </c>
      <c r="V94" s="307" t="s">
        <v>105</v>
      </c>
      <c r="W94" s="115" t="s">
        <v>109</v>
      </c>
      <c r="X94" s="490">
        <v>40708</v>
      </c>
      <c r="Y94" s="132" t="s">
        <v>303</v>
      </c>
      <c r="Z94" s="116"/>
      <c r="AA94" s="299"/>
      <c r="AB94" s="118"/>
      <c r="AC94" s="289" t="s">
        <v>123</v>
      </c>
      <c r="AD94" s="289">
        <v>2533.44</v>
      </c>
      <c r="AE94" s="290"/>
      <c r="AF94" s="31">
        <v>3360</v>
      </c>
      <c r="AG94" s="119">
        <v>11007433</v>
      </c>
      <c r="AH94" s="119" t="s">
        <v>174</v>
      </c>
      <c r="AI94" s="119">
        <v>11004876</v>
      </c>
      <c r="AJ94" s="119" t="s">
        <v>124</v>
      </c>
      <c r="AK94" s="119"/>
      <c r="AL94" s="119"/>
      <c r="AM94" s="317" t="s">
        <v>15</v>
      </c>
      <c r="AN94" s="120">
        <v>5500.0000000000045</v>
      </c>
      <c r="AO94" s="121" t="s">
        <v>142</v>
      </c>
      <c r="AP94" s="122" t="s">
        <v>106</v>
      </c>
      <c r="AQ94" s="292">
        <v>2183</v>
      </c>
      <c r="AR94" s="293">
        <v>23</v>
      </c>
      <c r="AS94" s="123" t="s">
        <v>351</v>
      </c>
      <c r="AT94" s="294" t="s">
        <v>107</v>
      </c>
      <c r="AU94" s="131">
        <v>9</v>
      </c>
      <c r="AV94" s="131">
        <v>2520</v>
      </c>
      <c r="AW94" s="131" t="s">
        <v>106</v>
      </c>
      <c r="AX94" s="183">
        <v>40696</v>
      </c>
      <c r="AY94" s="131">
        <v>12</v>
      </c>
      <c r="AZ94" s="131">
        <v>750</v>
      </c>
      <c r="BA94" s="131">
        <v>3360</v>
      </c>
      <c r="BB94" s="371">
        <f>IFERROR(HLOOKUP(IF(IF(VLOOKUP(H94,'Prog Actual'!H:AP,35,0)="DIREC",0,IF(VLOOKUP(H94,'Prog Actual'!H:AP,35,0)="EMBOT",1,IF(VLOOKUP(H94,'Prog Actual'!H:AP,35,0)="ETIQ",2,3)))&lt;1,VLOOKUP(H94,'Prog Actual'!H:AZ,45,0),IF(VLOOKUP(H94,'Prog Actual'!H:AP,35,0)="DIREC",0,IF(VLOOKUP(H94,'Prog Actual'!H:AP,35,0)="EMBOT",1,IF(VLOOKUP(H94,'Prog Actual'!H:AP,35,0)="ETIQ",2,3)))),Base!$D$26:$L$44,VLOOKUP(CONCATENATE(AM94,IF(VLOOKUP(H94,'Prog Actual'!H:K,4,0)&lt;2999,1,IF(VLOOKUP(H94,'Prog Actual'!H:K,4,0)&lt;4999,2,3))),Base!$B$27:$C$44,2,0),0),"")</f>
        <v>5500</v>
      </c>
      <c r="BC94" s="300">
        <v>280</v>
      </c>
      <c r="BD94" s="124" t="s">
        <v>108</v>
      </c>
      <c r="BE94" s="131">
        <v>280</v>
      </c>
      <c r="BF94" s="183" t="s">
        <v>964</v>
      </c>
      <c r="BG94" s="131" t="s">
        <v>1624</v>
      </c>
      <c r="BH94" s="210"/>
      <c r="BI94" s="211"/>
      <c r="BJ94" s="212"/>
    </row>
    <row r="95" spans="1:62" s="195" customFormat="1" ht="14.25">
      <c r="A95" s="302">
        <v>1</v>
      </c>
      <c r="B95" s="302">
        <v>1</v>
      </c>
      <c r="C95" s="79"/>
      <c r="D95" s="303">
        <v>2125</v>
      </c>
      <c r="E95" s="348">
        <v>0</v>
      </c>
      <c r="F95" s="33">
        <v>45</v>
      </c>
      <c r="G95" s="304" t="s">
        <v>142</v>
      </c>
      <c r="H95" s="305">
        <v>1273726</v>
      </c>
      <c r="I95" s="303">
        <v>10051313</v>
      </c>
      <c r="J95" s="304" t="s">
        <v>965</v>
      </c>
      <c r="K95" s="304">
        <v>504</v>
      </c>
      <c r="L95" s="304" t="s">
        <v>104</v>
      </c>
      <c r="M95" s="296">
        <v>0.23</v>
      </c>
      <c r="N95" s="515">
        <f t="shared" si="2"/>
        <v>1.0996363636363637</v>
      </c>
      <c r="O95" s="298">
        <v>0.16666666666666666</v>
      </c>
      <c r="P95" s="274">
        <f t="shared" si="3"/>
        <v>1.3296363636363637</v>
      </c>
      <c r="Q95" s="288">
        <v>3</v>
      </c>
      <c r="R95" s="112">
        <v>40705</v>
      </c>
      <c r="S95" s="113">
        <v>-15.99</v>
      </c>
      <c r="T95" s="112">
        <v>40705.721651515152</v>
      </c>
      <c r="U95" s="113">
        <v>-17.32</v>
      </c>
      <c r="V95" s="307" t="s">
        <v>105</v>
      </c>
      <c r="W95" s="115" t="s">
        <v>109</v>
      </c>
      <c r="X95" s="490">
        <v>40708</v>
      </c>
      <c r="Y95" s="135" t="s">
        <v>285</v>
      </c>
      <c r="Z95" s="116"/>
      <c r="AA95" s="299"/>
      <c r="AB95" s="118"/>
      <c r="AC95" s="289" t="s">
        <v>110</v>
      </c>
      <c r="AD95" s="289">
        <v>4536</v>
      </c>
      <c r="AE95" s="290"/>
      <c r="AF95" s="31">
        <v>6048</v>
      </c>
      <c r="AG95" s="119">
        <v>11007432</v>
      </c>
      <c r="AH95" s="119" t="s">
        <v>144</v>
      </c>
      <c r="AI95" s="119">
        <v>11007426</v>
      </c>
      <c r="AJ95" s="119" t="s">
        <v>139</v>
      </c>
      <c r="AK95" s="119">
        <v>11007434</v>
      </c>
      <c r="AL95" s="119" t="s">
        <v>121</v>
      </c>
      <c r="AM95" s="317" t="s">
        <v>15</v>
      </c>
      <c r="AN95" s="120">
        <v>5500.0000000000036</v>
      </c>
      <c r="AO95" s="121" t="s">
        <v>142</v>
      </c>
      <c r="AP95" s="122" t="s">
        <v>106</v>
      </c>
      <c r="AQ95" s="292">
        <v>2125</v>
      </c>
      <c r="AR95" s="293">
        <v>23</v>
      </c>
      <c r="AS95" s="123" t="s">
        <v>351</v>
      </c>
      <c r="AT95" s="294" t="s">
        <v>107</v>
      </c>
      <c r="AU95" s="131">
        <v>9</v>
      </c>
      <c r="AV95" s="131">
        <v>4536</v>
      </c>
      <c r="AW95" s="131" t="s">
        <v>106</v>
      </c>
      <c r="AX95" s="183">
        <v>40696</v>
      </c>
      <c r="AY95" s="131">
        <v>12</v>
      </c>
      <c r="AZ95" s="131">
        <v>750</v>
      </c>
      <c r="BA95" s="131">
        <v>6048</v>
      </c>
      <c r="BB95" s="371">
        <f>IFERROR(HLOOKUP(IF(IF(VLOOKUP(H95,'Prog Actual'!H:AP,35,0)="DIREC",0,IF(VLOOKUP(H95,'Prog Actual'!H:AP,35,0)="EMBOT",1,IF(VLOOKUP(H95,'Prog Actual'!H:AP,35,0)="ETIQ",2,3)))&lt;1,VLOOKUP(H95,'Prog Actual'!H:AZ,45,0),IF(VLOOKUP(H95,'Prog Actual'!H:AP,35,0)="DIREC",0,IF(VLOOKUP(H95,'Prog Actual'!H:AP,35,0)="EMBOT",1,IF(VLOOKUP(H95,'Prog Actual'!H:AP,35,0)="ETIQ",2,3)))),Base!$D$26:$L$44,VLOOKUP(CONCATENATE(AM95,IF(VLOOKUP(H95,'Prog Actual'!H:K,4,0)&lt;2999,1,IF(VLOOKUP(H95,'Prog Actual'!H:K,4,0)&lt;4999,2,3))),Base!$B$27:$C$44,2,0),0),"")</f>
        <v>5500</v>
      </c>
      <c r="BC95" s="300">
        <v>504</v>
      </c>
      <c r="BD95" s="124" t="s">
        <v>108</v>
      </c>
      <c r="BE95" s="131">
        <v>504</v>
      </c>
      <c r="BF95" s="183" t="s">
        <v>966</v>
      </c>
      <c r="BG95" s="131" t="s">
        <v>1624</v>
      </c>
      <c r="BH95" s="210"/>
      <c r="BI95" s="211"/>
      <c r="BJ95" s="212"/>
    </row>
    <row r="96" spans="1:62" s="195" customFormat="1" ht="14.25">
      <c r="A96" s="302">
        <v>1</v>
      </c>
      <c r="B96" s="302">
        <v>1</v>
      </c>
      <c r="C96" s="79"/>
      <c r="D96" s="303">
        <v>2112</v>
      </c>
      <c r="E96" s="348">
        <v>0</v>
      </c>
      <c r="F96" s="33">
        <v>36</v>
      </c>
      <c r="G96" s="304" t="s">
        <v>142</v>
      </c>
      <c r="H96" s="305">
        <v>1275465</v>
      </c>
      <c r="I96" s="303">
        <v>10036798</v>
      </c>
      <c r="J96" s="304" t="s">
        <v>967</v>
      </c>
      <c r="K96" s="304">
        <v>792</v>
      </c>
      <c r="L96" s="304" t="s">
        <v>104</v>
      </c>
      <c r="M96" s="296">
        <v>0.23</v>
      </c>
      <c r="N96" s="515">
        <f t="shared" si="2"/>
        <v>1.728</v>
      </c>
      <c r="O96" s="298">
        <v>0.16666666666666666</v>
      </c>
      <c r="P96" s="274">
        <f t="shared" si="3"/>
        <v>1.958</v>
      </c>
      <c r="Q96" s="306">
        <v>6</v>
      </c>
      <c r="R96" s="112">
        <v>40705</v>
      </c>
      <c r="S96" s="113">
        <v>-17.32</v>
      </c>
      <c r="T96" s="112">
        <v>40705.803249999997</v>
      </c>
      <c r="U96" s="113">
        <v>-19.28</v>
      </c>
      <c r="V96" s="307" t="s">
        <v>105</v>
      </c>
      <c r="W96" s="115" t="s">
        <v>109</v>
      </c>
      <c r="X96" s="490">
        <v>40711</v>
      </c>
      <c r="Y96" s="310" t="s">
        <v>303</v>
      </c>
      <c r="Z96" s="116"/>
      <c r="AA96" s="299"/>
      <c r="AB96" s="118"/>
      <c r="AC96" s="289" t="s">
        <v>968</v>
      </c>
      <c r="AD96" s="289">
        <v>7147.0079999999998</v>
      </c>
      <c r="AE96" s="290"/>
      <c r="AF96" s="31">
        <v>9504</v>
      </c>
      <c r="AG96" s="119">
        <v>11006645</v>
      </c>
      <c r="AH96" s="119" t="s">
        <v>111</v>
      </c>
      <c r="AI96" s="119">
        <v>11003893</v>
      </c>
      <c r="AJ96" s="119" t="s">
        <v>112</v>
      </c>
      <c r="AK96" s="119">
        <v>11005155</v>
      </c>
      <c r="AL96" s="119" t="s">
        <v>969</v>
      </c>
      <c r="AM96" s="317" t="s">
        <v>15</v>
      </c>
      <c r="AN96" s="120">
        <v>5500.0000000000045</v>
      </c>
      <c r="AO96" s="121" t="s">
        <v>142</v>
      </c>
      <c r="AP96" s="122" t="s">
        <v>106</v>
      </c>
      <c r="AQ96" s="292">
        <v>2112</v>
      </c>
      <c r="AR96" s="293">
        <v>23</v>
      </c>
      <c r="AS96" s="311" t="s">
        <v>890</v>
      </c>
      <c r="AT96" s="294" t="s">
        <v>107</v>
      </c>
      <c r="AU96" s="131">
        <v>9</v>
      </c>
      <c r="AV96" s="131">
        <v>7128</v>
      </c>
      <c r="AW96" s="131" t="s">
        <v>106</v>
      </c>
      <c r="AX96" s="183">
        <v>40697</v>
      </c>
      <c r="AY96" s="131">
        <v>12</v>
      </c>
      <c r="AZ96" s="131">
        <v>750</v>
      </c>
      <c r="BA96" s="131">
        <v>9504</v>
      </c>
      <c r="BB96" s="371">
        <f>IFERROR(HLOOKUP(IF(IF(VLOOKUP(H96,'Prog Actual'!H:AP,35,0)="DIREC",0,IF(VLOOKUP(H96,'Prog Actual'!H:AP,35,0)="EMBOT",1,IF(VLOOKUP(H96,'Prog Actual'!H:AP,35,0)="ETIQ",2,3)))&lt;1,VLOOKUP(H96,'Prog Actual'!H:AZ,45,0),IF(VLOOKUP(H96,'Prog Actual'!H:AP,35,0)="DIREC",0,IF(VLOOKUP(H96,'Prog Actual'!H:AP,35,0)="EMBOT",1,IF(VLOOKUP(H96,'Prog Actual'!H:AP,35,0)="ETIQ",2,3)))),Base!$D$26:$L$44,VLOOKUP(CONCATENATE(AM96,IF(VLOOKUP(H96,'Prog Actual'!H:K,4,0)&lt;2999,1,IF(VLOOKUP(H96,'Prog Actual'!H:K,4,0)&lt;4999,2,3))),Base!$B$27:$C$44,2,0),0),"")</f>
        <v>5500</v>
      </c>
      <c r="BC96" s="300">
        <v>792</v>
      </c>
      <c r="BD96" s="124" t="s">
        <v>108</v>
      </c>
      <c r="BE96" s="131">
        <v>792</v>
      </c>
      <c r="BF96" s="183" t="s">
        <v>969</v>
      </c>
      <c r="BG96" s="131" t="s">
        <v>1624</v>
      </c>
      <c r="BH96" s="210"/>
      <c r="BI96" s="211"/>
      <c r="BJ96" s="212"/>
    </row>
    <row r="97" spans="1:62" s="195" customFormat="1" ht="14.25">
      <c r="A97" s="302">
        <v>1</v>
      </c>
      <c r="B97" s="302">
        <v>1</v>
      </c>
      <c r="C97" s="79"/>
      <c r="D97" s="303">
        <v>2346</v>
      </c>
      <c r="E97" s="348">
        <v>0</v>
      </c>
      <c r="F97" s="33">
        <v>308</v>
      </c>
      <c r="G97" s="304" t="s">
        <v>142</v>
      </c>
      <c r="H97" s="305">
        <v>7085349</v>
      </c>
      <c r="I97" s="303">
        <v>10045417</v>
      </c>
      <c r="J97" s="304" t="s">
        <v>436</v>
      </c>
      <c r="K97" s="304">
        <v>280</v>
      </c>
      <c r="L97" s="304" t="s">
        <v>104</v>
      </c>
      <c r="M97" s="296">
        <v>0.23</v>
      </c>
      <c r="N97" s="515">
        <f t="shared" si="2"/>
        <v>0.61090909090909096</v>
      </c>
      <c r="O97" s="298">
        <v>0.16666666666666666</v>
      </c>
      <c r="P97" s="274">
        <f t="shared" si="3"/>
        <v>0.84090909090909094</v>
      </c>
      <c r="Q97" s="306">
        <v>12</v>
      </c>
      <c r="R97" s="112">
        <v>40705</v>
      </c>
      <c r="S97" s="113">
        <v>-19.28</v>
      </c>
      <c r="T97" s="112">
        <v>40705.838371212121</v>
      </c>
      <c r="U97" s="113">
        <v>-20.12</v>
      </c>
      <c r="V97" s="307" t="s">
        <v>105</v>
      </c>
      <c r="W97" s="115" t="s">
        <v>109</v>
      </c>
      <c r="X97" s="490">
        <v>40717</v>
      </c>
      <c r="Y97" s="310" t="s">
        <v>303</v>
      </c>
      <c r="Z97" s="116"/>
      <c r="AA97" s="299"/>
      <c r="AB97" s="118"/>
      <c r="AC97" s="289" t="s">
        <v>195</v>
      </c>
      <c r="AD97" s="289">
        <v>2520</v>
      </c>
      <c r="AE97" s="290"/>
      <c r="AF97" s="31">
        <v>3360</v>
      </c>
      <c r="AG97" s="119">
        <v>11006647</v>
      </c>
      <c r="AH97" s="119" t="s">
        <v>196</v>
      </c>
      <c r="AI97" s="119">
        <v>11004849</v>
      </c>
      <c r="AJ97" s="119" t="s">
        <v>437</v>
      </c>
      <c r="AK97" s="119"/>
      <c r="AL97" s="119"/>
      <c r="AM97" s="317" t="s">
        <v>15</v>
      </c>
      <c r="AN97" s="120">
        <v>5500.0000000000045</v>
      </c>
      <c r="AO97" s="121" t="s">
        <v>142</v>
      </c>
      <c r="AP97" s="122" t="s">
        <v>106</v>
      </c>
      <c r="AQ97" s="292">
        <v>2346</v>
      </c>
      <c r="AR97" s="293">
        <v>23</v>
      </c>
      <c r="AS97" s="311" t="s">
        <v>890</v>
      </c>
      <c r="AT97" s="294" t="s">
        <v>107</v>
      </c>
      <c r="AU97" s="131">
        <v>9</v>
      </c>
      <c r="AV97" s="131">
        <v>2520</v>
      </c>
      <c r="AW97" s="131" t="s">
        <v>106</v>
      </c>
      <c r="AX97" s="183">
        <v>40696</v>
      </c>
      <c r="AY97" s="131">
        <v>12</v>
      </c>
      <c r="AZ97" s="131">
        <v>750</v>
      </c>
      <c r="BA97" s="131">
        <v>3360</v>
      </c>
      <c r="BB97" s="371">
        <f>IFERROR(HLOOKUP(IF(IF(VLOOKUP(H97,'Prog Actual'!H:AP,35,0)="DIREC",0,IF(VLOOKUP(H97,'Prog Actual'!H:AP,35,0)="EMBOT",1,IF(VLOOKUP(H97,'Prog Actual'!H:AP,35,0)="ETIQ",2,3)))&lt;1,VLOOKUP(H97,'Prog Actual'!H:AZ,45,0),IF(VLOOKUP(H97,'Prog Actual'!H:AP,35,0)="DIREC",0,IF(VLOOKUP(H97,'Prog Actual'!H:AP,35,0)="EMBOT",1,IF(VLOOKUP(H97,'Prog Actual'!H:AP,35,0)="ETIQ",2,3)))),Base!$D$26:$L$44,VLOOKUP(CONCATENATE(AM97,IF(VLOOKUP(H97,'Prog Actual'!H:K,4,0)&lt;2999,1,IF(VLOOKUP(H97,'Prog Actual'!H:K,4,0)&lt;4999,2,3))),Base!$B$27:$C$44,2,0),0),"")</f>
        <v>5500</v>
      </c>
      <c r="BC97" s="300">
        <v>280</v>
      </c>
      <c r="BD97" s="124" t="s">
        <v>108</v>
      </c>
      <c r="BE97" s="131">
        <v>280</v>
      </c>
      <c r="BF97" s="183" t="s">
        <v>196</v>
      </c>
      <c r="BG97" s="131" t="s">
        <v>1624</v>
      </c>
      <c r="BH97" s="210"/>
      <c r="BI97" s="211"/>
      <c r="BJ97" s="212"/>
    </row>
    <row r="98" spans="1:62" s="377" customFormat="1" ht="17.100000000000001" customHeight="1">
      <c r="A98" s="349">
        <v>0</v>
      </c>
      <c r="B98" s="349">
        <v>0</v>
      </c>
      <c r="C98" s="350"/>
      <c r="D98" s="350" t="s">
        <v>39</v>
      </c>
      <c r="E98" s="348" t="s">
        <v>10</v>
      </c>
      <c r="F98" s="351" t="e">
        <v>#N/A</v>
      </c>
      <c r="G98" s="352"/>
      <c r="H98" s="353"/>
      <c r="I98" s="350"/>
      <c r="J98" s="354" t="s">
        <v>970</v>
      </c>
      <c r="K98" s="352"/>
      <c r="L98" s="352"/>
      <c r="M98" s="352"/>
      <c r="N98" s="515">
        <f t="shared" si="2"/>
        <v>2</v>
      </c>
      <c r="O98" s="355">
        <v>0</v>
      </c>
      <c r="P98" s="274">
        <f t="shared" si="3"/>
        <v>2</v>
      </c>
      <c r="Q98" s="356"/>
      <c r="R98" s="110">
        <v>40700</v>
      </c>
      <c r="S98" s="111">
        <v>-7.5</v>
      </c>
      <c r="T98" s="112">
        <v>40700.395833333336</v>
      </c>
      <c r="U98" s="113">
        <v>-9.5</v>
      </c>
      <c r="V98" s="357"/>
      <c r="W98" s="309"/>
      <c r="X98" s="484"/>
      <c r="Y98" s="358" t="s">
        <v>971</v>
      </c>
      <c r="Z98" s="359"/>
      <c r="AA98" s="299"/>
      <c r="AB98" s="360"/>
      <c r="AC98" s="485"/>
      <c r="AD98" s="485"/>
      <c r="AE98" s="290"/>
      <c r="AF98" s="361">
        <v>0</v>
      </c>
      <c r="AG98" s="362"/>
      <c r="AH98" s="362"/>
      <c r="AI98" s="362"/>
      <c r="AJ98" s="362"/>
      <c r="AK98" s="362"/>
      <c r="AL98" s="362"/>
      <c r="AM98" s="360" t="s">
        <v>19</v>
      </c>
      <c r="AN98" s="363"/>
      <c r="AO98" s="364"/>
      <c r="AP98" s="365">
        <v>0</v>
      </c>
      <c r="AQ98" s="366" t="s">
        <v>39</v>
      </c>
      <c r="AR98" s="367">
        <v>23</v>
      </c>
      <c r="AS98" s="368"/>
      <c r="AT98" s="369" t="s">
        <v>260</v>
      </c>
      <c r="AU98" s="369"/>
      <c r="AV98" s="369"/>
      <c r="AW98" s="369"/>
      <c r="AX98" s="370"/>
      <c r="AY98" s="369"/>
      <c r="AZ98" s="369"/>
      <c r="BA98" s="369"/>
      <c r="BB98" s="371" t="str">
        <f>IFERROR(HLOOKUP(IF(IF(VLOOKUP(H98,'Prog Actual'!H:AP,35,0)="DIREC",0,IF(VLOOKUP(H98,'Prog Actual'!H:AP,35,0)="EMBOT",1,IF(VLOOKUP(H98,'Prog Actual'!H:AP,35,0)="ETIQ",2,3)))&lt;1,VLOOKUP(H98,'Prog Actual'!H:AZ,45,0),IF(VLOOKUP(H98,'Prog Actual'!H:AP,35,0)="DIREC",0,IF(VLOOKUP(H98,'Prog Actual'!H:AP,35,0)="EMBOT",1,IF(VLOOKUP(H98,'Prog Actual'!H:AP,35,0)="ETIQ",2,3)))),Base!$D$26:$L$44,VLOOKUP(CONCATENATE(AM98,IF(VLOOKUP(H98,'Prog Actual'!H:K,4,0)&lt;2999,1,IF(VLOOKUP(H98,'Prog Actual'!H:K,4,0)&lt;4999,2,3))),Base!$B$27:$C$44,2,0),0),"")</f>
        <v/>
      </c>
      <c r="BC98" s="372">
        <v>0</v>
      </c>
      <c r="BD98" s="373"/>
      <c r="BE98" s="369">
        <v>0</v>
      </c>
      <c r="BF98" s="370"/>
      <c r="BG98" s="369" t="s">
        <v>102</v>
      </c>
      <c r="BH98" s="374"/>
      <c r="BI98" s="375"/>
      <c r="BJ98" s="376"/>
    </row>
    <row r="99" spans="1:62" s="377" customFormat="1" ht="13.5" customHeight="1">
      <c r="A99" s="349">
        <v>1</v>
      </c>
      <c r="B99" s="349">
        <v>2</v>
      </c>
      <c r="C99" s="350"/>
      <c r="D99" s="350">
        <v>2135</v>
      </c>
      <c r="E99" s="348" t="s">
        <v>10</v>
      </c>
      <c r="F99" s="351">
        <v>136</v>
      </c>
      <c r="G99" s="352" t="s">
        <v>103</v>
      </c>
      <c r="H99" s="493">
        <v>1273732</v>
      </c>
      <c r="I99" s="350">
        <v>10053892</v>
      </c>
      <c r="J99" s="352" t="s">
        <v>385</v>
      </c>
      <c r="K99" s="352">
        <v>6272</v>
      </c>
      <c r="L99" s="352" t="s">
        <v>104</v>
      </c>
      <c r="M99" s="352">
        <v>0.23</v>
      </c>
      <c r="N99" s="515">
        <f t="shared" si="2"/>
        <v>5.0175999999999998</v>
      </c>
      <c r="O99" s="355">
        <v>0</v>
      </c>
      <c r="P99" s="274">
        <f t="shared" si="3"/>
        <v>5.2476000000000003</v>
      </c>
      <c r="Q99" s="356" t="e">
        <v>#N/A</v>
      </c>
      <c r="R99" s="112">
        <v>40700</v>
      </c>
      <c r="S99" s="113">
        <v>-9.5</v>
      </c>
      <c r="T99" s="112">
        <v>40700.646647435897</v>
      </c>
      <c r="U99" s="113">
        <v>-15.52</v>
      </c>
      <c r="V99" s="357" t="s">
        <v>105</v>
      </c>
      <c r="W99" s="309" t="s">
        <v>109</v>
      </c>
      <c r="X99" s="484"/>
      <c r="Y99" s="332" t="s">
        <v>352</v>
      </c>
      <c r="Z99" s="359"/>
      <c r="AA99" s="299"/>
      <c r="AB99" s="360"/>
      <c r="AC99" s="485" t="s">
        <v>117</v>
      </c>
      <c r="AD99" s="485">
        <v>28224</v>
      </c>
      <c r="AE99" s="290"/>
      <c r="AF99" s="361">
        <v>37632</v>
      </c>
      <c r="AG99" s="362">
        <v>11007432</v>
      </c>
      <c r="AH99" s="362" t="s">
        <v>144</v>
      </c>
      <c r="AI99" s="362">
        <v>11007426</v>
      </c>
      <c r="AJ99" s="362" t="s">
        <v>139</v>
      </c>
      <c r="AK99" s="362">
        <v>11007434</v>
      </c>
      <c r="AL99" s="362" t="s">
        <v>121</v>
      </c>
      <c r="AM99" s="360" t="s">
        <v>19</v>
      </c>
      <c r="AN99" s="363">
        <v>6500.0000000000009</v>
      </c>
      <c r="AO99" s="364"/>
      <c r="AP99" s="365" t="s">
        <v>106</v>
      </c>
      <c r="AQ99" s="366" t="s">
        <v>102</v>
      </c>
      <c r="AR99" s="367">
        <v>23</v>
      </c>
      <c r="AS99" s="368" t="s">
        <v>890</v>
      </c>
      <c r="AT99" s="369" t="e">
        <v>#N/A</v>
      </c>
      <c r="AU99" s="369">
        <v>4.5</v>
      </c>
      <c r="AV99" s="369">
        <v>28224</v>
      </c>
      <c r="AW99" s="369" t="s">
        <v>106</v>
      </c>
      <c r="AX99" s="370">
        <v>1</v>
      </c>
      <c r="AY99" s="369">
        <v>6</v>
      </c>
      <c r="AZ99" s="369">
        <v>750</v>
      </c>
      <c r="BA99" s="369">
        <v>37632</v>
      </c>
      <c r="BB99" s="371">
        <f>IFERROR(HLOOKUP(IF(IF(VLOOKUP(H99,'Prog Actual'!H:AP,35,0)="DIREC",0,IF(VLOOKUP(H99,'Prog Actual'!H:AP,35,0)="EMBOT",1,IF(VLOOKUP(H99,'Prog Actual'!H:AP,35,0)="ETIQ",2,3)))&lt;1,VLOOKUP(H99,'Prog Actual'!H:AZ,45,0),IF(VLOOKUP(H99,'Prog Actual'!H:AP,35,0)="DIREC",0,IF(VLOOKUP(H99,'Prog Actual'!H:AP,35,0)="EMBOT",1,IF(VLOOKUP(H99,'Prog Actual'!H:AP,35,0)="ETIQ",2,3)))),Base!$D$26:$L$44,VLOOKUP(CONCATENATE(AM99,IF(VLOOKUP(H99,'Prog Actual'!H:K,4,0)&lt;2999,1,IF(VLOOKUP(H99,'Prog Actual'!H:K,4,0)&lt;4999,2,3))),Base!$B$27:$C$44,2,0),0),"")</f>
        <v>7500</v>
      </c>
      <c r="BC99" s="372">
        <v>3136</v>
      </c>
      <c r="BD99" s="373" t="s">
        <v>122</v>
      </c>
      <c r="BE99" s="369">
        <v>6272</v>
      </c>
      <c r="BF99" s="370" t="s">
        <v>386</v>
      </c>
      <c r="BG99" s="369" t="s">
        <v>1625</v>
      </c>
      <c r="BH99" s="374"/>
      <c r="BI99" s="375"/>
      <c r="BJ99" s="376"/>
    </row>
    <row r="100" spans="1:62" s="377" customFormat="1" ht="13.5" customHeight="1">
      <c r="A100" s="349">
        <v>1</v>
      </c>
      <c r="B100" s="349">
        <v>2</v>
      </c>
      <c r="C100" s="350"/>
      <c r="D100" s="350">
        <v>2135</v>
      </c>
      <c r="E100" s="348" t="s">
        <v>10</v>
      </c>
      <c r="F100" s="351">
        <v>136</v>
      </c>
      <c r="G100" s="352" t="s">
        <v>164</v>
      </c>
      <c r="H100" s="378">
        <v>1274158</v>
      </c>
      <c r="I100" s="350">
        <v>10053892</v>
      </c>
      <c r="J100" s="352" t="s">
        <v>385</v>
      </c>
      <c r="K100" s="352">
        <v>6160</v>
      </c>
      <c r="L100" s="352" t="s">
        <v>104</v>
      </c>
      <c r="M100" s="352">
        <v>0.23</v>
      </c>
      <c r="N100" s="515">
        <f t="shared" si="2"/>
        <v>4.9279999999999999</v>
      </c>
      <c r="O100" s="355">
        <v>0</v>
      </c>
      <c r="P100" s="274">
        <f t="shared" si="3"/>
        <v>5.1580000000000004</v>
      </c>
      <c r="Q100" s="356" t="e">
        <v>#N/A</v>
      </c>
      <c r="R100" s="112">
        <v>40700</v>
      </c>
      <c r="S100" s="113">
        <v>-15.52</v>
      </c>
      <c r="T100" s="112">
        <v>40700.893173076925</v>
      </c>
      <c r="U100" s="113">
        <v>-21.44</v>
      </c>
      <c r="V100" s="357" t="s">
        <v>105</v>
      </c>
      <c r="W100" s="309" t="s">
        <v>109</v>
      </c>
      <c r="X100" s="484"/>
      <c r="Y100" s="332" t="s">
        <v>352</v>
      </c>
      <c r="Z100" s="359"/>
      <c r="AA100" s="299"/>
      <c r="AB100" s="360"/>
      <c r="AC100" s="485" t="s">
        <v>117</v>
      </c>
      <c r="AD100" s="485">
        <v>27720</v>
      </c>
      <c r="AE100" s="290"/>
      <c r="AF100" s="361">
        <v>36960</v>
      </c>
      <c r="AG100" s="362">
        <v>11007432</v>
      </c>
      <c r="AH100" s="362" t="s">
        <v>144</v>
      </c>
      <c r="AI100" s="362">
        <v>11007426</v>
      </c>
      <c r="AJ100" s="362" t="s">
        <v>139</v>
      </c>
      <c r="AK100" s="362">
        <v>11007434</v>
      </c>
      <c r="AL100" s="362" t="s">
        <v>121</v>
      </c>
      <c r="AM100" s="360" t="s">
        <v>19</v>
      </c>
      <c r="AN100" s="363">
        <v>6500.0000000000009</v>
      </c>
      <c r="AO100" s="364"/>
      <c r="AP100" s="365" t="s">
        <v>106</v>
      </c>
      <c r="AQ100" s="366">
        <v>2135</v>
      </c>
      <c r="AR100" s="367">
        <v>23</v>
      </c>
      <c r="AS100" s="368" t="s">
        <v>890</v>
      </c>
      <c r="AT100" s="369" t="e">
        <v>#N/A</v>
      </c>
      <c r="AU100" s="369">
        <v>4.5</v>
      </c>
      <c r="AV100" s="369">
        <v>27720</v>
      </c>
      <c r="AW100" s="369" t="s">
        <v>106</v>
      </c>
      <c r="AX100" s="370">
        <v>40696</v>
      </c>
      <c r="AY100" s="369">
        <v>6</v>
      </c>
      <c r="AZ100" s="369">
        <v>750</v>
      </c>
      <c r="BA100" s="369">
        <v>36960</v>
      </c>
      <c r="BB100" s="371">
        <f>IFERROR(HLOOKUP(IF(IF(VLOOKUP(H100,'Prog Actual'!H:AP,35,0)="DIREC",0,IF(VLOOKUP(H100,'Prog Actual'!H:AP,35,0)="EMBOT",1,IF(VLOOKUP(H100,'Prog Actual'!H:AP,35,0)="ETIQ",2,3)))&lt;1,VLOOKUP(H100,'Prog Actual'!H:AZ,45,0),IF(VLOOKUP(H100,'Prog Actual'!H:AP,35,0)="DIREC",0,IF(VLOOKUP(H100,'Prog Actual'!H:AP,35,0)="EMBOT",1,IF(VLOOKUP(H100,'Prog Actual'!H:AP,35,0)="ETIQ",2,3)))),Base!$D$26:$L$44,VLOOKUP(CONCATENATE(AM100,IF(VLOOKUP(H100,'Prog Actual'!H:K,4,0)&lt;2999,1,IF(VLOOKUP(H100,'Prog Actual'!H:K,4,0)&lt;4999,2,3))),Base!$B$27:$C$44,2,0),0),"")</f>
        <v>7500</v>
      </c>
      <c r="BC100" s="372">
        <v>3080</v>
      </c>
      <c r="BD100" s="373" t="s">
        <v>122</v>
      </c>
      <c r="BE100" s="369">
        <v>6160</v>
      </c>
      <c r="BF100" s="370" t="s">
        <v>386</v>
      </c>
      <c r="BG100" s="369" t="s">
        <v>1625</v>
      </c>
      <c r="BH100" s="374"/>
      <c r="BI100" s="375"/>
      <c r="BJ100" s="376"/>
    </row>
    <row r="101" spans="1:62" s="377" customFormat="1" ht="17.100000000000001" customHeight="1">
      <c r="A101" s="349">
        <v>1</v>
      </c>
      <c r="B101" s="349">
        <v>2</v>
      </c>
      <c r="C101" s="350"/>
      <c r="D101" s="350">
        <v>2135</v>
      </c>
      <c r="E101" s="348">
        <v>0</v>
      </c>
      <c r="F101" s="351">
        <v>136</v>
      </c>
      <c r="G101" s="352" t="s">
        <v>164</v>
      </c>
      <c r="H101" s="378">
        <v>7083614</v>
      </c>
      <c r="I101" s="350">
        <v>10049359</v>
      </c>
      <c r="J101" s="352" t="s">
        <v>204</v>
      </c>
      <c r="K101" s="352">
        <v>276</v>
      </c>
      <c r="L101" s="352" t="s">
        <v>104</v>
      </c>
      <c r="M101" s="352">
        <v>0.23</v>
      </c>
      <c r="N101" s="515">
        <f t="shared" si="2"/>
        <v>0.30109090909090908</v>
      </c>
      <c r="O101" s="355">
        <v>0.16666666666666666</v>
      </c>
      <c r="P101" s="274">
        <f t="shared" si="3"/>
        <v>0.53109090909090906</v>
      </c>
      <c r="Q101" s="356" t="e">
        <v>#N/A</v>
      </c>
      <c r="R101" s="110">
        <v>40700</v>
      </c>
      <c r="S101" s="111">
        <v>-16.5</v>
      </c>
      <c r="T101" s="112">
        <v>40700.709628787881</v>
      </c>
      <c r="U101" s="113">
        <v>-17.03</v>
      </c>
      <c r="V101" s="357" t="s">
        <v>105</v>
      </c>
      <c r="W101" s="329" t="s">
        <v>308</v>
      </c>
      <c r="X101" s="484"/>
      <c r="Y101" s="310" t="s">
        <v>352</v>
      </c>
      <c r="Z101" s="359"/>
      <c r="AA101" s="299"/>
      <c r="AB101" s="360"/>
      <c r="AC101" s="485" t="s">
        <v>117</v>
      </c>
      <c r="AD101" s="485">
        <v>1242</v>
      </c>
      <c r="AE101" s="290"/>
      <c r="AF101" s="361">
        <v>1656</v>
      </c>
      <c r="AG101" s="362">
        <v>11006645</v>
      </c>
      <c r="AH101" s="362" t="s">
        <v>111</v>
      </c>
      <c r="AI101" s="362">
        <v>11004797</v>
      </c>
      <c r="AJ101" s="362" t="s">
        <v>373</v>
      </c>
      <c r="AK101" s="362">
        <v>11004589</v>
      </c>
      <c r="AL101" s="362" t="s">
        <v>1629</v>
      </c>
      <c r="AM101" s="360" t="s">
        <v>19</v>
      </c>
      <c r="AN101" s="363">
        <v>5500.0000000000045</v>
      </c>
      <c r="AO101" s="364"/>
      <c r="AP101" s="365" t="s">
        <v>106</v>
      </c>
      <c r="AQ101" s="366" t="s">
        <v>102</v>
      </c>
      <c r="AR101" s="367">
        <v>23</v>
      </c>
      <c r="AS101" s="368" t="s">
        <v>332</v>
      </c>
      <c r="AT101" s="369" t="e">
        <v>#N/A</v>
      </c>
      <c r="AU101" s="369">
        <v>4.5</v>
      </c>
      <c r="AV101" s="369">
        <v>1242</v>
      </c>
      <c r="AW101" s="369" t="s">
        <v>106</v>
      </c>
      <c r="AX101" s="370">
        <v>1</v>
      </c>
      <c r="AY101" s="369">
        <v>6</v>
      </c>
      <c r="AZ101" s="369">
        <v>750</v>
      </c>
      <c r="BA101" s="369">
        <v>1656</v>
      </c>
      <c r="BB101" s="371">
        <f>IFERROR(HLOOKUP(IF(IF(VLOOKUP(H101,'Prog Actual'!H:AP,35,0)="DIREC",0,IF(VLOOKUP(H101,'Prog Actual'!H:AP,35,0)="EMBOT",1,IF(VLOOKUP(H101,'Prog Actual'!H:AP,35,0)="ETIQ",2,3)))&lt;1,VLOOKUP(H101,'Prog Actual'!H:AZ,45,0),IF(VLOOKUP(H101,'Prog Actual'!H:AP,35,0)="DIREC",0,IF(VLOOKUP(H101,'Prog Actual'!H:AP,35,0)="EMBOT",1,IF(VLOOKUP(H101,'Prog Actual'!H:AP,35,0)="ETIQ",2,3)))),Base!$D$26:$L$44,VLOOKUP(CONCATENATE(AM101,IF(VLOOKUP(H101,'Prog Actual'!H:K,4,0)&lt;2999,1,IF(VLOOKUP(H101,'Prog Actual'!H:K,4,0)&lt;4999,2,3))),Base!$B$27:$C$44,2,0),0),"")</f>
        <v>5500</v>
      </c>
      <c r="BC101" s="372">
        <v>138</v>
      </c>
      <c r="BD101" s="373" t="s">
        <v>108</v>
      </c>
      <c r="BE101" s="369">
        <v>276</v>
      </c>
      <c r="BF101" s="370"/>
      <c r="BG101" s="369" t="s">
        <v>1624</v>
      </c>
      <c r="BH101" s="374"/>
      <c r="BI101" s="375"/>
      <c r="BJ101" s="376"/>
    </row>
    <row r="102" spans="1:62" s="377" customFormat="1" ht="17.100000000000001" customHeight="1">
      <c r="A102" s="349">
        <v>1</v>
      </c>
      <c r="B102" s="349">
        <v>2</v>
      </c>
      <c r="C102" s="350"/>
      <c r="D102" s="350">
        <v>2135</v>
      </c>
      <c r="E102" s="348" t="s">
        <v>10</v>
      </c>
      <c r="F102" s="351">
        <v>136</v>
      </c>
      <c r="G102" s="352" t="s">
        <v>164</v>
      </c>
      <c r="H102" s="378">
        <v>7084090</v>
      </c>
      <c r="I102" s="350">
        <v>10049359</v>
      </c>
      <c r="J102" s="352" t="s">
        <v>204</v>
      </c>
      <c r="K102" s="352">
        <v>1035</v>
      </c>
      <c r="L102" s="352" t="s">
        <v>104</v>
      </c>
      <c r="M102" s="352">
        <v>0.23</v>
      </c>
      <c r="N102" s="515">
        <f t="shared" si="2"/>
        <v>1.1290909090909091</v>
      </c>
      <c r="O102" s="355">
        <v>0</v>
      </c>
      <c r="P102" s="274">
        <f t="shared" si="3"/>
        <v>1.3590909090909091</v>
      </c>
      <c r="Q102" s="356" t="e">
        <v>#N/A</v>
      </c>
      <c r="R102" s="112">
        <v>40700</v>
      </c>
      <c r="S102" s="113">
        <v>-17.03</v>
      </c>
      <c r="T102" s="112">
        <v>40700.766212121212</v>
      </c>
      <c r="U102" s="113">
        <v>-18.39</v>
      </c>
      <c r="V102" s="357" t="s">
        <v>105</v>
      </c>
      <c r="W102" s="329" t="s">
        <v>308</v>
      </c>
      <c r="X102" s="484"/>
      <c r="Y102" s="310" t="s">
        <v>352</v>
      </c>
      <c r="Z102" s="359"/>
      <c r="AA102" s="299"/>
      <c r="AB102" s="360"/>
      <c r="AC102" s="485" t="s">
        <v>117</v>
      </c>
      <c r="AD102" s="485">
        <v>4657.5</v>
      </c>
      <c r="AE102" s="290"/>
      <c r="AF102" s="361">
        <v>6210</v>
      </c>
      <c r="AG102" s="362">
        <v>11006645</v>
      </c>
      <c r="AH102" s="362" t="s">
        <v>111</v>
      </c>
      <c r="AI102" s="362">
        <v>11004797</v>
      </c>
      <c r="AJ102" s="362" t="s">
        <v>373</v>
      </c>
      <c r="AK102" s="362">
        <v>11004589</v>
      </c>
      <c r="AL102" s="362" t="s">
        <v>1629</v>
      </c>
      <c r="AM102" s="360" t="s">
        <v>19</v>
      </c>
      <c r="AN102" s="363">
        <v>5500.0000000000036</v>
      </c>
      <c r="AO102" s="364"/>
      <c r="AP102" s="365" t="s">
        <v>106</v>
      </c>
      <c r="AQ102" s="366">
        <v>2135</v>
      </c>
      <c r="AR102" s="367">
        <v>23</v>
      </c>
      <c r="AS102" s="368" t="s">
        <v>351</v>
      </c>
      <c r="AT102" s="369" t="e">
        <v>#N/A</v>
      </c>
      <c r="AU102" s="369">
        <v>4.5</v>
      </c>
      <c r="AV102" s="369">
        <v>4657.5</v>
      </c>
      <c r="AW102" s="369" t="s">
        <v>106</v>
      </c>
      <c r="AX102" s="370">
        <v>1</v>
      </c>
      <c r="AY102" s="369">
        <v>6</v>
      </c>
      <c r="AZ102" s="369">
        <v>750</v>
      </c>
      <c r="BA102" s="369">
        <v>6210</v>
      </c>
      <c r="BB102" s="371">
        <f>IFERROR(HLOOKUP(IF(IF(VLOOKUP(H102,'Prog Actual'!H:AP,35,0)="DIREC",0,IF(VLOOKUP(H102,'Prog Actual'!H:AP,35,0)="EMBOT",1,IF(VLOOKUP(H102,'Prog Actual'!H:AP,35,0)="ETIQ",2,3)))&lt;1,VLOOKUP(H102,'Prog Actual'!H:AZ,45,0),IF(VLOOKUP(H102,'Prog Actual'!H:AP,35,0)="DIREC",0,IF(VLOOKUP(H102,'Prog Actual'!H:AP,35,0)="EMBOT",1,IF(VLOOKUP(H102,'Prog Actual'!H:AP,35,0)="ETIQ",2,3)))),Base!$D$26:$L$44,VLOOKUP(CONCATENATE(AM102,IF(VLOOKUP(H102,'Prog Actual'!H:K,4,0)&lt;2999,1,IF(VLOOKUP(H102,'Prog Actual'!H:K,4,0)&lt;4999,2,3))),Base!$B$27:$C$44,2,0),0),"")</f>
        <v>5500</v>
      </c>
      <c r="BC102" s="372">
        <v>517.5</v>
      </c>
      <c r="BD102" s="373" t="s">
        <v>108</v>
      </c>
      <c r="BE102" s="369">
        <v>1035</v>
      </c>
      <c r="BF102" s="370"/>
      <c r="BG102" s="369" t="s">
        <v>1624</v>
      </c>
      <c r="BH102" s="374"/>
      <c r="BI102" s="375"/>
      <c r="BJ102" s="376"/>
    </row>
    <row r="103" spans="1:62" s="377" customFormat="1" ht="17.100000000000001" customHeight="1">
      <c r="A103" s="349">
        <v>1</v>
      </c>
      <c r="B103" s="349">
        <v>1</v>
      </c>
      <c r="C103" s="350"/>
      <c r="D103" s="350">
        <v>2341</v>
      </c>
      <c r="E103" s="348">
        <v>0</v>
      </c>
      <c r="F103" s="351">
        <v>316</v>
      </c>
      <c r="G103" s="352" t="s">
        <v>164</v>
      </c>
      <c r="H103" s="493">
        <v>1277093</v>
      </c>
      <c r="I103" s="350">
        <v>10035241</v>
      </c>
      <c r="J103" s="352" t="s">
        <v>377</v>
      </c>
      <c r="K103" s="379">
        <v>279</v>
      </c>
      <c r="L103" s="379" t="s">
        <v>104</v>
      </c>
      <c r="M103" s="352">
        <v>0.23</v>
      </c>
      <c r="N103" s="515">
        <f t="shared" si="2"/>
        <v>0.60872727272727267</v>
      </c>
      <c r="O103" s="355">
        <v>0.16666666666666666</v>
      </c>
      <c r="P103" s="274">
        <f t="shared" si="3"/>
        <v>0.83872727272727265</v>
      </c>
      <c r="Q103" s="356" t="e">
        <v>#N/A</v>
      </c>
      <c r="R103" s="112">
        <v>40700</v>
      </c>
      <c r="S103" s="113">
        <v>-18.39</v>
      </c>
      <c r="T103" s="112">
        <v>40700.801196969696</v>
      </c>
      <c r="U103" s="113">
        <v>-19.23</v>
      </c>
      <c r="V103" s="357" t="s">
        <v>105</v>
      </c>
      <c r="W103" s="329" t="s">
        <v>973</v>
      </c>
      <c r="X103" s="484"/>
      <c r="Y103" s="310" t="s">
        <v>352</v>
      </c>
      <c r="Z103" s="359"/>
      <c r="AA103" s="299"/>
      <c r="AB103" s="360"/>
      <c r="AC103" s="485" t="s">
        <v>379</v>
      </c>
      <c r="AD103" s="485">
        <v>11563.343999999999</v>
      </c>
      <c r="AE103" s="290"/>
      <c r="AF103" s="361">
        <v>3348</v>
      </c>
      <c r="AG103" s="362">
        <v>11006645</v>
      </c>
      <c r="AH103" s="362" t="s">
        <v>111</v>
      </c>
      <c r="AI103" s="362">
        <v>11004797</v>
      </c>
      <c r="AJ103" s="362" t="s">
        <v>373</v>
      </c>
      <c r="AK103" s="362">
        <v>11004589</v>
      </c>
      <c r="AL103" s="362" t="s">
        <v>1629</v>
      </c>
      <c r="AM103" s="360" t="s">
        <v>19</v>
      </c>
      <c r="AN103" s="363">
        <v>5500.0000000000045</v>
      </c>
      <c r="AO103" s="364"/>
      <c r="AP103" s="365" t="s">
        <v>106</v>
      </c>
      <c r="AQ103" s="366">
        <v>2341</v>
      </c>
      <c r="AR103" s="367">
        <v>23</v>
      </c>
      <c r="AS103" s="368" t="s">
        <v>351</v>
      </c>
      <c r="AT103" s="369" t="e">
        <v>#N/A</v>
      </c>
      <c r="AU103" s="369">
        <v>9</v>
      </c>
      <c r="AV103" s="369">
        <v>2511</v>
      </c>
      <c r="AW103" s="369" t="s">
        <v>106</v>
      </c>
      <c r="AX103" s="370" t="e">
        <v>#N/A</v>
      </c>
      <c r="AY103" s="369">
        <v>12</v>
      </c>
      <c r="AZ103" s="369">
        <v>750</v>
      </c>
      <c r="BA103" s="369">
        <v>3348</v>
      </c>
      <c r="BB103" s="371">
        <f>IFERROR(HLOOKUP(IF(IF(VLOOKUP(H103,'Prog Actual'!H:AP,35,0)="DIREC",0,IF(VLOOKUP(H103,'Prog Actual'!H:AP,35,0)="EMBOT",1,IF(VLOOKUP(H103,'Prog Actual'!H:AP,35,0)="ETIQ",2,3)))&lt;1,VLOOKUP(H103,'Prog Actual'!H:AZ,45,0),IF(VLOOKUP(H103,'Prog Actual'!H:AP,35,0)="DIREC",0,IF(VLOOKUP(H103,'Prog Actual'!H:AP,35,0)="EMBOT",1,IF(VLOOKUP(H103,'Prog Actual'!H:AP,35,0)="ETIQ",2,3)))),Base!$D$26:$L$44,VLOOKUP(CONCATENATE(AM103,IF(VLOOKUP(H103,'Prog Actual'!H:K,4,0)&lt;2999,1,IF(VLOOKUP(H103,'Prog Actual'!H:K,4,0)&lt;4999,2,3))),Base!$B$27:$C$44,2,0),0),"")</f>
        <v>5500</v>
      </c>
      <c r="BC103" s="372">
        <v>279</v>
      </c>
      <c r="BD103" s="373" t="s">
        <v>108</v>
      </c>
      <c r="BE103" s="369">
        <v>279</v>
      </c>
      <c r="BF103" s="370"/>
      <c r="BG103" s="369" t="s">
        <v>1624</v>
      </c>
      <c r="BH103" s="374"/>
      <c r="BI103" s="375"/>
      <c r="BJ103" s="376"/>
    </row>
    <row r="104" spans="1:62" s="377" customFormat="1" ht="14.25">
      <c r="A104" s="349">
        <v>1</v>
      </c>
      <c r="B104" s="349">
        <v>1</v>
      </c>
      <c r="C104" s="350"/>
      <c r="D104" s="350">
        <v>1175</v>
      </c>
      <c r="E104" s="348">
        <v>0</v>
      </c>
      <c r="F104" s="351">
        <v>26</v>
      </c>
      <c r="G104" s="352" t="s">
        <v>182</v>
      </c>
      <c r="H104" s="378">
        <v>1275745</v>
      </c>
      <c r="I104" s="350">
        <v>21001016</v>
      </c>
      <c r="J104" s="352" t="s">
        <v>974</v>
      </c>
      <c r="K104" s="352">
        <v>300</v>
      </c>
      <c r="L104" s="352" t="s">
        <v>127</v>
      </c>
      <c r="M104" s="352">
        <v>0.23</v>
      </c>
      <c r="N104" s="515">
        <f t="shared" si="2"/>
        <v>0.15</v>
      </c>
      <c r="O104" s="355">
        <v>0</v>
      </c>
      <c r="P104" s="274">
        <f t="shared" si="3"/>
        <v>0.38</v>
      </c>
      <c r="Q104" s="356" t="e">
        <v>#N/A</v>
      </c>
      <c r="R104" s="112">
        <v>40700</v>
      </c>
      <c r="S104" s="113">
        <v>-19.23</v>
      </c>
      <c r="T104" s="112">
        <v>40700.813106060603</v>
      </c>
      <c r="U104" s="113">
        <v>-19.510000000000002</v>
      </c>
      <c r="V104" s="357" t="s">
        <v>105</v>
      </c>
      <c r="W104" s="309" t="s">
        <v>109</v>
      </c>
      <c r="X104" s="484"/>
      <c r="Y104" s="332" t="s">
        <v>352</v>
      </c>
      <c r="Z104" s="359"/>
      <c r="AA104" s="299"/>
      <c r="AB104" s="360"/>
      <c r="AC104" s="485"/>
      <c r="AD104" s="485"/>
      <c r="AE104" s="290"/>
      <c r="AF104" s="361">
        <v>300</v>
      </c>
      <c r="AG104" s="362"/>
      <c r="AH104" s="362"/>
      <c r="AI104" s="362"/>
      <c r="AJ104" s="362"/>
      <c r="AK104" s="362"/>
      <c r="AL104" s="362"/>
      <c r="AM104" s="360" t="s">
        <v>19</v>
      </c>
      <c r="AN104" s="363">
        <v>5500</v>
      </c>
      <c r="AO104" s="364"/>
      <c r="AP104" s="365" t="s">
        <v>183</v>
      </c>
      <c r="AQ104" s="366">
        <v>1175</v>
      </c>
      <c r="AR104" s="367">
        <v>23</v>
      </c>
      <c r="AS104" s="368" t="s">
        <v>890</v>
      </c>
      <c r="AT104" s="369" t="e">
        <v>#N/A</v>
      </c>
      <c r="AU104" s="369">
        <v>0.75</v>
      </c>
      <c r="AV104" s="369">
        <v>225</v>
      </c>
      <c r="AW104" s="369" t="s">
        <v>183</v>
      </c>
      <c r="AX104" s="370">
        <v>1</v>
      </c>
      <c r="AY104" s="369">
        <v>1</v>
      </c>
      <c r="AZ104" s="369">
        <v>750</v>
      </c>
      <c r="BA104" s="369">
        <v>300</v>
      </c>
      <c r="BB104" s="371">
        <f>IFERROR(HLOOKUP(IF(IF(VLOOKUP(H104,'Prog Actual'!H:AP,35,0)="DIREC",0,IF(VLOOKUP(H104,'Prog Actual'!H:AP,35,0)="EMBOT",1,IF(VLOOKUP(H104,'Prog Actual'!H:AP,35,0)="ETIQ",2,3)))&lt;1,VLOOKUP(H104,'Prog Actual'!H:AZ,45,0),IF(VLOOKUP(H104,'Prog Actual'!H:AP,35,0)="DIREC",0,IF(VLOOKUP(H104,'Prog Actual'!H:AP,35,0)="EMBOT",1,IF(VLOOKUP(H104,'Prog Actual'!H:AP,35,0)="ETIQ",2,3)))),Base!$D$26:$L$44,VLOOKUP(CONCATENATE(AM104,IF(VLOOKUP(H104,'Prog Actual'!H:K,4,0)&lt;2999,1,IF(VLOOKUP(H104,'Prog Actual'!H:K,4,0)&lt;4999,2,3))),Base!$B$27:$C$44,2,0),0),"")</f>
        <v>2000</v>
      </c>
      <c r="BC104" s="372">
        <v>25</v>
      </c>
      <c r="BD104" s="373" t="s">
        <v>108</v>
      </c>
      <c r="BE104" s="369">
        <v>25</v>
      </c>
      <c r="BF104" s="370"/>
      <c r="BG104" s="369" t="s">
        <v>1624</v>
      </c>
      <c r="BH104" s="374"/>
      <c r="BI104" s="375"/>
      <c r="BJ104" s="376"/>
    </row>
    <row r="105" spans="1:62" s="377" customFormat="1" ht="14.25">
      <c r="A105" s="349">
        <v>1</v>
      </c>
      <c r="B105" s="349">
        <v>2</v>
      </c>
      <c r="C105" s="350"/>
      <c r="D105" s="350">
        <v>2175</v>
      </c>
      <c r="E105" s="348">
        <v>0</v>
      </c>
      <c r="F105" s="351">
        <v>51</v>
      </c>
      <c r="G105" s="352" t="s">
        <v>182</v>
      </c>
      <c r="H105" s="378">
        <v>1275431</v>
      </c>
      <c r="I105" s="350">
        <v>21000818</v>
      </c>
      <c r="J105" s="352" t="s">
        <v>975</v>
      </c>
      <c r="K105" s="352">
        <v>180</v>
      </c>
      <c r="L105" s="352" t="s">
        <v>127</v>
      </c>
      <c r="M105" s="352">
        <v>0.23</v>
      </c>
      <c r="N105" s="515">
        <f t="shared" si="2"/>
        <v>0.09</v>
      </c>
      <c r="O105" s="355">
        <v>0</v>
      </c>
      <c r="P105" s="274">
        <f t="shared" si="3"/>
        <v>0.32</v>
      </c>
      <c r="Q105" s="356" t="e">
        <v>#N/A</v>
      </c>
      <c r="R105" s="112">
        <v>40700</v>
      </c>
      <c r="S105" s="113">
        <v>-19.510000000000002</v>
      </c>
      <c r="T105" s="112">
        <v>40700.82386363636</v>
      </c>
      <c r="U105" s="113">
        <v>-19.77</v>
      </c>
      <c r="V105" s="357" t="s">
        <v>105</v>
      </c>
      <c r="W105" s="309" t="s">
        <v>109</v>
      </c>
      <c r="X105" s="484"/>
      <c r="Y105" s="332" t="s">
        <v>352</v>
      </c>
      <c r="Z105" s="359"/>
      <c r="AA105" s="299"/>
      <c r="AB105" s="360"/>
      <c r="AC105" s="485"/>
      <c r="AD105" s="485"/>
      <c r="AE105" s="290"/>
      <c r="AF105" s="361">
        <v>180</v>
      </c>
      <c r="AG105" s="362"/>
      <c r="AH105" s="362"/>
      <c r="AI105" s="362"/>
      <c r="AJ105" s="362"/>
      <c r="AK105" s="362">
        <v>11006982</v>
      </c>
      <c r="AL105" s="362" t="s">
        <v>1630</v>
      </c>
      <c r="AM105" s="360" t="s">
        <v>19</v>
      </c>
      <c r="AN105" s="363">
        <v>5500</v>
      </c>
      <c r="AO105" s="364"/>
      <c r="AP105" s="365" t="s">
        <v>183</v>
      </c>
      <c r="AQ105" s="366">
        <v>2175</v>
      </c>
      <c r="AR105" s="367">
        <v>23</v>
      </c>
      <c r="AS105" s="368" t="s">
        <v>890</v>
      </c>
      <c r="AT105" s="369" t="e">
        <v>#N/A</v>
      </c>
      <c r="AU105" s="369">
        <v>0.75</v>
      </c>
      <c r="AV105" s="369">
        <v>135</v>
      </c>
      <c r="AW105" s="369" t="s">
        <v>183</v>
      </c>
      <c r="AX105" s="370">
        <v>1</v>
      </c>
      <c r="AY105" s="369">
        <v>1</v>
      </c>
      <c r="AZ105" s="369">
        <v>750</v>
      </c>
      <c r="BA105" s="369">
        <v>180</v>
      </c>
      <c r="BB105" s="371">
        <f>IFERROR(HLOOKUP(IF(IF(VLOOKUP(H105,'Prog Actual'!H:AP,35,0)="DIREC",0,IF(VLOOKUP(H105,'Prog Actual'!H:AP,35,0)="EMBOT",1,IF(VLOOKUP(H105,'Prog Actual'!H:AP,35,0)="ETIQ",2,3)))&lt;1,VLOOKUP(H105,'Prog Actual'!H:AZ,45,0),IF(VLOOKUP(H105,'Prog Actual'!H:AP,35,0)="DIREC",0,IF(VLOOKUP(H105,'Prog Actual'!H:AP,35,0)="EMBOT",1,IF(VLOOKUP(H105,'Prog Actual'!H:AP,35,0)="ETIQ",2,3)))),Base!$D$26:$L$44,VLOOKUP(CONCATENATE(AM105,IF(VLOOKUP(H105,'Prog Actual'!H:K,4,0)&lt;2999,1,IF(VLOOKUP(H105,'Prog Actual'!H:K,4,0)&lt;4999,2,3))),Base!$B$27:$C$44,2,0),0),"")</f>
        <v>2000</v>
      </c>
      <c r="BC105" s="372">
        <v>15</v>
      </c>
      <c r="BD105" s="373" t="s">
        <v>108</v>
      </c>
      <c r="BE105" s="369">
        <v>15</v>
      </c>
      <c r="BF105" s="370" t="s">
        <v>977</v>
      </c>
      <c r="BG105" s="369" t="s">
        <v>1624</v>
      </c>
      <c r="BH105" s="374"/>
      <c r="BI105" s="375"/>
      <c r="BJ105" s="376"/>
    </row>
    <row r="106" spans="1:62" s="377" customFormat="1" ht="17.100000000000001" customHeight="1">
      <c r="A106" s="349">
        <v>1</v>
      </c>
      <c r="B106" s="349">
        <v>2</v>
      </c>
      <c r="C106" s="350"/>
      <c r="D106" s="350">
        <v>1208</v>
      </c>
      <c r="E106" s="348">
        <v>0</v>
      </c>
      <c r="F106" s="351">
        <v>369</v>
      </c>
      <c r="G106" s="352" t="s">
        <v>182</v>
      </c>
      <c r="H106" s="378">
        <v>7085409</v>
      </c>
      <c r="I106" s="350">
        <v>21000291</v>
      </c>
      <c r="J106" s="352" t="s">
        <v>978</v>
      </c>
      <c r="K106" s="352">
        <v>744</v>
      </c>
      <c r="L106" s="352" t="s">
        <v>127</v>
      </c>
      <c r="M106" s="352">
        <v>0.23</v>
      </c>
      <c r="N106" s="515">
        <f t="shared" si="2"/>
        <v>0.372</v>
      </c>
      <c r="O106" s="355">
        <v>0</v>
      </c>
      <c r="P106" s="274">
        <f t="shared" si="3"/>
        <v>0.60199999999999998</v>
      </c>
      <c r="Q106" s="356" t="e">
        <v>#N/A</v>
      </c>
      <c r="R106" s="112">
        <v>40700</v>
      </c>
      <c r="S106" s="113">
        <v>-19.77</v>
      </c>
      <c r="T106" s="112">
        <v>40700.838969696968</v>
      </c>
      <c r="U106" s="113">
        <v>-20.14</v>
      </c>
      <c r="V106" s="357" t="s">
        <v>105</v>
      </c>
      <c r="W106" s="309" t="s">
        <v>109</v>
      </c>
      <c r="X106" s="484"/>
      <c r="Y106" s="332" t="s">
        <v>352</v>
      </c>
      <c r="Z106" s="359"/>
      <c r="AA106" s="299"/>
      <c r="AB106" s="360"/>
      <c r="AC106" s="485"/>
      <c r="AD106" s="485"/>
      <c r="AE106" s="290"/>
      <c r="AF106" s="361">
        <v>744</v>
      </c>
      <c r="AG106" s="362"/>
      <c r="AH106" s="362"/>
      <c r="AI106" s="362"/>
      <c r="AJ106" s="362"/>
      <c r="AK106" s="362"/>
      <c r="AL106" s="362"/>
      <c r="AM106" s="360" t="s">
        <v>19</v>
      </c>
      <c r="AN106" s="363">
        <v>5500</v>
      </c>
      <c r="AO106" s="364"/>
      <c r="AP106" s="365" t="s">
        <v>183</v>
      </c>
      <c r="AQ106" s="366">
        <v>1208</v>
      </c>
      <c r="AR106" s="367">
        <v>23</v>
      </c>
      <c r="AS106" s="368" t="s">
        <v>890</v>
      </c>
      <c r="AT106" s="369" t="e">
        <v>#N/A</v>
      </c>
      <c r="AU106" s="369">
        <v>0.75</v>
      </c>
      <c r="AV106" s="369">
        <v>558</v>
      </c>
      <c r="AW106" s="369" t="s">
        <v>183</v>
      </c>
      <c r="AX106" s="370">
        <v>40696</v>
      </c>
      <c r="AY106" s="369">
        <v>1</v>
      </c>
      <c r="AZ106" s="369">
        <v>750</v>
      </c>
      <c r="BA106" s="369">
        <v>744</v>
      </c>
      <c r="BB106" s="371">
        <f>IFERROR(HLOOKUP(IF(IF(VLOOKUP(H106,'Prog Actual'!H:AP,35,0)="DIREC",0,IF(VLOOKUP(H106,'Prog Actual'!H:AP,35,0)="EMBOT",1,IF(VLOOKUP(H106,'Prog Actual'!H:AP,35,0)="ETIQ",2,3)))&lt;1,VLOOKUP(H106,'Prog Actual'!H:AZ,45,0),IF(VLOOKUP(H106,'Prog Actual'!H:AP,35,0)="DIREC",0,IF(VLOOKUP(H106,'Prog Actual'!H:AP,35,0)="EMBOT",1,IF(VLOOKUP(H106,'Prog Actual'!H:AP,35,0)="ETIQ",2,3)))),Base!$D$26:$L$44,VLOOKUP(CONCATENATE(AM106,IF(VLOOKUP(H106,'Prog Actual'!H:K,4,0)&lt;2999,1,IF(VLOOKUP(H106,'Prog Actual'!H:K,4,0)&lt;4999,2,3))),Base!$B$27:$C$44,2,0),0),"")</f>
        <v>2000</v>
      </c>
      <c r="BC106" s="372">
        <v>62</v>
      </c>
      <c r="BD106" s="373" t="s">
        <v>108</v>
      </c>
      <c r="BE106" s="369">
        <v>62</v>
      </c>
      <c r="BF106" s="370" t="s">
        <v>979</v>
      </c>
      <c r="BG106" s="369" t="s">
        <v>1624</v>
      </c>
      <c r="BH106" s="374"/>
      <c r="BI106" s="375"/>
      <c r="BJ106" s="376"/>
    </row>
    <row r="107" spans="1:62" s="377" customFormat="1" ht="14.25">
      <c r="A107" s="349">
        <v>1</v>
      </c>
      <c r="B107" s="349">
        <v>1</v>
      </c>
      <c r="C107" s="350"/>
      <c r="D107" s="350">
        <v>3108</v>
      </c>
      <c r="E107" s="348">
        <v>0</v>
      </c>
      <c r="F107" s="351">
        <v>203</v>
      </c>
      <c r="G107" s="352" t="s">
        <v>182</v>
      </c>
      <c r="H107" s="378">
        <v>7085261</v>
      </c>
      <c r="I107" s="350">
        <v>10030444</v>
      </c>
      <c r="J107" s="352" t="s">
        <v>228</v>
      </c>
      <c r="K107" s="352">
        <v>15</v>
      </c>
      <c r="L107" s="352" t="s">
        <v>104</v>
      </c>
      <c r="M107" s="352">
        <v>0.23</v>
      </c>
      <c r="N107" s="515">
        <f t="shared" si="2"/>
        <v>0.09</v>
      </c>
      <c r="O107" s="355">
        <v>0</v>
      </c>
      <c r="P107" s="274">
        <f t="shared" si="3"/>
        <v>0.32</v>
      </c>
      <c r="Q107" s="356" t="e">
        <v>#N/A</v>
      </c>
      <c r="R107" s="112">
        <v>40700</v>
      </c>
      <c r="S107" s="113">
        <v>-20.14</v>
      </c>
      <c r="T107" s="112">
        <v>40700.850416666668</v>
      </c>
      <c r="U107" s="113">
        <v>-20.41</v>
      </c>
      <c r="V107" s="357" t="s">
        <v>105</v>
      </c>
      <c r="W107" s="309" t="s">
        <v>109</v>
      </c>
      <c r="X107" s="484"/>
      <c r="Y107" s="333" t="s">
        <v>905</v>
      </c>
      <c r="Z107" s="359"/>
      <c r="AA107" s="299"/>
      <c r="AB107" s="360"/>
      <c r="AC107" s="485"/>
      <c r="AD107" s="485"/>
      <c r="AE107" s="290"/>
      <c r="AF107" s="361">
        <v>180</v>
      </c>
      <c r="AG107" s="362"/>
      <c r="AH107" s="362"/>
      <c r="AI107" s="362"/>
      <c r="AJ107" s="362"/>
      <c r="AK107" s="362"/>
      <c r="AL107" s="362"/>
      <c r="AM107" s="360" t="s">
        <v>19</v>
      </c>
      <c r="AN107" s="363">
        <v>4499.9999999999945</v>
      </c>
      <c r="AO107" s="364"/>
      <c r="AP107" s="365" t="s">
        <v>183</v>
      </c>
      <c r="AQ107" s="366">
        <v>3108</v>
      </c>
      <c r="AR107" s="367">
        <v>23</v>
      </c>
      <c r="AS107" s="368" t="s">
        <v>890</v>
      </c>
      <c r="AT107" s="369" t="e">
        <v>#N/A</v>
      </c>
      <c r="AU107" s="369">
        <v>9</v>
      </c>
      <c r="AV107" s="369">
        <v>135</v>
      </c>
      <c r="AW107" s="369" t="s">
        <v>183</v>
      </c>
      <c r="AX107" s="370">
        <v>1</v>
      </c>
      <c r="AY107" s="369">
        <v>12</v>
      </c>
      <c r="AZ107" s="369">
        <v>750</v>
      </c>
      <c r="BA107" s="369">
        <v>180</v>
      </c>
      <c r="BB107" s="371">
        <f>IFERROR(HLOOKUP(IF(IF(VLOOKUP(H107,'Prog Actual'!H:AP,35,0)="DIREC",0,IF(VLOOKUP(H107,'Prog Actual'!H:AP,35,0)="EMBOT",1,IF(VLOOKUP(H107,'Prog Actual'!H:AP,35,0)="ETIQ",2,3)))&lt;1,VLOOKUP(H107,'Prog Actual'!H:AZ,45,0),IF(VLOOKUP(H107,'Prog Actual'!H:AP,35,0)="DIREC",0,IF(VLOOKUP(H107,'Prog Actual'!H:AP,35,0)="EMBOT",1,IF(VLOOKUP(H107,'Prog Actual'!H:AP,35,0)="ETIQ",2,3)))),Base!$D$26:$L$44,VLOOKUP(CONCATENATE(AM107,IF(VLOOKUP(H107,'Prog Actual'!H:K,4,0)&lt;2999,1,IF(VLOOKUP(H107,'Prog Actual'!H:K,4,0)&lt;4999,2,3))),Base!$B$27:$C$44,2,0),0),"")</f>
        <v>2000</v>
      </c>
      <c r="BC107" s="372">
        <v>15</v>
      </c>
      <c r="BD107" s="373" t="s">
        <v>108</v>
      </c>
      <c r="BE107" s="369">
        <v>15</v>
      </c>
      <c r="BF107" s="370"/>
      <c r="BG107" s="369" t="s">
        <v>1624</v>
      </c>
      <c r="BH107" s="374"/>
      <c r="BI107" s="375"/>
      <c r="BJ107" s="376"/>
    </row>
    <row r="108" spans="1:62" s="377" customFormat="1" ht="17.100000000000001" customHeight="1">
      <c r="A108" s="349">
        <v>1</v>
      </c>
      <c r="B108" s="349">
        <v>2</v>
      </c>
      <c r="C108" s="350"/>
      <c r="D108" s="350">
        <v>1114</v>
      </c>
      <c r="E108" s="348">
        <v>0</v>
      </c>
      <c r="F108" s="351">
        <v>515</v>
      </c>
      <c r="G108" s="352" t="s">
        <v>182</v>
      </c>
      <c r="H108" s="378">
        <v>1274253</v>
      </c>
      <c r="I108" s="350">
        <v>10044609</v>
      </c>
      <c r="J108" s="352" t="s">
        <v>980</v>
      </c>
      <c r="K108" s="352">
        <v>84</v>
      </c>
      <c r="L108" s="352" t="s">
        <v>104</v>
      </c>
      <c r="M108" s="352">
        <v>0.23</v>
      </c>
      <c r="N108" s="515">
        <f t="shared" si="2"/>
        <v>0.504</v>
      </c>
      <c r="O108" s="355">
        <v>0</v>
      </c>
      <c r="P108" s="274">
        <f t="shared" si="3"/>
        <v>0.73399999999999999</v>
      </c>
      <c r="Q108" s="356" t="e">
        <v>#N/A</v>
      </c>
      <c r="R108" s="112">
        <v>40700</v>
      </c>
      <c r="S108" s="113">
        <v>-20.41</v>
      </c>
      <c r="T108" s="112">
        <v>40700.86</v>
      </c>
      <c r="U108" s="113">
        <v>-20.64</v>
      </c>
      <c r="V108" s="357" t="s">
        <v>105</v>
      </c>
      <c r="W108" s="309" t="s">
        <v>109</v>
      </c>
      <c r="X108" s="484"/>
      <c r="Y108" s="310" t="s">
        <v>303</v>
      </c>
      <c r="Z108" s="359"/>
      <c r="AA108" s="299"/>
      <c r="AB108" s="360"/>
      <c r="AC108" s="485"/>
      <c r="AD108" s="485"/>
      <c r="AE108" s="290"/>
      <c r="AF108" s="361">
        <v>1008</v>
      </c>
      <c r="AG108" s="362"/>
      <c r="AH108" s="362"/>
      <c r="AI108" s="362"/>
      <c r="AJ108" s="362"/>
      <c r="AK108" s="362">
        <v>11007436</v>
      </c>
      <c r="AL108" s="362" t="s">
        <v>136</v>
      </c>
      <c r="AM108" s="360" t="s">
        <v>19</v>
      </c>
      <c r="AN108" s="363" t="e">
        <v>#DIV/0!</v>
      </c>
      <c r="AO108" s="364"/>
      <c r="AP108" s="365" t="s">
        <v>183</v>
      </c>
      <c r="AQ108" s="366">
        <v>1114</v>
      </c>
      <c r="AR108" s="367">
        <v>23</v>
      </c>
      <c r="AS108" s="368" t="s">
        <v>351</v>
      </c>
      <c r="AT108" s="369" t="e">
        <v>#N/A</v>
      </c>
      <c r="AU108" s="369">
        <v>9</v>
      </c>
      <c r="AV108" s="369">
        <v>756</v>
      </c>
      <c r="AW108" s="369" t="s">
        <v>183</v>
      </c>
      <c r="AX108" s="370">
        <v>40696</v>
      </c>
      <c r="AY108" s="369">
        <v>12</v>
      </c>
      <c r="AZ108" s="369">
        <v>750</v>
      </c>
      <c r="BA108" s="369">
        <v>1008</v>
      </c>
      <c r="BB108" s="371">
        <f>IFERROR(HLOOKUP(IF(IF(VLOOKUP(H108,'Prog Actual'!H:AP,35,0)="DIREC",0,IF(VLOOKUP(H108,'Prog Actual'!H:AP,35,0)="EMBOT",1,IF(VLOOKUP(H108,'Prog Actual'!H:AP,35,0)="ETIQ",2,3)))&lt;1,VLOOKUP(H108,'Prog Actual'!H:AZ,45,0),IF(VLOOKUP(H108,'Prog Actual'!H:AP,35,0)="DIREC",0,IF(VLOOKUP(H108,'Prog Actual'!H:AP,35,0)="EMBOT",1,IF(VLOOKUP(H108,'Prog Actual'!H:AP,35,0)="ETIQ",2,3)))),Base!$D$26:$L$44,VLOOKUP(CONCATENATE(AM108,IF(VLOOKUP(H108,'Prog Actual'!H:K,4,0)&lt;2999,1,IF(VLOOKUP(H108,'Prog Actual'!H:K,4,0)&lt;4999,2,3))),Base!$B$27:$C$44,2,0),0),"")</f>
        <v>2000</v>
      </c>
      <c r="BC108" s="372">
        <v>84</v>
      </c>
      <c r="BD108" s="373" t="s">
        <v>108</v>
      </c>
      <c r="BE108" s="369">
        <v>84</v>
      </c>
      <c r="BF108" s="370" t="s">
        <v>311</v>
      </c>
      <c r="BG108" s="369" t="s">
        <v>1624</v>
      </c>
      <c r="BH108" s="374"/>
      <c r="BI108" s="375"/>
      <c r="BJ108" s="376"/>
    </row>
    <row r="109" spans="1:62" s="377" customFormat="1" ht="17.100000000000001" customHeight="1">
      <c r="A109" s="349">
        <v>1</v>
      </c>
      <c r="B109" s="349">
        <v>2</v>
      </c>
      <c r="C109" s="350"/>
      <c r="D109" s="350">
        <v>2347</v>
      </c>
      <c r="E109" s="348">
        <v>0</v>
      </c>
      <c r="F109" s="351">
        <v>313</v>
      </c>
      <c r="G109" s="352" t="s">
        <v>182</v>
      </c>
      <c r="H109" s="378">
        <v>1274968</v>
      </c>
      <c r="I109" s="350">
        <v>10048746</v>
      </c>
      <c r="J109" s="352" t="s">
        <v>982</v>
      </c>
      <c r="K109" s="352">
        <v>416</v>
      </c>
      <c r="L109" s="352" t="s">
        <v>104</v>
      </c>
      <c r="M109" s="352">
        <v>0.23</v>
      </c>
      <c r="N109" s="515">
        <f t="shared" si="2"/>
        <v>1.248</v>
      </c>
      <c r="O109" s="355">
        <v>0</v>
      </c>
      <c r="P109" s="274">
        <f t="shared" si="3"/>
        <v>1.478</v>
      </c>
      <c r="Q109" s="356" t="e">
        <v>#N/A</v>
      </c>
      <c r="R109" s="112">
        <v>40700</v>
      </c>
      <c r="S109" s="113">
        <v>-20.64</v>
      </c>
      <c r="T109" s="112">
        <v>40700.915805555553</v>
      </c>
      <c r="U109" s="113">
        <v>-21.98</v>
      </c>
      <c r="V109" s="357" t="s">
        <v>105</v>
      </c>
      <c r="W109" s="309" t="s">
        <v>109</v>
      </c>
      <c r="X109" s="484"/>
      <c r="Y109" s="332" t="s">
        <v>352</v>
      </c>
      <c r="Z109" s="359"/>
      <c r="AA109" s="299"/>
      <c r="AB109" s="360"/>
      <c r="AC109" s="485"/>
      <c r="AD109" s="485"/>
      <c r="AE109" s="290"/>
      <c r="AF109" s="361">
        <v>2496</v>
      </c>
      <c r="AG109" s="362"/>
      <c r="AH109" s="362"/>
      <c r="AI109" s="362"/>
      <c r="AJ109" s="362"/>
      <c r="AK109" s="362">
        <v>11004552</v>
      </c>
      <c r="AL109" s="362" t="s">
        <v>230</v>
      </c>
      <c r="AM109" s="360" t="s">
        <v>19</v>
      </c>
      <c r="AN109" s="363">
        <v>2249.9999999999968</v>
      </c>
      <c r="AO109" s="364"/>
      <c r="AP109" s="365" t="s">
        <v>183</v>
      </c>
      <c r="AQ109" s="366">
        <v>2347</v>
      </c>
      <c r="AR109" s="367">
        <v>23</v>
      </c>
      <c r="AS109" s="368" t="s">
        <v>890</v>
      </c>
      <c r="AT109" s="369" t="e">
        <v>#N/A</v>
      </c>
      <c r="AU109" s="369">
        <v>4.5</v>
      </c>
      <c r="AV109" s="369">
        <v>1872</v>
      </c>
      <c r="AW109" s="369" t="s">
        <v>183</v>
      </c>
      <c r="AX109" s="370">
        <v>40696</v>
      </c>
      <c r="AY109" s="369">
        <v>6</v>
      </c>
      <c r="AZ109" s="369">
        <v>750</v>
      </c>
      <c r="BA109" s="369">
        <v>2496</v>
      </c>
      <c r="BB109" s="371">
        <f>IFERROR(HLOOKUP(IF(IF(VLOOKUP(H109,'Prog Actual'!H:AP,35,0)="DIREC",0,IF(VLOOKUP(H109,'Prog Actual'!H:AP,35,0)="EMBOT",1,IF(VLOOKUP(H109,'Prog Actual'!H:AP,35,0)="ETIQ",2,3)))&lt;1,VLOOKUP(H109,'Prog Actual'!H:AZ,45,0),IF(VLOOKUP(H109,'Prog Actual'!H:AP,35,0)="DIREC",0,IF(VLOOKUP(H109,'Prog Actual'!H:AP,35,0)="EMBOT",1,IF(VLOOKUP(H109,'Prog Actual'!H:AP,35,0)="ETIQ",2,3)))),Base!$D$26:$L$44,VLOOKUP(CONCATENATE(AM109,IF(VLOOKUP(H109,'Prog Actual'!H:K,4,0)&lt;2999,1,IF(VLOOKUP(H109,'Prog Actual'!H:K,4,0)&lt;4999,2,3))),Base!$B$27:$C$44,2,0),0),"")</f>
        <v>2000</v>
      </c>
      <c r="BC109" s="372">
        <v>208</v>
      </c>
      <c r="BD109" s="373" t="s">
        <v>108</v>
      </c>
      <c r="BE109" s="369">
        <v>416</v>
      </c>
      <c r="BF109" s="370" t="s">
        <v>983</v>
      </c>
      <c r="BG109" s="369" t="s">
        <v>1624</v>
      </c>
      <c r="BH109" s="374"/>
      <c r="BI109" s="375"/>
      <c r="BJ109" s="376"/>
    </row>
    <row r="110" spans="1:62" s="377" customFormat="1" ht="17.100000000000001" customHeight="1">
      <c r="A110" s="349">
        <v>1</v>
      </c>
      <c r="B110" s="349">
        <v>1</v>
      </c>
      <c r="C110" s="350"/>
      <c r="D110" s="350">
        <v>2113</v>
      </c>
      <c r="E110" s="348">
        <v>0</v>
      </c>
      <c r="F110" s="351">
        <v>37</v>
      </c>
      <c r="G110" s="352" t="s">
        <v>182</v>
      </c>
      <c r="H110" s="384">
        <v>1277284</v>
      </c>
      <c r="I110" s="350">
        <v>10050867</v>
      </c>
      <c r="J110" s="379" t="s">
        <v>229</v>
      </c>
      <c r="K110" s="352">
        <v>126</v>
      </c>
      <c r="L110" s="352" t="s">
        <v>104</v>
      </c>
      <c r="M110" s="352">
        <v>0.23</v>
      </c>
      <c r="N110" s="515">
        <f t="shared" si="2"/>
        <v>0.75600000000000001</v>
      </c>
      <c r="O110" s="355">
        <v>0</v>
      </c>
      <c r="P110" s="274">
        <f t="shared" si="3"/>
        <v>0.98599999999999999</v>
      </c>
      <c r="Q110" s="356">
        <v>1</v>
      </c>
      <c r="R110" s="112">
        <v>40700</v>
      </c>
      <c r="S110" s="113">
        <v>-21.98</v>
      </c>
      <c r="T110" s="112">
        <v>40700.925416666665</v>
      </c>
      <c r="U110" s="113">
        <v>-22.21</v>
      </c>
      <c r="V110" s="357" t="s">
        <v>105</v>
      </c>
      <c r="W110" s="309"/>
      <c r="X110" s="484">
        <v>40701</v>
      </c>
      <c r="Y110" s="332" t="s">
        <v>352</v>
      </c>
      <c r="Z110" s="359"/>
      <c r="AA110" s="299"/>
      <c r="AB110" s="360"/>
      <c r="AC110" s="485"/>
      <c r="AD110" s="485"/>
      <c r="AE110" s="290"/>
      <c r="AF110" s="361">
        <v>1512</v>
      </c>
      <c r="AG110" s="362"/>
      <c r="AH110" s="362"/>
      <c r="AI110" s="362"/>
      <c r="AJ110" s="362"/>
      <c r="AK110" s="362">
        <v>11007654</v>
      </c>
      <c r="AL110" s="362" t="s">
        <v>202</v>
      </c>
      <c r="AM110" s="360" t="s">
        <v>19</v>
      </c>
      <c r="AN110" s="363" t="e">
        <v>#DIV/0!</v>
      </c>
      <c r="AO110" s="364"/>
      <c r="AP110" s="365" t="s">
        <v>183</v>
      </c>
      <c r="AQ110" s="366">
        <v>2113</v>
      </c>
      <c r="AR110" s="367">
        <v>23</v>
      </c>
      <c r="AS110" s="368" t="s">
        <v>351</v>
      </c>
      <c r="AT110" s="369" t="s">
        <v>126</v>
      </c>
      <c r="AU110" s="369">
        <v>9</v>
      </c>
      <c r="AV110" s="369">
        <v>1134</v>
      </c>
      <c r="AW110" s="369" t="s">
        <v>183</v>
      </c>
      <c r="AX110" s="370" t="e">
        <v>#N/A</v>
      </c>
      <c r="AY110" s="369">
        <v>12</v>
      </c>
      <c r="AZ110" s="369">
        <v>750</v>
      </c>
      <c r="BA110" s="369">
        <v>1512</v>
      </c>
      <c r="BB110" s="371">
        <f>IFERROR(HLOOKUP(IF(IF(VLOOKUP(H110,'Prog Actual'!H:AP,35,0)="DIREC",0,IF(VLOOKUP(H110,'Prog Actual'!H:AP,35,0)="EMBOT",1,IF(VLOOKUP(H110,'Prog Actual'!H:AP,35,0)="ETIQ",2,3)))&lt;1,VLOOKUP(H110,'Prog Actual'!H:AZ,45,0),IF(VLOOKUP(H110,'Prog Actual'!H:AP,35,0)="DIREC",0,IF(VLOOKUP(H110,'Prog Actual'!H:AP,35,0)="EMBOT",1,IF(VLOOKUP(H110,'Prog Actual'!H:AP,35,0)="ETIQ",2,3)))),Base!$D$26:$L$44,VLOOKUP(CONCATENATE(AM110,IF(VLOOKUP(H110,'Prog Actual'!H:K,4,0)&lt;2999,1,IF(VLOOKUP(H110,'Prog Actual'!H:K,4,0)&lt;4999,2,3))),Base!$B$27:$C$44,2,0),0),"")</f>
        <v>2000</v>
      </c>
      <c r="BC110" s="372">
        <v>126</v>
      </c>
      <c r="BD110" s="373" t="s">
        <v>108</v>
      </c>
      <c r="BE110" s="369">
        <v>126</v>
      </c>
      <c r="BF110" s="370" t="s">
        <v>984</v>
      </c>
      <c r="BG110" s="369" t="s">
        <v>1624</v>
      </c>
      <c r="BH110" s="374"/>
      <c r="BI110" s="375"/>
      <c r="BJ110" s="376"/>
    </row>
    <row r="111" spans="1:62" s="377" customFormat="1" ht="14.25">
      <c r="A111" s="349">
        <v>1</v>
      </c>
      <c r="B111" s="349">
        <v>1</v>
      </c>
      <c r="C111" s="350"/>
      <c r="D111" s="350">
        <v>1183</v>
      </c>
      <c r="E111" s="348">
        <v>0</v>
      </c>
      <c r="F111" s="351">
        <v>122</v>
      </c>
      <c r="G111" s="352" t="s">
        <v>182</v>
      </c>
      <c r="H111" s="378">
        <v>1273464</v>
      </c>
      <c r="I111" s="350">
        <v>10037319</v>
      </c>
      <c r="J111" s="352" t="s">
        <v>381</v>
      </c>
      <c r="K111" s="352">
        <v>138</v>
      </c>
      <c r="L111" s="352" t="s">
        <v>104</v>
      </c>
      <c r="M111" s="352">
        <v>0.23</v>
      </c>
      <c r="N111" s="515">
        <f t="shared" si="2"/>
        <v>0.41399999999999998</v>
      </c>
      <c r="O111" s="355">
        <v>0</v>
      </c>
      <c r="P111" s="274">
        <f t="shared" si="3"/>
        <v>0.64400000000000002</v>
      </c>
      <c r="Q111" s="356" t="e">
        <v>#N/A</v>
      </c>
      <c r="R111" s="112">
        <v>40700</v>
      </c>
      <c r="S111" s="113">
        <v>-22.21</v>
      </c>
      <c r="T111" s="112">
        <v>40700.941272727272</v>
      </c>
      <c r="U111" s="113">
        <v>-22.59</v>
      </c>
      <c r="V111" s="357" t="s">
        <v>105</v>
      </c>
      <c r="W111" s="329" t="s">
        <v>308</v>
      </c>
      <c r="X111" s="484"/>
      <c r="Y111" s="310" t="s">
        <v>352</v>
      </c>
      <c r="Z111" s="359"/>
      <c r="AA111" s="299"/>
      <c r="AB111" s="360"/>
      <c r="AC111" s="485"/>
      <c r="AD111" s="485"/>
      <c r="AE111" s="290"/>
      <c r="AF111" s="361">
        <v>828</v>
      </c>
      <c r="AG111" s="362">
        <v>11006645</v>
      </c>
      <c r="AH111" s="362" t="s">
        <v>111</v>
      </c>
      <c r="AI111" s="362">
        <v>11004797</v>
      </c>
      <c r="AJ111" s="362" t="s">
        <v>373</v>
      </c>
      <c r="AK111" s="362">
        <v>11004589</v>
      </c>
      <c r="AL111" s="362" t="s">
        <v>1629</v>
      </c>
      <c r="AM111" s="360" t="s">
        <v>19</v>
      </c>
      <c r="AN111" s="363">
        <v>5500.0000000000045</v>
      </c>
      <c r="AO111" s="364"/>
      <c r="AP111" s="365" t="s">
        <v>183</v>
      </c>
      <c r="AQ111" s="366">
        <v>1183</v>
      </c>
      <c r="AR111" s="367">
        <v>23</v>
      </c>
      <c r="AS111" s="368" t="s">
        <v>332</v>
      </c>
      <c r="AT111" s="369" t="e">
        <v>#N/A</v>
      </c>
      <c r="AU111" s="369">
        <v>4.5</v>
      </c>
      <c r="AV111" s="369">
        <v>621</v>
      </c>
      <c r="AW111" s="369" t="s">
        <v>183</v>
      </c>
      <c r="AX111" s="370">
        <v>1</v>
      </c>
      <c r="AY111" s="369">
        <v>6</v>
      </c>
      <c r="AZ111" s="369">
        <v>750</v>
      </c>
      <c r="BA111" s="369">
        <v>828</v>
      </c>
      <c r="BB111" s="371">
        <f>IFERROR(HLOOKUP(IF(IF(VLOOKUP(H111,'Prog Actual'!H:AP,35,0)="DIREC",0,IF(VLOOKUP(H111,'Prog Actual'!H:AP,35,0)="EMBOT",1,IF(VLOOKUP(H111,'Prog Actual'!H:AP,35,0)="ETIQ",2,3)))&lt;1,VLOOKUP(H111,'Prog Actual'!H:AZ,45,0),IF(VLOOKUP(H111,'Prog Actual'!H:AP,35,0)="DIREC",0,IF(VLOOKUP(H111,'Prog Actual'!H:AP,35,0)="EMBOT",1,IF(VLOOKUP(H111,'Prog Actual'!H:AP,35,0)="ETIQ",2,3)))),Base!$D$26:$L$44,VLOOKUP(CONCATENATE(AM111,IF(VLOOKUP(H111,'Prog Actual'!H:K,4,0)&lt;2999,1,IF(VLOOKUP(H111,'Prog Actual'!H:K,4,0)&lt;4999,2,3))),Base!$B$27:$C$44,2,0),0),"")</f>
        <v>2000</v>
      </c>
      <c r="BC111" s="372">
        <v>69</v>
      </c>
      <c r="BD111" s="373" t="s">
        <v>108</v>
      </c>
      <c r="BE111" s="369">
        <v>138</v>
      </c>
      <c r="BF111" s="370"/>
      <c r="BG111" s="369" t="s">
        <v>1624</v>
      </c>
      <c r="BH111" s="374"/>
      <c r="BI111" s="375"/>
      <c r="BJ111" s="376"/>
    </row>
    <row r="112" spans="1:62" s="377" customFormat="1" ht="17.100000000000001" customHeight="1">
      <c r="A112" s="349">
        <v>0</v>
      </c>
      <c r="B112" s="349">
        <v>0</v>
      </c>
      <c r="C112" s="350"/>
      <c r="D112" s="350" t="s">
        <v>39</v>
      </c>
      <c r="E112" s="348">
        <v>0</v>
      </c>
      <c r="F112" s="351" t="e">
        <v>#N/A</v>
      </c>
      <c r="G112" s="352"/>
      <c r="H112" s="353"/>
      <c r="I112" s="350"/>
      <c r="J112" s="354" t="s">
        <v>370</v>
      </c>
      <c r="K112" s="352"/>
      <c r="L112" s="352"/>
      <c r="M112" s="352"/>
      <c r="N112" s="515">
        <f t="shared" si="2"/>
        <v>2</v>
      </c>
      <c r="O112" s="355">
        <v>0</v>
      </c>
      <c r="P112" s="274">
        <f t="shared" si="3"/>
        <v>2</v>
      </c>
      <c r="Q112" s="356"/>
      <c r="R112" s="112">
        <v>40700</v>
      </c>
      <c r="S112" s="113">
        <v>-22.59</v>
      </c>
      <c r="T112" s="112">
        <v>40700.941250000003</v>
      </c>
      <c r="U112" s="113">
        <v>-22.59</v>
      </c>
      <c r="V112" s="357"/>
      <c r="W112" s="309"/>
      <c r="X112" s="484"/>
      <c r="Y112" s="358" t="s">
        <v>259</v>
      </c>
      <c r="Z112" s="359"/>
      <c r="AA112" s="299"/>
      <c r="AB112" s="360"/>
      <c r="AC112" s="485"/>
      <c r="AD112" s="485"/>
      <c r="AE112" s="290"/>
      <c r="AF112" s="361">
        <v>0</v>
      </c>
      <c r="AG112" s="362"/>
      <c r="AH112" s="362"/>
      <c r="AI112" s="362"/>
      <c r="AJ112" s="362"/>
      <c r="AK112" s="362"/>
      <c r="AL112" s="362"/>
      <c r="AM112" s="360" t="s">
        <v>19</v>
      </c>
      <c r="AN112" s="363"/>
      <c r="AO112" s="364"/>
      <c r="AP112" s="365">
        <v>0</v>
      </c>
      <c r="AQ112" s="366" t="s">
        <v>39</v>
      </c>
      <c r="AR112" s="367">
        <v>23</v>
      </c>
      <c r="AS112" s="368" t="s">
        <v>890</v>
      </c>
      <c r="AT112" s="369" t="s">
        <v>260</v>
      </c>
      <c r="AU112" s="369"/>
      <c r="AV112" s="369"/>
      <c r="AW112" s="369"/>
      <c r="AX112" s="370"/>
      <c r="AY112" s="369"/>
      <c r="AZ112" s="369"/>
      <c r="BA112" s="369"/>
      <c r="BB112" s="371" t="str">
        <f>IFERROR(HLOOKUP(IF(IF(VLOOKUP(H112,'Prog Actual'!H:AP,35,0)="DIREC",0,IF(VLOOKUP(H112,'Prog Actual'!H:AP,35,0)="EMBOT",1,IF(VLOOKUP(H112,'Prog Actual'!H:AP,35,0)="ETIQ",2,3)))&lt;1,VLOOKUP(H112,'Prog Actual'!H:AZ,45,0),IF(VLOOKUP(H112,'Prog Actual'!H:AP,35,0)="DIREC",0,IF(VLOOKUP(H112,'Prog Actual'!H:AP,35,0)="EMBOT",1,IF(VLOOKUP(H112,'Prog Actual'!H:AP,35,0)="ETIQ",2,3)))),Base!$D$26:$L$44,VLOOKUP(CONCATENATE(AM112,IF(VLOOKUP(H112,'Prog Actual'!H:K,4,0)&lt;2999,1,IF(VLOOKUP(H112,'Prog Actual'!H:K,4,0)&lt;4999,2,3))),Base!$B$27:$C$44,2,0),0),"")</f>
        <v/>
      </c>
      <c r="BC112" s="372">
        <v>0</v>
      </c>
      <c r="BD112" s="373"/>
      <c r="BE112" s="369">
        <v>0</v>
      </c>
      <c r="BF112" s="370"/>
      <c r="BG112" s="369" t="s">
        <v>102</v>
      </c>
      <c r="BH112" s="374"/>
      <c r="BI112" s="375"/>
      <c r="BJ112" s="376"/>
    </row>
    <row r="113" spans="1:62" s="377" customFormat="1" ht="14.25">
      <c r="A113" s="349">
        <v>1</v>
      </c>
      <c r="B113" s="349">
        <v>3</v>
      </c>
      <c r="C113" s="350"/>
      <c r="D113" s="350">
        <v>1113</v>
      </c>
      <c r="E113" s="348" t="s">
        <v>10</v>
      </c>
      <c r="F113" s="351">
        <v>13</v>
      </c>
      <c r="G113" s="352" t="s">
        <v>164</v>
      </c>
      <c r="H113" s="378">
        <v>1274030</v>
      </c>
      <c r="I113" s="350">
        <v>10044482</v>
      </c>
      <c r="J113" s="352" t="s">
        <v>399</v>
      </c>
      <c r="K113" s="352">
        <v>518</v>
      </c>
      <c r="L113" s="352" t="s">
        <v>104</v>
      </c>
      <c r="M113" s="352">
        <v>0.23</v>
      </c>
      <c r="N113" s="515">
        <f t="shared" si="2"/>
        <v>1.1301818181818182</v>
      </c>
      <c r="O113" s="355">
        <v>0</v>
      </c>
      <c r="P113" s="274">
        <f t="shared" si="3"/>
        <v>1.3601818181818182</v>
      </c>
      <c r="Q113" s="356">
        <v>3</v>
      </c>
      <c r="R113" s="112">
        <v>40700</v>
      </c>
      <c r="S113" s="113">
        <v>-22.59</v>
      </c>
      <c r="T113" s="112">
        <v>40700.950833333336</v>
      </c>
      <c r="U113" s="113">
        <v>-22.82</v>
      </c>
      <c r="V113" s="357" t="s">
        <v>105</v>
      </c>
      <c r="W113" s="309" t="s">
        <v>109</v>
      </c>
      <c r="X113" s="484">
        <v>40703</v>
      </c>
      <c r="Y113" s="310" t="s">
        <v>303</v>
      </c>
      <c r="Z113" s="359"/>
      <c r="AA113" s="299"/>
      <c r="AB113" s="360"/>
      <c r="AC113" s="485" t="s">
        <v>349</v>
      </c>
      <c r="AD113" s="485">
        <v>4662</v>
      </c>
      <c r="AE113" s="290"/>
      <c r="AF113" s="361">
        <v>6216</v>
      </c>
      <c r="AG113" s="362">
        <v>11007037</v>
      </c>
      <c r="AH113" s="362" t="s">
        <v>141</v>
      </c>
      <c r="AI113" s="362">
        <v>11004791</v>
      </c>
      <c r="AJ113" s="362" t="s">
        <v>120</v>
      </c>
      <c r="AK113" s="362">
        <v>11007435</v>
      </c>
      <c r="AL113" s="362" t="s">
        <v>140</v>
      </c>
      <c r="AM113" s="360" t="s">
        <v>19</v>
      </c>
      <c r="AN113" s="363" t="e">
        <v>#DIV/0!</v>
      </c>
      <c r="AO113" s="364"/>
      <c r="AP113" s="365" t="s">
        <v>106</v>
      </c>
      <c r="AQ113" s="366" t="s">
        <v>102</v>
      </c>
      <c r="AR113" s="367">
        <v>23</v>
      </c>
      <c r="AS113" s="368" t="s">
        <v>351</v>
      </c>
      <c r="AT113" s="369" t="s">
        <v>107</v>
      </c>
      <c r="AU113" s="369">
        <v>9</v>
      </c>
      <c r="AV113" s="369">
        <v>4662</v>
      </c>
      <c r="AW113" s="369" t="s">
        <v>106</v>
      </c>
      <c r="AX113" s="370">
        <v>1</v>
      </c>
      <c r="AY113" s="369">
        <v>12</v>
      </c>
      <c r="AZ113" s="369">
        <v>750</v>
      </c>
      <c r="BA113" s="369">
        <v>6216</v>
      </c>
      <c r="BB113" s="371">
        <f>IFERROR(HLOOKUP(IF(IF(VLOOKUP(H113,'Prog Actual'!H:AP,35,0)="DIREC",0,IF(VLOOKUP(H113,'Prog Actual'!H:AP,35,0)="EMBOT",1,IF(VLOOKUP(H113,'Prog Actual'!H:AP,35,0)="ETIQ",2,3)))&lt;1,VLOOKUP(H113,'Prog Actual'!H:AZ,45,0),IF(VLOOKUP(H113,'Prog Actual'!H:AP,35,0)="DIREC",0,IF(VLOOKUP(H113,'Prog Actual'!H:AP,35,0)="EMBOT",1,IF(VLOOKUP(H113,'Prog Actual'!H:AP,35,0)="ETIQ",2,3)))),Base!$D$26:$L$44,VLOOKUP(CONCATENATE(AM113,IF(VLOOKUP(H113,'Prog Actual'!H:K,4,0)&lt;2999,1,IF(VLOOKUP(H113,'Prog Actual'!H:K,4,0)&lt;4999,2,3))),Base!$B$27:$C$44,2,0),0),"")</f>
        <v>5500</v>
      </c>
      <c r="BC113" s="372">
        <v>518</v>
      </c>
      <c r="BD113" s="373" t="s">
        <v>108</v>
      </c>
      <c r="BE113" s="369">
        <v>518</v>
      </c>
      <c r="BF113" s="370" t="s">
        <v>985</v>
      </c>
      <c r="BG113" s="369" t="s">
        <v>1624</v>
      </c>
      <c r="BH113" s="374"/>
      <c r="BI113" s="375"/>
      <c r="BJ113" s="376"/>
    </row>
    <row r="114" spans="1:62" s="377" customFormat="1" ht="14.25">
      <c r="A114" s="349">
        <v>1</v>
      </c>
      <c r="B114" s="349">
        <v>1</v>
      </c>
      <c r="C114" s="350"/>
      <c r="D114" s="350">
        <v>1113</v>
      </c>
      <c r="E114" s="348" t="s">
        <v>10</v>
      </c>
      <c r="F114" s="351">
        <v>13</v>
      </c>
      <c r="G114" s="352" t="s">
        <v>164</v>
      </c>
      <c r="H114" s="378">
        <v>1274180</v>
      </c>
      <c r="I114" s="350">
        <v>10044481</v>
      </c>
      <c r="J114" s="352" t="s">
        <v>243</v>
      </c>
      <c r="K114" s="352">
        <v>360</v>
      </c>
      <c r="L114" s="352" t="s">
        <v>104</v>
      </c>
      <c r="M114" s="352">
        <v>0.23</v>
      </c>
      <c r="N114" s="515">
        <f t="shared" si="2"/>
        <v>0.78545454545454541</v>
      </c>
      <c r="O114" s="355">
        <v>0</v>
      </c>
      <c r="P114" s="274">
        <f t="shared" si="3"/>
        <v>1.0154545454545454</v>
      </c>
      <c r="Q114" s="356">
        <v>3</v>
      </c>
      <c r="R114" s="112">
        <v>40700</v>
      </c>
      <c r="S114" s="113">
        <v>-22.82</v>
      </c>
      <c r="T114" s="112">
        <v>40700.993143939391</v>
      </c>
      <c r="U114" s="113">
        <v>-23.84</v>
      </c>
      <c r="V114" s="357" t="s">
        <v>105</v>
      </c>
      <c r="W114" s="309" t="s">
        <v>109</v>
      </c>
      <c r="X114" s="484">
        <v>40703</v>
      </c>
      <c r="Y114" s="310" t="s">
        <v>352</v>
      </c>
      <c r="Z114" s="359"/>
      <c r="AA114" s="299"/>
      <c r="AB114" s="360"/>
      <c r="AC114" s="485" t="s">
        <v>349</v>
      </c>
      <c r="AD114" s="485">
        <v>3240</v>
      </c>
      <c r="AE114" s="290"/>
      <c r="AF114" s="361">
        <v>4320</v>
      </c>
      <c r="AG114" s="362">
        <v>11007037</v>
      </c>
      <c r="AH114" s="362" t="s">
        <v>141</v>
      </c>
      <c r="AI114" s="362">
        <v>11004791</v>
      </c>
      <c r="AJ114" s="362" t="s">
        <v>120</v>
      </c>
      <c r="AK114" s="362">
        <v>11007435</v>
      </c>
      <c r="AL114" s="362" t="s">
        <v>140</v>
      </c>
      <c r="AM114" s="360" t="s">
        <v>19</v>
      </c>
      <c r="AN114" s="363">
        <v>5500.0000000000045</v>
      </c>
      <c r="AO114" s="364"/>
      <c r="AP114" s="365" t="s">
        <v>106</v>
      </c>
      <c r="AQ114" s="366" t="s">
        <v>102</v>
      </c>
      <c r="AR114" s="367">
        <v>23</v>
      </c>
      <c r="AS114" s="368" t="s">
        <v>351</v>
      </c>
      <c r="AT114" s="369" t="s">
        <v>107</v>
      </c>
      <c r="AU114" s="369">
        <v>9</v>
      </c>
      <c r="AV114" s="369">
        <v>3240</v>
      </c>
      <c r="AW114" s="369" t="s">
        <v>106</v>
      </c>
      <c r="AX114" s="370">
        <v>40696</v>
      </c>
      <c r="AY114" s="369">
        <v>12</v>
      </c>
      <c r="AZ114" s="369">
        <v>750</v>
      </c>
      <c r="BA114" s="369">
        <v>4320</v>
      </c>
      <c r="BB114" s="371">
        <f>IFERROR(HLOOKUP(IF(IF(VLOOKUP(H114,'Prog Actual'!H:AP,35,0)="DIREC",0,IF(VLOOKUP(H114,'Prog Actual'!H:AP,35,0)="EMBOT",1,IF(VLOOKUP(H114,'Prog Actual'!H:AP,35,0)="ETIQ",2,3)))&lt;1,VLOOKUP(H114,'Prog Actual'!H:AZ,45,0),IF(VLOOKUP(H114,'Prog Actual'!H:AP,35,0)="DIREC",0,IF(VLOOKUP(H114,'Prog Actual'!H:AP,35,0)="EMBOT",1,IF(VLOOKUP(H114,'Prog Actual'!H:AP,35,0)="ETIQ",2,3)))),Base!$D$26:$L$44,VLOOKUP(CONCATENATE(AM114,IF(VLOOKUP(H114,'Prog Actual'!H:K,4,0)&lt;2999,1,IF(VLOOKUP(H114,'Prog Actual'!H:K,4,0)&lt;4999,2,3))),Base!$B$27:$C$44,2,0),0),"")</f>
        <v>5500</v>
      </c>
      <c r="BC114" s="372">
        <v>360</v>
      </c>
      <c r="BD114" s="373" t="s">
        <v>108</v>
      </c>
      <c r="BE114" s="369">
        <v>360</v>
      </c>
      <c r="BF114" s="370" t="s">
        <v>471</v>
      </c>
      <c r="BG114" s="369" t="s">
        <v>1624</v>
      </c>
      <c r="BH114" s="374"/>
      <c r="BI114" s="375"/>
      <c r="BJ114" s="376"/>
    </row>
    <row r="115" spans="1:62" s="377" customFormat="1" ht="17.100000000000001" customHeight="1">
      <c r="A115" s="349">
        <v>1</v>
      </c>
      <c r="B115" s="349">
        <v>1</v>
      </c>
      <c r="C115" s="350"/>
      <c r="D115" s="350">
        <v>1113</v>
      </c>
      <c r="E115" s="348" t="s">
        <v>10</v>
      </c>
      <c r="F115" s="351">
        <v>13</v>
      </c>
      <c r="G115" s="352" t="s">
        <v>164</v>
      </c>
      <c r="H115" s="378">
        <v>1274287</v>
      </c>
      <c r="I115" s="350">
        <v>10054129</v>
      </c>
      <c r="J115" s="352" t="s">
        <v>397</v>
      </c>
      <c r="K115" s="352">
        <v>50</v>
      </c>
      <c r="L115" s="352" t="s">
        <v>104</v>
      </c>
      <c r="M115" s="352">
        <v>0.23</v>
      </c>
      <c r="N115" s="515">
        <f t="shared" si="2"/>
        <v>0.10909090909090909</v>
      </c>
      <c r="O115" s="355">
        <v>0</v>
      </c>
      <c r="P115" s="274">
        <f t="shared" si="3"/>
        <v>0.33909090909090911</v>
      </c>
      <c r="Q115" s="356">
        <v>10</v>
      </c>
      <c r="R115" s="112">
        <v>40700</v>
      </c>
      <c r="S115" s="113">
        <v>-23.84</v>
      </c>
      <c r="T115" s="112">
        <v>40701.007462121212</v>
      </c>
      <c r="U115" s="113">
        <v>-0.18</v>
      </c>
      <c r="V115" s="357" t="s">
        <v>105</v>
      </c>
      <c r="W115" s="309" t="s">
        <v>109</v>
      </c>
      <c r="X115" s="484">
        <v>40711</v>
      </c>
      <c r="Y115" s="310" t="s">
        <v>303</v>
      </c>
      <c r="Z115" s="359"/>
      <c r="AA115" s="299"/>
      <c r="AB115" s="360"/>
      <c r="AC115" s="485" t="s">
        <v>349</v>
      </c>
      <c r="AD115" s="485">
        <v>450</v>
      </c>
      <c r="AE115" s="290"/>
      <c r="AF115" s="361">
        <v>600</v>
      </c>
      <c r="AG115" s="362">
        <v>11007039</v>
      </c>
      <c r="AH115" s="362" t="s">
        <v>156</v>
      </c>
      <c r="AI115" s="362">
        <v>11005544</v>
      </c>
      <c r="AJ115" s="362" t="s">
        <v>157</v>
      </c>
      <c r="AK115" s="362"/>
      <c r="AL115" s="362"/>
      <c r="AM115" s="360" t="s">
        <v>19</v>
      </c>
      <c r="AN115" s="363">
        <v>5500.0000000000045</v>
      </c>
      <c r="AO115" s="364"/>
      <c r="AP115" s="365" t="s">
        <v>106</v>
      </c>
      <c r="AQ115" s="366">
        <v>1113</v>
      </c>
      <c r="AR115" s="367">
        <v>23</v>
      </c>
      <c r="AS115" s="368" t="s">
        <v>351</v>
      </c>
      <c r="AT115" s="369" t="s">
        <v>107</v>
      </c>
      <c r="AU115" s="369">
        <v>9</v>
      </c>
      <c r="AV115" s="369">
        <v>450</v>
      </c>
      <c r="AW115" s="369" t="s">
        <v>106</v>
      </c>
      <c r="AX115" s="370">
        <v>1</v>
      </c>
      <c r="AY115" s="369">
        <v>12</v>
      </c>
      <c r="AZ115" s="369">
        <v>750</v>
      </c>
      <c r="BA115" s="369">
        <v>600</v>
      </c>
      <c r="BB115" s="371">
        <f>IFERROR(HLOOKUP(IF(IF(VLOOKUP(H115,'Prog Actual'!H:AP,35,0)="DIREC",0,IF(VLOOKUP(H115,'Prog Actual'!H:AP,35,0)="EMBOT",1,IF(VLOOKUP(H115,'Prog Actual'!H:AP,35,0)="ETIQ",2,3)))&lt;1,VLOOKUP(H115,'Prog Actual'!H:AZ,45,0),IF(VLOOKUP(H115,'Prog Actual'!H:AP,35,0)="DIREC",0,IF(VLOOKUP(H115,'Prog Actual'!H:AP,35,0)="EMBOT",1,IF(VLOOKUP(H115,'Prog Actual'!H:AP,35,0)="ETIQ",2,3)))),Base!$D$26:$L$44,VLOOKUP(CONCATENATE(AM115,IF(VLOOKUP(H115,'Prog Actual'!H:K,4,0)&lt;2999,1,IF(VLOOKUP(H115,'Prog Actual'!H:K,4,0)&lt;4999,2,3))),Base!$B$27:$C$44,2,0),0),"")</f>
        <v>5500</v>
      </c>
      <c r="BC115" s="372">
        <v>50</v>
      </c>
      <c r="BD115" s="373" t="s">
        <v>108</v>
      </c>
      <c r="BE115" s="369">
        <v>50</v>
      </c>
      <c r="BF115" s="370" t="s">
        <v>768</v>
      </c>
      <c r="BG115" s="369" t="s">
        <v>1624</v>
      </c>
      <c r="BH115" s="374"/>
      <c r="BI115" s="375"/>
      <c r="BJ115" s="376"/>
    </row>
    <row r="116" spans="1:62" s="377" customFormat="1" ht="14.25">
      <c r="A116" s="349">
        <v>1</v>
      </c>
      <c r="B116" s="349">
        <v>3</v>
      </c>
      <c r="C116" s="350"/>
      <c r="D116" s="350">
        <v>4109</v>
      </c>
      <c r="E116" s="348">
        <v>0</v>
      </c>
      <c r="F116" s="351">
        <v>208</v>
      </c>
      <c r="G116" s="352" t="s">
        <v>164</v>
      </c>
      <c r="H116" s="378">
        <v>7085274</v>
      </c>
      <c r="I116" s="350">
        <v>10020435</v>
      </c>
      <c r="J116" s="352" t="s">
        <v>412</v>
      </c>
      <c r="K116" s="352">
        <v>143</v>
      </c>
      <c r="L116" s="352" t="s">
        <v>104</v>
      </c>
      <c r="M116" s="352">
        <v>0.23</v>
      </c>
      <c r="N116" s="515">
        <f t="shared" si="2"/>
        <v>0.156</v>
      </c>
      <c r="O116" s="355">
        <v>0.16666666666666666</v>
      </c>
      <c r="P116" s="274">
        <f t="shared" si="3"/>
        <v>0.38600000000000001</v>
      </c>
      <c r="Q116" s="356">
        <v>2</v>
      </c>
      <c r="R116" s="112">
        <v>40701</v>
      </c>
      <c r="S116" s="113">
        <v>-0.18</v>
      </c>
      <c r="T116" s="112">
        <v>40701.023583333335</v>
      </c>
      <c r="U116" s="113">
        <v>-0.56999999999999995</v>
      </c>
      <c r="V116" s="357" t="s">
        <v>105</v>
      </c>
      <c r="W116" s="309" t="s">
        <v>109</v>
      </c>
      <c r="X116" s="484">
        <v>40703</v>
      </c>
      <c r="Y116" s="310" t="s">
        <v>303</v>
      </c>
      <c r="Z116" s="359"/>
      <c r="AA116" s="299"/>
      <c r="AB116" s="360"/>
      <c r="AC116" s="485" t="s">
        <v>411</v>
      </c>
      <c r="AD116" s="485">
        <v>643.5</v>
      </c>
      <c r="AE116" s="290"/>
      <c r="AF116" s="361">
        <v>858</v>
      </c>
      <c r="AG116" s="362">
        <v>11000675</v>
      </c>
      <c r="AH116" s="362" t="s">
        <v>413</v>
      </c>
      <c r="AI116" s="362">
        <v>11005032</v>
      </c>
      <c r="AJ116" s="362" t="s">
        <v>414</v>
      </c>
      <c r="AK116" s="362">
        <v>11004496</v>
      </c>
      <c r="AL116" s="362" t="s">
        <v>415</v>
      </c>
      <c r="AM116" s="360" t="s">
        <v>19</v>
      </c>
      <c r="AN116" s="363">
        <v>5500.0000000000036</v>
      </c>
      <c r="AO116" s="364"/>
      <c r="AP116" s="365" t="s">
        <v>106</v>
      </c>
      <c r="AQ116" s="366">
        <v>4109</v>
      </c>
      <c r="AR116" s="367">
        <v>23</v>
      </c>
      <c r="AS116" s="368" t="s">
        <v>351</v>
      </c>
      <c r="AT116" s="369" t="s">
        <v>113</v>
      </c>
      <c r="AU116" s="369">
        <v>4.5</v>
      </c>
      <c r="AV116" s="369">
        <v>643.5</v>
      </c>
      <c r="AW116" s="369" t="s">
        <v>106</v>
      </c>
      <c r="AX116" s="370">
        <v>40696</v>
      </c>
      <c r="AY116" s="369">
        <v>6</v>
      </c>
      <c r="AZ116" s="369">
        <v>750</v>
      </c>
      <c r="BA116" s="369">
        <v>858</v>
      </c>
      <c r="BB116" s="371">
        <f>IFERROR(HLOOKUP(IF(IF(VLOOKUP(H116,'Prog Actual'!H:AP,35,0)="DIREC",0,IF(VLOOKUP(H116,'Prog Actual'!H:AP,35,0)="EMBOT",1,IF(VLOOKUP(H116,'Prog Actual'!H:AP,35,0)="ETIQ",2,3)))&lt;1,VLOOKUP(H116,'Prog Actual'!H:AZ,45,0),IF(VLOOKUP(H116,'Prog Actual'!H:AP,35,0)="DIREC",0,IF(VLOOKUP(H116,'Prog Actual'!H:AP,35,0)="EMBOT",1,IF(VLOOKUP(H116,'Prog Actual'!H:AP,35,0)="ETIQ",2,3)))),Base!$D$26:$L$44,VLOOKUP(CONCATENATE(AM116,IF(VLOOKUP(H116,'Prog Actual'!H:K,4,0)&lt;2999,1,IF(VLOOKUP(H116,'Prog Actual'!H:K,4,0)&lt;4999,2,3))),Base!$B$27:$C$44,2,0),0),"")</f>
        <v>5500</v>
      </c>
      <c r="BC116" s="372">
        <v>71.5</v>
      </c>
      <c r="BD116" s="373" t="s">
        <v>108</v>
      </c>
      <c r="BE116" s="369">
        <v>143</v>
      </c>
      <c r="BF116" s="370" t="s">
        <v>416</v>
      </c>
      <c r="BG116" s="369" t="s">
        <v>1624</v>
      </c>
      <c r="BH116" s="374"/>
      <c r="BI116" s="375"/>
      <c r="BJ116" s="376"/>
    </row>
    <row r="117" spans="1:62" s="377" customFormat="1" ht="14.25">
      <c r="A117" s="349">
        <v>1</v>
      </c>
      <c r="B117" s="349">
        <v>2</v>
      </c>
      <c r="C117" s="350"/>
      <c r="D117" s="350">
        <v>2322</v>
      </c>
      <c r="E117" s="348">
        <v>0</v>
      </c>
      <c r="F117" s="351">
        <v>52</v>
      </c>
      <c r="G117" s="352" t="s">
        <v>182</v>
      </c>
      <c r="H117" s="378">
        <v>1271445</v>
      </c>
      <c r="I117" s="350">
        <v>10050462</v>
      </c>
      <c r="J117" s="352" t="s">
        <v>277</v>
      </c>
      <c r="K117" s="352">
        <v>70</v>
      </c>
      <c r="L117" s="352" t="s">
        <v>104</v>
      </c>
      <c r="M117" s="352">
        <v>0.23</v>
      </c>
      <c r="N117" s="515">
        <f t="shared" si="2"/>
        <v>0.42</v>
      </c>
      <c r="O117" s="355">
        <v>0</v>
      </c>
      <c r="P117" s="274">
        <f t="shared" si="3"/>
        <v>0.65</v>
      </c>
      <c r="Q117" s="356" t="e">
        <v>#N/A</v>
      </c>
      <c r="R117" s="112">
        <v>40701</v>
      </c>
      <c r="S117" s="113">
        <v>-0.56999999999999995</v>
      </c>
      <c r="T117" s="112">
        <v>40701.04111111111</v>
      </c>
      <c r="U117" s="113">
        <v>-0.99</v>
      </c>
      <c r="V117" s="357" t="s">
        <v>105</v>
      </c>
      <c r="W117" s="309" t="s">
        <v>109</v>
      </c>
      <c r="X117" s="484"/>
      <c r="Y117" s="332" t="s">
        <v>303</v>
      </c>
      <c r="Z117" s="359"/>
      <c r="AA117" s="299"/>
      <c r="AB117" s="360"/>
      <c r="AC117" s="485"/>
      <c r="AD117" s="485"/>
      <c r="AE117" s="290"/>
      <c r="AF117" s="361">
        <v>840</v>
      </c>
      <c r="AG117" s="362"/>
      <c r="AH117" s="362"/>
      <c r="AI117" s="362"/>
      <c r="AJ117" s="362"/>
      <c r="AK117" s="362">
        <v>11007437</v>
      </c>
      <c r="AL117" s="362" t="s">
        <v>177</v>
      </c>
      <c r="AM117" s="360" t="s">
        <v>19</v>
      </c>
      <c r="AN117" s="363">
        <v>4499.9999999999945</v>
      </c>
      <c r="AO117" s="364"/>
      <c r="AP117" s="365" t="s">
        <v>183</v>
      </c>
      <c r="AQ117" s="366">
        <v>2322</v>
      </c>
      <c r="AR117" s="367">
        <v>23</v>
      </c>
      <c r="AS117" s="368" t="s">
        <v>371</v>
      </c>
      <c r="AT117" s="369" t="e">
        <v>#N/A</v>
      </c>
      <c r="AU117" s="369">
        <v>9</v>
      </c>
      <c r="AV117" s="369">
        <v>630</v>
      </c>
      <c r="AW117" s="369" t="s">
        <v>183</v>
      </c>
      <c r="AX117" s="370">
        <v>1</v>
      </c>
      <c r="AY117" s="369">
        <v>12</v>
      </c>
      <c r="AZ117" s="369">
        <v>750</v>
      </c>
      <c r="BA117" s="369">
        <v>840</v>
      </c>
      <c r="BB117" s="371">
        <f>IFERROR(HLOOKUP(IF(IF(VLOOKUP(H117,'Prog Actual'!H:AP,35,0)="DIREC",0,IF(VLOOKUP(H117,'Prog Actual'!H:AP,35,0)="EMBOT",1,IF(VLOOKUP(H117,'Prog Actual'!H:AP,35,0)="ETIQ",2,3)))&lt;1,VLOOKUP(H117,'Prog Actual'!H:AZ,45,0),IF(VLOOKUP(H117,'Prog Actual'!H:AP,35,0)="DIREC",0,IF(VLOOKUP(H117,'Prog Actual'!H:AP,35,0)="EMBOT",1,IF(VLOOKUP(H117,'Prog Actual'!H:AP,35,0)="ETIQ",2,3)))),Base!$D$26:$L$44,VLOOKUP(CONCATENATE(AM117,IF(VLOOKUP(H117,'Prog Actual'!H:K,4,0)&lt;2999,1,IF(VLOOKUP(H117,'Prog Actual'!H:K,4,0)&lt;4999,2,3))),Base!$B$27:$C$44,2,0),0),"")</f>
        <v>2000</v>
      </c>
      <c r="BC117" s="372">
        <v>70</v>
      </c>
      <c r="BD117" s="373" t="s">
        <v>108</v>
      </c>
      <c r="BE117" s="369">
        <v>70</v>
      </c>
      <c r="BF117" s="370"/>
      <c r="BG117" s="369" t="s">
        <v>1624</v>
      </c>
      <c r="BH117" s="374"/>
      <c r="BI117" s="375"/>
      <c r="BJ117" s="376"/>
    </row>
    <row r="118" spans="1:62" s="377" customFormat="1" ht="14.25">
      <c r="A118" s="349">
        <v>1</v>
      </c>
      <c r="B118" s="349">
        <v>1</v>
      </c>
      <c r="C118" s="350"/>
      <c r="D118" s="350">
        <v>2183</v>
      </c>
      <c r="E118" s="348">
        <v>0</v>
      </c>
      <c r="F118" s="351">
        <v>133</v>
      </c>
      <c r="G118" s="352" t="s">
        <v>182</v>
      </c>
      <c r="H118" s="378">
        <v>1273665</v>
      </c>
      <c r="I118" s="350">
        <v>10044620</v>
      </c>
      <c r="J118" s="352" t="s">
        <v>1631</v>
      </c>
      <c r="K118" s="352">
        <v>50</v>
      </c>
      <c r="L118" s="352" t="s">
        <v>104</v>
      </c>
      <c r="M118" s="352">
        <v>0.23</v>
      </c>
      <c r="N118" s="515">
        <f t="shared" si="2"/>
        <v>0.3</v>
      </c>
      <c r="O118" s="355">
        <v>0</v>
      </c>
      <c r="P118" s="274">
        <f t="shared" si="3"/>
        <v>0.53</v>
      </c>
      <c r="Q118" s="356" t="e">
        <v>#N/A</v>
      </c>
      <c r="R118" s="112">
        <v>40701</v>
      </c>
      <c r="S118" s="113">
        <v>-0.99</v>
      </c>
      <c r="T118" s="112">
        <v>40701.055378787882</v>
      </c>
      <c r="U118" s="113">
        <v>-1.33</v>
      </c>
      <c r="V118" s="357" t="s">
        <v>105</v>
      </c>
      <c r="W118" s="309" t="s">
        <v>109</v>
      </c>
      <c r="X118" s="484"/>
      <c r="Y118" s="310" t="s">
        <v>303</v>
      </c>
      <c r="Z118" s="359"/>
      <c r="AA118" s="299"/>
      <c r="AB118" s="360"/>
      <c r="AC118" s="485"/>
      <c r="AD118" s="485"/>
      <c r="AE118" s="290"/>
      <c r="AF118" s="361">
        <v>600</v>
      </c>
      <c r="AG118" s="362"/>
      <c r="AH118" s="362"/>
      <c r="AI118" s="362"/>
      <c r="AJ118" s="362"/>
      <c r="AK118" s="362">
        <v>11007441</v>
      </c>
      <c r="AL118" s="362" t="s">
        <v>125</v>
      </c>
      <c r="AM118" s="360" t="s">
        <v>19</v>
      </c>
      <c r="AN118" s="363">
        <v>5500.0000000000045</v>
      </c>
      <c r="AO118" s="364"/>
      <c r="AP118" s="365" t="s">
        <v>183</v>
      </c>
      <c r="AQ118" s="366">
        <v>2183</v>
      </c>
      <c r="AR118" s="367">
        <v>23</v>
      </c>
      <c r="AS118" s="368" t="s">
        <v>332</v>
      </c>
      <c r="AT118" s="369" t="e">
        <v>#N/A</v>
      </c>
      <c r="AU118" s="369">
        <v>9</v>
      </c>
      <c r="AV118" s="369">
        <v>450</v>
      </c>
      <c r="AW118" s="369" t="s">
        <v>183</v>
      </c>
      <c r="AX118" s="370">
        <v>1</v>
      </c>
      <c r="AY118" s="369">
        <v>12</v>
      </c>
      <c r="AZ118" s="369">
        <v>750</v>
      </c>
      <c r="BA118" s="369">
        <v>600</v>
      </c>
      <c r="BB118" s="371">
        <f>IFERROR(HLOOKUP(IF(IF(VLOOKUP(H118,'Prog Actual'!H:AP,35,0)="DIREC",0,IF(VLOOKUP(H118,'Prog Actual'!H:AP,35,0)="EMBOT",1,IF(VLOOKUP(H118,'Prog Actual'!H:AP,35,0)="ETIQ",2,3)))&lt;1,VLOOKUP(H118,'Prog Actual'!H:AZ,45,0),IF(VLOOKUP(H118,'Prog Actual'!H:AP,35,0)="DIREC",0,IF(VLOOKUP(H118,'Prog Actual'!H:AP,35,0)="EMBOT",1,IF(VLOOKUP(H118,'Prog Actual'!H:AP,35,0)="ETIQ",2,3)))),Base!$D$26:$L$44,VLOOKUP(CONCATENATE(AM118,IF(VLOOKUP(H118,'Prog Actual'!H:K,4,0)&lt;2999,1,IF(VLOOKUP(H118,'Prog Actual'!H:K,4,0)&lt;4999,2,3))),Base!$B$27:$C$44,2,0),0),"")</f>
        <v>2000</v>
      </c>
      <c r="BC118" s="372">
        <v>50</v>
      </c>
      <c r="BD118" s="373" t="s">
        <v>108</v>
      </c>
      <c r="BE118" s="369">
        <v>50</v>
      </c>
      <c r="BF118" s="370"/>
      <c r="BG118" s="369" t="s">
        <v>1624</v>
      </c>
      <c r="BH118" s="374" t="b">
        <v>0</v>
      </c>
      <c r="BI118" s="375" t="b">
        <v>0</v>
      </c>
      <c r="BJ118" s="376" t="e">
        <v>#DIV/0!</v>
      </c>
    </row>
    <row r="119" spans="1:62" s="377" customFormat="1" ht="14.25">
      <c r="A119" s="349">
        <v>1</v>
      </c>
      <c r="B119" s="349">
        <v>1</v>
      </c>
      <c r="C119" s="350"/>
      <c r="D119" s="350">
        <v>2151</v>
      </c>
      <c r="E119" s="348">
        <v>0</v>
      </c>
      <c r="F119" s="351">
        <v>81</v>
      </c>
      <c r="G119" s="352" t="s">
        <v>182</v>
      </c>
      <c r="H119" s="378">
        <v>7083918</v>
      </c>
      <c r="I119" s="350">
        <v>10045359</v>
      </c>
      <c r="J119" s="352" t="s">
        <v>1632</v>
      </c>
      <c r="K119" s="352">
        <v>196</v>
      </c>
      <c r="L119" s="352" t="s">
        <v>104</v>
      </c>
      <c r="M119" s="352">
        <v>0.23</v>
      </c>
      <c r="N119" s="515">
        <f t="shared" si="2"/>
        <v>0.58799999999999997</v>
      </c>
      <c r="O119" s="355">
        <v>0</v>
      </c>
      <c r="P119" s="274">
        <f t="shared" si="3"/>
        <v>0.81799999999999995</v>
      </c>
      <c r="Q119" s="356" t="e">
        <v>#N/A</v>
      </c>
      <c r="R119" s="112">
        <v>40701</v>
      </c>
      <c r="S119" s="113">
        <v>-1.33</v>
      </c>
      <c r="T119" s="112">
        <v>40701.075888888889</v>
      </c>
      <c r="U119" s="113">
        <v>-1.82</v>
      </c>
      <c r="V119" s="357" t="s">
        <v>105</v>
      </c>
      <c r="W119" s="309" t="s">
        <v>109</v>
      </c>
      <c r="X119" s="484"/>
      <c r="Y119" s="382" t="s">
        <v>185</v>
      </c>
      <c r="Z119" s="359" t="s">
        <v>309</v>
      </c>
      <c r="AA119" s="299"/>
      <c r="AB119" s="360"/>
      <c r="AC119" s="485"/>
      <c r="AD119" s="485"/>
      <c r="AE119" s="290"/>
      <c r="AF119" s="361">
        <v>1176</v>
      </c>
      <c r="AG119" s="362"/>
      <c r="AH119" s="362"/>
      <c r="AI119" s="362"/>
      <c r="AJ119" s="362"/>
      <c r="AK119" s="362">
        <v>11005254</v>
      </c>
      <c r="AL119" s="362" t="s">
        <v>1633</v>
      </c>
      <c r="AM119" s="360" t="s">
        <v>19</v>
      </c>
      <c r="AN119" s="363">
        <v>4500.0000000000109</v>
      </c>
      <c r="AO119" s="364"/>
      <c r="AP119" s="365" t="s">
        <v>183</v>
      </c>
      <c r="AQ119" s="366">
        <v>2151</v>
      </c>
      <c r="AR119" s="367">
        <v>23</v>
      </c>
      <c r="AS119" s="368" t="s">
        <v>305</v>
      </c>
      <c r="AT119" s="369" t="e">
        <v>#N/A</v>
      </c>
      <c r="AU119" s="369">
        <v>4.5</v>
      </c>
      <c r="AV119" s="369">
        <v>882</v>
      </c>
      <c r="AW119" s="369" t="s">
        <v>183</v>
      </c>
      <c r="AX119" s="370">
        <v>1</v>
      </c>
      <c r="AY119" s="369">
        <v>6</v>
      </c>
      <c r="AZ119" s="369">
        <v>750</v>
      </c>
      <c r="BA119" s="369">
        <v>1176</v>
      </c>
      <c r="BB119" s="371">
        <f>IFERROR(HLOOKUP(IF(IF(VLOOKUP(H119,'Prog Actual'!H:AP,35,0)="DIREC",0,IF(VLOOKUP(H119,'Prog Actual'!H:AP,35,0)="EMBOT",1,IF(VLOOKUP(H119,'Prog Actual'!H:AP,35,0)="ETIQ",2,3)))&lt;1,VLOOKUP(H119,'Prog Actual'!H:AZ,45,0),IF(VLOOKUP(H119,'Prog Actual'!H:AP,35,0)="DIREC",0,IF(VLOOKUP(H119,'Prog Actual'!H:AP,35,0)="EMBOT",1,IF(VLOOKUP(H119,'Prog Actual'!H:AP,35,0)="ETIQ",2,3)))),Base!$D$26:$L$44,VLOOKUP(CONCATENATE(AM119,IF(VLOOKUP(H119,'Prog Actual'!H:K,4,0)&lt;2999,1,IF(VLOOKUP(H119,'Prog Actual'!H:K,4,0)&lt;4999,2,3))),Base!$B$27:$C$44,2,0),0),"")</f>
        <v>2000</v>
      </c>
      <c r="BC119" s="372">
        <v>98</v>
      </c>
      <c r="BD119" s="373" t="s">
        <v>108</v>
      </c>
      <c r="BE119" s="369">
        <v>196</v>
      </c>
      <c r="BF119" s="370"/>
      <c r="BG119" s="369" t="s">
        <v>1624</v>
      </c>
      <c r="BH119" s="374"/>
      <c r="BI119" s="375"/>
      <c r="BJ119" s="376"/>
    </row>
    <row r="120" spans="1:62" s="377" customFormat="1" ht="17.100000000000001" customHeight="1">
      <c r="A120" s="349">
        <v>1</v>
      </c>
      <c r="B120" s="349">
        <v>1</v>
      </c>
      <c r="C120" s="350"/>
      <c r="D120" s="350">
        <v>4121</v>
      </c>
      <c r="E120" s="348">
        <v>0</v>
      </c>
      <c r="F120" s="351">
        <v>214</v>
      </c>
      <c r="G120" s="352" t="s">
        <v>225</v>
      </c>
      <c r="H120" s="381">
        <v>7084653</v>
      </c>
      <c r="I120" s="350">
        <v>10054015</v>
      </c>
      <c r="J120" s="387" t="s">
        <v>1634</v>
      </c>
      <c r="K120" s="352">
        <v>83</v>
      </c>
      <c r="L120" s="352" t="s">
        <v>104</v>
      </c>
      <c r="M120" s="352">
        <v>0.23</v>
      </c>
      <c r="N120" s="515">
        <f t="shared" si="2"/>
        <v>0.249</v>
      </c>
      <c r="O120" s="355">
        <v>0</v>
      </c>
      <c r="P120" s="274">
        <f t="shared" si="3"/>
        <v>0.47899999999999998</v>
      </c>
      <c r="Q120" s="356" t="e">
        <v>#N/A</v>
      </c>
      <c r="R120" s="112">
        <v>40701</v>
      </c>
      <c r="S120" s="113">
        <v>-1.82</v>
      </c>
      <c r="T120" s="112">
        <v>40701.090027777776</v>
      </c>
      <c r="U120" s="113">
        <v>-2.16</v>
      </c>
      <c r="V120" s="357" t="s">
        <v>105</v>
      </c>
      <c r="W120" s="309" t="s">
        <v>109</v>
      </c>
      <c r="X120" s="484"/>
      <c r="Y120" s="382" t="s">
        <v>185</v>
      </c>
      <c r="Z120" s="359" t="s">
        <v>1635</v>
      </c>
      <c r="AA120" s="299" t="s">
        <v>1636</v>
      </c>
      <c r="AB120" s="360"/>
      <c r="AC120" s="485"/>
      <c r="AD120" s="485"/>
      <c r="AE120" s="290"/>
      <c r="AF120" s="361">
        <v>498</v>
      </c>
      <c r="AG120" s="362"/>
      <c r="AH120" s="362"/>
      <c r="AI120" s="362"/>
      <c r="AJ120" s="362"/>
      <c r="AK120" s="362">
        <v>11004568</v>
      </c>
      <c r="AL120" s="362" t="s">
        <v>1637</v>
      </c>
      <c r="AM120" s="360" t="s">
        <v>19</v>
      </c>
      <c r="AN120" s="363">
        <v>4500.0000000000109</v>
      </c>
      <c r="AO120" s="364" t="s">
        <v>142</v>
      </c>
      <c r="AP120" s="365" t="s">
        <v>183</v>
      </c>
      <c r="AQ120" s="366">
        <v>4121</v>
      </c>
      <c r="AR120" s="367">
        <v>23</v>
      </c>
      <c r="AS120" s="368" t="s">
        <v>305</v>
      </c>
      <c r="AT120" s="369" t="e">
        <v>#N/A</v>
      </c>
      <c r="AU120" s="369">
        <v>4.5</v>
      </c>
      <c r="AV120" s="369">
        <v>373.5</v>
      </c>
      <c r="AW120" s="369" t="s">
        <v>183</v>
      </c>
      <c r="AX120" s="370">
        <v>1</v>
      </c>
      <c r="AY120" s="369">
        <v>6</v>
      </c>
      <c r="AZ120" s="369">
        <v>750</v>
      </c>
      <c r="BA120" s="369">
        <v>498</v>
      </c>
      <c r="BB120" s="371">
        <f>IFERROR(HLOOKUP(IF(IF(VLOOKUP(H120,'Prog Actual'!H:AP,35,0)="DIREC",0,IF(VLOOKUP(H120,'Prog Actual'!H:AP,35,0)="EMBOT",1,IF(VLOOKUP(H120,'Prog Actual'!H:AP,35,0)="ETIQ",2,3)))&lt;1,VLOOKUP(H120,'Prog Actual'!H:AZ,45,0),IF(VLOOKUP(H120,'Prog Actual'!H:AP,35,0)="DIREC",0,IF(VLOOKUP(H120,'Prog Actual'!H:AP,35,0)="EMBOT",1,IF(VLOOKUP(H120,'Prog Actual'!H:AP,35,0)="ETIQ",2,3)))),Base!$D$26:$L$44,VLOOKUP(CONCATENATE(AM120,IF(VLOOKUP(H120,'Prog Actual'!H:K,4,0)&lt;2999,1,IF(VLOOKUP(H120,'Prog Actual'!H:K,4,0)&lt;4999,2,3))),Base!$B$27:$C$44,2,0),0),"")</f>
        <v>2000</v>
      </c>
      <c r="BC120" s="372">
        <v>41.5</v>
      </c>
      <c r="BD120" s="373" t="s">
        <v>108</v>
      </c>
      <c r="BE120" s="369">
        <v>83</v>
      </c>
      <c r="BF120" s="370"/>
      <c r="BG120" s="369" t="s">
        <v>1624</v>
      </c>
      <c r="BH120" s="374"/>
      <c r="BI120" s="375"/>
      <c r="BJ120" s="376"/>
    </row>
    <row r="121" spans="1:62" s="377" customFormat="1" ht="14.25">
      <c r="A121" s="349">
        <v>1</v>
      </c>
      <c r="B121" s="349">
        <v>1</v>
      </c>
      <c r="C121" s="350"/>
      <c r="D121" s="350">
        <v>3182</v>
      </c>
      <c r="E121" s="348">
        <v>0</v>
      </c>
      <c r="F121" s="351">
        <v>246</v>
      </c>
      <c r="G121" s="352" t="s">
        <v>182</v>
      </c>
      <c r="H121" s="378">
        <v>7085160</v>
      </c>
      <c r="I121" s="350">
        <v>10048899</v>
      </c>
      <c r="J121" s="352" t="s">
        <v>829</v>
      </c>
      <c r="K121" s="352">
        <v>2463</v>
      </c>
      <c r="L121" s="352" t="s">
        <v>104</v>
      </c>
      <c r="M121" s="352">
        <v>0.23</v>
      </c>
      <c r="N121" s="515">
        <f t="shared" si="2"/>
        <v>7.3890000000000002</v>
      </c>
      <c r="O121" s="355">
        <v>0</v>
      </c>
      <c r="P121" s="274">
        <f t="shared" si="3"/>
        <v>7.6190000000000007</v>
      </c>
      <c r="Q121" s="356" t="e">
        <v>#N/A</v>
      </c>
      <c r="R121" s="112">
        <v>40701</v>
      </c>
      <c r="S121" s="113">
        <v>-2.16</v>
      </c>
      <c r="T121" s="112">
        <v>40701.373249999997</v>
      </c>
      <c r="U121" s="113">
        <v>-8.9600000000000009</v>
      </c>
      <c r="V121" s="357" t="s">
        <v>105</v>
      </c>
      <c r="W121" s="309" t="s">
        <v>109</v>
      </c>
      <c r="X121" s="484"/>
      <c r="Y121" s="332" t="s">
        <v>352</v>
      </c>
      <c r="Z121" s="359"/>
      <c r="AA121" s="299"/>
      <c r="AB121" s="360"/>
      <c r="AC121" s="485"/>
      <c r="AD121" s="485"/>
      <c r="AE121" s="290"/>
      <c r="AF121" s="361">
        <v>14778</v>
      </c>
      <c r="AG121" s="362"/>
      <c r="AH121" s="362"/>
      <c r="AI121" s="362"/>
      <c r="AJ121" s="362"/>
      <c r="AK121" s="362"/>
      <c r="AL121" s="362"/>
      <c r="AM121" s="360" t="s">
        <v>19</v>
      </c>
      <c r="AN121" s="363">
        <v>2249.9999999999973</v>
      </c>
      <c r="AO121" s="364"/>
      <c r="AP121" s="365" t="s">
        <v>183</v>
      </c>
      <c r="AQ121" s="366">
        <v>3182</v>
      </c>
      <c r="AR121" s="367">
        <v>23</v>
      </c>
      <c r="AS121" s="368" t="s">
        <v>890</v>
      </c>
      <c r="AT121" s="369" t="e">
        <v>#N/A</v>
      </c>
      <c r="AU121" s="369">
        <v>4.5</v>
      </c>
      <c r="AV121" s="369">
        <v>11083.5</v>
      </c>
      <c r="AW121" s="369" t="s">
        <v>183</v>
      </c>
      <c r="AX121" s="370">
        <v>40696</v>
      </c>
      <c r="AY121" s="369">
        <v>6</v>
      </c>
      <c r="AZ121" s="369">
        <v>750</v>
      </c>
      <c r="BA121" s="369">
        <v>14778</v>
      </c>
      <c r="BB121" s="371">
        <f>IFERROR(HLOOKUP(IF(IF(VLOOKUP(H121,'Prog Actual'!H:AP,35,0)="DIREC",0,IF(VLOOKUP(H121,'Prog Actual'!H:AP,35,0)="EMBOT",1,IF(VLOOKUP(H121,'Prog Actual'!H:AP,35,0)="ETIQ",2,3)))&lt;1,VLOOKUP(H121,'Prog Actual'!H:AZ,45,0),IF(VLOOKUP(H121,'Prog Actual'!H:AP,35,0)="DIREC",0,IF(VLOOKUP(H121,'Prog Actual'!H:AP,35,0)="EMBOT",1,IF(VLOOKUP(H121,'Prog Actual'!H:AP,35,0)="ETIQ",2,3)))),Base!$D$26:$L$44,VLOOKUP(CONCATENATE(AM121,IF(VLOOKUP(H121,'Prog Actual'!H:K,4,0)&lt;2999,1,IF(VLOOKUP(H121,'Prog Actual'!H:K,4,0)&lt;4999,2,3))),Base!$B$27:$C$44,2,0),0),"")</f>
        <v>2000</v>
      </c>
      <c r="BC121" s="372">
        <v>1231.5</v>
      </c>
      <c r="BD121" s="373" t="s">
        <v>108</v>
      </c>
      <c r="BE121" s="369">
        <v>2463</v>
      </c>
      <c r="BF121" s="370" t="s">
        <v>1029</v>
      </c>
      <c r="BG121" s="369" t="s">
        <v>1625</v>
      </c>
      <c r="BH121" s="374"/>
      <c r="BI121" s="375"/>
      <c r="BJ121" s="376"/>
    </row>
    <row r="122" spans="1:62" s="195" customFormat="1" ht="14.25">
      <c r="A122" s="302">
        <v>1</v>
      </c>
      <c r="B122" s="302">
        <v>3</v>
      </c>
      <c r="C122" s="79"/>
      <c r="D122" s="303">
        <v>4109</v>
      </c>
      <c r="E122" s="348" t="s">
        <v>10</v>
      </c>
      <c r="F122" s="33">
        <v>208</v>
      </c>
      <c r="G122" s="304" t="s">
        <v>164</v>
      </c>
      <c r="H122" s="305">
        <v>7085387</v>
      </c>
      <c r="I122" s="303">
        <v>10020435</v>
      </c>
      <c r="J122" s="304" t="s">
        <v>412</v>
      </c>
      <c r="K122" s="313">
        <v>10501</v>
      </c>
      <c r="L122" s="313" t="s">
        <v>104</v>
      </c>
      <c r="M122" s="296">
        <v>0.23</v>
      </c>
      <c r="N122" s="515">
        <f t="shared" si="2"/>
        <v>8.4008000000000003</v>
      </c>
      <c r="O122" s="298">
        <v>0</v>
      </c>
      <c r="P122" s="274">
        <f t="shared" si="3"/>
        <v>8.6308000000000007</v>
      </c>
      <c r="Q122" s="306">
        <v>1</v>
      </c>
      <c r="R122" s="110">
        <v>40701</v>
      </c>
      <c r="S122" s="111">
        <v>-13.2</v>
      </c>
      <c r="T122" s="112">
        <v>40702.036901515152</v>
      </c>
      <c r="U122" s="113">
        <v>-0.89</v>
      </c>
      <c r="V122" s="307" t="s">
        <v>105</v>
      </c>
      <c r="W122" s="309" t="s">
        <v>109</v>
      </c>
      <c r="X122" s="490">
        <v>40703</v>
      </c>
      <c r="Y122" s="332" t="s">
        <v>352</v>
      </c>
      <c r="Z122" s="116"/>
      <c r="AA122" s="299"/>
      <c r="AB122" s="118"/>
      <c r="AC122" s="289" t="s">
        <v>411</v>
      </c>
      <c r="AD122" s="289">
        <v>47254.5</v>
      </c>
      <c r="AE122" s="290"/>
      <c r="AF122" s="31">
        <v>63006</v>
      </c>
      <c r="AG122" s="119">
        <v>11000675</v>
      </c>
      <c r="AH122" s="119" t="s">
        <v>413</v>
      </c>
      <c r="AI122" s="119">
        <v>11005032</v>
      </c>
      <c r="AJ122" s="119" t="s">
        <v>414</v>
      </c>
      <c r="AK122" s="119">
        <v>11004496</v>
      </c>
      <c r="AL122" s="119" t="s">
        <v>415</v>
      </c>
      <c r="AM122" s="323" t="s">
        <v>19</v>
      </c>
      <c r="AN122" s="120">
        <v>5500.0000000000045</v>
      </c>
      <c r="AO122" s="121"/>
      <c r="AP122" s="122" t="s">
        <v>106</v>
      </c>
      <c r="AQ122" s="292" t="s">
        <v>102</v>
      </c>
      <c r="AR122" s="293">
        <v>23</v>
      </c>
      <c r="AS122" s="311" t="s">
        <v>890</v>
      </c>
      <c r="AT122" s="294" t="s">
        <v>126</v>
      </c>
      <c r="AU122" s="131">
        <v>4.5</v>
      </c>
      <c r="AV122" s="131">
        <v>47254.5</v>
      </c>
      <c r="AW122" s="131" t="s">
        <v>106</v>
      </c>
      <c r="AX122" s="183">
        <v>40696</v>
      </c>
      <c r="AY122" s="131">
        <v>6</v>
      </c>
      <c r="AZ122" s="131">
        <v>750</v>
      </c>
      <c r="BA122" s="131">
        <v>63006</v>
      </c>
      <c r="BB122" s="371">
        <f>IFERROR(HLOOKUP(IF(IF(VLOOKUP(H122,'Prog Actual'!H:AP,35,0)="DIREC",0,IF(VLOOKUP(H122,'Prog Actual'!H:AP,35,0)="EMBOT",1,IF(VLOOKUP(H122,'Prog Actual'!H:AP,35,0)="ETIQ",2,3)))&lt;1,VLOOKUP(H122,'Prog Actual'!H:AZ,45,0),IF(VLOOKUP(H122,'Prog Actual'!H:AP,35,0)="DIREC",0,IF(VLOOKUP(H122,'Prog Actual'!H:AP,35,0)="EMBOT",1,IF(VLOOKUP(H122,'Prog Actual'!H:AP,35,0)="ETIQ",2,3)))),Base!$D$26:$L$44,VLOOKUP(CONCATENATE(AM122,IF(VLOOKUP(H122,'Prog Actual'!H:K,4,0)&lt;2999,1,IF(VLOOKUP(H122,'Prog Actual'!H:K,4,0)&lt;4999,2,3))),Base!$B$27:$C$44,2,0),0),"")</f>
        <v>7500</v>
      </c>
      <c r="BC122" s="300">
        <v>5250.5</v>
      </c>
      <c r="BD122" s="124" t="s">
        <v>194</v>
      </c>
      <c r="BE122" s="131">
        <v>10501</v>
      </c>
      <c r="BF122" s="183" t="s">
        <v>416</v>
      </c>
      <c r="BG122" s="131" t="s">
        <v>1625</v>
      </c>
      <c r="BH122" s="210"/>
      <c r="BI122" s="211"/>
      <c r="BJ122" s="212"/>
    </row>
    <row r="123" spans="1:62" s="195" customFormat="1" ht="13.5" customHeight="1">
      <c r="A123" s="302">
        <v>1</v>
      </c>
      <c r="B123" s="302">
        <v>1</v>
      </c>
      <c r="C123" s="79"/>
      <c r="D123" s="303">
        <v>4109</v>
      </c>
      <c r="E123" s="348" t="s">
        <v>10</v>
      </c>
      <c r="F123" s="33">
        <v>208</v>
      </c>
      <c r="G123" s="304" t="s">
        <v>164</v>
      </c>
      <c r="H123" s="305">
        <v>7085216</v>
      </c>
      <c r="I123" s="303">
        <v>10040332</v>
      </c>
      <c r="J123" s="304" t="s">
        <v>283</v>
      </c>
      <c r="K123" s="304">
        <v>2674</v>
      </c>
      <c r="L123" s="304" t="s">
        <v>104</v>
      </c>
      <c r="M123" s="296">
        <v>0.23</v>
      </c>
      <c r="N123" s="515">
        <f t="shared" si="2"/>
        <v>5.8341818181818184</v>
      </c>
      <c r="O123" s="298">
        <v>0</v>
      </c>
      <c r="P123" s="274">
        <f t="shared" si="3"/>
        <v>6.0641818181818188</v>
      </c>
      <c r="Q123" s="288">
        <v>1</v>
      </c>
      <c r="R123" s="112">
        <v>40702</v>
      </c>
      <c r="S123" s="113">
        <v>-0.89</v>
      </c>
      <c r="T123" s="112">
        <v>40702.28975757576</v>
      </c>
      <c r="U123" s="113">
        <v>-6.95</v>
      </c>
      <c r="V123" s="307" t="s">
        <v>105</v>
      </c>
      <c r="W123" s="308" t="s">
        <v>109</v>
      </c>
      <c r="X123" s="490">
        <v>40703</v>
      </c>
      <c r="Y123" s="132" t="s">
        <v>303</v>
      </c>
      <c r="Z123" s="116"/>
      <c r="AA123" s="299"/>
      <c r="AB123" s="118"/>
      <c r="AC123" s="289" t="s">
        <v>411</v>
      </c>
      <c r="AD123" s="289">
        <v>23850</v>
      </c>
      <c r="AE123" s="290"/>
      <c r="AF123" s="31">
        <v>32088</v>
      </c>
      <c r="AG123" s="119">
        <v>11006647</v>
      </c>
      <c r="AH123" s="119" t="s">
        <v>196</v>
      </c>
      <c r="AI123" s="119">
        <v>11004821</v>
      </c>
      <c r="AJ123" s="119" t="s">
        <v>284</v>
      </c>
      <c r="AK123" s="119"/>
      <c r="AL123" s="119"/>
      <c r="AM123" s="323" t="s">
        <v>19</v>
      </c>
      <c r="AN123" s="120">
        <v>5500.0000000000036</v>
      </c>
      <c r="AO123" s="121"/>
      <c r="AP123" s="122" t="s">
        <v>106</v>
      </c>
      <c r="AQ123" s="292" t="s">
        <v>102</v>
      </c>
      <c r="AR123" s="293">
        <v>23</v>
      </c>
      <c r="AS123" s="123" t="s">
        <v>351</v>
      </c>
      <c r="AT123" s="294" t="s">
        <v>126</v>
      </c>
      <c r="AU123" s="131">
        <v>9</v>
      </c>
      <c r="AV123" s="131">
        <v>24066</v>
      </c>
      <c r="AW123" s="131" t="s">
        <v>106</v>
      </c>
      <c r="AX123" s="183">
        <v>40696</v>
      </c>
      <c r="AY123" s="131">
        <v>12</v>
      </c>
      <c r="AZ123" s="131">
        <v>750</v>
      </c>
      <c r="BA123" s="131">
        <v>32088</v>
      </c>
      <c r="BB123" s="371">
        <f>IFERROR(HLOOKUP(IF(IF(VLOOKUP(H123,'Prog Actual'!H:AP,35,0)="DIREC",0,IF(VLOOKUP(H123,'Prog Actual'!H:AP,35,0)="EMBOT",1,IF(VLOOKUP(H123,'Prog Actual'!H:AP,35,0)="ETIQ",2,3)))&lt;1,VLOOKUP(H123,'Prog Actual'!H:AZ,45,0),IF(VLOOKUP(H123,'Prog Actual'!H:AP,35,0)="DIREC",0,IF(VLOOKUP(H123,'Prog Actual'!H:AP,35,0)="EMBOT",1,IF(VLOOKUP(H123,'Prog Actual'!H:AP,35,0)="ETIQ",2,3)))),Base!$D$26:$L$44,VLOOKUP(CONCATENATE(AM123,IF(VLOOKUP(H123,'Prog Actual'!H:K,4,0)&lt;2999,1,IF(VLOOKUP(H123,'Prog Actual'!H:K,4,0)&lt;4999,2,3))),Base!$B$27:$C$44,2,0),0),"")</f>
        <v>5500</v>
      </c>
      <c r="BC123" s="300">
        <v>2674</v>
      </c>
      <c r="BD123" s="124" t="s">
        <v>108</v>
      </c>
      <c r="BE123" s="131">
        <v>2674</v>
      </c>
      <c r="BF123" s="183" t="s">
        <v>986</v>
      </c>
      <c r="BG123" s="131" t="s">
        <v>1625</v>
      </c>
      <c r="BH123" s="210"/>
      <c r="BI123" s="211"/>
      <c r="BJ123" s="212"/>
    </row>
    <row r="124" spans="1:62" s="195" customFormat="1" ht="17.100000000000001" customHeight="1">
      <c r="A124" s="302">
        <v>1</v>
      </c>
      <c r="B124" s="302">
        <v>1</v>
      </c>
      <c r="C124" s="79"/>
      <c r="D124" s="303">
        <v>4109</v>
      </c>
      <c r="E124" s="348" t="s">
        <v>10</v>
      </c>
      <c r="F124" s="33">
        <v>208</v>
      </c>
      <c r="G124" s="304" t="s">
        <v>164</v>
      </c>
      <c r="H124" s="305">
        <v>7085178</v>
      </c>
      <c r="I124" s="303">
        <v>10027140</v>
      </c>
      <c r="J124" s="304" t="s">
        <v>987</v>
      </c>
      <c r="K124" s="304">
        <v>95</v>
      </c>
      <c r="L124" s="304" t="s">
        <v>104</v>
      </c>
      <c r="M124" s="296">
        <v>0.23</v>
      </c>
      <c r="N124" s="515">
        <f t="shared" si="2"/>
        <v>0.10363636363636364</v>
      </c>
      <c r="O124" s="298">
        <v>0</v>
      </c>
      <c r="P124" s="274">
        <f t="shared" si="3"/>
        <v>0.33363636363636362</v>
      </c>
      <c r="Q124" s="306">
        <v>2</v>
      </c>
      <c r="R124" s="112">
        <v>40702</v>
      </c>
      <c r="S124" s="113">
        <v>-6.95</v>
      </c>
      <c r="T124" s="112">
        <v>40702.303484848482</v>
      </c>
      <c r="U124" s="113">
        <v>-7.28</v>
      </c>
      <c r="V124" s="307" t="s">
        <v>105</v>
      </c>
      <c r="W124" s="308" t="s">
        <v>109</v>
      </c>
      <c r="X124" s="490">
        <v>40704</v>
      </c>
      <c r="Y124" s="332" t="s">
        <v>352</v>
      </c>
      <c r="Z124" s="116"/>
      <c r="AA124" s="299"/>
      <c r="AB124" s="118"/>
      <c r="AC124" s="289" t="s">
        <v>411</v>
      </c>
      <c r="AD124" s="289">
        <v>428.64</v>
      </c>
      <c r="AE124" s="290"/>
      <c r="AF124" s="31">
        <v>570</v>
      </c>
      <c r="AG124" s="119">
        <v>11000675</v>
      </c>
      <c r="AH124" s="119" t="s">
        <v>413</v>
      </c>
      <c r="AI124" s="119">
        <v>11005032</v>
      </c>
      <c r="AJ124" s="119" t="s">
        <v>414</v>
      </c>
      <c r="AK124" s="119">
        <v>11004496</v>
      </c>
      <c r="AL124" s="119" t="s">
        <v>415</v>
      </c>
      <c r="AM124" s="323" t="s">
        <v>19</v>
      </c>
      <c r="AN124" s="120">
        <v>5500.0000000000045</v>
      </c>
      <c r="AO124" s="121"/>
      <c r="AP124" s="122" t="s">
        <v>106</v>
      </c>
      <c r="AQ124" s="292" t="s">
        <v>102</v>
      </c>
      <c r="AR124" s="293">
        <v>23</v>
      </c>
      <c r="AS124" s="311" t="s">
        <v>890</v>
      </c>
      <c r="AT124" s="294" t="s">
        <v>113</v>
      </c>
      <c r="AU124" s="131">
        <v>4.5</v>
      </c>
      <c r="AV124" s="131">
        <v>427.5</v>
      </c>
      <c r="AW124" s="131" t="s">
        <v>106</v>
      </c>
      <c r="AX124" s="183">
        <v>40696</v>
      </c>
      <c r="AY124" s="131">
        <v>6</v>
      </c>
      <c r="AZ124" s="131">
        <v>750</v>
      </c>
      <c r="BA124" s="131">
        <v>570</v>
      </c>
      <c r="BB124" s="371">
        <f>IFERROR(HLOOKUP(IF(IF(VLOOKUP(H124,'Prog Actual'!H:AP,35,0)="DIREC",0,IF(VLOOKUP(H124,'Prog Actual'!H:AP,35,0)="EMBOT",1,IF(VLOOKUP(H124,'Prog Actual'!H:AP,35,0)="ETIQ",2,3)))&lt;1,VLOOKUP(H124,'Prog Actual'!H:AZ,45,0),IF(VLOOKUP(H124,'Prog Actual'!H:AP,35,0)="DIREC",0,IF(VLOOKUP(H124,'Prog Actual'!H:AP,35,0)="EMBOT",1,IF(VLOOKUP(H124,'Prog Actual'!H:AP,35,0)="ETIQ",2,3)))),Base!$D$26:$L$44,VLOOKUP(CONCATENATE(AM124,IF(VLOOKUP(H124,'Prog Actual'!H:K,4,0)&lt;2999,1,IF(VLOOKUP(H124,'Prog Actual'!H:K,4,0)&lt;4999,2,3))),Base!$B$27:$C$44,2,0),0),"")</f>
        <v>5500</v>
      </c>
      <c r="BC124" s="300">
        <v>47.5</v>
      </c>
      <c r="BD124" s="124" t="s">
        <v>108</v>
      </c>
      <c r="BE124" s="131">
        <v>95</v>
      </c>
      <c r="BF124" s="183" t="s">
        <v>416</v>
      </c>
      <c r="BG124" s="131" t="s">
        <v>1624</v>
      </c>
      <c r="BH124" s="210"/>
      <c r="BI124" s="211"/>
      <c r="BJ124" s="212"/>
    </row>
    <row r="125" spans="1:62" s="195" customFormat="1" ht="17.100000000000001" customHeight="1">
      <c r="A125" s="302">
        <v>1</v>
      </c>
      <c r="B125" s="302">
        <v>2</v>
      </c>
      <c r="C125" s="79"/>
      <c r="D125" s="303">
        <v>4109</v>
      </c>
      <c r="E125" s="348" t="s">
        <v>10</v>
      </c>
      <c r="F125" s="33">
        <v>208</v>
      </c>
      <c r="G125" s="304" t="s">
        <v>164</v>
      </c>
      <c r="H125" s="305">
        <v>7085322</v>
      </c>
      <c r="I125" s="303">
        <v>10054145</v>
      </c>
      <c r="J125" s="304" t="s">
        <v>988</v>
      </c>
      <c r="K125" s="304">
        <v>411</v>
      </c>
      <c r="L125" s="304" t="s">
        <v>104</v>
      </c>
      <c r="M125" s="296">
        <v>0.23</v>
      </c>
      <c r="N125" s="515">
        <f t="shared" si="2"/>
        <v>0.44836363636363635</v>
      </c>
      <c r="O125" s="298">
        <v>0</v>
      </c>
      <c r="P125" s="274">
        <f t="shared" si="3"/>
        <v>0.67836363636363639</v>
      </c>
      <c r="Q125" s="306">
        <v>8</v>
      </c>
      <c r="R125" s="112">
        <v>40702</v>
      </c>
      <c r="S125" s="113">
        <v>-7.28</v>
      </c>
      <c r="T125" s="112">
        <v>40702.331598484845</v>
      </c>
      <c r="U125" s="113">
        <v>-7.96</v>
      </c>
      <c r="V125" s="307" t="s">
        <v>105</v>
      </c>
      <c r="W125" s="115" t="s">
        <v>109</v>
      </c>
      <c r="X125" s="490">
        <v>40710</v>
      </c>
      <c r="Y125" s="332" t="s">
        <v>352</v>
      </c>
      <c r="Z125" s="116"/>
      <c r="AA125" s="299"/>
      <c r="AB125" s="118"/>
      <c r="AC125" s="289" t="s">
        <v>411</v>
      </c>
      <c r="AD125" s="289">
        <v>1849.5</v>
      </c>
      <c r="AE125" s="290"/>
      <c r="AF125" s="31">
        <v>2466</v>
      </c>
      <c r="AG125" s="119">
        <v>11006647</v>
      </c>
      <c r="AH125" s="119" t="s">
        <v>196</v>
      </c>
      <c r="AI125" s="119">
        <v>11004821</v>
      </c>
      <c r="AJ125" s="119" t="s">
        <v>284</v>
      </c>
      <c r="AK125" s="119"/>
      <c r="AL125" s="119"/>
      <c r="AM125" s="323" t="s">
        <v>19</v>
      </c>
      <c r="AN125" s="120">
        <v>5500.0000000000045</v>
      </c>
      <c r="AO125" s="121"/>
      <c r="AP125" s="122" t="s">
        <v>106</v>
      </c>
      <c r="AQ125" s="292" t="e">
        <v>#REF!</v>
      </c>
      <c r="AR125" s="293">
        <v>23</v>
      </c>
      <c r="AS125" s="311" t="s">
        <v>890</v>
      </c>
      <c r="AT125" s="294" t="s">
        <v>107</v>
      </c>
      <c r="AU125" s="131">
        <v>4.5</v>
      </c>
      <c r="AV125" s="131">
        <v>1849.5</v>
      </c>
      <c r="AW125" s="131" t="s">
        <v>106</v>
      </c>
      <c r="AX125" s="183">
        <v>40696</v>
      </c>
      <c r="AY125" s="131">
        <v>6</v>
      </c>
      <c r="AZ125" s="131">
        <v>750</v>
      </c>
      <c r="BA125" s="131">
        <v>2466</v>
      </c>
      <c r="BB125" s="371">
        <f>IFERROR(HLOOKUP(IF(IF(VLOOKUP(H125,'Prog Actual'!H:AP,35,0)="DIREC",0,IF(VLOOKUP(H125,'Prog Actual'!H:AP,35,0)="EMBOT",1,IF(VLOOKUP(H125,'Prog Actual'!H:AP,35,0)="ETIQ",2,3)))&lt;1,VLOOKUP(H125,'Prog Actual'!H:AZ,45,0),IF(VLOOKUP(H125,'Prog Actual'!H:AP,35,0)="DIREC",0,IF(VLOOKUP(H125,'Prog Actual'!H:AP,35,0)="EMBOT",1,IF(VLOOKUP(H125,'Prog Actual'!H:AP,35,0)="ETIQ",2,3)))),Base!$D$26:$L$44,VLOOKUP(CONCATENATE(AM125,IF(VLOOKUP(H125,'Prog Actual'!H:K,4,0)&lt;2999,1,IF(VLOOKUP(H125,'Prog Actual'!H:K,4,0)&lt;4999,2,3))),Base!$B$27:$C$44,2,0),0),"")</f>
        <v>5500</v>
      </c>
      <c r="BC125" s="300">
        <v>205.5</v>
      </c>
      <c r="BD125" s="124" t="s">
        <v>108</v>
      </c>
      <c r="BE125" s="131">
        <v>411</v>
      </c>
      <c r="BF125" s="183" t="s">
        <v>986</v>
      </c>
      <c r="BG125" s="131" t="s">
        <v>1624</v>
      </c>
      <c r="BH125" s="210"/>
      <c r="BI125" s="211"/>
      <c r="BJ125" s="212"/>
    </row>
    <row r="126" spans="1:62" s="195" customFormat="1" ht="13.5" customHeight="1">
      <c r="A126" s="302">
        <v>1</v>
      </c>
      <c r="B126" s="302">
        <v>2</v>
      </c>
      <c r="C126" s="79"/>
      <c r="D126" s="303">
        <v>1123</v>
      </c>
      <c r="E126" s="348">
        <v>0</v>
      </c>
      <c r="F126" s="33">
        <v>135</v>
      </c>
      <c r="G126" s="304" t="s">
        <v>182</v>
      </c>
      <c r="H126" s="305">
        <v>7085475</v>
      </c>
      <c r="I126" s="303">
        <v>10045949</v>
      </c>
      <c r="J126" s="304" t="s">
        <v>940</v>
      </c>
      <c r="K126" s="304">
        <v>90</v>
      </c>
      <c r="L126" s="304" t="s">
        <v>104</v>
      </c>
      <c r="M126" s="296">
        <v>0.23</v>
      </c>
      <c r="N126" s="515">
        <f t="shared" si="2"/>
        <v>0.27</v>
      </c>
      <c r="O126" s="298">
        <v>0</v>
      </c>
      <c r="P126" s="274">
        <f t="shared" si="3"/>
        <v>0.5</v>
      </c>
      <c r="Q126" s="306">
        <v>2</v>
      </c>
      <c r="R126" s="112">
        <v>40702</v>
      </c>
      <c r="S126" s="113">
        <v>-7.96</v>
      </c>
      <c r="T126" s="112">
        <v>40702.346250000002</v>
      </c>
      <c r="U126" s="113">
        <v>-8.31</v>
      </c>
      <c r="V126" s="307" t="s">
        <v>105</v>
      </c>
      <c r="W126" s="115" t="s">
        <v>109</v>
      </c>
      <c r="X126" s="490">
        <v>40704</v>
      </c>
      <c r="Y126" s="332" t="s">
        <v>352</v>
      </c>
      <c r="Z126" s="116"/>
      <c r="AA126" s="299"/>
      <c r="AB126" s="118"/>
      <c r="AC126" s="289"/>
      <c r="AD126" s="289"/>
      <c r="AE126" s="290"/>
      <c r="AF126" s="31">
        <v>540</v>
      </c>
      <c r="AG126" s="119"/>
      <c r="AH126" s="119"/>
      <c r="AI126" s="119"/>
      <c r="AJ126" s="119"/>
      <c r="AK126" s="119"/>
      <c r="AL126" s="119"/>
      <c r="AM126" s="323" t="s">
        <v>19</v>
      </c>
      <c r="AN126" s="120">
        <v>4500.0000000000109</v>
      </c>
      <c r="AO126" s="121"/>
      <c r="AP126" s="122" t="s">
        <v>183</v>
      </c>
      <c r="AQ126" s="292">
        <v>1123</v>
      </c>
      <c r="AR126" s="293">
        <v>23</v>
      </c>
      <c r="AS126" s="311" t="s">
        <v>890</v>
      </c>
      <c r="AT126" s="294" t="s">
        <v>113</v>
      </c>
      <c r="AU126" s="131">
        <v>4.5</v>
      </c>
      <c r="AV126" s="131">
        <v>405</v>
      </c>
      <c r="AW126" s="131" t="s">
        <v>183</v>
      </c>
      <c r="AX126" s="183">
        <v>40696</v>
      </c>
      <c r="AY126" s="131">
        <v>6</v>
      </c>
      <c r="AZ126" s="131">
        <v>750</v>
      </c>
      <c r="BA126" s="131">
        <v>540</v>
      </c>
      <c r="BB126" s="371">
        <f>IFERROR(HLOOKUP(IF(IF(VLOOKUP(H126,'Prog Actual'!H:AP,35,0)="DIREC",0,IF(VLOOKUP(H126,'Prog Actual'!H:AP,35,0)="EMBOT",1,IF(VLOOKUP(H126,'Prog Actual'!H:AP,35,0)="ETIQ",2,3)))&lt;1,VLOOKUP(H126,'Prog Actual'!H:AZ,45,0),IF(VLOOKUP(H126,'Prog Actual'!H:AP,35,0)="DIREC",0,IF(VLOOKUP(H126,'Prog Actual'!H:AP,35,0)="EMBOT",1,IF(VLOOKUP(H126,'Prog Actual'!H:AP,35,0)="ETIQ",2,3)))),Base!$D$26:$L$44,VLOOKUP(CONCATENATE(AM126,IF(VLOOKUP(H126,'Prog Actual'!H:K,4,0)&lt;2999,1,IF(VLOOKUP(H126,'Prog Actual'!H:K,4,0)&lt;4999,2,3))),Base!$B$27:$C$44,2,0),0),"")</f>
        <v>2000</v>
      </c>
      <c r="BC126" s="300">
        <v>45</v>
      </c>
      <c r="BD126" s="124" t="s">
        <v>108</v>
      </c>
      <c r="BE126" s="131">
        <v>90</v>
      </c>
      <c r="BF126" s="183" t="s">
        <v>989</v>
      </c>
      <c r="BG126" s="131" t="s">
        <v>1624</v>
      </c>
      <c r="BH126" s="210"/>
      <c r="BI126" s="211"/>
      <c r="BJ126" s="212"/>
    </row>
    <row r="127" spans="1:62" s="195" customFormat="1" ht="14.25">
      <c r="A127" s="302">
        <v>1</v>
      </c>
      <c r="B127" s="302">
        <v>1</v>
      </c>
      <c r="C127" s="79"/>
      <c r="D127" s="303">
        <v>1100</v>
      </c>
      <c r="E127" s="348">
        <v>0</v>
      </c>
      <c r="F127" s="33">
        <v>3</v>
      </c>
      <c r="G127" s="304" t="s">
        <v>182</v>
      </c>
      <c r="H127" s="305">
        <v>1270151</v>
      </c>
      <c r="I127" s="303">
        <v>10051767</v>
      </c>
      <c r="J127" s="304" t="s">
        <v>990</v>
      </c>
      <c r="K127" s="304">
        <v>2000</v>
      </c>
      <c r="L127" s="304" t="s">
        <v>104</v>
      </c>
      <c r="M127" s="296">
        <v>0.23</v>
      </c>
      <c r="N127" s="515">
        <f t="shared" si="2"/>
        <v>6</v>
      </c>
      <c r="O127" s="298">
        <v>0</v>
      </c>
      <c r="P127" s="274">
        <f t="shared" si="3"/>
        <v>6.23</v>
      </c>
      <c r="Q127" s="306">
        <v>2</v>
      </c>
      <c r="R127" s="112">
        <v>40702</v>
      </c>
      <c r="S127" s="113">
        <v>-8.31</v>
      </c>
      <c r="T127" s="112">
        <v>40702.466944444444</v>
      </c>
      <c r="U127" s="113">
        <v>-11.21</v>
      </c>
      <c r="V127" s="307" t="s">
        <v>105</v>
      </c>
      <c r="W127" s="115"/>
      <c r="X127" s="490">
        <v>40704</v>
      </c>
      <c r="Y127" s="134" t="s">
        <v>303</v>
      </c>
      <c r="Z127" s="116"/>
      <c r="AA127" s="299"/>
      <c r="AB127" s="118"/>
      <c r="AC127" s="289"/>
      <c r="AD127" s="289"/>
      <c r="AE127" s="290"/>
      <c r="AF127" s="31">
        <v>12000</v>
      </c>
      <c r="AG127" s="119"/>
      <c r="AH127" s="119"/>
      <c r="AI127" s="119"/>
      <c r="AJ127" s="119"/>
      <c r="AK127" s="119"/>
      <c r="AL127" s="119"/>
      <c r="AM127" s="323" t="s">
        <v>19</v>
      </c>
      <c r="AN127" s="120">
        <v>4500.0000000000118</v>
      </c>
      <c r="AO127" s="121"/>
      <c r="AP127" s="122" t="s">
        <v>183</v>
      </c>
      <c r="AQ127" s="292">
        <v>1100</v>
      </c>
      <c r="AR127" s="293">
        <v>23</v>
      </c>
      <c r="AS127" s="123" t="s">
        <v>371</v>
      </c>
      <c r="AT127" s="294" t="s">
        <v>113</v>
      </c>
      <c r="AU127" s="131">
        <v>4.5</v>
      </c>
      <c r="AV127" s="131">
        <v>9000</v>
      </c>
      <c r="AW127" s="131" t="s">
        <v>183</v>
      </c>
      <c r="AX127" s="183"/>
      <c r="AY127" s="131">
        <v>6</v>
      </c>
      <c r="AZ127" s="131">
        <v>750</v>
      </c>
      <c r="BA127" s="131">
        <v>12000</v>
      </c>
      <c r="BB127" s="371">
        <f>IFERROR(HLOOKUP(IF(IF(VLOOKUP(H127,'Prog Actual'!H:AP,35,0)="DIREC",0,IF(VLOOKUP(H127,'Prog Actual'!H:AP,35,0)="EMBOT",1,IF(VLOOKUP(H127,'Prog Actual'!H:AP,35,0)="ETIQ",2,3)))&lt;1,VLOOKUP(H127,'Prog Actual'!H:AZ,45,0),IF(VLOOKUP(H127,'Prog Actual'!H:AP,35,0)="DIREC",0,IF(VLOOKUP(H127,'Prog Actual'!H:AP,35,0)="EMBOT",1,IF(VLOOKUP(H127,'Prog Actual'!H:AP,35,0)="ETIQ",2,3)))),Base!$D$26:$L$44,VLOOKUP(CONCATENATE(AM127,IF(VLOOKUP(H127,'Prog Actual'!H:K,4,0)&lt;2999,1,IF(VLOOKUP(H127,'Prog Actual'!H:K,4,0)&lt;4999,2,3))),Base!$B$27:$C$44,2,0),0),"")</f>
        <v>2000</v>
      </c>
      <c r="BC127" s="300">
        <v>1000</v>
      </c>
      <c r="BD127" s="124" t="s">
        <v>108</v>
      </c>
      <c r="BE127" s="131">
        <v>2000</v>
      </c>
      <c r="BF127" s="183"/>
      <c r="BG127" s="131" t="s">
        <v>1625</v>
      </c>
      <c r="BH127" s="210"/>
      <c r="BI127" s="211"/>
      <c r="BJ127" s="212"/>
    </row>
    <row r="128" spans="1:62" s="195" customFormat="1" ht="17.100000000000001" customHeight="1">
      <c r="A128" s="43">
        <v>0</v>
      </c>
      <c r="B128" s="43">
        <v>0</v>
      </c>
      <c r="C128" s="79"/>
      <c r="D128" s="79" t="s">
        <v>39</v>
      </c>
      <c r="E128" s="348">
        <v>0</v>
      </c>
      <c r="F128" s="33" t="e">
        <v>#N/A</v>
      </c>
      <c r="G128" s="127"/>
      <c r="H128" s="128"/>
      <c r="I128" s="79"/>
      <c r="J128" s="259" t="s">
        <v>370</v>
      </c>
      <c r="K128" s="127"/>
      <c r="L128" s="127"/>
      <c r="M128" s="296"/>
      <c r="N128" s="515">
        <f t="shared" si="2"/>
        <v>2</v>
      </c>
      <c r="O128" s="298">
        <v>0</v>
      </c>
      <c r="P128" s="274">
        <f t="shared" si="3"/>
        <v>2</v>
      </c>
      <c r="Q128" s="288"/>
      <c r="R128" s="112">
        <v>40702</v>
      </c>
      <c r="S128" s="113">
        <v>-11.21</v>
      </c>
      <c r="T128" s="112">
        <v>40702.467083333337</v>
      </c>
      <c r="U128" s="113">
        <v>-11.21</v>
      </c>
      <c r="V128" s="130"/>
      <c r="W128" s="115"/>
      <c r="X128" s="488"/>
      <c r="Y128" s="358" t="s">
        <v>259</v>
      </c>
      <c r="Z128" s="116"/>
      <c r="AA128" s="299"/>
      <c r="AB128" s="118"/>
      <c r="AC128" s="289"/>
      <c r="AD128" s="289"/>
      <c r="AE128" s="290"/>
      <c r="AF128" s="31">
        <v>0</v>
      </c>
      <c r="AG128" s="119"/>
      <c r="AH128" s="119"/>
      <c r="AI128" s="119"/>
      <c r="AJ128" s="119"/>
      <c r="AK128" s="119"/>
      <c r="AL128" s="119"/>
      <c r="AM128" s="323" t="s">
        <v>19</v>
      </c>
      <c r="AN128" s="120"/>
      <c r="AO128" s="121"/>
      <c r="AP128" s="122">
        <v>0</v>
      </c>
      <c r="AQ128" s="292" t="s">
        <v>39</v>
      </c>
      <c r="AR128" s="293">
        <v>23</v>
      </c>
      <c r="AS128" s="311" t="s">
        <v>890</v>
      </c>
      <c r="AT128" s="294" t="s">
        <v>260</v>
      </c>
      <c r="AU128" s="131"/>
      <c r="AV128" s="131"/>
      <c r="AW128" s="131"/>
      <c r="AX128" s="183"/>
      <c r="AY128" s="131"/>
      <c r="AZ128" s="131"/>
      <c r="BA128" s="131"/>
      <c r="BB128" s="371" t="str">
        <f>IFERROR(HLOOKUP(IF(IF(VLOOKUP(H128,'Prog Actual'!H:AP,35,0)="DIREC",0,IF(VLOOKUP(H128,'Prog Actual'!H:AP,35,0)="EMBOT",1,IF(VLOOKUP(H128,'Prog Actual'!H:AP,35,0)="ETIQ",2,3)))&lt;1,VLOOKUP(H128,'Prog Actual'!H:AZ,45,0),IF(VLOOKUP(H128,'Prog Actual'!H:AP,35,0)="DIREC",0,IF(VLOOKUP(H128,'Prog Actual'!H:AP,35,0)="EMBOT",1,IF(VLOOKUP(H128,'Prog Actual'!H:AP,35,0)="ETIQ",2,3)))),Base!$D$26:$L$44,VLOOKUP(CONCATENATE(AM128,IF(VLOOKUP(H128,'Prog Actual'!H:K,4,0)&lt;2999,1,IF(VLOOKUP(H128,'Prog Actual'!H:K,4,0)&lt;4999,2,3))),Base!$B$27:$C$44,2,0),0),"")</f>
        <v/>
      </c>
      <c r="BC128" s="300">
        <v>0</v>
      </c>
      <c r="BD128" s="124"/>
      <c r="BE128" s="131">
        <v>0</v>
      </c>
      <c r="BF128" s="183"/>
      <c r="BG128" s="131" t="s">
        <v>102</v>
      </c>
      <c r="BH128" s="210"/>
      <c r="BI128" s="211"/>
      <c r="BJ128" s="212"/>
    </row>
    <row r="129" spans="1:62" s="195" customFormat="1" ht="15">
      <c r="A129" s="302">
        <v>1</v>
      </c>
      <c r="B129" s="302">
        <v>1</v>
      </c>
      <c r="C129" s="79"/>
      <c r="D129" s="303">
        <v>1127</v>
      </c>
      <c r="E129" s="348" t="s">
        <v>10</v>
      </c>
      <c r="F129" s="33">
        <v>325</v>
      </c>
      <c r="G129" s="304" t="s">
        <v>165</v>
      </c>
      <c r="H129" s="312">
        <v>1275548</v>
      </c>
      <c r="I129" s="303">
        <v>12006634</v>
      </c>
      <c r="J129" s="304" t="s">
        <v>391</v>
      </c>
      <c r="K129" s="304">
        <v>20700</v>
      </c>
      <c r="L129" s="304" t="s">
        <v>127</v>
      </c>
      <c r="M129" s="296">
        <v>0.23</v>
      </c>
      <c r="N129" s="515">
        <f t="shared" si="2"/>
        <v>3.7636363636363637</v>
      </c>
      <c r="O129" s="298">
        <v>0</v>
      </c>
      <c r="P129" s="274">
        <f t="shared" si="3"/>
        <v>3.9936363636363637</v>
      </c>
      <c r="Q129" s="288">
        <v>0</v>
      </c>
      <c r="R129" s="112">
        <v>40702</v>
      </c>
      <c r="S129" s="113">
        <v>-11.21</v>
      </c>
      <c r="T129" s="112">
        <v>40702.620416666665</v>
      </c>
      <c r="U129" s="113">
        <v>-14.89</v>
      </c>
      <c r="V129" s="307" t="s">
        <v>105</v>
      </c>
      <c r="W129" s="309" t="s">
        <v>109</v>
      </c>
      <c r="X129" s="490">
        <v>40702</v>
      </c>
      <c r="Y129" s="138" t="s">
        <v>185</v>
      </c>
      <c r="Z129" s="116" t="s">
        <v>390</v>
      </c>
      <c r="AA129" s="299"/>
      <c r="AB129" s="118"/>
      <c r="AC129" s="289" t="s">
        <v>211</v>
      </c>
      <c r="AD129" s="289">
        <v>15525</v>
      </c>
      <c r="AE129" s="290"/>
      <c r="AF129" s="31">
        <v>20700</v>
      </c>
      <c r="AG129" s="119">
        <v>11007561</v>
      </c>
      <c r="AH129" s="119" t="s">
        <v>212</v>
      </c>
      <c r="AI129" s="119">
        <v>11005231</v>
      </c>
      <c r="AJ129" s="119" t="s">
        <v>213</v>
      </c>
      <c r="AK129" s="119"/>
      <c r="AL129" s="119"/>
      <c r="AM129" s="323" t="s">
        <v>19</v>
      </c>
      <c r="AN129" s="120">
        <v>6000</v>
      </c>
      <c r="AO129" s="121"/>
      <c r="AP129" s="122" t="s">
        <v>166</v>
      </c>
      <c r="AQ129" s="292">
        <v>1127</v>
      </c>
      <c r="AR129" s="293">
        <v>23</v>
      </c>
      <c r="AS129" s="123" t="s">
        <v>305</v>
      </c>
      <c r="AT129" s="294" t="s">
        <v>132</v>
      </c>
      <c r="AU129" s="131">
        <v>0.75</v>
      </c>
      <c r="AV129" s="131">
        <v>15525</v>
      </c>
      <c r="AW129" s="131" t="s">
        <v>166</v>
      </c>
      <c r="AX129" s="183">
        <v>1</v>
      </c>
      <c r="AY129" s="131">
        <v>1</v>
      </c>
      <c r="AZ129" s="131">
        <v>750</v>
      </c>
      <c r="BA129" s="131">
        <v>20700</v>
      </c>
      <c r="BB129" s="371">
        <f>IFERROR(HLOOKUP(IF(IF(VLOOKUP(H129,'Prog Actual'!H:AP,35,0)="DIREC",0,IF(VLOOKUP(H129,'Prog Actual'!H:AP,35,0)="EMBOT",1,IF(VLOOKUP(H129,'Prog Actual'!H:AP,35,0)="ETIQ",2,3)))&lt;1,VLOOKUP(H129,'Prog Actual'!H:AZ,45,0),IF(VLOOKUP(H129,'Prog Actual'!H:AP,35,0)="DIREC",0,IF(VLOOKUP(H129,'Prog Actual'!H:AP,35,0)="EMBOT",1,IF(VLOOKUP(H129,'Prog Actual'!H:AP,35,0)="ETIQ",2,3)))),Base!$D$26:$L$44,VLOOKUP(CONCATENATE(AM129,IF(VLOOKUP(H129,'Prog Actual'!H:K,4,0)&lt;2999,1,IF(VLOOKUP(H129,'Prog Actual'!H:K,4,0)&lt;4999,2,3))),Base!$B$27:$C$44,2,0),0),"")</f>
        <v>5500</v>
      </c>
      <c r="BC129" s="300">
        <v>1725</v>
      </c>
      <c r="BD129" s="124" t="s">
        <v>108</v>
      </c>
      <c r="BE129" s="131">
        <v>1725</v>
      </c>
      <c r="BF129" s="183"/>
      <c r="BG129" s="131" t="s">
        <v>1625</v>
      </c>
      <c r="BH129" s="210"/>
      <c r="BI129" s="211"/>
      <c r="BJ129" s="212"/>
    </row>
    <row r="130" spans="1:62" s="195" customFormat="1" ht="14.25">
      <c r="A130" s="302">
        <v>1</v>
      </c>
      <c r="B130" s="302">
        <v>2</v>
      </c>
      <c r="C130" s="79"/>
      <c r="D130" s="303">
        <v>1113</v>
      </c>
      <c r="E130" s="348">
        <v>0</v>
      </c>
      <c r="F130" s="33">
        <v>13</v>
      </c>
      <c r="G130" s="304" t="s">
        <v>164</v>
      </c>
      <c r="H130" s="305">
        <v>1274687</v>
      </c>
      <c r="I130" s="303">
        <v>10054119</v>
      </c>
      <c r="J130" s="304" t="s">
        <v>396</v>
      </c>
      <c r="K130" s="304">
        <v>140</v>
      </c>
      <c r="L130" s="304" t="s">
        <v>104</v>
      </c>
      <c r="M130" s="296">
        <v>0.23</v>
      </c>
      <c r="N130" s="515">
        <f t="shared" si="2"/>
        <v>0.30545454545454548</v>
      </c>
      <c r="O130" s="298">
        <v>0.16666666666666666</v>
      </c>
      <c r="P130" s="274">
        <f t="shared" si="3"/>
        <v>0.53545454545454552</v>
      </c>
      <c r="Q130" s="288">
        <v>3</v>
      </c>
      <c r="R130" s="112">
        <v>40702</v>
      </c>
      <c r="S130" s="113">
        <v>-14.89</v>
      </c>
      <c r="T130" s="112">
        <v>40702.642727272731</v>
      </c>
      <c r="U130" s="113">
        <v>-15.43</v>
      </c>
      <c r="V130" s="307" t="s">
        <v>105</v>
      </c>
      <c r="W130" s="115" t="s">
        <v>109</v>
      </c>
      <c r="X130" s="490">
        <v>40705</v>
      </c>
      <c r="Y130" s="132" t="s">
        <v>303</v>
      </c>
      <c r="Z130" s="116"/>
      <c r="AA130" s="299"/>
      <c r="AB130" s="118"/>
      <c r="AC130" s="289" t="s">
        <v>349</v>
      </c>
      <c r="AD130" s="289">
        <v>630</v>
      </c>
      <c r="AE130" s="290"/>
      <c r="AF130" s="31">
        <v>1680</v>
      </c>
      <c r="AG130" s="119">
        <v>11007039</v>
      </c>
      <c r="AH130" s="119" t="s">
        <v>156</v>
      </c>
      <c r="AI130" s="119">
        <v>11005544</v>
      </c>
      <c r="AJ130" s="119" t="s">
        <v>157</v>
      </c>
      <c r="AK130" s="119"/>
      <c r="AL130" s="119"/>
      <c r="AM130" s="323" t="s">
        <v>19</v>
      </c>
      <c r="AN130" s="120">
        <v>5500.0000000000045</v>
      </c>
      <c r="AO130" s="121"/>
      <c r="AP130" s="122" t="s">
        <v>106</v>
      </c>
      <c r="AQ130" s="292" t="s">
        <v>102</v>
      </c>
      <c r="AR130" s="293">
        <v>23</v>
      </c>
      <c r="AS130" s="123" t="s">
        <v>351</v>
      </c>
      <c r="AT130" s="294" t="s">
        <v>107</v>
      </c>
      <c r="AU130" s="131">
        <v>9</v>
      </c>
      <c r="AV130" s="131">
        <v>1260</v>
      </c>
      <c r="AW130" s="131" t="s">
        <v>106</v>
      </c>
      <c r="AX130" s="183">
        <v>40696</v>
      </c>
      <c r="AY130" s="131">
        <v>12</v>
      </c>
      <c r="AZ130" s="131">
        <v>750</v>
      </c>
      <c r="BA130" s="131">
        <v>1680</v>
      </c>
      <c r="BB130" s="371">
        <f>IFERROR(HLOOKUP(IF(IF(VLOOKUP(H130,'Prog Actual'!H:AP,35,0)="DIREC",0,IF(VLOOKUP(H130,'Prog Actual'!H:AP,35,0)="EMBOT",1,IF(VLOOKUP(H130,'Prog Actual'!H:AP,35,0)="ETIQ",2,3)))&lt;1,VLOOKUP(H130,'Prog Actual'!H:AZ,45,0),IF(VLOOKUP(H130,'Prog Actual'!H:AP,35,0)="DIREC",0,IF(VLOOKUP(H130,'Prog Actual'!H:AP,35,0)="EMBOT",1,IF(VLOOKUP(H130,'Prog Actual'!H:AP,35,0)="ETIQ",2,3)))),Base!$D$26:$L$44,VLOOKUP(CONCATENATE(AM130,IF(VLOOKUP(H130,'Prog Actual'!H:K,4,0)&lt;2999,1,IF(VLOOKUP(H130,'Prog Actual'!H:K,4,0)&lt;4999,2,3))),Base!$B$27:$C$44,2,0),0),"")</f>
        <v>5500</v>
      </c>
      <c r="BC130" s="300">
        <v>140</v>
      </c>
      <c r="BD130" s="124" t="s">
        <v>108</v>
      </c>
      <c r="BE130" s="131">
        <v>140</v>
      </c>
      <c r="BF130" s="183" t="s">
        <v>1014</v>
      </c>
      <c r="BG130" s="131" t="s">
        <v>1624</v>
      </c>
      <c r="BH130" s="210"/>
      <c r="BI130" s="211"/>
      <c r="BJ130" s="212"/>
    </row>
    <row r="131" spans="1:62" s="195" customFormat="1" ht="17.100000000000001" customHeight="1">
      <c r="A131" s="302">
        <v>1</v>
      </c>
      <c r="B131" s="302">
        <v>1</v>
      </c>
      <c r="C131" s="79"/>
      <c r="D131" s="303">
        <v>1113</v>
      </c>
      <c r="E131" s="348" t="s">
        <v>10</v>
      </c>
      <c r="F131" s="33">
        <v>13</v>
      </c>
      <c r="G131" s="304" t="s">
        <v>164</v>
      </c>
      <c r="H131" s="305">
        <v>7084917</v>
      </c>
      <c r="I131" s="303">
        <v>10053326</v>
      </c>
      <c r="J131" s="304" t="s">
        <v>395</v>
      </c>
      <c r="K131" s="304">
        <v>392</v>
      </c>
      <c r="L131" s="304" t="s">
        <v>104</v>
      </c>
      <c r="M131" s="296">
        <v>0.23</v>
      </c>
      <c r="N131" s="515">
        <f t="shared" si="2"/>
        <v>0.42763636363636365</v>
      </c>
      <c r="O131" s="298">
        <v>0</v>
      </c>
      <c r="P131" s="274">
        <f t="shared" si="3"/>
        <v>0.65763636363636369</v>
      </c>
      <c r="Q131" s="306">
        <v>23</v>
      </c>
      <c r="R131" s="112">
        <v>40702</v>
      </c>
      <c r="S131" s="113">
        <v>-15.43</v>
      </c>
      <c r="T131" s="112">
        <v>40702.670318181816</v>
      </c>
      <c r="U131" s="113">
        <v>-16.09</v>
      </c>
      <c r="V131" s="307" t="s">
        <v>105</v>
      </c>
      <c r="W131" s="115" t="s">
        <v>109</v>
      </c>
      <c r="X131" s="490">
        <v>40725</v>
      </c>
      <c r="Y131" s="132" t="s">
        <v>303</v>
      </c>
      <c r="Z131" s="116"/>
      <c r="AA131" s="299"/>
      <c r="AB131" s="118"/>
      <c r="AC131" s="289" t="s">
        <v>349</v>
      </c>
      <c r="AD131" s="289">
        <v>1764</v>
      </c>
      <c r="AE131" s="290"/>
      <c r="AF131" s="31">
        <v>2352</v>
      </c>
      <c r="AG131" s="119">
        <v>11007039</v>
      </c>
      <c r="AH131" s="119" t="s">
        <v>156</v>
      </c>
      <c r="AI131" s="119">
        <v>11005544</v>
      </c>
      <c r="AJ131" s="119" t="s">
        <v>157</v>
      </c>
      <c r="AK131" s="119"/>
      <c r="AL131" s="119"/>
      <c r="AM131" s="323" t="s">
        <v>19</v>
      </c>
      <c r="AN131" s="120">
        <v>5500.0000000000045</v>
      </c>
      <c r="AO131" s="121"/>
      <c r="AP131" s="122" t="s">
        <v>106</v>
      </c>
      <c r="AQ131" s="292">
        <v>1113</v>
      </c>
      <c r="AR131" s="293">
        <v>23</v>
      </c>
      <c r="AS131" s="123" t="s">
        <v>332</v>
      </c>
      <c r="AT131" s="294" t="s">
        <v>107</v>
      </c>
      <c r="AU131" s="131">
        <v>4.5</v>
      </c>
      <c r="AV131" s="131">
        <v>1764</v>
      </c>
      <c r="AW131" s="131" t="s">
        <v>106</v>
      </c>
      <c r="AX131" s="183">
        <v>1</v>
      </c>
      <c r="AY131" s="131">
        <v>6</v>
      </c>
      <c r="AZ131" s="131">
        <v>750</v>
      </c>
      <c r="BA131" s="131">
        <v>2352</v>
      </c>
      <c r="BB131" s="371">
        <f>IFERROR(HLOOKUP(IF(IF(VLOOKUP(H131,'Prog Actual'!H:AP,35,0)="DIREC",0,IF(VLOOKUP(H131,'Prog Actual'!H:AP,35,0)="EMBOT",1,IF(VLOOKUP(H131,'Prog Actual'!H:AP,35,0)="ETIQ",2,3)))&lt;1,VLOOKUP(H131,'Prog Actual'!H:AZ,45,0),IF(VLOOKUP(H131,'Prog Actual'!H:AP,35,0)="DIREC",0,IF(VLOOKUP(H131,'Prog Actual'!H:AP,35,0)="EMBOT",1,IF(VLOOKUP(H131,'Prog Actual'!H:AP,35,0)="ETIQ",2,3)))),Base!$D$26:$L$44,VLOOKUP(CONCATENATE(AM131,IF(VLOOKUP(H131,'Prog Actual'!H:K,4,0)&lt;2999,1,IF(VLOOKUP(H131,'Prog Actual'!H:K,4,0)&lt;4999,2,3))),Base!$B$27:$C$44,2,0),0),"")</f>
        <v>5500</v>
      </c>
      <c r="BC131" s="300">
        <v>196</v>
      </c>
      <c r="BD131" s="124" t="s">
        <v>108</v>
      </c>
      <c r="BE131" s="131">
        <v>392</v>
      </c>
      <c r="BF131" s="183"/>
      <c r="BG131" s="131" t="s">
        <v>1624</v>
      </c>
      <c r="BH131" s="210"/>
      <c r="BI131" s="211"/>
      <c r="BJ131" s="212"/>
    </row>
    <row r="132" spans="1:62" s="195" customFormat="1" ht="14.25">
      <c r="A132" s="302">
        <v>1</v>
      </c>
      <c r="B132" s="302">
        <v>1</v>
      </c>
      <c r="C132" s="79"/>
      <c r="D132" s="303">
        <v>1201</v>
      </c>
      <c r="E132" s="348">
        <v>0</v>
      </c>
      <c r="F132" s="33">
        <v>901</v>
      </c>
      <c r="G132" s="304" t="s">
        <v>164</v>
      </c>
      <c r="H132" s="305">
        <v>7085398</v>
      </c>
      <c r="I132" s="303">
        <v>10045793</v>
      </c>
      <c r="J132" s="304" t="s">
        <v>1015</v>
      </c>
      <c r="K132" s="304">
        <v>448</v>
      </c>
      <c r="L132" s="304" t="s">
        <v>104</v>
      </c>
      <c r="M132" s="296">
        <v>0.23</v>
      </c>
      <c r="N132" s="515">
        <f t="shared" ref="N132:N195" si="4">IF(D132="I&amp;D",2,IF(D132="MTCN",5,(K132*AY132)/BB132))</f>
        <v>0.48872727272727273</v>
      </c>
      <c r="O132" s="298">
        <v>0.16666666666666666</v>
      </c>
      <c r="P132" s="274">
        <f t="shared" ref="P132:P195" si="5">IF(O132&gt;0.5,O132,N132+M132)</f>
        <v>0.71872727272727277</v>
      </c>
      <c r="Q132" s="306">
        <v>1</v>
      </c>
      <c r="R132" s="112">
        <v>40702</v>
      </c>
      <c r="S132" s="113">
        <v>-16.09</v>
      </c>
      <c r="T132" s="112">
        <v>40702.700363636366</v>
      </c>
      <c r="U132" s="113">
        <v>-16.809999999999999</v>
      </c>
      <c r="V132" s="307" t="s">
        <v>105</v>
      </c>
      <c r="W132" s="308" t="s">
        <v>109</v>
      </c>
      <c r="X132" s="490">
        <v>40703</v>
      </c>
      <c r="Y132" s="332" t="s">
        <v>352</v>
      </c>
      <c r="Z132" s="116"/>
      <c r="AA132" s="299"/>
      <c r="AB132" s="118"/>
      <c r="AC132" s="289" t="s">
        <v>359</v>
      </c>
      <c r="AD132" s="289">
        <v>2016</v>
      </c>
      <c r="AE132" s="290"/>
      <c r="AF132" s="31">
        <v>2688</v>
      </c>
      <c r="AG132" s="119">
        <v>11007431</v>
      </c>
      <c r="AH132" s="119" t="s">
        <v>158</v>
      </c>
      <c r="AI132" s="119">
        <v>11005544</v>
      </c>
      <c r="AJ132" s="119" t="s">
        <v>157</v>
      </c>
      <c r="AK132" s="119"/>
      <c r="AL132" s="119"/>
      <c r="AM132" s="323" t="s">
        <v>19</v>
      </c>
      <c r="AN132" s="120">
        <v>5500.0000000000045</v>
      </c>
      <c r="AO132" s="121"/>
      <c r="AP132" s="122" t="s">
        <v>106</v>
      </c>
      <c r="AQ132" s="292" t="s">
        <v>102</v>
      </c>
      <c r="AR132" s="293">
        <v>23</v>
      </c>
      <c r="AS132" s="311" t="s">
        <v>890</v>
      </c>
      <c r="AT132" s="294" t="s">
        <v>126</v>
      </c>
      <c r="AU132" s="131">
        <v>4.5</v>
      </c>
      <c r="AV132" s="131">
        <v>2016</v>
      </c>
      <c r="AW132" s="131" t="s">
        <v>106</v>
      </c>
      <c r="AX132" s="183">
        <v>40696</v>
      </c>
      <c r="AY132" s="131">
        <v>6</v>
      </c>
      <c r="AZ132" s="131">
        <v>750</v>
      </c>
      <c r="BA132" s="131">
        <v>2688</v>
      </c>
      <c r="BB132" s="371">
        <f>IFERROR(HLOOKUP(IF(IF(VLOOKUP(H132,'Prog Actual'!H:AP,35,0)="DIREC",0,IF(VLOOKUP(H132,'Prog Actual'!H:AP,35,0)="EMBOT",1,IF(VLOOKUP(H132,'Prog Actual'!H:AP,35,0)="ETIQ",2,3)))&lt;1,VLOOKUP(H132,'Prog Actual'!H:AZ,45,0),IF(VLOOKUP(H132,'Prog Actual'!H:AP,35,0)="DIREC",0,IF(VLOOKUP(H132,'Prog Actual'!H:AP,35,0)="EMBOT",1,IF(VLOOKUP(H132,'Prog Actual'!H:AP,35,0)="ETIQ",2,3)))),Base!$D$26:$L$44,VLOOKUP(CONCATENATE(AM132,IF(VLOOKUP(H132,'Prog Actual'!H:K,4,0)&lt;2999,1,IF(VLOOKUP(H132,'Prog Actual'!H:K,4,0)&lt;4999,2,3))),Base!$B$27:$C$44,2,0),0),"")</f>
        <v>5500</v>
      </c>
      <c r="BC132" s="300">
        <v>224</v>
      </c>
      <c r="BD132" s="124" t="s">
        <v>108</v>
      </c>
      <c r="BE132" s="131">
        <v>448</v>
      </c>
      <c r="BF132" s="183" t="s">
        <v>158</v>
      </c>
      <c r="BG132" s="131" t="s">
        <v>1624</v>
      </c>
      <c r="BH132" s="210"/>
      <c r="BI132" s="211"/>
      <c r="BJ132" s="212"/>
    </row>
    <row r="133" spans="1:62" s="195" customFormat="1" ht="17.100000000000001" customHeight="1">
      <c r="A133" s="302">
        <v>1</v>
      </c>
      <c r="B133" s="302">
        <v>2</v>
      </c>
      <c r="C133" s="79"/>
      <c r="D133" s="303">
        <v>1201</v>
      </c>
      <c r="E133" s="348" t="s">
        <v>10</v>
      </c>
      <c r="F133" s="33">
        <v>901</v>
      </c>
      <c r="G133" s="304" t="s">
        <v>164</v>
      </c>
      <c r="H133" s="305">
        <v>7085344</v>
      </c>
      <c r="I133" s="303">
        <v>10051520</v>
      </c>
      <c r="J133" s="304" t="s">
        <v>1016</v>
      </c>
      <c r="K133" s="304">
        <v>500</v>
      </c>
      <c r="L133" s="304" t="s">
        <v>104</v>
      </c>
      <c r="M133" s="296">
        <v>0.23</v>
      </c>
      <c r="N133" s="515">
        <f t="shared" si="4"/>
        <v>1.0909090909090908</v>
      </c>
      <c r="O133" s="298">
        <v>0</v>
      </c>
      <c r="P133" s="274">
        <f t="shared" si="5"/>
        <v>1.3209090909090908</v>
      </c>
      <c r="Q133" s="306">
        <v>2</v>
      </c>
      <c r="R133" s="112">
        <v>40702</v>
      </c>
      <c r="S133" s="113">
        <v>-16.809999999999999</v>
      </c>
      <c r="T133" s="112">
        <v>40702.755454545455</v>
      </c>
      <c r="U133" s="113">
        <v>-18.13</v>
      </c>
      <c r="V133" s="307" t="s">
        <v>105</v>
      </c>
      <c r="W133" s="308" t="s">
        <v>109</v>
      </c>
      <c r="X133" s="490">
        <v>40704</v>
      </c>
      <c r="Y133" s="332" t="s">
        <v>352</v>
      </c>
      <c r="Z133" s="116"/>
      <c r="AA133" s="299"/>
      <c r="AB133" s="118"/>
      <c r="AC133" s="289" t="s">
        <v>359</v>
      </c>
      <c r="AD133" s="289">
        <v>4518</v>
      </c>
      <c r="AE133" s="290"/>
      <c r="AF133" s="31">
        <v>6000</v>
      </c>
      <c r="AG133" s="119">
        <v>11007431</v>
      </c>
      <c r="AH133" s="119" t="s">
        <v>158</v>
      </c>
      <c r="AI133" s="119">
        <v>11005544</v>
      </c>
      <c r="AJ133" s="119" t="s">
        <v>157</v>
      </c>
      <c r="AK133" s="119"/>
      <c r="AL133" s="119"/>
      <c r="AM133" s="323" t="s">
        <v>19</v>
      </c>
      <c r="AN133" s="120">
        <v>5500.0000000000036</v>
      </c>
      <c r="AO133" s="121"/>
      <c r="AP133" s="122" t="s">
        <v>106</v>
      </c>
      <c r="AQ133" s="292">
        <v>1201</v>
      </c>
      <c r="AR133" s="293">
        <v>23</v>
      </c>
      <c r="AS133" s="311" t="s">
        <v>890</v>
      </c>
      <c r="AT133" s="294" t="s">
        <v>113</v>
      </c>
      <c r="AU133" s="131">
        <v>9</v>
      </c>
      <c r="AV133" s="131">
        <v>4500</v>
      </c>
      <c r="AW133" s="131" t="s">
        <v>106</v>
      </c>
      <c r="AX133" s="183">
        <v>40698</v>
      </c>
      <c r="AY133" s="131">
        <v>12</v>
      </c>
      <c r="AZ133" s="131">
        <v>750</v>
      </c>
      <c r="BA133" s="131">
        <v>6000</v>
      </c>
      <c r="BB133" s="371">
        <f>IFERROR(HLOOKUP(IF(IF(VLOOKUP(H133,'Prog Actual'!H:AP,35,0)="DIREC",0,IF(VLOOKUP(H133,'Prog Actual'!H:AP,35,0)="EMBOT",1,IF(VLOOKUP(H133,'Prog Actual'!H:AP,35,0)="ETIQ",2,3)))&lt;1,VLOOKUP(H133,'Prog Actual'!H:AZ,45,0),IF(VLOOKUP(H133,'Prog Actual'!H:AP,35,0)="DIREC",0,IF(VLOOKUP(H133,'Prog Actual'!H:AP,35,0)="EMBOT",1,IF(VLOOKUP(H133,'Prog Actual'!H:AP,35,0)="ETIQ",2,3)))),Base!$D$26:$L$44,VLOOKUP(CONCATENATE(AM133,IF(VLOOKUP(H133,'Prog Actual'!H:K,4,0)&lt;2999,1,IF(VLOOKUP(H133,'Prog Actual'!H:K,4,0)&lt;4999,2,3))),Base!$B$27:$C$44,2,0),0),"")</f>
        <v>5500</v>
      </c>
      <c r="BC133" s="300">
        <v>500</v>
      </c>
      <c r="BD133" s="124" t="s">
        <v>108</v>
      </c>
      <c r="BE133" s="131">
        <v>500</v>
      </c>
      <c r="BF133" s="183" t="s">
        <v>1017</v>
      </c>
      <c r="BG133" s="131" t="s">
        <v>1624</v>
      </c>
      <c r="BH133" s="210"/>
      <c r="BI133" s="211"/>
      <c r="BJ133" s="212"/>
    </row>
    <row r="134" spans="1:62" s="195" customFormat="1" ht="14.25">
      <c r="A134" s="302">
        <v>1</v>
      </c>
      <c r="B134" s="302">
        <v>1</v>
      </c>
      <c r="C134" s="79"/>
      <c r="D134" s="303">
        <v>1210</v>
      </c>
      <c r="E134" s="348">
        <v>0</v>
      </c>
      <c r="F134" s="33">
        <v>309</v>
      </c>
      <c r="G134" s="304" t="s">
        <v>164</v>
      </c>
      <c r="H134" s="305">
        <v>1275457</v>
      </c>
      <c r="I134" s="303">
        <v>10045701</v>
      </c>
      <c r="J134" s="304" t="s">
        <v>1018</v>
      </c>
      <c r="K134" s="304">
        <v>308</v>
      </c>
      <c r="L134" s="304" t="s">
        <v>104</v>
      </c>
      <c r="M134" s="296">
        <v>0.23</v>
      </c>
      <c r="N134" s="515">
        <f t="shared" si="4"/>
        <v>0.67200000000000004</v>
      </c>
      <c r="O134" s="298">
        <v>0.16666666666666666</v>
      </c>
      <c r="P134" s="274">
        <f t="shared" si="5"/>
        <v>0.90200000000000002</v>
      </c>
      <c r="Q134" s="306">
        <v>2</v>
      </c>
      <c r="R134" s="112">
        <v>40702</v>
      </c>
      <c r="S134" s="113">
        <v>-18.13</v>
      </c>
      <c r="T134" s="112">
        <v>40702.792999999998</v>
      </c>
      <c r="U134" s="113">
        <v>-19.03</v>
      </c>
      <c r="V134" s="307" t="s">
        <v>105</v>
      </c>
      <c r="W134" s="115" t="s">
        <v>109</v>
      </c>
      <c r="X134" s="490">
        <v>40704</v>
      </c>
      <c r="Y134" s="332" t="s">
        <v>352</v>
      </c>
      <c r="Z134" s="116"/>
      <c r="AA134" s="299"/>
      <c r="AB134" s="118"/>
      <c r="AC134" s="289" t="s">
        <v>689</v>
      </c>
      <c r="AD134" s="289">
        <v>2778.6529999999998</v>
      </c>
      <c r="AE134" s="290"/>
      <c r="AF134" s="31">
        <v>3696</v>
      </c>
      <c r="AG134" s="119">
        <v>11007430</v>
      </c>
      <c r="AH134" s="119" t="s">
        <v>138</v>
      </c>
      <c r="AI134" s="119">
        <v>11007426</v>
      </c>
      <c r="AJ134" s="119" t="s">
        <v>139</v>
      </c>
      <c r="AK134" s="119">
        <v>11007435</v>
      </c>
      <c r="AL134" s="119" t="s">
        <v>140</v>
      </c>
      <c r="AM134" s="323" t="s">
        <v>19</v>
      </c>
      <c r="AN134" s="120">
        <v>5500.0000000000045</v>
      </c>
      <c r="AO134" s="121"/>
      <c r="AP134" s="122" t="s">
        <v>106</v>
      </c>
      <c r="AQ134" s="292">
        <v>1210</v>
      </c>
      <c r="AR134" s="293">
        <v>23</v>
      </c>
      <c r="AS134" s="311" t="s">
        <v>890</v>
      </c>
      <c r="AT134" s="294" t="s">
        <v>113</v>
      </c>
      <c r="AU134" s="131">
        <v>9</v>
      </c>
      <c r="AV134" s="131">
        <v>2772</v>
      </c>
      <c r="AW134" s="131" t="s">
        <v>106</v>
      </c>
      <c r="AX134" s="183">
        <v>40696</v>
      </c>
      <c r="AY134" s="131">
        <v>12</v>
      </c>
      <c r="AZ134" s="131">
        <v>750</v>
      </c>
      <c r="BA134" s="131">
        <v>3696</v>
      </c>
      <c r="BB134" s="371">
        <f>IFERROR(HLOOKUP(IF(IF(VLOOKUP(H134,'Prog Actual'!H:AP,35,0)="DIREC",0,IF(VLOOKUP(H134,'Prog Actual'!H:AP,35,0)="EMBOT",1,IF(VLOOKUP(H134,'Prog Actual'!H:AP,35,0)="ETIQ",2,3)))&lt;1,VLOOKUP(H134,'Prog Actual'!H:AZ,45,0),IF(VLOOKUP(H134,'Prog Actual'!H:AP,35,0)="DIREC",0,IF(VLOOKUP(H134,'Prog Actual'!H:AP,35,0)="EMBOT",1,IF(VLOOKUP(H134,'Prog Actual'!H:AP,35,0)="ETIQ",2,3)))),Base!$D$26:$L$44,VLOOKUP(CONCATENATE(AM134,IF(VLOOKUP(H134,'Prog Actual'!H:K,4,0)&lt;2999,1,IF(VLOOKUP(H134,'Prog Actual'!H:K,4,0)&lt;4999,2,3))),Base!$B$27:$C$44,2,0),0),"")</f>
        <v>5500</v>
      </c>
      <c r="BC134" s="300">
        <v>308</v>
      </c>
      <c r="BD134" s="124" t="s">
        <v>108</v>
      </c>
      <c r="BE134" s="131">
        <v>308</v>
      </c>
      <c r="BF134" s="183" t="s">
        <v>1019</v>
      </c>
      <c r="BG134" s="131" t="s">
        <v>1624</v>
      </c>
      <c r="BH134" s="210"/>
      <c r="BI134" s="211"/>
      <c r="BJ134" s="212"/>
    </row>
    <row r="135" spans="1:62" s="195" customFormat="1" ht="14.25">
      <c r="A135" s="302">
        <v>1</v>
      </c>
      <c r="B135" s="302">
        <v>1</v>
      </c>
      <c r="C135" s="79"/>
      <c r="D135" s="303">
        <v>2116</v>
      </c>
      <c r="E135" s="348">
        <v>0</v>
      </c>
      <c r="F135" s="33">
        <v>40</v>
      </c>
      <c r="G135" s="304" t="s">
        <v>164</v>
      </c>
      <c r="H135" s="305">
        <v>1274478</v>
      </c>
      <c r="I135" s="303">
        <v>10050043</v>
      </c>
      <c r="J135" s="304" t="s">
        <v>421</v>
      </c>
      <c r="K135" s="304">
        <v>168</v>
      </c>
      <c r="L135" s="304" t="s">
        <v>104</v>
      </c>
      <c r="M135" s="296">
        <v>0.23</v>
      </c>
      <c r="N135" s="515">
        <f t="shared" si="4"/>
        <v>0.36654545454545456</v>
      </c>
      <c r="O135" s="298">
        <v>0.16666666666666666</v>
      </c>
      <c r="P135" s="274">
        <f t="shared" si="5"/>
        <v>0.5965454545454546</v>
      </c>
      <c r="Q135" s="306">
        <v>9</v>
      </c>
      <c r="R135" s="112">
        <v>40702</v>
      </c>
      <c r="S135" s="113">
        <v>-19.03</v>
      </c>
      <c r="T135" s="112">
        <v>40702.81777272727</v>
      </c>
      <c r="U135" s="113">
        <v>-19.63</v>
      </c>
      <c r="V135" s="307" t="s">
        <v>105</v>
      </c>
      <c r="W135" s="308" t="s">
        <v>109</v>
      </c>
      <c r="X135" s="490">
        <v>40711</v>
      </c>
      <c r="Y135" s="332" t="s">
        <v>352</v>
      </c>
      <c r="Z135" s="116"/>
      <c r="AA135" s="299"/>
      <c r="AB135" s="118"/>
      <c r="AC135" s="289" t="s">
        <v>160</v>
      </c>
      <c r="AD135" s="289">
        <v>1520.8710000000001</v>
      </c>
      <c r="AE135" s="290"/>
      <c r="AF135" s="31">
        <v>2016</v>
      </c>
      <c r="AG135" s="119">
        <v>11007036</v>
      </c>
      <c r="AH135" s="119" t="s">
        <v>119</v>
      </c>
      <c r="AI135" s="119">
        <v>11004791</v>
      </c>
      <c r="AJ135" s="119" t="s">
        <v>120</v>
      </c>
      <c r="AK135" s="119">
        <v>11007438</v>
      </c>
      <c r="AL135" s="119" t="s">
        <v>161</v>
      </c>
      <c r="AM135" s="323" t="s">
        <v>19</v>
      </c>
      <c r="AN135" s="120">
        <v>5500.0000000000036</v>
      </c>
      <c r="AO135" s="121"/>
      <c r="AP135" s="122" t="s">
        <v>106</v>
      </c>
      <c r="AQ135" s="292">
        <v>2116</v>
      </c>
      <c r="AR135" s="293">
        <v>23</v>
      </c>
      <c r="AS135" s="311" t="s">
        <v>890</v>
      </c>
      <c r="AT135" s="294" t="s">
        <v>107</v>
      </c>
      <c r="AU135" s="131">
        <v>9</v>
      </c>
      <c r="AV135" s="131">
        <v>1512</v>
      </c>
      <c r="AW135" s="131" t="s">
        <v>106</v>
      </c>
      <c r="AX135" s="183">
        <v>40696</v>
      </c>
      <c r="AY135" s="131">
        <v>12</v>
      </c>
      <c r="AZ135" s="131">
        <v>750</v>
      </c>
      <c r="BA135" s="131">
        <v>2016</v>
      </c>
      <c r="BB135" s="371">
        <f>IFERROR(HLOOKUP(IF(IF(VLOOKUP(H135,'Prog Actual'!H:AP,35,0)="DIREC",0,IF(VLOOKUP(H135,'Prog Actual'!H:AP,35,0)="EMBOT",1,IF(VLOOKUP(H135,'Prog Actual'!H:AP,35,0)="ETIQ",2,3)))&lt;1,VLOOKUP(H135,'Prog Actual'!H:AZ,45,0),IF(VLOOKUP(H135,'Prog Actual'!H:AP,35,0)="DIREC",0,IF(VLOOKUP(H135,'Prog Actual'!H:AP,35,0)="EMBOT",1,IF(VLOOKUP(H135,'Prog Actual'!H:AP,35,0)="ETIQ",2,3)))),Base!$D$26:$L$44,VLOOKUP(CONCATENATE(AM135,IF(VLOOKUP(H135,'Prog Actual'!H:K,4,0)&lt;2999,1,IF(VLOOKUP(H135,'Prog Actual'!H:K,4,0)&lt;4999,2,3))),Base!$B$27:$C$44,2,0),0),"")</f>
        <v>5500</v>
      </c>
      <c r="BC135" s="300">
        <v>168</v>
      </c>
      <c r="BD135" s="124" t="s">
        <v>108</v>
      </c>
      <c r="BE135" s="131">
        <v>168</v>
      </c>
      <c r="BF135" s="183" t="s">
        <v>119</v>
      </c>
      <c r="BG135" s="131" t="s">
        <v>1624</v>
      </c>
      <c r="BH135" s="210"/>
      <c r="BI135" s="211"/>
      <c r="BJ135" s="212"/>
    </row>
    <row r="136" spans="1:62" s="195" customFormat="1" ht="14.25">
      <c r="A136" s="302">
        <v>1</v>
      </c>
      <c r="B136" s="302">
        <v>2</v>
      </c>
      <c r="C136" s="79"/>
      <c r="D136" s="303">
        <v>2116</v>
      </c>
      <c r="E136" s="348" t="s">
        <v>10</v>
      </c>
      <c r="F136" s="33">
        <v>40</v>
      </c>
      <c r="G136" s="304" t="s">
        <v>164</v>
      </c>
      <c r="H136" s="305">
        <v>1274689</v>
      </c>
      <c r="I136" s="303">
        <v>10050055</v>
      </c>
      <c r="J136" s="313" t="s">
        <v>234</v>
      </c>
      <c r="K136" s="304">
        <v>560</v>
      </c>
      <c r="L136" s="304" t="s">
        <v>104</v>
      </c>
      <c r="M136" s="296">
        <v>0.23</v>
      </c>
      <c r="N136" s="515">
        <f t="shared" si="4"/>
        <v>0.61090909090909096</v>
      </c>
      <c r="O136" s="298">
        <v>0</v>
      </c>
      <c r="P136" s="274">
        <f t="shared" si="5"/>
        <v>0.84090909090909094</v>
      </c>
      <c r="Q136" s="288">
        <v>3</v>
      </c>
      <c r="R136" s="112">
        <v>40702</v>
      </c>
      <c r="S136" s="113">
        <v>-19.63</v>
      </c>
      <c r="T136" s="112">
        <v>40702.852954545451</v>
      </c>
      <c r="U136" s="113">
        <v>-20.47</v>
      </c>
      <c r="V136" s="307" t="s">
        <v>105</v>
      </c>
      <c r="W136" s="115" t="s">
        <v>109</v>
      </c>
      <c r="X136" s="490">
        <v>40705</v>
      </c>
      <c r="Y136" s="132" t="s">
        <v>303</v>
      </c>
      <c r="Z136" s="116"/>
      <c r="AA136" s="299"/>
      <c r="AB136" s="118"/>
      <c r="AC136" s="289" t="s">
        <v>160</v>
      </c>
      <c r="AD136" s="289">
        <v>2520</v>
      </c>
      <c r="AE136" s="290"/>
      <c r="AF136" s="31">
        <v>3360</v>
      </c>
      <c r="AG136" s="119">
        <v>11007038</v>
      </c>
      <c r="AH136" s="119" t="s">
        <v>115</v>
      </c>
      <c r="AI136" s="119">
        <v>11007641</v>
      </c>
      <c r="AJ136" s="119" t="s">
        <v>235</v>
      </c>
      <c r="AK136" s="119"/>
      <c r="AL136" s="119"/>
      <c r="AM136" s="323" t="s">
        <v>19</v>
      </c>
      <c r="AN136" s="120">
        <v>5500.0000000000045</v>
      </c>
      <c r="AO136" s="121"/>
      <c r="AP136" s="122" t="s">
        <v>106</v>
      </c>
      <c r="AQ136" s="292">
        <v>2116</v>
      </c>
      <c r="AR136" s="293">
        <v>23</v>
      </c>
      <c r="AS136" s="123" t="s">
        <v>351</v>
      </c>
      <c r="AT136" s="294" t="s">
        <v>107</v>
      </c>
      <c r="AU136" s="131">
        <v>4.5</v>
      </c>
      <c r="AV136" s="131">
        <v>2520</v>
      </c>
      <c r="AW136" s="131" t="s">
        <v>106</v>
      </c>
      <c r="AX136" s="183">
        <v>40696</v>
      </c>
      <c r="AY136" s="131">
        <v>6</v>
      </c>
      <c r="AZ136" s="131">
        <v>750</v>
      </c>
      <c r="BA136" s="131">
        <v>3360</v>
      </c>
      <c r="BB136" s="371">
        <f>IFERROR(HLOOKUP(IF(IF(VLOOKUP(H136,'Prog Actual'!H:AP,35,0)="DIREC",0,IF(VLOOKUP(H136,'Prog Actual'!H:AP,35,0)="EMBOT",1,IF(VLOOKUP(H136,'Prog Actual'!H:AP,35,0)="ETIQ",2,3)))&lt;1,VLOOKUP(H136,'Prog Actual'!H:AZ,45,0),IF(VLOOKUP(H136,'Prog Actual'!H:AP,35,0)="DIREC",0,IF(VLOOKUP(H136,'Prog Actual'!H:AP,35,0)="EMBOT",1,IF(VLOOKUP(H136,'Prog Actual'!H:AP,35,0)="ETIQ",2,3)))),Base!$D$26:$L$44,VLOOKUP(CONCATENATE(AM136,IF(VLOOKUP(H136,'Prog Actual'!H:K,4,0)&lt;2999,1,IF(VLOOKUP(H136,'Prog Actual'!H:K,4,0)&lt;4999,2,3))),Base!$B$27:$C$44,2,0),0),"")</f>
        <v>5500</v>
      </c>
      <c r="BC136" s="300">
        <v>280</v>
      </c>
      <c r="BD136" s="124" t="s">
        <v>108</v>
      </c>
      <c r="BE136" s="131">
        <v>560</v>
      </c>
      <c r="BF136" s="183" t="s">
        <v>310</v>
      </c>
      <c r="BG136" s="131" t="s">
        <v>1624</v>
      </c>
      <c r="BH136" s="210"/>
      <c r="BI136" s="211"/>
      <c r="BJ136" s="212"/>
    </row>
    <row r="137" spans="1:62" s="195" customFormat="1" ht="14.25">
      <c r="A137" s="302">
        <v>1</v>
      </c>
      <c r="B137" s="302">
        <v>1</v>
      </c>
      <c r="C137" s="79"/>
      <c r="D137" s="303">
        <v>2125</v>
      </c>
      <c r="E137" s="348">
        <v>0</v>
      </c>
      <c r="F137" s="33">
        <v>45</v>
      </c>
      <c r="G137" s="304" t="s">
        <v>164</v>
      </c>
      <c r="H137" s="305">
        <v>7084978</v>
      </c>
      <c r="I137" s="303">
        <v>10052233</v>
      </c>
      <c r="J137" s="304" t="s">
        <v>407</v>
      </c>
      <c r="K137" s="304">
        <v>168</v>
      </c>
      <c r="L137" s="304" t="s">
        <v>104</v>
      </c>
      <c r="M137" s="296">
        <v>0.23</v>
      </c>
      <c r="N137" s="515">
        <f t="shared" si="4"/>
        <v>0.18327272727272728</v>
      </c>
      <c r="O137" s="298">
        <v>0.16666666666666666</v>
      </c>
      <c r="P137" s="274">
        <f t="shared" si="5"/>
        <v>0.41327272727272729</v>
      </c>
      <c r="Q137" s="288">
        <v>2</v>
      </c>
      <c r="R137" s="112">
        <v>40702</v>
      </c>
      <c r="S137" s="113">
        <v>-20.47</v>
      </c>
      <c r="T137" s="112">
        <v>40702.870136363636</v>
      </c>
      <c r="U137" s="113">
        <v>-20.88</v>
      </c>
      <c r="V137" s="307" t="s">
        <v>105</v>
      </c>
      <c r="W137" s="308" t="s">
        <v>109</v>
      </c>
      <c r="X137" s="490">
        <v>40704</v>
      </c>
      <c r="Y137" s="132" t="s">
        <v>303</v>
      </c>
      <c r="Z137" s="116"/>
      <c r="AA137" s="299"/>
      <c r="AB137" s="118"/>
      <c r="AC137" s="289" t="s">
        <v>110</v>
      </c>
      <c r="AD137" s="289">
        <v>756</v>
      </c>
      <c r="AE137" s="290"/>
      <c r="AF137" s="31">
        <v>1008</v>
      </c>
      <c r="AG137" s="119">
        <v>11007036</v>
      </c>
      <c r="AH137" s="119" t="s">
        <v>119</v>
      </c>
      <c r="AI137" s="119">
        <v>11004791</v>
      </c>
      <c r="AJ137" s="119" t="s">
        <v>120</v>
      </c>
      <c r="AK137" s="119">
        <v>11007434</v>
      </c>
      <c r="AL137" s="119" t="s">
        <v>121</v>
      </c>
      <c r="AM137" s="323" t="s">
        <v>19</v>
      </c>
      <c r="AN137" s="120">
        <v>5500.0000000000036</v>
      </c>
      <c r="AO137" s="121"/>
      <c r="AP137" s="122" t="s">
        <v>106</v>
      </c>
      <c r="AQ137" s="292">
        <v>2125</v>
      </c>
      <c r="AR137" s="293">
        <v>23</v>
      </c>
      <c r="AS137" s="123" t="s">
        <v>351</v>
      </c>
      <c r="AT137" s="294" t="s">
        <v>113</v>
      </c>
      <c r="AU137" s="131">
        <v>4.5</v>
      </c>
      <c r="AV137" s="131">
        <v>756</v>
      </c>
      <c r="AW137" s="131" t="s">
        <v>106</v>
      </c>
      <c r="AX137" s="183">
        <v>1</v>
      </c>
      <c r="AY137" s="131">
        <v>6</v>
      </c>
      <c r="AZ137" s="131">
        <v>750</v>
      </c>
      <c r="BA137" s="131">
        <v>1008</v>
      </c>
      <c r="BB137" s="371">
        <f>IFERROR(HLOOKUP(IF(IF(VLOOKUP(H137,'Prog Actual'!H:AP,35,0)="DIREC",0,IF(VLOOKUP(H137,'Prog Actual'!H:AP,35,0)="EMBOT",1,IF(VLOOKUP(H137,'Prog Actual'!H:AP,35,0)="ETIQ",2,3)))&lt;1,VLOOKUP(H137,'Prog Actual'!H:AZ,45,0),IF(VLOOKUP(H137,'Prog Actual'!H:AP,35,0)="DIREC",0,IF(VLOOKUP(H137,'Prog Actual'!H:AP,35,0)="EMBOT",1,IF(VLOOKUP(H137,'Prog Actual'!H:AP,35,0)="ETIQ",2,3)))),Base!$D$26:$L$44,VLOOKUP(CONCATENATE(AM137,IF(VLOOKUP(H137,'Prog Actual'!H:K,4,0)&lt;2999,1,IF(VLOOKUP(H137,'Prog Actual'!H:K,4,0)&lt;4999,2,3))),Base!$B$27:$C$44,2,0),0),"")</f>
        <v>5500</v>
      </c>
      <c r="BC137" s="300">
        <v>84</v>
      </c>
      <c r="BD137" s="124" t="s">
        <v>108</v>
      </c>
      <c r="BE137" s="131">
        <v>168</v>
      </c>
      <c r="BF137" s="183"/>
      <c r="BG137" s="131" t="s">
        <v>1624</v>
      </c>
      <c r="BH137" s="210"/>
      <c r="BI137" s="211"/>
      <c r="BJ137" s="212"/>
    </row>
    <row r="138" spans="1:62" s="195" customFormat="1" ht="17.100000000000001" customHeight="1">
      <c r="A138" s="302">
        <v>1</v>
      </c>
      <c r="B138" s="302">
        <v>1</v>
      </c>
      <c r="C138" s="79"/>
      <c r="D138" s="303">
        <v>2125</v>
      </c>
      <c r="E138" s="348" t="s">
        <v>10</v>
      </c>
      <c r="F138" s="33">
        <v>45</v>
      </c>
      <c r="G138" s="304" t="s">
        <v>164</v>
      </c>
      <c r="H138" s="305">
        <v>7085051</v>
      </c>
      <c r="I138" s="303">
        <v>10049950</v>
      </c>
      <c r="J138" s="304" t="s">
        <v>408</v>
      </c>
      <c r="K138" s="304">
        <v>1064</v>
      </c>
      <c r="L138" s="304" t="s">
        <v>104</v>
      </c>
      <c r="M138" s="296">
        <v>0.23</v>
      </c>
      <c r="N138" s="515">
        <f t="shared" si="4"/>
        <v>1.1607272727272728</v>
      </c>
      <c r="O138" s="298">
        <v>0</v>
      </c>
      <c r="P138" s="274">
        <f t="shared" si="5"/>
        <v>1.3907272727272728</v>
      </c>
      <c r="Q138" s="288">
        <v>9</v>
      </c>
      <c r="R138" s="112">
        <v>40702</v>
      </c>
      <c r="S138" s="113">
        <v>-20.88</v>
      </c>
      <c r="T138" s="112">
        <v>40702.927946969699</v>
      </c>
      <c r="U138" s="113">
        <v>-22.27</v>
      </c>
      <c r="V138" s="307" t="s">
        <v>105</v>
      </c>
      <c r="W138" s="115" t="s">
        <v>109</v>
      </c>
      <c r="X138" s="490">
        <v>40711</v>
      </c>
      <c r="Y138" s="135" t="s">
        <v>378</v>
      </c>
      <c r="Z138" s="116"/>
      <c r="AA138" s="299"/>
      <c r="AB138" s="118"/>
      <c r="AC138" s="289" t="s">
        <v>110</v>
      </c>
      <c r="AD138" s="289">
        <v>3024</v>
      </c>
      <c r="AE138" s="290"/>
      <c r="AF138" s="31">
        <v>6384</v>
      </c>
      <c r="AG138" s="119">
        <v>11007038</v>
      </c>
      <c r="AH138" s="119" t="s">
        <v>115</v>
      </c>
      <c r="AI138" s="119">
        <v>11005543</v>
      </c>
      <c r="AJ138" s="119" t="s">
        <v>116</v>
      </c>
      <c r="AK138" s="119"/>
      <c r="AL138" s="119"/>
      <c r="AM138" s="323" t="s">
        <v>19</v>
      </c>
      <c r="AN138" s="120">
        <v>5500.0000000000036</v>
      </c>
      <c r="AO138" s="121"/>
      <c r="AP138" s="122" t="s">
        <v>106</v>
      </c>
      <c r="AQ138" s="292" t="e">
        <v>#REF!</v>
      </c>
      <c r="AR138" s="293">
        <v>23</v>
      </c>
      <c r="AS138" s="123" t="s">
        <v>351</v>
      </c>
      <c r="AT138" s="294" t="s">
        <v>107</v>
      </c>
      <c r="AU138" s="131">
        <v>4.5</v>
      </c>
      <c r="AV138" s="131">
        <v>4788</v>
      </c>
      <c r="AW138" s="131" t="s">
        <v>106</v>
      </c>
      <c r="AX138" s="183">
        <v>1</v>
      </c>
      <c r="AY138" s="131">
        <v>6</v>
      </c>
      <c r="AZ138" s="131">
        <v>750</v>
      </c>
      <c r="BA138" s="131">
        <v>6384</v>
      </c>
      <c r="BB138" s="371">
        <f>IFERROR(HLOOKUP(IF(IF(VLOOKUP(H138,'Prog Actual'!H:AP,35,0)="DIREC",0,IF(VLOOKUP(H138,'Prog Actual'!H:AP,35,0)="EMBOT",1,IF(VLOOKUP(H138,'Prog Actual'!H:AP,35,0)="ETIQ",2,3)))&lt;1,VLOOKUP(H138,'Prog Actual'!H:AZ,45,0),IF(VLOOKUP(H138,'Prog Actual'!H:AP,35,0)="DIREC",0,IF(VLOOKUP(H138,'Prog Actual'!H:AP,35,0)="EMBOT",1,IF(VLOOKUP(H138,'Prog Actual'!H:AP,35,0)="ETIQ",2,3)))),Base!$D$26:$L$44,VLOOKUP(CONCATENATE(AM138,IF(VLOOKUP(H138,'Prog Actual'!H:K,4,0)&lt;2999,1,IF(VLOOKUP(H138,'Prog Actual'!H:K,4,0)&lt;4999,2,3))),Base!$B$27:$C$44,2,0),0),"")</f>
        <v>5500</v>
      </c>
      <c r="BC138" s="300">
        <v>532</v>
      </c>
      <c r="BD138" s="124" t="s">
        <v>108</v>
      </c>
      <c r="BE138" s="131">
        <v>1064</v>
      </c>
      <c r="BF138" s="183"/>
      <c r="BG138" s="131" t="s">
        <v>1624</v>
      </c>
      <c r="BH138" s="210"/>
      <c r="BI138" s="211"/>
      <c r="BJ138" s="212"/>
    </row>
    <row r="139" spans="1:62" s="195" customFormat="1" ht="14.25">
      <c r="A139" s="302">
        <v>1</v>
      </c>
      <c r="B139" s="302">
        <v>1</v>
      </c>
      <c r="C139" s="79"/>
      <c r="D139" s="303">
        <v>2135</v>
      </c>
      <c r="E139" s="348">
        <v>0</v>
      </c>
      <c r="F139" s="33">
        <v>136</v>
      </c>
      <c r="G139" s="304" t="s">
        <v>164</v>
      </c>
      <c r="H139" s="305">
        <v>1274555</v>
      </c>
      <c r="I139" s="303">
        <v>21000373</v>
      </c>
      <c r="J139" s="304" t="s">
        <v>1020</v>
      </c>
      <c r="K139" s="304">
        <v>2520</v>
      </c>
      <c r="L139" s="304" t="s">
        <v>127</v>
      </c>
      <c r="M139" s="296">
        <v>0.23</v>
      </c>
      <c r="N139" s="515">
        <f t="shared" si="4"/>
        <v>0.45818181818181819</v>
      </c>
      <c r="O139" s="298">
        <v>0.16666666666666666</v>
      </c>
      <c r="P139" s="274">
        <f t="shared" si="5"/>
        <v>0.68818181818181823</v>
      </c>
      <c r="Q139" s="306">
        <v>4</v>
      </c>
      <c r="R139" s="112">
        <v>40702</v>
      </c>
      <c r="S139" s="113">
        <v>-22.27</v>
      </c>
      <c r="T139" s="112">
        <v>40702.956590909089</v>
      </c>
      <c r="U139" s="113">
        <v>-22.96</v>
      </c>
      <c r="V139" s="307" t="s">
        <v>105</v>
      </c>
      <c r="W139" s="115" t="s">
        <v>109</v>
      </c>
      <c r="X139" s="490">
        <v>40706</v>
      </c>
      <c r="Y139" s="332" t="s">
        <v>352</v>
      </c>
      <c r="Z139" s="116"/>
      <c r="AA139" s="299"/>
      <c r="AB139" s="118"/>
      <c r="AC139" s="289" t="s">
        <v>117</v>
      </c>
      <c r="AD139" s="289">
        <v>1890</v>
      </c>
      <c r="AE139" s="290"/>
      <c r="AF139" s="31">
        <v>2520</v>
      </c>
      <c r="AG139" s="119">
        <v>11007038</v>
      </c>
      <c r="AH139" s="119" t="s">
        <v>115</v>
      </c>
      <c r="AI139" s="119">
        <v>11005543</v>
      </c>
      <c r="AJ139" s="119" t="s">
        <v>116</v>
      </c>
      <c r="AK139" s="119"/>
      <c r="AL139" s="119"/>
      <c r="AM139" s="323" t="s">
        <v>19</v>
      </c>
      <c r="AN139" s="120">
        <v>5500</v>
      </c>
      <c r="AO139" s="121"/>
      <c r="AP139" s="122" t="s">
        <v>106</v>
      </c>
      <c r="AQ139" s="292">
        <v>2135</v>
      </c>
      <c r="AR139" s="293">
        <v>23</v>
      </c>
      <c r="AS139" s="311" t="s">
        <v>890</v>
      </c>
      <c r="AT139" s="294" t="s">
        <v>107</v>
      </c>
      <c r="AU139" s="131">
        <v>0.75</v>
      </c>
      <c r="AV139" s="131">
        <v>1890</v>
      </c>
      <c r="AW139" s="131" t="s">
        <v>106</v>
      </c>
      <c r="AX139" s="183">
        <v>40696</v>
      </c>
      <c r="AY139" s="131">
        <v>1</v>
      </c>
      <c r="AZ139" s="131">
        <v>750</v>
      </c>
      <c r="BA139" s="131">
        <v>2520</v>
      </c>
      <c r="BB139" s="371">
        <f>IFERROR(HLOOKUP(IF(IF(VLOOKUP(H139,'Prog Actual'!H:AP,35,0)="DIREC",0,IF(VLOOKUP(H139,'Prog Actual'!H:AP,35,0)="EMBOT",1,IF(VLOOKUP(H139,'Prog Actual'!H:AP,35,0)="ETIQ",2,3)))&lt;1,VLOOKUP(H139,'Prog Actual'!H:AZ,45,0),IF(VLOOKUP(H139,'Prog Actual'!H:AP,35,0)="DIREC",0,IF(VLOOKUP(H139,'Prog Actual'!H:AP,35,0)="EMBOT",1,IF(VLOOKUP(H139,'Prog Actual'!H:AP,35,0)="ETIQ",2,3)))),Base!$D$26:$L$44,VLOOKUP(CONCATENATE(AM139,IF(VLOOKUP(H139,'Prog Actual'!H:K,4,0)&lt;2999,1,IF(VLOOKUP(H139,'Prog Actual'!H:K,4,0)&lt;4999,2,3))),Base!$B$27:$C$44,2,0),0),"")</f>
        <v>5500</v>
      </c>
      <c r="BC139" s="300">
        <v>210</v>
      </c>
      <c r="BD139" s="124" t="s">
        <v>108</v>
      </c>
      <c r="BE139" s="131">
        <v>210</v>
      </c>
      <c r="BF139" s="183" t="s">
        <v>1021</v>
      </c>
      <c r="BG139" s="131" t="s">
        <v>1624</v>
      </c>
      <c r="BH139" s="210"/>
      <c r="BI139" s="211"/>
      <c r="BJ139" s="212"/>
    </row>
    <row r="140" spans="1:62" s="195" customFormat="1" ht="14.25">
      <c r="A140" s="302">
        <v>1</v>
      </c>
      <c r="B140" s="302">
        <v>2</v>
      </c>
      <c r="C140" s="79"/>
      <c r="D140" s="303">
        <v>2203</v>
      </c>
      <c r="E140" s="348">
        <v>0</v>
      </c>
      <c r="F140" s="33">
        <v>89</v>
      </c>
      <c r="G140" s="304" t="s">
        <v>164</v>
      </c>
      <c r="H140" s="305">
        <v>7085316</v>
      </c>
      <c r="I140" s="303">
        <v>10048507</v>
      </c>
      <c r="J140" s="304" t="s">
        <v>410</v>
      </c>
      <c r="K140" s="304">
        <v>200</v>
      </c>
      <c r="L140" s="304" t="s">
        <v>104</v>
      </c>
      <c r="M140" s="296">
        <v>0.23</v>
      </c>
      <c r="N140" s="515">
        <f t="shared" si="4"/>
        <v>0.21818181818181817</v>
      </c>
      <c r="O140" s="298">
        <v>0.16666666666666666</v>
      </c>
      <c r="P140" s="274">
        <f t="shared" si="5"/>
        <v>0.44818181818181818</v>
      </c>
      <c r="Q140" s="288">
        <v>1</v>
      </c>
      <c r="R140" s="112">
        <v>40702</v>
      </c>
      <c r="S140" s="113">
        <v>-22.96</v>
      </c>
      <c r="T140" s="112">
        <v>40702.975340909092</v>
      </c>
      <c r="U140" s="113">
        <v>-23.41</v>
      </c>
      <c r="V140" s="307" t="s">
        <v>105</v>
      </c>
      <c r="W140" s="115" t="s">
        <v>109</v>
      </c>
      <c r="X140" s="490">
        <v>40703</v>
      </c>
      <c r="Y140" s="132" t="s">
        <v>303</v>
      </c>
      <c r="Z140" s="116"/>
      <c r="AA140" s="299"/>
      <c r="AB140" s="118"/>
      <c r="AC140" s="289" t="s">
        <v>173</v>
      </c>
      <c r="AD140" s="289">
        <v>900</v>
      </c>
      <c r="AE140" s="290"/>
      <c r="AF140" s="31">
        <v>1200</v>
      </c>
      <c r="AG140" s="119">
        <v>11007433</v>
      </c>
      <c r="AH140" s="119" t="s">
        <v>174</v>
      </c>
      <c r="AI140" s="119">
        <v>11007424</v>
      </c>
      <c r="AJ140" s="119" t="s">
        <v>221</v>
      </c>
      <c r="AK140" s="119"/>
      <c r="AL140" s="119"/>
      <c r="AM140" s="323" t="s">
        <v>19</v>
      </c>
      <c r="AN140" s="120">
        <v>5500.0000000000045</v>
      </c>
      <c r="AO140" s="121"/>
      <c r="AP140" s="122" t="s">
        <v>106</v>
      </c>
      <c r="AQ140" s="292">
        <v>2203</v>
      </c>
      <c r="AR140" s="293">
        <v>23</v>
      </c>
      <c r="AS140" s="123" t="s">
        <v>351</v>
      </c>
      <c r="AT140" s="294" t="s">
        <v>126</v>
      </c>
      <c r="AU140" s="131">
        <v>4.5</v>
      </c>
      <c r="AV140" s="131">
        <v>900</v>
      </c>
      <c r="AW140" s="131" t="s">
        <v>106</v>
      </c>
      <c r="AX140" s="183">
        <v>40696</v>
      </c>
      <c r="AY140" s="131">
        <v>6</v>
      </c>
      <c r="AZ140" s="131">
        <v>750</v>
      </c>
      <c r="BA140" s="131">
        <v>1200</v>
      </c>
      <c r="BB140" s="371">
        <f>IFERROR(HLOOKUP(IF(IF(VLOOKUP(H140,'Prog Actual'!H:AP,35,0)="DIREC",0,IF(VLOOKUP(H140,'Prog Actual'!H:AP,35,0)="EMBOT",1,IF(VLOOKUP(H140,'Prog Actual'!H:AP,35,0)="ETIQ",2,3)))&lt;1,VLOOKUP(H140,'Prog Actual'!H:AZ,45,0),IF(VLOOKUP(H140,'Prog Actual'!H:AP,35,0)="DIREC",0,IF(VLOOKUP(H140,'Prog Actual'!H:AP,35,0)="EMBOT",1,IF(VLOOKUP(H140,'Prog Actual'!H:AP,35,0)="ETIQ",2,3)))),Base!$D$26:$L$44,VLOOKUP(CONCATENATE(AM140,IF(VLOOKUP(H140,'Prog Actual'!H:K,4,0)&lt;2999,1,IF(VLOOKUP(H140,'Prog Actual'!H:K,4,0)&lt;4999,2,3))),Base!$B$27:$C$44,2,0),0),"")</f>
        <v>5500</v>
      </c>
      <c r="BC140" s="300">
        <v>100</v>
      </c>
      <c r="BD140" s="124" t="s">
        <v>108</v>
      </c>
      <c r="BE140" s="131">
        <v>200</v>
      </c>
      <c r="BF140" s="183" t="s">
        <v>353</v>
      </c>
      <c r="BG140" s="131" t="s">
        <v>1624</v>
      </c>
      <c r="BH140" s="210"/>
      <c r="BI140" s="211"/>
      <c r="BJ140" s="212"/>
    </row>
    <row r="141" spans="1:62" s="195" customFormat="1" ht="17.100000000000001" customHeight="1">
      <c r="A141" s="302">
        <v>1</v>
      </c>
      <c r="B141" s="302">
        <v>1</v>
      </c>
      <c r="C141" s="79"/>
      <c r="D141" s="303">
        <v>2203</v>
      </c>
      <c r="E141" s="348" t="s">
        <v>10</v>
      </c>
      <c r="F141" s="33">
        <v>89</v>
      </c>
      <c r="G141" s="304" t="s">
        <v>164</v>
      </c>
      <c r="H141" s="305">
        <v>7085369</v>
      </c>
      <c r="I141" s="303">
        <v>10048533</v>
      </c>
      <c r="J141" s="304" t="s">
        <v>1059</v>
      </c>
      <c r="K141" s="304">
        <v>25</v>
      </c>
      <c r="L141" s="304" t="s">
        <v>104</v>
      </c>
      <c r="M141" s="296">
        <v>0.23</v>
      </c>
      <c r="N141" s="515">
        <f t="shared" si="4"/>
        <v>5.4545454545454543E-2</v>
      </c>
      <c r="O141" s="298">
        <v>0</v>
      </c>
      <c r="P141" s="274">
        <f t="shared" si="5"/>
        <v>0.28454545454545455</v>
      </c>
      <c r="Q141" s="306">
        <v>6</v>
      </c>
      <c r="R141" s="112">
        <v>40702</v>
      </c>
      <c r="S141" s="113">
        <v>-23.41</v>
      </c>
      <c r="T141" s="112">
        <v>40702.987272727274</v>
      </c>
      <c r="U141" s="113">
        <v>-23.69</v>
      </c>
      <c r="V141" s="307" t="s">
        <v>105</v>
      </c>
      <c r="W141" s="115" t="s">
        <v>109</v>
      </c>
      <c r="X141" s="490">
        <v>40708</v>
      </c>
      <c r="Y141" s="332" t="s">
        <v>352</v>
      </c>
      <c r="Z141" s="116"/>
      <c r="AA141" s="299"/>
      <c r="AB141" s="118"/>
      <c r="AC141" s="289" t="s">
        <v>173</v>
      </c>
      <c r="AD141" s="289">
        <v>225</v>
      </c>
      <c r="AE141" s="290"/>
      <c r="AF141" s="31">
        <v>300</v>
      </c>
      <c r="AG141" s="119">
        <v>11007432</v>
      </c>
      <c r="AH141" s="119" t="s">
        <v>144</v>
      </c>
      <c r="AI141" s="119">
        <v>11007426</v>
      </c>
      <c r="AJ141" s="119" t="s">
        <v>139</v>
      </c>
      <c r="AK141" s="119">
        <v>11007438</v>
      </c>
      <c r="AL141" s="119" t="s">
        <v>161</v>
      </c>
      <c r="AM141" s="323" t="s">
        <v>19</v>
      </c>
      <c r="AN141" s="120">
        <v>5500.0000000000045</v>
      </c>
      <c r="AO141" s="121"/>
      <c r="AP141" s="122" t="s">
        <v>106</v>
      </c>
      <c r="AQ141" s="292" t="s">
        <v>102</v>
      </c>
      <c r="AR141" s="293">
        <v>23</v>
      </c>
      <c r="AS141" s="311" t="s">
        <v>890</v>
      </c>
      <c r="AT141" s="294" t="s">
        <v>107</v>
      </c>
      <c r="AU141" s="131">
        <v>9</v>
      </c>
      <c r="AV141" s="131">
        <v>225</v>
      </c>
      <c r="AW141" s="131" t="s">
        <v>106</v>
      </c>
      <c r="AX141" s="183">
        <v>40696</v>
      </c>
      <c r="AY141" s="131">
        <v>12</v>
      </c>
      <c r="AZ141" s="131">
        <v>750</v>
      </c>
      <c r="BA141" s="131">
        <v>300</v>
      </c>
      <c r="BB141" s="371">
        <f>IFERROR(HLOOKUP(IF(IF(VLOOKUP(H141,'Prog Actual'!H:AP,35,0)="DIREC",0,IF(VLOOKUP(H141,'Prog Actual'!H:AP,35,0)="EMBOT",1,IF(VLOOKUP(H141,'Prog Actual'!H:AP,35,0)="ETIQ",2,3)))&lt;1,VLOOKUP(H141,'Prog Actual'!H:AZ,45,0),IF(VLOOKUP(H141,'Prog Actual'!H:AP,35,0)="DIREC",0,IF(VLOOKUP(H141,'Prog Actual'!H:AP,35,0)="EMBOT",1,IF(VLOOKUP(H141,'Prog Actual'!H:AP,35,0)="ETIQ",2,3)))),Base!$D$26:$L$44,VLOOKUP(CONCATENATE(AM141,IF(VLOOKUP(H141,'Prog Actual'!H:K,4,0)&lt;2999,1,IF(VLOOKUP(H141,'Prog Actual'!H:K,4,0)&lt;4999,2,3))),Base!$B$27:$C$44,2,0),0),"")</f>
        <v>5500</v>
      </c>
      <c r="BC141" s="300">
        <v>25</v>
      </c>
      <c r="BD141" s="124" t="s">
        <v>108</v>
      </c>
      <c r="BE141" s="131">
        <v>25</v>
      </c>
      <c r="BF141" s="183" t="s">
        <v>1060</v>
      </c>
      <c r="BG141" s="131" t="s">
        <v>1624</v>
      </c>
      <c r="BH141" s="210"/>
      <c r="BI141" s="211"/>
      <c r="BJ141" s="212"/>
    </row>
    <row r="142" spans="1:62" s="195" customFormat="1" ht="14.25">
      <c r="A142" s="302">
        <v>1</v>
      </c>
      <c r="B142" s="302">
        <v>1</v>
      </c>
      <c r="C142" s="79"/>
      <c r="D142" s="303">
        <v>2109</v>
      </c>
      <c r="E142" s="348">
        <v>0</v>
      </c>
      <c r="F142" s="33">
        <v>33</v>
      </c>
      <c r="G142" s="304" t="s">
        <v>164</v>
      </c>
      <c r="H142" s="305">
        <v>1273110</v>
      </c>
      <c r="I142" s="303">
        <v>10041200</v>
      </c>
      <c r="J142" s="304" t="s">
        <v>991</v>
      </c>
      <c r="K142" s="304">
        <v>210</v>
      </c>
      <c r="L142" s="304" t="s">
        <v>104</v>
      </c>
      <c r="M142" s="296">
        <v>0.23</v>
      </c>
      <c r="N142" s="515">
        <f t="shared" si="4"/>
        <v>0.45818181818181819</v>
      </c>
      <c r="O142" s="298">
        <v>0.16666666666666666</v>
      </c>
      <c r="P142" s="274">
        <f t="shared" si="5"/>
        <v>0.68818181818181823</v>
      </c>
      <c r="Q142" s="306">
        <v>-1</v>
      </c>
      <c r="R142" s="112">
        <v>40702</v>
      </c>
      <c r="S142" s="113">
        <v>-23.69</v>
      </c>
      <c r="T142" s="112">
        <v>40703.015757575755</v>
      </c>
      <c r="U142" s="113">
        <v>-0.38</v>
      </c>
      <c r="V142" s="307" t="s">
        <v>105</v>
      </c>
      <c r="W142" s="309" t="s">
        <v>109</v>
      </c>
      <c r="X142" s="490">
        <v>40702</v>
      </c>
      <c r="Y142" s="132" t="s">
        <v>352</v>
      </c>
      <c r="Z142" s="116"/>
      <c r="AA142" s="299"/>
      <c r="AB142" s="118"/>
      <c r="AC142" s="289" t="s">
        <v>207</v>
      </c>
      <c r="AD142" s="289">
        <v>1890</v>
      </c>
      <c r="AE142" s="290"/>
      <c r="AF142" s="31">
        <v>2520</v>
      </c>
      <c r="AG142" s="119">
        <v>11006647</v>
      </c>
      <c r="AH142" s="119" t="s">
        <v>196</v>
      </c>
      <c r="AI142" s="119">
        <v>11007639</v>
      </c>
      <c r="AJ142" s="119" t="s">
        <v>992</v>
      </c>
      <c r="AK142" s="119"/>
      <c r="AL142" s="119"/>
      <c r="AM142" s="323" t="s">
        <v>19</v>
      </c>
      <c r="AN142" s="120">
        <v>5500.0000000000036</v>
      </c>
      <c r="AO142" s="121"/>
      <c r="AP142" s="122" t="s">
        <v>106</v>
      </c>
      <c r="AQ142" s="292" t="s">
        <v>102</v>
      </c>
      <c r="AR142" s="293">
        <v>23</v>
      </c>
      <c r="AS142" s="123" t="s">
        <v>334</v>
      </c>
      <c r="AT142" s="294" t="s">
        <v>132</v>
      </c>
      <c r="AU142" s="131">
        <v>9</v>
      </c>
      <c r="AV142" s="131">
        <v>1890</v>
      </c>
      <c r="AW142" s="131" t="s">
        <v>106</v>
      </c>
      <c r="AX142" s="183">
        <v>1</v>
      </c>
      <c r="AY142" s="131">
        <v>12</v>
      </c>
      <c r="AZ142" s="131">
        <v>750</v>
      </c>
      <c r="BA142" s="131">
        <v>2520</v>
      </c>
      <c r="BB142" s="371">
        <f>IFERROR(HLOOKUP(IF(IF(VLOOKUP(H142,'Prog Actual'!H:AP,35,0)="DIREC",0,IF(VLOOKUP(H142,'Prog Actual'!H:AP,35,0)="EMBOT",1,IF(VLOOKUP(H142,'Prog Actual'!H:AP,35,0)="ETIQ",2,3)))&lt;1,VLOOKUP(H142,'Prog Actual'!H:AZ,45,0),IF(VLOOKUP(H142,'Prog Actual'!H:AP,35,0)="DIREC",0,IF(VLOOKUP(H142,'Prog Actual'!H:AP,35,0)="EMBOT",1,IF(VLOOKUP(H142,'Prog Actual'!H:AP,35,0)="ETIQ",2,3)))),Base!$D$26:$L$44,VLOOKUP(CONCATENATE(AM142,IF(VLOOKUP(H142,'Prog Actual'!H:K,4,0)&lt;2999,1,IF(VLOOKUP(H142,'Prog Actual'!H:K,4,0)&lt;4999,2,3))),Base!$B$27:$C$44,2,0),0),"")</f>
        <v>5500</v>
      </c>
      <c r="BC142" s="300">
        <v>210</v>
      </c>
      <c r="BD142" s="124" t="s">
        <v>108</v>
      </c>
      <c r="BE142" s="131">
        <v>210</v>
      </c>
      <c r="BF142" s="183"/>
      <c r="BG142" s="131" t="s">
        <v>1624</v>
      </c>
      <c r="BH142" s="210"/>
      <c r="BI142" s="211"/>
      <c r="BJ142" s="212"/>
    </row>
    <row r="143" spans="1:62" s="195" customFormat="1" ht="14.25">
      <c r="A143" s="302">
        <v>1</v>
      </c>
      <c r="B143" s="302">
        <v>1</v>
      </c>
      <c r="C143" s="79"/>
      <c r="D143" s="303">
        <v>2109</v>
      </c>
      <c r="E143" s="348" t="s">
        <v>10</v>
      </c>
      <c r="F143" s="33">
        <v>33</v>
      </c>
      <c r="G143" s="304" t="s">
        <v>164</v>
      </c>
      <c r="H143" s="305">
        <v>1275680</v>
      </c>
      <c r="I143" s="303">
        <v>10050619</v>
      </c>
      <c r="J143" s="304" t="s">
        <v>856</v>
      </c>
      <c r="K143" s="304">
        <v>78</v>
      </c>
      <c r="L143" s="304" t="s">
        <v>104</v>
      </c>
      <c r="M143" s="296">
        <v>0.23</v>
      </c>
      <c r="N143" s="515">
        <f t="shared" si="4"/>
        <v>8.5090909090909092E-2</v>
      </c>
      <c r="O143" s="298">
        <v>0</v>
      </c>
      <c r="P143" s="274">
        <f t="shared" si="5"/>
        <v>0.31509090909090909</v>
      </c>
      <c r="Q143" s="288">
        <v>1</v>
      </c>
      <c r="R143" s="112">
        <v>40703</v>
      </c>
      <c r="S143" s="113">
        <v>-0.38</v>
      </c>
      <c r="T143" s="112">
        <v>40703.028962121214</v>
      </c>
      <c r="U143" s="113">
        <v>-0.7</v>
      </c>
      <c r="V143" s="307" t="s">
        <v>105</v>
      </c>
      <c r="W143" s="115" t="s">
        <v>109</v>
      </c>
      <c r="X143" s="490">
        <v>40704</v>
      </c>
      <c r="Y143" s="138" t="s">
        <v>185</v>
      </c>
      <c r="Z143" s="116"/>
      <c r="AA143" s="299"/>
      <c r="AB143" s="118"/>
      <c r="AC143" s="289" t="s">
        <v>207</v>
      </c>
      <c r="AD143" s="289">
        <v>351</v>
      </c>
      <c r="AE143" s="290"/>
      <c r="AF143" s="31">
        <v>468</v>
      </c>
      <c r="AG143" s="119">
        <v>11007038</v>
      </c>
      <c r="AH143" s="119" t="s">
        <v>115</v>
      </c>
      <c r="AI143" s="119">
        <v>11007639</v>
      </c>
      <c r="AJ143" s="119" t="s">
        <v>992</v>
      </c>
      <c r="AK143" s="119"/>
      <c r="AL143" s="119"/>
      <c r="AM143" s="323" t="s">
        <v>19</v>
      </c>
      <c r="AN143" s="120">
        <v>5500.0000000000045</v>
      </c>
      <c r="AO143" s="121"/>
      <c r="AP143" s="122" t="s">
        <v>106</v>
      </c>
      <c r="AQ143" s="292">
        <v>2109</v>
      </c>
      <c r="AR143" s="293">
        <v>23</v>
      </c>
      <c r="AS143" s="123" t="s">
        <v>305</v>
      </c>
      <c r="AT143" s="294" t="s">
        <v>126</v>
      </c>
      <c r="AU143" s="131">
        <v>4.5</v>
      </c>
      <c r="AV143" s="131">
        <v>351</v>
      </c>
      <c r="AW143" s="131" t="s">
        <v>106</v>
      </c>
      <c r="AX143" s="183">
        <v>40696</v>
      </c>
      <c r="AY143" s="131">
        <v>6</v>
      </c>
      <c r="AZ143" s="131">
        <v>750</v>
      </c>
      <c r="BA143" s="131">
        <v>468</v>
      </c>
      <c r="BB143" s="371">
        <f>IFERROR(HLOOKUP(IF(IF(VLOOKUP(H143,'Prog Actual'!H:AP,35,0)="DIREC",0,IF(VLOOKUP(H143,'Prog Actual'!H:AP,35,0)="EMBOT",1,IF(VLOOKUP(H143,'Prog Actual'!H:AP,35,0)="ETIQ",2,3)))&lt;1,VLOOKUP(H143,'Prog Actual'!H:AZ,45,0),IF(VLOOKUP(H143,'Prog Actual'!H:AP,35,0)="DIREC",0,IF(VLOOKUP(H143,'Prog Actual'!H:AP,35,0)="EMBOT",1,IF(VLOOKUP(H143,'Prog Actual'!H:AP,35,0)="ETIQ",2,3)))),Base!$D$26:$L$44,VLOOKUP(CONCATENATE(AM143,IF(VLOOKUP(H143,'Prog Actual'!H:K,4,0)&lt;2999,1,IF(VLOOKUP(H143,'Prog Actual'!H:K,4,0)&lt;4999,2,3))),Base!$B$27:$C$44,2,0),0),"")</f>
        <v>5500</v>
      </c>
      <c r="BC143" s="300">
        <v>39</v>
      </c>
      <c r="BD143" s="124" t="s">
        <v>108</v>
      </c>
      <c r="BE143" s="131">
        <v>78</v>
      </c>
      <c r="BF143" s="183" t="s">
        <v>993</v>
      </c>
      <c r="BG143" s="131" t="s">
        <v>1624</v>
      </c>
      <c r="BH143" s="210"/>
      <c r="BI143" s="211"/>
      <c r="BJ143" s="212"/>
    </row>
    <row r="144" spans="1:62" s="195" customFormat="1" ht="14.25">
      <c r="A144" s="302">
        <v>1</v>
      </c>
      <c r="B144" s="302">
        <v>1</v>
      </c>
      <c r="C144" s="79"/>
      <c r="D144" s="303">
        <v>2187</v>
      </c>
      <c r="E144" s="348">
        <v>0</v>
      </c>
      <c r="F144" s="33">
        <v>90</v>
      </c>
      <c r="G144" s="304" t="s">
        <v>164</v>
      </c>
      <c r="H144" s="305">
        <v>7085727</v>
      </c>
      <c r="I144" s="303">
        <v>10049835</v>
      </c>
      <c r="J144" s="304" t="s">
        <v>372</v>
      </c>
      <c r="K144" s="304">
        <v>751</v>
      </c>
      <c r="L144" s="304" t="s">
        <v>104</v>
      </c>
      <c r="M144" s="296">
        <v>0.23</v>
      </c>
      <c r="N144" s="515">
        <f t="shared" si="4"/>
        <v>1.6385454545454545</v>
      </c>
      <c r="O144" s="298">
        <v>0.16666666666666666</v>
      </c>
      <c r="P144" s="274">
        <f t="shared" si="5"/>
        <v>1.8685454545454545</v>
      </c>
      <c r="Q144" s="288">
        <v>-6</v>
      </c>
      <c r="R144" s="112">
        <v>40703</v>
      </c>
      <c r="S144" s="113">
        <v>-0.7</v>
      </c>
      <c r="T144" s="112">
        <v>40703.101333333332</v>
      </c>
      <c r="U144" s="113">
        <v>-2.4300000000000002</v>
      </c>
      <c r="V144" s="307" t="s">
        <v>105</v>
      </c>
      <c r="W144" s="309" t="s">
        <v>109</v>
      </c>
      <c r="X144" s="490">
        <v>40697</v>
      </c>
      <c r="Y144" s="138" t="s">
        <v>185</v>
      </c>
      <c r="Z144" s="116" t="s">
        <v>309</v>
      </c>
      <c r="AA144" s="299"/>
      <c r="AB144" s="118"/>
      <c r="AC144" s="289" t="s">
        <v>176</v>
      </c>
      <c r="AD144" s="289">
        <v>6858.1319999999996</v>
      </c>
      <c r="AE144" s="290"/>
      <c r="AF144" s="31">
        <v>9012</v>
      </c>
      <c r="AG144" s="119">
        <v>11007428</v>
      </c>
      <c r="AH144" s="119" t="s">
        <v>210</v>
      </c>
      <c r="AI144" s="119">
        <v>11007426</v>
      </c>
      <c r="AJ144" s="119" t="s">
        <v>139</v>
      </c>
      <c r="AK144" s="119">
        <v>11007442</v>
      </c>
      <c r="AL144" s="119" t="s">
        <v>236</v>
      </c>
      <c r="AM144" s="323" t="s">
        <v>19</v>
      </c>
      <c r="AN144" s="120">
        <v>6000</v>
      </c>
      <c r="AO144" s="121"/>
      <c r="AP144" s="122" t="s">
        <v>106</v>
      </c>
      <c r="AQ144" s="292">
        <v>2187</v>
      </c>
      <c r="AR144" s="293">
        <v>23</v>
      </c>
      <c r="AS144" s="123" t="s">
        <v>305</v>
      </c>
      <c r="AT144" s="294" t="s">
        <v>132</v>
      </c>
      <c r="AU144" s="131">
        <v>9</v>
      </c>
      <c r="AV144" s="131">
        <v>6759</v>
      </c>
      <c r="AW144" s="131" t="s">
        <v>106</v>
      </c>
      <c r="AX144" s="183" t="e">
        <v>#N/A</v>
      </c>
      <c r="AY144" s="131">
        <v>12</v>
      </c>
      <c r="AZ144" s="131">
        <v>750</v>
      </c>
      <c r="BA144" s="131">
        <v>9012</v>
      </c>
      <c r="BB144" s="371">
        <f>IFERROR(HLOOKUP(IF(IF(VLOOKUP(H144,'Prog Actual'!H:AP,35,0)="DIREC",0,IF(VLOOKUP(H144,'Prog Actual'!H:AP,35,0)="EMBOT",1,IF(VLOOKUP(H144,'Prog Actual'!H:AP,35,0)="ETIQ",2,3)))&lt;1,VLOOKUP(H144,'Prog Actual'!H:AZ,45,0),IF(VLOOKUP(H144,'Prog Actual'!H:AP,35,0)="DIREC",0,IF(VLOOKUP(H144,'Prog Actual'!H:AP,35,0)="EMBOT",1,IF(VLOOKUP(H144,'Prog Actual'!H:AP,35,0)="ETIQ",2,3)))),Base!$D$26:$L$44,VLOOKUP(CONCATENATE(AM144,IF(VLOOKUP(H144,'Prog Actual'!H:K,4,0)&lt;2999,1,IF(VLOOKUP(H144,'Prog Actual'!H:K,4,0)&lt;4999,2,3))),Base!$B$27:$C$44,2,0),0),"")</f>
        <v>5500</v>
      </c>
      <c r="BC144" s="300">
        <v>751</v>
      </c>
      <c r="BD144" s="124" t="s">
        <v>108</v>
      </c>
      <c r="BE144" s="131">
        <v>751</v>
      </c>
      <c r="BF144" s="183"/>
      <c r="BG144" s="131" t="s">
        <v>1625</v>
      </c>
      <c r="BH144" s="210"/>
      <c r="BI144" s="211"/>
      <c r="BJ144" s="212"/>
    </row>
    <row r="145" spans="1:62" s="195" customFormat="1" ht="14.25">
      <c r="A145" s="302">
        <v>1</v>
      </c>
      <c r="B145" s="302">
        <v>1</v>
      </c>
      <c r="C145" s="79"/>
      <c r="D145" s="303">
        <v>2108</v>
      </c>
      <c r="E145" s="348">
        <v>0</v>
      </c>
      <c r="F145" s="33">
        <v>32</v>
      </c>
      <c r="G145" s="304" t="s">
        <v>164</v>
      </c>
      <c r="H145" s="305">
        <v>1274326</v>
      </c>
      <c r="I145" s="303">
        <v>10044852</v>
      </c>
      <c r="J145" s="304" t="s">
        <v>1022</v>
      </c>
      <c r="K145" s="304">
        <v>306</v>
      </c>
      <c r="L145" s="304" t="s">
        <v>104</v>
      </c>
      <c r="M145" s="296">
        <v>0.23</v>
      </c>
      <c r="N145" s="515">
        <f t="shared" si="4"/>
        <v>0.33381818181818179</v>
      </c>
      <c r="O145" s="298">
        <v>0.16666666666666666</v>
      </c>
      <c r="P145" s="274">
        <f t="shared" si="5"/>
        <v>0.56381818181818177</v>
      </c>
      <c r="Q145" s="288">
        <v>0</v>
      </c>
      <c r="R145" s="112">
        <v>40703</v>
      </c>
      <c r="S145" s="113">
        <v>-2.4300000000000002</v>
      </c>
      <c r="T145" s="112">
        <v>40703.124742424239</v>
      </c>
      <c r="U145" s="113">
        <v>-2.99</v>
      </c>
      <c r="V145" s="307" t="s">
        <v>105</v>
      </c>
      <c r="W145" s="309" t="s">
        <v>109</v>
      </c>
      <c r="X145" s="490">
        <v>40703</v>
      </c>
      <c r="Y145" s="132" t="s">
        <v>303</v>
      </c>
      <c r="Z145" s="116"/>
      <c r="AA145" s="299"/>
      <c r="AB145" s="118"/>
      <c r="AC145" s="289" t="s">
        <v>1023</v>
      </c>
      <c r="AD145" s="289">
        <v>1379.798</v>
      </c>
      <c r="AE145" s="290"/>
      <c r="AF145" s="31">
        <v>1836</v>
      </c>
      <c r="AG145" s="119">
        <v>11007504</v>
      </c>
      <c r="AH145" s="119" t="s">
        <v>129</v>
      </c>
      <c r="AI145" s="119">
        <v>11001797</v>
      </c>
      <c r="AJ145" s="119" t="s">
        <v>130</v>
      </c>
      <c r="AK145" s="119">
        <v>11004418</v>
      </c>
      <c r="AL145" s="119" t="s">
        <v>146</v>
      </c>
      <c r="AM145" s="323" t="s">
        <v>19</v>
      </c>
      <c r="AN145" s="120">
        <v>5500.0000000000045</v>
      </c>
      <c r="AO145" s="121"/>
      <c r="AP145" s="122" t="s">
        <v>106</v>
      </c>
      <c r="AQ145" s="292" t="s">
        <v>102</v>
      </c>
      <c r="AR145" s="293">
        <v>23</v>
      </c>
      <c r="AS145" s="123" t="s">
        <v>351</v>
      </c>
      <c r="AT145" s="294" t="s">
        <v>132</v>
      </c>
      <c r="AU145" s="131">
        <v>4.5</v>
      </c>
      <c r="AV145" s="131">
        <v>1377</v>
      </c>
      <c r="AW145" s="131" t="s">
        <v>106</v>
      </c>
      <c r="AX145" s="183">
        <v>1</v>
      </c>
      <c r="AY145" s="131">
        <v>6</v>
      </c>
      <c r="AZ145" s="131">
        <v>750</v>
      </c>
      <c r="BA145" s="131">
        <v>1836</v>
      </c>
      <c r="BB145" s="371">
        <f>IFERROR(HLOOKUP(IF(IF(VLOOKUP(H145,'Prog Actual'!H:AP,35,0)="DIREC",0,IF(VLOOKUP(H145,'Prog Actual'!H:AP,35,0)="EMBOT",1,IF(VLOOKUP(H145,'Prog Actual'!H:AP,35,0)="ETIQ",2,3)))&lt;1,VLOOKUP(H145,'Prog Actual'!H:AZ,45,0),IF(VLOOKUP(H145,'Prog Actual'!H:AP,35,0)="DIREC",0,IF(VLOOKUP(H145,'Prog Actual'!H:AP,35,0)="EMBOT",1,IF(VLOOKUP(H145,'Prog Actual'!H:AP,35,0)="ETIQ",2,3)))),Base!$D$26:$L$44,VLOOKUP(CONCATENATE(AM145,IF(VLOOKUP(H145,'Prog Actual'!H:K,4,0)&lt;2999,1,IF(VLOOKUP(H145,'Prog Actual'!H:K,4,0)&lt;4999,2,3))),Base!$B$27:$C$44,2,0),0),"")</f>
        <v>5500</v>
      </c>
      <c r="BC145" s="300">
        <v>153</v>
      </c>
      <c r="BD145" s="124" t="s">
        <v>108</v>
      </c>
      <c r="BE145" s="131">
        <v>306</v>
      </c>
      <c r="BF145" s="183"/>
      <c r="BG145" s="131" t="s">
        <v>1624</v>
      </c>
      <c r="BH145" s="210"/>
      <c r="BI145" s="211"/>
      <c r="BJ145" s="212"/>
    </row>
    <row r="146" spans="1:62" s="195" customFormat="1" ht="14.25">
      <c r="A146" s="302">
        <v>1</v>
      </c>
      <c r="B146" s="302">
        <v>1</v>
      </c>
      <c r="C146" s="79"/>
      <c r="D146" s="303">
        <v>2108</v>
      </c>
      <c r="E146" s="348" t="s">
        <v>10</v>
      </c>
      <c r="F146" s="33">
        <v>32</v>
      </c>
      <c r="G146" s="304" t="s">
        <v>164</v>
      </c>
      <c r="H146" s="305">
        <v>1273960</v>
      </c>
      <c r="I146" s="303">
        <v>10045058</v>
      </c>
      <c r="J146" s="304" t="s">
        <v>1024</v>
      </c>
      <c r="K146" s="304">
        <v>210</v>
      </c>
      <c r="L146" s="304" t="s">
        <v>104</v>
      </c>
      <c r="M146" s="296">
        <v>0.23</v>
      </c>
      <c r="N146" s="515">
        <f t="shared" si="4"/>
        <v>0.45818181818181819</v>
      </c>
      <c r="O146" s="298">
        <v>0</v>
      </c>
      <c r="P146" s="274">
        <f t="shared" si="5"/>
        <v>0.68818181818181823</v>
      </c>
      <c r="Q146" s="306">
        <v>0</v>
      </c>
      <c r="R146" s="112">
        <v>40703</v>
      </c>
      <c r="S146" s="113">
        <v>-2.99</v>
      </c>
      <c r="T146" s="112">
        <v>40703.153257575759</v>
      </c>
      <c r="U146" s="113">
        <v>-3.68</v>
      </c>
      <c r="V146" s="307" t="s">
        <v>105</v>
      </c>
      <c r="W146" s="309" t="s">
        <v>109</v>
      </c>
      <c r="X146" s="490">
        <v>40703</v>
      </c>
      <c r="Y146" s="332" t="s">
        <v>352</v>
      </c>
      <c r="Z146" s="116"/>
      <c r="AA146" s="299"/>
      <c r="AB146" s="118"/>
      <c r="AC146" s="289" t="s">
        <v>145</v>
      </c>
      <c r="AD146" s="289">
        <v>1890</v>
      </c>
      <c r="AE146" s="290"/>
      <c r="AF146" s="31">
        <v>2520</v>
      </c>
      <c r="AG146" s="119">
        <v>11007504</v>
      </c>
      <c r="AH146" s="119" t="s">
        <v>129</v>
      </c>
      <c r="AI146" s="119">
        <v>11001797</v>
      </c>
      <c r="AJ146" s="119" t="s">
        <v>130</v>
      </c>
      <c r="AK146" s="119">
        <v>11004418</v>
      </c>
      <c r="AL146" s="119" t="s">
        <v>146</v>
      </c>
      <c r="AM146" s="323" t="s">
        <v>19</v>
      </c>
      <c r="AN146" s="120">
        <v>5500.0000000000036</v>
      </c>
      <c r="AO146" s="121"/>
      <c r="AP146" s="122" t="s">
        <v>106</v>
      </c>
      <c r="AQ146" s="292" t="s">
        <v>102</v>
      </c>
      <c r="AR146" s="293">
        <v>23</v>
      </c>
      <c r="AS146" s="311" t="s">
        <v>890</v>
      </c>
      <c r="AT146" s="294" t="s">
        <v>132</v>
      </c>
      <c r="AU146" s="131">
        <v>9</v>
      </c>
      <c r="AV146" s="131">
        <v>1890</v>
      </c>
      <c r="AW146" s="131" t="s">
        <v>106</v>
      </c>
      <c r="AX146" s="183">
        <v>40696</v>
      </c>
      <c r="AY146" s="131">
        <v>12</v>
      </c>
      <c r="AZ146" s="131">
        <v>750</v>
      </c>
      <c r="BA146" s="131">
        <v>2520</v>
      </c>
      <c r="BB146" s="371">
        <f>IFERROR(HLOOKUP(IF(IF(VLOOKUP(H146,'Prog Actual'!H:AP,35,0)="DIREC",0,IF(VLOOKUP(H146,'Prog Actual'!H:AP,35,0)="EMBOT",1,IF(VLOOKUP(H146,'Prog Actual'!H:AP,35,0)="ETIQ",2,3)))&lt;1,VLOOKUP(H146,'Prog Actual'!H:AZ,45,0),IF(VLOOKUP(H146,'Prog Actual'!H:AP,35,0)="DIREC",0,IF(VLOOKUP(H146,'Prog Actual'!H:AP,35,0)="EMBOT",1,IF(VLOOKUP(H146,'Prog Actual'!H:AP,35,0)="ETIQ",2,3)))),Base!$D$26:$L$44,VLOOKUP(CONCATENATE(AM146,IF(VLOOKUP(H146,'Prog Actual'!H:K,4,0)&lt;2999,1,IF(VLOOKUP(H146,'Prog Actual'!H:K,4,0)&lt;4999,2,3))),Base!$B$27:$C$44,2,0),0),"")</f>
        <v>5500</v>
      </c>
      <c r="BC146" s="300">
        <v>210</v>
      </c>
      <c r="BD146" s="124" t="s">
        <v>108</v>
      </c>
      <c r="BE146" s="131">
        <v>210</v>
      </c>
      <c r="BF146" s="183" t="s">
        <v>129</v>
      </c>
      <c r="BG146" s="131" t="s">
        <v>1624</v>
      </c>
      <c r="BH146" s="210"/>
      <c r="BI146" s="211"/>
      <c r="BJ146" s="212"/>
    </row>
    <row r="147" spans="1:62" s="195" customFormat="1" ht="17.100000000000001" customHeight="1">
      <c r="A147" s="302">
        <v>1</v>
      </c>
      <c r="B147" s="302">
        <v>1</v>
      </c>
      <c r="C147" s="79"/>
      <c r="D147" s="303">
        <v>2108</v>
      </c>
      <c r="E147" s="348" t="s">
        <v>10</v>
      </c>
      <c r="F147" s="33">
        <v>32</v>
      </c>
      <c r="G147" s="304" t="s">
        <v>164</v>
      </c>
      <c r="H147" s="305">
        <v>7085150</v>
      </c>
      <c r="I147" s="303">
        <v>10041638</v>
      </c>
      <c r="J147" s="304" t="s">
        <v>1025</v>
      </c>
      <c r="K147" s="304">
        <v>56</v>
      </c>
      <c r="L147" s="304" t="s">
        <v>104</v>
      </c>
      <c r="M147" s="296">
        <v>0.23</v>
      </c>
      <c r="N147" s="515">
        <f t="shared" si="4"/>
        <v>0.12218181818181818</v>
      </c>
      <c r="O147" s="298">
        <v>0</v>
      </c>
      <c r="P147" s="274">
        <f t="shared" si="5"/>
        <v>0.35218181818181821</v>
      </c>
      <c r="Q147" s="306">
        <v>4</v>
      </c>
      <c r="R147" s="112">
        <v>40703</v>
      </c>
      <c r="S147" s="113">
        <v>-3.68</v>
      </c>
      <c r="T147" s="112">
        <v>40703.168007575754</v>
      </c>
      <c r="U147" s="113">
        <v>-4.03</v>
      </c>
      <c r="V147" s="307" t="s">
        <v>105</v>
      </c>
      <c r="W147" s="115" t="s">
        <v>109</v>
      </c>
      <c r="X147" s="490">
        <v>40707</v>
      </c>
      <c r="Y147" s="332" t="s">
        <v>352</v>
      </c>
      <c r="Z147" s="116"/>
      <c r="AA147" s="299"/>
      <c r="AB147" s="118"/>
      <c r="AC147" s="289" t="s">
        <v>145</v>
      </c>
      <c r="AD147" s="289">
        <v>505.34399999999999</v>
      </c>
      <c r="AE147" s="290"/>
      <c r="AF147" s="31">
        <v>672</v>
      </c>
      <c r="AG147" s="119">
        <v>11006645</v>
      </c>
      <c r="AH147" s="119" t="s">
        <v>111</v>
      </c>
      <c r="AI147" s="119">
        <v>11004394</v>
      </c>
      <c r="AJ147" s="119" t="s">
        <v>159</v>
      </c>
      <c r="AK147" s="119">
        <v>11005206</v>
      </c>
      <c r="AL147" s="119" t="s">
        <v>239</v>
      </c>
      <c r="AM147" s="323" t="s">
        <v>19</v>
      </c>
      <c r="AN147" s="120">
        <v>5500.0000000000045</v>
      </c>
      <c r="AO147" s="121"/>
      <c r="AP147" s="122" t="s">
        <v>106</v>
      </c>
      <c r="AQ147" s="292" t="e">
        <v>#REF!</v>
      </c>
      <c r="AR147" s="293">
        <v>23</v>
      </c>
      <c r="AS147" s="311" t="s">
        <v>890</v>
      </c>
      <c r="AT147" s="294" t="s">
        <v>107</v>
      </c>
      <c r="AU147" s="131">
        <v>9</v>
      </c>
      <c r="AV147" s="131">
        <v>504</v>
      </c>
      <c r="AW147" s="131" t="s">
        <v>106</v>
      </c>
      <c r="AX147" s="183">
        <v>40696</v>
      </c>
      <c r="AY147" s="131">
        <v>12</v>
      </c>
      <c r="AZ147" s="131">
        <v>750</v>
      </c>
      <c r="BA147" s="131">
        <v>672</v>
      </c>
      <c r="BB147" s="371">
        <f>IFERROR(HLOOKUP(IF(IF(VLOOKUP(H147,'Prog Actual'!H:AP,35,0)="DIREC",0,IF(VLOOKUP(H147,'Prog Actual'!H:AP,35,0)="EMBOT",1,IF(VLOOKUP(H147,'Prog Actual'!H:AP,35,0)="ETIQ",2,3)))&lt;1,VLOOKUP(H147,'Prog Actual'!H:AZ,45,0),IF(VLOOKUP(H147,'Prog Actual'!H:AP,35,0)="DIREC",0,IF(VLOOKUP(H147,'Prog Actual'!H:AP,35,0)="EMBOT",1,IF(VLOOKUP(H147,'Prog Actual'!H:AP,35,0)="ETIQ",2,3)))),Base!$D$26:$L$44,VLOOKUP(CONCATENATE(AM147,IF(VLOOKUP(H147,'Prog Actual'!H:K,4,0)&lt;2999,1,IF(VLOOKUP(H147,'Prog Actual'!H:K,4,0)&lt;4999,2,3))),Base!$B$27:$C$44,2,0),0),"")</f>
        <v>5500</v>
      </c>
      <c r="BC147" s="300">
        <v>56</v>
      </c>
      <c r="BD147" s="124" t="s">
        <v>108</v>
      </c>
      <c r="BE147" s="131">
        <v>56</v>
      </c>
      <c r="BF147" s="183" t="s">
        <v>1026</v>
      </c>
      <c r="BG147" s="131" t="s">
        <v>1624</v>
      </c>
      <c r="BH147" s="210"/>
      <c r="BI147" s="211"/>
      <c r="BJ147" s="212"/>
    </row>
    <row r="148" spans="1:62" s="195" customFormat="1" ht="14.25">
      <c r="A148" s="302">
        <v>1</v>
      </c>
      <c r="B148" s="302">
        <v>2</v>
      </c>
      <c r="C148" s="79"/>
      <c r="D148" s="303">
        <v>2115</v>
      </c>
      <c r="E148" s="348">
        <v>0</v>
      </c>
      <c r="F148" s="33">
        <v>39</v>
      </c>
      <c r="G148" s="304" t="s">
        <v>164</v>
      </c>
      <c r="H148" s="305">
        <v>1273692</v>
      </c>
      <c r="I148" s="303">
        <v>10044927</v>
      </c>
      <c r="J148" s="304" t="s">
        <v>418</v>
      </c>
      <c r="K148" s="304">
        <v>210</v>
      </c>
      <c r="L148" s="304" t="s">
        <v>104</v>
      </c>
      <c r="M148" s="296">
        <v>0.23</v>
      </c>
      <c r="N148" s="515">
        <f t="shared" si="4"/>
        <v>0.45818181818181819</v>
      </c>
      <c r="O148" s="298">
        <v>0.16666666666666666</v>
      </c>
      <c r="P148" s="274">
        <f t="shared" si="5"/>
        <v>0.68818181818181823</v>
      </c>
      <c r="Q148" s="288">
        <v>0</v>
      </c>
      <c r="R148" s="112">
        <v>40703</v>
      </c>
      <c r="S148" s="113">
        <v>-4.03</v>
      </c>
      <c r="T148" s="112">
        <v>40703.195</v>
      </c>
      <c r="U148" s="113">
        <v>-4.68</v>
      </c>
      <c r="V148" s="307" t="s">
        <v>105</v>
      </c>
      <c r="W148" s="308" t="s">
        <v>109</v>
      </c>
      <c r="X148" s="490">
        <v>40703</v>
      </c>
      <c r="Y148" s="132" t="s">
        <v>303</v>
      </c>
      <c r="Z148" s="116"/>
      <c r="AA148" s="299"/>
      <c r="AB148" s="118"/>
      <c r="AC148" s="289" t="s">
        <v>167</v>
      </c>
      <c r="AD148" s="289">
        <v>1893.84</v>
      </c>
      <c r="AE148" s="290"/>
      <c r="AF148" s="31">
        <v>2520</v>
      </c>
      <c r="AG148" s="119">
        <v>11007504</v>
      </c>
      <c r="AH148" s="119" t="s">
        <v>129</v>
      </c>
      <c r="AI148" s="119">
        <v>11001797</v>
      </c>
      <c r="AJ148" s="119" t="s">
        <v>130</v>
      </c>
      <c r="AK148" s="119">
        <v>11004422</v>
      </c>
      <c r="AL148" s="119" t="s">
        <v>168</v>
      </c>
      <c r="AM148" s="323" t="s">
        <v>19</v>
      </c>
      <c r="AN148" s="120">
        <v>6000</v>
      </c>
      <c r="AO148" s="121"/>
      <c r="AP148" s="122" t="s">
        <v>106</v>
      </c>
      <c r="AQ148" s="292" t="s">
        <v>102</v>
      </c>
      <c r="AR148" s="293">
        <v>23</v>
      </c>
      <c r="AS148" s="123" t="s">
        <v>351</v>
      </c>
      <c r="AT148" s="294" t="s">
        <v>132</v>
      </c>
      <c r="AU148" s="131">
        <v>9</v>
      </c>
      <c r="AV148" s="131">
        <v>1890</v>
      </c>
      <c r="AW148" s="131" t="s">
        <v>106</v>
      </c>
      <c r="AX148" s="183">
        <v>1</v>
      </c>
      <c r="AY148" s="131">
        <v>12</v>
      </c>
      <c r="AZ148" s="131">
        <v>750</v>
      </c>
      <c r="BA148" s="131">
        <v>2520</v>
      </c>
      <c r="BB148" s="371">
        <f>IFERROR(HLOOKUP(IF(IF(VLOOKUP(H148,'Prog Actual'!H:AP,35,0)="DIREC",0,IF(VLOOKUP(H148,'Prog Actual'!H:AP,35,0)="EMBOT",1,IF(VLOOKUP(H148,'Prog Actual'!H:AP,35,0)="ETIQ",2,3)))&lt;1,VLOOKUP(H148,'Prog Actual'!H:AZ,45,0),IF(VLOOKUP(H148,'Prog Actual'!H:AP,35,0)="DIREC",0,IF(VLOOKUP(H148,'Prog Actual'!H:AP,35,0)="EMBOT",1,IF(VLOOKUP(H148,'Prog Actual'!H:AP,35,0)="ETIQ",2,3)))),Base!$D$26:$L$44,VLOOKUP(CONCATENATE(AM148,IF(VLOOKUP(H148,'Prog Actual'!H:K,4,0)&lt;2999,1,IF(VLOOKUP(H148,'Prog Actual'!H:K,4,0)&lt;4999,2,3))),Base!$B$27:$C$44,2,0),0),"")</f>
        <v>5500</v>
      </c>
      <c r="BC148" s="300">
        <v>210</v>
      </c>
      <c r="BD148" s="124" t="s">
        <v>108</v>
      </c>
      <c r="BE148" s="131">
        <v>210</v>
      </c>
      <c r="BF148" s="183"/>
      <c r="BG148" s="131" t="s">
        <v>1624</v>
      </c>
      <c r="BH148" s="210"/>
      <c r="BI148" s="211"/>
      <c r="BJ148" s="212"/>
    </row>
    <row r="149" spans="1:62" s="195" customFormat="1" ht="14.25">
      <c r="A149" s="302">
        <v>1</v>
      </c>
      <c r="B149" s="302">
        <v>2</v>
      </c>
      <c r="C149" s="79"/>
      <c r="D149" s="303">
        <v>2115</v>
      </c>
      <c r="E149" s="348" t="s">
        <v>10</v>
      </c>
      <c r="F149" s="33">
        <v>39</v>
      </c>
      <c r="G149" s="304" t="s">
        <v>164</v>
      </c>
      <c r="H149" s="305">
        <v>1274497</v>
      </c>
      <c r="I149" s="303">
        <v>10044937</v>
      </c>
      <c r="J149" s="304" t="s">
        <v>439</v>
      </c>
      <c r="K149" s="304">
        <v>323</v>
      </c>
      <c r="L149" s="304" t="s">
        <v>104</v>
      </c>
      <c r="M149" s="296">
        <v>0.23</v>
      </c>
      <c r="N149" s="515">
        <f t="shared" si="4"/>
        <v>0.70472727272727276</v>
      </c>
      <c r="O149" s="298">
        <v>0</v>
      </c>
      <c r="P149" s="274">
        <f t="shared" si="5"/>
        <v>0.93472727272727274</v>
      </c>
      <c r="Q149" s="288">
        <v>0</v>
      </c>
      <c r="R149" s="112">
        <v>40703</v>
      </c>
      <c r="S149" s="113">
        <v>-4.68</v>
      </c>
      <c r="T149" s="112">
        <v>40703.233946969696</v>
      </c>
      <c r="U149" s="113">
        <v>-5.61</v>
      </c>
      <c r="V149" s="307" t="s">
        <v>105</v>
      </c>
      <c r="W149" s="309" t="s">
        <v>109</v>
      </c>
      <c r="X149" s="490">
        <v>40703</v>
      </c>
      <c r="Y149" s="132" t="s">
        <v>352</v>
      </c>
      <c r="Z149" s="116"/>
      <c r="AA149" s="299"/>
      <c r="AB149" s="118"/>
      <c r="AC149" s="289" t="s">
        <v>167</v>
      </c>
      <c r="AD149" s="289">
        <v>2434.9380000000001</v>
      </c>
      <c r="AE149" s="290"/>
      <c r="AF149" s="31">
        <v>3876</v>
      </c>
      <c r="AG149" s="119">
        <v>11007504</v>
      </c>
      <c r="AH149" s="119" t="s">
        <v>129</v>
      </c>
      <c r="AI149" s="119">
        <v>11001797</v>
      </c>
      <c r="AJ149" s="119" t="s">
        <v>130</v>
      </c>
      <c r="AK149" s="119">
        <v>11004422</v>
      </c>
      <c r="AL149" s="119" t="s">
        <v>168</v>
      </c>
      <c r="AM149" s="323" t="s">
        <v>19</v>
      </c>
      <c r="AN149" s="120">
        <v>5500.0000000000045</v>
      </c>
      <c r="AO149" s="121"/>
      <c r="AP149" s="122" t="s">
        <v>106</v>
      </c>
      <c r="AQ149" s="292">
        <v>2115</v>
      </c>
      <c r="AR149" s="293">
        <v>23</v>
      </c>
      <c r="AS149" s="123" t="s">
        <v>351</v>
      </c>
      <c r="AT149" s="294" t="s">
        <v>132</v>
      </c>
      <c r="AU149" s="131">
        <v>9</v>
      </c>
      <c r="AV149" s="131">
        <v>2907</v>
      </c>
      <c r="AW149" s="131" t="s">
        <v>106</v>
      </c>
      <c r="AX149" s="183">
        <v>1</v>
      </c>
      <c r="AY149" s="131">
        <v>12</v>
      </c>
      <c r="AZ149" s="131">
        <v>750</v>
      </c>
      <c r="BA149" s="131">
        <v>3876</v>
      </c>
      <c r="BB149" s="371">
        <f>IFERROR(HLOOKUP(IF(IF(VLOOKUP(H149,'Prog Actual'!H:AP,35,0)="DIREC",0,IF(VLOOKUP(H149,'Prog Actual'!H:AP,35,0)="EMBOT",1,IF(VLOOKUP(H149,'Prog Actual'!H:AP,35,0)="ETIQ",2,3)))&lt;1,VLOOKUP(H149,'Prog Actual'!H:AZ,45,0),IF(VLOOKUP(H149,'Prog Actual'!H:AP,35,0)="DIREC",0,IF(VLOOKUP(H149,'Prog Actual'!H:AP,35,0)="EMBOT",1,IF(VLOOKUP(H149,'Prog Actual'!H:AP,35,0)="ETIQ",2,3)))),Base!$D$26:$L$44,VLOOKUP(CONCATENATE(AM149,IF(VLOOKUP(H149,'Prog Actual'!H:K,4,0)&lt;2999,1,IF(VLOOKUP(H149,'Prog Actual'!H:K,4,0)&lt;4999,2,3))),Base!$B$27:$C$44,2,0),0),"")</f>
        <v>5500</v>
      </c>
      <c r="BC149" s="300">
        <v>323</v>
      </c>
      <c r="BD149" s="124" t="s">
        <v>108</v>
      </c>
      <c r="BE149" s="131">
        <v>323</v>
      </c>
      <c r="BF149" s="183"/>
      <c r="BG149" s="131" t="s">
        <v>1624</v>
      </c>
      <c r="BH149" s="210"/>
      <c r="BI149" s="211"/>
      <c r="BJ149" s="212"/>
    </row>
    <row r="150" spans="1:62" s="195" customFormat="1" ht="15">
      <c r="A150" s="43">
        <v>1</v>
      </c>
      <c r="B150" s="43">
        <v>2</v>
      </c>
      <c r="C150" s="79"/>
      <c r="D150" s="79">
        <v>2103</v>
      </c>
      <c r="E150" s="348">
        <v>0</v>
      </c>
      <c r="F150" s="33">
        <v>29</v>
      </c>
      <c r="G150" s="127" t="s">
        <v>225</v>
      </c>
      <c r="H150" s="139">
        <v>1277295</v>
      </c>
      <c r="I150" s="79">
        <v>10050884</v>
      </c>
      <c r="J150" s="104" t="s">
        <v>253</v>
      </c>
      <c r="K150" s="127">
        <v>84</v>
      </c>
      <c r="L150" s="127" t="s">
        <v>104</v>
      </c>
      <c r="M150" s="296">
        <v>0.23</v>
      </c>
      <c r="N150" s="515">
        <f t="shared" si="4"/>
        <v>0.504</v>
      </c>
      <c r="O150" s="298">
        <v>0</v>
      </c>
      <c r="P150" s="274">
        <f t="shared" si="5"/>
        <v>0.73399999999999999</v>
      </c>
      <c r="Q150" s="306">
        <v>-2</v>
      </c>
      <c r="R150" s="112">
        <v>40703</v>
      </c>
      <c r="S150" s="113">
        <v>-5.61</v>
      </c>
      <c r="T150" s="112">
        <v>40703.252666666667</v>
      </c>
      <c r="U150" s="113">
        <v>-6.06</v>
      </c>
      <c r="V150" s="130" t="s">
        <v>147</v>
      </c>
      <c r="W150" s="115"/>
      <c r="X150" s="490">
        <v>40701</v>
      </c>
      <c r="Y150" s="134" t="s">
        <v>303</v>
      </c>
      <c r="Z150" s="116"/>
      <c r="AA150" s="299"/>
      <c r="AB150" s="118"/>
      <c r="AC150" s="289"/>
      <c r="AD150" s="289"/>
      <c r="AE150" s="290"/>
      <c r="AF150" s="31">
        <v>1008</v>
      </c>
      <c r="AG150" s="119"/>
      <c r="AH150" s="119"/>
      <c r="AI150" s="119"/>
      <c r="AJ150" s="119"/>
      <c r="AK150" s="119">
        <v>11007655</v>
      </c>
      <c r="AL150" s="119" t="s">
        <v>201</v>
      </c>
      <c r="AM150" s="323" t="s">
        <v>19</v>
      </c>
      <c r="AN150" s="120">
        <v>4499.9999999999945</v>
      </c>
      <c r="AO150" s="121"/>
      <c r="AP150" s="122" t="s">
        <v>183</v>
      </c>
      <c r="AQ150" s="292" t="s">
        <v>102</v>
      </c>
      <c r="AR150" s="293">
        <v>23</v>
      </c>
      <c r="AS150" s="123" t="s">
        <v>332</v>
      </c>
      <c r="AT150" s="294" t="s">
        <v>132</v>
      </c>
      <c r="AU150" s="131">
        <v>9</v>
      </c>
      <c r="AV150" s="131">
        <v>756</v>
      </c>
      <c r="AW150" s="131" t="s">
        <v>183</v>
      </c>
      <c r="AX150" s="183"/>
      <c r="AY150" s="131">
        <v>12</v>
      </c>
      <c r="AZ150" s="131">
        <v>750</v>
      </c>
      <c r="BA150" s="131">
        <v>1008</v>
      </c>
      <c r="BB150" s="371">
        <f>IFERROR(HLOOKUP(IF(IF(VLOOKUP(H150,'Prog Actual'!H:AP,35,0)="DIREC",0,IF(VLOOKUP(H150,'Prog Actual'!H:AP,35,0)="EMBOT",1,IF(VLOOKUP(H150,'Prog Actual'!H:AP,35,0)="ETIQ",2,3)))&lt;1,VLOOKUP(H150,'Prog Actual'!H:AZ,45,0),IF(VLOOKUP(H150,'Prog Actual'!H:AP,35,0)="DIREC",0,IF(VLOOKUP(H150,'Prog Actual'!H:AP,35,0)="EMBOT",1,IF(VLOOKUP(H150,'Prog Actual'!H:AP,35,0)="ETIQ",2,3)))),Base!$D$26:$L$44,VLOOKUP(CONCATENATE(AM150,IF(VLOOKUP(H150,'Prog Actual'!H:K,4,0)&lt;2999,1,IF(VLOOKUP(H150,'Prog Actual'!H:K,4,0)&lt;4999,2,3))),Base!$B$27:$C$44,2,0),0),"")</f>
        <v>2000</v>
      </c>
      <c r="BC150" s="300">
        <v>84</v>
      </c>
      <c r="BD150" s="124" t="s">
        <v>108</v>
      </c>
      <c r="BE150" s="131">
        <v>84</v>
      </c>
      <c r="BF150" s="183"/>
      <c r="BG150" s="131" t="s">
        <v>1624</v>
      </c>
      <c r="BH150" s="210"/>
      <c r="BI150" s="211"/>
      <c r="BJ150" s="212"/>
    </row>
    <row r="151" spans="1:62" s="195" customFormat="1" ht="17.100000000000001" customHeight="1">
      <c r="A151" s="43">
        <v>1</v>
      </c>
      <c r="B151" s="43">
        <v>2</v>
      </c>
      <c r="C151" s="303"/>
      <c r="D151" s="79">
        <v>2103</v>
      </c>
      <c r="E151" s="348">
        <v>0</v>
      </c>
      <c r="F151" s="494">
        <v>29</v>
      </c>
      <c r="G151" s="127" t="s">
        <v>182</v>
      </c>
      <c r="H151" s="139">
        <v>1275376</v>
      </c>
      <c r="I151" s="79">
        <v>10050886</v>
      </c>
      <c r="J151" s="104" t="s">
        <v>455</v>
      </c>
      <c r="K151" s="127">
        <v>210</v>
      </c>
      <c r="L151" s="127" t="s">
        <v>104</v>
      </c>
      <c r="M151" s="304">
        <v>0.23</v>
      </c>
      <c r="N151" s="515">
        <f t="shared" si="4"/>
        <v>1.26</v>
      </c>
      <c r="O151" s="495">
        <v>0</v>
      </c>
      <c r="P151" s="274">
        <f t="shared" si="5"/>
        <v>1.49</v>
      </c>
      <c r="Q151" s="288">
        <v>0</v>
      </c>
      <c r="R151" s="112">
        <v>40703</v>
      </c>
      <c r="S151" s="113">
        <v>-6.06</v>
      </c>
      <c r="T151" s="112">
        <v>40703.285416666666</v>
      </c>
      <c r="U151" s="113">
        <v>-6.85</v>
      </c>
      <c r="V151" s="130" t="s">
        <v>147</v>
      </c>
      <c r="W151" s="309" t="s">
        <v>109</v>
      </c>
      <c r="X151" s="490">
        <v>40703</v>
      </c>
      <c r="Y151" s="132" t="s">
        <v>303</v>
      </c>
      <c r="Z151" s="116"/>
      <c r="AA151" s="299"/>
      <c r="AB151" s="118"/>
      <c r="AC151" s="289"/>
      <c r="AD151" s="289"/>
      <c r="AE151" s="290"/>
      <c r="AF151" s="31">
        <v>2520</v>
      </c>
      <c r="AG151" s="119"/>
      <c r="AH151" s="119"/>
      <c r="AI151" s="119"/>
      <c r="AJ151" s="119"/>
      <c r="AK151" s="119">
        <v>11007655</v>
      </c>
      <c r="AL151" s="119" t="s">
        <v>201</v>
      </c>
      <c r="AM151" s="323" t="s">
        <v>19</v>
      </c>
      <c r="AN151" s="120">
        <v>4499.9999999999945</v>
      </c>
      <c r="AO151" s="121"/>
      <c r="AP151" s="122" t="s">
        <v>183</v>
      </c>
      <c r="AQ151" s="292">
        <v>2103</v>
      </c>
      <c r="AR151" s="293">
        <v>23</v>
      </c>
      <c r="AS151" s="123" t="s">
        <v>354</v>
      </c>
      <c r="AT151" s="294" t="s">
        <v>132</v>
      </c>
      <c r="AU151" s="131">
        <v>9</v>
      </c>
      <c r="AV151" s="131">
        <v>1890</v>
      </c>
      <c r="AW151" s="131" t="s">
        <v>183</v>
      </c>
      <c r="AX151" s="183">
        <v>1</v>
      </c>
      <c r="AY151" s="131">
        <v>12</v>
      </c>
      <c r="AZ151" s="131">
        <v>750</v>
      </c>
      <c r="BA151" s="131">
        <v>2520</v>
      </c>
      <c r="BB151" s="371">
        <f>IFERROR(HLOOKUP(IF(IF(VLOOKUP(H151,'Prog Actual'!H:AP,35,0)="DIREC",0,IF(VLOOKUP(H151,'Prog Actual'!H:AP,35,0)="EMBOT",1,IF(VLOOKUP(H151,'Prog Actual'!H:AP,35,0)="ETIQ",2,3)))&lt;1,VLOOKUP(H151,'Prog Actual'!H:AZ,45,0),IF(VLOOKUP(H151,'Prog Actual'!H:AP,35,0)="DIREC",0,IF(VLOOKUP(H151,'Prog Actual'!H:AP,35,0)="EMBOT",1,IF(VLOOKUP(H151,'Prog Actual'!H:AP,35,0)="ETIQ",2,3)))),Base!$D$26:$L$44,VLOOKUP(CONCATENATE(AM151,IF(VLOOKUP(H151,'Prog Actual'!H:K,4,0)&lt;2999,1,IF(VLOOKUP(H151,'Prog Actual'!H:K,4,0)&lt;4999,2,3))),Base!$B$27:$C$44,2,0),0),"")</f>
        <v>2000</v>
      </c>
      <c r="BC151" s="300">
        <v>210</v>
      </c>
      <c r="BD151" s="124" t="s">
        <v>108</v>
      </c>
      <c r="BE151" s="131">
        <v>210</v>
      </c>
      <c r="BF151" s="183" t="s">
        <v>761</v>
      </c>
      <c r="BG151" s="131" t="s">
        <v>1624</v>
      </c>
      <c r="BH151" s="210"/>
      <c r="BI151" s="211"/>
      <c r="BJ151" s="212"/>
    </row>
    <row r="152" spans="1:62" s="195" customFormat="1" ht="17.100000000000001" customHeight="1">
      <c r="A152" s="43">
        <v>1</v>
      </c>
      <c r="B152" s="43">
        <v>2</v>
      </c>
      <c r="C152" s="79"/>
      <c r="D152" s="79">
        <v>2103</v>
      </c>
      <c r="E152" s="348">
        <v>0</v>
      </c>
      <c r="F152" s="33">
        <v>29</v>
      </c>
      <c r="G152" s="334" t="s">
        <v>182</v>
      </c>
      <c r="H152" s="144">
        <v>1273994</v>
      </c>
      <c r="I152" s="335">
        <v>10050920</v>
      </c>
      <c r="J152" s="143" t="s">
        <v>200</v>
      </c>
      <c r="K152" s="334">
        <v>490</v>
      </c>
      <c r="L152" s="334" t="s">
        <v>104</v>
      </c>
      <c r="M152" s="296">
        <v>0.23</v>
      </c>
      <c r="N152" s="515">
        <f t="shared" si="4"/>
        <v>2.94</v>
      </c>
      <c r="O152" s="298">
        <v>0</v>
      </c>
      <c r="P152" s="274">
        <f t="shared" si="5"/>
        <v>3.17</v>
      </c>
      <c r="Q152" s="288">
        <v>-6</v>
      </c>
      <c r="R152" s="112">
        <v>40703</v>
      </c>
      <c r="S152" s="113">
        <v>-6.85</v>
      </c>
      <c r="T152" s="112">
        <v>40703.339541666668</v>
      </c>
      <c r="U152" s="113">
        <v>-8.15</v>
      </c>
      <c r="V152" s="130" t="s">
        <v>147</v>
      </c>
      <c r="W152" s="115"/>
      <c r="X152" s="490">
        <v>40697</v>
      </c>
      <c r="Y152" s="141" t="s">
        <v>209</v>
      </c>
      <c r="Z152" s="116"/>
      <c r="AA152" s="299"/>
      <c r="AB152" s="118"/>
      <c r="AC152" s="289"/>
      <c r="AD152" s="289"/>
      <c r="AE152" s="290"/>
      <c r="AF152" s="31">
        <v>5880</v>
      </c>
      <c r="AG152" s="119"/>
      <c r="AH152" s="119"/>
      <c r="AI152" s="119"/>
      <c r="AJ152" s="119"/>
      <c r="AK152" s="119">
        <v>11007655</v>
      </c>
      <c r="AL152" s="119" t="s">
        <v>201</v>
      </c>
      <c r="AM152" s="323" t="s">
        <v>19</v>
      </c>
      <c r="AN152" s="120">
        <v>5500.4677268475216</v>
      </c>
      <c r="AO152" s="121"/>
      <c r="AP152" s="122" t="s">
        <v>183</v>
      </c>
      <c r="AQ152" s="292" t="s">
        <v>102</v>
      </c>
      <c r="AR152" s="293">
        <v>23</v>
      </c>
      <c r="AS152" s="123" t="s">
        <v>351</v>
      </c>
      <c r="AT152" s="294" t="s">
        <v>132</v>
      </c>
      <c r="AU152" s="131">
        <v>9</v>
      </c>
      <c r="AV152" s="131">
        <v>4410</v>
      </c>
      <c r="AW152" s="131" t="s">
        <v>183</v>
      </c>
      <c r="AX152" s="183"/>
      <c r="AY152" s="131">
        <v>12</v>
      </c>
      <c r="AZ152" s="131">
        <v>750</v>
      </c>
      <c r="BA152" s="131">
        <v>5880</v>
      </c>
      <c r="BB152" s="371">
        <f>IFERROR(HLOOKUP(IF(IF(VLOOKUP(H152,'Prog Actual'!H:AP,35,0)="DIREC",0,IF(VLOOKUP(H152,'Prog Actual'!H:AP,35,0)="EMBOT",1,IF(VLOOKUP(H152,'Prog Actual'!H:AP,35,0)="ETIQ",2,3)))&lt;1,VLOOKUP(H152,'Prog Actual'!H:AZ,45,0),IF(VLOOKUP(H152,'Prog Actual'!H:AP,35,0)="DIREC",0,IF(VLOOKUP(H152,'Prog Actual'!H:AP,35,0)="EMBOT",1,IF(VLOOKUP(H152,'Prog Actual'!H:AP,35,0)="ETIQ",2,3)))),Base!$D$26:$L$44,VLOOKUP(CONCATENATE(AM152,IF(VLOOKUP(H152,'Prog Actual'!H:K,4,0)&lt;2999,1,IF(VLOOKUP(H152,'Prog Actual'!H:K,4,0)&lt;4999,2,3))),Base!$B$27:$C$44,2,0),0),"")</f>
        <v>2000</v>
      </c>
      <c r="BC152" s="300">
        <v>490</v>
      </c>
      <c r="BD152" s="124" t="s">
        <v>108</v>
      </c>
      <c r="BE152" s="131">
        <v>490</v>
      </c>
      <c r="BF152" s="183"/>
      <c r="BG152" s="131" t="s">
        <v>1624</v>
      </c>
      <c r="BH152" s="210"/>
      <c r="BI152" s="211"/>
      <c r="BJ152" s="212"/>
    </row>
    <row r="153" spans="1:62" s="195" customFormat="1" ht="17.100000000000001" customHeight="1">
      <c r="A153" s="43">
        <v>1</v>
      </c>
      <c r="B153" s="43">
        <v>1</v>
      </c>
      <c r="C153" s="79"/>
      <c r="D153" s="79">
        <v>2103</v>
      </c>
      <c r="E153" s="348">
        <v>0</v>
      </c>
      <c r="F153" s="33">
        <v>29</v>
      </c>
      <c r="G153" s="127" t="s">
        <v>225</v>
      </c>
      <c r="H153" s="139">
        <v>1274778</v>
      </c>
      <c r="I153" s="79">
        <v>10050887</v>
      </c>
      <c r="J153" s="104" t="s">
        <v>296</v>
      </c>
      <c r="K153" s="127">
        <v>42</v>
      </c>
      <c r="L153" s="127" t="s">
        <v>104</v>
      </c>
      <c r="M153" s="296">
        <v>0.23</v>
      </c>
      <c r="N153" s="515">
        <f t="shared" si="4"/>
        <v>0.252</v>
      </c>
      <c r="O153" s="298">
        <v>0</v>
      </c>
      <c r="P153" s="274">
        <f t="shared" si="5"/>
        <v>0.48199999999999998</v>
      </c>
      <c r="Q153" s="288">
        <v>0</v>
      </c>
      <c r="R153" s="112">
        <v>40703</v>
      </c>
      <c r="S153" s="113">
        <v>-8.15</v>
      </c>
      <c r="T153" s="112">
        <v>40703.353833333334</v>
      </c>
      <c r="U153" s="113">
        <v>-8.49</v>
      </c>
      <c r="V153" s="130" t="s">
        <v>147</v>
      </c>
      <c r="W153" s="309"/>
      <c r="X153" s="490">
        <v>40703</v>
      </c>
      <c r="Y153" s="134" t="s">
        <v>352</v>
      </c>
      <c r="Z153" s="116"/>
      <c r="AA153" s="299"/>
      <c r="AB153" s="118"/>
      <c r="AC153" s="289"/>
      <c r="AD153" s="289"/>
      <c r="AE153" s="290"/>
      <c r="AF153" s="31">
        <v>504</v>
      </c>
      <c r="AG153" s="119"/>
      <c r="AH153" s="119"/>
      <c r="AI153" s="119"/>
      <c r="AJ153" s="119"/>
      <c r="AK153" s="119">
        <v>11007655</v>
      </c>
      <c r="AL153" s="119" t="s">
        <v>201</v>
      </c>
      <c r="AM153" s="323" t="s">
        <v>19</v>
      </c>
      <c r="AN153" s="120">
        <v>4499.9999999999945</v>
      </c>
      <c r="AO153" s="121"/>
      <c r="AP153" s="122" t="s">
        <v>183</v>
      </c>
      <c r="AQ153" s="292" t="s">
        <v>102</v>
      </c>
      <c r="AR153" s="293">
        <v>23</v>
      </c>
      <c r="AS153" s="123" t="s">
        <v>351</v>
      </c>
      <c r="AT153" s="294" t="s">
        <v>132</v>
      </c>
      <c r="AU153" s="131">
        <v>9</v>
      </c>
      <c r="AV153" s="131">
        <v>378</v>
      </c>
      <c r="AW153" s="131" t="s">
        <v>183</v>
      </c>
      <c r="AX153" s="183"/>
      <c r="AY153" s="131">
        <v>12</v>
      </c>
      <c r="AZ153" s="131">
        <v>750</v>
      </c>
      <c r="BA153" s="131">
        <v>504</v>
      </c>
      <c r="BB153" s="371">
        <f>IFERROR(HLOOKUP(IF(IF(VLOOKUP(H153,'Prog Actual'!H:AP,35,0)="DIREC",0,IF(VLOOKUP(H153,'Prog Actual'!H:AP,35,0)="EMBOT",1,IF(VLOOKUP(H153,'Prog Actual'!H:AP,35,0)="ETIQ",2,3)))&lt;1,VLOOKUP(H153,'Prog Actual'!H:AZ,45,0),IF(VLOOKUP(H153,'Prog Actual'!H:AP,35,0)="DIREC",0,IF(VLOOKUP(H153,'Prog Actual'!H:AP,35,0)="EMBOT",1,IF(VLOOKUP(H153,'Prog Actual'!H:AP,35,0)="ETIQ",2,3)))),Base!$D$26:$L$44,VLOOKUP(CONCATENATE(AM153,IF(VLOOKUP(H153,'Prog Actual'!H:K,4,0)&lt;2999,1,IF(VLOOKUP(H153,'Prog Actual'!H:K,4,0)&lt;4999,2,3))),Base!$B$27:$C$44,2,0),0),"")</f>
        <v>2000</v>
      </c>
      <c r="BC153" s="300">
        <v>42</v>
      </c>
      <c r="BD153" s="124" t="s">
        <v>108</v>
      </c>
      <c r="BE153" s="131">
        <v>42</v>
      </c>
      <c r="BF153" s="183"/>
      <c r="BG153" s="131" t="s">
        <v>1624</v>
      </c>
      <c r="BH153" s="210"/>
      <c r="BI153" s="211"/>
      <c r="BJ153" s="212"/>
    </row>
    <row r="154" spans="1:62" s="195" customFormat="1" ht="15">
      <c r="A154" s="302">
        <v>1</v>
      </c>
      <c r="B154" s="302">
        <v>1</v>
      </c>
      <c r="C154" s="79"/>
      <c r="D154" s="303">
        <v>2103</v>
      </c>
      <c r="E154" s="348">
        <v>0</v>
      </c>
      <c r="F154" s="33">
        <v>29</v>
      </c>
      <c r="G154" s="496" t="s">
        <v>182</v>
      </c>
      <c r="H154" s="326">
        <v>1274027</v>
      </c>
      <c r="I154" s="497">
        <v>10050879</v>
      </c>
      <c r="J154" s="324" t="s">
        <v>457</v>
      </c>
      <c r="K154" s="496">
        <v>280</v>
      </c>
      <c r="L154" s="496" t="s">
        <v>104</v>
      </c>
      <c r="M154" s="296">
        <v>0.23</v>
      </c>
      <c r="N154" s="515">
        <f t="shared" si="4"/>
        <v>0.84</v>
      </c>
      <c r="O154" s="298">
        <v>0</v>
      </c>
      <c r="P154" s="274">
        <f t="shared" si="5"/>
        <v>1.07</v>
      </c>
      <c r="Q154" s="288">
        <v>1</v>
      </c>
      <c r="R154" s="112">
        <v>40703</v>
      </c>
      <c r="S154" s="113">
        <v>-8.49</v>
      </c>
      <c r="T154" s="112">
        <v>40703.37604166667</v>
      </c>
      <c r="U154" s="113">
        <v>-9.0299999999999994</v>
      </c>
      <c r="V154" s="307" t="s">
        <v>105</v>
      </c>
      <c r="W154" s="308"/>
      <c r="X154" s="490">
        <v>40704</v>
      </c>
      <c r="Y154" s="141" t="s">
        <v>209</v>
      </c>
      <c r="Z154" s="116"/>
      <c r="AA154" s="299"/>
      <c r="AB154" s="118"/>
      <c r="AC154" s="289"/>
      <c r="AD154" s="289"/>
      <c r="AE154" s="290"/>
      <c r="AF154" s="31">
        <v>1680</v>
      </c>
      <c r="AG154" s="119"/>
      <c r="AH154" s="119"/>
      <c r="AI154" s="119"/>
      <c r="AJ154" s="119"/>
      <c r="AK154" s="119">
        <v>11007655</v>
      </c>
      <c r="AL154" s="119" t="s">
        <v>201</v>
      </c>
      <c r="AM154" s="323" t="s">
        <v>19</v>
      </c>
      <c r="AN154" s="120">
        <v>5508.1967213114758</v>
      </c>
      <c r="AO154" s="121"/>
      <c r="AP154" s="122" t="s">
        <v>183</v>
      </c>
      <c r="AQ154" s="292" t="s">
        <v>102</v>
      </c>
      <c r="AR154" s="293">
        <v>23</v>
      </c>
      <c r="AS154" s="123" t="s">
        <v>351</v>
      </c>
      <c r="AT154" s="294" t="s">
        <v>126</v>
      </c>
      <c r="AU154" s="131">
        <v>4.5</v>
      </c>
      <c r="AV154" s="131">
        <v>1260</v>
      </c>
      <c r="AW154" s="131" t="s">
        <v>183</v>
      </c>
      <c r="AX154" s="183"/>
      <c r="AY154" s="131">
        <v>6</v>
      </c>
      <c r="AZ154" s="131">
        <v>750</v>
      </c>
      <c r="BA154" s="131">
        <v>1680</v>
      </c>
      <c r="BB154" s="371">
        <f>IFERROR(HLOOKUP(IF(IF(VLOOKUP(H154,'Prog Actual'!H:AP,35,0)="DIREC",0,IF(VLOOKUP(H154,'Prog Actual'!H:AP,35,0)="EMBOT",1,IF(VLOOKUP(H154,'Prog Actual'!H:AP,35,0)="ETIQ",2,3)))&lt;1,VLOOKUP(H154,'Prog Actual'!H:AZ,45,0),IF(VLOOKUP(H154,'Prog Actual'!H:AP,35,0)="DIREC",0,IF(VLOOKUP(H154,'Prog Actual'!H:AP,35,0)="EMBOT",1,IF(VLOOKUP(H154,'Prog Actual'!H:AP,35,0)="ETIQ",2,3)))),Base!$D$26:$L$44,VLOOKUP(CONCATENATE(AM154,IF(VLOOKUP(H154,'Prog Actual'!H:K,4,0)&lt;2999,1,IF(VLOOKUP(H154,'Prog Actual'!H:K,4,0)&lt;4999,2,3))),Base!$B$27:$C$44,2,0),0),"")</f>
        <v>2000</v>
      </c>
      <c r="BC154" s="300">
        <v>140</v>
      </c>
      <c r="BD154" s="124" t="s">
        <v>108</v>
      </c>
      <c r="BE154" s="131">
        <v>280</v>
      </c>
      <c r="BF154" s="183"/>
      <c r="BG154" s="131" t="s">
        <v>1624</v>
      </c>
      <c r="BH154" s="210"/>
      <c r="BI154" s="211"/>
      <c r="BJ154" s="212"/>
    </row>
    <row r="155" spans="1:62" s="195" customFormat="1" ht="15">
      <c r="A155" s="43">
        <v>1</v>
      </c>
      <c r="B155" s="43">
        <v>1</v>
      </c>
      <c r="C155" s="79"/>
      <c r="D155" s="79">
        <v>2103</v>
      </c>
      <c r="E155" s="348">
        <v>0</v>
      </c>
      <c r="F155" s="33">
        <v>29</v>
      </c>
      <c r="G155" s="334" t="s">
        <v>182</v>
      </c>
      <c r="H155" s="144">
        <v>1274155</v>
      </c>
      <c r="I155" s="335">
        <v>10052921</v>
      </c>
      <c r="J155" s="143" t="s">
        <v>456</v>
      </c>
      <c r="K155" s="334">
        <v>70</v>
      </c>
      <c r="L155" s="334" t="s">
        <v>104</v>
      </c>
      <c r="M155" s="296">
        <v>0.23</v>
      </c>
      <c r="N155" s="515">
        <f t="shared" si="4"/>
        <v>0.42</v>
      </c>
      <c r="O155" s="298">
        <v>0</v>
      </c>
      <c r="P155" s="274">
        <f t="shared" si="5"/>
        <v>0.65</v>
      </c>
      <c r="Q155" s="288">
        <v>1</v>
      </c>
      <c r="R155" s="112">
        <v>40703</v>
      </c>
      <c r="S155" s="113">
        <v>-9.0299999999999994</v>
      </c>
      <c r="T155" s="112">
        <v>40703.392208333331</v>
      </c>
      <c r="U155" s="113">
        <v>-9.41</v>
      </c>
      <c r="V155" s="130" t="s">
        <v>147</v>
      </c>
      <c r="W155" s="115"/>
      <c r="X155" s="490">
        <v>40704</v>
      </c>
      <c r="Y155" s="141" t="s">
        <v>209</v>
      </c>
      <c r="Z155" s="116"/>
      <c r="AA155" s="299"/>
      <c r="AB155" s="118"/>
      <c r="AC155" s="289"/>
      <c r="AD155" s="289"/>
      <c r="AE155" s="290"/>
      <c r="AF155" s="31">
        <v>840</v>
      </c>
      <c r="AG155" s="119"/>
      <c r="AH155" s="119"/>
      <c r="AI155" s="119"/>
      <c r="AJ155" s="119"/>
      <c r="AK155" s="119">
        <v>11007655</v>
      </c>
      <c r="AL155" s="119" t="s">
        <v>201</v>
      </c>
      <c r="AM155" s="323" t="s">
        <v>19</v>
      </c>
      <c r="AN155" s="120">
        <v>5490.1960784313724</v>
      </c>
      <c r="AO155" s="121"/>
      <c r="AP155" s="122" t="s">
        <v>183</v>
      </c>
      <c r="AQ155" s="292">
        <v>2103</v>
      </c>
      <c r="AR155" s="293">
        <v>23</v>
      </c>
      <c r="AS155" s="123" t="s">
        <v>351</v>
      </c>
      <c r="AT155" s="294" t="s">
        <v>126</v>
      </c>
      <c r="AU155" s="131">
        <v>9</v>
      </c>
      <c r="AV155" s="131">
        <v>630</v>
      </c>
      <c r="AW155" s="131" t="s">
        <v>183</v>
      </c>
      <c r="AX155" s="183"/>
      <c r="AY155" s="131">
        <v>12</v>
      </c>
      <c r="AZ155" s="131">
        <v>750</v>
      </c>
      <c r="BA155" s="131">
        <v>840</v>
      </c>
      <c r="BB155" s="371">
        <f>IFERROR(HLOOKUP(IF(IF(VLOOKUP(H155,'Prog Actual'!H:AP,35,0)="DIREC",0,IF(VLOOKUP(H155,'Prog Actual'!H:AP,35,0)="EMBOT",1,IF(VLOOKUP(H155,'Prog Actual'!H:AP,35,0)="ETIQ",2,3)))&lt;1,VLOOKUP(H155,'Prog Actual'!H:AZ,45,0),IF(VLOOKUP(H155,'Prog Actual'!H:AP,35,0)="DIREC",0,IF(VLOOKUP(H155,'Prog Actual'!H:AP,35,0)="EMBOT",1,IF(VLOOKUP(H155,'Prog Actual'!H:AP,35,0)="ETIQ",2,3)))),Base!$D$26:$L$44,VLOOKUP(CONCATENATE(AM155,IF(VLOOKUP(H155,'Prog Actual'!H:K,4,0)&lt;2999,1,IF(VLOOKUP(H155,'Prog Actual'!H:K,4,0)&lt;4999,2,3))),Base!$B$27:$C$44,2,0),0),"")</f>
        <v>2000</v>
      </c>
      <c r="BC155" s="300">
        <v>70</v>
      </c>
      <c r="BD155" s="124" t="s">
        <v>108</v>
      </c>
      <c r="BE155" s="131">
        <v>70</v>
      </c>
      <c r="BF155" s="183"/>
      <c r="BG155" s="131" t="s">
        <v>1624</v>
      </c>
      <c r="BH155" s="210"/>
      <c r="BI155" s="211"/>
      <c r="BJ155" s="212"/>
    </row>
    <row r="156" spans="1:62" s="195" customFormat="1" ht="15">
      <c r="A156" s="302">
        <v>1</v>
      </c>
      <c r="B156" s="302">
        <v>1</v>
      </c>
      <c r="C156" s="79"/>
      <c r="D156" s="303">
        <v>2103</v>
      </c>
      <c r="E156" s="348">
        <v>0</v>
      </c>
      <c r="F156" s="33">
        <v>29</v>
      </c>
      <c r="G156" s="496" t="s">
        <v>182</v>
      </c>
      <c r="H156" s="326">
        <v>1273920</v>
      </c>
      <c r="I156" s="497">
        <v>10050885</v>
      </c>
      <c r="J156" s="324" t="s">
        <v>1638</v>
      </c>
      <c r="K156" s="496">
        <v>700</v>
      </c>
      <c r="L156" s="496" t="s">
        <v>104</v>
      </c>
      <c r="M156" s="296">
        <v>0.23</v>
      </c>
      <c r="N156" s="515">
        <f t="shared" si="4"/>
        <v>4.2</v>
      </c>
      <c r="O156" s="298">
        <v>0</v>
      </c>
      <c r="P156" s="274">
        <f t="shared" si="5"/>
        <v>4.4300000000000006</v>
      </c>
      <c r="Q156" s="288">
        <v>8</v>
      </c>
      <c r="R156" s="112">
        <v>40703</v>
      </c>
      <c r="S156" s="113">
        <v>-9.41</v>
      </c>
      <c r="T156" s="112">
        <v>40703.392083333332</v>
      </c>
      <c r="U156" s="113">
        <v>-9.41</v>
      </c>
      <c r="V156" s="307" t="s">
        <v>105</v>
      </c>
      <c r="W156" s="115" t="s">
        <v>109</v>
      </c>
      <c r="X156" s="490">
        <v>40711</v>
      </c>
      <c r="Y156" s="141" t="s">
        <v>209</v>
      </c>
      <c r="Z156" s="116"/>
      <c r="AA156" s="299"/>
      <c r="AB156" s="118"/>
      <c r="AC156" s="289"/>
      <c r="AD156" s="289"/>
      <c r="AE156" s="290"/>
      <c r="AF156" s="31">
        <v>8400</v>
      </c>
      <c r="AG156" s="119"/>
      <c r="AH156" s="119"/>
      <c r="AI156" s="119"/>
      <c r="AJ156" s="119"/>
      <c r="AK156" s="119">
        <v>11007655</v>
      </c>
      <c r="AL156" s="119" t="s">
        <v>201</v>
      </c>
      <c r="AM156" s="323" t="s">
        <v>19</v>
      </c>
      <c r="AN156" s="120">
        <v>5500.9823182711198</v>
      </c>
      <c r="AO156" s="121"/>
      <c r="AP156" s="122" t="s">
        <v>183</v>
      </c>
      <c r="AQ156" s="292">
        <v>2103</v>
      </c>
      <c r="AR156" s="293">
        <v>23</v>
      </c>
      <c r="AS156" s="123" t="s">
        <v>351</v>
      </c>
      <c r="AT156" s="294" t="s">
        <v>107</v>
      </c>
      <c r="AU156" s="131">
        <v>9</v>
      </c>
      <c r="AV156" s="131">
        <v>6300</v>
      </c>
      <c r="AW156" s="131" t="s">
        <v>183</v>
      </c>
      <c r="AX156" s="183">
        <v>1</v>
      </c>
      <c r="AY156" s="131">
        <v>12</v>
      </c>
      <c r="AZ156" s="131">
        <v>750</v>
      </c>
      <c r="BA156" s="131">
        <v>8400</v>
      </c>
      <c r="BB156" s="371">
        <f>IFERROR(HLOOKUP(IF(IF(VLOOKUP(H156,'Prog Actual'!H:AP,35,0)="DIREC",0,IF(VLOOKUP(H156,'Prog Actual'!H:AP,35,0)="EMBOT",1,IF(VLOOKUP(H156,'Prog Actual'!H:AP,35,0)="ETIQ",2,3)))&lt;1,VLOOKUP(H156,'Prog Actual'!H:AZ,45,0),IF(VLOOKUP(H156,'Prog Actual'!H:AP,35,0)="DIREC",0,IF(VLOOKUP(H156,'Prog Actual'!H:AP,35,0)="EMBOT",1,IF(VLOOKUP(H156,'Prog Actual'!H:AP,35,0)="ETIQ",2,3)))),Base!$D$26:$L$44,VLOOKUP(CONCATENATE(AM156,IF(VLOOKUP(H156,'Prog Actual'!H:K,4,0)&lt;2999,1,IF(VLOOKUP(H156,'Prog Actual'!H:K,4,0)&lt;4999,2,3))),Base!$B$27:$C$44,2,0),0),"")</f>
        <v>2000</v>
      </c>
      <c r="BC156" s="300">
        <v>700</v>
      </c>
      <c r="BD156" s="124" t="s">
        <v>108</v>
      </c>
      <c r="BE156" s="131">
        <v>700</v>
      </c>
      <c r="BF156" s="183" t="s">
        <v>1639</v>
      </c>
      <c r="BG156" s="131" t="s">
        <v>1625</v>
      </c>
      <c r="BH156" s="210"/>
      <c r="BI156" s="211"/>
      <c r="BJ156" s="212"/>
    </row>
    <row r="157" spans="1:62" s="195" customFormat="1" ht="17.100000000000001" customHeight="1">
      <c r="A157" s="43">
        <v>1</v>
      </c>
      <c r="B157" s="43">
        <v>1</v>
      </c>
      <c r="C157" s="79"/>
      <c r="D157" s="79">
        <v>2103</v>
      </c>
      <c r="E157" s="348">
        <v>0</v>
      </c>
      <c r="F157" s="33">
        <v>29</v>
      </c>
      <c r="G157" s="127" t="s">
        <v>182</v>
      </c>
      <c r="H157" s="139">
        <v>1273164</v>
      </c>
      <c r="I157" s="79">
        <v>10050902</v>
      </c>
      <c r="J157" s="104" t="s">
        <v>1005</v>
      </c>
      <c r="K157" s="127">
        <v>56</v>
      </c>
      <c r="L157" s="127" t="s">
        <v>104</v>
      </c>
      <c r="M157" s="296">
        <v>0.23</v>
      </c>
      <c r="N157" s="515">
        <f t="shared" si="4"/>
        <v>0.33600000000000002</v>
      </c>
      <c r="O157" s="298">
        <v>0</v>
      </c>
      <c r="P157" s="274">
        <f t="shared" si="5"/>
        <v>0.56600000000000006</v>
      </c>
      <c r="Q157" s="288">
        <v>-1</v>
      </c>
      <c r="R157" s="112">
        <v>40703</v>
      </c>
      <c r="S157" s="113">
        <v>-9.41</v>
      </c>
      <c r="T157" s="112">
        <v>40703.407888888891</v>
      </c>
      <c r="U157" s="113">
        <v>-9.7899999999999991</v>
      </c>
      <c r="V157" s="130" t="s">
        <v>147</v>
      </c>
      <c r="W157" s="309" t="s">
        <v>109</v>
      </c>
      <c r="X157" s="490">
        <v>40702</v>
      </c>
      <c r="Y157" s="132" t="s">
        <v>303</v>
      </c>
      <c r="Z157" s="116"/>
      <c r="AA157" s="299"/>
      <c r="AB157" s="118"/>
      <c r="AC157" s="289"/>
      <c r="AD157" s="289"/>
      <c r="AE157" s="290"/>
      <c r="AF157" s="31">
        <v>672</v>
      </c>
      <c r="AG157" s="119"/>
      <c r="AH157" s="119"/>
      <c r="AI157" s="119"/>
      <c r="AJ157" s="119"/>
      <c r="AK157" s="119">
        <v>11007655</v>
      </c>
      <c r="AL157" s="119" t="s">
        <v>201</v>
      </c>
      <c r="AM157" s="323" t="s">
        <v>19</v>
      </c>
      <c r="AN157" s="120">
        <v>4499.9999999999945</v>
      </c>
      <c r="AO157" s="121"/>
      <c r="AP157" s="122" t="s">
        <v>183</v>
      </c>
      <c r="AQ157" s="292">
        <v>2103</v>
      </c>
      <c r="AR157" s="293">
        <v>23</v>
      </c>
      <c r="AS157" s="123" t="s">
        <v>332</v>
      </c>
      <c r="AT157" s="294" t="s">
        <v>132</v>
      </c>
      <c r="AU157" s="131">
        <v>9</v>
      </c>
      <c r="AV157" s="131">
        <v>504</v>
      </c>
      <c r="AW157" s="131" t="s">
        <v>183</v>
      </c>
      <c r="AX157" s="183">
        <v>40696</v>
      </c>
      <c r="AY157" s="131">
        <v>12</v>
      </c>
      <c r="AZ157" s="131">
        <v>750</v>
      </c>
      <c r="BA157" s="131">
        <v>672</v>
      </c>
      <c r="BB157" s="371">
        <f>IFERROR(HLOOKUP(IF(IF(VLOOKUP(H157,'Prog Actual'!H:AP,35,0)="DIREC",0,IF(VLOOKUP(H157,'Prog Actual'!H:AP,35,0)="EMBOT",1,IF(VLOOKUP(H157,'Prog Actual'!H:AP,35,0)="ETIQ",2,3)))&lt;1,VLOOKUP(H157,'Prog Actual'!H:AZ,45,0),IF(VLOOKUP(H157,'Prog Actual'!H:AP,35,0)="DIREC",0,IF(VLOOKUP(H157,'Prog Actual'!H:AP,35,0)="EMBOT",1,IF(VLOOKUP(H157,'Prog Actual'!H:AP,35,0)="ETIQ",2,3)))),Base!$D$26:$L$44,VLOOKUP(CONCATENATE(AM157,IF(VLOOKUP(H157,'Prog Actual'!H:K,4,0)&lt;2999,1,IF(VLOOKUP(H157,'Prog Actual'!H:K,4,0)&lt;4999,2,3))),Base!$B$27:$C$44,2,0),0),"")</f>
        <v>2000</v>
      </c>
      <c r="BC157" s="300">
        <v>56</v>
      </c>
      <c r="BD157" s="124" t="s">
        <v>108</v>
      </c>
      <c r="BE157" s="131">
        <v>56</v>
      </c>
      <c r="BF157" s="183" t="s">
        <v>1006</v>
      </c>
      <c r="BG157" s="131" t="s">
        <v>1624</v>
      </c>
      <c r="BH157" s="210"/>
      <c r="BI157" s="211"/>
      <c r="BJ157" s="212"/>
    </row>
    <row r="158" spans="1:62" s="195" customFormat="1" ht="15">
      <c r="A158" s="43">
        <v>1</v>
      </c>
      <c r="B158" s="43">
        <v>1</v>
      </c>
      <c r="C158" s="79"/>
      <c r="D158" s="79">
        <v>2113</v>
      </c>
      <c r="E158" s="348">
        <v>0</v>
      </c>
      <c r="F158" s="33">
        <v>37</v>
      </c>
      <c r="G158" s="334" t="s">
        <v>182</v>
      </c>
      <c r="H158" s="144">
        <v>1274789</v>
      </c>
      <c r="I158" s="335">
        <v>10050873</v>
      </c>
      <c r="J158" s="143" t="s">
        <v>466</v>
      </c>
      <c r="K158" s="334">
        <v>3080</v>
      </c>
      <c r="L158" s="334" t="s">
        <v>104</v>
      </c>
      <c r="M158" s="296">
        <v>0.23</v>
      </c>
      <c r="N158" s="515">
        <f t="shared" si="4"/>
        <v>7.3920000000000003</v>
      </c>
      <c r="O158" s="298">
        <v>0</v>
      </c>
      <c r="P158" s="274">
        <f t="shared" si="5"/>
        <v>7.6220000000000008</v>
      </c>
      <c r="Q158" s="288">
        <v>2</v>
      </c>
      <c r="R158" s="112">
        <v>40703</v>
      </c>
      <c r="S158" s="113">
        <v>-9.7899999999999991</v>
      </c>
      <c r="T158" s="112">
        <v>40703.58861111111</v>
      </c>
      <c r="U158" s="113">
        <v>-14.13</v>
      </c>
      <c r="V158" s="130" t="s">
        <v>147</v>
      </c>
      <c r="W158" s="115" t="s">
        <v>109</v>
      </c>
      <c r="X158" s="490">
        <v>40705</v>
      </c>
      <c r="Y158" s="141" t="s">
        <v>209</v>
      </c>
      <c r="Z158" s="116"/>
      <c r="AA158" s="299"/>
      <c r="AB158" s="118"/>
      <c r="AC158" s="289"/>
      <c r="AD158" s="289"/>
      <c r="AE158" s="290"/>
      <c r="AF158" s="31">
        <v>18480</v>
      </c>
      <c r="AG158" s="119"/>
      <c r="AH158" s="119"/>
      <c r="AI158" s="119"/>
      <c r="AJ158" s="119"/>
      <c r="AK158" s="119">
        <v>11007654</v>
      </c>
      <c r="AL158" s="119" t="s">
        <v>202</v>
      </c>
      <c r="AM158" s="323" t="s">
        <v>19</v>
      </c>
      <c r="AN158" s="120">
        <v>4500.0000000000109</v>
      </c>
      <c r="AO158" s="121"/>
      <c r="AP158" s="122" t="s">
        <v>183</v>
      </c>
      <c r="AQ158" s="292" t="s">
        <v>102</v>
      </c>
      <c r="AR158" s="293">
        <v>23</v>
      </c>
      <c r="AS158" s="123" t="s">
        <v>351</v>
      </c>
      <c r="AT158" s="294" t="s">
        <v>113</v>
      </c>
      <c r="AU158" s="131">
        <v>4.5</v>
      </c>
      <c r="AV158" s="131">
        <v>13860</v>
      </c>
      <c r="AW158" s="131" t="s">
        <v>183</v>
      </c>
      <c r="AX158" s="183">
        <v>40696</v>
      </c>
      <c r="AY158" s="131">
        <v>6</v>
      </c>
      <c r="AZ158" s="131">
        <v>750</v>
      </c>
      <c r="BA158" s="131">
        <v>18480</v>
      </c>
      <c r="BB158" s="371">
        <f>IFERROR(HLOOKUP(IF(IF(VLOOKUP(H158,'Prog Actual'!H:AP,35,0)="DIREC",0,IF(VLOOKUP(H158,'Prog Actual'!H:AP,35,0)="EMBOT",1,IF(VLOOKUP(H158,'Prog Actual'!H:AP,35,0)="ETIQ",2,3)))&lt;1,VLOOKUP(H158,'Prog Actual'!H:AZ,45,0),IF(VLOOKUP(H158,'Prog Actual'!H:AP,35,0)="DIREC",0,IF(VLOOKUP(H158,'Prog Actual'!H:AP,35,0)="EMBOT",1,IF(VLOOKUP(H158,'Prog Actual'!H:AP,35,0)="ETIQ",2,3)))),Base!$D$26:$L$44,VLOOKUP(CONCATENATE(AM158,IF(VLOOKUP(H158,'Prog Actual'!H:K,4,0)&lt;2999,1,IF(VLOOKUP(H158,'Prog Actual'!H:K,4,0)&lt;4999,2,3))),Base!$B$27:$C$44,2,0),0),"")</f>
        <v>2500</v>
      </c>
      <c r="BC158" s="300">
        <v>1540</v>
      </c>
      <c r="BD158" s="124" t="s">
        <v>108</v>
      </c>
      <c r="BE158" s="131">
        <v>3080</v>
      </c>
      <c r="BF158" s="183" t="s">
        <v>1044</v>
      </c>
      <c r="BG158" s="131" t="s">
        <v>1625</v>
      </c>
      <c r="BH158" s="210"/>
      <c r="BI158" s="211"/>
      <c r="BJ158" s="212"/>
    </row>
    <row r="159" spans="1:62" s="195" customFormat="1" ht="17.100000000000001" customHeight="1">
      <c r="A159" s="302">
        <v>1</v>
      </c>
      <c r="B159" s="302">
        <v>1</v>
      </c>
      <c r="C159" s="79"/>
      <c r="D159" s="303">
        <v>2113</v>
      </c>
      <c r="E159" s="348">
        <v>0</v>
      </c>
      <c r="F159" s="33">
        <v>37</v>
      </c>
      <c r="G159" s="496" t="s">
        <v>182</v>
      </c>
      <c r="H159" s="326">
        <v>1274959</v>
      </c>
      <c r="I159" s="497">
        <v>10050857</v>
      </c>
      <c r="J159" s="324" t="s">
        <v>465</v>
      </c>
      <c r="K159" s="496">
        <v>112</v>
      </c>
      <c r="L159" s="496" t="s">
        <v>104</v>
      </c>
      <c r="M159" s="296">
        <v>0.23</v>
      </c>
      <c r="N159" s="515">
        <f t="shared" si="4"/>
        <v>0.67200000000000004</v>
      </c>
      <c r="O159" s="298">
        <v>0</v>
      </c>
      <c r="P159" s="274">
        <f t="shared" si="5"/>
        <v>0.90200000000000002</v>
      </c>
      <c r="Q159" s="288">
        <v>-1</v>
      </c>
      <c r="R159" s="112">
        <v>40703</v>
      </c>
      <c r="S159" s="113">
        <v>-14.13</v>
      </c>
      <c r="T159" s="112">
        <v>40703.608500000002</v>
      </c>
      <c r="U159" s="113">
        <v>-14.6</v>
      </c>
      <c r="V159" s="307" t="s">
        <v>105</v>
      </c>
      <c r="W159" s="115" t="s">
        <v>109</v>
      </c>
      <c r="X159" s="490">
        <v>40702</v>
      </c>
      <c r="Y159" s="141" t="s">
        <v>209</v>
      </c>
      <c r="Z159" s="116"/>
      <c r="AA159" s="299"/>
      <c r="AB159" s="118"/>
      <c r="AC159" s="289"/>
      <c r="AD159" s="289"/>
      <c r="AE159" s="290"/>
      <c r="AF159" s="31">
        <v>1344</v>
      </c>
      <c r="AG159" s="119"/>
      <c r="AH159" s="119"/>
      <c r="AI159" s="119"/>
      <c r="AJ159" s="119"/>
      <c r="AK159" s="119">
        <v>11007654</v>
      </c>
      <c r="AL159" s="119" t="s">
        <v>202</v>
      </c>
      <c r="AM159" s="323" t="s">
        <v>19</v>
      </c>
      <c r="AN159" s="120">
        <v>5508.1967213114758</v>
      </c>
      <c r="AO159" s="121"/>
      <c r="AP159" s="122" t="s">
        <v>183</v>
      </c>
      <c r="AQ159" s="292" t="s">
        <v>102</v>
      </c>
      <c r="AR159" s="293">
        <v>23</v>
      </c>
      <c r="AS159" s="123" t="s">
        <v>351</v>
      </c>
      <c r="AT159" s="294" t="s">
        <v>132</v>
      </c>
      <c r="AU159" s="131">
        <v>9</v>
      </c>
      <c r="AV159" s="131">
        <v>1008</v>
      </c>
      <c r="AW159" s="131" t="s">
        <v>183</v>
      </c>
      <c r="AX159" s="183">
        <v>40696</v>
      </c>
      <c r="AY159" s="131">
        <v>12</v>
      </c>
      <c r="AZ159" s="131">
        <v>750</v>
      </c>
      <c r="BA159" s="131">
        <v>1344</v>
      </c>
      <c r="BB159" s="371">
        <f>IFERROR(HLOOKUP(IF(IF(VLOOKUP(H159,'Prog Actual'!H:AP,35,0)="DIREC",0,IF(VLOOKUP(H159,'Prog Actual'!H:AP,35,0)="EMBOT",1,IF(VLOOKUP(H159,'Prog Actual'!H:AP,35,0)="ETIQ",2,3)))&lt;1,VLOOKUP(H159,'Prog Actual'!H:AZ,45,0),IF(VLOOKUP(H159,'Prog Actual'!H:AP,35,0)="DIREC",0,IF(VLOOKUP(H159,'Prog Actual'!H:AP,35,0)="EMBOT",1,IF(VLOOKUP(H159,'Prog Actual'!H:AP,35,0)="ETIQ",2,3)))),Base!$D$26:$L$44,VLOOKUP(CONCATENATE(AM159,IF(VLOOKUP(H159,'Prog Actual'!H:K,4,0)&lt;2999,1,IF(VLOOKUP(H159,'Prog Actual'!H:K,4,0)&lt;4999,2,3))),Base!$B$27:$C$44,2,0),0),"")</f>
        <v>2000</v>
      </c>
      <c r="BC159" s="300">
        <v>112</v>
      </c>
      <c r="BD159" s="124" t="s">
        <v>108</v>
      </c>
      <c r="BE159" s="131">
        <v>112</v>
      </c>
      <c r="BF159" s="183" t="s">
        <v>984</v>
      </c>
      <c r="BG159" s="131" t="s">
        <v>1624</v>
      </c>
      <c r="BH159" s="210"/>
      <c r="BI159" s="211"/>
      <c r="BJ159" s="212"/>
    </row>
    <row r="160" spans="1:62" s="195" customFormat="1" ht="17.100000000000001" customHeight="1">
      <c r="A160" s="43">
        <v>1</v>
      </c>
      <c r="B160" s="43">
        <v>2</v>
      </c>
      <c r="C160" s="79"/>
      <c r="D160" s="79">
        <v>2113</v>
      </c>
      <c r="E160" s="348">
        <v>0</v>
      </c>
      <c r="F160" s="33">
        <v>37</v>
      </c>
      <c r="G160" s="127" t="s">
        <v>225</v>
      </c>
      <c r="H160" s="139">
        <v>1273809</v>
      </c>
      <c r="I160" s="79">
        <v>10050865</v>
      </c>
      <c r="J160" s="104" t="s">
        <v>297</v>
      </c>
      <c r="K160" s="127">
        <v>86</v>
      </c>
      <c r="L160" s="127" t="s">
        <v>104</v>
      </c>
      <c r="M160" s="296">
        <v>0.23</v>
      </c>
      <c r="N160" s="515">
        <f t="shared" si="4"/>
        <v>0.51600000000000001</v>
      </c>
      <c r="O160" s="298">
        <v>0</v>
      </c>
      <c r="P160" s="274">
        <f t="shared" si="5"/>
        <v>0.746</v>
      </c>
      <c r="Q160" s="288">
        <v>0</v>
      </c>
      <c r="R160" s="112">
        <v>40703</v>
      </c>
      <c r="S160" s="113">
        <v>-14.6</v>
      </c>
      <c r="T160" s="112">
        <v>40703.627472222222</v>
      </c>
      <c r="U160" s="113">
        <v>-15.06</v>
      </c>
      <c r="V160" s="130" t="s">
        <v>147</v>
      </c>
      <c r="W160" s="329" t="s">
        <v>1045</v>
      </c>
      <c r="X160" s="490">
        <v>40703</v>
      </c>
      <c r="Y160" s="134" t="s">
        <v>352</v>
      </c>
      <c r="Z160" s="116"/>
      <c r="AA160" s="299"/>
      <c r="AB160" s="118"/>
      <c r="AC160" s="289"/>
      <c r="AD160" s="289"/>
      <c r="AE160" s="290"/>
      <c r="AF160" s="31">
        <v>1032</v>
      </c>
      <c r="AG160" s="119"/>
      <c r="AH160" s="119"/>
      <c r="AI160" s="119"/>
      <c r="AJ160" s="119"/>
      <c r="AK160" s="119">
        <v>11007654</v>
      </c>
      <c r="AL160" s="119" t="s">
        <v>202</v>
      </c>
      <c r="AM160" s="323" t="s">
        <v>19</v>
      </c>
      <c r="AN160" s="120">
        <v>4499.9999999999945</v>
      </c>
      <c r="AO160" s="121"/>
      <c r="AP160" s="122" t="s">
        <v>183</v>
      </c>
      <c r="AQ160" s="292" t="s">
        <v>102</v>
      </c>
      <c r="AR160" s="293">
        <v>23</v>
      </c>
      <c r="AS160" s="123" t="s">
        <v>351</v>
      </c>
      <c r="AT160" s="294" t="s">
        <v>132</v>
      </c>
      <c r="AU160" s="131">
        <v>9</v>
      </c>
      <c r="AV160" s="131">
        <v>774</v>
      </c>
      <c r="AW160" s="131" t="s">
        <v>183</v>
      </c>
      <c r="AX160" s="183">
        <v>40696</v>
      </c>
      <c r="AY160" s="131">
        <v>12</v>
      </c>
      <c r="AZ160" s="131">
        <v>750</v>
      </c>
      <c r="BA160" s="131">
        <v>1032</v>
      </c>
      <c r="BB160" s="371">
        <f>IFERROR(HLOOKUP(IF(IF(VLOOKUP(H160,'Prog Actual'!H:AP,35,0)="DIREC",0,IF(VLOOKUP(H160,'Prog Actual'!H:AP,35,0)="EMBOT",1,IF(VLOOKUP(H160,'Prog Actual'!H:AP,35,0)="ETIQ",2,3)))&lt;1,VLOOKUP(H160,'Prog Actual'!H:AZ,45,0),IF(VLOOKUP(H160,'Prog Actual'!H:AP,35,0)="DIREC",0,IF(VLOOKUP(H160,'Prog Actual'!H:AP,35,0)="EMBOT",1,IF(VLOOKUP(H160,'Prog Actual'!H:AP,35,0)="ETIQ",2,3)))),Base!$D$26:$L$44,VLOOKUP(CONCATENATE(AM160,IF(VLOOKUP(H160,'Prog Actual'!H:K,4,0)&lt;2999,1,IF(VLOOKUP(H160,'Prog Actual'!H:K,4,0)&lt;4999,2,3))),Base!$B$27:$C$44,2,0),0),"")</f>
        <v>2000</v>
      </c>
      <c r="BC160" s="300">
        <v>86</v>
      </c>
      <c r="BD160" s="124" t="s">
        <v>108</v>
      </c>
      <c r="BE160" s="131">
        <v>86</v>
      </c>
      <c r="BF160" s="183" t="s">
        <v>1044</v>
      </c>
      <c r="BG160" s="131" t="s">
        <v>1624</v>
      </c>
      <c r="BH160" s="210"/>
      <c r="BI160" s="211"/>
      <c r="BJ160" s="212"/>
    </row>
    <row r="161" spans="1:62" s="195" customFormat="1" ht="17.100000000000001" customHeight="1">
      <c r="A161" s="302">
        <v>1</v>
      </c>
      <c r="B161" s="302">
        <v>2</v>
      </c>
      <c r="C161" s="79"/>
      <c r="D161" s="303">
        <v>2113</v>
      </c>
      <c r="E161" s="348">
        <v>0</v>
      </c>
      <c r="F161" s="33">
        <v>37</v>
      </c>
      <c r="G161" s="304" t="s">
        <v>225</v>
      </c>
      <c r="H161" s="312">
        <v>1275374</v>
      </c>
      <c r="I161" s="303">
        <v>10050868</v>
      </c>
      <c r="J161" s="313" t="s">
        <v>1046</v>
      </c>
      <c r="K161" s="304">
        <v>500</v>
      </c>
      <c r="L161" s="304" t="s">
        <v>104</v>
      </c>
      <c r="M161" s="296">
        <v>0.23</v>
      </c>
      <c r="N161" s="515">
        <f t="shared" si="4"/>
        <v>3</v>
      </c>
      <c r="O161" s="298">
        <v>0</v>
      </c>
      <c r="P161" s="274">
        <f t="shared" si="5"/>
        <v>3.23</v>
      </c>
      <c r="Q161" s="306">
        <v>1</v>
      </c>
      <c r="R161" s="112">
        <v>40703</v>
      </c>
      <c r="S161" s="113">
        <v>-15.06</v>
      </c>
      <c r="T161" s="112">
        <v>40703.69263888889</v>
      </c>
      <c r="U161" s="113">
        <v>-16.62</v>
      </c>
      <c r="V161" s="307" t="s">
        <v>105</v>
      </c>
      <c r="W161" s="308" t="s">
        <v>109</v>
      </c>
      <c r="X161" s="490">
        <v>40704</v>
      </c>
      <c r="Y161" s="333" t="s">
        <v>905</v>
      </c>
      <c r="Z161" s="116"/>
      <c r="AA161" s="299"/>
      <c r="AB161" s="118"/>
      <c r="AC161" s="289"/>
      <c r="AD161" s="289"/>
      <c r="AE161" s="290"/>
      <c r="AF161" s="31">
        <v>6000</v>
      </c>
      <c r="AG161" s="119"/>
      <c r="AH161" s="119"/>
      <c r="AI161" s="119"/>
      <c r="AJ161" s="119"/>
      <c r="AK161" s="119">
        <v>11007654</v>
      </c>
      <c r="AL161" s="119" t="s">
        <v>202</v>
      </c>
      <c r="AM161" s="323" t="s">
        <v>19</v>
      </c>
      <c r="AN161" s="120">
        <v>4499.9999999999945</v>
      </c>
      <c r="AO161" s="121"/>
      <c r="AP161" s="122" t="s">
        <v>183</v>
      </c>
      <c r="AQ161" s="292" t="s">
        <v>102</v>
      </c>
      <c r="AR161" s="293">
        <v>23</v>
      </c>
      <c r="AS161" s="311" t="s">
        <v>890</v>
      </c>
      <c r="AT161" s="294" t="s">
        <v>126</v>
      </c>
      <c r="AU161" s="131">
        <v>9</v>
      </c>
      <c r="AV161" s="131">
        <v>4500</v>
      </c>
      <c r="AW161" s="131" t="s">
        <v>183</v>
      </c>
      <c r="AX161" s="183">
        <v>40696</v>
      </c>
      <c r="AY161" s="131">
        <v>12</v>
      </c>
      <c r="AZ161" s="131">
        <v>750</v>
      </c>
      <c r="BA161" s="131">
        <v>6000</v>
      </c>
      <c r="BB161" s="371">
        <f>IFERROR(HLOOKUP(IF(IF(VLOOKUP(H161,'Prog Actual'!H:AP,35,0)="DIREC",0,IF(VLOOKUP(H161,'Prog Actual'!H:AP,35,0)="EMBOT",1,IF(VLOOKUP(H161,'Prog Actual'!H:AP,35,0)="ETIQ",2,3)))&lt;1,VLOOKUP(H161,'Prog Actual'!H:AZ,45,0),IF(VLOOKUP(H161,'Prog Actual'!H:AP,35,0)="DIREC",0,IF(VLOOKUP(H161,'Prog Actual'!H:AP,35,0)="EMBOT",1,IF(VLOOKUP(H161,'Prog Actual'!H:AP,35,0)="ETIQ",2,3)))),Base!$D$26:$L$44,VLOOKUP(CONCATENATE(AM161,IF(VLOOKUP(H161,'Prog Actual'!H:K,4,0)&lt;2999,1,IF(VLOOKUP(H161,'Prog Actual'!H:K,4,0)&lt;4999,2,3))),Base!$B$27:$C$44,2,0),0),"")</f>
        <v>2000</v>
      </c>
      <c r="BC161" s="300">
        <v>500</v>
      </c>
      <c r="BD161" s="124" t="s">
        <v>108</v>
      </c>
      <c r="BE161" s="131">
        <v>500</v>
      </c>
      <c r="BF161" s="183" t="s">
        <v>1044</v>
      </c>
      <c r="BG161" s="131" t="s">
        <v>1624</v>
      </c>
      <c r="BH161" s="210"/>
      <c r="BI161" s="211"/>
      <c r="BJ161" s="212"/>
    </row>
    <row r="162" spans="1:62" s="195" customFormat="1" ht="15">
      <c r="A162" s="302">
        <v>1</v>
      </c>
      <c r="B162" s="302">
        <v>1</v>
      </c>
      <c r="C162" s="79"/>
      <c r="D162" s="303">
        <v>2113</v>
      </c>
      <c r="E162" s="348">
        <v>0</v>
      </c>
      <c r="F162" s="33">
        <v>37</v>
      </c>
      <c r="G162" s="304" t="s">
        <v>225</v>
      </c>
      <c r="H162" s="312">
        <v>1274275</v>
      </c>
      <c r="I162" s="303">
        <v>10050841</v>
      </c>
      <c r="J162" s="313" t="s">
        <v>1047</v>
      </c>
      <c r="K162" s="304">
        <v>70</v>
      </c>
      <c r="L162" s="304" t="s">
        <v>104</v>
      </c>
      <c r="M162" s="296">
        <v>0.23</v>
      </c>
      <c r="N162" s="515">
        <f t="shared" si="4"/>
        <v>0.42</v>
      </c>
      <c r="O162" s="298">
        <v>0</v>
      </c>
      <c r="P162" s="274">
        <f t="shared" si="5"/>
        <v>0.65</v>
      </c>
      <c r="Q162" s="288">
        <v>1</v>
      </c>
      <c r="R162" s="112">
        <v>40703</v>
      </c>
      <c r="S162" s="113">
        <v>-16.62</v>
      </c>
      <c r="T162" s="112">
        <v>40703.709861111114</v>
      </c>
      <c r="U162" s="113">
        <v>-17.04</v>
      </c>
      <c r="V162" s="307" t="s">
        <v>105</v>
      </c>
      <c r="W162" s="115" t="s">
        <v>109</v>
      </c>
      <c r="X162" s="490">
        <v>40704</v>
      </c>
      <c r="Y162" s="134" t="s">
        <v>352</v>
      </c>
      <c r="Z162" s="116"/>
      <c r="AA162" s="299"/>
      <c r="AB162" s="118"/>
      <c r="AC162" s="289"/>
      <c r="AD162" s="289"/>
      <c r="AE162" s="290"/>
      <c r="AF162" s="31">
        <v>840</v>
      </c>
      <c r="AG162" s="119"/>
      <c r="AH162" s="119"/>
      <c r="AI162" s="119"/>
      <c r="AJ162" s="119"/>
      <c r="AK162" s="119">
        <v>11007654</v>
      </c>
      <c r="AL162" s="119" t="s">
        <v>202</v>
      </c>
      <c r="AM162" s="323" t="s">
        <v>19</v>
      </c>
      <c r="AN162" s="120">
        <v>4499.9999999999945</v>
      </c>
      <c r="AO162" s="121"/>
      <c r="AP162" s="122" t="s">
        <v>183</v>
      </c>
      <c r="AQ162" s="292">
        <v>2113</v>
      </c>
      <c r="AR162" s="293">
        <v>23</v>
      </c>
      <c r="AS162" s="123" t="s">
        <v>351</v>
      </c>
      <c r="AT162" s="294" t="s">
        <v>126</v>
      </c>
      <c r="AU162" s="131">
        <v>9</v>
      </c>
      <c r="AV162" s="131">
        <v>630</v>
      </c>
      <c r="AW162" s="131" t="s">
        <v>183</v>
      </c>
      <c r="AX162" s="183">
        <v>1</v>
      </c>
      <c r="AY162" s="131">
        <v>12</v>
      </c>
      <c r="AZ162" s="131">
        <v>750</v>
      </c>
      <c r="BA162" s="131">
        <v>840</v>
      </c>
      <c r="BB162" s="371">
        <f>IFERROR(HLOOKUP(IF(IF(VLOOKUP(H162,'Prog Actual'!H:AP,35,0)="DIREC",0,IF(VLOOKUP(H162,'Prog Actual'!H:AP,35,0)="EMBOT",1,IF(VLOOKUP(H162,'Prog Actual'!H:AP,35,0)="ETIQ",2,3)))&lt;1,VLOOKUP(H162,'Prog Actual'!H:AZ,45,0),IF(VLOOKUP(H162,'Prog Actual'!H:AP,35,0)="DIREC",0,IF(VLOOKUP(H162,'Prog Actual'!H:AP,35,0)="EMBOT",1,IF(VLOOKUP(H162,'Prog Actual'!H:AP,35,0)="ETIQ",2,3)))),Base!$D$26:$L$44,VLOOKUP(CONCATENATE(AM162,IF(VLOOKUP(H162,'Prog Actual'!H:K,4,0)&lt;2999,1,IF(VLOOKUP(H162,'Prog Actual'!H:K,4,0)&lt;4999,2,3))),Base!$B$27:$C$44,2,0),0),"")</f>
        <v>2000</v>
      </c>
      <c r="BC162" s="300">
        <v>70</v>
      </c>
      <c r="BD162" s="124" t="s">
        <v>108</v>
      </c>
      <c r="BE162" s="131">
        <v>70</v>
      </c>
      <c r="BF162" s="183" t="s">
        <v>1048</v>
      </c>
      <c r="BG162" s="131" t="s">
        <v>1624</v>
      </c>
      <c r="BH162" s="210"/>
      <c r="BI162" s="211"/>
      <c r="BJ162" s="212"/>
    </row>
    <row r="163" spans="1:62" s="195" customFormat="1" ht="17.100000000000001" customHeight="1">
      <c r="A163" s="43">
        <v>0</v>
      </c>
      <c r="B163" s="43">
        <v>0</v>
      </c>
      <c r="C163" s="79"/>
      <c r="D163" s="79" t="s">
        <v>39</v>
      </c>
      <c r="E163" s="348">
        <v>0</v>
      </c>
      <c r="F163" s="33" t="e">
        <v>#N/A</v>
      </c>
      <c r="G163" s="127"/>
      <c r="H163" s="128"/>
      <c r="I163" s="79"/>
      <c r="J163" s="259" t="s">
        <v>370</v>
      </c>
      <c r="K163" s="127"/>
      <c r="L163" s="127"/>
      <c r="M163" s="296"/>
      <c r="N163" s="515">
        <f t="shared" si="4"/>
        <v>2</v>
      </c>
      <c r="O163" s="298">
        <v>0</v>
      </c>
      <c r="P163" s="274">
        <f t="shared" si="5"/>
        <v>2</v>
      </c>
      <c r="Q163" s="288"/>
      <c r="R163" s="112">
        <v>40703</v>
      </c>
      <c r="S163" s="113">
        <v>-17.04</v>
      </c>
      <c r="T163" s="112">
        <v>40703.71</v>
      </c>
      <c r="U163" s="113">
        <v>-17.04</v>
      </c>
      <c r="V163" s="130"/>
      <c r="W163" s="115"/>
      <c r="X163" s="488"/>
      <c r="Y163" s="358" t="s">
        <v>259</v>
      </c>
      <c r="Z163" s="116"/>
      <c r="AA163" s="299"/>
      <c r="AB163" s="118"/>
      <c r="AC163" s="289"/>
      <c r="AD163" s="289"/>
      <c r="AE163" s="290"/>
      <c r="AF163" s="31">
        <v>0</v>
      </c>
      <c r="AG163" s="119"/>
      <c r="AH163" s="119"/>
      <c r="AI163" s="119"/>
      <c r="AJ163" s="119"/>
      <c r="AK163" s="119"/>
      <c r="AL163" s="119"/>
      <c r="AM163" s="323" t="s">
        <v>19</v>
      </c>
      <c r="AN163" s="120"/>
      <c r="AO163" s="121"/>
      <c r="AP163" s="122">
        <v>0</v>
      </c>
      <c r="AQ163" s="292" t="s">
        <v>39</v>
      </c>
      <c r="AR163" s="293">
        <v>23</v>
      </c>
      <c r="AS163" s="311" t="s">
        <v>890</v>
      </c>
      <c r="AT163" s="294" t="s">
        <v>260</v>
      </c>
      <c r="AU163" s="131"/>
      <c r="AV163" s="131"/>
      <c r="AW163" s="131"/>
      <c r="AX163" s="183"/>
      <c r="AY163" s="131"/>
      <c r="AZ163" s="131"/>
      <c r="BA163" s="131"/>
      <c r="BB163" s="371" t="str">
        <f>IFERROR(HLOOKUP(IF(IF(VLOOKUP(H163,'Prog Actual'!H:AP,35,0)="DIREC",0,IF(VLOOKUP(H163,'Prog Actual'!H:AP,35,0)="EMBOT",1,IF(VLOOKUP(H163,'Prog Actual'!H:AP,35,0)="ETIQ",2,3)))&lt;1,VLOOKUP(H163,'Prog Actual'!H:AZ,45,0),IF(VLOOKUP(H163,'Prog Actual'!H:AP,35,0)="DIREC",0,IF(VLOOKUP(H163,'Prog Actual'!H:AP,35,0)="EMBOT",1,IF(VLOOKUP(H163,'Prog Actual'!H:AP,35,0)="ETIQ",2,3)))),Base!$D$26:$L$44,VLOOKUP(CONCATENATE(AM163,IF(VLOOKUP(H163,'Prog Actual'!H:K,4,0)&lt;2999,1,IF(VLOOKUP(H163,'Prog Actual'!H:K,4,0)&lt;4999,2,3))),Base!$B$27:$C$44,2,0),0),"")</f>
        <v/>
      </c>
      <c r="BC163" s="300">
        <v>0</v>
      </c>
      <c r="BD163" s="124"/>
      <c r="BE163" s="131">
        <v>0</v>
      </c>
      <c r="BF163" s="183"/>
      <c r="BG163" s="131" t="s">
        <v>102</v>
      </c>
      <c r="BH163" s="210"/>
      <c r="BI163" s="211"/>
      <c r="BJ163" s="212"/>
    </row>
    <row r="164" spans="1:62" s="195" customFormat="1" ht="17.100000000000001" customHeight="1">
      <c r="A164" s="43">
        <v>1</v>
      </c>
      <c r="B164" s="43">
        <v>1</v>
      </c>
      <c r="C164" s="79"/>
      <c r="D164" s="79">
        <v>4130</v>
      </c>
      <c r="E164" s="348">
        <v>0</v>
      </c>
      <c r="F164" s="33">
        <v>232</v>
      </c>
      <c r="G164" s="127" t="s">
        <v>182</v>
      </c>
      <c r="H164" s="105">
        <v>7085247</v>
      </c>
      <c r="I164" s="79">
        <v>21000426</v>
      </c>
      <c r="J164" s="127" t="s">
        <v>458</v>
      </c>
      <c r="K164" s="127">
        <v>1200</v>
      </c>
      <c r="L164" s="127" t="s">
        <v>127</v>
      </c>
      <c r="M164" s="296">
        <v>0.23</v>
      </c>
      <c r="N164" s="515">
        <f t="shared" si="4"/>
        <v>0.6</v>
      </c>
      <c r="O164" s="298">
        <v>0</v>
      </c>
      <c r="P164" s="274">
        <f t="shared" si="5"/>
        <v>0.83</v>
      </c>
      <c r="Q164" s="306">
        <v>-3</v>
      </c>
      <c r="R164" s="112">
        <v>40703</v>
      </c>
      <c r="S164" s="113">
        <v>-17.04</v>
      </c>
      <c r="T164" s="112">
        <v>40703.728674242426</v>
      </c>
      <c r="U164" s="113">
        <v>-17.489999999999998</v>
      </c>
      <c r="V164" s="130" t="s">
        <v>147</v>
      </c>
      <c r="W164" s="309" t="s">
        <v>109</v>
      </c>
      <c r="X164" s="490">
        <v>40700</v>
      </c>
      <c r="Y164" s="332" t="s">
        <v>352</v>
      </c>
      <c r="Z164" s="116"/>
      <c r="AA164" s="299"/>
      <c r="AB164" s="118"/>
      <c r="AC164" s="289"/>
      <c r="AD164" s="289"/>
      <c r="AE164" s="290"/>
      <c r="AF164" s="31">
        <v>1200</v>
      </c>
      <c r="AG164" s="119"/>
      <c r="AH164" s="119"/>
      <c r="AI164" s="119"/>
      <c r="AJ164" s="119"/>
      <c r="AK164" s="119"/>
      <c r="AL164" s="119"/>
      <c r="AM164" s="323" t="s">
        <v>19</v>
      </c>
      <c r="AN164" s="120">
        <v>5500</v>
      </c>
      <c r="AO164" s="121"/>
      <c r="AP164" s="122" t="s">
        <v>183</v>
      </c>
      <c r="AQ164" s="292">
        <v>4130</v>
      </c>
      <c r="AR164" s="293">
        <v>23</v>
      </c>
      <c r="AS164" s="311" t="s">
        <v>890</v>
      </c>
      <c r="AT164" s="294" t="s">
        <v>132</v>
      </c>
      <c r="AU164" s="131">
        <v>0.75</v>
      </c>
      <c r="AV164" s="131">
        <v>900</v>
      </c>
      <c r="AW164" s="131" t="s">
        <v>183</v>
      </c>
      <c r="AX164" s="183">
        <v>40697</v>
      </c>
      <c r="AY164" s="131">
        <v>1</v>
      </c>
      <c r="AZ164" s="131">
        <v>750</v>
      </c>
      <c r="BA164" s="131">
        <v>1200</v>
      </c>
      <c r="BB164" s="371">
        <f>IFERROR(HLOOKUP(IF(IF(VLOOKUP(H164,'Prog Actual'!H:AP,35,0)="DIREC",0,IF(VLOOKUP(H164,'Prog Actual'!H:AP,35,0)="EMBOT",1,IF(VLOOKUP(H164,'Prog Actual'!H:AP,35,0)="ETIQ",2,3)))&lt;1,VLOOKUP(H164,'Prog Actual'!H:AZ,45,0),IF(VLOOKUP(H164,'Prog Actual'!H:AP,35,0)="DIREC",0,IF(VLOOKUP(H164,'Prog Actual'!H:AP,35,0)="EMBOT",1,IF(VLOOKUP(H164,'Prog Actual'!H:AP,35,0)="ETIQ",2,3)))),Base!$D$26:$L$44,VLOOKUP(CONCATENATE(AM164,IF(VLOOKUP(H164,'Prog Actual'!H:K,4,0)&lt;2999,1,IF(VLOOKUP(H164,'Prog Actual'!H:K,4,0)&lt;4999,2,3))),Base!$B$27:$C$44,2,0),0),"")</f>
        <v>2000</v>
      </c>
      <c r="BC164" s="300">
        <v>100</v>
      </c>
      <c r="BD164" s="124" t="s">
        <v>108</v>
      </c>
      <c r="BE164" s="131">
        <v>100</v>
      </c>
      <c r="BF164" s="183" t="s">
        <v>774</v>
      </c>
      <c r="BG164" s="131" t="s">
        <v>1624</v>
      </c>
      <c r="BH164" s="210"/>
      <c r="BI164" s="211"/>
      <c r="BJ164" s="212"/>
    </row>
    <row r="165" spans="1:62" s="195" customFormat="1" ht="17.100000000000001" customHeight="1">
      <c r="A165" s="43">
        <v>0</v>
      </c>
      <c r="B165" s="43">
        <v>0</v>
      </c>
      <c r="C165" s="79"/>
      <c r="D165" s="79" t="s">
        <v>39</v>
      </c>
      <c r="E165" s="348">
        <v>0</v>
      </c>
      <c r="F165" s="33" t="e">
        <v>#N/A</v>
      </c>
      <c r="G165" s="127"/>
      <c r="H165" s="128"/>
      <c r="I165" s="79"/>
      <c r="J165" s="259" t="s">
        <v>370</v>
      </c>
      <c r="K165" s="127"/>
      <c r="L165" s="127"/>
      <c r="M165" s="296"/>
      <c r="N165" s="515">
        <f t="shared" si="4"/>
        <v>2</v>
      </c>
      <c r="O165" s="298">
        <v>0</v>
      </c>
      <c r="P165" s="274">
        <f t="shared" si="5"/>
        <v>2</v>
      </c>
      <c r="Q165" s="288"/>
      <c r="R165" s="112">
        <v>40703</v>
      </c>
      <c r="S165" s="113">
        <v>-17.489999999999998</v>
      </c>
      <c r="T165" s="112">
        <v>40703.728750000002</v>
      </c>
      <c r="U165" s="113">
        <v>-17.489999999999998</v>
      </c>
      <c r="V165" s="130"/>
      <c r="W165" s="115"/>
      <c r="X165" s="488"/>
      <c r="Y165" s="358" t="s">
        <v>259</v>
      </c>
      <c r="Z165" s="116"/>
      <c r="AA165" s="299"/>
      <c r="AB165" s="118"/>
      <c r="AC165" s="289"/>
      <c r="AD165" s="289"/>
      <c r="AE165" s="290"/>
      <c r="AF165" s="31">
        <v>0</v>
      </c>
      <c r="AG165" s="119"/>
      <c r="AH165" s="119"/>
      <c r="AI165" s="119"/>
      <c r="AJ165" s="119"/>
      <c r="AK165" s="119"/>
      <c r="AL165" s="119"/>
      <c r="AM165" s="323" t="s">
        <v>19</v>
      </c>
      <c r="AN165" s="120"/>
      <c r="AO165" s="121"/>
      <c r="AP165" s="122">
        <v>0</v>
      </c>
      <c r="AQ165" s="292" t="s">
        <v>39</v>
      </c>
      <c r="AR165" s="293">
        <v>23</v>
      </c>
      <c r="AS165" s="311" t="s">
        <v>890</v>
      </c>
      <c r="AT165" s="294" t="s">
        <v>260</v>
      </c>
      <c r="AU165" s="131"/>
      <c r="AV165" s="131"/>
      <c r="AW165" s="131"/>
      <c r="AX165" s="183"/>
      <c r="AY165" s="131"/>
      <c r="AZ165" s="131"/>
      <c r="BA165" s="131"/>
      <c r="BB165" s="371" t="str">
        <f>IFERROR(HLOOKUP(IF(IF(VLOOKUP(H165,'Prog Actual'!H:AP,35,0)="DIREC",0,IF(VLOOKUP(H165,'Prog Actual'!H:AP,35,0)="EMBOT",1,IF(VLOOKUP(H165,'Prog Actual'!H:AP,35,0)="ETIQ",2,3)))&lt;1,VLOOKUP(H165,'Prog Actual'!H:AZ,45,0),IF(VLOOKUP(H165,'Prog Actual'!H:AP,35,0)="DIREC",0,IF(VLOOKUP(H165,'Prog Actual'!H:AP,35,0)="EMBOT",1,IF(VLOOKUP(H165,'Prog Actual'!H:AP,35,0)="ETIQ",2,3)))),Base!$D$26:$L$44,VLOOKUP(CONCATENATE(AM165,IF(VLOOKUP(H165,'Prog Actual'!H:K,4,0)&lt;2999,1,IF(VLOOKUP(H165,'Prog Actual'!H:K,4,0)&lt;4999,2,3))),Base!$B$27:$C$44,2,0),0),"")</f>
        <v/>
      </c>
      <c r="BC165" s="300">
        <v>0</v>
      </c>
      <c r="BD165" s="124"/>
      <c r="BE165" s="131">
        <v>0</v>
      </c>
      <c r="BF165" s="183"/>
      <c r="BG165" s="131" t="s">
        <v>102</v>
      </c>
      <c r="BH165" s="210"/>
      <c r="BI165" s="211"/>
      <c r="BJ165" s="212"/>
    </row>
    <row r="166" spans="1:62" s="195" customFormat="1" ht="14.25">
      <c r="A166" s="302">
        <v>1</v>
      </c>
      <c r="B166" s="302">
        <v>2</v>
      </c>
      <c r="C166" s="79"/>
      <c r="D166" s="303">
        <v>1186</v>
      </c>
      <c r="E166" s="348" t="s">
        <v>10</v>
      </c>
      <c r="F166" s="33">
        <v>902</v>
      </c>
      <c r="G166" s="304" t="s">
        <v>164</v>
      </c>
      <c r="H166" s="305">
        <v>1276722</v>
      </c>
      <c r="I166" s="303">
        <v>10051874</v>
      </c>
      <c r="J166" s="304" t="s">
        <v>858</v>
      </c>
      <c r="K166" s="304">
        <v>32</v>
      </c>
      <c r="L166" s="304" t="s">
        <v>104</v>
      </c>
      <c r="M166" s="296">
        <v>0.23</v>
      </c>
      <c r="N166" s="515">
        <f t="shared" si="4"/>
        <v>3.490909090909091E-2</v>
      </c>
      <c r="O166" s="298">
        <v>0</v>
      </c>
      <c r="P166" s="274">
        <f t="shared" si="5"/>
        <v>0.26490909090909093</v>
      </c>
      <c r="Q166" s="288">
        <v>8</v>
      </c>
      <c r="R166" s="112">
        <v>40703</v>
      </c>
      <c r="S166" s="113">
        <v>-17.489999999999998</v>
      </c>
      <c r="T166" s="112">
        <v>40703.739787878789</v>
      </c>
      <c r="U166" s="113">
        <v>-17.75</v>
      </c>
      <c r="V166" s="307" t="s">
        <v>105</v>
      </c>
      <c r="W166" s="309" t="s">
        <v>109</v>
      </c>
      <c r="X166" s="490">
        <v>40711</v>
      </c>
      <c r="Y166" s="138" t="s">
        <v>185</v>
      </c>
      <c r="Z166" s="116" t="s">
        <v>309</v>
      </c>
      <c r="AA166" s="299"/>
      <c r="AB166" s="118"/>
      <c r="AC166" s="289" t="s">
        <v>995</v>
      </c>
      <c r="AD166" s="289">
        <v>144</v>
      </c>
      <c r="AE166" s="290"/>
      <c r="AF166" s="31">
        <v>192</v>
      </c>
      <c r="AG166" s="119">
        <v>11007505</v>
      </c>
      <c r="AH166" s="119" t="s">
        <v>711</v>
      </c>
      <c r="AI166" s="119">
        <v>11005715</v>
      </c>
      <c r="AJ166" s="119" t="s">
        <v>996</v>
      </c>
      <c r="AK166" s="119"/>
      <c r="AL166" s="119"/>
      <c r="AM166" s="323" t="s">
        <v>19</v>
      </c>
      <c r="AN166" s="120">
        <v>5500.0000000000045</v>
      </c>
      <c r="AO166" s="121"/>
      <c r="AP166" s="122" t="s">
        <v>106</v>
      </c>
      <c r="AQ166" s="292" t="s">
        <v>102</v>
      </c>
      <c r="AR166" s="293">
        <v>23</v>
      </c>
      <c r="AS166" s="123" t="s">
        <v>305</v>
      </c>
      <c r="AT166" s="294" t="s">
        <v>107</v>
      </c>
      <c r="AU166" s="131">
        <v>4.5</v>
      </c>
      <c r="AV166" s="131">
        <v>144</v>
      </c>
      <c r="AW166" s="131" t="s">
        <v>106</v>
      </c>
      <c r="AX166" s="183" t="e">
        <v>#N/A</v>
      </c>
      <c r="AY166" s="131">
        <v>6</v>
      </c>
      <c r="AZ166" s="131">
        <v>750</v>
      </c>
      <c r="BA166" s="131">
        <v>192</v>
      </c>
      <c r="BB166" s="371">
        <f>IFERROR(HLOOKUP(IF(IF(VLOOKUP(H166,'Prog Actual'!H:AP,35,0)="DIREC",0,IF(VLOOKUP(H166,'Prog Actual'!H:AP,35,0)="EMBOT",1,IF(VLOOKUP(H166,'Prog Actual'!H:AP,35,0)="ETIQ",2,3)))&lt;1,VLOOKUP(H166,'Prog Actual'!H:AZ,45,0),IF(VLOOKUP(H166,'Prog Actual'!H:AP,35,0)="DIREC",0,IF(VLOOKUP(H166,'Prog Actual'!H:AP,35,0)="EMBOT",1,IF(VLOOKUP(H166,'Prog Actual'!H:AP,35,0)="ETIQ",2,3)))),Base!$D$26:$L$44,VLOOKUP(CONCATENATE(AM166,IF(VLOOKUP(H166,'Prog Actual'!H:K,4,0)&lt;2999,1,IF(VLOOKUP(H166,'Prog Actual'!H:K,4,0)&lt;4999,2,3))),Base!$B$27:$C$44,2,0),0),"")</f>
        <v>5500</v>
      </c>
      <c r="BC166" s="300">
        <v>16</v>
      </c>
      <c r="BD166" s="124" t="s">
        <v>108</v>
      </c>
      <c r="BE166" s="131">
        <v>32</v>
      </c>
      <c r="BF166" s="183"/>
      <c r="BG166" s="131" t="s">
        <v>1624</v>
      </c>
      <c r="BH166" s="210"/>
      <c r="BI166" s="211"/>
      <c r="BJ166" s="212"/>
    </row>
    <row r="167" spans="1:62" s="195" customFormat="1" ht="17.100000000000001" customHeight="1">
      <c r="A167" s="43">
        <v>1</v>
      </c>
      <c r="B167" s="43">
        <v>1</v>
      </c>
      <c r="C167" s="79"/>
      <c r="D167" s="79">
        <v>1186</v>
      </c>
      <c r="E167" s="348" t="s">
        <v>10</v>
      </c>
      <c r="F167" s="33">
        <v>902</v>
      </c>
      <c r="G167" s="127" t="s">
        <v>164</v>
      </c>
      <c r="H167" s="105">
        <v>1275472</v>
      </c>
      <c r="I167" s="79">
        <v>10049912</v>
      </c>
      <c r="J167" s="127" t="s">
        <v>997</v>
      </c>
      <c r="K167" s="127">
        <v>238</v>
      </c>
      <c r="L167" s="127" t="s">
        <v>104</v>
      </c>
      <c r="M167" s="296">
        <v>0.23</v>
      </c>
      <c r="N167" s="515">
        <f t="shared" si="4"/>
        <v>0.51927272727272722</v>
      </c>
      <c r="O167" s="298">
        <v>0</v>
      </c>
      <c r="P167" s="274">
        <f t="shared" si="5"/>
        <v>0.7492727272727272</v>
      </c>
      <c r="Q167" s="306">
        <v>7</v>
      </c>
      <c r="R167" s="112">
        <v>40703</v>
      </c>
      <c r="S167" s="113">
        <v>-17.75</v>
      </c>
      <c r="T167" s="112">
        <v>40703.770803030304</v>
      </c>
      <c r="U167" s="113">
        <v>-18.5</v>
      </c>
      <c r="V167" s="130" t="s">
        <v>147</v>
      </c>
      <c r="W167" s="115" t="s">
        <v>109</v>
      </c>
      <c r="X167" s="490">
        <v>40710</v>
      </c>
      <c r="Y167" s="332" t="s">
        <v>352</v>
      </c>
      <c r="Z167" s="116"/>
      <c r="AA167" s="299"/>
      <c r="AB167" s="118"/>
      <c r="AC167" s="289" t="s">
        <v>995</v>
      </c>
      <c r="AD167" s="289">
        <v>2142</v>
      </c>
      <c r="AE167" s="290"/>
      <c r="AF167" s="31">
        <v>2856</v>
      </c>
      <c r="AG167" s="119">
        <v>11006648</v>
      </c>
      <c r="AH167" s="119" t="s">
        <v>184</v>
      </c>
      <c r="AI167" s="119">
        <v>11005534</v>
      </c>
      <c r="AJ167" s="119" t="s">
        <v>998</v>
      </c>
      <c r="AK167" s="119"/>
      <c r="AL167" s="119"/>
      <c r="AM167" s="323" t="s">
        <v>19</v>
      </c>
      <c r="AN167" s="120">
        <v>5500.0000000000045</v>
      </c>
      <c r="AO167" s="121"/>
      <c r="AP167" s="122" t="s">
        <v>106</v>
      </c>
      <c r="AQ167" s="292" t="s">
        <v>102</v>
      </c>
      <c r="AR167" s="293">
        <v>23</v>
      </c>
      <c r="AS167" s="311" t="s">
        <v>890</v>
      </c>
      <c r="AT167" s="294" t="s">
        <v>107</v>
      </c>
      <c r="AU167" s="131">
        <v>9</v>
      </c>
      <c r="AV167" s="131">
        <v>2142</v>
      </c>
      <c r="AW167" s="131" t="s">
        <v>106</v>
      </c>
      <c r="AX167" s="183">
        <v>40696</v>
      </c>
      <c r="AY167" s="131">
        <v>12</v>
      </c>
      <c r="AZ167" s="131">
        <v>750</v>
      </c>
      <c r="BA167" s="131">
        <v>2856</v>
      </c>
      <c r="BB167" s="371">
        <f>IFERROR(HLOOKUP(IF(IF(VLOOKUP(H167,'Prog Actual'!H:AP,35,0)="DIREC",0,IF(VLOOKUP(H167,'Prog Actual'!H:AP,35,0)="EMBOT",1,IF(VLOOKUP(H167,'Prog Actual'!H:AP,35,0)="ETIQ",2,3)))&lt;1,VLOOKUP(H167,'Prog Actual'!H:AZ,45,0),IF(VLOOKUP(H167,'Prog Actual'!H:AP,35,0)="DIREC",0,IF(VLOOKUP(H167,'Prog Actual'!H:AP,35,0)="EMBOT",1,IF(VLOOKUP(H167,'Prog Actual'!H:AP,35,0)="ETIQ",2,3)))),Base!$D$26:$L$44,VLOOKUP(CONCATENATE(AM167,IF(VLOOKUP(H167,'Prog Actual'!H:K,4,0)&lt;2999,1,IF(VLOOKUP(H167,'Prog Actual'!H:K,4,0)&lt;4999,2,3))),Base!$B$27:$C$44,2,0),0),"")</f>
        <v>5500</v>
      </c>
      <c r="BC167" s="300">
        <v>238</v>
      </c>
      <c r="BD167" s="124" t="s">
        <v>108</v>
      </c>
      <c r="BE167" s="131">
        <v>238</v>
      </c>
      <c r="BF167" s="183" t="s">
        <v>999</v>
      </c>
      <c r="BG167" s="131" t="s">
        <v>1624</v>
      </c>
      <c r="BH167" s="210"/>
      <c r="BI167" s="211"/>
      <c r="BJ167" s="212"/>
    </row>
    <row r="168" spans="1:62" s="195" customFormat="1" ht="17.100000000000001" customHeight="1">
      <c r="A168" s="302">
        <v>1</v>
      </c>
      <c r="B168" s="302">
        <v>1</v>
      </c>
      <c r="C168" s="79"/>
      <c r="D168" s="303">
        <v>1186</v>
      </c>
      <c r="E168" s="348" t="s">
        <v>10</v>
      </c>
      <c r="F168" s="33">
        <v>902</v>
      </c>
      <c r="G168" s="304" t="s">
        <v>164</v>
      </c>
      <c r="H168" s="305">
        <v>1275276</v>
      </c>
      <c r="I168" s="303">
        <v>10045110</v>
      </c>
      <c r="J168" s="304" t="s">
        <v>1000</v>
      </c>
      <c r="K168" s="304">
        <v>131</v>
      </c>
      <c r="L168" s="304" t="s">
        <v>104</v>
      </c>
      <c r="M168" s="296">
        <v>0.23</v>
      </c>
      <c r="N168" s="515">
        <f t="shared" si="4"/>
        <v>0.2858181818181818</v>
      </c>
      <c r="O168" s="298">
        <v>0</v>
      </c>
      <c r="P168" s="274">
        <f t="shared" si="5"/>
        <v>0.51581818181818184</v>
      </c>
      <c r="Q168" s="306">
        <v>8</v>
      </c>
      <c r="R168" s="112">
        <v>40703</v>
      </c>
      <c r="S168" s="113">
        <v>-18.5</v>
      </c>
      <c r="T168" s="112">
        <v>40703.792325757575</v>
      </c>
      <c r="U168" s="113">
        <v>-19.02</v>
      </c>
      <c r="V168" s="307" t="s">
        <v>105</v>
      </c>
      <c r="W168" s="115" t="s">
        <v>109</v>
      </c>
      <c r="X168" s="490">
        <v>40711</v>
      </c>
      <c r="Y168" s="332" t="s">
        <v>352</v>
      </c>
      <c r="Z168" s="116"/>
      <c r="AA168" s="299"/>
      <c r="AB168" s="118"/>
      <c r="AC168" s="289" t="s">
        <v>995</v>
      </c>
      <c r="AD168" s="289">
        <v>504</v>
      </c>
      <c r="AE168" s="290"/>
      <c r="AF168" s="31">
        <v>1572</v>
      </c>
      <c r="AG168" s="119">
        <v>11007505</v>
      </c>
      <c r="AH168" s="119" t="s">
        <v>711</v>
      </c>
      <c r="AI168" s="119">
        <v>11005715</v>
      </c>
      <c r="AJ168" s="119" t="s">
        <v>996</v>
      </c>
      <c r="AK168" s="119"/>
      <c r="AL168" s="119"/>
      <c r="AM168" s="323" t="s">
        <v>19</v>
      </c>
      <c r="AN168" s="120">
        <v>5500.0000000000045</v>
      </c>
      <c r="AO168" s="121"/>
      <c r="AP168" s="122" t="s">
        <v>106</v>
      </c>
      <c r="AQ168" s="292" t="s">
        <v>102</v>
      </c>
      <c r="AR168" s="293">
        <v>23</v>
      </c>
      <c r="AS168" s="311" t="s">
        <v>890</v>
      </c>
      <c r="AT168" s="294" t="s">
        <v>107</v>
      </c>
      <c r="AU168" s="131">
        <v>9</v>
      </c>
      <c r="AV168" s="131">
        <v>1179</v>
      </c>
      <c r="AW168" s="131" t="s">
        <v>106</v>
      </c>
      <c r="AX168" s="183">
        <v>40696</v>
      </c>
      <c r="AY168" s="131">
        <v>12</v>
      </c>
      <c r="AZ168" s="131">
        <v>750</v>
      </c>
      <c r="BA168" s="131">
        <v>1572</v>
      </c>
      <c r="BB168" s="371">
        <f>IFERROR(HLOOKUP(IF(IF(VLOOKUP(H168,'Prog Actual'!H:AP,35,0)="DIREC",0,IF(VLOOKUP(H168,'Prog Actual'!H:AP,35,0)="EMBOT",1,IF(VLOOKUP(H168,'Prog Actual'!H:AP,35,0)="ETIQ",2,3)))&lt;1,VLOOKUP(H168,'Prog Actual'!H:AZ,45,0),IF(VLOOKUP(H168,'Prog Actual'!H:AP,35,0)="DIREC",0,IF(VLOOKUP(H168,'Prog Actual'!H:AP,35,0)="EMBOT",1,IF(VLOOKUP(H168,'Prog Actual'!H:AP,35,0)="ETIQ",2,3)))),Base!$D$26:$L$44,VLOOKUP(CONCATENATE(AM168,IF(VLOOKUP(H168,'Prog Actual'!H:K,4,0)&lt;2999,1,IF(VLOOKUP(H168,'Prog Actual'!H:K,4,0)&lt;4999,2,3))),Base!$B$27:$C$44,2,0),0),"")</f>
        <v>5500</v>
      </c>
      <c r="BC168" s="300">
        <v>131</v>
      </c>
      <c r="BD168" s="124" t="s">
        <v>108</v>
      </c>
      <c r="BE168" s="131">
        <v>131</v>
      </c>
      <c r="BF168" s="183" t="s">
        <v>1001</v>
      </c>
      <c r="BG168" s="131" t="s">
        <v>1624</v>
      </c>
      <c r="BH168" s="210"/>
      <c r="BI168" s="211"/>
      <c r="BJ168" s="212"/>
    </row>
    <row r="169" spans="1:62" s="195" customFormat="1" ht="13.5" customHeight="1">
      <c r="A169" s="302">
        <v>1</v>
      </c>
      <c r="B169" s="302">
        <v>1</v>
      </c>
      <c r="C169" s="79"/>
      <c r="D169" s="303">
        <v>1186</v>
      </c>
      <c r="E169" s="348" t="s">
        <v>10</v>
      </c>
      <c r="F169" s="33">
        <v>902</v>
      </c>
      <c r="G169" s="304" t="s">
        <v>165</v>
      </c>
      <c r="H169" s="305">
        <v>1276054</v>
      </c>
      <c r="I169" s="303">
        <v>12006593</v>
      </c>
      <c r="J169" s="304" t="s">
        <v>1002</v>
      </c>
      <c r="K169" s="304">
        <v>5166</v>
      </c>
      <c r="L169" s="304" t="s">
        <v>127</v>
      </c>
      <c r="M169" s="296">
        <v>0.23</v>
      </c>
      <c r="N169" s="515">
        <f t="shared" si="4"/>
        <v>0.93927272727272726</v>
      </c>
      <c r="O169" s="298">
        <v>0</v>
      </c>
      <c r="P169" s="274">
        <f t="shared" si="5"/>
        <v>1.1692727272727272</v>
      </c>
      <c r="Q169" s="306">
        <v>5</v>
      </c>
      <c r="R169" s="112">
        <v>40703</v>
      </c>
      <c r="S169" s="113">
        <v>-19.02</v>
      </c>
      <c r="T169" s="112">
        <v>40703.83795833333</v>
      </c>
      <c r="U169" s="113">
        <v>-20.11</v>
      </c>
      <c r="V169" s="307" t="s">
        <v>105</v>
      </c>
      <c r="W169" s="115" t="s">
        <v>109</v>
      </c>
      <c r="X169" s="490">
        <v>40708</v>
      </c>
      <c r="Y169" s="332" t="s">
        <v>352</v>
      </c>
      <c r="Z169" s="116"/>
      <c r="AA169" s="299"/>
      <c r="AB169" s="118"/>
      <c r="AC169" s="289" t="s">
        <v>995</v>
      </c>
      <c r="AD169" s="289">
        <v>9049.5</v>
      </c>
      <c r="AE169" s="290"/>
      <c r="AF169" s="31">
        <v>5166</v>
      </c>
      <c r="AG169" s="119">
        <v>11007505</v>
      </c>
      <c r="AH169" s="119" t="s">
        <v>711</v>
      </c>
      <c r="AI169" s="119">
        <v>11005715</v>
      </c>
      <c r="AJ169" s="119" t="s">
        <v>996</v>
      </c>
      <c r="AK169" s="119"/>
      <c r="AL169" s="119"/>
      <c r="AM169" s="323" t="s">
        <v>19</v>
      </c>
      <c r="AN169" s="120">
        <v>6000</v>
      </c>
      <c r="AO169" s="121"/>
      <c r="AP169" s="122" t="s">
        <v>166</v>
      </c>
      <c r="AQ169" s="292">
        <v>1186</v>
      </c>
      <c r="AR169" s="293">
        <v>23</v>
      </c>
      <c r="AS169" s="311" t="s">
        <v>890</v>
      </c>
      <c r="AT169" s="294" t="s">
        <v>107</v>
      </c>
      <c r="AU169" s="131">
        <v>0.75</v>
      </c>
      <c r="AV169" s="131">
        <v>3874.5</v>
      </c>
      <c r="AW169" s="131" t="s">
        <v>166</v>
      </c>
      <c r="AX169" s="183">
        <v>40696</v>
      </c>
      <c r="AY169" s="131">
        <v>1</v>
      </c>
      <c r="AZ169" s="131">
        <v>750</v>
      </c>
      <c r="BA169" s="131">
        <v>5166</v>
      </c>
      <c r="BB169" s="371">
        <f>IFERROR(HLOOKUP(IF(IF(VLOOKUP(H169,'Prog Actual'!H:AP,35,0)="DIREC",0,IF(VLOOKUP(H169,'Prog Actual'!H:AP,35,0)="EMBOT",1,IF(VLOOKUP(H169,'Prog Actual'!H:AP,35,0)="ETIQ",2,3)))&lt;1,VLOOKUP(H169,'Prog Actual'!H:AZ,45,0),IF(VLOOKUP(H169,'Prog Actual'!H:AP,35,0)="DIREC",0,IF(VLOOKUP(H169,'Prog Actual'!H:AP,35,0)="EMBOT",1,IF(VLOOKUP(H169,'Prog Actual'!H:AP,35,0)="ETIQ",2,3)))),Base!$D$26:$L$44,VLOOKUP(CONCATENATE(AM169,IF(VLOOKUP(H169,'Prog Actual'!H:K,4,0)&lt;2999,1,IF(VLOOKUP(H169,'Prog Actual'!H:K,4,0)&lt;4999,2,3))),Base!$B$27:$C$44,2,0),0),"")</f>
        <v>5500</v>
      </c>
      <c r="BC169" s="300">
        <v>430.5</v>
      </c>
      <c r="BD169" s="124" t="s">
        <v>108</v>
      </c>
      <c r="BE169" s="131">
        <v>430.5</v>
      </c>
      <c r="BF169" s="183" t="s">
        <v>711</v>
      </c>
      <c r="BG169" s="131" t="s">
        <v>1624</v>
      </c>
      <c r="BH169" s="210"/>
      <c r="BI169" s="211"/>
      <c r="BJ169" s="212"/>
    </row>
    <row r="170" spans="1:62" s="195" customFormat="1" ht="14.25">
      <c r="A170" s="302">
        <v>1</v>
      </c>
      <c r="B170" s="302">
        <v>3</v>
      </c>
      <c r="C170" s="79"/>
      <c r="D170" s="303">
        <v>2117</v>
      </c>
      <c r="E170" s="348">
        <v>0</v>
      </c>
      <c r="F170" s="33">
        <v>328</v>
      </c>
      <c r="G170" s="304" t="s">
        <v>164</v>
      </c>
      <c r="H170" s="305">
        <v>1274174</v>
      </c>
      <c r="I170" s="303">
        <v>10044537</v>
      </c>
      <c r="J170" s="304" t="s">
        <v>231</v>
      </c>
      <c r="K170" s="304">
        <v>119</v>
      </c>
      <c r="L170" s="304" t="s">
        <v>104</v>
      </c>
      <c r="M170" s="296">
        <v>0.23</v>
      </c>
      <c r="N170" s="515">
        <f t="shared" si="4"/>
        <v>0.25963636363636361</v>
      </c>
      <c r="O170" s="298">
        <v>0.16666666666666666</v>
      </c>
      <c r="P170" s="274">
        <f t="shared" si="5"/>
        <v>0.48963636363636365</v>
      </c>
      <c r="Q170" s="288">
        <v>-1</v>
      </c>
      <c r="R170" s="112">
        <v>40703</v>
      </c>
      <c r="S170" s="113">
        <v>-20.11</v>
      </c>
      <c r="T170" s="112">
        <v>40703.857416666666</v>
      </c>
      <c r="U170" s="113">
        <v>-20.58</v>
      </c>
      <c r="V170" s="307" t="s">
        <v>105</v>
      </c>
      <c r="W170" s="309" t="s">
        <v>109</v>
      </c>
      <c r="X170" s="490">
        <v>40702</v>
      </c>
      <c r="Y170" s="132" t="s">
        <v>303</v>
      </c>
      <c r="Z170" s="116"/>
      <c r="AA170" s="299"/>
      <c r="AB170" s="118"/>
      <c r="AC170" s="289" t="s">
        <v>282</v>
      </c>
      <c r="AD170" s="289">
        <v>1071</v>
      </c>
      <c r="AE170" s="290"/>
      <c r="AF170" s="31">
        <v>1428</v>
      </c>
      <c r="AG170" s="119">
        <v>11007037</v>
      </c>
      <c r="AH170" s="119" t="s">
        <v>141</v>
      </c>
      <c r="AI170" s="119">
        <v>11004791</v>
      </c>
      <c r="AJ170" s="119" t="s">
        <v>120</v>
      </c>
      <c r="AK170" s="119">
        <v>11007439</v>
      </c>
      <c r="AL170" s="119" t="s">
        <v>220</v>
      </c>
      <c r="AM170" s="323" t="s">
        <v>19</v>
      </c>
      <c r="AN170" s="120">
        <v>6000</v>
      </c>
      <c r="AO170" s="121"/>
      <c r="AP170" s="122" t="s">
        <v>106</v>
      </c>
      <c r="AQ170" s="292" t="s">
        <v>102</v>
      </c>
      <c r="AR170" s="293">
        <v>23</v>
      </c>
      <c r="AS170" s="123" t="s">
        <v>351</v>
      </c>
      <c r="AT170" s="294" t="s">
        <v>132</v>
      </c>
      <c r="AU170" s="131">
        <v>9</v>
      </c>
      <c r="AV170" s="131">
        <v>1071</v>
      </c>
      <c r="AW170" s="131" t="s">
        <v>106</v>
      </c>
      <c r="AX170" s="183">
        <v>40696</v>
      </c>
      <c r="AY170" s="131">
        <v>12</v>
      </c>
      <c r="AZ170" s="131">
        <v>750</v>
      </c>
      <c r="BA170" s="131">
        <v>1428</v>
      </c>
      <c r="BB170" s="371">
        <f>IFERROR(HLOOKUP(IF(IF(VLOOKUP(H170,'Prog Actual'!H:AP,35,0)="DIREC",0,IF(VLOOKUP(H170,'Prog Actual'!H:AP,35,0)="EMBOT",1,IF(VLOOKUP(H170,'Prog Actual'!H:AP,35,0)="ETIQ",2,3)))&lt;1,VLOOKUP(H170,'Prog Actual'!H:AZ,45,0),IF(VLOOKUP(H170,'Prog Actual'!H:AP,35,0)="DIREC",0,IF(VLOOKUP(H170,'Prog Actual'!H:AP,35,0)="EMBOT",1,IF(VLOOKUP(H170,'Prog Actual'!H:AP,35,0)="ETIQ",2,3)))),Base!$D$26:$L$44,VLOOKUP(CONCATENATE(AM170,IF(VLOOKUP(H170,'Prog Actual'!H:K,4,0)&lt;2999,1,IF(VLOOKUP(H170,'Prog Actual'!H:K,4,0)&lt;4999,2,3))),Base!$B$27:$C$44,2,0),0),"")</f>
        <v>5500</v>
      </c>
      <c r="BC170" s="300">
        <v>119</v>
      </c>
      <c r="BD170" s="124" t="s">
        <v>108</v>
      </c>
      <c r="BE170" s="131">
        <v>119</v>
      </c>
      <c r="BF170" s="183" t="s">
        <v>393</v>
      </c>
      <c r="BG170" s="131" t="s">
        <v>1624</v>
      </c>
      <c r="BH170" s="210"/>
      <c r="BI170" s="211"/>
      <c r="BJ170" s="212"/>
    </row>
    <row r="171" spans="1:62" s="195" customFormat="1" ht="14.25">
      <c r="A171" s="302">
        <v>1</v>
      </c>
      <c r="B171" s="302">
        <v>2</v>
      </c>
      <c r="C171" s="79"/>
      <c r="D171" s="303">
        <v>2117</v>
      </c>
      <c r="E171" s="348" t="s">
        <v>10</v>
      </c>
      <c r="F171" s="33">
        <v>328</v>
      </c>
      <c r="G171" s="304" t="s">
        <v>164</v>
      </c>
      <c r="H171" s="305">
        <v>1274964</v>
      </c>
      <c r="I171" s="303">
        <v>10044539</v>
      </c>
      <c r="J171" s="304" t="s">
        <v>392</v>
      </c>
      <c r="K171" s="304">
        <v>56</v>
      </c>
      <c r="L171" s="304" t="s">
        <v>104</v>
      </c>
      <c r="M171" s="296">
        <v>0.23</v>
      </c>
      <c r="N171" s="515">
        <f t="shared" si="4"/>
        <v>0.12218181818181818</v>
      </c>
      <c r="O171" s="298">
        <v>0</v>
      </c>
      <c r="P171" s="274">
        <f t="shared" si="5"/>
        <v>0.35218181818181821</v>
      </c>
      <c r="Q171" s="288">
        <v>2</v>
      </c>
      <c r="R171" s="112">
        <v>40703</v>
      </c>
      <c r="S171" s="113">
        <v>-20.58</v>
      </c>
      <c r="T171" s="112">
        <v>40703.871749999998</v>
      </c>
      <c r="U171" s="113">
        <v>-20.92</v>
      </c>
      <c r="V171" s="307" t="s">
        <v>105</v>
      </c>
      <c r="W171" s="115" t="s">
        <v>109</v>
      </c>
      <c r="X171" s="490">
        <v>40705</v>
      </c>
      <c r="Y171" s="132" t="s">
        <v>303</v>
      </c>
      <c r="Z171" s="116"/>
      <c r="AA171" s="299"/>
      <c r="AB171" s="118"/>
      <c r="AC171" s="289" t="s">
        <v>282</v>
      </c>
      <c r="AD171" s="289">
        <v>504</v>
      </c>
      <c r="AE171" s="290"/>
      <c r="AF171" s="31">
        <v>672</v>
      </c>
      <c r="AG171" s="119">
        <v>11007037</v>
      </c>
      <c r="AH171" s="119" t="s">
        <v>141</v>
      </c>
      <c r="AI171" s="119">
        <v>11004791</v>
      </c>
      <c r="AJ171" s="119" t="s">
        <v>120</v>
      </c>
      <c r="AK171" s="119">
        <v>11007439</v>
      </c>
      <c r="AL171" s="119" t="s">
        <v>220</v>
      </c>
      <c r="AM171" s="323" t="s">
        <v>19</v>
      </c>
      <c r="AN171" s="120">
        <v>6000</v>
      </c>
      <c r="AO171" s="121"/>
      <c r="AP171" s="122" t="s">
        <v>106</v>
      </c>
      <c r="AQ171" s="292" t="s">
        <v>102</v>
      </c>
      <c r="AR171" s="293">
        <v>23</v>
      </c>
      <c r="AS171" s="123" t="s">
        <v>351</v>
      </c>
      <c r="AT171" s="294" t="s">
        <v>113</v>
      </c>
      <c r="AU171" s="131">
        <v>9</v>
      </c>
      <c r="AV171" s="131">
        <v>504</v>
      </c>
      <c r="AW171" s="131" t="s">
        <v>106</v>
      </c>
      <c r="AX171" s="183">
        <v>1</v>
      </c>
      <c r="AY171" s="131">
        <v>12</v>
      </c>
      <c r="AZ171" s="131">
        <v>750</v>
      </c>
      <c r="BA171" s="131">
        <v>672</v>
      </c>
      <c r="BB171" s="371">
        <f>IFERROR(HLOOKUP(IF(IF(VLOOKUP(H171,'Prog Actual'!H:AP,35,0)="DIREC",0,IF(VLOOKUP(H171,'Prog Actual'!H:AP,35,0)="EMBOT",1,IF(VLOOKUP(H171,'Prog Actual'!H:AP,35,0)="ETIQ",2,3)))&lt;1,VLOOKUP(H171,'Prog Actual'!H:AZ,45,0),IF(VLOOKUP(H171,'Prog Actual'!H:AP,35,0)="DIREC",0,IF(VLOOKUP(H171,'Prog Actual'!H:AP,35,0)="EMBOT",1,IF(VLOOKUP(H171,'Prog Actual'!H:AP,35,0)="ETIQ",2,3)))),Base!$D$26:$L$44,VLOOKUP(CONCATENATE(AM171,IF(VLOOKUP(H171,'Prog Actual'!H:K,4,0)&lt;2999,1,IF(VLOOKUP(H171,'Prog Actual'!H:K,4,0)&lt;4999,2,3))),Base!$B$27:$C$44,2,0),0),"")</f>
        <v>5500</v>
      </c>
      <c r="BC171" s="300">
        <v>56</v>
      </c>
      <c r="BD171" s="124" t="s">
        <v>108</v>
      </c>
      <c r="BE171" s="131">
        <v>56</v>
      </c>
      <c r="BF171" s="183"/>
      <c r="BG171" s="131" t="s">
        <v>1624</v>
      </c>
      <c r="BH171" s="210"/>
      <c r="BI171" s="211"/>
      <c r="BJ171" s="212"/>
    </row>
    <row r="172" spans="1:62" s="195" customFormat="1" ht="14.25">
      <c r="A172" s="302">
        <v>1</v>
      </c>
      <c r="B172" s="302">
        <v>2</v>
      </c>
      <c r="C172" s="79"/>
      <c r="D172" s="303">
        <v>2117</v>
      </c>
      <c r="E172" s="348">
        <v>0</v>
      </c>
      <c r="F172" s="33">
        <v>328</v>
      </c>
      <c r="G172" s="304" t="s">
        <v>182</v>
      </c>
      <c r="H172" s="305">
        <v>1272360</v>
      </c>
      <c r="I172" s="303">
        <v>10044539</v>
      </c>
      <c r="J172" s="304" t="s">
        <v>392</v>
      </c>
      <c r="K172" s="304">
        <v>84</v>
      </c>
      <c r="L172" s="304" t="s">
        <v>104</v>
      </c>
      <c r="M172" s="296">
        <v>0.23</v>
      </c>
      <c r="N172" s="515">
        <f t="shared" si="4"/>
        <v>0.504</v>
      </c>
      <c r="O172" s="298">
        <v>0</v>
      </c>
      <c r="P172" s="274">
        <f t="shared" si="5"/>
        <v>0.73399999999999999</v>
      </c>
      <c r="Q172" s="288">
        <v>2</v>
      </c>
      <c r="R172" s="112">
        <v>40703</v>
      </c>
      <c r="S172" s="113">
        <v>-20.92</v>
      </c>
      <c r="T172" s="112">
        <v>40703.890583333334</v>
      </c>
      <c r="U172" s="113">
        <v>-21.37</v>
      </c>
      <c r="V172" s="307" t="s">
        <v>105</v>
      </c>
      <c r="W172" s="115" t="s">
        <v>109</v>
      </c>
      <c r="X172" s="490">
        <v>40705</v>
      </c>
      <c r="Y172" s="132" t="s">
        <v>303</v>
      </c>
      <c r="Z172" s="116"/>
      <c r="AA172" s="299"/>
      <c r="AB172" s="118"/>
      <c r="AC172" s="289"/>
      <c r="AD172" s="289"/>
      <c r="AE172" s="290"/>
      <c r="AF172" s="31">
        <v>1008</v>
      </c>
      <c r="AG172" s="119"/>
      <c r="AH172" s="119"/>
      <c r="AI172" s="119"/>
      <c r="AJ172" s="119"/>
      <c r="AK172" s="119">
        <v>11007439</v>
      </c>
      <c r="AL172" s="119" t="s">
        <v>220</v>
      </c>
      <c r="AM172" s="323" t="s">
        <v>19</v>
      </c>
      <c r="AN172" s="120">
        <v>4499.9999999999945</v>
      </c>
      <c r="AO172" s="121"/>
      <c r="AP172" s="122" t="s">
        <v>183</v>
      </c>
      <c r="AQ172" s="292">
        <v>2117</v>
      </c>
      <c r="AR172" s="293">
        <v>23</v>
      </c>
      <c r="AS172" s="123" t="s">
        <v>351</v>
      </c>
      <c r="AT172" s="294" t="s">
        <v>113</v>
      </c>
      <c r="AU172" s="131">
        <v>9</v>
      </c>
      <c r="AV172" s="131">
        <v>756</v>
      </c>
      <c r="AW172" s="131" t="s">
        <v>183</v>
      </c>
      <c r="AX172" s="183">
        <v>1</v>
      </c>
      <c r="AY172" s="131">
        <v>12</v>
      </c>
      <c r="AZ172" s="131">
        <v>750</v>
      </c>
      <c r="BA172" s="131">
        <v>1008</v>
      </c>
      <c r="BB172" s="371">
        <f>IFERROR(HLOOKUP(IF(IF(VLOOKUP(H172,'Prog Actual'!H:AP,35,0)="DIREC",0,IF(VLOOKUP(H172,'Prog Actual'!H:AP,35,0)="EMBOT",1,IF(VLOOKUP(H172,'Prog Actual'!H:AP,35,0)="ETIQ",2,3)))&lt;1,VLOOKUP(H172,'Prog Actual'!H:AZ,45,0),IF(VLOOKUP(H172,'Prog Actual'!H:AP,35,0)="DIREC",0,IF(VLOOKUP(H172,'Prog Actual'!H:AP,35,0)="EMBOT",1,IF(VLOOKUP(H172,'Prog Actual'!H:AP,35,0)="ETIQ",2,3)))),Base!$D$26:$L$44,VLOOKUP(CONCATENATE(AM172,IF(VLOOKUP(H172,'Prog Actual'!H:K,4,0)&lt;2999,1,IF(VLOOKUP(H172,'Prog Actual'!H:K,4,0)&lt;4999,2,3))),Base!$B$27:$C$44,2,0),0),"")</f>
        <v>2000</v>
      </c>
      <c r="BC172" s="300">
        <v>84</v>
      </c>
      <c r="BD172" s="124" t="s">
        <v>108</v>
      </c>
      <c r="BE172" s="131">
        <v>84</v>
      </c>
      <c r="BF172" s="183"/>
      <c r="BG172" s="131" t="s">
        <v>1624</v>
      </c>
      <c r="BH172" s="210"/>
      <c r="BI172" s="211"/>
      <c r="BJ172" s="212"/>
    </row>
    <row r="173" spans="1:62" s="195" customFormat="1" ht="14.25">
      <c r="A173" s="43">
        <v>1</v>
      </c>
      <c r="B173" s="43">
        <v>2</v>
      </c>
      <c r="C173" s="79"/>
      <c r="D173" s="79">
        <v>1127</v>
      </c>
      <c r="E173" s="348">
        <v>0</v>
      </c>
      <c r="F173" s="33">
        <v>325</v>
      </c>
      <c r="G173" s="127" t="s">
        <v>182</v>
      </c>
      <c r="H173" s="105">
        <v>1275259</v>
      </c>
      <c r="I173" s="79">
        <v>21001154</v>
      </c>
      <c r="J173" s="127" t="s">
        <v>1003</v>
      </c>
      <c r="K173" s="127">
        <v>8100</v>
      </c>
      <c r="L173" s="127" t="s">
        <v>127</v>
      </c>
      <c r="M173" s="296">
        <v>0.23</v>
      </c>
      <c r="N173" s="515">
        <f t="shared" si="4"/>
        <v>2.7</v>
      </c>
      <c r="O173" s="298">
        <v>0</v>
      </c>
      <c r="P173" s="274">
        <f t="shared" si="5"/>
        <v>2.93</v>
      </c>
      <c r="Q173" s="306">
        <v>-3</v>
      </c>
      <c r="R173" s="112">
        <v>40703</v>
      </c>
      <c r="S173" s="113">
        <v>-21.37</v>
      </c>
      <c r="T173" s="112">
        <v>40703.961363636365</v>
      </c>
      <c r="U173" s="113">
        <v>-23.07</v>
      </c>
      <c r="V173" s="130" t="s">
        <v>147</v>
      </c>
      <c r="W173" s="329" t="s">
        <v>133</v>
      </c>
      <c r="X173" s="490">
        <v>40700</v>
      </c>
      <c r="Y173" s="332" t="s">
        <v>352</v>
      </c>
      <c r="Z173" s="116"/>
      <c r="AA173" s="299"/>
      <c r="AB173" s="118"/>
      <c r="AC173" s="289"/>
      <c r="AD173" s="289"/>
      <c r="AE173" s="290"/>
      <c r="AF173" s="31">
        <v>8100</v>
      </c>
      <c r="AG173" s="119"/>
      <c r="AH173" s="119"/>
      <c r="AI173" s="119"/>
      <c r="AJ173" s="119"/>
      <c r="AK173" s="119"/>
      <c r="AL173" s="119"/>
      <c r="AM173" s="323" t="s">
        <v>19</v>
      </c>
      <c r="AN173" s="120">
        <v>5500</v>
      </c>
      <c r="AO173" s="121"/>
      <c r="AP173" s="122" t="s">
        <v>183</v>
      </c>
      <c r="AQ173" s="292">
        <v>1127</v>
      </c>
      <c r="AR173" s="293">
        <v>23</v>
      </c>
      <c r="AS173" s="311" t="s">
        <v>890</v>
      </c>
      <c r="AT173" s="294" t="s">
        <v>132</v>
      </c>
      <c r="AU173" s="131">
        <v>0.75</v>
      </c>
      <c r="AV173" s="131">
        <v>6075</v>
      </c>
      <c r="AW173" s="131" t="s">
        <v>183</v>
      </c>
      <c r="AX173" s="183">
        <v>40700</v>
      </c>
      <c r="AY173" s="131">
        <v>1</v>
      </c>
      <c r="AZ173" s="131">
        <v>750</v>
      </c>
      <c r="BA173" s="131">
        <v>8100</v>
      </c>
      <c r="BB173" s="371">
        <f>IFERROR(HLOOKUP(IF(IF(VLOOKUP(H173,'Prog Actual'!H:AP,35,0)="DIREC",0,IF(VLOOKUP(H173,'Prog Actual'!H:AP,35,0)="EMBOT",1,IF(VLOOKUP(H173,'Prog Actual'!H:AP,35,0)="ETIQ",2,3)))&lt;1,VLOOKUP(H173,'Prog Actual'!H:AZ,45,0),IF(VLOOKUP(H173,'Prog Actual'!H:AP,35,0)="DIREC",0,IF(VLOOKUP(H173,'Prog Actual'!H:AP,35,0)="EMBOT",1,IF(VLOOKUP(H173,'Prog Actual'!H:AP,35,0)="ETIQ",2,3)))),Base!$D$26:$L$44,VLOOKUP(CONCATENATE(AM173,IF(VLOOKUP(H173,'Prog Actual'!H:K,4,0)&lt;2999,1,IF(VLOOKUP(H173,'Prog Actual'!H:K,4,0)&lt;4999,2,3))),Base!$B$27:$C$44,2,0),0),"")</f>
        <v>3000</v>
      </c>
      <c r="BC173" s="300">
        <v>675</v>
      </c>
      <c r="BD173" s="124" t="s">
        <v>108</v>
      </c>
      <c r="BE173" s="131">
        <v>675</v>
      </c>
      <c r="BF173" s="183" t="s">
        <v>1004</v>
      </c>
      <c r="BG173" s="131" t="s">
        <v>1624</v>
      </c>
      <c r="BH173" s="210"/>
      <c r="BI173" s="211"/>
      <c r="BJ173" s="212"/>
    </row>
    <row r="174" spans="1:62" s="195" customFormat="1" ht="14.25">
      <c r="A174" s="302">
        <v>1</v>
      </c>
      <c r="B174" s="302">
        <v>2</v>
      </c>
      <c r="C174" s="79"/>
      <c r="D174" s="303">
        <v>2111</v>
      </c>
      <c r="E174" s="348">
        <v>0</v>
      </c>
      <c r="F174" s="33">
        <v>35</v>
      </c>
      <c r="G174" s="304" t="s">
        <v>182</v>
      </c>
      <c r="H174" s="305">
        <v>1273676</v>
      </c>
      <c r="I174" s="303">
        <v>10052062</v>
      </c>
      <c r="J174" s="304" t="s">
        <v>1007</v>
      </c>
      <c r="K174" s="304">
        <v>660</v>
      </c>
      <c r="L174" s="304" t="s">
        <v>104</v>
      </c>
      <c r="M174" s="296">
        <v>0.23</v>
      </c>
      <c r="N174" s="515">
        <f t="shared" si="4"/>
        <v>3.96</v>
      </c>
      <c r="O174" s="298">
        <v>0</v>
      </c>
      <c r="P174" s="274">
        <f t="shared" si="5"/>
        <v>4.1900000000000004</v>
      </c>
      <c r="Q174" s="306">
        <v>-3</v>
      </c>
      <c r="R174" s="112">
        <v>40703</v>
      </c>
      <c r="S174" s="113">
        <v>-23.07</v>
      </c>
      <c r="T174" s="112">
        <v>40704.044166666667</v>
      </c>
      <c r="U174" s="113">
        <v>-1.06</v>
      </c>
      <c r="V174" s="307" t="s">
        <v>105</v>
      </c>
      <c r="W174" s="115" t="s">
        <v>109</v>
      </c>
      <c r="X174" s="492">
        <v>40701</v>
      </c>
      <c r="Y174" s="320" t="s">
        <v>362</v>
      </c>
      <c r="Z174" s="116"/>
      <c r="AA174" s="299"/>
      <c r="AB174" s="118"/>
      <c r="AC174" s="289"/>
      <c r="AD174" s="289"/>
      <c r="AE174" s="290"/>
      <c r="AF174" s="31">
        <v>7920</v>
      </c>
      <c r="AG174" s="119"/>
      <c r="AH174" s="119"/>
      <c r="AI174" s="119"/>
      <c r="AJ174" s="119"/>
      <c r="AK174" s="119">
        <v>11004463</v>
      </c>
      <c r="AL174" s="119" t="s">
        <v>151</v>
      </c>
      <c r="AM174" s="323" t="s">
        <v>19</v>
      </c>
      <c r="AN174" s="120">
        <v>4499.9999999999945</v>
      </c>
      <c r="AO174" s="121"/>
      <c r="AP174" s="122" t="s">
        <v>183</v>
      </c>
      <c r="AQ174" s="292">
        <v>2111</v>
      </c>
      <c r="AR174" s="293">
        <v>23</v>
      </c>
      <c r="AS174" s="311" t="s">
        <v>890</v>
      </c>
      <c r="AT174" s="294" t="s">
        <v>132</v>
      </c>
      <c r="AU174" s="131">
        <v>9</v>
      </c>
      <c r="AV174" s="131">
        <v>5940</v>
      </c>
      <c r="AW174" s="131" t="s">
        <v>183</v>
      </c>
      <c r="AX174" s="183">
        <v>40694</v>
      </c>
      <c r="AY174" s="131">
        <v>12</v>
      </c>
      <c r="AZ174" s="131">
        <v>750</v>
      </c>
      <c r="BA174" s="131">
        <v>7920</v>
      </c>
      <c r="BB174" s="371">
        <f>IFERROR(HLOOKUP(IF(IF(VLOOKUP(H174,'Prog Actual'!H:AP,35,0)="DIREC",0,IF(VLOOKUP(H174,'Prog Actual'!H:AP,35,0)="EMBOT",1,IF(VLOOKUP(H174,'Prog Actual'!H:AP,35,0)="ETIQ",2,3)))&lt;1,VLOOKUP(H174,'Prog Actual'!H:AZ,45,0),IF(VLOOKUP(H174,'Prog Actual'!H:AP,35,0)="DIREC",0,IF(VLOOKUP(H174,'Prog Actual'!H:AP,35,0)="EMBOT",1,IF(VLOOKUP(H174,'Prog Actual'!H:AP,35,0)="ETIQ",2,3)))),Base!$D$26:$L$44,VLOOKUP(CONCATENATE(AM174,IF(VLOOKUP(H174,'Prog Actual'!H:K,4,0)&lt;2999,1,IF(VLOOKUP(H174,'Prog Actual'!H:K,4,0)&lt;4999,2,3))),Base!$B$27:$C$44,2,0),0),"")</f>
        <v>2000</v>
      </c>
      <c r="BC174" s="300">
        <v>660</v>
      </c>
      <c r="BD174" s="124" t="s">
        <v>108</v>
      </c>
      <c r="BE174" s="131">
        <v>660</v>
      </c>
      <c r="BF174" s="183" t="s">
        <v>151</v>
      </c>
      <c r="BG174" s="131" t="s">
        <v>1624</v>
      </c>
      <c r="BH174" s="210"/>
      <c r="BI174" s="211"/>
      <c r="BJ174" s="212"/>
    </row>
    <row r="175" spans="1:62" s="195" customFormat="1" ht="14.25">
      <c r="A175" s="43">
        <v>1</v>
      </c>
      <c r="B175" s="43">
        <v>1</v>
      </c>
      <c r="C175" s="79"/>
      <c r="D175" s="79">
        <v>2175</v>
      </c>
      <c r="E175" s="348">
        <v>0</v>
      </c>
      <c r="F175" s="33">
        <v>51</v>
      </c>
      <c r="G175" s="127" t="s">
        <v>182</v>
      </c>
      <c r="H175" s="105">
        <v>1275743</v>
      </c>
      <c r="I175" s="79">
        <v>21000821</v>
      </c>
      <c r="J175" s="127" t="s">
        <v>1008</v>
      </c>
      <c r="K175" s="127">
        <v>600</v>
      </c>
      <c r="L175" s="127" t="s">
        <v>127</v>
      </c>
      <c r="M175" s="296">
        <v>0.23</v>
      </c>
      <c r="N175" s="515">
        <f t="shared" si="4"/>
        <v>0.3</v>
      </c>
      <c r="O175" s="298">
        <v>0</v>
      </c>
      <c r="P175" s="274">
        <f t="shared" si="5"/>
        <v>0.53</v>
      </c>
      <c r="Q175" s="306">
        <v>-3</v>
      </c>
      <c r="R175" s="112">
        <v>40704</v>
      </c>
      <c r="S175" s="113">
        <v>-1.06</v>
      </c>
      <c r="T175" s="112">
        <v>40704.058295454546</v>
      </c>
      <c r="U175" s="113">
        <v>-1.4</v>
      </c>
      <c r="V175" s="130" t="s">
        <v>147</v>
      </c>
      <c r="W175" s="358" t="s">
        <v>133</v>
      </c>
      <c r="X175" s="490">
        <v>40701</v>
      </c>
      <c r="Y175" s="332" t="s">
        <v>352</v>
      </c>
      <c r="Z175" s="116"/>
      <c r="AA175" s="299"/>
      <c r="AB175" s="118"/>
      <c r="AC175" s="289"/>
      <c r="AD175" s="289"/>
      <c r="AE175" s="290"/>
      <c r="AF175" s="31">
        <v>600</v>
      </c>
      <c r="AG175" s="119"/>
      <c r="AH175" s="119"/>
      <c r="AI175" s="119"/>
      <c r="AJ175" s="119"/>
      <c r="AK175" s="119">
        <v>11006982</v>
      </c>
      <c r="AL175" s="119" t="s">
        <v>1630</v>
      </c>
      <c r="AM175" s="323" t="s">
        <v>19</v>
      </c>
      <c r="AN175" s="120">
        <v>5500</v>
      </c>
      <c r="AO175" s="121"/>
      <c r="AP175" s="122" t="s">
        <v>183</v>
      </c>
      <c r="AQ175" s="292" t="s">
        <v>102</v>
      </c>
      <c r="AR175" s="293">
        <v>23</v>
      </c>
      <c r="AS175" s="311" t="s">
        <v>890</v>
      </c>
      <c r="AT175" s="294" t="s">
        <v>132</v>
      </c>
      <c r="AU175" s="131">
        <v>0.75</v>
      </c>
      <c r="AV175" s="131">
        <v>450</v>
      </c>
      <c r="AW175" s="131" t="s">
        <v>183</v>
      </c>
      <c r="AX175" s="183">
        <v>40908</v>
      </c>
      <c r="AY175" s="131">
        <v>1</v>
      </c>
      <c r="AZ175" s="131">
        <v>750</v>
      </c>
      <c r="BA175" s="131">
        <v>600</v>
      </c>
      <c r="BB175" s="371">
        <f>IFERROR(HLOOKUP(IF(IF(VLOOKUP(H175,'Prog Actual'!H:AP,35,0)="DIREC",0,IF(VLOOKUP(H175,'Prog Actual'!H:AP,35,0)="EMBOT",1,IF(VLOOKUP(H175,'Prog Actual'!H:AP,35,0)="ETIQ",2,3)))&lt;1,VLOOKUP(H175,'Prog Actual'!H:AZ,45,0),IF(VLOOKUP(H175,'Prog Actual'!H:AP,35,0)="DIREC",0,IF(VLOOKUP(H175,'Prog Actual'!H:AP,35,0)="EMBOT",1,IF(VLOOKUP(H175,'Prog Actual'!H:AP,35,0)="ETIQ",2,3)))),Base!$D$26:$L$44,VLOOKUP(CONCATENATE(AM175,IF(VLOOKUP(H175,'Prog Actual'!H:K,4,0)&lt;2999,1,IF(VLOOKUP(H175,'Prog Actual'!H:K,4,0)&lt;4999,2,3))),Base!$B$27:$C$44,2,0),0),"")</f>
        <v>2000</v>
      </c>
      <c r="BC175" s="300">
        <v>50</v>
      </c>
      <c r="BD175" s="124" t="s">
        <v>108</v>
      </c>
      <c r="BE175" s="131">
        <v>50</v>
      </c>
      <c r="BF175" s="183" t="s">
        <v>1009</v>
      </c>
      <c r="BG175" s="131" t="s">
        <v>1624</v>
      </c>
      <c r="BH175" s="210"/>
      <c r="BI175" s="211"/>
      <c r="BJ175" s="212"/>
    </row>
    <row r="176" spans="1:62" s="195" customFormat="1" ht="14.25">
      <c r="A176" s="43">
        <v>1</v>
      </c>
      <c r="B176" s="43">
        <v>1</v>
      </c>
      <c r="C176" s="79"/>
      <c r="D176" s="79">
        <v>2175</v>
      </c>
      <c r="E176" s="348">
        <v>0</v>
      </c>
      <c r="F176" s="33">
        <v>51</v>
      </c>
      <c r="G176" s="127" t="s">
        <v>182</v>
      </c>
      <c r="H176" s="105">
        <v>1274952</v>
      </c>
      <c r="I176" s="79">
        <v>21000804</v>
      </c>
      <c r="J176" s="127" t="s">
        <v>1010</v>
      </c>
      <c r="K176" s="127">
        <v>600</v>
      </c>
      <c r="L176" s="127" t="s">
        <v>127</v>
      </c>
      <c r="M176" s="296">
        <v>0.23</v>
      </c>
      <c r="N176" s="515">
        <f t="shared" si="4"/>
        <v>0.3</v>
      </c>
      <c r="O176" s="298">
        <v>0</v>
      </c>
      <c r="P176" s="274">
        <f t="shared" si="5"/>
        <v>0.53</v>
      </c>
      <c r="Q176" s="288">
        <v>-3</v>
      </c>
      <c r="R176" s="112">
        <v>40704</v>
      </c>
      <c r="S176" s="113">
        <v>-1.4</v>
      </c>
      <c r="T176" s="112">
        <v>40704.073472222219</v>
      </c>
      <c r="U176" s="113">
        <v>-1.76</v>
      </c>
      <c r="V176" s="130" t="s">
        <v>147</v>
      </c>
      <c r="W176" s="309" t="s">
        <v>109</v>
      </c>
      <c r="X176" s="490">
        <v>40701</v>
      </c>
      <c r="Y176" s="132" t="s">
        <v>303</v>
      </c>
      <c r="Z176" s="116"/>
      <c r="AA176" s="299"/>
      <c r="AB176" s="118"/>
      <c r="AC176" s="289"/>
      <c r="AD176" s="289"/>
      <c r="AE176" s="290"/>
      <c r="AF176" s="31">
        <v>600</v>
      </c>
      <c r="AG176" s="119"/>
      <c r="AH176" s="119"/>
      <c r="AI176" s="119"/>
      <c r="AJ176" s="119"/>
      <c r="AK176" s="119">
        <v>11006982</v>
      </c>
      <c r="AL176" s="119" t="s">
        <v>1630</v>
      </c>
      <c r="AM176" s="323" t="s">
        <v>19</v>
      </c>
      <c r="AN176" s="120">
        <v>4500</v>
      </c>
      <c r="AO176" s="121"/>
      <c r="AP176" s="122" t="s">
        <v>183</v>
      </c>
      <c r="AQ176" s="292">
        <v>2175</v>
      </c>
      <c r="AR176" s="293">
        <v>23</v>
      </c>
      <c r="AS176" s="123" t="s">
        <v>351</v>
      </c>
      <c r="AT176" s="294" t="s">
        <v>132</v>
      </c>
      <c r="AU176" s="131">
        <v>0.75</v>
      </c>
      <c r="AV176" s="131">
        <v>450</v>
      </c>
      <c r="AW176" s="131" t="s">
        <v>183</v>
      </c>
      <c r="AX176" s="183">
        <v>40696</v>
      </c>
      <c r="AY176" s="131">
        <v>1</v>
      </c>
      <c r="AZ176" s="131">
        <v>750</v>
      </c>
      <c r="BA176" s="131">
        <v>600</v>
      </c>
      <c r="BB176" s="371">
        <f>IFERROR(HLOOKUP(IF(IF(VLOOKUP(H176,'Prog Actual'!H:AP,35,0)="DIREC",0,IF(VLOOKUP(H176,'Prog Actual'!H:AP,35,0)="EMBOT",1,IF(VLOOKUP(H176,'Prog Actual'!H:AP,35,0)="ETIQ",2,3)))&lt;1,VLOOKUP(H176,'Prog Actual'!H:AZ,45,0),IF(VLOOKUP(H176,'Prog Actual'!H:AP,35,0)="DIREC",0,IF(VLOOKUP(H176,'Prog Actual'!H:AP,35,0)="EMBOT",1,IF(VLOOKUP(H176,'Prog Actual'!H:AP,35,0)="ETIQ",2,3)))),Base!$D$26:$L$44,VLOOKUP(CONCATENATE(AM176,IF(VLOOKUP(H176,'Prog Actual'!H:K,4,0)&lt;2999,1,IF(VLOOKUP(H176,'Prog Actual'!H:K,4,0)&lt;4999,2,3))),Base!$B$27:$C$44,2,0),0),"")</f>
        <v>2000</v>
      </c>
      <c r="BC176" s="300">
        <v>50</v>
      </c>
      <c r="BD176" s="124" t="s">
        <v>108</v>
      </c>
      <c r="BE176" s="131">
        <v>50</v>
      </c>
      <c r="BF176" s="183" t="s">
        <v>1011</v>
      </c>
      <c r="BG176" s="131" t="s">
        <v>1624</v>
      </c>
      <c r="BH176" s="210"/>
      <c r="BI176" s="211"/>
      <c r="BJ176" s="212"/>
    </row>
    <row r="177" spans="1:62" s="195" customFormat="1" ht="14.25">
      <c r="A177" s="43">
        <v>1</v>
      </c>
      <c r="B177" s="43">
        <v>1</v>
      </c>
      <c r="C177" s="79"/>
      <c r="D177" s="79">
        <v>1113</v>
      </c>
      <c r="E177" s="348">
        <v>0</v>
      </c>
      <c r="F177" s="33">
        <v>13</v>
      </c>
      <c r="G177" s="127" t="s">
        <v>164</v>
      </c>
      <c r="H177" s="105">
        <v>7085018</v>
      </c>
      <c r="I177" s="79">
        <v>10045408</v>
      </c>
      <c r="J177" s="127" t="s">
        <v>1012</v>
      </c>
      <c r="K177" s="127">
        <v>197</v>
      </c>
      <c r="L177" s="127" t="s">
        <v>104</v>
      </c>
      <c r="M177" s="296">
        <v>0.23</v>
      </c>
      <c r="N177" s="515">
        <f t="shared" si="4"/>
        <v>0.21490909090909091</v>
      </c>
      <c r="O177" s="298">
        <v>0.16666666666666666</v>
      </c>
      <c r="P177" s="274">
        <f t="shared" si="5"/>
        <v>0.44490909090909092</v>
      </c>
      <c r="Q177" s="288">
        <v>-1</v>
      </c>
      <c r="R177" s="112">
        <v>40704</v>
      </c>
      <c r="S177" s="113">
        <v>-1.76</v>
      </c>
      <c r="T177" s="112">
        <v>40704.09187121212</v>
      </c>
      <c r="U177" s="113">
        <v>-2.2000000000000002</v>
      </c>
      <c r="V177" s="130" t="s">
        <v>147</v>
      </c>
      <c r="W177" s="309"/>
      <c r="X177" s="490">
        <v>40703</v>
      </c>
      <c r="Y177" s="132" t="s">
        <v>303</v>
      </c>
      <c r="Z177" s="116"/>
      <c r="AA177" s="299"/>
      <c r="AB177" s="118"/>
      <c r="AC177" s="289" t="s">
        <v>349</v>
      </c>
      <c r="AD177" s="289">
        <v>889.45500000000004</v>
      </c>
      <c r="AE177" s="290"/>
      <c r="AF177" s="31">
        <v>1182</v>
      </c>
      <c r="AG177" s="119">
        <v>11006646</v>
      </c>
      <c r="AH177" s="119" t="s">
        <v>770</v>
      </c>
      <c r="AI177" s="119">
        <v>11004791</v>
      </c>
      <c r="AJ177" s="119" t="s">
        <v>120</v>
      </c>
      <c r="AK177" s="119">
        <v>11005260</v>
      </c>
      <c r="AL177" s="119" t="s">
        <v>1013</v>
      </c>
      <c r="AM177" s="323" t="s">
        <v>19</v>
      </c>
      <c r="AN177" s="120">
        <v>5500.0000000000045</v>
      </c>
      <c r="AO177" s="121"/>
      <c r="AP177" s="122" t="s">
        <v>106</v>
      </c>
      <c r="AQ177" s="292" t="s">
        <v>102</v>
      </c>
      <c r="AR177" s="293">
        <v>23</v>
      </c>
      <c r="AS177" s="123" t="s">
        <v>351</v>
      </c>
      <c r="AT177" s="294" t="s">
        <v>132</v>
      </c>
      <c r="AU177" s="131">
        <v>4.5</v>
      </c>
      <c r="AV177" s="131">
        <v>886.5</v>
      </c>
      <c r="AW177" s="131" t="s">
        <v>106</v>
      </c>
      <c r="AX177" s="183"/>
      <c r="AY177" s="131">
        <v>6</v>
      </c>
      <c r="AZ177" s="131">
        <v>750</v>
      </c>
      <c r="BA177" s="131">
        <v>1182</v>
      </c>
      <c r="BB177" s="371">
        <f>IFERROR(HLOOKUP(IF(IF(VLOOKUP(H177,'Prog Actual'!H:AP,35,0)="DIREC",0,IF(VLOOKUP(H177,'Prog Actual'!H:AP,35,0)="EMBOT",1,IF(VLOOKUP(H177,'Prog Actual'!H:AP,35,0)="ETIQ",2,3)))&lt;1,VLOOKUP(H177,'Prog Actual'!H:AZ,45,0),IF(VLOOKUP(H177,'Prog Actual'!H:AP,35,0)="DIREC",0,IF(VLOOKUP(H177,'Prog Actual'!H:AP,35,0)="EMBOT",1,IF(VLOOKUP(H177,'Prog Actual'!H:AP,35,0)="ETIQ",2,3)))),Base!$D$26:$L$44,VLOOKUP(CONCATENATE(AM177,IF(VLOOKUP(H177,'Prog Actual'!H:K,4,0)&lt;2999,1,IF(VLOOKUP(H177,'Prog Actual'!H:K,4,0)&lt;4999,2,3))),Base!$B$27:$C$44,2,0),0),"")</f>
        <v>5500</v>
      </c>
      <c r="BC177" s="300">
        <v>98.5</v>
      </c>
      <c r="BD177" s="124" t="s">
        <v>108</v>
      </c>
      <c r="BE177" s="131">
        <v>197</v>
      </c>
      <c r="BF177" s="183"/>
      <c r="BG177" s="131" t="s">
        <v>1624</v>
      </c>
      <c r="BH177" s="210"/>
      <c r="BI177" s="211"/>
      <c r="BJ177" s="212"/>
    </row>
    <row r="178" spans="1:62" s="195" customFormat="1" ht="17.100000000000001" customHeight="1">
      <c r="A178" s="43">
        <v>0</v>
      </c>
      <c r="B178" s="43">
        <v>0</v>
      </c>
      <c r="C178" s="79"/>
      <c r="D178" s="79" t="s">
        <v>39</v>
      </c>
      <c r="E178" s="348" t="s">
        <v>10</v>
      </c>
      <c r="F178" s="33" t="e">
        <v>#N/A</v>
      </c>
      <c r="G178" s="127"/>
      <c r="H178" s="128"/>
      <c r="I178" s="79"/>
      <c r="J178" s="259" t="s">
        <v>370</v>
      </c>
      <c r="K178" s="127"/>
      <c r="L178" s="127"/>
      <c r="M178" s="296"/>
      <c r="N178" s="515">
        <f t="shared" si="4"/>
        <v>2</v>
      </c>
      <c r="O178" s="298">
        <v>0</v>
      </c>
      <c r="P178" s="274">
        <f t="shared" si="5"/>
        <v>2</v>
      </c>
      <c r="Q178" s="288"/>
      <c r="R178" s="112">
        <v>40704</v>
      </c>
      <c r="S178" s="113">
        <v>-2.2000000000000002</v>
      </c>
      <c r="T178" s="112">
        <v>40704.091666666667</v>
      </c>
      <c r="U178" s="113">
        <v>-2.2000000000000002</v>
      </c>
      <c r="V178" s="130"/>
      <c r="W178" s="115"/>
      <c r="X178" s="488"/>
      <c r="Y178" s="358" t="s">
        <v>259</v>
      </c>
      <c r="Z178" s="116"/>
      <c r="AA178" s="299"/>
      <c r="AB178" s="118"/>
      <c r="AC178" s="289"/>
      <c r="AD178" s="289"/>
      <c r="AE178" s="290"/>
      <c r="AF178" s="31">
        <v>0</v>
      </c>
      <c r="AG178" s="119"/>
      <c r="AH178" s="119"/>
      <c r="AI178" s="119"/>
      <c r="AJ178" s="119"/>
      <c r="AK178" s="119"/>
      <c r="AL178" s="119"/>
      <c r="AM178" s="323" t="s">
        <v>19</v>
      </c>
      <c r="AN178" s="120"/>
      <c r="AO178" s="121"/>
      <c r="AP178" s="122">
        <v>0</v>
      </c>
      <c r="AQ178" s="292" t="s">
        <v>39</v>
      </c>
      <c r="AR178" s="293">
        <v>23</v>
      </c>
      <c r="AS178" s="311" t="s">
        <v>890</v>
      </c>
      <c r="AT178" s="294" t="s">
        <v>260</v>
      </c>
      <c r="AU178" s="131"/>
      <c r="AV178" s="131"/>
      <c r="AW178" s="131"/>
      <c r="AX178" s="183"/>
      <c r="AY178" s="131"/>
      <c r="AZ178" s="131"/>
      <c r="BA178" s="131"/>
      <c r="BB178" s="371" t="str">
        <f>IFERROR(HLOOKUP(IF(IF(VLOOKUP(H178,'Prog Actual'!H:AP,35,0)="DIREC",0,IF(VLOOKUP(H178,'Prog Actual'!H:AP,35,0)="EMBOT",1,IF(VLOOKUP(H178,'Prog Actual'!H:AP,35,0)="ETIQ",2,3)))&lt;1,VLOOKUP(H178,'Prog Actual'!H:AZ,45,0),IF(VLOOKUP(H178,'Prog Actual'!H:AP,35,0)="DIREC",0,IF(VLOOKUP(H178,'Prog Actual'!H:AP,35,0)="EMBOT",1,IF(VLOOKUP(H178,'Prog Actual'!H:AP,35,0)="ETIQ",2,3)))),Base!$D$26:$L$44,VLOOKUP(CONCATENATE(AM178,IF(VLOOKUP(H178,'Prog Actual'!H:K,4,0)&lt;2999,1,IF(VLOOKUP(H178,'Prog Actual'!H:K,4,0)&lt;4999,2,3))),Base!$B$27:$C$44,2,0),0),"")</f>
        <v/>
      </c>
      <c r="BC178" s="300">
        <v>0</v>
      </c>
      <c r="BD178" s="124"/>
      <c r="BE178" s="131">
        <v>0</v>
      </c>
      <c r="BF178" s="183"/>
      <c r="BG178" s="131" t="s">
        <v>102</v>
      </c>
      <c r="BH178" s="210"/>
      <c r="BI178" s="211"/>
      <c r="BJ178" s="212"/>
    </row>
    <row r="179" spans="1:62" s="195" customFormat="1" ht="17.100000000000001" customHeight="1">
      <c r="A179" s="302">
        <v>1</v>
      </c>
      <c r="B179" s="302">
        <v>1</v>
      </c>
      <c r="C179" s="79"/>
      <c r="D179" s="319">
        <v>2102</v>
      </c>
      <c r="E179" s="348" t="s">
        <v>10</v>
      </c>
      <c r="F179" s="33">
        <v>28</v>
      </c>
      <c r="G179" s="324" t="s">
        <v>165</v>
      </c>
      <c r="H179" s="326">
        <v>1273345</v>
      </c>
      <c r="I179" s="327">
        <v>12006850</v>
      </c>
      <c r="J179" s="498" t="s">
        <v>1027</v>
      </c>
      <c r="K179" s="324">
        <v>66666</v>
      </c>
      <c r="L179" s="324" t="s">
        <v>127</v>
      </c>
      <c r="M179" s="296">
        <v>0.23</v>
      </c>
      <c r="N179" s="515">
        <f t="shared" si="4"/>
        <v>12.12109090909091</v>
      </c>
      <c r="O179" s="298">
        <v>0</v>
      </c>
      <c r="P179" s="274">
        <f t="shared" si="5"/>
        <v>12.35109090909091</v>
      </c>
      <c r="Q179" s="306">
        <v>3</v>
      </c>
      <c r="R179" s="112">
        <v>40704</v>
      </c>
      <c r="S179" s="113">
        <v>-2.2000000000000002</v>
      </c>
      <c r="T179" s="112">
        <v>40704.448468750001</v>
      </c>
      <c r="U179" s="113">
        <v>-10.76</v>
      </c>
      <c r="V179" s="307" t="s">
        <v>105</v>
      </c>
      <c r="W179" s="115" t="s">
        <v>109</v>
      </c>
      <c r="X179" s="489">
        <v>40707</v>
      </c>
      <c r="Y179" s="328" t="s">
        <v>209</v>
      </c>
      <c r="Z179" s="116"/>
      <c r="AA179" s="299"/>
      <c r="AB179" s="118"/>
      <c r="AC179" s="289" t="s">
        <v>897</v>
      </c>
      <c r="AD179" s="289">
        <v>49999.5</v>
      </c>
      <c r="AE179" s="290"/>
      <c r="AF179" s="31">
        <v>66666</v>
      </c>
      <c r="AG179" s="119">
        <v>11008315</v>
      </c>
      <c r="AH179" s="119" t="s">
        <v>1028</v>
      </c>
      <c r="AI179" s="119">
        <v>11001052</v>
      </c>
      <c r="AJ179" s="119" t="s">
        <v>468</v>
      </c>
      <c r="AK179" s="119"/>
      <c r="AL179" s="119"/>
      <c r="AM179" s="323" t="s">
        <v>19</v>
      </c>
      <c r="AN179" s="120">
        <v>8000</v>
      </c>
      <c r="AO179" s="121"/>
      <c r="AP179" s="122" t="s">
        <v>166</v>
      </c>
      <c r="AQ179" s="292">
        <v>2102</v>
      </c>
      <c r="AR179" s="293">
        <v>23</v>
      </c>
      <c r="AS179" s="311" t="s">
        <v>890</v>
      </c>
      <c r="AT179" s="294" t="s">
        <v>107</v>
      </c>
      <c r="AU179" s="131">
        <v>0.75</v>
      </c>
      <c r="AV179" s="131">
        <v>49999.5</v>
      </c>
      <c r="AW179" s="131" t="s">
        <v>166</v>
      </c>
      <c r="AX179" s="183">
        <v>40696</v>
      </c>
      <c r="AY179" s="131">
        <v>1</v>
      </c>
      <c r="AZ179" s="131">
        <v>750</v>
      </c>
      <c r="BA179" s="131">
        <v>66666</v>
      </c>
      <c r="BB179" s="371">
        <f>IFERROR(HLOOKUP(IF(IF(VLOOKUP(H179,'Prog Actual'!H:AP,35,0)="DIREC",0,IF(VLOOKUP(H179,'Prog Actual'!H:AP,35,0)="EMBOT",1,IF(VLOOKUP(H179,'Prog Actual'!H:AP,35,0)="ETIQ",2,3)))&lt;1,VLOOKUP(H179,'Prog Actual'!H:AZ,45,0),IF(VLOOKUP(H179,'Prog Actual'!H:AP,35,0)="DIREC",0,IF(VLOOKUP(H179,'Prog Actual'!H:AP,35,0)="EMBOT",1,IF(VLOOKUP(H179,'Prog Actual'!H:AP,35,0)="ETIQ",2,3)))),Base!$D$26:$L$44,VLOOKUP(CONCATENATE(AM179,IF(VLOOKUP(H179,'Prog Actual'!H:K,4,0)&lt;2999,1,IF(VLOOKUP(H179,'Prog Actual'!H:K,4,0)&lt;4999,2,3))),Base!$B$27:$C$44,2,0),0),"")</f>
        <v>5500</v>
      </c>
      <c r="BC179" s="300">
        <v>5555.5</v>
      </c>
      <c r="BD179" s="124" t="s">
        <v>194</v>
      </c>
      <c r="BE179" s="131">
        <v>5555.5</v>
      </c>
      <c r="BF179" s="183" t="s">
        <v>1028</v>
      </c>
      <c r="BG179" s="131" t="s">
        <v>1625</v>
      </c>
      <c r="BH179" s="210"/>
      <c r="BI179" s="211"/>
      <c r="BJ179" s="212"/>
    </row>
    <row r="180" spans="1:62" s="195" customFormat="1" ht="17.100000000000001" customHeight="1">
      <c r="A180" s="43">
        <v>0</v>
      </c>
      <c r="B180" s="43">
        <v>0</v>
      </c>
      <c r="C180" s="79"/>
      <c r="D180" s="79" t="s">
        <v>39</v>
      </c>
      <c r="E180" s="348" t="s">
        <v>10</v>
      </c>
      <c r="F180" s="33" t="e">
        <v>#N/A</v>
      </c>
      <c r="G180" s="127"/>
      <c r="H180" s="128"/>
      <c r="I180" s="79"/>
      <c r="J180" s="259" t="s">
        <v>370</v>
      </c>
      <c r="K180" s="127"/>
      <c r="L180" s="127"/>
      <c r="M180" s="296"/>
      <c r="N180" s="515">
        <f t="shared" si="4"/>
        <v>2</v>
      </c>
      <c r="O180" s="298">
        <v>0</v>
      </c>
      <c r="P180" s="274">
        <f t="shared" si="5"/>
        <v>2</v>
      </c>
      <c r="Q180" s="288"/>
      <c r="R180" s="112">
        <v>40704</v>
      </c>
      <c r="S180" s="113">
        <v>-10.76</v>
      </c>
      <c r="T180" s="112">
        <v>40704.448333333334</v>
      </c>
      <c r="U180" s="113">
        <v>-10.76</v>
      </c>
      <c r="V180" s="130"/>
      <c r="W180" s="115"/>
      <c r="X180" s="488"/>
      <c r="Y180" s="358" t="s">
        <v>259</v>
      </c>
      <c r="Z180" s="116"/>
      <c r="AA180" s="299"/>
      <c r="AB180" s="118"/>
      <c r="AC180" s="289"/>
      <c r="AD180" s="289"/>
      <c r="AE180" s="290"/>
      <c r="AF180" s="31">
        <v>0</v>
      </c>
      <c r="AG180" s="119"/>
      <c r="AH180" s="119"/>
      <c r="AI180" s="119"/>
      <c r="AJ180" s="119"/>
      <c r="AK180" s="119"/>
      <c r="AL180" s="119"/>
      <c r="AM180" s="323" t="s">
        <v>19</v>
      </c>
      <c r="AN180" s="120"/>
      <c r="AO180" s="121"/>
      <c r="AP180" s="122">
        <v>0</v>
      </c>
      <c r="AQ180" s="292" t="s">
        <v>39</v>
      </c>
      <c r="AR180" s="293">
        <v>23</v>
      </c>
      <c r="AS180" s="311" t="s">
        <v>890</v>
      </c>
      <c r="AT180" s="294" t="s">
        <v>260</v>
      </c>
      <c r="AU180" s="131"/>
      <c r="AV180" s="131"/>
      <c r="AW180" s="131"/>
      <c r="AX180" s="183"/>
      <c r="AY180" s="131"/>
      <c r="AZ180" s="131"/>
      <c r="BA180" s="131"/>
      <c r="BB180" s="371" t="str">
        <f>IFERROR(HLOOKUP(IF(IF(VLOOKUP(H180,'Prog Actual'!H:AP,35,0)="DIREC",0,IF(VLOOKUP(H180,'Prog Actual'!H:AP,35,0)="EMBOT",1,IF(VLOOKUP(H180,'Prog Actual'!H:AP,35,0)="ETIQ",2,3)))&lt;1,VLOOKUP(H180,'Prog Actual'!H:AZ,45,0),IF(VLOOKUP(H180,'Prog Actual'!H:AP,35,0)="DIREC",0,IF(VLOOKUP(H180,'Prog Actual'!H:AP,35,0)="EMBOT",1,IF(VLOOKUP(H180,'Prog Actual'!H:AP,35,0)="ETIQ",2,3)))),Base!$D$26:$L$44,VLOOKUP(CONCATENATE(AM180,IF(VLOOKUP(H180,'Prog Actual'!H:K,4,0)&lt;2999,1,IF(VLOOKUP(H180,'Prog Actual'!H:K,4,0)&lt;4999,2,3))),Base!$B$27:$C$44,2,0),0),"")</f>
        <v/>
      </c>
      <c r="BC180" s="300">
        <v>0</v>
      </c>
      <c r="BD180" s="124"/>
      <c r="BE180" s="131">
        <v>0</v>
      </c>
      <c r="BF180" s="183"/>
      <c r="BG180" s="131" t="s">
        <v>102</v>
      </c>
      <c r="BH180" s="210"/>
      <c r="BI180" s="211"/>
      <c r="BJ180" s="212"/>
    </row>
    <row r="181" spans="1:62" s="195" customFormat="1" ht="14.25">
      <c r="A181" s="43">
        <v>1</v>
      </c>
      <c r="B181" s="43">
        <v>1</v>
      </c>
      <c r="C181" s="79"/>
      <c r="D181" s="79">
        <v>1181</v>
      </c>
      <c r="E181" s="348">
        <v>0</v>
      </c>
      <c r="F181" s="33">
        <v>903</v>
      </c>
      <c r="G181" s="127" t="s">
        <v>182</v>
      </c>
      <c r="H181" s="105">
        <v>1274273</v>
      </c>
      <c r="I181" s="79">
        <v>10050017</v>
      </c>
      <c r="J181" s="127" t="s">
        <v>383</v>
      </c>
      <c r="K181" s="127">
        <v>66</v>
      </c>
      <c r="L181" s="127" t="s">
        <v>104</v>
      </c>
      <c r="M181" s="296">
        <v>0.23</v>
      </c>
      <c r="N181" s="515">
        <f t="shared" si="4"/>
        <v>0.19800000000000001</v>
      </c>
      <c r="O181" s="298">
        <v>0</v>
      </c>
      <c r="P181" s="274">
        <f t="shared" si="5"/>
        <v>0.42800000000000005</v>
      </c>
      <c r="Q181" s="288">
        <v>0</v>
      </c>
      <c r="R181" s="112">
        <v>40704</v>
      </c>
      <c r="S181" s="113">
        <v>-10.76</v>
      </c>
      <c r="T181" s="112">
        <v>40704.46158333333</v>
      </c>
      <c r="U181" s="113">
        <v>-11.08</v>
      </c>
      <c r="V181" s="130" t="s">
        <v>147</v>
      </c>
      <c r="W181" s="308" t="s">
        <v>109</v>
      </c>
      <c r="X181" s="490">
        <v>40704</v>
      </c>
      <c r="Y181" s="132" t="s">
        <v>303</v>
      </c>
      <c r="Z181" s="116"/>
      <c r="AA181" s="299"/>
      <c r="AB181" s="118"/>
      <c r="AC181" s="289"/>
      <c r="AD181" s="289"/>
      <c r="AE181" s="290"/>
      <c r="AF181" s="31">
        <v>396</v>
      </c>
      <c r="AG181" s="119"/>
      <c r="AH181" s="119"/>
      <c r="AI181" s="119"/>
      <c r="AJ181" s="119"/>
      <c r="AK181" s="119"/>
      <c r="AL181" s="119"/>
      <c r="AM181" s="323" t="s">
        <v>19</v>
      </c>
      <c r="AN181" s="120">
        <v>4500.0000000000109</v>
      </c>
      <c r="AO181" s="121"/>
      <c r="AP181" s="122" t="s">
        <v>183</v>
      </c>
      <c r="AQ181" s="292">
        <v>1181</v>
      </c>
      <c r="AR181" s="293">
        <v>23</v>
      </c>
      <c r="AS181" s="123" t="s">
        <v>351</v>
      </c>
      <c r="AT181" s="294" t="s">
        <v>132</v>
      </c>
      <c r="AU181" s="131">
        <v>4.5</v>
      </c>
      <c r="AV181" s="131">
        <v>297</v>
      </c>
      <c r="AW181" s="131" t="s">
        <v>183</v>
      </c>
      <c r="AX181" s="183">
        <v>1</v>
      </c>
      <c r="AY181" s="131">
        <v>6</v>
      </c>
      <c r="AZ181" s="131">
        <v>750</v>
      </c>
      <c r="BA181" s="131">
        <v>396</v>
      </c>
      <c r="BB181" s="371">
        <f>IFERROR(HLOOKUP(IF(IF(VLOOKUP(H181,'Prog Actual'!H:AP,35,0)="DIREC",0,IF(VLOOKUP(H181,'Prog Actual'!H:AP,35,0)="EMBOT",1,IF(VLOOKUP(H181,'Prog Actual'!H:AP,35,0)="ETIQ",2,3)))&lt;1,VLOOKUP(H181,'Prog Actual'!H:AZ,45,0),IF(VLOOKUP(H181,'Prog Actual'!H:AP,35,0)="DIREC",0,IF(VLOOKUP(H181,'Prog Actual'!H:AP,35,0)="EMBOT",1,IF(VLOOKUP(H181,'Prog Actual'!H:AP,35,0)="ETIQ",2,3)))),Base!$D$26:$L$44,VLOOKUP(CONCATENATE(AM181,IF(VLOOKUP(H181,'Prog Actual'!H:K,4,0)&lt;2999,1,IF(VLOOKUP(H181,'Prog Actual'!H:K,4,0)&lt;4999,2,3))),Base!$B$27:$C$44,2,0),0),"")</f>
        <v>2000</v>
      </c>
      <c r="BC181" s="300">
        <v>33</v>
      </c>
      <c r="BD181" s="124" t="s">
        <v>108</v>
      </c>
      <c r="BE181" s="131">
        <v>66</v>
      </c>
      <c r="BF181" s="183"/>
      <c r="BG181" s="131" t="s">
        <v>1624</v>
      </c>
      <c r="BH181" s="210"/>
      <c r="BI181" s="211"/>
      <c r="BJ181" s="212"/>
    </row>
    <row r="182" spans="1:62" s="195" customFormat="1" ht="13.5" customHeight="1">
      <c r="A182" s="302">
        <v>1</v>
      </c>
      <c r="B182" s="302">
        <v>2</v>
      </c>
      <c r="C182" s="79"/>
      <c r="D182" s="303">
        <v>2324</v>
      </c>
      <c r="E182" s="348">
        <v>0</v>
      </c>
      <c r="F182" s="33">
        <v>53</v>
      </c>
      <c r="G182" s="304" t="s">
        <v>182</v>
      </c>
      <c r="H182" s="305">
        <v>1273834</v>
      </c>
      <c r="I182" s="303">
        <v>10045195</v>
      </c>
      <c r="J182" s="304" t="s">
        <v>1030</v>
      </c>
      <c r="K182" s="304">
        <v>154</v>
      </c>
      <c r="L182" s="304" t="s">
        <v>104</v>
      </c>
      <c r="M182" s="296">
        <v>0.23</v>
      </c>
      <c r="N182" s="515">
        <f t="shared" si="4"/>
        <v>0.92400000000000004</v>
      </c>
      <c r="O182" s="298">
        <v>0</v>
      </c>
      <c r="P182" s="274">
        <f t="shared" si="5"/>
        <v>1.1540000000000001</v>
      </c>
      <c r="Q182" s="306">
        <v>0</v>
      </c>
      <c r="R182" s="112">
        <v>40704</v>
      </c>
      <c r="S182" s="113">
        <v>-11.08</v>
      </c>
      <c r="T182" s="112">
        <v>40704.488361111115</v>
      </c>
      <c r="U182" s="113">
        <v>-11.72</v>
      </c>
      <c r="V182" s="307" t="s">
        <v>105</v>
      </c>
      <c r="W182" s="115" t="s">
        <v>109</v>
      </c>
      <c r="X182" s="490">
        <v>40704</v>
      </c>
      <c r="Y182" s="132" t="s">
        <v>303</v>
      </c>
      <c r="Z182" s="116"/>
      <c r="AA182" s="299"/>
      <c r="AB182" s="118"/>
      <c r="AC182" s="289"/>
      <c r="AD182" s="289"/>
      <c r="AE182" s="290"/>
      <c r="AF182" s="31">
        <v>1848</v>
      </c>
      <c r="AG182" s="119"/>
      <c r="AH182" s="119"/>
      <c r="AI182" s="119"/>
      <c r="AJ182" s="119"/>
      <c r="AK182" s="119">
        <v>11004464</v>
      </c>
      <c r="AL182" s="119" t="s">
        <v>170</v>
      </c>
      <c r="AM182" s="323" t="s">
        <v>19</v>
      </c>
      <c r="AN182" s="120">
        <v>4499.9999999999945</v>
      </c>
      <c r="AO182" s="121"/>
      <c r="AP182" s="122" t="s">
        <v>183</v>
      </c>
      <c r="AQ182" s="292">
        <v>2324</v>
      </c>
      <c r="AR182" s="293">
        <v>23</v>
      </c>
      <c r="AS182" s="123" t="s">
        <v>332</v>
      </c>
      <c r="AT182" s="294" t="s">
        <v>132</v>
      </c>
      <c r="AU182" s="131">
        <v>9</v>
      </c>
      <c r="AV182" s="131">
        <v>1386</v>
      </c>
      <c r="AW182" s="131" t="s">
        <v>183</v>
      </c>
      <c r="AX182" s="183">
        <v>1</v>
      </c>
      <c r="AY182" s="131">
        <v>12</v>
      </c>
      <c r="AZ182" s="131">
        <v>750</v>
      </c>
      <c r="BA182" s="131">
        <v>1848</v>
      </c>
      <c r="BB182" s="371">
        <f>IFERROR(HLOOKUP(IF(IF(VLOOKUP(H182,'Prog Actual'!H:AP,35,0)="DIREC",0,IF(VLOOKUP(H182,'Prog Actual'!H:AP,35,0)="EMBOT",1,IF(VLOOKUP(H182,'Prog Actual'!H:AP,35,0)="ETIQ",2,3)))&lt;1,VLOOKUP(H182,'Prog Actual'!H:AZ,45,0),IF(VLOOKUP(H182,'Prog Actual'!H:AP,35,0)="DIREC",0,IF(VLOOKUP(H182,'Prog Actual'!H:AP,35,0)="EMBOT",1,IF(VLOOKUP(H182,'Prog Actual'!H:AP,35,0)="ETIQ",2,3)))),Base!$D$26:$L$44,VLOOKUP(CONCATENATE(AM182,IF(VLOOKUP(H182,'Prog Actual'!H:K,4,0)&lt;2999,1,IF(VLOOKUP(H182,'Prog Actual'!H:K,4,0)&lt;4999,2,3))),Base!$B$27:$C$44,2,0),0),"")</f>
        <v>2000</v>
      </c>
      <c r="BC182" s="300">
        <v>154</v>
      </c>
      <c r="BD182" s="124" t="s">
        <v>108</v>
      </c>
      <c r="BE182" s="131">
        <v>154</v>
      </c>
      <c r="BF182" s="183"/>
      <c r="BG182" s="131" t="s">
        <v>1624</v>
      </c>
      <c r="BH182" s="210"/>
      <c r="BI182" s="211"/>
      <c r="BJ182" s="212"/>
    </row>
    <row r="183" spans="1:62" s="195" customFormat="1" ht="14.25">
      <c r="A183" s="302">
        <v>1</v>
      </c>
      <c r="B183" s="302">
        <v>2</v>
      </c>
      <c r="C183" s="79"/>
      <c r="D183" s="303">
        <v>2188</v>
      </c>
      <c r="E183" s="348">
        <v>0</v>
      </c>
      <c r="F183" s="33">
        <v>143</v>
      </c>
      <c r="G183" s="304" t="s">
        <v>182</v>
      </c>
      <c r="H183" s="305">
        <v>1273854</v>
      </c>
      <c r="I183" s="303">
        <v>10047805</v>
      </c>
      <c r="J183" s="304" t="s">
        <v>1031</v>
      </c>
      <c r="K183" s="304">
        <v>510</v>
      </c>
      <c r="L183" s="304" t="s">
        <v>104</v>
      </c>
      <c r="M183" s="296">
        <v>0.23</v>
      </c>
      <c r="N183" s="515">
        <f t="shared" si="4"/>
        <v>1.53</v>
      </c>
      <c r="O183" s="298">
        <v>0</v>
      </c>
      <c r="P183" s="274">
        <f t="shared" si="5"/>
        <v>1.76</v>
      </c>
      <c r="Q183" s="288">
        <v>0</v>
      </c>
      <c r="R183" s="112">
        <v>40704</v>
      </c>
      <c r="S183" s="113">
        <v>-11.72</v>
      </c>
      <c r="T183" s="112">
        <v>40704.526250000003</v>
      </c>
      <c r="U183" s="113">
        <v>-12.63</v>
      </c>
      <c r="V183" s="307" t="s">
        <v>105</v>
      </c>
      <c r="W183" s="308" t="s">
        <v>109</v>
      </c>
      <c r="X183" s="490">
        <v>40704</v>
      </c>
      <c r="Y183" s="132" t="s">
        <v>303</v>
      </c>
      <c r="Z183" s="116"/>
      <c r="AA183" s="299"/>
      <c r="AB183" s="118"/>
      <c r="AC183" s="289"/>
      <c r="AD183" s="289"/>
      <c r="AE183" s="290"/>
      <c r="AF183" s="31">
        <v>3060</v>
      </c>
      <c r="AG183" s="119"/>
      <c r="AH183" s="119"/>
      <c r="AI183" s="119"/>
      <c r="AJ183" s="119"/>
      <c r="AK183" s="119"/>
      <c r="AL183" s="119"/>
      <c r="AM183" s="323" t="s">
        <v>19</v>
      </c>
      <c r="AN183" s="120">
        <v>4500.0000000000118</v>
      </c>
      <c r="AO183" s="121"/>
      <c r="AP183" s="122" t="s">
        <v>183</v>
      </c>
      <c r="AQ183" s="292" t="s">
        <v>102</v>
      </c>
      <c r="AR183" s="293">
        <v>23</v>
      </c>
      <c r="AS183" s="123" t="s">
        <v>332</v>
      </c>
      <c r="AT183" s="294" t="s">
        <v>132</v>
      </c>
      <c r="AU183" s="131">
        <v>4.5</v>
      </c>
      <c r="AV183" s="131">
        <v>2295</v>
      </c>
      <c r="AW183" s="131" t="s">
        <v>183</v>
      </c>
      <c r="AX183" s="183">
        <v>1</v>
      </c>
      <c r="AY183" s="131">
        <v>6</v>
      </c>
      <c r="AZ183" s="131">
        <v>750</v>
      </c>
      <c r="BA183" s="131">
        <v>3060</v>
      </c>
      <c r="BB183" s="371">
        <f>IFERROR(HLOOKUP(IF(IF(VLOOKUP(H183,'Prog Actual'!H:AP,35,0)="DIREC",0,IF(VLOOKUP(H183,'Prog Actual'!H:AP,35,0)="EMBOT",1,IF(VLOOKUP(H183,'Prog Actual'!H:AP,35,0)="ETIQ",2,3)))&lt;1,VLOOKUP(H183,'Prog Actual'!H:AZ,45,0),IF(VLOOKUP(H183,'Prog Actual'!H:AP,35,0)="DIREC",0,IF(VLOOKUP(H183,'Prog Actual'!H:AP,35,0)="EMBOT",1,IF(VLOOKUP(H183,'Prog Actual'!H:AP,35,0)="ETIQ",2,3)))),Base!$D$26:$L$44,VLOOKUP(CONCATENATE(AM183,IF(VLOOKUP(H183,'Prog Actual'!H:K,4,0)&lt;2999,1,IF(VLOOKUP(H183,'Prog Actual'!H:K,4,0)&lt;4999,2,3))),Base!$B$27:$C$44,2,0),0),"")</f>
        <v>2000</v>
      </c>
      <c r="BC183" s="300">
        <v>255</v>
      </c>
      <c r="BD183" s="124" t="s">
        <v>108</v>
      </c>
      <c r="BE183" s="131">
        <v>510</v>
      </c>
      <c r="BF183" s="183"/>
      <c r="BG183" s="131" t="s">
        <v>1624</v>
      </c>
      <c r="BH183" s="210"/>
      <c r="BI183" s="211"/>
      <c r="BJ183" s="212"/>
    </row>
    <row r="184" spans="1:62" s="195" customFormat="1" ht="14.25">
      <c r="A184" s="302">
        <v>1</v>
      </c>
      <c r="B184" s="302">
        <v>2</v>
      </c>
      <c r="C184" s="79"/>
      <c r="D184" s="303">
        <v>2188</v>
      </c>
      <c r="E184" s="348">
        <v>0</v>
      </c>
      <c r="F184" s="33">
        <v>143</v>
      </c>
      <c r="G184" s="304" t="s">
        <v>182</v>
      </c>
      <c r="H184" s="305">
        <v>1274309</v>
      </c>
      <c r="I184" s="303">
        <v>10047805</v>
      </c>
      <c r="J184" s="304" t="s">
        <v>1031</v>
      </c>
      <c r="K184" s="304">
        <v>700</v>
      </c>
      <c r="L184" s="304" t="s">
        <v>104</v>
      </c>
      <c r="M184" s="296">
        <v>0.23</v>
      </c>
      <c r="N184" s="515">
        <f t="shared" si="4"/>
        <v>2.1</v>
      </c>
      <c r="O184" s="298">
        <v>0</v>
      </c>
      <c r="P184" s="274">
        <f t="shared" si="5"/>
        <v>2.33</v>
      </c>
      <c r="Q184" s="306">
        <v>0</v>
      </c>
      <c r="R184" s="112">
        <v>40704</v>
      </c>
      <c r="S184" s="113">
        <v>-12.63</v>
      </c>
      <c r="T184" s="112">
        <v>40704.57472222222</v>
      </c>
      <c r="U184" s="113">
        <v>-13.79</v>
      </c>
      <c r="V184" s="307" t="s">
        <v>105</v>
      </c>
      <c r="W184" s="308" t="s">
        <v>109</v>
      </c>
      <c r="X184" s="490">
        <v>40704</v>
      </c>
      <c r="Y184" s="332" t="s">
        <v>352</v>
      </c>
      <c r="Z184" s="116"/>
      <c r="AA184" s="299"/>
      <c r="AB184" s="118"/>
      <c r="AC184" s="289"/>
      <c r="AD184" s="289"/>
      <c r="AE184" s="290"/>
      <c r="AF184" s="31">
        <v>4200</v>
      </c>
      <c r="AG184" s="119"/>
      <c r="AH184" s="119"/>
      <c r="AI184" s="119"/>
      <c r="AJ184" s="119"/>
      <c r="AK184" s="119"/>
      <c r="AL184" s="119"/>
      <c r="AM184" s="323" t="s">
        <v>19</v>
      </c>
      <c r="AN184" s="120">
        <v>4500.0000000000109</v>
      </c>
      <c r="AO184" s="121"/>
      <c r="AP184" s="122" t="s">
        <v>183</v>
      </c>
      <c r="AQ184" s="292">
        <v>2188</v>
      </c>
      <c r="AR184" s="293">
        <v>23</v>
      </c>
      <c r="AS184" s="311" t="s">
        <v>890</v>
      </c>
      <c r="AT184" s="294" t="s">
        <v>132</v>
      </c>
      <c r="AU184" s="131">
        <v>4.5</v>
      </c>
      <c r="AV184" s="131">
        <v>3150</v>
      </c>
      <c r="AW184" s="131" t="s">
        <v>183</v>
      </c>
      <c r="AX184" s="183">
        <v>1</v>
      </c>
      <c r="AY184" s="131">
        <v>6</v>
      </c>
      <c r="AZ184" s="131">
        <v>750</v>
      </c>
      <c r="BA184" s="131">
        <v>4200</v>
      </c>
      <c r="BB184" s="371">
        <f>IFERROR(HLOOKUP(IF(IF(VLOOKUP(H184,'Prog Actual'!H:AP,35,0)="DIREC",0,IF(VLOOKUP(H184,'Prog Actual'!H:AP,35,0)="EMBOT",1,IF(VLOOKUP(H184,'Prog Actual'!H:AP,35,0)="ETIQ",2,3)))&lt;1,VLOOKUP(H184,'Prog Actual'!H:AZ,45,0),IF(VLOOKUP(H184,'Prog Actual'!H:AP,35,0)="DIREC",0,IF(VLOOKUP(H184,'Prog Actual'!H:AP,35,0)="EMBOT",1,IF(VLOOKUP(H184,'Prog Actual'!H:AP,35,0)="ETIQ",2,3)))),Base!$D$26:$L$44,VLOOKUP(CONCATENATE(AM184,IF(VLOOKUP(H184,'Prog Actual'!H:K,4,0)&lt;2999,1,IF(VLOOKUP(H184,'Prog Actual'!H:K,4,0)&lt;4999,2,3))),Base!$B$27:$C$44,2,0),0),"")</f>
        <v>2000</v>
      </c>
      <c r="BC184" s="300">
        <v>350</v>
      </c>
      <c r="BD184" s="124" t="s">
        <v>108</v>
      </c>
      <c r="BE184" s="131">
        <v>700</v>
      </c>
      <c r="BF184" s="183"/>
      <c r="BG184" s="131" t="s">
        <v>1624</v>
      </c>
      <c r="BH184" s="210"/>
      <c r="BI184" s="211"/>
      <c r="BJ184" s="212"/>
    </row>
    <row r="185" spans="1:62" s="195" customFormat="1" ht="17.100000000000001" customHeight="1">
      <c r="A185" s="302">
        <v>1</v>
      </c>
      <c r="B185" s="302">
        <v>2</v>
      </c>
      <c r="C185" s="79"/>
      <c r="D185" s="303">
        <v>2123</v>
      </c>
      <c r="E185" s="348">
        <v>0</v>
      </c>
      <c r="F185" s="33">
        <v>44</v>
      </c>
      <c r="G185" s="304" t="s">
        <v>182</v>
      </c>
      <c r="H185" s="305">
        <v>1273054</v>
      </c>
      <c r="I185" s="303">
        <v>10045265</v>
      </c>
      <c r="J185" s="304" t="s">
        <v>1032</v>
      </c>
      <c r="K185" s="304">
        <v>182</v>
      </c>
      <c r="L185" s="304" t="s">
        <v>104</v>
      </c>
      <c r="M185" s="296">
        <v>0.23</v>
      </c>
      <c r="N185" s="515">
        <f t="shared" si="4"/>
        <v>1.0920000000000001</v>
      </c>
      <c r="O185" s="298">
        <v>0</v>
      </c>
      <c r="P185" s="274">
        <f t="shared" si="5"/>
        <v>1.3220000000000001</v>
      </c>
      <c r="Q185" s="288">
        <v>1</v>
      </c>
      <c r="R185" s="112">
        <v>40704</v>
      </c>
      <c r="S185" s="113">
        <v>-13.79</v>
      </c>
      <c r="T185" s="112">
        <v>40704.601666666669</v>
      </c>
      <c r="U185" s="113">
        <v>-14.44</v>
      </c>
      <c r="V185" s="307" t="s">
        <v>105</v>
      </c>
      <c r="W185" s="115" t="s">
        <v>109</v>
      </c>
      <c r="X185" s="490">
        <v>40705</v>
      </c>
      <c r="Y185" s="132" t="s">
        <v>303</v>
      </c>
      <c r="Z185" s="116"/>
      <c r="AA185" s="299"/>
      <c r="AB185" s="118"/>
      <c r="AC185" s="289"/>
      <c r="AD185" s="289"/>
      <c r="AE185" s="290"/>
      <c r="AF185" s="31">
        <v>2184</v>
      </c>
      <c r="AG185" s="119"/>
      <c r="AH185" s="119"/>
      <c r="AI185" s="119"/>
      <c r="AJ185" s="119"/>
      <c r="AK185" s="119">
        <v>11004419</v>
      </c>
      <c r="AL185" s="119" t="s">
        <v>208</v>
      </c>
      <c r="AM185" s="323" t="s">
        <v>19</v>
      </c>
      <c r="AN185" s="120">
        <v>5200</v>
      </c>
      <c r="AO185" s="121"/>
      <c r="AP185" s="122" t="s">
        <v>183</v>
      </c>
      <c r="AQ185" s="292">
        <v>2123</v>
      </c>
      <c r="AR185" s="293">
        <v>23</v>
      </c>
      <c r="AS185" s="123" t="s">
        <v>332</v>
      </c>
      <c r="AT185" s="294" t="s">
        <v>126</v>
      </c>
      <c r="AU185" s="131">
        <v>9</v>
      </c>
      <c r="AV185" s="131">
        <v>1638</v>
      </c>
      <c r="AW185" s="131" t="s">
        <v>183</v>
      </c>
      <c r="AX185" s="183">
        <v>1</v>
      </c>
      <c r="AY185" s="131">
        <v>12</v>
      </c>
      <c r="AZ185" s="131">
        <v>750</v>
      </c>
      <c r="BA185" s="131">
        <v>2184</v>
      </c>
      <c r="BB185" s="371">
        <f>IFERROR(HLOOKUP(IF(IF(VLOOKUP(H185,'Prog Actual'!H:AP,35,0)="DIREC",0,IF(VLOOKUP(H185,'Prog Actual'!H:AP,35,0)="EMBOT",1,IF(VLOOKUP(H185,'Prog Actual'!H:AP,35,0)="ETIQ",2,3)))&lt;1,VLOOKUP(H185,'Prog Actual'!H:AZ,45,0),IF(VLOOKUP(H185,'Prog Actual'!H:AP,35,0)="DIREC",0,IF(VLOOKUP(H185,'Prog Actual'!H:AP,35,0)="EMBOT",1,IF(VLOOKUP(H185,'Prog Actual'!H:AP,35,0)="ETIQ",2,3)))),Base!$D$26:$L$44,VLOOKUP(CONCATENATE(AM185,IF(VLOOKUP(H185,'Prog Actual'!H:K,4,0)&lt;2999,1,IF(VLOOKUP(H185,'Prog Actual'!H:K,4,0)&lt;4999,2,3))),Base!$B$27:$C$44,2,0),0),"")</f>
        <v>2000</v>
      </c>
      <c r="BC185" s="300">
        <v>182</v>
      </c>
      <c r="BD185" s="124" t="s">
        <v>108</v>
      </c>
      <c r="BE185" s="131">
        <v>182</v>
      </c>
      <c r="BF185" s="183"/>
      <c r="BG185" s="131" t="s">
        <v>1624</v>
      </c>
      <c r="BH185" s="210"/>
      <c r="BI185" s="211"/>
      <c r="BJ185" s="212"/>
    </row>
    <row r="186" spans="1:62" s="195" customFormat="1" ht="17.100000000000001" customHeight="1">
      <c r="A186" s="302">
        <v>1</v>
      </c>
      <c r="B186" s="302">
        <v>2</v>
      </c>
      <c r="C186" s="79"/>
      <c r="D186" s="303">
        <v>1113</v>
      </c>
      <c r="E186" s="348">
        <v>0</v>
      </c>
      <c r="F186" s="33">
        <v>13</v>
      </c>
      <c r="G186" s="304" t="s">
        <v>164</v>
      </c>
      <c r="H186" s="305">
        <v>1274690</v>
      </c>
      <c r="I186" s="303">
        <v>10054107</v>
      </c>
      <c r="J186" s="304" t="s">
        <v>432</v>
      </c>
      <c r="K186" s="304">
        <v>437</v>
      </c>
      <c r="L186" s="304" t="s">
        <v>104</v>
      </c>
      <c r="M186" s="296">
        <v>0.23</v>
      </c>
      <c r="N186" s="515">
        <f t="shared" si="4"/>
        <v>0.47672727272727272</v>
      </c>
      <c r="O186" s="298">
        <v>0.16666666666666666</v>
      </c>
      <c r="P186" s="274">
        <f t="shared" si="5"/>
        <v>0.70672727272727276</v>
      </c>
      <c r="Q186" s="306">
        <v>1</v>
      </c>
      <c r="R186" s="112">
        <v>40704</v>
      </c>
      <c r="S186" s="113">
        <v>-14.44</v>
      </c>
      <c r="T186" s="112">
        <v>40704.631113636366</v>
      </c>
      <c r="U186" s="113">
        <v>-15.15</v>
      </c>
      <c r="V186" s="307" t="s">
        <v>105</v>
      </c>
      <c r="W186" s="295" t="s">
        <v>133</v>
      </c>
      <c r="X186" s="490">
        <v>40705</v>
      </c>
      <c r="Y186" s="310" t="s">
        <v>352</v>
      </c>
      <c r="Z186" s="116"/>
      <c r="AA186" s="299"/>
      <c r="AB186" s="118"/>
      <c r="AC186" s="289" t="s">
        <v>349</v>
      </c>
      <c r="AD186" s="289">
        <v>1966.5</v>
      </c>
      <c r="AE186" s="290"/>
      <c r="AF186" s="31">
        <v>2622</v>
      </c>
      <c r="AG186" s="119">
        <v>11007039</v>
      </c>
      <c r="AH186" s="119" t="s">
        <v>156</v>
      </c>
      <c r="AI186" s="119">
        <v>11005652</v>
      </c>
      <c r="AJ186" s="119" t="s">
        <v>233</v>
      </c>
      <c r="AK186" s="119"/>
      <c r="AL186" s="119"/>
      <c r="AM186" s="323" t="s">
        <v>19</v>
      </c>
      <c r="AN186" s="120">
        <v>5500.0000000000036</v>
      </c>
      <c r="AO186" s="121"/>
      <c r="AP186" s="122" t="s">
        <v>106</v>
      </c>
      <c r="AQ186" s="292">
        <v>1113</v>
      </c>
      <c r="AR186" s="293">
        <v>23</v>
      </c>
      <c r="AS186" s="311" t="s">
        <v>890</v>
      </c>
      <c r="AT186" s="294" t="s">
        <v>126</v>
      </c>
      <c r="AU186" s="131">
        <v>4.5</v>
      </c>
      <c r="AV186" s="131">
        <v>1966.5</v>
      </c>
      <c r="AW186" s="131" t="s">
        <v>106</v>
      </c>
      <c r="AX186" s="183">
        <v>40703</v>
      </c>
      <c r="AY186" s="131">
        <v>6</v>
      </c>
      <c r="AZ186" s="131">
        <v>750</v>
      </c>
      <c r="BA186" s="131">
        <v>2622</v>
      </c>
      <c r="BB186" s="371">
        <f>IFERROR(HLOOKUP(IF(IF(VLOOKUP(H186,'Prog Actual'!H:AP,35,0)="DIREC",0,IF(VLOOKUP(H186,'Prog Actual'!H:AP,35,0)="EMBOT",1,IF(VLOOKUP(H186,'Prog Actual'!H:AP,35,0)="ETIQ",2,3)))&lt;1,VLOOKUP(H186,'Prog Actual'!H:AZ,45,0),IF(VLOOKUP(H186,'Prog Actual'!H:AP,35,0)="DIREC",0,IF(VLOOKUP(H186,'Prog Actual'!H:AP,35,0)="EMBOT",1,IF(VLOOKUP(H186,'Prog Actual'!H:AP,35,0)="ETIQ",2,3)))),Base!$D$26:$L$44,VLOOKUP(CONCATENATE(AM186,IF(VLOOKUP(H186,'Prog Actual'!H:K,4,0)&lt;2999,1,IF(VLOOKUP(H186,'Prog Actual'!H:K,4,0)&lt;4999,2,3))),Base!$B$27:$C$44,2,0),0),"")</f>
        <v>5500</v>
      </c>
      <c r="BC186" s="300">
        <v>218.5</v>
      </c>
      <c r="BD186" s="124" t="s">
        <v>108</v>
      </c>
      <c r="BE186" s="131">
        <v>437</v>
      </c>
      <c r="BF186" s="183" t="s">
        <v>433</v>
      </c>
      <c r="BG186" s="131" t="s">
        <v>1624</v>
      </c>
      <c r="BH186" s="210"/>
      <c r="BI186" s="211"/>
      <c r="BJ186" s="212"/>
    </row>
    <row r="187" spans="1:62" s="195" customFormat="1" ht="14.25">
      <c r="A187" s="302">
        <v>1</v>
      </c>
      <c r="B187" s="302">
        <v>1</v>
      </c>
      <c r="C187" s="79"/>
      <c r="D187" s="303">
        <v>3102</v>
      </c>
      <c r="E187" s="348">
        <v>0</v>
      </c>
      <c r="F187" s="33">
        <v>201</v>
      </c>
      <c r="G187" s="304" t="s">
        <v>164</v>
      </c>
      <c r="H187" s="305">
        <v>7084915</v>
      </c>
      <c r="I187" s="303">
        <v>10043724</v>
      </c>
      <c r="J187" s="304" t="s">
        <v>1033</v>
      </c>
      <c r="K187" s="304">
        <v>7830</v>
      </c>
      <c r="L187" s="304" t="s">
        <v>104</v>
      </c>
      <c r="M187" s="296">
        <v>0.23</v>
      </c>
      <c r="N187" s="515">
        <f t="shared" si="4"/>
        <v>6.2640000000000002</v>
      </c>
      <c r="O187" s="298">
        <v>0.16666666666666666</v>
      </c>
      <c r="P187" s="274">
        <f t="shared" si="5"/>
        <v>6.4940000000000007</v>
      </c>
      <c r="Q187" s="306">
        <v>0</v>
      </c>
      <c r="R187" s="112">
        <v>40704</v>
      </c>
      <c r="S187" s="113">
        <v>-15.15</v>
      </c>
      <c r="T187" s="112">
        <v>40704.996742424242</v>
      </c>
      <c r="U187" s="113">
        <v>-23.92</v>
      </c>
      <c r="V187" s="307" t="s">
        <v>105</v>
      </c>
      <c r="W187" s="308" t="s">
        <v>109</v>
      </c>
      <c r="X187" s="490">
        <v>40704</v>
      </c>
      <c r="Y187" s="332" t="s">
        <v>352</v>
      </c>
      <c r="Z187" s="116"/>
      <c r="AA187" s="299"/>
      <c r="AB187" s="118"/>
      <c r="AC187" s="289" t="s">
        <v>430</v>
      </c>
      <c r="AD187" s="289">
        <v>35235</v>
      </c>
      <c r="AE187" s="290"/>
      <c r="AF187" s="31">
        <v>46980</v>
      </c>
      <c r="AG187" s="119">
        <v>11006868</v>
      </c>
      <c r="AH187" s="119" t="s">
        <v>1626</v>
      </c>
      <c r="AI187" s="119">
        <v>11005282</v>
      </c>
      <c r="AJ187" s="119" t="s">
        <v>431</v>
      </c>
      <c r="AK187" s="119"/>
      <c r="AL187" s="119"/>
      <c r="AM187" s="323" t="s">
        <v>19</v>
      </c>
      <c r="AN187" s="120">
        <v>5500.0000000000036</v>
      </c>
      <c r="AO187" s="121"/>
      <c r="AP187" s="122" t="s">
        <v>106</v>
      </c>
      <c r="AQ187" s="292">
        <v>3102</v>
      </c>
      <c r="AR187" s="293">
        <v>23</v>
      </c>
      <c r="AS187" s="311" t="s">
        <v>890</v>
      </c>
      <c r="AT187" s="294" t="s">
        <v>132</v>
      </c>
      <c r="AU187" s="131">
        <v>4.5</v>
      </c>
      <c r="AV187" s="131">
        <v>35235</v>
      </c>
      <c r="AW187" s="131" t="s">
        <v>106</v>
      </c>
      <c r="AX187" s="183">
        <v>40696</v>
      </c>
      <c r="AY187" s="131">
        <v>6</v>
      </c>
      <c r="AZ187" s="131">
        <v>750</v>
      </c>
      <c r="BA187" s="131">
        <v>46980</v>
      </c>
      <c r="BB187" s="371">
        <f>IFERROR(HLOOKUP(IF(IF(VLOOKUP(H187,'Prog Actual'!H:AP,35,0)="DIREC",0,IF(VLOOKUP(H187,'Prog Actual'!H:AP,35,0)="EMBOT",1,IF(VLOOKUP(H187,'Prog Actual'!H:AP,35,0)="ETIQ",2,3)))&lt;1,VLOOKUP(H187,'Prog Actual'!H:AZ,45,0),IF(VLOOKUP(H187,'Prog Actual'!H:AP,35,0)="DIREC",0,IF(VLOOKUP(H187,'Prog Actual'!H:AP,35,0)="EMBOT",1,IF(VLOOKUP(H187,'Prog Actual'!H:AP,35,0)="ETIQ",2,3)))),Base!$D$26:$L$44,VLOOKUP(CONCATENATE(AM187,IF(VLOOKUP(H187,'Prog Actual'!H:K,4,0)&lt;2999,1,IF(VLOOKUP(H187,'Prog Actual'!H:K,4,0)&lt;4999,2,3))),Base!$B$27:$C$44,2,0),0),"")</f>
        <v>7500</v>
      </c>
      <c r="BC187" s="300">
        <v>3915</v>
      </c>
      <c r="BD187" s="124" t="s">
        <v>122</v>
      </c>
      <c r="BE187" s="131">
        <v>7830</v>
      </c>
      <c r="BF187" s="183" t="s">
        <v>476</v>
      </c>
      <c r="BG187" s="131" t="s">
        <v>1625</v>
      </c>
      <c r="BH187" s="210"/>
      <c r="BI187" s="211"/>
      <c r="BJ187" s="212"/>
    </row>
    <row r="188" spans="1:62" s="195" customFormat="1" ht="17.100000000000001" customHeight="1">
      <c r="A188" s="302">
        <v>1</v>
      </c>
      <c r="B188" s="302">
        <v>1</v>
      </c>
      <c r="C188" s="79"/>
      <c r="D188" s="303">
        <v>1100</v>
      </c>
      <c r="E188" s="348">
        <v>0</v>
      </c>
      <c r="F188" s="33">
        <v>3</v>
      </c>
      <c r="G188" s="304" t="s">
        <v>165</v>
      </c>
      <c r="H188" s="312">
        <v>1275549</v>
      </c>
      <c r="I188" s="303">
        <v>12006831</v>
      </c>
      <c r="J188" s="304" t="s">
        <v>1034</v>
      </c>
      <c r="K188" s="304">
        <v>4760</v>
      </c>
      <c r="L188" s="304" t="s">
        <v>127</v>
      </c>
      <c r="M188" s="296">
        <v>0.23</v>
      </c>
      <c r="N188" s="515">
        <f t="shared" si="4"/>
        <v>0.86545454545454548</v>
      </c>
      <c r="O188" s="298">
        <v>0.16666666666666666</v>
      </c>
      <c r="P188" s="274">
        <f t="shared" si="5"/>
        <v>1.0954545454545455</v>
      </c>
      <c r="Q188" s="306" t="e">
        <v>#N/A</v>
      </c>
      <c r="R188" s="112">
        <v>40704</v>
      </c>
      <c r="S188" s="113">
        <v>-23.92</v>
      </c>
      <c r="T188" s="112">
        <v>40705.039305555554</v>
      </c>
      <c r="U188" s="113">
        <v>-0.94</v>
      </c>
      <c r="V188" s="307" t="s">
        <v>105</v>
      </c>
      <c r="W188" s="115" t="s">
        <v>109</v>
      </c>
      <c r="X188" s="491"/>
      <c r="Y188" s="138" t="s">
        <v>185</v>
      </c>
      <c r="Z188" s="116" t="s">
        <v>390</v>
      </c>
      <c r="AA188" s="299"/>
      <c r="AB188" s="118"/>
      <c r="AC188" s="289" t="s">
        <v>1035</v>
      </c>
      <c r="AD188" s="289">
        <v>3570</v>
      </c>
      <c r="AE188" s="290"/>
      <c r="AF188" s="31">
        <v>4760</v>
      </c>
      <c r="AG188" s="119">
        <v>11007041</v>
      </c>
      <c r="AH188" s="119" t="s">
        <v>199</v>
      </c>
      <c r="AI188" s="119">
        <v>11004394</v>
      </c>
      <c r="AJ188" s="119" t="s">
        <v>159</v>
      </c>
      <c r="AK188" s="119"/>
      <c r="AL188" s="119"/>
      <c r="AM188" s="323" t="s">
        <v>19</v>
      </c>
      <c r="AN188" s="120">
        <v>6000</v>
      </c>
      <c r="AO188" s="121"/>
      <c r="AP188" s="122" t="s">
        <v>166</v>
      </c>
      <c r="AQ188" s="292">
        <v>1100</v>
      </c>
      <c r="AR188" s="293">
        <v>23</v>
      </c>
      <c r="AS188" s="123" t="s">
        <v>305</v>
      </c>
      <c r="AT188" s="294" t="e">
        <v>#N/A</v>
      </c>
      <c r="AU188" s="131">
        <v>0.75</v>
      </c>
      <c r="AV188" s="131">
        <v>3570</v>
      </c>
      <c r="AW188" s="131" t="s">
        <v>166</v>
      </c>
      <c r="AX188" s="183">
        <v>1</v>
      </c>
      <c r="AY188" s="131">
        <v>1</v>
      </c>
      <c r="AZ188" s="131">
        <v>750</v>
      </c>
      <c r="BA188" s="131">
        <v>4760</v>
      </c>
      <c r="BB188" s="371">
        <f>IFERROR(HLOOKUP(IF(IF(VLOOKUP(H188,'Prog Actual'!H:AP,35,0)="DIREC",0,IF(VLOOKUP(H188,'Prog Actual'!H:AP,35,0)="EMBOT",1,IF(VLOOKUP(H188,'Prog Actual'!H:AP,35,0)="ETIQ",2,3)))&lt;1,VLOOKUP(H188,'Prog Actual'!H:AZ,45,0),IF(VLOOKUP(H188,'Prog Actual'!H:AP,35,0)="DIREC",0,IF(VLOOKUP(H188,'Prog Actual'!H:AP,35,0)="EMBOT",1,IF(VLOOKUP(H188,'Prog Actual'!H:AP,35,0)="ETIQ",2,3)))),Base!$D$26:$L$44,VLOOKUP(CONCATENATE(AM188,IF(VLOOKUP(H188,'Prog Actual'!H:K,4,0)&lt;2999,1,IF(VLOOKUP(H188,'Prog Actual'!H:K,4,0)&lt;4999,2,3))),Base!$B$27:$C$44,2,0),0),"")</f>
        <v>5500</v>
      </c>
      <c r="BC188" s="300">
        <v>396.66666666666669</v>
      </c>
      <c r="BD188" s="124" t="s">
        <v>108</v>
      </c>
      <c r="BE188" s="131">
        <v>396.66666666666669</v>
      </c>
      <c r="BF188" s="183"/>
      <c r="BG188" s="131" t="s">
        <v>1624</v>
      </c>
      <c r="BH188" s="210"/>
      <c r="BI188" s="211"/>
      <c r="BJ188" s="212"/>
    </row>
    <row r="189" spans="1:62" s="195" customFormat="1" ht="17.100000000000001" customHeight="1">
      <c r="A189" s="302">
        <v>1</v>
      </c>
      <c r="B189" s="302">
        <v>1</v>
      </c>
      <c r="C189" s="79"/>
      <c r="D189" s="303">
        <v>1109</v>
      </c>
      <c r="E189" s="348">
        <v>0</v>
      </c>
      <c r="F189" s="33">
        <v>11</v>
      </c>
      <c r="G189" s="304" t="s">
        <v>164</v>
      </c>
      <c r="H189" s="312">
        <v>7085544</v>
      </c>
      <c r="I189" s="303">
        <v>10046281</v>
      </c>
      <c r="J189" s="304" t="s">
        <v>440</v>
      </c>
      <c r="K189" s="304">
        <v>279</v>
      </c>
      <c r="L189" s="304" t="s">
        <v>104</v>
      </c>
      <c r="M189" s="296">
        <v>0.23</v>
      </c>
      <c r="N189" s="515">
        <f t="shared" si="4"/>
        <v>0.60872727272727267</v>
      </c>
      <c r="O189" s="298">
        <v>0.16666666666666666</v>
      </c>
      <c r="P189" s="274">
        <f t="shared" si="5"/>
        <v>0.83872727272727265</v>
      </c>
      <c r="Q189" s="306">
        <v>24</v>
      </c>
      <c r="R189" s="112">
        <v>40705</v>
      </c>
      <c r="S189" s="113">
        <v>-0.94</v>
      </c>
      <c r="T189" s="112">
        <v>40705.074113636365</v>
      </c>
      <c r="U189" s="113">
        <v>-1.78</v>
      </c>
      <c r="V189" s="307" t="s">
        <v>105</v>
      </c>
      <c r="W189" s="115"/>
      <c r="X189" s="490">
        <v>40729</v>
      </c>
      <c r="Y189" s="132" t="s">
        <v>303</v>
      </c>
      <c r="Z189" s="116" t="s">
        <v>690</v>
      </c>
      <c r="AA189" s="299" t="s">
        <v>691</v>
      </c>
      <c r="AB189" s="118"/>
      <c r="AC189" s="289" t="s">
        <v>134</v>
      </c>
      <c r="AD189" s="289">
        <v>2511</v>
      </c>
      <c r="AE189" s="290"/>
      <c r="AF189" s="31">
        <v>3348</v>
      </c>
      <c r="AG189" s="119">
        <v>11004118</v>
      </c>
      <c r="AH189" s="119" t="s">
        <v>193</v>
      </c>
      <c r="AI189" s="119">
        <v>11005545</v>
      </c>
      <c r="AJ189" s="119" t="s">
        <v>288</v>
      </c>
      <c r="AK189" s="119"/>
      <c r="AL189" s="119"/>
      <c r="AM189" s="323" t="s">
        <v>19</v>
      </c>
      <c r="AN189" s="120">
        <v>5500.0000000000045</v>
      </c>
      <c r="AO189" s="121"/>
      <c r="AP189" s="122" t="s">
        <v>106</v>
      </c>
      <c r="AQ189" s="292">
        <v>1109</v>
      </c>
      <c r="AR189" s="293">
        <v>23</v>
      </c>
      <c r="AS189" s="123" t="s">
        <v>332</v>
      </c>
      <c r="AT189" s="294" t="s">
        <v>107</v>
      </c>
      <c r="AU189" s="131">
        <v>9</v>
      </c>
      <c r="AV189" s="131">
        <v>2511</v>
      </c>
      <c r="AW189" s="131" t="s">
        <v>106</v>
      </c>
      <c r="AX189" s="183"/>
      <c r="AY189" s="131">
        <v>12</v>
      </c>
      <c r="AZ189" s="131">
        <v>750</v>
      </c>
      <c r="BA189" s="131">
        <v>3348</v>
      </c>
      <c r="BB189" s="371">
        <f>IFERROR(HLOOKUP(IF(IF(VLOOKUP(H189,'Prog Actual'!H:AP,35,0)="DIREC",0,IF(VLOOKUP(H189,'Prog Actual'!H:AP,35,0)="EMBOT",1,IF(VLOOKUP(H189,'Prog Actual'!H:AP,35,0)="ETIQ",2,3)))&lt;1,VLOOKUP(H189,'Prog Actual'!H:AZ,45,0),IF(VLOOKUP(H189,'Prog Actual'!H:AP,35,0)="DIREC",0,IF(VLOOKUP(H189,'Prog Actual'!H:AP,35,0)="EMBOT",1,IF(VLOOKUP(H189,'Prog Actual'!H:AP,35,0)="ETIQ",2,3)))),Base!$D$26:$L$44,VLOOKUP(CONCATENATE(AM189,IF(VLOOKUP(H189,'Prog Actual'!H:K,4,0)&lt;2999,1,IF(VLOOKUP(H189,'Prog Actual'!H:K,4,0)&lt;4999,2,3))),Base!$B$27:$C$44,2,0),0),"")</f>
        <v>5500</v>
      </c>
      <c r="BC189" s="300">
        <v>279</v>
      </c>
      <c r="BD189" s="124" t="s">
        <v>108</v>
      </c>
      <c r="BE189" s="131">
        <v>279</v>
      </c>
      <c r="BF189" s="183"/>
      <c r="BG189" s="131" t="s">
        <v>1624</v>
      </c>
      <c r="BH189" s="210" t="b">
        <v>0</v>
      </c>
      <c r="BI189" s="211" t="b">
        <v>0</v>
      </c>
      <c r="BJ189" s="212" t="e">
        <v>#DIV/0!</v>
      </c>
    </row>
    <row r="190" spans="1:62" s="195" customFormat="1" ht="14.25">
      <c r="A190" s="43">
        <v>1</v>
      </c>
      <c r="B190" s="43">
        <v>1</v>
      </c>
      <c r="C190" s="79"/>
      <c r="D190" s="79">
        <v>2312</v>
      </c>
      <c r="E190" s="348">
        <v>0</v>
      </c>
      <c r="F190" s="33">
        <v>345</v>
      </c>
      <c r="G190" s="127" t="s">
        <v>164</v>
      </c>
      <c r="H190" s="105">
        <v>1275345</v>
      </c>
      <c r="I190" s="79">
        <v>21001171</v>
      </c>
      <c r="J190" s="127" t="s">
        <v>1036</v>
      </c>
      <c r="K190" s="127">
        <v>6840</v>
      </c>
      <c r="L190" s="127" t="s">
        <v>127</v>
      </c>
      <c r="M190" s="296">
        <v>0.23</v>
      </c>
      <c r="N190" s="515">
        <f t="shared" si="4"/>
        <v>0.91200000000000003</v>
      </c>
      <c r="O190" s="298">
        <v>0.16666666666666666</v>
      </c>
      <c r="P190" s="274">
        <f t="shared" si="5"/>
        <v>1.1420000000000001</v>
      </c>
      <c r="Q190" s="306">
        <v>-5</v>
      </c>
      <c r="R190" s="112">
        <v>40705</v>
      </c>
      <c r="S190" s="113">
        <v>-1.78</v>
      </c>
      <c r="T190" s="112">
        <v>40705.135568181817</v>
      </c>
      <c r="U190" s="113">
        <v>-3.25</v>
      </c>
      <c r="V190" s="130" t="s">
        <v>147</v>
      </c>
      <c r="W190" s="329" t="s">
        <v>133</v>
      </c>
      <c r="X190" s="490">
        <v>40700</v>
      </c>
      <c r="Y190" s="332" t="s">
        <v>352</v>
      </c>
      <c r="Z190" s="116"/>
      <c r="AA190" s="299"/>
      <c r="AB190" s="118"/>
      <c r="AC190" s="289" t="s">
        <v>1037</v>
      </c>
      <c r="AD190" s="289">
        <v>5130</v>
      </c>
      <c r="AE190" s="290"/>
      <c r="AF190" s="31">
        <v>6840</v>
      </c>
      <c r="AG190" s="119">
        <v>11007562</v>
      </c>
      <c r="AH190" s="119" t="s">
        <v>1038</v>
      </c>
      <c r="AI190" s="119">
        <v>11005720</v>
      </c>
      <c r="AJ190" s="119" t="s">
        <v>1039</v>
      </c>
      <c r="AK190" s="119"/>
      <c r="AL190" s="119"/>
      <c r="AM190" s="323" t="s">
        <v>19</v>
      </c>
      <c r="AN190" s="120">
        <v>5500</v>
      </c>
      <c r="AO190" s="121"/>
      <c r="AP190" s="122" t="s">
        <v>106</v>
      </c>
      <c r="AQ190" s="292" t="s">
        <v>102</v>
      </c>
      <c r="AR190" s="293">
        <v>23</v>
      </c>
      <c r="AS190" s="311" t="s">
        <v>890</v>
      </c>
      <c r="AT190" s="294" t="s">
        <v>132</v>
      </c>
      <c r="AU190" s="131">
        <v>0.75</v>
      </c>
      <c r="AV190" s="131">
        <v>5130</v>
      </c>
      <c r="AW190" s="131" t="s">
        <v>106</v>
      </c>
      <c r="AX190" s="183">
        <v>40700</v>
      </c>
      <c r="AY190" s="131">
        <v>1</v>
      </c>
      <c r="AZ190" s="131">
        <v>750</v>
      </c>
      <c r="BA190" s="131">
        <v>6840</v>
      </c>
      <c r="BB190" s="371">
        <f>IFERROR(HLOOKUP(IF(IF(VLOOKUP(H190,'Prog Actual'!H:AP,35,0)="DIREC",0,IF(VLOOKUP(H190,'Prog Actual'!H:AP,35,0)="EMBOT",1,IF(VLOOKUP(H190,'Prog Actual'!H:AP,35,0)="ETIQ",2,3)))&lt;1,VLOOKUP(H190,'Prog Actual'!H:AZ,45,0),IF(VLOOKUP(H190,'Prog Actual'!H:AP,35,0)="DIREC",0,IF(VLOOKUP(H190,'Prog Actual'!H:AP,35,0)="EMBOT",1,IF(VLOOKUP(H190,'Prog Actual'!H:AP,35,0)="ETIQ",2,3)))),Base!$D$26:$L$44,VLOOKUP(CONCATENATE(AM190,IF(VLOOKUP(H190,'Prog Actual'!H:K,4,0)&lt;2999,1,IF(VLOOKUP(H190,'Prog Actual'!H:K,4,0)&lt;4999,2,3))),Base!$B$27:$C$44,2,0),0),"")</f>
        <v>7500</v>
      </c>
      <c r="BC190" s="300">
        <v>570</v>
      </c>
      <c r="BD190" s="124" t="s">
        <v>108</v>
      </c>
      <c r="BE190" s="131">
        <v>570</v>
      </c>
      <c r="BF190" s="183" t="s">
        <v>1040</v>
      </c>
      <c r="BG190" s="131" t="s">
        <v>1624</v>
      </c>
      <c r="BH190" s="210"/>
      <c r="BI190" s="211"/>
      <c r="BJ190" s="212"/>
    </row>
    <row r="191" spans="1:62" s="195" customFormat="1" ht="17.100000000000001" customHeight="1">
      <c r="A191" s="302">
        <v>1</v>
      </c>
      <c r="B191" s="302">
        <v>1</v>
      </c>
      <c r="C191" s="79"/>
      <c r="D191" s="303">
        <v>2312</v>
      </c>
      <c r="E191" s="348" t="s">
        <v>10</v>
      </c>
      <c r="F191" s="33">
        <v>345</v>
      </c>
      <c r="G191" s="304" t="s">
        <v>165</v>
      </c>
      <c r="H191" s="305">
        <v>7085484</v>
      </c>
      <c r="I191" s="303">
        <v>12005874</v>
      </c>
      <c r="J191" s="304" t="s">
        <v>1041</v>
      </c>
      <c r="K191" s="304">
        <v>6160</v>
      </c>
      <c r="L191" s="304" t="s">
        <v>127</v>
      </c>
      <c r="M191" s="296">
        <v>0.23</v>
      </c>
      <c r="N191" s="515">
        <f t="shared" si="4"/>
        <v>1.1200000000000001</v>
      </c>
      <c r="O191" s="298">
        <v>0</v>
      </c>
      <c r="P191" s="274">
        <f t="shared" si="5"/>
        <v>1.35</v>
      </c>
      <c r="Q191" s="306" t="e">
        <v>#N/A</v>
      </c>
      <c r="R191" s="112">
        <v>40705</v>
      </c>
      <c r="S191" s="113">
        <v>-3.25</v>
      </c>
      <c r="T191" s="112">
        <v>40705.187777777777</v>
      </c>
      <c r="U191" s="113">
        <v>-4.51</v>
      </c>
      <c r="V191" s="307" t="s">
        <v>105</v>
      </c>
      <c r="W191" s="115" t="s">
        <v>109</v>
      </c>
      <c r="X191" s="491"/>
      <c r="Y191" s="332" t="s">
        <v>352</v>
      </c>
      <c r="Z191" s="116"/>
      <c r="AA191" s="299"/>
      <c r="AB191" s="118"/>
      <c r="AC191" s="289" t="s">
        <v>1037</v>
      </c>
      <c r="AD191" s="289">
        <v>4620</v>
      </c>
      <c r="AE191" s="290"/>
      <c r="AF191" s="31">
        <v>6160</v>
      </c>
      <c r="AG191" s="119">
        <v>11007562</v>
      </c>
      <c r="AH191" s="119" t="s">
        <v>1038</v>
      </c>
      <c r="AI191" s="119">
        <v>11005720</v>
      </c>
      <c r="AJ191" s="119" t="s">
        <v>1039</v>
      </c>
      <c r="AK191" s="119"/>
      <c r="AL191" s="119"/>
      <c r="AM191" s="323" t="s">
        <v>19</v>
      </c>
      <c r="AN191" s="120">
        <v>6000</v>
      </c>
      <c r="AO191" s="121"/>
      <c r="AP191" s="122" t="s">
        <v>166</v>
      </c>
      <c r="AQ191" s="292" t="s">
        <v>102</v>
      </c>
      <c r="AR191" s="293">
        <v>23</v>
      </c>
      <c r="AS191" s="311" t="s">
        <v>890</v>
      </c>
      <c r="AT191" s="294" t="e">
        <v>#N/A</v>
      </c>
      <c r="AU191" s="131">
        <v>0.75</v>
      </c>
      <c r="AV191" s="131">
        <v>4620</v>
      </c>
      <c r="AW191" s="131" t="s">
        <v>166</v>
      </c>
      <c r="AX191" s="183">
        <v>40696</v>
      </c>
      <c r="AY191" s="131">
        <v>1</v>
      </c>
      <c r="AZ191" s="131">
        <v>750</v>
      </c>
      <c r="BA191" s="131">
        <v>6160</v>
      </c>
      <c r="BB191" s="371">
        <f>IFERROR(HLOOKUP(IF(IF(VLOOKUP(H191,'Prog Actual'!H:AP,35,0)="DIREC",0,IF(VLOOKUP(H191,'Prog Actual'!H:AP,35,0)="EMBOT",1,IF(VLOOKUP(H191,'Prog Actual'!H:AP,35,0)="ETIQ",2,3)))&lt;1,VLOOKUP(H191,'Prog Actual'!H:AZ,45,0),IF(VLOOKUP(H191,'Prog Actual'!H:AP,35,0)="DIREC",0,IF(VLOOKUP(H191,'Prog Actual'!H:AP,35,0)="EMBOT",1,IF(VLOOKUP(H191,'Prog Actual'!H:AP,35,0)="ETIQ",2,3)))),Base!$D$26:$L$44,VLOOKUP(CONCATENATE(AM191,IF(VLOOKUP(H191,'Prog Actual'!H:K,4,0)&lt;2999,1,IF(VLOOKUP(H191,'Prog Actual'!H:K,4,0)&lt;4999,2,3))),Base!$B$27:$C$44,2,0),0),"")</f>
        <v>5500</v>
      </c>
      <c r="BC191" s="300">
        <v>513.33333333333337</v>
      </c>
      <c r="BD191" s="124" t="s">
        <v>108</v>
      </c>
      <c r="BE191" s="131">
        <v>513.33333333333337</v>
      </c>
      <c r="BF191" s="183" t="s">
        <v>1038</v>
      </c>
      <c r="BG191" s="131" t="s">
        <v>1624</v>
      </c>
      <c r="BH191" s="210"/>
      <c r="BI191" s="211"/>
      <c r="BJ191" s="212"/>
    </row>
    <row r="192" spans="1:62" s="195" customFormat="1" ht="15">
      <c r="A192" s="43">
        <v>1</v>
      </c>
      <c r="B192" s="43">
        <v>1</v>
      </c>
      <c r="C192" s="79"/>
      <c r="D192" s="79">
        <v>2312</v>
      </c>
      <c r="E192" s="348">
        <v>0</v>
      </c>
      <c r="F192" s="33">
        <v>345</v>
      </c>
      <c r="G192" s="127" t="s">
        <v>182</v>
      </c>
      <c r="H192" s="140">
        <v>1277039</v>
      </c>
      <c r="I192" s="79">
        <v>10049668</v>
      </c>
      <c r="J192" s="127" t="s">
        <v>1042</v>
      </c>
      <c r="K192" s="127">
        <v>60</v>
      </c>
      <c r="L192" s="127" t="s">
        <v>104</v>
      </c>
      <c r="M192" s="296">
        <v>0.23</v>
      </c>
      <c r="N192" s="515">
        <f t="shared" si="4"/>
        <v>0.36</v>
      </c>
      <c r="O192" s="298">
        <v>0</v>
      </c>
      <c r="P192" s="274">
        <f t="shared" si="5"/>
        <v>0.59</v>
      </c>
      <c r="Q192" s="306">
        <v>11</v>
      </c>
      <c r="R192" s="112">
        <v>40705</v>
      </c>
      <c r="S192" s="113">
        <v>-4.51</v>
      </c>
      <c r="T192" s="112">
        <v>40705.20416666667</v>
      </c>
      <c r="U192" s="113">
        <v>-4.9000000000000004</v>
      </c>
      <c r="V192" s="130" t="s">
        <v>147</v>
      </c>
      <c r="W192" s="329" t="s">
        <v>133</v>
      </c>
      <c r="X192" s="490">
        <v>40716</v>
      </c>
      <c r="Y192" s="332" t="s">
        <v>352</v>
      </c>
      <c r="Z192" s="116"/>
      <c r="AA192" s="299"/>
      <c r="AB192" s="118"/>
      <c r="AC192" s="289"/>
      <c r="AD192" s="289"/>
      <c r="AE192" s="290"/>
      <c r="AF192" s="31">
        <v>720</v>
      </c>
      <c r="AG192" s="119">
        <v>11007562</v>
      </c>
      <c r="AH192" s="119" t="s">
        <v>1038</v>
      </c>
      <c r="AI192" s="119">
        <v>11005720</v>
      </c>
      <c r="AJ192" s="119" t="s">
        <v>1039</v>
      </c>
      <c r="AK192" s="119"/>
      <c r="AL192" s="119"/>
      <c r="AM192" s="323" t="s">
        <v>19</v>
      </c>
      <c r="AN192" s="120">
        <v>4499.9999999999945</v>
      </c>
      <c r="AO192" s="121"/>
      <c r="AP192" s="122" t="s">
        <v>183</v>
      </c>
      <c r="AQ192" s="292">
        <v>2312</v>
      </c>
      <c r="AR192" s="293">
        <v>23</v>
      </c>
      <c r="AS192" s="311" t="s">
        <v>890</v>
      </c>
      <c r="AT192" s="294" t="s">
        <v>107</v>
      </c>
      <c r="AU192" s="131">
        <v>9</v>
      </c>
      <c r="AV192" s="131">
        <v>540</v>
      </c>
      <c r="AW192" s="131" t="s">
        <v>183</v>
      </c>
      <c r="AX192" s="183" t="e">
        <v>#N/A</v>
      </c>
      <c r="AY192" s="131">
        <v>12</v>
      </c>
      <c r="AZ192" s="131">
        <v>750</v>
      </c>
      <c r="BA192" s="131">
        <v>720</v>
      </c>
      <c r="BB192" s="371">
        <f>IFERROR(HLOOKUP(IF(IF(VLOOKUP(H192,'Prog Actual'!H:AP,35,0)="DIREC",0,IF(VLOOKUP(H192,'Prog Actual'!H:AP,35,0)="EMBOT",1,IF(VLOOKUP(H192,'Prog Actual'!H:AP,35,0)="ETIQ",2,3)))&lt;1,VLOOKUP(H192,'Prog Actual'!H:AZ,45,0),IF(VLOOKUP(H192,'Prog Actual'!H:AP,35,0)="DIREC",0,IF(VLOOKUP(H192,'Prog Actual'!H:AP,35,0)="EMBOT",1,IF(VLOOKUP(H192,'Prog Actual'!H:AP,35,0)="ETIQ",2,3)))),Base!$D$26:$L$44,VLOOKUP(CONCATENATE(AM192,IF(VLOOKUP(H192,'Prog Actual'!H:K,4,0)&lt;2999,1,IF(VLOOKUP(H192,'Prog Actual'!H:K,4,0)&lt;4999,2,3))),Base!$B$27:$C$44,2,0),0),"")</f>
        <v>2000</v>
      </c>
      <c r="BC192" s="300">
        <v>60</v>
      </c>
      <c r="BD192" s="124" t="s">
        <v>108</v>
      </c>
      <c r="BE192" s="131">
        <v>60</v>
      </c>
      <c r="BF192" s="183" t="s">
        <v>1040</v>
      </c>
      <c r="BG192" s="131" t="s">
        <v>1624</v>
      </c>
      <c r="BH192" s="210"/>
      <c r="BI192" s="211"/>
      <c r="BJ192" s="212"/>
    </row>
    <row r="193" spans="1:62" s="195" customFormat="1" ht="14.25">
      <c r="A193" s="302">
        <v>1</v>
      </c>
      <c r="B193" s="302">
        <v>2</v>
      </c>
      <c r="C193" s="79"/>
      <c r="D193" s="303">
        <v>2347</v>
      </c>
      <c r="E193" s="348">
        <v>0</v>
      </c>
      <c r="F193" s="33">
        <v>313</v>
      </c>
      <c r="G193" s="304" t="s">
        <v>164</v>
      </c>
      <c r="H193" s="305">
        <v>1275747</v>
      </c>
      <c r="I193" s="303">
        <v>10048871</v>
      </c>
      <c r="J193" s="304" t="s">
        <v>387</v>
      </c>
      <c r="K193" s="304">
        <v>1052</v>
      </c>
      <c r="L193" s="304" t="s">
        <v>104</v>
      </c>
      <c r="M193" s="296">
        <v>0.23</v>
      </c>
      <c r="N193" s="515">
        <f t="shared" si="4"/>
        <v>1.1476363636363636</v>
      </c>
      <c r="O193" s="298">
        <v>0.16666666666666666</v>
      </c>
      <c r="P193" s="274">
        <f t="shared" si="5"/>
        <v>1.3776363636363635</v>
      </c>
      <c r="Q193" s="306">
        <v>-1</v>
      </c>
      <c r="R193" s="112">
        <v>40705</v>
      </c>
      <c r="S193" s="113">
        <v>-4.9000000000000004</v>
      </c>
      <c r="T193" s="112">
        <v>40705.261568181821</v>
      </c>
      <c r="U193" s="113">
        <v>-6.28</v>
      </c>
      <c r="V193" s="307" t="s">
        <v>105</v>
      </c>
      <c r="W193" s="308" t="s">
        <v>109</v>
      </c>
      <c r="X193" s="490">
        <v>40704</v>
      </c>
      <c r="Y193" s="332" t="s">
        <v>352</v>
      </c>
      <c r="Z193" s="116"/>
      <c r="AA193" s="299"/>
      <c r="AB193" s="118"/>
      <c r="AC193" s="289" t="s">
        <v>222</v>
      </c>
      <c r="AD193" s="289">
        <v>4734</v>
      </c>
      <c r="AE193" s="290"/>
      <c r="AF193" s="31">
        <v>6312</v>
      </c>
      <c r="AG193" s="119">
        <v>11007561</v>
      </c>
      <c r="AH193" s="119" t="s">
        <v>212</v>
      </c>
      <c r="AI193" s="119">
        <v>11007610</v>
      </c>
      <c r="AJ193" s="119" t="s">
        <v>388</v>
      </c>
      <c r="AK193" s="119"/>
      <c r="AL193" s="119"/>
      <c r="AM193" s="323" t="s">
        <v>19</v>
      </c>
      <c r="AN193" s="120">
        <v>5500.0000000000045</v>
      </c>
      <c r="AO193" s="121"/>
      <c r="AP193" s="122" t="s">
        <v>106</v>
      </c>
      <c r="AQ193" s="292">
        <v>2347</v>
      </c>
      <c r="AR193" s="293">
        <v>23</v>
      </c>
      <c r="AS193" s="311" t="s">
        <v>890</v>
      </c>
      <c r="AT193" s="294" t="s">
        <v>132</v>
      </c>
      <c r="AU193" s="131">
        <v>4.5</v>
      </c>
      <c r="AV193" s="131">
        <v>4734</v>
      </c>
      <c r="AW193" s="131" t="s">
        <v>106</v>
      </c>
      <c r="AX193" s="183">
        <v>40696</v>
      </c>
      <c r="AY193" s="131">
        <v>6</v>
      </c>
      <c r="AZ193" s="131">
        <v>750</v>
      </c>
      <c r="BA193" s="131">
        <v>6312</v>
      </c>
      <c r="BB193" s="371">
        <f>IFERROR(HLOOKUP(IF(IF(VLOOKUP(H193,'Prog Actual'!H:AP,35,0)="DIREC",0,IF(VLOOKUP(H193,'Prog Actual'!H:AP,35,0)="EMBOT",1,IF(VLOOKUP(H193,'Prog Actual'!H:AP,35,0)="ETIQ",2,3)))&lt;1,VLOOKUP(H193,'Prog Actual'!H:AZ,45,0),IF(VLOOKUP(H193,'Prog Actual'!H:AP,35,0)="DIREC",0,IF(VLOOKUP(H193,'Prog Actual'!H:AP,35,0)="EMBOT",1,IF(VLOOKUP(H193,'Prog Actual'!H:AP,35,0)="ETIQ",2,3)))),Base!$D$26:$L$44,VLOOKUP(CONCATENATE(AM193,IF(VLOOKUP(H193,'Prog Actual'!H:K,4,0)&lt;2999,1,IF(VLOOKUP(H193,'Prog Actual'!H:K,4,0)&lt;4999,2,3))),Base!$B$27:$C$44,2,0),0),"")</f>
        <v>5500</v>
      </c>
      <c r="BC193" s="300">
        <v>526</v>
      </c>
      <c r="BD193" s="124" t="s">
        <v>108</v>
      </c>
      <c r="BE193" s="131">
        <v>1052</v>
      </c>
      <c r="BF193" s="183" t="s">
        <v>212</v>
      </c>
      <c r="BG193" s="131" t="s">
        <v>1624</v>
      </c>
      <c r="BH193" s="210"/>
      <c r="BI193" s="211"/>
      <c r="BJ193" s="212"/>
    </row>
    <row r="194" spans="1:62" s="195" customFormat="1" ht="17.100000000000001" customHeight="1">
      <c r="A194" s="43">
        <v>1</v>
      </c>
      <c r="B194" s="43">
        <v>2</v>
      </c>
      <c r="C194" s="79"/>
      <c r="D194" s="79">
        <v>2203</v>
      </c>
      <c r="E194" s="348">
        <v>0</v>
      </c>
      <c r="F194" s="33">
        <v>89</v>
      </c>
      <c r="G194" s="127" t="s">
        <v>164</v>
      </c>
      <c r="H194" s="105">
        <v>1274688</v>
      </c>
      <c r="I194" s="79">
        <v>10047993</v>
      </c>
      <c r="J194" s="127" t="s">
        <v>237</v>
      </c>
      <c r="K194" s="127">
        <v>140</v>
      </c>
      <c r="L194" s="127" t="s">
        <v>104</v>
      </c>
      <c r="M194" s="296">
        <v>0.23</v>
      </c>
      <c r="N194" s="515">
        <f t="shared" si="4"/>
        <v>0.30545454545454548</v>
      </c>
      <c r="O194" s="298">
        <v>0.16666666666666666</v>
      </c>
      <c r="P194" s="274">
        <f t="shared" si="5"/>
        <v>0.53545454545454552</v>
      </c>
      <c r="Q194" s="288">
        <v>0</v>
      </c>
      <c r="R194" s="112">
        <v>40705</v>
      </c>
      <c r="S194" s="113">
        <v>-6.28</v>
      </c>
      <c r="T194" s="112">
        <v>40705.283977272724</v>
      </c>
      <c r="U194" s="113">
        <v>-6.82</v>
      </c>
      <c r="V194" s="130" t="s">
        <v>147</v>
      </c>
      <c r="W194" s="115" t="s">
        <v>109</v>
      </c>
      <c r="X194" s="490">
        <v>40705</v>
      </c>
      <c r="Y194" s="132" t="s">
        <v>303</v>
      </c>
      <c r="Z194" s="116"/>
      <c r="AA194" s="299"/>
      <c r="AB194" s="118"/>
      <c r="AC194" s="289" t="s">
        <v>173</v>
      </c>
      <c r="AD194" s="289">
        <v>1260</v>
      </c>
      <c r="AE194" s="290"/>
      <c r="AF194" s="31">
        <v>1680</v>
      </c>
      <c r="AG194" s="119">
        <v>11007038</v>
      </c>
      <c r="AH194" s="119" t="s">
        <v>115</v>
      </c>
      <c r="AI194" s="119">
        <v>11007424</v>
      </c>
      <c r="AJ194" s="119" t="s">
        <v>221</v>
      </c>
      <c r="AK194" s="119"/>
      <c r="AL194" s="119"/>
      <c r="AM194" s="323" t="s">
        <v>19</v>
      </c>
      <c r="AN194" s="120">
        <v>5500.0000000000045</v>
      </c>
      <c r="AO194" s="121"/>
      <c r="AP194" s="122" t="s">
        <v>106</v>
      </c>
      <c r="AQ194" s="292">
        <v>2203</v>
      </c>
      <c r="AR194" s="293">
        <v>23</v>
      </c>
      <c r="AS194" s="123" t="s">
        <v>351</v>
      </c>
      <c r="AT194" s="294" t="s">
        <v>132</v>
      </c>
      <c r="AU194" s="131">
        <v>9</v>
      </c>
      <c r="AV194" s="131">
        <v>1260</v>
      </c>
      <c r="AW194" s="131" t="s">
        <v>106</v>
      </c>
      <c r="AX194" s="183">
        <v>40696</v>
      </c>
      <c r="AY194" s="131">
        <v>12</v>
      </c>
      <c r="AZ194" s="131">
        <v>750</v>
      </c>
      <c r="BA194" s="131">
        <v>1680</v>
      </c>
      <c r="BB194" s="371">
        <f>IFERROR(HLOOKUP(IF(IF(VLOOKUP(H194,'Prog Actual'!H:AP,35,0)="DIREC",0,IF(VLOOKUP(H194,'Prog Actual'!H:AP,35,0)="EMBOT",1,IF(VLOOKUP(H194,'Prog Actual'!H:AP,35,0)="ETIQ",2,3)))&lt;1,VLOOKUP(H194,'Prog Actual'!H:AZ,45,0),IF(VLOOKUP(H194,'Prog Actual'!H:AP,35,0)="DIREC",0,IF(VLOOKUP(H194,'Prog Actual'!H:AP,35,0)="EMBOT",1,IF(VLOOKUP(H194,'Prog Actual'!H:AP,35,0)="ETIQ",2,3)))),Base!$D$26:$L$44,VLOOKUP(CONCATENATE(AM194,IF(VLOOKUP(H194,'Prog Actual'!H:K,4,0)&lt;2999,1,IF(VLOOKUP(H194,'Prog Actual'!H:K,4,0)&lt;4999,2,3))),Base!$B$27:$C$44,2,0),0),"")</f>
        <v>5500</v>
      </c>
      <c r="BC194" s="300">
        <v>140</v>
      </c>
      <c r="BD194" s="124" t="s">
        <v>108</v>
      </c>
      <c r="BE194" s="131">
        <v>140</v>
      </c>
      <c r="BF194" s="183" t="s">
        <v>1043</v>
      </c>
      <c r="BG194" s="131" t="s">
        <v>1624</v>
      </c>
      <c r="BH194" s="210"/>
      <c r="BI194" s="211"/>
      <c r="BJ194" s="212"/>
    </row>
    <row r="195" spans="1:62" s="195" customFormat="1" ht="17.100000000000001" customHeight="1">
      <c r="A195" s="43">
        <v>0</v>
      </c>
      <c r="B195" s="43">
        <v>0</v>
      </c>
      <c r="C195" s="79"/>
      <c r="D195" s="79" t="s">
        <v>39</v>
      </c>
      <c r="E195" s="348" t="s">
        <v>10</v>
      </c>
      <c r="F195" s="33" t="e">
        <v>#N/A</v>
      </c>
      <c r="G195" s="127"/>
      <c r="H195" s="128"/>
      <c r="I195" s="79"/>
      <c r="J195" s="259" t="s">
        <v>370</v>
      </c>
      <c r="K195" s="127"/>
      <c r="L195" s="127"/>
      <c r="M195" s="296"/>
      <c r="N195" s="515">
        <f t="shared" si="4"/>
        <v>2</v>
      </c>
      <c r="O195" s="298">
        <v>0</v>
      </c>
      <c r="P195" s="274">
        <f t="shared" si="5"/>
        <v>2</v>
      </c>
      <c r="Q195" s="288"/>
      <c r="R195" s="112">
        <v>40705</v>
      </c>
      <c r="S195" s="113">
        <v>-6.82</v>
      </c>
      <c r="T195" s="112">
        <v>40705.284166666665</v>
      </c>
      <c r="U195" s="113">
        <v>-6.82</v>
      </c>
      <c r="V195" s="130"/>
      <c r="W195" s="115"/>
      <c r="X195" s="488"/>
      <c r="Y195" s="358" t="s">
        <v>259</v>
      </c>
      <c r="Z195" s="116"/>
      <c r="AA195" s="299"/>
      <c r="AB195" s="118"/>
      <c r="AC195" s="289"/>
      <c r="AD195" s="289"/>
      <c r="AE195" s="290"/>
      <c r="AF195" s="31">
        <v>0</v>
      </c>
      <c r="AG195" s="119"/>
      <c r="AH195" s="119"/>
      <c r="AI195" s="119"/>
      <c r="AJ195" s="119"/>
      <c r="AK195" s="119"/>
      <c r="AL195" s="119"/>
      <c r="AM195" s="323" t="s">
        <v>19</v>
      </c>
      <c r="AN195" s="120"/>
      <c r="AO195" s="121"/>
      <c r="AP195" s="122">
        <v>0</v>
      </c>
      <c r="AQ195" s="292" t="s">
        <v>39</v>
      </c>
      <c r="AR195" s="293">
        <v>23</v>
      </c>
      <c r="AS195" s="311" t="s">
        <v>890</v>
      </c>
      <c r="AT195" s="294" t="s">
        <v>260</v>
      </c>
      <c r="AU195" s="131"/>
      <c r="AV195" s="131"/>
      <c r="AW195" s="131"/>
      <c r="AX195" s="183"/>
      <c r="AY195" s="131"/>
      <c r="AZ195" s="131"/>
      <c r="BA195" s="131"/>
      <c r="BB195" s="371" t="str">
        <f>IFERROR(HLOOKUP(IF(IF(VLOOKUP(H195,'Prog Actual'!H:AP,35,0)="DIREC",0,IF(VLOOKUP(H195,'Prog Actual'!H:AP,35,0)="EMBOT",1,IF(VLOOKUP(H195,'Prog Actual'!H:AP,35,0)="ETIQ",2,3)))&lt;1,VLOOKUP(H195,'Prog Actual'!H:AZ,45,0),IF(VLOOKUP(H195,'Prog Actual'!H:AP,35,0)="DIREC",0,IF(VLOOKUP(H195,'Prog Actual'!H:AP,35,0)="EMBOT",1,IF(VLOOKUP(H195,'Prog Actual'!H:AP,35,0)="ETIQ",2,3)))),Base!$D$26:$L$44,VLOOKUP(CONCATENATE(AM195,IF(VLOOKUP(H195,'Prog Actual'!H:K,4,0)&lt;2999,1,IF(VLOOKUP(H195,'Prog Actual'!H:K,4,0)&lt;4999,2,3))),Base!$B$27:$C$44,2,0),0),"")</f>
        <v/>
      </c>
      <c r="BC195" s="300">
        <v>0</v>
      </c>
      <c r="BD195" s="124"/>
      <c r="BE195" s="131">
        <v>0</v>
      </c>
      <c r="BF195" s="183"/>
      <c r="BG195" s="131" t="s">
        <v>102</v>
      </c>
      <c r="BH195" s="210"/>
      <c r="BI195" s="211"/>
      <c r="BJ195" s="212"/>
    </row>
    <row r="196" spans="1:62" s="195" customFormat="1" ht="17.100000000000001" customHeight="1">
      <c r="A196" s="302">
        <v>1</v>
      </c>
      <c r="B196" s="302">
        <v>3</v>
      </c>
      <c r="C196" s="79"/>
      <c r="D196" s="303">
        <v>2117</v>
      </c>
      <c r="E196" s="348">
        <v>0</v>
      </c>
      <c r="F196" s="33">
        <v>328</v>
      </c>
      <c r="G196" s="304" t="s">
        <v>182</v>
      </c>
      <c r="H196" s="305">
        <v>1272496</v>
      </c>
      <c r="I196" s="303">
        <v>10044537</v>
      </c>
      <c r="J196" s="304" t="s">
        <v>231</v>
      </c>
      <c r="K196" s="304">
        <v>42</v>
      </c>
      <c r="L196" s="304" t="s">
        <v>104</v>
      </c>
      <c r="M196" s="296">
        <v>0.23</v>
      </c>
      <c r="N196" s="515">
        <f t="shared" ref="N196:N259" si="6">IF(D196="I&amp;D",2,IF(D196="MTCN",5,(K196*AY196)/BB196))</f>
        <v>0.252</v>
      </c>
      <c r="O196" s="298">
        <v>0</v>
      </c>
      <c r="P196" s="274">
        <f t="shared" ref="P196:P259" si="7">IF(O196&gt;0.5,O196,N196+M196)</f>
        <v>0.48199999999999998</v>
      </c>
      <c r="Q196" s="306">
        <v>3</v>
      </c>
      <c r="R196" s="112">
        <v>40705</v>
      </c>
      <c r="S196" s="113">
        <v>-6.82</v>
      </c>
      <c r="T196" s="112">
        <v>40705.298416666665</v>
      </c>
      <c r="U196" s="113">
        <v>-7.16</v>
      </c>
      <c r="V196" s="307" t="s">
        <v>105</v>
      </c>
      <c r="W196" s="115" t="s">
        <v>109</v>
      </c>
      <c r="X196" s="490">
        <v>40708</v>
      </c>
      <c r="Y196" s="134" t="s">
        <v>352</v>
      </c>
      <c r="Z196" s="116"/>
      <c r="AA196" s="299"/>
      <c r="AB196" s="118"/>
      <c r="AC196" s="289"/>
      <c r="AD196" s="289"/>
      <c r="AE196" s="290"/>
      <c r="AF196" s="31">
        <v>504</v>
      </c>
      <c r="AG196" s="119"/>
      <c r="AH196" s="119"/>
      <c r="AI196" s="119"/>
      <c r="AJ196" s="119"/>
      <c r="AK196" s="119">
        <v>11007439</v>
      </c>
      <c r="AL196" s="119" t="s">
        <v>220</v>
      </c>
      <c r="AM196" s="323" t="s">
        <v>19</v>
      </c>
      <c r="AN196" s="120">
        <v>4499.9999999999945</v>
      </c>
      <c r="AO196" s="121"/>
      <c r="AP196" s="122" t="s">
        <v>183</v>
      </c>
      <c r="AQ196" s="292">
        <v>2117</v>
      </c>
      <c r="AR196" s="293">
        <v>23</v>
      </c>
      <c r="AS196" s="123" t="s">
        <v>334</v>
      </c>
      <c r="AT196" s="294" t="s">
        <v>107</v>
      </c>
      <c r="AU196" s="131">
        <v>9</v>
      </c>
      <c r="AV196" s="131">
        <v>378</v>
      </c>
      <c r="AW196" s="131" t="s">
        <v>183</v>
      </c>
      <c r="AX196" s="183">
        <v>1</v>
      </c>
      <c r="AY196" s="131">
        <v>12</v>
      </c>
      <c r="AZ196" s="131">
        <v>750</v>
      </c>
      <c r="BA196" s="131">
        <v>504</v>
      </c>
      <c r="BB196" s="371">
        <f>IFERROR(HLOOKUP(IF(IF(VLOOKUP(H196,'Prog Actual'!H:AP,35,0)="DIREC",0,IF(VLOOKUP(H196,'Prog Actual'!H:AP,35,0)="EMBOT",1,IF(VLOOKUP(H196,'Prog Actual'!H:AP,35,0)="ETIQ",2,3)))&lt;1,VLOOKUP(H196,'Prog Actual'!H:AZ,45,0),IF(VLOOKUP(H196,'Prog Actual'!H:AP,35,0)="DIREC",0,IF(VLOOKUP(H196,'Prog Actual'!H:AP,35,0)="EMBOT",1,IF(VLOOKUP(H196,'Prog Actual'!H:AP,35,0)="ETIQ",2,3)))),Base!$D$26:$L$44,VLOOKUP(CONCATENATE(AM196,IF(VLOOKUP(H196,'Prog Actual'!H:K,4,0)&lt;2999,1,IF(VLOOKUP(H196,'Prog Actual'!H:K,4,0)&lt;4999,2,3))),Base!$B$27:$C$44,2,0),0),"")</f>
        <v>2000</v>
      </c>
      <c r="BC196" s="300">
        <v>42</v>
      </c>
      <c r="BD196" s="124" t="s">
        <v>108</v>
      </c>
      <c r="BE196" s="131">
        <v>42</v>
      </c>
      <c r="BF196" s="183"/>
      <c r="BG196" s="131" t="s">
        <v>1624</v>
      </c>
      <c r="BH196" s="210"/>
      <c r="BI196" s="211"/>
      <c r="BJ196" s="212"/>
    </row>
    <row r="197" spans="1:62" s="195" customFormat="1" ht="17.100000000000001" customHeight="1">
      <c r="A197" s="302">
        <v>1</v>
      </c>
      <c r="B197" s="302">
        <v>1</v>
      </c>
      <c r="C197" s="79"/>
      <c r="D197" s="303">
        <v>2183</v>
      </c>
      <c r="E197" s="348">
        <v>0</v>
      </c>
      <c r="F197" s="33">
        <v>133</v>
      </c>
      <c r="G197" s="304" t="s">
        <v>182</v>
      </c>
      <c r="H197" s="305">
        <v>1273954</v>
      </c>
      <c r="I197" s="303">
        <v>10049289</v>
      </c>
      <c r="J197" s="304" t="s">
        <v>444</v>
      </c>
      <c r="K197" s="304">
        <v>364</v>
      </c>
      <c r="L197" s="304" t="s">
        <v>104</v>
      </c>
      <c r="M197" s="296">
        <v>0.23</v>
      </c>
      <c r="N197" s="515">
        <f t="shared" si="6"/>
        <v>1.0920000000000001</v>
      </c>
      <c r="O197" s="298">
        <v>0</v>
      </c>
      <c r="P197" s="274">
        <f t="shared" si="7"/>
        <v>1.3220000000000001</v>
      </c>
      <c r="Q197" s="306">
        <v>-1</v>
      </c>
      <c r="R197" s="112">
        <v>40705</v>
      </c>
      <c r="S197" s="113">
        <v>-7.16</v>
      </c>
      <c r="T197" s="112">
        <v>40705.328138888886</v>
      </c>
      <c r="U197" s="113">
        <v>-7.88</v>
      </c>
      <c r="V197" s="307" t="s">
        <v>105</v>
      </c>
      <c r="W197" s="115" t="s">
        <v>109</v>
      </c>
      <c r="X197" s="490">
        <v>40704</v>
      </c>
      <c r="Y197" s="332" t="s">
        <v>352</v>
      </c>
      <c r="Z197" s="116"/>
      <c r="AA197" s="299"/>
      <c r="AB197" s="118"/>
      <c r="AC197" s="289"/>
      <c r="AD197" s="289"/>
      <c r="AE197" s="290"/>
      <c r="AF197" s="31">
        <v>2184</v>
      </c>
      <c r="AG197" s="119"/>
      <c r="AH197" s="119"/>
      <c r="AI197" s="119"/>
      <c r="AJ197" s="119"/>
      <c r="AK197" s="119">
        <v>11007441</v>
      </c>
      <c r="AL197" s="119" t="s">
        <v>125</v>
      </c>
      <c r="AM197" s="323" t="s">
        <v>19</v>
      </c>
      <c r="AN197" s="120">
        <v>4500.0000000000109</v>
      </c>
      <c r="AO197" s="121"/>
      <c r="AP197" s="122" t="s">
        <v>183</v>
      </c>
      <c r="AQ197" s="292">
        <v>2183</v>
      </c>
      <c r="AR197" s="293">
        <v>23</v>
      </c>
      <c r="AS197" s="311" t="s">
        <v>890</v>
      </c>
      <c r="AT197" s="294" t="s">
        <v>132</v>
      </c>
      <c r="AU197" s="131">
        <v>4.5</v>
      </c>
      <c r="AV197" s="131">
        <v>1638</v>
      </c>
      <c r="AW197" s="131" t="s">
        <v>183</v>
      </c>
      <c r="AX197" s="183">
        <v>40695</v>
      </c>
      <c r="AY197" s="131">
        <v>6</v>
      </c>
      <c r="AZ197" s="131">
        <v>750</v>
      </c>
      <c r="BA197" s="131">
        <v>2184</v>
      </c>
      <c r="BB197" s="371">
        <f>IFERROR(HLOOKUP(IF(IF(VLOOKUP(H197,'Prog Actual'!H:AP,35,0)="DIREC",0,IF(VLOOKUP(H197,'Prog Actual'!H:AP,35,0)="EMBOT",1,IF(VLOOKUP(H197,'Prog Actual'!H:AP,35,0)="ETIQ",2,3)))&lt;1,VLOOKUP(H197,'Prog Actual'!H:AZ,45,0),IF(VLOOKUP(H197,'Prog Actual'!H:AP,35,0)="DIREC",0,IF(VLOOKUP(H197,'Prog Actual'!H:AP,35,0)="EMBOT",1,IF(VLOOKUP(H197,'Prog Actual'!H:AP,35,0)="ETIQ",2,3)))),Base!$D$26:$L$44,VLOOKUP(CONCATENATE(AM197,IF(VLOOKUP(H197,'Prog Actual'!H:K,4,0)&lt;2999,1,IF(VLOOKUP(H197,'Prog Actual'!H:K,4,0)&lt;4999,2,3))),Base!$B$27:$C$44,2,0),0),"")</f>
        <v>2000</v>
      </c>
      <c r="BC197" s="300">
        <v>182</v>
      </c>
      <c r="BD197" s="124" t="s">
        <v>108</v>
      </c>
      <c r="BE197" s="131">
        <v>364</v>
      </c>
      <c r="BF197" s="183" t="s">
        <v>307</v>
      </c>
      <c r="BG197" s="131" t="s">
        <v>1624</v>
      </c>
      <c r="BH197" s="210"/>
      <c r="BI197" s="211"/>
      <c r="BJ197" s="212"/>
    </row>
    <row r="198" spans="1:62" s="195" customFormat="1" ht="17.100000000000001" customHeight="1">
      <c r="A198" s="302">
        <v>1</v>
      </c>
      <c r="B198" s="302">
        <v>1</v>
      </c>
      <c r="C198" s="79"/>
      <c r="D198" s="303">
        <v>1123</v>
      </c>
      <c r="E198" s="348">
        <v>0</v>
      </c>
      <c r="F198" s="33">
        <v>135</v>
      </c>
      <c r="G198" s="304" t="s">
        <v>182</v>
      </c>
      <c r="H198" s="305">
        <v>1275608</v>
      </c>
      <c r="I198" s="303">
        <v>21001422</v>
      </c>
      <c r="J198" s="304" t="s">
        <v>382</v>
      </c>
      <c r="K198" s="304">
        <v>2712</v>
      </c>
      <c r="L198" s="304" t="s">
        <v>127</v>
      </c>
      <c r="M198" s="296">
        <v>0.23</v>
      </c>
      <c r="N198" s="515">
        <f t="shared" si="6"/>
        <v>1.3560000000000001</v>
      </c>
      <c r="O198" s="298">
        <v>0</v>
      </c>
      <c r="P198" s="274">
        <f t="shared" si="7"/>
        <v>1.5860000000000001</v>
      </c>
      <c r="Q198" s="288">
        <v>3</v>
      </c>
      <c r="R198" s="112">
        <v>40705</v>
      </c>
      <c r="S198" s="113">
        <v>-7.88</v>
      </c>
      <c r="T198" s="112">
        <v>40705.363027777777</v>
      </c>
      <c r="U198" s="113">
        <v>-8.7100000000000009</v>
      </c>
      <c r="V198" s="307" t="s">
        <v>105</v>
      </c>
      <c r="W198" s="115" t="s">
        <v>109</v>
      </c>
      <c r="X198" s="490">
        <v>40708</v>
      </c>
      <c r="Y198" s="132" t="s">
        <v>303</v>
      </c>
      <c r="Z198" s="116"/>
      <c r="AA198" s="299"/>
      <c r="AB198" s="118"/>
      <c r="AC198" s="289"/>
      <c r="AD198" s="289"/>
      <c r="AE198" s="290"/>
      <c r="AF198" s="31">
        <v>2712</v>
      </c>
      <c r="AG198" s="119"/>
      <c r="AH198" s="119"/>
      <c r="AI198" s="119"/>
      <c r="AJ198" s="119"/>
      <c r="AK198" s="119"/>
      <c r="AL198" s="119"/>
      <c r="AM198" s="323" t="s">
        <v>19</v>
      </c>
      <c r="AN198" s="120">
        <v>4500</v>
      </c>
      <c r="AO198" s="121"/>
      <c r="AP198" s="122" t="s">
        <v>183</v>
      </c>
      <c r="AQ198" s="292">
        <v>1123</v>
      </c>
      <c r="AR198" s="293">
        <v>23</v>
      </c>
      <c r="AS198" s="123" t="s">
        <v>354</v>
      </c>
      <c r="AT198" s="294" t="s">
        <v>107</v>
      </c>
      <c r="AU198" s="131">
        <v>0.75</v>
      </c>
      <c r="AV198" s="131">
        <v>2034</v>
      </c>
      <c r="AW198" s="131" t="s">
        <v>183</v>
      </c>
      <c r="AX198" s="183">
        <v>40696</v>
      </c>
      <c r="AY198" s="131">
        <v>1</v>
      </c>
      <c r="AZ198" s="131">
        <v>750</v>
      </c>
      <c r="BA198" s="131">
        <v>2712</v>
      </c>
      <c r="BB198" s="371">
        <f>IFERROR(HLOOKUP(IF(IF(VLOOKUP(H198,'Prog Actual'!H:AP,35,0)="DIREC",0,IF(VLOOKUP(H198,'Prog Actual'!H:AP,35,0)="EMBOT",1,IF(VLOOKUP(H198,'Prog Actual'!H:AP,35,0)="ETIQ",2,3)))&lt;1,VLOOKUP(H198,'Prog Actual'!H:AZ,45,0),IF(VLOOKUP(H198,'Prog Actual'!H:AP,35,0)="DIREC",0,IF(VLOOKUP(H198,'Prog Actual'!H:AP,35,0)="EMBOT",1,IF(VLOOKUP(H198,'Prog Actual'!H:AP,35,0)="ETIQ",2,3)))),Base!$D$26:$L$44,VLOOKUP(CONCATENATE(AM198,IF(VLOOKUP(H198,'Prog Actual'!H:K,4,0)&lt;2999,1,IF(VLOOKUP(H198,'Prog Actual'!H:K,4,0)&lt;4999,2,3))),Base!$B$27:$C$44,2,0),0),"")</f>
        <v>2000</v>
      </c>
      <c r="BC198" s="300">
        <v>226</v>
      </c>
      <c r="BD198" s="124" t="s">
        <v>108</v>
      </c>
      <c r="BE198" s="131">
        <v>226</v>
      </c>
      <c r="BF198" s="183" t="s">
        <v>1049</v>
      </c>
      <c r="BG198" s="131" t="s">
        <v>1624</v>
      </c>
      <c r="BH198" s="210"/>
      <c r="BI198" s="211"/>
      <c r="BJ198" s="212"/>
    </row>
    <row r="199" spans="1:62" s="195" customFormat="1" ht="17.100000000000001" customHeight="1">
      <c r="A199" s="43">
        <v>0</v>
      </c>
      <c r="B199" s="43">
        <v>0</v>
      </c>
      <c r="C199" s="79"/>
      <c r="D199" s="79" t="s">
        <v>39</v>
      </c>
      <c r="E199" s="348">
        <v>0</v>
      </c>
      <c r="F199" s="33" t="e">
        <v>#N/A</v>
      </c>
      <c r="G199" s="127"/>
      <c r="H199" s="128"/>
      <c r="I199" s="79"/>
      <c r="J199" s="259" t="s">
        <v>370</v>
      </c>
      <c r="K199" s="127"/>
      <c r="L199" s="127"/>
      <c r="M199" s="296"/>
      <c r="N199" s="515">
        <f t="shared" si="6"/>
        <v>2</v>
      </c>
      <c r="O199" s="298">
        <v>0</v>
      </c>
      <c r="P199" s="274">
        <f t="shared" si="7"/>
        <v>2</v>
      </c>
      <c r="Q199" s="288"/>
      <c r="R199" s="112">
        <v>40705</v>
      </c>
      <c r="S199" s="113">
        <v>-8.7100000000000009</v>
      </c>
      <c r="T199" s="112">
        <v>40705.362916666665</v>
      </c>
      <c r="U199" s="113">
        <v>-8.7100000000000009</v>
      </c>
      <c r="V199" s="130"/>
      <c r="W199" s="115"/>
      <c r="X199" s="488"/>
      <c r="Y199" s="358" t="s">
        <v>259</v>
      </c>
      <c r="Z199" s="116"/>
      <c r="AA199" s="299"/>
      <c r="AB199" s="118"/>
      <c r="AC199" s="289"/>
      <c r="AD199" s="289"/>
      <c r="AE199" s="290"/>
      <c r="AF199" s="31">
        <v>0</v>
      </c>
      <c r="AG199" s="119"/>
      <c r="AH199" s="119"/>
      <c r="AI199" s="119"/>
      <c r="AJ199" s="119"/>
      <c r="AK199" s="119"/>
      <c r="AL199" s="119"/>
      <c r="AM199" s="323" t="s">
        <v>19</v>
      </c>
      <c r="AN199" s="120"/>
      <c r="AO199" s="121"/>
      <c r="AP199" s="122">
        <v>0</v>
      </c>
      <c r="AQ199" s="292" t="s">
        <v>39</v>
      </c>
      <c r="AR199" s="293">
        <v>23</v>
      </c>
      <c r="AS199" s="311" t="s">
        <v>890</v>
      </c>
      <c r="AT199" s="294" t="s">
        <v>260</v>
      </c>
      <c r="AU199" s="131"/>
      <c r="AV199" s="131"/>
      <c r="AW199" s="131"/>
      <c r="AX199" s="183"/>
      <c r="AY199" s="131"/>
      <c r="AZ199" s="131"/>
      <c r="BA199" s="131"/>
      <c r="BB199" s="371" t="str">
        <f>IFERROR(HLOOKUP(IF(IF(VLOOKUP(H199,'Prog Actual'!H:AP,35,0)="DIREC",0,IF(VLOOKUP(H199,'Prog Actual'!H:AP,35,0)="EMBOT",1,IF(VLOOKUP(H199,'Prog Actual'!H:AP,35,0)="ETIQ",2,3)))&lt;1,VLOOKUP(H199,'Prog Actual'!H:AZ,45,0),IF(VLOOKUP(H199,'Prog Actual'!H:AP,35,0)="DIREC",0,IF(VLOOKUP(H199,'Prog Actual'!H:AP,35,0)="EMBOT",1,IF(VLOOKUP(H199,'Prog Actual'!H:AP,35,0)="ETIQ",2,3)))),Base!$D$26:$L$44,VLOOKUP(CONCATENATE(AM199,IF(VLOOKUP(H199,'Prog Actual'!H:K,4,0)&lt;2999,1,IF(VLOOKUP(H199,'Prog Actual'!H:K,4,0)&lt;4999,2,3))),Base!$B$27:$C$44,2,0),0),"")</f>
        <v/>
      </c>
      <c r="BC199" s="300">
        <v>0</v>
      </c>
      <c r="BD199" s="124"/>
      <c r="BE199" s="131">
        <v>0</v>
      </c>
      <c r="BF199" s="183"/>
      <c r="BG199" s="131" t="s">
        <v>102</v>
      </c>
      <c r="BH199" s="210"/>
      <c r="BI199" s="211"/>
      <c r="BJ199" s="212"/>
    </row>
    <row r="200" spans="1:62" s="195" customFormat="1" ht="17.100000000000001" customHeight="1">
      <c r="A200" s="302">
        <v>1</v>
      </c>
      <c r="B200" s="302">
        <v>1</v>
      </c>
      <c r="C200" s="79"/>
      <c r="D200" s="303">
        <v>1201</v>
      </c>
      <c r="E200" s="348" t="s">
        <v>10</v>
      </c>
      <c r="F200" s="33">
        <v>901</v>
      </c>
      <c r="G200" s="304" t="s">
        <v>164</v>
      </c>
      <c r="H200" s="305">
        <v>7085293</v>
      </c>
      <c r="I200" s="303">
        <v>10049850</v>
      </c>
      <c r="J200" s="304" t="s">
        <v>361</v>
      </c>
      <c r="K200" s="304">
        <v>167</v>
      </c>
      <c r="L200" s="304" t="s">
        <v>104</v>
      </c>
      <c r="M200" s="296">
        <v>0.23</v>
      </c>
      <c r="N200" s="515">
        <f t="shared" si="6"/>
        <v>0.36436363636363639</v>
      </c>
      <c r="O200" s="298">
        <v>0</v>
      </c>
      <c r="P200" s="274">
        <f t="shared" si="7"/>
        <v>0.59436363636363643</v>
      </c>
      <c r="Q200" s="306">
        <v>2</v>
      </c>
      <c r="R200" s="112">
        <v>40705</v>
      </c>
      <c r="S200" s="113">
        <v>-8.7100000000000009</v>
      </c>
      <c r="T200" s="112">
        <v>40705.387681818182</v>
      </c>
      <c r="U200" s="113">
        <v>-9.3000000000000007</v>
      </c>
      <c r="V200" s="307" t="s">
        <v>105</v>
      </c>
      <c r="W200" s="115" t="s">
        <v>109</v>
      </c>
      <c r="X200" s="490">
        <v>40707</v>
      </c>
      <c r="Y200" s="332" t="s">
        <v>352</v>
      </c>
      <c r="Z200" s="116"/>
      <c r="AA200" s="299"/>
      <c r="AB200" s="118"/>
      <c r="AC200" s="289" t="s">
        <v>359</v>
      </c>
      <c r="AD200" s="289">
        <v>1511.0160000000001</v>
      </c>
      <c r="AE200" s="290"/>
      <c r="AF200" s="31">
        <v>2004</v>
      </c>
      <c r="AG200" s="119">
        <v>11007430</v>
      </c>
      <c r="AH200" s="119" t="s">
        <v>138</v>
      </c>
      <c r="AI200" s="119">
        <v>11007426</v>
      </c>
      <c r="AJ200" s="119" t="s">
        <v>139</v>
      </c>
      <c r="AK200" s="119">
        <v>11007435</v>
      </c>
      <c r="AL200" s="119" t="s">
        <v>140</v>
      </c>
      <c r="AM200" s="323" t="s">
        <v>19</v>
      </c>
      <c r="AN200" s="120">
        <v>5500.0000000000036</v>
      </c>
      <c r="AO200" s="121"/>
      <c r="AP200" s="122" t="s">
        <v>106</v>
      </c>
      <c r="AQ200" s="292" t="s">
        <v>102</v>
      </c>
      <c r="AR200" s="293">
        <v>23</v>
      </c>
      <c r="AS200" s="311" t="s">
        <v>890</v>
      </c>
      <c r="AT200" s="294" t="s">
        <v>113</v>
      </c>
      <c r="AU200" s="131">
        <v>9</v>
      </c>
      <c r="AV200" s="131">
        <v>1503</v>
      </c>
      <c r="AW200" s="131" t="s">
        <v>106</v>
      </c>
      <c r="AX200" s="183">
        <v>40696</v>
      </c>
      <c r="AY200" s="131">
        <v>12</v>
      </c>
      <c r="AZ200" s="131">
        <v>750</v>
      </c>
      <c r="BA200" s="131">
        <v>2004</v>
      </c>
      <c r="BB200" s="371">
        <f>IFERROR(HLOOKUP(IF(IF(VLOOKUP(H200,'Prog Actual'!H:AP,35,0)="DIREC",0,IF(VLOOKUP(H200,'Prog Actual'!H:AP,35,0)="EMBOT",1,IF(VLOOKUP(H200,'Prog Actual'!H:AP,35,0)="ETIQ",2,3)))&lt;1,VLOOKUP(H200,'Prog Actual'!H:AZ,45,0),IF(VLOOKUP(H200,'Prog Actual'!H:AP,35,0)="DIREC",0,IF(VLOOKUP(H200,'Prog Actual'!H:AP,35,0)="EMBOT",1,IF(VLOOKUP(H200,'Prog Actual'!H:AP,35,0)="ETIQ",2,3)))),Base!$D$26:$L$44,VLOOKUP(CONCATENATE(AM200,IF(VLOOKUP(H200,'Prog Actual'!H:K,4,0)&lt;2999,1,IF(VLOOKUP(H200,'Prog Actual'!H:K,4,0)&lt;4999,2,3))),Base!$B$27:$C$44,2,0),0),"")</f>
        <v>5500</v>
      </c>
      <c r="BC200" s="300">
        <v>167</v>
      </c>
      <c r="BD200" s="124" t="s">
        <v>108</v>
      </c>
      <c r="BE200" s="131">
        <v>167</v>
      </c>
      <c r="BF200" s="183" t="s">
        <v>360</v>
      </c>
      <c r="BG200" s="131" t="s">
        <v>1624</v>
      </c>
      <c r="BH200" s="210"/>
      <c r="BI200" s="211"/>
      <c r="BJ200" s="212"/>
    </row>
    <row r="201" spans="1:62" s="195" customFormat="1" ht="17.100000000000001" customHeight="1">
      <c r="A201" s="302">
        <v>1</v>
      </c>
      <c r="B201" s="302">
        <v>1</v>
      </c>
      <c r="C201" s="79"/>
      <c r="D201" s="303">
        <v>1201</v>
      </c>
      <c r="E201" s="348" t="s">
        <v>10</v>
      </c>
      <c r="F201" s="33">
        <v>901</v>
      </c>
      <c r="G201" s="304" t="s">
        <v>165</v>
      </c>
      <c r="H201" s="305">
        <v>1275833</v>
      </c>
      <c r="I201" s="303">
        <v>12006903</v>
      </c>
      <c r="J201" s="304" t="s">
        <v>1050</v>
      </c>
      <c r="K201" s="304">
        <v>2400</v>
      </c>
      <c r="L201" s="304" t="s">
        <v>127</v>
      </c>
      <c r="M201" s="296">
        <v>0.23</v>
      </c>
      <c r="N201" s="515">
        <f t="shared" si="6"/>
        <v>0.43636363636363634</v>
      </c>
      <c r="O201" s="298">
        <v>0</v>
      </c>
      <c r="P201" s="274">
        <f t="shared" si="7"/>
        <v>0.66636363636363638</v>
      </c>
      <c r="Q201" s="306" t="e">
        <v>#N/A</v>
      </c>
      <c r="R201" s="112">
        <v>40705</v>
      </c>
      <c r="S201" s="113">
        <v>-9.3000000000000007</v>
      </c>
      <c r="T201" s="112">
        <v>40705.41375</v>
      </c>
      <c r="U201" s="113">
        <v>-9.93</v>
      </c>
      <c r="V201" s="307" t="s">
        <v>105</v>
      </c>
      <c r="W201" s="115" t="s">
        <v>109</v>
      </c>
      <c r="X201" s="491"/>
      <c r="Y201" s="332" t="s">
        <v>352</v>
      </c>
      <c r="Z201" s="116"/>
      <c r="AA201" s="299"/>
      <c r="AB201" s="118"/>
      <c r="AC201" s="289" t="s">
        <v>359</v>
      </c>
      <c r="AD201" s="289">
        <v>1800</v>
      </c>
      <c r="AE201" s="290"/>
      <c r="AF201" s="31">
        <v>2400</v>
      </c>
      <c r="AG201" s="119">
        <v>11007430</v>
      </c>
      <c r="AH201" s="119" t="s">
        <v>138</v>
      </c>
      <c r="AI201" s="119">
        <v>11007426</v>
      </c>
      <c r="AJ201" s="119" t="s">
        <v>139</v>
      </c>
      <c r="AK201" s="119"/>
      <c r="AL201" s="119"/>
      <c r="AM201" s="323" t="s">
        <v>19</v>
      </c>
      <c r="AN201" s="120">
        <v>6000</v>
      </c>
      <c r="AO201" s="121"/>
      <c r="AP201" s="122" t="s">
        <v>166</v>
      </c>
      <c r="AQ201" s="292">
        <v>1201</v>
      </c>
      <c r="AR201" s="293">
        <v>23</v>
      </c>
      <c r="AS201" s="311" t="s">
        <v>890</v>
      </c>
      <c r="AT201" s="294" t="e">
        <v>#N/A</v>
      </c>
      <c r="AU201" s="131">
        <v>0.75</v>
      </c>
      <c r="AV201" s="131">
        <v>1800</v>
      </c>
      <c r="AW201" s="131" t="s">
        <v>166</v>
      </c>
      <c r="AX201" s="183">
        <v>40696</v>
      </c>
      <c r="AY201" s="131">
        <v>1</v>
      </c>
      <c r="AZ201" s="131">
        <v>750</v>
      </c>
      <c r="BA201" s="131">
        <v>2400</v>
      </c>
      <c r="BB201" s="371">
        <f>IFERROR(HLOOKUP(IF(IF(VLOOKUP(H201,'Prog Actual'!H:AP,35,0)="DIREC",0,IF(VLOOKUP(H201,'Prog Actual'!H:AP,35,0)="EMBOT",1,IF(VLOOKUP(H201,'Prog Actual'!H:AP,35,0)="ETIQ",2,3)))&lt;1,VLOOKUP(H201,'Prog Actual'!H:AZ,45,0),IF(VLOOKUP(H201,'Prog Actual'!H:AP,35,0)="DIREC",0,IF(VLOOKUP(H201,'Prog Actual'!H:AP,35,0)="EMBOT",1,IF(VLOOKUP(H201,'Prog Actual'!H:AP,35,0)="ETIQ",2,3)))),Base!$D$26:$L$44,VLOOKUP(CONCATENATE(AM201,IF(VLOOKUP(H201,'Prog Actual'!H:K,4,0)&lt;2999,1,IF(VLOOKUP(H201,'Prog Actual'!H:K,4,0)&lt;4999,2,3))),Base!$B$27:$C$44,2,0),0),"")</f>
        <v>5500</v>
      </c>
      <c r="BC201" s="300">
        <v>200</v>
      </c>
      <c r="BD201" s="124" t="s">
        <v>108</v>
      </c>
      <c r="BE201" s="131">
        <v>200</v>
      </c>
      <c r="BF201" s="183" t="s">
        <v>138</v>
      </c>
      <c r="BG201" s="131" t="s">
        <v>1624</v>
      </c>
      <c r="BH201" s="210"/>
      <c r="BI201" s="211"/>
      <c r="BJ201" s="212"/>
    </row>
    <row r="202" spans="1:62" s="195" customFormat="1" ht="17.100000000000001" customHeight="1">
      <c r="A202" s="302">
        <v>1</v>
      </c>
      <c r="B202" s="302">
        <v>3</v>
      </c>
      <c r="C202" s="79"/>
      <c r="D202" s="303">
        <v>1210</v>
      </c>
      <c r="E202" s="348">
        <v>0</v>
      </c>
      <c r="F202" s="33">
        <v>309</v>
      </c>
      <c r="G202" s="304" t="s">
        <v>164</v>
      </c>
      <c r="H202" s="305">
        <v>7085430</v>
      </c>
      <c r="I202" s="303">
        <v>10048538</v>
      </c>
      <c r="J202" s="304" t="s">
        <v>1051</v>
      </c>
      <c r="K202" s="304">
        <v>42</v>
      </c>
      <c r="L202" s="304" t="s">
        <v>104</v>
      </c>
      <c r="M202" s="296">
        <v>0.23</v>
      </c>
      <c r="N202" s="515">
        <f t="shared" si="6"/>
        <v>9.1636363636363641E-2</v>
      </c>
      <c r="O202" s="298">
        <v>0.16666666666666666</v>
      </c>
      <c r="P202" s="274">
        <f t="shared" si="7"/>
        <v>0.32163636363636366</v>
      </c>
      <c r="Q202" s="306">
        <v>5</v>
      </c>
      <c r="R202" s="112">
        <v>40705</v>
      </c>
      <c r="S202" s="113">
        <v>-9.93</v>
      </c>
      <c r="T202" s="112">
        <v>40705.427151515149</v>
      </c>
      <c r="U202" s="113">
        <v>-10.25</v>
      </c>
      <c r="V202" s="307" t="s">
        <v>105</v>
      </c>
      <c r="W202" s="115" t="s">
        <v>109</v>
      </c>
      <c r="X202" s="490">
        <v>40710</v>
      </c>
      <c r="Y202" s="332" t="s">
        <v>352</v>
      </c>
      <c r="Z202" s="116"/>
      <c r="AA202" s="299"/>
      <c r="AB202" s="118"/>
      <c r="AC202" s="289" t="s">
        <v>689</v>
      </c>
      <c r="AD202" s="289">
        <v>378</v>
      </c>
      <c r="AE202" s="290"/>
      <c r="AF202" s="31">
        <v>504</v>
      </c>
      <c r="AG202" s="119">
        <v>11007037</v>
      </c>
      <c r="AH202" s="119" t="s">
        <v>141</v>
      </c>
      <c r="AI202" s="119">
        <v>11007426</v>
      </c>
      <c r="AJ202" s="119" t="s">
        <v>139</v>
      </c>
      <c r="AK202" s="119">
        <v>11007435</v>
      </c>
      <c r="AL202" s="119" t="s">
        <v>140</v>
      </c>
      <c r="AM202" s="323" t="s">
        <v>19</v>
      </c>
      <c r="AN202" s="120">
        <v>5500.0000000000036</v>
      </c>
      <c r="AO202" s="121"/>
      <c r="AP202" s="122" t="s">
        <v>106</v>
      </c>
      <c r="AQ202" s="292">
        <v>1210</v>
      </c>
      <c r="AR202" s="293">
        <v>23</v>
      </c>
      <c r="AS202" s="311" t="s">
        <v>890</v>
      </c>
      <c r="AT202" s="294" t="s">
        <v>107</v>
      </c>
      <c r="AU202" s="131">
        <v>9</v>
      </c>
      <c r="AV202" s="131">
        <v>378</v>
      </c>
      <c r="AW202" s="131" t="s">
        <v>106</v>
      </c>
      <c r="AX202" s="183">
        <v>40696</v>
      </c>
      <c r="AY202" s="131">
        <v>12</v>
      </c>
      <c r="AZ202" s="131">
        <v>750</v>
      </c>
      <c r="BA202" s="131">
        <v>504</v>
      </c>
      <c r="BB202" s="371">
        <f>IFERROR(HLOOKUP(IF(IF(VLOOKUP(H202,'Prog Actual'!H:AP,35,0)="DIREC",0,IF(VLOOKUP(H202,'Prog Actual'!H:AP,35,0)="EMBOT",1,IF(VLOOKUP(H202,'Prog Actual'!H:AP,35,0)="ETIQ",2,3)))&lt;1,VLOOKUP(H202,'Prog Actual'!H:AZ,45,0),IF(VLOOKUP(H202,'Prog Actual'!H:AP,35,0)="DIREC",0,IF(VLOOKUP(H202,'Prog Actual'!H:AP,35,0)="EMBOT",1,IF(VLOOKUP(H202,'Prog Actual'!H:AP,35,0)="ETIQ",2,3)))),Base!$D$26:$L$44,VLOOKUP(CONCATENATE(AM202,IF(VLOOKUP(H202,'Prog Actual'!H:K,4,0)&lt;2999,1,IF(VLOOKUP(H202,'Prog Actual'!H:K,4,0)&lt;4999,2,3))),Base!$B$27:$C$44,2,0),0),"")</f>
        <v>5500</v>
      </c>
      <c r="BC202" s="300">
        <v>42</v>
      </c>
      <c r="BD202" s="124" t="s">
        <v>108</v>
      </c>
      <c r="BE202" s="131">
        <v>42</v>
      </c>
      <c r="BF202" s="183" t="s">
        <v>1052</v>
      </c>
      <c r="BG202" s="131" t="s">
        <v>1624</v>
      </c>
      <c r="BH202" s="210"/>
      <c r="BI202" s="211"/>
      <c r="BJ202" s="212"/>
    </row>
    <row r="203" spans="1:62" s="195" customFormat="1" ht="17.100000000000001" customHeight="1">
      <c r="A203" s="302">
        <v>1</v>
      </c>
      <c r="B203" s="302">
        <v>2</v>
      </c>
      <c r="C203" s="79"/>
      <c r="D203" s="303">
        <v>3102</v>
      </c>
      <c r="E203" s="348">
        <v>0</v>
      </c>
      <c r="F203" s="33">
        <v>201</v>
      </c>
      <c r="G203" s="304" t="s">
        <v>164</v>
      </c>
      <c r="H203" s="305">
        <v>7085069</v>
      </c>
      <c r="I203" s="303">
        <v>10039498</v>
      </c>
      <c r="J203" s="304" t="s">
        <v>481</v>
      </c>
      <c r="K203" s="304">
        <v>440</v>
      </c>
      <c r="L203" s="304" t="s">
        <v>104</v>
      </c>
      <c r="M203" s="296">
        <v>0.23</v>
      </c>
      <c r="N203" s="515">
        <f t="shared" si="6"/>
        <v>0.96</v>
      </c>
      <c r="O203" s="298">
        <v>0.16666666666666666</v>
      </c>
      <c r="P203" s="274">
        <f t="shared" si="7"/>
        <v>1.19</v>
      </c>
      <c r="Q203" s="306">
        <v>12</v>
      </c>
      <c r="R203" s="112">
        <v>40705</v>
      </c>
      <c r="S203" s="113">
        <v>-10.25</v>
      </c>
      <c r="T203" s="112">
        <v>40705.476666666669</v>
      </c>
      <c r="U203" s="113">
        <v>-11.44</v>
      </c>
      <c r="V203" s="307" t="s">
        <v>105</v>
      </c>
      <c r="W203" s="115" t="s">
        <v>109</v>
      </c>
      <c r="X203" s="490">
        <v>40717</v>
      </c>
      <c r="Y203" s="332" t="s">
        <v>352</v>
      </c>
      <c r="Z203" s="116"/>
      <c r="AA203" s="299"/>
      <c r="AB203" s="118"/>
      <c r="AC203" s="289" t="s">
        <v>430</v>
      </c>
      <c r="AD203" s="289">
        <v>3965.28</v>
      </c>
      <c r="AE203" s="290"/>
      <c r="AF203" s="31">
        <v>5280</v>
      </c>
      <c r="AG203" s="119">
        <v>11006868</v>
      </c>
      <c r="AH203" s="119" t="s">
        <v>1626</v>
      </c>
      <c r="AI203" s="119">
        <v>11005282</v>
      </c>
      <c r="AJ203" s="119" t="s">
        <v>431</v>
      </c>
      <c r="AK203" s="119"/>
      <c r="AL203" s="119"/>
      <c r="AM203" s="323" t="s">
        <v>19</v>
      </c>
      <c r="AN203" s="120">
        <v>5500.0000000000036</v>
      </c>
      <c r="AO203" s="121"/>
      <c r="AP203" s="122" t="s">
        <v>106</v>
      </c>
      <c r="AQ203" s="292">
        <v>3102</v>
      </c>
      <c r="AR203" s="293">
        <v>23</v>
      </c>
      <c r="AS203" s="311" t="s">
        <v>890</v>
      </c>
      <c r="AT203" s="294" t="s">
        <v>107</v>
      </c>
      <c r="AU203" s="131">
        <v>9</v>
      </c>
      <c r="AV203" s="131">
        <v>3960</v>
      </c>
      <c r="AW203" s="131" t="s">
        <v>106</v>
      </c>
      <c r="AX203" s="183">
        <v>40696</v>
      </c>
      <c r="AY203" s="131">
        <v>12</v>
      </c>
      <c r="AZ203" s="131">
        <v>750</v>
      </c>
      <c r="BA203" s="131">
        <v>5280</v>
      </c>
      <c r="BB203" s="371">
        <f>IFERROR(HLOOKUP(IF(IF(VLOOKUP(H203,'Prog Actual'!H:AP,35,0)="DIREC",0,IF(VLOOKUP(H203,'Prog Actual'!H:AP,35,0)="EMBOT",1,IF(VLOOKUP(H203,'Prog Actual'!H:AP,35,0)="ETIQ",2,3)))&lt;1,VLOOKUP(H203,'Prog Actual'!H:AZ,45,0),IF(VLOOKUP(H203,'Prog Actual'!H:AP,35,0)="DIREC",0,IF(VLOOKUP(H203,'Prog Actual'!H:AP,35,0)="EMBOT",1,IF(VLOOKUP(H203,'Prog Actual'!H:AP,35,0)="ETIQ",2,3)))),Base!$D$26:$L$44,VLOOKUP(CONCATENATE(AM203,IF(VLOOKUP(H203,'Prog Actual'!H:K,4,0)&lt;2999,1,IF(VLOOKUP(H203,'Prog Actual'!H:K,4,0)&lt;4999,2,3))),Base!$B$27:$C$44,2,0),0),"")</f>
        <v>5500</v>
      </c>
      <c r="BC203" s="300">
        <v>440</v>
      </c>
      <c r="BD203" s="124" t="s">
        <v>108</v>
      </c>
      <c r="BE203" s="131">
        <v>440</v>
      </c>
      <c r="BF203" s="183" t="s">
        <v>478</v>
      </c>
      <c r="BG203" s="131" t="s">
        <v>1624</v>
      </c>
      <c r="BH203" s="210"/>
      <c r="BI203" s="211"/>
      <c r="BJ203" s="212"/>
    </row>
    <row r="204" spans="1:62" s="195" customFormat="1" ht="17.100000000000001" customHeight="1">
      <c r="A204" s="302">
        <v>1</v>
      </c>
      <c r="B204" s="302">
        <v>1</v>
      </c>
      <c r="C204" s="79"/>
      <c r="D204" s="303">
        <v>2109</v>
      </c>
      <c r="E204" s="348">
        <v>0</v>
      </c>
      <c r="F204" s="33">
        <v>33</v>
      </c>
      <c r="G204" s="304" t="s">
        <v>165</v>
      </c>
      <c r="H204" s="312">
        <v>1275131</v>
      </c>
      <c r="I204" s="319">
        <v>12006889</v>
      </c>
      <c r="J204" s="304" t="s">
        <v>1053</v>
      </c>
      <c r="K204" s="304">
        <v>7595</v>
      </c>
      <c r="L204" s="304" t="s">
        <v>127</v>
      </c>
      <c r="M204" s="296">
        <v>0.23</v>
      </c>
      <c r="N204" s="515">
        <f t="shared" si="6"/>
        <v>1.3809090909090909</v>
      </c>
      <c r="O204" s="298">
        <v>0.16666666666666666</v>
      </c>
      <c r="P204" s="274">
        <f t="shared" si="7"/>
        <v>1.6109090909090908</v>
      </c>
      <c r="Q204" s="306" t="e">
        <v>#N/A</v>
      </c>
      <c r="R204" s="112">
        <v>40705</v>
      </c>
      <c r="S204" s="113">
        <v>-11.44</v>
      </c>
      <c r="T204" s="112">
        <v>40705.538993055554</v>
      </c>
      <c r="U204" s="113">
        <v>-12.94</v>
      </c>
      <c r="V204" s="307" t="s">
        <v>105</v>
      </c>
      <c r="W204" s="115" t="s">
        <v>109</v>
      </c>
      <c r="X204" s="491"/>
      <c r="Y204" s="138" t="s">
        <v>185</v>
      </c>
      <c r="Z204" s="116" t="s">
        <v>390</v>
      </c>
      <c r="AA204" s="299"/>
      <c r="AB204" s="118"/>
      <c r="AC204" s="289" t="s">
        <v>207</v>
      </c>
      <c r="AD204" s="289">
        <v>5696.25</v>
      </c>
      <c r="AE204" s="290"/>
      <c r="AF204" s="31">
        <v>7595</v>
      </c>
      <c r="AG204" s="119">
        <v>11006645</v>
      </c>
      <c r="AH204" s="119" t="s">
        <v>111</v>
      </c>
      <c r="AI204" s="119">
        <v>11002721</v>
      </c>
      <c r="AJ204" s="119" t="s">
        <v>192</v>
      </c>
      <c r="AK204" s="119"/>
      <c r="AL204" s="119"/>
      <c r="AM204" s="323" t="s">
        <v>19</v>
      </c>
      <c r="AN204" s="120">
        <v>6000</v>
      </c>
      <c r="AO204" s="121"/>
      <c r="AP204" s="122" t="s">
        <v>166</v>
      </c>
      <c r="AQ204" s="292">
        <v>2109</v>
      </c>
      <c r="AR204" s="293">
        <v>23</v>
      </c>
      <c r="AS204" s="123" t="s">
        <v>305</v>
      </c>
      <c r="AT204" s="294" t="e">
        <v>#N/A</v>
      </c>
      <c r="AU204" s="131">
        <v>0.75</v>
      </c>
      <c r="AV204" s="131">
        <v>5696.25</v>
      </c>
      <c r="AW204" s="131" t="s">
        <v>166</v>
      </c>
      <c r="AX204" s="183">
        <v>1</v>
      </c>
      <c r="AY204" s="131">
        <v>1</v>
      </c>
      <c r="AZ204" s="131">
        <v>750</v>
      </c>
      <c r="BA204" s="131">
        <v>7595</v>
      </c>
      <c r="BB204" s="371">
        <f>IFERROR(HLOOKUP(IF(IF(VLOOKUP(H204,'Prog Actual'!H:AP,35,0)="DIREC",0,IF(VLOOKUP(H204,'Prog Actual'!H:AP,35,0)="EMBOT",1,IF(VLOOKUP(H204,'Prog Actual'!H:AP,35,0)="ETIQ",2,3)))&lt;1,VLOOKUP(H204,'Prog Actual'!H:AZ,45,0),IF(VLOOKUP(H204,'Prog Actual'!H:AP,35,0)="DIREC",0,IF(VLOOKUP(H204,'Prog Actual'!H:AP,35,0)="EMBOT",1,IF(VLOOKUP(H204,'Prog Actual'!H:AP,35,0)="ETIQ",2,3)))),Base!$D$26:$L$44,VLOOKUP(CONCATENATE(AM204,IF(VLOOKUP(H204,'Prog Actual'!H:K,4,0)&lt;2999,1,IF(VLOOKUP(H204,'Prog Actual'!H:K,4,0)&lt;4999,2,3))),Base!$B$27:$C$44,2,0),0),"")</f>
        <v>5500</v>
      </c>
      <c r="BC204" s="300">
        <v>632.91666666666663</v>
      </c>
      <c r="BD204" s="124" t="s">
        <v>108</v>
      </c>
      <c r="BE204" s="131">
        <v>632.91666666666663</v>
      </c>
      <c r="BF204" s="183"/>
      <c r="BG204" s="131" t="s">
        <v>1624</v>
      </c>
      <c r="BH204" s="210"/>
      <c r="BI204" s="211"/>
      <c r="BJ204" s="212"/>
    </row>
    <row r="205" spans="1:62" s="195" customFormat="1" ht="14.25">
      <c r="A205" s="302">
        <v>1</v>
      </c>
      <c r="B205" s="302">
        <v>1</v>
      </c>
      <c r="C205" s="79"/>
      <c r="D205" s="303">
        <v>2116</v>
      </c>
      <c r="E205" s="348">
        <v>0</v>
      </c>
      <c r="F205" s="33">
        <v>40</v>
      </c>
      <c r="G205" s="304" t="s">
        <v>164</v>
      </c>
      <c r="H205" s="305">
        <v>7085221</v>
      </c>
      <c r="I205" s="303">
        <v>10046223</v>
      </c>
      <c r="J205" s="304" t="s">
        <v>1054</v>
      </c>
      <c r="K205" s="304">
        <v>196</v>
      </c>
      <c r="L205" s="304" t="s">
        <v>104</v>
      </c>
      <c r="M205" s="296">
        <v>0.23</v>
      </c>
      <c r="N205" s="515">
        <f t="shared" si="6"/>
        <v>0.21381818181818182</v>
      </c>
      <c r="O205" s="298">
        <v>0.16666666666666666</v>
      </c>
      <c r="P205" s="274">
        <f t="shared" si="7"/>
        <v>0.44381818181818183</v>
      </c>
      <c r="Q205" s="306">
        <v>6</v>
      </c>
      <c r="R205" s="112">
        <v>40705</v>
      </c>
      <c r="S205" s="113">
        <v>-12.94</v>
      </c>
      <c r="T205" s="112">
        <v>40705.557659090911</v>
      </c>
      <c r="U205" s="113">
        <v>-13.38</v>
      </c>
      <c r="V205" s="307" t="s">
        <v>105</v>
      </c>
      <c r="W205" s="115" t="s">
        <v>109</v>
      </c>
      <c r="X205" s="490">
        <v>40711</v>
      </c>
      <c r="Y205" s="332" t="s">
        <v>352</v>
      </c>
      <c r="Z205" s="116"/>
      <c r="AA205" s="299"/>
      <c r="AB205" s="118"/>
      <c r="AC205" s="289" t="s">
        <v>160</v>
      </c>
      <c r="AD205" s="289">
        <v>882</v>
      </c>
      <c r="AE205" s="290"/>
      <c r="AF205" s="31">
        <v>1176</v>
      </c>
      <c r="AG205" s="119">
        <v>11007038</v>
      </c>
      <c r="AH205" s="119" t="s">
        <v>115</v>
      </c>
      <c r="AI205" s="119">
        <v>11007424</v>
      </c>
      <c r="AJ205" s="119" t="s">
        <v>221</v>
      </c>
      <c r="AK205" s="119"/>
      <c r="AL205" s="119"/>
      <c r="AM205" s="323" t="s">
        <v>19</v>
      </c>
      <c r="AN205" s="120">
        <v>5500.0000000000045</v>
      </c>
      <c r="AO205" s="121"/>
      <c r="AP205" s="122" t="s">
        <v>106</v>
      </c>
      <c r="AQ205" s="292" t="s">
        <v>102</v>
      </c>
      <c r="AR205" s="293">
        <v>23</v>
      </c>
      <c r="AS205" s="311" t="s">
        <v>890</v>
      </c>
      <c r="AT205" s="294" t="s">
        <v>107</v>
      </c>
      <c r="AU205" s="131">
        <v>4.5</v>
      </c>
      <c r="AV205" s="131">
        <v>882</v>
      </c>
      <c r="AW205" s="131" t="s">
        <v>106</v>
      </c>
      <c r="AX205" s="183">
        <v>40696</v>
      </c>
      <c r="AY205" s="131">
        <v>6</v>
      </c>
      <c r="AZ205" s="131">
        <v>750</v>
      </c>
      <c r="BA205" s="131">
        <v>1176</v>
      </c>
      <c r="BB205" s="371">
        <f>IFERROR(HLOOKUP(IF(IF(VLOOKUP(H205,'Prog Actual'!H:AP,35,0)="DIREC",0,IF(VLOOKUP(H205,'Prog Actual'!H:AP,35,0)="EMBOT",1,IF(VLOOKUP(H205,'Prog Actual'!H:AP,35,0)="ETIQ",2,3)))&lt;1,VLOOKUP(H205,'Prog Actual'!H:AZ,45,0),IF(VLOOKUP(H205,'Prog Actual'!H:AP,35,0)="DIREC",0,IF(VLOOKUP(H205,'Prog Actual'!H:AP,35,0)="EMBOT",1,IF(VLOOKUP(H205,'Prog Actual'!H:AP,35,0)="ETIQ",2,3)))),Base!$D$26:$L$44,VLOOKUP(CONCATENATE(AM205,IF(VLOOKUP(H205,'Prog Actual'!H:K,4,0)&lt;2999,1,IF(VLOOKUP(H205,'Prog Actual'!H:K,4,0)&lt;4999,2,3))),Base!$B$27:$C$44,2,0),0),"")</f>
        <v>5500</v>
      </c>
      <c r="BC205" s="300">
        <v>98</v>
      </c>
      <c r="BD205" s="124" t="s">
        <v>108</v>
      </c>
      <c r="BE205" s="131">
        <v>196</v>
      </c>
      <c r="BF205" s="183" t="s">
        <v>1055</v>
      </c>
      <c r="BG205" s="131" t="s">
        <v>1624</v>
      </c>
      <c r="BH205" s="210"/>
      <c r="BI205" s="211"/>
      <c r="BJ205" s="212"/>
    </row>
    <row r="206" spans="1:62" s="195" customFormat="1" ht="17.100000000000001" customHeight="1">
      <c r="A206" s="302">
        <v>1</v>
      </c>
      <c r="B206" s="302">
        <v>1</v>
      </c>
      <c r="C206" s="79"/>
      <c r="D206" s="303">
        <v>2116</v>
      </c>
      <c r="E206" s="348" t="s">
        <v>10</v>
      </c>
      <c r="F206" s="33">
        <v>40</v>
      </c>
      <c r="G206" s="304" t="s">
        <v>164</v>
      </c>
      <c r="H206" s="305">
        <v>7085384</v>
      </c>
      <c r="I206" s="303">
        <v>10050062</v>
      </c>
      <c r="J206" s="304" t="s">
        <v>1056</v>
      </c>
      <c r="K206" s="304">
        <v>20</v>
      </c>
      <c r="L206" s="304" t="s">
        <v>104</v>
      </c>
      <c r="M206" s="296">
        <v>0.23</v>
      </c>
      <c r="N206" s="515">
        <f t="shared" si="6"/>
        <v>4.363636363636364E-2</v>
      </c>
      <c r="O206" s="298">
        <v>0</v>
      </c>
      <c r="P206" s="274">
        <f t="shared" si="7"/>
        <v>0.27363636363636368</v>
      </c>
      <c r="Q206" s="306">
        <v>13</v>
      </c>
      <c r="R206" s="112">
        <v>40705</v>
      </c>
      <c r="S206" s="113">
        <v>-13.38</v>
      </c>
      <c r="T206" s="112">
        <v>40705.568901515151</v>
      </c>
      <c r="U206" s="113">
        <v>-13.65</v>
      </c>
      <c r="V206" s="307" t="s">
        <v>105</v>
      </c>
      <c r="W206" s="115" t="s">
        <v>109</v>
      </c>
      <c r="X206" s="490">
        <v>40718</v>
      </c>
      <c r="Y206" s="332" t="s">
        <v>352</v>
      </c>
      <c r="Z206" s="116"/>
      <c r="AA206" s="299"/>
      <c r="AB206" s="118"/>
      <c r="AC206" s="289" t="s">
        <v>160</v>
      </c>
      <c r="AD206" s="289">
        <v>180.04599999999999</v>
      </c>
      <c r="AE206" s="290"/>
      <c r="AF206" s="31">
        <v>240</v>
      </c>
      <c r="AG206" s="119">
        <v>11007038</v>
      </c>
      <c r="AH206" s="119" t="s">
        <v>115</v>
      </c>
      <c r="AI206" s="119">
        <v>11002222</v>
      </c>
      <c r="AJ206" s="119" t="s">
        <v>169</v>
      </c>
      <c r="AK206" s="119"/>
      <c r="AL206" s="119"/>
      <c r="AM206" s="323" t="s">
        <v>19</v>
      </c>
      <c r="AN206" s="120">
        <v>5500.0000000000036</v>
      </c>
      <c r="AO206" s="121"/>
      <c r="AP206" s="122" t="s">
        <v>106</v>
      </c>
      <c r="AQ206" s="292" t="s">
        <v>102</v>
      </c>
      <c r="AR206" s="293">
        <v>23</v>
      </c>
      <c r="AS206" s="311" t="s">
        <v>890</v>
      </c>
      <c r="AT206" s="294" t="s">
        <v>107</v>
      </c>
      <c r="AU206" s="131">
        <v>9</v>
      </c>
      <c r="AV206" s="131">
        <v>180</v>
      </c>
      <c r="AW206" s="131" t="s">
        <v>106</v>
      </c>
      <c r="AX206" s="183">
        <v>40697</v>
      </c>
      <c r="AY206" s="131">
        <v>12</v>
      </c>
      <c r="AZ206" s="131">
        <v>750</v>
      </c>
      <c r="BA206" s="131">
        <v>240</v>
      </c>
      <c r="BB206" s="371">
        <f>IFERROR(HLOOKUP(IF(IF(VLOOKUP(H206,'Prog Actual'!H:AP,35,0)="DIREC",0,IF(VLOOKUP(H206,'Prog Actual'!H:AP,35,0)="EMBOT",1,IF(VLOOKUP(H206,'Prog Actual'!H:AP,35,0)="ETIQ",2,3)))&lt;1,VLOOKUP(H206,'Prog Actual'!H:AZ,45,0),IF(VLOOKUP(H206,'Prog Actual'!H:AP,35,0)="DIREC",0,IF(VLOOKUP(H206,'Prog Actual'!H:AP,35,0)="EMBOT",1,IF(VLOOKUP(H206,'Prog Actual'!H:AP,35,0)="ETIQ",2,3)))),Base!$D$26:$L$44,VLOOKUP(CONCATENATE(AM206,IF(VLOOKUP(H206,'Prog Actual'!H:K,4,0)&lt;2999,1,IF(VLOOKUP(H206,'Prog Actual'!H:K,4,0)&lt;4999,2,3))),Base!$B$27:$C$44,2,0),0),"")</f>
        <v>5500</v>
      </c>
      <c r="BC206" s="300">
        <v>20</v>
      </c>
      <c r="BD206" s="124" t="s">
        <v>108</v>
      </c>
      <c r="BE206" s="131">
        <v>20</v>
      </c>
      <c r="BF206" s="183" t="s">
        <v>169</v>
      </c>
      <c r="BG206" s="131" t="s">
        <v>1624</v>
      </c>
      <c r="BH206" s="210"/>
      <c r="BI206" s="211"/>
      <c r="BJ206" s="212"/>
    </row>
    <row r="207" spans="1:62" s="195" customFormat="1" ht="17.100000000000001" customHeight="1">
      <c r="A207" s="302">
        <v>1</v>
      </c>
      <c r="B207" s="302">
        <v>2</v>
      </c>
      <c r="C207" s="79"/>
      <c r="D207" s="303">
        <v>2116</v>
      </c>
      <c r="E207" s="348" t="s">
        <v>10</v>
      </c>
      <c r="F207" s="33">
        <v>40</v>
      </c>
      <c r="G207" s="304" t="s">
        <v>164</v>
      </c>
      <c r="H207" s="305">
        <v>7084703</v>
      </c>
      <c r="I207" s="303">
        <v>10052255</v>
      </c>
      <c r="J207" s="313" t="s">
        <v>404</v>
      </c>
      <c r="K207" s="304">
        <v>126</v>
      </c>
      <c r="L207" s="304" t="s">
        <v>104</v>
      </c>
      <c r="M207" s="296">
        <v>0.23</v>
      </c>
      <c r="N207" s="515">
        <f t="shared" si="6"/>
        <v>0.54981818181818187</v>
      </c>
      <c r="O207" s="298">
        <v>0</v>
      </c>
      <c r="P207" s="274">
        <f t="shared" si="7"/>
        <v>0.77981818181818185</v>
      </c>
      <c r="Q207" s="306">
        <v>20</v>
      </c>
      <c r="R207" s="112">
        <v>40705</v>
      </c>
      <c r="S207" s="113">
        <v>-13.65</v>
      </c>
      <c r="T207" s="112">
        <v>40705.601242424244</v>
      </c>
      <c r="U207" s="113">
        <v>-14.43</v>
      </c>
      <c r="V207" s="307" t="s">
        <v>105</v>
      </c>
      <c r="W207" s="115" t="s">
        <v>109</v>
      </c>
      <c r="X207" s="490">
        <v>40725</v>
      </c>
      <c r="Y207" s="134" t="s">
        <v>352</v>
      </c>
      <c r="Z207" s="116"/>
      <c r="AA207" s="299"/>
      <c r="AB207" s="118"/>
      <c r="AC207" s="289" t="s">
        <v>160</v>
      </c>
      <c r="AD207" s="289">
        <v>1134</v>
      </c>
      <c r="AE207" s="290"/>
      <c r="AF207" s="31">
        <v>3024</v>
      </c>
      <c r="AG207" s="119">
        <v>11004851</v>
      </c>
      <c r="AH207" s="119" t="s">
        <v>405</v>
      </c>
      <c r="AI207" s="119">
        <v>11004871</v>
      </c>
      <c r="AJ207" s="119" t="s">
        <v>406</v>
      </c>
      <c r="AK207" s="119"/>
      <c r="AL207" s="119"/>
      <c r="AM207" s="323" t="s">
        <v>19</v>
      </c>
      <c r="AN207" s="120">
        <v>5500.0000000000036</v>
      </c>
      <c r="AO207" s="121"/>
      <c r="AP207" s="122" t="s">
        <v>106</v>
      </c>
      <c r="AQ207" s="292">
        <v>2116</v>
      </c>
      <c r="AR207" s="293">
        <v>23</v>
      </c>
      <c r="AS207" s="123" t="s">
        <v>334</v>
      </c>
      <c r="AT207" s="294" t="s">
        <v>107</v>
      </c>
      <c r="AU207" s="131">
        <v>9</v>
      </c>
      <c r="AV207" s="131">
        <v>1134</v>
      </c>
      <c r="AW207" s="131" t="s">
        <v>106</v>
      </c>
      <c r="AX207" s="183">
        <v>1</v>
      </c>
      <c r="AY207" s="131">
        <v>24</v>
      </c>
      <c r="AZ207" s="131">
        <v>375</v>
      </c>
      <c r="BA207" s="131">
        <v>3024</v>
      </c>
      <c r="BB207" s="371">
        <f>IFERROR(HLOOKUP(IF(IF(VLOOKUP(H207,'Prog Actual'!H:AP,35,0)="DIREC",0,IF(VLOOKUP(H207,'Prog Actual'!H:AP,35,0)="EMBOT",1,IF(VLOOKUP(H207,'Prog Actual'!H:AP,35,0)="ETIQ",2,3)))&lt;1,VLOOKUP(H207,'Prog Actual'!H:AZ,45,0),IF(VLOOKUP(H207,'Prog Actual'!H:AP,35,0)="DIREC",0,IF(VLOOKUP(H207,'Prog Actual'!H:AP,35,0)="EMBOT",1,IF(VLOOKUP(H207,'Prog Actual'!H:AP,35,0)="ETIQ",2,3)))),Base!$D$26:$L$44,VLOOKUP(CONCATENATE(AM207,IF(VLOOKUP(H207,'Prog Actual'!H:K,4,0)&lt;2999,1,IF(VLOOKUP(H207,'Prog Actual'!H:K,4,0)&lt;4999,2,3))),Base!$B$27:$C$44,2,0),0),"")</f>
        <v>5500</v>
      </c>
      <c r="BC207" s="300">
        <v>126</v>
      </c>
      <c r="BD207" s="124" t="s">
        <v>108</v>
      </c>
      <c r="BE207" s="131">
        <v>126</v>
      </c>
      <c r="BF207" s="183"/>
      <c r="BG207" s="131" t="s">
        <v>1624</v>
      </c>
      <c r="BH207" s="210"/>
      <c r="BI207" s="211"/>
      <c r="BJ207" s="212"/>
    </row>
    <row r="208" spans="1:62" s="195" customFormat="1" ht="17.100000000000001" customHeight="1">
      <c r="A208" s="43">
        <v>1</v>
      </c>
      <c r="B208" s="43">
        <v>1</v>
      </c>
      <c r="C208" s="79"/>
      <c r="D208" s="79">
        <v>2125</v>
      </c>
      <c r="E208" s="348">
        <v>0</v>
      </c>
      <c r="F208" s="33">
        <v>45</v>
      </c>
      <c r="G208" s="127" t="s">
        <v>164</v>
      </c>
      <c r="H208" s="105">
        <v>7085422</v>
      </c>
      <c r="I208" s="79">
        <v>10051525</v>
      </c>
      <c r="J208" s="127" t="s">
        <v>1058</v>
      </c>
      <c r="K208" s="127">
        <v>500</v>
      </c>
      <c r="L208" s="127" t="s">
        <v>104</v>
      </c>
      <c r="M208" s="296">
        <v>0.23</v>
      </c>
      <c r="N208" s="515">
        <f t="shared" si="6"/>
        <v>1.0909090909090908</v>
      </c>
      <c r="O208" s="298">
        <v>0.16666666666666666</v>
      </c>
      <c r="P208" s="274">
        <f t="shared" si="7"/>
        <v>1.3209090909090908</v>
      </c>
      <c r="Q208" s="306">
        <v>6</v>
      </c>
      <c r="R208" s="112">
        <v>40705</v>
      </c>
      <c r="S208" s="113">
        <v>-14.43</v>
      </c>
      <c r="T208" s="112">
        <v>40705.656287878788</v>
      </c>
      <c r="U208" s="113">
        <v>-15.75</v>
      </c>
      <c r="V208" s="130" t="s">
        <v>147</v>
      </c>
      <c r="W208" s="115" t="s">
        <v>109</v>
      </c>
      <c r="X208" s="490">
        <v>40711</v>
      </c>
      <c r="Y208" s="332" t="s">
        <v>352</v>
      </c>
      <c r="Z208" s="116"/>
      <c r="AA208" s="299"/>
      <c r="AB208" s="118"/>
      <c r="AC208" s="289" t="s">
        <v>110</v>
      </c>
      <c r="AD208" s="289">
        <v>4500</v>
      </c>
      <c r="AE208" s="290"/>
      <c r="AF208" s="31">
        <v>6000</v>
      </c>
      <c r="AG208" s="119">
        <v>11007433</v>
      </c>
      <c r="AH208" s="119" t="s">
        <v>174</v>
      </c>
      <c r="AI208" s="119">
        <v>11005543</v>
      </c>
      <c r="AJ208" s="119" t="s">
        <v>116</v>
      </c>
      <c r="AK208" s="119"/>
      <c r="AL208" s="119"/>
      <c r="AM208" s="323" t="s">
        <v>19</v>
      </c>
      <c r="AN208" s="120">
        <v>5500.0000000000036</v>
      </c>
      <c r="AO208" s="121"/>
      <c r="AP208" s="122" t="s">
        <v>106</v>
      </c>
      <c r="AQ208" s="292">
        <v>2125</v>
      </c>
      <c r="AR208" s="293">
        <v>23</v>
      </c>
      <c r="AS208" s="311" t="s">
        <v>890</v>
      </c>
      <c r="AT208" s="294" t="s">
        <v>107</v>
      </c>
      <c r="AU208" s="131">
        <v>9</v>
      </c>
      <c r="AV208" s="131">
        <v>4500</v>
      </c>
      <c r="AW208" s="131" t="s">
        <v>106</v>
      </c>
      <c r="AX208" s="183">
        <v>40698</v>
      </c>
      <c r="AY208" s="131">
        <v>12</v>
      </c>
      <c r="AZ208" s="131">
        <v>750</v>
      </c>
      <c r="BA208" s="131">
        <v>6000</v>
      </c>
      <c r="BB208" s="371">
        <f>IFERROR(HLOOKUP(IF(IF(VLOOKUP(H208,'Prog Actual'!H:AP,35,0)="DIREC",0,IF(VLOOKUP(H208,'Prog Actual'!H:AP,35,0)="EMBOT",1,IF(VLOOKUP(H208,'Prog Actual'!H:AP,35,0)="ETIQ",2,3)))&lt;1,VLOOKUP(H208,'Prog Actual'!H:AZ,45,0),IF(VLOOKUP(H208,'Prog Actual'!H:AP,35,0)="DIREC",0,IF(VLOOKUP(H208,'Prog Actual'!H:AP,35,0)="EMBOT",1,IF(VLOOKUP(H208,'Prog Actual'!H:AP,35,0)="ETIQ",2,3)))),Base!$D$26:$L$44,VLOOKUP(CONCATENATE(AM208,IF(VLOOKUP(H208,'Prog Actual'!H:K,4,0)&lt;2999,1,IF(VLOOKUP(H208,'Prog Actual'!H:K,4,0)&lt;4999,2,3))),Base!$B$27:$C$44,2,0),0),"")</f>
        <v>5500</v>
      </c>
      <c r="BC208" s="300">
        <v>500</v>
      </c>
      <c r="BD208" s="124" t="s">
        <v>108</v>
      </c>
      <c r="BE208" s="131">
        <v>500</v>
      </c>
      <c r="BF208" s="183" t="s">
        <v>1017</v>
      </c>
      <c r="BG208" s="131" t="s">
        <v>1624</v>
      </c>
      <c r="BH208" s="210"/>
      <c r="BI208" s="211"/>
      <c r="BJ208" s="212"/>
    </row>
    <row r="209" spans="1:62" s="195" customFormat="1" ht="17.100000000000001" customHeight="1">
      <c r="A209" s="302">
        <v>1</v>
      </c>
      <c r="B209" s="302">
        <v>1</v>
      </c>
      <c r="C209" s="79"/>
      <c r="D209" s="303">
        <v>2135</v>
      </c>
      <c r="E209" s="348">
        <v>0</v>
      </c>
      <c r="F209" s="33">
        <v>136</v>
      </c>
      <c r="G209" s="304" t="s">
        <v>164</v>
      </c>
      <c r="H209" s="305">
        <v>7084453</v>
      </c>
      <c r="I209" s="303">
        <v>10044298</v>
      </c>
      <c r="J209" s="304" t="s">
        <v>409</v>
      </c>
      <c r="K209" s="304">
        <v>200</v>
      </c>
      <c r="L209" s="304" t="s">
        <v>104</v>
      </c>
      <c r="M209" s="296">
        <v>0.23</v>
      </c>
      <c r="N209" s="515">
        <f t="shared" si="6"/>
        <v>0.43636363636363634</v>
      </c>
      <c r="O209" s="298">
        <v>0.16666666666666666</v>
      </c>
      <c r="P209" s="274">
        <f t="shared" si="7"/>
        <v>0.66636363636363638</v>
      </c>
      <c r="Q209" s="288">
        <v>2</v>
      </c>
      <c r="R209" s="112">
        <v>40705</v>
      </c>
      <c r="S209" s="113">
        <v>-15.75</v>
      </c>
      <c r="T209" s="112">
        <v>40705.682500000003</v>
      </c>
      <c r="U209" s="113">
        <v>-16.38</v>
      </c>
      <c r="V209" s="307" t="s">
        <v>105</v>
      </c>
      <c r="W209" s="115"/>
      <c r="X209" s="490">
        <v>40707</v>
      </c>
      <c r="Y209" s="132" t="s">
        <v>303</v>
      </c>
      <c r="Z209" s="116"/>
      <c r="AA209" s="299"/>
      <c r="AB209" s="118"/>
      <c r="AC209" s="289" t="s">
        <v>117</v>
      </c>
      <c r="AD209" s="289">
        <v>1809.6</v>
      </c>
      <c r="AE209" s="290"/>
      <c r="AF209" s="31">
        <v>2400</v>
      </c>
      <c r="AG209" s="119">
        <v>11007036</v>
      </c>
      <c r="AH209" s="119" t="s">
        <v>119</v>
      </c>
      <c r="AI209" s="119">
        <v>11004791</v>
      </c>
      <c r="AJ209" s="119" t="s">
        <v>120</v>
      </c>
      <c r="AK209" s="119">
        <v>11007436</v>
      </c>
      <c r="AL209" s="119" t="s">
        <v>136</v>
      </c>
      <c r="AM209" s="323" t="s">
        <v>19</v>
      </c>
      <c r="AN209" s="120">
        <v>6000</v>
      </c>
      <c r="AO209" s="121"/>
      <c r="AP209" s="122" t="s">
        <v>106</v>
      </c>
      <c r="AQ209" s="292">
        <v>2135</v>
      </c>
      <c r="AR209" s="293">
        <v>23</v>
      </c>
      <c r="AS209" s="123" t="s">
        <v>351</v>
      </c>
      <c r="AT209" s="294" t="s">
        <v>113</v>
      </c>
      <c r="AU209" s="131">
        <v>9</v>
      </c>
      <c r="AV209" s="131">
        <v>1800</v>
      </c>
      <c r="AW209" s="131" t="s">
        <v>106</v>
      </c>
      <c r="AX209" s="183"/>
      <c r="AY209" s="131">
        <v>12</v>
      </c>
      <c r="AZ209" s="131">
        <v>750</v>
      </c>
      <c r="BA209" s="131">
        <v>2400</v>
      </c>
      <c r="BB209" s="371">
        <f>IFERROR(HLOOKUP(IF(IF(VLOOKUP(H209,'Prog Actual'!H:AP,35,0)="DIREC",0,IF(VLOOKUP(H209,'Prog Actual'!H:AP,35,0)="EMBOT",1,IF(VLOOKUP(H209,'Prog Actual'!H:AP,35,0)="ETIQ",2,3)))&lt;1,VLOOKUP(H209,'Prog Actual'!H:AZ,45,0),IF(VLOOKUP(H209,'Prog Actual'!H:AP,35,0)="DIREC",0,IF(VLOOKUP(H209,'Prog Actual'!H:AP,35,0)="EMBOT",1,IF(VLOOKUP(H209,'Prog Actual'!H:AP,35,0)="ETIQ",2,3)))),Base!$D$26:$L$44,VLOOKUP(CONCATENATE(AM209,IF(VLOOKUP(H209,'Prog Actual'!H:K,4,0)&lt;2999,1,IF(VLOOKUP(H209,'Prog Actual'!H:K,4,0)&lt;4999,2,3))),Base!$B$27:$C$44,2,0),0),"")</f>
        <v>5500</v>
      </c>
      <c r="BC209" s="300">
        <v>200</v>
      </c>
      <c r="BD209" s="124" t="s">
        <v>108</v>
      </c>
      <c r="BE209" s="131">
        <v>200</v>
      </c>
      <c r="BF209" s="183"/>
      <c r="BG209" s="131" t="s">
        <v>1624</v>
      </c>
      <c r="BH209" s="210"/>
      <c r="BI209" s="211"/>
      <c r="BJ209" s="212"/>
    </row>
    <row r="210" spans="1:62" s="195" customFormat="1" ht="17.100000000000001" customHeight="1">
      <c r="A210" s="302">
        <v>1</v>
      </c>
      <c r="B210" s="302">
        <v>1</v>
      </c>
      <c r="C210" s="79"/>
      <c r="D210" s="303">
        <v>2203</v>
      </c>
      <c r="E210" s="348">
        <v>0</v>
      </c>
      <c r="F210" s="33">
        <v>89</v>
      </c>
      <c r="G210" s="304" t="s">
        <v>164</v>
      </c>
      <c r="H210" s="305">
        <v>1274783</v>
      </c>
      <c r="I210" s="303">
        <v>10043958</v>
      </c>
      <c r="J210" s="304" t="s">
        <v>434</v>
      </c>
      <c r="K210" s="304">
        <v>1540</v>
      </c>
      <c r="L210" s="304" t="s">
        <v>104</v>
      </c>
      <c r="M210" s="296">
        <v>0.23</v>
      </c>
      <c r="N210" s="515">
        <f t="shared" si="6"/>
        <v>3.36</v>
      </c>
      <c r="O210" s="298">
        <v>0.16666666666666666</v>
      </c>
      <c r="P210" s="274">
        <f t="shared" si="7"/>
        <v>3.59</v>
      </c>
      <c r="Q210" s="306">
        <v>6</v>
      </c>
      <c r="R210" s="112">
        <v>40705</v>
      </c>
      <c r="S210" s="113">
        <v>-16.38</v>
      </c>
      <c r="T210" s="112">
        <v>40705.832083333335</v>
      </c>
      <c r="U210" s="113">
        <v>-19.97</v>
      </c>
      <c r="V210" s="307" t="s">
        <v>105</v>
      </c>
      <c r="W210" s="115" t="s">
        <v>109</v>
      </c>
      <c r="X210" s="490">
        <v>40711</v>
      </c>
      <c r="Y210" s="332" t="s">
        <v>352</v>
      </c>
      <c r="Z210" s="116"/>
      <c r="AA210" s="299"/>
      <c r="AB210" s="118"/>
      <c r="AC210" s="289" t="s">
        <v>173</v>
      </c>
      <c r="AD210" s="289">
        <v>13860</v>
      </c>
      <c r="AE210" s="290"/>
      <c r="AF210" s="31">
        <v>18480</v>
      </c>
      <c r="AG210" s="119">
        <v>11007433</v>
      </c>
      <c r="AH210" s="119" t="s">
        <v>174</v>
      </c>
      <c r="AI210" s="119">
        <v>11007424</v>
      </c>
      <c r="AJ210" s="119" t="s">
        <v>221</v>
      </c>
      <c r="AK210" s="119"/>
      <c r="AL210" s="119"/>
      <c r="AM210" s="323" t="s">
        <v>19</v>
      </c>
      <c r="AN210" s="120">
        <v>5500.0000000000036</v>
      </c>
      <c r="AO210" s="121"/>
      <c r="AP210" s="122" t="s">
        <v>106</v>
      </c>
      <c r="AQ210" s="292">
        <v>2203</v>
      </c>
      <c r="AR210" s="293">
        <v>23</v>
      </c>
      <c r="AS210" s="311" t="s">
        <v>890</v>
      </c>
      <c r="AT210" s="294" t="s">
        <v>107</v>
      </c>
      <c r="AU210" s="131">
        <v>9</v>
      </c>
      <c r="AV210" s="131">
        <v>13860</v>
      </c>
      <c r="AW210" s="131" t="s">
        <v>106</v>
      </c>
      <c r="AX210" s="183">
        <v>40696</v>
      </c>
      <c r="AY210" s="131">
        <v>12</v>
      </c>
      <c r="AZ210" s="131">
        <v>750</v>
      </c>
      <c r="BA210" s="131">
        <v>18480</v>
      </c>
      <c r="BB210" s="371">
        <f>IFERROR(HLOOKUP(IF(IF(VLOOKUP(H210,'Prog Actual'!H:AP,35,0)="DIREC",0,IF(VLOOKUP(H210,'Prog Actual'!H:AP,35,0)="EMBOT",1,IF(VLOOKUP(H210,'Prog Actual'!H:AP,35,0)="ETIQ",2,3)))&lt;1,VLOOKUP(H210,'Prog Actual'!H:AZ,45,0),IF(VLOOKUP(H210,'Prog Actual'!H:AP,35,0)="DIREC",0,IF(VLOOKUP(H210,'Prog Actual'!H:AP,35,0)="EMBOT",1,IF(VLOOKUP(H210,'Prog Actual'!H:AP,35,0)="ETIQ",2,3)))),Base!$D$26:$L$44,VLOOKUP(CONCATENATE(AM210,IF(VLOOKUP(H210,'Prog Actual'!H:K,4,0)&lt;2999,1,IF(VLOOKUP(H210,'Prog Actual'!H:K,4,0)&lt;4999,2,3))),Base!$B$27:$C$44,2,0),0),"")</f>
        <v>5500</v>
      </c>
      <c r="BC210" s="300">
        <v>1540</v>
      </c>
      <c r="BD210" s="124" t="s">
        <v>108</v>
      </c>
      <c r="BE210" s="131">
        <v>1540</v>
      </c>
      <c r="BF210" s="183" t="s">
        <v>435</v>
      </c>
      <c r="BG210" s="131" t="s">
        <v>1625</v>
      </c>
      <c r="BH210" s="210"/>
      <c r="BI210" s="211"/>
      <c r="BJ210" s="212"/>
    </row>
    <row r="211" spans="1:62" s="195" customFormat="1" ht="17.100000000000001" customHeight="1">
      <c r="A211" s="302">
        <v>1</v>
      </c>
      <c r="B211" s="302">
        <v>1</v>
      </c>
      <c r="C211" s="79"/>
      <c r="D211" s="303">
        <v>2346</v>
      </c>
      <c r="E211" s="348">
        <v>0</v>
      </c>
      <c r="F211" s="33">
        <v>308</v>
      </c>
      <c r="G211" s="304" t="s">
        <v>165</v>
      </c>
      <c r="H211" s="305">
        <v>1275720</v>
      </c>
      <c r="I211" s="303">
        <v>12006512</v>
      </c>
      <c r="J211" s="304" t="s">
        <v>1061</v>
      </c>
      <c r="K211" s="304">
        <v>3437</v>
      </c>
      <c r="L211" s="304" t="s">
        <v>127</v>
      </c>
      <c r="M211" s="296">
        <v>0.23</v>
      </c>
      <c r="N211" s="515">
        <f t="shared" si="6"/>
        <v>0.62490909090909086</v>
      </c>
      <c r="O211" s="298">
        <v>0.16666666666666666</v>
      </c>
      <c r="P211" s="274">
        <f t="shared" si="7"/>
        <v>0.85490909090909084</v>
      </c>
      <c r="Q211" s="306" t="e">
        <v>#N/A</v>
      </c>
      <c r="R211" s="112">
        <v>40705</v>
      </c>
      <c r="S211" s="113">
        <v>-19.97</v>
      </c>
      <c r="T211" s="112">
        <v>40705.865534722223</v>
      </c>
      <c r="U211" s="113">
        <v>-20.77</v>
      </c>
      <c r="V211" s="307" t="s">
        <v>105</v>
      </c>
      <c r="W211" s="115" t="s">
        <v>109</v>
      </c>
      <c r="X211" s="491"/>
      <c r="Y211" s="332" t="s">
        <v>352</v>
      </c>
      <c r="Z211" s="116"/>
      <c r="AA211" s="299"/>
      <c r="AB211" s="118"/>
      <c r="AC211" s="289" t="s">
        <v>195</v>
      </c>
      <c r="AD211" s="289">
        <v>2577.75</v>
      </c>
      <c r="AE211" s="290"/>
      <c r="AF211" s="31">
        <v>3437</v>
      </c>
      <c r="AG211" s="119">
        <v>11007038</v>
      </c>
      <c r="AH211" s="119" t="s">
        <v>115</v>
      </c>
      <c r="AI211" s="119">
        <v>11005543</v>
      </c>
      <c r="AJ211" s="119" t="s">
        <v>116</v>
      </c>
      <c r="AK211" s="119"/>
      <c r="AL211" s="119"/>
      <c r="AM211" s="323" t="s">
        <v>19</v>
      </c>
      <c r="AN211" s="120">
        <v>6000</v>
      </c>
      <c r="AO211" s="121"/>
      <c r="AP211" s="122" t="s">
        <v>166</v>
      </c>
      <c r="AQ211" s="292">
        <v>2346</v>
      </c>
      <c r="AR211" s="293">
        <v>23</v>
      </c>
      <c r="AS211" s="311" t="s">
        <v>890</v>
      </c>
      <c r="AT211" s="294" t="e">
        <v>#N/A</v>
      </c>
      <c r="AU211" s="131">
        <v>0.75</v>
      </c>
      <c r="AV211" s="131">
        <v>2577.75</v>
      </c>
      <c r="AW211" s="131" t="s">
        <v>166</v>
      </c>
      <c r="AX211" s="183">
        <v>40696</v>
      </c>
      <c r="AY211" s="131">
        <v>1</v>
      </c>
      <c r="AZ211" s="131">
        <v>750</v>
      </c>
      <c r="BA211" s="131">
        <v>3437</v>
      </c>
      <c r="BB211" s="371">
        <f>IFERROR(HLOOKUP(IF(IF(VLOOKUP(H211,'Prog Actual'!H:AP,35,0)="DIREC",0,IF(VLOOKUP(H211,'Prog Actual'!H:AP,35,0)="EMBOT",1,IF(VLOOKUP(H211,'Prog Actual'!H:AP,35,0)="ETIQ",2,3)))&lt;1,VLOOKUP(H211,'Prog Actual'!H:AZ,45,0),IF(VLOOKUP(H211,'Prog Actual'!H:AP,35,0)="DIREC",0,IF(VLOOKUP(H211,'Prog Actual'!H:AP,35,0)="EMBOT",1,IF(VLOOKUP(H211,'Prog Actual'!H:AP,35,0)="ETIQ",2,3)))),Base!$D$26:$L$44,VLOOKUP(CONCATENATE(AM211,IF(VLOOKUP(H211,'Prog Actual'!H:K,4,0)&lt;2999,1,IF(VLOOKUP(H211,'Prog Actual'!H:K,4,0)&lt;4999,2,3))),Base!$B$27:$C$44,2,0),0),"")</f>
        <v>5500</v>
      </c>
      <c r="BC211" s="300">
        <v>286.41666666666669</v>
      </c>
      <c r="BD211" s="124" t="s">
        <v>108</v>
      </c>
      <c r="BE211" s="131">
        <v>286.41666666666669</v>
      </c>
      <c r="BF211" s="183" t="s">
        <v>115</v>
      </c>
      <c r="BG211" s="131" t="s">
        <v>1624</v>
      </c>
      <c r="BH211" s="210"/>
      <c r="BI211" s="211"/>
      <c r="BJ211" s="212"/>
    </row>
    <row r="212" spans="1:62" s="195" customFormat="1" ht="13.5" customHeight="1">
      <c r="A212" s="43">
        <v>1</v>
      </c>
      <c r="B212" s="43">
        <v>1</v>
      </c>
      <c r="C212" s="79"/>
      <c r="D212" s="79">
        <v>2347</v>
      </c>
      <c r="E212" s="348">
        <v>0</v>
      </c>
      <c r="F212" s="33">
        <v>313</v>
      </c>
      <c r="G212" s="127" t="s">
        <v>165</v>
      </c>
      <c r="H212" s="105">
        <v>1275857</v>
      </c>
      <c r="I212" s="79">
        <v>12006904</v>
      </c>
      <c r="J212" s="127" t="s">
        <v>1062</v>
      </c>
      <c r="K212" s="127">
        <v>10704</v>
      </c>
      <c r="L212" s="127" t="s">
        <v>127</v>
      </c>
      <c r="M212" s="296">
        <v>0.23</v>
      </c>
      <c r="N212" s="515">
        <f t="shared" si="6"/>
        <v>1.9461818181818182</v>
      </c>
      <c r="O212" s="298">
        <v>0.16666666666666666</v>
      </c>
      <c r="P212" s="274">
        <f t="shared" si="7"/>
        <v>2.1761818181818184</v>
      </c>
      <c r="Q212" s="306" t="e">
        <v>#N/A</v>
      </c>
      <c r="R212" s="112">
        <v>40705</v>
      </c>
      <c r="S212" s="113">
        <v>-20.77</v>
      </c>
      <c r="T212" s="112">
        <v>40705.94933333333</v>
      </c>
      <c r="U212" s="113">
        <v>-22.78</v>
      </c>
      <c r="V212" s="130" t="s">
        <v>147</v>
      </c>
      <c r="W212" s="115" t="s">
        <v>109</v>
      </c>
      <c r="X212" s="491"/>
      <c r="Y212" s="332" t="s">
        <v>352</v>
      </c>
      <c r="Z212" s="116"/>
      <c r="AA212" s="299"/>
      <c r="AB212" s="118"/>
      <c r="AC212" s="289" t="s">
        <v>1063</v>
      </c>
      <c r="AD212" s="289">
        <v>8032.2709999999997</v>
      </c>
      <c r="AE212" s="290"/>
      <c r="AF212" s="31">
        <v>10704</v>
      </c>
      <c r="AG212" s="119">
        <v>11007560</v>
      </c>
      <c r="AH212" s="119" t="s">
        <v>223</v>
      </c>
      <c r="AI212" s="119">
        <v>11004380</v>
      </c>
      <c r="AJ212" s="119" t="s">
        <v>224</v>
      </c>
      <c r="AK212" s="119"/>
      <c r="AL212" s="119"/>
      <c r="AM212" s="323" t="s">
        <v>19</v>
      </c>
      <c r="AN212" s="120">
        <v>6000</v>
      </c>
      <c r="AO212" s="121"/>
      <c r="AP212" s="122" t="s">
        <v>166</v>
      </c>
      <c r="AQ212" s="292">
        <v>2347</v>
      </c>
      <c r="AR212" s="293">
        <v>23</v>
      </c>
      <c r="AS212" s="311" t="s">
        <v>890</v>
      </c>
      <c r="AT212" s="294" t="e">
        <v>#N/A</v>
      </c>
      <c r="AU212" s="131">
        <v>0.75</v>
      </c>
      <c r="AV212" s="131">
        <v>8028</v>
      </c>
      <c r="AW212" s="131" t="s">
        <v>166</v>
      </c>
      <c r="AX212" s="183">
        <v>40696</v>
      </c>
      <c r="AY212" s="131">
        <v>1</v>
      </c>
      <c r="AZ212" s="131">
        <v>750</v>
      </c>
      <c r="BA212" s="131">
        <v>10704</v>
      </c>
      <c r="BB212" s="371">
        <f>IFERROR(HLOOKUP(IF(IF(VLOOKUP(H212,'Prog Actual'!H:AP,35,0)="DIREC",0,IF(VLOOKUP(H212,'Prog Actual'!H:AP,35,0)="EMBOT",1,IF(VLOOKUP(H212,'Prog Actual'!H:AP,35,0)="ETIQ",2,3)))&lt;1,VLOOKUP(H212,'Prog Actual'!H:AZ,45,0),IF(VLOOKUP(H212,'Prog Actual'!H:AP,35,0)="DIREC",0,IF(VLOOKUP(H212,'Prog Actual'!H:AP,35,0)="EMBOT",1,IF(VLOOKUP(H212,'Prog Actual'!H:AP,35,0)="ETIQ",2,3)))),Base!$D$26:$L$44,VLOOKUP(CONCATENATE(AM212,IF(VLOOKUP(H212,'Prog Actual'!H:K,4,0)&lt;2999,1,IF(VLOOKUP(H212,'Prog Actual'!H:K,4,0)&lt;4999,2,3))),Base!$B$27:$C$44,2,0),0),"")</f>
        <v>5500</v>
      </c>
      <c r="BC212" s="300">
        <v>892</v>
      </c>
      <c r="BD212" s="124" t="s">
        <v>108</v>
      </c>
      <c r="BE212" s="131">
        <v>892</v>
      </c>
      <c r="BF212" s="183" t="s">
        <v>223</v>
      </c>
      <c r="BG212" s="131" t="s">
        <v>1625</v>
      </c>
      <c r="BH212" s="210"/>
      <c r="BI212" s="211"/>
      <c r="BJ212" s="212"/>
    </row>
    <row r="213" spans="1:62" s="195" customFormat="1" ht="17.100000000000001" customHeight="1">
      <c r="A213" s="302">
        <v>1</v>
      </c>
      <c r="B213" s="302">
        <v>1</v>
      </c>
      <c r="C213" s="79"/>
      <c r="D213" s="303">
        <v>4109</v>
      </c>
      <c r="E213" s="348">
        <v>0</v>
      </c>
      <c r="F213" s="33">
        <v>208</v>
      </c>
      <c r="G213" s="304" t="s">
        <v>164</v>
      </c>
      <c r="H213" s="305">
        <v>7084759</v>
      </c>
      <c r="I213" s="303">
        <v>10028302</v>
      </c>
      <c r="J213" s="316" t="s">
        <v>1064</v>
      </c>
      <c r="K213" s="304">
        <v>42</v>
      </c>
      <c r="L213" s="304" t="s">
        <v>104</v>
      </c>
      <c r="M213" s="296">
        <v>0.23</v>
      </c>
      <c r="N213" s="515">
        <f t="shared" si="6"/>
        <v>9.1636363636363641E-2</v>
      </c>
      <c r="O213" s="298">
        <v>0.16666666666666666</v>
      </c>
      <c r="P213" s="274">
        <f t="shared" si="7"/>
        <v>0.32163636363636366</v>
      </c>
      <c r="Q213" s="306">
        <v>3</v>
      </c>
      <c r="R213" s="112">
        <v>40705</v>
      </c>
      <c r="S213" s="113">
        <v>-22.78</v>
      </c>
      <c r="T213" s="112">
        <v>40705.962568181822</v>
      </c>
      <c r="U213" s="113">
        <v>-23.1</v>
      </c>
      <c r="V213" s="307" t="s">
        <v>105</v>
      </c>
      <c r="W213" s="115" t="s">
        <v>109</v>
      </c>
      <c r="X213" s="490">
        <v>40708</v>
      </c>
      <c r="Y213" s="132" t="s">
        <v>352</v>
      </c>
      <c r="Z213" s="116"/>
      <c r="AA213" s="299"/>
      <c r="AB213" s="118"/>
      <c r="AC213" s="289" t="s">
        <v>1065</v>
      </c>
      <c r="AD213" s="289">
        <v>379.00799999999998</v>
      </c>
      <c r="AE213" s="290"/>
      <c r="AF213" s="31">
        <v>504</v>
      </c>
      <c r="AG213" s="119">
        <v>11006645</v>
      </c>
      <c r="AH213" s="119" t="s">
        <v>111</v>
      </c>
      <c r="AI213" s="119">
        <v>11004797</v>
      </c>
      <c r="AJ213" s="119" t="s">
        <v>373</v>
      </c>
      <c r="AK213" s="119">
        <v>11004589</v>
      </c>
      <c r="AL213" s="119" t="s">
        <v>1629</v>
      </c>
      <c r="AM213" s="323" t="s">
        <v>19</v>
      </c>
      <c r="AN213" s="120">
        <v>5500.0000000000036</v>
      </c>
      <c r="AO213" s="121" t="s">
        <v>142</v>
      </c>
      <c r="AP213" s="122" t="s">
        <v>106</v>
      </c>
      <c r="AQ213" s="292" t="s">
        <v>102</v>
      </c>
      <c r="AR213" s="293">
        <v>23</v>
      </c>
      <c r="AS213" s="123" t="s">
        <v>334</v>
      </c>
      <c r="AT213" s="294" t="s">
        <v>107</v>
      </c>
      <c r="AU213" s="131">
        <v>9</v>
      </c>
      <c r="AV213" s="131">
        <v>378</v>
      </c>
      <c r="AW213" s="131" t="s">
        <v>106</v>
      </c>
      <c r="AX213" s="183">
        <v>1</v>
      </c>
      <c r="AY213" s="131">
        <v>12</v>
      </c>
      <c r="AZ213" s="131">
        <v>750</v>
      </c>
      <c r="BA213" s="131">
        <v>504</v>
      </c>
      <c r="BB213" s="371">
        <f>IFERROR(HLOOKUP(IF(IF(VLOOKUP(H213,'Prog Actual'!H:AP,35,0)="DIREC",0,IF(VLOOKUP(H213,'Prog Actual'!H:AP,35,0)="EMBOT",1,IF(VLOOKUP(H213,'Prog Actual'!H:AP,35,0)="ETIQ",2,3)))&lt;1,VLOOKUP(H213,'Prog Actual'!H:AZ,45,0),IF(VLOOKUP(H213,'Prog Actual'!H:AP,35,0)="DIREC",0,IF(VLOOKUP(H213,'Prog Actual'!H:AP,35,0)="EMBOT",1,IF(VLOOKUP(H213,'Prog Actual'!H:AP,35,0)="ETIQ",2,3)))),Base!$D$26:$L$44,VLOOKUP(CONCATENATE(AM213,IF(VLOOKUP(H213,'Prog Actual'!H:K,4,0)&lt;2999,1,IF(VLOOKUP(H213,'Prog Actual'!H:K,4,0)&lt;4999,2,3))),Base!$B$27:$C$44,2,0),0),"")</f>
        <v>5500</v>
      </c>
      <c r="BC213" s="300">
        <v>42</v>
      </c>
      <c r="BD213" s="124" t="s">
        <v>108</v>
      </c>
      <c r="BE213" s="131">
        <v>42</v>
      </c>
      <c r="BF213" s="183"/>
      <c r="BG213" s="131" t="s">
        <v>1624</v>
      </c>
      <c r="BH213" s="210"/>
      <c r="BI213" s="211"/>
      <c r="BJ213" s="212"/>
    </row>
    <row r="214" spans="1:62" s="195" customFormat="1" ht="17.100000000000001" customHeight="1">
      <c r="A214" s="302">
        <v>1</v>
      </c>
      <c r="B214" s="302">
        <v>1</v>
      </c>
      <c r="C214" s="79"/>
      <c r="D214" s="303">
        <v>4109</v>
      </c>
      <c r="E214" s="348" t="s">
        <v>10</v>
      </c>
      <c r="F214" s="33">
        <v>208</v>
      </c>
      <c r="G214" s="304" t="s">
        <v>164</v>
      </c>
      <c r="H214" s="305">
        <v>7084757</v>
      </c>
      <c r="I214" s="303">
        <v>10041590</v>
      </c>
      <c r="J214" s="304" t="s">
        <v>1066</v>
      </c>
      <c r="K214" s="304">
        <v>166</v>
      </c>
      <c r="L214" s="304" t="s">
        <v>104</v>
      </c>
      <c r="M214" s="296">
        <v>0.23</v>
      </c>
      <c r="N214" s="515">
        <f t="shared" si="6"/>
        <v>0.18109090909090908</v>
      </c>
      <c r="O214" s="298">
        <v>0</v>
      </c>
      <c r="P214" s="274">
        <f t="shared" si="7"/>
        <v>0.41109090909090906</v>
      </c>
      <c r="Q214" s="306">
        <v>3</v>
      </c>
      <c r="R214" s="112">
        <v>40705</v>
      </c>
      <c r="S214" s="113">
        <v>-23.1</v>
      </c>
      <c r="T214" s="112">
        <v>40705.979628787878</v>
      </c>
      <c r="U214" s="113">
        <v>-23.51</v>
      </c>
      <c r="V214" s="307" t="s">
        <v>105</v>
      </c>
      <c r="W214" s="115" t="s">
        <v>109</v>
      </c>
      <c r="X214" s="490">
        <v>40708</v>
      </c>
      <c r="Y214" s="132" t="s">
        <v>352</v>
      </c>
      <c r="Z214" s="116"/>
      <c r="AA214" s="299"/>
      <c r="AB214" s="118"/>
      <c r="AC214" s="289" t="s">
        <v>1065</v>
      </c>
      <c r="AD214" s="289">
        <v>747</v>
      </c>
      <c r="AE214" s="290"/>
      <c r="AF214" s="31">
        <v>996</v>
      </c>
      <c r="AG214" s="119">
        <v>11006645</v>
      </c>
      <c r="AH214" s="119" t="s">
        <v>111</v>
      </c>
      <c r="AI214" s="119">
        <v>11004797</v>
      </c>
      <c r="AJ214" s="119" t="s">
        <v>373</v>
      </c>
      <c r="AK214" s="119">
        <v>11004589</v>
      </c>
      <c r="AL214" s="119" t="s">
        <v>1629</v>
      </c>
      <c r="AM214" s="323" t="s">
        <v>19</v>
      </c>
      <c r="AN214" s="120">
        <v>5500.0000000000045</v>
      </c>
      <c r="AO214" s="121"/>
      <c r="AP214" s="122" t="s">
        <v>106</v>
      </c>
      <c r="AQ214" s="292">
        <v>4109</v>
      </c>
      <c r="AR214" s="293">
        <v>23</v>
      </c>
      <c r="AS214" s="123" t="s">
        <v>334</v>
      </c>
      <c r="AT214" s="294" t="s">
        <v>107</v>
      </c>
      <c r="AU214" s="131">
        <v>4.5</v>
      </c>
      <c r="AV214" s="131">
        <v>747</v>
      </c>
      <c r="AW214" s="131" t="s">
        <v>106</v>
      </c>
      <c r="AX214" s="183">
        <v>1</v>
      </c>
      <c r="AY214" s="131">
        <v>6</v>
      </c>
      <c r="AZ214" s="131">
        <v>750</v>
      </c>
      <c r="BA214" s="131">
        <v>996</v>
      </c>
      <c r="BB214" s="371">
        <f>IFERROR(HLOOKUP(IF(IF(VLOOKUP(H214,'Prog Actual'!H:AP,35,0)="DIREC",0,IF(VLOOKUP(H214,'Prog Actual'!H:AP,35,0)="EMBOT",1,IF(VLOOKUP(H214,'Prog Actual'!H:AP,35,0)="ETIQ",2,3)))&lt;1,VLOOKUP(H214,'Prog Actual'!H:AZ,45,0),IF(VLOOKUP(H214,'Prog Actual'!H:AP,35,0)="DIREC",0,IF(VLOOKUP(H214,'Prog Actual'!H:AP,35,0)="EMBOT",1,IF(VLOOKUP(H214,'Prog Actual'!H:AP,35,0)="ETIQ",2,3)))),Base!$D$26:$L$44,VLOOKUP(CONCATENATE(AM214,IF(VLOOKUP(H214,'Prog Actual'!H:K,4,0)&lt;2999,1,IF(VLOOKUP(H214,'Prog Actual'!H:K,4,0)&lt;4999,2,3))),Base!$B$27:$C$44,2,0),0),"")</f>
        <v>5500</v>
      </c>
      <c r="BC214" s="300">
        <v>83</v>
      </c>
      <c r="BD214" s="124" t="s">
        <v>108</v>
      </c>
      <c r="BE214" s="131">
        <v>166</v>
      </c>
      <c r="BF214" s="183"/>
      <c r="BG214" s="131" t="s">
        <v>1624</v>
      </c>
      <c r="BH214" s="210"/>
      <c r="BI214" s="211"/>
      <c r="BJ214" s="212"/>
    </row>
    <row r="215" spans="1:62" s="195" customFormat="1" ht="17.100000000000001" customHeight="1">
      <c r="A215" s="43">
        <v>1</v>
      </c>
      <c r="B215" s="43">
        <v>1</v>
      </c>
      <c r="C215" s="79"/>
      <c r="D215" s="79">
        <v>2182</v>
      </c>
      <c r="E215" s="348">
        <v>0</v>
      </c>
      <c r="F215" s="33">
        <v>132</v>
      </c>
      <c r="G215" s="127" t="s">
        <v>164</v>
      </c>
      <c r="H215" s="105">
        <v>1273871</v>
      </c>
      <c r="I215" s="79">
        <v>10049570</v>
      </c>
      <c r="J215" s="127" t="s">
        <v>417</v>
      </c>
      <c r="K215" s="127">
        <v>1051</v>
      </c>
      <c r="L215" s="127" t="s">
        <v>104</v>
      </c>
      <c r="M215" s="296">
        <v>0.23</v>
      </c>
      <c r="N215" s="515">
        <f t="shared" si="6"/>
        <v>2.2930909090909091</v>
      </c>
      <c r="O215" s="298">
        <v>0.16666666666666666</v>
      </c>
      <c r="P215" s="274">
        <f t="shared" si="7"/>
        <v>2.5230909090909091</v>
      </c>
      <c r="Q215" s="288">
        <v>6</v>
      </c>
      <c r="R215" s="112">
        <v>40705</v>
      </c>
      <c r="S215" s="113">
        <v>-23.51</v>
      </c>
      <c r="T215" s="112">
        <v>40706.07675</v>
      </c>
      <c r="U215" s="113">
        <v>-1.84</v>
      </c>
      <c r="V215" s="130" t="s">
        <v>147</v>
      </c>
      <c r="W215" s="115"/>
      <c r="X215" s="490">
        <v>40712</v>
      </c>
      <c r="Y215" s="132" t="s">
        <v>303</v>
      </c>
      <c r="Z215" s="116"/>
      <c r="AA215" s="299"/>
      <c r="AB215" s="118"/>
      <c r="AC215" s="289" t="s">
        <v>128</v>
      </c>
      <c r="AD215" s="289">
        <v>9478.1589999999997</v>
      </c>
      <c r="AE215" s="290"/>
      <c r="AF215" s="31">
        <v>12612</v>
      </c>
      <c r="AG215" s="119">
        <v>11007504</v>
      </c>
      <c r="AH215" s="119" t="s">
        <v>129</v>
      </c>
      <c r="AI215" s="119">
        <v>11001797</v>
      </c>
      <c r="AJ215" s="119" t="s">
        <v>130</v>
      </c>
      <c r="AK215" s="119">
        <v>11004417</v>
      </c>
      <c r="AL215" s="119" t="s">
        <v>131</v>
      </c>
      <c r="AM215" s="323" t="s">
        <v>19</v>
      </c>
      <c r="AN215" s="120">
        <v>6000</v>
      </c>
      <c r="AO215" s="121"/>
      <c r="AP215" s="122" t="s">
        <v>106</v>
      </c>
      <c r="AQ215" s="292">
        <v>2182</v>
      </c>
      <c r="AR215" s="293">
        <v>23</v>
      </c>
      <c r="AS215" s="123" t="s">
        <v>351</v>
      </c>
      <c r="AT215" s="294" t="s">
        <v>107</v>
      </c>
      <c r="AU215" s="131">
        <v>9</v>
      </c>
      <c r="AV215" s="131">
        <v>9459</v>
      </c>
      <c r="AW215" s="131" t="s">
        <v>106</v>
      </c>
      <c r="AX215" s="183"/>
      <c r="AY215" s="131">
        <v>12</v>
      </c>
      <c r="AZ215" s="131">
        <v>750</v>
      </c>
      <c r="BA215" s="131">
        <v>12612</v>
      </c>
      <c r="BB215" s="371">
        <f>IFERROR(HLOOKUP(IF(IF(VLOOKUP(H215,'Prog Actual'!H:AP,35,0)="DIREC",0,IF(VLOOKUP(H215,'Prog Actual'!H:AP,35,0)="EMBOT",1,IF(VLOOKUP(H215,'Prog Actual'!H:AP,35,0)="ETIQ",2,3)))&lt;1,VLOOKUP(H215,'Prog Actual'!H:AZ,45,0),IF(VLOOKUP(H215,'Prog Actual'!H:AP,35,0)="DIREC",0,IF(VLOOKUP(H215,'Prog Actual'!H:AP,35,0)="EMBOT",1,IF(VLOOKUP(H215,'Prog Actual'!H:AP,35,0)="ETIQ",2,3)))),Base!$D$26:$L$44,VLOOKUP(CONCATENATE(AM215,IF(VLOOKUP(H215,'Prog Actual'!H:K,4,0)&lt;2999,1,IF(VLOOKUP(H215,'Prog Actual'!H:K,4,0)&lt;4999,2,3))),Base!$B$27:$C$44,2,0),0),"")</f>
        <v>5500</v>
      </c>
      <c r="BC215" s="300">
        <v>1051</v>
      </c>
      <c r="BD215" s="124" t="s">
        <v>108</v>
      </c>
      <c r="BE215" s="131">
        <v>1051</v>
      </c>
      <c r="BF215" s="183"/>
      <c r="BG215" s="131" t="s">
        <v>1625</v>
      </c>
      <c r="BH215" s="210"/>
      <c r="BI215" s="211"/>
      <c r="BJ215" s="212"/>
    </row>
    <row r="216" spans="1:62" s="195" customFormat="1" ht="17.100000000000001" customHeight="1">
      <c r="A216" s="302">
        <v>1</v>
      </c>
      <c r="B216" s="302">
        <v>2</v>
      </c>
      <c r="C216" s="79"/>
      <c r="D216" s="303">
        <v>2115</v>
      </c>
      <c r="E216" s="348">
        <v>0</v>
      </c>
      <c r="F216" s="33">
        <v>39</v>
      </c>
      <c r="G216" s="304" t="s">
        <v>164</v>
      </c>
      <c r="H216" s="305">
        <v>1276716</v>
      </c>
      <c r="I216" s="303">
        <v>10044936</v>
      </c>
      <c r="J216" s="304" t="s">
        <v>758</v>
      </c>
      <c r="K216" s="304">
        <v>243</v>
      </c>
      <c r="L216" s="304" t="s">
        <v>104</v>
      </c>
      <c r="M216" s="296">
        <v>0.23</v>
      </c>
      <c r="N216" s="515">
        <f t="shared" si="6"/>
        <v>0.5301818181818182</v>
      </c>
      <c r="O216" s="298">
        <v>0.16666666666666666</v>
      </c>
      <c r="P216" s="274">
        <f t="shared" si="7"/>
        <v>0.76018181818181818</v>
      </c>
      <c r="Q216" s="288">
        <v>5</v>
      </c>
      <c r="R216" s="112">
        <v>40706</v>
      </c>
      <c r="S216" s="113">
        <v>-1.84</v>
      </c>
      <c r="T216" s="112">
        <v>40706.108340909093</v>
      </c>
      <c r="U216" s="113">
        <v>-2.6</v>
      </c>
      <c r="V216" s="307" t="s">
        <v>105</v>
      </c>
      <c r="W216" s="115" t="s">
        <v>109</v>
      </c>
      <c r="X216" s="490">
        <v>40711</v>
      </c>
      <c r="Y216" s="138" t="s">
        <v>185</v>
      </c>
      <c r="Z216" s="116" t="s">
        <v>309</v>
      </c>
      <c r="AA216" s="299"/>
      <c r="AB216" s="118"/>
      <c r="AC216" s="289" t="s">
        <v>167</v>
      </c>
      <c r="AD216" s="289">
        <v>2191.444</v>
      </c>
      <c r="AE216" s="290"/>
      <c r="AF216" s="31">
        <v>2916</v>
      </c>
      <c r="AG216" s="119">
        <v>11007504</v>
      </c>
      <c r="AH216" s="119" t="s">
        <v>129</v>
      </c>
      <c r="AI216" s="119">
        <v>11001797</v>
      </c>
      <c r="AJ216" s="119" t="s">
        <v>130</v>
      </c>
      <c r="AK216" s="119">
        <v>11004422</v>
      </c>
      <c r="AL216" s="119" t="s">
        <v>168</v>
      </c>
      <c r="AM216" s="323" t="s">
        <v>19</v>
      </c>
      <c r="AN216" s="120">
        <v>5500.0000000000045</v>
      </c>
      <c r="AO216" s="121"/>
      <c r="AP216" s="122" t="s">
        <v>106</v>
      </c>
      <c r="AQ216" s="292">
        <v>2115</v>
      </c>
      <c r="AR216" s="293">
        <v>23</v>
      </c>
      <c r="AS216" s="123" t="s">
        <v>305</v>
      </c>
      <c r="AT216" s="294" t="s">
        <v>107</v>
      </c>
      <c r="AU216" s="131">
        <v>9</v>
      </c>
      <c r="AV216" s="131">
        <v>2187</v>
      </c>
      <c r="AW216" s="131" t="s">
        <v>106</v>
      </c>
      <c r="AX216" s="183" t="e">
        <v>#N/A</v>
      </c>
      <c r="AY216" s="131">
        <v>12</v>
      </c>
      <c r="AZ216" s="131">
        <v>750</v>
      </c>
      <c r="BA216" s="131">
        <v>2916</v>
      </c>
      <c r="BB216" s="371">
        <f>IFERROR(HLOOKUP(IF(IF(VLOOKUP(H216,'Prog Actual'!H:AP,35,0)="DIREC",0,IF(VLOOKUP(H216,'Prog Actual'!H:AP,35,0)="EMBOT",1,IF(VLOOKUP(H216,'Prog Actual'!H:AP,35,0)="ETIQ",2,3)))&lt;1,VLOOKUP(H216,'Prog Actual'!H:AZ,45,0),IF(VLOOKUP(H216,'Prog Actual'!H:AP,35,0)="DIREC",0,IF(VLOOKUP(H216,'Prog Actual'!H:AP,35,0)="EMBOT",1,IF(VLOOKUP(H216,'Prog Actual'!H:AP,35,0)="ETIQ",2,3)))),Base!$D$26:$L$44,VLOOKUP(CONCATENATE(AM216,IF(VLOOKUP(H216,'Prog Actual'!H:K,4,0)&lt;2999,1,IF(VLOOKUP(H216,'Prog Actual'!H:K,4,0)&lt;4999,2,3))),Base!$B$27:$C$44,2,0),0),"")</f>
        <v>5500</v>
      </c>
      <c r="BC216" s="300">
        <v>243</v>
      </c>
      <c r="BD216" s="124" t="s">
        <v>108</v>
      </c>
      <c r="BE216" s="131">
        <v>243</v>
      </c>
      <c r="BF216" s="183"/>
      <c r="BG216" s="131" t="s">
        <v>1624</v>
      </c>
      <c r="BH216" s="210"/>
      <c r="BI216" s="211"/>
      <c r="BJ216" s="212"/>
    </row>
    <row r="217" spans="1:62" s="195" customFormat="1" ht="17.100000000000001" customHeight="1">
      <c r="A217" s="43">
        <v>0</v>
      </c>
      <c r="B217" s="43">
        <v>0</v>
      </c>
      <c r="C217" s="79"/>
      <c r="D217" s="79" t="s">
        <v>39</v>
      </c>
      <c r="E217" s="348" t="s">
        <v>10</v>
      </c>
      <c r="F217" s="33" t="e">
        <v>#N/A</v>
      </c>
      <c r="G217" s="127"/>
      <c r="H217" s="128"/>
      <c r="I217" s="79"/>
      <c r="J217" s="259" t="s">
        <v>370</v>
      </c>
      <c r="K217" s="127"/>
      <c r="L217" s="127"/>
      <c r="M217" s="296"/>
      <c r="N217" s="515">
        <f t="shared" si="6"/>
        <v>2</v>
      </c>
      <c r="O217" s="298">
        <v>0</v>
      </c>
      <c r="P217" s="274">
        <f t="shared" si="7"/>
        <v>2</v>
      </c>
      <c r="Q217" s="288"/>
      <c r="R217" s="112">
        <v>40706</v>
      </c>
      <c r="S217" s="113">
        <v>-2.6</v>
      </c>
      <c r="T217" s="112">
        <v>40706.10833333333</v>
      </c>
      <c r="U217" s="113">
        <v>-2.6</v>
      </c>
      <c r="V217" s="130"/>
      <c r="W217" s="115"/>
      <c r="X217" s="488"/>
      <c r="Y217" s="358" t="s">
        <v>259</v>
      </c>
      <c r="Z217" s="116"/>
      <c r="AA217" s="299"/>
      <c r="AB217" s="118"/>
      <c r="AC217" s="289"/>
      <c r="AD217" s="289"/>
      <c r="AE217" s="290"/>
      <c r="AF217" s="31">
        <v>0</v>
      </c>
      <c r="AG217" s="119"/>
      <c r="AH217" s="119"/>
      <c r="AI217" s="119"/>
      <c r="AJ217" s="119"/>
      <c r="AK217" s="119"/>
      <c r="AL217" s="119"/>
      <c r="AM217" s="323" t="s">
        <v>19</v>
      </c>
      <c r="AN217" s="120"/>
      <c r="AO217" s="121"/>
      <c r="AP217" s="122">
        <v>0</v>
      </c>
      <c r="AQ217" s="292" t="s">
        <v>39</v>
      </c>
      <c r="AR217" s="293">
        <v>23</v>
      </c>
      <c r="AS217" s="311" t="s">
        <v>890</v>
      </c>
      <c r="AT217" s="294" t="s">
        <v>260</v>
      </c>
      <c r="AU217" s="131"/>
      <c r="AV217" s="131"/>
      <c r="AW217" s="131"/>
      <c r="AX217" s="183"/>
      <c r="AY217" s="131"/>
      <c r="AZ217" s="131"/>
      <c r="BA217" s="131"/>
      <c r="BB217" s="371" t="str">
        <f>IFERROR(HLOOKUP(IF(IF(VLOOKUP(H217,'Prog Actual'!H:AP,35,0)="DIREC",0,IF(VLOOKUP(H217,'Prog Actual'!H:AP,35,0)="EMBOT",1,IF(VLOOKUP(H217,'Prog Actual'!H:AP,35,0)="ETIQ",2,3)))&lt;1,VLOOKUP(H217,'Prog Actual'!H:AZ,45,0),IF(VLOOKUP(H217,'Prog Actual'!H:AP,35,0)="DIREC",0,IF(VLOOKUP(H217,'Prog Actual'!H:AP,35,0)="EMBOT",1,IF(VLOOKUP(H217,'Prog Actual'!H:AP,35,0)="ETIQ",2,3)))),Base!$D$26:$L$44,VLOOKUP(CONCATENATE(AM217,IF(VLOOKUP(H217,'Prog Actual'!H:K,4,0)&lt;2999,1,IF(VLOOKUP(H217,'Prog Actual'!H:K,4,0)&lt;4999,2,3))),Base!$B$27:$C$44,2,0),0),"")</f>
        <v/>
      </c>
      <c r="BC217" s="300">
        <v>0</v>
      </c>
      <c r="BD217" s="124"/>
      <c r="BE217" s="131">
        <v>0</v>
      </c>
      <c r="BF217" s="183"/>
      <c r="BG217" s="131" t="s">
        <v>102</v>
      </c>
      <c r="BH217" s="210"/>
      <c r="BI217" s="211"/>
      <c r="BJ217" s="212"/>
    </row>
    <row r="218" spans="1:62" s="195" customFormat="1" ht="17.100000000000001" customHeight="1">
      <c r="A218" s="302">
        <v>1</v>
      </c>
      <c r="B218" s="302">
        <v>1</v>
      </c>
      <c r="C218" s="79"/>
      <c r="D218" s="303">
        <v>3146</v>
      </c>
      <c r="E218" s="348">
        <v>0</v>
      </c>
      <c r="F218" s="33">
        <v>102</v>
      </c>
      <c r="G218" s="304" t="s">
        <v>182</v>
      </c>
      <c r="H218" s="305">
        <v>7085227</v>
      </c>
      <c r="I218" s="303">
        <v>10042756</v>
      </c>
      <c r="J218" s="304" t="s">
        <v>1067</v>
      </c>
      <c r="K218" s="304">
        <v>820</v>
      </c>
      <c r="L218" s="304" t="s">
        <v>104</v>
      </c>
      <c r="M218" s="296">
        <v>0.23</v>
      </c>
      <c r="N218" s="515">
        <f t="shared" si="6"/>
        <v>4.92</v>
      </c>
      <c r="O218" s="298">
        <v>0</v>
      </c>
      <c r="P218" s="274">
        <f t="shared" si="7"/>
        <v>5.15</v>
      </c>
      <c r="Q218" s="306">
        <v>4</v>
      </c>
      <c r="R218" s="112">
        <v>40706</v>
      </c>
      <c r="S218" s="113">
        <v>-2.6</v>
      </c>
      <c r="T218" s="112">
        <v>40706.209027777775</v>
      </c>
      <c r="U218" s="113">
        <v>-5.0199999999999996</v>
      </c>
      <c r="V218" s="307" t="s">
        <v>105</v>
      </c>
      <c r="W218" s="115" t="s">
        <v>109</v>
      </c>
      <c r="X218" s="490">
        <v>40710</v>
      </c>
      <c r="Y218" s="332" t="s">
        <v>352</v>
      </c>
      <c r="Z218" s="116"/>
      <c r="AA218" s="299"/>
      <c r="AB218" s="118"/>
      <c r="AC218" s="289"/>
      <c r="AD218" s="289"/>
      <c r="AE218" s="290"/>
      <c r="AF218" s="31">
        <v>9840</v>
      </c>
      <c r="AG218" s="119"/>
      <c r="AH218" s="119"/>
      <c r="AI218" s="119"/>
      <c r="AJ218" s="119"/>
      <c r="AK218" s="119"/>
      <c r="AL218" s="119"/>
      <c r="AM218" s="323" t="s">
        <v>19</v>
      </c>
      <c r="AN218" s="120">
        <v>4499.9999999999936</v>
      </c>
      <c r="AO218" s="121"/>
      <c r="AP218" s="122" t="s">
        <v>183</v>
      </c>
      <c r="AQ218" s="292">
        <v>3146</v>
      </c>
      <c r="AR218" s="293">
        <v>23</v>
      </c>
      <c r="AS218" s="311" t="s">
        <v>890</v>
      </c>
      <c r="AT218" s="294" t="s">
        <v>107</v>
      </c>
      <c r="AU218" s="131">
        <v>9</v>
      </c>
      <c r="AV218" s="131">
        <v>7380</v>
      </c>
      <c r="AW218" s="131" t="s">
        <v>183</v>
      </c>
      <c r="AX218" s="183">
        <v>40696</v>
      </c>
      <c r="AY218" s="131">
        <v>12</v>
      </c>
      <c r="AZ218" s="131">
        <v>750</v>
      </c>
      <c r="BA218" s="131">
        <v>9840</v>
      </c>
      <c r="BB218" s="371">
        <f>IFERROR(HLOOKUP(IF(IF(VLOOKUP(H218,'Prog Actual'!H:AP,35,0)="DIREC",0,IF(VLOOKUP(H218,'Prog Actual'!H:AP,35,0)="EMBOT",1,IF(VLOOKUP(H218,'Prog Actual'!H:AP,35,0)="ETIQ",2,3)))&lt;1,VLOOKUP(H218,'Prog Actual'!H:AZ,45,0),IF(VLOOKUP(H218,'Prog Actual'!H:AP,35,0)="DIREC",0,IF(VLOOKUP(H218,'Prog Actual'!H:AP,35,0)="EMBOT",1,IF(VLOOKUP(H218,'Prog Actual'!H:AP,35,0)="ETIQ",2,3)))),Base!$D$26:$L$44,VLOOKUP(CONCATENATE(AM218,IF(VLOOKUP(H218,'Prog Actual'!H:K,4,0)&lt;2999,1,IF(VLOOKUP(H218,'Prog Actual'!H:K,4,0)&lt;4999,2,3))),Base!$B$27:$C$44,2,0),0),"")</f>
        <v>2000</v>
      </c>
      <c r="BC218" s="300">
        <v>820</v>
      </c>
      <c r="BD218" s="124" t="s">
        <v>108</v>
      </c>
      <c r="BE218" s="131">
        <v>820</v>
      </c>
      <c r="BF218" s="183" t="s">
        <v>1068</v>
      </c>
      <c r="BG218" s="131" t="s">
        <v>1625</v>
      </c>
      <c r="BH218" s="210"/>
      <c r="BI218" s="211"/>
      <c r="BJ218" s="212"/>
    </row>
    <row r="219" spans="1:62" s="195" customFormat="1" ht="13.5" customHeight="1">
      <c r="A219" s="302">
        <v>1</v>
      </c>
      <c r="B219" s="302">
        <v>1</v>
      </c>
      <c r="C219" s="79"/>
      <c r="D219" s="303">
        <v>3121</v>
      </c>
      <c r="E219" s="348">
        <v>0</v>
      </c>
      <c r="F219" s="33">
        <v>96</v>
      </c>
      <c r="G219" s="304" t="s">
        <v>182</v>
      </c>
      <c r="H219" s="305">
        <v>7085241</v>
      </c>
      <c r="I219" s="303">
        <v>10048886</v>
      </c>
      <c r="J219" s="304" t="s">
        <v>1069</v>
      </c>
      <c r="K219" s="304">
        <v>60</v>
      </c>
      <c r="L219" s="304" t="s">
        <v>104</v>
      </c>
      <c r="M219" s="296">
        <v>0.23</v>
      </c>
      <c r="N219" s="515">
        <f t="shared" si="6"/>
        <v>0.36</v>
      </c>
      <c r="O219" s="298">
        <v>0</v>
      </c>
      <c r="P219" s="274">
        <f t="shared" si="7"/>
        <v>0.59</v>
      </c>
      <c r="Q219" s="306">
        <v>4</v>
      </c>
      <c r="R219" s="112">
        <v>40706</v>
      </c>
      <c r="S219" s="113">
        <v>-5.0199999999999996</v>
      </c>
      <c r="T219" s="112">
        <v>40706.225416666668</v>
      </c>
      <c r="U219" s="113">
        <v>-5.41</v>
      </c>
      <c r="V219" s="307" t="s">
        <v>105</v>
      </c>
      <c r="W219" s="115" t="s">
        <v>109</v>
      </c>
      <c r="X219" s="490">
        <v>40710</v>
      </c>
      <c r="Y219" s="332" t="s">
        <v>352</v>
      </c>
      <c r="Z219" s="116"/>
      <c r="AA219" s="299"/>
      <c r="AB219" s="118"/>
      <c r="AC219" s="289"/>
      <c r="AD219" s="289"/>
      <c r="AE219" s="290"/>
      <c r="AF219" s="31">
        <v>720</v>
      </c>
      <c r="AG219" s="119"/>
      <c r="AH219" s="119"/>
      <c r="AI219" s="119"/>
      <c r="AJ219" s="119"/>
      <c r="AK219" s="119"/>
      <c r="AL219" s="119"/>
      <c r="AM219" s="323" t="s">
        <v>19</v>
      </c>
      <c r="AN219" s="120">
        <v>4499.9999999999945</v>
      </c>
      <c r="AO219" s="121"/>
      <c r="AP219" s="122" t="s">
        <v>183</v>
      </c>
      <c r="AQ219" s="292">
        <v>3121</v>
      </c>
      <c r="AR219" s="293">
        <v>23</v>
      </c>
      <c r="AS219" s="311" t="s">
        <v>890</v>
      </c>
      <c r="AT219" s="294" t="s">
        <v>107</v>
      </c>
      <c r="AU219" s="131">
        <v>9</v>
      </c>
      <c r="AV219" s="131">
        <v>540</v>
      </c>
      <c r="AW219" s="131" t="s">
        <v>183</v>
      </c>
      <c r="AX219" s="183">
        <v>1</v>
      </c>
      <c r="AY219" s="131">
        <v>12</v>
      </c>
      <c r="AZ219" s="131">
        <v>750</v>
      </c>
      <c r="BA219" s="131">
        <v>720</v>
      </c>
      <c r="BB219" s="371">
        <f>IFERROR(HLOOKUP(IF(IF(VLOOKUP(H219,'Prog Actual'!H:AP,35,0)="DIREC",0,IF(VLOOKUP(H219,'Prog Actual'!H:AP,35,0)="EMBOT",1,IF(VLOOKUP(H219,'Prog Actual'!H:AP,35,0)="ETIQ",2,3)))&lt;1,VLOOKUP(H219,'Prog Actual'!H:AZ,45,0),IF(VLOOKUP(H219,'Prog Actual'!H:AP,35,0)="DIREC",0,IF(VLOOKUP(H219,'Prog Actual'!H:AP,35,0)="EMBOT",1,IF(VLOOKUP(H219,'Prog Actual'!H:AP,35,0)="ETIQ",2,3)))),Base!$D$26:$L$44,VLOOKUP(CONCATENATE(AM219,IF(VLOOKUP(H219,'Prog Actual'!H:K,4,0)&lt;2999,1,IF(VLOOKUP(H219,'Prog Actual'!H:K,4,0)&lt;4999,2,3))),Base!$B$27:$C$44,2,0),0),"")</f>
        <v>2000</v>
      </c>
      <c r="BC219" s="300">
        <v>60</v>
      </c>
      <c r="BD219" s="124" t="s">
        <v>108</v>
      </c>
      <c r="BE219" s="131">
        <v>60</v>
      </c>
      <c r="BF219" s="183"/>
      <c r="BG219" s="131" t="s">
        <v>1624</v>
      </c>
      <c r="BH219" s="210"/>
      <c r="BI219" s="211"/>
      <c r="BJ219" s="212"/>
    </row>
    <row r="220" spans="1:62" s="195" customFormat="1" ht="17.100000000000001" customHeight="1">
      <c r="A220" s="302">
        <v>1</v>
      </c>
      <c r="B220" s="302">
        <v>3</v>
      </c>
      <c r="C220" s="79"/>
      <c r="D220" s="303">
        <v>1210</v>
      </c>
      <c r="E220" s="348">
        <v>0</v>
      </c>
      <c r="F220" s="33">
        <v>309</v>
      </c>
      <c r="G220" s="304" t="s">
        <v>182</v>
      </c>
      <c r="H220" s="305">
        <v>7084539</v>
      </c>
      <c r="I220" s="303">
        <v>10048538</v>
      </c>
      <c r="J220" s="304" t="s">
        <v>1051</v>
      </c>
      <c r="K220" s="304">
        <v>28</v>
      </c>
      <c r="L220" s="304" t="s">
        <v>104</v>
      </c>
      <c r="M220" s="296">
        <v>0.23</v>
      </c>
      <c r="N220" s="515">
        <f t="shared" si="6"/>
        <v>0.16800000000000001</v>
      </c>
      <c r="O220" s="298">
        <v>0</v>
      </c>
      <c r="P220" s="274">
        <f t="shared" si="7"/>
        <v>0.39800000000000002</v>
      </c>
      <c r="Q220" s="288">
        <v>4</v>
      </c>
      <c r="R220" s="112">
        <v>40706</v>
      </c>
      <c r="S220" s="113">
        <v>-5.41</v>
      </c>
      <c r="T220" s="112">
        <v>40706.23811111111</v>
      </c>
      <c r="U220" s="113">
        <v>-5.71</v>
      </c>
      <c r="V220" s="307" t="s">
        <v>105</v>
      </c>
      <c r="W220" s="115" t="s">
        <v>109</v>
      </c>
      <c r="X220" s="490">
        <v>40710</v>
      </c>
      <c r="Y220" s="138" t="s">
        <v>185</v>
      </c>
      <c r="Z220" s="116" t="s">
        <v>1070</v>
      </c>
      <c r="AA220" s="299" t="s">
        <v>1071</v>
      </c>
      <c r="AB220" s="118"/>
      <c r="AC220" s="289"/>
      <c r="AD220" s="289"/>
      <c r="AE220" s="290"/>
      <c r="AF220" s="31">
        <v>336</v>
      </c>
      <c r="AG220" s="119"/>
      <c r="AH220" s="119"/>
      <c r="AI220" s="119"/>
      <c r="AJ220" s="119"/>
      <c r="AK220" s="119">
        <v>11007435</v>
      </c>
      <c r="AL220" s="119" t="s">
        <v>140</v>
      </c>
      <c r="AM220" s="323" t="s">
        <v>19</v>
      </c>
      <c r="AN220" s="120">
        <v>4499.9999999999945</v>
      </c>
      <c r="AO220" s="121"/>
      <c r="AP220" s="122" t="s">
        <v>183</v>
      </c>
      <c r="AQ220" s="292">
        <v>1210</v>
      </c>
      <c r="AR220" s="293">
        <v>23</v>
      </c>
      <c r="AS220" s="123" t="s">
        <v>305</v>
      </c>
      <c r="AT220" s="294" t="s">
        <v>107</v>
      </c>
      <c r="AU220" s="131">
        <v>9</v>
      </c>
      <c r="AV220" s="131">
        <v>252</v>
      </c>
      <c r="AW220" s="131" t="s">
        <v>183</v>
      </c>
      <c r="AX220" s="183">
        <v>1</v>
      </c>
      <c r="AY220" s="131">
        <v>12</v>
      </c>
      <c r="AZ220" s="131">
        <v>750</v>
      </c>
      <c r="BA220" s="131">
        <v>336</v>
      </c>
      <c r="BB220" s="371">
        <f>IFERROR(HLOOKUP(IF(IF(VLOOKUP(H220,'Prog Actual'!H:AP,35,0)="DIREC",0,IF(VLOOKUP(H220,'Prog Actual'!H:AP,35,0)="EMBOT",1,IF(VLOOKUP(H220,'Prog Actual'!H:AP,35,0)="ETIQ",2,3)))&lt;1,VLOOKUP(H220,'Prog Actual'!H:AZ,45,0),IF(VLOOKUP(H220,'Prog Actual'!H:AP,35,0)="DIREC",0,IF(VLOOKUP(H220,'Prog Actual'!H:AP,35,0)="EMBOT",1,IF(VLOOKUP(H220,'Prog Actual'!H:AP,35,0)="ETIQ",2,3)))),Base!$D$26:$L$44,VLOOKUP(CONCATENATE(AM220,IF(VLOOKUP(H220,'Prog Actual'!H:K,4,0)&lt;2999,1,IF(VLOOKUP(H220,'Prog Actual'!H:K,4,0)&lt;4999,2,3))),Base!$B$27:$C$44,2,0),0),"")</f>
        <v>2000</v>
      </c>
      <c r="BC220" s="300">
        <v>28</v>
      </c>
      <c r="BD220" s="124" t="s">
        <v>108</v>
      </c>
      <c r="BE220" s="131">
        <v>28</v>
      </c>
      <c r="BF220" s="183"/>
      <c r="BG220" s="131" t="s">
        <v>1624</v>
      </c>
      <c r="BH220" s="210"/>
      <c r="BI220" s="211"/>
      <c r="BJ220" s="212"/>
    </row>
    <row r="221" spans="1:62" s="195" customFormat="1" ht="17.100000000000001" customHeight="1">
      <c r="A221" s="302">
        <v>1</v>
      </c>
      <c r="B221" s="302">
        <v>2</v>
      </c>
      <c r="C221" s="79"/>
      <c r="D221" s="303">
        <v>1185</v>
      </c>
      <c r="E221" s="348">
        <v>0</v>
      </c>
      <c r="F221" s="33">
        <v>157</v>
      </c>
      <c r="G221" s="304" t="s">
        <v>182</v>
      </c>
      <c r="H221" s="305">
        <v>1271716</v>
      </c>
      <c r="I221" s="303">
        <v>10050039</v>
      </c>
      <c r="J221" s="304" t="s">
        <v>1072</v>
      </c>
      <c r="K221" s="304">
        <v>300</v>
      </c>
      <c r="L221" s="304" t="s">
        <v>104</v>
      </c>
      <c r="M221" s="296">
        <v>0.23</v>
      </c>
      <c r="N221" s="515">
        <f t="shared" si="6"/>
        <v>0.9</v>
      </c>
      <c r="O221" s="298">
        <v>0</v>
      </c>
      <c r="P221" s="274">
        <f t="shared" si="7"/>
        <v>1.1300000000000001</v>
      </c>
      <c r="Q221" s="306">
        <v>11</v>
      </c>
      <c r="R221" s="112">
        <v>40706</v>
      </c>
      <c r="S221" s="113">
        <v>-5.71</v>
      </c>
      <c r="T221" s="112">
        <v>40706.264166666668</v>
      </c>
      <c r="U221" s="113">
        <v>-6.34</v>
      </c>
      <c r="V221" s="307" t="s">
        <v>105</v>
      </c>
      <c r="W221" s="115"/>
      <c r="X221" s="490">
        <v>40717</v>
      </c>
      <c r="Y221" s="134" t="s">
        <v>352</v>
      </c>
      <c r="Z221" s="116"/>
      <c r="AA221" s="299"/>
      <c r="AB221" s="118"/>
      <c r="AC221" s="289"/>
      <c r="AD221" s="289"/>
      <c r="AE221" s="290"/>
      <c r="AF221" s="31">
        <v>1800</v>
      </c>
      <c r="AG221" s="119"/>
      <c r="AH221" s="119"/>
      <c r="AI221" s="119"/>
      <c r="AJ221" s="119"/>
      <c r="AK221" s="119"/>
      <c r="AL221" s="119"/>
      <c r="AM221" s="323" t="s">
        <v>19</v>
      </c>
      <c r="AN221" s="120">
        <v>4500.0000000000109</v>
      </c>
      <c r="AO221" s="121"/>
      <c r="AP221" s="122" t="s">
        <v>183</v>
      </c>
      <c r="AQ221" s="292">
        <v>1185</v>
      </c>
      <c r="AR221" s="293">
        <v>23</v>
      </c>
      <c r="AS221" s="123" t="s">
        <v>371</v>
      </c>
      <c r="AT221" s="294" t="s">
        <v>107</v>
      </c>
      <c r="AU221" s="131">
        <v>4.5</v>
      </c>
      <c r="AV221" s="131">
        <v>1350</v>
      </c>
      <c r="AW221" s="131" t="s">
        <v>183</v>
      </c>
      <c r="AX221" s="183"/>
      <c r="AY221" s="131">
        <v>6</v>
      </c>
      <c r="AZ221" s="131">
        <v>750</v>
      </c>
      <c r="BA221" s="131">
        <v>1800</v>
      </c>
      <c r="BB221" s="371">
        <f>IFERROR(HLOOKUP(IF(IF(VLOOKUP(H221,'Prog Actual'!H:AP,35,0)="DIREC",0,IF(VLOOKUP(H221,'Prog Actual'!H:AP,35,0)="EMBOT",1,IF(VLOOKUP(H221,'Prog Actual'!H:AP,35,0)="ETIQ",2,3)))&lt;1,VLOOKUP(H221,'Prog Actual'!H:AZ,45,0),IF(VLOOKUP(H221,'Prog Actual'!H:AP,35,0)="DIREC",0,IF(VLOOKUP(H221,'Prog Actual'!H:AP,35,0)="EMBOT",1,IF(VLOOKUP(H221,'Prog Actual'!H:AP,35,0)="ETIQ",2,3)))),Base!$D$26:$L$44,VLOOKUP(CONCATENATE(AM221,IF(VLOOKUP(H221,'Prog Actual'!H:K,4,0)&lt;2999,1,IF(VLOOKUP(H221,'Prog Actual'!H:K,4,0)&lt;4999,2,3))),Base!$B$27:$C$44,2,0),0),"")</f>
        <v>2000</v>
      </c>
      <c r="BC221" s="300">
        <v>150</v>
      </c>
      <c r="BD221" s="124" t="s">
        <v>108</v>
      </c>
      <c r="BE221" s="131">
        <v>300</v>
      </c>
      <c r="BF221" s="183"/>
      <c r="BG221" s="131" t="s">
        <v>1624</v>
      </c>
      <c r="BH221" s="210"/>
      <c r="BI221" s="211"/>
      <c r="BJ221" s="212"/>
    </row>
    <row r="222" spans="1:62" s="195" customFormat="1" ht="17.100000000000001" customHeight="1">
      <c r="A222" s="302">
        <v>1</v>
      </c>
      <c r="B222" s="302">
        <v>4</v>
      </c>
      <c r="C222" s="79"/>
      <c r="D222" s="303">
        <v>2324</v>
      </c>
      <c r="E222" s="348">
        <v>0</v>
      </c>
      <c r="F222" s="33">
        <v>53</v>
      </c>
      <c r="G222" s="304" t="s">
        <v>182</v>
      </c>
      <c r="H222" s="305">
        <v>1274445</v>
      </c>
      <c r="I222" s="303">
        <v>10051637</v>
      </c>
      <c r="J222" s="304" t="s">
        <v>247</v>
      </c>
      <c r="K222" s="304">
        <v>2397</v>
      </c>
      <c r="L222" s="304" t="s">
        <v>104</v>
      </c>
      <c r="M222" s="296">
        <v>0.23</v>
      </c>
      <c r="N222" s="515">
        <f t="shared" si="6"/>
        <v>7.1909999999999998</v>
      </c>
      <c r="O222" s="298">
        <v>0</v>
      </c>
      <c r="P222" s="274">
        <f t="shared" si="7"/>
        <v>7.4210000000000003</v>
      </c>
      <c r="Q222" s="288">
        <v>-2</v>
      </c>
      <c r="R222" s="112">
        <v>40706</v>
      </c>
      <c r="S222" s="113">
        <v>-6.34</v>
      </c>
      <c r="T222" s="112">
        <v>40706.406916666667</v>
      </c>
      <c r="U222" s="113">
        <v>-9.77</v>
      </c>
      <c r="V222" s="307" t="s">
        <v>105</v>
      </c>
      <c r="W222" s="115" t="s">
        <v>109</v>
      </c>
      <c r="X222" s="490">
        <v>40704</v>
      </c>
      <c r="Y222" s="132" t="s">
        <v>303</v>
      </c>
      <c r="Z222" s="116"/>
      <c r="AA222" s="299"/>
      <c r="AB222" s="118"/>
      <c r="AC222" s="289"/>
      <c r="AD222" s="289"/>
      <c r="AE222" s="290"/>
      <c r="AF222" s="31">
        <v>14382</v>
      </c>
      <c r="AG222" s="119"/>
      <c r="AH222" s="119"/>
      <c r="AI222" s="119"/>
      <c r="AJ222" s="119"/>
      <c r="AK222" s="119">
        <v>11004464</v>
      </c>
      <c r="AL222" s="119" t="s">
        <v>170</v>
      </c>
      <c r="AM222" s="323" t="s">
        <v>19</v>
      </c>
      <c r="AN222" s="120">
        <v>4500.0000000000109</v>
      </c>
      <c r="AO222" s="121"/>
      <c r="AP222" s="122" t="s">
        <v>183</v>
      </c>
      <c r="AQ222" s="292">
        <v>2324</v>
      </c>
      <c r="AR222" s="293">
        <v>23</v>
      </c>
      <c r="AS222" s="123" t="s">
        <v>351</v>
      </c>
      <c r="AT222" s="294" t="s">
        <v>132</v>
      </c>
      <c r="AU222" s="131">
        <v>4.5</v>
      </c>
      <c r="AV222" s="131">
        <v>10786.5</v>
      </c>
      <c r="AW222" s="131" t="s">
        <v>183</v>
      </c>
      <c r="AX222" s="183">
        <v>1</v>
      </c>
      <c r="AY222" s="131">
        <v>6</v>
      </c>
      <c r="AZ222" s="131">
        <v>750</v>
      </c>
      <c r="BA222" s="131">
        <v>14382</v>
      </c>
      <c r="BB222" s="371">
        <f>IFERROR(HLOOKUP(IF(IF(VLOOKUP(H222,'Prog Actual'!H:AP,35,0)="DIREC",0,IF(VLOOKUP(H222,'Prog Actual'!H:AP,35,0)="EMBOT",1,IF(VLOOKUP(H222,'Prog Actual'!H:AP,35,0)="ETIQ",2,3)))&lt;1,VLOOKUP(H222,'Prog Actual'!H:AZ,45,0),IF(VLOOKUP(H222,'Prog Actual'!H:AP,35,0)="DIREC",0,IF(VLOOKUP(H222,'Prog Actual'!H:AP,35,0)="EMBOT",1,IF(VLOOKUP(H222,'Prog Actual'!H:AP,35,0)="ETIQ",2,3)))),Base!$D$26:$L$44,VLOOKUP(CONCATENATE(AM222,IF(VLOOKUP(H222,'Prog Actual'!H:K,4,0)&lt;2999,1,IF(VLOOKUP(H222,'Prog Actual'!H:K,4,0)&lt;4999,2,3))),Base!$B$27:$C$44,2,0),0),"")</f>
        <v>2000</v>
      </c>
      <c r="BC222" s="300">
        <v>1198.5</v>
      </c>
      <c r="BD222" s="124" t="s">
        <v>108</v>
      </c>
      <c r="BE222" s="131">
        <v>2397</v>
      </c>
      <c r="BF222" s="183"/>
      <c r="BG222" s="131" t="s">
        <v>1625</v>
      </c>
      <c r="BH222" s="210"/>
      <c r="BI222" s="211"/>
      <c r="BJ222" s="212"/>
    </row>
    <row r="223" spans="1:62" s="195" customFormat="1" ht="17.100000000000001" customHeight="1">
      <c r="A223" s="302">
        <v>1</v>
      </c>
      <c r="B223" s="302">
        <v>1</v>
      </c>
      <c r="C223" s="79"/>
      <c r="D223" s="303">
        <v>2122</v>
      </c>
      <c r="E223" s="348">
        <v>0</v>
      </c>
      <c r="F223" s="33">
        <v>368</v>
      </c>
      <c r="G223" s="304" t="s">
        <v>225</v>
      </c>
      <c r="H223" s="325">
        <v>1273378</v>
      </c>
      <c r="I223" s="303">
        <v>10050769</v>
      </c>
      <c r="J223" s="304" t="s">
        <v>1073</v>
      </c>
      <c r="K223" s="304">
        <v>651</v>
      </c>
      <c r="L223" s="304" t="s">
        <v>104</v>
      </c>
      <c r="M223" s="296">
        <v>0.23</v>
      </c>
      <c r="N223" s="515">
        <f t="shared" si="6"/>
        <v>3.9060000000000001</v>
      </c>
      <c r="O223" s="298">
        <v>0</v>
      </c>
      <c r="P223" s="274">
        <f t="shared" si="7"/>
        <v>4.1360000000000001</v>
      </c>
      <c r="Q223" s="306">
        <v>1</v>
      </c>
      <c r="R223" s="112">
        <v>40706</v>
      </c>
      <c r="S223" s="113">
        <v>-9.77</v>
      </c>
      <c r="T223" s="112">
        <v>40706.489000000001</v>
      </c>
      <c r="U223" s="113">
        <v>-11.74</v>
      </c>
      <c r="V223" s="307" t="s">
        <v>105</v>
      </c>
      <c r="W223" s="115" t="s">
        <v>109</v>
      </c>
      <c r="X223" s="490">
        <v>40707</v>
      </c>
      <c r="Y223" s="138" t="s">
        <v>185</v>
      </c>
      <c r="Z223" s="116" t="s">
        <v>390</v>
      </c>
      <c r="AA223" s="299"/>
      <c r="AB223" s="118"/>
      <c r="AC223" s="289"/>
      <c r="AD223" s="289"/>
      <c r="AE223" s="290"/>
      <c r="AF223" s="31">
        <v>7812</v>
      </c>
      <c r="AG223" s="119"/>
      <c r="AH223" s="119"/>
      <c r="AI223" s="119"/>
      <c r="AJ223" s="119"/>
      <c r="AK223" s="119">
        <v>11005574</v>
      </c>
      <c r="AL223" s="119" t="s">
        <v>246</v>
      </c>
      <c r="AM223" s="323" t="s">
        <v>19</v>
      </c>
      <c r="AN223" s="120">
        <v>4499.9999999999945</v>
      </c>
      <c r="AO223" s="121"/>
      <c r="AP223" s="122" t="s">
        <v>183</v>
      </c>
      <c r="AQ223" s="292">
        <v>2122</v>
      </c>
      <c r="AR223" s="293">
        <v>23</v>
      </c>
      <c r="AS223" s="123" t="s">
        <v>305</v>
      </c>
      <c r="AT223" s="294" t="s">
        <v>126</v>
      </c>
      <c r="AU223" s="131">
        <v>9</v>
      </c>
      <c r="AV223" s="131">
        <v>5859</v>
      </c>
      <c r="AW223" s="131" t="s">
        <v>183</v>
      </c>
      <c r="AX223" s="183">
        <v>1</v>
      </c>
      <c r="AY223" s="131">
        <v>12</v>
      </c>
      <c r="AZ223" s="131">
        <v>750</v>
      </c>
      <c r="BA223" s="131">
        <v>7812</v>
      </c>
      <c r="BB223" s="371">
        <f>IFERROR(HLOOKUP(IF(IF(VLOOKUP(H223,'Prog Actual'!H:AP,35,0)="DIREC",0,IF(VLOOKUP(H223,'Prog Actual'!H:AP,35,0)="EMBOT",1,IF(VLOOKUP(H223,'Prog Actual'!H:AP,35,0)="ETIQ",2,3)))&lt;1,VLOOKUP(H223,'Prog Actual'!H:AZ,45,0),IF(VLOOKUP(H223,'Prog Actual'!H:AP,35,0)="DIREC",0,IF(VLOOKUP(H223,'Prog Actual'!H:AP,35,0)="EMBOT",1,IF(VLOOKUP(H223,'Prog Actual'!H:AP,35,0)="ETIQ",2,3)))),Base!$D$26:$L$44,VLOOKUP(CONCATENATE(AM223,IF(VLOOKUP(H223,'Prog Actual'!H:K,4,0)&lt;2999,1,IF(VLOOKUP(H223,'Prog Actual'!H:K,4,0)&lt;4999,2,3))),Base!$B$27:$C$44,2,0),0),"")</f>
        <v>2000</v>
      </c>
      <c r="BC223" s="300">
        <v>651</v>
      </c>
      <c r="BD223" s="124" t="s">
        <v>108</v>
      </c>
      <c r="BE223" s="131">
        <v>651</v>
      </c>
      <c r="BF223" s="183"/>
      <c r="BG223" s="131" t="s">
        <v>1624</v>
      </c>
      <c r="BH223" s="210"/>
      <c r="BI223" s="211"/>
      <c r="BJ223" s="212"/>
    </row>
    <row r="224" spans="1:62" s="195" customFormat="1" ht="14.25">
      <c r="A224" s="302">
        <v>1</v>
      </c>
      <c r="B224" s="302">
        <v>1</v>
      </c>
      <c r="C224" s="79"/>
      <c r="D224" s="303">
        <v>2104</v>
      </c>
      <c r="E224" s="348">
        <v>0</v>
      </c>
      <c r="F224" s="33">
        <v>30</v>
      </c>
      <c r="G224" s="304" t="s">
        <v>182</v>
      </c>
      <c r="H224" s="305">
        <v>1272374</v>
      </c>
      <c r="I224" s="303">
        <v>10050728</v>
      </c>
      <c r="J224" s="304" t="s">
        <v>1074</v>
      </c>
      <c r="K224" s="304">
        <v>56</v>
      </c>
      <c r="L224" s="304" t="s">
        <v>104</v>
      </c>
      <c r="M224" s="296">
        <v>0.23</v>
      </c>
      <c r="N224" s="515">
        <f t="shared" si="6"/>
        <v>0.16800000000000001</v>
      </c>
      <c r="O224" s="298">
        <v>0</v>
      </c>
      <c r="P224" s="274">
        <f t="shared" si="7"/>
        <v>0.39800000000000002</v>
      </c>
      <c r="Q224" s="306">
        <v>4</v>
      </c>
      <c r="R224" s="112">
        <v>40706</v>
      </c>
      <c r="S224" s="113">
        <v>-11.74</v>
      </c>
      <c r="T224" s="112">
        <v>40706.501861111108</v>
      </c>
      <c r="U224" s="113">
        <v>-12.04</v>
      </c>
      <c r="V224" s="307" t="s">
        <v>105</v>
      </c>
      <c r="W224" s="115" t="s">
        <v>109</v>
      </c>
      <c r="X224" s="490">
        <v>40710</v>
      </c>
      <c r="Y224" s="134" t="s">
        <v>352</v>
      </c>
      <c r="Z224" s="116"/>
      <c r="AA224" s="299"/>
      <c r="AB224" s="118"/>
      <c r="AC224" s="289"/>
      <c r="AD224" s="289"/>
      <c r="AE224" s="290"/>
      <c r="AF224" s="31">
        <v>336</v>
      </c>
      <c r="AG224" s="119"/>
      <c r="AH224" s="119"/>
      <c r="AI224" s="119"/>
      <c r="AJ224" s="119"/>
      <c r="AK224" s="119">
        <v>11001325</v>
      </c>
      <c r="AL224" s="119" t="s">
        <v>1640</v>
      </c>
      <c r="AM224" s="323" t="s">
        <v>19</v>
      </c>
      <c r="AN224" s="120">
        <v>4500.0000000000109</v>
      </c>
      <c r="AO224" s="121"/>
      <c r="AP224" s="122" t="s">
        <v>183</v>
      </c>
      <c r="AQ224" s="292">
        <v>2104</v>
      </c>
      <c r="AR224" s="293">
        <v>23</v>
      </c>
      <c r="AS224" s="123" t="s">
        <v>334</v>
      </c>
      <c r="AT224" s="294" t="s">
        <v>107</v>
      </c>
      <c r="AU224" s="131">
        <v>4.5</v>
      </c>
      <c r="AV224" s="131">
        <v>252</v>
      </c>
      <c r="AW224" s="131" t="s">
        <v>183</v>
      </c>
      <c r="AX224" s="183">
        <v>1</v>
      </c>
      <c r="AY224" s="131">
        <v>6</v>
      </c>
      <c r="AZ224" s="131">
        <v>750</v>
      </c>
      <c r="BA224" s="131">
        <v>336</v>
      </c>
      <c r="BB224" s="371">
        <f>IFERROR(HLOOKUP(IF(IF(VLOOKUP(H224,'Prog Actual'!H:AP,35,0)="DIREC",0,IF(VLOOKUP(H224,'Prog Actual'!H:AP,35,0)="EMBOT",1,IF(VLOOKUP(H224,'Prog Actual'!H:AP,35,0)="ETIQ",2,3)))&lt;1,VLOOKUP(H224,'Prog Actual'!H:AZ,45,0),IF(VLOOKUP(H224,'Prog Actual'!H:AP,35,0)="DIREC",0,IF(VLOOKUP(H224,'Prog Actual'!H:AP,35,0)="EMBOT",1,IF(VLOOKUP(H224,'Prog Actual'!H:AP,35,0)="ETIQ",2,3)))),Base!$D$26:$L$44,VLOOKUP(CONCATENATE(AM224,IF(VLOOKUP(H224,'Prog Actual'!H:K,4,0)&lt;2999,1,IF(VLOOKUP(H224,'Prog Actual'!H:K,4,0)&lt;4999,2,3))),Base!$B$27:$C$44,2,0),0),"")</f>
        <v>2000</v>
      </c>
      <c r="BC224" s="300">
        <v>28</v>
      </c>
      <c r="BD224" s="124" t="s">
        <v>108</v>
      </c>
      <c r="BE224" s="131">
        <v>56</v>
      </c>
      <c r="BF224" s="183"/>
      <c r="BG224" s="131" t="s">
        <v>1624</v>
      </c>
      <c r="BH224" s="210"/>
      <c r="BI224" s="211"/>
      <c r="BJ224" s="212"/>
    </row>
    <row r="225" spans="1:62" s="195" customFormat="1" ht="14.25">
      <c r="A225" s="43">
        <v>1</v>
      </c>
      <c r="B225" s="43">
        <v>1</v>
      </c>
      <c r="C225" s="79"/>
      <c r="D225" s="79">
        <v>2148</v>
      </c>
      <c r="E225" s="348">
        <v>0</v>
      </c>
      <c r="F225" s="33">
        <v>324</v>
      </c>
      <c r="G225" s="127" t="s">
        <v>182</v>
      </c>
      <c r="H225" s="105">
        <v>7085205</v>
      </c>
      <c r="I225" s="79">
        <v>10046876</v>
      </c>
      <c r="J225" s="127" t="s">
        <v>1076</v>
      </c>
      <c r="K225" s="127">
        <v>49</v>
      </c>
      <c r="L225" s="127" t="s">
        <v>104</v>
      </c>
      <c r="M225" s="296">
        <v>0.23</v>
      </c>
      <c r="N225" s="515">
        <f t="shared" si="6"/>
        <v>0.14699999999999999</v>
      </c>
      <c r="O225" s="298">
        <v>0</v>
      </c>
      <c r="P225" s="274">
        <f t="shared" si="7"/>
        <v>0.377</v>
      </c>
      <c r="Q225" s="306">
        <v>4</v>
      </c>
      <c r="R225" s="112">
        <v>40706</v>
      </c>
      <c r="S225" s="113">
        <v>-12.04</v>
      </c>
      <c r="T225" s="112">
        <v>40706.513972222223</v>
      </c>
      <c r="U225" s="113">
        <v>-12.34</v>
      </c>
      <c r="V225" s="130" t="s">
        <v>147</v>
      </c>
      <c r="W225" s="115" t="s">
        <v>109</v>
      </c>
      <c r="X225" s="490">
        <v>40710</v>
      </c>
      <c r="Y225" s="332" t="s">
        <v>352</v>
      </c>
      <c r="Z225" s="116"/>
      <c r="AA225" s="299"/>
      <c r="AB225" s="118"/>
      <c r="AC225" s="289"/>
      <c r="AD225" s="289"/>
      <c r="AE225" s="290"/>
      <c r="AF225" s="31">
        <v>294</v>
      </c>
      <c r="AG225" s="119"/>
      <c r="AH225" s="119"/>
      <c r="AI225" s="119"/>
      <c r="AJ225" s="119"/>
      <c r="AK225" s="119">
        <v>11007482</v>
      </c>
      <c r="AL225" s="119" t="s">
        <v>1641</v>
      </c>
      <c r="AM225" s="323" t="s">
        <v>19</v>
      </c>
      <c r="AN225" s="120">
        <v>4500.0000000000109</v>
      </c>
      <c r="AO225" s="121"/>
      <c r="AP225" s="122" t="s">
        <v>183</v>
      </c>
      <c r="AQ225" s="292">
        <v>2148</v>
      </c>
      <c r="AR225" s="293">
        <v>23</v>
      </c>
      <c r="AS225" s="311" t="s">
        <v>890</v>
      </c>
      <c r="AT225" s="294" t="s">
        <v>107</v>
      </c>
      <c r="AU225" s="131">
        <v>4.5</v>
      </c>
      <c r="AV225" s="131">
        <v>220.5</v>
      </c>
      <c r="AW225" s="131" t="s">
        <v>183</v>
      </c>
      <c r="AX225" s="183">
        <v>40696</v>
      </c>
      <c r="AY225" s="131">
        <v>6</v>
      </c>
      <c r="AZ225" s="131">
        <v>750</v>
      </c>
      <c r="BA225" s="131">
        <v>294</v>
      </c>
      <c r="BB225" s="371">
        <f>IFERROR(HLOOKUP(IF(IF(VLOOKUP(H225,'Prog Actual'!H:AP,35,0)="DIREC",0,IF(VLOOKUP(H225,'Prog Actual'!H:AP,35,0)="EMBOT",1,IF(VLOOKUP(H225,'Prog Actual'!H:AP,35,0)="ETIQ",2,3)))&lt;1,VLOOKUP(H225,'Prog Actual'!H:AZ,45,0),IF(VLOOKUP(H225,'Prog Actual'!H:AP,35,0)="DIREC",0,IF(VLOOKUP(H225,'Prog Actual'!H:AP,35,0)="EMBOT",1,IF(VLOOKUP(H225,'Prog Actual'!H:AP,35,0)="ETIQ",2,3)))),Base!$D$26:$L$44,VLOOKUP(CONCATENATE(AM225,IF(VLOOKUP(H225,'Prog Actual'!H:K,4,0)&lt;2999,1,IF(VLOOKUP(H225,'Prog Actual'!H:K,4,0)&lt;4999,2,3))),Base!$B$27:$C$44,2,0),0),"")</f>
        <v>2000</v>
      </c>
      <c r="BC225" s="300">
        <v>24.5</v>
      </c>
      <c r="BD225" s="124" t="s">
        <v>108</v>
      </c>
      <c r="BE225" s="131">
        <v>49</v>
      </c>
      <c r="BF225" s="183" t="s">
        <v>1078</v>
      </c>
      <c r="BG225" s="131" t="s">
        <v>1624</v>
      </c>
      <c r="BH225" s="210"/>
      <c r="BI225" s="211"/>
      <c r="BJ225" s="212"/>
    </row>
    <row r="226" spans="1:62" s="195" customFormat="1" ht="17.100000000000001" customHeight="1">
      <c r="A226" s="302">
        <v>1</v>
      </c>
      <c r="B226" s="302">
        <v>1</v>
      </c>
      <c r="C226" s="79"/>
      <c r="D226" s="303">
        <v>2218</v>
      </c>
      <c r="E226" s="348">
        <v>0</v>
      </c>
      <c r="F226" s="33">
        <v>118</v>
      </c>
      <c r="G226" s="304" t="s">
        <v>182</v>
      </c>
      <c r="H226" s="305">
        <v>7085474</v>
      </c>
      <c r="I226" s="303">
        <v>10053503</v>
      </c>
      <c r="J226" s="304" t="s">
        <v>1079</v>
      </c>
      <c r="K226" s="304">
        <v>30</v>
      </c>
      <c r="L226" s="304" t="s">
        <v>104</v>
      </c>
      <c r="M226" s="296">
        <v>0.23</v>
      </c>
      <c r="N226" s="515">
        <f t="shared" si="6"/>
        <v>0.09</v>
      </c>
      <c r="O226" s="298">
        <v>0</v>
      </c>
      <c r="P226" s="274">
        <f t="shared" si="7"/>
        <v>0.32</v>
      </c>
      <c r="Q226" s="306">
        <v>4</v>
      </c>
      <c r="R226" s="112">
        <v>40706</v>
      </c>
      <c r="S226" s="113">
        <v>-12.34</v>
      </c>
      <c r="T226" s="112">
        <v>40706.525416666664</v>
      </c>
      <c r="U226" s="113">
        <v>-12.61</v>
      </c>
      <c r="V226" s="307" t="s">
        <v>105</v>
      </c>
      <c r="W226" s="115" t="s">
        <v>109</v>
      </c>
      <c r="X226" s="490">
        <v>40710</v>
      </c>
      <c r="Y226" s="332" t="s">
        <v>352</v>
      </c>
      <c r="Z226" s="116"/>
      <c r="AA226" s="299"/>
      <c r="AB226" s="118"/>
      <c r="AC226" s="289"/>
      <c r="AD226" s="289"/>
      <c r="AE226" s="290"/>
      <c r="AF226" s="31">
        <v>180</v>
      </c>
      <c r="AG226" s="119"/>
      <c r="AH226" s="119"/>
      <c r="AI226" s="119"/>
      <c r="AJ226" s="119"/>
      <c r="AK226" s="119">
        <v>11007061</v>
      </c>
      <c r="AL226" s="119" t="s">
        <v>1642</v>
      </c>
      <c r="AM226" s="323" t="s">
        <v>19</v>
      </c>
      <c r="AN226" s="120">
        <v>4500.0000000000109</v>
      </c>
      <c r="AO226" s="121"/>
      <c r="AP226" s="122" t="s">
        <v>183</v>
      </c>
      <c r="AQ226" s="292">
        <v>2218</v>
      </c>
      <c r="AR226" s="293">
        <v>23</v>
      </c>
      <c r="AS226" s="311" t="s">
        <v>890</v>
      </c>
      <c r="AT226" s="294" t="s">
        <v>107</v>
      </c>
      <c r="AU226" s="131">
        <v>4.5</v>
      </c>
      <c r="AV226" s="131">
        <v>135</v>
      </c>
      <c r="AW226" s="131" t="s">
        <v>183</v>
      </c>
      <c r="AX226" s="183">
        <v>40696</v>
      </c>
      <c r="AY226" s="131">
        <v>6</v>
      </c>
      <c r="AZ226" s="131">
        <v>750</v>
      </c>
      <c r="BA226" s="131">
        <v>180</v>
      </c>
      <c r="BB226" s="371">
        <f>IFERROR(HLOOKUP(IF(IF(VLOOKUP(H226,'Prog Actual'!H:AP,35,0)="DIREC",0,IF(VLOOKUP(H226,'Prog Actual'!H:AP,35,0)="EMBOT",1,IF(VLOOKUP(H226,'Prog Actual'!H:AP,35,0)="ETIQ",2,3)))&lt;1,VLOOKUP(H226,'Prog Actual'!H:AZ,45,0),IF(VLOOKUP(H226,'Prog Actual'!H:AP,35,0)="DIREC",0,IF(VLOOKUP(H226,'Prog Actual'!H:AP,35,0)="EMBOT",1,IF(VLOOKUP(H226,'Prog Actual'!H:AP,35,0)="ETIQ",2,3)))),Base!$D$26:$L$44,VLOOKUP(CONCATENATE(AM226,IF(VLOOKUP(H226,'Prog Actual'!H:K,4,0)&lt;2999,1,IF(VLOOKUP(H226,'Prog Actual'!H:K,4,0)&lt;4999,2,3))),Base!$B$27:$C$44,2,0),0),"")</f>
        <v>2000</v>
      </c>
      <c r="BC226" s="300">
        <v>15</v>
      </c>
      <c r="BD226" s="124" t="s">
        <v>108</v>
      </c>
      <c r="BE226" s="131">
        <v>30</v>
      </c>
      <c r="BF226" s="183" t="s">
        <v>1081</v>
      </c>
      <c r="BG226" s="131" t="s">
        <v>1624</v>
      </c>
      <c r="BH226" s="210"/>
      <c r="BI226" s="211"/>
      <c r="BJ226" s="212"/>
    </row>
    <row r="227" spans="1:62" s="195" customFormat="1" ht="17.100000000000001" customHeight="1">
      <c r="A227" s="302">
        <v>1</v>
      </c>
      <c r="B227" s="302">
        <v>2</v>
      </c>
      <c r="C227" s="79"/>
      <c r="D227" s="303">
        <v>2347</v>
      </c>
      <c r="E227" s="348">
        <v>0</v>
      </c>
      <c r="F227" s="33">
        <v>313</v>
      </c>
      <c r="G227" s="304" t="s">
        <v>182</v>
      </c>
      <c r="H227" s="305">
        <v>1275311</v>
      </c>
      <c r="I227" s="303">
        <v>10049666</v>
      </c>
      <c r="J227" s="304" t="s">
        <v>374</v>
      </c>
      <c r="K227" s="304">
        <v>135</v>
      </c>
      <c r="L227" s="304" t="s">
        <v>104</v>
      </c>
      <c r="M227" s="296">
        <v>0.23</v>
      </c>
      <c r="N227" s="515">
        <f t="shared" si="6"/>
        <v>0.81</v>
      </c>
      <c r="O227" s="298">
        <v>0</v>
      </c>
      <c r="P227" s="274">
        <f t="shared" si="7"/>
        <v>1.04</v>
      </c>
      <c r="Q227" s="306">
        <v>8</v>
      </c>
      <c r="R227" s="112">
        <v>40706</v>
      </c>
      <c r="S227" s="113">
        <v>-12.61</v>
      </c>
      <c r="T227" s="112">
        <v>40706.550000000003</v>
      </c>
      <c r="U227" s="113">
        <v>-13.2</v>
      </c>
      <c r="V227" s="307" t="s">
        <v>105</v>
      </c>
      <c r="W227" s="115" t="s">
        <v>109</v>
      </c>
      <c r="X227" s="490">
        <v>40714</v>
      </c>
      <c r="Y227" s="332" t="s">
        <v>352</v>
      </c>
      <c r="Z227" s="116"/>
      <c r="AA227" s="299"/>
      <c r="AB227" s="118"/>
      <c r="AC227" s="289"/>
      <c r="AD227" s="289"/>
      <c r="AE227" s="290"/>
      <c r="AF227" s="31">
        <v>1620</v>
      </c>
      <c r="AG227" s="119"/>
      <c r="AH227" s="119"/>
      <c r="AI227" s="119"/>
      <c r="AJ227" s="119"/>
      <c r="AK227" s="119">
        <v>11004552</v>
      </c>
      <c r="AL227" s="119" t="s">
        <v>230</v>
      </c>
      <c r="AM227" s="323" t="s">
        <v>19</v>
      </c>
      <c r="AN227" s="120">
        <v>4499.9999999999945</v>
      </c>
      <c r="AO227" s="121"/>
      <c r="AP227" s="122" t="s">
        <v>183</v>
      </c>
      <c r="AQ227" s="292" t="s">
        <v>102</v>
      </c>
      <c r="AR227" s="293">
        <v>23</v>
      </c>
      <c r="AS227" s="311" t="s">
        <v>890</v>
      </c>
      <c r="AT227" s="294" t="s">
        <v>107</v>
      </c>
      <c r="AU227" s="131">
        <v>9</v>
      </c>
      <c r="AV227" s="131">
        <v>1215</v>
      </c>
      <c r="AW227" s="131" t="s">
        <v>183</v>
      </c>
      <c r="AX227" s="183">
        <v>40696</v>
      </c>
      <c r="AY227" s="131">
        <v>12</v>
      </c>
      <c r="AZ227" s="131">
        <v>750</v>
      </c>
      <c r="BA227" s="131">
        <v>1620</v>
      </c>
      <c r="BB227" s="371">
        <f>IFERROR(HLOOKUP(IF(IF(VLOOKUP(H227,'Prog Actual'!H:AP,35,0)="DIREC",0,IF(VLOOKUP(H227,'Prog Actual'!H:AP,35,0)="EMBOT",1,IF(VLOOKUP(H227,'Prog Actual'!H:AP,35,0)="ETIQ",2,3)))&lt;1,VLOOKUP(H227,'Prog Actual'!H:AZ,45,0),IF(VLOOKUP(H227,'Prog Actual'!H:AP,35,0)="DIREC",0,IF(VLOOKUP(H227,'Prog Actual'!H:AP,35,0)="EMBOT",1,IF(VLOOKUP(H227,'Prog Actual'!H:AP,35,0)="ETIQ",2,3)))),Base!$D$26:$L$44,VLOOKUP(CONCATENATE(AM227,IF(VLOOKUP(H227,'Prog Actual'!H:K,4,0)&lt;2999,1,IF(VLOOKUP(H227,'Prog Actual'!H:K,4,0)&lt;4999,2,3))),Base!$B$27:$C$44,2,0),0),"")</f>
        <v>2000</v>
      </c>
      <c r="BC227" s="300">
        <v>135</v>
      </c>
      <c r="BD227" s="124" t="s">
        <v>108</v>
      </c>
      <c r="BE227" s="131">
        <v>135</v>
      </c>
      <c r="BF227" s="183" t="s">
        <v>1082</v>
      </c>
      <c r="BG227" s="131" t="s">
        <v>1624</v>
      </c>
      <c r="BH227" s="210"/>
      <c r="BI227" s="211"/>
      <c r="BJ227" s="212"/>
    </row>
    <row r="228" spans="1:62" s="195" customFormat="1" ht="17.100000000000001" customHeight="1">
      <c r="A228" s="302">
        <v>1</v>
      </c>
      <c r="B228" s="302">
        <v>1</v>
      </c>
      <c r="C228" s="79"/>
      <c r="D228" s="303">
        <v>2347</v>
      </c>
      <c r="E228" s="348">
        <v>0</v>
      </c>
      <c r="F228" s="33">
        <v>313</v>
      </c>
      <c r="G228" s="304" t="s">
        <v>164</v>
      </c>
      <c r="H228" s="305">
        <v>7085482</v>
      </c>
      <c r="I228" s="303">
        <v>10048870</v>
      </c>
      <c r="J228" s="304" t="s">
        <v>389</v>
      </c>
      <c r="K228" s="304">
        <v>15</v>
      </c>
      <c r="L228" s="304" t="s">
        <v>104</v>
      </c>
      <c r="M228" s="296">
        <v>0.23</v>
      </c>
      <c r="N228" s="515">
        <f t="shared" si="6"/>
        <v>1.6363636363636365E-2</v>
      </c>
      <c r="O228" s="298">
        <v>0.16666666666666666</v>
      </c>
      <c r="P228" s="274">
        <f t="shared" si="7"/>
        <v>0.24636363636363637</v>
      </c>
      <c r="Q228" s="306">
        <v>-2</v>
      </c>
      <c r="R228" s="112">
        <v>40706</v>
      </c>
      <c r="S228" s="113">
        <v>-13.2</v>
      </c>
      <c r="T228" s="112">
        <v>40706.560265151515</v>
      </c>
      <c r="U228" s="113">
        <v>-13.45</v>
      </c>
      <c r="V228" s="307" t="s">
        <v>105</v>
      </c>
      <c r="W228" s="136" t="s">
        <v>133</v>
      </c>
      <c r="X228" s="490">
        <v>40704</v>
      </c>
      <c r="Y228" s="332" t="s">
        <v>352</v>
      </c>
      <c r="Z228" s="116"/>
      <c r="AA228" s="299"/>
      <c r="AB228" s="118"/>
      <c r="AC228" s="289"/>
      <c r="AD228" s="289"/>
      <c r="AE228" s="290"/>
      <c r="AF228" s="31">
        <v>90</v>
      </c>
      <c r="AG228" s="119">
        <v>11007561</v>
      </c>
      <c r="AH228" s="119" t="s">
        <v>212</v>
      </c>
      <c r="AI228" s="119">
        <v>11007610</v>
      </c>
      <c r="AJ228" s="119" t="s">
        <v>388</v>
      </c>
      <c r="AK228" s="119"/>
      <c r="AL228" s="119"/>
      <c r="AM228" s="323" t="s">
        <v>19</v>
      </c>
      <c r="AN228" s="120">
        <v>5500.0000000000045</v>
      </c>
      <c r="AO228" s="121"/>
      <c r="AP228" s="122" t="s">
        <v>106</v>
      </c>
      <c r="AQ228" s="292">
        <v>2347</v>
      </c>
      <c r="AR228" s="293">
        <v>23</v>
      </c>
      <c r="AS228" s="311" t="s">
        <v>890</v>
      </c>
      <c r="AT228" s="294" t="s">
        <v>132</v>
      </c>
      <c r="AU228" s="131">
        <v>4.5</v>
      </c>
      <c r="AV228" s="131">
        <v>67.5</v>
      </c>
      <c r="AW228" s="131" t="s">
        <v>106</v>
      </c>
      <c r="AX228" s="183">
        <v>40700</v>
      </c>
      <c r="AY228" s="131">
        <v>6</v>
      </c>
      <c r="AZ228" s="131">
        <v>750</v>
      </c>
      <c r="BA228" s="131">
        <v>90</v>
      </c>
      <c r="BB228" s="371">
        <f>IFERROR(HLOOKUP(IF(IF(VLOOKUP(H228,'Prog Actual'!H:AP,35,0)="DIREC",0,IF(VLOOKUP(H228,'Prog Actual'!H:AP,35,0)="EMBOT",1,IF(VLOOKUP(H228,'Prog Actual'!H:AP,35,0)="ETIQ",2,3)))&lt;1,VLOOKUP(H228,'Prog Actual'!H:AZ,45,0),IF(VLOOKUP(H228,'Prog Actual'!H:AP,35,0)="DIREC",0,IF(VLOOKUP(H228,'Prog Actual'!H:AP,35,0)="EMBOT",1,IF(VLOOKUP(H228,'Prog Actual'!H:AP,35,0)="ETIQ",2,3)))),Base!$D$26:$L$44,VLOOKUP(CONCATENATE(AM228,IF(VLOOKUP(H228,'Prog Actual'!H:K,4,0)&lt;2999,1,IF(VLOOKUP(H228,'Prog Actual'!H:K,4,0)&lt;4999,2,3))),Base!$B$27:$C$44,2,0),0),"")</f>
        <v>5500</v>
      </c>
      <c r="BC228" s="300">
        <v>7.5</v>
      </c>
      <c r="BD228" s="124" t="s">
        <v>154</v>
      </c>
      <c r="BE228" s="131">
        <v>15</v>
      </c>
      <c r="BF228" s="183" t="s">
        <v>765</v>
      </c>
      <c r="BG228" s="131" t="s">
        <v>1624</v>
      </c>
      <c r="BH228" s="210"/>
      <c r="BI228" s="211"/>
      <c r="BJ228" s="212"/>
    </row>
    <row r="229" spans="1:62" s="195" customFormat="1" ht="17.100000000000001" customHeight="1">
      <c r="A229" s="43">
        <v>0</v>
      </c>
      <c r="B229" s="43">
        <v>0</v>
      </c>
      <c r="C229" s="79"/>
      <c r="D229" s="79" t="s">
        <v>39</v>
      </c>
      <c r="E229" s="348" t="s">
        <v>10</v>
      </c>
      <c r="F229" s="33" t="e">
        <v>#N/A</v>
      </c>
      <c r="G229" s="127"/>
      <c r="H229" s="128"/>
      <c r="I229" s="79"/>
      <c r="J229" s="259" t="s">
        <v>370</v>
      </c>
      <c r="K229" s="127"/>
      <c r="L229" s="127"/>
      <c r="M229" s="296"/>
      <c r="N229" s="515">
        <f t="shared" si="6"/>
        <v>2</v>
      </c>
      <c r="O229" s="298">
        <v>0</v>
      </c>
      <c r="P229" s="274">
        <f t="shared" si="7"/>
        <v>2</v>
      </c>
      <c r="Q229" s="288"/>
      <c r="R229" s="112">
        <v>40706</v>
      </c>
      <c r="S229" s="113">
        <v>-13.45</v>
      </c>
      <c r="T229" s="112">
        <v>40706.560416666667</v>
      </c>
      <c r="U229" s="113">
        <v>-13.45</v>
      </c>
      <c r="V229" s="130"/>
      <c r="W229" s="115"/>
      <c r="X229" s="488"/>
      <c r="Y229" s="358" t="s">
        <v>259</v>
      </c>
      <c r="Z229" s="116"/>
      <c r="AA229" s="299"/>
      <c r="AB229" s="118"/>
      <c r="AC229" s="289"/>
      <c r="AD229" s="289"/>
      <c r="AE229" s="290"/>
      <c r="AF229" s="31">
        <v>0</v>
      </c>
      <c r="AG229" s="119"/>
      <c r="AH229" s="119"/>
      <c r="AI229" s="119"/>
      <c r="AJ229" s="119"/>
      <c r="AK229" s="119"/>
      <c r="AL229" s="119"/>
      <c r="AM229" s="323" t="s">
        <v>19</v>
      </c>
      <c r="AN229" s="120"/>
      <c r="AO229" s="121"/>
      <c r="AP229" s="122">
        <v>0</v>
      </c>
      <c r="AQ229" s="292" t="s">
        <v>39</v>
      </c>
      <c r="AR229" s="293">
        <v>23</v>
      </c>
      <c r="AS229" s="311" t="s">
        <v>890</v>
      </c>
      <c r="AT229" s="294" t="s">
        <v>260</v>
      </c>
      <c r="AU229" s="131"/>
      <c r="AV229" s="131"/>
      <c r="AW229" s="131"/>
      <c r="AX229" s="183"/>
      <c r="AY229" s="131"/>
      <c r="AZ229" s="131"/>
      <c r="BA229" s="131"/>
      <c r="BB229" s="371" t="str">
        <f>IFERROR(HLOOKUP(IF(IF(VLOOKUP(H229,'Prog Actual'!H:AP,35,0)="DIREC",0,IF(VLOOKUP(H229,'Prog Actual'!H:AP,35,0)="EMBOT",1,IF(VLOOKUP(H229,'Prog Actual'!H:AP,35,0)="ETIQ",2,3)))&lt;1,VLOOKUP(H229,'Prog Actual'!H:AZ,45,0),IF(VLOOKUP(H229,'Prog Actual'!H:AP,35,0)="DIREC",0,IF(VLOOKUP(H229,'Prog Actual'!H:AP,35,0)="EMBOT",1,IF(VLOOKUP(H229,'Prog Actual'!H:AP,35,0)="ETIQ",2,3)))),Base!$D$26:$L$44,VLOOKUP(CONCATENATE(AM229,IF(VLOOKUP(H229,'Prog Actual'!H:K,4,0)&lt;2999,1,IF(VLOOKUP(H229,'Prog Actual'!H:K,4,0)&lt;4999,2,3))),Base!$B$27:$C$44,2,0),0),"")</f>
        <v/>
      </c>
      <c r="BC229" s="300">
        <v>0</v>
      </c>
      <c r="BD229" s="124"/>
      <c r="BE229" s="131">
        <v>0</v>
      </c>
      <c r="BF229" s="183"/>
      <c r="BG229" s="131" t="s">
        <v>102</v>
      </c>
      <c r="BH229" s="210"/>
      <c r="BI229" s="211"/>
      <c r="BJ229" s="212"/>
    </row>
    <row r="230" spans="1:62" s="377" customFormat="1" ht="17.100000000000001" customHeight="1">
      <c r="A230" s="349">
        <v>0</v>
      </c>
      <c r="B230" s="349">
        <v>0</v>
      </c>
      <c r="C230" s="350"/>
      <c r="D230" s="350" t="s">
        <v>39</v>
      </c>
      <c r="E230" s="348" t="s">
        <v>10</v>
      </c>
      <c r="F230" s="351" t="e">
        <v>#N/A</v>
      </c>
      <c r="G230" s="352"/>
      <c r="H230" s="353"/>
      <c r="I230" s="350"/>
      <c r="J230" s="354" t="s">
        <v>258</v>
      </c>
      <c r="K230" s="352"/>
      <c r="L230" s="352"/>
      <c r="M230" s="352"/>
      <c r="N230" s="515">
        <f t="shared" si="6"/>
        <v>2</v>
      </c>
      <c r="O230" s="355">
        <v>0</v>
      </c>
      <c r="P230" s="274">
        <f t="shared" si="7"/>
        <v>2</v>
      </c>
      <c r="Q230" s="356"/>
      <c r="R230" s="110">
        <v>40700</v>
      </c>
      <c r="S230" s="111">
        <v>-7.5</v>
      </c>
      <c r="T230" s="112">
        <v>40700.395833333336</v>
      </c>
      <c r="U230" s="113">
        <v>-9.5</v>
      </c>
      <c r="V230" s="357"/>
      <c r="W230" s="309"/>
      <c r="X230" s="484"/>
      <c r="Y230" s="358" t="s">
        <v>259</v>
      </c>
      <c r="Z230" s="359"/>
      <c r="AA230" s="299"/>
      <c r="AB230" s="360"/>
      <c r="AC230" s="485"/>
      <c r="AD230" s="485"/>
      <c r="AE230" s="290"/>
      <c r="AF230" s="361">
        <v>0</v>
      </c>
      <c r="AG230" s="362"/>
      <c r="AH230" s="362"/>
      <c r="AI230" s="362"/>
      <c r="AJ230" s="362"/>
      <c r="AK230" s="362"/>
      <c r="AL230" s="362"/>
      <c r="AM230" s="364" t="s">
        <v>23</v>
      </c>
      <c r="AN230" s="363"/>
      <c r="AO230" s="364"/>
      <c r="AP230" s="365">
        <v>0</v>
      </c>
      <c r="AQ230" s="366" t="s">
        <v>39</v>
      </c>
      <c r="AR230" s="367">
        <v>23</v>
      </c>
      <c r="AS230" s="368"/>
      <c r="AT230" s="369" t="s">
        <v>260</v>
      </c>
      <c r="AU230" s="369"/>
      <c r="AV230" s="369"/>
      <c r="AW230" s="369"/>
      <c r="AX230" s="370"/>
      <c r="AY230" s="369"/>
      <c r="AZ230" s="369"/>
      <c r="BA230" s="369"/>
      <c r="BB230" s="371" t="str">
        <f>IFERROR(HLOOKUP(IF(IF(VLOOKUP(H230,'Prog Actual'!H:AP,35,0)="DIREC",0,IF(VLOOKUP(H230,'Prog Actual'!H:AP,35,0)="EMBOT",1,IF(VLOOKUP(H230,'Prog Actual'!H:AP,35,0)="ETIQ",2,3)))&lt;1,VLOOKUP(H230,'Prog Actual'!H:AZ,45,0),IF(VLOOKUP(H230,'Prog Actual'!H:AP,35,0)="DIREC",0,IF(VLOOKUP(H230,'Prog Actual'!H:AP,35,0)="EMBOT",1,IF(VLOOKUP(H230,'Prog Actual'!H:AP,35,0)="ETIQ",2,3)))),Base!$D$26:$L$44,VLOOKUP(CONCATENATE(AM230,IF(VLOOKUP(H230,'Prog Actual'!H:K,4,0)&lt;2999,1,IF(VLOOKUP(H230,'Prog Actual'!H:K,4,0)&lt;4999,2,3))),Base!$B$27:$C$44,2,0),0),"")</f>
        <v/>
      </c>
      <c r="BC230" s="372">
        <v>0</v>
      </c>
      <c r="BD230" s="373"/>
      <c r="BE230" s="369">
        <v>0</v>
      </c>
      <c r="BF230" s="370"/>
      <c r="BG230" s="369" t="s">
        <v>102</v>
      </c>
      <c r="BH230" s="374"/>
      <c r="BI230" s="375"/>
      <c r="BJ230" s="376"/>
    </row>
    <row r="231" spans="1:62" s="377" customFormat="1" ht="17.100000000000001" customHeight="1">
      <c r="A231" s="349">
        <v>1</v>
      </c>
      <c r="B231" s="349">
        <v>1</v>
      </c>
      <c r="C231" s="350"/>
      <c r="D231" s="350">
        <v>1106</v>
      </c>
      <c r="E231" s="348" t="s">
        <v>10</v>
      </c>
      <c r="F231" s="351">
        <v>9</v>
      </c>
      <c r="G231" s="352" t="s">
        <v>114</v>
      </c>
      <c r="H231" s="384">
        <v>1273653</v>
      </c>
      <c r="I231" s="350">
        <v>10053366</v>
      </c>
      <c r="J231" s="352" t="s">
        <v>613</v>
      </c>
      <c r="K231" s="352">
        <v>3360</v>
      </c>
      <c r="L231" s="352" t="s">
        <v>104</v>
      </c>
      <c r="M231" s="352">
        <v>0.23</v>
      </c>
      <c r="N231" s="515">
        <f t="shared" si="6"/>
        <v>3.1015384615384614</v>
      </c>
      <c r="O231" s="355">
        <v>0</v>
      </c>
      <c r="P231" s="274">
        <f t="shared" si="7"/>
        <v>3.3315384615384613</v>
      </c>
      <c r="Q231" s="356" t="e">
        <v>#N/A</v>
      </c>
      <c r="R231" s="112">
        <v>40700</v>
      </c>
      <c r="S231" s="113">
        <v>-9.5</v>
      </c>
      <c r="T231" s="112">
        <v>40700.558143939394</v>
      </c>
      <c r="U231" s="113">
        <v>-13.4</v>
      </c>
      <c r="V231" s="357" t="s">
        <v>105</v>
      </c>
      <c r="W231" s="309" t="s">
        <v>109</v>
      </c>
      <c r="X231" s="484"/>
      <c r="Y231" s="310" t="s">
        <v>352</v>
      </c>
      <c r="Z231" s="359"/>
      <c r="AA231" s="299"/>
      <c r="AB231" s="360"/>
      <c r="AC231" s="485" t="s">
        <v>710</v>
      </c>
      <c r="AD231" s="485">
        <v>15120</v>
      </c>
      <c r="AE231" s="290"/>
      <c r="AF231" s="361">
        <v>20160</v>
      </c>
      <c r="AG231" s="362">
        <v>11007505</v>
      </c>
      <c r="AH231" s="362" t="s">
        <v>711</v>
      </c>
      <c r="AI231" s="362">
        <v>11008218</v>
      </c>
      <c r="AJ231" s="362" t="s">
        <v>712</v>
      </c>
      <c r="AK231" s="362"/>
      <c r="AL231" s="362"/>
      <c r="AM231" s="364" t="s">
        <v>23</v>
      </c>
      <c r="AN231" s="363">
        <v>5500.0000000000036</v>
      </c>
      <c r="AO231" s="364"/>
      <c r="AP231" s="365" t="s">
        <v>106</v>
      </c>
      <c r="AQ231" s="366" t="s">
        <v>102</v>
      </c>
      <c r="AR231" s="367">
        <v>23</v>
      </c>
      <c r="AS231" s="368" t="s">
        <v>890</v>
      </c>
      <c r="AT231" s="369" t="e">
        <v>#N/A</v>
      </c>
      <c r="AU231" s="369">
        <v>4.5</v>
      </c>
      <c r="AV231" s="369">
        <v>15120</v>
      </c>
      <c r="AW231" s="369" t="s">
        <v>106</v>
      </c>
      <c r="AX231" s="370">
        <v>1</v>
      </c>
      <c r="AY231" s="369">
        <v>6</v>
      </c>
      <c r="AZ231" s="369">
        <v>750</v>
      </c>
      <c r="BA231" s="369">
        <v>20160</v>
      </c>
      <c r="BB231" s="371">
        <f>IFERROR(HLOOKUP(IF(IF(VLOOKUP(H231,'Prog Actual'!H:AP,35,0)="DIREC",0,IF(VLOOKUP(H231,'Prog Actual'!H:AP,35,0)="EMBOT",1,IF(VLOOKUP(H231,'Prog Actual'!H:AP,35,0)="ETIQ",2,3)))&lt;1,VLOOKUP(H231,'Prog Actual'!H:AZ,45,0),IF(VLOOKUP(H231,'Prog Actual'!H:AP,35,0)="DIREC",0,IF(VLOOKUP(H231,'Prog Actual'!H:AP,35,0)="EMBOT",1,IF(VLOOKUP(H231,'Prog Actual'!H:AP,35,0)="ETIQ",2,3)))),Base!$D$26:$L$44,VLOOKUP(CONCATENATE(AM231,IF(VLOOKUP(H231,'Prog Actual'!H:K,4,0)&lt;2999,1,IF(VLOOKUP(H231,'Prog Actual'!H:K,4,0)&lt;4999,2,3))),Base!$B$27:$C$44,2,0),0),"")</f>
        <v>6500</v>
      </c>
      <c r="BC231" s="372">
        <v>1680</v>
      </c>
      <c r="BD231" s="373" t="s">
        <v>108</v>
      </c>
      <c r="BE231" s="369">
        <v>3360</v>
      </c>
      <c r="BF231" s="370" t="s">
        <v>711</v>
      </c>
      <c r="BG231" s="369" t="s">
        <v>1625</v>
      </c>
      <c r="BH231" s="374"/>
      <c r="BI231" s="375"/>
      <c r="BJ231" s="376"/>
    </row>
    <row r="232" spans="1:62" s="377" customFormat="1" ht="17.100000000000001" customHeight="1">
      <c r="A232" s="349">
        <v>1</v>
      </c>
      <c r="B232" s="349">
        <v>1</v>
      </c>
      <c r="C232" s="350"/>
      <c r="D232" s="350">
        <v>1106</v>
      </c>
      <c r="E232" s="348" t="s">
        <v>10</v>
      </c>
      <c r="F232" s="351">
        <v>9</v>
      </c>
      <c r="G232" s="352" t="s">
        <v>114</v>
      </c>
      <c r="H232" s="384">
        <v>1274757</v>
      </c>
      <c r="I232" s="350">
        <v>10045147</v>
      </c>
      <c r="J232" s="352" t="s">
        <v>716</v>
      </c>
      <c r="K232" s="352">
        <v>168</v>
      </c>
      <c r="L232" s="352" t="s">
        <v>104</v>
      </c>
      <c r="M232" s="352">
        <v>0.23</v>
      </c>
      <c r="N232" s="515">
        <f t="shared" si="6"/>
        <v>0.18327272727272728</v>
      </c>
      <c r="O232" s="355">
        <v>0</v>
      </c>
      <c r="P232" s="274">
        <f t="shared" si="7"/>
        <v>0.41327272727272729</v>
      </c>
      <c r="Q232" s="356" t="e">
        <v>#N/A</v>
      </c>
      <c r="R232" s="112">
        <v>40700</v>
      </c>
      <c r="S232" s="113">
        <v>-13.4</v>
      </c>
      <c r="T232" s="112">
        <v>40700.575553030299</v>
      </c>
      <c r="U232" s="113">
        <v>-13.81</v>
      </c>
      <c r="V232" s="357" t="s">
        <v>105</v>
      </c>
      <c r="W232" s="309" t="s">
        <v>109</v>
      </c>
      <c r="X232" s="484"/>
      <c r="Y232" s="310" t="s">
        <v>352</v>
      </c>
      <c r="Z232" s="359"/>
      <c r="AA232" s="299"/>
      <c r="AB232" s="360"/>
      <c r="AC232" s="485" t="s">
        <v>710</v>
      </c>
      <c r="AD232" s="485">
        <v>766.08</v>
      </c>
      <c r="AE232" s="290"/>
      <c r="AF232" s="361">
        <v>1008</v>
      </c>
      <c r="AG232" s="362">
        <v>11007505</v>
      </c>
      <c r="AH232" s="362" t="s">
        <v>711</v>
      </c>
      <c r="AI232" s="362">
        <v>11008218</v>
      </c>
      <c r="AJ232" s="362" t="s">
        <v>712</v>
      </c>
      <c r="AK232" s="362"/>
      <c r="AL232" s="362"/>
      <c r="AM232" s="364" t="s">
        <v>23</v>
      </c>
      <c r="AN232" s="363">
        <v>5500.0000000000036</v>
      </c>
      <c r="AO232" s="364"/>
      <c r="AP232" s="365" t="s">
        <v>106</v>
      </c>
      <c r="AQ232" s="366" t="s">
        <v>102</v>
      </c>
      <c r="AR232" s="367">
        <v>23</v>
      </c>
      <c r="AS232" s="368" t="s">
        <v>890</v>
      </c>
      <c r="AT232" s="369" t="e">
        <v>#N/A</v>
      </c>
      <c r="AU232" s="369">
        <v>4.5</v>
      </c>
      <c r="AV232" s="369">
        <v>756</v>
      </c>
      <c r="AW232" s="369" t="s">
        <v>106</v>
      </c>
      <c r="AX232" s="370">
        <v>1</v>
      </c>
      <c r="AY232" s="369">
        <v>6</v>
      </c>
      <c r="AZ232" s="369">
        <v>750</v>
      </c>
      <c r="BA232" s="369">
        <v>1008</v>
      </c>
      <c r="BB232" s="371">
        <f>IFERROR(HLOOKUP(IF(IF(VLOOKUP(H232,'Prog Actual'!H:AP,35,0)="DIREC",0,IF(VLOOKUP(H232,'Prog Actual'!H:AP,35,0)="EMBOT",1,IF(VLOOKUP(H232,'Prog Actual'!H:AP,35,0)="ETIQ",2,3)))&lt;1,VLOOKUP(H232,'Prog Actual'!H:AZ,45,0),IF(VLOOKUP(H232,'Prog Actual'!H:AP,35,0)="DIREC",0,IF(VLOOKUP(H232,'Prog Actual'!H:AP,35,0)="EMBOT",1,IF(VLOOKUP(H232,'Prog Actual'!H:AP,35,0)="ETIQ",2,3)))),Base!$D$26:$L$44,VLOOKUP(CONCATENATE(AM232,IF(VLOOKUP(H232,'Prog Actual'!H:K,4,0)&lt;2999,1,IF(VLOOKUP(H232,'Prog Actual'!H:K,4,0)&lt;4999,2,3))),Base!$B$27:$C$44,2,0),0),"")</f>
        <v>5500</v>
      </c>
      <c r="BC232" s="372">
        <v>84</v>
      </c>
      <c r="BD232" s="373" t="s">
        <v>108</v>
      </c>
      <c r="BE232" s="369">
        <v>168</v>
      </c>
      <c r="BF232" s="370" t="s">
        <v>711</v>
      </c>
      <c r="BG232" s="369" t="s">
        <v>1624</v>
      </c>
      <c r="BH232" s="374"/>
      <c r="BI232" s="375"/>
      <c r="BJ232" s="376"/>
    </row>
    <row r="233" spans="1:62" s="377" customFormat="1" ht="15">
      <c r="A233" s="349">
        <v>1</v>
      </c>
      <c r="B233" s="349">
        <v>1</v>
      </c>
      <c r="C233" s="350"/>
      <c r="D233" s="350">
        <v>1106</v>
      </c>
      <c r="E233" s="348" t="s">
        <v>10</v>
      </c>
      <c r="F233" s="351">
        <v>9</v>
      </c>
      <c r="G233" s="352" t="s">
        <v>114</v>
      </c>
      <c r="H233" s="381">
        <v>1276719</v>
      </c>
      <c r="I233" s="350">
        <v>10053369</v>
      </c>
      <c r="J233" s="352" t="s">
        <v>1083</v>
      </c>
      <c r="K233" s="352">
        <v>60</v>
      </c>
      <c r="L233" s="352" t="s">
        <v>104</v>
      </c>
      <c r="M233" s="352">
        <v>0.23</v>
      </c>
      <c r="N233" s="515">
        <f t="shared" si="6"/>
        <v>6.545454545454546E-2</v>
      </c>
      <c r="O233" s="355">
        <v>0</v>
      </c>
      <c r="P233" s="274">
        <f t="shared" si="7"/>
        <v>0.29545454545454547</v>
      </c>
      <c r="Q233" s="356" t="e">
        <v>#N/A</v>
      </c>
      <c r="R233" s="112">
        <v>40700</v>
      </c>
      <c r="S233" s="113">
        <v>-13.81</v>
      </c>
      <c r="T233" s="112">
        <v>40700.58772727273</v>
      </c>
      <c r="U233" s="113">
        <v>-14.11</v>
      </c>
      <c r="V233" s="357" t="s">
        <v>105</v>
      </c>
      <c r="W233" s="309" t="s">
        <v>109</v>
      </c>
      <c r="X233" s="484"/>
      <c r="Y233" s="382" t="s">
        <v>185</v>
      </c>
      <c r="Z233" s="359" t="s">
        <v>309</v>
      </c>
      <c r="AA233" s="299"/>
      <c r="AB233" s="360"/>
      <c r="AC233" s="485" t="s">
        <v>710</v>
      </c>
      <c r="AD233" s="485">
        <v>270</v>
      </c>
      <c r="AE233" s="290"/>
      <c r="AF233" s="361">
        <v>360</v>
      </c>
      <c r="AG233" s="362">
        <v>11007505</v>
      </c>
      <c r="AH233" s="362" t="s">
        <v>711</v>
      </c>
      <c r="AI233" s="362">
        <v>11003618</v>
      </c>
      <c r="AJ233" s="362" t="s">
        <v>715</v>
      </c>
      <c r="AK233" s="362"/>
      <c r="AL233" s="362"/>
      <c r="AM233" s="364" t="s">
        <v>23</v>
      </c>
      <c r="AN233" s="363">
        <v>5500.0000000000045</v>
      </c>
      <c r="AO233" s="364"/>
      <c r="AP233" s="365" t="s">
        <v>106</v>
      </c>
      <c r="AQ233" s="366" t="s">
        <v>102</v>
      </c>
      <c r="AR233" s="367">
        <v>23</v>
      </c>
      <c r="AS233" s="368" t="s">
        <v>305</v>
      </c>
      <c r="AT233" s="369" t="e">
        <v>#N/A</v>
      </c>
      <c r="AU233" s="369">
        <v>4.5</v>
      </c>
      <c r="AV233" s="369">
        <v>270</v>
      </c>
      <c r="AW233" s="369" t="s">
        <v>106</v>
      </c>
      <c r="AX233" s="370" t="e">
        <v>#N/A</v>
      </c>
      <c r="AY233" s="369">
        <v>6</v>
      </c>
      <c r="AZ233" s="369">
        <v>750</v>
      </c>
      <c r="BA233" s="369">
        <v>360</v>
      </c>
      <c r="BB233" s="371">
        <f>IFERROR(HLOOKUP(IF(IF(VLOOKUP(H233,'Prog Actual'!H:AP,35,0)="DIREC",0,IF(VLOOKUP(H233,'Prog Actual'!H:AP,35,0)="EMBOT",1,IF(VLOOKUP(H233,'Prog Actual'!H:AP,35,0)="ETIQ",2,3)))&lt;1,VLOOKUP(H233,'Prog Actual'!H:AZ,45,0),IF(VLOOKUP(H233,'Prog Actual'!H:AP,35,0)="DIREC",0,IF(VLOOKUP(H233,'Prog Actual'!H:AP,35,0)="EMBOT",1,IF(VLOOKUP(H233,'Prog Actual'!H:AP,35,0)="ETIQ",2,3)))),Base!$D$26:$L$44,VLOOKUP(CONCATENATE(AM233,IF(VLOOKUP(H233,'Prog Actual'!H:K,4,0)&lt;2999,1,IF(VLOOKUP(H233,'Prog Actual'!H:K,4,0)&lt;4999,2,3))),Base!$B$27:$C$44,2,0),0),"")</f>
        <v>5500</v>
      </c>
      <c r="BC233" s="372">
        <v>30</v>
      </c>
      <c r="BD233" s="373" t="s">
        <v>108</v>
      </c>
      <c r="BE233" s="369">
        <v>60</v>
      </c>
      <c r="BF233" s="370"/>
      <c r="BG233" s="369" t="s">
        <v>1624</v>
      </c>
      <c r="BH233" s="374"/>
      <c r="BI233" s="375"/>
      <c r="BJ233" s="376"/>
    </row>
    <row r="234" spans="1:62" s="377" customFormat="1" ht="17.100000000000001" customHeight="1">
      <c r="A234" s="349">
        <v>1</v>
      </c>
      <c r="B234" s="349">
        <v>1</v>
      </c>
      <c r="C234" s="350"/>
      <c r="D234" s="350">
        <v>1106</v>
      </c>
      <c r="E234" s="348" t="s">
        <v>10</v>
      </c>
      <c r="F234" s="351">
        <v>9</v>
      </c>
      <c r="G234" s="352" t="s">
        <v>114</v>
      </c>
      <c r="H234" s="381">
        <v>1275279</v>
      </c>
      <c r="I234" s="350">
        <v>21001324</v>
      </c>
      <c r="J234" s="352" t="s">
        <v>1084</v>
      </c>
      <c r="K234" s="352">
        <v>9240</v>
      </c>
      <c r="L234" s="352" t="s">
        <v>127</v>
      </c>
      <c r="M234" s="352">
        <v>0.23</v>
      </c>
      <c r="N234" s="515">
        <f t="shared" si="6"/>
        <v>1.232</v>
      </c>
      <c r="O234" s="355">
        <v>0</v>
      </c>
      <c r="P234" s="274">
        <f t="shared" si="7"/>
        <v>1.462</v>
      </c>
      <c r="Q234" s="356" t="e">
        <v>#N/A</v>
      </c>
      <c r="R234" s="112">
        <v>40700</v>
      </c>
      <c r="S234" s="113">
        <v>-14.11</v>
      </c>
      <c r="T234" s="112">
        <v>40700.667500000003</v>
      </c>
      <c r="U234" s="113">
        <v>-16.02</v>
      </c>
      <c r="V234" s="357" t="s">
        <v>105</v>
      </c>
      <c r="W234" s="309" t="s">
        <v>109</v>
      </c>
      <c r="X234" s="484"/>
      <c r="Y234" s="310" t="s">
        <v>352</v>
      </c>
      <c r="Z234" s="359"/>
      <c r="AA234" s="299"/>
      <c r="AB234" s="360"/>
      <c r="AC234" s="485" t="s">
        <v>710</v>
      </c>
      <c r="AD234" s="485">
        <v>6943.86</v>
      </c>
      <c r="AE234" s="290"/>
      <c r="AF234" s="361">
        <v>9240</v>
      </c>
      <c r="AG234" s="362">
        <v>11007505</v>
      </c>
      <c r="AH234" s="362" t="s">
        <v>711</v>
      </c>
      <c r="AI234" s="362">
        <v>11003618</v>
      </c>
      <c r="AJ234" s="362" t="s">
        <v>715</v>
      </c>
      <c r="AK234" s="362"/>
      <c r="AL234" s="362"/>
      <c r="AM234" s="364" t="s">
        <v>23</v>
      </c>
      <c r="AN234" s="363">
        <v>5500</v>
      </c>
      <c r="AO234" s="364"/>
      <c r="AP234" s="365" t="s">
        <v>106</v>
      </c>
      <c r="AQ234" s="366" t="s">
        <v>102</v>
      </c>
      <c r="AR234" s="367">
        <v>23</v>
      </c>
      <c r="AS234" s="368" t="s">
        <v>890</v>
      </c>
      <c r="AT234" s="369" t="e">
        <v>#N/A</v>
      </c>
      <c r="AU234" s="369">
        <v>0.75</v>
      </c>
      <c r="AV234" s="369">
        <v>6930</v>
      </c>
      <c r="AW234" s="369" t="s">
        <v>106</v>
      </c>
      <c r="AX234" s="370">
        <v>40696</v>
      </c>
      <c r="AY234" s="369">
        <v>1</v>
      </c>
      <c r="AZ234" s="369">
        <v>750</v>
      </c>
      <c r="BA234" s="369">
        <v>9240</v>
      </c>
      <c r="BB234" s="371">
        <f>IFERROR(HLOOKUP(IF(IF(VLOOKUP(H234,'Prog Actual'!H:AP,35,0)="DIREC",0,IF(VLOOKUP(H234,'Prog Actual'!H:AP,35,0)="EMBOT",1,IF(VLOOKUP(H234,'Prog Actual'!H:AP,35,0)="ETIQ",2,3)))&lt;1,VLOOKUP(H234,'Prog Actual'!H:AZ,45,0),IF(VLOOKUP(H234,'Prog Actual'!H:AP,35,0)="DIREC",0,IF(VLOOKUP(H234,'Prog Actual'!H:AP,35,0)="EMBOT",1,IF(VLOOKUP(H234,'Prog Actual'!H:AP,35,0)="ETIQ",2,3)))),Base!$D$26:$L$44,VLOOKUP(CONCATENATE(AM234,IF(VLOOKUP(H234,'Prog Actual'!H:K,4,0)&lt;2999,1,IF(VLOOKUP(H234,'Prog Actual'!H:K,4,0)&lt;4999,2,3))),Base!$B$27:$C$44,2,0),0),"")</f>
        <v>7500</v>
      </c>
      <c r="BC234" s="372">
        <v>770</v>
      </c>
      <c r="BD234" s="373" t="s">
        <v>108</v>
      </c>
      <c r="BE234" s="369">
        <v>770</v>
      </c>
      <c r="BF234" s="370" t="s">
        <v>1085</v>
      </c>
      <c r="BG234" s="369" t="s">
        <v>1625</v>
      </c>
      <c r="BH234" s="374"/>
      <c r="BI234" s="375"/>
      <c r="BJ234" s="376"/>
    </row>
    <row r="235" spans="1:62" s="377" customFormat="1" ht="17.100000000000001" customHeight="1">
      <c r="A235" s="349">
        <v>1</v>
      </c>
      <c r="B235" s="349">
        <v>3</v>
      </c>
      <c r="C235" s="350"/>
      <c r="D235" s="350">
        <v>1106</v>
      </c>
      <c r="E235" s="348" t="s">
        <v>10</v>
      </c>
      <c r="F235" s="351">
        <v>9</v>
      </c>
      <c r="G235" s="352" t="s">
        <v>114</v>
      </c>
      <c r="H235" s="381">
        <v>1273959</v>
      </c>
      <c r="I235" s="350">
        <v>10045126</v>
      </c>
      <c r="J235" s="352" t="s">
        <v>714</v>
      </c>
      <c r="K235" s="352">
        <v>75</v>
      </c>
      <c r="L235" s="352" t="s">
        <v>104</v>
      </c>
      <c r="M235" s="352">
        <v>0.23</v>
      </c>
      <c r="N235" s="515">
        <f t="shared" si="6"/>
        <v>0.16363636363636364</v>
      </c>
      <c r="O235" s="355">
        <v>0</v>
      </c>
      <c r="P235" s="274">
        <f t="shared" si="7"/>
        <v>0.39363636363636367</v>
      </c>
      <c r="Q235" s="356" t="e">
        <v>#N/A</v>
      </c>
      <c r="R235" s="112">
        <v>40700</v>
      </c>
      <c r="S235" s="113">
        <v>-16.02</v>
      </c>
      <c r="T235" s="112">
        <v>40700.683901515149</v>
      </c>
      <c r="U235" s="113">
        <v>-16.41</v>
      </c>
      <c r="V235" s="357" t="s">
        <v>105</v>
      </c>
      <c r="W235" s="329" t="s">
        <v>308</v>
      </c>
      <c r="X235" s="484"/>
      <c r="Y235" s="310" t="s">
        <v>352</v>
      </c>
      <c r="Z235" s="359"/>
      <c r="AA235" s="299"/>
      <c r="AB235" s="360"/>
      <c r="AC235" s="485" t="s">
        <v>710</v>
      </c>
      <c r="AD235" s="485">
        <v>676.35</v>
      </c>
      <c r="AE235" s="290"/>
      <c r="AF235" s="361">
        <v>900</v>
      </c>
      <c r="AG235" s="362">
        <v>11007038</v>
      </c>
      <c r="AH235" s="362" t="s">
        <v>115</v>
      </c>
      <c r="AI235" s="362">
        <v>11004876</v>
      </c>
      <c r="AJ235" s="362" t="s">
        <v>124</v>
      </c>
      <c r="AK235" s="362"/>
      <c r="AL235" s="362"/>
      <c r="AM235" s="364" t="s">
        <v>23</v>
      </c>
      <c r="AN235" s="363">
        <v>5500.0000000000036</v>
      </c>
      <c r="AO235" s="364"/>
      <c r="AP235" s="365" t="s">
        <v>106</v>
      </c>
      <c r="AQ235" s="366" t="s">
        <v>102</v>
      </c>
      <c r="AR235" s="367">
        <v>23</v>
      </c>
      <c r="AS235" s="368" t="s">
        <v>351</v>
      </c>
      <c r="AT235" s="369" t="e">
        <v>#N/A</v>
      </c>
      <c r="AU235" s="369">
        <v>9</v>
      </c>
      <c r="AV235" s="369">
        <v>675</v>
      </c>
      <c r="AW235" s="369" t="s">
        <v>106</v>
      </c>
      <c r="AX235" s="370">
        <v>1</v>
      </c>
      <c r="AY235" s="369">
        <v>12</v>
      </c>
      <c r="AZ235" s="369">
        <v>750</v>
      </c>
      <c r="BA235" s="369">
        <v>900</v>
      </c>
      <c r="BB235" s="371">
        <f>IFERROR(HLOOKUP(IF(IF(VLOOKUP(H235,'Prog Actual'!H:AP,35,0)="DIREC",0,IF(VLOOKUP(H235,'Prog Actual'!H:AP,35,0)="EMBOT",1,IF(VLOOKUP(H235,'Prog Actual'!H:AP,35,0)="ETIQ",2,3)))&lt;1,VLOOKUP(H235,'Prog Actual'!H:AZ,45,0),IF(VLOOKUP(H235,'Prog Actual'!H:AP,35,0)="DIREC",0,IF(VLOOKUP(H235,'Prog Actual'!H:AP,35,0)="EMBOT",1,IF(VLOOKUP(H235,'Prog Actual'!H:AP,35,0)="ETIQ",2,3)))),Base!$D$26:$L$44,VLOOKUP(CONCATENATE(AM235,IF(VLOOKUP(H235,'Prog Actual'!H:K,4,0)&lt;2999,1,IF(VLOOKUP(H235,'Prog Actual'!H:K,4,0)&lt;4999,2,3))),Base!$B$27:$C$44,2,0),0),"")</f>
        <v>5500</v>
      </c>
      <c r="BC235" s="372">
        <v>75</v>
      </c>
      <c r="BD235" s="373" t="s">
        <v>108</v>
      </c>
      <c r="BE235" s="369">
        <v>75</v>
      </c>
      <c r="BF235" s="370"/>
      <c r="BG235" s="369" t="s">
        <v>1624</v>
      </c>
      <c r="BH235" s="374"/>
      <c r="BI235" s="375"/>
      <c r="BJ235" s="376"/>
    </row>
    <row r="236" spans="1:62" s="377" customFormat="1" ht="15">
      <c r="A236" s="349">
        <v>1</v>
      </c>
      <c r="B236" s="349">
        <v>2</v>
      </c>
      <c r="C236" s="350"/>
      <c r="D236" s="350">
        <v>1106</v>
      </c>
      <c r="E236" s="348" t="s">
        <v>10</v>
      </c>
      <c r="F236" s="351">
        <v>9</v>
      </c>
      <c r="G236" s="352" t="s">
        <v>114</v>
      </c>
      <c r="H236" s="381">
        <v>1273297</v>
      </c>
      <c r="I236" s="350">
        <v>10045139</v>
      </c>
      <c r="J236" s="352" t="s">
        <v>1086</v>
      </c>
      <c r="K236" s="352">
        <v>70</v>
      </c>
      <c r="L236" s="352" t="s">
        <v>104</v>
      </c>
      <c r="M236" s="352">
        <v>0.23</v>
      </c>
      <c r="N236" s="515">
        <f t="shared" si="6"/>
        <v>0.15272727272727274</v>
      </c>
      <c r="O236" s="355">
        <v>0</v>
      </c>
      <c r="P236" s="274">
        <f t="shared" si="7"/>
        <v>0.38272727272727275</v>
      </c>
      <c r="Q236" s="356" t="e">
        <v>#N/A</v>
      </c>
      <c r="R236" s="112">
        <v>40700</v>
      </c>
      <c r="S236" s="113">
        <v>-16.41</v>
      </c>
      <c r="T236" s="112">
        <v>40700.699696969699</v>
      </c>
      <c r="U236" s="113">
        <v>-16.79</v>
      </c>
      <c r="V236" s="357" t="s">
        <v>105</v>
      </c>
      <c r="W236" s="309" t="s">
        <v>109</v>
      </c>
      <c r="X236" s="484"/>
      <c r="Y236" s="310" t="s">
        <v>352</v>
      </c>
      <c r="Z236" s="359"/>
      <c r="AA236" s="299"/>
      <c r="AB236" s="360"/>
      <c r="AC236" s="485" t="s">
        <v>710</v>
      </c>
      <c r="AD236" s="485">
        <v>630</v>
      </c>
      <c r="AE236" s="290"/>
      <c r="AF236" s="361">
        <v>840</v>
      </c>
      <c r="AG236" s="362">
        <v>11007505</v>
      </c>
      <c r="AH236" s="362" t="s">
        <v>711</v>
      </c>
      <c r="AI236" s="362">
        <v>11008218</v>
      </c>
      <c r="AJ236" s="362" t="s">
        <v>712</v>
      </c>
      <c r="AK236" s="362"/>
      <c r="AL236" s="362"/>
      <c r="AM236" s="364" t="s">
        <v>23</v>
      </c>
      <c r="AN236" s="363">
        <v>5500.0000000000045</v>
      </c>
      <c r="AO236" s="364"/>
      <c r="AP236" s="365" t="s">
        <v>106</v>
      </c>
      <c r="AQ236" s="366" t="s">
        <v>102</v>
      </c>
      <c r="AR236" s="367">
        <v>23</v>
      </c>
      <c r="AS236" s="368" t="s">
        <v>890</v>
      </c>
      <c r="AT236" s="369" t="e">
        <v>#N/A</v>
      </c>
      <c r="AU236" s="369">
        <v>9</v>
      </c>
      <c r="AV236" s="369">
        <v>630</v>
      </c>
      <c r="AW236" s="369" t="s">
        <v>106</v>
      </c>
      <c r="AX236" s="370">
        <v>40696</v>
      </c>
      <c r="AY236" s="369">
        <v>12</v>
      </c>
      <c r="AZ236" s="369">
        <v>750</v>
      </c>
      <c r="BA236" s="369">
        <v>840</v>
      </c>
      <c r="BB236" s="371">
        <f>IFERROR(HLOOKUP(IF(IF(VLOOKUP(H236,'Prog Actual'!H:AP,35,0)="DIREC",0,IF(VLOOKUP(H236,'Prog Actual'!H:AP,35,0)="EMBOT",1,IF(VLOOKUP(H236,'Prog Actual'!H:AP,35,0)="ETIQ",2,3)))&lt;1,VLOOKUP(H236,'Prog Actual'!H:AZ,45,0),IF(VLOOKUP(H236,'Prog Actual'!H:AP,35,0)="DIREC",0,IF(VLOOKUP(H236,'Prog Actual'!H:AP,35,0)="EMBOT",1,IF(VLOOKUP(H236,'Prog Actual'!H:AP,35,0)="ETIQ",2,3)))),Base!$D$26:$L$44,VLOOKUP(CONCATENATE(AM236,IF(VLOOKUP(H236,'Prog Actual'!H:K,4,0)&lt;2999,1,IF(VLOOKUP(H236,'Prog Actual'!H:K,4,0)&lt;4999,2,3))),Base!$B$27:$C$44,2,0),0),"")</f>
        <v>5500</v>
      </c>
      <c r="BC236" s="372">
        <v>70</v>
      </c>
      <c r="BD236" s="373" t="s">
        <v>108</v>
      </c>
      <c r="BE236" s="369">
        <v>70</v>
      </c>
      <c r="BF236" s="370" t="s">
        <v>711</v>
      </c>
      <c r="BG236" s="369" t="s">
        <v>1624</v>
      </c>
      <c r="BH236" s="374"/>
      <c r="BI236" s="375"/>
      <c r="BJ236" s="376"/>
    </row>
    <row r="237" spans="1:62" s="377" customFormat="1" ht="17.100000000000001" customHeight="1">
      <c r="A237" s="349">
        <v>1</v>
      </c>
      <c r="B237" s="349">
        <v>3</v>
      </c>
      <c r="C237" s="350"/>
      <c r="D237" s="350">
        <v>1106</v>
      </c>
      <c r="E237" s="348" t="s">
        <v>10</v>
      </c>
      <c r="F237" s="351">
        <v>9</v>
      </c>
      <c r="G237" s="352" t="s">
        <v>114</v>
      </c>
      <c r="H237" s="381">
        <v>1273498</v>
      </c>
      <c r="I237" s="350">
        <v>10045158</v>
      </c>
      <c r="J237" s="352" t="s">
        <v>713</v>
      </c>
      <c r="K237" s="352">
        <v>420</v>
      </c>
      <c r="L237" s="352" t="s">
        <v>104</v>
      </c>
      <c r="M237" s="352">
        <v>0.23</v>
      </c>
      <c r="N237" s="515">
        <f t="shared" si="6"/>
        <v>0.91636363636363638</v>
      </c>
      <c r="O237" s="355">
        <v>0</v>
      </c>
      <c r="P237" s="274">
        <f t="shared" si="7"/>
        <v>1.1463636363636365</v>
      </c>
      <c r="Q237" s="356" t="e">
        <v>#N/A</v>
      </c>
      <c r="R237" s="112">
        <v>40700</v>
      </c>
      <c r="S237" s="113">
        <v>-16.79</v>
      </c>
      <c r="T237" s="112">
        <v>40700.747348484845</v>
      </c>
      <c r="U237" s="113">
        <v>-17.940000000000001</v>
      </c>
      <c r="V237" s="357" t="s">
        <v>105</v>
      </c>
      <c r="W237" s="309" t="s">
        <v>109</v>
      </c>
      <c r="X237" s="484"/>
      <c r="Y237" s="310" t="s">
        <v>352</v>
      </c>
      <c r="Z237" s="359"/>
      <c r="AA237" s="299"/>
      <c r="AB237" s="360"/>
      <c r="AC237" s="485" t="s">
        <v>710</v>
      </c>
      <c r="AD237" s="485">
        <v>3787.56</v>
      </c>
      <c r="AE237" s="290"/>
      <c r="AF237" s="361">
        <v>5040</v>
      </c>
      <c r="AG237" s="362">
        <v>11007505</v>
      </c>
      <c r="AH237" s="362" t="s">
        <v>711</v>
      </c>
      <c r="AI237" s="362">
        <v>11008218</v>
      </c>
      <c r="AJ237" s="362" t="s">
        <v>712</v>
      </c>
      <c r="AK237" s="362"/>
      <c r="AL237" s="362"/>
      <c r="AM237" s="364" t="s">
        <v>23</v>
      </c>
      <c r="AN237" s="363">
        <v>5500.0000000000036</v>
      </c>
      <c r="AO237" s="364"/>
      <c r="AP237" s="365" t="s">
        <v>106</v>
      </c>
      <c r="AQ237" s="366" t="s">
        <v>102</v>
      </c>
      <c r="AR237" s="367">
        <v>23</v>
      </c>
      <c r="AS237" s="368" t="s">
        <v>890</v>
      </c>
      <c r="AT237" s="369" t="e">
        <v>#N/A</v>
      </c>
      <c r="AU237" s="369">
        <v>9</v>
      </c>
      <c r="AV237" s="369">
        <v>3780</v>
      </c>
      <c r="AW237" s="369" t="s">
        <v>106</v>
      </c>
      <c r="AX237" s="370">
        <v>40696</v>
      </c>
      <c r="AY237" s="369">
        <v>12</v>
      </c>
      <c r="AZ237" s="369">
        <v>750</v>
      </c>
      <c r="BA237" s="369">
        <v>5040</v>
      </c>
      <c r="BB237" s="371">
        <f>IFERROR(HLOOKUP(IF(IF(VLOOKUP(H237,'Prog Actual'!H:AP,35,0)="DIREC",0,IF(VLOOKUP(H237,'Prog Actual'!H:AP,35,0)="EMBOT",1,IF(VLOOKUP(H237,'Prog Actual'!H:AP,35,0)="ETIQ",2,3)))&lt;1,VLOOKUP(H237,'Prog Actual'!H:AZ,45,0),IF(VLOOKUP(H237,'Prog Actual'!H:AP,35,0)="DIREC",0,IF(VLOOKUP(H237,'Prog Actual'!H:AP,35,0)="EMBOT",1,IF(VLOOKUP(H237,'Prog Actual'!H:AP,35,0)="ETIQ",2,3)))),Base!$D$26:$L$44,VLOOKUP(CONCATENATE(AM237,IF(VLOOKUP(H237,'Prog Actual'!H:K,4,0)&lt;2999,1,IF(VLOOKUP(H237,'Prog Actual'!H:K,4,0)&lt;4999,2,3))),Base!$B$27:$C$44,2,0),0),"")</f>
        <v>5500</v>
      </c>
      <c r="BC237" s="372">
        <v>420</v>
      </c>
      <c r="BD237" s="373" t="s">
        <v>108</v>
      </c>
      <c r="BE237" s="369">
        <v>420</v>
      </c>
      <c r="BF237" s="370" t="s">
        <v>711</v>
      </c>
      <c r="BG237" s="369" t="s">
        <v>1624</v>
      </c>
      <c r="BH237" s="374"/>
      <c r="BI237" s="375"/>
      <c r="BJ237" s="376"/>
    </row>
    <row r="238" spans="1:62" s="377" customFormat="1" ht="17.100000000000001" customHeight="1">
      <c r="A238" s="349">
        <v>1</v>
      </c>
      <c r="B238" s="349">
        <v>3</v>
      </c>
      <c r="C238" s="350"/>
      <c r="D238" s="350">
        <v>1106</v>
      </c>
      <c r="E238" s="348" t="s">
        <v>10</v>
      </c>
      <c r="F238" s="351">
        <v>9</v>
      </c>
      <c r="G238" s="352" t="s">
        <v>114</v>
      </c>
      <c r="H238" s="381">
        <v>1273308</v>
      </c>
      <c r="I238" s="350">
        <v>10045158</v>
      </c>
      <c r="J238" s="352" t="s">
        <v>713</v>
      </c>
      <c r="K238" s="352">
        <v>182</v>
      </c>
      <c r="L238" s="352" t="s">
        <v>104</v>
      </c>
      <c r="M238" s="352">
        <v>0.23</v>
      </c>
      <c r="N238" s="515">
        <f t="shared" si="6"/>
        <v>0.39709090909090911</v>
      </c>
      <c r="O238" s="355">
        <v>0</v>
      </c>
      <c r="P238" s="274">
        <f t="shared" si="7"/>
        <v>0.62709090909090914</v>
      </c>
      <c r="Q238" s="356" t="e">
        <v>#N/A</v>
      </c>
      <c r="R238" s="112">
        <v>40700</v>
      </c>
      <c r="S238" s="113">
        <v>-17.940000000000001</v>
      </c>
      <c r="T238" s="112">
        <v>40700.77362878788</v>
      </c>
      <c r="U238" s="113">
        <v>-18.57</v>
      </c>
      <c r="V238" s="357" t="s">
        <v>105</v>
      </c>
      <c r="W238" s="329" t="s">
        <v>308</v>
      </c>
      <c r="X238" s="484"/>
      <c r="Y238" s="310" t="s">
        <v>352</v>
      </c>
      <c r="Z238" s="359"/>
      <c r="AA238" s="299"/>
      <c r="AB238" s="360"/>
      <c r="AC238" s="485" t="s">
        <v>710</v>
      </c>
      <c r="AD238" s="485">
        <v>1641.2760000000001</v>
      </c>
      <c r="AE238" s="290"/>
      <c r="AF238" s="361">
        <v>2184</v>
      </c>
      <c r="AG238" s="362">
        <v>11007038</v>
      </c>
      <c r="AH238" s="362" t="s">
        <v>115</v>
      </c>
      <c r="AI238" s="362">
        <v>11004876</v>
      </c>
      <c r="AJ238" s="362" t="s">
        <v>124</v>
      </c>
      <c r="AK238" s="362"/>
      <c r="AL238" s="362"/>
      <c r="AM238" s="364" t="s">
        <v>23</v>
      </c>
      <c r="AN238" s="363">
        <v>5500.0000000000045</v>
      </c>
      <c r="AO238" s="364"/>
      <c r="AP238" s="365" t="s">
        <v>106</v>
      </c>
      <c r="AQ238" s="366" t="s">
        <v>102</v>
      </c>
      <c r="AR238" s="367">
        <v>23</v>
      </c>
      <c r="AS238" s="368" t="s">
        <v>351</v>
      </c>
      <c r="AT238" s="369" t="e">
        <v>#N/A</v>
      </c>
      <c r="AU238" s="369">
        <v>9</v>
      </c>
      <c r="AV238" s="369">
        <v>1638</v>
      </c>
      <c r="AW238" s="369" t="s">
        <v>106</v>
      </c>
      <c r="AX238" s="370">
        <v>1</v>
      </c>
      <c r="AY238" s="369">
        <v>12</v>
      </c>
      <c r="AZ238" s="369">
        <v>750</v>
      </c>
      <c r="BA238" s="369">
        <v>2184</v>
      </c>
      <c r="BB238" s="371">
        <f>IFERROR(HLOOKUP(IF(IF(VLOOKUP(H238,'Prog Actual'!H:AP,35,0)="DIREC",0,IF(VLOOKUP(H238,'Prog Actual'!H:AP,35,0)="EMBOT",1,IF(VLOOKUP(H238,'Prog Actual'!H:AP,35,0)="ETIQ",2,3)))&lt;1,VLOOKUP(H238,'Prog Actual'!H:AZ,45,0),IF(VLOOKUP(H238,'Prog Actual'!H:AP,35,0)="DIREC",0,IF(VLOOKUP(H238,'Prog Actual'!H:AP,35,0)="EMBOT",1,IF(VLOOKUP(H238,'Prog Actual'!H:AP,35,0)="ETIQ",2,3)))),Base!$D$26:$L$44,VLOOKUP(CONCATENATE(AM238,IF(VLOOKUP(H238,'Prog Actual'!H:K,4,0)&lt;2999,1,IF(VLOOKUP(H238,'Prog Actual'!H:K,4,0)&lt;4999,2,3))),Base!$B$27:$C$44,2,0),0),"")</f>
        <v>5500</v>
      </c>
      <c r="BC238" s="372">
        <v>182</v>
      </c>
      <c r="BD238" s="373" t="s">
        <v>108</v>
      </c>
      <c r="BE238" s="369">
        <v>182</v>
      </c>
      <c r="BF238" s="370"/>
      <c r="BG238" s="369" t="s">
        <v>1624</v>
      </c>
      <c r="BH238" s="374"/>
      <c r="BI238" s="375"/>
      <c r="BJ238" s="376"/>
    </row>
    <row r="239" spans="1:62" s="377" customFormat="1" ht="17.100000000000001" customHeight="1">
      <c r="A239" s="349">
        <v>1</v>
      </c>
      <c r="B239" s="349">
        <v>1</v>
      </c>
      <c r="C239" s="350"/>
      <c r="D239" s="350">
        <v>1106</v>
      </c>
      <c r="E239" s="348" t="s">
        <v>10</v>
      </c>
      <c r="F239" s="351">
        <v>9</v>
      </c>
      <c r="G239" s="352" t="s">
        <v>114</v>
      </c>
      <c r="H239" s="381">
        <v>1273964</v>
      </c>
      <c r="I239" s="350">
        <v>10045135</v>
      </c>
      <c r="J239" s="352" t="s">
        <v>659</v>
      </c>
      <c r="K239" s="352">
        <v>42</v>
      </c>
      <c r="L239" s="352" t="s">
        <v>104</v>
      </c>
      <c r="M239" s="352">
        <v>0.23</v>
      </c>
      <c r="N239" s="515">
        <f t="shared" si="6"/>
        <v>9.1636363636363641E-2</v>
      </c>
      <c r="O239" s="355">
        <v>0</v>
      </c>
      <c r="P239" s="274">
        <f t="shared" si="7"/>
        <v>0.32163636363636366</v>
      </c>
      <c r="Q239" s="356" t="e">
        <v>#N/A</v>
      </c>
      <c r="R239" s="112">
        <v>40700</v>
      </c>
      <c r="S239" s="113">
        <v>-18.57</v>
      </c>
      <c r="T239" s="112">
        <v>40700.787151515149</v>
      </c>
      <c r="U239" s="113">
        <v>-18.89</v>
      </c>
      <c r="V239" s="357" t="s">
        <v>105</v>
      </c>
      <c r="W239" s="329" t="s">
        <v>308</v>
      </c>
      <c r="X239" s="484"/>
      <c r="Y239" s="310" t="s">
        <v>352</v>
      </c>
      <c r="Z239" s="359"/>
      <c r="AA239" s="299"/>
      <c r="AB239" s="360"/>
      <c r="AC239" s="485" t="s">
        <v>710</v>
      </c>
      <c r="AD239" s="485">
        <v>378.75599999999997</v>
      </c>
      <c r="AE239" s="290"/>
      <c r="AF239" s="361">
        <v>504</v>
      </c>
      <c r="AG239" s="362">
        <v>11007038</v>
      </c>
      <c r="AH239" s="362" t="s">
        <v>115</v>
      </c>
      <c r="AI239" s="362">
        <v>11004876</v>
      </c>
      <c r="AJ239" s="362" t="s">
        <v>124</v>
      </c>
      <c r="AK239" s="362"/>
      <c r="AL239" s="362"/>
      <c r="AM239" s="364" t="s">
        <v>23</v>
      </c>
      <c r="AN239" s="363">
        <v>5500.0000000000036</v>
      </c>
      <c r="AO239" s="364"/>
      <c r="AP239" s="365" t="s">
        <v>106</v>
      </c>
      <c r="AQ239" s="366" t="s">
        <v>102</v>
      </c>
      <c r="AR239" s="367">
        <v>23</v>
      </c>
      <c r="AS239" s="368" t="s">
        <v>351</v>
      </c>
      <c r="AT239" s="369" t="e">
        <v>#N/A</v>
      </c>
      <c r="AU239" s="369">
        <v>9</v>
      </c>
      <c r="AV239" s="369">
        <v>378</v>
      </c>
      <c r="AW239" s="369" t="s">
        <v>106</v>
      </c>
      <c r="AX239" s="370">
        <v>1</v>
      </c>
      <c r="AY239" s="369">
        <v>12</v>
      </c>
      <c r="AZ239" s="369">
        <v>750</v>
      </c>
      <c r="BA239" s="369">
        <v>504</v>
      </c>
      <c r="BB239" s="371">
        <f>IFERROR(HLOOKUP(IF(IF(VLOOKUP(H239,'Prog Actual'!H:AP,35,0)="DIREC",0,IF(VLOOKUP(H239,'Prog Actual'!H:AP,35,0)="EMBOT",1,IF(VLOOKUP(H239,'Prog Actual'!H:AP,35,0)="ETIQ",2,3)))&lt;1,VLOOKUP(H239,'Prog Actual'!H:AZ,45,0),IF(VLOOKUP(H239,'Prog Actual'!H:AP,35,0)="DIREC",0,IF(VLOOKUP(H239,'Prog Actual'!H:AP,35,0)="EMBOT",1,IF(VLOOKUP(H239,'Prog Actual'!H:AP,35,0)="ETIQ",2,3)))),Base!$D$26:$L$44,VLOOKUP(CONCATENATE(AM239,IF(VLOOKUP(H239,'Prog Actual'!H:K,4,0)&lt;2999,1,IF(VLOOKUP(H239,'Prog Actual'!H:K,4,0)&lt;4999,2,3))),Base!$B$27:$C$44,2,0),0),"")</f>
        <v>5500</v>
      </c>
      <c r="BC239" s="372">
        <v>42</v>
      </c>
      <c r="BD239" s="373" t="s">
        <v>108</v>
      </c>
      <c r="BE239" s="369">
        <v>42</v>
      </c>
      <c r="BF239" s="370"/>
      <c r="BG239" s="369" t="s">
        <v>1624</v>
      </c>
      <c r="BH239" s="374"/>
      <c r="BI239" s="375"/>
      <c r="BJ239" s="376"/>
    </row>
    <row r="240" spans="1:62" s="377" customFormat="1" ht="17.100000000000001" customHeight="1">
      <c r="A240" s="349">
        <v>1</v>
      </c>
      <c r="B240" s="349">
        <v>2</v>
      </c>
      <c r="C240" s="350"/>
      <c r="D240" s="350">
        <v>1106</v>
      </c>
      <c r="E240" s="348" t="s">
        <v>10</v>
      </c>
      <c r="F240" s="351">
        <v>9</v>
      </c>
      <c r="G240" s="352" t="s">
        <v>114</v>
      </c>
      <c r="H240" s="381">
        <v>1274150</v>
      </c>
      <c r="I240" s="350">
        <v>10045137</v>
      </c>
      <c r="J240" s="352" t="s">
        <v>709</v>
      </c>
      <c r="K240" s="352">
        <v>599</v>
      </c>
      <c r="L240" s="352" t="s">
        <v>104</v>
      </c>
      <c r="M240" s="352">
        <v>0.23</v>
      </c>
      <c r="N240" s="515">
        <f t="shared" si="6"/>
        <v>1.3069090909090908</v>
      </c>
      <c r="O240" s="355">
        <v>0</v>
      </c>
      <c r="P240" s="274">
        <f t="shared" si="7"/>
        <v>1.5369090909090908</v>
      </c>
      <c r="Q240" s="356" t="e">
        <v>#N/A</v>
      </c>
      <c r="R240" s="112">
        <v>40700</v>
      </c>
      <c r="S240" s="113">
        <v>-18.89</v>
      </c>
      <c r="T240" s="112">
        <v>40700.851121212123</v>
      </c>
      <c r="U240" s="113">
        <v>-20.43</v>
      </c>
      <c r="V240" s="357" t="s">
        <v>105</v>
      </c>
      <c r="W240" s="329" t="s">
        <v>308</v>
      </c>
      <c r="X240" s="484"/>
      <c r="Y240" s="310" t="s">
        <v>352</v>
      </c>
      <c r="Z240" s="359"/>
      <c r="AA240" s="299"/>
      <c r="AB240" s="360"/>
      <c r="AC240" s="485" t="s">
        <v>710</v>
      </c>
      <c r="AD240" s="485">
        <v>5401.7820000000002</v>
      </c>
      <c r="AE240" s="290"/>
      <c r="AF240" s="361">
        <v>7188</v>
      </c>
      <c r="AG240" s="362">
        <v>11007038</v>
      </c>
      <c r="AH240" s="362" t="s">
        <v>115</v>
      </c>
      <c r="AI240" s="362">
        <v>11004876</v>
      </c>
      <c r="AJ240" s="362" t="s">
        <v>124</v>
      </c>
      <c r="AK240" s="362"/>
      <c r="AL240" s="362"/>
      <c r="AM240" s="364" t="s">
        <v>23</v>
      </c>
      <c r="AN240" s="363">
        <v>5500.0000000000045</v>
      </c>
      <c r="AO240" s="364"/>
      <c r="AP240" s="365" t="s">
        <v>106</v>
      </c>
      <c r="AQ240" s="366">
        <v>1106</v>
      </c>
      <c r="AR240" s="367">
        <v>23</v>
      </c>
      <c r="AS240" s="368" t="s">
        <v>351</v>
      </c>
      <c r="AT240" s="369" t="e">
        <v>#N/A</v>
      </c>
      <c r="AU240" s="369">
        <v>9</v>
      </c>
      <c r="AV240" s="369">
        <v>5391</v>
      </c>
      <c r="AW240" s="369" t="s">
        <v>106</v>
      </c>
      <c r="AX240" s="370">
        <v>1</v>
      </c>
      <c r="AY240" s="369">
        <v>12</v>
      </c>
      <c r="AZ240" s="369">
        <v>750</v>
      </c>
      <c r="BA240" s="369">
        <v>7188</v>
      </c>
      <c r="BB240" s="371">
        <f>IFERROR(HLOOKUP(IF(IF(VLOOKUP(H240,'Prog Actual'!H:AP,35,0)="DIREC",0,IF(VLOOKUP(H240,'Prog Actual'!H:AP,35,0)="EMBOT",1,IF(VLOOKUP(H240,'Prog Actual'!H:AP,35,0)="ETIQ",2,3)))&lt;1,VLOOKUP(H240,'Prog Actual'!H:AZ,45,0),IF(VLOOKUP(H240,'Prog Actual'!H:AP,35,0)="DIREC",0,IF(VLOOKUP(H240,'Prog Actual'!H:AP,35,0)="EMBOT",1,IF(VLOOKUP(H240,'Prog Actual'!H:AP,35,0)="ETIQ",2,3)))),Base!$D$26:$L$44,VLOOKUP(CONCATENATE(AM240,IF(VLOOKUP(H240,'Prog Actual'!H:K,4,0)&lt;2999,1,IF(VLOOKUP(H240,'Prog Actual'!H:K,4,0)&lt;4999,2,3))),Base!$B$27:$C$44,2,0),0),"")</f>
        <v>5500</v>
      </c>
      <c r="BC240" s="372">
        <v>599</v>
      </c>
      <c r="BD240" s="373" t="s">
        <v>108</v>
      </c>
      <c r="BE240" s="369">
        <v>599</v>
      </c>
      <c r="BF240" s="370"/>
      <c r="BG240" s="369" t="s">
        <v>1624</v>
      </c>
      <c r="BH240" s="374"/>
      <c r="BI240" s="375"/>
      <c r="BJ240" s="376"/>
    </row>
    <row r="241" spans="1:62" s="377" customFormat="1" ht="17.100000000000001" customHeight="1">
      <c r="A241" s="349">
        <v>1</v>
      </c>
      <c r="B241" s="349">
        <v>2</v>
      </c>
      <c r="C241" s="350"/>
      <c r="D241" s="350">
        <v>1106</v>
      </c>
      <c r="E241" s="348" t="s">
        <v>10</v>
      </c>
      <c r="F241" s="351">
        <v>9</v>
      </c>
      <c r="G241" s="352" t="s">
        <v>164</v>
      </c>
      <c r="H241" s="378">
        <v>1273513</v>
      </c>
      <c r="I241" s="350">
        <v>10053372</v>
      </c>
      <c r="J241" s="379" t="s">
        <v>1087</v>
      </c>
      <c r="K241" s="352">
        <v>665</v>
      </c>
      <c r="L241" s="352" t="s">
        <v>104</v>
      </c>
      <c r="M241" s="352">
        <v>0.23</v>
      </c>
      <c r="N241" s="515">
        <f t="shared" si="6"/>
        <v>1.4509090909090909</v>
      </c>
      <c r="O241" s="355">
        <v>0</v>
      </c>
      <c r="P241" s="274">
        <f t="shared" si="7"/>
        <v>1.6809090909090909</v>
      </c>
      <c r="Q241" s="356" t="e">
        <v>#N/A</v>
      </c>
      <c r="R241" s="110">
        <v>40700</v>
      </c>
      <c r="S241" s="111">
        <v>-17</v>
      </c>
      <c r="T241" s="112">
        <v>40700.778371212124</v>
      </c>
      <c r="U241" s="113">
        <v>-18.68</v>
      </c>
      <c r="V241" s="357" t="s">
        <v>105</v>
      </c>
      <c r="W241" s="309" t="s">
        <v>109</v>
      </c>
      <c r="X241" s="484"/>
      <c r="Y241" s="315" t="s">
        <v>1088</v>
      </c>
      <c r="Z241" s="359"/>
      <c r="AA241" s="299"/>
      <c r="AB241" s="360"/>
      <c r="AC241" s="485" t="s">
        <v>710</v>
      </c>
      <c r="AD241" s="485">
        <v>2992.5</v>
      </c>
      <c r="AE241" s="290"/>
      <c r="AF241" s="361">
        <v>7980</v>
      </c>
      <c r="AG241" s="362">
        <v>11005422</v>
      </c>
      <c r="AH241" s="362" t="s">
        <v>1089</v>
      </c>
      <c r="AI241" s="362">
        <v>11008218</v>
      </c>
      <c r="AJ241" s="362" t="s">
        <v>712</v>
      </c>
      <c r="AK241" s="362"/>
      <c r="AL241" s="362"/>
      <c r="AM241" s="364" t="s">
        <v>23</v>
      </c>
      <c r="AN241" s="363">
        <v>5500.0000000000045</v>
      </c>
      <c r="AO241" s="364"/>
      <c r="AP241" s="365" t="s">
        <v>106</v>
      </c>
      <c r="AQ241" s="366">
        <v>1106</v>
      </c>
      <c r="AR241" s="367">
        <v>23</v>
      </c>
      <c r="AS241" s="368" t="s">
        <v>890</v>
      </c>
      <c r="AT241" s="369" t="e">
        <v>#N/A</v>
      </c>
      <c r="AU241" s="369">
        <v>4.5</v>
      </c>
      <c r="AV241" s="369">
        <v>2992.5</v>
      </c>
      <c r="AW241" s="369" t="s">
        <v>106</v>
      </c>
      <c r="AX241" s="370">
        <v>40696</v>
      </c>
      <c r="AY241" s="369">
        <v>12</v>
      </c>
      <c r="AZ241" s="369">
        <v>375</v>
      </c>
      <c r="BA241" s="369">
        <v>7980</v>
      </c>
      <c r="BB241" s="371">
        <f>IFERROR(HLOOKUP(IF(IF(VLOOKUP(H241,'Prog Actual'!H:AP,35,0)="DIREC",0,IF(VLOOKUP(H241,'Prog Actual'!H:AP,35,0)="EMBOT",1,IF(VLOOKUP(H241,'Prog Actual'!H:AP,35,0)="ETIQ",2,3)))&lt;1,VLOOKUP(H241,'Prog Actual'!H:AZ,45,0),IF(VLOOKUP(H241,'Prog Actual'!H:AP,35,0)="DIREC",0,IF(VLOOKUP(H241,'Prog Actual'!H:AP,35,0)="EMBOT",1,IF(VLOOKUP(H241,'Prog Actual'!H:AP,35,0)="ETIQ",2,3)))),Base!$D$26:$L$44,VLOOKUP(CONCATENATE(AM241,IF(VLOOKUP(H241,'Prog Actual'!H:K,4,0)&lt;2999,1,IF(VLOOKUP(H241,'Prog Actual'!H:K,4,0)&lt;4999,2,3))),Base!$B$27:$C$44,2,0),0),"")</f>
        <v>5500</v>
      </c>
      <c r="BC241" s="372">
        <v>332.5</v>
      </c>
      <c r="BD241" s="373" t="s">
        <v>108</v>
      </c>
      <c r="BE241" s="369">
        <v>665</v>
      </c>
      <c r="BF241" s="370" t="s">
        <v>1089</v>
      </c>
      <c r="BG241" s="369" t="s">
        <v>1624</v>
      </c>
      <c r="BH241" s="374"/>
      <c r="BI241" s="375"/>
      <c r="BJ241" s="376"/>
    </row>
    <row r="242" spans="1:62" s="377" customFormat="1" ht="14.25">
      <c r="A242" s="349">
        <v>1</v>
      </c>
      <c r="B242" s="349">
        <v>1</v>
      </c>
      <c r="C242" s="350"/>
      <c r="D242" s="350">
        <v>2182</v>
      </c>
      <c r="E242" s="348">
        <v>0</v>
      </c>
      <c r="F242" s="351">
        <v>132</v>
      </c>
      <c r="G242" s="352" t="s">
        <v>164</v>
      </c>
      <c r="H242" s="378">
        <v>1273602</v>
      </c>
      <c r="I242" s="350">
        <v>10020549</v>
      </c>
      <c r="J242" s="379" t="s">
        <v>1090</v>
      </c>
      <c r="K242" s="352">
        <v>441</v>
      </c>
      <c r="L242" s="352" t="s">
        <v>104</v>
      </c>
      <c r="M242" s="352">
        <v>0.23</v>
      </c>
      <c r="N242" s="515">
        <f t="shared" si="6"/>
        <v>1.9243636363636363</v>
      </c>
      <c r="O242" s="355">
        <v>0.16666666666666666</v>
      </c>
      <c r="P242" s="274">
        <f t="shared" si="7"/>
        <v>2.1543636363636365</v>
      </c>
      <c r="Q242" s="356" t="e">
        <v>#N/A</v>
      </c>
      <c r="R242" s="112">
        <v>40700</v>
      </c>
      <c r="S242" s="113">
        <v>-18.68</v>
      </c>
      <c r="T242" s="112">
        <v>40700.787916666668</v>
      </c>
      <c r="U242" s="113">
        <v>-18.91</v>
      </c>
      <c r="V242" s="357" t="s">
        <v>105</v>
      </c>
      <c r="W242" s="309" t="s">
        <v>109</v>
      </c>
      <c r="X242" s="484"/>
      <c r="Y242" s="315" t="s">
        <v>1088</v>
      </c>
      <c r="Z242" s="359"/>
      <c r="AA242" s="299"/>
      <c r="AB242" s="360"/>
      <c r="AC242" s="485" t="s">
        <v>128</v>
      </c>
      <c r="AD242" s="485">
        <v>3969</v>
      </c>
      <c r="AE242" s="290"/>
      <c r="AF242" s="361">
        <v>10584</v>
      </c>
      <c r="AG242" s="362">
        <v>11003935</v>
      </c>
      <c r="AH242" s="362" t="s">
        <v>423</v>
      </c>
      <c r="AI242" s="362">
        <v>11001797</v>
      </c>
      <c r="AJ242" s="362" t="s">
        <v>130</v>
      </c>
      <c r="AK242" s="362">
        <v>11003481</v>
      </c>
      <c r="AL242" s="362" t="s">
        <v>1091</v>
      </c>
      <c r="AM242" s="364" t="s">
        <v>23</v>
      </c>
      <c r="AN242" s="363" t="e">
        <v>#DIV/0!</v>
      </c>
      <c r="AO242" s="364"/>
      <c r="AP242" s="365" t="s">
        <v>106</v>
      </c>
      <c r="AQ242" s="366" t="s">
        <v>102</v>
      </c>
      <c r="AR242" s="367">
        <v>23</v>
      </c>
      <c r="AS242" s="368" t="s">
        <v>890</v>
      </c>
      <c r="AT242" s="369" t="e">
        <v>#N/A</v>
      </c>
      <c r="AU242" s="369">
        <v>9</v>
      </c>
      <c r="AV242" s="369">
        <v>3969</v>
      </c>
      <c r="AW242" s="369" t="s">
        <v>106</v>
      </c>
      <c r="AX242" s="370">
        <v>40696</v>
      </c>
      <c r="AY242" s="369">
        <v>24</v>
      </c>
      <c r="AZ242" s="369">
        <v>375</v>
      </c>
      <c r="BA242" s="369">
        <v>10584</v>
      </c>
      <c r="BB242" s="371">
        <f>IFERROR(HLOOKUP(IF(IF(VLOOKUP(H242,'Prog Actual'!H:AP,35,0)="DIREC",0,IF(VLOOKUP(H242,'Prog Actual'!H:AP,35,0)="EMBOT",1,IF(VLOOKUP(H242,'Prog Actual'!H:AP,35,0)="ETIQ",2,3)))&lt;1,VLOOKUP(H242,'Prog Actual'!H:AZ,45,0),IF(VLOOKUP(H242,'Prog Actual'!H:AP,35,0)="DIREC",0,IF(VLOOKUP(H242,'Prog Actual'!H:AP,35,0)="EMBOT",1,IF(VLOOKUP(H242,'Prog Actual'!H:AP,35,0)="ETIQ",2,3)))),Base!$D$26:$L$44,VLOOKUP(CONCATENATE(AM242,IF(VLOOKUP(H242,'Prog Actual'!H:K,4,0)&lt;2999,1,IF(VLOOKUP(H242,'Prog Actual'!H:K,4,0)&lt;4999,2,3))),Base!$B$27:$C$44,2,0),0),"")</f>
        <v>5500</v>
      </c>
      <c r="BC242" s="372">
        <v>441</v>
      </c>
      <c r="BD242" s="373" t="s">
        <v>108</v>
      </c>
      <c r="BE242" s="369">
        <v>441</v>
      </c>
      <c r="BF242" s="370" t="s">
        <v>423</v>
      </c>
      <c r="BG242" s="369" t="s">
        <v>1624</v>
      </c>
      <c r="BH242" s="374"/>
      <c r="BI242" s="375"/>
      <c r="BJ242" s="376"/>
    </row>
    <row r="243" spans="1:62" s="377" customFormat="1" ht="14.25">
      <c r="A243" s="349">
        <v>1</v>
      </c>
      <c r="B243" s="349">
        <v>2</v>
      </c>
      <c r="C243" s="350"/>
      <c r="D243" s="350">
        <v>2182</v>
      </c>
      <c r="E243" s="348" t="s">
        <v>10</v>
      </c>
      <c r="F243" s="351">
        <v>132</v>
      </c>
      <c r="G243" s="352" t="s">
        <v>114</v>
      </c>
      <c r="H243" s="378">
        <v>1273818</v>
      </c>
      <c r="I243" s="350">
        <v>10044975</v>
      </c>
      <c r="J243" s="352" t="s">
        <v>1092</v>
      </c>
      <c r="K243" s="352">
        <v>280</v>
      </c>
      <c r="L243" s="352" t="s">
        <v>104</v>
      </c>
      <c r="M243" s="352">
        <v>0.23</v>
      </c>
      <c r="N243" s="515">
        <f t="shared" si="6"/>
        <v>0.61090909090909096</v>
      </c>
      <c r="O243" s="355">
        <v>0</v>
      </c>
      <c r="P243" s="274">
        <f t="shared" si="7"/>
        <v>0.84090909090909094</v>
      </c>
      <c r="Q243" s="356" t="e">
        <v>#N/A</v>
      </c>
      <c r="R243" s="112">
        <v>40700</v>
      </c>
      <c r="S243" s="113">
        <v>-18.91</v>
      </c>
      <c r="T243" s="112">
        <v>40700.822954545452</v>
      </c>
      <c r="U243" s="113">
        <v>-19.75</v>
      </c>
      <c r="V243" s="357" t="s">
        <v>105</v>
      </c>
      <c r="W243" s="309" t="s">
        <v>109</v>
      </c>
      <c r="X243" s="484"/>
      <c r="Y243" s="310" t="s">
        <v>352</v>
      </c>
      <c r="Z243" s="359"/>
      <c r="AA243" s="299"/>
      <c r="AB243" s="360"/>
      <c r="AC243" s="485" t="s">
        <v>128</v>
      </c>
      <c r="AD243" s="485">
        <v>2525.12</v>
      </c>
      <c r="AE243" s="290"/>
      <c r="AF243" s="361">
        <v>3360</v>
      </c>
      <c r="AG243" s="362">
        <v>11007504</v>
      </c>
      <c r="AH243" s="362" t="s">
        <v>129</v>
      </c>
      <c r="AI243" s="362">
        <v>11001797</v>
      </c>
      <c r="AJ243" s="362" t="s">
        <v>130</v>
      </c>
      <c r="AK243" s="362">
        <v>11004417</v>
      </c>
      <c r="AL243" s="362" t="s">
        <v>131</v>
      </c>
      <c r="AM243" s="364" t="s">
        <v>23</v>
      </c>
      <c r="AN243" s="363">
        <v>5500.0000000000045</v>
      </c>
      <c r="AO243" s="364"/>
      <c r="AP243" s="365" t="s">
        <v>106</v>
      </c>
      <c r="AQ243" s="366" t="s">
        <v>102</v>
      </c>
      <c r="AR243" s="367">
        <v>23</v>
      </c>
      <c r="AS243" s="368" t="s">
        <v>351</v>
      </c>
      <c r="AT243" s="369" t="e">
        <v>#N/A</v>
      </c>
      <c r="AU243" s="369">
        <v>9</v>
      </c>
      <c r="AV243" s="369">
        <v>2520</v>
      </c>
      <c r="AW243" s="369" t="s">
        <v>106</v>
      </c>
      <c r="AX243" s="370">
        <v>1</v>
      </c>
      <c r="AY243" s="369">
        <v>12</v>
      </c>
      <c r="AZ243" s="369">
        <v>750</v>
      </c>
      <c r="BA243" s="369">
        <v>3360</v>
      </c>
      <c r="BB243" s="371">
        <f>IFERROR(HLOOKUP(IF(IF(VLOOKUP(H243,'Prog Actual'!H:AP,35,0)="DIREC",0,IF(VLOOKUP(H243,'Prog Actual'!H:AP,35,0)="EMBOT",1,IF(VLOOKUP(H243,'Prog Actual'!H:AP,35,0)="ETIQ",2,3)))&lt;1,VLOOKUP(H243,'Prog Actual'!H:AZ,45,0),IF(VLOOKUP(H243,'Prog Actual'!H:AP,35,0)="DIREC",0,IF(VLOOKUP(H243,'Prog Actual'!H:AP,35,0)="EMBOT",1,IF(VLOOKUP(H243,'Prog Actual'!H:AP,35,0)="ETIQ",2,3)))),Base!$D$26:$L$44,VLOOKUP(CONCATENATE(AM243,IF(VLOOKUP(H243,'Prog Actual'!H:K,4,0)&lt;2999,1,IF(VLOOKUP(H243,'Prog Actual'!H:K,4,0)&lt;4999,2,3))),Base!$B$27:$C$44,2,0),0),"")</f>
        <v>5500</v>
      </c>
      <c r="BC243" s="372">
        <v>280</v>
      </c>
      <c r="BD243" s="373" t="s">
        <v>108</v>
      </c>
      <c r="BE243" s="369">
        <v>280</v>
      </c>
      <c r="BF243" s="370"/>
      <c r="BG243" s="369" t="s">
        <v>1624</v>
      </c>
      <c r="BH243" s="374"/>
      <c r="BI243" s="375"/>
      <c r="BJ243" s="376"/>
    </row>
    <row r="244" spans="1:62" s="377" customFormat="1" ht="17.100000000000001" customHeight="1">
      <c r="A244" s="349">
        <v>1</v>
      </c>
      <c r="B244" s="349">
        <v>1</v>
      </c>
      <c r="C244" s="350"/>
      <c r="D244" s="350">
        <v>2182</v>
      </c>
      <c r="E244" s="348" t="s">
        <v>10</v>
      </c>
      <c r="F244" s="351">
        <v>132</v>
      </c>
      <c r="G244" s="352" t="s">
        <v>114</v>
      </c>
      <c r="H244" s="378">
        <v>1274178</v>
      </c>
      <c r="I244" s="350">
        <v>10044971</v>
      </c>
      <c r="J244" s="352" t="s">
        <v>1093</v>
      </c>
      <c r="K244" s="352">
        <v>42</v>
      </c>
      <c r="L244" s="352" t="s">
        <v>104</v>
      </c>
      <c r="M244" s="352">
        <v>0.23</v>
      </c>
      <c r="N244" s="515">
        <f t="shared" si="6"/>
        <v>9.1636363636363641E-2</v>
      </c>
      <c r="O244" s="355">
        <v>0</v>
      </c>
      <c r="P244" s="274">
        <f t="shared" si="7"/>
        <v>0.32163636363636366</v>
      </c>
      <c r="Q244" s="356" t="e">
        <v>#N/A</v>
      </c>
      <c r="R244" s="112">
        <v>40700</v>
      </c>
      <c r="S244" s="113">
        <v>-19.75</v>
      </c>
      <c r="T244" s="112">
        <v>40700.83631818182</v>
      </c>
      <c r="U244" s="113">
        <v>-20.07</v>
      </c>
      <c r="V244" s="357" t="s">
        <v>105</v>
      </c>
      <c r="W244" s="309"/>
      <c r="X244" s="484"/>
      <c r="Y244" s="310" t="s">
        <v>352</v>
      </c>
      <c r="Z244" s="359"/>
      <c r="AA244" s="299"/>
      <c r="AB244" s="360"/>
      <c r="AC244" s="485" t="s">
        <v>128</v>
      </c>
      <c r="AD244" s="485">
        <v>378.76799999999997</v>
      </c>
      <c r="AE244" s="290"/>
      <c r="AF244" s="361">
        <v>504</v>
      </c>
      <c r="AG244" s="362">
        <v>11007504</v>
      </c>
      <c r="AH244" s="362" t="s">
        <v>129</v>
      </c>
      <c r="AI244" s="362">
        <v>11001797</v>
      </c>
      <c r="AJ244" s="362" t="s">
        <v>130</v>
      </c>
      <c r="AK244" s="362">
        <v>11004417</v>
      </c>
      <c r="AL244" s="362" t="s">
        <v>131</v>
      </c>
      <c r="AM244" s="364" t="s">
        <v>23</v>
      </c>
      <c r="AN244" s="363">
        <v>5500.0000000000036</v>
      </c>
      <c r="AO244" s="364"/>
      <c r="AP244" s="365" t="s">
        <v>106</v>
      </c>
      <c r="AQ244" s="366" t="s">
        <v>102</v>
      </c>
      <c r="AR244" s="367">
        <v>23</v>
      </c>
      <c r="AS244" s="368" t="s">
        <v>351</v>
      </c>
      <c r="AT244" s="369" t="e">
        <v>#N/A</v>
      </c>
      <c r="AU244" s="369">
        <v>9</v>
      </c>
      <c r="AV244" s="369">
        <v>378</v>
      </c>
      <c r="AW244" s="369" t="s">
        <v>106</v>
      </c>
      <c r="AX244" s="370"/>
      <c r="AY244" s="369">
        <v>12</v>
      </c>
      <c r="AZ244" s="369">
        <v>750</v>
      </c>
      <c r="BA244" s="369">
        <v>504</v>
      </c>
      <c r="BB244" s="371">
        <f>IFERROR(HLOOKUP(IF(IF(VLOOKUP(H244,'Prog Actual'!H:AP,35,0)="DIREC",0,IF(VLOOKUP(H244,'Prog Actual'!H:AP,35,0)="EMBOT",1,IF(VLOOKUP(H244,'Prog Actual'!H:AP,35,0)="ETIQ",2,3)))&lt;1,VLOOKUP(H244,'Prog Actual'!H:AZ,45,0),IF(VLOOKUP(H244,'Prog Actual'!H:AP,35,0)="DIREC",0,IF(VLOOKUP(H244,'Prog Actual'!H:AP,35,0)="EMBOT",1,IF(VLOOKUP(H244,'Prog Actual'!H:AP,35,0)="ETIQ",2,3)))),Base!$D$26:$L$44,VLOOKUP(CONCATENATE(AM244,IF(VLOOKUP(H244,'Prog Actual'!H:K,4,0)&lt;2999,1,IF(VLOOKUP(H244,'Prog Actual'!H:K,4,0)&lt;4999,2,3))),Base!$B$27:$C$44,2,0),0),"")</f>
        <v>5500</v>
      </c>
      <c r="BC244" s="372">
        <v>42</v>
      </c>
      <c r="BD244" s="373" t="s">
        <v>108</v>
      </c>
      <c r="BE244" s="369">
        <v>42</v>
      </c>
      <c r="BF244" s="370"/>
      <c r="BG244" s="369" t="s">
        <v>1624</v>
      </c>
      <c r="BH244" s="374"/>
      <c r="BI244" s="375"/>
      <c r="BJ244" s="376"/>
    </row>
    <row r="245" spans="1:62" s="377" customFormat="1" ht="14.25">
      <c r="A245" s="349">
        <v>1</v>
      </c>
      <c r="B245" s="349">
        <v>2</v>
      </c>
      <c r="C245" s="350"/>
      <c r="D245" s="350">
        <v>2182</v>
      </c>
      <c r="E245" s="348" t="s">
        <v>10</v>
      </c>
      <c r="F245" s="351">
        <v>132</v>
      </c>
      <c r="G245" s="352" t="s">
        <v>114</v>
      </c>
      <c r="H245" s="378">
        <v>1275544</v>
      </c>
      <c r="I245" s="350">
        <v>10049569</v>
      </c>
      <c r="J245" s="352" t="s">
        <v>857</v>
      </c>
      <c r="K245" s="352">
        <v>420</v>
      </c>
      <c r="L245" s="352" t="s">
        <v>104</v>
      </c>
      <c r="M245" s="352">
        <v>0.23</v>
      </c>
      <c r="N245" s="515">
        <f t="shared" si="6"/>
        <v>0.45818181818181819</v>
      </c>
      <c r="O245" s="355">
        <v>0</v>
      </c>
      <c r="P245" s="274">
        <f t="shared" si="7"/>
        <v>0.68818181818181823</v>
      </c>
      <c r="Q245" s="356" t="e">
        <v>#N/A</v>
      </c>
      <c r="R245" s="112">
        <v>40700</v>
      </c>
      <c r="S245" s="113">
        <v>-20.07</v>
      </c>
      <c r="T245" s="112">
        <v>40700.864924242422</v>
      </c>
      <c r="U245" s="113">
        <v>-20.76</v>
      </c>
      <c r="V245" s="357" t="s">
        <v>105</v>
      </c>
      <c r="W245" s="309" t="s">
        <v>109</v>
      </c>
      <c r="X245" s="484"/>
      <c r="Y245" s="310" t="s">
        <v>352</v>
      </c>
      <c r="Z245" s="359"/>
      <c r="AA245" s="299"/>
      <c r="AB245" s="360"/>
      <c r="AC245" s="485" t="s">
        <v>128</v>
      </c>
      <c r="AD245" s="485">
        <v>1893.828</v>
      </c>
      <c r="AE245" s="290"/>
      <c r="AF245" s="361">
        <v>2520</v>
      </c>
      <c r="AG245" s="362">
        <v>11007504</v>
      </c>
      <c r="AH245" s="362" t="s">
        <v>129</v>
      </c>
      <c r="AI245" s="362">
        <v>11001797</v>
      </c>
      <c r="AJ245" s="362" t="s">
        <v>130</v>
      </c>
      <c r="AK245" s="362">
        <v>11004417</v>
      </c>
      <c r="AL245" s="362" t="s">
        <v>131</v>
      </c>
      <c r="AM245" s="364" t="s">
        <v>23</v>
      </c>
      <c r="AN245" s="363">
        <v>5500.0000000000036</v>
      </c>
      <c r="AO245" s="364"/>
      <c r="AP245" s="365" t="s">
        <v>106</v>
      </c>
      <c r="AQ245" s="366">
        <v>2182</v>
      </c>
      <c r="AR245" s="367">
        <v>23</v>
      </c>
      <c r="AS245" s="368" t="s">
        <v>890</v>
      </c>
      <c r="AT245" s="369" t="e">
        <v>#N/A</v>
      </c>
      <c r="AU245" s="369">
        <v>4.5</v>
      </c>
      <c r="AV245" s="369">
        <v>1890</v>
      </c>
      <c r="AW245" s="369" t="s">
        <v>106</v>
      </c>
      <c r="AX245" s="370">
        <v>40696</v>
      </c>
      <c r="AY245" s="369">
        <v>6</v>
      </c>
      <c r="AZ245" s="369">
        <v>750</v>
      </c>
      <c r="BA245" s="369">
        <v>2520</v>
      </c>
      <c r="BB245" s="371">
        <f>IFERROR(HLOOKUP(IF(IF(VLOOKUP(H245,'Prog Actual'!H:AP,35,0)="DIREC",0,IF(VLOOKUP(H245,'Prog Actual'!H:AP,35,0)="EMBOT",1,IF(VLOOKUP(H245,'Prog Actual'!H:AP,35,0)="ETIQ",2,3)))&lt;1,VLOOKUP(H245,'Prog Actual'!H:AZ,45,0),IF(VLOOKUP(H245,'Prog Actual'!H:AP,35,0)="DIREC",0,IF(VLOOKUP(H245,'Prog Actual'!H:AP,35,0)="EMBOT",1,IF(VLOOKUP(H245,'Prog Actual'!H:AP,35,0)="ETIQ",2,3)))),Base!$D$26:$L$44,VLOOKUP(CONCATENATE(AM245,IF(VLOOKUP(H245,'Prog Actual'!H:K,4,0)&lt;2999,1,IF(VLOOKUP(H245,'Prog Actual'!H:K,4,0)&lt;4999,2,3))),Base!$B$27:$C$44,2,0),0),"")</f>
        <v>5500</v>
      </c>
      <c r="BC245" s="372">
        <v>210</v>
      </c>
      <c r="BD245" s="373" t="s">
        <v>108</v>
      </c>
      <c r="BE245" s="369">
        <v>420</v>
      </c>
      <c r="BF245" s="370" t="s">
        <v>129</v>
      </c>
      <c r="BG245" s="369" t="s">
        <v>1624</v>
      </c>
      <c r="BH245" s="374"/>
      <c r="BI245" s="375"/>
      <c r="BJ245" s="376"/>
    </row>
    <row r="246" spans="1:62" s="377" customFormat="1" ht="17.100000000000001" customHeight="1">
      <c r="A246" s="349">
        <v>1</v>
      </c>
      <c r="B246" s="349">
        <v>2</v>
      </c>
      <c r="C246" s="350"/>
      <c r="D246" s="350">
        <v>2324</v>
      </c>
      <c r="E246" s="348">
        <v>0</v>
      </c>
      <c r="F246" s="351">
        <v>53</v>
      </c>
      <c r="G246" s="352" t="s">
        <v>114</v>
      </c>
      <c r="H246" s="378">
        <v>1273943</v>
      </c>
      <c r="I246" s="350">
        <v>10045190</v>
      </c>
      <c r="J246" s="352" t="s">
        <v>794</v>
      </c>
      <c r="K246" s="352">
        <v>152</v>
      </c>
      <c r="L246" s="352" t="s">
        <v>104</v>
      </c>
      <c r="M246" s="352">
        <v>0.23</v>
      </c>
      <c r="N246" s="515">
        <f t="shared" si="6"/>
        <v>0.33163636363636362</v>
      </c>
      <c r="O246" s="355">
        <v>0.16666666666666666</v>
      </c>
      <c r="P246" s="274">
        <f t="shared" si="7"/>
        <v>0.5616363636363636</v>
      </c>
      <c r="Q246" s="356" t="e">
        <v>#N/A</v>
      </c>
      <c r="R246" s="112">
        <v>40700</v>
      </c>
      <c r="S246" s="113">
        <v>-20.76</v>
      </c>
      <c r="T246" s="112">
        <v>40700.888401515149</v>
      </c>
      <c r="U246" s="113">
        <v>-21.32</v>
      </c>
      <c r="V246" s="357" t="s">
        <v>105</v>
      </c>
      <c r="W246" s="329" t="s">
        <v>308</v>
      </c>
      <c r="X246" s="484"/>
      <c r="Y246" s="310" t="s">
        <v>352</v>
      </c>
      <c r="Z246" s="359"/>
      <c r="AA246" s="299"/>
      <c r="AB246" s="360"/>
      <c r="AC246" s="485" t="s">
        <v>706</v>
      </c>
      <c r="AD246" s="485">
        <v>1368</v>
      </c>
      <c r="AE246" s="290"/>
      <c r="AF246" s="361">
        <v>1824</v>
      </c>
      <c r="AG246" s="362">
        <v>11007038</v>
      </c>
      <c r="AH246" s="362" t="s">
        <v>115</v>
      </c>
      <c r="AI246" s="362">
        <v>11004876</v>
      </c>
      <c r="AJ246" s="362" t="s">
        <v>124</v>
      </c>
      <c r="AK246" s="362"/>
      <c r="AL246" s="362"/>
      <c r="AM246" s="364" t="s">
        <v>23</v>
      </c>
      <c r="AN246" s="363">
        <v>5500.0000000000036</v>
      </c>
      <c r="AO246" s="364"/>
      <c r="AP246" s="365" t="s">
        <v>106</v>
      </c>
      <c r="AQ246" s="366" t="s">
        <v>102</v>
      </c>
      <c r="AR246" s="367">
        <v>23</v>
      </c>
      <c r="AS246" s="368" t="s">
        <v>351</v>
      </c>
      <c r="AT246" s="369" t="e">
        <v>#N/A</v>
      </c>
      <c r="AU246" s="369">
        <v>9</v>
      </c>
      <c r="AV246" s="369">
        <v>1368</v>
      </c>
      <c r="AW246" s="369" t="s">
        <v>106</v>
      </c>
      <c r="AX246" s="370">
        <v>1</v>
      </c>
      <c r="AY246" s="369">
        <v>12</v>
      </c>
      <c r="AZ246" s="369">
        <v>750</v>
      </c>
      <c r="BA246" s="369">
        <v>1824</v>
      </c>
      <c r="BB246" s="371">
        <f>IFERROR(HLOOKUP(IF(IF(VLOOKUP(H246,'Prog Actual'!H:AP,35,0)="DIREC",0,IF(VLOOKUP(H246,'Prog Actual'!H:AP,35,0)="EMBOT",1,IF(VLOOKUP(H246,'Prog Actual'!H:AP,35,0)="ETIQ",2,3)))&lt;1,VLOOKUP(H246,'Prog Actual'!H:AZ,45,0),IF(VLOOKUP(H246,'Prog Actual'!H:AP,35,0)="DIREC",0,IF(VLOOKUP(H246,'Prog Actual'!H:AP,35,0)="EMBOT",1,IF(VLOOKUP(H246,'Prog Actual'!H:AP,35,0)="ETIQ",2,3)))),Base!$D$26:$L$44,VLOOKUP(CONCATENATE(AM246,IF(VLOOKUP(H246,'Prog Actual'!H:K,4,0)&lt;2999,1,IF(VLOOKUP(H246,'Prog Actual'!H:K,4,0)&lt;4999,2,3))),Base!$B$27:$C$44,2,0),0),"")</f>
        <v>5500</v>
      </c>
      <c r="BC246" s="372">
        <v>152</v>
      </c>
      <c r="BD246" s="373" t="s">
        <v>108</v>
      </c>
      <c r="BE246" s="369">
        <v>152</v>
      </c>
      <c r="BF246" s="370"/>
      <c r="BG246" s="369" t="s">
        <v>1624</v>
      </c>
      <c r="BH246" s="374"/>
      <c r="BI246" s="375"/>
      <c r="BJ246" s="376"/>
    </row>
    <row r="247" spans="1:62" s="377" customFormat="1" ht="17.100000000000001" customHeight="1">
      <c r="A247" s="349">
        <v>1</v>
      </c>
      <c r="B247" s="349">
        <v>1</v>
      </c>
      <c r="C247" s="350"/>
      <c r="D247" s="350">
        <v>2324</v>
      </c>
      <c r="E247" s="348" t="s">
        <v>10</v>
      </c>
      <c r="F247" s="351">
        <v>53</v>
      </c>
      <c r="G247" s="352" t="s">
        <v>114</v>
      </c>
      <c r="H247" s="378">
        <v>1274308</v>
      </c>
      <c r="I247" s="350">
        <v>10045206</v>
      </c>
      <c r="J247" s="352" t="s">
        <v>795</v>
      </c>
      <c r="K247" s="352">
        <v>88</v>
      </c>
      <c r="L247" s="352" t="s">
        <v>104</v>
      </c>
      <c r="M247" s="352">
        <v>0.23</v>
      </c>
      <c r="N247" s="515">
        <f t="shared" si="6"/>
        <v>0.192</v>
      </c>
      <c r="O247" s="355">
        <v>0</v>
      </c>
      <c r="P247" s="274">
        <f t="shared" si="7"/>
        <v>0.42200000000000004</v>
      </c>
      <c r="Q247" s="356" t="e">
        <v>#N/A</v>
      </c>
      <c r="R247" s="112">
        <v>40700</v>
      </c>
      <c r="S247" s="113">
        <v>-21.32</v>
      </c>
      <c r="T247" s="112">
        <v>40700.90591666667</v>
      </c>
      <c r="U247" s="113">
        <v>-21.74</v>
      </c>
      <c r="V247" s="357" t="s">
        <v>105</v>
      </c>
      <c r="W247" s="329" t="s">
        <v>308</v>
      </c>
      <c r="X247" s="484"/>
      <c r="Y247" s="310" t="s">
        <v>352</v>
      </c>
      <c r="Z247" s="359"/>
      <c r="AA247" s="299"/>
      <c r="AB247" s="360"/>
      <c r="AC247" s="485" t="s">
        <v>706</v>
      </c>
      <c r="AD247" s="485">
        <v>796.22400000000005</v>
      </c>
      <c r="AE247" s="290"/>
      <c r="AF247" s="361">
        <v>1056</v>
      </c>
      <c r="AG247" s="362">
        <v>11007038</v>
      </c>
      <c r="AH247" s="362" t="s">
        <v>115</v>
      </c>
      <c r="AI247" s="362">
        <v>11004876</v>
      </c>
      <c r="AJ247" s="362" t="s">
        <v>124</v>
      </c>
      <c r="AK247" s="362"/>
      <c r="AL247" s="362"/>
      <c r="AM247" s="364" t="s">
        <v>23</v>
      </c>
      <c r="AN247" s="363">
        <v>5500.0000000000036</v>
      </c>
      <c r="AO247" s="364"/>
      <c r="AP247" s="365" t="s">
        <v>106</v>
      </c>
      <c r="AQ247" s="366" t="s">
        <v>102</v>
      </c>
      <c r="AR247" s="367">
        <v>23</v>
      </c>
      <c r="AS247" s="368" t="s">
        <v>351</v>
      </c>
      <c r="AT247" s="369" t="e">
        <v>#N/A</v>
      </c>
      <c r="AU247" s="369">
        <v>9</v>
      </c>
      <c r="AV247" s="369">
        <v>792</v>
      </c>
      <c r="AW247" s="369" t="s">
        <v>106</v>
      </c>
      <c r="AX247" s="370">
        <v>1</v>
      </c>
      <c r="AY247" s="369">
        <v>12</v>
      </c>
      <c r="AZ247" s="369">
        <v>750</v>
      </c>
      <c r="BA247" s="369">
        <v>1056</v>
      </c>
      <c r="BB247" s="371">
        <f>IFERROR(HLOOKUP(IF(IF(VLOOKUP(H247,'Prog Actual'!H:AP,35,0)="DIREC",0,IF(VLOOKUP(H247,'Prog Actual'!H:AP,35,0)="EMBOT",1,IF(VLOOKUP(H247,'Prog Actual'!H:AP,35,0)="ETIQ",2,3)))&lt;1,VLOOKUP(H247,'Prog Actual'!H:AZ,45,0),IF(VLOOKUP(H247,'Prog Actual'!H:AP,35,0)="DIREC",0,IF(VLOOKUP(H247,'Prog Actual'!H:AP,35,0)="EMBOT",1,IF(VLOOKUP(H247,'Prog Actual'!H:AP,35,0)="ETIQ",2,3)))),Base!$D$26:$L$44,VLOOKUP(CONCATENATE(AM247,IF(VLOOKUP(H247,'Prog Actual'!H:K,4,0)&lt;2999,1,IF(VLOOKUP(H247,'Prog Actual'!H:K,4,0)&lt;4999,2,3))),Base!$B$27:$C$44,2,0),0),"")</f>
        <v>5500</v>
      </c>
      <c r="BC247" s="372">
        <v>88</v>
      </c>
      <c r="BD247" s="373" t="s">
        <v>108</v>
      </c>
      <c r="BE247" s="369">
        <v>88</v>
      </c>
      <c r="BF247" s="370"/>
      <c r="BG247" s="369" t="s">
        <v>1624</v>
      </c>
      <c r="BH247" s="374"/>
      <c r="BI247" s="375"/>
      <c r="BJ247" s="376"/>
    </row>
    <row r="248" spans="1:62" s="377" customFormat="1" ht="14.25">
      <c r="A248" s="349">
        <v>1</v>
      </c>
      <c r="B248" s="349">
        <v>4</v>
      </c>
      <c r="C248" s="350"/>
      <c r="D248" s="350">
        <v>2324</v>
      </c>
      <c r="E248" s="348" t="s">
        <v>10</v>
      </c>
      <c r="F248" s="351">
        <v>53</v>
      </c>
      <c r="G248" s="352" t="s">
        <v>114</v>
      </c>
      <c r="H248" s="378">
        <v>1274645</v>
      </c>
      <c r="I248" s="350">
        <v>10051637</v>
      </c>
      <c r="J248" s="352" t="s">
        <v>247</v>
      </c>
      <c r="K248" s="352">
        <v>3080</v>
      </c>
      <c r="L248" s="352" t="s">
        <v>104</v>
      </c>
      <c r="M248" s="352">
        <v>0.23</v>
      </c>
      <c r="N248" s="515">
        <f t="shared" si="6"/>
        <v>2.8430769230769233</v>
      </c>
      <c r="O248" s="355">
        <v>0</v>
      </c>
      <c r="P248" s="274">
        <f t="shared" si="7"/>
        <v>3.0730769230769233</v>
      </c>
      <c r="Q248" s="356">
        <v>3</v>
      </c>
      <c r="R248" s="112">
        <v>40700</v>
      </c>
      <c r="S248" s="113">
        <v>-21.74</v>
      </c>
      <c r="T248" s="112">
        <v>40701.05541666667</v>
      </c>
      <c r="U248" s="113">
        <v>-1.33</v>
      </c>
      <c r="V248" s="357" t="s">
        <v>105</v>
      </c>
      <c r="W248" s="329" t="s">
        <v>308</v>
      </c>
      <c r="X248" s="484">
        <v>40704</v>
      </c>
      <c r="Y248" s="310" t="s">
        <v>352</v>
      </c>
      <c r="Z248" s="359"/>
      <c r="AA248" s="299"/>
      <c r="AB248" s="360"/>
      <c r="AC248" s="485" t="s">
        <v>706</v>
      </c>
      <c r="AD248" s="485">
        <v>13860</v>
      </c>
      <c r="AE248" s="290"/>
      <c r="AF248" s="361">
        <v>18480</v>
      </c>
      <c r="AG248" s="362">
        <v>11007038</v>
      </c>
      <c r="AH248" s="362" t="s">
        <v>115</v>
      </c>
      <c r="AI248" s="362">
        <v>11004876</v>
      </c>
      <c r="AJ248" s="362" t="s">
        <v>124</v>
      </c>
      <c r="AK248" s="362"/>
      <c r="AL248" s="362"/>
      <c r="AM248" s="364" t="s">
        <v>23</v>
      </c>
      <c r="AN248" s="363">
        <v>5500.0000000000036</v>
      </c>
      <c r="AO248" s="364"/>
      <c r="AP248" s="365" t="s">
        <v>106</v>
      </c>
      <c r="AQ248" s="366">
        <v>2324</v>
      </c>
      <c r="AR248" s="367">
        <v>23</v>
      </c>
      <c r="AS248" s="368" t="s">
        <v>351</v>
      </c>
      <c r="AT248" s="369" t="s">
        <v>107</v>
      </c>
      <c r="AU248" s="369">
        <v>4.5</v>
      </c>
      <c r="AV248" s="369">
        <v>13860</v>
      </c>
      <c r="AW248" s="369" t="s">
        <v>106</v>
      </c>
      <c r="AX248" s="370">
        <v>1</v>
      </c>
      <c r="AY248" s="369">
        <v>6</v>
      </c>
      <c r="AZ248" s="369">
        <v>750</v>
      </c>
      <c r="BA248" s="369">
        <v>18480</v>
      </c>
      <c r="BB248" s="371">
        <f>IFERROR(HLOOKUP(IF(IF(VLOOKUP(H248,'Prog Actual'!H:AP,35,0)="DIREC",0,IF(VLOOKUP(H248,'Prog Actual'!H:AP,35,0)="EMBOT",1,IF(VLOOKUP(H248,'Prog Actual'!H:AP,35,0)="ETIQ",2,3)))&lt;1,VLOOKUP(H248,'Prog Actual'!H:AZ,45,0),IF(VLOOKUP(H248,'Prog Actual'!H:AP,35,0)="DIREC",0,IF(VLOOKUP(H248,'Prog Actual'!H:AP,35,0)="EMBOT",1,IF(VLOOKUP(H248,'Prog Actual'!H:AP,35,0)="ETIQ",2,3)))),Base!$D$26:$L$44,VLOOKUP(CONCATENATE(AM248,IF(VLOOKUP(H248,'Prog Actual'!H:K,4,0)&lt;2999,1,IF(VLOOKUP(H248,'Prog Actual'!H:K,4,0)&lt;4999,2,3))),Base!$B$27:$C$44,2,0),0),"")</f>
        <v>6500</v>
      </c>
      <c r="BC248" s="372">
        <v>1540</v>
      </c>
      <c r="BD248" s="373" t="s">
        <v>108</v>
      </c>
      <c r="BE248" s="369">
        <v>3080</v>
      </c>
      <c r="BF248" s="370"/>
      <c r="BG248" s="369" t="s">
        <v>1625</v>
      </c>
      <c r="BH248" s="374"/>
      <c r="BI248" s="375"/>
      <c r="BJ248" s="376"/>
    </row>
    <row r="249" spans="1:62" s="377" customFormat="1" ht="17.100000000000001" customHeight="1">
      <c r="A249" s="349">
        <v>0</v>
      </c>
      <c r="B249" s="349">
        <v>0</v>
      </c>
      <c r="C249" s="350"/>
      <c r="D249" s="350" t="s">
        <v>39</v>
      </c>
      <c r="E249" s="348" t="s">
        <v>10</v>
      </c>
      <c r="F249" s="351" t="e">
        <v>#N/A</v>
      </c>
      <c r="G249" s="352"/>
      <c r="H249" s="353"/>
      <c r="I249" s="350"/>
      <c r="J249" s="354" t="s">
        <v>258</v>
      </c>
      <c r="K249" s="352"/>
      <c r="L249" s="352"/>
      <c r="M249" s="352"/>
      <c r="N249" s="515">
        <f t="shared" si="6"/>
        <v>2</v>
      </c>
      <c r="O249" s="355">
        <v>0</v>
      </c>
      <c r="P249" s="274">
        <f t="shared" si="7"/>
        <v>2</v>
      </c>
      <c r="Q249" s="356"/>
      <c r="R249" s="112">
        <v>40701</v>
      </c>
      <c r="S249" s="113">
        <v>-1.33</v>
      </c>
      <c r="T249" s="112">
        <v>40701.138749999998</v>
      </c>
      <c r="U249" s="113">
        <v>-3.33</v>
      </c>
      <c r="V249" s="357"/>
      <c r="W249" s="309"/>
      <c r="X249" s="484"/>
      <c r="Y249" s="358" t="s">
        <v>259</v>
      </c>
      <c r="Z249" s="359"/>
      <c r="AA249" s="299"/>
      <c r="AB249" s="360"/>
      <c r="AC249" s="485"/>
      <c r="AD249" s="485"/>
      <c r="AE249" s="290"/>
      <c r="AF249" s="361">
        <v>0</v>
      </c>
      <c r="AG249" s="362"/>
      <c r="AH249" s="362"/>
      <c r="AI249" s="362"/>
      <c r="AJ249" s="362"/>
      <c r="AK249" s="362"/>
      <c r="AL249" s="362"/>
      <c r="AM249" s="364" t="s">
        <v>23</v>
      </c>
      <c r="AN249" s="363"/>
      <c r="AO249" s="364"/>
      <c r="AP249" s="365">
        <v>0</v>
      </c>
      <c r="AQ249" s="366" t="s">
        <v>39</v>
      </c>
      <c r="AR249" s="367">
        <v>23</v>
      </c>
      <c r="AS249" s="368" t="s">
        <v>890</v>
      </c>
      <c r="AT249" s="369" t="s">
        <v>260</v>
      </c>
      <c r="AU249" s="369"/>
      <c r="AV249" s="369"/>
      <c r="AW249" s="369"/>
      <c r="AX249" s="370"/>
      <c r="AY249" s="369"/>
      <c r="AZ249" s="369"/>
      <c r="BA249" s="369"/>
      <c r="BB249" s="371" t="str">
        <f>IFERROR(HLOOKUP(IF(IF(VLOOKUP(H249,'Prog Actual'!H:AP,35,0)="DIREC",0,IF(VLOOKUP(H249,'Prog Actual'!H:AP,35,0)="EMBOT",1,IF(VLOOKUP(H249,'Prog Actual'!H:AP,35,0)="ETIQ",2,3)))&lt;1,VLOOKUP(H249,'Prog Actual'!H:AZ,45,0),IF(VLOOKUP(H249,'Prog Actual'!H:AP,35,0)="DIREC",0,IF(VLOOKUP(H249,'Prog Actual'!H:AP,35,0)="EMBOT",1,IF(VLOOKUP(H249,'Prog Actual'!H:AP,35,0)="ETIQ",2,3)))),Base!$D$26:$L$44,VLOOKUP(CONCATENATE(AM249,IF(VLOOKUP(H249,'Prog Actual'!H:K,4,0)&lt;2999,1,IF(VLOOKUP(H249,'Prog Actual'!H:K,4,0)&lt;4999,2,3))),Base!$B$27:$C$44,2,0),0),"")</f>
        <v/>
      </c>
      <c r="BC249" s="372">
        <v>0</v>
      </c>
      <c r="BD249" s="373"/>
      <c r="BE249" s="369">
        <v>0</v>
      </c>
      <c r="BF249" s="370"/>
      <c r="BG249" s="369" t="s">
        <v>102</v>
      </c>
      <c r="BH249" s="374"/>
      <c r="BI249" s="375"/>
      <c r="BJ249" s="376"/>
    </row>
    <row r="250" spans="1:62" s="377" customFormat="1" ht="14.25">
      <c r="A250" s="349">
        <v>1</v>
      </c>
      <c r="B250" s="349">
        <v>1</v>
      </c>
      <c r="C250" s="350"/>
      <c r="D250" s="350">
        <v>1109</v>
      </c>
      <c r="E250" s="348" t="s">
        <v>10</v>
      </c>
      <c r="F250" s="351">
        <v>11</v>
      </c>
      <c r="G250" s="352" t="s">
        <v>114</v>
      </c>
      <c r="H250" s="378">
        <v>1275174</v>
      </c>
      <c r="I250" s="350">
        <v>10044762</v>
      </c>
      <c r="J250" s="352" t="s">
        <v>280</v>
      </c>
      <c r="K250" s="352">
        <v>165</v>
      </c>
      <c r="L250" s="352" t="s">
        <v>104</v>
      </c>
      <c r="M250" s="352">
        <v>0.23</v>
      </c>
      <c r="N250" s="515">
        <f t="shared" si="6"/>
        <v>0.36</v>
      </c>
      <c r="O250" s="355">
        <v>0</v>
      </c>
      <c r="P250" s="274">
        <f t="shared" si="7"/>
        <v>0.59</v>
      </c>
      <c r="Q250" s="356">
        <v>24</v>
      </c>
      <c r="R250" s="112">
        <v>40701</v>
      </c>
      <c r="S250" s="113">
        <v>-3.33</v>
      </c>
      <c r="T250" s="112">
        <v>40701.16333333333</v>
      </c>
      <c r="U250" s="113">
        <v>-3.92</v>
      </c>
      <c r="V250" s="357" t="s">
        <v>105</v>
      </c>
      <c r="W250" s="309" t="s">
        <v>109</v>
      </c>
      <c r="X250" s="484">
        <v>40725</v>
      </c>
      <c r="Y250" s="310" t="s">
        <v>352</v>
      </c>
      <c r="Z250" s="359"/>
      <c r="AA250" s="299"/>
      <c r="AB250" s="360"/>
      <c r="AC250" s="485" t="s">
        <v>134</v>
      </c>
      <c r="AD250" s="485">
        <v>1485</v>
      </c>
      <c r="AE250" s="290"/>
      <c r="AF250" s="361">
        <v>1980</v>
      </c>
      <c r="AG250" s="362">
        <v>11007040</v>
      </c>
      <c r="AH250" s="362" t="s">
        <v>218</v>
      </c>
      <c r="AI250" s="362">
        <v>11007423</v>
      </c>
      <c r="AJ250" s="362" t="s">
        <v>219</v>
      </c>
      <c r="AK250" s="362"/>
      <c r="AL250" s="362"/>
      <c r="AM250" s="364" t="s">
        <v>23</v>
      </c>
      <c r="AN250" s="363">
        <v>5500.0000000000045</v>
      </c>
      <c r="AO250" s="364"/>
      <c r="AP250" s="365" t="s">
        <v>106</v>
      </c>
      <c r="AQ250" s="366" t="s">
        <v>102</v>
      </c>
      <c r="AR250" s="367">
        <v>23</v>
      </c>
      <c r="AS250" s="368" t="s">
        <v>890</v>
      </c>
      <c r="AT250" s="369" t="s">
        <v>107</v>
      </c>
      <c r="AU250" s="369">
        <v>9</v>
      </c>
      <c r="AV250" s="369">
        <v>1485</v>
      </c>
      <c r="AW250" s="369" t="s">
        <v>106</v>
      </c>
      <c r="AX250" s="370">
        <v>40696</v>
      </c>
      <c r="AY250" s="369">
        <v>12</v>
      </c>
      <c r="AZ250" s="369">
        <v>750</v>
      </c>
      <c r="BA250" s="369">
        <v>1980</v>
      </c>
      <c r="BB250" s="371">
        <f>IFERROR(HLOOKUP(IF(IF(VLOOKUP(H250,'Prog Actual'!H:AP,35,0)="DIREC",0,IF(VLOOKUP(H250,'Prog Actual'!H:AP,35,0)="EMBOT",1,IF(VLOOKUP(H250,'Prog Actual'!H:AP,35,0)="ETIQ",2,3)))&lt;1,VLOOKUP(H250,'Prog Actual'!H:AZ,45,0),IF(VLOOKUP(H250,'Prog Actual'!H:AP,35,0)="DIREC",0,IF(VLOOKUP(H250,'Prog Actual'!H:AP,35,0)="EMBOT",1,IF(VLOOKUP(H250,'Prog Actual'!H:AP,35,0)="ETIQ",2,3)))),Base!$D$26:$L$44,VLOOKUP(CONCATENATE(AM250,IF(VLOOKUP(H250,'Prog Actual'!H:K,4,0)&lt;2999,1,IF(VLOOKUP(H250,'Prog Actual'!H:K,4,0)&lt;4999,2,3))),Base!$B$27:$C$44,2,0),0),"")</f>
        <v>5500</v>
      </c>
      <c r="BC250" s="372">
        <v>165</v>
      </c>
      <c r="BD250" s="373" t="s">
        <v>108</v>
      </c>
      <c r="BE250" s="369">
        <v>165</v>
      </c>
      <c r="BF250" s="370" t="s">
        <v>1097</v>
      </c>
      <c r="BG250" s="369" t="s">
        <v>1624</v>
      </c>
      <c r="BH250" s="374"/>
      <c r="BI250" s="375"/>
      <c r="BJ250" s="376"/>
    </row>
    <row r="251" spans="1:62" s="377" customFormat="1" ht="14.25">
      <c r="A251" s="349">
        <v>1</v>
      </c>
      <c r="B251" s="349">
        <v>1</v>
      </c>
      <c r="C251" s="350"/>
      <c r="D251" s="350">
        <v>1109</v>
      </c>
      <c r="E251" s="348" t="s">
        <v>10</v>
      </c>
      <c r="F251" s="351">
        <v>11</v>
      </c>
      <c r="G251" s="352" t="s">
        <v>114</v>
      </c>
      <c r="H251" s="378">
        <v>1273944</v>
      </c>
      <c r="I251" s="350">
        <v>10051673</v>
      </c>
      <c r="J251" s="352" t="s">
        <v>1098</v>
      </c>
      <c r="K251" s="352">
        <v>188</v>
      </c>
      <c r="L251" s="352" t="s">
        <v>104</v>
      </c>
      <c r="M251" s="352">
        <v>0.23</v>
      </c>
      <c r="N251" s="515">
        <f t="shared" si="6"/>
        <v>0.4101818181818182</v>
      </c>
      <c r="O251" s="355">
        <v>0</v>
      </c>
      <c r="P251" s="274">
        <f t="shared" si="7"/>
        <v>0.64018181818181819</v>
      </c>
      <c r="Q251" s="356">
        <v>3</v>
      </c>
      <c r="R251" s="112">
        <v>40701</v>
      </c>
      <c r="S251" s="113">
        <v>-3.92</v>
      </c>
      <c r="T251" s="112">
        <v>40701.190007575759</v>
      </c>
      <c r="U251" s="113">
        <v>-4.5599999999999996</v>
      </c>
      <c r="V251" s="357" t="s">
        <v>105</v>
      </c>
      <c r="W251" s="309" t="s">
        <v>109</v>
      </c>
      <c r="X251" s="484">
        <v>40704</v>
      </c>
      <c r="Y251" s="310" t="s">
        <v>303</v>
      </c>
      <c r="Z251" s="359"/>
      <c r="AA251" s="299"/>
      <c r="AB251" s="360"/>
      <c r="AC251" s="485" t="s">
        <v>134</v>
      </c>
      <c r="AD251" s="485">
        <v>1696.5119999999999</v>
      </c>
      <c r="AE251" s="290"/>
      <c r="AF251" s="361">
        <v>2256</v>
      </c>
      <c r="AG251" s="362">
        <v>11007040</v>
      </c>
      <c r="AH251" s="362" t="s">
        <v>218</v>
      </c>
      <c r="AI251" s="362">
        <v>11007423</v>
      </c>
      <c r="AJ251" s="362" t="s">
        <v>219</v>
      </c>
      <c r="AK251" s="362"/>
      <c r="AL251" s="362"/>
      <c r="AM251" s="364" t="s">
        <v>23</v>
      </c>
      <c r="AN251" s="363">
        <v>5500.0000000000045</v>
      </c>
      <c r="AO251" s="364"/>
      <c r="AP251" s="365" t="s">
        <v>106</v>
      </c>
      <c r="AQ251" s="366" t="s">
        <v>102</v>
      </c>
      <c r="AR251" s="367">
        <v>23</v>
      </c>
      <c r="AS251" s="368" t="s">
        <v>890</v>
      </c>
      <c r="AT251" s="369" t="s">
        <v>107</v>
      </c>
      <c r="AU251" s="369">
        <v>9</v>
      </c>
      <c r="AV251" s="369">
        <v>1692</v>
      </c>
      <c r="AW251" s="369" t="s">
        <v>106</v>
      </c>
      <c r="AX251" s="370">
        <v>40696</v>
      </c>
      <c r="AY251" s="369">
        <v>12</v>
      </c>
      <c r="AZ251" s="369">
        <v>750</v>
      </c>
      <c r="BA251" s="369">
        <v>2256</v>
      </c>
      <c r="BB251" s="371">
        <f>IFERROR(HLOOKUP(IF(IF(VLOOKUP(H251,'Prog Actual'!H:AP,35,0)="DIREC",0,IF(VLOOKUP(H251,'Prog Actual'!H:AP,35,0)="EMBOT",1,IF(VLOOKUP(H251,'Prog Actual'!H:AP,35,0)="ETIQ",2,3)))&lt;1,VLOOKUP(H251,'Prog Actual'!H:AZ,45,0),IF(VLOOKUP(H251,'Prog Actual'!H:AP,35,0)="DIREC",0,IF(VLOOKUP(H251,'Prog Actual'!H:AP,35,0)="EMBOT",1,IF(VLOOKUP(H251,'Prog Actual'!H:AP,35,0)="ETIQ",2,3)))),Base!$D$26:$L$44,VLOOKUP(CONCATENATE(AM251,IF(VLOOKUP(H251,'Prog Actual'!H:K,4,0)&lt;2999,1,IF(VLOOKUP(H251,'Prog Actual'!H:K,4,0)&lt;4999,2,3))),Base!$B$27:$C$44,2,0),0),"")</f>
        <v>5500</v>
      </c>
      <c r="BC251" s="372">
        <v>188</v>
      </c>
      <c r="BD251" s="373" t="s">
        <v>108</v>
      </c>
      <c r="BE251" s="369">
        <v>188</v>
      </c>
      <c r="BF251" s="370" t="s">
        <v>218</v>
      </c>
      <c r="BG251" s="369" t="s">
        <v>1624</v>
      </c>
      <c r="BH251" s="374"/>
      <c r="BI251" s="375"/>
      <c r="BJ251" s="376"/>
    </row>
    <row r="252" spans="1:62" s="377" customFormat="1" ht="14.25">
      <c r="A252" s="349">
        <v>1</v>
      </c>
      <c r="B252" s="349">
        <v>2</v>
      </c>
      <c r="C252" s="350"/>
      <c r="D252" s="350">
        <v>1109</v>
      </c>
      <c r="E252" s="348" t="s">
        <v>10</v>
      </c>
      <c r="F252" s="351">
        <v>11</v>
      </c>
      <c r="G252" s="352" t="s">
        <v>114</v>
      </c>
      <c r="H252" s="378">
        <v>1273475</v>
      </c>
      <c r="I252" s="350">
        <v>10044630</v>
      </c>
      <c r="J252" s="352" t="s">
        <v>450</v>
      </c>
      <c r="K252" s="352">
        <v>90</v>
      </c>
      <c r="L252" s="352" t="s">
        <v>104</v>
      </c>
      <c r="M252" s="352">
        <v>0.23</v>
      </c>
      <c r="N252" s="515">
        <f t="shared" si="6"/>
        <v>0.19636363636363635</v>
      </c>
      <c r="O252" s="355">
        <v>0</v>
      </c>
      <c r="P252" s="274">
        <f t="shared" si="7"/>
        <v>0.42636363636363639</v>
      </c>
      <c r="Q252" s="356">
        <v>4</v>
      </c>
      <c r="R252" s="112">
        <v>40701</v>
      </c>
      <c r="S252" s="113">
        <v>-4.5599999999999996</v>
      </c>
      <c r="T252" s="112">
        <v>40701.207765151514</v>
      </c>
      <c r="U252" s="113">
        <v>-4.99</v>
      </c>
      <c r="V252" s="357" t="s">
        <v>105</v>
      </c>
      <c r="W252" s="309" t="s">
        <v>109</v>
      </c>
      <c r="X252" s="484">
        <v>40705</v>
      </c>
      <c r="Y252" s="310" t="s">
        <v>303</v>
      </c>
      <c r="Z252" s="359"/>
      <c r="AA252" s="299"/>
      <c r="AB252" s="360"/>
      <c r="AC252" s="485" t="s">
        <v>134</v>
      </c>
      <c r="AD252" s="485">
        <v>810</v>
      </c>
      <c r="AE252" s="290"/>
      <c r="AF252" s="361">
        <v>1080</v>
      </c>
      <c r="AG252" s="362">
        <v>11007040</v>
      </c>
      <c r="AH252" s="362" t="s">
        <v>218</v>
      </c>
      <c r="AI252" s="362">
        <v>11007423</v>
      </c>
      <c r="AJ252" s="362" t="s">
        <v>219</v>
      </c>
      <c r="AK252" s="362"/>
      <c r="AL252" s="362"/>
      <c r="AM252" s="364" t="s">
        <v>23</v>
      </c>
      <c r="AN252" s="363">
        <v>5500.0000000000045</v>
      </c>
      <c r="AO252" s="364"/>
      <c r="AP252" s="365" t="s">
        <v>106</v>
      </c>
      <c r="AQ252" s="366" t="s">
        <v>102</v>
      </c>
      <c r="AR252" s="367">
        <v>23</v>
      </c>
      <c r="AS252" s="368" t="s">
        <v>890</v>
      </c>
      <c r="AT252" s="369" t="s">
        <v>107</v>
      </c>
      <c r="AU252" s="369">
        <v>9</v>
      </c>
      <c r="AV252" s="369">
        <v>810</v>
      </c>
      <c r="AW252" s="369" t="s">
        <v>106</v>
      </c>
      <c r="AX252" s="370">
        <v>40696</v>
      </c>
      <c r="AY252" s="369">
        <v>12</v>
      </c>
      <c r="AZ252" s="369">
        <v>750</v>
      </c>
      <c r="BA252" s="369">
        <v>1080</v>
      </c>
      <c r="BB252" s="371">
        <f>IFERROR(HLOOKUP(IF(IF(VLOOKUP(H252,'Prog Actual'!H:AP,35,0)="DIREC",0,IF(VLOOKUP(H252,'Prog Actual'!H:AP,35,0)="EMBOT",1,IF(VLOOKUP(H252,'Prog Actual'!H:AP,35,0)="ETIQ",2,3)))&lt;1,VLOOKUP(H252,'Prog Actual'!H:AZ,45,0),IF(VLOOKUP(H252,'Prog Actual'!H:AP,35,0)="DIREC",0,IF(VLOOKUP(H252,'Prog Actual'!H:AP,35,0)="EMBOT",1,IF(VLOOKUP(H252,'Prog Actual'!H:AP,35,0)="ETIQ",2,3)))),Base!$D$26:$L$44,VLOOKUP(CONCATENATE(AM252,IF(VLOOKUP(H252,'Prog Actual'!H:K,4,0)&lt;2999,1,IF(VLOOKUP(H252,'Prog Actual'!H:K,4,0)&lt;4999,2,3))),Base!$B$27:$C$44,2,0),0),"")</f>
        <v>5500</v>
      </c>
      <c r="BC252" s="372">
        <v>90</v>
      </c>
      <c r="BD252" s="373" t="s">
        <v>108</v>
      </c>
      <c r="BE252" s="369">
        <v>90</v>
      </c>
      <c r="BF252" s="370" t="s">
        <v>1099</v>
      </c>
      <c r="BG252" s="369" t="s">
        <v>1624</v>
      </c>
      <c r="BH252" s="374"/>
      <c r="BI252" s="375"/>
      <c r="BJ252" s="376"/>
    </row>
    <row r="253" spans="1:62" s="377" customFormat="1" ht="14.25">
      <c r="A253" s="349">
        <v>1</v>
      </c>
      <c r="B253" s="349">
        <v>2</v>
      </c>
      <c r="C253" s="350"/>
      <c r="D253" s="350">
        <v>1109</v>
      </c>
      <c r="E253" s="348" t="s">
        <v>10</v>
      </c>
      <c r="F253" s="351">
        <v>11</v>
      </c>
      <c r="G253" s="352" t="s">
        <v>114</v>
      </c>
      <c r="H253" s="378">
        <v>1274488</v>
      </c>
      <c r="I253" s="350">
        <v>10044597</v>
      </c>
      <c r="J253" s="352" t="s">
        <v>1100</v>
      </c>
      <c r="K253" s="352">
        <v>176</v>
      </c>
      <c r="L253" s="352" t="s">
        <v>104</v>
      </c>
      <c r="M253" s="352">
        <v>0.23</v>
      </c>
      <c r="N253" s="515">
        <f t="shared" si="6"/>
        <v>0.192</v>
      </c>
      <c r="O253" s="355">
        <v>0</v>
      </c>
      <c r="P253" s="274">
        <f t="shared" si="7"/>
        <v>0.42200000000000004</v>
      </c>
      <c r="Q253" s="356">
        <v>3</v>
      </c>
      <c r="R253" s="112">
        <v>40701</v>
      </c>
      <c r="S253" s="113">
        <v>-4.99</v>
      </c>
      <c r="T253" s="112">
        <v>40701.2255</v>
      </c>
      <c r="U253" s="113">
        <v>-5.41</v>
      </c>
      <c r="V253" s="357" t="s">
        <v>105</v>
      </c>
      <c r="W253" s="309" t="s">
        <v>109</v>
      </c>
      <c r="X253" s="484">
        <v>40704</v>
      </c>
      <c r="Y253" s="310" t="s">
        <v>303</v>
      </c>
      <c r="Z253" s="359"/>
      <c r="AA253" s="299"/>
      <c r="AB253" s="360"/>
      <c r="AC253" s="485" t="s">
        <v>134</v>
      </c>
      <c r="AD253" s="485">
        <v>792</v>
      </c>
      <c r="AE253" s="290"/>
      <c r="AF253" s="361">
        <v>1056</v>
      </c>
      <c r="AG253" s="362">
        <v>11007042</v>
      </c>
      <c r="AH253" s="362" t="s">
        <v>135</v>
      </c>
      <c r="AI253" s="362">
        <v>11004791</v>
      </c>
      <c r="AJ253" s="362" t="s">
        <v>120</v>
      </c>
      <c r="AK253" s="362">
        <v>11007436</v>
      </c>
      <c r="AL253" s="362" t="s">
        <v>136</v>
      </c>
      <c r="AM253" s="364" t="s">
        <v>23</v>
      </c>
      <c r="AN253" s="363">
        <v>5500.0000000000036</v>
      </c>
      <c r="AO253" s="364"/>
      <c r="AP253" s="365" t="s">
        <v>106</v>
      </c>
      <c r="AQ253" s="366">
        <v>1109</v>
      </c>
      <c r="AR253" s="367">
        <v>23</v>
      </c>
      <c r="AS253" s="368" t="s">
        <v>890</v>
      </c>
      <c r="AT253" s="369" t="s">
        <v>107</v>
      </c>
      <c r="AU253" s="369">
        <v>4.5</v>
      </c>
      <c r="AV253" s="369">
        <v>792</v>
      </c>
      <c r="AW253" s="369" t="s">
        <v>106</v>
      </c>
      <c r="AX253" s="370">
        <v>40696</v>
      </c>
      <c r="AY253" s="369">
        <v>6</v>
      </c>
      <c r="AZ253" s="369">
        <v>750</v>
      </c>
      <c r="BA253" s="369">
        <v>1056</v>
      </c>
      <c r="BB253" s="371">
        <f>IFERROR(HLOOKUP(IF(IF(VLOOKUP(H253,'Prog Actual'!H:AP,35,0)="DIREC",0,IF(VLOOKUP(H253,'Prog Actual'!H:AP,35,0)="EMBOT",1,IF(VLOOKUP(H253,'Prog Actual'!H:AP,35,0)="ETIQ",2,3)))&lt;1,VLOOKUP(H253,'Prog Actual'!H:AZ,45,0),IF(VLOOKUP(H253,'Prog Actual'!H:AP,35,0)="DIREC",0,IF(VLOOKUP(H253,'Prog Actual'!H:AP,35,0)="EMBOT",1,IF(VLOOKUP(H253,'Prog Actual'!H:AP,35,0)="ETIQ",2,3)))),Base!$D$26:$L$44,VLOOKUP(CONCATENATE(AM253,IF(VLOOKUP(H253,'Prog Actual'!H:K,4,0)&lt;2999,1,IF(VLOOKUP(H253,'Prog Actual'!H:K,4,0)&lt;4999,2,3))),Base!$B$27:$C$44,2,0),0),"")</f>
        <v>5500</v>
      </c>
      <c r="BC253" s="372">
        <v>88</v>
      </c>
      <c r="BD253" s="373" t="s">
        <v>108</v>
      </c>
      <c r="BE253" s="369">
        <v>176</v>
      </c>
      <c r="BF253" s="370" t="s">
        <v>135</v>
      </c>
      <c r="BG253" s="369" t="s">
        <v>1624</v>
      </c>
      <c r="BH253" s="374"/>
      <c r="BI253" s="375"/>
      <c r="BJ253" s="376"/>
    </row>
    <row r="254" spans="1:62" s="377" customFormat="1" ht="14.25">
      <c r="A254" s="349">
        <v>1</v>
      </c>
      <c r="B254" s="349">
        <v>1</v>
      </c>
      <c r="C254" s="350"/>
      <c r="D254" s="350">
        <v>1113</v>
      </c>
      <c r="E254" s="348">
        <v>0</v>
      </c>
      <c r="F254" s="351">
        <v>13</v>
      </c>
      <c r="G254" s="352" t="s">
        <v>114</v>
      </c>
      <c r="H254" s="378">
        <v>1274493</v>
      </c>
      <c r="I254" s="350">
        <v>10054114</v>
      </c>
      <c r="J254" s="352" t="s">
        <v>1101</v>
      </c>
      <c r="K254" s="352">
        <v>84</v>
      </c>
      <c r="L254" s="352" t="s">
        <v>104</v>
      </c>
      <c r="M254" s="352">
        <v>0.23</v>
      </c>
      <c r="N254" s="515">
        <f t="shared" si="6"/>
        <v>9.1636363636363641E-2</v>
      </c>
      <c r="O254" s="355">
        <v>0.16666666666666666</v>
      </c>
      <c r="P254" s="274">
        <f t="shared" si="7"/>
        <v>0.32163636363636366</v>
      </c>
      <c r="Q254" s="356">
        <v>3</v>
      </c>
      <c r="R254" s="112">
        <v>40701</v>
      </c>
      <c r="S254" s="113">
        <v>-5.41</v>
      </c>
      <c r="T254" s="112">
        <v>40701.238818181817</v>
      </c>
      <c r="U254" s="113">
        <v>-5.73</v>
      </c>
      <c r="V254" s="357" t="s">
        <v>105</v>
      </c>
      <c r="W254" s="309" t="s">
        <v>109</v>
      </c>
      <c r="X254" s="484">
        <v>40704</v>
      </c>
      <c r="Y254" s="310" t="s">
        <v>303</v>
      </c>
      <c r="Z254" s="359"/>
      <c r="AA254" s="299"/>
      <c r="AB254" s="360"/>
      <c r="AC254" s="485" t="s">
        <v>349</v>
      </c>
      <c r="AD254" s="485">
        <v>380.26799999999997</v>
      </c>
      <c r="AE254" s="290"/>
      <c r="AF254" s="361">
        <v>504</v>
      </c>
      <c r="AG254" s="362">
        <v>11007037</v>
      </c>
      <c r="AH254" s="362" t="s">
        <v>141</v>
      </c>
      <c r="AI254" s="362">
        <v>11004791</v>
      </c>
      <c r="AJ254" s="362" t="s">
        <v>120</v>
      </c>
      <c r="AK254" s="362">
        <v>11007435</v>
      </c>
      <c r="AL254" s="362" t="s">
        <v>140</v>
      </c>
      <c r="AM254" s="364" t="s">
        <v>23</v>
      </c>
      <c r="AN254" s="363">
        <v>5500.0000000000036</v>
      </c>
      <c r="AO254" s="364"/>
      <c r="AP254" s="365" t="s">
        <v>106</v>
      </c>
      <c r="AQ254" s="366">
        <v>1113</v>
      </c>
      <c r="AR254" s="367">
        <v>23</v>
      </c>
      <c r="AS254" s="368" t="s">
        <v>890</v>
      </c>
      <c r="AT254" s="369" t="s">
        <v>107</v>
      </c>
      <c r="AU254" s="369">
        <v>4.5</v>
      </c>
      <c r="AV254" s="369">
        <v>378</v>
      </c>
      <c r="AW254" s="369" t="s">
        <v>106</v>
      </c>
      <c r="AX254" s="370">
        <v>40696</v>
      </c>
      <c r="AY254" s="369">
        <v>6</v>
      </c>
      <c r="AZ254" s="369">
        <v>750</v>
      </c>
      <c r="BA254" s="369">
        <v>504</v>
      </c>
      <c r="BB254" s="371">
        <f>IFERROR(HLOOKUP(IF(IF(VLOOKUP(H254,'Prog Actual'!H:AP,35,0)="DIREC",0,IF(VLOOKUP(H254,'Prog Actual'!H:AP,35,0)="EMBOT",1,IF(VLOOKUP(H254,'Prog Actual'!H:AP,35,0)="ETIQ",2,3)))&lt;1,VLOOKUP(H254,'Prog Actual'!H:AZ,45,0),IF(VLOOKUP(H254,'Prog Actual'!H:AP,35,0)="DIREC",0,IF(VLOOKUP(H254,'Prog Actual'!H:AP,35,0)="EMBOT",1,IF(VLOOKUP(H254,'Prog Actual'!H:AP,35,0)="ETIQ",2,3)))),Base!$D$26:$L$44,VLOOKUP(CONCATENATE(AM254,IF(VLOOKUP(H254,'Prog Actual'!H:K,4,0)&lt;2999,1,IF(VLOOKUP(H254,'Prog Actual'!H:K,4,0)&lt;4999,2,3))),Base!$B$27:$C$44,2,0),0),"")</f>
        <v>5500</v>
      </c>
      <c r="BC254" s="372">
        <v>42</v>
      </c>
      <c r="BD254" s="373" t="s">
        <v>108</v>
      </c>
      <c r="BE254" s="369">
        <v>84</v>
      </c>
      <c r="BF254" s="370" t="s">
        <v>398</v>
      </c>
      <c r="BG254" s="369" t="s">
        <v>1624</v>
      </c>
      <c r="BH254" s="374"/>
      <c r="BI254" s="375"/>
      <c r="BJ254" s="376"/>
    </row>
    <row r="255" spans="1:62" s="195" customFormat="1" ht="14.25">
      <c r="A255" s="302">
        <v>1</v>
      </c>
      <c r="B255" s="302">
        <v>1</v>
      </c>
      <c r="C255" s="79"/>
      <c r="D255" s="303">
        <v>1113</v>
      </c>
      <c r="E255" s="348">
        <v>0</v>
      </c>
      <c r="F255" s="33">
        <v>13</v>
      </c>
      <c r="G255" s="304" t="s">
        <v>114</v>
      </c>
      <c r="H255" s="305">
        <v>1274494</v>
      </c>
      <c r="I255" s="303">
        <v>10054122</v>
      </c>
      <c r="J255" s="304" t="s">
        <v>1102</v>
      </c>
      <c r="K255" s="304">
        <v>126</v>
      </c>
      <c r="L255" s="304" t="s">
        <v>104</v>
      </c>
      <c r="M255" s="296">
        <v>0.23</v>
      </c>
      <c r="N255" s="515">
        <f t="shared" si="6"/>
        <v>0.27490909090909094</v>
      </c>
      <c r="O255" s="298">
        <v>0.16666666666666666</v>
      </c>
      <c r="P255" s="274">
        <f t="shared" si="7"/>
        <v>0.50490909090909097</v>
      </c>
      <c r="Q255" s="288">
        <v>10</v>
      </c>
      <c r="R255" s="110">
        <v>40701</v>
      </c>
      <c r="S255" s="111">
        <v>-13.5</v>
      </c>
      <c r="T255" s="112">
        <v>40701.583537878789</v>
      </c>
      <c r="U255" s="113">
        <v>-14</v>
      </c>
      <c r="V255" s="307" t="s">
        <v>105</v>
      </c>
      <c r="W255" s="308" t="s">
        <v>109</v>
      </c>
      <c r="X255" s="490">
        <v>40711</v>
      </c>
      <c r="Y255" s="132" t="s">
        <v>352</v>
      </c>
      <c r="Z255" s="116"/>
      <c r="AA255" s="299"/>
      <c r="AB255" s="118"/>
      <c r="AC255" s="289" t="s">
        <v>349</v>
      </c>
      <c r="AD255" s="289">
        <v>1140.8040000000001</v>
      </c>
      <c r="AE255" s="290"/>
      <c r="AF255" s="31">
        <v>1512</v>
      </c>
      <c r="AG255" s="119">
        <v>11007037</v>
      </c>
      <c r="AH255" s="119" t="s">
        <v>141</v>
      </c>
      <c r="AI255" s="119">
        <v>11004791</v>
      </c>
      <c r="AJ255" s="119" t="s">
        <v>120</v>
      </c>
      <c r="AK255" s="119">
        <v>11007435</v>
      </c>
      <c r="AL255" s="119" t="s">
        <v>140</v>
      </c>
      <c r="AM255" s="330" t="s">
        <v>23</v>
      </c>
      <c r="AN255" s="120">
        <v>5500.0000000000036</v>
      </c>
      <c r="AO255" s="121"/>
      <c r="AP255" s="122" t="s">
        <v>106</v>
      </c>
      <c r="AQ255" s="292" t="s">
        <v>102</v>
      </c>
      <c r="AR255" s="293">
        <v>23</v>
      </c>
      <c r="AS255" s="123" t="s">
        <v>351</v>
      </c>
      <c r="AT255" s="294" t="s">
        <v>107</v>
      </c>
      <c r="AU255" s="131">
        <v>9</v>
      </c>
      <c r="AV255" s="131">
        <v>1134</v>
      </c>
      <c r="AW255" s="131" t="s">
        <v>106</v>
      </c>
      <c r="AX255" s="183">
        <v>40696</v>
      </c>
      <c r="AY255" s="131">
        <v>12</v>
      </c>
      <c r="AZ255" s="131">
        <v>750</v>
      </c>
      <c r="BA255" s="131">
        <v>1512</v>
      </c>
      <c r="BB255" s="371">
        <f>IFERROR(HLOOKUP(IF(IF(VLOOKUP(H255,'Prog Actual'!H:AP,35,0)="DIREC",0,IF(VLOOKUP(H255,'Prog Actual'!H:AP,35,0)="EMBOT",1,IF(VLOOKUP(H255,'Prog Actual'!H:AP,35,0)="ETIQ",2,3)))&lt;1,VLOOKUP(H255,'Prog Actual'!H:AZ,45,0),IF(VLOOKUP(H255,'Prog Actual'!H:AP,35,0)="DIREC",0,IF(VLOOKUP(H255,'Prog Actual'!H:AP,35,0)="EMBOT",1,IF(VLOOKUP(H255,'Prog Actual'!H:AP,35,0)="ETIQ",2,3)))),Base!$D$26:$L$44,VLOOKUP(CONCATENATE(AM255,IF(VLOOKUP(H255,'Prog Actual'!H:K,4,0)&lt;2999,1,IF(VLOOKUP(H255,'Prog Actual'!H:K,4,0)&lt;4999,2,3))),Base!$B$27:$C$44,2,0),0),"")</f>
        <v>5500</v>
      </c>
      <c r="BC255" s="300">
        <v>126</v>
      </c>
      <c r="BD255" s="124" t="s">
        <v>108</v>
      </c>
      <c r="BE255" s="131">
        <v>126</v>
      </c>
      <c r="BF255" s="183" t="s">
        <v>398</v>
      </c>
      <c r="BG255" s="131" t="s">
        <v>1624</v>
      </c>
      <c r="BH255" s="210"/>
      <c r="BI255" s="211"/>
      <c r="BJ255" s="212"/>
    </row>
    <row r="256" spans="1:62" s="195" customFormat="1" ht="17.100000000000001" customHeight="1">
      <c r="A256" s="302">
        <v>1</v>
      </c>
      <c r="B256" s="302">
        <v>2</v>
      </c>
      <c r="C256" s="79"/>
      <c r="D256" s="303">
        <v>1113</v>
      </c>
      <c r="E256" s="348" t="s">
        <v>10</v>
      </c>
      <c r="F256" s="33">
        <v>13</v>
      </c>
      <c r="G256" s="304" t="s">
        <v>114</v>
      </c>
      <c r="H256" s="305">
        <v>1274307</v>
      </c>
      <c r="I256" s="303">
        <v>10044571</v>
      </c>
      <c r="J256" s="304" t="s">
        <v>1103</v>
      </c>
      <c r="K256" s="304">
        <v>192</v>
      </c>
      <c r="L256" s="304" t="s">
        <v>104</v>
      </c>
      <c r="M256" s="296">
        <v>0.23</v>
      </c>
      <c r="N256" s="515">
        <f t="shared" si="6"/>
        <v>0.4189090909090909</v>
      </c>
      <c r="O256" s="298">
        <v>0</v>
      </c>
      <c r="P256" s="274">
        <f t="shared" si="7"/>
        <v>0.64890909090909088</v>
      </c>
      <c r="Q256" s="288">
        <v>10</v>
      </c>
      <c r="R256" s="112">
        <v>40701</v>
      </c>
      <c r="S256" s="113">
        <v>-14</v>
      </c>
      <c r="T256" s="112">
        <v>40701.610371212118</v>
      </c>
      <c r="U256" s="113">
        <v>-14.65</v>
      </c>
      <c r="V256" s="307" t="s">
        <v>105</v>
      </c>
      <c r="W256" s="115" t="s">
        <v>109</v>
      </c>
      <c r="X256" s="490">
        <v>40711</v>
      </c>
      <c r="Y256" s="132" t="s">
        <v>352</v>
      </c>
      <c r="Z256" s="116"/>
      <c r="AA256" s="299"/>
      <c r="AB256" s="118"/>
      <c r="AC256" s="289" t="s">
        <v>349</v>
      </c>
      <c r="AD256" s="289">
        <v>1728</v>
      </c>
      <c r="AE256" s="290"/>
      <c r="AF256" s="31">
        <v>2304</v>
      </c>
      <c r="AG256" s="119">
        <v>11007039</v>
      </c>
      <c r="AH256" s="119" t="s">
        <v>156</v>
      </c>
      <c r="AI256" s="119">
        <v>11005544</v>
      </c>
      <c r="AJ256" s="119" t="s">
        <v>157</v>
      </c>
      <c r="AK256" s="119"/>
      <c r="AL256" s="119"/>
      <c r="AM256" s="330" t="s">
        <v>23</v>
      </c>
      <c r="AN256" s="120">
        <v>5500.0000000000045</v>
      </c>
      <c r="AO256" s="121"/>
      <c r="AP256" s="122" t="s">
        <v>106</v>
      </c>
      <c r="AQ256" s="292">
        <v>1113</v>
      </c>
      <c r="AR256" s="293">
        <v>23</v>
      </c>
      <c r="AS256" s="123" t="s">
        <v>351</v>
      </c>
      <c r="AT256" s="294" t="s">
        <v>107</v>
      </c>
      <c r="AU256" s="131">
        <v>9</v>
      </c>
      <c r="AV256" s="131">
        <v>1728</v>
      </c>
      <c r="AW256" s="131" t="s">
        <v>106</v>
      </c>
      <c r="AX256" s="183">
        <v>1</v>
      </c>
      <c r="AY256" s="131">
        <v>12</v>
      </c>
      <c r="AZ256" s="131">
        <v>750</v>
      </c>
      <c r="BA256" s="131">
        <v>2304</v>
      </c>
      <c r="BB256" s="371">
        <f>IFERROR(HLOOKUP(IF(IF(VLOOKUP(H256,'Prog Actual'!H:AP,35,0)="DIREC",0,IF(VLOOKUP(H256,'Prog Actual'!H:AP,35,0)="EMBOT",1,IF(VLOOKUP(H256,'Prog Actual'!H:AP,35,0)="ETIQ",2,3)))&lt;1,VLOOKUP(H256,'Prog Actual'!H:AZ,45,0),IF(VLOOKUP(H256,'Prog Actual'!H:AP,35,0)="DIREC",0,IF(VLOOKUP(H256,'Prog Actual'!H:AP,35,0)="EMBOT",1,IF(VLOOKUP(H256,'Prog Actual'!H:AP,35,0)="ETIQ",2,3)))),Base!$D$26:$L$44,VLOOKUP(CONCATENATE(AM256,IF(VLOOKUP(H256,'Prog Actual'!H:K,4,0)&lt;2999,1,IF(VLOOKUP(H256,'Prog Actual'!H:K,4,0)&lt;4999,2,3))),Base!$B$27:$C$44,2,0),0),"")</f>
        <v>5500</v>
      </c>
      <c r="BC256" s="300">
        <v>192</v>
      </c>
      <c r="BD256" s="124" t="s">
        <v>108</v>
      </c>
      <c r="BE256" s="131">
        <v>192</v>
      </c>
      <c r="BF256" s="183"/>
      <c r="BG256" s="131" t="s">
        <v>1624</v>
      </c>
      <c r="BH256" s="210"/>
      <c r="BI256" s="211"/>
      <c r="BJ256" s="212"/>
    </row>
    <row r="257" spans="1:62" s="195" customFormat="1" ht="17.100000000000001" customHeight="1">
      <c r="A257" s="43">
        <v>0</v>
      </c>
      <c r="B257" s="43">
        <v>0</v>
      </c>
      <c r="C257" s="79"/>
      <c r="D257" s="79" t="s">
        <v>39</v>
      </c>
      <c r="E257" s="348" t="s">
        <v>10</v>
      </c>
      <c r="F257" s="33" t="e">
        <v>#N/A</v>
      </c>
      <c r="G257" s="127"/>
      <c r="H257" s="128"/>
      <c r="I257" s="79"/>
      <c r="J257" s="259" t="s">
        <v>708</v>
      </c>
      <c r="K257" s="127"/>
      <c r="L257" s="127"/>
      <c r="M257" s="296"/>
      <c r="N257" s="515">
        <f t="shared" si="6"/>
        <v>2</v>
      </c>
      <c r="O257" s="298">
        <v>0</v>
      </c>
      <c r="P257" s="274">
        <f t="shared" si="7"/>
        <v>2</v>
      </c>
      <c r="Q257" s="288"/>
      <c r="R257" s="112">
        <v>40701</v>
      </c>
      <c r="S257" s="113">
        <v>-14.65</v>
      </c>
      <c r="T257" s="112">
        <v>40701.652083333334</v>
      </c>
      <c r="U257" s="113">
        <v>-15.65</v>
      </c>
      <c r="V257" s="130"/>
      <c r="W257" s="115"/>
      <c r="X257" s="488"/>
      <c r="Y257" s="358" t="s">
        <v>259</v>
      </c>
      <c r="Z257" s="116"/>
      <c r="AA257" s="299"/>
      <c r="AB257" s="118"/>
      <c r="AC257" s="289"/>
      <c r="AD257" s="289"/>
      <c r="AE257" s="290"/>
      <c r="AF257" s="31">
        <v>0</v>
      </c>
      <c r="AG257" s="119"/>
      <c r="AH257" s="119"/>
      <c r="AI257" s="119"/>
      <c r="AJ257" s="119"/>
      <c r="AK257" s="119"/>
      <c r="AL257" s="119"/>
      <c r="AM257" s="330" t="s">
        <v>23</v>
      </c>
      <c r="AN257" s="120"/>
      <c r="AO257" s="121"/>
      <c r="AP257" s="122">
        <v>0</v>
      </c>
      <c r="AQ257" s="292" t="e">
        <v>#REF!</v>
      </c>
      <c r="AR257" s="293">
        <v>23</v>
      </c>
      <c r="AS257" s="311" t="s">
        <v>890</v>
      </c>
      <c r="AT257" s="294" t="s">
        <v>260</v>
      </c>
      <c r="AU257" s="131"/>
      <c r="AV257" s="131"/>
      <c r="AW257" s="131"/>
      <c r="AX257" s="183"/>
      <c r="AY257" s="131"/>
      <c r="AZ257" s="131"/>
      <c r="BA257" s="131"/>
      <c r="BB257" s="371" t="str">
        <f>IFERROR(HLOOKUP(IF(IF(VLOOKUP(H257,'Prog Actual'!H:AP,35,0)="DIREC",0,IF(VLOOKUP(H257,'Prog Actual'!H:AP,35,0)="EMBOT",1,IF(VLOOKUP(H257,'Prog Actual'!H:AP,35,0)="ETIQ",2,3)))&lt;1,VLOOKUP(H257,'Prog Actual'!H:AZ,45,0),IF(VLOOKUP(H257,'Prog Actual'!H:AP,35,0)="DIREC",0,IF(VLOOKUP(H257,'Prog Actual'!H:AP,35,0)="EMBOT",1,IF(VLOOKUP(H257,'Prog Actual'!H:AP,35,0)="ETIQ",2,3)))),Base!$D$26:$L$44,VLOOKUP(CONCATENATE(AM257,IF(VLOOKUP(H257,'Prog Actual'!H:K,4,0)&lt;2999,1,IF(VLOOKUP(H257,'Prog Actual'!H:K,4,0)&lt;4999,2,3))),Base!$B$27:$C$44,2,0),0),"")</f>
        <v/>
      </c>
      <c r="BC257" s="300">
        <v>0</v>
      </c>
      <c r="BD257" s="124"/>
      <c r="BE257" s="131">
        <v>0</v>
      </c>
      <c r="BF257" s="183"/>
      <c r="BG257" s="131" t="s">
        <v>102</v>
      </c>
      <c r="BH257" s="210"/>
      <c r="BI257" s="211"/>
      <c r="BJ257" s="212"/>
    </row>
    <row r="258" spans="1:62" s="195" customFormat="1" ht="17.100000000000001" customHeight="1">
      <c r="A258" s="302">
        <v>1</v>
      </c>
      <c r="B258" s="302">
        <v>1</v>
      </c>
      <c r="C258" s="79"/>
      <c r="D258" s="303">
        <v>1123</v>
      </c>
      <c r="E258" s="348" t="s">
        <v>10</v>
      </c>
      <c r="F258" s="33">
        <v>135</v>
      </c>
      <c r="G258" s="304" t="s">
        <v>114</v>
      </c>
      <c r="H258" s="305">
        <v>1274650</v>
      </c>
      <c r="I258" s="303">
        <v>10052852</v>
      </c>
      <c r="J258" s="304" t="s">
        <v>401</v>
      </c>
      <c r="K258" s="304">
        <v>2030</v>
      </c>
      <c r="L258" s="304" t="s">
        <v>104</v>
      </c>
      <c r="M258" s="296">
        <v>0.23</v>
      </c>
      <c r="N258" s="515">
        <f t="shared" si="6"/>
        <v>4.4290909090909087</v>
      </c>
      <c r="O258" s="298">
        <v>0</v>
      </c>
      <c r="P258" s="274">
        <f t="shared" si="7"/>
        <v>4.6590909090909092</v>
      </c>
      <c r="Q258" s="306">
        <v>2</v>
      </c>
      <c r="R258" s="112">
        <v>40701</v>
      </c>
      <c r="S258" s="113">
        <v>-15.65</v>
      </c>
      <c r="T258" s="112">
        <v>40701.846212121214</v>
      </c>
      <c r="U258" s="113">
        <v>-20.309999999999999</v>
      </c>
      <c r="V258" s="307" t="s">
        <v>105</v>
      </c>
      <c r="W258" s="309" t="s">
        <v>109</v>
      </c>
      <c r="X258" s="490">
        <v>40703</v>
      </c>
      <c r="Y258" s="310" t="s">
        <v>352</v>
      </c>
      <c r="Z258" s="116"/>
      <c r="AA258" s="299"/>
      <c r="AB258" s="118"/>
      <c r="AC258" s="289" t="s">
        <v>350</v>
      </c>
      <c r="AD258" s="289">
        <v>9941.7720000000008</v>
      </c>
      <c r="AE258" s="290"/>
      <c r="AF258" s="31">
        <v>24360</v>
      </c>
      <c r="AG258" s="119">
        <v>11007431</v>
      </c>
      <c r="AH258" s="119" t="s">
        <v>158</v>
      </c>
      <c r="AI258" s="119">
        <v>11005544</v>
      </c>
      <c r="AJ258" s="119" t="s">
        <v>157</v>
      </c>
      <c r="AK258" s="119"/>
      <c r="AL258" s="119"/>
      <c r="AM258" s="330" t="s">
        <v>23</v>
      </c>
      <c r="AN258" s="120">
        <v>5500.0000000000036</v>
      </c>
      <c r="AO258" s="121"/>
      <c r="AP258" s="122" t="s">
        <v>106</v>
      </c>
      <c r="AQ258" s="292">
        <v>1123</v>
      </c>
      <c r="AR258" s="293">
        <v>23</v>
      </c>
      <c r="AS258" s="311" t="s">
        <v>890</v>
      </c>
      <c r="AT258" s="294" t="s">
        <v>113</v>
      </c>
      <c r="AU258" s="131">
        <v>9</v>
      </c>
      <c r="AV258" s="131">
        <v>18270</v>
      </c>
      <c r="AW258" s="131" t="s">
        <v>106</v>
      </c>
      <c r="AX258" s="183">
        <v>40696</v>
      </c>
      <c r="AY258" s="131">
        <v>12</v>
      </c>
      <c r="AZ258" s="131">
        <v>750</v>
      </c>
      <c r="BA258" s="131">
        <v>24360</v>
      </c>
      <c r="BB258" s="371">
        <f>IFERROR(HLOOKUP(IF(IF(VLOOKUP(H258,'Prog Actual'!H:AP,35,0)="DIREC",0,IF(VLOOKUP(H258,'Prog Actual'!H:AP,35,0)="EMBOT",1,IF(VLOOKUP(H258,'Prog Actual'!H:AP,35,0)="ETIQ",2,3)))&lt;1,VLOOKUP(H258,'Prog Actual'!H:AZ,45,0),IF(VLOOKUP(H258,'Prog Actual'!H:AP,35,0)="DIREC",0,IF(VLOOKUP(H258,'Prog Actual'!H:AP,35,0)="EMBOT",1,IF(VLOOKUP(H258,'Prog Actual'!H:AP,35,0)="ETIQ",2,3)))),Base!$D$26:$L$44,VLOOKUP(CONCATENATE(AM258,IF(VLOOKUP(H258,'Prog Actual'!H:K,4,0)&lt;2999,1,IF(VLOOKUP(H258,'Prog Actual'!H:K,4,0)&lt;4999,2,3))),Base!$B$27:$C$44,2,0),0),"")</f>
        <v>5500</v>
      </c>
      <c r="BC258" s="300">
        <v>2030</v>
      </c>
      <c r="BD258" s="124" t="s">
        <v>108</v>
      </c>
      <c r="BE258" s="131">
        <v>2030</v>
      </c>
      <c r="BF258" s="183" t="s">
        <v>158</v>
      </c>
      <c r="BG258" s="131" t="s">
        <v>1625</v>
      </c>
      <c r="BH258" s="210"/>
      <c r="BI258" s="211"/>
      <c r="BJ258" s="212"/>
    </row>
    <row r="259" spans="1:62" s="195" customFormat="1" ht="14.25">
      <c r="A259" s="302">
        <v>1</v>
      </c>
      <c r="B259" s="302">
        <v>1</v>
      </c>
      <c r="C259" s="79"/>
      <c r="D259" s="303">
        <v>2183</v>
      </c>
      <c r="E259" s="348">
        <v>0</v>
      </c>
      <c r="F259" s="33">
        <v>133</v>
      </c>
      <c r="G259" s="304" t="s">
        <v>114</v>
      </c>
      <c r="H259" s="305">
        <v>1273045</v>
      </c>
      <c r="I259" s="303">
        <v>10044451</v>
      </c>
      <c r="J259" s="304" t="s">
        <v>340</v>
      </c>
      <c r="K259" s="304">
        <v>539</v>
      </c>
      <c r="L259" s="304" t="s">
        <v>104</v>
      </c>
      <c r="M259" s="296">
        <v>0.23</v>
      </c>
      <c r="N259" s="515">
        <f t="shared" si="6"/>
        <v>1.1759999999999999</v>
      </c>
      <c r="O259" s="298">
        <v>0.16666666666666666</v>
      </c>
      <c r="P259" s="274">
        <f t="shared" si="7"/>
        <v>1.4059999999999999</v>
      </c>
      <c r="Q259" s="288">
        <v>1</v>
      </c>
      <c r="R259" s="112">
        <v>40701</v>
      </c>
      <c r="S259" s="113">
        <v>-20.309999999999999</v>
      </c>
      <c r="T259" s="112">
        <v>40701.904833333334</v>
      </c>
      <c r="U259" s="113">
        <v>-21.72</v>
      </c>
      <c r="V259" s="307" t="s">
        <v>105</v>
      </c>
      <c r="W259" s="309" t="s">
        <v>109</v>
      </c>
      <c r="X259" s="490">
        <v>40702</v>
      </c>
      <c r="Y259" s="132" t="s">
        <v>303</v>
      </c>
      <c r="Z259" s="116"/>
      <c r="AA259" s="299"/>
      <c r="AB259" s="118"/>
      <c r="AC259" s="289" t="s">
        <v>123</v>
      </c>
      <c r="AD259" s="289">
        <v>2331</v>
      </c>
      <c r="AE259" s="290"/>
      <c r="AF259" s="31">
        <v>6468</v>
      </c>
      <c r="AG259" s="119">
        <v>11007036</v>
      </c>
      <c r="AH259" s="119" t="s">
        <v>119</v>
      </c>
      <c r="AI259" s="119">
        <v>11004791</v>
      </c>
      <c r="AJ259" s="119" t="s">
        <v>120</v>
      </c>
      <c r="AK259" s="119">
        <v>11007441</v>
      </c>
      <c r="AL259" s="119" t="s">
        <v>125</v>
      </c>
      <c r="AM259" s="330" t="s">
        <v>23</v>
      </c>
      <c r="AN259" s="120">
        <v>5500.0000000000045</v>
      </c>
      <c r="AO259" s="121"/>
      <c r="AP259" s="122" t="s">
        <v>106</v>
      </c>
      <c r="AQ259" s="292" t="s">
        <v>102</v>
      </c>
      <c r="AR259" s="293">
        <v>23</v>
      </c>
      <c r="AS259" s="123" t="s">
        <v>332</v>
      </c>
      <c r="AT259" s="294" t="s">
        <v>126</v>
      </c>
      <c r="AU259" s="131">
        <v>9</v>
      </c>
      <c r="AV259" s="131">
        <v>4851</v>
      </c>
      <c r="AW259" s="131" t="s">
        <v>106</v>
      </c>
      <c r="AX259" s="183">
        <v>40696</v>
      </c>
      <c r="AY259" s="131">
        <v>12</v>
      </c>
      <c r="AZ259" s="131">
        <v>750</v>
      </c>
      <c r="BA259" s="131">
        <v>6468</v>
      </c>
      <c r="BB259" s="371">
        <f>IFERROR(HLOOKUP(IF(IF(VLOOKUP(H259,'Prog Actual'!H:AP,35,0)="DIREC",0,IF(VLOOKUP(H259,'Prog Actual'!H:AP,35,0)="EMBOT",1,IF(VLOOKUP(H259,'Prog Actual'!H:AP,35,0)="ETIQ",2,3)))&lt;1,VLOOKUP(H259,'Prog Actual'!H:AZ,45,0),IF(VLOOKUP(H259,'Prog Actual'!H:AP,35,0)="DIREC",0,IF(VLOOKUP(H259,'Prog Actual'!H:AP,35,0)="EMBOT",1,IF(VLOOKUP(H259,'Prog Actual'!H:AP,35,0)="ETIQ",2,3)))),Base!$D$26:$L$44,VLOOKUP(CONCATENATE(AM259,IF(VLOOKUP(H259,'Prog Actual'!H:K,4,0)&lt;2999,1,IF(VLOOKUP(H259,'Prog Actual'!H:K,4,0)&lt;4999,2,3))),Base!$B$27:$C$44,2,0),0),"")</f>
        <v>5500</v>
      </c>
      <c r="BC259" s="300">
        <v>539</v>
      </c>
      <c r="BD259" s="124" t="s">
        <v>108</v>
      </c>
      <c r="BE259" s="131">
        <v>539</v>
      </c>
      <c r="BF259" s="183" t="s">
        <v>341</v>
      </c>
      <c r="BG259" s="131" t="s">
        <v>1624</v>
      </c>
      <c r="BH259" s="210" t="b">
        <v>0</v>
      </c>
      <c r="BI259" s="211" t="b">
        <v>0</v>
      </c>
      <c r="BJ259" s="212" t="e">
        <v>#DIV/0!</v>
      </c>
    </row>
    <row r="260" spans="1:62" s="195" customFormat="1" ht="17.100000000000001" customHeight="1">
      <c r="A260" s="302">
        <v>1</v>
      </c>
      <c r="B260" s="302">
        <v>1</v>
      </c>
      <c r="C260" s="79"/>
      <c r="D260" s="303">
        <v>2183</v>
      </c>
      <c r="E260" s="348" t="s">
        <v>10</v>
      </c>
      <c r="F260" s="33">
        <v>133</v>
      </c>
      <c r="G260" s="304" t="s">
        <v>103</v>
      </c>
      <c r="H260" s="305">
        <v>1274298</v>
      </c>
      <c r="I260" s="303">
        <v>10044455</v>
      </c>
      <c r="J260" s="304" t="s">
        <v>1104</v>
      </c>
      <c r="K260" s="304">
        <v>210</v>
      </c>
      <c r="L260" s="304" t="s">
        <v>104</v>
      </c>
      <c r="M260" s="296">
        <v>0.18</v>
      </c>
      <c r="N260" s="515">
        <f t="shared" ref="N260:N323" si="8">IF(D260="I&amp;D",2,IF(D260="MTCN",5,(K260*AY260)/BB260))</f>
        <v>0.45818181818181819</v>
      </c>
      <c r="O260" s="298">
        <v>0</v>
      </c>
      <c r="P260" s="274">
        <f t="shared" ref="P260:P323" si="9">IF(O260&gt;0.5,O260,N260+M260)</f>
        <v>0.63818181818181818</v>
      </c>
      <c r="Q260" s="306">
        <v>1</v>
      </c>
      <c r="R260" s="112">
        <v>40701</v>
      </c>
      <c r="S260" s="113">
        <v>-21.72</v>
      </c>
      <c r="T260" s="112">
        <v>40701.931590909087</v>
      </c>
      <c r="U260" s="113">
        <v>-22.36</v>
      </c>
      <c r="V260" s="307" t="s">
        <v>105</v>
      </c>
      <c r="W260" s="309" t="s">
        <v>109</v>
      </c>
      <c r="X260" s="490">
        <v>40702</v>
      </c>
      <c r="Y260" s="310" t="s">
        <v>303</v>
      </c>
      <c r="Z260" s="116"/>
      <c r="AA260" s="299"/>
      <c r="AB260" s="118"/>
      <c r="AC260" s="289" t="s">
        <v>123</v>
      </c>
      <c r="AD260" s="289">
        <v>1890</v>
      </c>
      <c r="AE260" s="290"/>
      <c r="AF260" s="31">
        <v>2520</v>
      </c>
      <c r="AG260" s="119">
        <v>11007036</v>
      </c>
      <c r="AH260" s="119" t="s">
        <v>119</v>
      </c>
      <c r="AI260" s="119">
        <v>11004791</v>
      </c>
      <c r="AJ260" s="119" t="s">
        <v>120</v>
      </c>
      <c r="AK260" s="119">
        <v>11007441</v>
      </c>
      <c r="AL260" s="119" t="s">
        <v>125</v>
      </c>
      <c r="AM260" s="330" t="s">
        <v>23</v>
      </c>
      <c r="AN260" s="120">
        <v>5500.0000000000036</v>
      </c>
      <c r="AO260" s="121"/>
      <c r="AP260" s="122" t="s">
        <v>106</v>
      </c>
      <c r="AQ260" s="292">
        <v>2183</v>
      </c>
      <c r="AR260" s="293">
        <v>23</v>
      </c>
      <c r="AS260" s="311" t="s">
        <v>890</v>
      </c>
      <c r="AT260" s="294" t="s">
        <v>126</v>
      </c>
      <c r="AU260" s="131">
        <v>9</v>
      </c>
      <c r="AV260" s="131">
        <v>1890</v>
      </c>
      <c r="AW260" s="131" t="s">
        <v>106</v>
      </c>
      <c r="AX260" s="183">
        <v>40696</v>
      </c>
      <c r="AY260" s="131">
        <v>12</v>
      </c>
      <c r="AZ260" s="131">
        <v>750</v>
      </c>
      <c r="BA260" s="131">
        <v>2520</v>
      </c>
      <c r="BB260" s="371">
        <f>IFERROR(HLOOKUP(IF(IF(VLOOKUP(H260,'Prog Actual'!H:AP,35,0)="DIREC",0,IF(VLOOKUP(H260,'Prog Actual'!H:AP,35,0)="EMBOT",1,IF(VLOOKUP(H260,'Prog Actual'!H:AP,35,0)="ETIQ",2,3)))&lt;1,VLOOKUP(H260,'Prog Actual'!H:AZ,45,0),IF(VLOOKUP(H260,'Prog Actual'!H:AP,35,0)="DIREC",0,IF(VLOOKUP(H260,'Prog Actual'!H:AP,35,0)="EMBOT",1,IF(VLOOKUP(H260,'Prog Actual'!H:AP,35,0)="ETIQ",2,3)))),Base!$D$26:$L$44,VLOOKUP(CONCATENATE(AM260,IF(VLOOKUP(H260,'Prog Actual'!H:K,4,0)&lt;2999,1,IF(VLOOKUP(H260,'Prog Actual'!H:K,4,0)&lt;4999,2,3))),Base!$B$27:$C$44,2,0),0),"")</f>
        <v>5500</v>
      </c>
      <c r="BC260" s="300">
        <v>210</v>
      </c>
      <c r="BD260" s="124" t="s">
        <v>108</v>
      </c>
      <c r="BE260" s="131">
        <v>210</v>
      </c>
      <c r="BF260" s="183" t="s">
        <v>767</v>
      </c>
      <c r="BG260" s="131" t="s">
        <v>1624</v>
      </c>
      <c r="BH260" s="210"/>
      <c r="BI260" s="211"/>
      <c r="BJ260" s="212"/>
    </row>
    <row r="261" spans="1:62" s="195" customFormat="1" ht="17.100000000000001" customHeight="1">
      <c r="A261" s="302">
        <v>1</v>
      </c>
      <c r="B261" s="302">
        <v>1</v>
      </c>
      <c r="C261" s="79"/>
      <c r="D261" s="303">
        <v>2187</v>
      </c>
      <c r="E261" s="348">
        <v>0</v>
      </c>
      <c r="F261" s="33">
        <v>90</v>
      </c>
      <c r="G261" s="304" t="s">
        <v>103</v>
      </c>
      <c r="H261" s="305">
        <v>1271765</v>
      </c>
      <c r="I261" s="303">
        <v>10044518</v>
      </c>
      <c r="J261" s="304" t="s">
        <v>337</v>
      </c>
      <c r="K261" s="304">
        <v>658</v>
      </c>
      <c r="L261" s="304" t="s">
        <v>104</v>
      </c>
      <c r="M261" s="296">
        <v>0.18</v>
      </c>
      <c r="N261" s="515">
        <f t="shared" si="8"/>
        <v>1.4356363636363636</v>
      </c>
      <c r="O261" s="298">
        <v>0.16666666666666666</v>
      </c>
      <c r="P261" s="274">
        <f t="shared" si="9"/>
        <v>1.6156363636363635</v>
      </c>
      <c r="Q261" s="306">
        <v>1</v>
      </c>
      <c r="R261" s="112">
        <v>40701</v>
      </c>
      <c r="S261" s="113">
        <v>-22.36</v>
      </c>
      <c r="T261" s="112">
        <v>40701.998984848484</v>
      </c>
      <c r="U261" s="113">
        <v>-23.98</v>
      </c>
      <c r="V261" s="307" t="s">
        <v>105</v>
      </c>
      <c r="W261" s="329" t="s">
        <v>308</v>
      </c>
      <c r="X261" s="490">
        <v>40702</v>
      </c>
      <c r="Y261" s="132" t="s">
        <v>303</v>
      </c>
      <c r="Z261" s="116"/>
      <c r="AA261" s="299"/>
      <c r="AB261" s="118"/>
      <c r="AC261" s="289" t="s">
        <v>176</v>
      </c>
      <c r="AD261" s="289">
        <v>2520</v>
      </c>
      <c r="AE261" s="290"/>
      <c r="AF261" s="31">
        <v>7896</v>
      </c>
      <c r="AG261" s="119">
        <v>11007036</v>
      </c>
      <c r="AH261" s="119" t="s">
        <v>119</v>
      </c>
      <c r="AI261" s="119">
        <v>11007426</v>
      </c>
      <c r="AJ261" s="119" t="s">
        <v>139</v>
      </c>
      <c r="AK261" s="119">
        <v>11005547</v>
      </c>
      <c r="AL261" s="119" t="s">
        <v>346</v>
      </c>
      <c r="AM261" s="330" t="s">
        <v>23</v>
      </c>
      <c r="AN261" s="120">
        <v>5500.0000000000045</v>
      </c>
      <c r="AO261" s="121"/>
      <c r="AP261" s="122" t="s">
        <v>106</v>
      </c>
      <c r="AQ261" s="292" t="s">
        <v>102</v>
      </c>
      <c r="AR261" s="293">
        <v>23</v>
      </c>
      <c r="AS261" s="123" t="s">
        <v>334</v>
      </c>
      <c r="AT261" s="294" t="s">
        <v>126</v>
      </c>
      <c r="AU261" s="131">
        <v>9</v>
      </c>
      <c r="AV261" s="131">
        <v>5922</v>
      </c>
      <c r="AW261" s="131" t="s">
        <v>106</v>
      </c>
      <c r="AX261" s="183">
        <v>1</v>
      </c>
      <c r="AY261" s="131">
        <v>12</v>
      </c>
      <c r="AZ261" s="131">
        <v>750</v>
      </c>
      <c r="BA261" s="131">
        <v>7896</v>
      </c>
      <c r="BB261" s="371">
        <f>IFERROR(HLOOKUP(IF(IF(VLOOKUP(H261,'Prog Actual'!H:AP,35,0)="DIREC",0,IF(VLOOKUP(H261,'Prog Actual'!H:AP,35,0)="EMBOT",1,IF(VLOOKUP(H261,'Prog Actual'!H:AP,35,0)="ETIQ",2,3)))&lt;1,VLOOKUP(H261,'Prog Actual'!H:AZ,45,0),IF(VLOOKUP(H261,'Prog Actual'!H:AP,35,0)="DIREC",0,IF(VLOOKUP(H261,'Prog Actual'!H:AP,35,0)="EMBOT",1,IF(VLOOKUP(H261,'Prog Actual'!H:AP,35,0)="ETIQ",2,3)))),Base!$D$26:$L$44,VLOOKUP(CONCATENATE(AM261,IF(VLOOKUP(H261,'Prog Actual'!H:K,4,0)&lt;2999,1,IF(VLOOKUP(H261,'Prog Actual'!H:K,4,0)&lt;4999,2,3))),Base!$B$27:$C$44,2,0),0),"")</f>
        <v>5500</v>
      </c>
      <c r="BC261" s="300">
        <v>658</v>
      </c>
      <c r="BD261" s="124" t="s">
        <v>108</v>
      </c>
      <c r="BE261" s="131">
        <v>658</v>
      </c>
      <c r="BF261" s="183"/>
      <c r="BG261" s="131" t="s">
        <v>1624</v>
      </c>
      <c r="BH261" s="210"/>
      <c r="BI261" s="211"/>
      <c r="BJ261" s="212"/>
    </row>
    <row r="262" spans="1:62" s="195" customFormat="1" ht="17.100000000000001" customHeight="1">
      <c r="A262" s="302">
        <v>1</v>
      </c>
      <c r="B262" s="302">
        <v>2</v>
      </c>
      <c r="C262" s="79"/>
      <c r="D262" s="303">
        <v>2187</v>
      </c>
      <c r="E262" s="348" t="s">
        <v>10</v>
      </c>
      <c r="F262" s="33">
        <v>90</v>
      </c>
      <c r="G262" s="304" t="s">
        <v>114</v>
      </c>
      <c r="H262" s="305">
        <v>1274141</v>
      </c>
      <c r="I262" s="303">
        <v>10044515</v>
      </c>
      <c r="J262" s="304" t="s">
        <v>771</v>
      </c>
      <c r="K262" s="304">
        <v>112</v>
      </c>
      <c r="L262" s="304" t="s">
        <v>104</v>
      </c>
      <c r="M262" s="296">
        <v>0.23</v>
      </c>
      <c r="N262" s="515">
        <f t="shared" si="8"/>
        <v>0.24436363636363637</v>
      </c>
      <c r="O262" s="298">
        <v>0</v>
      </c>
      <c r="P262" s="274">
        <f t="shared" si="9"/>
        <v>0.47436363636363638</v>
      </c>
      <c r="Q262" s="306">
        <v>0</v>
      </c>
      <c r="R262" s="112">
        <v>40701</v>
      </c>
      <c r="S262" s="113">
        <v>-23.98</v>
      </c>
      <c r="T262" s="112">
        <v>40702.01893181818</v>
      </c>
      <c r="U262" s="113">
        <v>-0.45</v>
      </c>
      <c r="V262" s="307" t="s">
        <v>105</v>
      </c>
      <c r="W262" s="309" t="s">
        <v>109</v>
      </c>
      <c r="X262" s="490">
        <v>40702</v>
      </c>
      <c r="Y262" s="132" t="s">
        <v>303</v>
      </c>
      <c r="Z262" s="116"/>
      <c r="AA262" s="299"/>
      <c r="AB262" s="118"/>
      <c r="AC262" s="289" t="s">
        <v>176</v>
      </c>
      <c r="AD262" s="289">
        <v>1008</v>
      </c>
      <c r="AE262" s="290"/>
      <c r="AF262" s="31">
        <v>1344</v>
      </c>
      <c r="AG262" s="119">
        <v>11007036</v>
      </c>
      <c r="AH262" s="119" t="s">
        <v>119</v>
      </c>
      <c r="AI262" s="119">
        <v>11004791</v>
      </c>
      <c r="AJ262" s="119" t="s">
        <v>120</v>
      </c>
      <c r="AK262" s="119">
        <v>11007437</v>
      </c>
      <c r="AL262" s="119" t="s">
        <v>177</v>
      </c>
      <c r="AM262" s="330" t="s">
        <v>23</v>
      </c>
      <c r="AN262" s="120">
        <v>5500.0000000000045</v>
      </c>
      <c r="AO262" s="121"/>
      <c r="AP262" s="122" t="s">
        <v>106</v>
      </c>
      <c r="AQ262" s="292" t="s">
        <v>102</v>
      </c>
      <c r="AR262" s="293">
        <v>23</v>
      </c>
      <c r="AS262" s="123" t="s">
        <v>332</v>
      </c>
      <c r="AT262" s="294" t="s">
        <v>132</v>
      </c>
      <c r="AU262" s="131">
        <v>9</v>
      </c>
      <c r="AV262" s="131">
        <v>1008</v>
      </c>
      <c r="AW262" s="131" t="s">
        <v>106</v>
      </c>
      <c r="AX262" s="183">
        <v>1</v>
      </c>
      <c r="AY262" s="131">
        <v>12</v>
      </c>
      <c r="AZ262" s="131">
        <v>750</v>
      </c>
      <c r="BA262" s="131">
        <v>1344</v>
      </c>
      <c r="BB262" s="371">
        <f>IFERROR(HLOOKUP(IF(IF(VLOOKUP(H262,'Prog Actual'!H:AP,35,0)="DIREC",0,IF(VLOOKUP(H262,'Prog Actual'!H:AP,35,0)="EMBOT",1,IF(VLOOKUP(H262,'Prog Actual'!H:AP,35,0)="ETIQ",2,3)))&lt;1,VLOOKUP(H262,'Prog Actual'!H:AZ,45,0),IF(VLOOKUP(H262,'Prog Actual'!H:AP,35,0)="DIREC",0,IF(VLOOKUP(H262,'Prog Actual'!H:AP,35,0)="EMBOT",1,IF(VLOOKUP(H262,'Prog Actual'!H:AP,35,0)="ETIQ",2,3)))),Base!$D$26:$L$44,VLOOKUP(CONCATENATE(AM262,IF(VLOOKUP(H262,'Prog Actual'!H:K,4,0)&lt;2999,1,IF(VLOOKUP(H262,'Prog Actual'!H:K,4,0)&lt;4999,2,3))),Base!$B$27:$C$44,2,0),0),"")</f>
        <v>5500</v>
      </c>
      <c r="BC262" s="300">
        <v>112</v>
      </c>
      <c r="BD262" s="124" t="s">
        <v>108</v>
      </c>
      <c r="BE262" s="131">
        <v>112</v>
      </c>
      <c r="BF262" s="183"/>
      <c r="BG262" s="131" t="s">
        <v>1624</v>
      </c>
      <c r="BH262" s="210" t="b">
        <v>0</v>
      </c>
      <c r="BI262" s="211" t="b">
        <v>0</v>
      </c>
      <c r="BJ262" s="212" t="e">
        <v>#DIV/0!</v>
      </c>
    </row>
    <row r="263" spans="1:62" s="195" customFormat="1" ht="14.25">
      <c r="A263" s="302">
        <v>1</v>
      </c>
      <c r="B263" s="302">
        <v>1</v>
      </c>
      <c r="C263" s="79"/>
      <c r="D263" s="303">
        <v>2187</v>
      </c>
      <c r="E263" s="348" t="s">
        <v>10</v>
      </c>
      <c r="F263" s="33">
        <v>90</v>
      </c>
      <c r="G263" s="304" t="s">
        <v>114</v>
      </c>
      <c r="H263" s="305">
        <v>1273667</v>
      </c>
      <c r="I263" s="303">
        <v>10050021</v>
      </c>
      <c r="J263" s="304" t="s">
        <v>438</v>
      </c>
      <c r="K263" s="304">
        <v>100</v>
      </c>
      <c r="L263" s="304" t="s">
        <v>104</v>
      </c>
      <c r="M263" s="296">
        <v>0.23</v>
      </c>
      <c r="N263" s="515">
        <f t="shared" si="8"/>
        <v>0.21818181818181817</v>
      </c>
      <c r="O263" s="298">
        <v>0</v>
      </c>
      <c r="P263" s="274">
        <f t="shared" si="9"/>
        <v>0.44818181818181818</v>
      </c>
      <c r="Q263" s="288">
        <v>1</v>
      </c>
      <c r="R263" s="112">
        <v>40702</v>
      </c>
      <c r="S263" s="113">
        <v>-0.45</v>
      </c>
      <c r="T263" s="112">
        <v>40702.037424242422</v>
      </c>
      <c r="U263" s="113">
        <v>-0.9</v>
      </c>
      <c r="V263" s="307" t="s">
        <v>105</v>
      </c>
      <c r="W263" s="309" t="s">
        <v>109</v>
      </c>
      <c r="X263" s="490">
        <v>40703</v>
      </c>
      <c r="Y263" s="132" t="s">
        <v>352</v>
      </c>
      <c r="Z263" s="116"/>
      <c r="AA263" s="299"/>
      <c r="AB263" s="118"/>
      <c r="AC263" s="289" t="s">
        <v>176</v>
      </c>
      <c r="AD263" s="289">
        <v>900</v>
      </c>
      <c r="AE263" s="290"/>
      <c r="AF263" s="31">
        <v>1200</v>
      </c>
      <c r="AG263" s="119">
        <v>11007036</v>
      </c>
      <c r="AH263" s="119" t="s">
        <v>119</v>
      </c>
      <c r="AI263" s="119">
        <v>11004791</v>
      </c>
      <c r="AJ263" s="119" t="s">
        <v>120</v>
      </c>
      <c r="AK263" s="119">
        <v>11007437</v>
      </c>
      <c r="AL263" s="119" t="s">
        <v>177</v>
      </c>
      <c r="AM263" s="330" t="s">
        <v>23</v>
      </c>
      <c r="AN263" s="120">
        <v>5500.0000000000045</v>
      </c>
      <c r="AO263" s="121"/>
      <c r="AP263" s="122" t="s">
        <v>106</v>
      </c>
      <c r="AQ263" s="292">
        <v>2187</v>
      </c>
      <c r="AR263" s="293">
        <v>23</v>
      </c>
      <c r="AS263" s="123" t="s">
        <v>351</v>
      </c>
      <c r="AT263" s="294" t="s">
        <v>126</v>
      </c>
      <c r="AU263" s="131">
        <v>9</v>
      </c>
      <c r="AV263" s="131">
        <v>900</v>
      </c>
      <c r="AW263" s="131" t="s">
        <v>106</v>
      </c>
      <c r="AX263" s="183">
        <v>1</v>
      </c>
      <c r="AY263" s="131">
        <v>12</v>
      </c>
      <c r="AZ263" s="131">
        <v>750</v>
      </c>
      <c r="BA263" s="131">
        <v>1200</v>
      </c>
      <c r="BB263" s="371">
        <f>IFERROR(HLOOKUP(IF(IF(VLOOKUP(H263,'Prog Actual'!H:AP,35,0)="DIREC",0,IF(VLOOKUP(H263,'Prog Actual'!H:AP,35,0)="EMBOT",1,IF(VLOOKUP(H263,'Prog Actual'!H:AP,35,0)="ETIQ",2,3)))&lt;1,VLOOKUP(H263,'Prog Actual'!H:AZ,45,0),IF(VLOOKUP(H263,'Prog Actual'!H:AP,35,0)="DIREC",0,IF(VLOOKUP(H263,'Prog Actual'!H:AP,35,0)="EMBOT",1,IF(VLOOKUP(H263,'Prog Actual'!H:AP,35,0)="ETIQ",2,3)))),Base!$D$26:$L$44,VLOOKUP(CONCATENATE(AM263,IF(VLOOKUP(H263,'Prog Actual'!H:K,4,0)&lt;2999,1,IF(VLOOKUP(H263,'Prog Actual'!H:K,4,0)&lt;4999,2,3))),Base!$B$27:$C$44,2,0),0),"")</f>
        <v>5500</v>
      </c>
      <c r="BC263" s="300">
        <v>100</v>
      </c>
      <c r="BD263" s="124" t="s">
        <v>108</v>
      </c>
      <c r="BE263" s="131">
        <v>100</v>
      </c>
      <c r="BF263" s="183"/>
      <c r="BG263" s="131" t="s">
        <v>1624</v>
      </c>
      <c r="BH263" s="210"/>
      <c r="BI263" s="211"/>
      <c r="BJ263" s="212"/>
    </row>
    <row r="264" spans="1:62" s="195" customFormat="1" ht="17.100000000000001" customHeight="1">
      <c r="A264" s="302">
        <v>1</v>
      </c>
      <c r="B264" s="302">
        <v>1</v>
      </c>
      <c r="C264" s="79"/>
      <c r="D264" s="303">
        <v>4109</v>
      </c>
      <c r="E264" s="348">
        <v>0</v>
      </c>
      <c r="F264" s="33">
        <v>208</v>
      </c>
      <c r="G264" s="304" t="s">
        <v>114</v>
      </c>
      <c r="H264" s="305">
        <v>7084750</v>
      </c>
      <c r="I264" s="303">
        <v>10034656</v>
      </c>
      <c r="J264" s="313" t="s">
        <v>1105</v>
      </c>
      <c r="K264" s="304">
        <v>2168</v>
      </c>
      <c r="L264" s="304" t="s">
        <v>104</v>
      </c>
      <c r="M264" s="296">
        <v>0.23</v>
      </c>
      <c r="N264" s="515">
        <f t="shared" si="8"/>
        <v>9.4603636363636365</v>
      </c>
      <c r="O264" s="298">
        <v>0.16666666666666666</v>
      </c>
      <c r="P264" s="274">
        <f t="shared" si="9"/>
        <v>9.690363636363637</v>
      </c>
      <c r="Q264" s="288">
        <v>1</v>
      </c>
      <c r="R264" s="112">
        <v>40702</v>
      </c>
      <c r="S264" s="113">
        <v>-0.9</v>
      </c>
      <c r="T264" s="112">
        <v>40702.441265151516</v>
      </c>
      <c r="U264" s="113">
        <v>-10.59</v>
      </c>
      <c r="V264" s="307" t="s">
        <v>105</v>
      </c>
      <c r="W264" s="309" t="s">
        <v>109</v>
      </c>
      <c r="X264" s="490">
        <v>40703</v>
      </c>
      <c r="Y264" s="135" t="s">
        <v>1088</v>
      </c>
      <c r="Z264" s="116"/>
      <c r="AA264" s="299"/>
      <c r="AB264" s="118"/>
      <c r="AC264" s="289" t="s">
        <v>1065</v>
      </c>
      <c r="AD264" s="289">
        <v>19512</v>
      </c>
      <c r="AE264" s="290"/>
      <c r="AF264" s="31">
        <v>52032</v>
      </c>
      <c r="AG264" s="119">
        <v>11004851</v>
      </c>
      <c r="AH264" s="119" t="s">
        <v>405</v>
      </c>
      <c r="AI264" s="119">
        <v>11005543</v>
      </c>
      <c r="AJ264" s="119" t="s">
        <v>116</v>
      </c>
      <c r="AK264" s="119"/>
      <c r="AL264" s="119"/>
      <c r="AM264" s="330" t="s">
        <v>23</v>
      </c>
      <c r="AN264" s="120">
        <v>5500.0000000000036</v>
      </c>
      <c r="AO264" s="121"/>
      <c r="AP264" s="122" t="s">
        <v>106</v>
      </c>
      <c r="AQ264" s="292">
        <v>4109</v>
      </c>
      <c r="AR264" s="293">
        <v>23</v>
      </c>
      <c r="AS264" s="123" t="s">
        <v>332</v>
      </c>
      <c r="AT264" s="294" t="s">
        <v>126</v>
      </c>
      <c r="AU264" s="131">
        <v>9</v>
      </c>
      <c r="AV264" s="131">
        <v>19512</v>
      </c>
      <c r="AW264" s="131" t="s">
        <v>106</v>
      </c>
      <c r="AX264" s="183">
        <v>40696</v>
      </c>
      <c r="AY264" s="131">
        <v>24</v>
      </c>
      <c r="AZ264" s="131">
        <v>375</v>
      </c>
      <c r="BA264" s="131">
        <v>52032</v>
      </c>
      <c r="BB264" s="371">
        <f>IFERROR(HLOOKUP(IF(IF(VLOOKUP(H264,'Prog Actual'!H:AP,35,0)="DIREC",0,IF(VLOOKUP(H264,'Prog Actual'!H:AP,35,0)="EMBOT",1,IF(VLOOKUP(H264,'Prog Actual'!H:AP,35,0)="ETIQ",2,3)))&lt;1,VLOOKUP(H264,'Prog Actual'!H:AZ,45,0),IF(VLOOKUP(H264,'Prog Actual'!H:AP,35,0)="DIREC",0,IF(VLOOKUP(H264,'Prog Actual'!H:AP,35,0)="EMBOT",1,IF(VLOOKUP(H264,'Prog Actual'!H:AP,35,0)="ETIQ",2,3)))),Base!$D$26:$L$44,VLOOKUP(CONCATENATE(AM264,IF(VLOOKUP(H264,'Prog Actual'!H:K,4,0)&lt;2999,1,IF(VLOOKUP(H264,'Prog Actual'!H:K,4,0)&lt;4999,2,3))),Base!$B$27:$C$44,2,0),0),"")</f>
        <v>5500</v>
      </c>
      <c r="BC264" s="300">
        <v>2168</v>
      </c>
      <c r="BD264" s="124" t="s">
        <v>108</v>
      </c>
      <c r="BE264" s="131">
        <v>2168</v>
      </c>
      <c r="BF264" s="183" t="s">
        <v>1106</v>
      </c>
      <c r="BG264" s="131" t="s">
        <v>1625</v>
      </c>
      <c r="BH264" s="210"/>
      <c r="BI264" s="211"/>
      <c r="BJ264" s="212"/>
    </row>
    <row r="265" spans="1:62" s="195" customFormat="1" ht="14.25">
      <c r="A265" s="302">
        <v>1</v>
      </c>
      <c r="B265" s="302">
        <v>1</v>
      </c>
      <c r="C265" s="79"/>
      <c r="D265" s="303">
        <v>2180</v>
      </c>
      <c r="E265" s="348">
        <v>0</v>
      </c>
      <c r="F265" s="33">
        <v>86</v>
      </c>
      <c r="G265" s="304" t="s">
        <v>114</v>
      </c>
      <c r="H265" s="305">
        <v>1274175</v>
      </c>
      <c r="I265" s="303">
        <v>10041237</v>
      </c>
      <c r="J265" s="304" t="s">
        <v>445</v>
      </c>
      <c r="K265" s="304">
        <v>44</v>
      </c>
      <c r="L265" s="304" t="s">
        <v>104</v>
      </c>
      <c r="M265" s="296">
        <v>0.23</v>
      </c>
      <c r="N265" s="515">
        <f t="shared" si="8"/>
        <v>9.6000000000000002E-2</v>
      </c>
      <c r="O265" s="298">
        <v>0.16666666666666666</v>
      </c>
      <c r="P265" s="274">
        <f t="shared" si="9"/>
        <v>0.32600000000000001</v>
      </c>
      <c r="Q265" s="306">
        <v>1</v>
      </c>
      <c r="R265" s="112">
        <v>40702</v>
      </c>
      <c r="S265" s="113">
        <v>-10.59</v>
      </c>
      <c r="T265" s="112">
        <v>40702.454833333337</v>
      </c>
      <c r="U265" s="113">
        <v>-10.92</v>
      </c>
      <c r="V265" s="307" t="s">
        <v>105</v>
      </c>
      <c r="W265" s="309" t="s">
        <v>109</v>
      </c>
      <c r="X265" s="490">
        <v>40703</v>
      </c>
      <c r="Y265" s="134" t="s">
        <v>303</v>
      </c>
      <c r="Z265" s="116"/>
      <c r="AA265" s="299"/>
      <c r="AB265" s="118"/>
      <c r="AC265" s="289" t="s">
        <v>205</v>
      </c>
      <c r="AD265" s="289">
        <v>397.37299999999999</v>
      </c>
      <c r="AE265" s="290"/>
      <c r="AF265" s="31">
        <v>528</v>
      </c>
      <c r="AG265" s="119">
        <v>11006645</v>
      </c>
      <c r="AH265" s="119" t="s">
        <v>111</v>
      </c>
      <c r="AI265" s="119">
        <v>11002721</v>
      </c>
      <c r="AJ265" s="119" t="s">
        <v>192</v>
      </c>
      <c r="AK265" s="119">
        <v>11005577</v>
      </c>
      <c r="AL265" s="119" t="s">
        <v>206</v>
      </c>
      <c r="AM265" s="330" t="s">
        <v>23</v>
      </c>
      <c r="AN265" s="120">
        <v>5500.0000000000036</v>
      </c>
      <c r="AO265" s="121"/>
      <c r="AP265" s="122" t="s">
        <v>106</v>
      </c>
      <c r="AQ265" s="292" t="s">
        <v>102</v>
      </c>
      <c r="AR265" s="293">
        <v>23</v>
      </c>
      <c r="AS265" s="123" t="s">
        <v>332</v>
      </c>
      <c r="AT265" s="294" t="s">
        <v>126</v>
      </c>
      <c r="AU265" s="131">
        <v>9</v>
      </c>
      <c r="AV265" s="131">
        <v>396</v>
      </c>
      <c r="AW265" s="131" t="s">
        <v>106</v>
      </c>
      <c r="AX265" s="183">
        <v>1</v>
      </c>
      <c r="AY265" s="131">
        <v>12</v>
      </c>
      <c r="AZ265" s="131">
        <v>750</v>
      </c>
      <c r="BA265" s="131">
        <v>528</v>
      </c>
      <c r="BB265" s="371">
        <f>IFERROR(HLOOKUP(IF(IF(VLOOKUP(H265,'Prog Actual'!H:AP,35,0)="DIREC",0,IF(VLOOKUP(H265,'Prog Actual'!H:AP,35,0)="EMBOT",1,IF(VLOOKUP(H265,'Prog Actual'!H:AP,35,0)="ETIQ",2,3)))&lt;1,VLOOKUP(H265,'Prog Actual'!H:AZ,45,0),IF(VLOOKUP(H265,'Prog Actual'!H:AP,35,0)="DIREC",0,IF(VLOOKUP(H265,'Prog Actual'!H:AP,35,0)="EMBOT",1,IF(VLOOKUP(H265,'Prog Actual'!H:AP,35,0)="ETIQ",2,3)))),Base!$D$26:$L$44,VLOOKUP(CONCATENATE(AM265,IF(VLOOKUP(H265,'Prog Actual'!H:K,4,0)&lt;2999,1,IF(VLOOKUP(H265,'Prog Actual'!H:K,4,0)&lt;4999,2,3))),Base!$B$27:$C$44,2,0),0),"")</f>
        <v>5500</v>
      </c>
      <c r="BC265" s="300">
        <v>44</v>
      </c>
      <c r="BD265" s="124" t="s">
        <v>108</v>
      </c>
      <c r="BE265" s="131">
        <v>44</v>
      </c>
      <c r="BF265" s="183"/>
      <c r="BG265" s="131" t="s">
        <v>1624</v>
      </c>
      <c r="BH265" s="210"/>
      <c r="BI265" s="211"/>
      <c r="BJ265" s="212"/>
    </row>
    <row r="266" spans="1:62" s="195" customFormat="1" ht="17.100000000000001" customHeight="1">
      <c r="A266" s="302">
        <v>1</v>
      </c>
      <c r="B266" s="302">
        <v>2</v>
      </c>
      <c r="C266" s="79"/>
      <c r="D266" s="303">
        <v>2180</v>
      </c>
      <c r="E266" s="348" t="s">
        <v>10</v>
      </c>
      <c r="F266" s="33">
        <v>86</v>
      </c>
      <c r="G266" s="304" t="s">
        <v>114</v>
      </c>
      <c r="H266" s="305">
        <v>1274176</v>
      </c>
      <c r="I266" s="303">
        <v>10041235</v>
      </c>
      <c r="J266" s="304" t="s">
        <v>446</v>
      </c>
      <c r="K266" s="304">
        <v>95</v>
      </c>
      <c r="L266" s="304" t="s">
        <v>104</v>
      </c>
      <c r="M266" s="296">
        <v>0.23</v>
      </c>
      <c r="N266" s="515">
        <f t="shared" si="8"/>
        <v>0.20727272727272728</v>
      </c>
      <c r="O266" s="298">
        <v>0</v>
      </c>
      <c r="P266" s="274">
        <f t="shared" si="9"/>
        <v>0.43727272727272726</v>
      </c>
      <c r="Q266" s="288">
        <v>2</v>
      </c>
      <c r="R266" s="112">
        <v>40702</v>
      </c>
      <c r="S266" s="113">
        <v>-10.92</v>
      </c>
      <c r="T266" s="112">
        <v>40702.473219696971</v>
      </c>
      <c r="U266" s="113">
        <v>-11.36</v>
      </c>
      <c r="V266" s="307" t="s">
        <v>105</v>
      </c>
      <c r="W266" s="115" t="s">
        <v>109</v>
      </c>
      <c r="X266" s="490">
        <v>40704</v>
      </c>
      <c r="Y266" s="134" t="s">
        <v>303</v>
      </c>
      <c r="Z266" s="116"/>
      <c r="AA266" s="299"/>
      <c r="AB266" s="118"/>
      <c r="AC266" s="289" t="s">
        <v>205</v>
      </c>
      <c r="AD266" s="289">
        <v>857.96400000000006</v>
      </c>
      <c r="AE266" s="290"/>
      <c r="AF266" s="31">
        <v>1140</v>
      </c>
      <c r="AG266" s="119">
        <v>11006645</v>
      </c>
      <c r="AH266" s="119" t="s">
        <v>111</v>
      </c>
      <c r="AI266" s="119">
        <v>11002721</v>
      </c>
      <c r="AJ266" s="119" t="s">
        <v>192</v>
      </c>
      <c r="AK266" s="119">
        <v>11005577</v>
      </c>
      <c r="AL266" s="119" t="s">
        <v>206</v>
      </c>
      <c r="AM266" s="330" t="s">
        <v>23</v>
      </c>
      <c r="AN266" s="120">
        <v>5500.0000000000045</v>
      </c>
      <c r="AO266" s="121"/>
      <c r="AP266" s="122" t="s">
        <v>106</v>
      </c>
      <c r="AQ266" s="292" t="s">
        <v>102</v>
      </c>
      <c r="AR266" s="293">
        <v>23</v>
      </c>
      <c r="AS266" s="123" t="s">
        <v>332</v>
      </c>
      <c r="AT266" s="294" t="s">
        <v>113</v>
      </c>
      <c r="AU266" s="131">
        <v>9</v>
      </c>
      <c r="AV266" s="131">
        <v>855</v>
      </c>
      <c r="AW266" s="131" t="s">
        <v>106</v>
      </c>
      <c r="AX266" s="183">
        <v>1</v>
      </c>
      <c r="AY266" s="131">
        <v>12</v>
      </c>
      <c r="AZ266" s="131">
        <v>750</v>
      </c>
      <c r="BA266" s="131">
        <v>1140</v>
      </c>
      <c r="BB266" s="371">
        <f>IFERROR(HLOOKUP(IF(IF(VLOOKUP(H266,'Prog Actual'!H:AP,35,0)="DIREC",0,IF(VLOOKUP(H266,'Prog Actual'!H:AP,35,0)="EMBOT",1,IF(VLOOKUP(H266,'Prog Actual'!H:AP,35,0)="ETIQ",2,3)))&lt;1,VLOOKUP(H266,'Prog Actual'!H:AZ,45,0),IF(VLOOKUP(H266,'Prog Actual'!H:AP,35,0)="DIREC",0,IF(VLOOKUP(H266,'Prog Actual'!H:AP,35,0)="EMBOT",1,IF(VLOOKUP(H266,'Prog Actual'!H:AP,35,0)="ETIQ",2,3)))),Base!$D$26:$L$44,VLOOKUP(CONCATENATE(AM266,IF(VLOOKUP(H266,'Prog Actual'!H:K,4,0)&lt;2999,1,IF(VLOOKUP(H266,'Prog Actual'!H:K,4,0)&lt;4999,2,3))),Base!$B$27:$C$44,2,0),0),"")</f>
        <v>5500</v>
      </c>
      <c r="BC266" s="300">
        <v>95</v>
      </c>
      <c r="BD266" s="124" t="s">
        <v>108</v>
      </c>
      <c r="BE266" s="131">
        <v>95</v>
      </c>
      <c r="BF266" s="183"/>
      <c r="BG266" s="131" t="s">
        <v>1624</v>
      </c>
      <c r="BH266" s="210"/>
      <c r="BI266" s="211"/>
      <c r="BJ266" s="212"/>
    </row>
    <row r="267" spans="1:62" s="195" customFormat="1" ht="17.100000000000001" customHeight="1">
      <c r="A267" s="302">
        <v>1</v>
      </c>
      <c r="B267" s="302">
        <v>1</v>
      </c>
      <c r="C267" s="79"/>
      <c r="D267" s="303">
        <v>2180</v>
      </c>
      <c r="E267" s="348" t="s">
        <v>10</v>
      </c>
      <c r="F267" s="33">
        <v>86</v>
      </c>
      <c r="G267" s="304" t="s">
        <v>114</v>
      </c>
      <c r="H267" s="305">
        <v>7084640</v>
      </c>
      <c r="I267" s="303">
        <v>10045374</v>
      </c>
      <c r="J267" s="304" t="s">
        <v>447</v>
      </c>
      <c r="K267" s="304">
        <v>142</v>
      </c>
      <c r="L267" s="304" t="s">
        <v>104</v>
      </c>
      <c r="M267" s="296">
        <v>0.23</v>
      </c>
      <c r="N267" s="515">
        <f t="shared" si="8"/>
        <v>0.30981818181818183</v>
      </c>
      <c r="O267" s="298">
        <v>0</v>
      </c>
      <c r="P267" s="274">
        <f t="shared" si="9"/>
        <v>0.53981818181818186</v>
      </c>
      <c r="Q267" s="306">
        <v>3</v>
      </c>
      <c r="R267" s="112">
        <v>40702</v>
      </c>
      <c r="S267" s="113">
        <v>-11.36</v>
      </c>
      <c r="T267" s="112">
        <v>40702.495825757578</v>
      </c>
      <c r="U267" s="113">
        <v>-11.9</v>
      </c>
      <c r="V267" s="307" t="s">
        <v>105</v>
      </c>
      <c r="W267" s="115" t="s">
        <v>109</v>
      </c>
      <c r="X267" s="490">
        <v>40705</v>
      </c>
      <c r="Y267" s="132" t="s">
        <v>352</v>
      </c>
      <c r="Z267" s="116"/>
      <c r="AA267" s="299"/>
      <c r="AB267" s="118"/>
      <c r="AC267" s="289" t="s">
        <v>205</v>
      </c>
      <c r="AD267" s="289">
        <v>1278</v>
      </c>
      <c r="AE267" s="290"/>
      <c r="AF267" s="31">
        <v>1704</v>
      </c>
      <c r="AG267" s="119">
        <v>11006647</v>
      </c>
      <c r="AH267" s="119" t="s">
        <v>196</v>
      </c>
      <c r="AI267" s="119">
        <v>11005116</v>
      </c>
      <c r="AJ267" s="119" t="s">
        <v>241</v>
      </c>
      <c r="AK267" s="119"/>
      <c r="AL267" s="119"/>
      <c r="AM267" s="330" t="s">
        <v>23</v>
      </c>
      <c r="AN267" s="120">
        <v>5500.0000000000036</v>
      </c>
      <c r="AO267" s="121" t="s">
        <v>142</v>
      </c>
      <c r="AP267" s="122" t="s">
        <v>106</v>
      </c>
      <c r="AQ267" s="292">
        <v>2180</v>
      </c>
      <c r="AR267" s="293">
        <v>23</v>
      </c>
      <c r="AS267" s="123" t="s">
        <v>334</v>
      </c>
      <c r="AT267" s="294" t="s">
        <v>107</v>
      </c>
      <c r="AU267" s="131">
        <v>9</v>
      </c>
      <c r="AV267" s="131">
        <v>1278</v>
      </c>
      <c r="AW267" s="131" t="s">
        <v>106</v>
      </c>
      <c r="AX267" s="183">
        <v>1</v>
      </c>
      <c r="AY267" s="131">
        <v>12</v>
      </c>
      <c r="AZ267" s="131">
        <v>750</v>
      </c>
      <c r="BA267" s="131">
        <v>1704</v>
      </c>
      <c r="BB267" s="371">
        <f>IFERROR(HLOOKUP(IF(IF(VLOOKUP(H267,'Prog Actual'!H:AP,35,0)="DIREC",0,IF(VLOOKUP(H267,'Prog Actual'!H:AP,35,0)="EMBOT",1,IF(VLOOKUP(H267,'Prog Actual'!H:AP,35,0)="ETIQ",2,3)))&lt;1,VLOOKUP(H267,'Prog Actual'!H:AZ,45,0),IF(VLOOKUP(H267,'Prog Actual'!H:AP,35,0)="DIREC",0,IF(VLOOKUP(H267,'Prog Actual'!H:AP,35,0)="EMBOT",1,IF(VLOOKUP(H267,'Prog Actual'!H:AP,35,0)="ETIQ",2,3)))),Base!$D$26:$L$44,VLOOKUP(CONCATENATE(AM267,IF(VLOOKUP(H267,'Prog Actual'!H:K,4,0)&lt;2999,1,IF(VLOOKUP(H267,'Prog Actual'!H:K,4,0)&lt;4999,2,3))),Base!$B$27:$C$44,2,0),0),"")</f>
        <v>5500</v>
      </c>
      <c r="BC267" s="300">
        <v>142</v>
      </c>
      <c r="BD267" s="124" t="s">
        <v>108</v>
      </c>
      <c r="BE267" s="131">
        <v>142</v>
      </c>
      <c r="BF267" s="183"/>
      <c r="BG267" s="131" t="s">
        <v>1624</v>
      </c>
      <c r="BH267" s="210"/>
      <c r="BI267" s="211"/>
      <c r="BJ267" s="212"/>
    </row>
    <row r="268" spans="1:62" s="195" customFormat="1" ht="17.100000000000001" customHeight="1">
      <c r="A268" s="302">
        <v>1</v>
      </c>
      <c r="B268" s="302">
        <v>2</v>
      </c>
      <c r="C268" s="79"/>
      <c r="D268" s="303">
        <v>2108</v>
      </c>
      <c r="E268" s="348">
        <v>0</v>
      </c>
      <c r="F268" s="33">
        <v>32</v>
      </c>
      <c r="G268" s="304" t="s">
        <v>114</v>
      </c>
      <c r="H268" s="305">
        <v>1273933</v>
      </c>
      <c r="I268" s="303">
        <v>10045055</v>
      </c>
      <c r="J268" s="304" t="s">
        <v>1095</v>
      </c>
      <c r="K268" s="304">
        <v>350</v>
      </c>
      <c r="L268" s="304" t="s">
        <v>104</v>
      </c>
      <c r="M268" s="296">
        <v>0.23</v>
      </c>
      <c r="N268" s="515">
        <f t="shared" si="8"/>
        <v>0.76363636363636367</v>
      </c>
      <c r="O268" s="298">
        <v>0.16666666666666666</v>
      </c>
      <c r="P268" s="274">
        <f t="shared" si="9"/>
        <v>0.99363636363636365</v>
      </c>
      <c r="Q268" s="306">
        <v>3</v>
      </c>
      <c r="R268" s="112">
        <v>40702</v>
      </c>
      <c r="S268" s="113">
        <v>-11.9</v>
      </c>
      <c r="T268" s="112">
        <v>40702.537234848482</v>
      </c>
      <c r="U268" s="113">
        <v>-12.89</v>
      </c>
      <c r="V268" s="307" t="s">
        <v>105</v>
      </c>
      <c r="W268" s="115" t="s">
        <v>109</v>
      </c>
      <c r="X268" s="490">
        <v>40705</v>
      </c>
      <c r="Y268" s="310" t="s">
        <v>352</v>
      </c>
      <c r="Z268" s="116"/>
      <c r="AA268" s="299"/>
      <c r="AB268" s="118"/>
      <c r="AC268" s="289" t="s">
        <v>145</v>
      </c>
      <c r="AD268" s="289">
        <v>3156.4</v>
      </c>
      <c r="AE268" s="290"/>
      <c r="AF268" s="31">
        <v>4200</v>
      </c>
      <c r="AG268" s="119">
        <v>11007504</v>
      </c>
      <c r="AH268" s="119" t="s">
        <v>129</v>
      </c>
      <c r="AI268" s="119">
        <v>11001797</v>
      </c>
      <c r="AJ268" s="119" t="s">
        <v>130</v>
      </c>
      <c r="AK268" s="119">
        <v>11004418</v>
      </c>
      <c r="AL268" s="119" t="s">
        <v>146</v>
      </c>
      <c r="AM268" s="330" t="s">
        <v>23</v>
      </c>
      <c r="AN268" s="120">
        <v>5500.0000000000036</v>
      </c>
      <c r="AO268" s="121"/>
      <c r="AP268" s="122" t="s">
        <v>106</v>
      </c>
      <c r="AQ268" s="292" t="s">
        <v>102</v>
      </c>
      <c r="AR268" s="293">
        <v>23</v>
      </c>
      <c r="AS268" s="311" t="s">
        <v>890</v>
      </c>
      <c r="AT268" s="294" t="s">
        <v>107</v>
      </c>
      <c r="AU268" s="131">
        <v>9</v>
      </c>
      <c r="AV268" s="131">
        <v>3150</v>
      </c>
      <c r="AW268" s="131" t="s">
        <v>106</v>
      </c>
      <c r="AX268" s="183">
        <v>40696</v>
      </c>
      <c r="AY268" s="131">
        <v>12</v>
      </c>
      <c r="AZ268" s="131">
        <v>750</v>
      </c>
      <c r="BA268" s="131">
        <v>4200</v>
      </c>
      <c r="BB268" s="371">
        <f>IFERROR(HLOOKUP(IF(IF(VLOOKUP(H268,'Prog Actual'!H:AP,35,0)="DIREC",0,IF(VLOOKUP(H268,'Prog Actual'!H:AP,35,0)="EMBOT",1,IF(VLOOKUP(H268,'Prog Actual'!H:AP,35,0)="ETIQ",2,3)))&lt;1,VLOOKUP(H268,'Prog Actual'!H:AZ,45,0),IF(VLOOKUP(H268,'Prog Actual'!H:AP,35,0)="DIREC",0,IF(VLOOKUP(H268,'Prog Actual'!H:AP,35,0)="EMBOT",1,IF(VLOOKUP(H268,'Prog Actual'!H:AP,35,0)="ETIQ",2,3)))),Base!$D$26:$L$44,VLOOKUP(CONCATENATE(AM268,IF(VLOOKUP(H268,'Prog Actual'!H:K,4,0)&lt;2999,1,IF(VLOOKUP(H268,'Prog Actual'!H:K,4,0)&lt;4999,2,3))),Base!$B$27:$C$44,2,0),0),"")</f>
        <v>5500</v>
      </c>
      <c r="BC268" s="300">
        <v>350</v>
      </c>
      <c r="BD268" s="124" t="s">
        <v>108</v>
      </c>
      <c r="BE268" s="131">
        <v>350</v>
      </c>
      <c r="BF268" s="183" t="s">
        <v>1096</v>
      </c>
      <c r="BG268" s="131" t="s">
        <v>1624</v>
      </c>
      <c r="BH268" s="210"/>
      <c r="BI268" s="211"/>
      <c r="BJ268" s="212"/>
    </row>
    <row r="269" spans="1:62" s="195" customFormat="1" ht="17.100000000000001" customHeight="1">
      <c r="A269" s="302">
        <v>1</v>
      </c>
      <c r="B269" s="302">
        <v>1</v>
      </c>
      <c r="C269" s="79"/>
      <c r="D269" s="303">
        <v>2108</v>
      </c>
      <c r="E269" s="348" t="s">
        <v>10</v>
      </c>
      <c r="F269" s="33">
        <v>32</v>
      </c>
      <c r="G269" s="304" t="s">
        <v>114</v>
      </c>
      <c r="H269" s="305">
        <v>1273939</v>
      </c>
      <c r="I269" s="303">
        <v>10045061</v>
      </c>
      <c r="J269" s="304" t="s">
        <v>422</v>
      </c>
      <c r="K269" s="304">
        <v>2413</v>
      </c>
      <c r="L269" s="304" t="s">
        <v>104</v>
      </c>
      <c r="M269" s="296">
        <v>0.23</v>
      </c>
      <c r="N269" s="515">
        <f t="shared" si="8"/>
        <v>2.6323636363636362</v>
      </c>
      <c r="O269" s="298">
        <v>0</v>
      </c>
      <c r="P269" s="274">
        <f t="shared" si="9"/>
        <v>2.8623636363636362</v>
      </c>
      <c r="Q269" s="306">
        <v>2</v>
      </c>
      <c r="R269" s="112">
        <v>40702</v>
      </c>
      <c r="S269" s="113">
        <v>-12.89</v>
      </c>
      <c r="T269" s="112">
        <v>40702.656348484852</v>
      </c>
      <c r="U269" s="113">
        <v>-15.75</v>
      </c>
      <c r="V269" s="307" t="s">
        <v>105</v>
      </c>
      <c r="W269" s="115" t="s">
        <v>109</v>
      </c>
      <c r="X269" s="490">
        <v>40704</v>
      </c>
      <c r="Y269" s="310" t="s">
        <v>352</v>
      </c>
      <c r="Z269" s="116"/>
      <c r="AA269" s="299"/>
      <c r="AB269" s="118"/>
      <c r="AC269" s="289" t="s">
        <v>145</v>
      </c>
      <c r="AD269" s="289">
        <v>10858.5</v>
      </c>
      <c r="AE269" s="290"/>
      <c r="AF269" s="31">
        <v>14478</v>
      </c>
      <c r="AG269" s="119">
        <v>11007504</v>
      </c>
      <c r="AH269" s="119" t="s">
        <v>129</v>
      </c>
      <c r="AI269" s="119">
        <v>11001797</v>
      </c>
      <c r="AJ269" s="119" t="s">
        <v>130</v>
      </c>
      <c r="AK269" s="119">
        <v>11004418</v>
      </c>
      <c r="AL269" s="119" t="s">
        <v>146</v>
      </c>
      <c r="AM269" s="330" t="s">
        <v>23</v>
      </c>
      <c r="AN269" s="120">
        <v>5500.0000000000036</v>
      </c>
      <c r="AO269" s="121"/>
      <c r="AP269" s="122" t="s">
        <v>106</v>
      </c>
      <c r="AQ269" s="292">
        <v>2108</v>
      </c>
      <c r="AR269" s="293">
        <v>23</v>
      </c>
      <c r="AS269" s="311" t="s">
        <v>890</v>
      </c>
      <c r="AT269" s="294" t="s">
        <v>113</v>
      </c>
      <c r="AU269" s="131">
        <v>4.5</v>
      </c>
      <c r="AV269" s="131">
        <v>10858.5</v>
      </c>
      <c r="AW269" s="131" t="s">
        <v>106</v>
      </c>
      <c r="AX269" s="183">
        <v>40696</v>
      </c>
      <c r="AY269" s="131">
        <v>6</v>
      </c>
      <c r="AZ269" s="131">
        <v>750</v>
      </c>
      <c r="BA269" s="131">
        <v>14478</v>
      </c>
      <c r="BB269" s="371">
        <f>IFERROR(HLOOKUP(IF(IF(VLOOKUP(H269,'Prog Actual'!H:AP,35,0)="DIREC",0,IF(VLOOKUP(H269,'Prog Actual'!H:AP,35,0)="EMBOT",1,IF(VLOOKUP(H269,'Prog Actual'!H:AP,35,0)="ETIQ",2,3)))&lt;1,VLOOKUP(H269,'Prog Actual'!H:AZ,45,0),IF(VLOOKUP(H269,'Prog Actual'!H:AP,35,0)="DIREC",0,IF(VLOOKUP(H269,'Prog Actual'!H:AP,35,0)="EMBOT",1,IF(VLOOKUP(H269,'Prog Actual'!H:AP,35,0)="ETIQ",2,3)))),Base!$D$26:$L$44,VLOOKUP(CONCATENATE(AM269,IF(VLOOKUP(H269,'Prog Actual'!H:K,4,0)&lt;2999,1,IF(VLOOKUP(H269,'Prog Actual'!H:K,4,0)&lt;4999,2,3))),Base!$B$27:$C$44,2,0),0),"")</f>
        <v>5500</v>
      </c>
      <c r="BC269" s="300">
        <v>1206.5</v>
      </c>
      <c r="BD269" s="124" t="s">
        <v>108</v>
      </c>
      <c r="BE269" s="131">
        <v>2413</v>
      </c>
      <c r="BF269" s="183" t="s">
        <v>129</v>
      </c>
      <c r="BG269" s="131" t="s">
        <v>1625</v>
      </c>
      <c r="BH269" s="210"/>
      <c r="BI269" s="211"/>
      <c r="BJ269" s="212"/>
    </row>
    <row r="270" spans="1:62" s="195" customFormat="1" ht="17.100000000000001" customHeight="1">
      <c r="A270" s="43">
        <v>0</v>
      </c>
      <c r="B270" s="43">
        <v>0</v>
      </c>
      <c r="C270" s="79"/>
      <c r="D270" s="79" t="s">
        <v>39</v>
      </c>
      <c r="E270" s="348" t="s">
        <v>10</v>
      </c>
      <c r="F270" s="33" t="e">
        <v>#N/A</v>
      </c>
      <c r="G270" s="127"/>
      <c r="H270" s="128"/>
      <c r="I270" s="79"/>
      <c r="J270" s="259" t="s">
        <v>258</v>
      </c>
      <c r="K270" s="127"/>
      <c r="L270" s="127"/>
      <c r="M270" s="296"/>
      <c r="N270" s="515">
        <f t="shared" si="8"/>
        <v>2</v>
      </c>
      <c r="O270" s="298">
        <v>0</v>
      </c>
      <c r="P270" s="274">
        <f t="shared" si="9"/>
        <v>2</v>
      </c>
      <c r="Q270" s="288"/>
      <c r="R270" s="112">
        <v>40702</v>
      </c>
      <c r="S270" s="113">
        <v>-15.75</v>
      </c>
      <c r="T270" s="112">
        <v>40702.739583333336</v>
      </c>
      <c r="U270" s="113">
        <v>-17.75</v>
      </c>
      <c r="V270" s="130"/>
      <c r="W270" s="115"/>
      <c r="X270" s="488"/>
      <c r="Y270" s="358" t="s">
        <v>259</v>
      </c>
      <c r="Z270" s="116"/>
      <c r="AA270" s="299"/>
      <c r="AB270" s="118"/>
      <c r="AC270" s="289"/>
      <c r="AD270" s="289"/>
      <c r="AE270" s="290"/>
      <c r="AF270" s="31">
        <v>0</v>
      </c>
      <c r="AG270" s="119"/>
      <c r="AH270" s="119"/>
      <c r="AI270" s="119"/>
      <c r="AJ270" s="119"/>
      <c r="AK270" s="119"/>
      <c r="AL270" s="119"/>
      <c r="AM270" s="330" t="s">
        <v>23</v>
      </c>
      <c r="AN270" s="120"/>
      <c r="AO270" s="121"/>
      <c r="AP270" s="122">
        <v>0</v>
      </c>
      <c r="AQ270" s="292" t="s">
        <v>39</v>
      </c>
      <c r="AR270" s="293">
        <v>23</v>
      </c>
      <c r="AS270" s="311" t="s">
        <v>890</v>
      </c>
      <c r="AT270" s="294" t="s">
        <v>260</v>
      </c>
      <c r="AU270" s="131"/>
      <c r="AV270" s="131"/>
      <c r="AW270" s="131"/>
      <c r="AX270" s="183"/>
      <c r="AY270" s="131"/>
      <c r="AZ270" s="131"/>
      <c r="BA270" s="131"/>
      <c r="BB270" s="371" t="str">
        <f>IFERROR(HLOOKUP(IF(IF(VLOOKUP(H270,'Prog Actual'!H:AP,35,0)="DIREC",0,IF(VLOOKUP(H270,'Prog Actual'!H:AP,35,0)="EMBOT",1,IF(VLOOKUP(H270,'Prog Actual'!H:AP,35,0)="ETIQ",2,3)))&lt;1,VLOOKUP(H270,'Prog Actual'!H:AZ,45,0),IF(VLOOKUP(H270,'Prog Actual'!H:AP,35,0)="DIREC",0,IF(VLOOKUP(H270,'Prog Actual'!H:AP,35,0)="EMBOT",1,IF(VLOOKUP(H270,'Prog Actual'!H:AP,35,0)="ETIQ",2,3)))),Base!$D$26:$L$44,VLOOKUP(CONCATENATE(AM270,IF(VLOOKUP(H270,'Prog Actual'!H:K,4,0)&lt;2999,1,IF(VLOOKUP(H270,'Prog Actual'!H:K,4,0)&lt;4999,2,3))),Base!$B$27:$C$44,2,0),0),"")</f>
        <v/>
      </c>
      <c r="BC270" s="300">
        <v>0</v>
      </c>
      <c r="BD270" s="124"/>
      <c r="BE270" s="131">
        <v>0</v>
      </c>
      <c r="BF270" s="183"/>
      <c r="BG270" s="131" t="s">
        <v>102</v>
      </c>
      <c r="BH270" s="210"/>
      <c r="BI270" s="211"/>
      <c r="BJ270" s="212"/>
    </row>
    <row r="271" spans="1:62" s="195" customFormat="1" ht="17.100000000000001" customHeight="1">
      <c r="A271" s="302">
        <v>1</v>
      </c>
      <c r="B271" s="302">
        <v>2</v>
      </c>
      <c r="C271" s="79"/>
      <c r="D271" s="303">
        <v>1123</v>
      </c>
      <c r="E271" s="348" t="s">
        <v>10</v>
      </c>
      <c r="F271" s="33">
        <v>135</v>
      </c>
      <c r="G271" s="304" t="s">
        <v>114</v>
      </c>
      <c r="H271" s="305">
        <v>1274509</v>
      </c>
      <c r="I271" s="303">
        <v>10049767</v>
      </c>
      <c r="J271" s="304" t="s">
        <v>1112</v>
      </c>
      <c r="K271" s="304">
        <v>280</v>
      </c>
      <c r="L271" s="304" t="s">
        <v>104</v>
      </c>
      <c r="M271" s="296">
        <v>0.23</v>
      </c>
      <c r="N271" s="515">
        <f t="shared" si="8"/>
        <v>0.30545454545454548</v>
      </c>
      <c r="O271" s="298">
        <v>0</v>
      </c>
      <c r="P271" s="274">
        <f t="shared" si="9"/>
        <v>0.53545454545454552</v>
      </c>
      <c r="Q271" s="306">
        <v>2</v>
      </c>
      <c r="R271" s="112">
        <v>40702</v>
      </c>
      <c r="S271" s="113">
        <v>-17.75</v>
      </c>
      <c r="T271" s="112">
        <v>40702.761893939394</v>
      </c>
      <c r="U271" s="113">
        <v>-18.29</v>
      </c>
      <c r="V271" s="307" t="s">
        <v>105</v>
      </c>
      <c r="W271" s="115" t="s">
        <v>1643</v>
      </c>
      <c r="X271" s="490">
        <v>40704</v>
      </c>
      <c r="Y271" s="310" t="s">
        <v>352</v>
      </c>
      <c r="Z271" s="116"/>
      <c r="AA271" s="299"/>
      <c r="AB271" s="118"/>
      <c r="AC271" s="289" t="s">
        <v>350</v>
      </c>
      <c r="AD271" s="289">
        <v>1260</v>
      </c>
      <c r="AE271" s="290"/>
      <c r="AF271" s="31">
        <v>1680</v>
      </c>
      <c r="AG271" s="119">
        <v>11007039</v>
      </c>
      <c r="AH271" s="119" t="s">
        <v>156</v>
      </c>
      <c r="AI271" s="119">
        <v>11005544</v>
      </c>
      <c r="AJ271" s="119" t="s">
        <v>157</v>
      </c>
      <c r="AK271" s="119"/>
      <c r="AL271" s="119"/>
      <c r="AM271" s="330" t="s">
        <v>23</v>
      </c>
      <c r="AN271" s="120">
        <v>5500.0000000000045</v>
      </c>
      <c r="AO271" s="121"/>
      <c r="AP271" s="122" t="s">
        <v>106</v>
      </c>
      <c r="AQ271" s="292">
        <v>1123</v>
      </c>
      <c r="AR271" s="293">
        <v>23</v>
      </c>
      <c r="AS271" s="311" t="s">
        <v>890</v>
      </c>
      <c r="AT271" s="294" t="s">
        <v>113</v>
      </c>
      <c r="AU271" s="131">
        <v>4.5</v>
      </c>
      <c r="AV271" s="131">
        <v>1260</v>
      </c>
      <c r="AW271" s="131" t="s">
        <v>106</v>
      </c>
      <c r="AX271" s="183">
        <v>40696</v>
      </c>
      <c r="AY271" s="131">
        <v>6</v>
      </c>
      <c r="AZ271" s="131">
        <v>750</v>
      </c>
      <c r="BA271" s="131">
        <v>1680</v>
      </c>
      <c r="BB271" s="371">
        <f>IFERROR(HLOOKUP(IF(IF(VLOOKUP(H271,'Prog Actual'!H:AP,35,0)="DIREC",0,IF(VLOOKUP(H271,'Prog Actual'!H:AP,35,0)="EMBOT",1,IF(VLOOKUP(H271,'Prog Actual'!H:AP,35,0)="ETIQ",2,3)))&lt;1,VLOOKUP(H271,'Prog Actual'!H:AZ,45,0),IF(VLOOKUP(H271,'Prog Actual'!H:AP,35,0)="DIREC",0,IF(VLOOKUP(H271,'Prog Actual'!H:AP,35,0)="EMBOT",1,IF(VLOOKUP(H271,'Prog Actual'!H:AP,35,0)="ETIQ",2,3)))),Base!$D$26:$L$44,VLOOKUP(CONCATENATE(AM271,IF(VLOOKUP(H271,'Prog Actual'!H:K,4,0)&lt;2999,1,IF(VLOOKUP(H271,'Prog Actual'!H:K,4,0)&lt;4999,2,3))),Base!$B$27:$C$44,2,0),0),"")</f>
        <v>5500</v>
      </c>
      <c r="BC271" s="300">
        <v>140</v>
      </c>
      <c r="BD271" s="124" t="s">
        <v>108</v>
      </c>
      <c r="BE271" s="131">
        <v>280</v>
      </c>
      <c r="BF271" s="183" t="s">
        <v>156</v>
      </c>
      <c r="BG271" s="131" t="s">
        <v>1624</v>
      </c>
      <c r="BH271" s="210"/>
      <c r="BI271" s="211"/>
      <c r="BJ271" s="212"/>
    </row>
    <row r="272" spans="1:62" s="195" customFormat="1" ht="17.100000000000001" customHeight="1">
      <c r="A272" s="302">
        <v>1</v>
      </c>
      <c r="B272" s="302">
        <v>1</v>
      </c>
      <c r="C272" s="79"/>
      <c r="D272" s="303">
        <v>1109</v>
      </c>
      <c r="E272" s="348">
        <v>0</v>
      </c>
      <c r="F272" s="33">
        <v>11</v>
      </c>
      <c r="G272" s="304" t="s">
        <v>114</v>
      </c>
      <c r="H272" s="305">
        <v>7085279</v>
      </c>
      <c r="I272" s="303">
        <v>10053560</v>
      </c>
      <c r="J272" s="304" t="s">
        <v>1107</v>
      </c>
      <c r="K272" s="304">
        <v>352</v>
      </c>
      <c r="L272" s="304" t="s">
        <v>104</v>
      </c>
      <c r="M272" s="296">
        <v>0.23</v>
      </c>
      <c r="N272" s="515">
        <f t="shared" si="8"/>
        <v>0.38400000000000001</v>
      </c>
      <c r="O272" s="298">
        <v>0.16666666666666666</v>
      </c>
      <c r="P272" s="274">
        <f t="shared" si="9"/>
        <v>0.61399999999999999</v>
      </c>
      <c r="Q272" s="306">
        <v>1</v>
      </c>
      <c r="R272" s="112">
        <v>40702</v>
      </c>
      <c r="S272" s="113">
        <v>-18.29</v>
      </c>
      <c r="T272" s="112">
        <v>40702.787666666663</v>
      </c>
      <c r="U272" s="113">
        <v>-18.899999999999999</v>
      </c>
      <c r="V272" s="307" t="s">
        <v>105</v>
      </c>
      <c r="W272" s="308" t="s">
        <v>109</v>
      </c>
      <c r="X272" s="490">
        <v>40703</v>
      </c>
      <c r="Y272" s="310" t="s">
        <v>352</v>
      </c>
      <c r="Z272" s="116"/>
      <c r="AA272" s="299"/>
      <c r="AB272" s="118"/>
      <c r="AC272" s="289" t="s">
        <v>134</v>
      </c>
      <c r="AD272" s="289">
        <v>1586.1120000000001</v>
      </c>
      <c r="AE272" s="290"/>
      <c r="AF272" s="31">
        <v>2112</v>
      </c>
      <c r="AG272" s="119">
        <v>11007040</v>
      </c>
      <c r="AH272" s="119" t="s">
        <v>218</v>
      </c>
      <c r="AI272" s="119">
        <v>11006923</v>
      </c>
      <c r="AJ272" s="119" t="s">
        <v>769</v>
      </c>
      <c r="AK272" s="119"/>
      <c r="AL272" s="119"/>
      <c r="AM272" s="330" t="s">
        <v>23</v>
      </c>
      <c r="AN272" s="120">
        <v>5500.0000000000036</v>
      </c>
      <c r="AO272" s="121"/>
      <c r="AP272" s="122" t="s">
        <v>106</v>
      </c>
      <c r="AQ272" s="292" t="s">
        <v>102</v>
      </c>
      <c r="AR272" s="293">
        <v>23</v>
      </c>
      <c r="AS272" s="311" t="s">
        <v>890</v>
      </c>
      <c r="AT272" s="294" t="s">
        <v>126</v>
      </c>
      <c r="AU272" s="131">
        <v>4.5</v>
      </c>
      <c r="AV272" s="131">
        <v>1584</v>
      </c>
      <c r="AW272" s="131" t="s">
        <v>106</v>
      </c>
      <c r="AX272" s="183">
        <v>40696</v>
      </c>
      <c r="AY272" s="131">
        <v>6</v>
      </c>
      <c r="AZ272" s="131">
        <v>750</v>
      </c>
      <c r="BA272" s="131">
        <v>2112</v>
      </c>
      <c r="BB272" s="371">
        <f>IFERROR(HLOOKUP(IF(IF(VLOOKUP(H272,'Prog Actual'!H:AP,35,0)="DIREC",0,IF(VLOOKUP(H272,'Prog Actual'!H:AP,35,0)="EMBOT",1,IF(VLOOKUP(H272,'Prog Actual'!H:AP,35,0)="ETIQ",2,3)))&lt;1,VLOOKUP(H272,'Prog Actual'!H:AZ,45,0),IF(VLOOKUP(H272,'Prog Actual'!H:AP,35,0)="DIREC",0,IF(VLOOKUP(H272,'Prog Actual'!H:AP,35,0)="EMBOT",1,IF(VLOOKUP(H272,'Prog Actual'!H:AP,35,0)="ETIQ",2,3)))),Base!$D$26:$L$44,VLOOKUP(CONCATENATE(AM272,IF(VLOOKUP(H272,'Prog Actual'!H:K,4,0)&lt;2999,1,IF(VLOOKUP(H272,'Prog Actual'!H:K,4,0)&lt;4999,2,3))),Base!$B$27:$C$44,2,0),0),"")</f>
        <v>5500</v>
      </c>
      <c r="BC272" s="300">
        <v>176</v>
      </c>
      <c r="BD272" s="124" t="s">
        <v>108</v>
      </c>
      <c r="BE272" s="131">
        <v>352</v>
      </c>
      <c r="BF272" s="183" t="s">
        <v>947</v>
      </c>
      <c r="BG272" s="131" t="s">
        <v>1624</v>
      </c>
      <c r="BH272" s="210"/>
      <c r="BI272" s="211"/>
      <c r="BJ272" s="212"/>
    </row>
    <row r="273" spans="1:62" s="195" customFormat="1" ht="17.100000000000001" customHeight="1">
      <c r="A273" s="302">
        <v>1</v>
      </c>
      <c r="B273" s="302">
        <v>1</v>
      </c>
      <c r="C273" s="79"/>
      <c r="D273" s="303">
        <v>1109</v>
      </c>
      <c r="E273" s="348" t="s">
        <v>10</v>
      </c>
      <c r="F273" s="33">
        <v>11</v>
      </c>
      <c r="G273" s="304" t="s">
        <v>114</v>
      </c>
      <c r="H273" s="305">
        <v>7084717</v>
      </c>
      <c r="I273" s="303">
        <v>10048501</v>
      </c>
      <c r="J273" s="316" t="s">
        <v>1108</v>
      </c>
      <c r="K273" s="304">
        <v>940</v>
      </c>
      <c r="L273" s="304" t="s">
        <v>104</v>
      </c>
      <c r="M273" s="296">
        <v>0.23</v>
      </c>
      <c r="N273" s="515">
        <f t="shared" si="8"/>
        <v>2.0509090909090908</v>
      </c>
      <c r="O273" s="298">
        <v>0</v>
      </c>
      <c r="P273" s="274">
        <f t="shared" si="9"/>
        <v>2.2809090909090908</v>
      </c>
      <c r="Q273" s="306">
        <v>1</v>
      </c>
      <c r="R273" s="112">
        <v>40702</v>
      </c>
      <c r="S273" s="113">
        <v>-18.899999999999999</v>
      </c>
      <c r="T273" s="112">
        <v>40702.882537878788</v>
      </c>
      <c r="U273" s="113">
        <v>-21.18</v>
      </c>
      <c r="V273" s="307" t="s">
        <v>105</v>
      </c>
      <c r="W273" s="309" t="s">
        <v>109</v>
      </c>
      <c r="X273" s="490">
        <v>40703</v>
      </c>
      <c r="Y273" s="132" t="s">
        <v>352</v>
      </c>
      <c r="Z273" s="116"/>
      <c r="AA273" s="299"/>
      <c r="AB273" s="118"/>
      <c r="AC273" s="289" t="s">
        <v>134</v>
      </c>
      <c r="AD273" s="289">
        <v>8460</v>
      </c>
      <c r="AE273" s="290"/>
      <c r="AF273" s="31">
        <v>11280</v>
      </c>
      <c r="AG273" s="119">
        <v>11007040</v>
      </c>
      <c r="AH273" s="119" t="s">
        <v>218</v>
      </c>
      <c r="AI273" s="119">
        <v>11007423</v>
      </c>
      <c r="AJ273" s="119" t="s">
        <v>219</v>
      </c>
      <c r="AK273" s="119"/>
      <c r="AL273" s="119"/>
      <c r="AM273" s="330" t="s">
        <v>23</v>
      </c>
      <c r="AN273" s="120">
        <v>5500.0000000000036</v>
      </c>
      <c r="AO273" s="121"/>
      <c r="AP273" s="122" t="s">
        <v>106</v>
      </c>
      <c r="AQ273" s="292" t="s">
        <v>102</v>
      </c>
      <c r="AR273" s="293">
        <v>23</v>
      </c>
      <c r="AS273" s="123" t="s">
        <v>334</v>
      </c>
      <c r="AT273" s="294" t="s">
        <v>126</v>
      </c>
      <c r="AU273" s="131">
        <v>9</v>
      </c>
      <c r="AV273" s="131">
        <v>8460</v>
      </c>
      <c r="AW273" s="131" t="s">
        <v>106</v>
      </c>
      <c r="AX273" s="183">
        <v>1</v>
      </c>
      <c r="AY273" s="131">
        <v>12</v>
      </c>
      <c r="AZ273" s="131">
        <v>750</v>
      </c>
      <c r="BA273" s="131">
        <v>11280</v>
      </c>
      <c r="BB273" s="371">
        <f>IFERROR(HLOOKUP(IF(IF(VLOOKUP(H273,'Prog Actual'!H:AP,35,0)="DIREC",0,IF(VLOOKUP(H273,'Prog Actual'!H:AP,35,0)="EMBOT",1,IF(VLOOKUP(H273,'Prog Actual'!H:AP,35,0)="ETIQ",2,3)))&lt;1,VLOOKUP(H273,'Prog Actual'!H:AZ,45,0),IF(VLOOKUP(H273,'Prog Actual'!H:AP,35,0)="DIREC",0,IF(VLOOKUP(H273,'Prog Actual'!H:AP,35,0)="EMBOT",1,IF(VLOOKUP(H273,'Prog Actual'!H:AP,35,0)="ETIQ",2,3)))),Base!$D$26:$L$44,VLOOKUP(CONCATENATE(AM273,IF(VLOOKUP(H273,'Prog Actual'!H:K,4,0)&lt;2999,1,IF(VLOOKUP(H273,'Prog Actual'!H:K,4,0)&lt;4999,2,3))),Base!$B$27:$C$44,2,0),0),"")</f>
        <v>5500</v>
      </c>
      <c r="BC273" s="300">
        <v>940</v>
      </c>
      <c r="BD273" s="124" t="s">
        <v>108</v>
      </c>
      <c r="BE273" s="131">
        <v>940</v>
      </c>
      <c r="BF273" s="183"/>
      <c r="BG273" s="131" t="s">
        <v>1625</v>
      </c>
      <c r="BH273" s="210"/>
      <c r="BI273" s="211"/>
      <c r="BJ273" s="212"/>
    </row>
    <row r="274" spans="1:62" s="195" customFormat="1" ht="17.100000000000001" customHeight="1">
      <c r="A274" s="302">
        <v>1</v>
      </c>
      <c r="B274" s="302">
        <v>2</v>
      </c>
      <c r="C274" s="79"/>
      <c r="D274" s="303">
        <v>1109</v>
      </c>
      <c r="E274" s="348" t="s">
        <v>10</v>
      </c>
      <c r="F274" s="33">
        <v>11</v>
      </c>
      <c r="G274" s="304" t="s">
        <v>114</v>
      </c>
      <c r="H274" s="305">
        <v>1273965</v>
      </c>
      <c r="I274" s="303">
        <v>10053911</v>
      </c>
      <c r="J274" s="304" t="s">
        <v>1109</v>
      </c>
      <c r="K274" s="304">
        <v>154</v>
      </c>
      <c r="L274" s="304" t="s">
        <v>104</v>
      </c>
      <c r="M274" s="296">
        <v>0.23</v>
      </c>
      <c r="N274" s="515">
        <f t="shared" si="8"/>
        <v>0.33600000000000002</v>
      </c>
      <c r="O274" s="298">
        <v>0</v>
      </c>
      <c r="P274" s="274">
        <f t="shared" si="9"/>
        <v>0.56600000000000006</v>
      </c>
      <c r="Q274" s="306">
        <v>1</v>
      </c>
      <c r="R274" s="112">
        <v>40702</v>
      </c>
      <c r="S274" s="113">
        <v>-21.18</v>
      </c>
      <c r="T274" s="112">
        <v>40702.906083333335</v>
      </c>
      <c r="U274" s="113">
        <v>-21.75</v>
      </c>
      <c r="V274" s="307" t="s">
        <v>105</v>
      </c>
      <c r="W274" s="309" t="s">
        <v>109</v>
      </c>
      <c r="X274" s="490">
        <v>40703</v>
      </c>
      <c r="Y274" s="310" t="s">
        <v>352</v>
      </c>
      <c r="Z274" s="116"/>
      <c r="AA274" s="299"/>
      <c r="AB274" s="118"/>
      <c r="AC274" s="289" t="s">
        <v>134</v>
      </c>
      <c r="AD274" s="289">
        <v>1386</v>
      </c>
      <c r="AE274" s="290"/>
      <c r="AF274" s="31">
        <v>1848</v>
      </c>
      <c r="AG274" s="119">
        <v>11007042</v>
      </c>
      <c r="AH274" s="119" t="s">
        <v>135</v>
      </c>
      <c r="AI274" s="119">
        <v>11004791</v>
      </c>
      <c r="AJ274" s="119" t="s">
        <v>120</v>
      </c>
      <c r="AK274" s="119">
        <v>11007436</v>
      </c>
      <c r="AL274" s="119" t="s">
        <v>136</v>
      </c>
      <c r="AM274" s="330" t="s">
        <v>23</v>
      </c>
      <c r="AN274" s="120">
        <v>5500.0000000000045</v>
      </c>
      <c r="AO274" s="121"/>
      <c r="AP274" s="122" t="s">
        <v>106</v>
      </c>
      <c r="AQ274" s="292" t="e">
        <v>#REF!</v>
      </c>
      <c r="AR274" s="293">
        <v>23</v>
      </c>
      <c r="AS274" s="311" t="s">
        <v>890</v>
      </c>
      <c r="AT274" s="294" t="s">
        <v>126</v>
      </c>
      <c r="AU274" s="131">
        <v>9</v>
      </c>
      <c r="AV274" s="131">
        <v>1386</v>
      </c>
      <c r="AW274" s="131" t="s">
        <v>106</v>
      </c>
      <c r="AX274" s="183">
        <v>40696</v>
      </c>
      <c r="AY274" s="131">
        <v>12</v>
      </c>
      <c r="AZ274" s="131">
        <v>750</v>
      </c>
      <c r="BA274" s="131">
        <v>1848</v>
      </c>
      <c r="BB274" s="371">
        <f>IFERROR(HLOOKUP(IF(IF(VLOOKUP(H274,'Prog Actual'!H:AP,35,0)="DIREC",0,IF(VLOOKUP(H274,'Prog Actual'!H:AP,35,0)="EMBOT",1,IF(VLOOKUP(H274,'Prog Actual'!H:AP,35,0)="ETIQ",2,3)))&lt;1,VLOOKUP(H274,'Prog Actual'!H:AZ,45,0),IF(VLOOKUP(H274,'Prog Actual'!H:AP,35,0)="DIREC",0,IF(VLOOKUP(H274,'Prog Actual'!H:AP,35,0)="EMBOT",1,IF(VLOOKUP(H274,'Prog Actual'!H:AP,35,0)="ETIQ",2,3)))),Base!$D$26:$L$44,VLOOKUP(CONCATENATE(AM274,IF(VLOOKUP(H274,'Prog Actual'!H:K,4,0)&lt;2999,1,IF(VLOOKUP(H274,'Prog Actual'!H:K,4,0)&lt;4999,2,3))),Base!$B$27:$C$44,2,0),0),"")</f>
        <v>5500</v>
      </c>
      <c r="BC274" s="300">
        <v>154</v>
      </c>
      <c r="BD274" s="124" t="s">
        <v>108</v>
      </c>
      <c r="BE274" s="131">
        <v>154</v>
      </c>
      <c r="BF274" s="183" t="s">
        <v>384</v>
      </c>
      <c r="BG274" s="131" t="s">
        <v>1624</v>
      </c>
      <c r="BH274" s="210"/>
      <c r="BI274" s="211"/>
      <c r="BJ274" s="212"/>
    </row>
    <row r="275" spans="1:62" s="195" customFormat="1" ht="14.25">
      <c r="A275" s="302">
        <v>1</v>
      </c>
      <c r="B275" s="302">
        <v>2</v>
      </c>
      <c r="C275" s="79"/>
      <c r="D275" s="303">
        <v>1109</v>
      </c>
      <c r="E275" s="348" t="s">
        <v>10</v>
      </c>
      <c r="F275" s="33">
        <v>11</v>
      </c>
      <c r="G275" s="304" t="s">
        <v>114</v>
      </c>
      <c r="H275" s="305">
        <v>1274510</v>
      </c>
      <c r="I275" s="303">
        <v>10051407</v>
      </c>
      <c r="J275" s="304" t="s">
        <v>1110</v>
      </c>
      <c r="K275" s="304">
        <v>880</v>
      </c>
      <c r="L275" s="304" t="s">
        <v>104</v>
      </c>
      <c r="M275" s="296">
        <v>0.23</v>
      </c>
      <c r="N275" s="515">
        <f t="shared" si="8"/>
        <v>0.96</v>
      </c>
      <c r="O275" s="298">
        <v>0</v>
      </c>
      <c r="P275" s="274">
        <f t="shared" si="9"/>
        <v>1.19</v>
      </c>
      <c r="Q275" s="306">
        <v>2</v>
      </c>
      <c r="R275" s="112">
        <v>40702</v>
      </c>
      <c r="S275" s="113">
        <v>-21.75</v>
      </c>
      <c r="T275" s="112">
        <v>40702.955833333333</v>
      </c>
      <c r="U275" s="113">
        <v>-22.94</v>
      </c>
      <c r="V275" s="307" t="s">
        <v>105</v>
      </c>
      <c r="W275" s="115" t="s">
        <v>109</v>
      </c>
      <c r="X275" s="490">
        <v>40704</v>
      </c>
      <c r="Y275" s="310" t="s">
        <v>352</v>
      </c>
      <c r="Z275" s="116"/>
      <c r="AA275" s="299"/>
      <c r="AB275" s="118"/>
      <c r="AC275" s="289" t="s">
        <v>134</v>
      </c>
      <c r="AD275" s="289">
        <v>3970.56</v>
      </c>
      <c r="AE275" s="290"/>
      <c r="AF275" s="31">
        <v>5280</v>
      </c>
      <c r="AG275" s="119">
        <v>11007040</v>
      </c>
      <c r="AH275" s="119" t="s">
        <v>218</v>
      </c>
      <c r="AI275" s="119">
        <v>11007423</v>
      </c>
      <c r="AJ275" s="119" t="s">
        <v>219</v>
      </c>
      <c r="AK275" s="119"/>
      <c r="AL275" s="119"/>
      <c r="AM275" s="330" t="s">
        <v>23</v>
      </c>
      <c r="AN275" s="120">
        <v>5500.0000000000036</v>
      </c>
      <c r="AO275" s="121"/>
      <c r="AP275" s="122" t="s">
        <v>106</v>
      </c>
      <c r="AQ275" s="292" t="s">
        <v>102</v>
      </c>
      <c r="AR275" s="293">
        <v>23</v>
      </c>
      <c r="AS275" s="311" t="s">
        <v>890</v>
      </c>
      <c r="AT275" s="294" t="s">
        <v>113</v>
      </c>
      <c r="AU275" s="131">
        <v>4.5</v>
      </c>
      <c r="AV275" s="131">
        <v>3960</v>
      </c>
      <c r="AW275" s="131" t="s">
        <v>106</v>
      </c>
      <c r="AX275" s="183">
        <v>40696</v>
      </c>
      <c r="AY275" s="131">
        <v>6</v>
      </c>
      <c r="AZ275" s="131">
        <v>750</v>
      </c>
      <c r="BA275" s="131">
        <v>5280</v>
      </c>
      <c r="BB275" s="371">
        <f>IFERROR(HLOOKUP(IF(IF(VLOOKUP(H275,'Prog Actual'!H:AP,35,0)="DIREC",0,IF(VLOOKUP(H275,'Prog Actual'!H:AP,35,0)="EMBOT",1,IF(VLOOKUP(H275,'Prog Actual'!H:AP,35,0)="ETIQ",2,3)))&lt;1,VLOOKUP(H275,'Prog Actual'!H:AZ,45,0),IF(VLOOKUP(H275,'Prog Actual'!H:AP,35,0)="DIREC",0,IF(VLOOKUP(H275,'Prog Actual'!H:AP,35,0)="EMBOT",1,IF(VLOOKUP(H275,'Prog Actual'!H:AP,35,0)="ETIQ",2,3)))),Base!$D$26:$L$44,VLOOKUP(CONCATENATE(AM275,IF(VLOOKUP(H275,'Prog Actual'!H:K,4,0)&lt;2999,1,IF(VLOOKUP(H275,'Prog Actual'!H:K,4,0)&lt;4999,2,3))),Base!$B$27:$C$44,2,0),0),"")</f>
        <v>5500</v>
      </c>
      <c r="BC275" s="300">
        <v>440</v>
      </c>
      <c r="BD275" s="124" t="s">
        <v>108</v>
      </c>
      <c r="BE275" s="131">
        <v>880</v>
      </c>
      <c r="BF275" s="183" t="s">
        <v>218</v>
      </c>
      <c r="BG275" s="131" t="s">
        <v>1624</v>
      </c>
      <c r="BH275" s="210"/>
      <c r="BI275" s="211"/>
      <c r="BJ275" s="212"/>
    </row>
    <row r="276" spans="1:62" s="195" customFormat="1" ht="17.100000000000001" customHeight="1">
      <c r="A276" s="302">
        <v>1</v>
      </c>
      <c r="B276" s="302">
        <v>1</v>
      </c>
      <c r="C276" s="79"/>
      <c r="D276" s="303">
        <v>1109</v>
      </c>
      <c r="E276" s="348" t="s">
        <v>10</v>
      </c>
      <c r="F276" s="33">
        <v>11</v>
      </c>
      <c r="G276" s="304" t="s">
        <v>114</v>
      </c>
      <c r="H276" s="305">
        <v>7084985</v>
      </c>
      <c r="I276" s="303">
        <v>10048559</v>
      </c>
      <c r="J276" s="304" t="s">
        <v>1111</v>
      </c>
      <c r="K276" s="304">
        <v>200</v>
      </c>
      <c r="L276" s="304" t="s">
        <v>104</v>
      </c>
      <c r="M276" s="296">
        <v>0.23</v>
      </c>
      <c r="N276" s="515">
        <f t="shared" si="8"/>
        <v>0.21818181818181817</v>
      </c>
      <c r="O276" s="298">
        <v>0</v>
      </c>
      <c r="P276" s="274">
        <f t="shared" si="9"/>
        <v>0.44818181818181818</v>
      </c>
      <c r="Q276" s="288">
        <v>2</v>
      </c>
      <c r="R276" s="112">
        <v>40702</v>
      </c>
      <c r="S276" s="113">
        <v>-22.94</v>
      </c>
      <c r="T276" s="112">
        <v>40702.97450757576</v>
      </c>
      <c r="U276" s="113">
        <v>-23.39</v>
      </c>
      <c r="V276" s="307" t="s">
        <v>105</v>
      </c>
      <c r="W276" s="308" t="s">
        <v>109</v>
      </c>
      <c r="X276" s="490">
        <v>40704</v>
      </c>
      <c r="Y276" s="132" t="s">
        <v>352</v>
      </c>
      <c r="Z276" s="116"/>
      <c r="AA276" s="299"/>
      <c r="AB276" s="118"/>
      <c r="AC276" s="289" t="s">
        <v>134</v>
      </c>
      <c r="AD276" s="289">
        <v>900</v>
      </c>
      <c r="AE276" s="290"/>
      <c r="AF276" s="31">
        <v>1200</v>
      </c>
      <c r="AG276" s="119">
        <v>11007042</v>
      </c>
      <c r="AH276" s="119" t="s">
        <v>135</v>
      </c>
      <c r="AI276" s="119">
        <v>11004791</v>
      </c>
      <c r="AJ276" s="119" t="s">
        <v>120</v>
      </c>
      <c r="AK276" s="119">
        <v>11007440</v>
      </c>
      <c r="AL276" s="119" t="s">
        <v>960</v>
      </c>
      <c r="AM276" s="330" t="s">
        <v>23</v>
      </c>
      <c r="AN276" s="120">
        <v>5500.0000000000045</v>
      </c>
      <c r="AO276" s="121"/>
      <c r="AP276" s="122" t="s">
        <v>106</v>
      </c>
      <c r="AQ276" s="292">
        <v>1109</v>
      </c>
      <c r="AR276" s="293">
        <v>23</v>
      </c>
      <c r="AS276" s="123" t="s">
        <v>351</v>
      </c>
      <c r="AT276" s="294" t="s">
        <v>113</v>
      </c>
      <c r="AU276" s="131">
        <v>4.5</v>
      </c>
      <c r="AV276" s="131">
        <v>900</v>
      </c>
      <c r="AW276" s="131" t="s">
        <v>106</v>
      </c>
      <c r="AX276" s="183">
        <v>1</v>
      </c>
      <c r="AY276" s="131">
        <v>6</v>
      </c>
      <c r="AZ276" s="131">
        <v>750</v>
      </c>
      <c r="BA276" s="131">
        <v>1200</v>
      </c>
      <c r="BB276" s="371">
        <f>IFERROR(HLOOKUP(IF(IF(VLOOKUP(H276,'Prog Actual'!H:AP,35,0)="DIREC",0,IF(VLOOKUP(H276,'Prog Actual'!H:AP,35,0)="EMBOT",1,IF(VLOOKUP(H276,'Prog Actual'!H:AP,35,0)="ETIQ",2,3)))&lt;1,VLOOKUP(H276,'Prog Actual'!H:AZ,45,0),IF(VLOOKUP(H276,'Prog Actual'!H:AP,35,0)="DIREC",0,IF(VLOOKUP(H276,'Prog Actual'!H:AP,35,0)="EMBOT",1,IF(VLOOKUP(H276,'Prog Actual'!H:AP,35,0)="ETIQ",2,3)))),Base!$D$26:$L$44,VLOOKUP(CONCATENATE(AM276,IF(VLOOKUP(H276,'Prog Actual'!H:K,4,0)&lt;2999,1,IF(VLOOKUP(H276,'Prog Actual'!H:K,4,0)&lt;4999,2,3))),Base!$B$27:$C$44,2,0),0),"")</f>
        <v>5500</v>
      </c>
      <c r="BC276" s="300">
        <v>100</v>
      </c>
      <c r="BD276" s="124" t="s">
        <v>108</v>
      </c>
      <c r="BE276" s="131">
        <v>200</v>
      </c>
      <c r="BF276" s="183"/>
      <c r="BG276" s="131" t="s">
        <v>1624</v>
      </c>
      <c r="BH276" s="210"/>
      <c r="BI276" s="211"/>
      <c r="BJ276" s="212"/>
    </row>
    <row r="277" spans="1:62" s="195" customFormat="1" ht="17.100000000000001" customHeight="1">
      <c r="A277" s="43">
        <v>1</v>
      </c>
      <c r="B277" s="43">
        <v>1</v>
      </c>
      <c r="C277" s="79"/>
      <c r="D277" s="79">
        <v>2135</v>
      </c>
      <c r="E277" s="348">
        <v>0</v>
      </c>
      <c r="F277" s="33">
        <v>136</v>
      </c>
      <c r="G277" s="127" t="s">
        <v>103</v>
      </c>
      <c r="H277" s="105">
        <v>1274472</v>
      </c>
      <c r="I277" s="79">
        <v>10048998</v>
      </c>
      <c r="J277" s="127" t="s">
        <v>929</v>
      </c>
      <c r="K277" s="127">
        <v>2696</v>
      </c>
      <c r="L277" s="127" t="s">
        <v>104</v>
      </c>
      <c r="M277" s="296">
        <v>0.23</v>
      </c>
      <c r="N277" s="515">
        <f t="shared" si="8"/>
        <v>2.9410909090909092</v>
      </c>
      <c r="O277" s="298">
        <v>0.16666666666666666</v>
      </c>
      <c r="P277" s="274">
        <f t="shared" si="9"/>
        <v>3.1710909090909092</v>
      </c>
      <c r="Q277" s="288">
        <v>1</v>
      </c>
      <c r="R277" s="112">
        <v>40702</v>
      </c>
      <c r="S277" s="113">
        <v>-23.39</v>
      </c>
      <c r="T277" s="112">
        <v>40703.106712121211</v>
      </c>
      <c r="U277" s="113">
        <v>-2.56</v>
      </c>
      <c r="V277" s="130" t="s">
        <v>147</v>
      </c>
      <c r="W277" s="115"/>
      <c r="X277" s="490">
        <v>40704</v>
      </c>
      <c r="Y277" s="132" t="s">
        <v>352</v>
      </c>
      <c r="Z277" s="116"/>
      <c r="AA277" s="299"/>
      <c r="AB277" s="118"/>
      <c r="AC277" s="289" t="s">
        <v>117</v>
      </c>
      <c r="AD277" s="289">
        <v>3780</v>
      </c>
      <c r="AE277" s="290"/>
      <c r="AF277" s="31">
        <v>16176</v>
      </c>
      <c r="AG277" s="119">
        <v>11007036</v>
      </c>
      <c r="AH277" s="119" t="s">
        <v>119</v>
      </c>
      <c r="AI277" s="119">
        <v>11004791</v>
      </c>
      <c r="AJ277" s="119" t="s">
        <v>120</v>
      </c>
      <c r="AK277" s="119">
        <v>11007434</v>
      </c>
      <c r="AL277" s="119" t="s">
        <v>121</v>
      </c>
      <c r="AM277" s="330" t="s">
        <v>23</v>
      </c>
      <c r="AN277" s="120">
        <v>5500.0000000000036</v>
      </c>
      <c r="AO277" s="121"/>
      <c r="AP277" s="122" t="s">
        <v>106</v>
      </c>
      <c r="AQ277" s="292" t="s">
        <v>102</v>
      </c>
      <c r="AR277" s="293">
        <v>23</v>
      </c>
      <c r="AS277" s="123" t="s">
        <v>351</v>
      </c>
      <c r="AT277" s="294" t="s">
        <v>126</v>
      </c>
      <c r="AU277" s="131">
        <v>4.5</v>
      </c>
      <c r="AV277" s="131">
        <v>12132</v>
      </c>
      <c r="AW277" s="131" t="s">
        <v>106</v>
      </c>
      <c r="AX277" s="183"/>
      <c r="AY277" s="131">
        <v>6</v>
      </c>
      <c r="AZ277" s="131">
        <v>750</v>
      </c>
      <c r="BA277" s="131">
        <v>16176</v>
      </c>
      <c r="BB277" s="371">
        <f>IFERROR(HLOOKUP(IF(IF(VLOOKUP(H277,'Prog Actual'!H:AP,35,0)="DIREC",0,IF(VLOOKUP(H277,'Prog Actual'!H:AP,35,0)="EMBOT",1,IF(VLOOKUP(H277,'Prog Actual'!H:AP,35,0)="ETIQ",2,3)))&lt;1,VLOOKUP(H277,'Prog Actual'!H:AZ,45,0),IF(VLOOKUP(H277,'Prog Actual'!H:AP,35,0)="DIREC",0,IF(VLOOKUP(H277,'Prog Actual'!H:AP,35,0)="EMBOT",1,IF(VLOOKUP(H277,'Prog Actual'!H:AP,35,0)="ETIQ",2,3)))),Base!$D$26:$L$44,VLOOKUP(CONCATENATE(AM277,IF(VLOOKUP(H277,'Prog Actual'!H:K,4,0)&lt;2999,1,IF(VLOOKUP(H277,'Prog Actual'!H:K,4,0)&lt;4999,2,3))),Base!$B$27:$C$44,2,0),0),"")</f>
        <v>5500</v>
      </c>
      <c r="BC277" s="300">
        <v>1348</v>
      </c>
      <c r="BD277" s="124" t="s">
        <v>108</v>
      </c>
      <c r="BE277" s="131">
        <v>2696</v>
      </c>
      <c r="BF277" s="183"/>
      <c r="BG277" s="131" t="s">
        <v>1625</v>
      </c>
      <c r="BH277" s="210"/>
      <c r="BI277" s="211"/>
      <c r="BJ277" s="212"/>
    </row>
    <row r="278" spans="1:62" s="195" customFormat="1" ht="17.100000000000001" customHeight="1">
      <c r="A278" s="302">
        <v>1</v>
      </c>
      <c r="B278" s="302">
        <v>1</v>
      </c>
      <c r="C278" s="79"/>
      <c r="D278" s="303">
        <v>2135</v>
      </c>
      <c r="E278" s="348" t="s">
        <v>10</v>
      </c>
      <c r="F278" s="33">
        <v>136</v>
      </c>
      <c r="G278" s="304" t="s">
        <v>114</v>
      </c>
      <c r="H278" s="305">
        <v>1275476</v>
      </c>
      <c r="I278" s="303">
        <v>10049335</v>
      </c>
      <c r="J278" s="304" t="s">
        <v>1113</v>
      </c>
      <c r="K278" s="304">
        <v>300</v>
      </c>
      <c r="L278" s="304" t="s">
        <v>104</v>
      </c>
      <c r="M278" s="296">
        <v>0.23</v>
      </c>
      <c r="N278" s="515">
        <f t="shared" si="8"/>
        <v>0.65454545454545454</v>
      </c>
      <c r="O278" s="298">
        <v>0</v>
      </c>
      <c r="P278" s="274">
        <f t="shared" si="9"/>
        <v>0.88454545454545452</v>
      </c>
      <c r="Q278" s="306">
        <v>1</v>
      </c>
      <c r="R278" s="112">
        <v>40703</v>
      </c>
      <c r="S278" s="113">
        <v>-2.56</v>
      </c>
      <c r="T278" s="112">
        <v>40703.143522727274</v>
      </c>
      <c r="U278" s="113">
        <v>-3.44</v>
      </c>
      <c r="V278" s="307" t="s">
        <v>105</v>
      </c>
      <c r="W278" s="308" t="s">
        <v>109</v>
      </c>
      <c r="X278" s="490">
        <v>40704</v>
      </c>
      <c r="Y278" s="315" t="s">
        <v>1114</v>
      </c>
      <c r="Z278" s="116"/>
      <c r="AA278" s="299"/>
      <c r="AB278" s="118"/>
      <c r="AC278" s="289" t="s">
        <v>117</v>
      </c>
      <c r="AD278" s="289">
        <v>2700</v>
      </c>
      <c r="AE278" s="290"/>
      <c r="AF278" s="31">
        <v>3600</v>
      </c>
      <c r="AG278" s="119">
        <v>11007038</v>
      </c>
      <c r="AH278" s="119" t="s">
        <v>115</v>
      </c>
      <c r="AI278" s="119">
        <v>11005543</v>
      </c>
      <c r="AJ278" s="119" t="s">
        <v>116</v>
      </c>
      <c r="AK278" s="119"/>
      <c r="AL278" s="119"/>
      <c r="AM278" s="330" t="s">
        <v>23</v>
      </c>
      <c r="AN278" s="120">
        <v>5500.0000000000036</v>
      </c>
      <c r="AO278" s="121"/>
      <c r="AP278" s="122" t="s">
        <v>106</v>
      </c>
      <c r="AQ278" s="292">
        <v>2135</v>
      </c>
      <c r="AR278" s="293">
        <v>23</v>
      </c>
      <c r="AS278" s="311" t="s">
        <v>890</v>
      </c>
      <c r="AT278" s="294" t="s">
        <v>126</v>
      </c>
      <c r="AU278" s="131">
        <v>9</v>
      </c>
      <c r="AV278" s="131">
        <v>2700</v>
      </c>
      <c r="AW278" s="131" t="s">
        <v>106</v>
      </c>
      <c r="AX278" s="183">
        <v>40696</v>
      </c>
      <c r="AY278" s="131">
        <v>12</v>
      </c>
      <c r="AZ278" s="131">
        <v>750</v>
      </c>
      <c r="BA278" s="131">
        <v>3600</v>
      </c>
      <c r="BB278" s="371">
        <f>IFERROR(HLOOKUP(IF(IF(VLOOKUP(H278,'Prog Actual'!H:AP,35,0)="DIREC",0,IF(VLOOKUP(H278,'Prog Actual'!H:AP,35,0)="EMBOT",1,IF(VLOOKUP(H278,'Prog Actual'!H:AP,35,0)="ETIQ",2,3)))&lt;1,VLOOKUP(H278,'Prog Actual'!H:AZ,45,0),IF(VLOOKUP(H278,'Prog Actual'!H:AP,35,0)="DIREC",0,IF(VLOOKUP(H278,'Prog Actual'!H:AP,35,0)="EMBOT",1,IF(VLOOKUP(H278,'Prog Actual'!H:AP,35,0)="ETIQ",2,3)))),Base!$D$26:$L$44,VLOOKUP(CONCATENATE(AM278,IF(VLOOKUP(H278,'Prog Actual'!H:K,4,0)&lt;2999,1,IF(VLOOKUP(H278,'Prog Actual'!H:K,4,0)&lt;4999,2,3))),Base!$B$27:$C$44,2,0),0),"")</f>
        <v>5500</v>
      </c>
      <c r="BC278" s="300">
        <v>300</v>
      </c>
      <c r="BD278" s="124" t="s">
        <v>108</v>
      </c>
      <c r="BE278" s="131">
        <v>300</v>
      </c>
      <c r="BF278" s="183" t="s">
        <v>304</v>
      </c>
      <c r="BG278" s="131" t="s">
        <v>1624</v>
      </c>
      <c r="BH278" s="210"/>
      <c r="BI278" s="211"/>
      <c r="BJ278" s="212"/>
    </row>
    <row r="279" spans="1:62" s="195" customFormat="1" ht="17.100000000000001" customHeight="1">
      <c r="A279" s="43">
        <v>1</v>
      </c>
      <c r="B279" s="43">
        <v>1</v>
      </c>
      <c r="C279" s="79"/>
      <c r="D279" s="79">
        <v>2347</v>
      </c>
      <c r="E279" s="348">
        <v>0</v>
      </c>
      <c r="F279" s="33">
        <v>313</v>
      </c>
      <c r="G279" s="127" t="s">
        <v>114</v>
      </c>
      <c r="H279" s="105">
        <v>1275342</v>
      </c>
      <c r="I279" s="79">
        <v>21001170</v>
      </c>
      <c r="J279" s="127" t="s">
        <v>1115</v>
      </c>
      <c r="K279" s="127">
        <v>46980</v>
      </c>
      <c r="L279" s="127" t="s">
        <v>127</v>
      </c>
      <c r="M279" s="296">
        <v>0.23</v>
      </c>
      <c r="N279" s="515">
        <f t="shared" si="8"/>
        <v>6.2640000000000002</v>
      </c>
      <c r="O279" s="298">
        <v>0.16666666666666666</v>
      </c>
      <c r="P279" s="274">
        <f t="shared" si="9"/>
        <v>6.4940000000000007</v>
      </c>
      <c r="Q279" s="306">
        <v>-2</v>
      </c>
      <c r="R279" s="112">
        <v>40703</v>
      </c>
      <c r="S279" s="113">
        <v>-3.44</v>
      </c>
      <c r="T279" s="112">
        <v>40703.454070512824</v>
      </c>
      <c r="U279" s="113">
        <v>-10.9</v>
      </c>
      <c r="V279" s="130" t="s">
        <v>147</v>
      </c>
      <c r="W279" s="329" t="s">
        <v>133</v>
      </c>
      <c r="X279" s="490">
        <v>40701</v>
      </c>
      <c r="Y279" s="310" t="s">
        <v>352</v>
      </c>
      <c r="Z279" s="116"/>
      <c r="AA279" s="299"/>
      <c r="AB279" s="118"/>
      <c r="AC279" s="289" t="s">
        <v>1063</v>
      </c>
      <c r="AD279" s="289">
        <v>35235</v>
      </c>
      <c r="AE279" s="290"/>
      <c r="AF279" s="31">
        <v>46980</v>
      </c>
      <c r="AG279" s="119">
        <v>11007561</v>
      </c>
      <c r="AH279" s="119" t="s">
        <v>212</v>
      </c>
      <c r="AI279" s="119">
        <v>11007610</v>
      </c>
      <c r="AJ279" s="119" t="s">
        <v>388</v>
      </c>
      <c r="AK279" s="119"/>
      <c r="AL279" s="119"/>
      <c r="AM279" s="330" t="s">
        <v>23</v>
      </c>
      <c r="AN279" s="120">
        <v>6500</v>
      </c>
      <c r="AO279" s="121"/>
      <c r="AP279" s="122" t="s">
        <v>106</v>
      </c>
      <c r="AQ279" s="292">
        <v>2347</v>
      </c>
      <c r="AR279" s="293">
        <v>23</v>
      </c>
      <c r="AS279" s="311" t="s">
        <v>890</v>
      </c>
      <c r="AT279" s="294" t="s">
        <v>132</v>
      </c>
      <c r="AU279" s="131">
        <v>0.75</v>
      </c>
      <c r="AV279" s="131">
        <v>35235</v>
      </c>
      <c r="AW279" s="131" t="s">
        <v>106</v>
      </c>
      <c r="AX279" s="183">
        <v>40700</v>
      </c>
      <c r="AY279" s="131">
        <v>1</v>
      </c>
      <c r="AZ279" s="131">
        <v>750</v>
      </c>
      <c r="BA279" s="131">
        <v>46980</v>
      </c>
      <c r="BB279" s="371">
        <f>IFERROR(HLOOKUP(IF(IF(VLOOKUP(H279,'Prog Actual'!H:AP,35,0)="DIREC",0,IF(VLOOKUP(H279,'Prog Actual'!H:AP,35,0)="EMBOT",1,IF(VLOOKUP(H279,'Prog Actual'!H:AP,35,0)="ETIQ",2,3)))&lt;1,VLOOKUP(H279,'Prog Actual'!H:AZ,45,0),IF(VLOOKUP(H279,'Prog Actual'!H:AP,35,0)="DIREC",0,IF(VLOOKUP(H279,'Prog Actual'!H:AP,35,0)="EMBOT",1,IF(VLOOKUP(H279,'Prog Actual'!H:AP,35,0)="ETIQ",2,3)))),Base!$D$26:$L$44,VLOOKUP(CONCATENATE(AM279,IF(VLOOKUP(H279,'Prog Actual'!H:K,4,0)&lt;2999,1,IF(VLOOKUP(H279,'Prog Actual'!H:K,4,0)&lt;4999,2,3))),Base!$B$27:$C$44,2,0),0),"")</f>
        <v>7500</v>
      </c>
      <c r="BC279" s="300">
        <v>3915</v>
      </c>
      <c r="BD279" s="124" t="s">
        <v>122</v>
      </c>
      <c r="BE279" s="131">
        <v>3915</v>
      </c>
      <c r="BF279" s="183" t="s">
        <v>1116</v>
      </c>
      <c r="BG279" s="131" t="s">
        <v>1625</v>
      </c>
      <c r="BH279" s="210"/>
      <c r="BI279" s="211"/>
      <c r="BJ279" s="212"/>
    </row>
    <row r="280" spans="1:62" s="195" customFormat="1" ht="17.100000000000001" customHeight="1">
      <c r="A280" s="302">
        <v>1</v>
      </c>
      <c r="B280" s="302">
        <v>1</v>
      </c>
      <c r="C280" s="79"/>
      <c r="D280" s="303">
        <v>2111</v>
      </c>
      <c r="E280" s="348">
        <v>0</v>
      </c>
      <c r="F280" s="33">
        <v>35</v>
      </c>
      <c r="G280" s="304" t="s">
        <v>114</v>
      </c>
      <c r="H280" s="305">
        <v>1275422</v>
      </c>
      <c r="I280" s="303">
        <v>10045081</v>
      </c>
      <c r="J280" s="304" t="s">
        <v>152</v>
      </c>
      <c r="K280" s="304">
        <v>2035</v>
      </c>
      <c r="L280" s="304" t="s">
        <v>104</v>
      </c>
      <c r="M280" s="296">
        <v>0.23</v>
      </c>
      <c r="N280" s="515">
        <f t="shared" si="8"/>
        <v>4.4400000000000004</v>
      </c>
      <c r="O280" s="298">
        <v>0.16666666666666666</v>
      </c>
      <c r="P280" s="274">
        <f t="shared" si="9"/>
        <v>4.6700000000000008</v>
      </c>
      <c r="Q280" s="306">
        <v>1</v>
      </c>
      <c r="R280" s="112">
        <v>40703</v>
      </c>
      <c r="S280" s="113">
        <v>-10.9</v>
      </c>
      <c r="T280" s="112">
        <v>40703.64875</v>
      </c>
      <c r="U280" s="113">
        <v>-15.57</v>
      </c>
      <c r="V280" s="307" t="s">
        <v>105</v>
      </c>
      <c r="W280" s="115" t="s">
        <v>109</v>
      </c>
      <c r="X280" s="490">
        <v>40704</v>
      </c>
      <c r="Y280" s="333" t="s">
        <v>905</v>
      </c>
      <c r="Z280" s="116"/>
      <c r="AA280" s="299"/>
      <c r="AB280" s="118"/>
      <c r="AC280" s="289" t="s">
        <v>148</v>
      </c>
      <c r="AD280" s="289">
        <v>18315</v>
      </c>
      <c r="AE280" s="290"/>
      <c r="AF280" s="31">
        <v>24420</v>
      </c>
      <c r="AG280" s="119">
        <v>11007507</v>
      </c>
      <c r="AH280" s="119" t="s">
        <v>149</v>
      </c>
      <c r="AI280" s="119">
        <v>11007949</v>
      </c>
      <c r="AJ280" s="119" t="s">
        <v>1117</v>
      </c>
      <c r="AK280" s="119"/>
      <c r="AL280" s="119"/>
      <c r="AM280" s="330" t="s">
        <v>23</v>
      </c>
      <c r="AN280" s="120">
        <v>5500.0000000000036</v>
      </c>
      <c r="AO280" s="121"/>
      <c r="AP280" s="122" t="s">
        <v>106</v>
      </c>
      <c r="AQ280" s="292" t="s">
        <v>102</v>
      </c>
      <c r="AR280" s="293">
        <v>23</v>
      </c>
      <c r="AS280" s="311" t="s">
        <v>890</v>
      </c>
      <c r="AT280" s="294" t="s">
        <v>126</v>
      </c>
      <c r="AU280" s="131">
        <v>9</v>
      </c>
      <c r="AV280" s="131">
        <v>18315</v>
      </c>
      <c r="AW280" s="131" t="s">
        <v>106</v>
      </c>
      <c r="AX280" s="183">
        <v>40696</v>
      </c>
      <c r="AY280" s="131">
        <v>12</v>
      </c>
      <c r="AZ280" s="131">
        <v>750</v>
      </c>
      <c r="BA280" s="131">
        <v>24420</v>
      </c>
      <c r="BB280" s="371">
        <f>IFERROR(HLOOKUP(IF(IF(VLOOKUP(H280,'Prog Actual'!H:AP,35,0)="DIREC",0,IF(VLOOKUP(H280,'Prog Actual'!H:AP,35,0)="EMBOT",1,IF(VLOOKUP(H280,'Prog Actual'!H:AP,35,0)="ETIQ",2,3)))&lt;1,VLOOKUP(H280,'Prog Actual'!H:AZ,45,0),IF(VLOOKUP(H280,'Prog Actual'!H:AP,35,0)="DIREC",0,IF(VLOOKUP(H280,'Prog Actual'!H:AP,35,0)="EMBOT",1,IF(VLOOKUP(H280,'Prog Actual'!H:AP,35,0)="ETIQ",2,3)))),Base!$D$26:$L$44,VLOOKUP(CONCATENATE(AM280,IF(VLOOKUP(H280,'Prog Actual'!H:K,4,0)&lt;2999,1,IF(VLOOKUP(H280,'Prog Actual'!H:K,4,0)&lt;4999,2,3))),Base!$B$27:$C$44,2,0),0),"")</f>
        <v>5500</v>
      </c>
      <c r="BC280" s="300">
        <v>2035</v>
      </c>
      <c r="BD280" s="124" t="s">
        <v>108</v>
      </c>
      <c r="BE280" s="131">
        <v>2035</v>
      </c>
      <c r="BF280" s="183" t="s">
        <v>764</v>
      </c>
      <c r="BG280" s="131" t="s">
        <v>1625</v>
      </c>
      <c r="BH280" s="210"/>
      <c r="BI280" s="211"/>
      <c r="BJ280" s="212"/>
    </row>
    <row r="281" spans="1:62" s="195" customFormat="1" ht="17.100000000000001" customHeight="1">
      <c r="A281" s="302">
        <v>1</v>
      </c>
      <c r="B281" s="302">
        <v>1</v>
      </c>
      <c r="C281" s="79"/>
      <c r="D281" s="303">
        <v>2111</v>
      </c>
      <c r="E281" s="348" t="s">
        <v>10</v>
      </c>
      <c r="F281" s="33">
        <v>35</v>
      </c>
      <c r="G281" s="304" t="s">
        <v>114</v>
      </c>
      <c r="H281" s="305">
        <v>1275193</v>
      </c>
      <c r="I281" s="303">
        <v>10045089</v>
      </c>
      <c r="J281" s="304" t="s">
        <v>376</v>
      </c>
      <c r="K281" s="304">
        <v>198</v>
      </c>
      <c r="L281" s="304" t="s">
        <v>104</v>
      </c>
      <c r="M281" s="296">
        <v>0.23</v>
      </c>
      <c r="N281" s="515">
        <f t="shared" si="8"/>
        <v>0.432</v>
      </c>
      <c r="O281" s="298">
        <v>0</v>
      </c>
      <c r="P281" s="274">
        <f t="shared" si="9"/>
        <v>0.66200000000000003</v>
      </c>
      <c r="Q281" s="306">
        <v>8</v>
      </c>
      <c r="R281" s="112">
        <v>40703</v>
      </c>
      <c r="S281" s="113">
        <v>-15.57</v>
      </c>
      <c r="T281" s="112">
        <v>40703.676333333337</v>
      </c>
      <c r="U281" s="113">
        <v>-16.23</v>
      </c>
      <c r="V281" s="307" t="s">
        <v>105</v>
      </c>
      <c r="W281" s="115" t="s">
        <v>109</v>
      </c>
      <c r="X281" s="490">
        <v>40711</v>
      </c>
      <c r="Y281" s="310" t="s">
        <v>352</v>
      </c>
      <c r="Z281" s="116"/>
      <c r="AA281" s="299"/>
      <c r="AB281" s="118"/>
      <c r="AC281" s="289" t="s">
        <v>148</v>
      </c>
      <c r="AD281" s="289">
        <v>1782</v>
      </c>
      <c r="AE281" s="290"/>
      <c r="AF281" s="31">
        <v>2376</v>
      </c>
      <c r="AG281" s="119">
        <v>11007506</v>
      </c>
      <c r="AH281" s="119" t="s">
        <v>150</v>
      </c>
      <c r="AI281" s="119">
        <v>11001797</v>
      </c>
      <c r="AJ281" s="119" t="s">
        <v>130</v>
      </c>
      <c r="AK281" s="119">
        <v>11004463</v>
      </c>
      <c r="AL281" s="119" t="s">
        <v>151</v>
      </c>
      <c r="AM281" s="330" t="s">
        <v>23</v>
      </c>
      <c r="AN281" s="120">
        <v>5500.0000000000045</v>
      </c>
      <c r="AO281" s="121"/>
      <c r="AP281" s="122" t="s">
        <v>106</v>
      </c>
      <c r="AQ281" s="292" t="s">
        <v>102</v>
      </c>
      <c r="AR281" s="293">
        <v>23</v>
      </c>
      <c r="AS281" s="311" t="s">
        <v>890</v>
      </c>
      <c r="AT281" s="294" t="s">
        <v>107</v>
      </c>
      <c r="AU281" s="131">
        <v>9</v>
      </c>
      <c r="AV281" s="131">
        <v>1782</v>
      </c>
      <c r="AW281" s="131" t="s">
        <v>106</v>
      </c>
      <c r="AX281" s="183">
        <v>40696</v>
      </c>
      <c r="AY281" s="131">
        <v>12</v>
      </c>
      <c r="AZ281" s="131">
        <v>750</v>
      </c>
      <c r="BA281" s="131">
        <v>2376</v>
      </c>
      <c r="BB281" s="371">
        <f>IFERROR(HLOOKUP(IF(IF(VLOOKUP(H281,'Prog Actual'!H:AP,35,0)="DIREC",0,IF(VLOOKUP(H281,'Prog Actual'!H:AP,35,0)="EMBOT",1,IF(VLOOKUP(H281,'Prog Actual'!H:AP,35,0)="ETIQ",2,3)))&lt;1,VLOOKUP(H281,'Prog Actual'!H:AZ,45,0),IF(VLOOKUP(H281,'Prog Actual'!H:AP,35,0)="DIREC",0,IF(VLOOKUP(H281,'Prog Actual'!H:AP,35,0)="EMBOT",1,IF(VLOOKUP(H281,'Prog Actual'!H:AP,35,0)="ETIQ",2,3)))),Base!$D$26:$L$44,VLOOKUP(CONCATENATE(AM281,IF(VLOOKUP(H281,'Prog Actual'!H:K,4,0)&lt;2999,1,IF(VLOOKUP(H281,'Prog Actual'!H:K,4,0)&lt;4999,2,3))),Base!$B$27:$C$44,2,0),0),"")</f>
        <v>5500</v>
      </c>
      <c r="BC281" s="300">
        <v>198</v>
      </c>
      <c r="BD281" s="124" t="s">
        <v>108</v>
      </c>
      <c r="BE281" s="131">
        <v>198</v>
      </c>
      <c r="BF281" s="183" t="s">
        <v>1118</v>
      </c>
      <c r="BG281" s="131" t="s">
        <v>1624</v>
      </c>
      <c r="BH281" s="210"/>
      <c r="BI281" s="211"/>
      <c r="BJ281" s="212"/>
    </row>
    <row r="282" spans="1:62" s="195" customFormat="1" ht="17.100000000000001" customHeight="1">
      <c r="A282" s="302">
        <v>1</v>
      </c>
      <c r="B282" s="302">
        <v>1</v>
      </c>
      <c r="C282" s="79"/>
      <c r="D282" s="303">
        <v>2111</v>
      </c>
      <c r="E282" s="348" t="s">
        <v>10</v>
      </c>
      <c r="F282" s="33">
        <v>35</v>
      </c>
      <c r="G282" s="304" t="s">
        <v>114</v>
      </c>
      <c r="H282" s="305">
        <v>1275541</v>
      </c>
      <c r="I282" s="303">
        <v>10052064</v>
      </c>
      <c r="J282" s="304" t="s">
        <v>1119</v>
      </c>
      <c r="K282" s="304">
        <v>25</v>
      </c>
      <c r="L282" s="304" t="s">
        <v>104</v>
      </c>
      <c r="M282" s="296">
        <v>0.23</v>
      </c>
      <c r="N282" s="515">
        <f t="shared" si="8"/>
        <v>5.4545454545454543E-2</v>
      </c>
      <c r="O282" s="298">
        <v>0</v>
      </c>
      <c r="P282" s="274">
        <f t="shared" si="9"/>
        <v>0.28454545454545455</v>
      </c>
      <c r="Q282" s="306">
        <v>14</v>
      </c>
      <c r="R282" s="112">
        <v>40703</v>
      </c>
      <c r="S282" s="113">
        <v>-16.23</v>
      </c>
      <c r="T282" s="112">
        <v>40703.688106060603</v>
      </c>
      <c r="U282" s="113">
        <v>-16.510000000000002</v>
      </c>
      <c r="V282" s="307" t="s">
        <v>105</v>
      </c>
      <c r="W282" s="115" t="s">
        <v>109</v>
      </c>
      <c r="X282" s="490">
        <v>40717</v>
      </c>
      <c r="Y282" s="310" t="s">
        <v>352</v>
      </c>
      <c r="Z282" s="116"/>
      <c r="AA282" s="299"/>
      <c r="AB282" s="118"/>
      <c r="AC282" s="289" t="s">
        <v>148</v>
      </c>
      <c r="AD282" s="289">
        <v>225</v>
      </c>
      <c r="AE282" s="290"/>
      <c r="AF282" s="31">
        <v>300</v>
      </c>
      <c r="AG282" s="119">
        <v>11007506</v>
      </c>
      <c r="AH282" s="119" t="s">
        <v>150</v>
      </c>
      <c r="AI282" s="119">
        <v>11001797</v>
      </c>
      <c r="AJ282" s="119" t="s">
        <v>130</v>
      </c>
      <c r="AK282" s="119">
        <v>11004463</v>
      </c>
      <c r="AL282" s="119" t="s">
        <v>151</v>
      </c>
      <c r="AM282" s="330" t="s">
        <v>23</v>
      </c>
      <c r="AN282" s="120">
        <v>5500.0000000000045</v>
      </c>
      <c r="AO282" s="121"/>
      <c r="AP282" s="122" t="s">
        <v>106</v>
      </c>
      <c r="AQ282" s="292" t="s">
        <v>102</v>
      </c>
      <c r="AR282" s="293">
        <v>23</v>
      </c>
      <c r="AS282" s="311" t="s">
        <v>890</v>
      </c>
      <c r="AT282" s="294" t="s">
        <v>107</v>
      </c>
      <c r="AU282" s="131">
        <v>9</v>
      </c>
      <c r="AV282" s="131">
        <v>225</v>
      </c>
      <c r="AW282" s="131" t="s">
        <v>106</v>
      </c>
      <c r="AX282" s="183">
        <v>40696</v>
      </c>
      <c r="AY282" s="131">
        <v>12</v>
      </c>
      <c r="AZ282" s="131">
        <v>750</v>
      </c>
      <c r="BA282" s="131">
        <v>300</v>
      </c>
      <c r="BB282" s="371">
        <f>IFERROR(HLOOKUP(IF(IF(VLOOKUP(H282,'Prog Actual'!H:AP,35,0)="DIREC",0,IF(VLOOKUP(H282,'Prog Actual'!H:AP,35,0)="EMBOT",1,IF(VLOOKUP(H282,'Prog Actual'!H:AP,35,0)="ETIQ",2,3)))&lt;1,VLOOKUP(H282,'Prog Actual'!H:AZ,45,0),IF(VLOOKUP(H282,'Prog Actual'!H:AP,35,0)="DIREC",0,IF(VLOOKUP(H282,'Prog Actual'!H:AP,35,0)="EMBOT",1,IF(VLOOKUP(H282,'Prog Actual'!H:AP,35,0)="ETIQ",2,3)))),Base!$D$26:$L$44,VLOOKUP(CONCATENATE(AM282,IF(VLOOKUP(H282,'Prog Actual'!H:K,4,0)&lt;2999,1,IF(VLOOKUP(H282,'Prog Actual'!H:K,4,0)&lt;4999,2,3))),Base!$B$27:$C$44,2,0),0),"")</f>
        <v>5500</v>
      </c>
      <c r="BC282" s="300">
        <v>25</v>
      </c>
      <c r="BD282" s="124" t="s">
        <v>108</v>
      </c>
      <c r="BE282" s="131">
        <v>25</v>
      </c>
      <c r="BF282" s="183" t="s">
        <v>1120</v>
      </c>
      <c r="BG282" s="131" t="s">
        <v>1624</v>
      </c>
      <c r="BH282" s="210"/>
      <c r="BI282" s="211"/>
      <c r="BJ282" s="212"/>
    </row>
    <row r="283" spans="1:62" s="195" customFormat="1" ht="17.100000000000001" customHeight="1">
      <c r="A283" s="302">
        <v>1</v>
      </c>
      <c r="B283" s="302">
        <v>1</v>
      </c>
      <c r="C283" s="79"/>
      <c r="D283" s="303">
        <v>2111</v>
      </c>
      <c r="E283" s="348" t="s">
        <v>10</v>
      </c>
      <c r="F283" s="33">
        <v>35</v>
      </c>
      <c r="G283" s="304" t="s">
        <v>114</v>
      </c>
      <c r="H283" s="305">
        <v>1275194</v>
      </c>
      <c r="I283" s="303">
        <v>10045090</v>
      </c>
      <c r="J283" s="304" t="s">
        <v>1121</v>
      </c>
      <c r="K283" s="304">
        <v>154</v>
      </c>
      <c r="L283" s="304" t="s">
        <v>104</v>
      </c>
      <c r="M283" s="296">
        <v>0.23</v>
      </c>
      <c r="N283" s="515">
        <f t="shared" si="8"/>
        <v>0.33600000000000002</v>
      </c>
      <c r="O283" s="298">
        <v>0</v>
      </c>
      <c r="P283" s="274">
        <f t="shared" si="9"/>
        <v>0.56600000000000006</v>
      </c>
      <c r="Q283" s="306">
        <v>14</v>
      </c>
      <c r="R283" s="112">
        <v>40703</v>
      </c>
      <c r="S283" s="113">
        <v>-16.510000000000002</v>
      </c>
      <c r="T283" s="112">
        <v>40703.711499999998</v>
      </c>
      <c r="U283" s="113">
        <v>-17.079999999999998</v>
      </c>
      <c r="V283" s="307" t="s">
        <v>105</v>
      </c>
      <c r="W283" s="115" t="s">
        <v>109</v>
      </c>
      <c r="X283" s="490">
        <v>40717</v>
      </c>
      <c r="Y283" s="310" t="s">
        <v>352</v>
      </c>
      <c r="Z283" s="116"/>
      <c r="AA283" s="299"/>
      <c r="AB283" s="118"/>
      <c r="AC283" s="289" t="s">
        <v>148</v>
      </c>
      <c r="AD283" s="289">
        <v>1386</v>
      </c>
      <c r="AE283" s="290"/>
      <c r="AF283" s="31">
        <v>1848</v>
      </c>
      <c r="AG283" s="119">
        <v>11007506</v>
      </c>
      <c r="AH283" s="119" t="s">
        <v>150</v>
      </c>
      <c r="AI283" s="119">
        <v>11001797</v>
      </c>
      <c r="AJ283" s="119" t="s">
        <v>130</v>
      </c>
      <c r="AK283" s="119">
        <v>11004463</v>
      </c>
      <c r="AL283" s="119" t="s">
        <v>151</v>
      </c>
      <c r="AM283" s="330" t="s">
        <v>23</v>
      </c>
      <c r="AN283" s="120">
        <v>5500.0000000000045</v>
      </c>
      <c r="AO283" s="121"/>
      <c r="AP283" s="122" t="s">
        <v>106</v>
      </c>
      <c r="AQ283" s="292" t="s">
        <v>102</v>
      </c>
      <c r="AR283" s="293">
        <v>23</v>
      </c>
      <c r="AS283" s="311" t="s">
        <v>890</v>
      </c>
      <c r="AT283" s="294" t="s">
        <v>107</v>
      </c>
      <c r="AU283" s="131">
        <v>9</v>
      </c>
      <c r="AV283" s="131">
        <v>1386</v>
      </c>
      <c r="AW283" s="131" t="s">
        <v>106</v>
      </c>
      <c r="AX283" s="183">
        <v>40696</v>
      </c>
      <c r="AY283" s="131">
        <v>12</v>
      </c>
      <c r="AZ283" s="131">
        <v>750</v>
      </c>
      <c r="BA283" s="131">
        <v>1848</v>
      </c>
      <c r="BB283" s="371">
        <f>IFERROR(HLOOKUP(IF(IF(VLOOKUP(H283,'Prog Actual'!H:AP,35,0)="DIREC",0,IF(VLOOKUP(H283,'Prog Actual'!H:AP,35,0)="EMBOT",1,IF(VLOOKUP(H283,'Prog Actual'!H:AP,35,0)="ETIQ",2,3)))&lt;1,VLOOKUP(H283,'Prog Actual'!H:AZ,45,0),IF(VLOOKUP(H283,'Prog Actual'!H:AP,35,0)="DIREC",0,IF(VLOOKUP(H283,'Prog Actual'!H:AP,35,0)="EMBOT",1,IF(VLOOKUP(H283,'Prog Actual'!H:AP,35,0)="ETIQ",2,3)))),Base!$D$26:$L$44,VLOOKUP(CONCATENATE(AM283,IF(VLOOKUP(H283,'Prog Actual'!H:K,4,0)&lt;2999,1,IF(VLOOKUP(H283,'Prog Actual'!H:K,4,0)&lt;4999,2,3))),Base!$B$27:$C$44,2,0),0),"")</f>
        <v>5500</v>
      </c>
      <c r="BC283" s="300">
        <v>154</v>
      </c>
      <c r="BD283" s="124" t="s">
        <v>108</v>
      </c>
      <c r="BE283" s="131">
        <v>154</v>
      </c>
      <c r="BF283" s="183" t="s">
        <v>150</v>
      </c>
      <c r="BG283" s="131" t="s">
        <v>1624</v>
      </c>
      <c r="BH283" s="210"/>
      <c r="BI283" s="211"/>
      <c r="BJ283" s="212"/>
    </row>
    <row r="284" spans="1:62" s="195" customFormat="1" ht="17.100000000000001" customHeight="1">
      <c r="A284" s="302">
        <v>1</v>
      </c>
      <c r="B284" s="302">
        <v>1</v>
      </c>
      <c r="C284" s="79"/>
      <c r="D284" s="303">
        <v>2111</v>
      </c>
      <c r="E284" s="348" t="s">
        <v>10</v>
      </c>
      <c r="F284" s="33">
        <v>35</v>
      </c>
      <c r="G284" s="304" t="s">
        <v>114</v>
      </c>
      <c r="H284" s="305">
        <v>1275195</v>
      </c>
      <c r="I284" s="303">
        <v>10051826</v>
      </c>
      <c r="J284" s="304" t="s">
        <v>1122</v>
      </c>
      <c r="K284" s="304">
        <v>110</v>
      </c>
      <c r="L284" s="304" t="s">
        <v>104</v>
      </c>
      <c r="M284" s="296">
        <v>0.23</v>
      </c>
      <c r="N284" s="515">
        <f t="shared" si="8"/>
        <v>0.12</v>
      </c>
      <c r="O284" s="298">
        <v>0</v>
      </c>
      <c r="P284" s="274">
        <f t="shared" si="9"/>
        <v>0.35</v>
      </c>
      <c r="Q284" s="306">
        <v>14</v>
      </c>
      <c r="R284" s="112">
        <v>40703</v>
      </c>
      <c r="S284" s="113">
        <v>-17.079999999999998</v>
      </c>
      <c r="T284" s="112">
        <v>40703.72625</v>
      </c>
      <c r="U284" s="113">
        <v>-17.43</v>
      </c>
      <c r="V284" s="307" t="s">
        <v>105</v>
      </c>
      <c r="W284" s="115" t="s">
        <v>109</v>
      </c>
      <c r="X284" s="490">
        <v>40717</v>
      </c>
      <c r="Y284" s="310" t="s">
        <v>352</v>
      </c>
      <c r="Z284" s="116"/>
      <c r="AA284" s="299"/>
      <c r="AB284" s="118"/>
      <c r="AC284" s="289" t="s">
        <v>148</v>
      </c>
      <c r="AD284" s="289">
        <v>495</v>
      </c>
      <c r="AE284" s="290"/>
      <c r="AF284" s="31">
        <v>660</v>
      </c>
      <c r="AG284" s="119">
        <v>11007041</v>
      </c>
      <c r="AH284" s="119" t="s">
        <v>199</v>
      </c>
      <c r="AI284" s="119">
        <v>11001157</v>
      </c>
      <c r="AJ284" s="119" t="s">
        <v>289</v>
      </c>
      <c r="AK284" s="119">
        <v>11002322</v>
      </c>
      <c r="AL284" s="119" t="s">
        <v>290</v>
      </c>
      <c r="AM284" s="330" t="s">
        <v>23</v>
      </c>
      <c r="AN284" s="120">
        <v>5500.0000000000036</v>
      </c>
      <c r="AO284" s="121"/>
      <c r="AP284" s="122" t="s">
        <v>106</v>
      </c>
      <c r="AQ284" s="292" t="s">
        <v>102</v>
      </c>
      <c r="AR284" s="293">
        <v>23</v>
      </c>
      <c r="AS284" s="311" t="s">
        <v>890</v>
      </c>
      <c r="AT284" s="294" t="s">
        <v>107</v>
      </c>
      <c r="AU284" s="131">
        <v>4.5</v>
      </c>
      <c r="AV284" s="131">
        <v>495</v>
      </c>
      <c r="AW284" s="131" t="s">
        <v>106</v>
      </c>
      <c r="AX284" s="183">
        <v>40696</v>
      </c>
      <c r="AY284" s="131">
        <v>6</v>
      </c>
      <c r="AZ284" s="131">
        <v>750</v>
      </c>
      <c r="BA284" s="131">
        <v>660</v>
      </c>
      <c r="BB284" s="371">
        <f>IFERROR(HLOOKUP(IF(IF(VLOOKUP(H284,'Prog Actual'!H:AP,35,0)="DIREC",0,IF(VLOOKUP(H284,'Prog Actual'!H:AP,35,0)="EMBOT",1,IF(VLOOKUP(H284,'Prog Actual'!H:AP,35,0)="ETIQ",2,3)))&lt;1,VLOOKUP(H284,'Prog Actual'!H:AZ,45,0),IF(VLOOKUP(H284,'Prog Actual'!H:AP,35,0)="DIREC",0,IF(VLOOKUP(H284,'Prog Actual'!H:AP,35,0)="EMBOT",1,IF(VLOOKUP(H284,'Prog Actual'!H:AP,35,0)="ETIQ",2,3)))),Base!$D$26:$L$44,VLOOKUP(CONCATENATE(AM284,IF(VLOOKUP(H284,'Prog Actual'!H:K,4,0)&lt;2999,1,IF(VLOOKUP(H284,'Prog Actual'!H:K,4,0)&lt;4999,2,3))),Base!$B$27:$C$44,2,0),0),"")</f>
        <v>5500</v>
      </c>
      <c r="BC284" s="300">
        <v>55</v>
      </c>
      <c r="BD284" s="124" t="s">
        <v>108</v>
      </c>
      <c r="BE284" s="131">
        <v>110</v>
      </c>
      <c r="BF284" s="183" t="s">
        <v>199</v>
      </c>
      <c r="BG284" s="131" t="s">
        <v>1624</v>
      </c>
      <c r="BH284" s="210"/>
      <c r="BI284" s="211"/>
      <c r="BJ284" s="212"/>
    </row>
    <row r="285" spans="1:62" s="195" customFormat="1" ht="17.100000000000001" customHeight="1">
      <c r="A285" s="302">
        <v>1</v>
      </c>
      <c r="B285" s="302">
        <v>1</v>
      </c>
      <c r="C285" s="79"/>
      <c r="D285" s="303">
        <v>2111</v>
      </c>
      <c r="E285" s="348" t="s">
        <v>10</v>
      </c>
      <c r="F285" s="33">
        <v>35</v>
      </c>
      <c r="G285" s="304" t="s">
        <v>114</v>
      </c>
      <c r="H285" s="305">
        <v>1275677</v>
      </c>
      <c r="I285" s="303">
        <v>10045095</v>
      </c>
      <c r="J285" s="304" t="s">
        <v>1123</v>
      </c>
      <c r="K285" s="304">
        <v>112</v>
      </c>
      <c r="L285" s="304" t="s">
        <v>104</v>
      </c>
      <c r="M285" s="296">
        <v>0.23</v>
      </c>
      <c r="N285" s="515">
        <f t="shared" si="8"/>
        <v>0.12218181818181818</v>
      </c>
      <c r="O285" s="298">
        <v>0</v>
      </c>
      <c r="P285" s="274">
        <f t="shared" si="9"/>
        <v>0.35218181818181821</v>
      </c>
      <c r="Q285" s="306">
        <v>15</v>
      </c>
      <c r="R285" s="112">
        <v>40703</v>
      </c>
      <c r="S285" s="113">
        <v>-17.43</v>
      </c>
      <c r="T285" s="112">
        <v>40703.740924242426</v>
      </c>
      <c r="U285" s="113">
        <v>-17.78</v>
      </c>
      <c r="V285" s="307" t="s">
        <v>105</v>
      </c>
      <c r="W285" s="115" t="s">
        <v>109</v>
      </c>
      <c r="X285" s="490">
        <v>40718</v>
      </c>
      <c r="Y285" s="310" t="s">
        <v>352</v>
      </c>
      <c r="Z285" s="116"/>
      <c r="AA285" s="299"/>
      <c r="AB285" s="118"/>
      <c r="AC285" s="289" t="s">
        <v>148</v>
      </c>
      <c r="AD285" s="289">
        <v>504</v>
      </c>
      <c r="AE285" s="290"/>
      <c r="AF285" s="31">
        <v>672</v>
      </c>
      <c r="AG285" s="119">
        <v>11007506</v>
      </c>
      <c r="AH285" s="119" t="s">
        <v>150</v>
      </c>
      <c r="AI285" s="119">
        <v>11001797</v>
      </c>
      <c r="AJ285" s="119" t="s">
        <v>130</v>
      </c>
      <c r="AK285" s="119">
        <v>11004463</v>
      </c>
      <c r="AL285" s="119" t="s">
        <v>151</v>
      </c>
      <c r="AM285" s="330" t="s">
        <v>23</v>
      </c>
      <c r="AN285" s="120">
        <v>5500.0000000000045</v>
      </c>
      <c r="AO285" s="121"/>
      <c r="AP285" s="122" t="s">
        <v>106</v>
      </c>
      <c r="AQ285" s="292" t="s">
        <v>102</v>
      </c>
      <c r="AR285" s="293">
        <v>23</v>
      </c>
      <c r="AS285" s="311" t="s">
        <v>890</v>
      </c>
      <c r="AT285" s="294" t="s">
        <v>107</v>
      </c>
      <c r="AU285" s="131">
        <v>4.5</v>
      </c>
      <c r="AV285" s="131">
        <v>504</v>
      </c>
      <c r="AW285" s="131" t="s">
        <v>106</v>
      </c>
      <c r="AX285" s="183">
        <v>40696</v>
      </c>
      <c r="AY285" s="131">
        <v>6</v>
      </c>
      <c r="AZ285" s="131">
        <v>750</v>
      </c>
      <c r="BA285" s="131">
        <v>672</v>
      </c>
      <c r="BB285" s="371">
        <f>IFERROR(HLOOKUP(IF(IF(VLOOKUP(H285,'Prog Actual'!H:AP,35,0)="DIREC",0,IF(VLOOKUP(H285,'Prog Actual'!H:AP,35,0)="EMBOT",1,IF(VLOOKUP(H285,'Prog Actual'!H:AP,35,0)="ETIQ",2,3)))&lt;1,VLOOKUP(H285,'Prog Actual'!H:AZ,45,0),IF(VLOOKUP(H285,'Prog Actual'!H:AP,35,0)="DIREC",0,IF(VLOOKUP(H285,'Prog Actual'!H:AP,35,0)="EMBOT",1,IF(VLOOKUP(H285,'Prog Actual'!H:AP,35,0)="ETIQ",2,3)))),Base!$D$26:$L$44,VLOOKUP(CONCATENATE(AM285,IF(VLOOKUP(H285,'Prog Actual'!H:K,4,0)&lt;2999,1,IF(VLOOKUP(H285,'Prog Actual'!H:K,4,0)&lt;4999,2,3))),Base!$B$27:$C$44,2,0),0),"")</f>
        <v>5500</v>
      </c>
      <c r="BC285" s="300">
        <v>56</v>
      </c>
      <c r="BD285" s="124" t="s">
        <v>108</v>
      </c>
      <c r="BE285" s="131">
        <v>112</v>
      </c>
      <c r="BF285" s="183" t="s">
        <v>150</v>
      </c>
      <c r="BG285" s="131" t="s">
        <v>1624</v>
      </c>
      <c r="BH285" s="210"/>
      <c r="BI285" s="211"/>
      <c r="BJ285" s="212"/>
    </row>
    <row r="286" spans="1:62" s="195" customFormat="1" ht="17.100000000000001" customHeight="1">
      <c r="A286" s="302">
        <v>1</v>
      </c>
      <c r="B286" s="302">
        <v>1</v>
      </c>
      <c r="C286" s="79"/>
      <c r="D286" s="303">
        <v>2111</v>
      </c>
      <c r="E286" s="348" t="s">
        <v>10</v>
      </c>
      <c r="F286" s="33">
        <v>35</v>
      </c>
      <c r="G286" s="304" t="s">
        <v>114</v>
      </c>
      <c r="H286" s="305">
        <v>1274939</v>
      </c>
      <c r="I286" s="303">
        <v>10052069</v>
      </c>
      <c r="J286" s="304" t="s">
        <v>1124</v>
      </c>
      <c r="K286" s="304">
        <v>330</v>
      </c>
      <c r="L286" s="304" t="s">
        <v>104</v>
      </c>
      <c r="M286" s="296">
        <v>0.23</v>
      </c>
      <c r="N286" s="515">
        <f t="shared" si="8"/>
        <v>0.36</v>
      </c>
      <c r="O286" s="298">
        <v>0</v>
      </c>
      <c r="P286" s="274">
        <f t="shared" si="9"/>
        <v>0.59</v>
      </c>
      <c r="Q286" s="306">
        <v>15</v>
      </c>
      <c r="R286" s="112">
        <v>40703</v>
      </c>
      <c r="S286" s="113">
        <v>-17.78</v>
      </c>
      <c r="T286" s="112">
        <v>40703.765416666669</v>
      </c>
      <c r="U286" s="113">
        <v>-18.37</v>
      </c>
      <c r="V286" s="307" t="s">
        <v>105</v>
      </c>
      <c r="W286" s="115" t="s">
        <v>109</v>
      </c>
      <c r="X286" s="490">
        <v>40718</v>
      </c>
      <c r="Y286" s="310" t="s">
        <v>352</v>
      </c>
      <c r="Z286" s="116"/>
      <c r="AA286" s="299"/>
      <c r="AB286" s="118"/>
      <c r="AC286" s="289" t="s">
        <v>148</v>
      </c>
      <c r="AD286" s="289">
        <v>1485</v>
      </c>
      <c r="AE286" s="290"/>
      <c r="AF286" s="31">
        <v>1980</v>
      </c>
      <c r="AG286" s="119">
        <v>11007507</v>
      </c>
      <c r="AH286" s="119" t="s">
        <v>149</v>
      </c>
      <c r="AI286" s="119">
        <v>11007949</v>
      </c>
      <c r="AJ286" s="119" t="s">
        <v>1117</v>
      </c>
      <c r="AK286" s="119"/>
      <c r="AL286" s="119"/>
      <c r="AM286" s="330" t="s">
        <v>23</v>
      </c>
      <c r="AN286" s="120">
        <v>5500.0000000000045</v>
      </c>
      <c r="AO286" s="121"/>
      <c r="AP286" s="122" t="s">
        <v>106</v>
      </c>
      <c r="AQ286" s="292">
        <v>2111</v>
      </c>
      <c r="AR286" s="293">
        <v>23</v>
      </c>
      <c r="AS286" s="311" t="s">
        <v>890</v>
      </c>
      <c r="AT286" s="294" t="s">
        <v>107</v>
      </c>
      <c r="AU286" s="131">
        <v>4.5</v>
      </c>
      <c r="AV286" s="131">
        <v>1485</v>
      </c>
      <c r="AW286" s="131" t="s">
        <v>106</v>
      </c>
      <c r="AX286" s="183">
        <v>40696</v>
      </c>
      <c r="AY286" s="131">
        <v>6</v>
      </c>
      <c r="AZ286" s="131">
        <v>750</v>
      </c>
      <c r="BA286" s="131">
        <v>1980</v>
      </c>
      <c r="BB286" s="371">
        <f>IFERROR(HLOOKUP(IF(IF(VLOOKUP(H286,'Prog Actual'!H:AP,35,0)="DIREC",0,IF(VLOOKUP(H286,'Prog Actual'!H:AP,35,0)="EMBOT",1,IF(VLOOKUP(H286,'Prog Actual'!H:AP,35,0)="ETIQ",2,3)))&lt;1,VLOOKUP(H286,'Prog Actual'!H:AZ,45,0),IF(VLOOKUP(H286,'Prog Actual'!H:AP,35,0)="DIREC",0,IF(VLOOKUP(H286,'Prog Actual'!H:AP,35,0)="EMBOT",1,IF(VLOOKUP(H286,'Prog Actual'!H:AP,35,0)="ETIQ",2,3)))),Base!$D$26:$L$44,VLOOKUP(CONCATENATE(AM286,IF(VLOOKUP(H286,'Prog Actual'!H:K,4,0)&lt;2999,1,IF(VLOOKUP(H286,'Prog Actual'!H:K,4,0)&lt;4999,2,3))),Base!$B$27:$C$44,2,0),0),"")</f>
        <v>5500</v>
      </c>
      <c r="BC286" s="300">
        <v>165</v>
      </c>
      <c r="BD286" s="124" t="s">
        <v>108</v>
      </c>
      <c r="BE286" s="131">
        <v>330</v>
      </c>
      <c r="BF286" s="183" t="s">
        <v>1125</v>
      </c>
      <c r="BG286" s="131" t="s">
        <v>1624</v>
      </c>
      <c r="BH286" s="210"/>
      <c r="BI286" s="211"/>
      <c r="BJ286" s="212"/>
    </row>
    <row r="287" spans="1:62" s="195" customFormat="1" ht="17.100000000000001" customHeight="1">
      <c r="A287" s="43">
        <v>0</v>
      </c>
      <c r="B287" s="43">
        <v>0</v>
      </c>
      <c r="C287" s="79"/>
      <c r="D287" s="79" t="s">
        <v>39</v>
      </c>
      <c r="E287" s="348" t="s">
        <v>10</v>
      </c>
      <c r="F287" s="33" t="e">
        <v>#N/A</v>
      </c>
      <c r="G287" s="127"/>
      <c r="H287" s="128"/>
      <c r="I287" s="79"/>
      <c r="J287" s="259" t="s">
        <v>258</v>
      </c>
      <c r="K287" s="127"/>
      <c r="L287" s="127"/>
      <c r="M287" s="296"/>
      <c r="N287" s="515">
        <f t="shared" si="8"/>
        <v>2</v>
      </c>
      <c r="O287" s="298">
        <v>0</v>
      </c>
      <c r="P287" s="274">
        <f t="shared" si="9"/>
        <v>2</v>
      </c>
      <c r="Q287" s="288"/>
      <c r="R287" s="112">
        <v>40703</v>
      </c>
      <c r="S287" s="113">
        <v>-18.37</v>
      </c>
      <c r="T287" s="112">
        <v>40703.848749999997</v>
      </c>
      <c r="U287" s="113">
        <v>-20.37</v>
      </c>
      <c r="V287" s="130"/>
      <c r="W287" s="115"/>
      <c r="X287" s="488"/>
      <c r="Y287" s="358" t="s">
        <v>259</v>
      </c>
      <c r="Z287" s="116"/>
      <c r="AA287" s="299"/>
      <c r="AB287" s="118"/>
      <c r="AC287" s="289"/>
      <c r="AD287" s="289"/>
      <c r="AE287" s="290"/>
      <c r="AF287" s="31">
        <v>0</v>
      </c>
      <c r="AG287" s="119"/>
      <c r="AH287" s="119"/>
      <c r="AI287" s="119"/>
      <c r="AJ287" s="119"/>
      <c r="AK287" s="119"/>
      <c r="AL287" s="119"/>
      <c r="AM287" s="330" t="s">
        <v>23</v>
      </c>
      <c r="AN287" s="120"/>
      <c r="AO287" s="121"/>
      <c r="AP287" s="122">
        <v>0</v>
      </c>
      <c r="AQ287" s="292" t="s">
        <v>39</v>
      </c>
      <c r="AR287" s="293">
        <v>23</v>
      </c>
      <c r="AS287" s="311" t="s">
        <v>890</v>
      </c>
      <c r="AT287" s="294" t="s">
        <v>260</v>
      </c>
      <c r="AU287" s="131"/>
      <c r="AV287" s="131"/>
      <c r="AW287" s="131"/>
      <c r="AX287" s="183"/>
      <c r="AY287" s="131"/>
      <c r="AZ287" s="131"/>
      <c r="BA287" s="131"/>
      <c r="BB287" s="371" t="str">
        <f>IFERROR(HLOOKUP(IF(IF(VLOOKUP(H287,'Prog Actual'!H:AP,35,0)="DIREC",0,IF(VLOOKUP(H287,'Prog Actual'!H:AP,35,0)="EMBOT",1,IF(VLOOKUP(H287,'Prog Actual'!H:AP,35,0)="ETIQ",2,3)))&lt;1,VLOOKUP(H287,'Prog Actual'!H:AZ,45,0),IF(VLOOKUP(H287,'Prog Actual'!H:AP,35,0)="DIREC",0,IF(VLOOKUP(H287,'Prog Actual'!H:AP,35,0)="EMBOT",1,IF(VLOOKUP(H287,'Prog Actual'!H:AP,35,0)="ETIQ",2,3)))),Base!$D$26:$L$44,VLOOKUP(CONCATENATE(AM287,IF(VLOOKUP(H287,'Prog Actual'!H:K,4,0)&lt;2999,1,IF(VLOOKUP(H287,'Prog Actual'!H:K,4,0)&lt;4999,2,3))),Base!$B$27:$C$44,2,0),0),"")</f>
        <v/>
      </c>
      <c r="BC287" s="300">
        <v>0</v>
      </c>
      <c r="BD287" s="124"/>
      <c r="BE287" s="131">
        <v>0</v>
      </c>
      <c r="BF287" s="183"/>
      <c r="BG287" s="131" t="s">
        <v>102</v>
      </c>
      <c r="BH287" s="210"/>
      <c r="BI287" s="211"/>
      <c r="BJ287" s="212"/>
    </row>
    <row r="288" spans="1:62" s="195" customFormat="1" ht="17.100000000000001" customHeight="1">
      <c r="A288" s="302">
        <v>1</v>
      </c>
      <c r="B288" s="302">
        <v>1</v>
      </c>
      <c r="C288" s="79"/>
      <c r="D288" s="303">
        <v>1186</v>
      </c>
      <c r="E288" s="348" t="s">
        <v>10</v>
      </c>
      <c r="F288" s="33">
        <v>902</v>
      </c>
      <c r="G288" s="304" t="s">
        <v>114</v>
      </c>
      <c r="H288" s="305">
        <v>1274310</v>
      </c>
      <c r="I288" s="303">
        <v>10052041</v>
      </c>
      <c r="J288" s="304" t="s">
        <v>994</v>
      </c>
      <c r="K288" s="304">
        <v>3795</v>
      </c>
      <c r="L288" s="304" t="s">
        <v>104</v>
      </c>
      <c r="M288" s="296">
        <v>0.23</v>
      </c>
      <c r="N288" s="515">
        <f t="shared" si="8"/>
        <v>3.503076923076923</v>
      </c>
      <c r="O288" s="298">
        <v>0</v>
      </c>
      <c r="P288" s="274">
        <f t="shared" si="9"/>
        <v>3.733076923076923</v>
      </c>
      <c r="Q288" s="306">
        <v>0</v>
      </c>
      <c r="R288" s="112">
        <v>40703</v>
      </c>
      <c r="S288" s="113">
        <v>-20.37</v>
      </c>
      <c r="T288" s="112">
        <v>40704.030833333331</v>
      </c>
      <c r="U288" s="113">
        <v>-0.74</v>
      </c>
      <c r="V288" s="307" t="s">
        <v>105</v>
      </c>
      <c r="W288" s="308" t="s">
        <v>109</v>
      </c>
      <c r="X288" s="490">
        <v>40704</v>
      </c>
      <c r="Y288" s="310" t="s">
        <v>352</v>
      </c>
      <c r="Z288" s="116"/>
      <c r="AA288" s="299"/>
      <c r="AB288" s="118"/>
      <c r="AC288" s="289" t="s">
        <v>995</v>
      </c>
      <c r="AD288" s="289">
        <v>11902.5</v>
      </c>
      <c r="AE288" s="290"/>
      <c r="AF288" s="31">
        <v>22770</v>
      </c>
      <c r="AG288" s="119">
        <v>11007505</v>
      </c>
      <c r="AH288" s="119" t="s">
        <v>711</v>
      </c>
      <c r="AI288" s="119">
        <v>11005715</v>
      </c>
      <c r="AJ288" s="119" t="s">
        <v>996</v>
      </c>
      <c r="AK288" s="119"/>
      <c r="AL288" s="119"/>
      <c r="AM288" s="330" t="s">
        <v>23</v>
      </c>
      <c r="AN288" s="120">
        <v>5500.0000000000036</v>
      </c>
      <c r="AO288" s="121"/>
      <c r="AP288" s="122" t="s">
        <v>106</v>
      </c>
      <c r="AQ288" s="292" t="s">
        <v>102</v>
      </c>
      <c r="AR288" s="293">
        <v>23</v>
      </c>
      <c r="AS288" s="311" t="s">
        <v>890</v>
      </c>
      <c r="AT288" s="294" t="s">
        <v>132</v>
      </c>
      <c r="AU288" s="131">
        <v>4.5</v>
      </c>
      <c r="AV288" s="131">
        <v>17077.5</v>
      </c>
      <c r="AW288" s="131" t="s">
        <v>106</v>
      </c>
      <c r="AX288" s="183">
        <v>40696</v>
      </c>
      <c r="AY288" s="131">
        <v>6</v>
      </c>
      <c r="AZ288" s="131">
        <v>750</v>
      </c>
      <c r="BA288" s="131">
        <v>22770</v>
      </c>
      <c r="BB288" s="371">
        <f>IFERROR(HLOOKUP(IF(IF(VLOOKUP(H288,'Prog Actual'!H:AP,35,0)="DIREC",0,IF(VLOOKUP(H288,'Prog Actual'!H:AP,35,0)="EMBOT",1,IF(VLOOKUP(H288,'Prog Actual'!H:AP,35,0)="ETIQ",2,3)))&lt;1,VLOOKUP(H288,'Prog Actual'!H:AZ,45,0),IF(VLOOKUP(H288,'Prog Actual'!H:AP,35,0)="DIREC",0,IF(VLOOKUP(H288,'Prog Actual'!H:AP,35,0)="EMBOT",1,IF(VLOOKUP(H288,'Prog Actual'!H:AP,35,0)="ETIQ",2,3)))),Base!$D$26:$L$44,VLOOKUP(CONCATENATE(AM288,IF(VLOOKUP(H288,'Prog Actual'!H:K,4,0)&lt;2999,1,IF(VLOOKUP(H288,'Prog Actual'!H:K,4,0)&lt;4999,2,3))),Base!$B$27:$C$44,2,0),0),"")</f>
        <v>6500</v>
      </c>
      <c r="BC288" s="300">
        <v>1897.5</v>
      </c>
      <c r="BD288" s="124" t="s">
        <v>108</v>
      </c>
      <c r="BE288" s="131">
        <v>3795</v>
      </c>
      <c r="BF288" s="183" t="s">
        <v>711</v>
      </c>
      <c r="BG288" s="131" t="s">
        <v>1625</v>
      </c>
      <c r="BH288" s="210"/>
      <c r="BI288" s="211"/>
      <c r="BJ288" s="212"/>
    </row>
    <row r="289" spans="1:62" s="195" customFormat="1" ht="17.100000000000001" customHeight="1">
      <c r="A289" s="302">
        <v>1</v>
      </c>
      <c r="B289" s="302">
        <v>1</v>
      </c>
      <c r="C289" s="79"/>
      <c r="D289" s="303">
        <v>1186</v>
      </c>
      <c r="E289" s="348" t="s">
        <v>10</v>
      </c>
      <c r="F289" s="33">
        <v>902</v>
      </c>
      <c r="G289" s="304" t="s">
        <v>114</v>
      </c>
      <c r="H289" s="305">
        <v>1274634</v>
      </c>
      <c r="I289" s="303">
        <v>10045108</v>
      </c>
      <c r="J289" s="304" t="s">
        <v>1126</v>
      </c>
      <c r="K289" s="304">
        <v>70</v>
      </c>
      <c r="L289" s="304" t="s">
        <v>104</v>
      </c>
      <c r="M289" s="296">
        <v>0.23</v>
      </c>
      <c r="N289" s="515">
        <f t="shared" si="8"/>
        <v>0.15272727272727274</v>
      </c>
      <c r="O289" s="298">
        <v>0</v>
      </c>
      <c r="P289" s="274">
        <f t="shared" si="9"/>
        <v>0.38272727272727275</v>
      </c>
      <c r="Q289" s="306">
        <v>14</v>
      </c>
      <c r="R289" s="112">
        <v>40704</v>
      </c>
      <c r="S289" s="113">
        <v>-0.74</v>
      </c>
      <c r="T289" s="112">
        <v>40704.046780303033</v>
      </c>
      <c r="U289" s="113">
        <v>-1.1200000000000001</v>
      </c>
      <c r="V289" s="307" t="s">
        <v>105</v>
      </c>
      <c r="W289" s="115" t="s">
        <v>109</v>
      </c>
      <c r="X289" s="490">
        <v>40718</v>
      </c>
      <c r="Y289" s="310" t="s">
        <v>352</v>
      </c>
      <c r="Z289" s="116"/>
      <c r="AA289" s="299"/>
      <c r="AB289" s="118"/>
      <c r="AC289" s="289" t="s">
        <v>995</v>
      </c>
      <c r="AD289" s="289">
        <v>630</v>
      </c>
      <c r="AE289" s="290"/>
      <c r="AF289" s="31">
        <v>840</v>
      </c>
      <c r="AG289" s="119">
        <v>11007505</v>
      </c>
      <c r="AH289" s="119" t="s">
        <v>711</v>
      </c>
      <c r="AI289" s="119">
        <v>11005715</v>
      </c>
      <c r="AJ289" s="119" t="s">
        <v>996</v>
      </c>
      <c r="AK289" s="119"/>
      <c r="AL289" s="119"/>
      <c r="AM289" s="330" t="s">
        <v>23</v>
      </c>
      <c r="AN289" s="120">
        <v>5500.0000000000045</v>
      </c>
      <c r="AO289" s="121"/>
      <c r="AP289" s="122" t="s">
        <v>106</v>
      </c>
      <c r="AQ289" s="292">
        <v>1186</v>
      </c>
      <c r="AR289" s="293">
        <v>23</v>
      </c>
      <c r="AS289" s="311" t="s">
        <v>890</v>
      </c>
      <c r="AT289" s="294" t="s">
        <v>107</v>
      </c>
      <c r="AU289" s="131">
        <v>9</v>
      </c>
      <c r="AV289" s="131">
        <v>630</v>
      </c>
      <c r="AW289" s="131" t="s">
        <v>106</v>
      </c>
      <c r="AX289" s="183">
        <v>40696</v>
      </c>
      <c r="AY289" s="131">
        <v>12</v>
      </c>
      <c r="AZ289" s="131">
        <v>750</v>
      </c>
      <c r="BA289" s="131">
        <v>840</v>
      </c>
      <c r="BB289" s="371">
        <f>IFERROR(HLOOKUP(IF(IF(VLOOKUP(H289,'Prog Actual'!H:AP,35,0)="DIREC",0,IF(VLOOKUP(H289,'Prog Actual'!H:AP,35,0)="EMBOT",1,IF(VLOOKUP(H289,'Prog Actual'!H:AP,35,0)="ETIQ",2,3)))&lt;1,VLOOKUP(H289,'Prog Actual'!H:AZ,45,0),IF(VLOOKUP(H289,'Prog Actual'!H:AP,35,0)="DIREC",0,IF(VLOOKUP(H289,'Prog Actual'!H:AP,35,0)="EMBOT",1,IF(VLOOKUP(H289,'Prog Actual'!H:AP,35,0)="ETIQ",2,3)))),Base!$D$26:$L$44,VLOOKUP(CONCATENATE(AM289,IF(VLOOKUP(H289,'Prog Actual'!H:K,4,0)&lt;2999,1,IF(VLOOKUP(H289,'Prog Actual'!H:K,4,0)&lt;4999,2,3))),Base!$B$27:$C$44,2,0),0),"")</f>
        <v>5500</v>
      </c>
      <c r="BC289" s="300">
        <v>70</v>
      </c>
      <c r="BD289" s="124" t="s">
        <v>108</v>
      </c>
      <c r="BE289" s="131">
        <v>70</v>
      </c>
      <c r="BF289" s="183" t="s">
        <v>711</v>
      </c>
      <c r="BG289" s="131" t="s">
        <v>1624</v>
      </c>
      <c r="BH289" s="210"/>
      <c r="BI289" s="211"/>
      <c r="BJ289" s="212"/>
    </row>
    <row r="290" spans="1:62" s="195" customFormat="1" ht="15" customHeight="1">
      <c r="A290" s="302">
        <v>1</v>
      </c>
      <c r="B290" s="302">
        <v>2</v>
      </c>
      <c r="C290" s="79"/>
      <c r="D290" s="303">
        <v>1100</v>
      </c>
      <c r="E290" s="348">
        <v>0</v>
      </c>
      <c r="F290" s="33">
        <v>3</v>
      </c>
      <c r="G290" s="304" t="s">
        <v>114</v>
      </c>
      <c r="H290" s="305">
        <v>1273941</v>
      </c>
      <c r="I290" s="303">
        <v>10052362</v>
      </c>
      <c r="J290" s="304" t="s">
        <v>1127</v>
      </c>
      <c r="K290" s="304">
        <v>1881</v>
      </c>
      <c r="L290" s="304" t="s">
        <v>104</v>
      </c>
      <c r="M290" s="296">
        <v>0.23</v>
      </c>
      <c r="N290" s="515">
        <f t="shared" si="8"/>
        <v>4.1040000000000001</v>
      </c>
      <c r="O290" s="298">
        <v>0.16666666666666666</v>
      </c>
      <c r="P290" s="274">
        <f t="shared" si="9"/>
        <v>4.3340000000000005</v>
      </c>
      <c r="Q290" s="306">
        <v>-1</v>
      </c>
      <c r="R290" s="112">
        <v>40704</v>
      </c>
      <c r="S290" s="113">
        <v>-1.1200000000000001</v>
      </c>
      <c r="T290" s="112">
        <v>40704.227250000004</v>
      </c>
      <c r="U290" s="113">
        <v>-5.45</v>
      </c>
      <c r="V290" s="307" t="s">
        <v>105</v>
      </c>
      <c r="W290" s="308" t="s">
        <v>109</v>
      </c>
      <c r="X290" s="490">
        <v>40703</v>
      </c>
      <c r="Y290" s="310" t="s">
        <v>352</v>
      </c>
      <c r="Z290" s="116"/>
      <c r="AA290" s="299"/>
      <c r="AB290" s="118"/>
      <c r="AC290" s="289" t="s">
        <v>1035</v>
      </c>
      <c r="AD290" s="289">
        <v>16929</v>
      </c>
      <c r="AE290" s="290"/>
      <c r="AF290" s="31">
        <v>22572</v>
      </c>
      <c r="AG290" s="119">
        <v>11007507</v>
      </c>
      <c r="AH290" s="119" t="s">
        <v>149</v>
      </c>
      <c r="AI290" s="119">
        <v>11004073</v>
      </c>
      <c r="AJ290" s="119" t="s">
        <v>1128</v>
      </c>
      <c r="AK290" s="119"/>
      <c r="AL290" s="119"/>
      <c r="AM290" s="330" t="s">
        <v>23</v>
      </c>
      <c r="AN290" s="120">
        <v>5500.0000000000045</v>
      </c>
      <c r="AO290" s="121"/>
      <c r="AP290" s="122" t="s">
        <v>106</v>
      </c>
      <c r="AQ290" s="292" t="s">
        <v>102</v>
      </c>
      <c r="AR290" s="293">
        <v>23</v>
      </c>
      <c r="AS290" s="311" t="s">
        <v>890</v>
      </c>
      <c r="AT290" s="294" t="s">
        <v>132</v>
      </c>
      <c r="AU290" s="131">
        <v>9</v>
      </c>
      <c r="AV290" s="131">
        <v>16929</v>
      </c>
      <c r="AW290" s="131" t="s">
        <v>106</v>
      </c>
      <c r="AX290" s="183">
        <v>40696</v>
      </c>
      <c r="AY290" s="131">
        <v>12</v>
      </c>
      <c r="AZ290" s="131">
        <v>750</v>
      </c>
      <c r="BA290" s="131">
        <v>22572</v>
      </c>
      <c r="BB290" s="371">
        <f>IFERROR(HLOOKUP(IF(IF(VLOOKUP(H290,'Prog Actual'!H:AP,35,0)="DIREC",0,IF(VLOOKUP(H290,'Prog Actual'!H:AP,35,0)="EMBOT",1,IF(VLOOKUP(H290,'Prog Actual'!H:AP,35,0)="ETIQ",2,3)))&lt;1,VLOOKUP(H290,'Prog Actual'!H:AZ,45,0),IF(VLOOKUP(H290,'Prog Actual'!H:AP,35,0)="DIREC",0,IF(VLOOKUP(H290,'Prog Actual'!H:AP,35,0)="EMBOT",1,IF(VLOOKUP(H290,'Prog Actual'!H:AP,35,0)="ETIQ",2,3)))),Base!$D$26:$L$44,VLOOKUP(CONCATENATE(AM290,IF(VLOOKUP(H290,'Prog Actual'!H:K,4,0)&lt;2999,1,IF(VLOOKUP(H290,'Prog Actual'!H:K,4,0)&lt;4999,2,3))),Base!$B$27:$C$44,2,0),0),"")</f>
        <v>5500</v>
      </c>
      <c r="BC290" s="300">
        <v>1881</v>
      </c>
      <c r="BD290" s="124" t="s">
        <v>108</v>
      </c>
      <c r="BE290" s="131">
        <v>1881</v>
      </c>
      <c r="BF290" s="183" t="s">
        <v>149</v>
      </c>
      <c r="BG290" s="131" t="s">
        <v>1625</v>
      </c>
      <c r="BH290" s="210"/>
      <c r="BI290" s="211"/>
      <c r="BJ290" s="212"/>
    </row>
    <row r="291" spans="1:62" s="195" customFormat="1" ht="17.100000000000001" customHeight="1">
      <c r="A291" s="302">
        <v>1</v>
      </c>
      <c r="B291" s="302">
        <v>1</v>
      </c>
      <c r="C291" s="79"/>
      <c r="D291" s="303">
        <v>1100</v>
      </c>
      <c r="E291" s="348" t="s">
        <v>10</v>
      </c>
      <c r="F291" s="33">
        <v>3</v>
      </c>
      <c r="G291" s="304" t="s">
        <v>114</v>
      </c>
      <c r="H291" s="305">
        <v>1273963</v>
      </c>
      <c r="I291" s="303">
        <v>10045015</v>
      </c>
      <c r="J291" s="304" t="s">
        <v>1129</v>
      </c>
      <c r="K291" s="304">
        <v>49</v>
      </c>
      <c r="L291" s="304" t="s">
        <v>104</v>
      </c>
      <c r="M291" s="296">
        <v>0.23</v>
      </c>
      <c r="N291" s="515">
        <f t="shared" si="8"/>
        <v>0.10690909090909091</v>
      </c>
      <c r="O291" s="298">
        <v>0</v>
      </c>
      <c r="P291" s="274">
        <f t="shared" si="9"/>
        <v>0.33690909090909094</v>
      </c>
      <c r="Q291" s="306">
        <v>-1</v>
      </c>
      <c r="R291" s="112">
        <v>40704</v>
      </c>
      <c r="S291" s="113">
        <v>-5.45</v>
      </c>
      <c r="T291" s="112">
        <v>40704.241121212122</v>
      </c>
      <c r="U291" s="113">
        <v>-5.79</v>
      </c>
      <c r="V291" s="307" t="s">
        <v>105</v>
      </c>
      <c r="W291" s="309" t="s">
        <v>109</v>
      </c>
      <c r="X291" s="490">
        <v>40703</v>
      </c>
      <c r="Y291" s="310" t="s">
        <v>352</v>
      </c>
      <c r="Z291" s="116"/>
      <c r="AA291" s="299"/>
      <c r="AB291" s="118"/>
      <c r="AC291" s="289" t="s">
        <v>1035</v>
      </c>
      <c r="AD291" s="289">
        <v>443.35500000000002</v>
      </c>
      <c r="AE291" s="290"/>
      <c r="AF291" s="31">
        <v>588</v>
      </c>
      <c r="AG291" s="119">
        <v>11007506</v>
      </c>
      <c r="AH291" s="119" t="s">
        <v>150</v>
      </c>
      <c r="AI291" s="119">
        <v>11001797</v>
      </c>
      <c r="AJ291" s="119" t="s">
        <v>130</v>
      </c>
      <c r="AK291" s="119">
        <v>11004421</v>
      </c>
      <c r="AL291" s="119" t="s">
        <v>1130</v>
      </c>
      <c r="AM291" s="330" t="s">
        <v>23</v>
      </c>
      <c r="AN291" s="120">
        <v>5500.0000000000045</v>
      </c>
      <c r="AO291" s="121"/>
      <c r="AP291" s="122" t="s">
        <v>106</v>
      </c>
      <c r="AQ291" s="292" t="s">
        <v>102</v>
      </c>
      <c r="AR291" s="293">
        <v>23</v>
      </c>
      <c r="AS291" s="311" t="s">
        <v>890</v>
      </c>
      <c r="AT291" s="294" t="s">
        <v>132</v>
      </c>
      <c r="AU291" s="131">
        <v>9</v>
      </c>
      <c r="AV291" s="131">
        <v>441</v>
      </c>
      <c r="AW291" s="131" t="s">
        <v>106</v>
      </c>
      <c r="AX291" s="183">
        <v>40696</v>
      </c>
      <c r="AY291" s="131">
        <v>12</v>
      </c>
      <c r="AZ291" s="131">
        <v>750</v>
      </c>
      <c r="BA291" s="131">
        <v>588</v>
      </c>
      <c r="BB291" s="371">
        <f>IFERROR(HLOOKUP(IF(IF(VLOOKUP(H291,'Prog Actual'!H:AP,35,0)="DIREC",0,IF(VLOOKUP(H291,'Prog Actual'!H:AP,35,0)="EMBOT",1,IF(VLOOKUP(H291,'Prog Actual'!H:AP,35,0)="ETIQ",2,3)))&lt;1,VLOOKUP(H291,'Prog Actual'!H:AZ,45,0),IF(VLOOKUP(H291,'Prog Actual'!H:AP,35,0)="DIREC",0,IF(VLOOKUP(H291,'Prog Actual'!H:AP,35,0)="EMBOT",1,IF(VLOOKUP(H291,'Prog Actual'!H:AP,35,0)="ETIQ",2,3)))),Base!$D$26:$L$44,VLOOKUP(CONCATENATE(AM291,IF(VLOOKUP(H291,'Prog Actual'!H:K,4,0)&lt;2999,1,IF(VLOOKUP(H291,'Prog Actual'!H:K,4,0)&lt;4999,2,3))),Base!$B$27:$C$44,2,0),0),"")</f>
        <v>5500</v>
      </c>
      <c r="BC291" s="300">
        <v>49</v>
      </c>
      <c r="BD291" s="124" t="s">
        <v>108</v>
      </c>
      <c r="BE291" s="131">
        <v>49</v>
      </c>
      <c r="BF291" s="183" t="s">
        <v>150</v>
      </c>
      <c r="BG291" s="131" t="s">
        <v>1624</v>
      </c>
      <c r="BH291" s="210"/>
      <c r="BI291" s="211"/>
      <c r="BJ291" s="212"/>
    </row>
    <row r="292" spans="1:62" s="195" customFormat="1" ht="14.25">
      <c r="A292" s="302">
        <v>1</v>
      </c>
      <c r="B292" s="302">
        <v>1</v>
      </c>
      <c r="C292" s="79"/>
      <c r="D292" s="303">
        <v>1100</v>
      </c>
      <c r="E292" s="348" t="s">
        <v>10</v>
      </c>
      <c r="F292" s="33">
        <v>3</v>
      </c>
      <c r="G292" s="304" t="s">
        <v>114</v>
      </c>
      <c r="H292" s="305">
        <v>1274385</v>
      </c>
      <c r="I292" s="303">
        <v>21000324</v>
      </c>
      <c r="J292" s="304" t="s">
        <v>1131</v>
      </c>
      <c r="K292" s="304">
        <v>7260</v>
      </c>
      <c r="L292" s="304" t="s">
        <v>127</v>
      </c>
      <c r="M292" s="296">
        <v>0.23</v>
      </c>
      <c r="N292" s="515">
        <f t="shared" si="8"/>
        <v>0.96799999999999997</v>
      </c>
      <c r="O292" s="298">
        <v>0</v>
      </c>
      <c r="P292" s="274">
        <f t="shared" si="9"/>
        <v>1.198</v>
      </c>
      <c r="Q292" s="306" t="e">
        <v>#N/A</v>
      </c>
      <c r="R292" s="112">
        <v>40704</v>
      </c>
      <c r="S292" s="113">
        <v>-5.79</v>
      </c>
      <c r="T292" s="112">
        <v>40704.305833333332</v>
      </c>
      <c r="U292" s="113">
        <v>-7.34</v>
      </c>
      <c r="V292" s="307" t="s">
        <v>105</v>
      </c>
      <c r="W292" s="115" t="s">
        <v>109</v>
      </c>
      <c r="X292" s="491"/>
      <c r="Y292" s="310" t="s">
        <v>352</v>
      </c>
      <c r="Z292" s="116"/>
      <c r="AA292" s="299"/>
      <c r="AB292" s="118"/>
      <c r="AC292" s="289" t="s">
        <v>1035</v>
      </c>
      <c r="AD292" s="289">
        <v>5474.04</v>
      </c>
      <c r="AE292" s="290"/>
      <c r="AF292" s="31">
        <v>7260</v>
      </c>
      <c r="AG292" s="119">
        <v>11007506</v>
      </c>
      <c r="AH292" s="119" t="s">
        <v>150</v>
      </c>
      <c r="AI292" s="119">
        <v>11001797</v>
      </c>
      <c r="AJ292" s="119" t="s">
        <v>130</v>
      </c>
      <c r="AK292" s="119">
        <v>11004421</v>
      </c>
      <c r="AL292" s="119" t="s">
        <v>1130</v>
      </c>
      <c r="AM292" s="330" t="s">
        <v>23</v>
      </c>
      <c r="AN292" s="120">
        <v>5500</v>
      </c>
      <c r="AO292" s="121"/>
      <c r="AP292" s="122" t="s">
        <v>106</v>
      </c>
      <c r="AQ292" s="292" t="s">
        <v>102</v>
      </c>
      <c r="AR292" s="293">
        <v>23</v>
      </c>
      <c r="AS292" s="311" t="s">
        <v>890</v>
      </c>
      <c r="AT292" s="294" t="e">
        <v>#N/A</v>
      </c>
      <c r="AU292" s="131">
        <v>0.75</v>
      </c>
      <c r="AV292" s="131">
        <v>5445</v>
      </c>
      <c r="AW292" s="131" t="s">
        <v>106</v>
      </c>
      <c r="AX292" s="183">
        <v>40696</v>
      </c>
      <c r="AY292" s="131">
        <v>1</v>
      </c>
      <c r="AZ292" s="131">
        <v>750</v>
      </c>
      <c r="BA292" s="131">
        <v>7260</v>
      </c>
      <c r="BB292" s="371">
        <f>IFERROR(HLOOKUP(IF(IF(VLOOKUP(H292,'Prog Actual'!H:AP,35,0)="DIREC",0,IF(VLOOKUP(H292,'Prog Actual'!H:AP,35,0)="EMBOT",1,IF(VLOOKUP(H292,'Prog Actual'!H:AP,35,0)="ETIQ",2,3)))&lt;1,VLOOKUP(H292,'Prog Actual'!H:AZ,45,0),IF(VLOOKUP(H292,'Prog Actual'!H:AP,35,0)="DIREC",0,IF(VLOOKUP(H292,'Prog Actual'!H:AP,35,0)="EMBOT",1,IF(VLOOKUP(H292,'Prog Actual'!H:AP,35,0)="ETIQ",2,3)))),Base!$D$26:$L$44,VLOOKUP(CONCATENATE(AM292,IF(VLOOKUP(H292,'Prog Actual'!H:K,4,0)&lt;2999,1,IF(VLOOKUP(H292,'Prog Actual'!H:K,4,0)&lt;4999,2,3))),Base!$B$27:$C$44,2,0),0),"")</f>
        <v>7500</v>
      </c>
      <c r="BC292" s="300">
        <v>605</v>
      </c>
      <c r="BD292" s="124" t="s">
        <v>108</v>
      </c>
      <c r="BE292" s="131">
        <v>605</v>
      </c>
      <c r="BF292" s="183" t="s">
        <v>150</v>
      </c>
      <c r="BG292" s="131" t="s">
        <v>1624</v>
      </c>
      <c r="BH292" s="210"/>
      <c r="BI292" s="211"/>
      <c r="BJ292" s="212"/>
    </row>
    <row r="293" spans="1:62" s="195" customFormat="1" ht="14.25">
      <c r="A293" s="302">
        <v>1</v>
      </c>
      <c r="B293" s="302">
        <v>1</v>
      </c>
      <c r="C293" s="79"/>
      <c r="D293" s="303">
        <v>1100</v>
      </c>
      <c r="E293" s="348" t="s">
        <v>10</v>
      </c>
      <c r="F293" s="33">
        <v>3</v>
      </c>
      <c r="G293" s="304" t="s">
        <v>114</v>
      </c>
      <c r="H293" s="305">
        <v>7085198</v>
      </c>
      <c r="I293" s="303">
        <v>10053351</v>
      </c>
      <c r="J293" s="304" t="s">
        <v>1132</v>
      </c>
      <c r="K293" s="304">
        <v>96</v>
      </c>
      <c r="L293" s="304" t="s">
        <v>104</v>
      </c>
      <c r="M293" s="296">
        <v>0.23</v>
      </c>
      <c r="N293" s="515">
        <f t="shared" si="8"/>
        <v>0.10472727272727272</v>
      </c>
      <c r="O293" s="298">
        <v>0</v>
      </c>
      <c r="P293" s="274">
        <f t="shared" si="9"/>
        <v>0.33472727272727276</v>
      </c>
      <c r="Q293" s="306">
        <v>0</v>
      </c>
      <c r="R293" s="112">
        <v>40704</v>
      </c>
      <c r="S293" s="113">
        <v>-7.34</v>
      </c>
      <c r="T293" s="112">
        <v>40704.319780303027</v>
      </c>
      <c r="U293" s="113">
        <v>-7.67</v>
      </c>
      <c r="V293" s="307" t="s">
        <v>105</v>
      </c>
      <c r="W293" s="308" t="s">
        <v>109</v>
      </c>
      <c r="X293" s="490">
        <v>40704</v>
      </c>
      <c r="Y293" s="310" t="s">
        <v>352</v>
      </c>
      <c r="Z293" s="116"/>
      <c r="AA293" s="299"/>
      <c r="AB293" s="118"/>
      <c r="AC293" s="289" t="s">
        <v>1035</v>
      </c>
      <c r="AD293" s="289">
        <v>432</v>
      </c>
      <c r="AE293" s="290"/>
      <c r="AF293" s="31">
        <v>576</v>
      </c>
      <c r="AG293" s="119">
        <v>11007506</v>
      </c>
      <c r="AH293" s="119" t="s">
        <v>150</v>
      </c>
      <c r="AI293" s="119">
        <v>11001797</v>
      </c>
      <c r="AJ293" s="119" t="s">
        <v>130</v>
      </c>
      <c r="AK293" s="119">
        <v>11004421</v>
      </c>
      <c r="AL293" s="119" t="s">
        <v>1130</v>
      </c>
      <c r="AM293" s="330" t="s">
        <v>23</v>
      </c>
      <c r="AN293" s="120">
        <v>5500.0000000000045</v>
      </c>
      <c r="AO293" s="121"/>
      <c r="AP293" s="122" t="s">
        <v>106</v>
      </c>
      <c r="AQ293" s="292" t="s">
        <v>102</v>
      </c>
      <c r="AR293" s="293">
        <v>23</v>
      </c>
      <c r="AS293" s="311" t="s">
        <v>890</v>
      </c>
      <c r="AT293" s="294" t="s">
        <v>132</v>
      </c>
      <c r="AU293" s="131">
        <v>4.5</v>
      </c>
      <c r="AV293" s="131">
        <v>432</v>
      </c>
      <c r="AW293" s="131" t="s">
        <v>106</v>
      </c>
      <c r="AX293" s="183">
        <v>40696</v>
      </c>
      <c r="AY293" s="131">
        <v>6</v>
      </c>
      <c r="AZ293" s="131">
        <v>750</v>
      </c>
      <c r="BA293" s="131">
        <v>576</v>
      </c>
      <c r="BB293" s="371">
        <f>IFERROR(HLOOKUP(IF(IF(VLOOKUP(H293,'Prog Actual'!H:AP,35,0)="DIREC",0,IF(VLOOKUP(H293,'Prog Actual'!H:AP,35,0)="EMBOT",1,IF(VLOOKUP(H293,'Prog Actual'!H:AP,35,0)="ETIQ",2,3)))&lt;1,VLOOKUP(H293,'Prog Actual'!H:AZ,45,0),IF(VLOOKUP(H293,'Prog Actual'!H:AP,35,0)="DIREC",0,IF(VLOOKUP(H293,'Prog Actual'!H:AP,35,0)="EMBOT",1,IF(VLOOKUP(H293,'Prog Actual'!H:AP,35,0)="ETIQ",2,3)))),Base!$D$26:$L$44,VLOOKUP(CONCATENATE(AM293,IF(VLOOKUP(H293,'Prog Actual'!H:K,4,0)&lt;2999,1,IF(VLOOKUP(H293,'Prog Actual'!H:K,4,0)&lt;4999,2,3))),Base!$B$27:$C$44,2,0),0),"")</f>
        <v>5500</v>
      </c>
      <c r="BC293" s="300">
        <v>48</v>
      </c>
      <c r="BD293" s="124" t="s">
        <v>108</v>
      </c>
      <c r="BE293" s="131">
        <v>96</v>
      </c>
      <c r="BF293" s="183" t="s">
        <v>150</v>
      </c>
      <c r="BG293" s="131" t="s">
        <v>1624</v>
      </c>
      <c r="BH293" s="210"/>
      <c r="BI293" s="211"/>
      <c r="BJ293" s="212"/>
    </row>
    <row r="294" spans="1:62" s="195" customFormat="1" ht="14.25">
      <c r="A294" s="302">
        <v>1</v>
      </c>
      <c r="B294" s="302">
        <v>1</v>
      </c>
      <c r="C294" s="79"/>
      <c r="D294" s="303">
        <v>1100</v>
      </c>
      <c r="E294" s="348" t="s">
        <v>10</v>
      </c>
      <c r="F294" s="33">
        <v>3</v>
      </c>
      <c r="G294" s="304" t="s">
        <v>114</v>
      </c>
      <c r="H294" s="305">
        <v>1275226</v>
      </c>
      <c r="I294" s="303">
        <v>10026713</v>
      </c>
      <c r="J294" s="304" t="s">
        <v>1133</v>
      </c>
      <c r="K294" s="304">
        <v>110</v>
      </c>
      <c r="L294" s="304" t="s">
        <v>104</v>
      </c>
      <c r="M294" s="296">
        <v>0.23</v>
      </c>
      <c r="N294" s="515">
        <f t="shared" si="8"/>
        <v>0.12</v>
      </c>
      <c r="O294" s="298">
        <v>0</v>
      </c>
      <c r="P294" s="274">
        <f t="shared" si="9"/>
        <v>0.35</v>
      </c>
      <c r="Q294" s="306">
        <v>13</v>
      </c>
      <c r="R294" s="112">
        <v>40704</v>
      </c>
      <c r="S294" s="113">
        <v>-7.67</v>
      </c>
      <c r="T294" s="112">
        <v>40704.334166666667</v>
      </c>
      <c r="U294" s="113">
        <v>-8.02</v>
      </c>
      <c r="V294" s="307" t="s">
        <v>105</v>
      </c>
      <c r="W294" s="115" t="s">
        <v>109</v>
      </c>
      <c r="X294" s="490">
        <v>40717</v>
      </c>
      <c r="Y294" s="310" t="s">
        <v>352</v>
      </c>
      <c r="Z294" s="116"/>
      <c r="AA294" s="299"/>
      <c r="AB294" s="118"/>
      <c r="AC294" s="289" t="s">
        <v>1035</v>
      </c>
      <c r="AD294" s="289">
        <v>497.64</v>
      </c>
      <c r="AE294" s="290"/>
      <c r="AF294" s="31">
        <v>660</v>
      </c>
      <c r="AG294" s="119">
        <v>11003624</v>
      </c>
      <c r="AH294" s="119" t="s">
        <v>1644</v>
      </c>
      <c r="AI294" s="119">
        <v>11005105</v>
      </c>
      <c r="AJ294" s="119" t="s">
        <v>153</v>
      </c>
      <c r="AK294" s="119">
        <v>11005434</v>
      </c>
      <c r="AL294" s="119" t="s">
        <v>799</v>
      </c>
      <c r="AM294" s="330" t="s">
        <v>23</v>
      </c>
      <c r="AN294" s="120">
        <v>5500.0000000000036</v>
      </c>
      <c r="AO294" s="121"/>
      <c r="AP294" s="122" t="s">
        <v>106</v>
      </c>
      <c r="AQ294" s="292" t="s">
        <v>102</v>
      </c>
      <c r="AR294" s="293">
        <v>23</v>
      </c>
      <c r="AS294" s="311" t="s">
        <v>890</v>
      </c>
      <c r="AT294" s="294" t="s">
        <v>107</v>
      </c>
      <c r="AU294" s="131">
        <v>4.5</v>
      </c>
      <c r="AV294" s="131">
        <v>495</v>
      </c>
      <c r="AW294" s="131" t="s">
        <v>106</v>
      </c>
      <c r="AX294" s="183">
        <v>40696</v>
      </c>
      <c r="AY294" s="131">
        <v>6</v>
      </c>
      <c r="AZ294" s="131">
        <v>750</v>
      </c>
      <c r="BA294" s="131">
        <v>660</v>
      </c>
      <c r="BB294" s="371">
        <f>IFERROR(HLOOKUP(IF(IF(VLOOKUP(H294,'Prog Actual'!H:AP,35,0)="DIREC",0,IF(VLOOKUP(H294,'Prog Actual'!H:AP,35,0)="EMBOT",1,IF(VLOOKUP(H294,'Prog Actual'!H:AP,35,0)="ETIQ",2,3)))&lt;1,VLOOKUP(H294,'Prog Actual'!H:AZ,45,0),IF(VLOOKUP(H294,'Prog Actual'!H:AP,35,0)="DIREC",0,IF(VLOOKUP(H294,'Prog Actual'!H:AP,35,0)="EMBOT",1,IF(VLOOKUP(H294,'Prog Actual'!H:AP,35,0)="ETIQ",2,3)))),Base!$D$26:$L$44,VLOOKUP(CONCATENATE(AM294,IF(VLOOKUP(H294,'Prog Actual'!H:K,4,0)&lt;2999,1,IF(VLOOKUP(H294,'Prog Actual'!H:K,4,0)&lt;4999,2,3))),Base!$B$27:$C$44,2,0),0),"")</f>
        <v>5500</v>
      </c>
      <c r="BC294" s="300">
        <v>55</v>
      </c>
      <c r="BD294" s="124" t="s">
        <v>108</v>
      </c>
      <c r="BE294" s="131">
        <v>110</v>
      </c>
      <c r="BF294" s="183" t="s">
        <v>1135</v>
      </c>
      <c r="BG294" s="131" t="s">
        <v>1624</v>
      </c>
      <c r="BH294" s="210"/>
      <c r="BI294" s="211"/>
      <c r="BJ294" s="212"/>
    </row>
    <row r="295" spans="1:62" s="195" customFormat="1" ht="14.25">
      <c r="A295" s="302">
        <v>1</v>
      </c>
      <c r="B295" s="302">
        <v>2</v>
      </c>
      <c r="C295" s="79"/>
      <c r="D295" s="303">
        <v>1100</v>
      </c>
      <c r="E295" s="348" t="s">
        <v>10</v>
      </c>
      <c r="F295" s="33">
        <v>3</v>
      </c>
      <c r="G295" s="304" t="s">
        <v>114</v>
      </c>
      <c r="H295" s="305">
        <v>1274772</v>
      </c>
      <c r="I295" s="303">
        <v>10043061</v>
      </c>
      <c r="J295" s="304" t="s">
        <v>1136</v>
      </c>
      <c r="K295" s="304">
        <v>222</v>
      </c>
      <c r="L295" s="304" t="s">
        <v>104</v>
      </c>
      <c r="M295" s="296">
        <v>0.23</v>
      </c>
      <c r="N295" s="515">
        <f t="shared" si="8"/>
        <v>0.24218181818181819</v>
      </c>
      <c r="O295" s="298">
        <v>0</v>
      </c>
      <c r="P295" s="274">
        <f t="shared" si="9"/>
        <v>0.4721818181818182</v>
      </c>
      <c r="Q295" s="306">
        <v>6</v>
      </c>
      <c r="R295" s="112">
        <v>40704</v>
      </c>
      <c r="S295" s="113">
        <v>-8.02</v>
      </c>
      <c r="T295" s="112">
        <v>40704.353840909091</v>
      </c>
      <c r="U295" s="113">
        <v>-8.49</v>
      </c>
      <c r="V295" s="307" t="s">
        <v>105</v>
      </c>
      <c r="W295" s="115" t="s">
        <v>109</v>
      </c>
      <c r="X295" s="490">
        <v>40710</v>
      </c>
      <c r="Y295" s="310" t="s">
        <v>352</v>
      </c>
      <c r="Z295" s="116"/>
      <c r="AA295" s="299"/>
      <c r="AB295" s="118"/>
      <c r="AC295" s="289" t="s">
        <v>1035</v>
      </c>
      <c r="AD295" s="289">
        <v>999</v>
      </c>
      <c r="AE295" s="290"/>
      <c r="AF295" s="31">
        <v>1332</v>
      </c>
      <c r="AG295" s="119">
        <v>11007506</v>
      </c>
      <c r="AH295" s="119" t="s">
        <v>150</v>
      </c>
      <c r="AI295" s="119">
        <v>11001797</v>
      </c>
      <c r="AJ295" s="119" t="s">
        <v>130</v>
      </c>
      <c r="AK295" s="119">
        <v>11004421</v>
      </c>
      <c r="AL295" s="119" t="s">
        <v>1130</v>
      </c>
      <c r="AM295" s="330" t="s">
        <v>23</v>
      </c>
      <c r="AN295" s="120">
        <v>5500.0000000000045</v>
      </c>
      <c r="AO295" s="121"/>
      <c r="AP295" s="122" t="s">
        <v>106</v>
      </c>
      <c r="AQ295" s="292">
        <v>1100</v>
      </c>
      <c r="AR295" s="293">
        <v>23</v>
      </c>
      <c r="AS295" s="311" t="s">
        <v>890</v>
      </c>
      <c r="AT295" s="294" t="s">
        <v>107</v>
      </c>
      <c r="AU295" s="131">
        <v>4.5</v>
      </c>
      <c r="AV295" s="131">
        <v>999</v>
      </c>
      <c r="AW295" s="131" t="s">
        <v>106</v>
      </c>
      <c r="AX295" s="183">
        <v>40696</v>
      </c>
      <c r="AY295" s="131">
        <v>6</v>
      </c>
      <c r="AZ295" s="131">
        <v>750</v>
      </c>
      <c r="BA295" s="131">
        <v>1332</v>
      </c>
      <c r="BB295" s="371">
        <f>IFERROR(HLOOKUP(IF(IF(VLOOKUP(H295,'Prog Actual'!H:AP,35,0)="DIREC",0,IF(VLOOKUP(H295,'Prog Actual'!H:AP,35,0)="EMBOT",1,IF(VLOOKUP(H295,'Prog Actual'!H:AP,35,0)="ETIQ",2,3)))&lt;1,VLOOKUP(H295,'Prog Actual'!H:AZ,45,0),IF(VLOOKUP(H295,'Prog Actual'!H:AP,35,0)="DIREC",0,IF(VLOOKUP(H295,'Prog Actual'!H:AP,35,0)="EMBOT",1,IF(VLOOKUP(H295,'Prog Actual'!H:AP,35,0)="ETIQ",2,3)))),Base!$D$26:$L$44,VLOOKUP(CONCATENATE(AM295,IF(VLOOKUP(H295,'Prog Actual'!H:K,4,0)&lt;2999,1,IF(VLOOKUP(H295,'Prog Actual'!H:K,4,0)&lt;4999,2,3))),Base!$B$27:$C$44,2,0),0),"")</f>
        <v>5500</v>
      </c>
      <c r="BC295" s="300">
        <v>111</v>
      </c>
      <c r="BD295" s="124" t="s">
        <v>108</v>
      </c>
      <c r="BE295" s="131">
        <v>222</v>
      </c>
      <c r="BF295" s="183" t="s">
        <v>150</v>
      </c>
      <c r="BG295" s="131" t="s">
        <v>1624</v>
      </c>
      <c r="BH295" s="210"/>
      <c r="BI295" s="211"/>
      <c r="BJ295" s="212"/>
    </row>
    <row r="296" spans="1:62" s="195" customFormat="1" ht="14.25">
      <c r="A296" s="302">
        <v>1</v>
      </c>
      <c r="B296" s="302">
        <v>1</v>
      </c>
      <c r="C296" s="79"/>
      <c r="D296" s="303">
        <v>1127</v>
      </c>
      <c r="E296" s="348">
        <v>0</v>
      </c>
      <c r="F296" s="33">
        <v>325</v>
      </c>
      <c r="G296" s="304" t="s">
        <v>114</v>
      </c>
      <c r="H296" s="305">
        <v>7085037</v>
      </c>
      <c r="I296" s="319">
        <v>10048260</v>
      </c>
      <c r="J296" s="304" t="s">
        <v>1137</v>
      </c>
      <c r="K296" s="304">
        <v>1844</v>
      </c>
      <c r="L296" s="304" t="s">
        <v>104</v>
      </c>
      <c r="M296" s="296">
        <v>0.23</v>
      </c>
      <c r="N296" s="515">
        <f t="shared" si="8"/>
        <v>2.0116363636363634</v>
      </c>
      <c r="O296" s="298">
        <v>0.16666666666666666</v>
      </c>
      <c r="P296" s="274">
        <f t="shared" si="9"/>
        <v>2.2416363636363634</v>
      </c>
      <c r="Q296" s="306" t="e">
        <v>#N/A</v>
      </c>
      <c r="R296" s="112">
        <v>40704</v>
      </c>
      <c r="S296" s="113">
        <v>-8.49</v>
      </c>
      <c r="T296" s="112">
        <v>40704.447151515153</v>
      </c>
      <c r="U296" s="113">
        <v>-10.73</v>
      </c>
      <c r="V296" s="307" t="s">
        <v>105</v>
      </c>
      <c r="W296" s="115"/>
      <c r="X296" s="491"/>
      <c r="Y296" s="132" t="s">
        <v>303</v>
      </c>
      <c r="Z296" s="116"/>
      <c r="AA296" s="299"/>
      <c r="AB296" s="118"/>
      <c r="AC296" s="289" t="s">
        <v>211</v>
      </c>
      <c r="AD296" s="289">
        <v>8298</v>
      </c>
      <c r="AE296" s="290"/>
      <c r="AF296" s="31">
        <v>11064</v>
      </c>
      <c r="AG296" s="119">
        <v>11007561</v>
      </c>
      <c r="AH296" s="119" t="s">
        <v>212</v>
      </c>
      <c r="AI296" s="119">
        <v>11005231</v>
      </c>
      <c r="AJ296" s="119" t="s">
        <v>213</v>
      </c>
      <c r="AK296" s="119"/>
      <c r="AL296" s="119"/>
      <c r="AM296" s="330" t="s">
        <v>23</v>
      </c>
      <c r="AN296" s="120">
        <v>5500.0000000000045</v>
      </c>
      <c r="AO296" s="121"/>
      <c r="AP296" s="122" t="s">
        <v>106</v>
      </c>
      <c r="AQ296" s="292">
        <v>1127</v>
      </c>
      <c r="AR296" s="293">
        <v>23</v>
      </c>
      <c r="AS296" s="123" t="s">
        <v>332</v>
      </c>
      <c r="AT296" s="294" t="e">
        <v>#N/A</v>
      </c>
      <c r="AU296" s="131">
        <v>4.5</v>
      </c>
      <c r="AV296" s="131">
        <v>8298</v>
      </c>
      <c r="AW296" s="131" t="s">
        <v>106</v>
      </c>
      <c r="AX296" s="183"/>
      <c r="AY296" s="131">
        <v>6</v>
      </c>
      <c r="AZ296" s="131">
        <v>750</v>
      </c>
      <c r="BA296" s="131">
        <v>11064</v>
      </c>
      <c r="BB296" s="371">
        <f>IFERROR(HLOOKUP(IF(IF(VLOOKUP(H296,'Prog Actual'!H:AP,35,0)="DIREC",0,IF(VLOOKUP(H296,'Prog Actual'!H:AP,35,0)="EMBOT",1,IF(VLOOKUP(H296,'Prog Actual'!H:AP,35,0)="ETIQ",2,3)))&lt;1,VLOOKUP(H296,'Prog Actual'!H:AZ,45,0),IF(VLOOKUP(H296,'Prog Actual'!H:AP,35,0)="DIREC",0,IF(VLOOKUP(H296,'Prog Actual'!H:AP,35,0)="EMBOT",1,IF(VLOOKUP(H296,'Prog Actual'!H:AP,35,0)="ETIQ",2,3)))),Base!$D$26:$L$44,VLOOKUP(CONCATENATE(AM296,IF(VLOOKUP(H296,'Prog Actual'!H:K,4,0)&lt;2999,1,IF(VLOOKUP(H296,'Prog Actual'!H:K,4,0)&lt;4999,2,3))),Base!$B$27:$C$44,2,0),0),"")</f>
        <v>5500</v>
      </c>
      <c r="BC296" s="300">
        <v>922</v>
      </c>
      <c r="BD296" s="124" t="s">
        <v>108</v>
      </c>
      <c r="BE296" s="131">
        <v>1844</v>
      </c>
      <c r="BF296" s="183"/>
      <c r="BG296" s="131" t="s">
        <v>1625</v>
      </c>
      <c r="BH296" s="210"/>
      <c r="BI296" s="211"/>
      <c r="BJ296" s="212"/>
    </row>
    <row r="297" spans="1:62" s="195" customFormat="1" ht="17.100000000000001" customHeight="1">
      <c r="A297" s="302">
        <v>1</v>
      </c>
      <c r="B297" s="302">
        <v>1</v>
      </c>
      <c r="C297" s="79"/>
      <c r="D297" s="303">
        <v>2178</v>
      </c>
      <c r="E297" s="348">
        <v>0</v>
      </c>
      <c r="F297" s="33">
        <v>77</v>
      </c>
      <c r="G297" s="304" t="s">
        <v>114</v>
      </c>
      <c r="H297" s="312">
        <v>1276584</v>
      </c>
      <c r="I297" s="303">
        <v>10035309</v>
      </c>
      <c r="J297" s="304" t="s">
        <v>766</v>
      </c>
      <c r="K297" s="304">
        <v>13</v>
      </c>
      <c r="L297" s="304" t="s">
        <v>104</v>
      </c>
      <c r="M297" s="296">
        <v>0.23</v>
      </c>
      <c r="N297" s="515">
        <f t="shared" si="8"/>
        <v>1.4181818181818183E-2</v>
      </c>
      <c r="O297" s="298">
        <v>0.16666666666666666</v>
      </c>
      <c r="P297" s="274">
        <f t="shared" si="9"/>
        <v>0.24418181818181819</v>
      </c>
      <c r="Q297" s="306">
        <v>0</v>
      </c>
      <c r="R297" s="112">
        <v>40704</v>
      </c>
      <c r="S297" s="113">
        <v>-10.73</v>
      </c>
      <c r="T297" s="112">
        <v>40704.457257575756</v>
      </c>
      <c r="U297" s="113">
        <v>-10.97</v>
      </c>
      <c r="V297" s="307" t="s">
        <v>105</v>
      </c>
      <c r="W297" s="115" t="s">
        <v>109</v>
      </c>
      <c r="X297" s="490">
        <v>40704</v>
      </c>
      <c r="Y297" s="138" t="s">
        <v>185</v>
      </c>
      <c r="Z297" s="116" t="s">
        <v>309</v>
      </c>
      <c r="AA297" s="299"/>
      <c r="AB297" s="118"/>
      <c r="AC297" s="289" t="s">
        <v>245</v>
      </c>
      <c r="AD297" s="289">
        <v>58</v>
      </c>
      <c r="AE297" s="290"/>
      <c r="AF297" s="31">
        <v>78</v>
      </c>
      <c r="AG297" s="119">
        <v>11006868</v>
      </c>
      <c r="AH297" s="119" t="s">
        <v>1626</v>
      </c>
      <c r="AI297" s="119">
        <v>11002222</v>
      </c>
      <c r="AJ297" s="119" t="s">
        <v>169</v>
      </c>
      <c r="AK297" s="119"/>
      <c r="AL297" s="119"/>
      <c r="AM297" s="330" t="s">
        <v>23</v>
      </c>
      <c r="AN297" s="120">
        <v>5500.0000000000045</v>
      </c>
      <c r="AO297" s="121"/>
      <c r="AP297" s="122" t="s">
        <v>106</v>
      </c>
      <c r="AQ297" s="292" t="s">
        <v>102</v>
      </c>
      <c r="AR297" s="293">
        <v>23</v>
      </c>
      <c r="AS297" s="123" t="s">
        <v>305</v>
      </c>
      <c r="AT297" s="294" t="s">
        <v>132</v>
      </c>
      <c r="AU297" s="131">
        <v>4.5</v>
      </c>
      <c r="AV297" s="131">
        <v>58.5</v>
      </c>
      <c r="AW297" s="131" t="s">
        <v>106</v>
      </c>
      <c r="AX297" s="183">
        <v>1</v>
      </c>
      <c r="AY297" s="131">
        <v>6</v>
      </c>
      <c r="AZ297" s="131">
        <v>750</v>
      </c>
      <c r="BA297" s="131">
        <v>78</v>
      </c>
      <c r="BB297" s="371">
        <f>IFERROR(HLOOKUP(IF(IF(VLOOKUP(H297,'Prog Actual'!H:AP,35,0)="DIREC",0,IF(VLOOKUP(H297,'Prog Actual'!H:AP,35,0)="EMBOT",1,IF(VLOOKUP(H297,'Prog Actual'!H:AP,35,0)="ETIQ",2,3)))&lt;1,VLOOKUP(H297,'Prog Actual'!H:AZ,45,0),IF(VLOOKUP(H297,'Prog Actual'!H:AP,35,0)="DIREC",0,IF(VLOOKUP(H297,'Prog Actual'!H:AP,35,0)="EMBOT",1,IF(VLOOKUP(H297,'Prog Actual'!H:AP,35,0)="ETIQ",2,3)))),Base!$D$26:$L$44,VLOOKUP(CONCATENATE(AM297,IF(VLOOKUP(H297,'Prog Actual'!H:K,4,0)&lt;2999,1,IF(VLOOKUP(H297,'Prog Actual'!H:K,4,0)&lt;4999,2,3))),Base!$B$27:$C$44,2,0),0),"")</f>
        <v>5500</v>
      </c>
      <c r="BC297" s="300">
        <v>6.5</v>
      </c>
      <c r="BD297" s="124" t="s">
        <v>154</v>
      </c>
      <c r="BE297" s="131">
        <v>13</v>
      </c>
      <c r="BF297" s="183"/>
      <c r="BG297" s="131" t="s">
        <v>1624</v>
      </c>
      <c r="BH297" s="210"/>
      <c r="BI297" s="211"/>
      <c r="BJ297" s="212"/>
    </row>
    <row r="298" spans="1:62" s="195" customFormat="1" ht="17.100000000000001" customHeight="1">
      <c r="A298" s="302">
        <v>1</v>
      </c>
      <c r="B298" s="302">
        <v>3</v>
      </c>
      <c r="C298" s="79"/>
      <c r="D298" s="303">
        <v>2178</v>
      </c>
      <c r="E298" s="348" t="s">
        <v>10</v>
      </c>
      <c r="F298" s="33">
        <v>77</v>
      </c>
      <c r="G298" s="304" t="s">
        <v>114</v>
      </c>
      <c r="H298" s="499">
        <v>7085704</v>
      </c>
      <c r="I298" s="319">
        <v>10035630</v>
      </c>
      <c r="J298" s="304" t="s">
        <v>424</v>
      </c>
      <c r="K298" s="304">
        <v>247</v>
      </c>
      <c r="L298" s="304" t="s">
        <v>104</v>
      </c>
      <c r="M298" s="296">
        <v>0.23</v>
      </c>
      <c r="N298" s="515">
        <f t="shared" si="8"/>
        <v>0.26945454545454545</v>
      </c>
      <c r="O298" s="298">
        <v>0</v>
      </c>
      <c r="P298" s="274">
        <f t="shared" si="9"/>
        <v>0.49945454545454548</v>
      </c>
      <c r="Q298" s="288">
        <v>7</v>
      </c>
      <c r="R298" s="112">
        <v>40704</v>
      </c>
      <c r="S298" s="113">
        <v>-10.97</v>
      </c>
      <c r="T298" s="112">
        <v>40704.477893939395</v>
      </c>
      <c r="U298" s="113">
        <v>-11.47</v>
      </c>
      <c r="V298" s="307" t="s">
        <v>105</v>
      </c>
      <c r="W298" s="115" t="s">
        <v>109</v>
      </c>
      <c r="X298" s="490">
        <v>40711</v>
      </c>
      <c r="Y298" s="132" t="s">
        <v>352</v>
      </c>
      <c r="Z298" s="116"/>
      <c r="AA298" s="299"/>
      <c r="AB298" s="118"/>
      <c r="AC298" s="289" t="s">
        <v>245</v>
      </c>
      <c r="AD298" s="289">
        <v>1111.5</v>
      </c>
      <c r="AE298" s="290"/>
      <c r="AF298" s="31">
        <v>1482</v>
      </c>
      <c r="AG298" s="119">
        <v>11006868</v>
      </c>
      <c r="AH298" s="119" t="s">
        <v>1626</v>
      </c>
      <c r="AI298" s="119">
        <v>11007423</v>
      </c>
      <c r="AJ298" s="119" t="s">
        <v>219</v>
      </c>
      <c r="AK298" s="119"/>
      <c r="AL298" s="119"/>
      <c r="AM298" s="330" t="s">
        <v>23</v>
      </c>
      <c r="AN298" s="120">
        <v>5500.0000000000045</v>
      </c>
      <c r="AO298" s="121"/>
      <c r="AP298" s="122" t="s">
        <v>106</v>
      </c>
      <c r="AQ298" s="292" t="s">
        <v>102</v>
      </c>
      <c r="AR298" s="293">
        <v>23</v>
      </c>
      <c r="AS298" s="123" t="s">
        <v>351</v>
      </c>
      <c r="AT298" s="294" t="s">
        <v>107</v>
      </c>
      <c r="AU298" s="131">
        <v>4.5</v>
      </c>
      <c r="AV298" s="131">
        <v>1111.5</v>
      </c>
      <c r="AW298" s="131" t="s">
        <v>106</v>
      </c>
      <c r="AX298" s="183" t="e">
        <v>#N/A</v>
      </c>
      <c r="AY298" s="131">
        <v>6</v>
      </c>
      <c r="AZ298" s="131">
        <v>750</v>
      </c>
      <c r="BA298" s="131">
        <v>1482</v>
      </c>
      <c r="BB298" s="371">
        <f>IFERROR(HLOOKUP(IF(IF(VLOOKUP(H298,'Prog Actual'!H:AP,35,0)="DIREC",0,IF(VLOOKUP(H298,'Prog Actual'!H:AP,35,0)="EMBOT",1,IF(VLOOKUP(H298,'Prog Actual'!H:AP,35,0)="ETIQ",2,3)))&lt;1,VLOOKUP(H298,'Prog Actual'!H:AZ,45,0),IF(VLOOKUP(H298,'Prog Actual'!H:AP,35,0)="DIREC",0,IF(VLOOKUP(H298,'Prog Actual'!H:AP,35,0)="EMBOT",1,IF(VLOOKUP(H298,'Prog Actual'!H:AP,35,0)="ETIQ",2,3)))),Base!$D$26:$L$44,VLOOKUP(CONCATENATE(AM298,IF(VLOOKUP(H298,'Prog Actual'!H:K,4,0)&lt;2999,1,IF(VLOOKUP(H298,'Prog Actual'!H:K,4,0)&lt;4999,2,3))),Base!$B$27:$C$44,2,0),0),"")</f>
        <v>5500</v>
      </c>
      <c r="BC298" s="300">
        <v>123.5</v>
      </c>
      <c r="BD298" s="124" t="s">
        <v>108</v>
      </c>
      <c r="BE298" s="131">
        <v>247</v>
      </c>
      <c r="BF298" s="183" t="s">
        <v>763</v>
      </c>
      <c r="BG298" s="131" t="s">
        <v>1624</v>
      </c>
      <c r="BH298" s="210"/>
      <c r="BI298" s="211"/>
      <c r="BJ298" s="212"/>
    </row>
    <row r="299" spans="1:62" s="195" customFormat="1" ht="17.100000000000001" customHeight="1">
      <c r="A299" s="302">
        <v>1</v>
      </c>
      <c r="B299" s="302">
        <v>1</v>
      </c>
      <c r="C299" s="79"/>
      <c r="D299" s="303">
        <v>2178</v>
      </c>
      <c r="E299" s="348" t="s">
        <v>10</v>
      </c>
      <c r="F299" s="33">
        <v>77</v>
      </c>
      <c r="G299" s="304" t="s">
        <v>114</v>
      </c>
      <c r="H299" s="305">
        <v>1275145</v>
      </c>
      <c r="I299" s="319">
        <v>10052539</v>
      </c>
      <c r="J299" s="304" t="s">
        <v>294</v>
      </c>
      <c r="K299" s="304">
        <v>738</v>
      </c>
      <c r="L299" s="304" t="s">
        <v>104</v>
      </c>
      <c r="M299" s="296">
        <v>0.23</v>
      </c>
      <c r="N299" s="515">
        <f t="shared" si="8"/>
        <v>1.6101818181818182</v>
      </c>
      <c r="O299" s="298">
        <v>0</v>
      </c>
      <c r="P299" s="274">
        <f t="shared" si="9"/>
        <v>1.8401818181818181</v>
      </c>
      <c r="Q299" s="288">
        <v>20</v>
      </c>
      <c r="R299" s="112">
        <v>40704</v>
      </c>
      <c r="S299" s="113">
        <v>-11.47</v>
      </c>
      <c r="T299" s="112">
        <v>40704.554590909094</v>
      </c>
      <c r="U299" s="113">
        <v>-13.31</v>
      </c>
      <c r="V299" s="307" t="s">
        <v>105</v>
      </c>
      <c r="W299" s="115" t="s">
        <v>109</v>
      </c>
      <c r="X299" s="490">
        <v>40724</v>
      </c>
      <c r="Y299" s="132" t="s">
        <v>352</v>
      </c>
      <c r="Z299" s="116"/>
      <c r="AA299" s="299"/>
      <c r="AB299" s="118"/>
      <c r="AC299" s="289" t="s">
        <v>245</v>
      </c>
      <c r="AD299" s="289">
        <v>6650.8559999999998</v>
      </c>
      <c r="AE299" s="290"/>
      <c r="AF299" s="31">
        <v>8856</v>
      </c>
      <c r="AG299" s="119">
        <v>11006868</v>
      </c>
      <c r="AH299" s="119" t="s">
        <v>1626</v>
      </c>
      <c r="AI299" s="119">
        <v>11007423</v>
      </c>
      <c r="AJ299" s="119" t="s">
        <v>219</v>
      </c>
      <c r="AK299" s="119"/>
      <c r="AL299" s="119"/>
      <c r="AM299" s="330" t="s">
        <v>23</v>
      </c>
      <c r="AN299" s="120">
        <v>5500.0000000000036</v>
      </c>
      <c r="AO299" s="121"/>
      <c r="AP299" s="122" t="s">
        <v>106</v>
      </c>
      <c r="AQ299" s="292">
        <v>2178</v>
      </c>
      <c r="AR299" s="293">
        <v>23</v>
      </c>
      <c r="AS299" s="123" t="s">
        <v>351</v>
      </c>
      <c r="AT299" s="294" t="s">
        <v>107</v>
      </c>
      <c r="AU299" s="131">
        <v>9</v>
      </c>
      <c r="AV299" s="131">
        <v>6642</v>
      </c>
      <c r="AW299" s="131" t="s">
        <v>106</v>
      </c>
      <c r="AX299" s="183">
        <v>40696</v>
      </c>
      <c r="AY299" s="131">
        <v>12</v>
      </c>
      <c r="AZ299" s="131">
        <v>750</v>
      </c>
      <c r="BA299" s="131">
        <v>8856</v>
      </c>
      <c r="BB299" s="371">
        <f>IFERROR(HLOOKUP(IF(IF(VLOOKUP(H299,'Prog Actual'!H:AP,35,0)="DIREC",0,IF(VLOOKUP(H299,'Prog Actual'!H:AP,35,0)="EMBOT",1,IF(VLOOKUP(H299,'Prog Actual'!H:AP,35,0)="ETIQ",2,3)))&lt;1,VLOOKUP(H299,'Prog Actual'!H:AZ,45,0),IF(VLOOKUP(H299,'Prog Actual'!H:AP,35,0)="DIREC",0,IF(VLOOKUP(H299,'Prog Actual'!H:AP,35,0)="EMBOT",1,IF(VLOOKUP(H299,'Prog Actual'!H:AP,35,0)="ETIQ",2,3)))),Base!$D$26:$L$44,VLOOKUP(CONCATENATE(AM299,IF(VLOOKUP(H299,'Prog Actual'!H:K,4,0)&lt;2999,1,IF(VLOOKUP(H299,'Prog Actual'!H:K,4,0)&lt;4999,2,3))),Base!$B$27:$C$44,2,0),0),"")</f>
        <v>5500</v>
      </c>
      <c r="BC299" s="300">
        <v>738</v>
      </c>
      <c r="BD299" s="124" t="s">
        <v>108</v>
      </c>
      <c r="BE299" s="131">
        <v>738</v>
      </c>
      <c r="BF299" s="183" t="s">
        <v>763</v>
      </c>
      <c r="BG299" s="131" t="s">
        <v>1624</v>
      </c>
      <c r="BH299" s="210"/>
      <c r="BI299" s="211"/>
      <c r="BJ299" s="212"/>
    </row>
    <row r="300" spans="1:62" s="195" customFormat="1" ht="17.100000000000001" customHeight="1">
      <c r="A300" s="302">
        <v>1</v>
      </c>
      <c r="B300" s="302">
        <v>2</v>
      </c>
      <c r="C300" s="79"/>
      <c r="D300" s="303">
        <v>2108</v>
      </c>
      <c r="E300" s="348">
        <v>0</v>
      </c>
      <c r="F300" s="33">
        <v>32</v>
      </c>
      <c r="G300" s="304" t="s">
        <v>114</v>
      </c>
      <c r="H300" s="305">
        <v>1273112</v>
      </c>
      <c r="I300" s="303">
        <v>10045059</v>
      </c>
      <c r="J300" s="304" t="s">
        <v>1094</v>
      </c>
      <c r="K300" s="304">
        <v>280</v>
      </c>
      <c r="L300" s="304" t="s">
        <v>104</v>
      </c>
      <c r="M300" s="296">
        <v>0.23</v>
      </c>
      <c r="N300" s="515">
        <f t="shared" si="8"/>
        <v>0.61090909090909096</v>
      </c>
      <c r="O300" s="298">
        <v>0.16666666666666666</v>
      </c>
      <c r="P300" s="274">
        <f t="shared" si="9"/>
        <v>0.84090909090909094</v>
      </c>
      <c r="Q300" s="306">
        <v>-2</v>
      </c>
      <c r="R300" s="112">
        <v>40704</v>
      </c>
      <c r="S300" s="113">
        <v>-13.31</v>
      </c>
      <c r="T300" s="112">
        <v>40704.589621212122</v>
      </c>
      <c r="U300" s="113">
        <v>-14.15</v>
      </c>
      <c r="V300" s="307" t="s">
        <v>105</v>
      </c>
      <c r="W300" s="308" t="s">
        <v>109</v>
      </c>
      <c r="X300" s="490">
        <v>40702</v>
      </c>
      <c r="Y300" s="310" t="s">
        <v>352</v>
      </c>
      <c r="Z300" s="116"/>
      <c r="AA300" s="299"/>
      <c r="AB300" s="118"/>
      <c r="AC300" s="289" t="s">
        <v>145</v>
      </c>
      <c r="AD300" s="289">
        <v>2525.12</v>
      </c>
      <c r="AE300" s="290"/>
      <c r="AF300" s="31">
        <v>3360</v>
      </c>
      <c r="AG300" s="119">
        <v>11007504</v>
      </c>
      <c r="AH300" s="119" t="s">
        <v>129</v>
      </c>
      <c r="AI300" s="119">
        <v>11001797</v>
      </c>
      <c r="AJ300" s="119" t="s">
        <v>130</v>
      </c>
      <c r="AK300" s="119">
        <v>11004418</v>
      </c>
      <c r="AL300" s="119" t="s">
        <v>146</v>
      </c>
      <c r="AM300" s="330" t="s">
        <v>23</v>
      </c>
      <c r="AN300" s="120">
        <v>5500.0000000000045</v>
      </c>
      <c r="AO300" s="121"/>
      <c r="AP300" s="122" t="s">
        <v>106</v>
      </c>
      <c r="AQ300" s="292" t="s">
        <v>102</v>
      </c>
      <c r="AR300" s="293">
        <v>23</v>
      </c>
      <c r="AS300" s="311" t="s">
        <v>890</v>
      </c>
      <c r="AT300" s="294" t="s">
        <v>132</v>
      </c>
      <c r="AU300" s="131">
        <v>9</v>
      </c>
      <c r="AV300" s="131">
        <v>2520</v>
      </c>
      <c r="AW300" s="131" t="s">
        <v>106</v>
      </c>
      <c r="AX300" s="183">
        <v>40696</v>
      </c>
      <c r="AY300" s="131">
        <v>12</v>
      </c>
      <c r="AZ300" s="131">
        <v>750</v>
      </c>
      <c r="BA300" s="131">
        <v>3360</v>
      </c>
      <c r="BB300" s="371">
        <f>IFERROR(HLOOKUP(IF(IF(VLOOKUP(H300,'Prog Actual'!H:AP,35,0)="DIREC",0,IF(VLOOKUP(H300,'Prog Actual'!H:AP,35,0)="EMBOT",1,IF(VLOOKUP(H300,'Prog Actual'!H:AP,35,0)="ETIQ",2,3)))&lt;1,VLOOKUP(H300,'Prog Actual'!H:AZ,45,0),IF(VLOOKUP(H300,'Prog Actual'!H:AP,35,0)="DIREC",0,IF(VLOOKUP(H300,'Prog Actual'!H:AP,35,0)="EMBOT",1,IF(VLOOKUP(H300,'Prog Actual'!H:AP,35,0)="ETIQ",2,3)))),Base!$D$26:$L$44,VLOOKUP(CONCATENATE(AM300,IF(VLOOKUP(H300,'Prog Actual'!H:K,4,0)&lt;2999,1,IF(VLOOKUP(H300,'Prog Actual'!H:K,4,0)&lt;4999,2,3))),Base!$B$27:$C$44,2,0),0),"")</f>
        <v>5500</v>
      </c>
      <c r="BC300" s="300">
        <v>280</v>
      </c>
      <c r="BD300" s="124" t="s">
        <v>108</v>
      </c>
      <c r="BE300" s="131">
        <v>280</v>
      </c>
      <c r="BF300" s="183" t="s">
        <v>129</v>
      </c>
      <c r="BG300" s="131" t="s">
        <v>1624</v>
      </c>
      <c r="BH300" s="210"/>
      <c r="BI300" s="211"/>
      <c r="BJ300" s="212"/>
    </row>
    <row r="301" spans="1:62" s="195" customFormat="1" ht="17.100000000000001" customHeight="1">
      <c r="A301" s="302">
        <v>1</v>
      </c>
      <c r="B301" s="302">
        <v>1</v>
      </c>
      <c r="C301" s="79"/>
      <c r="D301" s="303">
        <v>2183</v>
      </c>
      <c r="E301" s="348">
        <v>2</v>
      </c>
      <c r="F301" s="33">
        <v>133</v>
      </c>
      <c r="G301" s="304" t="s">
        <v>114</v>
      </c>
      <c r="H301" s="305">
        <v>1274508</v>
      </c>
      <c r="I301" s="303">
        <v>10049764</v>
      </c>
      <c r="J301" s="304" t="s">
        <v>1138</v>
      </c>
      <c r="K301" s="304">
        <v>700</v>
      </c>
      <c r="L301" s="304" t="s">
        <v>104</v>
      </c>
      <c r="M301" s="296">
        <v>0.23</v>
      </c>
      <c r="N301" s="515">
        <f t="shared" si="8"/>
        <v>0.76363636363636367</v>
      </c>
      <c r="O301" s="298">
        <v>2.0666666666666669</v>
      </c>
      <c r="P301" s="274">
        <f t="shared" si="9"/>
        <v>2.0666666666666669</v>
      </c>
      <c r="Q301" s="288">
        <v>0</v>
      </c>
      <c r="R301" s="112">
        <v>40704</v>
      </c>
      <c r="S301" s="113">
        <v>-14.15</v>
      </c>
      <c r="T301" s="112">
        <v>40704.707512626264</v>
      </c>
      <c r="U301" s="113">
        <v>-16.98</v>
      </c>
      <c r="V301" s="307" t="s">
        <v>105</v>
      </c>
      <c r="W301" s="308" t="s">
        <v>109</v>
      </c>
      <c r="X301" s="490">
        <v>40704</v>
      </c>
      <c r="Y301" s="132" t="s">
        <v>352</v>
      </c>
      <c r="Z301" s="116"/>
      <c r="AA301" s="299"/>
      <c r="AB301" s="118"/>
      <c r="AC301" s="289" t="s">
        <v>123</v>
      </c>
      <c r="AD301" s="289">
        <v>3150</v>
      </c>
      <c r="AE301" s="290"/>
      <c r="AF301" s="31">
        <v>4200</v>
      </c>
      <c r="AG301" s="119">
        <v>11007038</v>
      </c>
      <c r="AH301" s="119" t="s">
        <v>115</v>
      </c>
      <c r="AI301" s="119">
        <v>11004876</v>
      </c>
      <c r="AJ301" s="119" t="s">
        <v>124</v>
      </c>
      <c r="AK301" s="119"/>
      <c r="AL301" s="119"/>
      <c r="AM301" s="330" t="s">
        <v>23</v>
      </c>
      <c r="AN301" s="120">
        <v>5500.0000000000036</v>
      </c>
      <c r="AO301" s="121"/>
      <c r="AP301" s="122" t="s">
        <v>106</v>
      </c>
      <c r="AQ301" s="292" t="s">
        <v>102</v>
      </c>
      <c r="AR301" s="293">
        <v>23</v>
      </c>
      <c r="AS301" s="123" t="s">
        <v>351</v>
      </c>
      <c r="AT301" s="294" t="s">
        <v>132</v>
      </c>
      <c r="AU301" s="131">
        <v>4.5</v>
      </c>
      <c r="AV301" s="131">
        <v>3150</v>
      </c>
      <c r="AW301" s="131" t="s">
        <v>106</v>
      </c>
      <c r="AX301" s="183">
        <v>1</v>
      </c>
      <c r="AY301" s="131">
        <v>6</v>
      </c>
      <c r="AZ301" s="131">
        <v>750</v>
      </c>
      <c r="BA301" s="131">
        <v>4200</v>
      </c>
      <c r="BB301" s="371">
        <f>IFERROR(HLOOKUP(IF(IF(VLOOKUP(H301,'Prog Actual'!H:AP,35,0)="DIREC",0,IF(VLOOKUP(H301,'Prog Actual'!H:AP,35,0)="EMBOT",1,IF(VLOOKUP(H301,'Prog Actual'!H:AP,35,0)="ETIQ",2,3)))&lt;1,VLOOKUP(H301,'Prog Actual'!H:AZ,45,0),IF(VLOOKUP(H301,'Prog Actual'!H:AP,35,0)="DIREC",0,IF(VLOOKUP(H301,'Prog Actual'!H:AP,35,0)="EMBOT",1,IF(VLOOKUP(H301,'Prog Actual'!H:AP,35,0)="ETIQ",2,3)))),Base!$D$26:$L$44,VLOOKUP(CONCATENATE(AM301,IF(VLOOKUP(H301,'Prog Actual'!H:K,4,0)&lt;2999,1,IF(VLOOKUP(H301,'Prog Actual'!H:K,4,0)&lt;4999,2,3))),Base!$B$27:$C$44,2,0),0),"")</f>
        <v>5500</v>
      </c>
      <c r="BC301" s="300">
        <v>350</v>
      </c>
      <c r="BD301" s="124" t="s">
        <v>108</v>
      </c>
      <c r="BE301" s="131">
        <v>700</v>
      </c>
      <c r="BF301" s="183"/>
      <c r="BG301" s="131" t="s">
        <v>1624</v>
      </c>
      <c r="BH301" s="210"/>
      <c r="BI301" s="211"/>
      <c r="BJ301" s="212"/>
    </row>
    <row r="302" spans="1:62" s="195" customFormat="1" ht="17.100000000000001" customHeight="1">
      <c r="A302" s="302">
        <v>1</v>
      </c>
      <c r="B302" s="302">
        <v>1</v>
      </c>
      <c r="C302" s="79"/>
      <c r="D302" s="303">
        <v>2183</v>
      </c>
      <c r="E302" s="348" t="s">
        <v>10</v>
      </c>
      <c r="F302" s="33">
        <v>133</v>
      </c>
      <c r="G302" s="304" t="s">
        <v>114</v>
      </c>
      <c r="H302" s="305">
        <v>1273064</v>
      </c>
      <c r="I302" s="303">
        <v>10044548</v>
      </c>
      <c r="J302" s="304" t="s">
        <v>281</v>
      </c>
      <c r="K302" s="304">
        <v>140</v>
      </c>
      <c r="L302" s="304" t="s">
        <v>104</v>
      </c>
      <c r="M302" s="296">
        <v>0.23</v>
      </c>
      <c r="N302" s="515">
        <f t="shared" si="8"/>
        <v>0.30545454545454548</v>
      </c>
      <c r="O302" s="298">
        <v>0</v>
      </c>
      <c r="P302" s="274">
        <f t="shared" si="9"/>
        <v>0.53545454545454552</v>
      </c>
      <c r="Q302" s="306">
        <v>0</v>
      </c>
      <c r="R302" s="112">
        <v>40704</v>
      </c>
      <c r="S302" s="113">
        <v>-16.98</v>
      </c>
      <c r="T302" s="112">
        <v>40704.729810606063</v>
      </c>
      <c r="U302" s="113">
        <v>-17.52</v>
      </c>
      <c r="V302" s="307" t="s">
        <v>105</v>
      </c>
      <c r="W302" s="115" t="s">
        <v>109</v>
      </c>
      <c r="X302" s="490">
        <v>40704</v>
      </c>
      <c r="Y302" s="132" t="s">
        <v>303</v>
      </c>
      <c r="Z302" s="116"/>
      <c r="AA302" s="299"/>
      <c r="AB302" s="118"/>
      <c r="AC302" s="289" t="s">
        <v>123</v>
      </c>
      <c r="AD302" s="289">
        <v>1260</v>
      </c>
      <c r="AE302" s="290"/>
      <c r="AF302" s="31">
        <v>1680</v>
      </c>
      <c r="AG302" s="119">
        <v>11007036</v>
      </c>
      <c r="AH302" s="119" t="s">
        <v>119</v>
      </c>
      <c r="AI302" s="119">
        <v>11004791</v>
      </c>
      <c r="AJ302" s="119" t="s">
        <v>120</v>
      </c>
      <c r="AK302" s="119">
        <v>11007441</v>
      </c>
      <c r="AL302" s="119" t="s">
        <v>125</v>
      </c>
      <c r="AM302" s="330" t="s">
        <v>23</v>
      </c>
      <c r="AN302" s="120">
        <v>5500.0000000000045</v>
      </c>
      <c r="AO302" s="121"/>
      <c r="AP302" s="122" t="s">
        <v>106</v>
      </c>
      <c r="AQ302" s="292">
        <v>2183</v>
      </c>
      <c r="AR302" s="293">
        <v>23</v>
      </c>
      <c r="AS302" s="123" t="s">
        <v>332</v>
      </c>
      <c r="AT302" s="294" t="s">
        <v>132</v>
      </c>
      <c r="AU302" s="131">
        <v>9</v>
      </c>
      <c r="AV302" s="131">
        <v>1260</v>
      </c>
      <c r="AW302" s="131" t="s">
        <v>106</v>
      </c>
      <c r="AX302" s="183">
        <v>1</v>
      </c>
      <c r="AY302" s="131">
        <v>12</v>
      </c>
      <c r="AZ302" s="131">
        <v>750</v>
      </c>
      <c r="BA302" s="131">
        <v>1680</v>
      </c>
      <c r="BB302" s="371">
        <f>IFERROR(HLOOKUP(IF(IF(VLOOKUP(H302,'Prog Actual'!H:AP,35,0)="DIREC",0,IF(VLOOKUP(H302,'Prog Actual'!H:AP,35,0)="EMBOT",1,IF(VLOOKUP(H302,'Prog Actual'!H:AP,35,0)="ETIQ",2,3)))&lt;1,VLOOKUP(H302,'Prog Actual'!H:AZ,45,0),IF(VLOOKUP(H302,'Prog Actual'!H:AP,35,0)="DIREC",0,IF(VLOOKUP(H302,'Prog Actual'!H:AP,35,0)="EMBOT",1,IF(VLOOKUP(H302,'Prog Actual'!H:AP,35,0)="ETIQ",2,3)))),Base!$D$26:$L$44,VLOOKUP(CONCATENATE(AM302,IF(VLOOKUP(H302,'Prog Actual'!H:K,4,0)&lt;2999,1,IF(VLOOKUP(H302,'Prog Actual'!H:K,4,0)&lt;4999,2,3))),Base!$B$27:$C$44,2,0),0),"")</f>
        <v>5500</v>
      </c>
      <c r="BC302" s="300">
        <v>140</v>
      </c>
      <c r="BD302" s="124" t="s">
        <v>108</v>
      </c>
      <c r="BE302" s="131">
        <v>140</v>
      </c>
      <c r="BF302" s="183"/>
      <c r="BG302" s="131" t="s">
        <v>1624</v>
      </c>
      <c r="BH302" s="210" t="b">
        <v>0</v>
      </c>
      <c r="BI302" s="211" t="b">
        <v>0</v>
      </c>
      <c r="BJ302" s="212" t="e">
        <v>#DIV/0!</v>
      </c>
    </row>
    <row r="303" spans="1:62" s="195" customFormat="1" ht="17.100000000000001" customHeight="1">
      <c r="A303" s="302">
        <v>1</v>
      </c>
      <c r="B303" s="302">
        <v>2</v>
      </c>
      <c r="C303" s="79"/>
      <c r="D303" s="303">
        <v>2347</v>
      </c>
      <c r="E303" s="348">
        <v>0</v>
      </c>
      <c r="F303" s="33">
        <v>313</v>
      </c>
      <c r="G303" s="304" t="s">
        <v>114</v>
      </c>
      <c r="H303" s="305">
        <v>1274314</v>
      </c>
      <c r="I303" s="303">
        <v>10048746</v>
      </c>
      <c r="J303" s="304" t="s">
        <v>982</v>
      </c>
      <c r="K303" s="304">
        <v>542</v>
      </c>
      <c r="L303" s="304" t="s">
        <v>104</v>
      </c>
      <c r="M303" s="296">
        <v>0.23</v>
      </c>
      <c r="N303" s="515">
        <f t="shared" si="8"/>
        <v>0.59127272727272728</v>
      </c>
      <c r="O303" s="298">
        <v>0.16666666666666666</v>
      </c>
      <c r="P303" s="274">
        <f t="shared" si="9"/>
        <v>0.82127272727272727</v>
      </c>
      <c r="Q303" s="306">
        <v>0</v>
      </c>
      <c r="R303" s="112">
        <v>40704</v>
      </c>
      <c r="S303" s="113">
        <v>-17.52</v>
      </c>
      <c r="T303" s="112">
        <v>40704.764219696968</v>
      </c>
      <c r="U303" s="113">
        <v>-18.34</v>
      </c>
      <c r="V303" s="307" t="s">
        <v>105</v>
      </c>
      <c r="W303" s="115" t="s">
        <v>109</v>
      </c>
      <c r="X303" s="490">
        <v>40704</v>
      </c>
      <c r="Y303" s="310" t="s">
        <v>352</v>
      </c>
      <c r="Z303" s="116"/>
      <c r="AA303" s="299"/>
      <c r="AB303" s="118"/>
      <c r="AC303" s="289" t="s">
        <v>222</v>
      </c>
      <c r="AD303" s="289">
        <v>2439</v>
      </c>
      <c r="AE303" s="290"/>
      <c r="AF303" s="31">
        <v>3252</v>
      </c>
      <c r="AG303" s="119">
        <v>11007560</v>
      </c>
      <c r="AH303" s="119" t="s">
        <v>223</v>
      </c>
      <c r="AI303" s="119">
        <v>11004380</v>
      </c>
      <c r="AJ303" s="119" t="s">
        <v>224</v>
      </c>
      <c r="AK303" s="119">
        <v>11004552</v>
      </c>
      <c r="AL303" s="119" t="s">
        <v>230</v>
      </c>
      <c r="AM303" s="330" t="s">
        <v>23</v>
      </c>
      <c r="AN303" s="120">
        <v>5500.0000000000036</v>
      </c>
      <c r="AO303" s="121"/>
      <c r="AP303" s="122" t="s">
        <v>106</v>
      </c>
      <c r="AQ303" s="292" t="s">
        <v>102</v>
      </c>
      <c r="AR303" s="293">
        <v>23</v>
      </c>
      <c r="AS303" s="311" t="s">
        <v>890</v>
      </c>
      <c r="AT303" s="294" t="s">
        <v>132</v>
      </c>
      <c r="AU303" s="131">
        <v>4.5</v>
      </c>
      <c r="AV303" s="131">
        <v>2439</v>
      </c>
      <c r="AW303" s="131" t="s">
        <v>106</v>
      </c>
      <c r="AX303" s="183">
        <v>40696</v>
      </c>
      <c r="AY303" s="131">
        <v>6</v>
      </c>
      <c r="AZ303" s="131">
        <v>750</v>
      </c>
      <c r="BA303" s="131">
        <v>3252</v>
      </c>
      <c r="BB303" s="371">
        <f>IFERROR(HLOOKUP(IF(IF(VLOOKUP(H303,'Prog Actual'!H:AP,35,0)="DIREC",0,IF(VLOOKUP(H303,'Prog Actual'!H:AP,35,0)="EMBOT",1,IF(VLOOKUP(H303,'Prog Actual'!H:AP,35,0)="ETIQ",2,3)))&lt;1,VLOOKUP(H303,'Prog Actual'!H:AZ,45,0),IF(VLOOKUP(H303,'Prog Actual'!H:AP,35,0)="DIREC",0,IF(VLOOKUP(H303,'Prog Actual'!H:AP,35,0)="EMBOT",1,IF(VLOOKUP(H303,'Prog Actual'!H:AP,35,0)="ETIQ",2,3)))),Base!$D$26:$L$44,VLOOKUP(CONCATENATE(AM303,IF(VLOOKUP(H303,'Prog Actual'!H:K,4,0)&lt;2999,1,IF(VLOOKUP(H303,'Prog Actual'!H:K,4,0)&lt;4999,2,3))),Base!$B$27:$C$44,2,0),0),"")</f>
        <v>5500</v>
      </c>
      <c r="BC303" s="300">
        <v>271</v>
      </c>
      <c r="BD303" s="124" t="s">
        <v>108</v>
      </c>
      <c r="BE303" s="131">
        <v>542</v>
      </c>
      <c r="BF303" s="183" t="s">
        <v>983</v>
      </c>
      <c r="BG303" s="131" t="s">
        <v>1624</v>
      </c>
      <c r="BH303" s="210"/>
      <c r="BI303" s="211"/>
      <c r="BJ303" s="212"/>
    </row>
    <row r="304" spans="1:62" s="195" customFormat="1" ht="17.100000000000001" customHeight="1">
      <c r="A304" s="43">
        <v>1</v>
      </c>
      <c r="B304" s="43">
        <v>2</v>
      </c>
      <c r="C304" s="79"/>
      <c r="D304" s="79">
        <v>2347</v>
      </c>
      <c r="E304" s="348" t="s">
        <v>10</v>
      </c>
      <c r="F304" s="33">
        <v>313</v>
      </c>
      <c r="G304" s="127" t="s">
        <v>114</v>
      </c>
      <c r="H304" s="105">
        <v>1274931</v>
      </c>
      <c r="I304" s="79">
        <v>10048871</v>
      </c>
      <c r="J304" s="127" t="s">
        <v>387</v>
      </c>
      <c r="K304" s="127">
        <v>1442</v>
      </c>
      <c r="L304" s="127" t="s">
        <v>104</v>
      </c>
      <c r="M304" s="296">
        <v>0.23</v>
      </c>
      <c r="N304" s="515">
        <f t="shared" si="8"/>
        <v>1.5730909090909091</v>
      </c>
      <c r="O304" s="298">
        <v>0</v>
      </c>
      <c r="P304" s="274">
        <f t="shared" si="9"/>
        <v>1.8030909090909091</v>
      </c>
      <c r="Q304" s="306">
        <v>0</v>
      </c>
      <c r="R304" s="112">
        <v>40704</v>
      </c>
      <c r="S304" s="113">
        <v>-18.34</v>
      </c>
      <c r="T304" s="112">
        <v>40704.839295454549</v>
      </c>
      <c r="U304" s="113">
        <v>-20.14</v>
      </c>
      <c r="V304" s="130" t="s">
        <v>147</v>
      </c>
      <c r="W304" s="321" t="s">
        <v>133</v>
      </c>
      <c r="X304" s="490">
        <v>40704</v>
      </c>
      <c r="Y304" s="310" t="s">
        <v>352</v>
      </c>
      <c r="Z304" s="116"/>
      <c r="AA304" s="299"/>
      <c r="AB304" s="118"/>
      <c r="AC304" s="289" t="s">
        <v>1063</v>
      </c>
      <c r="AD304" s="289">
        <v>6489</v>
      </c>
      <c r="AE304" s="290"/>
      <c r="AF304" s="31">
        <v>8652</v>
      </c>
      <c r="AG304" s="119">
        <v>11007561</v>
      </c>
      <c r="AH304" s="119" t="s">
        <v>212</v>
      </c>
      <c r="AI304" s="119">
        <v>11007610</v>
      </c>
      <c r="AJ304" s="119" t="s">
        <v>388</v>
      </c>
      <c r="AK304" s="119"/>
      <c r="AL304" s="119"/>
      <c r="AM304" s="330" t="s">
        <v>23</v>
      </c>
      <c r="AN304" s="120">
        <v>5500.0000000000036</v>
      </c>
      <c r="AO304" s="121"/>
      <c r="AP304" s="122" t="s">
        <v>106</v>
      </c>
      <c r="AQ304" s="292">
        <v>2347</v>
      </c>
      <c r="AR304" s="293">
        <v>23</v>
      </c>
      <c r="AS304" s="311" t="s">
        <v>890</v>
      </c>
      <c r="AT304" s="294" t="s">
        <v>132</v>
      </c>
      <c r="AU304" s="131">
        <v>4.5</v>
      </c>
      <c r="AV304" s="131">
        <v>6489</v>
      </c>
      <c r="AW304" s="131" t="s">
        <v>106</v>
      </c>
      <c r="AX304" s="183">
        <v>40700</v>
      </c>
      <c r="AY304" s="131">
        <v>6</v>
      </c>
      <c r="AZ304" s="131">
        <v>750</v>
      </c>
      <c r="BA304" s="131">
        <v>8652</v>
      </c>
      <c r="BB304" s="371">
        <f>IFERROR(HLOOKUP(IF(IF(VLOOKUP(H304,'Prog Actual'!H:AP,35,0)="DIREC",0,IF(VLOOKUP(H304,'Prog Actual'!H:AP,35,0)="EMBOT",1,IF(VLOOKUP(H304,'Prog Actual'!H:AP,35,0)="ETIQ",2,3)))&lt;1,VLOOKUP(H304,'Prog Actual'!H:AZ,45,0),IF(VLOOKUP(H304,'Prog Actual'!H:AP,35,0)="DIREC",0,IF(VLOOKUP(H304,'Prog Actual'!H:AP,35,0)="EMBOT",1,IF(VLOOKUP(H304,'Prog Actual'!H:AP,35,0)="ETIQ",2,3)))),Base!$D$26:$L$44,VLOOKUP(CONCATENATE(AM304,IF(VLOOKUP(H304,'Prog Actual'!H:K,4,0)&lt;2999,1,IF(VLOOKUP(H304,'Prog Actual'!H:K,4,0)&lt;4999,2,3))),Base!$B$27:$C$44,2,0),0),"")</f>
        <v>5500</v>
      </c>
      <c r="BC304" s="300">
        <v>721</v>
      </c>
      <c r="BD304" s="124" t="s">
        <v>108</v>
      </c>
      <c r="BE304" s="131">
        <v>1442</v>
      </c>
      <c r="BF304" s="183" t="s">
        <v>1116</v>
      </c>
      <c r="BG304" s="131" t="s">
        <v>1624</v>
      </c>
      <c r="BH304" s="210"/>
      <c r="BI304" s="211"/>
      <c r="BJ304" s="212"/>
    </row>
    <row r="305" spans="1:62" s="195" customFormat="1" ht="17.100000000000001" customHeight="1">
      <c r="A305" s="302">
        <v>1</v>
      </c>
      <c r="B305" s="302">
        <v>2</v>
      </c>
      <c r="C305" s="79"/>
      <c r="D305" s="303">
        <v>2324</v>
      </c>
      <c r="E305" s="348">
        <v>0</v>
      </c>
      <c r="F305" s="33">
        <v>53</v>
      </c>
      <c r="G305" s="304" t="s">
        <v>114</v>
      </c>
      <c r="H305" s="305">
        <v>1275421</v>
      </c>
      <c r="I305" s="303">
        <v>10045195</v>
      </c>
      <c r="J305" s="304" t="s">
        <v>1030</v>
      </c>
      <c r="K305" s="304">
        <v>2046</v>
      </c>
      <c r="L305" s="304" t="s">
        <v>104</v>
      </c>
      <c r="M305" s="296">
        <v>0.23</v>
      </c>
      <c r="N305" s="515">
        <f t="shared" si="8"/>
        <v>4.4640000000000004</v>
      </c>
      <c r="O305" s="298">
        <v>0.16666666666666666</v>
      </c>
      <c r="P305" s="274">
        <f t="shared" si="9"/>
        <v>4.6940000000000008</v>
      </c>
      <c r="Q305" s="306">
        <v>-1</v>
      </c>
      <c r="R305" s="112">
        <v>40704</v>
      </c>
      <c r="S305" s="113">
        <v>-20.14</v>
      </c>
      <c r="T305" s="112">
        <v>40705.034749999999</v>
      </c>
      <c r="U305" s="113">
        <v>-0.83</v>
      </c>
      <c r="V305" s="307" t="s">
        <v>105</v>
      </c>
      <c r="W305" s="115" t="s">
        <v>109</v>
      </c>
      <c r="X305" s="490">
        <v>40704</v>
      </c>
      <c r="Y305" s="333" t="s">
        <v>905</v>
      </c>
      <c r="Z305" s="116"/>
      <c r="AA305" s="299"/>
      <c r="AB305" s="118"/>
      <c r="AC305" s="289" t="s">
        <v>706</v>
      </c>
      <c r="AD305" s="289">
        <v>18512.207999999999</v>
      </c>
      <c r="AE305" s="290"/>
      <c r="AF305" s="31">
        <v>24552</v>
      </c>
      <c r="AG305" s="119">
        <v>11007506</v>
      </c>
      <c r="AH305" s="119" t="s">
        <v>150</v>
      </c>
      <c r="AI305" s="119">
        <v>11001797</v>
      </c>
      <c r="AJ305" s="119" t="s">
        <v>130</v>
      </c>
      <c r="AK305" s="119">
        <v>11004464</v>
      </c>
      <c r="AL305" s="119" t="s">
        <v>170</v>
      </c>
      <c r="AM305" s="330" t="s">
        <v>23</v>
      </c>
      <c r="AN305" s="120">
        <v>5500.0000000000036</v>
      </c>
      <c r="AO305" s="121"/>
      <c r="AP305" s="122" t="s">
        <v>106</v>
      </c>
      <c r="AQ305" s="292">
        <v>2324</v>
      </c>
      <c r="AR305" s="293">
        <v>23</v>
      </c>
      <c r="AS305" s="311" t="s">
        <v>890</v>
      </c>
      <c r="AT305" s="294" t="s">
        <v>132</v>
      </c>
      <c r="AU305" s="131">
        <v>9</v>
      </c>
      <c r="AV305" s="131">
        <v>18414</v>
      </c>
      <c r="AW305" s="131" t="s">
        <v>106</v>
      </c>
      <c r="AX305" s="183">
        <v>40696</v>
      </c>
      <c r="AY305" s="131">
        <v>12</v>
      </c>
      <c r="AZ305" s="131">
        <v>750</v>
      </c>
      <c r="BA305" s="131">
        <v>24552</v>
      </c>
      <c r="BB305" s="371">
        <f>IFERROR(HLOOKUP(IF(IF(VLOOKUP(H305,'Prog Actual'!H:AP,35,0)="DIREC",0,IF(VLOOKUP(H305,'Prog Actual'!H:AP,35,0)="EMBOT",1,IF(VLOOKUP(H305,'Prog Actual'!H:AP,35,0)="ETIQ",2,3)))&lt;1,VLOOKUP(H305,'Prog Actual'!H:AZ,45,0),IF(VLOOKUP(H305,'Prog Actual'!H:AP,35,0)="DIREC",0,IF(VLOOKUP(H305,'Prog Actual'!H:AP,35,0)="EMBOT",1,IF(VLOOKUP(H305,'Prog Actual'!H:AP,35,0)="ETIQ",2,3)))),Base!$D$26:$L$44,VLOOKUP(CONCATENATE(AM305,IF(VLOOKUP(H305,'Prog Actual'!H:K,4,0)&lt;2999,1,IF(VLOOKUP(H305,'Prog Actual'!H:K,4,0)&lt;4999,2,3))),Base!$B$27:$C$44,2,0),0),"")</f>
        <v>5500</v>
      </c>
      <c r="BC305" s="300">
        <v>2046</v>
      </c>
      <c r="BD305" s="124" t="s">
        <v>108</v>
      </c>
      <c r="BE305" s="131">
        <v>2046</v>
      </c>
      <c r="BF305" s="183" t="s">
        <v>420</v>
      </c>
      <c r="BG305" s="131" t="s">
        <v>1625</v>
      </c>
      <c r="BH305" s="210"/>
      <c r="BI305" s="211"/>
      <c r="BJ305" s="212"/>
    </row>
    <row r="306" spans="1:62" s="195" customFormat="1" ht="17.100000000000001" customHeight="1">
      <c r="A306" s="43">
        <v>0</v>
      </c>
      <c r="B306" s="43">
        <v>0</v>
      </c>
      <c r="C306" s="79"/>
      <c r="D306" s="79" t="s">
        <v>39</v>
      </c>
      <c r="E306" s="348" t="s">
        <v>10</v>
      </c>
      <c r="F306" s="33" t="e">
        <v>#N/A</v>
      </c>
      <c r="G306" s="127"/>
      <c r="H306" s="128"/>
      <c r="I306" s="79"/>
      <c r="J306" s="259" t="s">
        <v>258</v>
      </c>
      <c r="K306" s="127"/>
      <c r="L306" s="127"/>
      <c r="M306" s="296"/>
      <c r="N306" s="515">
        <f t="shared" si="8"/>
        <v>2</v>
      </c>
      <c r="O306" s="298">
        <v>0</v>
      </c>
      <c r="P306" s="274">
        <f t="shared" si="9"/>
        <v>2</v>
      </c>
      <c r="Q306" s="288"/>
      <c r="R306" s="112">
        <v>40705</v>
      </c>
      <c r="S306" s="113">
        <v>-0.83</v>
      </c>
      <c r="T306" s="112">
        <v>40705.11791666667</v>
      </c>
      <c r="U306" s="113">
        <v>-2.83</v>
      </c>
      <c r="V306" s="130"/>
      <c r="W306" s="115"/>
      <c r="X306" s="488"/>
      <c r="Y306" s="358" t="s">
        <v>259</v>
      </c>
      <c r="Z306" s="116"/>
      <c r="AA306" s="299"/>
      <c r="AB306" s="118"/>
      <c r="AC306" s="289"/>
      <c r="AD306" s="289"/>
      <c r="AE306" s="290"/>
      <c r="AF306" s="31">
        <v>0</v>
      </c>
      <c r="AG306" s="119"/>
      <c r="AH306" s="119"/>
      <c r="AI306" s="119"/>
      <c r="AJ306" s="119"/>
      <c r="AK306" s="119"/>
      <c r="AL306" s="119"/>
      <c r="AM306" s="330" t="s">
        <v>23</v>
      </c>
      <c r="AN306" s="120"/>
      <c r="AO306" s="121"/>
      <c r="AP306" s="122">
        <v>0</v>
      </c>
      <c r="AQ306" s="292" t="s">
        <v>39</v>
      </c>
      <c r="AR306" s="293">
        <v>23</v>
      </c>
      <c r="AS306" s="311" t="s">
        <v>890</v>
      </c>
      <c r="AT306" s="294" t="s">
        <v>260</v>
      </c>
      <c r="AU306" s="131"/>
      <c r="AV306" s="131"/>
      <c r="AW306" s="131"/>
      <c r="AX306" s="183"/>
      <c r="AY306" s="131"/>
      <c r="AZ306" s="131"/>
      <c r="BA306" s="131"/>
      <c r="BB306" s="371" t="str">
        <f>IFERROR(HLOOKUP(IF(IF(VLOOKUP(H306,'Prog Actual'!H:AP,35,0)="DIREC",0,IF(VLOOKUP(H306,'Prog Actual'!H:AP,35,0)="EMBOT",1,IF(VLOOKUP(H306,'Prog Actual'!H:AP,35,0)="ETIQ",2,3)))&lt;1,VLOOKUP(H306,'Prog Actual'!H:AZ,45,0),IF(VLOOKUP(H306,'Prog Actual'!H:AP,35,0)="DIREC",0,IF(VLOOKUP(H306,'Prog Actual'!H:AP,35,0)="EMBOT",1,IF(VLOOKUP(H306,'Prog Actual'!H:AP,35,0)="ETIQ",2,3)))),Base!$D$26:$L$44,VLOOKUP(CONCATENATE(AM306,IF(VLOOKUP(H306,'Prog Actual'!H:K,4,0)&lt;2999,1,IF(VLOOKUP(H306,'Prog Actual'!H:K,4,0)&lt;4999,2,3))),Base!$B$27:$C$44,2,0),0),"")</f>
        <v/>
      </c>
      <c r="BC306" s="300">
        <v>0</v>
      </c>
      <c r="BD306" s="124"/>
      <c r="BE306" s="131">
        <v>0</v>
      </c>
      <c r="BF306" s="183"/>
      <c r="BG306" s="131" t="s">
        <v>102</v>
      </c>
      <c r="BH306" s="210"/>
      <c r="BI306" s="211"/>
      <c r="BJ306" s="212"/>
    </row>
    <row r="307" spans="1:62" s="195" customFormat="1" ht="17.100000000000001" customHeight="1">
      <c r="A307" s="302">
        <v>1</v>
      </c>
      <c r="B307" s="302">
        <v>1</v>
      </c>
      <c r="C307" s="79"/>
      <c r="D307" s="303">
        <v>1109</v>
      </c>
      <c r="E307" s="348" t="s">
        <v>10</v>
      </c>
      <c r="F307" s="33">
        <v>11</v>
      </c>
      <c r="G307" s="304" t="s">
        <v>114</v>
      </c>
      <c r="H307" s="305">
        <v>7085048</v>
      </c>
      <c r="I307" s="303">
        <v>10052946</v>
      </c>
      <c r="J307" s="316" t="s">
        <v>1139</v>
      </c>
      <c r="K307" s="304">
        <v>440</v>
      </c>
      <c r="L307" s="304" t="s">
        <v>104</v>
      </c>
      <c r="M307" s="296">
        <v>0.23</v>
      </c>
      <c r="N307" s="515">
        <f t="shared" si="8"/>
        <v>0.96</v>
      </c>
      <c r="O307" s="298">
        <v>0</v>
      </c>
      <c r="P307" s="274">
        <f t="shared" si="9"/>
        <v>1.19</v>
      </c>
      <c r="Q307" s="288">
        <v>0</v>
      </c>
      <c r="R307" s="112">
        <v>40705</v>
      </c>
      <c r="S307" s="113">
        <v>-2.83</v>
      </c>
      <c r="T307" s="112">
        <v>40705.167500000003</v>
      </c>
      <c r="U307" s="113">
        <v>-4.0199999999999996</v>
      </c>
      <c r="V307" s="307" t="s">
        <v>105</v>
      </c>
      <c r="W307" s="308" t="s">
        <v>109</v>
      </c>
      <c r="X307" s="490">
        <v>40705</v>
      </c>
      <c r="Y307" s="132" t="s">
        <v>352</v>
      </c>
      <c r="Z307" s="116"/>
      <c r="AA307" s="299"/>
      <c r="AB307" s="118"/>
      <c r="AC307" s="289" t="s">
        <v>134</v>
      </c>
      <c r="AD307" s="289">
        <v>3960</v>
      </c>
      <c r="AE307" s="290"/>
      <c r="AF307" s="31">
        <v>5280</v>
      </c>
      <c r="AG307" s="119">
        <v>11007040</v>
      </c>
      <c r="AH307" s="119" t="s">
        <v>218</v>
      </c>
      <c r="AI307" s="119">
        <v>11007423</v>
      </c>
      <c r="AJ307" s="119" t="s">
        <v>219</v>
      </c>
      <c r="AK307" s="119"/>
      <c r="AL307" s="119"/>
      <c r="AM307" s="330" t="s">
        <v>23</v>
      </c>
      <c r="AN307" s="120">
        <v>5500.0000000000036</v>
      </c>
      <c r="AO307" s="121"/>
      <c r="AP307" s="122" t="s">
        <v>106</v>
      </c>
      <c r="AQ307" s="292">
        <v>1109</v>
      </c>
      <c r="AR307" s="293">
        <v>23</v>
      </c>
      <c r="AS307" s="123" t="s">
        <v>351</v>
      </c>
      <c r="AT307" s="294" t="s">
        <v>132</v>
      </c>
      <c r="AU307" s="131">
        <v>9</v>
      </c>
      <c r="AV307" s="131">
        <v>3960</v>
      </c>
      <c r="AW307" s="131" t="s">
        <v>106</v>
      </c>
      <c r="AX307" s="183">
        <v>1</v>
      </c>
      <c r="AY307" s="131">
        <v>12</v>
      </c>
      <c r="AZ307" s="131">
        <v>750</v>
      </c>
      <c r="BA307" s="131">
        <v>5280</v>
      </c>
      <c r="BB307" s="371">
        <f>IFERROR(HLOOKUP(IF(IF(VLOOKUP(H307,'Prog Actual'!H:AP,35,0)="DIREC",0,IF(VLOOKUP(H307,'Prog Actual'!H:AP,35,0)="EMBOT",1,IF(VLOOKUP(H307,'Prog Actual'!H:AP,35,0)="ETIQ",2,3)))&lt;1,VLOOKUP(H307,'Prog Actual'!H:AZ,45,0),IF(VLOOKUP(H307,'Prog Actual'!H:AP,35,0)="DIREC",0,IF(VLOOKUP(H307,'Prog Actual'!H:AP,35,0)="EMBOT",1,IF(VLOOKUP(H307,'Prog Actual'!H:AP,35,0)="ETIQ",2,3)))),Base!$D$26:$L$44,VLOOKUP(CONCATENATE(AM307,IF(VLOOKUP(H307,'Prog Actual'!H:K,4,0)&lt;2999,1,IF(VLOOKUP(H307,'Prog Actual'!H:K,4,0)&lt;4999,2,3))),Base!$B$27:$C$44,2,0),0),"")</f>
        <v>5500</v>
      </c>
      <c r="BC307" s="300">
        <v>440</v>
      </c>
      <c r="BD307" s="124" t="s">
        <v>108</v>
      </c>
      <c r="BE307" s="131">
        <v>440</v>
      </c>
      <c r="BF307" s="183"/>
      <c r="BG307" s="131" t="s">
        <v>1624</v>
      </c>
      <c r="BH307" s="210"/>
      <c r="BI307" s="211"/>
      <c r="BJ307" s="212"/>
    </row>
    <row r="308" spans="1:62" s="195" customFormat="1" ht="17.100000000000001" customHeight="1">
      <c r="A308" s="302">
        <v>1</v>
      </c>
      <c r="B308" s="302">
        <v>1</v>
      </c>
      <c r="C308" s="79"/>
      <c r="D308" s="303">
        <v>2135</v>
      </c>
      <c r="E308" s="348">
        <v>0</v>
      </c>
      <c r="F308" s="33">
        <v>136</v>
      </c>
      <c r="G308" s="304" t="s">
        <v>114</v>
      </c>
      <c r="H308" s="305">
        <v>1272405</v>
      </c>
      <c r="I308" s="303">
        <v>10044458</v>
      </c>
      <c r="J308" s="304" t="s">
        <v>1140</v>
      </c>
      <c r="K308" s="304">
        <v>631</v>
      </c>
      <c r="L308" s="304" t="s">
        <v>104</v>
      </c>
      <c r="M308" s="296">
        <v>0.23</v>
      </c>
      <c r="N308" s="515">
        <f t="shared" si="8"/>
        <v>1.3767272727272728</v>
      </c>
      <c r="O308" s="298">
        <v>0.16666666666666666</v>
      </c>
      <c r="P308" s="274">
        <f t="shared" si="9"/>
        <v>1.6067272727272728</v>
      </c>
      <c r="Q308" s="288">
        <v>0</v>
      </c>
      <c r="R308" s="112">
        <v>40705</v>
      </c>
      <c r="S308" s="113">
        <v>-4.0199999999999996</v>
      </c>
      <c r="T308" s="112">
        <v>40705.234446969698</v>
      </c>
      <c r="U308" s="113">
        <v>-5.63</v>
      </c>
      <c r="V308" s="307" t="s">
        <v>105</v>
      </c>
      <c r="W308" s="115" t="s">
        <v>109</v>
      </c>
      <c r="X308" s="490">
        <v>40705</v>
      </c>
      <c r="Y308" s="132" t="s">
        <v>352</v>
      </c>
      <c r="Z308" s="116"/>
      <c r="AA308" s="299"/>
      <c r="AB308" s="118"/>
      <c r="AC308" s="289" t="s">
        <v>117</v>
      </c>
      <c r="AD308" s="289">
        <v>5679</v>
      </c>
      <c r="AE308" s="290"/>
      <c r="AF308" s="31">
        <v>7572</v>
      </c>
      <c r="AG308" s="119">
        <v>11007036</v>
      </c>
      <c r="AH308" s="119" t="s">
        <v>119</v>
      </c>
      <c r="AI308" s="119">
        <v>11004791</v>
      </c>
      <c r="AJ308" s="119" t="s">
        <v>120</v>
      </c>
      <c r="AK308" s="119">
        <v>11007434</v>
      </c>
      <c r="AL308" s="119" t="s">
        <v>121</v>
      </c>
      <c r="AM308" s="330" t="s">
        <v>23</v>
      </c>
      <c r="AN308" s="120">
        <v>5500.0000000000045</v>
      </c>
      <c r="AO308" s="121"/>
      <c r="AP308" s="122" t="s">
        <v>106</v>
      </c>
      <c r="AQ308" s="292" t="s">
        <v>102</v>
      </c>
      <c r="AR308" s="293">
        <v>23</v>
      </c>
      <c r="AS308" s="123" t="s">
        <v>351</v>
      </c>
      <c r="AT308" s="294" t="s">
        <v>132</v>
      </c>
      <c r="AU308" s="131">
        <v>9</v>
      </c>
      <c r="AV308" s="131">
        <v>5679</v>
      </c>
      <c r="AW308" s="131" t="s">
        <v>106</v>
      </c>
      <c r="AX308" s="183">
        <v>40696</v>
      </c>
      <c r="AY308" s="131">
        <v>12</v>
      </c>
      <c r="AZ308" s="131">
        <v>750</v>
      </c>
      <c r="BA308" s="131">
        <v>7572</v>
      </c>
      <c r="BB308" s="371">
        <f>IFERROR(HLOOKUP(IF(IF(VLOOKUP(H308,'Prog Actual'!H:AP,35,0)="DIREC",0,IF(VLOOKUP(H308,'Prog Actual'!H:AP,35,0)="EMBOT",1,IF(VLOOKUP(H308,'Prog Actual'!H:AP,35,0)="ETIQ",2,3)))&lt;1,VLOOKUP(H308,'Prog Actual'!H:AZ,45,0),IF(VLOOKUP(H308,'Prog Actual'!H:AP,35,0)="DIREC",0,IF(VLOOKUP(H308,'Prog Actual'!H:AP,35,0)="EMBOT",1,IF(VLOOKUP(H308,'Prog Actual'!H:AP,35,0)="ETIQ",2,3)))),Base!$D$26:$L$44,VLOOKUP(CONCATENATE(AM308,IF(VLOOKUP(H308,'Prog Actual'!H:K,4,0)&lt;2999,1,IF(VLOOKUP(H308,'Prog Actual'!H:K,4,0)&lt;4999,2,3))),Base!$B$27:$C$44,2,0),0),"")</f>
        <v>5500</v>
      </c>
      <c r="BC308" s="300">
        <v>631</v>
      </c>
      <c r="BD308" s="124" t="s">
        <v>108</v>
      </c>
      <c r="BE308" s="131">
        <v>631</v>
      </c>
      <c r="BF308" s="183" t="s">
        <v>1141</v>
      </c>
      <c r="BG308" s="131" t="s">
        <v>1624</v>
      </c>
      <c r="BH308" s="210"/>
      <c r="BI308" s="211"/>
      <c r="BJ308" s="212"/>
    </row>
    <row r="309" spans="1:62" s="195" customFormat="1" ht="17.100000000000001" customHeight="1">
      <c r="A309" s="302">
        <v>1</v>
      </c>
      <c r="B309" s="302">
        <v>1</v>
      </c>
      <c r="C309" s="79"/>
      <c r="D309" s="303">
        <v>2135</v>
      </c>
      <c r="E309" s="348" t="s">
        <v>10</v>
      </c>
      <c r="F309" s="33">
        <v>136</v>
      </c>
      <c r="G309" s="304" t="s">
        <v>114</v>
      </c>
      <c r="H309" s="305">
        <v>7084645</v>
      </c>
      <c r="I309" s="303">
        <v>10050173</v>
      </c>
      <c r="J309" s="304" t="s">
        <v>1142</v>
      </c>
      <c r="K309" s="304">
        <v>70</v>
      </c>
      <c r="L309" s="304" t="s">
        <v>104</v>
      </c>
      <c r="M309" s="296">
        <v>0.23</v>
      </c>
      <c r="N309" s="515">
        <f t="shared" si="8"/>
        <v>0.15272727272727274</v>
      </c>
      <c r="O309" s="298">
        <v>0</v>
      </c>
      <c r="P309" s="274">
        <f t="shared" si="9"/>
        <v>0.38272727272727275</v>
      </c>
      <c r="Q309" s="306">
        <v>0</v>
      </c>
      <c r="R309" s="112">
        <v>40705</v>
      </c>
      <c r="S309" s="113">
        <v>-5.63</v>
      </c>
      <c r="T309" s="112">
        <v>40705.250530303034</v>
      </c>
      <c r="U309" s="113">
        <v>-6.01</v>
      </c>
      <c r="V309" s="307" t="s">
        <v>105</v>
      </c>
      <c r="W309" s="308" t="s">
        <v>109</v>
      </c>
      <c r="X309" s="490">
        <v>40705</v>
      </c>
      <c r="Y309" s="310" t="s">
        <v>352</v>
      </c>
      <c r="Z309" s="116"/>
      <c r="AA309" s="299"/>
      <c r="AB309" s="118"/>
      <c r="AC309" s="289" t="s">
        <v>117</v>
      </c>
      <c r="AD309" s="289">
        <v>630</v>
      </c>
      <c r="AE309" s="290"/>
      <c r="AF309" s="31">
        <v>840</v>
      </c>
      <c r="AG309" s="119">
        <v>11006647</v>
      </c>
      <c r="AH309" s="119" t="s">
        <v>196</v>
      </c>
      <c r="AI309" s="119">
        <v>11004849</v>
      </c>
      <c r="AJ309" s="119" t="s">
        <v>437</v>
      </c>
      <c r="AK309" s="119"/>
      <c r="AL309" s="119"/>
      <c r="AM309" s="330" t="s">
        <v>23</v>
      </c>
      <c r="AN309" s="120">
        <v>5500.0000000000045</v>
      </c>
      <c r="AO309" s="121"/>
      <c r="AP309" s="122" t="s">
        <v>106</v>
      </c>
      <c r="AQ309" s="292" t="e">
        <v>#REF!</v>
      </c>
      <c r="AR309" s="293">
        <v>23</v>
      </c>
      <c r="AS309" s="311" t="s">
        <v>890</v>
      </c>
      <c r="AT309" s="294" t="s">
        <v>132</v>
      </c>
      <c r="AU309" s="131">
        <v>9</v>
      </c>
      <c r="AV309" s="131">
        <v>630</v>
      </c>
      <c r="AW309" s="131" t="s">
        <v>106</v>
      </c>
      <c r="AX309" s="183">
        <v>40696</v>
      </c>
      <c r="AY309" s="131">
        <v>12</v>
      </c>
      <c r="AZ309" s="131">
        <v>750</v>
      </c>
      <c r="BA309" s="131">
        <v>840</v>
      </c>
      <c r="BB309" s="371">
        <f>IFERROR(HLOOKUP(IF(IF(VLOOKUP(H309,'Prog Actual'!H:AP,35,0)="DIREC",0,IF(VLOOKUP(H309,'Prog Actual'!H:AP,35,0)="EMBOT",1,IF(VLOOKUP(H309,'Prog Actual'!H:AP,35,0)="ETIQ",2,3)))&lt;1,VLOOKUP(H309,'Prog Actual'!H:AZ,45,0),IF(VLOOKUP(H309,'Prog Actual'!H:AP,35,0)="DIREC",0,IF(VLOOKUP(H309,'Prog Actual'!H:AP,35,0)="EMBOT",1,IF(VLOOKUP(H309,'Prog Actual'!H:AP,35,0)="ETIQ",2,3)))),Base!$D$26:$L$44,VLOOKUP(CONCATENATE(AM309,IF(VLOOKUP(H309,'Prog Actual'!H:K,4,0)&lt;2999,1,IF(VLOOKUP(H309,'Prog Actual'!H:K,4,0)&lt;4999,2,3))),Base!$B$27:$C$44,2,0),0),"")</f>
        <v>5500</v>
      </c>
      <c r="BC309" s="300">
        <v>70</v>
      </c>
      <c r="BD309" s="124" t="s">
        <v>108</v>
      </c>
      <c r="BE309" s="131">
        <v>70</v>
      </c>
      <c r="BF309" s="183" t="s">
        <v>196</v>
      </c>
      <c r="BG309" s="131" t="s">
        <v>1624</v>
      </c>
      <c r="BH309" s="210"/>
      <c r="BI309" s="211"/>
      <c r="BJ309" s="212"/>
    </row>
    <row r="310" spans="1:62" s="195" customFormat="1" ht="16.5" customHeight="1">
      <c r="A310" s="302">
        <v>1</v>
      </c>
      <c r="B310" s="302">
        <v>2</v>
      </c>
      <c r="C310" s="79"/>
      <c r="D310" s="303">
        <v>2108</v>
      </c>
      <c r="E310" s="348">
        <v>0</v>
      </c>
      <c r="F310" s="33">
        <v>32</v>
      </c>
      <c r="G310" s="304" t="s">
        <v>114</v>
      </c>
      <c r="H310" s="305">
        <v>1274592</v>
      </c>
      <c r="I310" s="303">
        <v>10051209</v>
      </c>
      <c r="J310" s="304" t="s">
        <v>1143</v>
      </c>
      <c r="K310" s="304">
        <v>336</v>
      </c>
      <c r="L310" s="304" t="s">
        <v>104</v>
      </c>
      <c r="M310" s="296">
        <v>0.23</v>
      </c>
      <c r="N310" s="515">
        <f t="shared" si="8"/>
        <v>0.36654545454545456</v>
      </c>
      <c r="O310" s="298">
        <v>0.16666666666666666</v>
      </c>
      <c r="P310" s="274">
        <f t="shared" si="9"/>
        <v>0.5965454545454546</v>
      </c>
      <c r="Q310" s="306">
        <v>6</v>
      </c>
      <c r="R310" s="112">
        <v>40705</v>
      </c>
      <c r="S310" s="113">
        <v>-6.01</v>
      </c>
      <c r="T310" s="112">
        <v>40705.275272727275</v>
      </c>
      <c r="U310" s="113">
        <v>-6.61</v>
      </c>
      <c r="V310" s="307" t="s">
        <v>105</v>
      </c>
      <c r="W310" s="115" t="s">
        <v>109</v>
      </c>
      <c r="X310" s="490">
        <v>40711</v>
      </c>
      <c r="Y310" s="310" t="s">
        <v>352</v>
      </c>
      <c r="Z310" s="116"/>
      <c r="AA310" s="299"/>
      <c r="AB310" s="118"/>
      <c r="AC310" s="289" t="s">
        <v>145</v>
      </c>
      <c r="AD310" s="289">
        <v>1520.0640000000001</v>
      </c>
      <c r="AE310" s="290"/>
      <c r="AF310" s="31">
        <v>2016</v>
      </c>
      <c r="AG310" s="119">
        <v>11007504</v>
      </c>
      <c r="AH310" s="119" t="s">
        <v>129</v>
      </c>
      <c r="AI310" s="119">
        <v>11001797</v>
      </c>
      <c r="AJ310" s="119" t="s">
        <v>130</v>
      </c>
      <c r="AK310" s="119">
        <v>11004418</v>
      </c>
      <c r="AL310" s="119" t="s">
        <v>146</v>
      </c>
      <c r="AM310" s="330" t="s">
        <v>23</v>
      </c>
      <c r="AN310" s="120">
        <v>5500.0000000000036</v>
      </c>
      <c r="AO310" s="121"/>
      <c r="AP310" s="122" t="s">
        <v>106</v>
      </c>
      <c r="AQ310" s="292" t="s">
        <v>102</v>
      </c>
      <c r="AR310" s="293">
        <v>23</v>
      </c>
      <c r="AS310" s="311" t="s">
        <v>890</v>
      </c>
      <c r="AT310" s="294" t="s">
        <v>107</v>
      </c>
      <c r="AU310" s="131">
        <v>4.5</v>
      </c>
      <c r="AV310" s="131">
        <v>1512</v>
      </c>
      <c r="AW310" s="131" t="s">
        <v>106</v>
      </c>
      <c r="AX310" s="183">
        <v>40696</v>
      </c>
      <c r="AY310" s="131">
        <v>6</v>
      </c>
      <c r="AZ310" s="131">
        <v>750</v>
      </c>
      <c r="BA310" s="131">
        <v>2016</v>
      </c>
      <c r="BB310" s="371">
        <f>IFERROR(HLOOKUP(IF(IF(VLOOKUP(H310,'Prog Actual'!H:AP,35,0)="DIREC",0,IF(VLOOKUP(H310,'Prog Actual'!H:AP,35,0)="EMBOT",1,IF(VLOOKUP(H310,'Prog Actual'!H:AP,35,0)="ETIQ",2,3)))&lt;1,VLOOKUP(H310,'Prog Actual'!H:AZ,45,0),IF(VLOOKUP(H310,'Prog Actual'!H:AP,35,0)="DIREC",0,IF(VLOOKUP(H310,'Prog Actual'!H:AP,35,0)="EMBOT",1,IF(VLOOKUP(H310,'Prog Actual'!H:AP,35,0)="ETIQ",2,3)))),Base!$D$26:$L$44,VLOOKUP(CONCATENATE(AM310,IF(VLOOKUP(H310,'Prog Actual'!H:K,4,0)&lt;2999,1,IF(VLOOKUP(H310,'Prog Actual'!H:K,4,0)&lt;4999,2,3))),Base!$B$27:$C$44,2,0),0),"")</f>
        <v>5500</v>
      </c>
      <c r="BC310" s="300">
        <v>168</v>
      </c>
      <c r="BD310" s="124" t="s">
        <v>108</v>
      </c>
      <c r="BE310" s="131">
        <v>336</v>
      </c>
      <c r="BF310" s="183" t="s">
        <v>129</v>
      </c>
      <c r="BG310" s="131" t="s">
        <v>1624</v>
      </c>
      <c r="BH310" s="210"/>
      <c r="BI310" s="211"/>
      <c r="BJ310" s="212"/>
    </row>
    <row r="311" spans="1:62" s="195" customFormat="1" ht="17.100000000000001" customHeight="1">
      <c r="A311" s="302">
        <v>1</v>
      </c>
      <c r="B311" s="302">
        <v>2</v>
      </c>
      <c r="C311" s="79"/>
      <c r="D311" s="303">
        <v>2108</v>
      </c>
      <c r="E311" s="348" t="s">
        <v>10</v>
      </c>
      <c r="F311" s="33">
        <v>32</v>
      </c>
      <c r="G311" s="304" t="s">
        <v>114</v>
      </c>
      <c r="H311" s="305">
        <v>1275187</v>
      </c>
      <c r="I311" s="303">
        <v>10045044</v>
      </c>
      <c r="J311" s="304" t="s">
        <v>1144</v>
      </c>
      <c r="K311" s="304">
        <v>439</v>
      </c>
      <c r="L311" s="304" t="s">
        <v>104</v>
      </c>
      <c r="M311" s="296">
        <v>0.23</v>
      </c>
      <c r="N311" s="515">
        <f t="shared" si="8"/>
        <v>0.95781818181818179</v>
      </c>
      <c r="O311" s="298">
        <v>0</v>
      </c>
      <c r="P311" s="274">
        <f t="shared" si="9"/>
        <v>1.1878181818181819</v>
      </c>
      <c r="Q311" s="306">
        <v>12</v>
      </c>
      <c r="R311" s="112">
        <v>40705</v>
      </c>
      <c r="S311" s="113">
        <v>-6.61</v>
      </c>
      <c r="T311" s="112">
        <v>40705.324909090908</v>
      </c>
      <c r="U311" s="113">
        <v>-7.8</v>
      </c>
      <c r="V311" s="307" t="s">
        <v>105</v>
      </c>
      <c r="W311" s="115" t="s">
        <v>109</v>
      </c>
      <c r="X311" s="490">
        <v>40717</v>
      </c>
      <c r="Y311" s="310" t="s">
        <v>352</v>
      </c>
      <c r="Z311" s="116"/>
      <c r="AA311" s="299"/>
      <c r="AB311" s="118"/>
      <c r="AC311" s="289" t="s">
        <v>145</v>
      </c>
      <c r="AD311" s="289">
        <v>3951</v>
      </c>
      <c r="AE311" s="290"/>
      <c r="AF311" s="31">
        <v>5268</v>
      </c>
      <c r="AG311" s="119">
        <v>11007504</v>
      </c>
      <c r="AH311" s="119" t="s">
        <v>129</v>
      </c>
      <c r="AI311" s="119">
        <v>11001797</v>
      </c>
      <c r="AJ311" s="119" t="s">
        <v>130</v>
      </c>
      <c r="AK311" s="119">
        <v>11004418</v>
      </c>
      <c r="AL311" s="119" t="s">
        <v>146</v>
      </c>
      <c r="AM311" s="330" t="s">
        <v>23</v>
      </c>
      <c r="AN311" s="120">
        <v>5500.0000000000036</v>
      </c>
      <c r="AO311" s="121"/>
      <c r="AP311" s="122" t="s">
        <v>106</v>
      </c>
      <c r="AQ311" s="292">
        <v>2108</v>
      </c>
      <c r="AR311" s="293">
        <v>23</v>
      </c>
      <c r="AS311" s="311" t="s">
        <v>890</v>
      </c>
      <c r="AT311" s="294" t="s">
        <v>107</v>
      </c>
      <c r="AU311" s="131">
        <v>9</v>
      </c>
      <c r="AV311" s="131">
        <v>3951</v>
      </c>
      <c r="AW311" s="131" t="s">
        <v>106</v>
      </c>
      <c r="AX311" s="183">
        <v>40696</v>
      </c>
      <c r="AY311" s="131">
        <v>12</v>
      </c>
      <c r="AZ311" s="131">
        <v>750</v>
      </c>
      <c r="BA311" s="131">
        <v>5268</v>
      </c>
      <c r="BB311" s="371">
        <f>IFERROR(HLOOKUP(IF(IF(VLOOKUP(H311,'Prog Actual'!H:AP,35,0)="DIREC",0,IF(VLOOKUP(H311,'Prog Actual'!H:AP,35,0)="EMBOT",1,IF(VLOOKUP(H311,'Prog Actual'!H:AP,35,0)="ETIQ",2,3)))&lt;1,VLOOKUP(H311,'Prog Actual'!H:AZ,45,0),IF(VLOOKUP(H311,'Prog Actual'!H:AP,35,0)="DIREC",0,IF(VLOOKUP(H311,'Prog Actual'!H:AP,35,0)="EMBOT",1,IF(VLOOKUP(H311,'Prog Actual'!H:AP,35,0)="ETIQ",2,3)))),Base!$D$26:$L$44,VLOOKUP(CONCATENATE(AM311,IF(VLOOKUP(H311,'Prog Actual'!H:K,4,0)&lt;2999,1,IF(VLOOKUP(H311,'Prog Actual'!H:K,4,0)&lt;4999,2,3))),Base!$B$27:$C$44,2,0),0),"")</f>
        <v>5500</v>
      </c>
      <c r="BC311" s="300">
        <v>439</v>
      </c>
      <c r="BD311" s="124" t="s">
        <v>108</v>
      </c>
      <c r="BE311" s="131">
        <v>439</v>
      </c>
      <c r="BF311" s="183" t="s">
        <v>129</v>
      </c>
      <c r="BG311" s="131" t="s">
        <v>1624</v>
      </c>
      <c r="BH311" s="210"/>
      <c r="BI311" s="211"/>
      <c r="BJ311" s="212"/>
    </row>
    <row r="312" spans="1:62" s="195" customFormat="1" ht="17.100000000000001" customHeight="1">
      <c r="A312" s="302">
        <v>1</v>
      </c>
      <c r="B312" s="302">
        <v>1</v>
      </c>
      <c r="C312" s="79"/>
      <c r="D312" s="303">
        <v>2182</v>
      </c>
      <c r="E312" s="348">
        <v>0</v>
      </c>
      <c r="F312" s="33">
        <v>132</v>
      </c>
      <c r="G312" s="304" t="s">
        <v>114</v>
      </c>
      <c r="H312" s="305">
        <v>1274773</v>
      </c>
      <c r="I312" s="303">
        <v>10049568</v>
      </c>
      <c r="J312" s="304" t="s">
        <v>1145</v>
      </c>
      <c r="K312" s="304">
        <v>756</v>
      </c>
      <c r="L312" s="304" t="s">
        <v>104</v>
      </c>
      <c r="M312" s="296">
        <v>0.23</v>
      </c>
      <c r="N312" s="515">
        <f t="shared" si="8"/>
        <v>0.82472727272727275</v>
      </c>
      <c r="O312" s="298">
        <v>0.16666666666666666</v>
      </c>
      <c r="P312" s="274">
        <f t="shared" si="9"/>
        <v>1.0547272727272727</v>
      </c>
      <c r="Q312" s="288">
        <v>5</v>
      </c>
      <c r="R312" s="112">
        <v>40705</v>
      </c>
      <c r="S312" s="113">
        <v>-7.8</v>
      </c>
      <c r="T312" s="112">
        <v>40705.368946969698</v>
      </c>
      <c r="U312" s="113">
        <v>-8.85</v>
      </c>
      <c r="V312" s="307" t="s">
        <v>105</v>
      </c>
      <c r="W312" s="115" t="s">
        <v>109</v>
      </c>
      <c r="X312" s="490">
        <v>40710</v>
      </c>
      <c r="Y312" s="132" t="s">
        <v>352</v>
      </c>
      <c r="Z312" s="116"/>
      <c r="AA312" s="299"/>
      <c r="AB312" s="118"/>
      <c r="AC312" s="289" t="s">
        <v>128</v>
      </c>
      <c r="AD312" s="289">
        <v>3411.0720000000001</v>
      </c>
      <c r="AE312" s="290"/>
      <c r="AF312" s="31">
        <v>4536</v>
      </c>
      <c r="AG312" s="119">
        <v>11007504</v>
      </c>
      <c r="AH312" s="119" t="s">
        <v>129</v>
      </c>
      <c r="AI312" s="119">
        <v>11001797</v>
      </c>
      <c r="AJ312" s="119" t="s">
        <v>130</v>
      </c>
      <c r="AK312" s="119">
        <v>11004417</v>
      </c>
      <c r="AL312" s="119" t="s">
        <v>131</v>
      </c>
      <c r="AM312" s="330" t="s">
        <v>23</v>
      </c>
      <c r="AN312" s="120">
        <v>5500.0000000000045</v>
      </c>
      <c r="AO312" s="121"/>
      <c r="AP312" s="122" t="s">
        <v>106</v>
      </c>
      <c r="AQ312" s="292" t="s">
        <v>102</v>
      </c>
      <c r="AR312" s="293">
        <v>23</v>
      </c>
      <c r="AS312" s="123" t="s">
        <v>351</v>
      </c>
      <c r="AT312" s="294" t="s">
        <v>107</v>
      </c>
      <c r="AU312" s="131">
        <v>4.5</v>
      </c>
      <c r="AV312" s="131">
        <v>3402</v>
      </c>
      <c r="AW312" s="131" t="s">
        <v>106</v>
      </c>
      <c r="AX312" s="183">
        <v>40696</v>
      </c>
      <c r="AY312" s="131">
        <v>6</v>
      </c>
      <c r="AZ312" s="131">
        <v>750</v>
      </c>
      <c r="BA312" s="131">
        <v>4536</v>
      </c>
      <c r="BB312" s="371">
        <f>IFERROR(HLOOKUP(IF(IF(VLOOKUP(H312,'Prog Actual'!H:AP,35,0)="DIREC",0,IF(VLOOKUP(H312,'Prog Actual'!H:AP,35,0)="EMBOT",1,IF(VLOOKUP(H312,'Prog Actual'!H:AP,35,0)="ETIQ",2,3)))&lt;1,VLOOKUP(H312,'Prog Actual'!H:AZ,45,0),IF(VLOOKUP(H312,'Prog Actual'!H:AP,35,0)="DIREC",0,IF(VLOOKUP(H312,'Prog Actual'!H:AP,35,0)="EMBOT",1,IF(VLOOKUP(H312,'Prog Actual'!H:AP,35,0)="ETIQ",2,3)))),Base!$D$26:$L$44,VLOOKUP(CONCATENATE(AM312,IF(VLOOKUP(H312,'Prog Actual'!H:K,4,0)&lt;2999,1,IF(VLOOKUP(H312,'Prog Actual'!H:K,4,0)&lt;4999,2,3))),Base!$B$27:$C$44,2,0),0),"")</f>
        <v>5500</v>
      </c>
      <c r="BC312" s="300">
        <v>378</v>
      </c>
      <c r="BD312" s="124" t="s">
        <v>108</v>
      </c>
      <c r="BE312" s="131">
        <v>756</v>
      </c>
      <c r="BF312" s="183" t="s">
        <v>762</v>
      </c>
      <c r="BG312" s="131" t="s">
        <v>1624</v>
      </c>
      <c r="BH312" s="210"/>
      <c r="BI312" s="211"/>
      <c r="BJ312" s="212"/>
    </row>
    <row r="313" spans="1:62" s="195" customFormat="1" ht="17.100000000000001" customHeight="1">
      <c r="A313" s="302">
        <v>1</v>
      </c>
      <c r="B313" s="302">
        <v>1</v>
      </c>
      <c r="C313" s="79"/>
      <c r="D313" s="303">
        <v>2182</v>
      </c>
      <c r="E313" s="348" t="s">
        <v>10</v>
      </c>
      <c r="F313" s="33">
        <v>132</v>
      </c>
      <c r="G313" s="304" t="s">
        <v>114</v>
      </c>
      <c r="H313" s="305">
        <v>1274163</v>
      </c>
      <c r="I313" s="303">
        <v>10044982</v>
      </c>
      <c r="J313" s="304" t="s">
        <v>380</v>
      </c>
      <c r="K313" s="304">
        <v>84</v>
      </c>
      <c r="L313" s="304" t="s">
        <v>104</v>
      </c>
      <c r="M313" s="296">
        <v>0.23</v>
      </c>
      <c r="N313" s="515">
        <f t="shared" si="8"/>
        <v>9.1636363636363641E-2</v>
      </c>
      <c r="O313" s="298">
        <v>0</v>
      </c>
      <c r="P313" s="274">
        <f t="shared" si="9"/>
        <v>0.32163636363636366</v>
      </c>
      <c r="Q313" s="288">
        <v>6</v>
      </c>
      <c r="R313" s="112">
        <v>40705</v>
      </c>
      <c r="S313" s="113">
        <v>-8.85</v>
      </c>
      <c r="T313" s="112">
        <v>40705.38215151515</v>
      </c>
      <c r="U313" s="113">
        <v>-9.17</v>
      </c>
      <c r="V313" s="307" t="s">
        <v>105</v>
      </c>
      <c r="W313" s="115" t="s">
        <v>109</v>
      </c>
      <c r="X313" s="490">
        <v>40711</v>
      </c>
      <c r="Y313" s="132" t="s">
        <v>352</v>
      </c>
      <c r="Z313" s="116"/>
      <c r="AA313" s="299"/>
      <c r="AB313" s="118"/>
      <c r="AC313" s="289" t="s">
        <v>128</v>
      </c>
      <c r="AD313" s="289">
        <v>378.76600000000002</v>
      </c>
      <c r="AE313" s="290"/>
      <c r="AF313" s="31">
        <v>504</v>
      </c>
      <c r="AG313" s="119">
        <v>11007504</v>
      </c>
      <c r="AH313" s="119" t="s">
        <v>129</v>
      </c>
      <c r="AI313" s="119">
        <v>11001797</v>
      </c>
      <c r="AJ313" s="119" t="s">
        <v>130</v>
      </c>
      <c r="AK313" s="119">
        <v>11004417</v>
      </c>
      <c r="AL313" s="119" t="s">
        <v>131</v>
      </c>
      <c r="AM313" s="330" t="s">
        <v>23</v>
      </c>
      <c r="AN313" s="120">
        <v>5500.0000000000036</v>
      </c>
      <c r="AO313" s="121"/>
      <c r="AP313" s="122" t="s">
        <v>106</v>
      </c>
      <c r="AQ313" s="292" t="s">
        <v>102</v>
      </c>
      <c r="AR313" s="293">
        <v>23</v>
      </c>
      <c r="AS313" s="123" t="s">
        <v>351</v>
      </c>
      <c r="AT313" s="294" t="s">
        <v>107</v>
      </c>
      <c r="AU313" s="131">
        <v>4.5</v>
      </c>
      <c r="AV313" s="131">
        <v>378</v>
      </c>
      <c r="AW313" s="131" t="s">
        <v>106</v>
      </c>
      <c r="AX313" s="183">
        <v>40696</v>
      </c>
      <c r="AY313" s="131">
        <v>6</v>
      </c>
      <c r="AZ313" s="131">
        <v>750</v>
      </c>
      <c r="BA313" s="131">
        <v>504</v>
      </c>
      <c r="BB313" s="371">
        <f>IFERROR(HLOOKUP(IF(IF(VLOOKUP(H313,'Prog Actual'!H:AP,35,0)="DIREC",0,IF(VLOOKUP(H313,'Prog Actual'!H:AP,35,0)="EMBOT",1,IF(VLOOKUP(H313,'Prog Actual'!H:AP,35,0)="ETIQ",2,3)))&lt;1,VLOOKUP(H313,'Prog Actual'!H:AZ,45,0),IF(VLOOKUP(H313,'Prog Actual'!H:AP,35,0)="DIREC",0,IF(VLOOKUP(H313,'Prog Actual'!H:AP,35,0)="EMBOT",1,IF(VLOOKUP(H313,'Prog Actual'!H:AP,35,0)="ETIQ",2,3)))),Base!$D$26:$L$44,VLOOKUP(CONCATENATE(AM313,IF(VLOOKUP(H313,'Prog Actual'!H:K,4,0)&lt;2999,1,IF(VLOOKUP(H313,'Prog Actual'!H:K,4,0)&lt;4999,2,3))),Base!$B$27:$C$44,2,0),0),"")</f>
        <v>5500</v>
      </c>
      <c r="BC313" s="300">
        <v>42</v>
      </c>
      <c r="BD313" s="124" t="s">
        <v>108</v>
      </c>
      <c r="BE313" s="131">
        <v>84</v>
      </c>
      <c r="BF313" s="183" t="s">
        <v>762</v>
      </c>
      <c r="BG313" s="131" t="s">
        <v>1624</v>
      </c>
      <c r="BH313" s="210"/>
      <c r="BI313" s="211"/>
      <c r="BJ313" s="212"/>
    </row>
    <row r="314" spans="1:62" s="195" customFormat="1" ht="17.100000000000001" customHeight="1">
      <c r="A314" s="43">
        <v>1</v>
      </c>
      <c r="B314" s="43">
        <v>2</v>
      </c>
      <c r="C314" s="79"/>
      <c r="D314" s="79">
        <v>2182</v>
      </c>
      <c r="E314" s="348" t="s">
        <v>10</v>
      </c>
      <c r="F314" s="33">
        <v>132</v>
      </c>
      <c r="G314" s="127" t="s">
        <v>114</v>
      </c>
      <c r="H314" s="105">
        <v>1274591</v>
      </c>
      <c r="I314" s="79">
        <v>10051172</v>
      </c>
      <c r="J314" s="127" t="s">
        <v>1146</v>
      </c>
      <c r="K314" s="127">
        <v>420</v>
      </c>
      <c r="L314" s="127" t="s">
        <v>104</v>
      </c>
      <c r="M314" s="296">
        <v>0.23</v>
      </c>
      <c r="N314" s="515">
        <f t="shared" si="8"/>
        <v>0.45818181818181819</v>
      </c>
      <c r="O314" s="298">
        <v>0</v>
      </c>
      <c r="P314" s="274">
        <f t="shared" si="9"/>
        <v>0.68818181818181823</v>
      </c>
      <c r="Q314" s="288">
        <v>6</v>
      </c>
      <c r="R314" s="112">
        <v>40705</v>
      </c>
      <c r="S314" s="113">
        <v>-9.17</v>
      </c>
      <c r="T314" s="112">
        <v>40705.410757575759</v>
      </c>
      <c r="U314" s="113">
        <v>-9.86</v>
      </c>
      <c r="V314" s="130" t="s">
        <v>147</v>
      </c>
      <c r="W314" s="115"/>
      <c r="X314" s="490">
        <v>40711</v>
      </c>
      <c r="Y314" s="132" t="s">
        <v>352</v>
      </c>
      <c r="Z314" s="116"/>
      <c r="AA314" s="299"/>
      <c r="AB314" s="118"/>
      <c r="AC314" s="289" t="s">
        <v>128</v>
      </c>
      <c r="AD314" s="289">
        <v>1895.04</v>
      </c>
      <c r="AE314" s="290"/>
      <c r="AF314" s="31">
        <v>2520</v>
      </c>
      <c r="AG314" s="119">
        <v>11007504</v>
      </c>
      <c r="AH314" s="119" t="s">
        <v>129</v>
      </c>
      <c r="AI314" s="119">
        <v>11001797</v>
      </c>
      <c r="AJ314" s="119" t="s">
        <v>130</v>
      </c>
      <c r="AK314" s="119">
        <v>11004417</v>
      </c>
      <c r="AL314" s="119" t="s">
        <v>131</v>
      </c>
      <c r="AM314" s="330" t="s">
        <v>23</v>
      </c>
      <c r="AN314" s="120">
        <v>5500.0000000000036</v>
      </c>
      <c r="AO314" s="121"/>
      <c r="AP314" s="122" t="s">
        <v>106</v>
      </c>
      <c r="AQ314" s="292" t="s">
        <v>102</v>
      </c>
      <c r="AR314" s="293">
        <v>23</v>
      </c>
      <c r="AS314" s="123" t="s">
        <v>351</v>
      </c>
      <c r="AT314" s="294" t="s">
        <v>107</v>
      </c>
      <c r="AU314" s="131">
        <v>4.5</v>
      </c>
      <c r="AV314" s="131">
        <v>1890</v>
      </c>
      <c r="AW314" s="131" t="s">
        <v>106</v>
      </c>
      <c r="AX314" s="183"/>
      <c r="AY314" s="131">
        <v>6</v>
      </c>
      <c r="AZ314" s="131">
        <v>750</v>
      </c>
      <c r="BA314" s="131">
        <v>2520</v>
      </c>
      <c r="BB314" s="371">
        <f>IFERROR(HLOOKUP(IF(IF(VLOOKUP(H314,'Prog Actual'!H:AP,35,0)="DIREC",0,IF(VLOOKUP(H314,'Prog Actual'!H:AP,35,0)="EMBOT",1,IF(VLOOKUP(H314,'Prog Actual'!H:AP,35,0)="ETIQ",2,3)))&lt;1,VLOOKUP(H314,'Prog Actual'!H:AZ,45,0),IF(VLOOKUP(H314,'Prog Actual'!H:AP,35,0)="DIREC",0,IF(VLOOKUP(H314,'Prog Actual'!H:AP,35,0)="EMBOT",1,IF(VLOOKUP(H314,'Prog Actual'!H:AP,35,0)="ETIQ",2,3)))),Base!$D$26:$L$44,VLOOKUP(CONCATENATE(AM314,IF(VLOOKUP(H314,'Prog Actual'!H:K,4,0)&lt;2999,1,IF(VLOOKUP(H314,'Prog Actual'!H:K,4,0)&lt;4999,2,3))),Base!$B$27:$C$44,2,0),0),"")</f>
        <v>5500</v>
      </c>
      <c r="BC314" s="300">
        <v>210</v>
      </c>
      <c r="BD314" s="124" t="s">
        <v>108</v>
      </c>
      <c r="BE314" s="131">
        <v>420</v>
      </c>
      <c r="BF314" s="183"/>
      <c r="BG314" s="131" t="s">
        <v>1624</v>
      </c>
      <c r="BH314" s="210"/>
      <c r="BI314" s="211"/>
      <c r="BJ314" s="212"/>
    </row>
    <row r="315" spans="1:62" s="195" customFormat="1" ht="17.100000000000001" customHeight="1">
      <c r="A315" s="302">
        <v>1</v>
      </c>
      <c r="B315" s="302">
        <v>2</v>
      </c>
      <c r="C315" s="79"/>
      <c r="D315" s="303">
        <v>2182</v>
      </c>
      <c r="E315" s="348" t="s">
        <v>10</v>
      </c>
      <c r="F315" s="33">
        <v>132</v>
      </c>
      <c r="G315" s="304" t="s">
        <v>114</v>
      </c>
      <c r="H315" s="305">
        <v>1273484</v>
      </c>
      <c r="I315" s="303">
        <v>10044961</v>
      </c>
      <c r="J315" s="304" t="s">
        <v>1147</v>
      </c>
      <c r="K315" s="304">
        <v>60</v>
      </c>
      <c r="L315" s="304" t="s">
        <v>104</v>
      </c>
      <c r="M315" s="296">
        <v>0.23</v>
      </c>
      <c r="N315" s="515">
        <f t="shared" si="8"/>
        <v>0.13090909090909092</v>
      </c>
      <c r="O315" s="298">
        <v>0</v>
      </c>
      <c r="P315" s="274">
        <f t="shared" si="9"/>
        <v>0.36090909090909096</v>
      </c>
      <c r="Q315" s="306">
        <v>10</v>
      </c>
      <c r="R315" s="112">
        <v>40705</v>
      </c>
      <c r="S315" s="113">
        <v>-9.86</v>
      </c>
      <c r="T315" s="112">
        <v>40705.425871212123</v>
      </c>
      <c r="U315" s="113">
        <v>-10.220000000000001</v>
      </c>
      <c r="V315" s="307" t="s">
        <v>105</v>
      </c>
      <c r="W315" s="115" t="s">
        <v>109</v>
      </c>
      <c r="X315" s="490">
        <v>40715</v>
      </c>
      <c r="Y315" s="310" t="s">
        <v>352</v>
      </c>
      <c r="Z315" s="116"/>
      <c r="AA315" s="299"/>
      <c r="AB315" s="118"/>
      <c r="AC315" s="289" t="s">
        <v>128</v>
      </c>
      <c r="AD315" s="289">
        <v>541.09799999999996</v>
      </c>
      <c r="AE315" s="290"/>
      <c r="AF315" s="31">
        <v>720</v>
      </c>
      <c r="AG315" s="119">
        <v>11007504</v>
      </c>
      <c r="AH315" s="119" t="s">
        <v>129</v>
      </c>
      <c r="AI315" s="119">
        <v>11001797</v>
      </c>
      <c r="AJ315" s="119" t="s">
        <v>130</v>
      </c>
      <c r="AK315" s="119">
        <v>11004417</v>
      </c>
      <c r="AL315" s="119" t="s">
        <v>131</v>
      </c>
      <c r="AM315" s="330" t="s">
        <v>23</v>
      </c>
      <c r="AN315" s="120">
        <v>5500.0000000000045</v>
      </c>
      <c r="AO315" s="121"/>
      <c r="AP315" s="122" t="s">
        <v>106</v>
      </c>
      <c r="AQ315" s="292" t="s">
        <v>102</v>
      </c>
      <c r="AR315" s="293">
        <v>23</v>
      </c>
      <c r="AS315" s="311" t="s">
        <v>890</v>
      </c>
      <c r="AT315" s="294" t="s">
        <v>107</v>
      </c>
      <c r="AU315" s="131">
        <v>9</v>
      </c>
      <c r="AV315" s="131">
        <v>540</v>
      </c>
      <c r="AW315" s="131" t="s">
        <v>106</v>
      </c>
      <c r="AX315" s="183">
        <v>40696</v>
      </c>
      <c r="AY315" s="131">
        <v>12</v>
      </c>
      <c r="AZ315" s="131">
        <v>750</v>
      </c>
      <c r="BA315" s="131">
        <v>720</v>
      </c>
      <c r="BB315" s="371">
        <f>IFERROR(HLOOKUP(IF(IF(VLOOKUP(H315,'Prog Actual'!H:AP,35,0)="DIREC",0,IF(VLOOKUP(H315,'Prog Actual'!H:AP,35,0)="EMBOT",1,IF(VLOOKUP(H315,'Prog Actual'!H:AP,35,0)="ETIQ",2,3)))&lt;1,VLOOKUP(H315,'Prog Actual'!H:AZ,45,0),IF(VLOOKUP(H315,'Prog Actual'!H:AP,35,0)="DIREC",0,IF(VLOOKUP(H315,'Prog Actual'!H:AP,35,0)="EMBOT",1,IF(VLOOKUP(H315,'Prog Actual'!H:AP,35,0)="ETIQ",2,3)))),Base!$D$26:$L$44,VLOOKUP(CONCATENATE(AM315,IF(VLOOKUP(H315,'Prog Actual'!H:K,4,0)&lt;2999,1,IF(VLOOKUP(H315,'Prog Actual'!H:K,4,0)&lt;4999,2,3))),Base!$B$27:$C$44,2,0),0),"")</f>
        <v>5500</v>
      </c>
      <c r="BC315" s="300">
        <v>60</v>
      </c>
      <c r="BD315" s="124" t="s">
        <v>108</v>
      </c>
      <c r="BE315" s="131">
        <v>60</v>
      </c>
      <c r="BF315" s="183" t="s">
        <v>129</v>
      </c>
      <c r="BG315" s="131" t="s">
        <v>1624</v>
      </c>
      <c r="BH315" s="210"/>
      <c r="BI315" s="211"/>
      <c r="BJ315" s="212"/>
    </row>
    <row r="316" spans="1:62" s="195" customFormat="1" ht="17.100000000000001" customHeight="1">
      <c r="A316" s="302">
        <v>1</v>
      </c>
      <c r="B316" s="302">
        <v>1</v>
      </c>
      <c r="C316" s="79"/>
      <c r="D316" s="303">
        <v>2182</v>
      </c>
      <c r="E316" s="348" t="s">
        <v>10</v>
      </c>
      <c r="F316" s="33">
        <v>132</v>
      </c>
      <c r="G316" s="304" t="s">
        <v>114</v>
      </c>
      <c r="H316" s="305">
        <v>1275480</v>
      </c>
      <c r="I316" s="303">
        <v>10051162</v>
      </c>
      <c r="J316" s="304" t="s">
        <v>707</v>
      </c>
      <c r="K316" s="304">
        <v>699</v>
      </c>
      <c r="L316" s="304" t="s">
        <v>104</v>
      </c>
      <c r="M316" s="296">
        <v>0.23</v>
      </c>
      <c r="N316" s="515">
        <f t="shared" si="8"/>
        <v>1.5250909090909091</v>
      </c>
      <c r="O316" s="298">
        <v>0</v>
      </c>
      <c r="P316" s="274">
        <f t="shared" si="9"/>
        <v>1.755090909090909</v>
      </c>
      <c r="Q316" s="306">
        <v>10</v>
      </c>
      <c r="R316" s="112">
        <v>40705</v>
      </c>
      <c r="S316" s="113">
        <v>-10.220000000000001</v>
      </c>
      <c r="T316" s="112">
        <v>40705.498962121215</v>
      </c>
      <c r="U316" s="113">
        <v>-11.98</v>
      </c>
      <c r="V316" s="307" t="s">
        <v>105</v>
      </c>
      <c r="W316" s="115" t="s">
        <v>109</v>
      </c>
      <c r="X316" s="490">
        <v>40715</v>
      </c>
      <c r="Y316" s="310" t="s">
        <v>352</v>
      </c>
      <c r="Z316" s="116"/>
      <c r="AA316" s="299"/>
      <c r="AB316" s="118"/>
      <c r="AC316" s="289" t="s">
        <v>128</v>
      </c>
      <c r="AD316" s="289">
        <v>6303.7420000000002</v>
      </c>
      <c r="AE316" s="290"/>
      <c r="AF316" s="31">
        <v>8388</v>
      </c>
      <c r="AG316" s="119">
        <v>11007504</v>
      </c>
      <c r="AH316" s="119" t="s">
        <v>129</v>
      </c>
      <c r="AI316" s="119">
        <v>11001797</v>
      </c>
      <c r="AJ316" s="119" t="s">
        <v>130</v>
      </c>
      <c r="AK316" s="119">
        <v>11004417</v>
      </c>
      <c r="AL316" s="119" t="s">
        <v>131</v>
      </c>
      <c r="AM316" s="330" t="s">
        <v>23</v>
      </c>
      <c r="AN316" s="120">
        <v>5500.0000000000045</v>
      </c>
      <c r="AO316" s="121"/>
      <c r="AP316" s="122" t="s">
        <v>106</v>
      </c>
      <c r="AQ316" s="292" t="s">
        <v>102</v>
      </c>
      <c r="AR316" s="293">
        <v>23</v>
      </c>
      <c r="AS316" s="311" t="s">
        <v>890</v>
      </c>
      <c r="AT316" s="294" t="s">
        <v>107</v>
      </c>
      <c r="AU316" s="131">
        <v>9</v>
      </c>
      <c r="AV316" s="131">
        <v>6291</v>
      </c>
      <c r="AW316" s="131" t="s">
        <v>106</v>
      </c>
      <c r="AX316" s="183">
        <v>40696</v>
      </c>
      <c r="AY316" s="131">
        <v>12</v>
      </c>
      <c r="AZ316" s="131">
        <v>750</v>
      </c>
      <c r="BA316" s="131">
        <v>8388</v>
      </c>
      <c r="BB316" s="371">
        <f>IFERROR(HLOOKUP(IF(IF(VLOOKUP(H316,'Prog Actual'!H:AP,35,0)="DIREC",0,IF(VLOOKUP(H316,'Prog Actual'!H:AP,35,0)="EMBOT",1,IF(VLOOKUP(H316,'Prog Actual'!H:AP,35,0)="ETIQ",2,3)))&lt;1,VLOOKUP(H316,'Prog Actual'!H:AZ,45,0),IF(VLOOKUP(H316,'Prog Actual'!H:AP,35,0)="DIREC",0,IF(VLOOKUP(H316,'Prog Actual'!H:AP,35,0)="EMBOT",1,IF(VLOOKUP(H316,'Prog Actual'!H:AP,35,0)="ETIQ",2,3)))),Base!$D$26:$L$44,VLOOKUP(CONCATENATE(AM316,IF(VLOOKUP(H316,'Prog Actual'!H:K,4,0)&lt;2999,1,IF(VLOOKUP(H316,'Prog Actual'!H:K,4,0)&lt;4999,2,3))),Base!$B$27:$C$44,2,0),0),"")</f>
        <v>5500</v>
      </c>
      <c r="BC316" s="300">
        <v>699</v>
      </c>
      <c r="BD316" s="124" t="s">
        <v>108</v>
      </c>
      <c r="BE316" s="131">
        <v>699</v>
      </c>
      <c r="BF316" s="183" t="s">
        <v>1148</v>
      </c>
      <c r="BG316" s="131" t="s">
        <v>1624</v>
      </c>
      <c r="BH316" s="210"/>
      <c r="BI316" s="211"/>
      <c r="BJ316" s="212"/>
    </row>
    <row r="317" spans="1:62" s="195" customFormat="1" ht="17.100000000000001" customHeight="1">
      <c r="A317" s="302">
        <v>1</v>
      </c>
      <c r="B317" s="302">
        <v>2</v>
      </c>
      <c r="C317" s="79"/>
      <c r="D317" s="303">
        <v>2182</v>
      </c>
      <c r="E317" s="348" t="s">
        <v>10</v>
      </c>
      <c r="F317" s="33">
        <v>132</v>
      </c>
      <c r="G317" s="304" t="s">
        <v>114</v>
      </c>
      <c r="H317" s="305">
        <v>1274610</v>
      </c>
      <c r="I317" s="303">
        <v>10044975</v>
      </c>
      <c r="J317" s="304" t="s">
        <v>1092</v>
      </c>
      <c r="K317" s="304">
        <v>90</v>
      </c>
      <c r="L317" s="304" t="s">
        <v>104</v>
      </c>
      <c r="M317" s="296">
        <v>0.23</v>
      </c>
      <c r="N317" s="515">
        <f t="shared" si="8"/>
        <v>0.19636363636363635</v>
      </c>
      <c r="O317" s="298">
        <v>0</v>
      </c>
      <c r="P317" s="274">
        <f t="shared" si="9"/>
        <v>0.42636363636363639</v>
      </c>
      <c r="Q317" s="306">
        <v>13</v>
      </c>
      <c r="R317" s="112">
        <v>40705</v>
      </c>
      <c r="S317" s="113">
        <v>-11.98</v>
      </c>
      <c r="T317" s="112">
        <v>40705.51693181818</v>
      </c>
      <c r="U317" s="113">
        <v>-12.41</v>
      </c>
      <c r="V317" s="307" t="s">
        <v>105</v>
      </c>
      <c r="W317" s="115" t="s">
        <v>109</v>
      </c>
      <c r="X317" s="490">
        <v>40718</v>
      </c>
      <c r="Y317" s="310" t="s">
        <v>352</v>
      </c>
      <c r="Z317" s="116"/>
      <c r="AA317" s="299"/>
      <c r="AB317" s="118"/>
      <c r="AC317" s="289" t="s">
        <v>128</v>
      </c>
      <c r="AD317" s="289">
        <v>811.64599999999996</v>
      </c>
      <c r="AE317" s="290"/>
      <c r="AF317" s="31">
        <v>1080</v>
      </c>
      <c r="AG317" s="119">
        <v>11007504</v>
      </c>
      <c r="AH317" s="119" t="s">
        <v>129</v>
      </c>
      <c r="AI317" s="119">
        <v>11001797</v>
      </c>
      <c r="AJ317" s="119" t="s">
        <v>130</v>
      </c>
      <c r="AK317" s="119">
        <v>11004417</v>
      </c>
      <c r="AL317" s="119" t="s">
        <v>131</v>
      </c>
      <c r="AM317" s="330" t="s">
        <v>23</v>
      </c>
      <c r="AN317" s="120">
        <v>5500.0000000000045</v>
      </c>
      <c r="AO317" s="121"/>
      <c r="AP317" s="122" t="s">
        <v>106</v>
      </c>
      <c r="AQ317" s="292" t="s">
        <v>102</v>
      </c>
      <c r="AR317" s="293">
        <v>23</v>
      </c>
      <c r="AS317" s="311" t="s">
        <v>890</v>
      </c>
      <c r="AT317" s="294" t="s">
        <v>107</v>
      </c>
      <c r="AU317" s="131">
        <v>9</v>
      </c>
      <c r="AV317" s="131">
        <v>810</v>
      </c>
      <c r="AW317" s="131" t="s">
        <v>106</v>
      </c>
      <c r="AX317" s="183">
        <v>40696</v>
      </c>
      <c r="AY317" s="131">
        <v>12</v>
      </c>
      <c r="AZ317" s="131">
        <v>750</v>
      </c>
      <c r="BA317" s="131">
        <v>1080</v>
      </c>
      <c r="BB317" s="371">
        <f>IFERROR(HLOOKUP(IF(IF(VLOOKUP(H317,'Prog Actual'!H:AP,35,0)="DIREC",0,IF(VLOOKUP(H317,'Prog Actual'!H:AP,35,0)="EMBOT",1,IF(VLOOKUP(H317,'Prog Actual'!H:AP,35,0)="ETIQ",2,3)))&lt;1,VLOOKUP(H317,'Prog Actual'!H:AZ,45,0),IF(VLOOKUP(H317,'Prog Actual'!H:AP,35,0)="DIREC",0,IF(VLOOKUP(H317,'Prog Actual'!H:AP,35,0)="EMBOT",1,IF(VLOOKUP(H317,'Prog Actual'!H:AP,35,0)="ETIQ",2,3)))),Base!$D$26:$L$44,VLOOKUP(CONCATENATE(AM317,IF(VLOOKUP(H317,'Prog Actual'!H:K,4,0)&lt;2999,1,IF(VLOOKUP(H317,'Prog Actual'!H:K,4,0)&lt;4999,2,3))),Base!$B$27:$C$44,2,0),0),"")</f>
        <v>5500</v>
      </c>
      <c r="BC317" s="300">
        <v>90</v>
      </c>
      <c r="BD317" s="124" t="s">
        <v>108</v>
      </c>
      <c r="BE317" s="131">
        <v>90</v>
      </c>
      <c r="BF317" s="183" t="s">
        <v>1148</v>
      </c>
      <c r="BG317" s="131" t="s">
        <v>1624</v>
      </c>
      <c r="BH317" s="210"/>
      <c r="BI317" s="211"/>
      <c r="BJ317" s="212"/>
    </row>
    <row r="318" spans="1:62" s="195" customFormat="1" ht="17.100000000000001" customHeight="1">
      <c r="A318" s="43">
        <v>1</v>
      </c>
      <c r="B318" s="43">
        <v>1</v>
      </c>
      <c r="C318" s="79"/>
      <c r="D318" s="79">
        <v>2182</v>
      </c>
      <c r="E318" s="348" t="s">
        <v>10</v>
      </c>
      <c r="F318" s="33">
        <v>132</v>
      </c>
      <c r="G318" s="127" t="s">
        <v>114</v>
      </c>
      <c r="H318" s="105">
        <v>1275524</v>
      </c>
      <c r="I318" s="79">
        <v>10051168</v>
      </c>
      <c r="J318" s="127" t="s">
        <v>1149</v>
      </c>
      <c r="K318" s="127">
        <v>285</v>
      </c>
      <c r="L318" s="127" t="s">
        <v>104</v>
      </c>
      <c r="M318" s="296">
        <v>0.23</v>
      </c>
      <c r="N318" s="515">
        <f t="shared" si="8"/>
        <v>0.31090909090909091</v>
      </c>
      <c r="O318" s="298">
        <v>0</v>
      </c>
      <c r="P318" s="274">
        <f t="shared" si="9"/>
        <v>0.54090909090909089</v>
      </c>
      <c r="Q318" s="306">
        <v>13</v>
      </c>
      <c r="R318" s="112">
        <v>40705</v>
      </c>
      <c r="S318" s="113">
        <v>-12.41</v>
      </c>
      <c r="T318" s="112">
        <v>40705.53962121212</v>
      </c>
      <c r="U318" s="113">
        <v>-12.95</v>
      </c>
      <c r="V318" s="130" t="s">
        <v>147</v>
      </c>
      <c r="W318" s="115" t="s">
        <v>109</v>
      </c>
      <c r="X318" s="490">
        <v>40718</v>
      </c>
      <c r="Y318" s="310" t="s">
        <v>352</v>
      </c>
      <c r="Z318" s="116"/>
      <c r="AA318" s="299"/>
      <c r="AB318" s="118"/>
      <c r="AC318" s="289" t="s">
        <v>128</v>
      </c>
      <c r="AD318" s="289">
        <v>1285.098</v>
      </c>
      <c r="AE318" s="290"/>
      <c r="AF318" s="31">
        <v>1710</v>
      </c>
      <c r="AG318" s="119">
        <v>11007504</v>
      </c>
      <c r="AH318" s="119" t="s">
        <v>129</v>
      </c>
      <c r="AI318" s="119">
        <v>11001797</v>
      </c>
      <c r="AJ318" s="119" t="s">
        <v>130</v>
      </c>
      <c r="AK318" s="119">
        <v>11004417</v>
      </c>
      <c r="AL318" s="119" t="s">
        <v>131</v>
      </c>
      <c r="AM318" s="330" t="s">
        <v>23</v>
      </c>
      <c r="AN318" s="120">
        <v>5500.0000000000036</v>
      </c>
      <c r="AO318" s="121"/>
      <c r="AP318" s="122" t="s">
        <v>106</v>
      </c>
      <c r="AQ318" s="292" t="s">
        <v>102</v>
      </c>
      <c r="AR318" s="293">
        <v>23</v>
      </c>
      <c r="AS318" s="311" t="s">
        <v>890</v>
      </c>
      <c r="AT318" s="294" t="s">
        <v>107</v>
      </c>
      <c r="AU318" s="131">
        <v>4.5</v>
      </c>
      <c r="AV318" s="131">
        <v>1282.5</v>
      </c>
      <c r="AW318" s="131" t="s">
        <v>106</v>
      </c>
      <c r="AX318" s="183">
        <v>40696</v>
      </c>
      <c r="AY318" s="131">
        <v>6</v>
      </c>
      <c r="AZ318" s="131">
        <v>750</v>
      </c>
      <c r="BA318" s="131">
        <v>1710</v>
      </c>
      <c r="BB318" s="371">
        <f>IFERROR(HLOOKUP(IF(IF(VLOOKUP(H318,'Prog Actual'!H:AP,35,0)="DIREC",0,IF(VLOOKUP(H318,'Prog Actual'!H:AP,35,0)="EMBOT",1,IF(VLOOKUP(H318,'Prog Actual'!H:AP,35,0)="ETIQ",2,3)))&lt;1,VLOOKUP(H318,'Prog Actual'!H:AZ,45,0),IF(VLOOKUP(H318,'Prog Actual'!H:AP,35,0)="DIREC",0,IF(VLOOKUP(H318,'Prog Actual'!H:AP,35,0)="EMBOT",1,IF(VLOOKUP(H318,'Prog Actual'!H:AP,35,0)="ETIQ",2,3)))),Base!$D$26:$L$44,VLOOKUP(CONCATENATE(AM318,IF(VLOOKUP(H318,'Prog Actual'!H:K,4,0)&lt;2999,1,IF(VLOOKUP(H318,'Prog Actual'!H:K,4,0)&lt;4999,2,3))),Base!$B$27:$C$44,2,0),0),"")</f>
        <v>5500</v>
      </c>
      <c r="BC318" s="300">
        <v>142.5</v>
      </c>
      <c r="BD318" s="124" t="s">
        <v>108</v>
      </c>
      <c r="BE318" s="131">
        <v>285</v>
      </c>
      <c r="BF318" s="183" t="s">
        <v>1150</v>
      </c>
      <c r="BG318" s="131" t="s">
        <v>1624</v>
      </c>
      <c r="BH318" s="210"/>
      <c r="BI318" s="211"/>
      <c r="BJ318" s="212"/>
    </row>
    <row r="319" spans="1:62" s="195" customFormat="1" ht="17.100000000000001" customHeight="1">
      <c r="A319" s="302">
        <v>1</v>
      </c>
      <c r="B319" s="302">
        <v>1</v>
      </c>
      <c r="C319" s="79"/>
      <c r="D319" s="303">
        <v>2182</v>
      </c>
      <c r="E319" s="348" t="s">
        <v>10</v>
      </c>
      <c r="F319" s="33">
        <v>132</v>
      </c>
      <c r="G319" s="304" t="s">
        <v>164</v>
      </c>
      <c r="H319" s="305">
        <v>1275370</v>
      </c>
      <c r="I319" s="303">
        <v>10035249</v>
      </c>
      <c r="J319" s="313" t="s">
        <v>1151</v>
      </c>
      <c r="K319" s="304">
        <v>1080</v>
      </c>
      <c r="L319" s="304" t="s">
        <v>104</v>
      </c>
      <c r="M319" s="296">
        <v>0.23</v>
      </c>
      <c r="N319" s="515">
        <f t="shared" si="8"/>
        <v>4.7127272727272729</v>
      </c>
      <c r="O319" s="298">
        <v>0</v>
      </c>
      <c r="P319" s="274">
        <f t="shared" si="9"/>
        <v>4.9427272727272733</v>
      </c>
      <c r="Q319" s="306" t="e">
        <v>#N/A</v>
      </c>
      <c r="R319" s="112">
        <v>40705</v>
      </c>
      <c r="S319" s="113">
        <v>-12.95</v>
      </c>
      <c r="T319" s="112">
        <v>40705.745530303029</v>
      </c>
      <c r="U319" s="113">
        <v>-17.89</v>
      </c>
      <c r="V319" s="307" t="s">
        <v>105</v>
      </c>
      <c r="W319" s="115" t="s">
        <v>109</v>
      </c>
      <c r="X319" s="491"/>
      <c r="Y319" s="315" t="s">
        <v>1088</v>
      </c>
      <c r="Z319" s="116"/>
      <c r="AA319" s="299"/>
      <c r="AB319" s="118"/>
      <c r="AC319" s="289" t="s">
        <v>128</v>
      </c>
      <c r="AD319" s="289">
        <v>9720</v>
      </c>
      <c r="AE319" s="290"/>
      <c r="AF319" s="31">
        <v>25920</v>
      </c>
      <c r="AG319" s="119">
        <v>11003935</v>
      </c>
      <c r="AH319" s="119" t="s">
        <v>423</v>
      </c>
      <c r="AI319" s="119">
        <v>11001797</v>
      </c>
      <c r="AJ319" s="119" t="s">
        <v>130</v>
      </c>
      <c r="AK319" s="119">
        <v>11003481</v>
      </c>
      <c r="AL319" s="119" t="s">
        <v>1091</v>
      </c>
      <c r="AM319" s="330" t="s">
        <v>23</v>
      </c>
      <c r="AN319" s="120">
        <v>5500.0000000000036</v>
      </c>
      <c r="AO319" s="121"/>
      <c r="AP319" s="122" t="s">
        <v>106</v>
      </c>
      <c r="AQ319" s="292">
        <v>2182</v>
      </c>
      <c r="AR319" s="293">
        <v>23</v>
      </c>
      <c r="AS319" s="311" t="s">
        <v>890</v>
      </c>
      <c r="AT319" s="294" t="e">
        <v>#N/A</v>
      </c>
      <c r="AU319" s="131">
        <v>9</v>
      </c>
      <c r="AV319" s="131">
        <v>9720</v>
      </c>
      <c r="AW319" s="131" t="s">
        <v>106</v>
      </c>
      <c r="AX319" s="183">
        <v>40696</v>
      </c>
      <c r="AY319" s="131">
        <v>24</v>
      </c>
      <c r="AZ319" s="131">
        <v>375</v>
      </c>
      <c r="BA319" s="131">
        <v>25920</v>
      </c>
      <c r="BB319" s="371">
        <f>IFERROR(HLOOKUP(IF(IF(VLOOKUP(H319,'Prog Actual'!H:AP,35,0)="DIREC",0,IF(VLOOKUP(H319,'Prog Actual'!H:AP,35,0)="EMBOT",1,IF(VLOOKUP(H319,'Prog Actual'!H:AP,35,0)="ETIQ",2,3)))&lt;1,VLOOKUP(H319,'Prog Actual'!H:AZ,45,0),IF(VLOOKUP(H319,'Prog Actual'!H:AP,35,0)="DIREC",0,IF(VLOOKUP(H319,'Prog Actual'!H:AP,35,0)="EMBOT",1,IF(VLOOKUP(H319,'Prog Actual'!H:AP,35,0)="ETIQ",2,3)))),Base!$D$26:$L$44,VLOOKUP(CONCATENATE(AM319,IF(VLOOKUP(H319,'Prog Actual'!H:K,4,0)&lt;2999,1,IF(VLOOKUP(H319,'Prog Actual'!H:K,4,0)&lt;4999,2,3))),Base!$B$27:$C$44,2,0),0),"")</f>
        <v>5500</v>
      </c>
      <c r="BC319" s="300">
        <v>1080</v>
      </c>
      <c r="BD319" s="124" t="s">
        <v>108</v>
      </c>
      <c r="BE319" s="131">
        <v>1080</v>
      </c>
      <c r="BF319" s="183" t="s">
        <v>1152</v>
      </c>
      <c r="BG319" s="131" t="s">
        <v>1625</v>
      </c>
      <c r="BH319" s="210"/>
      <c r="BI319" s="211"/>
      <c r="BJ319" s="212"/>
    </row>
    <row r="320" spans="1:62" s="195" customFormat="1" ht="17.100000000000001" customHeight="1">
      <c r="A320" s="302">
        <v>1</v>
      </c>
      <c r="B320" s="302">
        <v>2</v>
      </c>
      <c r="C320" s="79"/>
      <c r="D320" s="303">
        <v>2324</v>
      </c>
      <c r="E320" s="348">
        <v>0</v>
      </c>
      <c r="F320" s="33">
        <v>53</v>
      </c>
      <c r="G320" s="304" t="s">
        <v>114</v>
      </c>
      <c r="H320" s="305">
        <v>1275526</v>
      </c>
      <c r="I320" s="303">
        <v>10045190</v>
      </c>
      <c r="J320" s="304" t="s">
        <v>794</v>
      </c>
      <c r="K320" s="304">
        <v>112</v>
      </c>
      <c r="L320" s="304" t="s">
        <v>104</v>
      </c>
      <c r="M320" s="296">
        <v>0.23</v>
      </c>
      <c r="N320" s="515">
        <f t="shared" si="8"/>
        <v>0.24436363636363637</v>
      </c>
      <c r="O320" s="298">
        <v>0.16666666666666666</v>
      </c>
      <c r="P320" s="274">
        <f t="shared" si="9"/>
        <v>0.47436363636363638</v>
      </c>
      <c r="Q320" s="306">
        <v>5</v>
      </c>
      <c r="R320" s="112">
        <v>40705</v>
      </c>
      <c r="S320" s="113">
        <v>-17.89</v>
      </c>
      <c r="T320" s="112">
        <v>40705.765181818184</v>
      </c>
      <c r="U320" s="113">
        <v>-18.36</v>
      </c>
      <c r="V320" s="307" t="s">
        <v>105</v>
      </c>
      <c r="W320" s="115" t="s">
        <v>109</v>
      </c>
      <c r="X320" s="490">
        <v>40710</v>
      </c>
      <c r="Y320" s="310" t="s">
        <v>352</v>
      </c>
      <c r="Z320" s="116"/>
      <c r="AA320" s="299"/>
      <c r="AB320" s="118"/>
      <c r="AC320" s="289" t="s">
        <v>706</v>
      </c>
      <c r="AD320" s="289">
        <v>1008</v>
      </c>
      <c r="AE320" s="290"/>
      <c r="AF320" s="31">
        <v>1344</v>
      </c>
      <c r="AG320" s="119">
        <v>11007506</v>
      </c>
      <c r="AH320" s="119" t="s">
        <v>150</v>
      </c>
      <c r="AI320" s="119">
        <v>11001797</v>
      </c>
      <c r="AJ320" s="119" t="s">
        <v>130</v>
      </c>
      <c r="AK320" s="119">
        <v>11004464</v>
      </c>
      <c r="AL320" s="119" t="s">
        <v>170</v>
      </c>
      <c r="AM320" s="330" t="s">
        <v>23</v>
      </c>
      <c r="AN320" s="120">
        <v>5500.0000000000045</v>
      </c>
      <c r="AO320" s="121"/>
      <c r="AP320" s="122" t="s">
        <v>106</v>
      </c>
      <c r="AQ320" s="292" t="s">
        <v>102</v>
      </c>
      <c r="AR320" s="293">
        <v>23</v>
      </c>
      <c r="AS320" s="311" t="s">
        <v>890</v>
      </c>
      <c r="AT320" s="294" t="s">
        <v>107</v>
      </c>
      <c r="AU320" s="131">
        <v>9</v>
      </c>
      <c r="AV320" s="131">
        <v>1008</v>
      </c>
      <c r="AW320" s="131" t="s">
        <v>106</v>
      </c>
      <c r="AX320" s="183">
        <v>40696</v>
      </c>
      <c r="AY320" s="131">
        <v>12</v>
      </c>
      <c r="AZ320" s="131">
        <v>750</v>
      </c>
      <c r="BA320" s="131">
        <v>1344</v>
      </c>
      <c r="BB320" s="371">
        <f>IFERROR(HLOOKUP(IF(IF(VLOOKUP(H320,'Prog Actual'!H:AP,35,0)="DIREC",0,IF(VLOOKUP(H320,'Prog Actual'!H:AP,35,0)="EMBOT",1,IF(VLOOKUP(H320,'Prog Actual'!H:AP,35,0)="ETIQ",2,3)))&lt;1,VLOOKUP(H320,'Prog Actual'!H:AZ,45,0),IF(VLOOKUP(H320,'Prog Actual'!H:AP,35,0)="DIREC",0,IF(VLOOKUP(H320,'Prog Actual'!H:AP,35,0)="EMBOT",1,IF(VLOOKUP(H320,'Prog Actual'!H:AP,35,0)="ETIQ",2,3)))),Base!$D$26:$L$44,VLOOKUP(CONCATENATE(AM320,IF(VLOOKUP(H320,'Prog Actual'!H:K,4,0)&lt;2999,1,IF(VLOOKUP(H320,'Prog Actual'!H:K,4,0)&lt;4999,2,3))),Base!$B$27:$C$44,2,0),0),"")</f>
        <v>5500</v>
      </c>
      <c r="BC320" s="300">
        <v>112</v>
      </c>
      <c r="BD320" s="124" t="s">
        <v>108</v>
      </c>
      <c r="BE320" s="131">
        <v>112</v>
      </c>
      <c r="BF320" s="183" t="s">
        <v>150</v>
      </c>
      <c r="BG320" s="131" t="s">
        <v>1624</v>
      </c>
      <c r="BH320" s="210"/>
      <c r="BI320" s="211"/>
      <c r="BJ320" s="212"/>
    </row>
    <row r="321" spans="1:62" s="195" customFormat="1" ht="14.25">
      <c r="A321" s="302">
        <v>1</v>
      </c>
      <c r="B321" s="302">
        <v>1</v>
      </c>
      <c r="C321" s="79"/>
      <c r="D321" s="303">
        <v>2324</v>
      </c>
      <c r="E321" s="348" t="s">
        <v>10</v>
      </c>
      <c r="F321" s="33">
        <v>53</v>
      </c>
      <c r="G321" s="304" t="s">
        <v>114</v>
      </c>
      <c r="H321" s="305">
        <v>1274752</v>
      </c>
      <c r="I321" s="303">
        <v>10026744</v>
      </c>
      <c r="J321" s="304" t="s">
        <v>796</v>
      </c>
      <c r="K321" s="304">
        <v>25</v>
      </c>
      <c r="L321" s="304" t="s">
        <v>104</v>
      </c>
      <c r="M321" s="296">
        <v>0.23</v>
      </c>
      <c r="N321" s="515">
        <f t="shared" si="8"/>
        <v>5.4545454545454543E-2</v>
      </c>
      <c r="O321" s="298">
        <v>0</v>
      </c>
      <c r="P321" s="274">
        <f t="shared" si="9"/>
        <v>0.28454545454545455</v>
      </c>
      <c r="Q321" s="288">
        <v>5</v>
      </c>
      <c r="R321" s="112">
        <v>40705</v>
      </c>
      <c r="S321" s="113">
        <v>-18.36</v>
      </c>
      <c r="T321" s="112">
        <v>40705.776856060605</v>
      </c>
      <c r="U321" s="113">
        <v>-18.64</v>
      </c>
      <c r="V321" s="307" t="s">
        <v>105</v>
      </c>
      <c r="W321" s="136" t="s">
        <v>308</v>
      </c>
      <c r="X321" s="490">
        <v>40710</v>
      </c>
      <c r="Y321" s="132" t="s">
        <v>352</v>
      </c>
      <c r="Z321" s="116"/>
      <c r="AA321" s="299"/>
      <c r="AB321" s="118"/>
      <c r="AC321" s="289" t="s">
        <v>706</v>
      </c>
      <c r="AD321" s="289">
        <v>226.2</v>
      </c>
      <c r="AE321" s="290"/>
      <c r="AF321" s="31">
        <v>300</v>
      </c>
      <c r="AG321" s="119">
        <v>11007038</v>
      </c>
      <c r="AH321" s="119" t="s">
        <v>115</v>
      </c>
      <c r="AI321" s="119">
        <v>11004876</v>
      </c>
      <c r="AJ321" s="119" t="s">
        <v>124</v>
      </c>
      <c r="AK321" s="119"/>
      <c r="AL321" s="119"/>
      <c r="AM321" s="330" t="s">
        <v>23</v>
      </c>
      <c r="AN321" s="120">
        <v>5500.0000000000045</v>
      </c>
      <c r="AO321" s="121"/>
      <c r="AP321" s="122" t="s">
        <v>106</v>
      </c>
      <c r="AQ321" s="292" t="s">
        <v>102</v>
      </c>
      <c r="AR321" s="293">
        <v>23</v>
      </c>
      <c r="AS321" s="123" t="s">
        <v>351</v>
      </c>
      <c r="AT321" s="294" t="s">
        <v>107</v>
      </c>
      <c r="AU321" s="131">
        <v>9</v>
      </c>
      <c r="AV321" s="131">
        <v>225</v>
      </c>
      <c r="AW321" s="131" t="s">
        <v>106</v>
      </c>
      <c r="AX321" s="183">
        <v>1</v>
      </c>
      <c r="AY321" s="131">
        <v>12</v>
      </c>
      <c r="AZ321" s="131">
        <v>750</v>
      </c>
      <c r="BA321" s="131">
        <v>300</v>
      </c>
      <c r="BB321" s="371">
        <f>IFERROR(HLOOKUP(IF(IF(VLOOKUP(H321,'Prog Actual'!H:AP,35,0)="DIREC",0,IF(VLOOKUP(H321,'Prog Actual'!H:AP,35,0)="EMBOT",1,IF(VLOOKUP(H321,'Prog Actual'!H:AP,35,0)="ETIQ",2,3)))&lt;1,VLOOKUP(H321,'Prog Actual'!H:AZ,45,0),IF(VLOOKUP(H321,'Prog Actual'!H:AP,35,0)="DIREC",0,IF(VLOOKUP(H321,'Prog Actual'!H:AP,35,0)="EMBOT",1,IF(VLOOKUP(H321,'Prog Actual'!H:AP,35,0)="ETIQ",2,3)))),Base!$D$26:$L$44,VLOOKUP(CONCATENATE(AM321,IF(VLOOKUP(H321,'Prog Actual'!H:K,4,0)&lt;2999,1,IF(VLOOKUP(H321,'Prog Actual'!H:K,4,0)&lt;4999,2,3))),Base!$B$27:$C$44,2,0),0),"")</f>
        <v>5500</v>
      </c>
      <c r="BC321" s="300">
        <v>25</v>
      </c>
      <c r="BD321" s="124" t="s">
        <v>108</v>
      </c>
      <c r="BE321" s="131">
        <v>25</v>
      </c>
      <c r="BF321" s="183"/>
      <c r="BG321" s="131" t="s">
        <v>1624</v>
      </c>
      <c r="BH321" s="210"/>
      <c r="BI321" s="211"/>
      <c r="BJ321" s="212"/>
    </row>
    <row r="322" spans="1:62" s="195" customFormat="1" ht="17.100000000000001" customHeight="1">
      <c r="A322" s="302">
        <v>1</v>
      </c>
      <c r="B322" s="302">
        <v>1</v>
      </c>
      <c r="C322" s="79"/>
      <c r="D322" s="303">
        <v>2324</v>
      </c>
      <c r="E322" s="348" t="s">
        <v>10</v>
      </c>
      <c r="F322" s="33">
        <v>53</v>
      </c>
      <c r="G322" s="304" t="s">
        <v>114</v>
      </c>
      <c r="H322" s="305">
        <v>1274754</v>
      </c>
      <c r="I322" s="303">
        <v>10045222</v>
      </c>
      <c r="J322" s="304" t="s">
        <v>1159</v>
      </c>
      <c r="K322" s="304">
        <v>606</v>
      </c>
      <c r="L322" s="304" t="s">
        <v>104</v>
      </c>
      <c r="M322" s="296">
        <v>0.23</v>
      </c>
      <c r="N322" s="515">
        <f t="shared" si="8"/>
        <v>0.66109090909090906</v>
      </c>
      <c r="O322" s="298">
        <v>0</v>
      </c>
      <c r="P322" s="274">
        <f t="shared" si="9"/>
        <v>0.89109090909090904</v>
      </c>
      <c r="Q322" s="306">
        <v>6</v>
      </c>
      <c r="R322" s="112">
        <v>40705</v>
      </c>
      <c r="S322" s="113">
        <v>-18.64</v>
      </c>
      <c r="T322" s="112">
        <v>40705.813795454545</v>
      </c>
      <c r="U322" s="113">
        <v>-19.53</v>
      </c>
      <c r="V322" s="307" t="s">
        <v>105</v>
      </c>
      <c r="W322" s="115" t="s">
        <v>109</v>
      </c>
      <c r="X322" s="490">
        <v>40711</v>
      </c>
      <c r="Y322" s="310" t="s">
        <v>352</v>
      </c>
      <c r="Z322" s="116"/>
      <c r="AA322" s="299"/>
      <c r="AB322" s="118"/>
      <c r="AC322" s="289" t="s">
        <v>706</v>
      </c>
      <c r="AD322" s="289">
        <v>2727</v>
      </c>
      <c r="AE322" s="290"/>
      <c r="AF322" s="31">
        <v>3636</v>
      </c>
      <c r="AG322" s="119">
        <v>11007507</v>
      </c>
      <c r="AH322" s="119" t="s">
        <v>149</v>
      </c>
      <c r="AI322" s="119">
        <v>11002222</v>
      </c>
      <c r="AJ322" s="119" t="s">
        <v>169</v>
      </c>
      <c r="AK322" s="119"/>
      <c r="AL322" s="119"/>
      <c r="AM322" s="330" t="s">
        <v>23</v>
      </c>
      <c r="AN322" s="120">
        <v>5500.0000000000036</v>
      </c>
      <c r="AO322" s="121"/>
      <c r="AP322" s="122" t="s">
        <v>106</v>
      </c>
      <c r="AQ322" s="292" t="s">
        <v>102</v>
      </c>
      <c r="AR322" s="293">
        <v>23</v>
      </c>
      <c r="AS322" s="311" t="s">
        <v>890</v>
      </c>
      <c r="AT322" s="294" t="s">
        <v>107</v>
      </c>
      <c r="AU322" s="131">
        <v>4.5</v>
      </c>
      <c r="AV322" s="131">
        <v>2727</v>
      </c>
      <c r="AW322" s="131" t="s">
        <v>106</v>
      </c>
      <c r="AX322" s="183">
        <v>40697</v>
      </c>
      <c r="AY322" s="131">
        <v>6</v>
      </c>
      <c r="AZ322" s="131">
        <v>750</v>
      </c>
      <c r="BA322" s="131">
        <v>3636</v>
      </c>
      <c r="BB322" s="371">
        <f>IFERROR(HLOOKUP(IF(IF(VLOOKUP(H322,'Prog Actual'!H:AP,35,0)="DIREC",0,IF(VLOOKUP(H322,'Prog Actual'!H:AP,35,0)="EMBOT",1,IF(VLOOKUP(H322,'Prog Actual'!H:AP,35,0)="ETIQ",2,3)))&lt;1,VLOOKUP(H322,'Prog Actual'!H:AZ,45,0),IF(VLOOKUP(H322,'Prog Actual'!H:AP,35,0)="DIREC",0,IF(VLOOKUP(H322,'Prog Actual'!H:AP,35,0)="EMBOT",1,IF(VLOOKUP(H322,'Prog Actual'!H:AP,35,0)="ETIQ",2,3)))),Base!$D$26:$L$44,VLOOKUP(CONCATENATE(AM322,IF(VLOOKUP(H322,'Prog Actual'!H:K,4,0)&lt;2999,1,IF(VLOOKUP(H322,'Prog Actual'!H:K,4,0)&lt;4999,2,3))),Base!$B$27:$C$44,2,0),0),"")</f>
        <v>5500</v>
      </c>
      <c r="BC322" s="300">
        <v>303</v>
      </c>
      <c r="BD322" s="124" t="s">
        <v>108</v>
      </c>
      <c r="BE322" s="131">
        <v>606</v>
      </c>
      <c r="BF322" s="183" t="s">
        <v>169</v>
      </c>
      <c r="BG322" s="131" t="s">
        <v>1624</v>
      </c>
      <c r="BH322" s="210"/>
      <c r="BI322" s="211"/>
      <c r="BJ322" s="212"/>
    </row>
    <row r="323" spans="1:62" s="195" customFormat="1" ht="17.100000000000001" customHeight="1">
      <c r="A323" s="302">
        <v>1</v>
      </c>
      <c r="B323" s="302">
        <v>1</v>
      </c>
      <c r="C323" s="79"/>
      <c r="D323" s="303">
        <v>2324</v>
      </c>
      <c r="E323" s="348" t="s">
        <v>10</v>
      </c>
      <c r="F323" s="33">
        <v>53</v>
      </c>
      <c r="G323" s="304" t="s">
        <v>114</v>
      </c>
      <c r="H323" s="305">
        <v>1275225</v>
      </c>
      <c r="I323" s="303">
        <v>10045188</v>
      </c>
      <c r="J323" s="304" t="s">
        <v>419</v>
      </c>
      <c r="K323" s="304">
        <v>110</v>
      </c>
      <c r="L323" s="304" t="s">
        <v>104</v>
      </c>
      <c r="M323" s="296">
        <v>0.23</v>
      </c>
      <c r="N323" s="515">
        <f t="shared" si="8"/>
        <v>0.24</v>
      </c>
      <c r="O323" s="298">
        <v>0</v>
      </c>
      <c r="P323" s="274">
        <f t="shared" si="9"/>
        <v>0.47</v>
      </c>
      <c r="Q323" s="306">
        <v>10</v>
      </c>
      <c r="R323" s="112">
        <v>40705</v>
      </c>
      <c r="S323" s="113">
        <v>-19.53</v>
      </c>
      <c r="T323" s="112">
        <v>40705.833333333336</v>
      </c>
      <c r="U323" s="113">
        <v>-20</v>
      </c>
      <c r="V323" s="307" t="s">
        <v>105</v>
      </c>
      <c r="W323" s="115" t="s">
        <v>109</v>
      </c>
      <c r="X323" s="490">
        <v>40715</v>
      </c>
      <c r="Y323" s="310" t="s">
        <v>352</v>
      </c>
      <c r="Z323" s="116"/>
      <c r="AA323" s="299"/>
      <c r="AB323" s="118"/>
      <c r="AC323" s="289" t="s">
        <v>706</v>
      </c>
      <c r="AD323" s="289">
        <v>990</v>
      </c>
      <c r="AE323" s="290"/>
      <c r="AF323" s="31">
        <v>1320</v>
      </c>
      <c r="AG323" s="119">
        <v>11007506</v>
      </c>
      <c r="AH323" s="119" t="s">
        <v>150</v>
      </c>
      <c r="AI323" s="119">
        <v>11001797</v>
      </c>
      <c r="AJ323" s="119" t="s">
        <v>130</v>
      </c>
      <c r="AK323" s="119">
        <v>11004464</v>
      </c>
      <c r="AL323" s="119" t="s">
        <v>170</v>
      </c>
      <c r="AM323" s="330" t="s">
        <v>23</v>
      </c>
      <c r="AN323" s="120">
        <v>5500.0000000000036</v>
      </c>
      <c r="AO323" s="121"/>
      <c r="AP323" s="122" t="s">
        <v>106</v>
      </c>
      <c r="AQ323" s="292" t="e">
        <v>#REF!</v>
      </c>
      <c r="AR323" s="293">
        <v>23</v>
      </c>
      <c r="AS323" s="311" t="s">
        <v>890</v>
      </c>
      <c r="AT323" s="294" t="s">
        <v>107</v>
      </c>
      <c r="AU323" s="131">
        <v>9</v>
      </c>
      <c r="AV323" s="131">
        <v>990</v>
      </c>
      <c r="AW323" s="131" t="s">
        <v>106</v>
      </c>
      <c r="AX323" s="183">
        <v>40696</v>
      </c>
      <c r="AY323" s="131">
        <v>12</v>
      </c>
      <c r="AZ323" s="131">
        <v>750</v>
      </c>
      <c r="BA323" s="131">
        <v>1320</v>
      </c>
      <c r="BB323" s="371">
        <f>IFERROR(HLOOKUP(IF(IF(VLOOKUP(H323,'Prog Actual'!H:AP,35,0)="DIREC",0,IF(VLOOKUP(H323,'Prog Actual'!H:AP,35,0)="EMBOT",1,IF(VLOOKUP(H323,'Prog Actual'!H:AP,35,0)="ETIQ",2,3)))&lt;1,VLOOKUP(H323,'Prog Actual'!H:AZ,45,0),IF(VLOOKUP(H323,'Prog Actual'!H:AP,35,0)="DIREC",0,IF(VLOOKUP(H323,'Prog Actual'!H:AP,35,0)="EMBOT",1,IF(VLOOKUP(H323,'Prog Actual'!H:AP,35,0)="ETIQ",2,3)))),Base!$D$26:$L$44,VLOOKUP(CONCATENATE(AM323,IF(VLOOKUP(H323,'Prog Actual'!H:K,4,0)&lt;2999,1,IF(VLOOKUP(H323,'Prog Actual'!H:K,4,0)&lt;4999,2,3))),Base!$B$27:$C$44,2,0),0),"")</f>
        <v>5500</v>
      </c>
      <c r="BC323" s="300">
        <v>110</v>
      </c>
      <c r="BD323" s="124" t="s">
        <v>108</v>
      </c>
      <c r="BE323" s="131">
        <v>110</v>
      </c>
      <c r="BF323" s="183" t="s">
        <v>150</v>
      </c>
      <c r="BG323" s="131" t="s">
        <v>1624</v>
      </c>
      <c r="BH323" s="210"/>
      <c r="BI323" s="211"/>
      <c r="BJ323" s="212"/>
    </row>
    <row r="324" spans="1:62" s="195" customFormat="1" ht="17.100000000000001" customHeight="1">
      <c r="A324" s="302">
        <v>1</v>
      </c>
      <c r="B324" s="302">
        <v>1</v>
      </c>
      <c r="C324" s="79"/>
      <c r="D324" s="303">
        <v>2324</v>
      </c>
      <c r="E324" s="348" t="s">
        <v>10</v>
      </c>
      <c r="F324" s="33">
        <v>53</v>
      </c>
      <c r="G324" s="304" t="s">
        <v>114</v>
      </c>
      <c r="H324" s="305">
        <v>1274635</v>
      </c>
      <c r="I324" s="303">
        <v>10045202</v>
      </c>
      <c r="J324" s="304" t="s">
        <v>1160</v>
      </c>
      <c r="K324" s="304">
        <v>55</v>
      </c>
      <c r="L324" s="304" t="s">
        <v>104</v>
      </c>
      <c r="M324" s="296">
        <v>0.23</v>
      </c>
      <c r="N324" s="515">
        <f t="shared" ref="N324:N387" si="10">IF(D324="I&amp;D",2,IF(D324="MTCN",5,(K324*AY324)/BB324))</f>
        <v>0.12</v>
      </c>
      <c r="O324" s="298">
        <v>0</v>
      </c>
      <c r="P324" s="274">
        <f t="shared" ref="P324:P387" si="11">IF(O324&gt;0.5,O324,N324+M324)</f>
        <v>0.35</v>
      </c>
      <c r="Q324" s="306">
        <v>13</v>
      </c>
      <c r="R324" s="112">
        <v>40705</v>
      </c>
      <c r="S324" s="113">
        <v>-20</v>
      </c>
      <c r="T324" s="112">
        <v>40705.847916666666</v>
      </c>
      <c r="U324" s="113">
        <v>-20.350000000000001</v>
      </c>
      <c r="V324" s="307" t="s">
        <v>105</v>
      </c>
      <c r="W324" s="115" t="s">
        <v>109</v>
      </c>
      <c r="X324" s="490">
        <v>40718</v>
      </c>
      <c r="Y324" s="310" t="s">
        <v>352</v>
      </c>
      <c r="Z324" s="116"/>
      <c r="AA324" s="299"/>
      <c r="AB324" s="118"/>
      <c r="AC324" s="289" t="s">
        <v>706</v>
      </c>
      <c r="AD324" s="289">
        <v>497.64</v>
      </c>
      <c r="AE324" s="290"/>
      <c r="AF324" s="31">
        <v>660</v>
      </c>
      <c r="AG324" s="119">
        <v>11007506</v>
      </c>
      <c r="AH324" s="119" t="s">
        <v>150</v>
      </c>
      <c r="AI324" s="119">
        <v>11001797</v>
      </c>
      <c r="AJ324" s="119" t="s">
        <v>130</v>
      </c>
      <c r="AK324" s="119">
        <v>11004464</v>
      </c>
      <c r="AL324" s="119" t="s">
        <v>170</v>
      </c>
      <c r="AM324" s="330" t="s">
        <v>23</v>
      </c>
      <c r="AN324" s="120">
        <v>5500.0000000000036</v>
      </c>
      <c r="AO324" s="121"/>
      <c r="AP324" s="122" t="s">
        <v>106</v>
      </c>
      <c r="AQ324" s="292" t="e">
        <v>#REF!</v>
      </c>
      <c r="AR324" s="293">
        <v>23</v>
      </c>
      <c r="AS324" s="311" t="s">
        <v>890</v>
      </c>
      <c r="AT324" s="294" t="s">
        <v>107</v>
      </c>
      <c r="AU324" s="131">
        <v>9</v>
      </c>
      <c r="AV324" s="131">
        <v>495</v>
      </c>
      <c r="AW324" s="131" t="s">
        <v>106</v>
      </c>
      <c r="AX324" s="183">
        <v>40696</v>
      </c>
      <c r="AY324" s="131">
        <v>12</v>
      </c>
      <c r="AZ324" s="131">
        <v>750</v>
      </c>
      <c r="BA324" s="131">
        <v>660</v>
      </c>
      <c r="BB324" s="371">
        <f>IFERROR(HLOOKUP(IF(IF(VLOOKUP(H324,'Prog Actual'!H:AP,35,0)="DIREC",0,IF(VLOOKUP(H324,'Prog Actual'!H:AP,35,0)="EMBOT",1,IF(VLOOKUP(H324,'Prog Actual'!H:AP,35,0)="ETIQ",2,3)))&lt;1,VLOOKUP(H324,'Prog Actual'!H:AZ,45,0),IF(VLOOKUP(H324,'Prog Actual'!H:AP,35,0)="DIREC",0,IF(VLOOKUP(H324,'Prog Actual'!H:AP,35,0)="EMBOT",1,IF(VLOOKUP(H324,'Prog Actual'!H:AP,35,0)="ETIQ",2,3)))),Base!$D$26:$L$44,VLOOKUP(CONCATENATE(AM324,IF(VLOOKUP(H324,'Prog Actual'!H:K,4,0)&lt;2999,1,IF(VLOOKUP(H324,'Prog Actual'!H:K,4,0)&lt;4999,2,3))),Base!$B$27:$C$44,2,0),0),"")</f>
        <v>5500</v>
      </c>
      <c r="BC324" s="300">
        <v>55</v>
      </c>
      <c r="BD324" s="124" t="s">
        <v>108</v>
      </c>
      <c r="BE324" s="131">
        <v>55</v>
      </c>
      <c r="BF324" s="183" t="s">
        <v>150</v>
      </c>
      <c r="BG324" s="131" t="s">
        <v>1624</v>
      </c>
      <c r="BH324" s="210"/>
      <c r="BI324" s="211"/>
      <c r="BJ324" s="212"/>
    </row>
    <row r="325" spans="1:62" s="195" customFormat="1" ht="17.100000000000001" customHeight="1">
      <c r="A325" s="43">
        <v>0</v>
      </c>
      <c r="B325" s="43">
        <v>0</v>
      </c>
      <c r="C325" s="79"/>
      <c r="D325" s="79" t="s">
        <v>39</v>
      </c>
      <c r="E325" s="348" t="s">
        <v>10</v>
      </c>
      <c r="F325" s="33" t="e">
        <v>#N/A</v>
      </c>
      <c r="G325" s="127"/>
      <c r="H325" s="128"/>
      <c r="I325" s="79"/>
      <c r="J325" s="259" t="s">
        <v>258</v>
      </c>
      <c r="K325" s="127"/>
      <c r="L325" s="127"/>
      <c r="M325" s="296"/>
      <c r="N325" s="515">
        <f t="shared" si="10"/>
        <v>2</v>
      </c>
      <c r="O325" s="298">
        <v>0</v>
      </c>
      <c r="P325" s="274">
        <f t="shared" si="11"/>
        <v>2</v>
      </c>
      <c r="Q325" s="288"/>
      <c r="R325" s="112">
        <v>40705</v>
      </c>
      <c r="S325" s="113">
        <v>-20.350000000000001</v>
      </c>
      <c r="T325" s="112">
        <v>40705.931250000001</v>
      </c>
      <c r="U325" s="113">
        <v>-22.35</v>
      </c>
      <c r="V325" s="130"/>
      <c r="W325" s="115"/>
      <c r="X325" s="488"/>
      <c r="Y325" s="358" t="s">
        <v>259</v>
      </c>
      <c r="Z325" s="116"/>
      <c r="AA325" s="299"/>
      <c r="AB325" s="118"/>
      <c r="AC325" s="289"/>
      <c r="AD325" s="289"/>
      <c r="AE325" s="290"/>
      <c r="AF325" s="31">
        <v>0</v>
      </c>
      <c r="AG325" s="119"/>
      <c r="AH325" s="119"/>
      <c r="AI325" s="119"/>
      <c r="AJ325" s="119"/>
      <c r="AK325" s="119"/>
      <c r="AL325" s="119"/>
      <c r="AM325" s="330" t="s">
        <v>23</v>
      </c>
      <c r="AN325" s="120"/>
      <c r="AO325" s="121"/>
      <c r="AP325" s="122">
        <v>0</v>
      </c>
      <c r="AQ325" s="292" t="s">
        <v>39</v>
      </c>
      <c r="AR325" s="293">
        <v>23</v>
      </c>
      <c r="AS325" s="311" t="s">
        <v>890</v>
      </c>
      <c r="AT325" s="294" t="s">
        <v>260</v>
      </c>
      <c r="AU325" s="131"/>
      <c r="AV325" s="131"/>
      <c r="AW325" s="131"/>
      <c r="AX325" s="183"/>
      <c r="AY325" s="131"/>
      <c r="AZ325" s="131"/>
      <c r="BA325" s="131"/>
      <c r="BB325" s="371" t="str">
        <f>IFERROR(HLOOKUP(IF(IF(VLOOKUP(H325,'Prog Actual'!H:AP,35,0)="DIREC",0,IF(VLOOKUP(H325,'Prog Actual'!H:AP,35,0)="EMBOT",1,IF(VLOOKUP(H325,'Prog Actual'!H:AP,35,0)="ETIQ",2,3)))&lt;1,VLOOKUP(H325,'Prog Actual'!H:AZ,45,0),IF(VLOOKUP(H325,'Prog Actual'!H:AP,35,0)="DIREC",0,IF(VLOOKUP(H325,'Prog Actual'!H:AP,35,0)="EMBOT",1,IF(VLOOKUP(H325,'Prog Actual'!H:AP,35,0)="ETIQ",2,3)))),Base!$D$26:$L$44,VLOOKUP(CONCATENATE(AM325,IF(VLOOKUP(H325,'Prog Actual'!H:K,4,0)&lt;2999,1,IF(VLOOKUP(H325,'Prog Actual'!H:K,4,0)&lt;4999,2,3))),Base!$B$27:$C$44,2,0),0),"")</f>
        <v/>
      </c>
      <c r="BC325" s="300">
        <v>0</v>
      </c>
      <c r="BD325" s="124"/>
      <c r="BE325" s="131">
        <v>0</v>
      </c>
      <c r="BF325" s="183"/>
      <c r="BG325" s="131" t="s">
        <v>102</v>
      </c>
      <c r="BH325" s="210"/>
      <c r="BI325" s="211"/>
      <c r="BJ325" s="212"/>
    </row>
    <row r="326" spans="1:62" s="377" customFormat="1" ht="17.100000000000001" customHeight="1">
      <c r="A326" s="349">
        <v>0</v>
      </c>
      <c r="B326" s="349">
        <v>0</v>
      </c>
      <c r="C326" s="350"/>
      <c r="D326" s="350" t="s">
        <v>39</v>
      </c>
      <c r="E326" s="348" t="s">
        <v>10</v>
      </c>
      <c r="F326" s="351" t="e">
        <v>#N/A</v>
      </c>
      <c r="G326" s="352"/>
      <c r="H326" s="353"/>
      <c r="I326" s="350"/>
      <c r="J326" s="354" t="s">
        <v>370</v>
      </c>
      <c r="K326" s="352"/>
      <c r="L326" s="352"/>
      <c r="M326" s="352"/>
      <c r="N326" s="515">
        <f t="shared" si="10"/>
        <v>2</v>
      </c>
      <c r="O326" s="355">
        <v>0</v>
      </c>
      <c r="P326" s="274">
        <f t="shared" si="11"/>
        <v>2</v>
      </c>
      <c r="Q326" s="356"/>
      <c r="R326" s="110">
        <v>40700</v>
      </c>
      <c r="S326" s="111">
        <v>-7.5</v>
      </c>
      <c r="T326" s="112">
        <v>40700.3125</v>
      </c>
      <c r="U326" s="113">
        <v>-7.5</v>
      </c>
      <c r="V326" s="357"/>
      <c r="W326" s="309"/>
      <c r="X326" s="484"/>
      <c r="Y326" s="358" t="s">
        <v>259</v>
      </c>
      <c r="Z326" s="359"/>
      <c r="AA326" s="299"/>
      <c r="AB326" s="360"/>
      <c r="AC326" s="485"/>
      <c r="AD326" s="485"/>
      <c r="AE326" s="290"/>
      <c r="AF326" s="361">
        <v>0</v>
      </c>
      <c r="AG326" s="362"/>
      <c r="AH326" s="362"/>
      <c r="AI326" s="362"/>
      <c r="AJ326" s="362"/>
      <c r="AK326" s="362"/>
      <c r="AL326" s="362"/>
      <c r="AM326" s="360" t="s">
        <v>27</v>
      </c>
      <c r="AN326" s="363"/>
      <c r="AO326" s="364"/>
      <c r="AP326" s="365">
        <v>0</v>
      </c>
      <c r="AQ326" s="366" t="s">
        <v>39</v>
      </c>
      <c r="AR326" s="367">
        <v>23</v>
      </c>
      <c r="AS326" s="368"/>
      <c r="AT326" s="369" t="s">
        <v>260</v>
      </c>
      <c r="AU326" s="369"/>
      <c r="AV326" s="369"/>
      <c r="AW326" s="369"/>
      <c r="AX326" s="370"/>
      <c r="AY326" s="369"/>
      <c r="AZ326" s="369"/>
      <c r="BA326" s="369"/>
      <c r="BB326" s="371" t="str">
        <f>IFERROR(HLOOKUP(IF(IF(VLOOKUP(H326,'Prog Actual'!H:AP,35,0)="DIREC",0,IF(VLOOKUP(H326,'Prog Actual'!H:AP,35,0)="EMBOT",1,IF(VLOOKUP(H326,'Prog Actual'!H:AP,35,0)="ETIQ",2,3)))&lt;1,VLOOKUP(H326,'Prog Actual'!H:AZ,45,0),IF(VLOOKUP(H326,'Prog Actual'!H:AP,35,0)="DIREC",0,IF(VLOOKUP(H326,'Prog Actual'!H:AP,35,0)="EMBOT",1,IF(VLOOKUP(H326,'Prog Actual'!H:AP,35,0)="ETIQ",2,3)))),Base!$D$26:$L$44,VLOOKUP(CONCATENATE(AM326,IF(VLOOKUP(H326,'Prog Actual'!H:K,4,0)&lt;2999,1,IF(VLOOKUP(H326,'Prog Actual'!H:K,4,0)&lt;4999,2,3))),Base!$B$27:$C$44,2,0),0),"")</f>
        <v/>
      </c>
      <c r="BC326" s="372">
        <v>0</v>
      </c>
      <c r="BD326" s="373"/>
      <c r="BE326" s="369">
        <v>0</v>
      </c>
      <c r="BF326" s="370"/>
      <c r="BG326" s="369" t="s">
        <v>102</v>
      </c>
      <c r="BH326" s="374"/>
      <c r="BI326" s="375"/>
      <c r="BJ326" s="376"/>
    </row>
    <row r="327" spans="1:62" s="377" customFormat="1" ht="17.100000000000001" customHeight="1">
      <c r="A327" s="349">
        <v>1</v>
      </c>
      <c r="B327" s="349">
        <v>1</v>
      </c>
      <c r="C327" s="350"/>
      <c r="D327" s="350">
        <v>3147</v>
      </c>
      <c r="E327" s="348">
        <v>0</v>
      </c>
      <c r="F327" s="351">
        <v>281</v>
      </c>
      <c r="G327" s="352" t="s">
        <v>182</v>
      </c>
      <c r="H327" s="378">
        <v>7085192</v>
      </c>
      <c r="I327" s="350">
        <v>10048763</v>
      </c>
      <c r="J327" s="352" t="s">
        <v>1163</v>
      </c>
      <c r="K327" s="352">
        <v>880</v>
      </c>
      <c r="L327" s="352" t="s">
        <v>104</v>
      </c>
      <c r="M327" s="352">
        <v>0.23</v>
      </c>
      <c r="N327" s="515">
        <f t="shared" si="10"/>
        <v>2.1120000000000001</v>
      </c>
      <c r="O327" s="355">
        <v>0</v>
      </c>
      <c r="P327" s="274">
        <f t="shared" si="11"/>
        <v>2.3420000000000001</v>
      </c>
      <c r="Q327" s="356" t="e">
        <v>#N/A</v>
      </c>
      <c r="R327" s="112">
        <v>40700</v>
      </c>
      <c r="S327" s="113">
        <v>-7.5</v>
      </c>
      <c r="T327" s="112">
        <v>40700.419861111113</v>
      </c>
      <c r="U327" s="113">
        <v>-10.08</v>
      </c>
      <c r="V327" s="357" t="s">
        <v>105</v>
      </c>
      <c r="W327" s="309" t="s">
        <v>109</v>
      </c>
      <c r="X327" s="484"/>
      <c r="Y327" s="332" t="s">
        <v>352</v>
      </c>
      <c r="Z327" s="359"/>
      <c r="AA327" s="299"/>
      <c r="AB327" s="360"/>
      <c r="AC327" s="485"/>
      <c r="AD327" s="485"/>
      <c r="AE327" s="290"/>
      <c r="AF327" s="361">
        <v>5280</v>
      </c>
      <c r="AG327" s="362"/>
      <c r="AH327" s="362"/>
      <c r="AI327" s="362"/>
      <c r="AJ327" s="362"/>
      <c r="AK327" s="362"/>
      <c r="AL327" s="362"/>
      <c r="AM327" s="360" t="s">
        <v>27</v>
      </c>
      <c r="AN327" s="363">
        <v>2249.9999999999968</v>
      </c>
      <c r="AO327" s="364"/>
      <c r="AP327" s="365" t="s">
        <v>183</v>
      </c>
      <c r="AQ327" s="366">
        <v>3147</v>
      </c>
      <c r="AR327" s="367">
        <v>23</v>
      </c>
      <c r="AS327" s="368" t="s">
        <v>890</v>
      </c>
      <c r="AT327" s="369" t="e">
        <v>#N/A</v>
      </c>
      <c r="AU327" s="369">
        <v>4.5</v>
      </c>
      <c r="AV327" s="369">
        <v>3960</v>
      </c>
      <c r="AW327" s="369" t="s">
        <v>183</v>
      </c>
      <c r="AX327" s="370">
        <v>40696</v>
      </c>
      <c r="AY327" s="369">
        <v>6</v>
      </c>
      <c r="AZ327" s="369">
        <v>750</v>
      </c>
      <c r="BA327" s="369">
        <v>5280</v>
      </c>
      <c r="BB327" s="371">
        <f>IFERROR(HLOOKUP(IF(IF(VLOOKUP(H327,'Prog Actual'!H:AP,35,0)="DIREC",0,IF(VLOOKUP(H327,'Prog Actual'!H:AP,35,0)="EMBOT",1,IF(VLOOKUP(H327,'Prog Actual'!H:AP,35,0)="ETIQ",2,3)))&lt;1,VLOOKUP(H327,'Prog Actual'!H:AZ,45,0),IF(VLOOKUP(H327,'Prog Actual'!H:AP,35,0)="DIREC",0,IF(VLOOKUP(H327,'Prog Actual'!H:AP,35,0)="EMBOT",1,IF(VLOOKUP(H327,'Prog Actual'!H:AP,35,0)="ETIQ",2,3)))),Base!$D$26:$L$44,VLOOKUP(CONCATENATE(AM327,IF(VLOOKUP(H327,'Prog Actual'!H:K,4,0)&lt;2999,1,IF(VLOOKUP(H327,'Prog Actual'!H:K,4,0)&lt;4999,2,3))),Base!$B$27:$C$44,2,0),0),"")</f>
        <v>2500</v>
      </c>
      <c r="BC327" s="372">
        <v>440</v>
      </c>
      <c r="BD327" s="373" t="s">
        <v>108</v>
      </c>
      <c r="BE327" s="369">
        <v>880</v>
      </c>
      <c r="BF327" s="370" t="s">
        <v>1164</v>
      </c>
      <c r="BG327" s="369" t="s">
        <v>1625</v>
      </c>
      <c r="BH327" s="374"/>
      <c r="BI327" s="375"/>
      <c r="BJ327" s="376"/>
    </row>
    <row r="328" spans="1:62" s="377" customFormat="1" ht="14.25">
      <c r="A328" s="349">
        <v>1</v>
      </c>
      <c r="B328" s="349">
        <v>1</v>
      </c>
      <c r="C328" s="350"/>
      <c r="D328" s="350">
        <v>2102</v>
      </c>
      <c r="E328" s="348">
        <v>0</v>
      </c>
      <c r="F328" s="351">
        <v>28</v>
      </c>
      <c r="G328" s="352" t="s">
        <v>225</v>
      </c>
      <c r="H328" s="378">
        <v>1273417</v>
      </c>
      <c r="I328" s="350">
        <v>10051261</v>
      </c>
      <c r="J328" s="352" t="s">
        <v>1165</v>
      </c>
      <c r="K328" s="352">
        <v>140</v>
      </c>
      <c r="L328" s="352" t="s">
        <v>104</v>
      </c>
      <c r="M328" s="352">
        <v>0.23</v>
      </c>
      <c r="N328" s="515">
        <f t="shared" si="10"/>
        <v>0.67200000000000004</v>
      </c>
      <c r="O328" s="355">
        <v>0</v>
      </c>
      <c r="P328" s="274">
        <f t="shared" si="11"/>
        <v>0.90200000000000002</v>
      </c>
      <c r="Q328" s="356" t="e">
        <v>#N/A</v>
      </c>
      <c r="R328" s="112">
        <v>40700</v>
      </c>
      <c r="S328" s="113">
        <v>-10.08</v>
      </c>
      <c r="T328" s="112">
        <v>40700.457583333337</v>
      </c>
      <c r="U328" s="113">
        <v>-10.98</v>
      </c>
      <c r="V328" s="357" t="s">
        <v>105</v>
      </c>
      <c r="W328" s="309" t="s">
        <v>109</v>
      </c>
      <c r="X328" s="484"/>
      <c r="Y328" s="332" t="s">
        <v>352</v>
      </c>
      <c r="Z328" s="359"/>
      <c r="AA328" s="299"/>
      <c r="AB328" s="360"/>
      <c r="AC328" s="485"/>
      <c r="AD328" s="485"/>
      <c r="AE328" s="290"/>
      <c r="AF328" s="361">
        <v>1680</v>
      </c>
      <c r="AG328" s="362"/>
      <c r="AH328" s="362"/>
      <c r="AI328" s="362"/>
      <c r="AJ328" s="362"/>
      <c r="AK328" s="362">
        <v>11001325</v>
      </c>
      <c r="AL328" s="362" t="s">
        <v>1640</v>
      </c>
      <c r="AM328" s="360" t="s">
        <v>27</v>
      </c>
      <c r="AN328" s="363">
        <v>2500.0000000000005</v>
      </c>
      <c r="AO328" s="364"/>
      <c r="AP328" s="365" t="s">
        <v>183</v>
      </c>
      <c r="AQ328" s="366">
        <v>2102</v>
      </c>
      <c r="AR328" s="367">
        <v>23</v>
      </c>
      <c r="AS328" s="368" t="s">
        <v>351</v>
      </c>
      <c r="AT328" s="369" t="e">
        <v>#N/A</v>
      </c>
      <c r="AU328" s="369">
        <v>9</v>
      </c>
      <c r="AV328" s="369">
        <v>1260</v>
      </c>
      <c r="AW328" s="369" t="s">
        <v>183</v>
      </c>
      <c r="AX328" s="370">
        <v>1</v>
      </c>
      <c r="AY328" s="369">
        <v>12</v>
      </c>
      <c r="AZ328" s="369">
        <v>750</v>
      </c>
      <c r="BA328" s="369">
        <v>1680</v>
      </c>
      <c r="BB328" s="371">
        <f>IFERROR(HLOOKUP(IF(IF(VLOOKUP(H328,'Prog Actual'!H:AP,35,0)="DIREC",0,IF(VLOOKUP(H328,'Prog Actual'!H:AP,35,0)="EMBOT",1,IF(VLOOKUP(H328,'Prog Actual'!H:AP,35,0)="ETIQ",2,3)))&lt;1,VLOOKUP(H328,'Prog Actual'!H:AZ,45,0),IF(VLOOKUP(H328,'Prog Actual'!H:AP,35,0)="DIREC",0,IF(VLOOKUP(H328,'Prog Actual'!H:AP,35,0)="EMBOT",1,IF(VLOOKUP(H328,'Prog Actual'!H:AP,35,0)="ETIQ",2,3)))),Base!$D$26:$L$44,VLOOKUP(CONCATENATE(AM328,IF(VLOOKUP(H328,'Prog Actual'!H:K,4,0)&lt;2999,1,IF(VLOOKUP(H328,'Prog Actual'!H:K,4,0)&lt;4999,2,3))),Base!$B$27:$C$44,2,0),0),"")</f>
        <v>2500</v>
      </c>
      <c r="BC328" s="372">
        <v>140</v>
      </c>
      <c r="BD328" s="373" t="s">
        <v>108</v>
      </c>
      <c r="BE328" s="369">
        <v>140</v>
      </c>
      <c r="BF328" s="370"/>
      <c r="BG328" s="369" t="s">
        <v>1625</v>
      </c>
      <c r="BH328" s="374"/>
      <c r="BI328" s="375"/>
      <c r="BJ328" s="376"/>
    </row>
    <row r="329" spans="1:62" s="377" customFormat="1" ht="14.25">
      <c r="A329" s="349">
        <v>1</v>
      </c>
      <c r="B329" s="349">
        <v>1</v>
      </c>
      <c r="C329" s="350"/>
      <c r="D329" s="350">
        <v>4123</v>
      </c>
      <c r="E329" s="348">
        <v>0</v>
      </c>
      <c r="F329" s="351">
        <v>216</v>
      </c>
      <c r="G329" s="352" t="s">
        <v>225</v>
      </c>
      <c r="H329" s="378">
        <v>7085210</v>
      </c>
      <c r="I329" s="350">
        <v>12006181</v>
      </c>
      <c r="J329" s="352" t="s">
        <v>1166</v>
      </c>
      <c r="K329" s="352">
        <v>600</v>
      </c>
      <c r="L329" s="352" t="s">
        <v>127</v>
      </c>
      <c r="M329" s="352">
        <v>0.23</v>
      </c>
      <c r="N329" s="515">
        <f t="shared" si="10"/>
        <v>0.24</v>
      </c>
      <c r="O329" s="355">
        <v>0</v>
      </c>
      <c r="P329" s="274">
        <f t="shared" si="11"/>
        <v>0.47</v>
      </c>
      <c r="Q329" s="356" t="e">
        <v>#N/A</v>
      </c>
      <c r="R329" s="112">
        <v>40700</v>
      </c>
      <c r="S329" s="113">
        <v>-10.98</v>
      </c>
      <c r="T329" s="112">
        <v>40700.477083333331</v>
      </c>
      <c r="U329" s="113">
        <v>-11.45</v>
      </c>
      <c r="V329" s="357" t="s">
        <v>105</v>
      </c>
      <c r="W329" s="309" t="s">
        <v>109</v>
      </c>
      <c r="X329" s="484"/>
      <c r="Y329" s="332" t="s">
        <v>303</v>
      </c>
      <c r="Z329" s="359"/>
      <c r="AA329" s="299"/>
      <c r="AB329" s="360"/>
      <c r="AC329" s="485"/>
      <c r="AD329" s="485"/>
      <c r="AE329" s="290"/>
      <c r="AF329" s="361">
        <v>600</v>
      </c>
      <c r="AG329" s="362"/>
      <c r="AH329" s="362"/>
      <c r="AI329" s="362"/>
      <c r="AJ329" s="362"/>
      <c r="AK329" s="362">
        <v>11006849</v>
      </c>
      <c r="AL329" s="362" t="s">
        <v>1645</v>
      </c>
      <c r="AM329" s="360" t="s">
        <v>27</v>
      </c>
      <c r="AN329" s="363">
        <v>2500</v>
      </c>
      <c r="AO329" s="364"/>
      <c r="AP329" s="365" t="s">
        <v>183</v>
      </c>
      <c r="AQ329" s="366">
        <v>4123</v>
      </c>
      <c r="AR329" s="367">
        <v>23</v>
      </c>
      <c r="AS329" s="368" t="s">
        <v>890</v>
      </c>
      <c r="AT329" s="369" t="e">
        <v>#N/A</v>
      </c>
      <c r="AU329" s="369">
        <v>0.75</v>
      </c>
      <c r="AV329" s="369">
        <v>450</v>
      </c>
      <c r="AW329" s="369" t="s">
        <v>183</v>
      </c>
      <c r="AX329" s="370">
        <v>40696</v>
      </c>
      <c r="AY329" s="369">
        <v>1</v>
      </c>
      <c r="AZ329" s="369">
        <v>750</v>
      </c>
      <c r="BA329" s="369">
        <v>600</v>
      </c>
      <c r="BB329" s="371">
        <f>IFERROR(HLOOKUP(IF(IF(VLOOKUP(H329,'Prog Actual'!H:AP,35,0)="DIREC",0,IF(VLOOKUP(H329,'Prog Actual'!H:AP,35,0)="EMBOT",1,IF(VLOOKUP(H329,'Prog Actual'!H:AP,35,0)="ETIQ",2,3)))&lt;1,VLOOKUP(H329,'Prog Actual'!H:AZ,45,0),IF(VLOOKUP(H329,'Prog Actual'!H:AP,35,0)="DIREC",0,IF(VLOOKUP(H329,'Prog Actual'!H:AP,35,0)="EMBOT",1,IF(VLOOKUP(H329,'Prog Actual'!H:AP,35,0)="ETIQ",2,3)))),Base!$D$26:$L$44,VLOOKUP(CONCATENATE(AM329,IF(VLOOKUP(H329,'Prog Actual'!H:K,4,0)&lt;2999,1,IF(VLOOKUP(H329,'Prog Actual'!H:K,4,0)&lt;4999,2,3))),Base!$B$27:$C$44,2,0),0),"")</f>
        <v>2500</v>
      </c>
      <c r="BC329" s="372">
        <v>50</v>
      </c>
      <c r="BD329" s="373" t="s">
        <v>108</v>
      </c>
      <c r="BE329" s="369">
        <v>50</v>
      </c>
      <c r="BF329" s="370" t="s">
        <v>1168</v>
      </c>
      <c r="BG329" s="369" t="s">
        <v>1625</v>
      </c>
      <c r="BH329" s="374"/>
      <c r="BI329" s="375"/>
      <c r="BJ329" s="376"/>
    </row>
    <row r="330" spans="1:62" s="377" customFormat="1" ht="14.25">
      <c r="A330" s="349">
        <v>1</v>
      </c>
      <c r="B330" s="349">
        <v>2</v>
      </c>
      <c r="C330" s="350"/>
      <c r="D330" s="350">
        <v>1143</v>
      </c>
      <c r="E330" s="348">
        <v>0</v>
      </c>
      <c r="F330" s="351">
        <v>21</v>
      </c>
      <c r="G330" s="352" t="s">
        <v>180</v>
      </c>
      <c r="H330" s="378">
        <v>1266405</v>
      </c>
      <c r="I330" s="350">
        <v>10052499</v>
      </c>
      <c r="J330" s="352" t="s">
        <v>295</v>
      </c>
      <c r="K330" s="352">
        <v>2777</v>
      </c>
      <c r="L330" s="352" t="s">
        <v>104</v>
      </c>
      <c r="M330" s="352">
        <v>0.23</v>
      </c>
      <c r="N330" s="515">
        <f t="shared" si="10"/>
        <v>7.4053333333333331</v>
      </c>
      <c r="O330" s="355">
        <v>0.16666666666666666</v>
      </c>
      <c r="P330" s="274">
        <f t="shared" si="11"/>
        <v>7.6353333333333335</v>
      </c>
      <c r="Q330" s="356" t="e">
        <v>#N/A</v>
      </c>
      <c r="R330" s="112">
        <v>40700</v>
      </c>
      <c r="S330" s="113">
        <v>-11.45</v>
      </c>
      <c r="T330" s="112">
        <v>40700.795222222223</v>
      </c>
      <c r="U330" s="113">
        <v>-19.09</v>
      </c>
      <c r="V330" s="357" t="s">
        <v>105</v>
      </c>
      <c r="W330" s="309" t="s">
        <v>109</v>
      </c>
      <c r="X330" s="484"/>
      <c r="Y330" s="332" t="s">
        <v>303</v>
      </c>
      <c r="Z330" s="359"/>
      <c r="AA330" s="299"/>
      <c r="AB330" s="360"/>
      <c r="AC330" s="485" t="s">
        <v>461</v>
      </c>
      <c r="AD330" s="485">
        <v>24993</v>
      </c>
      <c r="AE330" s="290"/>
      <c r="AF330" s="361">
        <v>33324</v>
      </c>
      <c r="AG330" s="362"/>
      <c r="AH330" s="362"/>
      <c r="AI330" s="362"/>
      <c r="AJ330" s="362"/>
      <c r="AK330" s="362">
        <v>11006849</v>
      </c>
      <c r="AL330" s="362" t="s">
        <v>1645</v>
      </c>
      <c r="AM330" s="360" t="s">
        <v>27</v>
      </c>
      <c r="AN330" s="363">
        <v>4499.9999999999945</v>
      </c>
      <c r="AO330" s="364"/>
      <c r="AP330" s="365" t="s">
        <v>106</v>
      </c>
      <c r="AQ330" s="366">
        <v>1143</v>
      </c>
      <c r="AR330" s="367">
        <v>23</v>
      </c>
      <c r="AS330" s="368" t="s">
        <v>890</v>
      </c>
      <c r="AT330" s="369" t="e">
        <v>#N/A</v>
      </c>
      <c r="AU330" s="369">
        <v>9</v>
      </c>
      <c r="AV330" s="369">
        <v>24993</v>
      </c>
      <c r="AW330" s="369" t="s">
        <v>106</v>
      </c>
      <c r="AX330" s="370">
        <v>1</v>
      </c>
      <c r="AY330" s="369">
        <v>12</v>
      </c>
      <c r="AZ330" s="369">
        <v>750</v>
      </c>
      <c r="BA330" s="369">
        <v>33324</v>
      </c>
      <c r="BB330" s="371">
        <f>IFERROR(HLOOKUP(IF(IF(VLOOKUP(H330,'Prog Actual'!H:AP,35,0)="DIREC",0,IF(VLOOKUP(H330,'Prog Actual'!H:AP,35,0)="EMBOT",1,IF(VLOOKUP(H330,'Prog Actual'!H:AP,35,0)="ETIQ",2,3)))&lt;1,VLOOKUP(H330,'Prog Actual'!H:AZ,45,0),IF(VLOOKUP(H330,'Prog Actual'!H:AP,35,0)="DIREC",0,IF(VLOOKUP(H330,'Prog Actual'!H:AP,35,0)="EMBOT",1,IF(VLOOKUP(H330,'Prog Actual'!H:AP,35,0)="ETIQ",2,3)))),Base!$D$26:$L$44,VLOOKUP(CONCATENATE(AM330,IF(VLOOKUP(H330,'Prog Actual'!H:K,4,0)&lt;2999,1,IF(VLOOKUP(H330,'Prog Actual'!H:K,4,0)&lt;4999,2,3))),Base!$B$27:$C$44,2,0),0),"")</f>
        <v>4500</v>
      </c>
      <c r="BC330" s="372">
        <v>2777</v>
      </c>
      <c r="BD330" s="373" t="s">
        <v>108</v>
      </c>
      <c r="BE330" s="369">
        <v>2777</v>
      </c>
      <c r="BF330" s="370" t="s">
        <v>1168</v>
      </c>
      <c r="BG330" s="369" t="s">
        <v>1625</v>
      </c>
      <c r="BH330" s="374"/>
      <c r="BI330" s="375"/>
      <c r="BJ330" s="376"/>
    </row>
    <row r="331" spans="1:62" s="377" customFormat="1" ht="14.25">
      <c r="A331" s="349">
        <v>1</v>
      </c>
      <c r="B331" s="349">
        <v>1</v>
      </c>
      <c r="C331" s="350"/>
      <c r="D331" s="350">
        <v>3180</v>
      </c>
      <c r="E331" s="348">
        <v>0</v>
      </c>
      <c r="F331" s="351">
        <v>238</v>
      </c>
      <c r="G331" s="352" t="s">
        <v>225</v>
      </c>
      <c r="H331" s="378">
        <v>7081599</v>
      </c>
      <c r="I331" s="350">
        <v>10042810</v>
      </c>
      <c r="J331" s="352" t="s">
        <v>1169</v>
      </c>
      <c r="K331" s="352">
        <v>200</v>
      </c>
      <c r="L331" s="352" t="s">
        <v>104</v>
      </c>
      <c r="M331" s="352">
        <v>0.23</v>
      </c>
      <c r="N331" s="515">
        <f t="shared" si="10"/>
        <v>0.48</v>
      </c>
      <c r="O331" s="355">
        <v>0</v>
      </c>
      <c r="P331" s="274">
        <f t="shared" si="11"/>
        <v>0.71</v>
      </c>
      <c r="Q331" s="356">
        <v>0</v>
      </c>
      <c r="R331" s="112">
        <v>40700</v>
      </c>
      <c r="S331" s="113">
        <v>-19.09</v>
      </c>
      <c r="T331" s="112">
        <v>40700.805</v>
      </c>
      <c r="U331" s="113">
        <v>-19.32</v>
      </c>
      <c r="V331" s="357" t="s">
        <v>105</v>
      </c>
      <c r="W331" s="309" t="s">
        <v>109</v>
      </c>
      <c r="X331" s="484">
        <v>40700</v>
      </c>
      <c r="Y331" s="333" t="s">
        <v>249</v>
      </c>
      <c r="Z331" s="359"/>
      <c r="AA331" s="299"/>
      <c r="AB331" s="360"/>
      <c r="AC331" s="485"/>
      <c r="AD331" s="485"/>
      <c r="AE331" s="290"/>
      <c r="AF331" s="361">
        <v>1200</v>
      </c>
      <c r="AG331" s="362"/>
      <c r="AH331" s="362"/>
      <c r="AI331" s="362"/>
      <c r="AJ331" s="362"/>
      <c r="AK331" s="362"/>
      <c r="AL331" s="362"/>
      <c r="AM331" s="360" t="s">
        <v>27</v>
      </c>
      <c r="AN331" s="363" t="e">
        <v>#DIV/0!</v>
      </c>
      <c r="AO331" s="364"/>
      <c r="AP331" s="365" t="s">
        <v>183</v>
      </c>
      <c r="AQ331" s="366" t="s">
        <v>102</v>
      </c>
      <c r="AR331" s="367">
        <v>23</v>
      </c>
      <c r="AS331" s="368" t="s">
        <v>890</v>
      </c>
      <c r="AT331" s="369" t="s">
        <v>132</v>
      </c>
      <c r="AU331" s="369">
        <v>4.5</v>
      </c>
      <c r="AV331" s="369">
        <v>900</v>
      </c>
      <c r="AW331" s="369" t="s">
        <v>183</v>
      </c>
      <c r="AX331" s="370">
        <v>1</v>
      </c>
      <c r="AY331" s="369">
        <v>6</v>
      </c>
      <c r="AZ331" s="369">
        <v>750</v>
      </c>
      <c r="BA331" s="369">
        <v>1200</v>
      </c>
      <c r="BB331" s="371">
        <f>IFERROR(HLOOKUP(IF(IF(VLOOKUP(H331,'Prog Actual'!H:AP,35,0)="DIREC",0,IF(VLOOKUP(H331,'Prog Actual'!H:AP,35,0)="EMBOT",1,IF(VLOOKUP(H331,'Prog Actual'!H:AP,35,0)="ETIQ",2,3)))&lt;1,VLOOKUP(H331,'Prog Actual'!H:AZ,45,0),IF(VLOOKUP(H331,'Prog Actual'!H:AP,35,0)="DIREC",0,IF(VLOOKUP(H331,'Prog Actual'!H:AP,35,0)="EMBOT",1,IF(VLOOKUP(H331,'Prog Actual'!H:AP,35,0)="ETIQ",2,3)))),Base!$D$26:$L$44,VLOOKUP(CONCATENATE(AM331,IF(VLOOKUP(H331,'Prog Actual'!H:K,4,0)&lt;2999,1,IF(VLOOKUP(H331,'Prog Actual'!H:K,4,0)&lt;4999,2,3))),Base!$B$27:$C$44,2,0),0),"")</f>
        <v>2500</v>
      </c>
      <c r="BC331" s="372">
        <v>100</v>
      </c>
      <c r="BD331" s="373" t="s">
        <v>108</v>
      </c>
      <c r="BE331" s="369">
        <v>200</v>
      </c>
      <c r="BF331" s="370"/>
      <c r="BG331" s="369" t="s">
        <v>1625</v>
      </c>
      <c r="BH331" s="374"/>
      <c r="BI331" s="375"/>
      <c r="BJ331" s="376"/>
    </row>
    <row r="332" spans="1:62" s="377" customFormat="1" ht="14.25">
      <c r="A332" s="349">
        <v>1</v>
      </c>
      <c r="B332" s="349">
        <v>1</v>
      </c>
      <c r="C332" s="350"/>
      <c r="D332" s="350">
        <v>3180</v>
      </c>
      <c r="E332" s="348">
        <v>0</v>
      </c>
      <c r="F332" s="351">
        <v>238</v>
      </c>
      <c r="G332" s="352" t="s">
        <v>225</v>
      </c>
      <c r="H332" s="378">
        <v>7081601</v>
      </c>
      <c r="I332" s="350">
        <v>10052169</v>
      </c>
      <c r="J332" s="352" t="s">
        <v>1170</v>
      </c>
      <c r="K332" s="352">
        <v>80</v>
      </c>
      <c r="L332" s="352" t="s">
        <v>104</v>
      </c>
      <c r="M332" s="352">
        <v>0.23</v>
      </c>
      <c r="N332" s="515">
        <f t="shared" si="10"/>
        <v>0.192</v>
      </c>
      <c r="O332" s="355">
        <v>0</v>
      </c>
      <c r="P332" s="274">
        <f t="shared" si="11"/>
        <v>0.42200000000000004</v>
      </c>
      <c r="Q332" s="356">
        <v>0</v>
      </c>
      <c r="R332" s="112">
        <v>40700</v>
      </c>
      <c r="S332" s="113">
        <v>-19.32</v>
      </c>
      <c r="T332" s="112">
        <v>40700.814583333333</v>
      </c>
      <c r="U332" s="113">
        <v>-19.55</v>
      </c>
      <c r="V332" s="357" t="s">
        <v>105</v>
      </c>
      <c r="W332" s="309" t="s">
        <v>109</v>
      </c>
      <c r="X332" s="484">
        <v>40700</v>
      </c>
      <c r="Y332" s="333" t="s">
        <v>249</v>
      </c>
      <c r="Z332" s="359"/>
      <c r="AA332" s="299"/>
      <c r="AB332" s="360"/>
      <c r="AC332" s="485"/>
      <c r="AD332" s="485"/>
      <c r="AE332" s="290"/>
      <c r="AF332" s="361">
        <v>480</v>
      </c>
      <c r="AG332" s="362"/>
      <c r="AH332" s="362"/>
      <c r="AI332" s="362"/>
      <c r="AJ332" s="362"/>
      <c r="AK332" s="362"/>
      <c r="AL332" s="362"/>
      <c r="AM332" s="360" t="s">
        <v>27</v>
      </c>
      <c r="AN332" s="363" t="e">
        <v>#DIV/0!</v>
      </c>
      <c r="AO332" s="364"/>
      <c r="AP332" s="365" t="s">
        <v>183</v>
      </c>
      <c r="AQ332" s="366" t="s">
        <v>102</v>
      </c>
      <c r="AR332" s="367">
        <v>23</v>
      </c>
      <c r="AS332" s="368" t="s">
        <v>890</v>
      </c>
      <c r="AT332" s="369" t="s">
        <v>132</v>
      </c>
      <c r="AU332" s="369">
        <v>4.5</v>
      </c>
      <c r="AV332" s="369">
        <v>360</v>
      </c>
      <c r="AW332" s="369" t="s">
        <v>183</v>
      </c>
      <c r="AX332" s="370">
        <v>1</v>
      </c>
      <c r="AY332" s="369">
        <v>6</v>
      </c>
      <c r="AZ332" s="369">
        <v>750</v>
      </c>
      <c r="BA332" s="369">
        <v>480</v>
      </c>
      <c r="BB332" s="371">
        <f>IFERROR(HLOOKUP(IF(IF(VLOOKUP(H332,'Prog Actual'!H:AP,35,0)="DIREC",0,IF(VLOOKUP(H332,'Prog Actual'!H:AP,35,0)="EMBOT",1,IF(VLOOKUP(H332,'Prog Actual'!H:AP,35,0)="ETIQ",2,3)))&lt;1,VLOOKUP(H332,'Prog Actual'!H:AZ,45,0),IF(VLOOKUP(H332,'Prog Actual'!H:AP,35,0)="DIREC",0,IF(VLOOKUP(H332,'Prog Actual'!H:AP,35,0)="EMBOT",1,IF(VLOOKUP(H332,'Prog Actual'!H:AP,35,0)="ETIQ",2,3)))),Base!$D$26:$L$44,VLOOKUP(CONCATENATE(AM332,IF(VLOOKUP(H332,'Prog Actual'!H:K,4,0)&lt;2999,1,IF(VLOOKUP(H332,'Prog Actual'!H:K,4,0)&lt;4999,2,3))),Base!$B$27:$C$44,2,0),0),"")</f>
        <v>2500</v>
      </c>
      <c r="BC332" s="372">
        <v>40</v>
      </c>
      <c r="BD332" s="373" t="s">
        <v>108</v>
      </c>
      <c r="BE332" s="369">
        <v>80</v>
      </c>
      <c r="BF332" s="370"/>
      <c r="BG332" s="369" t="s">
        <v>1625</v>
      </c>
      <c r="BH332" s="374"/>
      <c r="BI332" s="375"/>
      <c r="BJ332" s="376"/>
    </row>
    <row r="333" spans="1:62" s="377" customFormat="1" ht="14.25">
      <c r="A333" s="349">
        <v>1</v>
      </c>
      <c r="B333" s="349">
        <v>1</v>
      </c>
      <c r="C333" s="350"/>
      <c r="D333" s="350">
        <v>3180</v>
      </c>
      <c r="E333" s="348">
        <v>0</v>
      </c>
      <c r="F333" s="351">
        <v>238</v>
      </c>
      <c r="G333" s="352" t="s">
        <v>225</v>
      </c>
      <c r="H333" s="378">
        <v>7081602</v>
      </c>
      <c r="I333" s="350">
        <v>10052178</v>
      </c>
      <c r="J333" s="352" t="s">
        <v>1171</v>
      </c>
      <c r="K333" s="352">
        <v>275</v>
      </c>
      <c r="L333" s="352" t="s">
        <v>104</v>
      </c>
      <c r="M333" s="352">
        <v>0.23</v>
      </c>
      <c r="N333" s="515">
        <f t="shared" si="10"/>
        <v>0.66</v>
      </c>
      <c r="O333" s="355">
        <v>0</v>
      </c>
      <c r="P333" s="274">
        <f t="shared" si="11"/>
        <v>0.89</v>
      </c>
      <c r="Q333" s="356">
        <v>0</v>
      </c>
      <c r="R333" s="112">
        <v>40700</v>
      </c>
      <c r="S333" s="113">
        <v>-19.55</v>
      </c>
      <c r="T333" s="112">
        <v>40700.824166666665</v>
      </c>
      <c r="U333" s="113">
        <v>-19.78</v>
      </c>
      <c r="V333" s="357" t="s">
        <v>105</v>
      </c>
      <c r="W333" s="309" t="s">
        <v>109</v>
      </c>
      <c r="X333" s="484">
        <v>40700</v>
      </c>
      <c r="Y333" s="333" t="s">
        <v>249</v>
      </c>
      <c r="Z333" s="359"/>
      <c r="AA333" s="299"/>
      <c r="AB333" s="360"/>
      <c r="AC333" s="485"/>
      <c r="AD333" s="485"/>
      <c r="AE333" s="290"/>
      <c r="AF333" s="361">
        <v>1650</v>
      </c>
      <c r="AG333" s="362"/>
      <c r="AH333" s="362"/>
      <c r="AI333" s="362"/>
      <c r="AJ333" s="362"/>
      <c r="AK333" s="362"/>
      <c r="AL333" s="362"/>
      <c r="AM333" s="360" t="s">
        <v>27</v>
      </c>
      <c r="AN333" s="363" t="e">
        <v>#DIV/0!</v>
      </c>
      <c r="AO333" s="364"/>
      <c r="AP333" s="365" t="s">
        <v>183</v>
      </c>
      <c r="AQ333" s="366">
        <v>3180</v>
      </c>
      <c r="AR333" s="367">
        <v>23</v>
      </c>
      <c r="AS333" s="368" t="s">
        <v>890</v>
      </c>
      <c r="AT333" s="369" t="s">
        <v>132</v>
      </c>
      <c r="AU333" s="369">
        <v>4.5</v>
      </c>
      <c r="AV333" s="369">
        <v>1237.5</v>
      </c>
      <c r="AW333" s="369" t="s">
        <v>183</v>
      </c>
      <c r="AX333" s="370">
        <v>1</v>
      </c>
      <c r="AY333" s="369">
        <v>6</v>
      </c>
      <c r="AZ333" s="369">
        <v>750</v>
      </c>
      <c r="BA333" s="369">
        <v>1650</v>
      </c>
      <c r="BB333" s="371">
        <f>IFERROR(HLOOKUP(IF(IF(VLOOKUP(H333,'Prog Actual'!H:AP,35,0)="DIREC",0,IF(VLOOKUP(H333,'Prog Actual'!H:AP,35,0)="EMBOT",1,IF(VLOOKUP(H333,'Prog Actual'!H:AP,35,0)="ETIQ",2,3)))&lt;1,VLOOKUP(H333,'Prog Actual'!H:AZ,45,0),IF(VLOOKUP(H333,'Prog Actual'!H:AP,35,0)="DIREC",0,IF(VLOOKUP(H333,'Prog Actual'!H:AP,35,0)="EMBOT",1,IF(VLOOKUP(H333,'Prog Actual'!H:AP,35,0)="ETIQ",2,3)))),Base!$D$26:$L$44,VLOOKUP(CONCATENATE(AM333,IF(VLOOKUP(H333,'Prog Actual'!H:K,4,0)&lt;2999,1,IF(VLOOKUP(H333,'Prog Actual'!H:K,4,0)&lt;4999,2,3))),Base!$B$27:$C$44,2,0),0),"")</f>
        <v>2500</v>
      </c>
      <c r="BC333" s="372">
        <v>137.5</v>
      </c>
      <c r="BD333" s="373" t="s">
        <v>108</v>
      </c>
      <c r="BE333" s="369">
        <v>275</v>
      </c>
      <c r="BF333" s="370"/>
      <c r="BG333" s="369" t="s">
        <v>1625</v>
      </c>
      <c r="BH333" s="374"/>
      <c r="BI333" s="375"/>
      <c r="BJ333" s="376"/>
    </row>
    <row r="334" spans="1:62" s="377" customFormat="1" ht="17.100000000000001" customHeight="1">
      <c r="A334" s="349">
        <v>0</v>
      </c>
      <c r="B334" s="349">
        <v>0</v>
      </c>
      <c r="C334" s="350"/>
      <c r="D334" s="350" t="s">
        <v>39</v>
      </c>
      <c r="E334" s="348">
        <v>0</v>
      </c>
      <c r="F334" s="351" t="e">
        <v>#N/A</v>
      </c>
      <c r="G334" s="352"/>
      <c r="H334" s="353"/>
      <c r="I334" s="350"/>
      <c r="J334" s="354" t="s">
        <v>370</v>
      </c>
      <c r="K334" s="352"/>
      <c r="L334" s="352"/>
      <c r="M334" s="352"/>
      <c r="N334" s="515">
        <f t="shared" si="10"/>
        <v>2</v>
      </c>
      <c r="O334" s="355">
        <v>0</v>
      </c>
      <c r="P334" s="274">
        <f t="shared" si="11"/>
        <v>2</v>
      </c>
      <c r="Q334" s="356"/>
      <c r="R334" s="112">
        <v>40700</v>
      </c>
      <c r="S334" s="113">
        <v>-19.78</v>
      </c>
      <c r="T334" s="112">
        <v>40700.824166666665</v>
      </c>
      <c r="U334" s="113">
        <v>-19.78</v>
      </c>
      <c r="V334" s="357"/>
      <c r="W334" s="309"/>
      <c r="X334" s="484"/>
      <c r="Y334" s="358" t="s">
        <v>259</v>
      </c>
      <c r="Z334" s="359"/>
      <c r="AA334" s="299"/>
      <c r="AB334" s="360"/>
      <c r="AC334" s="485"/>
      <c r="AD334" s="485"/>
      <c r="AE334" s="290"/>
      <c r="AF334" s="361">
        <v>0</v>
      </c>
      <c r="AG334" s="362"/>
      <c r="AH334" s="362"/>
      <c r="AI334" s="362"/>
      <c r="AJ334" s="362"/>
      <c r="AK334" s="362"/>
      <c r="AL334" s="362"/>
      <c r="AM334" s="360" t="s">
        <v>27</v>
      </c>
      <c r="AN334" s="363"/>
      <c r="AO334" s="364"/>
      <c r="AP334" s="365">
        <v>0</v>
      </c>
      <c r="AQ334" s="366" t="s">
        <v>39</v>
      </c>
      <c r="AR334" s="367">
        <v>23</v>
      </c>
      <c r="AS334" s="368" t="s">
        <v>890</v>
      </c>
      <c r="AT334" s="369" t="s">
        <v>260</v>
      </c>
      <c r="AU334" s="369"/>
      <c r="AV334" s="369"/>
      <c r="AW334" s="369"/>
      <c r="AX334" s="370"/>
      <c r="AY334" s="369"/>
      <c r="AZ334" s="369"/>
      <c r="BA334" s="369"/>
      <c r="BB334" s="371" t="str">
        <f>IFERROR(HLOOKUP(IF(IF(VLOOKUP(H334,'Prog Actual'!H:AP,35,0)="DIREC",0,IF(VLOOKUP(H334,'Prog Actual'!H:AP,35,0)="EMBOT",1,IF(VLOOKUP(H334,'Prog Actual'!H:AP,35,0)="ETIQ",2,3)))&lt;1,VLOOKUP(H334,'Prog Actual'!H:AZ,45,0),IF(VLOOKUP(H334,'Prog Actual'!H:AP,35,0)="DIREC",0,IF(VLOOKUP(H334,'Prog Actual'!H:AP,35,0)="EMBOT",1,IF(VLOOKUP(H334,'Prog Actual'!H:AP,35,0)="ETIQ",2,3)))),Base!$D$26:$L$44,VLOOKUP(CONCATENATE(AM334,IF(VLOOKUP(H334,'Prog Actual'!H:K,4,0)&lt;2999,1,IF(VLOOKUP(H334,'Prog Actual'!H:K,4,0)&lt;4999,2,3))),Base!$B$27:$C$44,2,0),0),"")</f>
        <v/>
      </c>
      <c r="BC334" s="372">
        <v>0</v>
      </c>
      <c r="BD334" s="373"/>
      <c r="BE334" s="369">
        <v>0</v>
      </c>
      <c r="BF334" s="370"/>
      <c r="BG334" s="369" t="s">
        <v>102</v>
      </c>
      <c r="BH334" s="374"/>
      <c r="BI334" s="375"/>
      <c r="BJ334" s="376"/>
    </row>
    <row r="335" spans="1:62" s="377" customFormat="1" ht="17.100000000000001" customHeight="1">
      <c r="A335" s="349">
        <v>1</v>
      </c>
      <c r="B335" s="349">
        <v>1</v>
      </c>
      <c r="C335" s="350"/>
      <c r="D335" s="380">
        <v>2103</v>
      </c>
      <c r="E335" s="348" t="s">
        <v>10</v>
      </c>
      <c r="F335" s="351">
        <v>29</v>
      </c>
      <c r="G335" s="383" t="s">
        <v>248</v>
      </c>
      <c r="H335" s="385">
        <v>1274181</v>
      </c>
      <c r="I335" s="386">
        <v>12006417</v>
      </c>
      <c r="J335" s="383" t="s">
        <v>453</v>
      </c>
      <c r="K335" s="383">
        <v>33000</v>
      </c>
      <c r="L335" s="383" t="s">
        <v>127</v>
      </c>
      <c r="M335" s="352">
        <v>0.23</v>
      </c>
      <c r="N335" s="515">
        <f t="shared" si="10"/>
        <v>4.125</v>
      </c>
      <c r="O335" s="355">
        <v>0</v>
      </c>
      <c r="P335" s="274">
        <f t="shared" si="11"/>
        <v>4.3550000000000004</v>
      </c>
      <c r="Q335" s="356">
        <v>1</v>
      </c>
      <c r="R335" s="112">
        <v>40700</v>
      </c>
      <c r="S335" s="113">
        <v>-19.78</v>
      </c>
      <c r="T335" s="112">
        <v>40700.833749999998</v>
      </c>
      <c r="U335" s="113">
        <v>-20.010000000000002</v>
      </c>
      <c r="V335" s="357" t="s">
        <v>105</v>
      </c>
      <c r="W335" s="309" t="s">
        <v>109</v>
      </c>
      <c r="X335" s="484">
        <v>40701</v>
      </c>
      <c r="Y335" s="328" t="s">
        <v>209</v>
      </c>
      <c r="Z335" s="359"/>
      <c r="AA335" s="299"/>
      <c r="AB335" s="360"/>
      <c r="AC335" s="485" t="s">
        <v>454</v>
      </c>
      <c r="AD335" s="485">
        <v>24750</v>
      </c>
      <c r="AE335" s="290"/>
      <c r="AF335" s="361">
        <v>33000</v>
      </c>
      <c r="AG335" s="362">
        <v>11002814</v>
      </c>
      <c r="AH335" s="362" t="s">
        <v>232</v>
      </c>
      <c r="AI335" s="362">
        <v>11007606</v>
      </c>
      <c r="AJ335" s="362" t="s">
        <v>216</v>
      </c>
      <c r="AK335" s="362"/>
      <c r="AL335" s="362"/>
      <c r="AM335" s="360" t="s">
        <v>27</v>
      </c>
      <c r="AN335" s="363" t="e">
        <v>#DIV/0!</v>
      </c>
      <c r="AO335" s="364"/>
      <c r="AP335" s="365" t="s">
        <v>166</v>
      </c>
      <c r="AQ335" s="366">
        <v>2103</v>
      </c>
      <c r="AR335" s="367">
        <v>23</v>
      </c>
      <c r="AS335" s="368" t="s">
        <v>351</v>
      </c>
      <c r="AT335" s="369" t="s">
        <v>126</v>
      </c>
      <c r="AU335" s="369">
        <v>0.75</v>
      </c>
      <c r="AV335" s="369">
        <v>24750</v>
      </c>
      <c r="AW335" s="369" t="s">
        <v>166</v>
      </c>
      <c r="AX335" s="370">
        <v>1</v>
      </c>
      <c r="AY335" s="369">
        <v>1</v>
      </c>
      <c r="AZ335" s="369">
        <v>750</v>
      </c>
      <c r="BA335" s="369">
        <v>33000</v>
      </c>
      <c r="BB335" s="371">
        <f>IFERROR(HLOOKUP(IF(IF(VLOOKUP(H335,'Prog Actual'!H:AP,35,0)="DIREC",0,IF(VLOOKUP(H335,'Prog Actual'!H:AP,35,0)="EMBOT",1,IF(VLOOKUP(H335,'Prog Actual'!H:AP,35,0)="ETIQ",2,3)))&lt;1,VLOOKUP(H335,'Prog Actual'!H:AZ,45,0),IF(VLOOKUP(H335,'Prog Actual'!H:AP,35,0)="DIREC",0,IF(VLOOKUP(H335,'Prog Actual'!H:AP,35,0)="EMBOT",1,IF(VLOOKUP(H335,'Prog Actual'!H:AP,35,0)="ETIQ",2,3)))),Base!$D$26:$L$44,VLOOKUP(CONCATENATE(AM335,IF(VLOOKUP(H335,'Prog Actual'!H:K,4,0)&lt;2999,1,IF(VLOOKUP(H335,'Prog Actual'!H:K,4,0)&lt;4999,2,3))),Base!$B$27:$C$44,2,0),0),"")</f>
        <v>8000</v>
      </c>
      <c r="BC335" s="372">
        <v>2750</v>
      </c>
      <c r="BD335" s="373" t="s">
        <v>108</v>
      </c>
      <c r="BE335" s="369">
        <v>2750</v>
      </c>
      <c r="BF335" s="370"/>
      <c r="BG335" s="369" t="s">
        <v>1625</v>
      </c>
      <c r="BH335" s="374"/>
      <c r="BI335" s="375"/>
      <c r="BJ335" s="376"/>
    </row>
    <row r="336" spans="1:62" s="377" customFormat="1" ht="17.100000000000001" customHeight="1">
      <c r="A336" s="349">
        <v>0</v>
      </c>
      <c r="B336" s="349">
        <v>0</v>
      </c>
      <c r="C336" s="350"/>
      <c r="D336" s="350" t="s">
        <v>39</v>
      </c>
      <c r="E336" s="348" t="s">
        <v>10</v>
      </c>
      <c r="F336" s="351" t="e">
        <v>#N/A</v>
      </c>
      <c r="G336" s="352"/>
      <c r="H336" s="353"/>
      <c r="I336" s="350"/>
      <c r="J336" s="354" t="s">
        <v>370</v>
      </c>
      <c r="K336" s="352"/>
      <c r="L336" s="352"/>
      <c r="M336" s="352"/>
      <c r="N336" s="515">
        <f t="shared" si="10"/>
        <v>2</v>
      </c>
      <c r="O336" s="355">
        <v>0</v>
      </c>
      <c r="P336" s="274">
        <f t="shared" si="11"/>
        <v>2</v>
      </c>
      <c r="Q336" s="356"/>
      <c r="R336" s="112">
        <v>40700</v>
      </c>
      <c r="S336" s="113">
        <v>-20.010000000000002</v>
      </c>
      <c r="T336" s="112">
        <v>40700.833749999998</v>
      </c>
      <c r="U336" s="113">
        <v>-20.010000000000002</v>
      </c>
      <c r="V336" s="357"/>
      <c r="W336" s="309"/>
      <c r="X336" s="484"/>
      <c r="Y336" s="358" t="s">
        <v>259</v>
      </c>
      <c r="Z336" s="359"/>
      <c r="AA336" s="299"/>
      <c r="AB336" s="360"/>
      <c r="AC336" s="485"/>
      <c r="AD336" s="485"/>
      <c r="AE336" s="290"/>
      <c r="AF336" s="361">
        <v>0</v>
      </c>
      <c r="AG336" s="362"/>
      <c r="AH336" s="362"/>
      <c r="AI336" s="362"/>
      <c r="AJ336" s="362"/>
      <c r="AK336" s="362"/>
      <c r="AL336" s="362"/>
      <c r="AM336" s="360" t="s">
        <v>27</v>
      </c>
      <c r="AN336" s="363"/>
      <c r="AO336" s="364"/>
      <c r="AP336" s="365">
        <v>0</v>
      </c>
      <c r="AQ336" s="366" t="s">
        <v>39</v>
      </c>
      <c r="AR336" s="367">
        <v>23</v>
      </c>
      <c r="AS336" s="368" t="s">
        <v>890</v>
      </c>
      <c r="AT336" s="369" t="s">
        <v>260</v>
      </c>
      <c r="AU336" s="369"/>
      <c r="AV336" s="369"/>
      <c r="AW336" s="369"/>
      <c r="AX336" s="370"/>
      <c r="AY336" s="369"/>
      <c r="AZ336" s="369"/>
      <c r="BA336" s="369"/>
      <c r="BB336" s="371" t="str">
        <f>IFERROR(HLOOKUP(IF(IF(VLOOKUP(H336,'Prog Actual'!H:AP,35,0)="DIREC",0,IF(VLOOKUP(H336,'Prog Actual'!H:AP,35,0)="EMBOT",1,IF(VLOOKUP(H336,'Prog Actual'!H:AP,35,0)="ETIQ",2,3)))&lt;1,VLOOKUP(H336,'Prog Actual'!H:AZ,45,0),IF(VLOOKUP(H336,'Prog Actual'!H:AP,35,0)="DIREC",0,IF(VLOOKUP(H336,'Prog Actual'!H:AP,35,0)="EMBOT",1,IF(VLOOKUP(H336,'Prog Actual'!H:AP,35,0)="ETIQ",2,3)))),Base!$D$26:$L$44,VLOOKUP(CONCATENATE(AM336,IF(VLOOKUP(H336,'Prog Actual'!H:K,4,0)&lt;2999,1,IF(VLOOKUP(H336,'Prog Actual'!H:K,4,0)&lt;4999,2,3))),Base!$B$27:$C$44,2,0),0),"")</f>
        <v/>
      </c>
      <c r="BC336" s="372">
        <v>0</v>
      </c>
      <c r="BD336" s="373"/>
      <c r="BE336" s="369">
        <v>0</v>
      </c>
      <c r="BF336" s="370"/>
      <c r="BG336" s="369" t="s">
        <v>102</v>
      </c>
      <c r="BH336" s="374"/>
      <c r="BI336" s="375"/>
      <c r="BJ336" s="376"/>
    </row>
    <row r="337" spans="1:62" s="377" customFormat="1" ht="14.25">
      <c r="A337" s="349">
        <v>1</v>
      </c>
      <c r="B337" s="349">
        <v>2</v>
      </c>
      <c r="C337" s="350"/>
      <c r="D337" s="350">
        <v>3180</v>
      </c>
      <c r="E337" s="348">
        <v>0</v>
      </c>
      <c r="F337" s="351">
        <v>238</v>
      </c>
      <c r="G337" s="352" t="s">
        <v>225</v>
      </c>
      <c r="H337" s="378">
        <v>7081600</v>
      </c>
      <c r="I337" s="350">
        <v>10042811</v>
      </c>
      <c r="J337" s="352" t="s">
        <v>1172</v>
      </c>
      <c r="K337" s="352">
        <v>1161</v>
      </c>
      <c r="L337" s="352" t="s">
        <v>104</v>
      </c>
      <c r="M337" s="352">
        <v>0.23</v>
      </c>
      <c r="N337" s="515">
        <f t="shared" si="10"/>
        <v>2.7864</v>
      </c>
      <c r="O337" s="355">
        <v>0</v>
      </c>
      <c r="P337" s="274">
        <f t="shared" si="11"/>
        <v>3.0164</v>
      </c>
      <c r="Q337" s="356">
        <v>0</v>
      </c>
      <c r="R337" s="112">
        <v>40700</v>
      </c>
      <c r="S337" s="113">
        <v>-20.010000000000002</v>
      </c>
      <c r="T337" s="112">
        <v>40700.843333333331</v>
      </c>
      <c r="U337" s="113">
        <v>-20.239999999999998</v>
      </c>
      <c r="V337" s="357" t="s">
        <v>105</v>
      </c>
      <c r="W337" s="309" t="s">
        <v>109</v>
      </c>
      <c r="X337" s="484">
        <v>40700</v>
      </c>
      <c r="Y337" s="333" t="s">
        <v>249</v>
      </c>
      <c r="Z337" s="359"/>
      <c r="AA337" s="299"/>
      <c r="AB337" s="360"/>
      <c r="AC337" s="485"/>
      <c r="AD337" s="485"/>
      <c r="AE337" s="290"/>
      <c r="AF337" s="361">
        <v>6966</v>
      </c>
      <c r="AG337" s="362"/>
      <c r="AH337" s="362"/>
      <c r="AI337" s="362"/>
      <c r="AJ337" s="362"/>
      <c r="AK337" s="362"/>
      <c r="AL337" s="362"/>
      <c r="AM337" s="360" t="s">
        <v>27</v>
      </c>
      <c r="AN337" s="363" t="e">
        <v>#DIV/0!</v>
      </c>
      <c r="AO337" s="364"/>
      <c r="AP337" s="365" t="s">
        <v>183</v>
      </c>
      <c r="AQ337" s="366">
        <v>3180</v>
      </c>
      <c r="AR337" s="367">
        <v>23</v>
      </c>
      <c r="AS337" s="368" t="s">
        <v>890</v>
      </c>
      <c r="AT337" s="369" t="s">
        <v>132</v>
      </c>
      <c r="AU337" s="369">
        <v>4.5</v>
      </c>
      <c r="AV337" s="369">
        <v>5224.5</v>
      </c>
      <c r="AW337" s="369" t="s">
        <v>183</v>
      </c>
      <c r="AX337" s="370">
        <v>1</v>
      </c>
      <c r="AY337" s="369">
        <v>6</v>
      </c>
      <c r="AZ337" s="369">
        <v>750</v>
      </c>
      <c r="BA337" s="369">
        <v>6966</v>
      </c>
      <c r="BB337" s="371">
        <f>IFERROR(HLOOKUP(IF(IF(VLOOKUP(H337,'Prog Actual'!H:AP,35,0)="DIREC",0,IF(VLOOKUP(H337,'Prog Actual'!H:AP,35,0)="EMBOT",1,IF(VLOOKUP(H337,'Prog Actual'!H:AP,35,0)="ETIQ",2,3)))&lt;1,VLOOKUP(H337,'Prog Actual'!H:AZ,45,0),IF(VLOOKUP(H337,'Prog Actual'!H:AP,35,0)="DIREC",0,IF(VLOOKUP(H337,'Prog Actual'!H:AP,35,0)="EMBOT",1,IF(VLOOKUP(H337,'Prog Actual'!H:AP,35,0)="ETIQ",2,3)))),Base!$D$26:$L$44,VLOOKUP(CONCATENATE(AM337,IF(VLOOKUP(H337,'Prog Actual'!H:K,4,0)&lt;2999,1,IF(VLOOKUP(H337,'Prog Actual'!H:K,4,0)&lt;4999,2,3))),Base!$B$27:$C$44,2,0),0),"")</f>
        <v>2500</v>
      </c>
      <c r="BC337" s="372">
        <v>580.5</v>
      </c>
      <c r="BD337" s="373" t="s">
        <v>108</v>
      </c>
      <c r="BE337" s="369">
        <v>1161</v>
      </c>
      <c r="BF337" s="370"/>
      <c r="BG337" s="369" t="s">
        <v>1625</v>
      </c>
      <c r="BH337" s="374"/>
      <c r="BI337" s="375"/>
      <c r="BJ337" s="376"/>
    </row>
    <row r="338" spans="1:62" s="377" customFormat="1" ht="17.100000000000001" customHeight="1">
      <c r="A338" s="349">
        <v>1</v>
      </c>
      <c r="B338" s="349">
        <v>2</v>
      </c>
      <c r="C338" s="350"/>
      <c r="D338" s="350">
        <v>1151</v>
      </c>
      <c r="E338" s="348">
        <v>0</v>
      </c>
      <c r="F338" s="351">
        <v>116</v>
      </c>
      <c r="G338" s="352" t="s">
        <v>225</v>
      </c>
      <c r="H338" s="378">
        <v>1274325</v>
      </c>
      <c r="I338" s="350">
        <v>10051188</v>
      </c>
      <c r="J338" s="352" t="s">
        <v>1218</v>
      </c>
      <c r="K338" s="352">
        <v>140</v>
      </c>
      <c r="L338" s="352" t="s">
        <v>104</v>
      </c>
      <c r="M338" s="352">
        <v>0.23</v>
      </c>
      <c r="N338" s="515">
        <f t="shared" si="10"/>
        <v>0.33600000000000002</v>
      </c>
      <c r="O338" s="355">
        <v>0</v>
      </c>
      <c r="P338" s="274">
        <f t="shared" si="11"/>
        <v>0.56600000000000006</v>
      </c>
      <c r="Q338" s="356">
        <v>4</v>
      </c>
      <c r="R338" s="112">
        <v>40700</v>
      </c>
      <c r="S338" s="113">
        <v>-20.239999999999998</v>
      </c>
      <c r="T338" s="112">
        <v>40700.852916666663</v>
      </c>
      <c r="U338" s="113">
        <v>-20.47</v>
      </c>
      <c r="V338" s="357" t="s">
        <v>105</v>
      </c>
      <c r="W338" s="309" t="s">
        <v>109</v>
      </c>
      <c r="X338" s="484">
        <v>40704</v>
      </c>
      <c r="Y338" s="332" t="s">
        <v>352</v>
      </c>
      <c r="Z338" s="359"/>
      <c r="AA338" s="299"/>
      <c r="AB338" s="360"/>
      <c r="AC338" s="485"/>
      <c r="AD338" s="485"/>
      <c r="AE338" s="290"/>
      <c r="AF338" s="361">
        <v>840</v>
      </c>
      <c r="AG338" s="362"/>
      <c r="AH338" s="362"/>
      <c r="AI338" s="362"/>
      <c r="AJ338" s="362"/>
      <c r="AK338" s="362">
        <v>11006751</v>
      </c>
      <c r="AL338" s="362" t="s">
        <v>1646</v>
      </c>
      <c r="AM338" s="360" t="s">
        <v>27</v>
      </c>
      <c r="AN338" s="363" t="e">
        <v>#DIV/0!</v>
      </c>
      <c r="AO338" s="364"/>
      <c r="AP338" s="365" t="s">
        <v>183</v>
      </c>
      <c r="AQ338" s="366">
        <v>1151</v>
      </c>
      <c r="AR338" s="367">
        <v>23</v>
      </c>
      <c r="AS338" s="368" t="s">
        <v>351</v>
      </c>
      <c r="AT338" s="369" t="s">
        <v>107</v>
      </c>
      <c r="AU338" s="369">
        <v>4.5</v>
      </c>
      <c r="AV338" s="369">
        <v>630</v>
      </c>
      <c r="AW338" s="369" t="s">
        <v>183</v>
      </c>
      <c r="AX338" s="370">
        <v>40696</v>
      </c>
      <c r="AY338" s="369">
        <v>6</v>
      </c>
      <c r="AZ338" s="369">
        <v>750</v>
      </c>
      <c r="BA338" s="369">
        <v>840</v>
      </c>
      <c r="BB338" s="371">
        <f>IFERROR(HLOOKUP(IF(IF(VLOOKUP(H338,'Prog Actual'!H:AP,35,0)="DIREC",0,IF(VLOOKUP(H338,'Prog Actual'!H:AP,35,0)="EMBOT",1,IF(VLOOKUP(H338,'Prog Actual'!H:AP,35,0)="ETIQ",2,3)))&lt;1,VLOOKUP(H338,'Prog Actual'!H:AZ,45,0),IF(VLOOKUP(H338,'Prog Actual'!H:AP,35,0)="DIREC",0,IF(VLOOKUP(H338,'Prog Actual'!H:AP,35,0)="EMBOT",1,IF(VLOOKUP(H338,'Prog Actual'!H:AP,35,0)="ETIQ",2,3)))),Base!$D$26:$L$44,VLOOKUP(CONCATENATE(AM338,IF(VLOOKUP(H338,'Prog Actual'!H:K,4,0)&lt;2999,1,IF(VLOOKUP(H338,'Prog Actual'!H:K,4,0)&lt;4999,2,3))),Base!$B$27:$C$44,2,0),0),"")</f>
        <v>2500</v>
      </c>
      <c r="BC338" s="372">
        <v>70</v>
      </c>
      <c r="BD338" s="373" t="s">
        <v>108</v>
      </c>
      <c r="BE338" s="369">
        <v>140</v>
      </c>
      <c r="BF338" s="370" t="s">
        <v>1220</v>
      </c>
      <c r="BG338" s="369" t="s">
        <v>1625</v>
      </c>
      <c r="BH338" s="374"/>
      <c r="BI338" s="375"/>
      <c r="BJ338" s="376"/>
    </row>
    <row r="339" spans="1:62" s="377" customFormat="1" ht="14.25">
      <c r="A339" s="349">
        <v>1</v>
      </c>
      <c r="B339" s="349">
        <v>1</v>
      </c>
      <c r="C339" s="350"/>
      <c r="D339" s="350">
        <v>1175</v>
      </c>
      <c r="E339" s="348">
        <v>0</v>
      </c>
      <c r="F339" s="351">
        <v>26</v>
      </c>
      <c r="G339" s="352" t="s">
        <v>225</v>
      </c>
      <c r="H339" s="378">
        <v>1275070</v>
      </c>
      <c r="I339" s="350">
        <v>21000649</v>
      </c>
      <c r="J339" s="352" t="s">
        <v>1174</v>
      </c>
      <c r="K339" s="352">
        <v>600</v>
      </c>
      <c r="L339" s="352" t="s">
        <v>127</v>
      </c>
      <c r="M339" s="352">
        <v>0.23</v>
      </c>
      <c r="N339" s="515">
        <f t="shared" si="10"/>
        <v>0.24</v>
      </c>
      <c r="O339" s="355">
        <v>0</v>
      </c>
      <c r="P339" s="274">
        <f t="shared" si="11"/>
        <v>0.47</v>
      </c>
      <c r="Q339" s="356">
        <v>1</v>
      </c>
      <c r="R339" s="112">
        <v>40700</v>
      </c>
      <c r="S339" s="113">
        <v>-20.47</v>
      </c>
      <c r="T339" s="112">
        <v>40700.862500000003</v>
      </c>
      <c r="U339" s="113">
        <v>-20.7</v>
      </c>
      <c r="V339" s="357" t="s">
        <v>105</v>
      </c>
      <c r="W339" s="309" t="s">
        <v>109</v>
      </c>
      <c r="X339" s="484">
        <v>40701</v>
      </c>
      <c r="Y339" s="332" t="s">
        <v>303</v>
      </c>
      <c r="Z339" s="359"/>
      <c r="AA339" s="299"/>
      <c r="AB339" s="360"/>
      <c r="AC339" s="485"/>
      <c r="AD339" s="485"/>
      <c r="AE339" s="290"/>
      <c r="AF339" s="361">
        <v>600</v>
      </c>
      <c r="AG339" s="362"/>
      <c r="AH339" s="362"/>
      <c r="AI339" s="362"/>
      <c r="AJ339" s="362"/>
      <c r="AK339" s="362"/>
      <c r="AL339" s="362"/>
      <c r="AM339" s="360" t="s">
        <v>27</v>
      </c>
      <c r="AN339" s="363" t="e">
        <v>#DIV/0!</v>
      </c>
      <c r="AO339" s="364"/>
      <c r="AP339" s="365" t="s">
        <v>183</v>
      </c>
      <c r="AQ339" s="366" t="s">
        <v>102</v>
      </c>
      <c r="AR339" s="367">
        <v>23</v>
      </c>
      <c r="AS339" s="368" t="s">
        <v>890</v>
      </c>
      <c r="AT339" s="369" t="s">
        <v>126</v>
      </c>
      <c r="AU339" s="369">
        <v>0.75</v>
      </c>
      <c r="AV339" s="369">
        <v>450</v>
      </c>
      <c r="AW339" s="369" t="s">
        <v>183</v>
      </c>
      <c r="AX339" s="370">
        <v>40696</v>
      </c>
      <c r="AY339" s="369">
        <v>1</v>
      </c>
      <c r="AZ339" s="369">
        <v>750</v>
      </c>
      <c r="BA339" s="369">
        <v>600</v>
      </c>
      <c r="BB339" s="371">
        <f>IFERROR(HLOOKUP(IF(IF(VLOOKUP(H339,'Prog Actual'!H:AP,35,0)="DIREC",0,IF(VLOOKUP(H339,'Prog Actual'!H:AP,35,0)="EMBOT",1,IF(VLOOKUP(H339,'Prog Actual'!H:AP,35,0)="ETIQ",2,3)))&lt;1,VLOOKUP(H339,'Prog Actual'!H:AZ,45,0),IF(VLOOKUP(H339,'Prog Actual'!H:AP,35,0)="DIREC",0,IF(VLOOKUP(H339,'Prog Actual'!H:AP,35,0)="EMBOT",1,IF(VLOOKUP(H339,'Prog Actual'!H:AP,35,0)="ETIQ",2,3)))),Base!$D$26:$L$44,VLOOKUP(CONCATENATE(AM339,IF(VLOOKUP(H339,'Prog Actual'!H:K,4,0)&lt;2999,1,IF(VLOOKUP(H339,'Prog Actual'!H:K,4,0)&lt;4999,2,3))),Base!$B$27:$C$44,2,0),0),"")</f>
        <v>2500</v>
      </c>
      <c r="BC339" s="372">
        <v>50</v>
      </c>
      <c r="BD339" s="373" t="s">
        <v>108</v>
      </c>
      <c r="BE339" s="369">
        <v>50</v>
      </c>
      <c r="BF339" s="370" t="s">
        <v>1175</v>
      </c>
      <c r="BG339" s="369" t="s">
        <v>1625</v>
      </c>
      <c r="BH339" s="374"/>
      <c r="BI339" s="375"/>
      <c r="BJ339" s="376"/>
    </row>
    <row r="340" spans="1:62" s="377" customFormat="1" ht="14.25">
      <c r="A340" s="349">
        <v>1</v>
      </c>
      <c r="B340" s="349">
        <v>1</v>
      </c>
      <c r="C340" s="350"/>
      <c r="D340" s="350">
        <v>1175</v>
      </c>
      <c r="E340" s="348">
        <v>0</v>
      </c>
      <c r="F340" s="351">
        <v>26</v>
      </c>
      <c r="G340" s="352" t="s">
        <v>225</v>
      </c>
      <c r="H340" s="378">
        <v>1275433</v>
      </c>
      <c r="I340" s="350">
        <v>21000642</v>
      </c>
      <c r="J340" s="352" t="s">
        <v>1176</v>
      </c>
      <c r="K340" s="352">
        <v>180</v>
      </c>
      <c r="L340" s="352" t="s">
        <v>127</v>
      </c>
      <c r="M340" s="352">
        <v>0.23</v>
      </c>
      <c r="N340" s="515">
        <f t="shared" si="10"/>
        <v>7.1999999999999995E-2</v>
      </c>
      <c r="O340" s="355">
        <v>0</v>
      </c>
      <c r="P340" s="274">
        <f t="shared" si="11"/>
        <v>0.30199999999999999</v>
      </c>
      <c r="Q340" s="356">
        <v>1</v>
      </c>
      <c r="R340" s="112">
        <v>40700</v>
      </c>
      <c r="S340" s="113">
        <v>-20.7</v>
      </c>
      <c r="T340" s="112">
        <v>40700.872083333335</v>
      </c>
      <c r="U340" s="113">
        <v>-20.93</v>
      </c>
      <c r="V340" s="357" t="s">
        <v>105</v>
      </c>
      <c r="W340" s="309"/>
      <c r="X340" s="484">
        <v>40701</v>
      </c>
      <c r="Y340" s="332" t="s">
        <v>303</v>
      </c>
      <c r="Z340" s="359"/>
      <c r="AA340" s="299"/>
      <c r="AB340" s="360"/>
      <c r="AC340" s="485"/>
      <c r="AD340" s="485"/>
      <c r="AE340" s="290"/>
      <c r="AF340" s="361">
        <v>180</v>
      </c>
      <c r="AG340" s="362"/>
      <c r="AH340" s="362"/>
      <c r="AI340" s="362"/>
      <c r="AJ340" s="362"/>
      <c r="AK340" s="362"/>
      <c r="AL340" s="362"/>
      <c r="AM340" s="360" t="s">
        <v>27</v>
      </c>
      <c r="AN340" s="363" t="e">
        <v>#DIV/0!</v>
      </c>
      <c r="AO340" s="364"/>
      <c r="AP340" s="365" t="s">
        <v>183</v>
      </c>
      <c r="AQ340" s="366">
        <v>1175</v>
      </c>
      <c r="AR340" s="367">
        <v>23</v>
      </c>
      <c r="AS340" s="368" t="s">
        <v>890</v>
      </c>
      <c r="AT340" s="369" t="s">
        <v>126</v>
      </c>
      <c r="AU340" s="369">
        <v>0.75</v>
      </c>
      <c r="AV340" s="369">
        <v>135</v>
      </c>
      <c r="AW340" s="369" t="s">
        <v>183</v>
      </c>
      <c r="AX340" s="370"/>
      <c r="AY340" s="369">
        <v>1</v>
      </c>
      <c r="AZ340" s="369">
        <v>750</v>
      </c>
      <c r="BA340" s="369">
        <v>180</v>
      </c>
      <c r="BB340" s="371">
        <f>IFERROR(HLOOKUP(IF(IF(VLOOKUP(H340,'Prog Actual'!H:AP,35,0)="DIREC",0,IF(VLOOKUP(H340,'Prog Actual'!H:AP,35,0)="EMBOT",1,IF(VLOOKUP(H340,'Prog Actual'!H:AP,35,0)="ETIQ",2,3)))&lt;1,VLOOKUP(H340,'Prog Actual'!H:AZ,45,0),IF(VLOOKUP(H340,'Prog Actual'!H:AP,35,0)="DIREC",0,IF(VLOOKUP(H340,'Prog Actual'!H:AP,35,0)="EMBOT",1,IF(VLOOKUP(H340,'Prog Actual'!H:AP,35,0)="ETIQ",2,3)))),Base!$D$26:$L$44,VLOOKUP(CONCATENATE(AM340,IF(VLOOKUP(H340,'Prog Actual'!H:K,4,0)&lt;2999,1,IF(VLOOKUP(H340,'Prog Actual'!H:K,4,0)&lt;4999,2,3))),Base!$B$27:$C$44,2,0),0),"")</f>
        <v>2500</v>
      </c>
      <c r="BC340" s="372">
        <v>15</v>
      </c>
      <c r="BD340" s="373" t="s">
        <v>108</v>
      </c>
      <c r="BE340" s="369">
        <v>15</v>
      </c>
      <c r="BF340" s="370"/>
      <c r="BG340" s="369" t="s">
        <v>1625</v>
      </c>
      <c r="BH340" s="374"/>
      <c r="BI340" s="375"/>
      <c r="BJ340" s="376"/>
    </row>
    <row r="341" spans="1:62" s="377" customFormat="1" ht="17.100000000000001" customHeight="1">
      <c r="A341" s="349">
        <v>1</v>
      </c>
      <c r="B341" s="349">
        <v>1</v>
      </c>
      <c r="C341" s="350"/>
      <c r="D341" s="350">
        <v>2095</v>
      </c>
      <c r="E341" s="348">
        <v>0</v>
      </c>
      <c r="F341" s="351">
        <v>59</v>
      </c>
      <c r="G341" s="352" t="s">
        <v>225</v>
      </c>
      <c r="H341" s="378">
        <v>1275429</v>
      </c>
      <c r="I341" s="350">
        <v>21000580</v>
      </c>
      <c r="J341" s="352" t="s">
        <v>1189</v>
      </c>
      <c r="K341" s="352">
        <v>672</v>
      </c>
      <c r="L341" s="352" t="s">
        <v>127</v>
      </c>
      <c r="M341" s="352">
        <v>0.23</v>
      </c>
      <c r="N341" s="515">
        <f t="shared" si="10"/>
        <v>0.26879999999999998</v>
      </c>
      <c r="O341" s="355">
        <v>0</v>
      </c>
      <c r="P341" s="274">
        <f t="shared" si="11"/>
        <v>0.49880000000000002</v>
      </c>
      <c r="Q341" s="356">
        <v>1</v>
      </c>
      <c r="R341" s="112">
        <v>40700</v>
      </c>
      <c r="S341" s="113">
        <v>-20.93</v>
      </c>
      <c r="T341" s="112">
        <v>40700.881666666668</v>
      </c>
      <c r="U341" s="113">
        <v>-21.16</v>
      </c>
      <c r="V341" s="357" t="s">
        <v>105</v>
      </c>
      <c r="W341" s="309" t="s">
        <v>109</v>
      </c>
      <c r="X341" s="484">
        <v>40701</v>
      </c>
      <c r="Y341" s="332" t="s">
        <v>303</v>
      </c>
      <c r="Z341" s="359"/>
      <c r="AA341" s="299"/>
      <c r="AB341" s="360"/>
      <c r="AC341" s="485"/>
      <c r="AD341" s="485"/>
      <c r="AE341" s="290"/>
      <c r="AF341" s="361">
        <v>672</v>
      </c>
      <c r="AG341" s="362"/>
      <c r="AH341" s="362"/>
      <c r="AI341" s="362"/>
      <c r="AJ341" s="362"/>
      <c r="AK341" s="362">
        <v>11006982</v>
      </c>
      <c r="AL341" s="362" t="s">
        <v>1630</v>
      </c>
      <c r="AM341" s="360" t="s">
        <v>27</v>
      </c>
      <c r="AN341" s="363" t="e">
        <v>#DIV/0!</v>
      </c>
      <c r="AO341" s="364"/>
      <c r="AP341" s="365" t="s">
        <v>183</v>
      </c>
      <c r="AQ341" s="366">
        <v>2095</v>
      </c>
      <c r="AR341" s="367">
        <v>23</v>
      </c>
      <c r="AS341" s="368" t="s">
        <v>890</v>
      </c>
      <c r="AT341" s="369" t="s">
        <v>126</v>
      </c>
      <c r="AU341" s="369">
        <v>0.75</v>
      </c>
      <c r="AV341" s="369">
        <v>504</v>
      </c>
      <c r="AW341" s="369" t="s">
        <v>183</v>
      </c>
      <c r="AX341" s="370">
        <v>40696</v>
      </c>
      <c r="AY341" s="369">
        <v>1</v>
      </c>
      <c r="AZ341" s="369">
        <v>750</v>
      </c>
      <c r="BA341" s="369">
        <v>672</v>
      </c>
      <c r="BB341" s="371">
        <f>IFERROR(HLOOKUP(IF(IF(VLOOKUP(H341,'Prog Actual'!H:AP,35,0)="DIREC",0,IF(VLOOKUP(H341,'Prog Actual'!H:AP,35,0)="EMBOT",1,IF(VLOOKUP(H341,'Prog Actual'!H:AP,35,0)="ETIQ",2,3)))&lt;1,VLOOKUP(H341,'Prog Actual'!H:AZ,45,0),IF(VLOOKUP(H341,'Prog Actual'!H:AP,35,0)="DIREC",0,IF(VLOOKUP(H341,'Prog Actual'!H:AP,35,0)="EMBOT",1,IF(VLOOKUP(H341,'Prog Actual'!H:AP,35,0)="ETIQ",2,3)))),Base!$D$26:$L$44,VLOOKUP(CONCATENATE(AM341,IF(VLOOKUP(H341,'Prog Actual'!H:K,4,0)&lt;2999,1,IF(VLOOKUP(H341,'Prog Actual'!H:K,4,0)&lt;4999,2,3))),Base!$B$27:$C$44,2,0),0),"")</f>
        <v>2500</v>
      </c>
      <c r="BC341" s="372">
        <v>56</v>
      </c>
      <c r="BD341" s="373" t="s">
        <v>108</v>
      </c>
      <c r="BE341" s="369">
        <v>56</v>
      </c>
      <c r="BF341" s="370" t="s">
        <v>1190</v>
      </c>
      <c r="BG341" s="369" t="s">
        <v>1625</v>
      </c>
      <c r="BH341" s="374"/>
      <c r="BI341" s="375"/>
      <c r="BJ341" s="376"/>
    </row>
    <row r="342" spans="1:62" s="377" customFormat="1" ht="17.100000000000001" customHeight="1">
      <c r="A342" s="349">
        <v>1</v>
      </c>
      <c r="B342" s="349">
        <v>1</v>
      </c>
      <c r="C342" s="350"/>
      <c r="D342" s="350">
        <v>4170</v>
      </c>
      <c r="E342" s="348">
        <v>0</v>
      </c>
      <c r="F342" s="351">
        <v>218</v>
      </c>
      <c r="G342" s="352" t="s">
        <v>225</v>
      </c>
      <c r="H342" s="378">
        <v>7085306</v>
      </c>
      <c r="I342" s="350">
        <v>21000737</v>
      </c>
      <c r="J342" s="352" t="s">
        <v>1193</v>
      </c>
      <c r="K342" s="352">
        <v>588</v>
      </c>
      <c r="L342" s="352" t="s">
        <v>127</v>
      </c>
      <c r="M342" s="352">
        <v>0.23</v>
      </c>
      <c r="N342" s="515">
        <f t="shared" si="10"/>
        <v>0.23519999999999999</v>
      </c>
      <c r="O342" s="355">
        <v>0</v>
      </c>
      <c r="P342" s="274">
        <f t="shared" si="11"/>
        <v>0.4652</v>
      </c>
      <c r="Q342" s="356">
        <v>1</v>
      </c>
      <c r="R342" s="112">
        <v>40700</v>
      </c>
      <c r="S342" s="113">
        <v>-21.16</v>
      </c>
      <c r="T342" s="112">
        <v>40700.891250000001</v>
      </c>
      <c r="U342" s="113">
        <v>-21.39</v>
      </c>
      <c r="V342" s="357" t="s">
        <v>105</v>
      </c>
      <c r="W342" s="309" t="s">
        <v>109</v>
      </c>
      <c r="X342" s="484">
        <v>40701</v>
      </c>
      <c r="Y342" s="332" t="s">
        <v>303</v>
      </c>
      <c r="Z342" s="359"/>
      <c r="AA342" s="299"/>
      <c r="AB342" s="360"/>
      <c r="AC342" s="485"/>
      <c r="AD342" s="485"/>
      <c r="AE342" s="290"/>
      <c r="AF342" s="361">
        <v>588</v>
      </c>
      <c r="AG342" s="362"/>
      <c r="AH342" s="362"/>
      <c r="AI342" s="362"/>
      <c r="AJ342" s="362"/>
      <c r="AK342" s="362">
        <v>11006849</v>
      </c>
      <c r="AL342" s="362" t="s">
        <v>1645</v>
      </c>
      <c r="AM342" s="360" t="s">
        <v>27</v>
      </c>
      <c r="AN342" s="363" t="e">
        <v>#DIV/0!</v>
      </c>
      <c r="AO342" s="364"/>
      <c r="AP342" s="365" t="s">
        <v>183</v>
      </c>
      <c r="AQ342" s="366">
        <v>4170</v>
      </c>
      <c r="AR342" s="367">
        <v>23</v>
      </c>
      <c r="AS342" s="368" t="s">
        <v>890</v>
      </c>
      <c r="AT342" s="369" t="s">
        <v>126</v>
      </c>
      <c r="AU342" s="369">
        <v>0.75</v>
      </c>
      <c r="AV342" s="369">
        <v>441</v>
      </c>
      <c r="AW342" s="369" t="s">
        <v>183</v>
      </c>
      <c r="AX342" s="370">
        <v>40696</v>
      </c>
      <c r="AY342" s="369">
        <v>1</v>
      </c>
      <c r="AZ342" s="369">
        <v>750</v>
      </c>
      <c r="BA342" s="369">
        <v>588</v>
      </c>
      <c r="BB342" s="371">
        <f>IFERROR(HLOOKUP(IF(IF(VLOOKUP(H342,'Prog Actual'!H:AP,35,0)="DIREC",0,IF(VLOOKUP(H342,'Prog Actual'!H:AP,35,0)="EMBOT",1,IF(VLOOKUP(H342,'Prog Actual'!H:AP,35,0)="ETIQ",2,3)))&lt;1,VLOOKUP(H342,'Prog Actual'!H:AZ,45,0),IF(VLOOKUP(H342,'Prog Actual'!H:AP,35,0)="DIREC",0,IF(VLOOKUP(H342,'Prog Actual'!H:AP,35,0)="EMBOT",1,IF(VLOOKUP(H342,'Prog Actual'!H:AP,35,0)="ETIQ",2,3)))),Base!$D$26:$L$44,VLOOKUP(CONCATENATE(AM342,IF(VLOOKUP(H342,'Prog Actual'!H:K,4,0)&lt;2999,1,IF(VLOOKUP(H342,'Prog Actual'!H:K,4,0)&lt;4999,2,3))),Base!$B$27:$C$44,2,0),0),"")</f>
        <v>2500</v>
      </c>
      <c r="BC342" s="372">
        <v>49</v>
      </c>
      <c r="BD342" s="373" t="s">
        <v>108</v>
      </c>
      <c r="BE342" s="369">
        <v>49</v>
      </c>
      <c r="BF342" s="370" t="s">
        <v>772</v>
      </c>
      <c r="BG342" s="369" t="s">
        <v>1625</v>
      </c>
      <c r="BH342" s="374"/>
      <c r="BI342" s="375"/>
      <c r="BJ342" s="376"/>
    </row>
    <row r="343" spans="1:62" s="195" customFormat="1" ht="14.25">
      <c r="A343" s="302">
        <v>1</v>
      </c>
      <c r="B343" s="302">
        <v>1</v>
      </c>
      <c r="C343" s="79"/>
      <c r="D343" s="303">
        <v>2100</v>
      </c>
      <c r="E343" s="348">
        <v>0</v>
      </c>
      <c r="F343" s="33">
        <v>27</v>
      </c>
      <c r="G343" s="304" t="s">
        <v>225</v>
      </c>
      <c r="H343" s="305">
        <v>1275049</v>
      </c>
      <c r="I343" s="303">
        <v>12006084</v>
      </c>
      <c r="J343" s="313" t="s">
        <v>1177</v>
      </c>
      <c r="K343" s="304">
        <v>720</v>
      </c>
      <c r="L343" s="304" t="s">
        <v>127</v>
      </c>
      <c r="M343" s="296">
        <v>0.23</v>
      </c>
      <c r="N343" s="515">
        <f t="shared" si="10"/>
        <v>0.28799999999999998</v>
      </c>
      <c r="O343" s="298">
        <v>0</v>
      </c>
      <c r="P343" s="274">
        <f t="shared" si="11"/>
        <v>0.51800000000000002</v>
      </c>
      <c r="Q343" s="306">
        <v>2</v>
      </c>
      <c r="R343" s="110">
        <v>40701</v>
      </c>
      <c r="S343" s="111">
        <v>-13.3</v>
      </c>
      <c r="T343" s="112">
        <v>40701.563750000001</v>
      </c>
      <c r="U343" s="113">
        <v>-13.53</v>
      </c>
      <c r="V343" s="307" t="s">
        <v>105</v>
      </c>
      <c r="W343" s="309" t="s">
        <v>109</v>
      </c>
      <c r="X343" s="490">
        <v>40703</v>
      </c>
      <c r="Y343" s="332" t="s">
        <v>303</v>
      </c>
      <c r="Z343" s="116"/>
      <c r="AA343" s="299"/>
      <c r="AB343" s="118"/>
      <c r="AC343" s="289"/>
      <c r="AD343" s="289"/>
      <c r="AE343" s="290"/>
      <c r="AF343" s="31">
        <v>720</v>
      </c>
      <c r="AG343" s="119"/>
      <c r="AH343" s="119"/>
      <c r="AI343" s="119"/>
      <c r="AJ343" s="119"/>
      <c r="AK343" s="119">
        <v>11001941</v>
      </c>
      <c r="AL343" s="119" t="s">
        <v>1647</v>
      </c>
      <c r="AM343" s="331" t="s">
        <v>27</v>
      </c>
      <c r="AN343" s="120" t="e">
        <v>#DIV/0!</v>
      </c>
      <c r="AO343" s="121"/>
      <c r="AP343" s="122" t="s">
        <v>183</v>
      </c>
      <c r="AQ343" s="292">
        <v>2100</v>
      </c>
      <c r="AR343" s="293">
        <v>23</v>
      </c>
      <c r="AS343" s="311" t="s">
        <v>890</v>
      </c>
      <c r="AT343" s="294" t="s">
        <v>113</v>
      </c>
      <c r="AU343" s="131">
        <v>0.75</v>
      </c>
      <c r="AV343" s="131">
        <v>540</v>
      </c>
      <c r="AW343" s="131" t="s">
        <v>183</v>
      </c>
      <c r="AX343" s="183">
        <v>40696</v>
      </c>
      <c r="AY343" s="131">
        <v>1</v>
      </c>
      <c r="AZ343" s="131">
        <v>750</v>
      </c>
      <c r="BA343" s="131">
        <v>720</v>
      </c>
      <c r="BB343" s="371">
        <f>IFERROR(HLOOKUP(IF(IF(VLOOKUP(H343,'Prog Actual'!H:AP,35,0)="DIREC",0,IF(VLOOKUP(H343,'Prog Actual'!H:AP,35,0)="EMBOT",1,IF(VLOOKUP(H343,'Prog Actual'!H:AP,35,0)="ETIQ",2,3)))&lt;1,VLOOKUP(H343,'Prog Actual'!H:AZ,45,0),IF(VLOOKUP(H343,'Prog Actual'!H:AP,35,0)="DIREC",0,IF(VLOOKUP(H343,'Prog Actual'!H:AP,35,0)="EMBOT",1,IF(VLOOKUP(H343,'Prog Actual'!H:AP,35,0)="ETIQ",2,3)))),Base!$D$26:$L$44,VLOOKUP(CONCATENATE(AM343,IF(VLOOKUP(H343,'Prog Actual'!H:K,4,0)&lt;2999,1,IF(VLOOKUP(H343,'Prog Actual'!H:K,4,0)&lt;4999,2,3))),Base!$B$27:$C$44,2,0),0),"")</f>
        <v>2500</v>
      </c>
      <c r="BC343" s="300">
        <v>60</v>
      </c>
      <c r="BD343" s="124" t="s">
        <v>108</v>
      </c>
      <c r="BE343" s="131">
        <v>60</v>
      </c>
      <c r="BF343" s="183" t="s">
        <v>1179</v>
      </c>
      <c r="BG343" s="131" t="s">
        <v>1625</v>
      </c>
      <c r="BH343" s="210"/>
      <c r="BI343" s="211"/>
      <c r="BJ343" s="212"/>
    </row>
    <row r="344" spans="1:62" s="195" customFormat="1" ht="14.25">
      <c r="A344" s="302">
        <v>1</v>
      </c>
      <c r="B344" s="302">
        <v>1</v>
      </c>
      <c r="C344" s="79"/>
      <c r="D344" s="303">
        <v>1099</v>
      </c>
      <c r="E344" s="348">
        <v>0</v>
      </c>
      <c r="F344" s="33">
        <v>2</v>
      </c>
      <c r="G344" s="304" t="s">
        <v>225</v>
      </c>
      <c r="H344" s="305">
        <v>1275631</v>
      </c>
      <c r="I344" s="303">
        <v>21000275</v>
      </c>
      <c r="J344" s="313" t="s">
        <v>1180</v>
      </c>
      <c r="K344" s="304">
        <v>300</v>
      </c>
      <c r="L344" s="304" t="s">
        <v>127</v>
      </c>
      <c r="M344" s="296">
        <v>0.23</v>
      </c>
      <c r="N344" s="515">
        <f t="shared" si="10"/>
        <v>0.12</v>
      </c>
      <c r="O344" s="298">
        <v>0</v>
      </c>
      <c r="P344" s="274">
        <f t="shared" si="11"/>
        <v>0.35</v>
      </c>
      <c r="Q344" s="306">
        <v>8</v>
      </c>
      <c r="R344" s="112">
        <v>40701</v>
      </c>
      <c r="S344" s="113">
        <v>-13.53</v>
      </c>
      <c r="T344" s="112">
        <v>40701.573333333334</v>
      </c>
      <c r="U344" s="113">
        <v>-13.76</v>
      </c>
      <c r="V344" s="307" t="s">
        <v>105</v>
      </c>
      <c r="W344" s="115" t="s">
        <v>109</v>
      </c>
      <c r="X344" s="490">
        <v>40709</v>
      </c>
      <c r="Y344" s="332" t="s">
        <v>303</v>
      </c>
      <c r="Z344" s="116"/>
      <c r="AA344" s="299"/>
      <c r="AB344" s="118"/>
      <c r="AC344" s="289"/>
      <c r="AD344" s="289"/>
      <c r="AE344" s="290"/>
      <c r="AF344" s="31">
        <v>300</v>
      </c>
      <c r="AG344" s="119"/>
      <c r="AH344" s="119"/>
      <c r="AI344" s="119"/>
      <c r="AJ344" s="119"/>
      <c r="AK344" s="119">
        <v>11005515</v>
      </c>
      <c r="AL344" s="119" t="s">
        <v>1648</v>
      </c>
      <c r="AM344" s="331" t="s">
        <v>27</v>
      </c>
      <c r="AN344" s="120" t="e">
        <v>#DIV/0!</v>
      </c>
      <c r="AO344" s="121"/>
      <c r="AP344" s="122" t="s">
        <v>183</v>
      </c>
      <c r="AQ344" s="292" t="s">
        <v>102</v>
      </c>
      <c r="AR344" s="293">
        <v>23</v>
      </c>
      <c r="AS344" s="311" t="s">
        <v>890</v>
      </c>
      <c r="AT344" s="294" t="s">
        <v>107</v>
      </c>
      <c r="AU344" s="131">
        <v>0.75</v>
      </c>
      <c r="AV344" s="131">
        <v>225</v>
      </c>
      <c r="AW344" s="131" t="s">
        <v>183</v>
      </c>
      <c r="AX344" s="183">
        <v>1</v>
      </c>
      <c r="AY344" s="131">
        <v>1</v>
      </c>
      <c r="AZ344" s="131">
        <v>750</v>
      </c>
      <c r="BA344" s="131">
        <v>300</v>
      </c>
      <c r="BB344" s="371">
        <f>IFERROR(HLOOKUP(IF(IF(VLOOKUP(H344,'Prog Actual'!H:AP,35,0)="DIREC",0,IF(VLOOKUP(H344,'Prog Actual'!H:AP,35,0)="EMBOT",1,IF(VLOOKUP(H344,'Prog Actual'!H:AP,35,0)="ETIQ",2,3)))&lt;1,VLOOKUP(H344,'Prog Actual'!H:AZ,45,0),IF(VLOOKUP(H344,'Prog Actual'!H:AP,35,0)="DIREC",0,IF(VLOOKUP(H344,'Prog Actual'!H:AP,35,0)="EMBOT",1,IF(VLOOKUP(H344,'Prog Actual'!H:AP,35,0)="ETIQ",2,3)))),Base!$D$26:$L$44,VLOOKUP(CONCATENATE(AM344,IF(VLOOKUP(H344,'Prog Actual'!H:K,4,0)&lt;2999,1,IF(VLOOKUP(H344,'Prog Actual'!H:K,4,0)&lt;4999,2,3))),Base!$B$27:$C$44,2,0),0),"")</f>
        <v>2500</v>
      </c>
      <c r="BC344" s="300">
        <v>25</v>
      </c>
      <c r="BD344" s="124" t="s">
        <v>108</v>
      </c>
      <c r="BE344" s="131">
        <v>25</v>
      </c>
      <c r="BF344" s="183" t="s">
        <v>1182</v>
      </c>
      <c r="BG344" s="131" t="s">
        <v>1625</v>
      </c>
      <c r="BH344" s="210"/>
      <c r="BI344" s="211"/>
      <c r="BJ344" s="212"/>
    </row>
    <row r="345" spans="1:62" s="195" customFormat="1" ht="14.25">
      <c r="A345" s="302">
        <v>1</v>
      </c>
      <c r="B345" s="302">
        <v>1</v>
      </c>
      <c r="C345" s="79"/>
      <c r="D345" s="303">
        <v>1099</v>
      </c>
      <c r="E345" s="348">
        <v>0</v>
      </c>
      <c r="F345" s="33">
        <v>2</v>
      </c>
      <c r="G345" s="304" t="s">
        <v>225</v>
      </c>
      <c r="H345" s="305">
        <v>1275595</v>
      </c>
      <c r="I345" s="303">
        <v>21000279</v>
      </c>
      <c r="J345" s="313" t="s">
        <v>1183</v>
      </c>
      <c r="K345" s="304">
        <v>420</v>
      </c>
      <c r="L345" s="304" t="s">
        <v>127</v>
      </c>
      <c r="M345" s="296">
        <v>0.23</v>
      </c>
      <c r="N345" s="515">
        <f t="shared" si="10"/>
        <v>0.16800000000000001</v>
      </c>
      <c r="O345" s="298">
        <v>0</v>
      </c>
      <c r="P345" s="274">
        <f t="shared" si="11"/>
        <v>0.39800000000000002</v>
      </c>
      <c r="Q345" s="306">
        <v>6</v>
      </c>
      <c r="R345" s="112">
        <v>40701</v>
      </c>
      <c r="S345" s="113">
        <v>-13.76</v>
      </c>
      <c r="T345" s="112">
        <v>40701.582916666666</v>
      </c>
      <c r="U345" s="113">
        <v>-13.99</v>
      </c>
      <c r="V345" s="307" t="s">
        <v>105</v>
      </c>
      <c r="W345" s="115" t="s">
        <v>109</v>
      </c>
      <c r="X345" s="490">
        <v>40707</v>
      </c>
      <c r="Y345" s="332" t="s">
        <v>303</v>
      </c>
      <c r="Z345" s="116"/>
      <c r="AA345" s="299"/>
      <c r="AB345" s="118"/>
      <c r="AC345" s="289"/>
      <c r="AD345" s="289"/>
      <c r="AE345" s="290"/>
      <c r="AF345" s="31">
        <v>420</v>
      </c>
      <c r="AG345" s="119"/>
      <c r="AH345" s="119"/>
      <c r="AI345" s="119"/>
      <c r="AJ345" s="119"/>
      <c r="AK345" s="119">
        <v>11005515</v>
      </c>
      <c r="AL345" s="119" t="s">
        <v>1648</v>
      </c>
      <c r="AM345" s="331" t="s">
        <v>27</v>
      </c>
      <c r="AN345" s="120" t="e">
        <v>#DIV/0!</v>
      </c>
      <c r="AO345" s="121"/>
      <c r="AP345" s="122" t="s">
        <v>183</v>
      </c>
      <c r="AQ345" s="292">
        <v>1099</v>
      </c>
      <c r="AR345" s="293">
        <v>23</v>
      </c>
      <c r="AS345" s="311" t="s">
        <v>890</v>
      </c>
      <c r="AT345" s="294" t="s">
        <v>107</v>
      </c>
      <c r="AU345" s="131">
        <v>0.75</v>
      </c>
      <c r="AV345" s="131">
        <v>315</v>
      </c>
      <c r="AW345" s="131" t="s">
        <v>183</v>
      </c>
      <c r="AX345" s="183">
        <v>40696</v>
      </c>
      <c r="AY345" s="131">
        <v>1</v>
      </c>
      <c r="AZ345" s="131">
        <v>750</v>
      </c>
      <c r="BA345" s="131">
        <v>420</v>
      </c>
      <c r="BB345" s="371">
        <f>IFERROR(HLOOKUP(IF(IF(VLOOKUP(H345,'Prog Actual'!H:AP,35,0)="DIREC",0,IF(VLOOKUP(H345,'Prog Actual'!H:AP,35,0)="EMBOT",1,IF(VLOOKUP(H345,'Prog Actual'!H:AP,35,0)="ETIQ",2,3)))&lt;1,VLOOKUP(H345,'Prog Actual'!H:AZ,45,0),IF(VLOOKUP(H345,'Prog Actual'!H:AP,35,0)="DIREC",0,IF(VLOOKUP(H345,'Prog Actual'!H:AP,35,0)="EMBOT",1,IF(VLOOKUP(H345,'Prog Actual'!H:AP,35,0)="ETIQ",2,3)))),Base!$D$26:$L$44,VLOOKUP(CONCATENATE(AM345,IF(VLOOKUP(H345,'Prog Actual'!H:K,4,0)&lt;2999,1,IF(VLOOKUP(H345,'Prog Actual'!H:K,4,0)&lt;4999,2,3))),Base!$B$27:$C$44,2,0),0),"")</f>
        <v>2500</v>
      </c>
      <c r="BC345" s="300">
        <v>35</v>
      </c>
      <c r="BD345" s="124" t="s">
        <v>108</v>
      </c>
      <c r="BE345" s="131">
        <v>35</v>
      </c>
      <c r="BF345" s="183" t="s">
        <v>1184</v>
      </c>
      <c r="BG345" s="131" t="s">
        <v>1625</v>
      </c>
      <c r="BH345" s="210"/>
      <c r="BI345" s="211"/>
      <c r="BJ345" s="212"/>
    </row>
    <row r="346" spans="1:62" s="195" customFormat="1" ht="14.25">
      <c r="A346" s="302">
        <v>1</v>
      </c>
      <c r="B346" s="302">
        <v>1</v>
      </c>
      <c r="C346" s="79"/>
      <c r="D346" s="303">
        <v>4112</v>
      </c>
      <c r="E346" s="348">
        <v>0</v>
      </c>
      <c r="F346" s="33">
        <v>211</v>
      </c>
      <c r="G346" s="304" t="s">
        <v>225</v>
      </c>
      <c r="H346" s="305">
        <v>7085208</v>
      </c>
      <c r="I346" s="303">
        <v>21000702</v>
      </c>
      <c r="J346" s="304" t="s">
        <v>1191</v>
      </c>
      <c r="K346" s="304">
        <v>600</v>
      </c>
      <c r="L346" s="304" t="s">
        <v>127</v>
      </c>
      <c r="M346" s="296">
        <v>0.23</v>
      </c>
      <c r="N346" s="515">
        <f t="shared" si="10"/>
        <v>0.24</v>
      </c>
      <c r="O346" s="298">
        <v>0</v>
      </c>
      <c r="P346" s="274">
        <f t="shared" si="11"/>
        <v>0.47</v>
      </c>
      <c r="Q346" s="306">
        <v>0</v>
      </c>
      <c r="R346" s="112">
        <v>40701</v>
      </c>
      <c r="S346" s="113">
        <v>-13.99</v>
      </c>
      <c r="T346" s="112">
        <v>40701.602500000001</v>
      </c>
      <c r="U346" s="113">
        <v>-14.46</v>
      </c>
      <c r="V346" s="307" t="s">
        <v>105</v>
      </c>
      <c r="W346" s="309" t="s">
        <v>109</v>
      </c>
      <c r="X346" s="490">
        <v>40701</v>
      </c>
      <c r="Y346" s="332" t="s">
        <v>303</v>
      </c>
      <c r="Z346" s="116"/>
      <c r="AA346" s="299"/>
      <c r="AB346" s="118"/>
      <c r="AC346" s="289"/>
      <c r="AD346" s="289"/>
      <c r="AE346" s="290"/>
      <c r="AF346" s="31">
        <v>600</v>
      </c>
      <c r="AG346" s="119"/>
      <c r="AH346" s="119"/>
      <c r="AI346" s="119"/>
      <c r="AJ346" s="119"/>
      <c r="AK346" s="119">
        <v>11002269</v>
      </c>
      <c r="AL346" s="119" t="s">
        <v>1649</v>
      </c>
      <c r="AM346" s="331" t="s">
        <v>27</v>
      </c>
      <c r="AN346" s="120">
        <v>2500</v>
      </c>
      <c r="AO346" s="121"/>
      <c r="AP346" s="122" t="s">
        <v>183</v>
      </c>
      <c r="AQ346" s="292">
        <v>4112</v>
      </c>
      <c r="AR346" s="293">
        <v>23</v>
      </c>
      <c r="AS346" s="311" t="s">
        <v>890</v>
      </c>
      <c r="AT346" s="294" t="s">
        <v>132</v>
      </c>
      <c r="AU346" s="131">
        <v>0.75</v>
      </c>
      <c r="AV346" s="131">
        <v>450</v>
      </c>
      <c r="AW346" s="131" t="s">
        <v>183</v>
      </c>
      <c r="AX346" s="183">
        <v>1</v>
      </c>
      <c r="AY346" s="131">
        <v>1</v>
      </c>
      <c r="AZ346" s="131">
        <v>750</v>
      </c>
      <c r="BA346" s="131">
        <v>600</v>
      </c>
      <c r="BB346" s="371">
        <f>IFERROR(HLOOKUP(IF(IF(VLOOKUP(H346,'Prog Actual'!H:AP,35,0)="DIREC",0,IF(VLOOKUP(H346,'Prog Actual'!H:AP,35,0)="EMBOT",1,IF(VLOOKUP(H346,'Prog Actual'!H:AP,35,0)="ETIQ",2,3)))&lt;1,VLOOKUP(H346,'Prog Actual'!H:AZ,45,0),IF(VLOOKUP(H346,'Prog Actual'!H:AP,35,0)="DIREC",0,IF(VLOOKUP(H346,'Prog Actual'!H:AP,35,0)="EMBOT",1,IF(VLOOKUP(H346,'Prog Actual'!H:AP,35,0)="ETIQ",2,3)))),Base!$D$26:$L$44,VLOOKUP(CONCATENATE(AM346,IF(VLOOKUP(H346,'Prog Actual'!H:K,4,0)&lt;2999,1,IF(VLOOKUP(H346,'Prog Actual'!H:K,4,0)&lt;4999,2,3))),Base!$B$27:$C$44,2,0),0),"")</f>
        <v>2500</v>
      </c>
      <c r="BC346" s="300">
        <v>50</v>
      </c>
      <c r="BD346" s="124" t="s">
        <v>108</v>
      </c>
      <c r="BE346" s="131">
        <v>50</v>
      </c>
      <c r="BF346" s="183"/>
      <c r="BG346" s="131" t="s">
        <v>1625</v>
      </c>
      <c r="BH346" s="210"/>
      <c r="BI346" s="211"/>
      <c r="BJ346" s="212"/>
    </row>
    <row r="347" spans="1:62" s="195" customFormat="1" ht="17.100000000000001" customHeight="1">
      <c r="A347" s="302">
        <v>1</v>
      </c>
      <c r="B347" s="302">
        <v>1</v>
      </c>
      <c r="C347" s="79"/>
      <c r="D347" s="303">
        <v>4178</v>
      </c>
      <c r="E347" s="348">
        <v>0</v>
      </c>
      <c r="F347" s="33">
        <v>513</v>
      </c>
      <c r="G347" s="304" t="s">
        <v>225</v>
      </c>
      <c r="H347" s="305">
        <v>7085308</v>
      </c>
      <c r="I347" s="303">
        <v>21000363</v>
      </c>
      <c r="J347" s="304" t="s">
        <v>1194</v>
      </c>
      <c r="K347" s="304">
        <v>600</v>
      </c>
      <c r="L347" s="304" t="s">
        <v>127</v>
      </c>
      <c r="M347" s="296">
        <v>0.23</v>
      </c>
      <c r="N347" s="515">
        <f t="shared" si="10"/>
        <v>0.24</v>
      </c>
      <c r="O347" s="298">
        <v>0</v>
      </c>
      <c r="P347" s="274">
        <f t="shared" si="11"/>
        <v>0.47</v>
      </c>
      <c r="Q347" s="306">
        <v>-1</v>
      </c>
      <c r="R347" s="112">
        <v>40701</v>
      </c>
      <c r="S347" s="113">
        <v>-14.46</v>
      </c>
      <c r="T347" s="112">
        <v>40701.622083333335</v>
      </c>
      <c r="U347" s="113">
        <v>-14.93</v>
      </c>
      <c r="V347" s="307" t="s">
        <v>105</v>
      </c>
      <c r="W347" s="309" t="s">
        <v>109</v>
      </c>
      <c r="X347" s="490">
        <v>40700</v>
      </c>
      <c r="Y347" s="332" t="s">
        <v>303</v>
      </c>
      <c r="Z347" s="116"/>
      <c r="AA347" s="299"/>
      <c r="AB347" s="118"/>
      <c r="AC347" s="289"/>
      <c r="AD347" s="289"/>
      <c r="AE347" s="290"/>
      <c r="AF347" s="31">
        <v>600</v>
      </c>
      <c r="AG347" s="119"/>
      <c r="AH347" s="119"/>
      <c r="AI347" s="119"/>
      <c r="AJ347" s="119"/>
      <c r="AK347" s="119">
        <v>11006850</v>
      </c>
      <c r="AL347" s="119" t="s">
        <v>1650</v>
      </c>
      <c r="AM347" s="331" t="s">
        <v>27</v>
      </c>
      <c r="AN347" s="120">
        <v>2500</v>
      </c>
      <c r="AO347" s="121"/>
      <c r="AP347" s="122" t="s">
        <v>183</v>
      </c>
      <c r="AQ347" s="292">
        <v>4178</v>
      </c>
      <c r="AR347" s="293">
        <v>23</v>
      </c>
      <c r="AS347" s="311" t="s">
        <v>890</v>
      </c>
      <c r="AT347" s="294" t="s">
        <v>132</v>
      </c>
      <c r="AU347" s="131">
        <v>0.75</v>
      </c>
      <c r="AV347" s="131">
        <v>450</v>
      </c>
      <c r="AW347" s="131" t="s">
        <v>183</v>
      </c>
      <c r="AX347" s="183">
        <v>40696</v>
      </c>
      <c r="AY347" s="131">
        <v>1</v>
      </c>
      <c r="AZ347" s="131">
        <v>750</v>
      </c>
      <c r="BA347" s="131">
        <v>600</v>
      </c>
      <c r="BB347" s="371">
        <f>IFERROR(HLOOKUP(IF(IF(VLOOKUP(H347,'Prog Actual'!H:AP,35,0)="DIREC",0,IF(VLOOKUP(H347,'Prog Actual'!H:AP,35,0)="EMBOT",1,IF(VLOOKUP(H347,'Prog Actual'!H:AP,35,0)="ETIQ",2,3)))&lt;1,VLOOKUP(H347,'Prog Actual'!H:AZ,45,0),IF(VLOOKUP(H347,'Prog Actual'!H:AP,35,0)="DIREC",0,IF(VLOOKUP(H347,'Prog Actual'!H:AP,35,0)="EMBOT",1,IF(VLOOKUP(H347,'Prog Actual'!H:AP,35,0)="ETIQ",2,3)))),Base!$D$26:$L$44,VLOOKUP(CONCATENATE(AM347,IF(VLOOKUP(H347,'Prog Actual'!H:K,4,0)&lt;2999,1,IF(VLOOKUP(H347,'Prog Actual'!H:K,4,0)&lt;4999,2,3))),Base!$B$27:$C$44,2,0),0),"")</f>
        <v>2500</v>
      </c>
      <c r="BC347" s="300">
        <v>50</v>
      </c>
      <c r="BD347" s="124" t="s">
        <v>108</v>
      </c>
      <c r="BE347" s="131">
        <v>50</v>
      </c>
      <c r="BF347" s="183" t="s">
        <v>1196</v>
      </c>
      <c r="BG347" s="131" t="s">
        <v>1625</v>
      </c>
      <c r="BH347" s="210"/>
      <c r="BI347" s="211"/>
      <c r="BJ347" s="212"/>
    </row>
    <row r="348" spans="1:62" s="195" customFormat="1" ht="17.100000000000001" customHeight="1">
      <c r="A348" s="302">
        <v>1</v>
      </c>
      <c r="B348" s="302">
        <v>1</v>
      </c>
      <c r="C348" s="79"/>
      <c r="D348" s="303">
        <v>1101</v>
      </c>
      <c r="E348" s="348">
        <v>0</v>
      </c>
      <c r="F348" s="33">
        <v>4</v>
      </c>
      <c r="G348" s="304" t="s">
        <v>225</v>
      </c>
      <c r="H348" s="305">
        <v>1273672</v>
      </c>
      <c r="I348" s="303">
        <v>10050537</v>
      </c>
      <c r="J348" s="304" t="s">
        <v>1198</v>
      </c>
      <c r="K348" s="304">
        <v>330</v>
      </c>
      <c r="L348" s="304" t="s">
        <v>104</v>
      </c>
      <c r="M348" s="296">
        <v>0.23</v>
      </c>
      <c r="N348" s="515">
        <f t="shared" si="10"/>
        <v>1.5840000000000001</v>
      </c>
      <c r="O348" s="298">
        <v>0</v>
      </c>
      <c r="P348" s="274">
        <f t="shared" si="11"/>
        <v>1.8140000000000001</v>
      </c>
      <c r="Q348" s="306">
        <v>0</v>
      </c>
      <c r="R348" s="112">
        <v>40701</v>
      </c>
      <c r="S348" s="113">
        <v>-14.93</v>
      </c>
      <c r="T348" s="112">
        <v>40701.697666666667</v>
      </c>
      <c r="U348" s="113">
        <v>-16.739999999999998</v>
      </c>
      <c r="V348" s="307" t="s">
        <v>105</v>
      </c>
      <c r="W348" s="115" t="s">
        <v>109</v>
      </c>
      <c r="X348" s="492">
        <v>40701</v>
      </c>
      <c r="Y348" s="320" t="s">
        <v>362</v>
      </c>
      <c r="Z348" s="116"/>
      <c r="AA348" s="299"/>
      <c r="AB348" s="118"/>
      <c r="AC348" s="289"/>
      <c r="AD348" s="289"/>
      <c r="AE348" s="290"/>
      <c r="AF348" s="31">
        <v>3960</v>
      </c>
      <c r="AG348" s="119"/>
      <c r="AH348" s="119"/>
      <c r="AI348" s="119"/>
      <c r="AJ348" s="119"/>
      <c r="AK348" s="119">
        <v>11001965</v>
      </c>
      <c r="AL348" s="119" t="s">
        <v>1651</v>
      </c>
      <c r="AM348" s="331" t="s">
        <v>27</v>
      </c>
      <c r="AN348" s="120">
        <v>2500</v>
      </c>
      <c r="AO348" s="121"/>
      <c r="AP348" s="122" t="s">
        <v>183</v>
      </c>
      <c r="AQ348" s="292">
        <v>1101</v>
      </c>
      <c r="AR348" s="293">
        <v>23</v>
      </c>
      <c r="AS348" s="311" t="s">
        <v>890</v>
      </c>
      <c r="AT348" s="294" t="s">
        <v>132</v>
      </c>
      <c r="AU348" s="131">
        <v>9</v>
      </c>
      <c r="AV348" s="131">
        <v>2970</v>
      </c>
      <c r="AW348" s="131" t="s">
        <v>183</v>
      </c>
      <c r="AX348" s="183">
        <v>40696</v>
      </c>
      <c r="AY348" s="131">
        <v>12</v>
      </c>
      <c r="AZ348" s="131">
        <v>750</v>
      </c>
      <c r="BA348" s="131">
        <v>3960</v>
      </c>
      <c r="BB348" s="371">
        <f>IFERROR(HLOOKUP(IF(IF(VLOOKUP(H348,'Prog Actual'!H:AP,35,0)="DIREC",0,IF(VLOOKUP(H348,'Prog Actual'!H:AP,35,0)="EMBOT",1,IF(VLOOKUP(H348,'Prog Actual'!H:AP,35,0)="ETIQ",2,3)))&lt;1,VLOOKUP(H348,'Prog Actual'!H:AZ,45,0),IF(VLOOKUP(H348,'Prog Actual'!H:AP,35,0)="DIREC",0,IF(VLOOKUP(H348,'Prog Actual'!H:AP,35,0)="EMBOT",1,IF(VLOOKUP(H348,'Prog Actual'!H:AP,35,0)="ETIQ",2,3)))),Base!$D$26:$L$44,VLOOKUP(CONCATENATE(AM348,IF(VLOOKUP(H348,'Prog Actual'!H:K,4,0)&lt;2999,1,IF(VLOOKUP(H348,'Prog Actual'!H:K,4,0)&lt;4999,2,3))),Base!$B$27:$C$44,2,0),0),"")</f>
        <v>2500</v>
      </c>
      <c r="BC348" s="300">
        <v>330</v>
      </c>
      <c r="BD348" s="124" t="s">
        <v>108</v>
      </c>
      <c r="BE348" s="131">
        <v>330</v>
      </c>
      <c r="BF348" s="183" t="s">
        <v>1200</v>
      </c>
      <c r="BG348" s="131" t="s">
        <v>1625</v>
      </c>
      <c r="BH348" s="210"/>
      <c r="BI348" s="211"/>
      <c r="BJ348" s="212"/>
    </row>
    <row r="349" spans="1:62" s="195" customFormat="1" ht="17.100000000000001" customHeight="1">
      <c r="A349" s="302">
        <v>1</v>
      </c>
      <c r="B349" s="302">
        <v>2</v>
      </c>
      <c r="C349" s="79"/>
      <c r="D349" s="303">
        <v>1113</v>
      </c>
      <c r="E349" s="348">
        <v>0</v>
      </c>
      <c r="F349" s="33">
        <v>13</v>
      </c>
      <c r="G349" s="304" t="s">
        <v>180</v>
      </c>
      <c r="H349" s="305">
        <v>7085251</v>
      </c>
      <c r="I349" s="303">
        <v>10047971</v>
      </c>
      <c r="J349" s="304" t="s">
        <v>472</v>
      </c>
      <c r="K349" s="304">
        <v>1954</v>
      </c>
      <c r="L349" s="304" t="s">
        <v>104</v>
      </c>
      <c r="M349" s="296">
        <v>0.23</v>
      </c>
      <c r="N349" s="515">
        <f t="shared" si="10"/>
        <v>2.6053333333333333</v>
      </c>
      <c r="O349" s="298">
        <v>0.16666666666666666</v>
      </c>
      <c r="P349" s="274">
        <f t="shared" si="11"/>
        <v>2.8353333333333333</v>
      </c>
      <c r="Q349" s="288">
        <v>1</v>
      </c>
      <c r="R349" s="112">
        <v>40701</v>
      </c>
      <c r="S349" s="113">
        <v>-16.739999999999998</v>
      </c>
      <c r="T349" s="112">
        <v>40701.829208333336</v>
      </c>
      <c r="U349" s="113">
        <v>-19.899999999999999</v>
      </c>
      <c r="V349" s="307" t="s">
        <v>105</v>
      </c>
      <c r="W349" s="309" t="s">
        <v>109</v>
      </c>
      <c r="X349" s="490">
        <v>40702</v>
      </c>
      <c r="Y349" s="134" t="s">
        <v>352</v>
      </c>
      <c r="Z349" s="116"/>
      <c r="AA349" s="299"/>
      <c r="AB349" s="118"/>
      <c r="AC349" s="289" t="s">
        <v>349</v>
      </c>
      <c r="AD349" s="289">
        <v>7020</v>
      </c>
      <c r="AE349" s="290"/>
      <c r="AF349" s="31">
        <v>11724</v>
      </c>
      <c r="AG349" s="119">
        <v>11005459</v>
      </c>
      <c r="AH349" s="119" t="s">
        <v>473</v>
      </c>
      <c r="AI349" s="119">
        <v>11005544</v>
      </c>
      <c r="AJ349" s="119" t="s">
        <v>157</v>
      </c>
      <c r="AK349" s="119"/>
      <c r="AL349" s="119"/>
      <c r="AM349" s="331" t="s">
        <v>27</v>
      </c>
      <c r="AN349" s="120">
        <v>4000</v>
      </c>
      <c r="AO349" s="121"/>
      <c r="AP349" s="122" t="s">
        <v>106</v>
      </c>
      <c r="AQ349" s="292">
        <v>1113</v>
      </c>
      <c r="AR349" s="293">
        <v>23</v>
      </c>
      <c r="AS349" s="123" t="s">
        <v>351</v>
      </c>
      <c r="AT349" s="294" t="s">
        <v>126</v>
      </c>
      <c r="AU349" s="131">
        <v>9</v>
      </c>
      <c r="AV349" s="131">
        <v>17586</v>
      </c>
      <c r="AW349" s="131" t="s">
        <v>106</v>
      </c>
      <c r="AX349" s="183">
        <v>40696</v>
      </c>
      <c r="AY349" s="131">
        <v>6</v>
      </c>
      <c r="AZ349" s="131">
        <v>1500</v>
      </c>
      <c r="BA349" s="131">
        <v>11724</v>
      </c>
      <c r="BB349" s="371">
        <f>IFERROR(HLOOKUP(IF(IF(VLOOKUP(H349,'Prog Actual'!H:AP,35,0)="DIREC",0,IF(VLOOKUP(H349,'Prog Actual'!H:AP,35,0)="EMBOT",1,IF(VLOOKUP(H349,'Prog Actual'!H:AP,35,0)="ETIQ",2,3)))&lt;1,VLOOKUP(H349,'Prog Actual'!H:AZ,45,0),IF(VLOOKUP(H349,'Prog Actual'!H:AP,35,0)="DIREC",0,IF(VLOOKUP(H349,'Prog Actual'!H:AP,35,0)="EMBOT",1,IF(VLOOKUP(H349,'Prog Actual'!H:AP,35,0)="ETIQ",2,3)))),Base!$D$26:$L$44,VLOOKUP(CONCATENATE(AM349,IF(VLOOKUP(H349,'Prog Actual'!H:K,4,0)&lt;2999,1,IF(VLOOKUP(H349,'Prog Actual'!H:K,4,0)&lt;4999,2,3))),Base!$B$27:$C$44,2,0),0),"")</f>
        <v>4500</v>
      </c>
      <c r="BC349" s="300">
        <v>1954</v>
      </c>
      <c r="BD349" s="124" t="s">
        <v>108</v>
      </c>
      <c r="BE349" s="131">
        <v>1954</v>
      </c>
      <c r="BF349" s="183" t="s">
        <v>474</v>
      </c>
      <c r="BG349" s="131" t="s">
        <v>1625</v>
      </c>
      <c r="BH349" s="210"/>
      <c r="BI349" s="211"/>
      <c r="BJ349" s="212"/>
    </row>
    <row r="350" spans="1:62" s="195" customFormat="1" ht="14.25">
      <c r="A350" s="302">
        <v>1</v>
      </c>
      <c r="B350" s="302">
        <v>1</v>
      </c>
      <c r="C350" s="79"/>
      <c r="D350" s="303">
        <v>2322</v>
      </c>
      <c r="E350" s="348">
        <v>0</v>
      </c>
      <c r="F350" s="33">
        <v>52</v>
      </c>
      <c r="G350" s="304" t="s">
        <v>142</v>
      </c>
      <c r="H350" s="318">
        <v>1274137</v>
      </c>
      <c r="I350" s="303">
        <v>10048316</v>
      </c>
      <c r="J350" s="304" t="s">
        <v>367</v>
      </c>
      <c r="K350" s="304">
        <v>96</v>
      </c>
      <c r="L350" s="304" t="s">
        <v>104</v>
      </c>
      <c r="M350" s="296">
        <v>0.23</v>
      </c>
      <c r="N350" s="515">
        <f t="shared" si="10"/>
        <v>0.128</v>
      </c>
      <c r="O350" s="298">
        <v>0.16666666666666666</v>
      </c>
      <c r="P350" s="274">
        <f t="shared" si="11"/>
        <v>0.35799999999999998</v>
      </c>
      <c r="Q350" s="306">
        <v>1</v>
      </c>
      <c r="R350" s="112">
        <v>40701</v>
      </c>
      <c r="S350" s="113">
        <v>-19.899999999999999</v>
      </c>
      <c r="T350" s="112">
        <v>40701.842958333335</v>
      </c>
      <c r="U350" s="113">
        <v>-20.23</v>
      </c>
      <c r="V350" s="307" t="s">
        <v>105</v>
      </c>
      <c r="W350" s="309" t="s">
        <v>109</v>
      </c>
      <c r="X350" s="490">
        <v>40702</v>
      </c>
      <c r="Y350" s="132" t="s">
        <v>303</v>
      </c>
      <c r="Z350" s="116"/>
      <c r="AA350" s="299"/>
      <c r="AB350" s="118"/>
      <c r="AC350" s="289" t="s">
        <v>186</v>
      </c>
      <c r="AD350" s="289">
        <v>864.84</v>
      </c>
      <c r="AE350" s="290"/>
      <c r="AF350" s="31">
        <v>576</v>
      </c>
      <c r="AG350" s="119">
        <v>11001215</v>
      </c>
      <c r="AH350" s="119" t="s">
        <v>188</v>
      </c>
      <c r="AI350" s="119">
        <v>11003491</v>
      </c>
      <c r="AJ350" s="119" t="s">
        <v>191</v>
      </c>
      <c r="AK350" s="119">
        <v>11003054</v>
      </c>
      <c r="AL350" s="119" t="s">
        <v>368</v>
      </c>
      <c r="AM350" s="331" t="s">
        <v>27</v>
      </c>
      <c r="AN350" s="120">
        <v>5702.970297029703</v>
      </c>
      <c r="AO350" s="121" t="s">
        <v>142</v>
      </c>
      <c r="AP350" s="122" t="s">
        <v>106</v>
      </c>
      <c r="AQ350" s="292">
        <v>2322</v>
      </c>
      <c r="AR350" s="293">
        <v>23</v>
      </c>
      <c r="AS350" s="123" t="s">
        <v>332</v>
      </c>
      <c r="AT350" s="294" t="s">
        <v>126</v>
      </c>
      <c r="AU350" s="131">
        <v>9</v>
      </c>
      <c r="AV350" s="131">
        <v>864</v>
      </c>
      <c r="AW350" s="131" t="s">
        <v>106</v>
      </c>
      <c r="AX350" s="183">
        <v>1</v>
      </c>
      <c r="AY350" s="131">
        <v>6</v>
      </c>
      <c r="AZ350" s="131">
        <v>1500</v>
      </c>
      <c r="BA350" s="131">
        <v>576</v>
      </c>
      <c r="BB350" s="371">
        <f>IFERROR(HLOOKUP(IF(IF(VLOOKUP(H350,'Prog Actual'!H:AP,35,0)="DIREC",0,IF(VLOOKUP(H350,'Prog Actual'!H:AP,35,0)="EMBOT",1,IF(VLOOKUP(H350,'Prog Actual'!H:AP,35,0)="ETIQ",2,3)))&lt;1,VLOOKUP(H350,'Prog Actual'!H:AZ,45,0),IF(VLOOKUP(H350,'Prog Actual'!H:AP,35,0)="DIREC",0,IF(VLOOKUP(H350,'Prog Actual'!H:AP,35,0)="EMBOT",1,IF(VLOOKUP(H350,'Prog Actual'!H:AP,35,0)="ETIQ",2,3)))),Base!$D$26:$L$44,VLOOKUP(CONCATENATE(AM350,IF(VLOOKUP(H350,'Prog Actual'!H:K,4,0)&lt;2999,1,IF(VLOOKUP(H350,'Prog Actual'!H:K,4,0)&lt;4999,2,3))),Base!$B$27:$C$44,2,0),0),"")</f>
        <v>4500</v>
      </c>
      <c r="BC350" s="300">
        <v>96</v>
      </c>
      <c r="BD350" s="124" t="s">
        <v>108</v>
      </c>
      <c r="BE350" s="131">
        <v>96</v>
      </c>
      <c r="BF350" s="183"/>
      <c r="BG350" s="131" t="s">
        <v>1625</v>
      </c>
      <c r="BH350" s="210"/>
      <c r="BI350" s="211"/>
      <c r="BJ350" s="212"/>
    </row>
    <row r="351" spans="1:62" s="195" customFormat="1" ht="14.25">
      <c r="A351" s="302">
        <v>1</v>
      </c>
      <c r="B351" s="302">
        <v>1</v>
      </c>
      <c r="C351" s="79"/>
      <c r="D351" s="303">
        <v>2322</v>
      </c>
      <c r="E351" s="348">
        <v>0</v>
      </c>
      <c r="F351" s="33">
        <v>52</v>
      </c>
      <c r="G351" s="304" t="s">
        <v>114</v>
      </c>
      <c r="H351" s="305">
        <v>1274146</v>
      </c>
      <c r="I351" s="303">
        <v>10050328</v>
      </c>
      <c r="J351" s="304" t="s">
        <v>276</v>
      </c>
      <c r="K351" s="304">
        <v>224</v>
      </c>
      <c r="L351" s="304" t="s">
        <v>104</v>
      </c>
      <c r="M351" s="296">
        <v>0.23</v>
      </c>
      <c r="N351" s="515">
        <f t="shared" si="10"/>
        <v>0.59733333333333338</v>
      </c>
      <c r="O351" s="298">
        <v>0.16666666666666666</v>
      </c>
      <c r="P351" s="274">
        <f t="shared" si="11"/>
        <v>0.82733333333333337</v>
      </c>
      <c r="Q351" s="306">
        <v>1</v>
      </c>
      <c r="R351" s="112">
        <v>40701</v>
      </c>
      <c r="S351" s="113">
        <v>-20.23</v>
      </c>
      <c r="T351" s="112">
        <v>40701.872863636367</v>
      </c>
      <c r="U351" s="113">
        <v>-20.95</v>
      </c>
      <c r="V351" s="307" t="s">
        <v>105</v>
      </c>
      <c r="W351" s="309" t="s">
        <v>109</v>
      </c>
      <c r="X351" s="490">
        <v>40702</v>
      </c>
      <c r="Y351" s="132" t="s">
        <v>303</v>
      </c>
      <c r="Z351" s="116"/>
      <c r="AA351" s="299"/>
      <c r="AB351" s="118"/>
      <c r="AC351" s="289" t="s">
        <v>186</v>
      </c>
      <c r="AD351" s="289">
        <v>2026.752</v>
      </c>
      <c r="AE351" s="290"/>
      <c r="AF351" s="31">
        <v>2688</v>
      </c>
      <c r="AG351" s="119">
        <v>11007037</v>
      </c>
      <c r="AH351" s="119" t="s">
        <v>141</v>
      </c>
      <c r="AI351" s="119">
        <v>11004791</v>
      </c>
      <c r="AJ351" s="119" t="s">
        <v>120</v>
      </c>
      <c r="AK351" s="119">
        <v>11007437</v>
      </c>
      <c r="AL351" s="119" t="s">
        <v>177</v>
      </c>
      <c r="AM351" s="331" t="s">
        <v>27</v>
      </c>
      <c r="AN351" s="120">
        <v>5500.0000000000045</v>
      </c>
      <c r="AO351" s="121"/>
      <c r="AP351" s="122" t="s">
        <v>106</v>
      </c>
      <c r="AQ351" s="292">
        <v>2322</v>
      </c>
      <c r="AR351" s="293">
        <v>23</v>
      </c>
      <c r="AS351" s="123" t="s">
        <v>332</v>
      </c>
      <c r="AT351" s="294" t="s">
        <v>126</v>
      </c>
      <c r="AU351" s="131">
        <v>9</v>
      </c>
      <c r="AV351" s="131">
        <v>2016</v>
      </c>
      <c r="AW351" s="131" t="s">
        <v>106</v>
      </c>
      <c r="AX351" s="183">
        <v>1</v>
      </c>
      <c r="AY351" s="131">
        <v>12</v>
      </c>
      <c r="AZ351" s="131">
        <v>750</v>
      </c>
      <c r="BA351" s="131">
        <v>2688</v>
      </c>
      <c r="BB351" s="371">
        <f>IFERROR(HLOOKUP(IF(IF(VLOOKUP(H351,'Prog Actual'!H:AP,35,0)="DIREC",0,IF(VLOOKUP(H351,'Prog Actual'!H:AP,35,0)="EMBOT",1,IF(VLOOKUP(H351,'Prog Actual'!H:AP,35,0)="ETIQ",2,3)))&lt;1,VLOOKUP(H351,'Prog Actual'!H:AZ,45,0),IF(VLOOKUP(H351,'Prog Actual'!H:AP,35,0)="DIREC",0,IF(VLOOKUP(H351,'Prog Actual'!H:AP,35,0)="EMBOT",1,IF(VLOOKUP(H351,'Prog Actual'!H:AP,35,0)="ETIQ",2,3)))),Base!$D$26:$L$44,VLOOKUP(CONCATENATE(AM351,IF(VLOOKUP(H351,'Prog Actual'!H:K,4,0)&lt;2999,1,IF(VLOOKUP(H351,'Prog Actual'!H:K,4,0)&lt;4999,2,3))),Base!$B$27:$C$44,2,0),0),"")</f>
        <v>4500</v>
      </c>
      <c r="BC351" s="300">
        <v>224</v>
      </c>
      <c r="BD351" s="124" t="s">
        <v>108</v>
      </c>
      <c r="BE351" s="131">
        <v>224</v>
      </c>
      <c r="BF351" s="183"/>
      <c r="BG351" s="131" t="s">
        <v>1625</v>
      </c>
      <c r="BH351" s="210" t="b">
        <v>0</v>
      </c>
      <c r="BI351" s="211" t="b">
        <v>0</v>
      </c>
      <c r="BJ351" s="212" t="e">
        <v>#DIV/0!</v>
      </c>
    </row>
    <row r="352" spans="1:62" s="195" customFormat="1" ht="14.25">
      <c r="A352" s="302">
        <v>1</v>
      </c>
      <c r="B352" s="302">
        <v>2</v>
      </c>
      <c r="C352" s="79"/>
      <c r="D352" s="303">
        <v>2322</v>
      </c>
      <c r="E352" s="348">
        <v>0</v>
      </c>
      <c r="F352" s="33">
        <v>52</v>
      </c>
      <c r="G352" s="304" t="s">
        <v>103</v>
      </c>
      <c r="H352" s="305">
        <v>1274629</v>
      </c>
      <c r="I352" s="303">
        <v>10050462</v>
      </c>
      <c r="J352" s="304" t="s">
        <v>277</v>
      </c>
      <c r="K352" s="304">
        <v>280</v>
      </c>
      <c r="L352" s="304" t="s">
        <v>104</v>
      </c>
      <c r="M352" s="296">
        <v>0.23</v>
      </c>
      <c r="N352" s="515">
        <f t="shared" si="10"/>
        <v>0.7466666666666667</v>
      </c>
      <c r="O352" s="298">
        <v>0.16666666666666666</v>
      </c>
      <c r="P352" s="274">
        <f t="shared" si="11"/>
        <v>0.97666666666666668</v>
      </c>
      <c r="Q352" s="306">
        <v>2</v>
      </c>
      <c r="R352" s="112">
        <v>40701</v>
      </c>
      <c r="S352" s="113">
        <v>-20.95</v>
      </c>
      <c r="T352" s="112">
        <v>40701.907954545452</v>
      </c>
      <c r="U352" s="113">
        <v>-21.79</v>
      </c>
      <c r="V352" s="307" t="s">
        <v>105</v>
      </c>
      <c r="W352" s="309" t="s">
        <v>109</v>
      </c>
      <c r="X352" s="490">
        <v>40703</v>
      </c>
      <c r="Y352" s="310" t="s">
        <v>303</v>
      </c>
      <c r="Z352" s="116"/>
      <c r="AA352" s="299"/>
      <c r="AB352" s="118"/>
      <c r="AC352" s="289" t="s">
        <v>186</v>
      </c>
      <c r="AD352" s="289">
        <v>2534.7840000000001</v>
      </c>
      <c r="AE352" s="290"/>
      <c r="AF352" s="31">
        <v>3360</v>
      </c>
      <c r="AG352" s="119">
        <v>11007037</v>
      </c>
      <c r="AH352" s="119" t="s">
        <v>141</v>
      </c>
      <c r="AI352" s="119">
        <v>11004791</v>
      </c>
      <c r="AJ352" s="119" t="s">
        <v>120</v>
      </c>
      <c r="AK352" s="119">
        <v>11007437</v>
      </c>
      <c r="AL352" s="119" t="s">
        <v>177</v>
      </c>
      <c r="AM352" s="331" t="s">
        <v>27</v>
      </c>
      <c r="AN352" s="120">
        <v>5500.0000000000045</v>
      </c>
      <c r="AO352" s="121"/>
      <c r="AP352" s="122" t="s">
        <v>106</v>
      </c>
      <c r="AQ352" s="292">
        <v>2322</v>
      </c>
      <c r="AR352" s="293">
        <v>23</v>
      </c>
      <c r="AS352" s="311" t="s">
        <v>890</v>
      </c>
      <c r="AT352" s="294" t="s">
        <v>113</v>
      </c>
      <c r="AU352" s="131">
        <v>9</v>
      </c>
      <c r="AV352" s="131">
        <v>2520</v>
      </c>
      <c r="AW352" s="131" t="s">
        <v>106</v>
      </c>
      <c r="AX352" s="183">
        <v>40696</v>
      </c>
      <c r="AY352" s="131">
        <v>12</v>
      </c>
      <c r="AZ352" s="131">
        <v>750</v>
      </c>
      <c r="BA352" s="131">
        <v>3360</v>
      </c>
      <c r="BB352" s="371">
        <f>IFERROR(HLOOKUP(IF(IF(VLOOKUP(H352,'Prog Actual'!H:AP,35,0)="DIREC",0,IF(VLOOKUP(H352,'Prog Actual'!H:AP,35,0)="EMBOT",1,IF(VLOOKUP(H352,'Prog Actual'!H:AP,35,0)="ETIQ",2,3)))&lt;1,VLOOKUP(H352,'Prog Actual'!H:AZ,45,0),IF(VLOOKUP(H352,'Prog Actual'!H:AP,35,0)="DIREC",0,IF(VLOOKUP(H352,'Prog Actual'!H:AP,35,0)="EMBOT",1,IF(VLOOKUP(H352,'Prog Actual'!H:AP,35,0)="ETIQ",2,3)))),Base!$D$26:$L$44,VLOOKUP(CONCATENATE(AM352,IF(VLOOKUP(H352,'Prog Actual'!H:K,4,0)&lt;2999,1,IF(VLOOKUP(H352,'Prog Actual'!H:K,4,0)&lt;4999,2,3))),Base!$B$27:$C$44,2,0),0),"")</f>
        <v>4500</v>
      </c>
      <c r="BC352" s="300">
        <v>280</v>
      </c>
      <c r="BD352" s="124" t="s">
        <v>108</v>
      </c>
      <c r="BE352" s="131">
        <v>280</v>
      </c>
      <c r="BF352" s="183" t="s">
        <v>1173</v>
      </c>
      <c r="BG352" s="131" t="s">
        <v>1625</v>
      </c>
      <c r="BH352" s="210"/>
      <c r="BI352" s="211"/>
      <c r="BJ352" s="212"/>
    </row>
    <row r="353" spans="1:62" s="195" customFormat="1" ht="17.100000000000001" customHeight="1">
      <c r="A353" s="302">
        <v>1</v>
      </c>
      <c r="B353" s="302">
        <v>1</v>
      </c>
      <c r="C353" s="79"/>
      <c r="D353" s="303">
        <v>1103</v>
      </c>
      <c r="E353" s="348">
        <v>0</v>
      </c>
      <c r="F353" s="33">
        <v>6</v>
      </c>
      <c r="G353" s="304" t="s">
        <v>225</v>
      </c>
      <c r="H353" s="305">
        <v>1274252</v>
      </c>
      <c r="I353" s="303">
        <v>10048624</v>
      </c>
      <c r="J353" s="313" t="s">
        <v>470</v>
      </c>
      <c r="K353" s="304">
        <v>44</v>
      </c>
      <c r="L353" s="304" t="s">
        <v>104</v>
      </c>
      <c r="M353" s="296">
        <v>0.23</v>
      </c>
      <c r="N353" s="515">
        <f t="shared" si="10"/>
        <v>0.2112</v>
      </c>
      <c r="O353" s="298">
        <v>0</v>
      </c>
      <c r="P353" s="274">
        <f t="shared" si="11"/>
        <v>0.44120000000000004</v>
      </c>
      <c r="Q353" s="288">
        <v>1</v>
      </c>
      <c r="R353" s="112">
        <v>40701</v>
      </c>
      <c r="S353" s="113">
        <v>-21.79</v>
      </c>
      <c r="T353" s="112">
        <v>40701.92629166667</v>
      </c>
      <c r="U353" s="113">
        <v>-22.23</v>
      </c>
      <c r="V353" s="307" t="s">
        <v>105</v>
      </c>
      <c r="W353" s="309"/>
      <c r="X353" s="490">
        <v>40702</v>
      </c>
      <c r="Y353" s="134" t="s">
        <v>352</v>
      </c>
      <c r="Z353" s="116"/>
      <c r="AA353" s="299"/>
      <c r="AB353" s="118"/>
      <c r="AC353" s="289"/>
      <c r="AD353" s="289"/>
      <c r="AE353" s="290"/>
      <c r="AF353" s="31">
        <v>528</v>
      </c>
      <c r="AG353" s="119"/>
      <c r="AH353" s="119"/>
      <c r="AI353" s="119"/>
      <c r="AJ353" s="119"/>
      <c r="AK353" s="119">
        <v>11007656</v>
      </c>
      <c r="AL353" s="119" t="s">
        <v>217</v>
      </c>
      <c r="AM353" s="331" t="s">
        <v>27</v>
      </c>
      <c r="AN353" s="120">
        <v>2502.3696682464456</v>
      </c>
      <c r="AO353" s="121"/>
      <c r="AP353" s="122" t="s">
        <v>183</v>
      </c>
      <c r="AQ353" s="292" t="s">
        <v>102</v>
      </c>
      <c r="AR353" s="293">
        <v>23</v>
      </c>
      <c r="AS353" s="123" t="s">
        <v>351</v>
      </c>
      <c r="AT353" s="294" t="s">
        <v>126</v>
      </c>
      <c r="AU353" s="131">
        <v>9</v>
      </c>
      <c r="AV353" s="131">
        <v>396</v>
      </c>
      <c r="AW353" s="131" t="s">
        <v>183</v>
      </c>
      <c r="AX353" s="183"/>
      <c r="AY353" s="131">
        <v>12</v>
      </c>
      <c r="AZ353" s="131">
        <v>750</v>
      </c>
      <c r="BA353" s="131">
        <v>528</v>
      </c>
      <c r="BB353" s="371">
        <f>IFERROR(HLOOKUP(IF(IF(VLOOKUP(H353,'Prog Actual'!H:AP,35,0)="DIREC",0,IF(VLOOKUP(H353,'Prog Actual'!H:AP,35,0)="EMBOT",1,IF(VLOOKUP(H353,'Prog Actual'!H:AP,35,0)="ETIQ",2,3)))&lt;1,VLOOKUP(H353,'Prog Actual'!H:AZ,45,0),IF(VLOOKUP(H353,'Prog Actual'!H:AP,35,0)="DIREC",0,IF(VLOOKUP(H353,'Prog Actual'!H:AP,35,0)="EMBOT",1,IF(VLOOKUP(H353,'Prog Actual'!H:AP,35,0)="ETIQ",2,3)))),Base!$D$26:$L$44,VLOOKUP(CONCATENATE(AM353,IF(VLOOKUP(H353,'Prog Actual'!H:K,4,0)&lt;2999,1,IF(VLOOKUP(H353,'Prog Actual'!H:K,4,0)&lt;4999,2,3))),Base!$B$27:$C$44,2,0),0),"")</f>
        <v>2500</v>
      </c>
      <c r="BC353" s="300">
        <v>44</v>
      </c>
      <c r="BD353" s="124" t="s">
        <v>108</v>
      </c>
      <c r="BE353" s="131">
        <v>44</v>
      </c>
      <c r="BF353" s="183"/>
      <c r="BG353" s="131" t="s">
        <v>1625</v>
      </c>
      <c r="BH353" s="210"/>
      <c r="BI353" s="211"/>
      <c r="BJ353" s="212"/>
    </row>
    <row r="354" spans="1:62" s="195" customFormat="1" ht="14.25">
      <c r="A354" s="302">
        <v>1</v>
      </c>
      <c r="B354" s="302">
        <v>1</v>
      </c>
      <c r="C354" s="79"/>
      <c r="D354" s="303">
        <v>1103</v>
      </c>
      <c r="E354" s="348">
        <v>0</v>
      </c>
      <c r="F354" s="33">
        <v>6</v>
      </c>
      <c r="G354" s="304" t="s">
        <v>225</v>
      </c>
      <c r="H354" s="305">
        <v>1274022</v>
      </c>
      <c r="I354" s="303">
        <v>10048600</v>
      </c>
      <c r="J354" s="313" t="s">
        <v>487</v>
      </c>
      <c r="K354" s="304">
        <v>154</v>
      </c>
      <c r="L354" s="304" t="s">
        <v>104</v>
      </c>
      <c r="M354" s="296">
        <v>0.23</v>
      </c>
      <c r="N354" s="515">
        <f t="shared" si="10"/>
        <v>0.36959999999999998</v>
      </c>
      <c r="O354" s="298">
        <v>0</v>
      </c>
      <c r="P354" s="274">
        <f t="shared" si="11"/>
        <v>0.59960000000000002</v>
      </c>
      <c r="Q354" s="288">
        <v>3</v>
      </c>
      <c r="R354" s="112">
        <v>40701</v>
      </c>
      <c r="S354" s="113">
        <v>-22.23</v>
      </c>
      <c r="T354" s="112">
        <v>40701.951249999998</v>
      </c>
      <c r="U354" s="113">
        <v>-22.83</v>
      </c>
      <c r="V354" s="307" t="s">
        <v>105</v>
      </c>
      <c r="W354" s="115"/>
      <c r="X354" s="490">
        <v>40704</v>
      </c>
      <c r="Y354" s="134" t="s">
        <v>352</v>
      </c>
      <c r="Z354" s="116"/>
      <c r="AA354" s="299"/>
      <c r="AB354" s="118"/>
      <c r="AC354" s="289"/>
      <c r="AD354" s="289"/>
      <c r="AE354" s="290"/>
      <c r="AF354" s="31">
        <v>924</v>
      </c>
      <c r="AG354" s="119"/>
      <c r="AH354" s="119"/>
      <c r="AI354" s="119"/>
      <c r="AJ354" s="119"/>
      <c r="AK354" s="119">
        <v>11007656</v>
      </c>
      <c r="AL354" s="119" t="s">
        <v>217</v>
      </c>
      <c r="AM354" s="331" t="s">
        <v>27</v>
      </c>
      <c r="AN354" s="120">
        <v>2497.2972972972975</v>
      </c>
      <c r="AO354" s="121"/>
      <c r="AP354" s="122" t="s">
        <v>183</v>
      </c>
      <c r="AQ354" s="292" t="s">
        <v>102</v>
      </c>
      <c r="AR354" s="293">
        <v>23</v>
      </c>
      <c r="AS354" s="123" t="s">
        <v>351</v>
      </c>
      <c r="AT354" s="294" t="s">
        <v>107</v>
      </c>
      <c r="AU354" s="131">
        <v>4.5</v>
      </c>
      <c r="AV354" s="131">
        <v>693</v>
      </c>
      <c r="AW354" s="131" t="s">
        <v>183</v>
      </c>
      <c r="AX354" s="183"/>
      <c r="AY354" s="131">
        <v>6</v>
      </c>
      <c r="AZ354" s="131">
        <v>750</v>
      </c>
      <c r="BA354" s="131">
        <v>924</v>
      </c>
      <c r="BB354" s="371">
        <f>IFERROR(HLOOKUP(IF(IF(VLOOKUP(H354,'Prog Actual'!H:AP,35,0)="DIREC",0,IF(VLOOKUP(H354,'Prog Actual'!H:AP,35,0)="EMBOT",1,IF(VLOOKUP(H354,'Prog Actual'!H:AP,35,0)="ETIQ",2,3)))&lt;1,VLOOKUP(H354,'Prog Actual'!H:AZ,45,0),IF(VLOOKUP(H354,'Prog Actual'!H:AP,35,0)="DIREC",0,IF(VLOOKUP(H354,'Prog Actual'!H:AP,35,0)="EMBOT",1,IF(VLOOKUP(H354,'Prog Actual'!H:AP,35,0)="ETIQ",2,3)))),Base!$D$26:$L$44,VLOOKUP(CONCATENATE(AM354,IF(VLOOKUP(H354,'Prog Actual'!H:K,4,0)&lt;2999,1,IF(VLOOKUP(H354,'Prog Actual'!H:K,4,0)&lt;4999,2,3))),Base!$B$27:$C$44,2,0),0),"")</f>
        <v>2500</v>
      </c>
      <c r="BC354" s="300">
        <v>77</v>
      </c>
      <c r="BD354" s="124" t="s">
        <v>108</v>
      </c>
      <c r="BE354" s="131">
        <v>154</v>
      </c>
      <c r="BF354" s="183"/>
      <c r="BG354" s="131" t="s">
        <v>1625</v>
      </c>
      <c r="BH354" s="210"/>
      <c r="BI354" s="211"/>
      <c r="BJ354" s="212"/>
    </row>
    <row r="355" spans="1:62" s="195" customFormat="1" ht="17.100000000000001" customHeight="1">
      <c r="A355" s="302">
        <v>1</v>
      </c>
      <c r="B355" s="302">
        <v>1</v>
      </c>
      <c r="C355" s="79"/>
      <c r="D355" s="303">
        <v>1103</v>
      </c>
      <c r="E355" s="348">
        <v>0</v>
      </c>
      <c r="F355" s="33">
        <v>6</v>
      </c>
      <c r="G355" s="304" t="s">
        <v>225</v>
      </c>
      <c r="H355" s="305">
        <v>1274274</v>
      </c>
      <c r="I355" s="303">
        <v>10048626</v>
      </c>
      <c r="J355" s="313" t="s">
        <v>488</v>
      </c>
      <c r="K355" s="304">
        <v>55</v>
      </c>
      <c r="L355" s="304" t="s">
        <v>104</v>
      </c>
      <c r="M355" s="296">
        <v>0.23</v>
      </c>
      <c r="N355" s="515">
        <f t="shared" si="10"/>
        <v>0.26400000000000001</v>
      </c>
      <c r="O355" s="298">
        <v>0</v>
      </c>
      <c r="P355" s="274">
        <f t="shared" si="11"/>
        <v>0.49399999999999999</v>
      </c>
      <c r="Q355" s="288">
        <v>3</v>
      </c>
      <c r="R355" s="112">
        <v>40701</v>
      </c>
      <c r="S355" s="113">
        <v>-22.83</v>
      </c>
      <c r="T355" s="112">
        <v>40701.971833333337</v>
      </c>
      <c r="U355" s="113">
        <v>-23.32</v>
      </c>
      <c r="V355" s="307" t="s">
        <v>105</v>
      </c>
      <c r="W355" s="115" t="s">
        <v>109</v>
      </c>
      <c r="X355" s="490">
        <v>40704</v>
      </c>
      <c r="Y355" s="134" t="s">
        <v>352</v>
      </c>
      <c r="Z355" s="116"/>
      <c r="AA355" s="299"/>
      <c r="AB355" s="118"/>
      <c r="AC355" s="289"/>
      <c r="AD355" s="289"/>
      <c r="AE355" s="290"/>
      <c r="AF355" s="31">
        <v>660</v>
      </c>
      <c r="AG355" s="119"/>
      <c r="AH355" s="119"/>
      <c r="AI355" s="119"/>
      <c r="AJ355" s="119"/>
      <c r="AK355" s="119">
        <v>11007656</v>
      </c>
      <c r="AL355" s="119" t="s">
        <v>217</v>
      </c>
      <c r="AM355" s="331" t="s">
        <v>27</v>
      </c>
      <c r="AN355" s="120">
        <v>2500</v>
      </c>
      <c r="AO355" s="121"/>
      <c r="AP355" s="122" t="s">
        <v>183</v>
      </c>
      <c r="AQ355" s="292">
        <v>1103</v>
      </c>
      <c r="AR355" s="293">
        <v>23</v>
      </c>
      <c r="AS355" s="123" t="s">
        <v>351</v>
      </c>
      <c r="AT355" s="294" t="s">
        <v>107</v>
      </c>
      <c r="AU355" s="131">
        <v>9</v>
      </c>
      <c r="AV355" s="131">
        <v>495</v>
      </c>
      <c r="AW355" s="131" t="s">
        <v>183</v>
      </c>
      <c r="AX355" s="183">
        <v>1</v>
      </c>
      <c r="AY355" s="131">
        <v>12</v>
      </c>
      <c r="AZ355" s="131">
        <v>750</v>
      </c>
      <c r="BA355" s="131">
        <v>660</v>
      </c>
      <c r="BB355" s="371">
        <f>IFERROR(HLOOKUP(IF(IF(VLOOKUP(H355,'Prog Actual'!H:AP,35,0)="DIREC",0,IF(VLOOKUP(H355,'Prog Actual'!H:AP,35,0)="EMBOT",1,IF(VLOOKUP(H355,'Prog Actual'!H:AP,35,0)="ETIQ",2,3)))&lt;1,VLOOKUP(H355,'Prog Actual'!H:AZ,45,0),IF(VLOOKUP(H355,'Prog Actual'!H:AP,35,0)="DIREC",0,IF(VLOOKUP(H355,'Prog Actual'!H:AP,35,0)="EMBOT",1,IF(VLOOKUP(H355,'Prog Actual'!H:AP,35,0)="ETIQ",2,3)))),Base!$D$26:$L$44,VLOOKUP(CONCATENATE(AM355,IF(VLOOKUP(H355,'Prog Actual'!H:K,4,0)&lt;2999,1,IF(VLOOKUP(H355,'Prog Actual'!H:K,4,0)&lt;4999,2,3))),Base!$B$27:$C$44,2,0),0),"")</f>
        <v>2500</v>
      </c>
      <c r="BC355" s="300">
        <v>55</v>
      </c>
      <c r="BD355" s="124" t="s">
        <v>108</v>
      </c>
      <c r="BE355" s="131">
        <v>55</v>
      </c>
      <c r="BF355" s="183" t="s">
        <v>489</v>
      </c>
      <c r="BG355" s="131" t="s">
        <v>1625</v>
      </c>
      <c r="BH355" s="210"/>
      <c r="BI355" s="211"/>
      <c r="BJ355" s="212"/>
    </row>
    <row r="356" spans="1:62" s="195" customFormat="1" ht="17.100000000000001" customHeight="1">
      <c r="A356" s="302">
        <v>1</v>
      </c>
      <c r="B356" s="302">
        <v>2</v>
      </c>
      <c r="C356" s="79"/>
      <c r="D356" s="303">
        <v>1107</v>
      </c>
      <c r="E356" s="348">
        <v>0</v>
      </c>
      <c r="F356" s="33">
        <v>69</v>
      </c>
      <c r="G356" s="304" t="s">
        <v>225</v>
      </c>
      <c r="H356" s="305">
        <v>1272510</v>
      </c>
      <c r="I356" s="303">
        <v>10050972</v>
      </c>
      <c r="J356" s="313" t="s">
        <v>490</v>
      </c>
      <c r="K356" s="304">
        <v>140</v>
      </c>
      <c r="L356" s="304" t="s">
        <v>104</v>
      </c>
      <c r="M356" s="296">
        <v>0.23</v>
      </c>
      <c r="N356" s="515">
        <f t="shared" si="10"/>
        <v>0.67200000000000004</v>
      </c>
      <c r="O356" s="298">
        <v>0</v>
      </c>
      <c r="P356" s="274">
        <f t="shared" si="11"/>
        <v>0.90200000000000002</v>
      </c>
      <c r="Q356" s="306">
        <v>2</v>
      </c>
      <c r="R356" s="112">
        <v>40701</v>
      </c>
      <c r="S356" s="113">
        <v>-23.32</v>
      </c>
      <c r="T356" s="112">
        <v>40702.009250000003</v>
      </c>
      <c r="U356" s="113">
        <v>-0.22</v>
      </c>
      <c r="V356" s="307" t="s">
        <v>105</v>
      </c>
      <c r="W356" s="115"/>
      <c r="X356" s="490">
        <v>40704</v>
      </c>
      <c r="Y356" s="134" t="s">
        <v>303</v>
      </c>
      <c r="Z356" s="116"/>
      <c r="AA356" s="299"/>
      <c r="AB356" s="118"/>
      <c r="AC356" s="289"/>
      <c r="AD356" s="289"/>
      <c r="AE356" s="290"/>
      <c r="AF356" s="31">
        <v>1680</v>
      </c>
      <c r="AG356" s="119"/>
      <c r="AH356" s="119"/>
      <c r="AI356" s="119"/>
      <c r="AJ356" s="119"/>
      <c r="AK356" s="119"/>
      <c r="AL356" s="119"/>
      <c r="AM356" s="331" t="s">
        <v>27</v>
      </c>
      <c r="AN356" s="120">
        <v>2500</v>
      </c>
      <c r="AO356" s="121"/>
      <c r="AP356" s="122" t="s">
        <v>183</v>
      </c>
      <c r="AQ356" s="292">
        <v>1107</v>
      </c>
      <c r="AR356" s="293">
        <v>23</v>
      </c>
      <c r="AS356" s="123" t="s">
        <v>332</v>
      </c>
      <c r="AT356" s="294" t="s">
        <v>113</v>
      </c>
      <c r="AU356" s="131">
        <v>9</v>
      </c>
      <c r="AV356" s="131">
        <v>1260</v>
      </c>
      <c r="AW356" s="131" t="s">
        <v>183</v>
      </c>
      <c r="AX356" s="183"/>
      <c r="AY356" s="131">
        <v>12</v>
      </c>
      <c r="AZ356" s="131">
        <v>750</v>
      </c>
      <c r="BA356" s="131">
        <v>1680</v>
      </c>
      <c r="BB356" s="371">
        <f>IFERROR(HLOOKUP(IF(IF(VLOOKUP(H356,'Prog Actual'!H:AP,35,0)="DIREC",0,IF(VLOOKUP(H356,'Prog Actual'!H:AP,35,0)="EMBOT",1,IF(VLOOKUP(H356,'Prog Actual'!H:AP,35,0)="ETIQ",2,3)))&lt;1,VLOOKUP(H356,'Prog Actual'!H:AZ,45,0),IF(VLOOKUP(H356,'Prog Actual'!H:AP,35,0)="DIREC",0,IF(VLOOKUP(H356,'Prog Actual'!H:AP,35,0)="EMBOT",1,IF(VLOOKUP(H356,'Prog Actual'!H:AP,35,0)="ETIQ",2,3)))),Base!$D$26:$L$44,VLOOKUP(CONCATENATE(AM356,IF(VLOOKUP(H356,'Prog Actual'!H:K,4,0)&lt;2999,1,IF(VLOOKUP(H356,'Prog Actual'!H:K,4,0)&lt;4999,2,3))),Base!$B$27:$C$44,2,0),0),"")</f>
        <v>2500</v>
      </c>
      <c r="BC356" s="300">
        <v>140</v>
      </c>
      <c r="BD356" s="124" t="s">
        <v>108</v>
      </c>
      <c r="BE356" s="131">
        <v>140</v>
      </c>
      <c r="BF356" s="183"/>
      <c r="BG356" s="131" t="s">
        <v>1625</v>
      </c>
      <c r="BH356" s="210"/>
      <c r="BI356" s="211"/>
      <c r="BJ356" s="212"/>
    </row>
    <row r="357" spans="1:62" s="195" customFormat="1" ht="17.100000000000001" customHeight="1">
      <c r="A357" s="302">
        <v>1</v>
      </c>
      <c r="B357" s="302">
        <v>2</v>
      </c>
      <c r="C357" s="79"/>
      <c r="D357" s="303">
        <v>1103</v>
      </c>
      <c r="E357" s="348">
        <v>0</v>
      </c>
      <c r="F357" s="33">
        <v>6</v>
      </c>
      <c r="G357" s="304" t="s">
        <v>225</v>
      </c>
      <c r="H357" s="305">
        <v>1275403</v>
      </c>
      <c r="I357" s="303">
        <v>10048634</v>
      </c>
      <c r="J357" s="313" t="s">
        <v>981</v>
      </c>
      <c r="K357" s="304">
        <v>35</v>
      </c>
      <c r="L357" s="304" t="s">
        <v>104</v>
      </c>
      <c r="M357" s="296">
        <v>0.23</v>
      </c>
      <c r="N357" s="515">
        <f t="shared" si="10"/>
        <v>0.16800000000000001</v>
      </c>
      <c r="O357" s="298">
        <v>0</v>
      </c>
      <c r="P357" s="274">
        <f t="shared" si="11"/>
        <v>0.39800000000000002</v>
      </c>
      <c r="Q357" s="306" t="e">
        <v>#N/A</v>
      </c>
      <c r="R357" s="112">
        <v>40702</v>
      </c>
      <c r="S357" s="113">
        <v>-0.22</v>
      </c>
      <c r="T357" s="112">
        <v>40702.025750000001</v>
      </c>
      <c r="U357" s="113">
        <v>-0.62</v>
      </c>
      <c r="V357" s="307" t="s">
        <v>105</v>
      </c>
      <c r="W357" s="115"/>
      <c r="X357" s="491"/>
      <c r="Y357" s="138" t="s">
        <v>185</v>
      </c>
      <c r="Z357" s="116" t="s">
        <v>309</v>
      </c>
      <c r="AA357" s="299"/>
      <c r="AB357" s="118"/>
      <c r="AC357" s="289"/>
      <c r="AD357" s="289"/>
      <c r="AE357" s="290"/>
      <c r="AF357" s="31">
        <v>420</v>
      </c>
      <c r="AG357" s="119"/>
      <c r="AH357" s="119"/>
      <c r="AI357" s="119"/>
      <c r="AJ357" s="119"/>
      <c r="AK357" s="119">
        <v>11007656</v>
      </c>
      <c r="AL357" s="119" t="s">
        <v>217</v>
      </c>
      <c r="AM357" s="331" t="s">
        <v>27</v>
      </c>
      <c r="AN357" s="120">
        <v>2500</v>
      </c>
      <c r="AO357" s="121"/>
      <c r="AP357" s="122" t="s">
        <v>183</v>
      </c>
      <c r="AQ357" s="292" t="s">
        <v>102</v>
      </c>
      <c r="AR357" s="293">
        <v>23</v>
      </c>
      <c r="AS357" s="123" t="s">
        <v>305</v>
      </c>
      <c r="AT357" s="294" t="e">
        <v>#N/A</v>
      </c>
      <c r="AU357" s="131">
        <v>9</v>
      </c>
      <c r="AV357" s="131">
        <v>315</v>
      </c>
      <c r="AW357" s="131" t="s">
        <v>183</v>
      </c>
      <c r="AX357" s="183"/>
      <c r="AY357" s="131">
        <v>12</v>
      </c>
      <c r="AZ357" s="131">
        <v>750</v>
      </c>
      <c r="BA357" s="131">
        <v>420</v>
      </c>
      <c r="BB357" s="371">
        <f>IFERROR(HLOOKUP(IF(IF(VLOOKUP(H357,'Prog Actual'!H:AP,35,0)="DIREC",0,IF(VLOOKUP(H357,'Prog Actual'!H:AP,35,0)="EMBOT",1,IF(VLOOKUP(H357,'Prog Actual'!H:AP,35,0)="ETIQ",2,3)))&lt;1,VLOOKUP(H357,'Prog Actual'!H:AZ,45,0),IF(VLOOKUP(H357,'Prog Actual'!H:AP,35,0)="DIREC",0,IF(VLOOKUP(H357,'Prog Actual'!H:AP,35,0)="EMBOT",1,IF(VLOOKUP(H357,'Prog Actual'!H:AP,35,0)="ETIQ",2,3)))),Base!$D$26:$L$44,VLOOKUP(CONCATENATE(AM357,IF(VLOOKUP(H357,'Prog Actual'!H:K,4,0)&lt;2999,1,IF(VLOOKUP(H357,'Prog Actual'!H:K,4,0)&lt;4999,2,3))),Base!$B$27:$C$44,2,0),0),"")</f>
        <v>2500</v>
      </c>
      <c r="BC357" s="300">
        <v>35</v>
      </c>
      <c r="BD357" s="124" t="s">
        <v>108</v>
      </c>
      <c r="BE357" s="131">
        <v>35</v>
      </c>
      <c r="BF357" s="183"/>
      <c r="BG357" s="131" t="s">
        <v>1625</v>
      </c>
      <c r="BH357" s="210"/>
      <c r="BI357" s="211"/>
      <c r="BJ357" s="212"/>
    </row>
    <row r="358" spans="1:62" s="195" customFormat="1" ht="17.100000000000001" customHeight="1">
      <c r="A358" s="302">
        <v>1</v>
      </c>
      <c r="B358" s="302">
        <v>2</v>
      </c>
      <c r="C358" s="79"/>
      <c r="D358" s="303">
        <v>1103</v>
      </c>
      <c r="E358" s="348">
        <v>0</v>
      </c>
      <c r="F358" s="33">
        <v>6</v>
      </c>
      <c r="G358" s="304" t="s">
        <v>225</v>
      </c>
      <c r="H358" s="140">
        <v>1277381</v>
      </c>
      <c r="I358" s="303">
        <v>10048625</v>
      </c>
      <c r="J358" s="313" t="s">
        <v>1652</v>
      </c>
      <c r="K358" s="304">
        <v>11</v>
      </c>
      <c r="L358" s="304" t="s">
        <v>104</v>
      </c>
      <c r="M358" s="296">
        <v>0.23</v>
      </c>
      <c r="N358" s="515">
        <f t="shared" si="10"/>
        <v>5.28E-2</v>
      </c>
      <c r="O358" s="298">
        <v>0</v>
      </c>
      <c r="P358" s="274">
        <f t="shared" si="11"/>
        <v>0.2828</v>
      </c>
      <c r="Q358" s="306" t="e">
        <v>#N/A</v>
      </c>
      <c r="R358" s="112">
        <v>40702</v>
      </c>
      <c r="S358" s="113">
        <v>-0.62</v>
      </c>
      <c r="T358" s="112">
        <v>40702.037624999997</v>
      </c>
      <c r="U358" s="113">
        <v>-0.9</v>
      </c>
      <c r="V358" s="307" t="s">
        <v>105</v>
      </c>
      <c r="W358" s="115"/>
      <c r="X358" s="491"/>
      <c r="Y358" s="138" t="s">
        <v>185</v>
      </c>
      <c r="Z358" s="116" t="s">
        <v>309</v>
      </c>
      <c r="AA358" s="299"/>
      <c r="AB358" s="118"/>
      <c r="AC358" s="289"/>
      <c r="AD358" s="289"/>
      <c r="AE358" s="290"/>
      <c r="AF358" s="31">
        <v>132</v>
      </c>
      <c r="AG358" s="119"/>
      <c r="AH358" s="119"/>
      <c r="AI358" s="119"/>
      <c r="AJ358" s="119"/>
      <c r="AK358" s="119">
        <v>11007656</v>
      </c>
      <c r="AL358" s="119" t="s">
        <v>217</v>
      </c>
      <c r="AM358" s="331" t="s">
        <v>27</v>
      </c>
      <c r="AN358" s="120">
        <v>2490.566037735849</v>
      </c>
      <c r="AO358" s="121"/>
      <c r="AP358" s="122" t="s">
        <v>183</v>
      </c>
      <c r="AQ358" s="292">
        <v>1103</v>
      </c>
      <c r="AR358" s="293">
        <v>23</v>
      </c>
      <c r="AS358" s="123" t="s">
        <v>305</v>
      </c>
      <c r="AT358" s="294" t="e">
        <v>#N/A</v>
      </c>
      <c r="AU358" s="131">
        <v>9</v>
      </c>
      <c r="AV358" s="131">
        <v>99</v>
      </c>
      <c r="AW358" s="131" t="s">
        <v>183</v>
      </c>
      <c r="AX358" s="183"/>
      <c r="AY358" s="131">
        <v>12</v>
      </c>
      <c r="AZ358" s="131">
        <v>750</v>
      </c>
      <c r="BA358" s="131">
        <v>132</v>
      </c>
      <c r="BB358" s="371">
        <f>IFERROR(HLOOKUP(IF(IF(VLOOKUP(H358,'Prog Actual'!H:AP,35,0)="DIREC",0,IF(VLOOKUP(H358,'Prog Actual'!H:AP,35,0)="EMBOT",1,IF(VLOOKUP(H358,'Prog Actual'!H:AP,35,0)="ETIQ",2,3)))&lt;1,VLOOKUP(H358,'Prog Actual'!H:AZ,45,0),IF(VLOOKUP(H358,'Prog Actual'!H:AP,35,0)="DIREC",0,IF(VLOOKUP(H358,'Prog Actual'!H:AP,35,0)="EMBOT",1,IF(VLOOKUP(H358,'Prog Actual'!H:AP,35,0)="ETIQ",2,3)))),Base!$D$26:$L$44,VLOOKUP(CONCATENATE(AM358,IF(VLOOKUP(H358,'Prog Actual'!H:K,4,0)&lt;2999,1,IF(VLOOKUP(H358,'Prog Actual'!H:K,4,0)&lt;4999,2,3))),Base!$B$27:$C$44,2,0),0),"")</f>
        <v>2500</v>
      </c>
      <c r="BC358" s="300">
        <v>11</v>
      </c>
      <c r="BD358" s="124" t="s">
        <v>108</v>
      </c>
      <c r="BE358" s="131">
        <v>11</v>
      </c>
      <c r="BF358" s="183"/>
      <c r="BG358" s="131" t="s">
        <v>1625</v>
      </c>
      <c r="BH358" s="210"/>
      <c r="BI358" s="211"/>
      <c r="BJ358" s="212"/>
    </row>
    <row r="359" spans="1:62" s="195" customFormat="1" ht="17.100000000000001" customHeight="1">
      <c r="A359" s="43">
        <v>0</v>
      </c>
      <c r="B359" s="43">
        <v>0</v>
      </c>
      <c r="C359" s="79"/>
      <c r="D359" s="79" t="s">
        <v>39</v>
      </c>
      <c r="E359" s="348">
        <v>0</v>
      </c>
      <c r="F359" s="33" t="e">
        <v>#N/A</v>
      </c>
      <c r="G359" s="127"/>
      <c r="H359" s="128"/>
      <c r="I359" s="79"/>
      <c r="J359" s="259" t="s">
        <v>370</v>
      </c>
      <c r="K359" s="127"/>
      <c r="L359" s="127"/>
      <c r="M359" s="296"/>
      <c r="N359" s="515">
        <f t="shared" si="10"/>
        <v>2</v>
      </c>
      <c r="O359" s="298">
        <v>0</v>
      </c>
      <c r="P359" s="274">
        <f t="shared" si="11"/>
        <v>2</v>
      </c>
      <c r="Q359" s="288"/>
      <c r="R359" s="112">
        <v>40702</v>
      </c>
      <c r="S359" s="113">
        <v>-0.9</v>
      </c>
      <c r="T359" s="112">
        <v>40702.037499999999</v>
      </c>
      <c r="U359" s="113">
        <v>-0.9</v>
      </c>
      <c r="V359" s="130"/>
      <c r="W359" s="115"/>
      <c r="X359" s="488"/>
      <c r="Y359" s="358" t="s">
        <v>259</v>
      </c>
      <c r="Z359" s="116"/>
      <c r="AA359" s="299"/>
      <c r="AB359" s="118"/>
      <c r="AC359" s="289"/>
      <c r="AD359" s="289"/>
      <c r="AE359" s="290"/>
      <c r="AF359" s="31">
        <v>0</v>
      </c>
      <c r="AG359" s="119"/>
      <c r="AH359" s="119"/>
      <c r="AI359" s="119"/>
      <c r="AJ359" s="119"/>
      <c r="AK359" s="119"/>
      <c r="AL359" s="119"/>
      <c r="AM359" s="331" t="s">
        <v>27</v>
      </c>
      <c r="AN359" s="120"/>
      <c r="AO359" s="121"/>
      <c r="AP359" s="122">
        <v>0</v>
      </c>
      <c r="AQ359" s="292" t="s">
        <v>39</v>
      </c>
      <c r="AR359" s="293">
        <v>23</v>
      </c>
      <c r="AS359" s="311" t="s">
        <v>890</v>
      </c>
      <c r="AT359" s="294" t="s">
        <v>260</v>
      </c>
      <c r="AU359" s="131"/>
      <c r="AV359" s="131"/>
      <c r="AW359" s="131"/>
      <c r="AX359" s="183"/>
      <c r="AY359" s="131"/>
      <c r="AZ359" s="131"/>
      <c r="BA359" s="131"/>
      <c r="BB359" s="371" t="str">
        <f>IFERROR(HLOOKUP(IF(IF(VLOOKUP(H359,'Prog Actual'!H:AP,35,0)="DIREC",0,IF(VLOOKUP(H359,'Prog Actual'!H:AP,35,0)="EMBOT",1,IF(VLOOKUP(H359,'Prog Actual'!H:AP,35,0)="ETIQ",2,3)))&lt;1,VLOOKUP(H359,'Prog Actual'!H:AZ,45,0),IF(VLOOKUP(H359,'Prog Actual'!H:AP,35,0)="DIREC",0,IF(VLOOKUP(H359,'Prog Actual'!H:AP,35,0)="EMBOT",1,IF(VLOOKUP(H359,'Prog Actual'!H:AP,35,0)="ETIQ",2,3)))),Base!$D$26:$L$44,VLOOKUP(CONCATENATE(AM359,IF(VLOOKUP(H359,'Prog Actual'!H:K,4,0)&lt;2999,1,IF(VLOOKUP(H359,'Prog Actual'!H:K,4,0)&lt;4999,2,3))),Base!$B$27:$C$44,2,0),0),"")</f>
        <v/>
      </c>
      <c r="BC359" s="300">
        <v>0</v>
      </c>
      <c r="BD359" s="124"/>
      <c r="BE359" s="131">
        <v>0</v>
      </c>
      <c r="BF359" s="183"/>
      <c r="BG359" s="131" t="s">
        <v>102</v>
      </c>
      <c r="BH359" s="210"/>
      <c r="BI359" s="211"/>
      <c r="BJ359" s="212"/>
    </row>
    <row r="360" spans="1:62" s="195" customFormat="1" ht="15">
      <c r="A360" s="43">
        <v>1</v>
      </c>
      <c r="B360" s="43">
        <v>1</v>
      </c>
      <c r="C360" s="79"/>
      <c r="D360" s="103">
        <v>4130</v>
      </c>
      <c r="E360" s="348">
        <v>0</v>
      </c>
      <c r="F360" s="33">
        <v>232</v>
      </c>
      <c r="G360" s="143" t="s">
        <v>225</v>
      </c>
      <c r="H360" s="144">
        <v>7085257</v>
      </c>
      <c r="I360" s="106">
        <v>21000994</v>
      </c>
      <c r="J360" s="143" t="s">
        <v>1185</v>
      </c>
      <c r="K360" s="143">
        <v>5640</v>
      </c>
      <c r="L360" s="143" t="s">
        <v>127</v>
      </c>
      <c r="M360" s="296">
        <v>0.23</v>
      </c>
      <c r="N360" s="515">
        <f t="shared" si="10"/>
        <v>2.2559999999999998</v>
      </c>
      <c r="O360" s="298">
        <v>0</v>
      </c>
      <c r="P360" s="274">
        <f t="shared" si="11"/>
        <v>2.4859999999999998</v>
      </c>
      <c r="Q360" s="306">
        <v>-1</v>
      </c>
      <c r="R360" s="112">
        <v>40702</v>
      </c>
      <c r="S360" s="113">
        <v>-0.9</v>
      </c>
      <c r="T360" s="112">
        <v>40702.141083333336</v>
      </c>
      <c r="U360" s="113">
        <v>-3.39</v>
      </c>
      <c r="V360" s="130" t="s">
        <v>147</v>
      </c>
      <c r="W360" s="115" t="s">
        <v>109</v>
      </c>
      <c r="X360" s="489">
        <v>40701</v>
      </c>
      <c r="Y360" s="328" t="s">
        <v>209</v>
      </c>
      <c r="Z360" s="116"/>
      <c r="AA360" s="299"/>
      <c r="AB360" s="118"/>
      <c r="AC360" s="289" t="s">
        <v>451</v>
      </c>
      <c r="AD360" s="289">
        <v>2947.5</v>
      </c>
      <c r="AE360" s="290"/>
      <c r="AF360" s="31">
        <v>5640</v>
      </c>
      <c r="AG360" s="119">
        <v>11002273</v>
      </c>
      <c r="AH360" s="119" t="s">
        <v>452</v>
      </c>
      <c r="AI360" s="119">
        <v>11007063</v>
      </c>
      <c r="AJ360" s="119" t="s">
        <v>1186</v>
      </c>
      <c r="AK360" s="119"/>
      <c r="AL360" s="119"/>
      <c r="AM360" s="331" t="s">
        <v>27</v>
      </c>
      <c r="AN360" s="120">
        <v>2500.0000000000005</v>
      </c>
      <c r="AO360" s="121"/>
      <c r="AP360" s="122" t="s">
        <v>183</v>
      </c>
      <c r="AQ360" s="292" t="s">
        <v>102</v>
      </c>
      <c r="AR360" s="293">
        <v>23</v>
      </c>
      <c r="AS360" s="311" t="s">
        <v>890</v>
      </c>
      <c r="AT360" s="294" t="s">
        <v>132</v>
      </c>
      <c r="AU360" s="131">
        <v>0.75</v>
      </c>
      <c r="AV360" s="131">
        <v>4230</v>
      </c>
      <c r="AW360" s="131" t="s">
        <v>183</v>
      </c>
      <c r="AX360" s="183">
        <v>40696</v>
      </c>
      <c r="AY360" s="131">
        <v>1</v>
      </c>
      <c r="AZ360" s="131">
        <v>750</v>
      </c>
      <c r="BA360" s="131">
        <v>5640</v>
      </c>
      <c r="BB360" s="371">
        <f>IFERROR(HLOOKUP(IF(IF(VLOOKUP(H360,'Prog Actual'!H:AP,35,0)="DIREC",0,IF(VLOOKUP(H360,'Prog Actual'!H:AP,35,0)="EMBOT",1,IF(VLOOKUP(H360,'Prog Actual'!H:AP,35,0)="ETIQ",2,3)))&lt;1,VLOOKUP(H360,'Prog Actual'!H:AZ,45,0),IF(VLOOKUP(H360,'Prog Actual'!H:AP,35,0)="DIREC",0,IF(VLOOKUP(H360,'Prog Actual'!H:AP,35,0)="EMBOT",1,IF(VLOOKUP(H360,'Prog Actual'!H:AP,35,0)="ETIQ",2,3)))),Base!$D$26:$L$44,VLOOKUP(CONCATENATE(AM360,IF(VLOOKUP(H360,'Prog Actual'!H:K,4,0)&lt;2999,1,IF(VLOOKUP(H360,'Prog Actual'!H:K,4,0)&lt;4999,2,3))),Base!$B$27:$C$44,2,0),0),"")</f>
        <v>2500</v>
      </c>
      <c r="BC360" s="300">
        <v>470</v>
      </c>
      <c r="BD360" s="124" t="s">
        <v>108</v>
      </c>
      <c r="BE360" s="131">
        <v>470</v>
      </c>
      <c r="BF360" s="183" t="s">
        <v>452</v>
      </c>
      <c r="BG360" s="131" t="s">
        <v>1625</v>
      </c>
      <c r="BH360" s="210"/>
      <c r="BI360" s="211"/>
      <c r="BJ360" s="212"/>
    </row>
    <row r="361" spans="1:62" s="195" customFormat="1" ht="15">
      <c r="A361" s="302">
        <v>1</v>
      </c>
      <c r="B361" s="302">
        <v>2</v>
      </c>
      <c r="C361" s="79"/>
      <c r="D361" s="319">
        <v>4130</v>
      </c>
      <c r="E361" s="348">
        <v>0</v>
      </c>
      <c r="F361" s="33">
        <v>232</v>
      </c>
      <c r="G361" s="324" t="s">
        <v>180</v>
      </c>
      <c r="H361" s="326">
        <v>7085259</v>
      </c>
      <c r="I361" s="327">
        <v>21000998</v>
      </c>
      <c r="J361" s="324" t="s">
        <v>1187</v>
      </c>
      <c r="K361" s="324">
        <v>6720</v>
      </c>
      <c r="L361" s="324" t="s">
        <v>127</v>
      </c>
      <c r="M361" s="296">
        <v>0.23</v>
      </c>
      <c r="N361" s="515">
        <f t="shared" si="10"/>
        <v>1.4933333333333334</v>
      </c>
      <c r="O361" s="298">
        <v>0.16666666666666666</v>
      </c>
      <c r="P361" s="274">
        <f t="shared" si="11"/>
        <v>1.7233333333333334</v>
      </c>
      <c r="Q361" s="306">
        <v>-1</v>
      </c>
      <c r="R361" s="112">
        <v>40702</v>
      </c>
      <c r="S361" s="113">
        <v>-3.39</v>
      </c>
      <c r="T361" s="112">
        <v>40702.220833333333</v>
      </c>
      <c r="U361" s="113">
        <v>-5.3</v>
      </c>
      <c r="V361" s="307" t="s">
        <v>105</v>
      </c>
      <c r="W361" s="115" t="s">
        <v>109</v>
      </c>
      <c r="X361" s="489">
        <v>40701</v>
      </c>
      <c r="Y361" s="328" t="s">
        <v>209</v>
      </c>
      <c r="Z361" s="116"/>
      <c r="AA361" s="299"/>
      <c r="AB361" s="118"/>
      <c r="AC361" s="289" t="s">
        <v>451</v>
      </c>
      <c r="AD361" s="289">
        <v>7380</v>
      </c>
      <c r="AE361" s="290"/>
      <c r="AF361" s="31">
        <v>6720</v>
      </c>
      <c r="AG361" s="119">
        <v>11002273</v>
      </c>
      <c r="AH361" s="119" t="s">
        <v>452</v>
      </c>
      <c r="AI361" s="119">
        <v>11007063</v>
      </c>
      <c r="AJ361" s="119" t="s">
        <v>1186</v>
      </c>
      <c r="AK361" s="119"/>
      <c r="AL361" s="119"/>
      <c r="AM361" s="331" t="s">
        <v>27</v>
      </c>
      <c r="AN361" s="120">
        <v>4000</v>
      </c>
      <c r="AO361" s="121"/>
      <c r="AP361" s="122" t="s">
        <v>106</v>
      </c>
      <c r="AQ361" s="292" t="s">
        <v>102</v>
      </c>
      <c r="AR361" s="293">
        <v>23</v>
      </c>
      <c r="AS361" s="311" t="s">
        <v>890</v>
      </c>
      <c r="AT361" s="294" t="s">
        <v>132</v>
      </c>
      <c r="AU361" s="131">
        <v>0.75</v>
      </c>
      <c r="AV361" s="131">
        <v>5040</v>
      </c>
      <c r="AW361" s="131" t="s">
        <v>106</v>
      </c>
      <c r="AX361" s="183">
        <v>40696</v>
      </c>
      <c r="AY361" s="131">
        <v>1</v>
      </c>
      <c r="AZ361" s="131">
        <v>750</v>
      </c>
      <c r="BA361" s="131">
        <v>6720</v>
      </c>
      <c r="BB361" s="371">
        <f>IFERROR(HLOOKUP(IF(IF(VLOOKUP(H361,'Prog Actual'!H:AP,35,0)="DIREC",0,IF(VLOOKUP(H361,'Prog Actual'!H:AP,35,0)="EMBOT",1,IF(VLOOKUP(H361,'Prog Actual'!H:AP,35,0)="ETIQ",2,3)))&lt;1,VLOOKUP(H361,'Prog Actual'!H:AZ,45,0),IF(VLOOKUP(H361,'Prog Actual'!H:AP,35,0)="DIREC",0,IF(VLOOKUP(H361,'Prog Actual'!H:AP,35,0)="EMBOT",1,IF(VLOOKUP(H361,'Prog Actual'!H:AP,35,0)="ETIQ",2,3)))),Base!$D$26:$L$44,VLOOKUP(CONCATENATE(AM361,IF(VLOOKUP(H361,'Prog Actual'!H:K,4,0)&lt;2999,1,IF(VLOOKUP(H361,'Prog Actual'!H:K,4,0)&lt;4999,2,3))),Base!$B$27:$C$44,2,0),0),"")</f>
        <v>4500</v>
      </c>
      <c r="BC361" s="300">
        <v>560</v>
      </c>
      <c r="BD361" s="124" t="s">
        <v>108</v>
      </c>
      <c r="BE361" s="131">
        <v>560</v>
      </c>
      <c r="BF361" s="183" t="s">
        <v>452</v>
      </c>
      <c r="BG361" s="131" t="s">
        <v>1625</v>
      </c>
      <c r="BH361" s="210"/>
      <c r="BI361" s="211"/>
      <c r="BJ361" s="212"/>
    </row>
    <row r="362" spans="1:62" s="195" customFormat="1" ht="15">
      <c r="A362" s="302">
        <v>1</v>
      </c>
      <c r="B362" s="302">
        <v>1</v>
      </c>
      <c r="C362" s="79"/>
      <c r="D362" s="319">
        <v>4130</v>
      </c>
      <c r="E362" s="348">
        <v>0</v>
      </c>
      <c r="F362" s="33">
        <v>232</v>
      </c>
      <c r="G362" s="324" t="s">
        <v>248</v>
      </c>
      <c r="H362" s="326">
        <v>7085513</v>
      </c>
      <c r="I362" s="327">
        <v>12006792</v>
      </c>
      <c r="J362" s="324" t="s">
        <v>1188</v>
      </c>
      <c r="K362" s="324">
        <v>26280</v>
      </c>
      <c r="L362" s="324" t="s">
        <v>127</v>
      </c>
      <c r="M362" s="296">
        <v>0.23</v>
      </c>
      <c r="N362" s="515">
        <f t="shared" si="10"/>
        <v>3.2850000000000001</v>
      </c>
      <c r="O362" s="298">
        <v>0.16666666666666666</v>
      </c>
      <c r="P362" s="274">
        <f t="shared" si="11"/>
        <v>3.5150000000000001</v>
      </c>
      <c r="Q362" s="306">
        <v>-1</v>
      </c>
      <c r="R362" s="112">
        <v>40702</v>
      </c>
      <c r="S362" s="113">
        <v>-5.3</v>
      </c>
      <c r="T362" s="112">
        <v>40702.367291666669</v>
      </c>
      <c r="U362" s="113">
        <v>-8.82</v>
      </c>
      <c r="V362" s="307" t="s">
        <v>105</v>
      </c>
      <c r="W362" s="115" t="s">
        <v>109</v>
      </c>
      <c r="X362" s="489">
        <v>40701</v>
      </c>
      <c r="Y362" s="328" t="s">
        <v>209</v>
      </c>
      <c r="Z362" s="116"/>
      <c r="AA362" s="299"/>
      <c r="AB362" s="118"/>
      <c r="AC362" s="289" t="s">
        <v>451</v>
      </c>
      <c r="AD362" s="289">
        <v>14422.5</v>
      </c>
      <c r="AE362" s="290"/>
      <c r="AF362" s="31">
        <v>26280</v>
      </c>
      <c r="AG362" s="119">
        <v>11002273</v>
      </c>
      <c r="AH362" s="119" t="s">
        <v>452</v>
      </c>
      <c r="AI362" s="119">
        <v>11007063</v>
      </c>
      <c r="AJ362" s="119" t="s">
        <v>1186</v>
      </c>
      <c r="AK362" s="119"/>
      <c r="AL362" s="119"/>
      <c r="AM362" s="331" t="s">
        <v>27</v>
      </c>
      <c r="AN362" s="120">
        <v>8000</v>
      </c>
      <c r="AO362" s="121"/>
      <c r="AP362" s="122" t="s">
        <v>166</v>
      </c>
      <c r="AQ362" s="292">
        <v>4130</v>
      </c>
      <c r="AR362" s="293">
        <v>23</v>
      </c>
      <c r="AS362" s="311" t="s">
        <v>890</v>
      </c>
      <c r="AT362" s="294" t="s">
        <v>132</v>
      </c>
      <c r="AU362" s="131">
        <v>0.75</v>
      </c>
      <c r="AV362" s="131">
        <v>19710</v>
      </c>
      <c r="AW362" s="131" t="s">
        <v>166</v>
      </c>
      <c r="AX362" s="183">
        <v>1</v>
      </c>
      <c r="AY362" s="131">
        <v>1</v>
      </c>
      <c r="AZ362" s="131">
        <v>750</v>
      </c>
      <c r="BA362" s="131">
        <v>26280</v>
      </c>
      <c r="BB362" s="371">
        <f>IFERROR(HLOOKUP(IF(IF(VLOOKUP(H362,'Prog Actual'!H:AP,35,0)="DIREC",0,IF(VLOOKUP(H362,'Prog Actual'!H:AP,35,0)="EMBOT",1,IF(VLOOKUP(H362,'Prog Actual'!H:AP,35,0)="ETIQ",2,3)))&lt;1,VLOOKUP(H362,'Prog Actual'!H:AZ,45,0),IF(VLOOKUP(H362,'Prog Actual'!H:AP,35,0)="DIREC",0,IF(VLOOKUP(H362,'Prog Actual'!H:AP,35,0)="EMBOT",1,IF(VLOOKUP(H362,'Prog Actual'!H:AP,35,0)="ETIQ",2,3)))),Base!$D$26:$L$44,VLOOKUP(CONCATENATE(AM362,IF(VLOOKUP(H362,'Prog Actual'!H:K,4,0)&lt;2999,1,IF(VLOOKUP(H362,'Prog Actual'!H:K,4,0)&lt;4999,2,3))),Base!$B$27:$C$44,2,0),0),"")</f>
        <v>8000</v>
      </c>
      <c r="BC362" s="300">
        <v>2190</v>
      </c>
      <c r="BD362" s="124" t="s">
        <v>108</v>
      </c>
      <c r="BE362" s="131">
        <v>2190</v>
      </c>
      <c r="BF362" s="183"/>
      <c r="BG362" s="131" t="s">
        <v>1625</v>
      </c>
      <c r="BH362" s="210"/>
      <c r="BI362" s="211"/>
      <c r="BJ362" s="212"/>
    </row>
    <row r="363" spans="1:62" s="195" customFormat="1" ht="17.100000000000001" customHeight="1">
      <c r="A363" s="43">
        <v>0</v>
      </c>
      <c r="B363" s="43">
        <v>0</v>
      </c>
      <c r="C363" s="79"/>
      <c r="D363" s="79" t="s">
        <v>39</v>
      </c>
      <c r="E363" s="348">
        <v>0</v>
      </c>
      <c r="F363" s="33" t="e">
        <v>#N/A</v>
      </c>
      <c r="G363" s="127"/>
      <c r="H363" s="128"/>
      <c r="I363" s="79"/>
      <c r="J363" s="259" t="s">
        <v>370</v>
      </c>
      <c r="K363" s="127"/>
      <c r="L363" s="127"/>
      <c r="M363" s="296"/>
      <c r="N363" s="515">
        <f t="shared" si="10"/>
        <v>2</v>
      </c>
      <c r="O363" s="298">
        <v>0</v>
      </c>
      <c r="P363" s="274">
        <f t="shared" si="11"/>
        <v>2</v>
      </c>
      <c r="Q363" s="288"/>
      <c r="R363" s="112">
        <v>40702</v>
      </c>
      <c r="S363" s="113">
        <v>-8.82</v>
      </c>
      <c r="T363" s="112">
        <v>40702.3675</v>
      </c>
      <c r="U363" s="113">
        <v>-8.82</v>
      </c>
      <c r="V363" s="130"/>
      <c r="W363" s="115"/>
      <c r="X363" s="488"/>
      <c r="Y363" s="358" t="s">
        <v>259</v>
      </c>
      <c r="Z363" s="116"/>
      <c r="AA363" s="299"/>
      <c r="AB363" s="118"/>
      <c r="AC363" s="289"/>
      <c r="AD363" s="289"/>
      <c r="AE363" s="290"/>
      <c r="AF363" s="31">
        <v>0</v>
      </c>
      <c r="AG363" s="119"/>
      <c r="AH363" s="119"/>
      <c r="AI363" s="119"/>
      <c r="AJ363" s="119"/>
      <c r="AK363" s="119"/>
      <c r="AL363" s="119"/>
      <c r="AM363" s="331" t="s">
        <v>27</v>
      </c>
      <c r="AN363" s="120"/>
      <c r="AO363" s="121"/>
      <c r="AP363" s="122">
        <v>0</v>
      </c>
      <c r="AQ363" s="292" t="s">
        <v>39</v>
      </c>
      <c r="AR363" s="293">
        <v>23</v>
      </c>
      <c r="AS363" s="311" t="s">
        <v>890</v>
      </c>
      <c r="AT363" s="294" t="s">
        <v>260</v>
      </c>
      <c r="AU363" s="131"/>
      <c r="AV363" s="131"/>
      <c r="AW363" s="131"/>
      <c r="AX363" s="183"/>
      <c r="AY363" s="131"/>
      <c r="AZ363" s="131"/>
      <c r="BA363" s="131"/>
      <c r="BB363" s="371" t="str">
        <f>IFERROR(HLOOKUP(IF(IF(VLOOKUP(H363,'Prog Actual'!H:AP,35,0)="DIREC",0,IF(VLOOKUP(H363,'Prog Actual'!H:AP,35,0)="EMBOT",1,IF(VLOOKUP(H363,'Prog Actual'!H:AP,35,0)="ETIQ",2,3)))&lt;1,VLOOKUP(H363,'Prog Actual'!H:AZ,45,0),IF(VLOOKUP(H363,'Prog Actual'!H:AP,35,0)="DIREC",0,IF(VLOOKUP(H363,'Prog Actual'!H:AP,35,0)="EMBOT",1,IF(VLOOKUP(H363,'Prog Actual'!H:AP,35,0)="ETIQ",2,3)))),Base!$D$26:$L$44,VLOOKUP(CONCATENATE(AM363,IF(VLOOKUP(H363,'Prog Actual'!H:K,4,0)&lt;2999,1,IF(VLOOKUP(H363,'Prog Actual'!H:K,4,0)&lt;4999,2,3))),Base!$B$27:$C$44,2,0),0),"")</f>
        <v/>
      </c>
      <c r="BC363" s="300">
        <v>0</v>
      </c>
      <c r="BD363" s="124"/>
      <c r="BE363" s="131">
        <v>0</v>
      </c>
      <c r="BF363" s="183"/>
      <c r="BG363" s="131" t="s">
        <v>102</v>
      </c>
      <c r="BH363" s="210"/>
      <c r="BI363" s="211"/>
      <c r="BJ363" s="212"/>
    </row>
    <row r="364" spans="1:62" s="195" customFormat="1" ht="14.25">
      <c r="A364" s="43">
        <v>1</v>
      </c>
      <c r="B364" s="43">
        <v>2</v>
      </c>
      <c r="C364" s="79"/>
      <c r="D364" s="79">
        <v>4130</v>
      </c>
      <c r="E364" s="348">
        <v>0</v>
      </c>
      <c r="F364" s="33">
        <v>232</v>
      </c>
      <c r="G364" s="127" t="s">
        <v>182</v>
      </c>
      <c r="H364" s="500">
        <v>7085944</v>
      </c>
      <c r="I364" s="79">
        <v>21000998</v>
      </c>
      <c r="J364" s="127" t="s">
        <v>1187</v>
      </c>
      <c r="K364" s="127">
        <v>3120</v>
      </c>
      <c r="L364" s="127" t="s">
        <v>127</v>
      </c>
      <c r="M364" s="296">
        <v>0.23</v>
      </c>
      <c r="N364" s="515">
        <f t="shared" si="10"/>
        <v>1.248</v>
      </c>
      <c r="O364" s="298">
        <v>0</v>
      </c>
      <c r="P364" s="274">
        <f t="shared" si="11"/>
        <v>1.478</v>
      </c>
      <c r="Q364" s="306">
        <v>0</v>
      </c>
      <c r="R364" s="112">
        <v>40702</v>
      </c>
      <c r="S364" s="113">
        <v>-8.82</v>
      </c>
      <c r="T364" s="112">
        <v>40702.429083333336</v>
      </c>
      <c r="U364" s="113">
        <v>-10.3</v>
      </c>
      <c r="V364" s="130" t="s">
        <v>147</v>
      </c>
      <c r="W364" s="115" t="s">
        <v>109</v>
      </c>
      <c r="X364" s="489">
        <v>40702</v>
      </c>
      <c r="Y364" s="138" t="s">
        <v>185</v>
      </c>
      <c r="Z364" s="116" t="s">
        <v>390</v>
      </c>
      <c r="AA364" s="299"/>
      <c r="AB364" s="118"/>
      <c r="AC364" s="289"/>
      <c r="AD364" s="289"/>
      <c r="AE364" s="290"/>
      <c r="AF364" s="31">
        <v>3120</v>
      </c>
      <c r="AG364" s="119"/>
      <c r="AH364" s="119"/>
      <c r="AI364" s="119"/>
      <c r="AJ364" s="119"/>
      <c r="AK364" s="119">
        <v>11007924</v>
      </c>
      <c r="AL364" s="119" t="s">
        <v>1653</v>
      </c>
      <c r="AM364" s="331" t="s">
        <v>27</v>
      </c>
      <c r="AN364" s="120">
        <v>2500</v>
      </c>
      <c r="AO364" s="121"/>
      <c r="AP364" s="122" t="s">
        <v>183</v>
      </c>
      <c r="AQ364" s="292">
        <v>4130</v>
      </c>
      <c r="AR364" s="293">
        <v>23</v>
      </c>
      <c r="AS364" s="123" t="s">
        <v>305</v>
      </c>
      <c r="AT364" s="294" t="s">
        <v>132</v>
      </c>
      <c r="AU364" s="131">
        <v>0.75</v>
      </c>
      <c r="AV364" s="131">
        <v>2340</v>
      </c>
      <c r="AW364" s="131" t="s">
        <v>183</v>
      </c>
      <c r="AX364" s="183" t="e">
        <v>#N/A</v>
      </c>
      <c r="AY364" s="131">
        <v>1</v>
      </c>
      <c r="AZ364" s="131">
        <v>750</v>
      </c>
      <c r="BA364" s="131">
        <v>3120</v>
      </c>
      <c r="BB364" s="371">
        <f>IFERROR(HLOOKUP(IF(IF(VLOOKUP(H364,'Prog Actual'!H:AP,35,0)="DIREC",0,IF(VLOOKUP(H364,'Prog Actual'!H:AP,35,0)="EMBOT",1,IF(VLOOKUP(H364,'Prog Actual'!H:AP,35,0)="ETIQ",2,3)))&lt;1,VLOOKUP(H364,'Prog Actual'!H:AZ,45,0),IF(VLOOKUP(H364,'Prog Actual'!H:AP,35,0)="DIREC",0,IF(VLOOKUP(H364,'Prog Actual'!H:AP,35,0)="EMBOT",1,IF(VLOOKUP(H364,'Prog Actual'!H:AP,35,0)="ETIQ",2,3)))),Base!$D$26:$L$44,VLOOKUP(CONCATENATE(AM364,IF(VLOOKUP(H364,'Prog Actual'!H:K,4,0)&lt;2999,1,IF(VLOOKUP(H364,'Prog Actual'!H:K,4,0)&lt;4999,2,3))),Base!$B$27:$C$44,2,0),0),"")</f>
        <v>2500</v>
      </c>
      <c r="BC364" s="300">
        <v>260</v>
      </c>
      <c r="BD364" s="124" t="s">
        <v>108</v>
      </c>
      <c r="BE364" s="131">
        <v>260</v>
      </c>
      <c r="BF364" s="183"/>
      <c r="BG364" s="131" t="s">
        <v>1625</v>
      </c>
      <c r="BH364" s="210"/>
      <c r="BI364" s="211"/>
      <c r="BJ364" s="212"/>
    </row>
    <row r="365" spans="1:62" s="195" customFormat="1" ht="17.100000000000001" customHeight="1">
      <c r="A365" s="43">
        <v>0</v>
      </c>
      <c r="B365" s="43">
        <v>0</v>
      </c>
      <c r="C365" s="79"/>
      <c r="D365" s="79" t="s">
        <v>39</v>
      </c>
      <c r="E365" s="348">
        <v>0</v>
      </c>
      <c r="F365" s="33" t="e">
        <v>#N/A</v>
      </c>
      <c r="G365" s="127"/>
      <c r="H365" s="128"/>
      <c r="I365" s="79"/>
      <c r="J365" s="259" t="s">
        <v>370</v>
      </c>
      <c r="K365" s="127"/>
      <c r="L365" s="127"/>
      <c r="M365" s="296"/>
      <c r="N365" s="515">
        <f t="shared" si="10"/>
        <v>2</v>
      </c>
      <c r="O365" s="298">
        <v>0</v>
      </c>
      <c r="P365" s="274">
        <f t="shared" si="11"/>
        <v>2</v>
      </c>
      <c r="Q365" s="288"/>
      <c r="R365" s="112">
        <v>40702</v>
      </c>
      <c r="S365" s="113">
        <v>-10.3</v>
      </c>
      <c r="T365" s="112">
        <v>40702.429166666669</v>
      </c>
      <c r="U365" s="113">
        <v>-10.3</v>
      </c>
      <c r="V365" s="130"/>
      <c r="W365" s="115"/>
      <c r="X365" s="488"/>
      <c r="Y365" s="358" t="s">
        <v>259</v>
      </c>
      <c r="Z365" s="116"/>
      <c r="AA365" s="299"/>
      <c r="AB365" s="118"/>
      <c r="AC365" s="289"/>
      <c r="AD365" s="289"/>
      <c r="AE365" s="290"/>
      <c r="AF365" s="31">
        <v>0</v>
      </c>
      <c r="AG365" s="119"/>
      <c r="AH365" s="119"/>
      <c r="AI365" s="119"/>
      <c r="AJ365" s="119"/>
      <c r="AK365" s="119"/>
      <c r="AL365" s="119"/>
      <c r="AM365" s="331" t="s">
        <v>27</v>
      </c>
      <c r="AN365" s="120"/>
      <c r="AO365" s="121"/>
      <c r="AP365" s="122">
        <v>0</v>
      </c>
      <c r="AQ365" s="292" t="s">
        <v>39</v>
      </c>
      <c r="AR365" s="293">
        <v>23</v>
      </c>
      <c r="AS365" s="311" t="s">
        <v>890</v>
      </c>
      <c r="AT365" s="294" t="s">
        <v>260</v>
      </c>
      <c r="AU365" s="131"/>
      <c r="AV365" s="131"/>
      <c r="AW365" s="131"/>
      <c r="AX365" s="183"/>
      <c r="AY365" s="131"/>
      <c r="AZ365" s="131"/>
      <c r="BA365" s="131"/>
      <c r="BB365" s="371" t="str">
        <f>IFERROR(HLOOKUP(IF(IF(VLOOKUP(H365,'Prog Actual'!H:AP,35,0)="DIREC",0,IF(VLOOKUP(H365,'Prog Actual'!H:AP,35,0)="EMBOT",1,IF(VLOOKUP(H365,'Prog Actual'!H:AP,35,0)="ETIQ",2,3)))&lt;1,VLOOKUP(H365,'Prog Actual'!H:AZ,45,0),IF(VLOOKUP(H365,'Prog Actual'!H:AP,35,0)="DIREC",0,IF(VLOOKUP(H365,'Prog Actual'!H:AP,35,0)="EMBOT",1,IF(VLOOKUP(H365,'Prog Actual'!H:AP,35,0)="ETIQ",2,3)))),Base!$D$26:$L$44,VLOOKUP(CONCATENATE(AM365,IF(VLOOKUP(H365,'Prog Actual'!H:K,4,0)&lt;2999,1,IF(VLOOKUP(H365,'Prog Actual'!H:K,4,0)&lt;4999,2,3))),Base!$B$27:$C$44,2,0),0),"")</f>
        <v/>
      </c>
      <c r="BC365" s="300">
        <v>0</v>
      </c>
      <c r="BD365" s="124"/>
      <c r="BE365" s="131">
        <v>0</v>
      </c>
      <c r="BF365" s="183"/>
      <c r="BG365" s="131" t="s">
        <v>102</v>
      </c>
      <c r="BH365" s="210"/>
      <c r="BI365" s="211"/>
      <c r="BJ365" s="212"/>
    </row>
    <row r="366" spans="1:62" s="195" customFormat="1" ht="14.25">
      <c r="A366" s="302">
        <v>1</v>
      </c>
      <c r="B366" s="302">
        <v>1</v>
      </c>
      <c r="C366" s="79"/>
      <c r="D366" s="303">
        <v>3180</v>
      </c>
      <c r="E366" s="348">
        <v>0</v>
      </c>
      <c r="F366" s="33">
        <v>238</v>
      </c>
      <c r="G366" s="304" t="s">
        <v>248</v>
      </c>
      <c r="H366" s="305">
        <v>7081663</v>
      </c>
      <c r="I366" s="303">
        <v>12005855</v>
      </c>
      <c r="J366" s="304" t="s">
        <v>463</v>
      </c>
      <c r="K366" s="304">
        <v>34666</v>
      </c>
      <c r="L366" s="304" t="s">
        <v>127</v>
      </c>
      <c r="M366" s="296">
        <v>0.23</v>
      </c>
      <c r="N366" s="515">
        <f t="shared" si="10"/>
        <v>4.3332499999999996</v>
      </c>
      <c r="O366" s="298">
        <v>0.16666666666666666</v>
      </c>
      <c r="P366" s="274">
        <f t="shared" si="11"/>
        <v>4.56325</v>
      </c>
      <c r="Q366" s="288">
        <v>0</v>
      </c>
      <c r="R366" s="112">
        <v>40702</v>
      </c>
      <c r="S366" s="113">
        <v>-10.3</v>
      </c>
      <c r="T366" s="112">
        <v>40702.727625</v>
      </c>
      <c r="U366" s="113">
        <v>-17.46</v>
      </c>
      <c r="V366" s="307" t="s">
        <v>105</v>
      </c>
      <c r="W366" s="136" t="s">
        <v>308</v>
      </c>
      <c r="X366" s="490">
        <v>40702</v>
      </c>
      <c r="Y366" s="141" t="s">
        <v>209</v>
      </c>
      <c r="Z366" s="116"/>
      <c r="AA366" s="299"/>
      <c r="AB366" s="118"/>
      <c r="AC366" s="289" t="s">
        <v>464</v>
      </c>
      <c r="AD366" s="289">
        <v>25999.5</v>
      </c>
      <c r="AE366" s="290"/>
      <c r="AF366" s="31">
        <v>34666</v>
      </c>
      <c r="AG366" s="119"/>
      <c r="AH366" s="119"/>
      <c r="AI366" s="119"/>
      <c r="AJ366" s="119"/>
      <c r="AK366" s="119">
        <v>11007655</v>
      </c>
      <c r="AL366" s="119" t="s">
        <v>201</v>
      </c>
      <c r="AM366" s="331" t="s">
        <v>27</v>
      </c>
      <c r="AN366" s="120">
        <v>5000.1442377037356</v>
      </c>
      <c r="AO366" s="121"/>
      <c r="AP366" s="122" t="s">
        <v>166</v>
      </c>
      <c r="AQ366" s="292">
        <v>3180</v>
      </c>
      <c r="AR366" s="293">
        <v>23</v>
      </c>
      <c r="AS366" s="123" t="s">
        <v>351</v>
      </c>
      <c r="AT366" s="294" t="s">
        <v>132</v>
      </c>
      <c r="AU366" s="131">
        <v>0.75</v>
      </c>
      <c r="AV366" s="131">
        <v>25999.5</v>
      </c>
      <c r="AW366" s="131" t="s">
        <v>166</v>
      </c>
      <c r="AX366" s="183"/>
      <c r="AY366" s="131">
        <v>1</v>
      </c>
      <c r="AZ366" s="131">
        <v>750</v>
      </c>
      <c r="BA366" s="131">
        <v>34666</v>
      </c>
      <c r="BB366" s="371">
        <f>IFERROR(HLOOKUP(IF(IF(VLOOKUP(H366,'Prog Actual'!H:AP,35,0)="DIREC",0,IF(VLOOKUP(H366,'Prog Actual'!H:AP,35,0)="EMBOT",1,IF(VLOOKUP(H366,'Prog Actual'!H:AP,35,0)="ETIQ",2,3)))&lt;1,VLOOKUP(H366,'Prog Actual'!H:AZ,45,0),IF(VLOOKUP(H366,'Prog Actual'!H:AP,35,0)="DIREC",0,IF(VLOOKUP(H366,'Prog Actual'!H:AP,35,0)="EMBOT",1,IF(VLOOKUP(H366,'Prog Actual'!H:AP,35,0)="ETIQ",2,3)))),Base!$D$26:$L$44,VLOOKUP(CONCATENATE(AM366,IF(VLOOKUP(H366,'Prog Actual'!H:K,4,0)&lt;2999,1,IF(VLOOKUP(H366,'Prog Actual'!H:K,4,0)&lt;4999,2,3))),Base!$B$27:$C$44,2,0),0),"")</f>
        <v>8000</v>
      </c>
      <c r="BC366" s="300">
        <v>2888.8333333333335</v>
      </c>
      <c r="BD366" s="124" t="s">
        <v>108</v>
      </c>
      <c r="BE366" s="131">
        <v>2888.8333333333335</v>
      </c>
      <c r="BF366" s="183"/>
      <c r="BG366" s="131" t="s">
        <v>1625</v>
      </c>
      <c r="BH366" s="210"/>
      <c r="BI366" s="211"/>
      <c r="BJ366" s="212"/>
    </row>
    <row r="367" spans="1:62" s="195" customFormat="1" ht="17.100000000000001" customHeight="1">
      <c r="A367" s="43">
        <v>0</v>
      </c>
      <c r="B367" s="43">
        <v>0</v>
      </c>
      <c r="C367" s="79"/>
      <c r="D367" s="79" t="s">
        <v>39</v>
      </c>
      <c r="E367" s="348">
        <v>0</v>
      </c>
      <c r="F367" s="33" t="e">
        <v>#N/A</v>
      </c>
      <c r="G367" s="127"/>
      <c r="H367" s="128"/>
      <c r="I367" s="79"/>
      <c r="J367" s="259" t="s">
        <v>370</v>
      </c>
      <c r="K367" s="127"/>
      <c r="L367" s="127"/>
      <c r="M367" s="296"/>
      <c r="N367" s="515">
        <f t="shared" si="10"/>
        <v>2</v>
      </c>
      <c r="O367" s="298">
        <v>0</v>
      </c>
      <c r="P367" s="274">
        <f t="shared" si="11"/>
        <v>2</v>
      </c>
      <c r="Q367" s="288"/>
      <c r="R367" s="112">
        <v>40702</v>
      </c>
      <c r="S367" s="113">
        <v>-17.46</v>
      </c>
      <c r="T367" s="112">
        <v>40702.727500000001</v>
      </c>
      <c r="U367" s="113">
        <v>-17.46</v>
      </c>
      <c r="V367" s="130"/>
      <c r="W367" s="115"/>
      <c r="X367" s="488"/>
      <c r="Y367" s="358" t="s">
        <v>259</v>
      </c>
      <c r="Z367" s="116"/>
      <c r="AA367" s="299"/>
      <c r="AB367" s="118"/>
      <c r="AC367" s="289"/>
      <c r="AD367" s="289"/>
      <c r="AE367" s="290"/>
      <c r="AF367" s="31">
        <v>0</v>
      </c>
      <c r="AG367" s="119"/>
      <c r="AH367" s="119"/>
      <c r="AI367" s="119"/>
      <c r="AJ367" s="119"/>
      <c r="AK367" s="119"/>
      <c r="AL367" s="119"/>
      <c r="AM367" s="331" t="s">
        <v>27</v>
      </c>
      <c r="AN367" s="120"/>
      <c r="AO367" s="121"/>
      <c r="AP367" s="122">
        <v>0</v>
      </c>
      <c r="AQ367" s="292" t="e">
        <v>#REF!</v>
      </c>
      <c r="AR367" s="293">
        <v>23</v>
      </c>
      <c r="AS367" s="311" t="s">
        <v>890</v>
      </c>
      <c r="AT367" s="294" t="s">
        <v>260</v>
      </c>
      <c r="AU367" s="131"/>
      <c r="AV367" s="131"/>
      <c r="AW367" s="131"/>
      <c r="AX367" s="183"/>
      <c r="AY367" s="131"/>
      <c r="AZ367" s="131"/>
      <c r="BA367" s="131"/>
      <c r="BB367" s="371" t="str">
        <f>IFERROR(HLOOKUP(IF(IF(VLOOKUP(H367,'Prog Actual'!H:AP,35,0)="DIREC",0,IF(VLOOKUP(H367,'Prog Actual'!H:AP,35,0)="EMBOT",1,IF(VLOOKUP(H367,'Prog Actual'!H:AP,35,0)="ETIQ",2,3)))&lt;1,VLOOKUP(H367,'Prog Actual'!H:AZ,45,0),IF(VLOOKUP(H367,'Prog Actual'!H:AP,35,0)="DIREC",0,IF(VLOOKUP(H367,'Prog Actual'!H:AP,35,0)="EMBOT",1,IF(VLOOKUP(H367,'Prog Actual'!H:AP,35,0)="ETIQ",2,3)))),Base!$D$26:$L$44,VLOOKUP(CONCATENATE(AM367,IF(VLOOKUP(H367,'Prog Actual'!H:K,4,0)&lt;2999,1,IF(VLOOKUP(H367,'Prog Actual'!H:K,4,0)&lt;4999,2,3))),Base!$B$27:$C$44,2,0),0),"")</f>
        <v/>
      </c>
      <c r="BC367" s="300">
        <v>0</v>
      </c>
      <c r="BD367" s="124"/>
      <c r="BE367" s="131">
        <v>0</v>
      </c>
      <c r="BF367" s="183"/>
      <c r="BG367" s="131" t="s">
        <v>102</v>
      </c>
      <c r="BH367" s="210"/>
      <c r="BI367" s="211"/>
      <c r="BJ367" s="212"/>
    </row>
    <row r="368" spans="1:62" s="195" customFormat="1" ht="17.100000000000001" customHeight="1">
      <c r="A368" s="43">
        <v>0</v>
      </c>
      <c r="B368" s="43">
        <v>0</v>
      </c>
      <c r="C368" s="79"/>
      <c r="D368" s="79" t="s">
        <v>39</v>
      </c>
      <c r="E368" s="348">
        <v>0</v>
      </c>
      <c r="F368" s="33" t="e">
        <v>#N/A</v>
      </c>
      <c r="G368" s="127"/>
      <c r="H368" s="128"/>
      <c r="I368" s="79"/>
      <c r="J368" s="259" t="s">
        <v>370</v>
      </c>
      <c r="K368" s="127"/>
      <c r="L368" s="127"/>
      <c r="M368" s="296"/>
      <c r="N368" s="515">
        <f t="shared" si="10"/>
        <v>2</v>
      </c>
      <c r="O368" s="298">
        <v>0</v>
      </c>
      <c r="P368" s="274">
        <f t="shared" si="11"/>
        <v>2</v>
      </c>
      <c r="Q368" s="288"/>
      <c r="R368" s="112">
        <v>40702</v>
      </c>
      <c r="S368" s="113">
        <v>-17.46</v>
      </c>
      <c r="T368" s="112">
        <v>40702.727500000001</v>
      </c>
      <c r="U368" s="113">
        <v>-17.46</v>
      </c>
      <c r="V368" s="130"/>
      <c r="W368" s="115"/>
      <c r="X368" s="488"/>
      <c r="Y368" s="358" t="s">
        <v>259</v>
      </c>
      <c r="Z368" s="116"/>
      <c r="AA368" s="299"/>
      <c r="AB368" s="118"/>
      <c r="AC368" s="289"/>
      <c r="AD368" s="289"/>
      <c r="AE368" s="290"/>
      <c r="AF368" s="31">
        <v>0</v>
      </c>
      <c r="AG368" s="119"/>
      <c r="AH368" s="119"/>
      <c r="AI368" s="119"/>
      <c r="AJ368" s="119"/>
      <c r="AK368" s="119"/>
      <c r="AL368" s="119"/>
      <c r="AM368" s="331" t="s">
        <v>27</v>
      </c>
      <c r="AN368" s="120"/>
      <c r="AO368" s="121"/>
      <c r="AP368" s="122">
        <v>0</v>
      </c>
      <c r="AQ368" s="292" t="s">
        <v>39</v>
      </c>
      <c r="AR368" s="293">
        <v>23</v>
      </c>
      <c r="AS368" s="311" t="s">
        <v>890</v>
      </c>
      <c r="AT368" s="294" t="s">
        <v>260</v>
      </c>
      <c r="AU368" s="131"/>
      <c r="AV368" s="131"/>
      <c r="AW368" s="131"/>
      <c r="AX368" s="183"/>
      <c r="AY368" s="131"/>
      <c r="AZ368" s="131"/>
      <c r="BA368" s="131"/>
      <c r="BB368" s="371" t="str">
        <f>IFERROR(HLOOKUP(IF(IF(VLOOKUP(H368,'Prog Actual'!H:AP,35,0)="DIREC",0,IF(VLOOKUP(H368,'Prog Actual'!H:AP,35,0)="EMBOT",1,IF(VLOOKUP(H368,'Prog Actual'!H:AP,35,0)="ETIQ",2,3)))&lt;1,VLOOKUP(H368,'Prog Actual'!H:AZ,45,0),IF(VLOOKUP(H368,'Prog Actual'!H:AP,35,0)="DIREC",0,IF(VLOOKUP(H368,'Prog Actual'!H:AP,35,0)="EMBOT",1,IF(VLOOKUP(H368,'Prog Actual'!H:AP,35,0)="ETIQ",2,3)))),Base!$D$26:$L$44,VLOOKUP(CONCATENATE(AM368,IF(VLOOKUP(H368,'Prog Actual'!H:K,4,0)&lt;2999,1,IF(VLOOKUP(H368,'Prog Actual'!H:K,4,0)&lt;4999,2,3))),Base!$B$27:$C$44,2,0),0),"")</f>
        <v/>
      </c>
      <c r="BC368" s="300">
        <v>0</v>
      </c>
      <c r="BD368" s="124"/>
      <c r="BE368" s="131">
        <v>0</v>
      </c>
      <c r="BF368" s="183"/>
      <c r="BG368" s="131" t="s">
        <v>102</v>
      </c>
      <c r="BH368" s="210"/>
      <c r="BI368" s="211"/>
      <c r="BJ368" s="212"/>
    </row>
    <row r="369" spans="1:62" s="195" customFormat="1" ht="15">
      <c r="A369" s="43">
        <v>1</v>
      </c>
      <c r="B369" s="43">
        <v>1</v>
      </c>
      <c r="C369" s="79"/>
      <c r="D369" s="103">
        <v>2174</v>
      </c>
      <c r="E369" s="348">
        <v>0</v>
      </c>
      <c r="F369" s="33">
        <v>361</v>
      </c>
      <c r="G369" s="143" t="s">
        <v>180</v>
      </c>
      <c r="H369" s="144">
        <v>1268994</v>
      </c>
      <c r="I369" s="106">
        <v>10046300</v>
      </c>
      <c r="J369" s="143" t="s">
        <v>1201</v>
      </c>
      <c r="K369" s="143">
        <v>2222</v>
      </c>
      <c r="L369" s="143" t="s">
        <v>104</v>
      </c>
      <c r="M369" s="296">
        <v>0.23</v>
      </c>
      <c r="N369" s="515">
        <f t="shared" si="10"/>
        <v>2.9626666666666668</v>
      </c>
      <c r="O369" s="298">
        <v>0.16666666666666666</v>
      </c>
      <c r="P369" s="274">
        <f t="shared" si="11"/>
        <v>3.1926666666666668</v>
      </c>
      <c r="Q369" s="306">
        <v>0</v>
      </c>
      <c r="R369" s="112">
        <v>40702</v>
      </c>
      <c r="S369" s="113">
        <v>-17.46</v>
      </c>
      <c r="T369" s="112">
        <v>40702.860527777775</v>
      </c>
      <c r="U369" s="113">
        <v>-20.65</v>
      </c>
      <c r="V369" s="130" t="s">
        <v>147</v>
      </c>
      <c r="W369" s="136" t="s">
        <v>133</v>
      </c>
      <c r="X369" s="489">
        <v>40702</v>
      </c>
      <c r="Y369" s="328" t="s">
        <v>209</v>
      </c>
      <c r="Z369" s="116"/>
      <c r="AA369" s="299"/>
      <c r="AB369" s="118"/>
      <c r="AC369" s="289" t="s">
        <v>1202</v>
      </c>
      <c r="AD369" s="289">
        <v>9999</v>
      </c>
      <c r="AE369" s="290"/>
      <c r="AF369" s="31">
        <v>13332</v>
      </c>
      <c r="AG369" s="119">
        <v>11004111</v>
      </c>
      <c r="AH369" s="119" t="s">
        <v>467</v>
      </c>
      <c r="AI369" s="119">
        <v>11005645</v>
      </c>
      <c r="AJ369" s="119" t="s">
        <v>1203</v>
      </c>
      <c r="AK369" s="119">
        <v>11005647</v>
      </c>
      <c r="AL369" s="119" t="s">
        <v>1204</v>
      </c>
      <c r="AM369" s="331" t="s">
        <v>27</v>
      </c>
      <c r="AN369" s="120">
        <v>4500.0000000000109</v>
      </c>
      <c r="AO369" s="121"/>
      <c r="AP369" s="122" t="s">
        <v>106</v>
      </c>
      <c r="AQ369" s="292">
        <v>2174</v>
      </c>
      <c r="AR369" s="293">
        <v>23</v>
      </c>
      <c r="AS369" s="311" t="s">
        <v>890</v>
      </c>
      <c r="AT369" s="294" t="s">
        <v>132</v>
      </c>
      <c r="AU369" s="131">
        <v>4.5</v>
      </c>
      <c r="AV369" s="131">
        <v>9999</v>
      </c>
      <c r="AW369" s="131" t="s">
        <v>106</v>
      </c>
      <c r="AX369" s="183">
        <v>40700</v>
      </c>
      <c r="AY369" s="131">
        <v>6</v>
      </c>
      <c r="AZ369" s="131">
        <v>750</v>
      </c>
      <c r="BA369" s="131">
        <v>13332</v>
      </c>
      <c r="BB369" s="371">
        <f>IFERROR(HLOOKUP(IF(IF(VLOOKUP(H369,'Prog Actual'!H:AP,35,0)="DIREC",0,IF(VLOOKUP(H369,'Prog Actual'!H:AP,35,0)="EMBOT",1,IF(VLOOKUP(H369,'Prog Actual'!H:AP,35,0)="ETIQ",2,3)))&lt;1,VLOOKUP(H369,'Prog Actual'!H:AZ,45,0),IF(VLOOKUP(H369,'Prog Actual'!H:AP,35,0)="DIREC",0,IF(VLOOKUP(H369,'Prog Actual'!H:AP,35,0)="EMBOT",1,IF(VLOOKUP(H369,'Prog Actual'!H:AP,35,0)="ETIQ",2,3)))),Base!$D$26:$L$44,VLOOKUP(CONCATENATE(AM369,IF(VLOOKUP(H369,'Prog Actual'!H:K,4,0)&lt;2999,1,IF(VLOOKUP(H369,'Prog Actual'!H:K,4,0)&lt;4999,2,3))),Base!$B$27:$C$44,2,0),0),"")</f>
        <v>4500</v>
      </c>
      <c r="BC369" s="300">
        <v>1111</v>
      </c>
      <c r="BD369" s="124" t="s">
        <v>108</v>
      </c>
      <c r="BE369" s="131">
        <v>2222</v>
      </c>
      <c r="BF369" s="183" t="s">
        <v>1205</v>
      </c>
      <c r="BG369" s="131" t="s">
        <v>1625</v>
      </c>
      <c r="BH369" s="210"/>
      <c r="BI369" s="211"/>
      <c r="BJ369" s="212"/>
    </row>
    <row r="370" spans="1:62" s="195" customFormat="1" ht="15">
      <c r="A370" s="302">
        <v>1</v>
      </c>
      <c r="B370" s="302">
        <v>1</v>
      </c>
      <c r="C370" s="79"/>
      <c r="D370" s="319">
        <v>4112</v>
      </c>
      <c r="E370" s="348">
        <v>0</v>
      </c>
      <c r="F370" s="33">
        <v>211</v>
      </c>
      <c r="G370" s="324" t="s">
        <v>248</v>
      </c>
      <c r="H370" s="326">
        <v>7083470</v>
      </c>
      <c r="I370" s="327">
        <v>12006775</v>
      </c>
      <c r="J370" s="324" t="s">
        <v>1206</v>
      </c>
      <c r="K370" s="324">
        <v>33333</v>
      </c>
      <c r="L370" s="324" t="s">
        <v>127</v>
      </c>
      <c r="M370" s="296">
        <v>0.23</v>
      </c>
      <c r="N370" s="515">
        <f t="shared" si="10"/>
        <v>4.1666249999999998</v>
      </c>
      <c r="O370" s="298">
        <v>0.16666666666666666</v>
      </c>
      <c r="P370" s="274">
        <f t="shared" si="11"/>
        <v>4.3966250000000002</v>
      </c>
      <c r="Q370" s="306">
        <v>-1</v>
      </c>
      <c r="R370" s="112">
        <v>40702</v>
      </c>
      <c r="S370" s="113">
        <v>-20.65</v>
      </c>
      <c r="T370" s="112">
        <v>40703.043624999998</v>
      </c>
      <c r="U370" s="113">
        <v>-1.05</v>
      </c>
      <c r="V370" s="307" t="s">
        <v>105</v>
      </c>
      <c r="W370" s="115" t="s">
        <v>109</v>
      </c>
      <c r="X370" s="489">
        <v>40702</v>
      </c>
      <c r="Y370" s="328" t="s">
        <v>209</v>
      </c>
      <c r="Z370" s="116"/>
      <c r="AA370" s="299"/>
      <c r="AB370" s="118"/>
      <c r="AC370" s="289" t="s">
        <v>1207</v>
      </c>
      <c r="AD370" s="289">
        <v>24999.75</v>
      </c>
      <c r="AE370" s="290"/>
      <c r="AF370" s="31">
        <v>33333</v>
      </c>
      <c r="AG370" s="119">
        <v>11005395</v>
      </c>
      <c r="AH370" s="119" t="s">
        <v>1208</v>
      </c>
      <c r="AI370" s="119">
        <v>11003914</v>
      </c>
      <c r="AJ370" s="119" t="s">
        <v>1209</v>
      </c>
      <c r="AK370" s="119"/>
      <c r="AL370" s="119"/>
      <c r="AM370" s="331" t="s">
        <v>27</v>
      </c>
      <c r="AN370" s="120">
        <v>7999.2800575953925</v>
      </c>
      <c r="AO370" s="121"/>
      <c r="AP370" s="122" t="s">
        <v>166</v>
      </c>
      <c r="AQ370" s="292">
        <v>4112</v>
      </c>
      <c r="AR370" s="293">
        <v>23</v>
      </c>
      <c r="AS370" s="311" t="s">
        <v>890</v>
      </c>
      <c r="AT370" s="294" t="s">
        <v>132</v>
      </c>
      <c r="AU370" s="131">
        <v>0.75</v>
      </c>
      <c r="AV370" s="131">
        <v>24999.75</v>
      </c>
      <c r="AW370" s="131" t="s">
        <v>166</v>
      </c>
      <c r="AX370" s="183">
        <v>40696</v>
      </c>
      <c r="AY370" s="131">
        <v>1</v>
      </c>
      <c r="AZ370" s="131">
        <v>750</v>
      </c>
      <c r="BA370" s="131">
        <v>33333</v>
      </c>
      <c r="BB370" s="371">
        <f>IFERROR(HLOOKUP(IF(IF(VLOOKUP(H370,'Prog Actual'!H:AP,35,0)="DIREC",0,IF(VLOOKUP(H370,'Prog Actual'!H:AP,35,0)="EMBOT",1,IF(VLOOKUP(H370,'Prog Actual'!H:AP,35,0)="ETIQ",2,3)))&lt;1,VLOOKUP(H370,'Prog Actual'!H:AZ,45,0),IF(VLOOKUP(H370,'Prog Actual'!H:AP,35,0)="DIREC",0,IF(VLOOKUP(H370,'Prog Actual'!H:AP,35,0)="EMBOT",1,IF(VLOOKUP(H370,'Prog Actual'!H:AP,35,0)="ETIQ",2,3)))),Base!$D$26:$L$44,VLOOKUP(CONCATENATE(AM370,IF(VLOOKUP(H370,'Prog Actual'!H:K,4,0)&lt;2999,1,IF(VLOOKUP(H370,'Prog Actual'!H:K,4,0)&lt;4999,2,3))),Base!$B$27:$C$44,2,0),0),"")</f>
        <v>8000</v>
      </c>
      <c r="BC370" s="300">
        <v>2777.75</v>
      </c>
      <c r="BD370" s="124" t="s">
        <v>108</v>
      </c>
      <c r="BE370" s="131">
        <v>2777.75</v>
      </c>
      <c r="BF370" s="183" t="s">
        <v>1208</v>
      </c>
      <c r="BG370" s="131" t="s">
        <v>1625</v>
      </c>
      <c r="BH370" s="210"/>
      <c r="BI370" s="211"/>
      <c r="BJ370" s="212"/>
    </row>
    <row r="371" spans="1:62" s="195" customFormat="1" ht="17.100000000000001" customHeight="1">
      <c r="A371" s="43">
        <v>0</v>
      </c>
      <c r="B371" s="43">
        <v>0</v>
      </c>
      <c r="C371" s="79"/>
      <c r="D371" s="79" t="s">
        <v>39</v>
      </c>
      <c r="E371" s="348">
        <v>0</v>
      </c>
      <c r="F371" s="33" t="e">
        <v>#N/A</v>
      </c>
      <c r="G371" s="127"/>
      <c r="H371" s="128"/>
      <c r="I371" s="79"/>
      <c r="J371" s="259" t="s">
        <v>370</v>
      </c>
      <c r="K371" s="127"/>
      <c r="L371" s="127"/>
      <c r="M371" s="296"/>
      <c r="N371" s="515">
        <f t="shared" si="10"/>
        <v>2</v>
      </c>
      <c r="O371" s="298">
        <v>0</v>
      </c>
      <c r="P371" s="274">
        <f t="shared" si="11"/>
        <v>2</v>
      </c>
      <c r="Q371" s="288"/>
      <c r="R371" s="112">
        <v>40703</v>
      </c>
      <c r="S371" s="113">
        <v>-1.05</v>
      </c>
      <c r="T371" s="112">
        <v>40703.043749999997</v>
      </c>
      <c r="U371" s="113">
        <v>-1.05</v>
      </c>
      <c r="V371" s="130"/>
      <c r="W371" s="115"/>
      <c r="X371" s="488"/>
      <c r="Y371" s="358" t="s">
        <v>259</v>
      </c>
      <c r="Z371" s="116"/>
      <c r="AA371" s="299"/>
      <c r="AB371" s="118"/>
      <c r="AC371" s="289"/>
      <c r="AD371" s="289"/>
      <c r="AE371" s="290"/>
      <c r="AF371" s="31">
        <v>0</v>
      </c>
      <c r="AG371" s="119"/>
      <c r="AH371" s="119"/>
      <c r="AI371" s="119"/>
      <c r="AJ371" s="119"/>
      <c r="AK371" s="119"/>
      <c r="AL371" s="119"/>
      <c r="AM371" s="331" t="s">
        <v>27</v>
      </c>
      <c r="AN371" s="120"/>
      <c r="AO371" s="121"/>
      <c r="AP371" s="122">
        <v>0</v>
      </c>
      <c r="AQ371" s="292" t="s">
        <v>39</v>
      </c>
      <c r="AR371" s="293">
        <v>23</v>
      </c>
      <c r="AS371" s="311" t="s">
        <v>890</v>
      </c>
      <c r="AT371" s="294" t="s">
        <v>260</v>
      </c>
      <c r="AU371" s="131"/>
      <c r="AV371" s="131"/>
      <c r="AW371" s="131"/>
      <c r="AX371" s="183"/>
      <c r="AY371" s="131"/>
      <c r="AZ371" s="131"/>
      <c r="BA371" s="131"/>
      <c r="BB371" s="371" t="str">
        <f>IFERROR(HLOOKUP(IF(IF(VLOOKUP(H371,'Prog Actual'!H:AP,35,0)="DIREC",0,IF(VLOOKUP(H371,'Prog Actual'!H:AP,35,0)="EMBOT",1,IF(VLOOKUP(H371,'Prog Actual'!H:AP,35,0)="ETIQ",2,3)))&lt;1,VLOOKUP(H371,'Prog Actual'!H:AZ,45,0),IF(VLOOKUP(H371,'Prog Actual'!H:AP,35,0)="DIREC",0,IF(VLOOKUP(H371,'Prog Actual'!H:AP,35,0)="EMBOT",1,IF(VLOOKUP(H371,'Prog Actual'!H:AP,35,0)="ETIQ",2,3)))),Base!$D$26:$L$44,VLOOKUP(CONCATENATE(AM371,IF(VLOOKUP(H371,'Prog Actual'!H:K,4,0)&lt;2999,1,IF(VLOOKUP(H371,'Prog Actual'!H:K,4,0)&lt;4999,2,3))),Base!$B$27:$C$44,2,0),0),"")</f>
        <v/>
      </c>
      <c r="BC371" s="300">
        <v>0</v>
      </c>
      <c r="BD371" s="124"/>
      <c r="BE371" s="131">
        <v>0</v>
      </c>
      <c r="BF371" s="183"/>
      <c r="BG371" s="131" t="s">
        <v>102</v>
      </c>
      <c r="BH371" s="210"/>
      <c r="BI371" s="211"/>
      <c r="BJ371" s="212"/>
    </row>
    <row r="372" spans="1:62" s="195" customFormat="1" ht="17.100000000000001" customHeight="1">
      <c r="A372" s="43">
        <v>1</v>
      </c>
      <c r="B372" s="43">
        <v>1</v>
      </c>
      <c r="C372" s="79"/>
      <c r="D372" s="79">
        <v>3141</v>
      </c>
      <c r="E372" s="348">
        <v>0</v>
      </c>
      <c r="F372" s="33">
        <v>250</v>
      </c>
      <c r="G372" s="127" t="s">
        <v>225</v>
      </c>
      <c r="H372" s="105">
        <v>7085032</v>
      </c>
      <c r="I372" s="79">
        <v>10036639</v>
      </c>
      <c r="J372" s="127" t="s">
        <v>486</v>
      </c>
      <c r="K372" s="127">
        <v>32</v>
      </c>
      <c r="L372" s="127" t="s">
        <v>104</v>
      </c>
      <c r="M372" s="296">
        <v>0.23</v>
      </c>
      <c r="N372" s="515">
        <f t="shared" si="10"/>
        <v>7.6799999999999993E-2</v>
      </c>
      <c r="O372" s="298">
        <v>0</v>
      </c>
      <c r="P372" s="274">
        <f t="shared" si="11"/>
        <v>0.30680000000000002</v>
      </c>
      <c r="Q372" s="288">
        <v>-3</v>
      </c>
      <c r="R372" s="112">
        <v>40703</v>
      </c>
      <c r="S372" s="113">
        <v>-1.05</v>
      </c>
      <c r="T372" s="112">
        <v>40703.056541666665</v>
      </c>
      <c r="U372" s="113">
        <v>-1.36</v>
      </c>
      <c r="V372" s="130" t="s">
        <v>147</v>
      </c>
      <c r="W372" s="329" t="s">
        <v>798</v>
      </c>
      <c r="X372" s="490">
        <v>40700</v>
      </c>
      <c r="Y372" s="134" t="s">
        <v>352</v>
      </c>
      <c r="Z372" s="116"/>
      <c r="AA372" s="299"/>
      <c r="AB372" s="118"/>
      <c r="AC372" s="289"/>
      <c r="AD372" s="289"/>
      <c r="AE372" s="290"/>
      <c r="AF372" s="31">
        <v>192</v>
      </c>
      <c r="AG372" s="119"/>
      <c r="AH372" s="119"/>
      <c r="AI372" s="119"/>
      <c r="AJ372" s="119"/>
      <c r="AK372" s="119">
        <v>11002269</v>
      </c>
      <c r="AL372" s="119" t="s">
        <v>1649</v>
      </c>
      <c r="AM372" s="331" t="s">
        <v>27</v>
      </c>
      <c r="AN372" s="120">
        <v>2493.5064935064934</v>
      </c>
      <c r="AO372" s="121"/>
      <c r="AP372" s="122" t="s">
        <v>183</v>
      </c>
      <c r="AQ372" s="292">
        <v>3141</v>
      </c>
      <c r="AR372" s="293">
        <v>23</v>
      </c>
      <c r="AS372" s="123" t="s">
        <v>351</v>
      </c>
      <c r="AT372" s="294" t="s">
        <v>132</v>
      </c>
      <c r="AU372" s="131">
        <v>4.5</v>
      </c>
      <c r="AV372" s="131">
        <v>144</v>
      </c>
      <c r="AW372" s="131" t="s">
        <v>183</v>
      </c>
      <c r="AX372" s="183">
        <v>1</v>
      </c>
      <c r="AY372" s="131">
        <v>6</v>
      </c>
      <c r="AZ372" s="131">
        <v>750</v>
      </c>
      <c r="BA372" s="131">
        <v>192</v>
      </c>
      <c r="BB372" s="371">
        <f>IFERROR(HLOOKUP(IF(IF(VLOOKUP(H372,'Prog Actual'!H:AP,35,0)="DIREC",0,IF(VLOOKUP(H372,'Prog Actual'!H:AP,35,0)="EMBOT",1,IF(VLOOKUP(H372,'Prog Actual'!H:AP,35,0)="ETIQ",2,3)))&lt;1,VLOOKUP(H372,'Prog Actual'!H:AZ,45,0),IF(VLOOKUP(H372,'Prog Actual'!H:AP,35,0)="DIREC",0,IF(VLOOKUP(H372,'Prog Actual'!H:AP,35,0)="EMBOT",1,IF(VLOOKUP(H372,'Prog Actual'!H:AP,35,0)="ETIQ",2,3)))),Base!$D$26:$L$44,VLOOKUP(CONCATENATE(AM372,IF(VLOOKUP(H372,'Prog Actual'!H:K,4,0)&lt;2999,1,IF(VLOOKUP(H372,'Prog Actual'!H:K,4,0)&lt;4999,2,3))),Base!$B$27:$C$44,2,0),0),"")</f>
        <v>2500</v>
      </c>
      <c r="BC372" s="300">
        <v>16</v>
      </c>
      <c r="BD372" s="124" t="s">
        <v>108</v>
      </c>
      <c r="BE372" s="131">
        <v>32</v>
      </c>
      <c r="BF372" s="183"/>
      <c r="BG372" s="131" t="s">
        <v>1625</v>
      </c>
      <c r="BH372" s="210"/>
      <c r="BI372" s="211"/>
      <c r="BJ372" s="212"/>
    </row>
    <row r="373" spans="1:62" s="195" customFormat="1" ht="14.25">
      <c r="A373" s="43">
        <v>1</v>
      </c>
      <c r="B373" s="43">
        <v>1</v>
      </c>
      <c r="C373" s="79"/>
      <c r="D373" s="79">
        <v>3180</v>
      </c>
      <c r="E373" s="348">
        <v>0</v>
      </c>
      <c r="F373" s="33">
        <v>238</v>
      </c>
      <c r="G373" s="127" t="s">
        <v>225</v>
      </c>
      <c r="H373" s="105">
        <v>7081597</v>
      </c>
      <c r="I373" s="79">
        <v>10042802</v>
      </c>
      <c r="J373" s="127" t="s">
        <v>1210</v>
      </c>
      <c r="K373" s="127">
        <v>1868</v>
      </c>
      <c r="L373" s="127" t="s">
        <v>104</v>
      </c>
      <c r="M373" s="296">
        <v>0.23</v>
      </c>
      <c r="N373" s="515">
        <f t="shared" si="10"/>
        <v>4.4832000000000001</v>
      </c>
      <c r="O373" s="298">
        <v>0</v>
      </c>
      <c r="P373" s="274">
        <f t="shared" si="11"/>
        <v>4.7132000000000005</v>
      </c>
      <c r="Q373" s="306">
        <v>-3</v>
      </c>
      <c r="R373" s="112">
        <v>40703</v>
      </c>
      <c r="S373" s="113">
        <v>-1.36</v>
      </c>
      <c r="T373" s="112">
        <v>40703.253041666663</v>
      </c>
      <c r="U373" s="113">
        <v>-6.07</v>
      </c>
      <c r="V373" s="130" t="s">
        <v>147</v>
      </c>
      <c r="W373" s="115" t="s">
        <v>109</v>
      </c>
      <c r="X373" s="489">
        <v>40700</v>
      </c>
      <c r="Y373" s="333" t="s">
        <v>249</v>
      </c>
      <c r="Z373" s="116"/>
      <c r="AA373" s="299"/>
      <c r="AB373" s="118"/>
      <c r="AC373" s="289"/>
      <c r="AD373" s="289"/>
      <c r="AE373" s="290"/>
      <c r="AF373" s="31">
        <v>11208</v>
      </c>
      <c r="AG373" s="119"/>
      <c r="AH373" s="119"/>
      <c r="AI373" s="119"/>
      <c r="AJ373" s="119"/>
      <c r="AK373" s="119"/>
      <c r="AL373" s="119"/>
      <c r="AM373" s="331" t="s">
        <v>27</v>
      </c>
      <c r="AN373" s="120">
        <v>2500.1115324559451</v>
      </c>
      <c r="AO373" s="121"/>
      <c r="AP373" s="122" t="s">
        <v>183</v>
      </c>
      <c r="AQ373" s="292" t="s">
        <v>102</v>
      </c>
      <c r="AR373" s="293">
        <v>23</v>
      </c>
      <c r="AS373" s="311" t="s">
        <v>890</v>
      </c>
      <c r="AT373" s="294" t="s">
        <v>132</v>
      </c>
      <c r="AU373" s="131">
        <v>4.5</v>
      </c>
      <c r="AV373" s="131">
        <v>8406</v>
      </c>
      <c r="AW373" s="131" t="s">
        <v>183</v>
      </c>
      <c r="AX373" s="183">
        <v>1</v>
      </c>
      <c r="AY373" s="131">
        <v>6</v>
      </c>
      <c r="AZ373" s="131">
        <v>750</v>
      </c>
      <c r="BA373" s="131">
        <v>11208</v>
      </c>
      <c r="BB373" s="371">
        <f>IFERROR(HLOOKUP(IF(IF(VLOOKUP(H373,'Prog Actual'!H:AP,35,0)="DIREC",0,IF(VLOOKUP(H373,'Prog Actual'!H:AP,35,0)="EMBOT",1,IF(VLOOKUP(H373,'Prog Actual'!H:AP,35,0)="ETIQ",2,3)))&lt;1,VLOOKUP(H373,'Prog Actual'!H:AZ,45,0),IF(VLOOKUP(H373,'Prog Actual'!H:AP,35,0)="DIREC",0,IF(VLOOKUP(H373,'Prog Actual'!H:AP,35,0)="EMBOT",1,IF(VLOOKUP(H373,'Prog Actual'!H:AP,35,0)="ETIQ",2,3)))),Base!$D$26:$L$44,VLOOKUP(CONCATENATE(AM373,IF(VLOOKUP(H373,'Prog Actual'!H:K,4,0)&lt;2999,1,IF(VLOOKUP(H373,'Prog Actual'!H:K,4,0)&lt;4999,2,3))),Base!$B$27:$C$44,2,0),0),"")</f>
        <v>2500</v>
      </c>
      <c r="BC373" s="300">
        <v>934</v>
      </c>
      <c r="BD373" s="124" t="s">
        <v>108</v>
      </c>
      <c r="BE373" s="131">
        <v>1868</v>
      </c>
      <c r="BF373" s="183"/>
      <c r="BG373" s="131" t="s">
        <v>1625</v>
      </c>
      <c r="BH373" s="210"/>
      <c r="BI373" s="211"/>
      <c r="BJ373" s="212"/>
    </row>
    <row r="374" spans="1:62" s="195" customFormat="1" ht="15" customHeight="1">
      <c r="A374" s="43">
        <v>1</v>
      </c>
      <c r="B374" s="43">
        <v>1</v>
      </c>
      <c r="C374" s="79"/>
      <c r="D374" s="79">
        <v>3180</v>
      </c>
      <c r="E374" s="348">
        <v>0</v>
      </c>
      <c r="F374" s="33">
        <v>238</v>
      </c>
      <c r="G374" s="127" t="s">
        <v>225</v>
      </c>
      <c r="H374" s="105">
        <v>7081603</v>
      </c>
      <c r="I374" s="79">
        <v>10052494</v>
      </c>
      <c r="J374" s="127" t="s">
        <v>1211</v>
      </c>
      <c r="K374" s="127">
        <v>400</v>
      </c>
      <c r="L374" s="127" t="s">
        <v>104</v>
      </c>
      <c r="M374" s="296">
        <v>0.23</v>
      </c>
      <c r="N374" s="515">
        <f t="shared" si="10"/>
        <v>0.96</v>
      </c>
      <c r="O374" s="298">
        <v>0</v>
      </c>
      <c r="P374" s="274">
        <f t="shared" si="11"/>
        <v>1.19</v>
      </c>
      <c r="Q374" s="306">
        <v>-3</v>
      </c>
      <c r="R374" s="112">
        <v>40703</v>
      </c>
      <c r="S374" s="113">
        <v>-6.07</v>
      </c>
      <c r="T374" s="112">
        <v>40703.302499999998</v>
      </c>
      <c r="U374" s="113">
        <v>-7.26</v>
      </c>
      <c r="V374" s="130" t="s">
        <v>147</v>
      </c>
      <c r="W374" s="115" t="s">
        <v>109</v>
      </c>
      <c r="X374" s="489">
        <v>40700</v>
      </c>
      <c r="Y374" s="333" t="s">
        <v>249</v>
      </c>
      <c r="Z374" s="116"/>
      <c r="AA374" s="299"/>
      <c r="AB374" s="118"/>
      <c r="AC374" s="289"/>
      <c r="AD374" s="289"/>
      <c r="AE374" s="290"/>
      <c r="AF374" s="31">
        <v>2400</v>
      </c>
      <c r="AG374" s="119"/>
      <c r="AH374" s="119"/>
      <c r="AI374" s="119"/>
      <c r="AJ374" s="119"/>
      <c r="AK374" s="119"/>
      <c r="AL374" s="119"/>
      <c r="AM374" s="331" t="s">
        <v>27</v>
      </c>
      <c r="AN374" s="120">
        <v>2500</v>
      </c>
      <c r="AO374" s="121"/>
      <c r="AP374" s="122" t="s">
        <v>183</v>
      </c>
      <c r="AQ374" s="292">
        <v>3180</v>
      </c>
      <c r="AR374" s="293">
        <v>23</v>
      </c>
      <c r="AS374" s="311" t="s">
        <v>890</v>
      </c>
      <c r="AT374" s="294" t="s">
        <v>132</v>
      </c>
      <c r="AU374" s="131">
        <v>4.5</v>
      </c>
      <c r="AV374" s="131">
        <v>1800</v>
      </c>
      <c r="AW374" s="131" t="s">
        <v>183</v>
      </c>
      <c r="AX374" s="183">
        <v>1</v>
      </c>
      <c r="AY374" s="131">
        <v>6</v>
      </c>
      <c r="AZ374" s="131">
        <v>750</v>
      </c>
      <c r="BA374" s="131">
        <v>2400</v>
      </c>
      <c r="BB374" s="371">
        <f>IFERROR(HLOOKUP(IF(IF(VLOOKUP(H374,'Prog Actual'!H:AP,35,0)="DIREC",0,IF(VLOOKUP(H374,'Prog Actual'!H:AP,35,0)="EMBOT",1,IF(VLOOKUP(H374,'Prog Actual'!H:AP,35,0)="ETIQ",2,3)))&lt;1,VLOOKUP(H374,'Prog Actual'!H:AZ,45,0),IF(VLOOKUP(H374,'Prog Actual'!H:AP,35,0)="DIREC",0,IF(VLOOKUP(H374,'Prog Actual'!H:AP,35,0)="EMBOT",1,IF(VLOOKUP(H374,'Prog Actual'!H:AP,35,0)="ETIQ",2,3)))),Base!$D$26:$L$44,VLOOKUP(CONCATENATE(AM374,IF(VLOOKUP(H374,'Prog Actual'!H:K,4,0)&lt;2999,1,IF(VLOOKUP(H374,'Prog Actual'!H:K,4,0)&lt;4999,2,3))),Base!$B$27:$C$44,2,0),0),"")</f>
        <v>2500</v>
      </c>
      <c r="BC374" s="300">
        <v>200</v>
      </c>
      <c r="BD374" s="124" t="s">
        <v>108</v>
      </c>
      <c r="BE374" s="131">
        <v>400</v>
      </c>
      <c r="BF374" s="183"/>
      <c r="BG374" s="131" t="s">
        <v>1625</v>
      </c>
      <c r="BH374" s="210"/>
      <c r="BI374" s="211"/>
      <c r="BJ374" s="212"/>
    </row>
    <row r="375" spans="1:62" s="195" customFormat="1" ht="14.25">
      <c r="A375" s="302">
        <v>1</v>
      </c>
      <c r="B375" s="302">
        <v>1</v>
      </c>
      <c r="C375" s="79"/>
      <c r="D375" s="303">
        <v>3102</v>
      </c>
      <c r="E375" s="348">
        <v>0</v>
      </c>
      <c r="F375" s="33">
        <v>201</v>
      </c>
      <c r="G375" s="304" t="s">
        <v>180</v>
      </c>
      <c r="H375" s="305">
        <v>7084976</v>
      </c>
      <c r="I375" s="303">
        <v>10039680</v>
      </c>
      <c r="J375" s="304" t="s">
        <v>477</v>
      </c>
      <c r="K375" s="304">
        <v>616</v>
      </c>
      <c r="L375" s="304" t="s">
        <v>104</v>
      </c>
      <c r="M375" s="296">
        <v>0.23</v>
      </c>
      <c r="N375" s="515">
        <f t="shared" si="10"/>
        <v>0.82133333333333336</v>
      </c>
      <c r="O375" s="298">
        <v>0.16666666666666666</v>
      </c>
      <c r="P375" s="274">
        <f t="shared" si="11"/>
        <v>1.0513333333333335</v>
      </c>
      <c r="Q375" s="288">
        <v>1</v>
      </c>
      <c r="R375" s="112">
        <v>40703</v>
      </c>
      <c r="S375" s="113">
        <v>-7.26</v>
      </c>
      <c r="T375" s="112">
        <v>40703.350583333333</v>
      </c>
      <c r="U375" s="113">
        <v>-8.41</v>
      </c>
      <c r="V375" s="307" t="s">
        <v>105</v>
      </c>
      <c r="W375" s="136" t="s">
        <v>308</v>
      </c>
      <c r="X375" s="490">
        <v>40704</v>
      </c>
      <c r="Y375" s="141" t="s">
        <v>209</v>
      </c>
      <c r="Z375" s="116"/>
      <c r="AA375" s="299"/>
      <c r="AB375" s="118"/>
      <c r="AC375" s="289" t="s">
        <v>430</v>
      </c>
      <c r="AD375" s="289">
        <v>2772</v>
      </c>
      <c r="AE375" s="290"/>
      <c r="AF375" s="31">
        <v>3696</v>
      </c>
      <c r="AG375" s="119"/>
      <c r="AH375" s="119"/>
      <c r="AI375" s="119"/>
      <c r="AJ375" s="119"/>
      <c r="AK375" s="119">
        <v>11007655</v>
      </c>
      <c r="AL375" s="119" t="s">
        <v>201</v>
      </c>
      <c r="AM375" s="331" t="s">
        <v>27</v>
      </c>
      <c r="AN375" s="120">
        <v>4000</v>
      </c>
      <c r="AO375" s="121"/>
      <c r="AP375" s="122" t="s">
        <v>106</v>
      </c>
      <c r="AQ375" s="292" t="s">
        <v>102</v>
      </c>
      <c r="AR375" s="293">
        <v>23</v>
      </c>
      <c r="AS375" s="123" t="s">
        <v>351</v>
      </c>
      <c r="AT375" s="294" t="s">
        <v>126</v>
      </c>
      <c r="AU375" s="131">
        <v>4.5</v>
      </c>
      <c r="AV375" s="131">
        <v>2772</v>
      </c>
      <c r="AW375" s="131" t="s">
        <v>106</v>
      </c>
      <c r="AX375" s="183"/>
      <c r="AY375" s="131">
        <v>6</v>
      </c>
      <c r="AZ375" s="131">
        <v>750</v>
      </c>
      <c r="BA375" s="131">
        <v>3696</v>
      </c>
      <c r="BB375" s="371">
        <f>IFERROR(HLOOKUP(IF(IF(VLOOKUP(H375,'Prog Actual'!H:AP,35,0)="DIREC",0,IF(VLOOKUP(H375,'Prog Actual'!H:AP,35,0)="EMBOT",1,IF(VLOOKUP(H375,'Prog Actual'!H:AP,35,0)="ETIQ",2,3)))&lt;1,VLOOKUP(H375,'Prog Actual'!H:AZ,45,0),IF(VLOOKUP(H375,'Prog Actual'!H:AP,35,0)="DIREC",0,IF(VLOOKUP(H375,'Prog Actual'!H:AP,35,0)="EMBOT",1,IF(VLOOKUP(H375,'Prog Actual'!H:AP,35,0)="ETIQ",2,3)))),Base!$D$26:$L$44,VLOOKUP(CONCATENATE(AM375,IF(VLOOKUP(H375,'Prog Actual'!H:K,4,0)&lt;2999,1,IF(VLOOKUP(H375,'Prog Actual'!H:K,4,0)&lt;4999,2,3))),Base!$B$27:$C$44,2,0),0),"")</f>
        <v>4500</v>
      </c>
      <c r="BC375" s="300">
        <v>308</v>
      </c>
      <c r="BD375" s="124" t="s">
        <v>108</v>
      </c>
      <c r="BE375" s="131">
        <v>616</v>
      </c>
      <c r="BF375" s="183"/>
      <c r="BG375" s="131" t="s">
        <v>1625</v>
      </c>
      <c r="BH375" s="210"/>
      <c r="BI375" s="211"/>
      <c r="BJ375" s="212"/>
    </row>
    <row r="376" spans="1:62" s="195" customFormat="1" ht="14.25">
      <c r="A376" s="302">
        <v>1</v>
      </c>
      <c r="B376" s="302">
        <v>1</v>
      </c>
      <c r="C376" s="79"/>
      <c r="D376" s="303">
        <v>3102</v>
      </c>
      <c r="E376" s="348">
        <v>0</v>
      </c>
      <c r="F376" s="33">
        <v>201</v>
      </c>
      <c r="G376" s="304" t="s">
        <v>180</v>
      </c>
      <c r="H376" s="305">
        <v>7085174</v>
      </c>
      <c r="I376" s="303">
        <v>10043321</v>
      </c>
      <c r="J376" s="304" t="s">
        <v>479</v>
      </c>
      <c r="K376" s="304">
        <v>121</v>
      </c>
      <c r="L376" s="304" t="s">
        <v>104</v>
      </c>
      <c r="M376" s="296">
        <v>0.23</v>
      </c>
      <c r="N376" s="515">
        <f t="shared" si="10"/>
        <v>0.32266666666666666</v>
      </c>
      <c r="O376" s="298">
        <v>0.16666666666666666</v>
      </c>
      <c r="P376" s="274">
        <f t="shared" si="11"/>
        <v>0.55266666666666664</v>
      </c>
      <c r="Q376" s="288">
        <v>1</v>
      </c>
      <c r="R376" s="112">
        <v>40703</v>
      </c>
      <c r="S376" s="113">
        <v>-8.41</v>
      </c>
      <c r="T376" s="112">
        <v>40703.375124999999</v>
      </c>
      <c r="U376" s="113">
        <v>-9</v>
      </c>
      <c r="V376" s="307" t="s">
        <v>105</v>
      </c>
      <c r="W376" s="136" t="s">
        <v>308</v>
      </c>
      <c r="X376" s="490">
        <v>40704</v>
      </c>
      <c r="Y376" s="141" t="s">
        <v>209</v>
      </c>
      <c r="Z376" s="116"/>
      <c r="AA376" s="299"/>
      <c r="AB376" s="118"/>
      <c r="AC376" s="289" t="s">
        <v>430</v>
      </c>
      <c r="AD376" s="289">
        <v>1090.452</v>
      </c>
      <c r="AE376" s="290"/>
      <c r="AF376" s="31">
        <v>1452</v>
      </c>
      <c r="AG376" s="119"/>
      <c r="AH376" s="119"/>
      <c r="AI376" s="119"/>
      <c r="AJ376" s="119"/>
      <c r="AK376" s="119">
        <v>11007655</v>
      </c>
      <c r="AL376" s="119" t="s">
        <v>201</v>
      </c>
      <c r="AM376" s="331" t="s">
        <v>27</v>
      </c>
      <c r="AN376" s="120">
        <v>4000</v>
      </c>
      <c r="AO376" s="121"/>
      <c r="AP376" s="122" t="s">
        <v>106</v>
      </c>
      <c r="AQ376" s="292" t="s">
        <v>102</v>
      </c>
      <c r="AR376" s="293">
        <v>23</v>
      </c>
      <c r="AS376" s="123" t="s">
        <v>351</v>
      </c>
      <c r="AT376" s="294" t="s">
        <v>126</v>
      </c>
      <c r="AU376" s="131">
        <v>9</v>
      </c>
      <c r="AV376" s="131">
        <v>1089</v>
      </c>
      <c r="AW376" s="131" t="s">
        <v>106</v>
      </c>
      <c r="AX376" s="183"/>
      <c r="AY376" s="131">
        <v>12</v>
      </c>
      <c r="AZ376" s="131">
        <v>750</v>
      </c>
      <c r="BA376" s="131">
        <v>1452</v>
      </c>
      <c r="BB376" s="371">
        <f>IFERROR(HLOOKUP(IF(IF(VLOOKUP(H376,'Prog Actual'!H:AP,35,0)="DIREC",0,IF(VLOOKUP(H376,'Prog Actual'!H:AP,35,0)="EMBOT",1,IF(VLOOKUP(H376,'Prog Actual'!H:AP,35,0)="ETIQ",2,3)))&lt;1,VLOOKUP(H376,'Prog Actual'!H:AZ,45,0),IF(VLOOKUP(H376,'Prog Actual'!H:AP,35,0)="DIREC",0,IF(VLOOKUP(H376,'Prog Actual'!H:AP,35,0)="EMBOT",1,IF(VLOOKUP(H376,'Prog Actual'!H:AP,35,0)="ETIQ",2,3)))),Base!$D$26:$L$44,VLOOKUP(CONCATENATE(AM376,IF(VLOOKUP(H376,'Prog Actual'!H:K,4,0)&lt;2999,1,IF(VLOOKUP(H376,'Prog Actual'!H:K,4,0)&lt;4999,2,3))),Base!$B$27:$C$44,2,0),0),"")</f>
        <v>4500</v>
      </c>
      <c r="BC376" s="300">
        <v>121</v>
      </c>
      <c r="BD376" s="124" t="s">
        <v>108</v>
      </c>
      <c r="BE376" s="131">
        <v>121</v>
      </c>
      <c r="BF376" s="183"/>
      <c r="BG376" s="131" t="s">
        <v>1625</v>
      </c>
      <c r="BH376" s="210"/>
      <c r="BI376" s="211"/>
      <c r="BJ376" s="212"/>
    </row>
    <row r="377" spans="1:62" s="195" customFormat="1" ht="14.25">
      <c r="A377" s="302">
        <v>1</v>
      </c>
      <c r="B377" s="302">
        <v>1</v>
      </c>
      <c r="C377" s="79"/>
      <c r="D377" s="303">
        <v>3102</v>
      </c>
      <c r="E377" s="348">
        <v>0</v>
      </c>
      <c r="F377" s="33">
        <v>201</v>
      </c>
      <c r="G377" s="304" t="s">
        <v>180</v>
      </c>
      <c r="H377" s="305">
        <v>7085267</v>
      </c>
      <c r="I377" s="303">
        <v>10042624</v>
      </c>
      <c r="J377" s="304" t="s">
        <v>480</v>
      </c>
      <c r="K377" s="304">
        <v>280</v>
      </c>
      <c r="L377" s="304" t="s">
        <v>104</v>
      </c>
      <c r="M377" s="296">
        <v>0.23</v>
      </c>
      <c r="N377" s="515">
        <f t="shared" si="10"/>
        <v>0.7466666666666667</v>
      </c>
      <c r="O377" s="298">
        <v>0.16666666666666666</v>
      </c>
      <c r="P377" s="274">
        <f t="shared" si="11"/>
        <v>0.97666666666666668</v>
      </c>
      <c r="Q377" s="288">
        <v>5</v>
      </c>
      <c r="R377" s="112">
        <v>40703</v>
      </c>
      <c r="S377" s="113">
        <v>-9</v>
      </c>
      <c r="T377" s="112">
        <v>40703.415708333334</v>
      </c>
      <c r="U377" s="113">
        <v>-9.98</v>
      </c>
      <c r="V377" s="307" t="s">
        <v>105</v>
      </c>
      <c r="W377" s="136" t="s">
        <v>308</v>
      </c>
      <c r="X377" s="490">
        <v>40708</v>
      </c>
      <c r="Y377" s="141" t="s">
        <v>209</v>
      </c>
      <c r="Z377" s="116"/>
      <c r="AA377" s="299"/>
      <c r="AB377" s="118"/>
      <c r="AC377" s="289" t="s">
        <v>430</v>
      </c>
      <c r="AD377" s="289">
        <v>2520</v>
      </c>
      <c r="AE377" s="290"/>
      <c r="AF377" s="31">
        <v>3360</v>
      </c>
      <c r="AG377" s="119"/>
      <c r="AH377" s="119"/>
      <c r="AI377" s="119"/>
      <c r="AJ377" s="119"/>
      <c r="AK377" s="119">
        <v>11007655</v>
      </c>
      <c r="AL377" s="119" t="s">
        <v>201</v>
      </c>
      <c r="AM377" s="331" t="s">
        <v>27</v>
      </c>
      <c r="AN377" s="120">
        <v>4497.9919678714859</v>
      </c>
      <c r="AO377" s="121"/>
      <c r="AP377" s="122" t="s">
        <v>106</v>
      </c>
      <c r="AQ377" s="292">
        <v>3102</v>
      </c>
      <c r="AR377" s="293">
        <v>23</v>
      </c>
      <c r="AS377" s="123" t="s">
        <v>351</v>
      </c>
      <c r="AT377" s="294" t="s">
        <v>107</v>
      </c>
      <c r="AU377" s="131">
        <v>9</v>
      </c>
      <c r="AV377" s="131">
        <v>2520</v>
      </c>
      <c r="AW377" s="131" t="s">
        <v>106</v>
      </c>
      <c r="AX377" s="183"/>
      <c r="AY377" s="131">
        <v>12</v>
      </c>
      <c r="AZ377" s="131">
        <v>750</v>
      </c>
      <c r="BA377" s="131">
        <v>3360</v>
      </c>
      <c r="BB377" s="371">
        <f>IFERROR(HLOOKUP(IF(IF(VLOOKUP(H377,'Prog Actual'!H:AP,35,0)="DIREC",0,IF(VLOOKUP(H377,'Prog Actual'!H:AP,35,0)="EMBOT",1,IF(VLOOKUP(H377,'Prog Actual'!H:AP,35,0)="ETIQ",2,3)))&lt;1,VLOOKUP(H377,'Prog Actual'!H:AZ,45,0),IF(VLOOKUP(H377,'Prog Actual'!H:AP,35,0)="DIREC",0,IF(VLOOKUP(H377,'Prog Actual'!H:AP,35,0)="EMBOT",1,IF(VLOOKUP(H377,'Prog Actual'!H:AP,35,0)="ETIQ",2,3)))),Base!$D$26:$L$44,VLOOKUP(CONCATENATE(AM377,IF(VLOOKUP(H377,'Prog Actual'!H:K,4,0)&lt;2999,1,IF(VLOOKUP(H377,'Prog Actual'!H:K,4,0)&lt;4999,2,3))),Base!$B$27:$C$44,2,0),0),"")</f>
        <v>4500</v>
      </c>
      <c r="BC377" s="300">
        <v>280</v>
      </c>
      <c r="BD377" s="124" t="s">
        <v>108</v>
      </c>
      <c r="BE377" s="131">
        <v>280</v>
      </c>
      <c r="BF377" s="183"/>
      <c r="BG377" s="131" t="s">
        <v>1625</v>
      </c>
      <c r="BH377" s="210"/>
      <c r="BI377" s="211"/>
      <c r="BJ377" s="212"/>
    </row>
    <row r="378" spans="1:62" s="195" customFormat="1" ht="17.100000000000001" customHeight="1">
      <c r="A378" s="302">
        <v>1</v>
      </c>
      <c r="B378" s="302">
        <v>1</v>
      </c>
      <c r="C378" s="79"/>
      <c r="D378" s="303">
        <v>3115</v>
      </c>
      <c r="E378" s="348">
        <v>0</v>
      </c>
      <c r="F378" s="33">
        <v>204</v>
      </c>
      <c r="G378" s="304" t="s">
        <v>180</v>
      </c>
      <c r="H378" s="305">
        <v>7085184</v>
      </c>
      <c r="I378" s="303">
        <v>10044889</v>
      </c>
      <c r="J378" s="304" t="s">
        <v>483</v>
      </c>
      <c r="K378" s="304">
        <v>2563</v>
      </c>
      <c r="L378" s="304" t="s">
        <v>104</v>
      </c>
      <c r="M378" s="296">
        <v>0.23</v>
      </c>
      <c r="N378" s="515">
        <f t="shared" si="10"/>
        <v>3.4173333333333331</v>
      </c>
      <c r="O378" s="298">
        <v>0.16666666666666666</v>
      </c>
      <c r="P378" s="274">
        <f t="shared" si="11"/>
        <v>3.6473333333333331</v>
      </c>
      <c r="Q378" s="288">
        <v>1</v>
      </c>
      <c r="R378" s="112">
        <v>40703</v>
      </c>
      <c r="S378" s="113">
        <v>-9.98</v>
      </c>
      <c r="T378" s="112">
        <v>40703.585625</v>
      </c>
      <c r="U378" s="113">
        <v>-14.06</v>
      </c>
      <c r="V378" s="307" t="s">
        <v>105</v>
      </c>
      <c r="W378" s="308" t="s">
        <v>109</v>
      </c>
      <c r="X378" s="490">
        <v>40704</v>
      </c>
      <c r="Y378" s="134" t="s">
        <v>352</v>
      </c>
      <c r="Z378" s="116"/>
      <c r="AA378" s="299"/>
      <c r="AB378" s="118"/>
      <c r="AC378" s="289" t="s">
        <v>441</v>
      </c>
      <c r="AD378" s="289">
        <v>11533.5</v>
      </c>
      <c r="AE378" s="290"/>
      <c r="AF378" s="31">
        <v>15378</v>
      </c>
      <c r="AG378" s="119">
        <v>11006868</v>
      </c>
      <c r="AH378" s="119" t="s">
        <v>1626</v>
      </c>
      <c r="AI378" s="119">
        <v>11004102</v>
      </c>
      <c r="AJ378" s="119" t="s">
        <v>442</v>
      </c>
      <c r="AK378" s="119"/>
      <c r="AL378" s="119"/>
      <c r="AM378" s="331" t="s">
        <v>27</v>
      </c>
      <c r="AN378" s="120">
        <v>3999.4798439531855</v>
      </c>
      <c r="AO378" s="121"/>
      <c r="AP378" s="122" t="s">
        <v>106</v>
      </c>
      <c r="AQ378" s="292">
        <v>3115</v>
      </c>
      <c r="AR378" s="293">
        <v>23</v>
      </c>
      <c r="AS378" s="123" t="s">
        <v>351</v>
      </c>
      <c r="AT378" s="294" t="s">
        <v>126</v>
      </c>
      <c r="AU378" s="131">
        <v>4.5</v>
      </c>
      <c r="AV378" s="131">
        <v>11533.5</v>
      </c>
      <c r="AW378" s="131" t="s">
        <v>106</v>
      </c>
      <c r="AX378" s="183">
        <v>40696</v>
      </c>
      <c r="AY378" s="131">
        <v>6</v>
      </c>
      <c r="AZ378" s="131">
        <v>750</v>
      </c>
      <c r="BA378" s="131">
        <v>15378</v>
      </c>
      <c r="BB378" s="371">
        <f>IFERROR(HLOOKUP(IF(IF(VLOOKUP(H378,'Prog Actual'!H:AP,35,0)="DIREC",0,IF(VLOOKUP(H378,'Prog Actual'!H:AP,35,0)="EMBOT",1,IF(VLOOKUP(H378,'Prog Actual'!H:AP,35,0)="ETIQ",2,3)))&lt;1,VLOOKUP(H378,'Prog Actual'!H:AZ,45,0),IF(VLOOKUP(H378,'Prog Actual'!H:AP,35,0)="DIREC",0,IF(VLOOKUP(H378,'Prog Actual'!H:AP,35,0)="EMBOT",1,IF(VLOOKUP(H378,'Prog Actual'!H:AP,35,0)="ETIQ",2,3)))),Base!$D$26:$L$44,VLOOKUP(CONCATENATE(AM378,IF(VLOOKUP(H378,'Prog Actual'!H:K,4,0)&lt;2999,1,IF(VLOOKUP(H378,'Prog Actual'!H:K,4,0)&lt;4999,2,3))),Base!$B$27:$C$44,2,0),0),"")</f>
        <v>4500</v>
      </c>
      <c r="BC378" s="300">
        <v>1281.5</v>
      </c>
      <c r="BD378" s="124" t="s">
        <v>108</v>
      </c>
      <c r="BE378" s="131">
        <v>2563</v>
      </c>
      <c r="BF378" s="183" t="s">
        <v>482</v>
      </c>
      <c r="BG378" s="131" t="s">
        <v>1625</v>
      </c>
      <c r="BH378" s="210"/>
      <c r="BI378" s="211"/>
      <c r="BJ378" s="212"/>
    </row>
    <row r="379" spans="1:62" s="195" customFormat="1" ht="14.25">
      <c r="A379" s="302">
        <v>1</v>
      </c>
      <c r="B379" s="302">
        <v>1</v>
      </c>
      <c r="C379" s="79"/>
      <c r="D379" s="303">
        <v>1109</v>
      </c>
      <c r="E379" s="348">
        <v>0</v>
      </c>
      <c r="F379" s="33">
        <v>11</v>
      </c>
      <c r="G379" s="304" t="s">
        <v>180</v>
      </c>
      <c r="H379" s="305">
        <v>7085161</v>
      </c>
      <c r="I379" s="303">
        <v>10053251</v>
      </c>
      <c r="J379" s="304" t="s">
        <v>1212</v>
      </c>
      <c r="K379" s="304">
        <v>99</v>
      </c>
      <c r="L379" s="304" t="s">
        <v>104</v>
      </c>
      <c r="M379" s="296">
        <v>0.23</v>
      </c>
      <c r="N379" s="515">
        <f t="shared" si="10"/>
        <v>0.13200000000000001</v>
      </c>
      <c r="O379" s="298">
        <v>0.16666666666666666</v>
      </c>
      <c r="P379" s="274">
        <f t="shared" si="11"/>
        <v>0.36199999999999999</v>
      </c>
      <c r="Q379" s="306">
        <v>1</v>
      </c>
      <c r="R379" s="112">
        <v>40703</v>
      </c>
      <c r="S379" s="113">
        <v>-14.06</v>
      </c>
      <c r="T379" s="112">
        <v>40703.60091666667</v>
      </c>
      <c r="U379" s="113">
        <v>-14.42</v>
      </c>
      <c r="V379" s="307" t="s">
        <v>105</v>
      </c>
      <c r="W379" s="115" t="s">
        <v>109</v>
      </c>
      <c r="X379" s="490">
        <v>40704</v>
      </c>
      <c r="Y379" s="332" t="s">
        <v>303</v>
      </c>
      <c r="Z379" s="116"/>
      <c r="AA379" s="299"/>
      <c r="AB379" s="118"/>
      <c r="AC379" s="289" t="s">
        <v>134</v>
      </c>
      <c r="AD379" s="289">
        <v>445.5</v>
      </c>
      <c r="AE379" s="290"/>
      <c r="AF379" s="31">
        <v>594</v>
      </c>
      <c r="AG379" s="119">
        <v>11007040</v>
      </c>
      <c r="AH379" s="119" t="s">
        <v>218</v>
      </c>
      <c r="AI379" s="119">
        <v>11007423</v>
      </c>
      <c r="AJ379" s="119" t="s">
        <v>219</v>
      </c>
      <c r="AK379" s="119"/>
      <c r="AL379" s="119"/>
      <c r="AM379" s="331" t="s">
        <v>27</v>
      </c>
      <c r="AN379" s="120">
        <v>4500.0000000000109</v>
      </c>
      <c r="AO379" s="121"/>
      <c r="AP379" s="122" t="s">
        <v>106</v>
      </c>
      <c r="AQ379" s="292" t="s">
        <v>102</v>
      </c>
      <c r="AR379" s="293">
        <v>23</v>
      </c>
      <c r="AS379" s="311" t="s">
        <v>890</v>
      </c>
      <c r="AT379" s="294" t="s">
        <v>126</v>
      </c>
      <c r="AU379" s="131">
        <v>4.5</v>
      </c>
      <c r="AV379" s="131">
        <v>445.5</v>
      </c>
      <c r="AW379" s="131" t="s">
        <v>106</v>
      </c>
      <c r="AX379" s="183">
        <v>40696</v>
      </c>
      <c r="AY379" s="131">
        <v>6</v>
      </c>
      <c r="AZ379" s="131">
        <v>750</v>
      </c>
      <c r="BA379" s="131">
        <v>594</v>
      </c>
      <c r="BB379" s="371">
        <f>IFERROR(HLOOKUP(IF(IF(VLOOKUP(H379,'Prog Actual'!H:AP,35,0)="DIREC",0,IF(VLOOKUP(H379,'Prog Actual'!H:AP,35,0)="EMBOT",1,IF(VLOOKUP(H379,'Prog Actual'!H:AP,35,0)="ETIQ",2,3)))&lt;1,VLOOKUP(H379,'Prog Actual'!H:AZ,45,0),IF(VLOOKUP(H379,'Prog Actual'!H:AP,35,0)="DIREC",0,IF(VLOOKUP(H379,'Prog Actual'!H:AP,35,0)="EMBOT",1,IF(VLOOKUP(H379,'Prog Actual'!H:AP,35,0)="ETIQ",2,3)))),Base!$D$26:$L$44,VLOOKUP(CONCATENATE(AM379,IF(VLOOKUP(H379,'Prog Actual'!H:K,4,0)&lt;2999,1,IF(VLOOKUP(H379,'Prog Actual'!H:K,4,0)&lt;4999,2,3))),Base!$B$27:$C$44,2,0),0),"")</f>
        <v>4500</v>
      </c>
      <c r="BC379" s="300">
        <v>49.5</v>
      </c>
      <c r="BD379" s="124" t="s">
        <v>108</v>
      </c>
      <c r="BE379" s="131">
        <v>99</v>
      </c>
      <c r="BF379" s="183" t="s">
        <v>218</v>
      </c>
      <c r="BG379" s="131" t="s">
        <v>1625</v>
      </c>
      <c r="BH379" s="210"/>
      <c r="BI379" s="211"/>
      <c r="BJ379" s="212"/>
    </row>
    <row r="380" spans="1:62" s="195" customFormat="1" ht="14.25">
      <c r="A380" s="302">
        <v>1</v>
      </c>
      <c r="B380" s="302">
        <v>1</v>
      </c>
      <c r="C380" s="79"/>
      <c r="D380" s="303">
        <v>1109</v>
      </c>
      <c r="E380" s="348">
        <v>0</v>
      </c>
      <c r="F380" s="33">
        <v>11</v>
      </c>
      <c r="G380" s="304" t="s">
        <v>180</v>
      </c>
      <c r="H380" s="305">
        <v>7085263</v>
      </c>
      <c r="I380" s="303">
        <v>10047183</v>
      </c>
      <c r="J380" s="304" t="s">
        <v>1213</v>
      </c>
      <c r="K380" s="304">
        <v>1320</v>
      </c>
      <c r="L380" s="304" t="s">
        <v>104</v>
      </c>
      <c r="M380" s="296">
        <v>0.23</v>
      </c>
      <c r="N380" s="515">
        <f t="shared" si="10"/>
        <v>1.76</v>
      </c>
      <c r="O380" s="298">
        <v>0.16666666666666666</v>
      </c>
      <c r="P380" s="274">
        <f t="shared" si="11"/>
        <v>1.99</v>
      </c>
      <c r="Q380" s="306">
        <v>7</v>
      </c>
      <c r="R380" s="112">
        <v>40703</v>
      </c>
      <c r="S380" s="113">
        <v>-14.42</v>
      </c>
      <c r="T380" s="112">
        <v>40703.683749999997</v>
      </c>
      <c r="U380" s="113">
        <v>-16.41</v>
      </c>
      <c r="V380" s="307" t="s">
        <v>105</v>
      </c>
      <c r="W380" s="115" t="s">
        <v>109</v>
      </c>
      <c r="X380" s="490">
        <v>40710</v>
      </c>
      <c r="Y380" s="332" t="s">
        <v>303</v>
      </c>
      <c r="Z380" s="116"/>
      <c r="AA380" s="299"/>
      <c r="AB380" s="118"/>
      <c r="AC380" s="289" t="s">
        <v>134</v>
      </c>
      <c r="AD380" s="289">
        <v>5940</v>
      </c>
      <c r="AE380" s="290"/>
      <c r="AF380" s="31">
        <v>7920</v>
      </c>
      <c r="AG380" s="119">
        <v>11007040</v>
      </c>
      <c r="AH380" s="119" t="s">
        <v>218</v>
      </c>
      <c r="AI380" s="119">
        <v>11007423</v>
      </c>
      <c r="AJ380" s="119" t="s">
        <v>219</v>
      </c>
      <c r="AK380" s="119"/>
      <c r="AL380" s="119"/>
      <c r="AM380" s="331" t="s">
        <v>27</v>
      </c>
      <c r="AN380" s="120">
        <v>4500.0000000000109</v>
      </c>
      <c r="AO380" s="121"/>
      <c r="AP380" s="122" t="s">
        <v>106</v>
      </c>
      <c r="AQ380" s="292">
        <v>1109</v>
      </c>
      <c r="AR380" s="293">
        <v>23</v>
      </c>
      <c r="AS380" s="311" t="s">
        <v>890</v>
      </c>
      <c r="AT380" s="294" t="s">
        <v>107</v>
      </c>
      <c r="AU380" s="131">
        <v>4.5</v>
      </c>
      <c r="AV380" s="131">
        <v>5940</v>
      </c>
      <c r="AW380" s="131" t="s">
        <v>106</v>
      </c>
      <c r="AX380" s="183">
        <v>40696</v>
      </c>
      <c r="AY380" s="131">
        <v>6</v>
      </c>
      <c r="AZ380" s="131">
        <v>750</v>
      </c>
      <c r="BA380" s="131">
        <v>7920</v>
      </c>
      <c r="BB380" s="371">
        <f>IFERROR(HLOOKUP(IF(IF(VLOOKUP(H380,'Prog Actual'!H:AP,35,0)="DIREC",0,IF(VLOOKUP(H380,'Prog Actual'!H:AP,35,0)="EMBOT",1,IF(VLOOKUP(H380,'Prog Actual'!H:AP,35,0)="ETIQ",2,3)))&lt;1,VLOOKUP(H380,'Prog Actual'!H:AZ,45,0),IF(VLOOKUP(H380,'Prog Actual'!H:AP,35,0)="DIREC",0,IF(VLOOKUP(H380,'Prog Actual'!H:AP,35,0)="EMBOT",1,IF(VLOOKUP(H380,'Prog Actual'!H:AP,35,0)="ETIQ",2,3)))),Base!$D$26:$L$44,VLOOKUP(CONCATENATE(AM380,IF(VLOOKUP(H380,'Prog Actual'!H:K,4,0)&lt;2999,1,IF(VLOOKUP(H380,'Prog Actual'!H:K,4,0)&lt;4999,2,3))),Base!$B$27:$C$44,2,0),0),"")</f>
        <v>4500</v>
      </c>
      <c r="BC380" s="300">
        <v>660</v>
      </c>
      <c r="BD380" s="124" t="s">
        <v>108</v>
      </c>
      <c r="BE380" s="131">
        <v>1320</v>
      </c>
      <c r="BF380" s="183" t="s">
        <v>218</v>
      </c>
      <c r="BG380" s="131" t="s">
        <v>1625</v>
      </c>
      <c r="BH380" s="210"/>
      <c r="BI380" s="211"/>
      <c r="BJ380" s="212"/>
    </row>
    <row r="381" spans="1:62" s="195" customFormat="1" ht="17.100000000000001" customHeight="1">
      <c r="A381" s="302">
        <v>1</v>
      </c>
      <c r="B381" s="302">
        <v>1</v>
      </c>
      <c r="C381" s="79"/>
      <c r="D381" s="303">
        <v>4126</v>
      </c>
      <c r="E381" s="348">
        <v>0</v>
      </c>
      <c r="F381" s="33">
        <v>292</v>
      </c>
      <c r="G381" s="304" t="s">
        <v>180</v>
      </c>
      <c r="H381" s="305">
        <v>7084752</v>
      </c>
      <c r="I381" s="303">
        <v>10051631</v>
      </c>
      <c r="J381" s="304" t="s">
        <v>485</v>
      </c>
      <c r="K381" s="304">
        <v>110</v>
      </c>
      <c r="L381" s="304" t="s">
        <v>104</v>
      </c>
      <c r="M381" s="296">
        <v>0.23</v>
      </c>
      <c r="N381" s="515">
        <f t="shared" si="10"/>
        <v>0.14666666666666667</v>
      </c>
      <c r="O381" s="298">
        <v>0.16666666666666666</v>
      </c>
      <c r="P381" s="274">
        <f t="shared" si="11"/>
        <v>0.37666666666666671</v>
      </c>
      <c r="Q381" s="288">
        <v>0</v>
      </c>
      <c r="R381" s="112">
        <v>40703</v>
      </c>
      <c r="S381" s="113">
        <v>-16.41</v>
      </c>
      <c r="T381" s="112">
        <v>40703.700208333335</v>
      </c>
      <c r="U381" s="113">
        <v>-16.809999999999999</v>
      </c>
      <c r="V381" s="307" t="s">
        <v>105</v>
      </c>
      <c r="W381" s="136" t="s">
        <v>308</v>
      </c>
      <c r="X381" s="490">
        <v>40703</v>
      </c>
      <c r="Y381" s="141" t="s">
        <v>209</v>
      </c>
      <c r="Z381" s="116"/>
      <c r="AA381" s="299"/>
      <c r="AB381" s="118"/>
      <c r="AC381" s="289" t="s">
        <v>198</v>
      </c>
      <c r="AD381" s="289">
        <v>495</v>
      </c>
      <c r="AE381" s="290"/>
      <c r="AF381" s="31">
        <v>660</v>
      </c>
      <c r="AG381" s="119"/>
      <c r="AH381" s="119"/>
      <c r="AI381" s="119"/>
      <c r="AJ381" s="119"/>
      <c r="AK381" s="119">
        <v>11007655</v>
      </c>
      <c r="AL381" s="119" t="s">
        <v>201</v>
      </c>
      <c r="AM381" s="331" t="s">
        <v>27</v>
      </c>
      <c r="AN381" s="120">
        <v>4000</v>
      </c>
      <c r="AO381" s="121"/>
      <c r="AP381" s="122" t="s">
        <v>106</v>
      </c>
      <c r="AQ381" s="292" t="s">
        <v>102</v>
      </c>
      <c r="AR381" s="293">
        <v>23</v>
      </c>
      <c r="AS381" s="123" t="s">
        <v>351</v>
      </c>
      <c r="AT381" s="294" t="s">
        <v>132</v>
      </c>
      <c r="AU381" s="131">
        <v>4.5</v>
      </c>
      <c r="AV381" s="131">
        <v>495</v>
      </c>
      <c r="AW381" s="131" t="s">
        <v>106</v>
      </c>
      <c r="AX381" s="183"/>
      <c r="AY381" s="131">
        <v>6</v>
      </c>
      <c r="AZ381" s="131">
        <v>750</v>
      </c>
      <c r="BA381" s="131">
        <v>660</v>
      </c>
      <c r="BB381" s="371">
        <f>IFERROR(HLOOKUP(IF(IF(VLOOKUP(H381,'Prog Actual'!H:AP,35,0)="DIREC",0,IF(VLOOKUP(H381,'Prog Actual'!H:AP,35,0)="EMBOT",1,IF(VLOOKUP(H381,'Prog Actual'!H:AP,35,0)="ETIQ",2,3)))&lt;1,VLOOKUP(H381,'Prog Actual'!H:AZ,45,0),IF(VLOOKUP(H381,'Prog Actual'!H:AP,35,0)="DIREC",0,IF(VLOOKUP(H381,'Prog Actual'!H:AP,35,0)="EMBOT",1,IF(VLOOKUP(H381,'Prog Actual'!H:AP,35,0)="ETIQ",2,3)))),Base!$D$26:$L$44,VLOOKUP(CONCATENATE(AM381,IF(VLOOKUP(H381,'Prog Actual'!H:K,4,0)&lt;2999,1,IF(VLOOKUP(H381,'Prog Actual'!H:K,4,0)&lt;4999,2,3))),Base!$B$27:$C$44,2,0),0),"")</f>
        <v>4500</v>
      </c>
      <c r="BC381" s="300">
        <v>55</v>
      </c>
      <c r="BD381" s="124" t="s">
        <v>108</v>
      </c>
      <c r="BE381" s="131">
        <v>110</v>
      </c>
      <c r="BF381" s="183"/>
      <c r="BG381" s="131" t="s">
        <v>1625</v>
      </c>
      <c r="BH381" s="210"/>
      <c r="BI381" s="211"/>
      <c r="BJ381" s="212"/>
    </row>
    <row r="382" spans="1:62" s="195" customFormat="1" ht="17.100000000000001" customHeight="1">
      <c r="A382" s="302">
        <v>1</v>
      </c>
      <c r="B382" s="302">
        <v>2</v>
      </c>
      <c r="C382" s="79"/>
      <c r="D382" s="303">
        <v>4126</v>
      </c>
      <c r="E382" s="348">
        <v>0</v>
      </c>
      <c r="F382" s="33">
        <v>292</v>
      </c>
      <c r="G382" s="304" t="s">
        <v>180</v>
      </c>
      <c r="H382" s="305">
        <v>7084749</v>
      </c>
      <c r="I382" s="303">
        <v>10047692</v>
      </c>
      <c r="J382" s="304" t="s">
        <v>197</v>
      </c>
      <c r="K382" s="304">
        <v>880</v>
      </c>
      <c r="L382" s="304" t="s">
        <v>104</v>
      </c>
      <c r="M382" s="296">
        <v>0.23</v>
      </c>
      <c r="N382" s="515">
        <f t="shared" si="10"/>
        <v>1.1733333333333333</v>
      </c>
      <c r="O382" s="298">
        <v>0.16666666666666666</v>
      </c>
      <c r="P382" s="274">
        <f t="shared" si="11"/>
        <v>1.4033333333333333</v>
      </c>
      <c r="Q382" s="288">
        <v>2</v>
      </c>
      <c r="R382" s="112">
        <v>40703</v>
      </c>
      <c r="S382" s="113">
        <v>-16.809999999999999</v>
      </c>
      <c r="T382" s="112">
        <v>40703.764999999999</v>
      </c>
      <c r="U382" s="113">
        <v>-18.36</v>
      </c>
      <c r="V382" s="307" t="s">
        <v>105</v>
      </c>
      <c r="W382" s="136" t="s">
        <v>308</v>
      </c>
      <c r="X382" s="490">
        <v>40705</v>
      </c>
      <c r="Y382" s="141" t="s">
        <v>209</v>
      </c>
      <c r="Z382" s="116"/>
      <c r="AA382" s="299"/>
      <c r="AB382" s="118"/>
      <c r="AC382" s="289" t="s">
        <v>198</v>
      </c>
      <c r="AD382" s="289">
        <v>3960</v>
      </c>
      <c r="AE382" s="290"/>
      <c r="AF382" s="31">
        <v>5280</v>
      </c>
      <c r="AG382" s="119"/>
      <c r="AH382" s="119"/>
      <c r="AI382" s="119"/>
      <c r="AJ382" s="119"/>
      <c r="AK382" s="119">
        <v>11007655</v>
      </c>
      <c r="AL382" s="119" t="s">
        <v>201</v>
      </c>
      <c r="AM382" s="331" t="s">
        <v>27</v>
      </c>
      <c r="AN382" s="120">
        <v>4000</v>
      </c>
      <c r="AO382" s="121"/>
      <c r="AP382" s="122" t="s">
        <v>106</v>
      </c>
      <c r="AQ382" s="292">
        <v>4126</v>
      </c>
      <c r="AR382" s="293">
        <v>23</v>
      </c>
      <c r="AS382" s="123" t="s">
        <v>351</v>
      </c>
      <c r="AT382" s="294" t="s">
        <v>113</v>
      </c>
      <c r="AU382" s="131">
        <v>4.5</v>
      </c>
      <c r="AV382" s="131">
        <v>3960</v>
      </c>
      <c r="AW382" s="131" t="s">
        <v>106</v>
      </c>
      <c r="AX382" s="183"/>
      <c r="AY382" s="131">
        <v>6</v>
      </c>
      <c r="AZ382" s="131">
        <v>750</v>
      </c>
      <c r="BA382" s="131">
        <v>5280</v>
      </c>
      <c r="BB382" s="371">
        <f>IFERROR(HLOOKUP(IF(IF(VLOOKUP(H382,'Prog Actual'!H:AP,35,0)="DIREC",0,IF(VLOOKUP(H382,'Prog Actual'!H:AP,35,0)="EMBOT",1,IF(VLOOKUP(H382,'Prog Actual'!H:AP,35,0)="ETIQ",2,3)))&lt;1,VLOOKUP(H382,'Prog Actual'!H:AZ,45,0),IF(VLOOKUP(H382,'Prog Actual'!H:AP,35,0)="DIREC",0,IF(VLOOKUP(H382,'Prog Actual'!H:AP,35,0)="EMBOT",1,IF(VLOOKUP(H382,'Prog Actual'!H:AP,35,0)="ETIQ",2,3)))),Base!$D$26:$L$44,VLOOKUP(CONCATENATE(AM382,IF(VLOOKUP(H382,'Prog Actual'!H:K,4,0)&lt;2999,1,IF(VLOOKUP(H382,'Prog Actual'!H:K,4,0)&lt;4999,2,3))),Base!$B$27:$C$44,2,0),0),"")</f>
        <v>4500</v>
      </c>
      <c r="BC382" s="300">
        <v>440</v>
      </c>
      <c r="BD382" s="124" t="s">
        <v>108</v>
      </c>
      <c r="BE382" s="131">
        <v>880</v>
      </c>
      <c r="BF382" s="183"/>
      <c r="BG382" s="131" t="s">
        <v>1625</v>
      </c>
      <c r="BH382" s="210"/>
      <c r="BI382" s="211"/>
      <c r="BJ382" s="212"/>
    </row>
    <row r="383" spans="1:62" s="195" customFormat="1" ht="14.25">
      <c r="A383" s="302">
        <v>1</v>
      </c>
      <c r="B383" s="302">
        <v>1</v>
      </c>
      <c r="C383" s="79"/>
      <c r="D383" s="303">
        <v>4123</v>
      </c>
      <c r="E383" s="348">
        <v>0</v>
      </c>
      <c r="F383" s="33">
        <v>216</v>
      </c>
      <c r="G383" s="304" t="s">
        <v>225</v>
      </c>
      <c r="H383" s="305">
        <v>7085335</v>
      </c>
      <c r="I383" s="303">
        <v>10046933</v>
      </c>
      <c r="J383" s="304" t="s">
        <v>1214</v>
      </c>
      <c r="K383" s="304">
        <v>70</v>
      </c>
      <c r="L383" s="304" t="s">
        <v>104</v>
      </c>
      <c r="M383" s="296">
        <v>0.23</v>
      </c>
      <c r="N383" s="515">
        <f t="shared" si="10"/>
        <v>0.16800000000000001</v>
      </c>
      <c r="O383" s="298">
        <v>0</v>
      </c>
      <c r="P383" s="274">
        <f t="shared" si="11"/>
        <v>0.39800000000000002</v>
      </c>
      <c r="Q383" s="306">
        <v>0</v>
      </c>
      <c r="R383" s="112">
        <v>40703</v>
      </c>
      <c r="S383" s="113">
        <v>-18.36</v>
      </c>
      <c r="T383" s="112">
        <v>40703.78158333333</v>
      </c>
      <c r="U383" s="113">
        <v>-18.760000000000002</v>
      </c>
      <c r="V383" s="307" t="s">
        <v>105</v>
      </c>
      <c r="W383" s="309" t="s">
        <v>109</v>
      </c>
      <c r="X383" s="490">
        <v>40703</v>
      </c>
      <c r="Y383" s="332" t="s">
        <v>303</v>
      </c>
      <c r="Z383" s="116"/>
      <c r="AA383" s="299"/>
      <c r="AB383" s="118"/>
      <c r="AC383" s="289"/>
      <c r="AD383" s="289"/>
      <c r="AE383" s="290"/>
      <c r="AF383" s="31">
        <v>420</v>
      </c>
      <c r="AG383" s="119"/>
      <c r="AH383" s="119"/>
      <c r="AI383" s="119"/>
      <c r="AJ383" s="119"/>
      <c r="AK383" s="119">
        <v>11006849</v>
      </c>
      <c r="AL383" s="119" t="s">
        <v>1645</v>
      </c>
      <c r="AM383" s="331" t="s">
        <v>27</v>
      </c>
      <c r="AN383" s="120">
        <v>2500</v>
      </c>
      <c r="AO383" s="121"/>
      <c r="AP383" s="122" t="s">
        <v>183</v>
      </c>
      <c r="AQ383" s="292">
        <v>4123</v>
      </c>
      <c r="AR383" s="293">
        <v>23</v>
      </c>
      <c r="AS383" s="311" t="s">
        <v>890</v>
      </c>
      <c r="AT383" s="294" t="s">
        <v>132</v>
      </c>
      <c r="AU383" s="131">
        <v>4.5</v>
      </c>
      <c r="AV383" s="131">
        <v>315</v>
      </c>
      <c r="AW383" s="131" t="s">
        <v>183</v>
      </c>
      <c r="AX383" s="183">
        <v>40696</v>
      </c>
      <c r="AY383" s="131">
        <v>6</v>
      </c>
      <c r="AZ383" s="131">
        <v>750</v>
      </c>
      <c r="BA383" s="131">
        <v>420</v>
      </c>
      <c r="BB383" s="371">
        <f>IFERROR(HLOOKUP(IF(IF(VLOOKUP(H383,'Prog Actual'!H:AP,35,0)="DIREC",0,IF(VLOOKUP(H383,'Prog Actual'!H:AP,35,0)="EMBOT",1,IF(VLOOKUP(H383,'Prog Actual'!H:AP,35,0)="ETIQ",2,3)))&lt;1,VLOOKUP(H383,'Prog Actual'!H:AZ,45,0),IF(VLOOKUP(H383,'Prog Actual'!H:AP,35,0)="DIREC",0,IF(VLOOKUP(H383,'Prog Actual'!H:AP,35,0)="EMBOT",1,IF(VLOOKUP(H383,'Prog Actual'!H:AP,35,0)="ETIQ",2,3)))),Base!$D$26:$L$44,VLOOKUP(CONCATENATE(AM383,IF(VLOOKUP(H383,'Prog Actual'!H:K,4,0)&lt;2999,1,IF(VLOOKUP(H383,'Prog Actual'!H:K,4,0)&lt;4999,2,3))),Base!$B$27:$C$44,2,0),0),"")</f>
        <v>2500</v>
      </c>
      <c r="BC383" s="300">
        <v>35</v>
      </c>
      <c r="BD383" s="124" t="s">
        <v>108</v>
      </c>
      <c r="BE383" s="131">
        <v>70</v>
      </c>
      <c r="BF383" s="183" t="s">
        <v>1215</v>
      </c>
      <c r="BG383" s="131" t="s">
        <v>1625</v>
      </c>
      <c r="BH383" s="210"/>
      <c r="BI383" s="211"/>
      <c r="BJ383" s="212"/>
    </row>
    <row r="384" spans="1:62" s="195" customFormat="1" ht="17.100000000000001" customHeight="1">
      <c r="A384" s="302">
        <v>1</v>
      </c>
      <c r="B384" s="302">
        <v>1</v>
      </c>
      <c r="C384" s="79"/>
      <c r="D384" s="303">
        <v>1101</v>
      </c>
      <c r="E384" s="348">
        <v>0</v>
      </c>
      <c r="F384" s="33">
        <v>4</v>
      </c>
      <c r="G384" s="304" t="s">
        <v>225</v>
      </c>
      <c r="H384" s="305">
        <v>1274100</v>
      </c>
      <c r="I384" s="303">
        <v>10050534</v>
      </c>
      <c r="J384" s="304" t="s">
        <v>1216</v>
      </c>
      <c r="K384" s="304">
        <v>50</v>
      </c>
      <c r="L384" s="304" t="s">
        <v>104</v>
      </c>
      <c r="M384" s="296">
        <v>0.23</v>
      </c>
      <c r="N384" s="515">
        <f t="shared" si="10"/>
        <v>0.24</v>
      </c>
      <c r="O384" s="298">
        <v>0</v>
      </c>
      <c r="P384" s="274">
        <f t="shared" si="11"/>
        <v>0.47</v>
      </c>
      <c r="Q384" s="306">
        <v>1</v>
      </c>
      <c r="R384" s="112">
        <v>40703</v>
      </c>
      <c r="S384" s="113">
        <v>-18.760000000000002</v>
      </c>
      <c r="T384" s="112">
        <v>40703.801249999997</v>
      </c>
      <c r="U384" s="113">
        <v>-19.23</v>
      </c>
      <c r="V384" s="307" t="s">
        <v>105</v>
      </c>
      <c r="W384" s="115" t="s">
        <v>109</v>
      </c>
      <c r="X384" s="490">
        <v>40704</v>
      </c>
      <c r="Y384" s="332" t="s">
        <v>303</v>
      </c>
      <c r="Z384" s="116"/>
      <c r="AA384" s="299"/>
      <c r="AB384" s="118"/>
      <c r="AC384" s="289"/>
      <c r="AD384" s="289"/>
      <c r="AE384" s="290"/>
      <c r="AF384" s="31">
        <v>600</v>
      </c>
      <c r="AG384" s="119"/>
      <c r="AH384" s="119"/>
      <c r="AI384" s="119"/>
      <c r="AJ384" s="119"/>
      <c r="AK384" s="119">
        <v>11001965</v>
      </c>
      <c r="AL384" s="119" t="s">
        <v>1651</v>
      </c>
      <c r="AM384" s="331" t="s">
        <v>27</v>
      </c>
      <c r="AN384" s="120">
        <v>2500</v>
      </c>
      <c r="AO384" s="121"/>
      <c r="AP384" s="122" t="s">
        <v>183</v>
      </c>
      <c r="AQ384" s="292">
        <v>1101</v>
      </c>
      <c r="AR384" s="293">
        <v>23</v>
      </c>
      <c r="AS384" s="311" t="s">
        <v>890</v>
      </c>
      <c r="AT384" s="294" t="s">
        <v>126</v>
      </c>
      <c r="AU384" s="131">
        <v>9</v>
      </c>
      <c r="AV384" s="131">
        <v>450</v>
      </c>
      <c r="AW384" s="131" t="s">
        <v>183</v>
      </c>
      <c r="AX384" s="183">
        <v>1</v>
      </c>
      <c r="AY384" s="131">
        <v>12</v>
      </c>
      <c r="AZ384" s="131">
        <v>750</v>
      </c>
      <c r="BA384" s="131">
        <v>600</v>
      </c>
      <c r="BB384" s="371">
        <f>IFERROR(HLOOKUP(IF(IF(VLOOKUP(H384,'Prog Actual'!H:AP,35,0)="DIREC",0,IF(VLOOKUP(H384,'Prog Actual'!H:AP,35,0)="EMBOT",1,IF(VLOOKUP(H384,'Prog Actual'!H:AP,35,0)="ETIQ",2,3)))&lt;1,VLOOKUP(H384,'Prog Actual'!H:AZ,45,0),IF(VLOOKUP(H384,'Prog Actual'!H:AP,35,0)="DIREC",0,IF(VLOOKUP(H384,'Prog Actual'!H:AP,35,0)="EMBOT",1,IF(VLOOKUP(H384,'Prog Actual'!H:AP,35,0)="ETIQ",2,3)))),Base!$D$26:$L$44,VLOOKUP(CONCATENATE(AM384,IF(VLOOKUP(H384,'Prog Actual'!H:K,4,0)&lt;2999,1,IF(VLOOKUP(H384,'Prog Actual'!H:K,4,0)&lt;4999,2,3))),Base!$B$27:$C$44,2,0),0),"")</f>
        <v>2500</v>
      </c>
      <c r="BC384" s="300">
        <v>50</v>
      </c>
      <c r="BD384" s="124" t="s">
        <v>108</v>
      </c>
      <c r="BE384" s="131">
        <v>50</v>
      </c>
      <c r="BF384" s="183"/>
      <c r="BG384" s="131" t="s">
        <v>1625</v>
      </c>
      <c r="BH384" s="210"/>
      <c r="BI384" s="211"/>
      <c r="BJ384" s="212"/>
    </row>
    <row r="385" spans="1:62" s="195" customFormat="1" ht="17.100000000000001" customHeight="1">
      <c r="A385" s="302">
        <v>1</v>
      </c>
      <c r="B385" s="302">
        <v>1</v>
      </c>
      <c r="C385" s="79"/>
      <c r="D385" s="303">
        <v>1148</v>
      </c>
      <c r="E385" s="348">
        <v>0</v>
      </c>
      <c r="F385" s="33">
        <v>339</v>
      </c>
      <c r="G385" s="304" t="s">
        <v>225</v>
      </c>
      <c r="H385" s="305">
        <v>1263383</v>
      </c>
      <c r="I385" s="303">
        <v>10052614</v>
      </c>
      <c r="J385" s="304" t="s">
        <v>460</v>
      </c>
      <c r="K385" s="304">
        <v>580</v>
      </c>
      <c r="L385" s="304" t="s">
        <v>104</v>
      </c>
      <c r="M385" s="296">
        <v>0.23</v>
      </c>
      <c r="N385" s="515">
        <f t="shared" si="10"/>
        <v>1.3919999999999999</v>
      </c>
      <c r="O385" s="298">
        <v>0</v>
      </c>
      <c r="P385" s="274">
        <f t="shared" si="11"/>
        <v>1.6219999999999999</v>
      </c>
      <c r="Q385" s="288">
        <v>1</v>
      </c>
      <c r="R385" s="112">
        <v>40703</v>
      </c>
      <c r="S385" s="113">
        <v>-19.23</v>
      </c>
      <c r="T385" s="112">
        <v>40703.868833333334</v>
      </c>
      <c r="U385" s="113">
        <v>-20.85</v>
      </c>
      <c r="V385" s="307" t="s">
        <v>105</v>
      </c>
      <c r="W385" s="115" t="s">
        <v>109</v>
      </c>
      <c r="X385" s="490">
        <v>40704</v>
      </c>
      <c r="Y385" s="133" t="s">
        <v>249</v>
      </c>
      <c r="Z385" s="116"/>
      <c r="AA385" s="299"/>
      <c r="AB385" s="118"/>
      <c r="AC385" s="289"/>
      <c r="AD385" s="289"/>
      <c r="AE385" s="290"/>
      <c r="AF385" s="31">
        <v>3480</v>
      </c>
      <c r="AG385" s="119"/>
      <c r="AH385" s="119"/>
      <c r="AI385" s="119"/>
      <c r="AJ385" s="119"/>
      <c r="AK385" s="119">
        <v>11008005</v>
      </c>
      <c r="AL385" s="119" t="s">
        <v>459</v>
      </c>
      <c r="AM385" s="331" t="s">
        <v>27</v>
      </c>
      <c r="AN385" s="120">
        <v>2500</v>
      </c>
      <c r="AO385" s="121"/>
      <c r="AP385" s="122" t="s">
        <v>183</v>
      </c>
      <c r="AQ385" s="292">
        <v>1148</v>
      </c>
      <c r="AR385" s="293">
        <v>23</v>
      </c>
      <c r="AS385" s="123" t="s">
        <v>332</v>
      </c>
      <c r="AT385" s="294" t="s">
        <v>126</v>
      </c>
      <c r="AU385" s="131">
        <v>4.5</v>
      </c>
      <c r="AV385" s="131">
        <v>2610</v>
      </c>
      <c r="AW385" s="131" t="s">
        <v>183</v>
      </c>
      <c r="AX385" s="183">
        <v>40697</v>
      </c>
      <c r="AY385" s="131">
        <v>6</v>
      </c>
      <c r="AZ385" s="131">
        <v>750</v>
      </c>
      <c r="BA385" s="131">
        <v>3480</v>
      </c>
      <c r="BB385" s="371">
        <f>IFERROR(HLOOKUP(IF(IF(VLOOKUP(H385,'Prog Actual'!H:AP,35,0)="DIREC",0,IF(VLOOKUP(H385,'Prog Actual'!H:AP,35,0)="EMBOT",1,IF(VLOOKUP(H385,'Prog Actual'!H:AP,35,0)="ETIQ",2,3)))&lt;1,VLOOKUP(H385,'Prog Actual'!H:AZ,45,0),IF(VLOOKUP(H385,'Prog Actual'!H:AP,35,0)="DIREC",0,IF(VLOOKUP(H385,'Prog Actual'!H:AP,35,0)="EMBOT",1,IF(VLOOKUP(H385,'Prog Actual'!H:AP,35,0)="ETIQ",2,3)))),Base!$D$26:$L$44,VLOOKUP(CONCATENATE(AM385,IF(VLOOKUP(H385,'Prog Actual'!H:K,4,0)&lt;2999,1,IF(VLOOKUP(H385,'Prog Actual'!H:K,4,0)&lt;4999,2,3))),Base!$B$27:$C$44,2,0),0),"")</f>
        <v>2500</v>
      </c>
      <c r="BC385" s="300">
        <v>290</v>
      </c>
      <c r="BD385" s="124" t="s">
        <v>108</v>
      </c>
      <c r="BE385" s="131">
        <v>580</v>
      </c>
      <c r="BF385" s="183" t="s">
        <v>1217</v>
      </c>
      <c r="BG385" s="131" t="s">
        <v>1625</v>
      </c>
      <c r="BH385" s="210"/>
      <c r="BI385" s="211"/>
      <c r="BJ385" s="212"/>
    </row>
    <row r="386" spans="1:62" s="195" customFormat="1" ht="14.25">
      <c r="A386" s="302">
        <v>1</v>
      </c>
      <c r="B386" s="302">
        <v>1</v>
      </c>
      <c r="C386" s="79"/>
      <c r="D386" s="303">
        <v>2199</v>
      </c>
      <c r="E386" s="348">
        <v>0</v>
      </c>
      <c r="F386" s="33">
        <v>163</v>
      </c>
      <c r="G386" s="304" t="s">
        <v>225</v>
      </c>
      <c r="H386" s="305">
        <v>1274097</v>
      </c>
      <c r="I386" s="303">
        <v>10043741</v>
      </c>
      <c r="J386" s="304" t="s">
        <v>1221</v>
      </c>
      <c r="K386" s="304">
        <v>50</v>
      </c>
      <c r="L386" s="304" t="s">
        <v>104</v>
      </c>
      <c r="M386" s="296">
        <v>0.23</v>
      </c>
      <c r="N386" s="515">
        <f t="shared" si="10"/>
        <v>0.24</v>
      </c>
      <c r="O386" s="298">
        <v>0</v>
      </c>
      <c r="P386" s="274">
        <f t="shared" si="11"/>
        <v>0.47</v>
      </c>
      <c r="Q386" s="288">
        <v>1</v>
      </c>
      <c r="R386" s="112">
        <v>40703</v>
      </c>
      <c r="S386" s="113">
        <v>-20.85</v>
      </c>
      <c r="T386" s="112">
        <v>40703.888333333336</v>
      </c>
      <c r="U386" s="113">
        <v>-21.32</v>
      </c>
      <c r="V386" s="307" t="s">
        <v>105</v>
      </c>
      <c r="W386" s="115" t="s">
        <v>109</v>
      </c>
      <c r="X386" s="490">
        <v>40704</v>
      </c>
      <c r="Y386" s="134" t="s">
        <v>352</v>
      </c>
      <c r="Z386" s="116"/>
      <c r="AA386" s="299"/>
      <c r="AB386" s="118"/>
      <c r="AC386" s="289"/>
      <c r="AD386" s="289"/>
      <c r="AE386" s="290"/>
      <c r="AF386" s="31">
        <v>600</v>
      </c>
      <c r="AG386" s="119"/>
      <c r="AH386" s="119"/>
      <c r="AI386" s="119"/>
      <c r="AJ386" s="119"/>
      <c r="AK386" s="119">
        <v>11001965</v>
      </c>
      <c r="AL386" s="119" t="s">
        <v>1651</v>
      </c>
      <c r="AM386" s="331" t="s">
        <v>27</v>
      </c>
      <c r="AN386" s="120">
        <v>2500</v>
      </c>
      <c r="AO386" s="121"/>
      <c r="AP386" s="122" t="s">
        <v>183</v>
      </c>
      <c r="AQ386" s="292">
        <v>2199</v>
      </c>
      <c r="AR386" s="293">
        <v>23</v>
      </c>
      <c r="AS386" s="123" t="s">
        <v>351</v>
      </c>
      <c r="AT386" s="294" t="s">
        <v>126</v>
      </c>
      <c r="AU386" s="131">
        <v>9</v>
      </c>
      <c r="AV386" s="131">
        <v>450</v>
      </c>
      <c r="AW386" s="131" t="s">
        <v>183</v>
      </c>
      <c r="AX386" s="183">
        <v>40696</v>
      </c>
      <c r="AY386" s="131">
        <v>12</v>
      </c>
      <c r="AZ386" s="131">
        <v>750</v>
      </c>
      <c r="BA386" s="131">
        <v>600</v>
      </c>
      <c r="BB386" s="371">
        <f>IFERROR(HLOOKUP(IF(IF(VLOOKUP(H386,'Prog Actual'!H:AP,35,0)="DIREC",0,IF(VLOOKUP(H386,'Prog Actual'!H:AP,35,0)="EMBOT",1,IF(VLOOKUP(H386,'Prog Actual'!H:AP,35,0)="ETIQ",2,3)))&lt;1,VLOOKUP(H386,'Prog Actual'!H:AZ,45,0),IF(VLOOKUP(H386,'Prog Actual'!H:AP,35,0)="DIREC",0,IF(VLOOKUP(H386,'Prog Actual'!H:AP,35,0)="EMBOT",1,IF(VLOOKUP(H386,'Prog Actual'!H:AP,35,0)="ETIQ",2,3)))),Base!$D$26:$L$44,VLOOKUP(CONCATENATE(AM386,IF(VLOOKUP(H386,'Prog Actual'!H:K,4,0)&lt;2999,1,IF(VLOOKUP(H386,'Prog Actual'!H:K,4,0)&lt;4999,2,3))),Base!$B$27:$C$44,2,0),0),"")</f>
        <v>2500</v>
      </c>
      <c r="BC386" s="300">
        <v>50</v>
      </c>
      <c r="BD386" s="124" t="s">
        <v>108</v>
      </c>
      <c r="BE386" s="131">
        <v>50</v>
      </c>
      <c r="BF386" s="183" t="s">
        <v>1222</v>
      </c>
      <c r="BG386" s="131" t="s">
        <v>1625</v>
      </c>
      <c r="BH386" s="210"/>
      <c r="BI386" s="211"/>
      <c r="BJ386" s="212"/>
    </row>
    <row r="387" spans="1:62" s="195" customFormat="1" ht="14.25">
      <c r="A387" s="302">
        <v>1</v>
      </c>
      <c r="B387" s="302">
        <v>2</v>
      </c>
      <c r="C387" s="79"/>
      <c r="D387" s="303">
        <v>3147</v>
      </c>
      <c r="E387" s="348">
        <v>0</v>
      </c>
      <c r="F387" s="33">
        <v>281</v>
      </c>
      <c r="G387" s="304" t="s">
        <v>225</v>
      </c>
      <c r="H387" s="305">
        <v>7085162</v>
      </c>
      <c r="I387" s="303">
        <v>10049938</v>
      </c>
      <c r="J387" s="304" t="s">
        <v>1223</v>
      </c>
      <c r="K387" s="304">
        <v>80</v>
      </c>
      <c r="L387" s="304" t="s">
        <v>104</v>
      </c>
      <c r="M387" s="296">
        <v>0.23</v>
      </c>
      <c r="N387" s="515">
        <f t="shared" si="10"/>
        <v>0.192</v>
      </c>
      <c r="O387" s="298">
        <v>0</v>
      </c>
      <c r="P387" s="274">
        <f t="shared" si="11"/>
        <v>0.42200000000000004</v>
      </c>
      <c r="Q387" s="306">
        <v>1</v>
      </c>
      <c r="R387" s="112">
        <v>40703</v>
      </c>
      <c r="S387" s="113">
        <v>-21.32</v>
      </c>
      <c r="T387" s="112">
        <v>40703.90591666667</v>
      </c>
      <c r="U387" s="113">
        <v>-21.74</v>
      </c>
      <c r="V387" s="307" t="s">
        <v>105</v>
      </c>
      <c r="W387" s="308" t="s">
        <v>109</v>
      </c>
      <c r="X387" s="490">
        <v>40704</v>
      </c>
      <c r="Y387" s="332" t="s">
        <v>303</v>
      </c>
      <c r="Z387" s="116"/>
      <c r="AA387" s="299"/>
      <c r="AB387" s="118"/>
      <c r="AC387" s="289"/>
      <c r="AD387" s="289"/>
      <c r="AE387" s="290"/>
      <c r="AF387" s="31">
        <v>480</v>
      </c>
      <c r="AG387" s="119"/>
      <c r="AH387" s="119"/>
      <c r="AI387" s="119"/>
      <c r="AJ387" s="119"/>
      <c r="AK387" s="119"/>
      <c r="AL387" s="119"/>
      <c r="AM387" s="331" t="s">
        <v>27</v>
      </c>
      <c r="AN387" s="120">
        <v>2500</v>
      </c>
      <c r="AO387" s="121"/>
      <c r="AP387" s="122" t="s">
        <v>183</v>
      </c>
      <c r="AQ387" s="292">
        <v>3147</v>
      </c>
      <c r="AR387" s="293">
        <v>23</v>
      </c>
      <c r="AS387" s="311" t="s">
        <v>890</v>
      </c>
      <c r="AT387" s="294" t="s">
        <v>126</v>
      </c>
      <c r="AU387" s="131">
        <v>4.5</v>
      </c>
      <c r="AV387" s="131">
        <v>360</v>
      </c>
      <c r="AW387" s="131" t="s">
        <v>183</v>
      </c>
      <c r="AX387" s="183">
        <v>40695</v>
      </c>
      <c r="AY387" s="131">
        <v>6</v>
      </c>
      <c r="AZ387" s="131">
        <v>750</v>
      </c>
      <c r="BA387" s="131">
        <v>480</v>
      </c>
      <c r="BB387" s="371">
        <f>IFERROR(HLOOKUP(IF(IF(VLOOKUP(H387,'Prog Actual'!H:AP,35,0)="DIREC",0,IF(VLOOKUP(H387,'Prog Actual'!H:AP,35,0)="EMBOT",1,IF(VLOOKUP(H387,'Prog Actual'!H:AP,35,0)="ETIQ",2,3)))&lt;1,VLOOKUP(H387,'Prog Actual'!H:AZ,45,0),IF(VLOOKUP(H387,'Prog Actual'!H:AP,35,0)="DIREC",0,IF(VLOOKUP(H387,'Prog Actual'!H:AP,35,0)="EMBOT",1,IF(VLOOKUP(H387,'Prog Actual'!H:AP,35,0)="ETIQ",2,3)))),Base!$D$26:$L$44,VLOOKUP(CONCATENATE(AM387,IF(VLOOKUP(H387,'Prog Actual'!H:K,4,0)&lt;2999,1,IF(VLOOKUP(H387,'Prog Actual'!H:K,4,0)&lt;4999,2,3))),Base!$B$27:$C$44,2,0),0),"")</f>
        <v>2500</v>
      </c>
      <c r="BC387" s="300">
        <v>40</v>
      </c>
      <c r="BD387" s="124" t="s">
        <v>108</v>
      </c>
      <c r="BE387" s="131">
        <v>80</v>
      </c>
      <c r="BF387" s="183" t="s">
        <v>469</v>
      </c>
      <c r="BG387" s="131" t="s">
        <v>1625</v>
      </c>
      <c r="BH387" s="210"/>
      <c r="BI387" s="211"/>
      <c r="BJ387" s="212"/>
    </row>
    <row r="388" spans="1:62" s="195" customFormat="1" ht="14.25">
      <c r="A388" s="302">
        <v>1</v>
      </c>
      <c r="B388" s="302">
        <v>1</v>
      </c>
      <c r="C388" s="79"/>
      <c r="D388" s="303">
        <v>2206</v>
      </c>
      <c r="E388" s="348">
        <v>0</v>
      </c>
      <c r="F388" s="33">
        <v>107</v>
      </c>
      <c r="G388" s="304" t="s">
        <v>225</v>
      </c>
      <c r="H388" s="305">
        <v>1275425</v>
      </c>
      <c r="I388" s="303">
        <v>10054041</v>
      </c>
      <c r="J388" s="304" t="s">
        <v>1224</v>
      </c>
      <c r="K388" s="304">
        <v>990</v>
      </c>
      <c r="L388" s="304" t="s">
        <v>104</v>
      </c>
      <c r="M388" s="296">
        <v>0.23</v>
      </c>
      <c r="N388" s="515">
        <f t="shared" ref="N388:N436" si="12">IF(D388="I&amp;D",2,IF(D388="MTCN",5,(K388*AY388)/BB388))</f>
        <v>2.3759999999999999</v>
      </c>
      <c r="O388" s="298">
        <v>0</v>
      </c>
      <c r="P388" s="274">
        <f t="shared" ref="P388:P436" si="13">IF(O388&gt;0.5,O388,N388+M388)</f>
        <v>2.6059999999999999</v>
      </c>
      <c r="Q388" s="306">
        <v>0</v>
      </c>
      <c r="R388" s="112">
        <v>40703</v>
      </c>
      <c r="S388" s="113">
        <v>-21.74</v>
      </c>
      <c r="T388" s="112">
        <v>40704.014416666665</v>
      </c>
      <c r="U388" s="113">
        <v>-0.35</v>
      </c>
      <c r="V388" s="307" t="s">
        <v>105</v>
      </c>
      <c r="W388" s="115" t="s">
        <v>109</v>
      </c>
      <c r="X388" s="490">
        <v>40704</v>
      </c>
      <c r="Y388" s="332" t="s">
        <v>303</v>
      </c>
      <c r="Z388" s="116"/>
      <c r="AA388" s="299"/>
      <c r="AB388" s="118"/>
      <c r="AC388" s="289"/>
      <c r="AD388" s="289"/>
      <c r="AE388" s="290"/>
      <c r="AF388" s="31">
        <v>5940</v>
      </c>
      <c r="AG388" s="119"/>
      <c r="AH388" s="119"/>
      <c r="AI388" s="119"/>
      <c r="AJ388" s="119"/>
      <c r="AK388" s="119">
        <v>11006750</v>
      </c>
      <c r="AL388" s="119" t="s">
        <v>1654</v>
      </c>
      <c r="AM388" s="331" t="s">
        <v>27</v>
      </c>
      <c r="AN388" s="120">
        <v>2500</v>
      </c>
      <c r="AO388" s="121"/>
      <c r="AP388" s="122" t="s">
        <v>183</v>
      </c>
      <c r="AQ388" s="292">
        <v>2206</v>
      </c>
      <c r="AR388" s="293">
        <v>23</v>
      </c>
      <c r="AS388" s="311" t="s">
        <v>890</v>
      </c>
      <c r="AT388" s="294" t="s">
        <v>132</v>
      </c>
      <c r="AU388" s="131">
        <v>4.5</v>
      </c>
      <c r="AV388" s="131">
        <v>4455</v>
      </c>
      <c r="AW388" s="131" t="s">
        <v>183</v>
      </c>
      <c r="AX388" s="183">
        <v>40696</v>
      </c>
      <c r="AY388" s="131">
        <v>6</v>
      </c>
      <c r="AZ388" s="131">
        <v>750</v>
      </c>
      <c r="BA388" s="131">
        <v>5940</v>
      </c>
      <c r="BB388" s="371">
        <f>IFERROR(HLOOKUP(IF(IF(VLOOKUP(H388,'Prog Actual'!H:AP,35,0)="DIREC",0,IF(VLOOKUP(H388,'Prog Actual'!H:AP,35,0)="EMBOT",1,IF(VLOOKUP(H388,'Prog Actual'!H:AP,35,0)="ETIQ",2,3)))&lt;1,VLOOKUP(H388,'Prog Actual'!H:AZ,45,0),IF(VLOOKUP(H388,'Prog Actual'!H:AP,35,0)="DIREC",0,IF(VLOOKUP(H388,'Prog Actual'!H:AP,35,0)="EMBOT",1,IF(VLOOKUP(H388,'Prog Actual'!H:AP,35,0)="ETIQ",2,3)))),Base!$D$26:$L$44,VLOOKUP(CONCATENATE(AM388,IF(VLOOKUP(H388,'Prog Actual'!H:K,4,0)&lt;2999,1,IF(VLOOKUP(H388,'Prog Actual'!H:K,4,0)&lt;4999,2,3))),Base!$B$27:$C$44,2,0),0),"")</f>
        <v>2500</v>
      </c>
      <c r="BC388" s="300">
        <v>495</v>
      </c>
      <c r="BD388" s="124" t="s">
        <v>108</v>
      </c>
      <c r="BE388" s="131">
        <v>990</v>
      </c>
      <c r="BF388" s="183" t="s">
        <v>1226</v>
      </c>
      <c r="BG388" s="131" t="s">
        <v>1625</v>
      </c>
      <c r="BH388" s="210"/>
      <c r="BI388" s="211"/>
      <c r="BJ388" s="212"/>
    </row>
    <row r="389" spans="1:62" s="195" customFormat="1" ht="17.100000000000001" customHeight="1">
      <c r="A389" s="43">
        <v>0</v>
      </c>
      <c r="B389" s="43">
        <v>0</v>
      </c>
      <c r="C389" s="79"/>
      <c r="D389" s="79" t="s">
        <v>39</v>
      </c>
      <c r="E389" s="348">
        <v>0</v>
      </c>
      <c r="F389" s="33" t="e">
        <v>#N/A</v>
      </c>
      <c r="G389" s="127"/>
      <c r="H389" s="128"/>
      <c r="I389" s="79"/>
      <c r="J389" s="259" t="s">
        <v>1227</v>
      </c>
      <c r="K389" s="127"/>
      <c r="L389" s="127"/>
      <c r="M389" s="296"/>
      <c r="N389" s="515">
        <f t="shared" si="12"/>
        <v>2</v>
      </c>
      <c r="O389" s="298">
        <v>0</v>
      </c>
      <c r="P389" s="274">
        <f t="shared" si="13"/>
        <v>2</v>
      </c>
      <c r="Q389" s="288"/>
      <c r="R389" s="112">
        <v>40704</v>
      </c>
      <c r="S389" s="113">
        <v>-0.35</v>
      </c>
      <c r="T389" s="112">
        <v>40704.097916666666</v>
      </c>
      <c r="U389" s="113">
        <v>-2.35</v>
      </c>
      <c r="V389" s="130"/>
      <c r="W389" s="115"/>
      <c r="X389" s="489">
        <v>40703</v>
      </c>
      <c r="Y389" s="358" t="s">
        <v>971</v>
      </c>
      <c r="Z389" s="116"/>
      <c r="AA389" s="299"/>
      <c r="AB389" s="118"/>
      <c r="AC389" s="289"/>
      <c r="AD389" s="289"/>
      <c r="AE389" s="290"/>
      <c r="AF389" s="31">
        <v>0</v>
      </c>
      <c r="AG389" s="119"/>
      <c r="AH389" s="119"/>
      <c r="AI389" s="119"/>
      <c r="AJ389" s="119"/>
      <c r="AK389" s="119"/>
      <c r="AL389" s="119"/>
      <c r="AM389" s="331" t="s">
        <v>27</v>
      </c>
      <c r="AN389" s="120"/>
      <c r="AO389" s="121"/>
      <c r="AP389" s="122">
        <v>0</v>
      </c>
      <c r="AQ389" s="292" t="s">
        <v>39</v>
      </c>
      <c r="AR389" s="293">
        <v>23</v>
      </c>
      <c r="AS389" s="311" t="s">
        <v>890</v>
      </c>
      <c r="AT389" s="294" t="s">
        <v>132</v>
      </c>
      <c r="AU389" s="131"/>
      <c r="AV389" s="131"/>
      <c r="AW389" s="131"/>
      <c r="AX389" s="183"/>
      <c r="AY389" s="131"/>
      <c r="AZ389" s="131"/>
      <c r="BA389" s="131"/>
      <c r="BB389" s="371" t="str">
        <f>IFERROR(HLOOKUP(IF(IF(VLOOKUP(H389,'Prog Actual'!H:AP,35,0)="DIREC",0,IF(VLOOKUP(H389,'Prog Actual'!H:AP,35,0)="EMBOT",1,IF(VLOOKUP(H389,'Prog Actual'!H:AP,35,0)="ETIQ",2,3)))&lt;1,VLOOKUP(H389,'Prog Actual'!H:AZ,45,0),IF(VLOOKUP(H389,'Prog Actual'!H:AP,35,0)="DIREC",0,IF(VLOOKUP(H389,'Prog Actual'!H:AP,35,0)="EMBOT",1,IF(VLOOKUP(H389,'Prog Actual'!H:AP,35,0)="ETIQ",2,3)))),Base!$D$26:$L$44,VLOOKUP(CONCATENATE(AM389,IF(VLOOKUP(H389,'Prog Actual'!H:K,4,0)&lt;2999,1,IF(VLOOKUP(H389,'Prog Actual'!H:K,4,0)&lt;4999,2,3))),Base!$B$27:$C$44,2,0),0),"")</f>
        <v/>
      </c>
      <c r="BC389" s="300">
        <v>0</v>
      </c>
      <c r="BD389" s="124"/>
      <c r="BE389" s="131">
        <v>0</v>
      </c>
      <c r="BF389" s="183"/>
      <c r="BG389" s="131" t="s">
        <v>102</v>
      </c>
      <c r="BH389" s="210"/>
      <c r="BI389" s="211"/>
      <c r="BJ389" s="212"/>
    </row>
    <row r="390" spans="1:62" s="195" customFormat="1" ht="14.25">
      <c r="A390" s="43">
        <v>1</v>
      </c>
      <c r="B390" s="43">
        <v>1</v>
      </c>
      <c r="C390" s="79"/>
      <c r="D390" s="79">
        <v>3180</v>
      </c>
      <c r="E390" s="348">
        <v>0</v>
      </c>
      <c r="F390" s="33">
        <v>238</v>
      </c>
      <c r="G390" s="127" t="s">
        <v>225</v>
      </c>
      <c r="H390" s="105">
        <v>7081598</v>
      </c>
      <c r="I390" s="79">
        <v>10042806</v>
      </c>
      <c r="J390" s="127" t="s">
        <v>1228</v>
      </c>
      <c r="K390" s="127">
        <v>1793</v>
      </c>
      <c r="L390" s="127" t="s">
        <v>104</v>
      </c>
      <c r="M390" s="296">
        <v>0.23</v>
      </c>
      <c r="N390" s="515">
        <f t="shared" si="12"/>
        <v>4.3032000000000004</v>
      </c>
      <c r="O390" s="298">
        <v>0</v>
      </c>
      <c r="P390" s="274">
        <f t="shared" si="13"/>
        <v>4.5332000000000008</v>
      </c>
      <c r="Q390" s="306">
        <v>-3</v>
      </c>
      <c r="R390" s="112">
        <v>40704</v>
      </c>
      <c r="S390" s="113">
        <v>-2.35</v>
      </c>
      <c r="T390" s="112">
        <v>40704.286791666666</v>
      </c>
      <c r="U390" s="113">
        <v>-6.88</v>
      </c>
      <c r="V390" s="130" t="s">
        <v>147</v>
      </c>
      <c r="W390" s="115" t="s">
        <v>109</v>
      </c>
      <c r="X390" s="489">
        <v>40701</v>
      </c>
      <c r="Y390" s="333" t="s">
        <v>249</v>
      </c>
      <c r="Z390" s="116"/>
      <c r="AA390" s="299"/>
      <c r="AB390" s="118"/>
      <c r="AC390" s="289"/>
      <c r="AD390" s="289"/>
      <c r="AE390" s="290"/>
      <c r="AF390" s="31">
        <v>10758</v>
      </c>
      <c r="AG390" s="119"/>
      <c r="AH390" s="119"/>
      <c r="AI390" s="119"/>
      <c r="AJ390" s="119"/>
      <c r="AK390" s="119"/>
      <c r="AL390" s="119"/>
      <c r="AM390" s="331" t="s">
        <v>27</v>
      </c>
      <c r="AN390" s="120">
        <v>2500.1161980013944</v>
      </c>
      <c r="AO390" s="121"/>
      <c r="AP390" s="122" t="s">
        <v>183</v>
      </c>
      <c r="AQ390" s="292">
        <v>3180</v>
      </c>
      <c r="AR390" s="293">
        <v>23</v>
      </c>
      <c r="AS390" s="311" t="s">
        <v>890</v>
      </c>
      <c r="AT390" s="294" t="s">
        <v>132</v>
      </c>
      <c r="AU390" s="131">
        <v>4.5</v>
      </c>
      <c r="AV390" s="131">
        <v>8068.5</v>
      </c>
      <c r="AW390" s="131" t="s">
        <v>183</v>
      </c>
      <c r="AX390" s="183">
        <v>1</v>
      </c>
      <c r="AY390" s="131">
        <v>6</v>
      </c>
      <c r="AZ390" s="131">
        <v>750</v>
      </c>
      <c r="BA390" s="131">
        <v>10758</v>
      </c>
      <c r="BB390" s="371">
        <f>IFERROR(HLOOKUP(IF(IF(VLOOKUP(H390,'Prog Actual'!H:AP,35,0)="DIREC",0,IF(VLOOKUP(H390,'Prog Actual'!H:AP,35,0)="EMBOT",1,IF(VLOOKUP(H390,'Prog Actual'!H:AP,35,0)="ETIQ",2,3)))&lt;1,VLOOKUP(H390,'Prog Actual'!H:AZ,45,0),IF(VLOOKUP(H390,'Prog Actual'!H:AP,35,0)="DIREC",0,IF(VLOOKUP(H390,'Prog Actual'!H:AP,35,0)="EMBOT",1,IF(VLOOKUP(H390,'Prog Actual'!H:AP,35,0)="ETIQ",2,3)))),Base!$D$26:$L$44,VLOOKUP(CONCATENATE(AM390,IF(VLOOKUP(H390,'Prog Actual'!H:K,4,0)&lt;2999,1,IF(VLOOKUP(H390,'Prog Actual'!H:K,4,0)&lt;4999,2,3))),Base!$B$27:$C$44,2,0),0),"")</f>
        <v>2500</v>
      </c>
      <c r="BC390" s="300">
        <v>896.5</v>
      </c>
      <c r="BD390" s="124" t="s">
        <v>108</v>
      </c>
      <c r="BE390" s="131">
        <v>1793</v>
      </c>
      <c r="BF390" s="183"/>
      <c r="BG390" s="131" t="s">
        <v>1625</v>
      </c>
      <c r="BH390" s="210"/>
      <c r="BI390" s="211"/>
      <c r="BJ390" s="212"/>
    </row>
    <row r="391" spans="1:62" s="195" customFormat="1" ht="17.100000000000001" customHeight="1">
      <c r="A391" s="43">
        <v>0</v>
      </c>
      <c r="B391" s="43">
        <v>0</v>
      </c>
      <c r="C391" s="79"/>
      <c r="D391" s="79" t="s">
        <v>39</v>
      </c>
      <c r="E391" s="348">
        <v>0</v>
      </c>
      <c r="F391" s="33" t="e">
        <v>#N/A</v>
      </c>
      <c r="G391" s="127"/>
      <c r="H391" s="128"/>
      <c r="I391" s="79"/>
      <c r="J391" s="259" t="s">
        <v>370</v>
      </c>
      <c r="K391" s="127"/>
      <c r="L391" s="127"/>
      <c r="M391" s="296"/>
      <c r="N391" s="515">
        <f t="shared" si="12"/>
        <v>2</v>
      </c>
      <c r="O391" s="298">
        <v>0</v>
      </c>
      <c r="P391" s="274">
        <f t="shared" si="13"/>
        <v>2</v>
      </c>
      <c r="Q391" s="288"/>
      <c r="R391" s="112">
        <v>40704</v>
      </c>
      <c r="S391" s="113">
        <v>-6.88</v>
      </c>
      <c r="T391" s="112">
        <v>40704.286666666667</v>
      </c>
      <c r="U391" s="113">
        <v>-6.88</v>
      </c>
      <c r="V391" s="130"/>
      <c r="W391" s="115"/>
      <c r="X391" s="488"/>
      <c r="Y391" s="358" t="s">
        <v>259</v>
      </c>
      <c r="Z391" s="116"/>
      <c r="AA391" s="299"/>
      <c r="AB391" s="118"/>
      <c r="AC391" s="289"/>
      <c r="AD391" s="289"/>
      <c r="AE391" s="290"/>
      <c r="AF391" s="31">
        <v>0</v>
      </c>
      <c r="AG391" s="119"/>
      <c r="AH391" s="119"/>
      <c r="AI391" s="119"/>
      <c r="AJ391" s="119"/>
      <c r="AK391" s="119"/>
      <c r="AL391" s="119"/>
      <c r="AM391" s="331" t="s">
        <v>27</v>
      </c>
      <c r="AN391" s="120"/>
      <c r="AO391" s="121"/>
      <c r="AP391" s="122">
        <v>0</v>
      </c>
      <c r="AQ391" s="292" t="s">
        <v>39</v>
      </c>
      <c r="AR391" s="293">
        <v>23</v>
      </c>
      <c r="AS391" s="311" t="s">
        <v>890</v>
      </c>
      <c r="AT391" s="294" t="s">
        <v>260</v>
      </c>
      <c r="AU391" s="131"/>
      <c r="AV391" s="131"/>
      <c r="AW391" s="131"/>
      <c r="AX391" s="183"/>
      <c r="AY391" s="131"/>
      <c r="AZ391" s="131"/>
      <c r="BA391" s="131"/>
      <c r="BB391" s="371" t="str">
        <f>IFERROR(HLOOKUP(IF(IF(VLOOKUP(H391,'Prog Actual'!H:AP,35,0)="DIREC",0,IF(VLOOKUP(H391,'Prog Actual'!H:AP,35,0)="EMBOT",1,IF(VLOOKUP(H391,'Prog Actual'!H:AP,35,0)="ETIQ",2,3)))&lt;1,VLOOKUP(H391,'Prog Actual'!H:AZ,45,0),IF(VLOOKUP(H391,'Prog Actual'!H:AP,35,0)="DIREC",0,IF(VLOOKUP(H391,'Prog Actual'!H:AP,35,0)="EMBOT",1,IF(VLOOKUP(H391,'Prog Actual'!H:AP,35,0)="ETIQ",2,3)))),Base!$D$26:$L$44,VLOOKUP(CONCATENATE(AM391,IF(VLOOKUP(H391,'Prog Actual'!H:K,4,0)&lt;2999,1,IF(VLOOKUP(H391,'Prog Actual'!H:K,4,0)&lt;4999,2,3))),Base!$B$27:$C$44,2,0),0),"")</f>
        <v/>
      </c>
      <c r="BC391" s="300">
        <v>0</v>
      </c>
      <c r="BD391" s="124"/>
      <c r="BE391" s="131">
        <v>0</v>
      </c>
      <c r="BF391" s="183"/>
      <c r="BG391" s="131" t="s">
        <v>102</v>
      </c>
      <c r="BH391" s="210"/>
      <c r="BI391" s="211"/>
      <c r="BJ391" s="212"/>
    </row>
    <row r="392" spans="1:62" s="195" customFormat="1" ht="14.25">
      <c r="A392" s="302">
        <v>1</v>
      </c>
      <c r="B392" s="302">
        <v>2</v>
      </c>
      <c r="C392" s="79"/>
      <c r="D392" s="303">
        <v>1143</v>
      </c>
      <c r="E392" s="348">
        <v>0</v>
      </c>
      <c r="F392" s="33">
        <v>21</v>
      </c>
      <c r="G392" s="304" t="s">
        <v>180</v>
      </c>
      <c r="H392" s="305">
        <v>1271646</v>
      </c>
      <c r="I392" s="303">
        <v>10052499</v>
      </c>
      <c r="J392" s="304" t="s">
        <v>295</v>
      </c>
      <c r="K392" s="304">
        <v>518</v>
      </c>
      <c r="L392" s="304" t="s">
        <v>104</v>
      </c>
      <c r="M392" s="296">
        <v>0.23</v>
      </c>
      <c r="N392" s="515">
        <f t="shared" si="12"/>
        <v>1.3813333333333333</v>
      </c>
      <c r="O392" s="298">
        <v>0.16666666666666666</v>
      </c>
      <c r="P392" s="274">
        <f t="shared" si="13"/>
        <v>1.6113333333333333</v>
      </c>
      <c r="Q392" s="306">
        <v>-3</v>
      </c>
      <c r="R392" s="112">
        <v>40704</v>
      </c>
      <c r="S392" s="113">
        <v>-6.88</v>
      </c>
      <c r="T392" s="112">
        <v>40704.348041666664</v>
      </c>
      <c r="U392" s="113">
        <v>-8.35</v>
      </c>
      <c r="V392" s="307" t="s">
        <v>105</v>
      </c>
      <c r="W392" s="115" t="s">
        <v>109</v>
      </c>
      <c r="X392" s="489">
        <v>40701</v>
      </c>
      <c r="Y392" s="333" t="s">
        <v>249</v>
      </c>
      <c r="Z392" s="116"/>
      <c r="AA392" s="299"/>
      <c r="AB392" s="118"/>
      <c r="AC392" s="289" t="s">
        <v>461</v>
      </c>
      <c r="AD392" s="289">
        <v>4662</v>
      </c>
      <c r="AE392" s="290"/>
      <c r="AF392" s="31">
        <v>6216</v>
      </c>
      <c r="AG392" s="119">
        <v>11005697</v>
      </c>
      <c r="AH392" s="119" t="s">
        <v>1655</v>
      </c>
      <c r="AI392" s="119">
        <v>11000107</v>
      </c>
      <c r="AJ392" s="119" t="s">
        <v>250</v>
      </c>
      <c r="AK392" s="119">
        <v>11007247</v>
      </c>
      <c r="AL392" s="119" t="s">
        <v>251</v>
      </c>
      <c r="AM392" s="331" t="s">
        <v>27</v>
      </c>
      <c r="AN392" s="120">
        <v>5000.8045052292837</v>
      </c>
      <c r="AO392" s="121"/>
      <c r="AP392" s="122" t="s">
        <v>106</v>
      </c>
      <c r="AQ392" s="292" t="s">
        <v>102</v>
      </c>
      <c r="AR392" s="293">
        <v>23</v>
      </c>
      <c r="AS392" s="311" t="s">
        <v>890</v>
      </c>
      <c r="AT392" s="294" t="s">
        <v>132</v>
      </c>
      <c r="AU392" s="131">
        <v>9</v>
      </c>
      <c r="AV392" s="131">
        <v>4662</v>
      </c>
      <c r="AW392" s="131" t="s">
        <v>106</v>
      </c>
      <c r="AX392" s="183">
        <v>40686</v>
      </c>
      <c r="AY392" s="131">
        <v>12</v>
      </c>
      <c r="AZ392" s="131">
        <v>750</v>
      </c>
      <c r="BA392" s="131">
        <v>6216</v>
      </c>
      <c r="BB392" s="371">
        <f>IFERROR(HLOOKUP(IF(IF(VLOOKUP(H392,'Prog Actual'!H:AP,35,0)="DIREC",0,IF(VLOOKUP(H392,'Prog Actual'!H:AP,35,0)="EMBOT",1,IF(VLOOKUP(H392,'Prog Actual'!H:AP,35,0)="ETIQ",2,3)))&lt;1,VLOOKUP(H392,'Prog Actual'!H:AZ,45,0),IF(VLOOKUP(H392,'Prog Actual'!H:AP,35,0)="DIREC",0,IF(VLOOKUP(H392,'Prog Actual'!H:AP,35,0)="EMBOT",1,IF(VLOOKUP(H392,'Prog Actual'!H:AP,35,0)="ETIQ",2,3)))),Base!$D$26:$L$44,VLOOKUP(CONCATENATE(AM392,IF(VLOOKUP(H392,'Prog Actual'!H:K,4,0)&lt;2999,1,IF(VLOOKUP(H392,'Prog Actual'!H:K,4,0)&lt;4999,2,3))),Base!$B$27:$C$44,2,0),0),"")</f>
        <v>4500</v>
      </c>
      <c r="BC392" s="300">
        <v>518</v>
      </c>
      <c r="BD392" s="124" t="s">
        <v>108</v>
      </c>
      <c r="BE392" s="131">
        <v>518</v>
      </c>
      <c r="BF392" s="183" t="s">
        <v>1230</v>
      </c>
      <c r="BG392" s="131" t="s">
        <v>1625</v>
      </c>
      <c r="BH392" s="210"/>
      <c r="BI392" s="211"/>
      <c r="BJ392" s="212"/>
    </row>
    <row r="393" spans="1:62" s="195" customFormat="1" ht="17.100000000000001" customHeight="1">
      <c r="A393" s="302">
        <v>1</v>
      </c>
      <c r="B393" s="302">
        <v>1</v>
      </c>
      <c r="C393" s="79"/>
      <c r="D393" s="303">
        <v>1143</v>
      </c>
      <c r="E393" s="348">
        <v>0</v>
      </c>
      <c r="F393" s="33">
        <v>21</v>
      </c>
      <c r="G393" s="304" t="s">
        <v>180</v>
      </c>
      <c r="H393" s="305">
        <v>1266403</v>
      </c>
      <c r="I393" s="303">
        <v>10051663</v>
      </c>
      <c r="J393" s="304" t="s">
        <v>1231</v>
      </c>
      <c r="K393" s="304">
        <v>500</v>
      </c>
      <c r="L393" s="304" t="s">
        <v>104</v>
      </c>
      <c r="M393" s="296">
        <v>0.23</v>
      </c>
      <c r="N393" s="515">
        <f t="shared" si="12"/>
        <v>1.3333333333333333</v>
      </c>
      <c r="O393" s="298">
        <v>0.16666666666666666</v>
      </c>
      <c r="P393" s="274">
        <f t="shared" si="13"/>
        <v>1.5633333333333332</v>
      </c>
      <c r="Q393" s="306">
        <v>-3</v>
      </c>
      <c r="R393" s="112">
        <v>40704</v>
      </c>
      <c r="S393" s="113">
        <v>-8.35</v>
      </c>
      <c r="T393" s="112">
        <v>40704.407500000001</v>
      </c>
      <c r="U393" s="113">
        <v>-9.7799999999999994</v>
      </c>
      <c r="V393" s="307" t="s">
        <v>105</v>
      </c>
      <c r="W393" s="115" t="s">
        <v>109</v>
      </c>
      <c r="X393" s="489">
        <v>40701</v>
      </c>
      <c r="Y393" s="133" t="s">
        <v>249</v>
      </c>
      <c r="Z393" s="116"/>
      <c r="AA393" s="299"/>
      <c r="AB393" s="118"/>
      <c r="AC393" s="289" t="s">
        <v>461</v>
      </c>
      <c r="AD393" s="289">
        <v>4500</v>
      </c>
      <c r="AE393" s="290"/>
      <c r="AF393" s="31">
        <v>6000</v>
      </c>
      <c r="AG393" s="119">
        <v>11005697</v>
      </c>
      <c r="AH393" s="119" t="s">
        <v>1655</v>
      </c>
      <c r="AI393" s="119">
        <v>11000107</v>
      </c>
      <c r="AJ393" s="119" t="s">
        <v>250</v>
      </c>
      <c r="AK393" s="119">
        <v>11007247</v>
      </c>
      <c r="AL393" s="119" t="s">
        <v>251</v>
      </c>
      <c r="AM393" s="331" t="s">
        <v>27</v>
      </c>
      <c r="AN393" s="120">
        <v>5000</v>
      </c>
      <c r="AO393" s="121"/>
      <c r="AP393" s="122" t="s">
        <v>106</v>
      </c>
      <c r="AQ393" s="292" t="s">
        <v>102</v>
      </c>
      <c r="AR393" s="293">
        <v>23</v>
      </c>
      <c r="AS393" s="123" t="s">
        <v>332</v>
      </c>
      <c r="AT393" s="294" t="s">
        <v>132</v>
      </c>
      <c r="AU393" s="131">
        <v>9</v>
      </c>
      <c r="AV393" s="131">
        <v>4500</v>
      </c>
      <c r="AW393" s="131" t="s">
        <v>106</v>
      </c>
      <c r="AX393" s="183">
        <v>1</v>
      </c>
      <c r="AY393" s="131">
        <v>12</v>
      </c>
      <c r="AZ393" s="131">
        <v>750</v>
      </c>
      <c r="BA393" s="131">
        <v>6000</v>
      </c>
      <c r="BB393" s="371">
        <f>IFERROR(HLOOKUP(IF(IF(VLOOKUP(H393,'Prog Actual'!H:AP,35,0)="DIREC",0,IF(VLOOKUP(H393,'Prog Actual'!H:AP,35,0)="EMBOT",1,IF(VLOOKUP(H393,'Prog Actual'!H:AP,35,0)="ETIQ",2,3)))&lt;1,VLOOKUP(H393,'Prog Actual'!H:AZ,45,0),IF(VLOOKUP(H393,'Prog Actual'!H:AP,35,0)="DIREC",0,IF(VLOOKUP(H393,'Prog Actual'!H:AP,35,0)="EMBOT",1,IF(VLOOKUP(H393,'Prog Actual'!H:AP,35,0)="ETIQ",2,3)))),Base!$D$26:$L$44,VLOOKUP(CONCATENATE(AM393,IF(VLOOKUP(H393,'Prog Actual'!H:K,4,0)&lt;2999,1,IF(VLOOKUP(H393,'Prog Actual'!H:K,4,0)&lt;4999,2,3))),Base!$B$27:$C$44,2,0),0),"")</f>
        <v>4500</v>
      </c>
      <c r="BC393" s="300">
        <v>500</v>
      </c>
      <c r="BD393" s="124" t="s">
        <v>108</v>
      </c>
      <c r="BE393" s="131">
        <v>500</v>
      </c>
      <c r="BF393" s="183"/>
      <c r="BG393" s="131" t="s">
        <v>1625</v>
      </c>
      <c r="BH393" s="210"/>
      <c r="BI393" s="211"/>
      <c r="BJ393" s="212"/>
    </row>
    <row r="394" spans="1:62" s="195" customFormat="1" ht="17.100000000000001" customHeight="1">
      <c r="A394" s="302">
        <v>1</v>
      </c>
      <c r="B394" s="302">
        <v>2</v>
      </c>
      <c r="C394" s="79"/>
      <c r="D394" s="303">
        <v>1143</v>
      </c>
      <c r="E394" s="348">
        <v>0</v>
      </c>
      <c r="F394" s="33">
        <v>21</v>
      </c>
      <c r="G394" s="304" t="s">
        <v>180</v>
      </c>
      <c r="H394" s="305">
        <v>7082599</v>
      </c>
      <c r="I394" s="303">
        <v>10048795</v>
      </c>
      <c r="J394" s="304" t="s">
        <v>1232</v>
      </c>
      <c r="K394" s="304">
        <v>1308</v>
      </c>
      <c r="L394" s="304" t="s">
        <v>104</v>
      </c>
      <c r="M394" s="296">
        <v>0.23</v>
      </c>
      <c r="N394" s="515">
        <f t="shared" si="12"/>
        <v>3.488</v>
      </c>
      <c r="O394" s="298">
        <v>0.16666666666666666</v>
      </c>
      <c r="P394" s="274">
        <f t="shared" si="13"/>
        <v>3.718</v>
      </c>
      <c r="Q394" s="306"/>
      <c r="R394" s="112">
        <v>40704</v>
      </c>
      <c r="S394" s="113">
        <v>-9.7799999999999994</v>
      </c>
      <c r="T394" s="112">
        <v>40704.547874999997</v>
      </c>
      <c r="U394" s="113">
        <v>-13.15</v>
      </c>
      <c r="V394" s="307" t="s">
        <v>105</v>
      </c>
      <c r="W394" s="115" t="s">
        <v>109</v>
      </c>
      <c r="X394" s="489">
        <v>40701</v>
      </c>
      <c r="Y394" s="133" t="s">
        <v>249</v>
      </c>
      <c r="Z394" s="116"/>
      <c r="AA394" s="299"/>
      <c r="AB394" s="118"/>
      <c r="AC394" s="289" t="s">
        <v>461</v>
      </c>
      <c r="AD394" s="289">
        <v>11772</v>
      </c>
      <c r="AE394" s="290"/>
      <c r="AF394" s="31">
        <v>15696</v>
      </c>
      <c r="AG394" s="119">
        <v>11005697</v>
      </c>
      <c r="AH394" s="119" t="s">
        <v>1655</v>
      </c>
      <c r="AI394" s="119">
        <v>11000107</v>
      </c>
      <c r="AJ394" s="119" t="s">
        <v>250</v>
      </c>
      <c r="AK394" s="119">
        <v>11007028</v>
      </c>
      <c r="AL394" s="119" t="s">
        <v>1233</v>
      </c>
      <c r="AM394" s="331" t="s">
        <v>27</v>
      </c>
      <c r="AN394" s="120">
        <v>5000.3185727938835</v>
      </c>
      <c r="AO394" s="121"/>
      <c r="AP394" s="122" t="s">
        <v>106</v>
      </c>
      <c r="AQ394" s="292">
        <v>1143</v>
      </c>
      <c r="AR394" s="293">
        <v>23</v>
      </c>
      <c r="AS394" s="123" t="s">
        <v>332</v>
      </c>
      <c r="AT394" s="294" t="s">
        <v>132</v>
      </c>
      <c r="AU394" s="131">
        <v>9</v>
      </c>
      <c r="AV394" s="131">
        <v>11772</v>
      </c>
      <c r="AW394" s="131" t="s">
        <v>106</v>
      </c>
      <c r="AX394" s="183">
        <v>1</v>
      </c>
      <c r="AY394" s="131">
        <v>12</v>
      </c>
      <c r="AZ394" s="131">
        <v>750</v>
      </c>
      <c r="BA394" s="131">
        <v>15696</v>
      </c>
      <c r="BB394" s="371">
        <f>IFERROR(HLOOKUP(IF(IF(VLOOKUP(H394,'Prog Actual'!H:AP,35,0)="DIREC",0,IF(VLOOKUP(H394,'Prog Actual'!H:AP,35,0)="EMBOT",1,IF(VLOOKUP(H394,'Prog Actual'!H:AP,35,0)="ETIQ",2,3)))&lt;1,VLOOKUP(H394,'Prog Actual'!H:AZ,45,0),IF(VLOOKUP(H394,'Prog Actual'!H:AP,35,0)="DIREC",0,IF(VLOOKUP(H394,'Prog Actual'!H:AP,35,0)="EMBOT",1,IF(VLOOKUP(H394,'Prog Actual'!H:AP,35,0)="ETIQ",2,3)))),Base!$D$26:$L$44,VLOOKUP(CONCATENATE(AM394,IF(VLOOKUP(H394,'Prog Actual'!H:K,4,0)&lt;2999,1,IF(VLOOKUP(H394,'Prog Actual'!H:K,4,0)&lt;4999,2,3))),Base!$B$27:$C$44,2,0),0),"")</f>
        <v>4500</v>
      </c>
      <c r="BC394" s="300">
        <v>1308</v>
      </c>
      <c r="BD394" s="124" t="s">
        <v>108</v>
      </c>
      <c r="BE394" s="131">
        <v>1308</v>
      </c>
      <c r="BF394" s="183"/>
      <c r="BG394" s="131" t="s">
        <v>1625</v>
      </c>
      <c r="BH394" s="210"/>
      <c r="BI394" s="211"/>
      <c r="BJ394" s="212"/>
    </row>
    <row r="395" spans="1:62" s="195" customFormat="1" ht="17.100000000000001" customHeight="1">
      <c r="A395" s="43">
        <v>0</v>
      </c>
      <c r="B395" s="43">
        <v>0</v>
      </c>
      <c r="C395" s="79"/>
      <c r="D395" s="79" t="s">
        <v>39</v>
      </c>
      <c r="E395" s="348">
        <v>0</v>
      </c>
      <c r="F395" s="33" t="e">
        <v>#N/A</v>
      </c>
      <c r="G395" s="127"/>
      <c r="H395" s="128"/>
      <c r="I395" s="79"/>
      <c r="J395" s="259" t="s">
        <v>370</v>
      </c>
      <c r="K395" s="127"/>
      <c r="L395" s="127"/>
      <c r="M395" s="296"/>
      <c r="N395" s="515">
        <f t="shared" si="12"/>
        <v>2</v>
      </c>
      <c r="O395" s="298">
        <v>0</v>
      </c>
      <c r="P395" s="274">
        <f t="shared" si="13"/>
        <v>2</v>
      </c>
      <c r="Q395" s="288"/>
      <c r="R395" s="112">
        <v>40704</v>
      </c>
      <c r="S395" s="113">
        <v>-13.15</v>
      </c>
      <c r="T395" s="112">
        <v>40704.54791666667</v>
      </c>
      <c r="U395" s="113">
        <v>-13.15</v>
      </c>
      <c r="V395" s="130"/>
      <c r="W395" s="115"/>
      <c r="X395" s="488"/>
      <c r="Y395" s="358" t="s">
        <v>259</v>
      </c>
      <c r="Z395" s="116"/>
      <c r="AA395" s="299"/>
      <c r="AB395" s="118"/>
      <c r="AC395" s="289"/>
      <c r="AD395" s="289"/>
      <c r="AE395" s="290"/>
      <c r="AF395" s="31">
        <v>0</v>
      </c>
      <c r="AG395" s="119"/>
      <c r="AH395" s="119"/>
      <c r="AI395" s="119"/>
      <c r="AJ395" s="119"/>
      <c r="AK395" s="119"/>
      <c r="AL395" s="119"/>
      <c r="AM395" s="331" t="s">
        <v>27</v>
      </c>
      <c r="AN395" s="120"/>
      <c r="AO395" s="121"/>
      <c r="AP395" s="122">
        <v>0</v>
      </c>
      <c r="AQ395" s="292" t="s">
        <v>39</v>
      </c>
      <c r="AR395" s="293">
        <v>23</v>
      </c>
      <c r="AS395" s="311" t="s">
        <v>890</v>
      </c>
      <c r="AT395" s="294" t="s">
        <v>260</v>
      </c>
      <c r="AU395" s="131"/>
      <c r="AV395" s="131"/>
      <c r="AW395" s="131"/>
      <c r="AX395" s="183"/>
      <c r="AY395" s="131"/>
      <c r="AZ395" s="131"/>
      <c r="BA395" s="131"/>
      <c r="BB395" s="371" t="str">
        <f>IFERROR(HLOOKUP(IF(IF(VLOOKUP(H395,'Prog Actual'!H:AP,35,0)="DIREC",0,IF(VLOOKUP(H395,'Prog Actual'!H:AP,35,0)="EMBOT",1,IF(VLOOKUP(H395,'Prog Actual'!H:AP,35,0)="ETIQ",2,3)))&lt;1,VLOOKUP(H395,'Prog Actual'!H:AZ,45,0),IF(VLOOKUP(H395,'Prog Actual'!H:AP,35,0)="DIREC",0,IF(VLOOKUP(H395,'Prog Actual'!H:AP,35,0)="EMBOT",1,IF(VLOOKUP(H395,'Prog Actual'!H:AP,35,0)="ETIQ",2,3)))),Base!$D$26:$L$44,VLOOKUP(CONCATENATE(AM395,IF(VLOOKUP(H395,'Prog Actual'!H:K,4,0)&lt;2999,1,IF(VLOOKUP(H395,'Prog Actual'!H:K,4,0)&lt;4999,2,3))),Base!$B$27:$C$44,2,0),0),"")</f>
        <v/>
      </c>
      <c r="BC395" s="300">
        <v>0</v>
      </c>
      <c r="BD395" s="124"/>
      <c r="BE395" s="131">
        <v>0</v>
      </c>
      <c r="BF395" s="183"/>
      <c r="BG395" s="131" t="s">
        <v>102</v>
      </c>
      <c r="BH395" s="210"/>
      <c r="BI395" s="211"/>
      <c r="BJ395" s="212"/>
    </row>
    <row r="396" spans="1:62" s="195" customFormat="1" ht="17.100000000000001" customHeight="1">
      <c r="A396" s="302">
        <v>1</v>
      </c>
      <c r="B396" s="302">
        <v>1</v>
      </c>
      <c r="C396" s="79"/>
      <c r="D396" s="303">
        <v>4191</v>
      </c>
      <c r="E396" s="348">
        <v>0</v>
      </c>
      <c r="F396" s="33">
        <v>440</v>
      </c>
      <c r="G396" s="304" t="s">
        <v>225</v>
      </c>
      <c r="H396" s="305">
        <v>7085060</v>
      </c>
      <c r="I396" s="303">
        <v>10051465</v>
      </c>
      <c r="J396" s="304" t="s">
        <v>1234</v>
      </c>
      <c r="K396" s="304">
        <v>165</v>
      </c>
      <c r="L396" s="304" t="s">
        <v>104</v>
      </c>
      <c r="M396" s="296">
        <v>0.23</v>
      </c>
      <c r="N396" s="515">
        <f t="shared" si="12"/>
        <v>0.79200000000000004</v>
      </c>
      <c r="O396" s="298">
        <v>0</v>
      </c>
      <c r="P396" s="274">
        <f t="shared" si="13"/>
        <v>1.022</v>
      </c>
      <c r="Q396" s="288">
        <v>1</v>
      </c>
      <c r="R396" s="112">
        <v>40704</v>
      </c>
      <c r="S396" s="113">
        <v>-13.15</v>
      </c>
      <c r="T396" s="112">
        <v>40704.590499999998</v>
      </c>
      <c r="U396" s="113">
        <v>-14.17</v>
      </c>
      <c r="V396" s="307" t="s">
        <v>105</v>
      </c>
      <c r="W396" s="308" t="s">
        <v>109</v>
      </c>
      <c r="X396" s="490">
        <v>40705</v>
      </c>
      <c r="Y396" s="134" t="s">
        <v>352</v>
      </c>
      <c r="Z396" s="116"/>
      <c r="AA396" s="299"/>
      <c r="AB396" s="118"/>
      <c r="AC396" s="289"/>
      <c r="AD396" s="289"/>
      <c r="AE396" s="290"/>
      <c r="AF396" s="31">
        <v>1980</v>
      </c>
      <c r="AG396" s="119"/>
      <c r="AH396" s="119"/>
      <c r="AI396" s="119"/>
      <c r="AJ396" s="119"/>
      <c r="AK396" s="119">
        <v>11005448</v>
      </c>
      <c r="AL396" s="119" t="s">
        <v>226</v>
      </c>
      <c r="AM396" s="331" t="s">
        <v>27</v>
      </c>
      <c r="AN396" s="120">
        <v>2500</v>
      </c>
      <c r="AO396" s="121"/>
      <c r="AP396" s="122" t="s">
        <v>183</v>
      </c>
      <c r="AQ396" s="292">
        <v>4191</v>
      </c>
      <c r="AR396" s="293">
        <v>23</v>
      </c>
      <c r="AS396" s="123" t="s">
        <v>351</v>
      </c>
      <c r="AT396" s="294" t="s">
        <v>126</v>
      </c>
      <c r="AU396" s="131">
        <v>9</v>
      </c>
      <c r="AV396" s="131">
        <v>1485</v>
      </c>
      <c r="AW396" s="131" t="s">
        <v>183</v>
      </c>
      <c r="AX396" s="183">
        <v>1</v>
      </c>
      <c r="AY396" s="131">
        <v>12</v>
      </c>
      <c r="AZ396" s="131">
        <v>750</v>
      </c>
      <c r="BA396" s="131">
        <v>1980</v>
      </c>
      <c r="BB396" s="371">
        <f>IFERROR(HLOOKUP(IF(IF(VLOOKUP(H396,'Prog Actual'!H:AP,35,0)="DIREC",0,IF(VLOOKUP(H396,'Prog Actual'!H:AP,35,0)="EMBOT",1,IF(VLOOKUP(H396,'Prog Actual'!H:AP,35,0)="ETIQ",2,3)))&lt;1,VLOOKUP(H396,'Prog Actual'!H:AZ,45,0),IF(VLOOKUP(H396,'Prog Actual'!H:AP,35,0)="DIREC",0,IF(VLOOKUP(H396,'Prog Actual'!H:AP,35,0)="EMBOT",1,IF(VLOOKUP(H396,'Prog Actual'!H:AP,35,0)="ETIQ",2,3)))),Base!$D$26:$L$44,VLOOKUP(CONCATENATE(AM396,IF(VLOOKUP(H396,'Prog Actual'!H:K,4,0)&lt;2999,1,IF(VLOOKUP(H396,'Prog Actual'!H:K,4,0)&lt;4999,2,3))),Base!$B$27:$C$44,2,0),0),"")</f>
        <v>2500</v>
      </c>
      <c r="BC396" s="300">
        <v>165</v>
      </c>
      <c r="BD396" s="124" t="s">
        <v>108</v>
      </c>
      <c r="BE396" s="131">
        <v>165</v>
      </c>
      <c r="BF396" s="183"/>
      <c r="BG396" s="131" t="s">
        <v>1625</v>
      </c>
      <c r="BH396" s="210"/>
      <c r="BI396" s="211"/>
      <c r="BJ396" s="212"/>
    </row>
    <row r="397" spans="1:62" s="195" customFormat="1" ht="14.25" customHeight="1">
      <c r="A397" s="302">
        <v>1</v>
      </c>
      <c r="B397" s="302">
        <v>1</v>
      </c>
      <c r="C397" s="79"/>
      <c r="D397" s="303">
        <v>3147</v>
      </c>
      <c r="E397" s="348">
        <v>0</v>
      </c>
      <c r="F397" s="33">
        <v>281</v>
      </c>
      <c r="G397" s="304" t="s">
        <v>225</v>
      </c>
      <c r="H397" s="305">
        <v>7085059</v>
      </c>
      <c r="I397" s="303">
        <v>10051464</v>
      </c>
      <c r="J397" s="304" t="s">
        <v>1235</v>
      </c>
      <c r="K397" s="304">
        <v>220</v>
      </c>
      <c r="L397" s="304" t="s">
        <v>104</v>
      </c>
      <c r="M397" s="296">
        <v>0.23</v>
      </c>
      <c r="N397" s="515">
        <f t="shared" si="12"/>
        <v>1.056</v>
      </c>
      <c r="O397" s="298">
        <v>0</v>
      </c>
      <c r="P397" s="274">
        <f t="shared" si="13"/>
        <v>1.286</v>
      </c>
      <c r="Q397" s="288">
        <v>1</v>
      </c>
      <c r="R397" s="112">
        <v>40704</v>
      </c>
      <c r="S397" s="113">
        <v>-14.17</v>
      </c>
      <c r="T397" s="112">
        <v>40704.644</v>
      </c>
      <c r="U397" s="113">
        <v>-15.46</v>
      </c>
      <c r="V397" s="307" t="s">
        <v>105</v>
      </c>
      <c r="W397" s="115" t="s">
        <v>109</v>
      </c>
      <c r="X397" s="490">
        <v>40705</v>
      </c>
      <c r="Y397" s="134" t="s">
        <v>352</v>
      </c>
      <c r="Z397" s="116"/>
      <c r="AA397" s="299"/>
      <c r="AB397" s="118"/>
      <c r="AC397" s="289"/>
      <c r="AD397" s="289"/>
      <c r="AE397" s="290"/>
      <c r="AF397" s="31">
        <v>2640</v>
      </c>
      <c r="AG397" s="119"/>
      <c r="AH397" s="119"/>
      <c r="AI397" s="119"/>
      <c r="AJ397" s="119"/>
      <c r="AK397" s="119"/>
      <c r="AL397" s="119"/>
      <c r="AM397" s="331" t="s">
        <v>27</v>
      </c>
      <c r="AN397" s="120">
        <v>2500</v>
      </c>
      <c r="AO397" s="121"/>
      <c r="AP397" s="122" t="s">
        <v>183</v>
      </c>
      <c r="AQ397" s="292">
        <v>3147</v>
      </c>
      <c r="AR397" s="293">
        <v>23</v>
      </c>
      <c r="AS397" s="123" t="s">
        <v>351</v>
      </c>
      <c r="AT397" s="294" t="s">
        <v>126</v>
      </c>
      <c r="AU397" s="131">
        <v>9</v>
      </c>
      <c r="AV397" s="131">
        <v>1980</v>
      </c>
      <c r="AW397" s="131" t="s">
        <v>183</v>
      </c>
      <c r="AX397" s="183">
        <v>1</v>
      </c>
      <c r="AY397" s="131">
        <v>12</v>
      </c>
      <c r="AZ397" s="131">
        <v>750</v>
      </c>
      <c r="BA397" s="131">
        <v>2640</v>
      </c>
      <c r="BB397" s="371">
        <f>IFERROR(HLOOKUP(IF(IF(VLOOKUP(H397,'Prog Actual'!H:AP,35,0)="DIREC",0,IF(VLOOKUP(H397,'Prog Actual'!H:AP,35,0)="EMBOT",1,IF(VLOOKUP(H397,'Prog Actual'!H:AP,35,0)="ETIQ",2,3)))&lt;1,VLOOKUP(H397,'Prog Actual'!H:AZ,45,0),IF(VLOOKUP(H397,'Prog Actual'!H:AP,35,0)="DIREC",0,IF(VLOOKUP(H397,'Prog Actual'!H:AP,35,0)="EMBOT",1,IF(VLOOKUP(H397,'Prog Actual'!H:AP,35,0)="ETIQ",2,3)))),Base!$D$26:$L$44,VLOOKUP(CONCATENATE(AM397,IF(VLOOKUP(H397,'Prog Actual'!H:K,4,0)&lt;2999,1,IF(VLOOKUP(H397,'Prog Actual'!H:K,4,0)&lt;4999,2,3))),Base!$B$27:$C$44,2,0),0),"")</f>
        <v>2500</v>
      </c>
      <c r="BC397" s="300">
        <v>220</v>
      </c>
      <c r="BD397" s="124" t="s">
        <v>108</v>
      </c>
      <c r="BE397" s="131">
        <v>220</v>
      </c>
      <c r="BF397" s="183"/>
      <c r="BG397" s="131" t="s">
        <v>1625</v>
      </c>
      <c r="BH397" s="210"/>
      <c r="BI397" s="211"/>
      <c r="BJ397" s="212"/>
    </row>
    <row r="398" spans="1:62" s="195" customFormat="1" ht="14.25">
      <c r="A398" s="302">
        <v>1</v>
      </c>
      <c r="B398" s="302">
        <v>1</v>
      </c>
      <c r="C398" s="79"/>
      <c r="D398" s="303">
        <v>2104</v>
      </c>
      <c r="E398" s="348">
        <v>0</v>
      </c>
      <c r="F398" s="33">
        <v>30</v>
      </c>
      <c r="G398" s="304" t="s">
        <v>225</v>
      </c>
      <c r="H398" s="305">
        <v>1274391</v>
      </c>
      <c r="I398" s="303">
        <v>10050711</v>
      </c>
      <c r="J398" s="304" t="s">
        <v>1236</v>
      </c>
      <c r="K398" s="304">
        <v>28</v>
      </c>
      <c r="L398" s="304" t="s">
        <v>104</v>
      </c>
      <c r="M398" s="296">
        <v>0.23</v>
      </c>
      <c r="N398" s="515">
        <f t="shared" si="12"/>
        <v>0.13439999999999999</v>
      </c>
      <c r="O398" s="298">
        <v>0</v>
      </c>
      <c r="P398" s="274">
        <f t="shared" si="13"/>
        <v>0.3644</v>
      </c>
      <c r="Q398" s="288">
        <v>1</v>
      </c>
      <c r="R398" s="112">
        <v>40704</v>
      </c>
      <c r="S398" s="113">
        <v>-15.46</v>
      </c>
      <c r="T398" s="112">
        <v>40704.659333333337</v>
      </c>
      <c r="U398" s="113">
        <v>-15.82</v>
      </c>
      <c r="V398" s="307" t="s">
        <v>105</v>
      </c>
      <c r="W398" s="308" t="s">
        <v>109</v>
      </c>
      <c r="X398" s="490">
        <v>40705</v>
      </c>
      <c r="Y398" s="134" t="s">
        <v>352</v>
      </c>
      <c r="Z398" s="116"/>
      <c r="AA398" s="299"/>
      <c r="AB398" s="118"/>
      <c r="AC398" s="289"/>
      <c r="AD398" s="289"/>
      <c r="AE398" s="290"/>
      <c r="AF398" s="31">
        <v>336</v>
      </c>
      <c r="AG398" s="119"/>
      <c r="AH398" s="119"/>
      <c r="AI398" s="119"/>
      <c r="AJ398" s="119"/>
      <c r="AK398" s="119">
        <v>11001325</v>
      </c>
      <c r="AL398" s="119" t="s">
        <v>1640</v>
      </c>
      <c r="AM398" s="331" t="s">
        <v>27</v>
      </c>
      <c r="AN398" s="120">
        <v>2507.4626865671639</v>
      </c>
      <c r="AO398" s="121"/>
      <c r="AP398" s="122" t="s">
        <v>183</v>
      </c>
      <c r="AQ398" s="292">
        <v>2104</v>
      </c>
      <c r="AR398" s="293">
        <v>23</v>
      </c>
      <c r="AS398" s="123" t="s">
        <v>351</v>
      </c>
      <c r="AT398" s="294" t="s">
        <v>126</v>
      </c>
      <c r="AU398" s="131">
        <v>9</v>
      </c>
      <c r="AV398" s="131">
        <v>252</v>
      </c>
      <c r="AW398" s="131" t="s">
        <v>183</v>
      </c>
      <c r="AX398" s="183">
        <v>1</v>
      </c>
      <c r="AY398" s="131">
        <v>12</v>
      </c>
      <c r="AZ398" s="131">
        <v>750</v>
      </c>
      <c r="BA398" s="131">
        <v>336</v>
      </c>
      <c r="BB398" s="371">
        <f>IFERROR(HLOOKUP(IF(IF(VLOOKUP(H398,'Prog Actual'!H:AP,35,0)="DIREC",0,IF(VLOOKUP(H398,'Prog Actual'!H:AP,35,0)="EMBOT",1,IF(VLOOKUP(H398,'Prog Actual'!H:AP,35,0)="ETIQ",2,3)))&lt;1,VLOOKUP(H398,'Prog Actual'!H:AZ,45,0),IF(VLOOKUP(H398,'Prog Actual'!H:AP,35,0)="DIREC",0,IF(VLOOKUP(H398,'Prog Actual'!H:AP,35,0)="EMBOT",1,IF(VLOOKUP(H398,'Prog Actual'!H:AP,35,0)="ETIQ",2,3)))),Base!$D$26:$L$44,VLOOKUP(CONCATENATE(AM398,IF(VLOOKUP(H398,'Prog Actual'!H:K,4,0)&lt;2999,1,IF(VLOOKUP(H398,'Prog Actual'!H:K,4,0)&lt;4999,2,3))),Base!$B$27:$C$44,2,0),0),"")</f>
        <v>2500</v>
      </c>
      <c r="BC398" s="300">
        <v>28</v>
      </c>
      <c r="BD398" s="124" t="s">
        <v>108</v>
      </c>
      <c r="BE398" s="131">
        <v>28</v>
      </c>
      <c r="BF398" s="183"/>
      <c r="BG398" s="131" t="s">
        <v>1625</v>
      </c>
      <c r="BH398" s="210"/>
      <c r="BI398" s="211"/>
      <c r="BJ398" s="212"/>
    </row>
    <row r="399" spans="1:62" s="195" customFormat="1" ht="17.100000000000001" customHeight="1">
      <c r="A399" s="43">
        <v>1</v>
      </c>
      <c r="B399" s="43">
        <v>2</v>
      </c>
      <c r="C399" s="79"/>
      <c r="D399" s="79">
        <v>3180</v>
      </c>
      <c r="E399" s="348">
        <v>0</v>
      </c>
      <c r="F399" s="33">
        <v>238</v>
      </c>
      <c r="G399" s="127" t="s">
        <v>225</v>
      </c>
      <c r="H399" s="105">
        <v>7081247</v>
      </c>
      <c r="I399" s="79">
        <v>10042811</v>
      </c>
      <c r="J399" s="127" t="s">
        <v>1172</v>
      </c>
      <c r="K399" s="127">
        <v>2096</v>
      </c>
      <c r="L399" s="127" t="s">
        <v>104</v>
      </c>
      <c r="M399" s="296">
        <v>0.23</v>
      </c>
      <c r="N399" s="515">
        <f t="shared" si="12"/>
        <v>5.0304000000000002</v>
      </c>
      <c r="O399" s="298">
        <v>0</v>
      </c>
      <c r="P399" s="274">
        <f t="shared" si="13"/>
        <v>5.2604000000000006</v>
      </c>
      <c r="Q399" s="288">
        <v>-2</v>
      </c>
      <c r="R399" s="112">
        <v>40704</v>
      </c>
      <c r="S399" s="113">
        <v>-15.82</v>
      </c>
      <c r="T399" s="112">
        <v>40704.878333333334</v>
      </c>
      <c r="U399" s="113">
        <v>-21.08</v>
      </c>
      <c r="V399" s="130" t="s">
        <v>147</v>
      </c>
      <c r="W399" s="115" t="s">
        <v>109</v>
      </c>
      <c r="X399" s="489">
        <v>40702</v>
      </c>
      <c r="Y399" s="133" t="s">
        <v>249</v>
      </c>
      <c r="Z399" s="116"/>
      <c r="AA399" s="299"/>
      <c r="AB399" s="118"/>
      <c r="AC399" s="289"/>
      <c r="AD399" s="289"/>
      <c r="AE399" s="290"/>
      <c r="AF399" s="501">
        <v>12576</v>
      </c>
      <c r="AG399" s="119"/>
      <c r="AH399" s="119"/>
      <c r="AI399" s="119"/>
      <c r="AJ399" s="119"/>
      <c r="AK399" s="119"/>
      <c r="AL399" s="119"/>
      <c r="AM399" s="331" t="s">
        <v>27</v>
      </c>
      <c r="AN399" s="120">
        <v>2500.1988071570577</v>
      </c>
      <c r="AO399" s="121"/>
      <c r="AP399" s="122" t="s">
        <v>183</v>
      </c>
      <c r="AQ399" s="292">
        <v>3180</v>
      </c>
      <c r="AR399" s="293">
        <v>23</v>
      </c>
      <c r="AS399" s="123" t="s">
        <v>118</v>
      </c>
      <c r="AT399" s="294" t="s">
        <v>132</v>
      </c>
      <c r="AU399" s="131">
        <v>4.5</v>
      </c>
      <c r="AV399" s="131">
        <v>9432</v>
      </c>
      <c r="AW399" s="131" t="s">
        <v>183</v>
      </c>
      <c r="AX399" s="183">
        <v>1</v>
      </c>
      <c r="AY399" s="131">
        <v>6</v>
      </c>
      <c r="AZ399" s="131">
        <v>750</v>
      </c>
      <c r="BA399" s="131">
        <v>12576</v>
      </c>
      <c r="BB399" s="371">
        <f>IFERROR(HLOOKUP(IF(IF(VLOOKUP(H399,'Prog Actual'!H:AP,35,0)="DIREC",0,IF(VLOOKUP(H399,'Prog Actual'!H:AP,35,0)="EMBOT",1,IF(VLOOKUP(H399,'Prog Actual'!H:AP,35,0)="ETIQ",2,3)))&lt;1,VLOOKUP(H399,'Prog Actual'!H:AZ,45,0),IF(VLOOKUP(H399,'Prog Actual'!H:AP,35,0)="DIREC",0,IF(VLOOKUP(H399,'Prog Actual'!H:AP,35,0)="EMBOT",1,IF(VLOOKUP(H399,'Prog Actual'!H:AP,35,0)="ETIQ",2,3)))),Base!$D$26:$L$44,VLOOKUP(CONCATENATE(AM399,IF(VLOOKUP(H399,'Prog Actual'!H:K,4,0)&lt;2999,1,IF(VLOOKUP(H399,'Prog Actual'!H:K,4,0)&lt;4999,2,3))),Base!$B$27:$C$44,2,0),0),"")</f>
        <v>2500</v>
      </c>
      <c r="BC399" s="502">
        <v>1048</v>
      </c>
      <c r="BD399" s="503" t="s">
        <v>108</v>
      </c>
      <c r="BE399" s="504">
        <v>2096</v>
      </c>
      <c r="BF399" s="183"/>
      <c r="BG399" s="504" t="s">
        <v>1625</v>
      </c>
      <c r="BH399" s="210"/>
      <c r="BI399" s="211"/>
      <c r="BJ399" s="212"/>
    </row>
    <row r="400" spans="1:62" s="195" customFormat="1" ht="17.100000000000001" customHeight="1">
      <c r="A400" s="43">
        <v>0</v>
      </c>
      <c r="B400" s="43">
        <v>0</v>
      </c>
      <c r="C400" s="79"/>
      <c r="D400" s="79" t="s">
        <v>39</v>
      </c>
      <c r="E400" s="348">
        <v>0</v>
      </c>
      <c r="F400" s="33" t="e">
        <v>#N/A</v>
      </c>
      <c r="G400" s="127"/>
      <c r="H400" s="128"/>
      <c r="I400" s="79"/>
      <c r="J400" s="259" t="s">
        <v>370</v>
      </c>
      <c r="K400" s="127"/>
      <c r="L400" s="127"/>
      <c r="M400" s="296"/>
      <c r="N400" s="515">
        <f t="shared" si="12"/>
        <v>2</v>
      </c>
      <c r="O400" s="298">
        <v>0</v>
      </c>
      <c r="P400" s="274">
        <f t="shared" si="13"/>
        <v>2</v>
      </c>
      <c r="Q400" s="288"/>
      <c r="R400" s="112">
        <v>40704</v>
      </c>
      <c r="S400" s="113">
        <v>-21.08</v>
      </c>
      <c r="T400" s="112">
        <v>40704.878333333334</v>
      </c>
      <c r="U400" s="113">
        <v>-21.08</v>
      </c>
      <c r="V400" s="130"/>
      <c r="W400" s="115"/>
      <c r="X400" s="488"/>
      <c r="Y400" s="358" t="s">
        <v>259</v>
      </c>
      <c r="Z400" s="116"/>
      <c r="AA400" s="299"/>
      <c r="AB400" s="118"/>
      <c r="AC400" s="289"/>
      <c r="AD400" s="289"/>
      <c r="AE400" s="290"/>
      <c r="AF400" s="31">
        <v>0</v>
      </c>
      <c r="AG400" s="119"/>
      <c r="AH400" s="119"/>
      <c r="AI400" s="119"/>
      <c r="AJ400" s="119"/>
      <c r="AK400" s="119"/>
      <c r="AL400" s="119"/>
      <c r="AM400" s="331" t="s">
        <v>27</v>
      </c>
      <c r="AN400" s="120"/>
      <c r="AO400" s="121"/>
      <c r="AP400" s="122">
        <v>0</v>
      </c>
      <c r="AQ400" s="292" t="s">
        <v>39</v>
      </c>
      <c r="AR400" s="293">
        <v>23</v>
      </c>
      <c r="AS400" s="311" t="s">
        <v>890</v>
      </c>
      <c r="AT400" s="294" t="s">
        <v>260</v>
      </c>
      <c r="AU400" s="131"/>
      <c r="AV400" s="131"/>
      <c r="AW400" s="131"/>
      <c r="AX400" s="183"/>
      <c r="AY400" s="131"/>
      <c r="AZ400" s="131"/>
      <c r="BA400" s="131"/>
      <c r="BB400" s="371" t="str">
        <f>IFERROR(HLOOKUP(IF(IF(VLOOKUP(H400,'Prog Actual'!H:AP,35,0)="DIREC",0,IF(VLOOKUP(H400,'Prog Actual'!H:AP,35,0)="EMBOT",1,IF(VLOOKUP(H400,'Prog Actual'!H:AP,35,0)="ETIQ",2,3)))&lt;1,VLOOKUP(H400,'Prog Actual'!H:AZ,45,0),IF(VLOOKUP(H400,'Prog Actual'!H:AP,35,0)="DIREC",0,IF(VLOOKUP(H400,'Prog Actual'!H:AP,35,0)="EMBOT",1,IF(VLOOKUP(H400,'Prog Actual'!H:AP,35,0)="ETIQ",2,3)))),Base!$D$26:$L$44,VLOOKUP(CONCATENATE(AM400,IF(VLOOKUP(H400,'Prog Actual'!H:K,4,0)&lt;2999,1,IF(VLOOKUP(H400,'Prog Actual'!H:K,4,0)&lt;4999,2,3))),Base!$B$27:$C$44,2,0),0),"")</f>
        <v/>
      </c>
      <c r="BC400" s="300">
        <v>0</v>
      </c>
      <c r="BD400" s="124"/>
      <c r="BE400" s="131">
        <v>0</v>
      </c>
      <c r="BF400" s="183"/>
      <c r="BG400" s="131" t="s">
        <v>102</v>
      </c>
      <c r="BH400" s="210"/>
      <c r="BI400" s="211"/>
      <c r="BJ400" s="212"/>
    </row>
    <row r="401" spans="1:62" s="195" customFormat="1" ht="17.100000000000001" customHeight="1">
      <c r="A401" s="43">
        <v>1</v>
      </c>
      <c r="B401" s="43">
        <v>1</v>
      </c>
      <c r="C401" s="79"/>
      <c r="D401" s="103">
        <v>1103</v>
      </c>
      <c r="E401" s="348">
        <v>0</v>
      </c>
      <c r="F401" s="33">
        <v>6</v>
      </c>
      <c r="G401" s="143" t="s">
        <v>180</v>
      </c>
      <c r="H401" s="144">
        <v>1275047</v>
      </c>
      <c r="I401" s="106">
        <v>10054246</v>
      </c>
      <c r="J401" s="143" t="s">
        <v>1237</v>
      </c>
      <c r="K401" s="143">
        <v>6931</v>
      </c>
      <c r="L401" s="143" t="s">
        <v>104</v>
      </c>
      <c r="M401" s="296">
        <v>0.23</v>
      </c>
      <c r="N401" s="515">
        <f t="shared" si="12"/>
        <v>9.2413333333333334</v>
      </c>
      <c r="O401" s="298">
        <v>0.16666666666666666</v>
      </c>
      <c r="P401" s="274">
        <f t="shared" si="13"/>
        <v>9.4713333333333338</v>
      </c>
      <c r="Q401" s="306">
        <v>-1</v>
      </c>
      <c r="R401" s="112">
        <v>40704</v>
      </c>
      <c r="S401" s="113">
        <v>-21.08</v>
      </c>
      <c r="T401" s="112">
        <v>40705.272972222221</v>
      </c>
      <c r="U401" s="113">
        <v>-6.55</v>
      </c>
      <c r="V401" s="130" t="s">
        <v>147</v>
      </c>
      <c r="W401" s="136" t="s">
        <v>133</v>
      </c>
      <c r="X401" s="489">
        <v>40704</v>
      </c>
      <c r="Y401" s="328" t="s">
        <v>209</v>
      </c>
      <c r="Z401" s="116"/>
      <c r="AA401" s="299"/>
      <c r="AB401" s="118"/>
      <c r="AC401" s="289" t="s">
        <v>1238</v>
      </c>
      <c r="AD401" s="289">
        <v>31231.085999999999</v>
      </c>
      <c r="AE401" s="290"/>
      <c r="AF401" s="31">
        <v>41586</v>
      </c>
      <c r="AG401" s="119">
        <v>11006868</v>
      </c>
      <c r="AH401" s="119" t="s">
        <v>1626</v>
      </c>
      <c r="AI401" s="119">
        <v>11007591</v>
      </c>
      <c r="AJ401" s="119" t="s">
        <v>1239</v>
      </c>
      <c r="AK401" s="119"/>
      <c r="AL401" s="119"/>
      <c r="AM401" s="331" t="s">
        <v>27</v>
      </c>
      <c r="AN401" s="120">
        <v>4500.0000000000109</v>
      </c>
      <c r="AO401" s="121"/>
      <c r="AP401" s="122" t="s">
        <v>106</v>
      </c>
      <c r="AQ401" s="292" t="s">
        <v>102</v>
      </c>
      <c r="AR401" s="293">
        <v>23</v>
      </c>
      <c r="AS401" s="311" t="s">
        <v>890</v>
      </c>
      <c r="AT401" s="294" t="s">
        <v>132</v>
      </c>
      <c r="AU401" s="131">
        <v>4.5</v>
      </c>
      <c r="AV401" s="131">
        <v>31189.5</v>
      </c>
      <c r="AW401" s="131" t="s">
        <v>106</v>
      </c>
      <c r="AX401" s="183">
        <v>40701</v>
      </c>
      <c r="AY401" s="131">
        <v>6</v>
      </c>
      <c r="AZ401" s="131">
        <v>750</v>
      </c>
      <c r="BA401" s="131">
        <v>41586</v>
      </c>
      <c r="BB401" s="371">
        <f>IFERROR(HLOOKUP(IF(IF(VLOOKUP(H401,'Prog Actual'!H:AP,35,0)="DIREC",0,IF(VLOOKUP(H401,'Prog Actual'!H:AP,35,0)="EMBOT",1,IF(VLOOKUP(H401,'Prog Actual'!H:AP,35,0)="ETIQ",2,3)))&lt;1,VLOOKUP(H401,'Prog Actual'!H:AZ,45,0),IF(VLOOKUP(H401,'Prog Actual'!H:AP,35,0)="DIREC",0,IF(VLOOKUP(H401,'Prog Actual'!H:AP,35,0)="EMBOT",1,IF(VLOOKUP(H401,'Prog Actual'!H:AP,35,0)="ETIQ",2,3)))),Base!$D$26:$L$44,VLOOKUP(CONCATENATE(AM401,IF(VLOOKUP(H401,'Prog Actual'!H:K,4,0)&lt;2999,1,IF(VLOOKUP(H401,'Prog Actual'!H:K,4,0)&lt;4999,2,3))),Base!$B$27:$C$44,2,0),0),"")</f>
        <v>4500</v>
      </c>
      <c r="BC401" s="300">
        <v>3465.5</v>
      </c>
      <c r="BD401" s="124" t="s">
        <v>122</v>
      </c>
      <c r="BE401" s="131">
        <v>6931</v>
      </c>
      <c r="BF401" s="183" t="s">
        <v>1240</v>
      </c>
      <c r="BG401" s="131" t="s">
        <v>1625</v>
      </c>
      <c r="BH401" s="210"/>
      <c r="BI401" s="211"/>
      <c r="BJ401" s="212"/>
    </row>
    <row r="402" spans="1:62" s="195" customFormat="1" ht="17.100000000000001" customHeight="1">
      <c r="A402" s="302">
        <v>1</v>
      </c>
      <c r="B402" s="302">
        <v>1</v>
      </c>
      <c r="C402" s="79"/>
      <c r="D402" s="319">
        <v>1103</v>
      </c>
      <c r="E402" s="348">
        <v>0</v>
      </c>
      <c r="F402" s="33">
        <v>6</v>
      </c>
      <c r="G402" s="324" t="s">
        <v>248</v>
      </c>
      <c r="H402" s="326">
        <v>1275126</v>
      </c>
      <c r="I402" s="327">
        <v>12006421</v>
      </c>
      <c r="J402" s="324" t="s">
        <v>1241</v>
      </c>
      <c r="K402" s="324">
        <v>24753</v>
      </c>
      <c r="L402" s="324" t="s">
        <v>127</v>
      </c>
      <c r="M402" s="296">
        <v>0.23</v>
      </c>
      <c r="N402" s="515">
        <f t="shared" si="12"/>
        <v>3.094125</v>
      </c>
      <c r="O402" s="298">
        <v>0.16666666666666666</v>
      </c>
      <c r="P402" s="274">
        <f t="shared" si="13"/>
        <v>3.324125</v>
      </c>
      <c r="Q402" s="306">
        <v>-1</v>
      </c>
      <c r="R402" s="112">
        <v>40705</v>
      </c>
      <c r="S402" s="113">
        <v>-6.55</v>
      </c>
      <c r="T402" s="112">
        <v>40705.454416666667</v>
      </c>
      <c r="U402" s="113">
        <v>-10.91</v>
      </c>
      <c r="V402" s="307" t="s">
        <v>105</v>
      </c>
      <c r="W402" s="115" t="s">
        <v>109</v>
      </c>
      <c r="X402" s="489">
        <v>40704</v>
      </c>
      <c r="Y402" s="328" t="s">
        <v>209</v>
      </c>
      <c r="Z402" s="116"/>
      <c r="AA402" s="299"/>
      <c r="AB402" s="118"/>
      <c r="AC402" s="289" t="s">
        <v>1238</v>
      </c>
      <c r="AD402" s="289">
        <v>18564.75</v>
      </c>
      <c r="AE402" s="290"/>
      <c r="AF402" s="31">
        <v>24753</v>
      </c>
      <c r="AG402" s="119">
        <v>11004657</v>
      </c>
      <c r="AH402" s="119" t="s">
        <v>1656</v>
      </c>
      <c r="AI402" s="119">
        <v>11007606</v>
      </c>
      <c r="AJ402" s="119" t="s">
        <v>216</v>
      </c>
      <c r="AK402" s="119"/>
      <c r="AL402" s="119"/>
      <c r="AM402" s="331" t="s">
        <v>27</v>
      </c>
      <c r="AN402" s="120">
        <v>5999.2729035385355</v>
      </c>
      <c r="AO402" s="121"/>
      <c r="AP402" s="122" t="s">
        <v>166</v>
      </c>
      <c r="AQ402" s="292">
        <v>1103</v>
      </c>
      <c r="AR402" s="293">
        <v>23</v>
      </c>
      <c r="AS402" s="311" t="s">
        <v>890</v>
      </c>
      <c r="AT402" s="294" t="s">
        <v>132</v>
      </c>
      <c r="AU402" s="131">
        <v>0.75</v>
      </c>
      <c r="AV402" s="131">
        <v>18564.75</v>
      </c>
      <c r="AW402" s="131" t="s">
        <v>166</v>
      </c>
      <c r="AX402" s="183">
        <v>40696</v>
      </c>
      <c r="AY402" s="131">
        <v>1</v>
      </c>
      <c r="AZ402" s="131">
        <v>750</v>
      </c>
      <c r="BA402" s="131">
        <v>24753</v>
      </c>
      <c r="BB402" s="371">
        <f>IFERROR(HLOOKUP(IF(IF(VLOOKUP(H402,'Prog Actual'!H:AP,35,0)="DIREC",0,IF(VLOOKUP(H402,'Prog Actual'!H:AP,35,0)="EMBOT",1,IF(VLOOKUP(H402,'Prog Actual'!H:AP,35,0)="ETIQ",2,3)))&lt;1,VLOOKUP(H402,'Prog Actual'!H:AZ,45,0),IF(VLOOKUP(H402,'Prog Actual'!H:AP,35,0)="DIREC",0,IF(VLOOKUP(H402,'Prog Actual'!H:AP,35,0)="EMBOT",1,IF(VLOOKUP(H402,'Prog Actual'!H:AP,35,0)="ETIQ",2,3)))),Base!$D$26:$L$44,VLOOKUP(CONCATENATE(AM402,IF(VLOOKUP(H402,'Prog Actual'!H:K,4,0)&lt;2999,1,IF(VLOOKUP(H402,'Prog Actual'!H:K,4,0)&lt;4999,2,3))),Base!$B$27:$C$44,2,0),0),"")</f>
        <v>8000</v>
      </c>
      <c r="BC402" s="300">
        <v>2062.75</v>
      </c>
      <c r="BD402" s="124" t="s">
        <v>108</v>
      </c>
      <c r="BE402" s="131">
        <v>2062.75</v>
      </c>
      <c r="BF402" s="183" t="s">
        <v>1243</v>
      </c>
      <c r="BG402" s="131" t="s">
        <v>1625</v>
      </c>
      <c r="BH402" s="210"/>
      <c r="BI402" s="211"/>
      <c r="BJ402" s="212"/>
    </row>
    <row r="403" spans="1:62" s="195" customFormat="1" ht="15">
      <c r="A403" s="302">
        <v>1</v>
      </c>
      <c r="B403" s="302">
        <v>2</v>
      </c>
      <c r="C403" s="79"/>
      <c r="D403" s="319">
        <v>4190</v>
      </c>
      <c r="E403" s="348">
        <v>0</v>
      </c>
      <c r="F403" s="33">
        <v>103</v>
      </c>
      <c r="G403" s="324" t="s">
        <v>180</v>
      </c>
      <c r="H403" s="326">
        <v>7085305</v>
      </c>
      <c r="I403" s="327">
        <v>10052673</v>
      </c>
      <c r="J403" s="324" t="s">
        <v>1244</v>
      </c>
      <c r="K403" s="324">
        <v>130</v>
      </c>
      <c r="L403" s="324" t="s">
        <v>104</v>
      </c>
      <c r="M403" s="296">
        <v>0.23</v>
      </c>
      <c r="N403" s="515">
        <f t="shared" si="12"/>
        <v>0.34666666666666668</v>
      </c>
      <c r="O403" s="298">
        <v>0.16666666666666666</v>
      </c>
      <c r="P403" s="274">
        <f t="shared" si="13"/>
        <v>0.57666666666666666</v>
      </c>
      <c r="Q403" s="306">
        <v>-1</v>
      </c>
      <c r="R403" s="112">
        <v>40705</v>
      </c>
      <c r="S403" s="113">
        <v>-10.91</v>
      </c>
      <c r="T403" s="112">
        <v>40705.47861111111</v>
      </c>
      <c r="U403" s="113">
        <v>-11.49</v>
      </c>
      <c r="V403" s="307" t="s">
        <v>105</v>
      </c>
      <c r="W403" s="115" t="s">
        <v>109</v>
      </c>
      <c r="X403" s="489">
        <v>40704</v>
      </c>
      <c r="Y403" s="328" t="s">
        <v>209</v>
      </c>
      <c r="Z403" s="116"/>
      <c r="AA403" s="299"/>
      <c r="AB403" s="118"/>
      <c r="AC403" s="289" t="s">
        <v>1245</v>
      </c>
      <c r="AD403" s="289">
        <v>1170</v>
      </c>
      <c r="AE403" s="290"/>
      <c r="AF403" s="31">
        <v>1560</v>
      </c>
      <c r="AG403" s="119">
        <v>11004144</v>
      </c>
      <c r="AH403" s="119" t="s">
        <v>1246</v>
      </c>
      <c r="AI403" s="119">
        <v>11005542</v>
      </c>
      <c r="AJ403" s="119" t="s">
        <v>1247</v>
      </c>
      <c r="AK403" s="119"/>
      <c r="AL403" s="119"/>
      <c r="AM403" s="331" t="s">
        <v>27</v>
      </c>
      <c r="AN403" s="120">
        <v>4499.9999999999936</v>
      </c>
      <c r="AO403" s="121"/>
      <c r="AP403" s="122" t="s">
        <v>106</v>
      </c>
      <c r="AQ403" s="292" t="s">
        <v>102</v>
      </c>
      <c r="AR403" s="293">
        <v>23</v>
      </c>
      <c r="AS403" s="311" t="s">
        <v>890</v>
      </c>
      <c r="AT403" s="294" t="s">
        <v>132</v>
      </c>
      <c r="AU403" s="131">
        <v>9</v>
      </c>
      <c r="AV403" s="131">
        <v>1170</v>
      </c>
      <c r="AW403" s="131" t="s">
        <v>106</v>
      </c>
      <c r="AX403" s="183">
        <v>40696</v>
      </c>
      <c r="AY403" s="131">
        <v>12</v>
      </c>
      <c r="AZ403" s="131">
        <v>750</v>
      </c>
      <c r="BA403" s="131">
        <v>1560</v>
      </c>
      <c r="BB403" s="371">
        <f>IFERROR(HLOOKUP(IF(IF(VLOOKUP(H403,'Prog Actual'!H:AP,35,0)="DIREC",0,IF(VLOOKUP(H403,'Prog Actual'!H:AP,35,0)="EMBOT",1,IF(VLOOKUP(H403,'Prog Actual'!H:AP,35,0)="ETIQ",2,3)))&lt;1,VLOOKUP(H403,'Prog Actual'!H:AZ,45,0),IF(VLOOKUP(H403,'Prog Actual'!H:AP,35,0)="DIREC",0,IF(VLOOKUP(H403,'Prog Actual'!H:AP,35,0)="EMBOT",1,IF(VLOOKUP(H403,'Prog Actual'!H:AP,35,0)="ETIQ",2,3)))),Base!$D$26:$L$44,VLOOKUP(CONCATENATE(AM403,IF(VLOOKUP(H403,'Prog Actual'!H:K,4,0)&lt;2999,1,IF(VLOOKUP(H403,'Prog Actual'!H:K,4,0)&lt;4999,2,3))),Base!$B$27:$C$44,2,0),0),"")</f>
        <v>4500</v>
      </c>
      <c r="BC403" s="300">
        <v>130</v>
      </c>
      <c r="BD403" s="124" t="s">
        <v>108</v>
      </c>
      <c r="BE403" s="131">
        <v>130</v>
      </c>
      <c r="BF403" s="183" t="s">
        <v>1248</v>
      </c>
      <c r="BG403" s="131" t="s">
        <v>1625</v>
      </c>
      <c r="BH403" s="210"/>
      <c r="BI403" s="211"/>
      <c r="BJ403" s="212"/>
    </row>
    <row r="404" spans="1:62" s="195" customFormat="1" ht="15">
      <c r="A404" s="302">
        <v>1</v>
      </c>
      <c r="B404" s="302">
        <v>1</v>
      </c>
      <c r="C404" s="79"/>
      <c r="D404" s="319">
        <v>4190</v>
      </c>
      <c r="E404" s="348">
        <v>0</v>
      </c>
      <c r="F404" s="33">
        <v>103</v>
      </c>
      <c r="G404" s="324" t="s">
        <v>180</v>
      </c>
      <c r="H404" s="326">
        <v>7085163</v>
      </c>
      <c r="I404" s="327">
        <v>10052676</v>
      </c>
      <c r="J404" s="324" t="s">
        <v>1249</v>
      </c>
      <c r="K404" s="324">
        <v>77</v>
      </c>
      <c r="L404" s="324" t="s">
        <v>104</v>
      </c>
      <c r="M404" s="296">
        <v>0.23</v>
      </c>
      <c r="N404" s="515">
        <f t="shared" si="12"/>
        <v>0.20533333333333334</v>
      </c>
      <c r="O404" s="298">
        <v>0.16666666666666666</v>
      </c>
      <c r="P404" s="274">
        <f t="shared" si="13"/>
        <v>0.43533333333333335</v>
      </c>
      <c r="Q404" s="306">
        <v>-1</v>
      </c>
      <c r="R404" s="112">
        <v>40705</v>
      </c>
      <c r="S404" s="113">
        <v>-11.49</v>
      </c>
      <c r="T404" s="112">
        <v>40705.496888888891</v>
      </c>
      <c r="U404" s="113">
        <v>-11.93</v>
      </c>
      <c r="V404" s="307" t="s">
        <v>105</v>
      </c>
      <c r="W404" s="115" t="s">
        <v>109</v>
      </c>
      <c r="X404" s="489">
        <v>40704</v>
      </c>
      <c r="Y404" s="328" t="s">
        <v>209</v>
      </c>
      <c r="Z404" s="116"/>
      <c r="AA404" s="299"/>
      <c r="AB404" s="118"/>
      <c r="AC404" s="289" t="s">
        <v>1245</v>
      </c>
      <c r="AD404" s="289">
        <v>693</v>
      </c>
      <c r="AE404" s="290"/>
      <c r="AF404" s="31">
        <v>924</v>
      </c>
      <c r="AG404" s="119">
        <v>11004144</v>
      </c>
      <c r="AH404" s="119" t="s">
        <v>1246</v>
      </c>
      <c r="AI404" s="119">
        <v>11005542</v>
      </c>
      <c r="AJ404" s="119" t="s">
        <v>1247</v>
      </c>
      <c r="AK404" s="119"/>
      <c r="AL404" s="119"/>
      <c r="AM404" s="331" t="s">
        <v>27</v>
      </c>
      <c r="AN404" s="120">
        <v>4499.9999999999945</v>
      </c>
      <c r="AO404" s="121"/>
      <c r="AP404" s="122" t="s">
        <v>106</v>
      </c>
      <c r="AQ404" s="292" t="s">
        <v>102</v>
      </c>
      <c r="AR404" s="293">
        <v>23</v>
      </c>
      <c r="AS404" s="311" t="s">
        <v>890</v>
      </c>
      <c r="AT404" s="294" t="s">
        <v>132</v>
      </c>
      <c r="AU404" s="131">
        <v>9</v>
      </c>
      <c r="AV404" s="131">
        <v>693</v>
      </c>
      <c r="AW404" s="131" t="s">
        <v>106</v>
      </c>
      <c r="AX404" s="183">
        <v>40696</v>
      </c>
      <c r="AY404" s="131">
        <v>12</v>
      </c>
      <c r="AZ404" s="131">
        <v>750</v>
      </c>
      <c r="BA404" s="131">
        <v>924</v>
      </c>
      <c r="BB404" s="371">
        <f>IFERROR(HLOOKUP(IF(IF(VLOOKUP(H404,'Prog Actual'!H:AP,35,0)="DIREC",0,IF(VLOOKUP(H404,'Prog Actual'!H:AP,35,0)="EMBOT",1,IF(VLOOKUP(H404,'Prog Actual'!H:AP,35,0)="ETIQ",2,3)))&lt;1,VLOOKUP(H404,'Prog Actual'!H:AZ,45,0),IF(VLOOKUP(H404,'Prog Actual'!H:AP,35,0)="DIREC",0,IF(VLOOKUP(H404,'Prog Actual'!H:AP,35,0)="EMBOT",1,IF(VLOOKUP(H404,'Prog Actual'!H:AP,35,0)="ETIQ",2,3)))),Base!$D$26:$L$44,VLOOKUP(CONCATENATE(AM404,IF(VLOOKUP(H404,'Prog Actual'!H:K,4,0)&lt;2999,1,IF(VLOOKUP(H404,'Prog Actual'!H:K,4,0)&lt;4999,2,3))),Base!$B$27:$C$44,2,0),0),"")</f>
        <v>4500</v>
      </c>
      <c r="BC404" s="300">
        <v>77</v>
      </c>
      <c r="BD404" s="124" t="s">
        <v>108</v>
      </c>
      <c r="BE404" s="131">
        <v>77</v>
      </c>
      <c r="BF404" s="183" t="s">
        <v>1250</v>
      </c>
      <c r="BG404" s="131" t="s">
        <v>1625</v>
      </c>
      <c r="BH404" s="210"/>
      <c r="BI404" s="211"/>
      <c r="BJ404" s="212"/>
    </row>
    <row r="405" spans="1:62" s="195" customFormat="1" ht="15">
      <c r="A405" s="43">
        <v>1</v>
      </c>
      <c r="B405" s="43">
        <v>2</v>
      </c>
      <c r="C405" s="79"/>
      <c r="D405" s="103">
        <v>4190</v>
      </c>
      <c r="E405" s="348">
        <v>0</v>
      </c>
      <c r="F405" s="33">
        <v>103</v>
      </c>
      <c r="G405" s="143" t="s">
        <v>180</v>
      </c>
      <c r="H405" s="144">
        <v>7084032</v>
      </c>
      <c r="I405" s="106">
        <v>10052669</v>
      </c>
      <c r="J405" s="143" t="s">
        <v>1251</v>
      </c>
      <c r="K405" s="143">
        <v>880</v>
      </c>
      <c r="L405" s="143" t="s">
        <v>104</v>
      </c>
      <c r="M405" s="296">
        <v>0.23</v>
      </c>
      <c r="N405" s="515">
        <f t="shared" si="12"/>
        <v>2.3466666666666667</v>
      </c>
      <c r="O405" s="298">
        <v>0.16666666666666666</v>
      </c>
      <c r="P405" s="274">
        <f t="shared" si="13"/>
        <v>2.5766666666666667</v>
      </c>
      <c r="Q405" s="306">
        <v>-1</v>
      </c>
      <c r="R405" s="112">
        <v>40705</v>
      </c>
      <c r="S405" s="113">
        <v>-11.93</v>
      </c>
      <c r="T405" s="112">
        <v>40705.604444444441</v>
      </c>
      <c r="U405" s="113">
        <v>-14.51</v>
      </c>
      <c r="V405" s="130" t="s">
        <v>147</v>
      </c>
      <c r="W405" s="115" t="s">
        <v>109</v>
      </c>
      <c r="X405" s="489">
        <v>40704</v>
      </c>
      <c r="Y405" s="328" t="s">
        <v>209</v>
      </c>
      <c r="Z405" s="116"/>
      <c r="AA405" s="299"/>
      <c r="AB405" s="118"/>
      <c r="AC405" s="289" t="s">
        <v>1245</v>
      </c>
      <c r="AD405" s="289">
        <v>7920</v>
      </c>
      <c r="AE405" s="290"/>
      <c r="AF405" s="31">
        <v>10560</v>
      </c>
      <c r="AG405" s="119">
        <v>11004144</v>
      </c>
      <c r="AH405" s="119" t="s">
        <v>1246</v>
      </c>
      <c r="AI405" s="119">
        <v>11005542</v>
      </c>
      <c r="AJ405" s="119" t="s">
        <v>1247</v>
      </c>
      <c r="AK405" s="119"/>
      <c r="AL405" s="119"/>
      <c r="AM405" s="331" t="s">
        <v>27</v>
      </c>
      <c r="AN405" s="120">
        <v>4499.9999999999936</v>
      </c>
      <c r="AO405" s="121"/>
      <c r="AP405" s="122" t="s">
        <v>106</v>
      </c>
      <c r="AQ405" s="292" t="s">
        <v>102</v>
      </c>
      <c r="AR405" s="293">
        <v>23</v>
      </c>
      <c r="AS405" s="311" t="s">
        <v>890</v>
      </c>
      <c r="AT405" s="294" t="s">
        <v>132</v>
      </c>
      <c r="AU405" s="131">
        <v>9</v>
      </c>
      <c r="AV405" s="131">
        <v>7920</v>
      </c>
      <c r="AW405" s="131" t="s">
        <v>106</v>
      </c>
      <c r="AX405" s="183">
        <v>40696</v>
      </c>
      <c r="AY405" s="131">
        <v>12</v>
      </c>
      <c r="AZ405" s="131">
        <v>750</v>
      </c>
      <c r="BA405" s="131">
        <v>10560</v>
      </c>
      <c r="BB405" s="371">
        <f>IFERROR(HLOOKUP(IF(IF(VLOOKUP(H405,'Prog Actual'!H:AP,35,0)="DIREC",0,IF(VLOOKUP(H405,'Prog Actual'!H:AP,35,0)="EMBOT",1,IF(VLOOKUP(H405,'Prog Actual'!H:AP,35,0)="ETIQ",2,3)))&lt;1,VLOOKUP(H405,'Prog Actual'!H:AZ,45,0),IF(VLOOKUP(H405,'Prog Actual'!H:AP,35,0)="DIREC",0,IF(VLOOKUP(H405,'Prog Actual'!H:AP,35,0)="EMBOT",1,IF(VLOOKUP(H405,'Prog Actual'!H:AP,35,0)="ETIQ",2,3)))),Base!$D$26:$L$44,VLOOKUP(CONCATENATE(AM405,IF(VLOOKUP(H405,'Prog Actual'!H:K,4,0)&lt;2999,1,IF(VLOOKUP(H405,'Prog Actual'!H:K,4,0)&lt;4999,2,3))),Base!$B$27:$C$44,2,0),0),"")</f>
        <v>4500</v>
      </c>
      <c r="BC405" s="300">
        <v>880</v>
      </c>
      <c r="BD405" s="124" t="s">
        <v>108</v>
      </c>
      <c r="BE405" s="131">
        <v>880</v>
      </c>
      <c r="BF405" s="183" t="s">
        <v>1252</v>
      </c>
      <c r="BG405" s="131" t="s">
        <v>1625</v>
      </c>
      <c r="BH405" s="210"/>
      <c r="BI405" s="211"/>
      <c r="BJ405" s="212"/>
    </row>
    <row r="406" spans="1:62" s="195" customFormat="1" ht="15">
      <c r="A406" s="302">
        <v>1</v>
      </c>
      <c r="B406" s="302">
        <v>1</v>
      </c>
      <c r="C406" s="79"/>
      <c r="D406" s="319">
        <v>4190</v>
      </c>
      <c r="E406" s="348">
        <v>0</v>
      </c>
      <c r="F406" s="33">
        <v>103</v>
      </c>
      <c r="G406" s="324" t="s">
        <v>180</v>
      </c>
      <c r="H406" s="326">
        <v>7085255</v>
      </c>
      <c r="I406" s="327">
        <v>10052675</v>
      </c>
      <c r="J406" s="324" t="s">
        <v>773</v>
      </c>
      <c r="K406" s="324">
        <v>660</v>
      </c>
      <c r="L406" s="324" t="s">
        <v>104</v>
      </c>
      <c r="M406" s="296">
        <v>0.23</v>
      </c>
      <c r="N406" s="515">
        <f t="shared" si="12"/>
        <v>0.88</v>
      </c>
      <c r="O406" s="298">
        <v>0.16666666666666666</v>
      </c>
      <c r="P406" s="274">
        <f t="shared" si="13"/>
        <v>1.1100000000000001</v>
      </c>
      <c r="Q406" s="306">
        <v>-1</v>
      </c>
      <c r="R406" s="112">
        <v>40705</v>
      </c>
      <c r="S406" s="113">
        <v>-14.51</v>
      </c>
      <c r="T406" s="112">
        <v>40705.650833333333</v>
      </c>
      <c r="U406" s="113">
        <v>-15.62</v>
      </c>
      <c r="V406" s="307" t="s">
        <v>105</v>
      </c>
      <c r="W406" s="115" t="s">
        <v>109</v>
      </c>
      <c r="X406" s="489">
        <v>40704</v>
      </c>
      <c r="Y406" s="328" t="s">
        <v>209</v>
      </c>
      <c r="Z406" s="116"/>
      <c r="AA406" s="299"/>
      <c r="AB406" s="118"/>
      <c r="AC406" s="289" t="s">
        <v>1245</v>
      </c>
      <c r="AD406" s="289">
        <v>2970</v>
      </c>
      <c r="AE406" s="290"/>
      <c r="AF406" s="31">
        <v>3960</v>
      </c>
      <c r="AG406" s="119">
        <v>11004144</v>
      </c>
      <c r="AH406" s="119" t="s">
        <v>1246</v>
      </c>
      <c r="AI406" s="119">
        <v>11005542</v>
      </c>
      <c r="AJ406" s="119" t="s">
        <v>1247</v>
      </c>
      <c r="AK406" s="119"/>
      <c r="AL406" s="119"/>
      <c r="AM406" s="331" t="s">
        <v>27</v>
      </c>
      <c r="AN406" s="120">
        <v>4500.0000000000109</v>
      </c>
      <c r="AO406" s="121"/>
      <c r="AP406" s="122" t="s">
        <v>106</v>
      </c>
      <c r="AQ406" s="292" t="s">
        <v>102</v>
      </c>
      <c r="AR406" s="293">
        <v>23</v>
      </c>
      <c r="AS406" s="311" t="s">
        <v>890</v>
      </c>
      <c r="AT406" s="294" t="s">
        <v>132</v>
      </c>
      <c r="AU406" s="131">
        <v>4.5</v>
      </c>
      <c r="AV406" s="131">
        <v>2970</v>
      </c>
      <c r="AW406" s="131" t="s">
        <v>106</v>
      </c>
      <c r="AX406" s="183">
        <v>40696</v>
      </c>
      <c r="AY406" s="131">
        <v>6</v>
      </c>
      <c r="AZ406" s="131">
        <v>750</v>
      </c>
      <c r="BA406" s="131">
        <v>3960</v>
      </c>
      <c r="BB406" s="371">
        <f>IFERROR(HLOOKUP(IF(IF(VLOOKUP(H406,'Prog Actual'!H:AP,35,0)="DIREC",0,IF(VLOOKUP(H406,'Prog Actual'!H:AP,35,0)="EMBOT",1,IF(VLOOKUP(H406,'Prog Actual'!H:AP,35,0)="ETIQ",2,3)))&lt;1,VLOOKUP(H406,'Prog Actual'!H:AZ,45,0),IF(VLOOKUP(H406,'Prog Actual'!H:AP,35,0)="DIREC",0,IF(VLOOKUP(H406,'Prog Actual'!H:AP,35,0)="EMBOT",1,IF(VLOOKUP(H406,'Prog Actual'!H:AP,35,0)="ETIQ",2,3)))),Base!$D$26:$L$44,VLOOKUP(CONCATENATE(AM406,IF(VLOOKUP(H406,'Prog Actual'!H:K,4,0)&lt;2999,1,IF(VLOOKUP(H406,'Prog Actual'!H:K,4,0)&lt;4999,2,3))),Base!$B$27:$C$44,2,0),0),"")</f>
        <v>4500</v>
      </c>
      <c r="BC406" s="300">
        <v>330</v>
      </c>
      <c r="BD406" s="124" t="s">
        <v>108</v>
      </c>
      <c r="BE406" s="131">
        <v>660</v>
      </c>
      <c r="BF406" s="183" t="s">
        <v>1250</v>
      </c>
      <c r="BG406" s="131" t="s">
        <v>1625</v>
      </c>
      <c r="BH406" s="210"/>
      <c r="BI406" s="211"/>
      <c r="BJ406" s="212"/>
    </row>
    <row r="407" spans="1:62" s="195" customFormat="1" ht="15">
      <c r="A407" s="302">
        <v>1</v>
      </c>
      <c r="B407" s="302">
        <v>1</v>
      </c>
      <c r="C407" s="79"/>
      <c r="D407" s="319">
        <v>4190</v>
      </c>
      <c r="E407" s="348">
        <v>0</v>
      </c>
      <c r="F407" s="33">
        <v>103</v>
      </c>
      <c r="G407" s="324" t="s">
        <v>248</v>
      </c>
      <c r="H407" s="326">
        <v>7084073</v>
      </c>
      <c r="I407" s="327">
        <v>12006660</v>
      </c>
      <c r="J407" s="324" t="s">
        <v>1253</v>
      </c>
      <c r="K407" s="324">
        <v>15996</v>
      </c>
      <c r="L407" s="324" t="s">
        <v>127</v>
      </c>
      <c r="M407" s="296">
        <v>0.23</v>
      </c>
      <c r="N407" s="515">
        <f t="shared" si="12"/>
        <v>1.9995000000000001</v>
      </c>
      <c r="O407" s="298">
        <v>0.16666666666666666</v>
      </c>
      <c r="P407" s="274">
        <f t="shared" si="13"/>
        <v>2.2295000000000003</v>
      </c>
      <c r="Q407" s="306">
        <v>-1</v>
      </c>
      <c r="R407" s="112">
        <v>40705</v>
      </c>
      <c r="S407" s="113">
        <v>-15.62</v>
      </c>
      <c r="T407" s="112">
        <v>40705.771500000003</v>
      </c>
      <c r="U407" s="113">
        <v>-18.52</v>
      </c>
      <c r="V407" s="307" t="s">
        <v>105</v>
      </c>
      <c r="W407" s="115" t="s">
        <v>109</v>
      </c>
      <c r="X407" s="489">
        <v>40704</v>
      </c>
      <c r="Y407" s="328" t="s">
        <v>209</v>
      </c>
      <c r="Z407" s="116"/>
      <c r="AA407" s="299"/>
      <c r="AB407" s="118"/>
      <c r="AC407" s="289" t="s">
        <v>1245</v>
      </c>
      <c r="AD407" s="289">
        <v>11997</v>
      </c>
      <c r="AE407" s="290"/>
      <c r="AF407" s="31">
        <v>15996</v>
      </c>
      <c r="AG407" s="119">
        <v>11004144</v>
      </c>
      <c r="AH407" s="119" t="s">
        <v>1246</v>
      </c>
      <c r="AI407" s="119">
        <v>11005542</v>
      </c>
      <c r="AJ407" s="119" t="s">
        <v>1247</v>
      </c>
      <c r="AK407" s="119"/>
      <c r="AL407" s="119"/>
      <c r="AM407" s="331" t="s">
        <v>27</v>
      </c>
      <c r="AN407" s="120">
        <v>6000</v>
      </c>
      <c r="AO407" s="121"/>
      <c r="AP407" s="122" t="s">
        <v>166</v>
      </c>
      <c r="AQ407" s="292">
        <v>4190</v>
      </c>
      <c r="AR407" s="293">
        <v>23</v>
      </c>
      <c r="AS407" s="311" t="s">
        <v>890</v>
      </c>
      <c r="AT407" s="294" t="s">
        <v>132</v>
      </c>
      <c r="AU407" s="131">
        <v>0.75</v>
      </c>
      <c r="AV407" s="131">
        <v>11997</v>
      </c>
      <c r="AW407" s="131" t="s">
        <v>166</v>
      </c>
      <c r="AX407" s="183">
        <v>40696</v>
      </c>
      <c r="AY407" s="131">
        <v>1</v>
      </c>
      <c r="AZ407" s="131">
        <v>750</v>
      </c>
      <c r="BA407" s="131">
        <v>15996</v>
      </c>
      <c r="BB407" s="371">
        <f>IFERROR(HLOOKUP(IF(IF(VLOOKUP(H407,'Prog Actual'!H:AP,35,0)="DIREC",0,IF(VLOOKUP(H407,'Prog Actual'!H:AP,35,0)="EMBOT",1,IF(VLOOKUP(H407,'Prog Actual'!H:AP,35,0)="ETIQ",2,3)))&lt;1,VLOOKUP(H407,'Prog Actual'!H:AZ,45,0),IF(VLOOKUP(H407,'Prog Actual'!H:AP,35,0)="DIREC",0,IF(VLOOKUP(H407,'Prog Actual'!H:AP,35,0)="EMBOT",1,IF(VLOOKUP(H407,'Prog Actual'!H:AP,35,0)="ETIQ",2,3)))),Base!$D$26:$L$44,VLOOKUP(CONCATENATE(AM407,IF(VLOOKUP(H407,'Prog Actual'!H:K,4,0)&lt;2999,1,IF(VLOOKUP(H407,'Prog Actual'!H:K,4,0)&lt;4999,2,3))),Base!$B$27:$C$44,2,0),0),"")</f>
        <v>8000</v>
      </c>
      <c r="BC407" s="300">
        <v>1333</v>
      </c>
      <c r="BD407" s="124" t="s">
        <v>108</v>
      </c>
      <c r="BE407" s="131">
        <v>1333</v>
      </c>
      <c r="BF407" s="183" t="s">
        <v>1246</v>
      </c>
      <c r="BG407" s="131" t="s">
        <v>1625</v>
      </c>
      <c r="BH407" s="210"/>
      <c r="BI407" s="211"/>
      <c r="BJ407" s="212"/>
    </row>
    <row r="408" spans="1:62" s="195" customFormat="1" ht="17.100000000000001" customHeight="1">
      <c r="A408" s="43">
        <v>0</v>
      </c>
      <c r="B408" s="43">
        <v>0</v>
      </c>
      <c r="C408" s="79"/>
      <c r="D408" s="79" t="s">
        <v>39</v>
      </c>
      <c r="E408" s="348">
        <v>0</v>
      </c>
      <c r="F408" s="33" t="e">
        <v>#N/A</v>
      </c>
      <c r="G408" s="127"/>
      <c r="H408" s="128"/>
      <c r="I408" s="79"/>
      <c r="J408" s="259" t="s">
        <v>370</v>
      </c>
      <c r="K408" s="127"/>
      <c r="L408" s="127"/>
      <c r="M408" s="296"/>
      <c r="N408" s="515">
        <f t="shared" si="12"/>
        <v>2</v>
      </c>
      <c r="O408" s="298">
        <v>0</v>
      </c>
      <c r="P408" s="274">
        <f t="shared" si="13"/>
        <v>2</v>
      </c>
      <c r="Q408" s="288"/>
      <c r="R408" s="112">
        <v>40705</v>
      </c>
      <c r="S408" s="113">
        <v>-18.52</v>
      </c>
      <c r="T408" s="112">
        <v>40705.771666666667</v>
      </c>
      <c r="U408" s="113">
        <v>-18.52</v>
      </c>
      <c r="V408" s="130"/>
      <c r="W408" s="115"/>
      <c r="X408" s="488"/>
      <c r="Y408" s="358" t="s">
        <v>259</v>
      </c>
      <c r="Z408" s="116"/>
      <c r="AA408" s="299"/>
      <c r="AB408" s="118"/>
      <c r="AC408" s="289"/>
      <c r="AD408" s="289"/>
      <c r="AE408" s="290"/>
      <c r="AF408" s="31">
        <v>0</v>
      </c>
      <c r="AG408" s="119"/>
      <c r="AH408" s="119"/>
      <c r="AI408" s="119"/>
      <c r="AJ408" s="119"/>
      <c r="AK408" s="119"/>
      <c r="AL408" s="119"/>
      <c r="AM408" s="331" t="s">
        <v>27</v>
      </c>
      <c r="AN408" s="120"/>
      <c r="AO408" s="121"/>
      <c r="AP408" s="122">
        <v>0</v>
      </c>
      <c r="AQ408" s="292" t="s">
        <v>39</v>
      </c>
      <c r="AR408" s="293">
        <v>23</v>
      </c>
      <c r="AS408" s="311" t="s">
        <v>890</v>
      </c>
      <c r="AT408" s="294" t="s">
        <v>260</v>
      </c>
      <c r="AU408" s="131"/>
      <c r="AV408" s="131"/>
      <c r="AW408" s="131"/>
      <c r="AX408" s="183"/>
      <c r="AY408" s="131"/>
      <c r="AZ408" s="131"/>
      <c r="BA408" s="131"/>
      <c r="BB408" s="371" t="str">
        <f>IFERROR(HLOOKUP(IF(IF(VLOOKUP(H408,'Prog Actual'!H:AP,35,0)="DIREC",0,IF(VLOOKUP(H408,'Prog Actual'!H:AP,35,0)="EMBOT",1,IF(VLOOKUP(H408,'Prog Actual'!H:AP,35,0)="ETIQ",2,3)))&lt;1,VLOOKUP(H408,'Prog Actual'!H:AZ,45,0),IF(VLOOKUP(H408,'Prog Actual'!H:AP,35,0)="DIREC",0,IF(VLOOKUP(H408,'Prog Actual'!H:AP,35,0)="EMBOT",1,IF(VLOOKUP(H408,'Prog Actual'!H:AP,35,0)="ETIQ",2,3)))),Base!$D$26:$L$44,VLOOKUP(CONCATENATE(AM408,IF(VLOOKUP(H408,'Prog Actual'!H:K,4,0)&lt;2999,1,IF(VLOOKUP(H408,'Prog Actual'!H:K,4,0)&lt;4999,2,3))),Base!$B$27:$C$44,2,0),0),"")</f>
        <v/>
      </c>
      <c r="BC408" s="300">
        <v>0</v>
      </c>
      <c r="BD408" s="124"/>
      <c r="BE408" s="131">
        <v>0</v>
      </c>
      <c r="BF408" s="183"/>
      <c r="BG408" s="131" t="s">
        <v>102</v>
      </c>
      <c r="BH408" s="210"/>
      <c r="BI408" s="211"/>
      <c r="BJ408" s="212"/>
    </row>
    <row r="409" spans="1:62" s="195" customFormat="1" ht="17.100000000000001" customHeight="1">
      <c r="A409" s="302">
        <v>1</v>
      </c>
      <c r="B409" s="302">
        <v>2</v>
      </c>
      <c r="C409" s="79"/>
      <c r="D409" s="303">
        <v>1143</v>
      </c>
      <c r="E409" s="348">
        <v>0</v>
      </c>
      <c r="F409" s="33">
        <v>21</v>
      </c>
      <c r="G409" s="304" t="s">
        <v>225</v>
      </c>
      <c r="H409" s="325">
        <v>7084551</v>
      </c>
      <c r="I409" s="303">
        <v>10048795</v>
      </c>
      <c r="J409" s="304" t="s">
        <v>1232</v>
      </c>
      <c r="K409" s="304">
        <v>1666</v>
      </c>
      <c r="L409" s="304" t="s">
        <v>104</v>
      </c>
      <c r="M409" s="296">
        <v>0.23</v>
      </c>
      <c r="N409" s="515">
        <f t="shared" si="12"/>
        <v>7.9968000000000004</v>
      </c>
      <c r="O409" s="298">
        <v>0</v>
      </c>
      <c r="P409" s="274">
        <f t="shared" si="13"/>
        <v>8.2268000000000008</v>
      </c>
      <c r="Q409" s="306">
        <v>-4</v>
      </c>
      <c r="R409" s="112">
        <v>40705</v>
      </c>
      <c r="S409" s="113">
        <v>-18.52</v>
      </c>
      <c r="T409" s="112">
        <v>40706.078750000001</v>
      </c>
      <c r="U409" s="113">
        <v>-1.89</v>
      </c>
      <c r="V409" s="307" t="s">
        <v>105</v>
      </c>
      <c r="W409" s="115" t="s">
        <v>109</v>
      </c>
      <c r="X409" s="489">
        <v>40702</v>
      </c>
      <c r="Y409" s="133" t="s">
        <v>249</v>
      </c>
      <c r="Z409" s="116" t="s">
        <v>390</v>
      </c>
      <c r="AA409" s="299"/>
      <c r="AB409" s="118"/>
      <c r="AC409" s="289"/>
      <c r="AD409" s="289"/>
      <c r="AE409" s="290"/>
      <c r="AF409" s="31">
        <v>19992</v>
      </c>
      <c r="AG409" s="119"/>
      <c r="AH409" s="119"/>
      <c r="AI409" s="119"/>
      <c r="AJ409" s="119"/>
      <c r="AK409" s="119">
        <v>11007028</v>
      </c>
      <c r="AL409" s="119" t="s">
        <v>1233</v>
      </c>
      <c r="AM409" s="331" t="s">
        <v>27</v>
      </c>
      <c r="AN409" s="120">
        <v>2799.9999999999968</v>
      </c>
      <c r="AO409" s="121"/>
      <c r="AP409" s="122" t="s">
        <v>183</v>
      </c>
      <c r="AQ409" s="292">
        <v>1143</v>
      </c>
      <c r="AR409" s="293">
        <v>23</v>
      </c>
      <c r="AS409" s="123" t="s">
        <v>305</v>
      </c>
      <c r="AT409" s="294" t="s">
        <v>132</v>
      </c>
      <c r="AU409" s="131">
        <v>9</v>
      </c>
      <c r="AV409" s="131">
        <v>14994</v>
      </c>
      <c r="AW409" s="131" t="s">
        <v>183</v>
      </c>
      <c r="AX409" s="183">
        <v>1</v>
      </c>
      <c r="AY409" s="131">
        <v>12</v>
      </c>
      <c r="AZ409" s="131">
        <v>750</v>
      </c>
      <c r="BA409" s="131">
        <v>19992</v>
      </c>
      <c r="BB409" s="371">
        <f>IFERROR(HLOOKUP(IF(IF(VLOOKUP(H409,'Prog Actual'!H:AP,35,0)="DIREC",0,IF(VLOOKUP(H409,'Prog Actual'!H:AP,35,0)="EMBOT",1,IF(VLOOKUP(H409,'Prog Actual'!H:AP,35,0)="ETIQ",2,3)))&lt;1,VLOOKUP(H409,'Prog Actual'!H:AZ,45,0),IF(VLOOKUP(H409,'Prog Actual'!H:AP,35,0)="DIREC",0,IF(VLOOKUP(H409,'Prog Actual'!H:AP,35,0)="EMBOT",1,IF(VLOOKUP(H409,'Prog Actual'!H:AP,35,0)="ETIQ",2,3)))),Base!$D$26:$L$44,VLOOKUP(CONCATENATE(AM409,IF(VLOOKUP(H409,'Prog Actual'!H:K,4,0)&lt;2999,1,IF(VLOOKUP(H409,'Prog Actual'!H:K,4,0)&lt;4999,2,3))),Base!$B$27:$C$44,2,0),0),"")</f>
        <v>2500</v>
      </c>
      <c r="BC409" s="300">
        <v>1666</v>
      </c>
      <c r="BD409" s="124" t="s">
        <v>108</v>
      </c>
      <c r="BE409" s="131">
        <v>1666</v>
      </c>
      <c r="BF409" s="183"/>
      <c r="BG409" s="131" t="s">
        <v>1625</v>
      </c>
      <c r="BH409" s="210"/>
      <c r="BI409" s="211"/>
      <c r="BJ409" s="212"/>
    </row>
    <row r="410" spans="1:62" s="195" customFormat="1" ht="17.100000000000001" customHeight="1">
      <c r="A410" s="302">
        <v>1</v>
      </c>
      <c r="B410" s="302">
        <v>1</v>
      </c>
      <c r="C410" s="79"/>
      <c r="D410" s="303">
        <v>1142</v>
      </c>
      <c r="E410" s="348">
        <v>0</v>
      </c>
      <c r="F410" s="33">
        <v>20</v>
      </c>
      <c r="G410" s="304" t="s">
        <v>180</v>
      </c>
      <c r="H410" s="305">
        <v>1266396</v>
      </c>
      <c r="I410" s="303">
        <v>10040287</v>
      </c>
      <c r="J410" s="304" t="s">
        <v>1254</v>
      </c>
      <c r="K410" s="304">
        <v>1039</v>
      </c>
      <c r="L410" s="304" t="s">
        <v>104</v>
      </c>
      <c r="M410" s="296">
        <v>0.23</v>
      </c>
      <c r="N410" s="515">
        <f t="shared" si="12"/>
        <v>2.7706666666666666</v>
      </c>
      <c r="O410" s="298">
        <v>0.16666666666666666</v>
      </c>
      <c r="P410" s="274">
        <f t="shared" si="13"/>
        <v>3.0006666666666666</v>
      </c>
      <c r="Q410" s="306">
        <v>-2</v>
      </c>
      <c r="R410" s="112">
        <v>40706</v>
      </c>
      <c r="S410" s="113">
        <v>-1.89</v>
      </c>
      <c r="T410" s="112">
        <v>40706.203791666667</v>
      </c>
      <c r="U410" s="113">
        <v>-4.8899999999999997</v>
      </c>
      <c r="V410" s="307" t="s">
        <v>105</v>
      </c>
      <c r="W410" s="308" t="s">
        <v>109</v>
      </c>
      <c r="X410" s="489">
        <v>40704</v>
      </c>
      <c r="Y410" s="333" t="s">
        <v>249</v>
      </c>
      <c r="Z410" s="116"/>
      <c r="AA410" s="299"/>
      <c r="AB410" s="118"/>
      <c r="AC410" s="289" t="s">
        <v>1255</v>
      </c>
      <c r="AD410" s="289">
        <v>9351</v>
      </c>
      <c r="AE410" s="290"/>
      <c r="AF410" s="31">
        <v>12468</v>
      </c>
      <c r="AG410" s="119">
        <v>11005697</v>
      </c>
      <c r="AH410" s="119" t="s">
        <v>1655</v>
      </c>
      <c r="AI410" s="119">
        <v>11000107</v>
      </c>
      <c r="AJ410" s="119" t="s">
        <v>250</v>
      </c>
      <c r="AK410" s="119">
        <v>11007032</v>
      </c>
      <c r="AL410" s="119" t="s">
        <v>1256</v>
      </c>
      <c r="AM410" s="331" t="s">
        <v>27</v>
      </c>
      <c r="AN410" s="120">
        <v>4499.4586791771926</v>
      </c>
      <c r="AO410" s="121"/>
      <c r="AP410" s="122" t="s">
        <v>106</v>
      </c>
      <c r="AQ410" s="292" t="s">
        <v>102</v>
      </c>
      <c r="AR410" s="293">
        <v>23</v>
      </c>
      <c r="AS410" s="311" t="s">
        <v>890</v>
      </c>
      <c r="AT410" s="294" t="s">
        <v>132</v>
      </c>
      <c r="AU410" s="131">
        <v>9</v>
      </c>
      <c r="AV410" s="131">
        <v>9351</v>
      </c>
      <c r="AW410" s="131" t="s">
        <v>106</v>
      </c>
      <c r="AX410" s="183">
        <v>40696</v>
      </c>
      <c r="AY410" s="131">
        <v>12</v>
      </c>
      <c r="AZ410" s="131">
        <v>750</v>
      </c>
      <c r="BA410" s="131">
        <v>12468</v>
      </c>
      <c r="BB410" s="371">
        <f>IFERROR(HLOOKUP(IF(IF(VLOOKUP(H410,'Prog Actual'!H:AP,35,0)="DIREC",0,IF(VLOOKUP(H410,'Prog Actual'!H:AP,35,0)="EMBOT",1,IF(VLOOKUP(H410,'Prog Actual'!H:AP,35,0)="ETIQ",2,3)))&lt;1,VLOOKUP(H410,'Prog Actual'!H:AZ,45,0),IF(VLOOKUP(H410,'Prog Actual'!H:AP,35,0)="DIREC",0,IF(VLOOKUP(H410,'Prog Actual'!H:AP,35,0)="EMBOT",1,IF(VLOOKUP(H410,'Prog Actual'!H:AP,35,0)="ETIQ",2,3)))),Base!$D$26:$L$44,VLOOKUP(CONCATENATE(AM410,IF(VLOOKUP(H410,'Prog Actual'!H:K,4,0)&lt;2999,1,IF(VLOOKUP(H410,'Prog Actual'!H:K,4,0)&lt;4999,2,3))),Base!$B$27:$C$44,2,0),0),"")</f>
        <v>4500</v>
      </c>
      <c r="BC410" s="300">
        <v>1039</v>
      </c>
      <c r="BD410" s="124" t="s">
        <v>108</v>
      </c>
      <c r="BE410" s="131">
        <v>1039</v>
      </c>
      <c r="BF410" s="183" t="s">
        <v>462</v>
      </c>
      <c r="BG410" s="131" t="s">
        <v>1625</v>
      </c>
      <c r="BH410" s="210"/>
      <c r="BI410" s="211"/>
      <c r="BJ410" s="212"/>
    </row>
    <row r="411" spans="1:62" s="195" customFormat="1" ht="17.100000000000001" customHeight="1">
      <c r="A411" s="302">
        <v>1</v>
      </c>
      <c r="B411" s="302">
        <v>1</v>
      </c>
      <c r="C411" s="79"/>
      <c r="D411" s="303">
        <v>1142</v>
      </c>
      <c r="E411" s="348">
        <v>0</v>
      </c>
      <c r="F411" s="33">
        <v>20</v>
      </c>
      <c r="G411" s="304" t="s">
        <v>180</v>
      </c>
      <c r="H411" s="305">
        <v>1266398</v>
      </c>
      <c r="I411" s="303">
        <v>10040955</v>
      </c>
      <c r="J411" s="304" t="s">
        <v>1257</v>
      </c>
      <c r="K411" s="304">
        <v>200</v>
      </c>
      <c r="L411" s="304" t="s">
        <v>104</v>
      </c>
      <c r="M411" s="296">
        <v>0.23</v>
      </c>
      <c r="N411" s="515">
        <f t="shared" si="12"/>
        <v>0.53333333333333333</v>
      </c>
      <c r="O411" s="298">
        <v>0.16666666666666666</v>
      </c>
      <c r="P411" s="274">
        <f t="shared" si="13"/>
        <v>0.76333333333333331</v>
      </c>
      <c r="Q411" s="306">
        <v>-2</v>
      </c>
      <c r="R411" s="112">
        <v>40706</v>
      </c>
      <c r="S411" s="113">
        <v>-4.8899999999999997</v>
      </c>
      <c r="T411" s="112">
        <v>40706.23333333333</v>
      </c>
      <c r="U411" s="113">
        <v>-5.6</v>
      </c>
      <c r="V411" s="307" t="s">
        <v>105</v>
      </c>
      <c r="W411" s="115" t="s">
        <v>109</v>
      </c>
      <c r="X411" s="489">
        <v>40704</v>
      </c>
      <c r="Y411" s="333" t="s">
        <v>249</v>
      </c>
      <c r="Z411" s="116"/>
      <c r="AA411" s="299"/>
      <c r="AB411" s="118"/>
      <c r="AC411" s="289" t="s">
        <v>1258</v>
      </c>
      <c r="AD411" s="289">
        <v>1800</v>
      </c>
      <c r="AE411" s="290"/>
      <c r="AF411" s="31">
        <v>2400</v>
      </c>
      <c r="AG411" s="119">
        <v>11005697</v>
      </c>
      <c r="AH411" s="119" t="s">
        <v>1655</v>
      </c>
      <c r="AI411" s="119">
        <v>11000107</v>
      </c>
      <c r="AJ411" s="119" t="s">
        <v>250</v>
      </c>
      <c r="AK411" s="119">
        <v>11007248</v>
      </c>
      <c r="AL411" s="119" t="s">
        <v>1259</v>
      </c>
      <c r="AM411" s="331" t="s">
        <v>27</v>
      </c>
      <c r="AN411" s="120">
        <v>5000</v>
      </c>
      <c r="AO411" s="121"/>
      <c r="AP411" s="122" t="s">
        <v>106</v>
      </c>
      <c r="AQ411" s="292" t="s">
        <v>102</v>
      </c>
      <c r="AR411" s="293">
        <v>23</v>
      </c>
      <c r="AS411" s="311" t="s">
        <v>890</v>
      </c>
      <c r="AT411" s="294" t="s">
        <v>132</v>
      </c>
      <c r="AU411" s="131">
        <v>9</v>
      </c>
      <c r="AV411" s="131">
        <v>1800</v>
      </c>
      <c r="AW411" s="131" t="s">
        <v>106</v>
      </c>
      <c r="AX411" s="183">
        <v>40696</v>
      </c>
      <c r="AY411" s="131">
        <v>12</v>
      </c>
      <c r="AZ411" s="131">
        <v>750</v>
      </c>
      <c r="BA411" s="131">
        <v>2400</v>
      </c>
      <c r="BB411" s="371">
        <f>IFERROR(HLOOKUP(IF(IF(VLOOKUP(H411,'Prog Actual'!H:AP,35,0)="DIREC",0,IF(VLOOKUP(H411,'Prog Actual'!H:AP,35,0)="EMBOT",1,IF(VLOOKUP(H411,'Prog Actual'!H:AP,35,0)="ETIQ",2,3)))&lt;1,VLOOKUP(H411,'Prog Actual'!H:AZ,45,0),IF(VLOOKUP(H411,'Prog Actual'!H:AP,35,0)="DIREC",0,IF(VLOOKUP(H411,'Prog Actual'!H:AP,35,0)="EMBOT",1,IF(VLOOKUP(H411,'Prog Actual'!H:AP,35,0)="ETIQ",2,3)))),Base!$D$26:$L$44,VLOOKUP(CONCATENATE(AM411,IF(VLOOKUP(H411,'Prog Actual'!H:K,4,0)&lt;2999,1,IF(VLOOKUP(H411,'Prog Actual'!H:K,4,0)&lt;4999,2,3))),Base!$B$27:$C$44,2,0),0),"")</f>
        <v>4500</v>
      </c>
      <c r="BC411" s="300">
        <v>200</v>
      </c>
      <c r="BD411" s="124" t="s">
        <v>108</v>
      </c>
      <c r="BE411" s="131">
        <v>200</v>
      </c>
      <c r="BF411" s="183" t="s">
        <v>462</v>
      </c>
      <c r="BG411" s="131" t="s">
        <v>1625</v>
      </c>
      <c r="BH411" s="210"/>
      <c r="BI411" s="211"/>
      <c r="BJ411" s="212"/>
    </row>
    <row r="412" spans="1:62" s="195" customFormat="1" ht="17.100000000000001" customHeight="1">
      <c r="A412" s="302">
        <v>1</v>
      </c>
      <c r="B412" s="302">
        <v>1</v>
      </c>
      <c r="C412" s="79"/>
      <c r="D412" s="303">
        <v>1142</v>
      </c>
      <c r="E412" s="348">
        <v>0</v>
      </c>
      <c r="F412" s="33">
        <v>20</v>
      </c>
      <c r="G412" s="304" t="s">
        <v>180</v>
      </c>
      <c r="H412" s="305">
        <v>1270183</v>
      </c>
      <c r="I412" s="303">
        <v>10040953</v>
      </c>
      <c r="J412" s="304" t="s">
        <v>1260</v>
      </c>
      <c r="K412" s="304">
        <v>1000</v>
      </c>
      <c r="L412" s="304" t="s">
        <v>104</v>
      </c>
      <c r="M412" s="296">
        <v>0.23</v>
      </c>
      <c r="N412" s="515">
        <f t="shared" si="12"/>
        <v>2.6666666666666665</v>
      </c>
      <c r="O412" s="298">
        <v>0.16666666666666666</v>
      </c>
      <c r="P412" s="274">
        <f t="shared" si="13"/>
        <v>2.8966666666666665</v>
      </c>
      <c r="Q412" s="306">
        <v>-2</v>
      </c>
      <c r="R412" s="112">
        <v>40706</v>
      </c>
      <c r="S412" s="113">
        <v>-5.6</v>
      </c>
      <c r="T412" s="112">
        <v>40706.342916666668</v>
      </c>
      <c r="U412" s="113">
        <v>-8.23</v>
      </c>
      <c r="V412" s="307" t="s">
        <v>105</v>
      </c>
      <c r="W412" s="115" t="s">
        <v>109</v>
      </c>
      <c r="X412" s="489">
        <v>40704</v>
      </c>
      <c r="Y412" s="333" t="s">
        <v>249</v>
      </c>
      <c r="Z412" s="116"/>
      <c r="AA412" s="299"/>
      <c r="AB412" s="118"/>
      <c r="AC412" s="289" t="s">
        <v>1258</v>
      </c>
      <c r="AD412" s="289">
        <v>9000</v>
      </c>
      <c r="AE412" s="290"/>
      <c r="AF412" s="31">
        <v>12000</v>
      </c>
      <c r="AG412" s="119">
        <v>11005697</v>
      </c>
      <c r="AH412" s="119" t="s">
        <v>1655</v>
      </c>
      <c r="AI412" s="119">
        <v>11000107</v>
      </c>
      <c r="AJ412" s="119" t="s">
        <v>250</v>
      </c>
      <c r="AK412" s="119">
        <v>11007248</v>
      </c>
      <c r="AL412" s="119" t="s">
        <v>1259</v>
      </c>
      <c r="AM412" s="331" t="s">
        <v>27</v>
      </c>
      <c r="AN412" s="120">
        <v>5000</v>
      </c>
      <c r="AO412" s="121"/>
      <c r="AP412" s="122" t="s">
        <v>106</v>
      </c>
      <c r="AQ412" s="292" t="s">
        <v>102</v>
      </c>
      <c r="AR412" s="293">
        <v>23</v>
      </c>
      <c r="AS412" s="311" t="s">
        <v>890</v>
      </c>
      <c r="AT412" s="294" t="s">
        <v>132</v>
      </c>
      <c r="AU412" s="131">
        <v>9</v>
      </c>
      <c r="AV412" s="131">
        <v>9000</v>
      </c>
      <c r="AW412" s="131" t="s">
        <v>106</v>
      </c>
      <c r="AX412" s="183">
        <v>40696</v>
      </c>
      <c r="AY412" s="131">
        <v>12</v>
      </c>
      <c r="AZ412" s="131">
        <v>750</v>
      </c>
      <c r="BA412" s="131">
        <v>12000</v>
      </c>
      <c r="BB412" s="371">
        <f>IFERROR(HLOOKUP(IF(IF(VLOOKUP(H412,'Prog Actual'!H:AP,35,0)="DIREC",0,IF(VLOOKUP(H412,'Prog Actual'!H:AP,35,0)="EMBOT",1,IF(VLOOKUP(H412,'Prog Actual'!H:AP,35,0)="ETIQ",2,3)))&lt;1,VLOOKUP(H412,'Prog Actual'!H:AZ,45,0),IF(VLOOKUP(H412,'Prog Actual'!H:AP,35,0)="DIREC",0,IF(VLOOKUP(H412,'Prog Actual'!H:AP,35,0)="EMBOT",1,IF(VLOOKUP(H412,'Prog Actual'!H:AP,35,0)="ETIQ",2,3)))),Base!$D$26:$L$44,VLOOKUP(CONCATENATE(AM412,IF(VLOOKUP(H412,'Prog Actual'!H:K,4,0)&lt;2999,1,IF(VLOOKUP(H412,'Prog Actual'!H:K,4,0)&lt;4999,2,3))),Base!$B$27:$C$44,2,0),0),"")</f>
        <v>4500</v>
      </c>
      <c r="BC412" s="300">
        <v>1000</v>
      </c>
      <c r="BD412" s="124" t="s">
        <v>108</v>
      </c>
      <c r="BE412" s="131">
        <v>1000</v>
      </c>
      <c r="BF412" s="183" t="s">
        <v>1261</v>
      </c>
      <c r="BG412" s="131" t="s">
        <v>1625</v>
      </c>
      <c r="BH412" s="210"/>
      <c r="BI412" s="211"/>
      <c r="BJ412" s="212"/>
    </row>
    <row r="413" spans="1:62" s="195" customFormat="1" ht="17.100000000000001" customHeight="1">
      <c r="A413" s="302">
        <v>1</v>
      </c>
      <c r="B413" s="302">
        <v>1</v>
      </c>
      <c r="C413" s="79"/>
      <c r="D413" s="303">
        <v>1142</v>
      </c>
      <c r="E413" s="348">
        <v>0</v>
      </c>
      <c r="F413" s="33">
        <v>20</v>
      </c>
      <c r="G413" s="304" t="s">
        <v>180</v>
      </c>
      <c r="H413" s="305">
        <v>1270185</v>
      </c>
      <c r="I413" s="303">
        <v>10051660</v>
      </c>
      <c r="J413" s="304" t="s">
        <v>1262</v>
      </c>
      <c r="K413" s="304">
        <v>606</v>
      </c>
      <c r="L413" s="304" t="s">
        <v>104</v>
      </c>
      <c r="M413" s="296">
        <v>0.23</v>
      </c>
      <c r="N413" s="515">
        <f t="shared" si="12"/>
        <v>1.6160000000000001</v>
      </c>
      <c r="O413" s="298">
        <v>0.16666666666666666</v>
      </c>
      <c r="P413" s="274">
        <f t="shared" si="13"/>
        <v>1.8460000000000001</v>
      </c>
      <c r="Q413" s="306">
        <v>-2</v>
      </c>
      <c r="R413" s="112">
        <v>40706</v>
      </c>
      <c r="S413" s="113">
        <v>-8.23</v>
      </c>
      <c r="T413" s="112">
        <v>40706.413083333333</v>
      </c>
      <c r="U413" s="113">
        <v>-9.91</v>
      </c>
      <c r="V413" s="307" t="s">
        <v>105</v>
      </c>
      <c r="W413" s="115" t="s">
        <v>109</v>
      </c>
      <c r="X413" s="489">
        <v>40704</v>
      </c>
      <c r="Y413" s="333" t="s">
        <v>249</v>
      </c>
      <c r="Z413" s="116"/>
      <c r="AA413" s="299"/>
      <c r="AB413" s="118"/>
      <c r="AC413" s="289" t="s">
        <v>1258</v>
      </c>
      <c r="AD413" s="289">
        <v>5454</v>
      </c>
      <c r="AE413" s="290"/>
      <c r="AF413" s="31">
        <v>7272</v>
      </c>
      <c r="AG413" s="119">
        <v>11005697</v>
      </c>
      <c r="AH413" s="119" t="s">
        <v>1655</v>
      </c>
      <c r="AI413" s="119">
        <v>11000107</v>
      </c>
      <c r="AJ413" s="119" t="s">
        <v>250</v>
      </c>
      <c r="AK413" s="119">
        <v>11007248</v>
      </c>
      <c r="AL413" s="119" t="s">
        <v>1259</v>
      </c>
      <c r="AM413" s="331" t="s">
        <v>27</v>
      </c>
      <c r="AN413" s="120">
        <v>5001.3755158184322</v>
      </c>
      <c r="AO413" s="121"/>
      <c r="AP413" s="122" t="s">
        <v>106</v>
      </c>
      <c r="AQ413" s="292" t="s">
        <v>102</v>
      </c>
      <c r="AR413" s="293">
        <v>23</v>
      </c>
      <c r="AS413" s="311" t="s">
        <v>890</v>
      </c>
      <c r="AT413" s="294" t="s">
        <v>132</v>
      </c>
      <c r="AU413" s="131">
        <v>9</v>
      </c>
      <c r="AV413" s="131">
        <v>5454</v>
      </c>
      <c r="AW413" s="131" t="s">
        <v>106</v>
      </c>
      <c r="AX413" s="183">
        <v>40696</v>
      </c>
      <c r="AY413" s="131">
        <v>12</v>
      </c>
      <c r="AZ413" s="131">
        <v>750</v>
      </c>
      <c r="BA413" s="131">
        <v>7272</v>
      </c>
      <c r="BB413" s="371">
        <f>IFERROR(HLOOKUP(IF(IF(VLOOKUP(H413,'Prog Actual'!H:AP,35,0)="DIREC",0,IF(VLOOKUP(H413,'Prog Actual'!H:AP,35,0)="EMBOT",1,IF(VLOOKUP(H413,'Prog Actual'!H:AP,35,0)="ETIQ",2,3)))&lt;1,VLOOKUP(H413,'Prog Actual'!H:AZ,45,0),IF(VLOOKUP(H413,'Prog Actual'!H:AP,35,0)="DIREC",0,IF(VLOOKUP(H413,'Prog Actual'!H:AP,35,0)="EMBOT",1,IF(VLOOKUP(H413,'Prog Actual'!H:AP,35,0)="ETIQ",2,3)))),Base!$D$26:$L$44,VLOOKUP(CONCATENATE(AM413,IF(VLOOKUP(H413,'Prog Actual'!H:K,4,0)&lt;2999,1,IF(VLOOKUP(H413,'Prog Actual'!H:K,4,0)&lt;4999,2,3))),Base!$B$27:$C$44,2,0),0),"")</f>
        <v>4500</v>
      </c>
      <c r="BC413" s="300">
        <v>606</v>
      </c>
      <c r="BD413" s="124" t="s">
        <v>108</v>
      </c>
      <c r="BE413" s="131">
        <v>606</v>
      </c>
      <c r="BF413" s="183" t="s">
        <v>1261</v>
      </c>
      <c r="BG413" s="131" t="s">
        <v>1625</v>
      </c>
      <c r="BH413" s="210"/>
      <c r="BI413" s="211"/>
      <c r="BJ413" s="212"/>
    </row>
    <row r="414" spans="1:62" s="195" customFormat="1" ht="17.100000000000001" customHeight="1">
      <c r="A414" s="302">
        <v>1</v>
      </c>
      <c r="B414" s="302">
        <v>1</v>
      </c>
      <c r="C414" s="79"/>
      <c r="D414" s="303">
        <v>1142</v>
      </c>
      <c r="E414" s="348">
        <v>0</v>
      </c>
      <c r="F414" s="33">
        <v>20</v>
      </c>
      <c r="G414" s="304" t="s">
        <v>180</v>
      </c>
      <c r="H414" s="305">
        <v>1266399</v>
      </c>
      <c r="I414" s="303">
        <v>10052498</v>
      </c>
      <c r="J414" s="304" t="s">
        <v>1263</v>
      </c>
      <c r="K414" s="304">
        <v>843</v>
      </c>
      <c r="L414" s="304" t="s">
        <v>104</v>
      </c>
      <c r="M414" s="296">
        <v>0.23</v>
      </c>
      <c r="N414" s="515">
        <f t="shared" si="12"/>
        <v>2.2480000000000002</v>
      </c>
      <c r="O414" s="298">
        <v>0.16666666666666666</v>
      </c>
      <c r="P414" s="274">
        <f t="shared" si="13"/>
        <v>2.4780000000000002</v>
      </c>
      <c r="Q414" s="306">
        <v>-2</v>
      </c>
      <c r="R414" s="112">
        <v>40706</v>
      </c>
      <c r="S414" s="113">
        <v>-9.91</v>
      </c>
      <c r="T414" s="112">
        <v>40706.506791666667</v>
      </c>
      <c r="U414" s="113">
        <v>-12.16</v>
      </c>
      <c r="V414" s="307" t="s">
        <v>105</v>
      </c>
      <c r="W414" s="115" t="s">
        <v>109</v>
      </c>
      <c r="X414" s="489">
        <v>40704</v>
      </c>
      <c r="Y414" s="333" t="s">
        <v>249</v>
      </c>
      <c r="Z414" s="116"/>
      <c r="AA414" s="299"/>
      <c r="AB414" s="118"/>
      <c r="AC414" s="289" t="s">
        <v>1258</v>
      </c>
      <c r="AD414" s="289">
        <v>7587</v>
      </c>
      <c r="AE414" s="290"/>
      <c r="AF414" s="31">
        <v>10116</v>
      </c>
      <c r="AG414" s="119">
        <v>11005697</v>
      </c>
      <c r="AH414" s="119" t="s">
        <v>1655</v>
      </c>
      <c r="AI414" s="119">
        <v>11000107</v>
      </c>
      <c r="AJ414" s="119" t="s">
        <v>250</v>
      </c>
      <c r="AK414" s="119">
        <v>11007248</v>
      </c>
      <c r="AL414" s="119" t="s">
        <v>1259</v>
      </c>
      <c r="AM414" s="331" t="s">
        <v>27</v>
      </c>
      <c r="AN414" s="120">
        <v>5000.4943153732074</v>
      </c>
      <c r="AO414" s="121"/>
      <c r="AP414" s="122" t="s">
        <v>106</v>
      </c>
      <c r="AQ414" s="292" t="s">
        <v>102</v>
      </c>
      <c r="AR414" s="293">
        <v>23</v>
      </c>
      <c r="AS414" s="311" t="s">
        <v>890</v>
      </c>
      <c r="AT414" s="294" t="s">
        <v>132</v>
      </c>
      <c r="AU414" s="131">
        <v>9</v>
      </c>
      <c r="AV414" s="131">
        <v>7587</v>
      </c>
      <c r="AW414" s="131" t="s">
        <v>106</v>
      </c>
      <c r="AX414" s="183">
        <v>40696</v>
      </c>
      <c r="AY414" s="131">
        <v>12</v>
      </c>
      <c r="AZ414" s="131">
        <v>750</v>
      </c>
      <c r="BA414" s="131">
        <v>10116</v>
      </c>
      <c r="BB414" s="371">
        <f>IFERROR(HLOOKUP(IF(IF(VLOOKUP(H414,'Prog Actual'!H:AP,35,0)="DIREC",0,IF(VLOOKUP(H414,'Prog Actual'!H:AP,35,0)="EMBOT",1,IF(VLOOKUP(H414,'Prog Actual'!H:AP,35,0)="ETIQ",2,3)))&lt;1,VLOOKUP(H414,'Prog Actual'!H:AZ,45,0),IF(VLOOKUP(H414,'Prog Actual'!H:AP,35,0)="DIREC",0,IF(VLOOKUP(H414,'Prog Actual'!H:AP,35,0)="EMBOT",1,IF(VLOOKUP(H414,'Prog Actual'!H:AP,35,0)="ETIQ",2,3)))),Base!$D$26:$L$44,VLOOKUP(CONCATENATE(AM414,IF(VLOOKUP(H414,'Prog Actual'!H:K,4,0)&lt;2999,1,IF(VLOOKUP(H414,'Prog Actual'!H:K,4,0)&lt;4999,2,3))),Base!$B$27:$C$44,2,0),0),"")</f>
        <v>4500</v>
      </c>
      <c r="BC414" s="300">
        <v>843</v>
      </c>
      <c r="BD414" s="124" t="s">
        <v>108</v>
      </c>
      <c r="BE414" s="131">
        <v>843</v>
      </c>
      <c r="BF414" s="183" t="s">
        <v>1261</v>
      </c>
      <c r="BG414" s="131" t="s">
        <v>1625</v>
      </c>
      <c r="BH414" s="210"/>
      <c r="BI414" s="211"/>
      <c r="BJ414" s="212"/>
    </row>
    <row r="415" spans="1:62" s="195" customFormat="1" ht="17.100000000000001" customHeight="1">
      <c r="A415" s="302">
        <v>1</v>
      </c>
      <c r="B415" s="302">
        <v>1</v>
      </c>
      <c r="C415" s="79"/>
      <c r="D415" s="303">
        <v>1142</v>
      </c>
      <c r="E415" s="348">
        <v>0</v>
      </c>
      <c r="F415" s="33">
        <v>20</v>
      </c>
      <c r="G415" s="304" t="s">
        <v>180</v>
      </c>
      <c r="H415" s="305">
        <v>1270184</v>
      </c>
      <c r="I415" s="303">
        <v>10048862</v>
      </c>
      <c r="J415" s="304" t="s">
        <v>1264</v>
      </c>
      <c r="K415" s="304">
        <v>200</v>
      </c>
      <c r="L415" s="304" t="s">
        <v>104</v>
      </c>
      <c r="M415" s="296">
        <v>0.23</v>
      </c>
      <c r="N415" s="515">
        <f t="shared" si="12"/>
        <v>0.53333333333333333</v>
      </c>
      <c r="O415" s="298">
        <v>0.16666666666666666</v>
      </c>
      <c r="P415" s="274">
        <f t="shared" si="13"/>
        <v>0.76333333333333331</v>
      </c>
      <c r="Q415" s="306">
        <v>-2</v>
      </c>
      <c r="R415" s="112">
        <v>40706</v>
      </c>
      <c r="S415" s="113">
        <v>-12.16</v>
      </c>
      <c r="T415" s="112">
        <v>40706.536249999997</v>
      </c>
      <c r="U415" s="113">
        <v>-12.87</v>
      </c>
      <c r="V415" s="307" t="s">
        <v>105</v>
      </c>
      <c r="W415" s="115" t="s">
        <v>109</v>
      </c>
      <c r="X415" s="489">
        <v>40704</v>
      </c>
      <c r="Y415" s="333" t="s">
        <v>249</v>
      </c>
      <c r="Z415" s="116"/>
      <c r="AA415" s="299"/>
      <c r="AB415" s="118"/>
      <c r="AC415" s="289" t="s">
        <v>1258</v>
      </c>
      <c r="AD415" s="289">
        <v>1800</v>
      </c>
      <c r="AE415" s="290"/>
      <c r="AF415" s="31">
        <v>2400</v>
      </c>
      <c r="AG415" s="119">
        <v>11005697</v>
      </c>
      <c r="AH415" s="119" t="s">
        <v>1655</v>
      </c>
      <c r="AI415" s="119">
        <v>11000107</v>
      </c>
      <c r="AJ415" s="119" t="s">
        <v>250</v>
      </c>
      <c r="AK415" s="119">
        <v>11007248</v>
      </c>
      <c r="AL415" s="119" t="s">
        <v>1259</v>
      </c>
      <c r="AM415" s="331" t="s">
        <v>27</v>
      </c>
      <c r="AN415" s="120">
        <v>5000</v>
      </c>
      <c r="AO415" s="121"/>
      <c r="AP415" s="122" t="s">
        <v>106</v>
      </c>
      <c r="AQ415" s="292" t="e">
        <v>#REF!</v>
      </c>
      <c r="AR415" s="293">
        <v>23</v>
      </c>
      <c r="AS415" s="311" t="s">
        <v>890</v>
      </c>
      <c r="AT415" s="294" t="s">
        <v>132</v>
      </c>
      <c r="AU415" s="131">
        <v>9</v>
      </c>
      <c r="AV415" s="131">
        <v>1800</v>
      </c>
      <c r="AW415" s="131" t="s">
        <v>106</v>
      </c>
      <c r="AX415" s="183">
        <v>40696</v>
      </c>
      <c r="AY415" s="131">
        <v>12</v>
      </c>
      <c r="AZ415" s="131">
        <v>750</v>
      </c>
      <c r="BA415" s="131">
        <v>2400</v>
      </c>
      <c r="BB415" s="371">
        <f>IFERROR(HLOOKUP(IF(IF(VLOOKUP(H415,'Prog Actual'!H:AP,35,0)="DIREC",0,IF(VLOOKUP(H415,'Prog Actual'!H:AP,35,0)="EMBOT",1,IF(VLOOKUP(H415,'Prog Actual'!H:AP,35,0)="ETIQ",2,3)))&lt;1,VLOOKUP(H415,'Prog Actual'!H:AZ,45,0),IF(VLOOKUP(H415,'Prog Actual'!H:AP,35,0)="DIREC",0,IF(VLOOKUP(H415,'Prog Actual'!H:AP,35,0)="EMBOT",1,IF(VLOOKUP(H415,'Prog Actual'!H:AP,35,0)="ETIQ",2,3)))),Base!$D$26:$L$44,VLOOKUP(CONCATENATE(AM415,IF(VLOOKUP(H415,'Prog Actual'!H:K,4,0)&lt;2999,1,IF(VLOOKUP(H415,'Prog Actual'!H:K,4,0)&lt;4999,2,3))),Base!$B$27:$C$44,2,0),0),"")</f>
        <v>4500</v>
      </c>
      <c r="BC415" s="300">
        <v>200</v>
      </c>
      <c r="BD415" s="124" t="s">
        <v>108</v>
      </c>
      <c r="BE415" s="131">
        <v>200</v>
      </c>
      <c r="BF415" s="183" t="s">
        <v>1261</v>
      </c>
      <c r="BG415" s="131" t="s">
        <v>1625</v>
      </c>
      <c r="BH415" s="210"/>
      <c r="BI415" s="211"/>
      <c r="BJ415" s="212"/>
    </row>
    <row r="416" spans="1:62" s="195" customFormat="1" ht="14.25">
      <c r="A416" s="302">
        <v>1</v>
      </c>
      <c r="B416" s="302">
        <v>2</v>
      </c>
      <c r="C416" s="79"/>
      <c r="D416" s="303">
        <v>2148</v>
      </c>
      <c r="E416" s="348">
        <v>0</v>
      </c>
      <c r="F416" s="33">
        <v>324</v>
      </c>
      <c r="G416" s="304" t="s">
        <v>225</v>
      </c>
      <c r="H416" s="305">
        <v>7085199</v>
      </c>
      <c r="I416" s="303">
        <v>10053075</v>
      </c>
      <c r="J416" s="304" t="s">
        <v>215</v>
      </c>
      <c r="K416" s="304">
        <v>110</v>
      </c>
      <c r="L416" s="304" t="s">
        <v>104</v>
      </c>
      <c r="M416" s="296">
        <v>0.23</v>
      </c>
      <c r="N416" s="515">
        <f t="shared" si="12"/>
        <v>0.26400000000000001</v>
      </c>
      <c r="O416" s="298">
        <v>0</v>
      </c>
      <c r="P416" s="274">
        <f t="shared" si="13"/>
        <v>0.49399999999999999</v>
      </c>
      <c r="Q416" s="306">
        <v>1</v>
      </c>
      <c r="R416" s="112">
        <v>40706</v>
      </c>
      <c r="S416" s="113">
        <v>-12.87</v>
      </c>
      <c r="T416" s="112">
        <v>40706.556833333336</v>
      </c>
      <c r="U416" s="113">
        <v>-13.36</v>
      </c>
      <c r="V416" s="307" t="s">
        <v>105</v>
      </c>
      <c r="W416" s="115" t="s">
        <v>109</v>
      </c>
      <c r="X416" s="490">
        <v>40707</v>
      </c>
      <c r="Y416" s="333" t="s">
        <v>905</v>
      </c>
      <c r="Z416" s="116"/>
      <c r="AA416" s="299"/>
      <c r="AB416" s="118"/>
      <c r="AC416" s="289"/>
      <c r="AD416" s="289"/>
      <c r="AE416" s="290"/>
      <c r="AF416" s="31">
        <v>660</v>
      </c>
      <c r="AG416" s="119"/>
      <c r="AH416" s="119"/>
      <c r="AI416" s="119"/>
      <c r="AJ416" s="119"/>
      <c r="AK416" s="119">
        <v>11007482</v>
      </c>
      <c r="AL416" s="119" t="s">
        <v>1641</v>
      </c>
      <c r="AM416" s="331" t="s">
        <v>27</v>
      </c>
      <c r="AN416" s="120">
        <v>2500</v>
      </c>
      <c r="AO416" s="121"/>
      <c r="AP416" s="122" t="s">
        <v>183</v>
      </c>
      <c r="AQ416" s="292">
        <v>2148</v>
      </c>
      <c r="AR416" s="293">
        <v>23</v>
      </c>
      <c r="AS416" s="311" t="s">
        <v>890</v>
      </c>
      <c r="AT416" s="294" t="s">
        <v>126</v>
      </c>
      <c r="AU416" s="131">
        <v>4.5</v>
      </c>
      <c r="AV416" s="131">
        <v>495</v>
      </c>
      <c r="AW416" s="131" t="s">
        <v>183</v>
      </c>
      <c r="AX416" s="183">
        <v>40694</v>
      </c>
      <c r="AY416" s="131">
        <v>6</v>
      </c>
      <c r="AZ416" s="131">
        <v>750</v>
      </c>
      <c r="BA416" s="131">
        <v>660</v>
      </c>
      <c r="BB416" s="371">
        <f>IFERROR(HLOOKUP(IF(IF(VLOOKUP(H416,'Prog Actual'!H:AP,35,0)="DIREC",0,IF(VLOOKUP(H416,'Prog Actual'!H:AP,35,0)="EMBOT",1,IF(VLOOKUP(H416,'Prog Actual'!H:AP,35,0)="ETIQ",2,3)))&lt;1,VLOOKUP(H416,'Prog Actual'!H:AZ,45,0),IF(VLOOKUP(H416,'Prog Actual'!H:AP,35,0)="DIREC",0,IF(VLOOKUP(H416,'Prog Actual'!H:AP,35,0)="EMBOT",1,IF(VLOOKUP(H416,'Prog Actual'!H:AP,35,0)="ETIQ",2,3)))),Base!$D$26:$L$44,VLOOKUP(CONCATENATE(AM416,IF(VLOOKUP(H416,'Prog Actual'!H:K,4,0)&lt;2999,1,IF(VLOOKUP(H416,'Prog Actual'!H:K,4,0)&lt;4999,2,3))),Base!$B$27:$C$44,2,0),0),"")</f>
        <v>2500</v>
      </c>
      <c r="BC416" s="300">
        <v>55</v>
      </c>
      <c r="BD416" s="124" t="s">
        <v>108</v>
      </c>
      <c r="BE416" s="131">
        <v>110</v>
      </c>
      <c r="BF416" s="183" t="s">
        <v>1265</v>
      </c>
      <c r="BG416" s="131" t="s">
        <v>1625</v>
      </c>
      <c r="BH416" s="210"/>
      <c r="BI416" s="211"/>
      <c r="BJ416" s="212"/>
    </row>
    <row r="417" spans="1:102" s="52" customFormat="1" ht="14.25">
      <c r="A417" s="43">
        <v>0</v>
      </c>
      <c r="B417" s="43">
        <v>0</v>
      </c>
      <c r="C417" s="79"/>
      <c r="D417" s="79" t="s">
        <v>39</v>
      </c>
      <c r="E417" s="348">
        <v>0</v>
      </c>
      <c r="F417" s="33" t="e">
        <v>#N/A</v>
      </c>
      <c r="G417" s="127"/>
      <c r="H417" s="128"/>
      <c r="I417" s="79"/>
      <c r="J417" s="259" t="s">
        <v>370</v>
      </c>
      <c r="K417" s="127"/>
      <c r="L417" s="127"/>
      <c r="M417" s="127"/>
      <c r="N417" s="515">
        <f t="shared" si="12"/>
        <v>2</v>
      </c>
      <c r="O417" s="184">
        <v>0</v>
      </c>
      <c r="P417" s="274">
        <f t="shared" si="13"/>
        <v>2</v>
      </c>
      <c r="Q417" s="181"/>
      <c r="R417" s="112">
        <v>40706</v>
      </c>
      <c r="S417" s="113">
        <v>-13.36</v>
      </c>
      <c r="T417" s="112">
        <v>40706.556666666664</v>
      </c>
      <c r="U417" s="113">
        <v>-13.36</v>
      </c>
      <c r="V417" s="130"/>
      <c r="W417" s="115"/>
      <c r="X417" s="491"/>
      <c r="Y417" s="358" t="s">
        <v>259</v>
      </c>
      <c r="Z417" s="116"/>
      <c r="AA417" s="117"/>
      <c r="AB417" s="118"/>
      <c r="AC417" s="289"/>
      <c r="AD417" s="289"/>
      <c r="AE417" s="74"/>
      <c r="AF417" s="31">
        <v>0</v>
      </c>
      <c r="AG417" s="119"/>
      <c r="AH417" s="119"/>
      <c r="AI417" s="119"/>
      <c r="AJ417" s="119"/>
      <c r="AK417" s="119"/>
      <c r="AL417" s="119"/>
      <c r="AM417" s="331" t="s">
        <v>27</v>
      </c>
      <c r="AN417" s="120"/>
      <c r="AO417" s="121"/>
      <c r="AP417" s="122">
        <v>0</v>
      </c>
      <c r="AQ417" s="292" t="s">
        <v>39</v>
      </c>
      <c r="AR417" s="293">
        <v>23</v>
      </c>
      <c r="AS417" s="311" t="s">
        <v>890</v>
      </c>
      <c r="AT417" s="131" t="s">
        <v>260</v>
      </c>
      <c r="AU417" s="131"/>
      <c r="AV417" s="131"/>
      <c r="AW417" s="131"/>
      <c r="AX417" s="183"/>
      <c r="AY417" s="131"/>
      <c r="AZ417" s="131"/>
      <c r="BA417" s="131"/>
      <c r="BB417" s="371" t="str">
        <f>IFERROR(HLOOKUP(IF(IF(VLOOKUP(H417,'Prog Actual'!H:AP,35,0)="DIREC",0,IF(VLOOKUP(H417,'Prog Actual'!H:AP,35,0)="EMBOT",1,IF(VLOOKUP(H417,'Prog Actual'!H:AP,35,0)="ETIQ",2,3)))&lt;1,VLOOKUP(H417,'Prog Actual'!H:AZ,45,0),IF(VLOOKUP(H417,'Prog Actual'!H:AP,35,0)="DIREC",0,IF(VLOOKUP(H417,'Prog Actual'!H:AP,35,0)="EMBOT",1,IF(VLOOKUP(H417,'Prog Actual'!H:AP,35,0)="ETIQ",2,3)))),Base!$D$26:$L$44,VLOOKUP(CONCATENATE(AM417,IF(VLOOKUP(H417,'Prog Actual'!H:K,4,0)&lt;2999,1,IF(VLOOKUP(H417,'Prog Actual'!H:K,4,0)&lt;4999,2,3))),Base!$B$27:$C$44,2,0),0),"")</f>
        <v/>
      </c>
      <c r="BC417" s="126">
        <v>0</v>
      </c>
      <c r="BD417" s="124"/>
      <c r="BE417" s="131">
        <v>0</v>
      </c>
      <c r="BF417" s="183"/>
      <c r="BG417" s="131" t="s">
        <v>102</v>
      </c>
      <c r="BH417" s="213"/>
      <c r="BI417" s="214"/>
      <c r="BJ417" s="215"/>
      <c r="BK417" s="195"/>
      <c r="BL417" s="195"/>
      <c r="BM417" s="195"/>
      <c r="BN417" s="195"/>
      <c r="BO417" s="195"/>
      <c r="BP417" s="195"/>
      <c r="BQ417" s="195"/>
      <c r="BR417" s="195"/>
      <c r="BS417" s="195"/>
      <c r="BT417" s="195"/>
      <c r="BU417" s="195"/>
      <c r="BV417" s="195"/>
      <c r="BW417" s="195"/>
      <c r="BX417" s="195"/>
      <c r="BY417" s="195"/>
      <c r="BZ417" s="195"/>
      <c r="CA417" s="195"/>
      <c r="CB417" s="195"/>
      <c r="CC417" s="195"/>
      <c r="CD417" s="195"/>
      <c r="CE417" s="195"/>
      <c r="CF417" s="195"/>
      <c r="CG417" s="195"/>
      <c r="CH417" s="195"/>
      <c r="CI417" s="195"/>
      <c r="CJ417" s="195"/>
      <c r="CK417" s="195"/>
      <c r="CL417" s="195"/>
      <c r="CM417" s="195"/>
      <c r="CN417" s="195"/>
      <c r="CO417" s="195"/>
      <c r="CP417" s="195"/>
      <c r="CQ417" s="195"/>
      <c r="CR417" s="195"/>
      <c r="CS417" s="195"/>
      <c r="CT417" s="195"/>
      <c r="CU417" s="195"/>
      <c r="CV417" s="195"/>
      <c r="CW417" s="195"/>
      <c r="CX417" s="195"/>
    </row>
    <row r="418" spans="1:102" s="377" customFormat="1" ht="17.100000000000001" customHeight="1">
      <c r="A418" s="349">
        <v>0</v>
      </c>
      <c r="B418" s="349">
        <v>0</v>
      </c>
      <c r="C418" s="350"/>
      <c r="D418" s="350" t="s">
        <v>39</v>
      </c>
      <c r="E418" s="348" t="s">
        <v>10</v>
      </c>
      <c r="F418" s="351" t="e">
        <v>#N/A</v>
      </c>
      <c r="G418" s="352"/>
      <c r="H418" s="353"/>
      <c r="I418" s="350"/>
      <c r="J418" s="354" t="s">
        <v>258</v>
      </c>
      <c r="K418" s="352"/>
      <c r="L418" s="352"/>
      <c r="M418" s="352"/>
      <c r="N418" s="515">
        <f t="shared" si="12"/>
        <v>2</v>
      </c>
      <c r="O418" s="355">
        <v>0</v>
      </c>
      <c r="P418" s="274">
        <f t="shared" si="13"/>
        <v>2</v>
      </c>
      <c r="Q418" s="356"/>
      <c r="R418" s="110">
        <v>40700</v>
      </c>
      <c r="S418" s="111">
        <v>-15</v>
      </c>
      <c r="T418" s="112">
        <v>40700.708333333336</v>
      </c>
      <c r="U418" s="113">
        <v>-17</v>
      </c>
      <c r="V418" s="357"/>
      <c r="W418" s="309"/>
      <c r="X418" s="484"/>
      <c r="Y418" s="358" t="s">
        <v>259</v>
      </c>
      <c r="Z418" s="359"/>
      <c r="AA418" s="299"/>
      <c r="AB418" s="360"/>
      <c r="AC418" s="485"/>
      <c r="AD418" s="485"/>
      <c r="AE418" s="290"/>
      <c r="AF418" s="361">
        <v>0</v>
      </c>
      <c r="AG418" s="362"/>
      <c r="AH418" s="362"/>
      <c r="AI418" s="362"/>
      <c r="AJ418" s="362"/>
      <c r="AK418" s="362"/>
      <c r="AL418" s="362"/>
      <c r="AM418" s="360" t="s">
        <v>31</v>
      </c>
      <c r="AN418" s="363"/>
      <c r="AO418" s="364"/>
      <c r="AP418" s="365">
        <v>0</v>
      </c>
      <c r="AQ418" s="366" t="s">
        <v>39</v>
      </c>
      <c r="AR418" s="367">
        <v>23</v>
      </c>
      <c r="AS418" s="368"/>
      <c r="AT418" s="369" t="s">
        <v>260</v>
      </c>
      <c r="AU418" s="369"/>
      <c r="AV418" s="369"/>
      <c r="AW418" s="369"/>
      <c r="AX418" s="370"/>
      <c r="AY418" s="369"/>
      <c r="AZ418" s="369"/>
      <c r="BA418" s="369"/>
      <c r="BB418" s="371" t="str">
        <f>IFERROR(HLOOKUP(IF(IF(VLOOKUP(H418,'Prog Actual'!H:AP,35,0)="DIREC",0,IF(VLOOKUP(H418,'Prog Actual'!H:AP,35,0)="EMBOT",1,IF(VLOOKUP(H418,'Prog Actual'!H:AP,35,0)="ETIQ",2,3)))&lt;1,VLOOKUP(H418,'Prog Actual'!H:AZ,45,0),IF(VLOOKUP(H418,'Prog Actual'!H:AP,35,0)="DIREC",0,IF(VLOOKUP(H418,'Prog Actual'!H:AP,35,0)="EMBOT",1,IF(VLOOKUP(H418,'Prog Actual'!H:AP,35,0)="ETIQ",2,3)))),Base!$D$26:$L$44,VLOOKUP(CONCATENATE(AM418,IF(VLOOKUP(H418,'Prog Actual'!H:K,4,0)&lt;2999,1,IF(VLOOKUP(H418,'Prog Actual'!H:K,4,0)&lt;4999,2,3))),Base!$B$27:$C$44,2,0),0),"")</f>
        <v/>
      </c>
      <c r="BC418" s="372">
        <v>0</v>
      </c>
      <c r="BD418" s="373"/>
      <c r="BE418" s="369">
        <v>0</v>
      </c>
      <c r="BF418" s="370"/>
      <c r="BG418" s="369" t="s">
        <v>102</v>
      </c>
      <c r="BH418" s="374"/>
      <c r="BI418" s="375"/>
      <c r="BJ418" s="376"/>
    </row>
    <row r="419" spans="1:102" s="377" customFormat="1" ht="14.25">
      <c r="A419" s="349">
        <v>1</v>
      </c>
      <c r="B419" s="349">
        <v>1</v>
      </c>
      <c r="C419" s="350"/>
      <c r="D419" s="350">
        <v>1155</v>
      </c>
      <c r="E419" s="348">
        <v>0</v>
      </c>
      <c r="F419" s="351">
        <v>525</v>
      </c>
      <c r="G419" s="352" t="s">
        <v>252</v>
      </c>
      <c r="H419" s="378">
        <v>7084766</v>
      </c>
      <c r="I419" s="350">
        <v>10054225</v>
      </c>
      <c r="J419" s="352" t="s">
        <v>493</v>
      </c>
      <c r="K419" s="352">
        <v>1008</v>
      </c>
      <c r="L419" s="352" t="s">
        <v>104</v>
      </c>
      <c r="M419" s="352">
        <v>0.23</v>
      </c>
      <c r="N419" s="515">
        <f t="shared" si="12"/>
        <v>4.4800000000000004</v>
      </c>
      <c r="O419" s="355">
        <v>0.16666666666666666</v>
      </c>
      <c r="P419" s="274">
        <f t="shared" si="13"/>
        <v>4.7100000000000009</v>
      </c>
      <c r="Q419" s="356" t="e">
        <v>#N/A</v>
      </c>
      <c r="R419" s="112">
        <v>40700</v>
      </c>
      <c r="S419" s="113">
        <v>-17</v>
      </c>
      <c r="T419" s="112">
        <v>40700.904583333337</v>
      </c>
      <c r="U419" s="113">
        <v>-21.71</v>
      </c>
      <c r="V419" s="357" t="s">
        <v>105</v>
      </c>
      <c r="W419" s="309" t="s">
        <v>109</v>
      </c>
      <c r="X419" s="484"/>
      <c r="Y419" s="505" t="s">
        <v>185</v>
      </c>
      <c r="Z419" s="359"/>
      <c r="AA419" s="299"/>
      <c r="AB419" s="360"/>
      <c r="AC419" s="485" t="s">
        <v>494</v>
      </c>
      <c r="AD419" s="485">
        <v>12096</v>
      </c>
      <c r="AE419" s="290"/>
      <c r="AF419" s="361">
        <v>4032</v>
      </c>
      <c r="AG419" s="362"/>
      <c r="AH419" s="362"/>
      <c r="AI419" s="362"/>
      <c r="AJ419" s="362"/>
      <c r="AK419" s="362"/>
      <c r="AL419" s="362"/>
      <c r="AM419" s="360" t="s">
        <v>31</v>
      </c>
      <c r="AN419" s="363">
        <v>900.0000000000008</v>
      </c>
      <c r="AO419" s="364"/>
      <c r="AP419" s="365" t="s">
        <v>106</v>
      </c>
      <c r="AQ419" s="366" t="s">
        <v>102</v>
      </c>
      <c r="AR419" s="367">
        <v>23</v>
      </c>
      <c r="AS419" s="368" t="s">
        <v>305</v>
      </c>
      <c r="AT419" s="369" t="e">
        <v>#N/A</v>
      </c>
      <c r="AU419" s="369">
        <v>12</v>
      </c>
      <c r="AV419" s="369">
        <v>12096</v>
      </c>
      <c r="AW419" s="369" t="s">
        <v>106</v>
      </c>
      <c r="AX419" s="370" t="e">
        <v>#N/A</v>
      </c>
      <c r="AY419" s="369">
        <v>4</v>
      </c>
      <c r="AZ419" s="369">
        <v>3000</v>
      </c>
      <c r="BA419" s="369">
        <v>4032</v>
      </c>
      <c r="BB419" s="371">
        <f>IFERROR(HLOOKUP(IF(IF(VLOOKUP(H419,'Prog Actual'!H:AP,35,0)="DIREC",0,IF(VLOOKUP(H419,'Prog Actual'!H:AP,35,0)="EMBOT",1,IF(VLOOKUP(H419,'Prog Actual'!H:AP,35,0)="ETIQ",2,3)))&lt;1,VLOOKUP(H419,'Prog Actual'!H:AZ,45,0),IF(VLOOKUP(H419,'Prog Actual'!H:AP,35,0)="DIREC",0,IF(VLOOKUP(H419,'Prog Actual'!H:AP,35,0)="EMBOT",1,IF(VLOOKUP(H419,'Prog Actual'!H:AP,35,0)="ETIQ",2,3)))),Base!$D$26:$L$44,VLOOKUP(CONCATENATE(AM419,IF(VLOOKUP(H419,'Prog Actual'!H:K,4,0)&lt;2999,1,IF(VLOOKUP(H419,'Prog Actual'!H:K,4,0)&lt;4999,2,3))),Base!$B$27:$C$44,2,0),0),"")</f>
        <v>900</v>
      </c>
      <c r="BC419" s="372">
        <v>1344</v>
      </c>
      <c r="BD419" s="373" t="s">
        <v>108</v>
      </c>
      <c r="BE419" s="369">
        <v>1008</v>
      </c>
      <c r="BF419" s="370" t="s">
        <v>1266</v>
      </c>
      <c r="BG419" s="369" t="s">
        <v>102</v>
      </c>
      <c r="BH419" s="374"/>
      <c r="BI419" s="375"/>
      <c r="BJ419" s="376"/>
    </row>
    <row r="420" spans="1:102" s="377" customFormat="1" ht="14.25">
      <c r="A420" s="349">
        <v>1</v>
      </c>
      <c r="B420" s="349">
        <v>1</v>
      </c>
      <c r="C420" s="350"/>
      <c r="D420" s="350">
        <v>1155</v>
      </c>
      <c r="E420" s="348">
        <v>0</v>
      </c>
      <c r="F420" s="351">
        <v>525</v>
      </c>
      <c r="G420" s="352" t="s">
        <v>252</v>
      </c>
      <c r="H420" s="378">
        <v>7085262</v>
      </c>
      <c r="I420" s="350">
        <v>10054844</v>
      </c>
      <c r="J420" s="352" t="s">
        <v>495</v>
      </c>
      <c r="K420" s="352">
        <v>840</v>
      </c>
      <c r="L420" s="352" t="s">
        <v>104</v>
      </c>
      <c r="M420" s="352">
        <v>0.23</v>
      </c>
      <c r="N420" s="515">
        <f t="shared" si="12"/>
        <v>3.7333333333333334</v>
      </c>
      <c r="O420" s="355">
        <v>0.16666666666666666</v>
      </c>
      <c r="P420" s="274">
        <f t="shared" si="13"/>
        <v>3.9633333333333334</v>
      </c>
      <c r="Q420" s="356" t="e">
        <v>#N/A</v>
      </c>
      <c r="R420" s="112">
        <v>40700</v>
      </c>
      <c r="S420" s="113">
        <v>-21.71</v>
      </c>
      <c r="T420" s="112">
        <v>40701.069722222222</v>
      </c>
      <c r="U420" s="113">
        <v>-1.67</v>
      </c>
      <c r="V420" s="357" t="s">
        <v>105</v>
      </c>
      <c r="W420" s="309" t="s">
        <v>109</v>
      </c>
      <c r="X420" s="484"/>
      <c r="Y420" s="505" t="s">
        <v>185</v>
      </c>
      <c r="Z420" s="359"/>
      <c r="AA420" s="299"/>
      <c r="AB420" s="360"/>
      <c r="AC420" s="485" t="s">
        <v>494</v>
      </c>
      <c r="AD420" s="485">
        <v>10080</v>
      </c>
      <c r="AE420" s="290"/>
      <c r="AF420" s="361">
        <v>3360</v>
      </c>
      <c r="AG420" s="362"/>
      <c r="AH420" s="362"/>
      <c r="AI420" s="362"/>
      <c r="AJ420" s="362"/>
      <c r="AK420" s="362"/>
      <c r="AL420" s="362"/>
      <c r="AM420" s="360" t="s">
        <v>31</v>
      </c>
      <c r="AN420" s="363">
        <v>900.0000000000008</v>
      </c>
      <c r="AO420" s="364"/>
      <c r="AP420" s="365" t="s">
        <v>106</v>
      </c>
      <c r="AQ420" s="366">
        <v>1155</v>
      </c>
      <c r="AR420" s="367">
        <v>23</v>
      </c>
      <c r="AS420" s="368" t="s">
        <v>305</v>
      </c>
      <c r="AT420" s="369" t="e">
        <v>#N/A</v>
      </c>
      <c r="AU420" s="369">
        <v>12</v>
      </c>
      <c r="AV420" s="369">
        <v>10080</v>
      </c>
      <c r="AW420" s="369" t="s">
        <v>106</v>
      </c>
      <c r="AX420" s="370" t="e">
        <v>#N/A</v>
      </c>
      <c r="AY420" s="369">
        <v>4</v>
      </c>
      <c r="AZ420" s="369">
        <v>3000</v>
      </c>
      <c r="BA420" s="369">
        <v>3360</v>
      </c>
      <c r="BB420" s="371">
        <f>IFERROR(HLOOKUP(IF(IF(VLOOKUP(H420,'Prog Actual'!H:AP,35,0)="DIREC",0,IF(VLOOKUP(H420,'Prog Actual'!H:AP,35,0)="EMBOT",1,IF(VLOOKUP(H420,'Prog Actual'!H:AP,35,0)="ETIQ",2,3)))&lt;1,VLOOKUP(H420,'Prog Actual'!H:AZ,45,0),IF(VLOOKUP(H420,'Prog Actual'!H:AP,35,0)="DIREC",0,IF(VLOOKUP(H420,'Prog Actual'!H:AP,35,0)="EMBOT",1,IF(VLOOKUP(H420,'Prog Actual'!H:AP,35,0)="ETIQ",2,3)))),Base!$D$26:$L$44,VLOOKUP(CONCATENATE(AM420,IF(VLOOKUP(H420,'Prog Actual'!H:K,4,0)&lt;2999,1,IF(VLOOKUP(H420,'Prog Actual'!H:K,4,0)&lt;4999,2,3))),Base!$B$27:$C$44,2,0),0),"")</f>
        <v>900</v>
      </c>
      <c r="BC420" s="372">
        <v>1120</v>
      </c>
      <c r="BD420" s="373" t="s">
        <v>108</v>
      </c>
      <c r="BE420" s="369">
        <v>840</v>
      </c>
      <c r="BF420" s="370" t="s">
        <v>1266</v>
      </c>
      <c r="BG420" s="369" t="s">
        <v>102</v>
      </c>
      <c r="BH420" s="374"/>
      <c r="BI420" s="375"/>
      <c r="BJ420" s="376"/>
    </row>
    <row r="421" spans="1:102" s="377" customFormat="1" ht="15">
      <c r="A421" s="349">
        <v>1</v>
      </c>
      <c r="B421" s="349">
        <v>2</v>
      </c>
      <c r="C421" s="350"/>
      <c r="D421" s="350">
        <v>1109</v>
      </c>
      <c r="E421" s="348">
        <v>0</v>
      </c>
      <c r="F421" s="351">
        <v>11</v>
      </c>
      <c r="G421" s="352" t="s">
        <v>252</v>
      </c>
      <c r="H421" s="381">
        <v>7085455</v>
      </c>
      <c r="I421" s="350">
        <v>10042007</v>
      </c>
      <c r="J421" s="352" t="s">
        <v>257</v>
      </c>
      <c r="K421" s="352">
        <v>257</v>
      </c>
      <c r="L421" s="352" t="s">
        <v>104</v>
      </c>
      <c r="M421" s="352">
        <v>0.23</v>
      </c>
      <c r="N421" s="515">
        <f t="shared" si="12"/>
        <v>1.1422222222222222</v>
      </c>
      <c r="O421" s="355">
        <v>0.16666666666666666</v>
      </c>
      <c r="P421" s="274">
        <f t="shared" si="13"/>
        <v>1.3722222222222222</v>
      </c>
      <c r="Q421" s="356" t="e">
        <v>#N/A</v>
      </c>
      <c r="R421" s="112">
        <v>40701</v>
      </c>
      <c r="S421" s="113">
        <v>-1.67</v>
      </c>
      <c r="T421" s="112">
        <v>40701.07916666667</v>
      </c>
      <c r="U421" s="113">
        <v>-1.9</v>
      </c>
      <c r="V421" s="357" t="s">
        <v>105</v>
      </c>
      <c r="W421" s="309" t="s">
        <v>109</v>
      </c>
      <c r="X421" s="484"/>
      <c r="Y421" s="310" t="s">
        <v>303</v>
      </c>
      <c r="Z421" s="359"/>
      <c r="AA421" s="299"/>
      <c r="AB421" s="360"/>
      <c r="AC421" s="485" t="s">
        <v>134</v>
      </c>
      <c r="AD421" s="485">
        <v>3125.12</v>
      </c>
      <c r="AE421" s="290"/>
      <c r="AF421" s="361">
        <v>1028</v>
      </c>
      <c r="AG421" s="362"/>
      <c r="AH421" s="362"/>
      <c r="AI421" s="362"/>
      <c r="AJ421" s="362"/>
      <c r="AK421" s="362"/>
      <c r="AL421" s="362"/>
      <c r="AM421" s="360" t="s">
        <v>31</v>
      </c>
      <c r="AN421" s="363" t="e">
        <v>#DIV/0!</v>
      </c>
      <c r="AO421" s="364"/>
      <c r="AP421" s="365" t="s">
        <v>106</v>
      </c>
      <c r="AQ421" s="366" t="s">
        <v>102</v>
      </c>
      <c r="AR421" s="367">
        <v>23</v>
      </c>
      <c r="AS421" s="368" t="s">
        <v>890</v>
      </c>
      <c r="AT421" s="369" t="e">
        <v>#N/A</v>
      </c>
      <c r="AU421" s="369">
        <v>12</v>
      </c>
      <c r="AV421" s="369">
        <v>3084</v>
      </c>
      <c r="AW421" s="369" t="s">
        <v>106</v>
      </c>
      <c r="AX421" s="370">
        <v>1</v>
      </c>
      <c r="AY421" s="369">
        <v>4</v>
      </c>
      <c r="AZ421" s="369">
        <v>3000</v>
      </c>
      <c r="BA421" s="369">
        <v>1028</v>
      </c>
      <c r="BB421" s="371">
        <f>IFERROR(HLOOKUP(IF(IF(VLOOKUP(H421,'Prog Actual'!H:AP,35,0)="DIREC",0,IF(VLOOKUP(H421,'Prog Actual'!H:AP,35,0)="EMBOT",1,IF(VLOOKUP(H421,'Prog Actual'!H:AP,35,0)="ETIQ",2,3)))&lt;1,VLOOKUP(H421,'Prog Actual'!H:AZ,45,0),IF(VLOOKUP(H421,'Prog Actual'!H:AP,35,0)="DIREC",0,IF(VLOOKUP(H421,'Prog Actual'!H:AP,35,0)="EMBOT",1,IF(VLOOKUP(H421,'Prog Actual'!H:AP,35,0)="ETIQ",2,3)))),Base!$D$26:$L$44,VLOOKUP(CONCATENATE(AM421,IF(VLOOKUP(H421,'Prog Actual'!H:K,4,0)&lt;2999,1,IF(VLOOKUP(H421,'Prog Actual'!H:K,4,0)&lt;4999,2,3))),Base!$B$27:$C$44,2,0),0),"")</f>
        <v>900</v>
      </c>
      <c r="BC421" s="372">
        <v>342.66666666666669</v>
      </c>
      <c r="BD421" s="373" t="s">
        <v>108</v>
      </c>
      <c r="BE421" s="369">
        <v>257</v>
      </c>
      <c r="BF421" s="370"/>
      <c r="BG421" s="369" t="s">
        <v>102</v>
      </c>
      <c r="BH421" s="374"/>
      <c r="BI421" s="375"/>
      <c r="BJ421" s="376"/>
    </row>
    <row r="422" spans="1:102" s="377" customFormat="1" ht="15">
      <c r="A422" s="349">
        <v>1</v>
      </c>
      <c r="B422" s="349">
        <v>2</v>
      </c>
      <c r="C422" s="350"/>
      <c r="D422" s="350">
        <v>1109</v>
      </c>
      <c r="E422" s="348">
        <v>0</v>
      </c>
      <c r="F422" s="351">
        <v>11</v>
      </c>
      <c r="G422" s="352" t="s">
        <v>252</v>
      </c>
      <c r="H422" s="381">
        <v>7084925</v>
      </c>
      <c r="I422" s="350">
        <v>10042012</v>
      </c>
      <c r="J422" s="352" t="s">
        <v>299</v>
      </c>
      <c r="K422" s="352">
        <v>252</v>
      </c>
      <c r="L422" s="352" t="s">
        <v>104</v>
      </c>
      <c r="M422" s="352">
        <v>0.23</v>
      </c>
      <c r="N422" s="515">
        <f t="shared" si="12"/>
        <v>1.1200000000000001</v>
      </c>
      <c r="O422" s="355">
        <v>0.16666666666666666</v>
      </c>
      <c r="P422" s="274">
        <f t="shared" si="13"/>
        <v>1.35</v>
      </c>
      <c r="Q422" s="356" t="e">
        <v>#N/A</v>
      </c>
      <c r="R422" s="112">
        <v>40701</v>
      </c>
      <c r="S422" s="113">
        <v>-1.9</v>
      </c>
      <c r="T422" s="112">
        <v>40701.088750000003</v>
      </c>
      <c r="U422" s="113">
        <v>-2.13</v>
      </c>
      <c r="V422" s="357" t="s">
        <v>105</v>
      </c>
      <c r="W422" s="309" t="s">
        <v>109</v>
      </c>
      <c r="X422" s="484"/>
      <c r="Y422" s="310" t="s">
        <v>303</v>
      </c>
      <c r="Z422" s="359"/>
      <c r="AA422" s="299"/>
      <c r="AB422" s="360"/>
      <c r="AC422" s="485" t="s">
        <v>134</v>
      </c>
      <c r="AD422" s="485">
        <v>3024</v>
      </c>
      <c r="AE422" s="290"/>
      <c r="AF422" s="361">
        <v>1008</v>
      </c>
      <c r="AG422" s="362"/>
      <c r="AH422" s="362"/>
      <c r="AI422" s="362"/>
      <c r="AJ422" s="362"/>
      <c r="AK422" s="362"/>
      <c r="AL422" s="362"/>
      <c r="AM422" s="360" t="s">
        <v>31</v>
      </c>
      <c r="AN422" s="363" t="e">
        <v>#DIV/0!</v>
      </c>
      <c r="AO422" s="364"/>
      <c r="AP422" s="365" t="s">
        <v>106</v>
      </c>
      <c r="AQ422" s="366">
        <v>1109</v>
      </c>
      <c r="AR422" s="367">
        <v>23</v>
      </c>
      <c r="AS422" s="368" t="s">
        <v>890</v>
      </c>
      <c r="AT422" s="369" t="e">
        <v>#N/A</v>
      </c>
      <c r="AU422" s="369">
        <v>12</v>
      </c>
      <c r="AV422" s="369">
        <v>3024</v>
      </c>
      <c r="AW422" s="369" t="s">
        <v>106</v>
      </c>
      <c r="AX422" s="370">
        <v>40691</v>
      </c>
      <c r="AY422" s="369">
        <v>4</v>
      </c>
      <c r="AZ422" s="369">
        <v>3000</v>
      </c>
      <c r="BA422" s="369">
        <v>1008</v>
      </c>
      <c r="BB422" s="371">
        <f>IFERROR(HLOOKUP(IF(IF(VLOOKUP(H422,'Prog Actual'!H:AP,35,0)="DIREC",0,IF(VLOOKUP(H422,'Prog Actual'!H:AP,35,0)="EMBOT",1,IF(VLOOKUP(H422,'Prog Actual'!H:AP,35,0)="ETIQ",2,3)))&lt;1,VLOOKUP(H422,'Prog Actual'!H:AZ,45,0),IF(VLOOKUP(H422,'Prog Actual'!H:AP,35,0)="DIREC",0,IF(VLOOKUP(H422,'Prog Actual'!H:AP,35,0)="EMBOT",1,IF(VLOOKUP(H422,'Prog Actual'!H:AP,35,0)="ETIQ",2,3)))),Base!$D$26:$L$44,VLOOKUP(CONCATENATE(AM422,IF(VLOOKUP(H422,'Prog Actual'!H:K,4,0)&lt;2999,1,IF(VLOOKUP(H422,'Prog Actual'!H:K,4,0)&lt;4999,2,3))),Base!$B$27:$C$44,2,0),0),"")</f>
        <v>900</v>
      </c>
      <c r="BC422" s="372">
        <v>336</v>
      </c>
      <c r="BD422" s="373" t="s">
        <v>108</v>
      </c>
      <c r="BE422" s="369">
        <v>252</v>
      </c>
      <c r="BF422" s="370" t="s">
        <v>492</v>
      </c>
      <c r="BG422" s="369" t="s">
        <v>102</v>
      </c>
      <c r="BH422" s="374"/>
      <c r="BI422" s="375"/>
      <c r="BJ422" s="376"/>
    </row>
    <row r="423" spans="1:102" s="377" customFormat="1" ht="15">
      <c r="A423" s="349">
        <v>1</v>
      </c>
      <c r="B423" s="349">
        <v>1</v>
      </c>
      <c r="C423" s="350"/>
      <c r="D423" s="350">
        <v>2109</v>
      </c>
      <c r="E423" s="348">
        <v>0</v>
      </c>
      <c r="F423" s="351">
        <v>33</v>
      </c>
      <c r="G423" s="352" t="s">
        <v>252</v>
      </c>
      <c r="H423" s="381">
        <v>1274930</v>
      </c>
      <c r="I423" s="350">
        <v>10050639</v>
      </c>
      <c r="J423" s="352" t="s">
        <v>1267</v>
      </c>
      <c r="K423" s="352">
        <v>420</v>
      </c>
      <c r="L423" s="352" t="s">
        <v>104</v>
      </c>
      <c r="M423" s="352">
        <v>0.23</v>
      </c>
      <c r="N423" s="515">
        <f t="shared" si="12"/>
        <v>1.8666666666666667</v>
      </c>
      <c r="O423" s="355">
        <v>0.16666666666666666</v>
      </c>
      <c r="P423" s="274">
        <f t="shared" si="13"/>
        <v>2.0966666666666667</v>
      </c>
      <c r="Q423" s="356" t="e">
        <v>#N/A</v>
      </c>
      <c r="R423" s="112">
        <v>40701</v>
      </c>
      <c r="S423" s="113">
        <v>-2.13</v>
      </c>
      <c r="T423" s="112">
        <v>40701.098333333335</v>
      </c>
      <c r="U423" s="113">
        <v>-2.36</v>
      </c>
      <c r="V423" s="357" t="s">
        <v>105</v>
      </c>
      <c r="W423" s="309" t="s">
        <v>109</v>
      </c>
      <c r="X423" s="484"/>
      <c r="Y423" s="310" t="s">
        <v>303</v>
      </c>
      <c r="Z423" s="359"/>
      <c r="AA423" s="299"/>
      <c r="AB423" s="360"/>
      <c r="AC423" s="485" t="s">
        <v>207</v>
      </c>
      <c r="AD423" s="485">
        <v>5107.2</v>
      </c>
      <c r="AE423" s="290"/>
      <c r="AF423" s="361">
        <v>1680</v>
      </c>
      <c r="AG423" s="362"/>
      <c r="AH423" s="362"/>
      <c r="AI423" s="362"/>
      <c r="AJ423" s="362"/>
      <c r="AK423" s="362"/>
      <c r="AL423" s="362"/>
      <c r="AM423" s="360" t="s">
        <v>31</v>
      </c>
      <c r="AN423" s="363" t="e">
        <v>#DIV/0!</v>
      </c>
      <c r="AO423" s="364"/>
      <c r="AP423" s="365" t="s">
        <v>106</v>
      </c>
      <c r="AQ423" s="366">
        <v>2109</v>
      </c>
      <c r="AR423" s="367">
        <v>23</v>
      </c>
      <c r="AS423" s="368" t="s">
        <v>890</v>
      </c>
      <c r="AT423" s="369" t="e">
        <v>#N/A</v>
      </c>
      <c r="AU423" s="369">
        <v>12</v>
      </c>
      <c r="AV423" s="369">
        <v>5040</v>
      </c>
      <c r="AW423" s="369" t="s">
        <v>106</v>
      </c>
      <c r="AX423" s="370">
        <v>40693</v>
      </c>
      <c r="AY423" s="369">
        <v>4</v>
      </c>
      <c r="AZ423" s="369">
        <v>3000</v>
      </c>
      <c r="BA423" s="369">
        <v>1680</v>
      </c>
      <c r="BB423" s="371">
        <f>IFERROR(HLOOKUP(IF(IF(VLOOKUP(H423,'Prog Actual'!H:AP,35,0)="DIREC",0,IF(VLOOKUP(H423,'Prog Actual'!H:AP,35,0)="EMBOT",1,IF(VLOOKUP(H423,'Prog Actual'!H:AP,35,0)="ETIQ",2,3)))&lt;1,VLOOKUP(H423,'Prog Actual'!H:AZ,45,0),IF(VLOOKUP(H423,'Prog Actual'!H:AP,35,0)="DIREC",0,IF(VLOOKUP(H423,'Prog Actual'!H:AP,35,0)="EMBOT",1,IF(VLOOKUP(H423,'Prog Actual'!H:AP,35,0)="ETIQ",2,3)))),Base!$D$26:$L$44,VLOOKUP(CONCATENATE(AM423,IF(VLOOKUP(H423,'Prog Actual'!H:K,4,0)&lt;2999,1,IF(VLOOKUP(H423,'Prog Actual'!H:K,4,0)&lt;4999,2,3))),Base!$B$27:$C$44,2,0),0),"")</f>
        <v>900</v>
      </c>
      <c r="BC423" s="372">
        <v>560</v>
      </c>
      <c r="BD423" s="373" t="s">
        <v>108</v>
      </c>
      <c r="BE423" s="369">
        <v>420</v>
      </c>
      <c r="BF423" s="370" t="s">
        <v>1268</v>
      </c>
      <c r="BG423" s="369" t="s">
        <v>102</v>
      </c>
      <c r="BH423" s="374"/>
      <c r="BI423" s="375"/>
      <c r="BJ423" s="376"/>
    </row>
    <row r="424" spans="1:102" s="377" customFormat="1" ht="15">
      <c r="A424" s="349">
        <v>1</v>
      </c>
      <c r="B424" s="349">
        <v>1</v>
      </c>
      <c r="C424" s="350"/>
      <c r="D424" s="350">
        <v>2112</v>
      </c>
      <c r="E424" s="348">
        <v>0</v>
      </c>
      <c r="F424" s="351">
        <v>36</v>
      </c>
      <c r="G424" s="352" t="s">
        <v>252</v>
      </c>
      <c r="H424" s="381">
        <v>1274587</v>
      </c>
      <c r="I424" s="350">
        <v>10050277</v>
      </c>
      <c r="J424" s="352" t="s">
        <v>1269</v>
      </c>
      <c r="K424" s="352">
        <v>1427</v>
      </c>
      <c r="L424" s="352" t="s">
        <v>104</v>
      </c>
      <c r="M424" s="352">
        <v>0.23</v>
      </c>
      <c r="N424" s="515">
        <f t="shared" si="12"/>
        <v>6.3422222222222224</v>
      </c>
      <c r="O424" s="355">
        <v>0.16666666666666666</v>
      </c>
      <c r="P424" s="274">
        <f t="shared" si="13"/>
        <v>6.5722222222222229</v>
      </c>
      <c r="Q424" s="356">
        <v>2</v>
      </c>
      <c r="R424" s="112">
        <v>40701</v>
      </c>
      <c r="S424" s="113">
        <v>-2.36</v>
      </c>
      <c r="T424" s="112">
        <v>40701.107916666668</v>
      </c>
      <c r="U424" s="113">
        <v>-2.59</v>
      </c>
      <c r="V424" s="357" t="s">
        <v>105</v>
      </c>
      <c r="W424" s="309" t="s">
        <v>109</v>
      </c>
      <c r="X424" s="484">
        <v>40703</v>
      </c>
      <c r="Y424" s="310" t="s">
        <v>303</v>
      </c>
      <c r="Z424" s="359"/>
      <c r="AA424" s="299"/>
      <c r="AB424" s="360"/>
      <c r="AC424" s="485" t="s">
        <v>968</v>
      </c>
      <c r="AD424" s="485">
        <v>17352.32</v>
      </c>
      <c r="AE424" s="290"/>
      <c r="AF424" s="361">
        <v>5708</v>
      </c>
      <c r="AG424" s="362"/>
      <c r="AH424" s="362"/>
      <c r="AI424" s="362"/>
      <c r="AJ424" s="362"/>
      <c r="AK424" s="362"/>
      <c r="AL424" s="362"/>
      <c r="AM424" s="360" t="s">
        <v>31</v>
      </c>
      <c r="AN424" s="363" t="e">
        <v>#DIV/0!</v>
      </c>
      <c r="AO424" s="364"/>
      <c r="AP424" s="365" t="s">
        <v>106</v>
      </c>
      <c r="AQ424" s="366">
        <v>2112</v>
      </c>
      <c r="AR424" s="367">
        <v>23</v>
      </c>
      <c r="AS424" s="368" t="s">
        <v>890</v>
      </c>
      <c r="AT424" s="369" t="s">
        <v>113</v>
      </c>
      <c r="AU424" s="369">
        <v>12</v>
      </c>
      <c r="AV424" s="369">
        <v>17124</v>
      </c>
      <c r="AW424" s="369" t="s">
        <v>106</v>
      </c>
      <c r="AX424" s="370">
        <v>40688</v>
      </c>
      <c r="AY424" s="369">
        <v>4</v>
      </c>
      <c r="AZ424" s="369">
        <v>3000</v>
      </c>
      <c r="BA424" s="369">
        <v>5708</v>
      </c>
      <c r="BB424" s="371">
        <f>IFERROR(HLOOKUP(IF(IF(VLOOKUP(H424,'Prog Actual'!H:AP,35,0)="DIREC",0,IF(VLOOKUP(H424,'Prog Actual'!H:AP,35,0)="EMBOT",1,IF(VLOOKUP(H424,'Prog Actual'!H:AP,35,0)="ETIQ",2,3)))&lt;1,VLOOKUP(H424,'Prog Actual'!H:AZ,45,0),IF(VLOOKUP(H424,'Prog Actual'!H:AP,35,0)="DIREC",0,IF(VLOOKUP(H424,'Prog Actual'!H:AP,35,0)="EMBOT",1,IF(VLOOKUP(H424,'Prog Actual'!H:AP,35,0)="ETIQ",2,3)))),Base!$D$26:$L$44,VLOOKUP(CONCATENATE(AM424,IF(VLOOKUP(H424,'Prog Actual'!H:K,4,0)&lt;2999,1,IF(VLOOKUP(H424,'Prog Actual'!H:K,4,0)&lt;4999,2,3))),Base!$B$27:$C$44,2,0),0),"")</f>
        <v>900</v>
      </c>
      <c r="BC424" s="372">
        <v>1902.6666666666667</v>
      </c>
      <c r="BD424" s="373" t="s">
        <v>108</v>
      </c>
      <c r="BE424" s="369">
        <v>1427</v>
      </c>
      <c r="BF424" s="370" t="s">
        <v>1270</v>
      </c>
      <c r="BG424" s="369" t="s">
        <v>102</v>
      </c>
      <c r="BH424" s="374"/>
      <c r="BI424" s="375"/>
      <c r="BJ424" s="376"/>
    </row>
    <row r="425" spans="1:102" s="377" customFormat="1" ht="15">
      <c r="A425" s="349">
        <v>1</v>
      </c>
      <c r="B425" s="349">
        <v>2</v>
      </c>
      <c r="C425" s="350"/>
      <c r="D425" s="350">
        <v>2135</v>
      </c>
      <c r="E425" s="348">
        <v>0</v>
      </c>
      <c r="F425" s="351">
        <v>136</v>
      </c>
      <c r="G425" s="352" t="s">
        <v>252</v>
      </c>
      <c r="H425" s="381">
        <v>1273696</v>
      </c>
      <c r="I425" s="350">
        <v>10050188</v>
      </c>
      <c r="J425" s="352" t="s">
        <v>491</v>
      </c>
      <c r="K425" s="352">
        <v>110</v>
      </c>
      <c r="L425" s="352" t="s">
        <v>104</v>
      </c>
      <c r="M425" s="352">
        <v>0.23</v>
      </c>
      <c r="N425" s="515">
        <f t="shared" si="12"/>
        <v>0.48888888888888887</v>
      </c>
      <c r="O425" s="355">
        <v>0.16666666666666666</v>
      </c>
      <c r="P425" s="274">
        <f t="shared" si="13"/>
        <v>0.71888888888888891</v>
      </c>
      <c r="Q425" s="356">
        <v>2</v>
      </c>
      <c r="R425" s="112">
        <v>40701</v>
      </c>
      <c r="S425" s="113">
        <v>-2.59</v>
      </c>
      <c r="T425" s="112">
        <v>40701.1175</v>
      </c>
      <c r="U425" s="113">
        <v>-2.82</v>
      </c>
      <c r="V425" s="357" t="s">
        <v>105</v>
      </c>
      <c r="W425" s="309" t="s">
        <v>109</v>
      </c>
      <c r="X425" s="484">
        <v>40703</v>
      </c>
      <c r="Y425" s="310" t="s">
        <v>303</v>
      </c>
      <c r="Z425" s="359"/>
      <c r="AA425" s="299"/>
      <c r="AB425" s="360"/>
      <c r="AC425" s="485" t="s">
        <v>117</v>
      </c>
      <c r="AD425" s="485">
        <v>1337.6</v>
      </c>
      <c r="AE425" s="290"/>
      <c r="AF425" s="361">
        <v>440</v>
      </c>
      <c r="AG425" s="362"/>
      <c r="AH425" s="362"/>
      <c r="AI425" s="362"/>
      <c r="AJ425" s="362"/>
      <c r="AK425" s="362"/>
      <c r="AL425" s="362"/>
      <c r="AM425" s="360" t="s">
        <v>31</v>
      </c>
      <c r="AN425" s="363" t="e">
        <v>#DIV/0!</v>
      </c>
      <c r="AO425" s="364"/>
      <c r="AP425" s="365" t="s">
        <v>106</v>
      </c>
      <c r="AQ425" s="366">
        <v>2135</v>
      </c>
      <c r="AR425" s="367">
        <v>23</v>
      </c>
      <c r="AS425" s="368" t="s">
        <v>890</v>
      </c>
      <c r="AT425" s="369" t="s">
        <v>113</v>
      </c>
      <c r="AU425" s="369">
        <v>12</v>
      </c>
      <c r="AV425" s="369">
        <v>1320</v>
      </c>
      <c r="AW425" s="369" t="s">
        <v>106</v>
      </c>
      <c r="AX425" s="370">
        <v>1</v>
      </c>
      <c r="AY425" s="369">
        <v>4</v>
      </c>
      <c r="AZ425" s="369">
        <v>3000</v>
      </c>
      <c r="BA425" s="369">
        <v>440</v>
      </c>
      <c r="BB425" s="371">
        <f>IFERROR(HLOOKUP(IF(IF(VLOOKUP(H425,'Prog Actual'!H:AP,35,0)="DIREC",0,IF(VLOOKUP(H425,'Prog Actual'!H:AP,35,0)="EMBOT",1,IF(VLOOKUP(H425,'Prog Actual'!H:AP,35,0)="ETIQ",2,3)))&lt;1,VLOOKUP(H425,'Prog Actual'!H:AZ,45,0),IF(VLOOKUP(H425,'Prog Actual'!H:AP,35,0)="DIREC",0,IF(VLOOKUP(H425,'Prog Actual'!H:AP,35,0)="EMBOT",1,IF(VLOOKUP(H425,'Prog Actual'!H:AP,35,0)="ETIQ",2,3)))),Base!$D$26:$L$44,VLOOKUP(CONCATENATE(AM425,IF(VLOOKUP(H425,'Prog Actual'!H:K,4,0)&lt;2999,1,IF(VLOOKUP(H425,'Prog Actual'!H:K,4,0)&lt;4999,2,3))),Base!$B$27:$C$44,2,0),0),"")</f>
        <v>900</v>
      </c>
      <c r="BC425" s="372">
        <v>146.66666666666666</v>
      </c>
      <c r="BD425" s="373" t="s">
        <v>108</v>
      </c>
      <c r="BE425" s="369">
        <v>110</v>
      </c>
      <c r="BF425" s="370"/>
      <c r="BG425" s="369" t="s">
        <v>102</v>
      </c>
      <c r="BH425" s="374"/>
      <c r="BI425" s="375"/>
      <c r="BJ425" s="376"/>
    </row>
    <row r="426" spans="1:102" s="195" customFormat="1" ht="15">
      <c r="A426" s="302">
        <v>1</v>
      </c>
      <c r="B426" s="302">
        <v>1</v>
      </c>
      <c r="C426" s="79"/>
      <c r="D426" s="303">
        <v>2135</v>
      </c>
      <c r="E426" s="348">
        <v>0</v>
      </c>
      <c r="F426" s="33">
        <v>136</v>
      </c>
      <c r="G426" s="304" t="s">
        <v>252</v>
      </c>
      <c r="H426" s="312">
        <v>7084894</v>
      </c>
      <c r="I426" s="303">
        <v>10049383</v>
      </c>
      <c r="J426" s="304" t="s">
        <v>1271</v>
      </c>
      <c r="K426" s="304">
        <v>420</v>
      </c>
      <c r="L426" s="304" t="s">
        <v>104</v>
      </c>
      <c r="M426" s="296">
        <v>0.23</v>
      </c>
      <c r="N426" s="515">
        <f t="shared" si="12"/>
        <v>1.8666666666666667</v>
      </c>
      <c r="O426" s="298">
        <v>0.16666666666666666</v>
      </c>
      <c r="P426" s="274">
        <f t="shared" si="13"/>
        <v>2.0966666666666667</v>
      </c>
      <c r="Q426" s="306">
        <v>2</v>
      </c>
      <c r="R426" s="110">
        <v>40701</v>
      </c>
      <c r="S426" s="111">
        <v>-13</v>
      </c>
      <c r="T426" s="112">
        <v>40701.551249999997</v>
      </c>
      <c r="U426" s="113">
        <v>-13.23</v>
      </c>
      <c r="V426" s="307" t="s">
        <v>105</v>
      </c>
      <c r="W426" s="309" t="s">
        <v>109</v>
      </c>
      <c r="X426" s="490">
        <v>40703</v>
      </c>
      <c r="Y426" s="310" t="s">
        <v>303</v>
      </c>
      <c r="Z426" s="116"/>
      <c r="AA426" s="299"/>
      <c r="AB426" s="118"/>
      <c r="AC426" s="289" t="s">
        <v>117</v>
      </c>
      <c r="AD426" s="289">
        <v>5107.2</v>
      </c>
      <c r="AE426" s="290"/>
      <c r="AF426" s="31">
        <v>1680</v>
      </c>
      <c r="AG426" s="119"/>
      <c r="AH426" s="119"/>
      <c r="AI426" s="119"/>
      <c r="AJ426" s="119"/>
      <c r="AK426" s="119"/>
      <c r="AL426" s="119"/>
      <c r="AM426" s="336" t="s">
        <v>31</v>
      </c>
      <c r="AN426" s="120" t="e">
        <v>#DIV/0!</v>
      </c>
      <c r="AO426" s="121"/>
      <c r="AP426" s="122" t="s">
        <v>106</v>
      </c>
      <c r="AQ426" s="292">
        <v>2135</v>
      </c>
      <c r="AR426" s="293">
        <v>23</v>
      </c>
      <c r="AS426" s="311" t="s">
        <v>890</v>
      </c>
      <c r="AT426" s="294" t="s">
        <v>113</v>
      </c>
      <c r="AU426" s="131">
        <v>12</v>
      </c>
      <c r="AV426" s="131">
        <v>5040</v>
      </c>
      <c r="AW426" s="131" t="s">
        <v>106</v>
      </c>
      <c r="AX426" s="183">
        <v>40696</v>
      </c>
      <c r="AY426" s="131">
        <v>4</v>
      </c>
      <c r="AZ426" s="131">
        <v>3000</v>
      </c>
      <c r="BA426" s="131">
        <v>1680</v>
      </c>
      <c r="BB426" s="371">
        <f>IFERROR(HLOOKUP(IF(IF(VLOOKUP(H426,'Prog Actual'!H:AP,35,0)="DIREC",0,IF(VLOOKUP(H426,'Prog Actual'!H:AP,35,0)="EMBOT",1,IF(VLOOKUP(H426,'Prog Actual'!H:AP,35,0)="ETIQ",2,3)))&lt;1,VLOOKUP(H426,'Prog Actual'!H:AZ,45,0),IF(VLOOKUP(H426,'Prog Actual'!H:AP,35,0)="DIREC",0,IF(VLOOKUP(H426,'Prog Actual'!H:AP,35,0)="EMBOT",1,IF(VLOOKUP(H426,'Prog Actual'!H:AP,35,0)="ETIQ",2,3)))),Base!$D$26:$L$44,VLOOKUP(CONCATENATE(AM426,IF(VLOOKUP(H426,'Prog Actual'!H:K,4,0)&lt;2999,1,IF(VLOOKUP(H426,'Prog Actual'!H:K,4,0)&lt;4999,2,3))),Base!$B$27:$C$44,2,0),0),"")</f>
        <v>900</v>
      </c>
      <c r="BC426" s="300">
        <v>560</v>
      </c>
      <c r="BD426" s="124" t="s">
        <v>108</v>
      </c>
      <c r="BE426" s="131">
        <v>420</v>
      </c>
      <c r="BF426" s="183" t="s">
        <v>1272</v>
      </c>
      <c r="BG426" s="131" t="s">
        <v>102</v>
      </c>
      <c r="BH426" s="210"/>
      <c r="BI426" s="211"/>
      <c r="BJ426" s="212"/>
    </row>
    <row r="427" spans="1:102" s="195" customFormat="1" ht="17.100000000000001" customHeight="1">
      <c r="A427" s="43">
        <v>0</v>
      </c>
      <c r="B427" s="43">
        <v>0</v>
      </c>
      <c r="C427" s="79"/>
      <c r="D427" s="79" t="s">
        <v>39</v>
      </c>
      <c r="E427" s="348" t="s">
        <v>10</v>
      </c>
      <c r="F427" s="33" t="e">
        <v>#N/A</v>
      </c>
      <c r="G427" s="127"/>
      <c r="H427" s="128"/>
      <c r="I427" s="79"/>
      <c r="J427" s="259" t="s">
        <v>258</v>
      </c>
      <c r="K427" s="127"/>
      <c r="L427" s="127"/>
      <c r="M427" s="296"/>
      <c r="N427" s="515">
        <f t="shared" si="12"/>
        <v>2</v>
      </c>
      <c r="O427" s="298">
        <v>0</v>
      </c>
      <c r="P427" s="274">
        <f t="shared" si="13"/>
        <v>2</v>
      </c>
      <c r="Q427" s="288"/>
      <c r="R427" s="112">
        <v>40701</v>
      </c>
      <c r="S427" s="113">
        <v>-13.23</v>
      </c>
      <c r="T427" s="112">
        <v>40701.634583333333</v>
      </c>
      <c r="U427" s="113">
        <v>-15.23</v>
      </c>
      <c r="V427" s="130"/>
      <c r="W427" s="115"/>
      <c r="X427" s="488"/>
      <c r="Y427" s="358" t="s">
        <v>259</v>
      </c>
      <c r="Z427" s="116"/>
      <c r="AA427" s="299"/>
      <c r="AB427" s="118"/>
      <c r="AC427" s="289"/>
      <c r="AD427" s="289"/>
      <c r="AE427" s="290"/>
      <c r="AF427" s="31">
        <v>0</v>
      </c>
      <c r="AG427" s="119"/>
      <c r="AH427" s="119"/>
      <c r="AI427" s="119"/>
      <c r="AJ427" s="119"/>
      <c r="AK427" s="119"/>
      <c r="AL427" s="119"/>
      <c r="AM427" s="336" t="s">
        <v>31</v>
      </c>
      <c r="AN427" s="120"/>
      <c r="AO427" s="121"/>
      <c r="AP427" s="122">
        <v>0</v>
      </c>
      <c r="AQ427" s="292" t="s">
        <v>39</v>
      </c>
      <c r="AR427" s="293">
        <v>23</v>
      </c>
      <c r="AS427" s="311" t="s">
        <v>890</v>
      </c>
      <c r="AT427" s="294" t="s">
        <v>260</v>
      </c>
      <c r="AU427" s="131"/>
      <c r="AV427" s="131"/>
      <c r="AW427" s="131"/>
      <c r="AX427" s="183"/>
      <c r="AY427" s="131"/>
      <c r="AZ427" s="131"/>
      <c r="BA427" s="131"/>
      <c r="BB427" s="371" t="str">
        <f>IFERROR(HLOOKUP(IF(IF(VLOOKUP(H427,'Prog Actual'!H:AP,35,0)="DIREC",0,IF(VLOOKUP(H427,'Prog Actual'!H:AP,35,0)="EMBOT",1,IF(VLOOKUP(H427,'Prog Actual'!H:AP,35,0)="ETIQ",2,3)))&lt;1,VLOOKUP(H427,'Prog Actual'!H:AZ,45,0),IF(VLOOKUP(H427,'Prog Actual'!H:AP,35,0)="DIREC",0,IF(VLOOKUP(H427,'Prog Actual'!H:AP,35,0)="EMBOT",1,IF(VLOOKUP(H427,'Prog Actual'!H:AP,35,0)="ETIQ",2,3)))),Base!$D$26:$L$44,VLOOKUP(CONCATENATE(AM427,IF(VLOOKUP(H427,'Prog Actual'!H:K,4,0)&lt;2999,1,IF(VLOOKUP(H427,'Prog Actual'!H:K,4,0)&lt;4999,2,3))),Base!$B$27:$C$44,2,0),0),"")</f>
        <v/>
      </c>
      <c r="BC427" s="300">
        <v>0</v>
      </c>
      <c r="BD427" s="124"/>
      <c r="BE427" s="131">
        <v>0</v>
      </c>
      <c r="BF427" s="183"/>
      <c r="BG427" s="131" t="s">
        <v>102</v>
      </c>
      <c r="BH427" s="210"/>
      <c r="BI427" s="211"/>
      <c r="BJ427" s="212"/>
    </row>
    <row r="428" spans="1:102" s="195" customFormat="1" ht="17.100000000000001" customHeight="1">
      <c r="A428" s="302">
        <v>1</v>
      </c>
      <c r="B428" s="302">
        <v>2</v>
      </c>
      <c r="C428" s="79"/>
      <c r="D428" s="303">
        <v>1109</v>
      </c>
      <c r="E428" s="348" t="s">
        <v>10</v>
      </c>
      <c r="F428" s="33">
        <v>11</v>
      </c>
      <c r="G428" s="304" t="s">
        <v>252</v>
      </c>
      <c r="H428" s="318">
        <v>1273288</v>
      </c>
      <c r="I428" s="303">
        <v>10041999</v>
      </c>
      <c r="J428" s="304" t="s">
        <v>300</v>
      </c>
      <c r="K428" s="304">
        <v>144</v>
      </c>
      <c r="L428" s="304" t="s">
        <v>104</v>
      </c>
      <c r="M428" s="296">
        <v>0.23</v>
      </c>
      <c r="N428" s="515">
        <f t="shared" si="12"/>
        <v>0.64</v>
      </c>
      <c r="O428" s="298">
        <v>0</v>
      </c>
      <c r="P428" s="274">
        <f t="shared" si="13"/>
        <v>0.87</v>
      </c>
      <c r="Q428" s="288">
        <v>1</v>
      </c>
      <c r="R428" s="112">
        <v>40701</v>
      </c>
      <c r="S428" s="113">
        <v>-15.23</v>
      </c>
      <c r="T428" s="112">
        <v>40701.67083333333</v>
      </c>
      <c r="U428" s="113">
        <v>-16.100000000000001</v>
      </c>
      <c r="V428" s="307" t="s">
        <v>105</v>
      </c>
      <c r="W428" s="309"/>
      <c r="X428" s="490">
        <v>40702</v>
      </c>
      <c r="Y428" s="132" t="s">
        <v>303</v>
      </c>
      <c r="Z428" s="116"/>
      <c r="AA428" s="299"/>
      <c r="AB428" s="118"/>
      <c r="AC428" s="289" t="s">
        <v>134</v>
      </c>
      <c r="AD428" s="289">
        <v>2383.36</v>
      </c>
      <c r="AE428" s="290"/>
      <c r="AF428" s="31">
        <v>576</v>
      </c>
      <c r="AG428" s="119"/>
      <c r="AH428" s="119"/>
      <c r="AI428" s="119"/>
      <c r="AJ428" s="119"/>
      <c r="AK428" s="119"/>
      <c r="AL428" s="119"/>
      <c r="AM428" s="336" t="s">
        <v>31</v>
      </c>
      <c r="AN428" s="120">
        <v>900</v>
      </c>
      <c r="AO428" s="121"/>
      <c r="AP428" s="122" t="s">
        <v>106</v>
      </c>
      <c r="AQ428" s="292">
        <v>1109</v>
      </c>
      <c r="AR428" s="293">
        <v>23</v>
      </c>
      <c r="AS428" s="123" t="s">
        <v>351</v>
      </c>
      <c r="AT428" s="294" t="s">
        <v>126</v>
      </c>
      <c r="AU428" s="131">
        <v>12</v>
      </c>
      <c r="AV428" s="131">
        <v>1728</v>
      </c>
      <c r="AW428" s="131" t="s">
        <v>106</v>
      </c>
      <c r="AX428" s="183"/>
      <c r="AY428" s="131">
        <v>4</v>
      </c>
      <c r="AZ428" s="131">
        <v>3000</v>
      </c>
      <c r="BA428" s="131">
        <v>576</v>
      </c>
      <c r="BB428" s="371">
        <f>IFERROR(HLOOKUP(IF(IF(VLOOKUP(H428,'Prog Actual'!H:AP,35,0)="DIREC",0,IF(VLOOKUP(H428,'Prog Actual'!H:AP,35,0)="EMBOT",1,IF(VLOOKUP(H428,'Prog Actual'!H:AP,35,0)="ETIQ",2,3)))&lt;1,VLOOKUP(H428,'Prog Actual'!H:AZ,45,0),IF(VLOOKUP(H428,'Prog Actual'!H:AP,35,0)="DIREC",0,IF(VLOOKUP(H428,'Prog Actual'!H:AP,35,0)="EMBOT",1,IF(VLOOKUP(H428,'Prog Actual'!H:AP,35,0)="ETIQ",2,3)))),Base!$D$26:$L$44,VLOOKUP(CONCATENATE(AM428,IF(VLOOKUP(H428,'Prog Actual'!H:K,4,0)&lt;2999,1,IF(VLOOKUP(H428,'Prog Actual'!H:K,4,0)&lt;4999,2,3))),Base!$B$27:$C$44,2,0),0),"")</f>
        <v>900</v>
      </c>
      <c r="BC428" s="300">
        <v>192</v>
      </c>
      <c r="BD428" s="124" t="s">
        <v>108</v>
      </c>
      <c r="BE428" s="131">
        <v>144</v>
      </c>
      <c r="BF428" s="183"/>
      <c r="BG428" s="131" t="s">
        <v>102</v>
      </c>
      <c r="BH428" s="210"/>
      <c r="BI428" s="211"/>
      <c r="BJ428" s="212"/>
    </row>
    <row r="429" spans="1:102" s="195" customFormat="1" ht="15">
      <c r="A429" s="302">
        <v>1</v>
      </c>
      <c r="B429" s="302">
        <v>1</v>
      </c>
      <c r="C429" s="79"/>
      <c r="D429" s="303">
        <v>2346</v>
      </c>
      <c r="E429" s="348">
        <v>0</v>
      </c>
      <c r="F429" s="33">
        <v>308</v>
      </c>
      <c r="G429" s="304" t="s">
        <v>252</v>
      </c>
      <c r="H429" s="312">
        <v>1274169</v>
      </c>
      <c r="I429" s="303">
        <v>10050465</v>
      </c>
      <c r="J429" s="304" t="s">
        <v>255</v>
      </c>
      <c r="K429" s="304">
        <v>824</v>
      </c>
      <c r="L429" s="304" t="s">
        <v>104</v>
      </c>
      <c r="M429" s="296">
        <v>0.23</v>
      </c>
      <c r="N429" s="515">
        <f t="shared" si="12"/>
        <v>3.6622222222222223</v>
      </c>
      <c r="O429" s="298">
        <v>0.16666666666666666</v>
      </c>
      <c r="P429" s="274">
        <f t="shared" si="13"/>
        <v>3.8922222222222222</v>
      </c>
      <c r="Q429" s="306">
        <v>2</v>
      </c>
      <c r="R429" s="112">
        <v>40701</v>
      </c>
      <c r="S429" s="113">
        <v>-16.100000000000001</v>
      </c>
      <c r="T429" s="112">
        <v>40701.832999999999</v>
      </c>
      <c r="U429" s="113">
        <v>-19.989999999999998</v>
      </c>
      <c r="V429" s="307" t="s">
        <v>105</v>
      </c>
      <c r="W429" s="308" t="s">
        <v>109</v>
      </c>
      <c r="X429" s="490">
        <v>40703</v>
      </c>
      <c r="Y429" s="310" t="s">
        <v>303</v>
      </c>
      <c r="Z429" s="116"/>
      <c r="AA429" s="299"/>
      <c r="AB429" s="118"/>
      <c r="AC429" s="289" t="s">
        <v>195</v>
      </c>
      <c r="AD429" s="289">
        <v>10019.84</v>
      </c>
      <c r="AE429" s="290"/>
      <c r="AF429" s="31">
        <v>3296</v>
      </c>
      <c r="AG429" s="119"/>
      <c r="AH429" s="119"/>
      <c r="AI429" s="119"/>
      <c r="AJ429" s="119"/>
      <c r="AK429" s="119"/>
      <c r="AL429" s="119"/>
      <c r="AM429" s="336" t="s">
        <v>31</v>
      </c>
      <c r="AN429" s="120">
        <v>900.05461496450027</v>
      </c>
      <c r="AO429" s="121"/>
      <c r="AP429" s="122" t="s">
        <v>106</v>
      </c>
      <c r="AQ429" s="292">
        <v>2346</v>
      </c>
      <c r="AR429" s="293">
        <v>23</v>
      </c>
      <c r="AS429" s="311" t="s">
        <v>890</v>
      </c>
      <c r="AT429" s="294" t="s">
        <v>113</v>
      </c>
      <c r="AU429" s="131">
        <v>12</v>
      </c>
      <c r="AV429" s="131">
        <v>9888</v>
      </c>
      <c r="AW429" s="131" t="s">
        <v>106</v>
      </c>
      <c r="AX429" s="183">
        <v>1</v>
      </c>
      <c r="AY429" s="131">
        <v>4</v>
      </c>
      <c r="AZ429" s="131">
        <v>3000</v>
      </c>
      <c r="BA429" s="131">
        <v>3296</v>
      </c>
      <c r="BB429" s="371">
        <f>IFERROR(HLOOKUP(IF(IF(VLOOKUP(H429,'Prog Actual'!H:AP,35,0)="DIREC",0,IF(VLOOKUP(H429,'Prog Actual'!H:AP,35,0)="EMBOT",1,IF(VLOOKUP(H429,'Prog Actual'!H:AP,35,0)="ETIQ",2,3)))&lt;1,VLOOKUP(H429,'Prog Actual'!H:AZ,45,0),IF(VLOOKUP(H429,'Prog Actual'!H:AP,35,0)="DIREC",0,IF(VLOOKUP(H429,'Prog Actual'!H:AP,35,0)="EMBOT",1,IF(VLOOKUP(H429,'Prog Actual'!H:AP,35,0)="ETIQ",2,3)))),Base!$D$26:$L$44,VLOOKUP(CONCATENATE(AM429,IF(VLOOKUP(H429,'Prog Actual'!H:K,4,0)&lt;2999,1,IF(VLOOKUP(H429,'Prog Actual'!H:K,4,0)&lt;4999,2,3))),Base!$B$27:$C$44,2,0),0),"")</f>
        <v>900</v>
      </c>
      <c r="BC429" s="300">
        <v>1098.6666666666667</v>
      </c>
      <c r="BD429" s="124" t="s">
        <v>108</v>
      </c>
      <c r="BE429" s="131">
        <v>824</v>
      </c>
      <c r="BF429" s="183"/>
      <c r="BG429" s="131" t="s">
        <v>102</v>
      </c>
      <c r="BH429" s="210"/>
      <c r="BI429" s="211"/>
      <c r="BJ429" s="212"/>
    </row>
    <row r="430" spans="1:102" s="195" customFormat="1" ht="17.100000000000001" customHeight="1">
      <c r="A430" s="43">
        <v>0</v>
      </c>
      <c r="B430" s="43">
        <v>0</v>
      </c>
      <c r="C430" s="79"/>
      <c r="D430" s="79" t="s">
        <v>39</v>
      </c>
      <c r="E430" s="348" t="s">
        <v>10</v>
      </c>
      <c r="F430" s="33" t="e">
        <v>#N/A</v>
      </c>
      <c r="G430" s="127"/>
      <c r="H430" s="128"/>
      <c r="I430" s="79"/>
      <c r="J430" s="259" t="s">
        <v>258</v>
      </c>
      <c r="K430" s="127"/>
      <c r="L430" s="127"/>
      <c r="M430" s="296"/>
      <c r="N430" s="515">
        <f t="shared" si="12"/>
        <v>2</v>
      </c>
      <c r="O430" s="298">
        <v>0</v>
      </c>
      <c r="P430" s="274">
        <f t="shared" si="13"/>
        <v>2</v>
      </c>
      <c r="Q430" s="288"/>
      <c r="R430" s="112">
        <v>40701</v>
      </c>
      <c r="S430" s="113">
        <v>-19.989999999999998</v>
      </c>
      <c r="T430" s="112">
        <v>40701.916250000002</v>
      </c>
      <c r="U430" s="113">
        <v>-21.99</v>
      </c>
      <c r="V430" s="130"/>
      <c r="W430" s="115"/>
      <c r="X430" s="488"/>
      <c r="Y430" s="358" t="s">
        <v>259</v>
      </c>
      <c r="Z430" s="116"/>
      <c r="AA430" s="299"/>
      <c r="AB430" s="118"/>
      <c r="AC430" s="289"/>
      <c r="AD430" s="289"/>
      <c r="AE430" s="290"/>
      <c r="AF430" s="31">
        <v>0</v>
      </c>
      <c r="AG430" s="119"/>
      <c r="AH430" s="119"/>
      <c r="AI430" s="119"/>
      <c r="AJ430" s="119"/>
      <c r="AK430" s="119"/>
      <c r="AL430" s="119"/>
      <c r="AM430" s="336" t="s">
        <v>31</v>
      </c>
      <c r="AN430" s="120"/>
      <c r="AO430" s="121"/>
      <c r="AP430" s="122">
        <v>0</v>
      </c>
      <c r="AQ430" s="292" t="s">
        <v>39</v>
      </c>
      <c r="AR430" s="293">
        <v>23</v>
      </c>
      <c r="AS430" s="311" t="s">
        <v>890</v>
      </c>
      <c r="AT430" s="294" t="s">
        <v>260</v>
      </c>
      <c r="AU430" s="131"/>
      <c r="AV430" s="131"/>
      <c r="AW430" s="131"/>
      <c r="AX430" s="183"/>
      <c r="AY430" s="131"/>
      <c r="AZ430" s="131"/>
      <c r="BA430" s="131"/>
      <c r="BB430" s="371" t="str">
        <f>IFERROR(HLOOKUP(IF(IF(VLOOKUP(H430,'Prog Actual'!H:AP,35,0)="DIREC",0,IF(VLOOKUP(H430,'Prog Actual'!H:AP,35,0)="EMBOT",1,IF(VLOOKUP(H430,'Prog Actual'!H:AP,35,0)="ETIQ",2,3)))&lt;1,VLOOKUP(H430,'Prog Actual'!H:AZ,45,0),IF(VLOOKUP(H430,'Prog Actual'!H:AP,35,0)="DIREC",0,IF(VLOOKUP(H430,'Prog Actual'!H:AP,35,0)="EMBOT",1,IF(VLOOKUP(H430,'Prog Actual'!H:AP,35,0)="ETIQ",2,3)))),Base!$D$26:$L$44,VLOOKUP(CONCATENATE(AM430,IF(VLOOKUP(H430,'Prog Actual'!H:K,4,0)&lt;2999,1,IF(VLOOKUP(H430,'Prog Actual'!H:K,4,0)&lt;4999,2,3))),Base!$B$27:$C$44,2,0),0),"")</f>
        <v/>
      </c>
      <c r="BC430" s="300">
        <v>0</v>
      </c>
      <c r="BD430" s="124"/>
      <c r="BE430" s="131">
        <v>0</v>
      </c>
      <c r="BF430" s="183"/>
      <c r="BG430" s="131" t="s">
        <v>102</v>
      </c>
      <c r="BH430" s="210"/>
      <c r="BI430" s="211"/>
      <c r="BJ430" s="212"/>
    </row>
    <row r="431" spans="1:102" s="195" customFormat="1" ht="15">
      <c r="A431" s="302">
        <v>1</v>
      </c>
      <c r="B431" s="302">
        <v>2</v>
      </c>
      <c r="C431" s="79"/>
      <c r="D431" s="303">
        <v>2135</v>
      </c>
      <c r="E431" s="348" t="s">
        <v>10</v>
      </c>
      <c r="F431" s="33">
        <v>136</v>
      </c>
      <c r="G431" s="304" t="s">
        <v>252</v>
      </c>
      <c r="H431" s="312">
        <v>7085423</v>
      </c>
      <c r="I431" s="303">
        <v>10050187</v>
      </c>
      <c r="J431" s="304" t="s">
        <v>256</v>
      </c>
      <c r="K431" s="304">
        <v>6500</v>
      </c>
      <c r="L431" s="304" t="s">
        <v>104</v>
      </c>
      <c r="M431" s="296">
        <v>0.23</v>
      </c>
      <c r="N431" s="515">
        <f t="shared" si="12"/>
        <v>28.888888888888889</v>
      </c>
      <c r="O431" s="298">
        <v>0</v>
      </c>
      <c r="P431" s="274">
        <f t="shared" si="13"/>
        <v>29.11888888888889</v>
      </c>
      <c r="Q431" s="306">
        <v>0</v>
      </c>
      <c r="R431" s="112">
        <v>40701</v>
      </c>
      <c r="S431" s="113">
        <v>-21.99</v>
      </c>
      <c r="T431" s="112">
        <v>40703.129541666669</v>
      </c>
      <c r="U431" s="113">
        <v>-3.11</v>
      </c>
      <c r="V431" s="307" t="s">
        <v>105</v>
      </c>
      <c r="W431" s="309" t="s">
        <v>109</v>
      </c>
      <c r="X431" s="490">
        <v>40703</v>
      </c>
      <c r="Y431" s="310" t="s">
        <v>303</v>
      </c>
      <c r="Z431" s="116"/>
      <c r="AA431" s="299"/>
      <c r="AB431" s="118"/>
      <c r="AC431" s="289" t="s">
        <v>117</v>
      </c>
      <c r="AD431" s="289">
        <v>79040</v>
      </c>
      <c r="AE431" s="290"/>
      <c r="AF431" s="31">
        <v>26000</v>
      </c>
      <c r="AG431" s="119"/>
      <c r="AH431" s="119"/>
      <c r="AI431" s="119"/>
      <c r="AJ431" s="119"/>
      <c r="AK431" s="119"/>
      <c r="AL431" s="119"/>
      <c r="AM431" s="336" t="s">
        <v>31</v>
      </c>
      <c r="AN431" s="120">
        <v>899.99653847485206</v>
      </c>
      <c r="AO431" s="121"/>
      <c r="AP431" s="122" t="s">
        <v>106</v>
      </c>
      <c r="AQ431" s="292" t="s">
        <v>102</v>
      </c>
      <c r="AR431" s="293">
        <v>23</v>
      </c>
      <c r="AS431" s="311" t="s">
        <v>890</v>
      </c>
      <c r="AT431" s="294" t="s">
        <v>132</v>
      </c>
      <c r="AU431" s="131">
        <v>12</v>
      </c>
      <c r="AV431" s="131">
        <v>78000</v>
      </c>
      <c r="AW431" s="131" t="s">
        <v>106</v>
      </c>
      <c r="AX431" s="183">
        <v>40697</v>
      </c>
      <c r="AY431" s="131">
        <v>4</v>
      </c>
      <c r="AZ431" s="131">
        <v>3000</v>
      </c>
      <c r="BA431" s="131">
        <v>26000</v>
      </c>
      <c r="BB431" s="371">
        <f>IFERROR(HLOOKUP(IF(IF(VLOOKUP(H431,'Prog Actual'!H:AP,35,0)="DIREC",0,IF(VLOOKUP(H431,'Prog Actual'!H:AP,35,0)="EMBOT",1,IF(VLOOKUP(H431,'Prog Actual'!H:AP,35,0)="ETIQ",2,3)))&lt;1,VLOOKUP(H431,'Prog Actual'!H:AZ,45,0),IF(VLOOKUP(H431,'Prog Actual'!H:AP,35,0)="DIREC",0,IF(VLOOKUP(H431,'Prog Actual'!H:AP,35,0)="EMBOT",1,IF(VLOOKUP(H431,'Prog Actual'!H:AP,35,0)="ETIQ",2,3)))),Base!$D$26:$L$44,VLOOKUP(CONCATENATE(AM431,IF(VLOOKUP(H431,'Prog Actual'!H:K,4,0)&lt;2999,1,IF(VLOOKUP(H431,'Prog Actual'!H:K,4,0)&lt;4999,2,3))),Base!$B$27:$C$44,2,0),0),"")</f>
        <v>900</v>
      </c>
      <c r="BC431" s="300">
        <v>8666.6666666666661</v>
      </c>
      <c r="BD431" s="124" t="s">
        <v>194</v>
      </c>
      <c r="BE431" s="131">
        <v>6500</v>
      </c>
      <c r="BF431" s="183" t="s">
        <v>1273</v>
      </c>
      <c r="BG431" s="131" t="s">
        <v>102</v>
      </c>
      <c r="BH431" s="210"/>
      <c r="BI431" s="211"/>
      <c r="BJ431" s="212"/>
    </row>
    <row r="432" spans="1:102" s="195" customFormat="1" ht="15">
      <c r="A432" s="302">
        <v>1</v>
      </c>
      <c r="B432" s="302">
        <v>1</v>
      </c>
      <c r="C432" s="79"/>
      <c r="D432" s="303">
        <v>2135</v>
      </c>
      <c r="E432" s="348" t="s">
        <v>10</v>
      </c>
      <c r="F432" s="33">
        <v>136</v>
      </c>
      <c r="G432" s="304" t="s">
        <v>252</v>
      </c>
      <c r="H432" s="312">
        <v>7084764</v>
      </c>
      <c r="I432" s="303">
        <v>10049391</v>
      </c>
      <c r="J432" s="304" t="s">
        <v>1274</v>
      </c>
      <c r="K432" s="304">
        <v>924</v>
      </c>
      <c r="L432" s="304" t="s">
        <v>104</v>
      </c>
      <c r="M432" s="296">
        <v>0.23</v>
      </c>
      <c r="N432" s="515">
        <f t="shared" si="12"/>
        <v>4.1066666666666665</v>
      </c>
      <c r="O432" s="298">
        <v>0</v>
      </c>
      <c r="P432" s="274">
        <f t="shared" si="13"/>
        <v>4.3366666666666669</v>
      </c>
      <c r="Q432" s="306">
        <v>1</v>
      </c>
      <c r="R432" s="112">
        <v>40703</v>
      </c>
      <c r="S432" s="113">
        <v>-3.11</v>
      </c>
      <c r="T432" s="112">
        <v>40703.310291666668</v>
      </c>
      <c r="U432" s="113">
        <v>-7.45</v>
      </c>
      <c r="V432" s="307" t="s">
        <v>105</v>
      </c>
      <c r="W432" s="115" t="s">
        <v>109</v>
      </c>
      <c r="X432" s="490">
        <v>40704</v>
      </c>
      <c r="Y432" s="310" t="s">
        <v>303</v>
      </c>
      <c r="Z432" s="116"/>
      <c r="AA432" s="299"/>
      <c r="AB432" s="118"/>
      <c r="AC432" s="289" t="s">
        <v>117</v>
      </c>
      <c r="AD432" s="289">
        <v>11235.84</v>
      </c>
      <c r="AE432" s="290"/>
      <c r="AF432" s="31">
        <v>3696</v>
      </c>
      <c r="AG432" s="119"/>
      <c r="AH432" s="119"/>
      <c r="AI432" s="119"/>
      <c r="AJ432" s="119"/>
      <c r="AK432" s="119"/>
      <c r="AL432" s="119"/>
      <c r="AM432" s="336" t="s">
        <v>31</v>
      </c>
      <c r="AN432" s="120">
        <v>899.92695398100796</v>
      </c>
      <c r="AO432" s="121"/>
      <c r="AP432" s="122" t="s">
        <v>106</v>
      </c>
      <c r="AQ432" s="292" t="s">
        <v>102</v>
      </c>
      <c r="AR432" s="293">
        <v>23</v>
      </c>
      <c r="AS432" s="311" t="s">
        <v>890</v>
      </c>
      <c r="AT432" s="294" t="s">
        <v>126</v>
      </c>
      <c r="AU432" s="131">
        <v>12</v>
      </c>
      <c r="AV432" s="131">
        <v>11088</v>
      </c>
      <c r="AW432" s="131" t="s">
        <v>106</v>
      </c>
      <c r="AX432" s="183">
        <v>40689</v>
      </c>
      <c r="AY432" s="131">
        <v>4</v>
      </c>
      <c r="AZ432" s="131">
        <v>3000</v>
      </c>
      <c r="BA432" s="131">
        <v>3696</v>
      </c>
      <c r="BB432" s="371">
        <f>IFERROR(HLOOKUP(IF(IF(VLOOKUP(H432,'Prog Actual'!H:AP,35,0)="DIREC",0,IF(VLOOKUP(H432,'Prog Actual'!H:AP,35,0)="EMBOT",1,IF(VLOOKUP(H432,'Prog Actual'!H:AP,35,0)="ETIQ",2,3)))&lt;1,VLOOKUP(H432,'Prog Actual'!H:AZ,45,0),IF(VLOOKUP(H432,'Prog Actual'!H:AP,35,0)="DIREC",0,IF(VLOOKUP(H432,'Prog Actual'!H:AP,35,0)="EMBOT",1,IF(VLOOKUP(H432,'Prog Actual'!H:AP,35,0)="ETIQ",2,3)))),Base!$D$26:$L$44,VLOOKUP(CONCATENATE(AM432,IF(VLOOKUP(H432,'Prog Actual'!H:K,4,0)&lt;2999,1,IF(VLOOKUP(H432,'Prog Actual'!H:K,4,0)&lt;4999,2,3))),Base!$B$27:$C$44,2,0),0),"")</f>
        <v>900</v>
      </c>
      <c r="BC432" s="300">
        <v>1232</v>
      </c>
      <c r="BD432" s="124" t="s">
        <v>108</v>
      </c>
      <c r="BE432" s="131">
        <v>924</v>
      </c>
      <c r="BF432" s="183" t="s">
        <v>1275</v>
      </c>
      <c r="BG432" s="131" t="s">
        <v>102</v>
      </c>
      <c r="BH432" s="210"/>
      <c r="BI432" s="211"/>
      <c r="BJ432" s="212"/>
    </row>
    <row r="433" spans="1:63" s="195" customFormat="1" ht="15">
      <c r="A433" s="302">
        <v>1</v>
      </c>
      <c r="B433" s="302">
        <v>1</v>
      </c>
      <c r="C433" s="79"/>
      <c r="D433" s="303">
        <v>2135</v>
      </c>
      <c r="E433" s="348" t="s">
        <v>10</v>
      </c>
      <c r="F433" s="33">
        <v>136</v>
      </c>
      <c r="G433" s="304" t="s">
        <v>252</v>
      </c>
      <c r="H433" s="312">
        <v>7084973</v>
      </c>
      <c r="I433" s="303">
        <v>10049388</v>
      </c>
      <c r="J433" s="304" t="s">
        <v>1276</v>
      </c>
      <c r="K433" s="304">
        <v>588</v>
      </c>
      <c r="L433" s="304" t="s">
        <v>104</v>
      </c>
      <c r="M433" s="296">
        <v>0.23</v>
      </c>
      <c r="N433" s="515">
        <f t="shared" si="12"/>
        <v>2.6133333333333333</v>
      </c>
      <c r="O433" s="298">
        <v>0</v>
      </c>
      <c r="P433" s="274">
        <f t="shared" si="13"/>
        <v>2.8433333333333333</v>
      </c>
      <c r="Q433" s="306">
        <v>1</v>
      </c>
      <c r="R433" s="112">
        <v>40703</v>
      </c>
      <c r="S433" s="113">
        <v>-7.45</v>
      </c>
      <c r="T433" s="112">
        <v>40703.428874999998</v>
      </c>
      <c r="U433" s="113">
        <v>-10.29</v>
      </c>
      <c r="V433" s="307" t="s">
        <v>105</v>
      </c>
      <c r="W433" s="115" t="s">
        <v>109</v>
      </c>
      <c r="X433" s="490">
        <v>40704</v>
      </c>
      <c r="Y433" s="310" t="s">
        <v>303</v>
      </c>
      <c r="Z433" s="116"/>
      <c r="AA433" s="299"/>
      <c r="AB433" s="118"/>
      <c r="AC433" s="289" t="s">
        <v>117</v>
      </c>
      <c r="AD433" s="289">
        <v>7150.08</v>
      </c>
      <c r="AE433" s="290"/>
      <c r="AF433" s="31">
        <v>2352</v>
      </c>
      <c r="AG433" s="119"/>
      <c r="AH433" s="119"/>
      <c r="AI433" s="119"/>
      <c r="AJ433" s="119"/>
      <c r="AK433" s="119"/>
      <c r="AL433" s="119"/>
      <c r="AM433" s="336" t="s">
        <v>31</v>
      </c>
      <c r="AN433" s="120">
        <v>900.11481056257173</v>
      </c>
      <c r="AO433" s="121"/>
      <c r="AP433" s="122" t="s">
        <v>106</v>
      </c>
      <c r="AQ433" s="292">
        <v>2135</v>
      </c>
      <c r="AR433" s="293">
        <v>23</v>
      </c>
      <c r="AS433" s="311" t="s">
        <v>890</v>
      </c>
      <c r="AT433" s="294" t="s">
        <v>126</v>
      </c>
      <c r="AU433" s="131">
        <v>12</v>
      </c>
      <c r="AV433" s="131">
        <v>7056</v>
      </c>
      <c r="AW433" s="131" t="s">
        <v>106</v>
      </c>
      <c r="AX433" s="183">
        <v>40689</v>
      </c>
      <c r="AY433" s="131">
        <v>4</v>
      </c>
      <c r="AZ433" s="131">
        <v>3000</v>
      </c>
      <c r="BA433" s="131">
        <v>2352</v>
      </c>
      <c r="BB433" s="371">
        <f>IFERROR(HLOOKUP(IF(IF(VLOOKUP(H433,'Prog Actual'!H:AP,35,0)="DIREC",0,IF(VLOOKUP(H433,'Prog Actual'!H:AP,35,0)="EMBOT",1,IF(VLOOKUP(H433,'Prog Actual'!H:AP,35,0)="ETIQ",2,3)))&lt;1,VLOOKUP(H433,'Prog Actual'!H:AZ,45,0),IF(VLOOKUP(H433,'Prog Actual'!H:AP,35,0)="DIREC",0,IF(VLOOKUP(H433,'Prog Actual'!H:AP,35,0)="EMBOT",1,IF(VLOOKUP(H433,'Prog Actual'!H:AP,35,0)="ETIQ",2,3)))),Base!$D$26:$L$44,VLOOKUP(CONCATENATE(AM433,IF(VLOOKUP(H433,'Prog Actual'!H:K,4,0)&lt;2999,1,IF(VLOOKUP(H433,'Prog Actual'!H:K,4,0)&lt;4999,2,3))),Base!$B$27:$C$44,2,0),0),"")</f>
        <v>900</v>
      </c>
      <c r="BC433" s="300">
        <v>784</v>
      </c>
      <c r="BD433" s="124" t="s">
        <v>108</v>
      </c>
      <c r="BE433" s="131">
        <v>588</v>
      </c>
      <c r="BF433" s="183" t="s">
        <v>1275</v>
      </c>
      <c r="BG433" s="131" t="s">
        <v>102</v>
      </c>
      <c r="BH433" s="210"/>
      <c r="BI433" s="211"/>
      <c r="BJ433" s="212"/>
    </row>
    <row r="434" spans="1:63" s="195" customFormat="1" ht="17.100000000000001" customHeight="1">
      <c r="A434" s="43">
        <v>0</v>
      </c>
      <c r="B434" s="43">
        <v>0</v>
      </c>
      <c r="C434" s="79"/>
      <c r="D434" s="79" t="s">
        <v>39</v>
      </c>
      <c r="E434" s="348" t="s">
        <v>10</v>
      </c>
      <c r="F434" s="33" t="e">
        <v>#N/A</v>
      </c>
      <c r="G434" s="127"/>
      <c r="H434" s="128"/>
      <c r="I434" s="79"/>
      <c r="J434" s="259" t="s">
        <v>258</v>
      </c>
      <c r="K434" s="127"/>
      <c r="L434" s="127"/>
      <c r="M434" s="296"/>
      <c r="N434" s="515">
        <f t="shared" si="12"/>
        <v>2</v>
      </c>
      <c r="O434" s="298">
        <v>0</v>
      </c>
      <c r="P434" s="274">
        <f t="shared" si="13"/>
        <v>2</v>
      </c>
      <c r="Q434" s="288"/>
      <c r="R434" s="112">
        <v>40703</v>
      </c>
      <c r="S434" s="113">
        <v>-10.29</v>
      </c>
      <c r="T434" s="112">
        <v>40703.512083333335</v>
      </c>
      <c r="U434" s="113">
        <v>-12.29</v>
      </c>
      <c r="V434" s="130"/>
      <c r="W434" s="115"/>
      <c r="X434" s="488"/>
      <c r="Y434" s="358" t="s">
        <v>259</v>
      </c>
      <c r="Z434" s="116"/>
      <c r="AA434" s="299"/>
      <c r="AB434" s="118"/>
      <c r="AC434" s="289"/>
      <c r="AD434" s="289"/>
      <c r="AE434" s="290"/>
      <c r="AF434" s="31">
        <v>0</v>
      </c>
      <c r="AG434" s="119"/>
      <c r="AH434" s="119"/>
      <c r="AI434" s="119"/>
      <c r="AJ434" s="119"/>
      <c r="AK434" s="119"/>
      <c r="AL434" s="119"/>
      <c r="AM434" s="336" t="s">
        <v>31</v>
      </c>
      <c r="AN434" s="120"/>
      <c r="AO434" s="121"/>
      <c r="AP434" s="122">
        <v>0</v>
      </c>
      <c r="AQ434" s="292" t="s">
        <v>39</v>
      </c>
      <c r="AR434" s="293">
        <v>23</v>
      </c>
      <c r="AS434" s="311" t="s">
        <v>890</v>
      </c>
      <c r="AT434" s="294" t="s">
        <v>260</v>
      </c>
      <c r="AU434" s="131"/>
      <c r="AV434" s="131"/>
      <c r="AW434" s="131"/>
      <c r="AX434" s="183"/>
      <c r="AY434" s="131"/>
      <c r="AZ434" s="131"/>
      <c r="BA434" s="131"/>
      <c r="BB434" s="371" t="str">
        <f>IFERROR(HLOOKUP(IF(IF(VLOOKUP(H434,'Prog Actual'!H:AP,35,0)="DIREC",0,IF(VLOOKUP(H434,'Prog Actual'!H:AP,35,0)="EMBOT",1,IF(VLOOKUP(H434,'Prog Actual'!H:AP,35,0)="ETIQ",2,3)))&lt;1,VLOOKUP(H434,'Prog Actual'!H:AZ,45,0),IF(VLOOKUP(H434,'Prog Actual'!H:AP,35,0)="DIREC",0,IF(VLOOKUP(H434,'Prog Actual'!H:AP,35,0)="EMBOT",1,IF(VLOOKUP(H434,'Prog Actual'!H:AP,35,0)="ETIQ",2,3)))),Base!$D$26:$L$44,VLOOKUP(CONCATENATE(AM434,IF(VLOOKUP(H434,'Prog Actual'!H:K,4,0)&lt;2999,1,IF(VLOOKUP(H434,'Prog Actual'!H:K,4,0)&lt;4999,2,3))),Base!$B$27:$C$44,2,0),0),"")</f>
        <v/>
      </c>
      <c r="BC434" s="300">
        <v>0</v>
      </c>
      <c r="BD434" s="124"/>
      <c r="BE434" s="131">
        <v>0</v>
      </c>
      <c r="BF434" s="183"/>
      <c r="BG434" s="131" t="s">
        <v>102</v>
      </c>
      <c r="BH434" s="210"/>
      <c r="BI434" s="211"/>
      <c r="BJ434" s="212"/>
    </row>
    <row r="435" spans="1:63" s="195" customFormat="1" ht="15">
      <c r="A435" s="302">
        <v>1</v>
      </c>
      <c r="B435" s="302">
        <v>1</v>
      </c>
      <c r="C435" s="79"/>
      <c r="D435" s="303">
        <v>2346</v>
      </c>
      <c r="E435" s="348" t="s">
        <v>10</v>
      </c>
      <c r="F435" s="33">
        <v>308</v>
      </c>
      <c r="G435" s="304" t="s">
        <v>252</v>
      </c>
      <c r="H435" s="312">
        <v>7085350</v>
      </c>
      <c r="I435" s="303">
        <v>10050452</v>
      </c>
      <c r="J435" s="304" t="s">
        <v>254</v>
      </c>
      <c r="K435" s="304">
        <v>751</v>
      </c>
      <c r="L435" s="304" t="s">
        <v>104</v>
      </c>
      <c r="M435" s="296">
        <v>0.23</v>
      </c>
      <c r="N435" s="515">
        <f t="shared" si="12"/>
        <v>3.3377777777777777</v>
      </c>
      <c r="O435" s="298">
        <v>0</v>
      </c>
      <c r="P435" s="274">
        <f t="shared" si="13"/>
        <v>3.5677777777777777</v>
      </c>
      <c r="Q435" s="306">
        <v>14</v>
      </c>
      <c r="R435" s="112">
        <v>40703</v>
      </c>
      <c r="S435" s="113">
        <v>-12.29</v>
      </c>
      <c r="T435" s="112">
        <v>40703.660750000003</v>
      </c>
      <c r="U435" s="113">
        <v>-15.86</v>
      </c>
      <c r="V435" s="307" t="s">
        <v>105</v>
      </c>
      <c r="W435" s="115" t="s">
        <v>109</v>
      </c>
      <c r="X435" s="490">
        <v>40717</v>
      </c>
      <c r="Y435" s="310" t="s">
        <v>303</v>
      </c>
      <c r="Z435" s="116"/>
      <c r="AA435" s="299"/>
      <c r="AB435" s="118"/>
      <c r="AC435" s="289" t="s">
        <v>195</v>
      </c>
      <c r="AD435" s="289">
        <v>9132.16</v>
      </c>
      <c r="AE435" s="290"/>
      <c r="AF435" s="31">
        <v>3004</v>
      </c>
      <c r="AG435" s="119"/>
      <c r="AH435" s="119"/>
      <c r="AI435" s="119"/>
      <c r="AJ435" s="119"/>
      <c r="AK435" s="119"/>
      <c r="AL435" s="119"/>
      <c r="AM435" s="336" t="s">
        <v>31</v>
      </c>
      <c r="AN435" s="120">
        <v>899.94008388256441</v>
      </c>
      <c r="AO435" s="121"/>
      <c r="AP435" s="122" t="s">
        <v>106</v>
      </c>
      <c r="AQ435" s="292">
        <v>2346</v>
      </c>
      <c r="AR435" s="293">
        <v>23</v>
      </c>
      <c r="AS435" s="311" t="s">
        <v>890</v>
      </c>
      <c r="AT435" s="294" t="s">
        <v>107</v>
      </c>
      <c r="AU435" s="131">
        <v>12</v>
      </c>
      <c r="AV435" s="131">
        <v>9012</v>
      </c>
      <c r="AW435" s="131" t="s">
        <v>106</v>
      </c>
      <c r="AX435" s="183">
        <v>40696</v>
      </c>
      <c r="AY435" s="131">
        <v>4</v>
      </c>
      <c r="AZ435" s="131">
        <v>3000</v>
      </c>
      <c r="BA435" s="131">
        <v>3004</v>
      </c>
      <c r="BB435" s="371">
        <f>IFERROR(HLOOKUP(IF(IF(VLOOKUP(H435,'Prog Actual'!H:AP,35,0)="DIREC",0,IF(VLOOKUP(H435,'Prog Actual'!H:AP,35,0)="EMBOT",1,IF(VLOOKUP(H435,'Prog Actual'!H:AP,35,0)="ETIQ",2,3)))&lt;1,VLOOKUP(H435,'Prog Actual'!H:AZ,45,0),IF(VLOOKUP(H435,'Prog Actual'!H:AP,35,0)="DIREC",0,IF(VLOOKUP(H435,'Prog Actual'!H:AP,35,0)="EMBOT",1,IF(VLOOKUP(H435,'Prog Actual'!H:AP,35,0)="ETIQ",2,3)))),Base!$D$26:$L$44,VLOOKUP(CONCATENATE(AM435,IF(VLOOKUP(H435,'Prog Actual'!H:K,4,0)&lt;2999,1,IF(VLOOKUP(H435,'Prog Actual'!H:K,4,0)&lt;4999,2,3))),Base!$B$27:$C$44,2,0),0),"")</f>
        <v>900</v>
      </c>
      <c r="BC435" s="300">
        <v>1001.3333333333334</v>
      </c>
      <c r="BD435" s="124" t="s">
        <v>108</v>
      </c>
      <c r="BE435" s="131">
        <v>751</v>
      </c>
      <c r="BF435" s="183" t="s">
        <v>1272</v>
      </c>
      <c r="BG435" s="131" t="s">
        <v>102</v>
      </c>
      <c r="BH435" s="210"/>
      <c r="BI435" s="211"/>
      <c r="BJ435" s="212"/>
    </row>
    <row r="436" spans="1:63" s="195" customFormat="1" ht="14.25">
      <c r="A436" s="302">
        <v>1</v>
      </c>
      <c r="B436" s="302">
        <v>2</v>
      </c>
      <c r="C436" s="79"/>
      <c r="D436" s="303">
        <v>2130</v>
      </c>
      <c r="E436" s="348" t="s">
        <v>10</v>
      </c>
      <c r="F436" s="33">
        <v>319</v>
      </c>
      <c r="G436" s="304" t="s">
        <v>252</v>
      </c>
      <c r="H436" s="305">
        <v>1276721</v>
      </c>
      <c r="I436" s="303">
        <v>10052217</v>
      </c>
      <c r="J436" s="304" t="s">
        <v>1277</v>
      </c>
      <c r="K436" s="304">
        <v>32</v>
      </c>
      <c r="L436" s="304" t="s">
        <v>104</v>
      </c>
      <c r="M436" s="296">
        <v>0.23</v>
      </c>
      <c r="N436" s="515">
        <f t="shared" si="12"/>
        <v>0.14222222222222222</v>
      </c>
      <c r="O436" s="298">
        <v>0</v>
      </c>
      <c r="P436" s="274">
        <f t="shared" si="13"/>
        <v>0.37222222222222223</v>
      </c>
      <c r="Q436" s="306">
        <v>-7</v>
      </c>
      <c r="R436" s="112">
        <v>40703</v>
      </c>
      <c r="S436" s="113">
        <v>-12.29</v>
      </c>
      <c r="T436" s="112">
        <v>40703.527583333336</v>
      </c>
      <c r="U436" s="113">
        <v>-12.66</v>
      </c>
      <c r="V436" s="307" t="s">
        <v>105</v>
      </c>
      <c r="W436" s="309" t="s">
        <v>109</v>
      </c>
      <c r="X436" s="490">
        <v>40696</v>
      </c>
      <c r="Y436" s="506" t="s">
        <v>185</v>
      </c>
      <c r="Z436" s="116"/>
      <c r="AA436" s="299"/>
      <c r="AB436" s="118"/>
      <c r="AC436" s="289" t="s">
        <v>1278</v>
      </c>
      <c r="AD436" s="289">
        <v>389.12</v>
      </c>
      <c r="AE436" s="290"/>
      <c r="AF436" s="31">
        <v>128</v>
      </c>
      <c r="AG436" s="119"/>
      <c r="AH436" s="119"/>
      <c r="AI436" s="119"/>
      <c r="AJ436" s="119"/>
      <c r="AK436" s="119"/>
      <c r="AL436" s="119"/>
      <c r="AM436" s="336" t="s">
        <v>31</v>
      </c>
      <c r="AN436" s="120">
        <v>901.4084507042254</v>
      </c>
      <c r="AO436" s="121"/>
      <c r="AP436" s="122" t="s">
        <v>106</v>
      </c>
      <c r="AQ436" s="292">
        <v>2130</v>
      </c>
      <c r="AR436" s="293">
        <v>23</v>
      </c>
      <c r="AS436" s="123" t="s">
        <v>305</v>
      </c>
      <c r="AT436" s="294" t="s">
        <v>132</v>
      </c>
      <c r="AU436" s="131">
        <v>12</v>
      </c>
      <c r="AV436" s="131">
        <v>384</v>
      </c>
      <c r="AW436" s="131" t="s">
        <v>106</v>
      </c>
      <c r="AX436" s="183" t="e">
        <v>#N/A</v>
      </c>
      <c r="AY436" s="131">
        <v>4</v>
      </c>
      <c r="AZ436" s="131">
        <v>3000</v>
      </c>
      <c r="BA436" s="131">
        <v>128</v>
      </c>
      <c r="BB436" s="371">
        <f>IFERROR(HLOOKUP(IF(IF(VLOOKUP(H436,'Prog Actual'!H:AP,35,0)="DIREC",0,IF(VLOOKUP(H436,'Prog Actual'!H:AP,35,0)="EMBOT",1,IF(VLOOKUP(H436,'Prog Actual'!H:AP,35,0)="ETIQ",2,3)))&lt;1,VLOOKUP(H436,'Prog Actual'!H:AZ,45,0),IF(VLOOKUP(H436,'Prog Actual'!H:AP,35,0)="DIREC",0,IF(VLOOKUP(H436,'Prog Actual'!H:AP,35,0)="EMBOT",1,IF(VLOOKUP(H436,'Prog Actual'!H:AP,35,0)="ETIQ",2,3)))),Base!$D$26:$L$44,VLOOKUP(CONCATENATE(AM436,IF(VLOOKUP(H436,'Prog Actual'!H:K,4,0)&lt;2999,1,IF(VLOOKUP(H436,'Prog Actual'!H:K,4,0)&lt;4999,2,3))),Base!$B$27:$C$44,2,0),0),"")</f>
        <v>900</v>
      </c>
      <c r="BC436" s="300">
        <v>42.666666666666664</v>
      </c>
      <c r="BD436" s="124" t="s">
        <v>108</v>
      </c>
      <c r="BE436" s="131">
        <v>32</v>
      </c>
      <c r="BF436" s="183" t="s">
        <v>1266</v>
      </c>
      <c r="BG436" s="131" t="s">
        <v>102</v>
      </c>
      <c r="BH436" s="210"/>
      <c r="BI436" s="211"/>
      <c r="BJ436" s="212"/>
    </row>
    <row r="437" spans="1:63" s="52" customFormat="1" ht="17.100000000000001" customHeight="1">
      <c r="A437" s="43"/>
      <c r="B437" s="43"/>
      <c r="C437" s="79"/>
      <c r="D437" s="79"/>
      <c r="E437" s="348"/>
      <c r="F437" s="33"/>
      <c r="G437" s="127"/>
      <c r="H437" s="128"/>
      <c r="I437" s="79"/>
      <c r="J437" s="259"/>
      <c r="K437" s="127"/>
      <c r="L437" s="127"/>
      <c r="M437" s="127"/>
      <c r="N437" s="107"/>
      <c r="O437" s="184"/>
      <c r="P437" s="129"/>
      <c r="Q437" s="181"/>
      <c r="R437" s="110"/>
      <c r="S437" s="111"/>
      <c r="T437" s="112"/>
      <c r="U437" s="113"/>
      <c r="V437" s="130"/>
      <c r="W437" s="115"/>
      <c r="X437" s="394"/>
      <c r="Y437" s="114"/>
      <c r="Z437" s="116"/>
      <c r="AA437" s="117"/>
      <c r="AB437" s="118"/>
      <c r="AC437" s="289"/>
      <c r="AD437" s="289"/>
      <c r="AE437" s="74"/>
      <c r="AF437" s="31"/>
      <c r="AG437" s="119"/>
      <c r="AH437" s="119"/>
      <c r="AI437" s="119"/>
      <c r="AJ437" s="119"/>
      <c r="AK437" s="119"/>
      <c r="AL437" s="119"/>
      <c r="AM437" s="118"/>
      <c r="AN437" s="120"/>
      <c r="AO437" s="121"/>
      <c r="AP437" s="122"/>
      <c r="AQ437" s="51"/>
      <c r="AR437" s="68"/>
      <c r="AS437" s="123"/>
      <c r="AT437" s="131"/>
      <c r="AU437" s="131"/>
      <c r="AV437" s="131"/>
      <c r="AW437" s="131"/>
      <c r="AX437" s="183"/>
      <c r="AY437" s="131"/>
      <c r="AZ437" s="131"/>
      <c r="BA437" s="131"/>
      <c r="BB437" s="371" t="str">
        <f>IFERROR(HLOOKUP(IF(IF(VLOOKUP(H437,'Prog Actual'!H:AP,35,0)="DIREC",0,IF(VLOOKUP(H437,'Prog Actual'!H:AP,35,0)="EMBOT",1,IF(VLOOKUP(H437,'Prog Actual'!H:AP,35,0)="ETIQ",2,3)))&lt;1,VLOOKUP(H437,'Prog Actual'!H:AZ,45,0),IF(VLOOKUP(H437,'Prog Actual'!H:AP,35,0)="DIREC",0,IF(VLOOKUP(H437,'Prog Actual'!H:AP,35,0)="EMBOT",1,IF(VLOOKUP(H437,'Prog Actual'!H:AP,35,0)="ETIQ",2,3)))),Base!$D$26:$L$44,VLOOKUP(CONCATENATE(AM437,IF(VLOOKUP(H437,'Prog Actual'!H:K,4,0)&lt;2999,1,IF(VLOOKUP(H437,'Prog Actual'!H:K,4,0)&lt;4999,2,3))),Base!$B$27:$C$44,2,0),0),"")</f>
        <v/>
      </c>
      <c r="BC437" s="126"/>
      <c r="BD437" s="124"/>
      <c r="BE437" s="131"/>
      <c r="BF437" s="183"/>
      <c r="BG437" s="131"/>
      <c r="BH437" s="213"/>
      <c r="BI437" s="214"/>
      <c r="BJ437" s="215"/>
      <c r="BK437" s="185"/>
    </row>
    <row r="438" spans="1:63" s="195" customFormat="1" ht="17.100000000000001" customHeight="1">
      <c r="A438" s="43"/>
      <c r="B438" s="43"/>
      <c r="C438" s="79"/>
      <c r="D438" s="79"/>
      <c r="E438" s="348"/>
      <c r="F438" s="33"/>
      <c r="G438" s="127"/>
      <c r="H438" s="128"/>
      <c r="I438" s="79"/>
      <c r="J438" s="127"/>
      <c r="K438" s="127"/>
      <c r="L438" s="127"/>
      <c r="M438" s="296"/>
      <c r="N438" s="297"/>
      <c r="O438" s="298"/>
      <c r="P438" s="129"/>
      <c r="Q438" s="288"/>
      <c r="R438" s="112"/>
      <c r="S438" s="113"/>
      <c r="T438" s="112"/>
      <c r="U438" s="113"/>
      <c r="V438" s="130"/>
      <c r="W438" s="115"/>
      <c r="X438" s="394"/>
      <c r="Y438" s="310"/>
      <c r="Z438" s="116"/>
      <c r="AA438" s="299"/>
      <c r="AB438" s="118"/>
      <c r="AC438" s="289"/>
      <c r="AD438" s="289"/>
      <c r="AE438" s="290"/>
      <c r="AF438" s="31"/>
      <c r="AG438" s="119"/>
      <c r="AH438" s="119"/>
      <c r="AI438" s="119"/>
      <c r="AJ438" s="119"/>
      <c r="AK438" s="119"/>
      <c r="AL438" s="119"/>
      <c r="AM438" s="336"/>
      <c r="AN438" s="120"/>
      <c r="AO438" s="121"/>
      <c r="AP438" s="122"/>
      <c r="AQ438" s="292"/>
      <c r="AR438" s="293"/>
      <c r="AS438" s="311"/>
      <c r="AT438" s="294"/>
      <c r="AU438" s="131"/>
      <c r="AV438" s="131"/>
      <c r="AW438" s="131"/>
      <c r="AX438" s="183"/>
      <c r="AY438" s="131"/>
      <c r="AZ438" s="131"/>
      <c r="BA438" s="131"/>
      <c r="BB438" s="371" t="str">
        <f>IFERROR(HLOOKUP(IF(IF(VLOOKUP(H438,'Prog Actual'!H:AP,35,0)="DIREC",0,IF(VLOOKUP(H438,'Prog Actual'!H:AP,35,0)="EMBOT",1,IF(VLOOKUP(H438,'Prog Actual'!H:AP,35,0)="ETIQ",2,3)))&lt;1,VLOOKUP(H438,'Prog Actual'!H:AZ,45,0),IF(VLOOKUP(H438,'Prog Actual'!H:AP,35,0)="DIREC",0,IF(VLOOKUP(H438,'Prog Actual'!H:AP,35,0)="EMBOT",1,IF(VLOOKUP(H438,'Prog Actual'!H:AP,35,0)="ETIQ",2,3)))),Base!$D$26:$L$44,VLOOKUP(CONCATENATE(AM438,IF(VLOOKUP(H438,'Prog Actual'!H:K,4,0)&lt;2999,1,IF(VLOOKUP(H438,'Prog Actual'!H:K,4,0)&lt;4999,2,3))),Base!$B$27:$C$44,2,0),0),"")</f>
        <v/>
      </c>
      <c r="BC438" s="300"/>
      <c r="BD438" s="124"/>
      <c r="BE438" s="131"/>
      <c r="BF438" s="183"/>
      <c r="BG438" s="131"/>
      <c r="BH438" s="210"/>
      <c r="BI438" s="211"/>
      <c r="BJ438" s="212"/>
      <c r="BK438" s="301"/>
    </row>
    <row r="439" spans="1:63" s="195" customFormat="1" ht="17.100000000000001" customHeight="1">
      <c r="A439" s="43"/>
      <c r="B439" s="43"/>
      <c r="C439" s="79"/>
      <c r="D439" s="79"/>
      <c r="E439" s="348"/>
      <c r="F439" s="33"/>
      <c r="G439" s="127"/>
      <c r="H439" s="128"/>
      <c r="I439" s="79"/>
      <c r="J439" s="127"/>
      <c r="K439" s="127"/>
      <c r="L439" s="127"/>
      <c r="M439" s="296"/>
      <c r="N439" s="297"/>
      <c r="O439" s="298"/>
      <c r="P439" s="129"/>
      <c r="Q439" s="288"/>
      <c r="R439" s="112"/>
      <c r="S439" s="113"/>
      <c r="T439" s="112"/>
      <c r="U439" s="113"/>
      <c r="V439" s="130"/>
      <c r="W439" s="115"/>
      <c r="X439" s="394"/>
      <c r="Y439" s="310"/>
      <c r="Z439" s="116"/>
      <c r="AA439" s="299"/>
      <c r="AB439" s="118"/>
      <c r="AC439" s="289"/>
      <c r="AD439" s="289"/>
      <c r="AE439" s="290"/>
      <c r="AF439" s="31"/>
      <c r="AG439" s="119"/>
      <c r="AH439" s="119"/>
      <c r="AI439" s="119"/>
      <c r="AJ439" s="119"/>
      <c r="AK439" s="119"/>
      <c r="AL439" s="119"/>
      <c r="AM439" s="336"/>
      <c r="AN439" s="120"/>
      <c r="AO439" s="121"/>
      <c r="AP439" s="122"/>
      <c r="AQ439" s="292"/>
      <c r="AR439" s="293"/>
      <c r="AS439" s="311"/>
      <c r="AT439" s="294"/>
      <c r="AU439" s="131"/>
      <c r="AV439" s="131"/>
      <c r="AW439" s="131"/>
      <c r="AX439" s="183"/>
      <c r="AY439" s="131"/>
      <c r="AZ439" s="131"/>
      <c r="BA439" s="131"/>
      <c r="BB439" s="371" t="str">
        <f>IFERROR(HLOOKUP(IF(IF(VLOOKUP(H439,'Prog Actual'!H:AP,35,0)="DIREC",0,IF(VLOOKUP(H439,'Prog Actual'!H:AP,35,0)="EMBOT",1,IF(VLOOKUP(H439,'Prog Actual'!H:AP,35,0)="ETIQ",2,3)))&lt;1,VLOOKUP(H439,'Prog Actual'!H:AZ,45,0),IF(VLOOKUP(H439,'Prog Actual'!H:AP,35,0)="DIREC",0,IF(VLOOKUP(H439,'Prog Actual'!H:AP,35,0)="EMBOT",1,IF(VLOOKUP(H439,'Prog Actual'!H:AP,35,0)="ETIQ",2,3)))),Base!$D$26:$L$44,VLOOKUP(CONCATENATE(AM439,IF(VLOOKUP(H439,'Prog Actual'!H:K,4,0)&lt;2999,1,IF(VLOOKUP(H439,'Prog Actual'!H:K,4,0)&lt;4999,2,3))),Base!$B$27:$C$44,2,0),0),"")</f>
        <v/>
      </c>
      <c r="BC439" s="300"/>
      <c r="BD439" s="124"/>
      <c r="BE439" s="131"/>
      <c r="BF439" s="183"/>
      <c r="BG439" s="131"/>
      <c r="BH439" s="210"/>
      <c r="BI439" s="211"/>
      <c r="BJ439" s="212"/>
      <c r="BK439" s="301"/>
    </row>
    <row r="440" spans="1:63" s="195" customFormat="1" ht="17.100000000000001" customHeight="1">
      <c r="A440" s="43"/>
      <c r="B440" s="43"/>
      <c r="C440" s="79"/>
      <c r="D440" s="79"/>
      <c r="E440" s="348"/>
      <c r="F440" s="33"/>
      <c r="G440" s="127"/>
      <c r="H440" s="128"/>
      <c r="I440" s="79"/>
      <c r="J440" s="127"/>
      <c r="K440" s="127"/>
      <c r="L440" s="127"/>
      <c r="M440" s="296"/>
      <c r="N440" s="297"/>
      <c r="O440" s="298"/>
      <c r="P440" s="129"/>
      <c r="Q440" s="288"/>
      <c r="R440" s="112"/>
      <c r="S440" s="113"/>
      <c r="T440" s="112"/>
      <c r="U440" s="113"/>
      <c r="V440" s="130"/>
      <c r="W440" s="115"/>
      <c r="X440" s="394"/>
      <c r="Y440" s="310"/>
      <c r="Z440" s="116"/>
      <c r="AA440" s="299"/>
      <c r="AB440" s="118"/>
      <c r="AC440" s="289"/>
      <c r="AD440" s="289"/>
      <c r="AE440" s="290"/>
      <c r="AF440" s="31"/>
      <c r="AG440" s="119"/>
      <c r="AH440" s="119"/>
      <c r="AI440" s="119"/>
      <c r="AJ440" s="119"/>
      <c r="AK440" s="119"/>
      <c r="AL440" s="119"/>
      <c r="AM440" s="336"/>
      <c r="AN440" s="120"/>
      <c r="AO440" s="121"/>
      <c r="AP440" s="122"/>
      <c r="AQ440" s="292"/>
      <c r="AR440" s="293"/>
      <c r="AS440" s="311"/>
      <c r="AT440" s="294"/>
      <c r="AU440" s="131"/>
      <c r="AV440" s="131"/>
      <c r="AW440" s="131"/>
      <c r="AX440" s="183"/>
      <c r="AY440" s="131"/>
      <c r="AZ440" s="131"/>
      <c r="BA440" s="131"/>
      <c r="BB440" s="371" t="str">
        <f>IFERROR(HLOOKUP(IF(IF(VLOOKUP(H440,'Prog Actual'!H:AP,35,0)="DIREC",0,IF(VLOOKUP(H440,'Prog Actual'!H:AP,35,0)="EMBOT",1,IF(VLOOKUP(H440,'Prog Actual'!H:AP,35,0)="ETIQ",2,3)))&lt;1,VLOOKUP(H440,'Prog Actual'!H:AZ,45,0),IF(VLOOKUP(H440,'Prog Actual'!H:AP,35,0)="DIREC",0,IF(VLOOKUP(H440,'Prog Actual'!H:AP,35,0)="EMBOT",1,IF(VLOOKUP(H440,'Prog Actual'!H:AP,35,0)="ETIQ",2,3)))),Base!$D$26:$L$44,VLOOKUP(CONCATENATE(AM440,IF(VLOOKUP(H440,'Prog Actual'!H:K,4,0)&lt;2999,1,IF(VLOOKUP(H440,'Prog Actual'!H:K,4,0)&lt;4999,2,3))),Base!$B$27:$C$44,2,0),0),"")</f>
        <v/>
      </c>
      <c r="BC440" s="300"/>
      <c r="BD440" s="124"/>
      <c r="BE440" s="131"/>
      <c r="BF440" s="183"/>
      <c r="BG440" s="131"/>
      <c r="BH440" s="210"/>
      <c r="BI440" s="211"/>
      <c r="BJ440" s="212"/>
      <c r="BK440" s="301"/>
    </row>
    <row r="441" spans="1:63" customFormat="1" ht="14.25">
      <c r="A441" s="241"/>
      <c r="B441" s="241"/>
      <c r="C441" s="235"/>
      <c r="D441" s="240"/>
      <c r="E441" s="245"/>
      <c r="F441" s="206"/>
      <c r="G441" s="239"/>
      <c r="H441" s="252"/>
      <c r="I441" s="240"/>
      <c r="J441" s="239"/>
      <c r="K441" s="239"/>
      <c r="L441" s="239"/>
      <c r="M441" s="253"/>
      <c r="N441" s="255"/>
      <c r="O441" s="254"/>
      <c r="P441" s="244"/>
      <c r="Q441" s="256"/>
      <c r="R441" s="236"/>
      <c r="S441" s="237"/>
      <c r="T441" s="236"/>
      <c r="U441" s="237"/>
      <c r="V441" s="249"/>
      <c r="W441" s="246"/>
      <c r="X441" s="342"/>
      <c r="Y441" s="250"/>
      <c r="Z441" s="217"/>
      <c r="AA441" s="219"/>
      <c r="AB441" s="218"/>
      <c r="AC441" s="262"/>
      <c r="AD441" s="262"/>
      <c r="AE441" s="216"/>
      <c r="AF441" s="220"/>
      <c r="AG441" s="221"/>
      <c r="AH441" s="221"/>
      <c r="AI441" s="221"/>
      <c r="AJ441" s="221"/>
      <c r="AK441" s="221"/>
      <c r="AL441" s="221"/>
      <c r="AM441" s="232"/>
      <c r="AN441" s="222"/>
      <c r="AO441" s="231"/>
      <c r="AP441" s="223"/>
      <c r="AQ441" s="208"/>
      <c r="AR441" s="209"/>
      <c r="AS441" s="229"/>
      <c r="AT441" s="224"/>
      <c r="AU441" s="225"/>
      <c r="AV441" s="225"/>
      <c r="AW441" s="225"/>
      <c r="AX441" s="258"/>
      <c r="AY441" s="225"/>
      <c r="AZ441" s="225"/>
      <c r="BA441" s="225"/>
      <c r="BB441" s="371" t="str">
        <f>IFERROR(HLOOKUP(IF(IF(VLOOKUP(H441,'Prog Actual'!H:AP,35,0)="DIREC",0,IF(VLOOKUP(H441,'Prog Actual'!H:AP,35,0)="EMBOT",1,IF(VLOOKUP(H441,'Prog Actual'!H:AP,35,0)="ETIQ",2,3)))&lt;1,VLOOKUP(H441,'Prog Actual'!H:AZ,45,0),IF(VLOOKUP(H441,'Prog Actual'!H:AP,35,0)="DIREC",0,IF(VLOOKUP(H441,'Prog Actual'!H:AP,35,0)="EMBOT",1,IF(VLOOKUP(H441,'Prog Actual'!H:AP,35,0)="ETIQ",2,3)))),Base!$D$26:$L$44,VLOOKUP(CONCATENATE(AM441,IF(VLOOKUP(H441,'Prog Actual'!H:K,4,0)&lt;2999,1,IF(VLOOKUP(H441,'Prog Actual'!H:K,4,0)&lt;4999,2,3))),Base!$B$27:$C$44,2,0),0),"")</f>
        <v/>
      </c>
      <c r="BC441" s="226"/>
      <c r="BD441" s="227"/>
      <c r="BE441" s="225"/>
      <c r="BF441" s="257"/>
      <c r="BG441" s="225"/>
      <c r="BH441" s="210"/>
      <c r="BI441" s="211"/>
      <c r="BJ441" s="212"/>
      <c r="BK441" s="228"/>
    </row>
    <row r="442" spans="1:63" customFormat="1" ht="14.25">
      <c r="A442" s="241"/>
      <c r="B442" s="241"/>
      <c r="C442" s="235"/>
      <c r="D442" s="240"/>
      <c r="E442" s="245"/>
      <c r="F442" s="206"/>
      <c r="G442" s="239"/>
      <c r="H442" s="252"/>
      <c r="I442" s="240"/>
      <c r="J442" s="239"/>
      <c r="K442" s="239"/>
      <c r="L442" s="239"/>
      <c r="M442" s="253"/>
      <c r="N442" s="255"/>
      <c r="O442" s="254"/>
      <c r="P442" s="244"/>
      <c r="Q442" s="256"/>
      <c r="R442" s="236"/>
      <c r="S442" s="237"/>
      <c r="T442" s="236"/>
      <c r="U442" s="237"/>
      <c r="V442" s="249"/>
      <c r="W442" s="246"/>
      <c r="X442" s="342"/>
      <c r="Y442" s="250"/>
      <c r="Z442" s="217"/>
      <c r="AA442" s="219"/>
      <c r="AB442" s="218"/>
      <c r="AC442" s="262"/>
      <c r="AD442" s="262"/>
      <c r="AE442" s="216"/>
      <c r="AF442" s="220"/>
      <c r="AG442" s="221"/>
      <c r="AH442" s="221"/>
      <c r="AI442" s="221"/>
      <c r="AJ442" s="221"/>
      <c r="AK442" s="221"/>
      <c r="AL442" s="221"/>
      <c r="AM442" s="232"/>
      <c r="AN442" s="222"/>
      <c r="AO442" s="231"/>
      <c r="AP442" s="223"/>
      <c r="AQ442" s="208"/>
      <c r="AR442" s="209"/>
      <c r="AS442" s="229"/>
      <c r="AT442" s="224"/>
      <c r="AU442" s="225"/>
      <c r="AV442" s="225"/>
      <c r="AW442" s="225"/>
      <c r="AX442" s="258"/>
      <c r="AY442" s="225"/>
      <c r="AZ442" s="225"/>
      <c r="BA442" s="225"/>
      <c r="BB442" s="371" t="str">
        <f>IFERROR(HLOOKUP(IF(IF(VLOOKUP(H442,'Prog Actual'!H:AP,35,0)="DIREC",0,IF(VLOOKUP(H442,'Prog Actual'!H:AP,35,0)="EMBOT",1,IF(VLOOKUP(H442,'Prog Actual'!H:AP,35,0)="ETIQ",2,3)))&lt;1,VLOOKUP(H442,'Prog Actual'!H:AZ,45,0),IF(VLOOKUP(H442,'Prog Actual'!H:AP,35,0)="DIREC",0,IF(VLOOKUP(H442,'Prog Actual'!H:AP,35,0)="EMBOT",1,IF(VLOOKUP(H442,'Prog Actual'!H:AP,35,0)="ETIQ",2,3)))),Base!$D$26:$L$44,VLOOKUP(CONCATENATE(AM442,IF(VLOOKUP(H442,'Prog Actual'!H:K,4,0)&lt;2999,1,IF(VLOOKUP(H442,'Prog Actual'!H:K,4,0)&lt;4999,2,3))),Base!$B$27:$C$44,2,0),0),"")</f>
        <v/>
      </c>
      <c r="BC442" s="226"/>
      <c r="BD442" s="227"/>
      <c r="BE442" s="225"/>
      <c r="BF442" s="257"/>
      <c r="BG442" s="225"/>
      <c r="BH442" s="210"/>
      <c r="BI442" s="211"/>
      <c r="BJ442" s="212"/>
      <c r="BK442" s="228"/>
    </row>
    <row r="443" spans="1:63" customFormat="1" ht="14.25">
      <c r="A443" s="241"/>
      <c r="B443" s="241"/>
      <c r="C443" s="235"/>
      <c r="D443" s="240"/>
      <c r="E443" s="245"/>
      <c r="F443" s="206"/>
      <c r="G443" s="239"/>
      <c r="H443" s="252"/>
      <c r="I443" s="240"/>
      <c r="J443" s="239"/>
      <c r="K443" s="239"/>
      <c r="L443" s="239"/>
      <c r="M443" s="253"/>
      <c r="N443" s="255"/>
      <c r="O443" s="254"/>
      <c r="P443" s="244"/>
      <c r="Q443" s="261"/>
      <c r="R443" s="236"/>
      <c r="S443" s="237"/>
      <c r="T443" s="236"/>
      <c r="U443" s="237"/>
      <c r="V443" s="249"/>
      <c r="W443" s="246"/>
      <c r="X443" s="342"/>
      <c r="Y443" s="250"/>
      <c r="Z443" s="217"/>
      <c r="AA443" s="219"/>
      <c r="AB443" s="218"/>
      <c r="AC443" s="262"/>
      <c r="AD443" s="262"/>
      <c r="AE443" s="216"/>
      <c r="AF443" s="220"/>
      <c r="AG443" s="221"/>
      <c r="AH443" s="221"/>
      <c r="AI443" s="221"/>
      <c r="AJ443" s="221"/>
      <c r="AK443" s="221"/>
      <c r="AL443" s="221"/>
      <c r="AM443" s="232"/>
      <c r="AN443" s="222"/>
      <c r="AO443" s="231"/>
      <c r="AP443" s="223"/>
      <c r="AQ443" s="208"/>
      <c r="AR443" s="209"/>
      <c r="AS443" s="229"/>
      <c r="AT443" s="224"/>
      <c r="AU443" s="225"/>
      <c r="AV443" s="225"/>
      <c r="AW443" s="225"/>
      <c r="AX443" s="258"/>
      <c r="AY443" s="225"/>
      <c r="AZ443" s="225"/>
      <c r="BA443" s="225"/>
      <c r="BB443" s="371" t="str">
        <f>IFERROR(HLOOKUP(IF(IF(VLOOKUP(H443,'Prog Actual'!H:AP,35,0)="DIREC",0,IF(VLOOKUP(H443,'Prog Actual'!H:AP,35,0)="EMBOT",1,IF(VLOOKUP(H443,'Prog Actual'!H:AP,35,0)="ETIQ",2,3)))&lt;1,VLOOKUP(H443,'Prog Actual'!H:AZ,45,0),IF(VLOOKUP(H443,'Prog Actual'!H:AP,35,0)="DIREC",0,IF(VLOOKUP(H443,'Prog Actual'!H:AP,35,0)="EMBOT",1,IF(VLOOKUP(H443,'Prog Actual'!H:AP,35,0)="ETIQ",2,3)))),Base!$D$26:$L$44,VLOOKUP(CONCATENATE(AM443,IF(VLOOKUP(H443,'Prog Actual'!H:K,4,0)&lt;2999,1,IF(VLOOKUP(H443,'Prog Actual'!H:K,4,0)&lt;4999,2,3))),Base!$B$27:$C$44,2,0),0),"")</f>
        <v/>
      </c>
      <c r="BC443" s="226"/>
      <c r="BD443" s="227"/>
      <c r="BE443" s="225"/>
      <c r="BF443" s="257"/>
      <c r="BG443" s="225"/>
      <c r="BH443" s="210"/>
      <c r="BI443" s="211"/>
      <c r="BJ443" s="212"/>
      <c r="BK443" s="228"/>
    </row>
    <row r="444" spans="1:63" customFormat="1" ht="14.25">
      <c r="A444" s="241"/>
      <c r="B444" s="241"/>
      <c r="C444" s="235"/>
      <c r="D444" s="240"/>
      <c r="E444" s="245"/>
      <c r="F444" s="206"/>
      <c r="G444" s="239"/>
      <c r="H444" s="252"/>
      <c r="I444" s="240"/>
      <c r="J444" s="239"/>
      <c r="K444" s="239"/>
      <c r="L444" s="239"/>
      <c r="M444" s="253"/>
      <c r="N444" s="255"/>
      <c r="O444" s="254"/>
      <c r="P444" s="244"/>
      <c r="Q444" s="261"/>
      <c r="R444" s="236"/>
      <c r="S444" s="237"/>
      <c r="T444" s="236"/>
      <c r="U444" s="237"/>
      <c r="V444" s="249"/>
      <c r="W444" s="246"/>
      <c r="X444" s="342"/>
      <c r="Y444" s="250"/>
      <c r="Z444" s="217"/>
      <c r="AA444" s="219"/>
      <c r="AB444" s="218"/>
      <c r="AC444" s="262"/>
      <c r="AD444" s="262"/>
      <c r="AE444" s="216"/>
      <c r="AF444" s="220"/>
      <c r="AG444" s="221"/>
      <c r="AH444" s="221"/>
      <c r="AI444" s="221"/>
      <c r="AJ444" s="221"/>
      <c r="AK444" s="221"/>
      <c r="AL444" s="221"/>
      <c r="AM444" s="232"/>
      <c r="AN444" s="222"/>
      <c r="AO444" s="231"/>
      <c r="AP444" s="223"/>
      <c r="AQ444" s="208"/>
      <c r="AR444" s="209"/>
      <c r="AS444" s="229"/>
      <c r="AT444" s="224"/>
      <c r="AU444" s="225"/>
      <c r="AV444" s="225"/>
      <c r="AW444" s="225"/>
      <c r="AX444" s="258"/>
      <c r="AY444" s="225"/>
      <c r="AZ444" s="225"/>
      <c r="BA444" s="225"/>
      <c r="BB444" s="371" t="str">
        <f>IFERROR(HLOOKUP(IF(IF(VLOOKUP(H444,'Prog Actual'!H:AP,35,0)="DIREC",0,IF(VLOOKUP(H444,'Prog Actual'!H:AP,35,0)="EMBOT",1,IF(VLOOKUP(H444,'Prog Actual'!H:AP,35,0)="ETIQ",2,3)))&lt;1,VLOOKUP(H444,'Prog Actual'!H:AZ,45,0),IF(VLOOKUP(H444,'Prog Actual'!H:AP,35,0)="DIREC",0,IF(VLOOKUP(H444,'Prog Actual'!H:AP,35,0)="EMBOT",1,IF(VLOOKUP(H444,'Prog Actual'!H:AP,35,0)="ETIQ",2,3)))),Base!$D$26:$L$44,VLOOKUP(CONCATENATE(AM444,IF(VLOOKUP(H444,'Prog Actual'!H:K,4,0)&lt;2999,1,IF(VLOOKUP(H444,'Prog Actual'!H:K,4,0)&lt;4999,2,3))),Base!$B$27:$C$44,2,0),0),"")</f>
        <v/>
      </c>
      <c r="BC444" s="226"/>
      <c r="BD444" s="227"/>
      <c r="BE444" s="225"/>
      <c r="BF444" s="257"/>
      <c r="BG444" s="225"/>
      <c r="BH444" s="210"/>
      <c r="BI444" s="211"/>
      <c r="BJ444" s="212"/>
      <c r="BK444" s="228"/>
    </row>
    <row r="445" spans="1:63" customFormat="1" ht="14.25">
      <c r="A445" s="241"/>
      <c r="B445" s="241"/>
      <c r="C445" s="235"/>
      <c r="D445" s="240"/>
      <c r="E445" s="245"/>
      <c r="F445" s="206"/>
      <c r="G445" s="239"/>
      <c r="H445" s="252"/>
      <c r="I445" s="240"/>
      <c r="J445" s="239"/>
      <c r="K445" s="239"/>
      <c r="L445" s="239"/>
      <c r="M445" s="253"/>
      <c r="N445" s="255"/>
      <c r="O445" s="254"/>
      <c r="P445" s="244"/>
      <c r="Q445" s="256"/>
      <c r="R445" s="236"/>
      <c r="S445" s="237"/>
      <c r="T445" s="236"/>
      <c r="U445" s="237"/>
      <c r="V445" s="249"/>
      <c r="W445" s="246"/>
      <c r="X445" s="342"/>
      <c r="Y445" s="250"/>
      <c r="Z445" s="217"/>
      <c r="AA445" s="219"/>
      <c r="AB445" s="218"/>
      <c r="AC445" s="262"/>
      <c r="AD445" s="262"/>
      <c r="AE445" s="216"/>
      <c r="AF445" s="220"/>
      <c r="AG445" s="221"/>
      <c r="AH445" s="221"/>
      <c r="AI445" s="221"/>
      <c r="AJ445" s="221"/>
      <c r="AK445" s="221"/>
      <c r="AL445" s="221"/>
      <c r="AM445" s="232"/>
      <c r="AN445" s="222"/>
      <c r="AO445" s="231"/>
      <c r="AP445" s="223"/>
      <c r="AQ445" s="208"/>
      <c r="AR445" s="209"/>
      <c r="AS445" s="229"/>
      <c r="AT445" s="224"/>
      <c r="AU445" s="225"/>
      <c r="AV445" s="225"/>
      <c r="AW445" s="225"/>
      <c r="AX445" s="258"/>
      <c r="AY445" s="225"/>
      <c r="AZ445" s="225"/>
      <c r="BA445" s="225"/>
      <c r="BB445" s="371" t="str">
        <f>IFERROR(HLOOKUP(IF(IF(VLOOKUP(H445,'Prog Actual'!H:AP,35,0)="DIREC",0,IF(VLOOKUP(H445,'Prog Actual'!H:AP,35,0)="EMBOT",1,IF(VLOOKUP(H445,'Prog Actual'!H:AP,35,0)="ETIQ",2,3)))&lt;1,VLOOKUP(H445,'Prog Actual'!H:AZ,45,0),IF(VLOOKUP(H445,'Prog Actual'!H:AP,35,0)="DIREC",0,IF(VLOOKUP(H445,'Prog Actual'!H:AP,35,0)="EMBOT",1,IF(VLOOKUP(H445,'Prog Actual'!H:AP,35,0)="ETIQ",2,3)))),Base!$D$26:$L$44,VLOOKUP(CONCATENATE(AM445,IF(VLOOKUP(H445,'Prog Actual'!H:K,4,0)&lt;2999,1,IF(VLOOKUP(H445,'Prog Actual'!H:K,4,0)&lt;4999,2,3))),Base!$B$27:$C$44,2,0),0),"")</f>
        <v/>
      </c>
      <c r="BC445" s="226"/>
      <c r="BD445" s="227"/>
      <c r="BE445" s="225"/>
      <c r="BF445" s="257"/>
      <c r="BG445" s="225"/>
      <c r="BH445" s="210"/>
      <c r="BI445" s="211"/>
      <c r="BJ445" s="212"/>
      <c r="BK445" s="228"/>
    </row>
    <row r="446" spans="1:63" customFormat="1" ht="14.25">
      <c r="A446" s="207"/>
      <c r="B446" s="207"/>
      <c r="C446" s="235"/>
      <c r="D446" s="235"/>
      <c r="E446" s="245"/>
      <c r="F446" s="206"/>
      <c r="G446" s="238"/>
      <c r="H446" s="251"/>
      <c r="I446" s="235"/>
      <c r="J446" s="259"/>
      <c r="K446" s="238"/>
      <c r="L446" s="238"/>
      <c r="M446" s="253"/>
      <c r="N446" s="255"/>
      <c r="O446" s="254"/>
      <c r="P446" s="242"/>
      <c r="Q446" s="256"/>
      <c r="R446" s="236"/>
      <c r="S446" s="237"/>
      <c r="T446" s="236"/>
      <c r="U446" s="237"/>
      <c r="V446" s="247"/>
      <c r="W446" s="246"/>
      <c r="X446" s="342"/>
      <c r="Y446" s="248"/>
      <c r="Z446" s="217"/>
      <c r="AA446" s="219"/>
      <c r="AB446" s="218"/>
      <c r="AC446" s="262"/>
      <c r="AD446" s="262"/>
      <c r="AE446" s="216"/>
      <c r="AF446" s="220"/>
      <c r="AG446" s="221"/>
      <c r="AH446" s="221"/>
      <c r="AI446" s="221"/>
      <c r="AJ446" s="221"/>
      <c r="AK446" s="221"/>
      <c r="AL446" s="221"/>
      <c r="AM446" s="232"/>
      <c r="AN446" s="222"/>
      <c r="AO446" s="231"/>
      <c r="AP446" s="223"/>
      <c r="AQ446" s="208"/>
      <c r="AR446" s="209"/>
      <c r="AS446" s="230"/>
      <c r="AT446" s="224"/>
      <c r="AU446" s="225"/>
      <c r="AV446" s="225"/>
      <c r="AW446" s="225"/>
      <c r="AX446" s="258"/>
      <c r="AY446" s="225"/>
      <c r="AZ446" s="225"/>
      <c r="BA446" s="225"/>
      <c r="BB446" s="371" t="str">
        <f>IFERROR(HLOOKUP(IF(IF(VLOOKUP(H446,'Prog Actual'!H:AP,35,0)="DIREC",0,IF(VLOOKUP(H446,'Prog Actual'!H:AP,35,0)="EMBOT",1,IF(VLOOKUP(H446,'Prog Actual'!H:AP,35,0)="ETIQ",2,3)))&lt;1,VLOOKUP(H446,'Prog Actual'!H:AZ,45,0),IF(VLOOKUP(H446,'Prog Actual'!H:AP,35,0)="DIREC",0,IF(VLOOKUP(H446,'Prog Actual'!H:AP,35,0)="EMBOT",1,IF(VLOOKUP(H446,'Prog Actual'!H:AP,35,0)="ETIQ",2,3)))),Base!$D$26:$L$44,VLOOKUP(CONCATENATE(AM446,IF(VLOOKUP(H446,'Prog Actual'!H:K,4,0)&lt;2999,1,IF(VLOOKUP(H446,'Prog Actual'!H:K,4,0)&lt;4999,2,3))),Base!$B$27:$C$44,2,0),0),"")</f>
        <v/>
      </c>
      <c r="BC446" s="226"/>
      <c r="BD446" s="227"/>
      <c r="BE446" s="225"/>
      <c r="BF446" s="257"/>
      <c r="BG446" s="225"/>
      <c r="BH446" s="210"/>
      <c r="BI446" s="211"/>
      <c r="BJ446" s="212"/>
      <c r="BK446" s="228"/>
    </row>
    <row r="447" spans="1:63" customFormat="1" ht="14.25">
      <c r="A447" s="207"/>
      <c r="B447" s="207"/>
      <c r="C447" s="235"/>
      <c r="D447" s="235"/>
      <c r="E447" s="245"/>
      <c r="F447" s="206"/>
      <c r="G447" s="238"/>
      <c r="H447" s="251"/>
      <c r="I447" s="235"/>
      <c r="J447" s="238"/>
      <c r="K447" s="238"/>
      <c r="L447" s="238"/>
      <c r="M447" s="253"/>
      <c r="N447" s="255"/>
      <c r="O447" s="254"/>
      <c r="P447" s="242"/>
      <c r="Q447" s="256"/>
      <c r="R447" s="236"/>
      <c r="S447" s="237"/>
      <c r="T447" s="236"/>
      <c r="U447" s="237"/>
      <c r="V447" s="247"/>
      <c r="W447" s="246"/>
      <c r="X447" s="342"/>
      <c r="Y447" s="250"/>
      <c r="Z447" s="217"/>
      <c r="AA447" s="219"/>
      <c r="AB447" s="218"/>
      <c r="AC447" s="262"/>
      <c r="AD447" s="262"/>
      <c r="AE447" s="216"/>
      <c r="AF447" s="220"/>
      <c r="AG447" s="221"/>
      <c r="AH447" s="221"/>
      <c r="AI447" s="221"/>
      <c r="AJ447" s="221"/>
      <c r="AK447" s="221"/>
      <c r="AL447" s="221"/>
      <c r="AM447" s="232"/>
      <c r="AN447" s="222"/>
      <c r="AO447" s="231"/>
      <c r="AP447" s="223"/>
      <c r="AQ447" s="208"/>
      <c r="AR447" s="209"/>
      <c r="AS447" s="229"/>
      <c r="AT447" s="224"/>
      <c r="AU447" s="225"/>
      <c r="AV447" s="225"/>
      <c r="AW447" s="225"/>
      <c r="AX447" s="258"/>
      <c r="AY447" s="225"/>
      <c r="AZ447" s="225"/>
      <c r="BA447" s="225"/>
      <c r="BB447" s="371" t="str">
        <f>IFERROR(HLOOKUP(IF(IF(VLOOKUP(H447,'Prog Actual'!H:AP,35,0)="DIREC",0,IF(VLOOKUP(H447,'Prog Actual'!H:AP,35,0)="EMBOT",1,IF(VLOOKUP(H447,'Prog Actual'!H:AP,35,0)="ETIQ",2,3)))&lt;1,VLOOKUP(H447,'Prog Actual'!H:AZ,45,0),IF(VLOOKUP(H447,'Prog Actual'!H:AP,35,0)="DIREC",0,IF(VLOOKUP(H447,'Prog Actual'!H:AP,35,0)="EMBOT",1,IF(VLOOKUP(H447,'Prog Actual'!H:AP,35,0)="ETIQ",2,3)))),Base!$D$26:$L$44,VLOOKUP(CONCATENATE(AM447,IF(VLOOKUP(H447,'Prog Actual'!H:K,4,0)&lt;2999,1,IF(VLOOKUP(H447,'Prog Actual'!H:K,4,0)&lt;4999,2,3))),Base!$B$27:$C$44,2,0),0),"")</f>
        <v/>
      </c>
      <c r="BC447" s="226"/>
      <c r="BD447" s="227"/>
      <c r="BE447" s="225"/>
      <c r="BF447" s="257"/>
      <c r="BG447" s="225"/>
      <c r="BH447" s="210"/>
      <c r="BI447" s="211"/>
      <c r="BJ447" s="212"/>
      <c r="BK447" s="228"/>
    </row>
    <row r="448" spans="1:63" customFormat="1" ht="14.25">
      <c r="A448" s="207"/>
      <c r="B448" s="207"/>
      <c r="C448" s="235"/>
      <c r="D448" s="207"/>
      <c r="E448" s="245"/>
      <c r="F448" s="206"/>
      <c r="G448" s="238"/>
      <c r="H448" s="251"/>
      <c r="I448" s="235"/>
      <c r="J448" s="238"/>
      <c r="K448" s="238"/>
      <c r="L448" s="238"/>
      <c r="M448" s="253"/>
      <c r="N448" s="255"/>
      <c r="O448" s="254"/>
      <c r="P448" s="243"/>
      <c r="Q448" s="256"/>
      <c r="R448" s="236"/>
      <c r="S448" s="237"/>
      <c r="T448" s="236"/>
      <c r="U448" s="237"/>
      <c r="V448" s="247"/>
      <c r="W448" s="260"/>
      <c r="X448" s="342"/>
      <c r="Y448" s="250"/>
      <c r="Z448" s="217"/>
      <c r="AA448" s="219"/>
      <c r="AB448" s="218"/>
      <c r="AC448" s="262"/>
      <c r="AD448" s="262"/>
      <c r="AE448" s="216"/>
      <c r="AF448" s="220"/>
      <c r="AG448" s="221"/>
      <c r="AH448" s="221"/>
      <c r="AI448" s="221"/>
      <c r="AJ448" s="221"/>
      <c r="AK448" s="221"/>
      <c r="AL448" s="221"/>
      <c r="AM448" s="232"/>
      <c r="AN448" s="222"/>
      <c r="AO448" s="231"/>
      <c r="AP448" s="223"/>
      <c r="AQ448" s="208"/>
      <c r="AR448" s="209"/>
      <c r="AS448" s="229"/>
      <c r="AT448" s="224"/>
      <c r="AU448" s="225"/>
      <c r="AV448" s="225"/>
      <c r="AW448" s="225"/>
      <c r="AX448" s="258"/>
      <c r="AY448" s="225"/>
      <c r="AZ448" s="225"/>
      <c r="BA448" s="225"/>
      <c r="BB448" s="371" t="str">
        <f>IFERROR(HLOOKUP(IF(IF(VLOOKUP(H448,'Prog Actual'!H:AP,35,0)="DIREC",0,IF(VLOOKUP(H448,'Prog Actual'!H:AP,35,0)="EMBOT",1,IF(VLOOKUP(H448,'Prog Actual'!H:AP,35,0)="ETIQ",2,3)))&lt;1,VLOOKUP(H448,'Prog Actual'!H:AZ,45,0),IF(VLOOKUP(H448,'Prog Actual'!H:AP,35,0)="DIREC",0,IF(VLOOKUP(H448,'Prog Actual'!H:AP,35,0)="EMBOT",1,IF(VLOOKUP(H448,'Prog Actual'!H:AP,35,0)="ETIQ",2,3)))),Base!$D$26:$L$44,VLOOKUP(CONCATENATE(AM448,IF(VLOOKUP(H448,'Prog Actual'!H:K,4,0)&lt;2999,1,IF(VLOOKUP(H448,'Prog Actual'!H:K,4,0)&lt;4999,2,3))),Base!$B$27:$C$44,2,0),0),"")</f>
        <v/>
      </c>
      <c r="BC448" s="226"/>
      <c r="BD448" s="227"/>
      <c r="BE448" s="225"/>
      <c r="BF448" s="257"/>
      <c r="BG448" s="225"/>
      <c r="BH448" s="210"/>
      <c r="BI448" s="211"/>
      <c r="BJ448" s="212"/>
      <c r="BK448" s="228"/>
    </row>
    <row r="449" spans="1:63" customFormat="1" ht="14.25">
      <c r="A449" s="207"/>
      <c r="B449" s="207"/>
      <c r="C449" s="235"/>
      <c r="D449" s="207"/>
      <c r="E449" s="245"/>
      <c r="F449" s="206"/>
      <c r="G449" s="238"/>
      <c r="H449" s="251"/>
      <c r="I449" s="235"/>
      <c r="J449" s="238"/>
      <c r="K449" s="238"/>
      <c r="L449" s="238"/>
      <c r="M449" s="253"/>
      <c r="N449" s="255"/>
      <c r="O449" s="254"/>
      <c r="P449" s="242"/>
      <c r="Q449" s="256"/>
      <c r="R449" s="236"/>
      <c r="S449" s="237"/>
      <c r="T449" s="236"/>
      <c r="U449" s="237"/>
      <c r="V449" s="247"/>
      <c r="W449" s="260"/>
      <c r="X449" s="342"/>
      <c r="Y449" s="250"/>
      <c r="Z449" s="217"/>
      <c r="AA449" s="219"/>
      <c r="AB449" s="218"/>
      <c r="AC449" s="262"/>
      <c r="AD449" s="262"/>
      <c r="AE449" s="216"/>
      <c r="AF449" s="220"/>
      <c r="AG449" s="221"/>
      <c r="AH449" s="221"/>
      <c r="AI449" s="221"/>
      <c r="AJ449" s="221"/>
      <c r="AK449" s="221"/>
      <c r="AL449" s="221"/>
      <c r="AM449" s="232"/>
      <c r="AN449" s="222"/>
      <c r="AO449" s="231"/>
      <c r="AP449" s="223"/>
      <c r="AQ449" s="208"/>
      <c r="AR449" s="209"/>
      <c r="AS449" s="229"/>
      <c r="AT449" s="224"/>
      <c r="AU449" s="225"/>
      <c r="AV449" s="225"/>
      <c r="AW449" s="225"/>
      <c r="AX449" s="258"/>
      <c r="AY449" s="225"/>
      <c r="AZ449" s="225"/>
      <c r="BA449" s="225"/>
      <c r="BB449" s="371" t="str">
        <f>IFERROR(HLOOKUP(IF(IF(VLOOKUP(H449,'Prog Actual'!H:AP,35,0)="DIREC",0,IF(VLOOKUP(H449,'Prog Actual'!H:AP,35,0)="EMBOT",1,IF(VLOOKUP(H449,'Prog Actual'!H:AP,35,0)="ETIQ",2,3)))&lt;1,VLOOKUP(H449,'Prog Actual'!H:AZ,45,0),IF(VLOOKUP(H449,'Prog Actual'!H:AP,35,0)="DIREC",0,IF(VLOOKUP(H449,'Prog Actual'!H:AP,35,0)="EMBOT",1,IF(VLOOKUP(H449,'Prog Actual'!H:AP,35,0)="ETIQ",2,3)))),Base!$D$26:$L$44,VLOOKUP(CONCATENATE(AM449,IF(VLOOKUP(H449,'Prog Actual'!H:K,4,0)&lt;2999,1,IF(VLOOKUP(H449,'Prog Actual'!H:K,4,0)&lt;4999,2,3))),Base!$B$27:$C$44,2,0),0),"")</f>
        <v/>
      </c>
      <c r="BC449" s="226"/>
      <c r="BD449" s="227"/>
      <c r="BE449" s="225"/>
      <c r="BF449" s="257"/>
      <c r="BG449" s="225"/>
      <c r="BH449" s="210"/>
      <c r="BI449" s="211"/>
      <c r="BJ449" s="212"/>
      <c r="BK449" s="228"/>
    </row>
    <row r="450" spans="1:63" s="52" customFormat="1" ht="14.25">
      <c r="A450" s="43"/>
      <c r="B450" s="43"/>
      <c r="C450" s="79"/>
      <c r="D450" s="43"/>
      <c r="E450" s="11"/>
      <c r="F450" s="33"/>
      <c r="G450" s="127"/>
      <c r="H450" s="128"/>
      <c r="I450" s="79"/>
      <c r="J450" s="127"/>
      <c r="K450" s="127"/>
      <c r="L450" s="127"/>
      <c r="M450" s="127"/>
      <c r="N450" s="107"/>
      <c r="O450" s="184"/>
      <c r="P450" s="107"/>
      <c r="Q450" s="181"/>
      <c r="R450" s="112"/>
      <c r="S450" s="113"/>
      <c r="T450" s="112"/>
      <c r="U450" s="113"/>
      <c r="V450" s="130"/>
      <c r="W450" s="114"/>
      <c r="X450" s="343"/>
      <c r="Y450" s="132"/>
      <c r="Z450" s="116"/>
      <c r="AA450" s="117"/>
      <c r="AB450" s="118"/>
      <c r="AC450" s="182"/>
      <c r="AD450" s="182"/>
      <c r="AE450" s="74"/>
      <c r="AF450" s="31"/>
      <c r="AG450" s="119"/>
      <c r="AH450" s="119"/>
      <c r="AI450" s="119"/>
      <c r="AJ450" s="119"/>
      <c r="AK450" s="119"/>
      <c r="AL450" s="119"/>
      <c r="AM450" s="118"/>
      <c r="AN450" s="120"/>
      <c r="AO450" s="121"/>
      <c r="AP450" s="122"/>
      <c r="AQ450" s="51"/>
      <c r="AR450" s="68"/>
      <c r="AS450" s="123"/>
      <c r="AT450" s="131"/>
      <c r="AU450" s="131"/>
      <c r="AV450" s="131"/>
      <c r="AW450" s="131"/>
      <c r="AX450" s="183"/>
      <c r="AY450" s="131"/>
      <c r="AZ450" s="131"/>
      <c r="BA450" s="131"/>
      <c r="BB450" s="371" t="str">
        <f>IFERROR(HLOOKUP(IF(IF(VLOOKUP(H450,'Prog Actual'!H:AP,35,0)="DIREC",0,IF(VLOOKUP(H450,'Prog Actual'!H:AP,35,0)="EMBOT",1,IF(VLOOKUP(H450,'Prog Actual'!H:AP,35,0)="ETIQ",2,3)))&lt;1,VLOOKUP(H450,'Prog Actual'!H:AZ,45,0),IF(VLOOKUP(H450,'Prog Actual'!H:AP,35,0)="DIREC",0,IF(VLOOKUP(H450,'Prog Actual'!H:AP,35,0)="EMBOT",1,IF(VLOOKUP(H450,'Prog Actual'!H:AP,35,0)="ETIQ",2,3)))),Base!$D$26:$L$44,VLOOKUP(CONCATENATE(AM450,IF(VLOOKUP(H450,'Prog Actual'!H:K,4,0)&lt;2999,1,IF(VLOOKUP(H450,'Prog Actual'!H:K,4,0)&lt;4999,2,3))),Base!$B$27:$C$44,2,0),0),"")</f>
        <v/>
      </c>
      <c r="BC450" s="126"/>
      <c r="BD450" s="124"/>
      <c r="BE450" s="131"/>
      <c r="BF450" s="136"/>
      <c r="BG450" s="131"/>
      <c r="BH450" s="76"/>
      <c r="BI450" s="77"/>
      <c r="BJ450" s="78"/>
    </row>
    <row r="451" spans="1:63" s="52" customFormat="1" ht="14.25">
      <c r="A451" s="43"/>
      <c r="B451" s="43"/>
      <c r="C451" s="79"/>
      <c r="D451" s="43"/>
      <c r="E451" s="11"/>
      <c r="F451" s="33"/>
      <c r="G451" s="127"/>
      <c r="H451" s="128"/>
      <c r="I451" s="79"/>
      <c r="J451" s="127"/>
      <c r="K451" s="127"/>
      <c r="L451" s="127"/>
      <c r="M451" s="127"/>
      <c r="N451" s="107"/>
      <c r="O451" s="184"/>
      <c r="P451" s="129"/>
      <c r="Q451" s="181"/>
      <c r="R451" s="112"/>
      <c r="S451" s="113"/>
      <c r="T451" s="112"/>
      <c r="U451" s="113"/>
      <c r="V451" s="130"/>
      <c r="W451" s="114"/>
      <c r="X451" s="343"/>
      <c r="Y451" s="132"/>
      <c r="Z451" s="116"/>
      <c r="AA451" s="117"/>
      <c r="AB451" s="118"/>
      <c r="AC451" s="182"/>
      <c r="AD451" s="182"/>
      <c r="AE451" s="74"/>
      <c r="AF451" s="31"/>
      <c r="AG451" s="119"/>
      <c r="AH451" s="119"/>
      <c r="AI451" s="119"/>
      <c r="AJ451" s="119"/>
      <c r="AK451" s="119"/>
      <c r="AL451" s="119"/>
      <c r="AM451" s="118"/>
      <c r="AN451" s="120"/>
      <c r="AO451" s="121"/>
      <c r="AP451" s="122"/>
      <c r="AQ451" s="51"/>
      <c r="AR451" s="68"/>
      <c r="AS451" s="123"/>
      <c r="AT451" s="131"/>
      <c r="AU451" s="131"/>
      <c r="AV451" s="131"/>
      <c r="AW451" s="131"/>
      <c r="AX451" s="183"/>
      <c r="AY451" s="131"/>
      <c r="AZ451" s="131"/>
      <c r="BA451" s="131"/>
      <c r="BB451" s="371" t="str">
        <f>IFERROR(HLOOKUP(IF(IF(VLOOKUP(H451,'Prog Actual'!H:AP,35,0)="DIREC",0,IF(VLOOKUP(H451,'Prog Actual'!H:AP,35,0)="EMBOT",1,IF(VLOOKUP(H451,'Prog Actual'!H:AP,35,0)="ETIQ",2,3)))&lt;1,VLOOKUP(H451,'Prog Actual'!H:AZ,45,0),IF(VLOOKUP(H451,'Prog Actual'!H:AP,35,0)="DIREC",0,IF(VLOOKUP(H451,'Prog Actual'!H:AP,35,0)="EMBOT",1,IF(VLOOKUP(H451,'Prog Actual'!H:AP,35,0)="ETIQ",2,3)))),Base!$D$26:$L$44,VLOOKUP(CONCATENATE(AM451,IF(VLOOKUP(H451,'Prog Actual'!H:K,4,0)&lt;2999,1,IF(VLOOKUP(H451,'Prog Actual'!H:K,4,0)&lt;4999,2,3))),Base!$B$27:$C$44,2,0),0),"")</f>
        <v/>
      </c>
      <c r="BC451" s="126"/>
      <c r="BD451" s="124"/>
      <c r="BE451" s="131"/>
      <c r="BF451" s="136"/>
      <c r="BG451" s="131"/>
      <c r="BH451" s="76"/>
      <c r="BI451" s="77"/>
      <c r="BJ451" s="78"/>
    </row>
    <row r="452" spans="1:63" s="52" customFormat="1" ht="15">
      <c r="A452" s="31"/>
      <c r="B452" s="31"/>
      <c r="C452" s="32"/>
      <c r="D452" s="32"/>
      <c r="E452" s="11"/>
      <c r="F452" s="33"/>
      <c r="G452" s="33"/>
      <c r="H452" s="14"/>
      <c r="I452" s="32"/>
      <c r="J452" s="33"/>
      <c r="K452" s="33"/>
      <c r="L452" s="33"/>
      <c r="M452" s="33"/>
      <c r="N452" s="34"/>
      <c r="O452" s="35"/>
      <c r="P452" s="36"/>
      <c r="Q452" s="37"/>
      <c r="R452" s="16"/>
      <c r="S452" s="17"/>
      <c r="T452" s="16"/>
      <c r="U452" s="17"/>
      <c r="V452" s="38"/>
      <c r="W452" s="73"/>
      <c r="X452" s="344"/>
      <c r="Y452" s="57"/>
      <c r="Z452" s="41"/>
      <c r="AA452" s="67"/>
      <c r="AB452" s="42"/>
      <c r="AC452" s="81"/>
      <c r="AD452" s="81"/>
      <c r="AE452" s="74"/>
      <c r="AF452" s="43"/>
      <c r="AG452" s="44"/>
      <c r="AH452" s="44"/>
      <c r="AI452" s="44"/>
      <c r="AJ452" s="44"/>
      <c r="AK452" s="44"/>
      <c r="AL452" s="44"/>
      <c r="AM452" s="45"/>
      <c r="AN452" s="46"/>
      <c r="AO452" s="45"/>
      <c r="AP452" s="47"/>
      <c r="AQ452" s="51"/>
      <c r="AR452" s="68"/>
      <c r="AS452" s="48"/>
      <c r="AT452" s="49"/>
      <c r="AU452" s="49"/>
      <c r="AV452" s="49"/>
      <c r="AW452" s="49"/>
      <c r="AX452" s="75"/>
      <c r="AY452" s="49"/>
      <c r="AZ452" s="49"/>
      <c r="BA452" s="49"/>
      <c r="BB452" s="371" t="str">
        <f>IFERROR(HLOOKUP(IF(IF(VLOOKUP(H452,'Prog Actual'!H:AP,35,0)="DIREC",0,IF(VLOOKUP(H452,'Prog Actual'!H:AP,35,0)="EMBOT",1,IF(VLOOKUP(H452,'Prog Actual'!H:AP,35,0)="ETIQ",2,3)))&lt;1,VLOOKUP(H452,'Prog Actual'!H:AZ,45,0),IF(VLOOKUP(H452,'Prog Actual'!H:AP,35,0)="DIREC",0,IF(VLOOKUP(H452,'Prog Actual'!H:AP,35,0)="EMBOT",1,IF(VLOOKUP(H452,'Prog Actual'!H:AP,35,0)="ETIQ",2,3)))),Base!$D$26:$L$44,VLOOKUP(CONCATENATE(AM452,IF(VLOOKUP(H452,'Prog Actual'!H:K,4,0)&lt;2999,1,IF(VLOOKUP(H452,'Prog Actual'!H:K,4,0)&lt;4999,2,3))),Base!$B$27:$C$44,2,0),0),"")</f>
        <v/>
      </c>
      <c r="BC452" s="69"/>
      <c r="BD452" s="51"/>
      <c r="BE452" s="49"/>
      <c r="BF452" s="75"/>
      <c r="BG452" s="49"/>
      <c r="BH452" s="76"/>
      <c r="BI452" s="77"/>
      <c r="BJ452" s="78"/>
    </row>
    <row r="453" spans="1:63" s="52" customFormat="1" ht="15">
      <c r="A453" s="31"/>
      <c r="B453" s="31"/>
      <c r="C453" s="32"/>
      <c r="D453" s="32"/>
      <c r="E453" s="11"/>
      <c r="F453" s="33"/>
      <c r="G453" s="33"/>
      <c r="H453" s="14"/>
      <c r="I453" s="32"/>
      <c r="J453" s="33"/>
      <c r="K453" s="33"/>
      <c r="L453" s="33"/>
      <c r="M453" s="33"/>
      <c r="N453" s="34"/>
      <c r="O453" s="35"/>
      <c r="P453" s="36"/>
      <c r="Q453" s="37"/>
      <c r="R453" s="16"/>
      <c r="S453" s="17"/>
      <c r="T453" s="16"/>
      <c r="U453" s="17"/>
      <c r="V453" s="38"/>
      <c r="W453" s="73"/>
      <c r="X453" s="344"/>
      <c r="Y453" s="57"/>
      <c r="Z453" s="41"/>
      <c r="AA453" s="67"/>
      <c r="AB453" s="42"/>
      <c r="AC453" s="81"/>
      <c r="AD453" s="81"/>
      <c r="AE453" s="74"/>
      <c r="AF453" s="43"/>
      <c r="AG453" s="44"/>
      <c r="AH453" s="44"/>
      <c r="AI453" s="44"/>
      <c r="AJ453" s="44"/>
      <c r="AK453" s="44"/>
      <c r="AL453" s="44"/>
      <c r="AM453" s="45"/>
      <c r="AN453" s="46"/>
      <c r="AO453" s="45"/>
      <c r="AP453" s="47"/>
      <c r="AQ453" s="51"/>
      <c r="AR453" s="68"/>
      <c r="AS453" s="48"/>
      <c r="AT453" s="49"/>
      <c r="AU453" s="49"/>
      <c r="AV453" s="49"/>
      <c r="AW453" s="49"/>
      <c r="AX453" s="75"/>
      <c r="AY453" s="49"/>
      <c r="AZ453" s="49"/>
      <c r="BA453" s="49"/>
      <c r="BB453" s="371" t="str">
        <f>IFERROR(HLOOKUP(IF(IF(VLOOKUP(H453,'Prog Actual'!H:AP,35,0)="DIREC",0,IF(VLOOKUP(H453,'Prog Actual'!H:AP,35,0)="EMBOT",1,IF(VLOOKUP(H453,'Prog Actual'!H:AP,35,0)="ETIQ",2,3)))&lt;1,VLOOKUP(H453,'Prog Actual'!H:AZ,45,0),IF(VLOOKUP(H453,'Prog Actual'!H:AP,35,0)="DIREC",0,IF(VLOOKUP(H453,'Prog Actual'!H:AP,35,0)="EMBOT",1,IF(VLOOKUP(H453,'Prog Actual'!H:AP,35,0)="ETIQ",2,3)))),Base!$D$26:$L$44,VLOOKUP(CONCATENATE(AM453,IF(VLOOKUP(H453,'Prog Actual'!H:K,4,0)&lt;2999,1,IF(VLOOKUP(H453,'Prog Actual'!H:K,4,0)&lt;4999,2,3))),Base!$B$27:$C$44,2,0),0),"")</f>
        <v/>
      </c>
      <c r="BC453" s="69"/>
      <c r="BD453" s="51"/>
      <c r="BE453" s="49"/>
      <c r="BF453" s="75"/>
      <c r="BG453" s="49"/>
      <c r="BH453" s="76"/>
      <c r="BI453" s="77"/>
      <c r="BJ453" s="78"/>
    </row>
    <row r="454" spans="1:63" s="52" customFormat="1" ht="15">
      <c r="A454" s="31"/>
      <c r="B454" s="31"/>
      <c r="C454" s="32"/>
      <c r="D454" s="32"/>
      <c r="E454" s="11"/>
      <c r="F454" s="33"/>
      <c r="G454" s="33"/>
      <c r="H454" s="14"/>
      <c r="I454" s="32"/>
      <c r="J454" s="33"/>
      <c r="K454" s="33"/>
      <c r="L454" s="33"/>
      <c r="M454" s="33"/>
      <c r="N454" s="34"/>
      <c r="O454" s="35"/>
      <c r="P454" s="36"/>
      <c r="Q454" s="37"/>
      <c r="R454" s="16"/>
      <c r="S454" s="17"/>
      <c r="T454" s="16"/>
      <c r="U454" s="17"/>
      <c r="V454" s="38"/>
      <c r="W454" s="73"/>
      <c r="X454" s="344"/>
      <c r="Y454" s="57"/>
      <c r="Z454" s="41"/>
      <c r="AA454" s="67"/>
      <c r="AB454" s="42"/>
      <c r="AC454" s="81"/>
      <c r="AD454" s="81"/>
      <c r="AE454" s="74"/>
      <c r="AF454" s="43"/>
      <c r="AG454" s="44"/>
      <c r="AH454" s="44"/>
      <c r="AI454" s="44"/>
      <c r="AJ454" s="44"/>
      <c r="AK454" s="44"/>
      <c r="AL454" s="44"/>
      <c r="AM454" s="45"/>
      <c r="AN454" s="46"/>
      <c r="AO454" s="45"/>
      <c r="AP454" s="47"/>
      <c r="AQ454" s="51"/>
      <c r="AR454" s="68"/>
      <c r="AS454" s="48"/>
      <c r="AT454" s="49"/>
      <c r="AU454" s="49"/>
      <c r="AV454" s="49"/>
      <c r="AW454" s="49"/>
      <c r="AX454" s="75"/>
      <c r="AY454" s="49"/>
      <c r="AZ454" s="49"/>
      <c r="BA454" s="49"/>
      <c r="BB454" s="371" t="str">
        <f>IFERROR(HLOOKUP(IF(IF(VLOOKUP(H454,'Prog Actual'!H:AP,35,0)="DIREC",0,IF(VLOOKUP(H454,'Prog Actual'!H:AP,35,0)="EMBOT",1,IF(VLOOKUP(H454,'Prog Actual'!H:AP,35,0)="ETIQ",2,3)))&lt;1,VLOOKUP(H454,'Prog Actual'!H:AZ,45,0),IF(VLOOKUP(H454,'Prog Actual'!H:AP,35,0)="DIREC",0,IF(VLOOKUP(H454,'Prog Actual'!H:AP,35,0)="EMBOT",1,IF(VLOOKUP(H454,'Prog Actual'!H:AP,35,0)="ETIQ",2,3)))),Base!$D$26:$L$44,VLOOKUP(CONCATENATE(AM454,IF(VLOOKUP(H454,'Prog Actual'!H:K,4,0)&lt;2999,1,IF(VLOOKUP(H454,'Prog Actual'!H:K,4,0)&lt;4999,2,3))),Base!$B$27:$C$44,2,0),0),"")</f>
        <v/>
      </c>
      <c r="BC454" s="69"/>
      <c r="BD454" s="51"/>
      <c r="BE454" s="49"/>
      <c r="BF454" s="75"/>
      <c r="BG454" s="49"/>
      <c r="BH454" s="76"/>
      <c r="BI454" s="77"/>
      <c r="BJ454" s="78"/>
    </row>
    <row r="455" spans="1:63" s="52" customFormat="1" ht="15">
      <c r="A455" s="31"/>
      <c r="B455" s="31"/>
      <c r="C455" s="32"/>
      <c r="D455" s="32"/>
      <c r="E455" s="11"/>
      <c r="F455" s="33"/>
      <c r="G455" s="33"/>
      <c r="H455" s="14"/>
      <c r="I455" s="32"/>
      <c r="J455" s="33"/>
      <c r="K455" s="33"/>
      <c r="L455" s="33"/>
      <c r="M455" s="33"/>
      <c r="N455" s="34"/>
      <c r="O455" s="35"/>
      <c r="P455" s="36"/>
      <c r="Q455" s="37"/>
      <c r="R455" s="16"/>
      <c r="S455" s="17"/>
      <c r="T455" s="16"/>
      <c r="U455" s="17"/>
      <c r="V455" s="38"/>
      <c r="W455" s="73"/>
      <c r="X455" s="344"/>
      <c r="Y455" s="57"/>
      <c r="Z455" s="41"/>
      <c r="AA455" s="67"/>
      <c r="AB455" s="42"/>
      <c r="AC455" s="81"/>
      <c r="AD455" s="81"/>
      <c r="AE455" s="74"/>
      <c r="AF455" s="43"/>
      <c r="AG455" s="44"/>
      <c r="AH455" s="44"/>
      <c r="AI455" s="44"/>
      <c r="AJ455" s="44"/>
      <c r="AK455" s="44"/>
      <c r="AL455" s="44"/>
      <c r="AM455" s="45"/>
      <c r="AN455" s="46"/>
      <c r="AO455" s="45"/>
      <c r="AP455" s="47"/>
      <c r="AQ455" s="51"/>
      <c r="AR455" s="68"/>
      <c r="AS455" s="48"/>
      <c r="AT455" s="49"/>
      <c r="AU455" s="49"/>
      <c r="AV455" s="49"/>
      <c r="AW455" s="49"/>
      <c r="AX455" s="75"/>
      <c r="AY455" s="49"/>
      <c r="AZ455" s="49"/>
      <c r="BA455" s="49"/>
      <c r="BB455" s="371" t="str">
        <f>IFERROR(HLOOKUP(IF(IF(VLOOKUP(H455,'Prog Actual'!H:AP,35,0)="DIREC",0,IF(VLOOKUP(H455,'Prog Actual'!H:AP,35,0)="EMBOT",1,IF(VLOOKUP(H455,'Prog Actual'!H:AP,35,0)="ETIQ",2,3)))&lt;1,VLOOKUP(H455,'Prog Actual'!H:AZ,45,0),IF(VLOOKUP(H455,'Prog Actual'!H:AP,35,0)="DIREC",0,IF(VLOOKUP(H455,'Prog Actual'!H:AP,35,0)="EMBOT",1,IF(VLOOKUP(H455,'Prog Actual'!H:AP,35,0)="ETIQ",2,3)))),Base!$D$26:$L$44,VLOOKUP(CONCATENATE(AM455,IF(VLOOKUP(H455,'Prog Actual'!H:K,4,0)&lt;2999,1,IF(VLOOKUP(H455,'Prog Actual'!H:K,4,0)&lt;4999,2,3))),Base!$B$27:$C$44,2,0),0),"")</f>
        <v/>
      </c>
      <c r="BC455" s="69"/>
      <c r="BD455" s="51"/>
      <c r="BE455" s="49"/>
      <c r="BF455" s="75"/>
      <c r="BG455" s="49"/>
      <c r="BH455" s="76"/>
      <c r="BI455" s="77"/>
      <c r="BJ455" s="78"/>
    </row>
    <row r="456" spans="1:63" s="52" customFormat="1" ht="15">
      <c r="A456" s="31"/>
      <c r="B456" s="31"/>
      <c r="C456" s="32"/>
      <c r="D456" s="32"/>
      <c r="E456" s="11"/>
      <c r="F456" s="33"/>
      <c r="G456" s="33"/>
      <c r="H456" s="14"/>
      <c r="I456" s="58"/>
      <c r="J456" s="33"/>
      <c r="K456" s="33"/>
      <c r="L456" s="33"/>
      <c r="M456" s="33"/>
      <c r="N456" s="34"/>
      <c r="O456" s="35"/>
      <c r="P456" s="36"/>
      <c r="Q456" s="37"/>
      <c r="R456" s="16"/>
      <c r="S456" s="17"/>
      <c r="T456" s="16"/>
      <c r="U456" s="17"/>
      <c r="V456" s="38"/>
      <c r="W456" s="73"/>
      <c r="X456" s="344"/>
      <c r="Y456" s="57"/>
      <c r="Z456" s="41"/>
      <c r="AA456" s="67"/>
      <c r="AB456" s="42"/>
      <c r="AC456" s="81"/>
      <c r="AD456" s="81"/>
      <c r="AE456" s="74"/>
      <c r="AF456" s="43"/>
      <c r="AG456" s="44"/>
      <c r="AH456" s="44"/>
      <c r="AI456" s="44"/>
      <c r="AJ456" s="44"/>
      <c r="AK456" s="44"/>
      <c r="AL456" s="44"/>
      <c r="AM456" s="45"/>
      <c r="AN456" s="46"/>
      <c r="AO456" s="45"/>
      <c r="AP456" s="47"/>
      <c r="AQ456" s="51"/>
      <c r="AR456" s="68"/>
      <c r="AS456" s="48"/>
      <c r="AT456" s="49"/>
      <c r="AU456" s="49"/>
      <c r="AV456" s="49"/>
      <c r="AW456" s="49"/>
      <c r="AX456" s="75"/>
      <c r="AY456" s="49"/>
      <c r="AZ456" s="49"/>
      <c r="BA456" s="49"/>
      <c r="BB456" s="371" t="str">
        <f>IFERROR(HLOOKUP(IF(IF(VLOOKUP(H456,'Prog Actual'!H:AP,35,0)="DIREC",0,IF(VLOOKUP(H456,'Prog Actual'!H:AP,35,0)="EMBOT",1,IF(VLOOKUP(H456,'Prog Actual'!H:AP,35,0)="ETIQ",2,3)))&lt;1,VLOOKUP(H456,'Prog Actual'!H:AZ,45,0),IF(VLOOKUP(H456,'Prog Actual'!H:AP,35,0)="DIREC",0,IF(VLOOKUP(H456,'Prog Actual'!H:AP,35,0)="EMBOT",1,IF(VLOOKUP(H456,'Prog Actual'!H:AP,35,0)="ETIQ",2,3)))),Base!$D$26:$L$44,VLOOKUP(CONCATENATE(AM456,IF(VLOOKUP(H456,'Prog Actual'!H:K,4,0)&lt;2999,1,IF(VLOOKUP(H456,'Prog Actual'!H:K,4,0)&lt;4999,2,3))),Base!$B$27:$C$44,2,0),0),"")</f>
        <v/>
      </c>
      <c r="BC456" s="69"/>
      <c r="BD456" s="51"/>
      <c r="BE456" s="49"/>
      <c r="BF456" s="75"/>
      <c r="BG456" s="49"/>
      <c r="BH456" s="76"/>
      <c r="BI456" s="77"/>
      <c r="BJ456" s="78"/>
    </row>
    <row r="457" spans="1:63" s="52" customFormat="1" ht="15">
      <c r="A457" s="31"/>
      <c r="B457" s="31"/>
      <c r="C457" s="32"/>
      <c r="D457" s="32"/>
      <c r="E457" s="11"/>
      <c r="F457" s="33"/>
      <c r="G457" s="33"/>
      <c r="H457" s="14"/>
      <c r="I457" s="32"/>
      <c r="J457" s="33"/>
      <c r="K457" s="33"/>
      <c r="L457" s="33"/>
      <c r="M457" s="33"/>
      <c r="N457" s="34"/>
      <c r="O457" s="35"/>
      <c r="P457" s="36"/>
      <c r="Q457" s="37"/>
      <c r="R457" s="16"/>
      <c r="S457" s="17"/>
      <c r="T457" s="16"/>
      <c r="U457" s="17"/>
      <c r="V457" s="38"/>
      <c r="W457" s="73"/>
      <c r="X457" s="345"/>
      <c r="Y457" s="62"/>
      <c r="Z457" s="41"/>
      <c r="AA457" s="67"/>
      <c r="AB457" s="42"/>
      <c r="AC457" s="81"/>
      <c r="AD457" s="81"/>
      <c r="AE457" s="74"/>
      <c r="AF457" s="43"/>
      <c r="AG457" s="44"/>
      <c r="AH457" s="44"/>
      <c r="AI457" s="44"/>
      <c r="AJ457" s="44"/>
      <c r="AK457" s="44"/>
      <c r="AL457" s="44"/>
      <c r="AM457" s="45"/>
      <c r="AN457" s="46"/>
      <c r="AO457" s="45"/>
      <c r="AP457" s="47"/>
      <c r="AQ457" s="51"/>
      <c r="AR457" s="68"/>
      <c r="AS457" s="48"/>
      <c r="AT457" s="49"/>
      <c r="AU457" s="49"/>
      <c r="AV457" s="49"/>
      <c r="AW457" s="49"/>
      <c r="AX457" s="75"/>
      <c r="AY457" s="49"/>
      <c r="AZ457" s="49"/>
      <c r="BA457" s="49"/>
      <c r="BB457" s="371" t="str">
        <f>IFERROR(HLOOKUP(IF(IF(VLOOKUP(H457,'Prog Actual'!H:AP,35,0)="DIREC",0,IF(VLOOKUP(H457,'Prog Actual'!H:AP,35,0)="EMBOT",1,IF(VLOOKUP(H457,'Prog Actual'!H:AP,35,0)="ETIQ",2,3)))&lt;1,VLOOKUP(H457,'Prog Actual'!H:AZ,45,0),IF(VLOOKUP(H457,'Prog Actual'!H:AP,35,0)="DIREC",0,IF(VLOOKUP(H457,'Prog Actual'!H:AP,35,0)="EMBOT",1,IF(VLOOKUP(H457,'Prog Actual'!H:AP,35,0)="ETIQ",2,3)))),Base!$D$26:$L$44,VLOOKUP(CONCATENATE(AM457,IF(VLOOKUP(H457,'Prog Actual'!H:K,4,0)&lt;2999,1,IF(VLOOKUP(H457,'Prog Actual'!H:K,4,0)&lt;4999,2,3))),Base!$B$27:$C$44,2,0),0),"")</f>
        <v/>
      </c>
      <c r="BC457" s="69"/>
      <c r="BD457" s="51"/>
      <c r="BE457" s="49"/>
      <c r="BF457" s="75"/>
      <c r="BG457" s="49"/>
      <c r="BH457" s="76"/>
      <c r="BI457" s="77"/>
      <c r="BJ457" s="78"/>
    </row>
    <row r="458" spans="1:63" s="52" customFormat="1" ht="15">
      <c r="A458" s="31"/>
      <c r="B458" s="31"/>
      <c r="C458" s="32"/>
      <c r="D458" s="32"/>
      <c r="E458" s="11"/>
      <c r="F458" s="33"/>
      <c r="G458" s="33"/>
      <c r="H458" s="14"/>
      <c r="I458" s="32"/>
      <c r="J458" s="33"/>
      <c r="K458" s="33"/>
      <c r="L458" s="33"/>
      <c r="M458" s="33"/>
      <c r="N458" s="34"/>
      <c r="O458" s="35"/>
      <c r="P458" s="36"/>
      <c r="Q458" s="37"/>
      <c r="R458" s="16"/>
      <c r="S458" s="17"/>
      <c r="T458" s="16"/>
      <c r="U458" s="17"/>
      <c r="V458" s="38"/>
      <c r="W458" s="73"/>
      <c r="X458" s="344"/>
      <c r="Y458" s="57"/>
      <c r="Z458" s="41"/>
      <c r="AA458" s="67"/>
      <c r="AB458" s="42"/>
      <c r="AC458" s="81"/>
      <c r="AD458" s="81"/>
      <c r="AE458" s="74"/>
      <c r="AF458" s="43"/>
      <c r="AG458" s="44"/>
      <c r="AH458" s="44"/>
      <c r="AI458" s="44"/>
      <c r="AJ458" s="44"/>
      <c r="AK458" s="44"/>
      <c r="AL458" s="44"/>
      <c r="AM458" s="45"/>
      <c r="AN458" s="46"/>
      <c r="AO458" s="45"/>
      <c r="AP458" s="47"/>
      <c r="AQ458" s="51"/>
      <c r="AR458" s="68"/>
      <c r="AS458" s="48"/>
      <c r="AT458" s="49"/>
      <c r="AU458" s="49"/>
      <c r="AV458" s="49"/>
      <c r="AW458" s="49"/>
      <c r="AX458" s="75"/>
      <c r="AY458" s="49"/>
      <c r="AZ458" s="49"/>
      <c r="BA458" s="49"/>
      <c r="BB458" s="371" t="str">
        <f>IFERROR(HLOOKUP(IF(IF(VLOOKUP(H458,'Prog Actual'!H:AP,35,0)="DIREC",0,IF(VLOOKUP(H458,'Prog Actual'!H:AP,35,0)="EMBOT",1,IF(VLOOKUP(H458,'Prog Actual'!H:AP,35,0)="ETIQ",2,3)))&lt;1,VLOOKUP(H458,'Prog Actual'!H:AZ,45,0),IF(VLOOKUP(H458,'Prog Actual'!H:AP,35,0)="DIREC",0,IF(VLOOKUP(H458,'Prog Actual'!H:AP,35,0)="EMBOT",1,IF(VLOOKUP(H458,'Prog Actual'!H:AP,35,0)="ETIQ",2,3)))),Base!$D$26:$L$44,VLOOKUP(CONCATENATE(AM458,IF(VLOOKUP(H458,'Prog Actual'!H:K,4,0)&lt;2999,1,IF(VLOOKUP(H458,'Prog Actual'!H:K,4,0)&lt;4999,2,3))),Base!$B$27:$C$44,2,0),0),"")</f>
        <v/>
      </c>
      <c r="BC458" s="69"/>
      <c r="BD458" s="51"/>
      <c r="BE458" s="49"/>
      <c r="BF458" s="75"/>
      <c r="BG458" s="49"/>
      <c r="BH458" s="76"/>
      <c r="BI458" s="77"/>
      <c r="BJ458" s="78"/>
    </row>
    <row r="459" spans="1:63" s="52" customFormat="1" ht="15">
      <c r="A459" s="31"/>
      <c r="B459" s="31"/>
      <c r="C459" s="32"/>
      <c r="D459" s="32"/>
      <c r="E459" s="11"/>
      <c r="F459" s="33"/>
      <c r="G459" s="33"/>
      <c r="H459" s="14"/>
      <c r="I459" s="32"/>
      <c r="J459" s="33"/>
      <c r="K459" s="33"/>
      <c r="L459" s="33"/>
      <c r="M459" s="33"/>
      <c r="N459" s="34"/>
      <c r="O459" s="35"/>
      <c r="P459" s="36"/>
      <c r="Q459" s="37"/>
      <c r="R459" s="16"/>
      <c r="S459" s="17"/>
      <c r="T459" s="16"/>
      <c r="U459" s="17"/>
      <c r="V459" s="38"/>
      <c r="W459" s="73"/>
      <c r="X459" s="344"/>
      <c r="Y459" s="57"/>
      <c r="Z459" s="41"/>
      <c r="AA459" s="67"/>
      <c r="AB459" s="42"/>
      <c r="AC459" s="81"/>
      <c r="AD459" s="81"/>
      <c r="AE459" s="74"/>
      <c r="AF459" s="43"/>
      <c r="AG459" s="44"/>
      <c r="AH459" s="44"/>
      <c r="AI459" s="44"/>
      <c r="AJ459" s="44"/>
      <c r="AK459" s="44"/>
      <c r="AL459" s="44"/>
      <c r="AM459" s="45"/>
      <c r="AN459" s="46"/>
      <c r="AO459" s="45"/>
      <c r="AP459" s="47"/>
      <c r="AQ459" s="51"/>
      <c r="AR459" s="68"/>
      <c r="AS459" s="48"/>
      <c r="AT459" s="49"/>
      <c r="AU459" s="49"/>
      <c r="AV459" s="49"/>
      <c r="AW459" s="49"/>
      <c r="AX459" s="75"/>
      <c r="AY459" s="49"/>
      <c r="AZ459" s="49"/>
      <c r="BA459" s="49"/>
      <c r="BB459" s="371" t="str">
        <f>IFERROR(HLOOKUP(IF(IF(VLOOKUP(H459,'Prog Actual'!H:AP,35,0)="DIREC",0,IF(VLOOKUP(H459,'Prog Actual'!H:AP,35,0)="EMBOT",1,IF(VLOOKUP(H459,'Prog Actual'!H:AP,35,0)="ETIQ",2,3)))&lt;1,VLOOKUP(H459,'Prog Actual'!H:AZ,45,0),IF(VLOOKUP(H459,'Prog Actual'!H:AP,35,0)="DIREC",0,IF(VLOOKUP(H459,'Prog Actual'!H:AP,35,0)="EMBOT",1,IF(VLOOKUP(H459,'Prog Actual'!H:AP,35,0)="ETIQ",2,3)))),Base!$D$26:$L$44,VLOOKUP(CONCATENATE(AM459,IF(VLOOKUP(H459,'Prog Actual'!H:K,4,0)&lt;2999,1,IF(VLOOKUP(H459,'Prog Actual'!H:K,4,0)&lt;4999,2,3))),Base!$B$27:$C$44,2,0),0),"")</f>
        <v/>
      </c>
      <c r="BC459" s="69"/>
      <c r="BD459" s="51"/>
      <c r="BE459" s="49"/>
      <c r="BF459" s="75"/>
      <c r="BG459" s="49"/>
      <c r="BH459" s="76"/>
      <c r="BI459" s="77"/>
      <c r="BJ459" s="78"/>
    </row>
    <row r="460" spans="1:63" s="52" customFormat="1" ht="15">
      <c r="A460" s="31"/>
      <c r="B460" s="31"/>
      <c r="C460" s="32"/>
      <c r="D460" s="32"/>
      <c r="E460" s="11"/>
      <c r="F460" s="33"/>
      <c r="G460" s="33"/>
      <c r="H460" s="14"/>
      <c r="I460" s="32"/>
      <c r="J460" s="33"/>
      <c r="K460" s="33"/>
      <c r="L460" s="33"/>
      <c r="M460" s="33"/>
      <c r="N460" s="34"/>
      <c r="O460" s="35"/>
      <c r="P460" s="36"/>
      <c r="Q460" s="37"/>
      <c r="R460" s="16"/>
      <c r="S460" s="17"/>
      <c r="T460" s="16"/>
      <c r="U460" s="17"/>
      <c r="V460" s="38"/>
      <c r="W460" s="73"/>
      <c r="X460" s="344"/>
      <c r="Y460" s="57"/>
      <c r="Z460" s="41"/>
      <c r="AA460" s="67"/>
      <c r="AB460" s="42"/>
      <c r="AC460" s="81"/>
      <c r="AD460" s="81"/>
      <c r="AE460" s="74"/>
      <c r="AF460" s="43"/>
      <c r="AG460" s="44"/>
      <c r="AH460" s="44"/>
      <c r="AI460" s="44"/>
      <c r="AJ460" s="44"/>
      <c r="AK460" s="44"/>
      <c r="AL460" s="44"/>
      <c r="AM460" s="45"/>
      <c r="AN460" s="46"/>
      <c r="AO460" s="45"/>
      <c r="AP460" s="47"/>
      <c r="AQ460" s="51"/>
      <c r="AR460" s="68"/>
      <c r="AS460" s="48"/>
      <c r="AT460" s="49"/>
      <c r="AU460" s="49"/>
      <c r="AV460" s="49"/>
      <c r="AW460" s="49"/>
      <c r="AX460" s="75"/>
      <c r="AY460" s="49"/>
      <c r="AZ460" s="49"/>
      <c r="BA460" s="49"/>
      <c r="BB460" s="371" t="str">
        <f>IFERROR(HLOOKUP(IF(IF(VLOOKUP(H460,'Prog Actual'!H:AP,35,0)="DIREC",0,IF(VLOOKUP(H460,'Prog Actual'!H:AP,35,0)="EMBOT",1,IF(VLOOKUP(H460,'Prog Actual'!H:AP,35,0)="ETIQ",2,3)))&lt;1,VLOOKUP(H460,'Prog Actual'!H:AZ,45,0),IF(VLOOKUP(H460,'Prog Actual'!H:AP,35,0)="DIREC",0,IF(VLOOKUP(H460,'Prog Actual'!H:AP,35,0)="EMBOT",1,IF(VLOOKUP(H460,'Prog Actual'!H:AP,35,0)="ETIQ",2,3)))),Base!$D$26:$L$44,VLOOKUP(CONCATENATE(AM460,IF(VLOOKUP(H460,'Prog Actual'!H:K,4,0)&lt;2999,1,IF(VLOOKUP(H460,'Prog Actual'!H:K,4,0)&lt;4999,2,3))),Base!$B$27:$C$44,2,0),0),"")</f>
        <v/>
      </c>
      <c r="BC460" s="69"/>
      <c r="BD460" s="51"/>
      <c r="BE460" s="49"/>
      <c r="BF460" s="75"/>
      <c r="BG460" s="49"/>
      <c r="BH460" s="76"/>
      <c r="BI460" s="77"/>
      <c r="BJ460" s="78"/>
    </row>
    <row r="461" spans="1:63" s="52" customFormat="1" ht="15">
      <c r="A461" s="31"/>
      <c r="B461" s="31"/>
      <c r="C461" s="32"/>
      <c r="D461" s="32"/>
      <c r="E461" s="11"/>
      <c r="F461" s="33"/>
      <c r="G461" s="33"/>
      <c r="H461" s="14"/>
      <c r="I461" s="32"/>
      <c r="J461" s="33"/>
      <c r="K461" s="33"/>
      <c r="L461" s="33"/>
      <c r="M461" s="33"/>
      <c r="N461" s="34"/>
      <c r="O461" s="35"/>
      <c r="P461" s="36"/>
      <c r="Q461" s="37"/>
      <c r="R461" s="16"/>
      <c r="S461" s="17"/>
      <c r="T461" s="16"/>
      <c r="U461" s="17"/>
      <c r="V461" s="38"/>
      <c r="W461" s="73"/>
      <c r="X461" s="346"/>
      <c r="Y461" s="57"/>
      <c r="Z461" s="41"/>
      <c r="AA461" s="67"/>
      <c r="AB461" s="42"/>
      <c r="AC461" s="81"/>
      <c r="AD461" s="81"/>
      <c r="AE461" s="74"/>
      <c r="AF461" s="43"/>
      <c r="AG461" s="44"/>
      <c r="AH461" s="44"/>
      <c r="AI461" s="44"/>
      <c r="AJ461" s="44"/>
      <c r="AK461" s="44"/>
      <c r="AL461" s="44"/>
      <c r="AM461" s="45"/>
      <c r="AN461" s="46"/>
      <c r="AO461" s="45"/>
      <c r="AP461" s="47"/>
      <c r="AQ461" s="51"/>
      <c r="AR461" s="68"/>
      <c r="AS461" s="48"/>
      <c r="AT461" s="49"/>
      <c r="AU461" s="49"/>
      <c r="AV461" s="49"/>
      <c r="AW461" s="49"/>
      <c r="AX461" s="75"/>
      <c r="AY461" s="49"/>
      <c r="AZ461" s="49"/>
      <c r="BA461" s="49"/>
      <c r="BB461" s="371" t="str">
        <f>IFERROR(HLOOKUP(IF(IF(VLOOKUP(H461,'Prog Actual'!H:AP,35,0)="DIREC",0,IF(VLOOKUP(H461,'Prog Actual'!H:AP,35,0)="EMBOT",1,IF(VLOOKUP(H461,'Prog Actual'!H:AP,35,0)="ETIQ",2,3)))&lt;1,VLOOKUP(H461,'Prog Actual'!H:AZ,45,0),IF(VLOOKUP(H461,'Prog Actual'!H:AP,35,0)="DIREC",0,IF(VLOOKUP(H461,'Prog Actual'!H:AP,35,0)="EMBOT",1,IF(VLOOKUP(H461,'Prog Actual'!H:AP,35,0)="ETIQ",2,3)))),Base!$D$26:$L$44,VLOOKUP(CONCATENATE(AM461,IF(VLOOKUP(H461,'Prog Actual'!H:K,4,0)&lt;2999,1,IF(VLOOKUP(H461,'Prog Actual'!H:K,4,0)&lt;4999,2,3))),Base!$B$27:$C$44,2,0),0),"")</f>
        <v/>
      </c>
      <c r="BC461" s="69"/>
      <c r="BD461" s="51"/>
      <c r="BE461" s="49"/>
      <c r="BF461" s="75"/>
      <c r="BG461" s="49"/>
      <c r="BH461" s="76"/>
      <c r="BI461" s="77"/>
      <c r="BJ461" s="78"/>
    </row>
    <row r="462" spans="1:63" s="52" customFormat="1" ht="15">
      <c r="A462" s="31"/>
      <c r="B462" s="31"/>
      <c r="C462" s="32"/>
      <c r="D462" s="32"/>
      <c r="E462" s="11"/>
      <c r="F462" s="33"/>
      <c r="G462" s="33"/>
      <c r="H462" s="14"/>
      <c r="I462" s="32"/>
      <c r="J462" s="33"/>
      <c r="K462" s="33"/>
      <c r="L462" s="33"/>
      <c r="M462" s="33"/>
      <c r="N462" s="34"/>
      <c r="O462" s="35"/>
      <c r="P462" s="36"/>
      <c r="Q462" s="37"/>
      <c r="R462" s="16"/>
      <c r="S462" s="17"/>
      <c r="T462" s="16"/>
      <c r="U462" s="17"/>
      <c r="V462" s="38"/>
      <c r="W462" s="73"/>
      <c r="X462" s="344"/>
      <c r="Y462" s="57"/>
      <c r="Z462" s="41"/>
      <c r="AA462" s="67"/>
      <c r="AB462" s="42"/>
      <c r="AC462" s="81"/>
      <c r="AD462" s="81"/>
      <c r="AE462" s="74"/>
      <c r="AF462" s="43"/>
      <c r="AG462" s="44"/>
      <c r="AH462" s="44"/>
      <c r="AI462" s="44"/>
      <c r="AJ462" s="44"/>
      <c r="AK462" s="44"/>
      <c r="AL462" s="44"/>
      <c r="AM462" s="45"/>
      <c r="AN462" s="46"/>
      <c r="AO462" s="45"/>
      <c r="AP462" s="47"/>
      <c r="AQ462" s="51"/>
      <c r="AR462" s="68"/>
      <c r="AS462" s="48"/>
      <c r="AT462" s="49"/>
      <c r="AU462" s="49"/>
      <c r="AV462" s="49"/>
      <c r="AW462" s="49"/>
      <c r="AX462" s="75"/>
      <c r="AY462" s="49"/>
      <c r="AZ462" s="49"/>
      <c r="BA462" s="49"/>
      <c r="BB462" s="371" t="str">
        <f>IFERROR(HLOOKUP(IF(IF(VLOOKUP(H462,'Prog Actual'!H:AP,35,0)="DIREC",0,IF(VLOOKUP(H462,'Prog Actual'!H:AP,35,0)="EMBOT",1,IF(VLOOKUP(H462,'Prog Actual'!H:AP,35,0)="ETIQ",2,3)))&lt;1,VLOOKUP(H462,'Prog Actual'!H:AZ,45,0),IF(VLOOKUP(H462,'Prog Actual'!H:AP,35,0)="DIREC",0,IF(VLOOKUP(H462,'Prog Actual'!H:AP,35,0)="EMBOT",1,IF(VLOOKUP(H462,'Prog Actual'!H:AP,35,0)="ETIQ",2,3)))),Base!$D$26:$L$44,VLOOKUP(CONCATENATE(AM462,IF(VLOOKUP(H462,'Prog Actual'!H:K,4,0)&lt;2999,1,IF(VLOOKUP(H462,'Prog Actual'!H:K,4,0)&lt;4999,2,3))),Base!$B$27:$C$44,2,0),0),"")</f>
        <v/>
      </c>
      <c r="BC462" s="69"/>
      <c r="BD462" s="51"/>
      <c r="BE462" s="49"/>
      <c r="BF462" s="75"/>
      <c r="BG462" s="49"/>
      <c r="BH462" s="76"/>
      <c r="BI462" s="77"/>
      <c r="BJ462" s="78"/>
    </row>
    <row r="463" spans="1:63" s="52" customFormat="1" ht="15">
      <c r="A463" s="31"/>
      <c r="B463" s="31"/>
      <c r="C463" s="32"/>
      <c r="D463" s="32"/>
      <c r="E463" s="11"/>
      <c r="F463" s="33"/>
      <c r="G463" s="33"/>
      <c r="H463" s="14"/>
      <c r="I463" s="32"/>
      <c r="J463" s="33"/>
      <c r="K463" s="33"/>
      <c r="L463" s="33"/>
      <c r="M463" s="33"/>
      <c r="N463" s="34"/>
      <c r="O463" s="35"/>
      <c r="P463" s="36"/>
      <c r="Q463" s="37"/>
      <c r="R463" s="16"/>
      <c r="S463" s="17"/>
      <c r="T463" s="16"/>
      <c r="U463" s="17"/>
      <c r="V463" s="38"/>
      <c r="W463" s="73"/>
      <c r="X463" s="344"/>
      <c r="Y463" s="57"/>
      <c r="Z463" s="41"/>
      <c r="AA463" s="67"/>
      <c r="AB463" s="42"/>
      <c r="AC463" s="81"/>
      <c r="AD463" s="81"/>
      <c r="AE463" s="74"/>
      <c r="AF463" s="43"/>
      <c r="AG463" s="44"/>
      <c r="AH463" s="44"/>
      <c r="AI463" s="44"/>
      <c r="AJ463" s="44"/>
      <c r="AK463" s="44"/>
      <c r="AL463" s="44"/>
      <c r="AM463" s="45"/>
      <c r="AN463" s="46"/>
      <c r="AO463" s="45"/>
      <c r="AP463" s="47"/>
      <c r="AQ463" s="51"/>
      <c r="AR463" s="68"/>
      <c r="AS463" s="48"/>
      <c r="AT463" s="49"/>
      <c r="AU463" s="49"/>
      <c r="AV463" s="49"/>
      <c r="AW463" s="49"/>
      <c r="AX463" s="75"/>
      <c r="AY463" s="49"/>
      <c r="AZ463" s="49"/>
      <c r="BA463" s="49"/>
      <c r="BB463" s="371" t="str">
        <f>IFERROR(HLOOKUP(IF(IF(VLOOKUP(H463,'Prog Actual'!H:AP,35,0)="DIREC",0,IF(VLOOKUP(H463,'Prog Actual'!H:AP,35,0)="EMBOT",1,IF(VLOOKUP(H463,'Prog Actual'!H:AP,35,0)="ETIQ",2,3)))&lt;1,VLOOKUP(H463,'Prog Actual'!H:AZ,45,0),IF(VLOOKUP(H463,'Prog Actual'!H:AP,35,0)="DIREC",0,IF(VLOOKUP(H463,'Prog Actual'!H:AP,35,0)="EMBOT",1,IF(VLOOKUP(H463,'Prog Actual'!H:AP,35,0)="ETIQ",2,3)))),Base!$D$26:$L$44,VLOOKUP(CONCATENATE(AM463,IF(VLOOKUP(H463,'Prog Actual'!H:K,4,0)&lt;2999,1,IF(VLOOKUP(H463,'Prog Actual'!H:K,4,0)&lt;4999,2,3))),Base!$B$27:$C$44,2,0),0),"")</f>
        <v/>
      </c>
      <c r="BC463" s="69"/>
      <c r="BD463" s="51"/>
      <c r="BE463" s="49"/>
      <c r="BF463" s="75"/>
      <c r="BG463" s="49"/>
      <c r="BH463" s="76"/>
      <c r="BI463" s="77"/>
      <c r="BJ463" s="78"/>
    </row>
    <row r="464" spans="1:63" s="52" customFormat="1" ht="15.75">
      <c r="A464" s="31"/>
      <c r="B464" s="31"/>
      <c r="C464" s="32"/>
      <c r="D464" s="32"/>
      <c r="E464" s="11"/>
      <c r="F464" s="33"/>
      <c r="G464" s="33"/>
      <c r="H464" s="53"/>
      <c r="I464" s="32"/>
      <c r="J464" s="54"/>
      <c r="K464" s="33"/>
      <c r="L464" s="33"/>
      <c r="M464" s="33"/>
      <c r="N464" s="34"/>
      <c r="O464" s="35"/>
      <c r="P464" s="36"/>
      <c r="Q464" s="37"/>
      <c r="R464" s="16"/>
      <c r="S464" s="17"/>
      <c r="T464" s="16"/>
      <c r="U464" s="17"/>
      <c r="V464" s="38"/>
      <c r="W464" s="73"/>
      <c r="X464" s="344"/>
      <c r="Y464" s="40"/>
      <c r="Z464" s="41"/>
      <c r="AA464" s="67"/>
      <c r="AB464" s="42"/>
      <c r="AC464" s="81"/>
      <c r="AD464" s="81"/>
      <c r="AE464" s="74"/>
      <c r="AF464" s="43"/>
      <c r="AG464" s="44"/>
      <c r="AH464" s="44"/>
      <c r="AI464" s="44"/>
      <c r="AJ464" s="44"/>
      <c r="AK464" s="44"/>
      <c r="AL464" s="44"/>
      <c r="AM464" s="45"/>
      <c r="AN464" s="46"/>
      <c r="AO464" s="45"/>
      <c r="AP464" s="47"/>
      <c r="AQ464" s="51"/>
      <c r="AR464" s="68"/>
      <c r="AS464" s="48"/>
      <c r="AT464" s="49"/>
      <c r="AU464" s="49"/>
      <c r="AV464" s="49"/>
      <c r="AW464" s="49"/>
      <c r="AX464" s="75"/>
      <c r="AY464" s="49"/>
      <c r="AZ464" s="49"/>
      <c r="BA464" s="49"/>
      <c r="BB464" s="371" t="str">
        <f>IFERROR(HLOOKUP(IF(IF(VLOOKUP(H464,'Prog Actual'!H:AP,35,0)="DIREC",0,IF(VLOOKUP(H464,'Prog Actual'!H:AP,35,0)="EMBOT",1,IF(VLOOKUP(H464,'Prog Actual'!H:AP,35,0)="ETIQ",2,3)))&lt;1,VLOOKUP(H464,'Prog Actual'!H:AZ,45,0),IF(VLOOKUP(H464,'Prog Actual'!H:AP,35,0)="DIREC",0,IF(VLOOKUP(H464,'Prog Actual'!H:AP,35,0)="EMBOT",1,IF(VLOOKUP(H464,'Prog Actual'!H:AP,35,0)="ETIQ",2,3)))),Base!$D$26:$L$44,VLOOKUP(CONCATENATE(AM464,IF(VLOOKUP(H464,'Prog Actual'!H:K,4,0)&lt;2999,1,IF(VLOOKUP(H464,'Prog Actual'!H:K,4,0)&lt;4999,2,3))),Base!$B$27:$C$44,2,0),0),"")</f>
        <v/>
      </c>
      <c r="BC464" s="69"/>
      <c r="BD464" s="51"/>
      <c r="BE464" s="49"/>
      <c r="BF464" s="75"/>
      <c r="BG464" s="49"/>
      <c r="BH464" s="76"/>
      <c r="BI464" s="77"/>
      <c r="BJ464" s="78"/>
    </row>
    <row r="465" spans="1:62" s="52" customFormat="1" ht="15">
      <c r="A465" s="31"/>
      <c r="B465" s="31"/>
      <c r="C465" s="32"/>
      <c r="D465" s="32"/>
      <c r="E465" s="11"/>
      <c r="F465" s="33"/>
      <c r="G465" s="33"/>
      <c r="H465" s="14"/>
      <c r="I465" s="32"/>
      <c r="J465" s="33"/>
      <c r="K465" s="33"/>
      <c r="L465" s="33"/>
      <c r="M465" s="33"/>
      <c r="N465" s="34"/>
      <c r="O465" s="35"/>
      <c r="P465" s="34"/>
      <c r="Q465" s="37"/>
      <c r="R465" s="16"/>
      <c r="S465" s="17"/>
      <c r="T465" s="16"/>
      <c r="U465" s="17"/>
      <c r="V465" s="38"/>
      <c r="W465" s="73"/>
      <c r="X465" s="344"/>
      <c r="Y465" s="57"/>
      <c r="Z465" s="41"/>
      <c r="AA465" s="67"/>
      <c r="AB465" s="42"/>
      <c r="AC465" s="81"/>
      <c r="AD465" s="81"/>
      <c r="AE465" s="74"/>
      <c r="AF465" s="43"/>
      <c r="AG465" s="44"/>
      <c r="AH465" s="44"/>
      <c r="AI465" s="44"/>
      <c r="AJ465" s="44"/>
      <c r="AK465" s="44"/>
      <c r="AL465" s="44"/>
      <c r="AM465" s="45"/>
      <c r="AN465" s="46"/>
      <c r="AO465" s="45"/>
      <c r="AP465" s="47"/>
      <c r="AQ465" s="51"/>
      <c r="AR465" s="68"/>
      <c r="AS465" s="48"/>
      <c r="AT465" s="49"/>
      <c r="AU465" s="49"/>
      <c r="AV465" s="49"/>
      <c r="AW465" s="49"/>
      <c r="AX465" s="75"/>
      <c r="AY465" s="49"/>
      <c r="AZ465" s="49"/>
      <c r="BA465" s="49"/>
      <c r="BB465" s="371" t="str">
        <f>IFERROR(HLOOKUP(IF(IF(VLOOKUP(H465,'Prog Actual'!H:AP,35,0)="DIREC",0,IF(VLOOKUP(H465,'Prog Actual'!H:AP,35,0)="EMBOT",1,IF(VLOOKUP(H465,'Prog Actual'!H:AP,35,0)="ETIQ",2,3)))&lt;1,VLOOKUP(H465,'Prog Actual'!H:AZ,45,0),IF(VLOOKUP(H465,'Prog Actual'!H:AP,35,0)="DIREC",0,IF(VLOOKUP(H465,'Prog Actual'!H:AP,35,0)="EMBOT",1,IF(VLOOKUP(H465,'Prog Actual'!H:AP,35,0)="ETIQ",2,3)))),Base!$D$26:$L$44,VLOOKUP(CONCATENATE(AM465,IF(VLOOKUP(H465,'Prog Actual'!H:K,4,0)&lt;2999,1,IF(VLOOKUP(H465,'Prog Actual'!H:K,4,0)&lt;4999,2,3))),Base!$B$27:$C$44,2,0),0),"")</f>
        <v/>
      </c>
      <c r="BC465" s="69"/>
      <c r="BD465" s="51"/>
      <c r="BE465" s="49"/>
      <c r="BF465" s="75"/>
      <c r="BG465" s="49"/>
      <c r="BH465" s="76"/>
      <c r="BI465" s="77"/>
      <c r="BJ465" s="78"/>
    </row>
    <row r="466" spans="1:62" s="52" customFormat="1" ht="15">
      <c r="A466" s="31"/>
      <c r="B466" s="31"/>
      <c r="C466" s="32"/>
      <c r="D466" s="32"/>
      <c r="E466" s="11"/>
      <c r="F466" s="33"/>
      <c r="G466" s="33"/>
      <c r="H466" s="14"/>
      <c r="I466" s="32"/>
      <c r="J466" s="33"/>
      <c r="K466" s="33"/>
      <c r="L466" s="33"/>
      <c r="M466" s="33"/>
      <c r="N466" s="34"/>
      <c r="O466" s="35"/>
      <c r="P466" s="36"/>
      <c r="Q466" s="37"/>
      <c r="R466" s="16"/>
      <c r="S466" s="17"/>
      <c r="T466" s="16"/>
      <c r="U466" s="17"/>
      <c r="V466" s="38"/>
      <c r="W466" s="73"/>
      <c r="X466" s="344"/>
      <c r="Y466" s="57"/>
      <c r="Z466" s="41"/>
      <c r="AA466" s="67"/>
      <c r="AB466" s="42"/>
      <c r="AC466" s="81"/>
      <c r="AD466" s="81"/>
      <c r="AE466" s="74"/>
      <c r="AF466" s="43"/>
      <c r="AG466" s="44"/>
      <c r="AH466" s="44"/>
      <c r="AI466" s="44"/>
      <c r="AJ466" s="44"/>
      <c r="AK466" s="44"/>
      <c r="AL466" s="44"/>
      <c r="AM466" s="45"/>
      <c r="AN466" s="46"/>
      <c r="AO466" s="45"/>
      <c r="AP466" s="47"/>
      <c r="AQ466" s="51"/>
      <c r="AR466" s="68"/>
      <c r="AS466" s="48"/>
      <c r="AT466" s="49"/>
      <c r="AU466" s="49"/>
      <c r="AV466" s="49"/>
      <c r="AW466" s="49"/>
      <c r="AX466" s="75"/>
      <c r="AY466" s="49"/>
      <c r="AZ466" s="49"/>
      <c r="BA466" s="49"/>
      <c r="BB466" s="371" t="str">
        <f>IFERROR(HLOOKUP(IF(IF(VLOOKUP(H466,'Prog Actual'!H:AP,35,0)="DIREC",0,IF(VLOOKUP(H466,'Prog Actual'!H:AP,35,0)="EMBOT",1,IF(VLOOKUP(H466,'Prog Actual'!H:AP,35,0)="ETIQ",2,3)))&lt;1,VLOOKUP(H466,'Prog Actual'!H:AZ,45,0),IF(VLOOKUP(H466,'Prog Actual'!H:AP,35,0)="DIREC",0,IF(VLOOKUP(H466,'Prog Actual'!H:AP,35,0)="EMBOT",1,IF(VLOOKUP(H466,'Prog Actual'!H:AP,35,0)="ETIQ",2,3)))),Base!$D$26:$L$44,VLOOKUP(CONCATENATE(AM466,IF(VLOOKUP(H466,'Prog Actual'!H:K,4,0)&lt;2999,1,IF(VLOOKUP(H466,'Prog Actual'!H:K,4,0)&lt;4999,2,3))),Base!$B$27:$C$44,2,0),0),"")</f>
        <v/>
      </c>
      <c r="BC466" s="69"/>
      <c r="BD466" s="51"/>
      <c r="BE466" s="49"/>
      <c r="BF466" s="75"/>
      <c r="BG466" s="49"/>
      <c r="BH466" s="76"/>
      <c r="BI466" s="77"/>
      <c r="BJ466" s="78"/>
    </row>
    <row r="467" spans="1:62" s="52" customFormat="1" ht="15">
      <c r="A467" s="31"/>
      <c r="B467" s="31"/>
      <c r="C467" s="32"/>
      <c r="D467" s="32"/>
      <c r="E467" s="11"/>
      <c r="F467" s="33"/>
      <c r="G467" s="33"/>
      <c r="H467" s="14"/>
      <c r="I467" s="32"/>
      <c r="J467" s="33"/>
      <c r="K467" s="33"/>
      <c r="L467" s="33"/>
      <c r="M467" s="33"/>
      <c r="N467" s="34"/>
      <c r="O467" s="35"/>
      <c r="P467" s="36"/>
      <c r="Q467" s="37"/>
      <c r="R467" s="16"/>
      <c r="S467" s="17"/>
      <c r="T467" s="16"/>
      <c r="U467" s="17"/>
      <c r="V467" s="38"/>
      <c r="W467" s="73"/>
      <c r="X467" s="344"/>
      <c r="Y467" s="57"/>
      <c r="Z467" s="41"/>
      <c r="AA467" s="67"/>
      <c r="AB467" s="42"/>
      <c r="AC467" s="81"/>
      <c r="AD467" s="81"/>
      <c r="AE467" s="74"/>
      <c r="AF467" s="43"/>
      <c r="AG467" s="44"/>
      <c r="AH467" s="44"/>
      <c r="AI467" s="44"/>
      <c r="AJ467" s="44"/>
      <c r="AK467" s="44"/>
      <c r="AL467" s="44"/>
      <c r="AM467" s="45"/>
      <c r="AN467" s="46"/>
      <c r="AO467" s="45"/>
      <c r="AP467" s="47"/>
      <c r="AQ467" s="51"/>
      <c r="AR467" s="68"/>
      <c r="AS467" s="48"/>
      <c r="AT467" s="49"/>
      <c r="AU467" s="49"/>
      <c r="AV467" s="49"/>
      <c r="AW467" s="49"/>
      <c r="AX467" s="75"/>
      <c r="AY467" s="49"/>
      <c r="AZ467" s="49"/>
      <c r="BA467" s="49"/>
      <c r="BB467" s="371" t="str">
        <f>IFERROR(HLOOKUP(IF(IF(VLOOKUP(H467,'Prog Actual'!H:AP,35,0)="DIREC",0,IF(VLOOKUP(H467,'Prog Actual'!H:AP,35,0)="EMBOT",1,IF(VLOOKUP(H467,'Prog Actual'!H:AP,35,0)="ETIQ",2,3)))&lt;1,VLOOKUP(H467,'Prog Actual'!H:AZ,45,0),IF(VLOOKUP(H467,'Prog Actual'!H:AP,35,0)="DIREC",0,IF(VLOOKUP(H467,'Prog Actual'!H:AP,35,0)="EMBOT",1,IF(VLOOKUP(H467,'Prog Actual'!H:AP,35,0)="ETIQ",2,3)))),Base!$D$26:$L$44,VLOOKUP(CONCATENATE(AM467,IF(VLOOKUP(H467,'Prog Actual'!H:K,4,0)&lt;2999,1,IF(VLOOKUP(H467,'Prog Actual'!H:K,4,0)&lt;4999,2,3))),Base!$B$27:$C$44,2,0),0),"")</f>
        <v/>
      </c>
      <c r="BC467" s="69"/>
      <c r="BD467" s="51"/>
      <c r="BE467" s="49"/>
      <c r="BF467" s="75"/>
      <c r="BG467" s="49"/>
      <c r="BH467" s="76"/>
      <c r="BI467" s="77"/>
      <c r="BJ467" s="78"/>
    </row>
    <row r="468" spans="1:62" s="52" customFormat="1" ht="15">
      <c r="A468" s="31"/>
      <c r="B468" s="31"/>
      <c r="C468" s="32"/>
      <c r="D468" s="32"/>
      <c r="E468" s="11"/>
      <c r="F468" s="33"/>
      <c r="G468" s="33"/>
      <c r="H468" s="14"/>
      <c r="I468" s="32"/>
      <c r="J468" s="33"/>
      <c r="K468" s="33"/>
      <c r="L468" s="33"/>
      <c r="M468" s="33"/>
      <c r="N468" s="34"/>
      <c r="O468" s="35"/>
      <c r="P468" s="36"/>
      <c r="Q468" s="37"/>
      <c r="R468" s="16"/>
      <c r="S468" s="17"/>
      <c r="T468" s="16"/>
      <c r="U468" s="17"/>
      <c r="V468" s="38"/>
      <c r="W468" s="73"/>
      <c r="X468" s="344"/>
      <c r="Y468" s="57"/>
      <c r="Z468" s="41"/>
      <c r="AA468" s="67"/>
      <c r="AB468" s="42"/>
      <c r="AC468" s="81"/>
      <c r="AD468" s="81"/>
      <c r="AE468" s="74"/>
      <c r="AF468" s="43"/>
      <c r="AG468" s="44"/>
      <c r="AH468" s="44"/>
      <c r="AI468" s="44"/>
      <c r="AJ468" s="44"/>
      <c r="AK468" s="44"/>
      <c r="AL468" s="44"/>
      <c r="AM468" s="45"/>
      <c r="AN468" s="46"/>
      <c r="AO468" s="45"/>
      <c r="AP468" s="47"/>
      <c r="AQ468" s="51"/>
      <c r="AR468" s="68"/>
      <c r="AS468" s="48"/>
      <c r="AT468" s="49"/>
      <c r="AU468" s="49"/>
      <c r="AV468" s="49"/>
      <c r="AW468" s="49"/>
      <c r="AX468" s="75"/>
      <c r="AY468" s="49"/>
      <c r="AZ468" s="49"/>
      <c r="BA468" s="49"/>
      <c r="BB468" s="371" t="str">
        <f>IFERROR(HLOOKUP(IF(IF(VLOOKUP(H468,'Prog Actual'!H:AP,35,0)="DIREC",0,IF(VLOOKUP(H468,'Prog Actual'!H:AP,35,0)="EMBOT",1,IF(VLOOKUP(H468,'Prog Actual'!H:AP,35,0)="ETIQ",2,3)))&lt;1,VLOOKUP(H468,'Prog Actual'!H:AZ,45,0),IF(VLOOKUP(H468,'Prog Actual'!H:AP,35,0)="DIREC",0,IF(VLOOKUP(H468,'Prog Actual'!H:AP,35,0)="EMBOT",1,IF(VLOOKUP(H468,'Prog Actual'!H:AP,35,0)="ETIQ",2,3)))),Base!$D$26:$L$44,VLOOKUP(CONCATENATE(AM468,IF(VLOOKUP(H468,'Prog Actual'!H:K,4,0)&lt;2999,1,IF(VLOOKUP(H468,'Prog Actual'!H:K,4,0)&lt;4999,2,3))),Base!$B$27:$C$44,2,0),0),"")</f>
        <v/>
      </c>
      <c r="BC468" s="69"/>
      <c r="BD468" s="51"/>
      <c r="BE468" s="49"/>
      <c r="BF468" s="75"/>
      <c r="BG468" s="49"/>
      <c r="BH468" s="76"/>
      <c r="BI468" s="77"/>
      <c r="BJ468" s="78"/>
    </row>
    <row r="469" spans="1:62" s="52" customFormat="1" ht="15">
      <c r="A469" s="31"/>
      <c r="B469" s="31"/>
      <c r="C469" s="32"/>
      <c r="D469" s="32"/>
      <c r="E469" s="11"/>
      <c r="F469" s="33"/>
      <c r="G469" s="33"/>
      <c r="H469" s="14"/>
      <c r="I469" s="32"/>
      <c r="J469" s="33"/>
      <c r="K469" s="33"/>
      <c r="L469" s="33"/>
      <c r="M469" s="33"/>
      <c r="N469" s="34"/>
      <c r="O469" s="35"/>
      <c r="P469" s="36"/>
      <c r="Q469" s="37"/>
      <c r="R469" s="16"/>
      <c r="S469" s="17"/>
      <c r="T469" s="16"/>
      <c r="U469" s="17"/>
      <c r="V469" s="38"/>
      <c r="W469" s="73"/>
      <c r="X469" s="344"/>
      <c r="Y469" s="57"/>
      <c r="Z469" s="41"/>
      <c r="AA469" s="67"/>
      <c r="AB469" s="42"/>
      <c r="AC469" s="81"/>
      <c r="AD469" s="81"/>
      <c r="AE469" s="74"/>
      <c r="AF469" s="43"/>
      <c r="AG469" s="44"/>
      <c r="AH469" s="44"/>
      <c r="AI469" s="44"/>
      <c r="AJ469" s="44"/>
      <c r="AK469" s="44"/>
      <c r="AL469" s="44"/>
      <c r="AM469" s="45"/>
      <c r="AN469" s="46"/>
      <c r="AO469" s="45"/>
      <c r="AP469" s="47"/>
      <c r="AQ469" s="51"/>
      <c r="AR469" s="68"/>
      <c r="AS469" s="48"/>
      <c r="AT469" s="49"/>
      <c r="AU469" s="49"/>
      <c r="AV469" s="49"/>
      <c r="AW469" s="49"/>
      <c r="AX469" s="75"/>
      <c r="AY469" s="49"/>
      <c r="AZ469" s="49"/>
      <c r="BA469" s="49"/>
      <c r="BB469" s="371" t="str">
        <f>IFERROR(HLOOKUP(IF(IF(VLOOKUP(H469,'Prog Actual'!H:AP,35,0)="DIREC",0,IF(VLOOKUP(H469,'Prog Actual'!H:AP,35,0)="EMBOT",1,IF(VLOOKUP(H469,'Prog Actual'!H:AP,35,0)="ETIQ",2,3)))&lt;1,VLOOKUP(H469,'Prog Actual'!H:AZ,45,0),IF(VLOOKUP(H469,'Prog Actual'!H:AP,35,0)="DIREC",0,IF(VLOOKUP(H469,'Prog Actual'!H:AP,35,0)="EMBOT",1,IF(VLOOKUP(H469,'Prog Actual'!H:AP,35,0)="ETIQ",2,3)))),Base!$D$26:$L$44,VLOOKUP(CONCATENATE(AM469,IF(VLOOKUP(H469,'Prog Actual'!H:K,4,0)&lt;2999,1,IF(VLOOKUP(H469,'Prog Actual'!H:K,4,0)&lt;4999,2,3))),Base!$B$27:$C$44,2,0),0),"")</f>
        <v/>
      </c>
      <c r="BC469" s="69"/>
      <c r="BD469" s="51"/>
      <c r="BE469" s="49"/>
      <c r="BF469" s="75"/>
      <c r="BG469" s="49"/>
      <c r="BH469" s="76"/>
      <c r="BI469" s="77"/>
      <c r="BJ469" s="78"/>
    </row>
    <row r="470" spans="1:62" s="52" customFormat="1" ht="15">
      <c r="A470" s="31"/>
      <c r="B470" s="31"/>
      <c r="C470" s="32"/>
      <c r="D470" s="32"/>
      <c r="E470" s="11"/>
      <c r="F470" s="33"/>
      <c r="G470" s="33"/>
      <c r="H470" s="14"/>
      <c r="I470" s="32"/>
      <c r="J470" s="33"/>
      <c r="K470" s="33"/>
      <c r="L470" s="33"/>
      <c r="M470" s="33"/>
      <c r="N470" s="34"/>
      <c r="O470" s="35"/>
      <c r="P470" s="36"/>
      <c r="Q470" s="37"/>
      <c r="R470" s="16"/>
      <c r="S470" s="17"/>
      <c r="T470" s="16"/>
      <c r="U470" s="17"/>
      <c r="V470" s="38"/>
      <c r="W470" s="73"/>
      <c r="X470" s="344"/>
      <c r="Y470" s="57"/>
      <c r="Z470" s="41"/>
      <c r="AA470" s="67"/>
      <c r="AB470" s="42"/>
      <c r="AC470" s="81"/>
      <c r="AD470" s="81"/>
      <c r="AE470" s="74"/>
      <c r="AF470" s="43"/>
      <c r="AG470" s="44"/>
      <c r="AH470" s="44"/>
      <c r="AI470" s="44"/>
      <c r="AJ470" s="44"/>
      <c r="AK470" s="44"/>
      <c r="AL470" s="44"/>
      <c r="AM470" s="45"/>
      <c r="AN470" s="46"/>
      <c r="AO470" s="45"/>
      <c r="AP470" s="47"/>
      <c r="AQ470" s="51"/>
      <c r="AR470" s="68"/>
      <c r="AS470" s="48"/>
      <c r="AT470" s="49"/>
      <c r="AU470" s="49"/>
      <c r="AV470" s="49"/>
      <c r="AW470" s="49"/>
      <c r="AX470" s="75"/>
      <c r="AY470" s="49"/>
      <c r="AZ470" s="49"/>
      <c r="BA470" s="49"/>
      <c r="BB470" s="371" t="str">
        <f>IFERROR(HLOOKUP(IF(IF(VLOOKUP(H470,'Prog Actual'!H:AP,35,0)="DIREC",0,IF(VLOOKUP(H470,'Prog Actual'!H:AP,35,0)="EMBOT",1,IF(VLOOKUP(H470,'Prog Actual'!H:AP,35,0)="ETIQ",2,3)))&lt;1,VLOOKUP(H470,'Prog Actual'!H:AZ,45,0),IF(VLOOKUP(H470,'Prog Actual'!H:AP,35,0)="DIREC",0,IF(VLOOKUP(H470,'Prog Actual'!H:AP,35,0)="EMBOT",1,IF(VLOOKUP(H470,'Prog Actual'!H:AP,35,0)="ETIQ",2,3)))),Base!$D$26:$L$44,VLOOKUP(CONCATENATE(AM470,IF(VLOOKUP(H470,'Prog Actual'!H:K,4,0)&lt;2999,1,IF(VLOOKUP(H470,'Prog Actual'!H:K,4,0)&lt;4999,2,3))),Base!$B$27:$C$44,2,0),0),"")</f>
        <v/>
      </c>
      <c r="BC470" s="69"/>
      <c r="BD470" s="51"/>
      <c r="BE470" s="49"/>
      <c r="BF470" s="75"/>
      <c r="BG470" s="49"/>
      <c r="BH470" s="76"/>
      <c r="BI470" s="77"/>
      <c r="BJ470" s="78"/>
    </row>
    <row r="471" spans="1:62" s="52" customFormat="1" ht="15">
      <c r="A471" s="31"/>
      <c r="B471" s="31"/>
      <c r="C471" s="32"/>
      <c r="D471" s="32"/>
      <c r="E471" s="11"/>
      <c r="F471" s="33"/>
      <c r="G471" s="33"/>
      <c r="H471" s="14"/>
      <c r="I471" s="32"/>
      <c r="J471" s="33"/>
      <c r="K471" s="33"/>
      <c r="L471" s="33"/>
      <c r="M471" s="33"/>
      <c r="N471" s="34"/>
      <c r="O471" s="35"/>
      <c r="P471" s="36"/>
      <c r="Q471" s="37"/>
      <c r="R471" s="16"/>
      <c r="S471" s="17"/>
      <c r="T471" s="16"/>
      <c r="U471" s="17"/>
      <c r="V471" s="38"/>
      <c r="W471" s="73"/>
      <c r="X471" s="344"/>
      <c r="Y471" s="57"/>
      <c r="Z471" s="41"/>
      <c r="AA471" s="67"/>
      <c r="AB471" s="42"/>
      <c r="AC471" s="81"/>
      <c r="AD471" s="81"/>
      <c r="AE471" s="74"/>
      <c r="AF471" s="43"/>
      <c r="AG471" s="44"/>
      <c r="AH471" s="44"/>
      <c r="AI471" s="44"/>
      <c r="AJ471" s="44"/>
      <c r="AK471" s="44"/>
      <c r="AL471" s="44"/>
      <c r="AM471" s="45"/>
      <c r="AN471" s="46"/>
      <c r="AO471" s="45"/>
      <c r="AP471" s="47"/>
      <c r="AQ471" s="51"/>
      <c r="AR471" s="68"/>
      <c r="AS471" s="48"/>
      <c r="AT471" s="49"/>
      <c r="AU471" s="49"/>
      <c r="AV471" s="49"/>
      <c r="AW471" s="49"/>
      <c r="AX471" s="75"/>
      <c r="AY471" s="49"/>
      <c r="AZ471" s="49"/>
      <c r="BA471" s="49"/>
      <c r="BB471" s="371" t="str">
        <f>IFERROR(HLOOKUP(IF(IF(VLOOKUP(H471,'Prog Actual'!H:AP,35,0)="DIREC",0,IF(VLOOKUP(H471,'Prog Actual'!H:AP,35,0)="EMBOT",1,IF(VLOOKUP(H471,'Prog Actual'!H:AP,35,0)="ETIQ",2,3)))&lt;1,VLOOKUP(H471,'Prog Actual'!H:AZ,45,0),IF(VLOOKUP(H471,'Prog Actual'!H:AP,35,0)="DIREC",0,IF(VLOOKUP(H471,'Prog Actual'!H:AP,35,0)="EMBOT",1,IF(VLOOKUP(H471,'Prog Actual'!H:AP,35,0)="ETIQ",2,3)))),Base!$D$26:$L$44,VLOOKUP(CONCATENATE(AM471,IF(VLOOKUP(H471,'Prog Actual'!H:K,4,0)&lt;2999,1,IF(VLOOKUP(H471,'Prog Actual'!H:K,4,0)&lt;4999,2,3))),Base!$B$27:$C$44,2,0),0),"")</f>
        <v/>
      </c>
      <c r="BC471" s="69"/>
      <c r="BD471" s="51"/>
      <c r="BE471" s="49"/>
      <c r="BF471" s="75"/>
      <c r="BG471" s="49"/>
      <c r="BH471" s="76"/>
      <c r="BI471" s="77"/>
      <c r="BJ471" s="78"/>
    </row>
    <row r="472" spans="1:62" s="52" customFormat="1" ht="15">
      <c r="A472" s="31"/>
      <c r="B472" s="31"/>
      <c r="C472" s="32"/>
      <c r="D472" s="32"/>
      <c r="E472" s="11"/>
      <c r="F472" s="33"/>
      <c r="G472" s="33"/>
      <c r="H472" s="14"/>
      <c r="I472" s="32"/>
      <c r="J472" s="33"/>
      <c r="K472" s="33"/>
      <c r="L472" s="33"/>
      <c r="M472" s="33"/>
      <c r="N472" s="34"/>
      <c r="O472" s="35"/>
      <c r="P472" s="36"/>
      <c r="Q472" s="37"/>
      <c r="R472" s="16"/>
      <c r="S472" s="17"/>
      <c r="T472" s="16"/>
      <c r="U472" s="17"/>
      <c r="V472" s="38"/>
      <c r="W472" s="73"/>
      <c r="X472" s="344"/>
      <c r="Y472" s="57"/>
      <c r="Z472" s="41"/>
      <c r="AA472" s="67"/>
      <c r="AB472" s="42"/>
      <c r="AC472" s="81"/>
      <c r="AD472" s="81"/>
      <c r="AE472" s="74"/>
      <c r="AF472" s="43"/>
      <c r="AG472" s="44"/>
      <c r="AH472" s="44"/>
      <c r="AI472" s="44"/>
      <c r="AJ472" s="44"/>
      <c r="AK472" s="44"/>
      <c r="AL472" s="44"/>
      <c r="AM472" s="45"/>
      <c r="AN472" s="46"/>
      <c r="AO472" s="45"/>
      <c r="AP472" s="47"/>
      <c r="AQ472" s="51"/>
      <c r="AR472" s="68"/>
      <c r="AS472" s="48"/>
      <c r="AT472" s="49"/>
      <c r="AU472" s="49"/>
      <c r="AV472" s="49"/>
      <c r="AW472" s="49"/>
      <c r="AX472" s="75"/>
      <c r="AY472" s="49"/>
      <c r="AZ472" s="49"/>
      <c r="BA472" s="49"/>
      <c r="BB472" s="50"/>
      <c r="BC472" s="69"/>
      <c r="BD472" s="51"/>
      <c r="BE472" s="49"/>
      <c r="BF472" s="75"/>
      <c r="BG472" s="49"/>
      <c r="BH472" s="76"/>
      <c r="BI472" s="77"/>
      <c r="BJ472" s="78"/>
    </row>
    <row r="473" spans="1:62" s="52" customFormat="1" ht="15">
      <c r="A473" s="31"/>
      <c r="B473" s="31"/>
      <c r="C473" s="32"/>
      <c r="D473" s="32"/>
      <c r="E473" s="11"/>
      <c r="F473" s="33"/>
      <c r="G473" s="33"/>
      <c r="H473" s="14"/>
      <c r="I473" s="32"/>
      <c r="J473" s="33"/>
      <c r="K473" s="33"/>
      <c r="L473" s="33"/>
      <c r="M473" s="33"/>
      <c r="N473" s="34"/>
      <c r="O473" s="35"/>
      <c r="P473" s="36"/>
      <c r="Q473" s="37"/>
      <c r="R473" s="16"/>
      <c r="S473" s="17"/>
      <c r="T473" s="16"/>
      <c r="U473" s="17"/>
      <c r="V473" s="38"/>
      <c r="W473" s="73"/>
      <c r="X473" s="344"/>
      <c r="Y473" s="57"/>
      <c r="Z473" s="41"/>
      <c r="AA473" s="67"/>
      <c r="AB473" s="42"/>
      <c r="AC473" s="81"/>
      <c r="AD473" s="81"/>
      <c r="AE473" s="74"/>
      <c r="AF473" s="43"/>
      <c r="AG473" s="44"/>
      <c r="AH473" s="44"/>
      <c r="AI473" s="44"/>
      <c r="AJ473" s="44"/>
      <c r="AK473" s="44"/>
      <c r="AL473" s="44"/>
      <c r="AM473" s="45"/>
      <c r="AN473" s="46"/>
      <c r="AO473" s="45"/>
      <c r="AP473" s="47"/>
      <c r="AQ473" s="51"/>
      <c r="AR473" s="68"/>
      <c r="AS473" s="48"/>
      <c r="AT473" s="49"/>
      <c r="AU473" s="49"/>
      <c r="AV473" s="49"/>
      <c r="AW473" s="49"/>
      <c r="AX473" s="75"/>
      <c r="AY473" s="49"/>
      <c r="AZ473" s="49"/>
      <c r="BA473" s="49"/>
      <c r="BB473" s="50"/>
      <c r="BC473" s="69"/>
      <c r="BD473" s="51"/>
      <c r="BE473" s="49"/>
      <c r="BF473" s="75"/>
      <c r="BG473" s="49"/>
      <c r="BH473" s="76"/>
      <c r="BI473" s="77"/>
      <c r="BJ473" s="78"/>
    </row>
    <row r="474" spans="1:62" s="52" customFormat="1" ht="15.75">
      <c r="A474" s="31"/>
      <c r="B474" s="31"/>
      <c r="C474" s="32"/>
      <c r="D474" s="32"/>
      <c r="E474" s="11"/>
      <c r="F474" s="33"/>
      <c r="G474" s="33"/>
      <c r="H474" s="53"/>
      <c r="I474" s="32"/>
      <c r="J474" s="54"/>
      <c r="K474" s="33"/>
      <c r="L474" s="33"/>
      <c r="M474" s="33"/>
      <c r="N474" s="34"/>
      <c r="O474" s="35"/>
      <c r="P474" s="36"/>
      <c r="Q474" s="37"/>
      <c r="R474" s="16"/>
      <c r="S474" s="17"/>
      <c r="T474" s="16"/>
      <c r="U474" s="17"/>
      <c r="V474" s="38"/>
      <c r="W474" s="73"/>
      <c r="X474" s="344"/>
      <c r="Y474" s="40"/>
      <c r="Z474" s="41"/>
      <c r="AA474" s="67"/>
      <c r="AB474" s="42"/>
      <c r="AC474" s="81"/>
      <c r="AD474" s="81"/>
      <c r="AE474" s="74"/>
      <c r="AF474" s="43"/>
      <c r="AG474" s="44"/>
      <c r="AH474" s="44"/>
      <c r="AI474" s="44"/>
      <c r="AJ474" s="44"/>
      <c r="AK474" s="44"/>
      <c r="AL474" s="44"/>
      <c r="AM474" s="45"/>
      <c r="AN474" s="46"/>
      <c r="AO474" s="45"/>
      <c r="AP474" s="47"/>
      <c r="AQ474" s="51"/>
      <c r="AR474" s="68"/>
      <c r="AS474" s="48"/>
      <c r="AT474" s="49"/>
      <c r="AU474" s="49"/>
      <c r="AV474" s="49"/>
      <c r="AW474" s="49"/>
      <c r="AX474" s="75"/>
      <c r="AY474" s="49"/>
      <c r="AZ474" s="49"/>
      <c r="BA474" s="49"/>
      <c r="BB474" s="50"/>
      <c r="BC474" s="69"/>
      <c r="BD474" s="51"/>
      <c r="BE474" s="49"/>
      <c r="BF474" s="75"/>
      <c r="BG474" s="49"/>
      <c r="BH474" s="76"/>
      <c r="BI474" s="77"/>
      <c r="BJ474" s="78"/>
    </row>
    <row r="475" spans="1:62" s="52" customFormat="1" ht="15">
      <c r="A475" s="31"/>
      <c r="B475" s="31"/>
      <c r="C475" s="32"/>
      <c r="D475" s="32"/>
      <c r="E475" s="11"/>
      <c r="F475" s="33"/>
      <c r="G475" s="33"/>
      <c r="H475" s="14"/>
      <c r="I475" s="32"/>
      <c r="J475" s="33"/>
      <c r="K475" s="33"/>
      <c r="L475" s="33"/>
      <c r="M475" s="33"/>
      <c r="N475" s="34"/>
      <c r="O475" s="35"/>
      <c r="P475" s="34"/>
      <c r="Q475" s="37"/>
      <c r="R475" s="16"/>
      <c r="S475" s="17"/>
      <c r="T475" s="16"/>
      <c r="U475" s="17"/>
      <c r="V475" s="38"/>
      <c r="W475" s="73"/>
      <c r="X475" s="344"/>
      <c r="Y475" s="57"/>
      <c r="Z475" s="41"/>
      <c r="AA475" s="67"/>
      <c r="AB475" s="42"/>
      <c r="AC475" s="81"/>
      <c r="AD475" s="81"/>
      <c r="AE475" s="74"/>
      <c r="AF475" s="43"/>
      <c r="AG475" s="44"/>
      <c r="AH475" s="44"/>
      <c r="AI475" s="44"/>
      <c r="AJ475" s="44"/>
      <c r="AK475" s="44"/>
      <c r="AL475" s="44"/>
      <c r="AM475" s="45"/>
      <c r="AN475" s="46"/>
      <c r="AO475" s="45"/>
      <c r="AP475" s="47"/>
      <c r="AQ475" s="51"/>
      <c r="AR475" s="68"/>
      <c r="AS475" s="48"/>
      <c r="AT475" s="49"/>
      <c r="AU475" s="49"/>
      <c r="AV475" s="49"/>
      <c r="AW475" s="49"/>
      <c r="AX475" s="75"/>
      <c r="AY475" s="49"/>
      <c r="AZ475" s="49"/>
      <c r="BA475" s="49"/>
      <c r="BB475" s="50"/>
      <c r="BC475" s="69"/>
      <c r="BD475" s="51"/>
      <c r="BE475" s="49"/>
      <c r="BF475" s="75"/>
      <c r="BG475" s="49"/>
      <c r="BH475" s="76"/>
      <c r="BI475" s="77"/>
      <c r="BJ475" s="78"/>
    </row>
    <row r="476" spans="1:62" s="52" customFormat="1" ht="15">
      <c r="A476" s="31"/>
      <c r="B476" s="31"/>
      <c r="C476" s="32"/>
      <c r="D476" s="32"/>
      <c r="E476" s="11"/>
      <c r="F476" s="33"/>
      <c r="G476" s="33"/>
      <c r="H476" s="14"/>
      <c r="I476" s="32"/>
      <c r="J476" s="33"/>
      <c r="K476" s="33"/>
      <c r="L476" s="33"/>
      <c r="M476" s="33"/>
      <c r="N476" s="34"/>
      <c r="O476" s="35"/>
      <c r="P476" s="34"/>
      <c r="Q476" s="37"/>
      <c r="R476" s="16"/>
      <c r="S476" s="17"/>
      <c r="T476" s="16"/>
      <c r="U476" s="17"/>
      <c r="V476" s="38"/>
      <c r="W476" s="73"/>
      <c r="X476" s="344"/>
      <c r="Y476" s="57"/>
      <c r="Z476" s="41"/>
      <c r="AA476" s="67"/>
      <c r="AB476" s="42"/>
      <c r="AC476" s="81"/>
      <c r="AD476" s="81"/>
      <c r="AE476" s="74"/>
      <c r="AF476" s="43"/>
      <c r="AG476" s="44"/>
      <c r="AH476" s="44"/>
      <c r="AI476" s="44"/>
      <c r="AJ476" s="44"/>
      <c r="AK476" s="44"/>
      <c r="AL476" s="44"/>
      <c r="AM476" s="45"/>
      <c r="AN476" s="46"/>
      <c r="AO476" s="45"/>
      <c r="AP476" s="47"/>
      <c r="AQ476" s="51"/>
      <c r="AR476" s="68"/>
      <c r="AS476" s="48"/>
      <c r="AT476" s="49"/>
      <c r="AU476" s="49"/>
      <c r="AV476" s="49"/>
      <c r="AW476" s="49"/>
      <c r="AX476" s="75"/>
      <c r="AY476" s="49"/>
      <c r="AZ476" s="49"/>
      <c r="BA476" s="49"/>
      <c r="BB476" s="50"/>
      <c r="BC476" s="69"/>
      <c r="BD476" s="51"/>
      <c r="BE476" s="49"/>
      <c r="BF476" s="75"/>
      <c r="BG476" s="49"/>
      <c r="BH476" s="76"/>
      <c r="BI476" s="77"/>
      <c r="BJ476" s="78"/>
    </row>
    <row r="477" spans="1:62" s="52" customFormat="1" ht="15.75">
      <c r="A477" s="31"/>
      <c r="B477" s="31"/>
      <c r="C477" s="32"/>
      <c r="D477" s="32"/>
      <c r="E477" s="11"/>
      <c r="F477" s="33"/>
      <c r="G477" s="33"/>
      <c r="H477" s="53"/>
      <c r="I477" s="32"/>
      <c r="J477" s="54"/>
      <c r="K477" s="33"/>
      <c r="L477" s="33"/>
      <c r="M477" s="33"/>
      <c r="N477" s="34"/>
      <c r="O477" s="35"/>
      <c r="P477" s="36"/>
      <c r="Q477" s="37"/>
      <c r="R477" s="16"/>
      <c r="S477" s="17"/>
      <c r="T477" s="16"/>
      <c r="U477" s="17"/>
      <c r="V477" s="38"/>
      <c r="W477" s="73"/>
      <c r="X477" s="344"/>
      <c r="Y477" s="40"/>
      <c r="Z477" s="41"/>
      <c r="AA477" s="67"/>
      <c r="AB477" s="42"/>
      <c r="AC477" s="81"/>
      <c r="AD477" s="81"/>
      <c r="AE477" s="74"/>
      <c r="AF477" s="43"/>
      <c r="AG477" s="44"/>
      <c r="AH477" s="44"/>
      <c r="AI477" s="44"/>
      <c r="AJ477" s="44"/>
      <c r="AK477" s="44"/>
      <c r="AL477" s="44"/>
      <c r="AM477" s="45"/>
      <c r="AN477" s="46"/>
      <c r="AO477" s="45"/>
      <c r="AP477" s="47"/>
      <c r="AQ477" s="51"/>
      <c r="AR477" s="68"/>
      <c r="AS477" s="48"/>
      <c r="AT477" s="49"/>
      <c r="AU477" s="49"/>
      <c r="AV477" s="49"/>
      <c r="AW477" s="49"/>
      <c r="AX477" s="75"/>
      <c r="AY477" s="49"/>
      <c r="AZ477" s="49"/>
      <c r="BA477" s="49"/>
      <c r="BB477" s="50"/>
      <c r="BC477" s="69"/>
      <c r="BD477" s="51"/>
      <c r="BE477" s="49"/>
      <c r="BF477" s="75"/>
      <c r="BG477" s="49"/>
      <c r="BH477" s="76"/>
      <c r="BI477" s="77"/>
      <c r="BJ477" s="78"/>
    </row>
    <row r="478" spans="1:62" s="52" customFormat="1" ht="15">
      <c r="A478" s="31"/>
      <c r="B478" s="31"/>
      <c r="C478" s="32"/>
      <c r="D478" s="32"/>
      <c r="E478" s="11"/>
      <c r="F478" s="33"/>
      <c r="G478" s="33"/>
      <c r="H478" s="14"/>
      <c r="I478" s="32"/>
      <c r="J478" s="33"/>
      <c r="K478" s="33"/>
      <c r="L478" s="33"/>
      <c r="M478" s="33"/>
      <c r="N478" s="34"/>
      <c r="O478" s="35"/>
      <c r="P478" s="36"/>
      <c r="Q478" s="37"/>
      <c r="R478" s="16"/>
      <c r="S478" s="17"/>
      <c r="T478" s="16"/>
      <c r="U478" s="17"/>
      <c r="V478" s="38"/>
      <c r="W478" s="73"/>
      <c r="X478" s="344"/>
      <c r="Y478" s="57"/>
      <c r="Z478" s="41"/>
      <c r="AA478" s="67"/>
      <c r="AB478" s="42"/>
      <c r="AC478" s="81"/>
      <c r="AD478" s="81"/>
      <c r="AE478" s="74"/>
      <c r="AF478" s="43"/>
      <c r="AG478" s="44"/>
      <c r="AH478" s="44"/>
      <c r="AI478" s="44"/>
      <c r="AJ478" s="44"/>
      <c r="AK478" s="44"/>
      <c r="AL478" s="44"/>
      <c r="AM478" s="45"/>
      <c r="AN478" s="46"/>
      <c r="AO478" s="45"/>
      <c r="AP478" s="47"/>
      <c r="AQ478" s="51"/>
      <c r="AR478" s="68"/>
      <c r="AS478" s="48"/>
      <c r="AT478" s="49"/>
      <c r="AU478" s="49"/>
      <c r="AV478" s="49"/>
      <c r="AW478" s="49"/>
      <c r="AX478" s="75"/>
      <c r="AY478" s="49"/>
      <c r="AZ478" s="49"/>
      <c r="BA478" s="49"/>
      <c r="BB478" s="50"/>
      <c r="BC478" s="69"/>
      <c r="BD478" s="51"/>
      <c r="BE478" s="49"/>
      <c r="BF478" s="75"/>
      <c r="BG478" s="49"/>
      <c r="BH478" s="76"/>
      <c r="BI478" s="77"/>
      <c r="BJ478" s="78"/>
    </row>
    <row r="479" spans="1:62" s="52" customFormat="1" ht="15">
      <c r="A479" s="31"/>
      <c r="B479" s="31"/>
      <c r="C479" s="32"/>
      <c r="D479" s="32"/>
      <c r="E479" s="11"/>
      <c r="F479" s="33"/>
      <c r="G479" s="33"/>
      <c r="H479" s="14"/>
      <c r="I479" s="32"/>
      <c r="J479" s="33"/>
      <c r="K479" s="33"/>
      <c r="L479" s="33"/>
      <c r="M479" s="33"/>
      <c r="N479" s="34"/>
      <c r="O479" s="35"/>
      <c r="P479" s="36"/>
      <c r="Q479" s="37"/>
      <c r="R479" s="16"/>
      <c r="S479" s="17"/>
      <c r="T479" s="16"/>
      <c r="U479" s="17"/>
      <c r="V479" s="38"/>
      <c r="W479" s="73"/>
      <c r="X479" s="344"/>
      <c r="Y479" s="57"/>
      <c r="Z479" s="41"/>
      <c r="AA479" s="67"/>
      <c r="AB479" s="42"/>
      <c r="AC479" s="81"/>
      <c r="AD479" s="81"/>
      <c r="AE479" s="74"/>
      <c r="AF479" s="43"/>
      <c r="AG479" s="44"/>
      <c r="AH479" s="44"/>
      <c r="AI479" s="44"/>
      <c r="AJ479" s="44"/>
      <c r="AK479" s="44"/>
      <c r="AL479" s="44"/>
      <c r="AM479" s="45"/>
      <c r="AN479" s="46"/>
      <c r="AO479" s="45"/>
      <c r="AP479" s="47"/>
      <c r="AQ479" s="51"/>
      <c r="AR479" s="68"/>
      <c r="AS479" s="48"/>
      <c r="AT479" s="49"/>
      <c r="AU479" s="49"/>
      <c r="AV479" s="49"/>
      <c r="AW479" s="49"/>
      <c r="AX479" s="75"/>
      <c r="AY479" s="49"/>
      <c r="AZ479" s="49"/>
      <c r="BA479" s="49"/>
      <c r="BB479" s="50"/>
      <c r="BC479" s="69"/>
      <c r="BD479" s="51"/>
      <c r="BE479" s="49"/>
      <c r="BF479" s="75"/>
      <c r="BG479" s="49"/>
      <c r="BH479" s="76"/>
      <c r="BI479" s="77"/>
      <c r="BJ479" s="78"/>
    </row>
    <row r="480" spans="1:62" s="52" customFormat="1" ht="15">
      <c r="A480" s="31"/>
      <c r="B480" s="31"/>
      <c r="C480" s="32"/>
      <c r="D480" s="32"/>
      <c r="E480" s="11"/>
      <c r="F480" s="33"/>
      <c r="G480" s="33"/>
      <c r="H480" s="14"/>
      <c r="I480" s="32"/>
      <c r="J480" s="33"/>
      <c r="K480" s="33"/>
      <c r="L480" s="33"/>
      <c r="M480" s="33"/>
      <c r="N480" s="34"/>
      <c r="O480" s="35"/>
      <c r="P480" s="36"/>
      <c r="Q480" s="37"/>
      <c r="R480" s="16"/>
      <c r="S480" s="17"/>
      <c r="T480" s="16"/>
      <c r="U480" s="17"/>
      <c r="V480" s="38"/>
      <c r="W480" s="73"/>
      <c r="X480" s="344"/>
      <c r="Y480" s="57"/>
      <c r="Z480" s="41"/>
      <c r="AA480" s="67"/>
      <c r="AB480" s="42"/>
      <c r="AC480" s="81"/>
      <c r="AD480" s="81"/>
      <c r="AE480" s="74"/>
      <c r="AF480" s="43"/>
      <c r="AG480" s="44"/>
      <c r="AH480" s="44"/>
      <c r="AI480" s="44"/>
      <c r="AJ480" s="44"/>
      <c r="AK480" s="44"/>
      <c r="AL480" s="44"/>
      <c r="AM480" s="45"/>
      <c r="AN480" s="46"/>
      <c r="AO480" s="45"/>
      <c r="AP480" s="47"/>
      <c r="AQ480" s="51"/>
      <c r="AR480" s="68"/>
      <c r="AS480" s="48"/>
      <c r="AT480" s="49"/>
      <c r="AU480" s="49"/>
      <c r="AV480" s="49"/>
      <c r="AW480" s="49"/>
      <c r="AX480" s="75"/>
      <c r="AY480" s="49"/>
      <c r="AZ480" s="49"/>
      <c r="BA480" s="49"/>
      <c r="BB480" s="50"/>
      <c r="BC480" s="69"/>
      <c r="BD480" s="51"/>
      <c r="BE480" s="49"/>
      <c r="BF480" s="75"/>
      <c r="BG480" s="49"/>
      <c r="BH480" s="76"/>
      <c r="BI480" s="77"/>
      <c r="BJ480" s="78"/>
    </row>
    <row r="481" spans="1:62" s="52" customFormat="1" ht="15">
      <c r="A481" s="31"/>
      <c r="B481" s="31"/>
      <c r="C481" s="32"/>
      <c r="D481" s="32"/>
      <c r="E481" s="11"/>
      <c r="F481" s="33"/>
      <c r="G481" s="33"/>
      <c r="H481" s="14"/>
      <c r="I481" s="32"/>
      <c r="J481" s="33"/>
      <c r="K481" s="33"/>
      <c r="L481" s="33"/>
      <c r="M481" s="33"/>
      <c r="N481" s="34"/>
      <c r="O481" s="35"/>
      <c r="P481" s="36"/>
      <c r="Q481" s="37"/>
      <c r="R481" s="16"/>
      <c r="S481" s="17"/>
      <c r="T481" s="16"/>
      <c r="U481" s="17"/>
      <c r="V481" s="38"/>
      <c r="W481" s="73"/>
      <c r="X481" s="344"/>
      <c r="Y481" s="57"/>
      <c r="Z481" s="41"/>
      <c r="AA481" s="67"/>
      <c r="AB481" s="42"/>
      <c r="AC481" s="81"/>
      <c r="AD481" s="81"/>
      <c r="AE481" s="74"/>
      <c r="AF481" s="43"/>
      <c r="AG481" s="44"/>
      <c r="AH481" s="44"/>
      <c r="AI481" s="44"/>
      <c r="AJ481" s="44"/>
      <c r="AK481" s="44"/>
      <c r="AL481" s="44"/>
      <c r="AM481" s="45"/>
      <c r="AN481" s="46"/>
      <c r="AO481" s="45"/>
      <c r="AP481" s="47"/>
      <c r="AQ481" s="51"/>
      <c r="AR481" s="68"/>
      <c r="AS481" s="48"/>
      <c r="AT481" s="49"/>
      <c r="AU481" s="49"/>
      <c r="AV481" s="49"/>
      <c r="AW481" s="49"/>
      <c r="AX481" s="75"/>
      <c r="AY481" s="49"/>
      <c r="AZ481" s="49"/>
      <c r="BA481" s="49"/>
      <c r="BB481" s="50"/>
      <c r="BC481" s="69"/>
      <c r="BD481" s="51"/>
      <c r="BE481" s="49"/>
      <c r="BF481" s="75"/>
      <c r="BG481" s="49"/>
      <c r="BH481" s="76"/>
      <c r="BI481" s="77"/>
      <c r="BJ481" s="78"/>
    </row>
    <row r="482" spans="1:62" s="52" customFormat="1" ht="15">
      <c r="A482" s="31"/>
      <c r="B482" s="31"/>
      <c r="C482" s="32"/>
      <c r="D482" s="32"/>
      <c r="E482" s="11"/>
      <c r="F482" s="33"/>
      <c r="G482" s="33"/>
      <c r="H482" s="14"/>
      <c r="I482" s="32"/>
      <c r="J482" s="33"/>
      <c r="K482" s="33"/>
      <c r="L482" s="33"/>
      <c r="M482" s="33"/>
      <c r="N482" s="34"/>
      <c r="O482" s="35"/>
      <c r="P482" s="36"/>
      <c r="Q482" s="37"/>
      <c r="R482" s="16"/>
      <c r="S482" s="17"/>
      <c r="T482" s="16"/>
      <c r="U482" s="17"/>
      <c r="V482" s="38"/>
      <c r="W482" s="73"/>
      <c r="X482" s="344"/>
      <c r="Y482" s="57"/>
      <c r="Z482" s="41"/>
      <c r="AA482" s="67"/>
      <c r="AB482" s="42"/>
      <c r="AC482" s="81"/>
      <c r="AD482" s="81"/>
      <c r="AE482" s="74"/>
      <c r="AF482" s="43"/>
      <c r="AG482" s="44"/>
      <c r="AH482" s="44"/>
      <c r="AI482" s="44"/>
      <c r="AJ482" s="44"/>
      <c r="AK482" s="44"/>
      <c r="AL482" s="44"/>
      <c r="AM482" s="45"/>
      <c r="AN482" s="46"/>
      <c r="AO482" s="45"/>
      <c r="AP482" s="47"/>
      <c r="AQ482" s="51"/>
      <c r="AR482" s="68"/>
      <c r="AS482" s="48"/>
      <c r="AT482" s="49"/>
      <c r="AU482" s="49"/>
      <c r="AV482" s="49"/>
      <c r="AW482" s="49"/>
      <c r="AX482" s="75"/>
      <c r="AY482" s="49"/>
      <c r="AZ482" s="49"/>
      <c r="BA482" s="49"/>
      <c r="BB482" s="50"/>
      <c r="BC482" s="69"/>
      <c r="BD482" s="51"/>
      <c r="BE482" s="49"/>
      <c r="BF482" s="75"/>
      <c r="BG482" s="49"/>
      <c r="BH482" s="76"/>
      <c r="BI482" s="77"/>
      <c r="BJ482" s="78"/>
    </row>
    <row r="483" spans="1:62" s="52" customFormat="1" ht="15">
      <c r="A483" s="31"/>
      <c r="B483" s="31"/>
      <c r="C483" s="32"/>
      <c r="D483" s="32"/>
      <c r="E483" s="11"/>
      <c r="F483" s="33"/>
      <c r="G483" s="33"/>
      <c r="H483" s="14"/>
      <c r="I483" s="32"/>
      <c r="J483" s="33"/>
      <c r="K483" s="33"/>
      <c r="L483" s="33"/>
      <c r="M483" s="33"/>
      <c r="N483" s="34"/>
      <c r="O483" s="35"/>
      <c r="P483" s="34"/>
      <c r="Q483" s="37"/>
      <c r="R483" s="16"/>
      <c r="S483" s="17"/>
      <c r="T483" s="16"/>
      <c r="U483" s="17"/>
      <c r="V483" s="38"/>
      <c r="W483" s="73"/>
      <c r="X483" s="344"/>
      <c r="Y483" s="57"/>
      <c r="Z483" s="41"/>
      <c r="AA483" s="67"/>
      <c r="AB483" s="42"/>
      <c r="AC483" s="81"/>
      <c r="AD483" s="81"/>
      <c r="AE483" s="74"/>
      <c r="AF483" s="43"/>
      <c r="AG483" s="44"/>
      <c r="AH483" s="44"/>
      <c r="AI483" s="44"/>
      <c r="AJ483" s="44"/>
      <c r="AK483" s="44"/>
      <c r="AL483" s="44"/>
      <c r="AM483" s="45"/>
      <c r="AN483" s="46"/>
      <c r="AO483" s="45"/>
      <c r="AP483" s="47"/>
      <c r="AQ483" s="51"/>
      <c r="AR483" s="68"/>
      <c r="AS483" s="48"/>
      <c r="AT483" s="49"/>
      <c r="AU483" s="49"/>
      <c r="AV483" s="49"/>
      <c r="AW483" s="49"/>
      <c r="AX483" s="75"/>
      <c r="AY483" s="49"/>
      <c r="AZ483" s="49"/>
      <c r="BA483" s="49"/>
      <c r="BB483" s="50"/>
      <c r="BC483" s="69"/>
      <c r="BD483" s="51"/>
      <c r="BE483" s="49"/>
      <c r="BF483" s="75"/>
      <c r="BG483" s="49"/>
      <c r="BH483" s="76"/>
      <c r="BI483" s="77"/>
      <c r="BJ483" s="78"/>
    </row>
    <row r="484" spans="1:62" s="52" customFormat="1" ht="15">
      <c r="A484" s="31"/>
      <c r="B484" s="31"/>
      <c r="C484" s="32"/>
      <c r="D484" s="32"/>
      <c r="E484" s="11"/>
      <c r="F484" s="33"/>
      <c r="G484" s="33"/>
      <c r="H484" s="14"/>
      <c r="I484" s="32"/>
      <c r="J484" s="33"/>
      <c r="K484" s="33"/>
      <c r="L484" s="33"/>
      <c r="M484" s="33"/>
      <c r="N484" s="34"/>
      <c r="O484" s="35"/>
      <c r="P484" s="36"/>
      <c r="Q484" s="37"/>
      <c r="R484" s="16"/>
      <c r="S484" s="17"/>
      <c r="T484" s="16"/>
      <c r="U484" s="17"/>
      <c r="V484" s="38"/>
      <c r="W484" s="73"/>
      <c r="X484" s="344"/>
      <c r="Y484" s="57"/>
      <c r="Z484" s="41"/>
      <c r="AA484" s="67"/>
      <c r="AB484" s="42"/>
      <c r="AC484" s="81"/>
      <c r="AD484" s="81"/>
      <c r="AE484" s="74"/>
      <c r="AF484" s="43"/>
      <c r="AG484" s="44"/>
      <c r="AH484" s="44"/>
      <c r="AI484" s="44"/>
      <c r="AJ484" s="44"/>
      <c r="AK484" s="44"/>
      <c r="AL484" s="44"/>
      <c r="AM484" s="45"/>
      <c r="AN484" s="46"/>
      <c r="AO484" s="45"/>
      <c r="AP484" s="47"/>
      <c r="AQ484" s="51"/>
      <c r="AR484" s="68"/>
      <c r="AS484" s="48"/>
      <c r="AT484" s="49"/>
      <c r="AU484" s="49"/>
      <c r="AV484" s="49"/>
      <c r="AW484" s="49"/>
      <c r="AX484" s="75"/>
      <c r="AY484" s="49"/>
      <c r="AZ484" s="49"/>
      <c r="BA484" s="49"/>
      <c r="BB484" s="50"/>
      <c r="BC484" s="69"/>
      <c r="BD484" s="51"/>
      <c r="BE484" s="49"/>
      <c r="BF484" s="75"/>
      <c r="BG484" s="49"/>
      <c r="BH484" s="76"/>
      <c r="BI484" s="77"/>
      <c r="BJ484" s="78"/>
    </row>
    <row r="485" spans="1:62" s="52" customFormat="1" ht="15">
      <c r="A485" s="31"/>
      <c r="B485" s="31"/>
      <c r="C485" s="32"/>
      <c r="D485" s="32"/>
      <c r="E485" s="11"/>
      <c r="F485" s="33"/>
      <c r="G485" s="33"/>
      <c r="H485" s="14"/>
      <c r="I485" s="32"/>
      <c r="J485" s="33"/>
      <c r="K485" s="33"/>
      <c r="L485" s="33"/>
      <c r="M485" s="33"/>
      <c r="N485" s="34"/>
      <c r="O485" s="35"/>
      <c r="P485" s="36"/>
      <c r="Q485" s="37"/>
      <c r="R485" s="16"/>
      <c r="S485" s="17"/>
      <c r="T485" s="16"/>
      <c r="U485" s="17"/>
      <c r="V485" s="38"/>
      <c r="W485" s="73"/>
      <c r="X485" s="344"/>
      <c r="Y485" s="57"/>
      <c r="Z485" s="41"/>
      <c r="AA485" s="67"/>
      <c r="AB485" s="42"/>
      <c r="AC485" s="81"/>
      <c r="AD485" s="81"/>
      <c r="AE485" s="74"/>
      <c r="AF485" s="43"/>
      <c r="AG485" s="44"/>
      <c r="AH485" s="44"/>
      <c r="AI485" s="44"/>
      <c r="AJ485" s="44"/>
      <c r="AK485" s="44"/>
      <c r="AL485" s="44"/>
      <c r="AM485" s="45"/>
      <c r="AN485" s="46"/>
      <c r="AO485" s="45"/>
      <c r="AP485" s="47"/>
      <c r="AQ485" s="51"/>
      <c r="AR485" s="68"/>
      <c r="AS485" s="48"/>
      <c r="AT485" s="49"/>
      <c r="AU485" s="49"/>
      <c r="AV485" s="49"/>
      <c r="AW485" s="49"/>
      <c r="AX485" s="75"/>
      <c r="AY485" s="49"/>
      <c r="AZ485" s="49"/>
      <c r="BA485" s="49"/>
      <c r="BB485" s="50"/>
      <c r="BC485" s="69"/>
      <c r="BD485" s="51"/>
      <c r="BE485" s="49"/>
      <c r="BF485" s="75"/>
      <c r="BG485" s="49"/>
      <c r="BH485" s="76"/>
      <c r="BI485" s="77"/>
      <c r="BJ485" s="78"/>
    </row>
    <row r="486" spans="1:62" s="52" customFormat="1" ht="15">
      <c r="A486" s="31"/>
      <c r="B486" s="31"/>
      <c r="C486" s="32"/>
      <c r="D486" s="32"/>
      <c r="E486" s="11"/>
      <c r="F486" s="33"/>
      <c r="G486" s="33"/>
      <c r="H486" s="14"/>
      <c r="I486" s="32"/>
      <c r="J486" s="33"/>
      <c r="K486" s="33"/>
      <c r="L486" s="33"/>
      <c r="M486" s="33"/>
      <c r="N486" s="34"/>
      <c r="O486" s="35"/>
      <c r="P486" s="36"/>
      <c r="Q486" s="37"/>
      <c r="R486" s="16"/>
      <c r="S486" s="17"/>
      <c r="T486" s="16"/>
      <c r="U486" s="17"/>
      <c r="V486" s="38"/>
      <c r="W486" s="73"/>
      <c r="X486" s="344"/>
      <c r="Y486" s="57"/>
      <c r="Z486" s="41"/>
      <c r="AA486" s="67"/>
      <c r="AB486" s="42"/>
      <c r="AC486" s="81"/>
      <c r="AD486" s="81"/>
      <c r="AE486" s="74"/>
      <c r="AF486" s="43"/>
      <c r="AG486" s="44"/>
      <c r="AH486" s="44"/>
      <c r="AI486" s="44"/>
      <c r="AJ486" s="44"/>
      <c r="AK486" s="44"/>
      <c r="AL486" s="44"/>
      <c r="AM486" s="45"/>
      <c r="AN486" s="46"/>
      <c r="AO486" s="45"/>
      <c r="AP486" s="47"/>
      <c r="AQ486" s="51"/>
      <c r="AR486" s="68"/>
      <c r="AS486" s="48"/>
      <c r="AT486" s="49"/>
      <c r="AU486" s="49"/>
      <c r="AV486" s="49"/>
      <c r="AW486" s="49"/>
      <c r="AX486" s="75"/>
      <c r="AY486" s="49"/>
      <c r="AZ486" s="49"/>
      <c r="BA486" s="49"/>
      <c r="BB486" s="50"/>
      <c r="BC486" s="69"/>
      <c r="BD486" s="51"/>
      <c r="BE486" s="49"/>
      <c r="BF486" s="75"/>
      <c r="BG486" s="49"/>
      <c r="BH486" s="76"/>
      <c r="BI486" s="77"/>
      <c r="BJ486" s="78"/>
    </row>
    <row r="487" spans="1:62" s="52" customFormat="1" ht="15">
      <c r="A487" s="31"/>
      <c r="B487" s="31"/>
      <c r="C487" s="32"/>
      <c r="D487" s="32"/>
      <c r="E487" s="11"/>
      <c r="F487" s="33"/>
      <c r="G487" s="33"/>
      <c r="H487" s="14"/>
      <c r="I487" s="32"/>
      <c r="J487" s="33"/>
      <c r="K487" s="33"/>
      <c r="L487" s="33"/>
      <c r="M487" s="33"/>
      <c r="N487" s="34"/>
      <c r="O487" s="35"/>
      <c r="P487" s="36"/>
      <c r="Q487" s="37"/>
      <c r="R487" s="16"/>
      <c r="S487" s="17"/>
      <c r="T487" s="16"/>
      <c r="U487" s="17"/>
      <c r="V487" s="38"/>
      <c r="W487" s="73"/>
      <c r="X487" s="344"/>
      <c r="Y487" s="57"/>
      <c r="Z487" s="41"/>
      <c r="AA487" s="67"/>
      <c r="AB487" s="42"/>
      <c r="AC487" s="81"/>
      <c r="AD487" s="81"/>
      <c r="AE487" s="74"/>
      <c r="AF487" s="43"/>
      <c r="AG487" s="44"/>
      <c r="AH487" s="44"/>
      <c r="AI487" s="44"/>
      <c r="AJ487" s="44"/>
      <c r="AK487" s="44"/>
      <c r="AL487" s="44"/>
      <c r="AM487" s="45"/>
      <c r="AN487" s="46"/>
      <c r="AO487" s="45"/>
      <c r="AP487" s="47"/>
      <c r="AQ487" s="51"/>
      <c r="AR487" s="68"/>
      <c r="AS487" s="48"/>
      <c r="AT487" s="49"/>
      <c r="AU487" s="49"/>
      <c r="AV487" s="49"/>
      <c r="AW487" s="49"/>
      <c r="AX487" s="75"/>
      <c r="AY487" s="49"/>
      <c r="AZ487" s="49"/>
      <c r="BA487" s="49"/>
      <c r="BB487" s="50"/>
      <c r="BC487" s="69"/>
      <c r="BD487" s="51"/>
      <c r="BE487" s="49"/>
      <c r="BF487" s="75"/>
      <c r="BG487" s="49"/>
      <c r="BH487" s="76"/>
      <c r="BI487" s="77"/>
      <c r="BJ487" s="78"/>
    </row>
    <row r="488" spans="1:62" s="52" customFormat="1" ht="15">
      <c r="A488" s="31"/>
      <c r="B488" s="31"/>
      <c r="C488" s="32"/>
      <c r="D488" s="32"/>
      <c r="E488" s="11"/>
      <c r="F488" s="33"/>
      <c r="G488" s="33"/>
      <c r="H488" s="14"/>
      <c r="I488" s="32"/>
      <c r="J488" s="33"/>
      <c r="K488" s="33"/>
      <c r="L488" s="33"/>
      <c r="M488" s="33"/>
      <c r="N488" s="34"/>
      <c r="O488" s="35"/>
      <c r="P488" s="36"/>
      <c r="Q488" s="37"/>
      <c r="R488" s="16"/>
      <c r="S488" s="17"/>
      <c r="T488" s="16"/>
      <c r="U488" s="17"/>
      <c r="V488" s="38"/>
      <c r="W488" s="73"/>
      <c r="X488" s="344"/>
      <c r="Y488" s="57"/>
      <c r="Z488" s="41"/>
      <c r="AA488" s="67"/>
      <c r="AB488" s="42"/>
      <c r="AC488" s="81"/>
      <c r="AD488" s="81"/>
      <c r="AE488" s="74"/>
      <c r="AF488" s="43"/>
      <c r="AG488" s="44"/>
      <c r="AH488" s="44"/>
      <c r="AI488" s="44"/>
      <c r="AJ488" s="44"/>
      <c r="AK488" s="44"/>
      <c r="AL488" s="44"/>
      <c r="AM488" s="45"/>
      <c r="AN488" s="46"/>
      <c r="AO488" s="45"/>
      <c r="AP488" s="47"/>
      <c r="AQ488" s="51"/>
      <c r="AR488" s="68"/>
      <c r="AS488" s="48"/>
      <c r="AT488" s="49"/>
      <c r="AU488" s="49"/>
      <c r="AV488" s="49"/>
      <c r="AW488" s="49"/>
      <c r="AX488" s="75"/>
      <c r="AY488" s="49"/>
      <c r="AZ488" s="49"/>
      <c r="BA488" s="49"/>
      <c r="BB488" s="50"/>
      <c r="BC488" s="69"/>
      <c r="BD488" s="51"/>
      <c r="BE488" s="49"/>
      <c r="BF488" s="75"/>
      <c r="BG488" s="49"/>
      <c r="BH488" s="76"/>
      <c r="BI488" s="77"/>
      <c r="BJ488" s="78"/>
    </row>
    <row r="489" spans="1:62" s="52" customFormat="1" ht="15">
      <c r="A489" s="31"/>
      <c r="B489" s="31"/>
      <c r="C489" s="32"/>
      <c r="D489" s="32"/>
      <c r="E489" s="11"/>
      <c r="F489" s="33"/>
      <c r="G489" s="33"/>
      <c r="H489" s="14"/>
      <c r="I489" s="32"/>
      <c r="J489" s="33"/>
      <c r="K489" s="33"/>
      <c r="L489" s="33"/>
      <c r="M489" s="33"/>
      <c r="N489" s="34"/>
      <c r="O489" s="35"/>
      <c r="P489" s="36"/>
      <c r="Q489" s="37"/>
      <c r="R489" s="16"/>
      <c r="S489" s="17"/>
      <c r="T489" s="16"/>
      <c r="U489" s="17"/>
      <c r="V489" s="38"/>
      <c r="W489" s="73"/>
      <c r="X489" s="344"/>
      <c r="Y489" s="57"/>
      <c r="Z489" s="41"/>
      <c r="AA489" s="67"/>
      <c r="AB489" s="42"/>
      <c r="AC489" s="81"/>
      <c r="AD489" s="81"/>
      <c r="AE489" s="74"/>
      <c r="AF489" s="43"/>
      <c r="AG489" s="44"/>
      <c r="AH489" s="44"/>
      <c r="AI489" s="44"/>
      <c r="AJ489" s="44"/>
      <c r="AK489" s="44"/>
      <c r="AL489" s="44"/>
      <c r="AM489" s="45"/>
      <c r="AN489" s="46"/>
      <c r="AO489" s="45"/>
      <c r="AP489" s="47"/>
      <c r="AQ489" s="51"/>
      <c r="AR489" s="68"/>
      <c r="AS489" s="48"/>
      <c r="AT489" s="49"/>
      <c r="AU489" s="49"/>
      <c r="AV489" s="49"/>
      <c r="AW489" s="49"/>
      <c r="AX489" s="75"/>
      <c r="AY489" s="49"/>
      <c r="AZ489" s="49"/>
      <c r="BA489" s="49"/>
      <c r="BB489" s="50"/>
      <c r="BC489" s="69"/>
      <c r="BD489" s="51"/>
      <c r="BE489" s="49"/>
      <c r="BF489" s="75"/>
      <c r="BG489" s="49"/>
      <c r="BH489" s="76"/>
      <c r="BI489" s="77"/>
      <c r="BJ489" s="78"/>
    </row>
    <row r="490" spans="1:62" s="52" customFormat="1" ht="15">
      <c r="A490" s="31"/>
      <c r="B490" s="31"/>
      <c r="C490" s="32"/>
      <c r="D490" s="32"/>
      <c r="E490" s="11"/>
      <c r="F490" s="33"/>
      <c r="G490" s="33"/>
      <c r="H490" s="14"/>
      <c r="I490" s="32"/>
      <c r="J490" s="33"/>
      <c r="K490" s="33"/>
      <c r="L490" s="33"/>
      <c r="M490" s="33"/>
      <c r="N490" s="34"/>
      <c r="O490" s="35"/>
      <c r="P490" s="36"/>
      <c r="Q490" s="37"/>
      <c r="R490" s="16"/>
      <c r="S490" s="17"/>
      <c r="T490" s="16"/>
      <c r="U490" s="17"/>
      <c r="V490" s="38"/>
      <c r="W490" s="73"/>
      <c r="X490" s="344"/>
      <c r="Y490" s="57"/>
      <c r="Z490" s="41"/>
      <c r="AA490" s="67"/>
      <c r="AB490" s="42"/>
      <c r="AC490" s="81"/>
      <c r="AD490" s="81"/>
      <c r="AE490" s="74"/>
      <c r="AF490" s="43"/>
      <c r="AG490" s="44"/>
      <c r="AH490" s="44"/>
      <c r="AI490" s="44"/>
      <c r="AJ490" s="44"/>
      <c r="AK490" s="44"/>
      <c r="AL490" s="44"/>
      <c r="AM490" s="45"/>
      <c r="AN490" s="46"/>
      <c r="AO490" s="45"/>
      <c r="AP490" s="47"/>
      <c r="AQ490" s="51"/>
      <c r="AR490" s="68"/>
      <c r="AS490" s="48"/>
      <c r="AT490" s="49"/>
      <c r="AU490" s="49"/>
      <c r="AV490" s="49"/>
      <c r="AW490" s="49"/>
      <c r="AX490" s="75"/>
      <c r="AY490" s="49"/>
      <c r="AZ490" s="49"/>
      <c r="BA490" s="49"/>
      <c r="BB490" s="50"/>
      <c r="BC490" s="69"/>
      <c r="BD490" s="51"/>
      <c r="BE490" s="49"/>
      <c r="BF490" s="75"/>
      <c r="BG490" s="49"/>
      <c r="BH490" s="76"/>
      <c r="BI490" s="77"/>
      <c r="BJ490" s="78"/>
    </row>
    <row r="491" spans="1:62" s="52" customFormat="1" ht="15">
      <c r="A491" s="31"/>
      <c r="B491" s="31"/>
      <c r="C491" s="32"/>
      <c r="D491" s="32"/>
      <c r="E491" s="11"/>
      <c r="F491" s="33"/>
      <c r="G491" s="33"/>
      <c r="H491" s="14"/>
      <c r="I491" s="32"/>
      <c r="J491" s="33"/>
      <c r="K491" s="33"/>
      <c r="L491" s="33"/>
      <c r="M491" s="33"/>
      <c r="N491" s="34"/>
      <c r="O491" s="35"/>
      <c r="P491" s="36"/>
      <c r="Q491" s="37"/>
      <c r="R491" s="16"/>
      <c r="S491" s="17"/>
      <c r="T491" s="16"/>
      <c r="U491" s="17"/>
      <c r="V491" s="38"/>
      <c r="W491" s="73"/>
      <c r="X491" s="346"/>
      <c r="Y491" s="57"/>
      <c r="Z491" s="41"/>
      <c r="AA491" s="67"/>
      <c r="AB491" s="42"/>
      <c r="AC491" s="81"/>
      <c r="AD491" s="81"/>
      <c r="AE491" s="74"/>
      <c r="AF491" s="43"/>
      <c r="AG491" s="44"/>
      <c r="AH491" s="44"/>
      <c r="AI491" s="44"/>
      <c r="AJ491" s="44"/>
      <c r="AK491" s="44"/>
      <c r="AL491" s="44"/>
      <c r="AM491" s="45"/>
      <c r="AN491" s="46"/>
      <c r="AO491" s="45"/>
      <c r="AP491" s="47"/>
      <c r="AQ491" s="51"/>
      <c r="AR491" s="68"/>
      <c r="AS491" s="48"/>
      <c r="AT491" s="49"/>
      <c r="AU491" s="49"/>
      <c r="AV491" s="49"/>
      <c r="AW491" s="49"/>
      <c r="AX491" s="75"/>
      <c r="AY491" s="49"/>
      <c r="AZ491" s="49"/>
      <c r="BA491" s="49"/>
      <c r="BB491" s="50"/>
      <c r="BC491" s="69"/>
      <c r="BD491" s="51"/>
      <c r="BE491" s="49"/>
      <c r="BF491" s="75"/>
      <c r="BG491" s="49"/>
      <c r="BH491" s="76"/>
      <c r="BI491" s="77"/>
      <c r="BJ491" s="78"/>
    </row>
    <row r="492" spans="1:62" s="52" customFormat="1" ht="15">
      <c r="A492" s="31"/>
      <c r="B492" s="31"/>
      <c r="C492" s="32"/>
      <c r="D492" s="32"/>
      <c r="E492" s="11"/>
      <c r="F492" s="33"/>
      <c r="G492" s="33"/>
      <c r="H492" s="14"/>
      <c r="I492" s="32"/>
      <c r="J492" s="33"/>
      <c r="K492" s="33"/>
      <c r="L492" s="33"/>
      <c r="M492" s="33"/>
      <c r="N492" s="34"/>
      <c r="O492" s="35"/>
      <c r="P492" s="36"/>
      <c r="Q492" s="37"/>
      <c r="R492" s="16"/>
      <c r="S492" s="17"/>
      <c r="T492" s="16"/>
      <c r="U492" s="17"/>
      <c r="V492" s="38"/>
      <c r="W492" s="73"/>
      <c r="X492" s="344"/>
      <c r="Y492" s="57"/>
      <c r="Z492" s="41"/>
      <c r="AA492" s="67"/>
      <c r="AB492" s="42"/>
      <c r="AC492" s="81"/>
      <c r="AD492" s="81"/>
      <c r="AE492" s="74"/>
      <c r="AF492" s="43"/>
      <c r="AG492" s="44"/>
      <c r="AH492" s="44"/>
      <c r="AI492" s="44"/>
      <c r="AJ492" s="44"/>
      <c r="AK492" s="44"/>
      <c r="AL492" s="44"/>
      <c r="AM492" s="45"/>
      <c r="AN492" s="46"/>
      <c r="AO492" s="45"/>
      <c r="AP492" s="47"/>
      <c r="AQ492" s="51"/>
      <c r="AR492" s="68"/>
      <c r="AS492" s="48"/>
      <c r="AT492" s="49"/>
      <c r="AU492" s="49"/>
      <c r="AV492" s="49"/>
      <c r="AW492" s="49"/>
      <c r="AX492" s="75"/>
      <c r="AY492" s="49"/>
      <c r="AZ492" s="49"/>
      <c r="BA492" s="49"/>
      <c r="BB492" s="50"/>
      <c r="BC492" s="69"/>
      <c r="BD492" s="51"/>
      <c r="BE492" s="49"/>
      <c r="BF492" s="75"/>
      <c r="BG492" s="49"/>
      <c r="BH492" s="76"/>
      <c r="BI492" s="77"/>
      <c r="BJ492" s="78"/>
    </row>
    <row r="493" spans="1:62" s="52" customFormat="1" ht="15">
      <c r="A493" s="31"/>
      <c r="B493" s="31"/>
      <c r="C493" s="32"/>
      <c r="D493" s="32"/>
      <c r="E493" s="11"/>
      <c r="F493" s="33"/>
      <c r="G493" s="33"/>
      <c r="H493" s="14"/>
      <c r="I493" s="32"/>
      <c r="J493" s="33"/>
      <c r="K493" s="33"/>
      <c r="L493" s="33"/>
      <c r="M493" s="33"/>
      <c r="N493" s="34"/>
      <c r="O493" s="35"/>
      <c r="P493" s="36"/>
      <c r="Q493" s="37"/>
      <c r="R493" s="16"/>
      <c r="S493" s="17"/>
      <c r="T493" s="16"/>
      <c r="U493" s="17"/>
      <c r="V493" s="38"/>
      <c r="W493" s="73"/>
      <c r="X493" s="344"/>
      <c r="Y493" s="57"/>
      <c r="Z493" s="41"/>
      <c r="AA493" s="67"/>
      <c r="AB493" s="42"/>
      <c r="AC493" s="81"/>
      <c r="AD493" s="81"/>
      <c r="AE493" s="74"/>
      <c r="AF493" s="43"/>
      <c r="AG493" s="44"/>
      <c r="AH493" s="44"/>
      <c r="AI493" s="44"/>
      <c r="AJ493" s="44"/>
      <c r="AK493" s="44"/>
      <c r="AL493" s="44"/>
      <c r="AM493" s="45"/>
      <c r="AN493" s="46"/>
      <c r="AO493" s="45"/>
      <c r="AP493" s="47"/>
      <c r="AQ493" s="51"/>
      <c r="AR493" s="68"/>
      <c r="AS493" s="48"/>
      <c r="AT493" s="49"/>
      <c r="AU493" s="49"/>
      <c r="AV493" s="49"/>
      <c r="AW493" s="49"/>
      <c r="AX493" s="75"/>
      <c r="AY493" s="49"/>
      <c r="AZ493" s="49"/>
      <c r="BA493" s="49"/>
      <c r="BB493" s="50"/>
      <c r="BC493" s="69"/>
      <c r="BD493" s="51"/>
      <c r="BE493" s="49"/>
      <c r="BF493" s="75"/>
      <c r="BG493" s="49"/>
      <c r="BH493" s="76"/>
      <c r="BI493" s="77"/>
      <c r="BJ493" s="78"/>
    </row>
    <row r="494" spans="1:62" s="52" customFormat="1" ht="15.75">
      <c r="A494" s="31"/>
      <c r="B494" s="31"/>
      <c r="C494" s="32"/>
      <c r="D494" s="32"/>
      <c r="E494" s="11"/>
      <c r="F494" s="33"/>
      <c r="G494" s="33"/>
      <c r="H494" s="53"/>
      <c r="I494" s="32"/>
      <c r="J494" s="54"/>
      <c r="K494" s="33"/>
      <c r="L494" s="33"/>
      <c r="M494" s="33"/>
      <c r="N494" s="34"/>
      <c r="O494" s="35"/>
      <c r="P494" s="36"/>
      <c r="Q494" s="37"/>
      <c r="R494" s="16"/>
      <c r="S494" s="17"/>
      <c r="T494" s="16"/>
      <c r="U494" s="17"/>
      <c r="V494" s="38"/>
      <c r="W494" s="73"/>
      <c r="X494" s="344"/>
      <c r="Y494" s="40"/>
      <c r="Z494" s="41"/>
      <c r="AA494" s="67"/>
      <c r="AB494" s="42"/>
      <c r="AC494" s="81"/>
      <c r="AD494" s="81"/>
      <c r="AE494" s="74"/>
      <c r="AF494" s="43"/>
      <c r="AG494" s="44"/>
      <c r="AH494" s="44"/>
      <c r="AI494" s="44"/>
      <c r="AJ494" s="44"/>
      <c r="AK494" s="44"/>
      <c r="AL494" s="44"/>
      <c r="AM494" s="45"/>
      <c r="AN494" s="46"/>
      <c r="AO494" s="45"/>
      <c r="AP494" s="47"/>
      <c r="AQ494" s="51"/>
      <c r="AR494" s="68"/>
      <c r="AS494" s="48"/>
      <c r="AT494" s="49"/>
      <c r="AU494" s="49"/>
      <c r="AV494" s="49"/>
      <c r="AW494" s="49"/>
      <c r="AX494" s="75"/>
      <c r="AY494" s="49"/>
      <c r="AZ494" s="49"/>
      <c r="BA494" s="49"/>
      <c r="BB494" s="50"/>
      <c r="BC494" s="69"/>
      <c r="BD494" s="51"/>
      <c r="BE494" s="49"/>
      <c r="BF494" s="75"/>
      <c r="BG494" s="49"/>
      <c r="BH494" s="76"/>
      <c r="BI494" s="77"/>
      <c r="BJ494" s="78"/>
    </row>
    <row r="495" spans="1:62" s="52" customFormat="1" ht="15">
      <c r="A495" s="31"/>
      <c r="B495" s="31"/>
      <c r="C495" s="32"/>
      <c r="D495" s="32"/>
      <c r="E495" s="11"/>
      <c r="F495" s="33"/>
      <c r="G495" s="33"/>
      <c r="H495" s="14"/>
      <c r="I495" s="32"/>
      <c r="J495" s="33"/>
      <c r="K495" s="33"/>
      <c r="L495" s="33"/>
      <c r="M495" s="33"/>
      <c r="N495" s="34"/>
      <c r="O495" s="35"/>
      <c r="P495" s="36"/>
      <c r="Q495" s="37"/>
      <c r="R495" s="16"/>
      <c r="S495" s="17"/>
      <c r="T495" s="16"/>
      <c r="U495" s="17"/>
      <c r="V495" s="38"/>
      <c r="W495" s="73"/>
      <c r="X495" s="344"/>
      <c r="Y495" s="57"/>
      <c r="Z495" s="41"/>
      <c r="AA495" s="67"/>
      <c r="AB495" s="42"/>
      <c r="AC495" s="81"/>
      <c r="AD495" s="81"/>
      <c r="AE495" s="74"/>
      <c r="AF495" s="43"/>
      <c r="AG495" s="44"/>
      <c r="AH495" s="44"/>
      <c r="AI495" s="44"/>
      <c r="AJ495" s="44"/>
      <c r="AK495" s="44"/>
      <c r="AL495" s="44"/>
      <c r="AM495" s="45"/>
      <c r="AN495" s="46"/>
      <c r="AO495" s="45"/>
      <c r="AP495" s="47"/>
      <c r="AQ495" s="51"/>
      <c r="AR495" s="68"/>
      <c r="AS495" s="48"/>
      <c r="AT495" s="49"/>
      <c r="AU495" s="49"/>
      <c r="AV495" s="49"/>
      <c r="AW495" s="49"/>
      <c r="AX495" s="75"/>
      <c r="AY495" s="49"/>
      <c r="AZ495" s="49"/>
      <c r="BA495" s="49"/>
      <c r="BB495" s="50"/>
      <c r="BC495" s="69"/>
      <c r="BD495" s="51"/>
      <c r="BE495" s="49"/>
      <c r="BF495" s="75"/>
      <c r="BG495" s="49"/>
      <c r="BH495" s="76"/>
      <c r="BI495" s="77"/>
      <c r="BJ495" s="78"/>
    </row>
    <row r="496" spans="1:62" s="52" customFormat="1" ht="15">
      <c r="A496" s="31"/>
      <c r="B496" s="31"/>
      <c r="C496" s="32"/>
      <c r="D496" s="32"/>
      <c r="E496" s="11"/>
      <c r="F496" s="33"/>
      <c r="G496" s="33"/>
      <c r="H496" s="14"/>
      <c r="I496" s="32"/>
      <c r="J496" s="33"/>
      <c r="K496" s="33"/>
      <c r="L496" s="33"/>
      <c r="M496" s="33"/>
      <c r="N496" s="34"/>
      <c r="O496" s="35"/>
      <c r="P496" s="36"/>
      <c r="Q496" s="37"/>
      <c r="R496" s="16"/>
      <c r="S496" s="17"/>
      <c r="T496" s="16"/>
      <c r="U496" s="17"/>
      <c r="V496" s="38"/>
      <c r="W496" s="73"/>
      <c r="X496" s="344"/>
      <c r="Y496" s="57"/>
      <c r="Z496" s="41"/>
      <c r="AA496" s="67"/>
      <c r="AB496" s="42"/>
      <c r="AC496" s="81"/>
      <c r="AD496" s="81"/>
      <c r="AE496" s="74"/>
      <c r="AF496" s="43"/>
      <c r="AG496" s="44"/>
      <c r="AH496" s="44"/>
      <c r="AI496" s="44"/>
      <c r="AJ496" s="44"/>
      <c r="AK496" s="44"/>
      <c r="AL496" s="44"/>
      <c r="AM496" s="45"/>
      <c r="AN496" s="46"/>
      <c r="AO496" s="45"/>
      <c r="AP496" s="47"/>
      <c r="AQ496" s="51"/>
      <c r="AR496" s="68"/>
      <c r="AS496" s="48"/>
      <c r="AT496" s="49"/>
      <c r="AU496" s="49"/>
      <c r="AV496" s="49"/>
      <c r="AW496" s="49"/>
      <c r="AX496" s="75"/>
      <c r="AY496" s="49"/>
      <c r="AZ496" s="49"/>
      <c r="BA496" s="49"/>
      <c r="BB496" s="50"/>
      <c r="BC496" s="69"/>
      <c r="BD496" s="51"/>
      <c r="BE496" s="49"/>
      <c r="BF496" s="75"/>
      <c r="BG496" s="49"/>
      <c r="BH496" s="76"/>
      <c r="BI496" s="77"/>
      <c r="BJ496" s="78"/>
    </row>
    <row r="497" spans="1:62" s="52" customFormat="1" ht="15">
      <c r="A497" s="31"/>
      <c r="B497" s="31"/>
      <c r="C497" s="32"/>
      <c r="D497" s="32"/>
      <c r="E497" s="11"/>
      <c r="F497" s="33"/>
      <c r="G497" s="33"/>
      <c r="H497" s="14"/>
      <c r="I497" s="32"/>
      <c r="J497" s="33"/>
      <c r="K497" s="33"/>
      <c r="L497" s="33"/>
      <c r="M497" s="33"/>
      <c r="N497" s="34"/>
      <c r="O497" s="35"/>
      <c r="P497" s="36"/>
      <c r="Q497" s="37"/>
      <c r="R497" s="16"/>
      <c r="S497" s="17"/>
      <c r="T497" s="16"/>
      <c r="U497" s="17"/>
      <c r="V497" s="38"/>
      <c r="W497" s="73"/>
      <c r="X497" s="344"/>
      <c r="Y497" s="57"/>
      <c r="Z497" s="41"/>
      <c r="AA497" s="67"/>
      <c r="AB497" s="42"/>
      <c r="AC497" s="81"/>
      <c r="AD497" s="81"/>
      <c r="AE497" s="74"/>
      <c r="AF497" s="43"/>
      <c r="AG497" s="44"/>
      <c r="AH497" s="44"/>
      <c r="AI497" s="44"/>
      <c r="AJ497" s="44"/>
      <c r="AK497" s="44"/>
      <c r="AL497" s="44"/>
      <c r="AM497" s="45"/>
      <c r="AN497" s="46"/>
      <c r="AO497" s="45"/>
      <c r="AP497" s="47"/>
      <c r="AQ497" s="51"/>
      <c r="AR497" s="68"/>
      <c r="AS497" s="48"/>
      <c r="AT497" s="49"/>
      <c r="AU497" s="49"/>
      <c r="AV497" s="49"/>
      <c r="AW497" s="49"/>
      <c r="AX497" s="75"/>
      <c r="AY497" s="49"/>
      <c r="AZ497" s="49"/>
      <c r="BA497" s="49"/>
      <c r="BB497" s="50"/>
      <c r="BC497" s="69"/>
      <c r="BD497" s="51"/>
      <c r="BE497" s="49"/>
      <c r="BF497" s="75"/>
      <c r="BG497" s="49"/>
      <c r="BH497" s="76"/>
      <c r="BI497" s="77"/>
      <c r="BJ497" s="78"/>
    </row>
    <row r="498" spans="1:62" s="52" customFormat="1" ht="15">
      <c r="A498" s="31"/>
      <c r="B498" s="31"/>
      <c r="C498" s="32"/>
      <c r="D498" s="32"/>
      <c r="E498" s="11"/>
      <c r="F498" s="33"/>
      <c r="G498" s="33"/>
      <c r="H498" s="14"/>
      <c r="I498" s="32"/>
      <c r="J498" s="33"/>
      <c r="K498" s="33"/>
      <c r="L498" s="33"/>
      <c r="M498" s="33"/>
      <c r="N498" s="34"/>
      <c r="O498" s="35"/>
      <c r="P498" s="36"/>
      <c r="Q498" s="37"/>
      <c r="R498" s="16"/>
      <c r="S498" s="17"/>
      <c r="T498" s="16"/>
      <c r="U498" s="17"/>
      <c r="V498" s="38"/>
      <c r="W498" s="73"/>
      <c r="X498" s="344"/>
      <c r="Y498" s="57"/>
      <c r="Z498" s="41"/>
      <c r="AA498" s="67"/>
      <c r="AB498" s="42"/>
      <c r="AC498" s="81"/>
      <c r="AD498" s="81"/>
      <c r="AE498" s="74"/>
      <c r="AF498" s="43"/>
      <c r="AG498" s="44"/>
      <c r="AH498" s="44"/>
      <c r="AI498" s="44"/>
      <c r="AJ498" s="44"/>
      <c r="AK498" s="44"/>
      <c r="AL498" s="44"/>
      <c r="AM498" s="45"/>
      <c r="AN498" s="46"/>
      <c r="AO498" s="45"/>
      <c r="AP498" s="47"/>
      <c r="AQ498" s="51"/>
      <c r="AR498" s="68"/>
      <c r="AS498" s="48"/>
      <c r="AT498" s="49"/>
      <c r="AU498" s="49"/>
      <c r="AV498" s="49"/>
      <c r="AW498" s="49"/>
      <c r="AX498" s="75"/>
      <c r="AY498" s="49"/>
      <c r="AZ498" s="49"/>
      <c r="BA498" s="49"/>
      <c r="BB498" s="50"/>
      <c r="BC498" s="69"/>
      <c r="BD498" s="51"/>
      <c r="BE498" s="49"/>
      <c r="BF498" s="75"/>
      <c r="BG498" s="49"/>
      <c r="BH498" s="76"/>
      <c r="BI498" s="77"/>
      <c r="BJ498" s="78"/>
    </row>
    <row r="499" spans="1:62" s="52" customFormat="1" ht="15">
      <c r="A499" s="31"/>
      <c r="B499" s="31"/>
      <c r="C499" s="32"/>
      <c r="D499" s="32"/>
      <c r="E499" s="11"/>
      <c r="F499" s="33"/>
      <c r="G499" s="33"/>
      <c r="H499" s="14"/>
      <c r="I499" s="32"/>
      <c r="J499" s="33"/>
      <c r="K499" s="33"/>
      <c r="L499" s="33"/>
      <c r="M499" s="33"/>
      <c r="N499" s="34"/>
      <c r="O499" s="35"/>
      <c r="P499" s="36"/>
      <c r="Q499" s="37"/>
      <c r="R499" s="16"/>
      <c r="S499" s="17"/>
      <c r="T499" s="16"/>
      <c r="U499" s="17"/>
      <c r="V499" s="38"/>
      <c r="W499" s="73"/>
      <c r="X499" s="344"/>
      <c r="Y499" s="57"/>
      <c r="Z499" s="41"/>
      <c r="AA499" s="67"/>
      <c r="AB499" s="42"/>
      <c r="AC499" s="81"/>
      <c r="AD499" s="81"/>
      <c r="AE499" s="74"/>
      <c r="AF499" s="43"/>
      <c r="AG499" s="44"/>
      <c r="AH499" s="44"/>
      <c r="AI499" s="44"/>
      <c r="AJ499" s="44"/>
      <c r="AK499" s="44"/>
      <c r="AL499" s="44"/>
      <c r="AM499" s="45"/>
      <c r="AN499" s="46"/>
      <c r="AO499" s="45"/>
      <c r="AP499" s="47"/>
      <c r="AQ499" s="51"/>
      <c r="AR499" s="68"/>
      <c r="AS499" s="48"/>
      <c r="AT499" s="49"/>
      <c r="AU499" s="49"/>
      <c r="AV499" s="49"/>
      <c r="AW499" s="49"/>
      <c r="AX499" s="75"/>
      <c r="AY499" s="49"/>
      <c r="AZ499" s="49"/>
      <c r="BA499" s="49"/>
      <c r="BB499" s="50"/>
      <c r="BC499" s="69"/>
      <c r="BD499" s="51"/>
      <c r="BE499" s="49"/>
      <c r="BF499" s="75"/>
      <c r="BG499" s="49"/>
      <c r="BH499" s="76"/>
      <c r="BI499" s="77"/>
      <c r="BJ499" s="78"/>
    </row>
    <row r="500" spans="1:62" s="52" customFormat="1" ht="15">
      <c r="A500" s="31"/>
      <c r="B500" s="31"/>
      <c r="C500" s="32"/>
      <c r="D500" s="32"/>
      <c r="E500" s="11"/>
      <c r="F500" s="33"/>
      <c r="G500" s="33"/>
      <c r="H500" s="14"/>
      <c r="I500" s="32"/>
      <c r="J500" s="33"/>
      <c r="K500" s="33"/>
      <c r="L500" s="33"/>
      <c r="M500" s="33"/>
      <c r="N500" s="34"/>
      <c r="O500" s="35"/>
      <c r="P500" s="36"/>
      <c r="Q500" s="37"/>
      <c r="R500" s="16"/>
      <c r="S500" s="17"/>
      <c r="T500" s="16"/>
      <c r="U500" s="17"/>
      <c r="V500" s="38"/>
      <c r="W500" s="73"/>
      <c r="X500" s="344"/>
      <c r="Y500" s="57"/>
      <c r="Z500" s="41"/>
      <c r="AA500" s="67"/>
      <c r="AB500" s="42"/>
      <c r="AC500" s="81"/>
      <c r="AD500" s="81"/>
      <c r="AE500" s="74"/>
      <c r="AF500" s="43"/>
      <c r="AG500" s="44"/>
      <c r="AH500" s="44"/>
      <c r="AI500" s="44"/>
      <c r="AJ500" s="44"/>
      <c r="AK500" s="44"/>
      <c r="AL500" s="44"/>
      <c r="AM500" s="45"/>
      <c r="AN500" s="46"/>
      <c r="AO500" s="45"/>
      <c r="AP500" s="47"/>
      <c r="AQ500" s="51"/>
      <c r="AR500" s="68"/>
      <c r="AS500" s="48"/>
      <c r="AT500" s="49"/>
      <c r="AU500" s="49"/>
      <c r="AV500" s="49"/>
      <c r="AW500" s="49"/>
      <c r="AX500" s="75"/>
      <c r="AY500" s="49"/>
      <c r="AZ500" s="49"/>
      <c r="BA500" s="49"/>
      <c r="BB500" s="50"/>
      <c r="BC500" s="69"/>
      <c r="BD500" s="51"/>
      <c r="BE500" s="49"/>
      <c r="BF500" s="75"/>
      <c r="BG500" s="49"/>
      <c r="BH500" s="76"/>
      <c r="BI500" s="77"/>
      <c r="BJ500" s="78"/>
    </row>
    <row r="501" spans="1:62" s="52" customFormat="1" ht="15">
      <c r="A501" s="31"/>
      <c r="B501" s="31"/>
      <c r="C501" s="32"/>
      <c r="D501" s="32"/>
      <c r="E501" s="11"/>
      <c r="F501" s="33"/>
      <c r="G501" s="33"/>
      <c r="H501" s="14"/>
      <c r="I501" s="32"/>
      <c r="J501" s="33"/>
      <c r="K501" s="33"/>
      <c r="L501" s="33"/>
      <c r="M501" s="33"/>
      <c r="N501" s="34"/>
      <c r="O501" s="35"/>
      <c r="P501" s="36"/>
      <c r="Q501" s="37"/>
      <c r="R501" s="16"/>
      <c r="S501" s="17"/>
      <c r="T501" s="16"/>
      <c r="U501" s="17"/>
      <c r="V501" s="38"/>
      <c r="W501" s="73"/>
      <c r="X501" s="344"/>
      <c r="Y501" s="63"/>
      <c r="Z501" s="41"/>
      <c r="AA501" s="67"/>
      <c r="AB501" s="42"/>
      <c r="AC501" s="81"/>
      <c r="AD501" s="81"/>
      <c r="AE501" s="74"/>
      <c r="AF501" s="43"/>
      <c r="AG501" s="44"/>
      <c r="AH501" s="44"/>
      <c r="AI501" s="44"/>
      <c r="AJ501" s="44"/>
      <c r="AK501" s="44"/>
      <c r="AL501" s="44"/>
      <c r="AM501" s="42"/>
      <c r="AN501" s="46"/>
      <c r="AO501" s="45"/>
      <c r="AP501" s="47"/>
      <c r="AQ501" s="51"/>
      <c r="AR501" s="68"/>
      <c r="AS501" s="48"/>
      <c r="AT501" s="49"/>
      <c r="AU501" s="49"/>
      <c r="AV501" s="49"/>
      <c r="AW501" s="49"/>
      <c r="AX501" s="75"/>
      <c r="AY501" s="49"/>
      <c r="AZ501" s="49"/>
      <c r="BA501" s="49"/>
      <c r="BB501" s="50"/>
      <c r="BC501" s="69"/>
      <c r="BD501" s="51"/>
      <c r="BE501" s="49"/>
      <c r="BF501" s="75"/>
      <c r="BG501" s="49"/>
      <c r="BH501" s="76"/>
      <c r="BI501" s="77"/>
      <c r="BJ501" s="78"/>
    </row>
    <row r="502" spans="1:62" s="52" customFormat="1" ht="15.75">
      <c r="A502" s="31"/>
      <c r="B502" s="31"/>
      <c r="C502" s="32"/>
      <c r="D502" s="32"/>
      <c r="E502" s="11"/>
      <c r="F502" s="33"/>
      <c r="G502" s="33"/>
      <c r="H502" s="53"/>
      <c r="I502" s="32"/>
      <c r="J502" s="54"/>
      <c r="K502" s="33"/>
      <c r="L502" s="33"/>
      <c r="M502" s="33"/>
      <c r="N502" s="34"/>
      <c r="O502" s="35"/>
      <c r="P502" s="36"/>
      <c r="Q502" s="37"/>
      <c r="R502" s="55"/>
      <c r="S502" s="56"/>
      <c r="T502" s="16"/>
      <c r="U502" s="17"/>
      <c r="V502" s="38"/>
      <c r="W502" s="73"/>
      <c r="X502" s="344"/>
      <c r="Y502" s="40"/>
      <c r="Z502" s="41"/>
      <c r="AA502" s="67"/>
      <c r="AB502" s="42"/>
      <c r="AC502" s="81"/>
      <c r="AD502" s="81"/>
      <c r="AE502" s="74"/>
      <c r="AF502" s="43"/>
      <c r="AG502" s="44"/>
      <c r="AH502" s="44"/>
      <c r="AI502" s="44"/>
      <c r="AJ502" s="44"/>
      <c r="AK502" s="44"/>
      <c r="AL502" s="44"/>
      <c r="AM502" s="42"/>
      <c r="AN502" s="46"/>
      <c r="AO502" s="45"/>
      <c r="AP502" s="47"/>
      <c r="AQ502" s="51"/>
      <c r="AR502" s="68"/>
      <c r="AS502" s="48"/>
      <c r="AT502" s="49"/>
      <c r="AU502" s="49"/>
      <c r="AV502" s="49"/>
      <c r="AW502" s="49"/>
      <c r="AX502" s="75"/>
      <c r="AY502" s="49"/>
      <c r="AZ502" s="49"/>
      <c r="BA502" s="49"/>
      <c r="BB502" s="50"/>
      <c r="BC502" s="69"/>
      <c r="BD502" s="51"/>
      <c r="BE502" s="49"/>
      <c r="BF502" s="75"/>
      <c r="BG502" s="49"/>
      <c r="BH502" s="76"/>
      <c r="BI502" s="77"/>
      <c r="BJ502" s="78"/>
    </row>
    <row r="503" spans="1:62" s="52" customFormat="1" ht="15">
      <c r="A503" s="31"/>
      <c r="B503" s="31"/>
      <c r="C503" s="32"/>
      <c r="D503" s="32"/>
      <c r="E503" s="11"/>
      <c r="F503" s="33"/>
      <c r="G503" s="33"/>
      <c r="H503" s="14"/>
      <c r="I503" s="32"/>
      <c r="J503" s="33"/>
      <c r="K503" s="33"/>
      <c r="L503" s="33"/>
      <c r="M503" s="33"/>
      <c r="N503" s="34"/>
      <c r="O503" s="35"/>
      <c r="P503" s="36"/>
      <c r="Q503" s="37"/>
      <c r="R503" s="16"/>
      <c r="S503" s="17"/>
      <c r="T503" s="16"/>
      <c r="U503" s="17"/>
      <c r="V503" s="38"/>
      <c r="W503" s="73"/>
      <c r="X503" s="344"/>
      <c r="Y503" s="57"/>
      <c r="Z503" s="41"/>
      <c r="AA503" s="67"/>
      <c r="AB503" s="42"/>
      <c r="AC503" s="81"/>
      <c r="AD503" s="81"/>
      <c r="AE503" s="74"/>
      <c r="AF503" s="43"/>
      <c r="AG503" s="44"/>
      <c r="AH503" s="44"/>
      <c r="AI503" s="44"/>
      <c r="AJ503" s="44"/>
      <c r="AK503" s="44"/>
      <c r="AL503" s="44"/>
      <c r="AM503" s="42"/>
      <c r="AN503" s="46"/>
      <c r="AO503" s="45"/>
      <c r="AP503" s="47"/>
      <c r="AQ503" s="51"/>
      <c r="AR503" s="68"/>
      <c r="AS503" s="48"/>
      <c r="AT503" s="49"/>
      <c r="AU503" s="49"/>
      <c r="AV503" s="49"/>
      <c r="AW503" s="49"/>
      <c r="AX503" s="75"/>
      <c r="AY503" s="49"/>
      <c r="AZ503" s="49"/>
      <c r="BA503" s="49"/>
      <c r="BB503" s="50"/>
      <c r="BC503" s="69"/>
      <c r="BD503" s="51"/>
      <c r="BE503" s="49"/>
      <c r="BF503" s="75"/>
      <c r="BG503" s="49"/>
      <c r="BH503" s="76"/>
      <c r="BI503" s="77"/>
      <c r="BJ503" s="78"/>
    </row>
    <row r="504" spans="1:62" s="52" customFormat="1" ht="15">
      <c r="A504" s="31"/>
      <c r="B504" s="31"/>
      <c r="C504" s="32"/>
      <c r="D504" s="32"/>
      <c r="E504" s="11"/>
      <c r="F504" s="33"/>
      <c r="G504" s="33"/>
      <c r="H504" s="14"/>
      <c r="I504" s="32"/>
      <c r="J504" s="59"/>
      <c r="K504" s="33"/>
      <c r="L504" s="33"/>
      <c r="M504" s="33"/>
      <c r="N504" s="34"/>
      <c r="O504" s="35"/>
      <c r="P504" s="36"/>
      <c r="Q504" s="37"/>
      <c r="R504" s="16"/>
      <c r="S504" s="17"/>
      <c r="T504" s="16"/>
      <c r="U504" s="17"/>
      <c r="V504" s="38"/>
      <c r="W504" s="73"/>
      <c r="X504" s="344"/>
      <c r="Y504" s="57"/>
      <c r="Z504" s="41"/>
      <c r="AA504" s="67"/>
      <c r="AB504" s="42"/>
      <c r="AC504" s="81"/>
      <c r="AD504" s="81"/>
      <c r="AE504" s="74"/>
      <c r="AF504" s="43"/>
      <c r="AG504" s="44"/>
      <c r="AH504" s="44"/>
      <c r="AI504" s="44"/>
      <c r="AJ504" s="44"/>
      <c r="AK504" s="44"/>
      <c r="AL504" s="44"/>
      <c r="AM504" s="42"/>
      <c r="AN504" s="46"/>
      <c r="AO504" s="45"/>
      <c r="AP504" s="47"/>
      <c r="AQ504" s="51"/>
      <c r="AR504" s="68"/>
      <c r="AS504" s="48"/>
      <c r="AT504" s="49"/>
      <c r="AU504" s="49"/>
      <c r="AV504" s="49"/>
      <c r="AW504" s="49"/>
      <c r="AX504" s="75"/>
      <c r="AY504" s="49"/>
      <c r="AZ504" s="49"/>
      <c r="BA504" s="49"/>
      <c r="BB504" s="50"/>
      <c r="BC504" s="69"/>
      <c r="BD504" s="51"/>
      <c r="BE504" s="49"/>
      <c r="BF504" s="75"/>
      <c r="BG504" s="49"/>
      <c r="BH504" s="76"/>
      <c r="BI504" s="77"/>
      <c r="BJ504" s="78"/>
    </row>
    <row r="505" spans="1:62" s="52" customFormat="1" ht="15">
      <c r="A505" s="31"/>
      <c r="B505" s="31"/>
      <c r="C505" s="32"/>
      <c r="D505" s="32"/>
      <c r="E505" s="11"/>
      <c r="F505" s="33"/>
      <c r="G505" s="33"/>
      <c r="H505" s="14"/>
      <c r="I505" s="32"/>
      <c r="J505" s="59"/>
      <c r="K505" s="33"/>
      <c r="L505" s="33"/>
      <c r="M505" s="33"/>
      <c r="N505" s="34"/>
      <c r="O505" s="35"/>
      <c r="P505" s="36"/>
      <c r="Q505" s="37"/>
      <c r="R505" s="16"/>
      <c r="S505" s="17"/>
      <c r="T505" s="16"/>
      <c r="U505" s="17"/>
      <c r="V505" s="38"/>
      <c r="W505" s="73"/>
      <c r="X505" s="344"/>
      <c r="Y505" s="57"/>
      <c r="Z505" s="41"/>
      <c r="AA505" s="67"/>
      <c r="AB505" s="42"/>
      <c r="AC505" s="81"/>
      <c r="AD505" s="81"/>
      <c r="AE505" s="74"/>
      <c r="AF505" s="43"/>
      <c r="AG505" s="44"/>
      <c r="AH505" s="44"/>
      <c r="AI505" s="44"/>
      <c r="AJ505" s="44"/>
      <c r="AK505" s="44"/>
      <c r="AL505" s="44"/>
      <c r="AM505" s="42"/>
      <c r="AN505" s="46"/>
      <c r="AO505" s="45"/>
      <c r="AP505" s="47"/>
      <c r="AQ505" s="51"/>
      <c r="AR505" s="68"/>
      <c r="AS505" s="48"/>
      <c r="AT505" s="49"/>
      <c r="AU505" s="49"/>
      <c r="AV505" s="49"/>
      <c r="AW505" s="49"/>
      <c r="AX505" s="75"/>
      <c r="AY505" s="49"/>
      <c r="AZ505" s="49"/>
      <c r="BA505" s="49"/>
      <c r="BB505" s="50"/>
      <c r="BC505" s="69"/>
      <c r="BD505" s="51"/>
      <c r="BE505" s="49"/>
      <c r="BF505" s="75"/>
      <c r="BG505" s="49"/>
      <c r="BH505" s="76"/>
      <c r="BI505" s="77"/>
      <c r="BJ505" s="78"/>
    </row>
    <row r="506" spans="1:62" s="52" customFormat="1" ht="15">
      <c r="A506" s="31"/>
      <c r="B506" s="31"/>
      <c r="C506" s="32"/>
      <c r="D506" s="32"/>
      <c r="E506" s="11"/>
      <c r="F506" s="33"/>
      <c r="G506" s="33"/>
      <c r="H506" s="14"/>
      <c r="I506" s="32"/>
      <c r="J506" s="59"/>
      <c r="K506" s="33"/>
      <c r="L506" s="33"/>
      <c r="M506" s="33"/>
      <c r="N506" s="34"/>
      <c r="O506" s="35"/>
      <c r="P506" s="36"/>
      <c r="Q506" s="37"/>
      <c r="R506" s="16"/>
      <c r="S506" s="17"/>
      <c r="T506" s="16"/>
      <c r="U506" s="17"/>
      <c r="V506" s="38"/>
      <c r="W506" s="73"/>
      <c r="X506" s="344"/>
      <c r="Y506" s="63"/>
      <c r="Z506" s="41"/>
      <c r="AA506" s="67"/>
      <c r="AB506" s="42"/>
      <c r="AC506" s="81"/>
      <c r="AD506" s="81"/>
      <c r="AE506" s="74"/>
      <c r="AF506" s="43"/>
      <c r="AG506" s="44"/>
      <c r="AH506" s="44"/>
      <c r="AI506" s="44"/>
      <c r="AJ506" s="44"/>
      <c r="AK506" s="44"/>
      <c r="AL506" s="44"/>
      <c r="AM506" s="42"/>
      <c r="AN506" s="46"/>
      <c r="AO506" s="45"/>
      <c r="AP506" s="47"/>
      <c r="AQ506" s="51"/>
      <c r="AR506" s="68"/>
      <c r="AS506" s="48"/>
      <c r="AT506" s="49"/>
      <c r="AU506" s="49"/>
      <c r="AV506" s="49"/>
      <c r="AW506" s="49"/>
      <c r="AX506" s="75"/>
      <c r="AY506" s="49"/>
      <c r="AZ506" s="49"/>
      <c r="BA506" s="49"/>
      <c r="BB506" s="50"/>
      <c r="BC506" s="69"/>
      <c r="BD506" s="51"/>
      <c r="BE506" s="49"/>
      <c r="BF506" s="75"/>
      <c r="BG506" s="49"/>
      <c r="BH506" s="76"/>
      <c r="BI506" s="77"/>
      <c r="BJ506" s="78"/>
    </row>
    <row r="507" spans="1:62" s="52" customFormat="1" ht="15">
      <c r="A507" s="31"/>
      <c r="B507" s="31"/>
      <c r="C507" s="32"/>
      <c r="D507" s="32"/>
      <c r="E507" s="11"/>
      <c r="F507" s="33"/>
      <c r="G507" s="33"/>
      <c r="H507" s="14"/>
      <c r="I507" s="32"/>
      <c r="J507" s="59"/>
      <c r="K507" s="33"/>
      <c r="L507" s="33"/>
      <c r="M507" s="33"/>
      <c r="N507" s="34"/>
      <c r="O507" s="35"/>
      <c r="P507" s="36"/>
      <c r="Q507" s="37"/>
      <c r="R507" s="16"/>
      <c r="S507" s="17"/>
      <c r="T507" s="16"/>
      <c r="U507" s="17"/>
      <c r="V507" s="38"/>
      <c r="W507" s="73"/>
      <c r="X507" s="344"/>
      <c r="Y507" s="57"/>
      <c r="Z507" s="41"/>
      <c r="AA507" s="67"/>
      <c r="AB507" s="42"/>
      <c r="AC507" s="81"/>
      <c r="AD507" s="81"/>
      <c r="AE507" s="74"/>
      <c r="AF507" s="43"/>
      <c r="AG507" s="44"/>
      <c r="AH507" s="44"/>
      <c r="AI507" s="44"/>
      <c r="AJ507" s="44"/>
      <c r="AK507" s="44"/>
      <c r="AL507" s="44"/>
      <c r="AM507" s="42"/>
      <c r="AN507" s="46"/>
      <c r="AO507" s="45"/>
      <c r="AP507" s="47"/>
      <c r="AQ507" s="51"/>
      <c r="AR507" s="68"/>
      <c r="AS507" s="48"/>
      <c r="AT507" s="49"/>
      <c r="AU507" s="49"/>
      <c r="AV507" s="49"/>
      <c r="AW507" s="49"/>
      <c r="AX507" s="75"/>
      <c r="AY507" s="49"/>
      <c r="AZ507" s="49"/>
      <c r="BA507" s="49"/>
      <c r="BB507" s="50"/>
      <c r="BC507" s="69"/>
      <c r="BD507" s="51"/>
      <c r="BE507" s="49"/>
      <c r="BF507" s="75"/>
      <c r="BG507" s="49"/>
      <c r="BH507" s="76"/>
      <c r="BI507" s="77"/>
      <c r="BJ507" s="78"/>
    </row>
    <row r="508" spans="1:62" s="52" customFormat="1" ht="15">
      <c r="A508" s="31"/>
      <c r="B508" s="31"/>
      <c r="C508" s="32"/>
      <c r="D508" s="32"/>
      <c r="E508" s="11"/>
      <c r="F508" s="33"/>
      <c r="G508" s="33"/>
      <c r="H508" s="14"/>
      <c r="I508" s="32"/>
      <c r="J508" s="59"/>
      <c r="K508" s="33"/>
      <c r="L508" s="33"/>
      <c r="M508" s="33"/>
      <c r="N508" s="34"/>
      <c r="O508" s="35"/>
      <c r="P508" s="36"/>
      <c r="Q508" s="37"/>
      <c r="R508" s="16"/>
      <c r="S508" s="17"/>
      <c r="T508" s="16"/>
      <c r="U508" s="17"/>
      <c r="V508" s="38"/>
      <c r="W508" s="73"/>
      <c r="X508" s="344"/>
      <c r="Y508" s="57"/>
      <c r="Z508" s="41"/>
      <c r="AA508" s="67"/>
      <c r="AB508" s="42"/>
      <c r="AC508" s="81"/>
      <c r="AD508" s="81"/>
      <c r="AE508" s="74"/>
      <c r="AF508" s="43"/>
      <c r="AG508" s="44"/>
      <c r="AH508" s="44"/>
      <c r="AI508" s="44"/>
      <c r="AJ508" s="44"/>
      <c r="AK508" s="44"/>
      <c r="AL508" s="44"/>
      <c r="AM508" s="42"/>
      <c r="AN508" s="46"/>
      <c r="AO508" s="45"/>
      <c r="AP508" s="47"/>
      <c r="AQ508" s="51"/>
      <c r="AR508" s="68"/>
      <c r="AS508" s="48"/>
      <c r="AT508" s="49"/>
      <c r="AU508" s="49"/>
      <c r="AV508" s="49"/>
      <c r="AW508" s="49"/>
      <c r="AX508" s="75"/>
      <c r="AY508" s="49"/>
      <c r="AZ508" s="49"/>
      <c r="BA508" s="49"/>
      <c r="BB508" s="50"/>
      <c r="BC508" s="69"/>
      <c r="BD508" s="51"/>
      <c r="BE508" s="49"/>
      <c r="BF508" s="75"/>
      <c r="BG508" s="49"/>
      <c r="BH508" s="76"/>
      <c r="BI508" s="77"/>
      <c r="BJ508" s="78"/>
    </row>
    <row r="509" spans="1:62" s="52" customFormat="1" ht="15">
      <c r="A509" s="31"/>
      <c r="B509" s="31"/>
      <c r="C509" s="32"/>
      <c r="D509" s="32"/>
      <c r="E509" s="11"/>
      <c r="F509" s="33"/>
      <c r="G509" s="33"/>
      <c r="H509" s="14"/>
      <c r="I509" s="32"/>
      <c r="J509" s="59"/>
      <c r="K509" s="33"/>
      <c r="L509" s="33"/>
      <c r="M509" s="33"/>
      <c r="N509" s="34"/>
      <c r="O509" s="35"/>
      <c r="P509" s="36"/>
      <c r="Q509" s="37"/>
      <c r="R509" s="16"/>
      <c r="S509" s="17"/>
      <c r="T509" s="16"/>
      <c r="U509" s="17"/>
      <c r="V509" s="38"/>
      <c r="W509" s="73"/>
      <c r="X509" s="344"/>
      <c r="Y509" s="57"/>
      <c r="Z509" s="41"/>
      <c r="AA509" s="67"/>
      <c r="AB509" s="42"/>
      <c r="AC509" s="81"/>
      <c r="AD509" s="81"/>
      <c r="AE509" s="74"/>
      <c r="AF509" s="43"/>
      <c r="AG509" s="44"/>
      <c r="AH509" s="44"/>
      <c r="AI509" s="44"/>
      <c r="AJ509" s="44"/>
      <c r="AK509" s="44"/>
      <c r="AL509" s="44"/>
      <c r="AM509" s="42"/>
      <c r="AN509" s="46"/>
      <c r="AO509" s="45"/>
      <c r="AP509" s="47"/>
      <c r="AQ509" s="51"/>
      <c r="AR509" s="68"/>
      <c r="AS509" s="48"/>
      <c r="AT509" s="49"/>
      <c r="AU509" s="49"/>
      <c r="AV509" s="49"/>
      <c r="AW509" s="49"/>
      <c r="AX509" s="75"/>
      <c r="AY509" s="49"/>
      <c r="AZ509" s="49"/>
      <c r="BA509" s="49"/>
      <c r="BB509" s="50"/>
      <c r="BC509" s="69"/>
      <c r="BD509" s="51"/>
      <c r="BE509" s="49"/>
      <c r="BF509" s="75"/>
      <c r="BG509" s="49"/>
      <c r="BH509" s="76"/>
      <c r="BI509" s="77"/>
      <c r="BJ509" s="78"/>
    </row>
    <row r="510" spans="1:62" s="52" customFormat="1" ht="15">
      <c r="A510" s="31"/>
      <c r="B510" s="31"/>
      <c r="C510" s="32"/>
      <c r="D510" s="32"/>
      <c r="E510" s="11"/>
      <c r="F510" s="33"/>
      <c r="G510" s="33"/>
      <c r="H510" s="14"/>
      <c r="I510" s="32"/>
      <c r="J510" s="59"/>
      <c r="K510" s="33"/>
      <c r="L510" s="33"/>
      <c r="M510" s="33"/>
      <c r="N510" s="34"/>
      <c r="O510" s="35"/>
      <c r="P510" s="36"/>
      <c r="Q510" s="37"/>
      <c r="R510" s="16"/>
      <c r="S510" s="17"/>
      <c r="T510" s="16"/>
      <c r="U510" s="17"/>
      <c r="V510" s="38"/>
      <c r="W510" s="73"/>
      <c r="X510" s="344"/>
      <c r="Y510" s="63"/>
      <c r="Z510" s="41"/>
      <c r="AA510" s="67"/>
      <c r="AB510" s="42"/>
      <c r="AC510" s="81"/>
      <c r="AD510" s="81"/>
      <c r="AE510" s="74"/>
      <c r="AF510" s="43"/>
      <c r="AG510" s="44"/>
      <c r="AH510" s="44"/>
      <c r="AI510" s="44"/>
      <c r="AJ510" s="44"/>
      <c r="AK510" s="44"/>
      <c r="AL510" s="44"/>
      <c r="AM510" s="42"/>
      <c r="AN510" s="46"/>
      <c r="AO510" s="45"/>
      <c r="AP510" s="47"/>
      <c r="AQ510" s="51"/>
      <c r="AR510" s="68"/>
      <c r="AS510" s="48"/>
      <c r="AT510" s="49"/>
      <c r="AU510" s="49"/>
      <c r="AV510" s="49"/>
      <c r="AW510" s="49"/>
      <c r="AX510" s="75"/>
      <c r="AY510" s="49"/>
      <c r="AZ510" s="49"/>
      <c r="BA510" s="49"/>
      <c r="BB510" s="50"/>
      <c r="BC510" s="69"/>
      <c r="BD510" s="51"/>
      <c r="BE510" s="49"/>
      <c r="BF510" s="75"/>
      <c r="BG510" s="49"/>
      <c r="BH510" s="76"/>
      <c r="BI510" s="77"/>
      <c r="BJ510" s="78"/>
    </row>
    <row r="511" spans="1:62" s="52" customFormat="1" ht="15">
      <c r="A511" s="31"/>
      <c r="B511" s="31"/>
      <c r="C511" s="32"/>
      <c r="D511" s="32"/>
      <c r="E511" s="11"/>
      <c r="F511" s="33"/>
      <c r="G511" s="33"/>
      <c r="H511" s="14"/>
      <c r="I511" s="32"/>
      <c r="J511" s="59"/>
      <c r="K511" s="33"/>
      <c r="L511" s="33"/>
      <c r="M511" s="33"/>
      <c r="N511" s="34"/>
      <c r="O511" s="35"/>
      <c r="P511" s="36"/>
      <c r="Q511" s="37"/>
      <c r="R511" s="16"/>
      <c r="S511" s="17"/>
      <c r="T511" s="16"/>
      <c r="U511" s="17"/>
      <c r="V511" s="38"/>
      <c r="W511" s="73"/>
      <c r="X511" s="344"/>
      <c r="Y511" s="63"/>
      <c r="Z511" s="41"/>
      <c r="AA511" s="67"/>
      <c r="AB511" s="42"/>
      <c r="AC511" s="81"/>
      <c r="AD511" s="81"/>
      <c r="AE511" s="74"/>
      <c r="AF511" s="43"/>
      <c r="AG511" s="44"/>
      <c r="AH511" s="44"/>
      <c r="AI511" s="44"/>
      <c r="AJ511" s="44"/>
      <c r="AK511" s="44"/>
      <c r="AL511" s="44"/>
      <c r="AM511" s="42"/>
      <c r="AN511" s="46"/>
      <c r="AO511" s="45"/>
      <c r="AP511" s="47"/>
      <c r="AQ511" s="51"/>
      <c r="AR511" s="68"/>
      <c r="AS511" s="48"/>
      <c r="AT511" s="49"/>
      <c r="AU511" s="49"/>
      <c r="AV511" s="49"/>
      <c r="AW511" s="49"/>
      <c r="AX511" s="75"/>
      <c r="AY511" s="49"/>
      <c r="AZ511" s="49"/>
      <c r="BA511" s="49"/>
      <c r="BB511" s="50"/>
      <c r="BC511" s="69"/>
      <c r="BD511" s="51"/>
      <c r="BE511" s="49"/>
      <c r="BF511" s="75"/>
      <c r="BG511" s="49"/>
      <c r="BH511" s="76"/>
      <c r="BI511" s="77"/>
      <c r="BJ511" s="78"/>
    </row>
    <row r="512" spans="1:62" s="52" customFormat="1" ht="15">
      <c r="A512" s="31"/>
      <c r="B512" s="31"/>
      <c r="C512" s="32"/>
      <c r="D512" s="32"/>
      <c r="E512" s="11"/>
      <c r="F512" s="33"/>
      <c r="G512" s="33"/>
      <c r="H512" s="14"/>
      <c r="I512" s="32"/>
      <c r="J512" s="33"/>
      <c r="K512" s="33"/>
      <c r="L512" s="33"/>
      <c r="M512" s="33"/>
      <c r="N512" s="34"/>
      <c r="O512" s="35"/>
      <c r="P512" s="36"/>
      <c r="Q512" s="37"/>
      <c r="R512" s="16"/>
      <c r="S512" s="17"/>
      <c r="T512" s="16"/>
      <c r="U512" s="17"/>
      <c r="V512" s="38"/>
      <c r="W512" s="73"/>
      <c r="X512" s="344"/>
      <c r="Y512" s="63"/>
      <c r="Z512" s="41"/>
      <c r="AA512" s="67"/>
      <c r="AB512" s="42"/>
      <c r="AC512" s="81"/>
      <c r="AD512" s="81"/>
      <c r="AE512" s="74"/>
      <c r="AF512" s="43"/>
      <c r="AG512" s="44"/>
      <c r="AH512" s="44"/>
      <c r="AI512" s="44"/>
      <c r="AJ512" s="44"/>
      <c r="AK512" s="44"/>
      <c r="AL512" s="44"/>
      <c r="AM512" s="42"/>
      <c r="AN512" s="46"/>
      <c r="AO512" s="45"/>
      <c r="AP512" s="47"/>
      <c r="AQ512" s="51"/>
      <c r="AR512" s="68"/>
      <c r="AS512" s="48"/>
      <c r="AT512" s="49"/>
      <c r="AU512" s="49"/>
      <c r="AV512" s="49"/>
      <c r="AW512" s="49"/>
      <c r="AX512" s="75"/>
      <c r="AY512" s="49"/>
      <c r="AZ512" s="49"/>
      <c r="BA512" s="49"/>
      <c r="BB512" s="50"/>
      <c r="BC512" s="69"/>
      <c r="BD512" s="51"/>
      <c r="BE512" s="49"/>
      <c r="BF512" s="75"/>
      <c r="BG512" s="49"/>
      <c r="BH512" s="76"/>
      <c r="BI512" s="77"/>
      <c r="BJ512" s="78"/>
    </row>
    <row r="513" spans="1:62" s="52" customFormat="1" ht="15">
      <c r="A513" s="31"/>
      <c r="B513" s="31"/>
      <c r="C513" s="32"/>
      <c r="D513" s="32"/>
      <c r="E513" s="11"/>
      <c r="F513" s="33"/>
      <c r="G513" s="33"/>
      <c r="H513" s="14"/>
      <c r="I513" s="32"/>
      <c r="J513" s="33"/>
      <c r="K513" s="33"/>
      <c r="L513" s="33"/>
      <c r="M513" s="33"/>
      <c r="N513" s="34"/>
      <c r="O513" s="35"/>
      <c r="P513" s="36"/>
      <c r="Q513" s="37"/>
      <c r="R513" s="16"/>
      <c r="S513" s="17"/>
      <c r="T513" s="16"/>
      <c r="U513" s="17"/>
      <c r="V513" s="38"/>
      <c r="W513" s="73"/>
      <c r="X513" s="344"/>
      <c r="Y513" s="63"/>
      <c r="Z513" s="41"/>
      <c r="AA513" s="67"/>
      <c r="AB513" s="42"/>
      <c r="AC513" s="81"/>
      <c r="AD513" s="81"/>
      <c r="AE513" s="74"/>
      <c r="AF513" s="43"/>
      <c r="AG513" s="44"/>
      <c r="AH513" s="44"/>
      <c r="AI513" s="44"/>
      <c r="AJ513" s="44"/>
      <c r="AK513" s="44"/>
      <c r="AL513" s="44"/>
      <c r="AM513" s="42"/>
      <c r="AN513" s="46"/>
      <c r="AO513" s="45"/>
      <c r="AP513" s="47"/>
      <c r="AQ513" s="51"/>
      <c r="AR513" s="68"/>
      <c r="AS513" s="48"/>
      <c r="AT513" s="49"/>
      <c r="AU513" s="49"/>
      <c r="AV513" s="49"/>
      <c r="AW513" s="49"/>
      <c r="AX513" s="75"/>
      <c r="AY513" s="49"/>
      <c r="AZ513" s="49"/>
      <c r="BA513" s="49"/>
      <c r="BB513" s="50"/>
      <c r="BC513" s="69"/>
      <c r="BD513" s="51"/>
      <c r="BE513" s="49"/>
      <c r="BF513" s="75"/>
      <c r="BG513" s="49"/>
      <c r="BH513" s="76"/>
      <c r="BI513" s="77"/>
      <c r="BJ513" s="78"/>
    </row>
    <row r="514" spans="1:62" s="52" customFormat="1" ht="15">
      <c r="A514" s="31"/>
      <c r="B514" s="31"/>
      <c r="C514" s="32"/>
      <c r="D514" s="32"/>
      <c r="E514" s="11"/>
      <c r="F514" s="33"/>
      <c r="G514" s="33"/>
      <c r="H514" s="14"/>
      <c r="I514" s="32"/>
      <c r="J514" s="33"/>
      <c r="K514" s="33"/>
      <c r="L514" s="33"/>
      <c r="M514" s="33"/>
      <c r="N514" s="34"/>
      <c r="O514" s="35"/>
      <c r="P514" s="36"/>
      <c r="Q514" s="37"/>
      <c r="R514" s="16"/>
      <c r="S514" s="17"/>
      <c r="T514" s="16"/>
      <c r="U514" s="17"/>
      <c r="V514" s="38"/>
      <c r="W514" s="73"/>
      <c r="X514" s="344"/>
      <c r="Y514" s="57"/>
      <c r="Z514" s="41"/>
      <c r="AA514" s="67"/>
      <c r="AB514" s="42"/>
      <c r="AC514" s="81"/>
      <c r="AD514" s="81"/>
      <c r="AE514" s="74"/>
      <c r="AF514" s="43"/>
      <c r="AG514" s="44"/>
      <c r="AH514" s="44"/>
      <c r="AI514" s="44"/>
      <c r="AJ514" s="44"/>
      <c r="AK514" s="44"/>
      <c r="AL514" s="44"/>
      <c r="AM514" s="42"/>
      <c r="AN514" s="46"/>
      <c r="AO514" s="45"/>
      <c r="AP514" s="47"/>
      <c r="AQ514" s="51"/>
      <c r="AR514" s="68"/>
      <c r="AS514" s="48"/>
      <c r="AT514" s="49"/>
      <c r="AU514" s="49"/>
      <c r="AV514" s="49"/>
      <c r="AW514" s="49"/>
      <c r="AX514" s="75"/>
      <c r="AY514" s="49"/>
      <c r="AZ514" s="49"/>
      <c r="BA514" s="49"/>
      <c r="BB514" s="50"/>
      <c r="BC514" s="69"/>
      <c r="BD514" s="51"/>
      <c r="BE514" s="49"/>
      <c r="BF514" s="75"/>
      <c r="BG514" s="49"/>
      <c r="BH514" s="76"/>
      <c r="BI514" s="77"/>
      <c r="BJ514" s="78"/>
    </row>
    <row r="515" spans="1:62" s="52" customFormat="1" ht="15">
      <c r="A515" s="31"/>
      <c r="B515" s="31"/>
      <c r="C515" s="32"/>
      <c r="D515" s="32"/>
      <c r="E515" s="11"/>
      <c r="F515" s="33"/>
      <c r="G515" s="33"/>
      <c r="H515" s="14"/>
      <c r="I515" s="32"/>
      <c r="J515" s="33"/>
      <c r="K515" s="33"/>
      <c r="L515" s="33"/>
      <c r="M515" s="33"/>
      <c r="N515" s="34"/>
      <c r="O515" s="35"/>
      <c r="P515" s="36"/>
      <c r="Q515" s="37"/>
      <c r="R515" s="16"/>
      <c r="S515" s="17"/>
      <c r="T515" s="16"/>
      <c r="U515" s="17"/>
      <c r="V515" s="38"/>
      <c r="W515" s="73"/>
      <c r="X515" s="344"/>
      <c r="Y515" s="63"/>
      <c r="Z515" s="41"/>
      <c r="AA515" s="67"/>
      <c r="AB515" s="42"/>
      <c r="AC515" s="81"/>
      <c r="AD515" s="81"/>
      <c r="AE515" s="74"/>
      <c r="AF515" s="43"/>
      <c r="AG515" s="44"/>
      <c r="AH515" s="44"/>
      <c r="AI515" s="44"/>
      <c r="AJ515" s="44"/>
      <c r="AK515" s="44"/>
      <c r="AL515" s="44"/>
      <c r="AM515" s="42"/>
      <c r="AN515" s="46"/>
      <c r="AO515" s="45"/>
      <c r="AP515" s="47"/>
      <c r="AQ515" s="51"/>
      <c r="AR515" s="68"/>
      <c r="AS515" s="48"/>
      <c r="AT515" s="49"/>
      <c r="AU515" s="49"/>
      <c r="AV515" s="49"/>
      <c r="AW515" s="49"/>
      <c r="AX515" s="75"/>
      <c r="AY515" s="49"/>
      <c r="AZ515" s="49"/>
      <c r="BA515" s="49"/>
      <c r="BB515" s="50"/>
      <c r="BC515" s="69"/>
      <c r="BD515" s="51"/>
      <c r="BE515" s="49"/>
      <c r="BF515" s="75"/>
      <c r="BG515" s="49"/>
      <c r="BH515" s="76"/>
      <c r="BI515" s="77"/>
      <c r="BJ515" s="78"/>
    </row>
    <row r="516" spans="1:62" s="52" customFormat="1" ht="15">
      <c r="A516" s="31"/>
      <c r="B516" s="31"/>
      <c r="C516" s="32"/>
      <c r="D516" s="32"/>
      <c r="E516" s="11"/>
      <c r="F516" s="33"/>
      <c r="G516" s="33"/>
      <c r="H516" s="14"/>
      <c r="I516" s="32"/>
      <c r="J516" s="33"/>
      <c r="K516" s="33"/>
      <c r="L516" s="33"/>
      <c r="M516" s="33"/>
      <c r="N516" s="34"/>
      <c r="O516" s="35"/>
      <c r="P516" s="36"/>
      <c r="Q516" s="37"/>
      <c r="R516" s="16"/>
      <c r="S516" s="17"/>
      <c r="T516" s="16"/>
      <c r="U516" s="17"/>
      <c r="V516" s="38"/>
      <c r="W516" s="73"/>
      <c r="X516" s="344"/>
      <c r="Y516" s="63"/>
      <c r="Z516" s="41"/>
      <c r="AA516" s="67"/>
      <c r="AB516" s="42"/>
      <c r="AC516" s="81"/>
      <c r="AD516" s="81"/>
      <c r="AE516" s="74"/>
      <c r="AF516" s="43"/>
      <c r="AG516" s="44"/>
      <c r="AH516" s="44"/>
      <c r="AI516" s="44"/>
      <c r="AJ516" s="44"/>
      <c r="AK516" s="44"/>
      <c r="AL516" s="44"/>
      <c r="AM516" s="42"/>
      <c r="AN516" s="46"/>
      <c r="AO516" s="45"/>
      <c r="AP516" s="47"/>
      <c r="AQ516" s="51"/>
      <c r="AR516" s="68"/>
      <c r="AS516" s="48"/>
      <c r="AT516" s="49"/>
      <c r="AU516" s="49"/>
      <c r="AV516" s="49"/>
      <c r="AW516" s="49"/>
      <c r="AX516" s="75"/>
      <c r="AY516" s="49"/>
      <c r="AZ516" s="49"/>
      <c r="BA516" s="49"/>
      <c r="BB516" s="50"/>
      <c r="BC516" s="69"/>
      <c r="BD516" s="51"/>
      <c r="BE516" s="49"/>
      <c r="BF516" s="75"/>
      <c r="BG516" s="49"/>
      <c r="BH516" s="76"/>
      <c r="BI516" s="77"/>
      <c r="BJ516" s="78"/>
    </row>
    <row r="517" spans="1:62" s="52" customFormat="1" ht="15">
      <c r="A517" s="31"/>
      <c r="B517" s="31"/>
      <c r="C517" s="32"/>
      <c r="D517" s="32"/>
      <c r="E517" s="11"/>
      <c r="F517" s="33"/>
      <c r="G517" s="33"/>
      <c r="H517" s="14"/>
      <c r="I517" s="32"/>
      <c r="J517" s="33"/>
      <c r="K517" s="33"/>
      <c r="L517" s="33"/>
      <c r="M517" s="33"/>
      <c r="N517" s="34"/>
      <c r="O517" s="35"/>
      <c r="P517" s="36"/>
      <c r="Q517" s="37"/>
      <c r="R517" s="16"/>
      <c r="S517" s="17"/>
      <c r="T517" s="16"/>
      <c r="U517" s="17"/>
      <c r="V517" s="38"/>
      <c r="W517" s="73"/>
      <c r="X517" s="344"/>
      <c r="Y517" s="57"/>
      <c r="Z517" s="41"/>
      <c r="AA517" s="67"/>
      <c r="AB517" s="42"/>
      <c r="AC517" s="81"/>
      <c r="AD517" s="81"/>
      <c r="AE517" s="74"/>
      <c r="AF517" s="43"/>
      <c r="AG517" s="44"/>
      <c r="AH517" s="44"/>
      <c r="AI517" s="44"/>
      <c r="AJ517" s="44"/>
      <c r="AK517" s="44"/>
      <c r="AL517" s="44"/>
      <c r="AM517" s="42"/>
      <c r="AN517" s="46"/>
      <c r="AO517" s="45"/>
      <c r="AP517" s="47"/>
      <c r="AQ517" s="51"/>
      <c r="AR517" s="68"/>
      <c r="AS517" s="48"/>
      <c r="AT517" s="49"/>
      <c r="AU517" s="49"/>
      <c r="AV517" s="49"/>
      <c r="AW517" s="49"/>
      <c r="AX517" s="75"/>
      <c r="AY517" s="49"/>
      <c r="AZ517" s="49"/>
      <c r="BA517" s="49"/>
      <c r="BB517" s="50"/>
      <c r="BC517" s="69"/>
      <c r="BD517" s="51"/>
      <c r="BE517" s="49"/>
      <c r="BF517" s="75"/>
      <c r="BG517" s="49"/>
      <c r="BH517" s="76"/>
      <c r="BI517" s="77"/>
      <c r="BJ517" s="78"/>
    </row>
    <row r="518" spans="1:62" s="52" customFormat="1" ht="15">
      <c r="A518" s="31"/>
      <c r="B518" s="31"/>
      <c r="C518" s="32"/>
      <c r="D518" s="32"/>
      <c r="E518" s="11"/>
      <c r="F518" s="33"/>
      <c r="G518" s="33"/>
      <c r="H518" s="14"/>
      <c r="I518" s="32"/>
      <c r="J518" s="33"/>
      <c r="K518" s="33"/>
      <c r="L518" s="33"/>
      <c r="M518" s="33"/>
      <c r="N518" s="34"/>
      <c r="O518" s="35"/>
      <c r="P518" s="36"/>
      <c r="Q518" s="37"/>
      <c r="R518" s="16"/>
      <c r="S518" s="17"/>
      <c r="T518" s="16"/>
      <c r="U518" s="17"/>
      <c r="V518" s="38"/>
      <c r="W518" s="73"/>
      <c r="X518" s="344"/>
      <c r="Y518" s="63"/>
      <c r="Z518" s="41"/>
      <c r="AA518" s="67"/>
      <c r="AB518" s="42"/>
      <c r="AC518" s="81"/>
      <c r="AD518" s="81"/>
      <c r="AE518" s="74"/>
      <c r="AF518" s="43"/>
      <c r="AG518" s="44"/>
      <c r="AH518" s="44"/>
      <c r="AI518" s="44"/>
      <c r="AJ518" s="44"/>
      <c r="AK518" s="44"/>
      <c r="AL518" s="44"/>
      <c r="AM518" s="42"/>
      <c r="AN518" s="46"/>
      <c r="AO518" s="45"/>
      <c r="AP518" s="47"/>
      <c r="AQ518" s="51"/>
      <c r="AR518" s="68"/>
      <c r="AS518" s="48"/>
      <c r="AT518" s="49"/>
      <c r="AU518" s="49"/>
      <c r="AV518" s="49"/>
      <c r="AW518" s="49"/>
      <c r="AX518" s="75"/>
      <c r="AY518" s="49"/>
      <c r="AZ518" s="49"/>
      <c r="BA518" s="49"/>
      <c r="BB518" s="50"/>
      <c r="BC518" s="69"/>
      <c r="BD518" s="51"/>
      <c r="BE518" s="49"/>
      <c r="BF518" s="75"/>
      <c r="BG518" s="49"/>
      <c r="BH518" s="76"/>
      <c r="BI518" s="77"/>
      <c r="BJ518" s="78"/>
    </row>
    <row r="519" spans="1:62" s="52" customFormat="1" ht="15">
      <c r="A519" s="31"/>
      <c r="B519" s="31"/>
      <c r="C519" s="32"/>
      <c r="D519" s="32"/>
      <c r="E519" s="11"/>
      <c r="F519" s="33"/>
      <c r="G519" s="33"/>
      <c r="H519" s="14"/>
      <c r="I519" s="32"/>
      <c r="J519" s="33"/>
      <c r="K519" s="33"/>
      <c r="L519" s="33"/>
      <c r="M519" s="33"/>
      <c r="N519" s="34"/>
      <c r="O519" s="35"/>
      <c r="P519" s="36"/>
      <c r="Q519" s="37"/>
      <c r="R519" s="16"/>
      <c r="S519" s="17"/>
      <c r="T519" s="16"/>
      <c r="U519" s="17"/>
      <c r="V519" s="38"/>
      <c r="W519" s="73"/>
      <c r="X519" s="344"/>
      <c r="Y519" s="63"/>
      <c r="Z519" s="41"/>
      <c r="AA519" s="67"/>
      <c r="AB519" s="42"/>
      <c r="AC519" s="81"/>
      <c r="AD519" s="81"/>
      <c r="AE519" s="74"/>
      <c r="AF519" s="43"/>
      <c r="AG519" s="44"/>
      <c r="AH519" s="44"/>
      <c r="AI519" s="44"/>
      <c r="AJ519" s="44"/>
      <c r="AK519" s="44"/>
      <c r="AL519" s="44"/>
      <c r="AM519" s="42"/>
      <c r="AN519" s="46"/>
      <c r="AO519" s="45"/>
      <c r="AP519" s="47"/>
      <c r="AQ519" s="51"/>
      <c r="AR519" s="68"/>
      <c r="AS519" s="48"/>
      <c r="AT519" s="49"/>
      <c r="AU519" s="49"/>
      <c r="AV519" s="49"/>
      <c r="AW519" s="49"/>
      <c r="AX519" s="75"/>
      <c r="AY519" s="49"/>
      <c r="AZ519" s="49"/>
      <c r="BA519" s="49"/>
      <c r="BB519" s="50"/>
      <c r="BC519" s="69"/>
      <c r="BD519" s="51"/>
      <c r="BE519" s="49"/>
      <c r="BF519" s="75"/>
      <c r="BG519" s="49"/>
      <c r="BH519" s="76"/>
      <c r="BI519" s="77"/>
      <c r="BJ519" s="78"/>
    </row>
    <row r="520" spans="1:62" s="52" customFormat="1" ht="15">
      <c r="A520" s="31"/>
      <c r="B520" s="31"/>
      <c r="C520" s="32"/>
      <c r="D520" s="32"/>
      <c r="E520" s="11"/>
      <c r="F520" s="33"/>
      <c r="G520" s="33"/>
      <c r="H520" s="14"/>
      <c r="I520" s="32"/>
      <c r="J520" s="33"/>
      <c r="K520" s="33"/>
      <c r="L520" s="33"/>
      <c r="M520" s="33"/>
      <c r="N520" s="34"/>
      <c r="O520" s="35"/>
      <c r="P520" s="36"/>
      <c r="Q520" s="37"/>
      <c r="R520" s="16"/>
      <c r="S520" s="17"/>
      <c r="T520" s="16"/>
      <c r="U520" s="17"/>
      <c r="V520" s="38"/>
      <c r="W520" s="73"/>
      <c r="X520" s="344"/>
      <c r="Y520" s="63"/>
      <c r="Z520" s="41"/>
      <c r="AA520" s="67"/>
      <c r="AB520" s="42"/>
      <c r="AC520" s="81"/>
      <c r="AD520" s="81"/>
      <c r="AE520" s="74"/>
      <c r="AF520" s="43"/>
      <c r="AG520" s="44"/>
      <c r="AH520" s="44"/>
      <c r="AI520" s="44"/>
      <c r="AJ520" s="44"/>
      <c r="AK520" s="44"/>
      <c r="AL520" s="44"/>
      <c r="AM520" s="42"/>
      <c r="AN520" s="46"/>
      <c r="AO520" s="45"/>
      <c r="AP520" s="47"/>
      <c r="AQ520" s="51"/>
      <c r="AR520" s="68"/>
      <c r="AS520" s="48"/>
      <c r="AT520" s="49"/>
      <c r="AU520" s="49"/>
      <c r="AV520" s="49"/>
      <c r="AW520" s="49"/>
      <c r="AX520" s="75"/>
      <c r="AY520" s="49"/>
      <c r="AZ520" s="49"/>
      <c r="BA520" s="49"/>
      <c r="BB520" s="50"/>
      <c r="BC520" s="69"/>
      <c r="BD520" s="51"/>
      <c r="BE520" s="49"/>
      <c r="BF520" s="75"/>
      <c r="BG520" s="49"/>
      <c r="BH520" s="76"/>
      <c r="BI520" s="77"/>
      <c r="BJ520" s="78"/>
    </row>
    <row r="521" spans="1:62" s="52" customFormat="1" ht="15">
      <c r="A521" s="31"/>
      <c r="B521" s="31"/>
      <c r="C521" s="32"/>
      <c r="D521" s="32"/>
      <c r="E521" s="11"/>
      <c r="F521" s="33"/>
      <c r="G521" s="33"/>
      <c r="H521" s="14"/>
      <c r="I521" s="32"/>
      <c r="J521" s="33"/>
      <c r="K521" s="33"/>
      <c r="L521" s="33"/>
      <c r="M521" s="33"/>
      <c r="N521" s="34"/>
      <c r="O521" s="35"/>
      <c r="P521" s="36"/>
      <c r="Q521" s="37"/>
      <c r="R521" s="16"/>
      <c r="S521" s="17"/>
      <c r="T521" s="16"/>
      <c r="U521" s="17"/>
      <c r="V521" s="38"/>
      <c r="W521" s="73"/>
      <c r="X521" s="344"/>
      <c r="Y521" s="57"/>
      <c r="Z521" s="41"/>
      <c r="AA521" s="67"/>
      <c r="AB521" s="42"/>
      <c r="AC521" s="81"/>
      <c r="AD521" s="81"/>
      <c r="AE521" s="74"/>
      <c r="AF521" s="43"/>
      <c r="AG521" s="44"/>
      <c r="AH521" s="44"/>
      <c r="AI521" s="44"/>
      <c r="AJ521" s="44"/>
      <c r="AK521" s="44"/>
      <c r="AL521" s="44"/>
      <c r="AM521" s="42"/>
      <c r="AN521" s="46"/>
      <c r="AO521" s="45"/>
      <c r="AP521" s="47"/>
      <c r="AQ521" s="51"/>
      <c r="AR521" s="68"/>
      <c r="AS521" s="48"/>
      <c r="AT521" s="49"/>
      <c r="AU521" s="49"/>
      <c r="AV521" s="49"/>
      <c r="AW521" s="49"/>
      <c r="AX521" s="75"/>
      <c r="AY521" s="49"/>
      <c r="AZ521" s="49"/>
      <c r="BA521" s="49"/>
      <c r="BB521" s="50"/>
      <c r="BC521" s="69"/>
      <c r="BD521" s="51"/>
      <c r="BE521" s="49"/>
      <c r="BF521" s="75"/>
      <c r="BG521" s="49"/>
      <c r="BH521" s="76"/>
      <c r="BI521" s="77"/>
      <c r="BJ521" s="78"/>
    </row>
    <row r="522" spans="1:62" s="52" customFormat="1" ht="15">
      <c r="A522" s="31"/>
      <c r="B522" s="31"/>
      <c r="C522" s="32"/>
      <c r="D522" s="32"/>
      <c r="E522" s="11"/>
      <c r="F522" s="33"/>
      <c r="G522" s="33"/>
      <c r="H522" s="14"/>
      <c r="I522" s="32"/>
      <c r="J522" s="33"/>
      <c r="K522" s="33"/>
      <c r="L522" s="33"/>
      <c r="M522" s="33"/>
      <c r="N522" s="34"/>
      <c r="O522" s="35"/>
      <c r="P522" s="36"/>
      <c r="Q522" s="37"/>
      <c r="R522" s="16"/>
      <c r="S522" s="17"/>
      <c r="T522" s="16"/>
      <c r="U522" s="17"/>
      <c r="V522" s="38"/>
      <c r="W522" s="73"/>
      <c r="X522" s="344"/>
      <c r="Y522" s="57"/>
      <c r="Z522" s="41"/>
      <c r="AA522" s="67"/>
      <c r="AB522" s="42"/>
      <c r="AC522" s="81"/>
      <c r="AD522" s="81"/>
      <c r="AE522" s="74"/>
      <c r="AF522" s="43"/>
      <c r="AG522" s="44"/>
      <c r="AH522" s="44"/>
      <c r="AI522" s="44"/>
      <c r="AJ522" s="44"/>
      <c r="AK522" s="44"/>
      <c r="AL522" s="44"/>
      <c r="AM522" s="42"/>
      <c r="AN522" s="46"/>
      <c r="AO522" s="45"/>
      <c r="AP522" s="47"/>
      <c r="AQ522" s="51"/>
      <c r="AR522" s="68"/>
      <c r="AS522" s="48"/>
      <c r="AT522" s="49"/>
      <c r="AU522" s="49"/>
      <c r="AV522" s="49"/>
      <c r="AW522" s="49"/>
      <c r="AX522" s="75"/>
      <c r="AY522" s="49"/>
      <c r="AZ522" s="49"/>
      <c r="BA522" s="49"/>
      <c r="BB522" s="50"/>
      <c r="BC522" s="69"/>
      <c r="BD522" s="51"/>
      <c r="BE522" s="49"/>
      <c r="BF522" s="75"/>
      <c r="BG522" s="49"/>
      <c r="BH522" s="76"/>
      <c r="BI522" s="77"/>
      <c r="BJ522" s="78"/>
    </row>
    <row r="523" spans="1:62" s="52" customFormat="1" ht="15">
      <c r="A523" s="31"/>
      <c r="B523" s="31"/>
      <c r="C523" s="32"/>
      <c r="D523" s="32"/>
      <c r="E523" s="11"/>
      <c r="F523" s="33"/>
      <c r="G523" s="33"/>
      <c r="H523" s="14"/>
      <c r="I523" s="32"/>
      <c r="J523" s="33"/>
      <c r="K523" s="33"/>
      <c r="L523" s="33"/>
      <c r="M523" s="33"/>
      <c r="N523" s="34"/>
      <c r="O523" s="35"/>
      <c r="P523" s="36"/>
      <c r="Q523" s="37"/>
      <c r="R523" s="16"/>
      <c r="S523" s="17"/>
      <c r="T523" s="16"/>
      <c r="U523" s="17"/>
      <c r="V523" s="38"/>
      <c r="W523" s="73"/>
      <c r="X523" s="344"/>
      <c r="Y523" s="57"/>
      <c r="Z523" s="41"/>
      <c r="AA523" s="67"/>
      <c r="AB523" s="42"/>
      <c r="AC523" s="81"/>
      <c r="AD523" s="81"/>
      <c r="AE523" s="74"/>
      <c r="AF523" s="43"/>
      <c r="AG523" s="44"/>
      <c r="AH523" s="44"/>
      <c r="AI523" s="44"/>
      <c r="AJ523" s="44"/>
      <c r="AK523" s="44"/>
      <c r="AL523" s="44"/>
      <c r="AM523" s="42"/>
      <c r="AN523" s="46"/>
      <c r="AO523" s="45"/>
      <c r="AP523" s="47"/>
      <c r="AQ523" s="51"/>
      <c r="AR523" s="68"/>
      <c r="AS523" s="48"/>
      <c r="AT523" s="49"/>
      <c r="AU523" s="49"/>
      <c r="AV523" s="49"/>
      <c r="AW523" s="49"/>
      <c r="AX523" s="75"/>
      <c r="AY523" s="49"/>
      <c r="AZ523" s="49"/>
      <c r="BA523" s="49"/>
      <c r="BB523" s="50"/>
      <c r="BC523" s="69"/>
      <c r="BD523" s="51"/>
      <c r="BE523" s="49"/>
      <c r="BF523" s="75"/>
      <c r="BG523" s="49"/>
      <c r="BH523" s="76"/>
      <c r="BI523" s="77"/>
      <c r="BJ523" s="78"/>
    </row>
    <row r="524" spans="1:62" s="52" customFormat="1" ht="15">
      <c r="A524" s="31"/>
      <c r="B524" s="31"/>
      <c r="C524" s="32"/>
      <c r="D524" s="32"/>
      <c r="E524" s="11"/>
      <c r="F524" s="33"/>
      <c r="G524" s="33"/>
      <c r="H524" s="14"/>
      <c r="I524" s="32"/>
      <c r="J524" s="33"/>
      <c r="K524" s="33"/>
      <c r="L524" s="33"/>
      <c r="M524" s="33"/>
      <c r="N524" s="34"/>
      <c r="O524" s="35"/>
      <c r="P524" s="36"/>
      <c r="Q524" s="37"/>
      <c r="R524" s="16"/>
      <c r="S524" s="17"/>
      <c r="T524" s="16"/>
      <c r="U524" s="17"/>
      <c r="V524" s="38"/>
      <c r="W524" s="73"/>
      <c r="X524" s="344"/>
      <c r="Y524" s="57"/>
      <c r="Z524" s="41"/>
      <c r="AA524" s="67"/>
      <c r="AB524" s="42"/>
      <c r="AC524" s="81"/>
      <c r="AD524" s="81"/>
      <c r="AE524" s="74"/>
      <c r="AF524" s="43"/>
      <c r="AG524" s="44"/>
      <c r="AH524" s="44"/>
      <c r="AI524" s="44"/>
      <c r="AJ524" s="44"/>
      <c r="AK524" s="44"/>
      <c r="AL524" s="44"/>
      <c r="AM524" s="42"/>
      <c r="AN524" s="46"/>
      <c r="AO524" s="45"/>
      <c r="AP524" s="47"/>
      <c r="AQ524" s="51"/>
      <c r="AR524" s="68"/>
      <c r="AS524" s="48"/>
      <c r="AT524" s="49"/>
      <c r="AU524" s="49"/>
      <c r="AV524" s="49"/>
      <c r="AW524" s="49"/>
      <c r="AX524" s="75"/>
      <c r="AY524" s="49"/>
      <c r="AZ524" s="49"/>
      <c r="BA524" s="49"/>
      <c r="BB524" s="50"/>
      <c r="BC524" s="69"/>
      <c r="BD524" s="51"/>
      <c r="BE524" s="49"/>
      <c r="BF524" s="75"/>
      <c r="BG524" s="49"/>
      <c r="BH524" s="76"/>
      <c r="BI524" s="77"/>
      <c r="BJ524" s="78"/>
    </row>
    <row r="525" spans="1:62" s="52" customFormat="1" ht="15">
      <c r="A525" s="31"/>
      <c r="B525" s="31"/>
      <c r="C525" s="32"/>
      <c r="D525" s="32"/>
      <c r="E525" s="11"/>
      <c r="F525" s="33"/>
      <c r="G525" s="33"/>
      <c r="H525" s="14"/>
      <c r="I525" s="32"/>
      <c r="J525" s="33"/>
      <c r="K525" s="59"/>
      <c r="L525" s="59"/>
      <c r="M525" s="33"/>
      <c r="N525" s="34"/>
      <c r="O525" s="35"/>
      <c r="P525" s="34"/>
      <c r="Q525" s="37"/>
      <c r="R525" s="16"/>
      <c r="S525" s="17"/>
      <c r="T525" s="16"/>
      <c r="U525" s="17"/>
      <c r="V525" s="38"/>
      <c r="W525" s="73"/>
      <c r="X525" s="344"/>
      <c r="Y525" s="57"/>
      <c r="Z525" s="41"/>
      <c r="AA525" s="67"/>
      <c r="AB525" s="42"/>
      <c r="AC525" s="81"/>
      <c r="AD525" s="81"/>
      <c r="AE525" s="74"/>
      <c r="AF525" s="43"/>
      <c r="AG525" s="44"/>
      <c r="AH525" s="44"/>
      <c r="AI525" s="44"/>
      <c r="AJ525" s="44"/>
      <c r="AK525" s="44"/>
      <c r="AL525" s="44"/>
      <c r="AM525" s="42"/>
      <c r="AN525" s="46"/>
      <c r="AO525" s="45"/>
      <c r="AP525" s="47"/>
      <c r="AQ525" s="51"/>
      <c r="AR525" s="68"/>
      <c r="AS525" s="48"/>
      <c r="AT525" s="49"/>
      <c r="AU525" s="49"/>
      <c r="AV525" s="49"/>
      <c r="AW525" s="49"/>
      <c r="AX525" s="75"/>
      <c r="AY525" s="49"/>
      <c r="AZ525" s="49"/>
      <c r="BA525" s="49"/>
      <c r="BB525" s="50"/>
      <c r="BC525" s="69"/>
      <c r="BD525" s="51"/>
      <c r="BE525" s="49"/>
      <c r="BF525" s="75"/>
      <c r="BG525" s="49"/>
      <c r="BH525" s="76"/>
      <c r="BI525" s="77"/>
      <c r="BJ525" s="78"/>
    </row>
    <row r="526" spans="1:62" s="52" customFormat="1" ht="15">
      <c r="A526" s="31"/>
      <c r="B526" s="31"/>
      <c r="C526" s="32"/>
      <c r="D526" s="32"/>
      <c r="E526" s="11"/>
      <c r="F526" s="33"/>
      <c r="G526" s="33"/>
      <c r="H526" s="14"/>
      <c r="I526" s="32"/>
      <c r="J526" s="33"/>
      <c r="K526" s="33"/>
      <c r="L526" s="33"/>
      <c r="M526" s="33"/>
      <c r="N526" s="34"/>
      <c r="O526" s="35"/>
      <c r="P526" s="36"/>
      <c r="Q526" s="37"/>
      <c r="R526" s="16"/>
      <c r="S526" s="17"/>
      <c r="T526" s="16"/>
      <c r="U526" s="17"/>
      <c r="V526" s="38"/>
      <c r="W526" s="73"/>
      <c r="X526" s="344"/>
      <c r="Y526" s="57"/>
      <c r="Z526" s="41"/>
      <c r="AA526" s="67"/>
      <c r="AB526" s="42"/>
      <c r="AC526" s="81"/>
      <c r="AD526" s="81"/>
      <c r="AE526" s="74"/>
      <c r="AF526" s="43"/>
      <c r="AG526" s="44"/>
      <c r="AH526" s="44"/>
      <c r="AI526" s="44"/>
      <c r="AJ526" s="44"/>
      <c r="AK526" s="44"/>
      <c r="AL526" s="44"/>
      <c r="AM526" s="42"/>
      <c r="AN526" s="46"/>
      <c r="AO526" s="45"/>
      <c r="AP526" s="47"/>
      <c r="AQ526" s="51"/>
      <c r="AR526" s="68"/>
      <c r="AS526" s="48"/>
      <c r="AT526" s="49"/>
      <c r="AU526" s="49"/>
      <c r="AV526" s="49"/>
      <c r="AW526" s="49"/>
      <c r="AX526" s="75"/>
      <c r="AY526" s="49"/>
      <c r="AZ526" s="49"/>
      <c r="BA526" s="49"/>
      <c r="BB526" s="50"/>
      <c r="BC526" s="69"/>
      <c r="BD526" s="51"/>
      <c r="BE526" s="49"/>
      <c r="BF526" s="75"/>
      <c r="BG526" s="49"/>
      <c r="BH526" s="76"/>
      <c r="BI526" s="77"/>
      <c r="BJ526" s="78"/>
    </row>
    <row r="527" spans="1:62" s="52" customFormat="1" ht="15">
      <c r="A527" s="31"/>
      <c r="B527" s="31"/>
      <c r="C527" s="32"/>
      <c r="D527" s="32"/>
      <c r="E527" s="11"/>
      <c r="F527" s="33"/>
      <c r="G527" s="33"/>
      <c r="H527" s="14"/>
      <c r="I527" s="32"/>
      <c r="J527" s="33"/>
      <c r="K527" s="33"/>
      <c r="L527" s="33"/>
      <c r="M527" s="33"/>
      <c r="N527" s="34"/>
      <c r="O527" s="35"/>
      <c r="P527" s="36"/>
      <c r="Q527" s="37"/>
      <c r="R527" s="16"/>
      <c r="S527" s="17"/>
      <c r="T527" s="16"/>
      <c r="U527" s="17"/>
      <c r="V527" s="38"/>
      <c r="W527" s="73"/>
      <c r="X527" s="344"/>
      <c r="Y527" s="57"/>
      <c r="Z527" s="41"/>
      <c r="AA527" s="67"/>
      <c r="AB527" s="42"/>
      <c r="AC527" s="81"/>
      <c r="AD527" s="81"/>
      <c r="AE527" s="74"/>
      <c r="AF527" s="43"/>
      <c r="AG527" s="44"/>
      <c r="AH527" s="44"/>
      <c r="AI527" s="44"/>
      <c r="AJ527" s="44"/>
      <c r="AK527" s="44"/>
      <c r="AL527" s="44"/>
      <c r="AM527" s="42"/>
      <c r="AN527" s="46"/>
      <c r="AO527" s="45"/>
      <c r="AP527" s="47"/>
      <c r="AQ527" s="51"/>
      <c r="AR527" s="68"/>
      <c r="AS527" s="48"/>
      <c r="AT527" s="49"/>
      <c r="AU527" s="49"/>
      <c r="AV527" s="49"/>
      <c r="AW527" s="49"/>
      <c r="AX527" s="75"/>
      <c r="AY527" s="49"/>
      <c r="AZ527" s="49"/>
      <c r="BA527" s="49"/>
      <c r="BB527" s="50"/>
      <c r="BC527" s="69"/>
      <c r="BD527" s="51"/>
      <c r="BE527" s="49"/>
      <c r="BF527" s="75"/>
      <c r="BG527" s="49"/>
      <c r="BH527" s="76"/>
      <c r="BI527" s="77"/>
      <c r="BJ527" s="78"/>
    </row>
    <row r="528" spans="1:62" s="52" customFormat="1" ht="15">
      <c r="A528" s="31"/>
      <c r="B528" s="31"/>
      <c r="C528" s="32"/>
      <c r="D528" s="32"/>
      <c r="E528" s="11"/>
      <c r="F528" s="33"/>
      <c r="G528" s="33"/>
      <c r="H528" s="14"/>
      <c r="I528" s="32"/>
      <c r="J528" s="33"/>
      <c r="K528" s="33"/>
      <c r="L528" s="33"/>
      <c r="M528" s="33"/>
      <c r="N528" s="34"/>
      <c r="O528" s="35"/>
      <c r="P528" s="36"/>
      <c r="Q528" s="37"/>
      <c r="R528" s="16"/>
      <c r="S528" s="17"/>
      <c r="T528" s="16"/>
      <c r="U528" s="17"/>
      <c r="V528" s="38"/>
      <c r="W528" s="73"/>
      <c r="X528" s="344"/>
      <c r="Y528" s="57"/>
      <c r="Z528" s="41"/>
      <c r="AA528" s="67"/>
      <c r="AB528" s="42"/>
      <c r="AC528" s="81"/>
      <c r="AD528" s="81"/>
      <c r="AE528" s="74"/>
      <c r="AF528" s="43"/>
      <c r="AG528" s="44"/>
      <c r="AH528" s="44"/>
      <c r="AI528" s="44"/>
      <c r="AJ528" s="44"/>
      <c r="AK528" s="44"/>
      <c r="AL528" s="44"/>
      <c r="AM528" s="42"/>
      <c r="AN528" s="46"/>
      <c r="AO528" s="45"/>
      <c r="AP528" s="47"/>
      <c r="AQ528" s="51"/>
      <c r="AR528" s="68"/>
      <c r="AS528" s="48"/>
      <c r="AT528" s="49"/>
      <c r="AU528" s="49"/>
      <c r="AV528" s="49"/>
      <c r="AW528" s="49"/>
      <c r="AX528" s="75"/>
      <c r="AY528" s="49"/>
      <c r="AZ528" s="49"/>
      <c r="BA528" s="49"/>
      <c r="BB528" s="50"/>
      <c r="BC528" s="69"/>
      <c r="BD528" s="51"/>
      <c r="BE528" s="49"/>
      <c r="BF528" s="75"/>
      <c r="BG528" s="49"/>
      <c r="BH528" s="76"/>
      <c r="BI528" s="77"/>
      <c r="BJ528" s="78"/>
    </row>
    <row r="529" spans="1:62" s="52" customFormat="1" ht="15">
      <c r="A529" s="31"/>
      <c r="B529" s="31"/>
      <c r="C529" s="32"/>
      <c r="D529" s="32"/>
      <c r="E529" s="11"/>
      <c r="F529" s="33"/>
      <c r="G529" s="33"/>
      <c r="H529" s="14"/>
      <c r="I529" s="32"/>
      <c r="J529" s="33"/>
      <c r="K529" s="33"/>
      <c r="L529" s="33"/>
      <c r="M529" s="33"/>
      <c r="N529" s="34"/>
      <c r="O529" s="35"/>
      <c r="P529" s="36"/>
      <c r="Q529" s="37"/>
      <c r="R529" s="16"/>
      <c r="S529" s="17"/>
      <c r="T529" s="16"/>
      <c r="U529" s="17"/>
      <c r="V529" s="38"/>
      <c r="W529" s="73"/>
      <c r="X529" s="344"/>
      <c r="Y529" s="57"/>
      <c r="Z529" s="41"/>
      <c r="AA529" s="67"/>
      <c r="AB529" s="42"/>
      <c r="AC529" s="81"/>
      <c r="AD529" s="81"/>
      <c r="AE529" s="74"/>
      <c r="AF529" s="43"/>
      <c r="AG529" s="44"/>
      <c r="AH529" s="44"/>
      <c r="AI529" s="44"/>
      <c r="AJ529" s="44"/>
      <c r="AK529" s="44"/>
      <c r="AL529" s="44"/>
      <c r="AM529" s="42"/>
      <c r="AN529" s="46"/>
      <c r="AO529" s="45"/>
      <c r="AP529" s="47"/>
      <c r="AQ529" s="51"/>
      <c r="AR529" s="68"/>
      <c r="AS529" s="48"/>
      <c r="AT529" s="49"/>
      <c r="AU529" s="49"/>
      <c r="AV529" s="49"/>
      <c r="AW529" s="49"/>
      <c r="AX529" s="75"/>
      <c r="AY529" s="49"/>
      <c r="AZ529" s="49"/>
      <c r="BA529" s="49"/>
      <c r="BB529" s="50"/>
      <c r="BC529" s="69"/>
      <c r="BD529" s="51"/>
      <c r="BE529" s="49"/>
      <c r="BF529" s="75"/>
      <c r="BG529" s="49"/>
      <c r="BH529" s="76"/>
      <c r="BI529" s="77"/>
      <c r="BJ529" s="78"/>
    </row>
    <row r="530" spans="1:62" s="52" customFormat="1" ht="15">
      <c r="A530" s="31"/>
      <c r="B530" s="31"/>
      <c r="C530" s="32"/>
      <c r="D530" s="32"/>
      <c r="E530" s="11"/>
      <c r="F530" s="33"/>
      <c r="G530" s="33"/>
      <c r="H530" s="14"/>
      <c r="I530" s="32"/>
      <c r="J530" s="33"/>
      <c r="K530" s="33"/>
      <c r="L530" s="33"/>
      <c r="M530" s="33"/>
      <c r="N530" s="34"/>
      <c r="O530" s="35"/>
      <c r="P530" s="36"/>
      <c r="Q530" s="37"/>
      <c r="R530" s="16"/>
      <c r="S530" s="17"/>
      <c r="T530" s="16"/>
      <c r="U530" s="17"/>
      <c r="V530" s="38"/>
      <c r="W530" s="73"/>
      <c r="X530" s="344"/>
      <c r="Y530" s="63"/>
      <c r="Z530" s="41"/>
      <c r="AA530" s="67"/>
      <c r="AB530" s="42"/>
      <c r="AC530" s="81"/>
      <c r="AD530" s="81"/>
      <c r="AE530" s="74"/>
      <c r="AF530" s="43"/>
      <c r="AG530" s="44"/>
      <c r="AH530" s="44"/>
      <c r="AI530" s="44"/>
      <c r="AJ530" s="44"/>
      <c r="AK530" s="44"/>
      <c r="AL530" s="44"/>
      <c r="AM530" s="42"/>
      <c r="AN530" s="46"/>
      <c r="AO530" s="45"/>
      <c r="AP530" s="47"/>
      <c r="AQ530" s="51"/>
      <c r="AR530" s="68"/>
      <c r="AS530" s="48"/>
      <c r="AT530" s="49"/>
      <c r="AU530" s="49"/>
      <c r="AV530" s="49"/>
      <c r="AW530" s="49"/>
      <c r="AX530" s="75"/>
      <c r="AY530" s="49"/>
      <c r="AZ530" s="49"/>
      <c r="BA530" s="49"/>
      <c r="BB530" s="50"/>
      <c r="BC530" s="69"/>
      <c r="BD530" s="51"/>
      <c r="BE530" s="49"/>
      <c r="BF530" s="75"/>
      <c r="BG530" s="49"/>
      <c r="BH530" s="76"/>
      <c r="BI530" s="77"/>
      <c r="BJ530" s="78"/>
    </row>
    <row r="531" spans="1:62" s="52" customFormat="1" ht="15">
      <c r="A531" s="31"/>
      <c r="B531" s="31"/>
      <c r="C531" s="32"/>
      <c r="D531" s="32"/>
      <c r="E531" s="11"/>
      <c r="F531" s="33"/>
      <c r="G531" s="33"/>
      <c r="H531" s="14"/>
      <c r="I531" s="32"/>
      <c r="J531" s="33"/>
      <c r="K531" s="33"/>
      <c r="L531" s="33"/>
      <c r="M531" s="33"/>
      <c r="N531" s="34"/>
      <c r="O531" s="35"/>
      <c r="P531" s="36"/>
      <c r="Q531" s="37"/>
      <c r="R531" s="16"/>
      <c r="S531" s="17"/>
      <c r="T531" s="16"/>
      <c r="U531" s="17"/>
      <c r="V531" s="38"/>
      <c r="W531" s="73"/>
      <c r="X531" s="344"/>
      <c r="Y531" s="57"/>
      <c r="Z531" s="41"/>
      <c r="AA531" s="67"/>
      <c r="AB531" s="42"/>
      <c r="AC531" s="81"/>
      <c r="AD531" s="81"/>
      <c r="AE531" s="74"/>
      <c r="AF531" s="43"/>
      <c r="AG531" s="44"/>
      <c r="AH531" s="44"/>
      <c r="AI531" s="44"/>
      <c r="AJ531" s="44"/>
      <c r="AK531" s="44"/>
      <c r="AL531" s="44"/>
      <c r="AM531" s="42"/>
      <c r="AN531" s="46"/>
      <c r="AO531" s="45"/>
      <c r="AP531" s="47"/>
      <c r="AQ531" s="51"/>
      <c r="AR531" s="68"/>
      <c r="AS531" s="48"/>
      <c r="AT531" s="49"/>
      <c r="AU531" s="49"/>
      <c r="AV531" s="49"/>
      <c r="AW531" s="49"/>
      <c r="AX531" s="75"/>
      <c r="AY531" s="49"/>
      <c r="AZ531" s="49"/>
      <c r="BA531" s="49"/>
      <c r="BB531" s="50"/>
      <c r="BC531" s="69"/>
      <c r="BD531" s="51"/>
      <c r="BE531" s="49"/>
      <c r="BF531" s="75"/>
      <c r="BG531" s="49"/>
      <c r="BH531" s="76"/>
      <c r="BI531" s="77"/>
      <c r="BJ531" s="78"/>
    </row>
    <row r="532" spans="1:62" s="52" customFormat="1" ht="15">
      <c r="A532" s="31"/>
      <c r="B532" s="31"/>
      <c r="C532" s="32"/>
      <c r="D532" s="32"/>
      <c r="E532" s="11"/>
      <c r="F532" s="33"/>
      <c r="G532" s="33"/>
      <c r="H532" s="14"/>
      <c r="I532" s="32"/>
      <c r="J532" s="33"/>
      <c r="K532" s="33"/>
      <c r="L532" s="33"/>
      <c r="M532" s="33"/>
      <c r="N532" s="34"/>
      <c r="O532" s="35"/>
      <c r="P532" s="36"/>
      <c r="Q532" s="37"/>
      <c r="R532" s="16"/>
      <c r="S532" s="17"/>
      <c r="T532" s="16"/>
      <c r="U532" s="17"/>
      <c r="V532" s="38"/>
      <c r="W532" s="73"/>
      <c r="X532" s="344"/>
      <c r="Y532" s="57"/>
      <c r="Z532" s="41"/>
      <c r="AA532" s="67"/>
      <c r="AB532" s="42"/>
      <c r="AC532" s="81"/>
      <c r="AD532" s="81"/>
      <c r="AE532" s="74"/>
      <c r="AF532" s="43"/>
      <c r="AG532" s="44"/>
      <c r="AH532" s="44"/>
      <c r="AI532" s="44"/>
      <c r="AJ532" s="44"/>
      <c r="AK532" s="44"/>
      <c r="AL532" s="44"/>
      <c r="AM532" s="42"/>
      <c r="AN532" s="46"/>
      <c r="AO532" s="45"/>
      <c r="AP532" s="47"/>
      <c r="AQ532" s="51"/>
      <c r="AR532" s="68"/>
      <c r="AS532" s="48"/>
      <c r="AT532" s="49"/>
      <c r="AU532" s="49"/>
      <c r="AV532" s="49"/>
      <c r="AW532" s="49"/>
      <c r="AX532" s="75"/>
      <c r="AY532" s="49"/>
      <c r="AZ532" s="49"/>
      <c r="BA532" s="49"/>
      <c r="BB532" s="50"/>
      <c r="BC532" s="69"/>
      <c r="BD532" s="51"/>
      <c r="BE532" s="49"/>
      <c r="BF532" s="75"/>
      <c r="BG532" s="49"/>
      <c r="BH532" s="76"/>
      <c r="BI532" s="77"/>
      <c r="BJ532" s="78"/>
    </row>
    <row r="533" spans="1:62" s="52" customFormat="1" ht="15">
      <c r="A533" s="31"/>
      <c r="B533" s="31"/>
      <c r="C533" s="32"/>
      <c r="D533" s="32"/>
      <c r="E533" s="11"/>
      <c r="F533" s="33"/>
      <c r="G533" s="33"/>
      <c r="H533" s="14"/>
      <c r="I533" s="32"/>
      <c r="J533" s="33"/>
      <c r="K533" s="33"/>
      <c r="L533" s="33"/>
      <c r="M533" s="33"/>
      <c r="N533" s="34"/>
      <c r="O533" s="35"/>
      <c r="P533" s="36"/>
      <c r="Q533" s="37"/>
      <c r="R533" s="16"/>
      <c r="S533" s="17"/>
      <c r="T533" s="16"/>
      <c r="U533" s="17"/>
      <c r="V533" s="38"/>
      <c r="W533" s="73"/>
      <c r="X533" s="344"/>
      <c r="Y533" s="63"/>
      <c r="Z533" s="41"/>
      <c r="AA533" s="67"/>
      <c r="AB533" s="42"/>
      <c r="AC533" s="81"/>
      <c r="AD533" s="81"/>
      <c r="AE533" s="74"/>
      <c r="AF533" s="43"/>
      <c r="AG533" s="44"/>
      <c r="AH533" s="44"/>
      <c r="AI533" s="44"/>
      <c r="AJ533" s="44"/>
      <c r="AK533" s="44"/>
      <c r="AL533" s="44"/>
      <c r="AM533" s="42"/>
      <c r="AN533" s="46"/>
      <c r="AO533" s="45"/>
      <c r="AP533" s="47"/>
      <c r="AQ533" s="51"/>
      <c r="AR533" s="68"/>
      <c r="AS533" s="48"/>
      <c r="AT533" s="49"/>
      <c r="AU533" s="49"/>
      <c r="AV533" s="49"/>
      <c r="AW533" s="49"/>
      <c r="AX533" s="75"/>
      <c r="AY533" s="49"/>
      <c r="AZ533" s="49"/>
      <c r="BA533" s="49"/>
      <c r="BB533" s="50"/>
      <c r="BC533" s="69"/>
      <c r="BD533" s="51"/>
      <c r="BE533" s="49"/>
      <c r="BF533" s="75"/>
      <c r="BG533" s="49"/>
      <c r="BH533" s="76"/>
      <c r="BI533" s="77"/>
      <c r="BJ533" s="78"/>
    </row>
    <row r="534" spans="1:62" s="52" customFormat="1" ht="15.75">
      <c r="A534" s="31"/>
      <c r="B534" s="31"/>
      <c r="C534" s="32"/>
      <c r="D534" s="32"/>
      <c r="E534" s="11"/>
      <c r="F534" s="33"/>
      <c r="G534" s="33"/>
      <c r="H534" s="53"/>
      <c r="I534" s="32"/>
      <c r="J534" s="54"/>
      <c r="K534" s="33"/>
      <c r="L534" s="33"/>
      <c r="M534" s="33"/>
      <c r="N534" s="34"/>
      <c r="O534" s="35"/>
      <c r="P534" s="36"/>
      <c r="Q534" s="37"/>
      <c r="R534" s="16"/>
      <c r="S534" s="17"/>
      <c r="T534" s="16"/>
      <c r="U534" s="17"/>
      <c r="V534" s="38"/>
      <c r="W534" s="73"/>
      <c r="X534" s="344"/>
      <c r="Y534" s="40"/>
      <c r="Z534" s="41"/>
      <c r="AA534" s="67"/>
      <c r="AB534" s="42"/>
      <c r="AC534" s="81"/>
      <c r="AD534" s="81"/>
      <c r="AE534" s="74"/>
      <c r="AF534" s="43"/>
      <c r="AG534" s="44"/>
      <c r="AH534" s="44"/>
      <c r="AI534" s="44"/>
      <c r="AJ534" s="44"/>
      <c r="AK534" s="44"/>
      <c r="AL534" s="44"/>
      <c r="AM534" s="42"/>
      <c r="AN534" s="46"/>
      <c r="AO534" s="45"/>
      <c r="AP534" s="47"/>
      <c r="AQ534" s="51"/>
      <c r="AR534" s="68"/>
      <c r="AS534" s="48"/>
      <c r="AT534" s="49"/>
      <c r="AU534" s="49"/>
      <c r="AV534" s="49"/>
      <c r="AW534" s="49"/>
      <c r="AX534" s="75"/>
      <c r="AY534" s="49"/>
      <c r="AZ534" s="49"/>
      <c r="BA534" s="49"/>
      <c r="BB534" s="50"/>
      <c r="BC534" s="69"/>
      <c r="BD534" s="51"/>
      <c r="BE534" s="49"/>
      <c r="BF534" s="75"/>
      <c r="BG534" s="49"/>
      <c r="BH534" s="76"/>
      <c r="BI534" s="77"/>
      <c r="BJ534" s="78"/>
    </row>
    <row r="535" spans="1:62" s="52" customFormat="1" ht="15">
      <c r="A535" s="31"/>
      <c r="B535" s="31"/>
      <c r="C535" s="32"/>
      <c r="D535" s="32"/>
      <c r="E535" s="11"/>
      <c r="F535" s="33"/>
      <c r="G535" s="60"/>
      <c r="H535" s="61"/>
      <c r="I535" s="65"/>
      <c r="J535" s="60"/>
      <c r="K535" s="60"/>
      <c r="L535" s="60"/>
      <c r="M535" s="33"/>
      <c r="N535" s="34"/>
      <c r="O535" s="35"/>
      <c r="P535" s="66"/>
      <c r="Q535" s="37"/>
      <c r="R535" s="16"/>
      <c r="S535" s="17"/>
      <c r="T535" s="16"/>
      <c r="U535" s="17"/>
      <c r="V535" s="38"/>
      <c r="W535" s="73"/>
      <c r="X535" s="344"/>
      <c r="Y535" s="48"/>
      <c r="Z535" s="41"/>
      <c r="AA535" s="67"/>
      <c r="AB535" s="42"/>
      <c r="AC535" s="81"/>
      <c r="AD535" s="81"/>
      <c r="AE535" s="74"/>
      <c r="AF535" s="43"/>
      <c r="AG535" s="44"/>
      <c r="AH535" s="44"/>
      <c r="AI535" s="44"/>
      <c r="AJ535" s="44"/>
      <c r="AK535" s="44"/>
      <c r="AL535" s="44"/>
      <c r="AM535" s="42"/>
      <c r="AN535" s="46"/>
      <c r="AO535" s="45"/>
      <c r="AP535" s="47"/>
      <c r="AQ535" s="51"/>
      <c r="AR535" s="68"/>
      <c r="AS535" s="48"/>
      <c r="AT535" s="49"/>
      <c r="AU535" s="49"/>
      <c r="AV535" s="49"/>
      <c r="AW535" s="49"/>
      <c r="AX535" s="75"/>
      <c r="AY535" s="49"/>
      <c r="AZ535" s="49"/>
      <c r="BA535" s="49"/>
      <c r="BB535" s="50"/>
      <c r="BC535" s="69"/>
      <c r="BD535" s="51"/>
      <c r="BE535" s="49"/>
      <c r="BF535" s="75"/>
      <c r="BG535" s="49"/>
      <c r="BH535" s="76"/>
      <c r="BI535" s="77"/>
      <c r="BJ535" s="78"/>
    </row>
    <row r="536" spans="1:62" s="52" customFormat="1" ht="15">
      <c r="A536" s="31"/>
      <c r="B536" s="31"/>
      <c r="C536" s="32"/>
      <c r="D536" s="32"/>
      <c r="E536" s="11"/>
      <c r="F536" s="33"/>
      <c r="G536" s="60"/>
      <c r="H536" s="61"/>
      <c r="I536" s="65"/>
      <c r="J536" s="60"/>
      <c r="K536" s="60"/>
      <c r="L536" s="60"/>
      <c r="M536" s="33"/>
      <c r="N536" s="34"/>
      <c r="O536" s="35"/>
      <c r="P536" s="66"/>
      <c r="Q536" s="37"/>
      <c r="R536" s="16"/>
      <c r="S536" s="17"/>
      <c r="T536" s="16"/>
      <c r="U536" s="17"/>
      <c r="V536" s="38"/>
      <c r="W536" s="73"/>
      <c r="X536" s="344"/>
      <c r="Y536" s="48"/>
      <c r="Z536" s="41"/>
      <c r="AA536" s="67"/>
      <c r="AB536" s="42"/>
      <c r="AC536" s="81"/>
      <c r="AD536" s="81"/>
      <c r="AE536" s="74"/>
      <c r="AF536" s="43"/>
      <c r="AG536" s="44"/>
      <c r="AH536" s="44"/>
      <c r="AI536" s="44"/>
      <c r="AJ536" s="44"/>
      <c r="AK536" s="44"/>
      <c r="AL536" s="44"/>
      <c r="AM536" s="42"/>
      <c r="AN536" s="46"/>
      <c r="AO536" s="45"/>
      <c r="AP536" s="47"/>
      <c r="AQ536" s="51"/>
      <c r="AR536" s="68"/>
      <c r="AS536" s="48"/>
      <c r="AT536" s="49"/>
      <c r="AU536" s="49"/>
      <c r="AV536" s="49"/>
      <c r="AW536" s="49"/>
      <c r="AX536" s="75"/>
      <c r="AY536" s="49"/>
      <c r="AZ536" s="49"/>
      <c r="BA536" s="49"/>
      <c r="BB536" s="50"/>
      <c r="BC536" s="69"/>
      <c r="BD536" s="51"/>
      <c r="BE536" s="49"/>
      <c r="BF536" s="75"/>
      <c r="BG536" s="49"/>
      <c r="BH536" s="76"/>
      <c r="BI536" s="77"/>
      <c r="BJ536" s="78"/>
    </row>
    <row r="537" spans="1:62" s="52" customFormat="1" ht="15">
      <c r="A537" s="31"/>
      <c r="B537" s="31"/>
      <c r="C537" s="32"/>
      <c r="D537" s="32"/>
      <c r="E537" s="11"/>
      <c r="F537" s="33"/>
      <c r="G537" s="60"/>
      <c r="H537" s="61"/>
      <c r="I537" s="65"/>
      <c r="J537" s="60"/>
      <c r="K537" s="60"/>
      <c r="L537" s="60"/>
      <c r="M537" s="33"/>
      <c r="N537" s="34"/>
      <c r="O537" s="35"/>
      <c r="P537" s="66"/>
      <c r="Q537" s="37"/>
      <c r="R537" s="16"/>
      <c r="S537" s="17"/>
      <c r="T537" s="16"/>
      <c r="U537" s="17"/>
      <c r="V537" s="38"/>
      <c r="W537" s="73"/>
      <c r="X537" s="344"/>
      <c r="Y537" s="48"/>
      <c r="Z537" s="41"/>
      <c r="AA537" s="67"/>
      <c r="AB537" s="42"/>
      <c r="AC537" s="81"/>
      <c r="AD537" s="81"/>
      <c r="AE537" s="74"/>
      <c r="AF537" s="43"/>
      <c r="AG537" s="44"/>
      <c r="AH537" s="44"/>
      <c r="AI537" s="44"/>
      <c r="AJ537" s="44"/>
      <c r="AK537" s="44"/>
      <c r="AL537" s="44"/>
      <c r="AM537" s="42"/>
      <c r="AN537" s="46"/>
      <c r="AO537" s="45"/>
      <c r="AP537" s="47"/>
      <c r="AQ537" s="51"/>
      <c r="AR537" s="68"/>
      <c r="AS537" s="48"/>
      <c r="AT537" s="49"/>
      <c r="AU537" s="49"/>
      <c r="AV537" s="49"/>
      <c r="AW537" s="49"/>
      <c r="AX537" s="75"/>
      <c r="AY537" s="49"/>
      <c r="AZ537" s="49"/>
      <c r="BA537" s="49"/>
      <c r="BB537" s="50"/>
      <c r="BC537" s="69"/>
      <c r="BD537" s="51"/>
      <c r="BE537" s="49"/>
      <c r="BF537" s="75"/>
      <c r="BG537" s="49"/>
      <c r="BH537" s="76"/>
      <c r="BI537" s="77"/>
      <c r="BJ537" s="78"/>
    </row>
    <row r="538" spans="1:62" s="52" customFormat="1" ht="15">
      <c r="A538" s="31"/>
      <c r="B538" s="31"/>
      <c r="C538" s="32"/>
      <c r="D538" s="32"/>
      <c r="E538" s="11"/>
      <c r="F538" s="33"/>
      <c r="G538" s="60"/>
      <c r="H538" s="61"/>
      <c r="I538" s="65"/>
      <c r="J538" s="60"/>
      <c r="K538" s="60"/>
      <c r="L538" s="60"/>
      <c r="M538" s="33"/>
      <c r="N538" s="34"/>
      <c r="O538" s="35"/>
      <c r="P538" s="66"/>
      <c r="Q538" s="37"/>
      <c r="R538" s="16"/>
      <c r="S538" s="17"/>
      <c r="T538" s="16"/>
      <c r="U538" s="17"/>
      <c r="V538" s="38"/>
      <c r="W538" s="73"/>
      <c r="X538" s="344"/>
      <c r="Y538" s="48"/>
      <c r="Z538" s="41"/>
      <c r="AA538" s="67"/>
      <c r="AB538" s="42"/>
      <c r="AC538" s="81"/>
      <c r="AD538" s="81"/>
      <c r="AE538" s="74"/>
      <c r="AF538" s="43"/>
      <c r="AG538" s="44"/>
      <c r="AH538" s="44"/>
      <c r="AI538" s="44"/>
      <c r="AJ538" s="44"/>
      <c r="AK538" s="44"/>
      <c r="AL538" s="44"/>
      <c r="AM538" s="42"/>
      <c r="AN538" s="46"/>
      <c r="AO538" s="45"/>
      <c r="AP538" s="47"/>
      <c r="AQ538" s="51"/>
      <c r="AR538" s="68"/>
      <c r="AS538" s="48"/>
      <c r="AT538" s="49"/>
      <c r="AU538" s="49"/>
      <c r="AV538" s="49"/>
      <c r="AW538" s="49"/>
      <c r="AX538" s="75"/>
      <c r="AY538" s="49"/>
      <c r="AZ538" s="49"/>
      <c r="BA538" s="49"/>
      <c r="BB538" s="50"/>
      <c r="BC538" s="69"/>
      <c r="BD538" s="51"/>
      <c r="BE538" s="49"/>
      <c r="BF538" s="75"/>
      <c r="BG538" s="49"/>
      <c r="BH538" s="76"/>
      <c r="BI538" s="77"/>
      <c r="BJ538" s="78"/>
    </row>
    <row r="539" spans="1:62" s="52" customFormat="1" ht="15">
      <c r="A539" s="31"/>
      <c r="B539" s="31"/>
      <c r="C539" s="32"/>
      <c r="D539" s="32"/>
      <c r="E539" s="11"/>
      <c r="F539" s="33"/>
      <c r="G539" s="60"/>
      <c r="H539" s="61"/>
      <c r="I539" s="65"/>
      <c r="J539" s="60"/>
      <c r="K539" s="60"/>
      <c r="L539" s="60"/>
      <c r="M539" s="33"/>
      <c r="N539" s="34"/>
      <c r="O539" s="35"/>
      <c r="P539" s="66"/>
      <c r="Q539" s="37"/>
      <c r="R539" s="16"/>
      <c r="S539" s="17"/>
      <c r="T539" s="16"/>
      <c r="U539" s="17"/>
      <c r="V539" s="38"/>
      <c r="W539" s="73"/>
      <c r="X539" s="344"/>
      <c r="Y539" s="48"/>
      <c r="Z539" s="41"/>
      <c r="AA539" s="67"/>
      <c r="AB539" s="42"/>
      <c r="AC539" s="81"/>
      <c r="AD539" s="81"/>
      <c r="AE539" s="74"/>
      <c r="AF539" s="43"/>
      <c r="AG539" s="44"/>
      <c r="AH539" s="44"/>
      <c r="AI539" s="44"/>
      <c r="AJ539" s="44"/>
      <c r="AK539" s="44"/>
      <c r="AL539" s="44"/>
      <c r="AM539" s="42"/>
      <c r="AN539" s="46"/>
      <c r="AO539" s="45"/>
      <c r="AP539" s="47"/>
      <c r="AQ539" s="51"/>
      <c r="AR539" s="68"/>
      <c r="AS539" s="48"/>
      <c r="AT539" s="49"/>
      <c r="AU539" s="49"/>
      <c r="AV539" s="49"/>
      <c r="AW539" s="49"/>
      <c r="AX539" s="75"/>
      <c r="AY539" s="49"/>
      <c r="AZ539" s="49"/>
      <c r="BA539" s="49"/>
      <c r="BB539" s="50"/>
      <c r="BC539" s="69"/>
      <c r="BD539" s="51"/>
      <c r="BE539" s="49"/>
      <c r="BF539" s="75"/>
      <c r="BG539" s="49"/>
      <c r="BH539" s="76"/>
      <c r="BI539" s="77"/>
      <c r="BJ539" s="78"/>
    </row>
    <row r="540" spans="1:62" s="52" customFormat="1" ht="15">
      <c r="A540" s="31"/>
      <c r="B540" s="31"/>
      <c r="C540" s="32"/>
      <c r="D540" s="32"/>
      <c r="E540" s="11"/>
      <c r="F540" s="33"/>
      <c r="G540" s="60"/>
      <c r="H540" s="61"/>
      <c r="I540" s="65"/>
      <c r="J540" s="60"/>
      <c r="K540" s="60"/>
      <c r="L540" s="60"/>
      <c r="M540" s="33"/>
      <c r="N540" s="34"/>
      <c r="O540" s="35"/>
      <c r="P540" s="66"/>
      <c r="Q540" s="37"/>
      <c r="R540" s="16"/>
      <c r="S540" s="17"/>
      <c r="T540" s="16"/>
      <c r="U540" s="17"/>
      <c r="V540" s="38"/>
      <c r="W540" s="73"/>
      <c r="X540" s="344"/>
      <c r="Y540" s="48"/>
      <c r="Z540" s="41"/>
      <c r="AA540" s="67"/>
      <c r="AB540" s="42"/>
      <c r="AC540" s="81"/>
      <c r="AD540" s="81"/>
      <c r="AE540" s="74"/>
      <c r="AF540" s="43"/>
      <c r="AG540" s="44"/>
      <c r="AH540" s="44"/>
      <c r="AI540" s="44"/>
      <c r="AJ540" s="44"/>
      <c r="AK540" s="44"/>
      <c r="AL540" s="44"/>
      <c r="AM540" s="42"/>
      <c r="AN540" s="46"/>
      <c r="AO540" s="45"/>
      <c r="AP540" s="47"/>
      <c r="AQ540" s="51"/>
      <c r="AR540" s="68"/>
      <c r="AS540" s="48"/>
      <c r="AT540" s="49"/>
      <c r="AU540" s="49"/>
      <c r="AV540" s="49"/>
      <c r="AW540" s="49"/>
      <c r="AX540" s="75"/>
      <c r="AY540" s="49"/>
      <c r="AZ540" s="49"/>
      <c r="BA540" s="49"/>
      <c r="BB540" s="50"/>
      <c r="BC540" s="69"/>
      <c r="BD540" s="51"/>
      <c r="BE540" s="49"/>
      <c r="BF540" s="75"/>
      <c r="BG540" s="49"/>
      <c r="BH540" s="76"/>
      <c r="BI540" s="77"/>
      <c r="BJ540" s="78"/>
    </row>
    <row r="541" spans="1:62" s="52" customFormat="1" ht="15">
      <c r="A541" s="31"/>
      <c r="B541" s="31"/>
      <c r="C541" s="32"/>
      <c r="D541" s="32"/>
      <c r="E541" s="11"/>
      <c r="F541" s="33"/>
      <c r="G541" s="33"/>
      <c r="H541" s="14"/>
      <c r="I541" s="32"/>
      <c r="J541" s="33"/>
      <c r="K541" s="33"/>
      <c r="L541" s="33"/>
      <c r="M541" s="33"/>
      <c r="N541" s="34"/>
      <c r="O541" s="35"/>
      <c r="P541" s="36"/>
      <c r="Q541" s="37"/>
      <c r="R541" s="16"/>
      <c r="S541" s="17"/>
      <c r="T541" s="16"/>
      <c r="U541" s="17"/>
      <c r="V541" s="38"/>
      <c r="W541" s="73"/>
      <c r="X541" s="344"/>
      <c r="Y541" s="63"/>
      <c r="Z541" s="41"/>
      <c r="AA541" s="67"/>
      <c r="AB541" s="42"/>
      <c r="AC541" s="81"/>
      <c r="AD541" s="81"/>
      <c r="AE541" s="74"/>
      <c r="AF541" s="43"/>
      <c r="AG541" s="44"/>
      <c r="AH541" s="44"/>
      <c r="AI541" s="44"/>
      <c r="AJ541" s="44"/>
      <c r="AK541" s="44"/>
      <c r="AL541" s="44"/>
      <c r="AM541" s="42"/>
      <c r="AN541" s="46"/>
      <c r="AO541" s="45"/>
      <c r="AP541" s="47"/>
      <c r="AQ541" s="51"/>
      <c r="AR541" s="68"/>
      <c r="AS541" s="48"/>
      <c r="AT541" s="49"/>
      <c r="AU541" s="49"/>
      <c r="AV541" s="49"/>
      <c r="AW541" s="49"/>
      <c r="AX541" s="75"/>
      <c r="AY541" s="49"/>
      <c r="AZ541" s="49"/>
      <c r="BA541" s="49"/>
      <c r="BB541" s="50"/>
      <c r="BC541" s="69"/>
      <c r="BD541" s="51"/>
      <c r="BE541" s="49"/>
      <c r="BF541" s="75"/>
      <c r="BG541" s="49"/>
      <c r="BH541" s="76"/>
      <c r="BI541" s="77"/>
      <c r="BJ541" s="78"/>
    </row>
    <row r="542" spans="1:62" s="52" customFormat="1" ht="15">
      <c r="A542" s="31"/>
      <c r="B542" s="31"/>
      <c r="C542" s="32"/>
      <c r="D542" s="32"/>
      <c r="E542" s="11"/>
      <c r="F542" s="33"/>
      <c r="G542" s="33"/>
      <c r="H542" s="14"/>
      <c r="I542" s="32"/>
      <c r="J542" s="33"/>
      <c r="K542" s="59"/>
      <c r="L542" s="59"/>
      <c r="M542" s="33"/>
      <c r="N542" s="34"/>
      <c r="O542" s="35"/>
      <c r="P542" s="34"/>
      <c r="Q542" s="37"/>
      <c r="R542" s="16"/>
      <c r="S542" s="17"/>
      <c r="T542" s="16"/>
      <c r="U542" s="17"/>
      <c r="V542" s="38"/>
      <c r="W542" s="73"/>
      <c r="X542" s="344"/>
      <c r="Y542" s="57"/>
      <c r="Z542" s="41"/>
      <c r="AA542" s="67"/>
      <c r="AB542" s="42"/>
      <c r="AC542" s="81"/>
      <c r="AD542" s="81"/>
      <c r="AE542" s="74"/>
      <c r="AF542" s="43"/>
      <c r="AG542" s="44"/>
      <c r="AH542" s="44"/>
      <c r="AI542" s="44"/>
      <c r="AJ542" s="44"/>
      <c r="AK542" s="44"/>
      <c r="AL542" s="44"/>
      <c r="AM542" s="42"/>
      <c r="AN542" s="46"/>
      <c r="AO542" s="45"/>
      <c r="AP542" s="47"/>
      <c r="AQ542" s="51"/>
      <c r="AR542" s="68"/>
      <c r="AS542" s="48"/>
      <c r="AT542" s="49"/>
      <c r="AU542" s="49"/>
      <c r="AV542" s="49"/>
      <c r="AW542" s="49"/>
      <c r="AX542" s="75"/>
      <c r="AY542" s="49"/>
      <c r="AZ542" s="49"/>
      <c r="BA542" s="49"/>
      <c r="BB542" s="50"/>
      <c r="BC542" s="69"/>
      <c r="BD542" s="51"/>
      <c r="BE542" s="49"/>
      <c r="BF542" s="75"/>
      <c r="BG542" s="49"/>
      <c r="BH542" s="76"/>
      <c r="BI542" s="77"/>
      <c r="BJ542" s="78"/>
    </row>
    <row r="543" spans="1:62" s="52" customFormat="1" ht="15.75">
      <c r="A543" s="31"/>
      <c r="B543" s="31"/>
      <c r="C543" s="32"/>
      <c r="D543" s="32"/>
      <c r="E543" s="11"/>
      <c r="F543" s="33"/>
      <c r="G543" s="33"/>
      <c r="H543" s="53"/>
      <c r="I543" s="32"/>
      <c r="J543" s="54"/>
      <c r="K543" s="33"/>
      <c r="L543" s="33"/>
      <c r="M543" s="33"/>
      <c r="N543" s="34"/>
      <c r="O543" s="35"/>
      <c r="P543" s="36"/>
      <c r="Q543" s="37"/>
      <c r="R543" s="16"/>
      <c r="S543" s="17"/>
      <c r="T543" s="16"/>
      <c r="U543" s="17"/>
      <c r="V543" s="38"/>
      <c r="W543" s="73"/>
      <c r="X543" s="344"/>
      <c r="Y543" s="40"/>
      <c r="Z543" s="41"/>
      <c r="AA543" s="67"/>
      <c r="AB543" s="42"/>
      <c r="AC543" s="81"/>
      <c r="AD543" s="81"/>
      <c r="AE543" s="74"/>
      <c r="AF543" s="43"/>
      <c r="AG543" s="44"/>
      <c r="AH543" s="44"/>
      <c r="AI543" s="44"/>
      <c r="AJ543" s="44"/>
      <c r="AK543" s="44"/>
      <c r="AL543" s="44"/>
      <c r="AM543" s="42"/>
      <c r="AN543" s="46"/>
      <c r="AO543" s="45"/>
      <c r="AP543" s="47"/>
      <c r="AQ543" s="51"/>
      <c r="AR543" s="68"/>
      <c r="AS543" s="48"/>
      <c r="AT543" s="49"/>
      <c r="AU543" s="49"/>
      <c r="AV543" s="49"/>
      <c r="AW543" s="49"/>
      <c r="AX543" s="75"/>
      <c r="AY543" s="49"/>
      <c r="AZ543" s="49"/>
      <c r="BA543" s="49"/>
      <c r="BB543" s="50"/>
      <c r="BC543" s="69"/>
      <c r="BD543" s="51"/>
      <c r="BE543" s="49"/>
      <c r="BF543" s="75"/>
      <c r="BG543" s="49"/>
      <c r="BH543" s="76"/>
      <c r="BI543" s="77"/>
      <c r="BJ543" s="78"/>
    </row>
    <row r="544" spans="1:62" s="52" customFormat="1" ht="15">
      <c r="A544" s="31"/>
      <c r="B544" s="31"/>
      <c r="C544" s="32"/>
      <c r="D544" s="32"/>
      <c r="E544" s="11"/>
      <c r="F544" s="33"/>
      <c r="G544" s="33"/>
      <c r="H544" s="14"/>
      <c r="I544" s="32"/>
      <c r="J544" s="33"/>
      <c r="K544" s="33"/>
      <c r="L544" s="33"/>
      <c r="M544" s="33"/>
      <c r="N544" s="34"/>
      <c r="O544" s="35"/>
      <c r="P544" s="34"/>
      <c r="Q544" s="37"/>
      <c r="R544" s="16"/>
      <c r="S544" s="17"/>
      <c r="T544" s="16"/>
      <c r="U544" s="17"/>
      <c r="V544" s="38"/>
      <c r="W544" s="73"/>
      <c r="X544" s="344"/>
      <c r="Y544" s="62"/>
      <c r="Z544" s="41"/>
      <c r="AA544" s="67"/>
      <c r="AB544" s="42"/>
      <c r="AC544" s="81"/>
      <c r="AD544" s="81"/>
      <c r="AE544" s="74"/>
      <c r="AF544" s="43"/>
      <c r="AG544" s="44"/>
      <c r="AH544" s="44"/>
      <c r="AI544" s="44"/>
      <c r="AJ544" s="44"/>
      <c r="AK544" s="44"/>
      <c r="AL544" s="44"/>
      <c r="AM544" s="42"/>
      <c r="AN544" s="46"/>
      <c r="AO544" s="45"/>
      <c r="AP544" s="47"/>
      <c r="AQ544" s="51"/>
      <c r="AR544" s="68"/>
      <c r="AS544" s="48"/>
      <c r="AT544" s="49"/>
      <c r="AU544" s="49"/>
      <c r="AV544" s="49"/>
      <c r="AW544" s="49"/>
      <c r="AX544" s="75"/>
      <c r="AY544" s="49"/>
      <c r="AZ544" s="49"/>
      <c r="BA544" s="49"/>
      <c r="BB544" s="50"/>
      <c r="BC544" s="69"/>
      <c r="BD544" s="51"/>
      <c r="BE544" s="49"/>
      <c r="BF544" s="75"/>
      <c r="BG544" s="49"/>
      <c r="BH544" s="76"/>
      <c r="BI544" s="77"/>
      <c r="BJ544" s="78"/>
    </row>
    <row r="545" spans="1:62" s="52" customFormat="1" ht="15">
      <c r="A545" s="31"/>
      <c r="B545" s="31"/>
      <c r="C545" s="32"/>
      <c r="D545" s="32"/>
      <c r="E545" s="11"/>
      <c r="F545" s="33"/>
      <c r="G545" s="33"/>
      <c r="H545" s="14"/>
      <c r="I545" s="32"/>
      <c r="J545" s="33"/>
      <c r="K545" s="33"/>
      <c r="L545" s="33"/>
      <c r="M545" s="33"/>
      <c r="N545" s="34"/>
      <c r="O545" s="35"/>
      <c r="P545" s="34"/>
      <c r="Q545" s="37"/>
      <c r="R545" s="16"/>
      <c r="S545" s="17"/>
      <c r="T545" s="16"/>
      <c r="U545" s="17"/>
      <c r="V545" s="38"/>
      <c r="W545" s="73"/>
      <c r="X545" s="344"/>
      <c r="Y545" s="57"/>
      <c r="Z545" s="41"/>
      <c r="AA545" s="67"/>
      <c r="AB545" s="42"/>
      <c r="AC545" s="81"/>
      <c r="AD545" s="81"/>
      <c r="AE545" s="74"/>
      <c r="AF545" s="43"/>
      <c r="AG545" s="44"/>
      <c r="AH545" s="44"/>
      <c r="AI545" s="44"/>
      <c r="AJ545" s="44"/>
      <c r="AK545" s="44"/>
      <c r="AL545" s="44"/>
      <c r="AM545" s="42"/>
      <c r="AN545" s="46"/>
      <c r="AO545" s="45"/>
      <c r="AP545" s="47"/>
      <c r="AQ545" s="51"/>
      <c r="AR545" s="68"/>
      <c r="AS545" s="48"/>
      <c r="AT545" s="49"/>
      <c r="AU545" s="49"/>
      <c r="AV545" s="49"/>
      <c r="AW545" s="49"/>
      <c r="AX545" s="75"/>
      <c r="AY545" s="49"/>
      <c r="AZ545" s="49"/>
      <c r="BA545" s="49"/>
      <c r="BB545" s="50"/>
      <c r="BC545" s="69"/>
      <c r="BD545" s="51"/>
      <c r="BE545" s="49"/>
      <c r="BF545" s="75"/>
      <c r="BG545" s="49"/>
      <c r="BH545" s="76"/>
      <c r="BI545" s="77"/>
      <c r="BJ545" s="78"/>
    </row>
    <row r="546" spans="1:62" s="52" customFormat="1" ht="15">
      <c r="A546" s="31"/>
      <c r="B546" s="31"/>
      <c r="C546" s="32"/>
      <c r="D546" s="32"/>
      <c r="E546" s="11"/>
      <c r="F546" s="33"/>
      <c r="G546" s="33"/>
      <c r="H546" s="14"/>
      <c r="I546" s="32"/>
      <c r="J546" s="33"/>
      <c r="K546" s="33"/>
      <c r="L546" s="33"/>
      <c r="M546" s="33"/>
      <c r="N546" s="34"/>
      <c r="O546" s="35"/>
      <c r="P546" s="36"/>
      <c r="Q546" s="37"/>
      <c r="R546" s="16"/>
      <c r="S546" s="17"/>
      <c r="T546" s="16"/>
      <c r="U546" s="17"/>
      <c r="V546" s="38"/>
      <c r="W546" s="73"/>
      <c r="X546" s="344"/>
      <c r="Y546" s="63"/>
      <c r="Z546" s="41"/>
      <c r="AA546" s="67"/>
      <c r="AB546" s="42"/>
      <c r="AC546" s="81"/>
      <c r="AD546" s="81"/>
      <c r="AE546" s="74"/>
      <c r="AF546" s="43"/>
      <c r="AG546" s="44"/>
      <c r="AH546" s="44"/>
      <c r="AI546" s="44"/>
      <c r="AJ546" s="44"/>
      <c r="AK546" s="44"/>
      <c r="AL546" s="44"/>
      <c r="AM546" s="42"/>
      <c r="AN546" s="46"/>
      <c r="AO546" s="45"/>
      <c r="AP546" s="47"/>
      <c r="AQ546" s="51"/>
      <c r="AR546" s="68"/>
      <c r="AS546" s="48"/>
      <c r="AT546" s="49"/>
      <c r="AU546" s="49"/>
      <c r="AV546" s="49"/>
      <c r="AW546" s="49"/>
      <c r="AX546" s="75"/>
      <c r="AY546" s="49"/>
      <c r="AZ546" s="49"/>
      <c r="BA546" s="49"/>
      <c r="BB546" s="50"/>
      <c r="BC546" s="69"/>
      <c r="BD546" s="51"/>
      <c r="BE546" s="49"/>
      <c r="BF546" s="75"/>
      <c r="BG546" s="49"/>
      <c r="BH546" s="76"/>
      <c r="BI546" s="77"/>
      <c r="BJ546" s="78"/>
    </row>
    <row r="547" spans="1:62" s="52" customFormat="1" ht="15">
      <c r="A547" s="31"/>
      <c r="B547" s="31"/>
      <c r="C547" s="32"/>
      <c r="D547" s="32"/>
      <c r="E547" s="11"/>
      <c r="F547" s="33"/>
      <c r="G547" s="33"/>
      <c r="H547" s="14"/>
      <c r="I547" s="32"/>
      <c r="J547" s="59"/>
      <c r="K547" s="33"/>
      <c r="L547" s="33"/>
      <c r="M547" s="33"/>
      <c r="N547" s="34"/>
      <c r="O547" s="35"/>
      <c r="P547" s="36"/>
      <c r="Q547" s="37"/>
      <c r="R547" s="16"/>
      <c r="S547" s="17"/>
      <c r="T547" s="16"/>
      <c r="U547" s="17"/>
      <c r="V547" s="38"/>
      <c r="W547" s="73"/>
      <c r="X547" s="344"/>
      <c r="Y547" s="57"/>
      <c r="Z547" s="41"/>
      <c r="AA547" s="67"/>
      <c r="AB547" s="42"/>
      <c r="AC547" s="81"/>
      <c r="AD547" s="81"/>
      <c r="AE547" s="74"/>
      <c r="AF547" s="43"/>
      <c r="AG547" s="44"/>
      <c r="AH547" s="44"/>
      <c r="AI547" s="44"/>
      <c r="AJ547" s="44"/>
      <c r="AK547" s="44"/>
      <c r="AL547" s="44"/>
      <c r="AM547" s="42"/>
      <c r="AN547" s="46"/>
      <c r="AO547" s="45"/>
      <c r="AP547" s="47"/>
      <c r="AQ547" s="51"/>
      <c r="AR547" s="68"/>
      <c r="AS547" s="48"/>
      <c r="AT547" s="49"/>
      <c r="AU547" s="49"/>
      <c r="AV547" s="49"/>
      <c r="AW547" s="49"/>
      <c r="AX547" s="75"/>
      <c r="AY547" s="49"/>
      <c r="AZ547" s="49"/>
      <c r="BA547" s="49"/>
      <c r="BB547" s="50"/>
      <c r="BC547" s="69"/>
      <c r="BD547" s="51"/>
      <c r="BE547" s="49"/>
      <c r="BF547" s="75"/>
      <c r="BG547" s="49"/>
      <c r="BH547" s="76"/>
      <c r="BI547" s="77"/>
      <c r="BJ547" s="78"/>
    </row>
    <row r="548" spans="1:62" s="52" customFormat="1" ht="15">
      <c r="A548" s="31"/>
      <c r="B548" s="31"/>
      <c r="C548" s="32"/>
      <c r="D548" s="32"/>
      <c r="E548" s="11"/>
      <c r="F548" s="33"/>
      <c r="G548" s="33"/>
      <c r="H548" s="14"/>
      <c r="I548" s="32"/>
      <c r="J548" s="33"/>
      <c r="K548" s="33"/>
      <c r="L548" s="33"/>
      <c r="M548" s="33"/>
      <c r="N548" s="34"/>
      <c r="O548" s="35"/>
      <c r="P548" s="36"/>
      <c r="Q548" s="37"/>
      <c r="R548" s="16"/>
      <c r="S548" s="17"/>
      <c r="T548" s="16"/>
      <c r="U548" s="17"/>
      <c r="V548" s="38"/>
      <c r="W548" s="73"/>
      <c r="X548" s="344"/>
      <c r="Y548" s="57"/>
      <c r="Z548" s="41"/>
      <c r="AA548" s="67"/>
      <c r="AB548" s="42"/>
      <c r="AC548" s="81"/>
      <c r="AD548" s="81"/>
      <c r="AE548" s="74"/>
      <c r="AF548" s="43"/>
      <c r="AG548" s="44"/>
      <c r="AH548" s="44"/>
      <c r="AI548" s="44"/>
      <c r="AJ548" s="44"/>
      <c r="AK548" s="44"/>
      <c r="AL548" s="44"/>
      <c r="AM548" s="42"/>
      <c r="AN548" s="46"/>
      <c r="AO548" s="45"/>
      <c r="AP548" s="47"/>
      <c r="AQ548" s="51"/>
      <c r="AR548" s="68"/>
      <c r="AS548" s="48"/>
      <c r="AT548" s="49"/>
      <c r="AU548" s="49"/>
      <c r="AV548" s="49"/>
      <c r="AW548" s="49"/>
      <c r="AX548" s="75"/>
      <c r="AY548" s="49"/>
      <c r="AZ548" s="49"/>
      <c r="BA548" s="49"/>
      <c r="BB548" s="50"/>
      <c r="BC548" s="69"/>
      <c r="BD548" s="51"/>
      <c r="BE548" s="49"/>
      <c r="BF548" s="75"/>
      <c r="BG548" s="49"/>
      <c r="BH548" s="76"/>
      <c r="BI548" s="77"/>
      <c r="BJ548" s="78"/>
    </row>
    <row r="549" spans="1:62" s="52" customFormat="1" ht="15">
      <c r="A549" s="31"/>
      <c r="B549" s="31"/>
      <c r="C549" s="32"/>
      <c r="D549" s="58"/>
      <c r="E549" s="11"/>
      <c r="F549" s="33"/>
      <c r="G549" s="33"/>
      <c r="H549" s="53"/>
      <c r="I549" s="58"/>
      <c r="J549" s="33"/>
      <c r="K549" s="33"/>
      <c r="L549" s="33"/>
      <c r="M549" s="33"/>
      <c r="N549" s="34"/>
      <c r="O549" s="35"/>
      <c r="P549" s="36"/>
      <c r="Q549" s="37"/>
      <c r="R549" s="16"/>
      <c r="S549" s="17"/>
      <c r="T549" s="16"/>
      <c r="U549" s="17"/>
      <c r="V549" s="38"/>
      <c r="W549" s="39"/>
      <c r="X549" s="344"/>
      <c r="Y549" s="57"/>
      <c r="Z549" s="41"/>
      <c r="AA549" s="67"/>
      <c r="AB549" s="42"/>
      <c r="AC549" s="81"/>
      <c r="AD549" s="81"/>
      <c r="AE549" s="93"/>
      <c r="AF549" s="43"/>
      <c r="AG549" s="44"/>
      <c r="AH549" s="44"/>
      <c r="AI549" s="44"/>
      <c r="AJ549" s="44"/>
      <c r="AK549" s="44"/>
      <c r="AL549" s="44"/>
      <c r="AM549" s="42"/>
      <c r="AN549" s="46"/>
      <c r="AO549" s="45"/>
      <c r="AP549" s="47"/>
      <c r="AQ549" s="51"/>
      <c r="AR549" s="68"/>
      <c r="AS549" s="48"/>
      <c r="AT549" s="49"/>
      <c r="AU549" s="49"/>
      <c r="AV549" s="49"/>
      <c r="AW549" s="49"/>
      <c r="AX549" s="75"/>
      <c r="AY549" s="49"/>
      <c r="AZ549" s="49"/>
      <c r="BA549" s="49"/>
      <c r="BB549" s="50"/>
      <c r="BC549" s="69"/>
      <c r="BD549" s="51"/>
      <c r="BE549" s="49"/>
      <c r="BF549" s="75"/>
      <c r="BG549" s="49"/>
      <c r="BH549" s="76"/>
      <c r="BI549" s="77"/>
      <c r="BJ549" s="78"/>
    </row>
    <row r="550" spans="1:62" s="52" customFormat="1" ht="15">
      <c r="A550" s="31"/>
      <c r="B550" s="31"/>
      <c r="C550" s="32"/>
      <c r="D550" s="58"/>
      <c r="E550" s="11"/>
      <c r="F550" s="33"/>
      <c r="G550" s="33"/>
      <c r="H550" s="14"/>
      <c r="I550" s="32"/>
      <c r="J550" s="33"/>
      <c r="K550" s="33"/>
      <c r="L550" s="33"/>
      <c r="M550" s="33"/>
      <c r="N550" s="34"/>
      <c r="O550" s="35"/>
      <c r="P550" s="36"/>
      <c r="Q550" s="37"/>
      <c r="R550" s="16"/>
      <c r="S550" s="17"/>
      <c r="T550" s="16"/>
      <c r="U550" s="17"/>
      <c r="V550" s="38"/>
      <c r="W550" s="73"/>
      <c r="X550" s="344"/>
      <c r="Y550" s="57"/>
      <c r="Z550" s="41"/>
      <c r="AA550" s="67"/>
      <c r="AB550" s="42"/>
      <c r="AC550" s="81"/>
      <c r="AD550" s="81"/>
      <c r="AE550" s="74"/>
      <c r="AF550" s="43"/>
      <c r="AG550" s="44"/>
      <c r="AH550" s="44"/>
      <c r="AI550" s="44"/>
      <c r="AJ550" s="44"/>
      <c r="AK550" s="44"/>
      <c r="AL550" s="44"/>
      <c r="AM550" s="42"/>
      <c r="AN550" s="46"/>
      <c r="AO550" s="45"/>
      <c r="AP550" s="47"/>
      <c r="AQ550" s="51"/>
      <c r="AR550" s="68"/>
      <c r="AS550" s="48"/>
      <c r="AT550" s="49"/>
      <c r="AU550" s="49"/>
      <c r="AV550" s="49"/>
      <c r="AW550" s="49"/>
      <c r="AX550" s="75"/>
      <c r="AY550" s="49"/>
      <c r="AZ550" s="49"/>
      <c r="BA550" s="49"/>
      <c r="BB550" s="50"/>
      <c r="BC550" s="69"/>
      <c r="BD550" s="51"/>
      <c r="BE550" s="49"/>
      <c r="BF550" s="75"/>
      <c r="BG550" s="49"/>
      <c r="BH550" s="76"/>
      <c r="BI550" s="77"/>
      <c r="BJ550" s="78"/>
    </row>
    <row r="551" spans="1:62" s="52" customFormat="1" ht="15">
      <c r="A551" s="31"/>
      <c r="B551" s="31"/>
      <c r="C551" s="32"/>
      <c r="D551" s="32"/>
      <c r="E551" s="11"/>
      <c r="F551" s="33"/>
      <c r="G551" s="33"/>
      <c r="H551" s="14"/>
      <c r="I551" s="32"/>
      <c r="J551" s="33"/>
      <c r="K551" s="33"/>
      <c r="L551" s="33"/>
      <c r="M551" s="33"/>
      <c r="N551" s="34"/>
      <c r="O551" s="35"/>
      <c r="P551" s="36"/>
      <c r="Q551" s="37"/>
      <c r="R551" s="16"/>
      <c r="S551" s="17"/>
      <c r="T551" s="16"/>
      <c r="U551" s="17"/>
      <c r="V551" s="38"/>
      <c r="W551" s="73"/>
      <c r="X551" s="344"/>
      <c r="Y551" s="57"/>
      <c r="Z551" s="41"/>
      <c r="AA551" s="67"/>
      <c r="AB551" s="42"/>
      <c r="AC551" s="81"/>
      <c r="AD551" s="81"/>
      <c r="AE551" s="74"/>
      <c r="AF551" s="43"/>
      <c r="AG551" s="44"/>
      <c r="AH551" s="44"/>
      <c r="AI551" s="44"/>
      <c r="AJ551" s="44"/>
      <c r="AK551" s="44"/>
      <c r="AL551" s="44"/>
      <c r="AM551" s="42"/>
      <c r="AN551" s="46"/>
      <c r="AO551" s="45"/>
      <c r="AP551" s="47"/>
      <c r="AQ551" s="51"/>
      <c r="AR551" s="68"/>
      <c r="AS551" s="48"/>
      <c r="AT551" s="49"/>
      <c r="AU551" s="49"/>
      <c r="AV551" s="49"/>
      <c r="AW551" s="49"/>
      <c r="AX551" s="75"/>
      <c r="AY551" s="49"/>
      <c r="AZ551" s="49"/>
      <c r="BA551" s="49"/>
      <c r="BB551" s="50"/>
      <c r="BC551" s="69"/>
      <c r="BD551" s="51"/>
      <c r="BE551" s="49"/>
      <c r="BF551" s="75"/>
      <c r="BG551" s="49"/>
      <c r="BH551" s="76"/>
      <c r="BI551" s="77"/>
      <c r="BJ551" s="78"/>
    </row>
    <row r="552" spans="1:62" s="52" customFormat="1" ht="15">
      <c r="A552" s="31"/>
      <c r="B552" s="31"/>
      <c r="C552" s="32"/>
      <c r="D552" s="32"/>
      <c r="E552" s="11"/>
      <c r="F552" s="33"/>
      <c r="G552" s="33"/>
      <c r="H552" s="14"/>
      <c r="I552" s="32"/>
      <c r="J552" s="33"/>
      <c r="K552" s="33"/>
      <c r="L552" s="33"/>
      <c r="M552" s="33"/>
      <c r="N552" s="34"/>
      <c r="O552" s="35"/>
      <c r="P552" s="36"/>
      <c r="Q552" s="37"/>
      <c r="R552" s="16"/>
      <c r="S552" s="17"/>
      <c r="T552" s="16"/>
      <c r="U552" s="17"/>
      <c r="V552" s="38"/>
      <c r="W552" s="73"/>
      <c r="X552" s="344"/>
      <c r="Y552" s="57"/>
      <c r="Z552" s="41"/>
      <c r="AA552" s="67"/>
      <c r="AB552" s="42"/>
      <c r="AC552" s="81"/>
      <c r="AD552" s="81"/>
      <c r="AE552" s="74"/>
      <c r="AF552" s="43"/>
      <c r="AG552" s="44"/>
      <c r="AH552" s="44"/>
      <c r="AI552" s="44"/>
      <c r="AJ552" s="44"/>
      <c r="AK552" s="44"/>
      <c r="AL552" s="44"/>
      <c r="AM552" s="42"/>
      <c r="AN552" s="46"/>
      <c r="AO552" s="45"/>
      <c r="AP552" s="47"/>
      <c r="AQ552" s="51"/>
      <c r="AR552" s="68"/>
      <c r="AS552" s="48"/>
      <c r="AT552" s="49"/>
      <c r="AU552" s="49"/>
      <c r="AV552" s="49"/>
      <c r="AW552" s="49"/>
      <c r="AX552" s="75"/>
      <c r="AY552" s="49"/>
      <c r="AZ552" s="49"/>
      <c r="BA552" s="49"/>
      <c r="BB552" s="50"/>
      <c r="BC552" s="69"/>
      <c r="BD552" s="51"/>
      <c r="BE552" s="49"/>
      <c r="BF552" s="75"/>
      <c r="BG552" s="49"/>
      <c r="BH552" s="76"/>
      <c r="BI552" s="77"/>
      <c r="BJ552" s="78"/>
    </row>
    <row r="553" spans="1:62" s="52" customFormat="1" ht="15">
      <c r="A553" s="31"/>
      <c r="B553" s="31"/>
      <c r="C553" s="32"/>
      <c r="D553" s="32"/>
      <c r="E553" s="11"/>
      <c r="F553" s="33"/>
      <c r="G553" s="33"/>
      <c r="H553" s="14"/>
      <c r="I553" s="32"/>
      <c r="J553" s="33"/>
      <c r="K553" s="33"/>
      <c r="L553" s="33"/>
      <c r="M553" s="33"/>
      <c r="N553" s="34"/>
      <c r="O553" s="35"/>
      <c r="P553" s="36"/>
      <c r="Q553" s="37"/>
      <c r="R553" s="16"/>
      <c r="S553" s="17"/>
      <c r="T553" s="16"/>
      <c r="U553" s="17"/>
      <c r="V553" s="38"/>
      <c r="W553" s="73"/>
      <c r="X553" s="344"/>
      <c r="Y553" s="57"/>
      <c r="Z553" s="41"/>
      <c r="AA553" s="67"/>
      <c r="AB553" s="42"/>
      <c r="AC553" s="81"/>
      <c r="AD553" s="81"/>
      <c r="AE553" s="74"/>
      <c r="AF553" s="43"/>
      <c r="AG553" s="44"/>
      <c r="AH553" s="44"/>
      <c r="AI553" s="44"/>
      <c r="AJ553" s="44"/>
      <c r="AK553" s="44"/>
      <c r="AL553" s="44"/>
      <c r="AM553" s="42"/>
      <c r="AN553" s="46"/>
      <c r="AO553" s="45"/>
      <c r="AP553" s="47"/>
      <c r="AQ553" s="51"/>
      <c r="AR553" s="68"/>
      <c r="AS553" s="48"/>
      <c r="AT553" s="49"/>
      <c r="AU553" s="49"/>
      <c r="AV553" s="49"/>
      <c r="AW553" s="49"/>
      <c r="AX553" s="75"/>
      <c r="AY553" s="49"/>
      <c r="AZ553" s="49"/>
      <c r="BA553" s="49"/>
      <c r="BB553" s="50"/>
      <c r="BC553" s="69"/>
      <c r="BD553" s="51"/>
      <c r="BE553" s="49"/>
      <c r="BF553" s="75"/>
      <c r="BG553" s="49"/>
      <c r="BH553" s="76"/>
      <c r="BI553" s="77"/>
      <c r="BJ553" s="78"/>
    </row>
    <row r="554" spans="1:62" s="52" customFormat="1" ht="15">
      <c r="A554" s="31"/>
      <c r="B554" s="31"/>
      <c r="C554" s="32"/>
      <c r="D554" s="32"/>
      <c r="E554" s="11"/>
      <c r="F554" s="33"/>
      <c r="G554" s="33"/>
      <c r="H554" s="14"/>
      <c r="I554" s="32"/>
      <c r="J554" s="33"/>
      <c r="K554" s="33"/>
      <c r="L554" s="33"/>
      <c r="M554" s="33"/>
      <c r="N554" s="34"/>
      <c r="O554" s="35"/>
      <c r="P554" s="36"/>
      <c r="Q554" s="37"/>
      <c r="R554" s="16"/>
      <c r="S554" s="17"/>
      <c r="T554" s="16"/>
      <c r="U554" s="17"/>
      <c r="V554" s="38"/>
      <c r="W554" s="73"/>
      <c r="X554" s="344"/>
      <c r="Y554" s="57"/>
      <c r="Z554" s="41"/>
      <c r="AA554" s="67"/>
      <c r="AB554" s="42"/>
      <c r="AC554" s="81"/>
      <c r="AD554" s="81"/>
      <c r="AE554" s="74"/>
      <c r="AF554" s="43"/>
      <c r="AG554" s="44"/>
      <c r="AH554" s="44"/>
      <c r="AI554" s="44"/>
      <c r="AJ554" s="44"/>
      <c r="AK554" s="44"/>
      <c r="AL554" s="44"/>
      <c r="AM554" s="42"/>
      <c r="AN554" s="46"/>
      <c r="AO554" s="45"/>
      <c r="AP554" s="47"/>
      <c r="AQ554" s="51"/>
      <c r="AR554" s="68"/>
      <c r="AS554" s="48"/>
      <c r="AT554" s="49"/>
      <c r="AU554" s="49"/>
      <c r="AV554" s="49"/>
      <c r="AW554" s="49"/>
      <c r="AX554" s="75"/>
      <c r="AY554" s="49"/>
      <c r="AZ554" s="49"/>
      <c r="BA554" s="49"/>
      <c r="BB554" s="50"/>
      <c r="BC554" s="69"/>
      <c r="BD554" s="51"/>
      <c r="BE554" s="49"/>
      <c r="BF554" s="75"/>
      <c r="BG554" s="49"/>
      <c r="BH554" s="76"/>
      <c r="BI554" s="77"/>
      <c r="BJ554" s="78"/>
    </row>
    <row r="555" spans="1:62" s="52" customFormat="1" ht="15">
      <c r="A555" s="31"/>
      <c r="B555" s="31"/>
      <c r="C555" s="32"/>
      <c r="D555" s="32"/>
      <c r="E555" s="11"/>
      <c r="F555" s="33"/>
      <c r="G555" s="33"/>
      <c r="H555" s="14"/>
      <c r="I555" s="32"/>
      <c r="J555" s="33"/>
      <c r="K555" s="33"/>
      <c r="L555" s="33"/>
      <c r="M555" s="33"/>
      <c r="N555" s="34"/>
      <c r="O555" s="35"/>
      <c r="P555" s="36"/>
      <c r="Q555" s="37"/>
      <c r="R555" s="16"/>
      <c r="S555" s="17"/>
      <c r="T555" s="16"/>
      <c r="U555" s="17"/>
      <c r="V555" s="38"/>
      <c r="W555" s="73"/>
      <c r="X555" s="344"/>
      <c r="Y555" s="57"/>
      <c r="Z555" s="41"/>
      <c r="AA555" s="67"/>
      <c r="AB555" s="42"/>
      <c r="AC555" s="81"/>
      <c r="AD555" s="81"/>
      <c r="AE555" s="74"/>
      <c r="AF555" s="43"/>
      <c r="AG555" s="44"/>
      <c r="AH555" s="44"/>
      <c r="AI555" s="44"/>
      <c r="AJ555" s="44"/>
      <c r="AK555" s="44"/>
      <c r="AL555" s="44"/>
      <c r="AM555" s="42"/>
      <c r="AN555" s="46"/>
      <c r="AO555" s="45"/>
      <c r="AP555" s="47"/>
      <c r="AQ555" s="51"/>
      <c r="AR555" s="68"/>
      <c r="AS555" s="48"/>
      <c r="AT555" s="49"/>
      <c r="AU555" s="49"/>
      <c r="AV555" s="49"/>
      <c r="AW555" s="49"/>
      <c r="AX555" s="75"/>
      <c r="AY555" s="49"/>
      <c r="AZ555" s="49"/>
      <c r="BA555" s="49"/>
      <c r="BB555" s="50"/>
      <c r="BC555" s="69"/>
      <c r="BD555" s="51"/>
      <c r="BE555" s="49"/>
      <c r="BF555" s="75"/>
      <c r="BG555" s="49"/>
      <c r="BH555" s="76"/>
      <c r="BI555" s="77"/>
      <c r="BJ555" s="78"/>
    </row>
    <row r="556" spans="1:62" s="52" customFormat="1" ht="15">
      <c r="A556" s="31"/>
      <c r="B556" s="31"/>
      <c r="C556" s="32"/>
      <c r="D556" s="32"/>
      <c r="E556" s="11"/>
      <c r="F556" s="33"/>
      <c r="G556" s="33"/>
      <c r="H556" s="14"/>
      <c r="I556" s="32"/>
      <c r="J556" s="33"/>
      <c r="K556" s="33"/>
      <c r="L556" s="33"/>
      <c r="M556" s="33"/>
      <c r="N556" s="34"/>
      <c r="O556" s="35"/>
      <c r="P556" s="36"/>
      <c r="Q556" s="37"/>
      <c r="R556" s="16"/>
      <c r="S556" s="17"/>
      <c r="T556" s="16"/>
      <c r="U556" s="17"/>
      <c r="V556" s="38"/>
      <c r="W556" s="73"/>
      <c r="X556" s="344"/>
      <c r="Y556" s="57"/>
      <c r="Z556" s="41"/>
      <c r="AA556" s="67"/>
      <c r="AB556" s="42"/>
      <c r="AC556" s="81"/>
      <c r="AD556" s="81"/>
      <c r="AE556" s="74"/>
      <c r="AF556" s="43"/>
      <c r="AG556" s="44"/>
      <c r="AH556" s="44"/>
      <c r="AI556" s="44"/>
      <c r="AJ556" s="44"/>
      <c r="AK556" s="44"/>
      <c r="AL556" s="44"/>
      <c r="AM556" s="42"/>
      <c r="AN556" s="46"/>
      <c r="AO556" s="45"/>
      <c r="AP556" s="47"/>
      <c r="AQ556" s="51"/>
      <c r="AR556" s="68"/>
      <c r="AS556" s="48"/>
      <c r="AT556" s="49"/>
      <c r="AU556" s="49"/>
      <c r="AV556" s="49"/>
      <c r="AW556" s="49"/>
      <c r="AX556" s="75"/>
      <c r="AY556" s="49"/>
      <c r="AZ556" s="49"/>
      <c r="BA556" s="49"/>
      <c r="BB556" s="50"/>
      <c r="BC556" s="69"/>
      <c r="BD556" s="51"/>
      <c r="BE556" s="49"/>
      <c r="BF556" s="75"/>
      <c r="BG556" s="49"/>
      <c r="BH556" s="76"/>
      <c r="BI556" s="77"/>
      <c r="BJ556" s="78"/>
    </row>
    <row r="557" spans="1:62" s="52" customFormat="1" ht="15">
      <c r="A557" s="31"/>
      <c r="B557" s="31"/>
      <c r="C557" s="32"/>
      <c r="D557" s="32"/>
      <c r="E557" s="11"/>
      <c r="F557" s="33"/>
      <c r="G557" s="33"/>
      <c r="H557" s="14"/>
      <c r="I557" s="32"/>
      <c r="J557" s="33"/>
      <c r="K557" s="33"/>
      <c r="L557" s="33"/>
      <c r="M557" s="33"/>
      <c r="N557" s="34"/>
      <c r="O557" s="35"/>
      <c r="P557" s="36"/>
      <c r="Q557" s="37"/>
      <c r="R557" s="16"/>
      <c r="S557" s="17"/>
      <c r="T557" s="16"/>
      <c r="U557" s="17"/>
      <c r="V557" s="38"/>
      <c r="W557" s="73"/>
      <c r="X557" s="344"/>
      <c r="Y557" s="57"/>
      <c r="Z557" s="41"/>
      <c r="AA557" s="67"/>
      <c r="AB557" s="42"/>
      <c r="AC557" s="81"/>
      <c r="AD557" s="81"/>
      <c r="AE557" s="74"/>
      <c r="AF557" s="43"/>
      <c r="AG557" s="44"/>
      <c r="AH557" s="44"/>
      <c r="AI557" s="44"/>
      <c r="AJ557" s="44"/>
      <c r="AK557" s="44"/>
      <c r="AL557" s="44"/>
      <c r="AM557" s="42"/>
      <c r="AN557" s="46"/>
      <c r="AO557" s="45"/>
      <c r="AP557" s="47"/>
      <c r="AQ557" s="51"/>
      <c r="AR557" s="68"/>
      <c r="AS557" s="48"/>
      <c r="AT557" s="49"/>
      <c r="AU557" s="49"/>
      <c r="AV557" s="49"/>
      <c r="AW557" s="49"/>
      <c r="AX557" s="75"/>
      <c r="AY557" s="49"/>
      <c r="AZ557" s="49"/>
      <c r="BA557" s="49"/>
      <c r="BB557" s="50"/>
      <c r="BC557" s="69"/>
      <c r="BD557" s="51"/>
      <c r="BE557" s="49"/>
      <c r="BF557" s="75"/>
      <c r="BG557" s="49"/>
      <c r="BH557" s="76"/>
      <c r="BI557" s="77"/>
      <c r="BJ557" s="78"/>
    </row>
    <row r="558" spans="1:62" s="52" customFormat="1" ht="15.75">
      <c r="A558" s="31"/>
      <c r="B558" s="31"/>
      <c r="C558" s="32"/>
      <c r="D558" s="32"/>
      <c r="E558" s="11"/>
      <c r="F558" s="33"/>
      <c r="G558" s="33"/>
      <c r="H558" s="53"/>
      <c r="I558" s="32"/>
      <c r="J558" s="54"/>
      <c r="K558" s="33"/>
      <c r="L558" s="33"/>
      <c r="M558" s="33"/>
      <c r="N558" s="34"/>
      <c r="O558" s="35"/>
      <c r="P558" s="36"/>
      <c r="Q558" s="37"/>
      <c r="R558" s="16"/>
      <c r="S558" s="17"/>
      <c r="T558" s="16"/>
      <c r="U558" s="17"/>
      <c r="V558" s="38"/>
      <c r="W558" s="73"/>
      <c r="X558" s="344"/>
      <c r="Y558" s="40"/>
      <c r="Z558" s="41"/>
      <c r="AA558" s="67"/>
      <c r="AB558" s="42"/>
      <c r="AC558" s="81"/>
      <c r="AD558" s="81"/>
      <c r="AE558" s="74"/>
      <c r="AF558" s="43"/>
      <c r="AG558" s="44"/>
      <c r="AH558" s="44"/>
      <c r="AI558" s="44"/>
      <c r="AJ558" s="44"/>
      <c r="AK558" s="44"/>
      <c r="AL558" s="44"/>
      <c r="AM558" s="42"/>
      <c r="AN558" s="46"/>
      <c r="AO558" s="45"/>
      <c r="AP558" s="47"/>
      <c r="AQ558" s="51"/>
      <c r="AR558" s="68"/>
      <c r="AS558" s="48"/>
      <c r="AT558" s="49"/>
      <c r="AU558" s="49"/>
      <c r="AV558" s="49"/>
      <c r="AW558" s="49"/>
      <c r="AX558" s="75"/>
      <c r="AY558" s="49"/>
      <c r="AZ558" s="49"/>
      <c r="BA558" s="49"/>
      <c r="BB558" s="50"/>
      <c r="BC558" s="69"/>
      <c r="BD558" s="51"/>
      <c r="BE558" s="49"/>
      <c r="BF558" s="75"/>
      <c r="BG558" s="49"/>
      <c r="BH558" s="76"/>
      <c r="BI558" s="77"/>
      <c r="BJ558" s="78"/>
    </row>
    <row r="559" spans="1:62" s="52" customFormat="1" ht="15">
      <c r="A559" s="31"/>
      <c r="B559" s="31"/>
      <c r="C559" s="32"/>
      <c r="D559" s="32"/>
      <c r="E559" s="11"/>
      <c r="F559" s="33"/>
      <c r="G559" s="33"/>
      <c r="H559" s="14"/>
      <c r="I559" s="32"/>
      <c r="J559" s="33"/>
      <c r="K559" s="33"/>
      <c r="L559" s="33"/>
      <c r="M559" s="33"/>
      <c r="N559" s="34"/>
      <c r="O559" s="35"/>
      <c r="P559" s="36"/>
      <c r="Q559" s="37"/>
      <c r="R559" s="16"/>
      <c r="S559" s="17"/>
      <c r="T559" s="16"/>
      <c r="U559" s="17"/>
      <c r="V559" s="38"/>
      <c r="W559" s="73"/>
      <c r="X559" s="344"/>
      <c r="Y559" s="57"/>
      <c r="Z559" s="41"/>
      <c r="AA559" s="67"/>
      <c r="AB559" s="42"/>
      <c r="AC559" s="81"/>
      <c r="AD559" s="81"/>
      <c r="AE559" s="74"/>
      <c r="AF559" s="43"/>
      <c r="AG559" s="44"/>
      <c r="AH559" s="44"/>
      <c r="AI559" s="44"/>
      <c r="AJ559" s="44"/>
      <c r="AK559" s="44"/>
      <c r="AL559" s="44"/>
      <c r="AM559" s="42"/>
      <c r="AN559" s="46"/>
      <c r="AO559" s="45"/>
      <c r="AP559" s="47"/>
      <c r="AQ559" s="51"/>
      <c r="AR559" s="68"/>
      <c r="AS559" s="48"/>
      <c r="AT559" s="49"/>
      <c r="AU559" s="49"/>
      <c r="AV559" s="49"/>
      <c r="AW559" s="49"/>
      <c r="AX559" s="75"/>
      <c r="AY559" s="49"/>
      <c r="AZ559" s="49"/>
      <c r="BA559" s="49"/>
      <c r="BB559" s="50"/>
      <c r="BC559" s="69"/>
      <c r="BD559" s="51"/>
      <c r="BE559" s="49"/>
      <c r="BF559" s="75"/>
      <c r="BG559" s="49"/>
      <c r="BH559" s="76"/>
      <c r="BI559" s="77"/>
      <c r="BJ559" s="78"/>
    </row>
    <row r="560" spans="1:62" s="52" customFormat="1" ht="15">
      <c r="A560" s="31"/>
      <c r="B560" s="31"/>
      <c r="C560" s="32"/>
      <c r="D560" s="32"/>
      <c r="E560" s="11"/>
      <c r="F560" s="33"/>
      <c r="G560" s="33"/>
      <c r="H560" s="14"/>
      <c r="I560" s="32"/>
      <c r="J560" s="33"/>
      <c r="K560" s="33"/>
      <c r="L560" s="33"/>
      <c r="M560" s="33"/>
      <c r="N560" s="34"/>
      <c r="O560" s="35"/>
      <c r="P560" s="36"/>
      <c r="Q560" s="37"/>
      <c r="R560" s="16"/>
      <c r="S560" s="17"/>
      <c r="T560" s="16"/>
      <c r="U560" s="17"/>
      <c r="V560" s="38"/>
      <c r="W560" s="21"/>
      <c r="X560" s="344"/>
      <c r="Y560" s="57"/>
      <c r="Z560" s="41"/>
      <c r="AA560" s="67"/>
      <c r="AB560" s="42"/>
      <c r="AC560" s="81"/>
      <c r="AD560" s="81"/>
      <c r="AE560" s="74"/>
      <c r="AF560" s="43"/>
      <c r="AG560" s="44"/>
      <c r="AH560" s="44"/>
      <c r="AI560" s="44"/>
      <c r="AJ560" s="44"/>
      <c r="AK560" s="44"/>
      <c r="AL560" s="44"/>
      <c r="AM560" s="42"/>
      <c r="AN560" s="46"/>
      <c r="AO560" s="45"/>
      <c r="AP560" s="47"/>
      <c r="AQ560" s="51"/>
      <c r="AR560" s="68"/>
      <c r="AS560" s="48"/>
      <c r="AT560" s="49"/>
      <c r="AU560" s="49"/>
      <c r="AV560" s="49"/>
      <c r="AW560" s="49"/>
      <c r="AX560" s="75"/>
      <c r="AY560" s="49"/>
      <c r="AZ560" s="49"/>
      <c r="BA560" s="49"/>
      <c r="BB560" s="50"/>
      <c r="BC560" s="69"/>
      <c r="BD560" s="51"/>
      <c r="BE560" s="49"/>
      <c r="BF560" s="75"/>
      <c r="BG560" s="49"/>
      <c r="BH560" s="76"/>
      <c r="BI560" s="77"/>
      <c r="BJ560" s="78"/>
    </row>
    <row r="561" spans="1:62" s="52" customFormat="1" ht="15">
      <c r="A561" s="31"/>
      <c r="B561" s="31"/>
      <c r="C561" s="32"/>
      <c r="D561" s="32"/>
      <c r="E561" s="11"/>
      <c r="F561" s="33"/>
      <c r="G561" s="33"/>
      <c r="H561" s="14"/>
      <c r="I561" s="32"/>
      <c r="J561" s="33"/>
      <c r="K561" s="33"/>
      <c r="L561" s="33"/>
      <c r="M561" s="33"/>
      <c r="N561" s="34"/>
      <c r="O561" s="35"/>
      <c r="P561" s="36"/>
      <c r="Q561" s="37"/>
      <c r="R561" s="16"/>
      <c r="S561" s="17"/>
      <c r="T561" s="16"/>
      <c r="U561" s="17"/>
      <c r="V561" s="38"/>
      <c r="W561" s="73"/>
      <c r="X561" s="344"/>
      <c r="Y561" s="57"/>
      <c r="Z561" s="41"/>
      <c r="AA561" s="67"/>
      <c r="AB561" s="42"/>
      <c r="AC561" s="81"/>
      <c r="AD561" s="81"/>
      <c r="AE561" s="74"/>
      <c r="AF561" s="43"/>
      <c r="AG561" s="44"/>
      <c r="AH561" s="44"/>
      <c r="AI561" s="44"/>
      <c r="AJ561" s="44"/>
      <c r="AK561" s="44"/>
      <c r="AL561" s="44"/>
      <c r="AM561" s="42"/>
      <c r="AN561" s="46"/>
      <c r="AO561" s="45"/>
      <c r="AP561" s="47"/>
      <c r="AQ561" s="51"/>
      <c r="AR561" s="68"/>
      <c r="AS561" s="48"/>
      <c r="AT561" s="49"/>
      <c r="AU561" s="49"/>
      <c r="AV561" s="49"/>
      <c r="AW561" s="49"/>
      <c r="AX561" s="75"/>
      <c r="AY561" s="49"/>
      <c r="AZ561" s="49"/>
      <c r="BA561" s="49"/>
      <c r="BB561" s="50"/>
      <c r="BC561" s="69"/>
      <c r="BD561" s="51"/>
      <c r="BE561" s="49"/>
      <c r="BF561" s="75"/>
      <c r="BG561" s="49"/>
      <c r="BH561" s="76"/>
      <c r="BI561" s="77"/>
      <c r="BJ561" s="78"/>
    </row>
    <row r="562" spans="1:62" s="52" customFormat="1" ht="15">
      <c r="A562" s="31"/>
      <c r="B562" s="31"/>
      <c r="C562" s="32"/>
      <c r="D562" s="32"/>
      <c r="E562" s="11"/>
      <c r="F562" s="33"/>
      <c r="G562" s="33"/>
      <c r="H562" s="14"/>
      <c r="I562" s="32"/>
      <c r="J562" s="59"/>
      <c r="K562" s="33"/>
      <c r="L562" s="33"/>
      <c r="M562" s="33"/>
      <c r="N562" s="34"/>
      <c r="O562" s="35"/>
      <c r="P562" s="36"/>
      <c r="Q562" s="37"/>
      <c r="R562" s="16"/>
      <c r="S562" s="17"/>
      <c r="T562" s="16"/>
      <c r="U562" s="17"/>
      <c r="V562" s="38"/>
      <c r="W562" s="21"/>
      <c r="X562" s="344"/>
      <c r="Y562" s="57"/>
      <c r="Z562" s="41"/>
      <c r="AA562" s="67"/>
      <c r="AB562" s="42"/>
      <c r="AC562" s="81"/>
      <c r="AD562" s="81"/>
      <c r="AE562" s="74"/>
      <c r="AF562" s="43"/>
      <c r="AG562" s="44"/>
      <c r="AH562" s="44"/>
      <c r="AI562" s="44"/>
      <c r="AJ562" s="44"/>
      <c r="AK562" s="44"/>
      <c r="AL562" s="44"/>
      <c r="AM562" s="42"/>
      <c r="AN562" s="46"/>
      <c r="AO562" s="45"/>
      <c r="AP562" s="47"/>
      <c r="AQ562" s="51"/>
      <c r="AR562" s="68"/>
      <c r="AS562" s="48"/>
      <c r="AT562" s="49"/>
      <c r="AU562" s="49"/>
      <c r="AV562" s="49"/>
      <c r="AW562" s="49"/>
      <c r="AX562" s="75"/>
      <c r="AY562" s="49"/>
      <c r="AZ562" s="49"/>
      <c r="BA562" s="49"/>
      <c r="BB562" s="50"/>
      <c r="BC562" s="69"/>
      <c r="BD562" s="51"/>
      <c r="BE562" s="49"/>
      <c r="BF562" s="75"/>
      <c r="BG562" s="49"/>
      <c r="BH562" s="76"/>
      <c r="BI562" s="77"/>
      <c r="BJ562" s="78"/>
    </row>
    <row r="563" spans="1:62" s="52" customFormat="1" ht="15">
      <c r="A563" s="31"/>
      <c r="B563" s="31"/>
      <c r="C563" s="32"/>
      <c r="D563" s="32"/>
      <c r="E563" s="11"/>
      <c r="F563" s="33"/>
      <c r="G563" s="33"/>
      <c r="H563" s="14"/>
      <c r="I563" s="32"/>
      <c r="J563" s="33"/>
      <c r="K563" s="33"/>
      <c r="L563" s="33"/>
      <c r="M563" s="33"/>
      <c r="N563" s="34"/>
      <c r="O563" s="35"/>
      <c r="P563" s="36"/>
      <c r="Q563" s="37"/>
      <c r="R563" s="16"/>
      <c r="S563" s="17"/>
      <c r="T563" s="16"/>
      <c r="U563" s="17"/>
      <c r="V563" s="38"/>
      <c r="W563" s="21"/>
      <c r="X563" s="344"/>
      <c r="Y563" s="57"/>
      <c r="Z563" s="41"/>
      <c r="AA563" s="67"/>
      <c r="AB563" s="42"/>
      <c r="AC563" s="81"/>
      <c r="AD563" s="81"/>
      <c r="AE563" s="74"/>
      <c r="AF563" s="43"/>
      <c r="AG563" s="44"/>
      <c r="AH563" s="44"/>
      <c r="AI563" s="44"/>
      <c r="AJ563" s="44"/>
      <c r="AK563" s="44"/>
      <c r="AL563" s="44"/>
      <c r="AM563" s="42"/>
      <c r="AN563" s="46"/>
      <c r="AO563" s="45"/>
      <c r="AP563" s="47"/>
      <c r="AQ563" s="51"/>
      <c r="AR563" s="68"/>
      <c r="AS563" s="48"/>
      <c r="AT563" s="49"/>
      <c r="AU563" s="49"/>
      <c r="AV563" s="49"/>
      <c r="AW563" s="49"/>
      <c r="AX563" s="75"/>
      <c r="AY563" s="49"/>
      <c r="AZ563" s="49"/>
      <c r="BA563" s="49"/>
      <c r="BB563" s="50"/>
      <c r="BC563" s="69"/>
      <c r="BD563" s="51"/>
      <c r="BE563" s="49"/>
      <c r="BF563" s="75"/>
      <c r="BG563" s="49"/>
      <c r="BH563" s="76"/>
      <c r="BI563" s="77"/>
      <c r="BJ563" s="78"/>
    </row>
    <row r="564" spans="1:62" s="52" customFormat="1" ht="15">
      <c r="A564" s="31"/>
      <c r="B564" s="31"/>
      <c r="C564" s="32"/>
      <c r="D564" s="32"/>
      <c r="E564" s="11"/>
      <c r="F564" s="33"/>
      <c r="G564" s="33"/>
      <c r="H564" s="14"/>
      <c r="I564" s="32"/>
      <c r="J564" s="33"/>
      <c r="K564" s="33"/>
      <c r="L564" s="33"/>
      <c r="M564" s="33"/>
      <c r="N564" s="34"/>
      <c r="O564" s="35"/>
      <c r="P564" s="36"/>
      <c r="Q564" s="37"/>
      <c r="R564" s="16"/>
      <c r="S564" s="17"/>
      <c r="T564" s="16"/>
      <c r="U564" s="17"/>
      <c r="V564" s="38"/>
      <c r="W564" s="73"/>
      <c r="X564" s="344"/>
      <c r="Y564" s="57"/>
      <c r="Z564" s="41"/>
      <c r="AA564" s="67"/>
      <c r="AB564" s="42"/>
      <c r="AC564" s="81"/>
      <c r="AD564" s="81"/>
      <c r="AE564" s="74"/>
      <c r="AF564" s="43"/>
      <c r="AG564" s="44"/>
      <c r="AH564" s="44"/>
      <c r="AI564" s="44"/>
      <c r="AJ564" s="44"/>
      <c r="AK564" s="44"/>
      <c r="AL564" s="44"/>
      <c r="AM564" s="42"/>
      <c r="AN564" s="46"/>
      <c r="AO564" s="45"/>
      <c r="AP564" s="47"/>
      <c r="AQ564" s="51"/>
      <c r="AR564" s="68"/>
      <c r="AS564" s="48"/>
      <c r="AT564" s="49"/>
      <c r="AU564" s="49"/>
      <c r="AV564" s="49"/>
      <c r="AW564" s="49"/>
      <c r="AX564" s="75"/>
      <c r="AY564" s="49"/>
      <c r="AZ564" s="49"/>
      <c r="BA564" s="49"/>
      <c r="BB564" s="50"/>
      <c r="BC564" s="69"/>
      <c r="BD564" s="51"/>
      <c r="BE564" s="49"/>
      <c r="BF564" s="75"/>
      <c r="BG564" s="49"/>
      <c r="BH564" s="76"/>
      <c r="BI564" s="77"/>
      <c r="BJ564" s="78"/>
    </row>
    <row r="565" spans="1:62" s="52" customFormat="1" ht="15">
      <c r="A565" s="31"/>
      <c r="B565" s="31"/>
      <c r="C565" s="32"/>
      <c r="D565" s="32"/>
      <c r="E565" s="11"/>
      <c r="F565" s="33"/>
      <c r="G565" s="33"/>
      <c r="H565" s="14"/>
      <c r="I565" s="32"/>
      <c r="J565" s="33"/>
      <c r="K565" s="33"/>
      <c r="L565" s="33"/>
      <c r="M565" s="33"/>
      <c r="N565" s="34"/>
      <c r="O565" s="35"/>
      <c r="P565" s="36"/>
      <c r="Q565" s="37"/>
      <c r="R565" s="16"/>
      <c r="S565" s="17"/>
      <c r="T565" s="16"/>
      <c r="U565" s="17"/>
      <c r="V565" s="38"/>
      <c r="W565" s="73"/>
      <c r="X565" s="344"/>
      <c r="Y565" s="57"/>
      <c r="Z565" s="41"/>
      <c r="AA565" s="67"/>
      <c r="AB565" s="42"/>
      <c r="AC565" s="81"/>
      <c r="AD565" s="81"/>
      <c r="AE565" s="74"/>
      <c r="AF565" s="43"/>
      <c r="AG565" s="44"/>
      <c r="AH565" s="44"/>
      <c r="AI565" s="44"/>
      <c r="AJ565" s="44"/>
      <c r="AK565" s="44"/>
      <c r="AL565" s="44"/>
      <c r="AM565" s="42"/>
      <c r="AN565" s="46"/>
      <c r="AO565" s="45"/>
      <c r="AP565" s="47"/>
      <c r="AQ565" s="51"/>
      <c r="AR565" s="68"/>
      <c r="AS565" s="48"/>
      <c r="AT565" s="49"/>
      <c r="AU565" s="49"/>
      <c r="AV565" s="49"/>
      <c r="AW565" s="49"/>
      <c r="AX565" s="75"/>
      <c r="AY565" s="49"/>
      <c r="AZ565" s="49"/>
      <c r="BA565" s="49"/>
      <c r="BB565" s="50"/>
      <c r="BC565" s="69"/>
      <c r="BD565" s="51"/>
      <c r="BE565" s="49"/>
      <c r="BF565" s="75"/>
      <c r="BG565" s="49"/>
      <c r="BH565" s="76"/>
      <c r="BI565" s="77"/>
      <c r="BJ565" s="78"/>
    </row>
    <row r="566" spans="1:62" s="52" customFormat="1" ht="15">
      <c r="A566" s="31"/>
      <c r="B566" s="31"/>
      <c r="C566" s="32"/>
      <c r="D566" s="32"/>
      <c r="E566" s="11"/>
      <c r="F566" s="33"/>
      <c r="G566" s="33"/>
      <c r="H566" s="14"/>
      <c r="I566" s="32"/>
      <c r="J566" s="33"/>
      <c r="K566" s="33"/>
      <c r="L566" s="33"/>
      <c r="M566" s="33"/>
      <c r="N566" s="34"/>
      <c r="O566" s="35"/>
      <c r="P566" s="36"/>
      <c r="Q566" s="37"/>
      <c r="R566" s="16"/>
      <c r="S566" s="17"/>
      <c r="T566" s="16"/>
      <c r="U566" s="17"/>
      <c r="V566" s="38"/>
      <c r="W566" s="73"/>
      <c r="X566" s="344"/>
      <c r="Y566" s="57"/>
      <c r="Z566" s="41"/>
      <c r="AA566" s="67"/>
      <c r="AB566" s="42"/>
      <c r="AC566" s="81"/>
      <c r="AD566" s="81"/>
      <c r="AE566" s="74"/>
      <c r="AF566" s="43"/>
      <c r="AG566" s="44"/>
      <c r="AH566" s="44"/>
      <c r="AI566" s="44"/>
      <c r="AJ566" s="44"/>
      <c r="AK566" s="44"/>
      <c r="AL566" s="44"/>
      <c r="AM566" s="42"/>
      <c r="AN566" s="46"/>
      <c r="AO566" s="45"/>
      <c r="AP566" s="47"/>
      <c r="AQ566" s="51"/>
      <c r="AR566" s="68"/>
      <c r="AS566" s="48"/>
      <c r="AT566" s="49"/>
      <c r="AU566" s="49"/>
      <c r="AV566" s="49"/>
      <c r="AW566" s="49"/>
      <c r="AX566" s="75"/>
      <c r="AY566" s="49"/>
      <c r="AZ566" s="49"/>
      <c r="BA566" s="49"/>
      <c r="BB566" s="50"/>
      <c r="BC566" s="69"/>
      <c r="BD566" s="51"/>
      <c r="BE566" s="49"/>
      <c r="BF566" s="75"/>
      <c r="BG566" s="49"/>
      <c r="BH566" s="76"/>
      <c r="BI566" s="77"/>
      <c r="BJ566" s="78"/>
    </row>
    <row r="567" spans="1:62" s="52" customFormat="1" ht="15">
      <c r="A567" s="31"/>
      <c r="B567" s="31"/>
      <c r="C567" s="32"/>
      <c r="D567" s="32"/>
      <c r="E567" s="11"/>
      <c r="F567" s="33"/>
      <c r="G567" s="33"/>
      <c r="H567" s="14"/>
      <c r="I567" s="32"/>
      <c r="J567" s="33"/>
      <c r="K567" s="33"/>
      <c r="L567" s="33"/>
      <c r="M567" s="33"/>
      <c r="N567" s="34"/>
      <c r="O567" s="35"/>
      <c r="P567" s="36"/>
      <c r="Q567" s="37"/>
      <c r="R567" s="16"/>
      <c r="S567" s="17"/>
      <c r="T567" s="16"/>
      <c r="U567" s="17"/>
      <c r="V567" s="38"/>
      <c r="W567" s="73"/>
      <c r="X567" s="344"/>
      <c r="Y567" s="57"/>
      <c r="Z567" s="41"/>
      <c r="AA567" s="67"/>
      <c r="AB567" s="42"/>
      <c r="AC567" s="81"/>
      <c r="AD567" s="81"/>
      <c r="AE567" s="74"/>
      <c r="AF567" s="43"/>
      <c r="AG567" s="44"/>
      <c r="AH567" s="44"/>
      <c r="AI567" s="44"/>
      <c r="AJ567" s="44"/>
      <c r="AK567" s="44"/>
      <c r="AL567" s="44"/>
      <c r="AM567" s="42"/>
      <c r="AN567" s="46"/>
      <c r="AO567" s="45"/>
      <c r="AP567" s="47"/>
      <c r="AQ567" s="51"/>
      <c r="AR567" s="68"/>
      <c r="AS567" s="48"/>
      <c r="AT567" s="49"/>
      <c r="AU567" s="49"/>
      <c r="AV567" s="49"/>
      <c r="AW567" s="49"/>
      <c r="AX567" s="75"/>
      <c r="AY567" s="49"/>
      <c r="AZ567" s="49"/>
      <c r="BA567" s="49"/>
      <c r="BB567" s="50"/>
      <c r="BC567" s="69"/>
      <c r="BD567" s="51"/>
      <c r="BE567" s="49"/>
      <c r="BF567" s="75"/>
      <c r="BG567" s="49"/>
      <c r="BH567" s="76"/>
      <c r="BI567" s="77"/>
      <c r="BJ567" s="78"/>
    </row>
    <row r="568" spans="1:62" s="52" customFormat="1" ht="15">
      <c r="A568" s="31"/>
      <c r="B568" s="31"/>
      <c r="C568" s="32"/>
      <c r="D568" s="32"/>
      <c r="E568" s="11"/>
      <c r="F568" s="33"/>
      <c r="G568" s="33"/>
      <c r="H568" s="14"/>
      <c r="I568" s="32"/>
      <c r="J568" s="33"/>
      <c r="K568" s="33"/>
      <c r="L568" s="33"/>
      <c r="M568" s="33"/>
      <c r="N568" s="34"/>
      <c r="O568" s="35"/>
      <c r="P568" s="36"/>
      <c r="Q568" s="37"/>
      <c r="R568" s="16"/>
      <c r="S568" s="17"/>
      <c r="T568" s="16"/>
      <c r="U568" s="17"/>
      <c r="V568" s="38"/>
      <c r="W568" s="73"/>
      <c r="X568" s="344"/>
      <c r="Y568" s="57"/>
      <c r="Z568" s="41"/>
      <c r="AA568" s="67"/>
      <c r="AB568" s="42"/>
      <c r="AC568" s="81"/>
      <c r="AD568" s="81"/>
      <c r="AE568" s="74"/>
      <c r="AF568" s="43"/>
      <c r="AG568" s="44"/>
      <c r="AH568" s="44"/>
      <c r="AI568" s="44"/>
      <c r="AJ568" s="44"/>
      <c r="AK568" s="44"/>
      <c r="AL568" s="44"/>
      <c r="AM568" s="42"/>
      <c r="AN568" s="46"/>
      <c r="AO568" s="45"/>
      <c r="AP568" s="47"/>
      <c r="AQ568" s="51"/>
      <c r="AR568" s="68"/>
      <c r="AS568" s="48"/>
      <c r="AT568" s="49"/>
      <c r="AU568" s="49"/>
      <c r="AV568" s="49"/>
      <c r="AW568" s="49"/>
      <c r="AX568" s="75"/>
      <c r="AY568" s="49"/>
      <c r="AZ568" s="49"/>
      <c r="BA568" s="49"/>
      <c r="BB568" s="50"/>
      <c r="BC568" s="69"/>
      <c r="BD568" s="51"/>
      <c r="BE568" s="49"/>
      <c r="BF568" s="75"/>
      <c r="BG568" s="49"/>
      <c r="BH568" s="76"/>
      <c r="BI568" s="77"/>
      <c r="BJ568" s="78"/>
    </row>
    <row r="569" spans="1:62" s="52" customFormat="1" ht="15">
      <c r="A569" s="31"/>
      <c r="B569" s="31"/>
      <c r="C569" s="32"/>
      <c r="D569" s="32"/>
      <c r="E569" s="11"/>
      <c r="F569" s="33"/>
      <c r="G569" s="33"/>
      <c r="H569" s="14"/>
      <c r="I569" s="32"/>
      <c r="J569" s="33"/>
      <c r="K569" s="33"/>
      <c r="L569" s="33"/>
      <c r="M569" s="33"/>
      <c r="N569" s="34"/>
      <c r="O569" s="35"/>
      <c r="P569" s="36"/>
      <c r="Q569" s="37"/>
      <c r="R569" s="16"/>
      <c r="S569" s="17"/>
      <c r="T569" s="16"/>
      <c r="U569" s="17"/>
      <c r="V569" s="38"/>
      <c r="W569" s="73"/>
      <c r="X569" s="344"/>
      <c r="Y569" s="57"/>
      <c r="Z569" s="41"/>
      <c r="AA569" s="67"/>
      <c r="AB569" s="42"/>
      <c r="AC569" s="81"/>
      <c r="AD569" s="81"/>
      <c r="AE569" s="74"/>
      <c r="AF569" s="43"/>
      <c r="AG569" s="44"/>
      <c r="AH569" s="44"/>
      <c r="AI569" s="44"/>
      <c r="AJ569" s="44"/>
      <c r="AK569" s="44"/>
      <c r="AL569" s="44"/>
      <c r="AM569" s="42"/>
      <c r="AN569" s="46"/>
      <c r="AO569" s="45"/>
      <c r="AP569" s="47"/>
      <c r="AQ569" s="51"/>
      <c r="AR569" s="68"/>
      <c r="AS569" s="48"/>
      <c r="AT569" s="49"/>
      <c r="AU569" s="49"/>
      <c r="AV569" s="49"/>
      <c r="AW569" s="49"/>
      <c r="AX569" s="75"/>
      <c r="AY569" s="49"/>
      <c r="AZ569" s="49"/>
      <c r="BA569" s="49"/>
      <c r="BB569" s="50"/>
      <c r="BC569" s="69"/>
      <c r="BD569" s="51"/>
      <c r="BE569" s="49"/>
      <c r="BF569" s="75"/>
      <c r="BG569" s="49"/>
      <c r="BH569" s="76"/>
      <c r="BI569" s="77"/>
      <c r="BJ569" s="78"/>
    </row>
    <row r="570" spans="1:62" s="52" customFormat="1" ht="15">
      <c r="A570" s="31"/>
      <c r="B570" s="31"/>
      <c r="C570" s="32"/>
      <c r="D570" s="32"/>
      <c r="E570" s="11"/>
      <c r="F570" s="33"/>
      <c r="G570" s="33"/>
      <c r="H570" s="14"/>
      <c r="I570" s="32"/>
      <c r="J570" s="33"/>
      <c r="K570" s="33"/>
      <c r="L570" s="33"/>
      <c r="M570" s="33"/>
      <c r="N570" s="34"/>
      <c r="O570" s="35"/>
      <c r="P570" s="36"/>
      <c r="Q570" s="37"/>
      <c r="R570" s="16"/>
      <c r="S570" s="17"/>
      <c r="T570" s="16"/>
      <c r="U570" s="17"/>
      <c r="V570" s="38"/>
      <c r="W570" s="73"/>
      <c r="X570" s="344"/>
      <c r="Y570" s="63"/>
      <c r="Z570" s="41"/>
      <c r="AA570" s="67"/>
      <c r="AB570" s="42"/>
      <c r="AC570" s="81"/>
      <c r="AD570" s="81"/>
      <c r="AE570" s="74"/>
      <c r="AF570" s="43"/>
      <c r="AG570" s="44"/>
      <c r="AH570" s="44"/>
      <c r="AI570" s="44"/>
      <c r="AJ570" s="44"/>
      <c r="AK570" s="44"/>
      <c r="AL570" s="44"/>
      <c r="AM570" s="42"/>
      <c r="AN570" s="46"/>
      <c r="AO570" s="45"/>
      <c r="AP570" s="47"/>
      <c r="AQ570" s="51"/>
      <c r="AR570" s="68"/>
      <c r="AS570" s="48"/>
      <c r="AT570" s="49"/>
      <c r="AU570" s="49"/>
      <c r="AV570" s="49"/>
      <c r="AW570" s="49"/>
      <c r="AX570" s="75"/>
      <c r="AY570" s="49"/>
      <c r="AZ570" s="49"/>
      <c r="BA570" s="49"/>
      <c r="BB570" s="50"/>
      <c r="BC570" s="69"/>
      <c r="BD570" s="51"/>
      <c r="BE570" s="49"/>
      <c r="BF570" s="75"/>
      <c r="BG570" s="49"/>
      <c r="BH570" s="76"/>
      <c r="BI570" s="77"/>
      <c r="BJ570" s="78"/>
    </row>
    <row r="571" spans="1:62" s="52" customFormat="1" ht="15">
      <c r="A571" s="31"/>
      <c r="B571" s="31"/>
      <c r="C571" s="32"/>
      <c r="D571" s="32"/>
      <c r="E571" s="11"/>
      <c r="F571" s="33"/>
      <c r="G571" s="33"/>
      <c r="H571" s="14"/>
      <c r="I571" s="32"/>
      <c r="J571" s="33"/>
      <c r="K571" s="33"/>
      <c r="L571" s="33"/>
      <c r="M571" s="33"/>
      <c r="N571" s="34"/>
      <c r="O571" s="35"/>
      <c r="P571" s="36"/>
      <c r="Q571" s="37"/>
      <c r="R571" s="16"/>
      <c r="S571" s="17"/>
      <c r="T571" s="16"/>
      <c r="U571" s="17"/>
      <c r="V571" s="38"/>
      <c r="W571" s="73"/>
      <c r="X571" s="344"/>
      <c r="Y571" s="63"/>
      <c r="Z571" s="41"/>
      <c r="AA571" s="67"/>
      <c r="AB571" s="42"/>
      <c r="AC571" s="81"/>
      <c r="AD571" s="81"/>
      <c r="AE571" s="74"/>
      <c r="AF571" s="43"/>
      <c r="AG571" s="44"/>
      <c r="AH571" s="44"/>
      <c r="AI571" s="44"/>
      <c r="AJ571" s="44"/>
      <c r="AK571" s="44"/>
      <c r="AL571" s="44"/>
      <c r="AM571" s="42"/>
      <c r="AN571" s="46"/>
      <c r="AO571" s="45"/>
      <c r="AP571" s="47"/>
      <c r="AQ571" s="51"/>
      <c r="AR571" s="68"/>
      <c r="AS571" s="48"/>
      <c r="AT571" s="49"/>
      <c r="AU571" s="49"/>
      <c r="AV571" s="49"/>
      <c r="AW571" s="49"/>
      <c r="AX571" s="75"/>
      <c r="AY571" s="49"/>
      <c r="AZ571" s="49"/>
      <c r="BA571" s="49"/>
      <c r="BB571" s="50"/>
      <c r="BC571" s="69"/>
      <c r="BD571" s="51"/>
      <c r="BE571" s="49"/>
      <c r="BF571" s="75"/>
      <c r="BG571" s="49"/>
      <c r="BH571" s="76"/>
      <c r="BI571" s="77"/>
      <c r="BJ571" s="78"/>
    </row>
    <row r="572" spans="1:62" s="52" customFormat="1" ht="15">
      <c r="A572" s="31"/>
      <c r="B572" s="31"/>
      <c r="C572" s="32"/>
      <c r="D572" s="32"/>
      <c r="E572" s="11"/>
      <c r="F572" s="33"/>
      <c r="G572" s="33"/>
      <c r="H572" s="14"/>
      <c r="I572" s="32"/>
      <c r="J572" s="33"/>
      <c r="K572" s="33"/>
      <c r="L572" s="33"/>
      <c r="M572" s="33"/>
      <c r="N572" s="34"/>
      <c r="O572" s="35"/>
      <c r="P572" s="36"/>
      <c r="Q572" s="37"/>
      <c r="R572" s="55"/>
      <c r="S572" s="56"/>
      <c r="T572" s="16"/>
      <c r="U572" s="17"/>
      <c r="V572" s="38"/>
      <c r="W572" s="21"/>
      <c r="X572" s="344"/>
      <c r="Y572" s="63"/>
      <c r="Z572" s="41"/>
      <c r="AA572" s="67"/>
      <c r="AB572" s="42"/>
      <c r="AC572" s="81"/>
      <c r="AD572" s="81"/>
      <c r="AE572" s="74"/>
      <c r="AF572" s="43"/>
      <c r="AG572" s="44"/>
      <c r="AH572" s="44"/>
      <c r="AI572" s="44"/>
      <c r="AJ572" s="44"/>
      <c r="AK572" s="44"/>
      <c r="AL572" s="44"/>
      <c r="AM572" s="42"/>
      <c r="AN572" s="46"/>
      <c r="AO572" s="45"/>
      <c r="AP572" s="47"/>
      <c r="AQ572" s="51"/>
      <c r="AR572" s="68"/>
      <c r="AS572" s="48"/>
      <c r="AT572" s="49"/>
      <c r="AU572" s="49"/>
      <c r="AV572" s="49"/>
      <c r="AW572" s="49"/>
      <c r="AX572" s="75"/>
      <c r="AY572" s="49"/>
      <c r="AZ572" s="49"/>
      <c r="BA572" s="49"/>
      <c r="BB572" s="50"/>
      <c r="BC572" s="69"/>
      <c r="BD572" s="51"/>
      <c r="BE572" s="49"/>
      <c r="BF572" s="75"/>
      <c r="BG572" s="49"/>
      <c r="BH572" s="76"/>
      <c r="BI572" s="77"/>
      <c r="BJ572" s="78"/>
    </row>
    <row r="573" spans="1:62" s="52" customFormat="1" ht="15">
      <c r="A573" s="31"/>
      <c r="B573" s="31"/>
      <c r="C573" s="32"/>
      <c r="D573" s="32"/>
      <c r="E573" s="11"/>
      <c r="F573" s="33"/>
      <c r="G573" s="33"/>
      <c r="H573" s="14"/>
      <c r="I573" s="32"/>
      <c r="J573" s="33"/>
      <c r="K573" s="33"/>
      <c r="L573" s="33"/>
      <c r="M573" s="33"/>
      <c r="N573" s="34"/>
      <c r="O573" s="35"/>
      <c r="P573" s="36"/>
      <c r="Q573" s="37"/>
      <c r="R573" s="55"/>
      <c r="S573" s="56"/>
      <c r="T573" s="16"/>
      <c r="U573" s="17"/>
      <c r="V573" s="38"/>
      <c r="W573" s="21"/>
      <c r="X573" s="344"/>
      <c r="Y573" s="57"/>
      <c r="Z573" s="41"/>
      <c r="AA573" s="67"/>
      <c r="AB573" s="42"/>
      <c r="AC573" s="81"/>
      <c r="AD573" s="81"/>
      <c r="AE573" s="74"/>
      <c r="AF573" s="43"/>
      <c r="AG573" s="44"/>
      <c r="AH573" s="44"/>
      <c r="AI573" s="44"/>
      <c r="AJ573" s="44"/>
      <c r="AK573" s="44"/>
      <c r="AL573" s="44"/>
      <c r="AM573" s="42"/>
      <c r="AN573" s="46"/>
      <c r="AO573" s="45"/>
      <c r="AP573" s="47"/>
      <c r="AQ573" s="51"/>
      <c r="AR573" s="68"/>
      <c r="AS573" s="48"/>
      <c r="AT573" s="49"/>
      <c r="AU573" s="49"/>
      <c r="AV573" s="49"/>
      <c r="AW573" s="49"/>
      <c r="AX573" s="75"/>
      <c r="AY573" s="49"/>
      <c r="AZ573" s="49"/>
      <c r="BA573" s="49"/>
      <c r="BB573" s="50"/>
      <c r="BC573" s="69"/>
      <c r="BD573" s="51"/>
      <c r="BE573" s="49"/>
      <c r="BF573" s="75"/>
      <c r="BG573" s="49"/>
      <c r="BH573" s="76"/>
      <c r="BI573" s="77"/>
      <c r="BJ573" s="78"/>
    </row>
    <row r="574" spans="1:62" s="52" customFormat="1" ht="15">
      <c r="A574" s="31"/>
      <c r="B574" s="31"/>
      <c r="C574" s="32"/>
      <c r="D574" s="32"/>
      <c r="E574" s="11"/>
      <c r="F574" s="33"/>
      <c r="G574" s="33"/>
      <c r="H574" s="14"/>
      <c r="I574" s="32"/>
      <c r="J574" s="33"/>
      <c r="K574" s="59"/>
      <c r="L574" s="59"/>
      <c r="M574" s="33"/>
      <c r="N574" s="34"/>
      <c r="O574" s="35"/>
      <c r="P574" s="34"/>
      <c r="Q574" s="37"/>
      <c r="R574" s="55"/>
      <c r="S574" s="56"/>
      <c r="T574" s="16"/>
      <c r="U574" s="17"/>
      <c r="V574" s="38"/>
      <c r="W574" s="73"/>
      <c r="X574" s="344"/>
      <c r="Y574" s="63"/>
      <c r="Z574" s="41"/>
      <c r="AA574" s="67"/>
      <c r="AB574" s="42"/>
      <c r="AC574" s="81"/>
      <c r="AD574" s="81"/>
      <c r="AE574" s="74"/>
      <c r="AF574" s="43"/>
      <c r="AG574" s="44"/>
      <c r="AH574" s="44"/>
      <c r="AI574" s="44"/>
      <c r="AJ574" s="44"/>
      <c r="AK574" s="44"/>
      <c r="AL574" s="44"/>
      <c r="AM574" s="42"/>
      <c r="AN574" s="46"/>
      <c r="AO574" s="45"/>
      <c r="AP574" s="47"/>
      <c r="AQ574" s="51"/>
      <c r="AR574" s="68"/>
      <c r="AS574" s="48"/>
      <c r="AT574" s="49"/>
      <c r="AU574" s="49"/>
      <c r="AV574" s="49"/>
      <c r="AW574" s="49"/>
      <c r="AX574" s="75"/>
      <c r="AY574" s="49"/>
      <c r="AZ574" s="49"/>
      <c r="BA574" s="49"/>
      <c r="BB574" s="50"/>
      <c r="BC574" s="69"/>
      <c r="BD574" s="51"/>
      <c r="BE574" s="49"/>
      <c r="BF574" s="75"/>
      <c r="BG574" s="49"/>
      <c r="BH574" s="76"/>
      <c r="BI574" s="77"/>
      <c r="BJ574" s="78"/>
    </row>
    <row r="575" spans="1:62" s="52" customFormat="1" ht="15">
      <c r="A575" s="31"/>
      <c r="B575" s="31"/>
      <c r="C575" s="32"/>
      <c r="D575" s="32"/>
      <c r="E575" s="11"/>
      <c r="F575" s="33"/>
      <c r="G575" s="33"/>
      <c r="H575" s="14"/>
      <c r="I575" s="32"/>
      <c r="J575" s="33"/>
      <c r="K575" s="33"/>
      <c r="L575" s="33"/>
      <c r="M575" s="33"/>
      <c r="N575" s="34"/>
      <c r="O575" s="35"/>
      <c r="P575" s="36"/>
      <c r="Q575" s="37"/>
      <c r="R575" s="55"/>
      <c r="S575" s="56"/>
      <c r="T575" s="16"/>
      <c r="U575" s="17"/>
      <c r="V575" s="38"/>
      <c r="W575" s="73"/>
      <c r="X575" s="344"/>
      <c r="Y575" s="63"/>
      <c r="Z575" s="41"/>
      <c r="AA575" s="67"/>
      <c r="AB575" s="42"/>
      <c r="AC575" s="81"/>
      <c r="AD575" s="81"/>
      <c r="AE575" s="74"/>
      <c r="AF575" s="43"/>
      <c r="AG575" s="44"/>
      <c r="AH575" s="44"/>
      <c r="AI575" s="44"/>
      <c r="AJ575" s="44"/>
      <c r="AK575" s="44"/>
      <c r="AL575" s="44"/>
      <c r="AM575" s="42"/>
      <c r="AN575" s="46"/>
      <c r="AO575" s="45"/>
      <c r="AP575" s="47"/>
      <c r="AQ575" s="51"/>
      <c r="AR575" s="68"/>
      <c r="AS575" s="48"/>
      <c r="AT575" s="49"/>
      <c r="AU575" s="49"/>
      <c r="AV575" s="49"/>
      <c r="AW575" s="49"/>
      <c r="AX575" s="75"/>
      <c r="AY575" s="49"/>
      <c r="AZ575" s="49"/>
      <c r="BA575" s="49"/>
      <c r="BB575" s="50"/>
      <c r="BC575" s="69"/>
      <c r="BD575" s="51"/>
      <c r="BE575" s="49"/>
      <c r="BF575" s="75"/>
      <c r="BG575" s="49"/>
      <c r="BH575" s="76"/>
      <c r="BI575" s="77"/>
      <c r="BJ575" s="78"/>
    </row>
    <row r="576" spans="1:62" s="52" customFormat="1" ht="15">
      <c r="A576" s="31"/>
      <c r="B576" s="31"/>
      <c r="C576" s="32"/>
      <c r="D576" s="32"/>
      <c r="E576" s="11"/>
      <c r="F576" s="33"/>
      <c r="G576" s="33"/>
      <c r="H576" s="14"/>
      <c r="I576" s="32"/>
      <c r="J576" s="33"/>
      <c r="K576" s="33"/>
      <c r="L576" s="33"/>
      <c r="M576" s="33"/>
      <c r="N576" s="34"/>
      <c r="O576" s="35"/>
      <c r="P576" s="36"/>
      <c r="Q576" s="37"/>
      <c r="R576" s="55"/>
      <c r="S576" s="56"/>
      <c r="T576" s="16"/>
      <c r="U576" s="17"/>
      <c r="V576" s="38"/>
      <c r="W576" s="73"/>
      <c r="X576" s="344"/>
      <c r="Y576" s="40"/>
      <c r="Z576" s="41"/>
      <c r="AA576" s="67"/>
      <c r="AB576" s="42"/>
      <c r="AC576" s="81"/>
      <c r="AD576" s="81"/>
      <c r="AE576" s="74"/>
      <c r="AF576" s="43"/>
      <c r="AG576" s="44"/>
      <c r="AH576" s="44"/>
      <c r="AI576" s="44"/>
      <c r="AJ576" s="44"/>
      <c r="AK576" s="44"/>
      <c r="AL576" s="44"/>
      <c r="AM576" s="42"/>
      <c r="AN576" s="46"/>
      <c r="AO576" s="45"/>
      <c r="AP576" s="47"/>
      <c r="AQ576" s="51"/>
      <c r="AR576" s="68"/>
      <c r="AS576" s="48"/>
      <c r="AT576" s="49"/>
      <c r="AU576" s="49"/>
      <c r="AV576" s="49"/>
      <c r="AW576" s="49"/>
      <c r="AX576" s="75"/>
      <c r="AY576" s="49"/>
      <c r="AZ576" s="49"/>
      <c r="BA576" s="49"/>
      <c r="BB576" s="50"/>
      <c r="BC576" s="69"/>
      <c r="BD576" s="51"/>
      <c r="BE576" s="49"/>
      <c r="BF576" s="75"/>
      <c r="BG576" s="49"/>
      <c r="BH576" s="76"/>
      <c r="BI576" s="77"/>
      <c r="BJ576" s="78"/>
    </row>
    <row r="577" spans="1:62" s="52" customFormat="1" ht="15">
      <c r="A577" s="31"/>
      <c r="B577" s="31"/>
      <c r="C577" s="32"/>
      <c r="D577" s="32"/>
      <c r="E577" s="11"/>
      <c r="F577" s="33"/>
      <c r="G577" s="33"/>
      <c r="H577" s="14"/>
      <c r="I577" s="32"/>
      <c r="J577" s="33"/>
      <c r="K577" s="33"/>
      <c r="L577" s="33"/>
      <c r="M577" s="33"/>
      <c r="N577" s="34"/>
      <c r="O577" s="35"/>
      <c r="P577" s="36"/>
      <c r="Q577" s="37"/>
      <c r="R577" s="55"/>
      <c r="S577" s="56"/>
      <c r="T577" s="16"/>
      <c r="U577" s="17"/>
      <c r="V577" s="38"/>
      <c r="W577" s="21"/>
      <c r="X577" s="344"/>
      <c r="Y577" s="57"/>
      <c r="Z577" s="41"/>
      <c r="AA577" s="67"/>
      <c r="AB577" s="42"/>
      <c r="AC577" s="81"/>
      <c r="AD577" s="81"/>
      <c r="AE577" s="74"/>
      <c r="AF577" s="43"/>
      <c r="AG577" s="44"/>
      <c r="AH577" s="44"/>
      <c r="AI577" s="44"/>
      <c r="AJ577" s="44"/>
      <c r="AK577" s="44"/>
      <c r="AL577" s="44"/>
      <c r="AM577" s="42"/>
      <c r="AN577" s="46"/>
      <c r="AO577" s="45"/>
      <c r="AP577" s="47"/>
      <c r="AQ577" s="51"/>
      <c r="AR577" s="68"/>
      <c r="AS577" s="48"/>
      <c r="AT577" s="49"/>
      <c r="AU577" s="49"/>
      <c r="AV577" s="49"/>
      <c r="AW577" s="49"/>
      <c r="AX577" s="75"/>
      <c r="AY577" s="49"/>
      <c r="AZ577" s="49"/>
      <c r="BA577" s="49"/>
      <c r="BB577" s="50"/>
      <c r="BC577" s="69"/>
      <c r="BD577" s="51"/>
      <c r="BE577" s="49"/>
      <c r="BF577" s="75"/>
      <c r="BG577" s="49"/>
      <c r="BH577" s="76"/>
      <c r="BI577" s="77"/>
      <c r="BJ577" s="78"/>
    </row>
    <row r="578" spans="1:62" s="52" customFormat="1" ht="15">
      <c r="A578" s="31"/>
      <c r="B578" s="31"/>
      <c r="C578" s="32"/>
      <c r="D578" s="32"/>
      <c r="E578" s="11"/>
      <c r="F578" s="33"/>
      <c r="G578" s="33"/>
      <c r="H578" s="14"/>
      <c r="I578" s="32"/>
      <c r="J578" s="33"/>
      <c r="K578" s="33"/>
      <c r="L578" s="33"/>
      <c r="M578" s="33"/>
      <c r="N578" s="34"/>
      <c r="O578" s="35"/>
      <c r="P578" s="36"/>
      <c r="Q578" s="37"/>
      <c r="R578" s="55"/>
      <c r="S578" s="56"/>
      <c r="T578" s="16"/>
      <c r="U578" s="17"/>
      <c r="V578" s="38"/>
      <c r="W578" s="73"/>
      <c r="X578" s="344"/>
      <c r="Y578" s="57"/>
      <c r="Z578" s="41"/>
      <c r="AA578" s="67"/>
      <c r="AB578" s="42"/>
      <c r="AC578" s="81"/>
      <c r="AD578" s="81"/>
      <c r="AE578" s="74"/>
      <c r="AF578" s="43"/>
      <c r="AG578" s="44"/>
      <c r="AH578" s="44"/>
      <c r="AI578" s="44"/>
      <c r="AJ578" s="44"/>
      <c r="AK578" s="44"/>
      <c r="AL578" s="44"/>
      <c r="AM578" s="42"/>
      <c r="AN578" s="46"/>
      <c r="AO578" s="45"/>
      <c r="AP578" s="47"/>
      <c r="AQ578" s="51"/>
      <c r="AR578" s="68"/>
      <c r="AS578" s="48"/>
      <c r="AT578" s="49"/>
      <c r="AU578" s="49"/>
      <c r="AV578" s="49"/>
      <c r="AW578" s="49"/>
      <c r="AX578" s="75"/>
      <c r="AY578" s="49"/>
      <c r="AZ578" s="49"/>
      <c r="BA578" s="49"/>
      <c r="BB578" s="50"/>
      <c r="BC578" s="69"/>
      <c r="BD578" s="51"/>
      <c r="BE578" s="49"/>
      <c r="BF578" s="75"/>
      <c r="BG578" s="49"/>
      <c r="BH578" s="76"/>
      <c r="BI578" s="77"/>
      <c r="BJ578" s="78"/>
    </row>
    <row r="579" spans="1:62" s="52" customFormat="1" ht="15">
      <c r="A579" s="31"/>
      <c r="B579" s="31"/>
      <c r="C579" s="32"/>
      <c r="D579" s="32"/>
      <c r="E579" s="11"/>
      <c r="F579" s="33"/>
      <c r="G579" s="33"/>
      <c r="H579" s="14"/>
      <c r="I579" s="32"/>
      <c r="J579" s="33"/>
      <c r="K579" s="33"/>
      <c r="L579" s="33"/>
      <c r="M579" s="33"/>
      <c r="N579" s="34"/>
      <c r="O579" s="35"/>
      <c r="P579" s="36"/>
      <c r="Q579" s="37"/>
      <c r="R579" s="55"/>
      <c r="S579" s="56"/>
      <c r="T579" s="16"/>
      <c r="U579" s="17"/>
      <c r="V579" s="38"/>
      <c r="W579" s="21"/>
      <c r="X579" s="344"/>
      <c r="Y579" s="57"/>
      <c r="Z579" s="41"/>
      <c r="AA579" s="67"/>
      <c r="AB579" s="42"/>
      <c r="AC579" s="81"/>
      <c r="AD579" s="81"/>
      <c r="AE579" s="74"/>
      <c r="AF579" s="43"/>
      <c r="AG579" s="44"/>
      <c r="AH579" s="44"/>
      <c r="AI579" s="44"/>
      <c r="AJ579" s="44"/>
      <c r="AK579" s="44"/>
      <c r="AL579" s="44"/>
      <c r="AM579" s="42"/>
      <c r="AN579" s="46"/>
      <c r="AO579" s="45"/>
      <c r="AP579" s="47"/>
      <c r="AQ579" s="51"/>
      <c r="AR579" s="68"/>
      <c r="AS579" s="48"/>
      <c r="AT579" s="49"/>
      <c r="AU579" s="49"/>
      <c r="AV579" s="49"/>
      <c r="AW579" s="49"/>
      <c r="AX579" s="75"/>
      <c r="AY579" s="49"/>
      <c r="AZ579" s="49"/>
      <c r="BA579" s="49"/>
      <c r="BB579" s="50"/>
      <c r="BC579" s="69"/>
      <c r="BD579" s="51"/>
      <c r="BE579" s="49"/>
      <c r="BF579" s="75"/>
      <c r="BG579" s="49"/>
      <c r="BH579" s="76"/>
      <c r="BI579" s="77"/>
      <c r="BJ579" s="78"/>
    </row>
    <row r="580" spans="1:62" s="52" customFormat="1" ht="15">
      <c r="A580" s="31"/>
      <c r="B580" s="31"/>
      <c r="C580" s="32"/>
      <c r="D580" s="32"/>
      <c r="E580" s="11"/>
      <c r="F580" s="33"/>
      <c r="G580" s="33"/>
      <c r="H580" s="14"/>
      <c r="I580" s="32"/>
      <c r="J580" s="59"/>
      <c r="K580" s="33"/>
      <c r="L580" s="33"/>
      <c r="M580" s="33"/>
      <c r="N580" s="34"/>
      <c r="O580" s="35"/>
      <c r="P580" s="36"/>
      <c r="Q580" s="37"/>
      <c r="R580" s="55"/>
      <c r="S580" s="56"/>
      <c r="T580" s="16"/>
      <c r="U580" s="17"/>
      <c r="V580" s="38"/>
      <c r="W580" s="73"/>
      <c r="X580" s="344"/>
      <c r="Y580" s="57"/>
      <c r="Z580" s="41"/>
      <c r="AA580" s="67"/>
      <c r="AB580" s="42"/>
      <c r="AC580" s="81"/>
      <c r="AD580" s="81"/>
      <c r="AE580" s="74"/>
      <c r="AF580" s="43"/>
      <c r="AG580" s="44"/>
      <c r="AH580" s="44"/>
      <c r="AI580" s="44"/>
      <c r="AJ580" s="44"/>
      <c r="AK580" s="44"/>
      <c r="AL580" s="44"/>
      <c r="AM580" s="42"/>
      <c r="AN580" s="46"/>
      <c r="AO580" s="45"/>
      <c r="AP580" s="47"/>
      <c r="AQ580" s="51"/>
      <c r="AR580" s="68"/>
      <c r="AS580" s="48"/>
      <c r="AT580" s="49"/>
      <c r="AU580" s="49"/>
      <c r="AV580" s="49"/>
      <c r="AW580" s="49"/>
      <c r="AX580" s="75"/>
      <c r="AY580" s="49"/>
      <c r="AZ580" s="49"/>
      <c r="BA580" s="49"/>
      <c r="BB580" s="50"/>
      <c r="BC580" s="69"/>
      <c r="BD580" s="51"/>
      <c r="BE580" s="49"/>
      <c r="BF580" s="75"/>
      <c r="BG580" s="49"/>
      <c r="BH580" s="76"/>
      <c r="BI580" s="77"/>
      <c r="BJ580" s="78"/>
    </row>
    <row r="581" spans="1:62" s="52" customFormat="1" ht="15">
      <c r="A581" s="31"/>
      <c r="B581" s="31"/>
      <c r="C581" s="32"/>
      <c r="D581" s="32"/>
      <c r="E581" s="11"/>
      <c r="F581" s="33"/>
      <c r="G581" s="33"/>
      <c r="H581" s="14"/>
      <c r="I581" s="32"/>
      <c r="J581" s="33"/>
      <c r="K581" s="33"/>
      <c r="L581" s="33"/>
      <c r="M581" s="33"/>
      <c r="N581" s="34"/>
      <c r="O581" s="35"/>
      <c r="P581" s="34"/>
      <c r="Q581" s="37"/>
      <c r="R581" s="55"/>
      <c r="S581" s="56"/>
      <c r="T581" s="16"/>
      <c r="U581" s="17"/>
      <c r="V581" s="38"/>
      <c r="W581" s="73"/>
      <c r="X581" s="344"/>
      <c r="Y581" s="57"/>
      <c r="Z581" s="41"/>
      <c r="AA581" s="67"/>
      <c r="AB581" s="42"/>
      <c r="AC581" s="81"/>
      <c r="AD581" s="81"/>
      <c r="AE581" s="74"/>
      <c r="AF581" s="43"/>
      <c r="AG581" s="44"/>
      <c r="AH581" s="44"/>
      <c r="AI581" s="44"/>
      <c r="AJ581" s="44"/>
      <c r="AK581" s="44"/>
      <c r="AL581" s="44"/>
      <c r="AM581" s="42"/>
      <c r="AN581" s="46"/>
      <c r="AO581" s="45"/>
      <c r="AP581" s="47"/>
      <c r="AQ581" s="51"/>
      <c r="AR581" s="68"/>
      <c r="AS581" s="48"/>
      <c r="AT581" s="49"/>
      <c r="AU581" s="49"/>
      <c r="AV581" s="49"/>
      <c r="AW581" s="49"/>
      <c r="AX581" s="75"/>
      <c r="AY581" s="49"/>
      <c r="AZ581" s="49"/>
      <c r="BA581" s="49"/>
      <c r="BB581" s="50"/>
      <c r="BC581" s="69"/>
      <c r="BD581" s="51"/>
      <c r="BE581" s="49"/>
      <c r="BF581" s="75"/>
      <c r="BG581" s="49"/>
      <c r="BH581" s="76"/>
      <c r="BI581" s="77"/>
      <c r="BJ581" s="78"/>
    </row>
    <row r="582" spans="1:62" s="52" customFormat="1" ht="15">
      <c r="A582" s="31"/>
      <c r="B582" s="31"/>
      <c r="C582" s="32"/>
      <c r="D582" s="32"/>
      <c r="E582" s="11"/>
      <c r="F582" s="33"/>
      <c r="G582" s="33"/>
      <c r="H582" s="14"/>
      <c r="I582" s="32"/>
      <c r="J582" s="33"/>
      <c r="K582" s="33"/>
      <c r="L582" s="33"/>
      <c r="M582" s="33"/>
      <c r="N582" s="34"/>
      <c r="O582" s="35"/>
      <c r="P582" s="36"/>
      <c r="Q582" s="37"/>
      <c r="R582" s="55"/>
      <c r="S582" s="56"/>
      <c r="T582" s="16"/>
      <c r="U582" s="17"/>
      <c r="V582" s="38"/>
      <c r="W582" s="73"/>
      <c r="X582" s="344"/>
      <c r="Y582" s="63"/>
      <c r="Z582" s="41"/>
      <c r="AA582" s="67"/>
      <c r="AB582" s="42"/>
      <c r="AC582" s="81"/>
      <c r="AD582" s="81"/>
      <c r="AE582" s="74"/>
      <c r="AF582" s="43"/>
      <c r="AG582" s="44"/>
      <c r="AH582" s="44"/>
      <c r="AI582" s="44"/>
      <c r="AJ582" s="44"/>
      <c r="AK582" s="44"/>
      <c r="AL582" s="44"/>
      <c r="AM582" s="42"/>
      <c r="AN582" s="46"/>
      <c r="AO582" s="45"/>
      <c r="AP582" s="47"/>
      <c r="AQ582" s="51"/>
      <c r="AR582" s="68"/>
      <c r="AS582" s="48"/>
      <c r="AT582" s="49"/>
      <c r="AU582" s="49"/>
      <c r="AV582" s="49"/>
      <c r="AW582" s="49"/>
      <c r="AX582" s="75"/>
      <c r="AY582" s="49"/>
      <c r="AZ582" s="49"/>
      <c r="BA582" s="49"/>
      <c r="BB582" s="50"/>
      <c r="BC582" s="69"/>
      <c r="BD582" s="51"/>
      <c r="BE582" s="49"/>
      <c r="BF582" s="75"/>
      <c r="BG582" s="49"/>
      <c r="BH582" s="76"/>
      <c r="BI582" s="77"/>
      <c r="BJ582" s="78"/>
    </row>
    <row r="583" spans="1:62" s="52" customFormat="1" ht="15">
      <c r="A583" s="31"/>
      <c r="B583" s="31"/>
      <c r="C583" s="32"/>
      <c r="D583" s="32"/>
      <c r="E583" s="11"/>
      <c r="F583" s="33"/>
      <c r="G583" s="33"/>
      <c r="H583" s="14"/>
      <c r="I583" s="32"/>
      <c r="J583" s="33"/>
      <c r="K583" s="33"/>
      <c r="L583" s="33"/>
      <c r="M583" s="33"/>
      <c r="N583" s="34"/>
      <c r="O583" s="35"/>
      <c r="P583" s="36"/>
      <c r="Q583" s="37"/>
      <c r="R583" s="55"/>
      <c r="S583" s="56"/>
      <c r="T583" s="16"/>
      <c r="U583" s="17"/>
      <c r="V583" s="38"/>
      <c r="W583" s="73"/>
      <c r="X583" s="344"/>
      <c r="Y583" s="63"/>
      <c r="Z583" s="41"/>
      <c r="AA583" s="67"/>
      <c r="AB583" s="42"/>
      <c r="AC583" s="81"/>
      <c r="AD583" s="81"/>
      <c r="AE583" s="74"/>
      <c r="AF583" s="43"/>
      <c r="AG583" s="44"/>
      <c r="AH583" s="44"/>
      <c r="AI583" s="44"/>
      <c r="AJ583" s="44"/>
      <c r="AK583" s="44"/>
      <c r="AL583" s="44"/>
      <c r="AM583" s="42"/>
      <c r="AN583" s="46"/>
      <c r="AO583" s="45"/>
      <c r="AP583" s="47"/>
      <c r="AQ583" s="51"/>
      <c r="AR583" s="68"/>
      <c r="AS583" s="48"/>
      <c r="AT583" s="49"/>
      <c r="AU583" s="49"/>
      <c r="AV583" s="49"/>
      <c r="AW583" s="49"/>
      <c r="AX583" s="75"/>
      <c r="AY583" s="49"/>
      <c r="AZ583" s="49"/>
      <c r="BA583" s="49"/>
      <c r="BB583" s="50"/>
      <c r="BC583" s="69"/>
      <c r="BD583" s="51"/>
      <c r="BE583" s="49"/>
      <c r="BF583" s="75"/>
      <c r="BG583" s="49"/>
      <c r="BH583" s="76"/>
      <c r="BI583" s="77"/>
      <c r="BJ583" s="78"/>
    </row>
    <row r="584" spans="1:62" s="52" customFormat="1" ht="15">
      <c r="A584" s="31"/>
      <c r="B584" s="31"/>
      <c r="C584" s="32"/>
      <c r="D584" s="32"/>
      <c r="E584" s="11"/>
      <c r="F584" s="33"/>
      <c r="G584" s="33"/>
      <c r="H584" s="14"/>
      <c r="I584" s="32"/>
      <c r="J584" s="33"/>
      <c r="K584" s="33"/>
      <c r="L584" s="33"/>
      <c r="M584" s="33"/>
      <c r="N584" s="34"/>
      <c r="O584" s="35"/>
      <c r="P584" s="36"/>
      <c r="Q584" s="37"/>
      <c r="R584" s="55"/>
      <c r="S584" s="56"/>
      <c r="T584" s="16"/>
      <c r="U584" s="17"/>
      <c r="V584" s="38"/>
      <c r="W584" s="73"/>
      <c r="X584" s="344"/>
      <c r="Y584" s="63"/>
      <c r="Z584" s="41"/>
      <c r="AA584" s="67"/>
      <c r="AB584" s="42"/>
      <c r="AC584" s="81"/>
      <c r="AD584" s="81"/>
      <c r="AE584" s="74"/>
      <c r="AF584" s="43"/>
      <c r="AG584" s="44"/>
      <c r="AH584" s="44"/>
      <c r="AI584" s="44"/>
      <c r="AJ584" s="44"/>
      <c r="AK584" s="44"/>
      <c r="AL584" s="44"/>
      <c r="AM584" s="42"/>
      <c r="AN584" s="46"/>
      <c r="AO584" s="45"/>
      <c r="AP584" s="47"/>
      <c r="AQ584" s="51"/>
      <c r="AR584" s="68"/>
      <c r="AS584" s="48"/>
      <c r="AT584" s="49"/>
      <c r="AU584" s="49"/>
      <c r="AV584" s="49"/>
      <c r="AW584" s="49"/>
      <c r="AX584" s="75"/>
      <c r="AY584" s="49"/>
      <c r="AZ584" s="49"/>
      <c r="BA584" s="49"/>
      <c r="BB584" s="50"/>
      <c r="BC584" s="69"/>
      <c r="BD584" s="51"/>
      <c r="BE584" s="49"/>
      <c r="BF584" s="75"/>
      <c r="BG584" s="49"/>
      <c r="BH584" s="76"/>
      <c r="BI584" s="77"/>
      <c r="BJ584" s="78"/>
    </row>
    <row r="585" spans="1:62" s="52" customFormat="1" ht="15">
      <c r="A585" s="31"/>
      <c r="B585" s="31"/>
      <c r="C585" s="32"/>
      <c r="D585" s="32"/>
      <c r="E585" s="11"/>
      <c r="F585" s="33"/>
      <c r="G585" s="33"/>
      <c r="H585" s="14"/>
      <c r="I585" s="32"/>
      <c r="J585" s="33"/>
      <c r="K585" s="33"/>
      <c r="L585" s="33"/>
      <c r="M585" s="33"/>
      <c r="N585" s="34"/>
      <c r="O585" s="35"/>
      <c r="P585" s="36"/>
      <c r="Q585" s="37"/>
      <c r="R585" s="55"/>
      <c r="S585" s="56"/>
      <c r="T585" s="16"/>
      <c r="U585" s="17"/>
      <c r="V585" s="38"/>
      <c r="W585" s="73"/>
      <c r="X585" s="344"/>
      <c r="Y585" s="63"/>
      <c r="Z585" s="41"/>
      <c r="AA585" s="67"/>
      <c r="AB585" s="42"/>
      <c r="AC585" s="81"/>
      <c r="AD585" s="81"/>
      <c r="AE585" s="74"/>
      <c r="AF585" s="43"/>
      <c r="AG585" s="44"/>
      <c r="AH585" s="44"/>
      <c r="AI585" s="44"/>
      <c r="AJ585" s="44"/>
      <c r="AK585" s="44"/>
      <c r="AL585" s="44"/>
      <c r="AM585" s="42"/>
      <c r="AN585" s="46"/>
      <c r="AO585" s="45"/>
      <c r="AP585" s="47"/>
      <c r="AQ585" s="51"/>
      <c r="AR585" s="68"/>
      <c r="AS585" s="48"/>
      <c r="AT585" s="49"/>
      <c r="AU585" s="49"/>
      <c r="AV585" s="49"/>
      <c r="AW585" s="49"/>
      <c r="AX585" s="75"/>
      <c r="AY585" s="49"/>
      <c r="AZ585" s="49"/>
      <c r="BA585" s="49"/>
      <c r="BB585" s="50"/>
      <c r="BC585" s="69"/>
      <c r="BD585" s="51"/>
      <c r="BE585" s="49"/>
      <c r="BF585" s="75"/>
      <c r="BG585" s="49"/>
      <c r="BH585" s="76"/>
      <c r="BI585" s="77"/>
      <c r="BJ585" s="78"/>
    </row>
    <row r="586" spans="1:62" s="52" customFormat="1" ht="15.75">
      <c r="A586" s="31"/>
      <c r="B586" s="31"/>
      <c r="C586" s="32"/>
      <c r="D586" s="32"/>
      <c r="E586" s="11"/>
      <c r="F586" s="33"/>
      <c r="G586" s="33"/>
      <c r="H586" s="53"/>
      <c r="I586" s="32"/>
      <c r="J586" s="54"/>
      <c r="K586" s="33"/>
      <c r="L586" s="33"/>
      <c r="M586" s="33"/>
      <c r="N586" s="34"/>
      <c r="O586" s="35"/>
      <c r="P586" s="36"/>
      <c r="Q586" s="37"/>
      <c r="R586" s="55"/>
      <c r="S586" s="56"/>
      <c r="T586" s="16"/>
      <c r="U586" s="17"/>
      <c r="V586" s="38"/>
      <c r="W586" s="73"/>
      <c r="X586" s="344"/>
      <c r="Y586" s="40"/>
      <c r="Z586" s="41"/>
      <c r="AA586" s="67"/>
      <c r="AB586" s="42"/>
      <c r="AC586" s="81"/>
      <c r="AD586" s="81"/>
      <c r="AE586" s="74"/>
      <c r="AF586" s="43"/>
      <c r="AG586" s="44"/>
      <c r="AH586" s="44"/>
      <c r="AI586" s="44"/>
      <c r="AJ586" s="44"/>
      <c r="AK586" s="44"/>
      <c r="AL586" s="44"/>
      <c r="AM586" s="42"/>
      <c r="AN586" s="46"/>
      <c r="AO586" s="45"/>
      <c r="AP586" s="47"/>
      <c r="AQ586" s="51"/>
      <c r="AR586" s="68"/>
      <c r="AS586" s="48"/>
      <c r="AT586" s="49"/>
      <c r="AU586" s="49"/>
      <c r="AV586" s="49"/>
      <c r="AW586" s="49"/>
      <c r="AX586" s="75"/>
      <c r="AY586" s="49"/>
      <c r="AZ586" s="49"/>
      <c r="BA586" s="49"/>
      <c r="BB586" s="50"/>
      <c r="BC586" s="69"/>
      <c r="BD586" s="51"/>
      <c r="BE586" s="49"/>
      <c r="BF586" s="75"/>
      <c r="BG586" s="49"/>
      <c r="BH586" s="76"/>
      <c r="BI586" s="77"/>
      <c r="BJ586" s="78"/>
    </row>
    <row r="587" spans="1:62" s="52" customFormat="1" ht="15">
      <c r="A587" s="31"/>
      <c r="B587" s="31"/>
      <c r="C587" s="32"/>
      <c r="D587" s="32"/>
      <c r="E587" s="11"/>
      <c r="F587" s="33"/>
      <c r="G587" s="33"/>
      <c r="H587" s="14"/>
      <c r="I587" s="32"/>
      <c r="J587" s="33"/>
      <c r="K587" s="33"/>
      <c r="L587" s="33"/>
      <c r="M587" s="33"/>
      <c r="N587" s="34"/>
      <c r="O587" s="35"/>
      <c r="P587" s="36"/>
      <c r="Q587" s="37"/>
      <c r="R587" s="16"/>
      <c r="S587" s="17"/>
      <c r="T587" s="16"/>
      <c r="U587" s="17"/>
      <c r="V587" s="38"/>
      <c r="W587" s="73"/>
      <c r="X587" s="344"/>
      <c r="Y587" s="57"/>
      <c r="Z587" s="41"/>
      <c r="AA587" s="67"/>
      <c r="AB587" s="42"/>
      <c r="AC587" s="81"/>
      <c r="AD587" s="81"/>
      <c r="AE587" s="74"/>
      <c r="AF587" s="43"/>
      <c r="AG587" s="44"/>
      <c r="AH587" s="44"/>
      <c r="AI587" s="44"/>
      <c r="AJ587" s="44"/>
      <c r="AK587" s="44"/>
      <c r="AL587" s="44"/>
      <c r="AM587" s="42"/>
      <c r="AN587" s="46"/>
      <c r="AO587" s="45"/>
      <c r="AP587" s="47"/>
      <c r="AQ587" s="51"/>
      <c r="AR587" s="68"/>
      <c r="AS587" s="48"/>
      <c r="AT587" s="49"/>
      <c r="AU587" s="49"/>
      <c r="AV587" s="49"/>
      <c r="AW587" s="49"/>
      <c r="AX587" s="75"/>
      <c r="AY587" s="49"/>
      <c r="AZ587" s="49"/>
      <c r="BA587" s="49"/>
      <c r="BB587" s="50"/>
      <c r="BC587" s="69"/>
      <c r="BD587" s="51"/>
      <c r="BE587" s="49"/>
      <c r="BF587" s="75"/>
      <c r="BG587" s="49"/>
      <c r="BH587" s="76"/>
      <c r="BI587" s="77"/>
      <c r="BJ587" s="78"/>
    </row>
    <row r="588" spans="1:62" s="52" customFormat="1" ht="15">
      <c r="A588" s="31"/>
      <c r="B588" s="31"/>
      <c r="C588" s="32"/>
      <c r="D588" s="32"/>
      <c r="E588" s="11"/>
      <c r="F588" s="33"/>
      <c r="G588" s="33"/>
      <c r="H588" s="14"/>
      <c r="I588" s="32"/>
      <c r="J588" s="33"/>
      <c r="K588" s="33"/>
      <c r="L588" s="33"/>
      <c r="M588" s="33"/>
      <c r="N588" s="34"/>
      <c r="O588" s="35"/>
      <c r="P588" s="36"/>
      <c r="Q588" s="37"/>
      <c r="R588" s="16"/>
      <c r="S588" s="17"/>
      <c r="T588" s="16"/>
      <c r="U588" s="17"/>
      <c r="V588" s="38"/>
      <c r="W588" s="73"/>
      <c r="X588" s="344"/>
      <c r="Y588" s="57"/>
      <c r="Z588" s="41"/>
      <c r="AA588" s="67"/>
      <c r="AB588" s="42"/>
      <c r="AC588" s="81"/>
      <c r="AD588" s="81"/>
      <c r="AE588" s="74"/>
      <c r="AF588" s="43"/>
      <c r="AG588" s="44"/>
      <c r="AH588" s="44"/>
      <c r="AI588" s="44"/>
      <c r="AJ588" s="44"/>
      <c r="AK588" s="44"/>
      <c r="AL588" s="44"/>
      <c r="AM588" s="42"/>
      <c r="AN588" s="46"/>
      <c r="AO588" s="45"/>
      <c r="AP588" s="47"/>
      <c r="AQ588" s="51"/>
      <c r="AR588" s="68"/>
      <c r="AS588" s="48"/>
      <c r="AT588" s="49"/>
      <c r="AU588" s="49"/>
      <c r="AV588" s="49"/>
      <c r="AW588" s="49"/>
      <c r="AX588" s="75"/>
      <c r="AY588" s="49"/>
      <c r="AZ588" s="49"/>
      <c r="BA588" s="49"/>
      <c r="BB588" s="50"/>
      <c r="BC588" s="69"/>
      <c r="BD588" s="51"/>
      <c r="BE588" s="49"/>
      <c r="BF588" s="75"/>
      <c r="BG588" s="49"/>
      <c r="BH588" s="76"/>
      <c r="BI588" s="77"/>
      <c r="BJ588" s="78"/>
    </row>
    <row r="589" spans="1:62" s="52" customFormat="1" ht="15">
      <c r="A589" s="31"/>
      <c r="B589" s="31"/>
      <c r="C589" s="32"/>
      <c r="D589" s="32"/>
      <c r="E589" s="11"/>
      <c r="F589" s="33"/>
      <c r="G589" s="33"/>
      <c r="H589" s="14"/>
      <c r="I589" s="58"/>
      <c r="J589" s="33"/>
      <c r="K589" s="33"/>
      <c r="L589" s="33"/>
      <c r="M589" s="33"/>
      <c r="N589" s="34"/>
      <c r="O589" s="35"/>
      <c r="P589" s="36"/>
      <c r="Q589" s="37"/>
      <c r="R589" s="16"/>
      <c r="S589" s="17"/>
      <c r="T589" s="16"/>
      <c r="U589" s="17"/>
      <c r="V589" s="38"/>
      <c r="W589" s="21"/>
      <c r="X589" s="344"/>
      <c r="Y589" s="57"/>
      <c r="Z589" s="41"/>
      <c r="AA589" s="67"/>
      <c r="AB589" s="42"/>
      <c r="AC589" s="81"/>
      <c r="AD589" s="81"/>
      <c r="AE589" s="74"/>
      <c r="AF589" s="43"/>
      <c r="AG589" s="44"/>
      <c r="AH589" s="44"/>
      <c r="AI589" s="44"/>
      <c r="AJ589" s="44"/>
      <c r="AK589" s="44"/>
      <c r="AL589" s="44"/>
      <c r="AM589" s="42"/>
      <c r="AN589" s="46"/>
      <c r="AO589" s="45"/>
      <c r="AP589" s="47"/>
      <c r="AQ589" s="51"/>
      <c r="AR589" s="68"/>
      <c r="AS589" s="48"/>
      <c r="AT589" s="49"/>
      <c r="AU589" s="49"/>
      <c r="AV589" s="49"/>
      <c r="AW589" s="49"/>
      <c r="AX589" s="75"/>
      <c r="AY589" s="49"/>
      <c r="AZ589" s="49"/>
      <c r="BA589" s="49"/>
      <c r="BB589" s="50"/>
      <c r="BC589" s="69"/>
      <c r="BD589" s="51"/>
      <c r="BE589" s="49"/>
      <c r="BF589" s="75"/>
      <c r="BG589" s="49"/>
      <c r="BH589" s="76"/>
      <c r="BI589" s="77"/>
      <c r="BJ589" s="78"/>
    </row>
    <row r="590" spans="1:62" s="52" customFormat="1" ht="15">
      <c r="A590" s="31"/>
      <c r="B590" s="31"/>
      <c r="C590" s="32"/>
      <c r="D590" s="32"/>
      <c r="E590" s="11"/>
      <c r="F590" s="33"/>
      <c r="G590" s="33"/>
      <c r="H590" s="14"/>
      <c r="I590" s="32"/>
      <c r="J590" s="33"/>
      <c r="K590" s="33"/>
      <c r="L590" s="33"/>
      <c r="M590" s="33"/>
      <c r="N590" s="34"/>
      <c r="O590" s="35"/>
      <c r="P590" s="36"/>
      <c r="Q590" s="37"/>
      <c r="R590" s="16"/>
      <c r="S590" s="17"/>
      <c r="T590" s="16"/>
      <c r="U590" s="17"/>
      <c r="V590" s="38"/>
      <c r="W590" s="73"/>
      <c r="X590" s="344"/>
      <c r="Y590" s="57"/>
      <c r="Z590" s="41"/>
      <c r="AA590" s="67"/>
      <c r="AB590" s="42"/>
      <c r="AC590" s="81"/>
      <c r="AD590" s="81"/>
      <c r="AE590" s="74"/>
      <c r="AF590" s="43"/>
      <c r="AG590" s="44"/>
      <c r="AH590" s="44"/>
      <c r="AI590" s="44"/>
      <c r="AJ590" s="44"/>
      <c r="AK590" s="44"/>
      <c r="AL590" s="44"/>
      <c r="AM590" s="42"/>
      <c r="AN590" s="46"/>
      <c r="AO590" s="45"/>
      <c r="AP590" s="47"/>
      <c r="AQ590" s="51"/>
      <c r="AR590" s="68"/>
      <c r="AS590" s="48"/>
      <c r="AT590" s="49"/>
      <c r="AU590" s="49"/>
      <c r="AV590" s="49"/>
      <c r="AW590" s="49"/>
      <c r="AX590" s="75"/>
      <c r="AY590" s="49"/>
      <c r="AZ590" s="49"/>
      <c r="BA590" s="49"/>
      <c r="BB590" s="50"/>
      <c r="BC590" s="69"/>
      <c r="BD590" s="51"/>
      <c r="BE590" s="49"/>
      <c r="BF590" s="75"/>
      <c r="BG590" s="49"/>
      <c r="BH590" s="76"/>
      <c r="BI590" s="77"/>
      <c r="BJ590" s="78"/>
    </row>
    <row r="591" spans="1:62" ht="15">
      <c r="A591" s="31"/>
      <c r="B591" s="31"/>
      <c r="C591" s="32"/>
      <c r="D591" s="32"/>
      <c r="E591" s="11"/>
      <c r="F591" s="33"/>
      <c r="G591" s="33"/>
      <c r="H591" s="14"/>
      <c r="I591" s="32"/>
      <c r="J591" s="33"/>
      <c r="K591" s="33"/>
      <c r="L591" s="33"/>
      <c r="M591" s="33"/>
      <c r="N591" s="34"/>
      <c r="O591" s="35"/>
      <c r="P591" s="36"/>
      <c r="Q591" s="37"/>
      <c r="R591" s="16"/>
      <c r="S591" s="17"/>
      <c r="T591" s="16"/>
      <c r="U591" s="17"/>
      <c r="V591" s="38"/>
      <c r="W591" s="73"/>
      <c r="X591" s="344"/>
      <c r="Y591" s="57"/>
      <c r="Z591" s="41"/>
      <c r="AA591" s="67"/>
      <c r="AB591" s="42"/>
      <c r="AC591" s="81"/>
      <c r="AD591" s="81"/>
      <c r="AE591" s="74"/>
      <c r="AF591" s="43"/>
      <c r="AG591" s="44"/>
      <c r="AH591" s="44"/>
      <c r="AI591" s="44"/>
      <c r="AJ591" s="44"/>
      <c r="AK591" s="44"/>
      <c r="AL591" s="44"/>
      <c r="AM591" s="42"/>
      <c r="AN591" s="46"/>
      <c r="AO591" s="45"/>
      <c r="AP591" s="47"/>
      <c r="AQ591" s="51"/>
      <c r="AR591" s="68"/>
      <c r="AS591" s="48"/>
      <c r="AT591" s="49"/>
      <c r="AU591" s="49"/>
      <c r="AV591" s="49"/>
      <c r="AW591" s="49"/>
      <c r="AX591" s="75"/>
      <c r="AY591" s="49"/>
      <c r="AZ591" s="49"/>
      <c r="BA591" s="49"/>
      <c r="BB591" s="50"/>
      <c r="BC591" s="69"/>
      <c r="BD591" s="51"/>
      <c r="BE591" s="49"/>
      <c r="BF591" s="75"/>
      <c r="BG591" s="49"/>
      <c r="BH591" s="76"/>
      <c r="BI591" s="77"/>
      <c r="BJ591" s="78"/>
    </row>
    <row r="592" spans="1:62" ht="15">
      <c r="A592" s="31"/>
      <c r="B592" s="31"/>
      <c r="C592" s="32"/>
      <c r="D592" s="32"/>
      <c r="E592" s="11"/>
      <c r="F592" s="33"/>
      <c r="G592" s="33"/>
      <c r="H592" s="14"/>
      <c r="I592" s="32"/>
      <c r="J592" s="33"/>
      <c r="K592" s="33"/>
      <c r="L592" s="33"/>
      <c r="M592" s="33"/>
      <c r="N592" s="34"/>
      <c r="O592" s="35"/>
      <c r="P592" s="36"/>
      <c r="Q592" s="37"/>
      <c r="R592" s="16"/>
      <c r="S592" s="17"/>
      <c r="T592" s="16"/>
      <c r="U592" s="17"/>
      <c r="V592" s="38"/>
      <c r="W592" s="73"/>
      <c r="X592" s="344"/>
      <c r="Y592" s="57"/>
      <c r="Z592" s="41"/>
      <c r="AA592" s="67"/>
      <c r="AB592" s="42"/>
      <c r="AC592" s="81"/>
      <c r="AD592" s="81"/>
      <c r="AE592" s="74"/>
      <c r="AF592" s="43"/>
      <c r="AG592" s="44"/>
      <c r="AH592" s="44"/>
      <c r="AI592" s="44"/>
      <c r="AJ592" s="44"/>
      <c r="AK592" s="44"/>
      <c r="AL592" s="44"/>
      <c r="AM592" s="42"/>
      <c r="AN592" s="46"/>
      <c r="AO592" s="45"/>
      <c r="AP592" s="47"/>
      <c r="AQ592" s="51"/>
      <c r="AR592" s="68"/>
      <c r="AS592" s="48"/>
      <c r="AT592" s="49"/>
      <c r="AU592" s="49"/>
      <c r="AV592" s="49"/>
      <c r="AW592" s="49"/>
      <c r="AX592" s="75"/>
      <c r="AY592" s="49"/>
      <c r="AZ592" s="49"/>
      <c r="BA592" s="49"/>
      <c r="BB592" s="50"/>
      <c r="BC592" s="69"/>
      <c r="BD592" s="51"/>
      <c r="BE592" s="49"/>
      <c r="BF592" s="75"/>
      <c r="BG592" s="49"/>
      <c r="BH592" s="76"/>
      <c r="BI592" s="77"/>
      <c r="BJ592" s="78"/>
    </row>
    <row r="593" spans="1:62" ht="15">
      <c r="A593" s="31"/>
      <c r="B593" s="31"/>
      <c r="C593" s="32"/>
      <c r="D593" s="32"/>
      <c r="E593" s="11"/>
      <c r="F593" s="33"/>
      <c r="G593" s="33"/>
      <c r="H593" s="14"/>
      <c r="I593" s="32"/>
      <c r="J593" s="33"/>
      <c r="K593" s="33"/>
      <c r="L593" s="33"/>
      <c r="M593" s="33"/>
      <c r="N593" s="34"/>
      <c r="O593" s="35"/>
      <c r="P593" s="36"/>
      <c r="Q593" s="37"/>
      <c r="R593" s="16"/>
      <c r="S593" s="17"/>
      <c r="T593" s="16"/>
      <c r="U593" s="17"/>
      <c r="V593" s="38"/>
      <c r="W593" s="73"/>
      <c r="X593" s="344"/>
      <c r="Y593" s="57"/>
      <c r="Z593" s="41"/>
      <c r="AA593" s="67"/>
      <c r="AB593" s="42"/>
      <c r="AC593" s="81"/>
      <c r="AD593" s="81"/>
      <c r="AE593" s="74"/>
      <c r="AF593" s="43"/>
      <c r="AG593" s="44"/>
      <c r="AH593" s="44"/>
      <c r="AI593" s="44"/>
      <c r="AJ593" s="44"/>
      <c r="AK593" s="44"/>
      <c r="AL593" s="44"/>
      <c r="AM593" s="42"/>
      <c r="AN593" s="46"/>
      <c r="AO593" s="45"/>
      <c r="AP593" s="47"/>
      <c r="AQ593" s="51"/>
      <c r="AR593" s="68"/>
      <c r="AS593" s="48"/>
      <c r="AT593" s="49"/>
      <c r="AU593" s="49"/>
      <c r="AV593" s="49"/>
      <c r="AW593" s="49"/>
      <c r="AX593" s="75"/>
      <c r="AY593" s="49"/>
      <c r="AZ593" s="49"/>
      <c r="BA593" s="49"/>
      <c r="BB593" s="50"/>
      <c r="BC593" s="69"/>
      <c r="BD593" s="51"/>
      <c r="BE593" s="49"/>
      <c r="BF593" s="75"/>
      <c r="BG593" s="49"/>
      <c r="BH593" s="76"/>
      <c r="BI593" s="77"/>
      <c r="BJ593" s="78"/>
    </row>
    <row r="594" spans="1:62" ht="15">
      <c r="A594" s="31"/>
      <c r="B594" s="31"/>
      <c r="C594" s="32"/>
      <c r="D594" s="32"/>
      <c r="E594" s="11"/>
      <c r="F594" s="33"/>
      <c r="G594" s="33"/>
      <c r="H594" s="14"/>
      <c r="I594" s="32"/>
      <c r="J594" s="33"/>
      <c r="K594" s="33"/>
      <c r="L594" s="33"/>
      <c r="M594" s="33"/>
      <c r="N594" s="34"/>
      <c r="O594" s="35"/>
      <c r="P594" s="36"/>
      <c r="Q594" s="37"/>
      <c r="R594" s="16"/>
      <c r="S594" s="17"/>
      <c r="T594" s="16"/>
      <c r="U594" s="17"/>
      <c r="V594" s="38"/>
      <c r="W594" s="73"/>
      <c r="X594" s="344"/>
      <c r="Y594" s="57"/>
      <c r="Z594" s="41"/>
      <c r="AA594" s="67"/>
      <c r="AB594" s="42"/>
      <c r="AC594" s="81"/>
      <c r="AD594" s="81"/>
      <c r="AE594" s="74"/>
      <c r="AF594" s="43"/>
      <c r="AG594" s="44"/>
      <c r="AH594" s="44"/>
      <c r="AI594" s="44"/>
      <c r="AJ594" s="44"/>
      <c r="AK594" s="44"/>
      <c r="AL594" s="44"/>
      <c r="AM594" s="42"/>
      <c r="AN594" s="46"/>
      <c r="AO594" s="45"/>
      <c r="AP594" s="47"/>
      <c r="AQ594" s="51"/>
      <c r="AR594" s="68"/>
      <c r="AS594" s="48"/>
      <c r="AT594" s="49"/>
      <c r="AU594" s="49"/>
      <c r="AV594" s="49"/>
      <c r="AW594" s="49"/>
      <c r="AX594" s="75"/>
      <c r="AY594" s="49"/>
      <c r="AZ594" s="49"/>
      <c r="BA594" s="49"/>
      <c r="BB594" s="50"/>
      <c r="BC594" s="69"/>
      <c r="BD594" s="51"/>
      <c r="BE594" s="49"/>
      <c r="BF594" s="75"/>
      <c r="BG594" s="49"/>
      <c r="BH594" s="76"/>
      <c r="BI594" s="77"/>
      <c r="BJ594" s="78"/>
    </row>
    <row r="595" spans="1:62" ht="15">
      <c r="A595" s="31"/>
      <c r="B595" s="31"/>
      <c r="C595" s="32"/>
      <c r="D595" s="32"/>
      <c r="E595" s="11"/>
      <c r="F595" s="33"/>
      <c r="G595" s="33"/>
      <c r="H595" s="14"/>
      <c r="I595" s="32"/>
      <c r="J595" s="33"/>
      <c r="K595" s="33"/>
      <c r="L595" s="33"/>
      <c r="M595" s="33"/>
      <c r="N595" s="34"/>
      <c r="O595" s="35"/>
      <c r="P595" s="36"/>
      <c r="Q595" s="37"/>
      <c r="R595" s="16"/>
      <c r="S595" s="17"/>
      <c r="T595" s="16"/>
      <c r="U595" s="17"/>
      <c r="V595" s="38"/>
      <c r="W595" s="73"/>
      <c r="X595" s="344"/>
      <c r="Y595" s="57"/>
      <c r="Z595" s="41"/>
      <c r="AA595" s="67"/>
      <c r="AB595" s="42"/>
      <c r="AC595" s="81"/>
      <c r="AD595" s="81"/>
      <c r="AE595" s="74"/>
      <c r="AF595" s="43"/>
      <c r="AG595" s="44"/>
      <c r="AH595" s="44"/>
      <c r="AI595" s="44"/>
      <c r="AJ595" s="44"/>
      <c r="AK595" s="44"/>
      <c r="AL595" s="44"/>
      <c r="AM595" s="42"/>
      <c r="AN595" s="46"/>
      <c r="AO595" s="45"/>
      <c r="AP595" s="47"/>
      <c r="AQ595" s="51"/>
      <c r="AR595" s="68"/>
      <c r="AS595" s="48"/>
      <c r="AT595" s="49"/>
      <c r="AU595" s="49"/>
      <c r="AV595" s="49"/>
      <c r="AW595" s="49"/>
      <c r="AX595" s="75"/>
      <c r="AY595" s="49"/>
      <c r="AZ595" s="49"/>
      <c r="BA595" s="49"/>
      <c r="BB595" s="50"/>
      <c r="BC595" s="69"/>
      <c r="BD595" s="51"/>
      <c r="BE595" s="49"/>
      <c r="BF595" s="75"/>
      <c r="BG595" s="49"/>
      <c r="BH595" s="76"/>
      <c r="BI595" s="77"/>
      <c r="BJ595" s="78"/>
    </row>
    <row r="596" spans="1:62" ht="15">
      <c r="A596" s="31"/>
      <c r="B596" s="31"/>
      <c r="C596" s="32"/>
      <c r="D596" s="32"/>
      <c r="E596" s="11"/>
      <c r="F596" s="33"/>
      <c r="G596" s="33"/>
      <c r="H596" s="14"/>
      <c r="I596" s="32"/>
      <c r="J596" s="33"/>
      <c r="K596" s="33"/>
      <c r="L596" s="33"/>
      <c r="M596" s="33"/>
      <c r="N596" s="34"/>
      <c r="O596" s="35"/>
      <c r="P596" s="36"/>
      <c r="Q596" s="37"/>
      <c r="R596" s="16"/>
      <c r="S596" s="17"/>
      <c r="T596" s="16"/>
      <c r="U596" s="17"/>
      <c r="V596" s="38"/>
      <c r="W596" s="73"/>
      <c r="X596" s="344"/>
      <c r="Y596" s="57"/>
      <c r="Z596" s="41"/>
      <c r="AA596" s="67"/>
      <c r="AB596" s="42"/>
      <c r="AC596" s="81"/>
      <c r="AD596" s="81"/>
      <c r="AE596" s="74"/>
      <c r="AF596" s="43"/>
      <c r="AG596" s="44"/>
      <c r="AH596" s="44"/>
      <c r="AI596" s="44"/>
      <c r="AJ596" s="44"/>
      <c r="AK596" s="44"/>
      <c r="AL596" s="44"/>
      <c r="AM596" s="42"/>
      <c r="AN596" s="46"/>
      <c r="AO596" s="45"/>
      <c r="AP596" s="47"/>
      <c r="AQ596" s="51"/>
      <c r="AR596" s="68"/>
      <c r="AS596" s="48"/>
      <c r="AT596" s="49"/>
      <c r="AU596" s="49"/>
      <c r="AV596" s="49"/>
      <c r="AW596" s="49"/>
      <c r="AX596" s="75"/>
      <c r="AY596" s="49"/>
      <c r="AZ596" s="49"/>
      <c r="BA596" s="49"/>
      <c r="BB596" s="50"/>
      <c r="BC596" s="69"/>
      <c r="BD596" s="51"/>
      <c r="BE596" s="49"/>
      <c r="BF596" s="75"/>
      <c r="BG596" s="49"/>
      <c r="BH596" s="76"/>
      <c r="BI596" s="77"/>
      <c r="BJ596" s="78"/>
    </row>
    <row r="597" spans="1:62" ht="15">
      <c r="A597" s="31"/>
      <c r="B597" s="31"/>
      <c r="C597" s="32"/>
      <c r="D597" s="32"/>
      <c r="E597" s="11"/>
      <c r="F597" s="33"/>
      <c r="G597" s="33"/>
      <c r="H597" s="14"/>
      <c r="I597" s="32"/>
      <c r="J597" s="33"/>
      <c r="K597" s="33"/>
      <c r="L597" s="33"/>
      <c r="M597" s="33"/>
      <c r="N597" s="34"/>
      <c r="O597" s="35"/>
      <c r="P597" s="36"/>
      <c r="Q597" s="37"/>
      <c r="R597" s="16"/>
      <c r="S597" s="17"/>
      <c r="T597" s="16"/>
      <c r="U597" s="17"/>
      <c r="V597" s="38"/>
      <c r="W597" s="73"/>
      <c r="X597" s="344"/>
      <c r="Y597" s="57"/>
      <c r="Z597" s="41"/>
      <c r="AA597" s="67"/>
      <c r="AB597" s="42"/>
      <c r="AC597" s="81"/>
      <c r="AD597" s="81"/>
      <c r="AE597" s="74"/>
      <c r="AF597" s="43"/>
      <c r="AG597" s="44"/>
      <c r="AH597" s="44"/>
      <c r="AI597" s="44"/>
      <c r="AJ597" s="44"/>
      <c r="AK597" s="44"/>
      <c r="AL597" s="44"/>
      <c r="AM597" s="42"/>
      <c r="AN597" s="46"/>
      <c r="AO597" s="45"/>
      <c r="AP597" s="47"/>
      <c r="AQ597" s="51"/>
      <c r="AR597" s="68"/>
      <c r="AS597" s="48"/>
      <c r="AT597" s="49"/>
      <c r="AU597" s="49"/>
      <c r="AV597" s="49"/>
      <c r="AW597" s="49"/>
      <c r="AX597" s="75"/>
      <c r="AY597" s="49"/>
      <c r="AZ597" s="49"/>
      <c r="BA597" s="49"/>
      <c r="BB597" s="50"/>
      <c r="BC597" s="69"/>
      <c r="BD597" s="51"/>
      <c r="BE597" s="49"/>
      <c r="BF597" s="75"/>
      <c r="BG597" s="49"/>
      <c r="BH597" s="76"/>
      <c r="BI597" s="77"/>
      <c r="BJ597" s="78"/>
    </row>
    <row r="598" spans="1:62" ht="15">
      <c r="A598" s="31"/>
      <c r="B598" s="31"/>
      <c r="C598" s="32"/>
      <c r="D598" s="32"/>
      <c r="E598" s="11"/>
      <c r="F598" s="33"/>
      <c r="G598" s="33"/>
      <c r="H598" s="14"/>
      <c r="I598" s="32"/>
      <c r="J598" s="33"/>
      <c r="K598" s="59"/>
      <c r="L598" s="59"/>
      <c r="M598" s="33"/>
      <c r="N598" s="34"/>
      <c r="O598" s="35"/>
      <c r="P598" s="34"/>
      <c r="Q598" s="37"/>
      <c r="R598" s="16"/>
      <c r="S598" s="17"/>
      <c r="T598" s="16"/>
      <c r="U598" s="17"/>
      <c r="V598" s="38"/>
      <c r="W598" s="73"/>
      <c r="X598" s="344"/>
      <c r="Y598" s="57"/>
      <c r="Z598" s="41"/>
      <c r="AA598" s="67"/>
      <c r="AB598" s="42"/>
      <c r="AC598" s="81"/>
      <c r="AD598" s="81"/>
      <c r="AE598" s="74"/>
      <c r="AF598" s="43"/>
      <c r="AG598" s="44"/>
      <c r="AH598" s="44"/>
      <c r="AI598" s="44"/>
      <c r="AJ598" s="44"/>
      <c r="AK598" s="44"/>
      <c r="AL598" s="44"/>
      <c r="AM598" s="42"/>
      <c r="AN598" s="46"/>
      <c r="AO598" s="45"/>
      <c r="AP598" s="47"/>
      <c r="AQ598" s="51"/>
      <c r="AR598" s="68"/>
      <c r="AS598" s="48"/>
      <c r="AT598" s="49"/>
      <c r="AU598" s="49"/>
      <c r="AV598" s="49"/>
      <c r="AW598" s="49"/>
      <c r="AX598" s="75"/>
      <c r="AY598" s="49"/>
      <c r="AZ598" s="49"/>
      <c r="BA598" s="49"/>
      <c r="BB598" s="50"/>
      <c r="BC598" s="69"/>
      <c r="BD598" s="51"/>
      <c r="BE598" s="49"/>
      <c r="BF598" s="75"/>
      <c r="BG598" s="49"/>
      <c r="BH598" s="76"/>
      <c r="BI598" s="77"/>
      <c r="BJ598" s="78"/>
    </row>
    <row r="599" spans="1:62" ht="15">
      <c r="A599" s="31"/>
      <c r="B599" s="31"/>
      <c r="C599" s="32"/>
      <c r="D599" s="32"/>
      <c r="E599" s="11"/>
      <c r="F599" s="33"/>
      <c r="G599" s="33"/>
      <c r="H599" s="14"/>
      <c r="I599" s="32"/>
      <c r="J599" s="33"/>
      <c r="K599" s="33"/>
      <c r="L599" s="33"/>
      <c r="M599" s="33"/>
      <c r="N599" s="34"/>
      <c r="O599" s="35"/>
      <c r="P599" s="36"/>
      <c r="Q599" s="37"/>
      <c r="R599" s="16"/>
      <c r="S599" s="17"/>
      <c r="T599" s="16"/>
      <c r="U599" s="17"/>
      <c r="V599" s="38"/>
      <c r="W599" s="73"/>
      <c r="X599" s="345"/>
      <c r="Y599" s="62"/>
      <c r="Z599" s="41"/>
      <c r="AA599" s="67"/>
      <c r="AB599" s="42"/>
      <c r="AC599" s="81"/>
      <c r="AD599" s="81"/>
      <c r="AE599" s="74"/>
      <c r="AF599" s="43"/>
      <c r="AG599" s="44"/>
      <c r="AH599" s="44"/>
      <c r="AI599" s="44"/>
      <c r="AJ599" s="44"/>
      <c r="AK599" s="44"/>
      <c r="AL599" s="44"/>
      <c r="AM599" s="42"/>
      <c r="AN599" s="46"/>
      <c r="AO599" s="45"/>
      <c r="AP599" s="47"/>
      <c r="AQ599" s="51"/>
      <c r="AR599" s="68"/>
      <c r="AS599" s="48"/>
      <c r="AT599" s="49"/>
      <c r="AU599" s="49"/>
      <c r="AV599" s="49"/>
      <c r="AW599" s="49"/>
      <c r="AX599" s="75"/>
      <c r="AY599" s="49"/>
      <c r="AZ599" s="49"/>
      <c r="BA599" s="49"/>
      <c r="BB599" s="50"/>
      <c r="BC599" s="69"/>
      <c r="BD599" s="51"/>
      <c r="BE599" s="49"/>
      <c r="BF599" s="75"/>
      <c r="BG599" s="49"/>
      <c r="BH599" s="76"/>
      <c r="BI599" s="77"/>
      <c r="BJ599" s="78"/>
    </row>
    <row r="600" spans="1:62" ht="15">
      <c r="A600" s="31"/>
      <c r="B600" s="31"/>
      <c r="C600" s="32"/>
      <c r="D600" s="32"/>
      <c r="E600" s="11"/>
      <c r="F600" s="33"/>
      <c r="G600" s="33"/>
      <c r="H600" s="14"/>
      <c r="I600" s="32"/>
      <c r="J600" s="33"/>
      <c r="K600" s="33"/>
      <c r="L600" s="33"/>
      <c r="M600" s="33"/>
      <c r="N600" s="34"/>
      <c r="O600" s="35"/>
      <c r="P600" s="36"/>
      <c r="Q600" s="37"/>
      <c r="R600" s="16"/>
      <c r="S600" s="17"/>
      <c r="T600" s="16"/>
      <c r="U600" s="17"/>
      <c r="V600" s="38"/>
      <c r="W600" s="73"/>
      <c r="X600" s="345"/>
      <c r="Y600" s="62"/>
      <c r="Z600" s="41"/>
      <c r="AA600" s="67"/>
      <c r="AB600" s="42"/>
      <c r="AC600" s="81"/>
      <c r="AD600" s="81"/>
      <c r="AE600" s="74"/>
      <c r="AF600" s="43"/>
      <c r="AG600" s="44"/>
      <c r="AH600" s="44"/>
      <c r="AI600" s="44"/>
      <c r="AJ600" s="44"/>
      <c r="AK600" s="44"/>
      <c r="AL600" s="44"/>
      <c r="AM600" s="42"/>
      <c r="AN600" s="46"/>
      <c r="AO600" s="45"/>
      <c r="AP600" s="47"/>
      <c r="AQ600" s="51"/>
      <c r="AR600" s="68"/>
      <c r="AS600" s="48"/>
      <c r="AT600" s="49"/>
      <c r="AU600" s="49"/>
      <c r="AV600" s="49"/>
      <c r="AW600" s="49"/>
      <c r="AX600" s="75"/>
      <c r="AY600" s="49"/>
      <c r="AZ600" s="49"/>
      <c r="BA600" s="49"/>
      <c r="BB600" s="50"/>
      <c r="BC600" s="69"/>
      <c r="BD600" s="51"/>
      <c r="BE600" s="49"/>
      <c r="BF600" s="75"/>
      <c r="BG600" s="49"/>
      <c r="BH600" s="76"/>
      <c r="BI600" s="77"/>
      <c r="BJ600" s="78"/>
    </row>
    <row r="601" spans="1:62" ht="15">
      <c r="A601" s="31"/>
      <c r="B601" s="31"/>
      <c r="C601" s="32"/>
      <c r="D601" s="32"/>
      <c r="E601" s="11"/>
      <c r="F601" s="33"/>
      <c r="G601" s="33"/>
      <c r="H601" s="14"/>
      <c r="I601" s="32"/>
      <c r="J601" s="33"/>
      <c r="K601" s="33"/>
      <c r="L601" s="33"/>
      <c r="M601" s="33"/>
      <c r="N601" s="34"/>
      <c r="O601" s="35"/>
      <c r="P601" s="36"/>
      <c r="Q601" s="37"/>
      <c r="R601" s="16"/>
      <c r="S601" s="17"/>
      <c r="T601" s="16"/>
      <c r="U601" s="17"/>
      <c r="V601" s="38"/>
      <c r="W601" s="73"/>
      <c r="X601" s="344"/>
      <c r="Y601" s="57"/>
      <c r="Z601" s="41"/>
      <c r="AA601" s="67"/>
      <c r="AB601" s="42"/>
      <c r="AC601" s="81"/>
      <c r="AD601" s="81"/>
      <c r="AE601" s="74"/>
      <c r="AF601" s="43"/>
      <c r="AG601" s="44"/>
      <c r="AH601" s="44"/>
      <c r="AI601" s="44"/>
      <c r="AJ601" s="44"/>
      <c r="AK601" s="44"/>
      <c r="AL601" s="44"/>
      <c r="AM601" s="42"/>
      <c r="AN601" s="46"/>
      <c r="AO601" s="45"/>
      <c r="AP601" s="47"/>
      <c r="AQ601" s="51"/>
      <c r="AR601" s="68"/>
      <c r="AS601" s="48"/>
      <c r="AT601" s="49"/>
      <c r="AU601" s="49"/>
      <c r="AV601" s="49"/>
      <c r="AW601" s="49"/>
      <c r="AX601" s="75"/>
      <c r="AY601" s="49"/>
      <c r="AZ601" s="49"/>
      <c r="BA601" s="49"/>
      <c r="BB601" s="50"/>
      <c r="BC601" s="69"/>
      <c r="BD601" s="51"/>
      <c r="BE601" s="49"/>
      <c r="BF601" s="75"/>
      <c r="BG601" s="49"/>
      <c r="BH601" s="76"/>
      <c r="BI601" s="77"/>
      <c r="BJ601" s="78"/>
    </row>
    <row r="602" spans="1:62" ht="15">
      <c r="A602" s="31"/>
      <c r="B602" s="31"/>
      <c r="C602" s="32"/>
      <c r="D602" s="32"/>
      <c r="E602" s="11"/>
      <c r="F602" s="33"/>
      <c r="G602" s="33"/>
      <c r="H602" s="14"/>
      <c r="I602" s="32"/>
      <c r="J602" s="33"/>
      <c r="K602" s="33"/>
      <c r="L602" s="33"/>
      <c r="M602" s="33"/>
      <c r="N602" s="34"/>
      <c r="O602" s="35"/>
      <c r="P602" s="36"/>
      <c r="Q602" s="37"/>
      <c r="R602" s="16"/>
      <c r="S602" s="17"/>
      <c r="T602" s="16"/>
      <c r="U602" s="17"/>
      <c r="V602" s="38"/>
      <c r="W602" s="73"/>
      <c r="X602" s="344"/>
      <c r="Y602" s="57"/>
      <c r="Z602" s="41"/>
      <c r="AA602" s="67"/>
      <c r="AB602" s="42"/>
      <c r="AC602" s="81"/>
      <c r="AD602" s="81"/>
      <c r="AE602" s="74"/>
      <c r="AF602" s="43"/>
      <c r="AG602" s="44"/>
      <c r="AH602" s="44"/>
      <c r="AI602" s="44"/>
      <c r="AJ602" s="44"/>
      <c r="AK602" s="44"/>
      <c r="AL602" s="44"/>
      <c r="AM602" s="42"/>
      <c r="AN602" s="46"/>
      <c r="AO602" s="45"/>
      <c r="AP602" s="47"/>
      <c r="AQ602" s="51"/>
      <c r="AR602" s="68"/>
      <c r="AS602" s="48"/>
      <c r="AT602" s="49"/>
      <c r="AU602" s="49"/>
      <c r="AV602" s="49"/>
      <c r="AW602" s="49"/>
      <c r="AX602" s="75"/>
      <c r="AY602" s="49"/>
      <c r="AZ602" s="49"/>
      <c r="BA602" s="49"/>
      <c r="BB602" s="50"/>
      <c r="BC602" s="69"/>
      <c r="BD602" s="51"/>
      <c r="BE602" s="49"/>
      <c r="BF602" s="75"/>
      <c r="BG602" s="49"/>
      <c r="BH602" s="76"/>
      <c r="BI602" s="77"/>
      <c r="BJ602" s="78"/>
    </row>
    <row r="603" spans="1:62" ht="15">
      <c r="A603" s="31"/>
      <c r="B603" s="31"/>
      <c r="C603" s="32"/>
      <c r="D603" s="32"/>
      <c r="E603" s="11"/>
      <c r="F603" s="33"/>
      <c r="G603" s="33"/>
      <c r="H603" s="14"/>
      <c r="I603" s="32"/>
      <c r="J603" s="33"/>
      <c r="K603" s="33"/>
      <c r="L603" s="33"/>
      <c r="M603" s="33"/>
      <c r="N603" s="34"/>
      <c r="O603" s="35"/>
      <c r="P603" s="36"/>
      <c r="Q603" s="37"/>
      <c r="R603" s="16"/>
      <c r="S603" s="17"/>
      <c r="T603" s="16"/>
      <c r="U603" s="17"/>
      <c r="V603" s="38"/>
      <c r="W603" s="73"/>
      <c r="X603" s="344"/>
      <c r="Y603" s="57"/>
      <c r="Z603" s="41"/>
      <c r="AA603" s="67"/>
      <c r="AB603" s="42"/>
      <c r="AC603" s="81"/>
      <c r="AD603" s="81"/>
      <c r="AE603" s="74"/>
      <c r="AF603" s="43"/>
      <c r="AG603" s="44"/>
      <c r="AH603" s="44"/>
      <c r="AI603" s="44"/>
      <c r="AJ603" s="44"/>
      <c r="AK603" s="44"/>
      <c r="AL603" s="44"/>
      <c r="AM603" s="42"/>
      <c r="AN603" s="46"/>
      <c r="AO603" s="45"/>
      <c r="AP603" s="47"/>
      <c r="AQ603" s="51"/>
      <c r="AR603" s="68"/>
      <c r="AS603" s="48"/>
      <c r="AT603" s="49"/>
      <c r="AU603" s="49"/>
      <c r="AV603" s="49"/>
      <c r="AW603" s="49"/>
      <c r="AX603" s="75"/>
      <c r="AY603" s="49"/>
      <c r="AZ603" s="49"/>
      <c r="BA603" s="49"/>
      <c r="BB603" s="50"/>
      <c r="BC603" s="69"/>
      <c r="BD603" s="51"/>
      <c r="BE603" s="49"/>
      <c r="BF603" s="75"/>
      <c r="BG603" s="49"/>
      <c r="BH603" s="76"/>
      <c r="BI603" s="77"/>
      <c r="BJ603" s="78"/>
    </row>
    <row r="604" spans="1:62" ht="15">
      <c r="A604" s="31"/>
      <c r="B604" s="31"/>
      <c r="C604" s="32"/>
      <c r="D604" s="32"/>
      <c r="E604" s="11"/>
      <c r="F604" s="33"/>
      <c r="G604" s="33"/>
      <c r="H604" s="14"/>
      <c r="I604" s="32"/>
      <c r="J604" s="33"/>
      <c r="K604" s="33"/>
      <c r="L604" s="33"/>
      <c r="M604" s="33"/>
      <c r="N604" s="34"/>
      <c r="O604" s="35"/>
      <c r="P604" s="36"/>
      <c r="Q604" s="37"/>
      <c r="R604" s="16"/>
      <c r="S604" s="17"/>
      <c r="T604" s="16"/>
      <c r="U604" s="17"/>
      <c r="V604" s="38"/>
      <c r="W604" s="73"/>
      <c r="X604" s="344"/>
      <c r="Y604" s="57"/>
      <c r="Z604" s="41"/>
      <c r="AA604" s="67"/>
      <c r="AB604" s="42"/>
      <c r="AC604" s="81"/>
      <c r="AD604" s="81"/>
      <c r="AE604" s="74"/>
      <c r="AF604" s="43"/>
      <c r="AG604" s="44"/>
      <c r="AH604" s="44"/>
      <c r="AI604" s="44"/>
      <c r="AJ604" s="44"/>
      <c r="AK604" s="44"/>
      <c r="AL604" s="44"/>
      <c r="AM604" s="42"/>
      <c r="AN604" s="46"/>
      <c r="AO604" s="45"/>
      <c r="AP604" s="47"/>
      <c r="AQ604" s="51"/>
      <c r="AR604" s="68"/>
      <c r="AS604" s="48"/>
      <c r="AT604" s="49"/>
      <c r="AU604" s="49"/>
      <c r="AV604" s="49"/>
      <c r="AW604" s="49"/>
      <c r="AX604" s="75"/>
      <c r="AY604" s="49"/>
      <c r="AZ604" s="49"/>
      <c r="BA604" s="49"/>
      <c r="BB604" s="50"/>
      <c r="BC604" s="69"/>
      <c r="BD604" s="51"/>
      <c r="BE604" s="49"/>
      <c r="BF604" s="75"/>
      <c r="BG604" s="49"/>
      <c r="BH604" s="76"/>
      <c r="BI604" s="77"/>
      <c r="BJ604" s="78"/>
    </row>
    <row r="605" spans="1:62" ht="15">
      <c r="A605" s="31"/>
      <c r="B605" s="31"/>
      <c r="C605" s="32"/>
      <c r="D605" s="32"/>
      <c r="E605" s="11"/>
      <c r="F605" s="33"/>
      <c r="G605" s="33"/>
      <c r="H605" s="14"/>
      <c r="I605" s="32"/>
      <c r="J605" s="33"/>
      <c r="K605" s="33"/>
      <c r="L605" s="33"/>
      <c r="M605" s="33"/>
      <c r="N605" s="34"/>
      <c r="O605" s="35"/>
      <c r="P605" s="36"/>
      <c r="Q605" s="37"/>
      <c r="R605" s="16"/>
      <c r="S605" s="17"/>
      <c r="T605" s="16"/>
      <c r="U605" s="17"/>
      <c r="V605" s="38"/>
      <c r="W605" s="73"/>
      <c r="X605" s="344"/>
      <c r="Y605" s="57"/>
      <c r="Z605" s="41"/>
      <c r="AA605" s="67"/>
      <c r="AB605" s="42"/>
      <c r="AC605" s="81"/>
      <c r="AD605" s="81"/>
      <c r="AE605" s="74"/>
      <c r="AF605" s="43"/>
      <c r="AG605" s="44"/>
      <c r="AH605" s="44"/>
      <c r="AI605" s="44"/>
      <c r="AJ605" s="44"/>
      <c r="AK605" s="44"/>
      <c r="AL605" s="44"/>
      <c r="AM605" s="42"/>
      <c r="AN605" s="46"/>
      <c r="AO605" s="45"/>
      <c r="AP605" s="47"/>
      <c r="AQ605" s="51"/>
      <c r="AR605" s="68"/>
      <c r="AS605" s="48"/>
      <c r="AT605" s="49"/>
      <c r="AU605" s="49"/>
      <c r="AV605" s="49"/>
      <c r="AW605" s="49"/>
      <c r="AX605" s="75"/>
      <c r="AY605" s="49"/>
      <c r="AZ605" s="49"/>
      <c r="BA605" s="49"/>
      <c r="BB605" s="50"/>
      <c r="BC605" s="69"/>
      <c r="BD605" s="51"/>
      <c r="BE605" s="49"/>
      <c r="BF605" s="75"/>
      <c r="BG605" s="49"/>
      <c r="BH605" s="76"/>
      <c r="BI605" s="77"/>
      <c r="BJ605" s="78"/>
    </row>
    <row r="606" spans="1:62" ht="15.75">
      <c r="A606" s="31"/>
      <c r="B606" s="31"/>
      <c r="C606" s="32"/>
      <c r="D606" s="32"/>
      <c r="E606" s="11"/>
      <c r="F606" s="33"/>
      <c r="G606" s="33"/>
      <c r="H606" s="53"/>
      <c r="I606" s="32"/>
      <c r="J606" s="54"/>
      <c r="K606" s="33"/>
      <c r="L606" s="33"/>
      <c r="M606" s="33"/>
      <c r="N606" s="34"/>
      <c r="O606" s="35"/>
      <c r="P606" s="36"/>
      <c r="Q606" s="37"/>
      <c r="R606" s="16"/>
      <c r="S606" s="17"/>
      <c r="T606" s="16"/>
      <c r="U606" s="17"/>
      <c r="V606" s="38"/>
      <c r="W606" s="73"/>
      <c r="X606" s="344"/>
      <c r="Y606" s="40"/>
      <c r="Z606" s="41"/>
      <c r="AA606" s="67"/>
      <c r="AB606" s="42"/>
      <c r="AC606" s="81"/>
      <c r="AD606" s="81"/>
      <c r="AE606" s="74"/>
      <c r="AF606" s="43"/>
      <c r="AG606" s="44"/>
      <c r="AH606" s="44"/>
      <c r="AI606" s="44"/>
      <c r="AJ606" s="44"/>
      <c r="AK606" s="44"/>
      <c r="AL606" s="44"/>
      <c r="AM606" s="42"/>
      <c r="AN606" s="46"/>
      <c r="AO606" s="45"/>
      <c r="AP606" s="47"/>
      <c r="AQ606" s="51"/>
      <c r="AR606" s="68"/>
      <c r="AS606" s="48"/>
      <c r="AT606" s="49"/>
      <c r="AU606" s="49"/>
      <c r="AV606" s="49"/>
      <c r="AW606" s="49"/>
      <c r="AX606" s="75"/>
      <c r="AY606" s="49"/>
      <c r="AZ606" s="49"/>
      <c r="BA606" s="49"/>
      <c r="BB606" s="50"/>
      <c r="BC606" s="69"/>
      <c r="BD606" s="51"/>
      <c r="BE606" s="49"/>
      <c r="BF606" s="75"/>
      <c r="BG606" s="49"/>
      <c r="BH606" s="76"/>
      <c r="BI606" s="77"/>
      <c r="BJ606" s="78"/>
    </row>
    <row r="607" spans="1:62" ht="15">
      <c r="A607" s="31"/>
      <c r="B607" s="31"/>
      <c r="C607" s="32"/>
      <c r="D607" s="64"/>
      <c r="E607" s="11"/>
      <c r="F607" s="33"/>
      <c r="G607" s="59"/>
      <c r="H607" s="14"/>
      <c r="I607" s="58"/>
      <c r="J607" s="59"/>
      <c r="K607" s="59"/>
      <c r="L607" s="59"/>
      <c r="M607" s="33"/>
      <c r="N607" s="34"/>
      <c r="O607" s="35"/>
      <c r="P607" s="34"/>
      <c r="Q607" s="37"/>
      <c r="R607" s="16"/>
      <c r="S607" s="17"/>
      <c r="T607" s="16"/>
      <c r="U607" s="17"/>
      <c r="V607" s="38"/>
      <c r="W607" s="73"/>
      <c r="X607" s="344"/>
      <c r="Y607" s="48"/>
      <c r="Z607" s="41"/>
      <c r="AA607" s="67"/>
      <c r="AB607" s="42"/>
      <c r="AC607" s="81"/>
      <c r="AD607" s="81"/>
      <c r="AE607" s="74"/>
      <c r="AF607" s="43"/>
      <c r="AG607" s="44"/>
      <c r="AH607" s="44"/>
      <c r="AI607" s="44"/>
      <c r="AJ607" s="44"/>
      <c r="AK607" s="44"/>
      <c r="AL607" s="44"/>
      <c r="AM607" s="42"/>
      <c r="AN607" s="46"/>
      <c r="AO607" s="45"/>
      <c r="AP607" s="47"/>
      <c r="AQ607" s="51"/>
      <c r="AR607" s="68"/>
      <c r="AS607" s="48"/>
      <c r="AT607" s="49"/>
      <c r="AU607" s="49"/>
      <c r="AV607" s="49"/>
      <c r="AW607" s="49"/>
      <c r="AX607" s="75"/>
      <c r="AY607" s="49"/>
      <c r="AZ607" s="49"/>
      <c r="BA607" s="49"/>
      <c r="BB607" s="50"/>
      <c r="BC607" s="69"/>
      <c r="BD607" s="51"/>
      <c r="BE607" s="49"/>
      <c r="BF607" s="75"/>
      <c r="BG607" s="49"/>
      <c r="BH607" s="76"/>
      <c r="BI607" s="77"/>
      <c r="BJ607" s="78"/>
    </row>
    <row r="608" spans="1:62" ht="15.75">
      <c r="A608" s="31"/>
      <c r="B608" s="31"/>
      <c r="C608" s="32"/>
      <c r="D608" s="32"/>
      <c r="E608" s="11"/>
      <c r="F608" s="33"/>
      <c r="G608" s="33"/>
      <c r="H608" s="53"/>
      <c r="I608" s="32"/>
      <c r="J608" s="54"/>
      <c r="K608" s="33"/>
      <c r="L608" s="33"/>
      <c r="M608" s="33"/>
      <c r="N608" s="34"/>
      <c r="O608" s="35"/>
      <c r="P608" s="36"/>
      <c r="Q608" s="37"/>
      <c r="R608" s="16"/>
      <c r="S608" s="17"/>
      <c r="T608" s="16"/>
      <c r="U608" s="17"/>
      <c r="V608" s="38"/>
      <c r="W608" s="73"/>
      <c r="X608" s="344"/>
      <c r="Y608" s="40"/>
      <c r="Z608" s="41"/>
      <c r="AA608" s="67"/>
      <c r="AB608" s="42"/>
      <c r="AC608" s="81"/>
      <c r="AD608" s="81"/>
      <c r="AE608" s="74"/>
      <c r="AF608" s="43"/>
      <c r="AG608" s="44"/>
      <c r="AH608" s="44"/>
      <c r="AI608" s="44"/>
      <c r="AJ608" s="44"/>
      <c r="AK608" s="44"/>
      <c r="AL608" s="44"/>
      <c r="AM608" s="42"/>
      <c r="AN608" s="46"/>
      <c r="AO608" s="45"/>
      <c r="AP608" s="47"/>
      <c r="AQ608" s="51"/>
      <c r="AR608" s="68"/>
      <c r="AS608" s="48"/>
      <c r="AT608" s="49"/>
      <c r="AU608" s="49"/>
      <c r="AV608" s="49"/>
      <c r="AW608" s="49"/>
      <c r="AX608" s="75"/>
      <c r="AY608" s="49"/>
      <c r="AZ608" s="49"/>
      <c r="BA608" s="49"/>
      <c r="BB608" s="50"/>
      <c r="BC608" s="69"/>
      <c r="BD608" s="51"/>
      <c r="BE608" s="49"/>
      <c r="BF608" s="75"/>
      <c r="BG608" s="49"/>
      <c r="BH608" s="76"/>
      <c r="BI608" s="77"/>
      <c r="BJ608" s="78"/>
    </row>
    <row r="609" spans="1:62" ht="15">
      <c r="A609" s="31"/>
      <c r="B609" s="31"/>
      <c r="C609" s="32"/>
      <c r="D609" s="32"/>
      <c r="E609" s="11"/>
      <c r="F609" s="33"/>
      <c r="G609" s="33"/>
      <c r="H609" s="14"/>
      <c r="I609" s="32"/>
      <c r="J609" s="33"/>
      <c r="K609" s="33"/>
      <c r="L609" s="33"/>
      <c r="M609" s="33"/>
      <c r="N609" s="34"/>
      <c r="O609" s="35"/>
      <c r="P609" s="34"/>
      <c r="Q609" s="37"/>
      <c r="R609" s="16"/>
      <c r="S609" s="17"/>
      <c r="T609" s="16"/>
      <c r="U609" s="17"/>
      <c r="V609" s="38"/>
      <c r="W609" s="73"/>
      <c r="X609" s="344"/>
      <c r="Y609" s="57"/>
      <c r="Z609" s="41"/>
      <c r="AA609" s="67"/>
      <c r="AB609" s="42"/>
      <c r="AC609" s="81"/>
      <c r="AD609" s="81"/>
      <c r="AE609" s="74"/>
      <c r="AF609" s="43"/>
      <c r="AG609" s="44"/>
      <c r="AH609" s="44"/>
      <c r="AI609" s="44"/>
      <c r="AJ609" s="44"/>
      <c r="AK609" s="44"/>
      <c r="AL609" s="44"/>
      <c r="AM609" s="42"/>
      <c r="AN609" s="46"/>
      <c r="AO609" s="45"/>
      <c r="AP609" s="47"/>
      <c r="AQ609" s="51"/>
      <c r="AR609" s="68"/>
      <c r="AS609" s="48"/>
      <c r="AT609" s="49"/>
      <c r="AU609" s="49"/>
      <c r="AV609" s="49"/>
      <c r="AW609" s="49"/>
      <c r="AX609" s="75"/>
      <c r="AY609" s="49"/>
      <c r="AZ609" s="49"/>
      <c r="BA609" s="49"/>
      <c r="BB609" s="50"/>
      <c r="BC609" s="69"/>
      <c r="BD609" s="51"/>
      <c r="BE609" s="49"/>
      <c r="BF609" s="75"/>
      <c r="BG609" s="49"/>
      <c r="BH609" s="76"/>
      <c r="BI609" s="77"/>
      <c r="BJ609" s="78"/>
    </row>
    <row r="610" spans="1:62" ht="15">
      <c r="A610" s="31"/>
      <c r="B610" s="31"/>
      <c r="C610" s="32"/>
      <c r="D610" s="32"/>
      <c r="E610" s="11"/>
      <c r="F610" s="33"/>
      <c r="G610" s="33"/>
      <c r="H610" s="14"/>
      <c r="I610" s="32"/>
      <c r="J610" s="33"/>
      <c r="K610" s="33"/>
      <c r="L610" s="33"/>
      <c r="M610" s="33"/>
      <c r="N610" s="34"/>
      <c r="O610" s="35"/>
      <c r="P610" s="36"/>
      <c r="Q610" s="37"/>
      <c r="R610" s="16"/>
      <c r="S610" s="17"/>
      <c r="T610" s="16"/>
      <c r="U610" s="17"/>
      <c r="V610" s="38"/>
      <c r="W610" s="73"/>
      <c r="X610" s="344"/>
      <c r="Y610" s="57"/>
      <c r="Z610" s="41"/>
      <c r="AA610" s="67"/>
      <c r="AB610" s="42"/>
      <c r="AC610" s="81"/>
      <c r="AD610" s="81"/>
      <c r="AE610" s="74"/>
      <c r="AF610" s="43"/>
      <c r="AG610" s="44"/>
      <c r="AH610" s="44"/>
      <c r="AI610" s="44"/>
      <c r="AJ610" s="44"/>
      <c r="AK610" s="44"/>
      <c r="AL610" s="44"/>
      <c r="AM610" s="42"/>
      <c r="AN610" s="46"/>
      <c r="AO610" s="45"/>
      <c r="AP610" s="47"/>
      <c r="AQ610" s="51"/>
      <c r="AR610" s="68"/>
      <c r="AS610" s="48"/>
      <c r="AT610" s="49"/>
      <c r="AU610" s="49"/>
      <c r="AV610" s="49"/>
      <c r="AW610" s="49"/>
      <c r="AX610" s="75"/>
      <c r="AY610" s="49"/>
      <c r="AZ610" s="49"/>
      <c r="BA610" s="49"/>
      <c r="BB610" s="50"/>
      <c r="BC610" s="69"/>
      <c r="BD610" s="51"/>
      <c r="BE610" s="49"/>
      <c r="BF610" s="75"/>
      <c r="BG610" s="49"/>
      <c r="BH610" s="76"/>
      <c r="BI610" s="77"/>
      <c r="BJ610" s="78"/>
    </row>
    <row r="611" spans="1:62" ht="15">
      <c r="A611" s="31"/>
      <c r="B611" s="31"/>
      <c r="C611" s="32"/>
      <c r="D611" s="32"/>
      <c r="E611" s="11"/>
      <c r="F611" s="33"/>
      <c r="G611" s="33"/>
      <c r="H611" s="14"/>
      <c r="I611" s="32"/>
      <c r="J611" s="33"/>
      <c r="K611" s="33"/>
      <c r="L611" s="33"/>
      <c r="M611" s="33"/>
      <c r="N611" s="34"/>
      <c r="O611" s="35"/>
      <c r="P611" s="36"/>
      <c r="Q611" s="37"/>
      <c r="R611" s="16"/>
      <c r="S611" s="17"/>
      <c r="T611" s="16"/>
      <c r="U611" s="17"/>
      <c r="V611" s="38"/>
      <c r="W611" s="73"/>
      <c r="X611" s="344"/>
      <c r="Y611" s="57"/>
      <c r="Z611" s="41"/>
      <c r="AA611" s="67"/>
      <c r="AB611" s="42"/>
      <c r="AC611" s="81"/>
      <c r="AD611" s="81"/>
      <c r="AE611" s="74"/>
      <c r="AF611" s="43"/>
      <c r="AG611" s="44"/>
      <c r="AH611" s="44"/>
      <c r="AI611" s="44"/>
      <c r="AJ611" s="44"/>
      <c r="AK611" s="44"/>
      <c r="AL611" s="44"/>
      <c r="AM611" s="42"/>
      <c r="AN611" s="46"/>
      <c r="AO611" s="45"/>
      <c r="AP611" s="47"/>
      <c r="AQ611" s="51"/>
      <c r="AR611" s="68"/>
      <c r="AS611" s="48"/>
      <c r="AT611" s="49"/>
      <c r="AU611" s="49"/>
      <c r="AV611" s="49"/>
      <c r="AW611" s="49"/>
      <c r="AX611" s="75"/>
      <c r="AY611" s="49"/>
      <c r="AZ611" s="49"/>
      <c r="BA611" s="49"/>
      <c r="BB611" s="50"/>
      <c r="BC611" s="69"/>
      <c r="BD611" s="51"/>
      <c r="BE611" s="49"/>
      <c r="BF611" s="75"/>
      <c r="BG611" s="49"/>
      <c r="BH611" s="76"/>
      <c r="BI611" s="77"/>
      <c r="BJ611" s="78"/>
    </row>
    <row r="612" spans="1:62" ht="15">
      <c r="A612" s="31"/>
      <c r="B612" s="31"/>
      <c r="C612" s="32"/>
      <c r="D612" s="32"/>
      <c r="E612" s="11"/>
      <c r="F612" s="33"/>
      <c r="G612" s="33"/>
      <c r="H612" s="14"/>
      <c r="I612" s="32"/>
      <c r="J612" s="33"/>
      <c r="K612" s="33"/>
      <c r="L612" s="33"/>
      <c r="M612" s="33"/>
      <c r="N612" s="34"/>
      <c r="O612" s="35"/>
      <c r="P612" s="36"/>
      <c r="Q612" s="37"/>
      <c r="R612" s="16"/>
      <c r="S612" s="17"/>
      <c r="T612" s="16"/>
      <c r="U612" s="17"/>
      <c r="V612" s="38"/>
      <c r="W612" s="73"/>
      <c r="X612" s="344"/>
      <c r="Y612" s="57"/>
      <c r="Z612" s="41"/>
      <c r="AA612" s="67"/>
      <c r="AB612" s="42"/>
      <c r="AC612" s="81"/>
      <c r="AD612" s="81"/>
      <c r="AE612" s="74"/>
      <c r="AF612" s="43"/>
      <c r="AG612" s="44"/>
      <c r="AH612" s="44"/>
      <c r="AI612" s="44"/>
      <c r="AJ612" s="44"/>
      <c r="AK612" s="44"/>
      <c r="AL612" s="44"/>
      <c r="AM612" s="42"/>
      <c r="AN612" s="46"/>
      <c r="AO612" s="45"/>
      <c r="AP612" s="47"/>
      <c r="AQ612" s="51"/>
      <c r="AR612" s="68"/>
      <c r="AS612" s="48"/>
      <c r="AT612" s="49"/>
      <c r="AU612" s="49"/>
      <c r="AV612" s="49"/>
      <c r="AW612" s="49"/>
      <c r="AX612" s="75"/>
      <c r="AY612" s="49"/>
      <c r="AZ612" s="49"/>
      <c r="BA612" s="49"/>
      <c r="BB612" s="50"/>
      <c r="BC612" s="69"/>
      <c r="BD612" s="51"/>
      <c r="BE612" s="49"/>
      <c r="BF612" s="75"/>
      <c r="BG612" s="49"/>
      <c r="BH612" s="76"/>
      <c r="BI612" s="77"/>
      <c r="BJ612" s="78"/>
    </row>
    <row r="613" spans="1:62" ht="15">
      <c r="A613" s="31"/>
      <c r="B613" s="31"/>
      <c r="C613" s="32"/>
      <c r="D613" s="32"/>
      <c r="E613" s="11"/>
      <c r="F613" s="33"/>
      <c r="G613" s="33"/>
      <c r="H613" s="14"/>
      <c r="I613" s="32"/>
      <c r="J613" s="33"/>
      <c r="K613" s="33"/>
      <c r="L613" s="33"/>
      <c r="M613" s="33"/>
      <c r="N613" s="34"/>
      <c r="O613" s="35"/>
      <c r="P613" s="36"/>
      <c r="Q613" s="37"/>
      <c r="R613" s="16"/>
      <c r="S613" s="17"/>
      <c r="T613" s="16"/>
      <c r="U613" s="17"/>
      <c r="V613" s="38"/>
      <c r="W613" s="73"/>
      <c r="X613" s="344"/>
      <c r="Y613" s="57"/>
      <c r="Z613" s="41"/>
      <c r="AA613" s="67"/>
      <c r="AB613" s="42"/>
      <c r="AC613" s="81"/>
      <c r="AD613" s="81"/>
      <c r="AE613" s="74"/>
      <c r="AF613" s="43"/>
      <c r="AG613" s="44"/>
      <c r="AH613" s="44"/>
      <c r="AI613" s="44"/>
      <c r="AJ613" s="44"/>
      <c r="AK613" s="44"/>
      <c r="AL613" s="44"/>
      <c r="AM613" s="42"/>
      <c r="AN613" s="46"/>
      <c r="AO613" s="45"/>
      <c r="AP613" s="47"/>
      <c r="AQ613" s="51"/>
      <c r="AR613" s="68"/>
      <c r="AS613" s="48"/>
      <c r="AT613" s="49"/>
      <c r="AU613" s="49"/>
      <c r="AV613" s="49"/>
      <c r="AW613" s="49"/>
      <c r="AX613" s="75"/>
      <c r="AY613" s="49"/>
      <c r="AZ613" s="49"/>
      <c r="BA613" s="49"/>
      <c r="BB613" s="50"/>
      <c r="BC613" s="69"/>
      <c r="BD613" s="51"/>
      <c r="BE613" s="49"/>
      <c r="BF613" s="75"/>
      <c r="BG613" s="49"/>
      <c r="BH613" s="76"/>
      <c r="BI613" s="77"/>
      <c r="BJ613" s="78"/>
    </row>
    <row r="614" spans="1:62" ht="15">
      <c r="A614" s="31"/>
      <c r="B614" s="31"/>
      <c r="C614" s="32"/>
      <c r="D614" s="32"/>
      <c r="E614" s="11"/>
      <c r="F614" s="33"/>
      <c r="G614" s="33"/>
      <c r="H614" s="14"/>
      <c r="I614" s="32"/>
      <c r="J614" s="33"/>
      <c r="K614" s="33"/>
      <c r="L614" s="33"/>
      <c r="M614" s="33"/>
      <c r="N614" s="34"/>
      <c r="O614" s="35"/>
      <c r="P614" s="36"/>
      <c r="Q614" s="37"/>
      <c r="R614" s="16"/>
      <c r="S614" s="17"/>
      <c r="T614" s="16"/>
      <c r="U614" s="17"/>
      <c r="V614" s="38"/>
      <c r="W614" s="73"/>
      <c r="X614" s="344"/>
      <c r="Y614" s="57"/>
      <c r="Z614" s="41"/>
      <c r="AA614" s="67"/>
      <c r="AB614" s="42"/>
      <c r="AC614" s="81"/>
      <c r="AD614" s="81"/>
      <c r="AE614" s="74"/>
      <c r="AF614" s="43"/>
      <c r="AG614" s="44"/>
      <c r="AH614" s="44"/>
      <c r="AI614" s="44"/>
      <c r="AJ614" s="44"/>
      <c r="AK614" s="44"/>
      <c r="AL614" s="44"/>
      <c r="AM614" s="42"/>
      <c r="AN614" s="46"/>
      <c r="AO614" s="45"/>
      <c r="AP614" s="47"/>
      <c r="AQ614" s="51"/>
      <c r="AR614" s="68"/>
      <c r="AS614" s="48"/>
      <c r="AT614" s="49"/>
      <c r="AU614" s="49"/>
      <c r="AV614" s="49"/>
      <c r="AW614" s="49"/>
      <c r="AX614" s="75"/>
      <c r="AY614" s="49"/>
      <c r="AZ614" s="49"/>
      <c r="BA614" s="49"/>
      <c r="BB614" s="50"/>
      <c r="BC614" s="69"/>
      <c r="BD614" s="51"/>
      <c r="BE614" s="49"/>
      <c r="BF614" s="75"/>
      <c r="BG614" s="49"/>
      <c r="BH614" s="76"/>
      <c r="BI614" s="77"/>
      <c r="BJ614" s="78"/>
    </row>
    <row r="615" spans="1:62" ht="15">
      <c r="A615" s="31"/>
      <c r="B615" s="31"/>
      <c r="C615" s="32"/>
      <c r="D615" s="32"/>
      <c r="E615" s="11"/>
      <c r="F615" s="33"/>
      <c r="G615" s="33"/>
      <c r="H615" s="14"/>
      <c r="I615" s="32"/>
      <c r="J615" s="33"/>
      <c r="K615" s="33"/>
      <c r="L615" s="33"/>
      <c r="M615" s="33"/>
      <c r="N615" s="34"/>
      <c r="O615" s="35"/>
      <c r="P615" s="36"/>
      <c r="Q615" s="37"/>
      <c r="R615" s="16"/>
      <c r="S615" s="17"/>
      <c r="T615" s="16"/>
      <c r="U615" s="17"/>
      <c r="V615" s="38"/>
      <c r="W615" s="73"/>
      <c r="X615" s="344"/>
      <c r="Y615" s="57"/>
      <c r="Z615" s="41"/>
      <c r="AA615" s="67"/>
      <c r="AB615" s="42"/>
      <c r="AC615" s="81"/>
      <c r="AD615" s="81"/>
      <c r="AE615" s="74"/>
      <c r="AF615" s="43"/>
      <c r="AG615" s="44"/>
      <c r="AH615" s="44"/>
      <c r="AI615" s="44"/>
      <c r="AJ615" s="44"/>
      <c r="AK615" s="44"/>
      <c r="AL615" s="44"/>
      <c r="AM615" s="42"/>
      <c r="AN615" s="46"/>
      <c r="AO615" s="45"/>
      <c r="AP615" s="47"/>
      <c r="AQ615" s="51"/>
      <c r="AR615" s="68"/>
      <c r="AS615" s="48"/>
      <c r="AT615" s="49"/>
      <c r="AU615" s="49"/>
      <c r="AV615" s="49"/>
      <c r="AW615" s="49"/>
      <c r="AX615" s="75"/>
      <c r="AY615" s="49"/>
      <c r="AZ615" s="49"/>
      <c r="BA615" s="49"/>
      <c r="BB615" s="50"/>
      <c r="BC615" s="69"/>
      <c r="BD615" s="51"/>
      <c r="BE615" s="49"/>
      <c r="BF615" s="75"/>
      <c r="BG615" s="49"/>
      <c r="BH615" s="76"/>
      <c r="BI615" s="77"/>
      <c r="BJ615" s="78"/>
    </row>
    <row r="616" spans="1:62" ht="15">
      <c r="A616" s="31"/>
      <c r="B616" s="31"/>
      <c r="C616" s="32"/>
      <c r="D616" s="32"/>
      <c r="E616" s="11"/>
      <c r="F616" s="33"/>
      <c r="G616" s="33"/>
      <c r="H616" s="14"/>
      <c r="I616" s="32"/>
      <c r="J616" s="33"/>
      <c r="K616" s="33"/>
      <c r="L616" s="33"/>
      <c r="M616" s="33"/>
      <c r="N616" s="34"/>
      <c r="O616" s="35"/>
      <c r="P616" s="36"/>
      <c r="Q616" s="37"/>
      <c r="R616" s="16"/>
      <c r="S616" s="17"/>
      <c r="T616" s="16"/>
      <c r="U616" s="17"/>
      <c r="V616" s="38"/>
      <c r="W616" s="73"/>
      <c r="X616" s="344"/>
      <c r="Y616" s="57"/>
      <c r="Z616" s="41"/>
      <c r="AA616" s="67"/>
      <c r="AB616" s="42"/>
      <c r="AC616" s="81"/>
      <c r="AD616" s="81"/>
      <c r="AE616" s="74"/>
      <c r="AF616" s="43"/>
      <c r="AG616" s="44"/>
      <c r="AH616" s="44"/>
      <c r="AI616" s="44"/>
      <c r="AJ616" s="44"/>
      <c r="AK616" s="44"/>
      <c r="AL616" s="44"/>
      <c r="AM616" s="42"/>
      <c r="AN616" s="46"/>
      <c r="AO616" s="45"/>
      <c r="AP616" s="47"/>
      <c r="AQ616" s="51"/>
      <c r="AR616" s="68"/>
      <c r="AS616" s="48"/>
      <c r="AT616" s="49"/>
      <c r="AU616" s="49"/>
      <c r="AV616" s="49"/>
      <c r="AW616" s="49"/>
      <c r="AX616" s="75"/>
      <c r="AY616" s="49"/>
      <c r="AZ616" s="49"/>
      <c r="BA616" s="49"/>
      <c r="BB616" s="50"/>
      <c r="BC616" s="69"/>
      <c r="BD616" s="51"/>
      <c r="BE616" s="49"/>
      <c r="BF616" s="75"/>
      <c r="BG616" s="49"/>
      <c r="BH616" s="76"/>
      <c r="BI616" s="77"/>
      <c r="BJ616" s="78"/>
    </row>
    <row r="617" spans="1:62" ht="15">
      <c r="A617" s="31"/>
      <c r="B617" s="31"/>
      <c r="C617" s="32"/>
      <c r="D617" s="32"/>
      <c r="E617" s="11"/>
      <c r="F617" s="33"/>
      <c r="G617" s="33"/>
      <c r="H617" s="14"/>
      <c r="I617" s="32"/>
      <c r="J617" s="33"/>
      <c r="K617" s="33"/>
      <c r="L617" s="33"/>
      <c r="M617" s="33"/>
      <c r="N617" s="34"/>
      <c r="O617" s="35"/>
      <c r="P617" s="36"/>
      <c r="Q617" s="37"/>
      <c r="R617" s="16"/>
      <c r="S617" s="17"/>
      <c r="T617" s="16"/>
      <c r="U617" s="17"/>
      <c r="V617" s="38"/>
      <c r="W617" s="73"/>
      <c r="X617" s="344"/>
      <c r="Y617" s="57"/>
      <c r="Z617" s="41"/>
      <c r="AA617" s="67"/>
      <c r="AB617" s="42"/>
      <c r="AC617" s="81"/>
      <c r="AD617" s="81"/>
      <c r="AE617" s="74"/>
      <c r="AF617" s="43"/>
      <c r="AG617" s="44"/>
      <c r="AH617" s="44"/>
      <c r="AI617" s="44"/>
      <c r="AJ617" s="44"/>
      <c r="AK617" s="44"/>
      <c r="AL617" s="44"/>
      <c r="AM617" s="42"/>
      <c r="AN617" s="46"/>
      <c r="AO617" s="45"/>
      <c r="AP617" s="47"/>
      <c r="AQ617" s="51"/>
      <c r="AR617" s="68"/>
      <c r="AS617" s="48"/>
      <c r="AT617" s="49"/>
      <c r="AU617" s="49"/>
      <c r="AV617" s="49"/>
      <c r="AW617" s="49"/>
      <c r="AX617" s="75"/>
      <c r="AY617" s="49"/>
      <c r="AZ617" s="49"/>
      <c r="BA617" s="49"/>
      <c r="BB617" s="50"/>
      <c r="BC617" s="69"/>
      <c r="BD617" s="51"/>
      <c r="BE617" s="49"/>
      <c r="BF617" s="75"/>
      <c r="BG617" s="49"/>
      <c r="BH617" s="76"/>
      <c r="BI617" s="77"/>
      <c r="BJ617" s="78"/>
    </row>
    <row r="618" spans="1:62" ht="15">
      <c r="A618" s="31"/>
      <c r="B618" s="31"/>
      <c r="C618" s="32"/>
      <c r="D618" s="32"/>
      <c r="E618" s="11"/>
      <c r="F618" s="33"/>
      <c r="G618" s="33"/>
      <c r="H618" s="14"/>
      <c r="I618" s="32"/>
      <c r="J618" s="33"/>
      <c r="K618" s="33"/>
      <c r="L618" s="33"/>
      <c r="M618" s="33"/>
      <c r="N618" s="34"/>
      <c r="O618" s="35"/>
      <c r="P618" s="36"/>
      <c r="Q618" s="37"/>
      <c r="R618" s="16"/>
      <c r="S618" s="17"/>
      <c r="T618" s="16"/>
      <c r="U618" s="17"/>
      <c r="V618" s="38"/>
      <c r="W618" s="73"/>
      <c r="X618" s="344"/>
      <c r="Y618" s="57"/>
      <c r="Z618" s="41"/>
      <c r="AA618" s="67"/>
      <c r="AB618" s="42"/>
      <c r="AC618" s="81"/>
      <c r="AD618" s="81"/>
      <c r="AE618" s="74"/>
      <c r="AF618" s="43"/>
      <c r="AG618" s="44"/>
      <c r="AH618" s="44"/>
      <c r="AI618" s="44"/>
      <c r="AJ618" s="44"/>
      <c r="AK618" s="44"/>
      <c r="AL618" s="44"/>
      <c r="AM618" s="42"/>
      <c r="AN618" s="46"/>
      <c r="AO618" s="45"/>
      <c r="AP618" s="47"/>
      <c r="AQ618" s="51"/>
      <c r="AR618" s="68"/>
      <c r="AS618" s="48"/>
      <c r="AT618" s="49"/>
      <c r="AU618" s="49"/>
      <c r="AV618" s="49"/>
      <c r="AW618" s="49"/>
      <c r="AX618" s="75"/>
      <c r="AY618" s="49"/>
      <c r="AZ618" s="49"/>
      <c r="BA618" s="49"/>
      <c r="BB618" s="50"/>
      <c r="BC618" s="69"/>
      <c r="BD618" s="51"/>
      <c r="BE618" s="49"/>
      <c r="BF618" s="75"/>
      <c r="BG618" s="49"/>
      <c r="BH618" s="76"/>
      <c r="BI618" s="77"/>
      <c r="BJ618" s="78"/>
    </row>
    <row r="619" spans="1:62" ht="15">
      <c r="A619" s="31"/>
      <c r="B619" s="31"/>
      <c r="C619" s="32"/>
      <c r="D619" s="32"/>
      <c r="E619" s="11"/>
      <c r="F619" s="33"/>
      <c r="G619" s="33"/>
      <c r="H619" s="14"/>
      <c r="I619" s="32"/>
      <c r="J619" s="33"/>
      <c r="K619" s="33"/>
      <c r="L619" s="33"/>
      <c r="M619" s="33"/>
      <c r="N619" s="34"/>
      <c r="O619" s="35"/>
      <c r="P619" s="36"/>
      <c r="Q619" s="37"/>
      <c r="R619" s="16"/>
      <c r="S619" s="17"/>
      <c r="T619" s="16"/>
      <c r="U619" s="17"/>
      <c r="V619" s="38"/>
      <c r="W619" s="73"/>
      <c r="X619" s="344"/>
      <c r="Y619" s="57"/>
      <c r="Z619" s="41"/>
      <c r="AA619" s="67"/>
      <c r="AB619" s="42"/>
      <c r="AC619" s="81"/>
      <c r="AD619" s="81"/>
      <c r="AE619" s="74"/>
      <c r="AF619" s="43"/>
      <c r="AG619" s="44"/>
      <c r="AH619" s="44"/>
      <c r="AI619" s="44"/>
      <c r="AJ619" s="44"/>
      <c r="AK619" s="44"/>
      <c r="AL619" s="44"/>
      <c r="AM619" s="42"/>
      <c r="AN619" s="46"/>
      <c r="AO619" s="45"/>
      <c r="AP619" s="47"/>
      <c r="AQ619" s="51"/>
      <c r="AR619" s="68"/>
      <c r="AS619" s="48"/>
      <c r="AT619" s="49"/>
      <c r="AU619" s="49"/>
      <c r="AV619" s="49"/>
      <c r="AW619" s="49"/>
      <c r="AX619" s="75"/>
      <c r="AY619" s="49"/>
      <c r="AZ619" s="49"/>
      <c r="BA619" s="49"/>
      <c r="BB619" s="50"/>
      <c r="BC619" s="69"/>
      <c r="BD619" s="51"/>
      <c r="BE619" s="49"/>
      <c r="BF619" s="75"/>
      <c r="BG619" s="49"/>
      <c r="BH619" s="76"/>
      <c r="BI619" s="77"/>
      <c r="BJ619" s="78"/>
    </row>
    <row r="620" spans="1:62" ht="15">
      <c r="A620" s="31"/>
      <c r="B620" s="31"/>
      <c r="C620" s="32"/>
      <c r="D620" s="32"/>
      <c r="E620" s="11"/>
      <c r="F620" s="33"/>
      <c r="G620" s="33"/>
      <c r="H620" s="14"/>
      <c r="I620" s="32"/>
      <c r="J620" s="33"/>
      <c r="K620" s="33"/>
      <c r="L620" s="33"/>
      <c r="M620" s="33"/>
      <c r="N620" s="34"/>
      <c r="O620" s="35"/>
      <c r="P620" s="36"/>
      <c r="Q620" s="37"/>
      <c r="R620" s="16"/>
      <c r="S620" s="17"/>
      <c r="T620" s="16"/>
      <c r="U620" s="17"/>
      <c r="V620" s="38"/>
      <c r="W620" s="73"/>
      <c r="X620" s="344"/>
      <c r="Y620" s="57"/>
      <c r="Z620" s="41"/>
      <c r="AA620" s="67"/>
      <c r="AB620" s="42"/>
      <c r="AC620" s="81"/>
      <c r="AD620" s="81"/>
      <c r="AE620" s="74"/>
      <c r="AF620" s="43"/>
      <c r="AG620" s="44"/>
      <c r="AH620" s="44"/>
      <c r="AI620" s="44"/>
      <c r="AJ620" s="44"/>
      <c r="AK620" s="44"/>
      <c r="AL620" s="44"/>
      <c r="AM620" s="42"/>
      <c r="AN620" s="46"/>
      <c r="AO620" s="45"/>
      <c r="AP620" s="47"/>
      <c r="AQ620" s="51"/>
      <c r="AR620" s="68"/>
      <c r="AS620" s="48"/>
      <c r="AT620" s="49"/>
      <c r="AU620" s="49"/>
      <c r="AV620" s="49"/>
      <c r="AW620" s="49"/>
      <c r="AX620" s="75"/>
      <c r="AY620" s="49"/>
      <c r="AZ620" s="49"/>
      <c r="BA620" s="49"/>
      <c r="BB620" s="50"/>
      <c r="BC620" s="69"/>
      <c r="BD620" s="51"/>
      <c r="BE620" s="49"/>
      <c r="BF620" s="75"/>
      <c r="BG620" s="49"/>
      <c r="BH620" s="76"/>
      <c r="BI620" s="77"/>
      <c r="BJ620" s="78"/>
    </row>
    <row r="621" spans="1:62" ht="15">
      <c r="A621" s="31"/>
      <c r="B621" s="31"/>
      <c r="C621" s="32"/>
      <c r="D621" s="32"/>
      <c r="E621" s="11"/>
      <c r="F621" s="33"/>
      <c r="G621" s="33"/>
      <c r="H621" s="14"/>
      <c r="I621" s="32"/>
      <c r="J621" s="33"/>
      <c r="K621" s="33"/>
      <c r="L621" s="33"/>
      <c r="M621" s="33"/>
      <c r="N621" s="34"/>
      <c r="O621" s="35"/>
      <c r="P621" s="36"/>
      <c r="Q621" s="37"/>
      <c r="R621" s="16"/>
      <c r="S621" s="17"/>
      <c r="T621" s="16"/>
      <c r="U621" s="17"/>
      <c r="V621" s="38"/>
      <c r="W621" s="73"/>
      <c r="X621" s="344"/>
      <c r="Y621" s="57"/>
      <c r="Z621" s="41"/>
      <c r="AA621" s="67"/>
      <c r="AB621" s="42"/>
      <c r="AC621" s="81"/>
      <c r="AD621" s="81"/>
      <c r="AE621" s="74"/>
      <c r="AF621" s="43"/>
      <c r="AG621" s="44"/>
      <c r="AH621" s="44"/>
      <c r="AI621" s="44"/>
      <c r="AJ621" s="44"/>
      <c r="AK621" s="44"/>
      <c r="AL621" s="44"/>
      <c r="AM621" s="42"/>
      <c r="AN621" s="46"/>
      <c r="AO621" s="45"/>
      <c r="AP621" s="47"/>
      <c r="AQ621" s="51"/>
      <c r="AR621" s="68"/>
      <c r="AS621" s="48"/>
      <c r="AT621" s="49"/>
      <c r="AU621" s="49"/>
      <c r="AV621" s="49"/>
      <c r="AW621" s="49"/>
      <c r="AX621" s="75"/>
      <c r="AY621" s="49"/>
      <c r="AZ621" s="49"/>
      <c r="BA621" s="49"/>
      <c r="BB621" s="50"/>
      <c r="BC621" s="69"/>
      <c r="BD621" s="51"/>
      <c r="BE621" s="49"/>
      <c r="BF621" s="75"/>
      <c r="BG621" s="49"/>
      <c r="BH621" s="76"/>
      <c r="BI621" s="77"/>
      <c r="BJ621" s="78"/>
    </row>
    <row r="622" spans="1:62" ht="15">
      <c r="A622" s="31"/>
      <c r="B622" s="31"/>
      <c r="C622" s="32"/>
      <c r="D622" s="32"/>
      <c r="E622" s="11"/>
      <c r="F622" s="33"/>
      <c r="G622" s="33"/>
      <c r="H622" s="14"/>
      <c r="I622" s="32"/>
      <c r="J622" s="33"/>
      <c r="K622" s="33"/>
      <c r="L622" s="33"/>
      <c r="M622" s="33"/>
      <c r="N622" s="34"/>
      <c r="O622" s="35"/>
      <c r="P622" s="36"/>
      <c r="Q622" s="37"/>
      <c r="R622" s="16"/>
      <c r="S622" s="17"/>
      <c r="T622" s="16"/>
      <c r="U622" s="17"/>
      <c r="V622" s="38"/>
      <c r="W622" s="73"/>
      <c r="X622" s="344"/>
      <c r="Y622" s="57"/>
      <c r="Z622" s="41"/>
      <c r="AA622" s="67"/>
      <c r="AB622" s="42"/>
      <c r="AC622" s="81"/>
      <c r="AD622" s="81"/>
      <c r="AE622" s="74"/>
      <c r="AF622" s="43"/>
      <c r="AG622" s="44"/>
      <c r="AH622" s="44"/>
      <c r="AI622" s="44"/>
      <c r="AJ622" s="44"/>
      <c r="AK622" s="44"/>
      <c r="AL622" s="44"/>
      <c r="AM622" s="42"/>
      <c r="AN622" s="46"/>
      <c r="AO622" s="45"/>
      <c r="AP622" s="47"/>
      <c r="AQ622" s="51"/>
      <c r="AR622" s="68"/>
      <c r="AS622" s="48"/>
      <c r="AT622" s="49"/>
      <c r="AU622" s="49"/>
      <c r="AV622" s="49"/>
      <c r="AW622" s="49"/>
      <c r="AX622" s="75"/>
      <c r="AY622" s="49"/>
      <c r="AZ622" s="49"/>
      <c r="BA622" s="49"/>
      <c r="BB622" s="50"/>
      <c r="BC622" s="69"/>
      <c r="BD622" s="51"/>
      <c r="BE622" s="49"/>
      <c r="BF622" s="75"/>
      <c r="BG622" s="49"/>
      <c r="BH622" s="76"/>
      <c r="BI622" s="77"/>
      <c r="BJ622" s="78"/>
    </row>
    <row r="623" spans="1:62" ht="15">
      <c r="A623" s="31"/>
      <c r="B623" s="31"/>
      <c r="C623" s="32"/>
      <c r="D623" s="32"/>
      <c r="E623" s="11"/>
      <c r="F623" s="33"/>
      <c r="G623" s="33"/>
      <c r="H623" s="14"/>
      <c r="I623" s="32"/>
      <c r="J623" s="33"/>
      <c r="K623" s="33"/>
      <c r="L623" s="33"/>
      <c r="M623" s="33"/>
      <c r="N623" s="34"/>
      <c r="O623" s="35"/>
      <c r="P623" s="36"/>
      <c r="Q623" s="37"/>
      <c r="R623" s="16"/>
      <c r="S623" s="17"/>
      <c r="T623" s="16"/>
      <c r="U623" s="17"/>
      <c r="V623" s="38"/>
      <c r="W623" s="73"/>
      <c r="X623" s="344"/>
      <c r="Y623" s="57"/>
      <c r="Z623" s="41"/>
      <c r="AA623" s="67"/>
      <c r="AB623" s="42"/>
      <c r="AC623" s="81"/>
      <c r="AD623" s="81"/>
      <c r="AE623" s="74"/>
      <c r="AF623" s="43"/>
      <c r="AG623" s="44"/>
      <c r="AH623" s="44"/>
      <c r="AI623" s="44"/>
      <c r="AJ623" s="44"/>
      <c r="AK623" s="44"/>
      <c r="AL623" s="44"/>
      <c r="AM623" s="42"/>
      <c r="AN623" s="46"/>
      <c r="AO623" s="45"/>
      <c r="AP623" s="47"/>
      <c r="AQ623" s="51"/>
      <c r="AR623" s="68"/>
      <c r="AS623" s="48"/>
      <c r="AT623" s="49"/>
      <c r="AU623" s="49"/>
      <c r="AV623" s="49"/>
      <c r="AW623" s="49"/>
      <c r="AX623" s="75"/>
      <c r="AY623" s="49"/>
      <c r="AZ623" s="49"/>
      <c r="BA623" s="49"/>
      <c r="BB623" s="50"/>
      <c r="BC623" s="69"/>
      <c r="BD623" s="51"/>
      <c r="BE623" s="49"/>
      <c r="BF623" s="75"/>
      <c r="BG623" s="49"/>
      <c r="BH623" s="76"/>
      <c r="BI623" s="77"/>
      <c r="BJ623" s="78"/>
    </row>
    <row r="624" spans="1:62" ht="15">
      <c r="A624" s="31"/>
      <c r="B624" s="31"/>
      <c r="C624" s="32"/>
      <c r="D624" s="32"/>
      <c r="E624" s="11"/>
      <c r="F624" s="33"/>
      <c r="G624" s="33"/>
      <c r="H624" s="14"/>
      <c r="I624" s="32"/>
      <c r="J624" s="33"/>
      <c r="K624" s="33"/>
      <c r="L624" s="33"/>
      <c r="M624" s="33"/>
      <c r="N624" s="34"/>
      <c r="O624" s="35"/>
      <c r="P624" s="36"/>
      <c r="Q624" s="37"/>
      <c r="R624" s="16"/>
      <c r="S624" s="17"/>
      <c r="T624" s="16"/>
      <c r="U624" s="17"/>
      <c r="V624" s="38"/>
      <c r="W624" s="73"/>
      <c r="X624" s="344"/>
      <c r="Y624" s="57"/>
      <c r="Z624" s="41"/>
      <c r="AA624" s="67"/>
      <c r="AB624" s="42"/>
      <c r="AC624" s="81"/>
      <c r="AD624" s="81"/>
      <c r="AE624" s="74"/>
      <c r="AF624" s="43"/>
      <c r="AG624" s="44"/>
      <c r="AH624" s="44"/>
      <c r="AI624" s="44"/>
      <c r="AJ624" s="44"/>
      <c r="AK624" s="44"/>
      <c r="AL624" s="44"/>
      <c r="AM624" s="42"/>
      <c r="AN624" s="46"/>
      <c r="AO624" s="45"/>
      <c r="AP624" s="47"/>
      <c r="AQ624" s="51"/>
      <c r="AR624" s="68"/>
      <c r="AS624" s="48"/>
      <c r="AT624" s="49"/>
      <c r="AU624" s="49"/>
      <c r="AV624" s="49"/>
      <c r="AW624" s="49"/>
      <c r="AX624" s="75"/>
      <c r="AY624" s="49"/>
      <c r="AZ624" s="49"/>
      <c r="BA624" s="49"/>
      <c r="BB624" s="50"/>
      <c r="BC624" s="69"/>
      <c r="BD624" s="51"/>
      <c r="BE624" s="49"/>
      <c r="BF624" s="75"/>
      <c r="BG624" s="49"/>
      <c r="BH624" s="76"/>
      <c r="BI624" s="77"/>
      <c r="BJ624" s="78"/>
    </row>
    <row r="625" spans="1:62" ht="15">
      <c r="A625" s="31"/>
      <c r="B625" s="31"/>
      <c r="C625" s="32"/>
      <c r="D625" s="32"/>
      <c r="E625" s="11"/>
      <c r="F625" s="33"/>
      <c r="G625" s="33"/>
      <c r="H625" s="14"/>
      <c r="I625" s="32"/>
      <c r="J625" s="33"/>
      <c r="K625" s="33"/>
      <c r="L625" s="33"/>
      <c r="M625" s="33"/>
      <c r="N625" s="34"/>
      <c r="O625" s="35"/>
      <c r="P625" s="36"/>
      <c r="Q625" s="37"/>
      <c r="R625" s="16"/>
      <c r="S625" s="17"/>
      <c r="T625" s="16"/>
      <c r="U625" s="17"/>
      <c r="V625" s="38"/>
      <c r="W625" s="73"/>
      <c r="X625" s="344"/>
      <c r="Y625" s="57"/>
      <c r="Z625" s="41"/>
      <c r="AA625" s="67"/>
      <c r="AB625" s="42"/>
      <c r="AC625" s="81"/>
      <c r="AD625" s="81"/>
      <c r="AE625" s="74"/>
      <c r="AF625" s="43"/>
      <c r="AG625" s="44"/>
      <c r="AH625" s="44"/>
      <c r="AI625" s="44"/>
      <c r="AJ625" s="44"/>
      <c r="AK625" s="44"/>
      <c r="AL625" s="44"/>
      <c r="AM625" s="42"/>
      <c r="AN625" s="46"/>
      <c r="AO625" s="45"/>
      <c r="AP625" s="47"/>
      <c r="AQ625" s="51"/>
      <c r="AR625" s="68"/>
      <c r="AS625" s="48"/>
      <c r="AT625" s="49"/>
      <c r="AU625" s="49"/>
      <c r="AV625" s="49"/>
      <c r="AW625" s="49"/>
      <c r="AX625" s="75"/>
      <c r="AY625" s="49"/>
      <c r="AZ625" s="49"/>
      <c r="BA625" s="49"/>
      <c r="BB625" s="50"/>
      <c r="BC625" s="69"/>
      <c r="BD625" s="51"/>
      <c r="BE625" s="49"/>
      <c r="BF625" s="75"/>
      <c r="BG625" s="49"/>
      <c r="BH625" s="76"/>
      <c r="BI625" s="77"/>
      <c r="BJ625" s="78"/>
    </row>
    <row r="626" spans="1:62" ht="15">
      <c r="A626" s="31"/>
      <c r="B626" s="31"/>
      <c r="C626" s="32"/>
      <c r="D626" s="32"/>
      <c r="E626" s="11"/>
      <c r="F626" s="33"/>
      <c r="G626" s="33"/>
      <c r="H626" s="14"/>
      <c r="I626" s="32"/>
      <c r="J626" s="33"/>
      <c r="K626" s="33"/>
      <c r="L626" s="33"/>
      <c r="M626" s="33"/>
      <c r="N626" s="34"/>
      <c r="O626" s="35"/>
      <c r="P626" s="36"/>
      <c r="Q626" s="37"/>
      <c r="R626" s="16"/>
      <c r="S626" s="17"/>
      <c r="T626" s="16"/>
      <c r="U626" s="17"/>
      <c r="V626" s="38"/>
      <c r="W626" s="73"/>
      <c r="X626" s="344"/>
      <c r="Y626" s="57"/>
      <c r="Z626" s="41"/>
      <c r="AA626" s="67"/>
      <c r="AB626" s="42"/>
      <c r="AC626" s="81"/>
      <c r="AD626" s="81"/>
      <c r="AE626" s="74"/>
      <c r="AF626" s="43"/>
      <c r="AG626" s="44"/>
      <c r="AH626" s="44"/>
      <c r="AI626" s="44"/>
      <c r="AJ626" s="44"/>
      <c r="AK626" s="44"/>
      <c r="AL626" s="44"/>
      <c r="AM626" s="42"/>
      <c r="AN626" s="46"/>
      <c r="AO626" s="45"/>
      <c r="AP626" s="47"/>
      <c r="AQ626" s="51"/>
      <c r="AR626" s="68"/>
      <c r="AS626" s="48"/>
      <c r="AT626" s="49"/>
      <c r="AU626" s="49"/>
      <c r="AV626" s="49"/>
      <c r="AW626" s="49"/>
      <c r="AX626" s="75"/>
      <c r="AY626" s="49"/>
      <c r="AZ626" s="49"/>
      <c r="BA626" s="49"/>
      <c r="BB626" s="50"/>
      <c r="BC626" s="69"/>
      <c r="BD626" s="51"/>
      <c r="BE626" s="49"/>
      <c r="BF626" s="75"/>
      <c r="BG626" s="49"/>
      <c r="BH626" s="76"/>
      <c r="BI626" s="77"/>
      <c r="BJ626" s="78"/>
    </row>
    <row r="627" spans="1:62" ht="15">
      <c r="A627" s="31"/>
      <c r="B627" s="31"/>
      <c r="C627" s="32"/>
      <c r="D627" s="32"/>
      <c r="E627" s="11"/>
      <c r="F627" s="33"/>
      <c r="G627" s="33"/>
      <c r="H627" s="14"/>
      <c r="I627" s="32"/>
      <c r="J627" s="33"/>
      <c r="K627" s="33"/>
      <c r="L627" s="33"/>
      <c r="M627" s="33"/>
      <c r="N627" s="34"/>
      <c r="O627" s="35"/>
      <c r="P627" s="36"/>
      <c r="Q627" s="37"/>
      <c r="R627" s="16"/>
      <c r="S627" s="17"/>
      <c r="T627" s="16"/>
      <c r="U627" s="17"/>
      <c r="V627" s="38"/>
      <c r="W627" s="73"/>
      <c r="X627" s="344"/>
      <c r="Y627" s="57"/>
      <c r="Z627" s="41"/>
      <c r="AA627" s="67"/>
      <c r="AB627" s="42"/>
      <c r="AC627" s="81"/>
      <c r="AD627" s="81"/>
      <c r="AE627" s="74"/>
      <c r="AF627" s="43"/>
      <c r="AG627" s="44"/>
      <c r="AH627" s="44"/>
      <c r="AI627" s="44"/>
      <c r="AJ627" s="44"/>
      <c r="AK627" s="44"/>
      <c r="AL627" s="44"/>
      <c r="AM627" s="42"/>
      <c r="AN627" s="46"/>
      <c r="AO627" s="45"/>
      <c r="AP627" s="47"/>
      <c r="AQ627" s="51"/>
      <c r="AR627" s="68"/>
      <c r="AS627" s="48"/>
      <c r="AT627" s="49"/>
      <c r="AU627" s="49"/>
      <c r="AV627" s="49"/>
      <c r="AW627" s="49"/>
      <c r="AX627" s="75"/>
      <c r="AY627" s="49"/>
      <c r="AZ627" s="49"/>
      <c r="BA627" s="49"/>
      <c r="BB627" s="50"/>
      <c r="BC627" s="69"/>
      <c r="BD627" s="51"/>
      <c r="BE627" s="49"/>
      <c r="BF627" s="75"/>
      <c r="BG627" s="49"/>
      <c r="BH627" s="76"/>
      <c r="BI627" s="77"/>
      <c r="BJ627" s="78"/>
    </row>
    <row r="628" spans="1:62" ht="15">
      <c r="A628" s="31"/>
      <c r="B628" s="31"/>
      <c r="C628" s="32"/>
      <c r="D628" s="32"/>
      <c r="E628" s="11"/>
      <c r="F628" s="33"/>
      <c r="G628" s="33"/>
      <c r="H628" s="14"/>
      <c r="I628" s="32"/>
      <c r="J628" s="33"/>
      <c r="K628" s="33"/>
      <c r="L628" s="33"/>
      <c r="M628" s="33"/>
      <c r="N628" s="34"/>
      <c r="O628" s="35"/>
      <c r="P628" s="36"/>
      <c r="Q628" s="37"/>
      <c r="R628" s="16"/>
      <c r="S628" s="17"/>
      <c r="T628" s="16"/>
      <c r="U628" s="17"/>
      <c r="V628" s="38"/>
      <c r="W628" s="73"/>
      <c r="X628" s="344"/>
      <c r="Y628" s="57"/>
      <c r="Z628" s="41"/>
      <c r="AA628" s="67"/>
      <c r="AB628" s="42"/>
      <c r="AC628" s="81"/>
      <c r="AD628" s="81"/>
      <c r="AE628" s="74"/>
      <c r="AF628" s="43"/>
      <c r="AG628" s="44"/>
      <c r="AH628" s="44"/>
      <c r="AI628" s="44"/>
      <c r="AJ628" s="44"/>
      <c r="AK628" s="44"/>
      <c r="AL628" s="44"/>
      <c r="AM628" s="42"/>
      <c r="AN628" s="46"/>
      <c r="AO628" s="45"/>
      <c r="AP628" s="47"/>
      <c r="AQ628" s="51"/>
      <c r="AR628" s="68"/>
      <c r="AS628" s="48"/>
      <c r="AT628" s="49"/>
      <c r="AU628" s="49"/>
      <c r="AV628" s="49"/>
      <c r="AW628" s="49"/>
      <c r="AX628" s="75"/>
      <c r="AY628" s="49"/>
      <c r="AZ628" s="49"/>
      <c r="BA628" s="49"/>
      <c r="BB628" s="50"/>
      <c r="BC628" s="69"/>
      <c r="BD628" s="51"/>
      <c r="BE628" s="49"/>
      <c r="BF628" s="75"/>
      <c r="BG628" s="49"/>
      <c r="BH628" s="76"/>
      <c r="BI628" s="77"/>
      <c r="BJ628" s="78"/>
    </row>
    <row r="629" spans="1:62" ht="15">
      <c r="A629" s="31"/>
      <c r="B629" s="31"/>
      <c r="C629" s="32"/>
      <c r="D629" s="32"/>
      <c r="E629" s="11"/>
      <c r="F629" s="33"/>
      <c r="G629" s="33"/>
      <c r="H629" s="14"/>
      <c r="I629" s="32"/>
      <c r="J629" s="33"/>
      <c r="K629" s="33"/>
      <c r="L629" s="33"/>
      <c r="M629" s="33"/>
      <c r="N629" s="34"/>
      <c r="O629" s="35"/>
      <c r="P629" s="36"/>
      <c r="Q629" s="37"/>
      <c r="R629" s="16"/>
      <c r="S629" s="17"/>
      <c r="T629" s="16"/>
      <c r="U629" s="17"/>
      <c r="V629" s="38"/>
      <c r="W629" s="73"/>
      <c r="X629" s="344"/>
      <c r="Y629" s="57"/>
      <c r="Z629" s="41"/>
      <c r="AA629" s="67"/>
      <c r="AB629" s="42"/>
      <c r="AC629" s="81"/>
      <c r="AD629" s="81"/>
      <c r="AE629" s="74"/>
      <c r="AF629" s="43"/>
      <c r="AG629" s="44"/>
      <c r="AH629" s="44"/>
      <c r="AI629" s="44"/>
      <c r="AJ629" s="44"/>
      <c r="AK629" s="44"/>
      <c r="AL629" s="44"/>
      <c r="AM629" s="42"/>
      <c r="AN629" s="46"/>
      <c r="AO629" s="45"/>
      <c r="AP629" s="47"/>
      <c r="AQ629" s="51"/>
      <c r="AR629" s="68"/>
      <c r="AS629" s="48"/>
      <c r="AT629" s="49"/>
      <c r="AU629" s="49"/>
      <c r="AV629" s="49"/>
      <c r="AW629" s="49"/>
      <c r="AX629" s="75"/>
      <c r="AY629" s="49"/>
      <c r="AZ629" s="49"/>
      <c r="BA629" s="49"/>
      <c r="BB629" s="50"/>
      <c r="BC629" s="69"/>
      <c r="BD629" s="51"/>
      <c r="BE629" s="49"/>
      <c r="BF629" s="75"/>
      <c r="BG629" s="49"/>
      <c r="BH629" s="76"/>
      <c r="BI629" s="77"/>
      <c r="BJ629" s="78"/>
    </row>
    <row r="630" spans="1:62" ht="15">
      <c r="A630" s="31"/>
      <c r="B630" s="31"/>
      <c r="C630" s="32"/>
      <c r="D630" s="32"/>
      <c r="E630" s="11"/>
      <c r="F630" s="33"/>
      <c r="G630" s="33"/>
      <c r="H630" s="14"/>
      <c r="I630" s="32"/>
      <c r="J630" s="33"/>
      <c r="K630" s="33"/>
      <c r="L630" s="33"/>
      <c r="M630" s="33"/>
      <c r="N630" s="34"/>
      <c r="O630" s="35"/>
      <c r="P630" s="36"/>
      <c r="Q630" s="37"/>
      <c r="R630" s="16"/>
      <c r="S630" s="17"/>
      <c r="T630" s="16"/>
      <c r="U630" s="17"/>
      <c r="V630" s="38"/>
      <c r="W630" s="73"/>
      <c r="X630" s="344"/>
      <c r="Y630" s="57"/>
      <c r="Z630" s="41"/>
      <c r="AA630" s="67"/>
      <c r="AB630" s="42"/>
      <c r="AC630" s="81"/>
      <c r="AD630" s="81"/>
      <c r="AE630" s="74"/>
      <c r="AF630" s="43"/>
      <c r="AG630" s="44"/>
      <c r="AH630" s="44"/>
      <c r="AI630" s="44"/>
      <c r="AJ630" s="44"/>
      <c r="AK630" s="44"/>
      <c r="AL630" s="44"/>
      <c r="AM630" s="42"/>
      <c r="AN630" s="46"/>
      <c r="AO630" s="45"/>
      <c r="AP630" s="47"/>
      <c r="AQ630" s="51"/>
      <c r="AR630" s="68"/>
      <c r="AS630" s="48"/>
      <c r="AT630" s="49"/>
      <c r="AU630" s="49"/>
      <c r="AV630" s="49"/>
      <c r="AW630" s="49"/>
      <c r="AX630" s="75"/>
      <c r="AY630" s="49"/>
      <c r="AZ630" s="49"/>
      <c r="BA630" s="49"/>
      <c r="BB630" s="50"/>
      <c r="BC630" s="69"/>
      <c r="BD630" s="51"/>
      <c r="BE630" s="49"/>
      <c r="BF630" s="75"/>
      <c r="BG630" s="49"/>
      <c r="BH630" s="76"/>
      <c r="BI630" s="77"/>
      <c r="BJ630" s="78"/>
    </row>
    <row r="631" spans="1:62" ht="15.75">
      <c r="A631" s="31"/>
      <c r="B631" s="31"/>
      <c r="C631" s="32"/>
      <c r="D631" s="32"/>
      <c r="E631" s="11"/>
      <c r="F631" s="33"/>
      <c r="G631" s="33"/>
      <c r="H631" s="53"/>
      <c r="I631" s="32"/>
      <c r="J631" s="54"/>
      <c r="K631" s="33"/>
      <c r="L631" s="33"/>
      <c r="M631" s="33"/>
      <c r="N631" s="34"/>
      <c r="O631" s="35"/>
      <c r="P631" s="36"/>
      <c r="Q631" s="37"/>
      <c r="R631" s="16"/>
      <c r="S631" s="17"/>
      <c r="T631" s="16"/>
      <c r="U631" s="17"/>
      <c r="V631" s="38"/>
      <c r="W631" s="73"/>
      <c r="X631" s="344"/>
      <c r="Y631" s="40"/>
      <c r="Z631" s="41"/>
      <c r="AA631" s="67"/>
      <c r="AB631" s="42"/>
      <c r="AC631" s="81"/>
      <c r="AD631" s="81"/>
      <c r="AE631" s="74"/>
      <c r="AF631" s="43"/>
      <c r="AG631" s="44"/>
      <c r="AH631" s="44"/>
      <c r="AI631" s="44"/>
      <c r="AJ631" s="44"/>
      <c r="AK631" s="44"/>
      <c r="AL631" s="44"/>
      <c r="AM631" s="42"/>
      <c r="AN631" s="46"/>
      <c r="AO631" s="45"/>
      <c r="AP631" s="47"/>
      <c r="AQ631" s="51"/>
      <c r="AR631" s="68"/>
      <c r="AS631" s="48"/>
      <c r="AT631" s="49"/>
      <c r="AU631" s="49"/>
      <c r="AV631" s="49"/>
      <c r="AW631" s="49"/>
      <c r="AX631" s="75"/>
      <c r="AY631" s="49"/>
      <c r="AZ631" s="49"/>
      <c r="BA631" s="49"/>
      <c r="BB631" s="50"/>
      <c r="BC631" s="69"/>
      <c r="BD631" s="51"/>
      <c r="BE631" s="49"/>
      <c r="BF631" s="75"/>
      <c r="BG631" s="49"/>
      <c r="BH631" s="76"/>
      <c r="BI631" s="77"/>
      <c r="BJ631" s="78"/>
    </row>
    <row r="632" spans="1:62" ht="15">
      <c r="A632" s="31"/>
      <c r="B632" s="31"/>
      <c r="C632" s="32"/>
      <c r="D632" s="32"/>
      <c r="E632" s="11"/>
      <c r="F632" s="33"/>
      <c r="G632" s="33"/>
      <c r="H632" s="14"/>
      <c r="I632" s="32"/>
      <c r="J632" s="33"/>
      <c r="K632" s="33"/>
      <c r="L632" s="33"/>
      <c r="M632" s="33"/>
      <c r="N632" s="34"/>
      <c r="O632" s="35"/>
      <c r="P632" s="36"/>
      <c r="Q632" s="37"/>
      <c r="R632" s="16"/>
      <c r="S632" s="17"/>
      <c r="T632" s="16"/>
      <c r="U632" s="17"/>
      <c r="V632" s="38"/>
      <c r="W632" s="73"/>
      <c r="X632" s="344"/>
      <c r="Y632" s="57"/>
      <c r="Z632" s="41"/>
      <c r="AA632" s="67"/>
      <c r="AB632" s="42"/>
      <c r="AC632" s="81"/>
      <c r="AD632" s="81"/>
      <c r="AE632" s="74"/>
      <c r="AF632" s="43"/>
      <c r="AG632" s="44"/>
      <c r="AH632" s="44"/>
      <c r="AI632" s="44"/>
      <c r="AJ632" s="44"/>
      <c r="AK632" s="44"/>
      <c r="AL632" s="44"/>
      <c r="AM632" s="42"/>
      <c r="AN632" s="46"/>
      <c r="AO632" s="45"/>
      <c r="AP632" s="47"/>
      <c r="AQ632" s="51"/>
      <c r="AR632" s="68"/>
      <c r="AS632" s="48"/>
      <c r="AT632" s="49"/>
      <c r="AU632" s="49"/>
      <c r="AV632" s="49"/>
      <c r="AW632" s="49"/>
      <c r="AX632" s="75"/>
      <c r="AY632" s="49"/>
      <c r="AZ632" s="49"/>
      <c r="BA632" s="49"/>
      <c r="BB632" s="50"/>
      <c r="BC632" s="69"/>
      <c r="BD632" s="51"/>
      <c r="BE632" s="49"/>
      <c r="BF632" s="75"/>
      <c r="BG632" s="49"/>
      <c r="BH632" s="76"/>
      <c r="BI632" s="77"/>
      <c r="BJ632" s="78"/>
    </row>
    <row r="633" spans="1:62" ht="15">
      <c r="A633" s="31"/>
      <c r="B633" s="31"/>
      <c r="C633" s="32"/>
      <c r="D633" s="32"/>
      <c r="E633" s="11"/>
      <c r="F633" s="33"/>
      <c r="G633" s="33"/>
      <c r="H633" s="14"/>
      <c r="I633" s="32"/>
      <c r="J633" s="33"/>
      <c r="K633" s="33"/>
      <c r="L633" s="33"/>
      <c r="M633" s="33"/>
      <c r="N633" s="34"/>
      <c r="O633" s="35"/>
      <c r="P633" s="36"/>
      <c r="Q633" s="37"/>
      <c r="R633" s="16"/>
      <c r="S633" s="17"/>
      <c r="T633" s="16"/>
      <c r="U633" s="17"/>
      <c r="V633" s="38"/>
      <c r="W633" s="73"/>
      <c r="X633" s="344"/>
      <c r="Y633" s="57"/>
      <c r="Z633" s="41"/>
      <c r="AA633" s="67"/>
      <c r="AB633" s="42"/>
      <c r="AC633" s="81"/>
      <c r="AD633" s="81"/>
      <c r="AE633" s="74"/>
      <c r="AF633" s="43"/>
      <c r="AG633" s="44"/>
      <c r="AH633" s="44"/>
      <c r="AI633" s="44"/>
      <c r="AJ633" s="44"/>
      <c r="AK633" s="44"/>
      <c r="AL633" s="44"/>
      <c r="AM633" s="42"/>
      <c r="AN633" s="46"/>
      <c r="AO633" s="45"/>
      <c r="AP633" s="47"/>
      <c r="AQ633" s="51"/>
      <c r="AR633" s="68"/>
      <c r="AS633" s="48"/>
      <c r="AT633" s="49"/>
      <c r="AU633" s="49"/>
      <c r="AV633" s="49"/>
      <c r="AW633" s="49"/>
      <c r="AX633" s="75"/>
      <c r="AY633" s="49"/>
      <c r="AZ633" s="49"/>
      <c r="BA633" s="49"/>
      <c r="BB633" s="50"/>
      <c r="BC633" s="69"/>
      <c r="BD633" s="51"/>
      <c r="BE633" s="49"/>
      <c r="BF633" s="75"/>
      <c r="BG633" s="49"/>
      <c r="BH633" s="76"/>
      <c r="BI633" s="77"/>
      <c r="BJ633" s="78"/>
    </row>
    <row r="634" spans="1:62" ht="15">
      <c r="A634" s="31"/>
      <c r="B634" s="31"/>
      <c r="C634" s="32"/>
      <c r="D634" s="32"/>
      <c r="E634" s="11"/>
      <c r="F634" s="33"/>
      <c r="G634" s="33"/>
      <c r="H634" s="14"/>
      <c r="I634" s="32"/>
      <c r="J634" s="33"/>
      <c r="K634" s="33"/>
      <c r="L634" s="33"/>
      <c r="M634" s="33"/>
      <c r="N634" s="34"/>
      <c r="O634" s="35"/>
      <c r="P634" s="36"/>
      <c r="Q634" s="37"/>
      <c r="R634" s="16"/>
      <c r="S634" s="17"/>
      <c r="T634" s="16"/>
      <c r="U634" s="17"/>
      <c r="V634" s="38"/>
      <c r="W634" s="73"/>
      <c r="X634" s="344"/>
      <c r="Y634" s="57"/>
      <c r="Z634" s="41"/>
      <c r="AA634" s="67"/>
      <c r="AB634" s="42"/>
      <c r="AC634" s="81"/>
      <c r="AD634" s="81"/>
      <c r="AE634" s="74"/>
      <c r="AF634" s="43"/>
      <c r="AG634" s="44"/>
      <c r="AH634" s="44"/>
      <c r="AI634" s="44"/>
      <c r="AJ634" s="44"/>
      <c r="AK634" s="44"/>
      <c r="AL634" s="44"/>
      <c r="AM634" s="42"/>
      <c r="AN634" s="46"/>
      <c r="AO634" s="45"/>
      <c r="AP634" s="47"/>
      <c r="AQ634" s="51"/>
      <c r="AR634" s="68"/>
      <c r="AS634" s="48"/>
      <c r="AT634" s="49"/>
      <c r="AU634" s="49"/>
      <c r="AV634" s="49"/>
      <c r="AW634" s="49"/>
      <c r="AX634" s="75"/>
      <c r="AY634" s="49"/>
      <c r="AZ634" s="49"/>
      <c r="BA634" s="49"/>
      <c r="BB634" s="50"/>
      <c r="BC634" s="69"/>
      <c r="BD634" s="51"/>
      <c r="BE634" s="49"/>
      <c r="BF634" s="75"/>
      <c r="BG634" s="49"/>
      <c r="BH634" s="76"/>
      <c r="BI634" s="77"/>
      <c r="BJ634" s="78"/>
    </row>
    <row r="635" spans="1:62" ht="15">
      <c r="A635" s="31"/>
      <c r="B635" s="31"/>
      <c r="C635" s="32"/>
      <c r="D635" s="32"/>
      <c r="E635" s="11"/>
      <c r="F635" s="33"/>
      <c r="G635" s="33"/>
      <c r="H635" s="14"/>
      <c r="I635" s="32"/>
      <c r="J635" s="33"/>
      <c r="K635" s="33"/>
      <c r="L635" s="33"/>
      <c r="M635" s="33"/>
      <c r="N635" s="34"/>
      <c r="O635" s="35"/>
      <c r="P635" s="36"/>
      <c r="Q635" s="37"/>
      <c r="R635" s="16"/>
      <c r="S635" s="17"/>
      <c r="T635" s="16"/>
      <c r="U635" s="17"/>
      <c r="V635" s="38"/>
      <c r="W635" s="73"/>
      <c r="X635" s="344"/>
      <c r="Y635" s="57"/>
      <c r="Z635" s="41"/>
      <c r="AA635" s="67"/>
      <c r="AB635" s="42"/>
      <c r="AC635" s="81"/>
      <c r="AD635" s="81"/>
      <c r="AE635" s="74"/>
      <c r="AF635" s="43"/>
      <c r="AG635" s="44"/>
      <c r="AH635" s="44"/>
      <c r="AI635" s="44"/>
      <c r="AJ635" s="44"/>
      <c r="AK635" s="44"/>
      <c r="AL635" s="44"/>
      <c r="AM635" s="42"/>
      <c r="AN635" s="46"/>
      <c r="AO635" s="45"/>
      <c r="AP635" s="47"/>
      <c r="AQ635" s="51"/>
      <c r="AR635" s="68"/>
      <c r="AS635" s="48"/>
      <c r="AT635" s="49"/>
      <c r="AU635" s="49"/>
      <c r="AV635" s="49"/>
      <c r="AW635" s="49"/>
      <c r="AX635" s="75"/>
      <c r="AY635" s="49"/>
      <c r="AZ635" s="49"/>
      <c r="BA635" s="49"/>
      <c r="BB635" s="50"/>
      <c r="BC635" s="69"/>
      <c r="BD635" s="51"/>
      <c r="BE635" s="49"/>
      <c r="BF635" s="75"/>
      <c r="BG635" s="49"/>
      <c r="BH635" s="76"/>
      <c r="BI635" s="77"/>
      <c r="BJ635" s="78"/>
    </row>
    <row r="636" spans="1:62" ht="15">
      <c r="A636" s="31"/>
      <c r="B636" s="31"/>
      <c r="C636" s="32"/>
      <c r="D636" s="32"/>
      <c r="E636" s="11"/>
      <c r="F636" s="33"/>
      <c r="G636" s="33"/>
      <c r="H636" s="14"/>
      <c r="I636" s="32"/>
      <c r="J636" s="33"/>
      <c r="K636" s="33"/>
      <c r="L636" s="33"/>
      <c r="M636" s="33"/>
      <c r="N636" s="34"/>
      <c r="O636" s="35"/>
      <c r="P636" s="36"/>
      <c r="Q636" s="37"/>
      <c r="R636" s="16"/>
      <c r="S636" s="17"/>
      <c r="T636" s="16"/>
      <c r="U636" s="17"/>
      <c r="V636" s="38"/>
      <c r="W636" s="73"/>
      <c r="X636" s="344"/>
      <c r="Y636" s="57"/>
      <c r="Z636" s="41"/>
      <c r="AA636" s="67"/>
      <c r="AB636" s="42"/>
      <c r="AC636" s="81"/>
      <c r="AD636" s="81"/>
      <c r="AE636" s="74"/>
      <c r="AF636" s="43"/>
      <c r="AG636" s="44"/>
      <c r="AH636" s="44"/>
      <c r="AI636" s="44"/>
      <c r="AJ636" s="44"/>
      <c r="AK636" s="44"/>
      <c r="AL636" s="44"/>
      <c r="AM636" s="42"/>
      <c r="AN636" s="46"/>
      <c r="AO636" s="45"/>
      <c r="AP636" s="47"/>
      <c r="AQ636" s="51"/>
      <c r="AR636" s="68"/>
      <c r="AS636" s="48"/>
      <c r="AT636" s="49"/>
      <c r="AU636" s="49"/>
      <c r="AV636" s="49"/>
      <c r="AW636" s="49"/>
      <c r="AX636" s="75"/>
      <c r="AY636" s="49"/>
      <c r="AZ636" s="49"/>
      <c r="BA636" s="49"/>
      <c r="BB636" s="50"/>
      <c r="BC636" s="69"/>
      <c r="BD636" s="51"/>
      <c r="BE636" s="49"/>
      <c r="BF636" s="75"/>
      <c r="BG636" s="49"/>
      <c r="BH636" s="76"/>
      <c r="BI636" s="77"/>
      <c r="BJ636" s="78"/>
    </row>
    <row r="637" spans="1:62" ht="15">
      <c r="A637" s="31"/>
      <c r="B637" s="31"/>
      <c r="C637" s="32"/>
      <c r="D637" s="32"/>
      <c r="E637" s="11"/>
      <c r="F637" s="33"/>
      <c r="G637" s="33"/>
      <c r="H637" s="14"/>
      <c r="I637" s="32"/>
      <c r="J637" s="33"/>
      <c r="K637" s="33"/>
      <c r="L637" s="33"/>
      <c r="M637" s="33"/>
      <c r="N637" s="34"/>
      <c r="O637" s="35"/>
      <c r="P637" s="36"/>
      <c r="Q637" s="37"/>
      <c r="R637" s="16"/>
      <c r="S637" s="17"/>
      <c r="T637" s="16"/>
      <c r="U637" s="17"/>
      <c r="V637" s="38"/>
      <c r="W637" s="73"/>
      <c r="X637" s="344"/>
      <c r="Y637" s="57"/>
      <c r="Z637" s="41"/>
      <c r="AA637" s="67"/>
      <c r="AB637" s="42"/>
      <c r="AC637" s="81"/>
      <c r="AD637" s="81"/>
      <c r="AE637" s="74"/>
      <c r="AF637" s="43"/>
      <c r="AG637" s="44"/>
      <c r="AH637" s="44"/>
      <c r="AI637" s="44"/>
      <c r="AJ637" s="44"/>
      <c r="AK637" s="44"/>
      <c r="AL637" s="44"/>
      <c r="AM637" s="42"/>
      <c r="AN637" s="46"/>
      <c r="AO637" s="45"/>
      <c r="AP637" s="47"/>
      <c r="AQ637" s="51"/>
      <c r="AR637" s="68"/>
      <c r="AS637" s="48"/>
      <c r="AT637" s="49"/>
      <c r="AU637" s="49"/>
      <c r="AV637" s="49"/>
      <c r="AW637" s="49"/>
      <c r="AX637" s="75"/>
      <c r="AY637" s="49"/>
      <c r="AZ637" s="49"/>
      <c r="BA637" s="49"/>
      <c r="BB637" s="50"/>
      <c r="BC637" s="69"/>
      <c r="BD637" s="51"/>
      <c r="BE637" s="49"/>
      <c r="BF637" s="75"/>
      <c r="BG637" s="49"/>
      <c r="BH637" s="76"/>
      <c r="BI637" s="77"/>
      <c r="BJ637" s="78"/>
    </row>
    <row r="638" spans="1:62" ht="15">
      <c r="A638" s="31"/>
      <c r="B638" s="31"/>
      <c r="C638" s="32"/>
      <c r="D638" s="32"/>
      <c r="E638" s="11"/>
      <c r="F638" s="33"/>
      <c r="G638" s="33"/>
      <c r="H638" s="14"/>
      <c r="I638" s="32"/>
      <c r="J638" s="33"/>
      <c r="K638" s="33"/>
      <c r="L638" s="33"/>
      <c r="M638" s="33"/>
      <c r="N638" s="34"/>
      <c r="O638" s="35"/>
      <c r="P638" s="36"/>
      <c r="Q638" s="37"/>
      <c r="R638" s="16"/>
      <c r="S638" s="17"/>
      <c r="T638" s="16"/>
      <c r="U638" s="17"/>
      <c r="V638" s="38"/>
      <c r="W638" s="73"/>
      <c r="X638" s="344"/>
      <c r="Y638" s="57"/>
      <c r="Z638" s="41"/>
      <c r="AA638" s="67"/>
      <c r="AB638" s="42"/>
      <c r="AC638" s="81"/>
      <c r="AD638" s="81"/>
      <c r="AE638" s="74"/>
      <c r="AF638" s="43"/>
      <c r="AG638" s="44"/>
      <c r="AH638" s="44"/>
      <c r="AI638" s="44"/>
      <c r="AJ638" s="44"/>
      <c r="AK638" s="44"/>
      <c r="AL638" s="44"/>
      <c r="AM638" s="42"/>
      <c r="AN638" s="46"/>
      <c r="AO638" s="45"/>
      <c r="AP638" s="47"/>
      <c r="AQ638" s="51"/>
      <c r="AR638" s="68"/>
      <c r="AS638" s="48"/>
      <c r="AT638" s="49"/>
      <c r="AU638" s="49"/>
      <c r="AV638" s="49"/>
      <c r="AW638" s="49"/>
      <c r="AX638" s="75"/>
      <c r="AY638" s="49"/>
      <c r="AZ638" s="49"/>
      <c r="BA638" s="49"/>
      <c r="BB638" s="50"/>
      <c r="BC638" s="69"/>
      <c r="BD638" s="51"/>
      <c r="BE638" s="49"/>
      <c r="BF638" s="75"/>
      <c r="BG638" s="49"/>
      <c r="BH638" s="76"/>
      <c r="BI638" s="77"/>
      <c r="BJ638" s="78"/>
    </row>
    <row r="639" spans="1:62" ht="15">
      <c r="A639" s="31"/>
      <c r="B639" s="31"/>
      <c r="C639" s="32"/>
      <c r="D639" s="32"/>
      <c r="E639" s="11"/>
      <c r="F639" s="33"/>
      <c r="G639" s="33"/>
      <c r="H639" s="14"/>
      <c r="I639" s="32"/>
      <c r="J639" s="33"/>
      <c r="K639" s="33"/>
      <c r="L639" s="33"/>
      <c r="M639" s="33"/>
      <c r="N639" s="34"/>
      <c r="O639" s="35"/>
      <c r="P639" s="36"/>
      <c r="Q639" s="37"/>
      <c r="R639" s="16"/>
      <c r="S639" s="17"/>
      <c r="T639" s="16"/>
      <c r="U639" s="17"/>
      <c r="V639" s="38"/>
      <c r="W639" s="73"/>
      <c r="X639" s="344"/>
      <c r="Y639" s="57"/>
      <c r="Z639" s="41"/>
      <c r="AA639" s="67"/>
      <c r="AB639" s="42"/>
      <c r="AC639" s="81"/>
      <c r="AD639" s="81"/>
      <c r="AE639" s="74"/>
      <c r="AF639" s="43"/>
      <c r="AG639" s="44"/>
      <c r="AH639" s="44"/>
      <c r="AI639" s="44"/>
      <c r="AJ639" s="44"/>
      <c r="AK639" s="44"/>
      <c r="AL639" s="44"/>
      <c r="AM639" s="42"/>
      <c r="AN639" s="46"/>
      <c r="AO639" s="45"/>
      <c r="AP639" s="47"/>
      <c r="AQ639" s="51"/>
      <c r="AR639" s="68"/>
      <c r="AS639" s="48"/>
      <c r="AT639" s="49"/>
      <c r="AU639" s="49"/>
      <c r="AV639" s="49"/>
      <c r="AW639" s="49"/>
      <c r="AX639" s="75"/>
      <c r="AY639" s="49"/>
      <c r="AZ639" s="49"/>
      <c r="BA639" s="49"/>
      <c r="BB639" s="50"/>
      <c r="BC639" s="69"/>
      <c r="BD639" s="51"/>
      <c r="BE639" s="49"/>
      <c r="BF639" s="75"/>
      <c r="BG639" s="49"/>
      <c r="BH639" s="76"/>
      <c r="BI639" s="77"/>
      <c r="BJ639" s="78"/>
    </row>
    <row r="640" spans="1:62" ht="15">
      <c r="A640" s="31"/>
      <c r="B640" s="31"/>
      <c r="C640" s="32"/>
      <c r="D640" s="32"/>
      <c r="E640" s="11"/>
      <c r="F640" s="33"/>
      <c r="G640" s="33"/>
      <c r="H640" s="14"/>
      <c r="I640" s="32"/>
      <c r="J640" s="33"/>
      <c r="K640" s="33"/>
      <c r="L640" s="33"/>
      <c r="M640" s="33"/>
      <c r="N640" s="34"/>
      <c r="O640" s="35"/>
      <c r="P640" s="36"/>
      <c r="Q640" s="37"/>
      <c r="R640" s="16"/>
      <c r="S640" s="17"/>
      <c r="T640" s="16"/>
      <c r="U640" s="17"/>
      <c r="V640" s="38"/>
      <c r="W640" s="73"/>
      <c r="X640" s="344"/>
      <c r="Y640" s="57"/>
      <c r="Z640" s="41"/>
      <c r="AA640" s="67"/>
      <c r="AB640" s="42"/>
      <c r="AC640" s="81"/>
      <c r="AD640" s="81"/>
      <c r="AE640" s="74"/>
      <c r="AF640" s="43"/>
      <c r="AG640" s="44"/>
      <c r="AH640" s="44"/>
      <c r="AI640" s="44"/>
      <c r="AJ640" s="44"/>
      <c r="AK640" s="44"/>
      <c r="AL640" s="44"/>
      <c r="AM640" s="42"/>
      <c r="AN640" s="46"/>
      <c r="AO640" s="45"/>
      <c r="AP640" s="47"/>
      <c r="AQ640" s="51"/>
      <c r="AR640" s="68"/>
      <c r="AS640" s="48"/>
      <c r="AT640" s="49"/>
      <c r="AU640" s="49"/>
      <c r="AV640" s="49"/>
      <c r="AW640" s="49"/>
      <c r="AX640" s="75"/>
      <c r="AY640" s="49"/>
      <c r="AZ640" s="49"/>
      <c r="BA640" s="49"/>
      <c r="BB640" s="50"/>
      <c r="BC640" s="69"/>
      <c r="BD640" s="51"/>
      <c r="BE640" s="49"/>
      <c r="BF640" s="75"/>
      <c r="BG640" s="49"/>
      <c r="BH640" s="76"/>
      <c r="BI640" s="77"/>
      <c r="BJ640" s="78"/>
    </row>
    <row r="641" spans="1:62" ht="15">
      <c r="A641" s="31"/>
      <c r="B641" s="31"/>
      <c r="C641" s="32"/>
      <c r="D641" s="32"/>
      <c r="E641" s="11"/>
      <c r="F641" s="33"/>
      <c r="G641" s="33"/>
      <c r="H641" s="14"/>
      <c r="I641" s="32"/>
      <c r="J641" s="33"/>
      <c r="K641" s="33"/>
      <c r="L641" s="33"/>
      <c r="M641" s="33"/>
      <c r="N641" s="34"/>
      <c r="O641" s="35"/>
      <c r="P641" s="36"/>
      <c r="Q641" s="37"/>
      <c r="R641" s="16"/>
      <c r="S641" s="17"/>
      <c r="T641" s="16"/>
      <c r="U641" s="17"/>
      <c r="V641" s="38"/>
      <c r="W641" s="73"/>
      <c r="X641" s="344"/>
      <c r="Y641" s="57"/>
      <c r="Z641" s="41"/>
      <c r="AA641" s="67"/>
      <c r="AB641" s="42"/>
      <c r="AC641" s="81"/>
      <c r="AD641" s="81"/>
      <c r="AE641" s="74"/>
      <c r="AF641" s="43"/>
      <c r="AG641" s="44"/>
      <c r="AH641" s="44"/>
      <c r="AI641" s="44"/>
      <c r="AJ641" s="44"/>
      <c r="AK641" s="44"/>
      <c r="AL641" s="44"/>
      <c r="AM641" s="42"/>
      <c r="AN641" s="46"/>
      <c r="AO641" s="45"/>
      <c r="AP641" s="47"/>
      <c r="AQ641" s="51"/>
      <c r="AR641" s="68"/>
      <c r="AS641" s="48"/>
      <c r="AT641" s="49"/>
      <c r="AU641" s="49"/>
      <c r="AV641" s="49"/>
      <c r="AW641" s="49"/>
      <c r="AX641" s="75"/>
      <c r="AY641" s="49"/>
      <c r="AZ641" s="49"/>
      <c r="BA641" s="49"/>
      <c r="BB641" s="50"/>
      <c r="BC641" s="69"/>
      <c r="BD641" s="51"/>
      <c r="BE641" s="49"/>
      <c r="BF641" s="75"/>
      <c r="BG641" s="49"/>
      <c r="BH641" s="76"/>
      <c r="BI641" s="77"/>
      <c r="BJ641" s="78"/>
    </row>
    <row r="642" spans="1:62" ht="15">
      <c r="A642" s="31"/>
      <c r="B642" s="31"/>
      <c r="C642" s="32"/>
      <c r="D642" s="32"/>
      <c r="E642" s="11"/>
      <c r="F642" s="33"/>
      <c r="G642" s="33"/>
      <c r="H642" s="14"/>
      <c r="I642" s="32"/>
      <c r="J642" s="33"/>
      <c r="K642" s="33"/>
      <c r="L642" s="33"/>
      <c r="M642" s="33"/>
      <c r="N642" s="34"/>
      <c r="O642" s="35"/>
      <c r="P642" s="36"/>
      <c r="Q642" s="37"/>
      <c r="R642" s="16"/>
      <c r="S642" s="17"/>
      <c r="T642" s="16"/>
      <c r="U642" s="17"/>
      <c r="V642" s="38"/>
      <c r="W642" s="73"/>
      <c r="X642" s="344"/>
      <c r="Y642" s="57"/>
      <c r="Z642" s="41"/>
      <c r="AA642" s="67"/>
      <c r="AB642" s="42"/>
      <c r="AC642" s="81"/>
      <c r="AD642" s="81"/>
      <c r="AE642" s="74"/>
      <c r="AF642" s="43"/>
      <c r="AG642" s="44"/>
      <c r="AH642" s="44"/>
      <c r="AI642" s="44"/>
      <c r="AJ642" s="44"/>
      <c r="AK642" s="44"/>
      <c r="AL642" s="44"/>
      <c r="AM642" s="42"/>
      <c r="AN642" s="46"/>
      <c r="AO642" s="45"/>
      <c r="AP642" s="47"/>
      <c r="AQ642" s="51"/>
      <c r="AR642" s="68"/>
      <c r="AS642" s="48"/>
      <c r="AT642" s="49"/>
      <c r="AU642" s="49"/>
      <c r="AV642" s="49"/>
      <c r="AW642" s="49"/>
      <c r="AX642" s="75"/>
      <c r="AY642" s="49"/>
      <c r="AZ642" s="49"/>
      <c r="BA642" s="49"/>
      <c r="BB642" s="50"/>
      <c r="BC642" s="69"/>
      <c r="BD642" s="51"/>
      <c r="BE642" s="49"/>
      <c r="BF642" s="75"/>
      <c r="BG642" s="49"/>
      <c r="BH642" s="76"/>
      <c r="BI642" s="77"/>
      <c r="BJ642" s="78"/>
    </row>
    <row r="643" spans="1:62" ht="15.75">
      <c r="A643" s="31"/>
      <c r="B643" s="31"/>
      <c r="C643" s="32"/>
      <c r="D643" s="32"/>
      <c r="E643" s="11"/>
      <c r="F643" s="33"/>
      <c r="G643" s="33"/>
      <c r="H643" s="53"/>
      <c r="I643" s="32"/>
      <c r="J643" s="54"/>
      <c r="K643" s="33"/>
      <c r="L643" s="33"/>
      <c r="M643" s="33"/>
      <c r="N643" s="34"/>
      <c r="O643" s="35"/>
      <c r="P643" s="36"/>
      <c r="Q643" s="37"/>
      <c r="R643" s="16"/>
      <c r="S643" s="17"/>
      <c r="T643" s="16"/>
      <c r="U643" s="17"/>
      <c r="V643" s="38"/>
      <c r="W643" s="73"/>
      <c r="X643" s="344"/>
      <c r="Y643" s="40"/>
      <c r="Z643" s="41"/>
      <c r="AA643" s="67"/>
      <c r="AB643" s="42"/>
      <c r="AC643" s="81"/>
      <c r="AD643" s="81"/>
      <c r="AE643" s="74"/>
      <c r="AF643" s="43"/>
      <c r="AG643" s="44"/>
      <c r="AH643" s="44"/>
      <c r="AI643" s="44"/>
      <c r="AJ643" s="44"/>
      <c r="AK643" s="44"/>
      <c r="AL643" s="44"/>
      <c r="AM643" s="42"/>
      <c r="AN643" s="46"/>
      <c r="AO643" s="45"/>
      <c r="AP643" s="47"/>
      <c r="AQ643" s="51"/>
      <c r="AR643" s="68"/>
      <c r="AS643" s="48"/>
      <c r="AT643" s="49"/>
      <c r="AU643" s="49"/>
      <c r="AV643" s="49"/>
      <c r="AW643" s="49"/>
      <c r="AX643" s="75"/>
      <c r="AY643" s="49"/>
      <c r="AZ643" s="49"/>
      <c r="BA643" s="49"/>
      <c r="BB643" s="50"/>
      <c r="BC643" s="69"/>
      <c r="BD643" s="51"/>
      <c r="BE643" s="49"/>
      <c r="BF643" s="75"/>
      <c r="BG643" s="49"/>
      <c r="BH643" s="76"/>
      <c r="BI643" s="77"/>
      <c r="BJ643" s="78"/>
    </row>
    <row r="644" spans="1:62" ht="15">
      <c r="A644" s="31"/>
      <c r="B644" s="31"/>
      <c r="C644" s="32"/>
      <c r="D644" s="79"/>
      <c r="E644" s="11"/>
      <c r="F644" s="33"/>
      <c r="G644" s="33"/>
      <c r="H644" s="53"/>
      <c r="I644" s="32"/>
      <c r="J644" s="80"/>
      <c r="K644" s="33"/>
      <c r="L644" s="33"/>
      <c r="M644" s="33"/>
      <c r="N644" s="34"/>
      <c r="O644" s="35"/>
      <c r="P644" s="36"/>
      <c r="Q644" s="37"/>
      <c r="R644" s="16"/>
      <c r="S644" s="17"/>
      <c r="T644" s="16"/>
      <c r="U644" s="17"/>
      <c r="V644" s="38"/>
      <c r="W644" s="73"/>
      <c r="X644" s="344"/>
      <c r="Y644" s="40"/>
      <c r="Z644" s="41"/>
      <c r="AA644" s="67"/>
      <c r="AB644" s="42"/>
      <c r="AC644" s="81"/>
      <c r="AD644" s="81"/>
      <c r="AE644" s="74"/>
      <c r="AF644" s="43"/>
      <c r="AG644" s="44"/>
      <c r="AH644" s="44"/>
      <c r="AI644" s="44"/>
      <c r="AJ644" s="44"/>
      <c r="AK644" s="44"/>
      <c r="AL644" s="44"/>
      <c r="AM644" s="42"/>
      <c r="AN644" s="46"/>
      <c r="AO644" s="45"/>
      <c r="AP644" s="47"/>
      <c r="AQ644" s="51"/>
      <c r="AR644" s="68"/>
      <c r="AS644" s="48"/>
      <c r="AT644" s="49"/>
      <c r="AU644" s="49"/>
      <c r="AV644" s="49"/>
      <c r="AW644" s="49"/>
      <c r="AX644" s="75"/>
      <c r="AY644" s="49"/>
      <c r="AZ644" s="49"/>
      <c r="BA644" s="49"/>
      <c r="BB644" s="50"/>
      <c r="BC644" s="69"/>
      <c r="BD644" s="51"/>
      <c r="BE644" s="49"/>
      <c r="BF644" s="75"/>
      <c r="BG644" s="49"/>
      <c r="BH644" s="76"/>
      <c r="BI644" s="77"/>
      <c r="BJ644" s="78"/>
    </row>
    <row r="645" spans="1:62" ht="15.75">
      <c r="A645" s="31"/>
      <c r="B645" s="31"/>
      <c r="C645" s="32"/>
      <c r="D645" s="32"/>
      <c r="E645" s="11"/>
      <c r="F645" s="33"/>
      <c r="G645" s="33"/>
      <c r="H645" s="53"/>
      <c r="I645" s="32"/>
      <c r="J645" s="54"/>
      <c r="K645" s="33"/>
      <c r="L645" s="33"/>
      <c r="M645" s="33"/>
      <c r="N645" s="34"/>
      <c r="O645" s="35"/>
      <c r="P645" s="36"/>
      <c r="Q645" s="37"/>
      <c r="R645" s="16"/>
      <c r="S645" s="17"/>
      <c r="T645" s="16"/>
      <c r="U645" s="17"/>
      <c r="V645" s="38"/>
      <c r="W645" s="73"/>
      <c r="X645" s="344"/>
      <c r="Y645" s="40"/>
      <c r="Z645" s="41"/>
      <c r="AA645" s="67"/>
      <c r="AB645" s="42"/>
      <c r="AC645" s="81"/>
      <c r="AD645" s="81"/>
      <c r="AE645" s="74"/>
      <c r="AF645" s="43"/>
      <c r="AG645" s="44"/>
      <c r="AH645" s="44"/>
      <c r="AI645" s="44"/>
      <c r="AJ645" s="44"/>
      <c r="AK645" s="44"/>
      <c r="AL645" s="44"/>
      <c r="AM645" s="42"/>
      <c r="AN645" s="46"/>
      <c r="AO645" s="45"/>
      <c r="AP645" s="47"/>
      <c r="AQ645" s="51"/>
      <c r="AR645" s="68"/>
      <c r="AS645" s="48"/>
      <c r="AT645" s="49"/>
      <c r="AU645" s="49"/>
      <c r="AV645" s="49"/>
      <c r="AW645" s="49"/>
      <c r="AX645" s="75"/>
      <c r="AY645" s="49"/>
      <c r="AZ645" s="49"/>
      <c r="BA645" s="49"/>
      <c r="BB645" s="50"/>
      <c r="BC645" s="69"/>
      <c r="BD645" s="51"/>
      <c r="BE645" s="49"/>
      <c r="BF645" s="75"/>
      <c r="BG645" s="49"/>
      <c r="BH645" s="76"/>
      <c r="BI645" s="77"/>
      <c r="BJ645" s="78"/>
    </row>
    <row r="646" spans="1:62" ht="15">
      <c r="A646" s="31"/>
      <c r="B646" s="31"/>
      <c r="C646" s="32"/>
      <c r="D646" s="31"/>
      <c r="E646" s="11"/>
      <c r="F646" s="33"/>
      <c r="G646" s="33"/>
      <c r="H646" s="14"/>
      <c r="I646" s="32"/>
      <c r="J646" s="33"/>
      <c r="K646" s="33"/>
      <c r="L646" s="33"/>
      <c r="M646" s="33"/>
      <c r="N646" s="34"/>
      <c r="O646" s="35"/>
      <c r="P646" s="36"/>
      <c r="Q646" s="37"/>
      <c r="R646" s="16"/>
      <c r="S646" s="17"/>
      <c r="T646" s="16"/>
      <c r="U646" s="17"/>
      <c r="V646" s="38"/>
      <c r="W646" s="73"/>
      <c r="X646" s="344"/>
      <c r="Y646" s="57"/>
      <c r="Z646" s="41"/>
      <c r="AA646" s="67"/>
      <c r="AB646" s="42"/>
      <c r="AC646" s="81"/>
      <c r="AD646" s="81"/>
      <c r="AE646" s="74"/>
      <c r="AF646" s="43"/>
      <c r="AG646" s="44"/>
      <c r="AH646" s="44"/>
      <c r="AI646" s="44"/>
      <c r="AJ646" s="44"/>
      <c r="AK646" s="44"/>
      <c r="AL646" s="44"/>
      <c r="AM646" s="42"/>
      <c r="AN646" s="46"/>
      <c r="AO646" s="45"/>
      <c r="AP646" s="47"/>
      <c r="AQ646" s="51"/>
      <c r="AR646" s="68"/>
      <c r="AS646" s="48"/>
      <c r="AT646" s="49"/>
      <c r="AU646" s="49"/>
      <c r="AV646" s="49"/>
      <c r="AW646" s="49"/>
      <c r="AX646" s="75"/>
      <c r="AY646" s="49"/>
      <c r="AZ646" s="49"/>
      <c r="BA646" s="49"/>
      <c r="BB646" s="50"/>
      <c r="BC646" s="69"/>
      <c r="BD646" s="51"/>
      <c r="BE646" s="49"/>
      <c r="BF646" s="75"/>
      <c r="BG646" s="49"/>
      <c r="BH646" s="76"/>
      <c r="BI646" s="77"/>
      <c r="BJ646" s="78"/>
    </row>
    <row r="647" spans="1:62" ht="15">
      <c r="A647" s="31"/>
      <c r="B647" s="31"/>
      <c r="C647" s="32"/>
      <c r="D647" s="32"/>
      <c r="E647" s="11"/>
      <c r="F647" s="33"/>
      <c r="G647" s="33"/>
      <c r="H647" s="14"/>
      <c r="I647" s="32"/>
      <c r="J647" s="33"/>
      <c r="K647" s="33"/>
      <c r="L647" s="33"/>
      <c r="M647" s="33"/>
      <c r="N647" s="34"/>
      <c r="O647" s="35"/>
      <c r="P647" s="36"/>
      <c r="Q647" s="37"/>
      <c r="R647" s="16"/>
      <c r="S647" s="17"/>
      <c r="T647" s="16"/>
      <c r="U647" s="17"/>
      <c r="V647" s="38"/>
      <c r="W647" s="73"/>
      <c r="X647" s="344"/>
      <c r="Y647" s="57"/>
      <c r="Z647" s="41"/>
      <c r="AA647" s="67"/>
      <c r="AB647" s="42"/>
      <c r="AC647" s="81"/>
      <c r="AD647" s="81"/>
      <c r="AE647" s="74"/>
      <c r="AF647" s="43"/>
      <c r="AG647" s="44"/>
      <c r="AH647" s="44"/>
      <c r="AI647" s="44"/>
      <c r="AJ647" s="44"/>
      <c r="AK647" s="44"/>
      <c r="AL647" s="44"/>
      <c r="AM647" s="42"/>
      <c r="AN647" s="46"/>
      <c r="AO647" s="45"/>
      <c r="AP647" s="47"/>
      <c r="AQ647" s="51"/>
      <c r="AR647" s="68"/>
      <c r="AS647" s="48"/>
      <c r="AT647" s="49"/>
      <c r="AU647" s="49"/>
      <c r="AV647" s="49"/>
      <c r="AW647" s="49"/>
      <c r="AX647" s="75"/>
      <c r="AY647" s="49"/>
      <c r="AZ647" s="49"/>
      <c r="BA647" s="49"/>
      <c r="BB647" s="50"/>
      <c r="BC647" s="69"/>
      <c r="BD647" s="51"/>
      <c r="BE647" s="49"/>
      <c r="BF647" s="75"/>
      <c r="BG647" s="49"/>
      <c r="BH647" s="76"/>
      <c r="BI647" s="77"/>
      <c r="BJ647" s="78"/>
    </row>
    <row r="648" spans="1:62" ht="15">
      <c r="A648" s="31"/>
      <c r="B648" s="31"/>
      <c r="C648" s="32"/>
      <c r="D648" s="32"/>
      <c r="E648" s="11"/>
      <c r="F648" s="33"/>
      <c r="G648" s="33"/>
      <c r="H648" s="14"/>
      <c r="I648" s="32"/>
      <c r="J648" s="33"/>
      <c r="K648" s="33"/>
      <c r="L648" s="33"/>
      <c r="M648" s="33"/>
      <c r="N648" s="34"/>
      <c r="O648" s="35"/>
      <c r="P648" s="36"/>
      <c r="Q648" s="37"/>
      <c r="R648" s="16"/>
      <c r="S648" s="17"/>
      <c r="T648" s="16"/>
      <c r="U648" s="17"/>
      <c r="V648" s="38"/>
      <c r="W648" s="73"/>
      <c r="X648" s="344"/>
      <c r="Y648" s="57"/>
      <c r="Z648" s="41"/>
      <c r="AA648" s="67"/>
      <c r="AB648" s="42"/>
      <c r="AC648" s="81"/>
      <c r="AD648" s="81"/>
      <c r="AE648" s="74"/>
      <c r="AF648" s="43"/>
      <c r="AG648" s="44"/>
      <c r="AH648" s="44"/>
      <c r="AI648" s="44"/>
      <c r="AJ648" s="44"/>
      <c r="AK648" s="44"/>
      <c r="AL648" s="44"/>
      <c r="AM648" s="42"/>
      <c r="AN648" s="46"/>
      <c r="AO648" s="45"/>
      <c r="AP648" s="47"/>
      <c r="AQ648" s="51"/>
      <c r="AR648" s="68"/>
      <c r="AS648" s="48"/>
      <c r="AT648" s="49"/>
      <c r="AU648" s="49"/>
      <c r="AV648" s="49"/>
      <c r="AW648" s="49"/>
      <c r="AX648" s="75"/>
      <c r="AY648" s="49"/>
      <c r="AZ648" s="49"/>
      <c r="BA648" s="49"/>
      <c r="BB648" s="50"/>
      <c r="BC648" s="69"/>
      <c r="BD648" s="51"/>
      <c r="BE648" s="49"/>
      <c r="BF648" s="75"/>
      <c r="BG648" s="49"/>
      <c r="BH648" s="76"/>
      <c r="BI648" s="77"/>
      <c r="BJ648" s="78"/>
    </row>
    <row r="649" spans="1:62" ht="15">
      <c r="A649" s="31"/>
      <c r="B649" s="31"/>
      <c r="C649" s="32"/>
      <c r="D649" s="32"/>
      <c r="E649" s="11"/>
      <c r="F649" s="33"/>
      <c r="G649" s="33"/>
      <c r="H649" s="94"/>
      <c r="I649" s="32"/>
      <c r="J649" s="33"/>
      <c r="K649" s="33"/>
      <c r="L649" s="33"/>
      <c r="M649" s="33"/>
      <c r="N649" s="34"/>
      <c r="O649" s="35"/>
      <c r="P649" s="36"/>
      <c r="Q649" s="37"/>
      <c r="R649" s="16"/>
      <c r="S649" s="17"/>
      <c r="T649" s="16"/>
      <c r="U649" s="17"/>
      <c r="V649" s="38"/>
      <c r="W649" s="73"/>
      <c r="X649" s="344"/>
      <c r="Y649" s="21"/>
      <c r="Z649" s="41"/>
      <c r="AA649" s="67"/>
      <c r="AB649" s="42"/>
      <c r="AC649" s="81"/>
      <c r="AD649" s="81"/>
      <c r="AE649" s="74"/>
      <c r="AF649" s="43"/>
      <c r="AG649" s="44"/>
      <c r="AH649" s="44"/>
      <c r="AI649" s="44"/>
      <c r="AJ649" s="44"/>
      <c r="AK649" s="44"/>
      <c r="AL649" s="44"/>
      <c r="AM649" s="42"/>
      <c r="AN649" s="46"/>
      <c r="AO649" s="45"/>
      <c r="AP649" s="47"/>
      <c r="AQ649" s="51"/>
      <c r="AR649" s="68"/>
      <c r="AS649" s="48"/>
      <c r="AT649" s="49"/>
      <c r="AU649" s="49"/>
      <c r="AV649" s="49"/>
      <c r="AW649" s="49"/>
      <c r="AX649" s="75"/>
      <c r="AY649" s="49"/>
      <c r="AZ649" s="49"/>
      <c r="BA649" s="49"/>
      <c r="BB649" s="50"/>
      <c r="BC649" s="69"/>
      <c r="BD649" s="51"/>
      <c r="BE649" s="49"/>
      <c r="BF649" s="75"/>
      <c r="BG649" s="49"/>
      <c r="BH649" s="76"/>
      <c r="BI649" s="77"/>
      <c r="BJ649" s="78"/>
    </row>
    <row r="650" spans="1:62" ht="15">
      <c r="A650" s="31"/>
      <c r="B650" s="31"/>
      <c r="C650" s="32"/>
      <c r="D650" s="32"/>
      <c r="E650" s="11"/>
      <c r="F650" s="33"/>
      <c r="G650" s="33"/>
      <c r="H650" s="14"/>
      <c r="I650" s="32"/>
      <c r="J650" s="33"/>
      <c r="K650" s="33"/>
      <c r="L650" s="33"/>
      <c r="M650" s="33"/>
      <c r="N650" s="34"/>
      <c r="O650" s="35"/>
      <c r="P650" s="34"/>
      <c r="Q650" s="37"/>
      <c r="R650" s="16"/>
      <c r="S650" s="17"/>
      <c r="T650" s="16"/>
      <c r="U650" s="17"/>
      <c r="V650" s="38"/>
      <c r="W650" s="73"/>
      <c r="X650" s="344"/>
      <c r="Y650" s="57"/>
      <c r="Z650" s="41"/>
      <c r="AA650" s="67"/>
      <c r="AB650" s="42"/>
      <c r="AC650" s="81"/>
      <c r="AD650" s="81"/>
      <c r="AE650" s="74"/>
      <c r="AF650" s="43"/>
      <c r="AG650" s="44"/>
      <c r="AH650" s="44"/>
      <c r="AI650" s="44"/>
      <c r="AJ650" s="44"/>
      <c r="AK650" s="44"/>
      <c r="AL650" s="44"/>
      <c r="AM650" s="42"/>
      <c r="AN650" s="46"/>
      <c r="AO650" s="45"/>
      <c r="AP650" s="47"/>
      <c r="AQ650" s="51"/>
      <c r="AR650" s="68"/>
      <c r="AS650" s="48"/>
      <c r="AT650" s="49"/>
      <c r="AU650" s="49"/>
      <c r="AV650" s="49"/>
      <c r="AW650" s="49"/>
      <c r="AX650" s="75"/>
      <c r="AY650" s="49"/>
      <c r="AZ650" s="49"/>
      <c r="BA650" s="49"/>
      <c r="BB650" s="50"/>
      <c r="BC650" s="69"/>
      <c r="BD650" s="51"/>
      <c r="BE650" s="49"/>
      <c r="BF650" s="75"/>
      <c r="BG650" s="49"/>
      <c r="BH650" s="76"/>
      <c r="BI650" s="77"/>
      <c r="BJ650" s="78"/>
    </row>
    <row r="651" spans="1:62" ht="15">
      <c r="A651" s="31"/>
      <c r="B651" s="31"/>
      <c r="C651" s="32"/>
      <c r="D651" s="32"/>
      <c r="E651" s="11"/>
      <c r="F651" s="33"/>
      <c r="G651" s="33"/>
      <c r="H651" s="14"/>
      <c r="I651" s="32"/>
      <c r="J651" s="33"/>
      <c r="K651" s="33"/>
      <c r="L651" s="33"/>
      <c r="M651" s="33"/>
      <c r="N651" s="34"/>
      <c r="O651" s="35"/>
      <c r="P651" s="36"/>
      <c r="Q651" s="37"/>
      <c r="R651" s="16"/>
      <c r="S651" s="17"/>
      <c r="T651" s="16"/>
      <c r="U651" s="17"/>
      <c r="V651" s="38"/>
      <c r="W651" s="73"/>
      <c r="X651" s="344"/>
      <c r="Y651" s="57"/>
      <c r="Z651" s="41"/>
      <c r="AA651" s="67"/>
      <c r="AB651" s="42"/>
      <c r="AC651" s="81"/>
      <c r="AD651" s="81"/>
      <c r="AE651" s="74"/>
      <c r="AF651" s="43"/>
      <c r="AG651" s="44"/>
      <c r="AH651" s="44"/>
      <c r="AI651" s="44"/>
      <c r="AJ651" s="44"/>
      <c r="AK651" s="44"/>
      <c r="AL651" s="44"/>
      <c r="AM651" s="42"/>
      <c r="AN651" s="46"/>
      <c r="AO651" s="45"/>
      <c r="AP651" s="47"/>
      <c r="AQ651" s="51"/>
      <c r="AR651" s="68"/>
      <c r="AS651" s="48"/>
      <c r="AT651" s="49"/>
      <c r="AU651" s="49"/>
      <c r="AV651" s="49"/>
      <c r="AW651" s="49"/>
      <c r="AX651" s="75"/>
      <c r="AY651" s="49"/>
      <c r="AZ651" s="49"/>
      <c r="BA651" s="49"/>
      <c r="BB651" s="50"/>
      <c r="BC651" s="69"/>
      <c r="BD651" s="51"/>
      <c r="BE651" s="49"/>
      <c r="BF651" s="75"/>
      <c r="BG651" s="49"/>
      <c r="BH651" s="76"/>
      <c r="BI651" s="77"/>
      <c r="BJ651" s="78"/>
    </row>
    <row r="652" spans="1:62" ht="15">
      <c r="A652" s="31"/>
      <c r="B652" s="31"/>
      <c r="C652" s="32"/>
      <c r="D652" s="32"/>
      <c r="E652" s="11"/>
      <c r="F652" s="33"/>
      <c r="G652" s="33"/>
      <c r="H652" s="14"/>
      <c r="I652" s="32"/>
      <c r="J652" s="33"/>
      <c r="K652" s="33"/>
      <c r="L652" s="33"/>
      <c r="M652" s="33"/>
      <c r="N652" s="34"/>
      <c r="O652" s="35"/>
      <c r="P652" s="36"/>
      <c r="Q652" s="37"/>
      <c r="R652" s="16"/>
      <c r="S652" s="17"/>
      <c r="T652" s="16"/>
      <c r="U652" s="17"/>
      <c r="V652" s="38"/>
      <c r="W652" s="73"/>
      <c r="X652" s="344"/>
      <c r="Y652" s="57"/>
      <c r="Z652" s="41"/>
      <c r="AA652" s="67"/>
      <c r="AB652" s="42"/>
      <c r="AC652" s="81"/>
      <c r="AD652" s="81"/>
      <c r="AE652" s="74"/>
      <c r="AF652" s="43"/>
      <c r="AG652" s="44"/>
      <c r="AH652" s="44"/>
      <c r="AI652" s="44"/>
      <c r="AJ652" s="44"/>
      <c r="AK652" s="44"/>
      <c r="AL652" s="44"/>
      <c r="AM652" s="42"/>
      <c r="AN652" s="46"/>
      <c r="AO652" s="45"/>
      <c r="AP652" s="47"/>
      <c r="AQ652" s="51"/>
      <c r="AR652" s="68"/>
      <c r="AS652" s="48"/>
      <c r="AT652" s="49"/>
      <c r="AU652" s="49"/>
      <c r="AV652" s="49"/>
      <c r="AW652" s="49"/>
      <c r="AX652" s="75"/>
      <c r="AY652" s="49"/>
      <c r="AZ652" s="49"/>
      <c r="BA652" s="49"/>
      <c r="BB652" s="50"/>
      <c r="BC652" s="69"/>
      <c r="BD652" s="51"/>
      <c r="BE652" s="49"/>
      <c r="BF652" s="75"/>
      <c r="BG652" s="49"/>
      <c r="BH652" s="76"/>
      <c r="BI652" s="77"/>
      <c r="BJ652" s="78"/>
    </row>
    <row r="653" spans="1:62" ht="15">
      <c r="A653" s="31"/>
      <c r="B653" s="31"/>
      <c r="C653" s="32"/>
      <c r="D653" s="32"/>
      <c r="E653" s="11"/>
      <c r="F653" s="33"/>
      <c r="G653" s="33"/>
      <c r="H653" s="14"/>
      <c r="I653" s="32"/>
      <c r="J653" s="33"/>
      <c r="K653" s="33"/>
      <c r="L653" s="33"/>
      <c r="M653" s="33"/>
      <c r="N653" s="34"/>
      <c r="O653" s="35"/>
      <c r="P653" s="36"/>
      <c r="Q653" s="37"/>
      <c r="R653" s="16"/>
      <c r="S653" s="17"/>
      <c r="T653" s="16"/>
      <c r="U653" s="17"/>
      <c r="V653" s="38"/>
      <c r="W653" s="73"/>
      <c r="X653" s="344"/>
      <c r="Y653" s="57"/>
      <c r="Z653" s="41"/>
      <c r="AA653" s="67"/>
      <c r="AB653" s="42"/>
      <c r="AC653" s="81"/>
      <c r="AD653" s="81"/>
      <c r="AE653" s="74"/>
      <c r="AF653" s="43"/>
      <c r="AG653" s="44"/>
      <c r="AH653" s="44"/>
      <c r="AI653" s="44"/>
      <c r="AJ653" s="44"/>
      <c r="AK653" s="44"/>
      <c r="AL653" s="44"/>
      <c r="AM653" s="42"/>
      <c r="AN653" s="46"/>
      <c r="AO653" s="45"/>
      <c r="AP653" s="47"/>
      <c r="AQ653" s="51"/>
      <c r="AR653" s="68"/>
      <c r="AS653" s="48"/>
      <c r="AT653" s="49"/>
      <c r="AU653" s="49"/>
      <c r="AV653" s="49"/>
      <c r="AW653" s="49"/>
      <c r="AX653" s="75"/>
      <c r="AY653" s="49"/>
      <c r="AZ653" s="49"/>
      <c r="BA653" s="49"/>
      <c r="BB653" s="50"/>
      <c r="BC653" s="69"/>
      <c r="BD653" s="51"/>
      <c r="BE653" s="49"/>
      <c r="BF653" s="75"/>
      <c r="BG653" s="49"/>
      <c r="BH653" s="76"/>
      <c r="BI653" s="77"/>
      <c r="BJ653" s="78"/>
    </row>
    <row r="654" spans="1:62" ht="15">
      <c r="A654" s="31"/>
      <c r="B654" s="31"/>
      <c r="C654" s="32"/>
      <c r="D654" s="32"/>
      <c r="E654" s="11"/>
      <c r="F654" s="33"/>
      <c r="G654" s="33"/>
      <c r="H654" s="14"/>
      <c r="I654" s="32"/>
      <c r="J654" s="33"/>
      <c r="K654" s="33"/>
      <c r="L654" s="33"/>
      <c r="M654" s="33"/>
      <c r="N654" s="34"/>
      <c r="O654" s="35"/>
      <c r="P654" s="36"/>
      <c r="Q654" s="37"/>
      <c r="R654" s="16"/>
      <c r="S654" s="17"/>
      <c r="T654" s="16"/>
      <c r="U654" s="17"/>
      <c r="V654" s="38"/>
      <c r="W654" s="73"/>
      <c r="X654" s="344"/>
      <c r="Y654" s="57"/>
      <c r="Z654" s="41"/>
      <c r="AA654" s="67"/>
      <c r="AB654" s="42"/>
      <c r="AC654" s="81"/>
      <c r="AD654" s="81"/>
      <c r="AE654" s="74"/>
      <c r="AF654" s="43"/>
      <c r="AG654" s="44"/>
      <c r="AH654" s="44"/>
      <c r="AI654" s="44"/>
      <c r="AJ654" s="44"/>
      <c r="AK654" s="44"/>
      <c r="AL654" s="44"/>
      <c r="AM654" s="42"/>
      <c r="AN654" s="46"/>
      <c r="AO654" s="45"/>
      <c r="AP654" s="47"/>
      <c r="AQ654" s="51"/>
      <c r="AR654" s="68"/>
      <c r="AS654" s="48"/>
      <c r="AT654" s="49"/>
      <c r="AU654" s="49"/>
      <c r="AV654" s="49"/>
      <c r="AW654" s="49"/>
      <c r="AX654" s="75"/>
      <c r="AY654" s="49"/>
      <c r="AZ654" s="49"/>
      <c r="BA654" s="49"/>
      <c r="BB654" s="50"/>
      <c r="BC654" s="69"/>
      <c r="BD654" s="51"/>
      <c r="BE654" s="49"/>
      <c r="BF654" s="75"/>
      <c r="BG654" s="49"/>
      <c r="BH654" s="76"/>
      <c r="BI654" s="77"/>
      <c r="BJ654" s="78"/>
    </row>
    <row r="655" spans="1:62" ht="15">
      <c r="A655" s="31"/>
      <c r="B655" s="31"/>
      <c r="C655" s="32"/>
      <c r="D655" s="32"/>
      <c r="E655" s="11"/>
      <c r="F655" s="33"/>
      <c r="G655" s="33"/>
      <c r="H655" s="14"/>
      <c r="I655" s="32"/>
      <c r="J655" s="33"/>
      <c r="K655" s="33"/>
      <c r="L655" s="33"/>
      <c r="M655" s="33"/>
      <c r="N655" s="34"/>
      <c r="O655" s="35"/>
      <c r="P655" s="36"/>
      <c r="Q655" s="37"/>
      <c r="R655" s="16"/>
      <c r="S655" s="17"/>
      <c r="T655" s="16"/>
      <c r="U655" s="17"/>
      <c r="V655" s="38"/>
      <c r="W655" s="73"/>
      <c r="X655" s="344"/>
      <c r="Y655" s="57"/>
      <c r="Z655" s="41"/>
      <c r="AA655" s="67"/>
      <c r="AB655" s="42"/>
      <c r="AC655" s="81"/>
      <c r="AD655" s="81"/>
      <c r="AE655" s="74"/>
      <c r="AF655" s="43"/>
      <c r="AG655" s="44"/>
      <c r="AH655" s="44"/>
      <c r="AI655" s="44"/>
      <c r="AJ655" s="44"/>
      <c r="AK655" s="44"/>
      <c r="AL655" s="44"/>
      <c r="AM655" s="42"/>
      <c r="AN655" s="46"/>
      <c r="AO655" s="45"/>
      <c r="AP655" s="47"/>
      <c r="AQ655" s="51"/>
      <c r="AR655" s="68"/>
      <c r="AS655" s="48"/>
      <c r="AT655" s="49"/>
      <c r="AU655" s="49"/>
      <c r="AV655" s="49"/>
      <c r="AW655" s="49"/>
      <c r="AX655" s="75"/>
      <c r="AY655" s="49"/>
      <c r="AZ655" s="49"/>
      <c r="BA655" s="49"/>
      <c r="BB655" s="50"/>
      <c r="BC655" s="69"/>
      <c r="BD655" s="51"/>
      <c r="BE655" s="49"/>
      <c r="BF655" s="75"/>
      <c r="BG655" s="49"/>
      <c r="BH655" s="76"/>
      <c r="BI655" s="77"/>
      <c r="BJ655" s="78"/>
    </row>
    <row r="656" spans="1:62" ht="15">
      <c r="A656" s="31"/>
      <c r="B656" s="31"/>
      <c r="C656" s="32"/>
      <c r="D656" s="32"/>
      <c r="E656" s="11"/>
      <c r="F656" s="33"/>
      <c r="G656" s="33"/>
      <c r="H656" s="14"/>
      <c r="I656" s="32"/>
      <c r="J656" s="33"/>
      <c r="K656" s="33"/>
      <c r="L656" s="33"/>
      <c r="M656" s="33"/>
      <c r="N656" s="34"/>
      <c r="O656" s="35"/>
      <c r="P656" s="36"/>
      <c r="Q656" s="37"/>
      <c r="R656" s="16"/>
      <c r="S656" s="17"/>
      <c r="T656" s="16"/>
      <c r="U656" s="17"/>
      <c r="V656" s="38"/>
      <c r="W656" s="73"/>
      <c r="X656" s="344"/>
      <c r="Y656" s="57"/>
      <c r="Z656" s="41"/>
      <c r="AA656" s="67"/>
      <c r="AB656" s="42"/>
      <c r="AC656" s="81"/>
      <c r="AD656" s="81"/>
      <c r="AE656" s="74"/>
      <c r="AF656" s="43"/>
      <c r="AG656" s="44"/>
      <c r="AH656" s="44"/>
      <c r="AI656" s="44"/>
      <c r="AJ656" s="44"/>
      <c r="AK656" s="44"/>
      <c r="AL656" s="44"/>
      <c r="AM656" s="42"/>
      <c r="AN656" s="46"/>
      <c r="AO656" s="45"/>
      <c r="AP656" s="47"/>
      <c r="AQ656" s="51"/>
      <c r="AR656" s="68"/>
      <c r="AS656" s="48"/>
      <c r="AT656" s="49"/>
      <c r="AU656" s="49"/>
      <c r="AV656" s="49"/>
      <c r="AW656" s="49"/>
      <c r="AX656" s="75"/>
      <c r="AY656" s="49"/>
      <c r="AZ656" s="49"/>
      <c r="BA656" s="49"/>
      <c r="BB656" s="50"/>
      <c r="BC656" s="69"/>
      <c r="BD656" s="51"/>
      <c r="BE656" s="49"/>
      <c r="BF656" s="75"/>
      <c r="BG656" s="49"/>
      <c r="BH656" s="76"/>
      <c r="BI656" s="77"/>
      <c r="BJ656" s="78"/>
    </row>
    <row r="657" spans="1:62" ht="15">
      <c r="A657" s="31"/>
      <c r="B657" s="31"/>
      <c r="C657" s="32"/>
      <c r="D657" s="32"/>
      <c r="E657" s="11"/>
      <c r="F657" s="33"/>
      <c r="G657" s="33"/>
      <c r="H657" s="14"/>
      <c r="I657" s="32"/>
      <c r="J657" s="33"/>
      <c r="K657" s="33"/>
      <c r="L657" s="33"/>
      <c r="M657" s="33"/>
      <c r="N657" s="34"/>
      <c r="O657" s="35"/>
      <c r="P657" s="36"/>
      <c r="Q657" s="37"/>
      <c r="R657" s="16"/>
      <c r="S657" s="17"/>
      <c r="T657" s="16"/>
      <c r="U657" s="17"/>
      <c r="V657" s="38"/>
      <c r="W657" s="73"/>
      <c r="X657" s="344"/>
      <c r="Y657" s="57"/>
      <c r="Z657" s="41"/>
      <c r="AA657" s="67"/>
      <c r="AB657" s="42"/>
      <c r="AC657" s="81"/>
      <c r="AD657" s="81"/>
      <c r="AE657" s="74"/>
      <c r="AF657" s="43"/>
      <c r="AG657" s="44"/>
      <c r="AH657" s="44"/>
      <c r="AI657" s="44"/>
      <c r="AJ657" s="44"/>
      <c r="AK657" s="44"/>
      <c r="AL657" s="44"/>
      <c r="AM657" s="42"/>
      <c r="AN657" s="46"/>
      <c r="AO657" s="45"/>
      <c r="AP657" s="47"/>
      <c r="AQ657" s="51"/>
      <c r="AR657" s="68"/>
      <c r="AS657" s="48"/>
      <c r="AT657" s="49"/>
      <c r="AU657" s="49"/>
      <c r="AV657" s="49"/>
      <c r="AW657" s="49"/>
      <c r="AX657" s="75"/>
      <c r="AY657" s="49"/>
      <c r="AZ657" s="49"/>
      <c r="BA657" s="49"/>
      <c r="BB657" s="50"/>
      <c r="BC657" s="69"/>
      <c r="BD657" s="51"/>
      <c r="BE657" s="49"/>
      <c r="BF657" s="75"/>
      <c r="BG657" s="49"/>
      <c r="BH657" s="76"/>
      <c r="BI657" s="77"/>
      <c r="BJ657" s="78"/>
    </row>
    <row r="658" spans="1:62" ht="15">
      <c r="A658" s="31"/>
      <c r="B658" s="31"/>
      <c r="C658" s="32"/>
      <c r="D658" s="32"/>
      <c r="E658" s="11"/>
      <c r="F658" s="33"/>
      <c r="G658" s="33"/>
      <c r="H658" s="14"/>
      <c r="I658" s="32"/>
      <c r="J658" s="33"/>
      <c r="K658" s="33"/>
      <c r="L658" s="33"/>
      <c r="M658" s="33"/>
      <c r="N658" s="34"/>
      <c r="O658" s="35"/>
      <c r="P658" s="36"/>
      <c r="Q658" s="37"/>
      <c r="R658" s="16"/>
      <c r="S658" s="17"/>
      <c r="T658" s="16"/>
      <c r="U658" s="17"/>
      <c r="V658" s="38"/>
      <c r="W658" s="73"/>
      <c r="X658" s="344"/>
      <c r="Y658" s="57"/>
      <c r="Z658" s="41"/>
      <c r="AA658" s="67"/>
      <c r="AB658" s="42"/>
      <c r="AC658" s="81"/>
      <c r="AD658" s="81"/>
      <c r="AE658" s="74"/>
      <c r="AF658" s="43"/>
      <c r="AG658" s="44"/>
      <c r="AH658" s="44"/>
      <c r="AI658" s="44"/>
      <c r="AJ658" s="44"/>
      <c r="AK658" s="44"/>
      <c r="AL658" s="44"/>
      <c r="AM658" s="42"/>
      <c r="AN658" s="46"/>
      <c r="AO658" s="45"/>
      <c r="AP658" s="47"/>
      <c r="AQ658" s="51"/>
      <c r="AR658" s="68"/>
      <c r="AS658" s="48"/>
      <c r="AT658" s="49"/>
      <c r="AU658" s="49"/>
      <c r="AV658" s="49"/>
      <c r="AW658" s="49"/>
      <c r="AX658" s="75"/>
      <c r="AY658" s="49"/>
      <c r="AZ658" s="49"/>
      <c r="BA658" s="49"/>
      <c r="BB658" s="50"/>
      <c r="BC658" s="69"/>
      <c r="BD658" s="51"/>
      <c r="BE658" s="49"/>
      <c r="BF658" s="75"/>
      <c r="BG658" s="49"/>
      <c r="BH658" s="76"/>
      <c r="BI658" s="77"/>
      <c r="BJ658" s="78"/>
    </row>
    <row r="659" spans="1:62" ht="15">
      <c r="A659" s="31"/>
      <c r="B659" s="31"/>
      <c r="C659" s="32"/>
      <c r="D659" s="32"/>
      <c r="E659" s="11"/>
      <c r="F659" s="33"/>
      <c r="G659" s="33"/>
      <c r="H659" s="14"/>
      <c r="I659" s="32"/>
      <c r="J659" s="33"/>
      <c r="K659" s="33"/>
      <c r="L659" s="33"/>
      <c r="M659" s="33"/>
      <c r="N659" s="34"/>
      <c r="O659" s="35"/>
      <c r="P659" s="36"/>
      <c r="Q659" s="37"/>
      <c r="R659" s="16"/>
      <c r="S659" s="17"/>
      <c r="T659" s="16"/>
      <c r="U659" s="17"/>
      <c r="V659" s="38"/>
      <c r="W659" s="73"/>
      <c r="X659" s="344"/>
      <c r="Y659" s="57"/>
      <c r="Z659" s="41"/>
      <c r="AA659" s="67"/>
      <c r="AB659" s="42"/>
      <c r="AC659" s="81"/>
      <c r="AD659" s="81"/>
      <c r="AE659" s="74"/>
      <c r="AF659" s="43"/>
      <c r="AG659" s="44"/>
      <c r="AH659" s="44"/>
      <c r="AI659" s="44"/>
      <c r="AJ659" s="44"/>
      <c r="AK659" s="44"/>
      <c r="AL659" s="44"/>
      <c r="AM659" s="42"/>
      <c r="AN659" s="46"/>
      <c r="AO659" s="45"/>
      <c r="AP659" s="47"/>
      <c r="AQ659" s="51"/>
      <c r="AR659" s="68"/>
      <c r="AS659" s="48"/>
      <c r="AT659" s="49"/>
      <c r="AU659" s="49"/>
      <c r="AV659" s="49"/>
      <c r="AW659" s="49"/>
      <c r="AX659" s="75"/>
      <c r="AY659" s="49"/>
      <c r="AZ659" s="49"/>
      <c r="BA659" s="49"/>
      <c r="BB659" s="50"/>
      <c r="BC659" s="69"/>
      <c r="BD659" s="51"/>
      <c r="BE659" s="49"/>
      <c r="BF659" s="75"/>
      <c r="BG659" s="49"/>
      <c r="BH659" s="76"/>
      <c r="BI659" s="77"/>
      <c r="BJ659" s="78"/>
    </row>
    <row r="660" spans="1:62" ht="15">
      <c r="A660" s="31"/>
      <c r="B660" s="31"/>
      <c r="C660" s="32"/>
      <c r="D660" s="32"/>
      <c r="E660" s="11"/>
      <c r="F660" s="33"/>
      <c r="G660" s="33"/>
      <c r="H660" s="14"/>
      <c r="I660" s="32"/>
      <c r="J660" s="33"/>
      <c r="K660" s="33"/>
      <c r="L660" s="33"/>
      <c r="M660" s="33"/>
      <c r="N660" s="34"/>
      <c r="O660" s="35"/>
      <c r="P660" s="36"/>
      <c r="Q660" s="37"/>
      <c r="R660" s="16"/>
      <c r="S660" s="17"/>
      <c r="T660" s="16"/>
      <c r="U660" s="17"/>
      <c r="V660" s="38"/>
      <c r="W660" s="73"/>
      <c r="X660" s="344"/>
      <c r="Y660" s="57"/>
      <c r="Z660" s="41"/>
      <c r="AA660" s="67"/>
      <c r="AB660" s="42"/>
      <c r="AC660" s="81"/>
      <c r="AD660" s="81"/>
      <c r="AE660" s="74"/>
      <c r="AF660" s="43"/>
      <c r="AG660" s="44"/>
      <c r="AH660" s="44"/>
      <c r="AI660" s="44"/>
      <c r="AJ660" s="44"/>
      <c r="AK660" s="44"/>
      <c r="AL660" s="44"/>
      <c r="AM660" s="42"/>
      <c r="AN660" s="46"/>
      <c r="AO660" s="45"/>
      <c r="AP660" s="47"/>
      <c r="AQ660" s="51"/>
      <c r="AR660" s="68"/>
      <c r="AS660" s="48"/>
      <c r="AT660" s="49"/>
      <c r="AU660" s="49"/>
      <c r="AV660" s="49"/>
      <c r="AW660" s="49"/>
      <c r="AX660" s="75"/>
      <c r="AY660" s="49"/>
      <c r="AZ660" s="49"/>
      <c r="BA660" s="49"/>
      <c r="BB660" s="50"/>
      <c r="BC660" s="69"/>
      <c r="BD660" s="51"/>
      <c r="BE660" s="49"/>
      <c r="BF660" s="75"/>
      <c r="BG660" s="49"/>
      <c r="BH660" s="76"/>
      <c r="BI660" s="77"/>
      <c r="BJ660" s="78"/>
    </row>
    <row r="661" spans="1:62" ht="15">
      <c r="A661" s="31"/>
      <c r="B661" s="31"/>
      <c r="C661" s="32"/>
      <c r="D661" s="32"/>
      <c r="E661" s="11"/>
      <c r="F661" s="33"/>
      <c r="G661" s="33"/>
      <c r="H661" s="14"/>
      <c r="I661" s="32"/>
      <c r="J661" s="33"/>
      <c r="K661" s="33"/>
      <c r="L661" s="33"/>
      <c r="M661" s="33"/>
      <c r="N661" s="34"/>
      <c r="O661" s="35"/>
      <c r="P661" s="36"/>
      <c r="Q661" s="37"/>
      <c r="R661" s="16"/>
      <c r="S661" s="17"/>
      <c r="T661" s="16"/>
      <c r="U661" s="17"/>
      <c r="V661" s="38"/>
      <c r="W661" s="73"/>
      <c r="X661" s="344"/>
      <c r="Y661" s="57"/>
      <c r="Z661" s="41"/>
      <c r="AA661" s="67"/>
      <c r="AB661" s="42"/>
      <c r="AC661" s="81"/>
      <c r="AD661" s="81"/>
      <c r="AE661" s="74"/>
      <c r="AF661" s="43"/>
      <c r="AG661" s="44"/>
      <c r="AH661" s="44"/>
      <c r="AI661" s="44"/>
      <c r="AJ661" s="44"/>
      <c r="AK661" s="44"/>
      <c r="AL661" s="44"/>
      <c r="AM661" s="42"/>
      <c r="AN661" s="46"/>
      <c r="AO661" s="45"/>
      <c r="AP661" s="47"/>
      <c r="AQ661" s="51"/>
      <c r="AR661" s="68"/>
      <c r="AS661" s="48"/>
      <c r="AT661" s="49"/>
      <c r="AU661" s="49"/>
      <c r="AV661" s="49"/>
      <c r="AW661" s="49"/>
      <c r="AX661" s="75"/>
      <c r="AY661" s="49"/>
      <c r="AZ661" s="49"/>
      <c r="BA661" s="49"/>
      <c r="BB661" s="50"/>
      <c r="BC661" s="69"/>
      <c r="BD661" s="51"/>
      <c r="BE661" s="49"/>
      <c r="BF661" s="75"/>
      <c r="BG661" s="49"/>
      <c r="BH661" s="76"/>
      <c r="BI661" s="77"/>
      <c r="BJ661" s="78"/>
    </row>
    <row r="662" spans="1:62" ht="15">
      <c r="A662" s="31"/>
      <c r="B662" s="31"/>
      <c r="C662" s="32"/>
      <c r="D662" s="32"/>
      <c r="E662" s="11"/>
      <c r="F662" s="33"/>
      <c r="G662" s="33"/>
      <c r="H662" s="14"/>
      <c r="I662" s="32"/>
      <c r="J662" s="33"/>
      <c r="K662" s="33"/>
      <c r="L662" s="33"/>
      <c r="M662" s="33"/>
      <c r="N662" s="34"/>
      <c r="O662" s="35"/>
      <c r="P662" s="36"/>
      <c r="Q662" s="37"/>
      <c r="R662" s="16"/>
      <c r="S662" s="17"/>
      <c r="T662" s="16"/>
      <c r="U662" s="17"/>
      <c r="V662" s="38"/>
      <c r="W662" s="73"/>
      <c r="X662" s="344"/>
      <c r="Y662" s="57"/>
      <c r="Z662" s="41"/>
      <c r="AA662" s="67"/>
      <c r="AB662" s="42"/>
      <c r="AC662" s="81"/>
      <c r="AD662" s="81"/>
      <c r="AE662" s="74"/>
      <c r="AF662" s="43"/>
      <c r="AG662" s="44"/>
      <c r="AH662" s="44"/>
      <c r="AI662" s="44"/>
      <c r="AJ662" s="44"/>
      <c r="AK662" s="44"/>
      <c r="AL662" s="44"/>
      <c r="AM662" s="42"/>
      <c r="AN662" s="46"/>
      <c r="AO662" s="45"/>
      <c r="AP662" s="47"/>
      <c r="AQ662" s="51"/>
      <c r="AR662" s="68"/>
      <c r="AS662" s="48"/>
      <c r="AT662" s="49"/>
      <c r="AU662" s="49"/>
      <c r="AV662" s="49"/>
      <c r="AW662" s="49"/>
      <c r="AX662" s="75"/>
      <c r="AY662" s="49"/>
      <c r="AZ662" s="49"/>
      <c r="BA662" s="49"/>
      <c r="BB662" s="50"/>
      <c r="BC662" s="69"/>
      <c r="BD662" s="51"/>
      <c r="BE662" s="49"/>
      <c r="BF662" s="75"/>
      <c r="BG662" s="49"/>
      <c r="BH662" s="76"/>
      <c r="BI662" s="77"/>
      <c r="BJ662" s="78"/>
    </row>
    <row r="663" spans="1:62" ht="15">
      <c r="A663" s="31"/>
      <c r="B663" s="31"/>
      <c r="C663" s="32"/>
      <c r="D663" s="32"/>
      <c r="E663" s="11"/>
      <c r="F663" s="33"/>
      <c r="G663" s="33"/>
      <c r="H663" s="14"/>
      <c r="I663" s="32"/>
      <c r="J663" s="33"/>
      <c r="K663" s="33"/>
      <c r="L663" s="33"/>
      <c r="M663" s="33"/>
      <c r="N663" s="34"/>
      <c r="O663" s="35"/>
      <c r="P663" s="36"/>
      <c r="Q663" s="37"/>
      <c r="R663" s="16"/>
      <c r="S663" s="17"/>
      <c r="T663" s="16"/>
      <c r="U663" s="17"/>
      <c r="V663" s="38"/>
      <c r="W663" s="73"/>
      <c r="X663" s="344"/>
      <c r="Y663" s="57"/>
      <c r="Z663" s="41"/>
      <c r="AA663" s="67"/>
      <c r="AB663" s="42"/>
      <c r="AC663" s="81"/>
      <c r="AD663" s="81"/>
      <c r="AE663" s="74"/>
      <c r="AF663" s="43"/>
      <c r="AG663" s="44"/>
      <c r="AH663" s="44"/>
      <c r="AI663" s="44"/>
      <c r="AJ663" s="44"/>
      <c r="AK663" s="44"/>
      <c r="AL663" s="44"/>
      <c r="AM663" s="42"/>
      <c r="AN663" s="46"/>
      <c r="AO663" s="45"/>
      <c r="AP663" s="47"/>
      <c r="AQ663" s="51"/>
      <c r="AR663" s="68"/>
      <c r="AS663" s="48"/>
      <c r="AT663" s="49"/>
      <c r="AU663" s="49"/>
      <c r="AV663" s="49"/>
      <c r="AW663" s="49"/>
      <c r="AX663" s="75"/>
      <c r="AY663" s="49"/>
      <c r="AZ663" s="49"/>
      <c r="BA663" s="49"/>
      <c r="BB663" s="50"/>
      <c r="BC663" s="69"/>
      <c r="BD663" s="51"/>
      <c r="BE663" s="49"/>
      <c r="BF663" s="75"/>
      <c r="BG663" s="49"/>
      <c r="BH663" s="76"/>
      <c r="BI663" s="77"/>
      <c r="BJ663" s="78"/>
    </row>
    <row r="664" spans="1:62" ht="15">
      <c r="A664" s="31"/>
      <c r="B664" s="31"/>
      <c r="C664" s="32"/>
      <c r="D664" s="32"/>
      <c r="E664" s="11"/>
      <c r="F664" s="33"/>
      <c r="G664" s="33"/>
      <c r="H664" s="14"/>
      <c r="I664" s="32"/>
      <c r="J664" s="33"/>
      <c r="K664" s="33"/>
      <c r="L664" s="33"/>
      <c r="M664" s="33"/>
      <c r="N664" s="34"/>
      <c r="O664" s="35"/>
      <c r="P664" s="36"/>
      <c r="Q664" s="37"/>
      <c r="R664" s="16"/>
      <c r="S664" s="17"/>
      <c r="T664" s="16"/>
      <c r="U664" s="17"/>
      <c r="V664" s="38"/>
      <c r="W664" s="73"/>
      <c r="X664" s="344"/>
      <c r="Y664" s="57"/>
      <c r="Z664" s="41"/>
      <c r="AA664" s="67"/>
      <c r="AB664" s="42"/>
      <c r="AC664" s="81"/>
      <c r="AD664" s="81"/>
      <c r="AE664" s="74"/>
      <c r="AF664" s="43"/>
      <c r="AG664" s="44"/>
      <c r="AH664" s="44"/>
      <c r="AI664" s="44"/>
      <c r="AJ664" s="44"/>
      <c r="AK664" s="44"/>
      <c r="AL664" s="44"/>
      <c r="AM664" s="42"/>
      <c r="AN664" s="46"/>
      <c r="AO664" s="45"/>
      <c r="AP664" s="47"/>
      <c r="AQ664" s="51"/>
      <c r="AR664" s="68"/>
      <c r="AS664" s="48"/>
      <c r="AT664" s="49"/>
      <c r="AU664" s="49"/>
      <c r="AV664" s="49"/>
      <c r="AW664" s="49"/>
      <c r="AX664" s="75"/>
      <c r="AY664" s="49"/>
      <c r="AZ664" s="49"/>
      <c r="BA664" s="49"/>
      <c r="BB664" s="50"/>
      <c r="BC664" s="69"/>
      <c r="BD664" s="51"/>
      <c r="BE664" s="49"/>
      <c r="BF664" s="75"/>
      <c r="BG664" s="49"/>
      <c r="BH664" s="76"/>
      <c r="BI664" s="77"/>
      <c r="BJ664" s="78"/>
    </row>
    <row r="665" spans="1:62" ht="15">
      <c r="A665" s="31"/>
      <c r="B665" s="31"/>
      <c r="C665" s="32"/>
      <c r="D665" s="32"/>
      <c r="E665" s="11"/>
      <c r="F665" s="33"/>
      <c r="G665" s="33"/>
      <c r="H665" s="14"/>
      <c r="I665" s="32"/>
      <c r="J665" s="33"/>
      <c r="K665" s="33"/>
      <c r="L665" s="33"/>
      <c r="M665" s="33"/>
      <c r="N665" s="34"/>
      <c r="O665" s="35"/>
      <c r="P665" s="36"/>
      <c r="Q665" s="37"/>
      <c r="R665" s="16"/>
      <c r="S665" s="17"/>
      <c r="T665" s="16"/>
      <c r="U665" s="17"/>
      <c r="V665" s="38"/>
      <c r="W665" s="73"/>
      <c r="X665" s="344"/>
      <c r="Y665" s="57"/>
      <c r="Z665" s="41"/>
      <c r="AA665" s="67"/>
      <c r="AB665" s="42"/>
      <c r="AC665" s="81"/>
      <c r="AD665" s="81"/>
      <c r="AE665" s="74"/>
      <c r="AF665" s="43"/>
      <c r="AG665" s="44"/>
      <c r="AH665" s="44"/>
      <c r="AI665" s="44"/>
      <c r="AJ665" s="44"/>
      <c r="AK665" s="44"/>
      <c r="AL665" s="44"/>
      <c r="AM665" s="42"/>
      <c r="AN665" s="46"/>
      <c r="AO665" s="45"/>
      <c r="AP665" s="47"/>
      <c r="AQ665" s="51"/>
      <c r="AR665" s="68"/>
      <c r="AS665" s="48"/>
      <c r="AT665" s="49"/>
      <c r="AU665" s="49"/>
      <c r="AV665" s="49"/>
      <c r="AW665" s="49"/>
      <c r="AX665" s="75"/>
      <c r="AY665" s="49"/>
      <c r="AZ665" s="49"/>
      <c r="BA665" s="49"/>
      <c r="BB665" s="50"/>
      <c r="BC665" s="69"/>
      <c r="BD665" s="51"/>
      <c r="BE665" s="49"/>
      <c r="BF665" s="75"/>
      <c r="BG665" s="49"/>
      <c r="BH665" s="76"/>
      <c r="BI665" s="77"/>
      <c r="BJ665" s="78"/>
    </row>
    <row r="666" spans="1:62" ht="15.75">
      <c r="A666" s="31"/>
      <c r="B666" s="31"/>
      <c r="C666" s="32"/>
      <c r="D666" s="32"/>
      <c r="E666" s="11"/>
      <c r="F666" s="33"/>
      <c r="G666" s="33"/>
      <c r="H666" s="53"/>
      <c r="I666" s="32"/>
      <c r="J666" s="54"/>
      <c r="K666" s="33"/>
      <c r="L666" s="33"/>
      <c r="M666" s="33"/>
      <c r="N666" s="34"/>
      <c r="O666" s="35"/>
      <c r="P666" s="36"/>
      <c r="Q666" s="37"/>
      <c r="R666" s="16"/>
      <c r="S666" s="17"/>
      <c r="T666" s="16"/>
      <c r="U666" s="17"/>
      <c r="V666" s="38"/>
      <c r="W666" s="73"/>
      <c r="X666" s="344"/>
      <c r="Y666" s="40"/>
      <c r="Z666" s="41"/>
      <c r="AA666" s="67"/>
      <c r="AB666" s="42"/>
      <c r="AC666" s="81"/>
      <c r="AD666" s="81"/>
      <c r="AE666" s="74"/>
      <c r="AF666" s="43"/>
      <c r="AG666" s="44"/>
      <c r="AH666" s="44"/>
      <c r="AI666" s="44"/>
      <c r="AJ666" s="44"/>
      <c r="AK666" s="44"/>
      <c r="AL666" s="44"/>
      <c r="AM666" s="42"/>
      <c r="AN666" s="46"/>
      <c r="AO666" s="45"/>
      <c r="AP666" s="47"/>
      <c r="AQ666" s="51"/>
      <c r="AR666" s="68"/>
      <c r="AS666" s="48"/>
      <c r="AT666" s="49"/>
      <c r="AU666" s="49"/>
      <c r="AV666" s="49"/>
      <c r="AW666" s="49"/>
      <c r="AX666" s="75"/>
      <c r="AY666" s="49"/>
      <c r="AZ666" s="49"/>
      <c r="BA666" s="49"/>
      <c r="BB666" s="50"/>
      <c r="BC666" s="69"/>
      <c r="BD666" s="51"/>
      <c r="BE666" s="49"/>
      <c r="BF666" s="75"/>
      <c r="BG666" s="49"/>
      <c r="BH666" s="76"/>
      <c r="BI666" s="77"/>
      <c r="BJ666" s="78"/>
    </row>
    <row r="667" spans="1:62" ht="15">
      <c r="A667" s="31"/>
      <c r="B667" s="31"/>
      <c r="C667" s="32"/>
      <c r="D667" s="79"/>
      <c r="E667" s="11"/>
      <c r="F667" s="33"/>
      <c r="G667" s="33"/>
      <c r="H667" s="53"/>
      <c r="I667" s="32"/>
      <c r="J667" s="80"/>
      <c r="K667" s="33"/>
      <c r="L667" s="33"/>
      <c r="M667" s="33"/>
      <c r="N667" s="34"/>
      <c r="O667" s="35"/>
      <c r="P667" s="34"/>
      <c r="Q667" s="37"/>
      <c r="R667" s="55"/>
      <c r="S667" s="56"/>
      <c r="T667" s="16"/>
      <c r="U667" s="17"/>
      <c r="V667" s="38"/>
      <c r="W667" s="73"/>
      <c r="X667" s="344"/>
      <c r="Y667" s="40"/>
      <c r="Z667" s="41"/>
      <c r="AA667" s="67"/>
      <c r="AB667" s="42"/>
      <c r="AC667" s="81"/>
      <c r="AD667" s="81"/>
      <c r="AE667" s="74"/>
      <c r="AF667" s="43"/>
      <c r="AG667" s="44"/>
      <c r="AH667" s="44"/>
      <c r="AI667" s="44"/>
      <c r="AJ667" s="44"/>
      <c r="AK667" s="44"/>
      <c r="AL667" s="44"/>
      <c r="AM667" s="42"/>
      <c r="AN667" s="46"/>
      <c r="AO667" s="45"/>
      <c r="AP667" s="47"/>
      <c r="AQ667" s="51"/>
      <c r="AR667" s="68"/>
      <c r="AS667" s="48"/>
      <c r="AT667" s="49"/>
      <c r="AU667" s="49"/>
      <c r="AV667" s="49"/>
      <c r="AW667" s="49"/>
      <c r="AX667" s="75"/>
      <c r="AY667" s="49"/>
      <c r="AZ667" s="49"/>
      <c r="BA667" s="49"/>
      <c r="BB667" s="50"/>
      <c r="BC667" s="69"/>
      <c r="BD667" s="51"/>
      <c r="BE667" s="49"/>
      <c r="BF667" s="75"/>
      <c r="BG667" s="49"/>
      <c r="BH667" s="76"/>
      <c r="BI667" s="77"/>
      <c r="BJ667" s="78"/>
    </row>
    <row r="668" spans="1:62" ht="15.75">
      <c r="A668" s="31"/>
      <c r="B668" s="31"/>
      <c r="C668" s="32"/>
      <c r="D668" s="32"/>
      <c r="E668" s="11"/>
      <c r="F668" s="33"/>
      <c r="G668" s="33"/>
      <c r="H668" s="53"/>
      <c r="I668" s="32"/>
      <c r="J668" s="54"/>
      <c r="K668" s="33"/>
      <c r="L668" s="33"/>
      <c r="M668" s="33"/>
      <c r="N668" s="34"/>
      <c r="O668" s="35"/>
      <c r="P668" s="36"/>
      <c r="Q668" s="37"/>
      <c r="R668" s="16"/>
      <c r="S668" s="17"/>
      <c r="T668" s="16"/>
      <c r="U668" s="17"/>
      <c r="V668" s="38"/>
      <c r="W668" s="73"/>
      <c r="X668" s="344"/>
      <c r="Y668" s="40"/>
      <c r="Z668" s="41"/>
      <c r="AA668" s="67"/>
      <c r="AB668" s="42"/>
      <c r="AC668" s="81"/>
      <c r="AD668" s="81"/>
      <c r="AE668" s="74"/>
      <c r="AF668" s="43"/>
      <c r="AG668" s="44"/>
      <c r="AH668" s="44"/>
      <c r="AI668" s="44"/>
      <c r="AJ668" s="44"/>
      <c r="AK668" s="44"/>
      <c r="AL668" s="44"/>
      <c r="AM668" s="42"/>
      <c r="AN668" s="46"/>
      <c r="AO668" s="45"/>
      <c r="AP668" s="47"/>
      <c r="AQ668" s="51"/>
      <c r="AR668" s="68"/>
      <c r="AS668" s="48"/>
      <c r="AT668" s="49"/>
      <c r="AU668" s="49"/>
      <c r="AV668" s="49"/>
      <c r="AW668" s="49"/>
      <c r="AX668" s="75"/>
      <c r="AY668" s="49"/>
      <c r="AZ668" s="49"/>
      <c r="BA668" s="49"/>
      <c r="BB668" s="50"/>
      <c r="BC668" s="69"/>
      <c r="BD668" s="51"/>
      <c r="BE668" s="49"/>
      <c r="BF668" s="75"/>
      <c r="BG668" s="49"/>
      <c r="BH668" s="76"/>
      <c r="BI668" s="77"/>
      <c r="BJ668" s="78"/>
    </row>
    <row r="669" spans="1:62" ht="15">
      <c r="A669" s="31"/>
      <c r="B669" s="31"/>
      <c r="C669" s="32"/>
      <c r="D669" s="32"/>
      <c r="E669" s="11"/>
      <c r="F669" s="33"/>
      <c r="G669" s="33"/>
      <c r="H669" s="53"/>
      <c r="I669" s="32"/>
      <c r="J669" s="33"/>
      <c r="K669" s="33"/>
      <c r="L669" s="33"/>
      <c r="M669" s="33"/>
      <c r="N669" s="34"/>
      <c r="O669" s="35"/>
      <c r="P669" s="36"/>
      <c r="Q669" s="37"/>
      <c r="R669" s="16"/>
      <c r="S669" s="17"/>
      <c r="T669" s="16"/>
      <c r="U669" s="17"/>
      <c r="V669" s="38"/>
      <c r="W669" s="73"/>
      <c r="X669" s="344"/>
      <c r="Y669" s="57"/>
      <c r="Z669" s="41"/>
      <c r="AA669" s="67"/>
      <c r="AB669" s="42"/>
      <c r="AC669" s="81"/>
      <c r="AD669" s="81"/>
      <c r="AE669" s="74"/>
      <c r="AF669" s="43"/>
      <c r="AG669" s="44"/>
      <c r="AH669" s="44"/>
      <c r="AI669" s="44"/>
      <c r="AJ669" s="44"/>
      <c r="AK669" s="44"/>
      <c r="AL669" s="44"/>
      <c r="AM669" s="42"/>
      <c r="AN669" s="46"/>
      <c r="AO669" s="45"/>
      <c r="AP669" s="47"/>
      <c r="AQ669" s="51"/>
      <c r="AR669" s="68"/>
      <c r="AS669" s="48"/>
      <c r="AT669" s="49"/>
      <c r="AU669" s="49"/>
      <c r="AV669" s="49"/>
      <c r="AW669" s="49"/>
      <c r="AX669" s="75"/>
      <c r="AY669" s="49"/>
      <c r="AZ669" s="49"/>
      <c r="BA669" s="49"/>
      <c r="BB669" s="50"/>
      <c r="BC669" s="69"/>
      <c r="BD669" s="51"/>
      <c r="BE669" s="49"/>
      <c r="BF669" s="75"/>
      <c r="BG669" s="49"/>
      <c r="BH669" s="76"/>
      <c r="BI669" s="77"/>
      <c r="BJ669" s="78"/>
    </row>
    <row r="670" spans="1:62" ht="15">
      <c r="A670" s="31"/>
      <c r="B670" s="31"/>
      <c r="C670" s="32"/>
      <c r="D670" s="32"/>
      <c r="E670" s="11"/>
      <c r="F670" s="33"/>
      <c r="G670" s="33"/>
      <c r="H670" s="14"/>
      <c r="I670" s="32"/>
      <c r="J670" s="33"/>
      <c r="K670" s="33"/>
      <c r="L670" s="33"/>
      <c r="M670" s="33"/>
      <c r="N670" s="34"/>
      <c r="O670" s="35"/>
      <c r="P670" s="34"/>
      <c r="Q670" s="37"/>
      <c r="R670" s="16"/>
      <c r="S670" s="17"/>
      <c r="T670" s="16"/>
      <c r="U670" s="17"/>
      <c r="V670" s="38"/>
      <c r="W670" s="73"/>
      <c r="X670" s="344"/>
      <c r="Y670" s="57"/>
      <c r="Z670" s="41"/>
      <c r="AA670" s="67"/>
      <c r="AB670" s="42"/>
      <c r="AC670" s="81"/>
      <c r="AD670" s="81"/>
      <c r="AE670" s="74"/>
      <c r="AF670" s="43"/>
      <c r="AG670" s="44"/>
      <c r="AH670" s="44"/>
      <c r="AI670" s="44"/>
      <c r="AJ670" s="44"/>
      <c r="AK670" s="44"/>
      <c r="AL670" s="44"/>
      <c r="AM670" s="42"/>
      <c r="AN670" s="46"/>
      <c r="AO670" s="45"/>
      <c r="AP670" s="47"/>
      <c r="AQ670" s="51"/>
      <c r="AR670" s="68"/>
      <c r="AS670" s="48"/>
      <c r="AT670" s="49"/>
      <c r="AU670" s="49"/>
      <c r="AV670" s="49"/>
      <c r="AW670" s="49"/>
      <c r="AX670" s="75"/>
      <c r="AY670" s="49"/>
      <c r="AZ670" s="49"/>
      <c r="BA670" s="49"/>
      <c r="BB670" s="50"/>
      <c r="BC670" s="69"/>
      <c r="BD670" s="51"/>
      <c r="BE670" s="49"/>
      <c r="BF670" s="75"/>
      <c r="BG670" s="49"/>
      <c r="BH670" s="76"/>
      <c r="BI670" s="77"/>
      <c r="BJ670" s="78"/>
    </row>
    <row r="671" spans="1:62" ht="15">
      <c r="A671" s="31"/>
      <c r="B671" s="31"/>
      <c r="C671" s="32"/>
      <c r="D671" s="32"/>
      <c r="E671" s="11"/>
      <c r="F671" s="33"/>
      <c r="G671" s="33"/>
      <c r="H671" s="53"/>
      <c r="I671" s="32"/>
      <c r="J671" s="33"/>
      <c r="K671" s="33"/>
      <c r="L671" s="33"/>
      <c r="M671" s="33"/>
      <c r="N671" s="34"/>
      <c r="O671" s="35"/>
      <c r="P671" s="34"/>
      <c r="Q671" s="37"/>
      <c r="R671" s="16"/>
      <c r="S671" s="17"/>
      <c r="T671" s="16"/>
      <c r="U671" s="17"/>
      <c r="V671" s="38"/>
      <c r="W671" s="73"/>
      <c r="X671" s="344"/>
      <c r="Y671" s="57"/>
      <c r="Z671" s="41"/>
      <c r="AA671" s="67"/>
      <c r="AB671" s="42"/>
      <c r="AC671" s="81"/>
      <c r="AD671" s="81"/>
      <c r="AE671" s="74"/>
      <c r="AF671" s="43"/>
      <c r="AG671" s="44"/>
      <c r="AH671" s="44"/>
      <c r="AI671" s="44"/>
      <c r="AJ671" s="44"/>
      <c r="AK671" s="44"/>
      <c r="AL671" s="44"/>
      <c r="AM671" s="42"/>
      <c r="AN671" s="46"/>
      <c r="AO671" s="45"/>
      <c r="AP671" s="47"/>
      <c r="AQ671" s="51"/>
      <c r="AR671" s="68"/>
      <c r="AS671" s="48"/>
      <c r="AT671" s="49"/>
      <c r="AU671" s="49"/>
      <c r="AV671" s="49"/>
      <c r="AW671" s="49"/>
      <c r="AX671" s="75"/>
      <c r="AY671" s="49"/>
      <c r="AZ671" s="49"/>
      <c r="BA671" s="49"/>
      <c r="BB671" s="50"/>
      <c r="BC671" s="69"/>
      <c r="BD671" s="51"/>
      <c r="BE671" s="49"/>
      <c r="BF671" s="75"/>
      <c r="BG671" s="49"/>
      <c r="BH671" s="76"/>
      <c r="BI671" s="77"/>
      <c r="BJ671" s="78"/>
    </row>
    <row r="672" spans="1:62" ht="15.75">
      <c r="A672" s="31"/>
      <c r="B672" s="31"/>
      <c r="C672" s="32"/>
      <c r="D672" s="32"/>
      <c r="E672" s="11"/>
      <c r="F672" s="33"/>
      <c r="G672" s="33"/>
      <c r="H672" s="53"/>
      <c r="I672" s="32"/>
      <c r="J672" s="54"/>
      <c r="K672" s="33"/>
      <c r="L672" s="33"/>
      <c r="M672" s="33"/>
      <c r="N672" s="34"/>
      <c r="O672" s="35"/>
      <c r="P672" s="36"/>
      <c r="Q672" s="37"/>
      <c r="R672" s="16"/>
      <c r="S672" s="17"/>
      <c r="T672" s="16"/>
      <c r="U672" s="17"/>
      <c r="V672" s="38"/>
      <c r="W672" s="73"/>
      <c r="X672" s="344"/>
      <c r="Y672" s="40"/>
      <c r="Z672" s="41"/>
      <c r="AA672" s="67"/>
      <c r="AB672" s="42"/>
      <c r="AC672" s="81"/>
      <c r="AD672" s="81"/>
      <c r="AE672" s="74"/>
      <c r="AF672" s="43"/>
      <c r="AG672" s="44"/>
      <c r="AH672" s="44"/>
      <c r="AI672" s="44"/>
      <c r="AJ672" s="44"/>
      <c r="AK672" s="44"/>
      <c r="AL672" s="44"/>
      <c r="AM672" s="42"/>
      <c r="AN672" s="46"/>
      <c r="AO672" s="45"/>
      <c r="AP672" s="47"/>
      <c r="AQ672" s="51"/>
      <c r="AR672" s="68"/>
      <c r="AS672" s="48"/>
      <c r="AT672" s="49"/>
      <c r="AU672" s="49"/>
      <c r="AV672" s="49"/>
      <c r="AW672" s="49"/>
      <c r="AX672" s="75"/>
      <c r="AY672" s="49"/>
      <c r="AZ672" s="49"/>
      <c r="BA672" s="49"/>
      <c r="BB672" s="50"/>
      <c r="BC672" s="69"/>
      <c r="BD672" s="51"/>
      <c r="BE672" s="49"/>
      <c r="BF672" s="75"/>
      <c r="BG672" s="49"/>
      <c r="BH672" s="76"/>
      <c r="BI672" s="77"/>
      <c r="BJ672" s="78"/>
    </row>
    <row r="673" spans="1:62" ht="15">
      <c r="A673" s="31"/>
      <c r="B673" s="31"/>
      <c r="C673" s="32"/>
      <c r="D673" s="32"/>
      <c r="E673" s="11"/>
      <c r="F673" s="33"/>
      <c r="G673" s="33"/>
      <c r="H673" s="53"/>
      <c r="I673" s="58"/>
      <c r="J673" s="33"/>
      <c r="K673" s="33"/>
      <c r="L673" s="33"/>
      <c r="M673" s="33"/>
      <c r="N673" s="34"/>
      <c r="O673" s="35"/>
      <c r="P673" s="34"/>
      <c r="Q673" s="37"/>
      <c r="R673" s="16"/>
      <c r="S673" s="17"/>
      <c r="T673" s="16"/>
      <c r="U673" s="17"/>
      <c r="V673" s="38"/>
      <c r="W673" s="73"/>
      <c r="X673" s="344"/>
      <c r="Y673" s="57"/>
      <c r="Z673" s="41"/>
      <c r="AA673" s="67"/>
      <c r="AB673" s="42"/>
      <c r="AC673" s="81"/>
      <c r="AD673" s="81"/>
      <c r="AE673" s="74"/>
      <c r="AF673" s="43"/>
      <c r="AG673" s="44"/>
      <c r="AH673" s="44"/>
      <c r="AI673" s="44"/>
      <c r="AJ673" s="44"/>
      <c r="AK673" s="44"/>
      <c r="AL673" s="44"/>
      <c r="AM673" s="42"/>
      <c r="AN673" s="46"/>
      <c r="AO673" s="45"/>
      <c r="AP673" s="47"/>
      <c r="AQ673" s="51"/>
      <c r="AR673" s="68"/>
      <c r="AS673" s="48"/>
      <c r="AT673" s="49"/>
      <c r="AU673" s="49"/>
      <c r="AV673" s="49"/>
      <c r="AW673" s="49"/>
      <c r="AX673" s="75"/>
      <c r="AY673" s="49"/>
      <c r="AZ673" s="49"/>
      <c r="BA673" s="49"/>
      <c r="BB673" s="50"/>
      <c r="BC673" s="69"/>
      <c r="BD673" s="51"/>
      <c r="BE673" s="49"/>
      <c r="BF673" s="75"/>
      <c r="BG673" s="49"/>
      <c r="BH673" s="76"/>
      <c r="BI673" s="77"/>
      <c r="BJ673" s="78"/>
    </row>
    <row r="674" spans="1:62" ht="15">
      <c r="A674" s="31"/>
      <c r="B674" s="31"/>
      <c r="C674" s="32"/>
      <c r="D674" s="32"/>
      <c r="E674" s="11"/>
      <c r="F674" s="33"/>
      <c r="G674" s="33"/>
      <c r="H674" s="53"/>
      <c r="I674" s="58"/>
      <c r="J674" s="33"/>
      <c r="K674" s="33"/>
      <c r="L674" s="33"/>
      <c r="M674" s="33"/>
      <c r="N674" s="34"/>
      <c r="O674" s="35"/>
      <c r="P674" s="34"/>
      <c r="Q674" s="37"/>
      <c r="R674" s="16"/>
      <c r="S674" s="17"/>
      <c r="T674" s="16"/>
      <c r="U674" s="17"/>
      <c r="V674" s="38"/>
      <c r="W674" s="73"/>
      <c r="X674" s="344"/>
      <c r="Y674" s="57"/>
      <c r="Z674" s="41"/>
      <c r="AA674" s="67"/>
      <c r="AB674" s="42"/>
      <c r="AC674" s="81"/>
      <c r="AD674" s="81"/>
      <c r="AE674" s="74"/>
      <c r="AF674" s="43"/>
      <c r="AG674" s="44"/>
      <c r="AH674" s="44"/>
      <c r="AI674" s="44"/>
      <c r="AJ674" s="44"/>
      <c r="AK674" s="44"/>
      <c r="AL674" s="44"/>
      <c r="AM674" s="42"/>
      <c r="AN674" s="46"/>
      <c r="AO674" s="45"/>
      <c r="AP674" s="47"/>
      <c r="AQ674" s="51"/>
      <c r="AR674" s="68"/>
      <c r="AS674" s="48"/>
      <c r="AT674" s="49"/>
      <c r="AU674" s="49"/>
      <c r="AV674" s="49"/>
      <c r="AW674" s="49"/>
      <c r="AX674" s="75"/>
      <c r="AY674" s="49"/>
      <c r="AZ674" s="49"/>
      <c r="BA674" s="49"/>
      <c r="BB674" s="50"/>
      <c r="BC674" s="69"/>
      <c r="BD674" s="51"/>
      <c r="BE674" s="49"/>
      <c r="BF674" s="75"/>
      <c r="BG674" s="49"/>
      <c r="BH674" s="76"/>
      <c r="BI674" s="77"/>
      <c r="BJ674" s="78"/>
    </row>
    <row r="675" spans="1:62" ht="15">
      <c r="A675" s="31"/>
      <c r="B675" s="31"/>
      <c r="C675" s="32"/>
      <c r="D675" s="32"/>
      <c r="E675" s="11"/>
      <c r="F675" s="33"/>
      <c r="G675" s="33"/>
      <c r="H675" s="53"/>
      <c r="I675" s="32"/>
      <c r="J675" s="33"/>
      <c r="K675" s="33"/>
      <c r="L675" s="33"/>
      <c r="M675" s="33"/>
      <c r="N675" s="34"/>
      <c r="O675" s="35"/>
      <c r="P675" s="34"/>
      <c r="Q675" s="37"/>
      <c r="R675" s="16"/>
      <c r="S675" s="17"/>
      <c r="T675" s="16"/>
      <c r="U675" s="17"/>
      <c r="V675" s="38"/>
      <c r="W675" s="73"/>
      <c r="X675" s="344"/>
      <c r="Y675" s="57"/>
      <c r="Z675" s="41"/>
      <c r="AA675" s="67"/>
      <c r="AB675" s="42"/>
      <c r="AC675" s="81"/>
      <c r="AD675" s="81"/>
      <c r="AE675" s="74"/>
      <c r="AF675" s="43"/>
      <c r="AG675" s="44"/>
      <c r="AH675" s="44"/>
      <c r="AI675" s="44"/>
      <c r="AJ675" s="44"/>
      <c r="AK675" s="44"/>
      <c r="AL675" s="44"/>
      <c r="AM675" s="42"/>
      <c r="AN675" s="46"/>
      <c r="AO675" s="45"/>
      <c r="AP675" s="47"/>
      <c r="AQ675" s="51"/>
      <c r="AR675" s="68"/>
      <c r="AS675" s="48"/>
      <c r="AT675" s="49"/>
      <c r="AU675" s="49"/>
      <c r="AV675" s="49"/>
      <c r="AW675" s="49"/>
      <c r="AX675" s="75"/>
      <c r="AY675" s="49"/>
      <c r="AZ675" s="49"/>
      <c r="BA675" s="49"/>
      <c r="BB675" s="50"/>
      <c r="BC675" s="69"/>
      <c r="BD675" s="51"/>
      <c r="BE675" s="49"/>
      <c r="BF675" s="75"/>
      <c r="BG675" s="49"/>
      <c r="BH675" s="76"/>
      <c r="BI675" s="77"/>
      <c r="BJ675" s="78"/>
    </row>
    <row r="676" spans="1:62" ht="15">
      <c r="A676" s="31"/>
      <c r="B676" s="31"/>
      <c r="C676" s="32"/>
      <c r="D676" s="32"/>
      <c r="E676" s="11"/>
      <c r="F676" s="33"/>
      <c r="G676" s="33"/>
      <c r="H676" s="53"/>
      <c r="I676" s="32"/>
      <c r="J676" s="33"/>
      <c r="K676" s="33"/>
      <c r="L676" s="33"/>
      <c r="M676" s="33"/>
      <c r="N676" s="34"/>
      <c r="O676" s="35"/>
      <c r="P676" s="36"/>
      <c r="Q676" s="37"/>
      <c r="R676" s="16"/>
      <c r="S676" s="17"/>
      <c r="T676" s="16"/>
      <c r="U676" s="17"/>
      <c r="V676" s="38"/>
      <c r="W676" s="73"/>
      <c r="X676" s="344"/>
      <c r="Y676" s="57"/>
      <c r="Z676" s="41"/>
      <c r="AA676" s="67"/>
      <c r="AB676" s="42"/>
      <c r="AC676" s="81"/>
      <c r="AD676" s="81"/>
      <c r="AE676" s="74"/>
      <c r="AF676" s="43"/>
      <c r="AG676" s="44"/>
      <c r="AH676" s="44"/>
      <c r="AI676" s="44"/>
      <c r="AJ676" s="44"/>
      <c r="AK676" s="44"/>
      <c r="AL676" s="44"/>
      <c r="AM676" s="42"/>
      <c r="AN676" s="46"/>
      <c r="AO676" s="45"/>
      <c r="AP676" s="47"/>
      <c r="AQ676" s="51"/>
      <c r="AR676" s="68"/>
      <c r="AS676" s="48"/>
      <c r="AT676" s="49"/>
      <c r="AU676" s="49"/>
      <c r="AV676" s="49"/>
      <c r="AW676" s="49"/>
      <c r="AX676" s="75"/>
      <c r="AY676" s="49"/>
      <c r="AZ676" s="49"/>
      <c r="BA676" s="49"/>
      <c r="BB676" s="50"/>
      <c r="BC676" s="69"/>
      <c r="BD676" s="51"/>
      <c r="BE676" s="49"/>
      <c r="BF676" s="75"/>
      <c r="BG676" s="49"/>
      <c r="BH676" s="76"/>
      <c r="BI676" s="77"/>
      <c r="BJ676" s="78"/>
    </row>
    <row r="677" spans="1:62" ht="15">
      <c r="A677" s="31"/>
      <c r="B677" s="31"/>
      <c r="C677" s="32"/>
      <c r="D677" s="32"/>
      <c r="E677" s="11"/>
      <c r="F677" s="33"/>
      <c r="G677" s="33"/>
      <c r="H677" s="94"/>
      <c r="I677" s="32"/>
      <c r="J677" s="33"/>
      <c r="K677" s="33"/>
      <c r="L677" s="33"/>
      <c r="M677" s="33"/>
      <c r="N677" s="34"/>
      <c r="O677" s="35"/>
      <c r="P677" s="36"/>
      <c r="Q677" s="37"/>
      <c r="R677" s="16"/>
      <c r="S677" s="17"/>
      <c r="T677" s="16"/>
      <c r="U677" s="17"/>
      <c r="V677" s="38"/>
      <c r="W677" s="73"/>
      <c r="X677" s="344"/>
      <c r="Y677" s="21"/>
      <c r="Z677" s="41"/>
      <c r="AA677" s="67"/>
      <c r="AB677" s="42"/>
      <c r="AC677" s="81"/>
      <c r="AD677" s="81"/>
      <c r="AE677" s="74"/>
      <c r="AF677" s="43"/>
      <c r="AG677" s="44"/>
      <c r="AH677" s="44"/>
      <c r="AI677" s="44"/>
      <c r="AJ677" s="44"/>
      <c r="AK677" s="44"/>
      <c r="AL677" s="44"/>
      <c r="AM677" s="42"/>
      <c r="AN677" s="46"/>
      <c r="AO677" s="45"/>
      <c r="AP677" s="47"/>
      <c r="AQ677" s="51"/>
      <c r="AR677" s="68"/>
      <c r="AS677" s="48"/>
      <c r="AT677" s="49"/>
      <c r="AU677" s="49"/>
      <c r="AV677" s="49"/>
      <c r="AW677" s="49"/>
      <c r="AX677" s="75"/>
      <c r="AY677" s="49"/>
      <c r="AZ677" s="49"/>
      <c r="BA677" s="49"/>
      <c r="BB677" s="50"/>
      <c r="BC677" s="69"/>
      <c r="BD677" s="51"/>
      <c r="BE677" s="49"/>
      <c r="BF677" s="75"/>
      <c r="BG677" s="49"/>
      <c r="BH677" s="76"/>
      <c r="BI677" s="77"/>
      <c r="BJ677" s="78"/>
    </row>
    <row r="678" spans="1:62" ht="15.75">
      <c r="A678" s="31"/>
      <c r="B678" s="31"/>
      <c r="C678" s="32"/>
      <c r="D678" s="32"/>
      <c r="E678" s="11"/>
      <c r="F678" s="33"/>
      <c r="G678" s="33"/>
      <c r="H678" s="53"/>
      <c r="I678" s="32"/>
      <c r="J678" s="54"/>
      <c r="K678" s="33"/>
      <c r="L678" s="33"/>
      <c r="M678" s="33"/>
      <c r="N678" s="34"/>
      <c r="O678" s="35"/>
      <c r="P678" s="36"/>
      <c r="Q678" s="37"/>
      <c r="R678" s="16"/>
      <c r="S678" s="17"/>
      <c r="T678" s="16"/>
      <c r="U678" s="17"/>
      <c r="V678" s="38"/>
      <c r="W678" s="73"/>
      <c r="X678" s="344"/>
      <c r="Y678" s="40"/>
      <c r="Z678" s="41"/>
      <c r="AA678" s="67"/>
      <c r="AB678" s="42"/>
      <c r="AC678" s="81"/>
      <c r="AD678" s="81"/>
      <c r="AE678" s="74"/>
      <c r="AF678" s="43"/>
      <c r="AG678" s="44"/>
      <c r="AH678" s="44"/>
      <c r="AI678" s="44"/>
      <c r="AJ678" s="44"/>
      <c r="AK678" s="44"/>
      <c r="AL678" s="44"/>
      <c r="AM678" s="42"/>
      <c r="AN678" s="46"/>
      <c r="AO678" s="45"/>
      <c r="AP678" s="47"/>
      <c r="AQ678" s="51"/>
      <c r="AR678" s="68"/>
      <c r="AS678" s="48"/>
      <c r="AT678" s="49"/>
      <c r="AU678" s="49"/>
      <c r="AV678" s="49"/>
      <c r="AW678" s="49"/>
      <c r="AX678" s="75"/>
      <c r="AY678" s="49"/>
      <c r="AZ678" s="49"/>
      <c r="BA678" s="49"/>
      <c r="BB678" s="50"/>
      <c r="BC678" s="69"/>
      <c r="BD678" s="51"/>
      <c r="BE678" s="49"/>
      <c r="BF678" s="75"/>
      <c r="BG678" s="49"/>
      <c r="BH678" s="76"/>
      <c r="BI678" s="77"/>
      <c r="BJ678" s="78"/>
    </row>
    <row r="679" spans="1:62" ht="15">
      <c r="A679" s="31"/>
      <c r="B679" s="31"/>
      <c r="C679" s="32"/>
      <c r="D679" s="32"/>
      <c r="E679" s="11"/>
      <c r="F679" s="33"/>
      <c r="G679" s="33"/>
      <c r="H679" s="53"/>
      <c r="I679" s="32"/>
      <c r="J679" s="33"/>
      <c r="K679" s="33"/>
      <c r="L679" s="33"/>
      <c r="M679" s="33"/>
      <c r="N679" s="34"/>
      <c r="O679" s="35"/>
      <c r="P679" s="34"/>
      <c r="Q679" s="37"/>
      <c r="R679" s="16"/>
      <c r="S679" s="17"/>
      <c r="T679" s="16"/>
      <c r="U679" s="17"/>
      <c r="V679" s="38"/>
      <c r="W679" s="73"/>
      <c r="X679" s="344"/>
      <c r="Y679" s="57"/>
      <c r="Z679" s="41"/>
      <c r="AA679" s="67"/>
      <c r="AB679" s="42"/>
      <c r="AC679" s="81"/>
      <c r="AD679" s="81"/>
      <c r="AE679" s="74"/>
      <c r="AF679" s="43"/>
      <c r="AG679" s="44"/>
      <c r="AH679" s="44"/>
      <c r="AI679" s="44"/>
      <c r="AJ679" s="44"/>
      <c r="AK679" s="44"/>
      <c r="AL679" s="44"/>
      <c r="AM679" s="42"/>
      <c r="AN679" s="46"/>
      <c r="AO679" s="45"/>
      <c r="AP679" s="47"/>
      <c r="AQ679" s="51"/>
      <c r="AR679" s="68"/>
      <c r="AS679" s="48"/>
      <c r="AT679" s="49"/>
      <c r="AU679" s="49"/>
      <c r="AV679" s="49"/>
      <c r="AW679" s="49"/>
      <c r="AX679" s="75"/>
      <c r="AY679" s="49"/>
      <c r="AZ679" s="49"/>
      <c r="BA679" s="49"/>
      <c r="BB679" s="50"/>
      <c r="BC679" s="69"/>
      <c r="BD679" s="51"/>
      <c r="BE679" s="49"/>
      <c r="BF679" s="75"/>
      <c r="BG679" s="49"/>
      <c r="BH679" s="76"/>
      <c r="BI679" s="77"/>
      <c r="BJ679" s="78"/>
    </row>
    <row r="680" spans="1:62" ht="15">
      <c r="A680" s="31"/>
      <c r="B680" s="31"/>
      <c r="C680" s="32"/>
      <c r="D680" s="32"/>
      <c r="E680" s="11"/>
      <c r="F680" s="33"/>
      <c r="G680" s="33"/>
      <c r="H680" s="53"/>
      <c r="I680" s="58"/>
      <c r="J680" s="33"/>
      <c r="K680" s="33"/>
      <c r="L680" s="33"/>
      <c r="M680" s="33"/>
      <c r="N680" s="34"/>
      <c r="O680" s="35"/>
      <c r="P680" s="36"/>
      <c r="Q680" s="37"/>
      <c r="R680" s="16"/>
      <c r="S680" s="17"/>
      <c r="T680" s="16"/>
      <c r="U680" s="17"/>
      <c r="V680" s="38"/>
      <c r="W680" s="73"/>
      <c r="X680" s="344"/>
      <c r="Y680" s="57"/>
      <c r="Z680" s="41"/>
      <c r="AA680" s="67"/>
      <c r="AB680" s="42"/>
      <c r="AC680" s="81"/>
      <c r="AD680" s="81"/>
      <c r="AE680" s="74"/>
      <c r="AF680" s="43"/>
      <c r="AG680" s="44"/>
      <c r="AH680" s="44"/>
      <c r="AI680" s="44"/>
      <c r="AJ680" s="44"/>
      <c r="AK680" s="44"/>
      <c r="AL680" s="44"/>
      <c r="AM680" s="42"/>
      <c r="AN680" s="46"/>
      <c r="AO680" s="45"/>
      <c r="AP680" s="47"/>
      <c r="AQ680" s="51"/>
      <c r="AR680" s="68"/>
      <c r="AS680" s="48"/>
      <c r="AT680" s="49"/>
      <c r="AU680" s="49"/>
      <c r="AV680" s="49"/>
      <c r="AW680" s="49"/>
      <c r="AX680" s="75"/>
      <c r="AY680" s="49"/>
      <c r="AZ680" s="49"/>
      <c r="BA680" s="49"/>
      <c r="BB680" s="50"/>
      <c r="BC680" s="69"/>
      <c r="BD680" s="51"/>
      <c r="BE680" s="49"/>
      <c r="BF680" s="75"/>
      <c r="BG680" s="49"/>
      <c r="BH680" s="76"/>
      <c r="BI680" s="77"/>
      <c r="BJ680" s="78"/>
    </row>
    <row r="681" spans="1:62" ht="15">
      <c r="A681" s="31"/>
      <c r="B681" s="31"/>
      <c r="C681" s="32"/>
      <c r="D681" s="32"/>
      <c r="E681" s="11"/>
      <c r="F681" s="33"/>
      <c r="G681" s="33"/>
      <c r="H681" s="53"/>
      <c r="I681" s="32"/>
      <c r="J681" s="33"/>
      <c r="K681" s="33"/>
      <c r="L681" s="33"/>
      <c r="M681" s="33"/>
      <c r="N681" s="34"/>
      <c r="O681" s="35"/>
      <c r="P681" s="34"/>
      <c r="Q681" s="37"/>
      <c r="R681" s="16"/>
      <c r="S681" s="17"/>
      <c r="T681" s="16"/>
      <c r="U681" s="17"/>
      <c r="V681" s="38"/>
      <c r="W681" s="73"/>
      <c r="X681" s="344"/>
      <c r="Y681" s="57"/>
      <c r="Z681" s="41"/>
      <c r="AA681" s="67"/>
      <c r="AB681" s="42"/>
      <c r="AC681" s="81"/>
      <c r="AD681" s="81"/>
      <c r="AE681" s="74"/>
      <c r="AF681" s="43"/>
      <c r="AG681" s="44"/>
      <c r="AH681" s="44"/>
      <c r="AI681" s="44"/>
      <c r="AJ681" s="44"/>
      <c r="AK681" s="44"/>
      <c r="AL681" s="44"/>
      <c r="AM681" s="42"/>
      <c r="AN681" s="46"/>
      <c r="AO681" s="45"/>
      <c r="AP681" s="47"/>
      <c r="AQ681" s="51"/>
      <c r="AR681" s="68"/>
      <c r="AS681" s="48"/>
      <c r="AT681" s="49"/>
      <c r="AU681" s="49"/>
      <c r="AV681" s="49"/>
      <c r="AW681" s="49"/>
      <c r="AX681" s="75"/>
      <c r="AY681" s="49"/>
      <c r="AZ681" s="49"/>
      <c r="BA681" s="49"/>
      <c r="BB681" s="50"/>
      <c r="BC681" s="69"/>
      <c r="BD681" s="51"/>
      <c r="BE681" s="49"/>
      <c r="BF681" s="75"/>
      <c r="BG681" s="49"/>
      <c r="BH681" s="76"/>
      <c r="BI681" s="77"/>
      <c r="BJ681" s="78"/>
    </row>
    <row r="682" spans="1:62" ht="15.75">
      <c r="A682" s="31"/>
      <c r="B682" s="31"/>
      <c r="C682" s="32"/>
      <c r="D682" s="32"/>
      <c r="E682" s="11"/>
      <c r="F682" s="33"/>
      <c r="G682" s="33"/>
      <c r="H682" s="53"/>
      <c r="I682" s="32"/>
      <c r="J682" s="54"/>
      <c r="K682" s="33"/>
      <c r="L682" s="33"/>
      <c r="M682" s="33"/>
      <c r="N682" s="34"/>
      <c r="O682" s="35"/>
      <c r="P682" s="36"/>
      <c r="Q682" s="37"/>
      <c r="R682" s="55"/>
      <c r="S682" s="56"/>
      <c r="T682" s="16"/>
      <c r="U682" s="17"/>
      <c r="V682" s="38"/>
      <c r="W682" s="73"/>
      <c r="X682" s="344"/>
      <c r="Y682" s="40"/>
      <c r="Z682" s="41"/>
      <c r="AA682" s="67"/>
      <c r="AB682" s="42"/>
      <c r="AC682" s="81"/>
      <c r="AD682" s="81"/>
      <c r="AE682" s="74"/>
      <c r="AF682" s="43"/>
      <c r="AG682" s="44"/>
      <c r="AH682" s="44"/>
      <c r="AI682" s="44"/>
      <c r="AJ682" s="44"/>
      <c r="AK682" s="44"/>
      <c r="AL682" s="44"/>
      <c r="AM682" s="42"/>
      <c r="AN682" s="46"/>
      <c r="AO682" s="45"/>
      <c r="AP682" s="47"/>
      <c r="AQ682" s="51"/>
      <c r="AR682" s="68"/>
      <c r="AS682" s="48"/>
      <c r="AT682" s="49"/>
      <c r="AU682" s="49"/>
      <c r="AV682" s="49"/>
      <c r="AW682" s="49"/>
      <c r="AX682" s="75"/>
      <c r="AY682" s="49"/>
      <c r="AZ682" s="49"/>
      <c r="BA682" s="49"/>
      <c r="BB682" s="50"/>
      <c r="BC682" s="69"/>
      <c r="BD682" s="51"/>
      <c r="BE682" s="49"/>
      <c r="BF682" s="75"/>
      <c r="BG682" s="49"/>
      <c r="BH682" s="76"/>
      <c r="BI682" s="77"/>
      <c r="BJ682" s="78"/>
    </row>
    <row r="683" spans="1:62" ht="15">
      <c r="A683" s="31"/>
      <c r="B683" s="31"/>
      <c r="C683" s="32"/>
      <c r="D683" s="32"/>
      <c r="E683" s="11"/>
      <c r="F683" s="33"/>
      <c r="G683" s="33"/>
      <c r="H683" s="53"/>
      <c r="I683" s="32"/>
      <c r="J683" s="33"/>
      <c r="K683" s="33"/>
      <c r="L683" s="33"/>
      <c r="M683" s="33"/>
      <c r="N683" s="34"/>
      <c r="O683" s="35"/>
      <c r="P683" s="34"/>
      <c r="Q683" s="37"/>
      <c r="R683" s="55"/>
      <c r="S683" s="56"/>
      <c r="T683" s="16"/>
      <c r="U683" s="17"/>
      <c r="V683" s="38"/>
      <c r="W683" s="73"/>
      <c r="X683" s="344"/>
      <c r="Y683" s="57"/>
      <c r="Z683" s="41"/>
      <c r="AA683" s="67"/>
      <c r="AB683" s="42"/>
      <c r="AC683" s="81"/>
      <c r="AD683" s="81"/>
      <c r="AE683" s="74"/>
      <c r="AF683" s="43"/>
      <c r="AG683" s="44"/>
      <c r="AH683" s="44"/>
      <c r="AI683" s="44"/>
      <c r="AJ683" s="44"/>
      <c r="AK683" s="44"/>
      <c r="AL683" s="44"/>
      <c r="AM683" s="42"/>
      <c r="AN683" s="46"/>
      <c r="AO683" s="45"/>
      <c r="AP683" s="47"/>
      <c r="AQ683" s="51"/>
      <c r="AR683" s="68"/>
      <c r="AS683" s="48"/>
      <c r="AT683" s="49"/>
      <c r="AU683" s="49"/>
      <c r="AV683" s="49"/>
      <c r="AW683" s="49"/>
      <c r="AX683" s="75"/>
      <c r="AY683" s="49"/>
      <c r="AZ683" s="49"/>
      <c r="BA683" s="49"/>
      <c r="BB683" s="50"/>
      <c r="BC683" s="69"/>
      <c r="BD683" s="51"/>
      <c r="BE683" s="49"/>
      <c r="BF683" s="75"/>
      <c r="BG683" s="49"/>
      <c r="BH683" s="76"/>
      <c r="BI683" s="77"/>
      <c r="BJ683" s="78"/>
    </row>
    <row r="684" spans="1:62" ht="15">
      <c r="A684" s="31"/>
      <c r="B684" s="31"/>
      <c r="C684" s="32"/>
      <c r="D684" s="32"/>
      <c r="E684" s="11"/>
      <c r="F684" s="33"/>
      <c r="G684" s="33"/>
      <c r="H684" s="53"/>
      <c r="I684" s="32"/>
      <c r="J684" s="33"/>
      <c r="K684" s="33"/>
      <c r="L684" s="33"/>
      <c r="M684" s="33"/>
      <c r="N684" s="34"/>
      <c r="O684" s="35"/>
      <c r="P684" s="36"/>
      <c r="Q684" s="37"/>
      <c r="R684" s="55"/>
      <c r="S684" s="56"/>
      <c r="T684" s="16"/>
      <c r="U684" s="17"/>
      <c r="V684" s="38"/>
      <c r="W684" s="73"/>
      <c r="X684" s="344"/>
      <c r="Y684" s="57"/>
      <c r="Z684" s="41"/>
      <c r="AA684" s="67"/>
      <c r="AB684" s="42"/>
      <c r="AC684" s="81"/>
      <c r="AD684" s="81"/>
      <c r="AE684" s="74"/>
      <c r="AF684" s="43"/>
      <c r="AG684" s="44"/>
      <c r="AH684" s="44"/>
      <c r="AI684" s="44"/>
      <c r="AJ684" s="44"/>
      <c r="AK684" s="44"/>
      <c r="AL684" s="44"/>
      <c r="AM684" s="42"/>
      <c r="AN684" s="46"/>
      <c r="AO684" s="45"/>
      <c r="AP684" s="47"/>
      <c r="AQ684" s="51"/>
      <c r="AR684" s="68"/>
      <c r="AS684" s="48"/>
      <c r="AT684" s="49"/>
      <c r="AU684" s="49"/>
      <c r="AV684" s="49"/>
      <c r="AW684" s="49"/>
      <c r="AX684" s="75"/>
      <c r="AY684" s="49"/>
      <c r="AZ684" s="49"/>
      <c r="BA684" s="49"/>
      <c r="BB684" s="50"/>
      <c r="BC684" s="69"/>
      <c r="BD684" s="51"/>
      <c r="BE684" s="49"/>
      <c r="BF684" s="75"/>
      <c r="BG684" s="49"/>
      <c r="BH684" s="76"/>
      <c r="BI684" s="77"/>
      <c r="BJ684" s="78"/>
    </row>
    <row r="685" spans="1:62" ht="15">
      <c r="A685" s="31"/>
      <c r="B685" s="31"/>
      <c r="C685" s="32"/>
      <c r="D685" s="32"/>
      <c r="E685" s="11"/>
      <c r="F685" s="33"/>
      <c r="G685" s="33"/>
      <c r="H685" s="53"/>
      <c r="I685" s="32"/>
      <c r="J685" s="33"/>
      <c r="K685" s="33"/>
      <c r="L685" s="33"/>
      <c r="M685" s="33"/>
      <c r="N685" s="34"/>
      <c r="O685" s="35"/>
      <c r="P685" s="36"/>
      <c r="Q685" s="37"/>
      <c r="R685" s="55"/>
      <c r="S685" s="56"/>
      <c r="T685" s="16"/>
      <c r="U685" s="17"/>
      <c r="V685" s="38"/>
      <c r="W685" s="21"/>
      <c r="X685" s="344"/>
      <c r="Y685" s="57"/>
      <c r="Z685" s="41"/>
      <c r="AA685" s="67"/>
      <c r="AB685" s="42"/>
      <c r="AC685" s="81"/>
      <c r="AD685" s="81"/>
      <c r="AE685" s="74"/>
      <c r="AF685" s="43"/>
      <c r="AG685" s="44"/>
      <c r="AH685" s="44"/>
      <c r="AI685" s="44"/>
      <c r="AJ685" s="44"/>
      <c r="AK685" s="44"/>
      <c r="AL685" s="44"/>
      <c r="AM685" s="42"/>
      <c r="AN685" s="46"/>
      <c r="AO685" s="45"/>
      <c r="AP685" s="47"/>
      <c r="AQ685" s="51"/>
      <c r="AR685" s="68"/>
      <c r="AS685" s="48"/>
      <c r="AT685" s="49"/>
      <c r="AU685" s="49"/>
      <c r="AV685" s="49"/>
      <c r="AW685" s="49"/>
      <c r="AX685" s="75"/>
      <c r="AY685" s="49"/>
      <c r="AZ685" s="49"/>
      <c r="BA685" s="49"/>
      <c r="BB685" s="50"/>
      <c r="BC685" s="69"/>
      <c r="BD685" s="51"/>
      <c r="BE685" s="49"/>
      <c r="BF685" s="75"/>
      <c r="BG685" s="49"/>
      <c r="BH685" s="76"/>
      <c r="BI685" s="77"/>
      <c r="BJ685" s="78"/>
    </row>
    <row r="686" spans="1:62" ht="15">
      <c r="A686" s="31"/>
      <c r="B686" s="31"/>
      <c r="C686" s="32"/>
      <c r="D686" s="32"/>
      <c r="E686" s="11"/>
      <c r="F686" s="33"/>
      <c r="G686" s="33"/>
      <c r="H686" s="53"/>
      <c r="I686" s="32"/>
      <c r="J686" s="33"/>
      <c r="K686" s="33"/>
      <c r="L686" s="33"/>
      <c r="M686" s="33"/>
      <c r="N686" s="34"/>
      <c r="O686" s="35"/>
      <c r="P686" s="34"/>
      <c r="Q686" s="37"/>
      <c r="R686" s="55"/>
      <c r="S686" s="56"/>
      <c r="T686" s="16"/>
      <c r="U686" s="17"/>
      <c r="V686" s="38"/>
      <c r="W686" s="73"/>
      <c r="X686" s="344"/>
      <c r="Y686" s="40"/>
      <c r="Z686" s="41"/>
      <c r="AA686" s="67"/>
      <c r="AB686" s="42"/>
      <c r="AC686" s="81"/>
      <c r="AD686" s="81"/>
      <c r="AE686" s="74"/>
      <c r="AF686" s="43"/>
      <c r="AG686" s="44"/>
      <c r="AH686" s="44"/>
      <c r="AI686" s="44"/>
      <c r="AJ686" s="44"/>
      <c r="AK686" s="44"/>
      <c r="AL686" s="44"/>
      <c r="AM686" s="42"/>
      <c r="AN686" s="46"/>
      <c r="AO686" s="45"/>
      <c r="AP686" s="47"/>
      <c r="AQ686" s="51"/>
      <c r="AR686" s="68"/>
      <c r="AS686" s="48"/>
      <c r="AT686" s="49"/>
      <c r="AU686" s="49"/>
      <c r="AV686" s="49"/>
      <c r="AW686" s="49"/>
      <c r="AX686" s="75"/>
      <c r="AY686" s="49"/>
      <c r="AZ686" s="49"/>
      <c r="BA686" s="49"/>
      <c r="BB686" s="50"/>
      <c r="BC686" s="69"/>
      <c r="BD686" s="51"/>
      <c r="BE686" s="49"/>
      <c r="BF686" s="75"/>
      <c r="BG686" s="49"/>
      <c r="BH686" s="76"/>
      <c r="BI686" s="77"/>
      <c r="BJ686" s="78"/>
    </row>
    <row r="687" spans="1:62" ht="15">
      <c r="A687" s="31"/>
      <c r="B687" s="31"/>
      <c r="C687" s="32"/>
      <c r="D687" s="32"/>
      <c r="E687" s="11"/>
      <c r="F687" s="33"/>
      <c r="G687" s="33"/>
      <c r="H687" s="53"/>
      <c r="I687" s="32"/>
      <c r="J687" s="33"/>
      <c r="K687" s="33"/>
      <c r="L687" s="33"/>
      <c r="M687" s="33"/>
      <c r="N687" s="34"/>
      <c r="O687" s="35"/>
      <c r="P687" s="36"/>
      <c r="Q687" s="37"/>
      <c r="R687" s="55"/>
      <c r="S687" s="56"/>
      <c r="T687" s="16"/>
      <c r="U687" s="17"/>
      <c r="V687" s="38"/>
      <c r="W687" s="73"/>
      <c r="X687" s="344"/>
      <c r="Y687" s="57"/>
      <c r="Z687" s="41"/>
      <c r="AA687" s="67"/>
      <c r="AB687" s="42"/>
      <c r="AC687" s="81"/>
      <c r="AD687" s="81"/>
      <c r="AE687" s="74"/>
      <c r="AF687" s="43"/>
      <c r="AG687" s="44"/>
      <c r="AH687" s="44"/>
      <c r="AI687" s="44"/>
      <c r="AJ687" s="44"/>
      <c r="AK687" s="44"/>
      <c r="AL687" s="44"/>
      <c r="AM687" s="42"/>
      <c r="AN687" s="46"/>
      <c r="AO687" s="45"/>
      <c r="AP687" s="47"/>
      <c r="AQ687" s="51"/>
      <c r="AR687" s="68"/>
      <c r="AS687" s="48"/>
      <c r="AT687" s="49"/>
      <c r="AU687" s="49"/>
      <c r="AV687" s="49"/>
      <c r="AW687" s="49"/>
      <c r="AX687" s="75"/>
      <c r="AY687" s="49"/>
      <c r="AZ687" s="49"/>
      <c r="BA687" s="49"/>
      <c r="BB687" s="50"/>
      <c r="BC687" s="69"/>
      <c r="BD687" s="51"/>
      <c r="BE687" s="49"/>
      <c r="BF687" s="75"/>
      <c r="BG687" s="49"/>
      <c r="BH687" s="76"/>
      <c r="BI687" s="77"/>
      <c r="BJ687" s="78"/>
    </row>
    <row r="688" spans="1:62" ht="15">
      <c r="A688" s="31"/>
      <c r="B688" s="31"/>
      <c r="C688" s="32"/>
      <c r="D688" s="32"/>
      <c r="E688" s="11"/>
      <c r="F688" s="33"/>
      <c r="G688" s="33"/>
      <c r="H688" s="53"/>
      <c r="I688" s="32"/>
      <c r="J688" s="33"/>
      <c r="K688" s="33"/>
      <c r="L688" s="33"/>
      <c r="M688" s="33"/>
      <c r="N688" s="34"/>
      <c r="O688" s="35"/>
      <c r="P688" s="36"/>
      <c r="Q688" s="37"/>
      <c r="R688" s="55"/>
      <c r="S688" s="56"/>
      <c r="T688" s="16"/>
      <c r="U688" s="17"/>
      <c r="V688" s="38"/>
      <c r="W688" s="21"/>
      <c r="X688" s="344"/>
      <c r="Y688" s="57"/>
      <c r="Z688" s="41"/>
      <c r="AA688" s="67"/>
      <c r="AB688" s="42"/>
      <c r="AC688" s="81"/>
      <c r="AD688" s="81"/>
      <c r="AE688" s="74"/>
      <c r="AF688" s="43"/>
      <c r="AG688" s="44"/>
      <c r="AH688" s="44"/>
      <c r="AI688" s="44"/>
      <c r="AJ688" s="44"/>
      <c r="AK688" s="44"/>
      <c r="AL688" s="44"/>
      <c r="AM688" s="42"/>
      <c r="AN688" s="46"/>
      <c r="AO688" s="45"/>
      <c r="AP688" s="47"/>
      <c r="AQ688" s="51"/>
      <c r="AR688" s="68"/>
      <c r="AS688" s="48"/>
      <c r="AT688" s="49"/>
      <c r="AU688" s="49"/>
      <c r="AV688" s="49"/>
      <c r="AW688" s="49"/>
      <c r="AX688" s="75"/>
      <c r="AY688" s="49"/>
      <c r="AZ688" s="49"/>
      <c r="BA688" s="49"/>
      <c r="BB688" s="50"/>
      <c r="BC688" s="69"/>
      <c r="BD688" s="51"/>
      <c r="BE688" s="49"/>
      <c r="BF688" s="75"/>
      <c r="BG688" s="49"/>
      <c r="BH688" s="76"/>
      <c r="BI688" s="77"/>
      <c r="BJ688" s="78"/>
    </row>
    <row r="689" spans="1:62" ht="15">
      <c r="A689" s="31"/>
      <c r="B689" s="31"/>
      <c r="C689" s="32"/>
      <c r="D689" s="32"/>
      <c r="E689" s="11"/>
      <c r="F689" s="33"/>
      <c r="G689" s="33"/>
      <c r="H689" s="53"/>
      <c r="I689" s="64"/>
      <c r="J689" s="33"/>
      <c r="K689" s="33"/>
      <c r="L689" s="33"/>
      <c r="M689" s="33"/>
      <c r="N689" s="34"/>
      <c r="O689" s="35"/>
      <c r="P689" s="36"/>
      <c r="Q689" s="37"/>
      <c r="R689" s="55"/>
      <c r="S689" s="56"/>
      <c r="T689" s="16"/>
      <c r="U689" s="17"/>
      <c r="V689" s="38"/>
      <c r="W689" s="73"/>
      <c r="X689" s="344"/>
      <c r="Y689" s="57"/>
      <c r="Z689" s="41"/>
      <c r="AA689" s="67"/>
      <c r="AB689" s="42"/>
      <c r="AC689" s="81"/>
      <c r="AD689" s="81"/>
      <c r="AE689" s="74"/>
      <c r="AF689" s="43"/>
      <c r="AG689" s="44"/>
      <c r="AH689" s="44"/>
      <c r="AI689" s="44"/>
      <c r="AJ689" s="44"/>
      <c r="AK689" s="44"/>
      <c r="AL689" s="44"/>
      <c r="AM689" s="42"/>
      <c r="AN689" s="46"/>
      <c r="AO689" s="45"/>
      <c r="AP689" s="47"/>
      <c r="AQ689" s="51"/>
      <c r="AR689" s="68"/>
      <c r="AS689" s="48"/>
      <c r="AT689" s="49"/>
      <c r="AU689" s="49"/>
      <c r="AV689" s="49"/>
      <c r="AW689" s="49"/>
      <c r="AX689" s="75"/>
      <c r="AY689" s="49"/>
      <c r="AZ689" s="49"/>
      <c r="BA689" s="49"/>
      <c r="BB689" s="50"/>
      <c r="BC689" s="69"/>
      <c r="BD689" s="51"/>
      <c r="BE689" s="49"/>
      <c r="BF689" s="75"/>
      <c r="BG689" s="49"/>
      <c r="BH689" s="76"/>
      <c r="BI689" s="77"/>
      <c r="BJ689" s="78"/>
    </row>
    <row r="690" spans="1:62" ht="15">
      <c r="A690" s="31"/>
      <c r="B690" s="31"/>
      <c r="C690" s="32"/>
      <c r="D690" s="32"/>
      <c r="E690" s="11"/>
      <c r="F690" s="33"/>
      <c r="G690" s="33"/>
      <c r="H690" s="53"/>
      <c r="I690" s="32"/>
      <c r="J690" s="33"/>
      <c r="K690" s="33"/>
      <c r="L690" s="33"/>
      <c r="M690" s="33"/>
      <c r="N690" s="34"/>
      <c r="O690" s="35"/>
      <c r="P690" s="36"/>
      <c r="Q690" s="37"/>
      <c r="R690" s="55"/>
      <c r="S690" s="56"/>
      <c r="T690" s="16"/>
      <c r="U690" s="17"/>
      <c r="V690" s="38"/>
      <c r="W690" s="73"/>
      <c r="X690" s="344"/>
      <c r="Y690" s="57"/>
      <c r="Z690" s="41"/>
      <c r="AA690" s="67"/>
      <c r="AB690" s="42"/>
      <c r="AC690" s="81"/>
      <c r="AD690" s="81"/>
      <c r="AE690" s="74"/>
      <c r="AF690" s="43"/>
      <c r="AG690" s="44"/>
      <c r="AH690" s="44"/>
      <c r="AI690" s="44"/>
      <c r="AJ690" s="44"/>
      <c r="AK690" s="44"/>
      <c r="AL690" s="44"/>
      <c r="AM690" s="42"/>
      <c r="AN690" s="46"/>
      <c r="AO690" s="45"/>
      <c r="AP690" s="47"/>
      <c r="AQ690" s="51"/>
      <c r="AR690" s="68"/>
      <c r="AS690" s="48"/>
      <c r="AT690" s="49"/>
      <c r="AU690" s="49"/>
      <c r="AV690" s="49"/>
      <c r="AW690" s="49"/>
      <c r="AX690" s="75"/>
      <c r="AY690" s="49"/>
      <c r="AZ690" s="49"/>
      <c r="BA690" s="49"/>
      <c r="BB690" s="50"/>
      <c r="BC690" s="69"/>
      <c r="BD690" s="51"/>
      <c r="BE690" s="49"/>
      <c r="BF690" s="75"/>
      <c r="BG690" s="49"/>
      <c r="BH690" s="76"/>
      <c r="BI690" s="77"/>
      <c r="BJ690" s="78"/>
    </row>
    <row r="691" spans="1:62" ht="15">
      <c r="A691" s="31"/>
      <c r="B691" s="31"/>
      <c r="C691" s="32"/>
      <c r="D691" s="32"/>
      <c r="E691" s="11"/>
      <c r="F691" s="33"/>
      <c r="G691" s="33"/>
      <c r="H691" s="53"/>
      <c r="I691" s="32"/>
      <c r="J691" s="33"/>
      <c r="K691" s="33"/>
      <c r="L691" s="33"/>
      <c r="M691" s="33"/>
      <c r="N691" s="34"/>
      <c r="O691" s="35"/>
      <c r="P691" s="36"/>
      <c r="Q691" s="37"/>
      <c r="R691" s="55"/>
      <c r="S691" s="56"/>
      <c r="T691" s="16"/>
      <c r="U691" s="17"/>
      <c r="V691" s="38"/>
      <c r="W691" s="73"/>
      <c r="X691" s="344"/>
      <c r="Y691" s="57"/>
      <c r="Z691" s="41"/>
      <c r="AA691" s="67"/>
      <c r="AB691" s="42"/>
      <c r="AC691" s="81"/>
      <c r="AD691" s="81"/>
      <c r="AE691" s="74"/>
      <c r="AF691" s="43"/>
      <c r="AG691" s="44"/>
      <c r="AH691" s="44"/>
      <c r="AI691" s="44"/>
      <c r="AJ691" s="44"/>
      <c r="AK691" s="44"/>
      <c r="AL691" s="44"/>
      <c r="AM691" s="42"/>
      <c r="AN691" s="46"/>
      <c r="AO691" s="45"/>
      <c r="AP691" s="47"/>
      <c r="AQ691" s="51"/>
      <c r="AR691" s="68"/>
      <c r="AS691" s="48"/>
      <c r="AT691" s="49"/>
      <c r="AU691" s="49"/>
      <c r="AV691" s="49"/>
      <c r="AW691" s="49"/>
      <c r="AX691" s="75"/>
      <c r="AY691" s="49"/>
      <c r="AZ691" s="49"/>
      <c r="BA691" s="49"/>
      <c r="BB691" s="50"/>
      <c r="BC691" s="69"/>
      <c r="BD691" s="51"/>
      <c r="BE691" s="49"/>
      <c r="BF691" s="75"/>
      <c r="BG691" s="49"/>
      <c r="BH691" s="76"/>
      <c r="BI691" s="77"/>
      <c r="BJ691" s="78"/>
    </row>
    <row r="692" spans="1:62" ht="15">
      <c r="A692" s="31"/>
      <c r="B692" s="31"/>
      <c r="C692" s="32"/>
      <c r="D692" s="32"/>
      <c r="E692" s="11"/>
      <c r="F692" s="33"/>
      <c r="G692" s="33"/>
      <c r="H692" s="53"/>
      <c r="I692" s="64"/>
      <c r="J692" s="33"/>
      <c r="K692" s="33"/>
      <c r="L692" s="33"/>
      <c r="M692" s="33"/>
      <c r="N692" s="34"/>
      <c r="O692" s="35"/>
      <c r="P692" s="36"/>
      <c r="Q692" s="37"/>
      <c r="R692" s="55"/>
      <c r="S692" s="56"/>
      <c r="T692" s="16"/>
      <c r="U692" s="17"/>
      <c r="V692" s="38"/>
      <c r="W692" s="73"/>
      <c r="X692" s="344"/>
      <c r="Y692" s="57"/>
      <c r="Z692" s="41"/>
      <c r="AA692" s="67"/>
      <c r="AB692" s="42"/>
      <c r="AC692" s="81"/>
      <c r="AD692" s="81"/>
      <c r="AE692" s="74"/>
      <c r="AF692" s="43"/>
      <c r="AG692" s="44"/>
      <c r="AH692" s="44"/>
      <c r="AI692" s="44"/>
      <c r="AJ692" s="44"/>
      <c r="AK692" s="44"/>
      <c r="AL692" s="44"/>
      <c r="AM692" s="42"/>
      <c r="AN692" s="46"/>
      <c r="AO692" s="45"/>
      <c r="AP692" s="47"/>
      <c r="AQ692" s="51"/>
      <c r="AR692" s="68"/>
      <c r="AS692" s="48"/>
      <c r="AT692" s="49"/>
      <c r="AU692" s="49"/>
      <c r="AV692" s="49"/>
      <c r="AW692" s="49"/>
      <c r="AX692" s="75"/>
      <c r="AY692" s="49"/>
      <c r="AZ692" s="49"/>
      <c r="BA692" s="49"/>
      <c r="BB692" s="50"/>
      <c r="BC692" s="69"/>
      <c r="BD692" s="51"/>
      <c r="BE692" s="49"/>
      <c r="BF692" s="75"/>
      <c r="BG692" s="49"/>
      <c r="BH692" s="76"/>
      <c r="BI692" s="77"/>
      <c r="BJ692" s="78"/>
    </row>
    <row r="693" spans="1:62" ht="15">
      <c r="A693" s="31"/>
      <c r="B693" s="31"/>
      <c r="C693" s="32"/>
      <c r="D693" s="32"/>
      <c r="E693" s="11"/>
      <c r="F693" s="33"/>
      <c r="G693" s="33"/>
      <c r="H693" s="53"/>
      <c r="I693" s="32"/>
      <c r="J693" s="33"/>
      <c r="K693" s="33"/>
      <c r="L693" s="33"/>
      <c r="M693" s="33"/>
      <c r="N693" s="34"/>
      <c r="O693" s="35"/>
      <c r="P693" s="36"/>
      <c r="Q693" s="37"/>
      <c r="R693" s="55"/>
      <c r="S693" s="56"/>
      <c r="T693" s="16"/>
      <c r="U693" s="17"/>
      <c r="V693" s="38"/>
      <c r="W693" s="73"/>
      <c r="X693" s="344"/>
      <c r="Y693" s="57"/>
      <c r="Z693" s="41"/>
      <c r="AA693" s="67"/>
      <c r="AB693" s="42"/>
      <c r="AC693" s="81"/>
      <c r="AD693" s="81"/>
      <c r="AE693" s="74"/>
      <c r="AF693" s="43"/>
      <c r="AG693" s="44"/>
      <c r="AH693" s="44"/>
      <c r="AI693" s="44"/>
      <c r="AJ693" s="44"/>
      <c r="AK693" s="44"/>
      <c r="AL693" s="44"/>
      <c r="AM693" s="42"/>
      <c r="AN693" s="46"/>
      <c r="AO693" s="45"/>
      <c r="AP693" s="47"/>
      <c r="AQ693" s="51"/>
      <c r="AR693" s="68"/>
      <c r="AS693" s="48"/>
      <c r="AT693" s="49"/>
      <c r="AU693" s="49"/>
      <c r="AV693" s="49"/>
      <c r="AW693" s="49"/>
      <c r="AX693" s="75"/>
      <c r="AY693" s="49"/>
      <c r="AZ693" s="49"/>
      <c r="BA693" s="49"/>
      <c r="BB693" s="50"/>
      <c r="BC693" s="69"/>
      <c r="BD693" s="51"/>
      <c r="BE693" s="49"/>
      <c r="BF693" s="75"/>
      <c r="BG693" s="49"/>
      <c r="BH693" s="76"/>
      <c r="BI693" s="77"/>
      <c r="BJ693" s="78"/>
    </row>
    <row r="694" spans="1:62" ht="15">
      <c r="A694" s="31"/>
      <c r="B694" s="31"/>
      <c r="C694" s="32"/>
      <c r="D694" s="32"/>
      <c r="E694" s="11"/>
      <c r="F694" s="33"/>
      <c r="G694" s="33"/>
      <c r="H694" s="53"/>
      <c r="I694" s="32"/>
      <c r="J694" s="33"/>
      <c r="K694" s="33"/>
      <c r="L694" s="33"/>
      <c r="M694" s="33"/>
      <c r="N694" s="34"/>
      <c r="O694" s="35"/>
      <c r="P694" s="36"/>
      <c r="Q694" s="37"/>
      <c r="R694" s="55"/>
      <c r="S694" s="56"/>
      <c r="T694" s="16"/>
      <c r="U694" s="17"/>
      <c r="V694" s="38"/>
      <c r="W694" s="73"/>
      <c r="X694" s="344"/>
      <c r="Y694" s="57"/>
      <c r="Z694" s="41"/>
      <c r="AA694" s="67"/>
      <c r="AB694" s="42"/>
      <c r="AC694" s="81"/>
      <c r="AD694" s="81"/>
      <c r="AE694" s="74"/>
      <c r="AF694" s="43"/>
      <c r="AG694" s="44"/>
      <c r="AH694" s="44"/>
      <c r="AI694" s="44"/>
      <c r="AJ694" s="44"/>
      <c r="AK694" s="44"/>
      <c r="AL694" s="44"/>
      <c r="AM694" s="42"/>
      <c r="AN694" s="46"/>
      <c r="AO694" s="45"/>
      <c r="AP694" s="47"/>
      <c r="AQ694" s="51"/>
      <c r="AR694" s="68"/>
      <c r="AS694" s="48"/>
      <c r="AT694" s="49"/>
      <c r="AU694" s="49"/>
      <c r="AV694" s="49"/>
      <c r="AW694" s="49"/>
      <c r="AX694" s="75"/>
      <c r="AY694" s="49"/>
      <c r="AZ694" s="49"/>
      <c r="BA694" s="49"/>
      <c r="BB694" s="50"/>
      <c r="BC694" s="69"/>
      <c r="BD694" s="51"/>
      <c r="BE694" s="49"/>
      <c r="BF694" s="75"/>
      <c r="BG694" s="49"/>
      <c r="BH694" s="76"/>
      <c r="BI694" s="77"/>
      <c r="BJ694" s="78"/>
    </row>
    <row r="695" spans="1:62" ht="15">
      <c r="A695" s="31"/>
      <c r="B695" s="31"/>
      <c r="C695" s="32"/>
      <c r="D695" s="32"/>
      <c r="E695" s="11"/>
      <c r="F695" s="33"/>
      <c r="G695" s="33"/>
      <c r="H695" s="53"/>
      <c r="I695" s="32"/>
      <c r="J695" s="33"/>
      <c r="K695" s="33"/>
      <c r="L695" s="33"/>
      <c r="M695" s="33"/>
      <c r="N695" s="34"/>
      <c r="O695" s="35"/>
      <c r="P695" s="36"/>
      <c r="Q695" s="37"/>
      <c r="R695" s="55"/>
      <c r="S695" s="56"/>
      <c r="T695" s="16"/>
      <c r="U695" s="17"/>
      <c r="V695" s="38"/>
      <c r="W695" s="73"/>
      <c r="X695" s="344"/>
      <c r="Y695" s="57"/>
      <c r="Z695" s="41"/>
      <c r="AA695" s="67"/>
      <c r="AB695" s="42"/>
      <c r="AC695" s="81"/>
      <c r="AD695" s="81"/>
      <c r="AE695" s="74"/>
      <c r="AF695" s="43"/>
      <c r="AG695" s="44"/>
      <c r="AH695" s="44"/>
      <c r="AI695" s="44"/>
      <c r="AJ695" s="44"/>
      <c r="AK695" s="44"/>
      <c r="AL695" s="44"/>
      <c r="AM695" s="42"/>
      <c r="AN695" s="46"/>
      <c r="AO695" s="45"/>
      <c r="AP695" s="47"/>
      <c r="AQ695" s="51"/>
      <c r="AR695" s="68"/>
      <c r="AS695" s="48"/>
      <c r="AT695" s="49"/>
      <c r="AU695" s="49"/>
      <c r="AV695" s="49"/>
      <c r="AW695" s="49"/>
      <c r="AX695" s="75"/>
      <c r="AY695" s="49"/>
      <c r="AZ695" s="49"/>
      <c r="BA695" s="49"/>
      <c r="BB695" s="50"/>
      <c r="BC695" s="69"/>
      <c r="BD695" s="51"/>
      <c r="BE695" s="49"/>
      <c r="BF695" s="75"/>
      <c r="BG695" s="49"/>
      <c r="BH695" s="76"/>
      <c r="BI695" s="77"/>
      <c r="BJ695" s="78"/>
    </row>
    <row r="696" spans="1:62" ht="15">
      <c r="A696" s="31"/>
      <c r="B696" s="31"/>
      <c r="C696" s="32"/>
      <c r="D696" s="32"/>
      <c r="E696" s="11"/>
      <c r="F696" s="33"/>
      <c r="G696" s="33"/>
      <c r="H696" s="53"/>
      <c r="I696" s="58"/>
      <c r="J696" s="33"/>
      <c r="K696" s="33"/>
      <c r="L696" s="33"/>
      <c r="M696" s="33"/>
      <c r="N696" s="34"/>
      <c r="O696" s="35"/>
      <c r="P696" s="36"/>
      <c r="Q696" s="37"/>
      <c r="R696" s="55"/>
      <c r="S696" s="56"/>
      <c r="T696" s="16"/>
      <c r="U696" s="17"/>
      <c r="V696" s="38"/>
      <c r="W696" s="73"/>
      <c r="X696" s="344"/>
      <c r="Y696" s="57"/>
      <c r="Z696" s="41"/>
      <c r="AA696" s="67"/>
      <c r="AB696" s="42"/>
      <c r="AC696" s="81"/>
      <c r="AD696" s="81"/>
      <c r="AE696" s="74"/>
      <c r="AF696" s="43"/>
      <c r="AG696" s="44"/>
      <c r="AH696" s="44"/>
      <c r="AI696" s="44"/>
      <c r="AJ696" s="44"/>
      <c r="AK696" s="44"/>
      <c r="AL696" s="44"/>
      <c r="AM696" s="42"/>
      <c r="AN696" s="46"/>
      <c r="AO696" s="45"/>
      <c r="AP696" s="47"/>
      <c r="AQ696" s="51"/>
      <c r="AR696" s="68"/>
      <c r="AS696" s="48"/>
      <c r="AT696" s="49"/>
      <c r="AU696" s="49"/>
      <c r="AV696" s="49"/>
      <c r="AW696" s="49"/>
      <c r="AX696" s="75"/>
      <c r="AY696" s="49"/>
      <c r="AZ696" s="49"/>
      <c r="BA696" s="49"/>
      <c r="BB696" s="50"/>
      <c r="BC696" s="69"/>
      <c r="BD696" s="51"/>
      <c r="BE696" s="49"/>
      <c r="BF696" s="75"/>
      <c r="BG696" s="49"/>
      <c r="BH696" s="76"/>
      <c r="BI696" s="77"/>
      <c r="BJ696" s="78"/>
    </row>
    <row r="697" spans="1:62" ht="15">
      <c r="A697" s="31"/>
      <c r="B697" s="31"/>
      <c r="C697" s="32"/>
      <c r="D697" s="32"/>
      <c r="E697" s="11"/>
      <c r="F697" s="33"/>
      <c r="G697" s="33"/>
      <c r="H697" s="53"/>
      <c r="I697" s="58"/>
      <c r="J697" s="33"/>
      <c r="K697" s="33"/>
      <c r="L697" s="33"/>
      <c r="M697" s="33"/>
      <c r="N697" s="34"/>
      <c r="O697" s="35"/>
      <c r="P697" s="36"/>
      <c r="Q697" s="37"/>
      <c r="R697" s="55"/>
      <c r="S697" s="56"/>
      <c r="T697" s="16"/>
      <c r="U697" s="17"/>
      <c r="V697" s="38"/>
      <c r="W697" s="73"/>
      <c r="X697" s="344"/>
      <c r="Y697" s="57"/>
      <c r="Z697" s="41"/>
      <c r="AA697" s="67"/>
      <c r="AB697" s="42"/>
      <c r="AC697" s="81"/>
      <c r="AD697" s="81"/>
      <c r="AE697" s="74"/>
      <c r="AF697" s="43"/>
      <c r="AG697" s="44"/>
      <c r="AH697" s="44"/>
      <c r="AI697" s="44"/>
      <c r="AJ697" s="44"/>
      <c r="AK697" s="44"/>
      <c r="AL697" s="44"/>
      <c r="AM697" s="42"/>
      <c r="AN697" s="46"/>
      <c r="AO697" s="45"/>
      <c r="AP697" s="47"/>
      <c r="AQ697" s="51"/>
      <c r="AR697" s="68"/>
      <c r="AS697" s="48"/>
      <c r="AT697" s="49"/>
      <c r="AU697" s="49"/>
      <c r="AV697" s="49"/>
      <c r="AW697" s="49"/>
      <c r="AX697" s="75"/>
      <c r="AY697" s="49"/>
      <c r="AZ697" s="49"/>
      <c r="BA697" s="49"/>
      <c r="BB697" s="50"/>
      <c r="BC697" s="69"/>
      <c r="BD697" s="51"/>
      <c r="BE697" s="49"/>
      <c r="BF697" s="75"/>
      <c r="BG697" s="49"/>
      <c r="BH697" s="76"/>
      <c r="BI697" s="77"/>
      <c r="BJ697" s="78"/>
    </row>
    <row r="698" spans="1:62" ht="15">
      <c r="A698" s="31"/>
      <c r="B698" s="31"/>
      <c r="C698" s="32"/>
      <c r="D698" s="31"/>
      <c r="E698" s="11"/>
      <c r="F698" s="33"/>
      <c r="G698" s="33"/>
      <c r="H698" s="53"/>
      <c r="I698" s="32"/>
      <c r="J698" s="33"/>
      <c r="K698" s="33"/>
      <c r="L698" s="33"/>
      <c r="M698" s="33"/>
      <c r="N698" s="34"/>
      <c r="O698" s="35"/>
      <c r="P698" s="34"/>
      <c r="Q698" s="37"/>
      <c r="R698" s="55"/>
      <c r="S698" s="56"/>
      <c r="T698" s="16"/>
      <c r="U698" s="17"/>
      <c r="V698" s="38"/>
      <c r="W698" s="21"/>
      <c r="X698" s="344"/>
      <c r="Y698" s="57"/>
      <c r="Z698" s="41"/>
      <c r="AA698" s="67"/>
      <c r="AB698" s="42"/>
      <c r="AC698" s="81"/>
      <c r="AD698" s="81"/>
      <c r="AE698" s="74"/>
      <c r="AF698" s="43"/>
      <c r="AG698" s="44"/>
      <c r="AH698" s="44"/>
      <c r="AI698" s="44"/>
      <c r="AJ698" s="44"/>
      <c r="AK698" s="44"/>
      <c r="AL698" s="44"/>
      <c r="AM698" s="42"/>
      <c r="AN698" s="46"/>
      <c r="AO698" s="45"/>
      <c r="AP698" s="47"/>
      <c r="AQ698" s="51"/>
      <c r="AR698" s="68"/>
      <c r="AS698" s="48"/>
      <c r="AT698" s="49"/>
      <c r="AU698" s="49"/>
      <c r="AV698" s="49"/>
      <c r="AW698" s="49"/>
      <c r="AX698" s="75"/>
      <c r="AY698" s="49"/>
      <c r="AZ698" s="49"/>
      <c r="BA698" s="49"/>
      <c r="BB698" s="50"/>
      <c r="BC698" s="69"/>
      <c r="BD698" s="51"/>
      <c r="BE698" s="49"/>
      <c r="BF698" s="75"/>
      <c r="BG698" s="49"/>
      <c r="BH698" s="76"/>
      <c r="BI698" s="77"/>
      <c r="BJ698" s="78"/>
    </row>
    <row r="699" spans="1:62" ht="15">
      <c r="A699" s="31"/>
      <c r="B699" s="31"/>
      <c r="C699" s="32"/>
      <c r="D699" s="31"/>
      <c r="E699" s="11"/>
      <c r="F699" s="33"/>
      <c r="G699" s="33"/>
      <c r="H699" s="53"/>
      <c r="I699" s="58"/>
      <c r="J699" s="33"/>
      <c r="K699" s="33"/>
      <c r="L699" s="33"/>
      <c r="M699" s="33"/>
      <c r="N699" s="34"/>
      <c r="O699" s="35"/>
      <c r="P699" s="36"/>
      <c r="Q699" s="37"/>
      <c r="R699" s="55"/>
      <c r="S699" s="56"/>
      <c r="T699" s="16"/>
      <c r="U699" s="17"/>
      <c r="V699" s="38"/>
      <c r="W699" s="39"/>
      <c r="X699" s="344"/>
      <c r="Y699" s="57"/>
      <c r="Z699" s="41"/>
      <c r="AA699" s="67"/>
      <c r="AB699" s="42"/>
      <c r="AC699" s="81"/>
      <c r="AD699" s="81"/>
      <c r="AE699" s="74"/>
      <c r="AF699" s="43"/>
      <c r="AG699" s="44"/>
      <c r="AH699" s="44"/>
      <c r="AI699" s="44"/>
      <c r="AJ699" s="44"/>
      <c r="AK699" s="44"/>
      <c r="AL699" s="44"/>
      <c r="AM699" s="42"/>
      <c r="AN699" s="46"/>
      <c r="AO699" s="45"/>
      <c r="AP699" s="47"/>
      <c r="AQ699" s="51"/>
      <c r="AR699" s="68"/>
      <c r="AS699" s="48"/>
      <c r="AT699" s="49"/>
      <c r="AU699" s="49"/>
      <c r="AV699" s="49"/>
      <c r="AW699" s="49"/>
      <c r="AX699" s="75"/>
      <c r="AY699" s="49"/>
      <c r="AZ699" s="49"/>
      <c r="BA699" s="49"/>
      <c r="BB699" s="50"/>
      <c r="BC699" s="69"/>
      <c r="BD699" s="51"/>
      <c r="BE699" s="49"/>
      <c r="BF699" s="75"/>
      <c r="BG699" s="49"/>
      <c r="BH699" s="76"/>
      <c r="BI699" s="77"/>
      <c r="BJ699" s="78"/>
    </row>
    <row r="700" spans="1:62" ht="15">
      <c r="A700" s="31"/>
      <c r="B700" s="31"/>
      <c r="C700" s="32"/>
      <c r="D700" s="32"/>
      <c r="E700" s="11"/>
      <c r="F700" s="33"/>
      <c r="G700" s="33"/>
      <c r="H700" s="53"/>
      <c r="I700" s="58"/>
      <c r="J700" s="33"/>
      <c r="K700" s="33"/>
      <c r="L700" s="33"/>
      <c r="M700" s="33"/>
      <c r="N700" s="34"/>
      <c r="O700" s="35"/>
      <c r="P700" s="34"/>
      <c r="Q700" s="37"/>
      <c r="R700" s="55"/>
      <c r="S700" s="56"/>
      <c r="T700" s="16"/>
      <c r="U700" s="17"/>
      <c r="V700" s="38"/>
      <c r="W700" s="73"/>
      <c r="X700" s="344"/>
      <c r="Y700" s="57"/>
      <c r="Z700" s="41"/>
      <c r="AA700" s="67"/>
      <c r="AB700" s="42"/>
      <c r="AC700" s="81"/>
      <c r="AD700" s="81"/>
      <c r="AE700" s="74"/>
      <c r="AF700" s="43"/>
      <c r="AG700" s="44"/>
      <c r="AH700" s="44"/>
      <c r="AI700" s="44"/>
      <c r="AJ700" s="44"/>
      <c r="AK700" s="44"/>
      <c r="AL700" s="44"/>
      <c r="AM700" s="42"/>
      <c r="AN700" s="46"/>
      <c r="AO700" s="45"/>
      <c r="AP700" s="47"/>
      <c r="AQ700" s="51"/>
      <c r="AR700" s="68"/>
      <c r="AS700" s="48"/>
      <c r="AT700" s="49"/>
      <c r="AU700" s="49"/>
      <c r="AV700" s="49"/>
      <c r="AW700" s="49"/>
      <c r="AX700" s="75"/>
      <c r="AY700" s="49"/>
      <c r="AZ700" s="49"/>
      <c r="BA700" s="49"/>
      <c r="BB700" s="50"/>
      <c r="BC700" s="69"/>
      <c r="BD700" s="51"/>
      <c r="BE700" s="49"/>
      <c r="BF700" s="75"/>
      <c r="BG700" s="49"/>
      <c r="BH700" s="76"/>
      <c r="BI700" s="77"/>
      <c r="BJ700" s="78"/>
    </row>
    <row r="701" spans="1:62" ht="15.75">
      <c r="A701" s="31"/>
      <c r="B701" s="31"/>
      <c r="C701" s="32"/>
      <c r="D701" s="32"/>
      <c r="E701" s="11"/>
      <c r="F701" s="33"/>
      <c r="G701" s="33"/>
      <c r="H701" s="53"/>
      <c r="I701" s="32"/>
      <c r="J701" s="54"/>
      <c r="K701" s="33"/>
      <c r="L701" s="33"/>
      <c r="M701" s="33"/>
      <c r="N701" s="34"/>
      <c r="O701" s="35"/>
      <c r="P701" s="36"/>
      <c r="Q701" s="37"/>
      <c r="R701" s="55"/>
      <c r="S701" s="56"/>
      <c r="T701" s="16"/>
      <c r="U701" s="17"/>
      <c r="V701" s="38"/>
      <c r="W701" s="73"/>
      <c r="X701" s="344"/>
      <c r="Y701" s="40"/>
      <c r="Z701" s="41"/>
      <c r="AA701" s="67"/>
      <c r="AB701" s="42"/>
      <c r="AC701" s="81"/>
      <c r="AD701" s="81"/>
      <c r="AE701" s="74"/>
      <c r="AF701" s="43"/>
      <c r="AG701" s="44"/>
      <c r="AH701" s="44"/>
      <c r="AI701" s="44"/>
      <c r="AJ701" s="44"/>
      <c r="AK701" s="44"/>
      <c r="AL701" s="44"/>
      <c r="AM701" s="42"/>
      <c r="AN701" s="46"/>
      <c r="AO701" s="45"/>
      <c r="AP701" s="47"/>
      <c r="AQ701" s="51"/>
      <c r="AR701" s="68"/>
      <c r="AS701" s="48"/>
      <c r="AT701" s="49"/>
      <c r="AU701" s="49"/>
      <c r="AV701" s="49"/>
      <c r="AW701" s="49"/>
      <c r="AX701" s="75"/>
      <c r="AY701" s="49"/>
      <c r="AZ701" s="49"/>
      <c r="BA701" s="49"/>
      <c r="BB701" s="50"/>
      <c r="BC701" s="69"/>
      <c r="BD701" s="51"/>
      <c r="BE701" s="49"/>
      <c r="BF701" s="75"/>
      <c r="BG701" s="49"/>
      <c r="BH701" s="76"/>
      <c r="BI701" s="77"/>
      <c r="BJ701" s="78"/>
    </row>
    <row r="702" spans="1:62" ht="15">
      <c r="A702" s="31"/>
      <c r="B702" s="31"/>
      <c r="C702" s="32"/>
      <c r="D702" s="32"/>
      <c r="E702" s="11"/>
      <c r="F702" s="33"/>
      <c r="G702" s="33"/>
      <c r="H702" s="53"/>
      <c r="I702" s="32"/>
      <c r="J702" s="33"/>
      <c r="K702" s="33"/>
      <c r="L702" s="33"/>
      <c r="M702" s="33"/>
      <c r="N702" s="34"/>
      <c r="O702" s="35"/>
      <c r="P702" s="34"/>
      <c r="Q702" s="37"/>
      <c r="R702" s="16"/>
      <c r="S702" s="17"/>
      <c r="T702" s="16"/>
      <c r="U702" s="17"/>
      <c r="V702" s="38"/>
      <c r="W702" s="73"/>
      <c r="X702" s="344"/>
      <c r="Y702" s="57"/>
      <c r="Z702" s="41"/>
      <c r="AA702" s="67"/>
      <c r="AB702" s="42"/>
      <c r="AC702" s="81"/>
      <c r="AD702" s="81"/>
      <c r="AE702" s="74"/>
      <c r="AF702" s="43"/>
      <c r="AG702" s="44"/>
      <c r="AH702" s="44"/>
      <c r="AI702" s="44"/>
      <c r="AJ702" s="44"/>
      <c r="AK702" s="44"/>
      <c r="AL702" s="44"/>
      <c r="AM702" s="42"/>
      <c r="AN702" s="46"/>
      <c r="AO702" s="45"/>
      <c r="AP702" s="47"/>
      <c r="AQ702" s="51"/>
      <c r="AR702" s="68"/>
      <c r="AS702" s="48"/>
      <c r="AT702" s="49"/>
      <c r="AU702" s="49"/>
      <c r="AV702" s="49"/>
      <c r="AW702" s="49"/>
      <c r="AX702" s="75"/>
      <c r="AY702" s="49"/>
      <c r="AZ702" s="49"/>
      <c r="BA702" s="49"/>
      <c r="BB702" s="50"/>
      <c r="BC702" s="69"/>
      <c r="BD702" s="51"/>
      <c r="BE702" s="49"/>
      <c r="BF702" s="75"/>
      <c r="BG702" s="49"/>
      <c r="BH702" s="76"/>
      <c r="BI702" s="77"/>
      <c r="BJ702" s="78"/>
    </row>
    <row r="703" spans="1:62" ht="15">
      <c r="A703" s="31"/>
      <c r="B703" s="31"/>
      <c r="C703" s="32"/>
      <c r="D703" s="32"/>
      <c r="E703" s="11"/>
      <c r="F703" s="33"/>
      <c r="G703" s="33"/>
      <c r="H703" s="53"/>
      <c r="I703" s="32"/>
      <c r="J703" s="33"/>
      <c r="K703" s="33"/>
      <c r="L703" s="33"/>
      <c r="M703" s="33"/>
      <c r="N703" s="34"/>
      <c r="O703" s="35"/>
      <c r="P703" s="34"/>
      <c r="Q703" s="37"/>
      <c r="R703" s="16"/>
      <c r="S703" s="17"/>
      <c r="T703" s="16"/>
      <c r="U703" s="17"/>
      <c r="V703" s="38"/>
      <c r="W703" s="73"/>
      <c r="X703" s="344"/>
      <c r="Y703" s="57"/>
      <c r="Z703" s="41"/>
      <c r="AA703" s="67"/>
      <c r="AB703" s="42"/>
      <c r="AC703" s="81"/>
      <c r="AD703" s="81"/>
      <c r="AE703" s="74"/>
      <c r="AF703" s="43"/>
      <c r="AG703" s="44"/>
      <c r="AH703" s="44"/>
      <c r="AI703" s="44"/>
      <c r="AJ703" s="44"/>
      <c r="AK703" s="44"/>
      <c r="AL703" s="44"/>
      <c r="AM703" s="42"/>
      <c r="AN703" s="46"/>
      <c r="AO703" s="45"/>
      <c r="AP703" s="47"/>
      <c r="AQ703" s="51"/>
      <c r="AR703" s="68"/>
      <c r="AS703" s="48"/>
      <c r="AT703" s="49"/>
      <c r="AU703" s="49"/>
      <c r="AV703" s="49"/>
      <c r="AW703" s="49"/>
      <c r="AX703" s="75"/>
      <c r="AY703" s="49"/>
      <c r="AZ703" s="49"/>
      <c r="BA703" s="49"/>
      <c r="BB703" s="50"/>
      <c r="BC703" s="69"/>
      <c r="BD703" s="51"/>
      <c r="BE703" s="49"/>
      <c r="BF703" s="75"/>
      <c r="BG703" s="49"/>
      <c r="BH703" s="76"/>
      <c r="BI703" s="77"/>
      <c r="BJ703" s="78"/>
    </row>
    <row r="704" spans="1:62" ht="15">
      <c r="A704" s="31"/>
      <c r="B704" s="31"/>
      <c r="C704" s="32"/>
      <c r="D704" s="32"/>
      <c r="E704" s="11"/>
      <c r="F704" s="33"/>
      <c r="G704" s="33"/>
      <c r="H704" s="53"/>
      <c r="I704" s="32"/>
      <c r="J704" s="33"/>
      <c r="K704" s="33"/>
      <c r="L704" s="33"/>
      <c r="M704" s="33"/>
      <c r="N704" s="34"/>
      <c r="O704" s="35"/>
      <c r="P704" s="34"/>
      <c r="Q704" s="37"/>
      <c r="R704" s="16"/>
      <c r="S704" s="17"/>
      <c r="T704" s="16"/>
      <c r="U704" s="17"/>
      <c r="V704" s="38"/>
      <c r="W704" s="73"/>
      <c r="X704" s="345"/>
      <c r="Y704" s="62"/>
      <c r="Z704" s="41"/>
      <c r="AA704" s="67"/>
      <c r="AB704" s="42"/>
      <c r="AC704" s="81"/>
      <c r="AD704" s="81"/>
      <c r="AE704" s="74"/>
      <c r="AF704" s="43"/>
      <c r="AG704" s="44"/>
      <c r="AH704" s="44"/>
      <c r="AI704" s="44"/>
      <c r="AJ704" s="44"/>
      <c r="AK704" s="44"/>
      <c r="AL704" s="44"/>
      <c r="AM704" s="42"/>
      <c r="AN704" s="46"/>
      <c r="AO704" s="45"/>
      <c r="AP704" s="47"/>
      <c r="AQ704" s="51"/>
      <c r="AR704" s="68"/>
      <c r="AS704" s="48"/>
      <c r="AT704" s="49"/>
      <c r="AU704" s="49"/>
      <c r="AV704" s="49"/>
      <c r="AW704" s="49"/>
      <c r="AX704" s="75"/>
      <c r="AY704" s="49"/>
      <c r="AZ704" s="49"/>
      <c r="BA704" s="49"/>
      <c r="BB704" s="50"/>
      <c r="BC704" s="69"/>
      <c r="BD704" s="51"/>
      <c r="BE704" s="49"/>
      <c r="BF704" s="75"/>
      <c r="BG704" s="49"/>
      <c r="BH704" s="76"/>
      <c r="BI704" s="77"/>
      <c r="BJ704" s="78"/>
    </row>
    <row r="705" spans="1:62" ht="15.75">
      <c r="A705" s="31"/>
      <c r="B705" s="31"/>
      <c r="C705" s="32"/>
      <c r="D705" s="32"/>
      <c r="E705" s="11"/>
      <c r="F705" s="33"/>
      <c r="G705" s="33"/>
      <c r="H705" s="53"/>
      <c r="I705" s="32"/>
      <c r="J705" s="54"/>
      <c r="K705" s="33"/>
      <c r="L705" s="33"/>
      <c r="M705" s="33"/>
      <c r="N705" s="34"/>
      <c r="O705" s="35"/>
      <c r="P705" s="36"/>
      <c r="Q705" s="37"/>
      <c r="R705" s="16"/>
      <c r="S705" s="17"/>
      <c r="T705" s="16"/>
      <c r="U705" s="17"/>
      <c r="V705" s="38"/>
      <c r="W705" s="73"/>
      <c r="X705" s="344"/>
      <c r="Y705" s="40"/>
      <c r="Z705" s="41"/>
      <c r="AA705" s="67"/>
      <c r="AB705" s="42"/>
      <c r="AC705" s="81"/>
      <c r="AD705" s="81"/>
      <c r="AE705" s="74"/>
      <c r="AF705" s="43"/>
      <c r="AG705" s="44"/>
      <c r="AH705" s="44"/>
      <c r="AI705" s="44"/>
      <c r="AJ705" s="44"/>
      <c r="AK705" s="44"/>
      <c r="AL705" s="44"/>
      <c r="AM705" s="42"/>
      <c r="AN705" s="46"/>
      <c r="AO705" s="45"/>
      <c r="AP705" s="47"/>
      <c r="AQ705" s="51"/>
      <c r="AR705" s="68"/>
      <c r="AS705" s="48"/>
      <c r="AT705" s="49"/>
      <c r="AU705" s="49"/>
      <c r="AV705" s="49"/>
      <c r="AW705" s="49"/>
      <c r="AX705" s="75"/>
      <c r="AY705" s="49"/>
      <c r="AZ705" s="49"/>
      <c r="BA705" s="49"/>
      <c r="BB705" s="50"/>
      <c r="BC705" s="69"/>
      <c r="BD705" s="51"/>
      <c r="BE705" s="49"/>
      <c r="BF705" s="75"/>
      <c r="BG705" s="49"/>
      <c r="BH705" s="76"/>
      <c r="BI705" s="77"/>
      <c r="BJ705" s="78"/>
    </row>
    <row r="706" spans="1:62" ht="15">
      <c r="A706" s="31"/>
      <c r="B706" s="31"/>
      <c r="C706" s="32"/>
      <c r="D706" s="32"/>
      <c r="E706" s="11"/>
      <c r="F706" s="33"/>
      <c r="G706" s="33"/>
      <c r="H706" s="53"/>
      <c r="I706" s="32"/>
      <c r="J706" s="33"/>
      <c r="K706" s="33"/>
      <c r="L706" s="33"/>
      <c r="M706" s="33"/>
      <c r="N706" s="34"/>
      <c r="O706" s="35"/>
      <c r="P706" s="36"/>
      <c r="Q706" s="37"/>
      <c r="R706" s="16"/>
      <c r="S706" s="17"/>
      <c r="T706" s="16"/>
      <c r="U706" s="17"/>
      <c r="V706" s="38"/>
      <c r="W706" s="73"/>
      <c r="X706" s="344"/>
      <c r="Y706" s="57"/>
      <c r="Z706" s="41"/>
      <c r="AA706" s="67"/>
      <c r="AB706" s="42"/>
      <c r="AC706" s="81"/>
      <c r="AD706" s="81"/>
      <c r="AE706" s="74"/>
      <c r="AF706" s="43"/>
      <c r="AG706" s="44"/>
      <c r="AH706" s="44"/>
      <c r="AI706" s="44"/>
      <c r="AJ706" s="44"/>
      <c r="AK706" s="44"/>
      <c r="AL706" s="44"/>
      <c r="AM706" s="42"/>
      <c r="AN706" s="46"/>
      <c r="AO706" s="45"/>
      <c r="AP706" s="47"/>
      <c r="AQ706" s="51"/>
      <c r="AR706" s="68"/>
      <c r="AS706" s="48"/>
      <c r="AT706" s="49"/>
      <c r="AU706" s="49"/>
      <c r="AV706" s="49"/>
      <c r="AW706" s="49"/>
      <c r="AX706" s="75"/>
      <c r="AY706" s="49"/>
      <c r="AZ706" s="49"/>
      <c r="BA706" s="49"/>
      <c r="BB706" s="50"/>
      <c r="BC706" s="69"/>
      <c r="BD706" s="51"/>
      <c r="BE706" s="49"/>
      <c r="BF706" s="75"/>
      <c r="BG706" s="49"/>
      <c r="BH706" s="76"/>
      <c r="BI706" s="77"/>
      <c r="BJ706" s="78"/>
    </row>
    <row r="707" spans="1:62" ht="15">
      <c r="A707" s="31"/>
      <c r="B707" s="31"/>
      <c r="C707" s="32"/>
      <c r="D707" s="32"/>
      <c r="E707" s="11"/>
      <c r="F707" s="33"/>
      <c r="G707" s="33"/>
      <c r="H707" s="53"/>
      <c r="I707" s="32"/>
      <c r="J707" s="33"/>
      <c r="K707" s="33"/>
      <c r="L707" s="33"/>
      <c r="M707" s="33"/>
      <c r="N707" s="34"/>
      <c r="O707" s="35"/>
      <c r="P707" s="34"/>
      <c r="Q707" s="37"/>
      <c r="R707" s="16"/>
      <c r="S707" s="17"/>
      <c r="T707" s="16"/>
      <c r="U707" s="17"/>
      <c r="V707" s="38"/>
      <c r="W707" s="73"/>
      <c r="X707" s="344"/>
      <c r="Y707" s="57"/>
      <c r="Z707" s="41"/>
      <c r="AA707" s="67"/>
      <c r="AB707" s="42"/>
      <c r="AC707" s="81"/>
      <c r="AD707" s="81"/>
      <c r="AE707" s="74"/>
      <c r="AF707" s="43"/>
      <c r="AG707" s="44"/>
      <c r="AH707" s="44"/>
      <c r="AI707" s="44"/>
      <c r="AJ707" s="44"/>
      <c r="AK707" s="44"/>
      <c r="AL707" s="44"/>
      <c r="AM707" s="42"/>
      <c r="AN707" s="46"/>
      <c r="AO707" s="45"/>
      <c r="AP707" s="47"/>
      <c r="AQ707" s="51"/>
      <c r="AR707" s="68"/>
      <c r="AS707" s="48"/>
      <c r="AT707" s="49"/>
      <c r="AU707" s="49"/>
      <c r="AV707" s="49"/>
      <c r="AW707" s="49"/>
      <c r="AX707" s="75"/>
      <c r="AY707" s="49"/>
      <c r="AZ707" s="49"/>
      <c r="BA707" s="49"/>
      <c r="BB707" s="50"/>
      <c r="BC707" s="69"/>
      <c r="BD707" s="51"/>
      <c r="BE707" s="49"/>
      <c r="BF707" s="75"/>
      <c r="BG707" s="49"/>
      <c r="BH707" s="76"/>
      <c r="BI707" s="77"/>
      <c r="BJ707" s="78"/>
    </row>
    <row r="708" spans="1:62" ht="15">
      <c r="A708" s="31"/>
      <c r="B708" s="31"/>
      <c r="C708" s="32"/>
      <c r="D708" s="32"/>
      <c r="E708" s="11"/>
      <c r="F708" s="33"/>
      <c r="G708" s="33"/>
      <c r="H708" s="53"/>
      <c r="I708" s="32"/>
      <c r="J708" s="33"/>
      <c r="K708" s="33"/>
      <c r="L708" s="33"/>
      <c r="M708" s="33"/>
      <c r="N708" s="34"/>
      <c r="O708" s="35"/>
      <c r="P708" s="34"/>
      <c r="Q708" s="37"/>
      <c r="R708" s="16"/>
      <c r="S708" s="17"/>
      <c r="T708" s="16"/>
      <c r="U708" s="17"/>
      <c r="V708" s="38"/>
      <c r="W708" s="73"/>
      <c r="X708" s="344"/>
      <c r="Y708" s="57"/>
      <c r="Z708" s="41"/>
      <c r="AA708" s="67"/>
      <c r="AB708" s="42"/>
      <c r="AC708" s="81"/>
      <c r="AD708" s="81"/>
      <c r="AE708" s="74"/>
      <c r="AF708" s="43"/>
      <c r="AG708" s="44"/>
      <c r="AH708" s="44"/>
      <c r="AI708" s="44"/>
      <c r="AJ708" s="44"/>
      <c r="AK708" s="44"/>
      <c r="AL708" s="44"/>
      <c r="AM708" s="42"/>
      <c r="AN708" s="46"/>
      <c r="AO708" s="45"/>
      <c r="AP708" s="47"/>
      <c r="AQ708" s="51"/>
      <c r="AR708" s="68"/>
      <c r="AS708" s="48"/>
      <c r="AT708" s="49"/>
      <c r="AU708" s="49"/>
      <c r="AV708" s="49"/>
      <c r="AW708" s="49"/>
      <c r="AX708" s="75"/>
      <c r="AY708" s="49"/>
      <c r="AZ708" s="49"/>
      <c r="BA708" s="49"/>
      <c r="BB708" s="50"/>
      <c r="BC708" s="69"/>
      <c r="BD708" s="51"/>
      <c r="BE708" s="49"/>
      <c r="BF708" s="75"/>
      <c r="BG708" s="49"/>
      <c r="BH708" s="76"/>
      <c r="BI708" s="77"/>
      <c r="BJ708" s="78"/>
    </row>
    <row r="709" spans="1:62" ht="15">
      <c r="A709" s="31"/>
      <c r="B709" s="31"/>
      <c r="C709" s="32"/>
      <c r="D709" s="32"/>
      <c r="E709" s="11"/>
      <c r="F709" s="33"/>
      <c r="G709" s="33"/>
      <c r="H709" s="53"/>
      <c r="I709" s="32"/>
      <c r="J709" s="33"/>
      <c r="K709" s="33"/>
      <c r="L709" s="33"/>
      <c r="M709" s="33"/>
      <c r="N709" s="34"/>
      <c r="O709" s="35"/>
      <c r="P709" s="34"/>
      <c r="Q709" s="37"/>
      <c r="R709" s="16"/>
      <c r="S709" s="17"/>
      <c r="T709" s="16"/>
      <c r="U709" s="17"/>
      <c r="V709" s="38"/>
      <c r="W709" s="73"/>
      <c r="X709" s="344"/>
      <c r="Y709" s="57"/>
      <c r="Z709" s="41"/>
      <c r="AA709" s="67"/>
      <c r="AB709" s="42"/>
      <c r="AC709" s="81"/>
      <c r="AD709" s="81"/>
      <c r="AE709" s="74"/>
      <c r="AF709" s="43"/>
      <c r="AG709" s="44"/>
      <c r="AH709" s="44"/>
      <c r="AI709" s="44"/>
      <c r="AJ709" s="44"/>
      <c r="AK709" s="44"/>
      <c r="AL709" s="44"/>
      <c r="AM709" s="42"/>
      <c r="AN709" s="46"/>
      <c r="AO709" s="45"/>
      <c r="AP709" s="47"/>
      <c r="AQ709" s="51"/>
      <c r="AR709" s="68"/>
      <c r="AS709" s="48"/>
      <c r="AT709" s="49"/>
      <c r="AU709" s="49"/>
      <c r="AV709" s="49"/>
      <c r="AW709" s="49"/>
      <c r="AX709" s="75"/>
      <c r="AY709" s="49"/>
      <c r="AZ709" s="49"/>
      <c r="BA709" s="49"/>
      <c r="BB709" s="50"/>
      <c r="BC709" s="69"/>
      <c r="BD709" s="51"/>
      <c r="BE709" s="49"/>
      <c r="BF709" s="75"/>
      <c r="BG709" s="49"/>
      <c r="BH709" s="76"/>
      <c r="BI709" s="77"/>
      <c r="BJ709" s="78"/>
    </row>
    <row r="710" spans="1:62" ht="15">
      <c r="A710" s="31"/>
      <c r="B710" s="31"/>
      <c r="C710" s="32"/>
      <c r="D710" s="32"/>
      <c r="E710" s="11"/>
      <c r="F710" s="33"/>
      <c r="G710" s="33"/>
      <c r="H710" s="53"/>
      <c r="I710" s="32"/>
      <c r="J710" s="33"/>
      <c r="K710" s="33"/>
      <c r="L710" s="33"/>
      <c r="M710" s="33"/>
      <c r="N710" s="34"/>
      <c r="O710" s="35"/>
      <c r="P710" s="36"/>
      <c r="Q710" s="37"/>
      <c r="R710" s="16"/>
      <c r="S710" s="17"/>
      <c r="T710" s="16"/>
      <c r="U710" s="17"/>
      <c r="V710" s="38"/>
      <c r="W710" s="73"/>
      <c r="X710" s="344"/>
      <c r="Y710" s="57"/>
      <c r="Z710" s="41"/>
      <c r="AA710" s="67"/>
      <c r="AB710" s="42"/>
      <c r="AC710" s="81"/>
      <c r="AD710" s="81"/>
      <c r="AE710" s="74"/>
      <c r="AF710" s="43"/>
      <c r="AG710" s="44"/>
      <c r="AH710" s="44"/>
      <c r="AI710" s="44"/>
      <c r="AJ710" s="44"/>
      <c r="AK710" s="44"/>
      <c r="AL710" s="44"/>
      <c r="AM710" s="42"/>
      <c r="AN710" s="46"/>
      <c r="AO710" s="45"/>
      <c r="AP710" s="47"/>
      <c r="AQ710" s="51"/>
      <c r="AR710" s="68"/>
      <c r="AS710" s="48"/>
      <c r="AT710" s="49"/>
      <c r="AU710" s="49"/>
      <c r="AV710" s="49"/>
      <c r="AW710" s="49"/>
      <c r="AX710" s="75"/>
      <c r="AY710" s="49"/>
      <c r="AZ710" s="49"/>
      <c r="BA710" s="49"/>
      <c r="BB710" s="50"/>
      <c r="BC710" s="69"/>
      <c r="BD710" s="51"/>
      <c r="BE710" s="49"/>
      <c r="BF710" s="75"/>
      <c r="BG710" s="49"/>
      <c r="BH710" s="76"/>
      <c r="BI710" s="77"/>
      <c r="BJ710" s="78"/>
    </row>
    <row r="711" spans="1:62" ht="15.75">
      <c r="A711" s="31"/>
      <c r="B711" s="31"/>
      <c r="C711" s="32"/>
      <c r="D711" s="32"/>
      <c r="E711" s="11"/>
      <c r="F711" s="33"/>
      <c r="G711" s="33"/>
      <c r="H711" s="53"/>
      <c r="I711" s="32"/>
      <c r="J711" s="54"/>
      <c r="K711" s="33"/>
      <c r="L711" s="33"/>
      <c r="M711" s="33"/>
      <c r="N711" s="34"/>
      <c r="O711" s="35"/>
      <c r="P711" s="36"/>
      <c r="Q711" s="37"/>
      <c r="R711" s="16"/>
      <c r="S711" s="17"/>
      <c r="T711" s="16"/>
      <c r="U711" s="17"/>
      <c r="V711" s="38"/>
      <c r="W711" s="73"/>
      <c r="X711" s="344"/>
      <c r="Y711" s="40"/>
      <c r="Z711" s="41"/>
      <c r="AA711" s="67"/>
      <c r="AB711" s="42"/>
      <c r="AC711" s="81"/>
      <c r="AD711" s="81"/>
      <c r="AE711" s="74"/>
      <c r="AF711" s="43"/>
      <c r="AG711" s="44"/>
      <c r="AH711" s="44"/>
      <c r="AI711" s="44"/>
      <c r="AJ711" s="44"/>
      <c r="AK711" s="44"/>
      <c r="AL711" s="44"/>
      <c r="AM711" s="42"/>
      <c r="AN711" s="46"/>
      <c r="AO711" s="45"/>
      <c r="AP711" s="47"/>
      <c r="AQ711" s="51"/>
      <c r="AR711" s="68"/>
      <c r="AS711" s="48"/>
      <c r="AT711" s="49"/>
      <c r="AU711" s="49"/>
      <c r="AV711" s="49"/>
      <c r="AW711" s="49"/>
      <c r="AX711" s="75"/>
      <c r="AY711" s="49"/>
      <c r="AZ711" s="49"/>
      <c r="BA711" s="49"/>
      <c r="BB711" s="50"/>
      <c r="BC711" s="69"/>
      <c r="BD711" s="51"/>
      <c r="BE711" s="49"/>
      <c r="BF711" s="75"/>
      <c r="BG711" s="49"/>
      <c r="BH711" s="76"/>
      <c r="BI711" s="77"/>
      <c r="BJ711" s="78"/>
    </row>
    <row r="712" spans="1:62" ht="15">
      <c r="A712" s="31"/>
      <c r="B712" s="31"/>
      <c r="C712" s="32"/>
      <c r="D712" s="32"/>
      <c r="E712" s="11"/>
      <c r="F712" s="33"/>
      <c r="G712" s="33"/>
      <c r="H712" s="53"/>
      <c r="I712" s="32"/>
      <c r="J712" s="33"/>
      <c r="K712" s="33"/>
      <c r="L712" s="33"/>
      <c r="M712" s="33"/>
      <c r="N712" s="34"/>
      <c r="O712" s="35"/>
      <c r="P712" s="36"/>
      <c r="Q712" s="37"/>
      <c r="R712" s="16"/>
      <c r="S712" s="17"/>
      <c r="T712" s="16"/>
      <c r="U712" s="17"/>
      <c r="V712" s="38"/>
      <c r="W712" s="73"/>
      <c r="X712" s="344"/>
      <c r="Y712" s="57"/>
      <c r="Z712" s="41"/>
      <c r="AA712" s="67"/>
      <c r="AB712" s="42"/>
      <c r="AC712" s="81"/>
      <c r="AD712" s="81"/>
      <c r="AE712" s="74"/>
      <c r="AF712" s="43"/>
      <c r="AG712" s="44"/>
      <c r="AH712" s="44"/>
      <c r="AI712" s="44"/>
      <c r="AJ712" s="44"/>
      <c r="AK712" s="44"/>
      <c r="AL712" s="44"/>
      <c r="AM712" s="42"/>
      <c r="AN712" s="46"/>
      <c r="AO712" s="45"/>
      <c r="AP712" s="47"/>
      <c r="AQ712" s="51"/>
      <c r="AR712" s="68"/>
      <c r="AS712" s="48"/>
      <c r="AT712" s="49"/>
      <c r="AU712" s="49"/>
      <c r="AV712" s="49"/>
      <c r="AW712" s="49"/>
      <c r="AX712" s="75"/>
      <c r="AY712" s="49"/>
      <c r="AZ712" s="49"/>
      <c r="BA712" s="49"/>
      <c r="BB712" s="50"/>
      <c r="BC712" s="69"/>
      <c r="BD712" s="51"/>
      <c r="BE712" s="49"/>
      <c r="BF712" s="75"/>
      <c r="BG712" s="49"/>
      <c r="BH712" s="76"/>
      <c r="BI712" s="77"/>
      <c r="BJ712" s="78"/>
    </row>
    <row r="713" spans="1:62" ht="15">
      <c r="A713" s="31"/>
      <c r="B713" s="31"/>
      <c r="C713" s="32"/>
      <c r="D713" s="32"/>
      <c r="E713" s="11"/>
      <c r="F713" s="33"/>
      <c r="G713" s="33"/>
      <c r="H713" s="53"/>
      <c r="I713" s="32"/>
      <c r="J713" s="33"/>
      <c r="K713" s="33"/>
      <c r="L713" s="33"/>
      <c r="M713" s="33"/>
      <c r="N713" s="34"/>
      <c r="O713" s="35"/>
      <c r="P713" s="36"/>
      <c r="Q713" s="37"/>
      <c r="R713" s="16"/>
      <c r="S713" s="17"/>
      <c r="T713" s="16"/>
      <c r="U713" s="17"/>
      <c r="V713" s="38"/>
      <c r="W713" s="73"/>
      <c r="X713" s="344"/>
      <c r="Y713" s="57"/>
      <c r="Z713" s="41"/>
      <c r="AA713" s="67"/>
      <c r="AB713" s="42"/>
      <c r="AC713" s="81"/>
      <c r="AD713" s="81"/>
      <c r="AE713" s="74"/>
      <c r="AF713" s="43"/>
      <c r="AG713" s="44"/>
      <c r="AH713" s="44"/>
      <c r="AI713" s="44"/>
      <c r="AJ713" s="44"/>
      <c r="AK713" s="44"/>
      <c r="AL713" s="44"/>
      <c r="AM713" s="42"/>
      <c r="AN713" s="46"/>
      <c r="AO713" s="45"/>
      <c r="AP713" s="47"/>
      <c r="AQ713" s="51"/>
      <c r="AR713" s="68"/>
      <c r="AS713" s="48"/>
      <c r="AT713" s="49"/>
      <c r="AU713" s="49"/>
      <c r="AV713" s="49"/>
      <c r="AW713" s="49"/>
      <c r="AX713" s="75"/>
      <c r="AY713" s="49"/>
      <c r="AZ713" s="49"/>
      <c r="BA713" s="49"/>
      <c r="BB713" s="50"/>
      <c r="BC713" s="69"/>
      <c r="BD713" s="51"/>
      <c r="BE713" s="49"/>
      <c r="BF713" s="75"/>
      <c r="BG713" s="49"/>
      <c r="BH713" s="76"/>
      <c r="BI713" s="77"/>
      <c r="BJ713" s="78"/>
    </row>
    <row r="714" spans="1:62" ht="15">
      <c r="A714" s="31"/>
      <c r="B714" s="31"/>
      <c r="C714" s="32"/>
      <c r="D714" s="32"/>
      <c r="E714" s="11"/>
      <c r="F714" s="33"/>
      <c r="G714" s="33"/>
      <c r="H714" s="53"/>
      <c r="I714" s="32"/>
      <c r="J714" s="33"/>
      <c r="K714" s="33"/>
      <c r="L714" s="33"/>
      <c r="M714" s="33"/>
      <c r="N714" s="34"/>
      <c r="O714" s="35"/>
      <c r="P714" s="36"/>
      <c r="Q714" s="37"/>
      <c r="R714" s="16"/>
      <c r="S714" s="17"/>
      <c r="T714" s="16"/>
      <c r="U714" s="17"/>
      <c r="V714" s="38"/>
      <c r="W714" s="73"/>
      <c r="X714" s="344"/>
      <c r="Y714" s="57"/>
      <c r="Z714" s="41"/>
      <c r="AA714" s="67"/>
      <c r="AB714" s="42"/>
      <c r="AC714" s="81"/>
      <c r="AD714" s="81"/>
      <c r="AE714" s="74"/>
      <c r="AF714" s="43"/>
      <c r="AG714" s="44"/>
      <c r="AH714" s="44"/>
      <c r="AI714" s="44"/>
      <c r="AJ714" s="44"/>
      <c r="AK714" s="44"/>
      <c r="AL714" s="44"/>
      <c r="AM714" s="42"/>
      <c r="AN714" s="46"/>
      <c r="AO714" s="45"/>
      <c r="AP714" s="47"/>
      <c r="AQ714" s="51"/>
      <c r="AR714" s="68"/>
      <c r="AS714" s="48"/>
      <c r="AT714" s="49"/>
      <c r="AU714" s="49"/>
      <c r="AV714" s="49"/>
      <c r="AW714" s="49"/>
      <c r="AX714" s="75"/>
      <c r="AY714" s="49"/>
      <c r="AZ714" s="49"/>
      <c r="BA714" s="49"/>
      <c r="BB714" s="50"/>
      <c r="BC714" s="69"/>
      <c r="BD714" s="51"/>
      <c r="BE714" s="49"/>
      <c r="BF714" s="75"/>
      <c r="BG714" s="49"/>
      <c r="BH714" s="76"/>
      <c r="BI714" s="77"/>
      <c r="BJ714" s="78"/>
    </row>
    <row r="715" spans="1:62" ht="15">
      <c r="A715" s="31"/>
      <c r="B715" s="31"/>
      <c r="C715" s="32"/>
      <c r="D715" s="32"/>
      <c r="E715" s="11"/>
      <c r="F715" s="33"/>
      <c r="G715" s="33"/>
      <c r="H715" s="53"/>
      <c r="I715" s="32"/>
      <c r="J715" s="33"/>
      <c r="K715" s="33"/>
      <c r="L715" s="33"/>
      <c r="M715" s="33"/>
      <c r="N715" s="34"/>
      <c r="O715" s="35"/>
      <c r="P715" s="34"/>
      <c r="Q715" s="37"/>
      <c r="R715" s="16"/>
      <c r="S715" s="17"/>
      <c r="T715" s="16"/>
      <c r="U715" s="17"/>
      <c r="V715" s="38"/>
      <c r="W715" s="73"/>
      <c r="X715" s="344"/>
      <c r="Y715" s="57"/>
      <c r="Z715" s="41"/>
      <c r="AA715" s="67"/>
      <c r="AB715" s="42"/>
      <c r="AC715" s="81"/>
      <c r="AD715" s="81"/>
      <c r="AE715" s="74"/>
      <c r="AF715" s="43"/>
      <c r="AG715" s="44"/>
      <c r="AH715" s="44"/>
      <c r="AI715" s="44"/>
      <c r="AJ715" s="44"/>
      <c r="AK715" s="44"/>
      <c r="AL715" s="44"/>
      <c r="AM715" s="42"/>
      <c r="AN715" s="46"/>
      <c r="AO715" s="45"/>
      <c r="AP715" s="47"/>
      <c r="AQ715" s="51"/>
      <c r="AR715" s="68"/>
      <c r="AS715" s="48"/>
      <c r="AT715" s="49"/>
      <c r="AU715" s="49"/>
      <c r="AV715" s="49"/>
      <c r="AW715" s="49"/>
      <c r="AX715" s="75"/>
      <c r="AY715" s="49"/>
      <c r="AZ715" s="49"/>
      <c r="BA715" s="49"/>
      <c r="BB715" s="50"/>
      <c r="BC715" s="69"/>
      <c r="BD715" s="51"/>
      <c r="BE715" s="49"/>
      <c r="BF715" s="75"/>
      <c r="BG715" s="49"/>
      <c r="BH715" s="76"/>
      <c r="BI715" s="77"/>
      <c r="BJ715" s="78"/>
    </row>
    <row r="716" spans="1:62" ht="15">
      <c r="A716" s="31"/>
      <c r="B716" s="31"/>
      <c r="C716" s="32"/>
      <c r="D716" s="32"/>
      <c r="E716" s="11"/>
      <c r="F716" s="33"/>
      <c r="G716" s="33"/>
      <c r="H716" s="53"/>
      <c r="I716" s="32"/>
      <c r="J716" s="33"/>
      <c r="K716" s="33"/>
      <c r="L716" s="33"/>
      <c r="M716" s="33"/>
      <c r="N716" s="34"/>
      <c r="O716" s="35"/>
      <c r="P716" s="36"/>
      <c r="Q716" s="37"/>
      <c r="R716" s="16"/>
      <c r="S716" s="17"/>
      <c r="T716" s="16"/>
      <c r="U716" s="17"/>
      <c r="V716" s="38"/>
      <c r="W716" s="73"/>
      <c r="X716" s="344"/>
      <c r="Y716" s="57"/>
      <c r="Z716" s="41"/>
      <c r="AA716" s="67"/>
      <c r="AB716" s="42"/>
      <c r="AC716" s="81"/>
      <c r="AD716" s="81"/>
      <c r="AE716" s="74"/>
      <c r="AF716" s="43"/>
      <c r="AG716" s="44"/>
      <c r="AH716" s="44"/>
      <c r="AI716" s="44"/>
      <c r="AJ716" s="44"/>
      <c r="AK716" s="44"/>
      <c r="AL716" s="44"/>
      <c r="AM716" s="42"/>
      <c r="AN716" s="46"/>
      <c r="AO716" s="45"/>
      <c r="AP716" s="47"/>
      <c r="AQ716" s="51"/>
      <c r="AR716" s="68"/>
      <c r="AS716" s="48"/>
      <c r="AT716" s="49"/>
      <c r="AU716" s="49"/>
      <c r="AV716" s="49"/>
      <c r="AW716" s="49"/>
      <c r="AX716" s="75"/>
      <c r="AY716" s="49"/>
      <c r="AZ716" s="49"/>
      <c r="BA716" s="49"/>
      <c r="BB716" s="50"/>
      <c r="BC716" s="69"/>
      <c r="BD716" s="51"/>
      <c r="BE716" s="49"/>
      <c r="BF716" s="75"/>
      <c r="BG716" s="49"/>
      <c r="BH716" s="76"/>
      <c r="BI716" s="77"/>
      <c r="BJ716" s="78"/>
    </row>
    <row r="717" spans="1:62" ht="15">
      <c r="A717" s="31"/>
      <c r="B717" s="31"/>
      <c r="C717" s="32"/>
      <c r="D717" s="32"/>
      <c r="E717" s="11"/>
      <c r="F717" s="33"/>
      <c r="G717" s="33"/>
      <c r="H717" s="53"/>
      <c r="I717" s="32"/>
      <c r="J717" s="33"/>
      <c r="K717" s="33"/>
      <c r="L717" s="33"/>
      <c r="M717" s="33"/>
      <c r="N717" s="34"/>
      <c r="O717" s="35"/>
      <c r="P717" s="36"/>
      <c r="Q717" s="37"/>
      <c r="R717" s="16"/>
      <c r="S717" s="17"/>
      <c r="T717" s="16"/>
      <c r="U717" s="17"/>
      <c r="V717" s="38"/>
      <c r="W717" s="73"/>
      <c r="X717" s="344"/>
      <c r="Y717" s="57"/>
      <c r="Z717" s="41"/>
      <c r="AA717" s="67"/>
      <c r="AB717" s="42"/>
      <c r="AC717" s="81"/>
      <c r="AD717" s="81"/>
      <c r="AE717" s="74"/>
      <c r="AF717" s="43"/>
      <c r="AG717" s="44"/>
      <c r="AH717" s="44"/>
      <c r="AI717" s="44"/>
      <c r="AJ717" s="44"/>
      <c r="AK717" s="44"/>
      <c r="AL717" s="44"/>
      <c r="AM717" s="42"/>
      <c r="AN717" s="46"/>
      <c r="AO717" s="45"/>
      <c r="AP717" s="47"/>
      <c r="AQ717" s="51"/>
      <c r="AR717" s="68"/>
      <c r="AS717" s="48"/>
      <c r="AT717" s="49"/>
      <c r="AU717" s="49"/>
      <c r="AV717" s="49"/>
      <c r="AW717" s="49"/>
      <c r="AX717" s="75"/>
      <c r="AY717" s="49"/>
      <c r="AZ717" s="49"/>
      <c r="BA717" s="49"/>
      <c r="BB717" s="50"/>
      <c r="BC717" s="69"/>
      <c r="BD717" s="51"/>
      <c r="BE717" s="49"/>
      <c r="BF717" s="75"/>
      <c r="BG717" s="49"/>
      <c r="BH717" s="76"/>
      <c r="BI717" s="77"/>
      <c r="BJ717" s="78"/>
    </row>
    <row r="718" spans="1:62" ht="15">
      <c r="A718" s="31"/>
      <c r="B718" s="31"/>
      <c r="C718" s="32"/>
      <c r="D718" s="32"/>
      <c r="E718" s="11"/>
      <c r="F718" s="33"/>
      <c r="G718" s="33"/>
      <c r="H718" s="53"/>
      <c r="I718" s="32"/>
      <c r="J718" s="33"/>
      <c r="K718" s="33"/>
      <c r="L718" s="33"/>
      <c r="M718" s="33"/>
      <c r="N718" s="34"/>
      <c r="O718" s="35"/>
      <c r="P718" s="36"/>
      <c r="Q718" s="37"/>
      <c r="R718" s="16"/>
      <c r="S718" s="17"/>
      <c r="T718" s="16"/>
      <c r="U718" s="17"/>
      <c r="V718" s="38"/>
      <c r="W718" s="73"/>
      <c r="X718" s="344"/>
      <c r="Y718" s="57"/>
      <c r="Z718" s="41"/>
      <c r="AA718" s="67"/>
      <c r="AB718" s="42"/>
      <c r="AC718" s="81"/>
      <c r="AD718" s="81"/>
      <c r="AE718" s="74"/>
      <c r="AF718" s="43"/>
      <c r="AG718" s="44"/>
      <c r="AH718" s="44"/>
      <c r="AI718" s="44"/>
      <c r="AJ718" s="44"/>
      <c r="AK718" s="44"/>
      <c r="AL718" s="44"/>
      <c r="AM718" s="42"/>
      <c r="AN718" s="46"/>
      <c r="AO718" s="45"/>
      <c r="AP718" s="47"/>
      <c r="AQ718" s="51"/>
      <c r="AR718" s="68"/>
      <c r="AS718" s="48"/>
      <c r="AT718" s="49"/>
      <c r="AU718" s="49"/>
      <c r="AV718" s="49"/>
      <c r="AW718" s="49"/>
      <c r="AX718" s="75"/>
      <c r="AY718" s="49"/>
      <c r="AZ718" s="49"/>
      <c r="BA718" s="49"/>
      <c r="BB718" s="50"/>
      <c r="BC718" s="69"/>
      <c r="BD718" s="51"/>
      <c r="BE718" s="49"/>
      <c r="BF718" s="75"/>
      <c r="BG718" s="49"/>
      <c r="BH718" s="76"/>
      <c r="BI718" s="77"/>
      <c r="BJ718" s="78"/>
    </row>
    <row r="719" spans="1:62" ht="15.75">
      <c r="A719" s="31"/>
      <c r="B719" s="31"/>
      <c r="C719" s="32"/>
      <c r="D719" s="32"/>
      <c r="E719" s="11"/>
      <c r="F719" s="33"/>
      <c r="G719" s="33"/>
      <c r="H719" s="53"/>
      <c r="I719" s="32"/>
      <c r="J719" s="54"/>
      <c r="K719" s="33"/>
      <c r="L719" s="33"/>
      <c r="M719" s="33"/>
      <c r="N719" s="34"/>
      <c r="O719" s="35"/>
      <c r="P719" s="36"/>
      <c r="Q719" s="37"/>
      <c r="R719" s="16"/>
      <c r="S719" s="17"/>
      <c r="T719" s="16"/>
      <c r="U719" s="17"/>
      <c r="V719" s="38"/>
      <c r="W719" s="73"/>
      <c r="X719" s="344"/>
      <c r="Y719" s="40"/>
      <c r="Z719" s="41"/>
      <c r="AA719" s="67"/>
      <c r="AB719" s="42"/>
      <c r="AC719" s="81"/>
      <c r="AD719" s="81"/>
      <c r="AE719" s="74"/>
      <c r="AF719" s="43"/>
      <c r="AG719" s="44"/>
      <c r="AH719" s="44"/>
      <c r="AI719" s="44"/>
      <c r="AJ719" s="44"/>
      <c r="AK719" s="44"/>
      <c r="AL719" s="44"/>
      <c r="AM719" s="42"/>
      <c r="AN719" s="46"/>
      <c r="AO719" s="45"/>
      <c r="AP719" s="47"/>
      <c r="AQ719" s="51"/>
      <c r="AR719" s="68"/>
      <c r="AS719" s="48"/>
      <c r="AT719" s="49"/>
      <c r="AU719" s="49"/>
      <c r="AV719" s="49"/>
      <c r="AW719" s="49"/>
      <c r="AX719" s="75"/>
      <c r="AY719" s="49"/>
      <c r="AZ719" s="49"/>
      <c r="BA719" s="49"/>
      <c r="BB719" s="50"/>
      <c r="BC719" s="69"/>
      <c r="BD719" s="51"/>
      <c r="BE719" s="49"/>
      <c r="BF719" s="75"/>
      <c r="BG719" s="49"/>
      <c r="BH719" s="76"/>
      <c r="BI719" s="77"/>
      <c r="BJ719" s="78"/>
    </row>
    <row r="720" spans="1:62" ht="15">
      <c r="A720" s="31"/>
      <c r="B720" s="31"/>
      <c r="C720" s="32"/>
      <c r="D720" s="32"/>
      <c r="E720" s="11"/>
      <c r="F720" s="33"/>
      <c r="G720" s="33"/>
      <c r="H720" s="53"/>
      <c r="I720" s="32"/>
      <c r="J720" s="33"/>
      <c r="K720" s="33"/>
      <c r="L720" s="33"/>
      <c r="M720" s="33"/>
      <c r="N720" s="34"/>
      <c r="O720" s="35"/>
      <c r="P720" s="34"/>
      <c r="Q720" s="37"/>
      <c r="R720" s="16"/>
      <c r="S720" s="17"/>
      <c r="T720" s="16"/>
      <c r="U720" s="17"/>
      <c r="V720" s="38"/>
      <c r="W720" s="73"/>
      <c r="X720" s="344"/>
      <c r="Y720" s="57"/>
      <c r="Z720" s="41"/>
      <c r="AA720" s="67"/>
      <c r="AB720" s="42"/>
      <c r="AC720" s="81"/>
      <c r="AD720" s="81"/>
      <c r="AE720" s="74"/>
      <c r="AF720" s="43"/>
      <c r="AG720" s="44"/>
      <c r="AH720" s="44"/>
      <c r="AI720" s="44"/>
      <c r="AJ720" s="44"/>
      <c r="AK720" s="44"/>
      <c r="AL720" s="44"/>
      <c r="AM720" s="42"/>
      <c r="AN720" s="46"/>
      <c r="AO720" s="45"/>
      <c r="AP720" s="47"/>
      <c r="AQ720" s="51"/>
      <c r="AR720" s="68"/>
      <c r="AS720" s="48"/>
      <c r="AT720" s="49"/>
      <c r="AU720" s="49"/>
      <c r="AV720" s="49"/>
      <c r="AW720" s="49"/>
      <c r="AX720" s="75"/>
      <c r="AY720" s="49"/>
      <c r="AZ720" s="49"/>
      <c r="BA720" s="49"/>
      <c r="BB720" s="50"/>
      <c r="BC720" s="69"/>
      <c r="BD720" s="51"/>
      <c r="BE720" s="49"/>
      <c r="BF720" s="75"/>
      <c r="BG720" s="49"/>
      <c r="BH720" s="76"/>
      <c r="BI720" s="77"/>
      <c r="BJ720" s="78"/>
    </row>
    <row r="721" spans="1:62" ht="15">
      <c r="A721" s="31"/>
      <c r="B721" s="31"/>
      <c r="C721" s="32"/>
      <c r="D721" s="32"/>
      <c r="E721" s="11"/>
      <c r="F721" s="33"/>
      <c r="G721" s="33"/>
      <c r="H721" s="53"/>
      <c r="I721" s="32"/>
      <c r="J721" s="33"/>
      <c r="K721" s="33"/>
      <c r="L721" s="33"/>
      <c r="M721" s="33"/>
      <c r="N721" s="34"/>
      <c r="O721" s="35"/>
      <c r="P721" s="34"/>
      <c r="Q721" s="37"/>
      <c r="R721" s="16"/>
      <c r="S721" s="17"/>
      <c r="T721" s="16"/>
      <c r="U721" s="17"/>
      <c r="V721" s="38"/>
      <c r="W721" s="73"/>
      <c r="X721" s="344"/>
      <c r="Y721" s="57"/>
      <c r="Z721" s="41"/>
      <c r="AA721" s="67"/>
      <c r="AB721" s="42"/>
      <c r="AC721" s="81"/>
      <c r="AD721" s="81"/>
      <c r="AE721" s="74"/>
      <c r="AF721" s="43"/>
      <c r="AG721" s="44"/>
      <c r="AH721" s="44"/>
      <c r="AI721" s="44"/>
      <c r="AJ721" s="44"/>
      <c r="AK721" s="44"/>
      <c r="AL721" s="44"/>
      <c r="AM721" s="42"/>
      <c r="AN721" s="46"/>
      <c r="AO721" s="45"/>
      <c r="AP721" s="47"/>
      <c r="AQ721" s="51"/>
      <c r="AR721" s="68"/>
      <c r="AS721" s="48"/>
      <c r="AT721" s="49"/>
      <c r="AU721" s="49"/>
      <c r="AV721" s="49"/>
      <c r="AW721" s="49"/>
      <c r="AX721" s="75"/>
      <c r="AY721" s="49"/>
      <c r="AZ721" s="49"/>
      <c r="BA721" s="49"/>
      <c r="BB721" s="50"/>
      <c r="BC721" s="69"/>
      <c r="BD721" s="51"/>
      <c r="BE721" s="49"/>
      <c r="BF721" s="75"/>
      <c r="BG721" s="49"/>
      <c r="BH721" s="76"/>
      <c r="BI721" s="77"/>
      <c r="BJ721" s="78"/>
    </row>
    <row r="722" spans="1:62" ht="15">
      <c r="A722" s="31"/>
      <c r="B722" s="31"/>
      <c r="C722" s="32"/>
      <c r="D722" s="32"/>
      <c r="E722" s="11"/>
      <c r="F722" s="33"/>
      <c r="G722" s="33"/>
      <c r="H722" s="53"/>
      <c r="I722" s="32"/>
      <c r="J722" s="33"/>
      <c r="K722" s="33"/>
      <c r="L722" s="33"/>
      <c r="M722" s="33"/>
      <c r="N722" s="34"/>
      <c r="O722" s="35"/>
      <c r="P722" s="34"/>
      <c r="Q722" s="37"/>
      <c r="R722" s="16"/>
      <c r="S722" s="17"/>
      <c r="T722" s="16"/>
      <c r="U722" s="17"/>
      <c r="V722" s="38"/>
      <c r="W722" s="73"/>
      <c r="X722" s="344"/>
      <c r="Y722" s="57"/>
      <c r="Z722" s="41"/>
      <c r="AA722" s="67"/>
      <c r="AB722" s="42"/>
      <c r="AC722" s="81"/>
      <c r="AD722" s="81"/>
      <c r="AE722" s="74"/>
      <c r="AF722" s="43"/>
      <c r="AG722" s="44"/>
      <c r="AH722" s="44"/>
      <c r="AI722" s="44"/>
      <c r="AJ722" s="44"/>
      <c r="AK722" s="44"/>
      <c r="AL722" s="44"/>
      <c r="AM722" s="42"/>
      <c r="AN722" s="46"/>
      <c r="AO722" s="45"/>
      <c r="AP722" s="47"/>
      <c r="AQ722" s="51"/>
      <c r="AR722" s="68"/>
      <c r="AS722" s="48"/>
      <c r="AT722" s="49"/>
      <c r="AU722" s="49"/>
      <c r="AV722" s="49"/>
      <c r="AW722" s="49"/>
      <c r="AX722" s="75"/>
      <c r="AY722" s="49"/>
      <c r="AZ722" s="49"/>
      <c r="BA722" s="49"/>
      <c r="BB722" s="50"/>
      <c r="BC722" s="69"/>
      <c r="BD722" s="51"/>
      <c r="BE722" s="49"/>
      <c r="BF722" s="75"/>
      <c r="BG722" s="49"/>
      <c r="BH722" s="76"/>
      <c r="BI722" s="77"/>
      <c r="BJ722" s="78"/>
    </row>
    <row r="723" spans="1:62" ht="15">
      <c r="A723" s="31"/>
      <c r="B723" s="31"/>
      <c r="C723" s="32"/>
      <c r="D723" s="32"/>
      <c r="E723" s="11"/>
      <c r="F723" s="33"/>
      <c r="G723" s="33"/>
      <c r="H723" s="53"/>
      <c r="I723" s="32"/>
      <c r="J723" s="33"/>
      <c r="K723" s="33"/>
      <c r="L723" s="33"/>
      <c r="M723" s="33"/>
      <c r="N723" s="34"/>
      <c r="O723" s="35"/>
      <c r="P723" s="36"/>
      <c r="Q723" s="37"/>
      <c r="R723" s="16"/>
      <c r="S723" s="17"/>
      <c r="T723" s="16"/>
      <c r="U723" s="17"/>
      <c r="V723" s="38"/>
      <c r="W723" s="73"/>
      <c r="X723" s="344"/>
      <c r="Y723" s="57"/>
      <c r="Z723" s="41"/>
      <c r="AA723" s="67"/>
      <c r="AB723" s="42"/>
      <c r="AC723" s="81"/>
      <c r="AD723" s="81"/>
      <c r="AE723" s="74"/>
      <c r="AF723" s="43"/>
      <c r="AG723" s="44"/>
      <c r="AH723" s="44"/>
      <c r="AI723" s="44"/>
      <c r="AJ723" s="44"/>
      <c r="AK723" s="44"/>
      <c r="AL723" s="44"/>
      <c r="AM723" s="42"/>
      <c r="AN723" s="46"/>
      <c r="AO723" s="45"/>
      <c r="AP723" s="47"/>
      <c r="AQ723" s="51"/>
      <c r="AR723" s="68"/>
      <c r="AS723" s="48"/>
      <c r="AT723" s="49"/>
      <c r="AU723" s="49"/>
      <c r="AV723" s="49"/>
      <c r="AW723" s="49"/>
      <c r="AX723" s="75"/>
      <c r="AY723" s="49"/>
      <c r="AZ723" s="49"/>
      <c r="BA723" s="49"/>
      <c r="BB723" s="50"/>
      <c r="BC723" s="69"/>
      <c r="BD723" s="51"/>
      <c r="BE723" s="49"/>
      <c r="BF723" s="75"/>
      <c r="BG723" s="49"/>
      <c r="BH723" s="76"/>
      <c r="BI723" s="77"/>
      <c r="BJ723" s="78"/>
    </row>
  </sheetData>
  <conditionalFormatting sqref="C3:C723">
    <cfRule type="cellIs" dxfId="292" priority="7" stopIfTrue="1" operator="equal">
      <formula>"0"</formula>
    </cfRule>
  </conditionalFormatting>
  <conditionalFormatting sqref="C3:C451">
    <cfRule type="cellIs" dxfId="291" priority="5" stopIfTrue="1" operator="equal">
      <formula>"0"</formula>
    </cfRule>
  </conditionalFormatting>
  <conditionalFormatting sqref="C3:C432">
    <cfRule type="cellIs" dxfId="290" priority="4" stopIfTrue="1" operator="equal">
      <formula>"0"</formula>
    </cfRule>
  </conditionalFormatting>
  <conditionalFormatting sqref="C3:C434">
    <cfRule type="cellIs" dxfId="289" priority="3" stopIfTrue="1" operator="equal">
      <formula>"0"</formula>
    </cfRule>
  </conditionalFormatting>
  <conditionalFormatting sqref="C3:C440">
    <cfRule type="cellIs" dxfId="288" priority="2" stopIfTrue="1" operator="equal">
      <formula>"0"</formula>
    </cfRule>
  </conditionalFormatting>
  <conditionalFormatting sqref="C3:C49 C51:C436">
    <cfRule type="cellIs" dxfId="287" priority="1" stopIfTrue="1" operator="equal">
      <formula>"0"</formula>
    </cfRule>
  </conditionalFormatting>
  <pageMargins left="0.7" right="0.7" top="0.75" bottom="0.75" header="0.3" footer="0.3"/>
  <pageSetup paperSize="9" orientation="portrait" horizontalDpi="200" verticalDpi="200" copies="0" r:id="rId1"/>
</worksheet>
</file>

<file path=xl/worksheets/sheet5.xml><?xml version="1.0" encoding="utf-8"?>
<worksheet xmlns="http://schemas.openxmlformats.org/spreadsheetml/2006/main" xmlns:r="http://schemas.openxmlformats.org/officeDocument/2006/relationships">
  <sheetPr codeName="Hoja1">
    <tabColor rgb="FFFF0000"/>
  </sheetPr>
  <dimension ref="A1:H382"/>
  <sheetViews>
    <sheetView workbookViewId="0">
      <pane ySplit="1" topLeftCell="A2" activePane="bottomLeft" state="frozen"/>
      <selection pane="bottomLeft" activeCell="D8" sqref="D8"/>
    </sheetView>
  </sheetViews>
  <sheetFormatPr baseColWidth="10" defaultRowHeight="12.75"/>
  <cols>
    <col min="1" max="1" width="8" bestFit="1" customWidth="1"/>
    <col min="2" max="2" width="40" bestFit="1" customWidth="1"/>
    <col min="3" max="3" width="16.5703125" bestFit="1" customWidth="1"/>
    <col min="4" max="4" width="15.85546875" bestFit="1" customWidth="1"/>
    <col min="5" max="5" width="14.140625" bestFit="1" customWidth="1"/>
    <col min="6" max="6" width="16.5703125" bestFit="1" customWidth="1"/>
    <col min="7" max="7" width="36.7109375" bestFit="1" customWidth="1"/>
    <col min="8" max="8" width="9.140625" bestFit="1" customWidth="1"/>
    <col min="9" max="9" width="1.85546875" bestFit="1" customWidth="1"/>
  </cols>
  <sheetData>
    <row r="1" spans="1:8" ht="47.25" customHeight="1">
      <c r="A1" t="s">
        <v>49</v>
      </c>
      <c r="B1" t="s">
        <v>321</v>
      </c>
      <c r="C1" t="s">
        <v>52</v>
      </c>
      <c r="D1" t="s">
        <v>738</v>
      </c>
      <c r="E1" t="s">
        <v>739</v>
      </c>
      <c r="F1" t="s">
        <v>322</v>
      </c>
      <c r="G1" t="s">
        <v>323</v>
      </c>
      <c r="H1" t="s">
        <v>694</v>
      </c>
    </row>
    <row r="2" spans="1:8">
      <c r="A2">
        <v>1255230</v>
      </c>
      <c r="B2" t="s">
        <v>896</v>
      </c>
      <c r="C2">
        <v>66666</v>
      </c>
      <c r="D2">
        <v>0</v>
      </c>
      <c r="E2">
        <v>0</v>
      </c>
      <c r="F2">
        <v>0</v>
      </c>
      <c r="G2" t="s">
        <v>1657</v>
      </c>
      <c r="H2" t="s">
        <v>1281</v>
      </c>
    </row>
    <row r="3" spans="1:8">
      <c r="A3">
        <v>1255231</v>
      </c>
      <c r="B3" t="s">
        <v>896</v>
      </c>
      <c r="C3">
        <v>66666</v>
      </c>
      <c r="D3">
        <v>65639</v>
      </c>
      <c r="E3">
        <v>0</v>
      </c>
      <c r="F3">
        <v>65639</v>
      </c>
      <c r="G3" t="s">
        <v>1658</v>
      </c>
      <c r="H3" t="s">
        <v>1281</v>
      </c>
    </row>
    <row r="4" spans="1:8">
      <c r="A4">
        <v>1255236</v>
      </c>
      <c r="B4" t="s">
        <v>896</v>
      </c>
      <c r="C4">
        <v>6666</v>
      </c>
      <c r="D4">
        <v>0</v>
      </c>
      <c r="E4">
        <v>0</v>
      </c>
      <c r="F4">
        <v>0</v>
      </c>
      <c r="G4" t="s">
        <v>1659</v>
      </c>
      <c r="H4" t="s">
        <v>704</v>
      </c>
    </row>
    <row r="5" spans="1:8">
      <c r="A5">
        <v>1263383</v>
      </c>
      <c r="B5" t="s">
        <v>460</v>
      </c>
      <c r="C5">
        <v>580</v>
      </c>
      <c r="D5">
        <v>0</v>
      </c>
      <c r="E5">
        <v>0</v>
      </c>
      <c r="F5">
        <v>0</v>
      </c>
      <c r="G5" t="s">
        <v>1657</v>
      </c>
      <c r="H5" t="s">
        <v>695</v>
      </c>
    </row>
    <row r="6" spans="1:8">
      <c r="A6">
        <v>1266396</v>
      </c>
      <c r="B6" t="s">
        <v>1254</v>
      </c>
      <c r="C6">
        <v>1039</v>
      </c>
      <c r="D6">
        <v>0</v>
      </c>
      <c r="E6">
        <v>0</v>
      </c>
      <c r="F6">
        <v>0</v>
      </c>
      <c r="G6" t="s">
        <v>1657</v>
      </c>
      <c r="H6" t="s">
        <v>696</v>
      </c>
    </row>
    <row r="7" spans="1:8">
      <c r="A7">
        <v>1266398</v>
      </c>
      <c r="B7" t="s">
        <v>1257</v>
      </c>
      <c r="C7">
        <v>200</v>
      </c>
      <c r="D7">
        <v>0</v>
      </c>
      <c r="E7">
        <v>0</v>
      </c>
      <c r="F7">
        <v>0</v>
      </c>
      <c r="G7" t="s">
        <v>330</v>
      </c>
      <c r="H7" t="s">
        <v>696</v>
      </c>
    </row>
    <row r="8" spans="1:8">
      <c r="A8">
        <v>1266399</v>
      </c>
      <c r="B8" t="s">
        <v>1263</v>
      </c>
      <c r="C8">
        <v>843</v>
      </c>
      <c r="D8">
        <v>0</v>
      </c>
      <c r="E8">
        <v>0</v>
      </c>
      <c r="F8">
        <v>0</v>
      </c>
      <c r="G8" t="s">
        <v>329</v>
      </c>
      <c r="H8" t="s">
        <v>696</v>
      </c>
    </row>
    <row r="9" spans="1:8">
      <c r="A9">
        <v>1266403</v>
      </c>
      <c r="B9" t="s">
        <v>1231</v>
      </c>
      <c r="C9">
        <v>500</v>
      </c>
      <c r="D9">
        <v>0</v>
      </c>
      <c r="E9">
        <v>0</v>
      </c>
      <c r="F9">
        <v>0</v>
      </c>
      <c r="G9" t="s">
        <v>1282</v>
      </c>
      <c r="H9" t="s">
        <v>696</v>
      </c>
    </row>
    <row r="10" spans="1:8">
      <c r="A10">
        <v>1266405</v>
      </c>
      <c r="B10" t="s">
        <v>295</v>
      </c>
      <c r="C10">
        <v>2777</v>
      </c>
      <c r="D10">
        <v>2708</v>
      </c>
      <c r="E10">
        <v>0</v>
      </c>
      <c r="F10">
        <v>2708</v>
      </c>
      <c r="G10" t="s">
        <v>1284</v>
      </c>
      <c r="H10" t="s">
        <v>696</v>
      </c>
    </row>
    <row r="11" spans="1:8">
      <c r="A11">
        <v>1268994</v>
      </c>
      <c r="B11" t="s">
        <v>1201</v>
      </c>
      <c r="C11">
        <v>2222</v>
      </c>
      <c r="D11">
        <v>0</v>
      </c>
      <c r="E11">
        <v>0</v>
      </c>
      <c r="F11">
        <v>0</v>
      </c>
      <c r="G11" t="s">
        <v>328</v>
      </c>
      <c r="H11" t="s">
        <v>696</v>
      </c>
    </row>
    <row r="12" spans="1:8">
      <c r="A12">
        <v>1270151</v>
      </c>
      <c r="B12" t="s">
        <v>990</v>
      </c>
      <c r="C12">
        <v>2000</v>
      </c>
      <c r="D12">
        <v>0</v>
      </c>
      <c r="E12">
        <v>0</v>
      </c>
      <c r="F12">
        <v>0</v>
      </c>
      <c r="G12" t="s">
        <v>1657</v>
      </c>
      <c r="H12" t="s">
        <v>699</v>
      </c>
    </row>
    <row r="13" spans="1:8">
      <c r="A13">
        <v>1270183</v>
      </c>
      <c r="B13" t="s">
        <v>1260</v>
      </c>
      <c r="C13">
        <v>1000</v>
      </c>
      <c r="D13">
        <v>0</v>
      </c>
      <c r="E13">
        <v>0</v>
      </c>
      <c r="F13">
        <v>0</v>
      </c>
      <c r="G13" t="s">
        <v>330</v>
      </c>
      <c r="H13" t="s">
        <v>696</v>
      </c>
    </row>
    <row r="14" spans="1:8">
      <c r="A14">
        <v>1270184</v>
      </c>
      <c r="B14" t="s">
        <v>1264</v>
      </c>
      <c r="C14">
        <v>200</v>
      </c>
      <c r="D14">
        <v>0</v>
      </c>
      <c r="E14">
        <v>0</v>
      </c>
      <c r="F14">
        <v>0</v>
      </c>
      <c r="G14" t="s">
        <v>330</v>
      </c>
      <c r="H14" t="s">
        <v>696</v>
      </c>
    </row>
    <row r="15" spans="1:8">
      <c r="A15">
        <v>1270185</v>
      </c>
      <c r="B15" t="s">
        <v>1262</v>
      </c>
      <c r="C15">
        <v>606</v>
      </c>
      <c r="D15">
        <v>0</v>
      </c>
      <c r="E15">
        <v>0</v>
      </c>
      <c r="F15">
        <v>0</v>
      </c>
      <c r="G15" t="s">
        <v>330</v>
      </c>
      <c r="H15" t="s">
        <v>696</v>
      </c>
    </row>
    <row r="16" spans="1:8">
      <c r="A16">
        <v>1270732</v>
      </c>
      <c r="B16" t="s">
        <v>291</v>
      </c>
      <c r="C16">
        <v>2752</v>
      </c>
      <c r="D16">
        <v>0</v>
      </c>
      <c r="E16">
        <v>0</v>
      </c>
      <c r="F16">
        <v>0</v>
      </c>
      <c r="G16" t="s">
        <v>1659</v>
      </c>
      <c r="H16" t="s">
        <v>697</v>
      </c>
    </row>
    <row r="17" spans="1:8">
      <c r="A17">
        <v>1271445</v>
      </c>
      <c r="B17" t="s">
        <v>277</v>
      </c>
      <c r="C17">
        <v>70</v>
      </c>
      <c r="D17">
        <v>70</v>
      </c>
      <c r="E17">
        <v>0</v>
      </c>
      <c r="F17">
        <v>70</v>
      </c>
      <c r="G17" t="s">
        <v>1284</v>
      </c>
      <c r="H17" t="s">
        <v>699</v>
      </c>
    </row>
    <row r="18" spans="1:8">
      <c r="A18">
        <v>1271646</v>
      </c>
      <c r="B18" t="s">
        <v>295</v>
      </c>
      <c r="C18">
        <v>518</v>
      </c>
      <c r="D18">
        <v>0</v>
      </c>
      <c r="E18">
        <v>0</v>
      </c>
      <c r="F18">
        <v>0</v>
      </c>
      <c r="G18" t="s">
        <v>1657</v>
      </c>
      <c r="H18" t="s">
        <v>696</v>
      </c>
    </row>
    <row r="19" spans="1:8">
      <c r="A19">
        <v>1271716</v>
      </c>
      <c r="B19" t="s">
        <v>1072</v>
      </c>
      <c r="C19">
        <v>300</v>
      </c>
      <c r="D19">
        <v>0</v>
      </c>
      <c r="E19">
        <v>0</v>
      </c>
      <c r="F19">
        <v>0</v>
      </c>
      <c r="G19" t="s">
        <v>330</v>
      </c>
      <c r="H19" t="s">
        <v>699</v>
      </c>
    </row>
    <row r="20" spans="1:8">
      <c r="A20">
        <v>1271765</v>
      </c>
      <c r="B20" t="s">
        <v>337</v>
      </c>
      <c r="C20">
        <v>658</v>
      </c>
      <c r="D20">
        <v>658</v>
      </c>
      <c r="E20">
        <v>0</v>
      </c>
      <c r="F20">
        <v>658</v>
      </c>
      <c r="G20" t="s">
        <v>1660</v>
      </c>
      <c r="H20" t="s">
        <v>698</v>
      </c>
    </row>
    <row r="21" spans="1:8">
      <c r="A21">
        <v>1272037</v>
      </c>
      <c r="B21" t="s">
        <v>919</v>
      </c>
      <c r="C21">
        <v>2750</v>
      </c>
      <c r="D21">
        <v>0</v>
      </c>
      <c r="E21">
        <v>0</v>
      </c>
      <c r="F21">
        <v>0</v>
      </c>
      <c r="G21" t="s">
        <v>1657</v>
      </c>
      <c r="H21" t="s">
        <v>698</v>
      </c>
    </row>
    <row r="22" spans="1:8">
      <c r="A22">
        <v>1272246</v>
      </c>
      <c r="B22" t="s">
        <v>344</v>
      </c>
      <c r="C22">
        <v>210</v>
      </c>
      <c r="D22">
        <v>0</v>
      </c>
      <c r="E22">
        <v>0</v>
      </c>
      <c r="F22">
        <v>0</v>
      </c>
      <c r="G22" t="s">
        <v>1661</v>
      </c>
      <c r="H22" t="s">
        <v>698</v>
      </c>
    </row>
    <row r="23" spans="1:8">
      <c r="A23">
        <v>1272360</v>
      </c>
      <c r="B23" t="s">
        <v>392</v>
      </c>
      <c r="C23">
        <v>84</v>
      </c>
      <c r="D23">
        <v>0</v>
      </c>
      <c r="E23">
        <v>0</v>
      </c>
      <c r="F23">
        <v>0</v>
      </c>
      <c r="G23" t="s">
        <v>1661</v>
      </c>
      <c r="H23" t="s">
        <v>699</v>
      </c>
    </row>
    <row r="24" spans="1:8">
      <c r="A24">
        <v>1272374</v>
      </c>
      <c r="B24" t="s">
        <v>1074</v>
      </c>
      <c r="C24">
        <v>56</v>
      </c>
      <c r="D24">
        <v>0</v>
      </c>
      <c r="E24">
        <v>0</v>
      </c>
      <c r="F24">
        <v>0</v>
      </c>
      <c r="G24" t="s">
        <v>330</v>
      </c>
      <c r="H24" t="s">
        <v>699</v>
      </c>
    </row>
    <row r="25" spans="1:8">
      <c r="A25">
        <v>1272405</v>
      </c>
      <c r="B25" t="s">
        <v>1140</v>
      </c>
      <c r="C25">
        <v>631</v>
      </c>
      <c r="D25">
        <v>0</v>
      </c>
      <c r="E25">
        <v>0</v>
      </c>
      <c r="F25">
        <v>0</v>
      </c>
      <c r="G25" t="s">
        <v>1657</v>
      </c>
      <c r="H25" t="s">
        <v>700</v>
      </c>
    </row>
    <row r="26" spans="1:8">
      <c r="A26">
        <v>1272496</v>
      </c>
      <c r="B26" t="s">
        <v>231</v>
      </c>
      <c r="C26">
        <v>42</v>
      </c>
      <c r="D26">
        <v>0</v>
      </c>
      <c r="E26">
        <v>0</v>
      </c>
      <c r="F26">
        <v>0</v>
      </c>
      <c r="G26" t="s">
        <v>1657</v>
      </c>
      <c r="H26" t="s">
        <v>699</v>
      </c>
    </row>
    <row r="27" spans="1:8">
      <c r="A27">
        <v>1272510</v>
      </c>
      <c r="B27" t="s">
        <v>490</v>
      </c>
      <c r="C27">
        <v>140</v>
      </c>
      <c r="D27">
        <v>0</v>
      </c>
      <c r="E27">
        <v>0</v>
      </c>
      <c r="F27">
        <v>0</v>
      </c>
      <c r="G27" t="s">
        <v>330</v>
      </c>
      <c r="H27" t="s">
        <v>695</v>
      </c>
    </row>
    <row r="28" spans="1:8">
      <c r="A28">
        <v>1273045</v>
      </c>
      <c r="B28" t="s">
        <v>340</v>
      </c>
      <c r="C28">
        <v>539</v>
      </c>
      <c r="D28">
        <v>539</v>
      </c>
      <c r="E28">
        <v>0</v>
      </c>
      <c r="F28">
        <v>539</v>
      </c>
      <c r="G28" t="s">
        <v>1284</v>
      </c>
      <c r="H28" t="s">
        <v>700</v>
      </c>
    </row>
    <row r="29" spans="1:8">
      <c r="A29">
        <v>1273054</v>
      </c>
      <c r="B29" t="s">
        <v>1032</v>
      </c>
      <c r="C29">
        <v>182</v>
      </c>
      <c r="D29">
        <v>0</v>
      </c>
      <c r="E29">
        <v>0</v>
      </c>
      <c r="F29">
        <v>0</v>
      </c>
      <c r="G29" t="s">
        <v>330</v>
      </c>
      <c r="H29" t="s">
        <v>699</v>
      </c>
    </row>
    <row r="30" spans="1:8">
      <c r="A30">
        <v>1273064</v>
      </c>
      <c r="B30" t="s">
        <v>281</v>
      </c>
      <c r="C30">
        <v>140</v>
      </c>
      <c r="D30">
        <v>0</v>
      </c>
      <c r="E30">
        <v>0</v>
      </c>
      <c r="F30">
        <v>0</v>
      </c>
      <c r="G30" t="s">
        <v>1657</v>
      </c>
      <c r="H30" t="s">
        <v>700</v>
      </c>
    </row>
    <row r="31" spans="1:8">
      <c r="A31">
        <v>1273106</v>
      </c>
      <c r="B31" t="s">
        <v>935</v>
      </c>
      <c r="C31">
        <v>1087</v>
      </c>
      <c r="D31">
        <v>1087</v>
      </c>
      <c r="E31">
        <v>0</v>
      </c>
      <c r="F31">
        <v>1087</v>
      </c>
      <c r="G31" t="s">
        <v>1284</v>
      </c>
      <c r="H31" t="s">
        <v>697</v>
      </c>
    </row>
    <row r="32" spans="1:8">
      <c r="A32">
        <v>1273110</v>
      </c>
      <c r="B32" t="s">
        <v>991</v>
      </c>
      <c r="C32">
        <v>210</v>
      </c>
      <c r="D32">
        <v>0</v>
      </c>
      <c r="E32">
        <v>0</v>
      </c>
      <c r="F32">
        <v>0</v>
      </c>
      <c r="G32" t="s">
        <v>1657</v>
      </c>
      <c r="H32" t="s">
        <v>701</v>
      </c>
    </row>
    <row r="33" spans="1:8">
      <c r="A33">
        <v>1273112</v>
      </c>
      <c r="B33" t="s">
        <v>1094</v>
      </c>
      <c r="C33">
        <v>280</v>
      </c>
      <c r="D33">
        <v>280</v>
      </c>
      <c r="E33">
        <v>0</v>
      </c>
      <c r="F33">
        <v>280</v>
      </c>
      <c r="G33" t="s">
        <v>1284</v>
      </c>
      <c r="H33" t="s">
        <v>700</v>
      </c>
    </row>
    <row r="34" spans="1:8">
      <c r="A34">
        <v>1273164</v>
      </c>
      <c r="B34" t="s">
        <v>1005</v>
      </c>
      <c r="C34">
        <v>56</v>
      </c>
      <c r="D34">
        <v>0</v>
      </c>
      <c r="E34">
        <v>0</v>
      </c>
      <c r="F34">
        <v>0</v>
      </c>
      <c r="G34" t="s">
        <v>330</v>
      </c>
      <c r="H34" t="s">
        <v>699</v>
      </c>
    </row>
    <row r="35" spans="1:8">
      <c r="A35">
        <v>1273288</v>
      </c>
      <c r="B35" t="s">
        <v>300</v>
      </c>
      <c r="C35">
        <v>144</v>
      </c>
      <c r="D35">
        <v>0</v>
      </c>
      <c r="E35">
        <v>0</v>
      </c>
      <c r="F35">
        <v>0</v>
      </c>
      <c r="G35" t="s">
        <v>1657</v>
      </c>
      <c r="H35" t="s">
        <v>703</v>
      </c>
    </row>
    <row r="36" spans="1:8">
      <c r="A36">
        <v>1273293</v>
      </c>
      <c r="B36" t="s">
        <v>339</v>
      </c>
      <c r="C36">
        <v>140</v>
      </c>
      <c r="D36">
        <v>0</v>
      </c>
      <c r="E36">
        <v>0</v>
      </c>
      <c r="F36">
        <v>0</v>
      </c>
      <c r="G36" t="s">
        <v>1657</v>
      </c>
      <c r="H36" t="s">
        <v>700</v>
      </c>
    </row>
    <row r="37" spans="1:8">
      <c r="A37">
        <v>1273297</v>
      </c>
      <c r="B37" t="s">
        <v>1086</v>
      </c>
      <c r="C37">
        <v>70</v>
      </c>
      <c r="D37">
        <v>70</v>
      </c>
      <c r="E37">
        <v>0</v>
      </c>
      <c r="F37">
        <v>70</v>
      </c>
      <c r="G37" t="s">
        <v>1284</v>
      </c>
      <c r="H37" t="s">
        <v>700</v>
      </c>
    </row>
    <row r="38" spans="1:8">
      <c r="A38">
        <v>1273308</v>
      </c>
      <c r="B38" t="s">
        <v>713</v>
      </c>
      <c r="C38">
        <v>182</v>
      </c>
      <c r="D38">
        <v>182</v>
      </c>
      <c r="E38">
        <v>0</v>
      </c>
      <c r="F38">
        <v>182</v>
      </c>
      <c r="G38" t="s">
        <v>1284</v>
      </c>
      <c r="H38" t="s">
        <v>700</v>
      </c>
    </row>
    <row r="39" spans="1:8">
      <c r="A39">
        <v>1273345</v>
      </c>
      <c r="B39" t="s">
        <v>1027</v>
      </c>
      <c r="C39">
        <v>66666</v>
      </c>
      <c r="D39">
        <v>0</v>
      </c>
      <c r="E39">
        <v>0</v>
      </c>
      <c r="F39">
        <v>0</v>
      </c>
      <c r="G39" t="s">
        <v>1657</v>
      </c>
      <c r="H39" t="s">
        <v>704</v>
      </c>
    </row>
    <row r="40" spans="1:8">
      <c r="A40">
        <v>1273348</v>
      </c>
      <c r="B40" t="s">
        <v>275</v>
      </c>
      <c r="C40">
        <v>496</v>
      </c>
      <c r="D40">
        <v>496</v>
      </c>
      <c r="E40">
        <v>0</v>
      </c>
      <c r="F40">
        <v>496</v>
      </c>
      <c r="G40" t="s">
        <v>1284</v>
      </c>
      <c r="H40" t="s">
        <v>698</v>
      </c>
    </row>
    <row r="41" spans="1:8">
      <c r="A41">
        <v>1273378</v>
      </c>
      <c r="B41" t="s">
        <v>1073</v>
      </c>
      <c r="C41">
        <v>651</v>
      </c>
      <c r="D41">
        <v>0</v>
      </c>
      <c r="E41">
        <v>0</v>
      </c>
      <c r="F41">
        <v>0</v>
      </c>
      <c r="G41" t="s">
        <v>330</v>
      </c>
      <c r="H41" t="s">
        <v>695</v>
      </c>
    </row>
    <row r="42" spans="1:8">
      <c r="A42">
        <v>1273417</v>
      </c>
      <c r="B42" t="s">
        <v>1165</v>
      </c>
      <c r="C42">
        <v>140</v>
      </c>
      <c r="D42">
        <v>140</v>
      </c>
      <c r="E42">
        <v>0</v>
      </c>
      <c r="F42">
        <v>140</v>
      </c>
      <c r="G42" t="s">
        <v>1284</v>
      </c>
      <c r="H42" t="s">
        <v>695</v>
      </c>
    </row>
    <row r="43" spans="1:8">
      <c r="A43">
        <v>1273464</v>
      </c>
      <c r="B43" t="s">
        <v>381</v>
      </c>
      <c r="C43">
        <v>138</v>
      </c>
      <c r="D43">
        <v>116</v>
      </c>
      <c r="E43">
        <v>0</v>
      </c>
      <c r="F43">
        <v>116</v>
      </c>
      <c r="G43" t="s">
        <v>1284</v>
      </c>
      <c r="H43" t="s">
        <v>699</v>
      </c>
    </row>
    <row r="44" spans="1:8">
      <c r="A44">
        <v>1273475</v>
      </c>
      <c r="B44" t="s">
        <v>450</v>
      </c>
      <c r="C44">
        <v>90</v>
      </c>
      <c r="D44">
        <v>90</v>
      </c>
      <c r="E44">
        <v>0</v>
      </c>
      <c r="F44">
        <v>90</v>
      </c>
      <c r="G44" t="s">
        <v>1284</v>
      </c>
      <c r="H44" t="s">
        <v>700</v>
      </c>
    </row>
    <row r="45" spans="1:8">
      <c r="A45">
        <v>1273484</v>
      </c>
      <c r="B45" t="s">
        <v>1147</v>
      </c>
      <c r="C45">
        <v>60</v>
      </c>
      <c r="D45">
        <v>0</v>
      </c>
      <c r="E45">
        <v>0</v>
      </c>
      <c r="F45">
        <v>0</v>
      </c>
      <c r="G45" t="s">
        <v>1657</v>
      </c>
      <c r="H45" t="s">
        <v>700</v>
      </c>
    </row>
    <row r="46" spans="1:8">
      <c r="A46">
        <v>1273498</v>
      </c>
      <c r="B46" t="s">
        <v>713</v>
      </c>
      <c r="C46">
        <v>420</v>
      </c>
      <c r="D46">
        <v>420</v>
      </c>
      <c r="E46">
        <v>0</v>
      </c>
      <c r="F46">
        <v>420</v>
      </c>
      <c r="G46" t="s">
        <v>1284</v>
      </c>
      <c r="H46" t="s">
        <v>700</v>
      </c>
    </row>
    <row r="47" spans="1:8">
      <c r="A47">
        <v>1273513</v>
      </c>
      <c r="B47" t="s">
        <v>1087</v>
      </c>
      <c r="C47">
        <v>665</v>
      </c>
      <c r="D47">
        <v>665</v>
      </c>
      <c r="E47">
        <v>0</v>
      </c>
      <c r="F47">
        <v>665</v>
      </c>
      <c r="G47" t="s">
        <v>1660</v>
      </c>
      <c r="H47" t="s">
        <v>701</v>
      </c>
    </row>
    <row r="48" spans="1:8">
      <c r="A48">
        <v>1273602</v>
      </c>
      <c r="B48" t="s">
        <v>1090</v>
      </c>
      <c r="C48">
        <v>441</v>
      </c>
      <c r="D48">
        <v>441</v>
      </c>
      <c r="E48">
        <v>0</v>
      </c>
      <c r="F48">
        <v>441</v>
      </c>
      <c r="G48" t="s">
        <v>1284</v>
      </c>
      <c r="H48" t="s">
        <v>701</v>
      </c>
    </row>
    <row r="49" spans="1:8">
      <c r="A49">
        <v>1273653</v>
      </c>
      <c r="B49" t="s">
        <v>613</v>
      </c>
      <c r="C49">
        <v>3360</v>
      </c>
      <c r="D49">
        <v>3360</v>
      </c>
      <c r="E49">
        <v>0</v>
      </c>
      <c r="F49">
        <v>3360</v>
      </c>
      <c r="G49" t="s">
        <v>1284</v>
      </c>
      <c r="H49" t="s">
        <v>700</v>
      </c>
    </row>
    <row r="50" spans="1:8">
      <c r="A50">
        <v>1273665</v>
      </c>
      <c r="B50" t="s">
        <v>1631</v>
      </c>
      <c r="C50">
        <v>50</v>
      </c>
      <c r="D50">
        <v>50</v>
      </c>
      <c r="E50">
        <v>0</v>
      </c>
      <c r="F50">
        <v>50</v>
      </c>
      <c r="G50" t="s">
        <v>1662</v>
      </c>
      <c r="H50" t="s">
        <v>699</v>
      </c>
    </row>
    <row r="51" spans="1:8">
      <c r="A51">
        <v>1273667</v>
      </c>
      <c r="B51" t="s">
        <v>438</v>
      </c>
      <c r="C51">
        <v>100</v>
      </c>
      <c r="D51">
        <v>85</v>
      </c>
      <c r="E51">
        <v>0</v>
      </c>
      <c r="F51">
        <v>85</v>
      </c>
      <c r="G51" t="s">
        <v>1660</v>
      </c>
      <c r="H51" t="s">
        <v>700</v>
      </c>
    </row>
    <row r="52" spans="1:8">
      <c r="A52">
        <v>1273672</v>
      </c>
      <c r="B52" t="s">
        <v>1198</v>
      </c>
      <c r="C52">
        <v>330</v>
      </c>
      <c r="D52">
        <v>0</v>
      </c>
      <c r="E52">
        <v>0</v>
      </c>
      <c r="F52">
        <v>0</v>
      </c>
      <c r="G52" t="s">
        <v>1661</v>
      </c>
      <c r="H52" t="s">
        <v>695</v>
      </c>
    </row>
    <row r="53" spans="1:8">
      <c r="A53">
        <v>1273676</v>
      </c>
      <c r="B53" t="s">
        <v>1007</v>
      </c>
      <c r="C53">
        <v>660</v>
      </c>
      <c r="D53">
        <v>0</v>
      </c>
      <c r="E53">
        <v>0</v>
      </c>
      <c r="F53">
        <v>0</v>
      </c>
      <c r="G53" t="s">
        <v>330</v>
      </c>
      <c r="H53" t="s">
        <v>699</v>
      </c>
    </row>
    <row r="54" spans="1:8">
      <c r="A54">
        <v>1273677</v>
      </c>
      <c r="B54" t="s">
        <v>286</v>
      </c>
      <c r="C54">
        <v>4000</v>
      </c>
      <c r="D54">
        <v>0</v>
      </c>
      <c r="E54">
        <v>0</v>
      </c>
      <c r="F54">
        <v>0</v>
      </c>
      <c r="G54" t="s">
        <v>1657</v>
      </c>
      <c r="H54" t="s">
        <v>697</v>
      </c>
    </row>
    <row r="55" spans="1:8">
      <c r="A55">
        <v>1273692</v>
      </c>
      <c r="B55" t="s">
        <v>418</v>
      </c>
      <c r="C55">
        <v>210</v>
      </c>
      <c r="D55">
        <v>0</v>
      </c>
      <c r="E55">
        <v>0</v>
      </c>
      <c r="F55">
        <v>0</v>
      </c>
      <c r="G55" t="s">
        <v>1657</v>
      </c>
      <c r="H55" t="s">
        <v>701</v>
      </c>
    </row>
    <row r="56" spans="1:8">
      <c r="A56">
        <v>1273696</v>
      </c>
      <c r="B56" t="s">
        <v>491</v>
      </c>
      <c r="C56">
        <v>110</v>
      </c>
      <c r="D56">
        <v>110</v>
      </c>
      <c r="E56">
        <v>0</v>
      </c>
      <c r="F56">
        <v>110</v>
      </c>
      <c r="G56" t="s">
        <v>1284</v>
      </c>
      <c r="H56" t="s">
        <v>703</v>
      </c>
    </row>
    <row r="57" spans="1:8">
      <c r="A57">
        <v>1273708</v>
      </c>
      <c r="B57" t="s">
        <v>143</v>
      </c>
      <c r="C57">
        <v>1813</v>
      </c>
      <c r="D57">
        <v>1813</v>
      </c>
      <c r="E57">
        <v>0</v>
      </c>
      <c r="F57">
        <v>1813</v>
      </c>
      <c r="G57" t="s">
        <v>1660</v>
      </c>
      <c r="H57" t="s">
        <v>698</v>
      </c>
    </row>
    <row r="58" spans="1:8">
      <c r="A58">
        <v>1273713</v>
      </c>
      <c r="B58" t="s">
        <v>958</v>
      </c>
      <c r="C58">
        <v>98</v>
      </c>
      <c r="D58">
        <v>0</v>
      </c>
      <c r="E58">
        <v>0</v>
      </c>
      <c r="F58">
        <v>0</v>
      </c>
      <c r="G58" t="s">
        <v>1657</v>
      </c>
      <c r="H58" t="s">
        <v>697</v>
      </c>
    </row>
    <row r="59" spans="1:8">
      <c r="A59">
        <v>1273726</v>
      </c>
      <c r="B59" t="s">
        <v>965</v>
      </c>
      <c r="C59">
        <v>504</v>
      </c>
      <c r="D59">
        <v>0</v>
      </c>
      <c r="E59">
        <v>0</v>
      </c>
      <c r="F59">
        <v>0</v>
      </c>
      <c r="G59" t="s">
        <v>1657</v>
      </c>
      <c r="H59" t="s">
        <v>697</v>
      </c>
    </row>
    <row r="60" spans="1:8">
      <c r="A60">
        <v>1273732</v>
      </c>
      <c r="B60" t="s">
        <v>385</v>
      </c>
      <c r="C60">
        <v>6272</v>
      </c>
      <c r="D60">
        <v>6272</v>
      </c>
      <c r="E60">
        <v>0</v>
      </c>
      <c r="F60">
        <v>6272</v>
      </c>
      <c r="G60" t="s">
        <v>1284</v>
      </c>
      <c r="H60" t="s">
        <v>698</v>
      </c>
    </row>
    <row r="61" spans="1:8">
      <c r="A61">
        <v>1273809</v>
      </c>
      <c r="B61" t="s">
        <v>297</v>
      </c>
      <c r="C61">
        <v>86</v>
      </c>
      <c r="D61">
        <v>0</v>
      </c>
      <c r="E61">
        <v>0</v>
      </c>
      <c r="F61">
        <v>0</v>
      </c>
      <c r="G61" t="s">
        <v>330</v>
      </c>
      <c r="H61" t="s">
        <v>695</v>
      </c>
    </row>
    <row r="62" spans="1:8">
      <c r="A62">
        <v>1273818</v>
      </c>
      <c r="B62" t="s">
        <v>1092</v>
      </c>
      <c r="C62">
        <v>280</v>
      </c>
      <c r="D62">
        <v>280</v>
      </c>
      <c r="E62">
        <v>0</v>
      </c>
      <c r="F62">
        <v>280</v>
      </c>
      <c r="G62" t="s">
        <v>1284</v>
      </c>
      <c r="H62" t="s">
        <v>700</v>
      </c>
    </row>
    <row r="63" spans="1:8">
      <c r="A63">
        <v>1273834</v>
      </c>
      <c r="B63" t="s">
        <v>1030</v>
      </c>
      <c r="C63">
        <v>154</v>
      </c>
      <c r="D63">
        <v>0</v>
      </c>
      <c r="E63">
        <v>0</v>
      </c>
      <c r="F63">
        <v>0</v>
      </c>
      <c r="G63" t="s">
        <v>330</v>
      </c>
      <c r="H63" t="s">
        <v>699</v>
      </c>
    </row>
    <row r="64" spans="1:8">
      <c r="A64">
        <v>1273854</v>
      </c>
      <c r="B64" t="s">
        <v>1031</v>
      </c>
      <c r="C64">
        <v>510</v>
      </c>
      <c r="D64">
        <v>0</v>
      </c>
      <c r="E64">
        <v>0</v>
      </c>
      <c r="F64">
        <v>0</v>
      </c>
      <c r="G64" t="s">
        <v>330</v>
      </c>
      <c r="H64" t="s">
        <v>699</v>
      </c>
    </row>
    <row r="65" spans="1:8">
      <c r="A65">
        <v>1273871</v>
      </c>
      <c r="B65" t="s">
        <v>417</v>
      </c>
      <c r="C65">
        <v>1051</v>
      </c>
      <c r="D65">
        <v>0</v>
      </c>
      <c r="E65">
        <v>0</v>
      </c>
      <c r="F65">
        <v>0</v>
      </c>
      <c r="G65" t="s">
        <v>1659</v>
      </c>
      <c r="H65" t="s">
        <v>701</v>
      </c>
    </row>
    <row r="66" spans="1:8">
      <c r="A66">
        <v>1273920</v>
      </c>
      <c r="B66" t="s">
        <v>1638</v>
      </c>
      <c r="C66">
        <v>700</v>
      </c>
      <c r="D66">
        <v>0</v>
      </c>
      <c r="E66">
        <v>0</v>
      </c>
      <c r="F66">
        <v>0</v>
      </c>
      <c r="G66" t="s">
        <v>330</v>
      </c>
      <c r="H66" t="s">
        <v>699</v>
      </c>
    </row>
    <row r="67" spans="1:8">
      <c r="A67">
        <v>1273933</v>
      </c>
      <c r="B67" t="s">
        <v>1095</v>
      </c>
      <c r="C67">
        <v>350</v>
      </c>
      <c r="D67">
        <v>0</v>
      </c>
      <c r="E67">
        <v>0</v>
      </c>
      <c r="F67">
        <v>210</v>
      </c>
      <c r="G67" t="s">
        <v>1663</v>
      </c>
      <c r="H67" t="s">
        <v>700</v>
      </c>
    </row>
    <row r="68" spans="1:8">
      <c r="A68">
        <v>1273939</v>
      </c>
      <c r="B68" t="s">
        <v>422</v>
      </c>
      <c r="C68">
        <v>2413</v>
      </c>
      <c r="D68">
        <v>0</v>
      </c>
      <c r="E68">
        <v>0</v>
      </c>
      <c r="F68">
        <v>0</v>
      </c>
      <c r="G68" t="s">
        <v>1664</v>
      </c>
      <c r="H68" t="s">
        <v>700</v>
      </c>
    </row>
    <row r="69" spans="1:8">
      <c r="A69">
        <v>1273941</v>
      </c>
      <c r="B69" t="s">
        <v>1127</v>
      </c>
      <c r="C69">
        <v>1881</v>
      </c>
      <c r="D69">
        <v>0</v>
      </c>
      <c r="E69">
        <v>0</v>
      </c>
      <c r="F69">
        <v>0</v>
      </c>
      <c r="G69" t="s">
        <v>1657</v>
      </c>
      <c r="H69" t="s">
        <v>700</v>
      </c>
    </row>
    <row r="70" spans="1:8">
      <c r="A70">
        <v>1273943</v>
      </c>
      <c r="B70" t="s">
        <v>794</v>
      </c>
      <c r="C70">
        <v>152</v>
      </c>
      <c r="D70">
        <v>152</v>
      </c>
      <c r="E70">
        <v>0</v>
      </c>
      <c r="F70">
        <v>152</v>
      </c>
      <c r="G70" t="s">
        <v>1284</v>
      </c>
      <c r="H70" t="s">
        <v>700</v>
      </c>
    </row>
    <row r="71" spans="1:8">
      <c r="A71">
        <v>1273944</v>
      </c>
      <c r="B71" t="s">
        <v>1098</v>
      </c>
      <c r="C71">
        <v>188</v>
      </c>
      <c r="D71">
        <v>188</v>
      </c>
      <c r="E71">
        <v>0</v>
      </c>
      <c r="F71">
        <v>188</v>
      </c>
      <c r="G71" t="s">
        <v>1284</v>
      </c>
      <c r="H71" t="s">
        <v>700</v>
      </c>
    </row>
    <row r="72" spans="1:8">
      <c r="A72">
        <v>1273945</v>
      </c>
      <c r="B72" t="s">
        <v>443</v>
      </c>
      <c r="C72">
        <v>1680</v>
      </c>
      <c r="D72">
        <v>0</v>
      </c>
      <c r="E72">
        <v>0</v>
      </c>
      <c r="F72">
        <v>0</v>
      </c>
      <c r="G72" t="s">
        <v>1657</v>
      </c>
      <c r="H72" t="s">
        <v>698</v>
      </c>
    </row>
    <row r="73" spans="1:8">
      <c r="A73">
        <v>1273954</v>
      </c>
      <c r="B73" t="s">
        <v>444</v>
      </c>
      <c r="C73">
        <v>364</v>
      </c>
      <c r="D73">
        <v>0</v>
      </c>
      <c r="E73">
        <v>0</v>
      </c>
      <c r="F73">
        <v>0</v>
      </c>
      <c r="G73" t="s">
        <v>1283</v>
      </c>
      <c r="H73" t="s">
        <v>699</v>
      </c>
    </row>
    <row r="74" spans="1:8">
      <c r="A74">
        <v>1273957</v>
      </c>
      <c r="B74" t="s">
        <v>163</v>
      </c>
      <c r="C74">
        <v>952</v>
      </c>
      <c r="D74">
        <v>952</v>
      </c>
      <c r="E74">
        <v>0</v>
      </c>
      <c r="F74">
        <v>952</v>
      </c>
      <c r="G74" t="s">
        <v>1284</v>
      </c>
      <c r="H74" t="s">
        <v>698</v>
      </c>
    </row>
    <row r="75" spans="1:8">
      <c r="A75">
        <v>1273959</v>
      </c>
      <c r="B75" t="s">
        <v>714</v>
      </c>
      <c r="C75">
        <v>75</v>
      </c>
      <c r="D75">
        <v>75</v>
      </c>
      <c r="E75">
        <v>0</v>
      </c>
      <c r="F75">
        <v>75</v>
      </c>
      <c r="G75" t="s">
        <v>1284</v>
      </c>
      <c r="H75" t="s">
        <v>700</v>
      </c>
    </row>
    <row r="76" spans="1:8">
      <c r="A76">
        <v>1273960</v>
      </c>
      <c r="B76" t="s">
        <v>1024</v>
      </c>
      <c r="C76">
        <v>210</v>
      </c>
      <c r="D76">
        <v>0</v>
      </c>
      <c r="E76">
        <v>0</v>
      </c>
      <c r="F76">
        <v>0</v>
      </c>
      <c r="G76" t="s">
        <v>1657</v>
      </c>
      <c r="H76" t="s">
        <v>701</v>
      </c>
    </row>
    <row r="77" spans="1:8">
      <c r="A77">
        <v>1273963</v>
      </c>
      <c r="B77" t="s">
        <v>1129</v>
      </c>
      <c r="C77">
        <v>49</v>
      </c>
      <c r="D77">
        <v>0</v>
      </c>
      <c r="E77">
        <v>0</v>
      </c>
      <c r="F77">
        <v>0</v>
      </c>
      <c r="G77" t="s">
        <v>1657</v>
      </c>
      <c r="H77" t="s">
        <v>700</v>
      </c>
    </row>
    <row r="78" spans="1:8">
      <c r="A78">
        <v>1273964</v>
      </c>
      <c r="B78" t="s">
        <v>659</v>
      </c>
      <c r="C78">
        <v>42</v>
      </c>
      <c r="D78">
        <v>42</v>
      </c>
      <c r="E78">
        <v>0</v>
      </c>
      <c r="F78">
        <v>42</v>
      </c>
      <c r="G78" t="s">
        <v>1284</v>
      </c>
      <c r="H78" t="s">
        <v>700</v>
      </c>
    </row>
    <row r="79" spans="1:8">
      <c r="A79">
        <v>1273965</v>
      </c>
      <c r="B79" t="s">
        <v>1109</v>
      </c>
      <c r="C79">
        <v>154</v>
      </c>
      <c r="D79">
        <v>0</v>
      </c>
      <c r="E79">
        <v>0</v>
      </c>
      <c r="F79">
        <v>0</v>
      </c>
      <c r="G79" t="s">
        <v>1657</v>
      </c>
      <c r="H79" t="s">
        <v>700</v>
      </c>
    </row>
    <row r="80" spans="1:8">
      <c r="A80">
        <v>1273994</v>
      </c>
      <c r="B80" t="s">
        <v>200</v>
      </c>
      <c r="C80">
        <v>490</v>
      </c>
      <c r="D80">
        <v>0</v>
      </c>
      <c r="E80">
        <v>0</v>
      </c>
      <c r="F80">
        <v>0</v>
      </c>
      <c r="G80" t="s">
        <v>1659</v>
      </c>
      <c r="H80" t="s">
        <v>699</v>
      </c>
    </row>
    <row r="81" spans="1:8">
      <c r="A81">
        <v>1274022</v>
      </c>
      <c r="B81" t="s">
        <v>487</v>
      </c>
      <c r="C81">
        <v>154</v>
      </c>
      <c r="D81">
        <v>154</v>
      </c>
      <c r="E81">
        <v>0</v>
      </c>
      <c r="F81">
        <v>154</v>
      </c>
      <c r="G81" t="s">
        <v>324</v>
      </c>
      <c r="H81" t="s">
        <v>695</v>
      </c>
    </row>
    <row r="82" spans="1:8">
      <c r="A82">
        <v>1274027</v>
      </c>
      <c r="B82" t="s">
        <v>457</v>
      </c>
      <c r="C82">
        <v>280</v>
      </c>
      <c r="D82">
        <v>0</v>
      </c>
      <c r="E82">
        <v>0</v>
      </c>
      <c r="F82">
        <v>0</v>
      </c>
      <c r="G82" t="s">
        <v>1657</v>
      </c>
      <c r="H82" t="s">
        <v>699</v>
      </c>
    </row>
    <row r="83" spans="1:8">
      <c r="A83">
        <v>1274029</v>
      </c>
      <c r="B83" t="s">
        <v>899</v>
      </c>
      <c r="C83">
        <v>1758</v>
      </c>
      <c r="D83">
        <v>1758</v>
      </c>
      <c r="E83">
        <v>0</v>
      </c>
      <c r="F83">
        <v>1758</v>
      </c>
      <c r="G83" t="s">
        <v>1284</v>
      </c>
      <c r="H83" t="s">
        <v>698</v>
      </c>
    </row>
    <row r="84" spans="1:8">
      <c r="A84">
        <v>1274030</v>
      </c>
      <c r="B84" t="s">
        <v>399</v>
      </c>
      <c r="C84">
        <v>518</v>
      </c>
      <c r="D84">
        <v>518</v>
      </c>
      <c r="E84">
        <v>0</v>
      </c>
      <c r="F84">
        <v>518</v>
      </c>
      <c r="G84" t="s">
        <v>1660</v>
      </c>
      <c r="H84" t="s">
        <v>701</v>
      </c>
    </row>
    <row r="85" spans="1:8">
      <c r="A85">
        <v>1274097</v>
      </c>
      <c r="B85" t="s">
        <v>1221</v>
      </c>
      <c r="C85">
        <v>50</v>
      </c>
      <c r="D85">
        <v>0</v>
      </c>
      <c r="E85">
        <v>0</v>
      </c>
      <c r="F85">
        <v>0</v>
      </c>
      <c r="G85" t="s">
        <v>1657</v>
      </c>
      <c r="H85" t="s">
        <v>695</v>
      </c>
    </row>
    <row r="86" spans="1:8">
      <c r="A86">
        <v>1274100</v>
      </c>
      <c r="B86" t="s">
        <v>1216</v>
      </c>
      <c r="C86">
        <v>50</v>
      </c>
      <c r="D86">
        <v>0</v>
      </c>
      <c r="E86">
        <v>0</v>
      </c>
      <c r="F86">
        <v>0</v>
      </c>
      <c r="G86" t="s">
        <v>1661</v>
      </c>
      <c r="H86" t="s">
        <v>695</v>
      </c>
    </row>
    <row r="87" spans="1:8">
      <c r="A87">
        <v>1274137</v>
      </c>
      <c r="B87" t="s">
        <v>367</v>
      </c>
      <c r="C87">
        <v>96</v>
      </c>
      <c r="D87">
        <v>96</v>
      </c>
      <c r="E87">
        <v>0</v>
      </c>
      <c r="F87">
        <v>96</v>
      </c>
      <c r="G87" t="s">
        <v>1660</v>
      </c>
      <c r="H87" t="s">
        <v>697</v>
      </c>
    </row>
    <row r="88" spans="1:8">
      <c r="A88">
        <v>1274138</v>
      </c>
      <c r="B88" t="s">
        <v>942</v>
      </c>
      <c r="C88">
        <v>1036</v>
      </c>
      <c r="D88">
        <v>350</v>
      </c>
      <c r="E88">
        <v>0</v>
      </c>
      <c r="F88">
        <v>1036</v>
      </c>
      <c r="G88" t="s">
        <v>1665</v>
      </c>
      <c r="H88" t="s">
        <v>697</v>
      </c>
    </row>
    <row r="89" spans="1:8">
      <c r="A89">
        <v>1274141</v>
      </c>
      <c r="B89" t="s">
        <v>771</v>
      </c>
      <c r="C89">
        <v>112</v>
      </c>
      <c r="D89">
        <v>112</v>
      </c>
      <c r="E89">
        <v>0</v>
      </c>
      <c r="F89">
        <v>112</v>
      </c>
      <c r="G89" t="s">
        <v>1284</v>
      </c>
      <c r="H89" t="s">
        <v>700</v>
      </c>
    </row>
    <row r="90" spans="1:8">
      <c r="A90">
        <v>1274146</v>
      </c>
      <c r="B90" t="s">
        <v>276</v>
      </c>
      <c r="C90">
        <v>224</v>
      </c>
      <c r="D90">
        <v>0</v>
      </c>
      <c r="E90">
        <v>0</v>
      </c>
      <c r="F90">
        <v>0</v>
      </c>
      <c r="G90" t="s">
        <v>1661</v>
      </c>
      <c r="H90" t="s">
        <v>700</v>
      </c>
    </row>
    <row r="91" spans="1:8">
      <c r="A91">
        <v>1274150</v>
      </c>
      <c r="B91" t="s">
        <v>709</v>
      </c>
      <c r="C91">
        <v>599</v>
      </c>
      <c r="D91">
        <v>599</v>
      </c>
      <c r="E91">
        <v>0</v>
      </c>
      <c r="F91">
        <v>599</v>
      </c>
      <c r="G91" t="s">
        <v>1284</v>
      </c>
      <c r="H91" t="s">
        <v>700</v>
      </c>
    </row>
    <row r="92" spans="1:8">
      <c r="A92">
        <v>1274155</v>
      </c>
      <c r="B92" t="s">
        <v>456</v>
      </c>
      <c r="C92">
        <v>70</v>
      </c>
      <c r="D92">
        <v>0</v>
      </c>
      <c r="E92">
        <v>0</v>
      </c>
      <c r="F92">
        <v>0</v>
      </c>
      <c r="G92" t="s">
        <v>1659</v>
      </c>
      <c r="H92" t="s">
        <v>699</v>
      </c>
    </row>
    <row r="93" spans="1:8">
      <c r="A93">
        <v>1274158</v>
      </c>
      <c r="B93" t="s">
        <v>385</v>
      </c>
      <c r="C93">
        <v>6160</v>
      </c>
      <c r="D93">
        <v>6160</v>
      </c>
      <c r="E93">
        <v>0</v>
      </c>
      <c r="F93">
        <v>6160</v>
      </c>
      <c r="G93" t="s">
        <v>1660</v>
      </c>
      <c r="H93" t="s">
        <v>701</v>
      </c>
    </row>
    <row r="94" spans="1:8">
      <c r="A94">
        <v>1274163</v>
      </c>
      <c r="B94" t="s">
        <v>380</v>
      </c>
      <c r="C94">
        <v>84</v>
      </c>
      <c r="D94">
        <v>0</v>
      </c>
      <c r="E94">
        <v>0</v>
      </c>
      <c r="F94">
        <v>0</v>
      </c>
      <c r="G94" t="s">
        <v>1657</v>
      </c>
      <c r="H94" t="s">
        <v>700</v>
      </c>
    </row>
    <row r="95" spans="1:8">
      <c r="A95">
        <v>1274169</v>
      </c>
      <c r="B95" t="s">
        <v>255</v>
      </c>
      <c r="C95">
        <v>824</v>
      </c>
      <c r="D95">
        <v>824</v>
      </c>
      <c r="E95">
        <v>0</v>
      </c>
      <c r="F95">
        <v>824</v>
      </c>
      <c r="G95" t="s">
        <v>1284</v>
      </c>
      <c r="H95" t="s">
        <v>703</v>
      </c>
    </row>
    <row r="96" spans="1:8">
      <c r="A96">
        <v>1274174</v>
      </c>
      <c r="B96" t="s">
        <v>231</v>
      </c>
      <c r="C96">
        <v>119</v>
      </c>
      <c r="D96">
        <v>0</v>
      </c>
      <c r="E96">
        <v>0</v>
      </c>
      <c r="F96">
        <v>0</v>
      </c>
      <c r="G96" t="s">
        <v>1661</v>
      </c>
      <c r="H96" t="s">
        <v>701</v>
      </c>
    </row>
    <row r="97" spans="1:8">
      <c r="A97">
        <v>1274175</v>
      </c>
      <c r="B97" t="s">
        <v>445</v>
      </c>
      <c r="C97">
        <v>44</v>
      </c>
      <c r="D97">
        <v>0</v>
      </c>
      <c r="E97">
        <v>0</v>
      </c>
      <c r="F97">
        <v>0</v>
      </c>
      <c r="G97" t="s">
        <v>1657</v>
      </c>
      <c r="H97" t="s">
        <v>700</v>
      </c>
    </row>
    <row r="98" spans="1:8">
      <c r="A98">
        <v>1274176</v>
      </c>
      <c r="B98" t="s">
        <v>446</v>
      </c>
      <c r="C98">
        <v>95</v>
      </c>
      <c r="D98">
        <v>0</v>
      </c>
      <c r="E98">
        <v>0</v>
      </c>
      <c r="F98">
        <v>0</v>
      </c>
      <c r="G98" t="s">
        <v>1657</v>
      </c>
      <c r="H98" t="s">
        <v>700</v>
      </c>
    </row>
    <row r="99" spans="1:8">
      <c r="A99">
        <v>1274178</v>
      </c>
      <c r="B99" t="s">
        <v>1093</v>
      </c>
      <c r="C99">
        <v>42</v>
      </c>
      <c r="D99">
        <v>42</v>
      </c>
      <c r="E99">
        <v>0</v>
      </c>
      <c r="F99">
        <v>42</v>
      </c>
      <c r="G99" t="s">
        <v>1284</v>
      </c>
      <c r="H99" t="s">
        <v>700</v>
      </c>
    </row>
    <row r="100" spans="1:8">
      <c r="A100">
        <v>1274180</v>
      </c>
      <c r="B100" t="s">
        <v>243</v>
      </c>
      <c r="C100">
        <v>360</v>
      </c>
      <c r="D100">
        <v>360</v>
      </c>
      <c r="E100">
        <v>0</v>
      </c>
      <c r="F100">
        <v>360</v>
      </c>
      <c r="G100" t="s">
        <v>1284</v>
      </c>
      <c r="H100" t="s">
        <v>701</v>
      </c>
    </row>
    <row r="101" spans="1:8">
      <c r="A101">
        <v>1274181</v>
      </c>
      <c r="B101" t="s">
        <v>453</v>
      </c>
      <c r="C101">
        <v>33000</v>
      </c>
      <c r="D101">
        <v>32895</v>
      </c>
      <c r="E101">
        <v>0</v>
      </c>
      <c r="F101">
        <v>32895</v>
      </c>
      <c r="G101" t="s">
        <v>1666</v>
      </c>
      <c r="H101" t="s">
        <v>702</v>
      </c>
    </row>
    <row r="102" spans="1:8">
      <c r="A102">
        <v>1274223</v>
      </c>
      <c r="B102" t="s">
        <v>403</v>
      </c>
      <c r="C102">
        <v>4901</v>
      </c>
      <c r="D102">
        <v>4901</v>
      </c>
      <c r="E102">
        <v>0</v>
      </c>
      <c r="F102">
        <v>4901</v>
      </c>
      <c r="G102" t="s">
        <v>327</v>
      </c>
      <c r="H102" t="s">
        <v>701</v>
      </c>
    </row>
    <row r="103" spans="1:8">
      <c r="A103">
        <v>1274252</v>
      </c>
      <c r="B103" t="s">
        <v>470</v>
      </c>
      <c r="C103">
        <v>44</v>
      </c>
      <c r="D103">
        <v>0</v>
      </c>
      <c r="E103">
        <v>0</v>
      </c>
      <c r="F103">
        <v>0</v>
      </c>
      <c r="G103" t="s">
        <v>330</v>
      </c>
      <c r="H103" t="s">
        <v>695</v>
      </c>
    </row>
    <row r="104" spans="1:8">
      <c r="A104">
        <v>1274253</v>
      </c>
      <c r="B104" t="s">
        <v>980</v>
      </c>
      <c r="C104">
        <v>84</v>
      </c>
      <c r="D104">
        <v>84</v>
      </c>
      <c r="E104">
        <v>0</v>
      </c>
      <c r="F104">
        <v>84</v>
      </c>
      <c r="G104" t="s">
        <v>1284</v>
      </c>
      <c r="H104" t="s">
        <v>699</v>
      </c>
    </row>
    <row r="105" spans="1:8">
      <c r="A105">
        <v>1274273</v>
      </c>
      <c r="B105" t="s">
        <v>383</v>
      </c>
      <c r="C105">
        <v>66</v>
      </c>
      <c r="D105">
        <v>0</v>
      </c>
      <c r="E105">
        <v>0</v>
      </c>
      <c r="F105">
        <v>0</v>
      </c>
      <c r="G105" t="s">
        <v>1659</v>
      </c>
      <c r="H105" t="s">
        <v>699</v>
      </c>
    </row>
    <row r="106" spans="1:8">
      <c r="A106">
        <v>1274274</v>
      </c>
      <c r="B106" t="s">
        <v>488</v>
      </c>
      <c r="C106">
        <v>55</v>
      </c>
      <c r="D106">
        <v>55</v>
      </c>
      <c r="E106">
        <v>0</v>
      </c>
      <c r="F106">
        <v>55</v>
      </c>
      <c r="G106" t="s">
        <v>324</v>
      </c>
      <c r="H106" t="s">
        <v>695</v>
      </c>
    </row>
    <row r="107" spans="1:8">
      <c r="A107">
        <v>1274275</v>
      </c>
      <c r="B107" t="s">
        <v>1047</v>
      </c>
      <c r="C107">
        <v>70</v>
      </c>
      <c r="D107">
        <v>0</v>
      </c>
      <c r="E107">
        <v>0</v>
      </c>
      <c r="F107">
        <v>0</v>
      </c>
      <c r="G107" t="s">
        <v>329</v>
      </c>
      <c r="H107" t="s">
        <v>695</v>
      </c>
    </row>
    <row r="108" spans="1:8">
      <c r="A108">
        <v>1274287</v>
      </c>
      <c r="B108" t="s">
        <v>397</v>
      </c>
      <c r="C108">
        <v>50</v>
      </c>
      <c r="D108">
        <v>50</v>
      </c>
      <c r="E108">
        <v>0</v>
      </c>
      <c r="F108">
        <v>50</v>
      </c>
      <c r="G108" t="s">
        <v>1284</v>
      </c>
      <c r="H108" t="s">
        <v>701</v>
      </c>
    </row>
    <row r="109" spans="1:8">
      <c r="A109">
        <v>1274298</v>
      </c>
      <c r="B109" t="s">
        <v>1104</v>
      </c>
      <c r="C109">
        <v>210</v>
      </c>
      <c r="D109">
        <v>210</v>
      </c>
      <c r="E109">
        <v>0</v>
      </c>
      <c r="F109">
        <v>210</v>
      </c>
      <c r="G109" t="s">
        <v>1284</v>
      </c>
      <c r="H109" t="s">
        <v>698</v>
      </c>
    </row>
    <row r="110" spans="1:8">
      <c r="A110">
        <v>1274307</v>
      </c>
      <c r="B110" t="s">
        <v>1103</v>
      </c>
      <c r="C110">
        <v>192</v>
      </c>
      <c r="D110">
        <v>192</v>
      </c>
      <c r="E110">
        <v>0</v>
      </c>
      <c r="F110">
        <v>192</v>
      </c>
      <c r="G110" t="s">
        <v>1660</v>
      </c>
      <c r="H110" t="s">
        <v>700</v>
      </c>
    </row>
    <row r="111" spans="1:8">
      <c r="A111">
        <v>1274308</v>
      </c>
      <c r="B111" t="s">
        <v>795</v>
      </c>
      <c r="C111">
        <v>88</v>
      </c>
      <c r="D111">
        <v>88</v>
      </c>
      <c r="E111">
        <v>0</v>
      </c>
      <c r="F111">
        <v>88</v>
      </c>
      <c r="G111" t="s">
        <v>1284</v>
      </c>
      <c r="H111" t="s">
        <v>700</v>
      </c>
    </row>
    <row r="112" spans="1:8">
      <c r="A112">
        <v>1274309</v>
      </c>
      <c r="B112" t="s">
        <v>1031</v>
      </c>
      <c r="C112">
        <v>700</v>
      </c>
      <c r="D112">
        <v>0</v>
      </c>
      <c r="E112">
        <v>0</v>
      </c>
      <c r="F112">
        <v>0</v>
      </c>
      <c r="G112" t="s">
        <v>1657</v>
      </c>
      <c r="H112" t="s">
        <v>699</v>
      </c>
    </row>
    <row r="113" spans="1:8">
      <c r="A113">
        <v>1274310</v>
      </c>
      <c r="B113" t="s">
        <v>994</v>
      </c>
      <c r="C113">
        <v>3795</v>
      </c>
      <c r="D113">
        <v>0</v>
      </c>
      <c r="E113">
        <v>0</v>
      </c>
      <c r="F113">
        <v>0</v>
      </c>
      <c r="G113" t="s">
        <v>1657</v>
      </c>
      <c r="H113" t="s">
        <v>700</v>
      </c>
    </row>
    <row r="114" spans="1:8">
      <c r="A114">
        <v>1274314</v>
      </c>
      <c r="B114" t="s">
        <v>982</v>
      </c>
      <c r="C114">
        <v>542</v>
      </c>
      <c r="D114">
        <v>0</v>
      </c>
      <c r="E114">
        <v>0</v>
      </c>
      <c r="F114">
        <v>0</v>
      </c>
      <c r="G114" t="s">
        <v>1657</v>
      </c>
      <c r="H114" t="s">
        <v>700</v>
      </c>
    </row>
    <row r="115" spans="1:8">
      <c r="A115">
        <v>1274325</v>
      </c>
      <c r="B115" t="s">
        <v>1218</v>
      </c>
      <c r="C115">
        <v>140</v>
      </c>
      <c r="D115">
        <v>140</v>
      </c>
      <c r="E115">
        <v>0</v>
      </c>
      <c r="F115">
        <v>140</v>
      </c>
      <c r="G115" t="s">
        <v>1284</v>
      </c>
      <c r="H115" t="s">
        <v>695</v>
      </c>
    </row>
    <row r="116" spans="1:8">
      <c r="A116">
        <v>1274326</v>
      </c>
      <c r="B116" t="s">
        <v>1022</v>
      </c>
      <c r="C116">
        <v>306</v>
      </c>
      <c r="D116">
        <v>0</v>
      </c>
      <c r="E116">
        <v>0</v>
      </c>
      <c r="F116">
        <v>0</v>
      </c>
      <c r="G116" t="s">
        <v>1657</v>
      </c>
      <c r="H116" t="s">
        <v>701</v>
      </c>
    </row>
    <row r="117" spans="1:8">
      <c r="A117">
        <v>1274385</v>
      </c>
      <c r="B117" t="s">
        <v>1131</v>
      </c>
      <c r="C117">
        <v>7260</v>
      </c>
      <c r="D117">
        <v>0</v>
      </c>
      <c r="E117">
        <v>0</v>
      </c>
      <c r="F117">
        <v>0</v>
      </c>
      <c r="G117" t="s">
        <v>1657</v>
      </c>
      <c r="H117" t="s">
        <v>700</v>
      </c>
    </row>
    <row r="118" spans="1:8">
      <c r="A118">
        <v>1274391</v>
      </c>
      <c r="B118" t="s">
        <v>1236</v>
      </c>
      <c r="C118">
        <v>28</v>
      </c>
      <c r="D118">
        <v>0</v>
      </c>
      <c r="E118">
        <v>0</v>
      </c>
      <c r="F118">
        <v>0</v>
      </c>
      <c r="G118" t="s">
        <v>1657</v>
      </c>
      <c r="H118" t="s">
        <v>695</v>
      </c>
    </row>
    <row r="119" spans="1:8">
      <c r="A119">
        <v>1274445</v>
      </c>
      <c r="B119" t="s">
        <v>247</v>
      </c>
      <c r="C119">
        <v>2397</v>
      </c>
      <c r="D119">
        <v>0</v>
      </c>
      <c r="E119">
        <v>0</v>
      </c>
      <c r="F119">
        <v>0</v>
      </c>
      <c r="G119" t="s">
        <v>330</v>
      </c>
      <c r="H119" t="s">
        <v>699</v>
      </c>
    </row>
    <row r="120" spans="1:8">
      <c r="A120">
        <v>1274472</v>
      </c>
      <c r="B120" t="s">
        <v>929</v>
      </c>
      <c r="C120">
        <v>2696</v>
      </c>
      <c r="D120">
        <v>0</v>
      </c>
      <c r="E120">
        <v>0</v>
      </c>
      <c r="F120">
        <v>0</v>
      </c>
      <c r="G120" t="s">
        <v>1667</v>
      </c>
      <c r="H120" t="s">
        <v>698</v>
      </c>
    </row>
    <row r="121" spans="1:8">
      <c r="A121">
        <v>1274478</v>
      </c>
      <c r="B121" t="s">
        <v>421</v>
      </c>
      <c r="C121">
        <v>168</v>
      </c>
      <c r="D121">
        <v>0</v>
      </c>
      <c r="E121">
        <v>0</v>
      </c>
      <c r="F121">
        <v>0</v>
      </c>
      <c r="G121" t="s">
        <v>1657</v>
      </c>
      <c r="H121" t="s">
        <v>701</v>
      </c>
    </row>
    <row r="122" spans="1:8">
      <c r="A122">
        <v>1274488</v>
      </c>
      <c r="B122" t="s">
        <v>1100</v>
      </c>
      <c r="C122">
        <v>176</v>
      </c>
      <c r="D122">
        <v>176</v>
      </c>
      <c r="E122">
        <v>0</v>
      </c>
      <c r="F122">
        <v>176</v>
      </c>
      <c r="G122" t="s">
        <v>1284</v>
      </c>
      <c r="H122" t="s">
        <v>700</v>
      </c>
    </row>
    <row r="123" spans="1:8">
      <c r="A123">
        <v>1274492</v>
      </c>
      <c r="B123" t="s">
        <v>911</v>
      </c>
      <c r="C123">
        <v>1176</v>
      </c>
      <c r="D123">
        <v>0</v>
      </c>
      <c r="E123">
        <v>0</v>
      </c>
      <c r="F123">
        <v>0</v>
      </c>
      <c r="G123" t="s">
        <v>1661</v>
      </c>
      <c r="H123" t="s">
        <v>700</v>
      </c>
    </row>
    <row r="124" spans="1:8">
      <c r="A124">
        <v>1274493</v>
      </c>
      <c r="B124" t="s">
        <v>1101</v>
      </c>
      <c r="C124">
        <v>84</v>
      </c>
      <c r="D124">
        <v>84</v>
      </c>
      <c r="E124">
        <v>0</v>
      </c>
      <c r="F124">
        <v>84</v>
      </c>
      <c r="G124" t="s">
        <v>1284</v>
      </c>
      <c r="H124" t="s">
        <v>700</v>
      </c>
    </row>
    <row r="125" spans="1:8">
      <c r="A125">
        <v>1274494</v>
      </c>
      <c r="B125" t="s">
        <v>1102</v>
      </c>
      <c r="C125">
        <v>126</v>
      </c>
      <c r="D125">
        <v>126</v>
      </c>
      <c r="E125">
        <v>0</v>
      </c>
      <c r="F125">
        <v>126</v>
      </c>
      <c r="G125" t="s">
        <v>1660</v>
      </c>
      <c r="H125" t="s">
        <v>700</v>
      </c>
    </row>
    <row r="126" spans="1:8">
      <c r="A126">
        <v>1274497</v>
      </c>
      <c r="B126" t="s">
        <v>439</v>
      </c>
      <c r="C126">
        <v>323</v>
      </c>
      <c r="D126">
        <v>0</v>
      </c>
      <c r="E126">
        <v>0</v>
      </c>
      <c r="F126">
        <v>0</v>
      </c>
      <c r="G126" t="s">
        <v>1657</v>
      </c>
      <c r="H126" t="s">
        <v>701</v>
      </c>
    </row>
    <row r="127" spans="1:8">
      <c r="A127">
        <v>1274508</v>
      </c>
      <c r="B127" t="s">
        <v>1138</v>
      </c>
      <c r="C127">
        <v>700</v>
      </c>
      <c r="D127">
        <v>0</v>
      </c>
      <c r="E127">
        <v>0</v>
      </c>
      <c r="F127">
        <v>0</v>
      </c>
      <c r="G127" t="s">
        <v>1657</v>
      </c>
      <c r="H127" t="s">
        <v>700</v>
      </c>
    </row>
    <row r="128" spans="1:8">
      <c r="A128">
        <v>1274509</v>
      </c>
      <c r="B128" t="s">
        <v>1112</v>
      </c>
      <c r="C128">
        <v>280</v>
      </c>
      <c r="D128">
        <v>0</v>
      </c>
      <c r="E128">
        <v>0</v>
      </c>
      <c r="F128">
        <v>0</v>
      </c>
      <c r="G128" t="s">
        <v>1664</v>
      </c>
      <c r="H128" t="s">
        <v>700</v>
      </c>
    </row>
    <row r="129" spans="1:8">
      <c r="A129">
        <v>1274510</v>
      </c>
      <c r="B129" t="s">
        <v>1110</v>
      </c>
      <c r="C129">
        <v>880</v>
      </c>
      <c r="D129">
        <v>0</v>
      </c>
      <c r="E129">
        <v>0</v>
      </c>
      <c r="F129">
        <v>0</v>
      </c>
      <c r="G129" t="s">
        <v>1664</v>
      </c>
      <c r="H129" t="s">
        <v>700</v>
      </c>
    </row>
    <row r="130" spans="1:8">
      <c r="A130">
        <v>1274555</v>
      </c>
      <c r="B130" t="s">
        <v>1020</v>
      </c>
      <c r="C130">
        <v>2520</v>
      </c>
      <c r="D130">
        <v>0</v>
      </c>
      <c r="E130">
        <v>0</v>
      </c>
      <c r="F130">
        <v>0</v>
      </c>
      <c r="G130" t="s">
        <v>1657</v>
      </c>
      <c r="H130" t="s">
        <v>701</v>
      </c>
    </row>
    <row r="131" spans="1:8">
      <c r="A131">
        <v>1274587</v>
      </c>
      <c r="B131" t="s">
        <v>1269</v>
      </c>
      <c r="C131">
        <v>1427</v>
      </c>
      <c r="D131">
        <v>1427</v>
      </c>
      <c r="E131">
        <v>0</v>
      </c>
      <c r="F131">
        <v>1427</v>
      </c>
      <c r="G131" t="s">
        <v>1284</v>
      </c>
      <c r="H131" t="s">
        <v>703</v>
      </c>
    </row>
    <row r="132" spans="1:8">
      <c r="A132">
        <v>1274591</v>
      </c>
      <c r="B132" t="s">
        <v>1146</v>
      </c>
      <c r="C132">
        <v>420</v>
      </c>
      <c r="D132">
        <v>0</v>
      </c>
      <c r="E132">
        <v>0</v>
      </c>
      <c r="F132">
        <v>0</v>
      </c>
      <c r="G132" t="s">
        <v>1659</v>
      </c>
      <c r="H132" t="s">
        <v>700</v>
      </c>
    </row>
    <row r="133" spans="1:8">
      <c r="A133">
        <v>1274592</v>
      </c>
      <c r="B133" t="s">
        <v>1143</v>
      </c>
      <c r="C133">
        <v>336</v>
      </c>
      <c r="D133">
        <v>0</v>
      </c>
      <c r="E133">
        <v>0</v>
      </c>
      <c r="F133">
        <v>0</v>
      </c>
      <c r="G133" t="s">
        <v>1657</v>
      </c>
      <c r="H133" t="s">
        <v>700</v>
      </c>
    </row>
    <row r="134" spans="1:8">
      <c r="A134">
        <v>1274598</v>
      </c>
      <c r="B134" t="s">
        <v>279</v>
      </c>
      <c r="C134">
        <v>490</v>
      </c>
      <c r="D134">
        <v>0</v>
      </c>
      <c r="E134">
        <v>0</v>
      </c>
      <c r="F134">
        <v>0</v>
      </c>
      <c r="G134" t="s">
        <v>1657</v>
      </c>
      <c r="H134" t="s">
        <v>698</v>
      </c>
    </row>
    <row r="135" spans="1:8">
      <c r="A135">
        <v>1274599</v>
      </c>
      <c r="B135" t="s">
        <v>910</v>
      </c>
      <c r="C135">
        <v>413</v>
      </c>
      <c r="D135">
        <v>0</v>
      </c>
      <c r="E135">
        <v>0</v>
      </c>
      <c r="F135">
        <v>0</v>
      </c>
      <c r="G135" t="s">
        <v>1657</v>
      </c>
      <c r="H135" t="s">
        <v>698</v>
      </c>
    </row>
    <row r="136" spans="1:8">
      <c r="A136">
        <v>1274610</v>
      </c>
      <c r="B136" t="s">
        <v>1092</v>
      </c>
      <c r="C136">
        <v>90</v>
      </c>
      <c r="D136">
        <v>0</v>
      </c>
      <c r="E136">
        <v>0</v>
      </c>
      <c r="F136">
        <v>0</v>
      </c>
      <c r="G136" t="s">
        <v>1657</v>
      </c>
      <c r="H136" t="s">
        <v>700</v>
      </c>
    </row>
    <row r="137" spans="1:8">
      <c r="A137">
        <v>1274621</v>
      </c>
      <c r="B137" t="s">
        <v>399</v>
      </c>
      <c r="C137">
        <v>1218</v>
      </c>
      <c r="D137">
        <v>0</v>
      </c>
      <c r="E137">
        <v>0</v>
      </c>
      <c r="F137">
        <v>0</v>
      </c>
      <c r="G137" t="s">
        <v>1657</v>
      </c>
      <c r="H137" t="s">
        <v>698</v>
      </c>
    </row>
    <row r="138" spans="1:8">
      <c r="A138">
        <v>1274625</v>
      </c>
      <c r="B138" t="s">
        <v>162</v>
      </c>
      <c r="C138">
        <v>926</v>
      </c>
      <c r="D138">
        <v>0</v>
      </c>
      <c r="E138">
        <v>0</v>
      </c>
      <c r="F138">
        <v>0</v>
      </c>
      <c r="G138" t="s">
        <v>1657</v>
      </c>
      <c r="H138" t="s">
        <v>698</v>
      </c>
    </row>
    <row r="139" spans="1:8">
      <c r="A139">
        <v>1274628</v>
      </c>
      <c r="B139" t="s">
        <v>931</v>
      </c>
      <c r="C139">
        <v>84</v>
      </c>
      <c r="D139">
        <v>0</v>
      </c>
      <c r="E139">
        <v>0</v>
      </c>
      <c r="F139">
        <v>0</v>
      </c>
      <c r="G139" t="s">
        <v>1657</v>
      </c>
      <c r="H139" t="s">
        <v>698</v>
      </c>
    </row>
    <row r="140" spans="1:8">
      <c r="A140">
        <v>1274629</v>
      </c>
      <c r="B140" t="s">
        <v>277</v>
      </c>
      <c r="C140">
        <v>280</v>
      </c>
      <c r="D140">
        <v>0</v>
      </c>
      <c r="E140">
        <v>0</v>
      </c>
      <c r="F140">
        <v>0</v>
      </c>
      <c r="G140" t="s">
        <v>1657</v>
      </c>
      <c r="H140" t="s">
        <v>698</v>
      </c>
    </row>
    <row r="141" spans="1:8">
      <c r="A141">
        <v>1274634</v>
      </c>
      <c r="B141" t="s">
        <v>1126</v>
      </c>
      <c r="C141">
        <v>70</v>
      </c>
      <c r="D141">
        <v>0</v>
      </c>
      <c r="E141">
        <v>0</v>
      </c>
      <c r="F141">
        <v>0</v>
      </c>
      <c r="G141" t="s">
        <v>1657</v>
      </c>
      <c r="H141" t="s">
        <v>700</v>
      </c>
    </row>
    <row r="142" spans="1:8">
      <c r="A142">
        <v>1274635</v>
      </c>
      <c r="B142" t="s">
        <v>1160</v>
      </c>
      <c r="C142">
        <v>55</v>
      </c>
      <c r="D142">
        <v>0</v>
      </c>
      <c r="E142">
        <v>0</v>
      </c>
      <c r="F142">
        <v>0</v>
      </c>
      <c r="G142" t="s">
        <v>1657</v>
      </c>
      <c r="H142" t="s">
        <v>700</v>
      </c>
    </row>
    <row r="143" spans="1:8">
      <c r="A143">
        <v>1274645</v>
      </c>
      <c r="B143" t="s">
        <v>247</v>
      </c>
      <c r="C143">
        <v>3080</v>
      </c>
      <c r="D143">
        <v>2966</v>
      </c>
      <c r="E143">
        <v>0</v>
      </c>
      <c r="F143">
        <v>2966</v>
      </c>
      <c r="G143" t="s">
        <v>1284</v>
      </c>
      <c r="H143" t="s">
        <v>700</v>
      </c>
    </row>
    <row r="144" spans="1:8">
      <c r="A144">
        <v>1274650</v>
      </c>
      <c r="B144" t="s">
        <v>401</v>
      </c>
      <c r="C144">
        <v>2030</v>
      </c>
      <c r="D144">
        <v>2011</v>
      </c>
      <c r="E144">
        <v>0</v>
      </c>
      <c r="F144">
        <v>2011</v>
      </c>
      <c r="G144" t="s">
        <v>1284</v>
      </c>
      <c r="H144" t="s">
        <v>700</v>
      </c>
    </row>
    <row r="145" spans="1:8">
      <c r="A145">
        <v>1274687</v>
      </c>
      <c r="B145" t="s">
        <v>396</v>
      </c>
      <c r="C145">
        <v>140</v>
      </c>
      <c r="D145">
        <v>0</v>
      </c>
      <c r="E145">
        <v>0</v>
      </c>
      <c r="F145">
        <v>0</v>
      </c>
      <c r="G145" t="s">
        <v>1661</v>
      </c>
      <c r="H145" t="s">
        <v>701</v>
      </c>
    </row>
    <row r="146" spans="1:8">
      <c r="A146">
        <v>1274688</v>
      </c>
      <c r="B146" t="s">
        <v>237</v>
      </c>
      <c r="C146">
        <v>140</v>
      </c>
      <c r="D146">
        <v>0</v>
      </c>
      <c r="E146">
        <v>0</v>
      </c>
      <c r="F146">
        <v>0</v>
      </c>
      <c r="G146" t="s">
        <v>1659</v>
      </c>
      <c r="H146" t="s">
        <v>701</v>
      </c>
    </row>
    <row r="147" spans="1:8">
      <c r="A147">
        <v>1274689</v>
      </c>
      <c r="B147" t="s">
        <v>234</v>
      </c>
      <c r="C147">
        <v>560</v>
      </c>
      <c r="D147">
        <v>0</v>
      </c>
      <c r="E147">
        <v>0</v>
      </c>
      <c r="F147">
        <v>0</v>
      </c>
      <c r="G147" t="s">
        <v>1657</v>
      </c>
      <c r="H147" t="s">
        <v>701</v>
      </c>
    </row>
    <row r="148" spans="1:8">
      <c r="A148">
        <v>1274690</v>
      </c>
      <c r="B148" t="s">
        <v>432</v>
      </c>
      <c r="C148">
        <v>437</v>
      </c>
      <c r="D148">
        <v>0</v>
      </c>
      <c r="E148">
        <v>0</v>
      </c>
      <c r="F148">
        <v>0</v>
      </c>
      <c r="G148" t="s">
        <v>1657</v>
      </c>
      <c r="H148" t="s">
        <v>701</v>
      </c>
    </row>
    <row r="149" spans="1:8">
      <c r="A149">
        <v>1274731</v>
      </c>
      <c r="B149" t="s">
        <v>242</v>
      </c>
      <c r="C149">
        <v>79</v>
      </c>
      <c r="D149">
        <v>0</v>
      </c>
      <c r="E149">
        <v>0</v>
      </c>
      <c r="F149">
        <v>0</v>
      </c>
      <c r="G149" t="s">
        <v>1657</v>
      </c>
      <c r="H149" t="s">
        <v>698</v>
      </c>
    </row>
    <row r="150" spans="1:8">
      <c r="A150">
        <v>1274752</v>
      </c>
      <c r="B150" t="s">
        <v>796</v>
      </c>
      <c r="C150">
        <v>25</v>
      </c>
      <c r="D150">
        <v>0</v>
      </c>
      <c r="E150">
        <v>0</v>
      </c>
      <c r="F150">
        <v>0</v>
      </c>
      <c r="G150" t="s">
        <v>1664</v>
      </c>
      <c r="H150" t="s">
        <v>700</v>
      </c>
    </row>
    <row r="151" spans="1:8">
      <c r="A151">
        <v>1274754</v>
      </c>
      <c r="B151" t="s">
        <v>1159</v>
      </c>
      <c r="C151">
        <v>606</v>
      </c>
      <c r="D151">
        <v>0</v>
      </c>
      <c r="E151">
        <v>0</v>
      </c>
      <c r="F151">
        <v>0</v>
      </c>
      <c r="G151" t="s">
        <v>1661</v>
      </c>
      <c r="H151" t="s">
        <v>700</v>
      </c>
    </row>
    <row r="152" spans="1:8">
      <c r="A152">
        <v>1274757</v>
      </c>
      <c r="B152" t="s">
        <v>716</v>
      </c>
      <c r="C152">
        <v>168</v>
      </c>
      <c r="D152">
        <v>168</v>
      </c>
      <c r="E152">
        <v>0</v>
      </c>
      <c r="F152">
        <v>168</v>
      </c>
      <c r="G152" t="s">
        <v>1284</v>
      </c>
      <c r="H152" t="s">
        <v>700</v>
      </c>
    </row>
    <row r="153" spans="1:8">
      <c r="A153">
        <v>1274772</v>
      </c>
      <c r="B153" t="s">
        <v>1136</v>
      </c>
      <c r="C153">
        <v>222</v>
      </c>
      <c r="D153">
        <v>0</v>
      </c>
      <c r="E153">
        <v>0</v>
      </c>
      <c r="F153">
        <v>0</v>
      </c>
      <c r="G153" t="s">
        <v>1657</v>
      </c>
      <c r="H153" t="s">
        <v>700</v>
      </c>
    </row>
    <row r="154" spans="1:8">
      <c r="A154">
        <v>1274773</v>
      </c>
      <c r="B154" t="s">
        <v>1145</v>
      </c>
      <c r="C154">
        <v>756</v>
      </c>
      <c r="D154">
        <v>0</v>
      </c>
      <c r="E154">
        <v>0</v>
      </c>
      <c r="F154">
        <v>0</v>
      </c>
      <c r="G154" t="s">
        <v>1657</v>
      </c>
      <c r="H154" t="s">
        <v>700</v>
      </c>
    </row>
    <row r="155" spans="1:8">
      <c r="A155">
        <v>1274778</v>
      </c>
      <c r="B155" t="s">
        <v>296</v>
      </c>
      <c r="C155">
        <v>42</v>
      </c>
      <c r="D155">
        <v>0</v>
      </c>
      <c r="E155">
        <v>0</v>
      </c>
      <c r="F155">
        <v>0</v>
      </c>
      <c r="G155" t="s">
        <v>1659</v>
      </c>
      <c r="H155" t="s">
        <v>695</v>
      </c>
    </row>
    <row r="156" spans="1:8">
      <c r="A156">
        <v>1274783</v>
      </c>
      <c r="B156" t="s">
        <v>434</v>
      </c>
      <c r="C156">
        <v>1540</v>
      </c>
      <c r="D156">
        <v>0</v>
      </c>
      <c r="E156">
        <v>0</v>
      </c>
      <c r="F156">
        <v>0</v>
      </c>
      <c r="G156" t="s">
        <v>1657</v>
      </c>
      <c r="H156" t="s">
        <v>701</v>
      </c>
    </row>
    <row r="157" spans="1:8">
      <c r="A157">
        <v>1274789</v>
      </c>
      <c r="B157" t="s">
        <v>466</v>
      </c>
      <c r="C157">
        <v>3080</v>
      </c>
      <c r="D157">
        <v>0</v>
      </c>
      <c r="E157">
        <v>0</v>
      </c>
      <c r="F157">
        <v>0</v>
      </c>
      <c r="G157" t="s">
        <v>330</v>
      </c>
      <c r="H157" t="s">
        <v>699</v>
      </c>
    </row>
    <row r="158" spans="1:8">
      <c r="A158">
        <v>1274930</v>
      </c>
      <c r="B158" t="s">
        <v>1267</v>
      </c>
      <c r="C158">
        <v>420</v>
      </c>
      <c r="D158">
        <v>420</v>
      </c>
      <c r="E158">
        <v>0</v>
      </c>
      <c r="F158">
        <v>420</v>
      </c>
      <c r="G158" t="s">
        <v>1284</v>
      </c>
      <c r="H158" t="s">
        <v>703</v>
      </c>
    </row>
    <row r="159" spans="1:8">
      <c r="A159">
        <v>1274931</v>
      </c>
      <c r="B159" t="s">
        <v>387</v>
      </c>
      <c r="C159">
        <v>1442</v>
      </c>
      <c r="D159">
        <v>0</v>
      </c>
      <c r="E159">
        <v>0</v>
      </c>
      <c r="F159">
        <v>0</v>
      </c>
      <c r="G159" t="s">
        <v>1659</v>
      </c>
      <c r="H159" t="s">
        <v>700</v>
      </c>
    </row>
    <row r="160" spans="1:8">
      <c r="A160">
        <v>1274939</v>
      </c>
      <c r="B160" t="s">
        <v>1124</v>
      </c>
      <c r="C160">
        <v>330</v>
      </c>
      <c r="D160">
        <v>0</v>
      </c>
      <c r="E160">
        <v>0</v>
      </c>
      <c r="F160">
        <v>0</v>
      </c>
      <c r="G160" t="s">
        <v>1657</v>
      </c>
      <c r="H160" t="s">
        <v>700</v>
      </c>
    </row>
    <row r="161" spans="1:8">
      <c r="A161">
        <v>1274945</v>
      </c>
      <c r="B161" t="s">
        <v>1157</v>
      </c>
      <c r="C161">
        <v>110</v>
      </c>
      <c r="D161">
        <v>0</v>
      </c>
      <c r="E161">
        <v>0</v>
      </c>
      <c r="F161">
        <v>0</v>
      </c>
      <c r="G161" t="s">
        <v>330</v>
      </c>
      <c r="H161" t="s">
        <v>700</v>
      </c>
    </row>
    <row r="162" spans="1:8">
      <c r="A162">
        <v>1274952</v>
      </c>
      <c r="B162" t="s">
        <v>1010</v>
      </c>
      <c r="C162">
        <v>600</v>
      </c>
      <c r="D162">
        <v>0</v>
      </c>
      <c r="E162">
        <v>0</v>
      </c>
      <c r="F162">
        <v>0</v>
      </c>
      <c r="G162" t="s">
        <v>1659</v>
      </c>
      <c r="H162" t="s">
        <v>699</v>
      </c>
    </row>
    <row r="163" spans="1:8">
      <c r="A163">
        <v>1274959</v>
      </c>
      <c r="B163" t="s">
        <v>465</v>
      </c>
      <c r="C163">
        <v>112</v>
      </c>
      <c r="D163">
        <v>0</v>
      </c>
      <c r="E163">
        <v>0</v>
      </c>
      <c r="F163">
        <v>0</v>
      </c>
      <c r="G163" t="s">
        <v>1657</v>
      </c>
      <c r="H163" t="s">
        <v>699</v>
      </c>
    </row>
    <row r="164" spans="1:8">
      <c r="A164">
        <v>1274964</v>
      </c>
      <c r="B164" t="s">
        <v>392</v>
      </c>
      <c r="C164">
        <v>56</v>
      </c>
      <c r="D164">
        <v>0</v>
      </c>
      <c r="E164">
        <v>0</v>
      </c>
      <c r="F164">
        <v>0</v>
      </c>
      <c r="G164" t="s">
        <v>1657</v>
      </c>
      <c r="H164" t="s">
        <v>701</v>
      </c>
    </row>
    <row r="165" spans="1:8">
      <c r="A165">
        <v>1274968</v>
      </c>
      <c r="B165" t="s">
        <v>982</v>
      </c>
      <c r="C165">
        <v>416</v>
      </c>
      <c r="D165">
        <v>416</v>
      </c>
      <c r="E165">
        <v>0</v>
      </c>
      <c r="F165">
        <v>416</v>
      </c>
      <c r="G165" t="s">
        <v>324</v>
      </c>
      <c r="H165" t="s">
        <v>699</v>
      </c>
    </row>
    <row r="166" spans="1:8">
      <c r="A166">
        <v>1275047</v>
      </c>
      <c r="B166" t="s">
        <v>1237</v>
      </c>
      <c r="C166">
        <v>6931</v>
      </c>
      <c r="D166">
        <v>0</v>
      </c>
      <c r="E166">
        <v>0</v>
      </c>
      <c r="F166">
        <v>0</v>
      </c>
      <c r="G166" t="s">
        <v>1659</v>
      </c>
      <c r="H166" t="s">
        <v>696</v>
      </c>
    </row>
    <row r="167" spans="1:8">
      <c r="A167">
        <v>1275049</v>
      </c>
      <c r="B167" t="s">
        <v>1177</v>
      </c>
      <c r="C167">
        <v>720</v>
      </c>
      <c r="D167">
        <v>720</v>
      </c>
      <c r="E167">
        <v>0</v>
      </c>
      <c r="F167">
        <v>720</v>
      </c>
      <c r="G167" t="s">
        <v>1668</v>
      </c>
      <c r="H167" t="s">
        <v>695</v>
      </c>
    </row>
    <row r="168" spans="1:8">
      <c r="A168">
        <v>1275070</v>
      </c>
      <c r="B168" t="s">
        <v>1174</v>
      </c>
      <c r="C168">
        <v>600</v>
      </c>
      <c r="D168">
        <v>600</v>
      </c>
      <c r="E168">
        <v>0</v>
      </c>
      <c r="F168">
        <v>600</v>
      </c>
      <c r="G168" t="s">
        <v>1284</v>
      </c>
      <c r="H168" t="s">
        <v>695</v>
      </c>
    </row>
    <row r="169" spans="1:8">
      <c r="A169">
        <v>1275079</v>
      </c>
      <c r="B169" t="s">
        <v>916</v>
      </c>
      <c r="C169">
        <v>25200</v>
      </c>
      <c r="D169">
        <v>0</v>
      </c>
      <c r="E169">
        <v>0</v>
      </c>
      <c r="F169">
        <v>0</v>
      </c>
      <c r="G169" t="s">
        <v>1657</v>
      </c>
      <c r="H169" t="s">
        <v>698</v>
      </c>
    </row>
    <row r="170" spans="1:8">
      <c r="A170">
        <v>1275126</v>
      </c>
      <c r="B170" t="s">
        <v>1241</v>
      </c>
      <c r="C170">
        <v>24753</v>
      </c>
      <c r="D170">
        <v>0</v>
      </c>
      <c r="E170">
        <v>0</v>
      </c>
      <c r="F170">
        <v>0</v>
      </c>
      <c r="G170" t="s">
        <v>330</v>
      </c>
      <c r="H170" t="s">
        <v>702</v>
      </c>
    </row>
    <row r="171" spans="1:8">
      <c r="A171">
        <v>1275131</v>
      </c>
      <c r="B171" t="s">
        <v>1053</v>
      </c>
      <c r="C171">
        <v>7595</v>
      </c>
      <c r="D171">
        <v>0</v>
      </c>
      <c r="E171">
        <v>0</v>
      </c>
      <c r="F171">
        <v>0</v>
      </c>
      <c r="G171" t="s">
        <v>1661</v>
      </c>
      <c r="H171" t="s">
        <v>704</v>
      </c>
    </row>
    <row r="172" spans="1:8">
      <c r="A172">
        <v>1275145</v>
      </c>
      <c r="B172" t="s">
        <v>294</v>
      </c>
      <c r="C172">
        <v>738</v>
      </c>
      <c r="D172">
        <v>0</v>
      </c>
      <c r="E172">
        <v>0</v>
      </c>
      <c r="F172">
        <v>0</v>
      </c>
      <c r="G172" t="s">
        <v>1657</v>
      </c>
      <c r="H172" t="s">
        <v>700</v>
      </c>
    </row>
    <row r="173" spans="1:8">
      <c r="A173">
        <v>1275169</v>
      </c>
      <c r="B173" t="s">
        <v>714</v>
      </c>
      <c r="C173">
        <v>1097</v>
      </c>
      <c r="D173">
        <v>0</v>
      </c>
      <c r="E173">
        <v>0</v>
      </c>
      <c r="F173">
        <v>0</v>
      </c>
      <c r="G173" t="s">
        <v>1661</v>
      </c>
      <c r="H173" t="s">
        <v>700</v>
      </c>
    </row>
    <row r="174" spans="1:8">
      <c r="A174">
        <v>1275174</v>
      </c>
      <c r="B174" t="s">
        <v>280</v>
      </c>
      <c r="C174">
        <v>165</v>
      </c>
      <c r="D174">
        <v>165</v>
      </c>
      <c r="E174">
        <v>0</v>
      </c>
      <c r="F174">
        <v>165</v>
      </c>
      <c r="G174" t="s">
        <v>1284</v>
      </c>
      <c r="H174" t="s">
        <v>700</v>
      </c>
    </row>
    <row r="175" spans="1:8">
      <c r="A175">
        <v>1275187</v>
      </c>
      <c r="B175" t="s">
        <v>1144</v>
      </c>
      <c r="C175">
        <v>439</v>
      </c>
      <c r="D175">
        <v>0</v>
      </c>
      <c r="E175">
        <v>0</v>
      </c>
      <c r="F175">
        <v>0</v>
      </c>
      <c r="G175" t="s">
        <v>1657</v>
      </c>
      <c r="H175" t="s">
        <v>700</v>
      </c>
    </row>
    <row r="176" spans="1:8">
      <c r="A176">
        <v>1275193</v>
      </c>
      <c r="B176" t="s">
        <v>376</v>
      </c>
      <c r="C176">
        <v>198</v>
      </c>
      <c r="D176">
        <v>0</v>
      </c>
      <c r="E176">
        <v>0</v>
      </c>
      <c r="F176">
        <v>0</v>
      </c>
      <c r="G176" t="s">
        <v>1657</v>
      </c>
      <c r="H176" t="s">
        <v>700</v>
      </c>
    </row>
    <row r="177" spans="1:8">
      <c r="A177">
        <v>1275194</v>
      </c>
      <c r="B177" t="s">
        <v>1121</v>
      </c>
      <c r="C177">
        <v>154</v>
      </c>
      <c r="D177">
        <v>0</v>
      </c>
      <c r="E177">
        <v>0</v>
      </c>
      <c r="F177">
        <v>0</v>
      </c>
      <c r="G177" t="s">
        <v>1657</v>
      </c>
      <c r="H177" t="s">
        <v>700</v>
      </c>
    </row>
    <row r="178" spans="1:8">
      <c r="A178">
        <v>1275195</v>
      </c>
      <c r="B178" t="s">
        <v>1122</v>
      </c>
      <c r="C178">
        <v>110</v>
      </c>
      <c r="D178">
        <v>0</v>
      </c>
      <c r="E178">
        <v>0</v>
      </c>
      <c r="F178">
        <v>0</v>
      </c>
      <c r="G178" t="s">
        <v>1657</v>
      </c>
      <c r="H178" t="s">
        <v>700</v>
      </c>
    </row>
    <row r="179" spans="1:8">
      <c r="A179">
        <v>1275204</v>
      </c>
      <c r="B179" t="s">
        <v>901</v>
      </c>
      <c r="C179">
        <v>1765</v>
      </c>
      <c r="D179">
        <v>764</v>
      </c>
      <c r="E179">
        <v>0</v>
      </c>
      <c r="F179">
        <v>764</v>
      </c>
      <c r="G179" t="s">
        <v>1284</v>
      </c>
      <c r="H179" t="s">
        <v>698</v>
      </c>
    </row>
    <row r="180" spans="1:8">
      <c r="A180">
        <v>1275208</v>
      </c>
      <c r="B180" t="s">
        <v>925</v>
      </c>
      <c r="C180">
        <v>280</v>
      </c>
      <c r="D180">
        <v>0</v>
      </c>
      <c r="E180">
        <v>0</v>
      </c>
      <c r="F180">
        <v>0</v>
      </c>
      <c r="G180" t="s">
        <v>1657</v>
      </c>
      <c r="H180" t="s">
        <v>698</v>
      </c>
    </row>
    <row r="181" spans="1:8">
      <c r="A181">
        <v>1275209</v>
      </c>
      <c r="B181" t="s">
        <v>278</v>
      </c>
      <c r="C181">
        <v>3262</v>
      </c>
      <c r="D181">
        <v>0</v>
      </c>
      <c r="E181">
        <v>0</v>
      </c>
      <c r="F181">
        <v>0</v>
      </c>
      <c r="G181" t="s">
        <v>1667</v>
      </c>
      <c r="H181" t="s">
        <v>698</v>
      </c>
    </row>
    <row r="182" spans="1:8">
      <c r="A182">
        <v>1275219</v>
      </c>
      <c r="B182" t="s">
        <v>178</v>
      </c>
      <c r="C182">
        <v>480</v>
      </c>
      <c r="D182">
        <v>0</v>
      </c>
      <c r="E182">
        <v>0</v>
      </c>
      <c r="F182">
        <v>0</v>
      </c>
      <c r="G182" t="s">
        <v>1669</v>
      </c>
      <c r="H182" t="s">
        <v>697</v>
      </c>
    </row>
    <row r="183" spans="1:8">
      <c r="A183">
        <v>1275225</v>
      </c>
      <c r="B183" t="s">
        <v>419</v>
      </c>
      <c r="C183">
        <v>110</v>
      </c>
      <c r="D183">
        <v>0</v>
      </c>
      <c r="E183">
        <v>0</v>
      </c>
      <c r="F183">
        <v>0</v>
      </c>
      <c r="G183" t="s">
        <v>1657</v>
      </c>
      <c r="H183" t="s">
        <v>700</v>
      </c>
    </row>
    <row r="184" spans="1:8">
      <c r="A184">
        <v>1275226</v>
      </c>
      <c r="B184" t="s">
        <v>1133</v>
      </c>
      <c r="C184">
        <v>110</v>
      </c>
      <c r="D184">
        <v>0</v>
      </c>
      <c r="E184">
        <v>0</v>
      </c>
      <c r="F184">
        <v>0</v>
      </c>
      <c r="G184" t="s">
        <v>1657</v>
      </c>
      <c r="H184" t="s">
        <v>700</v>
      </c>
    </row>
    <row r="185" spans="1:8">
      <c r="A185">
        <v>1275259</v>
      </c>
      <c r="B185" t="s">
        <v>1003</v>
      </c>
      <c r="C185">
        <v>8100</v>
      </c>
      <c r="D185">
        <v>0</v>
      </c>
      <c r="E185">
        <v>0</v>
      </c>
      <c r="F185">
        <v>0</v>
      </c>
      <c r="G185" t="s">
        <v>1659</v>
      </c>
      <c r="H185" t="s">
        <v>699</v>
      </c>
    </row>
    <row r="186" spans="1:8">
      <c r="A186">
        <v>1275276</v>
      </c>
      <c r="B186" t="s">
        <v>1000</v>
      </c>
      <c r="C186">
        <v>131</v>
      </c>
      <c r="D186">
        <v>0</v>
      </c>
      <c r="E186">
        <v>0</v>
      </c>
      <c r="F186">
        <v>0</v>
      </c>
      <c r="G186" t="s">
        <v>1657</v>
      </c>
      <c r="H186" t="s">
        <v>701</v>
      </c>
    </row>
    <row r="187" spans="1:8">
      <c r="A187">
        <v>1275279</v>
      </c>
      <c r="B187" t="s">
        <v>1084</v>
      </c>
      <c r="C187">
        <v>9240</v>
      </c>
      <c r="D187">
        <v>9240</v>
      </c>
      <c r="E187">
        <v>0</v>
      </c>
      <c r="F187">
        <v>9240</v>
      </c>
      <c r="G187" t="s">
        <v>1284</v>
      </c>
      <c r="H187" t="s">
        <v>700</v>
      </c>
    </row>
    <row r="188" spans="1:8">
      <c r="A188">
        <v>1275311</v>
      </c>
      <c r="B188" t="s">
        <v>374</v>
      </c>
      <c r="C188">
        <v>135</v>
      </c>
      <c r="D188">
        <v>0</v>
      </c>
      <c r="E188">
        <v>0</v>
      </c>
      <c r="F188">
        <v>0</v>
      </c>
      <c r="G188" t="s">
        <v>1657</v>
      </c>
      <c r="H188" t="s">
        <v>699</v>
      </c>
    </row>
    <row r="189" spans="1:8">
      <c r="A189">
        <v>1275332</v>
      </c>
      <c r="B189" t="s">
        <v>1153</v>
      </c>
      <c r="C189">
        <v>88</v>
      </c>
      <c r="D189">
        <v>0</v>
      </c>
      <c r="E189">
        <v>0</v>
      </c>
      <c r="F189">
        <v>0</v>
      </c>
      <c r="G189" t="s">
        <v>330</v>
      </c>
      <c r="H189" t="s">
        <v>700</v>
      </c>
    </row>
    <row r="190" spans="1:8">
      <c r="A190">
        <v>1275342</v>
      </c>
      <c r="B190" t="s">
        <v>1115</v>
      </c>
      <c r="C190">
        <v>46980</v>
      </c>
      <c r="D190">
        <v>0</v>
      </c>
      <c r="E190">
        <v>0</v>
      </c>
      <c r="F190">
        <v>0</v>
      </c>
      <c r="G190" t="s">
        <v>1659</v>
      </c>
      <c r="H190" t="s">
        <v>700</v>
      </c>
    </row>
    <row r="191" spans="1:8">
      <c r="A191">
        <v>1275345</v>
      </c>
      <c r="B191" t="s">
        <v>1036</v>
      </c>
      <c r="C191">
        <v>6840</v>
      </c>
      <c r="D191">
        <v>0</v>
      </c>
      <c r="E191">
        <v>0</v>
      </c>
      <c r="F191">
        <v>0</v>
      </c>
      <c r="G191" t="s">
        <v>1659</v>
      </c>
      <c r="H191" t="s">
        <v>701</v>
      </c>
    </row>
    <row r="192" spans="1:8">
      <c r="A192">
        <v>1275370</v>
      </c>
      <c r="B192" t="s">
        <v>1151</v>
      </c>
      <c r="C192">
        <v>1080</v>
      </c>
      <c r="D192">
        <v>0</v>
      </c>
      <c r="E192">
        <v>0</v>
      </c>
      <c r="F192">
        <v>0</v>
      </c>
      <c r="G192" t="s">
        <v>1661</v>
      </c>
      <c r="H192" t="s">
        <v>701</v>
      </c>
    </row>
    <row r="193" spans="1:8">
      <c r="A193">
        <v>1275374</v>
      </c>
      <c r="B193" t="s">
        <v>1046</v>
      </c>
      <c r="C193">
        <v>500</v>
      </c>
      <c r="D193">
        <v>0</v>
      </c>
      <c r="E193">
        <v>0</v>
      </c>
      <c r="F193">
        <v>0</v>
      </c>
      <c r="G193" t="s">
        <v>1657</v>
      </c>
      <c r="H193" t="s">
        <v>695</v>
      </c>
    </row>
    <row r="194" spans="1:8">
      <c r="A194">
        <v>1275376</v>
      </c>
      <c r="B194" t="s">
        <v>455</v>
      </c>
      <c r="C194">
        <v>210</v>
      </c>
      <c r="D194">
        <v>0</v>
      </c>
      <c r="E194">
        <v>0</v>
      </c>
      <c r="F194">
        <v>0</v>
      </c>
      <c r="G194" t="s">
        <v>1659</v>
      </c>
      <c r="H194" t="s">
        <v>699</v>
      </c>
    </row>
    <row r="195" spans="1:8">
      <c r="A195">
        <v>1275403</v>
      </c>
      <c r="B195" t="s">
        <v>981</v>
      </c>
      <c r="C195">
        <v>35</v>
      </c>
      <c r="D195">
        <v>0</v>
      </c>
      <c r="E195">
        <v>0</v>
      </c>
      <c r="F195">
        <v>0</v>
      </c>
      <c r="G195" t="s">
        <v>330</v>
      </c>
      <c r="H195" t="s">
        <v>695</v>
      </c>
    </row>
    <row r="196" spans="1:8">
      <c r="A196">
        <v>1275419</v>
      </c>
      <c r="B196" t="s">
        <v>917</v>
      </c>
      <c r="C196">
        <v>400</v>
      </c>
      <c r="D196">
        <v>0</v>
      </c>
      <c r="E196">
        <v>0</v>
      </c>
      <c r="F196">
        <v>0</v>
      </c>
      <c r="G196" t="s">
        <v>1657</v>
      </c>
      <c r="H196" t="s">
        <v>698</v>
      </c>
    </row>
    <row r="197" spans="1:8">
      <c r="A197">
        <v>1275421</v>
      </c>
      <c r="B197" t="s">
        <v>1030</v>
      </c>
      <c r="C197">
        <v>2046</v>
      </c>
      <c r="D197">
        <v>0</v>
      </c>
      <c r="E197">
        <v>0</v>
      </c>
      <c r="F197">
        <v>0</v>
      </c>
      <c r="G197" t="s">
        <v>1657</v>
      </c>
      <c r="H197" t="s">
        <v>700</v>
      </c>
    </row>
    <row r="198" spans="1:8">
      <c r="A198">
        <v>1275422</v>
      </c>
      <c r="B198" t="s">
        <v>152</v>
      </c>
      <c r="C198">
        <v>2035</v>
      </c>
      <c r="D198">
        <v>0</v>
      </c>
      <c r="E198">
        <v>0</v>
      </c>
      <c r="F198">
        <v>0</v>
      </c>
      <c r="G198" t="s">
        <v>1657</v>
      </c>
      <c r="H198" t="s">
        <v>700</v>
      </c>
    </row>
    <row r="199" spans="1:8">
      <c r="A199">
        <v>1275423</v>
      </c>
      <c r="B199" t="s">
        <v>238</v>
      </c>
      <c r="C199">
        <v>11270</v>
      </c>
      <c r="D199">
        <v>0</v>
      </c>
      <c r="E199">
        <v>0</v>
      </c>
      <c r="F199">
        <v>0</v>
      </c>
      <c r="G199" t="s">
        <v>1657</v>
      </c>
      <c r="H199" t="s">
        <v>698</v>
      </c>
    </row>
    <row r="200" spans="1:8">
      <c r="A200">
        <v>1275425</v>
      </c>
      <c r="B200" t="s">
        <v>1224</v>
      </c>
      <c r="C200">
        <v>990</v>
      </c>
      <c r="D200">
        <v>990</v>
      </c>
      <c r="E200">
        <v>0</v>
      </c>
      <c r="F200">
        <v>990</v>
      </c>
      <c r="G200" t="s">
        <v>1660</v>
      </c>
      <c r="H200" t="s">
        <v>695</v>
      </c>
    </row>
    <row r="201" spans="1:8">
      <c r="A201">
        <v>1275428</v>
      </c>
      <c r="B201" t="s">
        <v>1156</v>
      </c>
      <c r="C201">
        <v>154</v>
      </c>
      <c r="D201">
        <v>0</v>
      </c>
      <c r="E201">
        <v>0</v>
      </c>
      <c r="F201">
        <v>0</v>
      </c>
      <c r="G201" t="s">
        <v>330</v>
      </c>
      <c r="H201" t="s">
        <v>700</v>
      </c>
    </row>
    <row r="202" spans="1:8">
      <c r="A202">
        <v>1275429</v>
      </c>
      <c r="B202" t="s">
        <v>1189</v>
      </c>
      <c r="C202">
        <v>672</v>
      </c>
      <c r="D202">
        <v>672</v>
      </c>
      <c r="E202">
        <v>0</v>
      </c>
      <c r="F202">
        <v>672</v>
      </c>
      <c r="G202" t="s">
        <v>1284</v>
      </c>
      <c r="H202" t="s">
        <v>695</v>
      </c>
    </row>
    <row r="203" spans="1:8">
      <c r="A203">
        <v>1275431</v>
      </c>
      <c r="B203" t="s">
        <v>975</v>
      </c>
      <c r="C203">
        <v>180</v>
      </c>
      <c r="D203">
        <v>180</v>
      </c>
      <c r="E203">
        <v>0</v>
      </c>
      <c r="F203">
        <v>180</v>
      </c>
      <c r="G203" t="s">
        <v>1284</v>
      </c>
      <c r="H203" t="s">
        <v>699</v>
      </c>
    </row>
    <row r="204" spans="1:8">
      <c r="A204">
        <v>1275433</v>
      </c>
      <c r="B204" t="s">
        <v>1176</v>
      </c>
      <c r="C204">
        <v>180</v>
      </c>
      <c r="D204">
        <v>180</v>
      </c>
      <c r="E204">
        <v>0</v>
      </c>
      <c r="F204">
        <v>180</v>
      </c>
      <c r="G204" t="s">
        <v>1284</v>
      </c>
      <c r="H204" t="s">
        <v>695</v>
      </c>
    </row>
    <row r="205" spans="1:8">
      <c r="A205">
        <v>1275457</v>
      </c>
      <c r="B205" t="s">
        <v>1018</v>
      </c>
      <c r="C205">
        <v>308</v>
      </c>
      <c r="D205">
        <v>0</v>
      </c>
      <c r="E205">
        <v>0</v>
      </c>
      <c r="F205">
        <v>0</v>
      </c>
      <c r="G205" t="s">
        <v>330</v>
      </c>
      <c r="H205" t="s">
        <v>701</v>
      </c>
    </row>
    <row r="206" spans="1:8">
      <c r="A206">
        <v>1275465</v>
      </c>
      <c r="B206" t="s">
        <v>967</v>
      </c>
      <c r="C206">
        <v>792</v>
      </c>
      <c r="D206">
        <v>0</v>
      </c>
      <c r="E206">
        <v>0</v>
      </c>
      <c r="F206">
        <v>0</v>
      </c>
      <c r="G206" t="s">
        <v>1657</v>
      </c>
      <c r="H206" t="s">
        <v>697</v>
      </c>
    </row>
    <row r="207" spans="1:8">
      <c r="A207">
        <v>1275472</v>
      </c>
      <c r="B207" t="s">
        <v>997</v>
      </c>
      <c r="C207">
        <v>238</v>
      </c>
      <c r="D207">
        <v>0</v>
      </c>
      <c r="E207">
        <v>0</v>
      </c>
      <c r="F207">
        <v>0</v>
      </c>
      <c r="G207" t="s">
        <v>1659</v>
      </c>
      <c r="H207" t="s">
        <v>701</v>
      </c>
    </row>
    <row r="208" spans="1:8">
      <c r="A208">
        <v>1275476</v>
      </c>
      <c r="B208" t="s">
        <v>1113</v>
      </c>
      <c r="C208">
        <v>300</v>
      </c>
      <c r="D208">
        <v>0</v>
      </c>
      <c r="E208">
        <v>0</v>
      </c>
      <c r="F208">
        <v>0</v>
      </c>
      <c r="G208" t="s">
        <v>1657</v>
      </c>
      <c r="H208" t="s">
        <v>700</v>
      </c>
    </row>
    <row r="209" spans="1:8">
      <c r="A209">
        <v>1275480</v>
      </c>
      <c r="B209" t="s">
        <v>707</v>
      </c>
      <c r="C209">
        <v>699</v>
      </c>
      <c r="D209">
        <v>0</v>
      </c>
      <c r="E209">
        <v>0</v>
      </c>
      <c r="F209">
        <v>0</v>
      </c>
      <c r="G209" t="s">
        <v>1657</v>
      </c>
      <c r="H209" t="s">
        <v>700</v>
      </c>
    </row>
    <row r="210" spans="1:8">
      <c r="A210">
        <v>1275493</v>
      </c>
      <c r="B210" t="s">
        <v>918</v>
      </c>
      <c r="C210">
        <v>840</v>
      </c>
      <c r="D210">
        <v>0</v>
      </c>
      <c r="E210">
        <v>0</v>
      </c>
      <c r="F210">
        <v>0</v>
      </c>
      <c r="G210" t="s">
        <v>1657</v>
      </c>
      <c r="H210" t="s">
        <v>698</v>
      </c>
    </row>
    <row r="211" spans="1:8">
      <c r="A211">
        <v>1275524</v>
      </c>
      <c r="B211" t="s">
        <v>1149</v>
      </c>
      <c r="C211">
        <v>285</v>
      </c>
      <c r="D211">
        <v>0</v>
      </c>
      <c r="E211">
        <v>0</v>
      </c>
      <c r="F211">
        <v>0</v>
      </c>
      <c r="G211" t="s">
        <v>1659</v>
      </c>
      <c r="H211" t="s">
        <v>700</v>
      </c>
    </row>
    <row r="212" spans="1:8">
      <c r="A212">
        <v>1275526</v>
      </c>
      <c r="B212" t="s">
        <v>794</v>
      </c>
      <c r="C212">
        <v>112</v>
      </c>
      <c r="D212">
        <v>0</v>
      </c>
      <c r="E212">
        <v>0</v>
      </c>
      <c r="F212">
        <v>0</v>
      </c>
      <c r="G212" t="s">
        <v>1657</v>
      </c>
      <c r="H212" t="s">
        <v>700</v>
      </c>
    </row>
    <row r="213" spans="1:8">
      <c r="A213">
        <v>1275541</v>
      </c>
      <c r="B213" t="s">
        <v>1119</v>
      </c>
      <c r="C213">
        <v>25</v>
      </c>
      <c r="D213">
        <v>0</v>
      </c>
      <c r="E213">
        <v>0</v>
      </c>
      <c r="F213">
        <v>0</v>
      </c>
      <c r="G213" t="s">
        <v>1657</v>
      </c>
      <c r="H213" t="s">
        <v>700</v>
      </c>
    </row>
    <row r="214" spans="1:8">
      <c r="A214">
        <v>1275544</v>
      </c>
      <c r="B214" t="s">
        <v>857</v>
      </c>
      <c r="C214">
        <v>420</v>
      </c>
      <c r="D214">
        <v>420</v>
      </c>
      <c r="E214">
        <v>0</v>
      </c>
      <c r="F214">
        <v>420</v>
      </c>
      <c r="G214" t="s">
        <v>1284</v>
      </c>
      <c r="H214" t="s">
        <v>700</v>
      </c>
    </row>
    <row r="215" spans="1:8">
      <c r="A215">
        <v>1275548</v>
      </c>
      <c r="B215" t="s">
        <v>391</v>
      </c>
      <c r="C215">
        <v>20700</v>
      </c>
      <c r="D215">
        <v>0</v>
      </c>
      <c r="E215">
        <v>0</v>
      </c>
      <c r="F215">
        <v>0</v>
      </c>
      <c r="G215" t="s">
        <v>1661</v>
      </c>
      <c r="H215" t="s">
        <v>704</v>
      </c>
    </row>
    <row r="216" spans="1:8">
      <c r="A216">
        <v>1275549</v>
      </c>
      <c r="B216" t="s">
        <v>1034</v>
      </c>
      <c r="C216">
        <v>4760</v>
      </c>
      <c r="D216">
        <v>0</v>
      </c>
      <c r="E216">
        <v>0</v>
      </c>
      <c r="F216">
        <v>0</v>
      </c>
      <c r="G216" t="s">
        <v>1657</v>
      </c>
      <c r="H216" t="s">
        <v>704</v>
      </c>
    </row>
    <row r="217" spans="1:8">
      <c r="A217">
        <v>1275595</v>
      </c>
      <c r="B217" t="s">
        <v>1183</v>
      </c>
      <c r="C217">
        <v>420</v>
      </c>
      <c r="D217">
        <v>420</v>
      </c>
      <c r="E217">
        <v>0</v>
      </c>
      <c r="F217">
        <v>420</v>
      </c>
      <c r="G217" t="s">
        <v>1284</v>
      </c>
      <c r="H217" t="s">
        <v>695</v>
      </c>
    </row>
    <row r="218" spans="1:8">
      <c r="A218">
        <v>1275608</v>
      </c>
      <c r="B218" t="s">
        <v>382</v>
      </c>
      <c r="C218">
        <v>2712</v>
      </c>
      <c r="D218">
        <v>0</v>
      </c>
      <c r="E218">
        <v>0</v>
      </c>
      <c r="F218">
        <v>0</v>
      </c>
      <c r="G218" t="s">
        <v>1657</v>
      </c>
      <c r="H218" t="s">
        <v>699</v>
      </c>
    </row>
    <row r="219" spans="1:8">
      <c r="A219">
        <v>1275631</v>
      </c>
      <c r="B219" t="s">
        <v>1180</v>
      </c>
      <c r="C219">
        <v>300</v>
      </c>
      <c r="D219">
        <v>300</v>
      </c>
      <c r="E219">
        <v>0</v>
      </c>
      <c r="F219">
        <v>300</v>
      </c>
      <c r="G219" t="s">
        <v>1284</v>
      </c>
      <c r="H219" t="s">
        <v>695</v>
      </c>
    </row>
    <row r="220" spans="1:8">
      <c r="A220">
        <v>1275677</v>
      </c>
      <c r="B220" t="s">
        <v>1123</v>
      </c>
      <c r="C220">
        <v>112</v>
      </c>
      <c r="D220">
        <v>0</v>
      </c>
      <c r="E220">
        <v>0</v>
      </c>
      <c r="F220">
        <v>0</v>
      </c>
      <c r="G220" t="s">
        <v>1657</v>
      </c>
      <c r="H220" t="s">
        <v>700</v>
      </c>
    </row>
    <row r="221" spans="1:8">
      <c r="A221">
        <v>1275680</v>
      </c>
      <c r="B221" t="s">
        <v>856</v>
      </c>
      <c r="C221">
        <v>78</v>
      </c>
      <c r="D221">
        <v>0</v>
      </c>
      <c r="E221">
        <v>0</v>
      </c>
      <c r="F221">
        <v>0</v>
      </c>
      <c r="G221" t="s">
        <v>1657</v>
      </c>
      <c r="H221" t="s">
        <v>701</v>
      </c>
    </row>
    <row r="222" spans="1:8">
      <c r="A222">
        <v>1275720</v>
      </c>
      <c r="B222" t="s">
        <v>1061</v>
      </c>
      <c r="C222">
        <v>3437</v>
      </c>
      <c r="D222">
        <v>0</v>
      </c>
      <c r="E222">
        <v>0</v>
      </c>
      <c r="F222">
        <v>0</v>
      </c>
      <c r="G222" t="s">
        <v>1657</v>
      </c>
      <c r="H222" t="s">
        <v>704</v>
      </c>
    </row>
    <row r="223" spans="1:8">
      <c r="A223">
        <v>1275743</v>
      </c>
      <c r="B223" t="s">
        <v>1008</v>
      </c>
      <c r="C223">
        <v>600</v>
      </c>
      <c r="D223">
        <v>0</v>
      </c>
      <c r="E223">
        <v>0</v>
      </c>
      <c r="F223">
        <v>0</v>
      </c>
      <c r="G223" t="s">
        <v>1659</v>
      </c>
      <c r="H223" t="s">
        <v>699</v>
      </c>
    </row>
    <row r="224" spans="1:8">
      <c r="A224">
        <v>1275745</v>
      </c>
      <c r="B224" t="s">
        <v>974</v>
      </c>
      <c r="C224">
        <v>300</v>
      </c>
      <c r="D224">
        <v>300</v>
      </c>
      <c r="E224">
        <v>0</v>
      </c>
      <c r="F224">
        <v>300</v>
      </c>
      <c r="G224" t="s">
        <v>1284</v>
      </c>
      <c r="H224" t="s">
        <v>699</v>
      </c>
    </row>
    <row r="225" spans="1:8">
      <c r="A225">
        <v>1275747</v>
      </c>
      <c r="B225" t="s">
        <v>387</v>
      </c>
      <c r="C225">
        <v>1052</v>
      </c>
      <c r="D225">
        <v>0</v>
      </c>
      <c r="E225">
        <v>0</v>
      </c>
      <c r="F225">
        <v>0</v>
      </c>
      <c r="G225" t="s">
        <v>1657</v>
      </c>
      <c r="H225" t="s">
        <v>701</v>
      </c>
    </row>
    <row r="226" spans="1:8">
      <c r="A226">
        <v>1275833</v>
      </c>
      <c r="B226" t="s">
        <v>1050</v>
      </c>
      <c r="C226">
        <v>2400</v>
      </c>
      <c r="D226">
        <v>0</v>
      </c>
      <c r="E226">
        <v>0</v>
      </c>
      <c r="F226">
        <v>0</v>
      </c>
      <c r="G226" t="s">
        <v>1657</v>
      </c>
      <c r="H226" t="s">
        <v>704</v>
      </c>
    </row>
    <row r="227" spans="1:8">
      <c r="A227">
        <v>1275842</v>
      </c>
      <c r="B227" t="s">
        <v>425</v>
      </c>
      <c r="C227">
        <v>1572</v>
      </c>
      <c r="D227">
        <v>0</v>
      </c>
      <c r="E227">
        <v>0</v>
      </c>
      <c r="F227">
        <v>0</v>
      </c>
      <c r="G227" t="s">
        <v>329</v>
      </c>
      <c r="H227" t="s">
        <v>700</v>
      </c>
    </row>
    <row r="228" spans="1:8">
      <c r="A228">
        <v>1275857</v>
      </c>
      <c r="B228" t="s">
        <v>1062</v>
      </c>
      <c r="C228">
        <v>10704</v>
      </c>
      <c r="D228">
        <v>0</v>
      </c>
      <c r="E228">
        <v>0</v>
      </c>
      <c r="F228">
        <v>0</v>
      </c>
      <c r="G228" t="s">
        <v>1659</v>
      </c>
      <c r="H228" t="s">
        <v>704</v>
      </c>
    </row>
    <row r="229" spans="1:8">
      <c r="A229">
        <v>1276054</v>
      </c>
      <c r="B229" t="s">
        <v>1002</v>
      </c>
      <c r="C229">
        <v>5166</v>
      </c>
      <c r="D229">
        <v>0</v>
      </c>
      <c r="E229">
        <v>0</v>
      </c>
      <c r="F229">
        <v>0</v>
      </c>
      <c r="G229" t="s">
        <v>1657</v>
      </c>
      <c r="H229" t="s">
        <v>704</v>
      </c>
    </row>
    <row r="230" spans="1:8">
      <c r="A230">
        <v>1276584</v>
      </c>
      <c r="B230" t="s">
        <v>766</v>
      </c>
      <c r="C230">
        <v>13</v>
      </c>
      <c r="D230">
        <v>0</v>
      </c>
      <c r="E230">
        <v>0</v>
      </c>
      <c r="F230">
        <v>0</v>
      </c>
      <c r="G230" t="s">
        <v>1669</v>
      </c>
      <c r="H230" t="s">
        <v>700</v>
      </c>
    </row>
    <row r="231" spans="1:8">
      <c r="A231">
        <v>1276716</v>
      </c>
      <c r="B231" t="s">
        <v>758</v>
      </c>
      <c r="C231">
        <v>243</v>
      </c>
      <c r="D231">
        <v>0</v>
      </c>
      <c r="E231">
        <v>0</v>
      </c>
      <c r="F231">
        <v>0</v>
      </c>
      <c r="G231" t="s">
        <v>1657</v>
      </c>
      <c r="H231" t="s">
        <v>701</v>
      </c>
    </row>
    <row r="232" spans="1:8">
      <c r="A232">
        <v>1276719</v>
      </c>
      <c r="B232" t="s">
        <v>1083</v>
      </c>
      <c r="C232">
        <v>60</v>
      </c>
      <c r="D232">
        <v>60</v>
      </c>
      <c r="E232">
        <v>0</v>
      </c>
      <c r="F232">
        <v>60</v>
      </c>
      <c r="G232" t="s">
        <v>1284</v>
      </c>
      <c r="H232" t="s">
        <v>700</v>
      </c>
    </row>
    <row r="233" spans="1:8">
      <c r="A233">
        <v>1276721</v>
      </c>
      <c r="B233" t="s">
        <v>1277</v>
      </c>
      <c r="C233">
        <v>32</v>
      </c>
      <c r="D233">
        <v>0</v>
      </c>
      <c r="E233">
        <v>0</v>
      </c>
      <c r="F233">
        <v>0</v>
      </c>
      <c r="G233" t="s">
        <v>1657</v>
      </c>
      <c r="H233" t="s">
        <v>703</v>
      </c>
    </row>
    <row r="234" spans="1:8">
      <c r="A234">
        <v>1276722</v>
      </c>
      <c r="B234" t="s">
        <v>858</v>
      </c>
      <c r="C234">
        <v>32</v>
      </c>
      <c r="D234">
        <v>0</v>
      </c>
      <c r="E234">
        <v>0</v>
      </c>
      <c r="F234">
        <v>0</v>
      </c>
      <c r="G234" t="s">
        <v>1657</v>
      </c>
      <c r="H234" t="s">
        <v>701</v>
      </c>
    </row>
    <row r="235" spans="1:8">
      <c r="A235">
        <v>1277039</v>
      </c>
      <c r="B235" t="s">
        <v>1042</v>
      </c>
      <c r="C235">
        <v>60</v>
      </c>
      <c r="D235">
        <v>0</v>
      </c>
      <c r="E235">
        <v>0</v>
      </c>
      <c r="F235">
        <v>0</v>
      </c>
      <c r="G235" t="s">
        <v>1659</v>
      </c>
      <c r="H235" t="s">
        <v>699</v>
      </c>
    </row>
    <row r="236" spans="1:8">
      <c r="A236">
        <v>1277093</v>
      </c>
      <c r="B236" t="s">
        <v>377</v>
      </c>
      <c r="C236">
        <v>1278</v>
      </c>
      <c r="D236">
        <v>1237</v>
      </c>
      <c r="E236">
        <v>0</v>
      </c>
      <c r="F236">
        <v>1237</v>
      </c>
      <c r="G236" t="s">
        <v>1284</v>
      </c>
      <c r="H236" t="s">
        <v>701</v>
      </c>
    </row>
    <row r="237" spans="1:8">
      <c r="A237">
        <v>1277284</v>
      </c>
      <c r="B237" t="s">
        <v>229</v>
      </c>
      <c r="C237">
        <v>126</v>
      </c>
      <c r="D237">
        <v>126</v>
      </c>
      <c r="E237">
        <v>0</v>
      </c>
      <c r="F237">
        <v>126</v>
      </c>
      <c r="G237" t="s">
        <v>1284</v>
      </c>
      <c r="H237" t="s">
        <v>699</v>
      </c>
    </row>
    <row r="238" spans="1:8">
      <c r="A238">
        <v>1277295</v>
      </c>
      <c r="B238" t="s">
        <v>253</v>
      </c>
      <c r="C238">
        <v>83</v>
      </c>
      <c r="D238">
        <v>0</v>
      </c>
      <c r="E238">
        <v>0</v>
      </c>
      <c r="F238">
        <v>0</v>
      </c>
      <c r="G238" t="s">
        <v>330</v>
      </c>
      <c r="H238" t="s">
        <v>695</v>
      </c>
    </row>
    <row r="239" spans="1:8">
      <c r="A239">
        <v>1277381</v>
      </c>
      <c r="B239" t="s">
        <v>1652</v>
      </c>
      <c r="C239">
        <v>11</v>
      </c>
      <c r="D239">
        <v>0</v>
      </c>
      <c r="E239">
        <v>0</v>
      </c>
      <c r="F239">
        <v>0</v>
      </c>
      <c r="G239" t="s">
        <v>1657</v>
      </c>
      <c r="H239" t="s">
        <v>695</v>
      </c>
    </row>
    <row r="240" spans="1:8">
      <c r="A240">
        <v>1277432</v>
      </c>
      <c r="B240" t="s">
        <v>286</v>
      </c>
      <c r="C240">
        <v>14480</v>
      </c>
      <c r="D240">
        <v>0</v>
      </c>
      <c r="E240">
        <v>0</v>
      </c>
      <c r="F240">
        <v>0</v>
      </c>
      <c r="G240" t="s">
        <v>1659</v>
      </c>
      <c r="H240" t="s">
        <v>697</v>
      </c>
    </row>
    <row r="241" spans="1:8">
      <c r="A241">
        <v>7081247</v>
      </c>
      <c r="B241" t="s">
        <v>1172</v>
      </c>
      <c r="C241">
        <v>2096</v>
      </c>
      <c r="D241">
        <v>0</v>
      </c>
      <c r="E241">
        <v>0</v>
      </c>
      <c r="F241">
        <v>0</v>
      </c>
      <c r="G241" t="s">
        <v>1659</v>
      </c>
      <c r="H241" t="s">
        <v>695</v>
      </c>
    </row>
    <row r="242" spans="1:8">
      <c r="A242">
        <v>7081597</v>
      </c>
      <c r="B242" t="s">
        <v>1210</v>
      </c>
      <c r="C242">
        <v>1868</v>
      </c>
      <c r="D242">
        <v>0</v>
      </c>
      <c r="E242">
        <v>0</v>
      </c>
      <c r="F242">
        <v>0</v>
      </c>
      <c r="G242" t="s">
        <v>1659</v>
      </c>
      <c r="H242" t="s">
        <v>695</v>
      </c>
    </row>
    <row r="243" spans="1:8">
      <c r="A243">
        <v>7081598</v>
      </c>
      <c r="B243" t="s">
        <v>1228</v>
      </c>
      <c r="C243">
        <v>1793</v>
      </c>
      <c r="D243">
        <v>0</v>
      </c>
      <c r="E243">
        <v>0</v>
      </c>
      <c r="F243">
        <v>0</v>
      </c>
      <c r="G243" t="s">
        <v>1659</v>
      </c>
      <c r="H243" t="s">
        <v>695</v>
      </c>
    </row>
    <row r="244" spans="1:8">
      <c r="A244">
        <v>7081599</v>
      </c>
      <c r="B244" t="s">
        <v>1169</v>
      </c>
      <c r="C244">
        <v>200</v>
      </c>
      <c r="D244">
        <v>200</v>
      </c>
      <c r="E244">
        <v>0</v>
      </c>
      <c r="F244">
        <v>200</v>
      </c>
      <c r="G244" t="s">
        <v>324</v>
      </c>
      <c r="H244" t="s">
        <v>695</v>
      </c>
    </row>
    <row r="245" spans="1:8">
      <c r="A245">
        <v>7081600</v>
      </c>
      <c r="B245" t="s">
        <v>1172</v>
      </c>
      <c r="C245">
        <v>1161</v>
      </c>
      <c r="D245">
        <v>1161</v>
      </c>
      <c r="E245">
        <v>0</v>
      </c>
      <c r="F245">
        <v>1161</v>
      </c>
      <c r="G245" t="s">
        <v>327</v>
      </c>
      <c r="H245" t="s">
        <v>695</v>
      </c>
    </row>
    <row r="246" spans="1:8">
      <c r="A246">
        <v>7081601</v>
      </c>
      <c r="B246" t="s">
        <v>1170</v>
      </c>
      <c r="C246">
        <v>80</v>
      </c>
      <c r="D246">
        <v>80</v>
      </c>
      <c r="E246">
        <v>0</v>
      </c>
      <c r="F246">
        <v>80</v>
      </c>
      <c r="G246" t="s">
        <v>324</v>
      </c>
      <c r="H246" t="s">
        <v>695</v>
      </c>
    </row>
    <row r="247" spans="1:8">
      <c r="A247">
        <v>7081602</v>
      </c>
      <c r="B247" t="s">
        <v>1171</v>
      </c>
      <c r="C247">
        <v>275</v>
      </c>
      <c r="D247">
        <v>275</v>
      </c>
      <c r="E247">
        <v>0</v>
      </c>
      <c r="F247">
        <v>275</v>
      </c>
      <c r="G247" t="s">
        <v>324</v>
      </c>
      <c r="H247" t="s">
        <v>695</v>
      </c>
    </row>
    <row r="248" spans="1:8">
      <c r="A248">
        <v>7081603</v>
      </c>
      <c r="B248" t="s">
        <v>1211</v>
      </c>
      <c r="C248">
        <v>400</v>
      </c>
      <c r="D248">
        <v>0</v>
      </c>
      <c r="E248">
        <v>0</v>
      </c>
      <c r="F248">
        <v>0</v>
      </c>
      <c r="G248" t="s">
        <v>1659</v>
      </c>
      <c r="H248" t="s">
        <v>695</v>
      </c>
    </row>
    <row r="249" spans="1:8">
      <c r="A249">
        <v>7081663</v>
      </c>
      <c r="B249" t="s">
        <v>463</v>
      </c>
      <c r="C249">
        <v>34666</v>
      </c>
      <c r="D249">
        <v>0</v>
      </c>
      <c r="E249">
        <v>0</v>
      </c>
      <c r="F249">
        <v>0</v>
      </c>
      <c r="G249" t="s">
        <v>329</v>
      </c>
      <c r="H249" t="s">
        <v>702</v>
      </c>
    </row>
    <row r="250" spans="1:8">
      <c r="A250">
        <v>7082599</v>
      </c>
      <c r="B250" t="s">
        <v>1232</v>
      </c>
      <c r="C250">
        <v>1308</v>
      </c>
      <c r="D250">
        <v>0</v>
      </c>
      <c r="E250">
        <v>0</v>
      </c>
      <c r="F250">
        <v>0</v>
      </c>
      <c r="G250" t="s">
        <v>330</v>
      </c>
      <c r="H250" t="s">
        <v>696</v>
      </c>
    </row>
    <row r="251" spans="1:8">
      <c r="A251">
        <v>7083470</v>
      </c>
      <c r="B251" t="s">
        <v>1206</v>
      </c>
      <c r="C251">
        <v>33333</v>
      </c>
      <c r="D251">
        <v>0</v>
      </c>
      <c r="E251">
        <v>0</v>
      </c>
      <c r="F251">
        <v>0</v>
      </c>
      <c r="G251" t="s">
        <v>330</v>
      </c>
      <c r="H251" t="s">
        <v>702</v>
      </c>
    </row>
    <row r="252" spans="1:8">
      <c r="A252">
        <v>7083614</v>
      </c>
      <c r="B252" t="s">
        <v>204</v>
      </c>
      <c r="C252">
        <v>276</v>
      </c>
      <c r="D252">
        <v>276</v>
      </c>
      <c r="E252">
        <v>0</v>
      </c>
      <c r="F252">
        <v>276</v>
      </c>
      <c r="G252" t="s">
        <v>324</v>
      </c>
      <c r="H252" t="s">
        <v>701</v>
      </c>
    </row>
    <row r="253" spans="1:8">
      <c r="A253">
        <v>7083918</v>
      </c>
      <c r="B253" t="s">
        <v>1632</v>
      </c>
      <c r="C253">
        <v>196</v>
      </c>
      <c r="D253">
        <v>196</v>
      </c>
      <c r="E253">
        <v>0</v>
      </c>
      <c r="F253">
        <v>196</v>
      </c>
      <c r="G253" t="s">
        <v>324</v>
      </c>
      <c r="H253" t="s">
        <v>699</v>
      </c>
    </row>
    <row r="254" spans="1:8">
      <c r="A254">
        <v>7083990</v>
      </c>
      <c r="B254" t="s">
        <v>948</v>
      </c>
      <c r="C254">
        <v>980</v>
      </c>
      <c r="D254">
        <v>0</v>
      </c>
      <c r="E254">
        <v>0</v>
      </c>
      <c r="F254">
        <v>0</v>
      </c>
      <c r="G254" t="s">
        <v>1657</v>
      </c>
      <c r="H254" t="s">
        <v>697</v>
      </c>
    </row>
    <row r="255" spans="1:8">
      <c r="A255">
        <v>7083992</v>
      </c>
      <c r="B255" t="s">
        <v>951</v>
      </c>
      <c r="C255">
        <v>1760</v>
      </c>
      <c r="D255">
        <v>0</v>
      </c>
      <c r="E255">
        <v>0</v>
      </c>
      <c r="F255">
        <v>0</v>
      </c>
      <c r="G255" t="s">
        <v>1659</v>
      </c>
      <c r="H255" t="s">
        <v>697</v>
      </c>
    </row>
    <row r="256" spans="1:8">
      <c r="A256">
        <v>7084032</v>
      </c>
      <c r="B256" t="s">
        <v>1251</v>
      </c>
      <c r="C256">
        <v>880</v>
      </c>
      <c r="D256">
        <v>0</v>
      </c>
      <c r="E256">
        <v>0</v>
      </c>
      <c r="F256">
        <v>0</v>
      </c>
      <c r="G256" t="s">
        <v>1659</v>
      </c>
      <c r="H256" t="s">
        <v>696</v>
      </c>
    </row>
    <row r="257" spans="1:8">
      <c r="A257">
        <v>7084073</v>
      </c>
      <c r="B257" t="s">
        <v>1253</v>
      </c>
      <c r="C257">
        <v>15996</v>
      </c>
      <c r="D257">
        <v>0</v>
      </c>
      <c r="E257">
        <v>0</v>
      </c>
      <c r="F257">
        <v>0</v>
      </c>
      <c r="G257" t="s">
        <v>330</v>
      </c>
      <c r="H257" t="s">
        <v>702</v>
      </c>
    </row>
    <row r="258" spans="1:8">
      <c r="A258">
        <v>7084090</v>
      </c>
      <c r="B258" t="s">
        <v>204</v>
      </c>
      <c r="C258">
        <v>1035</v>
      </c>
      <c r="D258">
        <v>982</v>
      </c>
      <c r="E258">
        <v>0</v>
      </c>
      <c r="F258">
        <v>982</v>
      </c>
      <c r="G258" t="s">
        <v>324</v>
      </c>
      <c r="H258" t="s">
        <v>701</v>
      </c>
    </row>
    <row r="259" spans="1:8">
      <c r="A259">
        <v>7084453</v>
      </c>
      <c r="B259" t="s">
        <v>409</v>
      </c>
      <c r="C259">
        <v>200</v>
      </c>
      <c r="D259">
        <v>0</v>
      </c>
      <c r="E259">
        <v>0</v>
      </c>
      <c r="F259">
        <v>0</v>
      </c>
      <c r="G259" t="s">
        <v>329</v>
      </c>
      <c r="H259" t="s">
        <v>701</v>
      </c>
    </row>
    <row r="260" spans="1:8">
      <c r="A260">
        <v>7084539</v>
      </c>
      <c r="B260" t="s">
        <v>1051</v>
      </c>
      <c r="C260">
        <v>28</v>
      </c>
      <c r="D260">
        <v>0</v>
      </c>
      <c r="E260">
        <v>0</v>
      </c>
      <c r="F260">
        <v>0</v>
      </c>
      <c r="G260" t="s">
        <v>330</v>
      </c>
      <c r="H260" t="s">
        <v>699</v>
      </c>
    </row>
    <row r="261" spans="1:8">
      <c r="A261">
        <v>7084551</v>
      </c>
      <c r="B261" t="s">
        <v>1232</v>
      </c>
      <c r="C261">
        <v>1666</v>
      </c>
      <c r="D261">
        <v>0</v>
      </c>
      <c r="E261">
        <v>0</v>
      </c>
      <c r="F261">
        <v>0</v>
      </c>
      <c r="G261" t="s">
        <v>330</v>
      </c>
      <c r="H261" t="s">
        <v>695</v>
      </c>
    </row>
    <row r="262" spans="1:8">
      <c r="A262">
        <v>7084640</v>
      </c>
      <c r="B262" t="s">
        <v>447</v>
      </c>
      <c r="C262">
        <v>142</v>
      </c>
      <c r="D262">
        <v>0</v>
      </c>
      <c r="E262">
        <v>0</v>
      </c>
      <c r="F262">
        <v>0</v>
      </c>
      <c r="G262" t="s">
        <v>330</v>
      </c>
      <c r="H262" t="s">
        <v>700</v>
      </c>
    </row>
    <row r="263" spans="1:8">
      <c r="A263">
        <v>7084644</v>
      </c>
      <c r="B263" t="s">
        <v>963</v>
      </c>
      <c r="C263">
        <v>280</v>
      </c>
      <c r="D263">
        <v>0</v>
      </c>
      <c r="E263">
        <v>0</v>
      </c>
      <c r="F263">
        <v>0</v>
      </c>
      <c r="G263" t="s">
        <v>329</v>
      </c>
      <c r="H263" t="s">
        <v>697</v>
      </c>
    </row>
    <row r="264" spans="1:8">
      <c r="A264">
        <v>7084645</v>
      </c>
      <c r="B264" t="s">
        <v>1142</v>
      </c>
      <c r="C264">
        <v>70</v>
      </c>
      <c r="D264">
        <v>0</v>
      </c>
      <c r="E264">
        <v>0</v>
      </c>
      <c r="F264">
        <v>0</v>
      </c>
      <c r="G264" t="s">
        <v>329</v>
      </c>
      <c r="H264" t="s">
        <v>700</v>
      </c>
    </row>
    <row r="265" spans="1:8">
      <c r="A265">
        <v>7084653</v>
      </c>
      <c r="B265" t="s">
        <v>1634</v>
      </c>
      <c r="C265">
        <v>83</v>
      </c>
      <c r="D265">
        <v>83</v>
      </c>
      <c r="E265">
        <v>0</v>
      </c>
      <c r="F265">
        <v>83</v>
      </c>
      <c r="G265" t="s">
        <v>324</v>
      </c>
      <c r="H265" t="s">
        <v>695</v>
      </c>
    </row>
    <row r="266" spans="1:8">
      <c r="A266">
        <v>7084654</v>
      </c>
      <c r="B266" t="s">
        <v>335</v>
      </c>
      <c r="C266">
        <v>2328</v>
      </c>
      <c r="D266">
        <v>0</v>
      </c>
      <c r="E266">
        <v>0</v>
      </c>
      <c r="F266">
        <v>0</v>
      </c>
      <c r="G266" t="s">
        <v>329</v>
      </c>
      <c r="H266" t="s">
        <v>698</v>
      </c>
    </row>
    <row r="267" spans="1:8">
      <c r="A267">
        <v>7084668</v>
      </c>
      <c r="B267" t="s">
        <v>301</v>
      </c>
      <c r="C267">
        <v>140</v>
      </c>
      <c r="D267">
        <v>140</v>
      </c>
      <c r="E267">
        <v>0</v>
      </c>
      <c r="F267">
        <v>140</v>
      </c>
      <c r="G267" t="s">
        <v>324</v>
      </c>
      <c r="H267" t="s">
        <v>698</v>
      </c>
    </row>
    <row r="268" spans="1:8">
      <c r="A268">
        <v>7084669</v>
      </c>
      <c r="B268" t="s">
        <v>345</v>
      </c>
      <c r="C268">
        <v>224</v>
      </c>
      <c r="D268">
        <v>0</v>
      </c>
      <c r="E268">
        <v>0</v>
      </c>
      <c r="F268">
        <v>0</v>
      </c>
      <c r="G268" t="s">
        <v>329</v>
      </c>
      <c r="H268" t="s">
        <v>698</v>
      </c>
    </row>
    <row r="269" spans="1:8">
      <c r="A269">
        <v>7084703</v>
      </c>
      <c r="B269" t="s">
        <v>404</v>
      </c>
      <c r="C269">
        <v>126</v>
      </c>
      <c r="D269">
        <v>0</v>
      </c>
      <c r="E269">
        <v>0</v>
      </c>
      <c r="F269">
        <v>0</v>
      </c>
      <c r="G269" t="s">
        <v>330</v>
      </c>
      <c r="H269" t="s">
        <v>701</v>
      </c>
    </row>
    <row r="270" spans="1:8">
      <c r="A270">
        <v>7084717</v>
      </c>
      <c r="B270" t="s">
        <v>1108</v>
      </c>
      <c r="C270">
        <v>940</v>
      </c>
      <c r="D270">
        <v>0</v>
      </c>
      <c r="E270">
        <v>0</v>
      </c>
      <c r="F270">
        <v>0</v>
      </c>
      <c r="G270" t="s">
        <v>325</v>
      </c>
      <c r="H270" t="s">
        <v>700</v>
      </c>
    </row>
    <row r="271" spans="1:8">
      <c r="A271">
        <v>7084742</v>
      </c>
      <c r="B271" t="s">
        <v>333</v>
      </c>
      <c r="C271">
        <v>5444</v>
      </c>
      <c r="D271">
        <v>0</v>
      </c>
      <c r="E271">
        <v>0</v>
      </c>
      <c r="F271">
        <v>0</v>
      </c>
      <c r="G271" t="s">
        <v>329</v>
      </c>
      <c r="H271" t="s">
        <v>698</v>
      </c>
    </row>
    <row r="272" spans="1:8">
      <c r="A272">
        <v>7084743</v>
      </c>
      <c r="B272" t="s">
        <v>342</v>
      </c>
      <c r="C272">
        <v>450</v>
      </c>
      <c r="D272">
        <v>0</v>
      </c>
      <c r="E272">
        <v>0</v>
      </c>
      <c r="F272">
        <v>0</v>
      </c>
      <c r="G272" t="s">
        <v>329</v>
      </c>
      <c r="H272" t="s">
        <v>698</v>
      </c>
    </row>
    <row r="273" spans="1:8">
      <c r="A273">
        <v>7084744</v>
      </c>
      <c r="B273" t="s">
        <v>913</v>
      </c>
      <c r="C273">
        <v>550</v>
      </c>
      <c r="D273">
        <v>0</v>
      </c>
      <c r="E273">
        <v>0</v>
      </c>
      <c r="F273">
        <v>0</v>
      </c>
      <c r="G273" t="s">
        <v>329</v>
      </c>
      <c r="H273" t="s">
        <v>698</v>
      </c>
    </row>
    <row r="274" spans="1:8">
      <c r="A274">
        <v>7084749</v>
      </c>
      <c r="B274" t="s">
        <v>197</v>
      </c>
      <c r="C274">
        <v>880</v>
      </c>
      <c r="D274">
        <v>0</v>
      </c>
      <c r="E274">
        <v>0</v>
      </c>
      <c r="F274">
        <v>0</v>
      </c>
      <c r="G274" t="s">
        <v>325</v>
      </c>
      <c r="H274" t="s">
        <v>696</v>
      </c>
    </row>
    <row r="275" spans="1:8">
      <c r="A275">
        <v>7084750</v>
      </c>
      <c r="B275" t="s">
        <v>1105</v>
      </c>
      <c r="C275">
        <v>2168</v>
      </c>
      <c r="D275">
        <v>2168</v>
      </c>
      <c r="E275">
        <v>0</v>
      </c>
      <c r="F275">
        <v>2168</v>
      </c>
      <c r="G275" t="s">
        <v>324</v>
      </c>
      <c r="H275" t="s">
        <v>700</v>
      </c>
    </row>
    <row r="276" spans="1:8">
      <c r="A276">
        <v>7084752</v>
      </c>
      <c r="B276" t="s">
        <v>485</v>
      </c>
      <c r="C276">
        <v>110</v>
      </c>
      <c r="D276">
        <v>0</v>
      </c>
      <c r="E276">
        <v>0</v>
      </c>
      <c r="F276">
        <v>0</v>
      </c>
      <c r="G276" t="s">
        <v>326</v>
      </c>
      <c r="H276" t="s">
        <v>696</v>
      </c>
    </row>
    <row r="277" spans="1:8">
      <c r="A277">
        <v>7084757</v>
      </c>
      <c r="B277" t="s">
        <v>1066</v>
      </c>
      <c r="C277">
        <v>166</v>
      </c>
      <c r="D277">
        <v>0</v>
      </c>
      <c r="E277">
        <v>0</v>
      </c>
      <c r="F277">
        <v>0</v>
      </c>
      <c r="G277" t="s">
        <v>329</v>
      </c>
      <c r="H277" t="s">
        <v>701</v>
      </c>
    </row>
    <row r="278" spans="1:8">
      <c r="A278">
        <v>7084759</v>
      </c>
      <c r="B278" t="s">
        <v>1064</v>
      </c>
      <c r="C278">
        <v>42</v>
      </c>
      <c r="D278">
        <v>0</v>
      </c>
      <c r="E278">
        <v>0</v>
      </c>
      <c r="F278">
        <v>0</v>
      </c>
      <c r="G278" t="s">
        <v>330</v>
      </c>
      <c r="H278" t="s">
        <v>701</v>
      </c>
    </row>
    <row r="279" spans="1:8">
      <c r="A279">
        <v>7084764</v>
      </c>
      <c r="B279" t="s">
        <v>1274</v>
      </c>
      <c r="C279">
        <v>924</v>
      </c>
      <c r="D279">
        <v>924</v>
      </c>
      <c r="E279">
        <v>0</v>
      </c>
      <c r="F279">
        <v>924</v>
      </c>
      <c r="G279" t="s">
        <v>327</v>
      </c>
      <c r="H279" t="s">
        <v>703</v>
      </c>
    </row>
    <row r="280" spans="1:8">
      <c r="A280">
        <v>7084766</v>
      </c>
      <c r="B280" t="s">
        <v>493</v>
      </c>
      <c r="C280">
        <v>1008</v>
      </c>
      <c r="D280">
        <v>1008</v>
      </c>
      <c r="E280">
        <v>0</v>
      </c>
      <c r="F280">
        <v>1008</v>
      </c>
      <c r="G280" t="s">
        <v>324</v>
      </c>
      <c r="H280" t="s">
        <v>703</v>
      </c>
    </row>
    <row r="281" spans="1:8">
      <c r="A281">
        <v>7084843</v>
      </c>
      <c r="B281" t="s">
        <v>946</v>
      </c>
      <c r="C281">
        <v>30380</v>
      </c>
      <c r="D281">
        <v>0</v>
      </c>
      <c r="E281">
        <v>0</v>
      </c>
      <c r="F281">
        <v>0</v>
      </c>
      <c r="G281" t="s">
        <v>329</v>
      </c>
      <c r="H281" t="s">
        <v>697</v>
      </c>
    </row>
    <row r="282" spans="1:8">
      <c r="A282">
        <v>7084846</v>
      </c>
      <c r="B282" t="s">
        <v>301</v>
      </c>
      <c r="C282">
        <v>14506</v>
      </c>
      <c r="D282">
        <v>14506</v>
      </c>
      <c r="E282">
        <v>0</v>
      </c>
      <c r="F282">
        <v>14506</v>
      </c>
      <c r="G282" t="s">
        <v>324</v>
      </c>
      <c r="H282" t="s">
        <v>697</v>
      </c>
    </row>
    <row r="283" spans="1:8">
      <c r="A283">
        <v>7084847</v>
      </c>
      <c r="B283" t="s">
        <v>892</v>
      </c>
      <c r="C283">
        <v>24032</v>
      </c>
      <c r="D283">
        <v>19813</v>
      </c>
      <c r="E283">
        <v>0</v>
      </c>
      <c r="F283">
        <v>19813</v>
      </c>
      <c r="G283" t="s">
        <v>324</v>
      </c>
      <c r="H283" t="s">
        <v>698</v>
      </c>
    </row>
    <row r="284" spans="1:8">
      <c r="A284">
        <v>7084850</v>
      </c>
      <c r="B284" t="s">
        <v>172</v>
      </c>
      <c r="C284">
        <v>20300</v>
      </c>
      <c r="D284">
        <v>0</v>
      </c>
      <c r="E284">
        <v>0</v>
      </c>
      <c r="F284">
        <v>0</v>
      </c>
      <c r="G284" t="s">
        <v>330</v>
      </c>
      <c r="H284" t="s">
        <v>697</v>
      </c>
    </row>
    <row r="285" spans="1:8">
      <c r="A285">
        <v>7084894</v>
      </c>
      <c r="B285" t="s">
        <v>1271</v>
      </c>
      <c r="C285">
        <v>420</v>
      </c>
      <c r="D285">
        <v>420</v>
      </c>
      <c r="E285">
        <v>0</v>
      </c>
      <c r="F285">
        <v>420</v>
      </c>
      <c r="G285" t="s">
        <v>324</v>
      </c>
      <c r="H285" t="s">
        <v>703</v>
      </c>
    </row>
    <row r="286" spans="1:8">
      <c r="A286">
        <v>7084915</v>
      </c>
      <c r="B286" t="s">
        <v>1033</v>
      </c>
      <c r="C286">
        <v>7830</v>
      </c>
      <c r="D286">
        <v>0</v>
      </c>
      <c r="E286">
        <v>0</v>
      </c>
      <c r="F286">
        <v>0</v>
      </c>
      <c r="G286" t="s">
        <v>329</v>
      </c>
      <c r="H286" t="s">
        <v>701</v>
      </c>
    </row>
    <row r="287" spans="1:8">
      <c r="A287">
        <v>7084917</v>
      </c>
      <c r="B287" t="s">
        <v>395</v>
      </c>
      <c r="C287">
        <v>392</v>
      </c>
      <c r="D287">
        <v>0</v>
      </c>
      <c r="E287">
        <v>0</v>
      </c>
      <c r="F287">
        <v>0</v>
      </c>
      <c r="G287" t="s">
        <v>330</v>
      </c>
      <c r="H287" t="s">
        <v>701</v>
      </c>
    </row>
    <row r="288" spans="1:8">
      <c r="A288">
        <v>7084925</v>
      </c>
      <c r="B288" t="s">
        <v>299</v>
      </c>
      <c r="C288">
        <v>252</v>
      </c>
      <c r="D288">
        <v>244</v>
      </c>
      <c r="E288">
        <v>0</v>
      </c>
      <c r="F288">
        <v>244</v>
      </c>
      <c r="G288" t="s">
        <v>324</v>
      </c>
      <c r="H288" t="s">
        <v>703</v>
      </c>
    </row>
    <row r="289" spans="1:8">
      <c r="A289">
        <v>7084958</v>
      </c>
      <c r="B289" t="s">
        <v>343</v>
      </c>
      <c r="C289">
        <v>8400</v>
      </c>
      <c r="D289">
        <v>0</v>
      </c>
      <c r="E289">
        <v>0</v>
      </c>
      <c r="F289">
        <v>0</v>
      </c>
      <c r="G289" t="s">
        <v>329</v>
      </c>
      <c r="H289" t="s">
        <v>698</v>
      </c>
    </row>
    <row r="290" spans="1:8">
      <c r="A290">
        <v>7084973</v>
      </c>
      <c r="B290" t="s">
        <v>1276</v>
      </c>
      <c r="C290">
        <v>588</v>
      </c>
      <c r="D290">
        <v>336</v>
      </c>
      <c r="E290">
        <v>0</v>
      </c>
      <c r="F290">
        <v>336</v>
      </c>
      <c r="G290" t="s">
        <v>816</v>
      </c>
      <c r="H290" t="s">
        <v>703</v>
      </c>
    </row>
    <row r="291" spans="1:8">
      <c r="A291">
        <v>7084976</v>
      </c>
      <c r="B291" t="s">
        <v>477</v>
      </c>
      <c r="C291">
        <v>616</v>
      </c>
      <c r="D291">
        <v>0</v>
      </c>
      <c r="E291">
        <v>0</v>
      </c>
      <c r="F291">
        <v>0</v>
      </c>
      <c r="G291" t="s">
        <v>330</v>
      </c>
      <c r="H291" t="s">
        <v>696</v>
      </c>
    </row>
    <row r="292" spans="1:8">
      <c r="A292">
        <v>7084978</v>
      </c>
      <c r="B292" t="s">
        <v>407</v>
      </c>
      <c r="C292">
        <v>168</v>
      </c>
      <c r="D292">
        <v>0</v>
      </c>
      <c r="E292">
        <v>0</v>
      </c>
      <c r="F292">
        <v>0</v>
      </c>
      <c r="G292" t="s">
        <v>330</v>
      </c>
      <c r="H292" t="s">
        <v>701</v>
      </c>
    </row>
    <row r="293" spans="1:8">
      <c r="A293">
        <v>7084985</v>
      </c>
      <c r="B293" t="s">
        <v>1111</v>
      </c>
      <c r="C293">
        <v>200</v>
      </c>
      <c r="D293">
        <v>0</v>
      </c>
      <c r="E293">
        <v>0</v>
      </c>
      <c r="F293">
        <v>0</v>
      </c>
      <c r="G293" t="s">
        <v>330</v>
      </c>
      <c r="H293" t="s">
        <v>700</v>
      </c>
    </row>
    <row r="294" spans="1:8">
      <c r="A294">
        <v>7085017</v>
      </c>
      <c r="B294" t="s">
        <v>240</v>
      </c>
      <c r="C294">
        <v>37</v>
      </c>
      <c r="D294">
        <v>37</v>
      </c>
      <c r="E294">
        <v>0</v>
      </c>
      <c r="F294">
        <v>37</v>
      </c>
      <c r="G294" t="s">
        <v>324</v>
      </c>
      <c r="H294" t="s">
        <v>699</v>
      </c>
    </row>
    <row r="295" spans="1:8">
      <c r="A295">
        <v>7085018</v>
      </c>
      <c r="B295" t="s">
        <v>1012</v>
      </c>
      <c r="C295">
        <v>197</v>
      </c>
      <c r="D295">
        <v>0</v>
      </c>
      <c r="E295">
        <v>0</v>
      </c>
      <c r="F295">
        <v>0</v>
      </c>
      <c r="G295" t="s">
        <v>1659</v>
      </c>
      <c r="H295" t="s">
        <v>701</v>
      </c>
    </row>
    <row r="296" spans="1:8">
      <c r="A296">
        <v>7085028</v>
      </c>
      <c r="B296" t="s">
        <v>927</v>
      </c>
      <c r="C296">
        <v>5460</v>
      </c>
      <c r="D296">
        <v>0</v>
      </c>
      <c r="E296">
        <v>0</v>
      </c>
      <c r="F296">
        <v>0</v>
      </c>
      <c r="G296" t="s">
        <v>329</v>
      </c>
      <c r="H296" t="s">
        <v>698</v>
      </c>
    </row>
    <row r="297" spans="1:8">
      <c r="A297">
        <v>7085032</v>
      </c>
      <c r="B297" t="s">
        <v>486</v>
      </c>
      <c r="C297">
        <v>32</v>
      </c>
      <c r="D297">
        <v>0</v>
      </c>
      <c r="E297">
        <v>0</v>
      </c>
      <c r="F297">
        <v>0</v>
      </c>
      <c r="G297" t="s">
        <v>1659</v>
      </c>
      <c r="H297" t="s">
        <v>695</v>
      </c>
    </row>
    <row r="298" spans="1:8">
      <c r="A298">
        <v>7085037</v>
      </c>
      <c r="B298" t="s">
        <v>1137</v>
      </c>
      <c r="C298">
        <v>1844</v>
      </c>
      <c r="D298">
        <v>0</v>
      </c>
      <c r="E298">
        <v>0</v>
      </c>
      <c r="F298">
        <v>0</v>
      </c>
      <c r="G298" t="s">
        <v>330</v>
      </c>
      <c r="H298" t="s">
        <v>700</v>
      </c>
    </row>
    <row r="299" spans="1:8">
      <c r="A299">
        <v>7085048</v>
      </c>
      <c r="B299" t="s">
        <v>1139</v>
      </c>
      <c r="C299">
        <v>440</v>
      </c>
      <c r="D299">
        <v>0</v>
      </c>
      <c r="E299">
        <v>0</v>
      </c>
      <c r="F299">
        <v>0</v>
      </c>
      <c r="G299" t="s">
        <v>330</v>
      </c>
      <c r="H299" t="s">
        <v>700</v>
      </c>
    </row>
    <row r="300" spans="1:8">
      <c r="A300">
        <v>7085051</v>
      </c>
      <c r="B300" t="s">
        <v>408</v>
      </c>
      <c r="C300">
        <v>1064</v>
      </c>
      <c r="D300">
        <v>0</v>
      </c>
      <c r="E300">
        <v>0</v>
      </c>
      <c r="F300">
        <v>0</v>
      </c>
      <c r="G300" t="s">
        <v>329</v>
      </c>
      <c r="H300" t="s">
        <v>701</v>
      </c>
    </row>
    <row r="301" spans="1:8">
      <c r="A301">
        <v>7085059</v>
      </c>
      <c r="B301" t="s">
        <v>1235</v>
      </c>
      <c r="C301">
        <v>220</v>
      </c>
      <c r="D301">
        <v>220</v>
      </c>
      <c r="E301">
        <v>0</v>
      </c>
      <c r="F301">
        <v>220</v>
      </c>
      <c r="G301" t="s">
        <v>327</v>
      </c>
      <c r="H301" t="s">
        <v>695</v>
      </c>
    </row>
    <row r="302" spans="1:8">
      <c r="A302">
        <v>7085060</v>
      </c>
      <c r="B302" t="s">
        <v>1234</v>
      </c>
      <c r="C302">
        <v>165</v>
      </c>
      <c r="D302">
        <v>0</v>
      </c>
      <c r="E302">
        <v>0</v>
      </c>
      <c r="F302">
        <v>0</v>
      </c>
      <c r="G302" t="s">
        <v>330</v>
      </c>
      <c r="H302" t="s">
        <v>695</v>
      </c>
    </row>
    <row r="303" spans="1:8">
      <c r="A303">
        <v>7085069</v>
      </c>
      <c r="B303" t="s">
        <v>481</v>
      </c>
      <c r="C303">
        <v>440</v>
      </c>
      <c r="D303">
        <v>0</v>
      </c>
      <c r="E303">
        <v>0</v>
      </c>
      <c r="F303">
        <v>0</v>
      </c>
      <c r="G303" t="s">
        <v>330</v>
      </c>
      <c r="H303" t="s">
        <v>701</v>
      </c>
    </row>
    <row r="304" spans="1:8">
      <c r="A304">
        <v>7085070</v>
      </c>
      <c r="B304" t="s">
        <v>484</v>
      </c>
      <c r="C304">
        <v>1485</v>
      </c>
      <c r="D304">
        <v>0</v>
      </c>
      <c r="E304">
        <v>0</v>
      </c>
      <c r="F304">
        <v>0</v>
      </c>
      <c r="G304" t="s">
        <v>325</v>
      </c>
      <c r="H304" t="s">
        <v>698</v>
      </c>
    </row>
    <row r="305" spans="1:8">
      <c r="A305">
        <v>7085075</v>
      </c>
      <c r="B305" t="s">
        <v>941</v>
      </c>
      <c r="C305">
        <v>400</v>
      </c>
      <c r="D305">
        <v>400</v>
      </c>
      <c r="E305">
        <v>0</v>
      </c>
      <c r="F305">
        <v>400</v>
      </c>
      <c r="G305" t="s">
        <v>324</v>
      </c>
      <c r="H305" t="s">
        <v>697</v>
      </c>
    </row>
    <row r="306" spans="1:8">
      <c r="A306">
        <v>7085076</v>
      </c>
      <c r="B306" t="s">
        <v>940</v>
      </c>
      <c r="C306">
        <v>110</v>
      </c>
      <c r="D306">
        <v>110</v>
      </c>
      <c r="E306">
        <v>0</v>
      </c>
      <c r="F306">
        <v>110</v>
      </c>
      <c r="G306" t="s">
        <v>324</v>
      </c>
      <c r="H306" t="s">
        <v>697</v>
      </c>
    </row>
    <row r="307" spans="1:8">
      <c r="A307">
        <v>7085150</v>
      </c>
      <c r="B307" t="s">
        <v>1025</v>
      </c>
      <c r="C307">
        <v>56</v>
      </c>
      <c r="D307">
        <v>0</v>
      </c>
      <c r="E307">
        <v>0</v>
      </c>
      <c r="F307">
        <v>0</v>
      </c>
      <c r="G307" t="s">
        <v>330</v>
      </c>
      <c r="H307" t="s">
        <v>701</v>
      </c>
    </row>
    <row r="308" spans="1:8">
      <c r="A308">
        <v>7085152</v>
      </c>
      <c r="B308" t="s">
        <v>904</v>
      </c>
      <c r="C308">
        <v>1588</v>
      </c>
      <c r="D308">
        <v>0</v>
      </c>
      <c r="E308">
        <v>0</v>
      </c>
      <c r="F308">
        <v>0</v>
      </c>
      <c r="G308" t="s">
        <v>330</v>
      </c>
      <c r="H308" t="s">
        <v>698</v>
      </c>
    </row>
    <row r="309" spans="1:8">
      <c r="A309">
        <v>7085160</v>
      </c>
      <c r="B309" t="s">
        <v>829</v>
      </c>
      <c r="C309">
        <v>2463</v>
      </c>
      <c r="D309">
        <v>2463</v>
      </c>
      <c r="E309">
        <v>0</v>
      </c>
      <c r="F309">
        <v>2463</v>
      </c>
      <c r="G309" t="s">
        <v>324</v>
      </c>
      <c r="H309" t="s">
        <v>699</v>
      </c>
    </row>
    <row r="310" spans="1:8">
      <c r="A310">
        <v>7085161</v>
      </c>
      <c r="B310" t="s">
        <v>1212</v>
      </c>
      <c r="C310">
        <v>99</v>
      </c>
      <c r="D310">
        <v>0</v>
      </c>
      <c r="E310">
        <v>0</v>
      </c>
      <c r="F310">
        <v>0</v>
      </c>
      <c r="G310" t="s">
        <v>329</v>
      </c>
      <c r="H310" t="s">
        <v>696</v>
      </c>
    </row>
    <row r="311" spans="1:8">
      <c r="A311">
        <v>7085162</v>
      </c>
      <c r="B311" t="s">
        <v>1223</v>
      </c>
      <c r="C311">
        <v>80</v>
      </c>
      <c r="D311">
        <v>80</v>
      </c>
      <c r="E311">
        <v>0</v>
      </c>
      <c r="F311">
        <v>80</v>
      </c>
      <c r="G311" t="s">
        <v>324</v>
      </c>
      <c r="H311" t="s">
        <v>695</v>
      </c>
    </row>
    <row r="312" spans="1:8">
      <c r="A312">
        <v>7085163</v>
      </c>
      <c r="B312" t="s">
        <v>1249</v>
      </c>
      <c r="C312">
        <v>77</v>
      </c>
      <c r="D312">
        <v>0</v>
      </c>
      <c r="E312">
        <v>0</v>
      </c>
      <c r="F312">
        <v>0</v>
      </c>
      <c r="G312" t="s">
        <v>330</v>
      </c>
      <c r="H312" t="s">
        <v>696</v>
      </c>
    </row>
    <row r="313" spans="1:8">
      <c r="A313">
        <v>7085174</v>
      </c>
      <c r="B313" t="s">
        <v>479</v>
      </c>
      <c r="C313">
        <v>121</v>
      </c>
      <c r="D313">
        <v>0</v>
      </c>
      <c r="E313">
        <v>0</v>
      </c>
      <c r="F313">
        <v>0</v>
      </c>
      <c r="G313" t="s">
        <v>325</v>
      </c>
      <c r="H313" t="s">
        <v>696</v>
      </c>
    </row>
    <row r="314" spans="1:8">
      <c r="A314">
        <v>7085178</v>
      </c>
      <c r="B314" t="s">
        <v>987</v>
      </c>
      <c r="C314">
        <v>95</v>
      </c>
      <c r="D314">
        <v>0</v>
      </c>
      <c r="E314">
        <v>0</v>
      </c>
      <c r="F314">
        <v>0</v>
      </c>
      <c r="G314" t="s">
        <v>330</v>
      </c>
      <c r="H314" t="s">
        <v>701</v>
      </c>
    </row>
    <row r="315" spans="1:8">
      <c r="A315">
        <v>7085184</v>
      </c>
      <c r="B315" t="s">
        <v>483</v>
      </c>
      <c r="C315">
        <v>2563</v>
      </c>
      <c r="D315">
        <v>0</v>
      </c>
      <c r="E315">
        <v>0</v>
      </c>
      <c r="F315">
        <v>0</v>
      </c>
      <c r="G315" t="s">
        <v>329</v>
      </c>
      <c r="H315" t="s">
        <v>696</v>
      </c>
    </row>
    <row r="316" spans="1:8">
      <c r="A316">
        <v>7085192</v>
      </c>
      <c r="B316" t="s">
        <v>1163</v>
      </c>
      <c r="C316">
        <v>880</v>
      </c>
      <c r="D316">
        <v>880</v>
      </c>
      <c r="E316">
        <v>0</v>
      </c>
      <c r="F316">
        <v>880</v>
      </c>
      <c r="G316" t="s">
        <v>324</v>
      </c>
      <c r="H316" t="s">
        <v>699</v>
      </c>
    </row>
    <row r="317" spans="1:8">
      <c r="A317">
        <v>7085198</v>
      </c>
      <c r="B317" t="s">
        <v>1132</v>
      </c>
      <c r="C317">
        <v>96</v>
      </c>
      <c r="D317">
        <v>0</v>
      </c>
      <c r="E317">
        <v>0</v>
      </c>
      <c r="F317">
        <v>0</v>
      </c>
      <c r="G317" t="s">
        <v>330</v>
      </c>
      <c r="H317" t="s">
        <v>700</v>
      </c>
    </row>
    <row r="318" spans="1:8">
      <c r="A318">
        <v>7085199</v>
      </c>
      <c r="B318" t="s">
        <v>215</v>
      </c>
      <c r="C318">
        <v>110</v>
      </c>
      <c r="D318">
        <v>0</v>
      </c>
      <c r="E318">
        <v>0</v>
      </c>
      <c r="F318">
        <v>0</v>
      </c>
      <c r="G318" t="s">
        <v>1670</v>
      </c>
      <c r="H318" t="s">
        <v>695</v>
      </c>
    </row>
    <row r="319" spans="1:8">
      <c r="A319">
        <v>7085203</v>
      </c>
      <c r="B319" t="s">
        <v>365</v>
      </c>
      <c r="C319">
        <v>1605</v>
      </c>
      <c r="D319">
        <v>1605</v>
      </c>
      <c r="E319">
        <v>0</v>
      </c>
      <c r="F319">
        <v>1605</v>
      </c>
      <c r="G319" t="s">
        <v>324</v>
      </c>
      <c r="H319" t="s">
        <v>697</v>
      </c>
    </row>
    <row r="320" spans="1:8">
      <c r="A320">
        <v>7085205</v>
      </c>
      <c r="B320" t="s">
        <v>1076</v>
      </c>
      <c r="C320">
        <v>49</v>
      </c>
      <c r="D320">
        <v>0</v>
      </c>
      <c r="E320">
        <v>0</v>
      </c>
      <c r="F320">
        <v>0</v>
      </c>
      <c r="G320" t="s">
        <v>1667</v>
      </c>
      <c r="H320" t="s">
        <v>699</v>
      </c>
    </row>
    <row r="321" spans="1:8">
      <c r="A321">
        <v>7085208</v>
      </c>
      <c r="B321" t="s">
        <v>1191</v>
      </c>
      <c r="C321">
        <v>600</v>
      </c>
      <c r="D321">
        <v>588</v>
      </c>
      <c r="E321">
        <v>0</v>
      </c>
      <c r="F321">
        <v>588</v>
      </c>
      <c r="G321" t="s">
        <v>327</v>
      </c>
      <c r="H321" t="s">
        <v>695</v>
      </c>
    </row>
    <row r="322" spans="1:8">
      <c r="A322">
        <v>7085210</v>
      </c>
      <c r="B322" t="s">
        <v>1166</v>
      </c>
      <c r="C322">
        <v>600</v>
      </c>
      <c r="D322">
        <v>600</v>
      </c>
      <c r="E322">
        <v>0</v>
      </c>
      <c r="F322">
        <v>600</v>
      </c>
      <c r="G322" t="s">
        <v>1285</v>
      </c>
      <c r="H322" t="s">
        <v>695</v>
      </c>
    </row>
    <row r="323" spans="1:8">
      <c r="A323">
        <v>7085216</v>
      </c>
      <c r="B323" t="s">
        <v>283</v>
      </c>
      <c r="C323">
        <v>2674</v>
      </c>
      <c r="D323">
        <v>2674</v>
      </c>
      <c r="E323">
        <v>0</v>
      </c>
      <c r="F323">
        <v>2674</v>
      </c>
      <c r="G323" t="s">
        <v>327</v>
      </c>
      <c r="H323" t="s">
        <v>701</v>
      </c>
    </row>
    <row r="324" spans="1:8">
      <c r="A324">
        <v>7085217</v>
      </c>
      <c r="B324" t="s">
        <v>760</v>
      </c>
      <c r="C324">
        <v>1542</v>
      </c>
      <c r="D324">
        <v>0</v>
      </c>
      <c r="E324">
        <v>0</v>
      </c>
      <c r="F324">
        <v>0</v>
      </c>
      <c r="G324" t="s">
        <v>329</v>
      </c>
      <c r="H324" t="s">
        <v>700</v>
      </c>
    </row>
    <row r="325" spans="1:8">
      <c r="A325">
        <v>7085221</v>
      </c>
      <c r="B325" t="s">
        <v>1054</v>
      </c>
      <c r="C325">
        <v>196</v>
      </c>
      <c r="D325">
        <v>0</v>
      </c>
      <c r="E325">
        <v>0</v>
      </c>
      <c r="F325">
        <v>0</v>
      </c>
      <c r="G325" t="s">
        <v>330</v>
      </c>
      <c r="H325" t="s">
        <v>701</v>
      </c>
    </row>
    <row r="326" spans="1:8">
      <c r="A326">
        <v>7085227</v>
      </c>
      <c r="B326" t="s">
        <v>1067</v>
      </c>
      <c r="C326">
        <v>820</v>
      </c>
      <c r="D326">
        <v>0</v>
      </c>
      <c r="E326">
        <v>0</v>
      </c>
      <c r="F326">
        <v>0</v>
      </c>
      <c r="G326" t="s">
        <v>330</v>
      </c>
      <c r="H326" t="s">
        <v>699</v>
      </c>
    </row>
    <row r="327" spans="1:8">
      <c r="A327">
        <v>7085229</v>
      </c>
      <c r="B327" t="s">
        <v>962</v>
      </c>
      <c r="C327">
        <v>71040</v>
      </c>
      <c r="D327">
        <v>0</v>
      </c>
      <c r="E327">
        <v>0</v>
      </c>
      <c r="F327">
        <v>0</v>
      </c>
      <c r="G327" t="s">
        <v>329</v>
      </c>
      <c r="H327" t="s">
        <v>697</v>
      </c>
    </row>
    <row r="328" spans="1:8">
      <c r="A328">
        <v>7085233</v>
      </c>
      <c r="B328" t="s">
        <v>957</v>
      </c>
      <c r="C328">
        <v>1120</v>
      </c>
      <c r="D328">
        <v>0</v>
      </c>
      <c r="E328">
        <v>0</v>
      </c>
      <c r="F328">
        <v>0</v>
      </c>
      <c r="G328" t="s">
        <v>330</v>
      </c>
      <c r="H328" t="s">
        <v>697</v>
      </c>
    </row>
    <row r="329" spans="1:8">
      <c r="A329">
        <v>7085234</v>
      </c>
      <c r="B329" t="s">
        <v>956</v>
      </c>
      <c r="C329">
        <v>2800</v>
      </c>
      <c r="D329">
        <v>0</v>
      </c>
      <c r="E329">
        <v>0</v>
      </c>
      <c r="F329">
        <v>0</v>
      </c>
      <c r="G329" t="s">
        <v>330</v>
      </c>
      <c r="H329" t="s">
        <v>697</v>
      </c>
    </row>
    <row r="330" spans="1:8">
      <c r="A330">
        <v>7085241</v>
      </c>
      <c r="B330" t="s">
        <v>1069</v>
      </c>
      <c r="C330">
        <v>60</v>
      </c>
      <c r="D330">
        <v>0</v>
      </c>
      <c r="E330">
        <v>0</v>
      </c>
      <c r="F330">
        <v>0</v>
      </c>
      <c r="G330" t="s">
        <v>330</v>
      </c>
      <c r="H330" t="s">
        <v>699</v>
      </c>
    </row>
    <row r="331" spans="1:8">
      <c r="A331">
        <v>7085246</v>
      </c>
      <c r="B331" t="s">
        <v>936</v>
      </c>
      <c r="C331">
        <v>2945</v>
      </c>
      <c r="D331">
        <v>2880</v>
      </c>
      <c r="E331">
        <v>0</v>
      </c>
      <c r="F331">
        <v>2945</v>
      </c>
      <c r="G331" t="s">
        <v>324</v>
      </c>
      <c r="H331" t="s">
        <v>697</v>
      </c>
    </row>
    <row r="332" spans="1:8">
      <c r="A332">
        <v>7085247</v>
      </c>
      <c r="B332" t="s">
        <v>458</v>
      </c>
      <c r="C332">
        <v>1200</v>
      </c>
      <c r="D332">
        <v>0</v>
      </c>
      <c r="E332">
        <v>0</v>
      </c>
      <c r="F332">
        <v>0</v>
      </c>
      <c r="G332" t="s">
        <v>1659</v>
      </c>
      <c r="H332" t="s">
        <v>699</v>
      </c>
    </row>
    <row r="333" spans="1:8">
      <c r="A333">
        <v>7085251</v>
      </c>
      <c r="B333" t="s">
        <v>472</v>
      </c>
      <c r="C333">
        <v>1954</v>
      </c>
      <c r="D333">
        <v>1954</v>
      </c>
      <c r="E333">
        <v>0</v>
      </c>
      <c r="F333">
        <v>1954</v>
      </c>
      <c r="G333" t="s">
        <v>327</v>
      </c>
      <c r="H333" t="s">
        <v>696</v>
      </c>
    </row>
    <row r="334" spans="1:8">
      <c r="A334">
        <v>7085255</v>
      </c>
      <c r="B334" t="s">
        <v>773</v>
      </c>
      <c r="C334">
        <v>660</v>
      </c>
      <c r="D334">
        <v>0</v>
      </c>
      <c r="E334">
        <v>0</v>
      </c>
      <c r="F334">
        <v>0</v>
      </c>
      <c r="G334" t="s">
        <v>330</v>
      </c>
      <c r="H334" t="s">
        <v>696</v>
      </c>
    </row>
    <row r="335" spans="1:8">
      <c r="A335">
        <v>7085257</v>
      </c>
      <c r="B335" t="s">
        <v>1185</v>
      </c>
      <c r="C335">
        <v>5640</v>
      </c>
      <c r="D335">
        <v>0</v>
      </c>
      <c r="E335">
        <v>0</v>
      </c>
      <c r="F335">
        <v>0</v>
      </c>
      <c r="G335" t="s">
        <v>1659</v>
      </c>
      <c r="H335" t="s">
        <v>695</v>
      </c>
    </row>
    <row r="336" spans="1:8">
      <c r="A336">
        <v>7085259</v>
      </c>
      <c r="B336" t="s">
        <v>1187</v>
      </c>
      <c r="C336">
        <v>6720</v>
      </c>
      <c r="D336">
        <v>0</v>
      </c>
      <c r="E336">
        <v>0</v>
      </c>
      <c r="F336">
        <v>1680</v>
      </c>
      <c r="G336" t="s">
        <v>1671</v>
      </c>
      <c r="H336" t="s">
        <v>696</v>
      </c>
    </row>
    <row r="337" spans="1:8">
      <c r="A337">
        <v>7085261</v>
      </c>
      <c r="B337" t="s">
        <v>228</v>
      </c>
      <c r="C337">
        <v>15</v>
      </c>
      <c r="D337">
        <v>15</v>
      </c>
      <c r="E337">
        <v>0</v>
      </c>
      <c r="F337">
        <v>15</v>
      </c>
      <c r="G337" t="s">
        <v>324</v>
      </c>
      <c r="H337" t="s">
        <v>699</v>
      </c>
    </row>
    <row r="338" spans="1:8">
      <c r="A338">
        <v>7085262</v>
      </c>
      <c r="B338" t="s">
        <v>495</v>
      </c>
      <c r="C338">
        <v>840</v>
      </c>
      <c r="D338">
        <v>802</v>
      </c>
      <c r="E338">
        <v>0</v>
      </c>
      <c r="F338">
        <v>802</v>
      </c>
      <c r="G338" t="s">
        <v>324</v>
      </c>
      <c r="H338" t="s">
        <v>703</v>
      </c>
    </row>
    <row r="339" spans="1:8">
      <c r="A339">
        <v>7085263</v>
      </c>
      <c r="B339" t="s">
        <v>1213</v>
      </c>
      <c r="C339">
        <v>1320</v>
      </c>
      <c r="D339">
        <v>0</v>
      </c>
      <c r="E339">
        <v>0</v>
      </c>
      <c r="F339">
        <v>0</v>
      </c>
      <c r="G339" t="s">
        <v>330</v>
      </c>
      <c r="H339" t="s">
        <v>696</v>
      </c>
    </row>
    <row r="340" spans="1:8">
      <c r="A340">
        <v>7085267</v>
      </c>
      <c r="B340" t="s">
        <v>480</v>
      </c>
      <c r="C340">
        <v>280</v>
      </c>
      <c r="D340">
        <v>0</v>
      </c>
      <c r="E340">
        <v>0</v>
      </c>
      <c r="F340">
        <v>0</v>
      </c>
      <c r="G340" t="s">
        <v>330</v>
      </c>
      <c r="H340" t="s">
        <v>696</v>
      </c>
    </row>
    <row r="341" spans="1:8">
      <c r="A341">
        <v>7085272</v>
      </c>
      <c r="B341" t="s">
        <v>365</v>
      </c>
      <c r="C341">
        <v>735</v>
      </c>
      <c r="D341">
        <v>735</v>
      </c>
      <c r="E341">
        <v>0</v>
      </c>
      <c r="F341">
        <v>735</v>
      </c>
      <c r="G341" t="s">
        <v>324</v>
      </c>
      <c r="H341" t="s">
        <v>697</v>
      </c>
    </row>
    <row r="342" spans="1:8">
      <c r="A342">
        <v>7085273</v>
      </c>
      <c r="B342" t="s">
        <v>859</v>
      </c>
      <c r="C342">
        <v>1185</v>
      </c>
      <c r="D342">
        <v>1185</v>
      </c>
      <c r="E342">
        <v>0</v>
      </c>
      <c r="F342">
        <v>1185</v>
      </c>
      <c r="G342" t="s">
        <v>324</v>
      </c>
      <c r="H342" t="s">
        <v>697</v>
      </c>
    </row>
    <row r="343" spans="1:8">
      <c r="A343">
        <v>7085274</v>
      </c>
      <c r="B343" t="s">
        <v>412</v>
      </c>
      <c r="C343">
        <v>143</v>
      </c>
      <c r="D343">
        <v>143</v>
      </c>
      <c r="E343">
        <v>0</v>
      </c>
      <c r="F343">
        <v>143</v>
      </c>
      <c r="G343" t="s">
        <v>324</v>
      </c>
      <c r="H343" t="s">
        <v>701</v>
      </c>
    </row>
    <row r="344" spans="1:8">
      <c r="A344">
        <v>7085276</v>
      </c>
      <c r="B344" t="s">
        <v>850</v>
      </c>
      <c r="C344">
        <v>784</v>
      </c>
      <c r="D344">
        <v>0</v>
      </c>
      <c r="E344">
        <v>0</v>
      </c>
      <c r="F344">
        <v>0</v>
      </c>
      <c r="G344" t="s">
        <v>329</v>
      </c>
      <c r="H344" t="s">
        <v>698</v>
      </c>
    </row>
    <row r="345" spans="1:8">
      <c r="A345">
        <v>7085279</v>
      </c>
      <c r="B345" t="s">
        <v>1107</v>
      </c>
      <c r="C345">
        <v>352</v>
      </c>
      <c r="D345">
        <v>0</v>
      </c>
      <c r="E345">
        <v>0</v>
      </c>
      <c r="F345">
        <v>0</v>
      </c>
      <c r="G345" t="s">
        <v>329</v>
      </c>
      <c r="H345" t="s">
        <v>700</v>
      </c>
    </row>
    <row r="346" spans="1:8">
      <c r="A346">
        <v>7085293</v>
      </c>
      <c r="B346" t="s">
        <v>361</v>
      </c>
      <c r="C346">
        <v>167</v>
      </c>
      <c r="D346">
        <v>0</v>
      </c>
      <c r="E346">
        <v>0</v>
      </c>
      <c r="F346">
        <v>0</v>
      </c>
      <c r="G346" t="s">
        <v>330</v>
      </c>
      <c r="H346" t="s">
        <v>701</v>
      </c>
    </row>
    <row r="347" spans="1:8">
      <c r="A347">
        <v>7085305</v>
      </c>
      <c r="B347" t="s">
        <v>1244</v>
      </c>
      <c r="C347">
        <v>130</v>
      </c>
      <c r="D347">
        <v>0</v>
      </c>
      <c r="E347">
        <v>0</v>
      </c>
      <c r="F347">
        <v>0</v>
      </c>
      <c r="G347" t="s">
        <v>330</v>
      </c>
      <c r="H347" t="s">
        <v>696</v>
      </c>
    </row>
    <row r="348" spans="1:8">
      <c r="A348">
        <v>7085306</v>
      </c>
      <c r="B348" t="s">
        <v>1193</v>
      </c>
      <c r="C348">
        <v>588</v>
      </c>
      <c r="D348">
        <v>588</v>
      </c>
      <c r="E348">
        <v>0</v>
      </c>
      <c r="F348">
        <v>588</v>
      </c>
      <c r="G348" t="s">
        <v>324</v>
      </c>
      <c r="H348" t="s">
        <v>695</v>
      </c>
    </row>
    <row r="349" spans="1:8">
      <c r="A349">
        <v>7085308</v>
      </c>
      <c r="B349" t="s">
        <v>1194</v>
      </c>
      <c r="C349">
        <v>600</v>
      </c>
      <c r="D349">
        <v>600</v>
      </c>
      <c r="E349">
        <v>0</v>
      </c>
      <c r="F349">
        <v>600</v>
      </c>
      <c r="G349" t="s">
        <v>324</v>
      </c>
      <c r="H349" t="s">
        <v>695</v>
      </c>
    </row>
    <row r="350" spans="1:8">
      <c r="A350">
        <v>7085316</v>
      </c>
      <c r="B350" t="s">
        <v>410</v>
      </c>
      <c r="C350">
        <v>200</v>
      </c>
      <c r="D350">
        <v>0</v>
      </c>
      <c r="E350">
        <v>0</v>
      </c>
      <c r="F350">
        <v>0</v>
      </c>
      <c r="G350" t="s">
        <v>329</v>
      </c>
      <c r="H350" t="s">
        <v>701</v>
      </c>
    </row>
    <row r="351" spans="1:8">
      <c r="A351">
        <v>7085322</v>
      </c>
      <c r="B351" t="s">
        <v>988</v>
      </c>
      <c r="C351">
        <v>411</v>
      </c>
      <c r="D351">
        <v>411</v>
      </c>
      <c r="E351">
        <v>0</v>
      </c>
      <c r="F351">
        <v>411</v>
      </c>
      <c r="G351" t="s">
        <v>327</v>
      </c>
      <c r="H351" t="s">
        <v>701</v>
      </c>
    </row>
    <row r="352" spans="1:8">
      <c r="A352">
        <v>7085335</v>
      </c>
      <c r="B352" t="s">
        <v>1214</v>
      </c>
      <c r="C352">
        <v>70</v>
      </c>
      <c r="D352">
        <v>0</v>
      </c>
      <c r="E352">
        <v>0</v>
      </c>
      <c r="F352">
        <v>0</v>
      </c>
      <c r="G352" t="s">
        <v>330</v>
      </c>
      <c r="H352" t="s">
        <v>695</v>
      </c>
    </row>
    <row r="353" spans="1:8">
      <c r="A353">
        <v>7085344</v>
      </c>
      <c r="B353" t="s">
        <v>1016</v>
      </c>
      <c r="C353">
        <v>500</v>
      </c>
      <c r="D353">
        <v>0</v>
      </c>
      <c r="E353">
        <v>0</v>
      </c>
      <c r="F353">
        <v>0</v>
      </c>
      <c r="G353" t="s">
        <v>330</v>
      </c>
      <c r="H353" t="s">
        <v>701</v>
      </c>
    </row>
    <row r="354" spans="1:8">
      <c r="A354">
        <v>7085349</v>
      </c>
      <c r="B354" t="s">
        <v>436</v>
      </c>
      <c r="C354">
        <v>280</v>
      </c>
      <c r="D354">
        <v>0</v>
      </c>
      <c r="E354">
        <v>0</v>
      </c>
      <c r="F354">
        <v>0</v>
      </c>
      <c r="G354" t="s">
        <v>329</v>
      </c>
      <c r="H354" t="s">
        <v>697</v>
      </c>
    </row>
    <row r="355" spans="1:8">
      <c r="A355">
        <v>7085350</v>
      </c>
      <c r="B355" t="s">
        <v>254</v>
      </c>
      <c r="C355">
        <v>751</v>
      </c>
      <c r="D355">
        <v>0</v>
      </c>
      <c r="E355">
        <v>0</v>
      </c>
      <c r="F355">
        <v>0</v>
      </c>
      <c r="G355" t="s">
        <v>330</v>
      </c>
      <c r="H355" t="s">
        <v>703</v>
      </c>
    </row>
    <row r="356" spans="1:8">
      <c r="A356">
        <v>7085369</v>
      </c>
      <c r="B356" t="s">
        <v>1059</v>
      </c>
      <c r="C356">
        <v>25</v>
      </c>
      <c r="D356">
        <v>0</v>
      </c>
      <c r="E356">
        <v>0</v>
      </c>
      <c r="F356">
        <v>0</v>
      </c>
      <c r="G356" t="s">
        <v>330</v>
      </c>
      <c r="H356" t="s">
        <v>701</v>
      </c>
    </row>
    <row r="357" spans="1:8">
      <c r="A357">
        <v>7085384</v>
      </c>
      <c r="B357" t="s">
        <v>1056</v>
      </c>
      <c r="C357">
        <v>20</v>
      </c>
      <c r="D357">
        <v>0</v>
      </c>
      <c r="E357">
        <v>0</v>
      </c>
      <c r="F357">
        <v>0</v>
      </c>
      <c r="G357" t="s">
        <v>329</v>
      </c>
      <c r="H357" t="s">
        <v>701</v>
      </c>
    </row>
    <row r="358" spans="1:8">
      <c r="A358">
        <v>7085387</v>
      </c>
      <c r="B358" t="s">
        <v>412</v>
      </c>
      <c r="C358">
        <v>10501</v>
      </c>
      <c r="D358">
        <v>10501</v>
      </c>
      <c r="E358">
        <v>0</v>
      </c>
      <c r="F358">
        <v>10501</v>
      </c>
      <c r="G358" t="s">
        <v>324</v>
      </c>
      <c r="H358" t="s">
        <v>701</v>
      </c>
    </row>
    <row r="359" spans="1:8">
      <c r="A359">
        <v>7085390</v>
      </c>
      <c r="B359" t="s">
        <v>893</v>
      </c>
      <c r="C359">
        <v>5293</v>
      </c>
      <c r="D359">
        <v>5293</v>
      </c>
      <c r="E359">
        <v>0</v>
      </c>
      <c r="F359">
        <v>5293</v>
      </c>
      <c r="G359" t="s">
        <v>324</v>
      </c>
      <c r="H359" t="s">
        <v>698</v>
      </c>
    </row>
    <row r="360" spans="1:8">
      <c r="A360">
        <v>7085398</v>
      </c>
      <c r="B360" t="s">
        <v>1015</v>
      </c>
      <c r="C360">
        <v>448</v>
      </c>
      <c r="D360">
        <v>0</v>
      </c>
      <c r="E360">
        <v>0</v>
      </c>
      <c r="F360">
        <v>0</v>
      </c>
      <c r="G360" t="s">
        <v>330</v>
      </c>
      <c r="H360" t="s">
        <v>701</v>
      </c>
    </row>
    <row r="361" spans="1:8">
      <c r="A361">
        <v>7085399</v>
      </c>
      <c r="B361" t="s">
        <v>759</v>
      </c>
      <c r="C361">
        <v>9445</v>
      </c>
      <c r="D361">
        <v>9445</v>
      </c>
      <c r="E361">
        <v>0</v>
      </c>
      <c r="F361">
        <v>9445</v>
      </c>
      <c r="G361" t="s">
        <v>324</v>
      </c>
      <c r="H361" t="s">
        <v>698</v>
      </c>
    </row>
    <row r="362" spans="1:8">
      <c r="A362">
        <v>7085400</v>
      </c>
      <c r="B362" t="s">
        <v>172</v>
      </c>
      <c r="C362">
        <v>5876</v>
      </c>
      <c r="D362">
        <v>0</v>
      </c>
      <c r="E362">
        <v>0</v>
      </c>
      <c r="F362">
        <v>0</v>
      </c>
      <c r="G362" t="s">
        <v>1659</v>
      </c>
      <c r="H362" t="s">
        <v>698</v>
      </c>
    </row>
    <row r="363" spans="1:8">
      <c r="A363">
        <v>7085401</v>
      </c>
      <c r="B363" t="s">
        <v>302</v>
      </c>
      <c r="C363">
        <v>2514</v>
      </c>
      <c r="D363">
        <v>2514</v>
      </c>
      <c r="E363">
        <v>0</v>
      </c>
      <c r="F363">
        <v>2514</v>
      </c>
      <c r="G363" t="s">
        <v>324</v>
      </c>
      <c r="H363" t="s">
        <v>698</v>
      </c>
    </row>
    <row r="364" spans="1:8">
      <c r="A364">
        <v>7085404</v>
      </c>
      <c r="B364" t="s">
        <v>187</v>
      </c>
      <c r="C364">
        <v>241</v>
      </c>
      <c r="D364">
        <v>241</v>
      </c>
      <c r="E364">
        <v>0</v>
      </c>
      <c r="F364">
        <v>241</v>
      </c>
      <c r="G364" t="s">
        <v>327</v>
      </c>
      <c r="H364" t="s">
        <v>697</v>
      </c>
    </row>
    <row r="365" spans="1:8">
      <c r="A365">
        <v>7085408</v>
      </c>
      <c r="B365" t="s">
        <v>358</v>
      </c>
      <c r="C365">
        <v>294</v>
      </c>
      <c r="D365">
        <v>294</v>
      </c>
      <c r="E365">
        <v>0</v>
      </c>
      <c r="F365">
        <v>294</v>
      </c>
      <c r="G365" t="s">
        <v>327</v>
      </c>
      <c r="H365" t="s">
        <v>697</v>
      </c>
    </row>
    <row r="366" spans="1:8">
      <c r="A366">
        <v>7085409</v>
      </c>
      <c r="B366" t="s">
        <v>978</v>
      </c>
      <c r="C366">
        <v>744</v>
      </c>
      <c r="D366">
        <v>684</v>
      </c>
      <c r="E366">
        <v>0</v>
      </c>
      <c r="F366">
        <v>684</v>
      </c>
      <c r="G366" t="s">
        <v>327</v>
      </c>
      <c r="H366" t="s">
        <v>699</v>
      </c>
    </row>
    <row r="367" spans="1:8">
      <c r="A367">
        <v>7085417</v>
      </c>
      <c r="B367" t="s">
        <v>240</v>
      </c>
      <c r="C367">
        <v>471</v>
      </c>
      <c r="D367">
        <v>0</v>
      </c>
      <c r="E367">
        <v>0</v>
      </c>
      <c r="F367">
        <v>0</v>
      </c>
      <c r="G367" t="s">
        <v>329</v>
      </c>
      <c r="H367" t="s">
        <v>697</v>
      </c>
    </row>
    <row r="368" spans="1:8">
      <c r="A368">
        <v>7085419</v>
      </c>
      <c r="B368" t="s">
        <v>859</v>
      </c>
      <c r="C368">
        <v>1620</v>
      </c>
      <c r="D368">
        <v>0</v>
      </c>
      <c r="E368">
        <v>0</v>
      </c>
      <c r="F368">
        <v>0</v>
      </c>
      <c r="G368" t="s">
        <v>329</v>
      </c>
      <c r="H368" t="s">
        <v>697</v>
      </c>
    </row>
    <row r="369" spans="1:8">
      <c r="A369">
        <v>7085422</v>
      </c>
      <c r="B369" t="s">
        <v>1058</v>
      </c>
      <c r="C369">
        <v>500</v>
      </c>
      <c r="D369">
        <v>0</v>
      </c>
      <c r="E369">
        <v>0</v>
      </c>
      <c r="F369">
        <v>0</v>
      </c>
      <c r="G369" t="s">
        <v>1659</v>
      </c>
      <c r="H369" t="s">
        <v>701</v>
      </c>
    </row>
    <row r="370" spans="1:8">
      <c r="A370">
        <v>7085423</v>
      </c>
      <c r="B370" t="s">
        <v>256</v>
      </c>
      <c r="C370">
        <v>6500</v>
      </c>
      <c r="D370">
        <v>0</v>
      </c>
      <c r="E370">
        <v>0</v>
      </c>
      <c r="F370">
        <v>0</v>
      </c>
      <c r="G370" t="s">
        <v>329</v>
      </c>
      <c r="H370" t="s">
        <v>703</v>
      </c>
    </row>
    <row r="371" spans="1:8">
      <c r="A371">
        <v>7085430</v>
      </c>
      <c r="B371" t="s">
        <v>1051</v>
      </c>
      <c r="C371">
        <v>42</v>
      </c>
      <c r="D371">
        <v>0</v>
      </c>
      <c r="E371">
        <v>0</v>
      </c>
      <c r="F371">
        <v>0</v>
      </c>
      <c r="G371" t="s">
        <v>330</v>
      </c>
      <c r="H371" t="s">
        <v>701</v>
      </c>
    </row>
    <row r="372" spans="1:8">
      <c r="A372">
        <v>7085455</v>
      </c>
      <c r="B372" t="s">
        <v>257</v>
      </c>
      <c r="C372">
        <v>257</v>
      </c>
      <c r="D372">
        <v>257</v>
      </c>
      <c r="E372">
        <v>0</v>
      </c>
      <c r="F372">
        <v>257</v>
      </c>
      <c r="G372" t="s">
        <v>324</v>
      </c>
      <c r="H372" t="s">
        <v>703</v>
      </c>
    </row>
    <row r="373" spans="1:8">
      <c r="A373">
        <v>7085474</v>
      </c>
      <c r="B373" t="s">
        <v>1079</v>
      </c>
      <c r="C373">
        <v>30</v>
      </c>
      <c r="D373">
        <v>0</v>
      </c>
      <c r="E373">
        <v>0</v>
      </c>
      <c r="F373">
        <v>0</v>
      </c>
      <c r="G373" t="s">
        <v>330</v>
      </c>
      <c r="H373" t="s">
        <v>699</v>
      </c>
    </row>
    <row r="374" spans="1:8">
      <c r="A374">
        <v>7085475</v>
      </c>
      <c r="B374" t="s">
        <v>940</v>
      </c>
      <c r="C374">
        <v>90</v>
      </c>
      <c r="D374">
        <v>90</v>
      </c>
      <c r="E374">
        <v>0</v>
      </c>
      <c r="F374">
        <v>0</v>
      </c>
      <c r="G374" t="s">
        <v>1286</v>
      </c>
      <c r="H374" t="s">
        <v>699</v>
      </c>
    </row>
    <row r="375" spans="1:8">
      <c r="A375">
        <v>7085482</v>
      </c>
      <c r="B375" t="s">
        <v>389</v>
      </c>
      <c r="C375">
        <v>15</v>
      </c>
      <c r="D375">
        <v>0</v>
      </c>
      <c r="E375">
        <v>0</v>
      </c>
      <c r="F375">
        <v>0</v>
      </c>
      <c r="G375" t="s">
        <v>330</v>
      </c>
      <c r="H375" t="s">
        <v>701</v>
      </c>
    </row>
    <row r="376" spans="1:8">
      <c r="A376">
        <v>7085484</v>
      </c>
      <c r="B376" t="s">
        <v>1041</v>
      </c>
      <c r="C376">
        <v>6160</v>
      </c>
      <c r="D376">
        <v>0</v>
      </c>
      <c r="E376">
        <v>0</v>
      </c>
      <c r="F376">
        <v>0</v>
      </c>
      <c r="G376" t="s">
        <v>330</v>
      </c>
      <c r="H376" t="s">
        <v>704</v>
      </c>
    </row>
    <row r="377" spans="1:8">
      <c r="A377">
        <v>7085513</v>
      </c>
      <c r="B377" t="s">
        <v>1188</v>
      </c>
      <c r="C377">
        <v>26280</v>
      </c>
      <c r="D377">
        <v>15876</v>
      </c>
      <c r="E377">
        <v>0</v>
      </c>
      <c r="F377">
        <v>11760</v>
      </c>
      <c r="G377" t="s">
        <v>816</v>
      </c>
      <c r="H377" t="s">
        <v>702</v>
      </c>
    </row>
    <row r="378" spans="1:8">
      <c r="A378">
        <v>7085544</v>
      </c>
      <c r="B378" t="s">
        <v>440</v>
      </c>
      <c r="C378">
        <v>279</v>
      </c>
      <c r="D378">
        <v>0</v>
      </c>
      <c r="E378">
        <v>0</v>
      </c>
      <c r="F378">
        <v>0</v>
      </c>
      <c r="G378" t="s">
        <v>330</v>
      </c>
      <c r="H378" t="s">
        <v>701</v>
      </c>
    </row>
    <row r="379" spans="1:8">
      <c r="A379">
        <v>7085697</v>
      </c>
      <c r="B379" t="s">
        <v>859</v>
      </c>
      <c r="C379">
        <v>16</v>
      </c>
      <c r="D379">
        <v>16</v>
      </c>
      <c r="E379">
        <v>0</v>
      </c>
      <c r="F379">
        <v>16</v>
      </c>
      <c r="G379" t="s">
        <v>324</v>
      </c>
      <c r="H379" t="s">
        <v>697</v>
      </c>
    </row>
    <row r="380" spans="1:8">
      <c r="A380">
        <v>7085704</v>
      </c>
      <c r="B380" t="s">
        <v>424</v>
      </c>
      <c r="C380">
        <v>247</v>
      </c>
      <c r="D380">
        <v>0</v>
      </c>
      <c r="E380">
        <v>0</v>
      </c>
      <c r="F380">
        <v>0</v>
      </c>
      <c r="G380" t="s">
        <v>330</v>
      </c>
      <c r="H380" t="s">
        <v>700</v>
      </c>
    </row>
    <row r="381" spans="1:8">
      <c r="A381">
        <v>7085727</v>
      </c>
      <c r="B381" t="s">
        <v>372</v>
      </c>
      <c r="C381">
        <v>751</v>
      </c>
      <c r="D381">
        <v>0</v>
      </c>
      <c r="E381">
        <v>0</v>
      </c>
      <c r="F381">
        <v>0</v>
      </c>
      <c r="G381" t="s">
        <v>330</v>
      </c>
      <c r="H381" t="s">
        <v>701</v>
      </c>
    </row>
    <row r="382" spans="1:8">
      <c r="A382">
        <v>7085944</v>
      </c>
      <c r="B382" t="s">
        <v>1187</v>
      </c>
      <c r="C382">
        <v>3120</v>
      </c>
      <c r="D382">
        <v>0</v>
      </c>
      <c r="E382">
        <v>0</v>
      </c>
      <c r="F382">
        <v>0</v>
      </c>
      <c r="G382" t="s">
        <v>1659</v>
      </c>
      <c r="H382" t="s">
        <v>699</v>
      </c>
    </row>
  </sheetData>
  <pageMargins left="0.7" right="0.7" top="0.75" bottom="0.75" header="0.3" footer="0.3"/>
  <legacyDrawing r:id="rId1"/>
  <controls>
    <control shapeId="14337" r:id="rId2" name="CommandButton1"/>
  </controls>
</worksheet>
</file>

<file path=xl/worksheets/sheet6.xml><?xml version="1.0" encoding="utf-8"?>
<worksheet xmlns="http://schemas.openxmlformats.org/spreadsheetml/2006/main" xmlns:r="http://schemas.openxmlformats.org/officeDocument/2006/relationships">
  <sheetPr codeName="Hoja8">
    <tabColor rgb="FFFF0000"/>
  </sheetPr>
  <dimension ref="A1:AJ59686"/>
  <sheetViews>
    <sheetView topLeftCell="A2" workbookViewId="0">
      <selection activeCell="A3" sqref="A3:AJ1368"/>
    </sheetView>
  </sheetViews>
  <sheetFormatPr baseColWidth="10" defaultRowHeight="12.75"/>
  <cols>
    <col min="1" max="1" width="7.28515625" style="150" bestFit="1" customWidth="1"/>
    <col min="2" max="2" width="4.7109375" style="150" customWidth="1"/>
    <col min="3" max="3" width="10.28515625" style="150" customWidth="1"/>
    <col min="4" max="4" width="14.28515625" style="150" bestFit="1" customWidth="1"/>
    <col min="5" max="5" width="49.28515625" style="150" customWidth="1"/>
    <col min="6" max="6" width="25.42578125" style="150" customWidth="1"/>
    <col min="7" max="7" width="8.140625" style="160" customWidth="1"/>
    <col min="8" max="8" width="11.5703125" style="160" customWidth="1"/>
    <col min="9" max="9" width="11.42578125" style="150" customWidth="1"/>
    <col min="10" max="10" width="7.42578125" style="150" customWidth="1"/>
    <col min="11" max="12" width="9.7109375" style="150" customWidth="1"/>
    <col min="13" max="13" width="9.7109375" style="150" bestFit="1" customWidth="1"/>
    <col min="14" max="15" width="10.42578125" style="163" customWidth="1"/>
    <col min="16" max="16" width="9.42578125" style="150" bestFit="1" customWidth="1"/>
    <col min="17" max="17" width="36.140625" style="150" customWidth="1"/>
    <col min="18" max="18" width="34.42578125" style="150" customWidth="1"/>
    <col min="19" max="19" width="26" style="150" bestFit="1" customWidth="1"/>
    <col min="20" max="20" width="17" style="150" bestFit="1" customWidth="1"/>
    <col min="21" max="22" width="17" style="150" customWidth="1"/>
    <col min="23" max="23" width="22.7109375" style="150" bestFit="1" customWidth="1"/>
    <col min="24" max="24" width="20" style="150" bestFit="1" customWidth="1"/>
    <col min="25" max="25" width="20" style="150" customWidth="1"/>
    <col min="26" max="26" width="11.42578125" style="150"/>
    <col min="27" max="27" width="20" style="150" customWidth="1"/>
    <col min="28" max="28" width="17.42578125" style="150" customWidth="1"/>
    <col min="29" max="29" width="12.28515625" style="150" customWidth="1"/>
    <col min="30" max="30" width="12" style="165" customWidth="1"/>
    <col min="31" max="31" width="11.42578125" style="150"/>
    <col min="32" max="32" width="15" style="150" customWidth="1"/>
    <col min="33" max="33" width="11.42578125" style="150"/>
    <col min="34" max="34" width="16.42578125" style="150" customWidth="1"/>
    <col min="35" max="35" width="17" style="150" customWidth="1"/>
    <col min="36" max="36" width="17.42578125" style="150" customWidth="1"/>
    <col min="37" max="37" width="17.85546875" style="150" customWidth="1"/>
    <col min="38" max="256" width="11.42578125" style="150"/>
    <col min="257" max="257" width="7.28515625" style="150" bestFit="1" customWidth="1"/>
    <col min="258" max="258" width="4.7109375" style="150" customWidth="1"/>
    <col min="259" max="259" width="10.28515625" style="150" customWidth="1"/>
    <col min="260" max="260" width="14.28515625" style="150" bestFit="1" customWidth="1"/>
    <col min="261" max="261" width="49.28515625" style="150" customWidth="1"/>
    <col min="262" max="262" width="25.42578125" style="150" customWidth="1"/>
    <col min="263" max="263" width="8.140625" style="150" bestFit="1" customWidth="1"/>
    <col min="264" max="264" width="11.5703125" style="150" customWidth="1"/>
    <col min="265" max="265" width="11.42578125" style="150"/>
    <col min="266" max="266" width="7.42578125" style="150" bestFit="1" customWidth="1"/>
    <col min="267" max="269" width="9.7109375" style="150" bestFit="1" customWidth="1"/>
    <col min="270" max="271" width="10.42578125" style="150" customWidth="1"/>
    <col min="272" max="272" width="9.42578125" style="150" bestFit="1" customWidth="1"/>
    <col min="273" max="273" width="36.140625" style="150" customWidth="1"/>
    <col min="274" max="274" width="34.42578125" style="150" customWidth="1"/>
    <col min="275" max="275" width="26" style="150" bestFit="1" customWidth="1"/>
    <col min="276" max="276" width="17" style="150" bestFit="1" customWidth="1"/>
    <col min="277" max="278" width="17" style="150" customWidth="1"/>
    <col min="279" max="279" width="22.7109375" style="150" bestFit="1" customWidth="1"/>
    <col min="280" max="280" width="20" style="150" bestFit="1" customWidth="1"/>
    <col min="281" max="281" width="20" style="150" customWidth="1"/>
    <col min="282" max="282" width="11.42578125" style="150"/>
    <col min="283" max="283" width="20" style="150" customWidth="1"/>
    <col min="284" max="284" width="17.42578125" style="150" customWidth="1"/>
    <col min="285" max="285" width="12.28515625" style="150" customWidth="1"/>
    <col min="286" max="286" width="12" style="150" customWidth="1"/>
    <col min="287" max="287" width="11.42578125" style="150"/>
    <col min="288" max="288" width="15" style="150" customWidth="1"/>
    <col min="289" max="289" width="11.42578125" style="150"/>
    <col min="290" max="290" width="16.42578125" style="150" customWidth="1"/>
    <col min="291" max="291" width="17" style="150" customWidth="1"/>
    <col min="292" max="292" width="17.42578125" style="150" customWidth="1"/>
    <col min="293" max="293" width="17.85546875" style="150" customWidth="1"/>
    <col min="294" max="512" width="11.42578125" style="150"/>
    <col min="513" max="513" width="7.28515625" style="150" bestFit="1" customWidth="1"/>
    <col min="514" max="514" width="4.7109375" style="150" customWidth="1"/>
    <col min="515" max="515" width="10.28515625" style="150" customWidth="1"/>
    <col min="516" max="516" width="14.28515625" style="150" bestFit="1" customWidth="1"/>
    <col min="517" max="517" width="49.28515625" style="150" customWidth="1"/>
    <col min="518" max="518" width="25.42578125" style="150" customWidth="1"/>
    <col min="519" max="519" width="8.140625" style="150" bestFit="1" customWidth="1"/>
    <col min="520" max="520" width="11.5703125" style="150" customWidth="1"/>
    <col min="521" max="521" width="11.42578125" style="150"/>
    <col min="522" max="522" width="7.42578125" style="150" bestFit="1" customWidth="1"/>
    <col min="523" max="525" width="9.7109375" style="150" bestFit="1" customWidth="1"/>
    <col min="526" max="527" width="10.42578125" style="150" customWidth="1"/>
    <col min="528" max="528" width="9.42578125" style="150" bestFit="1" customWidth="1"/>
    <col min="529" max="529" width="36.140625" style="150" customWidth="1"/>
    <col min="530" max="530" width="34.42578125" style="150" customWidth="1"/>
    <col min="531" max="531" width="26" style="150" bestFit="1" customWidth="1"/>
    <col min="532" max="532" width="17" style="150" bestFit="1" customWidth="1"/>
    <col min="533" max="534" width="17" style="150" customWidth="1"/>
    <col min="535" max="535" width="22.7109375" style="150" bestFit="1" customWidth="1"/>
    <col min="536" max="536" width="20" style="150" bestFit="1" customWidth="1"/>
    <col min="537" max="537" width="20" style="150" customWidth="1"/>
    <col min="538" max="538" width="11.42578125" style="150"/>
    <col min="539" max="539" width="20" style="150" customWidth="1"/>
    <col min="540" max="540" width="17.42578125" style="150" customWidth="1"/>
    <col min="541" max="541" width="12.28515625" style="150" customWidth="1"/>
    <col min="542" max="542" width="12" style="150" customWidth="1"/>
    <col min="543" max="543" width="11.42578125" style="150"/>
    <col min="544" max="544" width="15" style="150" customWidth="1"/>
    <col min="545" max="545" width="11.42578125" style="150"/>
    <col min="546" max="546" width="16.42578125" style="150" customWidth="1"/>
    <col min="547" max="547" width="17" style="150" customWidth="1"/>
    <col min="548" max="548" width="17.42578125" style="150" customWidth="1"/>
    <col min="549" max="549" width="17.85546875" style="150" customWidth="1"/>
    <col min="550" max="768" width="11.42578125" style="150"/>
    <col min="769" max="769" width="7.28515625" style="150" bestFit="1" customWidth="1"/>
    <col min="770" max="770" width="4.7109375" style="150" customWidth="1"/>
    <col min="771" max="771" width="10.28515625" style="150" customWidth="1"/>
    <col min="772" max="772" width="14.28515625" style="150" bestFit="1" customWidth="1"/>
    <col min="773" max="773" width="49.28515625" style="150" customWidth="1"/>
    <col min="774" max="774" width="25.42578125" style="150" customWidth="1"/>
    <col min="775" max="775" width="8.140625" style="150" bestFit="1" customWidth="1"/>
    <col min="776" max="776" width="11.5703125" style="150" customWidth="1"/>
    <col min="777" max="777" width="11.42578125" style="150"/>
    <col min="778" max="778" width="7.42578125" style="150" bestFit="1" customWidth="1"/>
    <col min="779" max="781" width="9.7109375" style="150" bestFit="1" customWidth="1"/>
    <col min="782" max="783" width="10.42578125" style="150" customWidth="1"/>
    <col min="784" max="784" width="9.42578125" style="150" bestFit="1" customWidth="1"/>
    <col min="785" max="785" width="36.140625" style="150" customWidth="1"/>
    <col min="786" max="786" width="34.42578125" style="150" customWidth="1"/>
    <col min="787" max="787" width="26" style="150" bestFit="1" customWidth="1"/>
    <col min="788" max="788" width="17" style="150" bestFit="1" customWidth="1"/>
    <col min="789" max="790" width="17" style="150" customWidth="1"/>
    <col min="791" max="791" width="22.7109375" style="150" bestFit="1" customWidth="1"/>
    <col min="792" max="792" width="20" style="150" bestFit="1" customWidth="1"/>
    <col min="793" max="793" width="20" style="150" customWidth="1"/>
    <col min="794" max="794" width="11.42578125" style="150"/>
    <col min="795" max="795" width="20" style="150" customWidth="1"/>
    <col min="796" max="796" width="17.42578125" style="150" customWidth="1"/>
    <col min="797" max="797" width="12.28515625" style="150" customWidth="1"/>
    <col min="798" max="798" width="12" style="150" customWidth="1"/>
    <col min="799" max="799" width="11.42578125" style="150"/>
    <col min="800" max="800" width="15" style="150" customWidth="1"/>
    <col min="801" max="801" width="11.42578125" style="150"/>
    <col min="802" max="802" width="16.42578125" style="150" customWidth="1"/>
    <col min="803" max="803" width="17" style="150" customWidth="1"/>
    <col min="804" max="804" width="17.42578125" style="150" customWidth="1"/>
    <col min="805" max="805" width="17.85546875" style="150" customWidth="1"/>
    <col min="806" max="1024" width="11.42578125" style="150"/>
    <col min="1025" max="1025" width="7.28515625" style="150" bestFit="1" customWidth="1"/>
    <col min="1026" max="1026" width="4.7109375" style="150" customWidth="1"/>
    <col min="1027" max="1027" width="10.28515625" style="150" customWidth="1"/>
    <col min="1028" max="1028" width="14.28515625" style="150" bestFit="1" customWidth="1"/>
    <col min="1029" max="1029" width="49.28515625" style="150" customWidth="1"/>
    <col min="1030" max="1030" width="25.42578125" style="150" customWidth="1"/>
    <col min="1031" max="1031" width="8.140625" style="150" bestFit="1" customWidth="1"/>
    <col min="1032" max="1032" width="11.5703125" style="150" customWidth="1"/>
    <col min="1033" max="1033" width="11.42578125" style="150"/>
    <col min="1034" max="1034" width="7.42578125" style="150" bestFit="1" customWidth="1"/>
    <col min="1035" max="1037" width="9.7109375" style="150" bestFit="1" customWidth="1"/>
    <col min="1038" max="1039" width="10.42578125" style="150" customWidth="1"/>
    <col min="1040" max="1040" width="9.42578125" style="150" bestFit="1" customWidth="1"/>
    <col min="1041" max="1041" width="36.140625" style="150" customWidth="1"/>
    <col min="1042" max="1042" width="34.42578125" style="150" customWidth="1"/>
    <col min="1043" max="1043" width="26" style="150" bestFit="1" customWidth="1"/>
    <col min="1044" max="1044" width="17" style="150" bestFit="1" customWidth="1"/>
    <col min="1045" max="1046" width="17" style="150" customWidth="1"/>
    <col min="1047" max="1047" width="22.7109375" style="150" bestFit="1" customWidth="1"/>
    <col min="1048" max="1048" width="20" style="150" bestFit="1" customWidth="1"/>
    <col min="1049" max="1049" width="20" style="150" customWidth="1"/>
    <col min="1050" max="1050" width="11.42578125" style="150"/>
    <col min="1051" max="1051" width="20" style="150" customWidth="1"/>
    <col min="1052" max="1052" width="17.42578125" style="150" customWidth="1"/>
    <col min="1053" max="1053" width="12.28515625" style="150" customWidth="1"/>
    <col min="1054" max="1054" width="12" style="150" customWidth="1"/>
    <col min="1055" max="1055" width="11.42578125" style="150"/>
    <col min="1056" max="1056" width="15" style="150" customWidth="1"/>
    <col min="1057" max="1057" width="11.42578125" style="150"/>
    <col min="1058" max="1058" width="16.42578125" style="150" customWidth="1"/>
    <col min="1059" max="1059" width="17" style="150" customWidth="1"/>
    <col min="1060" max="1060" width="17.42578125" style="150" customWidth="1"/>
    <col min="1061" max="1061" width="17.85546875" style="150" customWidth="1"/>
    <col min="1062" max="1280" width="11.42578125" style="150"/>
    <col min="1281" max="1281" width="7.28515625" style="150" bestFit="1" customWidth="1"/>
    <col min="1282" max="1282" width="4.7109375" style="150" customWidth="1"/>
    <col min="1283" max="1283" width="10.28515625" style="150" customWidth="1"/>
    <col min="1284" max="1284" width="14.28515625" style="150" bestFit="1" customWidth="1"/>
    <col min="1285" max="1285" width="49.28515625" style="150" customWidth="1"/>
    <col min="1286" max="1286" width="25.42578125" style="150" customWidth="1"/>
    <col min="1287" max="1287" width="8.140625" style="150" bestFit="1" customWidth="1"/>
    <col min="1288" max="1288" width="11.5703125" style="150" customWidth="1"/>
    <col min="1289" max="1289" width="11.42578125" style="150"/>
    <col min="1290" max="1290" width="7.42578125" style="150" bestFit="1" customWidth="1"/>
    <col min="1291" max="1293" width="9.7109375" style="150" bestFit="1" customWidth="1"/>
    <col min="1294" max="1295" width="10.42578125" style="150" customWidth="1"/>
    <col min="1296" max="1296" width="9.42578125" style="150" bestFit="1" customWidth="1"/>
    <col min="1297" max="1297" width="36.140625" style="150" customWidth="1"/>
    <col min="1298" max="1298" width="34.42578125" style="150" customWidth="1"/>
    <col min="1299" max="1299" width="26" style="150" bestFit="1" customWidth="1"/>
    <col min="1300" max="1300" width="17" style="150" bestFit="1" customWidth="1"/>
    <col min="1301" max="1302" width="17" style="150" customWidth="1"/>
    <col min="1303" max="1303" width="22.7109375" style="150" bestFit="1" customWidth="1"/>
    <col min="1304" max="1304" width="20" style="150" bestFit="1" customWidth="1"/>
    <col min="1305" max="1305" width="20" style="150" customWidth="1"/>
    <col min="1306" max="1306" width="11.42578125" style="150"/>
    <col min="1307" max="1307" width="20" style="150" customWidth="1"/>
    <col min="1308" max="1308" width="17.42578125" style="150" customWidth="1"/>
    <col min="1309" max="1309" width="12.28515625" style="150" customWidth="1"/>
    <col min="1310" max="1310" width="12" style="150" customWidth="1"/>
    <col min="1311" max="1311" width="11.42578125" style="150"/>
    <col min="1312" max="1312" width="15" style="150" customWidth="1"/>
    <col min="1313" max="1313" width="11.42578125" style="150"/>
    <col min="1314" max="1314" width="16.42578125" style="150" customWidth="1"/>
    <col min="1315" max="1315" width="17" style="150" customWidth="1"/>
    <col min="1316" max="1316" width="17.42578125" style="150" customWidth="1"/>
    <col min="1317" max="1317" width="17.85546875" style="150" customWidth="1"/>
    <col min="1318" max="1536" width="11.42578125" style="150"/>
    <col min="1537" max="1537" width="7.28515625" style="150" bestFit="1" customWidth="1"/>
    <col min="1538" max="1538" width="4.7109375" style="150" customWidth="1"/>
    <col min="1539" max="1539" width="10.28515625" style="150" customWidth="1"/>
    <col min="1540" max="1540" width="14.28515625" style="150" bestFit="1" customWidth="1"/>
    <col min="1541" max="1541" width="49.28515625" style="150" customWidth="1"/>
    <col min="1542" max="1542" width="25.42578125" style="150" customWidth="1"/>
    <col min="1543" max="1543" width="8.140625" style="150" bestFit="1" customWidth="1"/>
    <col min="1544" max="1544" width="11.5703125" style="150" customWidth="1"/>
    <col min="1545" max="1545" width="11.42578125" style="150"/>
    <col min="1546" max="1546" width="7.42578125" style="150" bestFit="1" customWidth="1"/>
    <col min="1547" max="1549" width="9.7109375" style="150" bestFit="1" customWidth="1"/>
    <col min="1550" max="1551" width="10.42578125" style="150" customWidth="1"/>
    <col min="1552" max="1552" width="9.42578125" style="150" bestFit="1" customWidth="1"/>
    <col min="1553" max="1553" width="36.140625" style="150" customWidth="1"/>
    <col min="1554" max="1554" width="34.42578125" style="150" customWidth="1"/>
    <col min="1555" max="1555" width="26" style="150" bestFit="1" customWidth="1"/>
    <col min="1556" max="1556" width="17" style="150" bestFit="1" customWidth="1"/>
    <col min="1557" max="1558" width="17" style="150" customWidth="1"/>
    <col min="1559" max="1559" width="22.7109375" style="150" bestFit="1" customWidth="1"/>
    <col min="1560" max="1560" width="20" style="150" bestFit="1" customWidth="1"/>
    <col min="1561" max="1561" width="20" style="150" customWidth="1"/>
    <col min="1562" max="1562" width="11.42578125" style="150"/>
    <col min="1563" max="1563" width="20" style="150" customWidth="1"/>
    <col min="1564" max="1564" width="17.42578125" style="150" customWidth="1"/>
    <col min="1565" max="1565" width="12.28515625" style="150" customWidth="1"/>
    <col min="1566" max="1566" width="12" style="150" customWidth="1"/>
    <col min="1567" max="1567" width="11.42578125" style="150"/>
    <col min="1568" max="1568" width="15" style="150" customWidth="1"/>
    <col min="1569" max="1569" width="11.42578125" style="150"/>
    <col min="1570" max="1570" width="16.42578125" style="150" customWidth="1"/>
    <col min="1571" max="1571" width="17" style="150" customWidth="1"/>
    <col min="1572" max="1572" width="17.42578125" style="150" customWidth="1"/>
    <col min="1573" max="1573" width="17.85546875" style="150" customWidth="1"/>
    <col min="1574" max="1792" width="11.42578125" style="150"/>
    <col min="1793" max="1793" width="7.28515625" style="150" bestFit="1" customWidth="1"/>
    <col min="1794" max="1794" width="4.7109375" style="150" customWidth="1"/>
    <col min="1795" max="1795" width="10.28515625" style="150" customWidth="1"/>
    <col min="1796" max="1796" width="14.28515625" style="150" bestFit="1" customWidth="1"/>
    <col min="1797" max="1797" width="49.28515625" style="150" customWidth="1"/>
    <col min="1798" max="1798" width="25.42578125" style="150" customWidth="1"/>
    <col min="1799" max="1799" width="8.140625" style="150" bestFit="1" customWidth="1"/>
    <col min="1800" max="1800" width="11.5703125" style="150" customWidth="1"/>
    <col min="1801" max="1801" width="11.42578125" style="150"/>
    <col min="1802" max="1802" width="7.42578125" style="150" bestFit="1" customWidth="1"/>
    <col min="1803" max="1805" width="9.7109375" style="150" bestFit="1" customWidth="1"/>
    <col min="1806" max="1807" width="10.42578125" style="150" customWidth="1"/>
    <col min="1808" max="1808" width="9.42578125" style="150" bestFit="1" customWidth="1"/>
    <col min="1809" max="1809" width="36.140625" style="150" customWidth="1"/>
    <col min="1810" max="1810" width="34.42578125" style="150" customWidth="1"/>
    <col min="1811" max="1811" width="26" style="150" bestFit="1" customWidth="1"/>
    <col min="1812" max="1812" width="17" style="150" bestFit="1" customWidth="1"/>
    <col min="1813" max="1814" width="17" style="150" customWidth="1"/>
    <col min="1815" max="1815" width="22.7109375" style="150" bestFit="1" customWidth="1"/>
    <col min="1816" max="1816" width="20" style="150" bestFit="1" customWidth="1"/>
    <col min="1817" max="1817" width="20" style="150" customWidth="1"/>
    <col min="1818" max="1818" width="11.42578125" style="150"/>
    <col min="1819" max="1819" width="20" style="150" customWidth="1"/>
    <col min="1820" max="1820" width="17.42578125" style="150" customWidth="1"/>
    <col min="1821" max="1821" width="12.28515625" style="150" customWidth="1"/>
    <col min="1822" max="1822" width="12" style="150" customWidth="1"/>
    <col min="1823" max="1823" width="11.42578125" style="150"/>
    <col min="1824" max="1824" width="15" style="150" customWidth="1"/>
    <col min="1825" max="1825" width="11.42578125" style="150"/>
    <col min="1826" max="1826" width="16.42578125" style="150" customWidth="1"/>
    <col min="1827" max="1827" width="17" style="150" customWidth="1"/>
    <col min="1828" max="1828" width="17.42578125" style="150" customWidth="1"/>
    <col min="1829" max="1829" width="17.85546875" style="150" customWidth="1"/>
    <col min="1830" max="2048" width="11.42578125" style="150"/>
    <col min="2049" max="2049" width="7.28515625" style="150" bestFit="1" customWidth="1"/>
    <col min="2050" max="2050" width="4.7109375" style="150" customWidth="1"/>
    <col min="2051" max="2051" width="10.28515625" style="150" customWidth="1"/>
    <col min="2052" max="2052" width="14.28515625" style="150" bestFit="1" customWidth="1"/>
    <col min="2053" max="2053" width="49.28515625" style="150" customWidth="1"/>
    <col min="2054" max="2054" width="25.42578125" style="150" customWidth="1"/>
    <col min="2055" max="2055" width="8.140625" style="150" bestFit="1" customWidth="1"/>
    <col min="2056" max="2056" width="11.5703125" style="150" customWidth="1"/>
    <col min="2057" max="2057" width="11.42578125" style="150"/>
    <col min="2058" max="2058" width="7.42578125" style="150" bestFit="1" customWidth="1"/>
    <col min="2059" max="2061" width="9.7109375" style="150" bestFit="1" customWidth="1"/>
    <col min="2062" max="2063" width="10.42578125" style="150" customWidth="1"/>
    <col min="2064" max="2064" width="9.42578125" style="150" bestFit="1" customWidth="1"/>
    <col min="2065" max="2065" width="36.140625" style="150" customWidth="1"/>
    <col min="2066" max="2066" width="34.42578125" style="150" customWidth="1"/>
    <col min="2067" max="2067" width="26" style="150" bestFit="1" customWidth="1"/>
    <col min="2068" max="2068" width="17" style="150" bestFit="1" customWidth="1"/>
    <col min="2069" max="2070" width="17" style="150" customWidth="1"/>
    <col min="2071" max="2071" width="22.7109375" style="150" bestFit="1" customWidth="1"/>
    <col min="2072" max="2072" width="20" style="150" bestFit="1" customWidth="1"/>
    <col min="2073" max="2073" width="20" style="150" customWidth="1"/>
    <col min="2074" max="2074" width="11.42578125" style="150"/>
    <col min="2075" max="2075" width="20" style="150" customWidth="1"/>
    <col min="2076" max="2076" width="17.42578125" style="150" customWidth="1"/>
    <col min="2077" max="2077" width="12.28515625" style="150" customWidth="1"/>
    <col min="2078" max="2078" width="12" style="150" customWidth="1"/>
    <col min="2079" max="2079" width="11.42578125" style="150"/>
    <col min="2080" max="2080" width="15" style="150" customWidth="1"/>
    <col min="2081" max="2081" width="11.42578125" style="150"/>
    <col min="2082" max="2082" width="16.42578125" style="150" customWidth="1"/>
    <col min="2083" max="2083" width="17" style="150" customWidth="1"/>
    <col min="2084" max="2084" width="17.42578125" style="150" customWidth="1"/>
    <col min="2085" max="2085" width="17.85546875" style="150" customWidth="1"/>
    <col min="2086" max="2304" width="11.42578125" style="150"/>
    <col min="2305" max="2305" width="7.28515625" style="150" bestFit="1" customWidth="1"/>
    <col min="2306" max="2306" width="4.7109375" style="150" customWidth="1"/>
    <col min="2307" max="2307" width="10.28515625" style="150" customWidth="1"/>
    <col min="2308" max="2308" width="14.28515625" style="150" bestFit="1" customWidth="1"/>
    <col min="2309" max="2309" width="49.28515625" style="150" customWidth="1"/>
    <col min="2310" max="2310" width="25.42578125" style="150" customWidth="1"/>
    <col min="2311" max="2311" width="8.140625" style="150" bestFit="1" customWidth="1"/>
    <col min="2312" max="2312" width="11.5703125" style="150" customWidth="1"/>
    <col min="2313" max="2313" width="11.42578125" style="150"/>
    <col min="2314" max="2314" width="7.42578125" style="150" bestFit="1" customWidth="1"/>
    <col min="2315" max="2317" width="9.7109375" style="150" bestFit="1" customWidth="1"/>
    <col min="2318" max="2319" width="10.42578125" style="150" customWidth="1"/>
    <col min="2320" max="2320" width="9.42578125" style="150" bestFit="1" customWidth="1"/>
    <col min="2321" max="2321" width="36.140625" style="150" customWidth="1"/>
    <col min="2322" max="2322" width="34.42578125" style="150" customWidth="1"/>
    <col min="2323" max="2323" width="26" style="150" bestFit="1" customWidth="1"/>
    <col min="2324" max="2324" width="17" style="150" bestFit="1" customWidth="1"/>
    <col min="2325" max="2326" width="17" style="150" customWidth="1"/>
    <col min="2327" max="2327" width="22.7109375" style="150" bestFit="1" customWidth="1"/>
    <col min="2328" max="2328" width="20" style="150" bestFit="1" customWidth="1"/>
    <col min="2329" max="2329" width="20" style="150" customWidth="1"/>
    <col min="2330" max="2330" width="11.42578125" style="150"/>
    <col min="2331" max="2331" width="20" style="150" customWidth="1"/>
    <col min="2332" max="2332" width="17.42578125" style="150" customWidth="1"/>
    <col min="2333" max="2333" width="12.28515625" style="150" customWidth="1"/>
    <col min="2334" max="2334" width="12" style="150" customWidth="1"/>
    <col min="2335" max="2335" width="11.42578125" style="150"/>
    <col min="2336" max="2336" width="15" style="150" customWidth="1"/>
    <col min="2337" max="2337" width="11.42578125" style="150"/>
    <col min="2338" max="2338" width="16.42578125" style="150" customWidth="1"/>
    <col min="2339" max="2339" width="17" style="150" customWidth="1"/>
    <col min="2340" max="2340" width="17.42578125" style="150" customWidth="1"/>
    <col min="2341" max="2341" width="17.85546875" style="150" customWidth="1"/>
    <col min="2342" max="2560" width="11.42578125" style="150"/>
    <col min="2561" max="2561" width="7.28515625" style="150" bestFit="1" customWidth="1"/>
    <col min="2562" max="2562" width="4.7109375" style="150" customWidth="1"/>
    <col min="2563" max="2563" width="10.28515625" style="150" customWidth="1"/>
    <col min="2564" max="2564" width="14.28515625" style="150" bestFit="1" customWidth="1"/>
    <col min="2565" max="2565" width="49.28515625" style="150" customWidth="1"/>
    <col min="2566" max="2566" width="25.42578125" style="150" customWidth="1"/>
    <col min="2567" max="2567" width="8.140625" style="150" bestFit="1" customWidth="1"/>
    <col min="2568" max="2568" width="11.5703125" style="150" customWidth="1"/>
    <col min="2569" max="2569" width="11.42578125" style="150"/>
    <col min="2570" max="2570" width="7.42578125" style="150" bestFit="1" customWidth="1"/>
    <col min="2571" max="2573" width="9.7109375" style="150" bestFit="1" customWidth="1"/>
    <col min="2574" max="2575" width="10.42578125" style="150" customWidth="1"/>
    <col min="2576" max="2576" width="9.42578125" style="150" bestFit="1" customWidth="1"/>
    <col min="2577" max="2577" width="36.140625" style="150" customWidth="1"/>
    <col min="2578" max="2578" width="34.42578125" style="150" customWidth="1"/>
    <col min="2579" max="2579" width="26" style="150" bestFit="1" customWidth="1"/>
    <col min="2580" max="2580" width="17" style="150" bestFit="1" customWidth="1"/>
    <col min="2581" max="2582" width="17" style="150" customWidth="1"/>
    <col min="2583" max="2583" width="22.7109375" style="150" bestFit="1" customWidth="1"/>
    <col min="2584" max="2584" width="20" style="150" bestFit="1" customWidth="1"/>
    <col min="2585" max="2585" width="20" style="150" customWidth="1"/>
    <col min="2586" max="2586" width="11.42578125" style="150"/>
    <col min="2587" max="2587" width="20" style="150" customWidth="1"/>
    <col min="2588" max="2588" width="17.42578125" style="150" customWidth="1"/>
    <col min="2589" max="2589" width="12.28515625" style="150" customWidth="1"/>
    <col min="2590" max="2590" width="12" style="150" customWidth="1"/>
    <col min="2591" max="2591" width="11.42578125" style="150"/>
    <col min="2592" max="2592" width="15" style="150" customWidth="1"/>
    <col min="2593" max="2593" width="11.42578125" style="150"/>
    <col min="2594" max="2594" width="16.42578125" style="150" customWidth="1"/>
    <col min="2595" max="2595" width="17" style="150" customWidth="1"/>
    <col min="2596" max="2596" width="17.42578125" style="150" customWidth="1"/>
    <col min="2597" max="2597" width="17.85546875" style="150" customWidth="1"/>
    <col min="2598" max="2816" width="11.42578125" style="150"/>
    <col min="2817" max="2817" width="7.28515625" style="150" bestFit="1" customWidth="1"/>
    <col min="2818" max="2818" width="4.7109375" style="150" customWidth="1"/>
    <col min="2819" max="2819" width="10.28515625" style="150" customWidth="1"/>
    <col min="2820" max="2820" width="14.28515625" style="150" bestFit="1" customWidth="1"/>
    <col min="2821" max="2821" width="49.28515625" style="150" customWidth="1"/>
    <col min="2822" max="2822" width="25.42578125" style="150" customWidth="1"/>
    <col min="2823" max="2823" width="8.140625" style="150" bestFit="1" customWidth="1"/>
    <col min="2824" max="2824" width="11.5703125" style="150" customWidth="1"/>
    <col min="2825" max="2825" width="11.42578125" style="150"/>
    <col min="2826" max="2826" width="7.42578125" style="150" bestFit="1" customWidth="1"/>
    <col min="2827" max="2829" width="9.7109375" style="150" bestFit="1" customWidth="1"/>
    <col min="2830" max="2831" width="10.42578125" style="150" customWidth="1"/>
    <col min="2832" max="2832" width="9.42578125" style="150" bestFit="1" customWidth="1"/>
    <col min="2833" max="2833" width="36.140625" style="150" customWidth="1"/>
    <col min="2834" max="2834" width="34.42578125" style="150" customWidth="1"/>
    <col min="2835" max="2835" width="26" style="150" bestFit="1" customWidth="1"/>
    <col min="2836" max="2836" width="17" style="150" bestFit="1" customWidth="1"/>
    <col min="2837" max="2838" width="17" style="150" customWidth="1"/>
    <col min="2839" max="2839" width="22.7109375" style="150" bestFit="1" customWidth="1"/>
    <col min="2840" max="2840" width="20" style="150" bestFit="1" customWidth="1"/>
    <col min="2841" max="2841" width="20" style="150" customWidth="1"/>
    <col min="2842" max="2842" width="11.42578125" style="150"/>
    <col min="2843" max="2843" width="20" style="150" customWidth="1"/>
    <col min="2844" max="2844" width="17.42578125" style="150" customWidth="1"/>
    <col min="2845" max="2845" width="12.28515625" style="150" customWidth="1"/>
    <col min="2846" max="2846" width="12" style="150" customWidth="1"/>
    <col min="2847" max="2847" width="11.42578125" style="150"/>
    <col min="2848" max="2848" width="15" style="150" customWidth="1"/>
    <col min="2849" max="2849" width="11.42578125" style="150"/>
    <col min="2850" max="2850" width="16.42578125" style="150" customWidth="1"/>
    <col min="2851" max="2851" width="17" style="150" customWidth="1"/>
    <col min="2852" max="2852" width="17.42578125" style="150" customWidth="1"/>
    <col min="2853" max="2853" width="17.85546875" style="150" customWidth="1"/>
    <col min="2854" max="3072" width="11.42578125" style="150"/>
    <col min="3073" max="3073" width="7.28515625" style="150" bestFit="1" customWidth="1"/>
    <col min="3074" max="3074" width="4.7109375" style="150" customWidth="1"/>
    <col min="3075" max="3075" width="10.28515625" style="150" customWidth="1"/>
    <col min="3076" max="3076" width="14.28515625" style="150" bestFit="1" customWidth="1"/>
    <col min="3077" max="3077" width="49.28515625" style="150" customWidth="1"/>
    <col min="3078" max="3078" width="25.42578125" style="150" customWidth="1"/>
    <col min="3079" max="3079" width="8.140625" style="150" bestFit="1" customWidth="1"/>
    <col min="3080" max="3080" width="11.5703125" style="150" customWidth="1"/>
    <col min="3081" max="3081" width="11.42578125" style="150"/>
    <col min="3082" max="3082" width="7.42578125" style="150" bestFit="1" customWidth="1"/>
    <col min="3083" max="3085" width="9.7109375" style="150" bestFit="1" customWidth="1"/>
    <col min="3086" max="3087" width="10.42578125" style="150" customWidth="1"/>
    <col min="3088" max="3088" width="9.42578125" style="150" bestFit="1" customWidth="1"/>
    <col min="3089" max="3089" width="36.140625" style="150" customWidth="1"/>
    <col min="3090" max="3090" width="34.42578125" style="150" customWidth="1"/>
    <col min="3091" max="3091" width="26" style="150" bestFit="1" customWidth="1"/>
    <col min="3092" max="3092" width="17" style="150" bestFit="1" customWidth="1"/>
    <col min="3093" max="3094" width="17" style="150" customWidth="1"/>
    <col min="3095" max="3095" width="22.7109375" style="150" bestFit="1" customWidth="1"/>
    <col min="3096" max="3096" width="20" style="150" bestFit="1" customWidth="1"/>
    <col min="3097" max="3097" width="20" style="150" customWidth="1"/>
    <col min="3098" max="3098" width="11.42578125" style="150"/>
    <col min="3099" max="3099" width="20" style="150" customWidth="1"/>
    <col min="3100" max="3100" width="17.42578125" style="150" customWidth="1"/>
    <col min="3101" max="3101" width="12.28515625" style="150" customWidth="1"/>
    <col min="3102" max="3102" width="12" style="150" customWidth="1"/>
    <col min="3103" max="3103" width="11.42578125" style="150"/>
    <col min="3104" max="3104" width="15" style="150" customWidth="1"/>
    <col min="3105" max="3105" width="11.42578125" style="150"/>
    <col min="3106" max="3106" width="16.42578125" style="150" customWidth="1"/>
    <col min="3107" max="3107" width="17" style="150" customWidth="1"/>
    <col min="3108" max="3108" width="17.42578125" style="150" customWidth="1"/>
    <col min="3109" max="3109" width="17.85546875" style="150" customWidth="1"/>
    <col min="3110" max="3328" width="11.42578125" style="150"/>
    <col min="3329" max="3329" width="7.28515625" style="150" bestFit="1" customWidth="1"/>
    <col min="3330" max="3330" width="4.7109375" style="150" customWidth="1"/>
    <col min="3331" max="3331" width="10.28515625" style="150" customWidth="1"/>
    <col min="3332" max="3332" width="14.28515625" style="150" bestFit="1" customWidth="1"/>
    <col min="3333" max="3333" width="49.28515625" style="150" customWidth="1"/>
    <col min="3334" max="3334" width="25.42578125" style="150" customWidth="1"/>
    <col min="3335" max="3335" width="8.140625" style="150" bestFit="1" customWidth="1"/>
    <col min="3336" max="3336" width="11.5703125" style="150" customWidth="1"/>
    <col min="3337" max="3337" width="11.42578125" style="150"/>
    <col min="3338" max="3338" width="7.42578125" style="150" bestFit="1" customWidth="1"/>
    <col min="3339" max="3341" width="9.7109375" style="150" bestFit="1" customWidth="1"/>
    <col min="3342" max="3343" width="10.42578125" style="150" customWidth="1"/>
    <col min="3344" max="3344" width="9.42578125" style="150" bestFit="1" customWidth="1"/>
    <col min="3345" max="3345" width="36.140625" style="150" customWidth="1"/>
    <col min="3346" max="3346" width="34.42578125" style="150" customWidth="1"/>
    <col min="3347" max="3347" width="26" style="150" bestFit="1" customWidth="1"/>
    <col min="3348" max="3348" width="17" style="150" bestFit="1" customWidth="1"/>
    <col min="3349" max="3350" width="17" style="150" customWidth="1"/>
    <col min="3351" max="3351" width="22.7109375" style="150" bestFit="1" customWidth="1"/>
    <col min="3352" max="3352" width="20" style="150" bestFit="1" customWidth="1"/>
    <col min="3353" max="3353" width="20" style="150" customWidth="1"/>
    <col min="3354" max="3354" width="11.42578125" style="150"/>
    <col min="3355" max="3355" width="20" style="150" customWidth="1"/>
    <col min="3356" max="3356" width="17.42578125" style="150" customWidth="1"/>
    <col min="3357" max="3357" width="12.28515625" style="150" customWidth="1"/>
    <col min="3358" max="3358" width="12" style="150" customWidth="1"/>
    <col min="3359" max="3359" width="11.42578125" style="150"/>
    <col min="3360" max="3360" width="15" style="150" customWidth="1"/>
    <col min="3361" max="3361" width="11.42578125" style="150"/>
    <col min="3362" max="3362" width="16.42578125" style="150" customWidth="1"/>
    <col min="3363" max="3363" width="17" style="150" customWidth="1"/>
    <col min="3364" max="3364" width="17.42578125" style="150" customWidth="1"/>
    <col min="3365" max="3365" width="17.85546875" style="150" customWidth="1"/>
    <col min="3366" max="3584" width="11.42578125" style="150"/>
    <col min="3585" max="3585" width="7.28515625" style="150" bestFit="1" customWidth="1"/>
    <col min="3586" max="3586" width="4.7109375" style="150" customWidth="1"/>
    <col min="3587" max="3587" width="10.28515625" style="150" customWidth="1"/>
    <col min="3588" max="3588" width="14.28515625" style="150" bestFit="1" customWidth="1"/>
    <col min="3589" max="3589" width="49.28515625" style="150" customWidth="1"/>
    <col min="3590" max="3590" width="25.42578125" style="150" customWidth="1"/>
    <col min="3591" max="3591" width="8.140625" style="150" bestFit="1" customWidth="1"/>
    <col min="3592" max="3592" width="11.5703125" style="150" customWidth="1"/>
    <col min="3593" max="3593" width="11.42578125" style="150"/>
    <col min="3594" max="3594" width="7.42578125" style="150" bestFit="1" customWidth="1"/>
    <col min="3595" max="3597" width="9.7109375" style="150" bestFit="1" customWidth="1"/>
    <col min="3598" max="3599" width="10.42578125" style="150" customWidth="1"/>
    <col min="3600" max="3600" width="9.42578125" style="150" bestFit="1" customWidth="1"/>
    <col min="3601" max="3601" width="36.140625" style="150" customWidth="1"/>
    <col min="3602" max="3602" width="34.42578125" style="150" customWidth="1"/>
    <col min="3603" max="3603" width="26" style="150" bestFit="1" customWidth="1"/>
    <col min="3604" max="3604" width="17" style="150" bestFit="1" customWidth="1"/>
    <col min="3605" max="3606" width="17" style="150" customWidth="1"/>
    <col min="3607" max="3607" width="22.7109375" style="150" bestFit="1" customWidth="1"/>
    <col min="3608" max="3608" width="20" style="150" bestFit="1" customWidth="1"/>
    <col min="3609" max="3609" width="20" style="150" customWidth="1"/>
    <col min="3610" max="3610" width="11.42578125" style="150"/>
    <col min="3611" max="3611" width="20" style="150" customWidth="1"/>
    <col min="3612" max="3612" width="17.42578125" style="150" customWidth="1"/>
    <col min="3613" max="3613" width="12.28515625" style="150" customWidth="1"/>
    <col min="3614" max="3614" width="12" style="150" customWidth="1"/>
    <col min="3615" max="3615" width="11.42578125" style="150"/>
    <col min="3616" max="3616" width="15" style="150" customWidth="1"/>
    <col min="3617" max="3617" width="11.42578125" style="150"/>
    <col min="3618" max="3618" width="16.42578125" style="150" customWidth="1"/>
    <col min="3619" max="3619" width="17" style="150" customWidth="1"/>
    <col min="3620" max="3620" width="17.42578125" style="150" customWidth="1"/>
    <col min="3621" max="3621" width="17.85546875" style="150" customWidth="1"/>
    <col min="3622" max="3840" width="11.42578125" style="150"/>
    <col min="3841" max="3841" width="7.28515625" style="150" bestFit="1" customWidth="1"/>
    <col min="3842" max="3842" width="4.7109375" style="150" customWidth="1"/>
    <col min="3843" max="3843" width="10.28515625" style="150" customWidth="1"/>
    <col min="3844" max="3844" width="14.28515625" style="150" bestFit="1" customWidth="1"/>
    <col min="3845" max="3845" width="49.28515625" style="150" customWidth="1"/>
    <col min="3846" max="3846" width="25.42578125" style="150" customWidth="1"/>
    <col min="3847" max="3847" width="8.140625" style="150" bestFit="1" customWidth="1"/>
    <col min="3848" max="3848" width="11.5703125" style="150" customWidth="1"/>
    <col min="3849" max="3849" width="11.42578125" style="150"/>
    <col min="3850" max="3850" width="7.42578125" style="150" bestFit="1" customWidth="1"/>
    <col min="3851" max="3853" width="9.7109375" style="150" bestFit="1" customWidth="1"/>
    <col min="3854" max="3855" width="10.42578125" style="150" customWidth="1"/>
    <col min="3856" max="3856" width="9.42578125" style="150" bestFit="1" customWidth="1"/>
    <col min="3857" max="3857" width="36.140625" style="150" customWidth="1"/>
    <col min="3858" max="3858" width="34.42578125" style="150" customWidth="1"/>
    <col min="3859" max="3859" width="26" style="150" bestFit="1" customWidth="1"/>
    <col min="3860" max="3860" width="17" style="150" bestFit="1" customWidth="1"/>
    <col min="3861" max="3862" width="17" style="150" customWidth="1"/>
    <col min="3863" max="3863" width="22.7109375" style="150" bestFit="1" customWidth="1"/>
    <col min="3864" max="3864" width="20" style="150" bestFit="1" customWidth="1"/>
    <col min="3865" max="3865" width="20" style="150" customWidth="1"/>
    <col min="3866" max="3866" width="11.42578125" style="150"/>
    <col min="3867" max="3867" width="20" style="150" customWidth="1"/>
    <col min="3868" max="3868" width="17.42578125" style="150" customWidth="1"/>
    <col min="3869" max="3869" width="12.28515625" style="150" customWidth="1"/>
    <col min="3870" max="3870" width="12" style="150" customWidth="1"/>
    <col min="3871" max="3871" width="11.42578125" style="150"/>
    <col min="3872" max="3872" width="15" style="150" customWidth="1"/>
    <col min="3873" max="3873" width="11.42578125" style="150"/>
    <col min="3874" max="3874" width="16.42578125" style="150" customWidth="1"/>
    <col min="3875" max="3875" width="17" style="150" customWidth="1"/>
    <col min="3876" max="3876" width="17.42578125" style="150" customWidth="1"/>
    <col min="3877" max="3877" width="17.85546875" style="150" customWidth="1"/>
    <col min="3878" max="4096" width="11.42578125" style="150"/>
    <col min="4097" max="4097" width="7.28515625" style="150" bestFit="1" customWidth="1"/>
    <col min="4098" max="4098" width="4.7109375" style="150" customWidth="1"/>
    <col min="4099" max="4099" width="10.28515625" style="150" customWidth="1"/>
    <col min="4100" max="4100" width="14.28515625" style="150" bestFit="1" customWidth="1"/>
    <col min="4101" max="4101" width="49.28515625" style="150" customWidth="1"/>
    <col min="4102" max="4102" width="25.42578125" style="150" customWidth="1"/>
    <col min="4103" max="4103" width="8.140625" style="150" bestFit="1" customWidth="1"/>
    <col min="4104" max="4104" width="11.5703125" style="150" customWidth="1"/>
    <col min="4105" max="4105" width="11.42578125" style="150"/>
    <col min="4106" max="4106" width="7.42578125" style="150" bestFit="1" customWidth="1"/>
    <col min="4107" max="4109" width="9.7109375" style="150" bestFit="1" customWidth="1"/>
    <col min="4110" max="4111" width="10.42578125" style="150" customWidth="1"/>
    <col min="4112" max="4112" width="9.42578125" style="150" bestFit="1" customWidth="1"/>
    <col min="4113" max="4113" width="36.140625" style="150" customWidth="1"/>
    <col min="4114" max="4114" width="34.42578125" style="150" customWidth="1"/>
    <col min="4115" max="4115" width="26" style="150" bestFit="1" customWidth="1"/>
    <col min="4116" max="4116" width="17" style="150" bestFit="1" customWidth="1"/>
    <col min="4117" max="4118" width="17" style="150" customWidth="1"/>
    <col min="4119" max="4119" width="22.7109375" style="150" bestFit="1" customWidth="1"/>
    <col min="4120" max="4120" width="20" style="150" bestFit="1" customWidth="1"/>
    <col min="4121" max="4121" width="20" style="150" customWidth="1"/>
    <col min="4122" max="4122" width="11.42578125" style="150"/>
    <col min="4123" max="4123" width="20" style="150" customWidth="1"/>
    <col min="4124" max="4124" width="17.42578125" style="150" customWidth="1"/>
    <col min="4125" max="4125" width="12.28515625" style="150" customWidth="1"/>
    <col min="4126" max="4126" width="12" style="150" customWidth="1"/>
    <col min="4127" max="4127" width="11.42578125" style="150"/>
    <col min="4128" max="4128" width="15" style="150" customWidth="1"/>
    <col min="4129" max="4129" width="11.42578125" style="150"/>
    <col min="4130" max="4130" width="16.42578125" style="150" customWidth="1"/>
    <col min="4131" max="4131" width="17" style="150" customWidth="1"/>
    <col min="4132" max="4132" width="17.42578125" style="150" customWidth="1"/>
    <col min="4133" max="4133" width="17.85546875" style="150" customWidth="1"/>
    <col min="4134" max="4352" width="11.42578125" style="150"/>
    <col min="4353" max="4353" width="7.28515625" style="150" bestFit="1" customWidth="1"/>
    <col min="4354" max="4354" width="4.7109375" style="150" customWidth="1"/>
    <col min="4355" max="4355" width="10.28515625" style="150" customWidth="1"/>
    <col min="4356" max="4356" width="14.28515625" style="150" bestFit="1" customWidth="1"/>
    <col min="4357" max="4357" width="49.28515625" style="150" customWidth="1"/>
    <col min="4358" max="4358" width="25.42578125" style="150" customWidth="1"/>
    <col min="4359" max="4359" width="8.140625" style="150" bestFit="1" customWidth="1"/>
    <col min="4360" max="4360" width="11.5703125" style="150" customWidth="1"/>
    <col min="4361" max="4361" width="11.42578125" style="150"/>
    <col min="4362" max="4362" width="7.42578125" style="150" bestFit="1" customWidth="1"/>
    <col min="4363" max="4365" width="9.7109375" style="150" bestFit="1" customWidth="1"/>
    <col min="4366" max="4367" width="10.42578125" style="150" customWidth="1"/>
    <col min="4368" max="4368" width="9.42578125" style="150" bestFit="1" customWidth="1"/>
    <col min="4369" max="4369" width="36.140625" style="150" customWidth="1"/>
    <col min="4370" max="4370" width="34.42578125" style="150" customWidth="1"/>
    <col min="4371" max="4371" width="26" style="150" bestFit="1" customWidth="1"/>
    <col min="4372" max="4372" width="17" style="150" bestFit="1" customWidth="1"/>
    <col min="4373" max="4374" width="17" style="150" customWidth="1"/>
    <col min="4375" max="4375" width="22.7109375" style="150" bestFit="1" customWidth="1"/>
    <col min="4376" max="4376" width="20" style="150" bestFit="1" customWidth="1"/>
    <col min="4377" max="4377" width="20" style="150" customWidth="1"/>
    <col min="4378" max="4378" width="11.42578125" style="150"/>
    <col min="4379" max="4379" width="20" style="150" customWidth="1"/>
    <col min="4380" max="4380" width="17.42578125" style="150" customWidth="1"/>
    <col min="4381" max="4381" width="12.28515625" style="150" customWidth="1"/>
    <col min="4382" max="4382" width="12" style="150" customWidth="1"/>
    <col min="4383" max="4383" width="11.42578125" style="150"/>
    <col min="4384" max="4384" width="15" style="150" customWidth="1"/>
    <col min="4385" max="4385" width="11.42578125" style="150"/>
    <col min="4386" max="4386" width="16.42578125" style="150" customWidth="1"/>
    <col min="4387" max="4387" width="17" style="150" customWidth="1"/>
    <col min="4388" max="4388" width="17.42578125" style="150" customWidth="1"/>
    <col min="4389" max="4389" width="17.85546875" style="150" customWidth="1"/>
    <col min="4390" max="4608" width="11.42578125" style="150"/>
    <col min="4609" max="4609" width="7.28515625" style="150" bestFit="1" customWidth="1"/>
    <col min="4610" max="4610" width="4.7109375" style="150" customWidth="1"/>
    <col min="4611" max="4611" width="10.28515625" style="150" customWidth="1"/>
    <col min="4612" max="4612" width="14.28515625" style="150" bestFit="1" customWidth="1"/>
    <col min="4613" max="4613" width="49.28515625" style="150" customWidth="1"/>
    <col min="4614" max="4614" width="25.42578125" style="150" customWidth="1"/>
    <col min="4615" max="4615" width="8.140625" style="150" bestFit="1" customWidth="1"/>
    <col min="4616" max="4616" width="11.5703125" style="150" customWidth="1"/>
    <col min="4617" max="4617" width="11.42578125" style="150"/>
    <col min="4618" max="4618" width="7.42578125" style="150" bestFit="1" customWidth="1"/>
    <col min="4619" max="4621" width="9.7109375" style="150" bestFit="1" customWidth="1"/>
    <col min="4622" max="4623" width="10.42578125" style="150" customWidth="1"/>
    <col min="4624" max="4624" width="9.42578125" style="150" bestFit="1" customWidth="1"/>
    <col min="4625" max="4625" width="36.140625" style="150" customWidth="1"/>
    <col min="4626" max="4626" width="34.42578125" style="150" customWidth="1"/>
    <col min="4627" max="4627" width="26" style="150" bestFit="1" customWidth="1"/>
    <col min="4628" max="4628" width="17" style="150" bestFit="1" customWidth="1"/>
    <col min="4629" max="4630" width="17" style="150" customWidth="1"/>
    <col min="4631" max="4631" width="22.7109375" style="150" bestFit="1" customWidth="1"/>
    <col min="4632" max="4632" width="20" style="150" bestFit="1" customWidth="1"/>
    <col min="4633" max="4633" width="20" style="150" customWidth="1"/>
    <col min="4634" max="4634" width="11.42578125" style="150"/>
    <col min="4635" max="4635" width="20" style="150" customWidth="1"/>
    <col min="4636" max="4636" width="17.42578125" style="150" customWidth="1"/>
    <col min="4637" max="4637" width="12.28515625" style="150" customWidth="1"/>
    <col min="4638" max="4638" width="12" style="150" customWidth="1"/>
    <col min="4639" max="4639" width="11.42578125" style="150"/>
    <col min="4640" max="4640" width="15" style="150" customWidth="1"/>
    <col min="4641" max="4641" width="11.42578125" style="150"/>
    <col min="4642" max="4642" width="16.42578125" style="150" customWidth="1"/>
    <col min="4643" max="4643" width="17" style="150" customWidth="1"/>
    <col min="4644" max="4644" width="17.42578125" style="150" customWidth="1"/>
    <col min="4645" max="4645" width="17.85546875" style="150" customWidth="1"/>
    <col min="4646" max="4864" width="11.42578125" style="150"/>
    <col min="4865" max="4865" width="7.28515625" style="150" bestFit="1" customWidth="1"/>
    <col min="4866" max="4866" width="4.7109375" style="150" customWidth="1"/>
    <col min="4867" max="4867" width="10.28515625" style="150" customWidth="1"/>
    <col min="4868" max="4868" width="14.28515625" style="150" bestFit="1" customWidth="1"/>
    <col min="4869" max="4869" width="49.28515625" style="150" customWidth="1"/>
    <col min="4870" max="4870" width="25.42578125" style="150" customWidth="1"/>
    <col min="4871" max="4871" width="8.140625" style="150" bestFit="1" customWidth="1"/>
    <col min="4872" max="4872" width="11.5703125" style="150" customWidth="1"/>
    <col min="4873" max="4873" width="11.42578125" style="150"/>
    <col min="4874" max="4874" width="7.42578125" style="150" bestFit="1" customWidth="1"/>
    <col min="4875" max="4877" width="9.7109375" style="150" bestFit="1" customWidth="1"/>
    <col min="4878" max="4879" width="10.42578125" style="150" customWidth="1"/>
    <col min="4880" max="4880" width="9.42578125" style="150" bestFit="1" customWidth="1"/>
    <col min="4881" max="4881" width="36.140625" style="150" customWidth="1"/>
    <col min="4882" max="4882" width="34.42578125" style="150" customWidth="1"/>
    <col min="4883" max="4883" width="26" style="150" bestFit="1" customWidth="1"/>
    <col min="4884" max="4884" width="17" style="150" bestFit="1" customWidth="1"/>
    <col min="4885" max="4886" width="17" style="150" customWidth="1"/>
    <col min="4887" max="4887" width="22.7109375" style="150" bestFit="1" customWidth="1"/>
    <col min="4888" max="4888" width="20" style="150" bestFit="1" customWidth="1"/>
    <col min="4889" max="4889" width="20" style="150" customWidth="1"/>
    <col min="4890" max="4890" width="11.42578125" style="150"/>
    <col min="4891" max="4891" width="20" style="150" customWidth="1"/>
    <col min="4892" max="4892" width="17.42578125" style="150" customWidth="1"/>
    <col min="4893" max="4893" width="12.28515625" style="150" customWidth="1"/>
    <col min="4894" max="4894" width="12" style="150" customWidth="1"/>
    <col min="4895" max="4895" width="11.42578125" style="150"/>
    <col min="4896" max="4896" width="15" style="150" customWidth="1"/>
    <col min="4897" max="4897" width="11.42578125" style="150"/>
    <col min="4898" max="4898" width="16.42578125" style="150" customWidth="1"/>
    <col min="4899" max="4899" width="17" style="150" customWidth="1"/>
    <col min="4900" max="4900" width="17.42578125" style="150" customWidth="1"/>
    <col min="4901" max="4901" width="17.85546875" style="150" customWidth="1"/>
    <col min="4902" max="5120" width="11.42578125" style="150"/>
    <col min="5121" max="5121" width="7.28515625" style="150" bestFit="1" customWidth="1"/>
    <col min="5122" max="5122" width="4.7109375" style="150" customWidth="1"/>
    <col min="5123" max="5123" width="10.28515625" style="150" customWidth="1"/>
    <col min="5124" max="5124" width="14.28515625" style="150" bestFit="1" customWidth="1"/>
    <col min="5125" max="5125" width="49.28515625" style="150" customWidth="1"/>
    <col min="5126" max="5126" width="25.42578125" style="150" customWidth="1"/>
    <col min="5127" max="5127" width="8.140625" style="150" bestFit="1" customWidth="1"/>
    <col min="5128" max="5128" width="11.5703125" style="150" customWidth="1"/>
    <col min="5129" max="5129" width="11.42578125" style="150"/>
    <col min="5130" max="5130" width="7.42578125" style="150" bestFit="1" customWidth="1"/>
    <col min="5131" max="5133" width="9.7109375" style="150" bestFit="1" customWidth="1"/>
    <col min="5134" max="5135" width="10.42578125" style="150" customWidth="1"/>
    <col min="5136" max="5136" width="9.42578125" style="150" bestFit="1" customWidth="1"/>
    <col min="5137" max="5137" width="36.140625" style="150" customWidth="1"/>
    <col min="5138" max="5138" width="34.42578125" style="150" customWidth="1"/>
    <col min="5139" max="5139" width="26" style="150" bestFit="1" customWidth="1"/>
    <col min="5140" max="5140" width="17" style="150" bestFit="1" customWidth="1"/>
    <col min="5141" max="5142" width="17" style="150" customWidth="1"/>
    <col min="5143" max="5143" width="22.7109375" style="150" bestFit="1" customWidth="1"/>
    <col min="5144" max="5144" width="20" style="150" bestFit="1" customWidth="1"/>
    <col min="5145" max="5145" width="20" style="150" customWidth="1"/>
    <col min="5146" max="5146" width="11.42578125" style="150"/>
    <col min="5147" max="5147" width="20" style="150" customWidth="1"/>
    <col min="5148" max="5148" width="17.42578125" style="150" customWidth="1"/>
    <col min="5149" max="5149" width="12.28515625" style="150" customWidth="1"/>
    <col min="5150" max="5150" width="12" style="150" customWidth="1"/>
    <col min="5151" max="5151" width="11.42578125" style="150"/>
    <col min="5152" max="5152" width="15" style="150" customWidth="1"/>
    <col min="5153" max="5153" width="11.42578125" style="150"/>
    <col min="5154" max="5154" width="16.42578125" style="150" customWidth="1"/>
    <col min="5155" max="5155" width="17" style="150" customWidth="1"/>
    <col min="5156" max="5156" width="17.42578125" style="150" customWidth="1"/>
    <col min="5157" max="5157" width="17.85546875" style="150" customWidth="1"/>
    <col min="5158" max="5376" width="11.42578125" style="150"/>
    <col min="5377" max="5377" width="7.28515625" style="150" bestFit="1" customWidth="1"/>
    <col min="5378" max="5378" width="4.7109375" style="150" customWidth="1"/>
    <col min="5379" max="5379" width="10.28515625" style="150" customWidth="1"/>
    <col min="5380" max="5380" width="14.28515625" style="150" bestFit="1" customWidth="1"/>
    <col min="5381" max="5381" width="49.28515625" style="150" customWidth="1"/>
    <col min="5382" max="5382" width="25.42578125" style="150" customWidth="1"/>
    <col min="5383" max="5383" width="8.140625" style="150" bestFit="1" customWidth="1"/>
    <col min="5384" max="5384" width="11.5703125" style="150" customWidth="1"/>
    <col min="5385" max="5385" width="11.42578125" style="150"/>
    <col min="5386" max="5386" width="7.42578125" style="150" bestFit="1" customWidth="1"/>
    <col min="5387" max="5389" width="9.7109375" style="150" bestFit="1" customWidth="1"/>
    <col min="5390" max="5391" width="10.42578125" style="150" customWidth="1"/>
    <col min="5392" max="5392" width="9.42578125" style="150" bestFit="1" customWidth="1"/>
    <col min="5393" max="5393" width="36.140625" style="150" customWidth="1"/>
    <col min="5394" max="5394" width="34.42578125" style="150" customWidth="1"/>
    <col min="5395" max="5395" width="26" style="150" bestFit="1" customWidth="1"/>
    <col min="5396" max="5396" width="17" style="150" bestFit="1" customWidth="1"/>
    <col min="5397" max="5398" width="17" style="150" customWidth="1"/>
    <col min="5399" max="5399" width="22.7109375" style="150" bestFit="1" customWidth="1"/>
    <col min="5400" max="5400" width="20" style="150" bestFit="1" customWidth="1"/>
    <col min="5401" max="5401" width="20" style="150" customWidth="1"/>
    <col min="5402" max="5402" width="11.42578125" style="150"/>
    <col min="5403" max="5403" width="20" style="150" customWidth="1"/>
    <col min="5404" max="5404" width="17.42578125" style="150" customWidth="1"/>
    <col min="5405" max="5405" width="12.28515625" style="150" customWidth="1"/>
    <col min="5406" max="5406" width="12" style="150" customWidth="1"/>
    <col min="5407" max="5407" width="11.42578125" style="150"/>
    <col min="5408" max="5408" width="15" style="150" customWidth="1"/>
    <col min="5409" max="5409" width="11.42578125" style="150"/>
    <col min="5410" max="5410" width="16.42578125" style="150" customWidth="1"/>
    <col min="5411" max="5411" width="17" style="150" customWidth="1"/>
    <col min="5412" max="5412" width="17.42578125" style="150" customWidth="1"/>
    <col min="5413" max="5413" width="17.85546875" style="150" customWidth="1"/>
    <col min="5414" max="5632" width="11.42578125" style="150"/>
    <col min="5633" max="5633" width="7.28515625" style="150" bestFit="1" customWidth="1"/>
    <col min="5634" max="5634" width="4.7109375" style="150" customWidth="1"/>
    <col min="5635" max="5635" width="10.28515625" style="150" customWidth="1"/>
    <col min="5636" max="5636" width="14.28515625" style="150" bestFit="1" customWidth="1"/>
    <col min="5637" max="5637" width="49.28515625" style="150" customWidth="1"/>
    <col min="5638" max="5638" width="25.42578125" style="150" customWidth="1"/>
    <col min="5639" max="5639" width="8.140625" style="150" bestFit="1" customWidth="1"/>
    <col min="5640" max="5640" width="11.5703125" style="150" customWidth="1"/>
    <col min="5641" max="5641" width="11.42578125" style="150"/>
    <col min="5642" max="5642" width="7.42578125" style="150" bestFit="1" customWidth="1"/>
    <col min="5643" max="5645" width="9.7109375" style="150" bestFit="1" customWidth="1"/>
    <col min="5646" max="5647" width="10.42578125" style="150" customWidth="1"/>
    <col min="5648" max="5648" width="9.42578125" style="150" bestFit="1" customWidth="1"/>
    <col min="5649" max="5649" width="36.140625" style="150" customWidth="1"/>
    <col min="5650" max="5650" width="34.42578125" style="150" customWidth="1"/>
    <col min="5651" max="5651" width="26" style="150" bestFit="1" customWidth="1"/>
    <col min="5652" max="5652" width="17" style="150" bestFit="1" customWidth="1"/>
    <col min="5653" max="5654" width="17" style="150" customWidth="1"/>
    <col min="5655" max="5655" width="22.7109375" style="150" bestFit="1" customWidth="1"/>
    <col min="5656" max="5656" width="20" style="150" bestFit="1" customWidth="1"/>
    <col min="5657" max="5657" width="20" style="150" customWidth="1"/>
    <col min="5658" max="5658" width="11.42578125" style="150"/>
    <col min="5659" max="5659" width="20" style="150" customWidth="1"/>
    <col min="5660" max="5660" width="17.42578125" style="150" customWidth="1"/>
    <col min="5661" max="5661" width="12.28515625" style="150" customWidth="1"/>
    <col min="5662" max="5662" width="12" style="150" customWidth="1"/>
    <col min="5663" max="5663" width="11.42578125" style="150"/>
    <col min="5664" max="5664" width="15" style="150" customWidth="1"/>
    <col min="5665" max="5665" width="11.42578125" style="150"/>
    <col min="5666" max="5666" width="16.42578125" style="150" customWidth="1"/>
    <col min="5667" max="5667" width="17" style="150" customWidth="1"/>
    <col min="5668" max="5668" width="17.42578125" style="150" customWidth="1"/>
    <col min="5669" max="5669" width="17.85546875" style="150" customWidth="1"/>
    <col min="5670" max="5888" width="11.42578125" style="150"/>
    <col min="5889" max="5889" width="7.28515625" style="150" bestFit="1" customWidth="1"/>
    <col min="5890" max="5890" width="4.7109375" style="150" customWidth="1"/>
    <col min="5891" max="5891" width="10.28515625" style="150" customWidth="1"/>
    <col min="5892" max="5892" width="14.28515625" style="150" bestFit="1" customWidth="1"/>
    <col min="5893" max="5893" width="49.28515625" style="150" customWidth="1"/>
    <col min="5894" max="5894" width="25.42578125" style="150" customWidth="1"/>
    <col min="5895" max="5895" width="8.140625" style="150" bestFit="1" customWidth="1"/>
    <col min="5896" max="5896" width="11.5703125" style="150" customWidth="1"/>
    <col min="5897" max="5897" width="11.42578125" style="150"/>
    <col min="5898" max="5898" width="7.42578125" style="150" bestFit="1" customWidth="1"/>
    <col min="5899" max="5901" width="9.7109375" style="150" bestFit="1" customWidth="1"/>
    <col min="5902" max="5903" width="10.42578125" style="150" customWidth="1"/>
    <col min="5904" max="5904" width="9.42578125" style="150" bestFit="1" customWidth="1"/>
    <col min="5905" max="5905" width="36.140625" style="150" customWidth="1"/>
    <col min="5906" max="5906" width="34.42578125" style="150" customWidth="1"/>
    <col min="5907" max="5907" width="26" style="150" bestFit="1" customWidth="1"/>
    <col min="5908" max="5908" width="17" style="150" bestFit="1" customWidth="1"/>
    <col min="5909" max="5910" width="17" style="150" customWidth="1"/>
    <col min="5911" max="5911" width="22.7109375" style="150" bestFit="1" customWidth="1"/>
    <col min="5912" max="5912" width="20" style="150" bestFit="1" customWidth="1"/>
    <col min="5913" max="5913" width="20" style="150" customWidth="1"/>
    <col min="5914" max="5914" width="11.42578125" style="150"/>
    <col min="5915" max="5915" width="20" style="150" customWidth="1"/>
    <col min="5916" max="5916" width="17.42578125" style="150" customWidth="1"/>
    <col min="5917" max="5917" width="12.28515625" style="150" customWidth="1"/>
    <col min="5918" max="5918" width="12" style="150" customWidth="1"/>
    <col min="5919" max="5919" width="11.42578125" style="150"/>
    <col min="5920" max="5920" width="15" style="150" customWidth="1"/>
    <col min="5921" max="5921" width="11.42578125" style="150"/>
    <col min="5922" max="5922" width="16.42578125" style="150" customWidth="1"/>
    <col min="5923" max="5923" width="17" style="150" customWidth="1"/>
    <col min="5924" max="5924" width="17.42578125" style="150" customWidth="1"/>
    <col min="5925" max="5925" width="17.85546875" style="150" customWidth="1"/>
    <col min="5926" max="6144" width="11.42578125" style="150"/>
    <col min="6145" max="6145" width="7.28515625" style="150" bestFit="1" customWidth="1"/>
    <col min="6146" max="6146" width="4.7109375" style="150" customWidth="1"/>
    <col min="6147" max="6147" width="10.28515625" style="150" customWidth="1"/>
    <col min="6148" max="6148" width="14.28515625" style="150" bestFit="1" customWidth="1"/>
    <col min="6149" max="6149" width="49.28515625" style="150" customWidth="1"/>
    <col min="6150" max="6150" width="25.42578125" style="150" customWidth="1"/>
    <col min="6151" max="6151" width="8.140625" style="150" bestFit="1" customWidth="1"/>
    <col min="6152" max="6152" width="11.5703125" style="150" customWidth="1"/>
    <col min="6153" max="6153" width="11.42578125" style="150"/>
    <col min="6154" max="6154" width="7.42578125" style="150" bestFit="1" customWidth="1"/>
    <col min="6155" max="6157" width="9.7109375" style="150" bestFit="1" customWidth="1"/>
    <col min="6158" max="6159" width="10.42578125" style="150" customWidth="1"/>
    <col min="6160" max="6160" width="9.42578125" style="150" bestFit="1" customWidth="1"/>
    <col min="6161" max="6161" width="36.140625" style="150" customWidth="1"/>
    <col min="6162" max="6162" width="34.42578125" style="150" customWidth="1"/>
    <col min="6163" max="6163" width="26" style="150" bestFit="1" customWidth="1"/>
    <col min="6164" max="6164" width="17" style="150" bestFit="1" customWidth="1"/>
    <col min="6165" max="6166" width="17" style="150" customWidth="1"/>
    <col min="6167" max="6167" width="22.7109375" style="150" bestFit="1" customWidth="1"/>
    <col min="6168" max="6168" width="20" style="150" bestFit="1" customWidth="1"/>
    <col min="6169" max="6169" width="20" style="150" customWidth="1"/>
    <col min="6170" max="6170" width="11.42578125" style="150"/>
    <col min="6171" max="6171" width="20" style="150" customWidth="1"/>
    <col min="6172" max="6172" width="17.42578125" style="150" customWidth="1"/>
    <col min="6173" max="6173" width="12.28515625" style="150" customWidth="1"/>
    <col min="6174" max="6174" width="12" style="150" customWidth="1"/>
    <col min="6175" max="6175" width="11.42578125" style="150"/>
    <col min="6176" max="6176" width="15" style="150" customWidth="1"/>
    <col min="6177" max="6177" width="11.42578125" style="150"/>
    <col min="6178" max="6178" width="16.42578125" style="150" customWidth="1"/>
    <col min="6179" max="6179" width="17" style="150" customWidth="1"/>
    <col min="6180" max="6180" width="17.42578125" style="150" customWidth="1"/>
    <col min="6181" max="6181" width="17.85546875" style="150" customWidth="1"/>
    <col min="6182" max="6400" width="11.42578125" style="150"/>
    <col min="6401" max="6401" width="7.28515625" style="150" bestFit="1" customWidth="1"/>
    <col min="6402" max="6402" width="4.7109375" style="150" customWidth="1"/>
    <col min="6403" max="6403" width="10.28515625" style="150" customWidth="1"/>
    <col min="6404" max="6404" width="14.28515625" style="150" bestFit="1" customWidth="1"/>
    <col min="6405" max="6405" width="49.28515625" style="150" customWidth="1"/>
    <col min="6406" max="6406" width="25.42578125" style="150" customWidth="1"/>
    <col min="6407" max="6407" width="8.140625" style="150" bestFit="1" customWidth="1"/>
    <col min="6408" max="6408" width="11.5703125" style="150" customWidth="1"/>
    <col min="6409" max="6409" width="11.42578125" style="150"/>
    <col min="6410" max="6410" width="7.42578125" style="150" bestFit="1" customWidth="1"/>
    <col min="6411" max="6413" width="9.7109375" style="150" bestFit="1" customWidth="1"/>
    <col min="6414" max="6415" width="10.42578125" style="150" customWidth="1"/>
    <col min="6416" max="6416" width="9.42578125" style="150" bestFit="1" customWidth="1"/>
    <col min="6417" max="6417" width="36.140625" style="150" customWidth="1"/>
    <col min="6418" max="6418" width="34.42578125" style="150" customWidth="1"/>
    <col min="6419" max="6419" width="26" style="150" bestFit="1" customWidth="1"/>
    <col min="6420" max="6420" width="17" style="150" bestFit="1" customWidth="1"/>
    <col min="6421" max="6422" width="17" style="150" customWidth="1"/>
    <col min="6423" max="6423" width="22.7109375" style="150" bestFit="1" customWidth="1"/>
    <col min="6424" max="6424" width="20" style="150" bestFit="1" customWidth="1"/>
    <col min="6425" max="6425" width="20" style="150" customWidth="1"/>
    <col min="6426" max="6426" width="11.42578125" style="150"/>
    <col min="6427" max="6427" width="20" style="150" customWidth="1"/>
    <col min="6428" max="6428" width="17.42578125" style="150" customWidth="1"/>
    <col min="6429" max="6429" width="12.28515625" style="150" customWidth="1"/>
    <col min="6430" max="6430" width="12" style="150" customWidth="1"/>
    <col min="6431" max="6431" width="11.42578125" style="150"/>
    <col min="6432" max="6432" width="15" style="150" customWidth="1"/>
    <col min="6433" max="6433" width="11.42578125" style="150"/>
    <col min="6434" max="6434" width="16.42578125" style="150" customWidth="1"/>
    <col min="6435" max="6435" width="17" style="150" customWidth="1"/>
    <col min="6436" max="6436" width="17.42578125" style="150" customWidth="1"/>
    <col min="6437" max="6437" width="17.85546875" style="150" customWidth="1"/>
    <col min="6438" max="6656" width="11.42578125" style="150"/>
    <col min="6657" max="6657" width="7.28515625" style="150" bestFit="1" customWidth="1"/>
    <col min="6658" max="6658" width="4.7109375" style="150" customWidth="1"/>
    <col min="6659" max="6659" width="10.28515625" style="150" customWidth="1"/>
    <col min="6660" max="6660" width="14.28515625" style="150" bestFit="1" customWidth="1"/>
    <col min="6661" max="6661" width="49.28515625" style="150" customWidth="1"/>
    <col min="6662" max="6662" width="25.42578125" style="150" customWidth="1"/>
    <col min="6663" max="6663" width="8.140625" style="150" bestFit="1" customWidth="1"/>
    <col min="6664" max="6664" width="11.5703125" style="150" customWidth="1"/>
    <col min="6665" max="6665" width="11.42578125" style="150"/>
    <col min="6666" max="6666" width="7.42578125" style="150" bestFit="1" customWidth="1"/>
    <col min="6667" max="6669" width="9.7109375" style="150" bestFit="1" customWidth="1"/>
    <col min="6670" max="6671" width="10.42578125" style="150" customWidth="1"/>
    <col min="6672" max="6672" width="9.42578125" style="150" bestFit="1" customWidth="1"/>
    <col min="6673" max="6673" width="36.140625" style="150" customWidth="1"/>
    <col min="6674" max="6674" width="34.42578125" style="150" customWidth="1"/>
    <col min="6675" max="6675" width="26" style="150" bestFit="1" customWidth="1"/>
    <col min="6676" max="6676" width="17" style="150" bestFit="1" customWidth="1"/>
    <col min="6677" max="6678" width="17" style="150" customWidth="1"/>
    <col min="6679" max="6679" width="22.7109375" style="150" bestFit="1" customWidth="1"/>
    <col min="6680" max="6680" width="20" style="150" bestFit="1" customWidth="1"/>
    <col min="6681" max="6681" width="20" style="150" customWidth="1"/>
    <col min="6682" max="6682" width="11.42578125" style="150"/>
    <col min="6683" max="6683" width="20" style="150" customWidth="1"/>
    <col min="6684" max="6684" width="17.42578125" style="150" customWidth="1"/>
    <col min="6685" max="6685" width="12.28515625" style="150" customWidth="1"/>
    <col min="6686" max="6686" width="12" style="150" customWidth="1"/>
    <col min="6687" max="6687" width="11.42578125" style="150"/>
    <col min="6688" max="6688" width="15" style="150" customWidth="1"/>
    <col min="6689" max="6689" width="11.42578125" style="150"/>
    <col min="6690" max="6690" width="16.42578125" style="150" customWidth="1"/>
    <col min="6691" max="6691" width="17" style="150" customWidth="1"/>
    <col min="6692" max="6692" width="17.42578125" style="150" customWidth="1"/>
    <col min="6693" max="6693" width="17.85546875" style="150" customWidth="1"/>
    <col min="6694" max="6912" width="11.42578125" style="150"/>
    <col min="6913" max="6913" width="7.28515625" style="150" bestFit="1" customWidth="1"/>
    <col min="6914" max="6914" width="4.7109375" style="150" customWidth="1"/>
    <col min="6915" max="6915" width="10.28515625" style="150" customWidth="1"/>
    <col min="6916" max="6916" width="14.28515625" style="150" bestFit="1" customWidth="1"/>
    <col min="6917" max="6917" width="49.28515625" style="150" customWidth="1"/>
    <col min="6918" max="6918" width="25.42578125" style="150" customWidth="1"/>
    <col min="6919" max="6919" width="8.140625" style="150" bestFit="1" customWidth="1"/>
    <col min="6920" max="6920" width="11.5703125" style="150" customWidth="1"/>
    <col min="6921" max="6921" width="11.42578125" style="150"/>
    <col min="6922" max="6922" width="7.42578125" style="150" bestFit="1" customWidth="1"/>
    <col min="6923" max="6925" width="9.7109375" style="150" bestFit="1" customWidth="1"/>
    <col min="6926" max="6927" width="10.42578125" style="150" customWidth="1"/>
    <col min="6928" max="6928" width="9.42578125" style="150" bestFit="1" customWidth="1"/>
    <col min="6929" max="6929" width="36.140625" style="150" customWidth="1"/>
    <col min="6930" max="6930" width="34.42578125" style="150" customWidth="1"/>
    <col min="6931" max="6931" width="26" style="150" bestFit="1" customWidth="1"/>
    <col min="6932" max="6932" width="17" style="150" bestFit="1" customWidth="1"/>
    <col min="6933" max="6934" width="17" style="150" customWidth="1"/>
    <col min="6935" max="6935" width="22.7109375" style="150" bestFit="1" customWidth="1"/>
    <col min="6936" max="6936" width="20" style="150" bestFit="1" customWidth="1"/>
    <col min="6937" max="6937" width="20" style="150" customWidth="1"/>
    <col min="6938" max="6938" width="11.42578125" style="150"/>
    <col min="6939" max="6939" width="20" style="150" customWidth="1"/>
    <col min="6940" max="6940" width="17.42578125" style="150" customWidth="1"/>
    <col min="6941" max="6941" width="12.28515625" style="150" customWidth="1"/>
    <col min="6942" max="6942" width="12" style="150" customWidth="1"/>
    <col min="6943" max="6943" width="11.42578125" style="150"/>
    <col min="6944" max="6944" width="15" style="150" customWidth="1"/>
    <col min="6945" max="6945" width="11.42578125" style="150"/>
    <col min="6946" max="6946" width="16.42578125" style="150" customWidth="1"/>
    <col min="6947" max="6947" width="17" style="150" customWidth="1"/>
    <col min="6948" max="6948" width="17.42578125" style="150" customWidth="1"/>
    <col min="6949" max="6949" width="17.85546875" style="150" customWidth="1"/>
    <col min="6950" max="7168" width="11.42578125" style="150"/>
    <col min="7169" max="7169" width="7.28515625" style="150" bestFit="1" customWidth="1"/>
    <col min="7170" max="7170" width="4.7109375" style="150" customWidth="1"/>
    <col min="7171" max="7171" width="10.28515625" style="150" customWidth="1"/>
    <col min="7172" max="7172" width="14.28515625" style="150" bestFit="1" customWidth="1"/>
    <col min="7173" max="7173" width="49.28515625" style="150" customWidth="1"/>
    <col min="7174" max="7174" width="25.42578125" style="150" customWidth="1"/>
    <col min="7175" max="7175" width="8.140625" style="150" bestFit="1" customWidth="1"/>
    <col min="7176" max="7176" width="11.5703125" style="150" customWidth="1"/>
    <col min="7177" max="7177" width="11.42578125" style="150"/>
    <col min="7178" max="7178" width="7.42578125" style="150" bestFit="1" customWidth="1"/>
    <col min="7179" max="7181" width="9.7109375" style="150" bestFit="1" customWidth="1"/>
    <col min="7182" max="7183" width="10.42578125" style="150" customWidth="1"/>
    <col min="7184" max="7184" width="9.42578125" style="150" bestFit="1" customWidth="1"/>
    <col min="7185" max="7185" width="36.140625" style="150" customWidth="1"/>
    <col min="7186" max="7186" width="34.42578125" style="150" customWidth="1"/>
    <col min="7187" max="7187" width="26" style="150" bestFit="1" customWidth="1"/>
    <col min="7188" max="7188" width="17" style="150" bestFit="1" customWidth="1"/>
    <col min="7189" max="7190" width="17" style="150" customWidth="1"/>
    <col min="7191" max="7191" width="22.7109375" style="150" bestFit="1" customWidth="1"/>
    <col min="7192" max="7192" width="20" style="150" bestFit="1" customWidth="1"/>
    <col min="7193" max="7193" width="20" style="150" customWidth="1"/>
    <col min="7194" max="7194" width="11.42578125" style="150"/>
    <col min="7195" max="7195" width="20" style="150" customWidth="1"/>
    <col min="7196" max="7196" width="17.42578125" style="150" customWidth="1"/>
    <col min="7197" max="7197" width="12.28515625" style="150" customWidth="1"/>
    <col min="7198" max="7198" width="12" style="150" customWidth="1"/>
    <col min="7199" max="7199" width="11.42578125" style="150"/>
    <col min="7200" max="7200" width="15" style="150" customWidth="1"/>
    <col min="7201" max="7201" width="11.42578125" style="150"/>
    <col min="7202" max="7202" width="16.42578125" style="150" customWidth="1"/>
    <col min="7203" max="7203" width="17" style="150" customWidth="1"/>
    <col min="7204" max="7204" width="17.42578125" style="150" customWidth="1"/>
    <col min="7205" max="7205" width="17.85546875" style="150" customWidth="1"/>
    <col min="7206" max="7424" width="11.42578125" style="150"/>
    <col min="7425" max="7425" width="7.28515625" style="150" bestFit="1" customWidth="1"/>
    <col min="7426" max="7426" width="4.7109375" style="150" customWidth="1"/>
    <col min="7427" max="7427" width="10.28515625" style="150" customWidth="1"/>
    <col min="7428" max="7428" width="14.28515625" style="150" bestFit="1" customWidth="1"/>
    <col min="7429" max="7429" width="49.28515625" style="150" customWidth="1"/>
    <col min="7430" max="7430" width="25.42578125" style="150" customWidth="1"/>
    <col min="7431" max="7431" width="8.140625" style="150" bestFit="1" customWidth="1"/>
    <col min="7432" max="7432" width="11.5703125" style="150" customWidth="1"/>
    <col min="7433" max="7433" width="11.42578125" style="150"/>
    <col min="7434" max="7434" width="7.42578125" style="150" bestFit="1" customWidth="1"/>
    <col min="7435" max="7437" width="9.7109375" style="150" bestFit="1" customWidth="1"/>
    <col min="7438" max="7439" width="10.42578125" style="150" customWidth="1"/>
    <col min="7440" max="7440" width="9.42578125" style="150" bestFit="1" customWidth="1"/>
    <col min="7441" max="7441" width="36.140625" style="150" customWidth="1"/>
    <col min="7442" max="7442" width="34.42578125" style="150" customWidth="1"/>
    <col min="7443" max="7443" width="26" style="150" bestFit="1" customWidth="1"/>
    <col min="7444" max="7444" width="17" style="150" bestFit="1" customWidth="1"/>
    <col min="7445" max="7446" width="17" style="150" customWidth="1"/>
    <col min="7447" max="7447" width="22.7109375" style="150" bestFit="1" customWidth="1"/>
    <col min="7448" max="7448" width="20" style="150" bestFit="1" customWidth="1"/>
    <col min="7449" max="7449" width="20" style="150" customWidth="1"/>
    <col min="7450" max="7450" width="11.42578125" style="150"/>
    <col min="7451" max="7451" width="20" style="150" customWidth="1"/>
    <col min="7452" max="7452" width="17.42578125" style="150" customWidth="1"/>
    <col min="7453" max="7453" width="12.28515625" style="150" customWidth="1"/>
    <col min="7454" max="7454" width="12" style="150" customWidth="1"/>
    <col min="7455" max="7455" width="11.42578125" style="150"/>
    <col min="7456" max="7456" width="15" style="150" customWidth="1"/>
    <col min="7457" max="7457" width="11.42578125" style="150"/>
    <col min="7458" max="7458" width="16.42578125" style="150" customWidth="1"/>
    <col min="7459" max="7459" width="17" style="150" customWidth="1"/>
    <col min="7460" max="7460" width="17.42578125" style="150" customWidth="1"/>
    <col min="7461" max="7461" width="17.85546875" style="150" customWidth="1"/>
    <col min="7462" max="7680" width="11.42578125" style="150"/>
    <col min="7681" max="7681" width="7.28515625" style="150" bestFit="1" customWidth="1"/>
    <col min="7682" max="7682" width="4.7109375" style="150" customWidth="1"/>
    <col min="7683" max="7683" width="10.28515625" style="150" customWidth="1"/>
    <col min="7684" max="7684" width="14.28515625" style="150" bestFit="1" customWidth="1"/>
    <col min="7685" max="7685" width="49.28515625" style="150" customWidth="1"/>
    <col min="7686" max="7686" width="25.42578125" style="150" customWidth="1"/>
    <col min="7687" max="7687" width="8.140625" style="150" bestFit="1" customWidth="1"/>
    <col min="7688" max="7688" width="11.5703125" style="150" customWidth="1"/>
    <col min="7689" max="7689" width="11.42578125" style="150"/>
    <col min="7690" max="7690" width="7.42578125" style="150" bestFit="1" customWidth="1"/>
    <col min="7691" max="7693" width="9.7109375" style="150" bestFit="1" customWidth="1"/>
    <col min="7694" max="7695" width="10.42578125" style="150" customWidth="1"/>
    <col min="7696" max="7696" width="9.42578125" style="150" bestFit="1" customWidth="1"/>
    <col min="7697" max="7697" width="36.140625" style="150" customWidth="1"/>
    <col min="7698" max="7698" width="34.42578125" style="150" customWidth="1"/>
    <col min="7699" max="7699" width="26" style="150" bestFit="1" customWidth="1"/>
    <col min="7700" max="7700" width="17" style="150" bestFit="1" customWidth="1"/>
    <col min="7701" max="7702" width="17" style="150" customWidth="1"/>
    <col min="7703" max="7703" width="22.7109375" style="150" bestFit="1" customWidth="1"/>
    <col min="7704" max="7704" width="20" style="150" bestFit="1" customWidth="1"/>
    <col min="7705" max="7705" width="20" style="150" customWidth="1"/>
    <col min="7706" max="7706" width="11.42578125" style="150"/>
    <col min="7707" max="7707" width="20" style="150" customWidth="1"/>
    <col min="7708" max="7708" width="17.42578125" style="150" customWidth="1"/>
    <col min="7709" max="7709" width="12.28515625" style="150" customWidth="1"/>
    <col min="7710" max="7710" width="12" style="150" customWidth="1"/>
    <col min="7711" max="7711" width="11.42578125" style="150"/>
    <col min="7712" max="7712" width="15" style="150" customWidth="1"/>
    <col min="7713" max="7713" width="11.42578125" style="150"/>
    <col min="7714" max="7714" width="16.42578125" style="150" customWidth="1"/>
    <col min="7715" max="7715" width="17" style="150" customWidth="1"/>
    <col min="7716" max="7716" width="17.42578125" style="150" customWidth="1"/>
    <col min="7717" max="7717" width="17.85546875" style="150" customWidth="1"/>
    <col min="7718" max="7936" width="11.42578125" style="150"/>
    <col min="7937" max="7937" width="7.28515625" style="150" bestFit="1" customWidth="1"/>
    <col min="7938" max="7938" width="4.7109375" style="150" customWidth="1"/>
    <col min="7939" max="7939" width="10.28515625" style="150" customWidth="1"/>
    <col min="7940" max="7940" width="14.28515625" style="150" bestFit="1" customWidth="1"/>
    <col min="7941" max="7941" width="49.28515625" style="150" customWidth="1"/>
    <col min="7942" max="7942" width="25.42578125" style="150" customWidth="1"/>
    <col min="7943" max="7943" width="8.140625" style="150" bestFit="1" customWidth="1"/>
    <col min="7944" max="7944" width="11.5703125" style="150" customWidth="1"/>
    <col min="7945" max="7945" width="11.42578125" style="150"/>
    <col min="7946" max="7946" width="7.42578125" style="150" bestFit="1" customWidth="1"/>
    <col min="7947" max="7949" width="9.7109375" style="150" bestFit="1" customWidth="1"/>
    <col min="7950" max="7951" width="10.42578125" style="150" customWidth="1"/>
    <col min="7952" max="7952" width="9.42578125" style="150" bestFit="1" customWidth="1"/>
    <col min="7953" max="7953" width="36.140625" style="150" customWidth="1"/>
    <col min="7954" max="7954" width="34.42578125" style="150" customWidth="1"/>
    <col min="7955" max="7955" width="26" style="150" bestFit="1" customWidth="1"/>
    <col min="7956" max="7956" width="17" style="150" bestFit="1" customWidth="1"/>
    <col min="7957" max="7958" width="17" style="150" customWidth="1"/>
    <col min="7959" max="7959" width="22.7109375" style="150" bestFit="1" customWidth="1"/>
    <col min="7960" max="7960" width="20" style="150" bestFit="1" customWidth="1"/>
    <col min="7961" max="7961" width="20" style="150" customWidth="1"/>
    <col min="7962" max="7962" width="11.42578125" style="150"/>
    <col min="7963" max="7963" width="20" style="150" customWidth="1"/>
    <col min="7964" max="7964" width="17.42578125" style="150" customWidth="1"/>
    <col min="7965" max="7965" width="12.28515625" style="150" customWidth="1"/>
    <col min="7966" max="7966" width="12" style="150" customWidth="1"/>
    <col min="7967" max="7967" width="11.42578125" style="150"/>
    <col min="7968" max="7968" width="15" style="150" customWidth="1"/>
    <col min="7969" max="7969" width="11.42578125" style="150"/>
    <col min="7970" max="7970" width="16.42578125" style="150" customWidth="1"/>
    <col min="7971" max="7971" width="17" style="150" customWidth="1"/>
    <col min="7972" max="7972" width="17.42578125" style="150" customWidth="1"/>
    <col min="7973" max="7973" width="17.85546875" style="150" customWidth="1"/>
    <col min="7974" max="8192" width="11.42578125" style="150"/>
    <col min="8193" max="8193" width="7.28515625" style="150" bestFit="1" customWidth="1"/>
    <col min="8194" max="8194" width="4.7109375" style="150" customWidth="1"/>
    <col min="8195" max="8195" width="10.28515625" style="150" customWidth="1"/>
    <col min="8196" max="8196" width="14.28515625" style="150" bestFit="1" customWidth="1"/>
    <col min="8197" max="8197" width="49.28515625" style="150" customWidth="1"/>
    <col min="8198" max="8198" width="25.42578125" style="150" customWidth="1"/>
    <col min="8199" max="8199" width="8.140625" style="150" bestFit="1" customWidth="1"/>
    <col min="8200" max="8200" width="11.5703125" style="150" customWidth="1"/>
    <col min="8201" max="8201" width="11.42578125" style="150"/>
    <col min="8202" max="8202" width="7.42578125" style="150" bestFit="1" customWidth="1"/>
    <col min="8203" max="8205" width="9.7109375" style="150" bestFit="1" customWidth="1"/>
    <col min="8206" max="8207" width="10.42578125" style="150" customWidth="1"/>
    <col min="8208" max="8208" width="9.42578125" style="150" bestFit="1" customWidth="1"/>
    <col min="8209" max="8209" width="36.140625" style="150" customWidth="1"/>
    <col min="8210" max="8210" width="34.42578125" style="150" customWidth="1"/>
    <col min="8211" max="8211" width="26" style="150" bestFit="1" customWidth="1"/>
    <col min="8212" max="8212" width="17" style="150" bestFit="1" customWidth="1"/>
    <col min="8213" max="8214" width="17" style="150" customWidth="1"/>
    <col min="8215" max="8215" width="22.7109375" style="150" bestFit="1" customWidth="1"/>
    <col min="8216" max="8216" width="20" style="150" bestFit="1" customWidth="1"/>
    <col min="8217" max="8217" width="20" style="150" customWidth="1"/>
    <col min="8218" max="8218" width="11.42578125" style="150"/>
    <col min="8219" max="8219" width="20" style="150" customWidth="1"/>
    <col min="8220" max="8220" width="17.42578125" style="150" customWidth="1"/>
    <col min="8221" max="8221" width="12.28515625" style="150" customWidth="1"/>
    <col min="8222" max="8222" width="12" style="150" customWidth="1"/>
    <col min="8223" max="8223" width="11.42578125" style="150"/>
    <col min="8224" max="8224" width="15" style="150" customWidth="1"/>
    <col min="8225" max="8225" width="11.42578125" style="150"/>
    <col min="8226" max="8226" width="16.42578125" style="150" customWidth="1"/>
    <col min="8227" max="8227" width="17" style="150" customWidth="1"/>
    <col min="8228" max="8228" width="17.42578125" style="150" customWidth="1"/>
    <col min="8229" max="8229" width="17.85546875" style="150" customWidth="1"/>
    <col min="8230" max="8448" width="11.42578125" style="150"/>
    <col min="8449" max="8449" width="7.28515625" style="150" bestFit="1" customWidth="1"/>
    <col min="8450" max="8450" width="4.7109375" style="150" customWidth="1"/>
    <col min="8451" max="8451" width="10.28515625" style="150" customWidth="1"/>
    <col min="8452" max="8452" width="14.28515625" style="150" bestFit="1" customWidth="1"/>
    <col min="8453" max="8453" width="49.28515625" style="150" customWidth="1"/>
    <col min="8454" max="8454" width="25.42578125" style="150" customWidth="1"/>
    <col min="8455" max="8455" width="8.140625" style="150" bestFit="1" customWidth="1"/>
    <col min="8456" max="8456" width="11.5703125" style="150" customWidth="1"/>
    <col min="8457" max="8457" width="11.42578125" style="150"/>
    <col min="8458" max="8458" width="7.42578125" style="150" bestFit="1" customWidth="1"/>
    <col min="8459" max="8461" width="9.7109375" style="150" bestFit="1" customWidth="1"/>
    <col min="8462" max="8463" width="10.42578125" style="150" customWidth="1"/>
    <col min="8464" max="8464" width="9.42578125" style="150" bestFit="1" customWidth="1"/>
    <col min="8465" max="8465" width="36.140625" style="150" customWidth="1"/>
    <col min="8466" max="8466" width="34.42578125" style="150" customWidth="1"/>
    <col min="8467" max="8467" width="26" style="150" bestFit="1" customWidth="1"/>
    <col min="8468" max="8468" width="17" style="150" bestFit="1" customWidth="1"/>
    <col min="8469" max="8470" width="17" style="150" customWidth="1"/>
    <col min="8471" max="8471" width="22.7109375" style="150" bestFit="1" customWidth="1"/>
    <col min="8472" max="8472" width="20" style="150" bestFit="1" customWidth="1"/>
    <col min="8473" max="8473" width="20" style="150" customWidth="1"/>
    <col min="8474" max="8474" width="11.42578125" style="150"/>
    <col min="8475" max="8475" width="20" style="150" customWidth="1"/>
    <col min="8476" max="8476" width="17.42578125" style="150" customWidth="1"/>
    <col min="8477" max="8477" width="12.28515625" style="150" customWidth="1"/>
    <col min="8478" max="8478" width="12" style="150" customWidth="1"/>
    <col min="8479" max="8479" width="11.42578125" style="150"/>
    <col min="8480" max="8480" width="15" style="150" customWidth="1"/>
    <col min="8481" max="8481" width="11.42578125" style="150"/>
    <col min="8482" max="8482" width="16.42578125" style="150" customWidth="1"/>
    <col min="8483" max="8483" width="17" style="150" customWidth="1"/>
    <col min="8484" max="8484" width="17.42578125" style="150" customWidth="1"/>
    <col min="8485" max="8485" width="17.85546875" style="150" customWidth="1"/>
    <col min="8486" max="8704" width="11.42578125" style="150"/>
    <col min="8705" max="8705" width="7.28515625" style="150" bestFit="1" customWidth="1"/>
    <col min="8706" max="8706" width="4.7109375" style="150" customWidth="1"/>
    <col min="8707" max="8707" width="10.28515625" style="150" customWidth="1"/>
    <col min="8708" max="8708" width="14.28515625" style="150" bestFit="1" customWidth="1"/>
    <col min="8709" max="8709" width="49.28515625" style="150" customWidth="1"/>
    <col min="8710" max="8710" width="25.42578125" style="150" customWidth="1"/>
    <col min="8711" max="8711" width="8.140625" style="150" bestFit="1" customWidth="1"/>
    <col min="8712" max="8712" width="11.5703125" style="150" customWidth="1"/>
    <col min="8713" max="8713" width="11.42578125" style="150"/>
    <col min="8714" max="8714" width="7.42578125" style="150" bestFit="1" customWidth="1"/>
    <col min="8715" max="8717" width="9.7109375" style="150" bestFit="1" customWidth="1"/>
    <col min="8718" max="8719" width="10.42578125" style="150" customWidth="1"/>
    <col min="8720" max="8720" width="9.42578125" style="150" bestFit="1" customWidth="1"/>
    <col min="8721" max="8721" width="36.140625" style="150" customWidth="1"/>
    <col min="8722" max="8722" width="34.42578125" style="150" customWidth="1"/>
    <col min="8723" max="8723" width="26" style="150" bestFit="1" customWidth="1"/>
    <col min="8724" max="8724" width="17" style="150" bestFit="1" customWidth="1"/>
    <col min="8725" max="8726" width="17" style="150" customWidth="1"/>
    <col min="8727" max="8727" width="22.7109375" style="150" bestFit="1" customWidth="1"/>
    <col min="8728" max="8728" width="20" style="150" bestFit="1" customWidth="1"/>
    <col min="8729" max="8729" width="20" style="150" customWidth="1"/>
    <col min="8730" max="8730" width="11.42578125" style="150"/>
    <col min="8731" max="8731" width="20" style="150" customWidth="1"/>
    <col min="8732" max="8732" width="17.42578125" style="150" customWidth="1"/>
    <col min="8733" max="8733" width="12.28515625" style="150" customWidth="1"/>
    <col min="8734" max="8734" width="12" style="150" customWidth="1"/>
    <col min="8735" max="8735" width="11.42578125" style="150"/>
    <col min="8736" max="8736" width="15" style="150" customWidth="1"/>
    <col min="8737" max="8737" width="11.42578125" style="150"/>
    <col min="8738" max="8738" width="16.42578125" style="150" customWidth="1"/>
    <col min="8739" max="8739" width="17" style="150" customWidth="1"/>
    <col min="8740" max="8740" width="17.42578125" style="150" customWidth="1"/>
    <col min="8741" max="8741" width="17.85546875" style="150" customWidth="1"/>
    <col min="8742" max="8960" width="11.42578125" style="150"/>
    <col min="8961" max="8961" width="7.28515625" style="150" bestFit="1" customWidth="1"/>
    <col min="8962" max="8962" width="4.7109375" style="150" customWidth="1"/>
    <col min="8963" max="8963" width="10.28515625" style="150" customWidth="1"/>
    <col min="8964" max="8964" width="14.28515625" style="150" bestFit="1" customWidth="1"/>
    <col min="8965" max="8965" width="49.28515625" style="150" customWidth="1"/>
    <col min="8966" max="8966" width="25.42578125" style="150" customWidth="1"/>
    <col min="8967" max="8967" width="8.140625" style="150" bestFit="1" customWidth="1"/>
    <col min="8968" max="8968" width="11.5703125" style="150" customWidth="1"/>
    <col min="8969" max="8969" width="11.42578125" style="150"/>
    <col min="8970" max="8970" width="7.42578125" style="150" bestFit="1" customWidth="1"/>
    <col min="8971" max="8973" width="9.7109375" style="150" bestFit="1" customWidth="1"/>
    <col min="8974" max="8975" width="10.42578125" style="150" customWidth="1"/>
    <col min="8976" max="8976" width="9.42578125" style="150" bestFit="1" customWidth="1"/>
    <col min="8977" max="8977" width="36.140625" style="150" customWidth="1"/>
    <col min="8978" max="8978" width="34.42578125" style="150" customWidth="1"/>
    <col min="8979" max="8979" width="26" style="150" bestFit="1" customWidth="1"/>
    <col min="8980" max="8980" width="17" style="150" bestFit="1" customWidth="1"/>
    <col min="8981" max="8982" width="17" style="150" customWidth="1"/>
    <col min="8983" max="8983" width="22.7109375" style="150" bestFit="1" customWidth="1"/>
    <col min="8984" max="8984" width="20" style="150" bestFit="1" customWidth="1"/>
    <col min="8985" max="8985" width="20" style="150" customWidth="1"/>
    <col min="8986" max="8986" width="11.42578125" style="150"/>
    <col min="8987" max="8987" width="20" style="150" customWidth="1"/>
    <col min="8988" max="8988" width="17.42578125" style="150" customWidth="1"/>
    <col min="8989" max="8989" width="12.28515625" style="150" customWidth="1"/>
    <col min="8990" max="8990" width="12" style="150" customWidth="1"/>
    <col min="8991" max="8991" width="11.42578125" style="150"/>
    <col min="8992" max="8992" width="15" style="150" customWidth="1"/>
    <col min="8993" max="8993" width="11.42578125" style="150"/>
    <col min="8994" max="8994" width="16.42578125" style="150" customWidth="1"/>
    <col min="8995" max="8995" width="17" style="150" customWidth="1"/>
    <col min="8996" max="8996" width="17.42578125" style="150" customWidth="1"/>
    <col min="8997" max="8997" width="17.85546875" style="150" customWidth="1"/>
    <col min="8998" max="9216" width="11.42578125" style="150"/>
    <col min="9217" max="9217" width="7.28515625" style="150" bestFit="1" customWidth="1"/>
    <col min="9218" max="9218" width="4.7109375" style="150" customWidth="1"/>
    <col min="9219" max="9219" width="10.28515625" style="150" customWidth="1"/>
    <col min="9220" max="9220" width="14.28515625" style="150" bestFit="1" customWidth="1"/>
    <col min="9221" max="9221" width="49.28515625" style="150" customWidth="1"/>
    <col min="9222" max="9222" width="25.42578125" style="150" customWidth="1"/>
    <col min="9223" max="9223" width="8.140625" style="150" bestFit="1" customWidth="1"/>
    <col min="9224" max="9224" width="11.5703125" style="150" customWidth="1"/>
    <col min="9225" max="9225" width="11.42578125" style="150"/>
    <col min="9226" max="9226" width="7.42578125" style="150" bestFit="1" customWidth="1"/>
    <col min="9227" max="9229" width="9.7109375" style="150" bestFit="1" customWidth="1"/>
    <col min="9230" max="9231" width="10.42578125" style="150" customWidth="1"/>
    <col min="9232" max="9232" width="9.42578125" style="150" bestFit="1" customWidth="1"/>
    <col min="9233" max="9233" width="36.140625" style="150" customWidth="1"/>
    <col min="9234" max="9234" width="34.42578125" style="150" customWidth="1"/>
    <col min="9235" max="9235" width="26" style="150" bestFit="1" customWidth="1"/>
    <col min="9236" max="9236" width="17" style="150" bestFit="1" customWidth="1"/>
    <col min="9237" max="9238" width="17" style="150" customWidth="1"/>
    <col min="9239" max="9239" width="22.7109375" style="150" bestFit="1" customWidth="1"/>
    <col min="9240" max="9240" width="20" style="150" bestFit="1" customWidth="1"/>
    <col min="9241" max="9241" width="20" style="150" customWidth="1"/>
    <col min="9242" max="9242" width="11.42578125" style="150"/>
    <col min="9243" max="9243" width="20" style="150" customWidth="1"/>
    <col min="9244" max="9244" width="17.42578125" style="150" customWidth="1"/>
    <col min="9245" max="9245" width="12.28515625" style="150" customWidth="1"/>
    <col min="9246" max="9246" width="12" style="150" customWidth="1"/>
    <col min="9247" max="9247" width="11.42578125" style="150"/>
    <col min="9248" max="9248" width="15" style="150" customWidth="1"/>
    <col min="9249" max="9249" width="11.42578125" style="150"/>
    <col min="9250" max="9250" width="16.42578125" style="150" customWidth="1"/>
    <col min="9251" max="9251" width="17" style="150" customWidth="1"/>
    <col min="9252" max="9252" width="17.42578125" style="150" customWidth="1"/>
    <col min="9253" max="9253" width="17.85546875" style="150" customWidth="1"/>
    <col min="9254" max="9472" width="11.42578125" style="150"/>
    <col min="9473" max="9473" width="7.28515625" style="150" bestFit="1" customWidth="1"/>
    <col min="9474" max="9474" width="4.7109375" style="150" customWidth="1"/>
    <col min="9475" max="9475" width="10.28515625" style="150" customWidth="1"/>
    <col min="9476" max="9476" width="14.28515625" style="150" bestFit="1" customWidth="1"/>
    <col min="9477" max="9477" width="49.28515625" style="150" customWidth="1"/>
    <col min="9478" max="9478" width="25.42578125" style="150" customWidth="1"/>
    <col min="9479" max="9479" width="8.140625" style="150" bestFit="1" customWidth="1"/>
    <col min="9480" max="9480" width="11.5703125" style="150" customWidth="1"/>
    <col min="9481" max="9481" width="11.42578125" style="150"/>
    <col min="9482" max="9482" width="7.42578125" style="150" bestFit="1" customWidth="1"/>
    <col min="9483" max="9485" width="9.7109375" style="150" bestFit="1" customWidth="1"/>
    <col min="9486" max="9487" width="10.42578125" style="150" customWidth="1"/>
    <col min="9488" max="9488" width="9.42578125" style="150" bestFit="1" customWidth="1"/>
    <col min="9489" max="9489" width="36.140625" style="150" customWidth="1"/>
    <col min="9490" max="9490" width="34.42578125" style="150" customWidth="1"/>
    <col min="9491" max="9491" width="26" style="150" bestFit="1" customWidth="1"/>
    <col min="9492" max="9492" width="17" style="150" bestFit="1" customWidth="1"/>
    <col min="9493" max="9494" width="17" style="150" customWidth="1"/>
    <col min="9495" max="9495" width="22.7109375" style="150" bestFit="1" customWidth="1"/>
    <col min="9496" max="9496" width="20" style="150" bestFit="1" customWidth="1"/>
    <col min="9497" max="9497" width="20" style="150" customWidth="1"/>
    <col min="9498" max="9498" width="11.42578125" style="150"/>
    <col min="9499" max="9499" width="20" style="150" customWidth="1"/>
    <col min="9500" max="9500" width="17.42578125" style="150" customWidth="1"/>
    <col min="9501" max="9501" width="12.28515625" style="150" customWidth="1"/>
    <col min="9502" max="9502" width="12" style="150" customWidth="1"/>
    <col min="9503" max="9503" width="11.42578125" style="150"/>
    <col min="9504" max="9504" width="15" style="150" customWidth="1"/>
    <col min="9505" max="9505" width="11.42578125" style="150"/>
    <col min="9506" max="9506" width="16.42578125" style="150" customWidth="1"/>
    <col min="9507" max="9507" width="17" style="150" customWidth="1"/>
    <col min="9508" max="9508" width="17.42578125" style="150" customWidth="1"/>
    <col min="9509" max="9509" width="17.85546875" style="150" customWidth="1"/>
    <col min="9510" max="9728" width="11.42578125" style="150"/>
    <col min="9729" max="9729" width="7.28515625" style="150" bestFit="1" customWidth="1"/>
    <col min="9730" max="9730" width="4.7109375" style="150" customWidth="1"/>
    <col min="9731" max="9731" width="10.28515625" style="150" customWidth="1"/>
    <col min="9732" max="9732" width="14.28515625" style="150" bestFit="1" customWidth="1"/>
    <col min="9733" max="9733" width="49.28515625" style="150" customWidth="1"/>
    <col min="9734" max="9734" width="25.42578125" style="150" customWidth="1"/>
    <col min="9735" max="9735" width="8.140625" style="150" bestFit="1" customWidth="1"/>
    <col min="9736" max="9736" width="11.5703125" style="150" customWidth="1"/>
    <col min="9737" max="9737" width="11.42578125" style="150"/>
    <col min="9738" max="9738" width="7.42578125" style="150" bestFit="1" customWidth="1"/>
    <col min="9739" max="9741" width="9.7109375" style="150" bestFit="1" customWidth="1"/>
    <col min="9742" max="9743" width="10.42578125" style="150" customWidth="1"/>
    <col min="9744" max="9744" width="9.42578125" style="150" bestFit="1" customWidth="1"/>
    <col min="9745" max="9745" width="36.140625" style="150" customWidth="1"/>
    <col min="9746" max="9746" width="34.42578125" style="150" customWidth="1"/>
    <col min="9747" max="9747" width="26" style="150" bestFit="1" customWidth="1"/>
    <col min="9748" max="9748" width="17" style="150" bestFit="1" customWidth="1"/>
    <col min="9749" max="9750" width="17" style="150" customWidth="1"/>
    <col min="9751" max="9751" width="22.7109375" style="150" bestFit="1" customWidth="1"/>
    <col min="9752" max="9752" width="20" style="150" bestFit="1" customWidth="1"/>
    <col min="9753" max="9753" width="20" style="150" customWidth="1"/>
    <col min="9754" max="9754" width="11.42578125" style="150"/>
    <col min="9755" max="9755" width="20" style="150" customWidth="1"/>
    <col min="9756" max="9756" width="17.42578125" style="150" customWidth="1"/>
    <col min="9757" max="9757" width="12.28515625" style="150" customWidth="1"/>
    <col min="9758" max="9758" width="12" style="150" customWidth="1"/>
    <col min="9759" max="9759" width="11.42578125" style="150"/>
    <col min="9760" max="9760" width="15" style="150" customWidth="1"/>
    <col min="9761" max="9761" width="11.42578125" style="150"/>
    <col min="9762" max="9762" width="16.42578125" style="150" customWidth="1"/>
    <col min="9763" max="9763" width="17" style="150" customWidth="1"/>
    <col min="9764" max="9764" width="17.42578125" style="150" customWidth="1"/>
    <col min="9765" max="9765" width="17.85546875" style="150" customWidth="1"/>
    <col min="9766" max="9984" width="11.42578125" style="150"/>
    <col min="9985" max="9985" width="7.28515625" style="150" bestFit="1" customWidth="1"/>
    <col min="9986" max="9986" width="4.7109375" style="150" customWidth="1"/>
    <col min="9987" max="9987" width="10.28515625" style="150" customWidth="1"/>
    <col min="9988" max="9988" width="14.28515625" style="150" bestFit="1" customWidth="1"/>
    <col min="9989" max="9989" width="49.28515625" style="150" customWidth="1"/>
    <col min="9990" max="9990" width="25.42578125" style="150" customWidth="1"/>
    <col min="9991" max="9991" width="8.140625" style="150" bestFit="1" customWidth="1"/>
    <col min="9992" max="9992" width="11.5703125" style="150" customWidth="1"/>
    <col min="9993" max="9993" width="11.42578125" style="150"/>
    <col min="9994" max="9994" width="7.42578125" style="150" bestFit="1" customWidth="1"/>
    <col min="9995" max="9997" width="9.7109375" style="150" bestFit="1" customWidth="1"/>
    <col min="9998" max="9999" width="10.42578125" style="150" customWidth="1"/>
    <col min="10000" max="10000" width="9.42578125" style="150" bestFit="1" customWidth="1"/>
    <col min="10001" max="10001" width="36.140625" style="150" customWidth="1"/>
    <col min="10002" max="10002" width="34.42578125" style="150" customWidth="1"/>
    <col min="10003" max="10003" width="26" style="150" bestFit="1" customWidth="1"/>
    <col min="10004" max="10004" width="17" style="150" bestFit="1" customWidth="1"/>
    <col min="10005" max="10006" width="17" style="150" customWidth="1"/>
    <col min="10007" max="10007" width="22.7109375" style="150" bestFit="1" customWidth="1"/>
    <col min="10008" max="10008" width="20" style="150" bestFit="1" customWidth="1"/>
    <col min="10009" max="10009" width="20" style="150" customWidth="1"/>
    <col min="10010" max="10010" width="11.42578125" style="150"/>
    <col min="10011" max="10011" width="20" style="150" customWidth="1"/>
    <col min="10012" max="10012" width="17.42578125" style="150" customWidth="1"/>
    <col min="10013" max="10013" width="12.28515625" style="150" customWidth="1"/>
    <col min="10014" max="10014" width="12" style="150" customWidth="1"/>
    <col min="10015" max="10015" width="11.42578125" style="150"/>
    <col min="10016" max="10016" width="15" style="150" customWidth="1"/>
    <col min="10017" max="10017" width="11.42578125" style="150"/>
    <col min="10018" max="10018" width="16.42578125" style="150" customWidth="1"/>
    <col min="10019" max="10019" width="17" style="150" customWidth="1"/>
    <col min="10020" max="10020" width="17.42578125" style="150" customWidth="1"/>
    <col min="10021" max="10021" width="17.85546875" style="150" customWidth="1"/>
    <col min="10022" max="10240" width="11.42578125" style="150"/>
    <col min="10241" max="10241" width="7.28515625" style="150" bestFit="1" customWidth="1"/>
    <col min="10242" max="10242" width="4.7109375" style="150" customWidth="1"/>
    <col min="10243" max="10243" width="10.28515625" style="150" customWidth="1"/>
    <col min="10244" max="10244" width="14.28515625" style="150" bestFit="1" customWidth="1"/>
    <col min="10245" max="10245" width="49.28515625" style="150" customWidth="1"/>
    <col min="10246" max="10246" width="25.42578125" style="150" customWidth="1"/>
    <col min="10247" max="10247" width="8.140625" style="150" bestFit="1" customWidth="1"/>
    <col min="10248" max="10248" width="11.5703125" style="150" customWidth="1"/>
    <col min="10249" max="10249" width="11.42578125" style="150"/>
    <col min="10250" max="10250" width="7.42578125" style="150" bestFit="1" customWidth="1"/>
    <col min="10251" max="10253" width="9.7109375" style="150" bestFit="1" customWidth="1"/>
    <col min="10254" max="10255" width="10.42578125" style="150" customWidth="1"/>
    <col min="10256" max="10256" width="9.42578125" style="150" bestFit="1" customWidth="1"/>
    <col min="10257" max="10257" width="36.140625" style="150" customWidth="1"/>
    <col min="10258" max="10258" width="34.42578125" style="150" customWidth="1"/>
    <col min="10259" max="10259" width="26" style="150" bestFit="1" customWidth="1"/>
    <col min="10260" max="10260" width="17" style="150" bestFit="1" customWidth="1"/>
    <col min="10261" max="10262" width="17" style="150" customWidth="1"/>
    <col min="10263" max="10263" width="22.7109375" style="150" bestFit="1" customWidth="1"/>
    <col min="10264" max="10264" width="20" style="150" bestFit="1" customWidth="1"/>
    <col min="10265" max="10265" width="20" style="150" customWidth="1"/>
    <col min="10266" max="10266" width="11.42578125" style="150"/>
    <col min="10267" max="10267" width="20" style="150" customWidth="1"/>
    <col min="10268" max="10268" width="17.42578125" style="150" customWidth="1"/>
    <col min="10269" max="10269" width="12.28515625" style="150" customWidth="1"/>
    <col min="10270" max="10270" width="12" style="150" customWidth="1"/>
    <col min="10271" max="10271" width="11.42578125" style="150"/>
    <col min="10272" max="10272" width="15" style="150" customWidth="1"/>
    <col min="10273" max="10273" width="11.42578125" style="150"/>
    <col min="10274" max="10274" width="16.42578125" style="150" customWidth="1"/>
    <col min="10275" max="10275" width="17" style="150" customWidth="1"/>
    <col min="10276" max="10276" width="17.42578125" style="150" customWidth="1"/>
    <col min="10277" max="10277" width="17.85546875" style="150" customWidth="1"/>
    <col min="10278" max="10496" width="11.42578125" style="150"/>
    <col min="10497" max="10497" width="7.28515625" style="150" bestFit="1" customWidth="1"/>
    <col min="10498" max="10498" width="4.7109375" style="150" customWidth="1"/>
    <col min="10499" max="10499" width="10.28515625" style="150" customWidth="1"/>
    <col min="10500" max="10500" width="14.28515625" style="150" bestFit="1" customWidth="1"/>
    <col min="10501" max="10501" width="49.28515625" style="150" customWidth="1"/>
    <col min="10502" max="10502" width="25.42578125" style="150" customWidth="1"/>
    <col min="10503" max="10503" width="8.140625" style="150" bestFit="1" customWidth="1"/>
    <col min="10504" max="10504" width="11.5703125" style="150" customWidth="1"/>
    <col min="10505" max="10505" width="11.42578125" style="150"/>
    <col min="10506" max="10506" width="7.42578125" style="150" bestFit="1" customWidth="1"/>
    <col min="10507" max="10509" width="9.7109375" style="150" bestFit="1" customWidth="1"/>
    <col min="10510" max="10511" width="10.42578125" style="150" customWidth="1"/>
    <col min="10512" max="10512" width="9.42578125" style="150" bestFit="1" customWidth="1"/>
    <col min="10513" max="10513" width="36.140625" style="150" customWidth="1"/>
    <col min="10514" max="10514" width="34.42578125" style="150" customWidth="1"/>
    <col min="10515" max="10515" width="26" style="150" bestFit="1" customWidth="1"/>
    <col min="10516" max="10516" width="17" style="150" bestFit="1" customWidth="1"/>
    <col min="10517" max="10518" width="17" style="150" customWidth="1"/>
    <col min="10519" max="10519" width="22.7109375" style="150" bestFit="1" customWidth="1"/>
    <col min="10520" max="10520" width="20" style="150" bestFit="1" customWidth="1"/>
    <col min="10521" max="10521" width="20" style="150" customWidth="1"/>
    <col min="10522" max="10522" width="11.42578125" style="150"/>
    <col min="10523" max="10523" width="20" style="150" customWidth="1"/>
    <col min="10524" max="10524" width="17.42578125" style="150" customWidth="1"/>
    <col min="10525" max="10525" width="12.28515625" style="150" customWidth="1"/>
    <col min="10526" max="10526" width="12" style="150" customWidth="1"/>
    <col min="10527" max="10527" width="11.42578125" style="150"/>
    <col min="10528" max="10528" width="15" style="150" customWidth="1"/>
    <col min="10529" max="10529" width="11.42578125" style="150"/>
    <col min="10530" max="10530" width="16.42578125" style="150" customWidth="1"/>
    <col min="10531" max="10531" width="17" style="150" customWidth="1"/>
    <col min="10532" max="10532" width="17.42578125" style="150" customWidth="1"/>
    <col min="10533" max="10533" width="17.85546875" style="150" customWidth="1"/>
    <col min="10534" max="10752" width="11.42578125" style="150"/>
    <col min="10753" max="10753" width="7.28515625" style="150" bestFit="1" customWidth="1"/>
    <col min="10754" max="10754" width="4.7109375" style="150" customWidth="1"/>
    <col min="10755" max="10755" width="10.28515625" style="150" customWidth="1"/>
    <col min="10756" max="10756" width="14.28515625" style="150" bestFit="1" customWidth="1"/>
    <col min="10757" max="10757" width="49.28515625" style="150" customWidth="1"/>
    <col min="10758" max="10758" width="25.42578125" style="150" customWidth="1"/>
    <col min="10759" max="10759" width="8.140625" style="150" bestFit="1" customWidth="1"/>
    <col min="10760" max="10760" width="11.5703125" style="150" customWidth="1"/>
    <col min="10761" max="10761" width="11.42578125" style="150"/>
    <col min="10762" max="10762" width="7.42578125" style="150" bestFit="1" customWidth="1"/>
    <col min="10763" max="10765" width="9.7109375" style="150" bestFit="1" customWidth="1"/>
    <col min="10766" max="10767" width="10.42578125" style="150" customWidth="1"/>
    <col min="10768" max="10768" width="9.42578125" style="150" bestFit="1" customWidth="1"/>
    <col min="10769" max="10769" width="36.140625" style="150" customWidth="1"/>
    <col min="10770" max="10770" width="34.42578125" style="150" customWidth="1"/>
    <col min="10771" max="10771" width="26" style="150" bestFit="1" customWidth="1"/>
    <col min="10772" max="10772" width="17" style="150" bestFit="1" customWidth="1"/>
    <col min="10773" max="10774" width="17" style="150" customWidth="1"/>
    <col min="10775" max="10775" width="22.7109375" style="150" bestFit="1" customWidth="1"/>
    <col min="10776" max="10776" width="20" style="150" bestFit="1" customWidth="1"/>
    <col min="10777" max="10777" width="20" style="150" customWidth="1"/>
    <col min="10778" max="10778" width="11.42578125" style="150"/>
    <col min="10779" max="10779" width="20" style="150" customWidth="1"/>
    <col min="10780" max="10780" width="17.42578125" style="150" customWidth="1"/>
    <col min="10781" max="10781" width="12.28515625" style="150" customWidth="1"/>
    <col min="10782" max="10782" width="12" style="150" customWidth="1"/>
    <col min="10783" max="10783" width="11.42578125" style="150"/>
    <col min="10784" max="10784" width="15" style="150" customWidth="1"/>
    <col min="10785" max="10785" width="11.42578125" style="150"/>
    <col min="10786" max="10786" width="16.42578125" style="150" customWidth="1"/>
    <col min="10787" max="10787" width="17" style="150" customWidth="1"/>
    <col min="10788" max="10788" width="17.42578125" style="150" customWidth="1"/>
    <col min="10789" max="10789" width="17.85546875" style="150" customWidth="1"/>
    <col min="10790" max="11008" width="11.42578125" style="150"/>
    <col min="11009" max="11009" width="7.28515625" style="150" bestFit="1" customWidth="1"/>
    <col min="11010" max="11010" width="4.7109375" style="150" customWidth="1"/>
    <col min="11011" max="11011" width="10.28515625" style="150" customWidth="1"/>
    <col min="11012" max="11012" width="14.28515625" style="150" bestFit="1" customWidth="1"/>
    <col min="11013" max="11013" width="49.28515625" style="150" customWidth="1"/>
    <col min="11014" max="11014" width="25.42578125" style="150" customWidth="1"/>
    <col min="11015" max="11015" width="8.140625" style="150" bestFit="1" customWidth="1"/>
    <col min="11016" max="11016" width="11.5703125" style="150" customWidth="1"/>
    <col min="11017" max="11017" width="11.42578125" style="150"/>
    <col min="11018" max="11018" width="7.42578125" style="150" bestFit="1" customWidth="1"/>
    <col min="11019" max="11021" width="9.7109375" style="150" bestFit="1" customWidth="1"/>
    <col min="11022" max="11023" width="10.42578125" style="150" customWidth="1"/>
    <col min="11024" max="11024" width="9.42578125" style="150" bestFit="1" customWidth="1"/>
    <col min="11025" max="11025" width="36.140625" style="150" customWidth="1"/>
    <col min="11026" max="11026" width="34.42578125" style="150" customWidth="1"/>
    <col min="11027" max="11027" width="26" style="150" bestFit="1" customWidth="1"/>
    <col min="11028" max="11028" width="17" style="150" bestFit="1" customWidth="1"/>
    <col min="11029" max="11030" width="17" style="150" customWidth="1"/>
    <col min="11031" max="11031" width="22.7109375" style="150" bestFit="1" customWidth="1"/>
    <col min="11032" max="11032" width="20" style="150" bestFit="1" customWidth="1"/>
    <col min="11033" max="11033" width="20" style="150" customWidth="1"/>
    <col min="11034" max="11034" width="11.42578125" style="150"/>
    <col min="11035" max="11035" width="20" style="150" customWidth="1"/>
    <col min="11036" max="11036" width="17.42578125" style="150" customWidth="1"/>
    <col min="11037" max="11037" width="12.28515625" style="150" customWidth="1"/>
    <col min="11038" max="11038" width="12" style="150" customWidth="1"/>
    <col min="11039" max="11039" width="11.42578125" style="150"/>
    <col min="11040" max="11040" width="15" style="150" customWidth="1"/>
    <col min="11041" max="11041" width="11.42578125" style="150"/>
    <col min="11042" max="11042" width="16.42578125" style="150" customWidth="1"/>
    <col min="11043" max="11043" width="17" style="150" customWidth="1"/>
    <col min="11044" max="11044" width="17.42578125" style="150" customWidth="1"/>
    <col min="11045" max="11045" width="17.85546875" style="150" customWidth="1"/>
    <col min="11046" max="11264" width="11.42578125" style="150"/>
    <col min="11265" max="11265" width="7.28515625" style="150" bestFit="1" customWidth="1"/>
    <col min="11266" max="11266" width="4.7109375" style="150" customWidth="1"/>
    <col min="11267" max="11267" width="10.28515625" style="150" customWidth="1"/>
    <col min="11268" max="11268" width="14.28515625" style="150" bestFit="1" customWidth="1"/>
    <col min="11269" max="11269" width="49.28515625" style="150" customWidth="1"/>
    <col min="11270" max="11270" width="25.42578125" style="150" customWidth="1"/>
    <col min="11271" max="11271" width="8.140625" style="150" bestFit="1" customWidth="1"/>
    <col min="11272" max="11272" width="11.5703125" style="150" customWidth="1"/>
    <col min="11273" max="11273" width="11.42578125" style="150"/>
    <col min="11274" max="11274" width="7.42578125" style="150" bestFit="1" customWidth="1"/>
    <col min="11275" max="11277" width="9.7109375" style="150" bestFit="1" customWidth="1"/>
    <col min="11278" max="11279" width="10.42578125" style="150" customWidth="1"/>
    <col min="11280" max="11280" width="9.42578125" style="150" bestFit="1" customWidth="1"/>
    <col min="11281" max="11281" width="36.140625" style="150" customWidth="1"/>
    <col min="11282" max="11282" width="34.42578125" style="150" customWidth="1"/>
    <col min="11283" max="11283" width="26" style="150" bestFit="1" customWidth="1"/>
    <col min="11284" max="11284" width="17" style="150" bestFit="1" customWidth="1"/>
    <col min="11285" max="11286" width="17" style="150" customWidth="1"/>
    <col min="11287" max="11287" width="22.7109375" style="150" bestFit="1" customWidth="1"/>
    <col min="11288" max="11288" width="20" style="150" bestFit="1" customWidth="1"/>
    <col min="11289" max="11289" width="20" style="150" customWidth="1"/>
    <col min="11290" max="11290" width="11.42578125" style="150"/>
    <col min="11291" max="11291" width="20" style="150" customWidth="1"/>
    <col min="11292" max="11292" width="17.42578125" style="150" customWidth="1"/>
    <col min="11293" max="11293" width="12.28515625" style="150" customWidth="1"/>
    <col min="11294" max="11294" width="12" style="150" customWidth="1"/>
    <col min="11295" max="11295" width="11.42578125" style="150"/>
    <col min="11296" max="11296" width="15" style="150" customWidth="1"/>
    <col min="11297" max="11297" width="11.42578125" style="150"/>
    <col min="11298" max="11298" width="16.42578125" style="150" customWidth="1"/>
    <col min="11299" max="11299" width="17" style="150" customWidth="1"/>
    <col min="11300" max="11300" width="17.42578125" style="150" customWidth="1"/>
    <col min="11301" max="11301" width="17.85546875" style="150" customWidth="1"/>
    <col min="11302" max="11520" width="11.42578125" style="150"/>
    <col min="11521" max="11521" width="7.28515625" style="150" bestFit="1" customWidth="1"/>
    <col min="11522" max="11522" width="4.7109375" style="150" customWidth="1"/>
    <col min="11523" max="11523" width="10.28515625" style="150" customWidth="1"/>
    <col min="11524" max="11524" width="14.28515625" style="150" bestFit="1" customWidth="1"/>
    <col min="11525" max="11525" width="49.28515625" style="150" customWidth="1"/>
    <col min="11526" max="11526" width="25.42578125" style="150" customWidth="1"/>
    <col min="11527" max="11527" width="8.140625" style="150" bestFit="1" customWidth="1"/>
    <col min="11528" max="11528" width="11.5703125" style="150" customWidth="1"/>
    <col min="11529" max="11529" width="11.42578125" style="150"/>
    <col min="11530" max="11530" width="7.42578125" style="150" bestFit="1" customWidth="1"/>
    <col min="11531" max="11533" width="9.7109375" style="150" bestFit="1" customWidth="1"/>
    <col min="11534" max="11535" width="10.42578125" style="150" customWidth="1"/>
    <col min="11536" max="11536" width="9.42578125" style="150" bestFit="1" customWidth="1"/>
    <col min="11537" max="11537" width="36.140625" style="150" customWidth="1"/>
    <col min="11538" max="11538" width="34.42578125" style="150" customWidth="1"/>
    <col min="11539" max="11539" width="26" style="150" bestFit="1" customWidth="1"/>
    <col min="11540" max="11540" width="17" style="150" bestFit="1" customWidth="1"/>
    <col min="11541" max="11542" width="17" style="150" customWidth="1"/>
    <col min="11543" max="11543" width="22.7109375" style="150" bestFit="1" customWidth="1"/>
    <col min="11544" max="11544" width="20" style="150" bestFit="1" customWidth="1"/>
    <col min="11545" max="11545" width="20" style="150" customWidth="1"/>
    <col min="11546" max="11546" width="11.42578125" style="150"/>
    <col min="11547" max="11547" width="20" style="150" customWidth="1"/>
    <col min="11548" max="11548" width="17.42578125" style="150" customWidth="1"/>
    <col min="11549" max="11549" width="12.28515625" style="150" customWidth="1"/>
    <col min="11550" max="11550" width="12" style="150" customWidth="1"/>
    <col min="11551" max="11551" width="11.42578125" style="150"/>
    <col min="11552" max="11552" width="15" style="150" customWidth="1"/>
    <col min="11553" max="11553" width="11.42578125" style="150"/>
    <col min="11554" max="11554" width="16.42578125" style="150" customWidth="1"/>
    <col min="11555" max="11555" width="17" style="150" customWidth="1"/>
    <col min="11556" max="11556" width="17.42578125" style="150" customWidth="1"/>
    <col min="11557" max="11557" width="17.85546875" style="150" customWidth="1"/>
    <col min="11558" max="11776" width="11.42578125" style="150"/>
    <col min="11777" max="11777" width="7.28515625" style="150" bestFit="1" customWidth="1"/>
    <col min="11778" max="11778" width="4.7109375" style="150" customWidth="1"/>
    <col min="11779" max="11779" width="10.28515625" style="150" customWidth="1"/>
    <col min="11780" max="11780" width="14.28515625" style="150" bestFit="1" customWidth="1"/>
    <col min="11781" max="11781" width="49.28515625" style="150" customWidth="1"/>
    <col min="11782" max="11782" width="25.42578125" style="150" customWidth="1"/>
    <col min="11783" max="11783" width="8.140625" style="150" bestFit="1" customWidth="1"/>
    <col min="11784" max="11784" width="11.5703125" style="150" customWidth="1"/>
    <col min="11785" max="11785" width="11.42578125" style="150"/>
    <col min="11786" max="11786" width="7.42578125" style="150" bestFit="1" customWidth="1"/>
    <col min="11787" max="11789" width="9.7109375" style="150" bestFit="1" customWidth="1"/>
    <col min="11790" max="11791" width="10.42578125" style="150" customWidth="1"/>
    <col min="11792" max="11792" width="9.42578125" style="150" bestFit="1" customWidth="1"/>
    <col min="11793" max="11793" width="36.140625" style="150" customWidth="1"/>
    <col min="11794" max="11794" width="34.42578125" style="150" customWidth="1"/>
    <col min="11795" max="11795" width="26" style="150" bestFit="1" customWidth="1"/>
    <col min="11796" max="11796" width="17" style="150" bestFit="1" customWidth="1"/>
    <col min="11797" max="11798" width="17" style="150" customWidth="1"/>
    <col min="11799" max="11799" width="22.7109375" style="150" bestFit="1" customWidth="1"/>
    <col min="11800" max="11800" width="20" style="150" bestFit="1" customWidth="1"/>
    <col min="11801" max="11801" width="20" style="150" customWidth="1"/>
    <col min="11802" max="11802" width="11.42578125" style="150"/>
    <col min="11803" max="11803" width="20" style="150" customWidth="1"/>
    <col min="11804" max="11804" width="17.42578125" style="150" customWidth="1"/>
    <col min="11805" max="11805" width="12.28515625" style="150" customWidth="1"/>
    <col min="11806" max="11806" width="12" style="150" customWidth="1"/>
    <col min="11807" max="11807" width="11.42578125" style="150"/>
    <col min="11808" max="11808" width="15" style="150" customWidth="1"/>
    <col min="11809" max="11809" width="11.42578125" style="150"/>
    <col min="11810" max="11810" width="16.42578125" style="150" customWidth="1"/>
    <col min="11811" max="11811" width="17" style="150" customWidth="1"/>
    <col min="11812" max="11812" width="17.42578125" style="150" customWidth="1"/>
    <col min="11813" max="11813" width="17.85546875" style="150" customWidth="1"/>
    <col min="11814" max="12032" width="11.42578125" style="150"/>
    <col min="12033" max="12033" width="7.28515625" style="150" bestFit="1" customWidth="1"/>
    <col min="12034" max="12034" width="4.7109375" style="150" customWidth="1"/>
    <col min="12035" max="12035" width="10.28515625" style="150" customWidth="1"/>
    <col min="12036" max="12036" width="14.28515625" style="150" bestFit="1" customWidth="1"/>
    <col min="12037" max="12037" width="49.28515625" style="150" customWidth="1"/>
    <col min="12038" max="12038" width="25.42578125" style="150" customWidth="1"/>
    <col min="12039" max="12039" width="8.140625" style="150" bestFit="1" customWidth="1"/>
    <col min="12040" max="12040" width="11.5703125" style="150" customWidth="1"/>
    <col min="12041" max="12041" width="11.42578125" style="150"/>
    <col min="12042" max="12042" width="7.42578125" style="150" bestFit="1" customWidth="1"/>
    <col min="12043" max="12045" width="9.7109375" style="150" bestFit="1" customWidth="1"/>
    <col min="12046" max="12047" width="10.42578125" style="150" customWidth="1"/>
    <col min="12048" max="12048" width="9.42578125" style="150" bestFit="1" customWidth="1"/>
    <col min="12049" max="12049" width="36.140625" style="150" customWidth="1"/>
    <col min="12050" max="12050" width="34.42578125" style="150" customWidth="1"/>
    <col min="12051" max="12051" width="26" style="150" bestFit="1" customWidth="1"/>
    <col min="12052" max="12052" width="17" style="150" bestFit="1" customWidth="1"/>
    <col min="12053" max="12054" width="17" style="150" customWidth="1"/>
    <col min="12055" max="12055" width="22.7109375" style="150" bestFit="1" customWidth="1"/>
    <col min="12056" max="12056" width="20" style="150" bestFit="1" customWidth="1"/>
    <col min="12057" max="12057" width="20" style="150" customWidth="1"/>
    <col min="12058" max="12058" width="11.42578125" style="150"/>
    <col min="12059" max="12059" width="20" style="150" customWidth="1"/>
    <col min="12060" max="12060" width="17.42578125" style="150" customWidth="1"/>
    <col min="12061" max="12061" width="12.28515625" style="150" customWidth="1"/>
    <col min="12062" max="12062" width="12" style="150" customWidth="1"/>
    <col min="12063" max="12063" width="11.42578125" style="150"/>
    <col min="12064" max="12064" width="15" style="150" customWidth="1"/>
    <col min="12065" max="12065" width="11.42578125" style="150"/>
    <col min="12066" max="12066" width="16.42578125" style="150" customWidth="1"/>
    <col min="12067" max="12067" width="17" style="150" customWidth="1"/>
    <col min="12068" max="12068" width="17.42578125" style="150" customWidth="1"/>
    <col min="12069" max="12069" width="17.85546875" style="150" customWidth="1"/>
    <col min="12070" max="12288" width="11.42578125" style="150"/>
    <col min="12289" max="12289" width="7.28515625" style="150" bestFit="1" customWidth="1"/>
    <col min="12290" max="12290" width="4.7109375" style="150" customWidth="1"/>
    <col min="12291" max="12291" width="10.28515625" style="150" customWidth="1"/>
    <col min="12292" max="12292" width="14.28515625" style="150" bestFit="1" customWidth="1"/>
    <col min="12293" max="12293" width="49.28515625" style="150" customWidth="1"/>
    <col min="12294" max="12294" width="25.42578125" style="150" customWidth="1"/>
    <col min="12295" max="12295" width="8.140625" style="150" bestFit="1" customWidth="1"/>
    <col min="12296" max="12296" width="11.5703125" style="150" customWidth="1"/>
    <col min="12297" max="12297" width="11.42578125" style="150"/>
    <col min="12298" max="12298" width="7.42578125" style="150" bestFit="1" customWidth="1"/>
    <col min="12299" max="12301" width="9.7109375" style="150" bestFit="1" customWidth="1"/>
    <col min="12302" max="12303" width="10.42578125" style="150" customWidth="1"/>
    <col min="12304" max="12304" width="9.42578125" style="150" bestFit="1" customWidth="1"/>
    <col min="12305" max="12305" width="36.140625" style="150" customWidth="1"/>
    <col min="12306" max="12306" width="34.42578125" style="150" customWidth="1"/>
    <col min="12307" max="12307" width="26" style="150" bestFit="1" customWidth="1"/>
    <col min="12308" max="12308" width="17" style="150" bestFit="1" customWidth="1"/>
    <col min="12309" max="12310" width="17" style="150" customWidth="1"/>
    <col min="12311" max="12311" width="22.7109375" style="150" bestFit="1" customWidth="1"/>
    <col min="12312" max="12312" width="20" style="150" bestFit="1" customWidth="1"/>
    <col min="12313" max="12313" width="20" style="150" customWidth="1"/>
    <col min="12314" max="12314" width="11.42578125" style="150"/>
    <col min="12315" max="12315" width="20" style="150" customWidth="1"/>
    <col min="12316" max="12316" width="17.42578125" style="150" customWidth="1"/>
    <col min="12317" max="12317" width="12.28515625" style="150" customWidth="1"/>
    <col min="12318" max="12318" width="12" style="150" customWidth="1"/>
    <col min="12319" max="12319" width="11.42578125" style="150"/>
    <col min="12320" max="12320" width="15" style="150" customWidth="1"/>
    <col min="12321" max="12321" width="11.42578125" style="150"/>
    <col min="12322" max="12322" width="16.42578125" style="150" customWidth="1"/>
    <col min="12323" max="12323" width="17" style="150" customWidth="1"/>
    <col min="12324" max="12324" width="17.42578125" style="150" customWidth="1"/>
    <col min="12325" max="12325" width="17.85546875" style="150" customWidth="1"/>
    <col min="12326" max="12544" width="11.42578125" style="150"/>
    <col min="12545" max="12545" width="7.28515625" style="150" bestFit="1" customWidth="1"/>
    <col min="12546" max="12546" width="4.7109375" style="150" customWidth="1"/>
    <col min="12547" max="12547" width="10.28515625" style="150" customWidth="1"/>
    <col min="12548" max="12548" width="14.28515625" style="150" bestFit="1" customWidth="1"/>
    <col min="12549" max="12549" width="49.28515625" style="150" customWidth="1"/>
    <col min="12550" max="12550" width="25.42578125" style="150" customWidth="1"/>
    <col min="12551" max="12551" width="8.140625" style="150" bestFit="1" customWidth="1"/>
    <col min="12552" max="12552" width="11.5703125" style="150" customWidth="1"/>
    <col min="12553" max="12553" width="11.42578125" style="150"/>
    <col min="12554" max="12554" width="7.42578125" style="150" bestFit="1" customWidth="1"/>
    <col min="12555" max="12557" width="9.7109375" style="150" bestFit="1" customWidth="1"/>
    <col min="12558" max="12559" width="10.42578125" style="150" customWidth="1"/>
    <col min="12560" max="12560" width="9.42578125" style="150" bestFit="1" customWidth="1"/>
    <col min="12561" max="12561" width="36.140625" style="150" customWidth="1"/>
    <col min="12562" max="12562" width="34.42578125" style="150" customWidth="1"/>
    <col min="12563" max="12563" width="26" style="150" bestFit="1" customWidth="1"/>
    <col min="12564" max="12564" width="17" style="150" bestFit="1" customWidth="1"/>
    <col min="12565" max="12566" width="17" style="150" customWidth="1"/>
    <col min="12567" max="12567" width="22.7109375" style="150" bestFit="1" customWidth="1"/>
    <col min="12568" max="12568" width="20" style="150" bestFit="1" customWidth="1"/>
    <col min="12569" max="12569" width="20" style="150" customWidth="1"/>
    <col min="12570" max="12570" width="11.42578125" style="150"/>
    <col min="12571" max="12571" width="20" style="150" customWidth="1"/>
    <col min="12572" max="12572" width="17.42578125" style="150" customWidth="1"/>
    <col min="12573" max="12573" width="12.28515625" style="150" customWidth="1"/>
    <col min="12574" max="12574" width="12" style="150" customWidth="1"/>
    <col min="12575" max="12575" width="11.42578125" style="150"/>
    <col min="12576" max="12576" width="15" style="150" customWidth="1"/>
    <col min="12577" max="12577" width="11.42578125" style="150"/>
    <col min="12578" max="12578" width="16.42578125" style="150" customWidth="1"/>
    <col min="12579" max="12579" width="17" style="150" customWidth="1"/>
    <col min="12580" max="12580" width="17.42578125" style="150" customWidth="1"/>
    <col min="12581" max="12581" width="17.85546875" style="150" customWidth="1"/>
    <col min="12582" max="12800" width="11.42578125" style="150"/>
    <col min="12801" max="12801" width="7.28515625" style="150" bestFit="1" customWidth="1"/>
    <col min="12802" max="12802" width="4.7109375" style="150" customWidth="1"/>
    <col min="12803" max="12803" width="10.28515625" style="150" customWidth="1"/>
    <col min="12804" max="12804" width="14.28515625" style="150" bestFit="1" customWidth="1"/>
    <col min="12805" max="12805" width="49.28515625" style="150" customWidth="1"/>
    <col min="12806" max="12806" width="25.42578125" style="150" customWidth="1"/>
    <col min="12807" max="12807" width="8.140625" style="150" bestFit="1" customWidth="1"/>
    <col min="12808" max="12808" width="11.5703125" style="150" customWidth="1"/>
    <col min="12809" max="12809" width="11.42578125" style="150"/>
    <col min="12810" max="12810" width="7.42578125" style="150" bestFit="1" customWidth="1"/>
    <col min="12811" max="12813" width="9.7109375" style="150" bestFit="1" customWidth="1"/>
    <col min="12814" max="12815" width="10.42578125" style="150" customWidth="1"/>
    <col min="12816" max="12816" width="9.42578125" style="150" bestFit="1" customWidth="1"/>
    <col min="12817" max="12817" width="36.140625" style="150" customWidth="1"/>
    <col min="12818" max="12818" width="34.42578125" style="150" customWidth="1"/>
    <col min="12819" max="12819" width="26" style="150" bestFit="1" customWidth="1"/>
    <col min="12820" max="12820" width="17" style="150" bestFit="1" customWidth="1"/>
    <col min="12821" max="12822" width="17" style="150" customWidth="1"/>
    <col min="12823" max="12823" width="22.7109375" style="150" bestFit="1" customWidth="1"/>
    <col min="12824" max="12824" width="20" style="150" bestFit="1" customWidth="1"/>
    <col min="12825" max="12825" width="20" style="150" customWidth="1"/>
    <col min="12826" max="12826" width="11.42578125" style="150"/>
    <col min="12827" max="12827" width="20" style="150" customWidth="1"/>
    <col min="12828" max="12828" width="17.42578125" style="150" customWidth="1"/>
    <col min="12829" max="12829" width="12.28515625" style="150" customWidth="1"/>
    <col min="12830" max="12830" width="12" style="150" customWidth="1"/>
    <col min="12831" max="12831" width="11.42578125" style="150"/>
    <col min="12832" max="12832" width="15" style="150" customWidth="1"/>
    <col min="12833" max="12833" width="11.42578125" style="150"/>
    <col min="12834" max="12834" width="16.42578125" style="150" customWidth="1"/>
    <col min="12835" max="12835" width="17" style="150" customWidth="1"/>
    <col min="12836" max="12836" width="17.42578125" style="150" customWidth="1"/>
    <col min="12837" max="12837" width="17.85546875" style="150" customWidth="1"/>
    <col min="12838" max="13056" width="11.42578125" style="150"/>
    <col min="13057" max="13057" width="7.28515625" style="150" bestFit="1" customWidth="1"/>
    <col min="13058" max="13058" width="4.7109375" style="150" customWidth="1"/>
    <col min="13059" max="13059" width="10.28515625" style="150" customWidth="1"/>
    <col min="13060" max="13060" width="14.28515625" style="150" bestFit="1" customWidth="1"/>
    <col min="13061" max="13061" width="49.28515625" style="150" customWidth="1"/>
    <col min="13062" max="13062" width="25.42578125" style="150" customWidth="1"/>
    <col min="13063" max="13063" width="8.140625" style="150" bestFit="1" customWidth="1"/>
    <col min="13064" max="13064" width="11.5703125" style="150" customWidth="1"/>
    <col min="13065" max="13065" width="11.42578125" style="150"/>
    <col min="13066" max="13066" width="7.42578125" style="150" bestFit="1" customWidth="1"/>
    <col min="13067" max="13069" width="9.7109375" style="150" bestFit="1" customWidth="1"/>
    <col min="13070" max="13071" width="10.42578125" style="150" customWidth="1"/>
    <col min="13072" max="13072" width="9.42578125" style="150" bestFit="1" customWidth="1"/>
    <col min="13073" max="13073" width="36.140625" style="150" customWidth="1"/>
    <col min="13074" max="13074" width="34.42578125" style="150" customWidth="1"/>
    <col min="13075" max="13075" width="26" style="150" bestFit="1" customWidth="1"/>
    <col min="13076" max="13076" width="17" style="150" bestFit="1" customWidth="1"/>
    <col min="13077" max="13078" width="17" style="150" customWidth="1"/>
    <col min="13079" max="13079" width="22.7109375" style="150" bestFit="1" customWidth="1"/>
    <col min="13080" max="13080" width="20" style="150" bestFit="1" customWidth="1"/>
    <col min="13081" max="13081" width="20" style="150" customWidth="1"/>
    <col min="13082" max="13082" width="11.42578125" style="150"/>
    <col min="13083" max="13083" width="20" style="150" customWidth="1"/>
    <col min="13084" max="13084" width="17.42578125" style="150" customWidth="1"/>
    <col min="13085" max="13085" width="12.28515625" style="150" customWidth="1"/>
    <col min="13086" max="13086" width="12" style="150" customWidth="1"/>
    <col min="13087" max="13087" width="11.42578125" style="150"/>
    <col min="13088" max="13088" width="15" style="150" customWidth="1"/>
    <col min="13089" max="13089" width="11.42578125" style="150"/>
    <col min="13090" max="13090" width="16.42578125" style="150" customWidth="1"/>
    <col min="13091" max="13091" width="17" style="150" customWidth="1"/>
    <col min="13092" max="13092" width="17.42578125" style="150" customWidth="1"/>
    <col min="13093" max="13093" width="17.85546875" style="150" customWidth="1"/>
    <col min="13094" max="13312" width="11.42578125" style="150"/>
    <col min="13313" max="13313" width="7.28515625" style="150" bestFit="1" customWidth="1"/>
    <col min="13314" max="13314" width="4.7109375" style="150" customWidth="1"/>
    <col min="13315" max="13315" width="10.28515625" style="150" customWidth="1"/>
    <col min="13316" max="13316" width="14.28515625" style="150" bestFit="1" customWidth="1"/>
    <col min="13317" max="13317" width="49.28515625" style="150" customWidth="1"/>
    <col min="13318" max="13318" width="25.42578125" style="150" customWidth="1"/>
    <col min="13319" max="13319" width="8.140625" style="150" bestFit="1" customWidth="1"/>
    <col min="13320" max="13320" width="11.5703125" style="150" customWidth="1"/>
    <col min="13321" max="13321" width="11.42578125" style="150"/>
    <col min="13322" max="13322" width="7.42578125" style="150" bestFit="1" customWidth="1"/>
    <col min="13323" max="13325" width="9.7109375" style="150" bestFit="1" customWidth="1"/>
    <col min="13326" max="13327" width="10.42578125" style="150" customWidth="1"/>
    <col min="13328" max="13328" width="9.42578125" style="150" bestFit="1" customWidth="1"/>
    <col min="13329" max="13329" width="36.140625" style="150" customWidth="1"/>
    <col min="13330" max="13330" width="34.42578125" style="150" customWidth="1"/>
    <col min="13331" max="13331" width="26" style="150" bestFit="1" customWidth="1"/>
    <col min="13332" max="13332" width="17" style="150" bestFit="1" customWidth="1"/>
    <col min="13333" max="13334" width="17" style="150" customWidth="1"/>
    <col min="13335" max="13335" width="22.7109375" style="150" bestFit="1" customWidth="1"/>
    <col min="13336" max="13336" width="20" style="150" bestFit="1" customWidth="1"/>
    <col min="13337" max="13337" width="20" style="150" customWidth="1"/>
    <col min="13338" max="13338" width="11.42578125" style="150"/>
    <col min="13339" max="13339" width="20" style="150" customWidth="1"/>
    <col min="13340" max="13340" width="17.42578125" style="150" customWidth="1"/>
    <col min="13341" max="13341" width="12.28515625" style="150" customWidth="1"/>
    <col min="13342" max="13342" width="12" style="150" customWidth="1"/>
    <col min="13343" max="13343" width="11.42578125" style="150"/>
    <col min="13344" max="13344" width="15" style="150" customWidth="1"/>
    <col min="13345" max="13345" width="11.42578125" style="150"/>
    <col min="13346" max="13346" width="16.42578125" style="150" customWidth="1"/>
    <col min="13347" max="13347" width="17" style="150" customWidth="1"/>
    <col min="13348" max="13348" width="17.42578125" style="150" customWidth="1"/>
    <col min="13349" max="13349" width="17.85546875" style="150" customWidth="1"/>
    <col min="13350" max="13568" width="11.42578125" style="150"/>
    <col min="13569" max="13569" width="7.28515625" style="150" bestFit="1" customWidth="1"/>
    <col min="13570" max="13570" width="4.7109375" style="150" customWidth="1"/>
    <col min="13571" max="13571" width="10.28515625" style="150" customWidth="1"/>
    <col min="13572" max="13572" width="14.28515625" style="150" bestFit="1" customWidth="1"/>
    <col min="13573" max="13573" width="49.28515625" style="150" customWidth="1"/>
    <col min="13574" max="13574" width="25.42578125" style="150" customWidth="1"/>
    <col min="13575" max="13575" width="8.140625" style="150" bestFit="1" customWidth="1"/>
    <col min="13576" max="13576" width="11.5703125" style="150" customWidth="1"/>
    <col min="13577" max="13577" width="11.42578125" style="150"/>
    <col min="13578" max="13578" width="7.42578125" style="150" bestFit="1" customWidth="1"/>
    <col min="13579" max="13581" width="9.7109375" style="150" bestFit="1" customWidth="1"/>
    <col min="13582" max="13583" width="10.42578125" style="150" customWidth="1"/>
    <col min="13584" max="13584" width="9.42578125" style="150" bestFit="1" customWidth="1"/>
    <col min="13585" max="13585" width="36.140625" style="150" customWidth="1"/>
    <col min="13586" max="13586" width="34.42578125" style="150" customWidth="1"/>
    <col min="13587" max="13587" width="26" style="150" bestFit="1" customWidth="1"/>
    <col min="13588" max="13588" width="17" style="150" bestFit="1" customWidth="1"/>
    <col min="13589" max="13590" width="17" style="150" customWidth="1"/>
    <col min="13591" max="13591" width="22.7109375" style="150" bestFit="1" customWidth="1"/>
    <col min="13592" max="13592" width="20" style="150" bestFit="1" customWidth="1"/>
    <col min="13593" max="13593" width="20" style="150" customWidth="1"/>
    <col min="13594" max="13594" width="11.42578125" style="150"/>
    <col min="13595" max="13595" width="20" style="150" customWidth="1"/>
    <col min="13596" max="13596" width="17.42578125" style="150" customWidth="1"/>
    <col min="13597" max="13597" width="12.28515625" style="150" customWidth="1"/>
    <col min="13598" max="13598" width="12" style="150" customWidth="1"/>
    <col min="13599" max="13599" width="11.42578125" style="150"/>
    <col min="13600" max="13600" width="15" style="150" customWidth="1"/>
    <col min="13601" max="13601" width="11.42578125" style="150"/>
    <col min="13602" max="13602" width="16.42578125" style="150" customWidth="1"/>
    <col min="13603" max="13603" width="17" style="150" customWidth="1"/>
    <col min="13604" max="13604" width="17.42578125" style="150" customWidth="1"/>
    <col min="13605" max="13605" width="17.85546875" style="150" customWidth="1"/>
    <col min="13606" max="13824" width="11.42578125" style="150"/>
    <col min="13825" max="13825" width="7.28515625" style="150" bestFit="1" customWidth="1"/>
    <col min="13826" max="13826" width="4.7109375" style="150" customWidth="1"/>
    <col min="13827" max="13827" width="10.28515625" style="150" customWidth="1"/>
    <col min="13828" max="13828" width="14.28515625" style="150" bestFit="1" customWidth="1"/>
    <col min="13829" max="13829" width="49.28515625" style="150" customWidth="1"/>
    <col min="13830" max="13830" width="25.42578125" style="150" customWidth="1"/>
    <col min="13831" max="13831" width="8.140625" style="150" bestFit="1" customWidth="1"/>
    <col min="13832" max="13832" width="11.5703125" style="150" customWidth="1"/>
    <col min="13833" max="13833" width="11.42578125" style="150"/>
    <col min="13834" max="13834" width="7.42578125" style="150" bestFit="1" customWidth="1"/>
    <col min="13835" max="13837" width="9.7109375" style="150" bestFit="1" customWidth="1"/>
    <col min="13838" max="13839" width="10.42578125" style="150" customWidth="1"/>
    <col min="13840" max="13840" width="9.42578125" style="150" bestFit="1" customWidth="1"/>
    <col min="13841" max="13841" width="36.140625" style="150" customWidth="1"/>
    <col min="13842" max="13842" width="34.42578125" style="150" customWidth="1"/>
    <col min="13843" max="13843" width="26" style="150" bestFit="1" customWidth="1"/>
    <col min="13844" max="13844" width="17" style="150" bestFit="1" customWidth="1"/>
    <col min="13845" max="13846" width="17" style="150" customWidth="1"/>
    <col min="13847" max="13847" width="22.7109375" style="150" bestFit="1" customWidth="1"/>
    <col min="13848" max="13848" width="20" style="150" bestFit="1" customWidth="1"/>
    <col min="13849" max="13849" width="20" style="150" customWidth="1"/>
    <col min="13850" max="13850" width="11.42578125" style="150"/>
    <col min="13851" max="13851" width="20" style="150" customWidth="1"/>
    <col min="13852" max="13852" width="17.42578125" style="150" customWidth="1"/>
    <col min="13853" max="13853" width="12.28515625" style="150" customWidth="1"/>
    <col min="13854" max="13854" width="12" style="150" customWidth="1"/>
    <col min="13855" max="13855" width="11.42578125" style="150"/>
    <col min="13856" max="13856" width="15" style="150" customWidth="1"/>
    <col min="13857" max="13857" width="11.42578125" style="150"/>
    <col min="13858" max="13858" width="16.42578125" style="150" customWidth="1"/>
    <col min="13859" max="13859" width="17" style="150" customWidth="1"/>
    <col min="13860" max="13860" width="17.42578125" style="150" customWidth="1"/>
    <col min="13861" max="13861" width="17.85546875" style="150" customWidth="1"/>
    <col min="13862" max="14080" width="11.42578125" style="150"/>
    <col min="14081" max="14081" width="7.28515625" style="150" bestFit="1" customWidth="1"/>
    <col min="14082" max="14082" width="4.7109375" style="150" customWidth="1"/>
    <col min="14083" max="14083" width="10.28515625" style="150" customWidth="1"/>
    <col min="14084" max="14084" width="14.28515625" style="150" bestFit="1" customWidth="1"/>
    <col min="14085" max="14085" width="49.28515625" style="150" customWidth="1"/>
    <col min="14086" max="14086" width="25.42578125" style="150" customWidth="1"/>
    <col min="14087" max="14087" width="8.140625" style="150" bestFit="1" customWidth="1"/>
    <col min="14088" max="14088" width="11.5703125" style="150" customWidth="1"/>
    <col min="14089" max="14089" width="11.42578125" style="150"/>
    <col min="14090" max="14090" width="7.42578125" style="150" bestFit="1" customWidth="1"/>
    <col min="14091" max="14093" width="9.7109375" style="150" bestFit="1" customWidth="1"/>
    <col min="14094" max="14095" width="10.42578125" style="150" customWidth="1"/>
    <col min="14096" max="14096" width="9.42578125" style="150" bestFit="1" customWidth="1"/>
    <col min="14097" max="14097" width="36.140625" style="150" customWidth="1"/>
    <col min="14098" max="14098" width="34.42578125" style="150" customWidth="1"/>
    <col min="14099" max="14099" width="26" style="150" bestFit="1" customWidth="1"/>
    <col min="14100" max="14100" width="17" style="150" bestFit="1" customWidth="1"/>
    <col min="14101" max="14102" width="17" style="150" customWidth="1"/>
    <col min="14103" max="14103" width="22.7109375" style="150" bestFit="1" customWidth="1"/>
    <col min="14104" max="14104" width="20" style="150" bestFit="1" customWidth="1"/>
    <col min="14105" max="14105" width="20" style="150" customWidth="1"/>
    <col min="14106" max="14106" width="11.42578125" style="150"/>
    <col min="14107" max="14107" width="20" style="150" customWidth="1"/>
    <col min="14108" max="14108" width="17.42578125" style="150" customWidth="1"/>
    <col min="14109" max="14109" width="12.28515625" style="150" customWidth="1"/>
    <col min="14110" max="14110" width="12" style="150" customWidth="1"/>
    <col min="14111" max="14111" width="11.42578125" style="150"/>
    <col min="14112" max="14112" width="15" style="150" customWidth="1"/>
    <col min="14113" max="14113" width="11.42578125" style="150"/>
    <col min="14114" max="14114" width="16.42578125" style="150" customWidth="1"/>
    <col min="14115" max="14115" width="17" style="150" customWidth="1"/>
    <col min="14116" max="14116" width="17.42578125" style="150" customWidth="1"/>
    <col min="14117" max="14117" width="17.85546875" style="150" customWidth="1"/>
    <col min="14118" max="14336" width="11.42578125" style="150"/>
    <col min="14337" max="14337" width="7.28515625" style="150" bestFit="1" customWidth="1"/>
    <col min="14338" max="14338" width="4.7109375" style="150" customWidth="1"/>
    <col min="14339" max="14339" width="10.28515625" style="150" customWidth="1"/>
    <col min="14340" max="14340" width="14.28515625" style="150" bestFit="1" customWidth="1"/>
    <col min="14341" max="14341" width="49.28515625" style="150" customWidth="1"/>
    <col min="14342" max="14342" width="25.42578125" style="150" customWidth="1"/>
    <col min="14343" max="14343" width="8.140625" style="150" bestFit="1" customWidth="1"/>
    <col min="14344" max="14344" width="11.5703125" style="150" customWidth="1"/>
    <col min="14345" max="14345" width="11.42578125" style="150"/>
    <col min="14346" max="14346" width="7.42578125" style="150" bestFit="1" customWidth="1"/>
    <col min="14347" max="14349" width="9.7109375" style="150" bestFit="1" customWidth="1"/>
    <col min="14350" max="14351" width="10.42578125" style="150" customWidth="1"/>
    <col min="14352" max="14352" width="9.42578125" style="150" bestFit="1" customWidth="1"/>
    <col min="14353" max="14353" width="36.140625" style="150" customWidth="1"/>
    <col min="14354" max="14354" width="34.42578125" style="150" customWidth="1"/>
    <col min="14355" max="14355" width="26" style="150" bestFit="1" customWidth="1"/>
    <col min="14356" max="14356" width="17" style="150" bestFit="1" customWidth="1"/>
    <col min="14357" max="14358" width="17" style="150" customWidth="1"/>
    <col min="14359" max="14359" width="22.7109375" style="150" bestFit="1" customWidth="1"/>
    <col min="14360" max="14360" width="20" style="150" bestFit="1" customWidth="1"/>
    <col min="14361" max="14361" width="20" style="150" customWidth="1"/>
    <col min="14362" max="14362" width="11.42578125" style="150"/>
    <col min="14363" max="14363" width="20" style="150" customWidth="1"/>
    <col min="14364" max="14364" width="17.42578125" style="150" customWidth="1"/>
    <col min="14365" max="14365" width="12.28515625" style="150" customWidth="1"/>
    <col min="14366" max="14366" width="12" style="150" customWidth="1"/>
    <col min="14367" max="14367" width="11.42578125" style="150"/>
    <col min="14368" max="14368" width="15" style="150" customWidth="1"/>
    <col min="14369" max="14369" width="11.42578125" style="150"/>
    <col min="14370" max="14370" width="16.42578125" style="150" customWidth="1"/>
    <col min="14371" max="14371" width="17" style="150" customWidth="1"/>
    <col min="14372" max="14372" width="17.42578125" style="150" customWidth="1"/>
    <col min="14373" max="14373" width="17.85546875" style="150" customWidth="1"/>
    <col min="14374" max="14592" width="11.42578125" style="150"/>
    <col min="14593" max="14593" width="7.28515625" style="150" bestFit="1" customWidth="1"/>
    <col min="14594" max="14594" width="4.7109375" style="150" customWidth="1"/>
    <col min="14595" max="14595" width="10.28515625" style="150" customWidth="1"/>
    <col min="14596" max="14596" width="14.28515625" style="150" bestFit="1" customWidth="1"/>
    <col min="14597" max="14597" width="49.28515625" style="150" customWidth="1"/>
    <col min="14598" max="14598" width="25.42578125" style="150" customWidth="1"/>
    <col min="14599" max="14599" width="8.140625" style="150" bestFit="1" customWidth="1"/>
    <col min="14600" max="14600" width="11.5703125" style="150" customWidth="1"/>
    <col min="14601" max="14601" width="11.42578125" style="150"/>
    <col min="14602" max="14602" width="7.42578125" style="150" bestFit="1" customWidth="1"/>
    <col min="14603" max="14605" width="9.7109375" style="150" bestFit="1" customWidth="1"/>
    <col min="14606" max="14607" width="10.42578125" style="150" customWidth="1"/>
    <col min="14608" max="14608" width="9.42578125" style="150" bestFit="1" customWidth="1"/>
    <col min="14609" max="14609" width="36.140625" style="150" customWidth="1"/>
    <col min="14610" max="14610" width="34.42578125" style="150" customWidth="1"/>
    <col min="14611" max="14611" width="26" style="150" bestFit="1" customWidth="1"/>
    <col min="14612" max="14612" width="17" style="150" bestFit="1" customWidth="1"/>
    <col min="14613" max="14614" width="17" style="150" customWidth="1"/>
    <col min="14615" max="14615" width="22.7109375" style="150" bestFit="1" customWidth="1"/>
    <col min="14616" max="14616" width="20" style="150" bestFit="1" customWidth="1"/>
    <col min="14617" max="14617" width="20" style="150" customWidth="1"/>
    <col min="14618" max="14618" width="11.42578125" style="150"/>
    <col min="14619" max="14619" width="20" style="150" customWidth="1"/>
    <col min="14620" max="14620" width="17.42578125" style="150" customWidth="1"/>
    <col min="14621" max="14621" width="12.28515625" style="150" customWidth="1"/>
    <col min="14622" max="14622" width="12" style="150" customWidth="1"/>
    <col min="14623" max="14623" width="11.42578125" style="150"/>
    <col min="14624" max="14624" width="15" style="150" customWidth="1"/>
    <col min="14625" max="14625" width="11.42578125" style="150"/>
    <col min="14626" max="14626" width="16.42578125" style="150" customWidth="1"/>
    <col min="14627" max="14627" width="17" style="150" customWidth="1"/>
    <col min="14628" max="14628" width="17.42578125" style="150" customWidth="1"/>
    <col min="14629" max="14629" width="17.85546875" style="150" customWidth="1"/>
    <col min="14630" max="14848" width="11.42578125" style="150"/>
    <col min="14849" max="14849" width="7.28515625" style="150" bestFit="1" customWidth="1"/>
    <col min="14850" max="14850" width="4.7109375" style="150" customWidth="1"/>
    <col min="14851" max="14851" width="10.28515625" style="150" customWidth="1"/>
    <col min="14852" max="14852" width="14.28515625" style="150" bestFit="1" customWidth="1"/>
    <col min="14853" max="14853" width="49.28515625" style="150" customWidth="1"/>
    <col min="14854" max="14854" width="25.42578125" style="150" customWidth="1"/>
    <col min="14855" max="14855" width="8.140625" style="150" bestFit="1" customWidth="1"/>
    <col min="14856" max="14856" width="11.5703125" style="150" customWidth="1"/>
    <col min="14857" max="14857" width="11.42578125" style="150"/>
    <col min="14858" max="14858" width="7.42578125" style="150" bestFit="1" customWidth="1"/>
    <col min="14859" max="14861" width="9.7109375" style="150" bestFit="1" customWidth="1"/>
    <col min="14862" max="14863" width="10.42578125" style="150" customWidth="1"/>
    <col min="14864" max="14864" width="9.42578125" style="150" bestFit="1" customWidth="1"/>
    <col min="14865" max="14865" width="36.140625" style="150" customWidth="1"/>
    <col min="14866" max="14866" width="34.42578125" style="150" customWidth="1"/>
    <col min="14867" max="14867" width="26" style="150" bestFit="1" customWidth="1"/>
    <col min="14868" max="14868" width="17" style="150" bestFit="1" customWidth="1"/>
    <col min="14869" max="14870" width="17" style="150" customWidth="1"/>
    <col min="14871" max="14871" width="22.7109375" style="150" bestFit="1" customWidth="1"/>
    <col min="14872" max="14872" width="20" style="150" bestFit="1" customWidth="1"/>
    <col min="14873" max="14873" width="20" style="150" customWidth="1"/>
    <col min="14874" max="14874" width="11.42578125" style="150"/>
    <col min="14875" max="14875" width="20" style="150" customWidth="1"/>
    <col min="14876" max="14876" width="17.42578125" style="150" customWidth="1"/>
    <col min="14877" max="14877" width="12.28515625" style="150" customWidth="1"/>
    <col min="14878" max="14878" width="12" style="150" customWidth="1"/>
    <col min="14879" max="14879" width="11.42578125" style="150"/>
    <col min="14880" max="14880" width="15" style="150" customWidth="1"/>
    <col min="14881" max="14881" width="11.42578125" style="150"/>
    <col min="14882" max="14882" width="16.42578125" style="150" customWidth="1"/>
    <col min="14883" max="14883" width="17" style="150" customWidth="1"/>
    <col min="14884" max="14884" width="17.42578125" style="150" customWidth="1"/>
    <col min="14885" max="14885" width="17.85546875" style="150" customWidth="1"/>
    <col min="14886" max="15104" width="11.42578125" style="150"/>
    <col min="15105" max="15105" width="7.28515625" style="150" bestFit="1" customWidth="1"/>
    <col min="15106" max="15106" width="4.7109375" style="150" customWidth="1"/>
    <col min="15107" max="15107" width="10.28515625" style="150" customWidth="1"/>
    <col min="15108" max="15108" width="14.28515625" style="150" bestFit="1" customWidth="1"/>
    <col min="15109" max="15109" width="49.28515625" style="150" customWidth="1"/>
    <col min="15110" max="15110" width="25.42578125" style="150" customWidth="1"/>
    <col min="15111" max="15111" width="8.140625" style="150" bestFit="1" customWidth="1"/>
    <col min="15112" max="15112" width="11.5703125" style="150" customWidth="1"/>
    <col min="15113" max="15113" width="11.42578125" style="150"/>
    <col min="15114" max="15114" width="7.42578125" style="150" bestFit="1" customWidth="1"/>
    <col min="15115" max="15117" width="9.7109375" style="150" bestFit="1" customWidth="1"/>
    <col min="15118" max="15119" width="10.42578125" style="150" customWidth="1"/>
    <col min="15120" max="15120" width="9.42578125" style="150" bestFit="1" customWidth="1"/>
    <col min="15121" max="15121" width="36.140625" style="150" customWidth="1"/>
    <col min="15122" max="15122" width="34.42578125" style="150" customWidth="1"/>
    <col min="15123" max="15123" width="26" style="150" bestFit="1" customWidth="1"/>
    <col min="15124" max="15124" width="17" style="150" bestFit="1" customWidth="1"/>
    <col min="15125" max="15126" width="17" style="150" customWidth="1"/>
    <col min="15127" max="15127" width="22.7109375" style="150" bestFit="1" customWidth="1"/>
    <col min="15128" max="15128" width="20" style="150" bestFit="1" customWidth="1"/>
    <col min="15129" max="15129" width="20" style="150" customWidth="1"/>
    <col min="15130" max="15130" width="11.42578125" style="150"/>
    <col min="15131" max="15131" width="20" style="150" customWidth="1"/>
    <col min="15132" max="15132" width="17.42578125" style="150" customWidth="1"/>
    <col min="15133" max="15133" width="12.28515625" style="150" customWidth="1"/>
    <col min="15134" max="15134" width="12" style="150" customWidth="1"/>
    <col min="15135" max="15135" width="11.42578125" style="150"/>
    <col min="15136" max="15136" width="15" style="150" customWidth="1"/>
    <col min="15137" max="15137" width="11.42578125" style="150"/>
    <col min="15138" max="15138" width="16.42578125" style="150" customWidth="1"/>
    <col min="15139" max="15139" width="17" style="150" customWidth="1"/>
    <col min="15140" max="15140" width="17.42578125" style="150" customWidth="1"/>
    <col min="15141" max="15141" width="17.85546875" style="150" customWidth="1"/>
    <col min="15142" max="15360" width="11.42578125" style="150"/>
    <col min="15361" max="15361" width="7.28515625" style="150" bestFit="1" customWidth="1"/>
    <col min="15362" max="15362" width="4.7109375" style="150" customWidth="1"/>
    <col min="15363" max="15363" width="10.28515625" style="150" customWidth="1"/>
    <col min="15364" max="15364" width="14.28515625" style="150" bestFit="1" customWidth="1"/>
    <col min="15365" max="15365" width="49.28515625" style="150" customWidth="1"/>
    <col min="15366" max="15366" width="25.42578125" style="150" customWidth="1"/>
    <col min="15367" max="15367" width="8.140625" style="150" bestFit="1" customWidth="1"/>
    <col min="15368" max="15368" width="11.5703125" style="150" customWidth="1"/>
    <col min="15369" max="15369" width="11.42578125" style="150"/>
    <col min="15370" max="15370" width="7.42578125" style="150" bestFit="1" customWidth="1"/>
    <col min="15371" max="15373" width="9.7109375" style="150" bestFit="1" customWidth="1"/>
    <col min="15374" max="15375" width="10.42578125" style="150" customWidth="1"/>
    <col min="15376" max="15376" width="9.42578125" style="150" bestFit="1" customWidth="1"/>
    <col min="15377" max="15377" width="36.140625" style="150" customWidth="1"/>
    <col min="15378" max="15378" width="34.42578125" style="150" customWidth="1"/>
    <col min="15379" max="15379" width="26" style="150" bestFit="1" customWidth="1"/>
    <col min="15380" max="15380" width="17" style="150" bestFit="1" customWidth="1"/>
    <col min="15381" max="15382" width="17" style="150" customWidth="1"/>
    <col min="15383" max="15383" width="22.7109375" style="150" bestFit="1" customWidth="1"/>
    <col min="15384" max="15384" width="20" style="150" bestFit="1" customWidth="1"/>
    <col min="15385" max="15385" width="20" style="150" customWidth="1"/>
    <col min="15386" max="15386" width="11.42578125" style="150"/>
    <col min="15387" max="15387" width="20" style="150" customWidth="1"/>
    <col min="15388" max="15388" width="17.42578125" style="150" customWidth="1"/>
    <col min="15389" max="15389" width="12.28515625" style="150" customWidth="1"/>
    <col min="15390" max="15390" width="12" style="150" customWidth="1"/>
    <col min="15391" max="15391" width="11.42578125" style="150"/>
    <col min="15392" max="15392" width="15" style="150" customWidth="1"/>
    <col min="15393" max="15393" width="11.42578125" style="150"/>
    <col min="15394" max="15394" width="16.42578125" style="150" customWidth="1"/>
    <col min="15395" max="15395" width="17" style="150" customWidth="1"/>
    <col min="15396" max="15396" width="17.42578125" style="150" customWidth="1"/>
    <col min="15397" max="15397" width="17.85546875" style="150" customWidth="1"/>
    <col min="15398" max="15616" width="11.42578125" style="150"/>
    <col min="15617" max="15617" width="7.28515625" style="150" bestFit="1" customWidth="1"/>
    <col min="15618" max="15618" width="4.7109375" style="150" customWidth="1"/>
    <col min="15619" max="15619" width="10.28515625" style="150" customWidth="1"/>
    <col min="15620" max="15620" width="14.28515625" style="150" bestFit="1" customWidth="1"/>
    <col min="15621" max="15621" width="49.28515625" style="150" customWidth="1"/>
    <col min="15622" max="15622" width="25.42578125" style="150" customWidth="1"/>
    <col min="15623" max="15623" width="8.140625" style="150" bestFit="1" customWidth="1"/>
    <col min="15624" max="15624" width="11.5703125" style="150" customWidth="1"/>
    <col min="15625" max="15625" width="11.42578125" style="150"/>
    <col min="15626" max="15626" width="7.42578125" style="150" bestFit="1" customWidth="1"/>
    <col min="15627" max="15629" width="9.7109375" style="150" bestFit="1" customWidth="1"/>
    <col min="15630" max="15631" width="10.42578125" style="150" customWidth="1"/>
    <col min="15632" max="15632" width="9.42578125" style="150" bestFit="1" customWidth="1"/>
    <col min="15633" max="15633" width="36.140625" style="150" customWidth="1"/>
    <col min="15634" max="15634" width="34.42578125" style="150" customWidth="1"/>
    <col min="15635" max="15635" width="26" style="150" bestFit="1" customWidth="1"/>
    <col min="15636" max="15636" width="17" style="150" bestFit="1" customWidth="1"/>
    <col min="15637" max="15638" width="17" style="150" customWidth="1"/>
    <col min="15639" max="15639" width="22.7109375" style="150" bestFit="1" customWidth="1"/>
    <col min="15640" max="15640" width="20" style="150" bestFit="1" customWidth="1"/>
    <col min="15641" max="15641" width="20" style="150" customWidth="1"/>
    <col min="15642" max="15642" width="11.42578125" style="150"/>
    <col min="15643" max="15643" width="20" style="150" customWidth="1"/>
    <col min="15644" max="15644" width="17.42578125" style="150" customWidth="1"/>
    <col min="15645" max="15645" width="12.28515625" style="150" customWidth="1"/>
    <col min="15646" max="15646" width="12" style="150" customWidth="1"/>
    <col min="15647" max="15647" width="11.42578125" style="150"/>
    <col min="15648" max="15648" width="15" style="150" customWidth="1"/>
    <col min="15649" max="15649" width="11.42578125" style="150"/>
    <col min="15650" max="15650" width="16.42578125" style="150" customWidth="1"/>
    <col min="15651" max="15651" width="17" style="150" customWidth="1"/>
    <col min="15652" max="15652" width="17.42578125" style="150" customWidth="1"/>
    <col min="15653" max="15653" width="17.85546875" style="150" customWidth="1"/>
    <col min="15654" max="15872" width="11.42578125" style="150"/>
    <col min="15873" max="15873" width="7.28515625" style="150" bestFit="1" customWidth="1"/>
    <col min="15874" max="15874" width="4.7109375" style="150" customWidth="1"/>
    <col min="15875" max="15875" width="10.28515625" style="150" customWidth="1"/>
    <col min="15876" max="15876" width="14.28515625" style="150" bestFit="1" customWidth="1"/>
    <col min="15877" max="15877" width="49.28515625" style="150" customWidth="1"/>
    <col min="15878" max="15878" width="25.42578125" style="150" customWidth="1"/>
    <col min="15879" max="15879" width="8.140625" style="150" bestFit="1" customWidth="1"/>
    <col min="15880" max="15880" width="11.5703125" style="150" customWidth="1"/>
    <col min="15881" max="15881" width="11.42578125" style="150"/>
    <col min="15882" max="15882" width="7.42578125" style="150" bestFit="1" customWidth="1"/>
    <col min="15883" max="15885" width="9.7109375" style="150" bestFit="1" customWidth="1"/>
    <col min="15886" max="15887" width="10.42578125" style="150" customWidth="1"/>
    <col min="15888" max="15888" width="9.42578125" style="150" bestFit="1" customWidth="1"/>
    <col min="15889" max="15889" width="36.140625" style="150" customWidth="1"/>
    <col min="15890" max="15890" width="34.42578125" style="150" customWidth="1"/>
    <col min="15891" max="15891" width="26" style="150" bestFit="1" customWidth="1"/>
    <col min="15892" max="15892" width="17" style="150" bestFit="1" customWidth="1"/>
    <col min="15893" max="15894" width="17" style="150" customWidth="1"/>
    <col min="15895" max="15895" width="22.7109375" style="150" bestFit="1" customWidth="1"/>
    <col min="15896" max="15896" width="20" style="150" bestFit="1" customWidth="1"/>
    <col min="15897" max="15897" width="20" style="150" customWidth="1"/>
    <col min="15898" max="15898" width="11.42578125" style="150"/>
    <col min="15899" max="15899" width="20" style="150" customWidth="1"/>
    <col min="15900" max="15900" width="17.42578125" style="150" customWidth="1"/>
    <col min="15901" max="15901" width="12.28515625" style="150" customWidth="1"/>
    <col min="15902" max="15902" width="12" style="150" customWidth="1"/>
    <col min="15903" max="15903" width="11.42578125" style="150"/>
    <col min="15904" max="15904" width="15" style="150" customWidth="1"/>
    <col min="15905" max="15905" width="11.42578125" style="150"/>
    <col min="15906" max="15906" width="16.42578125" style="150" customWidth="1"/>
    <col min="15907" max="15907" width="17" style="150" customWidth="1"/>
    <col min="15908" max="15908" width="17.42578125" style="150" customWidth="1"/>
    <col min="15909" max="15909" width="17.85546875" style="150" customWidth="1"/>
    <col min="15910" max="16128" width="11.42578125" style="150"/>
    <col min="16129" max="16129" width="7.28515625" style="150" bestFit="1" customWidth="1"/>
    <col min="16130" max="16130" width="4.7109375" style="150" customWidth="1"/>
    <col min="16131" max="16131" width="10.28515625" style="150" customWidth="1"/>
    <col min="16132" max="16132" width="14.28515625" style="150" bestFit="1" customWidth="1"/>
    <col min="16133" max="16133" width="49.28515625" style="150" customWidth="1"/>
    <col min="16134" max="16134" width="25.42578125" style="150" customWidth="1"/>
    <col min="16135" max="16135" width="8.140625" style="150" bestFit="1" customWidth="1"/>
    <col min="16136" max="16136" width="11.5703125" style="150" customWidth="1"/>
    <col min="16137" max="16137" width="11.42578125" style="150"/>
    <col min="16138" max="16138" width="7.42578125" style="150" bestFit="1" customWidth="1"/>
    <col min="16139" max="16141" width="9.7109375" style="150" bestFit="1" customWidth="1"/>
    <col min="16142" max="16143" width="10.42578125" style="150" customWidth="1"/>
    <col min="16144" max="16144" width="9.42578125" style="150" bestFit="1" customWidth="1"/>
    <col min="16145" max="16145" width="36.140625" style="150" customWidth="1"/>
    <col min="16146" max="16146" width="34.42578125" style="150" customWidth="1"/>
    <col min="16147" max="16147" width="26" style="150" bestFit="1" customWidth="1"/>
    <col min="16148" max="16148" width="17" style="150" bestFit="1" customWidth="1"/>
    <col min="16149" max="16150" width="17" style="150" customWidth="1"/>
    <col min="16151" max="16151" width="22.7109375" style="150" bestFit="1" customWidth="1"/>
    <col min="16152" max="16152" width="20" style="150" bestFit="1" customWidth="1"/>
    <col min="16153" max="16153" width="20" style="150" customWidth="1"/>
    <col min="16154" max="16154" width="11.42578125" style="150"/>
    <col min="16155" max="16155" width="20" style="150" customWidth="1"/>
    <col min="16156" max="16156" width="17.42578125" style="150" customWidth="1"/>
    <col min="16157" max="16157" width="12.28515625" style="150" customWidth="1"/>
    <col min="16158" max="16158" width="12" style="150" customWidth="1"/>
    <col min="16159" max="16159" width="11.42578125" style="150"/>
    <col min="16160" max="16160" width="15" style="150" customWidth="1"/>
    <col min="16161" max="16161" width="11.42578125" style="150"/>
    <col min="16162" max="16162" width="16.42578125" style="150" customWidth="1"/>
    <col min="16163" max="16163" width="17" style="150" customWidth="1"/>
    <col min="16164" max="16164" width="17.42578125" style="150" customWidth="1"/>
    <col min="16165" max="16165" width="17.85546875" style="150" customWidth="1"/>
    <col min="16166" max="16384" width="11.42578125" style="150"/>
  </cols>
  <sheetData>
    <row r="1" spans="1:36" ht="9" hidden="1" customHeight="1">
      <c r="A1" s="148"/>
      <c r="B1" s="148"/>
      <c r="C1" s="148"/>
      <c r="D1" s="148"/>
      <c r="E1" s="148"/>
      <c r="F1" s="148"/>
      <c r="G1" s="149"/>
      <c r="H1" s="149"/>
      <c r="J1" s="148"/>
      <c r="K1" s="148"/>
      <c r="L1" s="148"/>
      <c r="M1" s="148"/>
      <c r="N1" s="151"/>
      <c r="O1" s="151"/>
      <c r="P1" s="152"/>
      <c r="Q1" s="148"/>
      <c r="R1" s="148"/>
      <c r="S1" s="148"/>
      <c r="T1" s="148"/>
      <c r="U1" s="148"/>
      <c r="V1" s="148"/>
      <c r="W1" s="148"/>
      <c r="X1" s="148"/>
      <c r="Y1" s="148"/>
      <c r="Z1" s="148"/>
      <c r="AA1" s="148"/>
      <c r="AC1" s="148"/>
      <c r="AD1" s="153"/>
    </row>
    <row r="2" spans="1:36" s="406" customFormat="1" ht="33.75" customHeight="1">
      <c r="A2" s="399" t="s">
        <v>40</v>
      </c>
      <c r="B2" s="399" t="s">
        <v>496</v>
      </c>
      <c r="C2" s="399" t="s">
        <v>497</v>
      </c>
      <c r="D2" s="399" t="s">
        <v>498</v>
      </c>
      <c r="E2" s="399" t="s">
        <v>499</v>
      </c>
      <c r="F2" s="400" t="s">
        <v>500</v>
      </c>
      <c r="G2" s="401" t="s">
        <v>501</v>
      </c>
      <c r="H2" s="401" t="s">
        <v>502</v>
      </c>
      <c r="I2" s="401" t="s">
        <v>503</v>
      </c>
      <c r="J2" s="402" t="s">
        <v>504</v>
      </c>
      <c r="K2" s="400" t="s">
        <v>261</v>
      </c>
      <c r="L2" s="400" t="s">
        <v>505</v>
      </c>
      <c r="M2" s="400" t="s">
        <v>506</v>
      </c>
      <c r="N2" s="403" t="s">
        <v>507</v>
      </c>
      <c r="O2" s="403" t="s">
        <v>508</v>
      </c>
      <c r="P2" s="400" t="s">
        <v>1</v>
      </c>
      <c r="Q2" s="400" t="s">
        <v>509</v>
      </c>
      <c r="R2" s="400" t="s">
        <v>510</v>
      </c>
      <c r="S2" s="400" t="s">
        <v>511</v>
      </c>
      <c r="T2" s="400" t="s">
        <v>512</v>
      </c>
      <c r="U2" s="400" t="s">
        <v>513</v>
      </c>
      <c r="V2" s="400" t="s">
        <v>514</v>
      </c>
      <c r="W2" s="400" t="s">
        <v>515</v>
      </c>
      <c r="X2" s="400" t="s">
        <v>516</v>
      </c>
      <c r="Y2" s="400" t="s">
        <v>517</v>
      </c>
      <c r="Z2" s="400" t="s">
        <v>518</v>
      </c>
      <c r="AA2" s="400" t="s">
        <v>519</v>
      </c>
      <c r="AB2" s="404" t="s">
        <v>520</v>
      </c>
      <c r="AC2" s="401" t="s">
        <v>521</v>
      </c>
      <c r="AD2" s="405" t="s">
        <v>522</v>
      </c>
      <c r="AE2" s="401" t="s">
        <v>523</v>
      </c>
      <c r="AF2" s="401" t="s">
        <v>524</v>
      </c>
      <c r="AG2" s="401" t="s">
        <v>525</v>
      </c>
      <c r="AH2" s="401" t="s">
        <v>526</v>
      </c>
      <c r="AI2" s="401" t="s">
        <v>54</v>
      </c>
      <c r="AJ2" s="401" t="s">
        <v>527</v>
      </c>
    </row>
    <row r="3" spans="1:36" s="154" customFormat="1">
      <c r="A3" s="520" t="s">
        <v>265</v>
      </c>
      <c r="B3" s="520">
        <v>1</v>
      </c>
      <c r="C3" s="525">
        <v>7085399</v>
      </c>
      <c r="D3" s="520">
        <v>10048856</v>
      </c>
      <c r="E3" s="520" t="s">
        <v>759</v>
      </c>
      <c r="F3" s="520" t="s">
        <v>601</v>
      </c>
      <c r="G3" s="522">
        <v>40700</v>
      </c>
      <c r="H3" s="522" t="s">
        <v>743</v>
      </c>
      <c r="I3" s="520" t="s">
        <v>530</v>
      </c>
      <c r="J3" s="523" t="s">
        <v>531</v>
      </c>
      <c r="K3" s="520" t="s">
        <v>106</v>
      </c>
      <c r="L3" s="520" t="s">
        <v>808</v>
      </c>
      <c r="M3" s="520">
        <v>8256</v>
      </c>
      <c r="N3" s="524">
        <v>0.29166666666666669</v>
      </c>
      <c r="O3" s="524">
        <v>0.3125</v>
      </c>
      <c r="P3" s="519">
        <v>30.000000000000053</v>
      </c>
      <c r="Q3" s="520" t="s">
        <v>597</v>
      </c>
      <c r="R3" s="520" t="s">
        <v>1287</v>
      </c>
      <c r="S3" s="520" t="s">
        <v>542</v>
      </c>
      <c r="T3" s="520" t="s">
        <v>534</v>
      </c>
      <c r="U3" s="520"/>
      <c r="V3" s="520"/>
      <c r="W3" s="520" t="s">
        <v>535</v>
      </c>
      <c r="X3" s="520" t="s">
        <v>536</v>
      </c>
      <c r="Y3" s="520" t="b">
        <v>0</v>
      </c>
      <c r="Z3" s="520">
        <v>8256</v>
      </c>
      <c r="AA3" s="520">
        <v>18000</v>
      </c>
      <c r="AB3" s="520">
        <v>40700</v>
      </c>
      <c r="AC3" s="520" t="s">
        <v>1559</v>
      </c>
      <c r="AD3" s="527">
        <v>750</v>
      </c>
      <c r="AE3" s="520">
        <v>6</v>
      </c>
      <c r="AF3" s="520"/>
      <c r="AG3" s="520"/>
      <c r="AH3" s="520">
        <v>688</v>
      </c>
      <c r="AI3" s="520" t="s">
        <v>537</v>
      </c>
      <c r="AJ3" s="520"/>
    </row>
    <row r="4" spans="1:36" s="154" customFormat="1">
      <c r="A4" s="520" t="s">
        <v>265</v>
      </c>
      <c r="B4" s="520">
        <v>1</v>
      </c>
      <c r="C4" s="525">
        <v>7085399</v>
      </c>
      <c r="D4" s="520">
        <v>10048856</v>
      </c>
      <c r="E4" s="520" t="s">
        <v>759</v>
      </c>
      <c r="F4" s="520" t="s">
        <v>601</v>
      </c>
      <c r="G4" s="522">
        <v>40700</v>
      </c>
      <c r="H4" s="522" t="s">
        <v>743</v>
      </c>
      <c r="I4" s="520" t="s">
        <v>530</v>
      </c>
      <c r="J4" s="523" t="s">
        <v>531</v>
      </c>
      <c r="K4" s="520" t="s">
        <v>106</v>
      </c>
      <c r="L4" s="520" t="s">
        <v>808</v>
      </c>
      <c r="M4" s="520">
        <v>8256</v>
      </c>
      <c r="N4" s="524">
        <v>0.3125</v>
      </c>
      <c r="O4" s="524">
        <v>0.33124999999999999</v>
      </c>
      <c r="P4" s="519">
        <v>26.999999999999986</v>
      </c>
      <c r="Q4" s="520" t="s">
        <v>779</v>
      </c>
      <c r="R4" s="520" t="s">
        <v>1288</v>
      </c>
      <c r="S4" s="520" t="s">
        <v>542</v>
      </c>
      <c r="T4" s="520" t="s">
        <v>534</v>
      </c>
      <c r="U4" s="520"/>
      <c r="V4" s="520"/>
      <c r="W4" s="520" t="s">
        <v>535</v>
      </c>
      <c r="X4" s="520" t="s">
        <v>536</v>
      </c>
      <c r="Y4" s="520" t="b">
        <v>0</v>
      </c>
      <c r="Z4" s="520"/>
      <c r="AA4" s="520"/>
      <c r="AB4" s="520"/>
      <c r="AC4" s="520"/>
      <c r="AD4" s="527"/>
      <c r="AE4" s="520"/>
      <c r="AF4" s="520"/>
      <c r="AG4" s="520"/>
      <c r="AH4" s="520"/>
      <c r="AI4" s="520" t="s">
        <v>537</v>
      </c>
      <c r="AJ4" s="520"/>
    </row>
    <row r="5" spans="1:36" s="154" customFormat="1">
      <c r="A5" s="520" t="s">
        <v>265</v>
      </c>
      <c r="B5" s="520">
        <v>1</v>
      </c>
      <c r="C5" s="525">
        <v>7085399</v>
      </c>
      <c r="D5" s="520">
        <v>10048856</v>
      </c>
      <c r="E5" s="520" t="s">
        <v>759</v>
      </c>
      <c r="F5" s="520" t="s">
        <v>601</v>
      </c>
      <c r="G5" s="522">
        <v>40700</v>
      </c>
      <c r="H5" s="522" t="s">
        <v>743</v>
      </c>
      <c r="I5" s="520" t="s">
        <v>530</v>
      </c>
      <c r="J5" s="523" t="s">
        <v>531</v>
      </c>
      <c r="K5" s="520" t="s">
        <v>106</v>
      </c>
      <c r="L5" s="520" t="s">
        <v>808</v>
      </c>
      <c r="M5" s="520">
        <v>8256</v>
      </c>
      <c r="N5" s="524">
        <v>0.33124999999999999</v>
      </c>
      <c r="O5" s="524">
        <v>0.34097222222222223</v>
      </c>
      <c r="P5" s="519">
        <v>14.00000000000003</v>
      </c>
      <c r="Q5" s="520" t="s">
        <v>538</v>
      </c>
      <c r="R5" s="520"/>
      <c r="S5" s="520" t="s">
        <v>539</v>
      </c>
      <c r="T5" s="520" t="s">
        <v>540</v>
      </c>
      <c r="U5" s="520"/>
      <c r="V5" s="520"/>
      <c r="W5" s="520" t="s">
        <v>535</v>
      </c>
      <c r="X5" s="520" t="s">
        <v>536</v>
      </c>
      <c r="Y5" s="520" t="b">
        <v>0</v>
      </c>
      <c r="Z5" s="520"/>
      <c r="AA5" s="520"/>
      <c r="AB5" s="520"/>
      <c r="AC5" s="520"/>
      <c r="AD5" s="527"/>
      <c r="AE5" s="520"/>
      <c r="AF5" s="520"/>
      <c r="AG5" s="520"/>
      <c r="AH5" s="520"/>
      <c r="AI5" s="520" t="s">
        <v>537</v>
      </c>
      <c r="AJ5" s="520"/>
    </row>
    <row r="6" spans="1:36" s="154" customFormat="1">
      <c r="A6" s="520" t="s">
        <v>265</v>
      </c>
      <c r="B6" s="520">
        <v>1</v>
      </c>
      <c r="C6" s="525">
        <v>7085399</v>
      </c>
      <c r="D6" s="520">
        <v>10048856</v>
      </c>
      <c r="E6" s="520" t="s">
        <v>759</v>
      </c>
      <c r="F6" s="520" t="s">
        <v>601</v>
      </c>
      <c r="G6" s="522">
        <v>40700</v>
      </c>
      <c r="H6" s="522" t="s">
        <v>743</v>
      </c>
      <c r="I6" s="520" t="s">
        <v>530</v>
      </c>
      <c r="J6" s="523" t="s">
        <v>531</v>
      </c>
      <c r="K6" s="520" t="s">
        <v>106</v>
      </c>
      <c r="L6" s="520" t="s">
        <v>808</v>
      </c>
      <c r="M6" s="520">
        <v>8256</v>
      </c>
      <c r="N6" s="524">
        <v>0.34097222222222223</v>
      </c>
      <c r="O6" s="524">
        <v>0.34444444444444444</v>
      </c>
      <c r="P6" s="519">
        <v>4.9999999999999822</v>
      </c>
      <c r="Q6" s="520" t="s">
        <v>779</v>
      </c>
      <c r="R6" s="520" t="s">
        <v>1289</v>
      </c>
      <c r="S6" s="520" t="s">
        <v>542</v>
      </c>
      <c r="T6" s="520" t="s">
        <v>534</v>
      </c>
      <c r="U6" s="520"/>
      <c r="V6" s="520"/>
      <c r="W6" s="520" t="s">
        <v>535</v>
      </c>
      <c r="X6" s="520" t="s">
        <v>536</v>
      </c>
      <c r="Y6" s="520" t="b">
        <v>0</v>
      </c>
      <c r="Z6" s="520"/>
      <c r="AA6" s="520"/>
      <c r="AB6" s="520"/>
      <c r="AC6" s="520"/>
      <c r="AD6" s="527"/>
      <c r="AE6" s="520"/>
      <c r="AF6" s="520"/>
      <c r="AG6" s="520"/>
      <c r="AH6" s="520"/>
      <c r="AI6" s="520" t="s">
        <v>537</v>
      </c>
      <c r="AJ6" s="520"/>
    </row>
    <row r="7" spans="1:36" s="154" customFormat="1">
      <c r="A7" s="520" t="s">
        <v>265</v>
      </c>
      <c r="B7" s="520">
        <v>1</v>
      </c>
      <c r="C7" s="525">
        <v>7085399</v>
      </c>
      <c r="D7" s="520">
        <v>10048856</v>
      </c>
      <c r="E7" s="520" t="s">
        <v>759</v>
      </c>
      <c r="F7" s="520" t="s">
        <v>601</v>
      </c>
      <c r="G7" s="522">
        <v>40700</v>
      </c>
      <c r="H7" s="522" t="s">
        <v>743</v>
      </c>
      <c r="I7" s="520" t="s">
        <v>530</v>
      </c>
      <c r="J7" s="523" t="s">
        <v>531</v>
      </c>
      <c r="K7" s="520" t="s">
        <v>106</v>
      </c>
      <c r="L7" s="520" t="s">
        <v>808</v>
      </c>
      <c r="M7" s="520">
        <v>8256</v>
      </c>
      <c r="N7" s="524">
        <v>0.34444444444444444</v>
      </c>
      <c r="O7" s="524">
        <v>0.34861111111111109</v>
      </c>
      <c r="P7" s="519">
        <v>5.9999999999999787</v>
      </c>
      <c r="Q7" s="520" t="s">
        <v>538</v>
      </c>
      <c r="R7" s="520"/>
      <c r="S7" s="520" t="s">
        <v>539</v>
      </c>
      <c r="T7" s="520" t="s">
        <v>540</v>
      </c>
      <c r="U7" s="520"/>
      <c r="V7" s="520"/>
      <c r="W7" s="520" t="s">
        <v>535</v>
      </c>
      <c r="X7" s="520" t="s">
        <v>536</v>
      </c>
      <c r="Y7" s="520" t="b">
        <v>0</v>
      </c>
      <c r="Z7" s="520"/>
      <c r="AA7" s="520"/>
      <c r="AB7" s="520"/>
      <c r="AC7" s="520"/>
      <c r="AD7" s="527"/>
      <c r="AE7" s="520"/>
      <c r="AF7" s="520"/>
      <c r="AG7" s="520"/>
      <c r="AH7" s="520"/>
      <c r="AI7" s="520" t="s">
        <v>537</v>
      </c>
      <c r="AJ7" s="520"/>
    </row>
    <row r="8" spans="1:36" s="154" customFormat="1">
      <c r="A8" s="520" t="s">
        <v>265</v>
      </c>
      <c r="B8" s="520">
        <v>1</v>
      </c>
      <c r="C8" s="525">
        <v>7085399</v>
      </c>
      <c r="D8" s="520">
        <v>10048856</v>
      </c>
      <c r="E8" s="520" t="s">
        <v>759</v>
      </c>
      <c r="F8" s="520" t="s">
        <v>601</v>
      </c>
      <c r="G8" s="522">
        <v>40700</v>
      </c>
      <c r="H8" s="522" t="s">
        <v>743</v>
      </c>
      <c r="I8" s="520" t="s">
        <v>530</v>
      </c>
      <c r="J8" s="523" t="s">
        <v>531</v>
      </c>
      <c r="K8" s="520" t="s">
        <v>106</v>
      </c>
      <c r="L8" s="520" t="s">
        <v>808</v>
      </c>
      <c r="M8" s="520">
        <v>8256</v>
      </c>
      <c r="N8" s="524">
        <v>0.34861111111111109</v>
      </c>
      <c r="O8" s="524">
        <v>0.35069444444444442</v>
      </c>
      <c r="P8" s="519">
        <v>2.9999999999999893</v>
      </c>
      <c r="Q8" s="520" t="s">
        <v>779</v>
      </c>
      <c r="R8" s="520" t="s">
        <v>1289</v>
      </c>
      <c r="S8" s="520" t="s">
        <v>542</v>
      </c>
      <c r="T8" s="520" t="s">
        <v>534</v>
      </c>
      <c r="U8" s="520"/>
      <c r="V8" s="520"/>
      <c r="W8" s="520" t="s">
        <v>535</v>
      </c>
      <c r="X8" s="520" t="s">
        <v>536</v>
      </c>
      <c r="Y8" s="520" t="b">
        <v>0</v>
      </c>
      <c r="Z8" s="520"/>
      <c r="AA8" s="520"/>
      <c r="AB8" s="520"/>
      <c r="AC8" s="520"/>
      <c r="AD8" s="527"/>
      <c r="AE8" s="520"/>
      <c r="AF8" s="520"/>
      <c r="AG8" s="520"/>
      <c r="AH8" s="520"/>
      <c r="AI8" s="520" t="s">
        <v>537</v>
      </c>
      <c r="AJ8" s="520"/>
    </row>
    <row r="9" spans="1:36" s="154" customFormat="1">
      <c r="A9" s="520" t="s">
        <v>265</v>
      </c>
      <c r="B9" s="520">
        <v>1</v>
      </c>
      <c r="C9" s="525">
        <v>7085399</v>
      </c>
      <c r="D9" s="520">
        <v>10048856</v>
      </c>
      <c r="E9" s="520" t="s">
        <v>759</v>
      </c>
      <c r="F9" s="520" t="s">
        <v>601</v>
      </c>
      <c r="G9" s="522">
        <v>40700</v>
      </c>
      <c r="H9" s="522" t="s">
        <v>743</v>
      </c>
      <c r="I9" s="520" t="s">
        <v>530</v>
      </c>
      <c r="J9" s="523" t="s">
        <v>531</v>
      </c>
      <c r="K9" s="520" t="s">
        <v>106</v>
      </c>
      <c r="L9" s="520" t="s">
        <v>808</v>
      </c>
      <c r="M9" s="520">
        <v>8256</v>
      </c>
      <c r="N9" s="524">
        <v>0.35069444444444442</v>
      </c>
      <c r="O9" s="524">
        <v>0.35416666666666669</v>
      </c>
      <c r="P9" s="519">
        <v>4.9999999999999822</v>
      </c>
      <c r="Q9" s="520" t="s">
        <v>538</v>
      </c>
      <c r="R9" s="520"/>
      <c r="S9" s="520" t="s">
        <v>539</v>
      </c>
      <c r="T9" s="520" t="s">
        <v>540</v>
      </c>
      <c r="U9" s="520"/>
      <c r="V9" s="520"/>
      <c r="W9" s="520" t="s">
        <v>535</v>
      </c>
      <c r="X9" s="520" t="s">
        <v>536</v>
      </c>
      <c r="Y9" s="520" t="b">
        <v>0</v>
      </c>
      <c r="Z9" s="520"/>
      <c r="AA9" s="520"/>
      <c r="AB9" s="520"/>
      <c r="AC9" s="520"/>
      <c r="AD9" s="527"/>
      <c r="AE9" s="520"/>
      <c r="AF9" s="520"/>
      <c r="AG9" s="520"/>
      <c r="AH9" s="520"/>
      <c r="AI9" s="520" t="s">
        <v>537</v>
      </c>
      <c r="AJ9" s="520"/>
    </row>
    <row r="10" spans="1:36" s="154" customFormat="1">
      <c r="A10" s="520" t="s">
        <v>265</v>
      </c>
      <c r="B10" s="520">
        <v>1</v>
      </c>
      <c r="C10" s="525">
        <v>7085399</v>
      </c>
      <c r="D10" s="520">
        <v>10048856</v>
      </c>
      <c r="E10" s="520" t="s">
        <v>759</v>
      </c>
      <c r="F10" s="520" t="s">
        <v>601</v>
      </c>
      <c r="G10" s="522">
        <v>40700</v>
      </c>
      <c r="H10" s="522" t="s">
        <v>743</v>
      </c>
      <c r="I10" s="520" t="s">
        <v>530</v>
      </c>
      <c r="J10" s="523" t="s">
        <v>531</v>
      </c>
      <c r="K10" s="520" t="s">
        <v>106</v>
      </c>
      <c r="L10" s="520" t="s">
        <v>808</v>
      </c>
      <c r="M10" s="520">
        <v>8256</v>
      </c>
      <c r="N10" s="524">
        <v>0.35416666666666669</v>
      </c>
      <c r="O10" s="524">
        <v>0.35625000000000001</v>
      </c>
      <c r="P10" s="519">
        <v>2.9999999999999893</v>
      </c>
      <c r="Q10" s="520" t="s">
        <v>779</v>
      </c>
      <c r="R10" s="520" t="s">
        <v>1289</v>
      </c>
      <c r="S10" s="520" t="s">
        <v>542</v>
      </c>
      <c r="T10" s="520" t="s">
        <v>534</v>
      </c>
      <c r="U10" s="520"/>
      <c r="V10" s="520"/>
      <c r="W10" s="520" t="s">
        <v>535</v>
      </c>
      <c r="X10" s="520" t="s">
        <v>536</v>
      </c>
      <c r="Y10" s="520" t="b">
        <v>0</v>
      </c>
      <c r="Z10" s="520"/>
      <c r="AA10" s="520"/>
      <c r="AB10" s="520"/>
      <c r="AC10" s="520"/>
      <c r="AD10" s="527"/>
      <c r="AE10" s="520"/>
      <c r="AF10" s="520"/>
      <c r="AG10" s="520"/>
      <c r="AH10" s="520"/>
      <c r="AI10" s="520" t="s">
        <v>537</v>
      </c>
      <c r="AJ10" s="520"/>
    </row>
    <row r="11" spans="1:36" s="154" customFormat="1">
      <c r="A11" s="520" t="s">
        <v>265</v>
      </c>
      <c r="B11" s="520">
        <v>1</v>
      </c>
      <c r="C11" s="525">
        <v>7085399</v>
      </c>
      <c r="D11" s="520">
        <v>10048856</v>
      </c>
      <c r="E11" s="520" t="s">
        <v>759</v>
      </c>
      <c r="F11" s="520" t="s">
        <v>601</v>
      </c>
      <c r="G11" s="522">
        <v>40700</v>
      </c>
      <c r="H11" s="522" t="s">
        <v>743</v>
      </c>
      <c r="I11" s="520" t="s">
        <v>530</v>
      </c>
      <c r="J11" s="523" t="s">
        <v>531</v>
      </c>
      <c r="K11" s="520" t="s">
        <v>106</v>
      </c>
      <c r="L11" s="520" t="s">
        <v>808</v>
      </c>
      <c r="M11" s="520">
        <v>8256</v>
      </c>
      <c r="N11" s="524">
        <v>0.35625000000000001</v>
      </c>
      <c r="O11" s="524">
        <v>0.36041666666666666</v>
      </c>
      <c r="P11" s="519">
        <v>6.0000000000000586</v>
      </c>
      <c r="Q11" s="520" t="s">
        <v>538</v>
      </c>
      <c r="R11" s="520"/>
      <c r="S11" s="520" t="s">
        <v>539</v>
      </c>
      <c r="T11" s="520" t="s">
        <v>540</v>
      </c>
      <c r="U11" s="520"/>
      <c r="V11" s="520"/>
      <c r="W11" s="520" t="s">
        <v>535</v>
      </c>
      <c r="X11" s="520" t="s">
        <v>536</v>
      </c>
      <c r="Y11" s="520" t="b">
        <v>0</v>
      </c>
      <c r="Z11" s="520"/>
      <c r="AA11" s="520"/>
      <c r="AB11" s="520"/>
      <c r="AC11" s="520"/>
      <c r="AD11" s="527"/>
      <c r="AE11" s="520"/>
      <c r="AF11" s="520"/>
      <c r="AG11" s="520"/>
      <c r="AH11" s="520"/>
      <c r="AI11" s="520" t="s">
        <v>537</v>
      </c>
      <c r="AJ11" s="520"/>
    </row>
    <row r="12" spans="1:36" s="154" customFormat="1">
      <c r="A12" s="520" t="s">
        <v>265</v>
      </c>
      <c r="B12" s="520">
        <v>1</v>
      </c>
      <c r="C12" s="525">
        <v>7085399</v>
      </c>
      <c r="D12" s="520">
        <v>10048856</v>
      </c>
      <c r="E12" s="520" t="s">
        <v>759</v>
      </c>
      <c r="F12" s="520" t="s">
        <v>601</v>
      </c>
      <c r="G12" s="522">
        <v>40700</v>
      </c>
      <c r="H12" s="522" t="s">
        <v>743</v>
      </c>
      <c r="I12" s="520" t="s">
        <v>530</v>
      </c>
      <c r="J12" s="523" t="s">
        <v>531</v>
      </c>
      <c r="K12" s="520" t="s">
        <v>106</v>
      </c>
      <c r="L12" s="520" t="s">
        <v>808</v>
      </c>
      <c r="M12" s="520">
        <v>8256</v>
      </c>
      <c r="N12" s="524">
        <v>0.36041666666666666</v>
      </c>
      <c r="O12" s="524">
        <v>0.36944444444444446</v>
      </c>
      <c r="P12" s="519">
        <v>12.999999999999954</v>
      </c>
      <c r="Q12" s="520" t="s">
        <v>779</v>
      </c>
      <c r="R12" s="520" t="s">
        <v>1290</v>
      </c>
      <c r="S12" s="520" t="s">
        <v>542</v>
      </c>
      <c r="T12" s="520" t="s">
        <v>534</v>
      </c>
      <c r="U12" s="520"/>
      <c r="V12" s="520"/>
      <c r="W12" s="520" t="s">
        <v>535</v>
      </c>
      <c r="X12" s="520" t="s">
        <v>536</v>
      </c>
      <c r="Y12" s="520" t="b">
        <v>0</v>
      </c>
      <c r="Z12" s="520"/>
      <c r="AA12" s="520"/>
      <c r="AB12" s="520"/>
      <c r="AC12" s="520"/>
      <c r="AD12" s="527"/>
      <c r="AE12" s="520"/>
      <c r="AF12" s="520"/>
      <c r="AG12" s="520"/>
      <c r="AH12" s="520"/>
      <c r="AI12" s="520" t="s">
        <v>537</v>
      </c>
      <c r="AJ12" s="520"/>
    </row>
    <row r="13" spans="1:36" s="154" customFormat="1">
      <c r="A13" s="520" t="s">
        <v>265</v>
      </c>
      <c r="B13" s="520">
        <v>1</v>
      </c>
      <c r="C13" s="525">
        <v>7085399</v>
      </c>
      <c r="D13" s="520">
        <v>10048856</v>
      </c>
      <c r="E13" s="520" t="s">
        <v>759</v>
      </c>
      <c r="F13" s="520" t="s">
        <v>601</v>
      </c>
      <c r="G13" s="522">
        <v>40700</v>
      </c>
      <c r="H13" s="522" t="s">
        <v>743</v>
      </c>
      <c r="I13" s="520" t="s">
        <v>530</v>
      </c>
      <c r="J13" s="523" t="s">
        <v>531</v>
      </c>
      <c r="K13" s="520" t="s">
        <v>106</v>
      </c>
      <c r="L13" s="520" t="s">
        <v>808</v>
      </c>
      <c r="M13" s="520">
        <v>8256</v>
      </c>
      <c r="N13" s="524">
        <v>0.36944444444444446</v>
      </c>
      <c r="O13" s="524">
        <v>0.37291666666666667</v>
      </c>
      <c r="P13" s="519">
        <v>5.0000000000000622</v>
      </c>
      <c r="Q13" s="520" t="s">
        <v>538</v>
      </c>
      <c r="R13" s="520"/>
      <c r="S13" s="520" t="s">
        <v>539</v>
      </c>
      <c r="T13" s="520" t="s">
        <v>540</v>
      </c>
      <c r="U13" s="520"/>
      <c r="V13" s="520"/>
      <c r="W13" s="520" t="s">
        <v>535</v>
      </c>
      <c r="X13" s="520" t="s">
        <v>536</v>
      </c>
      <c r="Y13" s="520" t="b">
        <v>0</v>
      </c>
      <c r="Z13" s="520"/>
      <c r="AA13" s="520"/>
      <c r="AB13" s="520"/>
      <c r="AC13" s="520"/>
      <c r="AD13" s="527"/>
      <c r="AE13" s="520"/>
      <c r="AF13" s="520"/>
      <c r="AG13" s="520"/>
      <c r="AH13" s="520"/>
      <c r="AI13" s="520" t="s">
        <v>537</v>
      </c>
      <c r="AJ13" s="520"/>
    </row>
    <row r="14" spans="1:36" s="154" customFormat="1">
      <c r="A14" s="520" t="s">
        <v>265</v>
      </c>
      <c r="B14" s="520">
        <v>1</v>
      </c>
      <c r="C14" s="525">
        <v>7085399</v>
      </c>
      <c r="D14" s="520">
        <v>10048856</v>
      </c>
      <c r="E14" s="520" t="s">
        <v>759</v>
      </c>
      <c r="F14" s="520" t="s">
        <v>601</v>
      </c>
      <c r="G14" s="522">
        <v>40700</v>
      </c>
      <c r="H14" s="522" t="s">
        <v>743</v>
      </c>
      <c r="I14" s="520" t="s">
        <v>530</v>
      </c>
      <c r="J14" s="523" t="s">
        <v>531</v>
      </c>
      <c r="K14" s="520" t="s">
        <v>106</v>
      </c>
      <c r="L14" s="520" t="s">
        <v>808</v>
      </c>
      <c r="M14" s="520">
        <v>8256</v>
      </c>
      <c r="N14" s="524">
        <v>0.37291666666666667</v>
      </c>
      <c r="O14" s="524">
        <v>0.38541666666666669</v>
      </c>
      <c r="P14" s="519">
        <v>17.999999999999936</v>
      </c>
      <c r="Q14" s="520" t="s">
        <v>546</v>
      </c>
      <c r="R14" s="520" t="s">
        <v>1291</v>
      </c>
      <c r="S14" s="520" t="s">
        <v>547</v>
      </c>
      <c r="T14" s="520" t="s">
        <v>534</v>
      </c>
      <c r="U14" s="520"/>
      <c r="V14" s="520"/>
      <c r="W14" s="520" t="s">
        <v>535</v>
      </c>
      <c r="X14" s="520" t="s">
        <v>536</v>
      </c>
      <c r="Y14" s="520" t="b">
        <v>0</v>
      </c>
      <c r="Z14" s="520"/>
      <c r="AA14" s="520"/>
      <c r="AB14" s="520"/>
      <c r="AC14" s="520"/>
      <c r="AD14" s="527"/>
      <c r="AE14" s="520"/>
      <c r="AF14" s="520"/>
      <c r="AG14" s="520"/>
      <c r="AH14" s="520"/>
      <c r="AI14" s="520" t="s">
        <v>537</v>
      </c>
      <c r="AJ14" s="520"/>
    </row>
    <row r="15" spans="1:36" s="154" customFormat="1">
      <c r="A15" s="520" t="s">
        <v>265</v>
      </c>
      <c r="B15" s="520">
        <v>2</v>
      </c>
      <c r="C15" s="525">
        <v>7085390</v>
      </c>
      <c r="D15" s="520">
        <v>10052869</v>
      </c>
      <c r="E15" s="520" t="s">
        <v>893</v>
      </c>
      <c r="F15" s="520" t="s">
        <v>600</v>
      </c>
      <c r="G15" s="522">
        <v>40700</v>
      </c>
      <c r="H15" s="522" t="s">
        <v>743</v>
      </c>
      <c r="I15" s="520" t="s">
        <v>530</v>
      </c>
      <c r="J15" s="523" t="s">
        <v>531</v>
      </c>
      <c r="K15" s="520" t="s">
        <v>106</v>
      </c>
      <c r="L15" s="520" t="s">
        <v>808</v>
      </c>
      <c r="M15" s="520">
        <v>3918</v>
      </c>
      <c r="N15" s="524">
        <v>0.38541666666666669</v>
      </c>
      <c r="O15" s="524">
        <v>0.3923611111111111</v>
      </c>
      <c r="P15" s="519">
        <v>10.000000000000044</v>
      </c>
      <c r="Q15" s="520" t="s">
        <v>779</v>
      </c>
      <c r="R15" s="520" t="s">
        <v>1290</v>
      </c>
      <c r="S15" s="520" t="s">
        <v>542</v>
      </c>
      <c r="T15" s="520" t="s">
        <v>534</v>
      </c>
      <c r="U15" s="520"/>
      <c r="V15" s="520"/>
      <c r="W15" s="520" t="s">
        <v>535</v>
      </c>
      <c r="X15" s="520" t="s">
        <v>536</v>
      </c>
      <c r="Y15" s="520" t="b">
        <v>0</v>
      </c>
      <c r="Z15" s="520">
        <v>3918</v>
      </c>
      <c r="AA15" s="520">
        <v>18000</v>
      </c>
      <c r="AB15" s="520">
        <v>40700</v>
      </c>
      <c r="AC15" s="520" t="s">
        <v>1672</v>
      </c>
      <c r="AD15" s="527">
        <v>750</v>
      </c>
      <c r="AE15" s="520">
        <v>6</v>
      </c>
      <c r="AF15" s="520"/>
      <c r="AG15" s="520"/>
      <c r="AH15" s="520">
        <v>326.5</v>
      </c>
      <c r="AI15" s="520" t="s">
        <v>537</v>
      </c>
      <c r="AJ15" s="520"/>
    </row>
    <row r="16" spans="1:36" s="154" customFormat="1">
      <c r="A16" s="520" t="s">
        <v>265</v>
      </c>
      <c r="B16" s="520">
        <v>2</v>
      </c>
      <c r="C16" s="525">
        <v>7085390</v>
      </c>
      <c r="D16" s="520">
        <v>10052869</v>
      </c>
      <c r="E16" s="520" t="s">
        <v>893</v>
      </c>
      <c r="F16" s="520" t="s">
        <v>600</v>
      </c>
      <c r="G16" s="522">
        <v>40700</v>
      </c>
      <c r="H16" s="522" t="s">
        <v>743</v>
      </c>
      <c r="I16" s="520" t="s">
        <v>530</v>
      </c>
      <c r="J16" s="523" t="s">
        <v>531</v>
      </c>
      <c r="K16" s="520" t="s">
        <v>106</v>
      </c>
      <c r="L16" s="520" t="s">
        <v>808</v>
      </c>
      <c r="M16" s="520">
        <v>3918</v>
      </c>
      <c r="N16" s="524">
        <v>0.3923611111111111</v>
      </c>
      <c r="O16" s="524">
        <v>0.39999999999999997</v>
      </c>
      <c r="P16" s="519">
        <v>10.999999999999961</v>
      </c>
      <c r="Q16" s="520" t="s">
        <v>538</v>
      </c>
      <c r="R16" s="520"/>
      <c r="S16" s="520" t="s">
        <v>539</v>
      </c>
      <c r="T16" s="520" t="s">
        <v>540</v>
      </c>
      <c r="U16" s="520"/>
      <c r="V16" s="520"/>
      <c r="W16" s="520" t="s">
        <v>535</v>
      </c>
      <c r="X16" s="520" t="s">
        <v>536</v>
      </c>
      <c r="Y16" s="520" t="b">
        <v>0</v>
      </c>
      <c r="Z16" s="520"/>
      <c r="AA16" s="520"/>
      <c r="AB16" s="520"/>
      <c r="AC16" s="520"/>
      <c r="AD16" s="527"/>
      <c r="AE16" s="520"/>
      <c r="AF16" s="520"/>
      <c r="AG16" s="520"/>
      <c r="AH16" s="520"/>
      <c r="AI16" s="520" t="s">
        <v>537</v>
      </c>
      <c r="AJ16" s="520"/>
    </row>
    <row r="17" spans="1:35" s="154" customFormat="1">
      <c r="A17" s="520" t="s">
        <v>265</v>
      </c>
      <c r="B17" s="520">
        <v>2</v>
      </c>
      <c r="C17" s="525">
        <v>7085390</v>
      </c>
      <c r="D17" s="520">
        <v>10052869</v>
      </c>
      <c r="E17" s="520" t="s">
        <v>893</v>
      </c>
      <c r="F17" s="520" t="s">
        <v>600</v>
      </c>
      <c r="G17" s="522">
        <v>40700</v>
      </c>
      <c r="H17" s="522" t="s">
        <v>743</v>
      </c>
      <c r="I17" s="520" t="s">
        <v>530</v>
      </c>
      <c r="J17" s="523" t="s">
        <v>531</v>
      </c>
      <c r="K17" s="520" t="s">
        <v>106</v>
      </c>
      <c r="L17" s="520" t="s">
        <v>808</v>
      </c>
      <c r="M17" s="520">
        <v>3918</v>
      </c>
      <c r="N17" s="524">
        <v>0.39999999999999997</v>
      </c>
      <c r="O17" s="524">
        <v>0.40347222222222223</v>
      </c>
      <c r="P17" s="519">
        <v>4.9999999999999822</v>
      </c>
      <c r="Q17" s="520" t="s">
        <v>778</v>
      </c>
      <c r="R17" s="520" t="s">
        <v>1292</v>
      </c>
      <c r="S17" s="520" t="s">
        <v>602</v>
      </c>
      <c r="T17" s="520" t="s">
        <v>534</v>
      </c>
      <c r="U17" s="520"/>
      <c r="V17" s="520"/>
      <c r="W17" s="520" t="s">
        <v>535</v>
      </c>
      <c r="X17" s="520" t="s">
        <v>536</v>
      </c>
      <c r="Y17" s="520" t="b">
        <v>0</v>
      </c>
      <c r="Z17" s="520"/>
      <c r="AA17" s="520"/>
      <c r="AB17" s="520"/>
      <c r="AC17" s="520"/>
      <c r="AD17" s="527"/>
      <c r="AE17" s="520"/>
      <c r="AF17" s="520"/>
      <c r="AG17" s="520"/>
      <c r="AH17" s="520"/>
      <c r="AI17" s="520" t="s">
        <v>537</v>
      </c>
    </row>
    <row r="18" spans="1:35" s="154" customFormat="1">
      <c r="A18" s="520" t="s">
        <v>265</v>
      </c>
      <c r="B18" s="520">
        <v>2</v>
      </c>
      <c r="C18" s="525">
        <v>7085390</v>
      </c>
      <c r="D18" s="520">
        <v>10052869</v>
      </c>
      <c r="E18" s="520" t="s">
        <v>893</v>
      </c>
      <c r="F18" s="520" t="s">
        <v>600</v>
      </c>
      <c r="G18" s="522">
        <v>40700</v>
      </c>
      <c r="H18" s="522" t="s">
        <v>743</v>
      </c>
      <c r="I18" s="520" t="s">
        <v>530</v>
      </c>
      <c r="J18" s="523" t="s">
        <v>531</v>
      </c>
      <c r="K18" s="520" t="s">
        <v>106</v>
      </c>
      <c r="L18" s="520" t="s">
        <v>808</v>
      </c>
      <c r="M18" s="520">
        <v>3918</v>
      </c>
      <c r="N18" s="524">
        <v>0.40347222222222223</v>
      </c>
      <c r="O18" s="524">
        <v>0.40486111111111112</v>
      </c>
      <c r="P18" s="519">
        <v>2.0000000000000728</v>
      </c>
      <c r="Q18" s="520" t="s">
        <v>538</v>
      </c>
      <c r="R18" s="520"/>
      <c r="S18" s="520" t="s">
        <v>539</v>
      </c>
      <c r="T18" s="520" t="s">
        <v>540</v>
      </c>
      <c r="U18" s="520"/>
      <c r="V18" s="520"/>
      <c r="W18" s="520" t="s">
        <v>535</v>
      </c>
      <c r="X18" s="520" t="s">
        <v>536</v>
      </c>
      <c r="Y18" s="520" t="b">
        <v>0</v>
      </c>
      <c r="Z18" s="520"/>
      <c r="AA18" s="520"/>
      <c r="AB18" s="520"/>
      <c r="AC18" s="520"/>
      <c r="AD18" s="527"/>
      <c r="AE18" s="520"/>
      <c r="AF18" s="520"/>
      <c r="AG18" s="520"/>
      <c r="AH18" s="520"/>
      <c r="AI18" s="520" t="s">
        <v>537</v>
      </c>
    </row>
    <row r="19" spans="1:35" s="154" customFormat="1">
      <c r="A19" s="520" t="s">
        <v>265</v>
      </c>
      <c r="B19" s="520">
        <v>2</v>
      </c>
      <c r="C19" s="525">
        <v>7085390</v>
      </c>
      <c r="D19" s="520">
        <v>10052869</v>
      </c>
      <c r="E19" s="520" t="s">
        <v>893</v>
      </c>
      <c r="F19" s="520" t="s">
        <v>600</v>
      </c>
      <c r="G19" s="522">
        <v>40700</v>
      </c>
      <c r="H19" s="522" t="s">
        <v>743</v>
      </c>
      <c r="I19" s="520" t="s">
        <v>530</v>
      </c>
      <c r="J19" s="523" t="s">
        <v>531</v>
      </c>
      <c r="K19" s="520" t="s">
        <v>106</v>
      </c>
      <c r="L19" s="520" t="s">
        <v>808</v>
      </c>
      <c r="M19" s="520">
        <v>3918</v>
      </c>
      <c r="N19" s="524">
        <v>0.40486111111111112</v>
      </c>
      <c r="O19" s="524">
        <v>0.42638888888888887</v>
      </c>
      <c r="P19" s="519">
        <v>30.999999999999972</v>
      </c>
      <c r="Q19" s="520" t="s">
        <v>548</v>
      </c>
      <c r="R19" s="520" t="s">
        <v>1293</v>
      </c>
      <c r="S19" s="520" t="s">
        <v>542</v>
      </c>
      <c r="T19" s="520" t="s">
        <v>534</v>
      </c>
      <c r="U19" s="520"/>
      <c r="V19" s="520"/>
      <c r="W19" s="520" t="s">
        <v>535</v>
      </c>
      <c r="X19" s="520" t="s">
        <v>536</v>
      </c>
      <c r="Y19" s="520" t="b">
        <v>0</v>
      </c>
      <c r="Z19" s="520"/>
      <c r="AA19" s="520"/>
      <c r="AB19" s="520"/>
      <c r="AC19" s="520"/>
      <c r="AD19" s="527"/>
      <c r="AE19" s="520"/>
      <c r="AF19" s="520"/>
      <c r="AG19" s="520"/>
      <c r="AH19" s="520"/>
      <c r="AI19" s="520" t="s">
        <v>537</v>
      </c>
    </row>
    <row r="20" spans="1:35" s="154" customFormat="1">
      <c r="A20" s="520" t="s">
        <v>265</v>
      </c>
      <c r="B20" s="520">
        <v>2</v>
      </c>
      <c r="C20" s="525">
        <v>7085390</v>
      </c>
      <c r="D20" s="520">
        <v>10052869</v>
      </c>
      <c r="E20" s="520" t="s">
        <v>893</v>
      </c>
      <c r="F20" s="520" t="s">
        <v>600</v>
      </c>
      <c r="G20" s="522">
        <v>40700</v>
      </c>
      <c r="H20" s="522" t="s">
        <v>743</v>
      </c>
      <c r="I20" s="520" t="s">
        <v>530</v>
      </c>
      <c r="J20" s="523" t="s">
        <v>531</v>
      </c>
      <c r="K20" s="520" t="s">
        <v>106</v>
      </c>
      <c r="L20" s="520" t="s">
        <v>808</v>
      </c>
      <c r="M20" s="520">
        <v>3918</v>
      </c>
      <c r="N20" s="524">
        <v>0.42638888888888887</v>
      </c>
      <c r="O20" s="524">
        <v>0.43402777777777779</v>
      </c>
      <c r="P20" s="519">
        <v>10.999999999999961</v>
      </c>
      <c r="Q20" s="520" t="s">
        <v>538</v>
      </c>
      <c r="R20" s="520"/>
      <c r="S20" s="520" t="s">
        <v>539</v>
      </c>
      <c r="T20" s="520" t="s">
        <v>540</v>
      </c>
      <c r="U20" s="520"/>
      <c r="V20" s="520"/>
      <c r="W20" s="520" t="s">
        <v>535</v>
      </c>
      <c r="X20" s="520" t="s">
        <v>536</v>
      </c>
      <c r="Y20" s="520" t="b">
        <v>0</v>
      </c>
      <c r="Z20" s="520"/>
      <c r="AA20" s="520"/>
      <c r="AB20" s="520"/>
      <c r="AC20" s="520"/>
      <c r="AD20" s="527"/>
      <c r="AE20" s="520"/>
      <c r="AF20" s="520"/>
      <c r="AG20" s="520"/>
      <c r="AH20" s="520"/>
      <c r="AI20" s="520" t="s">
        <v>537</v>
      </c>
    </row>
    <row r="21" spans="1:35" s="154" customFormat="1">
      <c r="A21" s="520" t="s">
        <v>265</v>
      </c>
      <c r="B21" s="520">
        <v>2</v>
      </c>
      <c r="C21" s="525">
        <v>7085390</v>
      </c>
      <c r="D21" s="520">
        <v>10052869</v>
      </c>
      <c r="E21" s="520" t="s">
        <v>893</v>
      </c>
      <c r="F21" s="520" t="s">
        <v>600</v>
      </c>
      <c r="G21" s="522">
        <v>40700</v>
      </c>
      <c r="H21" s="522" t="s">
        <v>743</v>
      </c>
      <c r="I21" s="520" t="s">
        <v>530</v>
      </c>
      <c r="J21" s="523" t="s">
        <v>531</v>
      </c>
      <c r="K21" s="520" t="s">
        <v>106</v>
      </c>
      <c r="L21" s="520" t="s">
        <v>808</v>
      </c>
      <c r="M21" s="520">
        <v>3918</v>
      </c>
      <c r="N21" s="524">
        <v>0.43402777777777779</v>
      </c>
      <c r="O21" s="524">
        <v>0.44722222222222219</v>
      </c>
      <c r="P21" s="519">
        <v>19.000000000000014</v>
      </c>
      <c r="Q21" s="520" t="s">
        <v>810</v>
      </c>
      <c r="R21" s="520" t="s">
        <v>1294</v>
      </c>
      <c r="S21" s="520" t="s">
        <v>557</v>
      </c>
      <c r="T21" s="520" t="s">
        <v>534</v>
      </c>
      <c r="U21" s="520"/>
      <c r="V21" s="520"/>
      <c r="W21" s="520" t="s">
        <v>535</v>
      </c>
      <c r="X21" s="520" t="s">
        <v>536</v>
      </c>
      <c r="Y21" s="520" t="b">
        <v>0</v>
      </c>
      <c r="Z21" s="520"/>
      <c r="AA21" s="520"/>
      <c r="AB21" s="520"/>
      <c r="AC21" s="520"/>
      <c r="AD21" s="527"/>
      <c r="AE21" s="520"/>
      <c r="AF21" s="520"/>
      <c r="AG21" s="520"/>
      <c r="AH21" s="520"/>
      <c r="AI21" s="520" t="s">
        <v>537</v>
      </c>
    </row>
    <row r="22" spans="1:35" s="154" customFormat="1">
      <c r="A22" s="520" t="s">
        <v>265</v>
      </c>
      <c r="B22" s="520">
        <v>2</v>
      </c>
      <c r="C22" s="525">
        <v>7085390</v>
      </c>
      <c r="D22" s="520">
        <v>10052869</v>
      </c>
      <c r="E22" s="520" t="s">
        <v>893</v>
      </c>
      <c r="F22" s="520" t="s">
        <v>600</v>
      </c>
      <c r="G22" s="522">
        <v>40700</v>
      </c>
      <c r="H22" s="522" t="s">
        <v>743</v>
      </c>
      <c r="I22" s="520" t="s">
        <v>530</v>
      </c>
      <c r="J22" s="523" t="s">
        <v>531</v>
      </c>
      <c r="K22" s="520" t="s">
        <v>106</v>
      </c>
      <c r="L22" s="520" t="s">
        <v>808</v>
      </c>
      <c r="M22" s="520">
        <v>3918</v>
      </c>
      <c r="N22" s="524">
        <v>0.44722222222222219</v>
      </c>
      <c r="O22" s="524">
        <v>0.45277777777777778</v>
      </c>
      <c r="P22" s="519">
        <v>8.0000000000000515</v>
      </c>
      <c r="Q22" s="520" t="s">
        <v>545</v>
      </c>
      <c r="R22" s="520" t="s">
        <v>1295</v>
      </c>
      <c r="S22" s="520" t="s">
        <v>542</v>
      </c>
      <c r="T22" s="520" t="s">
        <v>534</v>
      </c>
      <c r="U22" s="520"/>
      <c r="V22" s="520"/>
      <c r="W22" s="520" t="s">
        <v>535</v>
      </c>
      <c r="X22" s="520" t="s">
        <v>536</v>
      </c>
      <c r="Y22" s="520" t="b">
        <v>0</v>
      </c>
      <c r="Z22" s="520"/>
      <c r="AA22" s="520"/>
      <c r="AB22" s="520"/>
      <c r="AC22" s="520"/>
      <c r="AD22" s="527"/>
      <c r="AE22" s="520"/>
      <c r="AF22" s="520"/>
      <c r="AG22" s="520"/>
      <c r="AH22" s="520"/>
      <c r="AI22" s="520" t="s">
        <v>537</v>
      </c>
    </row>
    <row r="23" spans="1:35" s="154" customFormat="1">
      <c r="A23" s="520" t="s">
        <v>265</v>
      </c>
      <c r="B23" s="520">
        <v>2</v>
      </c>
      <c r="C23" s="525">
        <v>7085390</v>
      </c>
      <c r="D23" s="520">
        <v>10052869</v>
      </c>
      <c r="E23" s="520" t="s">
        <v>893</v>
      </c>
      <c r="F23" s="520" t="s">
        <v>600</v>
      </c>
      <c r="G23" s="522">
        <v>40700</v>
      </c>
      <c r="H23" s="522" t="s">
        <v>743</v>
      </c>
      <c r="I23" s="520" t="s">
        <v>530</v>
      </c>
      <c r="J23" s="523" t="s">
        <v>531</v>
      </c>
      <c r="K23" s="520" t="s">
        <v>106</v>
      </c>
      <c r="L23" s="520" t="s">
        <v>808</v>
      </c>
      <c r="M23" s="520">
        <v>3918</v>
      </c>
      <c r="N23" s="524">
        <v>0.45277777777777778</v>
      </c>
      <c r="O23" s="524">
        <v>0.45277777777777778</v>
      </c>
      <c r="P23" s="519">
        <v>0</v>
      </c>
      <c r="Q23" s="520" t="s">
        <v>811</v>
      </c>
      <c r="R23" s="520" t="s">
        <v>1296</v>
      </c>
      <c r="S23" s="520" t="s">
        <v>560</v>
      </c>
      <c r="T23" s="520" t="s">
        <v>534</v>
      </c>
      <c r="U23" s="520"/>
      <c r="V23" s="520"/>
      <c r="W23" s="520" t="s">
        <v>535</v>
      </c>
      <c r="X23" s="520" t="s">
        <v>536</v>
      </c>
      <c r="Y23" s="520" t="b">
        <v>0</v>
      </c>
      <c r="Z23" s="520"/>
      <c r="AA23" s="520"/>
      <c r="AB23" s="520"/>
      <c r="AC23" s="520"/>
      <c r="AD23" s="527"/>
      <c r="AE23" s="520"/>
      <c r="AF23" s="520"/>
      <c r="AG23" s="520"/>
      <c r="AH23" s="520"/>
      <c r="AI23" s="520" t="s">
        <v>537</v>
      </c>
    </row>
    <row r="24" spans="1:35" s="154" customFormat="1">
      <c r="A24" s="520" t="s">
        <v>265</v>
      </c>
      <c r="B24" s="520">
        <v>3</v>
      </c>
      <c r="C24" s="525">
        <v>7085390</v>
      </c>
      <c r="D24" s="520">
        <v>10052869</v>
      </c>
      <c r="E24" s="520" t="s">
        <v>893</v>
      </c>
      <c r="F24" s="520" t="s">
        <v>600</v>
      </c>
      <c r="G24" s="522">
        <v>40700</v>
      </c>
      <c r="H24" s="522" t="s">
        <v>743</v>
      </c>
      <c r="I24" s="520" t="s">
        <v>530</v>
      </c>
      <c r="J24" s="523" t="s">
        <v>531</v>
      </c>
      <c r="K24" s="520" t="s">
        <v>106</v>
      </c>
      <c r="L24" s="520" t="s">
        <v>808</v>
      </c>
      <c r="M24" s="520">
        <v>17640</v>
      </c>
      <c r="N24" s="524">
        <v>0.45277777777777778</v>
      </c>
      <c r="O24" s="524">
        <v>0.45833333333333331</v>
      </c>
      <c r="P24" s="519">
        <v>7.9999999999999716</v>
      </c>
      <c r="Q24" s="520" t="s">
        <v>549</v>
      </c>
      <c r="R24" s="520" t="s">
        <v>1297</v>
      </c>
      <c r="S24" s="520" t="s">
        <v>550</v>
      </c>
      <c r="T24" s="520" t="s">
        <v>551</v>
      </c>
      <c r="U24" s="520"/>
      <c r="V24" s="520"/>
      <c r="W24" s="520" t="s">
        <v>535</v>
      </c>
      <c r="X24" s="520" t="s">
        <v>536</v>
      </c>
      <c r="Y24" s="520" t="b">
        <v>0</v>
      </c>
      <c r="Z24" s="520">
        <v>17640</v>
      </c>
      <c r="AA24" s="520">
        <v>18000</v>
      </c>
      <c r="AB24" s="520">
        <v>40700</v>
      </c>
      <c r="AC24" s="520"/>
      <c r="AD24" s="527">
        <v>750</v>
      </c>
      <c r="AE24" s="520">
        <v>6</v>
      </c>
      <c r="AF24" s="520"/>
      <c r="AG24" s="520"/>
      <c r="AH24" s="520">
        <v>1470</v>
      </c>
      <c r="AI24" s="520" t="s">
        <v>537</v>
      </c>
    </row>
    <row r="25" spans="1:35" s="154" customFormat="1">
      <c r="A25" s="520" t="s">
        <v>265</v>
      </c>
      <c r="B25" s="520">
        <v>3</v>
      </c>
      <c r="C25" s="525">
        <v>7085390</v>
      </c>
      <c r="D25" s="520">
        <v>10052869</v>
      </c>
      <c r="E25" s="520" t="s">
        <v>893</v>
      </c>
      <c r="F25" s="520" t="s">
        <v>600</v>
      </c>
      <c r="G25" s="522">
        <v>40700</v>
      </c>
      <c r="H25" s="522" t="s">
        <v>743</v>
      </c>
      <c r="I25" s="520" t="s">
        <v>530</v>
      </c>
      <c r="J25" s="523" t="s">
        <v>531</v>
      </c>
      <c r="K25" s="520" t="s">
        <v>106</v>
      </c>
      <c r="L25" s="520" t="s">
        <v>808</v>
      </c>
      <c r="M25" s="520">
        <v>17640</v>
      </c>
      <c r="N25" s="524">
        <v>0.45833333333333331</v>
      </c>
      <c r="O25" s="524">
        <v>0.46458333333333335</v>
      </c>
      <c r="P25" s="519">
        <v>8.999999999999968</v>
      </c>
      <c r="Q25" s="520" t="s">
        <v>598</v>
      </c>
      <c r="R25" s="520" t="s">
        <v>1298</v>
      </c>
      <c r="S25" s="520" t="s">
        <v>542</v>
      </c>
      <c r="T25" s="520" t="s">
        <v>534</v>
      </c>
      <c r="U25" s="520"/>
      <c r="V25" s="520"/>
      <c r="W25" s="520" t="s">
        <v>535</v>
      </c>
      <c r="X25" s="520" t="s">
        <v>536</v>
      </c>
      <c r="Y25" s="520" t="b">
        <v>0</v>
      </c>
      <c r="Z25" s="520"/>
      <c r="AA25" s="520"/>
      <c r="AB25" s="520"/>
      <c r="AC25" s="520"/>
      <c r="AD25" s="527"/>
      <c r="AE25" s="520"/>
      <c r="AF25" s="520"/>
      <c r="AG25" s="520"/>
      <c r="AH25" s="520"/>
      <c r="AI25" s="520" t="s">
        <v>537</v>
      </c>
    </row>
    <row r="26" spans="1:35" s="154" customFormat="1">
      <c r="A26" s="520" t="s">
        <v>265</v>
      </c>
      <c r="B26" s="520">
        <v>3</v>
      </c>
      <c r="C26" s="525">
        <v>7085390</v>
      </c>
      <c r="D26" s="520">
        <v>10052869</v>
      </c>
      <c r="E26" s="520" t="s">
        <v>893</v>
      </c>
      <c r="F26" s="520" t="s">
        <v>600</v>
      </c>
      <c r="G26" s="522">
        <v>40700</v>
      </c>
      <c r="H26" s="522" t="s">
        <v>743</v>
      </c>
      <c r="I26" s="520" t="s">
        <v>530</v>
      </c>
      <c r="J26" s="523" t="s">
        <v>531</v>
      </c>
      <c r="K26" s="520" t="s">
        <v>106</v>
      </c>
      <c r="L26" s="520" t="s">
        <v>808</v>
      </c>
      <c r="M26" s="520">
        <v>17640</v>
      </c>
      <c r="N26" s="524">
        <v>0.46458333333333335</v>
      </c>
      <c r="O26" s="524">
        <v>0.46944444444444444</v>
      </c>
      <c r="P26" s="519">
        <v>7.0000000000000551</v>
      </c>
      <c r="Q26" s="520" t="s">
        <v>538</v>
      </c>
      <c r="R26" s="520"/>
      <c r="S26" s="520" t="s">
        <v>539</v>
      </c>
      <c r="T26" s="520" t="s">
        <v>540</v>
      </c>
      <c r="U26" s="520"/>
      <c r="V26" s="520"/>
      <c r="W26" s="520" t="s">
        <v>535</v>
      </c>
      <c r="X26" s="520" t="s">
        <v>536</v>
      </c>
      <c r="Y26" s="520" t="b">
        <v>0</v>
      </c>
      <c r="Z26" s="520"/>
      <c r="AA26" s="520"/>
      <c r="AB26" s="520"/>
      <c r="AC26" s="520"/>
      <c r="AD26" s="527"/>
      <c r="AE26" s="520"/>
      <c r="AF26" s="520"/>
      <c r="AG26" s="520"/>
      <c r="AH26" s="520"/>
      <c r="AI26" s="520" t="s">
        <v>537</v>
      </c>
    </row>
    <row r="27" spans="1:35" s="154" customFormat="1">
      <c r="A27" s="520" t="s">
        <v>265</v>
      </c>
      <c r="B27" s="520">
        <v>3</v>
      </c>
      <c r="C27" s="525">
        <v>7085390</v>
      </c>
      <c r="D27" s="520">
        <v>10052869</v>
      </c>
      <c r="E27" s="520" t="s">
        <v>893</v>
      </c>
      <c r="F27" s="520" t="s">
        <v>600</v>
      </c>
      <c r="G27" s="522">
        <v>40700</v>
      </c>
      <c r="H27" s="522" t="s">
        <v>743</v>
      </c>
      <c r="I27" s="520" t="s">
        <v>530</v>
      </c>
      <c r="J27" s="523" t="s">
        <v>531</v>
      </c>
      <c r="K27" s="520" t="s">
        <v>106</v>
      </c>
      <c r="L27" s="520" t="s">
        <v>808</v>
      </c>
      <c r="M27" s="520">
        <v>17640</v>
      </c>
      <c r="N27" s="524">
        <v>0.46944444444444444</v>
      </c>
      <c r="O27" s="524">
        <v>0.47152777777777777</v>
      </c>
      <c r="P27" s="519">
        <v>2.9999999999999893</v>
      </c>
      <c r="Q27" s="520" t="s">
        <v>543</v>
      </c>
      <c r="R27" s="520" t="s">
        <v>1299</v>
      </c>
      <c r="S27" s="520" t="s">
        <v>542</v>
      </c>
      <c r="T27" s="520" t="s">
        <v>534</v>
      </c>
      <c r="U27" s="520"/>
      <c r="V27" s="520"/>
      <c r="W27" s="520" t="s">
        <v>535</v>
      </c>
      <c r="X27" s="520" t="s">
        <v>536</v>
      </c>
      <c r="Y27" s="520" t="b">
        <v>0</v>
      </c>
      <c r="Z27" s="520"/>
      <c r="AA27" s="520"/>
      <c r="AB27" s="520"/>
      <c r="AC27" s="520"/>
      <c r="AD27" s="527"/>
      <c r="AE27" s="520"/>
      <c r="AF27" s="520"/>
      <c r="AG27" s="520"/>
      <c r="AH27" s="520"/>
      <c r="AI27" s="520" t="s">
        <v>537</v>
      </c>
    </row>
    <row r="28" spans="1:35" s="154" customFormat="1">
      <c r="A28" s="520" t="s">
        <v>265</v>
      </c>
      <c r="B28" s="520">
        <v>3</v>
      </c>
      <c r="C28" s="525">
        <v>7085390</v>
      </c>
      <c r="D28" s="520">
        <v>10052869</v>
      </c>
      <c r="E28" s="520" t="s">
        <v>893</v>
      </c>
      <c r="F28" s="520" t="s">
        <v>600</v>
      </c>
      <c r="G28" s="522">
        <v>40700</v>
      </c>
      <c r="H28" s="522" t="s">
        <v>743</v>
      </c>
      <c r="I28" s="520" t="s">
        <v>530</v>
      </c>
      <c r="J28" s="523" t="s">
        <v>531</v>
      </c>
      <c r="K28" s="520" t="s">
        <v>106</v>
      </c>
      <c r="L28" s="520" t="s">
        <v>808</v>
      </c>
      <c r="M28" s="520">
        <v>17640</v>
      </c>
      <c r="N28" s="524">
        <v>0.47152777777777777</v>
      </c>
      <c r="O28" s="524">
        <v>0.4826388888888889</v>
      </c>
      <c r="P28" s="519">
        <v>15.999999999999943</v>
      </c>
      <c r="Q28" s="520" t="s">
        <v>538</v>
      </c>
      <c r="R28" s="520"/>
      <c r="S28" s="520" t="s">
        <v>539</v>
      </c>
      <c r="T28" s="520" t="s">
        <v>540</v>
      </c>
      <c r="U28" s="520"/>
      <c r="V28" s="520"/>
      <c r="W28" s="520" t="s">
        <v>535</v>
      </c>
      <c r="X28" s="520" t="s">
        <v>536</v>
      </c>
      <c r="Y28" s="520" t="b">
        <v>0</v>
      </c>
      <c r="Z28" s="520"/>
      <c r="AA28" s="520"/>
      <c r="AB28" s="520"/>
      <c r="AC28" s="520"/>
      <c r="AD28" s="527"/>
      <c r="AE28" s="520"/>
      <c r="AF28" s="520"/>
      <c r="AG28" s="520"/>
      <c r="AH28" s="520"/>
      <c r="AI28" s="520" t="s">
        <v>537</v>
      </c>
    </row>
    <row r="29" spans="1:35" s="154" customFormat="1">
      <c r="A29" s="520" t="s">
        <v>265</v>
      </c>
      <c r="B29" s="520">
        <v>3</v>
      </c>
      <c r="C29" s="525">
        <v>7085390</v>
      </c>
      <c r="D29" s="520">
        <v>10052869</v>
      </c>
      <c r="E29" s="520" t="s">
        <v>893</v>
      </c>
      <c r="F29" s="520" t="s">
        <v>600</v>
      </c>
      <c r="G29" s="522">
        <v>40700</v>
      </c>
      <c r="H29" s="522" t="s">
        <v>743</v>
      </c>
      <c r="I29" s="520" t="s">
        <v>530</v>
      </c>
      <c r="J29" s="523" t="s">
        <v>531</v>
      </c>
      <c r="K29" s="520" t="s">
        <v>106</v>
      </c>
      <c r="L29" s="520" t="s">
        <v>808</v>
      </c>
      <c r="M29" s="520">
        <v>17640</v>
      </c>
      <c r="N29" s="524">
        <v>0.4826388888888889</v>
      </c>
      <c r="O29" s="524">
        <v>0.48819444444444443</v>
      </c>
      <c r="P29" s="519">
        <v>8.0000000000000515</v>
      </c>
      <c r="Q29" s="520" t="s">
        <v>664</v>
      </c>
      <c r="R29" s="520" t="s">
        <v>1300</v>
      </c>
      <c r="S29" s="520" t="s">
        <v>542</v>
      </c>
      <c r="T29" s="520" t="s">
        <v>534</v>
      </c>
      <c r="U29" s="520"/>
      <c r="V29" s="520"/>
      <c r="W29" s="520" t="s">
        <v>535</v>
      </c>
      <c r="X29" s="520" t="s">
        <v>536</v>
      </c>
      <c r="Y29" s="520" t="b">
        <v>0</v>
      </c>
      <c r="Z29" s="520"/>
      <c r="AA29" s="520"/>
      <c r="AB29" s="520"/>
      <c r="AC29" s="520"/>
      <c r="AD29" s="527"/>
      <c r="AE29" s="520"/>
      <c r="AF29" s="520"/>
      <c r="AG29" s="520"/>
      <c r="AH29" s="520"/>
      <c r="AI29" s="520" t="s">
        <v>537</v>
      </c>
    </row>
    <row r="30" spans="1:35" s="154" customFormat="1">
      <c r="A30" s="520" t="s">
        <v>265</v>
      </c>
      <c r="B30" s="520">
        <v>3</v>
      </c>
      <c r="C30" s="525">
        <v>7085390</v>
      </c>
      <c r="D30" s="520">
        <v>10052869</v>
      </c>
      <c r="E30" s="520" t="s">
        <v>893</v>
      </c>
      <c r="F30" s="520" t="s">
        <v>600</v>
      </c>
      <c r="G30" s="522">
        <v>40700</v>
      </c>
      <c r="H30" s="522" t="s">
        <v>743</v>
      </c>
      <c r="I30" s="520" t="s">
        <v>530</v>
      </c>
      <c r="J30" s="523" t="s">
        <v>531</v>
      </c>
      <c r="K30" s="520" t="s">
        <v>106</v>
      </c>
      <c r="L30" s="520" t="s">
        <v>808</v>
      </c>
      <c r="M30" s="520">
        <v>17640</v>
      </c>
      <c r="N30" s="524">
        <v>0.48819444444444443</v>
      </c>
      <c r="O30" s="524">
        <v>0.49722222222222223</v>
      </c>
      <c r="P30" s="519">
        <v>12.999999999999954</v>
      </c>
      <c r="Q30" s="520" t="s">
        <v>588</v>
      </c>
      <c r="R30" s="520" t="s">
        <v>1301</v>
      </c>
      <c r="S30" s="520" t="s">
        <v>542</v>
      </c>
      <c r="T30" s="520" t="s">
        <v>534</v>
      </c>
      <c r="U30" s="520"/>
      <c r="V30" s="520"/>
      <c r="W30" s="520" t="s">
        <v>535</v>
      </c>
      <c r="X30" s="520" t="s">
        <v>536</v>
      </c>
      <c r="Y30" s="520" t="b">
        <v>0</v>
      </c>
      <c r="Z30" s="520"/>
      <c r="AA30" s="520"/>
      <c r="AB30" s="520"/>
      <c r="AC30" s="520"/>
      <c r="AD30" s="527"/>
      <c r="AE30" s="520"/>
      <c r="AF30" s="520"/>
      <c r="AG30" s="520"/>
      <c r="AH30" s="520"/>
      <c r="AI30" s="520" t="s">
        <v>537</v>
      </c>
    </row>
    <row r="31" spans="1:35" s="154" customFormat="1">
      <c r="A31" s="520" t="s">
        <v>265</v>
      </c>
      <c r="B31" s="520">
        <v>3</v>
      </c>
      <c r="C31" s="525">
        <v>7085390</v>
      </c>
      <c r="D31" s="520">
        <v>10052869</v>
      </c>
      <c r="E31" s="520" t="s">
        <v>893</v>
      </c>
      <c r="F31" s="520" t="s">
        <v>600</v>
      </c>
      <c r="G31" s="522">
        <v>40700</v>
      </c>
      <c r="H31" s="522" t="s">
        <v>743</v>
      </c>
      <c r="I31" s="520" t="s">
        <v>530</v>
      </c>
      <c r="J31" s="523" t="s">
        <v>531</v>
      </c>
      <c r="K31" s="520" t="s">
        <v>106</v>
      </c>
      <c r="L31" s="520" t="s">
        <v>808</v>
      </c>
      <c r="M31" s="520">
        <v>17640</v>
      </c>
      <c r="N31" s="524">
        <v>0.49722222222222223</v>
      </c>
      <c r="O31" s="524">
        <v>0.5</v>
      </c>
      <c r="P31" s="519">
        <v>4.0000000000000657</v>
      </c>
      <c r="Q31" s="520" t="s">
        <v>538</v>
      </c>
      <c r="R31" s="520"/>
      <c r="S31" s="520" t="s">
        <v>539</v>
      </c>
      <c r="T31" s="520" t="s">
        <v>540</v>
      </c>
      <c r="U31" s="520"/>
      <c r="V31" s="520"/>
      <c r="W31" s="520" t="s">
        <v>535</v>
      </c>
      <c r="X31" s="520" t="s">
        <v>536</v>
      </c>
      <c r="Y31" s="520" t="b">
        <v>0</v>
      </c>
      <c r="Z31" s="520"/>
      <c r="AA31" s="520"/>
      <c r="AB31" s="520"/>
      <c r="AC31" s="520"/>
      <c r="AD31" s="527"/>
      <c r="AE31" s="520"/>
      <c r="AF31" s="520"/>
      <c r="AG31" s="520"/>
      <c r="AH31" s="520"/>
      <c r="AI31" s="520" t="s">
        <v>537</v>
      </c>
    </row>
    <row r="32" spans="1:35" s="154" customFormat="1">
      <c r="A32" s="520" t="s">
        <v>265</v>
      </c>
      <c r="B32" s="520">
        <v>3</v>
      </c>
      <c r="C32" s="525">
        <v>7085390</v>
      </c>
      <c r="D32" s="520">
        <v>10052869</v>
      </c>
      <c r="E32" s="520" t="s">
        <v>893</v>
      </c>
      <c r="F32" s="520" t="s">
        <v>600</v>
      </c>
      <c r="G32" s="522">
        <v>40700</v>
      </c>
      <c r="H32" s="522" t="s">
        <v>743</v>
      </c>
      <c r="I32" s="520" t="s">
        <v>530</v>
      </c>
      <c r="J32" s="523" t="s">
        <v>531</v>
      </c>
      <c r="K32" s="520" t="s">
        <v>106</v>
      </c>
      <c r="L32" s="520" t="s">
        <v>808</v>
      </c>
      <c r="M32" s="520">
        <v>17640</v>
      </c>
      <c r="N32" s="524">
        <v>0.5</v>
      </c>
      <c r="O32" s="524">
        <v>0.54166666666666663</v>
      </c>
      <c r="P32" s="519">
        <v>59.999999999999943</v>
      </c>
      <c r="Q32" s="520" t="s">
        <v>1302</v>
      </c>
      <c r="R32" s="520" t="s">
        <v>1303</v>
      </c>
      <c r="S32" s="520" t="s">
        <v>547</v>
      </c>
      <c r="T32" s="520" t="s">
        <v>786</v>
      </c>
      <c r="U32" s="520"/>
      <c r="V32" s="520"/>
      <c r="W32" s="520" t="s">
        <v>535</v>
      </c>
      <c r="X32" s="520" t="s">
        <v>536</v>
      </c>
      <c r="Y32" s="520" t="b">
        <v>0</v>
      </c>
      <c r="Z32" s="520"/>
      <c r="AA32" s="520"/>
      <c r="AB32" s="520"/>
      <c r="AC32" s="520"/>
      <c r="AD32" s="527"/>
      <c r="AE32" s="520"/>
      <c r="AF32" s="520"/>
      <c r="AG32" s="520"/>
      <c r="AH32" s="520"/>
      <c r="AI32" s="520" t="s">
        <v>537</v>
      </c>
    </row>
    <row r="33" spans="1:35" s="154" customFormat="1">
      <c r="A33" s="520" t="s">
        <v>265</v>
      </c>
      <c r="B33" s="520">
        <v>3</v>
      </c>
      <c r="C33" s="525">
        <v>7085390</v>
      </c>
      <c r="D33" s="520">
        <v>10052869</v>
      </c>
      <c r="E33" s="520" t="s">
        <v>893</v>
      </c>
      <c r="F33" s="520" t="s">
        <v>600</v>
      </c>
      <c r="G33" s="522">
        <v>40700</v>
      </c>
      <c r="H33" s="522" t="s">
        <v>743</v>
      </c>
      <c r="I33" s="520" t="s">
        <v>530</v>
      </c>
      <c r="J33" s="523" t="s">
        <v>531</v>
      </c>
      <c r="K33" s="520" t="s">
        <v>106</v>
      </c>
      <c r="L33" s="520" t="s">
        <v>808</v>
      </c>
      <c r="M33" s="520">
        <v>17640</v>
      </c>
      <c r="N33" s="524">
        <v>0.54166666666666663</v>
      </c>
      <c r="O33" s="524">
        <v>0.54513888888888884</v>
      </c>
      <c r="P33" s="519">
        <v>4.9999999999999822</v>
      </c>
      <c r="Q33" s="520" t="s">
        <v>538</v>
      </c>
      <c r="R33" s="520"/>
      <c r="S33" s="520" t="s">
        <v>539</v>
      </c>
      <c r="T33" s="520" t="s">
        <v>540</v>
      </c>
      <c r="U33" s="520"/>
      <c r="V33" s="520"/>
      <c r="W33" s="520" t="s">
        <v>535</v>
      </c>
      <c r="X33" s="520" t="s">
        <v>536</v>
      </c>
      <c r="Y33" s="520" t="b">
        <v>0</v>
      </c>
      <c r="Z33" s="520"/>
      <c r="AA33" s="520"/>
      <c r="AB33" s="520"/>
      <c r="AC33" s="520"/>
      <c r="AD33" s="527"/>
      <c r="AE33" s="520"/>
      <c r="AF33" s="520"/>
      <c r="AG33" s="520"/>
      <c r="AH33" s="520"/>
      <c r="AI33" s="520" t="s">
        <v>537</v>
      </c>
    </row>
    <row r="34" spans="1:35" s="154" customFormat="1">
      <c r="A34" s="520" t="s">
        <v>265</v>
      </c>
      <c r="B34" s="520">
        <v>3</v>
      </c>
      <c r="C34" s="525">
        <v>7085390</v>
      </c>
      <c r="D34" s="520">
        <v>10052869</v>
      </c>
      <c r="E34" s="520" t="s">
        <v>893</v>
      </c>
      <c r="F34" s="520" t="s">
        <v>600</v>
      </c>
      <c r="G34" s="522">
        <v>40700</v>
      </c>
      <c r="H34" s="522" t="s">
        <v>743</v>
      </c>
      <c r="I34" s="520" t="s">
        <v>530</v>
      </c>
      <c r="J34" s="523" t="s">
        <v>531</v>
      </c>
      <c r="K34" s="520" t="s">
        <v>106</v>
      </c>
      <c r="L34" s="520" t="s">
        <v>808</v>
      </c>
      <c r="M34" s="520">
        <v>17640</v>
      </c>
      <c r="N34" s="524">
        <v>0.54513888888888884</v>
      </c>
      <c r="O34" s="524">
        <v>0.56458333333333333</v>
      </c>
      <c r="P34" s="519">
        <v>28.00000000000006</v>
      </c>
      <c r="Q34" s="520" t="s">
        <v>318</v>
      </c>
      <c r="R34" s="520" t="s">
        <v>1304</v>
      </c>
      <c r="S34" s="520" t="s">
        <v>547</v>
      </c>
      <c r="T34" s="520" t="s">
        <v>786</v>
      </c>
      <c r="U34" s="520"/>
      <c r="V34" s="520"/>
      <c r="W34" s="520" t="s">
        <v>535</v>
      </c>
      <c r="X34" s="520" t="s">
        <v>536</v>
      </c>
      <c r="Y34" s="520" t="b">
        <v>0</v>
      </c>
      <c r="Z34" s="520"/>
      <c r="AA34" s="520"/>
      <c r="AB34" s="520"/>
      <c r="AC34" s="520"/>
      <c r="AD34" s="527"/>
      <c r="AE34" s="520"/>
      <c r="AF34" s="520"/>
      <c r="AG34" s="520"/>
      <c r="AH34" s="520"/>
      <c r="AI34" s="520" t="s">
        <v>537</v>
      </c>
    </row>
    <row r="35" spans="1:35" s="154" customFormat="1">
      <c r="A35" s="520" t="s">
        <v>265</v>
      </c>
      <c r="B35" s="520">
        <v>3</v>
      </c>
      <c r="C35" s="525">
        <v>7085390</v>
      </c>
      <c r="D35" s="520">
        <v>10052869</v>
      </c>
      <c r="E35" s="520" t="s">
        <v>893</v>
      </c>
      <c r="F35" s="520" t="s">
        <v>600</v>
      </c>
      <c r="G35" s="522">
        <v>40700</v>
      </c>
      <c r="H35" s="522" t="s">
        <v>743</v>
      </c>
      <c r="I35" s="520" t="s">
        <v>530</v>
      </c>
      <c r="J35" s="523" t="s">
        <v>531</v>
      </c>
      <c r="K35" s="520" t="s">
        <v>106</v>
      </c>
      <c r="L35" s="520" t="s">
        <v>808</v>
      </c>
      <c r="M35" s="520">
        <v>17640</v>
      </c>
      <c r="N35" s="524">
        <v>0.56458333333333333</v>
      </c>
      <c r="O35" s="524">
        <v>0.5756944444444444</v>
      </c>
      <c r="P35" s="519">
        <v>15.999999999999943</v>
      </c>
      <c r="Q35" s="520" t="s">
        <v>538</v>
      </c>
      <c r="R35" s="520"/>
      <c r="S35" s="520" t="s">
        <v>539</v>
      </c>
      <c r="T35" s="520" t="s">
        <v>540</v>
      </c>
      <c r="U35" s="520"/>
      <c r="V35" s="520"/>
      <c r="W35" s="520" t="s">
        <v>535</v>
      </c>
      <c r="X35" s="520" t="s">
        <v>536</v>
      </c>
      <c r="Y35" s="520" t="b">
        <v>0</v>
      </c>
      <c r="Z35" s="520"/>
      <c r="AA35" s="520"/>
      <c r="AB35" s="520"/>
      <c r="AC35" s="520"/>
      <c r="AD35" s="527"/>
      <c r="AE35" s="520"/>
      <c r="AF35" s="520"/>
      <c r="AG35" s="520"/>
      <c r="AH35" s="520"/>
      <c r="AI35" s="520" t="s">
        <v>537</v>
      </c>
    </row>
    <row r="36" spans="1:35" s="154" customFormat="1">
      <c r="A36" s="520" t="s">
        <v>265</v>
      </c>
      <c r="B36" s="520">
        <v>3</v>
      </c>
      <c r="C36" s="525">
        <v>7085390</v>
      </c>
      <c r="D36" s="520">
        <v>10052869</v>
      </c>
      <c r="E36" s="520" t="s">
        <v>893</v>
      </c>
      <c r="F36" s="520" t="s">
        <v>600</v>
      </c>
      <c r="G36" s="522">
        <v>40700</v>
      </c>
      <c r="H36" s="522" t="s">
        <v>743</v>
      </c>
      <c r="I36" s="520" t="s">
        <v>530</v>
      </c>
      <c r="J36" s="523" t="s">
        <v>531</v>
      </c>
      <c r="K36" s="520" t="s">
        <v>106</v>
      </c>
      <c r="L36" s="520" t="s">
        <v>808</v>
      </c>
      <c r="M36" s="520">
        <v>17640</v>
      </c>
      <c r="N36" s="524">
        <v>0.5756944444444444</v>
      </c>
      <c r="O36" s="524">
        <v>0.57847222222222217</v>
      </c>
      <c r="P36" s="519">
        <v>3.9999999999999858</v>
      </c>
      <c r="Q36" s="520" t="s">
        <v>543</v>
      </c>
      <c r="R36" s="520" t="s">
        <v>1299</v>
      </c>
      <c r="S36" s="520" t="s">
        <v>542</v>
      </c>
      <c r="T36" s="520" t="s">
        <v>534</v>
      </c>
      <c r="U36" s="520"/>
      <c r="V36" s="520"/>
      <c r="W36" s="520" t="s">
        <v>535</v>
      </c>
      <c r="X36" s="520" t="s">
        <v>536</v>
      </c>
      <c r="Y36" s="520" t="b">
        <v>0</v>
      </c>
      <c r="Z36" s="520"/>
      <c r="AA36" s="520"/>
      <c r="AB36" s="520"/>
      <c r="AC36" s="520"/>
      <c r="AD36" s="527"/>
      <c r="AE36" s="520"/>
      <c r="AF36" s="520"/>
      <c r="AG36" s="520"/>
      <c r="AH36" s="520"/>
      <c r="AI36" s="520" t="s">
        <v>537</v>
      </c>
    </row>
    <row r="37" spans="1:35" s="154" customFormat="1">
      <c r="A37" s="520" t="s">
        <v>265</v>
      </c>
      <c r="B37" s="520">
        <v>3</v>
      </c>
      <c r="C37" s="525">
        <v>7085390</v>
      </c>
      <c r="D37" s="520">
        <v>10052869</v>
      </c>
      <c r="E37" s="520" t="s">
        <v>893</v>
      </c>
      <c r="F37" s="520" t="s">
        <v>600</v>
      </c>
      <c r="G37" s="522">
        <v>40700</v>
      </c>
      <c r="H37" s="522" t="s">
        <v>743</v>
      </c>
      <c r="I37" s="520" t="s">
        <v>530</v>
      </c>
      <c r="J37" s="523" t="s">
        <v>531</v>
      </c>
      <c r="K37" s="520" t="s">
        <v>106</v>
      </c>
      <c r="L37" s="520" t="s">
        <v>808</v>
      </c>
      <c r="M37" s="520">
        <v>17640</v>
      </c>
      <c r="N37" s="524">
        <v>0.57847222222222217</v>
      </c>
      <c r="O37" s="524">
        <v>0.59097222222222223</v>
      </c>
      <c r="P37" s="519">
        <v>18.000000000000096</v>
      </c>
      <c r="Q37" s="520" t="s">
        <v>538</v>
      </c>
      <c r="R37" s="520"/>
      <c r="S37" s="520" t="s">
        <v>539</v>
      </c>
      <c r="T37" s="520" t="s">
        <v>540</v>
      </c>
      <c r="U37" s="520"/>
      <c r="V37" s="520"/>
      <c r="W37" s="520" t="s">
        <v>535</v>
      </c>
      <c r="X37" s="520" t="s">
        <v>536</v>
      </c>
      <c r="Y37" s="520" t="b">
        <v>0</v>
      </c>
      <c r="Z37" s="520"/>
      <c r="AA37" s="520"/>
      <c r="AB37" s="520"/>
      <c r="AC37" s="520"/>
      <c r="AD37" s="527"/>
      <c r="AE37" s="520"/>
      <c r="AF37" s="520"/>
      <c r="AG37" s="520"/>
      <c r="AH37" s="520"/>
      <c r="AI37" s="520" t="s">
        <v>537</v>
      </c>
    </row>
    <row r="38" spans="1:35" s="154" customFormat="1">
      <c r="A38" s="520" t="s">
        <v>265</v>
      </c>
      <c r="B38" s="520">
        <v>3</v>
      </c>
      <c r="C38" s="525">
        <v>7085390</v>
      </c>
      <c r="D38" s="520">
        <v>10052869</v>
      </c>
      <c r="E38" s="520" t="s">
        <v>893</v>
      </c>
      <c r="F38" s="520" t="s">
        <v>600</v>
      </c>
      <c r="G38" s="522">
        <v>40700</v>
      </c>
      <c r="H38" s="522" t="s">
        <v>743</v>
      </c>
      <c r="I38" s="520" t="s">
        <v>530</v>
      </c>
      <c r="J38" s="523" t="s">
        <v>531</v>
      </c>
      <c r="K38" s="520" t="s">
        <v>106</v>
      </c>
      <c r="L38" s="520" t="s">
        <v>808</v>
      </c>
      <c r="M38" s="520">
        <v>17640</v>
      </c>
      <c r="N38" s="524">
        <v>0.59097222222222223</v>
      </c>
      <c r="O38" s="524">
        <v>0.59513888888888888</v>
      </c>
      <c r="P38" s="519">
        <v>5.9999999999999787</v>
      </c>
      <c r="Q38" s="520" t="s">
        <v>541</v>
      </c>
      <c r="R38" s="520" t="s">
        <v>1305</v>
      </c>
      <c r="S38" s="520" t="s">
        <v>542</v>
      </c>
      <c r="T38" s="520" t="s">
        <v>534</v>
      </c>
      <c r="U38" s="520"/>
      <c r="V38" s="520"/>
      <c r="W38" s="520" t="s">
        <v>535</v>
      </c>
      <c r="X38" s="520" t="s">
        <v>536</v>
      </c>
      <c r="Y38" s="520" t="b">
        <v>0</v>
      </c>
      <c r="Z38" s="520"/>
      <c r="AA38" s="520"/>
      <c r="AB38" s="520"/>
      <c r="AC38" s="520"/>
      <c r="AD38" s="527"/>
      <c r="AE38" s="520"/>
      <c r="AF38" s="520"/>
      <c r="AG38" s="520"/>
      <c r="AH38" s="520"/>
      <c r="AI38" s="520" t="s">
        <v>537</v>
      </c>
    </row>
    <row r="39" spans="1:35" s="154" customFormat="1">
      <c r="A39" s="520" t="s">
        <v>265</v>
      </c>
      <c r="B39" s="520">
        <v>3</v>
      </c>
      <c r="C39" s="525">
        <v>7085390</v>
      </c>
      <c r="D39" s="520">
        <v>10052869</v>
      </c>
      <c r="E39" s="520" t="s">
        <v>893</v>
      </c>
      <c r="F39" s="520" t="s">
        <v>600</v>
      </c>
      <c r="G39" s="522">
        <v>40700</v>
      </c>
      <c r="H39" s="522" t="s">
        <v>743</v>
      </c>
      <c r="I39" s="520" t="s">
        <v>530</v>
      </c>
      <c r="J39" s="523" t="s">
        <v>531</v>
      </c>
      <c r="K39" s="520" t="s">
        <v>106</v>
      </c>
      <c r="L39" s="520" t="s">
        <v>808</v>
      </c>
      <c r="M39" s="520">
        <v>17640</v>
      </c>
      <c r="N39" s="524">
        <v>0.59513888888888888</v>
      </c>
      <c r="O39" s="524">
        <v>0.60416666666666663</v>
      </c>
      <c r="P39" s="519">
        <v>12.999999999999954</v>
      </c>
      <c r="Q39" s="520" t="s">
        <v>538</v>
      </c>
      <c r="R39" s="520"/>
      <c r="S39" s="520" t="s">
        <v>539</v>
      </c>
      <c r="T39" s="520" t="s">
        <v>540</v>
      </c>
      <c r="U39" s="520"/>
      <c r="V39" s="520"/>
      <c r="W39" s="520" t="s">
        <v>535</v>
      </c>
      <c r="X39" s="520" t="s">
        <v>536</v>
      </c>
      <c r="Y39" s="520" t="b">
        <v>0</v>
      </c>
      <c r="Z39" s="520"/>
      <c r="AA39" s="520"/>
      <c r="AB39" s="520"/>
      <c r="AC39" s="520"/>
      <c r="AD39" s="527"/>
      <c r="AE39" s="520"/>
      <c r="AF39" s="520"/>
      <c r="AG39" s="520"/>
      <c r="AH39" s="520"/>
      <c r="AI39" s="520" t="s">
        <v>537</v>
      </c>
    </row>
    <row r="40" spans="1:35" s="154" customFormat="1">
      <c r="A40" s="520" t="s">
        <v>265</v>
      </c>
      <c r="B40" s="520">
        <v>1</v>
      </c>
      <c r="C40" s="525">
        <v>7085390</v>
      </c>
      <c r="D40" s="520">
        <v>10052869</v>
      </c>
      <c r="E40" s="520" t="s">
        <v>893</v>
      </c>
      <c r="F40" s="520" t="s">
        <v>600</v>
      </c>
      <c r="G40" s="522">
        <v>40700</v>
      </c>
      <c r="H40" s="522" t="s">
        <v>743</v>
      </c>
      <c r="I40" s="520" t="s">
        <v>530</v>
      </c>
      <c r="J40" s="523" t="s">
        <v>564</v>
      </c>
      <c r="K40" s="520" t="s">
        <v>106</v>
      </c>
      <c r="L40" s="520" t="s">
        <v>808</v>
      </c>
      <c r="M40" s="520">
        <v>10200</v>
      </c>
      <c r="N40" s="524">
        <v>0.60416666666666663</v>
      </c>
      <c r="O40" s="524">
        <v>0.61249999999999993</v>
      </c>
      <c r="P40" s="519">
        <v>11.999999999999957</v>
      </c>
      <c r="Q40" s="520" t="s">
        <v>538</v>
      </c>
      <c r="R40" s="520"/>
      <c r="S40" s="520" t="s">
        <v>539</v>
      </c>
      <c r="T40" s="520" t="s">
        <v>540</v>
      </c>
      <c r="U40" s="520"/>
      <c r="V40" s="520"/>
      <c r="W40" s="520" t="s">
        <v>565</v>
      </c>
      <c r="X40" s="520" t="s">
        <v>566</v>
      </c>
      <c r="Y40" s="520" t="b">
        <v>0</v>
      </c>
      <c r="Z40" s="520">
        <v>10200</v>
      </c>
      <c r="AA40" s="520">
        <v>18000</v>
      </c>
      <c r="AB40" s="520">
        <v>40700</v>
      </c>
      <c r="AC40" s="520"/>
      <c r="AD40" s="527">
        <v>750</v>
      </c>
      <c r="AE40" s="520">
        <v>6</v>
      </c>
      <c r="AF40" s="520"/>
      <c r="AG40" s="520"/>
      <c r="AH40" s="520">
        <v>850</v>
      </c>
      <c r="AI40" s="520" t="s">
        <v>589</v>
      </c>
    </row>
    <row r="41" spans="1:35" s="154" customFormat="1">
      <c r="A41" s="520" t="s">
        <v>265</v>
      </c>
      <c r="B41" s="520">
        <v>1</v>
      </c>
      <c r="C41" s="525">
        <v>7085390</v>
      </c>
      <c r="D41" s="520">
        <v>10052869</v>
      </c>
      <c r="E41" s="520" t="s">
        <v>893</v>
      </c>
      <c r="F41" s="520" t="s">
        <v>600</v>
      </c>
      <c r="G41" s="522">
        <v>40700</v>
      </c>
      <c r="H41" s="522" t="s">
        <v>743</v>
      </c>
      <c r="I41" s="520" t="s">
        <v>530</v>
      </c>
      <c r="J41" s="523" t="s">
        <v>564</v>
      </c>
      <c r="K41" s="520" t="s">
        <v>106</v>
      </c>
      <c r="L41" s="520" t="s">
        <v>808</v>
      </c>
      <c r="M41" s="520">
        <v>10200</v>
      </c>
      <c r="N41" s="524">
        <v>0.61249999999999993</v>
      </c>
      <c r="O41" s="524">
        <v>0.61458333333333337</v>
      </c>
      <c r="P41" s="519">
        <v>2.9999999999999893</v>
      </c>
      <c r="Q41" s="520" t="s">
        <v>541</v>
      </c>
      <c r="R41" s="520" t="s">
        <v>612</v>
      </c>
      <c r="S41" s="520" t="s">
        <v>542</v>
      </c>
      <c r="T41" s="520" t="s">
        <v>534</v>
      </c>
      <c r="U41" s="520"/>
      <c r="V41" s="520"/>
      <c r="W41" s="520" t="s">
        <v>565</v>
      </c>
      <c r="X41" s="520" t="s">
        <v>566</v>
      </c>
      <c r="Y41" s="520" t="b">
        <v>0</v>
      </c>
      <c r="Z41" s="520"/>
      <c r="AA41" s="520"/>
      <c r="AB41" s="520"/>
      <c r="AC41" s="520"/>
      <c r="AD41" s="527"/>
      <c r="AE41" s="520"/>
      <c r="AF41" s="520"/>
      <c r="AG41" s="520"/>
      <c r="AH41" s="520"/>
      <c r="AI41" s="520" t="s">
        <v>589</v>
      </c>
    </row>
    <row r="42" spans="1:35" s="154" customFormat="1">
      <c r="A42" s="520" t="s">
        <v>265</v>
      </c>
      <c r="B42" s="520">
        <v>1</v>
      </c>
      <c r="C42" s="525">
        <v>7085390</v>
      </c>
      <c r="D42" s="520">
        <v>10052869</v>
      </c>
      <c r="E42" s="520" t="s">
        <v>893</v>
      </c>
      <c r="F42" s="520" t="s">
        <v>600</v>
      </c>
      <c r="G42" s="522">
        <v>40700</v>
      </c>
      <c r="H42" s="522" t="s">
        <v>743</v>
      </c>
      <c r="I42" s="520" t="s">
        <v>530</v>
      </c>
      <c r="J42" s="523" t="s">
        <v>564</v>
      </c>
      <c r="K42" s="520" t="s">
        <v>106</v>
      </c>
      <c r="L42" s="520" t="s">
        <v>808</v>
      </c>
      <c r="M42" s="520">
        <v>10200</v>
      </c>
      <c r="N42" s="524">
        <v>0.61458333333333337</v>
      </c>
      <c r="O42" s="524">
        <v>0.62083333333333335</v>
      </c>
      <c r="P42" s="519">
        <v>9.0000000000001279</v>
      </c>
      <c r="Q42" s="520" t="s">
        <v>538</v>
      </c>
      <c r="R42" s="520"/>
      <c r="S42" s="520" t="s">
        <v>539</v>
      </c>
      <c r="T42" s="520" t="s">
        <v>540</v>
      </c>
      <c r="U42" s="520"/>
      <c r="V42" s="520"/>
      <c r="W42" s="520" t="s">
        <v>565</v>
      </c>
      <c r="X42" s="520" t="s">
        <v>566</v>
      </c>
      <c r="Y42" s="520" t="b">
        <v>0</v>
      </c>
      <c r="Z42" s="520"/>
      <c r="AA42" s="520"/>
      <c r="AB42" s="520"/>
      <c r="AC42" s="520"/>
      <c r="AD42" s="527"/>
      <c r="AE42" s="520"/>
      <c r="AF42" s="520"/>
      <c r="AG42" s="520"/>
      <c r="AH42" s="520"/>
      <c r="AI42" s="520" t="s">
        <v>589</v>
      </c>
    </row>
    <row r="43" spans="1:35" s="154" customFormat="1">
      <c r="A43" s="520" t="s">
        <v>265</v>
      </c>
      <c r="B43" s="520">
        <v>1</v>
      </c>
      <c r="C43" s="525">
        <v>7085390</v>
      </c>
      <c r="D43" s="520">
        <v>10052869</v>
      </c>
      <c r="E43" s="520" t="s">
        <v>893</v>
      </c>
      <c r="F43" s="520" t="s">
        <v>600</v>
      </c>
      <c r="G43" s="522">
        <v>40700</v>
      </c>
      <c r="H43" s="522" t="s">
        <v>743</v>
      </c>
      <c r="I43" s="520" t="s">
        <v>530</v>
      </c>
      <c r="J43" s="523" t="s">
        <v>564</v>
      </c>
      <c r="K43" s="520" t="s">
        <v>106</v>
      </c>
      <c r="L43" s="520" t="s">
        <v>808</v>
      </c>
      <c r="M43" s="520">
        <v>10200</v>
      </c>
      <c r="N43" s="524">
        <v>0.62083333333333335</v>
      </c>
      <c r="O43" s="524">
        <v>0.625</v>
      </c>
      <c r="P43" s="519">
        <v>5.9999999999999787</v>
      </c>
      <c r="Q43" s="520" t="s">
        <v>1306</v>
      </c>
      <c r="R43" s="520" t="s">
        <v>1307</v>
      </c>
      <c r="S43" s="520" t="s">
        <v>547</v>
      </c>
      <c r="T43" s="520" t="s">
        <v>534</v>
      </c>
      <c r="U43" s="520"/>
      <c r="V43" s="520"/>
      <c r="W43" s="520" t="s">
        <v>565</v>
      </c>
      <c r="X43" s="520" t="s">
        <v>566</v>
      </c>
      <c r="Y43" s="520" t="b">
        <v>0</v>
      </c>
      <c r="Z43" s="520"/>
      <c r="AA43" s="520"/>
      <c r="AB43" s="520"/>
      <c r="AC43" s="520"/>
      <c r="AD43" s="527"/>
      <c r="AE43" s="520"/>
      <c r="AF43" s="520"/>
      <c r="AG43" s="520"/>
      <c r="AH43" s="520"/>
      <c r="AI43" s="520" t="s">
        <v>589</v>
      </c>
    </row>
    <row r="44" spans="1:35" s="154" customFormat="1">
      <c r="A44" s="520" t="s">
        <v>265</v>
      </c>
      <c r="B44" s="520">
        <v>1</v>
      </c>
      <c r="C44" s="525">
        <v>7085390</v>
      </c>
      <c r="D44" s="520">
        <v>10052869</v>
      </c>
      <c r="E44" s="520" t="s">
        <v>893</v>
      </c>
      <c r="F44" s="520" t="s">
        <v>600</v>
      </c>
      <c r="G44" s="522">
        <v>40700</v>
      </c>
      <c r="H44" s="522" t="s">
        <v>743</v>
      </c>
      <c r="I44" s="520" t="s">
        <v>530</v>
      </c>
      <c r="J44" s="523" t="s">
        <v>564</v>
      </c>
      <c r="K44" s="520" t="s">
        <v>106</v>
      </c>
      <c r="L44" s="520" t="s">
        <v>808</v>
      </c>
      <c r="M44" s="520">
        <v>10200</v>
      </c>
      <c r="N44" s="524">
        <v>0.625</v>
      </c>
      <c r="O44" s="524">
        <v>0.63541666666666663</v>
      </c>
      <c r="P44" s="519">
        <v>14.999999999999947</v>
      </c>
      <c r="Q44" s="520" t="s">
        <v>779</v>
      </c>
      <c r="R44" s="520" t="s">
        <v>1308</v>
      </c>
      <c r="S44" s="520" t="s">
        <v>542</v>
      </c>
      <c r="T44" s="520" t="s">
        <v>534</v>
      </c>
      <c r="U44" s="520"/>
      <c r="V44" s="520"/>
      <c r="W44" s="520" t="s">
        <v>565</v>
      </c>
      <c r="X44" s="520" t="s">
        <v>566</v>
      </c>
      <c r="Y44" s="520" t="b">
        <v>0</v>
      </c>
      <c r="Z44" s="520"/>
      <c r="AA44" s="520"/>
      <c r="AB44" s="520"/>
      <c r="AC44" s="520"/>
      <c r="AD44" s="527"/>
      <c r="AE44" s="520"/>
      <c r="AF44" s="520"/>
      <c r="AG44" s="520"/>
      <c r="AH44" s="520"/>
      <c r="AI44" s="520" t="s">
        <v>589</v>
      </c>
    </row>
    <row r="45" spans="1:35" s="154" customFormat="1">
      <c r="A45" s="520" t="s">
        <v>265</v>
      </c>
      <c r="B45" s="520">
        <v>1</v>
      </c>
      <c r="C45" s="525">
        <v>7085390</v>
      </c>
      <c r="D45" s="520">
        <v>10052869</v>
      </c>
      <c r="E45" s="520" t="s">
        <v>893</v>
      </c>
      <c r="F45" s="520" t="s">
        <v>600</v>
      </c>
      <c r="G45" s="522">
        <v>40700</v>
      </c>
      <c r="H45" s="522" t="s">
        <v>743</v>
      </c>
      <c r="I45" s="520" t="s">
        <v>530</v>
      </c>
      <c r="J45" s="523" t="s">
        <v>564</v>
      </c>
      <c r="K45" s="520" t="s">
        <v>106</v>
      </c>
      <c r="L45" s="520" t="s">
        <v>808</v>
      </c>
      <c r="M45" s="520">
        <v>10200</v>
      </c>
      <c r="N45" s="524">
        <v>0.63541666666666663</v>
      </c>
      <c r="O45" s="524">
        <v>0.64236111111111105</v>
      </c>
      <c r="P45" s="519">
        <v>9.9999999999999645</v>
      </c>
      <c r="Q45" s="520" t="s">
        <v>563</v>
      </c>
      <c r="R45" s="520" t="s">
        <v>576</v>
      </c>
      <c r="S45" s="520" t="s">
        <v>542</v>
      </c>
      <c r="T45" s="520" t="s">
        <v>534</v>
      </c>
      <c r="U45" s="520"/>
      <c r="V45" s="520"/>
      <c r="W45" s="520" t="s">
        <v>565</v>
      </c>
      <c r="X45" s="520" t="s">
        <v>566</v>
      </c>
      <c r="Y45" s="520" t="b">
        <v>0</v>
      </c>
      <c r="Z45" s="520"/>
      <c r="AA45" s="520"/>
      <c r="AB45" s="520"/>
      <c r="AC45" s="520"/>
      <c r="AD45" s="527"/>
      <c r="AE45" s="520"/>
      <c r="AF45" s="520"/>
      <c r="AG45" s="520"/>
      <c r="AH45" s="520"/>
      <c r="AI45" s="520" t="s">
        <v>589</v>
      </c>
    </row>
    <row r="46" spans="1:35" s="154" customFormat="1">
      <c r="A46" s="520" t="s">
        <v>265</v>
      </c>
      <c r="B46" s="520">
        <v>1</v>
      </c>
      <c r="C46" s="525">
        <v>7085390</v>
      </c>
      <c r="D46" s="520">
        <v>10052869</v>
      </c>
      <c r="E46" s="520" t="s">
        <v>893</v>
      </c>
      <c r="F46" s="520" t="s">
        <v>600</v>
      </c>
      <c r="G46" s="522">
        <v>40700</v>
      </c>
      <c r="H46" s="522" t="s">
        <v>743</v>
      </c>
      <c r="I46" s="520" t="s">
        <v>530</v>
      </c>
      <c r="J46" s="523" t="s">
        <v>564</v>
      </c>
      <c r="K46" s="520" t="s">
        <v>106</v>
      </c>
      <c r="L46" s="520" t="s">
        <v>808</v>
      </c>
      <c r="M46" s="520">
        <v>10200</v>
      </c>
      <c r="N46" s="524">
        <v>0.64236111111111105</v>
      </c>
      <c r="O46" s="524">
        <v>0.64930555555555558</v>
      </c>
      <c r="P46" s="519">
        <v>9.9999999999999645</v>
      </c>
      <c r="Q46" s="520" t="s">
        <v>538</v>
      </c>
      <c r="R46" s="520"/>
      <c r="S46" s="520" t="s">
        <v>539</v>
      </c>
      <c r="T46" s="520" t="s">
        <v>540</v>
      </c>
      <c r="U46" s="520"/>
      <c r="V46" s="520"/>
      <c r="W46" s="520" t="s">
        <v>565</v>
      </c>
      <c r="X46" s="520" t="s">
        <v>566</v>
      </c>
      <c r="Y46" s="520" t="b">
        <v>0</v>
      </c>
      <c r="Z46" s="520"/>
      <c r="AA46" s="520"/>
      <c r="AB46" s="520"/>
      <c r="AC46" s="520"/>
      <c r="AD46" s="527"/>
      <c r="AE46" s="520"/>
      <c r="AF46" s="520"/>
      <c r="AG46" s="520"/>
      <c r="AH46" s="520"/>
      <c r="AI46" s="520" t="s">
        <v>589</v>
      </c>
    </row>
    <row r="47" spans="1:35" s="154" customFormat="1">
      <c r="A47" s="520" t="s">
        <v>265</v>
      </c>
      <c r="B47" s="520">
        <v>1</v>
      </c>
      <c r="C47" s="525">
        <v>7085390</v>
      </c>
      <c r="D47" s="520">
        <v>10052869</v>
      </c>
      <c r="E47" s="520" t="s">
        <v>893</v>
      </c>
      <c r="F47" s="520" t="s">
        <v>600</v>
      </c>
      <c r="G47" s="522">
        <v>40700</v>
      </c>
      <c r="H47" s="522" t="s">
        <v>743</v>
      </c>
      <c r="I47" s="520" t="s">
        <v>530</v>
      </c>
      <c r="J47" s="523" t="s">
        <v>564</v>
      </c>
      <c r="K47" s="520" t="s">
        <v>106</v>
      </c>
      <c r="L47" s="520" t="s">
        <v>808</v>
      </c>
      <c r="M47" s="520">
        <v>10200</v>
      </c>
      <c r="N47" s="524">
        <v>0.64930555555555558</v>
      </c>
      <c r="O47" s="524">
        <v>0.65277777777777779</v>
      </c>
      <c r="P47" s="519">
        <v>5.0000000000001421</v>
      </c>
      <c r="Q47" s="520" t="s">
        <v>563</v>
      </c>
      <c r="R47" s="520" t="s">
        <v>1309</v>
      </c>
      <c r="S47" s="520" t="s">
        <v>542</v>
      </c>
      <c r="T47" s="520" t="s">
        <v>534</v>
      </c>
      <c r="U47" s="520"/>
      <c r="V47" s="520"/>
      <c r="W47" s="520" t="s">
        <v>565</v>
      </c>
      <c r="X47" s="520" t="s">
        <v>566</v>
      </c>
      <c r="Y47" s="520" t="b">
        <v>0</v>
      </c>
      <c r="Z47" s="520"/>
      <c r="AA47" s="520"/>
      <c r="AB47" s="520"/>
      <c r="AC47" s="520"/>
      <c r="AD47" s="527"/>
      <c r="AE47" s="520"/>
      <c r="AF47" s="520"/>
      <c r="AG47" s="520"/>
      <c r="AH47" s="520"/>
      <c r="AI47" s="520" t="s">
        <v>589</v>
      </c>
    </row>
    <row r="48" spans="1:35" s="154" customFormat="1">
      <c r="A48" s="520" t="s">
        <v>265</v>
      </c>
      <c r="B48" s="520">
        <v>1</v>
      </c>
      <c r="C48" s="525">
        <v>7085390</v>
      </c>
      <c r="D48" s="520">
        <v>10052869</v>
      </c>
      <c r="E48" s="520" t="s">
        <v>893</v>
      </c>
      <c r="F48" s="520" t="s">
        <v>600</v>
      </c>
      <c r="G48" s="522">
        <v>40700</v>
      </c>
      <c r="H48" s="522" t="s">
        <v>743</v>
      </c>
      <c r="I48" s="520" t="s">
        <v>530</v>
      </c>
      <c r="J48" s="523" t="s">
        <v>564</v>
      </c>
      <c r="K48" s="520" t="s">
        <v>106</v>
      </c>
      <c r="L48" s="520" t="s">
        <v>808</v>
      </c>
      <c r="M48" s="520">
        <v>10200</v>
      </c>
      <c r="N48" s="524">
        <v>0.65277777777777779</v>
      </c>
      <c r="O48" s="524">
        <v>0.65694444444444444</v>
      </c>
      <c r="P48" s="519">
        <v>5.9999999999999787</v>
      </c>
      <c r="Q48" s="520" t="s">
        <v>538</v>
      </c>
      <c r="R48" s="520"/>
      <c r="S48" s="520" t="s">
        <v>539</v>
      </c>
      <c r="T48" s="520" t="s">
        <v>540</v>
      </c>
      <c r="U48" s="520"/>
      <c r="V48" s="520"/>
      <c r="W48" s="520" t="s">
        <v>565</v>
      </c>
      <c r="X48" s="520" t="s">
        <v>566</v>
      </c>
      <c r="Y48" s="520" t="b">
        <v>0</v>
      </c>
      <c r="Z48" s="520"/>
      <c r="AA48" s="520"/>
      <c r="AB48" s="520"/>
      <c r="AC48" s="520"/>
      <c r="AD48" s="527"/>
      <c r="AE48" s="520"/>
      <c r="AF48" s="520"/>
      <c r="AG48" s="520"/>
      <c r="AH48" s="520"/>
      <c r="AI48" s="520" t="s">
        <v>589</v>
      </c>
    </row>
    <row r="49" spans="1:35" s="154" customFormat="1">
      <c r="A49" s="520" t="s">
        <v>265</v>
      </c>
      <c r="B49" s="520">
        <v>1</v>
      </c>
      <c r="C49" s="525">
        <v>7085390</v>
      </c>
      <c r="D49" s="520">
        <v>10052869</v>
      </c>
      <c r="E49" s="520" t="s">
        <v>893</v>
      </c>
      <c r="F49" s="520" t="s">
        <v>600</v>
      </c>
      <c r="G49" s="522">
        <v>40700</v>
      </c>
      <c r="H49" s="522" t="s">
        <v>743</v>
      </c>
      <c r="I49" s="520" t="s">
        <v>530</v>
      </c>
      <c r="J49" s="523" t="s">
        <v>564</v>
      </c>
      <c r="K49" s="520" t="s">
        <v>106</v>
      </c>
      <c r="L49" s="520" t="s">
        <v>808</v>
      </c>
      <c r="M49" s="520">
        <v>10200</v>
      </c>
      <c r="N49" s="524">
        <v>0.65694444444444444</v>
      </c>
      <c r="O49" s="524">
        <v>0.65833333333333333</v>
      </c>
      <c r="P49" s="519">
        <v>1.9999999999999929</v>
      </c>
      <c r="Q49" s="520" t="s">
        <v>541</v>
      </c>
      <c r="R49" s="520" t="s">
        <v>1310</v>
      </c>
      <c r="S49" s="520" t="s">
        <v>542</v>
      </c>
      <c r="T49" s="520" t="s">
        <v>534</v>
      </c>
      <c r="U49" s="520"/>
      <c r="V49" s="520"/>
      <c r="W49" s="520" t="s">
        <v>565</v>
      </c>
      <c r="X49" s="520" t="s">
        <v>566</v>
      </c>
      <c r="Y49" s="520" t="b">
        <v>0</v>
      </c>
      <c r="Z49" s="520"/>
      <c r="AA49" s="520"/>
      <c r="AB49" s="520"/>
      <c r="AC49" s="520"/>
      <c r="AD49" s="527"/>
      <c r="AE49" s="520"/>
      <c r="AF49" s="520"/>
      <c r="AG49" s="520"/>
      <c r="AH49" s="520"/>
      <c r="AI49" s="520" t="s">
        <v>589</v>
      </c>
    </row>
    <row r="50" spans="1:35" s="154" customFormat="1">
      <c r="A50" s="520" t="s">
        <v>265</v>
      </c>
      <c r="B50" s="520">
        <v>1</v>
      </c>
      <c r="C50" s="525">
        <v>7085390</v>
      </c>
      <c r="D50" s="520">
        <v>10052869</v>
      </c>
      <c r="E50" s="520" t="s">
        <v>893</v>
      </c>
      <c r="F50" s="520" t="s">
        <v>600</v>
      </c>
      <c r="G50" s="522">
        <v>40700</v>
      </c>
      <c r="H50" s="522" t="s">
        <v>743</v>
      </c>
      <c r="I50" s="520" t="s">
        <v>530</v>
      </c>
      <c r="J50" s="523" t="s">
        <v>564</v>
      </c>
      <c r="K50" s="520" t="s">
        <v>106</v>
      </c>
      <c r="L50" s="520" t="s">
        <v>808</v>
      </c>
      <c r="M50" s="520">
        <v>10200</v>
      </c>
      <c r="N50" s="524">
        <v>0.65833333333333333</v>
      </c>
      <c r="O50" s="524">
        <v>0.66597222222222219</v>
      </c>
      <c r="P50" s="519">
        <v>10.999999999999961</v>
      </c>
      <c r="Q50" s="520" t="s">
        <v>538</v>
      </c>
      <c r="R50" s="520"/>
      <c r="S50" s="520" t="s">
        <v>539</v>
      </c>
      <c r="T50" s="520" t="s">
        <v>540</v>
      </c>
      <c r="U50" s="520"/>
      <c r="V50" s="520"/>
      <c r="W50" s="520" t="s">
        <v>565</v>
      </c>
      <c r="X50" s="520" t="s">
        <v>566</v>
      </c>
      <c r="Y50" s="520" t="b">
        <v>0</v>
      </c>
      <c r="Z50" s="520"/>
      <c r="AA50" s="520"/>
      <c r="AB50" s="520"/>
      <c r="AC50" s="520"/>
      <c r="AD50" s="527"/>
      <c r="AE50" s="520"/>
      <c r="AF50" s="520"/>
      <c r="AG50" s="520"/>
      <c r="AH50" s="520"/>
      <c r="AI50" s="520" t="s">
        <v>589</v>
      </c>
    </row>
    <row r="51" spans="1:35" s="154" customFormat="1">
      <c r="A51" s="520" t="s">
        <v>265</v>
      </c>
      <c r="B51" s="520">
        <v>1</v>
      </c>
      <c r="C51" s="525">
        <v>7085390</v>
      </c>
      <c r="D51" s="520">
        <v>10052869</v>
      </c>
      <c r="E51" s="520" t="s">
        <v>893</v>
      </c>
      <c r="F51" s="520" t="s">
        <v>600</v>
      </c>
      <c r="G51" s="522">
        <v>40700</v>
      </c>
      <c r="H51" s="522" t="s">
        <v>743</v>
      </c>
      <c r="I51" s="520" t="s">
        <v>530</v>
      </c>
      <c r="J51" s="523" t="s">
        <v>564</v>
      </c>
      <c r="K51" s="520" t="s">
        <v>106</v>
      </c>
      <c r="L51" s="520" t="s">
        <v>808</v>
      </c>
      <c r="M51" s="520">
        <v>10200</v>
      </c>
      <c r="N51" s="524">
        <v>0.66597222222222219</v>
      </c>
      <c r="O51" s="524">
        <v>0.66736111111111107</v>
      </c>
      <c r="P51" s="519">
        <v>1.9999999999999929</v>
      </c>
      <c r="Q51" s="520" t="s">
        <v>541</v>
      </c>
      <c r="R51" s="520" t="s">
        <v>1310</v>
      </c>
      <c r="S51" s="520" t="s">
        <v>542</v>
      </c>
      <c r="T51" s="520" t="s">
        <v>534</v>
      </c>
      <c r="U51" s="520"/>
      <c r="V51" s="520"/>
      <c r="W51" s="520" t="s">
        <v>565</v>
      </c>
      <c r="X51" s="520" t="s">
        <v>566</v>
      </c>
      <c r="Y51" s="520" t="b">
        <v>0</v>
      </c>
      <c r="Z51" s="520"/>
      <c r="AA51" s="520"/>
      <c r="AB51" s="520"/>
      <c r="AC51" s="520"/>
      <c r="AD51" s="527"/>
      <c r="AE51" s="520"/>
      <c r="AF51" s="520"/>
      <c r="AG51" s="520"/>
      <c r="AH51" s="520"/>
      <c r="AI51" s="520" t="s">
        <v>589</v>
      </c>
    </row>
    <row r="52" spans="1:35" s="154" customFormat="1">
      <c r="A52" s="520" t="s">
        <v>265</v>
      </c>
      <c r="B52" s="520">
        <v>1</v>
      </c>
      <c r="C52" s="525">
        <v>7085390</v>
      </c>
      <c r="D52" s="520">
        <v>10052869</v>
      </c>
      <c r="E52" s="520" t="s">
        <v>893</v>
      </c>
      <c r="F52" s="520" t="s">
        <v>600</v>
      </c>
      <c r="G52" s="522">
        <v>40700</v>
      </c>
      <c r="H52" s="522" t="s">
        <v>743</v>
      </c>
      <c r="I52" s="520" t="s">
        <v>530</v>
      </c>
      <c r="J52" s="523" t="s">
        <v>564</v>
      </c>
      <c r="K52" s="520" t="s">
        <v>106</v>
      </c>
      <c r="L52" s="520" t="s">
        <v>808</v>
      </c>
      <c r="M52" s="520">
        <v>10200</v>
      </c>
      <c r="N52" s="524">
        <v>0.66736111111111107</v>
      </c>
      <c r="O52" s="524">
        <v>0.67361111111111105</v>
      </c>
      <c r="P52" s="519">
        <v>8.999999999999968</v>
      </c>
      <c r="Q52" s="520" t="s">
        <v>538</v>
      </c>
      <c r="R52" s="520"/>
      <c r="S52" s="520" t="s">
        <v>539</v>
      </c>
      <c r="T52" s="520" t="s">
        <v>540</v>
      </c>
      <c r="U52" s="520"/>
      <c r="V52" s="520"/>
      <c r="W52" s="520" t="s">
        <v>565</v>
      </c>
      <c r="X52" s="520" t="s">
        <v>566</v>
      </c>
      <c r="Y52" s="520" t="b">
        <v>0</v>
      </c>
      <c r="Z52" s="520"/>
      <c r="AA52" s="520"/>
      <c r="AB52" s="520"/>
      <c r="AC52" s="520"/>
      <c r="AD52" s="527"/>
      <c r="AE52" s="520"/>
      <c r="AF52" s="520"/>
      <c r="AG52" s="520"/>
      <c r="AH52" s="520"/>
      <c r="AI52" s="520" t="s">
        <v>589</v>
      </c>
    </row>
    <row r="53" spans="1:35" s="154" customFormat="1">
      <c r="A53" s="520" t="s">
        <v>265</v>
      </c>
      <c r="B53" s="520">
        <v>1</v>
      </c>
      <c r="C53" s="525">
        <v>7085390</v>
      </c>
      <c r="D53" s="520">
        <v>10052869</v>
      </c>
      <c r="E53" s="520" t="s">
        <v>893</v>
      </c>
      <c r="F53" s="520" t="s">
        <v>600</v>
      </c>
      <c r="G53" s="522">
        <v>40700</v>
      </c>
      <c r="H53" s="522" t="s">
        <v>743</v>
      </c>
      <c r="I53" s="520" t="s">
        <v>530</v>
      </c>
      <c r="J53" s="523" t="s">
        <v>564</v>
      </c>
      <c r="K53" s="520" t="s">
        <v>106</v>
      </c>
      <c r="L53" s="520" t="s">
        <v>808</v>
      </c>
      <c r="M53" s="520">
        <v>10200</v>
      </c>
      <c r="N53" s="524">
        <v>0.67361111111111105</v>
      </c>
      <c r="O53" s="524">
        <v>0.67499999999999993</v>
      </c>
      <c r="P53" s="519">
        <v>1.9999999999999929</v>
      </c>
      <c r="Q53" s="520" t="s">
        <v>541</v>
      </c>
      <c r="R53" s="520" t="s">
        <v>1310</v>
      </c>
      <c r="S53" s="520" t="s">
        <v>542</v>
      </c>
      <c r="T53" s="520" t="s">
        <v>534</v>
      </c>
      <c r="U53" s="520"/>
      <c r="V53" s="520"/>
      <c r="W53" s="520" t="s">
        <v>565</v>
      </c>
      <c r="X53" s="520" t="s">
        <v>566</v>
      </c>
      <c r="Y53" s="520" t="b">
        <v>0</v>
      </c>
      <c r="Z53" s="520"/>
      <c r="AA53" s="520"/>
      <c r="AB53" s="520"/>
      <c r="AC53" s="520"/>
      <c r="AD53" s="527"/>
      <c r="AE53" s="520"/>
      <c r="AF53" s="520"/>
      <c r="AG53" s="520"/>
      <c r="AH53" s="520"/>
      <c r="AI53" s="520" t="s">
        <v>589</v>
      </c>
    </row>
    <row r="54" spans="1:35" s="154" customFormat="1">
      <c r="A54" s="520" t="s">
        <v>265</v>
      </c>
      <c r="B54" s="520">
        <v>1</v>
      </c>
      <c r="C54" s="525">
        <v>7085390</v>
      </c>
      <c r="D54" s="520">
        <v>10052869</v>
      </c>
      <c r="E54" s="520" t="s">
        <v>893</v>
      </c>
      <c r="F54" s="520" t="s">
        <v>600</v>
      </c>
      <c r="G54" s="522">
        <v>40700</v>
      </c>
      <c r="H54" s="522" t="s">
        <v>743</v>
      </c>
      <c r="I54" s="520" t="s">
        <v>530</v>
      </c>
      <c r="J54" s="523" t="s">
        <v>564</v>
      </c>
      <c r="K54" s="520" t="s">
        <v>106</v>
      </c>
      <c r="L54" s="520" t="s">
        <v>808</v>
      </c>
      <c r="M54" s="520">
        <v>10200</v>
      </c>
      <c r="N54" s="524">
        <v>0.67499999999999993</v>
      </c>
      <c r="O54" s="524">
        <v>0.68055555555555558</v>
      </c>
      <c r="P54" s="519">
        <v>7.9999999999999716</v>
      </c>
      <c r="Q54" s="520" t="s">
        <v>538</v>
      </c>
      <c r="R54" s="520"/>
      <c r="S54" s="520" t="s">
        <v>539</v>
      </c>
      <c r="T54" s="520" t="s">
        <v>540</v>
      </c>
      <c r="U54" s="520"/>
      <c r="V54" s="520"/>
      <c r="W54" s="520" t="s">
        <v>565</v>
      </c>
      <c r="X54" s="520" t="s">
        <v>566</v>
      </c>
      <c r="Y54" s="520" t="b">
        <v>0</v>
      </c>
      <c r="Z54" s="520"/>
      <c r="AA54" s="520"/>
      <c r="AB54" s="520"/>
      <c r="AC54" s="520"/>
      <c r="AD54" s="527"/>
      <c r="AE54" s="520"/>
      <c r="AF54" s="520"/>
      <c r="AG54" s="520"/>
      <c r="AH54" s="520"/>
      <c r="AI54" s="520" t="s">
        <v>589</v>
      </c>
    </row>
    <row r="55" spans="1:35" s="154" customFormat="1">
      <c r="A55" s="520" t="s">
        <v>265</v>
      </c>
      <c r="B55" s="520">
        <v>1</v>
      </c>
      <c r="C55" s="525">
        <v>7085390</v>
      </c>
      <c r="D55" s="520">
        <v>10052869</v>
      </c>
      <c r="E55" s="520" t="s">
        <v>893</v>
      </c>
      <c r="F55" s="520" t="s">
        <v>600</v>
      </c>
      <c r="G55" s="522">
        <v>40700</v>
      </c>
      <c r="H55" s="522" t="s">
        <v>743</v>
      </c>
      <c r="I55" s="520" t="s">
        <v>530</v>
      </c>
      <c r="J55" s="523" t="s">
        <v>564</v>
      </c>
      <c r="K55" s="520" t="s">
        <v>106</v>
      </c>
      <c r="L55" s="520" t="s">
        <v>808</v>
      </c>
      <c r="M55" s="520">
        <v>10200</v>
      </c>
      <c r="N55" s="524">
        <v>0.68055555555555558</v>
      </c>
      <c r="O55" s="524">
        <v>0.68402777777777779</v>
      </c>
      <c r="P55" s="519">
        <v>5.0000000000001421</v>
      </c>
      <c r="Q55" s="520" t="s">
        <v>546</v>
      </c>
      <c r="R55" s="520" t="s">
        <v>570</v>
      </c>
      <c r="S55" s="520" t="s">
        <v>547</v>
      </c>
      <c r="T55" s="520" t="s">
        <v>534</v>
      </c>
      <c r="U55" s="520"/>
      <c r="V55" s="520"/>
      <c r="W55" s="520" t="s">
        <v>565</v>
      </c>
      <c r="X55" s="520" t="s">
        <v>566</v>
      </c>
      <c r="Y55" s="520" t="b">
        <v>0</v>
      </c>
      <c r="Z55" s="520"/>
      <c r="AA55" s="520"/>
      <c r="AB55" s="520"/>
      <c r="AC55" s="520"/>
      <c r="AD55" s="527"/>
      <c r="AE55" s="520"/>
      <c r="AF55" s="520"/>
      <c r="AG55" s="520"/>
      <c r="AH55" s="520"/>
      <c r="AI55" s="520" t="s">
        <v>589</v>
      </c>
    </row>
    <row r="56" spans="1:35" s="154" customFormat="1">
      <c r="A56" s="520" t="s">
        <v>265</v>
      </c>
      <c r="B56" s="520">
        <v>2</v>
      </c>
      <c r="C56" s="525">
        <v>7084847</v>
      </c>
      <c r="D56" s="520">
        <v>10052081</v>
      </c>
      <c r="E56" s="520" t="s">
        <v>892</v>
      </c>
      <c r="F56" s="520" t="s">
        <v>601</v>
      </c>
      <c r="G56" s="522">
        <v>40700</v>
      </c>
      <c r="H56" s="522" t="s">
        <v>743</v>
      </c>
      <c r="I56" s="520" t="s">
        <v>530</v>
      </c>
      <c r="J56" s="523" t="s">
        <v>564</v>
      </c>
      <c r="K56" s="520" t="s">
        <v>106</v>
      </c>
      <c r="L56" s="520" t="s">
        <v>808</v>
      </c>
      <c r="M56" s="520">
        <v>67200</v>
      </c>
      <c r="N56" s="524">
        <v>0.68402777777777779</v>
      </c>
      <c r="O56" s="524">
        <v>0.6958333333333333</v>
      </c>
      <c r="P56" s="519">
        <v>16.99999999999994</v>
      </c>
      <c r="Q56" s="520" t="s">
        <v>562</v>
      </c>
      <c r="R56" s="520" t="s">
        <v>568</v>
      </c>
      <c r="S56" s="520" t="s">
        <v>550</v>
      </c>
      <c r="T56" s="520" t="s">
        <v>551</v>
      </c>
      <c r="U56" s="520"/>
      <c r="V56" s="520"/>
      <c r="W56" s="520" t="s">
        <v>565</v>
      </c>
      <c r="X56" s="520" t="s">
        <v>566</v>
      </c>
      <c r="Y56" s="520" t="b">
        <v>0</v>
      </c>
      <c r="Z56" s="520">
        <v>67200</v>
      </c>
      <c r="AA56" s="520">
        <v>18000</v>
      </c>
      <c r="AB56" s="520">
        <v>40700</v>
      </c>
      <c r="AC56" s="520" t="s">
        <v>1517</v>
      </c>
      <c r="AD56" s="527">
        <v>750</v>
      </c>
      <c r="AE56" s="520">
        <v>6</v>
      </c>
      <c r="AF56" s="520"/>
      <c r="AG56" s="520"/>
      <c r="AH56" s="520">
        <v>5600</v>
      </c>
      <c r="AI56" s="520" t="s">
        <v>589</v>
      </c>
    </row>
    <row r="57" spans="1:35" s="154" customFormat="1">
      <c r="A57" s="520" t="s">
        <v>265</v>
      </c>
      <c r="B57" s="520">
        <v>2</v>
      </c>
      <c r="C57" s="525">
        <v>7084847</v>
      </c>
      <c r="D57" s="520">
        <v>10052081</v>
      </c>
      <c r="E57" s="520" t="s">
        <v>892</v>
      </c>
      <c r="F57" s="520" t="s">
        <v>601</v>
      </c>
      <c r="G57" s="522">
        <v>40700</v>
      </c>
      <c r="H57" s="522" t="s">
        <v>743</v>
      </c>
      <c r="I57" s="520" t="s">
        <v>530</v>
      </c>
      <c r="J57" s="523" t="s">
        <v>564</v>
      </c>
      <c r="K57" s="520" t="s">
        <v>106</v>
      </c>
      <c r="L57" s="520" t="s">
        <v>808</v>
      </c>
      <c r="M57" s="520">
        <v>67200</v>
      </c>
      <c r="N57" s="524">
        <v>0.6958333333333333</v>
      </c>
      <c r="O57" s="524">
        <v>0.70833333333333337</v>
      </c>
      <c r="P57" s="519">
        <v>17.999999999999936</v>
      </c>
      <c r="Q57" s="520" t="s">
        <v>538</v>
      </c>
      <c r="R57" s="520"/>
      <c r="S57" s="520" t="s">
        <v>539</v>
      </c>
      <c r="T57" s="520" t="s">
        <v>540</v>
      </c>
      <c r="U57" s="520"/>
      <c r="V57" s="520"/>
      <c r="W57" s="520" t="s">
        <v>565</v>
      </c>
      <c r="X57" s="520" t="s">
        <v>566</v>
      </c>
      <c r="Y57" s="520" t="b">
        <v>0</v>
      </c>
      <c r="Z57" s="520"/>
      <c r="AA57" s="520"/>
      <c r="AB57" s="520"/>
      <c r="AC57" s="520"/>
      <c r="AD57" s="527"/>
      <c r="AE57" s="520"/>
      <c r="AF57" s="520"/>
      <c r="AG57" s="520"/>
      <c r="AH57" s="520"/>
      <c r="AI57" s="520" t="s">
        <v>589</v>
      </c>
    </row>
    <row r="58" spans="1:35" s="154" customFormat="1">
      <c r="A58" s="520" t="s">
        <v>265</v>
      </c>
      <c r="B58" s="520">
        <v>2</v>
      </c>
      <c r="C58" s="525">
        <v>7084847</v>
      </c>
      <c r="D58" s="520">
        <v>10052081</v>
      </c>
      <c r="E58" s="520" t="s">
        <v>892</v>
      </c>
      <c r="F58" s="520" t="s">
        <v>601</v>
      </c>
      <c r="G58" s="522">
        <v>40700</v>
      </c>
      <c r="H58" s="522" t="s">
        <v>743</v>
      </c>
      <c r="I58" s="520" t="s">
        <v>530</v>
      </c>
      <c r="J58" s="523" t="s">
        <v>564</v>
      </c>
      <c r="K58" s="520" t="s">
        <v>106</v>
      </c>
      <c r="L58" s="520" t="s">
        <v>808</v>
      </c>
      <c r="M58" s="520">
        <v>67200</v>
      </c>
      <c r="N58" s="524">
        <v>0.70833333333333337</v>
      </c>
      <c r="O58" s="524">
        <v>0.70972222222222225</v>
      </c>
      <c r="P58" s="519">
        <v>1.9999999999999929</v>
      </c>
      <c r="Q58" s="520" t="s">
        <v>541</v>
      </c>
      <c r="R58" s="520" t="s">
        <v>574</v>
      </c>
      <c r="S58" s="520" t="s">
        <v>542</v>
      </c>
      <c r="T58" s="520" t="s">
        <v>534</v>
      </c>
      <c r="U58" s="520"/>
      <c r="V58" s="520"/>
      <c r="W58" s="520" t="s">
        <v>565</v>
      </c>
      <c r="X58" s="520" t="s">
        <v>566</v>
      </c>
      <c r="Y58" s="520" t="b">
        <v>0</v>
      </c>
      <c r="Z58" s="520"/>
      <c r="AA58" s="520"/>
      <c r="AB58" s="520"/>
      <c r="AC58" s="520"/>
      <c r="AD58" s="527"/>
      <c r="AE58" s="520"/>
      <c r="AF58" s="520"/>
      <c r="AG58" s="520"/>
      <c r="AH58" s="520"/>
      <c r="AI58" s="520" t="s">
        <v>589</v>
      </c>
    </row>
    <row r="59" spans="1:35" s="154" customFormat="1">
      <c r="A59" s="520" t="s">
        <v>265</v>
      </c>
      <c r="B59" s="520">
        <v>2</v>
      </c>
      <c r="C59" s="525">
        <v>7084847</v>
      </c>
      <c r="D59" s="520">
        <v>10052081</v>
      </c>
      <c r="E59" s="520" t="s">
        <v>892</v>
      </c>
      <c r="F59" s="520" t="s">
        <v>601</v>
      </c>
      <c r="G59" s="522">
        <v>40700</v>
      </c>
      <c r="H59" s="522" t="s">
        <v>743</v>
      </c>
      <c r="I59" s="520" t="s">
        <v>530</v>
      </c>
      <c r="J59" s="523" t="s">
        <v>564</v>
      </c>
      <c r="K59" s="520" t="s">
        <v>106</v>
      </c>
      <c r="L59" s="520" t="s">
        <v>808</v>
      </c>
      <c r="M59" s="520">
        <v>67200</v>
      </c>
      <c r="N59" s="524">
        <v>0.70972222222222225</v>
      </c>
      <c r="O59" s="524">
        <v>0.72569444444444442</v>
      </c>
      <c r="P59" s="519">
        <v>23.000000000000078</v>
      </c>
      <c r="Q59" s="520" t="s">
        <v>538</v>
      </c>
      <c r="R59" s="520"/>
      <c r="S59" s="520" t="s">
        <v>539</v>
      </c>
      <c r="T59" s="520" t="s">
        <v>540</v>
      </c>
      <c r="U59" s="520"/>
      <c r="V59" s="520"/>
      <c r="W59" s="520" t="s">
        <v>565</v>
      </c>
      <c r="X59" s="520" t="s">
        <v>566</v>
      </c>
      <c r="Y59" s="520" t="b">
        <v>0</v>
      </c>
      <c r="Z59" s="520"/>
      <c r="AA59" s="520"/>
      <c r="AB59" s="520"/>
      <c r="AC59" s="520"/>
      <c r="AD59" s="527"/>
      <c r="AE59" s="520"/>
      <c r="AF59" s="520"/>
      <c r="AG59" s="520"/>
      <c r="AH59" s="520"/>
      <c r="AI59" s="520" t="s">
        <v>589</v>
      </c>
    </row>
    <row r="60" spans="1:35" s="154" customFormat="1">
      <c r="A60" s="520" t="s">
        <v>265</v>
      </c>
      <c r="B60" s="520">
        <v>2</v>
      </c>
      <c r="C60" s="525">
        <v>7084847</v>
      </c>
      <c r="D60" s="520">
        <v>10052081</v>
      </c>
      <c r="E60" s="520" t="s">
        <v>892</v>
      </c>
      <c r="F60" s="520" t="s">
        <v>601</v>
      </c>
      <c r="G60" s="522">
        <v>40700</v>
      </c>
      <c r="H60" s="522" t="s">
        <v>743</v>
      </c>
      <c r="I60" s="520" t="s">
        <v>530</v>
      </c>
      <c r="J60" s="523" t="s">
        <v>564</v>
      </c>
      <c r="K60" s="520" t="s">
        <v>106</v>
      </c>
      <c r="L60" s="520" t="s">
        <v>808</v>
      </c>
      <c r="M60" s="520">
        <v>67200</v>
      </c>
      <c r="N60" s="524">
        <v>0.72569444444444442</v>
      </c>
      <c r="O60" s="524">
        <v>0.7270833333333333</v>
      </c>
      <c r="P60" s="519">
        <v>1.9999999999999929</v>
      </c>
      <c r="Q60" s="520" t="s">
        <v>541</v>
      </c>
      <c r="R60" s="520" t="s">
        <v>574</v>
      </c>
      <c r="S60" s="520" t="s">
        <v>542</v>
      </c>
      <c r="T60" s="520" t="s">
        <v>534</v>
      </c>
      <c r="U60" s="520"/>
      <c r="V60" s="520"/>
      <c r="W60" s="520" t="s">
        <v>565</v>
      </c>
      <c r="X60" s="520" t="s">
        <v>566</v>
      </c>
      <c r="Y60" s="520" t="b">
        <v>0</v>
      </c>
      <c r="Z60" s="520"/>
      <c r="AA60" s="520"/>
      <c r="AB60" s="520"/>
      <c r="AC60" s="520"/>
      <c r="AD60" s="527"/>
      <c r="AE60" s="520"/>
      <c r="AF60" s="520"/>
      <c r="AG60" s="520"/>
      <c r="AH60" s="520"/>
      <c r="AI60" s="520" t="s">
        <v>589</v>
      </c>
    </row>
    <row r="61" spans="1:35" s="154" customFormat="1">
      <c r="A61" s="520" t="s">
        <v>265</v>
      </c>
      <c r="B61" s="520">
        <v>2</v>
      </c>
      <c r="C61" s="525">
        <v>7084847</v>
      </c>
      <c r="D61" s="520">
        <v>10052081</v>
      </c>
      <c r="E61" s="520" t="s">
        <v>892</v>
      </c>
      <c r="F61" s="520" t="s">
        <v>601</v>
      </c>
      <c r="G61" s="522">
        <v>40700</v>
      </c>
      <c r="H61" s="522" t="s">
        <v>743</v>
      </c>
      <c r="I61" s="520" t="s">
        <v>530</v>
      </c>
      <c r="J61" s="523" t="s">
        <v>564</v>
      </c>
      <c r="K61" s="520" t="s">
        <v>106</v>
      </c>
      <c r="L61" s="520" t="s">
        <v>808</v>
      </c>
      <c r="M61" s="520">
        <v>67200</v>
      </c>
      <c r="N61" s="524">
        <v>0.7270833333333333</v>
      </c>
      <c r="O61" s="524">
        <v>0.74027777777777781</v>
      </c>
      <c r="P61" s="519">
        <v>18.999999999999932</v>
      </c>
      <c r="Q61" s="520" t="s">
        <v>538</v>
      </c>
      <c r="R61" s="520"/>
      <c r="S61" s="520" t="s">
        <v>539</v>
      </c>
      <c r="T61" s="520" t="s">
        <v>540</v>
      </c>
      <c r="U61" s="520"/>
      <c r="V61" s="520"/>
      <c r="W61" s="520" t="s">
        <v>565</v>
      </c>
      <c r="X61" s="520" t="s">
        <v>566</v>
      </c>
      <c r="Y61" s="520" t="b">
        <v>0</v>
      </c>
      <c r="Z61" s="520"/>
      <c r="AA61" s="520"/>
      <c r="AB61" s="520"/>
      <c r="AC61" s="520"/>
      <c r="AD61" s="527"/>
      <c r="AE61" s="520"/>
      <c r="AF61" s="520"/>
      <c r="AG61" s="520"/>
      <c r="AH61" s="520"/>
      <c r="AI61" s="520" t="s">
        <v>589</v>
      </c>
    </row>
    <row r="62" spans="1:35" s="154" customFormat="1">
      <c r="A62" s="520" t="s">
        <v>265</v>
      </c>
      <c r="B62" s="520">
        <v>2</v>
      </c>
      <c r="C62" s="525">
        <v>7084847</v>
      </c>
      <c r="D62" s="520">
        <v>10052081</v>
      </c>
      <c r="E62" s="520" t="s">
        <v>892</v>
      </c>
      <c r="F62" s="520" t="s">
        <v>601</v>
      </c>
      <c r="G62" s="522">
        <v>40700</v>
      </c>
      <c r="H62" s="522" t="s">
        <v>743</v>
      </c>
      <c r="I62" s="520" t="s">
        <v>530</v>
      </c>
      <c r="J62" s="523" t="s">
        <v>564</v>
      </c>
      <c r="K62" s="520" t="s">
        <v>106</v>
      </c>
      <c r="L62" s="520" t="s">
        <v>808</v>
      </c>
      <c r="M62" s="520">
        <v>67200</v>
      </c>
      <c r="N62" s="524">
        <v>0.74027777777777781</v>
      </c>
      <c r="O62" s="524">
        <v>0.74444444444444446</v>
      </c>
      <c r="P62" s="519">
        <v>5.9999999999999787</v>
      </c>
      <c r="Q62" s="520" t="s">
        <v>563</v>
      </c>
      <c r="R62" s="520" t="s">
        <v>576</v>
      </c>
      <c r="S62" s="520" t="s">
        <v>542</v>
      </c>
      <c r="T62" s="520" t="s">
        <v>534</v>
      </c>
      <c r="U62" s="520"/>
      <c r="V62" s="520"/>
      <c r="W62" s="520" t="s">
        <v>565</v>
      </c>
      <c r="X62" s="520" t="s">
        <v>566</v>
      </c>
      <c r="Y62" s="520" t="b">
        <v>0</v>
      </c>
      <c r="Z62" s="520"/>
      <c r="AA62" s="520"/>
      <c r="AB62" s="520"/>
      <c r="AC62" s="520"/>
      <c r="AD62" s="527"/>
      <c r="AE62" s="520"/>
      <c r="AF62" s="520"/>
      <c r="AG62" s="520"/>
      <c r="AH62" s="520"/>
      <c r="AI62" s="520" t="s">
        <v>589</v>
      </c>
    </row>
    <row r="63" spans="1:35" s="154" customFormat="1">
      <c r="A63" s="520" t="s">
        <v>265</v>
      </c>
      <c r="B63" s="520">
        <v>2</v>
      </c>
      <c r="C63" s="525">
        <v>7084847</v>
      </c>
      <c r="D63" s="520">
        <v>10052081</v>
      </c>
      <c r="E63" s="520" t="s">
        <v>892</v>
      </c>
      <c r="F63" s="520" t="s">
        <v>601</v>
      </c>
      <c r="G63" s="522">
        <v>40700</v>
      </c>
      <c r="H63" s="522" t="s">
        <v>743</v>
      </c>
      <c r="I63" s="520" t="s">
        <v>530</v>
      </c>
      <c r="J63" s="523" t="s">
        <v>564</v>
      </c>
      <c r="K63" s="520" t="s">
        <v>106</v>
      </c>
      <c r="L63" s="520" t="s">
        <v>808</v>
      </c>
      <c r="M63" s="520">
        <v>67200</v>
      </c>
      <c r="N63" s="524">
        <v>0.74444444444444446</v>
      </c>
      <c r="O63" s="524">
        <v>0.7583333333333333</v>
      </c>
      <c r="P63" s="519">
        <v>20.000000000000089</v>
      </c>
      <c r="Q63" s="520" t="s">
        <v>538</v>
      </c>
      <c r="R63" s="520"/>
      <c r="S63" s="520" t="s">
        <v>539</v>
      </c>
      <c r="T63" s="520" t="s">
        <v>540</v>
      </c>
      <c r="U63" s="520"/>
      <c r="V63" s="520"/>
      <c r="W63" s="520" t="s">
        <v>565</v>
      </c>
      <c r="X63" s="520" t="s">
        <v>566</v>
      </c>
      <c r="Y63" s="520" t="b">
        <v>0</v>
      </c>
      <c r="Z63" s="520"/>
      <c r="AA63" s="520"/>
      <c r="AB63" s="520"/>
      <c r="AC63" s="520"/>
      <c r="AD63" s="527"/>
      <c r="AE63" s="520"/>
      <c r="AF63" s="520"/>
      <c r="AG63" s="520"/>
      <c r="AH63" s="520"/>
      <c r="AI63" s="520" t="s">
        <v>589</v>
      </c>
    </row>
    <row r="64" spans="1:35" s="154" customFormat="1">
      <c r="A64" s="520" t="s">
        <v>265</v>
      </c>
      <c r="B64" s="520">
        <v>2</v>
      </c>
      <c r="C64" s="525">
        <v>7084847</v>
      </c>
      <c r="D64" s="520">
        <v>10052081</v>
      </c>
      <c r="E64" s="520" t="s">
        <v>892</v>
      </c>
      <c r="F64" s="520" t="s">
        <v>601</v>
      </c>
      <c r="G64" s="522">
        <v>40700</v>
      </c>
      <c r="H64" s="522" t="s">
        <v>743</v>
      </c>
      <c r="I64" s="520" t="s">
        <v>530</v>
      </c>
      <c r="J64" s="523" t="s">
        <v>564</v>
      </c>
      <c r="K64" s="520" t="s">
        <v>106</v>
      </c>
      <c r="L64" s="520" t="s">
        <v>808</v>
      </c>
      <c r="M64" s="520">
        <v>67200</v>
      </c>
      <c r="N64" s="524">
        <v>0.7583333333333333</v>
      </c>
      <c r="O64" s="524">
        <v>0.75972222222222219</v>
      </c>
      <c r="P64" s="519">
        <v>1.9999999999999929</v>
      </c>
      <c r="Q64" s="520" t="s">
        <v>541</v>
      </c>
      <c r="R64" s="520" t="s">
        <v>1310</v>
      </c>
      <c r="S64" s="520" t="s">
        <v>542</v>
      </c>
      <c r="T64" s="520" t="s">
        <v>534</v>
      </c>
      <c r="U64" s="520"/>
      <c r="V64" s="520"/>
      <c r="W64" s="520" t="s">
        <v>565</v>
      </c>
      <c r="X64" s="520" t="s">
        <v>566</v>
      </c>
      <c r="Y64" s="520" t="b">
        <v>0</v>
      </c>
      <c r="Z64" s="520"/>
      <c r="AA64" s="520"/>
      <c r="AB64" s="520"/>
      <c r="AC64" s="520"/>
      <c r="AD64" s="527"/>
      <c r="AE64" s="520"/>
      <c r="AF64" s="520"/>
      <c r="AG64" s="520"/>
      <c r="AH64" s="520"/>
      <c r="AI64" s="520" t="s">
        <v>589</v>
      </c>
    </row>
    <row r="65" spans="1:35" s="154" customFormat="1">
      <c r="A65" s="520" t="s">
        <v>265</v>
      </c>
      <c r="B65" s="520">
        <v>2</v>
      </c>
      <c r="C65" s="525">
        <v>7084847</v>
      </c>
      <c r="D65" s="520">
        <v>10052081</v>
      </c>
      <c r="E65" s="520" t="s">
        <v>892</v>
      </c>
      <c r="F65" s="520" t="s">
        <v>601</v>
      </c>
      <c r="G65" s="522">
        <v>40700</v>
      </c>
      <c r="H65" s="522" t="s">
        <v>743</v>
      </c>
      <c r="I65" s="520" t="s">
        <v>530</v>
      </c>
      <c r="J65" s="523" t="s">
        <v>564</v>
      </c>
      <c r="K65" s="520" t="s">
        <v>106</v>
      </c>
      <c r="L65" s="520" t="s">
        <v>808</v>
      </c>
      <c r="M65" s="520">
        <v>67200</v>
      </c>
      <c r="N65" s="524">
        <v>0.75972222222222219</v>
      </c>
      <c r="O65" s="524">
        <v>0.76736111111111105</v>
      </c>
      <c r="P65" s="519">
        <v>10.999999999999961</v>
      </c>
      <c r="Q65" s="520" t="s">
        <v>538</v>
      </c>
      <c r="R65" s="520"/>
      <c r="S65" s="520" t="s">
        <v>539</v>
      </c>
      <c r="T65" s="520" t="s">
        <v>540</v>
      </c>
      <c r="U65" s="520"/>
      <c r="V65" s="520"/>
      <c r="W65" s="520" t="s">
        <v>565</v>
      </c>
      <c r="X65" s="520" t="s">
        <v>566</v>
      </c>
      <c r="Y65" s="520" t="b">
        <v>0</v>
      </c>
      <c r="Z65" s="520"/>
      <c r="AA65" s="520"/>
      <c r="AB65" s="520"/>
      <c r="AC65" s="520"/>
      <c r="AD65" s="527"/>
      <c r="AE65" s="520"/>
      <c r="AF65" s="520"/>
      <c r="AG65" s="520"/>
      <c r="AH65" s="520"/>
      <c r="AI65" s="520" t="s">
        <v>589</v>
      </c>
    </row>
    <row r="66" spans="1:35" s="154" customFormat="1">
      <c r="A66" s="520" t="s">
        <v>265</v>
      </c>
      <c r="B66" s="520">
        <v>2</v>
      </c>
      <c r="C66" s="525">
        <v>7084847</v>
      </c>
      <c r="D66" s="520">
        <v>10052081</v>
      </c>
      <c r="E66" s="520" t="s">
        <v>892</v>
      </c>
      <c r="F66" s="520" t="s">
        <v>601</v>
      </c>
      <c r="G66" s="522">
        <v>40700</v>
      </c>
      <c r="H66" s="522" t="s">
        <v>743</v>
      </c>
      <c r="I66" s="520" t="s">
        <v>530</v>
      </c>
      <c r="J66" s="523" t="s">
        <v>564</v>
      </c>
      <c r="K66" s="520" t="s">
        <v>106</v>
      </c>
      <c r="L66" s="520" t="s">
        <v>808</v>
      </c>
      <c r="M66" s="520">
        <v>67200</v>
      </c>
      <c r="N66" s="524">
        <v>0.76736111111111105</v>
      </c>
      <c r="O66" s="524">
        <v>0.76874999999999993</v>
      </c>
      <c r="P66" s="519">
        <v>1.9999999999999929</v>
      </c>
      <c r="Q66" s="520" t="s">
        <v>541</v>
      </c>
      <c r="R66" s="520" t="s">
        <v>1310</v>
      </c>
      <c r="S66" s="520" t="s">
        <v>542</v>
      </c>
      <c r="T66" s="520" t="s">
        <v>534</v>
      </c>
      <c r="U66" s="520"/>
      <c r="V66" s="520"/>
      <c r="W66" s="520" t="s">
        <v>565</v>
      </c>
      <c r="X66" s="520" t="s">
        <v>566</v>
      </c>
      <c r="Y66" s="520" t="b">
        <v>0</v>
      </c>
      <c r="Z66" s="520"/>
      <c r="AA66" s="520"/>
      <c r="AB66" s="520"/>
      <c r="AC66" s="520"/>
      <c r="AD66" s="527"/>
      <c r="AE66" s="520"/>
      <c r="AF66" s="520"/>
      <c r="AG66" s="520"/>
      <c r="AH66" s="520"/>
      <c r="AI66" s="520" t="s">
        <v>589</v>
      </c>
    </row>
    <row r="67" spans="1:35" s="154" customFormat="1">
      <c r="A67" s="520" t="s">
        <v>265</v>
      </c>
      <c r="B67" s="520">
        <v>2</v>
      </c>
      <c r="C67" s="525">
        <v>7084847</v>
      </c>
      <c r="D67" s="520">
        <v>10052081</v>
      </c>
      <c r="E67" s="520" t="s">
        <v>892</v>
      </c>
      <c r="F67" s="520" t="s">
        <v>601</v>
      </c>
      <c r="G67" s="522">
        <v>40700</v>
      </c>
      <c r="H67" s="522" t="s">
        <v>743</v>
      </c>
      <c r="I67" s="520" t="s">
        <v>530</v>
      </c>
      <c r="J67" s="523" t="s">
        <v>564</v>
      </c>
      <c r="K67" s="520" t="s">
        <v>106</v>
      </c>
      <c r="L67" s="520" t="s">
        <v>808</v>
      </c>
      <c r="M67" s="520">
        <v>67200</v>
      </c>
      <c r="N67" s="524">
        <v>0.76874999999999993</v>
      </c>
      <c r="O67" s="524">
        <v>0.77638888888888891</v>
      </c>
      <c r="P67" s="519">
        <v>10.999999999999961</v>
      </c>
      <c r="Q67" s="520" t="s">
        <v>538</v>
      </c>
      <c r="R67" s="520"/>
      <c r="S67" s="520" t="s">
        <v>539</v>
      </c>
      <c r="T67" s="520" t="s">
        <v>540</v>
      </c>
      <c r="U67" s="520"/>
      <c r="V67" s="520"/>
      <c r="W67" s="520" t="s">
        <v>565</v>
      </c>
      <c r="X67" s="520" t="s">
        <v>566</v>
      </c>
      <c r="Y67" s="520" t="b">
        <v>0</v>
      </c>
      <c r="Z67" s="520"/>
      <c r="AA67" s="520"/>
      <c r="AB67" s="520"/>
      <c r="AC67" s="520"/>
      <c r="AD67" s="527"/>
      <c r="AE67" s="520"/>
      <c r="AF67" s="520"/>
      <c r="AG67" s="520"/>
      <c r="AH67" s="520"/>
      <c r="AI67" s="520" t="s">
        <v>589</v>
      </c>
    </row>
    <row r="68" spans="1:35" s="154" customFormat="1">
      <c r="A68" s="520" t="s">
        <v>265</v>
      </c>
      <c r="B68" s="520">
        <v>2</v>
      </c>
      <c r="C68" s="525">
        <v>7084847</v>
      </c>
      <c r="D68" s="520">
        <v>10052081</v>
      </c>
      <c r="E68" s="520" t="s">
        <v>892</v>
      </c>
      <c r="F68" s="520" t="s">
        <v>601</v>
      </c>
      <c r="G68" s="522">
        <v>40700</v>
      </c>
      <c r="H68" s="522" t="s">
        <v>743</v>
      </c>
      <c r="I68" s="520" t="s">
        <v>530</v>
      </c>
      <c r="J68" s="523" t="s">
        <v>564</v>
      </c>
      <c r="K68" s="520" t="s">
        <v>106</v>
      </c>
      <c r="L68" s="520" t="s">
        <v>808</v>
      </c>
      <c r="M68" s="520">
        <v>67200</v>
      </c>
      <c r="N68" s="524">
        <v>0.77638888888888891</v>
      </c>
      <c r="O68" s="524">
        <v>0.77777777777777779</v>
      </c>
      <c r="P68" s="519">
        <v>2.0000000000001528</v>
      </c>
      <c r="Q68" s="520" t="s">
        <v>541</v>
      </c>
      <c r="R68" s="520" t="s">
        <v>1310</v>
      </c>
      <c r="S68" s="520" t="s">
        <v>542</v>
      </c>
      <c r="T68" s="520" t="s">
        <v>534</v>
      </c>
      <c r="U68" s="520"/>
      <c r="V68" s="520"/>
      <c r="W68" s="520" t="s">
        <v>565</v>
      </c>
      <c r="X68" s="520" t="s">
        <v>566</v>
      </c>
      <c r="Y68" s="520" t="b">
        <v>0</v>
      </c>
      <c r="Z68" s="520"/>
      <c r="AA68" s="520"/>
      <c r="AB68" s="520"/>
      <c r="AC68" s="520"/>
      <c r="AD68" s="527"/>
      <c r="AE68" s="520"/>
      <c r="AF68" s="520"/>
      <c r="AG68" s="520"/>
      <c r="AH68" s="520"/>
      <c r="AI68" s="520" t="s">
        <v>589</v>
      </c>
    </row>
    <row r="69" spans="1:35" s="154" customFormat="1">
      <c r="A69" s="520" t="s">
        <v>265</v>
      </c>
      <c r="B69" s="520">
        <v>2</v>
      </c>
      <c r="C69" s="525">
        <v>7084847</v>
      </c>
      <c r="D69" s="520">
        <v>10052081</v>
      </c>
      <c r="E69" s="520" t="s">
        <v>892</v>
      </c>
      <c r="F69" s="520" t="s">
        <v>601</v>
      </c>
      <c r="G69" s="522">
        <v>40700</v>
      </c>
      <c r="H69" s="522" t="s">
        <v>743</v>
      </c>
      <c r="I69" s="520" t="s">
        <v>530</v>
      </c>
      <c r="J69" s="523" t="s">
        <v>564</v>
      </c>
      <c r="K69" s="520" t="s">
        <v>106</v>
      </c>
      <c r="L69" s="520" t="s">
        <v>808</v>
      </c>
      <c r="M69" s="520">
        <v>67200</v>
      </c>
      <c r="N69" s="524">
        <v>0.77777777777777779</v>
      </c>
      <c r="O69" s="524">
        <v>0.78888888888888886</v>
      </c>
      <c r="P69" s="519">
        <v>15.999999999999943</v>
      </c>
      <c r="Q69" s="520" t="s">
        <v>538</v>
      </c>
      <c r="R69" s="520"/>
      <c r="S69" s="520" t="s">
        <v>539</v>
      </c>
      <c r="T69" s="520" t="s">
        <v>540</v>
      </c>
      <c r="U69" s="520"/>
      <c r="V69" s="520"/>
      <c r="W69" s="520" t="s">
        <v>565</v>
      </c>
      <c r="X69" s="520" t="s">
        <v>566</v>
      </c>
      <c r="Y69" s="520" t="b">
        <v>0</v>
      </c>
      <c r="Z69" s="520"/>
      <c r="AA69" s="520"/>
      <c r="AB69" s="520"/>
      <c r="AC69" s="520"/>
      <c r="AD69" s="527"/>
      <c r="AE69" s="520"/>
      <c r="AF69" s="520"/>
      <c r="AG69" s="520"/>
      <c r="AH69" s="520"/>
      <c r="AI69" s="520" t="s">
        <v>589</v>
      </c>
    </row>
    <row r="70" spans="1:35" s="154" customFormat="1">
      <c r="A70" s="520" t="s">
        <v>265</v>
      </c>
      <c r="B70" s="520">
        <v>2</v>
      </c>
      <c r="C70" s="525">
        <v>7084847</v>
      </c>
      <c r="D70" s="520">
        <v>10052081</v>
      </c>
      <c r="E70" s="520" t="s">
        <v>892</v>
      </c>
      <c r="F70" s="520" t="s">
        <v>601</v>
      </c>
      <c r="G70" s="522">
        <v>40700</v>
      </c>
      <c r="H70" s="522" t="s">
        <v>743</v>
      </c>
      <c r="I70" s="520" t="s">
        <v>530</v>
      </c>
      <c r="J70" s="523" t="s">
        <v>564</v>
      </c>
      <c r="K70" s="520" t="s">
        <v>106</v>
      </c>
      <c r="L70" s="520" t="s">
        <v>808</v>
      </c>
      <c r="M70" s="520">
        <v>67200</v>
      </c>
      <c r="N70" s="524">
        <v>0.78888888888888886</v>
      </c>
      <c r="O70" s="524">
        <v>0.79027777777777775</v>
      </c>
      <c r="P70" s="519">
        <v>1.9999999999999929</v>
      </c>
      <c r="Q70" s="520" t="s">
        <v>541</v>
      </c>
      <c r="R70" s="520" t="s">
        <v>1310</v>
      </c>
      <c r="S70" s="520" t="s">
        <v>542</v>
      </c>
      <c r="T70" s="520" t="s">
        <v>534</v>
      </c>
      <c r="U70" s="520"/>
      <c r="V70" s="520"/>
      <c r="W70" s="520" t="s">
        <v>565</v>
      </c>
      <c r="X70" s="520" t="s">
        <v>566</v>
      </c>
      <c r="Y70" s="520" t="b">
        <v>0</v>
      </c>
      <c r="Z70" s="520"/>
      <c r="AA70" s="520"/>
      <c r="AB70" s="520"/>
      <c r="AC70" s="520"/>
      <c r="AD70" s="527"/>
      <c r="AE70" s="520"/>
      <c r="AF70" s="520"/>
      <c r="AG70" s="520"/>
      <c r="AH70" s="520"/>
      <c r="AI70" s="520" t="s">
        <v>589</v>
      </c>
    </row>
    <row r="71" spans="1:35" s="154" customFormat="1">
      <c r="A71" s="520" t="s">
        <v>265</v>
      </c>
      <c r="B71" s="520">
        <v>2</v>
      </c>
      <c r="C71" s="525">
        <v>7084847</v>
      </c>
      <c r="D71" s="520">
        <v>10052081</v>
      </c>
      <c r="E71" s="520" t="s">
        <v>892</v>
      </c>
      <c r="F71" s="520" t="s">
        <v>601</v>
      </c>
      <c r="G71" s="522">
        <v>40700</v>
      </c>
      <c r="H71" s="522" t="s">
        <v>743</v>
      </c>
      <c r="I71" s="520" t="s">
        <v>530</v>
      </c>
      <c r="J71" s="523" t="s">
        <v>564</v>
      </c>
      <c r="K71" s="520" t="s">
        <v>106</v>
      </c>
      <c r="L71" s="520" t="s">
        <v>808</v>
      </c>
      <c r="M71" s="520">
        <v>67200</v>
      </c>
      <c r="N71" s="524">
        <v>0.79027777777777775</v>
      </c>
      <c r="O71" s="524">
        <v>0.80208333333333337</v>
      </c>
      <c r="P71" s="519">
        <v>16.99999999999994</v>
      </c>
      <c r="Q71" s="520" t="s">
        <v>538</v>
      </c>
      <c r="R71" s="520"/>
      <c r="S71" s="520" t="s">
        <v>539</v>
      </c>
      <c r="T71" s="520" t="s">
        <v>540</v>
      </c>
      <c r="U71" s="520"/>
      <c r="V71" s="520"/>
      <c r="W71" s="520" t="s">
        <v>565</v>
      </c>
      <c r="X71" s="520" t="s">
        <v>566</v>
      </c>
      <c r="Y71" s="520" t="b">
        <v>0</v>
      </c>
      <c r="Z71" s="520"/>
      <c r="AA71" s="520"/>
      <c r="AB71" s="520"/>
      <c r="AC71" s="520"/>
      <c r="AD71" s="527"/>
      <c r="AE71" s="520"/>
      <c r="AF71" s="520"/>
      <c r="AG71" s="520"/>
      <c r="AH71" s="520"/>
      <c r="AI71" s="520" t="s">
        <v>589</v>
      </c>
    </row>
    <row r="72" spans="1:35" s="154" customFormat="1">
      <c r="A72" s="520" t="s">
        <v>265</v>
      </c>
      <c r="B72" s="520">
        <v>2</v>
      </c>
      <c r="C72" s="525">
        <v>7084847</v>
      </c>
      <c r="D72" s="520">
        <v>10052081</v>
      </c>
      <c r="E72" s="520" t="s">
        <v>892</v>
      </c>
      <c r="F72" s="520" t="s">
        <v>601</v>
      </c>
      <c r="G72" s="522">
        <v>40700</v>
      </c>
      <c r="H72" s="522" t="s">
        <v>743</v>
      </c>
      <c r="I72" s="520" t="s">
        <v>530</v>
      </c>
      <c r="J72" s="523" t="s">
        <v>564</v>
      </c>
      <c r="K72" s="520" t="s">
        <v>106</v>
      </c>
      <c r="L72" s="520" t="s">
        <v>808</v>
      </c>
      <c r="M72" s="520">
        <v>67200</v>
      </c>
      <c r="N72" s="524">
        <v>0.80208333333333337</v>
      </c>
      <c r="O72" s="524">
        <v>0.80347222222222225</v>
      </c>
      <c r="P72" s="519">
        <v>1.9999999999999929</v>
      </c>
      <c r="Q72" s="520" t="s">
        <v>590</v>
      </c>
      <c r="R72" s="520" t="s">
        <v>1311</v>
      </c>
      <c r="S72" s="520" t="s">
        <v>542</v>
      </c>
      <c r="T72" s="520" t="s">
        <v>534</v>
      </c>
      <c r="U72" s="520"/>
      <c r="V72" s="520"/>
      <c r="W72" s="520" t="s">
        <v>565</v>
      </c>
      <c r="X72" s="520" t="s">
        <v>566</v>
      </c>
      <c r="Y72" s="520" t="b">
        <v>0</v>
      </c>
      <c r="Z72" s="520"/>
      <c r="AA72" s="520"/>
      <c r="AB72" s="520"/>
      <c r="AC72" s="520"/>
      <c r="AD72" s="527"/>
      <c r="AE72" s="520"/>
      <c r="AF72" s="520"/>
      <c r="AG72" s="520"/>
      <c r="AH72" s="520"/>
      <c r="AI72" s="520" t="s">
        <v>589</v>
      </c>
    </row>
    <row r="73" spans="1:35" s="154" customFormat="1">
      <c r="A73" s="520" t="s">
        <v>265</v>
      </c>
      <c r="B73" s="520">
        <v>2</v>
      </c>
      <c r="C73" s="525">
        <v>7084847</v>
      </c>
      <c r="D73" s="520">
        <v>10052081</v>
      </c>
      <c r="E73" s="520" t="s">
        <v>892</v>
      </c>
      <c r="F73" s="520" t="s">
        <v>601</v>
      </c>
      <c r="G73" s="522">
        <v>40700</v>
      </c>
      <c r="H73" s="522" t="s">
        <v>743</v>
      </c>
      <c r="I73" s="520" t="s">
        <v>530</v>
      </c>
      <c r="J73" s="523" t="s">
        <v>564</v>
      </c>
      <c r="K73" s="520" t="s">
        <v>106</v>
      </c>
      <c r="L73" s="520" t="s">
        <v>808</v>
      </c>
      <c r="M73" s="520">
        <v>67200</v>
      </c>
      <c r="N73" s="524">
        <v>0.80347222222222225</v>
      </c>
      <c r="O73" s="524">
        <v>0.80902777777777779</v>
      </c>
      <c r="P73" s="519">
        <v>8.0000000000001315</v>
      </c>
      <c r="Q73" s="520" t="s">
        <v>538</v>
      </c>
      <c r="R73" s="520"/>
      <c r="S73" s="520" t="s">
        <v>539</v>
      </c>
      <c r="T73" s="520" t="s">
        <v>540</v>
      </c>
      <c r="U73" s="520"/>
      <c r="V73" s="520"/>
      <c r="W73" s="520" t="s">
        <v>565</v>
      </c>
      <c r="X73" s="520" t="s">
        <v>566</v>
      </c>
      <c r="Y73" s="520" t="b">
        <v>0</v>
      </c>
      <c r="Z73" s="520"/>
      <c r="AA73" s="520"/>
      <c r="AB73" s="520"/>
      <c r="AC73" s="520"/>
      <c r="AD73" s="527"/>
      <c r="AE73" s="520"/>
      <c r="AF73" s="520"/>
      <c r="AG73" s="520"/>
      <c r="AH73" s="520"/>
      <c r="AI73" s="520" t="s">
        <v>589</v>
      </c>
    </row>
    <row r="74" spans="1:35" s="154" customFormat="1">
      <c r="A74" s="520" t="s">
        <v>265</v>
      </c>
      <c r="B74" s="520">
        <v>2</v>
      </c>
      <c r="C74" s="525">
        <v>7084847</v>
      </c>
      <c r="D74" s="520">
        <v>10052081</v>
      </c>
      <c r="E74" s="520" t="s">
        <v>892</v>
      </c>
      <c r="F74" s="520" t="s">
        <v>601</v>
      </c>
      <c r="G74" s="522">
        <v>40700</v>
      </c>
      <c r="H74" s="522" t="s">
        <v>743</v>
      </c>
      <c r="I74" s="520" t="s">
        <v>530</v>
      </c>
      <c r="J74" s="523" t="s">
        <v>564</v>
      </c>
      <c r="K74" s="520" t="s">
        <v>106</v>
      </c>
      <c r="L74" s="520" t="s">
        <v>808</v>
      </c>
      <c r="M74" s="520">
        <v>67200</v>
      </c>
      <c r="N74" s="524">
        <v>0.80902777777777779</v>
      </c>
      <c r="O74" s="524">
        <v>0.8125</v>
      </c>
      <c r="P74" s="519">
        <v>4.9999999999999822</v>
      </c>
      <c r="Q74" s="520" t="s">
        <v>563</v>
      </c>
      <c r="R74" s="520" t="s">
        <v>576</v>
      </c>
      <c r="S74" s="520" t="s">
        <v>542</v>
      </c>
      <c r="T74" s="520" t="s">
        <v>534</v>
      </c>
      <c r="U74" s="520"/>
      <c r="V74" s="520"/>
      <c r="W74" s="520" t="s">
        <v>565</v>
      </c>
      <c r="X74" s="520" t="s">
        <v>566</v>
      </c>
      <c r="Y74" s="520" t="b">
        <v>0</v>
      </c>
      <c r="Z74" s="520"/>
      <c r="AA74" s="520"/>
      <c r="AB74" s="520"/>
      <c r="AC74" s="520"/>
      <c r="AD74" s="527"/>
      <c r="AE74" s="520"/>
      <c r="AF74" s="520"/>
      <c r="AG74" s="520"/>
      <c r="AH74" s="520"/>
      <c r="AI74" s="520" t="s">
        <v>589</v>
      </c>
    </row>
    <row r="75" spans="1:35" s="154" customFormat="1">
      <c r="A75" s="520" t="s">
        <v>265</v>
      </c>
      <c r="B75" s="520">
        <v>2</v>
      </c>
      <c r="C75" s="525">
        <v>7084847</v>
      </c>
      <c r="D75" s="520">
        <v>10052081</v>
      </c>
      <c r="E75" s="520" t="s">
        <v>892</v>
      </c>
      <c r="F75" s="520" t="s">
        <v>601</v>
      </c>
      <c r="G75" s="522">
        <v>40700</v>
      </c>
      <c r="H75" s="522" t="s">
        <v>743</v>
      </c>
      <c r="I75" s="520" t="s">
        <v>530</v>
      </c>
      <c r="J75" s="523" t="s">
        <v>564</v>
      </c>
      <c r="K75" s="520" t="s">
        <v>106</v>
      </c>
      <c r="L75" s="520" t="s">
        <v>808</v>
      </c>
      <c r="M75" s="520">
        <v>67200</v>
      </c>
      <c r="N75" s="524">
        <v>0.8125</v>
      </c>
      <c r="O75" s="524">
        <v>0.82361111111111107</v>
      </c>
      <c r="P75" s="519">
        <v>15.999999999999943</v>
      </c>
      <c r="Q75" s="520" t="s">
        <v>538</v>
      </c>
      <c r="R75" s="520"/>
      <c r="S75" s="520" t="s">
        <v>539</v>
      </c>
      <c r="T75" s="520" t="s">
        <v>540</v>
      </c>
      <c r="U75" s="520"/>
      <c r="V75" s="520"/>
      <c r="W75" s="520" t="s">
        <v>565</v>
      </c>
      <c r="X75" s="520" t="s">
        <v>566</v>
      </c>
      <c r="Y75" s="520" t="b">
        <v>0</v>
      </c>
      <c r="Z75" s="520"/>
      <c r="AA75" s="520"/>
      <c r="AB75" s="520"/>
      <c r="AC75" s="520"/>
      <c r="AD75" s="527"/>
      <c r="AE75" s="520"/>
      <c r="AF75" s="520"/>
      <c r="AG75" s="520"/>
      <c r="AH75" s="520"/>
      <c r="AI75" s="520" t="s">
        <v>589</v>
      </c>
    </row>
    <row r="76" spans="1:35" s="154" customFormat="1">
      <c r="A76" s="520" t="s">
        <v>265</v>
      </c>
      <c r="B76" s="520">
        <v>2</v>
      </c>
      <c r="C76" s="525">
        <v>7084847</v>
      </c>
      <c r="D76" s="520">
        <v>10052081</v>
      </c>
      <c r="E76" s="520" t="s">
        <v>892</v>
      </c>
      <c r="F76" s="520" t="s">
        <v>601</v>
      </c>
      <c r="G76" s="522">
        <v>40700</v>
      </c>
      <c r="H76" s="522" t="s">
        <v>743</v>
      </c>
      <c r="I76" s="520" t="s">
        <v>530</v>
      </c>
      <c r="J76" s="523" t="s">
        <v>564</v>
      </c>
      <c r="K76" s="520" t="s">
        <v>106</v>
      </c>
      <c r="L76" s="520" t="s">
        <v>808</v>
      </c>
      <c r="M76" s="520">
        <v>67200</v>
      </c>
      <c r="N76" s="524">
        <v>0.82361111111111107</v>
      </c>
      <c r="O76" s="524">
        <v>0.82499999999999996</v>
      </c>
      <c r="P76" s="519">
        <v>1.9999999999999929</v>
      </c>
      <c r="Q76" s="520" t="s">
        <v>543</v>
      </c>
      <c r="R76" s="520" t="s">
        <v>575</v>
      </c>
      <c r="S76" s="520" t="s">
        <v>542</v>
      </c>
      <c r="T76" s="520" t="s">
        <v>534</v>
      </c>
      <c r="U76" s="520"/>
      <c r="V76" s="520"/>
      <c r="W76" s="520" t="s">
        <v>565</v>
      </c>
      <c r="X76" s="520" t="s">
        <v>566</v>
      </c>
      <c r="Y76" s="520" t="b">
        <v>0</v>
      </c>
      <c r="Z76" s="520"/>
      <c r="AA76" s="520"/>
      <c r="AB76" s="520"/>
      <c r="AC76" s="520"/>
      <c r="AD76" s="527"/>
      <c r="AE76" s="520"/>
      <c r="AF76" s="520"/>
      <c r="AG76" s="520"/>
      <c r="AH76" s="520"/>
      <c r="AI76" s="520" t="s">
        <v>589</v>
      </c>
    </row>
    <row r="77" spans="1:35" s="154" customFormat="1">
      <c r="A77" s="520" t="s">
        <v>265</v>
      </c>
      <c r="B77" s="520">
        <v>2</v>
      </c>
      <c r="C77" s="525">
        <v>7084847</v>
      </c>
      <c r="D77" s="520">
        <v>10052081</v>
      </c>
      <c r="E77" s="520" t="s">
        <v>892</v>
      </c>
      <c r="F77" s="520" t="s">
        <v>601</v>
      </c>
      <c r="G77" s="522">
        <v>40700</v>
      </c>
      <c r="H77" s="522" t="s">
        <v>743</v>
      </c>
      <c r="I77" s="520" t="s">
        <v>530</v>
      </c>
      <c r="J77" s="523" t="s">
        <v>564</v>
      </c>
      <c r="K77" s="520" t="s">
        <v>106</v>
      </c>
      <c r="L77" s="520" t="s">
        <v>808</v>
      </c>
      <c r="M77" s="520">
        <v>67200</v>
      </c>
      <c r="N77" s="524">
        <v>0.82499999999999996</v>
      </c>
      <c r="O77" s="524">
        <v>0.83055555555555549</v>
      </c>
      <c r="P77" s="519">
        <v>7.9999999999999716</v>
      </c>
      <c r="Q77" s="520" t="s">
        <v>538</v>
      </c>
      <c r="R77" s="520"/>
      <c r="S77" s="520" t="s">
        <v>539</v>
      </c>
      <c r="T77" s="520" t="s">
        <v>540</v>
      </c>
      <c r="U77" s="520"/>
      <c r="V77" s="520"/>
      <c r="W77" s="520" t="s">
        <v>565</v>
      </c>
      <c r="X77" s="520" t="s">
        <v>566</v>
      </c>
      <c r="Y77" s="520" t="b">
        <v>0</v>
      </c>
      <c r="Z77" s="520"/>
      <c r="AA77" s="520"/>
      <c r="AB77" s="520"/>
      <c r="AC77" s="520"/>
      <c r="AD77" s="527"/>
      <c r="AE77" s="520"/>
      <c r="AF77" s="520"/>
      <c r="AG77" s="520"/>
      <c r="AH77" s="520"/>
      <c r="AI77" s="520" t="s">
        <v>589</v>
      </c>
    </row>
    <row r="78" spans="1:35" s="154" customFormat="1">
      <c r="A78" s="520" t="s">
        <v>265</v>
      </c>
      <c r="B78" s="520">
        <v>2</v>
      </c>
      <c r="C78" s="525">
        <v>7084847</v>
      </c>
      <c r="D78" s="520">
        <v>10052081</v>
      </c>
      <c r="E78" s="520" t="s">
        <v>892</v>
      </c>
      <c r="F78" s="520" t="s">
        <v>601</v>
      </c>
      <c r="G78" s="522">
        <v>40700</v>
      </c>
      <c r="H78" s="522" t="s">
        <v>743</v>
      </c>
      <c r="I78" s="520" t="s">
        <v>530</v>
      </c>
      <c r="J78" s="523" t="s">
        <v>564</v>
      </c>
      <c r="K78" s="520" t="s">
        <v>106</v>
      </c>
      <c r="L78" s="520" t="s">
        <v>808</v>
      </c>
      <c r="M78" s="520">
        <v>67200</v>
      </c>
      <c r="N78" s="524">
        <v>0.83055555555555549</v>
      </c>
      <c r="O78" s="524">
        <v>0.83194444444444438</v>
      </c>
      <c r="P78" s="519">
        <v>1.9999999999999929</v>
      </c>
      <c r="Q78" s="520" t="s">
        <v>590</v>
      </c>
      <c r="R78" s="520" t="s">
        <v>1311</v>
      </c>
      <c r="S78" s="520" t="s">
        <v>542</v>
      </c>
      <c r="T78" s="520" t="s">
        <v>534</v>
      </c>
      <c r="U78" s="520"/>
      <c r="V78" s="520"/>
      <c r="W78" s="520" t="s">
        <v>565</v>
      </c>
      <c r="X78" s="520" t="s">
        <v>566</v>
      </c>
      <c r="Y78" s="520" t="b">
        <v>0</v>
      </c>
      <c r="Z78" s="520"/>
      <c r="AA78" s="520"/>
      <c r="AB78" s="520"/>
      <c r="AC78" s="520"/>
      <c r="AD78" s="527"/>
      <c r="AE78" s="520"/>
      <c r="AF78" s="520"/>
      <c r="AG78" s="520"/>
      <c r="AH78" s="520"/>
      <c r="AI78" s="520" t="s">
        <v>589</v>
      </c>
    </row>
    <row r="79" spans="1:35" s="154" customFormat="1">
      <c r="A79" s="520" t="s">
        <v>265</v>
      </c>
      <c r="B79" s="520">
        <v>2</v>
      </c>
      <c r="C79" s="525">
        <v>7084847</v>
      </c>
      <c r="D79" s="520">
        <v>10052081</v>
      </c>
      <c r="E79" s="520" t="s">
        <v>892</v>
      </c>
      <c r="F79" s="520" t="s">
        <v>601</v>
      </c>
      <c r="G79" s="522">
        <v>40700</v>
      </c>
      <c r="H79" s="522" t="s">
        <v>743</v>
      </c>
      <c r="I79" s="520" t="s">
        <v>530</v>
      </c>
      <c r="J79" s="523" t="s">
        <v>564</v>
      </c>
      <c r="K79" s="520" t="s">
        <v>106</v>
      </c>
      <c r="L79" s="520" t="s">
        <v>808</v>
      </c>
      <c r="M79" s="520">
        <v>67200</v>
      </c>
      <c r="N79" s="524">
        <v>0.83194444444444438</v>
      </c>
      <c r="O79" s="524">
        <v>0.84027777777777779</v>
      </c>
      <c r="P79" s="519">
        <v>12.000000000000117</v>
      </c>
      <c r="Q79" s="520" t="s">
        <v>538</v>
      </c>
      <c r="R79" s="520"/>
      <c r="S79" s="520" t="s">
        <v>539</v>
      </c>
      <c r="T79" s="520" t="s">
        <v>540</v>
      </c>
      <c r="U79" s="520"/>
      <c r="V79" s="520"/>
      <c r="W79" s="520" t="s">
        <v>565</v>
      </c>
      <c r="X79" s="520" t="s">
        <v>566</v>
      </c>
      <c r="Y79" s="520" t="b">
        <v>0</v>
      </c>
      <c r="Z79" s="520"/>
      <c r="AA79" s="520"/>
      <c r="AB79" s="520"/>
      <c r="AC79" s="520"/>
      <c r="AD79" s="527"/>
      <c r="AE79" s="520"/>
      <c r="AF79" s="520"/>
      <c r="AG79" s="520"/>
      <c r="AH79" s="520"/>
      <c r="AI79" s="520" t="s">
        <v>589</v>
      </c>
    </row>
    <row r="80" spans="1:35" s="154" customFormat="1">
      <c r="A80" s="520" t="s">
        <v>265</v>
      </c>
      <c r="B80" s="520">
        <v>2</v>
      </c>
      <c r="C80" s="525">
        <v>7084847</v>
      </c>
      <c r="D80" s="520">
        <v>10052081</v>
      </c>
      <c r="E80" s="520" t="s">
        <v>892</v>
      </c>
      <c r="F80" s="520" t="s">
        <v>601</v>
      </c>
      <c r="G80" s="522">
        <v>40700</v>
      </c>
      <c r="H80" s="522" t="s">
        <v>743</v>
      </c>
      <c r="I80" s="520" t="s">
        <v>530</v>
      </c>
      <c r="J80" s="523" t="s">
        <v>564</v>
      </c>
      <c r="K80" s="520" t="s">
        <v>106</v>
      </c>
      <c r="L80" s="520" t="s">
        <v>808</v>
      </c>
      <c r="M80" s="520">
        <v>67200</v>
      </c>
      <c r="N80" s="524">
        <v>0.84027777777777779</v>
      </c>
      <c r="O80" s="524">
        <v>0.84166666666666667</v>
      </c>
      <c r="P80" s="519">
        <v>1.9999999999999929</v>
      </c>
      <c r="Q80" s="520" t="s">
        <v>543</v>
      </c>
      <c r="R80" s="520" t="s">
        <v>575</v>
      </c>
      <c r="S80" s="520" t="s">
        <v>542</v>
      </c>
      <c r="T80" s="520" t="s">
        <v>534</v>
      </c>
      <c r="U80" s="520"/>
      <c r="V80" s="520"/>
      <c r="W80" s="520" t="s">
        <v>565</v>
      </c>
      <c r="X80" s="520" t="s">
        <v>566</v>
      </c>
      <c r="Y80" s="520" t="b">
        <v>0</v>
      </c>
      <c r="Z80" s="520"/>
      <c r="AA80" s="520"/>
      <c r="AB80" s="520"/>
      <c r="AC80" s="520"/>
      <c r="AD80" s="527"/>
      <c r="AE80" s="520"/>
      <c r="AF80" s="520"/>
      <c r="AG80" s="520"/>
      <c r="AH80" s="520"/>
      <c r="AI80" s="520" t="s">
        <v>589</v>
      </c>
    </row>
    <row r="81" spans="1:35" s="154" customFormat="1">
      <c r="A81" s="520" t="s">
        <v>265</v>
      </c>
      <c r="B81" s="520">
        <v>2</v>
      </c>
      <c r="C81" s="525">
        <v>7084847</v>
      </c>
      <c r="D81" s="520">
        <v>10052081</v>
      </c>
      <c r="E81" s="520" t="s">
        <v>892</v>
      </c>
      <c r="F81" s="520" t="s">
        <v>601</v>
      </c>
      <c r="G81" s="522">
        <v>40700</v>
      </c>
      <c r="H81" s="522" t="s">
        <v>743</v>
      </c>
      <c r="I81" s="520" t="s">
        <v>530</v>
      </c>
      <c r="J81" s="523" t="s">
        <v>564</v>
      </c>
      <c r="K81" s="520" t="s">
        <v>106</v>
      </c>
      <c r="L81" s="520" t="s">
        <v>808</v>
      </c>
      <c r="M81" s="520">
        <v>67200</v>
      </c>
      <c r="N81" s="524">
        <v>0.84166666666666667</v>
      </c>
      <c r="O81" s="524">
        <v>0.85069444444444442</v>
      </c>
      <c r="P81" s="519">
        <v>12.999999999999954</v>
      </c>
      <c r="Q81" s="520" t="s">
        <v>538</v>
      </c>
      <c r="R81" s="520"/>
      <c r="S81" s="520" t="s">
        <v>539</v>
      </c>
      <c r="T81" s="520" t="s">
        <v>540</v>
      </c>
      <c r="U81" s="520"/>
      <c r="V81" s="520"/>
      <c r="W81" s="520" t="s">
        <v>565</v>
      </c>
      <c r="X81" s="520" t="s">
        <v>566</v>
      </c>
      <c r="Y81" s="520" t="b">
        <v>0</v>
      </c>
      <c r="Z81" s="520"/>
      <c r="AA81" s="520"/>
      <c r="AB81" s="520"/>
      <c r="AC81" s="520"/>
      <c r="AD81" s="527"/>
      <c r="AE81" s="520"/>
      <c r="AF81" s="520"/>
      <c r="AG81" s="520"/>
      <c r="AH81" s="520"/>
      <c r="AI81" s="520" t="s">
        <v>589</v>
      </c>
    </row>
    <row r="82" spans="1:35" s="154" customFormat="1">
      <c r="A82" s="520" t="s">
        <v>265</v>
      </c>
      <c r="B82" s="520">
        <v>2</v>
      </c>
      <c r="C82" s="525">
        <v>7084847</v>
      </c>
      <c r="D82" s="520">
        <v>10052081</v>
      </c>
      <c r="E82" s="520" t="s">
        <v>892</v>
      </c>
      <c r="F82" s="520" t="s">
        <v>601</v>
      </c>
      <c r="G82" s="522">
        <v>40700</v>
      </c>
      <c r="H82" s="522" t="s">
        <v>743</v>
      </c>
      <c r="I82" s="520" t="s">
        <v>530</v>
      </c>
      <c r="J82" s="523" t="s">
        <v>564</v>
      </c>
      <c r="K82" s="520" t="s">
        <v>106</v>
      </c>
      <c r="L82" s="520" t="s">
        <v>808</v>
      </c>
      <c r="M82" s="520">
        <v>67200</v>
      </c>
      <c r="N82" s="524">
        <v>0.85069444444444442</v>
      </c>
      <c r="O82" s="524">
        <v>0.85416666666666663</v>
      </c>
      <c r="P82" s="519">
        <v>4.9999999999999822</v>
      </c>
      <c r="Q82" s="520" t="s">
        <v>563</v>
      </c>
      <c r="R82" s="520" t="s">
        <v>576</v>
      </c>
      <c r="S82" s="520" t="s">
        <v>542</v>
      </c>
      <c r="T82" s="520" t="s">
        <v>534</v>
      </c>
      <c r="U82" s="520"/>
      <c r="V82" s="520"/>
      <c r="W82" s="520" t="s">
        <v>565</v>
      </c>
      <c r="X82" s="520" t="s">
        <v>566</v>
      </c>
      <c r="Y82" s="520" t="b">
        <v>0</v>
      </c>
      <c r="Z82" s="520"/>
      <c r="AA82" s="520"/>
      <c r="AB82" s="520"/>
      <c r="AC82" s="520"/>
      <c r="AD82" s="527"/>
      <c r="AE82" s="520"/>
      <c r="AF82" s="520"/>
      <c r="AG82" s="520"/>
      <c r="AH82" s="520"/>
      <c r="AI82" s="520" t="s">
        <v>589</v>
      </c>
    </row>
    <row r="83" spans="1:35" s="154" customFormat="1">
      <c r="A83" s="520" t="s">
        <v>265</v>
      </c>
      <c r="B83" s="520">
        <v>2</v>
      </c>
      <c r="C83" s="525">
        <v>7084847</v>
      </c>
      <c r="D83" s="520">
        <v>10052081</v>
      </c>
      <c r="E83" s="520" t="s">
        <v>892</v>
      </c>
      <c r="F83" s="520" t="s">
        <v>601</v>
      </c>
      <c r="G83" s="522">
        <v>40700</v>
      </c>
      <c r="H83" s="522" t="s">
        <v>743</v>
      </c>
      <c r="I83" s="520" t="s">
        <v>530</v>
      </c>
      <c r="J83" s="523" t="s">
        <v>564</v>
      </c>
      <c r="K83" s="520" t="s">
        <v>106</v>
      </c>
      <c r="L83" s="520" t="s">
        <v>808</v>
      </c>
      <c r="M83" s="520">
        <v>67200</v>
      </c>
      <c r="N83" s="524">
        <v>0.85416666666666663</v>
      </c>
      <c r="O83" s="524">
        <v>0.86527777777777781</v>
      </c>
      <c r="P83" s="519">
        <v>15.999999999999943</v>
      </c>
      <c r="Q83" s="520" t="s">
        <v>538</v>
      </c>
      <c r="R83" s="520"/>
      <c r="S83" s="520" t="s">
        <v>539</v>
      </c>
      <c r="T83" s="520" t="s">
        <v>540</v>
      </c>
      <c r="U83" s="520"/>
      <c r="V83" s="520"/>
      <c r="W83" s="520" t="s">
        <v>565</v>
      </c>
      <c r="X83" s="520" t="s">
        <v>566</v>
      </c>
      <c r="Y83" s="520" t="b">
        <v>0</v>
      </c>
      <c r="Z83" s="520"/>
      <c r="AA83" s="520"/>
      <c r="AB83" s="520"/>
      <c r="AC83" s="520"/>
      <c r="AD83" s="527"/>
      <c r="AE83" s="520"/>
      <c r="AF83" s="520"/>
      <c r="AG83" s="520"/>
      <c r="AH83" s="520"/>
      <c r="AI83" s="520" t="s">
        <v>589</v>
      </c>
    </row>
    <row r="84" spans="1:35" s="154" customFormat="1">
      <c r="A84" s="520" t="s">
        <v>265</v>
      </c>
      <c r="B84" s="520">
        <v>2</v>
      </c>
      <c r="C84" s="525">
        <v>7084847</v>
      </c>
      <c r="D84" s="520">
        <v>10052081</v>
      </c>
      <c r="E84" s="520" t="s">
        <v>892</v>
      </c>
      <c r="F84" s="520" t="s">
        <v>601</v>
      </c>
      <c r="G84" s="522">
        <v>40700</v>
      </c>
      <c r="H84" s="522" t="s">
        <v>743</v>
      </c>
      <c r="I84" s="520" t="s">
        <v>530</v>
      </c>
      <c r="J84" s="523" t="s">
        <v>564</v>
      </c>
      <c r="K84" s="520" t="s">
        <v>106</v>
      </c>
      <c r="L84" s="520" t="s">
        <v>808</v>
      </c>
      <c r="M84" s="520">
        <v>67200</v>
      </c>
      <c r="N84" s="524">
        <v>0.86527777777777781</v>
      </c>
      <c r="O84" s="524">
        <v>0.8666666666666667</v>
      </c>
      <c r="P84" s="519">
        <v>1.9999999999999929</v>
      </c>
      <c r="Q84" s="520" t="s">
        <v>590</v>
      </c>
      <c r="R84" s="520" t="s">
        <v>1311</v>
      </c>
      <c r="S84" s="520" t="s">
        <v>542</v>
      </c>
      <c r="T84" s="520" t="s">
        <v>534</v>
      </c>
      <c r="U84" s="520"/>
      <c r="V84" s="520"/>
      <c r="W84" s="520" t="s">
        <v>565</v>
      </c>
      <c r="X84" s="520" t="s">
        <v>566</v>
      </c>
      <c r="Y84" s="520" t="b">
        <v>0</v>
      </c>
      <c r="Z84" s="520"/>
      <c r="AA84" s="520"/>
      <c r="AB84" s="520"/>
      <c r="AC84" s="520"/>
      <c r="AD84" s="527"/>
      <c r="AE84" s="520"/>
      <c r="AF84" s="520"/>
      <c r="AG84" s="520"/>
      <c r="AH84" s="520"/>
      <c r="AI84" s="520" t="s">
        <v>589</v>
      </c>
    </row>
    <row r="85" spans="1:35" s="154" customFormat="1">
      <c r="A85" s="520" t="s">
        <v>265</v>
      </c>
      <c r="B85" s="520">
        <v>2</v>
      </c>
      <c r="C85" s="525">
        <v>7084847</v>
      </c>
      <c r="D85" s="520">
        <v>10052081</v>
      </c>
      <c r="E85" s="520" t="s">
        <v>892</v>
      </c>
      <c r="F85" s="520" t="s">
        <v>601</v>
      </c>
      <c r="G85" s="522">
        <v>40700</v>
      </c>
      <c r="H85" s="522" t="s">
        <v>743</v>
      </c>
      <c r="I85" s="520" t="s">
        <v>530</v>
      </c>
      <c r="J85" s="523" t="s">
        <v>564</v>
      </c>
      <c r="K85" s="520" t="s">
        <v>106</v>
      </c>
      <c r="L85" s="520" t="s">
        <v>808</v>
      </c>
      <c r="M85" s="520">
        <v>67200</v>
      </c>
      <c r="N85" s="524">
        <v>0.8666666666666667</v>
      </c>
      <c r="O85" s="524">
        <v>0.875</v>
      </c>
      <c r="P85" s="519">
        <v>12.000000000000117</v>
      </c>
      <c r="Q85" s="520" t="s">
        <v>538</v>
      </c>
      <c r="R85" s="520"/>
      <c r="S85" s="520" t="s">
        <v>539</v>
      </c>
      <c r="T85" s="520" t="s">
        <v>540</v>
      </c>
      <c r="U85" s="520"/>
      <c r="V85" s="520"/>
      <c r="W85" s="520" t="s">
        <v>565</v>
      </c>
      <c r="X85" s="520" t="s">
        <v>566</v>
      </c>
      <c r="Y85" s="520" t="b">
        <v>0</v>
      </c>
      <c r="Z85" s="520"/>
      <c r="AA85" s="520"/>
      <c r="AB85" s="520"/>
      <c r="AC85" s="520"/>
      <c r="AD85" s="527"/>
      <c r="AE85" s="520"/>
      <c r="AF85" s="520"/>
      <c r="AG85" s="520"/>
      <c r="AH85" s="520"/>
      <c r="AI85" s="520" t="s">
        <v>589</v>
      </c>
    </row>
    <row r="86" spans="1:35" s="154" customFormat="1">
      <c r="A86" s="520" t="s">
        <v>265</v>
      </c>
      <c r="B86" s="520">
        <v>2</v>
      </c>
      <c r="C86" s="525">
        <v>7084847</v>
      </c>
      <c r="D86" s="520">
        <v>10052081</v>
      </c>
      <c r="E86" s="520" t="s">
        <v>892</v>
      </c>
      <c r="F86" s="520" t="s">
        <v>601</v>
      </c>
      <c r="G86" s="522">
        <v>40700</v>
      </c>
      <c r="H86" s="522" t="s">
        <v>743</v>
      </c>
      <c r="I86" s="520" t="s">
        <v>530</v>
      </c>
      <c r="J86" s="523" t="s">
        <v>564</v>
      </c>
      <c r="K86" s="520" t="s">
        <v>106</v>
      </c>
      <c r="L86" s="520" t="s">
        <v>808</v>
      </c>
      <c r="M86" s="520">
        <v>67200</v>
      </c>
      <c r="N86" s="524">
        <v>0.875</v>
      </c>
      <c r="O86" s="524">
        <v>0.87638888888888888</v>
      </c>
      <c r="P86" s="519">
        <v>1.9999999999999929</v>
      </c>
      <c r="Q86" s="520" t="s">
        <v>543</v>
      </c>
      <c r="R86" s="520" t="s">
        <v>569</v>
      </c>
      <c r="S86" s="520" t="s">
        <v>542</v>
      </c>
      <c r="T86" s="520" t="s">
        <v>534</v>
      </c>
      <c r="U86" s="520"/>
      <c r="V86" s="520"/>
      <c r="W86" s="520" t="s">
        <v>565</v>
      </c>
      <c r="X86" s="520" t="s">
        <v>566</v>
      </c>
      <c r="Y86" s="520" t="b">
        <v>0</v>
      </c>
      <c r="Z86" s="520"/>
      <c r="AA86" s="520"/>
      <c r="AB86" s="520"/>
      <c r="AC86" s="520"/>
      <c r="AD86" s="527"/>
      <c r="AE86" s="520"/>
      <c r="AF86" s="520"/>
      <c r="AG86" s="520"/>
      <c r="AH86" s="520"/>
      <c r="AI86" s="520" t="s">
        <v>589</v>
      </c>
    </row>
    <row r="87" spans="1:35" s="154" customFormat="1">
      <c r="A87" s="520" t="s">
        <v>265</v>
      </c>
      <c r="B87" s="520">
        <v>2</v>
      </c>
      <c r="C87" s="525">
        <v>7084847</v>
      </c>
      <c r="D87" s="520">
        <v>10052081</v>
      </c>
      <c r="E87" s="520" t="s">
        <v>892</v>
      </c>
      <c r="F87" s="520" t="s">
        <v>601</v>
      </c>
      <c r="G87" s="522">
        <v>40700</v>
      </c>
      <c r="H87" s="522" t="s">
        <v>743</v>
      </c>
      <c r="I87" s="520" t="s">
        <v>530</v>
      </c>
      <c r="J87" s="523" t="s">
        <v>564</v>
      </c>
      <c r="K87" s="520" t="s">
        <v>106</v>
      </c>
      <c r="L87" s="520" t="s">
        <v>808</v>
      </c>
      <c r="M87" s="520">
        <v>67200</v>
      </c>
      <c r="N87" s="524">
        <v>0.87638888888888888</v>
      </c>
      <c r="O87" s="524">
        <v>0.88541666666666663</v>
      </c>
      <c r="P87" s="519">
        <v>12.999999999999954</v>
      </c>
      <c r="Q87" s="520" t="s">
        <v>538</v>
      </c>
      <c r="R87" s="520"/>
      <c r="S87" s="520" t="s">
        <v>539</v>
      </c>
      <c r="T87" s="520" t="s">
        <v>540</v>
      </c>
      <c r="U87" s="520"/>
      <c r="V87" s="520"/>
      <c r="W87" s="520" t="s">
        <v>565</v>
      </c>
      <c r="X87" s="520" t="s">
        <v>566</v>
      </c>
      <c r="Y87" s="520" t="b">
        <v>0</v>
      </c>
      <c r="Z87" s="520"/>
      <c r="AA87" s="520"/>
      <c r="AB87" s="520"/>
      <c r="AC87" s="520"/>
      <c r="AD87" s="527"/>
      <c r="AE87" s="520"/>
      <c r="AF87" s="520"/>
      <c r="AG87" s="520"/>
      <c r="AH87" s="520"/>
      <c r="AI87" s="520" t="s">
        <v>589</v>
      </c>
    </row>
    <row r="88" spans="1:35" s="154" customFormat="1">
      <c r="A88" s="520" t="s">
        <v>265</v>
      </c>
      <c r="B88" s="520">
        <v>2</v>
      </c>
      <c r="C88" s="525">
        <v>7084847</v>
      </c>
      <c r="D88" s="520">
        <v>10052081</v>
      </c>
      <c r="E88" s="520" t="s">
        <v>892</v>
      </c>
      <c r="F88" s="520" t="s">
        <v>601</v>
      </c>
      <c r="G88" s="522">
        <v>40700</v>
      </c>
      <c r="H88" s="522" t="s">
        <v>743</v>
      </c>
      <c r="I88" s="520" t="s">
        <v>530</v>
      </c>
      <c r="J88" s="523" t="s">
        <v>564</v>
      </c>
      <c r="K88" s="520" t="s">
        <v>106</v>
      </c>
      <c r="L88" s="520" t="s">
        <v>808</v>
      </c>
      <c r="M88" s="520">
        <v>67200</v>
      </c>
      <c r="N88" s="524">
        <v>0.88541666666666663</v>
      </c>
      <c r="O88" s="524">
        <v>0.88680555555555551</v>
      </c>
      <c r="P88" s="519">
        <v>1.9999999999999929</v>
      </c>
      <c r="Q88" s="520" t="s">
        <v>590</v>
      </c>
      <c r="R88" s="520" t="s">
        <v>1311</v>
      </c>
      <c r="S88" s="520" t="s">
        <v>542</v>
      </c>
      <c r="T88" s="520" t="s">
        <v>534</v>
      </c>
      <c r="U88" s="520"/>
      <c r="V88" s="520"/>
      <c r="W88" s="520" t="s">
        <v>565</v>
      </c>
      <c r="X88" s="520" t="s">
        <v>566</v>
      </c>
      <c r="Y88" s="520" t="b">
        <v>0</v>
      </c>
      <c r="Z88" s="520"/>
      <c r="AA88" s="520"/>
      <c r="AB88" s="520"/>
      <c r="AC88" s="520"/>
      <c r="AD88" s="527"/>
      <c r="AE88" s="520"/>
      <c r="AF88" s="520"/>
      <c r="AG88" s="520"/>
      <c r="AH88" s="520"/>
      <c r="AI88" s="520" t="s">
        <v>589</v>
      </c>
    </row>
    <row r="89" spans="1:35" s="154" customFormat="1">
      <c r="A89" s="520" t="s">
        <v>265</v>
      </c>
      <c r="B89" s="520">
        <v>2</v>
      </c>
      <c r="C89" s="525">
        <v>7084847</v>
      </c>
      <c r="D89" s="520">
        <v>10052081</v>
      </c>
      <c r="E89" s="520" t="s">
        <v>892</v>
      </c>
      <c r="F89" s="520" t="s">
        <v>601</v>
      </c>
      <c r="G89" s="522">
        <v>40700</v>
      </c>
      <c r="H89" s="522" t="s">
        <v>743</v>
      </c>
      <c r="I89" s="520" t="s">
        <v>530</v>
      </c>
      <c r="J89" s="523" t="s">
        <v>564</v>
      </c>
      <c r="K89" s="520" t="s">
        <v>106</v>
      </c>
      <c r="L89" s="520" t="s">
        <v>808</v>
      </c>
      <c r="M89" s="520">
        <v>67200</v>
      </c>
      <c r="N89" s="524">
        <v>0.88680555555555551</v>
      </c>
      <c r="O89" s="524">
        <v>0.89305555555555549</v>
      </c>
      <c r="P89" s="519">
        <v>8.999999999999968</v>
      </c>
      <c r="Q89" s="520" t="s">
        <v>538</v>
      </c>
      <c r="R89" s="520"/>
      <c r="S89" s="520" t="s">
        <v>539</v>
      </c>
      <c r="T89" s="520" t="s">
        <v>540</v>
      </c>
      <c r="U89" s="520"/>
      <c r="V89" s="520"/>
      <c r="W89" s="520" t="s">
        <v>565</v>
      </c>
      <c r="X89" s="520" t="s">
        <v>566</v>
      </c>
      <c r="Y89" s="520" t="b">
        <v>0</v>
      </c>
      <c r="Z89" s="520"/>
      <c r="AA89" s="520"/>
      <c r="AB89" s="520"/>
      <c r="AC89" s="520"/>
      <c r="AD89" s="527"/>
      <c r="AE89" s="520"/>
      <c r="AF89" s="520"/>
      <c r="AG89" s="520"/>
      <c r="AH89" s="520"/>
      <c r="AI89" s="520" t="s">
        <v>589</v>
      </c>
    </row>
    <row r="90" spans="1:35" s="154" customFormat="1">
      <c r="A90" s="520" t="s">
        <v>265</v>
      </c>
      <c r="B90" s="520">
        <v>2</v>
      </c>
      <c r="C90" s="525">
        <v>7084847</v>
      </c>
      <c r="D90" s="520">
        <v>10052081</v>
      </c>
      <c r="E90" s="520" t="s">
        <v>892</v>
      </c>
      <c r="F90" s="520" t="s">
        <v>601</v>
      </c>
      <c r="G90" s="522">
        <v>40700</v>
      </c>
      <c r="H90" s="522" t="s">
        <v>743</v>
      </c>
      <c r="I90" s="520" t="s">
        <v>530</v>
      </c>
      <c r="J90" s="523" t="s">
        <v>564</v>
      </c>
      <c r="K90" s="520" t="s">
        <v>106</v>
      </c>
      <c r="L90" s="520" t="s">
        <v>808</v>
      </c>
      <c r="M90" s="520">
        <v>67200</v>
      </c>
      <c r="N90" s="524">
        <v>0.89305555555555549</v>
      </c>
      <c r="O90" s="524">
        <v>0.89444444444444438</v>
      </c>
      <c r="P90" s="519">
        <v>1.9999999999999929</v>
      </c>
      <c r="Q90" s="520" t="s">
        <v>543</v>
      </c>
      <c r="R90" s="520" t="s">
        <v>575</v>
      </c>
      <c r="S90" s="520" t="s">
        <v>542</v>
      </c>
      <c r="T90" s="520" t="s">
        <v>534</v>
      </c>
      <c r="U90" s="520"/>
      <c r="V90" s="520"/>
      <c r="W90" s="520" t="s">
        <v>565</v>
      </c>
      <c r="X90" s="520" t="s">
        <v>566</v>
      </c>
      <c r="Y90" s="520" t="b">
        <v>0</v>
      </c>
      <c r="Z90" s="520"/>
      <c r="AA90" s="520"/>
      <c r="AB90" s="520"/>
      <c r="AC90" s="520"/>
      <c r="AD90" s="527"/>
      <c r="AE90" s="520"/>
      <c r="AF90" s="520"/>
      <c r="AG90" s="520"/>
      <c r="AH90" s="520"/>
      <c r="AI90" s="520" t="s">
        <v>589</v>
      </c>
    </row>
    <row r="91" spans="1:35" s="154" customFormat="1">
      <c r="A91" s="520" t="s">
        <v>265</v>
      </c>
      <c r="B91" s="520">
        <v>2</v>
      </c>
      <c r="C91" s="525">
        <v>7084847</v>
      </c>
      <c r="D91" s="520">
        <v>10052081</v>
      </c>
      <c r="E91" s="520" t="s">
        <v>892</v>
      </c>
      <c r="F91" s="520" t="s">
        <v>601</v>
      </c>
      <c r="G91" s="522">
        <v>40700</v>
      </c>
      <c r="H91" s="522" t="s">
        <v>743</v>
      </c>
      <c r="I91" s="520" t="s">
        <v>530</v>
      </c>
      <c r="J91" s="523" t="s">
        <v>564</v>
      </c>
      <c r="K91" s="520" t="s">
        <v>106</v>
      </c>
      <c r="L91" s="520" t="s">
        <v>808</v>
      </c>
      <c r="M91" s="520">
        <v>67200</v>
      </c>
      <c r="N91" s="524">
        <v>0.89444444444444438</v>
      </c>
      <c r="O91" s="524">
        <v>0.90486111111111112</v>
      </c>
      <c r="P91" s="519">
        <v>15.000000000000107</v>
      </c>
      <c r="Q91" s="520" t="s">
        <v>538</v>
      </c>
      <c r="R91" s="520"/>
      <c r="S91" s="520" t="s">
        <v>539</v>
      </c>
      <c r="T91" s="520" t="s">
        <v>540</v>
      </c>
      <c r="U91" s="520"/>
      <c r="V91" s="520"/>
      <c r="W91" s="520" t="s">
        <v>565</v>
      </c>
      <c r="X91" s="520" t="s">
        <v>566</v>
      </c>
      <c r="Y91" s="520" t="b">
        <v>0</v>
      </c>
      <c r="Z91" s="520"/>
      <c r="AA91" s="520"/>
      <c r="AB91" s="520"/>
      <c r="AC91" s="520"/>
      <c r="AD91" s="527"/>
      <c r="AE91" s="520"/>
      <c r="AF91" s="520"/>
      <c r="AG91" s="520"/>
      <c r="AH91" s="520"/>
      <c r="AI91" s="520" t="s">
        <v>589</v>
      </c>
    </row>
    <row r="92" spans="1:35" s="154" customFormat="1">
      <c r="A92" s="520" t="s">
        <v>265</v>
      </c>
      <c r="B92" s="520">
        <v>2</v>
      </c>
      <c r="C92" s="525">
        <v>7084847</v>
      </c>
      <c r="D92" s="520">
        <v>10052081</v>
      </c>
      <c r="E92" s="520" t="s">
        <v>892</v>
      </c>
      <c r="F92" s="520" t="s">
        <v>601</v>
      </c>
      <c r="G92" s="522">
        <v>40700</v>
      </c>
      <c r="H92" s="522" t="s">
        <v>743</v>
      </c>
      <c r="I92" s="520" t="s">
        <v>530</v>
      </c>
      <c r="J92" s="523" t="s">
        <v>564</v>
      </c>
      <c r="K92" s="520" t="s">
        <v>106</v>
      </c>
      <c r="L92" s="520" t="s">
        <v>808</v>
      </c>
      <c r="M92" s="520">
        <v>67200</v>
      </c>
      <c r="N92" s="524">
        <v>0.90486111111111112</v>
      </c>
      <c r="O92" s="524">
        <v>0.90625</v>
      </c>
      <c r="P92" s="519">
        <v>1.9999999999999929</v>
      </c>
      <c r="Q92" s="520" t="s">
        <v>543</v>
      </c>
      <c r="R92" s="520" t="s">
        <v>575</v>
      </c>
      <c r="S92" s="520" t="s">
        <v>542</v>
      </c>
      <c r="T92" s="520" t="s">
        <v>534</v>
      </c>
      <c r="U92" s="520"/>
      <c r="V92" s="520"/>
      <c r="W92" s="520" t="s">
        <v>565</v>
      </c>
      <c r="X92" s="520" t="s">
        <v>566</v>
      </c>
      <c r="Y92" s="520" t="b">
        <v>0</v>
      </c>
      <c r="Z92" s="520"/>
      <c r="AA92" s="520"/>
      <c r="AB92" s="520"/>
      <c r="AC92" s="520"/>
      <c r="AD92" s="527"/>
      <c r="AE92" s="520"/>
      <c r="AF92" s="520"/>
      <c r="AG92" s="520"/>
      <c r="AH92" s="520"/>
      <c r="AI92" s="520" t="s">
        <v>589</v>
      </c>
    </row>
    <row r="93" spans="1:35" s="154" customFormat="1">
      <c r="A93" s="520" t="s">
        <v>265</v>
      </c>
      <c r="B93" s="520">
        <v>2</v>
      </c>
      <c r="C93" s="525">
        <v>7084847</v>
      </c>
      <c r="D93" s="520">
        <v>10052081</v>
      </c>
      <c r="E93" s="520" t="s">
        <v>892</v>
      </c>
      <c r="F93" s="520" t="s">
        <v>601</v>
      </c>
      <c r="G93" s="522">
        <v>40700</v>
      </c>
      <c r="H93" s="522" t="s">
        <v>743</v>
      </c>
      <c r="I93" s="520" t="s">
        <v>530</v>
      </c>
      <c r="J93" s="523" t="s">
        <v>564</v>
      </c>
      <c r="K93" s="520" t="s">
        <v>106</v>
      </c>
      <c r="L93" s="520" t="s">
        <v>808</v>
      </c>
      <c r="M93" s="520">
        <v>67200</v>
      </c>
      <c r="N93" s="524">
        <v>0.90625</v>
      </c>
      <c r="O93" s="524">
        <v>0.90972222222222221</v>
      </c>
      <c r="P93" s="519">
        <v>4.9999999999999822</v>
      </c>
      <c r="Q93" s="520" t="s">
        <v>538</v>
      </c>
      <c r="R93" s="520"/>
      <c r="S93" s="520" t="s">
        <v>539</v>
      </c>
      <c r="T93" s="520" t="s">
        <v>540</v>
      </c>
      <c r="U93" s="520"/>
      <c r="V93" s="520"/>
      <c r="W93" s="520" t="s">
        <v>565</v>
      </c>
      <c r="X93" s="520" t="s">
        <v>566</v>
      </c>
      <c r="Y93" s="520" t="b">
        <v>0</v>
      </c>
      <c r="Z93" s="520"/>
      <c r="AA93" s="520"/>
      <c r="AB93" s="520"/>
      <c r="AC93" s="520"/>
      <c r="AD93" s="527"/>
      <c r="AE93" s="520"/>
      <c r="AF93" s="520"/>
      <c r="AG93" s="520"/>
      <c r="AH93" s="520"/>
      <c r="AI93" s="520" t="s">
        <v>589</v>
      </c>
    </row>
    <row r="94" spans="1:35" s="154" customFormat="1">
      <c r="A94" s="520" t="s">
        <v>265</v>
      </c>
      <c r="B94" s="520">
        <v>2</v>
      </c>
      <c r="C94" s="525">
        <v>7084847</v>
      </c>
      <c r="D94" s="520">
        <v>10052081</v>
      </c>
      <c r="E94" s="520" t="s">
        <v>892</v>
      </c>
      <c r="F94" s="520" t="s">
        <v>601</v>
      </c>
      <c r="G94" s="522">
        <v>40700</v>
      </c>
      <c r="H94" s="522" t="s">
        <v>743</v>
      </c>
      <c r="I94" s="520" t="s">
        <v>530</v>
      </c>
      <c r="J94" s="523" t="s">
        <v>564</v>
      </c>
      <c r="K94" s="520" t="s">
        <v>106</v>
      </c>
      <c r="L94" s="520" t="s">
        <v>808</v>
      </c>
      <c r="M94" s="520">
        <v>67200</v>
      </c>
      <c r="N94" s="524">
        <v>0.90972222222222221</v>
      </c>
      <c r="O94" s="524">
        <v>0.91388888888888886</v>
      </c>
      <c r="P94" s="519">
        <v>5.9999999999999787</v>
      </c>
      <c r="Q94" s="520" t="s">
        <v>590</v>
      </c>
      <c r="R94" s="520" t="s">
        <v>1312</v>
      </c>
      <c r="S94" s="520" t="s">
        <v>542</v>
      </c>
      <c r="T94" s="520" t="s">
        <v>534</v>
      </c>
      <c r="U94" s="520"/>
      <c r="V94" s="520"/>
      <c r="W94" s="520" t="s">
        <v>565</v>
      </c>
      <c r="X94" s="520" t="s">
        <v>566</v>
      </c>
      <c r="Y94" s="520" t="b">
        <v>0</v>
      </c>
      <c r="Z94" s="520"/>
      <c r="AA94" s="520"/>
      <c r="AB94" s="520"/>
      <c r="AC94" s="520"/>
      <c r="AD94" s="527"/>
      <c r="AE94" s="520"/>
      <c r="AF94" s="520"/>
      <c r="AG94" s="520"/>
      <c r="AH94" s="520"/>
      <c r="AI94" s="520" t="s">
        <v>589</v>
      </c>
    </row>
    <row r="95" spans="1:35" s="154" customFormat="1">
      <c r="A95" s="520" t="s">
        <v>265</v>
      </c>
      <c r="B95" s="520">
        <v>2</v>
      </c>
      <c r="C95" s="525">
        <v>7084847</v>
      </c>
      <c r="D95" s="520">
        <v>10052081</v>
      </c>
      <c r="E95" s="520" t="s">
        <v>892</v>
      </c>
      <c r="F95" s="520" t="s">
        <v>601</v>
      </c>
      <c r="G95" s="522">
        <v>40700</v>
      </c>
      <c r="H95" s="522" t="s">
        <v>743</v>
      </c>
      <c r="I95" s="520" t="s">
        <v>530</v>
      </c>
      <c r="J95" s="523" t="s">
        <v>564</v>
      </c>
      <c r="K95" s="520" t="s">
        <v>106</v>
      </c>
      <c r="L95" s="520" t="s">
        <v>808</v>
      </c>
      <c r="M95" s="520">
        <v>67200</v>
      </c>
      <c r="N95" s="524">
        <v>0.91388888888888886</v>
      </c>
      <c r="O95" s="524">
        <v>0.91666666666666663</v>
      </c>
      <c r="P95" s="519">
        <v>3.9999999999999858</v>
      </c>
      <c r="Q95" s="520" t="s">
        <v>538</v>
      </c>
      <c r="R95" s="520"/>
      <c r="S95" s="520" t="s">
        <v>539</v>
      </c>
      <c r="T95" s="520" t="s">
        <v>540</v>
      </c>
      <c r="U95" s="520"/>
      <c r="V95" s="520"/>
      <c r="W95" s="520" t="s">
        <v>565</v>
      </c>
      <c r="X95" s="520" t="s">
        <v>566</v>
      </c>
      <c r="Y95" s="520" t="b">
        <v>0</v>
      </c>
      <c r="Z95" s="520"/>
      <c r="AA95" s="520"/>
      <c r="AB95" s="520"/>
      <c r="AC95" s="520"/>
      <c r="AD95" s="527"/>
      <c r="AE95" s="520"/>
      <c r="AF95" s="520"/>
      <c r="AG95" s="520"/>
      <c r="AH95" s="520"/>
      <c r="AI95" s="520" t="s">
        <v>589</v>
      </c>
    </row>
    <row r="96" spans="1:35" s="154" customFormat="1">
      <c r="A96" s="520" t="s">
        <v>265</v>
      </c>
      <c r="B96" s="520">
        <v>1</v>
      </c>
      <c r="C96" s="525">
        <v>1273957</v>
      </c>
      <c r="D96" s="520">
        <v>10044447</v>
      </c>
      <c r="E96" s="520" t="s">
        <v>163</v>
      </c>
      <c r="F96" s="520" t="s">
        <v>528</v>
      </c>
      <c r="G96" s="522">
        <v>40701</v>
      </c>
      <c r="H96" s="522" t="s">
        <v>743</v>
      </c>
      <c r="I96" s="520" t="s">
        <v>530</v>
      </c>
      <c r="J96" s="523" t="s">
        <v>531</v>
      </c>
      <c r="K96" s="520" t="s">
        <v>106</v>
      </c>
      <c r="L96" s="520" t="s">
        <v>808</v>
      </c>
      <c r="M96" s="520">
        <v>336</v>
      </c>
      <c r="N96" s="524">
        <v>0.29166666666666669</v>
      </c>
      <c r="O96" s="524">
        <v>0.29305555555555557</v>
      </c>
      <c r="P96" s="519">
        <v>1.9999999999999929</v>
      </c>
      <c r="Q96" s="520" t="s">
        <v>538</v>
      </c>
      <c r="R96" s="520"/>
      <c r="S96" s="520" t="s">
        <v>539</v>
      </c>
      <c r="T96" s="520" t="s">
        <v>540</v>
      </c>
      <c r="U96" s="520"/>
      <c r="V96" s="520"/>
      <c r="W96" s="520" t="s">
        <v>535</v>
      </c>
      <c r="X96" s="520" t="s">
        <v>650</v>
      </c>
      <c r="Y96" s="520" t="b">
        <v>0</v>
      </c>
      <c r="Z96" s="520">
        <v>336</v>
      </c>
      <c r="AA96" s="520">
        <v>18000</v>
      </c>
      <c r="AB96" s="520">
        <v>40701</v>
      </c>
      <c r="AC96" s="520" t="s">
        <v>1673</v>
      </c>
      <c r="AD96" s="527">
        <v>750</v>
      </c>
      <c r="AE96" s="520">
        <v>12</v>
      </c>
      <c r="AF96" s="520"/>
      <c r="AG96" s="520"/>
      <c r="AH96" s="520">
        <v>28</v>
      </c>
      <c r="AI96" s="520" t="s">
        <v>537</v>
      </c>
    </row>
    <row r="97" spans="1:35" s="154" customFormat="1">
      <c r="A97" s="520" t="s">
        <v>265</v>
      </c>
      <c r="B97" s="520">
        <v>1</v>
      </c>
      <c r="C97" s="525">
        <v>1273957</v>
      </c>
      <c r="D97" s="520">
        <v>10044447</v>
      </c>
      <c r="E97" s="520" t="s">
        <v>163</v>
      </c>
      <c r="F97" s="520" t="s">
        <v>528</v>
      </c>
      <c r="G97" s="522">
        <v>40701</v>
      </c>
      <c r="H97" s="522" t="s">
        <v>743</v>
      </c>
      <c r="I97" s="520" t="s">
        <v>530</v>
      </c>
      <c r="J97" s="523" t="s">
        <v>531</v>
      </c>
      <c r="K97" s="520" t="s">
        <v>106</v>
      </c>
      <c r="L97" s="520" t="s">
        <v>808</v>
      </c>
      <c r="M97" s="520">
        <v>336</v>
      </c>
      <c r="N97" s="524">
        <v>0.29305555555555557</v>
      </c>
      <c r="O97" s="524">
        <v>0.29652777777777778</v>
      </c>
      <c r="P97" s="519">
        <v>5.0000000000000622</v>
      </c>
      <c r="Q97" s="520" t="s">
        <v>546</v>
      </c>
      <c r="R97" s="520" t="s">
        <v>620</v>
      </c>
      <c r="S97" s="520" t="s">
        <v>547</v>
      </c>
      <c r="T97" s="520" t="s">
        <v>534</v>
      </c>
      <c r="U97" s="520"/>
      <c r="V97" s="520"/>
      <c r="W97" s="520" t="s">
        <v>535</v>
      </c>
      <c r="X97" s="520" t="s">
        <v>650</v>
      </c>
      <c r="Y97" s="520" t="b">
        <v>0</v>
      </c>
      <c r="Z97" s="520"/>
      <c r="AA97" s="520"/>
      <c r="AB97" s="520"/>
      <c r="AC97" s="520"/>
      <c r="AD97" s="527"/>
      <c r="AE97" s="520"/>
      <c r="AF97" s="520"/>
      <c r="AG97" s="520"/>
      <c r="AH97" s="520"/>
      <c r="AI97" s="520" t="s">
        <v>537</v>
      </c>
    </row>
    <row r="98" spans="1:35" s="154" customFormat="1">
      <c r="A98" s="520" t="s">
        <v>265</v>
      </c>
      <c r="B98" s="520">
        <v>1</v>
      </c>
      <c r="C98" s="525">
        <v>1273957</v>
      </c>
      <c r="D98" s="520">
        <v>10044447</v>
      </c>
      <c r="E98" s="520" t="s">
        <v>163</v>
      </c>
      <c r="F98" s="520" t="s">
        <v>528</v>
      </c>
      <c r="G98" s="522">
        <v>40701</v>
      </c>
      <c r="H98" s="522" t="s">
        <v>743</v>
      </c>
      <c r="I98" s="520" t="s">
        <v>530</v>
      </c>
      <c r="J98" s="523" t="s">
        <v>531</v>
      </c>
      <c r="K98" s="520" t="s">
        <v>106</v>
      </c>
      <c r="L98" s="520" t="s">
        <v>808</v>
      </c>
      <c r="M98" s="520">
        <v>336</v>
      </c>
      <c r="N98" s="524">
        <v>0.29652777777777778</v>
      </c>
      <c r="O98" s="524">
        <v>0.3034722222222222</v>
      </c>
      <c r="P98" s="519">
        <v>9.9999999999999645</v>
      </c>
      <c r="Q98" s="520" t="s">
        <v>558</v>
      </c>
      <c r="R98" s="520" t="s">
        <v>1674</v>
      </c>
      <c r="S98" s="520" t="s">
        <v>542</v>
      </c>
      <c r="T98" s="520" t="s">
        <v>534</v>
      </c>
      <c r="U98" s="520"/>
      <c r="V98" s="520"/>
      <c r="W98" s="520" t="s">
        <v>535</v>
      </c>
      <c r="X98" s="520" t="s">
        <v>650</v>
      </c>
      <c r="Y98" s="520" t="b">
        <v>0</v>
      </c>
      <c r="Z98" s="520"/>
      <c r="AA98" s="520"/>
      <c r="AB98" s="520"/>
      <c r="AC98" s="520"/>
      <c r="AD98" s="527"/>
      <c r="AE98" s="520"/>
      <c r="AF98" s="520"/>
      <c r="AG98" s="520"/>
      <c r="AH98" s="520"/>
      <c r="AI98" s="520" t="s">
        <v>537</v>
      </c>
    </row>
    <row r="99" spans="1:35" s="154" customFormat="1">
      <c r="A99" s="520" t="s">
        <v>265</v>
      </c>
      <c r="B99" s="520">
        <v>1</v>
      </c>
      <c r="C99" s="525">
        <v>1273957</v>
      </c>
      <c r="D99" s="520">
        <v>10044447</v>
      </c>
      <c r="E99" s="520" t="s">
        <v>163</v>
      </c>
      <c r="F99" s="520" t="s">
        <v>528</v>
      </c>
      <c r="G99" s="522">
        <v>40701</v>
      </c>
      <c r="H99" s="522" t="s">
        <v>743</v>
      </c>
      <c r="I99" s="520" t="s">
        <v>530</v>
      </c>
      <c r="J99" s="523" t="s">
        <v>531</v>
      </c>
      <c r="K99" s="520" t="s">
        <v>106</v>
      </c>
      <c r="L99" s="520" t="s">
        <v>808</v>
      </c>
      <c r="M99" s="520">
        <v>336</v>
      </c>
      <c r="N99" s="524">
        <v>0.3034722222222222</v>
      </c>
      <c r="O99" s="524">
        <v>0.32291666666666669</v>
      </c>
      <c r="P99" s="519">
        <v>27.999999999999979</v>
      </c>
      <c r="Q99" s="520" t="s">
        <v>548</v>
      </c>
      <c r="R99" s="520" t="s">
        <v>1675</v>
      </c>
      <c r="S99" s="520" t="s">
        <v>542</v>
      </c>
      <c r="T99" s="520" t="s">
        <v>534</v>
      </c>
      <c r="U99" s="520"/>
      <c r="V99" s="520"/>
      <c r="W99" s="520" t="s">
        <v>535</v>
      </c>
      <c r="X99" s="520" t="s">
        <v>650</v>
      </c>
      <c r="Y99" s="520" t="b">
        <v>0</v>
      </c>
      <c r="Z99" s="520"/>
      <c r="AA99" s="520"/>
      <c r="AB99" s="520"/>
      <c r="AC99" s="520"/>
      <c r="AD99" s="527"/>
      <c r="AE99" s="520"/>
      <c r="AF99" s="520"/>
      <c r="AG99" s="520"/>
      <c r="AH99" s="520"/>
      <c r="AI99" s="520" t="s">
        <v>537</v>
      </c>
    </row>
    <row r="100" spans="1:35" s="154" customFormat="1">
      <c r="A100" s="520" t="s">
        <v>265</v>
      </c>
      <c r="B100" s="520">
        <v>2</v>
      </c>
      <c r="C100" s="525">
        <v>1273348</v>
      </c>
      <c r="D100" s="520">
        <v>10044572</v>
      </c>
      <c r="E100" s="520" t="s">
        <v>275</v>
      </c>
      <c r="F100" s="520" t="s">
        <v>528</v>
      </c>
      <c r="G100" s="522">
        <v>40701</v>
      </c>
      <c r="H100" s="522" t="s">
        <v>743</v>
      </c>
      <c r="I100" s="520" t="s">
        <v>530</v>
      </c>
      <c r="J100" s="523" t="s">
        <v>531</v>
      </c>
      <c r="K100" s="520" t="s">
        <v>106</v>
      </c>
      <c r="L100" s="520" t="s">
        <v>808</v>
      </c>
      <c r="M100" s="520">
        <v>5952</v>
      </c>
      <c r="N100" s="524">
        <v>0.32291666666666669</v>
      </c>
      <c r="O100" s="524">
        <v>0.32916666666666666</v>
      </c>
      <c r="P100" s="519">
        <v>9.000000000000048</v>
      </c>
      <c r="Q100" s="520" t="s">
        <v>562</v>
      </c>
      <c r="R100" s="520" t="s">
        <v>1676</v>
      </c>
      <c r="S100" s="520" t="s">
        <v>550</v>
      </c>
      <c r="T100" s="520" t="s">
        <v>551</v>
      </c>
      <c r="U100" s="520"/>
      <c r="V100" s="520"/>
      <c r="W100" s="520" t="s">
        <v>535</v>
      </c>
      <c r="X100" s="520" t="s">
        <v>650</v>
      </c>
      <c r="Y100" s="520" t="b">
        <v>0</v>
      </c>
      <c r="Z100" s="520">
        <v>5952</v>
      </c>
      <c r="AA100" s="520">
        <v>18000</v>
      </c>
      <c r="AB100" s="520">
        <v>40701</v>
      </c>
      <c r="AC100" s="520" t="s">
        <v>1677</v>
      </c>
      <c r="AD100" s="527">
        <v>750</v>
      </c>
      <c r="AE100" s="520">
        <v>12</v>
      </c>
      <c r="AF100" s="520"/>
      <c r="AG100" s="520"/>
      <c r="AH100" s="520">
        <v>496</v>
      </c>
      <c r="AI100" s="520" t="s">
        <v>537</v>
      </c>
    </row>
    <row r="101" spans="1:35" s="154" customFormat="1">
      <c r="A101" s="520" t="s">
        <v>265</v>
      </c>
      <c r="B101" s="520">
        <v>2</v>
      </c>
      <c r="C101" s="525">
        <v>1273348</v>
      </c>
      <c r="D101" s="520">
        <v>10044572</v>
      </c>
      <c r="E101" s="520" t="s">
        <v>275</v>
      </c>
      <c r="F101" s="520" t="s">
        <v>528</v>
      </c>
      <c r="G101" s="522">
        <v>40701</v>
      </c>
      <c r="H101" s="522" t="s">
        <v>743</v>
      </c>
      <c r="I101" s="520" t="s">
        <v>530</v>
      </c>
      <c r="J101" s="523" t="s">
        <v>531</v>
      </c>
      <c r="K101" s="520" t="s">
        <v>106</v>
      </c>
      <c r="L101" s="520" t="s">
        <v>808</v>
      </c>
      <c r="M101" s="520">
        <v>5952</v>
      </c>
      <c r="N101" s="524">
        <v>0.32916666666666666</v>
      </c>
      <c r="O101" s="524">
        <v>0.33055555555555555</v>
      </c>
      <c r="P101" s="519">
        <v>1.9999999999999929</v>
      </c>
      <c r="Q101" s="520" t="s">
        <v>538</v>
      </c>
      <c r="R101" s="520"/>
      <c r="S101" s="520" t="s">
        <v>539</v>
      </c>
      <c r="T101" s="520" t="s">
        <v>540</v>
      </c>
      <c r="U101" s="520"/>
      <c r="V101" s="520"/>
      <c r="W101" s="520" t="s">
        <v>535</v>
      </c>
      <c r="X101" s="520" t="s">
        <v>650</v>
      </c>
      <c r="Y101" s="520" t="b">
        <v>0</v>
      </c>
      <c r="Z101" s="520"/>
      <c r="AA101" s="520"/>
      <c r="AB101" s="520"/>
      <c r="AC101" s="520"/>
      <c r="AD101" s="527"/>
      <c r="AE101" s="520"/>
      <c r="AF101" s="520"/>
      <c r="AG101" s="520"/>
      <c r="AH101" s="520"/>
      <c r="AI101" s="520" t="s">
        <v>537</v>
      </c>
    </row>
    <row r="102" spans="1:35" s="154" customFormat="1">
      <c r="A102" s="520" t="s">
        <v>265</v>
      </c>
      <c r="B102" s="520">
        <v>2</v>
      </c>
      <c r="C102" s="525">
        <v>1273348</v>
      </c>
      <c r="D102" s="520">
        <v>10044572</v>
      </c>
      <c r="E102" s="520" t="s">
        <v>275</v>
      </c>
      <c r="F102" s="520" t="s">
        <v>528</v>
      </c>
      <c r="G102" s="522">
        <v>40701</v>
      </c>
      <c r="H102" s="522" t="s">
        <v>743</v>
      </c>
      <c r="I102" s="520" t="s">
        <v>530</v>
      </c>
      <c r="J102" s="523" t="s">
        <v>531</v>
      </c>
      <c r="K102" s="520" t="s">
        <v>106</v>
      </c>
      <c r="L102" s="520" t="s">
        <v>808</v>
      </c>
      <c r="M102" s="520">
        <v>5952</v>
      </c>
      <c r="N102" s="524">
        <v>0.33055555555555555</v>
      </c>
      <c r="O102" s="524">
        <v>0.34097222222222223</v>
      </c>
      <c r="P102" s="519">
        <v>15.000000000000027</v>
      </c>
      <c r="Q102" s="520" t="s">
        <v>810</v>
      </c>
      <c r="R102" s="520" t="s">
        <v>1678</v>
      </c>
      <c r="S102" s="520" t="s">
        <v>557</v>
      </c>
      <c r="T102" s="520" t="s">
        <v>534</v>
      </c>
      <c r="U102" s="520"/>
      <c r="V102" s="520"/>
      <c r="W102" s="520" t="s">
        <v>535</v>
      </c>
      <c r="X102" s="520" t="s">
        <v>650</v>
      </c>
      <c r="Y102" s="520" t="b">
        <v>0</v>
      </c>
      <c r="Z102" s="520"/>
      <c r="AA102" s="520"/>
      <c r="AB102" s="520"/>
      <c r="AC102" s="520"/>
      <c r="AD102" s="527"/>
      <c r="AE102" s="520"/>
      <c r="AF102" s="520"/>
      <c r="AG102" s="520"/>
      <c r="AH102" s="520"/>
      <c r="AI102" s="520" t="s">
        <v>537</v>
      </c>
    </row>
    <row r="103" spans="1:35" s="154" customFormat="1">
      <c r="A103" s="520" t="s">
        <v>265</v>
      </c>
      <c r="B103" s="520">
        <v>2</v>
      </c>
      <c r="C103" s="525">
        <v>1273348</v>
      </c>
      <c r="D103" s="520">
        <v>10044572</v>
      </c>
      <c r="E103" s="520" t="s">
        <v>275</v>
      </c>
      <c r="F103" s="520" t="s">
        <v>528</v>
      </c>
      <c r="G103" s="522">
        <v>40701</v>
      </c>
      <c r="H103" s="522" t="s">
        <v>743</v>
      </c>
      <c r="I103" s="520" t="s">
        <v>530</v>
      </c>
      <c r="J103" s="523" t="s">
        <v>531</v>
      </c>
      <c r="K103" s="520" t="s">
        <v>106</v>
      </c>
      <c r="L103" s="520" t="s">
        <v>808</v>
      </c>
      <c r="M103" s="520">
        <v>5952</v>
      </c>
      <c r="N103" s="524">
        <v>0.34097222222222223</v>
      </c>
      <c r="O103" s="524">
        <v>0.35277777777777775</v>
      </c>
      <c r="P103" s="519">
        <v>16.99999999999994</v>
      </c>
      <c r="Q103" s="520" t="s">
        <v>544</v>
      </c>
      <c r="R103" s="520" t="s">
        <v>1679</v>
      </c>
      <c r="S103" s="520" t="s">
        <v>533</v>
      </c>
      <c r="T103" s="520" t="s">
        <v>534</v>
      </c>
      <c r="U103" s="520"/>
      <c r="V103" s="520"/>
      <c r="W103" s="520" t="s">
        <v>535</v>
      </c>
      <c r="X103" s="520" t="s">
        <v>650</v>
      </c>
      <c r="Y103" s="520" t="b">
        <v>0</v>
      </c>
      <c r="Z103" s="520"/>
      <c r="AA103" s="520"/>
      <c r="AB103" s="520"/>
      <c r="AC103" s="520"/>
      <c r="AD103" s="527"/>
      <c r="AE103" s="520"/>
      <c r="AF103" s="520"/>
      <c r="AG103" s="520"/>
      <c r="AH103" s="520"/>
      <c r="AI103" s="520" t="s">
        <v>537</v>
      </c>
    </row>
    <row r="104" spans="1:35" s="154" customFormat="1">
      <c r="A104" s="520" t="s">
        <v>265</v>
      </c>
      <c r="B104" s="520">
        <v>2</v>
      </c>
      <c r="C104" s="525">
        <v>1273348</v>
      </c>
      <c r="D104" s="520">
        <v>10044572</v>
      </c>
      <c r="E104" s="520" t="s">
        <v>275</v>
      </c>
      <c r="F104" s="520" t="s">
        <v>528</v>
      </c>
      <c r="G104" s="522">
        <v>40701</v>
      </c>
      <c r="H104" s="522" t="s">
        <v>743</v>
      </c>
      <c r="I104" s="520" t="s">
        <v>530</v>
      </c>
      <c r="J104" s="523" t="s">
        <v>531</v>
      </c>
      <c r="K104" s="520" t="s">
        <v>106</v>
      </c>
      <c r="L104" s="520" t="s">
        <v>808</v>
      </c>
      <c r="M104" s="520">
        <v>5952</v>
      </c>
      <c r="N104" s="524">
        <v>0.35277777777777775</v>
      </c>
      <c r="O104" s="524">
        <v>0.35694444444444445</v>
      </c>
      <c r="P104" s="519">
        <v>6.0000000000000586</v>
      </c>
      <c r="Q104" s="520" t="s">
        <v>538</v>
      </c>
      <c r="R104" s="520"/>
      <c r="S104" s="520" t="s">
        <v>539</v>
      </c>
      <c r="T104" s="520" t="s">
        <v>540</v>
      </c>
      <c r="U104" s="520"/>
      <c r="V104" s="520"/>
      <c r="W104" s="520" t="s">
        <v>535</v>
      </c>
      <c r="X104" s="520" t="s">
        <v>650</v>
      </c>
      <c r="Y104" s="520" t="b">
        <v>0</v>
      </c>
      <c r="Z104" s="520"/>
      <c r="AA104" s="520"/>
      <c r="AB104" s="520"/>
      <c r="AC104" s="520"/>
      <c r="AD104" s="527"/>
      <c r="AE104" s="520"/>
      <c r="AF104" s="520"/>
      <c r="AG104" s="520"/>
      <c r="AH104" s="520"/>
      <c r="AI104" s="520" t="s">
        <v>537</v>
      </c>
    </row>
    <row r="105" spans="1:35" s="154" customFormat="1">
      <c r="A105" s="520" t="s">
        <v>265</v>
      </c>
      <c r="B105" s="520">
        <v>2</v>
      </c>
      <c r="C105" s="525">
        <v>1273348</v>
      </c>
      <c r="D105" s="520">
        <v>10044572</v>
      </c>
      <c r="E105" s="520" t="s">
        <v>275</v>
      </c>
      <c r="F105" s="520" t="s">
        <v>528</v>
      </c>
      <c r="G105" s="522">
        <v>40701</v>
      </c>
      <c r="H105" s="522" t="s">
        <v>743</v>
      </c>
      <c r="I105" s="520" t="s">
        <v>530</v>
      </c>
      <c r="J105" s="523" t="s">
        <v>531</v>
      </c>
      <c r="K105" s="520" t="s">
        <v>106</v>
      </c>
      <c r="L105" s="520" t="s">
        <v>808</v>
      </c>
      <c r="M105" s="520">
        <v>5952</v>
      </c>
      <c r="N105" s="524">
        <v>0.35694444444444445</v>
      </c>
      <c r="O105" s="524">
        <v>0.36041666666666666</v>
      </c>
      <c r="P105" s="519">
        <v>4.9999999999999822</v>
      </c>
      <c r="Q105" s="520" t="s">
        <v>1680</v>
      </c>
      <c r="R105" s="520" t="s">
        <v>1681</v>
      </c>
      <c r="S105" s="520" t="s">
        <v>587</v>
      </c>
      <c r="T105" s="520" t="s">
        <v>534</v>
      </c>
      <c r="U105" s="520"/>
      <c r="V105" s="520"/>
      <c r="W105" s="520" t="s">
        <v>535</v>
      </c>
      <c r="X105" s="520" t="s">
        <v>650</v>
      </c>
      <c r="Y105" s="520" t="b">
        <v>0</v>
      </c>
      <c r="Z105" s="520"/>
      <c r="AA105" s="520"/>
      <c r="AB105" s="520"/>
      <c r="AC105" s="520"/>
      <c r="AD105" s="527"/>
      <c r="AE105" s="520"/>
      <c r="AF105" s="520"/>
      <c r="AG105" s="520"/>
      <c r="AH105" s="520"/>
      <c r="AI105" s="520" t="s">
        <v>537</v>
      </c>
    </row>
    <row r="106" spans="1:35" s="154" customFormat="1">
      <c r="A106" s="520" t="s">
        <v>265</v>
      </c>
      <c r="B106" s="520">
        <v>2</v>
      </c>
      <c r="C106" s="525">
        <v>1273348</v>
      </c>
      <c r="D106" s="520">
        <v>10044572</v>
      </c>
      <c r="E106" s="520" t="s">
        <v>275</v>
      </c>
      <c r="F106" s="520" t="s">
        <v>528</v>
      </c>
      <c r="G106" s="522">
        <v>40701</v>
      </c>
      <c r="H106" s="522" t="s">
        <v>743</v>
      </c>
      <c r="I106" s="520" t="s">
        <v>530</v>
      </c>
      <c r="J106" s="523" t="s">
        <v>531</v>
      </c>
      <c r="K106" s="520" t="s">
        <v>106</v>
      </c>
      <c r="L106" s="520" t="s">
        <v>808</v>
      </c>
      <c r="M106" s="520">
        <v>5952</v>
      </c>
      <c r="N106" s="524">
        <v>0.36041666666666666</v>
      </c>
      <c r="O106" s="524">
        <v>0.36458333333333331</v>
      </c>
      <c r="P106" s="519">
        <v>5.9999999999999787</v>
      </c>
      <c r="Q106" s="520" t="s">
        <v>538</v>
      </c>
      <c r="R106" s="520"/>
      <c r="S106" s="520" t="s">
        <v>539</v>
      </c>
      <c r="T106" s="520" t="s">
        <v>540</v>
      </c>
      <c r="U106" s="520"/>
      <c r="V106" s="520"/>
      <c r="W106" s="520" t="s">
        <v>535</v>
      </c>
      <c r="X106" s="520" t="s">
        <v>650</v>
      </c>
      <c r="Y106" s="520" t="b">
        <v>0</v>
      </c>
      <c r="Z106" s="520"/>
      <c r="AA106" s="520"/>
      <c r="AB106" s="520"/>
      <c r="AC106" s="520"/>
      <c r="AD106" s="527"/>
      <c r="AE106" s="520"/>
      <c r="AF106" s="520"/>
      <c r="AG106" s="520"/>
      <c r="AH106" s="520"/>
      <c r="AI106" s="520" t="s">
        <v>537</v>
      </c>
    </row>
    <row r="107" spans="1:35" s="154" customFormat="1">
      <c r="A107" s="520" t="s">
        <v>265</v>
      </c>
      <c r="B107" s="520">
        <v>2</v>
      </c>
      <c r="C107" s="525">
        <v>1273348</v>
      </c>
      <c r="D107" s="520">
        <v>10044572</v>
      </c>
      <c r="E107" s="520" t="s">
        <v>275</v>
      </c>
      <c r="F107" s="520" t="s">
        <v>528</v>
      </c>
      <c r="G107" s="522">
        <v>40701</v>
      </c>
      <c r="H107" s="522" t="s">
        <v>743</v>
      </c>
      <c r="I107" s="520" t="s">
        <v>530</v>
      </c>
      <c r="J107" s="523" t="s">
        <v>531</v>
      </c>
      <c r="K107" s="520" t="s">
        <v>106</v>
      </c>
      <c r="L107" s="520" t="s">
        <v>808</v>
      </c>
      <c r="M107" s="520">
        <v>5952</v>
      </c>
      <c r="N107" s="524">
        <v>0.36458333333333331</v>
      </c>
      <c r="O107" s="524">
        <v>0.3659722222222222</v>
      </c>
      <c r="P107" s="519">
        <v>1.9999999999999929</v>
      </c>
      <c r="Q107" s="520" t="s">
        <v>1680</v>
      </c>
      <c r="R107" s="520" t="s">
        <v>1681</v>
      </c>
      <c r="S107" s="520" t="s">
        <v>587</v>
      </c>
      <c r="T107" s="520" t="s">
        <v>534</v>
      </c>
      <c r="U107" s="520"/>
      <c r="V107" s="520"/>
      <c r="W107" s="520" t="s">
        <v>535</v>
      </c>
      <c r="X107" s="520" t="s">
        <v>650</v>
      </c>
      <c r="Y107" s="520" t="b">
        <v>0</v>
      </c>
      <c r="Z107" s="520"/>
      <c r="AA107" s="520"/>
      <c r="AB107" s="520"/>
      <c r="AC107" s="520"/>
      <c r="AD107" s="527"/>
      <c r="AE107" s="520"/>
      <c r="AF107" s="520"/>
      <c r="AG107" s="520"/>
      <c r="AH107" s="520"/>
      <c r="AI107" s="520" t="s">
        <v>537</v>
      </c>
    </row>
    <row r="108" spans="1:35" s="154" customFormat="1">
      <c r="A108" s="520" t="s">
        <v>265</v>
      </c>
      <c r="B108" s="520">
        <v>2</v>
      </c>
      <c r="C108" s="525">
        <v>1273348</v>
      </c>
      <c r="D108" s="520">
        <v>10044572</v>
      </c>
      <c r="E108" s="520" t="s">
        <v>275</v>
      </c>
      <c r="F108" s="520" t="s">
        <v>528</v>
      </c>
      <c r="G108" s="522">
        <v>40701</v>
      </c>
      <c r="H108" s="522" t="s">
        <v>743</v>
      </c>
      <c r="I108" s="520" t="s">
        <v>530</v>
      </c>
      <c r="J108" s="523" t="s">
        <v>531</v>
      </c>
      <c r="K108" s="520" t="s">
        <v>106</v>
      </c>
      <c r="L108" s="520" t="s">
        <v>808</v>
      </c>
      <c r="M108" s="520">
        <v>5952</v>
      </c>
      <c r="N108" s="524">
        <v>0.3659722222222222</v>
      </c>
      <c r="O108" s="524">
        <v>0.37083333333333335</v>
      </c>
      <c r="P108" s="519">
        <v>6.9999999999999751</v>
      </c>
      <c r="Q108" s="520" t="s">
        <v>538</v>
      </c>
      <c r="R108" s="520"/>
      <c r="S108" s="520" t="s">
        <v>539</v>
      </c>
      <c r="T108" s="520" t="s">
        <v>540</v>
      </c>
      <c r="U108" s="520"/>
      <c r="V108" s="520"/>
      <c r="W108" s="520" t="s">
        <v>535</v>
      </c>
      <c r="X108" s="520" t="s">
        <v>650</v>
      </c>
      <c r="Y108" s="520" t="b">
        <v>0</v>
      </c>
      <c r="Z108" s="520"/>
      <c r="AA108" s="520"/>
      <c r="AB108" s="520"/>
      <c r="AC108" s="520"/>
      <c r="AD108" s="527"/>
      <c r="AE108" s="520"/>
      <c r="AF108" s="520"/>
      <c r="AG108" s="520"/>
      <c r="AH108" s="520"/>
      <c r="AI108" s="520" t="s">
        <v>537</v>
      </c>
    </row>
    <row r="109" spans="1:35" s="154" customFormat="1">
      <c r="A109" s="520" t="s">
        <v>265</v>
      </c>
      <c r="B109" s="520">
        <v>2</v>
      </c>
      <c r="C109" s="525">
        <v>1273348</v>
      </c>
      <c r="D109" s="520">
        <v>10044572</v>
      </c>
      <c r="E109" s="520" t="s">
        <v>275</v>
      </c>
      <c r="F109" s="520" t="s">
        <v>528</v>
      </c>
      <c r="G109" s="522">
        <v>40701</v>
      </c>
      <c r="H109" s="522" t="s">
        <v>743</v>
      </c>
      <c r="I109" s="520" t="s">
        <v>530</v>
      </c>
      <c r="J109" s="523" t="s">
        <v>531</v>
      </c>
      <c r="K109" s="520" t="s">
        <v>106</v>
      </c>
      <c r="L109" s="520" t="s">
        <v>808</v>
      </c>
      <c r="M109" s="520">
        <v>5952</v>
      </c>
      <c r="N109" s="524">
        <v>0.37083333333333335</v>
      </c>
      <c r="O109" s="524">
        <v>0.37361111111111112</v>
      </c>
      <c r="P109" s="519">
        <v>4.0000000000000657</v>
      </c>
      <c r="Q109" s="520" t="s">
        <v>545</v>
      </c>
      <c r="R109" s="520" t="s">
        <v>1682</v>
      </c>
      <c r="S109" s="520" t="s">
        <v>542</v>
      </c>
      <c r="T109" s="520" t="s">
        <v>534</v>
      </c>
      <c r="U109" s="520"/>
      <c r="V109" s="520"/>
      <c r="W109" s="520" t="s">
        <v>535</v>
      </c>
      <c r="X109" s="520" t="s">
        <v>650</v>
      </c>
      <c r="Y109" s="520" t="b">
        <v>0</v>
      </c>
      <c r="Z109" s="520"/>
      <c r="AA109" s="520"/>
      <c r="AB109" s="520"/>
      <c r="AC109" s="520"/>
      <c r="AD109" s="527"/>
      <c r="AE109" s="520"/>
      <c r="AF109" s="520"/>
      <c r="AG109" s="520"/>
      <c r="AH109" s="520"/>
      <c r="AI109" s="520" t="s">
        <v>537</v>
      </c>
    </row>
    <row r="110" spans="1:35" s="154" customFormat="1">
      <c r="A110" s="520" t="s">
        <v>265</v>
      </c>
      <c r="B110" s="520">
        <v>2</v>
      </c>
      <c r="C110" s="525">
        <v>1273348</v>
      </c>
      <c r="D110" s="520">
        <v>10044572</v>
      </c>
      <c r="E110" s="520" t="s">
        <v>275</v>
      </c>
      <c r="F110" s="520" t="s">
        <v>528</v>
      </c>
      <c r="G110" s="522">
        <v>40701</v>
      </c>
      <c r="H110" s="522" t="s">
        <v>743</v>
      </c>
      <c r="I110" s="520" t="s">
        <v>530</v>
      </c>
      <c r="J110" s="523" t="s">
        <v>531</v>
      </c>
      <c r="K110" s="520" t="s">
        <v>106</v>
      </c>
      <c r="L110" s="520" t="s">
        <v>808</v>
      </c>
      <c r="M110" s="520">
        <v>5952</v>
      </c>
      <c r="N110" s="524">
        <v>0.37361111111111112</v>
      </c>
      <c r="O110" s="524">
        <v>0.375</v>
      </c>
      <c r="P110" s="519">
        <v>1.9999999999999929</v>
      </c>
      <c r="Q110" s="520" t="s">
        <v>538</v>
      </c>
      <c r="R110" s="520"/>
      <c r="S110" s="520" t="s">
        <v>539</v>
      </c>
      <c r="T110" s="520" t="s">
        <v>540</v>
      </c>
      <c r="U110" s="520"/>
      <c r="V110" s="520"/>
      <c r="W110" s="520" t="s">
        <v>535</v>
      </c>
      <c r="X110" s="520" t="s">
        <v>650</v>
      </c>
      <c r="Y110" s="520" t="b">
        <v>0</v>
      </c>
      <c r="Z110" s="520"/>
      <c r="AA110" s="520"/>
      <c r="AB110" s="520"/>
      <c r="AC110" s="520"/>
      <c r="AD110" s="527"/>
      <c r="AE110" s="520"/>
      <c r="AF110" s="520"/>
      <c r="AG110" s="520"/>
      <c r="AH110" s="520"/>
      <c r="AI110" s="520" t="s">
        <v>537</v>
      </c>
    </row>
    <row r="111" spans="1:35" s="154" customFormat="1">
      <c r="A111" s="520" t="s">
        <v>265</v>
      </c>
      <c r="B111" s="520">
        <v>2</v>
      </c>
      <c r="C111" s="525">
        <v>1273348</v>
      </c>
      <c r="D111" s="520">
        <v>10044572</v>
      </c>
      <c r="E111" s="520" t="s">
        <v>275</v>
      </c>
      <c r="F111" s="520" t="s">
        <v>528</v>
      </c>
      <c r="G111" s="522">
        <v>40701</v>
      </c>
      <c r="H111" s="522" t="s">
        <v>743</v>
      </c>
      <c r="I111" s="520" t="s">
        <v>530</v>
      </c>
      <c r="J111" s="523" t="s">
        <v>531</v>
      </c>
      <c r="K111" s="520" t="s">
        <v>106</v>
      </c>
      <c r="L111" s="520" t="s">
        <v>808</v>
      </c>
      <c r="M111" s="520">
        <v>5952</v>
      </c>
      <c r="N111" s="524">
        <v>0.375</v>
      </c>
      <c r="O111" s="524">
        <v>0.37777777777777777</v>
      </c>
      <c r="P111" s="519">
        <v>3.9999999999999858</v>
      </c>
      <c r="Q111" s="520" t="s">
        <v>543</v>
      </c>
      <c r="R111" s="520" t="s">
        <v>1683</v>
      </c>
      <c r="S111" s="520" t="s">
        <v>542</v>
      </c>
      <c r="T111" s="520" t="s">
        <v>534</v>
      </c>
      <c r="U111" s="520"/>
      <c r="V111" s="520"/>
      <c r="W111" s="520" t="s">
        <v>535</v>
      </c>
      <c r="X111" s="520" t="s">
        <v>650</v>
      </c>
      <c r="Y111" s="520" t="b">
        <v>0</v>
      </c>
      <c r="Z111" s="520"/>
      <c r="AA111" s="520"/>
      <c r="AB111" s="520"/>
      <c r="AC111" s="520"/>
      <c r="AD111" s="527"/>
      <c r="AE111" s="520"/>
      <c r="AF111" s="520"/>
      <c r="AG111" s="520"/>
      <c r="AH111" s="520"/>
      <c r="AI111" s="520" t="s">
        <v>537</v>
      </c>
    </row>
    <row r="112" spans="1:35" s="154" customFormat="1">
      <c r="A112" s="520" t="s">
        <v>265</v>
      </c>
      <c r="B112" s="520">
        <v>2</v>
      </c>
      <c r="C112" s="525">
        <v>1273348</v>
      </c>
      <c r="D112" s="520">
        <v>10044572</v>
      </c>
      <c r="E112" s="520" t="s">
        <v>275</v>
      </c>
      <c r="F112" s="520" t="s">
        <v>528</v>
      </c>
      <c r="G112" s="522">
        <v>40701</v>
      </c>
      <c r="H112" s="522" t="s">
        <v>743</v>
      </c>
      <c r="I112" s="520" t="s">
        <v>530</v>
      </c>
      <c r="J112" s="523" t="s">
        <v>531</v>
      </c>
      <c r="K112" s="520" t="s">
        <v>106</v>
      </c>
      <c r="L112" s="520" t="s">
        <v>808</v>
      </c>
      <c r="M112" s="520">
        <v>5952</v>
      </c>
      <c r="N112" s="524">
        <v>0.37777777777777777</v>
      </c>
      <c r="O112" s="524">
        <v>0.37916666666666665</v>
      </c>
      <c r="P112" s="519">
        <v>1.9999999999999929</v>
      </c>
      <c r="Q112" s="520" t="s">
        <v>538</v>
      </c>
      <c r="R112" s="520"/>
      <c r="S112" s="520" t="s">
        <v>539</v>
      </c>
      <c r="T112" s="520" t="s">
        <v>540</v>
      </c>
      <c r="U112" s="520"/>
      <c r="V112" s="520"/>
      <c r="W112" s="520" t="s">
        <v>535</v>
      </c>
      <c r="X112" s="520" t="s">
        <v>650</v>
      </c>
      <c r="Y112" s="520" t="b">
        <v>0</v>
      </c>
      <c r="Z112" s="520"/>
      <c r="AA112" s="520"/>
      <c r="AB112" s="520"/>
      <c r="AC112" s="520"/>
      <c r="AD112" s="527"/>
      <c r="AE112" s="520"/>
      <c r="AF112" s="520"/>
      <c r="AG112" s="520"/>
      <c r="AH112" s="520"/>
      <c r="AI112" s="520" t="s">
        <v>537</v>
      </c>
    </row>
    <row r="113" spans="1:35" s="154" customFormat="1">
      <c r="A113" s="520" t="s">
        <v>265</v>
      </c>
      <c r="B113" s="520">
        <v>2</v>
      </c>
      <c r="C113" s="525">
        <v>1273348</v>
      </c>
      <c r="D113" s="520">
        <v>10044572</v>
      </c>
      <c r="E113" s="520" t="s">
        <v>275</v>
      </c>
      <c r="F113" s="520" t="s">
        <v>528</v>
      </c>
      <c r="G113" s="522">
        <v>40701</v>
      </c>
      <c r="H113" s="522" t="s">
        <v>743</v>
      </c>
      <c r="I113" s="520" t="s">
        <v>530</v>
      </c>
      <c r="J113" s="523" t="s">
        <v>531</v>
      </c>
      <c r="K113" s="520" t="s">
        <v>106</v>
      </c>
      <c r="L113" s="520" t="s">
        <v>808</v>
      </c>
      <c r="M113" s="520">
        <v>5952</v>
      </c>
      <c r="N113" s="524">
        <v>0.37916666666666665</v>
      </c>
      <c r="O113" s="524">
        <v>0.38611111111111113</v>
      </c>
      <c r="P113" s="519">
        <v>9.9999999999999645</v>
      </c>
      <c r="Q113" s="520" t="s">
        <v>558</v>
      </c>
      <c r="R113" s="520" t="s">
        <v>1684</v>
      </c>
      <c r="S113" s="520" t="s">
        <v>542</v>
      </c>
      <c r="T113" s="520" t="s">
        <v>534</v>
      </c>
      <c r="U113" s="520"/>
      <c r="V113" s="520"/>
      <c r="W113" s="520" t="s">
        <v>535</v>
      </c>
      <c r="X113" s="520" t="s">
        <v>650</v>
      </c>
      <c r="Y113" s="520" t="b">
        <v>0</v>
      </c>
      <c r="Z113" s="520"/>
      <c r="AA113" s="520"/>
      <c r="AB113" s="520"/>
      <c r="AC113" s="520"/>
      <c r="AD113" s="527"/>
      <c r="AE113" s="520"/>
      <c r="AF113" s="520"/>
      <c r="AG113" s="520"/>
      <c r="AH113" s="520"/>
      <c r="AI113" s="520" t="s">
        <v>537</v>
      </c>
    </row>
    <row r="114" spans="1:35" s="154" customFormat="1">
      <c r="A114" s="520" t="s">
        <v>265</v>
      </c>
      <c r="B114" s="520">
        <v>2</v>
      </c>
      <c r="C114" s="525">
        <v>1273348</v>
      </c>
      <c r="D114" s="520">
        <v>10044572</v>
      </c>
      <c r="E114" s="520" t="s">
        <v>275</v>
      </c>
      <c r="F114" s="520" t="s">
        <v>528</v>
      </c>
      <c r="G114" s="522">
        <v>40701</v>
      </c>
      <c r="H114" s="522" t="s">
        <v>743</v>
      </c>
      <c r="I114" s="520" t="s">
        <v>530</v>
      </c>
      <c r="J114" s="523" t="s">
        <v>531</v>
      </c>
      <c r="K114" s="520" t="s">
        <v>106</v>
      </c>
      <c r="L114" s="520" t="s">
        <v>808</v>
      </c>
      <c r="M114" s="520">
        <v>5952</v>
      </c>
      <c r="N114" s="524">
        <v>0.38611111111111113</v>
      </c>
      <c r="O114" s="524">
        <v>0.38958333333333334</v>
      </c>
      <c r="P114" s="519">
        <v>5.0000000000000622</v>
      </c>
      <c r="Q114" s="520" t="s">
        <v>546</v>
      </c>
      <c r="R114" s="520" t="s">
        <v>1685</v>
      </c>
      <c r="S114" s="520" t="s">
        <v>547</v>
      </c>
      <c r="T114" s="520" t="s">
        <v>534</v>
      </c>
      <c r="U114" s="520"/>
      <c r="V114" s="520"/>
      <c r="W114" s="520" t="s">
        <v>535</v>
      </c>
      <c r="X114" s="520" t="s">
        <v>650</v>
      </c>
      <c r="Y114" s="520" t="b">
        <v>0</v>
      </c>
      <c r="Z114" s="520"/>
      <c r="AA114" s="520"/>
      <c r="AB114" s="520"/>
      <c r="AC114" s="520"/>
      <c r="AD114" s="527"/>
      <c r="AE114" s="520"/>
      <c r="AF114" s="520"/>
      <c r="AG114" s="520"/>
      <c r="AH114" s="520"/>
      <c r="AI114" s="520" t="s">
        <v>537</v>
      </c>
    </row>
    <row r="115" spans="1:35" s="154" customFormat="1">
      <c r="A115" s="520" t="s">
        <v>265</v>
      </c>
      <c r="B115" s="520">
        <v>3</v>
      </c>
      <c r="C115" s="525">
        <v>1273708</v>
      </c>
      <c r="D115" s="520">
        <v>10044466</v>
      </c>
      <c r="E115" s="520" t="s">
        <v>143</v>
      </c>
      <c r="F115" s="520" t="s">
        <v>528</v>
      </c>
      <c r="G115" s="522">
        <v>40701</v>
      </c>
      <c r="H115" s="522" t="s">
        <v>743</v>
      </c>
      <c r="I115" s="520" t="s">
        <v>530</v>
      </c>
      <c r="J115" s="523" t="s">
        <v>531</v>
      </c>
      <c r="K115" s="520" t="s">
        <v>106</v>
      </c>
      <c r="L115" s="520" t="s">
        <v>808</v>
      </c>
      <c r="M115" s="520">
        <v>84</v>
      </c>
      <c r="N115" s="524">
        <v>0.38958333333333334</v>
      </c>
      <c r="O115" s="524">
        <v>0.39791666666666664</v>
      </c>
      <c r="P115" s="519">
        <v>11.999999999999957</v>
      </c>
      <c r="Q115" s="520" t="s">
        <v>562</v>
      </c>
      <c r="R115" s="520" t="s">
        <v>1686</v>
      </c>
      <c r="S115" s="520" t="s">
        <v>550</v>
      </c>
      <c r="T115" s="520" t="s">
        <v>551</v>
      </c>
      <c r="U115" s="520"/>
      <c r="V115" s="520"/>
      <c r="W115" s="520" t="s">
        <v>535</v>
      </c>
      <c r="X115" s="520" t="s">
        <v>650</v>
      </c>
      <c r="Y115" s="520" t="b">
        <v>0</v>
      </c>
      <c r="Z115" s="520">
        <v>84</v>
      </c>
      <c r="AA115" s="520">
        <v>18000</v>
      </c>
      <c r="AB115" s="520">
        <v>40701</v>
      </c>
      <c r="AC115" s="520" t="s">
        <v>1520</v>
      </c>
      <c r="AD115" s="527">
        <v>750</v>
      </c>
      <c r="AE115" s="520">
        <v>12</v>
      </c>
      <c r="AF115" s="520"/>
      <c r="AG115" s="520"/>
      <c r="AH115" s="520">
        <v>7</v>
      </c>
      <c r="AI115" s="520" t="s">
        <v>537</v>
      </c>
    </row>
    <row r="116" spans="1:35" s="154" customFormat="1">
      <c r="A116" s="520" t="s">
        <v>265</v>
      </c>
      <c r="B116" s="520">
        <v>3</v>
      </c>
      <c r="C116" s="525">
        <v>1273708</v>
      </c>
      <c r="D116" s="520">
        <v>10044466</v>
      </c>
      <c r="E116" s="520" t="s">
        <v>143</v>
      </c>
      <c r="F116" s="520" t="s">
        <v>528</v>
      </c>
      <c r="G116" s="522">
        <v>40701</v>
      </c>
      <c r="H116" s="522" t="s">
        <v>743</v>
      </c>
      <c r="I116" s="520" t="s">
        <v>530</v>
      </c>
      <c r="J116" s="523" t="s">
        <v>531</v>
      </c>
      <c r="K116" s="520" t="s">
        <v>106</v>
      </c>
      <c r="L116" s="520" t="s">
        <v>808</v>
      </c>
      <c r="M116" s="520">
        <v>84</v>
      </c>
      <c r="N116" s="524">
        <v>0.39791666666666664</v>
      </c>
      <c r="O116" s="524">
        <v>0.39861111111111108</v>
      </c>
      <c r="P116" s="519">
        <v>0.99999999999999645</v>
      </c>
      <c r="Q116" s="520" t="s">
        <v>538</v>
      </c>
      <c r="R116" s="520"/>
      <c r="S116" s="520" t="s">
        <v>539</v>
      </c>
      <c r="T116" s="520" t="s">
        <v>540</v>
      </c>
      <c r="U116" s="520"/>
      <c r="V116" s="520"/>
      <c r="W116" s="520" t="s">
        <v>535</v>
      </c>
      <c r="X116" s="520" t="s">
        <v>650</v>
      </c>
      <c r="Y116" s="520" t="b">
        <v>0</v>
      </c>
      <c r="Z116" s="520"/>
      <c r="AA116" s="520"/>
      <c r="AB116" s="520"/>
      <c r="AC116" s="520"/>
      <c r="AD116" s="527"/>
      <c r="AE116" s="520"/>
      <c r="AF116" s="520"/>
      <c r="AG116" s="520"/>
      <c r="AH116" s="520"/>
      <c r="AI116" s="520" t="s">
        <v>537</v>
      </c>
    </row>
    <row r="117" spans="1:35" s="154" customFormat="1">
      <c r="A117" s="520" t="s">
        <v>265</v>
      </c>
      <c r="B117" s="520">
        <v>3</v>
      </c>
      <c r="C117" s="525">
        <v>1273708</v>
      </c>
      <c r="D117" s="520">
        <v>10044466</v>
      </c>
      <c r="E117" s="520" t="s">
        <v>143</v>
      </c>
      <c r="F117" s="520" t="s">
        <v>528</v>
      </c>
      <c r="G117" s="522">
        <v>40701</v>
      </c>
      <c r="H117" s="522" t="s">
        <v>743</v>
      </c>
      <c r="I117" s="520" t="s">
        <v>530</v>
      </c>
      <c r="J117" s="523" t="s">
        <v>531</v>
      </c>
      <c r="K117" s="520" t="s">
        <v>106</v>
      </c>
      <c r="L117" s="520" t="s">
        <v>808</v>
      </c>
      <c r="M117" s="520">
        <v>84</v>
      </c>
      <c r="N117" s="524">
        <v>0.39861111111111108</v>
      </c>
      <c r="O117" s="524">
        <v>0.40972222222222221</v>
      </c>
      <c r="P117" s="519">
        <v>16.000000000000021</v>
      </c>
      <c r="Q117" s="520" t="s">
        <v>641</v>
      </c>
      <c r="R117" s="520" t="s">
        <v>1687</v>
      </c>
      <c r="S117" s="520" t="s">
        <v>542</v>
      </c>
      <c r="T117" s="520" t="s">
        <v>534</v>
      </c>
      <c r="U117" s="520"/>
      <c r="V117" s="520"/>
      <c r="W117" s="520" t="s">
        <v>535</v>
      </c>
      <c r="X117" s="520" t="s">
        <v>650</v>
      </c>
      <c r="Y117" s="520" t="b">
        <v>0</v>
      </c>
      <c r="Z117" s="520"/>
      <c r="AA117" s="520"/>
      <c r="AB117" s="520"/>
      <c r="AC117" s="520"/>
      <c r="AD117" s="527"/>
      <c r="AE117" s="520"/>
      <c r="AF117" s="520"/>
      <c r="AG117" s="520"/>
      <c r="AH117" s="520"/>
      <c r="AI117" s="520" t="s">
        <v>537</v>
      </c>
    </row>
    <row r="118" spans="1:35" s="154" customFormat="1">
      <c r="A118" s="520" t="s">
        <v>265</v>
      </c>
      <c r="B118" s="520">
        <v>4</v>
      </c>
      <c r="C118" s="525">
        <v>1255231</v>
      </c>
      <c r="D118" s="520">
        <v>12006304</v>
      </c>
      <c r="E118" s="520" t="s">
        <v>896</v>
      </c>
      <c r="F118" s="520" t="s">
        <v>667</v>
      </c>
      <c r="G118" s="522">
        <v>40701</v>
      </c>
      <c r="H118" s="522" t="s">
        <v>743</v>
      </c>
      <c r="I118" s="520" t="s">
        <v>530</v>
      </c>
      <c r="J118" s="523" t="s">
        <v>531</v>
      </c>
      <c r="K118" s="520" t="s">
        <v>166</v>
      </c>
      <c r="L118" s="520" t="s">
        <v>1688</v>
      </c>
      <c r="M118" s="520">
        <v>14256</v>
      </c>
      <c r="N118" s="524">
        <v>0.40972222222222221</v>
      </c>
      <c r="O118" s="524">
        <v>0.47222222222222221</v>
      </c>
      <c r="P118" s="519">
        <v>90</v>
      </c>
      <c r="Q118" s="520" t="s">
        <v>37</v>
      </c>
      <c r="R118" s="520" t="s">
        <v>1689</v>
      </c>
      <c r="S118" s="520" t="s">
        <v>550</v>
      </c>
      <c r="T118" s="520" t="s">
        <v>259</v>
      </c>
      <c r="U118" s="520"/>
      <c r="V118" s="520"/>
      <c r="W118" s="520" t="s">
        <v>535</v>
      </c>
      <c r="X118" s="520" t="s">
        <v>650</v>
      </c>
      <c r="Y118" s="520" t="b">
        <v>0</v>
      </c>
      <c r="Z118" s="520">
        <v>14256</v>
      </c>
      <c r="AA118" s="520">
        <v>8000</v>
      </c>
      <c r="AB118" s="520">
        <v>40701</v>
      </c>
      <c r="AC118" s="520" t="s">
        <v>1690</v>
      </c>
      <c r="AD118" s="527">
        <v>750</v>
      </c>
      <c r="AE118" s="520">
        <v>12</v>
      </c>
      <c r="AF118" s="520"/>
      <c r="AG118" s="520"/>
      <c r="AH118" s="520">
        <v>1188</v>
      </c>
      <c r="AI118" s="520" t="s">
        <v>537</v>
      </c>
    </row>
    <row r="119" spans="1:35" s="154" customFormat="1">
      <c r="A119" s="520" t="s">
        <v>265</v>
      </c>
      <c r="B119" s="520">
        <v>4</v>
      </c>
      <c r="C119" s="525">
        <v>1255231</v>
      </c>
      <c r="D119" s="520">
        <v>12006304</v>
      </c>
      <c r="E119" s="520" t="s">
        <v>896</v>
      </c>
      <c r="F119" s="520" t="s">
        <v>667</v>
      </c>
      <c r="G119" s="522">
        <v>40701</v>
      </c>
      <c r="H119" s="522" t="s">
        <v>743</v>
      </c>
      <c r="I119" s="520" t="s">
        <v>530</v>
      </c>
      <c r="J119" s="523" t="s">
        <v>531</v>
      </c>
      <c r="K119" s="520" t="s">
        <v>166</v>
      </c>
      <c r="L119" s="520" t="s">
        <v>1688</v>
      </c>
      <c r="M119" s="520">
        <v>14256</v>
      </c>
      <c r="N119" s="524">
        <v>0.47222222222222221</v>
      </c>
      <c r="O119" s="524">
        <v>0.47499999999999998</v>
      </c>
      <c r="P119" s="519">
        <v>3.9999999999999858</v>
      </c>
      <c r="Q119" s="520" t="s">
        <v>791</v>
      </c>
      <c r="R119" s="520" t="s">
        <v>1691</v>
      </c>
      <c r="S119" s="520" t="s">
        <v>547</v>
      </c>
      <c r="T119" s="520" t="s">
        <v>534</v>
      </c>
      <c r="U119" s="520"/>
      <c r="V119" s="520"/>
      <c r="W119" s="520" t="s">
        <v>535</v>
      </c>
      <c r="X119" s="520" t="s">
        <v>650</v>
      </c>
      <c r="Y119" s="520" t="b">
        <v>0</v>
      </c>
      <c r="Z119" s="520"/>
      <c r="AA119" s="520"/>
      <c r="AB119" s="520"/>
      <c r="AC119" s="520"/>
      <c r="AD119" s="527"/>
      <c r="AE119" s="520"/>
      <c r="AF119" s="520"/>
      <c r="AG119" s="520"/>
      <c r="AH119" s="520"/>
      <c r="AI119" s="520" t="s">
        <v>537</v>
      </c>
    </row>
    <row r="120" spans="1:35" s="154" customFormat="1">
      <c r="A120" s="520" t="s">
        <v>265</v>
      </c>
      <c r="B120" s="520">
        <v>4</v>
      </c>
      <c r="C120" s="525">
        <v>1255231</v>
      </c>
      <c r="D120" s="520">
        <v>12006304</v>
      </c>
      <c r="E120" s="520" t="s">
        <v>896</v>
      </c>
      <c r="F120" s="520" t="s">
        <v>667</v>
      </c>
      <c r="G120" s="522">
        <v>40701</v>
      </c>
      <c r="H120" s="522" t="s">
        <v>743</v>
      </c>
      <c r="I120" s="520" t="s">
        <v>530</v>
      </c>
      <c r="J120" s="523" t="s">
        <v>531</v>
      </c>
      <c r="K120" s="520" t="s">
        <v>166</v>
      </c>
      <c r="L120" s="520" t="s">
        <v>1688</v>
      </c>
      <c r="M120" s="520">
        <v>14256</v>
      </c>
      <c r="N120" s="524">
        <v>0.47499999999999998</v>
      </c>
      <c r="O120" s="524">
        <v>0.48055555555555557</v>
      </c>
      <c r="P120" s="519">
        <v>7.9999999999999716</v>
      </c>
      <c r="Q120" s="520" t="s">
        <v>628</v>
      </c>
      <c r="R120" s="520" t="s">
        <v>1692</v>
      </c>
      <c r="S120" s="520" t="s">
        <v>542</v>
      </c>
      <c r="T120" s="520" t="s">
        <v>534</v>
      </c>
      <c r="U120" s="520"/>
      <c r="V120" s="520"/>
      <c r="W120" s="520" t="s">
        <v>535</v>
      </c>
      <c r="X120" s="520" t="s">
        <v>650</v>
      </c>
      <c r="Y120" s="520" t="b">
        <v>0</v>
      </c>
      <c r="Z120" s="520"/>
      <c r="AA120" s="520"/>
      <c r="AB120" s="520"/>
      <c r="AC120" s="520"/>
      <c r="AD120" s="527"/>
      <c r="AE120" s="520"/>
      <c r="AF120" s="520"/>
      <c r="AG120" s="520"/>
      <c r="AH120" s="520"/>
      <c r="AI120" s="520" t="s">
        <v>537</v>
      </c>
    </row>
    <row r="121" spans="1:35" s="154" customFormat="1">
      <c r="A121" s="520" t="s">
        <v>265</v>
      </c>
      <c r="B121" s="520">
        <v>4</v>
      </c>
      <c r="C121" s="525">
        <v>1255231</v>
      </c>
      <c r="D121" s="520">
        <v>12006304</v>
      </c>
      <c r="E121" s="520" t="s">
        <v>896</v>
      </c>
      <c r="F121" s="520" t="s">
        <v>667</v>
      </c>
      <c r="G121" s="522">
        <v>40701</v>
      </c>
      <c r="H121" s="522" t="s">
        <v>743</v>
      </c>
      <c r="I121" s="520" t="s">
        <v>530</v>
      </c>
      <c r="J121" s="523" t="s">
        <v>531</v>
      </c>
      <c r="K121" s="520" t="s">
        <v>166</v>
      </c>
      <c r="L121" s="520" t="s">
        <v>1688</v>
      </c>
      <c r="M121" s="520">
        <v>14256</v>
      </c>
      <c r="N121" s="524">
        <v>0.48055555555555557</v>
      </c>
      <c r="O121" s="524">
        <v>0.48402777777777778</v>
      </c>
      <c r="P121" s="519">
        <v>5.0000000000000622</v>
      </c>
      <c r="Q121" s="520" t="s">
        <v>606</v>
      </c>
      <c r="R121" s="520" t="s">
        <v>614</v>
      </c>
      <c r="S121" s="520" t="s">
        <v>542</v>
      </c>
      <c r="T121" s="520" t="s">
        <v>534</v>
      </c>
      <c r="U121" s="520"/>
      <c r="V121" s="520"/>
      <c r="W121" s="520" t="s">
        <v>535</v>
      </c>
      <c r="X121" s="520" t="s">
        <v>650</v>
      </c>
      <c r="Y121" s="520" t="b">
        <v>0</v>
      </c>
      <c r="Z121" s="520"/>
      <c r="AA121" s="520"/>
      <c r="AB121" s="520"/>
      <c r="AC121" s="520"/>
      <c r="AD121" s="527"/>
      <c r="AE121" s="520"/>
      <c r="AF121" s="520"/>
      <c r="AG121" s="520"/>
      <c r="AH121" s="520"/>
      <c r="AI121" s="520" t="s">
        <v>537</v>
      </c>
    </row>
    <row r="122" spans="1:35" s="154" customFormat="1">
      <c r="A122" s="520" t="s">
        <v>265</v>
      </c>
      <c r="B122" s="520">
        <v>4</v>
      </c>
      <c r="C122" s="525">
        <v>1255231</v>
      </c>
      <c r="D122" s="520">
        <v>12006304</v>
      </c>
      <c r="E122" s="520" t="s">
        <v>896</v>
      </c>
      <c r="F122" s="520" t="s">
        <v>667</v>
      </c>
      <c r="G122" s="522">
        <v>40701</v>
      </c>
      <c r="H122" s="522" t="s">
        <v>743</v>
      </c>
      <c r="I122" s="520" t="s">
        <v>530</v>
      </c>
      <c r="J122" s="523" t="s">
        <v>531</v>
      </c>
      <c r="K122" s="520" t="s">
        <v>166</v>
      </c>
      <c r="L122" s="520" t="s">
        <v>1688</v>
      </c>
      <c r="M122" s="520">
        <v>14256</v>
      </c>
      <c r="N122" s="524">
        <v>0.48402777777777778</v>
      </c>
      <c r="O122" s="524">
        <v>0.51249999999999996</v>
      </c>
      <c r="P122" s="519">
        <v>40.999999999999936</v>
      </c>
      <c r="Q122" s="520" t="s">
        <v>598</v>
      </c>
      <c r="R122" s="520" t="s">
        <v>1298</v>
      </c>
      <c r="S122" s="520" t="s">
        <v>542</v>
      </c>
      <c r="T122" s="520" t="s">
        <v>534</v>
      </c>
      <c r="U122" s="520"/>
      <c r="V122" s="520"/>
      <c r="W122" s="520" t="s">
        <v>535</v>
      </c>
      <c r="X122" s="520" t="s">
        <v>650</v>
      </c>
      <c r="Y122" s="520" t="b">
        <v>0</v>
      </c>
      <c r="Z122" s="520"/>
      <c r="AA122" s="520"/>
      <c r="AB122" s="520"/>
      <c r="AC122" s="520"/>
      <c r="AD122" s="527"/>
      <c r="AE122" s="520"/>
      <c r="AF122" s="520"/>
      <c r="AG122" s="520"/>
      <c r="AH122" s="520"/>
      <c r="AI122" s="520" t="s">
        <v>537</v>
      </c>
    </row>
    <row r="123" spans="1:35" s="154" customFormat="1">
      <c r="A123" s="520" t="s">
        <v>265</v>
      </c>
      <c r="B123" s="520">
        <v>4</v>
      </c>
      <c r="C123" s="525">
        <v>1255231</v>
      </c>
      <c r="D123" s="520">
        <v>12006304</v>
      </c>
      <c r="E123" s="520" t="s">
        <v>896</v>
      </c>
      <c r="F123" s="520" t="s">
        <v>667</v>
      </c>
      <c r="G123" s="522">
        <v>40701</v>
      </c>
      <c r="H123" s="522" t="s">
        <v>743</v>
      </c>
      <c r="I123" s="520" t="s">
        <v>530</v>
      </c>
      <c r="J123" s="523" t="s">
        <v>531</v>
      </c>
      <c r="K123" s="520" t="s">
        <v>166</v>
      </c>
      <c r="L123" s="520" t="s">
        <v>1688</v>
      </c>
      <c r="M123" s="520">
        <v>14256</v>
      </c>
      <c r="N123" s="524">
        <v>0.51249999999999996</v>
      </c>
      <c r="O123" s="524">
        <v>0.60416666666666663</v>
      </c>
      <c r="P123" s="519">
        <v>132</v>
      </c>
      <c r="Q123" s="520" t="s">
        <v>538</v>
      </c>
      <c r="R123" s="520"/>
      <c r="S123" s="520" t="s">
        <v>539</v>
      </c>
      <c r="T123" s="520" t="s">
        <v>540</v>
      </c>
      <c r="U123" s="520"/>
      <c r="V123" s="520"/>
      <c r="W123" s="520" t="s">
        <v>535</v>
      </c>
      <c r="X123" s="520" t="s">
        <v>650</v>
      </c>
      <c r="Y123" s="520" t="b">
        <v>0</v>
      </c>
      <c r="Z123" s="520"/>
      <c r="AA123" s="520"/>
      <c r="AB123" s="520"/>
      <c r="AC123" s="520"/>
      <c r="AD123" s="527"/>
      <c r="AE123" s="520"/>
      <c r="AF123" s="520"/>
      <c r="AG123" s="520"/>
      <c r="AH123" s="520"/>
      <c r="AI123" s="520" t="s">
        <v>537</v>
      </c>
    </row>
    <row r="124" spans="1:35" s="154" customFormat="1">
      <c r="A124" s="520" t="s">
        <v>265</v>
      </c>
      <c r="B124" s="520">
        <v>1</v>
      </c>
      <c r="C124" s="525">
        <v>1255231</v>
      </c>
      <c r="D124" s="520">
        <v>12006304</v>
      </c>
      <c r="E124" s="520" t="s">
        <v>896</v>
      </c>
      <c r="F124" s="520" t="s">
        <v>667</v>
      </c>
      <c r="G124" s="522">
        <v>40701</v>
      </c>
      <c r="H124" s="522" t="s">
        <v>743</v>
      </c>
      <c r="I124" s="520" t="s">
        <v>530</v>
      </c>
      <c r="J124" s="523" t="s">
        <v>564</v>
      </c>
      <c r="K124" s="520" t="s">
        <v>166</v>
      </c>
      <c r="L124" s="520" t="s">
        <v>1688</v>
      </c>
      <c r="M124" s="520">
        <v>51383</v>
      </c>
      <c r="N124" s="524">
        <v>0.60416666666666663</v>
      </c>
      <c r="O124" s="524">
        <v>0.65972222222222221</v>
      </c>
      <c r="P124" s="519">
        <v>80.000000000000028</v>
      </c>
      <c r="Q124" s="520" t="s">
        <v>538</v>
      </c>
      <c r="R124" s="520"/>
      <c r="S124" s="520" t="s">
        <v>539</v>
      </c>
      <c r="T124" s="520" t="s">
        <v>540</v>
      </c>
      <c r="U124" s="520"/>
      <c r="V124" s="520"/>
      <c r="W124" s="520" t="s">
        <v>565</v>
      </c>
      <c r="X124" s="520" t="s">
        <v>566</v>
      </c>
      <c r="Y124" s="520" t="b">
        <v>0</v>
      </c>
      <c r="Z124" s="520">
        <v>51383</v>
      </c>
      <c r="AA124" s="520">
        <v>8000</v>
      </c>
      <c r="AB124" s="520">
        <v>40701</v>
      </c>
      <c r="AC124" s="520"/>
      <c r="AD124" s="527">
        <v>750</v>
      </c>
      <c r="AE124" s="520">
        <v>12</v>
      </c>
      <c r="AF124" s="520"/>
      <c r="AG124" s="520"/>
      <c r="AH124" s="520">
        <v>4281.916666666667</v>
      </c>
      <c r="AI124" s="520" t="s">
        <v>589</v>
      </c>
    </row>
    <row r="125" spans="1:35" s="154" customFormat="1">
      <c r="A125" s="520" t="s">
        <v>265</v>
      </c>
      <c r="B125" s="520">
        <v>1</v>
      </c>
      <c r="C125" s="525">
        <v>1255231</v>
      </c>
      <c r="D125" s="520">
        <v>12006304</v>
      </c>
      <c r="E125" s="520" t="s">
        <v>896</v>
      </c>
      <c r="F125" s="520" t="s">
        <v>667</v>
      </c>
      <c r="G125" s="522">
        <v>40701</v>
      </c>
      <c r="H125" s="522" t="s">
        <v>743</v>
      </c>
      <c r="I125" s="520" t="s">
        <v>530</v>
      </c>
      <c r="J125" s="523" t="s">
        <v>564</v>
      </c>
      <c r="K125" s="520" t="s">
        <v>166</v>
      </c>
      <c r="L125" s="520" t="s">
        <v>1688</v>
      </c>
      <c r="M125" s="520">
        <v>51383</v>
      </c>
      <c r="N125" s="524">
        <v>0.65972222222222221</v>
      </c>
      <c r="O125" s="524">
        <v>0.67361111111111105</v>
      </c>
      <c r="P125" s="519">
        <v>19.999999999999929</v>
      </c>
      <c r="Q125" s="520" t="s">
        <v>623</v>
      </c>
      <c r="R125" s="520" t="s">
        <v>1693</v>
      </c>
      <c r="S125" s="520" t="s">
        <v>602</v>
      </c>
      <c r="T125" s="520" t="s">
        <v>534</v>
      </c>
      <c r="U125" s="520"/>
      <c r="V125" s="520"/>
      <c r="W125" s="520" t="s">
        <v>565</v>
      </c>
      <c r="X125" s="520" t="s">
        <v>566</v>
      </c>
      <c r="Y125" s="520" t="b">
        <v>0</v>
      </c>
      <c r="Z125" s="520"/>
      <c r="AA125" s="520"/>
      <c r="AB125" s="520"/>
      <c r="AC125" s="520"/>
      <c r="AD125" s="527"/>
      <c r="AE125" s="520"/>
      <c r="AF125" s="520"/>
      <c r="AG125" s="520"/>
      <c r="AH125" s="520"/>
      <c r="AI125" s="520" t="s">
        <v>589</v>
      </c>
    </row>
    <row r="126" spans="1:35" s="154" customFormat="1">
      <c r="A126" s="520" t="s">
        <v>265</v>
      </c>
      <c r="B126" s="520">
        <v>1</v>
      </c>
      <c r="C126" s="525">
        <v>1255231</v>
      </c>
      <c r="D126" s="520">
        <v>12006304</v>
      </c>
      <c r="E126" s="520" t="s">
        <v>896</v>
      </c>
      <c r="F126" s="520" t="s">
        <v>667</v>
      </c>
      <c r="G126" s="522">
        <v>40701</v>
      </c>
      <c r="H126" s="522" t="s">
        <v>743</v>
      </c>
      <c r="I126" s="520" t="s">
        <v>530</v>
      </c>
      <c r="J126" s="523" t="s">
        <v>564</v>
      </c>
      <c r="K126" s="520" t="s">
        <v>166</v>
      </c>
      <c r="L126" s="520" t="s">
        <v>1688</v>
      </c>
      <c r="M126" s="520">
        <v>51383</v>
      </c>
      <c r="N126" s="524">
        <v>0.67361111111111105</v>
      </c>
      <c r="O126" s="524">
        <v>0.85416666666666663</v>
      </c>
      <c r="P126" s="519">
        <v>260.00000000000006</v>
      </c>
      <c r="Q126" s="520" t="s">
        <v>538</v>
      </c>
      <c r="R126" s="520"/>
      <c r="S126" s="520" t="s">
        <v>539</v>
      </c>
      <c r="T126" s="520" t="s">
        <v>540</v>
      </c>
      <c r="U126" s="520"/>
      <c r="V126" s="520"/>
      <c r="W126" s="520" t="s">
        <v>565</v>
      </c>
      <c r="X126" s="520" t="s">
        <v>566</v>
      </c>
      <c r="Y126" s="520" t="b">
        <v>0</v>
      </c>
      <c r="Z126" s="520"/>
      <c r="AA126" s="520"/>
      <c r="AB126" s="520"/>
      <c r="AC126" s="520"/>
      <c r="AD126" s="527"/>
      <c r="AE126" s="520"/>
      <c r="AF126" s="520"/>
      <c r="AG126" s="520"/>
      <c r="AH126" s="520"/>
      <c r="AI126" s="520" t="s">
        <v>589</v>
      </c>
    </row>
    <row r="127" spans="1:35" s="154" customFormat="1">
      <c r="A127" s="520" t="s">
        <v>265</v>
      </c>
      <c r="B127" s="520">
        <v>1</v>
      </c>
      <c r="C127" s="525">
        <v>1255231</v>
      </c>
      <c r="D127" s="520">
        <v>12006304</v>
      </c>
      <c r="E127" s="520" t="s">
        <v>896</v>
      </c>
      <c r="F127" s="520" t="s">
        <v>667</v>
      </c>
      <c r="G127" s="522">
        <v>40701</v>
      </c>
      <c r="H127" s="522" t="s">
        <v>743</v>
      </c>
      <c r="I127" s="520" t="s">
        <v>530</v>
      </c>
      <c r="J127" s="523" t="s">
        <v>564</v>
      </c>
      <c r="K127" s="520" t="s">
        <v>166</v>
      </c>
      <c r="L127" s="520" t="s">
        <v>1688</v>
      </c>
      <c r="M127" s="520">
        <v>51383</v>
      </c>
      <c r="N127" s="524">
        <v>0.85416666666666663</v>
      </c>
      <c r="O127" s="524">
        <v>0.85416666666666663</v>
      </c>
      <c r="P127" s="519">
        <v>0</v>
      </c>
      <c r="Q127" s="520" t="s">
        <v>559</v>
      </c>
      <c r="R127" s="520" t="s">
        <v>1694</v>
      </c>
      <c r="S127" s="520" t="s">
        <v>560</v>
      </c>
      <c r="T127" s="520" t="s">
        <v>534</v>
      </c>
      <c r="U127" s="520"/>
      <c r="V127" s="520"/>
      <c r="W127" s="520" t="s">
        <v>565</v>
      </c>
      <c r="X127" s="520" t="s">
        <v>566</v>
      </c>
      <c r="Y127" s="520" t="b">
        <v>0</v>
      </c>
      <c r="Z127" s="520"/>
      <c r="AA127" s="520"/>
      <c r="AB127" s="520"/>
      <c r="AC127" s="520"/>
      <c r="AD127" s="527"/>
      <c r="AE127" s="520"/>
      <c r="AF127" s="520"/>
      <c r="AG127" s="520"/>
      <c r="AH127" s="520"/>
      <c r="AI127" s="520" t="s">
        <v>589</v>
      </c>
    </row>
    <row r="128" spans="1:35" s="154" customFormat="1">
      <c r="A128" s="520" t="s">
        <v>265</v>
      </c>
      <c r="B128" s="520">
        <v>2</v>
      </c>
      <c r="C128" s="525">
        <v>1274223</v>
      </c>
      <c r="D128" s="520">
        <v>10052862</v>
      </c>
      <c r="E128" s="520" t="s">
        <v>403</v>
      </c>
      <c r="F128" s="520" t="s">
        <v>528</v>
      </c>
      <c r="G128" s="522">
        <v>40701</v>
      </c>
      <c r="H128" s="522" t="s">
        <v>743</v>
      </c>
      <c r="I128" s="520" t="s">
        <v>530</v>
      </c>
      <c r="J128" s="523" t="s">
        <v>564</v>
      </c>
      <c r="K128" s="520" t="s">
        <v>106</v>
      </c>
      <c r="L128" s="520" t="s">
        <v>808</v>
      </c>
      <c r="M128" s="520">
        <v>0</v>
      </c>
      <c r="N128" s="524">
        <v>0.85416666666666663</v>
      </c>
      <c r="O128" s="524">
        <v>0.86458333333333337</v>
      </c>
      <c r="P128" s="519">
        <v>14.999999999999947</v>
      </c>
      <c r="Q128" s="520" t="s">
        <v>826</v>
      </c>
      <c r="R128" s="520" t="s">
        <v>1695</v>
      </c>
      <c r="S128" s="520" t="s">
        <v>547</v>
      </c>
      <c r="T128" s="520" t="s">
        <v>534</v>
      </c>
      <c r="U128" s="520"/>
      <c r="V128" s="520"/>
      <c r="W128" s="520" t="s">
        <v>565</v>
      </c>
      <c r="X128" s="520" t="s">
        <v>566</v>
      </c>
      <c r="Y128" s="520" t="b">
        <v>0</v>
      </c>
      <c r="Z128" s="520">
        <v>0</v>
      </c>
      <c r="AA128" s="520">
        <v>18000</v>
      </c>
      <c r="AB128" s="520">
        <v>40701</v>
      </c>
      <c r="AC128" s="520" t="s">
        <v>1696</v>
      </c>
      <c r="AD128" s="527">
        <v>750</v>
      </c>
      <c r="AE128" s="520">
        <v>6</v>
      </c>
      <c r="AF128" s="520"/>
      <c r="AG128" s="520"/>
      <c r="AH128" s="520">
        <v>0</v>
      </c>
      <c r="AI128" s="520" t="s">
        <v>589</v>
      </c>
    </row>
    <row r="129" spans="1:35" s="154" customFormat="1">
      <c r="A129" s="520" t="s">
        <v>265</v>
      </c>
      <c r="B129" s="520">
        <v>2</v>
      </c>
      <c r="C129" s="525">
        <v>1274223</v>
      </c>
      <c r="D129" s="520">
        <v>10052862</v>
      </c>
      <c r="E129" s="520" t="s">
        <v>403</v>
      </c>
      <c r="F129" s="520" t="s">
        <v>528</v>
      </c>
      <c r="G129" s="522">
        <v>40701</v>
      </c>
      <c r="H129" s="522" t="s">
        <v>743</v>
      </c>
      <c r="I129" s="520" t="s">
        <v>530</v>
      </c>
      <c r="J129" s="523" t="s">
        <v>564</v>
      </c>
      <c r="K129" s="520" t="s">
        <v>106</v>
      </c>
      <c r="L129" s="520" t="s">
        <v>808</v>
      </c>
      <c r="M129" s="520">
        <v>0</v>
      </c>
      <c r="N129" s="524">
        <v>0.86458333333333337</v>
      </c>
      <c r="O129" s="524">
        <v>0.91666666666666663</v>
      </c>
      <c r="P129" s="519">
        <v>75.000000000000057</v>
      </c>
      <c r="Q129" s="520" t="s">
        <v>37</v>
      </c>
      <c r="R129" s="520" t="s">
        <v>1697</v>
      </c>
      <c r="S129" s="520" t="s">
        <v>550</v>
      </c>
      <c r="T129" s="520" t="s">
        <v>259</v>
      </c>
      <c r="U129" s="520"/>
      <c r="V129" s="520"/>
      <c r="W129" s="520" t="s">
        <v>565</v>
      </c>
      <c r="X129" s="520" t="s">
        <v>566</v>
      </c>
      <c r="Y129" s="520" t="b">
        <v>0</v>
      </c>
      <c r="Z129" s="520"/>
      <c r="AA129" s="520"/>
      <c r="AB129" s="520"/>
      <c r="AC129" s="520"/>
      <c r="AD129" s="527"/>
      <c r="AE129" s="520"/>
      <c r="AF129" s="520"/>
      <c r="AG129" s="520"/>
      <c r="AH129" s="520"/>
      <c r="AI129" s="520" t="s">
        <v>589</v>
      </c>
    </row>
    <row r="130" spans="1:35" s="154" customFormat="1">
      <c r="A130" s="520" t="s">
        <v>265</v>
      </c>
      <c r="B130" s="520">
        <v>2</v>
      </c>
      <c r="C130" s="525">
        <v>7084847</v>
      </c>
      <c r="D130" s="520">
        <v>10052081</v>
      </c>
      <c r="E130" s="520" t="s">
        <v>892</v>
      </c>
      <c r="F130" s="520" t="s">
        <v>601</v>
      </c>
      <c r="G130" s="522">
        <v>40701</v>
      </c>
      <c r="H130" s="522" t="s">
        <v>743</v>
      </c>
      <c r="I130" s="520" t="s">
        <v>530</v>
      </c>
      <c r="J130" s="523" t="s">
        <v>577</v>
      </c>
      <c r="K130" s="520" t="s">
        <v>106</v>
      </c>
      <c r="L130" s="520" t="s">
        <v>808</v>
      </c>
      <c r="M130" s="520">
        <v>22440</v>
      </c>
      <c r="N130" s="524">
        <v>0</v>
      </c>
      <c r="O130" s="524">
        <v>8.3333333333333332E-3</v>
      </c>
      <c r="P130" s="519">
        <v>12</v>
      </c>
      <c r="Q130" s="520" t="s">
        <v>538</v>
      </c>
      <c r="R130" s="520"/>
      <c r="S130" s="520" t="s">
        <v>539</v>
      </c>
      <c r="T130" s="520" t="s">
        <v>540</v>
      </c>
      <c r="U130" s="520"/>
      <c r="V130" s="520"/>
      <c r="W130" s="520" t="s">
        <v>578</v>
      </c>
      <c r="X130" s="520" t="s">
        <v>579</v>
      </c>
      <c r="Y130" s="520" t="b">
        <v>0</v>
      </c>
      <c r="Z130" s="520">
        <v>22440</v>
      </c>
      <c r="AA130" s="520">
        <v>18000</v>
      </c>
      <c r="AB130" s="520">
        <v>40701</v>
      </c>
      <c r="AC130" s="520" t="s">
        <v>1517</v>
      </c>
      <c r="AD130" s="527">
        <v>750</v>
      </c>
      <c r="AE130" s="520">
        <v>6</v>
      </c>
      <c r="AF130" s="520"/>
      <c r="AG130" s="520"/>
      <c r="AH130" s="520">
        <v>1870</v>
      </c>
      <c r="AI130" s="520" t="s">
        <v>580</v>
      </c>
    </row>
    <row r="131" spans="1:35" s="154" customFormat="1">
      <c r="A131" s="520" t="s">
        <v>265</v>
      </c>
      <c r="B131" s="520">
        <v>2</v>
      </c>
      <c r="C131" s="525">
        <v>7084847</v>
      </c>
      <c r="D131" s="520">
        <v>10052081</v>
      </c>
      <c r="E131" s="520" t="s">
        <v>892</v>
      </c>
      <c r="F131" s="520" t="s">
        <v>601</v>
      </c>
      <c r="G131" s="522">
        <v>40701</v>
      </c>
      <c r="H131" s="522" t="s">
        <v>743</v>
      </c>
      <c r="I131" s="520" t="s">
        <v>530</v>
      </c>
      <c r="J131" s="523" t="s">
        <v>577</v>
      </c>
      <c r="K131" s="520" t="s">
        <v>106</v>
      </c>
      <c r="L131" s="520" t="s">
        <v>808</v>
      </c>
      <c r="M131" s="520">
        <v>22440</v>
      </c>
      <c r="N131" s="524">
        <v>8.3333333333333332E-3</v>
      </c>
      <c r="O131" s="524">
        <v>1.0416666666666666E-2</v>
      </c>
      <c r="P131" s="519">
        <v>2.9999999999999991</v>
      </c>
      <c r="Q131" s="520" t="s">
        <v>541</v>
      </c>
      <c r="R131" s="520" t="s">
        <v>617</v>
      </c>
      <c r="S131" s="520" t="s">
        <v>542</v>
      </c>
      <c r="T131" s="520" t="s">
        <v>534</v>
      </c>
      <c r="U131" s="520"/>
      <c r="V131" s="520"/>
      <c r="W131" s="520" t="s">
        <v>578</v>
      </c>
      <c r="X131" s="520" t="s">
        <v>579</v>
      </c>
      <c r="Y131" s="520" t="b">
        <v>0</v>
      </c>
      <c r="Z131" s="520"/>
      <c r="AA131" s="520"/>
      <c r="AB131" s="520"/>
      <c r="AC131" s="520"/>
      <c r="AD131" s="527"/>
      <c r="AE131" s="520"/>
      <c r="AF131" s="520"/>
      <c r="AG131" s="520"/>
      <c r="AH131" s="520"/>
      <c r="AI131" s="520" t="s">
        <v>580</v>
      </c>
    </row>
    <row r="132" spans="1:35" s="154" customFormat="1">
      <c r="A132" s="520" t="s">
        <v>265</v>
      </c>
      <c r="B132" s="520">
        <v>2</v>
      </c>
      <c r="C132" s="525">
        <v>7084847</v>
      </c>
      <c r="D132" s="520">
        <v>10052081</v>
      </c>
      <c r="E132" s="520" t="s">
        <v>892</v>
      </c>
      <c r="F132" s="520" t="s">
        <v>601</v>
      </c>
      <c r="G132" s="522">
        <v>40701</v>
      </c>
      <c r="H132" s="522" t="s">
        <v>743</v>
      </c>
      <c r="I132" s="520" t="s">
        <v>530</v>
      </c>
      <c r="J132" s="523" t="s">
        <v>577</v>
      </c>
      <c r="K132" s="520" t="s">
        <v>106</v>
      </c>
      <c r="L132" s="520" t="s">
        <v>808</v>
      </c>
      <c r="M132" s="520">
        <v>22440</v>
      </c>
      <c r="N132" s="524">
        <v>1.0416666666666666E-2</v>
      </c>
      <c r="O132" s="524">
        <v>1.8055555555555554E-2</v>
      </c>
      <c r="P132" s="519">
        <v>10.999999999999998</v>
      </c>
      <c r="Q132" s="520" t="s">
        <v>538</v>
      </c>
      <c r="R132" s="520"/>
      <c r="S132" s="520" t="s">
        <v>539</v>
      </c>
      <c r="T132" s="520" t="s">
        <v>540</v>
      </c>
      <c r="U132" s="520"/>
      <c r="V132" s="520"/>
      <c r="W132" s="520" t="s">
        <v>578</v>
      </c>
      <c r="X132" s="520" t="s">
        <v>579</v>
      </c>
      <c r="Y132" s="520" t="b">
        <v>0</v>
      </c>
      <c r="Z132" s="520"/>
      <c r="AA132" s="520"/>
      <c r="AB132" s="520"/>
      <c r="AC132" s="520"/>
      <c r="AD132" s="527"/>
      <c r="AE132" s="520"/>
      <c r="AF132" s="520"/>
      <c r="AG132" s="520"/>
      <c r="AH132" s="520"/>
      <c r="AI132" s="520" t="s">
        <v>580</v>
      </c>
    </row>
    <row r="133" spans="1:35" s="154" customFormat="1">
      <c r="A133" s="520" t="s">
        <v>265</v>
      </c>
      <c r="B133" s="520">
        <v>2</v>
      </c>
      <c r="C133" s="525">
        <v>7084847</v>
      </c>
      <c r="D133" s="520">
        <v>10052081</v>
      </c>
      <c r="E133" s="520" t="s">
        <v>892</v>
      </c>
      <c r="F133" s="520" t="s">
        <v>601</v>
      </c>
      <c r="G133" s="522">
        <v>40701</v>
      </c>
      <c r="H133" s="522" t="s">
        <v>743</v>
      </c>
      <c r="I133" s="520" t="s">
        <v>530</v>
      </c>
      <c r="J133" s="523" t="s">
        <v>577</v>
      </c>
      <c r="K133" s="520" t="s">
        <v>106</v>
      </c>
      <c r="L133" s="520" t="s">
        <v>808</v>
      </c>
      <c r="M133" s="520">
        <v>22440</v>
      </c>
      <c r="N133" s="524">
        <v>1.8055555555555554E-2</v>
      </c>
      <c r="O133" s="524">
        <v>1.9444444444444445E-2</v>
      </c>
      <c r="P133" s="519">
        <v>2.0000000000000027</v>
      </c>
      <c r="Q133" s="520" t="s">
        <v>541</v>
      </c>
      <c r="R133" s="520" t="s">
        <v>617</v>
      </c>
      <c r="S133" s="520" t="s">
        <v>542</v>
      </c>
      <c r="T133" s="520" t="s">
        <v>534</v>
      </c>
      <c r="U133" s="520"/>
      <c r="V133" s="520"/>
      <c r="W133" s="520" t="s">
        <v>578</v>
      </c>
      <c r="X133" s="520" t="s">
        <v>579</v>
      </c>
      <c r="Y133" s="520" t="b">
        <v>0</v>
      </c>
      <c r="Z133" s="520"/>
      <c r="AA133" s="520"/>
      <c r="AB133" s="520"/>
      <c r="AC133" s="520"/>
      <c r="AD133" s="527"/>
      <c r="AE133" s="520"/>
      <c r="AF133" s="520"/>
      <c r="AG133" s="520"/>
      <c r="AH133" s="520"/>
      <c r="AI133" s="520" t="s">
        <v>580</v>
      </c>
    </row>
    <row r="134" spans="1:35" s="154" customFormat="1">
      <c r="A134" s="520" t="s">
        <v>265</v>
      </c>
      <c r="B134" s="520">
        <v>2</v>
      </c>
      <c r="C134" s="525">
        <v>7084847</v>
      </c>
      <c r="D134" s="520">
        <v>10052081</v>
      </c>
      <c r="E134" s="520" t="s">
        <v>892</v>
      </c>
      <c r="F134" s="520" t="s">
        <v>601</v>
      </c>
      <c r="G134" s="522">
        <v>40701</v>
      </c>
      <c r="H134" s="522" t="s">
        <v>743</v>
      </c>
      <c r="I134" s="520" t="s">
        <v>530</v>
      </c>
      <c r="J134" s="523" t="s">
        <v>577</v>
      </c>
      <c r="K134" s="520" t="s">
        <v>106</v>
      </c>
      <c r="L134" s="520" t="s">
        <v>808</v>
      </c>
      <c r="M134" s="520">
        <v>22440</v>
      </c>
      <c r="N134" s="524">
        <v>1.9444444444444445E-2</v>
      </c>
      <c r="O134" s="524">
        <v>2.7777777777777776E-2</v>
      </c>
      <c r="P134" s="519">
        <v>11.999999999999996</v>
      </c>
      <c r="Q134" s="520" t="s">
        <v>538</v>
      </c>
      <c r="R134" s="520"/>
      <c r="S134" s="520" t="s">
        <v>539</v>
      </c>
      <c r="T134" s="520" t="s">
        <v>540</v>
      </c>
      <c r="U134" s="520"/>
      <c r="V134" s="520"/>
      <c r="W134" s="520" t="s">
        <v>578</v>
      </c>
      <c r="X134" s="520" t="s">
        <v>579</v>
      </c>
      <c r="Y134" s="520" t="b">
        <v>0</v>
      </c>
      <c r="Z134" s="520"/>
      <c r="AA134" s="520"/>
      <c r="AB134" s="520"/>
      <c r="AC134" s="520"/>
      <c r="AD134" s="527"/>
      <c r="AE134" s="520"/>
      <c r="AF134" s="520"/>
      <c r="AG134" s="520"/>
      <c r="AH134" s="520"/>
      <c r="AI134" s="520" t="s">
        <v>580</v>
      </c>
    </row>
    <row r="135" spans="1:35" s="154" customFormat="1">
      <c r="A135" s="520" t="s">
        <v>265</v>
      </c>
      <c r="B135" s="520">
        <v>2</v>
      </c>
      <c r="C135" s="525">
        <v>7084847</v>
      </c>
      <c r="D135" s="520">
        <v>10052081</v>
      </c>
      <c r="E135" s="520" t="s">
        <v>892</v>
      </c>
      <c r="F135" s="520" t="s">
        <v>601</v>
      </c>
      <c r="G135" s="522">
        <v>40701</v>
      </c>
      <c r="H135" s="522" t="s">
        <v>743</v>
      </c>
      <c r="I135" s="520" t="s">
        <v>530</v>
      </c>
      <c r="J135" s="523" t="s">
        <v>577</v>
      </c>
      <c r="K135" s="520" t="s">
        <v>106</v>
      </c>
      <c r="L135" s="520" t="s">
        <v>808</v>
      </c>
      <c r="M135" s="520">
        <v>22440</v>
      </c>
      <c r="N135" s="524">
        <v>2.7777777777777776E-2</v>
      </c>
      <c r="O135" s="524">
        <v>2.9861111111111109E-2</v>
      </c>
      <c r="P135" s="519">
        <v>2.9999999999999991</v>
      </c>
      <c r="Q135" s="520" t="s">
        <v>541</v>
      </c>
      <c r="R135" s="520" t="s">
        <v>617</v>
      </c>
      <c r="S135" s="520" t="s">
        <v>542</v>
      </c>
      <c r="T135" s="520" t="s">
        <v>534</v>
      </c>
      <c r="U135" s="520"/>
      <c r="V135" s="520"/>
      <c r="W135" s="520" t="s">
        <v>578</v>
      </c>
      <c r="X135" s="520" t="s">
        <v>579</v>
      </c>
      <c r="Y135" s="520" t="b">
        <v>0</v>
      </c>
      <c r="Z135" s="520"/>
      <c r="AA135" s="520"/>
      <c r="AB135" s="520"/>
      <c r="AC135" s="520"/>
      <c r="AD135" s="527"/>
      <c r="AE135" s="520"/>
      <c r="AF135" s="520"/>
      <c r="AG135" s="520"/>
      <c r="AH135" s="520"/>
      <c r="AI135" s="520" t="s">
        <v>580</v>
      </c>
    </row>
    <row r="136" spans="1:35" s="154" customFormat="1">
      <c r="A136" s="520" t="s">
        <v>265</v>
      </c>
      <c r="B136" s="520">
        <v>2</v>
      </c>
      <c r="C136" s="525">
        <v>7084847</v>
      </c>
      <c r="D136" s="520">
        <v>10052081</v>
      </c>
      <c r="E136" s="520" t="s">
        <v>892</v>
      </c>
      <c r="F136" s="520" t="s">
        <v>601</v>
      </c>
      <c r="G136" s="522">
        <v>40701</v>
      </c>
      <c r="H136" s="522" t="s">
        <v>743</v>
      </c>
      <c r="I136" s="520" t="s">
        <v>530</v>
      </c>
      <c r="J136" s="523" t="s">
        <v>577</v>
      </c>
      <c r="K136" s="520" t="s">
        <v>106</v>
      </c>
      <c r="L136" s="520" t="s">
        <v>808</v>
      </c>
      <c r="M136" s="520">
        <v>22440</v>
      </c>
      <c r="N136" s="524">
        <v>2.9861111111111109E-2</v>
      </c>
      <c r="O136" s="524">
        <v>4.027777777777778E-2</v>
      </c>
      <c r="P136" s="519">
        <v>14.999999999999996</v>
      </c>
      <c r="Q136" s="520" t="s">
        <v>538</v>
      </c>
      <c r="R136" s="520"/>
      <c r="S136" s="520" t="s">
        <v>539</v>
      </c>
      <c r="T136" s="520" t="s">
        <v>540</v>
      </c>
      <c r="U136" s="520"/>
      <c r="V136" s="520"/>
      <c r="W136" s="520" t="s">
        <v>578</v>
      </c>
      <c r="X136" s="520" t="s">
        <v>579</v>
      </c>
      <c r="Y136" s="520" t="b">
        <v>0</v>
      </c>
      <c r="Z136" s="520"/>
      <c r="AA136" s="520"/>
      <c r="AB136" s="520"/>
      <c r="AC136" s="520"/>
      <c r="AD136" s="527"/>
      <c r="AE136" s="520"/>
      <c r="AF136" s="520"/>
      <c r="AG136" s="520"/>
      <c r="AH136" s="520"/>
      <c r="AI136" s="520" t="s">
        <v>580</v>
      </c>
    </row>
    <row r="137" spans="1:35" s="154" customFormat="1">
      <c r="A137" s="520" t="s">
        <v>265</v>
      </c>
      <c r="B137" s="520">
        <v>2</v>
      </c>
      <c r="C137" s="525">
        <v>7084847</v>
      </c>
      <c r="D137" s="520">
        <v>10052081</v>
      </c>
      <c r="E137" s="520" t="s">
        <v>892</v>
      </c>
      <c r="F137" s="520" t="s">
        <v>601</v>
      </c>
      <c r="G137" s="522">
        <v>40701</v>
      </c>
      <c r="H137" s="522" t="s">
        <v>743</v>
      </c>
      <c r="I137" s="520" t="s">
        <v>530</v>
      </c>
      <c r="J137" s="523" t="s">
        <v>577</v>
      </c>
      <c r="K137" s="520" t="s">
        <v>106</v>
      </c>
      <c r="L137" s="520" t="s">
        <v>808</v>
      </c>
      <c r="M137" s="520">
        <v>22440</v>
      </c>
      <c r="N137" s="524">
        <v>4.027777777777778E-2</v>
      </c>
      <c r="O137" s="524">
        <v>4.1666666666666664E-2</v>
      </c>
      <c r="P137" s="519">
        <v>2.0000000000000027</v>
      </c>
      <c r="Q137" s="520" t="s">
        <v>541</v>
      </c>
      <c r="R137" s="520" t="s">
        <v>617</v>
      </c>
      <c r="S137" s="520" t="s">
        <v>542</v>
      </c>
      <c r="T137" s="520" t="s">
        <v>534</v>
      </c>
      <c r="U137" s="520"/>
      <c r="V137" s="520"/>
      <c r="W137" s="520" t="s">
        <v>578</v>
      </c>
      <c r="X137" s="520" t="s">
        <v>579</v>
      </c>
      <c r="Y137" s="520" t="b">
        <v>0</v>
      </c>
      <c r="Z137" s="520"/>
      <c r="AA137" s="520"/>
      <c r="AB137" s="520"/>
      <c r="AC137" s="520"/>
      <c r="AD137" s="527"/>
      <c r="AE137" s="520"/>
      <c r="AF137" s="520"/>
      <c r="AG137" s="520"/>
      <c r="AH137" s="520"/>
      <c r="AI137" s="520" t="s">
        <v>580</v>
      </c>
    </row>
    <row r="138" spans="1:35" s="154" customFormat="1">
      <c r="A138" s="520" t="s">
        <v>265</v>
      </c>
      <c r="B138" s="520">
        <v>2</v>
      </c>
      <c r="C138" s="525">
        <v>7084847</v>
      </c>
      <c r="D138" s="520">
        <v>10052081</v>
      </c>
      <c r="E138" s="520" t="s">
        <v>892</v>
      </c>
      <c r="F138" s="520" t="s">
        <v>601</v>
      </c>
      <c r="G138" s="522">
        <v>40701</v>
      </c>
      <c r="H138" s="522" t="s">
        <v>743</v>
      </c>
      <c r="I138" s="520" t="s">
        <v>530</v>
      </c>
      <c r="J138" s="523" t="s">
        <v>577</v>
      </c>
      <c r="K138" s="520" t="s">
        <v>106</v>
      </c>
      <c r="L138" s="520" t="s">
        <v>808</v>
      </c>
      <c r="M138" s="520">
        <v>22440</v>
      </c>
      <c r="N138" s="524">
        <v>4.1666666666666664E-2</v>
      </c>
      <c r="O138" s="524">
        <v>4.3749999999999997E-2</v>
      </c>
      <c r="P138" s="519">
        <v>2.9999999999999991</v>
      </c>
      <c r="Q138" s="520" t="s">
        <v>538</v>
      </c>
      <c r="R138" s="520"/>
      <c r="S138" s="520" t="s">
        <v>539</v>
      </c>
      <c r="T138" s="520" t="s">
        <v>540</v>
      </c>
      <c r="U138" s="520"/>
      <c r="V138" s="520"/>
      <c r="W138" s="520" t="s">
        <v>578</v>
      </c>
      <c r="X138" s="520" t="s">
        <v>579</v>
      </c>
      <c r="Y138" s="520" t="b">
        <v>0</v>
      </c>
      <c r="Z138" s="520"/>
      <c r="AA138" s="520"/>
      <c r="AB138" s="520"/>
      <c r="AC138" s="520"/>
      <c r="AD138" s="527"/>
      <c r="AE138" s="520"/>
      <c r="AF138" s="520"/>
      <c r="AG138" s="520"/>
      <c r="AH138" s="520"/>
      <c r="AI138" s="520" t="s">
        <v>580</v>
      </c>
    </row>
    <row r="139" spans="1:35" s="154" customFormat="1">
      <c r="A139" s="520" t="s">
        <v>265</v>
      </c>
      <c r="B139" s="520">
        <v>2</v>
      </c>
      <c r="C139" s="525">
        <v>7084847</v>
      </c>
      <c r="D139" s="520">
        <v>10052081</v>
      </c>
      <c r="E139" s="520" t="s">
        <v>892</v>
      </c>
      <c r="F139" s="520" t="s">
        <v>601</v>
      </c>
      <c r="G139" s="522">
        <v>40701</v>
      </c>
      <c r="H139" s="522" t="s">
        <v>743</v>
      </c>
      <c r="I139" s="520" t="s">
        <v>530</v>
      </c>
      <c r="J139" s="523" t="s">
        <v>577</v>
      </c>
      <c r="K139" s="520" t="s">
        <v>106</v>
      </c>
      <c r="L139" s="520" t="s">
        <v>808</v>
      </c>
      <c r="M139" s="520">
        <v>22440</v>
      </c>
      <c r="N139" s="524">
        <v>4.3749999999999997E-2</v>
      </c>
      <c r="O139" s="524">
        <v>4.583333333333333E-2</v>
      </c>
      <c r="P139" s="519">
        <v>2.9999999999999991</v>
      </c>
      <c r="Q139" s="520" t="s">
        <v>541</v>
      </c>
      <c r="R139" s="520" t="s">
        <v>617</v>
      </c>
      <c r="S139" s="520" t="s">
        <v>542</v>
      </c>
      <c r="T139" s="520" t="s">
        <v>534</v>
      </c>
      <c r="U139" s="520"/>
      <c r="V139" s="520"/>
      <c r="W139" s="520" t="s">
        <v>578</v>
      </c>
      <c r="X139" s="520" t="s">
        <v>579</v>
      </c>
      <c r="Y139" s="520" t="b">
        <v>0</v>
      </c>
      <c r="Z139" s="520"/>
      <c r="AA139" s="520"/>
      <c r="AB139" s="520"/>
      <c r="AC139" s="520"/>
      <c r="AD139" s="527"/>
      <c r="AE139" s="520"/>
      <c r="AF139" s="520"/>
      <c r="AG139" s="520"/>
      <c r="AH139" s="520"/>
      <c r="AI139" s="520" t="s">
        <v>580</v>
      </c>
    </row>
    <row r="140" spans="1:35" s="154" customFormat="1">
      <c r="A140" s="520" t="s">
        <v>265</v>
      </c>
      <c r="B140" s="520">
        <v>2</v>
      </c>
      <c r="C140" s="525">
        <v>7084847</v>
      </c>
      <c r="D140" s="520">
        <v>10052081</v>
      </c>
      <c r="E140" s="520" t="s">
        <v>892</v>
      </c>
      <c r="F140" s="520" t="s">
        <v>601</v>
      </c>
      <c r="G140" s="522">
        <v>40701</v>
      </c>
      <c r="H140" s="522" t="s">
        <v>743</v>
      </c>
      <c r="I140" s="520" t="s">
        <v>530</v>
      </c>
      <c r="J140" s="523" t="s">
        <v>577</v>
      </c>
      <c r="K140" s="520" t="s">
        <v>106</v>
      </c>
      <c r="L140" s="520" t="s">
        <v>808</v>
      </c>
      <c r="M140" s="520">
        <v>22440</v>
      </c>
      <c r="N140" s="524">
        <v>4.583333333333333E-2</v>
      </c>
      <c r="O140" s="524">
        <v>6.5972222222222224E-2</v>
      </c>
      <c r="P140" s="519">
        <v>29.000000000000007</v>
      </c>
      <c r="Q140" s="520" t="s">
        <v>538</v>
      </c>
      <c r="R140" s="520"/>
      <c r="S140" s="520" t="s">
        <v>539</v>
      </c>
      <c r="T140" s="520" t="s">
        <v>540</v>
      </c>
      <c r="U140" s="520"/>
      <c r="V140" s="520"/>
      <c r="W140" s="520" t="s">
        <v>578</v>
      </c>
      <c r="X140" s="520" t="s">
        <v>579</v>
      </c>
      <c r="Y140" s="520" t="b">
        <v>0</v>
      </c>
      <c r="Z140" s="520"/>
      <c r="AA140" s="520"/>
      <c r="AB140" s="520"/>
      <c r="AC140" s="520"/>
      <c r="AD140" s="527"/>
      <c r="AE140" s="520"/>
      <c r="AF140" s="520"/>
      <c r="AG140" s="520"/>
      <c r="AH140" s="520"/>
      <c r="AI140" s="520" t="s">
        <v>580</v>
      </c>
    </row>
    <row r="141" spans="1:35" s="154" customFormat="1">
      <c r="A141" s="520" t="s">
        <v>265</v>
      </c>
      <c r="B141" s="520">
        <v>2</v>
      </c>
      <c r="C141" s="525">
        <v>7084847</v>
      </c>
      <c r="D141" s="520">
        <v>10052081</v>
      </c>
      <c r="E141" s="520" t="s">
        <v>892</v>
      </c>
      <c r="F141" s="520" t="s">
        <v>601</v>
      </c>
      <c r="G141" s="522">
        <v>40701</v>
      </c>
      <c r="H141" s="522" t="s">
        <v>743</v>
      </c>
      <c r="I141" s="520" t="s">
        <v>530</v>
      </c>
      <c r="J141" s="523" t="s">
        <v>577</v>
      </c>
      <c r="K141" s="520" t="s">
        <v>106</v>
      </c>
      <c r="L141" s="520" t="s">
        <v>808</v>
      </c>
      <c r="M141" s="520">
        <v>22440</v>
      </c>
      <c r="N141" s="524">
        <v>6.5972222222222224E-2</v>
      </c>
      <c r="O141" s="524">
        <v>7.4999999999999997E-2</v>
      </c>
      <c r="P141" s="519">
        <v>12.999999999999993</v>
      </c>
      <c r="Q141" s="520" t="s">
        <v>545</v>
      </c>
      <c r="R141" s="520" t="s">
        <v>825</v>
      </c>
      <c r="S141" s="520" t="s">
        <v>542</v>
      </c>
      <c r="T141" s="520" t="s">
        <v>534</v>
      </c>
      <c r="U141" s="520"/>
      <c r="V141" s="520"/>
      <c r="W141" s="520" t="s">
        <v>578</v>
      </c>
      <c r="X141" s="520" t="s">
        <v>579</v>
      </c>
      <c r="Y141" s="520" t="b">
        <v>0</v>
      </c>
      <c r="Z141" s="520"/>
      <c r="AA141" s="520"/>
      <c r="AB141" s="520"/>
      <c r="AC141" s="520"/>
      <c r="AD141" s="527"/>
      <c r="AE141" s="520"/>
      <c r="AF141" s="520"/>
      <c r="AG141" s="520"/>
      <c r="AH141" s="520"/>
      <c r="AI141" s="520" t="s">
        <v>580</v>
      </c>
    </row>
    <row r="142" spans="1:35" s="154" customFormat="1">
      <c r="A142" s="520" t="s">
        <v>265</v>
      </c>
      <c r="B142" s="520">
        <v>2</v>
      </c>
      <c r="C142" s="525">
        <v>7084847</v>
      </c>
      <c r="D142" s="520">
        <v>10052081</v>
      </c>
      <c r="E142" s="520" t="s">
        <v>892</v>
      </c>
      <c r="F142" s="520" t="s">
        <v>601</v>
      </c>
      <c r="G142" s="522">
        <v>40701</v>
      </c>
      <c r="H142" s="522" t="s">
        <v>743</v>
      </c>
      <c r="I142" s="520" t="s">
        <v>530</v>
      </c>
      <c r="J142" s="523" t="s">
        <v>577</v>
      </c>
      <c r="K142" s="520" t="s">
        <v>106</v>
      </c>
      <c r="L142" s="520" t="s">
        <v>808</v>
      </c>
      <c r="M142" s="520">
        <v>22440</v>
      </c>
      <c r="N142" s="524">
        <v>7.4999999999999997E-2</v>
      </c>
      <c r="O142" s="524">
        <v>7.4999999999999997E-2</v>
      </c>
      <c r="P142" s="519">
        <v>0</v>
      </c>
      <c r="Q142" s="520" t="s">
        <v>559</v>
      </c>
      <c r="R142" s="520" t="s">
        <v>1313</v>
      </c>
      <c r="S142" s="520" t="s">
        <v>560</v>
      </c>
      <c r="T142" s="520" t="s">
        <v>534</v>
      </c>
      <c r="U142" s="520"/>
      <c r="V142" s="520"/>
      <c r="W142" s="520" t="s">
        <v>578</v>
      </c>
      <c r="X142" s="520" t="s">
        <v>579</v>
      </c>
      <c r="Y142" s="520" t="b">
        <v>0</v>
      </c>
      <c r="Z142" s="520"/>
      <c r="AA142" s="520"/>
      <c r="AB142" s="520"/>
      <c r="AC142" s="520"/>
      <c r="AD142" s="527"/>
      <c r="AE142" s="520"/>
      <c r="AF142" s="520"/>
      <c r="AG142" s="520"/>
      <c r="AH142" s="520"/>
      <c r="AI142" s="520" t="s">
        <v>580</v>
      </c>
    </row>
    <row r="143" spans="1:35" s="154" customFormat="1">
      <c r="A143" s="520" t="s">
        <v>265</v>
      </c>
      <c r="B143" s="520">
        <v>3</v>
      </c>
      <c r="C143" s="525">
        <v>1273708</v>
      </c>
      <c r="D143" s="520">
        <v>10044466</v>
      </c>
      <c r="E143" s="520" t="s">
        <v>143</v>
      </c>
      <c r="F143" s="520" t="s">
        <v>528</v>
      </c>
      <c r="G143" s="522">
        <v>40701</v>
      </c>
      <c r="H143" s="522" t="s">
        <v>743</v>
      </c>
      <c r="I143" s="520" t="s">
        <v>530</v>
      </c>
      <c r="J143" s="523" t="s">
        <v>577</v>
      </c>
      <c r="K143" s="520" t="s">
        <v>106</v>
      </c>
      <c r="L143" s="520" t="s">
        <v>808</v>
      </c>
      <c r="M143" s="520">
        <v>21672</v>
      </c>
      <c r="N143" s="524">
        <v>7.4999999999999997E-2</v>
      </c>
      <c r="O143" s="524">
        <v>8.8888888888888892E-2</v>
      </c>
      <c r="P143" s="519">
        <v>19.999999999999989</v>
      </c>
      <c r="Q143" s="520" t="s">
        <v>549</v>
      </c>
      <c r="R143" s="520" t="s">
        <v>1314</v>
      </c>
      <c r="S143" s="520" t="s">
        <v>550</v>
      </c>
      <c r="T143" s="520" t="s">
        <v>551</v>
      </c>
      <c r="U143" s="520"/>
      <c r="V143" s="520"/>
      <c r="W143" s="520" t="s">
        <v>578</v>
      </c>
      <c r="X143" s="520" t="s">
        <v>579</v>
      </c>
      <c r="Y143" s="520" t="b">
        <v>0</v>
      </c>
      <c r="Z143" s="520">
        <v>21672</v>
      </c>
      <c r="AA143" s="520">
        <v>18000</v>
      </c>
      <c r="AB143" s="520">
        <v>40701</v>
      </c>
      <c r="AC143" s="520" t="s">
        <v>1520</v>
      </c>
      <c r="AD143" s="527">
        <v>750</v>
      </c>
      <c r="AE143" s="520">
        <v>12</v>
      </c>
      <c r="AF143" s="520"/>
      <c r="AG143" s="520"/>
      <c r="AH143" s="520">
        <v>1806</v>
      </c>
      <c r="AI143" s="520" t="s">
        <v>580</v>
      </c>
    </row>
    <row r="144" spans="1:35" s="154" customFormat="1">
      <c r="A144" s="520" t="s">
        <v>265</v>
      </c>
      <c r="B144" s="520">
        <v>3</v>
      </c>
      <c r="C144" s="525">
        <v>1273708</v>
      </c>
      <c r="D144" s="520">
        <v>10044466</v>
      </c>
      <c r="E144" s="520" t="s">
        <v>143</v>
      </c>
      <c r="F144" s="520" t="s">
        <v>528</v>
      </c>
      <c r="G144" s="522">
        <v>40701</v>
      </c>
      <c r="H144" s="522" t="s">
        <v>743</v>
      </c>
      <c r="I144" s="520" t="s">
        <v>530</v>
      </c>
      <c r="J144" s="523" t="s">
        <v>577</v>
      </c>
      <c r="K144" s="520" t="s">
        <v>106</v>
      </c>
      <c r="L144" s="520" t="s">
        <v>808</v>
      </c>
      <c r="M144" s="520">
        <v>21672</v>
      </c>
      <c r="N144" s="524">
        <v>8.8888888888888892E-2</v>
      </c>
      <c r="O144" s="524">
        <v>0.11805555555555555</v>
      </c>
      <c r="P144" s="519">
        <v>42.000000000000014</v>
      </c>
      <c r="Q144" s="520" t="s">
        <v>532</v>
      </c>
      <c r="R144" s="520" t="s">
        <v>1315</v>
      </c>
      <c r="S144" s="520" t="s">
        <v>533</v>
      </c>
      <c r="T144" s="520" t="s">
        <v>534</v>
      </c>
      <c r="U144" s="520"/>
      <c r="V144" s="520"/>
      <c r="W144" s="520" t="s">
        <v>578</v>
      </c>
      <c r="X144" s="520" t="s">
        <v>579</v>
      </c>
      <c r="Y144" s="520" t="b">
        <v>0</v>
      </c>
      <c r="Z144" s="520"/>
      <c r="AA144" s="520"/>
      <c r="AB144" s="520"/>
      <c r="AC144" s="520"/>
      <c r="AD144" s="527"/>
      <c r="AE144" s="520"/>
      <c r="AF144" s="520"/>
      <c r="AG144" s="520"/>
      <c r="AH144" s="520"/>
      <c r="AI144" s="520" t="s">
        <v>580</v>
      </c>
    </row>
    <row r="145" spans="1:35" s="154" customFormat="1">
      <c r="A145" s="520" t="s">
        <v>265</v>
      </c>
      <c r="B145" s="520">
        <v>3</v>
      </c>
      <c r="C145" s="525">
        <v>1273708</v>
      </c>
      <c r="D145" s="520">
        <v>10044466</v>
      </c>
      <c r="E145" s="520" t="s">
        <v>143</v>
      </c>
      <c r="F145" s="520" t="s">
        <v>528</v>
      </c>
      <c r="G145" s="522">
        <v>40701</v>
      </c>
      <c r="H145" s="522" t="s">
        <v>743</v>
      </c>
      <c r="I145" s="520" t="s">
        <v>530</v>
      </c>
      <c r="J145" s="523" t="s">
        <v>577</v>
      </c>
      <c r="K145" s="520" t="s">
        <v>106</v>
      </c>
      <c r="L145" s="520" t="s">
        <v>808</v>
      </c>
      <c r="M145" s="520">
        <v>21672</v>
      </c>
      <c r="N145" s="524">
        <v>0.11805555555555555</v>
      </c>
      <c r="O145" s="524">
        <v>0.12152777777777778</v>
      </c>
      <c r="P145" s="519">
        <v>5.0000000000000018</v>
      </c>
      <c r="Q145" s="520" t="s">
        <v>538</v>
      </c>
      <c r="R145" s="520"/>
      <c r="S145" s="520" t="s">
        <v>539</v>
      </c>
      <c r="T145" s="520" t="s">
        <v>540</v>
      </c>
      <c r="U145" s="520"/>
      <c r="V145" s="520"/>
      <c r="W145" s="520" t="s">
        <v>578</v>
      </c>
      <c r="X145" s="520" t="s">
        <v>579</v>
      </c>
      <c r="Y145" s="520" t="b">
        <v>0</v>
      </c>
      <c r="Z145" s="520"/>
      <c r="AA145" s="520"/>
      <c r="AB145" s="520"/>
      <c r="AC145" s="520"/>
      <c r="AD145" s="527"/>
      <c r="AE145" s="520"/>
      <c r="AF145" s="520"/>
      <c r="AG145" s="520"/>
      <c r="AH145" s="520"/>
      <c r="AI145" s="520" t="s">
        <v>580</v>
      </c>
    </row>
    <row r="146" spans="1:35" s="154" customFormat="1">
      <c r="A146" s="520" t="s">
        <v>265</v>
      </c>
      <c r="B146" s="520">
        <v>3</v>
      </c>
      <c r="C146" s="525">
        <v>1273708</v>
      </c>
      <c r="D146" s="520">
        <v>10044466</v>
      </c>
      <c r="E146" s="520" t="s">
        <v>143</v>
      </c>
      <c r="F146" s="520" t="s">
        <v>528</v>
      </c>
      <c r="G146" s="522">
        <v>40701</v>
      </c>
      <c r="H146" s="522" t="s">
        <v>743</v>
      </c>
      <c r="I146" s="520" t="s">
        <v>530</v>
      </c>
      <c r="J146" s="523" t="s">
        <v>577</v>
      </c>
      <c r="K146" s="520" t="s">
        <v>106</v>
      </c>
      <c r="L146" s="520" t="s">
        <v>808</v>
      </c>
      <c r="M146" s="520">
        <v>21672</v>
      </c>
      <c r="N146" s="524">
        <v>0.12152777777777778</v>
      </c>
      <c r="O146" s="524">
        <v>0.12708333333333333</v>
      </c>
      <c r="P146" s="519">
        <v>7.9999999999999911</v>
      </c>
      <c r="Q146" s="520" t="s">
        <v>572</v>
      </c>
      <c r="R146" s="520" t="s">
        <v>1316</v>
      </c>
      <c r="S146" s="520" t="s">
        <v>533</v>
      </c>
      <c r="T146" s="520" t="s">
        <v>534</v>
      </c>
      <c r="U146" s="520"/>
      <c r="V146" s="520"/>
      <c r="W146" s="520" t="s">
        <v>578</v>
      </c>
      <c r="X146" s="520" t="s">
        <v>579</v>
      </c>
      <c r="Y146" s="520" t="b">
        <v>0</v>
      </c>
      <c r="Z146" s="520"/>
      <c r="AA146" s="520"/>
      <c r="AB146" s="520"/>
      <c r="AC146" s="520"/>
      <c r="AD146" s="527"/>
      <c r="AE146" s="520"/>
      <c r="AF146" s="520"/>
      <c r="AG146" s="520"/>
      <c r="AH146" s="520"/>
      <c r="AI146" s="520" t="s">
        <v>580</v>
      </c>
    </row>
    <row r="147" spans="1:35" s="154" customFormat="1">
      <c r="A147" s="520" t="s">
        <v>265</v>
      </c>
      <c r="B147" s="520">
        <v>3</v>
      </c>
      <c r="C147" s="525">
        <v>1273708</v>
      </c>
      <c r="D147" s="520">
        <v>10044466</v>
      </c>
      <c r="E147" s="520" t="s">
        <v>143</v>
      </c>
      <c r="F147" s="520" t="s">
        <v>528</v>
      </c>
      <c r="G147" s="522">
        <v>40701</v>
      </c>
      <c r="H147" s="522" t="s">
        <v>743</v>
      </c>
      <c r="I147" s="520" t="s">
        <v>530</v>
      </c>
      <c r="J147" s="523" t="s">
        <v>577</v>
      </c>
      <c r="K147" s="520" t="s">
        <v>106</v>
      </c>
      <c r="L147" s="520" t="s">
        <v>808</v>
      </c>
      <c r="M147" s="520">
        <v>21672</v>
      </c>
      <c r="N147" s="524">
        <v>0.12708333333333333</v>
      </c>
      <c r="O147" s="524">
        <v>0.13263888888888889</v>
      </c>
      <c r="P147" s="519">
        <v>8.0000000000000107</v>
      </c>
      <c r="Q147" s="520" t="s">
        <v>538</v>
      </c>
      <c r="R147" s="520"/>
      <c r="S147" s="520" t="s">
        <v>539</v>
      </c>
      <c r="T147" s="520" t="s">
        <v>540</v>
      </c>
      <c r="U147" s="520"/>
      <c r="V147" s="520"/>
      <c r="W147" s="520" t="s">
        <v>578</v>
      </c>
      <c r="X147" s="520" t="s">
        <v>579</v>
      </c>
      <c r="Y147" s="520" t="b">
        <v>0</v>
      </c>
      <c r="Z147" s="520"/>
      <c r="AA147" s="520"/>
      <c r="AB147" s="520"/>
      <c r="AC147" s="520"/>
      <c r="AD147" s="527"/>
      <c r="AE147" s="520"/>
      <c r="AF147" s="520"/>
      <c r="AG147" s="520"/>
      <c r="AH147" s="520"/>
      <c r="AI147" s="520" t="s">
        <v>580</v>
      </c>
    </row>
    <row r="148" spans="1:35" s="154" customFormat="1">
      <c r="A148" s="520" t="s">
        <v>265</v>
      </c>
      <c r="B148" s="520">
        <v>3</v>
      </c>
      <c r="C148" s="525">
        <v>1273708</v>
      </c>
      <c r="D148" s="520">
        <v>10044466</v>
      </c>
      <c r="E148" s="520" t="s">
        <v>143</v>
      </c>
      <c r="F148" s="520" t="s">
        <v>528</v>
      </c>
      <c r="G148" s="522">
        <v>40701</v>
      </c>
      <c r="H148" s="522" t="s">
        <v>743</v>
      </c>
      <c r="I148" s="520" t="s">
        <v>530</v>
      </c>
      <c r="J148" s="523" t="s">
        <v>577</v>
      </c>
      <c r="K148" s="520" t="s">
        <v>106</v>
      </c>
      <c r="L148" s="520" t="s">
        <v>808</v>
      </c>
      <c r="M148" s="520">
        <v>21672</v>
      </c>
      <c r="N148" s="524">
        <v>0.13263888888888889</v>
      </c>
      <c r="O148" s="524">
        <v>0.13541666666666666</v>
      </c>
      <c r="P148" s="519">
        <v>3.9999999999999858</v>
      </c>
      <c r="Q148" s="520" t="s">
        <v>544</v>
      </c>
      <c r="R148" s="520" t="s">
        <v>1317</v>
      </c>
      <c r="S148" s="520" t="s">
        <v>533</v>
      </c>
      <c r="T148" s="520" t="s">
        <v>534</v>
      </c>
      <c r="U148" s="520"/>
      <c r="V148" s="520"/>
      <c r="W148" s="520" t="s">
        <v>578</v>
      </c>
      <c r="X148" s="520" t="s">
        <v>579</v>
      </c>
      <c r="Y148" s="520" t="b">
        <v>0</v>
      </c>
      <c r="Z148" s="520"/>
      <c r="AA148" s="520"/>
      <c r="AB148" s="520"/>
      <c r="AC148" s="520"/>
      <c r="AD148" s="527"/>
      <c r="AE148" s="520"/>
      <c r="AF148" s="520"/>
      <c r="AG148" s="520"/>
      <c r="AH148" s="520"/>
      <c r="AI148" s="520" t="s">
        <v>580</v>
      </c>
    </row>
    <row r="149" spans="1:35" s="154" customFormat="1">
      <c r="A149" s="520" t="s">
        <v>265</v>
      </c>
      <c r="B149" s="520">
        <v>3</v>
      </c>
      <c r="C149" s="525">
        <v>1273708</v>
      </c>
      <c r="D149" s="520">
        <v>10044466</v>
      </c>
      <c r="E149" s="520" t="s">
        <v>143</v>
      </c>
      <c r="F149" s="520" t="s">
        <v>528</v>
      </c>
      <c r="G149" s="522">
        <v>40701</v>
      </c>
      <c r="H149" s="522" t="s">
        <v>743</v>
      </c>
      <c r="I149" s="520" t="s">
        <v>530</v>
      </c>
      <c r="J149" s="523" t="s">
        <v>577</v>
      </c>
      <c r="K149" s="520" t="s">
        <v>106</v>
      </c>
      <c r="L149" s="520" t="s">
        <v>808</v>
      </c>
      <c r="M149" s="520">
        <v>21672</v>
      </c>
      <c r="N149" s="524">
        <v>0.13541666666666666</v>
      </c>
      <c r="O149" s="524">
        <v>0.14583333333333334</v>
      </c>
      <c r="P149" s="519">
        <v>14.999999999999986</v>
      </c>
      <c r="Q149" s="520" t="s">
        <v>538</v>
      </c>
      <c r="R149" s="520"/>
      <c r="S149" s="520" t="s">
        <v>539</v>
      </c>
      <c r="T149" s="520" t="s">
        <v>540</v>
      </c>
      <c r="U149" s="520"/>
      <c r="V149" s="520"/>
      <c r="W149" s="520" t="s">
        <v>578</v>
      </c>
      <c r="X149" s="520" t="s">
        <v>579</v>
      </c>
      <c r="Y149" s="520" t="b">
        <v>0</v>
      </c>
      <c r="Z149" s="520"/>
      <c r="AA149" s="520"/>
      <c r="AB149" s="520"/>
      <c r="AC149" s="520"/>
      <c r="AD149" s="527"/>
      <c r="AE149" s="520"/>
      <c r="AF149" s="520"/>
      <c r="AG149" s="520"/>
      <c r="AH149" s="520"/>
      <c r="AI149" s="520" t="s">
        <v>580</v>
      </c>
    </row>
    <row r="150" spans="1:35" s="154" customFormat="1">
      <c r="A150" s="520" t="s">
        <v>265</v>
      </c>
      <c r="B150" s="520">
        <v>3</v>
      </c>
      <c r="C150" s="525">
        <v>1273708</v>
      </c>
      <c r="D150" s="520">
        <v>10044466</v>
      </c>
      <c r="E150" s="520" t="s">
        <v>143</v>
      </c>
      <c r="F150" s="520" t="s">
        <v>528</v>
      </c>
      <c r="G150" s="522">
        <v>40701</v>
      </c>
      <c r="H150" s="522" t="s">
        <v>743</v>
      </c>
      <c r="I150" s="520" t="s">
        <v>530</v>
      </c>
      <c r="J150" s="523" t="s">
        <v>577</v>
      </c>
      <c r="K150" s="520" t="s">
        <v>106</v>
      </c>
      <c r="L150" s="520" t="s">
        <v>808</v>
      </c>
      <c r="M150" s="520">
        <v>21672</v>
      </c>
      <c r="N150" s="524">
        <v>0.14583333333333334</v>
      </c>
      <c r="O150" s="524">
        <v>0.14791666666666667</v>
      </c>
      <c r="P150" s="519">
        <v>3.0000000000000293</v>
      </c>
      <c r="Q150" s="520" t="s">
        <v>541</v>
      </c>
      <c r="R150" s="520" t="s">
        <v>617</v>
      </c>
      <c r="S150" s="520" t="s">
        <v>542</v>
      </c>
      <c r="T150" s="520" t="s">
        <v>534</v>
      </c>
      <c r="U150" s="520"/>
      <c r="V150" s="520"/>
      <c r="W150" s="520" t="s">
        <v>578</v>
      </c>
      <c r="X150" s="520" t="s">
        <v>579</v>
      </c>
      <c r="Y150" s="520" t="b">
        <v>0</v>
      </c>
      <c r="Z150" s="520"/>
      <c r="AA150" s="520"/>
      <c r="AB150" s="520"/>
      <c r="AC150" s="520"/>
      <c r="AD150" s="527"/>
      <c r="AE150" s="520"/>
      <c r="AF150" s="520"/>
      <c r="AG150" s="520"/>
      <c r="AH150" s="520"/>
      <c r="AI150" s="520" t="s">
        <v>580</v>
      </c>
    </row>
    <row r="151" spans="1:35" s="154" customFormat="1">
      <c r="A151" s="520" t="s">
        <v>265</v>
      </c>
      <c r="B151" s="520">
        <v>3</v>
      </c>
      <c r="C151" s="525">
        <v>1273708</v>
      </c>
      <c r="D151" s="520">
        <v>10044466</v>
      </c>
      <c r="E151" s="520" t="s">
        <v>143</v>
      </c>
      <c r="F151" s="520" t="s">
        <v>528</v>
      </c>
      <c r="G151" s="522">
        <v>40701</v>
      </c>
      <c r="H151" s="522" t="s">
        <v>743</v>
      </c>
      <c r="I151" s="520" t="s">
        <v>530</v>
      </c>
      <c r="J151" s="523" t="s">
        <v>577</v>
      </c>
      <c r="K151" s="520" t="s">
        <v>106</v>
      </c>
      <c r="L151" s="520" t="s">
        <v>808</v>
      </c>
      <c r="M151" s="520">
        <v>21672</v>
      </c>
      <c r="N151" s="524">
        <v>0.14791666666666667</v>
      </c>
      <c r="O151" s="524">
        <v>0.15694444444444444</v>
      </c>
      <c r="P151" s="519">
        <v>12.999999999999993</v>
      </c>
      <c r="Q151" s="520" t="s">
        <v>538</v>
      </c>
      <c r="R151" s="520"/>
      <c r="S151" s="520" t="s">
        <v>539</v>
      </c>
      <c r="T151" s="520" t="s">
        <v>540</v>
      </c>
      <c r="U151" s="520"/>
      <c r="V151" s="520"/>
      <c r="W151" s="520" t="s">
        <v>578</v>
      </c>
      <c r="X151" s="520" t="s">
        <v>579</v>
      </c>
      <c r="Y151" s="520" t="b">
        <v>0</v>
      </c>
      <c r="Z151" s="520"/>
      <c r="AA151" s="520"/>
      <c r="AB151" s="520"/>
      <c r="AC151" s="520"/>
      <c r="AD151" s="527"/>
      <c r="AE151" s="520"/>
      <c r="AF151" s="520"/>
      <c r="AG151" s="520"/>
      <c r="AH151" s="520"/>
      <c r="AI151" s="520" t="s">
        <v>580</v>
      </c>
    </row>
    <row r="152" spans="1:35" s="154" customFormat="1">
      <c r="A152" s="520" t="s">
        <v>265</v>
      </c>
      <c r="B152" s="520">
        <v>3</v>
      </c>
      <c r="C152" s="525">
        <v>1273708</v>
      </c>
      <c r="D152" s="520">
        <v>10044466</v>
      </c>
      <c r="E152" s="520" t="s">
        <v>143</v>
      </c>
      <c r="F152" s="520" t="s">
        <v>528</v>
      </c>
      <c r="G152" s="522">
        <v>40701</v>
      </c>
      <c r="H152" s="522" t="s">
        <v>743</v>
      </c>
      <c r="I152" s="520" t="s">
        <v>530</v>
      </c>
      <c r="J152" s="523" t="s">
        <v>577</v>
      </c>
      <c r="K152" s="520" t="s">
        <v>106</v>
      </c>
      <c r="L152" s="520" t="s">
        <v>808</v>
      </c>
      <c r="M152" s="520">
        <v>21672</v>
      </c>
      <c r="N152" s="524">
        <v>0.15694444444444444</v>
      </c>
      <c r="O152" s="524">
        <v>0.16041666666666665</v>
      </c>
      <c r="P152" s="519">
        <v>4.9999999999999822</v>
      </c>
      <c r="Q152" s="520" t="s">
        <v>552</v>
      </c>
      <c r="R152" s="520" t="s">
        <v>776</v>
      </c>
      <c r="S152" s="520" t="s">
        <v>533</v>
      </c>
      <c r="T152" s="520" t="s">
        <v>534</v>
      </c>
      <c r="U152" s="520"/>
      <c r="V152" s="520"/>
      <c r="W152" s="520" t="s">
        <v>578</v>
      </c>
      <c r="X152" s="520" t="s">
        <v>579</v>
      </c>
      <c r="Y152" s="520" t="b">
        <v>0</v>
      </c>
      <c r="Z152" s="520"/>
      <c r="AA152" s="520"/>
      <c r="AB152" s="520"/>
      <c r="AC152" s="520"/>
      <c r="AD152" s="527"/>
      <c r="AE152" s="520"/>
      <c r="AF152" s="520"/>
      <c r="AG152" s="520"/>
      <c r="AH152" s="520"/>
      <c r="AI152" s="520" t="s">
        <v>580</v>
      </c>
    </row>
    <row r="153" spans="1:35" s="154" customFormat="1">
      <c r="A153" s="520" t="s">
        <v>265</v>
      </c>
      <c r="B153" s="520">
        <v>3</v>
      </c>
      <c r="C153" s="525">
        <v>1273708</v>
      </c>
      <c r="D153" s="520">
        <v>10044466</v>
      </c>
      <c r="E153" s="520" t="s">
        <v>143</v>
      </c>
      <c r="F153" s="520" t="s">
        <v>528</v>
      </c>
      <c r="G153" s="522">
        <v>40701</v>
      </c>
      <c r="H153" s="522" t="s">
        <v>743</v>
      </c>
      <c r="I153" s="520" t="s">
        <v>530</v>
      </c>
      <c r="J153" s="523" t="s">
        <v>577</v>
      </c>
      <c r="K153" s="520" t="s">
        <v>106</v>
      </c>
      <c r="L153" s="520" t="s">
        <v>808</v>
      </c>
      <c r="M153" s="520">
        <v>21672</v>
      </c>
      <c r="N153" s="524">
        <v>0.16041666666666665</v>
      </c>
      <c r="O153" s="524">
        <v>0.16874999999999998</v>
      </c>
      <c r="P153" s="519">
        <v>11.999999999999996</v>
      </c>
      <c r="Q153" s="520" t="s">
        <v>538</v>
      </c>
      <c r="R153" s="520"/>
      <c r="S153" s="520" t="s">
        <v>539</v>
      </c>
      <c r="T153" s="520" t="s">
        <v>540</v>
      </c>
      <c r="U153" s="520"/>
      <c r="V153" s="520"/>
      <c r="W153" s="520" t="s">
        <v>578</v>
      </c>
      <c r="X153" s="520" t="s">
        <v>579</v>
      </c>
      <c r="Y153" s="520" t="b">
        <v>0</v>
      </c>
      <c r="Z153" s="520"/>
      <c r="AA153" s="520"/>
      <c r="AB153" s="520"/>
      <c r="AC153" s="520"/>
      <c r="AD153" s="527"/>
      <c r="AE153" s="520"/>
      <c r="AF153" s="520"/>
      <c r="AG153" s="520"/>
      <c r="AH153" s="520"/>
      <c r="AI153" s="520" t="s">
        <v>580</v>
      </c>
    </row>
    <row r="154" spans="1:35" s="154" customFormat="1">
      <c r="A154" s="520" t="s">
        <v>265</v>
      </c>
      <c r="B154" s="520">
        <v>3</v>
      </c>
      <c r="C154" s="525">
        <v>1273708</v>
      </c>
      <c r="D154" s="520">
        <v>10044466</v>
      </c>
      <c r="E154" s="520" t="s">
        <v>143</v>
      </c>
      <c r="F154" s="520" t="s">
        <v>528</v>
      </c>
      <c r="G154" s="522">
        <v>40701</v>
      </c>
      <c r="H154" s="522" t="s">
        <v>743</v>
      </c>
      <c r="I154" s="520" t="s">
        <v>530</v>
      </c>
      <c r="J154" s="523" t="s">
        <v>577</v>
      </c>
      <c r="K154" s="520" t="s">
        <v>106</v>
      </c>
      <c r="L154" s="520" t="s">
        <v>808</v>
      </c>
      <c r="M154" s="520">
        <v>21672</v>
      </c>
      <c r="N154" s="524">
        <v>0.16874999999999998</v>
      </c>
      <c r="O154" s="524">
        <v>0.17430555555555555</v>
      </c>
      <c r="P154" s="519">
        <v>8.0000000000000107</v>
      </c>
      <c r="Q154" s="520" t="s">
        <v>1318</v>
      </c>
      <c r="R154" s="520" t="s">
        <v>1319</v>
      </c>
      <c r="S154" s="520" t="s">
        <v>557</v>
      </c>
      <c r="T154" s="520" t="s">
        <v>534</v>
      </c>
      <c r="U154" s="520"/>
      <c r="V154" s="520"/>
      <c r="W154" s="520" t="s">
        <v>578</v>
      </c>
      <c r="X154" s="520" t="s">
        <v>579</v>
      </c>
      <c r="Y154" s="520" t="b">
        <v>0</v>
      </c>
      <c r="Z154" s="520"/>
      <c r="AA154" s="520"/>
      <c r="AB154" s="520"/>
      <c r="AC154" s="520"/>
      <c r="AD154" s="527"/>
      <c r="AE154" s="520"/>
      <c r="AF154" s="520"/>
      <c r="AG154" s="520"/>
      <c r="AH154" s="520"/>
      <c r="AI154" s="520" t="s">
        <v>580</v>
      </c>
    </row>
    <row r="155" spans="1:35" s="154" customFormat="1">
      <c r="A155" s="520" t="s">
        <v>265</v>
      </c>
      <c r="B155" s="520">
        <v>3</v>
      </c>
      <c r="C155" s="525">
        <v>1273708</v>
      </c>
      <c r="D155" s="520">
        <v>10044466</v>
      </c>
      <c r="E155" s="520" t="s">
        <v>143</v>
      </c>
      <c r="F155" s="520" t="s">
        <v>528</v>
      </c>
      <c r="G155" s="522">
        <v>40701</v>
      </c>
      <c r="H155" s="522" t="s">
        <v>743</v>
      </c>
      <c r="I155" s="520" t="s">
        <v>530</v>
      </c>
      <c r="J155" s="523" t="s">
        <v>577</v>
      </c>
      <c r="K155" s="520" t="s">
        <v>106</v>
      </c>
      <c r="L155" s="520" t="s">
        <v>808</v>
      </c>
      <c r="M155" s="520">
        <v>21672</v>
      </c>
      <c r="N155" s="524">
        <v>0.17430555555555555</v>
      </c>
      <c r="O155" s="524">
        <v>0.17499999999999999</v>
      </c>
      <c r="P155" s="519">
        <v>0.99999999999999645</v>
      </c>
      <c r="Q155" s="520" t="s">
        <v>538</v>
      </c>
      <c r="R155" s="520"/>
      <c r="S155" s="520" t="s">
        <v>539</v>
      </c>
      <c r="T155" s="520" t="s">
        <v>540</v>
      </c>
      <c r="U155" s="520"/>
      <c r="V155" s="520"/>
      <c r="W155" s="520" t="s">
        <v>578</v>
      </c>
      <c r="X155" s="520" t="s">
        <v>579</v>
      </c>
      <c r="Y155" s="520" t="b">
        <v>0</v>
      </c>
      <c r="Z155" s="520"/>
      <c r="AA155" s="520"/>
      <c r="AB155" s="520"/>
      <c r="AC155" s="520"/>
      <c r="AD155" s="527"/>
      <c r="AE155" s="520"/>
      <c r="AF155" s="520"/>
      <c r="AG155" s="520"/>
      <c r="AH155" s="520"/>
      <c r="AI155" s="520" t="s">
        <v>580</v>
      </c>
    </row>
    <row r="156" spans="1:35" s="154" customFormat="1">
      <c r="A156" s="520" t="s">
        <v>265</v>
      </c>
      <c r="B156" s="520">
        <v>3</v>
      </c>
      <c r="C156" s="525">
        <v>1273708</v>
      </c>
      <c r="D156" s="520">
        <v>10044466</v>
      </c>
      <c r="E156" s="520" t="s">
        <v>143</v>
      </c>
      <c r="F156" s="520" t="s">
        <v>528</v>
      </c>
      <c r="G156" s="522">
        <v>40701</v>
      </c>
      <c r="H156" s="522" t="s">
        <v>743</v>
      </c>
      <c r="I156" s="520" t="s">
        <v>530</v>
      </c>
      <c r="J156" s="523" t="s">
        <v>577</v>
      </c>
      <c r="K156" s="520" t="s">
        <v>106</v>
      </c>
      <c r="L156" s="520" t="s">
        <v>808</v>
      </c>
      <c r="M156" s="520">
        <v>21672</v>
      </c>
      <c r="N156" s="524">
        <v>0.17499999999999999</v>
      </c>
      <c r="O156" s="524">
        <v>0.17708333333333334</v>
      </c>
      <c r="P156" s="519">
        <v>2.9999999999999893</v>
      </c>
      <c r="Q156" s="520" t="s">
        <v>543</v>
      </c>
      <c r="R156" s="520" t="s">
        <v>1320</v>
      </c>
      <c r="S156" s="520" t="s">
        <v>542</v>
      </c>
      <c r="T156" s="520" t="s">
        <v>534</v>
      </c>
      <c r="U156" s="520"/>
      <c r="V156" s="520"/>
      <c r="W156" s="520" t="s">
        <v>578</v>
      </c>
      <c r="X156" s="520" t="s">
        <v>579</v>
      </c>
      <c r="Y156" s="520" t="b">
        <v>0</v>
      </c>
      <c r="Z156" s="520"/>
      <c r="AA156" s="520"/>
      <c r="AB156" s="520"/>
      <c r="AC156" s="520"/>
      <c r="AD156" s="527"/>
      <c r="AE156" s="520"/>
      <c r="AF156" s="520"/>
      <c r="AG156" s="520"/>
      <c r="AH156" s="520"/>
      <c r="AI156" s="520" t="s">
        <v>580</v>
      </c>
    </row>
    <row r="157" spans="1:35" s="154" customFormat="1">
      <c r="A157" s="520" t="s">
        <v>265</v>
      </c>
      <c r="B157" s="520">
        <v>3</v>
      </c>
      <c r="C157" s="525">
        <v>1273708</v>
      </c>
      <c r="D157" s="520">
        <v>10044466</v>
      </c>
      <c r="E157" s="520" t="s">
        <v>143</v>
      </c>
      <c r="F157" s="520" t="s">
        <v>528</v>
      </c>
      <c r="G157" s="522">
        <v>40701</v>
      </c>
      <c r="H157" s="522" t="s">
        <v>743</v>
      </c>
      <c r="I157" s="520" t="s">
        <v>530</v>
      </c>
      <c r="J157" s="523" t="s">
        <v>577</v>
      </c>
      <c r="K157" s="520" t="s">
        <v>106</v>
      </c>
      <c r="L157" s="520" t="s">
        <v>808</v>
      </c>
      <c r="M157" s="520">
        <v>21672</v>
      </c>
      <c r="N157" s="524">
        <v>0.17708333333333334</v>
      </c>
      <c r="O157" s="524">
        <v>0.18472222222222223</v>
      </c>
      <c r="P157" s="519">
        <v>11</v>
      </c>
      <c r="Q157" s="520" t="s">
        <v>538</v>
      </c>
      <c r="R157" s="520"/>
      <c r="S157" s="520" t="s">
        <v>539</v>
      </c>
      <c r="T157" s="520" t="s">
        <v>540</v>
      </c>
      <c r="U157" s="520"/>
      <c r="V157" s="520"/>
      <c r="W157" s="520" t="s">
        <v>578</v>
      </c>
      <c r="X157" s="520" t="s">
        <v>579</v>
      </c>
      <c r="Y157" s="520" t="b">
        <v>0</v>
      </c>
      <c r="Z157" s="520"/>
      <c r="AA157" s="520"/>
      <c r="AB157" s="520"/>
      <c r="AC157" s="520"/>
      <c r="AD157" s="527"/>
      <c r="AE157" s="520"/>
      <c r="AF157" s="520"/>
      <c r="AG157" s="520"/>
      <c r="AH157" s="520"/>
      <c r="AI157" s="520" t="s">
        <v>580</v>
      </c>
    </row>
    <row r="158" spans="1:35" s="154" customFormat="1">
      <c r="A158" s="520" t="s">
        <v>265</v>
      </c>
      <c r="B158" s="520">
        <v>3</v>
      </c>
      <c r="C158" s="525">
        <v>1273708</v>
      </c>
      <c r="D158" s="520">
        <v>10044466</v>
      </c>
      <c r="E158" s="520" t="s">
        <v>143</v>
      </c>
      <c r="F158" s="520" t="s">
        <v>528</v>
      </c>
      <c r="G158" s="522">
        <v>40701</v>
      </c>
      <c r="H158" s="522" t="s">
        <v>743</v>
      </c>
      <c r="I158" s="520" t="s">
        <v>530</v>
      </c>
      <c r="J158" s="523" t="s">
        <v>577</v>
      </c>
      <c r="K158" s="520" t="s">
        <v>106</v>
      </c>
      <c r="L158" s="520" t="s">
        <v>808</v>
      </c>
      <c r="M158" s="520">
        <v>21672</v>
      </c>
      <c r="N158" s="524">
        <v>0.18472222222222223</v>
      </c>
      <c r="O158" s="524">
        <v>0.18611111111111112</v>
      </c>
      <c r="P158" s="519">
        <v>1.9999999999999929</v>
      </c>
      <c r="Q158" s="520" t="s">
        <v>541</v>
      </c>
      <c r="R158" s="520" t="s">
        <v>617</v>
      </c>
      <c r="S158" s="520" t="s">
        <v>542</v>
      </c>
      <c r="T158" s="520" t="s">
        <v>534</v>
      </c>
      <c r="U158" s="520"/>
      <c r="V158" s="520"/>
      <c r="W158" s="520" t="s">
        <v>578</v>
      </c>
      <c r="X158" s="520" t="s">
        <v>579</v>
      </c>
      <c r="Y158" s="520" t="b">
        <v>0</v>
      </c>
      <c r="Z158" s="520"/>
      <c r="AA158" s="520"/>
      <c r="AB158" s="520"/>
      <c r="AC158" s="520"/>
      <c r="AD158" s="527"/>
      <c r="AE158" s="520"/>
      <c r="AF158" s="520"/>
      <c r="AG158" s="520"/>
      <c r="AH158" s="520"/>
      <c r="AI158" s="520" t="s">
        <v>580</v>
      </c>
    </row>
    <row r="159" spans="1:35" s="154" customFormat="1">
      <c r="A159" s="520" t="s">
        <v>265</v>
      </c>
      <c r="B159" s="520">
        <v>3</v>
      </c>
      <c r="C159" s="525">
        <v>1273708</v>
      </c>
      <c r="D159" s="520">
        <v>10044466</v>
      </c>
      <c r="E159" s="520" t="s">
        <v>143</v>
      </c>
      <c r="F159" s="520" t="s">
        <v>528</v>
      </c>
      <c r="G159" s="522">
        <v>40701</v>
      </c>
      <c r="H159" s="522" t="s">
        <v>743</v>
      </c>
      <c r="I159" s="520" t="s">
        <v>530</v>
      </c>
      <c r="J159" s="523" t="s">
        <v>577</v>
      </c>
      <c r="K159" s="520" t="s">
        <v>106</v>
      </c>
      <c r="L159" s="520" t="s">
        <v>808</v>
      </c>
      <c r="M159" s="520">
        <v>21672</v>
      </c>
      <c r="N159" s="524">
        <v>0.18611111111111112</v>
      </c>
      <c r="O159" s="524">
        <v>0.18958333333333333</v>
      </c>
      <c r="P159" s="519">
        <v>5.0000000000000222</v>
      </c>
      <c r="Q159" s="520" t="s">
        <v>538</v>
      </c>
      <c r="R159" s="520"/>
      <c r="S159" s="520" t="s">
        <v>539</v>
      </c>
      <c r="T159" s="520" t="s">
        <v>540</v>
      </c>
      <c r="U159" s="520"/>
      <c r="V159" s="520"/>
      <c r="W159" s="520" t="s">
        <v>578</v>
      </c>
      <c r="X159" s="520" t="s">
        <v>579</v>
      </c>
      <c r="Y159" s="520" t="b">
        <v>0</v>
      </c>
      <c r="Z159" s="520"/>
      <c r="AA159" s="520"/>
      <c r="AB159" s="520"/>
      <c r="AC159" s="520"/>
      <c r="AD159" s="527"/>
      <c r="AE159" s="520"/>
      <c r="AF159" s="520"/>
      <c r="AG159" s="520"/>
      <c r="AH159" s="520"/>
      <c r="AI159" s="520" t="s">
        <v>580</v>
      </c>
    </row>
    <row r="160" spans="1:35" s="154" customFormat="1">
      <c r="A160" s="520" t="s">
        <v>265</v>
      </c>
      <c r="B160" s="520">
        <v>3</v>
      </c>
      <c r="C160" s="525">
        <v>1273708</v>
      </c>
      <c r="D160" s="520">
        <v>10044466</v>
      </c>
      <c r="E160" s="520" t="s">
        <v>143</v>
      </c>
      <c r="F160" s="520" t="s">
        <v>528</v>
      </c>
      <c r="G160" s="522">
        <v>40701</v>
      </c>
      <c r="H160" s="522" t="s">
        <v>743</v>
      </c>
      <c r="I160" s="520" t="s">
        <v>530</v>
      </c>
      <c r="J160" s="523" t="s">
        <v>577</v>
      </c>
      <c r="K160" s="520" t="s">
        <v>106</v>
      </c>
      <c r="L160" s="520" t="s">
        <v>808</v>
      </c>
      <c r="M160" s="520">
        <v>21672</v>
      </c>
      <c r="N160" s="524">
        <v>0.18958333333333333</v>
      </c>
      <c r="O160" s="524">
        <v>0.19652777777777777</v>
      </c>
      <c r="P160" s="519">
        <v>10.000000000000004</v>
      </c>
      <c r="Q160" s="520" t="s">
        <v>585</v>
      </c>
      <c r="R160" s="520" t="s">
        <v>1321</v>
      </c>
      <c r="S160" s="520" t="s">
        <v>557</v>
      </c>
      <c r="T160" s="520" t="s">
        <v>534</v>
      </c>
      <c r="U160" s="520"/>
      <c r="V160" s="520"/>
      <c r="W160" s="520" t="s">
        <v>578</v>
      </c>
      <c r="X160" s="520" t="s">
        <v>579</v>
      </c>
      <c r="Y160" s="520" t="b">
        <v>0</v>
      </c>
      <c r="Z160" s="520"/>
      <c r="AA160" s="520"/>
      <c r="AB160" s="520"/>
      <c r="AC160" s="520"/>
      <c r="AD160" s="527"/>
      <c r="AE160" s="520"/>
      <c r="AF160" s="520"/>
      <c r="AG160" s="520"/>
      <c r="AH160" s="520"/>
      <c r="AI160" s="520" t="s">
        <v>580</v>
      </c>
    </row>
    <row r="161" spans="1:35" s="154" customFormat="1">
      <c r="A161" s="520" t="s">
        <v>265</v>
      </c>
      <c r="B161" s="520">
        <v>3</v>
      </c>
      <c r="C161" s="525">
        <v>1273708</v>
      </c>
      <c r="D161" s="520">
        <v>10044466</v>
      </c>
      <c r="E161" s="520" t="s">
        <v>143</v>
      </c>
      <c r="F161" s="520" t="s">
        <v>528</v>
      </c>
      <c r="G161" s="522">
        <v>40701</v>
      </c>
      <c r="H161" s="522" t="s">
        <v>743</v>
      </c>
      <c r="I161" s="520" t="s">
        <v>530</v>
      </c>
      <c r="J161" s="523" t="s">
        <v>577</v>
      </c>
      <c r="K161" s="520" t="s">
        <v>106</v>
      </c>
      <c r="L161" s="520" t="s">
        <v>808</v>
      </c>
      <c r="M161" s="520">
        <v>21672</v>
      </c>
      <c r="N161" s="524">
        <v>0.19652777777777777</v>
      </c>
      <c r="O161" s="524">
        <v>0.19791666666666666</v>
      </c>
      <c r="P161" s="519">
        <v>1.9999999999999929</v>
      </c>
      <c r="Q161" s="520" t="s">
        <v>538</v>
      </c>
      <c r="R161" s="520"/>
      <c r="S161" s="520" t="s">
        <v>539</v>
      </c>
      <c r="T161" s="520" t="s">
        <v>540</v>
      </c>
      <c r="U161" s="520"/>
      <c r="V161" s="520"/>
      <c r="W161" s="520" t="s">
        <v>578</v>
      </c>
      <c r="X161" s="520" t="s">
        <v>579</v>
      </c>
      <c r="Y161" s="520" t="b">
        <v>0</v>
      </c>
      <c r="Z161" s="520"/>
      <c r="AA161" s="520"/>
      <c r="AB161" s="520"/>
      <c r="AC161" s="520"/>
      <c r="AD161" s="527"/>
      <c r="AE161" s="520"/>
      <c r="AF161" s="520"/>
      <c r="AG161" s="520"/>
      <c r="AH161" s="520"/>
      <c r="AI161" s="520" t="s">
        <v>580</v>
      </c>
    </row>
    <row r="162" spans="1:35" s="154" customFormat="1">
      <c r="A162" s="520" t="s">
        <v>265</v>
      </c>
      <c r="B162" s="520">
        <v>3</v>
      </c>
      <c r="C162" s="525">
        <v>1273708</v>
      </c>
      <c r="D162" s="520">
        <v>10044466</v>
      </c>
      <c r="E162" s="520" t="s">
        <v>143</v>
      </c>
      <c r="F162" s="520" t="s">
        <v>528</v>
      </c>
      <c r="G162" s="522">
        <v>40701</v>
      </c>
      <c r="H162" s="522" t="s">
        <v>743</v>
      </c>
      <c r="I162" s="520" t="s">
        <v>530</v>
      </c>
      <c r="J162" s="523" t="s">
        <v>577</v>
      </c>
      <c r="K162" s="520" t="s">
        <v>106</v>
      </c>
      <c r="L162" s="520" t="s">
        <v>808</v>
      </c>
      <c r="M162" s="520">
        <v>21672</v>
      </c>
      <c r="N162" s="524">
        <v>0.19791666666666666</v>
      </c>
      <c r="O162" s="524">
        <v>0.20277777777777778</v>
      </c>
      <c r="P162" s="519">
        <v>7.0000000000000151</v>
      </c>
      <c r="Q162" s="520" t="s">
        <v>744</v>
      </c>
      <c r="R162" s="520" t="s">
        <v>1322</v>
      </c>
      <c r="S162" s="520" t="s">
        <v>533</v>
      </c>
      <c r="T162" s="520" t="s">
        <v>534</v>
      </c>
      <c r="U162" s="520"/>
      <c r="V162" s="520"/>
      <c r="W162" s="520" t="s">
        <v>578</v>
      </c>
      <c r="X162" s="520" t="s">
        <v>579</v>
      </c>
      <c r="Y162" s="520" t="b">
        <v>0</v>
      </c>
      <c r="Z162" s="520"/>
      <c r="AA162" s="520"/>
      <c r="AB162" s="520"/>
      <c r="AC162" s="520"/>
      <c r="AD162" s="527"/>
      <c r="AE162" s="520"/>
      <c r="AF162" s="520"/>
      <c r="AG162" s="520"/>
      <c r="AH162" s="520"/>
      <c r="AI162" s="520" t="s">
        <v>580</v>
      </c>
    </row>
    <row r="163" spans="1:35" s="154" customFormat="1">
      <c r="A163" s="520" t="s">
        <v>265</v>
      </c>
      <c r="B163" s="520">
        <v>3</v>
      </c>
      <c r="C163" s="525">
        <v>1273708</v>
      </c>
      <c r="D163" s="520">
        <v>10044466</v>
      </c>
      <c r="E163" s="520" t="s">
        <v>143</v>
      </c>
      <c r="F163" s="520" t="s">
        <v>528</v>
      </c>
      <c r="G163" s="522">
        <v>40701</v>
      </c>
      <c r="H163" s="522" t="s">
        <v>743</v>
      </c>
      <c r="I163" s="520" t="s">
        <v>530</v>
      </c>
      <c r="J163" s="523" t="s">
        <v>577</v>
      </c>
      <c r="K163" s="520" t="s">
        <v>106</v>
      </c>
      <c r="L163" s="520" t="s">
        <v>808</v>
      </c>
      <c r="M163" s="520">
        <v>21672</v>
      </c>
      <c r="N163" s="524">
        <v>0.20277777777777778</v>
      </c>
      <c r="O163" s="524">
        <v>0.20555555555555555</v>
      </c>
      <c r="P163" s="519">
        <v>3.9999999999999858</v>
      </c>
      <c r="Q163" s="520" t="s">
        <v>538</v>
      </c>
      <c r="R163" s="520"/>
      <c r="S163" s="520" t="s">
        <v>539</v>
      </c>
      <c r="T163" s="520" t="s">
        <v>540</v>
      </c>
      <c r="U163" s="520"/>
      <c r="V163" s="520"/>
      <c r="W163" s="520" t="s">
        <v>578</v>
      </c>
      <c r="X163" s="520" t="s">
        <v>579</v>
      </c>
      <c r="Y163" s="520" t="b">
        <v>0</v>
      </c>
      <c r="Z163" s="520"/>
      <c r="AA163" s="520"/>
      <c r="AB163" s="520"/>
      <c r="AC163" s="520"/>
      <c r="AD163" s="527"/>
      <c r="AE163" s="520"/>
      <c r="AF163" s="520"/>
      <c r="AG163" s="520"/>
      <c r="AH163" s="520"/>
      <c r="AI163" s="520" t="s">
        <v>580</v>
      </c>
    </row>
    <row r="164" spans="1:35" s="154" customFormat="1">
      <c r="A164" s="520" t="s">
        <v>265</v>
      </c>
      <c r="B164" s="520">
        <v>3</v>
      </c>
      <c r="C164" s="525">
        <v>1273708</v>
      </c>
      <c r="D164" s="520">
        <v>10044466</v>
      </c>
      <c r="E164" s="520" t="s">
        <v>143</v>
      </c>
      <c r="F164" s="520" t="s">
        <v>528</v>
      </c>
      <c r="G164" s="522">
        <v>40701</v>
      </c>
      <c r="H164" s="522" t="s">
        <v>743</v>
      </c>
      <c r="I164" s="520" t="s">
        <v>530</v>
      </c>
      <c r="J164" s="523" t="s">
        <v>577</v>
      </c>
      <c r="K164" s="520" t="s">
        <v>106</v>
      </c>
      <c r="L164" s="520" t="s">
        <v>808</v>
      </c>
      <c r="M164" s="520">
        <v>21672</v>
      </c>
      <c r="N164" s="524">
        <v>0.20555555555555555</v>
      </c>
      <c r="O164" s="524">
        <v>0.20833333333333334</v>
      </c>
      <c r="P164" s="519">
        <v>3.9999999999999858</v>
      </c>
      <c r="Q164" s="520" t="s">
        <v>541</v>
      </c>
      <c r="R164" s="520" t="s">
        <v>617</v>
      </c>
      <c r="S164" s="520" t="s">
        <v>542</v>
      </c>
      <c r="T164" s="520" t="s">
        <v>534</v>
      </c>
      <c r="U164" s="520"/>
      <c r="V164" s="520"/>
      <c r="W164" s="520" t="s">
        <v>578</v>
      </c>
      <c r="X164" s="520" t="s">
        <v>579</v>
      </c>
      <c r="Y164" s="520" t="b">
        <v>0</v>
      </c>
      <c r="Z164" s="520"/>
      <c r="AA164" s="520"/>
      <c r="AB164" s="520"/>
      <c r="AC164" s="520"/>
      <c r="AD164" s="527"/>
      <c r="AE164" s="520"/>
      <c r="AF164" s="520"/>
      <c r="AG164" s="520"/>
      <c r="AH164" s="520"/>
      <c r="AI164" s="520" t="s">
        <v>580</v>
      </c>
    </row>
    <row r="165" spans="1:35" s="154" customFormat="1">
      <c r="A165" s="520" t="s">
        <v>265</v>
      </c>
      <c r="B165" s="520">
        <v>3</v>
      </c>
      <c r="C165" s="525">
        <v>1273708</v>
      </c>
      <c r="D165" s="520">
        <v>10044466</v>
      </c>
      <c r="E165" s="520" t="s">
        <v>143</v>
      </c>
      <c r="F165" s="520" t="s">
        <v>528</v>
      </c>
      <c r="G165" s="522">
        <v>40701</v>
      </c>
      <c r="H165" s="522" t="s">
        <v>743</v>
      </c>
      <c r="I165" s="520" t="s">
        <v>530</v>
      </c>
      <c r="J165" s="523" t="s">
        <v>577</v>
      </c>
      <c r="K165" s="520" t="s">
        <v>106</v>
      </c>
      <c r="L165" s="520" t="s">
        <v>808</v>
      </c>
      <c r="M165" s="520">
        <v>21672</v>
      </c>
      <c r="N165" s="524">
        <v>0.20833333333333334</v>
      </c>
      <c r="O165" s="524">
        <v>0.21041666666666667</v>
      </c>
      <c r="P165" s="519">
        <v>3.0000000000000293</v>
      </c>
      <c r="Q165" s="520" t="s">
        <v>538</v>
      </c>
      <c r="R165" s="520"/>
      <c r="S165" s="520" t="s">
        <v>539</v>
      </c>
      <c r="T165" s="520" t="s">
        <v>540</v>
      </c>
      <c r="U165" s="520"/>
      <c r="V165" s="520"/>
      <c r="W165" s="520" t="s">
        <v>578</v>
      </c>
      <c r="X165" s="520" t="s">
        <v>579</v>
      </c>
      <c r="Y165" s="520" t="b">
        <v>0</v>
      </c>
      <c r="Z165" s="520"/>
      <c r="AA165" s="520"/>
      <c r="AB165" s="520"/>
      <c r="AC165" s="520"/>
      <c r="AD165" s="527"/>
      <c r="AE165" s="520"/>
      <c r="AF165" s="520"/>
      <c r="AG165" s="520"/>
      <c r="AH165" s="520"/>
      <c r="AI165" s="520" t="s">
        <v>580</v>
      </c>
    </row>
    <row r="166" spans="1:35" s="154" customFormat="1">
      <c r="A166" s="520" t="s">
        <v>265</v>
      </c>
      <c r="B166" s="520">
        <v>3</v>
      </c>
      <c r="C166" s="525">
        <v>1273708</v>
      </c>
      <c r="D166" s="520">
        <v>10044466</v>
      </c>
      <c r="E166" s="520" t="s">
        <v>143</v>
      </c>
      <c r="F166" s="520" t="s">
        <v>528</v>
      </c>
      <c r="G166" s="522">
        <v>40701</v>
      </c>
      <c r="H166" s="522" t="s">
        <v>743</v>
      </c>
      <c r="I166" s="520" t="s">
        <v>530</v>
      </c>
      <c r="J166" s="523" t="s">
        <v>577</v>
      </c>
      <c r="K166" s="520" t="s">
        <v>106</v>
      </c>
      <c r="L166" s="520" t="s">
        <v>808</v>
      </c>
      <c r="M166" s="520">
        <v>21672</v>
      </c>
      <c r="N166" s="524">
        <v>0.21041666666666667</v>
      </c>
      <c r="O166" s="524">
        <v>0.21249999999999999</v>
      </c>
      <c r="P166" s="519">
        <v>2.9999999999999893</v>
      </c>
      <c r="Q166" s="520" t="s">
        <v>541</v>
      </c>
      <c r="R166" s="520" t="s">
        <v>617</v>
      </c>
      <c r="S166" s="520" t="s">
        <v>542</v>
      </c>
      <c r="T166" s="520" t="s">
        <v>534</v>
      </c>
      <c r="U166" s="520"/>
      <c r="V166" s="520"/>
      <c r="W166" s="520" t="s">
        <v>578</v>
      </c>
      <c r="X166" s="520" t="s">
        <v>579</v>
      </c>
      <c r="Y166" s="520" t="b">
        <v>0</v>
      </c>
      <c r="Z166" s="520"/>
      <c r="AA166" s="520"/>
      <c r="AB166" s="520"/>
      <c r="AC166" s="520"/>
      <c r="AD166" s="527"/>
      <c r="AE166" s="520"/>
      <c r="AF166" s="520"/>
      <c r="AG166" s="520"/>
      <c r="AH166" s="520"/>
      <c r="AI166" s="520" t="s">
        <v>580</v>
      </c>
    </row>
    <row r="167" spans="1:35" s="154" customFormat="1">
      <c r="A167" s="520" t="s">
        <v>265</v>
      </c>
      <c r="B167" s="520">
        <v>3</v>
      </c>
      <c r="C167" s="525">
        <v>1273708</v>
      </c>
      <c r="D167" s="520">
        <v>10044466</v>
      </c>
      <c r="E167" s="520" t="s">
        <v>143</v>
      </c>
      <c r="F167" s="520" t="s">
        <v>528</v>
      </c>
      <c r="G167" s="522">
        <v>40701</v>
      </c>
      <c r="H167" s="522" t="s">
        <v>743</v>
      </c>
      <c r="I167" s="520" t="s">
        <v>530</v>
      </c>
      <c r="J167" s="523" t="s">
        <v>577</v>
      </c>
      <c r="K167" s="520" t="s">
        <v>106</v>
      </c>
      <c r="L167" s="520" t="s">
        <v>808</v>
      </c>
      <c r="M167" s="520">
        <v>21672</v>
      </c>
      <c r="N167" s="524">
        <v>0.21249999999999999</v>
      </c>
      <c r="O167" s="524">
        <v>0.21388888888888888</v>
      </c>
      <c r="P167" s="519">
        <v>1.9999999999999929</v>
      </c>
      <c r="Q167" s="520" t="s">
        <v>538</v>
      </c>
      <c r="R167" s="520"/>
      <c r="S167" s="520" t="s">
        <v>539</v>
      </c>
      <c r="T167" s="520" t="s">
        <v>540</v>
      </c>
      <c r="U167" s="520"/>
      <c r="V167" s="520"/>
      <c r="W167" s="520" t="s">
        <v>578</v>
      </c>
      <c r="X167" s="520" t="s">
        <v>579</v>
      </c>
      <c r="Y167" s="520" t="b">
        <v>0</v>
      </c>
      <c r="Z167" s="520"/>
      <c r="AA167" s="520"/>
      <c r="AB167" s="520"/>
      <c r="AC167" s="520"/>
      <c r="AD167" s="527"/>
      <c r="AE167" s="520"/>
      <c r="AF167" s="520"/>
      <c r="AG167" s="520"/>
      <c r="AH167" s="520"/>
      <c r="AI167" s="520" t="s">
        <v>580</v>
      </c>
    </row>
    <row r="168" spans="1:35" s="154" customFormat="1">
      <c r="A168" s="520" t="s">
        <v>265</v>
      </c>
      <c r="B168" s="520">
        <v>3</v>
      </c>
      <c r="C168" s="525">
        <v>1273708</v>
      </c>
      <c r="D168" s="520">
        <v>10044466</v>
      </c>
      <c r="E168" s="520" t="s">
        <v>143</v>
      </c>
      <c r="F168" s="520" t="s">
        <v>528</v>
      </c>
      <c r="G168" s="522">
        <v>40701</v>
      </c>
      <c r="H168" s="522" t="s">
        <v>743</v>
      </c>
      <c r="I168" s="520" t="s">
        <v>530</v>
      </c>
      <c r="J168" s="523" t="s">
        <v>577</v>
      </c>
      <c r="K168" s="520" t="s">
        <v>106</v>
      </c>
      <c r="L168" s="520" t="s">
        <v>808</v>
      </c>
      <c r="M168" s="520">
        <v>21672</v>
      </c>
      <c r="N168" s="524">
        <v>0.21388888888888888</v>
      </c>
      <c r="O168" s="524">
        <v>0.21944444444444444</v>
      </c>
      <c r="P168" s="519">
        <v>8.0000000000000107</v>
      </c>
      <c r="Q168" s="520" t="s">
        <v>546</v>
      </c>
      <c r="R168" s="520" t="s">
        <v>570</v>
      </c>
      <c r="S168" s="520" t="s">
        <v>547</v>
      </c>
      <c r="T168" s="520" t="s">
        <v>534</v>
      </c>
      <c r="U168" s="520"/>
      <c r="V168" s="520"/>
      <c r="W168" s="520" t="s">
        <v>578</v>
      </c>
      <c r="X168" s="520" t="s">
        <v>579</v>
      </c>
      <c r="Y168" s="520" t="b">
        <v>0</v>
      </c>
      <c r="Z168" s="520"/>
      <c r="AA168" s="520"/>
      <c r="AB168" s="520"/>
      <c r="AC168" s="520"/>
      <c r="AD168" s="527"/>
      <c r="AE168" s="520"/>
      <c r="AF168" s="520"/>
      <c r="AG168" s="520"/>
      <c r="AH168" s="520"/>
      <c r="AI168" s="520" t="s">
        <v>580</v>
      </c>
    </row>
    <row r="169" spans="1:35" s="154" customFormat="1">
      <c r="A169" s="520" t="s">
        <v>265</v>
      </c>
      <c r="B169" s="520">
        <v>3</v>
      </c>
      <c r="C169" s="525">
        <v>1273708</v>
      </c>
      <c r="D169" s="520">
        <v>10044466</v>
      </c>
      <c r="E169" s="520" t="s">
        <v>143</v>
      </c>
      <c r="F169" s="520" t="s">
        <v>528</v>
      </c>
      <c r="G169" s="522">
        <v>40701</v>
      </c>
      <c r="H169" s="522" t="s">
        <v>743</v>
      </c>
      <c r="I169" s="520" t="s">
        <v>530</v>
      </c>
      <c r="J169" s="523" t="s">
        <v>577</v>
      </c>
      <c r="K169" s="520" t="s">
        <v>106</v>
      </c>
      <c r="L169" s="520" t="s">
        <v>808</v>
      </c>
      <c r="M169" s="520">
        <v>21672</v>
      </c>
      <c r="N169" s="524">
        <v>0.21944444444444444</v>
      </c>
      <c r="O169" s="524">
        <v>0.22638888888888889</v>
      </c>
      <c r="P169" s="519">
        <v>10.000000000000004</v>
      </c>
      <c r="Q169" s="520" t="s">
        <v>545</v>
      </c>
      <c r="R169" s="520" t="s">
        <v>570</v>
      </c>
      <c r="S169" s="520" t="s">
        <v>542</v>
      </c>
      <c r="T169" s="520" t="s">
        <v>534</v>
      </c>
      <c r="U169" s="520"/>
      <c r="V169" s="520"/>
      <c r="W169" s="520" t="s">
        <v>578</v>
      </c>
      <c r="X169" s="520" t="s">
        <v>579</v>
      </c>
      <c r="Y169" s="520" t="b">
        <v>0</v>
      </c>
      <c r="Z169" s="520"/>
      <c r="AA169" s="520"/>
      <c r="AB169" s="520"/>
      <c r="AC169" s="520"/>
      <c r="AD169" s="527"/>
      <c r="AE169" s="520"/>
      <c r="AF169" s="520"/>
      <c r="AG169" s="520"/>
      <c r="AH169" s="520"/>
      <c r="AI169" s="520" t="s">
        <v>580</v>
      </c>
    </row>
    <row r="170" spans="1:35" s="154" customFormat="1">
      <c r="A170" s="520" t="s">
        <v>265</v>
      </c>
      <c r="B170" s="520">
        <v>3</v>
      </c>
      <c r="C170" s="525">
        <v>1273708</v>
      </c>
      <c r="D170" s="520">
        <v>10044466</v>
      </c>
      <c r="E170" s="520" t="s">
        <v>143</v>
      </c>
      <c r="F170" s="520" t="s">
        <v>528</v>
      </c>
      <c r="G170" s="522">
        <v>40701</v>
      </c>
      <c r="H170" s="522" t="s">
        <v>743</v>
      </c>
      <c r="I170" s="520" t="s">
        <v>530</v>
      </c>
      <c r="J170" s="523" t="s">
        <v>577</v>
      </c>
      <c r="K170" s="520" t="s">
        <v>106</v>
      </c>
      <c r="L170" s="520" t="s">
        <v>808</v>
      </c>
      <c r="M170" s="520">
        <v>21672</v>
      </c>
      <c r="N170" s="524">
        <v>0.22638888888888889</v>
      </c>
      <c r="O170" s="524">
        <v>0.23680555555555555</v>
      </c>
      <c r="P170" s="519">
        <v>14.999999999999986</v>
      </c>
      <c r="Q170" s="520" t="s">
        <v>558</v>
      </c>
      <c r="R170" s="520" t="s">
        <v>775</v>
      </c>
      <c r="S170" s="520" t="s">
        <v>542</v>
      </c>
      <c r="T170" s="520" t="s">
        <v>534</v>
      </c>
      <c r="U170" s="520"/>
      <c r="V170" s="520"/>
      <c r="W170" s="520" t="s">
        <v>578</v>
      </c>
      <c r="X170" s="520" t="s">
        <v>579</v>
      </c>
      <c r="Y170" s="520" t="b">
        <v>0</v>
      </c>
      <c r="Z170" s="520"/>
      <c r="AA170" s="520"/>
      <c r="AB170" s="520"/>
      <c r="AC170" s="520"/>
      <c r="AD170" s="527"/>
      <c r="AE170" s="520"/>
      <c r="AF170" s="520"/>
      <c r="AG170" s="520"/>
      <c r="AH170" s="520"/>
      <c r="AI170" s="520" t="s">
        <v>580</v>
      </c>
    </row>
    <row r="171" spans="1:35" s="154" customFormat="1">
      <c r="A171" s="520" t="s">
        <v>265</v>
      </c>
      <c r="B171" s="520">
        <v>3</v>
      </c>
      <c r="C171" s="525">
        <v>1273708</v>
      </c>
      <c r="D171" s="520">
        <v>10044466</v>
      </c>
      <c r="E171" s="520" t="s">
        <v>143</v>
      </c>
      <c r="F171" s="520" t="s">
        <v>528</v>
      </c>
      <c r="G171" s="522">
        <v>40701</v>
      </c>
      <c r="H171" s="522" t="s">
        <v>743</v>
      </c>
      <c r="I171" s="520" t="s">
        <v>530</v>
      </c>
      <c r="J171" s="523" t="s">
        <v>577</v>
      </c>
      <c r="K171" s="520" t="s">
        <v>106</v>
      </c>
      <c r="L171" s="520" t="s">
        <v>808</v>
      </c>
      <c r="M171" s="520">
        <v>21672</v>
      </c>
      <c r="N171" s="524">
        <v>0.23680555555555555</v>
      </c>
      <c r="O171" s="524">
        <v>0.23680555555555555</v>
      </c>
      <c r="P171" s="519">
        <v>0</v>
      </c>
      <c r="Q171" s="520" t="s">
        <v>782</v>
      </c>
      <c r="R171" s="520" t="s">
        <v>1323</v>
      </c>
      <c r="S171" s="520" t="s">
        <v>560</v>
      </c>
      <c r="T171" s="520" t="s">
        <v>534</v>
      </c>
      <c r="U171" s="520"/>
      <c r="V171" s="520"/>
      <c r="W171" s="520" t="s">
        <v>578</v>
      </c>
      <c r="X171" s="520" t="s">
        <v>579</v>
      </c>
      <c r="Y171" s="520" t="b">
        <v>0</v>
      </c>
      <c r="Z171" s="520"/>
      <c r="AA171" s="520"/>
      <c r="AB171" s="520"/>
      <c r="AC171" s="520"/>
      <c r="AD171" s="527"/>
      <c r="AE171" s="520"/>
      <c r="AF171" s="520"/>
      <c r="AG171" s="520"/>
      <c r="AH171" s="520"/>
      <c r="AI171" s="520" t="s">
        <v>580</v>
      </c>
    </row>
    <row r="172" spans="1:35" s="154" customFormat="1">
      <c r="A172" s="520" t="s">
        <v>265</v>
      </c>
      <c r="B172" s="520">
        <v>4</v>
      </c>
      <c r="C172" s="525">
        <v>1273957</v>
      </c>
      <c r="D172" s="520">
        <v>10044447</v>
      </c>
      <c r="E172" s="520" t="s">
        <v>163</v>
      </c>
      <c r="F172" s="520" t="s">
        <v>528</v>
      </c>
      <c r="G172" s="522">
        <v>40701</v>
      </c>
      <c r="H172" s="522" t="s">
        <v>743</v>
      </c>
      <c r="I172" s="520" t="s">
        <v>530</v>
      </c>
      <c r="J172" s="523" t="s">
        <v>577</v>
      </c>
      <c r="K172" s="520" t="s">
        <v>106</v>
      </c>
      <c r="L172" s="520" t="s">
        <v>808</v>
      </c>
      <c r="M172" s="520">
        <v>11088</v>
      </c>
      <c r="N172" s="524">
        <v>0.23680555555555555</v>
      </c>
      <c r="O172" s="524">
        <v>0.25069444444444444</v>
      </c>
      <c r="P172" s="519">
        <v>20.000000000000007</v>
      </c>
      <c r="Q172" s="520" t="s">
        <v>549</v>
      </c>
      <c r="R172" s="520" t="s">
        <v>1324</v>
      </c>
      <c r="S172" s="520" t="s">
        <v>550</v>
      </c>
      <c r="T172" s="520" t="s">
        <v>551</v>
      </c>
      <c r="U172" s="520"/>
      <c r="V172" s="520"/>
      <c r="W172" s="520" t="s">
        <v>578</v>
      </c>
      <c r="X172" s="520" t="s">
        <v>579</v>
      </c>
      <c r="Y172" s="520" t="b">
        <v>0</v>
      </c>
      <c r="Z172" s="520">
        <v>11088</v>
      </c>
      <c r="AA172" s="520">
        <v>18000</v>
      </c>
      <c r="AB172" s="520">
        <v>40701</v>
      </c>
      <c r="AC172" s="520" t="s">
        <v>1673</v>
      </c>
      <c r="AD172" s="527">
        <v>750</v>
      </c>
      <c r="AE172" s="520">
        <v>12</v>
      </c>
      <c r="AF172" s="520"/>
      <c r="AG172" s="520"/>
      <c r="AH172" s="520">
        <v>924</v>
      </c>
      <c r="AI172" s="520" t="s">
        <v>580</v>
      </c>
    </row>
    <row r="173" spans="1:35" s="154" customFormat="1">
      <c r="A173" s="520" t="s">
        <v>265</v>
      </c>
      <c r="B173" s="520">
        <v>4</v>
      </c>
      <c r="C173" s="525">
        <v>1273957</v>
      </c>
      <c r="D173" s="520">
        <v>10044447</v>
      </c>
      <c r="E173" s="520" t="s">
        <v>163</v>
      </c>
      <c r="F173" s="520" t="s">
        <v>528</v>
      </c>
      <c r="G173" s="522">
        <v>40701</v>
      </c>
      <c r="H173" s="522" t="s">
        <v>743</v>
      </c>
      <c r="I173" s="520" t="s">
        <v>530</v>
      </c>
      <c r="J173" s="523" t="s">
        <v>577</v>
      </c>
      <c r="K173" s="520" t="s">
        <v>106</v>
      </c>
      <c r="L173" s="520" t="s">
        <v>808</v>
      </c>
      <c r="M173" s="520">
        <v>11088</v>
      </c>
      <c r="N173" s="524">
        <v>0.25069444444444444</v>
      </c>
      <c r="O173" s="524">
        <v>0.25208333333333333</v>
      </c>
      <c r="P173" s="519">
        <v>1.9999999999999929</v>
      </c>
      <c r="Q173" s="520" t="s">
        <v>538</v>
      </c>
      <c r="R173" s="520"/>
      <c r="S173" s="520" t="s">
        <v>539</v>
      </c>
      <c r="T173" s="520" t="s">
        <v>540</v>
      </c>
      <c r="U173" s="520"/>
      <c r="V173" s="520"/>
      <c r="W173" s="520" t="s">
        <v>578</v>
      </c>
      <c r="X173" s="520" t="s">
        <v>579</v>
      </c>
      <c r="Y173" s="520" t="b">
        <v>0</v>
      </c>
      <c r="Z173" s="520"/>
      <c r="AA173" s="520"/>
      <c r="AB173" s="520"/>
      <c r="AC173" s="520"/>
      <c r="AD173" s="527"/>
      <c r="AE173" s="520"/>
      <c r="AF173" s="520"/>
      <c r="AG173" s="520"/>
      <c r="AH173" s="520"/>
      <c r="AI173" s="520" t="s">
        <v>580</v>
      </c>
    </row>
    <row r="174" spans="1:35" s="154" customFormat="1">
      <c r="A174" s="520" t="s">
        <v>265</v>
      </c>
      <c r="B174" s="520">
        <v>4</v>
      </c>
      <c r="C174" s="525">
        <v>1273957</v>
      </c>
      <c r="D174" s="520">
        <v>10044447</v>
      </c>
      <c r="E174" s="520" t="s">
        <v>163</v>
      </c>
      <c r="F174" s="520" t="s">
        <v>528</v>
      </c>
      <c r="G174" s="522">
        <v>40701</v>
      </c>
      <c r="H174" s="522" t="s">
        <v>743</v>
      </c>
      <c r="I174" s="520" t="s">
        <v>530</v>
      </c>
      <c r="J174" s="523" t="s">
        <v>577</v>
      </c>
      <c r="K174" s="520" t="s">
        <v>106</v>
      </c>
      <c r="L174" s="520" t="s">
        <v>808</v>
      </c>
      <c r="M174" s="520">
        <v>11088</v>
      </c>
      <c r="N174" s="524">
        <v>0.25208333333333333</v>
      </c>
      <c r="O174" s="524">
        <v>0.25416666666666665</v>
      </c>
      <c r="P174" s="519">
        <v>2.9999999999999893</v>
      </c>
      <c r="Q174" s="520" t="s">
        <v>572</v>
      </c>
      <c r="R174" s="520" t="s">
        <v>1325</v>
      </c>
      <c r="S174" s="520" t="s">
        <v>533</v>
      </c>
      <c r="T174" s="520" t="s">
        <v>534</v>
      </c>
      <c r="U174" s="520"/>
      <c r="V174" s="520"/>
      <c r="W174" s="520" t="s">
        <v>578</v>
      </c>
      <c r="X174" s="520" t="s">
        <v>579</v>
      </c>
      <c r="Y174" s="520" t="b">
        <v>0</v>
      </c>
      <c r="Z174" s="520"/>
      <c r="AA174" s="520"/>
      <c r="AB174" s="520"/>
      <c r="AC174" s="520"/>
      <c r="AD174" s="527"/>
      <c r="AE174" s="520"/>
      <c r="AF174" s="520"/>
      <c r="AG174" s="520"/>
      <c r="AH174" s="520"/>
      <c r="AI174" s="520" t="s">
        <v>580</v>
      </c>
    </row>
    <row r="175" spans="1:35" s="154" customFormat="1">
      <c r="A175" s="520" t="s">
        <v>265</v>
      </c>
      <c r="B175" s="520">
        <v>4</v>
      </c>
      <c r="C175" s="525">
        <v>1273957</v>
      </c>
      <c r="D175" s="520">
        <v>10044447</v>
      </c>
      <c r="E175" s="520" t="s">
        <v>163</v>
      </c>
      <c r="F175" s="520" t="s">
        <v>528</v>
      </c>
      <c r="G175" s="522">
        <v>40701</v>
      </c>
      <c r="H175" s="522" t="s">
        <v>743</v>
      </c>
      <c r="I175" s="520" t="s">
        <v>530</v>
      </c>
      <c r="J175" s="523" t="s">
        <v>577</v>
      </c>
      <c r="K175" s="520" t="s">
        <v>106</v>
      </c>
      <c r="L175" s="520" t="s">
        <v>808</v>
      </c>
      <c r="M175" s="520">
        <v>11088</v>
      </c>
      <c r="N175" s="524">
        <v>0.25416666666666665</v>
      </c>
      <c r="O175" s="524">
        <v>0.2638888888888889</v>
      </c>
      <c r="P175" s="519">
        <v>14.00000000000003</v>
      </c>
      <c r="Q175" s="520" t="s">
        <v>538</v>
      </c>
      <c r="R175" s="520"/>
      <c r="S175" s="520" t="s">
        <v>539</v>
      </c>
      <c r="T175" s="520" t="s">
        <v>540</v>
      </c>
      <c r="U175" s="520"/>
      <c r="V175" s="520"/>
      <c r="W175" s="520" t="s">
        <v>578</v>
      </c>
      <c r="X175" s="520" t="s">
        <v>579</v>
      </c>
      <c r="Y175" s="520" t="b">
        <v>0</v>
      </c>
      <c r="Z175" s="520"/>
      <c r="AA175" s="520"/>
      <c r="AB175" s="520"/>
      <c r="AC175" s="520"/>
      <c r="AD175" s="527"/>
      <c r="AE175" s="520"/>
      <c r="AF175" s="520"/>
      <c r="AG175" s="520"/>
      <c r="AH175" s="520"/>
      <c r="AI175" s="520" t="s">
        <v>580</v>
      </c>
    </row>
    <row r="176" spans="1:35" s="154" customFormat="1">
      <c r="A176" s="520" t="s">
        <v>265</v>
      </c>
      <c r="B176" s="520">
        <v>4</v>
      </c>
      <c r="C176" s="525">
        <v>1273957</v>
      </c>
      <c r="D176" s="520">
        <v>10044447</v>
      </c>
      <c r="E176" s="520" t="s">
        <v>163</v>
      </c>
      <c r="F176" s="520" t="s">
        <v>528</v>
      </c>
      <c r="G176" s="522">
        <v>40701</v>
      </c>
      <c r="H176" s="522" t="s">
        <v>743</v>
      </c>
      <c r="I176" s="520" t="s">
        <v>530</v>
      </c>
      <c r="J176" s="523" t="s">
        <v>577</v>
      </c>
      <c r="K176" s="520" t="s">
        <v>106</v>
      </c>
      <c r="L176" s="520" t="s">
        <v>808</v>
      </c>
      <c r="M176" s="520">
        <v>11088</v>
      </c>
      <c r="N176" s="524">
        <v>0.2638888888888889</v>
      </c>
      <c r="O176" s="524">
        <v>0.26597222222222222</v>
      </c>
      <c r="P176" s="519">
        <v>2.9999999999999893</v>
      </c>
      <c r="Q176" s="520" t="s">
        <v>541</v>
      </c>
      <c r="R176" s="520" t="s">
        <v>617</v>
      </c>
      <c r="S176" s="520" t="s">
        <v>542</v>
      </c>
      <c r="T176" s="520" t="s">
        <v>534</v>
      </c>
      <c r="U176" s="520"/>
      <c r="V176" s="520"/>
      <c r="W176" s="520" t="s">
        <v>578</v>
      </c>
      <c r="X176" s="520" t="s">
        <v>579</v>
      </c>
      <c r="Y176" s="520" t="b">
        <v>0</v>
      </c>
      <c r="Z176" s="520"/>
      <c r="AA176" s="520"/>
      <c r="AB176" s="520"/>
      <c r="AC176" s="520"/>
      <c r="AD176" s="527"/>
      <c r="AE176" s="520"/>
      <c r="AF176" s="520"/>
      <c r="AG176" s="520"/>
      <c r="AH176" s="520"/>
      <c r="AI176" s="520" t="s">
        <v>580</v>
      </c>
    </row>
    <row r="177" spans="1:35" s="154" customFormat="1">
      <c r="A177" s="520" t="s">
        <v>265</v>
      </c>
      <c r="B177" s="520">
        <v>4</v>
      </c>
      <c r="C177" s="525">
        <v>1273957</v>
      </c>
      <c r="D177" s="520">
        <v>10044447</v>
      </c>
      <c r="E177" s="520" t="s">
        <v>163</v>
      </c>
      <c r="F177" s="520" t="s">
        <v>528</v>
      </c>
      <c r="G177" s="522">
        <v>40701</v>
      </c>
      <c r="H177" s="522" t="s">
        <v>743</v>
      </c>
      <c r="I177" s="520" t="s">
        <v>530</v>
      </c>
      <c r="J177" s="523" t="s">
        <v>577</v>
      </c>
      <c r="K177" s="520" t="s">
        <v>106</v>
      </c>
      <c r="L177" s="520" t="s">
        <v>808</v>
      </c>
      <c r="M177" s="520">
        <v>11088</v>
      </c>
      <c r="N177" s="524">
        <v>0.26597222222222222</v>
      </c>
      <c r="O177" s="524">
        <v>0.27083333333333331</v>
      </c>
      <c r="P177" s="519">
        <v>6.9999999999999751</v>
      </c>
      <c r="Q177" s="520" t="s">
        <v>538</v>
      </c>
      <c r="R177" s="520"/>
      <c r="S177" s="520" t="s">
        <v>539</v>
      </c>
      <c r="T177" s="520" t="s">
        <v>540</v>
      </c>
      <c r="U177" s="520"/>
      <c r="V177" s="520"/>
      <c r="W177" s="520" t="s">
        <v>578</v>
      </c>
      <c r="X177" s="520" t="s">
        <v>579</v>
      </c>
      <c r="Y177" s="520" t="b">
        <v>0</v>
      </c>
      <c r="Z177" s="520"/>
      <c r="AA177" s="520"/>
      <c r="AB177" s="520"/>
      <c r="AC177" s="520"/>
      <c r="AD177" s="527"/>
      <c r="AE177" s="520"/>
      <c r="AF177" s="520"/>
      <c r="AG177" s="520"/>
      <c r="AH177" s="520"/>
      <c r="AI177" s="520" t="s">
        <v>580</v>
      </c>
    </row>
    <row r="178" spans="1:35" s="154" customFormat="1">
      <c r="A178" s="520" t="s">
        <v>265</v>
      </c>
      <c r="B178" s="520">
        <v>4</v>
      </c>
      <c r="C178" s="525">
        <v>1273957</v>
      </c>
      <c r="D178" s="520">
        <v>10044447</v>
      </c>
      <c r="E178" s="520" t="s">
        <v>163</v>
      </c>
      <c r="F178" s="520" t="s">
        <v>528</v>
      </c>
      <c r="G178" s="522">
        <v>40701</v>
      </c>
      <c r="H178" s="522" t="s">
        <v>743</v>
      </c>
      <c r="I178" s="520" t="s">
        <v>530</v>
      </c>
      <c r="J178" s="523" t="s">
        <v>577</v>
      </c>
      <c r="K178" s="520" t="s">
        <v>106</v>
      </c>
      <c r="L178" s="520" t="s">
        <v>808</v>
      </c>
      <c r="M178" s="520">
        <v>11088</v>
      </c>
      <c r="N178" s="524">
        <v>0.27083333333333331</v>
      </c>
      <c r="O178" s="524">
        <v>0.2722222222222222</v>
      </c>
      <c r="P178" s="519">
        <v>1.9999999999999929</v>
      </c>
      <c r="Q178" s="520" t="s">
        <v>541</v>
      </c>
      <c r="R178" s="520" t="s">
        <v>617</v>
      </c>
      <c r="S178" s="520" t="s">
        <v>542</v>
      </c>
      <c r="T178" s="520" t="s">
        <v>534</v>
      </c>
      <c r="U178" s="520"/>
      <c r="V178" s="520"/>
      <c r="W178" s="520" t="s">
        <v>578</v>
      </c>
      <c r="X178" s="520" t="s">
        <v>579</v>
      </c>
      <c r="Y178" s="520" t="b">
        <v>0</v>
      </c>
      <c r="Z178" s="520"/>
      <c r="AA178" s="520"/>
      <c r="AB178" s="520"/>
      <c r="AC178" s="520"/>
      <c r="AD178" s="527"/>
      <c r="AE178" s="520"/>
      <c r="AF178" s="520"/>
      <c r="AG178" s="520"/>
      <c r="AH178" s="520"/>
      <c r="AI178" s="520" t="s">
        <v>580</v>
      </c>
    </row>
    <row r="179" spans="1:35" s="154" customFormat="1">
      <c r="A179" s="520" t="s">
        <v>265</v>
      </c>
      <c r="B179" s="520">
        <v>4</v>
      </c>
      <c r="C179" s="525">
        <v>1273957</v>
      </c>
      <c r="D179" s="520">
        <v>10044447</v>
      </c>
      <c r="E179" s="520" t="s">
        <v>163</v>
      </c>
      <c r="F179" s="520" t="s">
        <v>528</v>
      </c>
      <c r="G179" s="522">
        <v>40701</v>
      </c>
      <c r="H179" s="522" t="s">
        <v>743</v>
      </c>
      <c r="I179" s="520" t="s">
        <v>530</v>
      </c>
      <c r="J179" s="523" t="s">
        <v>577</v>
      </c>
      <c r="K179" s="520" t="s">
        <v>106</v>
      </c>
      <c r="L179" s="520" t="s">
        <v>808</v>
      </c>
      <c r="M179" s="520">
        <v>11088</v>
      </c>
      <c r="N179" s="524">
        <v>0.2722222222222222</v>
      </c>
      <c r="O179" s="524">
        <v>0.27777777777777779</v>
      </c>
      <c r="P179" s="519">
        <v>8.0000000000000515</v>
      </c>
      <c r="Q179" s="520" t="s">
        <v>538</v>
      </c>
      <c r="R179" s="520"/>
      <c r="S179" s="520" t="s">
        <v>539</v>
      </c>
      <c r="T179" s="520" t="s">
        <v>540</v>
      </c>
      <c r="U179" s="520"/>
      <c r="V179" s="520"/>
      <c r="W179" s="520" t="s">
        <v>578</v>
      </c>
      <c r="X179" s="520" t="s">
        <v>579</v>
      </c>
      <c r="Y179" s="520" t="b">
        <v>0</v>
      </c>
      <c r="Z179" s="520"/>
      <c r="AA179" s="520"/>
      <c r="AB179" s="520"/>
      <c r="AC179" s="520"/>
      <c r="AD179" s="527"/>
      <c r="AE179" s="520"/>
      <c r="AF179" s="520"/>
      <c r="AG179" s="520"/>
      <c r="AH179" s="520"/>
      <c r="AI179" s="520" t="s">
        <v>580</v>
      </c>
    </row>
    <row r="180" spans="1:35" s="154" customFormat="1">
      <c r="A180" s="520" t="s">
        <v>265</v>
      </c>
      <c r="B180" s="520">
        <v>4</v>
      </c>
      <c r="C180" s="525">
        <v>1273957</v>
      </c>
      <c r="D180" s="520">
        <v>10044447</v>
      </c>
      <c r="E180" s="520" t="s">
        <v>163</v>
      </c>
      <c r="F180" s="520" t="s">
        <v>528</v>
      </c>
      <c r="G180" s="522">
        <v>40701</v>
      </c>
      <c r="H180" s="522" t="s">
        <v>743</v>
      </c>
      <c r="I180" s="520" t="s">
        <v>530</v>
      </c>
      <c r="J180" s="523" t="s">
        <v>577</v>
      </c>
      <c r="K180" s="520" t="s">
        <v>106</v>
      </c>
      <c r="L180" s="520" t="s">
        <v>808</v>
      </c>
      <c r="M180" s="520">
        <v>11088</v>
      </c>
      <c r="N180" s="524">
        <v>0.27777777777777779</v>
      </c>
      <c r="O180" s="524">
        <v>0.27916666666666667</v>
      </c>
      <c r="P180" s="519">
        <v>1.9999999999999929</v>
      </c>
      <c r="Q180" s="520" t="s">
        <v>541</v>
      </c>
      <c r="R180" s="520" t="s">
        <v>617</v>
      </c>
      <c r="S180" s="520" t="s">
        <v>542</v>
      </c>
      <c r="T180" s="520" t="s">
        <v>534</v>
      </c>
      <c r="U180" s="520"/>
      <c r="V180" s="520"/>
      <c r="W180" s="520" t="s">
        <v>578</v>
      </c>
      <c r="X180" s="520" t="s">
        <v>579</v>
      </c>
      <c r="Y180" s="520" t="b">
        <v>0</v>
      </c>
      <c r="Z180" s="520"/>
      <c r="AA180" s="520"/>
      <c r="AB180" s="520"/>
      <c r="AC180" s="520"/>
      <c r="AD180" s="527"/>
      <c r="AE180" s="520"/>
      <c r="AF180" s="520"/>
      <c r="AG180" s="520"/>
      <c r="AH180" s="520"/>
      <c r="AI180" s="520" t="s">
        <v>580</v>
      </c>
    </row>
    <row r="181" spans="1:35" s="154" customFormat="1">
      <c r="A181" s="520" t="s">
        <v>265</v>
      </c>
      <c r="B181" s="520">
        <v>4</v>
      </c>
      <c r="C181" s="525">
        <v>1273957</v>
      </c>
      <c r="D181" s="520">
        <v>10044447</v>
      </c>
      <c r="E181" s="520" t="s">
        <v>163</v>
      </c>
      <c r="F181" s="520" t="s">
        <v>528</v>
      </c>
      <c r="G181" s="522">
        <v>40701</v>
      </c>
      <c r="H181" s="522" t="s">
        <v>743</v>
      </c>
      <c r="I181" s="520" t="s">
        <v>530</v>
      </c>
      <c r="J181" s="523" t="s">
        <v>577</v>
      </c>
      <c r="K181" s="520" t="s">
        <v>106</v>
      </c>
      <c r="L181" s="520" t="s">
        <v>808</v>
      </c>
      <c r="M181" s="520">
        <v>11088</v>
      </c>
      <c r="N181" s="524">
        <v>0.27916666666666667</v>
      </c>
      <c r="O181" s="524">
        <v>0.28333333333333333</v>
      </c>
      <c r="P181" s="519">
        <v>5.9999999999999787</v>
      </c>
      <c r="Q181" s="520" t="s">
        <v>538</v>
      </c>
      <c r="R181" s="520"/>
      <c r="S181" s="520" t="s">
        <v>539</v>
      </c>
      <c r="T181" s="520" t="s">
        <v>540</v>
      </c>
      <c r="U181" s="520"/>
      <c r="V181" s="520"/>
      <c r="W181" s="520" t="s">
        <v>578</v>
      </c>
      <c r="X181" s="520" t="s">
        <v>579</v>
      </c>
      <c r="Y181" s="520" t="b">
        <v>0</v>
      </c>
      <c r="Z181" s="520"/>
      <c r="AA181" s="520"/>
      <c r="AB181" s="520"/>
      <c r="AC181" s="520"/>
      <c r="AD181" s="527"/>
      <c r="AE181" s="520"/>
      <c r="AF181" s="520"/>
      <c r="AG181" s="520"/>
      <c r="AH181" s="520"/>
      <c r="AI181" s="520" t="s">
        <v>580</v>
      </c>
    </row>
    <row r="182" spans="1:35" s="154" customFormat="1">
      <c r="A182" s="520" t="s">
        <v>265</v>
      </c>
      <c r="B182" s="520">
        <v>4</v>
      </c>
      <c r="C182" s="525">
        <v>1273957</v>
      </c>
      <c r="D182" s="520">
        <v>10044447</v>
      </c>
      <c r="E182" s="520" t="s">
        <v>163</v>
      </c>
      <c r="F182" s="520" t="s">
        <v>528</v>
      </c>
      <c r="G182" s="522">
        <v>40701</v>
      </c>
      <c r="H182" s="522" t="s">
        <v>743</v>
      </c>
      <c r="I182" s="520" t="s">
        <v>530</v>
      </c>
      <c r="J182" s="523" t="s">
        <v>577</v>
      </c>
      <c r="K182" s="520" t="s">
        <v>106</v>
      </c>
      <c r="L182" s="520" t="s">
        <v>808</v>
      </c>
      <c r="M182" s="520">
        <v>11088</v>
      </c>
      <c r="N182" s="524">
        <v>0.28333333333333333</v>
      </c>
      <c r="O182" s="524">
        <v>0.29166666666666669</v>
      </c>
      <c r="P182" s="519">
        <v>11.999999999999957</v>
      </c>
      <c r="Q182" s="520" t="s">
        <v>585</v>
      </c>
      <c r="R182" s="520" t="s">
        <v>1321</v>
      </c>
      <c r="S182" s="520" t="s">
        <v>557</v>
      </c>
      <c r="T182" s="520" t="s">
        <v>534</v>
      </c>
      <c r="U182" s="520"/>
      <c r="V182" s="520"/>
      <c r="W182" s="520" t="s">
        <v>578</v>
      </c>
      <c r="X182" s="520" t="s">
        <v>579</v>
      </c>
      <c r="Y182" s="520" t="b">
        <v>0</v>
      </c>
      <c r="Z182" s="520"/>
      <c r="AA182" s="520"/>
      <c r="AB182" s="520"/>
      <c r="AC182" s="520"/>
      <c r="AD182" s="527"/>
      <c r="AE182" s="520"/>
      <c r="AF182" s="520"/>
      <c r="AG182" s="520"/>
      <c r="AH182" s="520"/>
      <c r="AI182" s="520" t="s">
        <v>580</v>
      </c>
    </row>
    <row r="183" spans="1:35" s="154" customFormat="1">
      <c r="A183" s="520" t="s">
        <v>265</v>
      </c>
      <c r="B183" s="520">
        <v>1</v>
      </c>
      <c r="C183" s="525">
        <v>7084847</v>
      </c>
      <c r="D183" s="520">
        <v>10052081</v>
      </c>
      <c r="E183" s="520" t="s">
        <v>892</v>
      </c>
      <c r="F183" s="520" t="s">
        <v>601</v>
      </c>
      <c r="G183" s="522">
        <v>40701</v>
      </c>
      <c r="H183" s="522" t="s">
        <v>743</v>
      </c>
      <c r="I183" s="520" t="s">
        <v>530</v>
      </c>
      <c r="J183" s="523" t="s">
        <v>577</v>
      </c>
      <c r="K183" s="520" t="s">
        <v>106</v>
      </c>
      <c r="L183" s="520" t="s">
        <v>808</v>
      </c>
      <c r="M183" s="520">
        <v>29238</v>
      </c>
      <c r="N183" s="524">
        <v>0.91666666666666663</v>
      </c>
      <c r="O183" s="524">
        <v>0.92499999999999993</v>
      </c>
      <c r="P183" s="519">
        <v>11.999999999999957</v>
      </c>
      <c r="Q183" s="520" t="s">
        <v>538</v>
      </c>
      <c r="R183" s="520"/>
      <c r="S183" s="520" t="s">
        <v>539</v>
      </c>
      <c r="T183" s="520" t="s">
        <v>540</v>
      </c>
      <c r="U183" s="520"/>
      <c r="V183" s="520"/>
      <c r="W183" s="520" t="s">
        <v>578</v>
      </c>
      <c r="X183" s="520" t="s">
        <v>579</v>
      </c>
      <c r="Y183" s="520" t="b">
        <v>0</v>
      </c>
      <c r="Z183" s="520">
        <v>29238</v>
      </c>
      <c r="AA183" s="520">
        <v>18000</v>
      </c>
      <c r="AB183" s="520">
        <v>40701</v>
      </c>
      <c r="AC183" s="520" t="s">
        <v>1517</v>
      </c>
      <c r="AD183" s="527">
        <v>750</v>
      </c>
      <c r="AE183" s="520">
        <v>6</v>
      </c>
      <c r="AF183" s="520"/>
      <c r="AG183" s="520"/>
      <c r="AH183" s="520">
        <v>2436.5</v>
      </c>
      <c r="AI183" s="520" t="s">
        <v>580</v>
      </c>
    </row>
    <row r="184" spans="1:35" s="154" customFormat="1">
      <c r="A184" s="520" t="s">
        <v>265</v>
      </c>
      <c r="B184" s="520">
        <v>1</v>
      </c>
      <c r="C184" s="525">
        <v>7084847</v>
      </c>
      <c r="D184" s="520">
        <v>10052081</v>
      </c>
      <c r="E184" s="520" t="s">
        <v>892</v>
      </c>
      <c r="F184" s="520" t="s">
        <v>601</v>
      </c>
      <c r="G184" s="522">
        <v>40701</v>
      </c>
      <c r="H184" s="522" t="s">
        <v>743</v>
      </c>
      <c r="I184" s="520" t="s">
        <v>530</v>
      </c>
      <c r="J184" s="523" t="s">
        <v>577</v>
      </c>
      <c r="K184" s="520" t="s">
        <v>106</v>
      </c>
      <c r="L184" s="520" t="s">
        <v>808</v>
      </c>
      <c r="M184" s="520">
        <v>29238</v>
      </c>
      <c r="N184" s="524">
        <v>0.92499999999999993</v>
      </c>
      <c r="O184" s="524">
        <v>0.92708333333333337</v>
      </c>
      <c r="P184" s="519">
        <v>2.9999999999999893</v>
      </c>
      <c r="Q184" s="520" t="s">
        <v>590</v>
      </c>
      <c r="R184" s="520" t="s">
        <v>1311</v>
      </c>
      <c r="S184" s="520" t="s">
        <v>542</v>
      </c>
      <c r="T184" s="520" t="s">
        <v>534</v>
      </c>
      <c r="U184" s="520"/>
      <c r="V184" s="520"/>
      <c r="W184" s="520" t="s">
        <v>578</v>
      </c>
      <c r="X184" s="520" t="s">
        <v>579</v>
      </c>
      <c r="Y184" s="520" t="b">
        <v>0</v>
      </c>
      <c r="Z184" s="520"/>
      <c r="AA184" s="520"/>
      <c r="AB184" s="520"/>
      <c r="AC184" s="520"/>
      <c r="AD184" s="527"/>
      <c r="AE184" s="520"/>
      <c r="AF184" s="520"/>
      <c r="AG184" s="520"/>
      <c r="AH184" s="520"/>
      <c r="AI184" s="520" t="s">
        <v>580</v>
      </c>
    </row>
    <row r="185" spans="1:35" s="154" customFormat="1">
      <c r="A185" s="520" t="s">
        <v>265</v>
      </c>
      <c r="B185" s="520">
        <v>1</v>
      </c>
      <c r="C185" s="525">
        <v>7084847</v>
      </c>
      <c r="D185" s="520">
        <v>10052081</v>
      </c>
      <c r="E185" s="520" t="s">
        <v>892</v>
      </c>
      <c r="F185" s="520" t="s">
        <v>601</v>
      </c>
      <c r="G185" s="522">
        <v>40701</v>
      </c>
      <c r="H185" s="522" t="s">
        <v>743</v>
      </c>
      <c r="I185" s="520" t="s">
        <v>530</v>
      </c>
      <c r="J185" s="523" t="s">
        <v>577</v>
      </c>
      <c r="K185" s="520" t="s">
        <v>106</v>
      </c>
      <c r="L185" s="520" t="s">
        <v>808</v>
      </c>
      <c r="M185" s="520">
        <v>29238</v>
      </c>
      <c r="N185" s="524">
        <v>0.92708333333333337</v>
      </c>
      <c r="O185" s="524">
        <v>0.93055555555555558</v>
      </c>
      <c r="P185" s="519">
        <v>4.9999999999999822</v>
      </c>
      <c r="Q185" s="520" t="s">
        <v>538</v>
      </c>
      <c r="R185" s="520"/>
      <c r="S185" s="520" t="s">
        <v>539</v>
      </c>
      <c r="T185" s="520" t="s">
        <v>540</v>
      </c>
      <c r="U185" s="520"/>
      <c r="V185" s="520"/>
      <c r="W185" s="520" t="s">
        <v>578</v>
      </c>
      <c r="X185" s="520" t="s">
        <v>579</v>
      </c>
      <c r="Y185" s="520" t="b">
        <v>0</v>
      </c>
      <c r="Z185" s="520"/>
      <c r="AA185" s="520"/>
      <c r="AB185" s="520"/>
      <c r="AC185" s="520"/>
      <c r="AD185" s="527"/>
      <c r="AE185" s="520"/>
      <c r="AF185" s="520"/>
      <c r="AG185" s="520"/>
      <c r="AH185" s="520"/>
      <c r="AI185" s="520" t="s">
        <v>580</v>
      </c>
    </row>
    <row r="186" spans="1:35" s="154" customFormat="1">
      <c r="A186" s="520" t="s">
        <v>265</v>
      </c>
      <c r="B186" s="520">
        <v>1</v>
      </c>
      <c r="C186" s="525">
        <v>7084847</v>
      </c>
      <c r="D186" s="520">
        <v>10052081</v>
      </c>
      <c r="E186" s="520" t="s">
        <v>892</v>
      </c>
      <c r="F186" s="520" t="s">
        <v>601</v>
      </c>
      <c r="G186" s="522">
        <v>40701</v>
      </c>
      <c r="H186" s="522" t="s">
        <v>743</v>
      </c>
      <c r="I186" s="520" t="s">
        <v>530</v>
      </c>
      <c r="J186" s="523" t="s">
        <v>577</v>
      </c>
      <c r="K186" s="520" t="s">
        <v>106</v>
      </c>
      <c r="L186" s="520" t="s">
        <v>808</v>
      </c>
      <c r="M186" s="520">
        <v>29238</v>
      </c>
      <c r="N186" s="524">
        <v>0.93055555555555558</v>
      </c>
      <c r="O186" s="524">
        <v>0.93263888888888891</v>
      </c>
      <c r="P186" s="519">
        <v>2.9999999999999893</v>
      </c>
      <c r="Q186" s="520" t="s">
        <v>541</v>
      </c>
      <c r="R186" s="520" t="s">
        <v>617</v>
      </c>
      <c r="S186" s="520" t="s">
        <v>542</v>
      </c>
      <c r="T186" s="520" t="s">
        <v>534</v>
      </c>
      <c r="U186" s="520"/>
      <c r="V186" s="520"/>
      <c r="W186" s="520" t="s">
        <v>578</v>
      </c>
      <c r="X186" s="520" t="s">
        <v>579</v>
      </c>
      <c r="Y186" s="520" t="b">
        <v>0</v>
      </c>
      <c r="Z186" s="520"/>
      <c r="AA186" s="520"/>
      <c r="AB186" s="520"/>
      <c r="AC186" s="520"/>
      <c r="AD186" s="527"/>
      <c r="AE186" s="520"/>
      <c r="AF186" s="520"/>
      <c r="AG186" s="520"/>
      <c r="AH186" s="520"/>
      <c r="AI186" s="520" t="s">
        <v>580</v>
      </c>
    </row>
    <row r="187" spans="1:35" s="154" customFormat="1">
      <c r="A187" s="520" t="s">
        <v>265</v>
      </c>
      <c r="B187" s="520">
        <v>1</v>
      </c>
      <c r="C187" s="525">
        <v>7084847</v>
      </c>
      <c r="D187" s="520">
        <v>10052081</v>
      </c>
      <c r="E187" s="520" t="s">
        <v>892</v>
      </c>
      <c r="F187" s="520" t="s">
        <v>601</v>
      </c>
      <c r="G187" s="522">
        <v>40701</v>
      </c>
      <c r="H187" s="522" t="s">
        <v>743</v>
      </c>
      <c r="I187" s="520" t="s">
        <v>530</v>
      </c>
      <c r="J187" s="523" t="s">
        <v>577</v>
      </c>
      <c r="K187" s="520" t="s">
        <v>106</v>
      </c>
      <c r="L187" s="520" t="s">
        <v>808</v>
      </c>
      <c r="M187" s="520">
        <v>29238</v>
      </c>
      <c r="N187" s="524">
        <v>0.93263888888888891</v>
      </c>
      <c r="O187" s="524">
        <v>0.9375</v>
      </c>
      <c r="P187" s="519">
        <v>7.000000000000135</v>
      </c>
      <c r="Q187" s="520" t="s">
        <v>538</v>
      </c>
      <c r="R187" s="520"/>
      <c r="S187" s="520" t="s">
        <v>539</v>
      </c>
      <c r="T187" s="520" t="s">
        <v>540</v>
      </c>
      <c r="U187" s="520"/>
      <c r="V187" s="520"/>
      <c r="W187" s="520" t="s">
        <v>578</v>
      </c>
      <c r="X187" s="520" t="s">
        <v>579</v>
      </c>
      <c r="Y187" s="520" t="b">
        <v>0</v>
      </c>
      <c r="Z187" s="520"/>
      <c r="AA187" s="520"/>
      <c r="AB187" s="520"/>
      <c r="AC187" s="520"/>
      <c r="AD187" s="527"/>
      <c r="AE187" s="520"/>
      <c r="AF187" s="520"/>
      <c r="AG187" s="520"/>
      <c r="AH187" s="520"/>
      <c r="AI187" s="520" t="s">
        <v>580</v>
      </c>
    </row>
    <row r="188" spans="1:35" s="154" customFormat="1">
      <c r="A188" s="520" t="s">
        <v>265</v>
      </c>
      <c r="B188" s="520">
        <v>1</v>
      </c>
      <c r="C188" s="525">
        <v>7084847</v>
      </c>
      <c r="D188" s="520">
        <v>10052081</v>
      </c>
      <c r="E188" s="520" t="s">
        <v>892</v>
      </c>
      <c r="F188" s="520" t="s">
        <v>601</v>
      </c>
      <c r="G188" s="522">
        <v>40701</v>
      </c>
      <c r="H188" s="522" t="s">
        <v>743</v>
      </c>
      <c r="I188" s="520" t="s">
        <v>530</v>
      </c>
      <c r="J188" s="523" t="s">
        <v>577</v>
      </c>
      <c r="K188" s="520" t="s">
        <v>106</v>
      </c>
      <c r="L188" s="520" t="s">
        <v>808</v>
      </c>
      <c r="M188" s="520">
        <v>29238</v>
      </c>
      <c r="N188" s="524">
        <v>0.9375</v>
      </c>
      <c r="O188" s="524">
        <v>0.94097222222222221</v>
      </c>
      <c r="P188" s="519">
        <v>4.9999999999999822</v>
      </c>
      <c r="Q188" s="520" t="s">
        <v>590</v>
      </c>
      <c r="R188" s="520" t="s">
        <v>817</v>
      </c>
      <c r="S188" s="520" t="s">
        <v>542</v>
      </c>
      <c r="T188" s="520" t="s">
        <v>534</v>
      </c>
      <c r="U188" s="520"/>
      <c r="V188" s="520"/>
      <c r="W188" s="520" t="s">
        <v>578</v>
      </c>
      <c r="X188" s="520" t="s">
        <v>579</v>
      </c>
      <c r="Y188" s="520" t="b">
        <v>0</v>
      </c>
      <c r="Z188" s="520"/>
      <c r="AA188" s="520"/>
      <c r="AB188" s="520"/>
      <c r="AC188" s="520"/>
      <c r="AD188" s="527"/>
      <c r="AE188" s="520"/>
      <c r="AF188" s="520"/>
      <c r="AG188" s="520"/>
      <c r="AH188" s="520"/>
      <c r="AI188" s="520" t="s">
        <v>580</v>
      </c>
    </row>
    <row r="189" spans="1:35" s="154" customFormat="1">
      <c r="A189" s="520" t="s">
        <v>265</v>
      </c>
      <c r="B189" s="520">
        <v>1</v>
      </c>
      <c r="C189" s="525">
        <v>7084847</v>
      </c>
      <c r="D189" s="520">
        <v>10052081</v>
      </c>
      <c r="E189" s="520" t="s">
        <v>892</v>
      </c>
      <c r="F189" s="520" t="s">
        <v>601</v>
      </c>
      <c r="G189" s="522">
        <v>40701</v>
      </c>
      <c r="H189" s="522" t="s">
        <v>743</v>
      </c>
      <c r="I189" s="520" t="s">
        <v>530</v>
      </c>
      <c r="J189" s="523" t="s">
        <v>577</v>
      </c>
      <c r="K189" s="520" t="s">
        <v>106</v>
      </c>
      <c r="L189" s="520" t="s">
        <v>808</v>
      </c>
      <c r="M189" s="520">
        <v>29238</v>
      </c>
      <c r="N189" s="524">
        <v>0.94097222222222221</v>
      </c>
      <c r="O189" s="524">
        <v>0.94791666666666663</v>
      </c>
      <c r="P189" s="519">
        <v>9.9999999999999645</v>
      </c>
      <c r="Q189" s="520" t="s">
        <v>538</v>
      </c>
      <c r="R189" s="520"/>
      <c r="S189" s="520" t="s">
        <v>539</v>
      </c>
      <c r="T189" s="520" t="s">
        <v>540</v>
      </c>
      <c r="U189" s="520"/>
      <c r="V189" s="520"/>
      <c r="W189" s="520" t="s">
        <v>578</v>
      </c>
      <c r="X189" s="520" t="s">
        <v>579</v>
      </c>
      <c r="Y189" s="520" t="b">
        <v>0</v>
      </c>
      <c r="Z189" s="520"/>
      <c r="AA189" s="520"/>
      <c r="AB189" s="520"/>
      <c r="AC189" s="520"/>
      <c r="AD189" s="527"/>
      <c r="AE189" s="520"/>
      <c r="AF189" s="520"/>
      <c r="AG189" s="520"/>
      <c r="AH189" s="520"/>
      <c r="AI189" s="520" t="s">
        <v>580</v>
      </c>
    </row>
    <row r="190" spans="1:35" s="154" customFormat="1">
      <c r="A190" s="520" t="s">
        <v>265</v>
      </c>
      <c r="B190" s="520">
        <v>1</v>
      </c>
      <c r="C190" s="525">
        <v>7084847</v>
      </c>
      <c r="D190" s="520">
        <v>10052081</v>
      </c>
      <c r="E190" s="520" t="s">
        <v>892</v>
      </c>
      <c r="F190" s="520" t="s">
        <v>601</v>
      </c>
      <c r="G190" s="522">
        <v>40701</v>
      </c>
      <c r="H190" s="522" t="s">
        <v>743</v>
      </c>
      <c r="I190" s="520" t="s">
        <v>530</v>
      </c>
      <c r="J190" s="523" t="s">
        <v>577</v>
      </c>
      <c r="K190" s="520" t="s">
        <v>106</v>
      </c>
      <c r="L190" s="520" t="s">
        <v>808</v>
      </c>
      <c r="M190" s="520">
        <v>29238</v>
      </c>
      <c r="N190" s="524">
        <v>0.94791666666666663</v>
      </c>
      <c r="O190" s="524">
        <v>0.95138888888888884</v>
      </c>
      <c r="P190" s="519">
        <v>4.9999999999999822</v>
      </c>
      <c r="Q190" s="520" t="s">
        <v>590</v>
      </c>
      <c r="R190" s="520" t="s">
        <v>817</v>
      </c>
      <c r="S190" s="520" t="s">
        <v>542</v>
      </c>
      <c r="T190" s="520" t="s">
        <v>534</v>
      </c>
      <c r="U190" s="520"/>
      <c r="V190" s="520"/>
      <c r="W190" s="520" t="s">
        <v>578</v>
      </c>
      <c r="X190" s="520" t="s">
        <v>579</v>
      </c>
      <c r="Y190" s="520" t="b">
        <v>0</v>
      </c>
      <c r="Z190" s="520"/>
      <c r="AA190" s="520"/>
      <c r="AB190" s="520"/>
      <c r="AC190" s="520"/>
      <c r="AD190" s="527"/>
      <c r="AE190" s="520"/>
      <c r="AF190" s="520"/>
      <c r="AG190" s="520"/>
      <c r="AH190" s="520"/>
      <c r="AI190" s="520" t="s">
        <v>580</v>
      </c>
    </row>
    <row r="191" spans="1:35" s="154" customFormat="1">
      <c r="A191" s="520" t="s">
        <v>265</v>
      </c>
      <c r="B191" s="520">
        <v>1</v>
      </c>
      <c r="C191" s="525">
        <v>7084847</v>
      </c>
      <c r="D191" s="520">
        <v>10052081</v>
      </c>
      <c r="E191" s="520" t="s">
        <v>892</v>
      </c>
      <c r="F191" s="520" t="s">
        <v>601</v>
      </c>
      <c r="G191" s="522">
        <v>40701</v>
      </c>
      <c r="H191" s="522" t="s">
        <v>743</v>
      </c>
      <c r="I191" s="520" t="s">
        <v>530</v>
      </c>
      <c r="J191" s="523" t="s">
        <v>577</v>
      </c>
      <c r="K191" s="520" t="s">
        <v>106</v>
      </c>
      <c r="L191" s="520" t="s">
        <v>808</v>
      </c>
      <c r="M191" s="520">
        <v>29238</v>
      </c>
      <c r="N191" s="524">
        <v>0.95138888888888884</v>
      </c>
      <c r="O191" s="524">
        <v>0.95833333333333337</v>
      </c>
      <c r="P191" s="519">
        <v>9.9999999999999645</v>
      </c>
      <c r="Q191" s="520" t="s">
        <v>538</v>
      </c>
      <c r="R191" s="520"/>
      <c r="S191" s="520" t="s">
        <v>539</v>
      </c>
      <c r="T191" s="520" t="s">
        <v>540</v>
      </c>
      <c r="U191" s="520"/>
      <c r="V191" s="520"/>
      <c r="W191" s="520" t="s">
        <v>578</v>
      </c>
      <c r="X191" s="520" t="s">
        <v>579</v>
      </c>
      <c r="Y191" s="520" t="b">
        <v>0</v>
      </c>
      <c r="Z191" s="520"/>
      <c r="AA191" s="520"/>
      <c r="AB191" s="520"/>
      <c r="AC191" s="520"/>
      <c r="AD191" s="527"/>
      <c r="AE191" s="520"/>
      <c r="AF191" s="520"/>
      <c r="AG191" s="520"/>
      <c r="AH191" s="520"/>
      <c r="AI191" s="520" t="s">
        <v>580</v>
      </c>
    </row>
    <row r="192" spans="1:35" s="154" customFormat="1">
      <c r="A192" s="520" t="s">
        <v>265</v>
      </c>
      <c r="B192" s="520">
        <v>1</v>
      </c>
      <c r="C192" s="525">
        <v>7084847</v>
      </c>
      <c r="D192" s="520">
        <v>10052081</v>
      </c>
      <c r="E192" s="520" t="s">
        <v>892</v>
      </c>
      <c r="F192" s="520" t="s">
        <v>601</v>
      </c>
      <c r="G192" s="522">
        <v>40701</v>
      </c>
      <c r="H192" s="522" t="s">
        <v>743</v>
      </c>
      <c r="I192" s="520" t="s">
        <v>530</v>
      </c>
      <c r="J192" s="523" t="s">
        <v>577</v>
      </c>
      <c r="K192" s="520" t="s">
        <v>106</v>
      </c>
      <c r="L192" s="520" t="s">
        <v>808</v>
      </c>
      <c r="M192" s="520">
        <v>29238</v>
      </c>
      <c r="N192" s="524">
        <v>0.95833333333333337</v>
      </c>
      <c r="O192" s="524">
        <v>0.95972222222222225</v>
      </c>
      <c r="P192" s="519">
        <v>1.9999999999999929</v>
      </c>
      <c r="Q192" s="520" t="s">
        <v>541</v>
      </c>
      <c r="R192" s="520" t="s">
        <v>617</v>
      </c>
      <c r="S192" s="520" t="s">
        <v>542</v>
      </c>
      <c r="T192" s="520" t="s">
        <v>534</v>
      </c>
      <c r="U192" s="520"/>
      <c r="V192" s="520"/>
      <c r="W192" s="520" t="s">
        <v>578</v>
      </c>
      <c r="X192" s="520" t="s">
        <v>579</v>
      </c>
      <c r="Y192" s="520" t="b">
        <v>0</v>
      </c>
      <c r="Z192" s="520"/>
      <c r="AA192" s="520"/>
      <c r="AB192" s="520"/>
      <c r="AC192" s="520"/>
      <c r="AD192" s="527"/>
      <c r="AE192" s="520"/>
      <c r="AF192" s="520"/>
      <c r="AG192" s="520"/>
      <c r="AH192" s="520"/>
      <c r="AI192" s="520" t="s">
        <v>580</v>
      </c>
    </row>
    <row r="193" spans="1:35" s="154" customFormat="1">
      <c r="A193" s="520" t="s">
        <v>265</v>
      </c>
      <c r="B193" s="520">
        <v>1</v>
      </c>
      <c r="C193" s="525">
        <v>7084847</v>
      </c>
      <c r="D193" s="520">
        <v>10052081</v>
      </c>
      <c r="E193" s="520" t="s">
        <v>892</v>
      </c>
      <c r="F193" s="520" t="s">
        <v>601</v>
      </c>
      <c r="G193" s="522">
        <v>40701</v>
      </c>
      <c r="H193" s="522" t="s">
        <v>743</v>
      </c>
      <c r="I193" s="520" t="s">
        <v>530</v>
      </c>
      <c r="J193" s="523" t="s">
        <v>577</v>
      </c>
      <c r="K193" s="520" t="s">
        <v>106</v>
      </c>
      <c r="L193" s="520" t="s">
        <v>808</v>
      </c>
      <c r="M193" s="520">
        <v>29238</v>
      </c>
      <c r="N193" s="524">
        <v>0.95972222222222225</v>
      </c>
      <c r="O193" s="524">
        <v>0.96875</v>
      </c>
      <c r="P193" s="519">
        <v>13.000000000000114</v>
      </c>
      <c r="Q193" s="520" t="s">
        <v>538</v>
      </c>
      <c r="R193" s="520"/>
      <c r="S193" s="520" t="s">
        <v>539</v>
      </c>
      <c r="T193" s="520" t="s">
        <v>540</v>
      </c>
      <c r="U193" s="520"/>
      <c r="V193" s="520"/>
      <c r="W193" s="520" t="s">
        <v>578</v>
      </c>
      <c r="X193" s="520" t="s">
        <v>579</v>
      </c>
      <c r="Y193" s="520" t="b">
        <v>0</v>
      </c>
      <c r="Z193" s="520"/>
      <c r="AA193" s="520"/>
      <c r="AB193" s="520"/>
      <c r="AC193" s="520"/>
      <c r="AD193" s="527"/>
      <c r="AE193" s="520"/>
      <c r="AF193" s="520"/>
      <c r="AG193" s="520"/>
      <c r="AH193" s="520"/>
      <c r="AI193" s="520" t="s">
        <v>580</v>
      </c>
    </row>
    <row r="194" spans="1:35" s="154" customFormat="1">
      <c r="A194" s="520" t="s">
        <v>265</v>
      </c>
      <c r="B194" s="520">
        <v>1</v>
      </c>
      <c r="C194" s="525">
        <v>7084847</v>
      </c>
      <c r="D194" s="520">
        <v>10052081</v>
      </c>
      <c r="E194" s="520" t="s">
        <v>892</v>
      </c>
      <c r="F194" s="520" t="s">
        <v>601</v>
      </c>
      <c r="G194" s="522">
        <v>40701</v>
      </c>
      <c r="H194" s="522" t="s">
        <v>743</v>
      </c>
      <c r="I194" s="520" t="s">
        <v>530</v>
      </c>
      <c r="J194" s="523" t="s">
        <v>577</v>
      </c>
      <c r="K194" s="520" t="s">
        <v>106</v>
      </c>
      <c r="L194" s="520" t="s">
        <v>808</v>
      </c>
      <c r="M194" s="520">
        <v>29238</v>
      </c>
      <c r="N194" s="524">
        <v>0.96875</v>
      </c>
      <c r="O194" s="524">
        <v>0.97083333333333333</v>
      </c>
      <c r="P194" s="519">
        <v>2.9999999999999893</v>
      </c>
      <c r="Q194" s="520" t="s">
        <v>541</v>
      </c>
      <c r="R194" s="520" t="s">
        <v>617</v>
      </c>
      <c r="S194" s="520" t="s">
        <v>542</v>
      </c>
      <c r="T194" s="520" t="s">
        <v>534</v>
      </c>
      <c r="U194" s="520"/>
      <c r="V194" s="520"/>
      <c r="W194" s="520" t="s">
        <v>578</v>
      </c>
      <c r="X194" s="520" t="s">
        <v>579</v>
      </c>
      <c r="Y194" s="520" t="b">
        <v>0</v>
      </c>
      <c r="Z194" s="520"/>
      <c r="AA194" s="520"/>
      <c r="AB194" s="520"/>
      <c r="AC194" s="520"/>
      <c r="AD194" s="527"/>
      <c r="AE194" s="520"/>
      <c r="AF194" s="520"/>
      <c r="AG194" s="520"/>
      <c r="AH194" s="520"/>
      <c r="AI194" s="520" t="s">
        <v>580</v>
      </c>
    </row>
    <row r="195" spans="1:35" s="154" customFormat="1">
      <c r="A195" s="520" t="s">
        <v>265</v>
      </c>
      <c r="B195" s="520">
        <v>1</v>
      </c>
      <c r="C195" s="525">
        <v>7084847</v>
      </c>
      <c r="D195" s="520">
        <v>10052081</v>
      </c>
      <c r="E195" s="520" t="s">
        <v>892</v>
      </c>
      <c r="F195" s="520" t="s">
        <v>601</v>
      </c>
      <c r="G195" s="522">
        <v>40701</v>
      </c>
      <c r="H195" s="522" t="s">
        <v>743</v>
      </c>
      <c r="I195" s="520" t="s">
        <v>530</v>
      </c>
      <c r="J195" s="523" t="s">
        <v>577</v>
      </c>
      <c r="K195" s="520" t="s">
        <v>106</v>
      </c>
      <c r="L195" s="520" t="s">
        <v>808</v>
      </c>
      <c r="M195" s="520">
        <v>29238</v>
      </c>
      <c r="N195" s="524">
        <v>0.97083333333333333</v>
      </c>
      <c r="O195" s="524">
        <v>0</v>
      </c>
      <c r="P195" s="519">
        <v>42.000000000000014</v>
      </c>
      <c r="Q195" s="520" t="s">
        <v>538</v>
      </c>
      <c r="R195" s="520"/>
      <c r="S195" s="520" t="s">
        <v>539</v>
      </c>
      <c r="T195" s="520" t="s">
        <v>540</v>
      </c>
      <c r="U195" s="520"/>
      <c r="V195" s="520"/>
      <c r="W195" s="520" t="s">
        <v>578</v>
      </c>
      <c r="X195" s="520" t="s">
        <v>579</v>
      </c>
      <c r="Y195" s="520" t="b">
        <v>0</v>
      </c>
      <c r="Z195" s="520"/>
      <c r="AA195" s="520"/>
      <c r="AB195" s="520"/>
      <c r="AC195" s="520"/>
      <c r="AD195" s="527"/>
      <c r="AE195" s="520"/>
      <c r="AF195" s="520"/>
      <c r="AG195" s="520"/>
      <c r="AH195" s="520"/>
      <c r="AI195" s="520" t="s">
        <v>580</v>
      </c>
    </row>
    <row r="196" spans="1:35" s="154" customFormat="1">
      <c r="A196" s="520" t="s">
        <v>265</v>
      </c>
      <c r="B196" s="520">
        <v>1</v>
      </c>
      <c r="C196" s="525">
        <v>1274223</v>
      </c>
      <c r="D196" s="520">
        <v>10052862</v>
      </c>
      <c r="E196" s="520" t="s">
        <v>403</v>
      </c>
      <c r="F196" s="520" t="s">
        <v>528</v>
      </c>
      <c r="G196" s="522">
        <v>40702</v>
      </c>
      <c r="H196" s="522" t="s">
        <v>743</v>
      </c>
      <c r="I196" s="520" t="s">
        <v>530</v>
      </c>
      <c r="J196" s="523" t="s">
        <v>577</v>
      </c>
      <c r="K196" s="520" t="s">
        <v>106</v>
      </c>
      <c r="L196" s="520" t="s">
        <v>808</v>
      </c>
      <c r="M196" s="520">
        <v>29406</v>
      </c>
      <c r="N196" s="524">
        <v>6.9444444444444441E-3</v>
      </c>
      <c r="O196" s="524">
        <v>9.0277777777777769E-3</v>
      </c>
      <c r="P196" s="519">
        <v>2.9999999999999991</v>
      </c>
      <c r="Q196" s="520" t="s">
        <v>541</v>
      </c>
      <c r="R196" s="520" t="s">
        <v>617</v>
      </c>
      <c r="S196" s="520" t="s">
        <v>542</v>
      </c>
      <c r="T196" s="520" t="s">
        <v>534</v>
      </c>
      <c r="U196" s="520"/>
      <c r="V196" s="520"/>
      <c r="W196" s="520" t="s">
        <v>578</v>
      </c>
      <c r="X196" s="520" t="s">
        <v>579</v>
      </c>
      <c r="Y196" s="520" t="b">
        <v>0</v>
      </c>
      <c r="Z196" s="520">
        <v>29406</v>
      </c>
      <c r="AA196" s="520">
        <v>18000</v>
      </c>
      <c r="AB196" s="520">
        <v>40702</v>
      </c>
      <c r="AC196" s="520" t="s">
        <v>1696</v>
      </c>
      <c r="AD196" s="527">
        <v>750</v>
      </c>
      <c r="AE196" s="520">
        <v>6</v>
      </c>
      <c r="AF196" s="520"/>
      <c r="AG196" s="520"/>
      <c r="AH196" s="520">
        <v>2450.5</v>
      </c>
      <c r="AI196" s="520" t="s">
        <v>580</v>
      </c>
    </row>
    <row r="197" spans="1:35" s="154" customFormat="1">
      <c r="A197" s="520" t="s">
        <v>265</v>
      </c>
      <c r="B197" s="520">
        <v>1</v>
      </c>
      <c r="C197" s="525">
        <v>1274223</v>
      </c>
      <c r="D197" s="520">
        <v>10052862</v>
      </c>
      <c r="E197" s="520" t="s">
        <v>403</v>
      </c>
      <c r="F197" s="520" t="s">
        <v>528</v>
      </c>
      <c r="G197" s="522">
        <v>40702</v>
      </c>
      <c r="H197" s="522" t="s">
        <v>743</v>
      </c>
      <c r="I197" s="520" t="s">
        <v>530</v>
      </c>
      <c r="J197" s="523" t="s">
        <v>577</v>
      </c>
      <c r="K197" s="520" t="s">
        <v>106</v>
      </c>
      <c r="L197" s="520" t="s">
        <v>808</v>
      </c>
      <c r="M197" s="520">
        <v>29406</v>
      </c>
      <c r="N197" s="524">
        <v>9.0277777777777769E-3</v>
      </c>
      <c r="O197" s="524">
        <v>1.8055555555555554E-2</v>
      </c>
      <c r="P197" s="519">
        <v>12.999999999999998</v>
      </c>
      <c r="Q197" s="520" t="s">
        <v>538</v>
      </c>
      <c r="R197" s="520"/>
      <c r="S197" s="520" t="s">
        <v>539</v>
      </c>
      <c r="T197" s="520" t="s">
        <v>540</v>
      </c>
      <c r="U197" s="520"/>
      <c r="V197" s="520"/>
      <c r="W197" s="520" t="s">
        <v>578</v>
      </c>
      <c r="X197" s="520" t="s">
        <v>579</v>
      </c>
      <c r="Y197" s="520" t="b">
        <v>0</v>
      </c>
      <c r="Z197" s="520"/>
      <c r="AA197" s="520"/>
      <c r="AB197" s="520"/>
      <c r="AC197" s="520"/>
      <c r="AD197" s="527"/>
      <c r="AE197" s="520"/>
      <c r="AF197" s="520"/>
      <c r="AG197" s="520"/>
      <c r="AH197" s="520"/>
      <c r="AI197" s="520" t="s">
        <v>580</v>
      </c>
    </row>
    <row r="198" spans="1:35" s="154" customFormat="1">
      <c r="A198" s="520" t="s">
        <v>265</v>
      </c>
      <c r="B198" s="520">
        <v>1</v>
      </c>
      <c r="C198" s="525">
        <v>1274223</v>
      </c>
      <c r="D198" s="520">
        <v>10052862</v>
      </c>
      <c r="E198" s="520" t="s">
        <v>403</v>
      </c>
      <c r="F198" s="520" t="s">
        <v>528</v>
      </c>
      <c r="G198" s="522">
        <v>40702</v>
      </c>
      <c r="H198" s="522" t="s">
        <v>743</v>
      </c>
      <c r="I198" s="520" t="s">
        <v>530</v>
      </c>
      <c r="J198" s="523" t="s">
        <v>577</v>
      </c>
      <c r="K198" s="520" t="s">
        <v>106</v>
      </c>
      <c r="L198" s="520" t="s">
        <v>808</v>
      </c>
      <c r="M198" s="520">
        <v>29406</v>
      </c>
      <c r="N198" s="524">
        <v>1.8055555555555554E-2</v>
      </c>
      <c r="O198" s="524">
        <v>2.013888888888889E-2</v>
      </c>
      <c r="P198" s="519">
        <v>2.9999999999999991</v>
      </c>
      <c r="Q198" s="520" t="s">
        <v>541</v>
      </c>
      <c r="R198" s="520" t="s">
        <v>617</v>
      </c>
      <c r="S198" s="520" t="s">
        <v>542</v>
      </c>
      <c r="T198" s="520" t="s">
        <v>534</v>
      </c>
      <c r="U198" s="520"/>
      <c r="V198" s="520"/>
      <c r="W198" s="520" t="s">
        <v>578</v>
      </c>
      <c r="X198" s="520" t="s">
        <v>579</v>
      </c>
      <c r="Y198" s="520" t="b">
        <v>0</v>
      </c>
      <c r="Z198" s="520"/>
      <c r="AA198" s="520"/>
      <c r="AB198" s="520"/>
      <c r="AC198" s="520"/>
      <c r="AD198" s="527"/>
      <c r="AE198" s="520"/>
      <c r="AF198" s="520"/>
      <c r="AG198" s="520"/>
      <c r="AH198" s="520"/>
      <c r="AI198" s="520" t="s">
        <v>580</v>
      </c>
    </row>
    <row r="199" spans="1:35" s="154" customFormat="1">
      <c r="A199" s="520" t="s">
        <v>265</v>
      </c>
      <c r="B199" s="520">
        <v>1</v>
      </c>
      <c r="C199" s="525">
        <v>1274223</v>
      </c>
      <c r="D199" s="520">
        <v>10052862</v>
      </c>
      <c r="E199" s="520" t="s">
        <v>403</v>
      </c>
      <c r="F199" s="520" t="s">
        <v>528</v>
      </c>
      <c r="G199" s="522">
        <v>40702</v>
      </c>
      <c r="H199" s="522" t="s">
        <v>743</v>
      </c>
      <c r="I199" s="520" t="s">
        <v>530</v>
      </c>
      <c r="J199" s="523" t="s">
        <v>577</v>
      </c>
      <c r="K199" s="520" t="s">
        <v>106</v>
      </c>
      <c r="L199" s="520" t="s">
        <v>808</v>
      </c>
      <c r="M199" s="520">
        <v>29406</v>
      </c>
      <c r="N199" s="524">
        <v>2.013888888888889E-2</v>
      </c>
      <c r="O199" s="524">
        <v>2.2222222222222223E-2</v>
      </c>
      <c r="P199" s="519">
        <v>2.9999999999999991</v>
      </c>
      <c r="Q199" s="520" t="s">
        <v>538</v>
      </c>
      <c r="R199" s="520"/>
      <c r="S199" s="520" t="s">
        <v>539</v>
      </c>
      <c r="T199" s="520" t="s">
        <v>540</v>
      </c>
      <c r="U199" s="520"/>
      <c r="V199" s="520"/>
      <c r="W199" s="520" t="s">
        <v>578</v>
      </c>
      <c r="X199" s="520" t="s">
        <v>579</v>
      </c>
      <c r="Y199" s="520" t="b">
        <v>0</v>
      </c>
      <c r="Z199" s="520"/>
      <c r="AA199" s="520"/>
      <c r="AB199" s="520"/>
      <c r="AC199" s="520"/>
      <c r="AD199" s="527"/>
      <c r="AE199" s="520"/>
      <c r="AF199" s="520"/>
      <c r="AG199" s="520"/>
      <c r="AH199" s="520"/>
      <c r="AI199" s="520" t="s">
        <v>580</v>
      </c>
    </row>
    <row r="200" spans="1:35" s="154" customFormat="1">
      <c r="A200" s="520" t="s">
        <v>265</v>
      </c>
      <c r="B200" s="520">
        <v>1</v>
      </c>
      <c r="C200" s="525">
        <v>1274223</v>
      </c>
      <c r="D200" s="520">
        <v>10052862</v>
      </c>
      <c r="E200" s="520" t="s">
        <v>403</v>
      </c>
      <c r="F200" s="520" t="s">
        <v>528</v>
      </c>
      <c r="G200" s="522">
        <v>40702</v>
      </c>
      <c r="H200" s="522" t="s">
        <v>743</v>
      </c>
      <c r="I200" s="520" t="s">
        <v>530</v>
      </c>
      <c r="J200" s="523" t="s">
        <v>577</v>
      </c>
      <c r="K200" s="520" t="s">
        <v>106</v>
      </c>
      <c r="L200" s="520" t="s">
        <v>808</v>
      </c>
      <c r="M200" s="520">
        <v>29406</v>
      </c>
      <c r="N200" s="524">
        <v>2.2222222222222223E-2</v>
      </c>
      <c r="O200" s="524">
        <v>2.4305555555555556E-2</v>
      </c>
      <c r="P200" s="519">
        <v>3.0000000000000044</v>
      </c>
      <c r="Q200" s="520" t="s">
        <v>541</v>
      </c>
      <c r="R200" s="520" t="s">
        <v>617</v>
      </c>
      <c r="S200" s="520" t="s">
        <v>542</v>
      </c>
      <c r="T200" s="520" t="s">
        <v>534</v>
      </c>
      <c r="U200" s="520"/>
      <c r="V200" s="520"/>
      <c r="W200" s="520" t="s">
        <v>578</v>
      </c>
      <c r="X200" s="520" t="s">
        <v>579</v>
      </c>
      <c r="Y200" s="520" t="b">
        <v>0</v>
      </c>
      <c r="Z200" s="520"/>
      <c r="AA200" s="520"/>
      <c r="AB200" s="520"/>
      <c r="AC200" s="520"/>
      <c r="AD200" s="527"/>
      <c r="AE200" s="520"/>
      <c r="AF200" s="520"/>
      <c r="AG200" s="520"/>
      <c r="AH200" s="520"/>
      <c r="AI200" s="520" t="s">
        <v>580</v>
      </c>
    </row>
    <row r="201" spans="1:35" s="154" customFormat="1">
      <c r="A201" s="520" t="s">
        <v>265</v>
      </c>
      <c r="B201" s="520">
        <v>1</v>
      </c>
      <c r="C201" s="525">
        <v>1274223</v>
      </c>
      <c r="D201" s="520">
        <v>10052862</v>
      </c>
      <c r="E201" s="520" t="s">
        <v>403</v>
      </c>
      <c r="F201" s="520" t="s">
        <v>528</v>
      </c>
      <c r="G201" s="522">
        <v>40702</v>
      </c>
      <c r="H201" s="522" t="s">
        <v>743</v>
      </c>
      <c r="I201" s="520" t="s">
        <v>530</v>
      </c>
      <c r="J201" s="523" t="s">
        <v>577</v>
      </c>
      <c r="K201" s="520" t="s">
        <v>106</v>
      </c>
      <c r="L201" s="520" t="s">
        <v>808</v>
      </c>
      <c r="M201" s="520">
        <v>29406</v>
      </c>
      <c r="N201" s="524">
        <v>2.4305555555555556E-2</v>
      </c>
      <c r="O201" s="524">
        <v>2.9861111111111109E-2</v>
      </c>
      <c r="P201" s="519">
        <v>7.9999999999999964</v>
      </c>
      <c r="Q201" s="520" t="s">
        <v>538</v>
      </c>
      <c r="R201" s="520"/>
      <c r="S201" s="520" t="s">
        <v>539</v>
      </c>
      <c r="T201" s="520" t="s">
        <v>540</v>
      </c>
      <c r="U201" s="520"/>
      <c r="V201" s="520"/>
      <c r="W201" s="520" t="s">
        <v>578</v>
      </c>
      <c r="X201" s="520" t="s">
        <v>579</v>
      </c>
      <c r="Y201" s="520" t="b">
        <v>0</v>
      </c>
      <c r="Z201" s="520"/>
      <c r="AA201" s="520"/>
      <c r="AB201" s="520"/>
      <c r="AC201" s="520"/>
      <c r="AD201" s="527"/>
      <c r="AE201" s="520"/>
      <c r="AF201" s="520"/>
      <c r="AG201" s="520"/>
      <c r="AH201" s="520"/>
      <c r="AI201" s="520" t="s">
        <v>580</v>
      </c>
    </row>
    <row r="202" spans="1:35" s="154" customFormat="1">
      <c r="A202" s="520" t="s">
        <v>265</v>
      </c>
      <c r="B202" s="520">
        <v>1</v>
      </c>
      <c r="C202" s="525">
        <v>1274223</v>
      </c>
      <c r="D202" s="520">
        <v>10052862</v>
      </c>
      <c r="E202" s="520" t="s">
        <v>403</v>
      </c>
      <c r="F202" s="520" t="s">
        <v>528</v>
      </c>
      <c r="G202" s="522">
        <v>40702</v>
      </c>
      <c r="H202" s="522" t="s">
        <v>743</v>
      </c>
      <c r="I202" s="520" t="s">
        <v>530</v>
      </c>
      <c r="J202" s="523" t="s">
        <v>577</v>
      </c>
      <c r="K202" s="520" t="s">
        <v>106</v>
      </c>
      <c r="L202" s="520" t="s">
        <v>808</v>
      </c>
      <c r="M202" s="520">
        <v>29406</v>
      </c>
      <c r="N202" s="524">
        <v>2.9861111111111109E-2</v>
      </c>
      <c r="O202" s="524">
        <v>3.1944444444444442E-2</v>
      </c>
      <c r="P202" s="519">
        <v>2.9999999999999991</v>
      </c>
      <c r="Q202" s="520" t="s">
        <v>590</v>
      </c>
      <c r="R202" s="520" t="s">
        <v>1698</v>
      </c>
      <c r="S202" s="520" t="s">
        <v>542</v>
      </c>
      <c r="T202" s="520" t="s">
        <v>534</v>
      </c>
      <c r="U202" s="520"/>
      <c r="V202" s="520"/>
      <c r="W202" s="520" t="s">
        <v>578</v>
      </c>
      <c r="X202" s="520" t="s">
        <v>579</v>
      </c>
      <c r="Y202" s="520" t="b">
        <v>0</v>
      </c>
      <c r="Z202" s="520"/>
      <c r="AA202" s="520"/>
      <c r="AB202" s="520"/>
      <c r="AC202" s="520"/>
      <c r="AD202" s="527"/>
      <c r="AE202" s="520"/>
      <c r="AF202" s="520"/>
      <c r="AG202" s="520"/>
      <c r="AH202" s="520"/>
      <c r="AI202" s="520" t="s">
        <v>580</v>
      </c>
    </row>
    <row r="203" spans="1:35" s="154" customFormat="1">
      <c r="A203" s="520" t="s">
        <v>265</v>
      </c>
      <c r="B203" s="520">
        <v>1</v>
      </c>
      <c r="C203" s="525">
        <v>1274223</v>
      </c>
      <c r="D203" s="520">
        <v>10052862</v>
      </c>
      <c r="E203" s="520" t="s">
        <v>403</v>
      </c>
      <c r="F203" s="520" t="s">
        <v>528</v>
      </c>
      <c r="G203" s="522">
        <v>40702</v>
      </c>
      <c r="H203" s="522" t="s">
        <v>743</v>
      </c>
      <c r="I203" s="520" t="s">
        <v>530</v>
      </c>
      <c r="J203" s="523" t="s">
        <v>577</v>
      </c>
      <c r="K203" s="520" t="s">
        <v>106</v>
      </c>
      <c r="L203" s="520" t="s">
        <v>808</v>
      </c>
      <c r="M203" s="520">
        <v>29406</v>
      </c>
      <c r="N203" s="524">
        <v>3.1944444444444442E-2</v>
      </c>
      <c r="O203" s="524">
        <v>3.4027777777777775E-2</v>
      </c>
      <c r="P203" s="519">
        <v>2.9999999999999991</v>
      </c>
      <c r="Q203" s="520" t="s">
        <v>538</v>
      </c>
      <c r="R203" s="520"/>
      <c r="S203" s="520" t="s">
        <v>539</v>
      </c>
      <c r="T203" s="520" t="s">
        <v>540</v>
      </c>
      <c r="U203" s="520"/>
      <c r="V203" s="520"/>
      <c r="W203" s="520" t="s">
        <v>578</v>
      </c>
      <c r="X203" s="520" t="s">
        <v>579</v>
      </c>
      <c r="Y203" s="520" t="b">
        <v>0</v>
      </c>
      <c r="Z203" s="520"/>
      <c r="AA203" s="520"/>
      <c r="AB203" s="520"/>
      <c r="AC203" s="520"/>
      <c r="AD203" s="527"/>
      <c r="AE203" s="520"/>
      <c r="AF203" s="520"/>
      <c r="AG203" s="520"/>
      <c r="AH203" s="520"/>
      <c r="AI203" s="520" t="s">
        <v>580</v>
      </c>
    </row>
    <row r="204" spans="1:35" s="154" customFormat="1">
      <c r="A204" s="520" t="s">
        <v>265</v>
      </c>
      <c r="B204" s="520">
        <v>1</v>
      </c>
      <c r="C204" s="525">
        <v>1274223</v>
      </c>
      <c r="D204" s="520">
        <v>10052862</v>
      </c>
      <c r="E204" s="520" t="s">
        <v>403</v>
      </c>
      <c r="F204" s="520" t="s">
        <v>528</v>
      </c>
      <c r="G204" s="522">
        <v>40702</v>
      </c>
      <c r="H204" s="522" t="s">
        <v>743</v>
      </c>
      <c r="I204" s="520" t="s">
        <v>530</v>
      </c>
      <c r="J204" s="523" t="s">
        <v>577</v>
      </c>
      <c r="K204" s="520" t="s">
        <v>106</v>
      </c>
      <c r="L204" s="520" t="s">
        <v>808</v>
      </c>
      <c r="M204" s="520">
        <v>29406</v>
      </c>
      <c r="N204" s="524">
        <v>3.4027777777777775E-2</v>
      </c>
      <c r="O204" s="524">
        <v>3.6111111111111108E-2</v>
      </c>
      <c r="P204" s="519">
        <v>2.9999999999999991</v>
      </c>
      <c r="Q204" s="520" t="s">
        <v>543</v>
      </c>
      <c r="R204" s="520" t="s">
        <v>1699</v>
      </c>
      <c r="S204" s="520" t="s">
        <v>542</v>
      </c>
      <c r="T204" s="520" t="s">
        <v>534</v>
      </c>
      <c r="U204" s="520"/>
      <c r="V204" s="520"/>
      <c r="W204" s="520" t="s">
        <v>578</v>
      </c>
      <c r="X204" s="520" t="s">
        <v>579</v>
      </c>
      <c r="Y204" s="520" t="b">
        <v>0</v>
      </c>
      <c r="Z204" s="520"/>
      <c r="AA204" s="520"/>
      <c r="AB204" s="520"/>
      <c r="AC204" s="520"/>
      <c r="AD204" s="527"/>
      <c r="AE204" s="520"/>
      <c r="AF204" s="520"/>
      <c r="AG204" s="520"/>
      <c r="AH204" s="520"/>
      <c r="AI204" s="520" t="s">
        <v>580</v>
      </c>
    </row>
    <row r="205" spans="1:35" s="154" customFormat="1">
      <c r="A205" s="520" t="s">
        <v>265</v>
      </c>
      <c r="B205" s="520">
        <v>1</v>
      </c>
      <c r="C205" s="525">
        <v>1274223</v>
      </c>
      <c r="D205" s="520">
        <v>10052862</v>
      </c>
      <c r="E205" s="520" t="s">
        <v>403</v>
      </c>
      <c r="F205" s="520" t="s">
        <v>528</v>
      </c>
      <c r="G205" s="522">
        <v>40702</v>
      </c>
      <c r="H205" s="522" t="s">
        <v>743</v>
      </c>
      <c r="I205" s="520" t="s">
        <v>530</v>
      </c>
      <c r="J205" s="523" t="s">
        <v>577</v>
      </c>
      <c r="K205" s="520" t="s">
        <v>106</v>
      </c>
      <c r="L205" s="520" t="s">
        <v>808</v>
      </c>
      <c r="M205" s="520">
        <v>29406</v>
      </c>
      <c r="N205" s="524">
        <v>3.6111111111111108E-2</v>
      </c>
      <c r="O205" s="524">
        <v>4.8611111111111112E-2</v>
      </c>
      <c r="P205" s="519">
        <v>18.000000000000007</v>
      </c>
      <c r="Q205" s="520" t="s">
        <v>538</v>
      </c>
      <c r="R205" s="520"/>
      <c r="S205" s="520" t="s">
        <v>539</v>
      </c>
      <c r="T205" s="520" t="s">
        <v>540</v>
      </c>
      <c r="U205" s="520"/>
      <c r="V205" s="520"/>
      <c r="W205" s="520" t="s">
        <v>578</v>
      </c>
      <c r="X205" s="520" t="s">
        <v>579</v>
      </c>
      <c r="Y205" s="520" t="b">
        <v>0</v>
      </c>
      <c r="Z205" s="520"/>
      <c r="AA205" s="520"/>
      <c r="AB205" s="520"/>
      <c r="AC205" s="520"/>
      <c r="AD205" s="527"/>
      <c r="AE205" s="520"/>
      <c r="AF205" s="520"/>
      <c r="AG205" s="520"/>
      <c r="AH205" s="520"/>
      <c r="AI205" s="520" t="s">
        <v>580</v>
      </c>
    </row>
    <row r="206" spans="1:35" s="154" customFormat="1">
      <c r="A206" s="520" t="s">
        <v>265</v>
      </c>
      <c r="B206" s="520">
        <v>1</v>
      </c>
      <c r="C206" s="525">
        <v>1274223</v>
      </c>
      <c r="D206" s="520">
        <v>10052862</v>
      </c>
      <c r="E206" s="520" t="s">
        <v>403</v>
      </c>
      <c r="F206" s="520" t="s">
        <v>528</v>
      </c>
      <c r="G206" s="522">
        <v>40702</v>
      </c>
      <c r="H206" s="522" t="s">
        <v>743</v>
      </c>
      <c r="I206" s="520" t="s">
        <v>530</v>
      </c>
      <c r="J206" s="523" t="s">
        <v>577</v>
      </c>
      <c r="K206" s="520" t="s">
        <v>106</v>
      </c>
      <c r="L206" s="520" t="s">
        <v>808</v>
      </c>
      <c r="M206" s="520">
        <v>29406</v>
      </c>
      <c r="N206" s="524">
        <v>4.8611111111111112E-2</v>
      </c>
      <c r="O206" s="524">
        <v>5.0694444444444445E-2</v>
      </c>
      <c r="P206" s="519">
        <v>2.9999999999999991</v>
      </c>
      <c r="Q206" s="520" t="s">
        <v>541</v>
      </c>
      <c r="R206" s="520" t="s">
        <v>617</v>
      </c>
      <c r="S206" s="520" t="s">
        <v>542</v>
      </c>
      <c r="T206" s="520" t="s">
        <v>534</v>
      </c>
      <c r="U206" s="520"/>
      <c r="V206" s="520"/>
      <c r="W206" s="520" t="s">
        <v>578</v>
      </c>
      <c r="X206" s="520" t="s">
        <v>579</v>
      </c>
      <c r="Y206" s="520" t="b">
        <v>0</v>
      </c>
      <c r="Z206" s="520"/>
      <c r="AA206" s="520"/>
      <c r="AB206" s="520"/>
      <c r="AC206" s="520"/>
      <c r="AD206" s="527"/>
      <c r="AE206" s="520"/>
      <c r="AF206" s="520"/>
      <c r="AG206" s="520"/>
      <c r="AH206" s="520"/>
      <c r="AI206" s="520" t="s">
        <v>580</v>
      </c>
    </row>
    <row r="207" spans="1:35" s="154" customFormat="1">
      <c r="A207" s="520" t="s">
        <v>265</v>
      </c>
      <c r="B207" s="520">
        <v>1</v>
      </c>
      <c r="C207" s="525">
        <v>1274223</v>
      </c>
      <c r="D207" s="520">
        <v>10052862</v>
      </c>
      <c r="E207" s="520" t="s">
        <v>403</v>
      </c>
      <c r="F207" s="520" t="s">
        <v>528</v>
      </c>
      <c r="G207" s="522">
        <v>40702</v>
      </c>
      <c r="H207" s="522" t="s">
        <v>743</v>
      </c>
      <c r="I207" s="520" t="s">
        <v>530</v>
      </c>
      <c r="J207" s="523" t="s">
        <v>577</v>
      </c>
      <c r="K207" s="520" t="s">
        <v>106</v>
      </c>
      <c r="L207" s="520" t="s">
        <v>808</v>
      </c>
      <c r="M207" s="520">
        <v>29406</v>
      </c>
      <c r="N207" s="524">
        <v>5.0694444444444445E-2</v>
      </c>
      <c r="O207" s="524">
        <v>5.7638888888888885E-2</v>
      </c>
      <c r="P207" s="519">
        <v>9.9999999999999947</v>
      </c>
      <c r="Q207" s="520" t="s">
        <v>538</v>
      </c>
      <c r="R207" s="520"/>
      <c r="S207" s="520" t="s">
        <v>539</v>
      </c>
      <c r="T207" s="520" t="s">
        <v>540</v>
      </c>
      <c r="U207" s="520"/>
      <c r="V207" s="520"/>
      <c r="W207" s="520" t="s">
        <v>578</v>
      </c>
      <c r="X207" s="520" t="s">
        <v>579</v>
      </c>
      <c r="Y207" s="520" t="b">
        <v>0</v>
      </c>
      <c r="Z207" s="520"/>
      <c r="AA207" s="520"/>
      <c r="AB207" s="520"/>
      <c r="AC207" s="520"/>
      <c r="AD207" s="527"/>
      <c r="AE207" s="520"/>
      <c r="AF207" s="520"/>
      <c r="AG207" s="520"/>
      <c r="AH207" s="520"/>
      <c r="AI207" s="520" t="s">
        <v>580</v>
      </c>
    </row>
    <row r="208" spans="1:35" s="154" customFormat="1">
      <c r="A208" s="520" t="s">
        <v>265</v>
      </c>
      <c r="B208" s="520">
        <v>1</v>
      </c>
      <c r="C208" s="525">
        <v>1274223</v>
      </c>
      <c r="D208" s="520">
        <v>10052862</v>
      </c>
      <c r="E208" s="520" t="s">
        <v>403</v>
      </c>
      <c r="F208" s="520" t="s">
        <v>528</v>
      </c>
      <c r="G208" s="522">
        <v>40702</v>
      </c>
      <c r="H208" s="522" t="s">
        <v>743</v>
      </c>
      <c r="I208" s="520" t="s">
        <v>530</v>
      </c>
      <c r="J208" s="523" t="s">
        <v>577</v>
      </c>
      <c r="K208" s="520" t="s">
        <v>106</v>
      </c>
      <c r="L208" s="520" t="s">
        <v>808</v>
      </c>
      <c r="M208" s="520">
        <v>29406</v>
      </c>
      <c r="N208" s="524">
        <v>5.7638888888888885E-2</v>
      </c>
      <c r="O208" s="524">
        <v>5.9027777777777776E-2</v>
      </c>
      <c r="P208" s="519">
        <v>2.0000000000000027</v>
      </c>
      <c r="Q208" s="520" t="s">
        <v>541</v>
      </c>
      <c r="R208" s="520" t="s">
        <v>617</v>
      </c>
      <c r="S208" s="520" t="s">
        <v>542</v>
      </c>
      <c r="T208" s="520" t="s">
        <v>534</v>
      </c>
      <c r="U208" s="520"/>
      <c r="V208" s="520"/>
      <c r="W208" s="520" t="s">
        <v>578</v>
      </c>
      <c r="X208" s="520" t="s">
        <v>579</v>
      </c>
      <c r="Y208" s="520" t="b">
        <v>0</v>
      </c>
      <c r="Z208" s="520"/>
      <c r="AA208" s="520"/>
      <c r="AB208" s="520"/>
      <c r="AC208" s="520"/>
      <c r="AD208" s="527"/>
      <c r="AE208" s="520"/>
      <c r="AF208" s="520"/>
      <c r="AG208" s="520"/>
      <c r="AH208" s="520"/>
      <c r="AI208" s="520" t="s">
        <v>580</v>
      </c>
    </row>
    <row r="209" spans="1:35" s="154" customFormat="1">
      <c r="A209" s="520" t="s">
        <v>265</v>
      </c>
      <c r="B209" s="520">
        <v>1</v>
      </c>
      <c r="C209" s="525">
        <v>1274223</v>
      </c>
      <c r="D209" s="520">
        <v>10052862</v>
      </c>
      <c r="E209" s="520" t="s">
        <v>403</v>
      </c>
      <c r="F209" s="520" t="s">
        <v>528</v>
      </c>
      <c r="G209" s="522">
        <v>40702</v>
      </c>
      <c r="H209" s="522" t="s">
        <v>743</v>
      </c>
      <c r="I209" s="520" t="s">
        <v>530</v>
      </c>
      <c r="J209" s="523" t="s">
        <v>577</v>
      </c>
      <c r="K209" s="520" t="s">
        <v>106</v>
      </c>
      <c r="L209" s="520" t="s">
        <v>808</v>
      </c>
      <c r="M209" s="520">
        <v>29406</v>
      </c>
      <c r="N209" s="524">
        <v>5.9027777777777776E-2</v>
      </c>
      <c r="O209" s="524">
        <v>6.9444444444444448E-2</v>
      </c>
      <c r="P209" s="519">
        <v>15.000000000000007</v>
      </c>
      <c r="Q209" s="520" t="s">
        <v>538</v>
      </c>
      <c r="R209" s="520"/>
      <c r="S209" s="520" t="s">
        <v>539</v>
      </c>
      <c r="T209" s="520" t="s">
        <v>540</v>
      </c>
      <c r="U209" s="520"/>
      <c r="V209" s="520"/>
      <c r="W209" s="520" t="s">
        <v>578</v>
      </c>
      <c r="X209" s="520" t="s">
        <v>579</v>
      </c>
      <c r="Y209" s="520" t="b">
        <v>0</v>
      </c>
      <c r="Z209" s="520"/>
      <c r="AA209" s="520"/>
      <c r="AB209" s="520"/>
      <c r="AC209" s="520"/>
      <c r="AD209" s="527"/>
      <c r="AE209" s="520"/>
      <c r="AF209" s="520"/>
      <c r="AG209" s="520"/>
      <c r="AH209" s="520"/>
      <c r="AI209" s="520" t="s">
        <v>580</v>
      </c>
    </row>
    <row r="210" spans="1:35" s="154" customFormat="1">
      <c r="A210" s="520" t="s">
        <v>265</v>
      </c>
      <c r="B210" s="520">
        <v>1</v>
      </c>
      <c r="C210" s="525">
        <v>1274223</v>
      </c>
      <c r="D210" s="520">
        <v>10052862</v>
      </c>
      <c r="E210" s="520" t="s">
        <v>403</v>
      </c>
      <c r="F210" s="520" t="s">
        <v>528</v>
      </c>
      <c r="G210" s="522">
        <v>40702</v>
      </c>
      <c r="H210" s="522" t="s">
        <v>743</v>
      </c>
      <c r="I210" s="520" t="s">
        <v>530</v>
      </c>
      <c r="J210" s="523" t="s">
        <v>577</v>
      </c>
      <c r="K210" s="520" t="s">
        <v>106</v>
      </c>
      <c r="L210" s="520" t="s">
        <v>808</v>
      </c>
      <c r="M210" s="520">
        <v>29406</v>
      </c>
      <c r="N210" s="524">
        <v>6.9444444444444448E-2</v>
      </c>
      <c r="O210" s="524">
        <v>7.1527777777777773E-2</v>
      </c>
      <c r="P210" s="519">
        <v>2.9999999999999893</v>
      </c>
      <c r="Q210" s="520" t="s">
        <v>590</v>
      </c>
      <c r="R210" s="520" t="s">
        <v>1698</v>
      </c>
      <c r="S210" s="520" t="s">
        <v>542</v>
      </c>
      <c r="T210" s="520" t="s">
        <v>534</v>
      </c>
      <c r="U210" s="520"/>
      <c r="V210" s="520"/>
      <c r="W210" s="520" t="s">
        <v>578</v>
      </c>
      <c r="X210" s="520" t="s">
        <v>579</v>
      </c>
      <c r="Y210" s="520" t="b">
        <v>0</v>
      </c>
      <c r="Z210" s="520"/>
      <c r="AA210" s="520"/>
      <c r="AB210" s="520"/>
      <c r="AC210" s="520"/>
      <c r="AD210" s="527"/>
      <c r="AE210" s="520"/>
      <c r="AF210" s="520"/>
      <c r="AG210" s="520"/>
      <c r="AH210" s="520"/>
      <c r="AI210" s="520" t="s">
        <v>580</v>
      </c>
    </row>
    <row r="211" spans="1:35" s="154" customFormat="1">
      <c r="A211" s="520" t="s">
        <v>265</v>
      </c>
      <c r="B211" s="520">
        <v>1</v>
      </c>
      <c r="C211" s="525">
        <v>1274223</v>
      </c>
      <c r="D211" s="520">
        <v>10052862</v>
      </c>
      <c r="E211" s="520" t="s">
        <v>403</v>
      </c>
      <c r="F211" s="520" t="s">
        <v>528</v>
      </c>
      <c r="G211" s="522">
        <v>40702</v>
      </c>
      <c r="H211" s="522" t="s">
        <v>743</v>
      </c>
      <c r="I211" s="520" t="s">
        <v>530</v>
      </c>
      <c r="J211" s="523" t="s">
        <v>577</v>
      </c>
      <c r="K211" s="520" t="s">
        <v>106</v>
      </c>
      <c r="L211" s="520" t="s">
        <v>808</v>
      </c>
      <c r="M211" s="520">
        <v>29406</v>
      </c>
      <c r="N211" s="524">
        <v>7.1527777777777773E-2</v>
      </c>
      <c r="O211" s="524">
        <v>7.6388888888888881E-2</v>
      </c>
      <c r="P211" s="519">
        <v>6.9999999999999947</v>
      </c>
      <c r="Q211" s="520" t="s">
        <v>538</v>
      </c>
      <c r="R211" s="520"/>
      <c r="S211" s="520" t="s">
        <v>539</v>
      </c>
      <c r="T211" s="520" t="s">
        <v>540</v>
      </c>
      <c r="U211" s="520"/>
      <c r="V211" s="520"/>
      <c r="W211" s="520" t="s">
        <v>578</v>
      </c>
      <c r="X211" s="520" t="s">
        <v>579</v>
      </c>
      <c r="Y211" s="520" t="b">
        <v>0</v>
      </c>
      <c r="Z211" s="520"/>
      <c r="AA211" s="520"/>
      <c r="AB211" s="520"/>
      <c r="AC211" s="520"/>
      <c r="AD211" s="527"/>
      <c r="AE211" s="520"/>
      <c r="AF211" s="520"/>
      <c r="AG211" s="520"/>
      <c r="AH211" s="520"/>
      <c r="AI211" s="520" t="s">
        <v>580</v>
      </c>
    </row>
    <row r="212" spans="1:35" s="154" customFormat="1">
      <c r="A212" s="520" t="s">
        <v>265</v>
      </c>
      <c r="B212" s="520">
        <v>1</v>
      </c>
      <c r="C212" s="525">
        <v>1274223</v>
      </c>
      <c r="D212" s="520">
        <v>10052862</v>
      </c>
      <c r="E212" s="520" t="s">
        <v>403</v>
      </c>
      <c r="F212" s="520" t="s">
        <v>528</v>
      </c>
      <c r="G212" s="522">
        <v>40702</v>
      </c>
      <c r="H212" s="522" t="s">
        <v>743</v>
      </c>
      <c r="I212" s="520" t="s">
        <v>530</v>
      </c>
      <c r="J212" s="523" t="s">
        <v>577</v>
      </c>
      <c r="K212" s="520" t="s">
        <v>106</v>
      </c>
      <c r="L212" s="520" t="s">
        <v>808</v>
      </c>
      <c r="M212" s="520">
        <v>29406</v>
      </c>
      <c r="N212" s="524">
        <v>7.6388888888888881E-2</v>
      </c>
      <c r="O212" s="524">
        <v>7.7777777777777779E-2</v>
      </c>
      <c r="P212" s="519">
        <v>2.0000000000000129</v>
      </c>
      <c r="Q212" s="520" t="s">
        <v>541</v>
      </c>
      <c r="R212" s="520" t="s">
        <v>617</v>
      </c>
      <c r="S212" s="520" t="s">
        <v>542</v>
      </c>
      <c r="T212" s="520" t="s">
        <v>534</v>
      </c>
      <c r="U212" s="520"/>
      <c r="V212" s="520"/>
      <c r="W212" s="520" t="s">
        <v>578</v>
      </c>
      <c r="X212" s="520" t="s">
        <v>579</v>
      </c>
      <c r="Y212" s="520" t="b">
        <v>0</v>
      </c>
      <c r="Z212" s="520"/>
      <c r="AA212" s="520"/>
      <c r="AB212" s="520"/>
      <c r="AC212" s="520"/>
      <c r="AD212" s="527"/>
      <c r="AE212" s="520"/>
      <c r="AF212" s="520"/>
      <c r="AG212" s="520"/>
      <c r="AH212" s="520"/>
      <c r="AI212" s="520" t="s">
        <v>580</v>
      </c>
    </row>
    <row r="213" spans="1:35" s="154" customFormat="1">
      <c r="A213" s="520" t="s">
        <v>265</v>
      </c>
      <c r="B213" s="520">
        <v>1</v>
      </c>
      <c r="C213" s="525">
        <v>1274223</v>
      </c>
      <c r="D213" s="520">
        <v>10052862</v>
      </c>
      <c r="E213" s="520" t="s">
        <v>403</v>
      </c>
      <c r="F213" s="520" t="s">
        <v>528</v>
      </c>
      <c r="G213" s="522">
        <v>40702</v>
      </c>
      <c r="H213" s="522" t="s">
        <v>743</v>
      </c>
      <c r="I213" s="520" t="s">
        <v>530</v>
      </c>
      <c r="J213" s="523" t="s">
        <v>577</v>
      </c>
      <c r="K213" s="520" t="s">
        <v>106</v>
      </c>
      <c r="L213" s="520" t="s">
        <v>808</v>
      </c>
      <c r="M213" s="520">
        <v>29406</v>
      </c>
      <c r="N213" s="524">
        <v>7.7777777777777779E-2</v>
      </c>
      <c r="O213" s="524">
        <v>9.166666666666666E-2</v>
      </c>
      <c r="P213" s="519">
        <v>19.999999999999989</v>
      </c>
      <c r="Q213" s="520" t="s">
        <v>538</v>
      </c>
      <c r="R213" s="520"/>
      <c r="S213" s="520" t="s">
        <v>539</v>
      </c>
      <c r="T213" s="520" t="s">
        <v>540</v>
      </c>
      <c r="U213" s="520"/>
      <c r="V213" s="520"/>
      <c r="W213" s="520" t="s">
        <v>578</v>
      </c>
      <c r="X213" s="520" t="s">
        <v>579</v>
      </c>
      <c r="Y213" s="520" t="b">
        <v>0</v>
      </c>
      <c r="Z213" s="520"/>
      <c r="AA213" s="520"/>
      <c r="AB213" s="520"/>
      <c r="AC213" s="520"/>
      <c r="AD213" s="527"/>
      <c r="AE213" s="520"/>
      <c r="AF213" s="520"/>
      <c r="AG213" s="520"/>
      <c r="AH213" s="520"/>
      <c r="AI213" s="520" t="s">
        <v>580</v>
      </c>
    </row>
    <row r="214" spans="1:35" s="154" customFormat="1">
      <c r="A214" s="520" t="s">
        <v>265</v>
      </c>
      <c r="B214" s="520">
        <v>1</v>
      </c>
      <c r="C214" s="525">
        <v>1274223</v>
      </c>
      <c r="D214" s="520">
        <v>10052862</v>
      </c>
      <c r="E214" s="520" t="s">
        <v>403</v>
      </c>
      <c r="F214" s="520" t="s">
        <v>528</v>
      </c>
      <c r="G214" s="522">
        <v>40702</v>
      </c>
      <c r="H214" s="522" t="s">
        <v>743</v>
      </c>
      <c r="I214" s="520" t="s">
        <v>530</v>
      </c>
      <c r="J214" s="523" t="s">
        <v>577</v>
      </c>
      <c r="K214" s="520" t="s">
        <v>106</v>
      </c>
      <c r="L214" s="520" t="s">
        <v>808</v>
      </c>
      <c r="M214" s="520">
        <v>29406</v>
      </c>
      <c r="N214" s="524">
        <v>9.166666666666666E-2</v>
      </c>
      <c r="O214" s="524">
        <v>9.7222222222222224E-2</v>
      </c>
      <c r="P214" s="519">
        <v>8.0000000000000107</v>
      </c>
      <c r="Q214" s="520" t="s">
        <v>546</v>
      </c>
      <c r="R214" s="520" t="s">
        <v>620</v>
      </c>
      <c r="S214" s="520" t="s">
        <v>547</v>
      </c>
      <c r="T214" s="520" t="s">
        <v>534</v>
      </c>
      <c r="U214" s="520"/>
      <c r="V214" s="520"/>
      <c r="W214" s="520" t="s">
        <v>578</v>
      </c>
      <c r="X214" s="520" t="s">
        <v>579</v>
      </c>
      <c r="Y214" s="520" t="b">
        <v>0</v>
      </c>
      <c r="Z214" s="520"/>
      <c r="AA214" s="520"/>
      <c r="AB214" s="520"/>
      <c r="AC214" s="520"/>
      <c r="AD214" s="527"/>
      <c r="AE214" s="520"/>
      <c r="AF214" s="520"/>
      <c r="AG214" s="520"/>
      <c r="AH214" s="520"/>
      <c r="AI214" s="520" t="s">
        <v>580</v>
      </c>
    </row>
    <row r="215" spans="1:35" s="154" customFormat="1">
      <c r="A215" s="520" t="s">
        <v>265</v>
      </c>
      <c r="B215" s="520">
        <v>2</v>
      </c>
      <c r="C215" s="525">
        <v>1274029</v>
      </c>
      <c r="D215" s="520">
        <v>10044480</v>
      </c>
      <c r="E215" s="520" t="s">
        <v>899</v>
      </c>
      <c r="F215" s="520" t="s">
        <v>528</v>
      </c>
      <c r="G215" s="522">
        <v>40702</v>
      </c>
      <c r="H215" s="522" t="s">
        <v>743</v>
      </c>
      <c r="I215" s="520" t="s">
        <v>530</v>
      </c>
      <c r="J215" s="523" t="s">
        <v>577</v>
      </c>
      <c r="K215" s="520" t="s">
        <v>106</v>
      </c>
      <c r="L215" s="520" t="s">
        <v>808</v>
      </c>
      <c r="M215" s="520">
        <v>21096</v>
      </c>
      <c r="N215" s="524">
        <v>9.7222222222222224E-2</v>
      </c>
      <c r="O215" s="524">
        <v>0.10763888888888888</v>
      </c>
      <c r="P215" s="519">
        <v>14.999999999999986</v>
      </c>
      <c r="Q215" s="520" t="s">
        <v>549</v>
      </c>
      <c r="R215" s="520" t="s">
        <v>1700</v>
      </c>
      <c r="S215" s="520" t="s">
        <v>550</v>
      </c>
      <c r="T215" s="520" t="s">
        <v>551</v>
      </c>
      <c r="U215" s="520"/>
      <c r="V215" s="520"/>
      <c r="W215" s="520" t="s">
        <v>578</v>
      </c>
      <c r="X215" s="520" t="s">
        <v>579</v>
      </c>
      <c r="Y215" s="520" t="b">
        <v>0</v>
      </c>
      <c r="Z215" s="520">
        <v>21096</v>
      </c>
      <c r="AA215" s="520">
        <v>18000</v>
      </c>
      <c r="AB215" s="520">
        <v>40702</v>
      </c>
      <c r="AC215" s="520" t="s">
        <v>1701</v>
      </c>
      <c r="AD215" s="527">
        <v>750</v>
      </c>
      <c r="AE215" s="520">
        <v>12</v>
      </c>
      <c r="AF215" s="520"/>
      <c r="AG215" s="520"/>
      <c r="AH215" s="520">
        <v>1758</v>
      </c>
      <c r="AI215" s="520" t="s">
        <v>580</v>
      </c>
    </row>
    <row r="216" spans="1:35" s="154" customFormat="1">
      <c r="A216" s="520" t="s">
        <v>265</v>
      </c>
      <c r="B216" s="520">
        <v>2</v>
      </c>
      <c r="C216" s="525">
        <v>1274029</v>
      </c>
      <c r="D216" s="520">
        <v>10044480</v>
      </c>
      <c r="E216" s="520" t="s">
        <v>899</v>
      </c>
      <c r="F216" s="520" t="s">
        <v>528</v>
      </c>
      <c r="G216" s="522">
        <v>40702</v>
      </c>
      <c r="H216" s="522" t="s">
        <v>743</v>
      </c>
      <c r="I216" s="520" t="s">
        <v>530</v>
      </c>
      <c r="J216" s="523" t="s">
        <v>577</v>
      </c>
      <c r="K216" s="520" t="s">
        <v>106</v>
      </c>
      <c r="L216" s="520" t="s">
        <v>808</v>
      </c>
      <c r="M216" s="520">
        <v>21096</v>
      </c>
      <c r="N216" s="524">
        <v>0.10763888888888888</v>
      </c>
      <c r="O216" s="524">
        <v>0.11458333333333333</v>
      </c>
      <c r="P216" s="519">
        <v>10.000000000000004</v>
      </c>
      <c r="Q216" s="520" t="s">
        <v>538</v>
      </c>
      <c r="R216" s="520"/>
      <c r="S216" s="520" t="s">
        <v>539</v>
      </c>
      <c r="T216" s="520" t="s">
        <v>540</v>
      </c>
      <c r="U216" s="520"/>
      <c r="V216" s="520"/>
      <c r="W216" s="520" t="s">
        <v>578</v>
      </c>
      <c r="X216" s="520" t="s">
        <v>579</v>
      </c>
      <c r="Y216" s="520" t="b">
        <v>0</v>
      </c>
      <c r="Z216" s="520"/>
      <c r="AA216" s="520"/>
      <c r="AB216" s="520"/>
      <c r="AC216" s="520"/>
      <c r="AD216" s="527"/>
      <c r="AE216" s="520"/>
      <c r="AF216" s="520"/>
      <c r="AG216" s="520"/>
      <c r="AH216" s="520"/>
      <c r="AI216" s="520" t="s">
        <v>580</v>
      </c>
    </row>
    <row r="217" spans="1:35" s="154" customFormat="1">
      <c r="A217" s="520" t="s">
        <v>265</v>
      </c>
      <c r="B217" s="520">
        <v>2</v>
      </c>
      <c r="C217" s="525">
        <v>1274029</v>
      </c>
      <c r="D217" s="520">
        <v>10044480</v>
      </c>
      <c r="E217" s="520" t="s">
        <v>899</v>
      </c>
      <c r="F217" s="520" t="s">
        <v>528</v>
      </c>
      <c r="G217" s="522">
        <v>40702</v>
      </c>
      <c r="H217" s="522" t="s">
        <v>743</v>
      </c>
      <c r="I217" s="520" t="s">
        <v>530</v>
      </c>
      <c r="J217" s="523" t="s">
        <v>577</v>
      </c>
      <c r="K217" s="520" t="s">
        <v>106</v>
      </c>
      <c r="L217" s="520" t="s">
        <v>808</v>
      </c>
      <c r="M217" s="520">
        <v>21096</v>
      </c>
      <c r="N217" s="524">
        <v>0.11458333333333333</v>
      </c>
      <c r="O217" s="524">
        <v>0.12013888888888889</v>
      </c>
      <c r="P217" s="519">
        <v>7.9999999999999911</v>
      </c>
      <c r="Q217" s="520" t="s">
        <v>572</v>
      </c>
      <c r="R217" s="520" t="s">
        <v>1702</v>
      </c>
      <c r="S217" s="520" t="s">
        <v>533</v>
      </c>
      <c r="T217" s="520" t="s">
        <v>534</v>
      </c>
      <c r="U217" s="520"/>
      <c r="V217" s="520"/>
      <c r="W217" s="520" t="s">
        <v>578</v>
      </c>
      <c r="X217" s="520" t="s">
        <v>579</v>
      </c>
      <c r="Y217" s="520" t="b">
        <v>0</v>
      </c>
      <c r="Z217" s="520"/>
      <c r="AA217" s="520"/>
      <c r="AB217" s="520"/>
      <c r="AC217" s="520"/>
      <c r="AD217" s="527"/>
      <c r="AE217" s="520"/>
      <c r="AF217" s="520"/>
      <c r="AG217" s="520"/>
      <c r="AH217" s="520"/>
      <c r="AI217" s="520" t="s">
        <v>580</v>
      </c>
    </row>
    <row r="218" spans="1:35" s="154" customFormat="1">
      <c r="A218" s="520" t="s">
        <v>265</v>
      </c>
      <c r="B218" s="520">
        <v>2</v>
      </c>
      <c r="C218" s="525">
        <v>1274029</v>
      </c>
      <c r="D218" s="520">
        <v>10044480</v>
      </c>
      <c r="E218" s="520" t="s">
        <v>899</v>
      </c>
      <c r="F218" s="520" t="s">
        <v>528</v>
      </c>
      <c r="G218" s="522">
        <v>40702</v>
      </c>
      <c r="H218" s="522" t="s">
        <v>743</v>
      </c>
      <c r="I218" s="520" t="s">
        <v>530</v>
      </c>
      <c r="J218" s="523" t="s">
        <v>577</v>
      </c>
      <c r="K218" s="520" t="s">
        <v>106</v>
      </c>
      <c r="L218" s="520" t="s">
        <v>808</v>
      </c>
      <c r="M218" s="520">
        <v>21096</v>
      </c>
      <c r="N218" s="524">
        <v>0.12013888888888889</v>
      </c>
      <c r="O218" s="524">
        <v>0.12638888888888888</v>
      </c>
      <c r="P218" s="519">
        <v>9.0000000000000071</v>
      </c>
      <c r="Q218" s="520" t="s">
        <v>538</v>
      </c>
      <c r="R218" s="520"/>
      <c r="S218" s="520" t="s">
        <v>539</v>
      </c>
      <c r="T218" s="520" t="s">
        <v>540</v>
      </c>
      <c r="U218" s="520"/>
      <c r="V218" s="520"/>
      <c r="W218" s="520" t="s">
        <v>578</v>
      </c>
      <c r="X218" s="520" t="s">
        <v>579</v>
      </c>
      <c r="Y218" s="520" t="b">
        <v>0</v>
      </c>
      <c r="Z218" s="520"/>
      <c r="AA218" s="520"/>
      <c r="AB218" s="520"/>
      <c r="AC218" s="520"/>
      <c r="AD218" s="527"/>
      <c r="AE218" s="520"/>
      <c r="AF218" s="520"/>
      <c r="AG218" s="520"/>
      <c r="AH218" s="520"/>
      <c r="AI218" s="520" t="s">
        <v>580</v>
      </c>
    </row>
    <row r="219" spans="1:35" s="154" customFormat="1">
      <c r="A219" s="520" t="s">
        <v>265</v>
      </c>
      <c r="B219" s="520">
        <v>2</v>
      </c>
      <c r="C219" s="525">
        <v>1274029</v>
      </c>
      <c r="D219" s="520">
        <v>10044480</v>
      </c>
      <c r="E219" s="520" t="s">
        <v>899</v>
      </c>
      <c r="F219" s="520" t="s">
        <v>528</v>
      </c>
      <c r="G219" s="522">
        <v>40702</v>
      </c>
      <c r="H219" s="522" t="s">
        <v>743</v>
      </c>
      <c r="I219" s="520" t="s">
        <v>530</v>
      </c>
      <c r="J219" s="523" t="s">
        <v>577</v>
      </c>
      <c r="K219" s="520" t="s">
        <v>106</v>
      </c>
      <c r="L219" s="520" t="s">
        <v>808</v>
      </c>
      <c r="M219" s="520">
        <v>21096</v>
      </c>
      <c r="N219" s="524">
        <v>0.12638888888888888</v>
      </c>
      <c r="O219" s="524">
        <v>0.12847222222222221</v>
      </c>
      <c r="P219" s="519">
        <v>2.9999999999999893</v>
      </c>
      <c r="Q219" s="520" t="s">
        <v>541</v>
      </c>
      <c r="R219" s="520" t="s">
        <v>617</v>
      </c>
      <c r="S219" s="520" t="s">
        <v>542</v>
      </c>
      <c r="T219" s="520" t="s">
        <v>534</v>
      </c>
      <c r="U219" s="520"/>
      <c r="V219" s="520"/>
      <c r="W219" s="520" t="s">
        <v>578</v>
      </c>
      <c r="X219" s="520" t="s">
        <v>579</v>
      </c>
      <c r="Y219" s="520" t="b">
        <v>0</v>
      </c>
      <c r="Z219" s="520"/>
      <c r="AA219" s="520"/>
      <c r="AB219" s="520"/>
      <c r="AC219" s="520"/>
      <c r="AD219" s="527"/>
      <c r="AE219" s="520"/>
      <c r="AF219" s="520"/>
      <c r="AG219" s="520"/>
      <c r="AH219" s="520"/>
      <c r="AI219" s="520" t="s">
        <v>580</v>
      </c>
    </row>
    <row r="220" spans="1:35" s="154" customFormat="1">
      <c r="A220" s="520" t="s">
        <v>265</v>
      </c>
      <c r="B220" s="520">
        <v>2</v>
      </c>
      <c r="C220" s="525">
        <v>1274029</v>
      </c>
      <c r="D220" s="520">
        <v>10044480</v>
      </c>
      <c r="E220" s="520" t="s">
        <v>899</v>
      </c>
      <c r="F220" s="520" t="s">
        <v>528</v>
      </c>
      <c r="G220" s="522">
        <v>40702</v>
      </c>
      <c r="H220" s="522" t="s">
        <v>743</v>
      </c>
      <c r="I220" s="520" t="s">
        <v>530</v>
      </c>
      <c r="J220" s="523" t="s">
        <v>577</v>
      </c>
      <c r="K220" s="520" t="s">
        <v>106</v>
      </c>
      <c r="L220" s="520" t="s">
        <v>808</v>
      </c>
      <c r="M220" s="520">
        <v>21096</v>
      </c>
      <c r="N220" s="524">
        <v>0.12847222222222221</v>
      </c>
      <c r="O220" s="524">
        <v>0.1361111111111111</v>
      </c>
      <c r="P220" s="519">
        <v>11</v>
      </c>
      <c r="Q220" s="520" t="s">
        <v>538</v>
      </c>
      <c r="R220" s="520"/>
      <c r="S220" s="520" t="s">
        <v>539</v>
      </c>
      <c r="T220" s="520" t="s">
        <v>540</v>
      </c>
      <c r="U220" s="520"/>
      <c r="V220" s="520"/>
      <c r="W220" s="520" t="s">
        <v>578</v>
      </c>
      <c r="X220" s="520" t="s">
        <v>579</v>
      </c>
      <c r="Y220" s="520" t="b">
        <v>0</v>
      </c>
      <c r="Z220" s="520"/>
      <c r="AA220" s="520"/>
      <c r="AB220" s="520"/>
      <c r="AC220" s="520"/>
      <c r="AD220" s="527"/>
      <c r="AE220" s="520"/>
      <c r="AF220" s="520"/>
      <c r="AG220" s="520"/>
      <c r="AH220" s="520"/>
      <c r="AI220" s="520" t="s">
        <v>580</v>
      </c>
    </row>
    <row r="221" spans="1:35" s="154" customFormat="1">
      <c r="A221" s="520" t="s">
        <v>265</v>
      </c>
      <c r="B221" s="520">
        <v>2</v>
      </c>
      <c r="C221" s="525">
        <v>1274029</v>
      </c>
      <c r="D221" s="520">
        <v>10044480</v>
      </c>
      <c r="E221" s="520" t="s">
        <v>899</v>
      </c>
      <c r="F221" s="520" t="s">
        <v>528</v>
      </c>
      <c r="G221" s="522">
        <v>40702</v>
      </c>
      <c r="H221" s="522" t="s">
        <v>743</v>
      </c>
      <c r="I221" s="520" t="s">
        <v>530</v>
      </c>
      <c r="J221" s="523" t="s">
        <v>577</v>
      </c>
      <c r="K221" s="520" t="s">
        <v>106</v>
      </c>
      <c r="L221" s="520" t="s">
        <v>808</v>
      </c>
      <c r="M221" s="520">
        <v>21096</v>
      </c>
      <c r="N221" s="524">
        <v>0.1361111111111111</v>
      </c>
      <c r="O221" s="524">
        <v>0.13958333333333334</v>
      </c>
      <c r="P221" s="519">
        <v>5.0000000000000222</v>
      </c>
      <c r="Q221" s="520" t="s">
        <v>552</v>
      </c>
      <c r="R221" s="520" t="s">
        <v>776</v>
      </c>
      <c r="S221" s="520" t="s">
        <v>533</v>
      </c>
      <c r="T221" s="520" t="s">
        <v>534</v>
      </c>
      <c r="U221" s="520"/>
      <c r="V221" s="520"/>
      <c r="W221" s="520" t="s">
        <v>578</v>
      </c>
      <c r="X221" s="520" t="s">
        <v>579</v>
      </c>
      <c r="Y221" s="520" t="b">
        <v>0</v>
      </c>
      <c r="Z221" s="520"/>
      <c r="AA221" s="520"/>
      <c r="AB221" s="520"/>
      <c r="AC221" s="520"/>
      <c r="AD221" s="527"/>
      <c r="AE221" s="520"/>
      <c r="AF221" s="520"/>
      <c r="AG221" s="520"/>
      <c r="AH221" s="520"/>
      <c r="AI221" s="520" t="s">
        <v>580</v>
      </c>
    </row>
    <row r="222" spans="1:35" s="154" customFormat="1">
      <c r="A222" s="520" t="s">
        <v>265</v>
      </c>
      <c r="B222" s="520">
        <v>2</v>
      </c>
      <c r="C222" s="525">
        <v>1274029</v>
      </c>
      <c r="D222" s="520">
        <v>10044480</v>
      </c>
      <c r="E222" s="520" t="s">
        <v>899</v>
      </c>
      <c r="F222" s="520" t="s">
        <v>528</v>
      </c>
      <c r="G222" s="522">
        <v>40702</v>
      </c>
      <c r="H222" s="522" t="s">
        <v>743</v>
      </c>
      <c r="I222" s="520" t="s">
        <v>530</v>
      </c>
      <c r="J222" s="523" t="s">
        <v>577</v>
      </c>
      <c r="K222" s="520" t="s">
        <v>106</v>
      </c>
      <c r="L222" s="520" t="s">
        <v>808</v>
      </c>
      <c r="M222" s="520">
        <v>21096</v>
      </c>
      <c r="N222" s="524">
        <v>0.13958333333333334</v>
      </c>
      <c r="O222" s="524">
        <v>0.14583333333333334</v>
      </c>
      <c r="P222" s="519">
        <v>8.999999999999968</v>
      </c>
      <c r="Q222" s="520" t="s">
        <v>538</v>
      </c>
      <c r="R222" s="520"/>
      <c r="S222" s="520" t="s">
        <v>539</v>
      </c>
      <c r="T222" s="520" t="s">
        <v>540</v>
      </c>
      <c r="U222" s="520"/>
      <c r="V222" s="520"/>
      <c r="W222" s="520" t="s">
        <v>578</v>
      </c>
      <c r="X222" s="520" t="s">
        <v>579</v>
      </c>
      <c r="Y222" s="520" t="b">
        <v>0</v>
      </c>
      <c r="Z222" s="520"/>
      <c r="AA222" s="520"/>
      <c r="AB222" s="520"/>
      <c r="AC222" s="520"/>
      <c r="AD222" s="527"/>
      <c r="AE222" s="520"/>
      <c r="AF222" s="520"/>
      <c r="AG222" s="520"/>
      <c r="AH222" s="520"/>
      <c r="AI222" s="520" t="s">
        <v>580</v>
      </c>
    </row>
    <row r="223" spans="1:35" s="154" customFormat="1">
      <c r="A223" s="520" t="s">
        <v>265</v>
      </c>
      <c r="B223" s="520">
        <v>2</v>
      </c>
      <c r="C223" s="525">
        <v>1274029</v>
      </c>
      <c r="D223" s="520">
        <v>10044480</v>
      </c>
      <c r="E223" s="520" t="s">
        <v>899</v>
      </c>
      <c r="F223" s="520" t="s">
        <v>528</v>
      </c>
      <c r="G223" s="522">
        <v>40702</v>
      </c>
      <c r="H223" s="522" t="s">
        <v>743</v>
      </c>
      <c r="I223" s="520" t="s">
        <v>530</v>
      </c>
      <c r="J223" s="523" t="s">
        <v>577</v>
      </c>
      <c r="K223" s="520" t="s">
        <v>106</v>
      </c>
      <c r="L223" s="520" t="s">
        <v>808</v>
      </c>
      <c r="M223" s="520">
        <v>21096</v>
      </c>
      <c r="N223" s="524">
        <v>0.14583333333333334</v>
      </c>
      <c r="O223" s="524">
        <v>0.14722222222222223</v>
      </c>
      <c r="P223" s="519">
        <v>2.0000000000000329</v>
      </c>
      <c r="Q223" s="520" t="s">
        <v>541</v>
      </c>
      <c r="R223" s="520" t="s">
        <v>617</v>
      </c>
      <c r="S223" s="520" t="s">
        <v>542</v>
      </c>
      <c r="T223" s="520" t="s">
        <v>534</v>
      </c>
      <c r="U223" s="520"/>
      <c r="V223" s="520"/>
      <c r="W223" s="520" t="s">
        <v>578</v>
      </c>
      <c r="X223" s="520" t="s">
        <v>579</v>
      </c>
      <c r="Y223" s="520" t="b">
        <v>0</v>
      </c>
      <c r="Z223" s="520"/>
      <c r="AA223" s="520"/>
      <c r="AB223" s="520"/>
      <c r="AC223" s="520"/>
      <c r="AD223" s="527"/>
      <c r="AE223" s="520"/>
      <c r="AF223" s="520"/>
      <c r="AG223" s="520"/>
      <c r="AH223" s="520"/>
      <c r="AI223" s="520" t="s">
        <v>580</v>
      </c>
    </row>
    <row r="224" spans="1:35" s="154" customFormat="1">
      <c r="A224" s="520" t="s">
        <v>265</v>
      </c>
      <c r="B224" s="520">
        <v>2</v>
      </c>
      <c r="C224" s="525">
        <v>1274029</v>
      </c>
      <c r="D224" s="520">
        <v>10044480</v>
      </c>
      <c r="E224" s="520" t="s">
        <v>899</v>
      </c>
      <c r="F224" s="520" t="s">
        <v>528</v>
      </c>
      <c r="G224" s="522">
        <v>40702</v>
      </c>
      <c r="H224" s="522" t="s">
        <v>743</v>
      </c>
      <c r="I224" s="520" t="s">
        <v>530</v>
      </c>
      <c r="J224" s="523" t="s">
        <v>577</v>
      </c>
      <c r="K224" s="520" t="s">
        <v>106</v>
      </c>
      <c r="L224" s="520" t="s">
        <v>808</v>
      </c>
      <c r="M224" s="520">
        <v>21096</v>
      </c>
      <c r="N224" s="524">
        <v>0.14722222222222223</v>
      </c>
      <c r="O224" s="524">
        <v>0.15277777777777776</v>
      </c>
      <c r="P224" s="519">
        <v>7.9999999999999716</v>
      </c>
      <c r="Q224" s="520" t="s">
        <v>538</v>
      </c>
      <c r="R224" s="520"/>
      <c r="S224" s="520" t="s">
        <v>539</v>
      </c>
      <c r="T224" s="520" t="s">
        <v>540</v>
      </c>
      <c r="U224" s="520"/>
      <c r="V224" s="520"/>
      <c r="W224" s="520" t="s">
        <v>578</v>
      </c>
      <c r="X224" s="520" t="s">
        <v>579</v>
      </c>
      <c r="Y224" s="520" t="b">
        <v>0</v>
      </c>
      <c r="Z224" s="520"/>
      <c r="AA224" s="520"/>
      <c r="AB224" s="520"/>
      <c r="AC224" s="520"/>
      <c r="AD224" s="527"/>
      <c r="AE224" s="520"/>
      <c r="AF224" s="520"/>
      <c r="AG224" s="520"/>
      <c r="AH224" s="520"/>
      <c r="AI224" s="520" t="s">
        <v>580</v>
      </c>
    </row>
    <row r="225" spans="1:35" s="154" customFormat="1">
      <c r="A225" s="520" t="s">
        <v>265</v>
      </c>
      <c r="B225" s="520">
        <v>2</v>
      </c>
      <c r="C225" s="525">
        <v>1274029</v>
      </c>
      <c r="D225" s="520">
        <v>10044480</v>
      </c>
      <c r="E225" s="520" t="s">
        <v>899</v>
      </c>
      <c r="F225" s="520" t="s">
        <v>528</v>
      </c>
      <c r="G225" s="522">
        <v>40702</v>
      </c>
      <c r="H225" s="522" t="s">
        <v>743</v>
      </c>
      <c r="I225" s="520" t="s">
        <v>530</v>
      </c>
      <c r="J225" s="523" t="s">
        <v>577</v>
      </c>
      <c r="K225" s="520" t="s">
        <v>106</v>
      </c>
      <c r="L225" s="520" t="s">
        <v>808</v>
      </c>
      <c r="M225" s="520">
        <v>21096</v>
      </c>
      <c r="N225" s="524">
        <v>0.15277777777777776</v>
      </c>
      <c r="O225" s="524">
        <v>0.15486111111111112</v>
      </c>
      <c r="P225" s="519">
        <v>3.0000000000000293</v>
      </c>
      <c r="Q225" s="520" t="s">
        <v>541</v>
      </c>
      <c r="R225" s="520" t="s">
        <v>617</v>
      </c>
      <c r="S225" s="520" t="s">
        <v>542</v>
      </c>
      <c r="T225" s="520" t="s">
        <v>534</v>
      </c>
      <c r="U225" s="520"/>
      <c r="V225" s="520"/>
      <c r="W225" s="520" t="s">
        <v>578</v>
      </c>
      <c r="X225" s="520" t="s">
        <v>579</v>
      </c>
      <c r="Y225" s="520" t="b">
        <v>0</v>
      </c>
      <c r="Z225" s="520"/>
      <c r="AA225" s="520"/>
      <c r="AB225" s="520"/>
      <c r="AC225" s="520"/>
      <c r="AD225" s="527"/>
      <c r="AE225" s="520"/>
      <c r="AF225" s="520"/>
      <c r="AG225" s="520"/>
      <c r="AH225" s="520"/>
      <c r="AI225" s="520" t="s">
        <v>580</v>
      </c>
    </row>
    <row r="226" spans="1:35" s="154" customFormat="1">
      <c r="A226" s="520" t="s">
        <v>265</v>
      </c>
      <c r="B226" s="520">
        <v>2</v>
      </c>
      <c r="C226" s="525">
        <v>1274029</v>
      </c>
      <c r="D226" s="520">
        <v>10044480</v>
      </c>
      <c r="E226" s="520" t="s">
        <v>899</v>
      </c>
      <c r="F226" s="520" t="s">
        <v>528</v>
      </c>
      <c r="G226" s="522">
        <v>40702</v>
      </c>
      <c r="H226" s="522" t="s">
        <v>743</v>
      </c>
      <c r="I226" s="520" t="s">
        <v>530</v>
      </c>
      <c r="J226" s="523" t="s">
        <v>577</v>
      </c>
      <c r="K226" s="520" t="s">
        <v>106</v>
      </c>
      <c r="L226" s="520" t="s">
        <v>808</v>
      </c>
      <c r="M226" s="520">
        <v>21096</v>
      </c>
      <c r="N226" s="524">
        <v>0.15486111111111112</v>
      </c>
      <c r="O226" s="524">
        <v>0.15972222222222221</v>
      </c>
      <c r="P226" s="519">
        <v>6.9999999999999751</v>
      </c>
      <c r="Q226" s="520" t="s">
        <v>538</v>
      </c>
      <c r="R226" s="520"/>
      <c r="S226" s="520" t="s">
        <v>539</v>
      </c>
      <c r="T226" s="520" t="s">
        <v>540</v>
      </c>
      <c r="U226" s="520"/>
      <c r="V226" s="520"/>
      <c r="W226" s="520" t="s">
        <v>578</v>
      </c>
      <c r="X226" s="520" t="s">
        <v>579</v>
      </c>
      <c r="Y226" s="520" t="b">
        <v>0</v>
      </c>
      <c r="Z226" s="520"/>
      <c r="AA226" s="520"/>
      <c r="AB226" s="520"/>
      <c r="AC226" s="520"/>
      <c r="AD226" s="527"/>
      <c r="AE226" s="520"/>
      <c r="AF226" s="520"/>
      <c r="AG226" s="520"/>
      <c r="AH226" s="520"/>
      <c r="AI226" s="520" t="s">
        <v>580</v>
      </c>
    </row>
    <row r="227" spans="1:35" s="154" customFormat="1">
      <c r="A227" s="520" t="s">
        <v>265</v>
      </c>
      <c r="B227" s="520">
        <v>2</v>
      </c>
      <c r="C227" s="525">
        <v>1274029</v>
      </c>
      <c r="D227" s="520">
        <v>10044480</v>
      </c>
      <c r="E227" s="520" t="s">
        <v>899</v>
      </c>
      <c r="F227" s="520" t="s">
        <v>528</v>
      </c>
      <c r="G227" s="522">
        <v>40702</v>
      </c>
      <c r="H227" s="522" t="s">
        <v>743</v>
      </c>
      <c r="I227" s="520" t="s">
        <v>530</v>
      </c>
      <c r="J227" s="523" t="s">
        <v>577</v>
      </c>
      <c r="K227" s="520" t="s">
        <v>106</v>
      </c>
      <c r="L227" s="520" t="s">
        <v>808</v>
      </c>
      <c r="M227" s="520">
        <v>21096</v>
      </c>
      <c r="N227" s="524">
        <v>0.15972222222222221</v>
      </c>
      <c r="O227" s="524">
        <v>0.16458333333333333</v>
      </c>
      <c r="P227" s="519">
        <v>7.0000000000000151</v>
      </c>
      <c r="Q227" s="520" t="s">
        <v>572</v>
      </c>
      <c r="R227" s="520" t="s">
        <v>1702</v>
      </c>
      <c r="S227" s="520" t="s">
        <v>533</v>
      </c>
      <c r="T227" s="520" t="s">
        <v>534</v>
      </c>
      <c r="U227" s="520"/>
      <c r="V227" s="520"/>
      <c r="W227" s="520" t="s">
        <v>578</v>
      </c>
      <c r="X227" s="520" t="s">
        <v>579</v>
      </c>
      <c r="Y227" s="520" t="b">
        <v>0</v>
      </c>
      <c r="Z227" s="520"/>
      <c r="AA227" s="520"/>
      <c r="AB227" s="520"/>
      <c r="AC227" s="520"/>
      <c r="AD227" s="527"/>
      <c r="AE227" s="520"/>
      <c r="AF227" s="520"/>
      <c r="AG227" s="520"/>
      <c r="AH227" s="520"/>
      <c r="AI227" s="520" t="s">
        <v>580</v>
      </c>
    </row>
    <row r="228" spans="1:35" s="154" customFormat="1">
      <c r="A228" s="520" t="s">
        <v>265</v>
      </c>
      <c r="B228" s="520">
        <v>2</v>
      </c>
      <c r="C228" s="525">
        <v>1274029</v>
      </c>
      <c r="D228" s="520">
        <v>10044480</v>
      </c>
      <c r="E228" s="520" t="s">
        <v>899</v>
      </c>
      <c r="F228" s="520" t="s">
        <v>528</v>
      </c>
      <c r="G228" s="522">
        <v>40702</v>
      </c>
      <c r="H228" s="522" t="s">
        <v>743</v>
      </c>
      <c r="I228" s="520" t="s">
        <v>530</v>
      </c>
      <c r="J228" s="523" t="s">
        <v>577</v>
      </c>
      <c r="K228" s="520" t="s">
        <v>106</v>
      </c>
      <c r="L228" s="520" t="s">
        <v>808</v>
      </c>
      <c r="M228" s="520">
        <v>21096</v>
      </c>
      <c r="N228" s="524">
        <v>0.16458333333333333</v>
      </c>
      <c r="O228" s="524">
        <v>0.16805555555555554</v>
      </c>
      <c r="P228" s="519">
        <v>4.9999999999999822</v>
      </c>
      <c r="Q228" s="520" t="s">
        <v>538</v>
      </c>
      <c r="R228" s="520"/>
      <c r="S228" s="520" t="s">
        <v>539</v>
      </c>
      <c r="T228" s="520" t="s">
        <v>540</v>
      </c>
      <c r="U228" s="520"/>
      <c r="V228" s="520"/>
      <c r="W228" s="520" t="s">
        <v>578</v>
      </c>
      <c r="X228" s="520" t="s">
        <v>579</v>
      </c>
      <c r="Y228" s="520" t="b">
        <v>0</v>
      </c>
      <c r="Z228" s="520"/>
      <c r="AA228" s="520"/>
      <c r="AB228" s="520"/>
      <c r="AC228" s="520"/>
      <c r="AD228" s="527"/>
      <c r="AE228" s="520"/>
      <c r="AF228" s="520"/>
      <c r="AG228" s="520"/>
      <c r="AH228" s="520"/>
      <c r="AI228" s="520" t="s">
        <v>580</v>
      </c>
    </row>
    <row r="229" spans="1:35" s="154" customFormat="1">
      <c r="A229" s="520" t="s">
        <v>265</v>
      </c>
      <c r="B229" s="520">
        <v>2</v>
      </c>
      <c r="C229" s="525">
        <v>1274029</v>
      </c>
      <c r="D229" s="520">
        <v>10044480</v>
      </c>
      <c r="E229" s="520" t="s">
        <v>899</v>
      </c>
      <c r="F229" s="520" t="s">
        <v>528</v>
      </c>
      <c r="G229" s="522">
        <v>40702</v>
      </c>
      <c r="H229" s="522" t="s">
        <v>743</v>
      </c>
      <c r="I229" s="520" t="s">
        <v>530</v>
      </c>
      <c r="J229" s="523" t="s">
        <v>577</v>
      </c>
      <c r="K229" s="520" t="s">
        <v>106</v>
      </c>
      <c r="L229" s="520" t="s">
        <v>808</v>
      </c>
      <c r="M229" s="520">
        <v>21096</v>
      </c>
      <c r="N229" s="524">
        <v>0.16805555555555554</v>
      </c>
      <c r="O229" s="524">
        <v>0.17152777777777778</v>
      </c>
      <c r="P229" s="519">
        <v>5.0000000000000222</v>
      </c>
      <c r="Q229" s="520" t="s">
        <v>552</v>
      </c>
      <c r="R229" s="520" t="s">
        <v>776</v>
      </c>
      <c r="S229" s="520" t="s">
        <v>533</v>
      </c>
      <c r="T229" s="520" t="s">
        <v>534</v>
      </c>
      <c r="U229" s="520"/>
      <c r="V229" s="520"/>
      <c r="W229" s="520" t="s">
        <v>578</v>
      </c>
      <c r="X229" s="520" t="s">
        <v>579</v>
      </c>
      <c r="Y229" s="520" t="b">
        <v>0</v>
      </c>
      <c r="Z229" s="520"/>
      <c r="AA229" s="520"/>
      <c r="AB229" s="520"/>
      <c r="AC229" s="520"/>
      <c r="AD229" s="527"/>
      <c r="AE229" s="520"/>
      <c r="AF229" s="520"/>
      <c r="AG229" s="520"/>
      <c r="AH229" s="520"/>
      <c r="AI229" s="520" t="s">
        <v>580</v>
      </c>
    </row>
    <row r="230" spans="1:35" s="154" customFormat="1">
      <c r="A230" s="520" t="s">
        <v>265</v>
      </c>
      <c r="B230" s="520">
        <v>2</v>
      </c>
      <c r="C230" s="525">
        <v>1274029</v>
      </c>
      <c r="D230" s="520">
        <v>10044480</v>
      </c>
      <c r="E230" s="520" t="s">
        <v>899</v>
      </c>
      <c r="F230" s="520" t="s">
        <v>528</v>
      </c>
      <c r="G230" s="522">
        <v>40702</v>
      </c>
      <c r="H230" s="522" t="s">
        <v>743</v>
      </c>
      <c r="I230" s="520" t="s">
        <v>530</v>
      </c>
      <c r="J230" s="523" t="s">
        <v>577</v>
      </c>
      <c r="K230" s="520" t="s">
        <v>106</v>
      </c>
      <c r="L230" s="520" t="s">
        <v>808</v>
      </c>
      <c r="M230" s="520">
        <v>21096</v>
      </c>
      <c r="N230" s="524">
        <v>0.17152777777777778</v>
      </c>
      <c r="O230" s="524">
        <v>0.17499999999999999</v>
      </c>
      <c r="P230" s="519">
        <v>4.9999999999999822</v>
      </c>
      <c r="Q230" s="520" t="s">
        <v>538</v>
      </c>
      <c r="R230" s="520"/>
      <c r="S230" s="520" t="s">
        <v>539</v>
      </c>
      <c r="T230" s="520" t="s">
        <v>540</v>
      </c>
      <c r="U230" s="520"/>
      <c r="V230" s="520"/>
      <c r="W230" s="520" t="s">
        <v>578</v>
      </c>
      <c r="X230" s="520" t="s">
        <v>579</v>
      </c>
      <c r="Y230" s="520" t="b">
        <v>0</v>
      </c>
      <c r="Z230" s="520"/>
      <c r="AA230" s="520"/>
      <c r="AB230" s="520"/>
      <c r="AC230" s="520"/>
      <c r="AD230" s="527"/>
      <c r="AE230" s="520"/>
      <c r="AF230" s="520"/>
      <c r="AG230" s="520"/>
      <c r="AH230" s="520"/>
      <c r="AI230" s="520" t="s">
        <v>580</v>
      </c>
    </row>
    <row r="231" spans="1:35" s="154" customFormat="1">
      <c r="A231" s="520" t="s">
        <v>265</v>
      </c>
      <c r="B231" s="520">
        <v>2</v>
      </c>
      <c r="C231" s="525">
        <v>1274029</v>
      </c>
      <c r="D231" s="520">
        <v>10044480</v>
      </c>
      <c r="E231" s="520" t="s">
        <v>899</v>
      </c>
      <c r="F231" s="520" t="s">
        <v>528</v>
      </c>
      <c r="G231" s="522">
        <v>40702</v>
      </c>
      <c r="H231" s="522" t="s">
        <v>743</v>
      </c>
      <c r="I231" s="520" t="s">
        <v>530</v>
      </c>
      <c r="J231" s="523" t="s">
        <v>577</v>
      </c>
      <c r="K231" s="520" t="s">
        <v>106</v>
      </c>
      <c r="L231" s="520" t="s">
        <v>808</v>
      </c>
      <c r="M231" s="520">
        <v>21096</v>
      </c>
      <c r="N231" s="524">
        <v>0.17499999999999999</v>
      </c>
      <c r="O231" s="524">
        <v>0.17708333333333334</v>
      </c>
      <c r="P231" s="519">
        <v>2.9999999999999893</v>
      </c>
      <c r="Q231" s="520" t="s">
        <v>541</v>
      </c>
      <c r="R231" s="520" t="s">
        <v>617</v>
      </c>
      <c r="S231" s="520" t="s">
        <v>542</v>
      </c>
      <c r="T231" s="520" t="s">
        <v>534</v>
      </c>
      <c r="U231" s="520"/>
      <c r="V231" s="520"/>
      <c r="W231" s="520" t="s">
        <v>578</v>
      </c>
      <c r="X231" s="520" t="s">
        <v>579</v>
      </c>
      <c r="Y231" s="520" t="b">
        <v>0</v>
      </c>
      <c r="Z231" s="520"/>
      <c r="AA231" s="520"/>
      <c r="AB231" s="520"/>
      <c r="AC231" s="520"/>
      <c r="AD231" s="527"/>
      <c r="AE231" s="520"/>
      <c r="AF231" s="520"/>
      <c r="AG231" s="520"/>
      <c r="AH231" s="520"/>
      <c r="AI231" s="520" t="s">
        <v>580</v>
      </c>
    </row>
    <row r="232" spans="1:35" s="154" customFormat="1">
      <c r="A232" s="520" t="s">
        <v>265</v>
      </c>
      <c r="B232" s="520">
        <v>2</v>
      </c>
      <c r="C232" s="525">
        <v>1274029</v>
      </c>
      <c r="D232" s="520">
        <v>10044480</v>
      </c>
      <c r="E232" s="520" t="s">
        <v>899</v>
      </c>
      <c r="F232" s="520" t="s">
        <v>528</v>
      </c>
      <c r="G232" s="522">
        <v>40702</v>
      </c>
      <c r="H232" s="522" t="s">
        <v>743</v>
      </c>
      <c r="I232" s="520" t="s">
        <v>530</v>
      </c>
      <c r="J232" s="523" t="s">
        <v>577</v>
      </c>
      <c r="K232" s="520" t="s">
        <v>106</v>
      </c>
      <c r="L232" s="520" t="s">
        <v>808</v>
      </c>
      <c r="M232" s="520">
        <v>21096</v>
      </c>
      <c r="N232" s="524">
        <v>0.17708333333333334</v>
      </c>
      <c r="O232" s="524">
        <v>0.19097222222222221</v>
      </c>
      <c r="P232" s="519">
        <v>20.000000000000007</v>
      </c>
      <c r="Q232" s="520" t="s">
        <v>538</v>
      </c>
      <c r="R232" s="520"/>
      <c r="S232" s="520" t="s">
        <v>539</v>
      </c>
      <c r="T232" s="520" t="s">
        <v>540</v>
      </c>
      <c r="U232" s="520"/>
      <c r="V232" s="520"/>
      <c r="W232" s="520" t="s">
        <v>578</v>
      </c>
      <c r="X232" s="520" t="s">
        <v>579</v>
      </c>
      <c r="Y232" s="520" t="b">
        <v>0</v>
      </c>
      <c r="Z232" s="520"/>
      <c r="AA232" s="520"/>
      <c r="AB232" s="520"/>
      <c r="AC232" s="520"/>
      <c r="AD232" s="527"/>
      <c r="AE232" s="520"/>
      <c r="AF232" s="520"/>
      <c r="AG232" s="520"/>
      <c r="AH232" s="520"/>
      <c r="AI232" s="520" t="s">
        <v>580</v>
      </c>
    </row>
    <row r="233" spans="1:35" s="154" customFormat="1">
      <c r="A233" s="520" t="s">
        <v>265</v>
      </c>
      <c r="B233" s="520">
        <v>2</v>
      </c>
      <c r="C233" s="525">
        <v>1274029</v>
      </c>
      <c r="D233" s="520">
        <v>10044480</v>
      </c>
      <c r="E233" s="520" t="s">
        <v>899</v>
      </c>
      <c r="F233" s="520" t="s">
        <v>528</v>
      </c>
      <c r="G233" s="522">
        <v>40702</v>
      </c>
      <c r="H233" s="522" t="s">
        <v>743</v>
      </c>
      <c r="I233" s="520" t="s">
        <v>530</v>
      </c>
      <c r="J233" s="523" t="s">
        <v>577</v>
      </c>
      <c r="K233" s="520" t="s">
        <v>106</v>
      </c>
      <c r="L233" s="520" t="s">
        <v>808</v>
      </c>
      <c r="M233" s="520">
        <v>21096</v>
      </c>
      <c r="N233" s="524">
        <v>0.19097222222222221</v>
      </c>
      <c r="O233" s="524">
        <v>0.19444444444444445</v>
      </c>
      <c r="P233" s="519">
        <v>5.0000000000000222</v>
      </c>
      <c r="Q233" s="520" t="s">
        <v>546</v>
      </c>
      <c r="R233" s="520" t="s">
        <v>620</v>
      </c>
      <c r="S233" s="520" t="s">
        <v>547</v>
      </c>
      <c r="T233" s="520" t="s">
        <v>534</v>
      </c>
      <c r="U233" s="520"/>
      <c r="V233" s="520"/>
      <c r="W233" s="520" t="s">
        <v>578</v>
      </c>
      <c r="X233" s="520" t="s">
        <v>579</v>
      </c>
      <c r="Y233" s="520" t="b">
        <v>0</v>
      </c>
      <c r="Z233" s="520"/>
      <c r="AA233" s="520"/>
      <c r="AB233" s="520"/>
      <c r="AC233" s="520"/>
      <c r="AD233" s="527"/>
      <c r="AE233" s="520"/>
      <c r="AF233" s="520"/>
      <c r="AG233" s="520"/>
      <c r="AH233" s="520"/>
      <c r="AI233" s="520" t="s">
        <v>580</v>
      </c>
    </row>
    <row r="234" spans="1:35" s="154" customFormat="1">
      <c r="A234" s="520" t="s">
        <v>265</v>
      </c>
      <c r="B234" s="520">
        <v>3</v>
      </c>
      <c r="C234" s="525">
        <v>1275204</v>
      </c>
      <c r="D234" s="520">
        <v>10044441</v>
      </c>
      <c r="E234" s="520" t="s">
        <v>901</v>
      </c>
      <c r="F234" s="520" t="s">
        <v>528</v>
      </c>
      <c r="G234" s="522">
        <v>40702</v>
      </c>
      <c r="H234" s="522" t="s">
        <v>743</v>
      </c>
      <c r="I234" s="520" t="s">
        <v>530</v>
      </c>
      <c r="J234" s="523" t="s">
        <v>577</v>
      </c>
      <c r="K234" s="520" t="s">
        <v>106</v>
      </c>
      <c r="L234" s="520" t="s">
        <v>808</v>
      </c>
      <c r="M234" s="520">
        <v>9168</v>
      </c>
      <c r="N234" s="524">
        <v>0.19444444444444445</v>
      </c>
      <c r="O234" s="524">
        <v>0.20833333333333334</v>
      </c>
      <c r="P234" s="519">
        <v>19.999999999999968</v>
      </c>
      <c r="Q234" s="520" t="s">
        <v>549</v>
      </c>
      <c r="R234" s="520" t="s">
        <v>1703</v>
      </c>
      <c r="S234" s="520" t="s">
        <v>550</v>
      </c>
      <c r="T234" s="520" t="s">
        <v>551</v>
      </c>
      <c r="U234" s="520"/>
      <c r="V234" s="520"/>
      <c r="W234" s="520" t="s">
        <v>578</v>
      </c>
      <c r="X234" s="520" t="s">
        <v>579</v>
      </c>
      <c r="Y234" s="520" t="b">
        <v>0</v>
      </c>
      <c r="Z234" s="520">
        <v>9168</v>
      </c>
      <c r="AA234" s="520">
        <v>18000</v>
      </c>
      <c r="AB234" s="520">
        <v>40702</v>
      </c>
      <c r="AC234" s="520" t="s">
        <v>1704</v>
      </c>
      <c r="AD234" s="527">
        <v>750</v>
      </c>
      <c r="AE234" s="520">
        <v>12</v>
      </c>
      <c r="AF234" s="520"/>
      <c r="AG234" s="520"/>
      <c r="AH234" s="520">
        <v>764</v>
      </c>
      <c r="AI234" s="520" t="s">
        <v>580</v>
      </c>
    </row>
    <row r="235" spans="1:35" s="154" customFormat="1">
      <c r="A235" s="520" t="s">
        <v>265</v>
      </c>
      <c r="B235" s="520">
        <v>3</v>
      </c>
      <c r="C235" s="525">
        <v>1275204</v>
      </c>
      <c r="D235" s="520">
        <v>10044441</v>
      </c>
      <c r="E235" s="520" t="s">
        <v>901</v>
      </c>
      <c r="F235" s="520" t="s">
        <v>528</v>
      </c>
      <c r="G235" s="522">
        <v>40702</v>
      </c>
      <c r="H235" s="522" t="s">
        <v>743</v>
      </c>
      <c r="I235" s="520" t="s">
        <v>530</v>
      </c>
      <c r="J235" s="523" t="s">
        <v>577</v>
      </c>
      <c r="K235" s="520" t="s">
        <v>106</v>
      </c>
      <c r="L235" s="520" t="s">
        <v>808</v>
      </c>
      <c r="M235" s="520">
        <v>9168</v>
      </c>
      <c r="N235" s="524">
        <v>0.20833333333333334</v>
      </c>
      <c r="O235" s="524">
        <v>0.21180555555555555</v>
      </c>
      <c r="P235" s="519">
        <v>5.0000000000000222</v>
      </c>
      <c r="Q235" s="520" t="s">
        <v>538</v>
      </c>
      <c r="R235" s="520"/>
      <c r="S235" s="520" t="s">
        <v>539</v>
      </c>
      <c r="T235" s="520" t="s">
        <v>540</v>
      </c>
      <c r="U235" s="520"/>
      <c r="V235" s="520"/>
      <c r="W235" s="520" t="s">
        <v>578</v>
      </c>
      <c r="X235" s="520" t="s">
        <v>579</v>
      </c>
      <c r="Y235" s="520" t="b">
        <v>0</v>
      </c>
      <c r="Z235" s="520"/>
      <c r="AA235" s="520"/>
      <c r="AB235" s="520"/>
      <c r="AC235" s="520"/>
      <c r="AD235" s="527"/>
      <c r="AE235" s="520"/>
      <c r="AF235" s="520"/>
      <c r="AG235" s="520"/>
      <c r="AH235" s="520"/>
      <c r="AI235" s="520" t="s">
        <v>580</v>
      </c>
    </row>
    <row r="236" spans="1:35" s="154" customFormat="1">
      <c r="A236" s="520" t="s">
        <v>265</v>
      </c>
      <c r="B236" s="520">
        <v>3</v>
      </c>
      <c r="C236" s="525">
        <v>1275204</v>
      </c>
      <c r="D236" s="520">
        <v>10044441</v>
      </c>
      <c r="E236" s="520" t="s">
        <v>901</v>
      </c>
      <c r="F236" s="520" t="s">
        <v>528</v>
      </c>
      <c r="G236" s="522">
        <v>40702</v>
      </c>
      <c r="H236" s="522" t="s">
        <v>743</v>
      </c>
      <c r="I236" s="520" t="s">
        <v>530</v>
      </c>
      <c r="J236" s="523" t="s">
        <v>577</v>
      </c>
      <c r="K236" s="520" t="s">
        <v>106</v>
      </c>
      <c r="L236" s="520" t="s">
        <v>808</v>
      </c>
      <c r="M236" s="520">
        <v>9168</v>
      </c>
      <c r="N236" s="524">
        <v>0.21180555555555555</v>
      </c>
      <c r="O236" s="524">
        <v>0.21388888888888888</v>
      </c>
      <c r="P236" s="519">
        <v>2.9999999999999893</v>
      </c>
      <c r="Q236" s="520" t="s">
        <v>541</v>
      </c>
      <c r="R236" s="520" t="s">
        <v>617</v>
      </c>
      <c r="S236" s="520" t="s">
        <v>542</v>
      </c>
      <c r="T236" s="520" t="s">
        <v>534</v>
      </c>
      <c r="U236" s="520"/>
      <c r="V236" s="520"/>
      <c r="W236" s="520" t="s">
        <v>578</v>
      </c>
      <c r="X236" s="520" t="s">
        <v>579</v>
      </c>
      <c r="Y236" s="520" t="b">
        <v>0</v>
      </c>
      <c r="Z236" s="520"/>
      <c r="AA236" s="520"/>
      <c r="AB236" s="520"/>
      <c r="AC236" s="520"/>
      <c r="AD236" s="527"/>
      <c r="AE236" s="520"/>
      <c r="AF236" s="520"/>
      <c r="AG236" s="520"/>
      <c r="AH236" s="520"/>
      <c r="AI236" s="520" t="s">
        <v>580</v>
      </c>
    </row>
    <row r="237" spans="1:35" s="154" customFormat="1">
      <c r="A237" s="520" t="s">
        <v>265</v>
      </c>
      <c r="B237" s="520">
        <v>3</v>
      </c>
      <c r="C237" s="525">
        <v>1275204</v>
      </c>
      <c r="D237" s="520">
        <v>10044441</v>
      </c>
      <c r="E237" s="520" t="s">
        <v>901</v>
      </c>
      <c r="F237" s="520" t="s">
        <v>528</v>
      </c>
      <c r="G237" s="522">
        <v>40702</v>
      </c>
      <c r="H237" s="522" t="s">
        <v>743</v>
      </c>
      <c r="I237" s="520" t="s">
        <v>530</v>
      </c>
      <c r="J237" s="523" t="s">
        <v>577</v>
      </c>
      <c r="K237" s="520" t="s">
        <v>106</v>
      </c>
      <c r="L237" s="520" t="s">
        <v>808</v>
      </c>
      <c r="M237" s="520">
        <v>9168</v>
      </c>
      <c r="N237" s="524">
        <v>0.21388888888888888</v>
      </c>
      <c r="O237" s="524">
        <v>0.21666666666666667</v>
      </c>
      <c r="P237" s="519">
        <v>3.9999999999999858</v>
      </c>
      <c r="Q237" s="520" t="s">
        <v>538</v>
      </c>
      <c r="R237" s="520"/>
      <c r="S237" s="520" t="s">
        <v>539</v>
      </c>
      <c r="T237" s="520" t="s">
        <v>540</v>
      </c>
      <c r="U237" s="520"/>
      <c r="V237" s="520"/>
      <c r="W237" s="520" t="s">
        <v>578</v>
      </c>
      <c r="X237" s="520" t="s">
        <v>579</v>
      </c>
      <c r="Y237" s="520" t="b">
        <v>0</v>
      </c>
      <c r="Z237" s="520"/>
      <c r="AA237" s="520"/>
      <c r="AB237" s="520"/>
      <c r="AC237" s="520"/>
      <c r="AD237" s="527"/>
      <c r="AE237" s="520"/>
      <c r="AF237" s="520"/>
      <c r="AG237" s="520"/>
      <c r="AH237" s="520"/>
      <c r="AI237" s="520" t="s">
        <v>580</v>
      </c>
    </row>
    <row r="238" spans="1:35" s="154" customFormat="1">
      <c r="A238" s="520" t="s">
        <v>265</v>
      </c>
      <c r="B238" s="520">
        <v>3</v>
      </c>
      <c r="C238" s="525">
        <v>1275204</v>
      </c>
      <c r="D238" s="520">
        <v>10044441</v>
      </c>
      <c r="E238" s="520" t="s">
        <v>901</v>
      </c>
      <c r="F238" s="520" t="s">
        <v>528</v>
      </c>
      <c r="G238" s="522">
        <v>40702</v>
      </c>
      <c r="H238" s="522" t="s">
        <v>743</v>
      </c>
      <c r="I238" s="520" t="s">
        <v>530</v>
      </c>
      <c r="J238" s="523" t="s">
        <v>577</v>
      </c>
      <c r="K238" s="520" t="s">
        <v>106</v>
      </c>
      <c r="L238" s="520" t="s">
        <v>808</v>
      </c>
      <c r="M238" s="520">
        <v>9168</v>
      </c>
      <c r="N238" s="524">
        <v>0.21666666666666667</v>
      </c>
      <c r="O238" s="524">
        <v>0.21875</v>
      </c>
      <c r="P238" s="519">
        <v>3.0000000000000293</v>
      </c>
      <c r="Q238" s="520" t="s">
        <v>541</v>
      </c>
      <c r="R238" s="520" t="s">
        <v>617</v>
      </c>
      <c r="S238" s="520" t="s">
        <v>542</v>
      </c>
      <c r="T238" s="520" t="s">
        <v>534</v>
      </c>
      <c r="U238" s="520"/>
      <c r="V238" s="520"/>
      <c r="W238" s="520" t="s">
        <v>578</v>
      </c>
      <c r="X238" s="520" t="s">
        <v>579</v>
      </c>
      <c r="Y238" s="520" t="b">
        <v>0</v>
      </c>
      <c r="Z238" s="520"/>
      <c r="AA238" s="520"/>
      <c r="AB238" s="520"/>
      <c r="AC238" s="520"/>
      <c r="AD238" s="527"/>
      <c r="AE238" s="520"/>
      <c r="AF238" s="520"/>
      <c r="AG238" s="520"/>
      <c r="AH238" s="520"/>
      <c r="AI238" s="520" t="s">
        <v>580</v>
      </c>
    </row>
    <row r="239" spans="1:35" s="154" customFormat="1">
      <c r="A239" s="520" t="s">
        <v>265</v>
      </c>
      <c r="B239" s="520">
        <v>3</v>
      </c>
      <c r="C239" s="525">
        <v>1275204</v>
      </c>
      <c r="D239" s="520">
        <v>10044441</v>
      </c>
      <c r="E239" s="520" t="s">
        <v>901</v>
      </c>
      <c r="F239" s="520" t="s">
        <v>528</v>
      </c>
      <c r="G239" s="522">
        <v>40702</v>
      </c>
      <c r="H239" s="522" t="s">
        <v>743</v>
      </c>
      <c r="I239" s="520" t="s">
        <v>530</v>
      </c>
      <c r="J239" s="523" t="s">
        <v>577</v>
      </c>
      <c r="K239" s="520" t="s">
        <v>106</v>
      </c>
      <c r="L239" s="520" t="s">
        <v>808</v>
      </c>
      <c r="M239" s="520">
        <v>9168</v>
      </c>
      <c r="N239" s="524">
        <v>0.21875</v>
      </c>
      <c r="O239" s="524">
        <v>0.22361111111111109</v>
      </c>
      <c r="P239" s="519">
        <v>6.9999999999999751</v>
      </c>
      <c r="Q239" s="520" t="s">
        <v>538</v>
      </c>
      <c r="R239" s="520"/>
      <c r="S239" s="520" t="s">
        <v>539</v>
      </c>
      <c r="T239" s="520" t="s">
        <v>540</v>
      </c>
      <c r="U239" s="520"/>
      <c r="V239" s="520"/>
      <c r="W239" s="520" t="s">
        <v>578</v>
      </c>
      <c r="X239" s="520" t="s">
        <v>579</v>
      </c>
      <c r="Y239" s="520" t="b">
        <v>0</v>
      </c>
      <c r="Z239" s="520"/>
      <c r="AA239" s="520"/>
      <c r="AB239" s="520"/>
      <c r="AC239" s="520"/>
      <c r="AD239" s="527"/>
      <c r="AE239" s="520"/>
      <c r="AF239" s="520"/>
      <c r="AG239" s="520"/>
      <c r="AH239" s="520"/>
      <c r="AI239" s="520" t="s">
        <v>580</v>
      </c>
    </row>
    <row r="240" spans="1:35" s="154" customFormat="1">
      <c r="A240" s="520" t="s">
        <v>265</v>
      </c>
      <c r="B240" s="520">
        <v>3</v>
      </c>
      <c r="C240" s="525">
        <v>1275204</v>
      </c>
      <c r="D240" s="520">
        <v>10044441</v>
      </c>
      <c r="E240" s="520" t="s">
        <v>901</v>
      </c>
      <c r="F240" s="520" t="s">
        <v>528</v>
      </c>
      <c r="G240" s="522">
        <v>40702</v>
      </c>
      <c r="H240" s="522" t="s">
        <v>743</v>
      </c>
      <c r="I240" s="520" t="s">
        <v>530</v>
      </c>
      <c r="J240" s="523" t="s">
        <v>577</v>
      </c>
      <c r="K240" s="520" t="s">
        <v>106</v>
      </c>
      <c r="L240" s="520" t="s">
        <v>808</v>
      </c>
      <c r="M240" s="520">
        <v>9168</v>
      </c>
      <c r="N240" s="524">
        <v>0.22361111111111109</v>
      </c>
      <c r="O240" s="524">
        <v>0.22569444444444445</v>
      </c>
      <c r="P240" s="519">
        <v>2.9999999999999893</v>
      </c>
      <c r="Q240" s="520" t="s">
        <v>541</v>
      </c>
      <c r="R240" s="520" t="s">
        <v>617</v>
      </c>
      <c r="S240" s="520" t="s">
        <v>542</v>
      </c>
      <c r="T240" s="520" t="s">
        <v>534</v>
      </c>
      <c r="U240" s="520"/>
      <c r="V240" s="520"/>
      <c r="W240" s="520" t="s">
        <v>578</v>
      </c>
      <c r="X240" s="520" t="s">
        <v>579</v>
      </c>
      <c r="Y240" s="520" t="b">
        <v>0</v>
      </c>
      <c r="Z240" s="520"/>
      <c r="AA240" s="520"/>
      <c r="AB240" s="520"/>
      <c r="AC240" s="520"/>
      <c r="AD240" s="527"/>
      <c r="AE240" s="520"/>
      <c r="AF240" s="520"/>
      <c r="AG240" s="520"/>
      <c r="AH240" s="520"/>
      <c r="AI240" s="520" t="s">
        <v>580</v>
      </c>
    </row>
    <row r="241" spans="1:35" s="154" customFormat="1">
      <c r="A241" s="520" t="s">
        <v>265</v>
      </c>
      <c r="B241" s="520">
        <v>3</v>
      </c>
      <c r="C241" s="525">
        <v>1275204</v>
      </c>
      <c r="D241" s="520">
        <v>10044441</v>
      </c>
      <c r="E241" s="520" t="s">
        <v>901</v>
      </c>
      <c r="F241" s="520" t="s">
        <v>528</v>
      </c>
      <c r="G241" s="522">
        <v>40702</v>
      </c>
      <c r="H241" s="522" t="s">
        <v>743</v>
      </c>
      <c r="I241" s="520" t="s">
        <v>530</v>
      </c>
      <c r="J241" s="523" t="s">
        <v>577</v>
      </c>
      <c r="K241" s="520" t="s">
        <v>106</v>
      </c>
      <c r="L241" s="520" t="s">
        <v>808</v>
      </c>
      <c r="M241" s="520">
        <v>9168</v>
      </c>
      <c r="N241" s="524">
        <v>0.22569444444444445</v>
      </c>
      <c r="O241" s="524">
        <v>0.22916666666666666</v>
      </c>
      <c r="P241" s="519">
        <v>5.0000000000000222</v>
      </c>
      <c r="Q241" s="520" t="s">
        <v>538</v>
      </c>
      <c r="R241" s="520"/>
      <c r="S241" s="520" t="s">
        <v>539</v>
      </c>
      <c r="T241" s="520" t="s">
        <v>540</v>
      </c>
      <c r="U241" s="520"/>
      <c r="V241" s="520"/>
      <c r="W241" s="520" t="s">
        <v>578</v>
      </c>
      <c r="X241" s="520" t="s">
        <v>579</v>
      </c>
      <c r="Y241" s="520" t="b">
        <v>0</v>
      </c>
      <c r="Z241" s="520"/>
      <c r="AA241" s="520"/>
      <c r="AB241" s="520"/>
      <c r="AC241" s="520"/>
      <c r="AD241" s="527"/>
      <c r="AE241" s="520"/>
      <c r="AF241" s="520"/>
      <c r="AG241" s="520"/>
      <c r="AH241" s="520"/>
      <c r="AI241" s="520" t="s">
        <v>580</v>
      </c>
    </row>
    <row r="242" spans="1:35" s="154" customFormat="1">
      <c r="A242" s="520" t="s">
        <v>265</v>
      </c>
      <c r="B242" s="520">
        <v>3</v>
      </c>
      <c r="C242" s="525">
        <v>1275204</v>
      </c>
      <c r="D242" s="520">
        <v>10044441</v>
      </c>
      <c r="E242" s="520" t="s">
        <v>901</v>
      </c>
      <c r="F242" s="520" t="s">
        <v>528</v>
      </c>
      <c r="G242" s="522">
        <v>40702</v>
      </c>
      <c r="H242" s="522" t="s">
        <v>743</v>
      </c>
      <c r="I242" s="520" t="s">
        <v>530</v>
      </c>
      <c r="J242" s="523" t="s">
        <v>577</v>
      </c>
      <c r="K242" s="520" t="s">
        <v>106</v>
      </c>
      <c r="L242" s="520" t="s">
        <v>808</v>
      </c>
      <c r="M242" s="520">
        <v>9168</v>
      </c>
      <c r="N242" s="524">
        <v>0.22916666666666666</v>
      </c>
      <c r="O242" s="524">
        <v>0.2326388888888889</v>
      </c>
      <c r="P242" s="519">
        <v>4.9999999999999822</v>
      </c>
      <c r="Q242" s="520" t="s">
        <v>532</v>
      </c>
      <c r="R242" s="520" t="s">
        <v>1705</v>
      </c>
      <c r="S242" s="520" t="s">
        <v>533</v>
      </c>
      <c r="T242" s="520" t="s">
        <v>534</v>
      </c>
      <c r="U242" s="520"/>
      <c r="V242" s="520"/>
      <c r="W242" s="520" t="s">
        <v>578</v>
      </c>
      <c r="X242" s="520" t="s">
        <v>579</v>
      </c>
      <c r="Y242" s="520" t="b">
        <v>0</v>
      </c>
      <c r="Z242" s="520"/>
      <c r="AA242" s="520"/>
      <c r="AB242" s="520"/>
      <c r="AC242" s="520"/>
      <c r="AD242" s="527"/>
      <c r="AE242" s="520"/>
      <c r="AF242" s="520"/>
      <c r="AG242" s="520"/>
      <c r="AH242" s="520"/>
      <c r="AI242" s="520" t="s">
        <v>580</v>
      </c>
    </row>
    <row r="243" spans="1:35" s="154" customFormat="1">
      <c r="A243" s="520" t="s">
        <v>265</v>
      </c>
      <c r="B243" s="520">
        <v>3</v>
      </c>
      <c r="C243" s="525">
        <v>1275204</v>
      </c>
      <c r="D243" s="520">
        <v>10044441</v>
      </c>
      <c r="E243" s="520" t="s">
        <v>901</v>
      </c>
      <c r="F243" s="520" t="s">
        <v>528</v>
      </c>
      <c r="G243" s="522">
        <v>40702</v>
      </c>
      <c r="H243" s="522" t="s">
        <v>743</v>
      </c>
      <c r="I243" s="520" t="s">
        <v>530</v>
      </c>
      <c r="J243" s="523" t="s">
        <v>577</v>
      </c>
      <c r="K243" s="520" t="s">
        <v>106</v>
      </c>
      <c r="L243" s="520" t="s">
        <v>808</v>
      </c>
      <c r="M243" s="520">
        <v>9168</v>
      </c>
      <c r="N243" s="524">
        <v>0.2326388888888889</v>
      </c>
      <c r="O243" s="524">
        <v>0.2361111111111111</v>
      </c>
      <c r="P243" s="519">
        <v>5.0000000000000222</v>
      </c>
      <c r="Q243" s="520" t="s">
        <v>538</v>
      </c>
      <c r="R243" s="520"/>
      <c r="S243" s="520" t="s">
        <v>539</v>
      </c>
      <c r="T243" s="520" t="s">
        <v>540</v>
      </c>
      <c r="U243" s="520"/>
      <c r="V243" s="520"/>
      <c r="W243" s="520" t="s">
        <v>578</v>
      </c>
      <c r="X243" s="520" t="s">
        <v>579</v>
      </c>
      <c r="Y243" s="520" t="b">
        <v>0</v>
      </c>
      <c r="Z243" s="520"/>
      <c r="AA243" s="520"/>
      <c r="AB243" s="520"/>
      <c r="AC243" s="520"/>
      <c r="AD243" s="527"/>
      <c r="AE243" s="520"/>
      <c r="AF243" s="520"/>
      <c r="AG243" s="520"/>
      <c r="AH243" s="520"/>
      <c r="AI243" s="520" t="s">
        <v>580</v>
      </c>
    </row>
    <row r="244" spans="1:35" s="154" customFormat="1">
      <c r="A244" s="520" t="s">
        <v>265</v>
      </c>
      <c r="B244" s="520">
        <v>3</v>
      </c>
      <c r="C244" s="525">
        <v>1275204</v>
      </c>
      <c r="D244" s="520">
        <v>10044441</v>
      </c>
      <c r="E244" s="520" t="s">
        <v>901</v>
      </c>
      <c r="F244" s="520" t="s">
        <v>528</v>
      </c>
      <c r="G244" s="522">
        <v>40702</v>
      </c>
      <c r="H244" s="522" t="s">
        <v>743</v>
      </c>
      <c r="I244" s="520" t="s">
        <v>530</v>
      </c>
      <c r="J244" s="523" t="s">
        <v>577</v>
      </c>
      <c r="K244" s="520" t="s">
        <v>106</v>
      </c>
      <c r="L244" s="520" t="s">
        <v>808</v>
      </c>
      <c r="M244" s="520">
        <v>9168</v>
      </c>
      <c r="N244" s="524">
        <v>0.2361111111111111</v>
      </c>
      <c r="O244" s="524">
        <v>0.23819444444444443</v>
      </c>
      <c r="P244" s="519">
        <v>2.9999999999999893</v>
      </c>
      <c r="Q244" s="520" t="s">
        <v>541</v>
      </c>
      <c r="R244" s="520" t="s">
        <v>617</v>
      </c>
      <c r="S244" s="520" t="s">
        <v>542</v>
      </c>
      <c r="T244" s="520" t="s">
        <v>534</v>
      </c>
      <c r="U244" s="520"/>
      <c r="V244" s="520"/>
      <c r="W244" s="520" t="s">
        <v>578</v>
      </c>
      <c r="X244" s="520" t="s">
        <v>579</v>
      </c>
      <c r="Y244" s="520" t="b">
        <v>0</v>
      </c>
      <c r="Z244" s="520"/>
      <c r="AA244" s="520"/>
      <c r="AB244" s="520"/>
      <c r="AC244" s="520"/>
      <c r="AD244" s="527"/>
      <c r="AE244" s="520"/>
      <c r="AF244" s="520"/>
      <c r="AG244" s="520"/>
      <c r="AH244" s="520"/>
      <c r="AI244" s="520" t="s">
        <v>580</v>
      </c>
    </row>
    <row r="245" spans="1:35" s="154" customFormat="1">
      <c r="A245" s="520" t="s">
        <v>265</v>
      </c>
      <c r="B245" s="520">
        <v>3</v>
      </c>
      <c r="C245" s="525">
        <v>1275204</v>
      </c>
      <c r="D245" s="520">
        <v>10044441</v>
      </c>
      <c r="E245" s="520" t="s">
        <v>901</v>
      </c>
      <c r="F245" s="520" t="s">
        <v>528</v>
      </c>
      <c r="G245" s="522">
        <v>40702</v>
      </c>
      <c r="H245" s="522" t="s">
        <v>743</v>
      </c>
      <c r="I245" s="520" t="s">
        <v>530</v>
      </c>
      <c r="J245" s="523" t="s">
        <v>577</v>
      </c>
      <c r="K245" s="520" t="s">
        <v>106</v>
      </c>
      <c r="L245" s="520" t="s">
        <v>808</v>
      </c>
      <c r="M245" s="520">
        <v>9168</v>
      </c>
      <c r="N245" s="524">
        <v>0.23819444444444443</v>
      </c>
      <c r="O245" s="524">
        <v>0.24097222222222223</v>
      </c>
      <c r="P245" s="519">
        <v>3.9999999999999858</v>
      </c>
      <c r="Q245" s="520" t="s">
        <v>538</v>
      </c>
      <c r="R245" s="520"/>
      <c r="S245" s="520" t="s">
        <v>539</v>
      </c>
      <c r="T245" s="520" t="s">
        <v>540</v>
      </c>
      <c r="U245" s="520"/>
      <c r="V245" s="520"/>
      <c r="W245" s="520" t="s">
        <v>578</v>
      </c>
      <c r="X245" s="520" t="s">
        <v>579</v>
      </c>
      <c r="Y245" s="520" t="b">
        <v>0</v>
      </c>
      <c r="Z245" s="520"/>
      <c r="AA245" s="520"/>
      <c r="AB245" s="520"/>
      <c r="AC245" s="520"/>
      <c r="AD245" s="527"/>
      <c r="AE245" s="520"/>
      <c r="AF245" s="520"/>
      <c r="AG245" s="520"/>
      <c r="AH245" s="520"/>
      <c r="AI245" s="520" t="s">
        <v>580</v>
      </c>
    </row>
    <row r="246" spans="1:35" s="154" customFormat="1">
      <c r="A246" s="520" t="s">
        <v>265</v>
      </c>
      <c r="B246" s="520">
        <v>3</v>
      </c>
      <c r="C246" s="525">
        <v>1275204</v>
      </c>
      <c r="D246" s="520">
        <v>10044441</v>
      </c>
      <c r="E246" s="520" t="s">
        <v>901</v>
      </c>
      <c r="F246" s="520" t="s">
        <v>528</v>
      </c>
      <c r="G246" s="522">
        <v>40702</v>
      </c>
      <c r="H246" s="522" t="s">
        <v>743</v>
      </c>
      <c r="I246" s="520" t="s">
        <v>530</v>
      </c>
      <c r="J246" s="523" t="s">
        <v>577</v>
      </c>
      <c r="K246" s="520" t="s">
        <v>106</v>
      </c>
      <c r="L246" s="520" t="s">
        <v>808</v>
      </c>
      <c r="M246" s="520">
        <v>9168</v>
      </c>
      <c r="N246" s="524">
        <v>0.24097222222222223</v>
      </c>
      <c r="O246" s="524">
        <v>0.24305555555555555</v>
      </c>
      <c r="P246" s="519">
        <v>3.0000000000000293</v>
      </c>
      <c r="Q246" s="520" t="s">
        <v>532</v>
      </c>
      <c r="R246" s="520" t="s">
        <v>1705</v>
      </c>
      <c r="S246" s="520" t="s">
        <v>533</v>
      </c>
      <c r="T246" s="520" t="s">
        <v>534</v>
      </c>
      <c r="U246" s="520"/>
      <c r="V246" s="520"/>
      <c r="W246" s="520" t="s">
        <v>578</v>
      </c>
      <c r="X246" s="520" t="s">
        <v>579</v>
      </c>
      <c r="Y246" s="520" t="b">
        <v>0</v>
      </c>
      <c r="Z246" s="520"/>
      <c r="AA246" s="520"/>
      <c r="AB246" s="520"/>
      <c r="AC246" s="520"/>
      <c r="AD246" s="527"/>
      <c r="AE246" s="520"/>
      <c r="AF246" s="520"/>
      <c r="AG246" s="520"/>
      <c r="AH246" s="520"/>
      <c r="AI246" s="520" t="s">
        <v>580</v>
      </c>
    </row>
    <row r="247" spans="1:35" s="154" customFormat="1">
      <c r="A247" s="520" t="s">
        <v>265</v>
      </c>
      <c r="B247" s="520">
        <v>3</v>
      </c>
      <c r="C247" s="525">
        <v>1275204</v>
      </c>
      <c r="D247" s="520">
        <v>10044441</v>
      </c>
      <c r="E247" s="520" t="s">
        <v>901</v>
      </c>
      <c r="F247" s="520" t="s">
        <v>528</v>
      </c>
      <c r="G247" s="522">
        <v>40702</v>
      </c>
      <c r="H247" s="522" t="s">
        <v>743</v>
      </c>
      <c r="I247" s="520" t="s">
        <v>530</v>
      </c>
      <c r="J247" s="523" t="s">
        <v>577</v>
      </c>
      <c r="K247" s="520" t="s">
        <v>106</v>
      </c>
      <c r="L247" s="520" t="s">
        <v>808</v>
      </c>
      <c r="M247" s="520">
        <v>9168</v>
      </c>
      <c r="N247" s="524">
        <v>0.24305555555555555</v>
      </c>
      <c r="O247" s="524">
        <v>0.25</v>
      </c>
      <c r="P247" s="519">
        <v>10.000000000000004</v>
      </c>
      <c r="Q247" s="520" t="s">
        <v>538</v>
      </c>
      <c r="R247" s="520"/>
      <c r="S247" s="520" t="s">
        <v>539</v>
      </c>
      <c r="T247" s="520" t="s">
        <v>540</v>
      </c>
      <c r="U247" s="520"/>
      <c r="V247" s="520"/>
      <c r="W247" s="520" t="s">
        <v>578</v>
      </c>
      <c r="X247" s="520" t="s">
        <v>579</v>
      </c>
      <c r="Y247" s="520" t="b">
        <v>0</v>
      </c>
      <c r="Z247" s="520"/>
      <c r="AA247" s="520"/>
      <c r="AB247" s="520"/>
      <c r="AC247" s="520"/>
      <c r="AD247" s="527"/>
      <c r="AE247" s="520"/>
      <c r="AF247" s="520"/>
      <c r="AG247" s="520"/>
      <c r="AH247" s="520"/>
      <c r="AI247" s="520" t="s">
        <v>580</v>
      </c>
    </row>
    <row r="248" spans="1:35" s="154" customFormat="1">
      <c r="A248" s="520" t="s">
        <v>265</v>
      </c>
      <c r="B248" s="520">
        <v>3</v>
      </c>
      <c r="C248" s="525">
        <v>1275204</v>
      </c>
      <c r="D248" s="520">
        <v>10044441</v>
      </c>
      <c r="E248" s="520" t="s">
        <v>901</v>
      </c>
      <c r="F248" s="520" t="s">
        <v>528</v>
      </c>
      <c r="G248" s="522">
        <v>40702</v>
      </c>
      <c r="H248" s="522" t="s">
        <v>743</v>
      </c>
      <c r="I248" s="520" t="s">
        <v>530</v>
      </c>
      <c r="J248" s="523" t="s">
        <v>577</v>
      </c>
      <c r="K248" s="520" t="s">
        <v>106</v>
      </c>
      <c r="L248" s="520" t="s">
        <v>808</v>
      </c>
      <c r="M248" s="520">
        <v>9168</v>
      </c>
      <c r="N248" s="524">
        <v>0.25</v>
      </c>
      <c r="O248" s="524">
        <v>0.25</v>
      </c>
      <c r="P248" s="519">
        <v>0</v>
      </c>
      <c r="Q248" s="520" t="s">
        <v>782</v>
      </c>
      <c r="R248" s="520" t="s">
        <v>1706</v>
      </c>
      <c r="S248" s="520" t="s">
        <v>560</v>
      </c>
      <c r="T248" s="520" t="s">
        <v>534</v>
      </c>
      <c r="U248" s="520"/>
      <c r="V248" s="520"/>
      <c r="W248" s="520" t="s">
        <v>578</v>
      </c>
      <c r="X248" s="520" t="s">
        <v>579</v>
      </c>
      <c r="Y248" s="520" t="b">
        <v>0</v>
      </c>
      <c r="Z248" s="520"/>
      <c r="AA248" s="520"/>
      <c r="AB248" s="520"/>
      <c r="AC248" s="520"/>
      <c r="AD248" s="527"/>
      <c r="AE248" s="520"/>
      <c r="AF248" s="520"/>
      <c r="AG248" s="520"/>
      <c r="AH248" s="520"/>
      <c r="AI248" s="520" t="s">
        <v>580</v>
      </c>
    </row>
    <row r="249" spans="1:35" s="154" customFormat="1">
      <c r="A249" s="520" t="s">
        <v>265</v>
      </c>
      <c r="B249" s="520">
        <v>4</v>
      </c>
      <c r="C249" s="525">
        <v>1255230</v>
      </c>
      <c r="D249" s="520">
        <v>12006304</v>
      </c>
      <c r="E249" s="520" t="s">
        <v>896</v>
      </c>
      <c r="F249" s="520" t="s">
        <v>667</v>
      </c>
      <c r="G249" s="522">
        <v>40702</v>
      </c>
      <c r="H249" s="522" t="s">
        <v>743</v>
      </c>
      <c r="I249" s="520" t="s">
        <v>530</v>
      </c>
      <c r="J249" s="523" t="s">
        <v>577</v>
      </c>
      <c r="K249" s="520" t="s">
        <v>166</v>
      </c>
      <c r="L249" s="520" t="s">
        <v>1688</v>
      </c>
      <c r="M249" s="520">
        <v>0</v>
      </c>
      <c r="N249" s="524">
        <v>0.25</v>
      </c>
      <c r="O249" s="524">
        <v>0.29166666666666669</v>
      </c>
      <c r="P249" s="519">
        <v>59.999999999999943</v>
      </c>
      <c r="Q249" s="520" t="s">
        <v>37</v>
      </c>
      <c r="R249" s="520" t="s">
        <v>1707</v>
      </c>
      <c r="S249" s="520" t="s">
        <v>550</v>
      </c>
      <c r="T249" s="520" t="s">
        <v>259</v>
      </c>
      <c r="U249" s="520"/>
      <c r="V249" s="520"/>
      <c r="W249" s="520" t="s">
        <v>578</v>
      </c>
      <c r="X249" s="520" t="s">
        <v>579</v>
      </c>
      <c r="Y249" s="520" t="b">
        <v>0</v>
      </c>
      <c r="Z249" s="520">
        <v>0</v>
      </c>
      <c r="AA249" s="520">
        <v>8000</v>
      </c>
      <c r="AB249" s="520">
        <v>40702</v>
      </c>
      <c r="AC249" s="520" t="s">
        <v>1708</v>
      </c>
      <c r="AD249" s="527">
        <v>750</v>
      </c>
      <c r="AE249" s="520">
        <v>12</v>
      </c>
      <c r="AF249" s="520"/>
      <c r="AG249" s="520"/>
      <c r="AH249" s="520">
        <v>0</v>
      </c>
      <c r="AI249" s="520" t="s">
        <v>580</v>
      </c>
    </row>
    <row r="250" spans="1:35" s="154" customFormat="1">
      <c r="A250" s="520" t="s">
        <v>265</v>
      </c>
      <c r="B250" s="520">
        <v>1</v>
      </c>
      <c r="C250" s="525">
        <v>1274223</v>
      </c>
      <c r="D250" s="520">
        <v>10052862</v>
      </c>
      <c r="E250" s="520" t="s">
        <v>403</v>
      </c>
      <c r="F250" s="520" t="s">
        <v>528</v>
      </c>
      <c r="G250" s="522">
        <v>40702</v>
      </c>
      <c r="H250" s="522" t="s">
        <v>743</v>
      </c>
      <c r="I250" s="520" t="s">
        <v>530</v>
      </c>
      <c r="J250" s="523" t="s">
        <v>577</v>
      </c>
      <c r="K250" s="520" t="s">
        <v>106</v>
      </c>
      <c r="L250" s="520" t="s">
        <v>808</v>
      </c>
      <c r="M250" s="520">
        <v>29406</v>
      </c>
      <c r="N250" s="524">
        <v>0.91666666666666663</v>
      </c>
      <c r="O250" s="524">
        <v>0.9506944444444444</v>
      </c>
      <c r="P250" s="519">
        <v>48.999999999999986</v>
      </c>
      <c r="Q250" s="520" t="s">
        <v>37</v>
      </c>
      <c r="R250" s="520" t="s">
        <v>1343</v>
      </c>
      <c r="S250" s="520" t="s">
        <v>550</v>
      </c>
      <c r="T250" s="520" t="s">
        <v>259</v>
      </c>
      <c r="U250" s="520"/>
      <c r="V250" s="520"/>
      <c r="W250" s="520" t="s">
        <v>578</v>
      </c>
      <c r="X250" s="520" t="s">
        <v>579</v>
      </c>
      <c r="Y250" s="520" t="b">
        <v>0</v>
      </c>
      <c r="Z250" s="520">
        <v>29406</v>
      </c>
      <c r="AA250" s="520">
        <v>18000</v>
      </c>
      <c r="AB250" s="520">
        <v>40702</v>
      </c>
      <c r="AC250" s="520" t="s">
        <v>1696</v>
      </c>
      <c r="AD250" s="527">
        <v>750</v>
      </c>
      <c r="AE250" s="520">
        <v>6</v>
      </c>
      <c r="AF250" s="520"/>
      <c r="AG250" s="520"/>
      <c r="AH250" s="520">
        <v>2450.5</v>
      </c>
      <c r="AI250" s="520" t="s">
        <v>580</v>
      </c>
    </row>
    <row r="251" spans="1:35" s="154" customFormat="1">
      <c r="A251" s="520" t="s">
        <v>265</v>
      </c>
      <c r="B251" s="520">
        <v>1</v>
      </c>
      <c r="C251" s="525">
        <v>1274223</v>
      </c>
      <c r="D251" s="520">
        <v>10052862</v>
      </c>
      <c r="E251" s="520" t="s">
        <v>403</v>
      </c>
      <c r="F251" s="520" t="s">
        <v>528</v>
      </c>
      <c r="G251" s="522">
        <v>40702</v>
      </c>
      <c r="H251" s="522" t="s">
        <v>743</v>
      </c>
      <c r="I251" s="520" t="s">
        <v>530</v>
      </c>
      <c r="J251" s="523" t="s">
        <v>577</v>
      </c>
      <c r="K251" s="520" t="s">
        <v>106</v>
      </c>
      <c r="L251" s="520" t="s">
        <v>808</v>
      </c>
      <c r="M251" s="520">
        <v>29406</v>
      </c>
      <c r="N251" s="524">
        <v>0.9506944444444444</v>
      </c>
      <c r="O251" s="524">
        <v>0.96458333333333335</v>
      </c>
      <c r="P251" s="519">
        <v>19.999999999999929</v>
      </c>
      <c r="Q251" s="520" t="s">
        <v>1709</v>
      </c>
      <c r="R251" s="520" t="s">
        <v>1710</v>
      </c>
      <c r="S251" s="520" t="s">
        <v>542</v>
      </c>
      <c r="T251" s="520" t="s">
        <v>534</v>
      </c>
      <c r="U251" s="520"/>
      <c r="V251" s="520"/>
      <c r="W251" s="520" t="s">
        <v>578</v>
      </c>
      <c r="X251" s="520" t="s">
        <v>579</v>
      </c>
      <c r="Y251" s="520" t="b">
        <v>0</v>
      </c>
      <c r="Z251" s="520"/>
      <c r="AA251" s="520"/>
      <c r="AB251" s="520"/>
      <c r="AC251" s="520"/>
      <c r="AD251" s="527"/>
      <c r="AE251" s="520"/>
      <c r="AF251" s="520"/>
      <c r="AG251" s="520"/>
      <c r="AH251" s="520"/>
      <c r="AI251" s="520" t="s">
        <v>580</v>
      </c>
    </row>
    <row r="252" spans="1:35" s="154" customFormat="1">
      <c r="A252" s="520" t="s">
        <v>265</v>
      </c>
      <c r="B252" s="520">
        <v>1</v>
      </c>
      <c r="C252" s="525">
        <v>1274223</v>
      </c>
      <c r="D252" s="520">
        <v>10052862</v>
      </c>
      <c r="E252" s="520" t="s">
        <v>403</v>
      </c>
      <c r="F252" s="520" t="s">
        <v>528</v>
      </c>
      <c r="G252" s="522">
        <v>40702</v>
      </c>
      <c r="H252" s="522" t="s">
        <v>743</v>
      </c>
      <c r="I252" s="520" t="s">
        <v>530</v>
      </c>
      <c r="J252" s="523" t="s">
        <v>577</v>
      </c>
      <c r="K252" s="520" t="s">
        <v>106</v>
      </c>
      <c r="L252" s="520" t="s">
        <v>808</v>
      </c>
      <c r="M252" s="520">
        <v>29406</v>
      </c>
      <c r="N252" s="524">
        <v>0.96458333333333335</v>
      </c>
      <c r="O252" s="524">
        <v>0.97152777777777777</v>
      </c>
      <c r="P252" s="519">
        <v>10.000000000000124</v>
      </c>
      <c r="Q252" s="520" t="s">
        <v>1711</v>
      </c>
      <c r="R252" s="520" t="s">
        <v>1712</v>
      </c>
      <c r="S252" s="520" t="s">
        <v>602</v>
      </c>
      <c r="T252" s="520" t="s">
        <v>534</v>
      </c>
      <c r="U252" s="520"/>
      <c r="V252" s="520"/>
      <c r="W252" s="520" t="s">
        <v>578</v>
      </c>
      <c r="X252" s="520" t="s">
        <v>579</v>
      </c>
      <c r="Y252" s="520" t="b">
        <v>0</v>
      </c>
      <c r="Z252" s="520"/>
      <c r="AA252" s="520"/>
      <c r="AB252" s="520"/>
      <c r="AC252" s="520"/>
      <c r="AD252" s="527"/>
      <c r="AE252" s="520"/>
      <c r="AF252" s="520"/>
      <c r="AG252" s="520"/>
      <c r="AH252" s="520"/>
      <c r="AI252" s="520" t="s">
        <v>580</v>
      </c>
    </row>
    <row r="253" spans="1:35" s="154" customFormat="1">
      <c r="A253" s="520" t="s">
        <v>265</v>
      </c>
      <c r="B253" s="520">
        <v>1</v>
      </c>
      <c r="C253" s="525">
        <v>1274223</v>
      </c>
      <c r="D253" s="520">
        <v>10052862</v>
      </c>
      <c r="E253" s="520" t="s">
        <v>403</v>
      </c>
      <c r="F253" s="520" t="s">
        <v>528</v>
      </c>
      <c r="G253" s="522">
        <v>40702</v>
      </c>
      <c r="H253" s="522" t="s">
        <v>743</v>
      </c>
      <c r="I253" s="520" t="s">
        <v>530</v>
      </c>
      <c r="J253" s="523" t="s">
        <v>577</v>
      </c>
      <c r="K253" s="520" t="s">
        <v>106</v>
      </c>
      <c r="L253" s="520" t="s">
        <v>808</v>
      </c>
      <c r="M253" s="520">
        <v>29406</v>
      </c>
      <c r="N253" s="524">
        <v>0.97152777777777777</v>
      </c>
      <c r="O253" s="524">
        <v>0.97777777777777775</v>
      </c>
      <c r="P253" s="519">
        <v>8.999999999999968</v>
      </c>
      <c r="Q253" s="520" t="s">
        <v>581</v>
      </c>
      <c r="R253" s="520" t="s">
        <v>1713</v>
      </c>
      <c r="S253" s="520" t="s">
        <v>542</v>
      </c>
      <c r="T253" s="520" t="s">
        <v>534</v>
      </c>
      <c r="U253" s="520"/>
      <c r="V253" s="520"/>
      <c r="W253" s="520" t="s">
        <v>578</v>
      </c>
      <c r="X253" s="520" t="s">
        <v>579</v>
      </c>
      <c r="Y253" s="520" t="b">
        <v>0</v>
      </c>
      <c r="Z253" s="520"/>
      <c r="AA253" s="520"/>
      <c r="AB253" s="520"/>
      <c r="AC253" s="520"/>
      <c r="AD253" s="527"/>
      <c r="AE253" s="520"/>
      <c r="AF253" s="520"/>
      <c r="AG253" s="520"/>
      <c r="AH253" s="520"/>
      <c r="AI253" s="520" t="s">
        <v>580</v>
      </c>
    </row>
    <row r="254" spans="1:35" s="154" customFormat="1">
      <c r="A254" s="520" t="s">
        <v>265</v>
      </c>
      <c r="B254" s="520">
        <v>1</v>
      </c>
      <c r="C254" s="525">
        <v>1274223</v>
      </c>
      <c r="D254" s="520">
        <v>10052862</v>
      </c>
      <c r="E254" s="521" t="s">
        <v>403</v>
      </c>
      <c r="F254" s="520" t="s">
        <v>528</v>
      </c>
      <c r="G254" s="522">
        <v>40702</v>
      </c>
      <c r="H254" s="522" t="s">
        <v>743</v>
      </c>
      <c r="I254" s="520" t="s">
        <v>530</v>
      </c>
      <c r="J254" s="523" t="s">
        <v>577</v>
      </c>
      <c r="K254" s="520" t="s">
        <v>106</v>
      </c>
      <c r="L254" s="520" t="s">
        <v>808</v>
      </c>
      <c r="M254" s="520">
        <v>29406</v>
      </c>
      <c r="N254" s="524">
        <v>0.97777777777777775</v>
      </c>
      <c r="O254" s="524">
        <v>0.98124999999999996</v>
      </c>
      <c r="P254" s="519">
        <v>4.9999999999999822</v>
      </c>
      <c r="Q254" s="520" t="s">
        <v>606</v>
      </c>
      <c r="R254" s="520" t="s">
        <v>1429</v>
      </c>
      <c r="S254" s="520" t="s">
        <v>542</v>
      </c>
      <c r="T254" s="520" t="s">
        <v>534</v>
      </c>
      <c r="U254" s="520"/>
      <c r="V254" s="520"/>
      <c r="W254" s="520" t="s">
        <v>578</v>
      </c>
      <c r="X254" s="520" t="s">
        <v>579</v>
      </c>
      <c r="Y254" s="520" t="b">
        <v>0</v>
      </c>
      <c r="Z254" s="520"/>
      <c r="AA254" s="520"/>
      <c r="AB254" s="520"/>
      <c r="AC254" s="520"/>
      <c r="AD254" s="527"/>
      <c r="AE254" s="520"/>
      <c r="AF254" s="520"/>
      <c r="AG254" s="520"/>
      <c r="AH254" s="520"/>
      <c r="AI254" s="520" t="s">
        <v>580</v>
      </c>
    </row>
    <row r="255" spans="1:35" s="154" customFormat="1">
      <c r="A255" s="520" t="s">
        <v>265</v>
      </c>
      <c r="B255" s="520">
        <v>1</v>
      </c>
      <c r="C255" s="525">
        <v>1274223</v>
      </c>
      <c r="D255" s="520">
        <v>10052862</v>
      </c>
      <c r="E255" s="521" t="s">
        <v>403</v>
      </c>
      <c r="F255" s="520" t="s">
        <v>528</v>
      </c>
      <c r="G255" s="522">
        <v>40702</v>
      </c>
      <c r="H255" s="522" t="s">
        <v>743</v>
      </c>
      <c r="I255" s="520" t="s">
        <v>530</v>
      </c>
      <c r="J255" s="523" t="s">
        <v>577</v>
      </c>
      <c r="K255" s="520" t="s">
        <v>106</v>
      </c>
      <c r="L255" s="520" t="s">
        <v>808</v>
      </c>
      <c r="M255" s="520">
        <v>29406</v>
      </c>
      <c r="N255" s="524">
        <v>0.98124999999999996</v>
      </c>
      <c r="O255" s="524">
        <v>0.99444444444444446</v>
      </c>
      <c r="P255" s="519">
        <v>18.999999999999932</v>
      </c>
      <c r="Q255" s="520" t="s">
        <v>544</v>
      </c>
      <c r="R255" s="520" t="s">
        <v>1714</v>
      </c>
      <c r="S255" s="520" t="s">
        <v>533</v>
      </c>
      <c r="T255" s="520" t="s">
        <v>534</v>
      </c>
      <c r="U255" s="520"/>
      <c r="V255" s="520"/>
      <c r="W255" s="520" t="s">
        <v>578</v>
      </c>
      <c r="X255" s="520" t="s">
        <v>579</v>
      </c>
      <c r="Y255" s="520" t="b">
        <v>0</v>
      </c>
      <c r="Z255" s="520"/>
      <c r="AA255" s="520"/>
      <c r="AB255" s="520"/>
      <c r="AC255" s="520"/>
      <c r="AD255" s="527"/>
      <c r="AE255" s="520"/>
      <c r="AF255" s="520"/>
      <c r="AG255" s="520"/>
      <c r="AH255" s="520"/>
      <c r="AI255" s="520" t="s">
        <v>580</v>
      </c>
    </row>
    <row r="256" spans="1:35" s="154" customFormat="1">
      <c r="A256" s="520" t="s">
        <v>265</v>
      </c>
      <c r="B256" s="520">
        <v>1</v>
      </c>
      <c r="C256" s="525">
        <v>1274223</v>
      </c>
      <c r="D256" s="520">
        <v>10052862</v>
      </c>
      <c r="E256" s="521" t="s">
        <v>403</v>
      </c>
      <c r="F256" s="520" t="s">
        <v>528</v>
      </c>
      <c r="G256" s="522">
        <v>40702</v>
      </c>
      <c r="H256" s="522" t="s">
        <v>743</v>
      </c>
      <c r="I256" s="520" t="s">
        <v>530</v>
      </c>
      <c r="J256" s="523" t="s">
        <v>577</v>
      </c>
      <c r="K256" s="520" t="s">
        <v>106</v>
      </c>
      <c r="L256" s="520" t="s">
        <v>808</v>
      </c>
      <c r="M256" s="520">
        <v>29406</v>
      </c>
      <c r="N256" s="524">
        <v>0.99444444444444446</v>
      </c>
      <c r="O256" s="524">
        <v>6.9444444444444441E-3</v>
      </c>
      <c r="P256" s="519">
        <v>18.000000000000096</v>
      </c>
      <c r="Q256" s="520" t="s">
        <v>538</v>
      </c>
      <c r="R256" s="520"/>
      <c r="S256" s="520" t="s">
        <v>539</v>
      </c>
      <c r="T256" s="520" t="s">
        <v>540</v>
      </c>
      <c r="U256" s="520"/>
      <c r="V256" s="520"/>
      <c r="W256" s="520" t="s">
        <v>578</v>
      </c>
      <c r="X256" s="520" t="s">
        <v>579</v>
      </c>
      <c r="Y256" s="520" t="b">
        <v>0</v>
      </c>
      <c r="Z256" s="520"/>
      <c r="AA256" s="520"/>
      <c r="AB256" s="520"/>
      <c r="AC256" s="520"/>
      <c r="AD256" s="527"/>
      <c r="AE256" s="520"/>
      <c r="AF256" s="520"/>
      <c r="AG256" s="520"/>
      <c r="AH256" s="520"/>
      <c r="AI256" s="520" t="s">
        <v>580</v>
      </c>
    </row>
    <row r="257" spans="1:35" s="154" customFormat="1">
      <c r="A257" s="520" t="s">
        <v>266</v>
      </c>
      <c r="B257" s="520">
        <v>1</v>
      </c>
      <c r="C257" s="525">
        <v>7084846</v>
      </c>
      <c r="D257" s="520">
        <v>10052084</v>
      </c>
      <c r="E257" s="521" t="s">
        <v>301</v>
      </c>
      <c r="F257" s="520" t="s">
        <v>601</v>
      </c>
      <c r="G257" s="522">
        <v>40700</v>
      </c>
      <c r="H257" s="522" t="s">
        <v>743</v>
      </c>
      <c r="I257" s="520" t="s">
        <v>530</v>
      </c>
      <c r="J257" s="523" t="s">
        <v>531</v>
      </c>
      <c r="K257" s="520" t="s">
        <v>106</v>
      </c>
      <c r="L257" s="520" t="s">
        <v>626</v>
      </c>
      <c r="M257" s="520">
        <v>45360</v>
      </c>
      <c r="N257" s="524">
        <v>0.29166666666666669</v>
      </c>
      <c r="O257" s="524">
        <v>0.3125</v>
      </c>
      <c r="P257" s="519">
        <v>30.000000000000053</v>
      </c>
      <c r="Q257" s="520" t="s">
        <v>597</v>
      </c>
      <c r="R257" s="520" t="s">
        <v>1326</v>
      </c>
      <c r="S257" s="520" t="s">
        <v>542</v>
      </c>
      <c r="T257" s="520" t="s">
        <v>534</v>
      </c>
      <c r="U257" s="520"/>
      <c r="V257" s="520"/>
      <c r="W257" s="520" t="s">
        <v>535</v>
      </c>
      <c r="X257" s="520" t="s">
        <v>536</v>
      </c>
      <c r="Y257" s="520" t="b">
        <v>0</v>
      </c>
      <c r="Z257" s="520">
        <v>45360</v>
      </c>
      <c r="AA257" s="520">
        <v>10000</v>
      </c>
      <c r="AB257" s="520">
        <v>40700</v>
      </c>
      <c r="AC257" s="520" t="s">
        <v>1564</v>
      </c>
      <c r="AD257" s="527">
        <v>750</v>
      </c>
      <c r="AE257" s="520">
        <v>6</v>
      </c>
      <c r="AF257" s="520"/>
      <c r="AG257" s="520"/>
      <c r="AH257" s="520">
        <v>3780</v>
      </c>
      <c r="AI257" s="520" t="s">
        <v>537</v>
      </c>
    </row>
    <row r="258" spans="1:35" s="154" customFormat="1">
      <c r="A258" s="520" t="s">
        <v>266</v>
      </c>
      <c r="B258" s="520">
        <v>1</v>
      </c>
      <c r="C258" s="525">
        <v>7084846</v>
      </c>
      <c r="D258" s="520">
        <v>10052084</v>
      </c>
      <c r="E258" s="521" t="s">
        <v>301</v>
      </c>
      <c r="F258" s="520" t="s">
        <v>601</v>
      </c>
      <c r="G258" s="522">
        <v>40700</v>
      </c>
      <c r="H258" s="522" t="s">
        <v>743</v>
      </c>
      <c r="I258" s="520" t="s">
        <v>530</v>
      </c>
      <c r="J258" s="523" t="s">
        <v>531</v>
      </c>
      <c r="K258" s="520" t="s">
        <v>106</v>
      </c>
      <c r="L258" s="520" t="s">
        <v>626</v>
      </c>
      <c r="M258" s="520">
        <v>45360</v>
      </c>
      <c r="N258" s="524">
        <v>0.3125</v>
      </c>
      <c r="O258" s="524">
        <v>0.31527777777777777</v>
      </c>
      <c r="P258" s="519">
        <v>3.9999999999999858</v>
      </c>
      <c r="Q258" s="520" t="s">
        <v>538</v>
      </c>
      <c r="R258" s="520"/>
      <c r="S258" s="520" t="s">
        <v>539</v>
      </c>
      <c r="T258" s="520" t="s">
        <v>540</v>
      </c>
      <c r="U258" s="520"/>
      <c r="V258" s="520"/>
      <c r="W258" s="520" t="s">
        <v>535</v>
      </c>
      <c r="X258" s="520" t="s">
        <v>536</v>
      </c>
      <c r="Y258" s="520" t="b">
        <v>0</v>
      </c>
      <c r="Z258" s="520"/>
      <c r="AA258" s="520"/>
      <c r="AB258" s="520"/>
      <c r="AC258" s="520"/>
      <c r="AD258" s="527"/>
      <c r="AE258" s="520"/>
      <c r="AF258" s="520"/>
      <c r="AG258" s="520"/>
      <c r="AH258" s="520"/>
      <c r="AI258" s="520" t="s">
        <v>537</v>
      </c>
    </row>
    <row r="259" spans="1:35" s="154" customFormat="1">
      <c r="A259" s="520" t="s">
        <v>266</v>
      </c>
      <c r="B259" s="520">
        <v>1</v>
      </c>
      <c r="C259" s="525">
        <v>7084846</v>
      </c>
      <c r="D259" s="520">
        <v>10052084</v>
      </c>
      <c r="E259" s="520" t="s">
        <v>301</v>
      </c>
      <c r="F259" s="520" t="s">
        <v>601</v>
      </c>
      <c r="G259" s="522">
        <v>40700</v>
      </c>
      <c r="H259" s="522" t="s">
        <v>743</v>
      </c>
      <c r="I259" s="520" t="s">
        <v>530</v>
      </c>
      <c r="J259" s="523" t="s">
        <v>531</v>
      </c>
      <c r="K259" s="520" t="s">
        <v>106</v>
      </c>
      <c r="L259" s="520" t="s">
        <v>626</v>
      </c>
      <c r="M259" s="520">
        <v>45360</v>
      </c>
      <c r="N259" s="524">
        <v>0.31527777777777777</v>
      </c>
      <c r="O259" s="524">
        <v>0.32152777777777775</v>
      </c>
      <c r="P259" s="519">
        <v>8.999999999999968</v>
      </c>
      <c r="Q259" s="520" t="s">
        <v>1327</v>
      </c>
      <c r="R259" s="520" t="s">
        <v>1328</v>
      </c>
      <c r="S259" s="520" t="s">
        <v>587</v>
      </c>
      <c r="T259" s="520" t="s">
        <v>534</v>
      </c>
      <c r="U259" s="520"/>
      <c r="V259" s="520"/>
      <c r="W259" s="520" t="s">
        <v>535</v>
      </c>
      <c r="X259" s="520" t="s">
        <v>536</v>
      </c>
      <c r="Y259" s="520" t="b">
        <v>0</v>
      </c>
      <c r="Z259" s="526"/>
      <c r="AA259" s="526"/>
      <c r="AB259" s="526"/>
      <c r="AC259" s="526"/>
      <c r="AD259" s="528"/>
      <c r="AE259" s="526"/>
      <c r="AF259" s="526"/>
      <c r="AG259" s="526"/>
      <c r="AH259" s="526"/>
      <c r="AI259" s="520" t="s">
        <v>537</v>
      </c>
    </row>
    <row r="260" spans="1:35" s="154" customFormat="1">
      <c r="A260" s="520" t="s">
        <v>266</v>
      </c>
      <c r="B260" s="520">
        <v>1</v>
      </c>
      <c r="C260" s="525">
        <v>7084846</v>
      </c>
      <c r="D260" s="520">
        <v>10052084</v>
      </c>
      <c r="E260" s="520" t="s">
        <v>301</v>
      </c>
      <c r="F260" s="520" t="s">
        <v>601</v>
      </c>
      <c r="G260" s="522">
        <v>40700</v>
      </c>
      <c r="H260" s="522" t="s">
        <v>743</v>
      </c>
      <c r="I260" s="520" t="s">
        <v>530</v>
      </c>
      <c r="J260" s="523" t="s">
        <v>531</v>
      </c>
      <c r="K260" s="520" t="s">
        <v>106</v>
      </c>
      <c r="L260" s="520" t="s">
        <v>626</v>
      </c>
      <c r="M260" s="520">
        <v>45360</v>
      </c>
      <c r="N260" s="524">
        <v>0.32152777777777775</v>
      </c>
      <c r="O260" s="524">
        <v>0.34166666666666667</v>
      </c>
      <c r="P260" s="519">
        <v>29.000000000000057</v>
      </c>
      <c r="Q260" s="520" t="s">
        <v>538</v>
      </c>
      <c r="R260" s="520"/>
      <c r="S260" s="520" t="s">
        <v>539</v>
      </c>
      <c r="T260" s="520" t="s">
        <v>540</v>
      </c>
      <c r="U260" s="520"/>
      <c r="V260" s="520"/>
      <c r="W260" s="520" t="s">
        <v>535</v>
      </c>
      <c r="X260" s="520" t="s">
        <v>536</v>
      </c>
      <c r="Y260" s="520" t="b">
        <v>0</v>
      </c>
      <c r="Z260" s="520"/>
      <c r="AA260" s="520"/>
      <c r="AB260" s="520"/>
      <c r="AC260" s="520"/>
      <c r="AD260" s="527"/>
      <c r="AE260" s="520"/>
      <c r="AF260" s="520"/>
      <c r="AG260" s="520"/>
      <c r="AH260" s="520"/>
      <c r="AI260" s="520" t="s">
        <v>537</v>
      </c>
    </row>
    <row r="261" spans="1:35" s="154" customFormat="1">
      <c r="A261" s="520" t="s">
        <v>266</v>
      </c>
      <c r="B261" s="520">
        <v>1</v>
      </c>
      <c r="C261" s="525">
        <v>7084846</v>
      </c>
      <c r="D261" s="520">
        <v>10052084</v>
      </c>
      <c r="E261" s="520" t="s">
        <v>301</v>
      </c>
      <c r="F261" s="520" t="s">
        <v>601</v>
      </c>
      <c r="G261" s="522">
        <v>40700</v>
      </c>
      <c r="H261" s="522" t="s">
        <v>743</v>
      </c>
      <c r="I261" s="520" t="s">
        <v>530</v>
      </c>
      <c r="J261" s="523" t="s">
        <v>531</v>
      </c>
      <c r="K261" s="520" t="s">
        <v>106</v>
      </c>
      <c r="L261" s="520" t="s">
        <v>626</v>
      </c>
      <c r="M261" s="520">
        <v>45360</v>
      </c>
      <c r="N261" s="524">
        <v>0.34166666666666667</v>
      </c>
      <c r="O261" s="524">
        <v>0.34513888888888888</v>
      </c>
      <c r="P261" s="519">
        <v>4.9999999999999822</v>
      </c>
      <c r="Q261" s="520" t="s">
        <v>543</v>
      </c>
      <c r="R261" s="520" t="s">
        <v>1329</v>
      </c>
      <c r="S261" s="520" t="s">
        <v>542</v>
      </c>
      <c r="T261" s="520" t="s">
        <v>534</v>
      </c>
      <c r="U261" s="520"/>
      <c r="V261" s="520"/>
      <c r="W261" s="520" t="s">
        <v>535</v>
      </c>
      <c r="X261" s="520" t="s">
        <v>536</v>
      </c>
      <c r="Y261" s="520" t="b">
        <v>0</v>
      </c>
      <c r="Z261" s="520"/>
      <c r="AA261" s="520"/>
      <c r="AB261" s="520"/>
      <c r="AC261" s="520"/>
      <c r="AD261" s="527"/>
      <c r="AE261" s="520"/>
      <c r="AF261" s="520"/>
      <c r="AG261" s="520"/>
      <c r="AH261" s="520"/>
      <c r="AI261" s="520" t="s">
        <v>537</v>
      </c>
    </row>
    <row r="262" spans="1:35" s="154" customFormat="1">
      <c r="A262" s="520" t="s">
        <v>266</v>
      </c>
      <c r="B262" s="520">
        <v>1</v>
      </c>
      <c r="C262" s="525">
        <v>7084846</v>
      </c>
      <c r="D262" s="520">
        <v>10052084</v>
      </c>
      <c r="E262" s="520" t="s">
        <v>301</v>
      </c>
      <c r="F262" s="520" t="s">
        <v>601</v>
      </c>
      <c r="G262" s="522">
        <v>40700</v>
      </c>
      <c r="H262" s="522" t="s">
        <v>743</v>
      </c>
      <c r="I262" s="520" t="s">
        <v>530</v>
      </c>
      <c r="J262" s="523" t="s">
        <v>531</v>
      </c>
      <c r="K262" s="520" t="s">
        <v>106</v>
      </c>
      <c r="L262" s="520" t="s">
        <v>626</v>
      </c>
      <c r="M262" s="520">
        <v>45360</v>
      </c>
      <c r="N262" s="524">
        <v>0.34513888888888888</v>
      </c>
      <c r="O262" s="524">
        <v>0.35555555555555557</v>
      </c>
      <c r="P262" s="519">
        <v>14.999999999999947</v>
      </c>
      <c r="Q262" s="520" t="s">
        <v>538</v>
      </c>
      <c r="R262" s="520"/>
      <c r="S262" s="520" t="s">
        <v>539</v>
      </c>
      <c r="T262" s="520" t="s">
        <v>540</v>
      </c>
      <c r="U262" s="520"/>
      <c r="V262" s="520"/>
      <c r="W262" s="520" t="s">
        <v>535</v>
      </c>
      <c r="X262" s="520" t="s">
        <v>536</v>
      </c>
      <c r="Y262" s="520" t="b">
        <v>0</v>
      </c>
      <c r="Z262" s="520"/>
      <c r="AA262" s="520"/>
      <c r="AB262" s="520"/>
      <c r="AC262" s="520"/>
      <c r="AD262" s="527"/>
      <c r="AE262" s="520"/>
      <c r="AF262" s="520"/>
      <c r="AG262" s="520"/>
      <c r="AH262" s="520"/>
      <c r="AI262" s="520" t="s">
        <v>537</v>
      </c>
    </row>
    <row r="263" spans="1:35" s="154" customFormat="1">
      <c r="A263" s="520" t="s">
        <v>266</v>
      </c>
      <c r="B263" s="520">
        <v>1</v>
      </c>
      <c r="C263" s="525">
        <v>7084846</v>
      </c>
      <c r="D263" s="520">
        <v>10052084</v>
      </c>
      <c r="E263" s="520" t="s">
        <v>301</v>
      </c>
      <c r="F263" s="520" t="s">
        <v>601</v>
      </c>
      <c r="G263" s="522">
        <v>40700</v>
      </c>
      <c r="H263" s="522" t="s">
        <v>743</v>
      </c>
      <c r="I263" s="520" t="s">
        <v>530</v>
      </c>
      <c r="J263" s="523" t="s">
        <v>531</v>
      </c>
      <c r="K263" s="520" t="s">
        <v>106</v>
      </c>
      <c r="L263" s="520" t="s">
        <v>626</v>
      </c>
      <c r="M263" s="520">
        <v>45360</v>
      </c>
      <c r="N263" s="524">
        <v>0.35555555555555557</v>
      </c>
      <c r="O263" s="524">
        <v>0.3576388888888889</v>
      </c>
      <c r="P263" s="519">
        <v>3.0000000000000693</v>
      </c>
      <c r="Q263" s="520" t="s">
        <v>543</v>
      </c>
      <c r="R263" s="520" t="s">
        <v>1329</v>
      </c>
      <c r="S263" s="520" t="s">
        <v>542</v>
      </c>
      <c r="T263" s="520" t="s">
        <v>534</v>
      </c>
      <c r="U263" s="520"/>
      <c r="V263" s="520"/>
      <c r="W263" s="520" t="s">
        <v>535</v>
      </c>
      <c r="X263" s="520" t="s">
        <v>536</v>
      </c>
      <c r="Y263" s="520" t="b">
        <v>0</v>
      </c>
      <c r="Z263" s="520"/>
      <c r="AA263" s="520"/>
      <c r="AB263" s="520"/>
      <c r="AC263" s="520"/>
      <c r="AD263" s="527"/>
      <c r="AE263" s="520"/>
      <c r="AF263" s="520"/>
      <c r="AG263" s="520"/>
      <c r="AH263" s="520"/>
      <c r="AI263" s="520" t="s">
        <v>537</v>
      </c>
    </row>
    <row r="264" spans="1:35" s="154" customFormat="1">
      <c r="A264" s="520" t="s">
        <v>266</v>
      </c>
      <c r="B264" s="520">
        <v>1</v>
      </c>
      <c r="C264" s="525">
        <v>7084846</v>
      </c>
      <c r="D264" s="520">
        <v>10052084</v>
      </c>
      <c r="E264" s="520" t="s">
        <v>301</v>
      </c>
      <c r="F264" s="520" t="s">
        <v>601</v>
      </c>
      <c r="G264" s="522">
        <v>40700</v>
      </c>
      <c r="H264" s="522" t="s">
        <v>743</v>
      </c>
      <c r="I264" s="520" t="s">
        <v>530</v>
      </c>
      <c r="J264" s="523" t="s">
        <v>531</v>
      </c>
      <c r="K264" s="520" t="s">
        <v>106</v>
      </c>
      <c r="L264" s="520" t="s">
        <v>626</v>
      </c>
      <c r="M264" s="520">
        <v>45360</v>
      </c>
      <c r="N264" s="524">
        <v>0.3576388888888889</v>
      </c>
      <c r="O264" s="524">
        <v>0.36388888888888887</v>
      </c>
      <c r="P264" s="519">
        <v>8.999999999999968</v>
      </c>
      <c r="Q264" s="520" t="s">
        <v>538</v>
      </c>
      <c r="R264" s="520"/>
      <c r="S264" s="520" t="s">
        <v>539</v>
      </c>
      <c r="T264" s="520" t="s">
        <v>540</v>
      </c>
      <c r="U264" s="520"/>
      <c r="V264" s="520"/>
      <c r="W264" s="520" t="s">
        <v>535</v>
      </c>
      <c r="X264" s="520" t="s">
        <v>536</v>
      </c>
      <c r="Y264" s="520" t="b">
        <v>0</v>
      </c>
      <c r="Z264" s="520"/>
      <c r="AA264" s="520"/>
      <c r="AB264" s="520"/>
      <c r="AC264" s="520"/>
      <c r="AD264" s="527"/>
      <c r="AE264" s="520"/>
      <c r="AF264" s="520"/>
      <c r="AG264" s="520"/>
      <c r="AH264" s="520"/>
      <c r="AI264" s="520" t="s">
        <v>537</v>
      </c>
    </row>
    <row r="265" spans="1:35" s="154" customFormat="1">
      <c r="A265" s="520" t="s">
        <v>266</v>
      </c>
      <c r="B265" s="520">
        <v>1</v>
      </c>
      <c r="C265" s="525">
        <v>7084846</v>
      </c>
      <c r="D265" s="520">
        <v>10052084</v>
      </c>
      <c r="E265" s="520" t="s">
        <v>301</v>
      </c>
      <c r="F265" s="520" t="s">
        <v>601</v>
      </c>
      <c r="G265" s="522">
        <v>40700</v>
      </c>
      <c r="H265" s="522" t="s">
        <v>743</v>
      </c>
      <c r="I265" s="520" t="s">
        <v>530</v>
      </c>
      <c r="J265" s="523" t="s">
        <v>531</v>
      </c>
      <c r="K265" s="520" t="s">
        <v>106</v>
      </c>
      <c r="L265" s="520" t="s">
        <v>626</v>
      </c>
      <c r="M265" s="520">
        <v>45360</v>
      </c>
      <c r="N265" s="524">
        <v>0.36388888888888887</v>
      </c>
      <c r="O265" s="524">
        <v>0.3659722222222222</v>
      </c>
      <c r="P265" s="519">
        <v>2.9999999999999893</v>
      </c>
      <c r="Q265" s="520" t="s">
        <v>543</v>
      </c>
      <c r="R265" s="520" t="s">
        <v>1329</v>
      </c>
      <c r="S265" s="520" t="s">
        <v>542</v>
      </c>
      <c r="T265" s="520" t="s">
        <v>534</v>
      </c>
      <c r="U265" s="520"/>
      <c r="V265" s="520"/>
      <c r="W265" s="520" t="s">
        <v>535</v>
      </c>
      <c r="X265" s="520" t="s">
        <v>536</v>
      </c>
      <c r="Y265" s="520" t="b">
        <v>0</v>
      </c>
      <c r="Z265" s="520"/>
      <c r="AA265" s="520"/>
      <c r="AB265" s="520"/>
      <c r="AC265" s="520"/>
      <c r="AD265" s="527"/>
      <c r="AE265" s="520"/>
      <c r="AF265" s="520"/>
      <c r="AG265" s="520"/>
      <c r="AH265" s="520"/>
      <c r="AI265" s="520" t="s">
        <v>537</v>
      </c>
    </row>
    <row r="266" spans="1:35" s="154" customFormat="1">
      <c r="A266" s="520" t="s">
        <v>266</v>
      </c>
      <c r="B266" s="520">
        <v>1</v>
      </c>
      <c r="C266" s="525">
        <v>7084846</v>
      </c>
      <c r="D266" s="520">
        <v>10052084</v>
      </c>
      <c r="E266" s="520" t="s">
        <v>301</v>
      </c>
      <c r="F266" s="520" t="s">
        <v>601</v>
      </c>
      <c r="G266" s="522">
        <v>40700</v>
      </c>
      <c r="H266" s="522" t="s">
        <v>743</v>
      </c>
      <c r="I266" s="520" t="s">
        <v>530</v>
      </c>
      <c r="J266" s="523" t="s">
        <v>531</v>
      </c>
      <c r="K266" s="520" t="s">
        <v>106</v>
      </c>
      <c r="L266" s="520" t="s">
        <v>626</v>
      </c>
      <c r="M266" s="520">
        <v>45360</v>
      </c>
      <c r="N266" s="524">
        <v>0.3659722222222222</v>
      </c>
      <c r="O266" s="524">
        <v>0.37569444444444444</v>
      </c>
      <c r="P266" s="519">
        <v>14.00000000000003</v>
      </c>
      <c r="Q266" s="520" t="s">
        <v>538</v>
      </c>
      <c r="R266" s="520"/>
      <c r="S266" s="520" t="s">
        <v>539</v>
      </c>
      <c r="T266" s="520" t="s">
        <v>540</v>
      </c>
      <c r="U266" s="520"/>
      <c r="V266" s="520"/>
      <c r="W266" s="520" t="s">
        <v>535</v>
      </c>
      <c r="X266" s="520" t="s">
        <v>536</v>
      </c>
      <c r="Y266" s="520" t="b">
        <v>0</v>
      </c>
      <c r="Z266" s="520"/>
      <c r="AA266" s="520"/>
      <c r="AB266" s="520"/>
      <c r="AC266" s="520"/>
      <c r="AD266" s="527"/>
      <c r="AE266" s="520"/>
      <c r="AF266" s="520"/>
      <c r="AG266" s="520"/>
      <c r="AH266" s="520"/>
      <c r="AI266" s="520" t="s">
        <v>537</v>
      </c>
    </row>
    <row r="267" spans="1:35" s="154" customFormat="1">
      <c r="A267" s="520" t="s">
        <v>266</v>
      </c>
      <c r="B267" s="520">
        <v>1</v>
      </c>
      <c r="C267" s="525">
        <v>7084846</v>
      </c>
      <c r="D267" s="520">
        <v>10052084</v>
      </c>
      <c r="E267" s="520" t="s">
        <v>301</v>
      </c>
      <c r="F267" s="520" t="s">
        <v>601</v>
      </c>
      <c r="G267" s="522">
        <v>40700</v>
      </c>
      <c r="H267" s="522" t="s">
        <v>743</v>
      </c>
      <c r="I267" s="520" t="s">
        <v>530</v>
      </c>
      <c r="J267" s="523" t="s">
        <v>531</v>
      </c>
      <c r="K267" s="520" t="s">
        <v>106</v>
      </c>
      <c r="L267" s="520" t="s">
        <v>626</v>
      </c>
      <c r="M267" s="520">
        <v>45360</v>
      </c>
      <c r="N267" s="524">
        <v>0.37569444444444444</v>
      </c>
      <c r="O267" s="524">
        <v>0.37777777777777777</v>
      </c>
      <c r="P267" s="519">
        <v>2.9999999999999893</v>
      </c>
      <c r="Q267" s="520" t="s">
        <v>541</v>
      </c>
      <c r="R267" s="520" t="s">
        <v>1330</v>
      </c>
      <c r="S267" s="520" t="s">
        <v>542</v>
      </c>
      <c r="T267" s="520" t="s">
        <v>534</v>
      </c>
      <c r="U267" s="520"/>
      <c r="V267" s="520"/>
      <c r="W267" s="520" t="s">
        <v>535</v>
      </c>
      <c r="X267" s="520" t="s">
        <v>536</v>
      </c>
      <c r="Y267" s="520" t="b">
        <v>0</v>
      </c>
      <c r="Z267" s="520"/>
      <c r="AA267" s="520"/>
      <c r="AB267" s="520"/>
      <c r="AC267" s="520"/>
      <c r="AD267" s="527"/>
      <c r="AE267" s="520"/>
      <c r="AF267" s="520"/>
      <c r="AG267" s="520"/>
      <c r="AH267" s="520"/>
      <c r="AI267" s="520" t="s">
        <v>537</v>
      </c>
    </row>
    <row r="268" spans="1:35" s="154" customFormat="1">
      <c r="A268" s="520" t="s">
        <v>266</v>
      </c>
      <c r="B268" s="520">
        <v>1</v>
      </c>
      <c r="C268" s="525">
        <v>7084846</v>
      </c>
      <c r="D268" s="520">
        <v>10052084</v>
      </c>
      <c r="E268" s="520" t="s">
        <v>301</v>
      </c>
      <c r="F268" s="520" t="s">
        <v>601</v>
      </c>
      <c r="G268" s="522">
        <v>40700</v>
      </c>
      <c r="H268" s="522" t="s">
        <v>743</v>
      </c>
      <c r="I268" s="520" t="s">
        <v>530</v>
      </c>
      <c r="J268" s="523" t="s">
        <v>531</v>
      </c>
      <c r="K268" s="520" t="s">
        <v>106</v>
      </c>
      <c r="L268" s="520" t="s">
        <v>626</v>
      </c>
      <c r="M268" s="520">
        <v>45360</v>
      </c>
      <c r="N268" s="524">
        <v>0.37777777777777777</v>
      </c>
      <c r="O268" s="524">
        <v>0.3923611111111111</v>
      </c>
      <c r="P268" s="519">
        <v>21.000000000000007</v>
      </c>
      <c r="Q268" s="520" t="s">
        <v>538</v>
      </c>
      <c r="R268" s="520"/>
      <c r="S268" s="520" t="s">
        <v>539</v>
      </c>
      <c r="T268" s="520" t="s">
        <v>540</v>
      </c>
      <c r="U268" s="520"/>
      <c r="V268" s="520"/>
      <c r="W268" s="520" t="s">
        <v>535</v>
      </c>
      <c r="X268" s="520" t="s">
        <v>536</v>
      </c>
      <c r="Y268" s="520" t="b">
        <v>0</v>
      </c>
      <c r="Z268" s="520"/>
      <c r="AA268" s="520"/>
      <c r="AB268" s="520"/>
      <c r="AC268" s="520"/>
      <c r="AD268" s="527"/>
      <c r="AE268" s="520"/>
      <c r="AF268" s="520"/>
      <c r="AG268" s="520"/>
      <c r="AH268" s="520"/>
      <c r="AI268" s="520" t="s">
        <v>537</v>
      </c>
    </row>
    <row r="269" spans="1:35" s="154" customFormat="1">
      <c r="A269" s="520" t="s">
        <v>266</v>
      </c>
      <c r="B269" s="520">
        <v>1</v>
      </c>
      <c r="C269" s="525">
        <v>7084846</v>
      </c>
      <c r="D269" s="520">
        <v>10052084</v>
      </c>
      <c r="E269" s="520" t="s">
        <v>301</v>
      </c>
      <c r="F269" s="520" t="s">
        <v>601</v>
      </c>
      <c r="G269" s="522">
        <v>40700</v>
      </c>
      <c r="H269" s="522" t="s">
        <v>743</v>
      </c>
      <c r="I269" s="520" t="s">
        <v>530</v>
      </c>
      <c r="J269" s="523" t="s">
        <v>531</v>
      </c>
      <c r="K269" s="520" t="s">
        <v>106</v>
      </c>
      <c r="L269" s="520" t="s">
        <v>626</v>
      </c>
      <c r="M269" s="520">
        <v>45360</v>
      </c>
      <c r="N269" s="524">
        <v>0.3923611111111111</v>
      </c>
      <c r="O269" s="524">
        <v>0.39861111111111108</v>
      </c>
      <c r="P269" s="519">
        <v>8.999999999999968</v>
      </c>
      <c r="Q269" s="520" t="s">
        <v>590</v>
      </c>
      <c r="R269" s="520" t="s">
        <v>1331</v>
      </c>
      <c r="S269" s="520" t="s">
        <v>542</v>
      </c>
      <c r="T269" s="520" t="s">
        <v>534</v>
      </c>
      <c r="U269" s="520"/>
      <c r="V269" s="520"/>
      <c r="W269" s="520" t="s">
        <v>535</v>
      </c>
      <c r="X269" s="520" t="s">
        <v>536</v>
      </c>
      <c r="Y269" s="520" t="b">
        <v>0</v>
      </c>
      <c r="Z269" s="520"/>
      <c r="AA269" s="520"/>
      <c r="AB269" s="520"/>
      <c r="AC269" s="520"/>
      <c r="AD269" s="527"/>
      <c r="AE269" s="520"/>
      <c r="AF269" s="520"/>
      <c r="AG269" s="520"/>
      <c r="AH269" s="520"/>
      <c r="AI269" s="520" t="s">
        <v>537</v>
      </c>
    </row>
    <row r="270" spans="1:35" s="154" customFormat="1">
      <c r="A270" s="520" t="s">
        <v>266</v>
      </c>
      <c r="B270" s="520">
        <v>1</v>
      </c>
      <c r="C270" s="525">
        <v>7084846</v>
      </c>
      <c r="D270" s="520">
        <v>10052084</v>
      </c>
      <c r="E270" s="520" t="s">
        <v>301</v>
      </c>
      <c r="F270" s="520" t="s">
        <v>601</v>
      </c>
      <c r="G270" s="522">
        <v>40700</v>
      </c>
      <c r="H270" s="522" t="s">
        <v>743</v>
      </c>
      <c r="I270" s="520" t="s">
        <v>530</v>
      </c>
      <c r="J270" s="523" t="s">
        <v>531</v>
      </c>
      <c r="K270" s="520" t="s">
        <v>106</v>
      </c>
      <c r="L270" s="520" t="s">
        <v>626</v>
      </c>
      <c r="M270" s="520">
        <v>45360</v>
      </c>
      <c r="N270" s="524">
        <v>0.39861111111111108</v>
      </c>
      <c r="O270" s="524">
        <v>0.42291666666666666</v>
      </c>
      <c r="P270" s="519">
        <v>35.000000000000036</v>
      </c>
      <c r="Q270" s="520" t="s">
        <v>779</v>
      </c>
      <c r="R270" s="520" t="s">
        <v>1332</v>
      </c>
      <c r="S270" s="520" t="s">
        <v>542</v>
      </c>
      <c r="T270" s="520" t="s">
        <v>534</v>
      </c>
      <c r="U270" s="520"/>
      <c r="V270" s="520"/>
      <c r="W270" s="520" t="s">
        <v>535</v>
      </c>
      <c r="X270" s="520" t="s">
        <v>536</v>
      </c>
      <c r="Y270" s="520" t="b">
        <v>0</v>
      </c>
      <c r="Z270" s="520"/>
      <c r="AA270" s="520"/>
      <c r="AB270" s="520"/>
      <c r="AC270" s="520"/>
      <c r="AD270" s="527"/>
      <c r="AE270" s="520"/>
      <c r="AF270" s="520"/>
      <c r="AG270" s="520"/>
      <c r="AH270" s="520"/>
      <c r="AI270" s="520" t="s">
        <v>537</v>
      </c>
    </row>
    <row r="271" spans="1:35" s="154" customFormat="1">
      <c r="A271" s="520" t="s">
        <v>266</v>
      </c>
      <c r="B271" s="520">
        <v>1</v>
      </c>
      <c r="C271" s="525">
        <v>7084846</v>
      </c>
      <c r="D271" s="520">
        <v>10052084</v>
      </c>
      <c r="E271" s="520" t="s">
        <v>301</v>
      </c>
      <c r="F271" s="520" t="s">
        <v>601</v>
      </c>
      <c r="G271" s="522">
        <v>40700</v>
      </c>
      <c r="H271" s="522" t="s">
        <v>743</v>
      </c>
      <c r="I271" s="520" t="s">
        <v>530</v>
      </c>
      <c r="J271" s="523" t="s">
        <v>531</v>
      </c>
      <c r="K271" s="520" t="s">
        <v>106</v>
      </c>
      <c r="L271" s="520" t="s">
        <v>626</v>
      </c>
      <c r="M271" s="520">
        <v>45360</v>
      </c>
      <c r="N271" s="524">
        <v>0.42291666666666666</v>
      </c>
      <c r="O271" s="524">
        <v>0.43472222222222223</v>
      </c>
      <c r="P271" s="519">
        <v>16.99999999999994</v>
      </c>
      <c r="Q271" s="520" t="s">
        <v>538</v>
      </c>
      <c r="R271" s="520"/>
      <c r="S271" s="520" t="s">
        <v>539</v>
      </c>
      <c r="T271" s="520" t="s">
        <v>540</v>
      </c>
      <c r="U271" s="520"/>
      <c r="V271" s="520"/>
      <c r="W271" s="520" t="s">
        <v>535</v>
      </c>
      <c r="X271" s="520" t="s">
        <v>536</v>
      </c>
      <c r="Y271" s="520" t="b">
        <v>0</v>
      </c>
      <c r="Z271" s="520"/>
      <c r="AA271" s="520"/>
      <c r="AB271" s="520"/>
      <c r="AC271" s="520"/>
      <c r="AD271" s="527"/>
      <c r="AE271" s="520"/>
      <c r="AF271" s="520"/>
      <c r="AG271" s="520"/>
      <c r="AH271" s="520"/>
      <c r="AI271" s="520" t="s">
        <v>537</v>
      </c>
    </row>
    <row r="272" spans="1:35" s="154" customFormat="1">
      <c r="A272" s="520" t="s">
        <v>266</v>
      </c>
      <c r="B272" s="520">
        <v>1</v>
      </c>
      <c r="C272" s="525">
        <v>7084846</v>
      </c>
      <c r="D272" s="520">
        <v>10052084</v>
      </c>
      <c r="E272" s="520" t="s">
        <v>301</v>
      </c>
      <c r="F272" s="520" t="s">
        <v>601</v>
      </c>
      <c r="G272" s="522">
        <v>40700</v>
      </c>
      <c r="H272" s="522" t="s">
        <v>743</v>
      </c>
      <c r="I272" s="520" t="s">
        <v>530</v>
      </c>
      <c r="J272" s="523" t="s">
        <v>531</v>
      </c>
      <c r="K272" s="520" t="s">
        <v>106</v>
      </c>
      <c r="L272" s="520" t="s">
        <v>626</v>
      </c>
      <c r="M272" s="520">
        <v>45360</v>
      </c>
      <c r="N272" s="524">
        <v>0.43472222222222223</v>
      </c>
      <c r="O272" s="524">
        <v>0.43680555555555556</v>
      </c>
      <c r="P272" s="519">
        <v>3.0000000000000693</v>
      </c>
      <c r="Q272" s="520" t="s">
        <v>541</v>
      </c>
      <c r="R272" s="520" t="s">
        <v>1330</v>
      </c>
      <c r="S272" s="520" t="s">
        <v>542</v>
      </c>
      <c r="T272" s="520" t="s">
        <v>534</v>
      </c>
      <c r="U272" s="520"/>
      <c r="V272" s="520"/>
      <c r="W272" s="520" t="s">
        <v>535</v>
      </c>
      <c r="X272" s="520" t="s">
        <v>536</v>
      </c>
      <c r="Y272" s="520" t="b">
        <v>0</v>
      </c>
      <c r="Z272" s="520"/>
      <c r="AA272" s="520"/>
      <c r="AB272" s="520"/>
      <c r="AC272" s="520"/>
      <c r="AD272" s="527"/>
      <c r="AE272" s="520"/>
      <c r="AF272" s="520"/>
      <c r="AG272" s="520"/>
      <c r="AH272" s="520"/>
      <c r="AI272" s="520" t="s">
        <v>537</v>
      </c>
    </row>
    <row r="273" spans="1:35" s="154" customFormat="1">
      <c r="A273" s="520" t="s">
        <v>266</v>
      </c>
      <c r="B273" s="520">
        <v>1</v>
      </c>
      <c r="C273" s="525">
        <v>7084846</v>
      </c>
      <c r="D273" s="520">
        <v>10052084</v>
      </c>
      <c r="E273" s="520" t="s">
        <v>301</v>
      </c>
      <c r="F273" s="520" t="s">
        <v>601</v>
      </c>
      <c r="G273" s="522">
        <v>40700</v>
      </c>
      <c r="H273" s="522" t="s">
        <v>743</v>
      </c>
      <c r="I273" s="520" t="s">
        <v>530</v>
      </c>
      <c r="J273" s="523" t="s">
        <v>531</v>
      </c>
      <c r="K273" s="520" t="s">
        <v>106</v>
      </c>
      <c r="L273" s="520" t="s">
        <v>626</v>
      </c>
      <c r="M273" s="520">
        <v>45360</v>
      </c>
      <c r="N273" s="524">
        <v>0.43680555555555556</v>
      </c>
      <c r="O273" s="524">
        <v>0.44513888888888886</v>
      </c>
      <c r="P273" s="519">
        <v>11.999999999999957</v>
      </c>
      <c r="Q273" s="520" t="s">
        <v>538</v>
      </c>
      <c r="R273" s="520"/>
      <c r="S273" s="520" t="s">
        <v>539</v>
      </c>
      <c r="T273" s="520" t="s">
        <v>540</v>
      </c>
      <c r="U273" s="520"/>
      <c r="V273" s="520"/>
      <c r="W273" s="520" t="s">
        <v>535</v>
      </c>
      <c r="X273" s="520" t="s">
        <v>536</v>
      </c>
      <c r="Y273" s="520" t="b">
        <v>0</v>
      </c>
      <c r="Z273" s="520"/>
      <c r="AA273" s="520"/>
      <c r="AB273" s="520"/>
      <c r="AC273" s="520"/>
      <c r="AD273" s="527"/>
      <c r="AE273" s="520"/>
      <c r="AF273" s="520"/>
      <c r="AG273" s="520"/>
      <c r="AH273" s="520"/>
      <c r="AI273" s="520" t="s">
        <v>537</v>
      </c>
    </row>
    <row r="274" spans="1:35" s="154" customFormat="1">
      <c r="A274" s="520" t="s">
        <v>266</v>
      </c>
      <c r="B274" s="520">
        <v>1</v>
      </c>
      <c r="C274" s="525">
        <v>7084846</v>
      </c>
      <c r="D274" s="520">
        <v>10052084</v>
      </c>
      <c r="E274" s="520" t="s">
        <v>301</v>
      </c>
      <c r="F274" s="520" t="s">
        <v>601</v>
      </c>
      <c r="G274" s="522">
        <v>40700</v>
      </c>
      <c r="H274" s="522" t="s">
        <v>743</v>
      </c>
      <c r="I274" s="520" t="s">
        <v>530</v>
      </c>
      <c r="J274" s="523" t="s">
        <v>531</v>
      </c>
      <c r="K274" s="520" t="s">
        <v>106</v>
      </c>
      <c r="L274" s="520" t="s">
        <v>626</v>
      </c>
      <c r="M274" s="520">
        <v>45360</v>
      </c>
      <c r="N274" s="524">
        <v>0.44513888888888886</v>
      </c>
      <c r="O274" s="524">
        <v>0.44722222222222219</v>
      </c>
      <c r="P274" s="519">
        <v>2.9999999999999893</v>
      </c>
      <c r="Q274" s="520" t="s">
        <v>543</v>
      </c>
      <c r="R274" s="520" t="s">
        <v>1329</v>
      </c>
      <c r="S274" s="520" t="s">
        <v>542</v>
      </c>
      <c r="T274" s="520" t="s">
        <v>534</v>
      </c>
      <c r="U274" s="520"/>
      <c r="V274" s="520"/>
      <c r="W274" s="520" t="s">
        <v>535</v>
      </c>
      <c r="X274" s="520" t="s">
        <v>536</v>
      </c>
      <c r="Y274" s="520" t="b">
        <v>0</v>
      </c>
      <c r="Z274" s="520"/>
      <c r="AA274" s="520"/>
      <c r="AB274" s="520"/>
      <c r="AC274" s="520"/>
      <c r="AD274" s="527"/>
      <c r="AE274" s="520"/>
      <c r="AF274" s="520"/>
      <c r="AG274" s="520"/>
      <c r="AH274" s="520"/>
      <c r="AI274" s="520" t="s">
        <v>537</v>
      </c>
    </row>
    <row r="275" spans="1:35" s="154" customFormat="1">
      <c r="A275" s="520" t="s">
        <v>266</v>
      </c>
      <c r="B275" s="520">
        <v>1</v>
      </c>
      <c r="C275" s="525">
        <v>7084846</v>
      </c>
      <c r="D275" s="520">
        <v>10052084</v>
      </c>
      <c r="E275" s="520" t="s">
        <v>301</v>
      </c>
      <c r="F275" s="520" t="s">
        <v>601</v>
      </c>
      <c r="G275" s="522">
        <v>40700</v>
      </c>
      <c r="H275" s="522" t="s">
        <v>743</v>
      </c>
      <c r="I275" s="520" t="s">
        <v>530</v>
      </c>
      <c r="J275" s="523" t="s">
        <v>531</v>
      </c>
      <c r="K275" s="520" t="s">
        <v>106</v>
      </c>
      <c r="L275" s="520" t="s">
        <v>626</v>
      </c>
      <c r="M275" s="520">
        <v>45360</v>
      </c>
      <c r="N275" s="524">
        <v>0.44722222222222219</v>
      </c>
      <c r="O275" s="524">
        <v>0.47499999999999998</v>
      </c>
      <c r="P275" s="519">
        <v>40.000000000000014</v>
      </c>
      <c r="Q275" s="520" t="s">
        <v>538</v>
      </c>
      <c r="R275" s="520"/>
      <c r="S275" s="520" t="s">
        <v>539</v>
      </c>
      <c r="T275" s="520" t="s">
        <v>540</v>
      </c>
      <c r="U275" s="520"/>
      <c r="V275" s="520"/>
      <c r="W275" s="520" t="s">
        <v>535</v>
      </c>
      <c r="X275" s="520" t="s">
        <v>536</v>
      </c>
      <c r="Y275" s="520" t="b">
        <v>0</v>
      </c>
      <c r="Z275" s="520"/>
      <c r="AA275" s="520"/>
      <c r="AB275" s="520"/>
      <c r="AC275" s="520"/>
      <c r="AD275" s="527"/>
      <c r="AE275" s="520"/>
      <c r="AF275" s="520"/>
      <c r="AG275" s="520"/>
      <c r="AH275" s="520"/>
      <c r="AI275" s="520" t="s">
        <v>537</v>
      </c>
    </row>
    <row r="276" spans="1:35" s="154" customFormat="1">
      <c r="A276" s="520" t="s">
        <v>266</v>
      </c>
      <c r="B276" s="520">
        <v>1</v>
      </c>
      <c r="C276" s="525">
        <v>7084846</v>
      </c>
      <c r="D276" s="520">
        <v>10052084</v>
      </c>
      <c r="E276" s="520" t="s">
        <v>301</v>
      </c>
      <c r="F276" s="520" t="s">
        <v>601</v>
      </c>
      <c r="G276" s="522">
        <v>40700</v>
      </c>
      <c r="H276" s="522" t="s">
        <v>743</v>
      </c>
      <c r="I276" s="520" t="s">
        <v>530</v>
      </c>
      <c r="J276" s="523" t="s">
        <v>531</v>
      </c>
      <c r="K276" s="520" t="s">
        <v>106</v>
      </c>
      <c r="L276" s="520" t="s">
        <v>626</v>
      </c>
      <c r="M276" s="520">
        <v>45360</v>
      </c>
      <c r="N276" s="524">
        <v>0.47499999999999998</v>
      </c>
      <c r="O276" s="524">
        <v>0.47986111111111113</v>
      </c>
      <c r="P276" s="519">
        <v>6.9999999999999751</v>
      </c>
      <c r="Q276" s="520" t="s">
        <v>541</v>
      </c>
      <c r="R276" s="520" t="s">
        <v>1333</v>
      </c>
      <c r="S276" s="520" t="s">
        <v>542</v>
      </c>
      <c r="T276" s="520" t="s">
        <v>534</v>
      </c>
      <c r="U276" s="520"/>
      <c r="V276" s="520"/>
      <c r="W276" s="520" t="s">
        <v>535</v>
      </c>
      <c r="X276" s="520" t="s">
        <v>536</v>
      </c>
      <c r="Y276" s="520" t="b">
        <v>0</v>
      </c>
      <c r="Z276" s="520"/>
      <c r="AA276" s="520"/>
      <c r="AB276" s="520"/>
      <c r="AC276" s="520"/>
      <c r="AD276" s="527"/>
      <c r="AE276" s="520"/>
      <c r="AF276" s="520"/>
      <c r="AG276" s="520"/>
      <c r="AH276" s="520"/>
      <c r="AI276" s="520" t="s">
        <v>537</v>
      </c>
    </row>
    <row r="277" spans="1:35" s="154" customFormat="1">
      <c r="A277" s="520" t="s">
        <v>266</v>
      </c>
      <c r="B277" s="520">
        <v>1</v>
      </c>
      <c r="C277" s="525">
        <v>7084846</v>
      </c>
      <c r="D277" s="520">
        <v>10052084</v>
      </c>
      <c r="E277" s="520" t="s">
        <v>301</v>
      </c>
      <c r="F277" s="520" t="s">
        <v>601</v>
      </c>
      <c r="G277" s="522">
        <v>40700</v>
      </c>
      <c r="H277" s="522" t="s">
        <v>743</v>
      </c>
      <c r="I277" s="520" t="s">
        <v>530</v>
      </c>
      <c r="J277" s="523" t="s">
        <v>531</v>
      </c>
      <c r="K277" s="520" t="s">
        <v>106</v>
      </c>
      <c r="L277" s="520" t="s">
        <v>626</v>
      </c>
      <c r="M277" s="520">
        <v>45360</v>
      </c>
      <c r="N277" s="524">
        <v>0.47986111111111113</v>
      </c>
      <c r="O277" s="524">
        <v>0.48402777777777778</v>
      </c>
      <c r="P277" s="519">
        <v>6.0000000000000586</v>
      </c>
      <c r="Q277" s="520" t="s">
        <v>538</v>
      </c>
      <c r="R277" s="520"/>
      <c r="S277" s="520" t="s">
        <v>539</v>
      </c>
      <c r="T277" s="520" t="s">
        <v>540</v>
      </c>
      <c r="U277" s="520"/>
      <c r="V277" s="520"/>
      <c r="W277" s="520" t="s">
        <v>535</v>
      </c>
      <c r="X277" s="520" t="s">
        <v>536</v>
      </c>
      <c r="Y277" s="520" t="b">
        <v>0</v>
      </c>
      <c r="Z277" s="520"/>
      <c r="AA277" s="520"/>
      <c r="AB277" s="520"/>
      <c r="AC277" s="520"/>
      <c r="AD277" s="527"/>
      <c r="AE277" s="520"/>
      <c r="AF277" s="520"/>
      <c r="AG277" s="520"/>
      <c r="AH277" s="520"/>
      <c r="AI277" s="520" t="s">
        <v>537</v>
      </c>
    </row>
    <row r="278" spans="1:35" s="154" customFormat="1">
      <c r="A278" s="520" t="s">
        <v>266</v>
      </c>
      <c r="B278" s="520">
        <v>1</v>
      </c>
      <c r="C278" s="525">
        <v>7084846</v>
      </c>
      <c r="D278" s="520">
        <v>10052084</v>
      </c>
      <c r="E278" s="520" t="s">
        <v>301</v>
      </c>
      <c r="F278" s="520" t="s">
        <v>601</v>
      </c>
      <c r="G278" s="522">
        <v>40700</v>
      </c>
      <c r="H278" s="522" t="s">
        <v>743</v>
      </c>
      <c r="I278" s="520" t="s">
        <v>530</v>
      </c>
      <c r="J278" s="523" t="s">
        <v>531</v>
      </c>
      <c r="K278" s="520" t="s">
        <v>106</v>
      </c>
      <c r="L278" s="520" t="s">
        <v>626</v>
      </c>
      <c r="M278" s="520">
        <v>45360</v>
      </c>
      <c r="N278" s="524">
        <v>0.48402777777777778</v>
      </c>
      <c r="O278" s="524">
        <v>0.48680555555555555</v>
      </c>
      <c r="P278" s="519">
        <v>3.9999999999999858</v>
      </c>
      <c r="Q278" s="520" t="s">
        <v>541</v>
      </c>
      <c r="R278" s="520" t="s">
        <v>1333</v>
      </c>
      <c r="S278" s="520" t="s">
        <v>542</v>
      </c>
      <c r="T278" s="520" t="s">
        <v>534</v>
      </c>
      <c r="U278" s="520"/>
      <c r="V278" s="520"/>
      <c r="W278" s="520" t="s">
        <v>535</v>
      </c>
      <c r="X278" s="520" t="s">
        <v>536</v>
      </c>
      <c r="Y278" s="520" t="b">
        <v>0</v>
      </c>
      <c r="Z278" s="520"/>
      <c r="AA278" s="520"/>
      <c r="AB278" s="520"/>
      <c r="AC278" s="520"/>
      <c r="AD278" s="527"/>
      <c r="AE278" s="520"/>
      <c r="AF278" s="520"/>
      <c r="AG278" s="520"/>
      <c r="AH278" s="520"/>
      <c r="AI278" s="520" t="s">
        <v>537</v>
      </c>
    </row>
    <row r="279" spans="1:35" s="154" customFormat="1">
      <c r="A279" s="520" t="s">
        <v>266</v>
      </c>
      <c r="B279" s="520">
        <v>1</v>
      </c>
      <c r="C279" s="525">
        <v>7084846</v>
      </c>
      <c r="D279" s="520">
        <v>10052084</v>
      </c>
      <c r="E279" s="520" t="s">
        <v>301</v>
      </c>
      <c r="F279" s="520" t="s">
        <v>601</v>
      </c>
      <c r="G279" s="522">
        <v>40700</v>
      </c>
      <c r="H279" s="522" t="s">
        <v>743</v>
      </c>
      <c r="I279" s="520" t="s">
        <v>530</v>
      </c>
      <c r="J279" s="523" t="s">
        <v>531</v>
      </c>
      <c r="K279" s="520" t="s">
        <v>106</v>
      </c>
      <c r="L279" s="520" t="s">
        <v>626</v>
      </c>
      <c r="M279" s="520">
        <v>45360</v>
      </c>
      <c r="N279" s="524">
        <v>0.48680555555555555</v>
      </c>
      <c r="O279" s="524">
        <v>0.49236111111111108</v>
      </c>
      <c r="P279" s="519">
        <v>7.9999999999999716</v>
      </c>
      <c r="Q279" s="520" t="s">
        <v>538</v>
      </c>
      <c r="R279" s="520"/>
      <c r="S279" s="520" t="s">
        <v>539</v>
      </c>
      <c r="T279" s="520" t="s">
        <v>540</v>
      </c>
      <c r="U279" s="520"/>
      <c r="V279" s="520"/>
      <c r="W279" s="520" t="s">
        <v>535</v>
      </c>
      <c r="X279" s="520" t="s">
        <v>536</v>
      </c>
      <c r="Y279" s="520" t="b">
        <v>0</v>
      </c>
      <c r="Z279" s="520"/>
      <c r="AA279" s="520"/>
      <c r="AB279" s="520"/>
      <c r="AC279" s="520"/>
      <c r="AD279" s="527"/>
      <c r="AE279" s="520"/>
      <c r="AF279" s="520"/>
      <c r="AG279" s="520"/>
      <c r="AH279" s="520"/>
      <c r="AI279" s="520" t="s">
        <v>537</v>
      </c>
    </row>
    <row r="280" spans="1:35" s="154" customFormat="1">
      <c r="A280" s="520" t="s">
        <v>266</v>
      </c>
      <c r="B280" s="520">
        <v>1</v>
      </c>
      <c r="C280" s="525">
        <v>7084846</v>
      </c>
      <c r="D280" s="520">
        <v>10052084</v>
      </c>
      <c r="E280" s="520" t="s">
        <v>301</v>
      </c>
      <c r="F280" s="520" t="s">
        <v>601</v>
      </c>
      <c r="G280" s="522">
        <v>40700</v>
      </c>
      <c r="H280" s="522" t="s">
        <v>743</v>
      </c>
      <c r="I280" s="520" t="s">
        <v>530</v>
      </c>
      <c r="J280" s="523" t="s">
        <v>531</v>
      </c>
      <c r="K280" s="520" t="s">
        <v>106</v>
      </c>
      <c r="L280" s="520" t="s">
        <v>626</v>
      </c>
      <c r="M280" s="520">
        <v>45360</v>
      </c>
      <c r="N280" s="524">
        <v>0.49236111111111108</v>
      </c>
      <c r="O280" s="524">
        <v>0.49513888888888891</v>
      </c>
      <c r="P280" s="519">
        <v>3.9999999999999858</v>
      </c>
      <c r="Q280" s="520" t="s">
        <v>541</v>
      </c>
      <c r="R280" s="520" t="s">
        <v>1333</v>
      </c>
      <c r="S280" s="520" t="s">
        <v>542</v>
      </c>
      <c r="T280" s="520" t="s">
        <v>534</v>
      </c>
      <c r="U280" s="520"/>
      <c r="V280" s="520"/>
      <c r="W280" s="520" t="s">
        <v>535</v>
      </c>
      <c r="X280" s="520" t="s">
        <v>536</v>
      </c>
      <c r="Y280" s="520" t="b">
        <v>0</v>
      </c>
      <c r="Z280" s="520"/>
      <c r="AA280" s="520"/>
      <c r="AB280" s="520"/>
      <c r="AC280" s="520"/>
      <c r="AD280" s="527"/>
      <c r="AE280" s="520"/>
      <c r="AF280" s="520"/>
      <c r="AG280" s="520"/>
      <c r="AH280" s="520"/>
      <c r="AI280" s="520" t="s">
        <v>537</v>
      </c>
    </row>
    <row r="281" spans="1:35" s="154" customFormat="1">
      <c r="A281" s="520" t="s">
        <v>266</v>
      </c>
      <c r="B281" s="520">
        <v>1</v>
      </c>
      <c r="C281" s="525">
        <v>7084846</v>
      </c>
      <c r="D281" s="520">
        <v>10052084</v>
      </c>
      <c r="E281" s="520" t="s">
        <v>301</v>
      </c>
      <c r="F281" s="520" t="s">
        <v>601</v>
      </c>
      <c r="G281" s="522">
        <v>40700</v>
      </c>
      <c r="H281" s="522" t="s">
        <v>743</v>
      </c>
      <c r="I281" s="520" t="s">
        <v>530</v>
      </c>
      <c r="J281" s="523" t="s">
        <v>531</v>
      </c>
      <c r="K281" s="520" t="s">
        <v>106</v>
      </c>
      <c r="L281" s="520" t="s">
        <v>626</v>
      </c>
      <c r="M281" s="520">
        <v>45360</v>
      </c>
      <c r="N281" s="524">
        <v>0.49513888888888891</v>
      </c>
      <c r="O281" s="524">
        <v>0.50208333333333333</v>
      </c>
      <c r="P281" s="519">
        <v>10.000000000000044</v>
      </c>
      <c r="Q281" s="520" t="s">
        <v>538</v>
      </c>
      <c r="R281" s="520"/>
      <c r="S281" s="520" t="s">
        <v>539</v>
      </c>
      <c r="T281" s="520" t="s">
        <v>540</v>
      </c>
      <c r="U281" s="520"/>
      <c r="V281" s="520"/>
      <c r="W281" s="520" t="s">
        <v>535</v>
      </c>
      <c r="X281" s="520" t="s">
        <v>536</v>
      </c>
      <c r="Y281" s="520" t="b">
        <v>0</v>
      </c>
      <c r="Z281" s="520"/>
      <c r="AA281" s="520"/>
      <c r="AB281" s="520"/>
      <c r="AC281" s="520"/>
      <c r="AD281" s="527"/>
      <c r="AE281" s="520"/>
      <c r="AF281" s="520"/>
      <c r="AG281" s="520"/>
      <c r="AH281" s="520"/>
      <c r="AI281" s="520" t="s">
        <v>537</v>
      </c>
    </row>
    <row r="282" spans="1:35" s="154" customFormat="1">
      <c r="A282" s="520" t="s">
        <v>266</v>
      </c>
      <c r="B282" s="520">
        <v>1</v>
      </c>
      <c r="C282" s="525">
        <v>7084846</v>
      </c>
      <c r="D282" s="520">
        <v>10052084</v>
      </c>
      <c r="E282" s="520" t="s">
        <v>301</v>
      </c>
      <c r="F282" s="520" t="s">
        <v>601</v>
      </c>
      <c r="G282" s="522">
        <v>40700</v>
      </c>
      <c r="H282" s="522" t="s">
        <v>743</v>
      </c>
      <c r="I282" s="520" t="s">
        <v>530</v>
      </c>
      <c r="J282" s="523" t="s">
        <v>531</v>
      </c>
      <c r="K282" s="520" t="s">
        <v>106</v>
      </c>
      <c r="L282" s="520" t="s">
        <v>626</v>
      </c>
      <c r="M282" s="520">
        <v>45360</v>
      </c>
      <c r="N282" s="524">
        <v>0.50208333333333333</v>
      </c>
      <c r="O282" s="524">
        <v>0.50416666666666665</v>
      </c>
      <c r="P282" s="519">
        <v>2.9999999999999893</v>
      </c>
      <c r="Q282" s="520" t="s">
        <v>541</v>
      </c>
      <c r="R282" s="520" t="s">
        <v>1333</v>
      </c>
      <c r="S282" s="520" t="s">
        <v>542</v>
      </c>
      <c r="T282" s="520" t="s">
        <v>534</v>
      </c>
      <c r="U282" s="520"/>
      <c r="V282" s="520"/>
      <c r="W282" s="520" t="s">
        <v>535</v>
      </c>
      <c r="X282" s="520" t="s">
        <v>536</v>
      </c>
      <c r="Y282" s="520" t="b">
        <v>0</v>
      </c>
      <c r="Z282" s="520"/>
      <c r="AA282" s="520"/>
      <c r="AB282" s="520"/>
      <c r="AC282" s="520"/>
      <c r="AD282" s="527"/>
      <c r="AE282" s="520"/>
      <c r="AF282" s="520"/>
      <c r="AG282" s="520"/>
      <c r="AH282" s="520"/>
      <c r="AI282" s="520" t="s">
        <v>537</v>
      </c>
    </row>
    <row r="283" spans="1:35" s="154" customFormat="1">
      <c r="A283" s="520" t="s">
        <v>266</v>
      </c>
      <c r="B283" s="520">
        <v>1</v>
      </c>
      <c r="C283" s="525">
        <v>7084846</v>
      </c>
      <c r="D283" s="520">
        <v>10052084</v>
      </c>
      <c r="E283" s="520" t="s">
        <v>301</v>
      </c>
      <c r="F283" s="520" t="s">
        <v>601</v>
      </c>
      <c r="G283" s="522">
        <v>40700</v>
      </c>
      <c r="H283" s="522" t="s">
        <v>743</v>
      </c>
      <c r="I283" s="520" t="s">
        <v>530</v>
      </c>
      <c r="J283" s="523" t="s">
        <v>531</v>
      </c>
      <c r="K283" s="520" t="s">
        <v>106</v>
      </c>
      <c r="L283" s="520" t="s">
        <v>626</v>
      </c>
      <c r="M283" s="520">
        <v>45360</v>
      </c>
      <c r="N283" s="524">
        <v>0.50416666666666665</v>
      </c>
      <c r="O283" s="524">
        <v>0.51458333333333328</v>
      </c>
      <c r="P283" s="519">
        <v>14.999999999999947</v>
      </c>
      <c r="Q283" s="520" t="s">
        <v>538</v>
      </c>
      <c r="R283" s="520"/>
      <c r="S283" s="520" t="s">
        <v>539</v>
      </c>
      <c r="T283" s="520" t="s">
        <v>540</v>
      </c>
      <c r="U283" s="520"/>
      <c r="V283" s="520"/>
      <c r="W283" s="520" t="s">
        <v>535</v>
      </c>
      <c r="X283" s="520" t="s">
        <v>536</v>
      </c>
      <c r="Y283" s="520" t="b">
        <v>0</v>
      </c>
      <c r="Z283" s="520"/>
      <c r="AA283" s="520"/>
      <c r="AB283" s="520"/>
      <c r="AC283" s="520"/>
      <c r="AD283" s="527"/>
      <c r="AE283" s="520"/>
      <c r="AF283" s="520"/>
      <c r="AG283" s="520"/>
      <c r="AH283" s="520"/>
      <c r="AI283" s="520" t="s">
        <v>537</v>
      </c>
    </row>
    <row r="284" spans="1:35" s="154" customFormat="1">
      <c r="A284" s="520" t="s">
        <v>266</v>
      </c>
      <c r="B284" s="520">
        <v>1</v>
      </c>
      <c r="C284" s="525">
        <v>7084846</v>
      </c>
      <c r="D284" s="520">
        <v>10052084</v>
      </c>
      <c r="E284" s="520" t="s">
        <v>301</v>
      </c>
      <c r="F284" s="520" t="s">
        <v>601</v>
      </c>
      <c r="G284" s="522">
        <v>40700</v>
      </c>
      <c r="H284" s="522" t="s">
        <v>743</v>
      </c>
      <c r="I284" s="520" t="s">
        <v>530</v>
      </c>
      <c r="J284" s="523" t="s">
        <v>531</v>
      </c>
      <c r="K284" s="520" t="s">
        <v>106</v>
      </c>
      <c r="L284" s="520" t="s">
        <v>626</v>
      </c>
      <c r="M284" s="520">
        <v>45360</v>
      </c>
      <c r="N284" s="524">
        <v>0.51458333333333328</v>
      </c>
      <c r="O284" s="524">
        <v>0.51666666666666661</v>
      </c>
      <c r="P284" s="519">
        <v>2.9999999999999893</v>
      </c>
      <c r="Q284" s="520" t="s">
        <v>541</v>
      </c>
      <c r="R284" s="520" t="s">
        <v>1333</v>
      </c>
      <c r="S284" s="520" t="s">
        <v>542</v>
      </c>
      <c r="T284" s="520" t="s">
        <v>534</v>
      </c>
      <c r="U284" s="520"/>
      <c r="V284" s="520"/>
      <c r="W284" s="520" t="s">
        <v>535</v>
      </c>
      <c r="X284" s="520" t="s">
        <v>536</v>
      </c>
      <c r="Y284" s="520" t="b">
        <v>0</v>
      </c>
      <c r="Z284" s="520"/>
      <c r="AA284" s="520"/>
      <c r="AB284" s="520"/>
      <c r="AC284" s="520"/>
      <c r="AD284" s="527"/>
      <c r="AE284" s="520"/>
      <c r="AF284" s="520"/>
      <c r="AG284" s="520"/>
      <c r="AH284" s="520"/>
      <c r="AI284" s="520" t="s">
        <v>537</v>
      </c>
    </row>
    <row r="285" spans="1:35" s="154" customFormat="1">
      <c r="A285" s="520" t="s">
        <v>266</v>
      </c>
      <c r="B285" s="520">
        <v>1</v>
      </c>
      <c r="C285" s="525">
        <v>7084846</v>
      </c>
      <c r="D285" s="520">
        <v>10052084</v>
      </c>
      <c r="E285" s="520" t="s">
        <v>301</v>
      </c>
      <c r="F285" s="520" t="s">
        <v>601</v>
      </c>
      <c r="G285" s="522">
        <v>40700</v>
      </c>
      <c r="H285" s="522" t="s">
        <v>743</v>
      </c>
      <c r="I285" s="520" t="s">
        <v>530</v>
      </c>
      <c r="J285" s="523" t="s">
        <v>531</v>
      </c>
      <c r="K285" s="520" t="s">
        <v>106</v>
      </c>
      <c r="L285" s="520" t="s">
        <v>626</v>
      </c>
      <c r="M285" s="520">
        <v>45360</v>
      </c>
      <c r="N285" s="524">
        <v>0.51666666666666661</v>
      </c>
      <c r="O285" s="524">
        <v>0.5229166666666667</v>
      </c>
      <c r="P285" s="519">
        <v>8.999999999999968</v>
      </c>
      <c r="Q285" s="520" t="s">
        <v>538</v>
      </c>
      <c r="R285" s="520"/>
      <c r="S285" s="520" t="s">
        <v>539</v>
      </c>
      <c r="T285" s="520" t="s">
        <v>540</v>
      </c>
      <c r="U285" s="520"/>
      <c r="V285" s="520"/>
      <c r="W285" s="520" t="s">
        <v>535</v>
      </c>
      <c r="X285" s="520" t="s">
        <v>536</v>
      </c>
      <c r="Y285" s="520" t="b">
        <v>0</v>
      </c>
      <c r="Z285" s="520"/>
      <c r="AA285" s="520"/>
      <c r="AB285" s="520"/>
      <c r="AC285" s="520"/>
      <c r="AD285" s="527"/>
      <c r="AE285" s="520"/>
      <c r="AF285" s="520"/>
      <c r="AG285" s="520"/>
      <c r="AH285" s="520"/>
      <c r="AI285" s="520" t="s">
        <v>537</v>
      </c>
    </row>
    <row r="286" spans="1:35" s="154" customFormat="1">
      <c r="A286" s="520" t="s">
        <v>266</v>
      </c>
      <c r="B286" s="520">
        <v>1</v>
      </c>
      <c r="C286" s="525">
        <v>7084846</v>
      </c>
      <c r="D286" s="520">
        <v>10052084</v>
      </c>
      <c r="E286" s="520" t="s">
        <v>301</v>
      </c>
      <c r="F286" s="520" t="s">
        <v>601</v>
      </c>
      <c r="G286" s="522">
        <v>40700</v>
      </c>
      <c r="H286" s="522" t="s">
        <v>743</v>
      </c>
      <c r="I286" s="520" t="s">
        <v>530</v>
      </c>
      <c r="J286" s="523" t="s">
        <v>531</v>
      </c>
      <c r="K286" s="520" t="s">
        <v>106</v>
      </c>
      <c r="L286" s="520" t="s">
        <v>626</v>
      </c>
      <c r="M286" s="520">
        <v>45360</v>
      </c>
      <c r="N286" s="524">
        <v>0.5229166666666667</v>
      </c>
      <c r="O286" s="524">
        <v>0.5395833333333333</v>
      </c>
      <c r="P286" s="519">
        <v>24.000000000000075</v>
      </c>
      <c r="Q286" s="520" t="s">
        <v>779</v>
      </c>
      <c r="R286" s="520" t="s">
        <v>1334</v>
      </c>
      <c r="S286" s="520" t="s">
        <v>542</v>
      </c>
      <c r="T286" s="520" t="s">
        <v>534</v>
      </c>
      <c r="U286" s="520"/>
      <c r="V286" s="520"/>
      <c r="W286" s="520" t="s">
        <v>535</v>
      </c>
      <c r="X286" s="520" t="s">
        <v>536</v>
      </c>
      <c r="Y286" s="520" t="b">
        <v>0</v>
      </c>
      <c r="Z286" s="520"/>
      <c r="AA286" s="520"/>
      <c r="AB286" s="520"/>
      <c r="AC286" s="520"/>
      <c r="AD286" s="527"/>
      <c r="AE286" s="520"/>
      <c r="AF286" s="520"/>
      <c r="AG286" s="520"/>
      <c r="AH286" s="520"/>
      <c r="AI286" s="520" t="s">
        <v>537</v>
      </c>
    </row>
    <row r="287" spans="1:35" s="154" customFormat="1">
      <c r="A287" s="520" t="s">
        <v>266</v>
      </c>
      <c r="B287" s="520">
        <v>1</v>
      </c>
      <c r="C287" s="525">
        <v>7084846</v>
      </c>
      <c r="D287" s="520">
        <v>10052084</v>
      </c>
      <c r="E287" s="520" t="s">
        <v>301</v>
      </c>
      <c r="F287" s="520" t="s">
        <v>601</v>
      </c>
      <c r="G287" s="522">
        <v>40700</v>
      </c>
      <c r="H287" s="522" t="s">
        <v>743</v>
      </c>
      <c r="I287" s="520" t="s">
        <v>530</v>
      </c>
      <c r="J287" s="523" t="s">
        <v>531</v>
      </c>
      <c r="K287" s="520" t="s">
        <v>106</v>
      </c>
      <c r="L287" s="520" t="s">
        <v>626</v>
      </c>
      <c r="M287" s="520">
        <v>45360</v>
      </c>
      <c r="N287" s="524">
        <v>0.5395833333333333</v>
      </c>
      <c r="O287" s="524">
        <v>0.55486111111111114</v>
      </c>
      <c r="P287" s="519">
        <v>22.000000000000082</v>
      </c>
      <c r="Q287" s="520" t="s">
        <v>538</v>
      </c>
      <c r="R287" s="520"/>
      <c r="S287" s="520" t="s">
        <v>539</v>
      </c>
      <c r="T287" s="520" t="s">
        <v>540</v>
      </c>
      <c r="U287" s="520"/>
      <c r="V287" s="520"/>
      <c r="W287" s="520" t="s">
        <v>535</v>
      </c>
      <c r="X287" s="520" t="s">
        <v>536</v>
      </c>
      <c r="Y287" s="520" t="b">
        <v>0</v>
      </c>
      <c r="Z287" s="520"/>
      <c r="AA287" s="520"/>
      <c r="AB287" s="520"/>
      <c r="AC287" s="520"/>
      <c r="AD287" s="527"/>
      <c r="AE287" s="520"/>
      <c r="AF287" s="520"/>
      <c r="AG287" s="520"/>
      <c r="AH287" s="520"/>
      <c r="AI287" s="520" t="s">
        <v>537</v>
      </c>
    </row>
    <row r="288" spans="1:35" s="154" customFormat="1">
      <c r="A288" s="520" t="s">
        <v>266</v>
      </c>
      <c r="B288" s="520">
        <v>1</v>
      </c>
      <c r="C288" s="525">
        <v>7084846</v>
      </c>
      <c r="D288" s="520">
        <v>10052084</v>
      </c>
      <c r="E288" s="520" t="s">
        <v>301</v>
      </c>
      <c r="F288" s="520" t="s">
        <v>601</v>
      </c>
      <c r="G288" s="522">
        <v>40700</v>
      </c>
      <c r="H288" s="522" t="s">
        <v>743</v>
      </c>
      <c r="I288" s="520" t="s">
        <v>530</v>
      </c>
      <c r="J288" s="523" t="s">
        <v>531</v>
      </c>
      <c r="K288" s="520" t="s">
        <v>106</v>
      </c>
      <c r="L288" s="520" t="s">
        <v>626</v>
      </c>
      <c r="M288" s="520">
        <v>45360</v>
      </c>
      <c r="N288" s="524">
        <v>0.55486111111111114</v>
      </c>
      <c r="O288" s="524">
        <v>0.55694444444444446</v>
      </c>
      <c r="P288" s="519">
        <v>2.9999999999999893</v>
      </c>
      <c r="Q288" s="520" t="s">
        <v>541</v>
      </c>
      <c r="R288" s="520" t="s">
        <v>612</v>
      </c>
      <c r="S288" s="520" t="s">
        <v>542</v>
      </c>
      <c r="T288" s="520" t="s">
        <v>534</v>
      </c>
      <c r="U288" s="520"/>
      <c r="V288" s="520"/>
      <c r="W288" s="520" t="s">
        <v>535</v>
      </c>
      <c r="X288" s="520" t="s">
        <v>536</v>
      </c>
      <c r="Y288" s="520" t="b">
        <v>0</v>
      </c>
      <c r="Z288" s="520"/>
      <c r="AA288" s="520"/>
      <c r="AB288" s="520"/>
      <c r="AC288" s="520"/>
      <c r="AD288" s="527"/>
      <c r="AE288" s="520"/>
      <c r="AF288" s="520"/>
      <c r="AG288" s="520"/>
      <c r="AH288" s="520"/>
      <c r="AI288" s="520" t="s">
        <v>537</v>
      </c>
    </row>
    <row r="289" spans="1:35" s="154" customFormat="1">
      <c r="A289" s="520" t="s">
        <v>266</v>
      </c>
      <c r="B289" s="520">
        <v>1</v>
      </c>
      <c r="C289" s="525">
        <v>7084846</v>
      </c>
      <c r="D289" s="520">
        <v>10052084</v>
      </c>
      <c r="E289" s="520" t="s">
        <v>301</v>
      </c>
      <c r="F289" s="520" t="s">
        <v>601</v>
      </c>
      <c r="G289" s="522">
        <v>40700</v>
      </c>
      <c r="H289" s="522" t="s">
        <v>743</v>
      </c>
      <c r="I289" s="520" t="s">
        <v>530</v>
      </c>
      <c r="J289" s="523" t="s">
        <v>531</v>
      </c>
      <c r="K289" s="520" t="s">
        <v>106</v>
      </c>
      <c r="L289" s="520" t="s">
        <v>626</v>
      </c>
      <c r="M289" s="520">
        <v>45360</v>
      </c>
      <c r="N289" s="524">
        <v>0.55694444444444446</v>
      </c>
      <c r="O289" s="524">
        <v>0.57013888888888886</v>
      </c>
      <c r="P289" s="519">
        <v>18.999999999999932</v>
      </c>
      <c r="Q289" s="520" t="s">
        <v>538</v>
      </c>
      <c r="R289" s="520"/>
      <c r="S289" s="520" t="s">
        <v>539</v>
      </c>
      <c r="T289" s="520" t="s">
        <v>540</v>
      </c>
      <c r="U289" s="520"/>
      <c r="V289" s="520"/>
      <c r="W289" s="520" t="s">
        <v>535</v>
      </c>
      <c r="X289" s="520" t="s">
        <v>536</v>
      </c>
      <c r="Y289" s="520" t="b">
        <v>0</v>
      </c>
      <c r="Z289" s="520"/>
      <c r="AA289" s="520"/>
      <c r="AB289" s="520"/>
      <c r="AC289" s="520"/>
      <c r="AD289" s="527"/>
      <c r="AE289" s="520"/>
      <c r="AF289" s="520"/>
      <c r="AG289" s="520"/>
      <c r="AH289" s="520"/>
      <c r="AI289" s="520" t="s">
        <v>537</v>
      </c>
    </row>
    <row r="290" spans="1:35" s="154" customFormat="1">
      <c r="A290" s="520" t="s">
        <v>266</v>
      </c>
      <c r="B290" s="520">
        <v>1</v>
      </c>
      <c r="C290" s="525">
        <v>7084846</v>
      </c>
      <c r="D290" s="520">
        <v>10052084</v>
      </c>
      <c r="E290" s="520" t="s">
        <v>301</v>
      </c>
      <c r="F290" s="520" t="s">
        <v>601</v>
      </c>
      <c r="G290" s="522">
        <v>40700</v>
      </c>
      <c r="H290" s="522" t="s">
        <v>743</v>
      </c>
      <c r="I290" s="520" t="s">
        <v>530</v>
      </c>
      <c r="J290" s="523" t="s">
        <v>531</v>
      </c>
      <c r="K290" s="520" t="s">
        <v>106</v>
      </c>
      <c r="L290" s="520" t="s">
        <v>626</v>
      </c>
      <c r="M290" s="520">
        <v>45360</v>
      </c>
      <c r="N290" s="524">
        <v>0.57013888888888886</v>
      </c>
      <c r="O290" s="524">
        <v>0.57499999999999996</v>
      </c>
      <c r="P290" s="519">
        <v>6.9999999999999751</v>
      </c>
      <c r="Q290" s="520" t="s">
        <v>544</v>
      </c>
      <c r="R290" s="520" t="s">
        <v>1335</v>
      </c>
      <c r="S290" s="520" t="s">
        <v>533</v>
      </c>
      <c r="T290" s="520" t="s">
        <v>534</v>
      </c>
      <c r="U290" s="520"/>
      <c r="V290" s="520"/>
      <c r="W290" s="520" t="s">
        <v>535</v>
      </c>
      <c r="X290" s="520" t="s">
        <v>536</v>
      </c>
      <c r="Y290" s="520" t="b">
        <v>0</v>
      </c>
      <c r="Z290" s="520"/>
      <c r="AA290" s="520"/>
      <c r="AB290" s="520"/>
      <c r="AC290" s="520"/>
      <c r="AD290" s="527"/>
      <c r="AE290" s="520"/>
      <c r="AF290" s="520"/>
      <c r="AG290" s="520"/>
      <c r="AH290" s="520"/>
      <c r="AI290" s="520" t="s">
        <v>537</v>
      </c>
    </row>
    <row r="291" spans="1:35" s="154" customFormat="1">
      <c r="A291" s="520" t="s">
        <v>266</v>
      </c>
      <c r="B291" s="520">
        <v>1</v>
      </c>
      <c r="C291" s="525">
        <v>7084846</v>
      </c>
      <c r="D291" s="520">
        <v>10052084</v>
      </c>
      <c r="E291" s="520" t="s">
        <v>301</v>
      </c>
      <c r="F291" s="520" t="s">
        <v>601</v>
      </c>
      <c r="G291" s="522">
        <v>40700</v>
      </c>
      <c r="H291" s="522" t="s">
        <v>743</v>
      </c>
      <c r="I291" s="520" t="s">
        <v>530</v>
      </c>
      <c r="J291" s="523" t="s">
        <v>531</v>
      </c>
      <c r="K291" s="520" t="s">
        <v>106</v>
      </c>
      <c r="L291" s="520" t="s">
        <v>626</v>
      </c>
      <c r="M291" s="520">
        <v>45360</v>
      </c>
      <c r="N291" s="524">
        <v>0.57499999999999996</v>
      </c>
      <c r="O291" s="524">
        <v>0.58402777777777781</v>
      </c>
      <c r="P291" s="519">
        <v>12.999999999999954</v>
      </c>
      <c r="Q291" s="520" t="s">
        <v>538</v>
      </c>
      <c r="R291" s="520"/>
      <c r="S291" s="520" t="s">
        <v>539</v>
      </c>
      <c r="T291" s="520" t="s">
        <v>540</v>
      </c>
      <c r="U291" s="520"/>
      <c r="V291" s="520"/>
      <c r="W291" s="520" t="s">
        <v>535</v>
      </c>
      <c r="X291" s="520" t="s">
        <v>536</v>
      </c>
      <c r="Y291" s="520" t="b">
        <v>0</v>
      </c>
      <c r="Z291" s="520"/>
      <c r="AA291" s="520"/>
      <c r="AB291" s="520"/>
      <c r="AC291" s="520"/>
      <c r="AD291" s="527"/>
      <c r="AE291" s="520"/>
      <c r="AF291" s="520"/>
      <c r="AG291" s="520"/>
      <c r="AH291" s="520"/>
      <c r="AI291" s="520" t="s">
        <v>537</v>
      </c>
    </row>
    <row r="292" spans="1:35" s="154" customFormat="1">
      <c r="A292" s="520" t="s">
        <v>266</v>
      </c>
      <c r="B292" s="520">
        <v>1</v>
      </c>
      <c r="C292" s="525">
        <v>7084846</v>
      </c>
      <c r="D292" s="520">
        <v>10052084</v>
      </c>
      <c r="E292" s="520" t="s">
        <v>301</v>
      </c>
      <c r="F292" s="520" t="s">
        <v>601</v>
      </c>
      <c r="G292" s="522">
        <v>40700</v>
      </c>
      <c r="H292" s="522" t="s">
        <v>743</v>
      </c>
      <c r="I292" s="520" t="s">
        <v>530</v>
      </c>
      <c r="J292" s="523" t="s">
        <v>531</v>
      </c>
      <c r="K292" s="520" t="s">
        <v>106</v>
      </c>
      <c r="L292" s="520" t="s">
        <v>626</v>
      </c>
      <c r="M292" s="520">
        <v>45360</v>
      </c>
      <c r="N292" s="524">
        <v>0.58402777777777781</v>
      </c>
      <c r="O292" s="524">
        <v>0.58888888888888891</v>
      </c>
      <c r="P292" s="519">
        <v>7.000000000000135</v>
      </c>
      <c r="Q292" s="520" t="s">
        <v>779</v>
      </c>
      <c r="R292" s="520" t="s">
        <v>1336</v>
      </c>
      <c r="S292" s="520" t="s">
        <v>542</v>
      </c>
      <c r="T292" s="520" t="s">
        <v>534</v>
      </c>
      <c r="U292" s="520"/>
      <c r="V292" s="520"/>
      <c r="W292" s="520" t="s">
        <v>535</v>
      </c>
      <c r="X292" s="520" t="s">
        <v>536</v>
      </c>
      <c r="Y292" s="520" t="b">
        <v>0</v>
      </c>
      <c r="Z292" s="520"/>
      <c r="AA292" s="520"/>
      <c r="AB292" s="520"/>
      <c r="AC292" s="520"/>
      <c r="AD292" s="527"/>
      <c r="AE292" s="520"/>
      <c r="AF292" s="520"/>
      <c r="AG292" s="520"/>
      <c r="AH292" s="520"/>
      <c r="AI292" s="520" t="s">
        <v>537</v>
      </c>
    </row>
    <row r="293" spans="1:35" s="154" customFormat="1">
      <c r="A293" s="520" t="s">
        <v>266</v>
      </c>
      <c r="B293" s="520">
        <v>1</v>
      </c>
      <c r="C293" s="525">
        <v>7084846</v>
      </c>
      <c r="D293" s="520">
        <v>10052084</v>
      </c>
      <c r="E293" s="520" t="s">
        <v>301</v>
      </c>
      <c r="F293" s="520" t="s">
        <v>601</v>
      </c>
      <c r="G293" s="522">
        <v>40700</v>
      </c>
      <c r="H293" s="522" t="s">
        <v>743</v>
      </c>
      <c r="I293" s="520" t="s">
        <v>530</v>
      </c>
      <c r="J293" s="523" t="s">
        <v>531</v>
      </c>
      <c r="K293" s="520" t="s">
        <v>106</v>
      </c>
      <c r="L293" s="520" t="s">
        <v>626</v>
      </c>
      <c r="M293" s="520">
        <v>45360</v>
      </c>
      <c r="N293" s="524">
        <v>0.58888888888888891</v>
      </c>
      <c r="O293" s="524">
        <v>0.59513888888888888</v>
      </c>
      <c r="P293" s="519">
        <v>8.999999999999968</v>
      </c>
      <c r="Q293" s="520" t="s">
        <v>538</v>
      </c>
      <c r="R293" s="520"/>
      <c r="S293" s="520" t="s">
        <v>539</v>
      </c>
      <c r="T293" s="520" t="s">
        <v>540</v>
      </c>
      <c r="U293" s="520"/>
      <c r="V293" s="520"/>
      <c r="W293" s="520" t="s">
        <v>535</v>
      </c>
      <c r="X293" s="520" t="s">
        <v>536</v>
      </c>
      <c r="Y293" s="520" t="b">
        <v>0</v>
      </c>
      <c r="Z293" s="520"/>
      <c r="AA293" s="520"/>
      <c r="AB293" s="520"/>
      <c r="AC293" s="520"/>
      <c r="AD293" s="527"/>
      <c r="AE293" s="520"/>
      <c r="AF293" s="520"/>
      <c r="AG293" s="520"/>
      <c r="AH293" s="520"/>
      <c r="AI293" s="520" t="s">
        <v>537</v>
      </c>
    </row>
    <row r="294" spans="1:35" s="154" customFormat="1">
      <c r="A294" s="520" t="s">
        <v>266</v>
      </c>
      <c r="B294" s="520">
        <v>1</v>
      </c>
      <c r="C294" s="525">
        <v>7084846</v>
      </c>
      <c r="D294" s="520">
        <v>10052084</v>
      </c>
      <c r="E294" s="520" t="s">
        <v>301</v>
      </c>
      <c r="F294" s="520" t="s">
        <v>601</v>
      </c>
      <c r="G294" s="522">
        <v>40700</v>
      </c>
      <c r="H294" s="522" t="s">
        <v>743</v>
      </c>
      <c r="I294" s="520" t="s">
        <v>530</v>
      </c>
      <c r="J294" s="523" t="s">
        <v>531</v>
      </c>
      <c r="K294" s="520" t="s">
        <v>106</v>
      </c>
      <c r="L294" s="520" t="s">
        <v>626</v>
      </c>
      <c r="M294" s="520">
        <v>45360</v>
      </c>
      <c r="N294" s="524">
        <v>0.59513888888888888</v>
      </c>
      <c r="O294" s="524">
        <v>0.59791666666666665</v>
      </c>
      <c r="P294" s="519">
        <v>3.9999999999999858</v>
      </c>
      <c r="Q294" s="520" t="s">
        <v>541</v>
      </c>
      <c r="R294" s="520" t="s">
        <v>612</v>
      </c>
      <c r="S294" s="520" t="s">
        <v>542</v>
      </c>
      <c r="T294" s="520" t="s">
        <v>534</v>
      </c>
      <c r="U294" s="520"/>
      <c r="V294" s="520"/>
      <c r="W294" s="520" t="s">
        <v>535</v>
      </c>
      <c r="X294" s="520" t="s">
        <v>536</v>
      </c>
      <c r="Y294" s="520" t="b">
        <v>0</v>
      </c>
      <c r="Z294" s="520"/>
      <c r="AA294" s="520"/>
      <c r="AB294" s="520"/>
      <c r="AC294" s="520"/>
      <c r="AD294" s="527"/>
      <c r="AE294" s="520"/>
      <c r="AF294" s="520"/>
      <c r="AG294" s="520"/>
      <c r="AH294" s="520"/>
      <c r="AI294" s="520" t="s">
        <v>537</v>
      </c>
    </row>
    <row r="295" spans="1:35" s="154" customFormat="1">
      <c r="A295" s="520" t="s">
        <v>266</v>
      </c>
      <c r="B295" s="520">
        <v>1</v>
      </c>
      <c r="C295" s="525">
        <v>7084846</v>
      </c>
      <c r="D295" s="520">
        <v>10052084</v>
      </c>
      <c r="E295" s="520" t="s">
        <v>301</v>
      </c>
      <c r="F295" s="520" t="s">
        <v>601</v>
      </c>
      <c r="G295" s="522">
        <v>40700</v>
      </c>
      <c r="H295" s="522" t="s">
        <v>743</v>
      </c>
      <c r="I295" s="520" t="s">
        <v>530</v>
      </c>
      <c r="J295" s="523" t="s">
        <v>531</v>
      </c>
      <c r="K295" s="520" t="s">
        <v>106</v>
      </c>
      <c r="L295" s="520" t="s">
        <v>626</v>
      </c>
      <c r="M295" s="520">
        <v>45360</v>
      </c>
      <c r="N295" s="524">
        <v>0.59791666666666665</v>
      </c>
      <c r="O295" s="524">
        <v>0.60416666666666663</v>
      </c>
      <c r="P295" s="519">
        <v>8.999999999999968</v>
      </c>
      <c r="Q295" s="520" t="s">
        <v>538</v>
      </c>
      <c r="R295" s="520"/>
      <c r="S295" s="520" t="s">
        <v>539</v>
      </c>
      <c r="T295" s="520" t="s">
        <v>540</v>
      </c>
      <c r="U295" s="520"/>
      <c r="V295" s="520"/>
      <c r="W295" s="520" t="s">
        <v>535</v>
      </c>
      <c r="X295" s="520" t="s">
        <v>536</v>
      </c>
      <c r="Y295" s="520" t="b">
        <v>0</v>
      </c>
      <c r="Z295" s="520"/>
      <c r="AA295" s="520"/>
      <c r="AB295" s="520"/>
      <c r="AC295" s="520"/>
      <c r="AD295" s="527"/>
      <c r="AE295" s="520"/>
      <c r="AF295" s="520"/>
      <c r="AG295" s="520"/>
      <c r="AH295" s="520"/>
      <c r="AI295" s="520" t="s">
        <v>537</v>
      </c>
    </row>
    <row r="296" spans="1:35" s="154" customFormat="1">
      <c r="A296" s="520" t="s">
        <v>266</v>
      </c>
      <c r="B296" s="520">
        <v>1</v>
      </c>
      <c r="C296" s="525">
        <v>7084846</v>
      </c>
      <c r="D296" s="520">
        <v>10052084</v>
      </c>
      <c r="E296" s="520" t="s">
        <v>301</v>
      </c>
      <c r="F296" s="520" t="s">
        <v>601</v>
      </c>
      <c r="G296" s="522">
        <v>40700</v>
      </c>
      <c r="H296" s="522" t="s">
        <v>743</v>
      </c>
      <c r="I296" s="520" t="s">
        <v>530</v>
      </c>
      <c r="J296" s="523" t="s">
        <v>564</v>
      </c>
      <c r="K296" s="520" t="s">
        <v>106</v>
      </c>
      <c r="L296" s="520" t="s">
        <v>626</v>
      </c>
      <c r="M296" s="520">
        <v>12618</v>
      </c>
      <c r="N296" s="524">
        <v>0.60416666666666663</v>
      </c>
      <c r="O296" s="524">
        <v>0.61319444444444449</v>
      </c>
      <c r="P296" s="519">
        <v>12.999999999999954</v>
      </c>
      <c r="Q296" s="520" t="s">
        <v>538</v>
      </c>
      <c r="R296" s="520"/>
      <c r="S296" s="520" t="s">
        <v>539</v>
      </c>
      <c r="T296" s="520" t="s">
        <v>540</v>
      </c>
      <c r="U296" s="520"/>
      <c r="V296" s="520"/>
      <c r="W296" s="520" t="s">
        <v>565</v>
      </c>
      <c r="X296" s="520" t="s">
        <v>566</v>
      </c>
      <c r="Y296" s="520" t="b">
        <v>0</v>
      </c>
      <c r="Z296" s="520">
        <v>12618</v>
      </c>
      <c r="AA296" s="520">
        <v>10000</v>
      </c>
      <c r="AB296" s="520">
        <v>40700</v>
      </c>
      <c r="AC296" s="520"/>
      <c r="AD296" s="527">
        <v>750</v>
      </c>
      <c r="AE296" s="520">
        <v>6</v>
      </c>
      <c r="AF296" s="520"/>
      <c r="AG296" s="520"/>
      <c r="AH296" s="520">
        <v>1051.5</v>
      </c>
      <c r="AI296" s="520" t="s">
        <v>589</v>
      </c>
    </row>
    <row r="297" spans="1:35" s="154" customFormat="1">
      <c r="A297" s="520" t="s">
        <v>266</v>
      </c>
      <c r="B297" s="520">
        <v>1</v>
      </c>
      <c r="C297" s="525">
        <v>7084846</v>
      </c>
      <c r="D297" s="520">
        <v>10052084</v>
      </c>
      <c r="E297" s="520" t="s">
        <v>301</v>
      </c>
      <c r="F297" s="520" t="s">
        <v>601</v>
      </c>
      <c r="G297" s="522">
        <v>40700</v>
      </c>
      <c r="H297" s="522" t="s">
        <v>743</v>
      </c>
      <c r="I297" s="520" t="s">
        <v>530</v>
      </c>
      <c r="J297" s="523" t="s">
        <v>564</v>
      </c>
      <c r="K297" s="520" t="s">
        <v>106</v>
      </c>
      <c r="L297" s="520" t="s">
        <v>626</v>
      </c>
      <c r="M297" s="520">
        <v>12618</v>
      </c>
      <c r="N297" s="524">
        <v>0.61319444444444449</v>
      </c>
      <c r="O297" s="524">
        <v>0.61805555555555558</v>
      </c>
      <c r="P297" s="519">
        <v>7.000000000000135</v>
      </c>
      <c r="Q297" s="520" t="s">
        <v>590</v>
      </c>
      <c r="R297" s="520" t="s">
        <v>1337</v>
      </c>
      <c r="S297" s="520" t="s">
        <v>542</v>
      </c>
      <c r="T297" s="520" t="s">
        <v>534</v>
      </c>
      <c r="U297" s="520"/>
      <c r="V297" s="520"/>
      <c r="W297" s="520" t="s">
        <v>565</v>
      </c>
      <c r="X297" s="520" t="s">
        <v>566</v>
      </c>
      <c r="Y297" s="520" t="b">
        <v>0</v>
      </c>
      <c r="Z297" s="520"/>
      <c r="AA297" s="520"/>
      <c r="AB297" s="520"/>
      <c r="AC297" s="520"/>
      <c r="AD297" s="527"/>
      <c r="AE297" s="520"/>
      <c r="AF297" s="520"/>
      <c r="AG297" s="520"/>
      <c r="AH297" s="520"/>
      <c r="AI297" s="520" t="s">
        <v>589</v>
      </c>
    </row>
    <row r="298" spans="1:35" s="154" customFormat="1">
      <c r="A298" s="520" t="s">
        <v>266</v>
      </c>
      <c r="B298" s="520">
        <v>1</v>
      </c>
      <c r="C298" s="525">
        <v>7084846</v>
      </c>
      <c r="D298" s="520">
        <v>10052084</v>
      </c>
      <c r="E298" s="520" t="s">
        <v>301</v>
      </c>
      <c r="F298" s="520" t="s">
        <v>601</v>
      </c>
      <c r="G298" s="522">
        <v>40700</v>
      </c>
      <c r="H298" s="522" t="s">
        <v>743</v>
      </c>
      <c r="I298" s="520" t="s">
        <v>530</v>
      </c>
      <c r="J298" s="523" t="s">
        <v>564</v>
      </c>
      <c r="K298" s="520" t="s">
        <v>106</v>
      </c>
      <c r="L298" s="520" t="s">
        <v>626</v>
      </c>
      <c r="M298" s="520">
        <v>12618</v>
      </c>
      <c r="N298" s="524">
        <v>0.61805555555555558</v>
      </c>
      <c r="O298" s="524">
        <v>0.62638888888888888</v>
      </c>
      <c r="P298" s="519">
        <v>11.999999999999957</v>
      </c>
      <c r="Q298" s="520" t="s">
        <v>538</v>
      </c>
      <c r="R298" s="520"/>
      <c r="S298" s="520" t="s">
        <v>539</v>
      </c>
      <c r="T298" s="520" t="s">
        <v>540</v>
      </c>
      <c r="U298" s="520"/>
      <c r="V298" s="520"/>
      <c r="W298" s="520" t="s">
        <v>565</v>
      </c>
      <c r="X298" s="520" t="s">
        <v>566</v>
      </c>
      <c r="Y298" s="520" t="b">
        <v>0</v>
      </c>
      <c r="Z298" s="520"/>
      <c r="AA298" s="520"/>
      <c r="AB298" s="520"/>
      <c r="AC298" s="520"/>
      <c r="AD298" s="527"/>
      <c r="AE298" s="520"/>
      <c r="AF298" s="520"/>
      <c r="AG298" s="520"/>
      <c r="AH298" s="520"/>
      <c r="AI298" s="520" t="s">
        <v>589</v>
      </c>
    </row>
    <row r="299" spans="1:35" s="154" customFormat="1">
      <c r="A299" s="520" t="s">
        <v>266</v>
      </c>
      <c r="B299" s="520">
        <v>1</v>
      </c>
      <c r="C299" s="525">
        <v>7084846</v>
      </c>
      <c r="D299" s="520">
        <v>10052084</v>
      </c>
      <c r="E299" s="520" t="s">
        <v>301</v>
      </c>
      <c r="F299" s="520" t="s">
        <v>601</v>
      </c>
      <c r="G299" s="522">
        <v>40700</v>
      </c>
      <c r="H299" s="522" t="s">
        <v>743</v>
      </c>
      <c r="I299" s="520" t="s">
        <v>530</v>
      </c>
      <c r="J299" s="523" t="s">
        <v>564</v>
      </c>
      <c r="K299" s="520" t="s">
        <v>106</v>
      </c>
      <c r="L299" s="520" t="s">
        <v>626</v>
      </c>
      <c r="M299" s="520">
        <v>12618</v>
      </c>
      <c r="N299" s="524">
        <v>0.62638888888888888</v>
      </c>
      <c r="O299" s="524">
        <v>0.62986111111111109</v>
      </c>
      <c r="P299" s="519">
        <v>4.9999999999999822</v>
      </c>
      <c r="Q299" s="520" t="s">
        <v>543</v>
      </c>
      <c r="R299" s="520" t="s">
        <v>575</v>
      </c>
      <c r="S299" s="520" t="s">
        <v>542</v>
      </c>
      <c r="T299" s="520" t="s">
        <v>534</v>
      </c>
      <c r="U299" s="520"/>
      <c r="V299" s="520"/>
      <c r="W299" s="520" t="s">
        <v>565</v>
      </c>
      <c r="X299" s="520" t="s">
        <v>566</v>
      </c>
      <c r="Y299" s="520" t="b">
        <v>0</v>
      </c>
      <c r="Z299" s="520"/>
      <c r="AA299" s="520"/>
      <c r="AB299" s="520"/>
      <c r="AC299" s="520"/>
      <c r="AD299" s="527"/>
      <c r="AE299" s="520"/>
      <c r="AF299" s="520"/>
      <c r="AG299" s="520"/>
      <c r="AH299" s="520"/>
      <c r="AI299" s="520" t="s">
        <v>589</v>
      </c>
    </row>
    <row r="300" spans="1:35" s="154" customFormat="1">
      <c r="A300" s="520" t="s">
        <v>266</v>
      </c>
      <c r="B300" s="520">
        <v>1</v>
      </c>
      <c r="C300" s="525">
        <v>7084846</v>
      </c>
      <c r="D300" s="520">
        <v>10052084</v>
      </c>
      <c r="E300" s="520" t="s">
        <v>301</v>
      </c>
      <c r="F300" s="520" t="s">
        <v>601</v>
      </c>
      <c r="G300" s="522">
        <v>40700</v>
      </c>
      <c r="H300" s="522" t="s">
        <v>743</v>
      </c>
      <c r="I300" s="520" t="s">
        <v>530</v>
      </c>
      <c r="J300" s="523" t="s">
        <v>564</v>
      </c>
      <c r="K300" s="520" t="s">
        <v>106</v>
      </c>
      <c r="L300" s="520" t="s">
        <v>626</v>
      </c>
      <c r="M300" s="520">
        <v>12618</v>
      </c>
      <c r="N300" s="524">
        <v>0.62986111111111109</v>
      </c>
      <c r="O300" s="524">
        <v>0.63194444444444442</v>
      </c>
      <c r="P300" s="519">
        <v>2.9999999999999893</v>
      </c>
      <c r="Q300" s="520" t="s">
        <v>538</v>
      </c>
      <c r="R300" s="520"/>
      <c r="S300" s="520" t="s">
        <v>539</v>
      </c>
      <c r="T300" s="520" t="s">
        <v>540</v>
      </c>
      <c r="U300" s="520"/>
      <c r="V300" s="520"/>
      <c r="W300" s="520" t="s">
        <v>565</v>
      </c>
      <c r="X300" s="520" t="s">
        <v>566</v>
      </c>
      <c r="Y300" s="520" t="b">
        <v>0</v>
      </c>
      <c r="Z300" s="520"/>
      <c r="AA300" s="520"/>
      <c r="AB300" s="520"/>
      <c r="AC300" s="520"/>
      <c r="AD300" s="527"/>
      <c r="AE300" s="520"/>
      <c r="AF300" s="520"/>
      <c r="AG300" s="520"/>
      <c r="AH300" s="520"/>
      <c r="AI300" s="520" t="s">
        <v>589</v>
      </c>
    </row>
    <row r="301" spans="1:35" s="154" customFormat="1">
      <c r="A301" s="520" t="s">
        <v>266</v>
      </c>
      <c r="B301" s="520">
        <v>1</v>
      </c>
      <c r="C301" s="525">
        <v>7084846</v>
      </c>
      <c r="D301" s="520">
        <v>10052084</v>
      </c>
      <c r="E301" s="520" t="s">
        <v>301</v>
      </c>
      <c r="F301" s="520" t="s">
        <v>601</v>
      </c>
      <c r="G301" s="522">
        <v>40700</v>
      </c>
      <c r="H301" s="522" t="s">
        <v>743</v>
      </c>
      <c r="I301" s="520" t="s">
        <v>530</v>
      </c>
      <c r="J301" s="523" t="s">
        <v>564</v>
      </c>
      <c r="K301" s="520" t="s">
        <v>106</v>
      </c>
      <c r="L301" s="520" t="s">
        <v>626</v>
      </c>
      <c r="M301" s="520">
        <v>12618</v>
      </c>
      <c r="N301" s="524">
        <v>0.63194444444444442</v>
      </c>
      <c r="O301" s="524">
        <v>0.63749999999999996</v>
      </c>
      <c r="P301" s="519">
        <v>7.9999999999999716</v>
      </c>
      <c r="Q301" s="520" t="s">
        <v>607</v>
      </c>
      <c r="R301" s="520" t="s">
        <v>1338</v>
      </c>
      <c r="S301" s="520" t="s">
        <v>533</v>
      </c>
      <c r="T301" s="520" t="s">
        <v>534</v>
      </c>
      <c r="U301" s="520"/>
      <c r="V301" s="520"/>
      <c r="W301" s="520" t="s">
        <v>565</v>
      </c>
      <c r="X301" s="520" t="s">
        <v>566</v>
      </c>
      <c r="Y301" s="520" t="b">
        <v>0</v>
      </c>
      <c r="Z301" s="520"/>
      <c r="AA301" s="520"/>
      <c r="AB301" s="520"/>
      <c r="AC301" s="520"/>
      <c r="AD301" s="527"/>
      <c r="AE301" s="520"/>
      <c r="AF301" s="520"/>
      <c r="AG301" s="520"/>
      <c r="AH301" s="520"/>
      <c r="AI301" s="520" t="s">
        <v>589</v>
      </c>
    </row>
    <row r="302" spans="1:35" s="154" customFormat="1">
      <c r="A302" s="520" t="s">
        <v>266</v>
      </c>
      <c r="B302" s="520">
        <v>1</v>
      </c>
      <c r="C302" s="525">
        <v>7084846</v>
      </c>
      <c r="D302" s="520">
        <v>10052084</v>
      </c>
      <c r="E302" s="520" t="s">
        <v>301</v>
      </c>
      <c r="F302" s="520" t="s">
        <v>601</v>
      </c>
      <c r="G302" s="522">
        <v>40700</v>
      </c>
      <c r="H302" s="522" t="s">
        <v>743</v>
      </c>
      <c r="I302" s="520" t="s">
        <v>530</v>
      </c>
      <c r="J302" s="523" t="s">
        <v>564</v>
      </c>
      <c r="K302" s="520" t="s">
        <v>106</v>
      </c>
      <c r="L302" s="520" t="s">
        <v>626</v>
      </c>
      <c r="M302" s="520">
        <v>12618</v>
      </c>
      <c r="N302" s="524">
        <v>0.63749999999999996</v>
      </c>
      <c r="O302" s="524">
        <v>0.64236111111111105</v>
      </c>
      <c r="P302" s="519">
        <v>6.9999999999999751</v>
      </c>
      <c r="Q302" s="520" t="s">
        <v>538</v>
      </c>
      <c r="R302" s="520"/>
      <c r="S302" s="520" t="s">
        <v>539</v>
      </c>
      <c r="T302" s="520" t="s">
        <v>540</v>
      </c>
      <c r="U302" s="520"/>
      <c r="V302" s="520"/>
      <c r="W302" s="520" t="s">
        <v>565</v>
      </c>
      <c r="X302" s="520" t="s">
        <v>566</v>
      </c>
      <c r="Y302" s="520" t="b">
        <v>0</v>
      </c>
      <c r="Z302" s="520"/>
      <c r="AA302" s="520"/>
      <c r="AB302" s="520"/>
      <c r="AC302" s="520"/>
      <c r="AD302" s="527"/>
      <c r="AE302" s="520"/>
      <c r="AF302" s="520"/>
      <c r="AG302" s="520"/>
      <c r="AH302" s="520"/>
      <c r="AI302" s="520" t="s">
        <v>589</v>
      </c>
    </row>
    <row r="303" spans="1:35" s="154" customFormat="1">
      <c r="A303" s="520" t="s">
        <v>266</v>
      </c>
      <c r="B303" s="520">
        <v>1</v>
      </c>
      <c r="C303" s="525">
        <v>7084846</v>
      </c>
      <c r="D303" s="520">
        <v>10052084</v>
      </c>
      <c r="E303" s="520" t="s">
        <v>301</v>
      </c>
      <c r="F303" s="520" t="s">
        <v>601</v>
      </c>
      <c r="G303" s="522">
        <v>40700</v>
      </c>
      <c r="H303" s="522" t="s">
        <v>743</v>
      </c>
      <c r="I303" s="520" t="s">
        <v>530</v>
      </c>
      <c r="J303" s="523" t="s">
        <v>564</v>
      </c>
      <c r="K303" s="520" t="s">
        <v>106</v>
      </c>
      <c r="L303" s="520" t="s">
        <v>626</v>
      </c>
      <c r="M303" s="520">
        <v>12618</v>
      </c>
      <c r="N303" s="524">
        <v>0.64236111111111105</v>
      </c>
      <c r="O303" s="524">
        <v>0.64374999999999993</v>
      </c>
      <c r="P303" s="519">
        <v>1.9999999999999929</v>
      </c>
      <c r="Q303" s="520" t="s">
        <v>543</v>
      </c>
      <c r="R303" s="520" t="s">
        <v>575</v>
      </c>
      <c r="S303" s="520" t="s">
        <v>542</v>
      </c>
      <c r="T303" s="520" t="s">
        <v>534</v>
      </c>
      <c r="U303" s="520"/>
      <c r="V303" s="520"/>
      <c r="W303" s="520" t="s">
        <v>565</v>
      </c>
      <c r="X303" s="520" t="s">
        <v>566</v>
      </c>
      <c r="Y303" s="520" t="b">
        <v>0</v>
      </c>
      <c r="Z303" s="520"/>
      <c r="AA303" s="520"/>
      <c r="AB303" s="520"/>
      <c r="AC303" s="520"/>
      <c r="AD303" s="527"/>
      <c r="AE303" s="520"/>
      <c r="AF303" s="520"/>
      <c r="AG303" s="520"/>
      <c r="AH303" s="520"/>
      <c r="AI303" s="520" t="s">
        <v>589</v>
      </c>
    </row>
    <row r="304" spans="1:35" s="154" customFormat="1">
      <c r="A304" s="520" t="s">
        <v>266</v>
      </c>
      <c r="B304" s="520">
        <v>1</v>
      </c>
      <c r="C304" s="525">
        <v>7084846</v>
      </c>
      <c r="D304" s="520">
        <v>10052084</v>
      </c>
      <c r="E304" s="520" t="s">
        <v>301</v>
      </c>
      <c r="F304" s="520" t="s">
        <v>601</v>
      </c>
      <c r="G304" s="522">
        <v>40700</v>
      </c>
      <c r="H304" s="522" t="s">
        <v>743</v>
      </c>
      <c r="I304" s="520" t="s">
        <v>530</v>
      </c>
      <c r="J304" s="523" t="s">
        <v>564</v>
      </c>
      <c r="K304" s="520" t="s">
        <v>106</v>
      </c>
      <c r="L304" s="520" t="s">
        <v>626</v>
      </c>
      <c r="M304" s="520">
        <v>12618</v>
      </c>
      <c r="N304" s="524">
        <v>0.64374999999999993</v>
      </c>
      <c r="O304" s="524">
        <v>0.65694444444444444</v>
      </c>
      <c r="P304" s="519">
        <v>19.000000000000092</v>
      </c>
      <c r="Q304" s="520" t="s">
        <v>538</v>
      </c>
      <c r="R304" s="520"/>
      <c r="S304" s="520" t="s">
        <v>539</v>
      </c>
      <c r="T304" s="520" t="s">
        <v>540</v>
      </c>
      <c r="U304" s="520"/>
      <c r="V304" s="520"/>
      <c r="W304" s="520" t="s">
        <v>565</v>
      </c>
      <c r="X304" s="520" t="s">
        <v>566</v>
      </c>
      <c r="Y304" s="520" t="b">
        <v>0</v>
      </c>
      <c r="Z304" s="520"/>
      <c r="AA304" s="520"/>
      <c r="AB304" s="520"/>
      <c r="AC304" s="520"/>
      <c r="AD304" s="527"/>
      <c r="AE304" s="520"/>
      <c r="AF304" s="520"/>
      <c r="AG304" s="520"/>
      <c r="AH304" s="520"/>
      <c r="AI304" s="520" t="s">
        <v>589</v>
      </c>
    </row>
    <row r="305" spans="1:35" s="154" customFormat="1">
      <c r="A305" s="520" t="s">
        <v>266</v>
      </c>
      <c r="B305" s="520">
        <v>1</v>
      </c>
      <c r="C305" s="525">
        <v>7084846</v>
      </c>
      <c r="D305" s="520">
        <v>10052084</v>
      </c>
      <c r="E305" s="520" t="s">
        <v>301</v>
      </c>
      <c r="F305" s="520" t="s">
        <v>601</v>
      </c>
      <c r="G305" s="522">
        <v>40700</v>
      </c>
      <c r="H305" s="522" t="s">
        <v>743</v>
      </c>
      <c r="I305" s="520" t="s">
        <v>530</v>
      </c>
      <c r="J305" s="523" t="s">
        <v>564</v>
      </c>
      <c r="K305" s="520" t="s">
        <v>106</v>
      </c>
      <c r="L305" s="520" t="s">
        <v>626</v>
      </c>
      <c r="M305" s="520">
        <v>12618</v>
      </c>
      <c r="N305" s="524">
        <v>0.65694444444444444</v>
      </c>
      <c r="O305" s="524">
        <v>0.65833333333333333</v>
      </c>
      <c r="P305" s="519">
        <v>1.9999999999999929</v>
      </c>
      <c r="Q305" s="520" t="s">
        <v>543</v>
      </c>
      <c r="R305" s="520" t="s">
        <v>575</v>
      </c>
      <c r="S305" s="520" t="s">
        <v>542</v>
      </c>
      <c r="T305" s="520" t="s">
        <v>534</v>
      </c>
      <c r="U305" s="520"/>
      <c r="V305" s="520"/>
      <c r="W305" s="520" t="s">
        <v>565</v>
      </c>
      <c r="X305" s="520" t="s">
        <v>566</v>
      </c>
      <c r="Y305" s="520" t="b">
        <v>0</v>
      </c>
      <c r="Z305" s="520"/>
      <c r="AA305" s="520"/>
      <c r="AB305" s="520"/>
      <c r="AC305" s="520"/>
      <c r="AD305" s="527"/>
      <c r="AE305" s="520"/>
      <c r="AF305" s="520"/>
      <c r="AG305" s="520"/>
      <c r="AH305" s="520"/>
      <c r="AI305" s="520" t="s">
        <v>589</v>
      </c>
    </row>
    <row r="306" spans="1:35" s="154" customFormat="1">
      <c r="A306" s="520" t="s">
        <v>266</v>
      </c>
      <c r="B306" s="520">
        <v>1</v>
      </c>
      <c r="C306" s="525">
        <v>7084846</v>
      </c>
      <c r="D306" s="520">
        <v>10052084</v>
      </c>
      <c r="E306" s="520" t="s">
        <v>301</v>
      </c>
      <c r="F306" s="520" t="s">
        <v>601</v>
      </c>
      <c r="G306" s="522">
        <v>40700</v>
      </c>
      <c r="H306" s="522" t="s">
        <v>743</v>
      </c>
      <c r="I306" s="520" t="s">
        <v>530</v>
      </c>
      <c r="J306" s="523" t="s">
        <v>564</v>
      </c>
      <c r="K306" s="520" t="s">
        <v>106</v>
      </c>
      <c r="L306" s="520" t="s">
        <v>626</v>
      </c>
      <c r="M306" s="520">
        <v>12618</v>
      </c>
      <c r="N306" s="524">
        <v>0.65833333333333333</v>
      </c>
      <c r="O306" s="524">
        <v>0.66527777777777775</v>
      </c>
      <c r="P306" s="519">
        <v>9.9999999999999645</v>
      </c>
      <c r="Q306" s="520" t="s">
        <v>538</v>
      </c>
      <c r="R306" s="520"/>
      <c r="S306" s="520" t="s">
        <v>539</v>
      </c>
      <c r="T306" s="520" t="s">
        <v>540</v>
      </c>
      <c r="U306" s="520"/>
      <c r="V306" s="520"/>
      <c r="W306" s="520" t="s">
        <v>565</v>
      </c>
      <c r="X306" s="520" t="s">
        <v>566</v>
      </c>
      <c r="Y306" s="520" t="b">
        <v>0</v>
      </c>
      <c r="Z306" s="520"/>
      <c r="AA306" s="520"/>
      <c r="AB306" s="520"/>
      <c r="AC306" s="520"/>
      <c r="AD306" s="527"/>
      <c r="AE306" s="520"/>
      <c r="AF306" s="520"/>
      <c r="AG306" s="520"/>
      <c r="AH306" s="520"/>
      <c r="AI306" s="520" t="s">
        <v>589</v>
      </c>
    </row>
    <row r="307" spans="1:35" s="154" customFormat="1">
      <c r="A307" s="520" t="s">
        <v>266</v>
      </c>
      <c r="B307" s="520">
        <v>1</v>
      </c>
      <c r="C307" s="525">
        <v>7084846</v>
      </c>
      <c r="D307" s="520">
        <v>10052084</v>
      </c>
      <c r="E307" s="520" t="s">
        <v>301</v>
      </c>
      <c r="F307" s="520" t="s">
        <v>601</v>
      </c>
      <c r="G307" s="522">
        <v>40700</v>
      </c>
      <c r="H307" s="522" t="s">
        <v>743</v>
      </c>
      <c r="I307" s="520" t="s">
        <v>530</v>
      </c>
      <c r="J307" s="523" t="s">
        <v>564</v>
      </c>
      <c r="K307" s="520" t="s">
        <v>106</v>
      </c>
      <c r="L307" s="520" t="s">
        <v>626</v>
      </c>
      <c r="M307" s="520">
        <v>12618</v>
      </c>
      <c r="N307" s="524">
        <v>0.66527777777777775</v>
      </c>
      <c r="O307" s="524">
        <v>0.66666666666666663</v>
      </c>
      <c r="P307" s="519">
        <v>1.9999999999999929</v>
      </c>
      <c r="Q307" s="520" t="s">
        <v>543</v>
      </c>
      <c r="R307" s="520" t="s">
        <v>575</v>
      </c>
      <c r="S307" s="520" t="s">
        <v>542</v>
      </c>
      <c r="T307" s="520" t="s">
        <v>534</v>
      </c>
      <c r="U307" s="520"/>
      <c r="V307" s="520"/>
      <c r="W307" s="520" t="s">
        <v>565</v>
      </c>
      <c r="X307" s="520" t="s">
        <v>566</v>
      </c>
      <c r="Y307" s="520" t="b">
        <v>0</v>
      </c>
      <c r="Z307" s="520"/>
      <c r="AA307" s="520"/>
      <c r="AB307" s="520"/>
      <c r="AC307" s="520"/>
      <c r="AD307" s="527"/>
      <c r="AE307" s="520"/>
      <c r="AF307" s="520"/>
      <c r="AG307" s="520"/>
      <c r="AH307" s="520"/>
      <c r="AI307" s="520" t="s">
        <v>589</v>
      </c>
    </row>
    <row r="308" spans="1:35" s="154" customFormat="1">
      <c r="A308" s="520" t="s">
        <v>266</v>
      </c>
      <c r="B308" s="520">
        <v>1</v>
      </c>
      <c r="C308" s="525">
        <v>7084846</v>
      </c>
      <c r="D308" s="520">
        <v>10052084</v>
      </c>
      <c r="E308" s="520" t="s">
        <v>301</v>
      </c>
      <c r="F308" s="520" t="s">
        <v>601</v>
      </c>
      <c r="G308" s="522">
        <v>40700</v>
      </c>
      <c r="H308" s="522" t="s">
        <v>743</v>
      </c>
      <c r="I308" s="520" t="s">
        <v>530</v>
      </c>
      <c r="J308" s="523" t="s">
        <v>564</v>
      </c>
      <c r="K308" s="520" t="s">
        <v>106</v>
      </c>
      <c r="L308" s="520" t="s">
        <v>626</v>
      </c>
      <c r="M308" s="520">
        <v>12618</v>
      </c>
      <c r="N308" s="524">
        <v>0.66666666666666663</v>
      </c>
      <c r="O308" s="524">
        <v>0.67361111111111105</v>
      </c>
      <c r="P308" s="519">
        <v>9.9999999999999645</v>
      </c>
      <c r="Q308" s="520" t="s">
        <v>538</v>
      </c>
      <c r="R308" s="520"/>
      <c r="S308" s="520" t="s">
        <v>539</v>
      </c>
      <c r="T308" s="520" t="s">
        <v>540</v>
      </c>
      <c r="U308" s="520"/>
      <c r="V308" s="520"/>
      <c r="W308" s="520" t="s">
        <v>565</v>
      </c>
      <c r="X308" s="520" t="s">
        <v>566</v>
      </c>
      <c r="Y308" s="520" t="b">
        <v>0</v>
      </c>
      <c r="Z308" s="520"/>
      <c r="AA308" s="520"/>
      <c r="AB308" s="520"/>
      <c r="AC308" s="520"/>
      <c r="AD308" s="527"/>
      <c r="AE308" s="520"/>
      <c r="AF308" s="520"/>
      <c r="AG308" s="520"/>
      <c r="AH308" s="520"/>
      <c r="AI308" s="520" t="s">
        <v>589</v>
      </c>
    </row>
    <row r="309" spans="1:35" s="154" customFormat="1">
      <c r="A309" s="520" t="s">
        <v>266</v>
      </c>
      <c r="B309" s="520">
        <v>1</v>
      </c>
      <c r="C309" s="525">
        <v>7084846</v>
      </c>
      <c r="D309" s="520">
        <v>10052084</v>
      </c>
      <c r="E309" s="520" t="s">
        <v>301</v>
      </c>
      <c r="F309" s="520" t="s">
        <v>601</v>
      </c>
      <c r="G309" s="522">
        <v>40700</v>
      </c>
      <c r="H309" s="522" t="s">
        <v>743</v>
      </c>
      <c r="I309" s="520" t="s">
        <v>530</v>
      </c>
      <c r="J309" s="523" t="s">
        <v>564</v>
      </c>
      <c r="K309" s="520" t="s">
        <v>106</v>
      </c>
      <c r="L309" s="520" t="s">
        <v>626</v>
      </c>
      <c r="M309" s="520">
        <v>12618</v>
      </c>
      <c r="N309" s="524">
        <v>0.67361111111111105</v>
      </c>
      <c r="O309" s="524">
        <v>0.67708333333333337</v>
      </c>
      <c r="P309" s="519">
        <v>4.9999999999999822</v>
      </c>
      <c r="Q309" s="520" t="s">
        <v>546</v>
      </c>
      <c r="R309" s="520" t="s">
        <v>570</v>
      </c>
      <c r="S309" s="520" t="s">
        <v>547</v>
      </c>
      <c r="T309" s="520" t="s">
        <v>534</v>
      </c>
      <c r="U309" s="520"/>
      <c r="V309" s="520"/>
      <c r="W309" s="520" t="s">
        <v>565</v>
      </c>
      <c r="X309" s="520" t="s">
        <v>566</v>
      </c>
      <c r="Y309" s="520" t="b">
        <v>0</v>
      </c>
      <c r="Z309" s="520"/>
      <c r="AA309" s="520"/>
      <c r="AB309" s="520"/>
      <c r="AC309" s="520"/>
      <c r="AD309" s="527"/>
      <c r="AE309" s="520"/>
      <c r="AF309" s="520"/>
      <c r="AG309" s="520"/>
      <c r="AH309" s="520"/>
      <c r="AI309" s="520" t="s">
        <v>589</v>
      </c>
    </row>
    <row r="310" spans="1:35" s="154" customFormat="1">
      <c r="A310" s="520" t="s">
        <v>266</v>
      </c>
      <c r="B310" s="520">
        <v>2</v>
      </c>
      <c r="C310" s="525">
        <v>7084668</v>
      </c>
      <c r="D310" s="520">
        <v>10052084</v>
      </c>
      <c r="E310" s="520" t="s">
        <v>301</v>
      </c>
      <c r="F310" s="520" t="s">
        <v>601</v>
      </c>
      <c r="G310" s="522">
        <v>40700</v>
      </c>
      <c r="H310" s="522" t="s">
        <v>743</v>
      </c>
      <c r="I310" s="520" t="s">
        <v>530</v>
      </c>
      <c r="J310" s="523" t="s">
        <v>564</v>
      </c>
      <c r="K310" s="520" t="s">
        <v>106</v>
      </c>
      <c r="L310" s="520" t="s">
        <v>626</v>
      </c>
      <c r="M310" s="520">
        <v>840</v>
      </c>
      <c r="N310" s="524">
        <v>0.67708333333333337</v>
      </c>
      <c r="O310" s="524">
        <v>0.68055555555555558</v>
      </c>
      <c r="P310" s="519">
        <v>4.9999999999999822</v>
      </c>
      <c r="Q310" s="520" t="s">
        <v>554</v>
      </c>
      <c r="R310" s="520" t="s">
        <v>1339</v>
      </c>
      <c r="S310" s="520" t="s">
        <v>550</v>
      </c>
      <c r="T310" s="520" t="s">
        <v>551</v>
      </c>
      <c r="U310" s="520"/>
      <c r="V310" s="520"/>
      <c r="W310" s="520" t="s">
        <v>565</v>
      </c>
      <c r="X310" s="520" t="s">
        <v>566</v>
      </c>
      <c r="Y310" s="520" t="b">
        <v>0</v>
      </c>
      <c r="Z310" s="520">
        <v>840</v>
      </c>
      <c r="AA310" s="520">
        <v>10000</v>
      </c>
      <c r="AB310" s="520">
        <v>40700</v>
      </c>
      <c r="AC310" s="520" t="s">
        <v>1715</v>
      </c>
      <c r="AD310" s="527">
        <v>750</v>
      </c>
      <c r="AE310" s="520">
        <v>6</v>
      </c>
      <c r="AF310" s="520"/>
      <c r="AG310" s="520"/>
      <c r="AH310" s="520">
        <v>70</v>
      </c>
      <c r="AI310" s="520" t="s">
        <v>589</v>
      </c>
    </row>
    <row r="311" spans="1:35" s="154" customFormat="1">
      <c r="A311" s="520" t="s">
        <v>266</v>
      </c>
      <c r="B311" s="520">
        <v>2</v>
      </c>
      <c r="C311" s="525">
        <v>7084668</v>
      </c>
      <c r="D311" s="520">
        <v>10052084</v>
      </c>
      <c r="E311" s="520" t="s">
        <v>301</v>
      </c>
      <c r="F311" s="520" t="s">
        <v>601</v>
      </c>
      <c r="G311" s="522">
        <v>40700</v>
      </c>
      <c r="H311" s="522" t="s">
        <v>743</v>
      </c>
      <c r="I311" s="520" t="s">
        <v>530</v>
      </c>
      <c r="J311" s="523" t="s">
        <v>564</v>
      </c>
      <c r="K311" s="520" t="s">
        <v>106</v>
      </c>
      <c r="L311" s="520" t="s">
        <v>626</v>
      </c>
      <c r="M311" s="520">
        <v>840</v>
      </c>
      <c r="N311" s="524">
        <v>0.68055555555555558</v>
      </c>
      <c r="O311" s="524">
        <v>0.68402777777777779</v>
      </c>
      <c r="P311" s="519">
        <v>5.0000000000001421</v>
      </c>
      <c r="Q311" s="520" t="s">
        <v>538</v>
      </c>
      <c r="R311" s="520"/>
      <c r="S311" s="520" t="s">
        <v>539</v>
      </c>
      <c r="T311" s="520" t="s">
        <v>540</v>
      </c>
      <c r="U311" s="520"/>
      <c r="V311" s="520"/>
      <c r="W311" s="520" t="s">
        <v>565</v>
      </c>
      <c r="X311" s="520" t="s">
        <v>566</v>
      </c>
      <c r="Y311" s="520" t="b">
        <v>0</v>
      </c>
      <c r="Z311" s="520"/>
      <c r="AA311" s="520"/>
      <c r="AB311" s="520"/>
      <c r="AC311" s="520"/>
      <c r="AD311" s="527"/>
      <c r="AE311" s="520"/>
      <c r="AF311" s="520"/>
      <c r="AG311" s="520"/>
      <c r="AH311" s="520"/>
      <c r="AI311" s="520" t="s">
        <v>589</v>
      </c>
    </row>
    <row r="312" spans="1:35" s="154" customFormat="1">
      <c r="A312" s="520" t="s">
        <v>266</v>
      </c>
      <c r="B312" s="520">
        <v>2</v>
      </c>
      <c r="C312" s="525">
        <v>7084668</v>
      </c>
      <c r="D312" s="520">
        <v>10052084</v>
      </c>
      <c r="E312" s="520" t="s">
        <v>301</v>
      </c>
      <c r="F312" s="520" t="s">
        <v>601</v>
      </c>
      <c r="G312" s="522">
        <v>40700</v>
      </c>
      <c r="H312" s="522" t="s">
        <v>743</v>
      </c>
      <c r="I312" s="520" t="s">
        <v>530</v>
      </c>
      <c r="J312" s="523" t="s">
        <v>564</v>
      </c>
      <c r="K312" s="520" t="s">
        <v>106</v>
      </c>
      <c r="L312" s="520" t="s">
        <v>626</v>
      </c>
      <c r="M312" s="520">
        <v>840</v>
      </c>
      <c r="N312" s="524">
        <v>0.68402777777777779</v>
      </c>
      <c r="O312" s="524">
        <v>0.69097222222222221</v>
      </c>
      <c r="P312" s="519">
        <v>9.9999999999999645</v>
      </c>
      <c r="Q312" s="520" t="s">
        <v>548</v>
      </c>
      <c r="R312" s="520" t="s">
        <v>1340</v>
      </c>
      <c r="S312" s="520" t="s">
        <v>542</v>
      </c>
      <c r="T312" s="520" t="s">
        <v>534</v>
      </c>
      <c r="U312" s="520"/>
      <c r="V312" s="520"/>
      <c r="W312" s="520" t="s">
        <v>565</v>
      </c>
      <c r="X312" s="520" t="s">
        <v>566</v>
      </c>
      <c r="Y312" s="520" t="b">
        <v>0</v>
      </c>
      <c r="Z312" s="520"/>
      <c r="AA312" s="520"/>
      <c r="AB312" s="520"/>
      <c r="AC312" s="520"/>
      <c r="AD312" s="527"/>
      <c r="AE312" s="520"/>
      <c r="AF312" s="520"/>
      <c r="AG312" s="520"/>
      <c r="AH312" s="520"/>
      <c r="AI312" s="520" t="s">
        <v>589</v>
      </c>
    </row>
    <row r="313" spans="1:35" s="154" customFormat="1">
      <c r="A313" s="520" t="s">
        <v>266</v>
      </c>
      <c r="B313" s="520">
        <v>3</v>
      </c>
      <c r="C313" s="525">
        <v>7085401</v>
      </c>
      <c r="D313" s="520">
        <v>10047817</v>
      </c>
      <c r="E313" s="520" t="s">
        <v>302</v>
      </c>
      <c r="F313" s="520" t="s">
        <v>601</v>
      </c>
      <c r="G313" s="522">
        <v>40700</v>
      </c>
      <c r="H313" s="522" t="s">
        <v>743</v>
      </c>
      <c r="I313" s="520" t="s">
        <v>530</v>
      </c>
      <c r="J313" s="523" t="s">
        <v>564</v>
      </c>
      <c r="K313" s="520" t="s">
        <v>106</v>
      </c>
      <c r="L313" s="520" t="s">
        <v>626</v>
      </c>
      <c r="M313" s="520">
        <v>15084</v>
      </c>
      <c r="N313" s="524">
        <v>0.69097222222222221</v>
      </c>
      <c r="O313" s="524">
        <v>0.7</v>
      </c>
      <c r="P313" s="519">
        <v>12.999999999999954</v>
      </c>
      <c r="Q313" s="520" t="s">
        <v>562</v>
      </c>
      <c r="R313" s="520" t="s">
        <v>568</v>
      </c>
      <c r="S313" s="520" t="s">
        <v>550</v>
      </c>
      <c r="T313" s="520" t="s">
        <v>551</v>
      </c>
      <c r="U313" s="520"/>
      <c r="V313" s="520"/>
      <c r="W313" s="520" t="s">
        <v>565</v>
      </c>
      <c r="X313" s="520" t="s">
        <v>566</v>
      </c>
      <c r="Y313" s="520" t="b">
        <v>0</v>
      </c>
      <c r="Z313" s="520">
        <v>15084</v>
      </c>
      <c r="AA313" s="520">
        <v>10000</v>
      </c>
      <c r="AB313" s="520">
        <v>40700</v>
      </c>
      <c r="AC313" s="520" t="s">
        <v>1716</v>
      </c>
      <c r="AD313" s="527">
        <v>750</v>
      </c>
      <c r="AE313" s="520">
        <v>6</v>
      </c>
      <c r="AF313" s="520"/>
      <c r="AG313" s="520"/>
      <c r="AH313" s="520">
        <v>1257</v>
      </c>
      <c r="AI313" s="520" t="s">
        <v>589</v>
      </c>
    </row>
    <row r="314" spans="1:35" s="154" customFormat="1">
      <c r="A314" s="520" t="s">
        <v>266</v>
      </c>
      <c r="B314" s="520">
        <v>3</v>
      </c>
      <c r="C314" s="525">
        <v>7085401</v>
      </c>
      <c r="D314" s="520">
        <v>10047817</v>
      </c>
      <c r="E314" s="520" t="s">
        <v>302</v>
      </c>
      <c r="F314" s="520" t="s">
        <v>601</v>
      </c>
      <c r="G314" s="522">
        <v>40700</v>
      </c>
      <c r="H314" s="522" t="s">
        <v>743</v>
      </c>
      <c r="I314" s="520" t="s">
        <v>530</v>
      </c>
      <c r="J314" s="523" t="s">
        <v>564</v>
      </c>
      <c r="K314" s="520" t="s">
        <v>106</v>
      </c>
      <c r="L314" s="520" t="s">
        <v>626</v>
      </c>
      <c r="M314" s="520">
        <v>15084</v>
      </c>
      <c r="N314" s="524">
        <v>0.7</v>
      </c>
      <c r="O314" s="524">
        <v>0.70277777777777772</v>
      </c>
      <c r="P314" s="519">
        <v>3.9999999999999858</v>
      </c>
      <c r="Q314" s="520" t="s">
        <v>538</v>
      </c>
      <c r="R314" s="520"/>
      <c r="S314" s="520" t="s">
        <v>539</v>
      </c>
      <c r="T314" s="520" t="s">
        <v>540</v>
      </c>
      <c r="U314" s="520"/>
      <c r="V314" s="520"/>
      <c r="W314" s="520" t="s">
        <v>565</v>
      </c>
      <c r="X314" s="520" t="s">
        <v>566</v>
      </c>
      <c r="Y314" s="520" t="b">
        <v>0</v>
      </c>
      <c r="Z314" s="520"/>
      <c r="AA314" s="520"/>
      <c r="AB314" s="520"/>
      <c r="AC314" s="520"/>
      <c r="AD314" s="527"/>
      <c r="AE314" s="520"/>
      <c r="AF314" s="520"/>
      <c r="AG314" s="520"/>
      <c r="AH314" s="520"/>
      <c r="AI314" s="520" t="s">
        <v>589</v>
      </c>
    </row>
    <row r="315" spans="1:35" s="154" customFormat="1">
      <c r="A315" s="520" t="s">
        <v>266</v>
      </c>
      <c r="B315" s="520">
        <v>3</v>
      </c>
      <c r="C315" s="525">
        <v>7085401</v>
      </c>
      <c r="D315" s="520">
        <v>10047817</v>
      </c>
      <c r="E315" s="520" t="s">
        <v>302</v>
      </c>
      <c r="F315" s="520" t="s">
        <v>601</v>
      </c>
      <c r="G315" s="522">
        <v>40700</v>
      </c>
      <c r="H315" s="522" t="s">
        <v>743</v>
      </c>
      <c r="I315" s="520" t="s">
        <v>530</v>
      </c>
      <c r="J315" s="523" t="s">
        <v>564</v>
      </c>
      <c r="K315" s="520" t="s">
        <v>106</v>
      </c>
      <c r="L315" s="520" t="s">
        <v>626</v>
      </c>
      <c r="M315" s="520">
        <v>15084</v>
      </c>
      <c r="N315" s="524">
        <v>0.70277777777777772</v>
      </c>
      <c r="O315" s="524">
        <v>0.71180555555555558</v>
      </c>
      <c r="P315" s="519">
        <v>12.999999999999954</v>
      </c>
      <c r="Q315" s="520" t="s">
        <v>1341</v>
      </c>
      <c r="R315" s="520" t="s">
        <v>1342</v>
      </c>
      <c r="S315" s="520" t="s">
        <v>547</v>
      </c>
      <c r="T315" s="520" t="s">
        <v>534</v>
      </c>
      <c r="U315" s="520"/>
      <c r="V315" s="520"/>
      <c r="W315" s="520" t="s">
        <v>565</v>
      </c>
      <c r="X315" s="520" t="s">
        <v>566</v>
      </c>
      <c r="Y315" s="520" t="b">
        <v>0</v>
      </c>
      <c r="Z315" s="520"/>
      <c r="AA315" s="520"/>
      <c r="AB315" s="520"/>
      <c r="AC315" s="520"/>
      <c r="AD315" s="527"/>
      <c r="AE315" s="520"/>
      <c r="AF315" s="520"/>
      <c r="AG315" s="520"/>
      <c r="AH315" s="520"/>
      <c r="AI315" s="520" t="s">
        <v>589</v>
      </c>
    </row>
    <row r="316" spans="1:35" s="154" customFormat="1">
      <c r="A316" s="520" t="s">
        <v>266</v>
      </c>
      <c r="B316" s="520">
        <v>3</v>
      </c>
      <c r="C316" s="525">
        <v>7085401</v>
      </c>
      <c r="D316" s="520">
        <v>10047817</v>
      </c>
      <c r="E316" s="520" t="s">
        <v>302</v>
      </c>
      <c r="F316" s="520" t="s">
        <v>601</v>
      </c>
      <c r="G316" s="522">
        <v>40700</v>
      </c>
      <c r="H316" s="522" t="s">
        <v>743</v>
      </c>
      <c r="I316" s="520" t="s">
        <v>530</v>
      </c>
      <c r="J316" s="523" t="s">
        <v>564</v>
      </c>
      <c r="K316" s="520" t="s">
        <v>106</v>
      </c>
      <c r="L316" s="520" t="s">
        <v>626</v>
      </c>
      <c r="M316" s="520">
        <v>15084</v>
      </c>
      <c r="N316" s="524">
        <v>0.71180555555555558</v>
      </c>
      <c r="O316" s="524">
        <v>0.71527777777777779</v>
      </c>
      <c r="P316" s="519">
        <v>5.0000000000001421</v>
      </c>
      <c r="Q316" s="520" t="s">
        <v>538</v>
      </c>
      <c r="R316" s="520"/>
      <c r="S316" s="520" t="s">
        <v>539</v>
      </c>
      <c r="T316" s="520" t="s">
        <v>540</v>
      </c>
      <c r="U316" s="520"/>
      <c r="V316" s="520"/>
      <c r="W316" s="520" t="s">
        <v>565</v>
      </c>
      <c r="X316" s="520" t="s">
        <v>566</v>
      </c>
      <c r="Y316" s="520" t="b">
        <v>0</v>
      </c>
      <c r="Z316" s="520"/>
      <c r="AA316" s="520"/>
      <c r="AB316" s="520"/>
      <c r="AC316" s="520"/>
      <c r="AD316" s="527"/>
      <c r="AE316" s="520"/>
      <c r="AF316" s="520"/>
      <c r="AG316" s="520"/>
      <c r="AH316" s="520"/>
      <c r="AI316" s="520" t="s">
        <v>589</v>
      </c>
    </row>
    <row r="317" spans="1:35" s="154" customFormat="1">
      <c r="A317" s="520" t="s">
        <v>266</v>
      </c>
      <c r="B317" s="520">
        <v>3</v>
      </c>
      <c r="C317" s="525">
        <v>7085401</v>
      </c>
      <c r="D317" s="520">
        <v>10047817</v>
      </c>
      <c r="E317" s="520" t="s">
        <v>302</v>
      </c>
      <c r="F317" s="520" t="s">
        <v>601</v>
      </c>
      <c r="G317" s="522">
        <v>40700</v>
      </c>
      <c r="H317" s="522" t="s">
        <v>743</v>
      </c>
      <c r="I317" s="520" t="s">
        <v>530</v>
      </c>
      <c r="J317" s="523" t="s">
        <v>564</v>
      </c>
      <c r="K317" s="520" t="s">
        <v>106</v>
      </c>
      <c r="L317" s="520" t="s">
        <v>626</v>
      </c>
      <c r="M317" s="520">
        <v>15084</v>
      </c>
      <c r="N317" s="524">
        <v>0.71527777777777779</v>
      </c>
      <c r="O317" s="524">
        <v>0.71666666666666667</v>
      </c>
      <c r="P317" s="519">
        <v>1.9999999999999929</v>
      </c>
      <c r="Q317" s="520" t="s">
        <v>590</v>
      </c>
      <c r="R317" s="520" t="s">
        <v>1337</v>
      </c>
      <c r="S317" s="520" t="s">
        <v>542</v>
      </c>
      <c r="T317" s="520" t="s">
        <v>534</v>
      </c>
      <c r="U317" s="520"/>
      <c r="V317" s="520"/>
      <c r="W317" s="520" t="s">
        <v>565</v>
      </c>
      <c r="X317" s="520" t="s">
        <v>566</v>
      </c>
      <c r="Y317" s="520" t="b">
        <v>0</v>
      </c>
      <c r="Z317" s="520"/>
      <c r="AA317" s="520"/>
      <c r="AB317" s="520"/>
      <c r="AC317" s="520"/>
      <c r="AD317" s="527"/>
      <c r="AE317" s="520"/>
      <c r="AF317" s="520"/>
      <c r="AG317" s="520"/>
      <c r="AH317" s="520"/>
      <c r="AI317" s="520" t="s">
        <v>589</v>
      </c>
    </row>
    <row r="318" spans="1:35" s="154" customFormat="1">
      <c r="A318" s="520" t="s">
        <v>266</v>
      </c>
      <c r="B318" s="520">
        <v>3</v>
      </c>
      <c r="C318" s="525">
        <v>7085401</v>
      </c>
      <c r="D318" s="520">
        <v>10047817</v>
      </c>
      <c r="E318" s="520" t="s">
        <v>302</v>
      </c>
      <c r="F318" s="520" t="s">
        <v>601</v>
      </c>
      <c r="G318" s="522">
        <v>40700</v>
      </c>
      <c r="H318" s="522" t="s">
        <v>743</v>
      </c>
      <c r="I318" s="520" t="s">
        <v>530</v>
      </c>
      <c r="J318" s="523" t="s">
        <v>564</v>
      </c>
      <c r="K318" s="520" t="s">
        <v>106</v>
      </c>
      <c r="L318" s="520" t="s">
        <v>626</v>
      </c>
      <c r="M318" s="520">
        <v>15084</v>
      </c>
      <c r="N318" s="524">
        <v>0.71666666666666667</v>
      </c>
      <c r="O318" s="524">
        <v>0.73263888888888884</v>
      </c>
      <c r="P318" s="519">
        <v>22.999999999999918</v>
      </c>
      <c r="Q318" s="520" t="s">
        <v>538</v>
      </c>
      <c r="R318" s="520"/>
      <c r="S318" s="520" t="s">
        <v>539</v>
      </c>
      <c r="T318" s="520" t="s">
        <v>540</v>
      </c>
      <c r="U318" s="520"/>
      <c r="V318" s="520"/>
      <c r="W318" s="520" t="s">
        <v>565</v>
      </c>
      <c r="X318" s="520" t="s">
        <v>566</v>
      </c>
      <c r="Y318" s="520" t="b">
        <v>0</v>
      </c>
      <c r="Z318" s="520"/>
      <c r="AA318" s="520"/>
      <c r="AB318" s="520"/>
      <c r="AC318" s="520"/>
      <c r="AD318" s="527"/>
      <c r="AE318" s="520"/>
      <c r="AF318" s="520"/>
      <c r="AG318" s="520"/>
      <c r="AH318" s="520"/>
      <c r="AI318" s="520" t="s">
        <v>589</v>
      </c>
    </row>
    <row r="319" spans="1:35" s="154" customFormat="1">
      <c r="A319" s="520" t="s">
        <v>266</v>
      </c>
      <c r="B319" s="520">
        <v>3</v>
      </c>
      <c r="C319" s="525">
        <v>7085401</v>
      </c>
      <c r="D319" s="520">
        <v>10047817</v>
      </c>
      <c r="E319" s="520" t="s">
        <v>302</v>
      </c>
      <c r="F319" s="520" t="s">
        <v>601</v>
      </c>
      <c r="G319" s="522">
        <v>40700</v>
      </c>
      <c r="H319" s="522" t="s">
        <v>743</v>
      </c>
      <c r="I319" s="520" t="s">
        <v>530</v>
      </c>
      <c r="J319" s="523" t="s">
        <v>564</v>
      </c>
      <c r="K319" s="520" t="s">
        <v>106</v>
      </c>
      <c r="L319" s="520" t="s">
        <v>626</v>
      </c>
      <c r="M319" s="520">
        <v>15084</v>
      </c>
      <c r="N319" s="524">
        <v>0.73263888888888884</v>
      </c>
      <c r="O319" s="524">
        <v>0.73402777777777772</v>
      </c>
      <c r="P319" s="519">
        <v>1.9999999999999929</v>
      </c>
      <c r="Q319" s="520" t="s">
        <v>590</v>
      </c>
      <c r="R319" s="520" t="s">
        <v>1337</v>
      </c>
      <c r="S319" s="520" t="s">
        <v>542</v>
      </c>
      <c r="T319" s="520" t="s">
        <v>534</v>
      </c>
      <c r="U319" s="520"/>
      <c r="V319" s="520"/>
      <c r="W319" s="520" t="s">
        <v>565</v>
      </c>
      <c r="X319" s="520" t="s">
        <v>566</v>
      </c>
      <c r="Y319" s="520" t="b">
        <v>0</v>
      </c>
      <c r="Z319" s="520"/>
      <c r="AA319" s="520"/>
      <c r="AB319" s="520"/>
      <c r="AC319" s="520"/>
      <c r="AD319" s="527"/>
      <c r="AE319" s="520"/>
      <c r="AF319" s="520"/>
      <c r="AG319" s="520"/>
      <c r="AH319" s="520"/>
      <c r="AI319" s="520" t="s">
        <v>589</v>
      </c>
    </row>
    <row r="320" spans="1:35" s="154" customFormat="1">
      <c r="A320" s="520" t="s">
        <v>266</v>
      </c>
      <c r="B320" s="520">
        <v>3</v>
      </c>
      <c r="C320" s="525">
        <v>7085401</v>
      </c>
      <c r="D320" s="520">
        <v>10047817</v>
      </c>
      <c r="E320" s="520" t="s">
        <v>302</v>
      </c>
      <c r="F320" s="520" t="s">
        <v>601</v>
      </c>
      <c r="G320" s="522">
        <v>40700</v>
      </c>
      <c r="H320" s="522" t="s">
        <v>743</v>
      </c>
      <c r="I320" s="520" t="s">
        <v>530</v>
      </c>
      <c r="J320" s="523" t="s">
        <v>564</v>
      </c>
      <c r="K320" s="520" t="s">
        <v>106</v>
      </c>
      <c r="L320" s="520" t="s">
        <v>626</v>
      </c>
      <c r="M320" s="520">
        <v>15084</v>
      </c>
      <c r="N320" s="524">
        <v>0.73402777777777772</v>
      </c>
      <c r="O320" s="524">
        <v>0.74305555555555558</v>
      </c>
      <c r="P320" s="519">
        <v>12.999999999999954</v>
      </c>
      <c r="Q320" s="520" t="s">
        <v>538</v>
      </c>
      <c r="R320" s="520"/>
      <c r="S320" s="520" t="s">
        <v>539</v>
      </c>
      <c r="T320" s="520" t="s">
        <v>540</v>
      </c>
      <c r="U320" s="520"/>
      <c r="V320" s="520"/>
      <c r="W320" s="520" t="s">
        <v>565</v>
      </c>
      <c r="X320" s="520" t="s">
        <v>566</v>
      </c>
      <c r="Y320" s="520" t="b">
        <v>0</v>
      </c>
      <c r="Z320" s="520"/>
      <c r="AA320" s="520"/>
      <c r="AB320" s="520"/>
      <c r="AC320" s="520"/>
      <c r="AD320" s="527"/>
      <c r="AE320" s="520"/>
      <c r="AF320" s="520"/>
      <c r="AG320" s="520"/>
      <c r="AH320" s="520"/>
      <c r="AI320" s="520" t="s">
        <v>589</v>
      </c>
    </row>
    <row r="321" spans="1:35" s="154" customFormat="1">
      <c r="A321" s="520" t="s">
        <v>266</v>
      </c>
      <c r="B321" s="520">
        <v>3</v>
      </c>
      <c r="C321" s="525">
        <v>7085401</v>
      </c>
      <c r="D321" s="520">
        <v>10047817</v>
      </c>
      <c r="E321" s="520" t="s">
        <v>302</v>
      </c>
      <c r="F321" s="520" t="s">
        <v>601</v>
      </c>
      <c r="G321" s="522">
        <v>40700</v>
      </c>
      <c r="H321" s="522" t="s">
        <v>743</v>
      </c>
      <c r="I321" s="520" t="s">
        <v>530</v>
      </c>
      <c r="J321" s="523" t="s">
        <v>564</v>
      </c>
      <c r="K321" s="520" t="s">
        <v>106</v>
      </c>
      <c r="L321" s="520" t="s">
        <v>626</v>
      </c>
      <c r="M321" s="520">
        <v>15084</v>
      </c>
      <c r="N321" s="524">
        <v>0.74305555555555558</v>
      </c>
      <c r="O321" s="524">
        <v>0.74444444444444446</v>
      </c>
      <c r="P321" s="519">
        <v>1.9999999999999929</v>
      </c>
      <c r="Q321" s="520" t="s">
        <v>543</v>
      </c>
      <c r="R321" s="520" t="s">
        <v>575</v>
      </c>
      <c r="S321" s="520" t="s">
        <v>542</v>
      </c>
      <c r="T321" s="520" t="s">
        <v>534</v>
      </c>
      <c r="U321" s="520"/>
      <c r="V321" s="520"/>
      <c r="W321" s="520" t="s">
        <v>565</v>
      </c>
      <c r="X321" s="520" t="s">
        <v>566</v>
      </c>
      <c r="Y321" s="520" t="b">
        <v>0</v>
      </c>
      <c r="Z321" s="520"/>
      <c r="AA321" s="520"/>
      <c r="AB321" s="520"/>
      <c r="AC321" s="520"/>
      <c r="AD321" s="527"/>
      <c r="AE321" s="520"/>
      <c r="AF321" s="520"/>
      <c r="AG321" s="520"/>
      <c r="AH321" s="520"/>
      <c r="AI321" s="520" t="s">
        <v>589</v>
      </c>
    </row>
    <row r="322" spans="1:35" s="154" customFormat="1">
      <c r="A322" s="520" t="s">
        <v>266</v>
      </c>
      <c r="B322" s="520">
        <v>3</v>
      </c>
      <c r="C322" s="525">
        <v>7085401</v>
      </c>
      <c r="D322" s="520">
        <v>10047817</v>
      </c>
      <c r="E322" s="520" t="s">
        <v>302</v>
      </c>
      <c r="F322" s="520" t="s">
        <v>601</v>
      </c>
      <c r="G322" s="522">
        <v>40700</v>
      </c>
      <c r="H322" s="522" t="s">
        <v>743</v>
      </c>
      <c r="I322" s="520" t="s">
        <v>530</v>
      </c>
      <c r="J322" s="523" t="s">
        <v>564</v>
      </c>
      <c r="K322" s="520" t="s">
        <v>106</v>
      </c>
      <c r="L322" s="520" t="s">
        <v>626</v>
      </c>
      <c r="M322" s="520">
        <v>15084</v>
      </c>
      <c r="N322" s="524">
        <v>0.74444444444444446</v>
      </c>
      <c r="O322" s="524">
        <v>0.75694444444444442</v>
      </c>
      <c r="P322" s="519">
        <v>18.000000000000096</v>
      </c>
      <c r="Q322" s="520" t="s">
        <v>538</v>
      </c>
      <c r="R322" s="520"/>
      <c r="S322" s="520" t="s">
        <v>539</v>
      </c>
      <c r="T322" s="520" t="s">
        <v>540</v>
      </c>
      <c r="U322" s="520"/>
      <c r="V322" s="520"/>
      <c r="W322" s="520" t="s">
        <v>565</v>
      </c>
      <c r="X322" s="520" t="s">
        <v>566</v>
      </c>
      <c r="Y322" s="520" t="b">
        <v>0</v>
      </c>
      <c r="Z322" s="520"/>
      <c r="AA322" s="520"/>
      <c r="AB322" s="520"/>
      <c r="AC322" s="520"/>
      <c r="AD322" s="527"/>
      <c r="AE322" s="520"/>
      <c r="AF322" s="520"/>
      <c r="AG322" s="520"/>
      <c r="AH322" s="520"/>
      <c r="AI322" s="520" t="s">
        <v>589</v>
      </c>
    </row>
    <row r="323" spans="1:35" s="154" customFormat="1">
      <c r="A323" s="520" t="s">
        <v>266</v>
      </c>
      <c r="B323" s="520">
        <v>3</v>
      </c>
      <c r="C323" s="525">
        <v>7085401</v>
      </c>
      <c r="D323" s="520">
        <v>10047817</v>
      </c>
      <c r="E323" s="520" t="s">
        <v>302</v>
      </c>
      <c r="F323" s="520" t="s">
        <v>601</v>
      </c>
      <c r="G323" s="522">
        <v>40700</v>
      </c>
      <c r="H323" s="522" t="s">
        <v>743</v>
      </c>
      <c r="I323" s="520" t="s">
        <v>530</v>
      </c>
      <c r="J323" s="523" t="s">
        <v>564</v>
      </c>
      <c r="K323" s="520" t="s">
        <v>106</v>
      </c>
      <c r="L323" s="520" t="s">
        <v>626</v>
      </c>
      <c r="M323" s="520">
        <v>15084</v>
      </c>
      <c r="N323" s="524">
        <v>0.75694444444444442</v>
      </c>
      <c r="O323" s="524">
        <v>0.7583333333333333</v>
      </c>
      <c r="P323" s="519">
        <v>1.9999999999999929</v>
      </c>
      <c r="Q323" s="520" t="s">
        <v>543</v>
      </c>
      <c r="R323" s="520" t="s">
        <v>575</v>
      </c>
      <c r="S323" s="520" t="s">
        <v>542</v>
      </c>
      <c r="T323" s="520" t="s">
        <v>534</v>
      </c>
      <c r="U323" s="520"/>
      <c r="V323" s="520"/>
      <c r="W323" s="520" t="s">
        <v>565</v>
      </c>
      <c r="X323" s="520" t="s">
        <v>566</v>
      </c>
      <c r="Y323" s="520" t="b">
        <v>0</v>
      </c>
      <c r="Z323" s="520"/>
      <c r="AA323" s="520"/>
      <c r="AB323" s="520"/>
      <c r="AC323" s="520"/>
      <c r="AD323" s="527"/>
      <c r="AE323" s="520"/>
      <c r="AF323" s="520"/>
      <c r="AG323" s="520"/>
      <c r="AH323" s="520"/>
      <c r="AI323" s="520" t="s">
        <v>589</v>
      </c>
    </row>
    <row r="324" spans="1:35" s="154" customFormat="1">
      <c r="A324" s="520" t="s">
        <v>266</v>
      </c>
      <c r="B324" s="520">
        <v>3</v>
      </c>
      <c r="C324" s="525">
        <v>7085401</v>
      </c>
      <c r="D324" s="520">
        <v>10047817</v>
      </c>
      <c r="E324" s="520" t="s">
        <v>302</v>
      </c>
      <c r="F324" s="520" t="s">
        <v>601</v>
      </c>
      <c r="G324" s="522">
        <v>40700</v>
      </c>
      <c r="H324" s="522" t="s">
        <v>743</v>
      </c>
      <c r="I324" s="520" t="s">
        <v>530</v>
      </c>
      <c r="J324" s="523" t="s">
        <v>564</v>
      </c>
      <c r="K324" s="520" t="s">
        <v>106</v>
      </c>
      <c r="L324" s="520" t="s">
        <v>626</v>
      </c>
      <c r="M324" s="520">
        <v>15084</v>
      </c>
      <c r="N324" s="524">
        <v>0.7583333333333333</v>
      </c>
      <c r="O324" s="524">
        <v>0.76736111111111105</v>
      </c>
      <c r="P324" s="519">
        <v>12.999999999999954</v>
      </c>
      <c r="Q324" s="520" t="s">
        <v>538</v>
      </c>
      <c r="R324" s="520"/>
      <c r="S324" s="520" t="s">
        <v>539</v>
      </c>
      <c r="T324" s="520" t="s">
        <v>540</v>
      </c>
      <c r="U324" s="520"/>
      <c r="V324" s="520"/>
      <c r="W324" s="520" t="s">
        <v>565</v>
      </c>
      <c r="X324" s="520" t="s">
        <v>566</v>
      </c>
      <c r="Y324" s="520" t="b">
        <v>0</v>
      </c>
      <c r="Z324" s="520"/>
      <c r="AA324" s="520"/>
      <c r="AB324" s="520"/>
      <c r="AC324" s="520"/>
      <c r="AD324" s="527"/>
      <c r="AE324" s="520"/>
      <c r="AF324" s="520"/>
      <c r="AG324" s="520"/>
      <c r="AH324" s="520"/>
      <c r="AI324" s="520" t="s">
        <v>589</v>
      </c>
    </row>
    <row r="325" spans="1:35" s="154" customFormat="1">
      <c r="A325" s="520" t="s">
        <v>266</v>
      </c>
      <c r="B325" s="520">
        <v>3</v>
      </c>
      <c r="C325" s="525">
        <v>7085401</v>
      </c>
      <c r="D325" s="520">
        <v>10047817</v>
      </c>
      <c r="E325" s="520" t="s">
        <v>302</v>
      </c>
      <c r="F325" s="520" t="s">
        <v>601</v>
      </c>
      <c r="G325" s="522">
        <v>40700</v>
      </c>
      <c r="H325" s="522" t="s">
        <v>743</v>
      </c>
      <c r="I325" s="520" t="s">
        <v>530</v>
      </c>
      <c r="J325" s="523" t="s">
        <v>564</v>
      </c>
      <c r="K325" s="520" t="s">
        <v>106</v>
      </c>
      <c r="L325" s="520" t="s">
        <v>626</v>
      </c>
      <c r="M325" s="520">
        <v>15084</v>
      </c>
      <c r="N325" s="524">
        <v>0.76736111111111105</v>
      </c>
      <c r="O325" s="524">
        <v>0.77083333333333337</v>
      </c>
      <c r="P325" s="519">
        <v>4.9999999999999822</v>
      </c>
      <c r="Q325" s="520" t="s">
        <v>1341</v>
      </c>
      <c r="R325" s="520" t="s">
        <v>1342</v>
      </c>
      <c r="S325" s="520" t="s">
        <v>547</v>
      </c>
      <c r="T325" s="520" t="s">
        <v>534</v>
      </c>
      <c r="U325" s="520"/>
      <c r="V325" s="520"/>
      <c r="W325" s="520" t="s">
        <v>565</v>
      </c>
      <c r="X325" s="520" t="s">
        <v>566</v>
      </c>
      <c r="Y325" s="520" t="b">
        <v>0</v>
      </c>
      <c r="Z325" s="520"/>
      <c r="AA325" s="520"/>
      <c r="AB325" s="520"/>
      <c r="AC325" s="520"/>
      <c r="AD325" s="527"/>
      <c r="AE325" s="520"/>
      <c r="AF325" s="520"/>
      <c r="AG325" s="520"/>
      <c r="AH325" s="520"/>
      <c r="AI325" s="520" t="s">
        <v>589</v>
      </c>
    </row>
    <row r="326" spans="1:35" s="154" customFormat="1">
      <c r="A326" s="520" t="s">
        <v>266</v>
      </c>
      <c r="B326" s="520">
        <v>3</v>
      </c>
      <c r="C326" s="525">
        <v>7085401</v>
      </c>
      <c r="D326" s="520">
        <v>10047817</v>
      </c>
      <c r="E326" s="520" t="s">
        <v>302</v>
      </c>
      <c r="F326" s="520" t="s">
        <v>601</v>
      </c>
      <c r="G326" s="522">
        <v>40700</v>
      </c>
      <c r="H326" s="522" t="s">
        <v>743</v>
      </c>
      <c r="I326" s="520" t="s">
        <v>530</v>
      </c>
      <c r="J326" s="523" t="s">
        <v>564</v>
      </c>
      <c r="K326" s="520" t="s">
        <v>106</v>
      </c>
      <c r="L326" s="520" t="s">
        <v>626</v>
      </c>
      <c r="M326" s="520">
        <v>15084</v>
      </c>
      <c r="N326" s="524">
        <v>0.77083333333333337</v>
      </c>
      <c r="O326" s="524">
        <v>0.78194444444444444</v>
      </c>
      <c r="P326" s="519">
        <v>16.000000000000103</v>
      </c>
      <c r="Q326" s="520" t="s">
        <v>538</v>
      </c>
      <c r="R326" s="520"/>
      <c r="S326" s="520" t="s">
        <v>539</v>
      </c>
      <c r="T326" s="520" t="s">
        <v>540</v>
      </c>
      <c r="U326" s="520"/>
      <c r="V326" s="520"/>
      <c r="W326" s="520" t="s">
        <v>565</v>
      </c>
      <c r="X326" s="520" t="s">
        <v>566</v>
      </c>
      <c r="Y326" s="520" t="b">
        <v>0</v>
      </c>
      <c r="Z326" s="520"/>
      <c r="AA326" s="520"/>
      <c r="AB326" s="520"/>
      <c r="AC326" s="520"/>
      <c r="AD326" s="527"/>
      <c r="AE326" s="520"/>
      <c r="AF326" s="520"/>
      <c r="AG326" s="520"/>
      <c r="AH326" s="520"/>
      <c r="AI326" s="520" t="s">
        <v>589</v>
      </c>
    </row>
    <row r="327" spans="1:35" s="154" customFormat="1">
      <c r="A327" s="520" t="s">
        <v>266</v>
      </c>
      <c r="B327" s="520">
        <v>3</v>
      </c>
      <c r="C327" s="525">
        <v>7085401</v>
      </c>
      <c r="D327" s="520">
        <v>10047817</v>
      </c>
      <c r="E327" s="520" t="s">
        <v>302</v>
      </c>
      <c r="F327" s="520" t="s">
        <v>601</v>
      </c>
      <c r="G327" s="522">
        <v>40700</v>
      </c>
      <c r="H327" s="522" t="s">
        <v>743</v>
      </c>
      <c r="I327" s="520" t="s">
        <v>530</v>
      </c>
      <c r="J327" s="523" t="s">
        <v>564</v>
      </c>
      <c r="K327" s="520" t="s">
        <v>106</v>
      </c>
      <c r="L327" s="520" t="s">
        <v>626</v>
      </c>
      <c r="M327" s="520">
        <v>15084</v>
      </c>
      <c r="N327" s="524">
        <v>0.78194444444444444</v>
      </c>
      <c r="O327" s="524">
        <v>0.78333333333333333</v>
      </c>
      <c r="P327" s="519">
        <v>1.9999999999999929</v>
      </c>
      <c r="Q327" s="520" t="s">
        <v>543</v>
      </c>
      <c r="R327" s="520" t="s">
        <v>575</v>
      </c>
      <c r="S327" s="520" t="s">
        <v>542</v>
      </c>
      <c r="T327" s="520" t="s">
        <v>534</v>
      </c>
      <c r="U327" s="520"/>
      <c r="V327" s="520"/>
      <c r="W327" s="520" t="s">
        <v>565</v>
      </c>
      <c r="X327" s="520" t="s">
        <v>566</v>
      </c>
      <c r="Y327" s="520" t="b">
        <v>0</v>
      </c>
      <c r="Z327" s="520"/>
      <c r="AA327" s="520"/>
      <c r="AB327" s="520"/>
      <c r="AC327" s="520"/>
      <c r="AD327" s="527"/>
      <c r="AE327" s="520"/>
      <c r="AF327" s="520"/>
      <c r="AG327" s="520"/>
      <c r="AH327" s="520"/>
      <c r="AI327" s="520" t="s">
        <v>589</v>
      </c>
    </row>
    <row r="328" spans="1:35" s="154" customFormat="1">
      <c r="A328" s="520" t="s">
        <v>266</v>
      </c>
      <c r="B328" s="520">
        <v>3</v>
      </c>
      <c r="C328" s="525">
        <v>7085401</v>
      </c>
      <c r="D328" s="520">
        <v>10047817</v>
      </c>
      <c r="E328" s="520" t="s">
        <v>302</v>
      </c>
      <c r="F328" s="520" t="s">
        <v>601</v>
      </c>
      <c r="G328" s="522">
        <v>40700</v>
      </c>
      <c r="H328" s="522" t="s">
        <v>743</v>
      </c>
      <c r="I328" s="520" t="s">
        <v>530</v>
      </c>
      <c r="J328" s="523" t="s">
        <v>564</v>
      </c>
      <c r="K328" s="520" t="s">
        <v>106</v>
      </c>
      <c r="L328" s="520" t="s">
        <v>626</v>
      </c>
      <c r="M328" s="520">
        <v>15084</v>
      </c>
      <c r="N328" s="524">
        <v>0.78333333333333333</v>
      </c>
      <c r="O328" s="524">
        <v>0.78888888888888886</v>
      </c>
      <c r="P328" s="519">
        <v>7.9999999999999716</v>
      </c>
      <c r="Q328" s="520" t="s">
        <v>538</v>
      </c>
      <c r="R328" s="520"/>
      <c r="S328" s="520" t="s">
        <v>539</v>
      </c>
      <c r="T328" s="520" t="s">
        <v>540</v>
      </c>
      <c r="U328" s="520"/>
      <c r="V328" s="520"/>
      <c r="W328" s="520" t="s">
        <v>565</v>
      </c>
      <c r="X328" s="520" t="s">
        <v>566</v>
      </c>
      <c r="Y328" s="520" t="b">
        <v>0</v>
      </c>
      <c r="Z328" s="520"/>
      <c r="AA328" s="520"/>
      <c r="AB328" s="520"/>
      <c r="AC328" s="520"/>
      <c r="AD328" s="527"/>
      <c r="AE328" s="520"/>
      <c r="AF328" s="520"/>
      <c r="AG328" s="520"/>
      <c r="AH328" s="520"/>
      <c r="AI328" s="520" t="s">
        <v>589</v>
      </c>
    </row>
    <row r="329" spans="1:35" s="154" customFormat="1">
      <c r="A329" s="520" t="s">
        <v>266</v>
      </c>
      <c r="B329" s="520">
        <v>3</v>
      </c>
      <c r="C329" s="525">
        <v>7085401</v>
      </c>
      <c r="D329" s="520">
        <v>10047817</v>
      </c>
      <c r="E329" s="520" t="s">
        <v>302</v>
      </c>
      <c r="F329" s="520" t="s">
        <v>601</v>
      </c>
      <c r="G329" s="522">
        <v>40700</v>
      </c>
      <c r="H329" s="522" t="s">
        <v>743</v>
      </c>
      <c r="I329" s="520" t="s">
        <v>530</v>
      </c>
      <c r="J329" s="523" t="s">
        <v>564</v>
      </c>
      <c r="K329" s="520" t="s">
        <v>106</v>
      </c>
      <c r="L329" s="520" t="s">
        <v>626</v>
      </c>
      <c r="M329" s="520">
        <v>15084</v>
      </c>
      <c r="N329" s="524">
        <v>0.78888888888888886</v>
      </c>
      <c r="O329" s="524">
        <v>0.79027777777777775</v>
      </c>
      <c r="P329" s="519">
        <v>1.9999999999999929</v>
      </c>
      <c r="Q329" s="520" t="s">
        <v>543</v>
      </c>
      <c r="R329" s="520" t="s">
        <v>575</v>
      </c>
      <c r="S329" s="520" t="s">
        <v>542</v>
      </c>
      <c r="T329" s="520" t="s">
        <v>534</v>
      </c>
      <c r="U329" s="520"/>
      <c r="V329" s="520"/>
      <c r="W329" s="520" t="s">
        <v>565</v>
      </c>
      <c r="X329" s="520" t="s">
        <v>566</v>
      </c>
      <c r="Y329" s="520" t="b">
        <v>0</v>
      </c>
      <c r="Z329" s="520"/>
      <c r="AA329" s="520"/>
      <c r="AB329" s="520"/>
      <c r="AC329" s="520"/>
      <c r="AD329" s="527"/>
      <c r="AE329" s="520"/>
      <c r="AF329" s="520"/>
      <c r="AG329" s="520"/>
      <c r="AH329" s="520"/>
      <c r="AI329" s="520" t="s">
        <v>589</v>
      </c>
    </row>
    <row r="330" spans="1:35" s="154" customFormat="1">
      <c r="A330" s="520" t="s">
        <v>266</v>
      </c>
      <c r="B330" s="520">
        <v>3</v>
      </c>
      <c r="C330" s="525">
        <v>7085401</v>
      </c>
      <c r="D330" s="520">
        <v>10047817</v>
      </c>
      <c r="E330" s="520" t="s">
        <v>302</v>
      </c>
      <c r="F330" s="520" t="s">
        <v>601</v>
      </c>
      <c r="G330" s="522">
        <v>40700</v>
      </c>
      <c r="H330" s="522" t="s">
        <v>743</v>
      </c>
      <c r="I330" s="520" t="s">
        <v>530</v>
      </c>
      <c r="J330" s="523" t="s">
        <v>564</v>
      </c>
      <c r="K330" s="520" t="s">
        <v>106</v>
      </c>
      <c r="L330" s="520" t="s">
        <v>626</v>
      </c>
      <c r="M330" s="520">
        <v>15084</v>
      </c>
      <c r="N330" s="524">
        <v>0.79027777777777775</v>
      </c>
      <c r="O330" s="524">
        <v>0.79166666666666663</v>
      </c>
      <c r="P330" s="519">
        <v>1.9999999999999929</v>
      </c>
      <c r="Q330" s="520" t="s">
        <v>538</v>
      </c>
      <c r="R330" s="520"/>
      <c r="S330" s="520" t="s">
        <v>539</v>
      </c>
      <c r="T330" s="520" t="s">
        <v>540</v>
      </c>
      <c r="U330" s="520"/>
      <c r="V330" s="520"/>
      <c r="W330" s="520" t="s">
        <v>565</v>
      </c>
      <c r="X330" s="520" t="s">
        <v>566</v>
      </c>
      <c r="Y330" s="520" t="b">
        <v>0</v>
      </c>
      <c r="Z330" s="520"/>
      <c r="AA330" s="520"/>
      <c r="AB330" s="520"/>
      <c r="AC330" s="520"/>
      <c r="AD330" s="527"/>
      <c r="AE330" s="520"/>
      <c r="AF330" s="520"/>
      <c r="AG330" s="520"/>
      <c r="AH330" s="520"/>
      <c r="AI330" s="520" t="s">
        <v>589</v>
      </c>
    </row>
    <row r="331" spans="1:35" s="154" customFormat="1">
      <c r="A331" s="520" t="s">
        <v>266</v>
      </c>
      <c r="B331" s="520">
        <v>3</v>
      </c>
      <c r="C331" s="525">
        <v>7085401</v>
      </c>
      <c r="D331" s="520">
        <v>10047817</v>
      </c>
      <c r="E331" s="520" t="s">
        <v>302</v>
      </c>
      <c r="F331" s="520" t="s">
        <v>601</v>
      </c>
      <c r="G331" s="522">
        <v>40700</v>
      </c>
      <c r="H331" s="522" t="s">
        <v>743</v>
      </c>
      <c r="I331" s="520" t="s">
        <v>530</v>
      </c>
      <c r="J331" s="523" t="s">
        <v>564</v>
      </c>
      <c r="K331" s="520" t="s">
        <v>106</v>
      </c>
      <c r="L331" s="520" t="s">
        <v>626</v>
      </c>
      <c r="M331" s="520">
        <v>15084</v>
      </c>
      <c r="N331" s="524">
        <v>0.79166666666666663</v>
      </c>
      <c r="O331" s="524">
        <v>0.79861111111111105</v>
      </c>
      <c r="P331" s="519">
        <v>9.9999999999999645</v>
      </c>
      <c r="Q331" s="520" t="s">
        <v>545</v>
      </c>
      <c r="R331" s="520" t="s">
        <v>608</v>
      </c>
      <c r="S331" s="520" t="s">
        <v>542</v>
      </c>
      <c r="T331" s="520" t="s">
        <v>534</v>
      </c>
      <c r="U331" s="520"/>
      <c r="V331" s="520"/>
      <c r="W331" s="520" t="s">
        <v>565</v>
      </c>
      <c r="X331" s="520" t="s">
        <v>566</v>
      </c>
      <c r="Y331" s="520" t="b">
        <v>0</v>
      </c>
      <c r="Z331" s="520"/>
      <c r="AA331" s="520"/>
      <c r="AB331" s="520"/>
      <c r="AC331" s="520"/>
      <c r="AD331" s="527"/>
      <c r="AE331" s="520"/>
      <c r="AF331" s="520"/>
      <c r="AG331" s="520"/>
      <c r="AH331" s="520"/>
      <c r="AI331" s="520" t="s">
        <v>589</v>
      </c>
    </row>
    <row r="332" spans="1:35" s="154" customFormat="1">
      <c r="A332" s="520" t="s">
        <v>266</v>
      </c>
      <c r="B332" s="520">
        <v>4</v>
      </c>
      <c r="C332" s="525">
        <v>7085697</v>
      </c>
      <c r="D332" s="520">
        <v>10035566</v>
      </c>
      <c r="E332" s="520" t="s">
        <v>859</v>
      </c>
      <c r="F332" s="520" t="s">
        <v>600</v>
      </c>
      <c r="G332" s="522">
        <v>40700</v>
      </c>
      <c r="H332" s="522" t="s">
        <v>743</v>
      </c>
      <c r="I332" s="520" t="s">
        <v>530</v>
      </c>
      <c r="J332" s="523" t="s">
        <v>564</v>
      </c>
      <c r="K332" s="520" t="s">
        <v>106</v>
      </c>
      <c r="L332" s="520" t="s">
        <v>1717</v>
      </c>
      <c r="M332" s="520">
        <v>96</v>
      </c>
      <c r="N332" s="524">
        <v>0.79861111111111105</v>
      </c>
      <c r="O332" s="524">
        <v>0.86458333333333337</v>
      </c>
      <c r="P332" s="519">
        <v>94.999999999999986</v>
      </c>
      <c r="Q332" s="520" t="s">
        <v>36</v>
      </c>
      <c r="R332" s="520" t="s">
        <v>1343</v>
      </c>
      <c r="S332" s="520" t="s">
        <v>550</v>
      </c>
      <c r="T332" s="520" t="s">
        <v>259</v>
      </c>
      <c r="U332" s="520"/>
      <c r="V332" s="520"/>
      <c r="W332" s="520" t="s">
        <v>565</v>
      </c>
      <c r="X332" s="520" t="s">
        <v>566</v>
      </c>
      <c r="Y332" s="520" t="b">
        <v>0</v>
      </c>
      <c r="Z332" s="520">
        <v>96</v>
      </c>
      <c r="AA332" s="520">
        <v>7500</v>
      </c>
      <c r="AB332" s="520">
        <v>40700</v>
      </c>
      <c r="AC332" s="520" t="s">
        <v>1718</v>
      </c>
      <c r="AD332" s="527">
        <v>1500</v>
      </c>
      <c r="AE332" s="520">
        <v>6</v>
      </c>
      <c r="AF332" s="520"/>
      <c r="AG332" s="520"/>
      <c r="AH332" s="520">
        <v>16</v>
      </c>
      <c r="AI332" s="520" t="s">
        <v>589</v>
      </c>
    </row>
    <row r="333" spans="1:35" s="154" customFormat="1">
      <c r="A333" s="520" t="s">
        <v>266</v>
      </c>
      <c r="B333" s="520">
        <v>4</v>
      </c>
      <c r="C333" s="525">
        <v>7085697</v>
      </c>
      <c r="D333" s="520">
        <v>10035566</v>
      </c>
      <c r="E333" s="520" t="s">
        <v>859</v>
      </c>
      <c r="F333" s="520" t="s">
        <v>600</v>
      </c>
      <c r="G333" s="522">
        <v>40700</v>
      </c>
      <c r="H333" s="522" t="s">
        <v>743</v>
      </c>
      <c r="I333" s="520" t="s">
        <v>530</v>
      </c>
      <c r="J333" s="523" t="s">
        <v>564</v>
      </c>
      <c r="K333" s="520" t="s">
        <v>106</v>
      </c>
      <c r="L333" s="520" t="s">
        <v>1717</v>
      </c>
      <c r="M333" s="520">
        <v>96</v>
      </c>
      <c r="N333" s="524">
        <v>0.86458333333333337</v>
      </c>
      <c r="O333" s="524">
        <v>0.86527777777777781</v>
      </c>
      <c r="P333" s="519">
        <v>0.99999999999999645</v>
      </c>
      <c r="Q333" s="520" t="s">
        <v>610</v>
      </c>
      <c r="R333" s="520" t="s">
        <v>1344</v>
      </c>
      <c r="S333" s="520" t="s">
        <v>584</v>
      </c>
      <c r="T333" s="520" t="s">
        <v>540</v>
      </c>
      <c r="U333" s="520"/>
      <c r="V333" s="520"/>
      <c r="W333" s="520" t="s">
        <v>565</v>
      </c>
      <c r="X333" s="520" t="s">
        <v>566</v>
      </c>
      <c r="Y333" s="520" t="b">
        <v>0</v>
      </c>
      <c r="Z333" s="520"/>
      <c r="AA333" s="520"/>
      <c r="AB333" s="520"/>
      <c r="AC333" s="520"/>
      <c r="AD333" s="527"/>
      <c r="AE333" s="520"/>
      <c r="AF333" s="520"/>
      <c r="AG333" s="520"/>
      <c r="AH333" s="520"/>
      <c r="AI333" s="520" t="s">
        <v>589</v>
      </c>
    </row>
    <row r="334" spans="1:35" s="154" customFormat="1">
      <c r="A334" s="520" t="s">
        <v>266</v>
      </c>
      <c r="B334" s="520">
        <v>5</v>
      </c>
      <c r="C334" s="525">
        <v>7085273</v>
      </c>
      <c r="D334" s="520">
        <v>10035566</v>
      </c>
      <c r="E334" s="520" t="s">
        <v>859</v>
      </c>
      <c r="F334" s="520" t="s">
        <v>600</v>
      </c>
      <c r="G334" s="522">
        <v>40700</v>
      </c>
      <c r="H334" s="522" t="s">
        <v>743</v>
      </c>
      <c r="I334" s="520" t="s">
        <v>530</v>
      </c>
      <c r="J334" s="523" t="s">
        <v>564</v>
      </c>
      <c r="K334" s="520" t="s">
        <v>106</v>
      </c>
      <c r="L334" s="520" t="s">
        <v>1717</v>
      </c>
      <c r="M334" s="520">
        <v>3360</v>
      </c>
      <c r="N334" s="524">
        <v>0.86527777777777781</v>
      </c>
      <c r="O334" s="524">
        <v>0.86805555555555558</v>
      </c>
      <c r="P334" s="519">
        <v>3.9999999999999858</v>
      </c>
      <c r="Q334" s="520" t="s">
        <v>554</v>
      </c>
      <c r="R334" s="520" t="s">
        <v>1339</v>
      </c>
      <c r="S334" s="520" t="s">
        <v>550</v>
      </c>
      <c r="T334" s="520" t="s">
        <v>551</v>
      </c>
      <c r="U334" s="520"/>
      <c r="V334" s="520"/>
      <c r="W334" s="520" t="s">
        <v>565</v>
      </c>
      <c r="X334" s="520" t="s">
        <v>566</v>
      </c>
      <c r="Y334" s="520" t="b">
        <v>0</v>
      </c>
      <c r="Z334" s="520">
        <v>3360</v>
      </c>
      <c r="AA334" s="520">
        <v>7500</v>
      </c>
      <c r="AB334" s="520">
        <v>40700</v>
      </c>
      <c r="AC334" s="520" t="s">
        <v>1719</v>
      </c>
      <c r="AD334" s="527">
        <v>1500</v>
      </c>
      <c r="AE334" s="520">
        <v>6</v>
      </c>
      <c r="AF334" s="520"/>
      <c r="AG334" s="520"/>
      <c r="AH334" s="520">
        <v>560</v>
      </c>
      <c r="AI334" s="520" t="s">
        <v>589</v>
      </c>
    </row>
    <row r="335" spans="1:35" s="154" customFormat="1">
      <c r="A335" s="520" t="s">
        <v>266</v>
      </c>
      <c r="B335" s="520">
        <v>5</v>
      </c>
      <c r="C335" s="525">
        <v>7085273</v>
      </c>
      <c r="D335" s="520">
        <v>10035566</v>
      </c>
      <c r="E335" s="520" t="s">
        <v>859</v>
      </c>
      <c r="F335" s="520" t="s">
        <v>600</v>
      </c>
      <c r="G335" s="522">
        <v>40700</v>
      </c>
      <c r="H335" s="522" t="s">
        <v>743</v>
      </c>
      <c r="I335" s="520" t="s">
        <v>530</v>
      </c>
      <c r="J335" s="523" t="s">
        <v>564</v>
      </c>
      <c r="K335" s="520" t="s">
        <v>106</v>
      </c>
      <c r="L335" s="520" t="s">
        <v>1717</v>
      </c>
      <c r="M335" s="520">
        <v>3360</v>
      </c>
      <c r="N335" s="524">
        <v>0.86805555555555558</v>
      </c>
      <c r="O335" s="524">
        <v>0.87916666666666665</v>
      </c>
      <c r="P335" s="519">
        <v>16.000000000000103</v>
      </c>
      <c r="Q335" s="520" t="s">
        <v>610</v>
      </c>
      <c r="R335" s="520" t="s">
        <v>1344</v>
      </c>
      <c r="S335" s="520" t="s">
        <v>584</v>
      </c>
      <c r="T335" s="520" t="s">
        <v>540</v>
      </c>
      <c r="U335" s="520"/>
      <c r="V335" s="520"/>
      <c r="W335" s="520" t="s">
        <v>565</v>
      </c>
      <c r="X335" s="520" t="s">
        <v>566</v>
      </c>
      <c r="Y335" s="520" t="b">
        <v>0</v>
      </c>
      <c r="Z335" s="520"/>
      <c r="AA335" s="520"/>
      <c r="AB335" s="520"/>
      <c r="AC335" s="520"/>
      <c r="AD335" s="527"/>
      <c r="AE335" s="520"/>
      <c r="AF335" s="520"/>
      <c r="AG335" s="520"/>
      <c r="AH335" s="520"/>
      <c r="AI335" s="520" t="s">
        <v>589</v>
      </c>
    </row>
    <row r="336" spans="1:35" s="154" customFormat="1">
      <c r="A336" s="520" t="s">
        <v>266</v>
      </c>
      <c r="B336" s="520">
        <v>5</v>
      </c>
      <c r="C336" s="525">
        <v>7085273</v>
      </c>
      <c r="D336" s="520">
        <v>10035566</v>
      </c>
      <c r="E336" s="520" t="s">
        <v>859</v>
      </c>
      <c r="F336" s="520" t="s">
        <v>600</v>
      </c>
      <c r="G336" s="522">
        <v>40700</v>
      </c>
      <c r="H336" s="522" t="s">
        <v>743</v>
      </c>
      <c r="I336" s="520" t="s">
        <v>530</v>
      </c>
      <c r="J336" s="523" t="s">
        <v>564</v>
      </c>
      <c r="K336" s="520" t="s">
        <v>106</v>
      </c>
      <c r="L336" s="520" t="s">
        <v>1717</v>
      </c>
      <c r="M336" s="520">
        <v>3360</v>
      </c>
      <c r="N336" s="524">
        <v>0.87916666666666665</v>
      </c>
      <c r="O336" s="524">
        <v>0.88055555555555554</v>
      </c>
      <c r="P336" s="519">
        <v>1.9999999999999929</v>
      </c>
      <c r="Q336" s="520" t="s">
        <v>543</v>
      </c>
      <c r="R336" s="520" t="s">
        <v>783</v>
      </c>
      <c r="S336" s="520" t="s">
        <v>542</v>
      </c>
      <c r="T336" s="520" t="s">
        <v>534</v>
      </c>
      <c r="U336" s="520"/>
      <c r="V336" s="520"/>
      <c r="W336" s="520" t="s">
        <v>565</v>
      </c>
      <c r="X336" s="520" t="s">
        <v>566</v>
      </c>
      <c r="Y336" s="520" t="b">
        <v>0</v>
      </c>
      <c r="Z336" s="520"/>
      <c r="AA336" s="520"/>
      <c r="AB336" s="520"/>
      <c r="AC336" s="520"/>
      <c r="AD336" s="527"/>
      <c r="AE336" s="520"/>
      <c r="AF336" s="520"/>
      <c r="AG336" s="520"/>
      <c r="AH336" s="520"/>
      <c r="AI336" s="520" t="s">
        <v>589</v>
      </c>
    </row>
    <row r="337" spans="1:35" s="154" customFormat="1">
      <c r="A337" s="520" t="s">
        <v>266</v>
      </c>
      <c r="B337" s="520">
        <v>5</v>
      </c>
      <c r="C337" s="525">
        <v>7085273</v>
      </c>
      <c r="D337" s="520">
        <v>10035566</v>
      </c>
      <c r="E337" s="520" t="s">
        <v>859</v>
      </c>
      <c r="F337" s="520" t="s">
        <v>600</v>
      </c>
      <c r="G337" s="522">
        <v>40700</v>
      </c>
      <c r="H337" s="522" t="s">
        <v>743</v>
      </c>
      <c r="I337" s="520" t="s">
        <v>530</v>
      </c>
      <c r="J337" s="523" t="s">
        <v>564</v>
      </c>
      <c r="K337" s="520" t="s">
        <v>106</v>
      </c>
      <c r="L337" s="520" t="s">
        <v>1717</v>
      </c>
      <c r="M337" s="520">
        <v>3360</v>
      </c>
      <c r="N337" s="524">
        <v>0.88055555555555554</v>
      </c>
      <c r="O337" s="524">
        <v>0.88749999999999996</v>
      </c>
      <c r="P337" s="519">
        <v>9.9999999999999645</v>
      </c>
      <c r="Q337" s="520" t="s">
        <v>610</v>
      </c>
      <c r="R337" s="520" t="s">
        <v>1344</v>
      </c>
      <c r="S337" s="520" t="s">
        <v>584</v>
      </c>
      <c r="T337" s="520" t="s">
        <v>540</v>
      </c>
      <c r="U337" s="520"/>
      <c r="V337" s="520"/>
      <c r="W337" s="520" t="s">
        <v>565</v>
      </c>
      <c r="X337" s="520" t="s">
        <v>566</v>
      </c>
      <c r="Y337" s="520" t="b">
        <v>0</v>
      </c>
      <c r="Z337" s="520"/>
      <c r="AA337" s="520"/>
      <c r="AB337" s="520"/>
      <c r="AC337" s="520"/>
      <c r="AD337" s="527"/>
      <c r="AE337" s="520"/>
      <c r="AF337" s="520"/>
      <c r="AG337" s="520"/>
      <c r="AH337" s="520"/>
      <c r="AI337" s="520" t="s">
        <v>589</v>
      </c>
    </row>
    <row r="338" spans="1:35" s="154" customFormat="1">
      <c r="A338" s="520" t="s">
        <v>266</v>
      </c>
      <c r="B338" s="520">
        <v>5</v>
      </c>
      <c r="C338" s="525">
        <v>7085273</v>
      </c>
      <c r="D338" s="520">
        <v>10035566</v>
      </c>
      <c r="E338" s="520" t="s">
        <v>859</v>
      </c>
      <c r="F338" s="520" t="s">
        <v>600</v>
      </c>
      <c r="G338" s="522">
        <v>40700</v>
      </c>
      <c r="H338" s="522" t="s">
        <v>743</v>
      </c>
      <c r="I338" s="520" t="s">
        <v>530</v>
      </c>
      <c r="J338" s="523" t="s">
        <v>564</v>
      </c>
      <c r="K338" s="520" t="s">
        <v>106</v>
      </c>
      <c r="L338" s="520" t="s">
        <v>1717</v>
      </c>
      <c r="M338" s="520">
        <v>3360</v>
      </c>
      <c r="N338" s="524">
        <v>0.88749999999999996</v>
      </c>
      <c r="O338" s="524">
        <v>0.88888888888888884</v>
      </c>
      <c r="P338" s="519">
        <v>1.9999999999999929</v>
      </c>
      <c r="Q338" s="520" t="s">
        <v>543</v>
      </c>
      <c r="R338" s="520" t="s">
        <v>783</v>
      </c>
      <c r="S338" s="520" t="s">
        <v>542</v>
      </c>
      <c r="T338" s="520" t="s">
        <v>534</v>
      </c>
      <c r="U338" s="520"/>
      <c r="V338" s="520"/>
      <c r="W338" s="520" t="s">
        <v>565</v>
      </c>
      <c r="X338" s="520" t="s">
        <v>566</v>
      </c>
      <c r="Y338" s="520" t="b">
        <v>0</v>
      </c>
      <c r="Z338" s="520"/>
      <c r="AA338" s="520"/>
      <c r="AB338" s="520"/>
      <c r="AC338" s="520"/>
      <c r="AD338" s="527"/>
      <c r="AE338" s="520"/>
      <c r="AF338" s="520"/>
      <c r="AG338" s="520"/>
      <c r="AH338" s="520"/>
      <c r="AI338" s="520" t="s">
        <v>589</v>
      </c>
    </row>
    <row r="339" spans="1:35" s="154" customFormat="1">
      <c r="A339" s="520" t="s">
        <v>266</v>
      </c>
      <c r="B339" s="520">
        <v>5</v>
      </c>
      <c r="C339" s="525">
        <v>7085273</v>
      </c>
      <c r="D339" s="520">
        <v>10035566</v>
      </c>
      <c r="E339" s="520" t="s">
        <v>859</v>
      </c>
      <c r="F339" s="520" t="s">
        <v>600</v>
      </c>
      <c r="G339" s="522">
        <v>40700</v>
      </c>
      <c r="H339" s="522" t="s">
        <v>743</v>
      </c>
      <c r="I339" s="520" t="s">
        <v>530</v>
      </c>
      <c r="J339" s="523" t="s">
        <v>564</v>
      </c>
      <c r="K339" s="520" t="s">
        <v>106</v>
      </c>
      <c r="L339" s="520" t="s">
        <v>1717</v>
      </c>
      <c r="M339" s="520">
        <v>3360</v>
      </c>
      <c r="N339" s="524">
        <v>0.88888888888888884</v>
      </c>
      <c r="O339" s="524">
        <v>0.89930555555555558</v>
      </c>
      <c r="P339" s="519">
        <v>14.999999999999947</v>
      </c>
      <c r="Q339" s="520" t="s">
        <v>610</v>
      </c>
      <c r="R339" s="520" t="s">
        <v>1344</v>
      </c>
      <c r="S339" s="520" t="s">
        <v>584</v>
      </c>
      <c r="T339" s="520" t="s">
        <v>540</v>
      </c>
      <c r="U339" s="520"/>
      <c r="V339" s="520"/>
      <c r="W339" s="520" t="s">
        <v>565</v>
      </c>
      <c r="X339" s="520" t="s">
        <v>566</v>
      </c>
      <c r="Y339" s="520" t="b">
        <v>0</v>
      </c>
      <c r="Z339" s="520"/>
      <c r="AA339" s="520"/>
      <c r="AB339" s="520"/>
      <c r="AC339" s="520"/>
      <c r="AD339" s="527"/>
      <c r="AE339" s="520"/>
      <c r="AF339" s="520"/>
      <c r="AG339" s="520"/>
      <c r="AH339" s="520"/>
      <c r="AI339" s="520" t="s">
        <v>589</v>
      </c>
    </row>
    <row r="340" spans="1:35" s="154" customFormat="1">
      <c r="A340" s="520" t="s">
        <v>266</v>
      </c>
      <c r="B340" s="520">
        <v>5</v>
      </c>
      <c r="C340" s="525">
        <v>7085273</v>
      </c>
      <c r="D340" s="520">
        <v>10035566</v>
      </c>
      <c r="E340" s="520" t="s">
        <v>859</v>
      </c>
      <c r="F340" s="520" t="s">
        <v>600</v>
      </c>
      <c r="G340" s="522">
        <v>40700</v>
      </c>
      <c r="H340" s="522" t="s">
        <v>743</v>
      </c>
      <c r="I340" s="520" t="s">
        <v>530</v>
      </c>
      <c r="J340" s="523" t="s">
        <v>564</v>
      </c>
      <c r="K340" s="520" t="s">
        <v>106</v>
      </c>
      <c r="L340" s="520" t="s">
        <v>1717</v>
      </c>
      <c r="M340" s="520">
        <v>3360</v>
      </c>
      <c r="N340" s="524">
        <v>0.89930555555555558</v>
      </c>
      <c r="O340" s="524">
        <v>0.90069444444444446</v>
      </c>
      <c r="P340" s="519">
        <v>1.9999999999999929</v>
      </c>
      <c r="Q340" s="520" t="s">
        <v>624</v>
      </c>
      <c r="R340" s="520" t="s">
        <v>629</v>
      </c>
      <c r="S340" s="520" t="s">
        <v>547</v>
      </c>
      <c r="T340" s="520" t="s">
        <v>534</v>
      </c>
      <c r="U340" s="520"/>
      <c r="V340" s="520"/>
      <c r="W340" s="520" t="s">
        <v>565</v>
      </c>
      <c r="X340" s="520" t="s">
        <v>566</v>
      </c>
      <c r="Y340" s="520" t="b">
        <v>0</v>
      </c>
      <c r="Z340" s="520"/>
      <c r="AA340" s="520"/>
      <c r="AB340" s="520"/>
      <c r="AC340" s="520"/>
      <c r="AD340" s="527"/>
      <c r="AE340" s="520"/>
      <c r="AF340" s="520"/>
      <c r="AG340" s="520"/>
      <c r="AH340" s="520"/>
      <c r="AI340" s="520" t="s">
        <v>589</v>
      </c>
    </row>
    <row r="341" spans="1:35" s="154" customFormat="1">
      <c r="A341" s="520" t="s">
        <v>266</v>
      </c>
      <c r="B341" s="520">
        <v>5</v>
      </c>
      <c r="C341" s="525">
        <v>7085273</v>
      </c>
      <c r="D341" s="520">
        <v>10035566</v>
      </c>
      <c r="E341" s="520" t="s">
        <v>859</v>
      </c>
      <c r="F341" s="520" t="s">
        <v>600</v>
      </c>
      <c r="G341" s="522">
        <v>40700</v>
      </c>
      <c r="H341" s="522" t="s">
        <v>743</v>
      </c>
      <c r="I341" s="520" t="s">
        <v>530</v>
      </c>
      <c r="J341" s="523" t="s">
        <v>564</v>
      </c>
      <c r="K341" s="520" t="s">
        <v>106</v>
      </c>
      <c r="L341" s="520" t="s">
        <v>1717</v>
      </c>
      <c r="M341" s="520">
        <v>3360</v>
      </c>
      <c r="N341" s="524">
        <v>0.90069444444444446</v>
      </c>
      <c r="O341" s="524">
        <v>0.90138888888888891</v>
      </c>
      <c r="P341" s="519">
        <v>0.99999999999999645</v>
      </c>
      <c r="Q341" s="520" t="s">
        <v>610</v>
      </c>
      <c r="R341" s="520" t="s">
        <v>1344</v>
      </c>
      <c r="S341" s="520" t="s">
        <v>584</v>
      </c>
      <c r="T341" s="520" t="s">
        <v>540</v>
      </c>
      <c r="U341" s="520"/>
      <c r="V341" s="520"/>
      <c r="W341" s="520" t="s">
        <v>565</v>
      </c>
      <c r="X341" s="520" t="s">
        <v>566</v>
      </c>
      <c r="Y341" s="520" t="b">
        <v>0</v>
      </c>
      <c r="Z341" s="520"/>
      <c r="AA341" s="520"/>
      <c r="AB341" s="520"/>
      <c r="AC341" s="520"/>
      <c r="AD341" s="527"/>
      <c r="AE341" s="520"/>
      <c r="AF341" s="520"/>
      <c r="AG341" s="520"/>
      <c r="AH341" s="520"/>
      <c r="AI341" s="520" t="s">
        <v>589</v>
      </c>
    </row>
    <row r="342" spans="1:35" s="154" customFormat="1">
      <c r="A342" s="520" t="s">
        <v>266</v>
      </c>
      <c r="B342" s="520">
        <v>5</v>
      </c>
      <c r="C342" s="525">
        <v>7085273</v>
      </c>
      <c r="D342" s="520">
        <v>10035566</v>
      </c>
      <c r="E342" s="520" t="s">
        <v>859</v>
      </c>
      <c r="F342" s="520" t="s">
        <v>600</v>
      </c>
      <c r="G342" s="522">
        <v>40700</v>
      </c>
      <c r="H342" s="522" t="s">
        <v>743</v>
      </c>
      <c r="I342" s="520" t="s">
        <v>530</v>
      </c>
      <c r="J342" s="523" t="s">
        <v>564</v>
      </c>
      <c r="K342" s="520" t="s">
        <v>106</v>
      </c>
      <c r="L342" s="520" t="s">
        <v>1717</v>
      </c>
      <c r="M342" s="520">
        <v>3360</v>
      </c>
      <c r="N342" s="524">
        <v>0.90138888888888891</v>
      </c>
      <c r="O342" s="524">
        <v>0.90277777777777779</v>
      </c>
      <c r="P342" s="519">
        <v>1.9999999999999929</v>
      </c>
      <c r="Q342" s="520" t="s">
        <v>543</v>
      </c>
      <c r="R342" s="520" t="s">
        <v>783</v>
      </c>
      <c r="S342" s="520" t="s">
        <v>542</v>
      </c>
      <c r="T342" s="520" t="s">
        <v>534</v>
      </c>
      <c r="U342" s="520"/>
      <c r="V342" s="520"/>
      <c r="W342" s="520" t="s">
        <v>565</v>
      </c>
      <c r="X342" s="520" t="s">
        <v>566</v>
      </c>
      <c r="Y342" s="520" t="b">
        <v>0</v>
      </c>
      <c r="Z342" s="520"/>
      <c r="AA342" s="520"/>
      <c r="AB342" s="520"/>
      <c r="AC342" s="520"/>
      <c r="AD342" s="527"/>
      <c r="AE342" s="520"/>
      <c r="AF342" s="520"/>
      <c r="AG342" s="520"/>
      <c r="AH342" s="520"/>
      <c r="AI342" s="520" t="s">
        <v>589</v>
      </c>
    </row>
    <row r="343" spans="1:35" s="154" customFormat="1">
      <c r="A343" s="520" t="s">
        <v>266</v>
      </c>
      <c r="B343" s="520">
        <v>5</v>
      </c>
      <c r="C343" s="525">
        <v>7085273</v>
      </c>
      <c r="D343" s="520">
        <v>10035566</v>
      </c>
      <c r="E343" s="520" t="s">
        <v>859</v>
      </c>
      <c r="F343" s="520" t="s">
        <v>600</v>
      </c>
      <c r="G343" s="522">
        <v>40700</v>
      </c>
      <c r="H343" s="522" t="s">
        <v>743</v>
      </c>
      <c r="I343" s="520" t="s">
        <v>530</v>
      </c>
      <c r="J343" s="523" t="s">
        <v>564</v>
      </c>
      <c r="K343" s="520" t="s">
        <v>106</v>
      </c>
      <c r="L343" s="520" t="s">
        <v>1717</v>
      </c>
      <c r="M343" s="520">
        <v>3360</v>
      </c>
      <c r="N343" s="524">
        <v>0.90277777777777779</v>
      </c>
      <c r="O343" s="524">
        <v>0.91111111111111109</v>
      </c>
      <c r="P343" s="519">
        <v>12.000000000000117</v>
      </c>
      <c r="Q343" s="520" t="s">
        <v>610</v>
      </c>
      <c r="R343" s="520" t="s">
        <v>1344</v>
      </c>
      <c r="S343" s="520" t="s">
        <v>584</v>
      </c>
      <c r="T343" s="520" t="s">
        <v>540</v>
      </c>
      <c r="U343" s="520"/>
      <c r="V343" s="520"/>
      <c r="W343" s="520" t="s">
        <v>565</v>
      </c>
      <c r="X343" s="520" t="s">
        <v>566</v>
      </c>
      <c r="Y343" s="520" t="b">
        <v>0</v>
      </c>
      <c r="Z343" s="520"/>
      <c r="AA343" s="520"/>
      <c r="AB343" s="520"/>
      <c r="AC343" s="520"/>
      <c r="AD343" s="527"/>
      <c r="AE343" s="520"/>
      <c r="AF343" s="520"/>
      <c r="AG343" s="520"/>
      <c r="AH343" s="520"/>
      <c r="AI343" s="520" t="s">
        <v>589</v>
      </c>
    </row>
    <row r="344" spans="1:35" s="154" customFormat="1">
      <c r="A344" s="520" t="s">
        <v>266</v>
      </c>
      <c r="B344" s="520">
        <v>5</v>
      </c>
      <c r="C344" s="525">
        <v>7085273</v>
      </c>
      <c r="D344" s="520">
        <v>10035566</v>
      </c>
      <c r="E344" s="520" t="s">
        <v>859</v>
      </c>
      <c r="F344" s="520" t="s">
        <v>600</v>
      </c>
      <c r="G344" s="522">
        <v>40700</v>
      </c>
      <c r="H344" s="522" t="s">
        <v>743</v>
      </c>
      <c r="I344" s="520" t="s">
        <v>530</v>
      </c>
      <c r="J344" s="523" t="s">
        <v>564</v>
      </c>
      <c r="K344" s="520" t="s">
        <v>106</v>
      </c>
      <c r="L344" s="520" t="s">
        <v>1717</v>
      </c>
      <c r="M344" s="520">
        <v>3360</v>
      </c>
      <c r="N344" s="524">
        <v>0.91111111111111109</v>
      </c>
      <c r="O344" s="524">
        <v>0.91249999999999998</v>
      </c>
      <c r="P344" s="519">
        <v>1.9999999999999929</v>
      </c>
      <c r="Q344" s="520" t="s">
        <v>543</v>
      </c>
      <c r="R344" s="520" t="s">
        <v>783</v>
      </c>
      <c r="S344" s="520" t="s">
        <v>542</v>
      </c>
      <c r="T344" s="520" t="s">
        <v>534</v>
      </c>
      <c r="U344" s="520"/>
      <c r="V344" s="520"/>
      <c r="W344" s="520" t="s">
        <v>565</v>
      </c>
      <c r="X344" s="520" t="s">
        <v>566</v>
      </c>
      <c r="Y344" s="520" t="b">
        <v>0</v>
      </c>
      <c r="Z344" s="520"/>
      <c r="AA344" s="520"/>
      <c r="AB344" s="520"/>
      <c r="AC344" s="520"/>
      <c r="AD344" s="527"/>
      <c r="AE344" s="520"/>
      <c r="AF344" s="520"/>
      <c r="AG344" s="520"/>
      <c r="AH344" s="520"/>
      <c r="AI344" s="520" t="s">
        <v>589</v>
      </c>
    </row>
    <row r="345" spans="1:35" s="154" customFormat="1">
      <c r="A345" s="520" t="s">
        <v>266</v>
      </c>
      <c r="B345" s="520">
        <v>5</v>
      </c>
      <c r="C345" s="525">
        <v>7085273</v>
      </c>
      <c r="D345" s="520">
        <v>10035566</v>
      </c>
      <c r="E345" s="520" t="s">
        <v>859</v>
      </c>
      <c r="F345" s="520" t="s">
        <v>600</v>
      </c>
      <c r="G345" s="522">
        <v>40700</v>
      </c>
      <c r="H345" s="522" t="s">
        <v>743</v>
      </c>
      <c r="I345" s="520" t="s">
        <v>530</v>
      </c>
      <c r="J345" s="523" t="s">
        <v>564</v>
      </c>
      <c r="K345" s="520" t="s">
        <v>106</v>
      </c>
      <c r="L345" s="520" t="s">
        <v>1717</v>
      </c>
      <c r="M345" s="520">
        <v>3360</v>
      </c>
      <c r="N345" s="524">
        <v>0.91249999999999998</v>
      </c>
      <c r="O345" s="524">
        <v>0.91527777777777775</v>
      </c>
      <c r="P345" s="519">
        <v>3.9999999999999858</v>
      </c>
      <c r="Q345" s="520" t="s">
        <v>610</v>
      </c>
      <c r="R345" s="520" t="s">
        <v>1344</v>
      </c>
      <c r="S345" s="520" t="s">
        <v>584</v>
      </c>
      <c r="T345" s="520" t="s">
        <v>540</v>
      </c>
      <c r="U345" s="520"/>
      <c r="V345" s="520"/>
      <c r="W345" s="520" t="s">
        <v>565</v>
      </c>
      <c r="X345" s="520" t="s">
        <v>566</v>
      </c>
      <c r="Y345" s="520" t="b">
        <v>0</v>
      </c>
      <c r="Z345" s="520"/>
      <c r="AA345" s="520"/>
      <c r="AB345" s="520"/>
      <c r="AC345" s="520"/>
      <c r="AD345" s="527"/>
      <c r="AE345" s="520"/>
      <c r="AF345" s="520"/>
      <c r="AG345" s="520"/>
      <c r="AH345" s="520"/>
      <c r="AI345" s="520" t="s">
        <v>589</v>
      </c>
    </row>
    <row r="346" spans="1:35" s="154" customFormat="1">
      <c r="A346" s="520" t="s">
        <v>266</v>
      </c>
      <c r="B346" s="520">
        <v>5</v>
      </c>
      <c r="C346" s="525">
        <v>7085273</v>
      </c>
      <c r="D346" s="520">
        <v>10035566</v>
      </c>
      <c r="E346" s="520" t="s">
        <v>859</v>
      </c>
      <c r="F346" s="520" t="s">
        <v>600</v>
      </c>
      <c r="G346" s="522">
        <v>40700</v>
      </c>
      <c r="H346" s="522" t="s">
        <v>743</v>
      </c>
      <c r="I346" s="520" t="s">
        <v>530</v>
      </c>
      <c r="J346" s="523" t="s">
        <v>564</v>
      </c>
      <c r="K346" s="520" t="s">
        <v>106</v>
      </c>
      <c r="L346" s="520" t="s">
        <v>1717</v>
      </c>
      <c r="M346" s="520">
        <v>3360</v>
      </c>
      <c r="N346" s="524">
        <v>0.91527777777777775</v>
      </c>
      <c r="O346" s="524">
        <v>0.91666666666666663</v>
      </c>
      <c r="P346" s="519">
        <v>1.9999999999999929</v>
      </c>
      <c r="Q346" s="520" t="s">
        <v>543</v>
      </c>
      <c r="R346" s="520" t="s">
        <v>783</v>
      </c>
      <c r="S346" s="520" t="s">
        <v>542</v>
      </c>
      <c r="T346" s="520" t="s">
        <v>534</v>
      </c>
      <c r="U346" s="520"/>
      <c r="V346" s="520"/>
      <c r="W346" s="520" t="s">
        <v>565</v>
      </c>
      <c r="X346" s="520" t="s">
        <v>566</v>
      </c>
      <c r="Y346" s="520" t="b">
        <v>0</v>
      </c>
      <c r="Z346" s="520"/>
      <c r="AA346" s="520"/>
      <c r="AB346" s="520"/>
      <c r="AC346" s="520"/>
      <c r="AD346" s="527"/>
      <c r="AE346" s="520"/>
      <c r="AF346" s="520"/>
      <c r="AG346" s="520"/>
      <c r="AH346" s="520"/>
      <c r="AI346" s="520" t="s">
        <v>589</v>
      </c>
    </row>
    <row r="347" spans="1:35" s="154" customFormat="1">
      <c r="A347" s="520" t="s">
        <v>266</v>
      </c>
      <c r="B347" s="520">
        <v>1</v>
      </c>
      <c r="C347" s="525">
        <v>7085246</v>
      </c>
      <c r="D347" s="520">
        <v>10048971</v>
      </c>
      <c r="E347" s="520" t="s">
        <v>936</v>
      </c>
      <c r="F347" s="520" t="s">
        <v>601</v>
      </c>
      <c r="G347" s="522">
        <v>40701</v>
      </c>
      <c r="H347" s="522" t="s">
        <v>743</v>
      </c>
      <c r="I347" s="520" t="s">
        <v>530</v>
      </c>
      <c r="J347" s="523" t="s">
        <v>531</v>
      </c>
      <c r="K347" s="520" t="s">
        <v>106</v>
      </c>
      <c r="L347" s="520" t="s">
        <v>626</v>
      </c>
      <c r="M347" s="520">
        <v>11400</v>
      </c>
      <c r="N347" s="524">
        <v>0.29166666666666669</v>
      </c>
      <c r="O347" s="524">
        <v>0.30138888888888887</v>
      </c>
      <c r="P347" s="519">
        <v>14.00000000000003</v>
      </c>
      <c r="Q347" s="520" t="s">
        <v>538</v>
      </c>
      <c r="R347" s="520"/>
      <c r="S347" s="520" t="s">
        <v>539</v>
      </c>
      <c r="T347" s="520" t="s">
        <v>540</v>
      </c>
      <c r="U347" s="520"/>
      <c r="V347" s="520"/>
      <c r="W347" s="520" t="s">
        <v>535</v>
      </c>
      <c r="X347" s="520" t="s">
        <v>650</v>
      </c>
      <c r="Y347" s="520" t="b">
        <v>0</v>
      </c>
      <c r="Z347" s="520">
        <v>11400</v>
      </c>
      <c r="AA347" s="520">
        <v>10000</v>
      </c>
      <c r="AB347" s="520">
        <v>40701</v>
      </c>
      <c r="AC347" s="520" t="s">
        <v>1720</v>
      </c>
      <c r="AD347" s="527">
        <v>750</v>
      </c>
      <c r="AE347" s="520">
        <v>6</v>
      </c>
      <c r="AF347" s="520"/>
      <c r="AG347" s="520"/>
      <c r="AH347" s="520">
        <v>950</v>
      </c>
      <c r="AI347" s="520" t="s">
        <v>537</v>
      </c>
    </row>
    <row r="348" spans="1:35" s="154" customFormat="1">
      <c r="A348" s="520" t="s">
        <v>266</v>
      </c>
      <c r="B348" s="520">
        <v>1</v>
      </c>
      <c r="C348" s="525">
        <v>7085246</v>
      </c>
      <c r="D348" s="520">
        <v>10048971</v>
      </c>
      <c r="E348" s="520" t="s">
        <v>936</v>
      </c>
      <c r="F348" s="520" t="s">
        <v>601</v>
      </c>
      <c r="G348" s="522">
        <v>40701</v>
      </c>
      <c r="H348" s="522" t="s">
        <v>743</v>
      </c>
      <c r="I348" s="520" t="s">
        <v>530</v>
      </c>
      <c r="J348" s="523" t="s">
        <v>531</v>
      </c>
      <c r="K348" s="520" t="s">
        <v>106</v>
      </c>
      <c r="L348" s="520" t="s">
        <v>626</v>
      </c>
      <c r="M348" s="520">
        <v>11400</v>
      </c>
      <c r="N348" s="524">
        <v>0.30138888888888887</v>
      </c>
      <c r="O348" s="524">
        <v>0.3034722222222222</v>
      </c>
      <c r="P348" s="519">
        <v>2.9999999999999893</v>
      </c>
      <c r="Q348" s="520" t="s">
        <v>541</v>
      </c>
      <c r="R348" s="520" t="s">
        <v>612</v>
      </c>
      <c r="S348" s="520" t="s">
        <v>542</v>
      </c>
      <c r="T348" s="520" t="s">
        <v>534</v>
      </c>
      <c r="U348" s="520"/>
      <c r="V348" s="520"/>
      <c r="W348" s="520" t="s">
        <v>535</v>
      </c>
      <c r="X348" s="520" t="s">
        <v>650</v>
      </c>
      <c r="Y348" s="520" t="b">
        <v>0</v>
      </c>
      <c r="Z348" s="520"/>
      <c r="AA348" s="520"/>
      <c r="AB348" s="520"/>
      <c r="AC348" s="520"/>
      <c r="AD348" s="527"/>
      <c r="AE348" s="520"/>
      <c r="AF348" s="520"/>
      <c r="AG348" s="520"/>
      <c r="AH348" s="520"/>
      <c r="AI348" s="520" t="s">
        <v>537</v>
      </c>
    </row>
    <row r="349" spans="1:35" s="154" customFormat="1">
      <c r="A349" s="520" t="s">
        <v>266</v>
      </c>
      <c r="B349" s="520">
        <v>1</v>
      </c>
      <c r="C349" s="525">
        <v>7085246</v>
      </c>
      <c r="D349" s="520">
        <v>10048971</v>
      </c>
      <c r="E349" s="520" t="s">
        <v>936</v>
      </c>
      <c r="F349" s="520" t="s">
        <v>601</v>
      </c>
      <c r="G349" s="522">
        <v>40701</v>
      </c>
      <c r="H349" s="522" t="s">
        <v>743</v>
      </c>
      <c r="I349" s="520" t="s">
        <v>530</v>
      </c>
      <c r="J349" s="523" t="s">
        <v>531</v>
      </c>
      <c r="K349" s="520" t="s">
        <v>106</v>
      </c>
      <c r="L349" s="520" t="s">
        <v>626</v>
      </c>
      <c r="M349" s="520">
        <v>11400</v>
      </c>
      <c r="N349" s="524">
        <v>0.3034722222222222</v>
      </c>
      <c r="O349" s="524">
        <v>0.31180555555555556</v>
      </c>
      <c r="P349" s="519">
        <v>12.000000000000037</v>
      </c>
      <c r="Q349" s="520" t="s">
        <v>538</v>
      </c>
      <c r="R349" s="520"/>
      <c r="S349" s="520" t="s">
        <v>539</v>
      </c>
      <c r="T349" s="520" t="s">
        <v>540</v>
      </c>
      <c r="U349" s="520"/>
      <c r="V349" s="520"/>
      <c r="W349" s="520" t="s">
        <v>535</v>
      </c>
      <c r="X349" s="520" t="s">
        <v>650</v>
      </c>
      <c r="Y349" s="520" t="b">
        <v>0</v>
      </c>
      <c r="Z349" s="520"/>
      <c r="AA349" s="520"/>
      <c r="AB349" s="520"/>
      <c r="AC349" s="520"/>
      <c r="AD349" s="527"/>
      <c r="AE349" s="520"/>
      <c r="AF349" s="520"/>
      <c r="AG349" s="520"/>
      <c r="AH349" s="520"/>
      <c r="AI349" s="520" t="s">
        <v>537</v>
      </c>
    </row>
    <row r="350" spans="1:35" s="154" customFormat="1">
      <c r="A350" s="520" t="s">
        <v>266</v>
      </c>
      <c r="B350" s="520">
        <v>1</v>
      </c>
      <c r="C350" s="525">
        <v>7085246</v>
      </c>
      <c r="D350" s="520">
        <v>10048971</v>
      </c>
      <c r="E350" s="520" t="s">
        <v>936</v>
      </c>
      <c r="F350" s="520" t="s">
        <v>601</v>
      </c>
      <c r="G350" s="522">
        <v>40701</v>
      </c>
      <c r="H350" s="522" t="s">
        <v>743</v>
      </c>
      <c r="I350" s="520" t="s">
        <v>530</v>
      </c>
      <c r="J350" s="523" t="s">
        <v>531</v>
      </c>
      <c r="K350" s="520" t="s">
        <v>106</v>
      </c>
      <c r="L350" s="520" t="s">
        <v>626</v>
      </c>
      <c r="M350" s="520">
        <v>11400</v>
      </c>
      <c r="N350" s="524">
        <v>0.31180555555555556</v>
      </c>
      <c r="O350" s="524">
        <v>0.32013888888888886</v>
      </c>
      <c r="P350" s="519">
        <v>11.999999999999957</v>
      </c>
      <c r="Q350" s="520" t="s">
        <v>1721</v>
      </c>
      <c r="R350" s="520" t="s">
        <v>1722</v>
      </c>
      <c r="S350" s="520" t="s">
        <v>542</v>
      </c>
      <c r="T350" s="520" t="s">
        <v>534</v>
      </c>
      <c r="U350" s="520"/>
      <c r="V350" s="520"/>
      <c r="W350" s="520" t="s">
        <v>535</v>
      </c>
      <c r="X350" s="520" t="s">
        <v>650</v>
      </c>
      <c r="Y350" s="520" t="b">
        <v>0</v>
      </c>
      <c r="Z350" s="520"/>
      <c r="AA350" s="520"/>
      <c r="AB350" s="520"/>
      <c r="AC350" s="520"/>
      <c r="AD350" s="527"/>
      <c r="AE350" s="520"/>
      <c r="AF350" s="520"/>
      <c r="AG350" s="520"/>
      <c r="AH350" s="520"/>
      <c r="AI350" s="520" t="s">
        <v>537</v>
      </c>
    </row>
    <row r="351" spans="1:35" s="154" customFormat="1">
      <c r="A351" s="520" t="s">
        <v>266</v>
      </c>
      <c r="B351" s="520">
        <v>1</v>
      </c>
      <c r="C351" s="525">
        <v>7085246</v>
      </c>
      <c r="D351" s="520">
        <v>10048971</v>
      </c>
      <c r="E351" s="520" t="s">
        <v>936</v>
      </c>
      <c r="F351" s="520" t="s">
        <v>601</v>
      </c>
      <c r="G351" s="522">
        <v>40701</v>
      </c>
      <c r="H351" s="522" t="s">
        <v>743</v>
      </c>
      <c r="I351" s="520" t="s">
        <v>530</v>
      </c>
      <c r="J351" s="523" t="s">
        <v>531</v>
      </c>
      <c r="K351" s="520" t="s">
        <v>106</v>
      </c>
      <c r="L351" s="520" t="s">
        <v>626</v>
      </c>
      <c r="M351" s="520">
        <v>11400</v>
      </c>
      <c r="N351" s="524">
        <v>0.32013888888888886</v>
      </c>
      <c r="O351" s="524">
        <v>0.33194444444444443</v>
      </c>
      <c r="P351" s="519">
        <v>17.000000000000021</v>
      </c>
      <c r="Q351" s="520" t="s">
        <v>538</v>
      </c>
      <c r="R351" s="520"/>
      <c r="S351" s="520" t="s">
        <v>539</v>
      </c>
      <c r="T351" s="520" t="s">
        <v>540</v>
      </c>
      <c r="U351" s="520"/>
      <c r="V351" s="520"/>
      <c r="W351" s="520" t="s">
        <v>535</v>
      </c>
      <c r="X351" s="520" t="s">
        <v>650</v>
      </c>
      <c r="Y351" s="520" t="b">
        <v>0</v>
      </c>
      <c r="Z351" s="520"/>
      <c r="AA351" s="520"/>
      <c r="AB351" s="520"/>
      <c r="AC351" s="520"/>
      <c r="AD351" s="527"/>
      <c r="AE351" s="520"/>
      <c r="AF351" s="520"/>
      <c r="AG351" s="520"/>
      <c r="AH351" s="520"/>
      <c r="AI351" s="520" t="s">
        <v>537</v>
      </c>
    </row>
    <row r="352" spans="1:35" s="154" customFormat="1">
      <c r="A352" s="520" t="s">
        <v>266</v>
      </c>
      <c r="B352" s="520">
        <v>1</v>
      </c>
      <c r="C352" s="525">
        <v>7085246</v>
      </c>
      <c r="D352" s="520">
        <v>10048971</v>
      </c>
      <c r="E352" s="520" t="s">
        <v>936</v>
      </c>
      <c r="F352" s="520" t="s">
        <v>601</v>
      </c>
      <c r="G352" s="522">
        <v>40701</v>
      </c>
      <c r="H352" s="522" t="s">
        <v>743</v>
      </c>
      <c r="I352" s="520" t="s">
        <v>530</v>
      </c>
      <c r="J352" s="523" t="s">
        <v>531</v>
      </c>
      <c r="K352" s="520" t="s">
        <v>106</v>
      </c>
      <c r="L352" s="520" t="s">
        <v>626</v>
      </c>
      <c r="M352" s="520">
        <v>11400</v>
      </c>
      <c r="N352" s="524">
        <v>0.33194444444444443</v>
      </c>
      <c r="O352" s="524">
        <v>0.34027777777777779</v>
      </c>
      <c r="P352" s="519">
        <v>11.999999999999957</v>
      </c>
      <c r="Q352" s="520" t="s">
        <v>318</v>
      </c>
      <c r="R352" s="520" t="s">
        <v>1723</v>
      </c>
      <c r="S352" s="520" t="s">
        <v>547</v>
      </c>
      <c r="T352" s="520" t="s">
        <v>786</v>
      </c>
      <c r="U352" s="520"/>
      <c r="V352" s="520"/>
      <c r="W352" s="520" t="s">
        <v>535</v>
      </c>
      <c r="X352" s="520" t="s">
        <v>650</v>
      </c>
      <c r="Y352" s="520" t="b">
        <v>0</v>
      </c>
      <c r="Z352" s="520"/>
      <c r="AA352" s="520"/>
      <c r="AB352" s="520"/>
      <c r="AC352" s="520"/>
      <c r="AD352" s="527"/>
      <c r="AE352" s="520"/>
      <c r="AF352" s="520"/>
      <c r="AG352" s="520"/>
      <c r="AH352" s="520"/>
      <c r="AI352" s="520" t="s">
        <v>537</v>
      </c>
    </row>
    <row r="353" spans="1:35" s="154" customFormat="1">
      <c r="A353" s="520" t="s">
        <v>266</v>
      </c>
      <c r="B353" s="520">
        <v>1</v>
      </c>
      <c r="C353" s="525">
        <v>7085246</v>
      </c>
      <c r="D353" s="520">
        <v>10048971</v>
      </c>
      <c r="E353" s="520" t="s">
        <v>936</v>
      </c>
      <c r="F353" s="520" t="s">
        <v>601</v>
      </c>
      <c r="G353" s="522">
        <v>40701</v>
      </c>
      <c r="H353" s="522" t="s">
        <v>743</v>
      </c>
      <c r="I353" s="520" t="s">
        <v>530</v>
      </c>
      <c r="J353" s="523" t="s">
        <v>531</v>
      </c>
      <c r="K353" s="520" t="s">
        <v>106</v>
      </c>
      <c r="L353" s="520" t="s">
        <v>626</v>
      </c>
      <c r="M353" s="520">
        <v>11400</v>
      </c>
      <c r="N353" s="524">
        <v>0.34027777777777779</v>
      </c>
      <c r="O353" s="524">
        <v>0.34791666666666665</v>
      </c>
      <c r="P353" s="519">
        <v>11.000000000000041</v>
      </c>
      <c r="Q353" s="520" t="s">
        <v>538</v>
      </c>
      <c r="R353" s="520"/>
      <c r="S353" s="520" t="s">
        <v>539</v>
      </c>
      <c r="T353" s="520" t="s">
        <v>540</v>
      </c>
      <c r="U353" s="520"/>
      <c r="V353" s="520"/>
      <c r="W353" s="520" t="s">
        <v>535</v>
      </c>
      <c r="X353" s="520" t="s">
        <v>650</v>
      </c>
      <c r="Y353" s="520" t="b">
        <v>0</v>
      </c>
      <c r="Z353" s="520"/>
      <c r="AA353" s="520"/>
      <c r="AB353" s="520"/>
      <c r="AC353" s="520"/>
      <c r="AD353" s="527"/>
      <c r="AE353" s="520"/>
      <c r="AF353" s="520"/>
      <c r="AG353" s="520"/>
      <c r="AH353" s="520"/>
      <c r="AI353" s="520" t="s">
        <v>537</v>
      </c>
    </row>
    <row r="354" spans="1:35" s="154" customFormat="1">
      <c r="A354" s="520" t="s">
        <v>266</v>
      </c>
      <c r="B354" s="520">
        <v>1</v>
      </c>
      <c r="C354" s="525">
        <v>7085246</v>
      </c>
      <c r="D354" s="520">
        <v>10048971</v>
      </c>
      <c r="E354" s="520" t="s">
        <v>936</v>
      </c>
      <c r="F354" s="520" t="s">
        <v>601</v>
      </c>
      <c r="G354" s="522">
        <v>40701</v>
      </c>
      <c r="H354" s="522" t="s">
        <v>743</v>
      </c>
      <c r="I354" s="520" t="s">
        <v>530</v>
      </c>
      <c r="J354" s="523" t="s">
        <v>531</v>
      </c>
      <c r="K354" s="520" t="s">
        <v>106</v>
      </c>
      <c r="L354" s="520" t="s">
        <v>626</v>
      </c>
      <c r="M354" s="520">
        <v>11400</v>
      </c>
      <c r="N354" s="524">
        <v>0.34791666666666665</v>
      </c>
      <c r="O354" s="524">
        <v>0.35069444444444442</v>
      </c>
      <c r="P354" s="519">
        <v>3.9999999999999858</v>
      </c>
      <c r="Q354" s="520" t="s">
        <v>586</v>
      </c>
      <c r="R354" s="520" t="s">
        <v>1724</v>
      </c>
      <c r="S354" s="520" t="s">
        <v>587</v>
      </c>
      <c r="T354" s="520" t="s">
        <v>534</v>
      </c>
      <c r="U354" s="520"/>
      <c r="V354" s="520"/>
      <c r="W354" s="520" t="s">
        <v>535</v>
      </c>
      <c r="X354" s="520" t="s">
        <v>650</v>
      </c>
      <c r="Y354" s="520" t="b">
        <v>0</v>
      </c>
      <c r="Z354" s="520"/>
      <c r="AA354" s="520"/>
      <c r="AB354" s="520"/>
      <c r="AC354" s="520"/>
      <c r="AD354" s="527"/>
      <c r="AE354" s="520"/>
      <c r="AF354" s="520"/>
      <c r="AG354" s="520"/>
      <c r="AH354" s="520"/>
      <c r="AI354" s="520" t="s">
        <v>537</v>
      </c>
    </row>
    <row r="355" spans="1:35" s="154" customFormat="1">
      <c r="A355" s="520" t="s">
        <v>266</v>
      </c>
      <c r="B355" s="520">
        <v>1</v>
      </c>
      <c r="C355" s="525">
        <v>7085246</v>
      </c>
      <c r="D355" s="520">
        <v>10048971</v>
      </c>
      <c r="E355" s="520" t="s">
        <v>936</v>
      </c>
      <c r="F355" s="520" t="s">
        <v>601</v>
      </c>
      <c r="G355" s="522">
        <v>40701</v>
      </c>
      <c r="H355" s="522" t="s">
        <v>743</v>
      </c>
      <c r="I355" s="520" t="s">
        <v>530</v>
      </c>
      <c r="J355" s="523" t="s">
        <v>531</v>
      </c>
      <c r="K355" s="520" t="s">
        <v>106</v>
      </c>
      <c r="L355" s="520" t="s">
        <v>626</v>
      </c>
      <c r="M355" s="520">
        <v>11400</v>
      </c>
      <c r="N355" s="524">
        <v>0.35069444444444442</v>
      </c>
      <c r="O355" s="524">
        <v>0.35694444444444445</v>
      </c>
      <c r="P355" s="519">
        <v>9.000000000000048</v>
      </c>
      <c r="Q355" s="520" t="s">
        <v>538</v>
      </c>
      <c r="R355" s="520"/>
      <c r="S355" s="520" t="s">
        <v>539</v>
      </c>
      <c r="T355" s="520" t="s">
        <v>540</v>
      </c>
      <c r="U355" s="520"/>
      <c r="V355" s="520"/>
      <c r="W355" s="520" t="s">
        <v>535</v>
      </c>
      <c r="X355" s="520" t="s">
        <v>650</v>
      </c>
      <c r="Y355" s="520" t="b">
        <v>0</v>
      </c>
      <c r="Z355" s="520"/>
      <c r="AA355" s="520"/>
      <c r="AB355" s="520"/>
      <c r="AC355" s="520"/>
      <c r="AD355" s="527"/>
      <c r="AE355" s="520"/>
      <c r="AF355" s="520"/>
      <c r="AG355" s="520"/>
      <c r="AH355" s="520"/>
      <c r="AI355" s="520" t="s">
        <v>537</v>
      </c>
    </row>
    <row r="356" spans="1:35" s="154" customFormat="1">
      <c r="A356" s="520" t="s">
        <v>266</v>
      </c>
      <c r="B356" s="520">
        <v>1</v>
      </c>
      <c r="C356" s="525">
        <v>7085246</v>
      </c>
      <c r="D356" s="520">
        <v>10048971</v>
      </c>
      <c r="E356" s="520" t="s">
        <v>936</v>
      </c>
      <c r="F356" s="520" t="s">
        <v>601</v>
      </c>
      <c r="G356" s="522">
        <v>40701</v>
      </c>
      <c r="H356" s="522" t="s">
        <v>743</v>
      </c>
      <c r="I356" s="520" t="s">
        <v>530</v>
      </c>
      <c r="J356" s="523" t="s">
        <v>531</v>
      </c>
      <c r="K356" s="520" t="s">
        <v>106</v>
      </c>
      <c r="L356" s="520" t="s">
        <v>626</v>
      </c>
      <c r="M356" s="520">
        <v>11400</v>
      </c>
      <c r="N356" s="524">
        <v>0.35694444444444445</v>
      </c>
      <c r="O356" s="524">
        <v>0.35902777777777778</v>
      </c>
      <c r="P356" s="519">
        <v>2.9999999999999893</v>
      </c>
      <c r="Q356" s="520" t="s">
        <v>552</v>
      </c>
      <c r="R356" s="520" t="s">
        <v>1725</v>
      </c>
      <c r="S356" s="520" t="s">
        <v>533</v>
      </c>
      <c r="T356" s="520" t="s">
        <v>534</v>
      </c>
      <c r="U356" s="520"/>
      <c r="V356" s="520"/>
      <c r="W356" s="520" t="s">
        <v>535</v>
      </c>
      <c r="X356" s="520" t="s">
        <v>650</v>
      </c>
      <c r="Y356" s="520" t="b">
        <v>0</v>
      </c>
      <c r="Z356" s="520"/>
      <c r="AA356" s="520"/>
      <c r="AB356" s="520"/>
      <c r="AC356" s="520"/>
      <c r="AD356" s="527"/>
      <c r="AE356" s="520"/>
      <c r="AF356" s="520"/>
      <c r="AG356" s="520"/>
      <c r="AH356" s="520"/>
      <c r="AI356" s="520" t="s">
        <v>537</v>
      </c>
    </row>
    <row r="357" spans="1:35" s="154" customFormat="1">
      <c r="A357" s="520" t="s">
        <v>266</v>
      </c>
      <c r="B357" s="520">
        <v>1</v>
      </c>
      <c r="C357" s="525">
        <v>7085246</v>
      </c>
      <c r="D357" s="520">
        <v>10048971</v>
      </c>
      <c r="E357" s="520" t="s">
        <v>936</v>
      </c>
      <c r="F357" s="520" t="s">
        <v>601</v>
      </c>
      <c r="G357" s="522">
        <v>40701</v>
      </c>
      <c r="H357" s="522" t="s">
        <v>743</v>
      </c>
      <c r="I357" s="520" t="s">
        <v>530</v>
      </c>
      <c r="J357" s="523" t="s">
        <v>531</v>
      </c>
      <c r="K357" s="520" t="s">
        <v>106</v>
      </c>
      <c r="L357" s="520" t="s">
        <v>626</v>
      </c>
      <c r="M357" s="520">
        <v>11400</v>
      </c>
      <c r="N357" s="524">
        <v>0.35902777777777778</v>
      </c>
      <c r="O357" s="524">
        <v>0.36527777777777776</v>
      </c>
      <c r="P357" s="519">
        <v>8.999999999999968</v>
      </c>
      <c r="Q357" s="520" t="s">
        <v>538</v>
      </c>
      <c r="R357" s="520"/>
      <c r="S357" s="520" t="s">
        <v>539</v>
      </c>
      <c r="T357" s="520" t="s">
        <v>540</v>
      </c>
      <c r="U357" s="520"/>
      <c r="V357" s="520"/>
      <c r="W357" s="520" t="s">
        <v>535</v>
      </c>
      <c r="X357" s="520" t="s">
        <v>650</v>
      </c>
      <c r="Y357" s="520" t="b">
        <v>0</v>
      </c>
      <c r="Z357" s="520"/>
      <c r="AA357" s="520"/>
      <c r="AB357" s="520"/>
      <c r="AC357" s="520"/>
      <c r="AD357" s="527"/>
      <c r="AE357" s="520"/>
      <c r="AF357" s="520"/>
      <c r="AG357" s="520"/>
      <c r="AH357" s="520"/>
      <c r="AI357" s="520" t="s">
        <v>537</v>
      </c>
    </row>
    <row r="358" spans="1:35" s="154" customFormat="1">
      <c r="A358" s="520" t="s">
        <v>266</v>
      </c>
      <c r="B358" s="520">
        <v>1</v>
      </c>
      <c r="C358" s="525">
        <v>7085246</v>
      </c>
      <c r="D358" s="520">
        <v>10048971</v>
      </c>
      <c r="E358" s="520" t="s">
        <v>936</v>
      </c>
      <c r="F358" s="520" t="s">
        <v>601</v>
      </c>
      <c r="G358" s="522">
        <v>40701</v>
      </c>
      <c r="H358" s="522" t="s">
        <v>743</v>
      </c>
      <c r="I358" s="520" t="s">
        <v>530</v>
      </c>
      <c r="J358" s="523" t="s">
        <v>531</v>
      </c>
      <c r="K358" s="520" t="s">
        <v>106</v>
      </c>
      <c r="L358" s="520" t="s">
        <v>626</v>
      </c>
      <c r="M358" s="520">
        <v>11400</v>
      </c>
      <c r="N358" s="524">
        <v>0.36527777777777776</v>
      </c>
      <c r="O358" s="524">
        <v>0.36944444444444446</v>
      </c>
      <c r="P358" s="519">
        <v>5.9999999999999787</v>
      </c>
      <c r="Q358" s="520" t="s">
        <v>541</v>
      </c>
      <c r="R358" s="520" t="s">
        <v>1726</v>
      </c>
      <c r="S358" s="520" t="s">
        <v>542</v>
      </c>
      <c r="T358" s="520" t="s">
        <v>534</v>
      </c>
      <c r="U358" s="520"/>
      <c r="V358" s="520"/>
      <c r="W358" s="520" t="s">
        <v>535</v>
      </c>
      <c r="X358" s="520" t="s">
        <v>650</v>
      </c>
      <c r="Y358" s="520" t="b">
        <v>0</v>
      </c>
      <c r="Z358" s="520"/>
      <c r="AA358" s="520"/>
      <c r="AB358" s="520"/>
      <c r="AC358" s="520"/>
      <c r="AD358" s="527"/>
      <c r="AE358" s="520"/>
      <c r="AF358" s="520"/>
      <c r="AG358" s="520"/>
      <c r="AH358" s="520"/>
      <c r="AI358" s="520" t="s">
        <v>537</v>
      </c>
    </row>
    <row r="359" spans="1:35" s="154" customFormat="1">
      <c r="A359" s="520" t="s">
        <v>266</v>
      </c>
      <c r="B359" s="520">
        <v>1</v>
      </c>
      <c r="C359" s="525">
        <v>7085246</v>
      </c>
      <c r="D359" s="520">
        <v>10048971</v>
      </c>
      <c r="E359" s="520" t="s">
        <v>936</v>
      </c>
      <c r="F359" s="520" t="s">
        <v>601</v>
      </c>
      <c r="G359" s="522">
        <v>40701</v>
      </c>
      <c r="H359" s="522" t="s">
        <v>743</v>
      </c>
      <c r="I359" s="520" t="s">
        <v>530</v>
      </c>
      <c r="J359" s="523" t="s">
        <v>531</v>
      </c>
      <c r="K359" s="520" t="s">
        <v>106</v>
      </c>
      <c r="L359" s="520" t="s">
        <v>626</v>
      </c>
      <c r="M359" s="520">
        <v>11400</v>
      </c>
      <c r="N359" s="524">
        <v>0.36944444444444446</v>
      </c>
      <c r="O359" s="524">
        <v>0.37569444444444444</v>
      </c>
      <c r="P359" s="519">
        <v>9.000000000000048</v>
      </c>
      <c r="Q359" s="520" t="s">
        <v>538</v>
      </c>
      <c r="R359" s="520"/>
      <c r="S359" s="520" t="s">
        <v>539</v>
      </c>
      <c r="T359" s="520" t="s">
        <v>540</v>
      </c>
      <c r="U359" s="520"/>
      <c r="V359" s="520"/>
      <c r="W359" s="520" t="s">
        <v>535</v>
      </c>
      <c r="X359" s="520" t="s">
        <v>650</v>
      </c>
      <c r="Y359" s="520" t="b">
        <v>0</v>
      </c>
      <c r="Z359" s="520"/>
      <c r="AA359" s="520"/>
      <c r="AB359" s="520"/>
      <c r="AC359" s="520"/>
      <c r="AD359" s="527"/>
      <c r="AE359" s="520"/>
      <c r="AF359" s="520"/>
      <c r="AG359" s="520"/>
      <c r="AH359" s="520"/>
      <c r="AI359" s="520" t="s">
        <v>537</v>
      </c>
    </row>
    <row r="360" spans="1:35" s="154" customFormat="1">
      <c r="A360" s="520" t="s">
        <v>266</v>
      </c>
      <c r="B360" s="520">
        <v>1</v>
      </c>
      <c r="C360" s="525">
        <v>7085246</v>
      </c>
      <c r="D360" s="520">
        <v>10048971</v>
      </c>
      <c r="E360" s="520" t="s">
        <v>936</v>
      </c>
      <c r="F360" s="520" t="s">
        <v>601</v>
      </c>
      <c r="G360" s="522">
        <v>40701</v>
      </c>
      <c r="H360" s="522" t="s">
        <v>743</v>
      </c>
      <c r="I360" s="520" t="s">
        <v>530</v>
      </c>
      <c r="J360" s="523" t="s">
        <v>531</v>
      </c>
      <c r="K360" s="520" t="s">
        <v>106</v>
      </c>
      <c r="L360" s="520" t="s">
        <v>626</v>
      </c>
      <c r="M360" s="520">
        <v>11400</v>
      </c>
      <c r="N360" s="524">
        <v>0.37569444444444444</v>
      </c>
      <c r="O360" s="524">
        <v>0.37916666666666665</v>
      </c>
      <c r="P360" s="519">
        <v>4.9999999999999822</v>
      </c>
      <c r="Q360" s="520" t="s">
        <v>543</v>
      </c>
      <c r="R360" s="520" t="s">
        <v>1727</v>
      </c>
      <c r="S360" s="520" t="s">
        <v>542</v>
      </c>
      <c r="T360" s="520" t="s">
        <v>534</v>
      </c>
      <c r="U360" s="520"/>
      <c r="V360" s="520"/>
      <c r="W360" s="520" t="s">
        <v>535</v>
      </c>
      <c r="X360" s="520" t="s">
        <v>650</v>
      </c>
      <c r="Y360" s="520" t="b">
        <v>0</v>
      </c>
      <c r="Z360" s="520"/>
      <c r="AA360" s="520"/>
      <c r="AB360" s="520"/>
      <c r="AC360" s="520"/>
      <c r="AD360" s="527"/>
      <c r="AE360" s="520"/>
      <c r="AF360" s="520"/>
      <c r="AG360" s="520"/>
      <c r="AH360" s="520"/>
      <c r="AI360" s="520" t="s">
        <v>537</v>
      </c>
    </row>
    <row r="361" spans="1:35" s="154" customFormat="1">
      <c r="A361" s="520" t="s">
        <v>266</v>
      </c>
      <c r="B361" s="520">
        <v>1</v>
      </c>
      <c r="C361" s="525">
        <v>7085246</v>
      </c>
      <c r="D361" s="520">
        <v>10048971</v>
      </c>
      <c r="E361" s="520" t="s">
        <v>936</v>
      </c>
      <c r="F361" s="520" t="s">
        <v>601</v>
      </c>
      <c r="G361" s="522">
        <v>40701</v>
      </c>
      <c r="H361" s="522" t="s">
        <v>743</v>
      </c>
      <c r="I361" s="520" t="s">
        <v>530</v>
      </c>
      <c r="J361" s="523" t="s">
        <v>531</v>
      </c>
      <c r="K361" s="520" t="s">
        <v>106</v>
      </c>
      <c r="L361" s="520" t="s">
        <v>626</v>
      </c>
      <c r="M361" s="520">
        <v>11400</v>
      </c>
      <c r="N361" s="524">
        <v>0.37916666666666665</v>
      </c>
      <c r="O361" s="524">
        <v>0.39374999999999999</v>
      </c>
      <c r="P361" s="519">
        <v>21.000000000000007</v>
      </c>
      <c r="Q361" s="520" t="s">
        <v>1728</v>
      </c>
      <c r="R361" s="520" t="s">
        <v>1729</v>
      </c>
      <c r="S361" s="520" t="s">
        <v>611</v>
      </c>
      <c r="T361" s="520" t="s">
        <v>534</v>
      </c>
      <c r="U361" s="520"/>
      <c r="V361" s="520"/>
      <c r="W361" s="520" t="s">
        <v>535</v>
      </c>
      <c r="X361" s="520" t="s">
        <v>650</v>
      </c>
      <c r="Y361" s="520" t="b">
        <v>0</v>
      </c>
      <c r="Z361" s="520"/>
      <c r="AA361" s="520"/>
      <c r="AB361" s="520"/>
      <c r="AC361" s="520"/>
      <c r="AD361" s="527"/>
      <c r="AE361" s="520"/>
      <c r="AF361" s="520"/>
      <c r="AG361" s="520"/>
      <c r="AH361" s="520"/>
      <c r="AI361" s="520" t="s">
        <v>537</v>
      </c>
    </row>
    <row r="362" spans="1:35" s="154" customFormat="1">
      <c r="A362" s="520" t="s">
        <v>266</v>
      </c>
      <c r="B362" s="520">
        <v>1</v>
      </c>
      <c r="C362" s="525">
        <v>7085246</v>
      </c>
      <c r="D362" s="520">
        <v>10048971</v>
      </c>
      <c r="E362" s="520" t="s">
        <v>936</v>
      </c>
      <c r="F362" s="520" t="s">
        <v>601</v>
      </c>
      <c r="G362" s="522">
        <v>40701</v>
      </c>
      <c r="H362" s="522" t="s">
        <v>743</v>
      </c>
      <c r="I362" s="520" t="s">
        <v>530</v>
      </c>
      <c r="J362" s="523" t="s">
        <v>531</v>
      </c>
      <c r="K362" s="520" t="s">
        <v>106</v>
      </c>
      <c r="L362" s="520" t="s">
        <v>626</v>
      </c>
      <c r="M362" s="520">
        <v>11400</v>
      </c>
      <c r="N362" s="524">
        <v>0.39374999999999999</v>
      </c>
      <c r="O362" s="524">
        <v>0.40625</v>
      </c>
      <c r="P362" s="519">
        <v>18.000000000000014</v>
      </c>
      <c r="Q362" s="520" t="s">
        <v>546</v>
      </c>
      <c r="R362" s="520" t="s">
        <v>1730</v>
      </c>
      <c r="S362" s="520" t="s">
        <v>547</v>
      </c>
      <c r="T362" s="520" t="s">
        <v>534</v>
      </c>
      <c r="U362" s="520"/>
      <c r="V362" s="520"/>
      <c r="W362" s="520" t="s">
        <v>535</v>
      </c>
      <c r="X362" s="520" t="s">
        <v>650</v>
      </c>
      <c r="Y362" s="520" t="b">
        <v>0</v>
      </c>
      <c r="Z362" s="520"/>
      <c r="AA362" s="520"/>
      <c r="AB362" s="520"/>
      <c r="AC362" s="520"/>
      <c r="AD362" s="527"/>
      <c r="AE362" s="520"/>
      <c r="AF362" s="520"/>
      <c r="AG362" s="520"/>
      <c r="AH362" s="520"/>
      <c r="AI362" s="520" t="s">
        <v>537</v>
      </c>
    </row>
    <row r="363" spans="1:35" s="154" customFormat="1">
      <c r="A363" s="520" t="s">
        <v>266</v>
      </c>
      <c r="B363" s="520">
        <v>1</v>
      </c>
      <c r="C363" s="525">
        <v>7085246</v>
      </c>
      <c r="D363" s="520">
        <v>10048971</v>
      </c>
      <c r="E363" s="520" t="s">
        <v>936</v>
      </c>
      <c r="F363" s="520" t="s">
        <v>601</v>
      </c>
      <c r="G363" s="522">
        <v>40701</v>
      </c>
      <c r="H363" s="522" t="s">
        <v>743</v>
      </c>
      <c r="I363" s="520" t="s">
        <v>530</v>
      </c>
      <c r="J363" s="523" t="s">
        <v>531</v>
      </c>
      <c r="K363" s="520" t="s">
        <v>106</v>
      </c>
      <c r="L363" s="520" t="s">
        <v>626</v>
      </c>
      <c r="M363" s="520">
        <v>11400</v>
      </c>
      <c r="N363" s="524">
        <v>0.40625</v>
      </c>
      <c r="O363" s="524">
        <v>0.40625</v>
      </c>
      <c r="P363" s="519">
        <v>0</v>
      </c>
      <c r="Q363" s="520" t="s">
        <v>811</v>
      </c>
      <c r="R363" s="520" t="s">
        <v>1731</v>
      </c>
      <c r="S363" s="520" t="s">
        <v>560</v>
      </c>
      <c r="T363" s="520" t="s">
        <v>534</v>
      </c>
      <c r="U363" s="520"/>
      <c r="V363" s="520"/>
      <c r="W363" s="520" t="s">
        <v>535</v>
      </c>
      <c r="X363" s="520" t="s">
        <v>650</v>
      </c>
      <c r="Y363" s="520" t="b">
        <v>0</v>
      </c>
      <c r="Z363" s="520"/>
      <c r="AA363" s="520"/>
      <c r="AB363" s="520"/>
      <c r="AC363" s="520"/>
      <c r="AD363" s="527"/>
      <c r="AE363" s="520"/>
      <c r="AF363" s="520"/>
      <c r="AG363" s="520"/>
      <c r="AH363" s="520"/>
      <c r="AI363" s="520" t="s">
        <v>537</v>
      </c>
    </row>
    <row r="364" spans="1:35" s="154" customFormat="1">
      <c r="A364" s="520" t="s">
        <v>266</v>
      </c>
      <c r="B364" s="520">
        <v>2</v>
      </c>
      <c r="C364" s="525">
        <v>1</v>
      </c>
      <c r="D364" s="520">
        <v>1</v>
      </c>
      <c r="E364" s="520" t="s">
        <v>593</v>
      </c>
      <c r="F364" s="520" t="s">
        <v>594</v>
      </c>
      <c r="G364" s="522">
        <v>40701</v>
      </c>
      <c r="H364" s="522" t="s">
        <v>743</v>
      </c>
      <c r="I364" s="520" t="s">
        <v>530</v>
      </c>
      <c r="J364" s="523" t="s">
        <v>531</v>
      </c>
      <c r="K364" s="520" t="s">
        <v>106</v>
      </c>
      <c r="L364" s="520" t="s">
        <v>625</v>
      </c>
      <c r="M364" s="520">
        <v>0</v>
      </c>
      <c r="N364" s="524">
        <v>0.40625</v>
      </c>
      <c r="O364" s="524">
        <v>0.4375</v>
      </c>
      <c r="P364" s="519">
        <v>45</v>
      </c>
      <c r="Q364" s="520" t="s">
        <v>563</v>
      </c>
      <c r="R364" s="520" t="s">
        <v>1732</v>
      </c>
      <c r="S364" s="520" t="s">
        <v>542</v>
      </c>
      <c r="T364" s="520" t="s">
        <v>534</v>
      </c>
      <c r="U364" s="520"/>
      <c r="V364" s="520"/>
      <c r="W364" s="520" t="s">
        <v>535</v>
      </c>
      <c r="X364" s="520" t="s">
        <v>650</v>
      </c>
      <c r="Y364" s="520" t="b">
        <v>0</v>
      </c>
      <c r="Z364" s="520">
        <v>0</v>
      </c>
      <c r="AA364" s="520">
        <v>9200</v>
      </c>
      <c r="AB364" s="520">
        <v>40701</v>
      </c>
      <c r="AC364" s="520" t="s">
        <v>1733</v>
      </c>
      <c r="AD364" s="527">
        <v>0</v>
      </c>
      <c r="AE364" s="520">
        <v>0</v>
      </c>
      <c r="AF364" s="520"/>
      <c r="AG364" s="520"/>
      <c r="AH364" s="520">
        <v>0</v>
      </c>
      <c r="AI364" s="520" t="s">
        <v>537</v>
      </c>
    </row>
    <row r="365" spans="1:35" s="154" customFormat="1">
      <c r="A365" s="520" t="s">
        <v>266</v>
      </c>
      <c r="B365" s="520">
        <v>2</v>
      </c>
      <c r="C365" s="525">
        <v>1</v>
      </c>
      <c r="D365" s="520">
        <v>1</v>
      </c>
      <c r="E365" s="520" t="s">
        <v>593</v>
      </c>
      <c r="F365" s="520" t="s">
        <v>594</v>
      </c>
      <c r="G365" s="522">
        <v>40701</v>
      </c>
      <c r="H365" s="522" t="s">
        <v>743</v>
      </c>
      <c r="I365" s="520" t="s">
        <v>530</v>
      </c>
      <c r="J365" s="523" t="s">
        <v>531</v>
      </c>
      <c r="K365" s="520" t="s">
        <v>106</v>
      </c>
      <c r="L365" s="520" t="s">
        <v>625</v>
      </c>
      <c r="M365" s="520">
        <v>0</v>
      </c>
      <c r="N365" s="524">
        <v>0.4375</v>
      </c>
      <c r="O365" s="524">
        <v>0.60416666666666663</v>
      </c>
      <c r="P365" s="519">
        <v>239.99999999999994</v>
      </c>
      <c r="Q365" s="520" t="s">
        <v>318</v>
      </c>
      <c r="R365" s="520"/>
      <c r="S365" s="520" t="s">
        <v>547</v>
      </c>
      <c r="T365" s="520" t="s">
        <v>786</v>
      </c>
      <c r="U365" s="520"/>
      <c r="V365" s="520"/>
      <c r="W365" s="520" t="s">
        <v>535</v>
      </c>
      <c r="X365" s="520" t="s">
        <v>650</v>
      </c>
      <c r="Y365" s="520" t="b">
        <v>0</v>
      </c>
      <c r="Z365" s="520"/>
      <c r="AA365" s="520"/>
      <c r="AB365" s="520"/>
      <c r="AC365" s="520"/>
      <c r="AD365" s="527"/>
      <c r="AE365" s="520"/>
      <c r="AF365" s="520"/>
      <c r="AG365" s="520"/>
      <c r="AH365" s="520"/>
      <c r="AI365" s="520" t="s">
        <v>537</v>
      </c>
    </row>
    <row r="366" spans="1:35" s="154" customFormat="1">
      <c r="A366" s="520" t="s">
        <v>266</v>
      </c>
      <c r="B366" s="520">
        <v>1</v>
      </c>
      <c r="C366" s="525">
        <v>1</v>
      </c>
      <c r="D366" s="520">
        <v>1</v>
      </c>
      <c r="E366" s="520" t="s">
        <v>593</v>
      </c>
      <c r="F366" s="520" t="s">
        <v>594</v>
      </c>
      <c r="G366" s="522">
        <v>40701</v>
      </c>
      <c r="H366" s="522" t="s">
        <v>743</v>
      </c>
      <c r="I366" s="520" t="s">
        <v>530</v>
      </c>
      <c r="J366" s="523" t="s">
        <v>564</v>
      </c>
      <c r="K366" s="520" t="s">
        <v>106</v>
      </c>
      <c r="L366" s="520" t="s">
        <v>625</v>
      </c>
      <c r="M366" s="520">
        <v>0</v>
      </c>
      <c r="N366" s="524">
        <v>0.60416666666666663</v>
      </c>
      <c r="O366" s="524">
        <v>0.87222222222222223</v>
      </c>
      <c r="P366" s="519">
        <v>386.00000000000006</v>
      </c>
      <c r="Q366" s="520" t="s">
        <v>318</v>
      </c>
      <c r="R366" s="520" t="s">
        <v>1734</v>
      </c>
      <c r="S366" s="520" t="s">
        <v>547</v>
      </c>
      <c r="T366" s="520" t="s">
        <v>786</v>
      </c>
      <c r="U366" s="520"/>
      <c r="V366" s="520"/>
      <c r="W366" s="520" t="s">
        <v>565</v>
      </c>
      <c r="X366" s="520" t="s">
        <v>566</v>
      </c>
      <c r="Y366" s="520" t="b">
        <v>0</v>
      </c>
      <c r="Z366" s="520">
        <v>0</v>
      </c>
      <c r="AA366" s="520">
        <v>9200</v>
      </c>
      <c r="AB366" s="520">
        <v>40701</v>
      </c>
      <c r="AC366" s="520"/>
      <c r="AD366" s="527">
        <v>0</v>
      </c>
      <c r="AE366" s="520">
        <v>0</v>
      </c>
      <c r="AF366" s="520"/>
      <c r="AG366" s="520"/>
      <c r="AH366" s="520">
        <v>0</v>
      </c>
      <c r="AI366" s="520" t="s">
        <v>589</v>
      </c>
    </row>
    <row r="367" spans="1:35" s="154" customFormat="1">
      <c r="A367" s="520" t="s">
        <v>266</v>
      </c>
      <c r="B367" s="520">
        <v>2</v>
      </c>
      <c r="C367" s="525">
        <v>7085017</v>
      </c>
      <c r="D367" s="520">
        <v>10050674</v>
      </c>
      <c r="E367" s="520" t="s">
        <v>240</v>
      </c>
      <c r="F367" s="520" t="s">
        <v>567</v>
      </c>
      <c r="G367" s="522">
        <v>40701</v>
      </c>
      <c r="H367" s="522" t="s">
        <v>743</v>
      </c>
      <c r="I367" s="520" t="s">
        <v>530</v>
      </c>
      <c r="J367" s="523" t="s">
        <v>564</v>
      </c>
      <c r="K367" s="520" t="s">
        <v>183</v>
      </c>
      <c r="L367" s="520" t="s">
        <v>1688</v>
      </c>
      <c r="M367" s="520">
        <v>444</v>
      </c>
      <c r="N367" s="524">
        <v>0.87222222222222223</v>
      </c>
      <c r="O367" s="524">
        <v>0.875</v>
      </c>
      <c r="P367" s="519">
        <v>3.9999999999999858</v>
      </c>
      <c r="Q367" s="520" t="s">
        <v>538</v>
      </c>
      <c r="R367" s="520"/>
      <c r="S367" s="520" t="s">
        <v>539</v>
      </c>
      <c r="T367" s="520" t="s">
        <v>540</v>
      </c>
      <c r="U367" s="520"/>
      <c r="V367" s="520"/>
      <c r="W367" s="520" t="s">
        <v>565</v>
      </c>
      <c r="X367" s="520" t="s">
        <v>566</v>
      </c>
      <c r="Y367" s="520" t="b">
        <v>0</v>
      </c>
      <c r="Z367" s="520">
        <v>444</v>
      </c>
      <c r="AA367" s="520">
        <v>8000</v>
      </c>
      <c r="AB367" s="520">
        <v>40701</v>
      </c>
      <c r="AC367" s="520" t="s">
        <v>1735</v>
      </c>
      <c r="AD367" s="527">
        <v>750</v>
      </c>
      <c r="AE367" s="520">
        <v>12</v>
      </c>
      <c r="AF367" s="520"/>
      <c r="AG367" s="520"/>
      <c r="AH367" s="520">
        <v>37</v>
      </c>
      <c r="AI367" s="520" t="s">
        <v>589</v>
      </c>
    </row>
    <row r="368" spans="1:35" s="154" customFormat="1">
      <c r="A368" s="520" t="s">
        <v>266</v>
      </c>
      <c r="B368" s="520">
        <v>3</v>
      </c>
      <c r="C368" s="525">
        <v>7085404</v>
      </c>
      <c r="D368" s="520">
        <v>10019907</v>
      </c>
      <c r="E368" s="520" t="s">
        <v>187</v>
      </c>
      <c r="F368" s="520" t="s">
        <v>567</v>
      </c>
      <c r="G368" s="522">
        <v>40701</v>
      </c>
      <c r="H368" s="522" t="s">
        <v>743</v>
      </c>
      <c r="I368" s="520" t="s">
        <v>530</v>
      </c>
      <c r="J368" s="523" t="s">
        <v>564</v>
      </c>
      <c r="K368" s="520" t="s">
        <v>106</v>
      </c>
      <c r="L368" s="520" t="s">
        <v>626</v>
      </c>
      <c r="M368" s="520">
        <v>480</v>
      </c>
      <c r="N368" s="524">
        <v>0.875</v>
      </c>
      <c r="O368" s="524">
        <v>0.8833333333333333</v>
      </c>
      <c r="P368" s="519">
        <v>11.999999999999957</v>
      </c>
      <c r="Q368" s="520" t="s">
        <v>562</v>
      </c>
      <c r="R368" s="520" t="s">
        <v>568</v>
      </c>
      <c r="S368" s="520" t="s">
        <v>550</v>
      </c>
      <c r="T368" s="520" t="s">
        <v>551</v>
      </c>
      <c r="U368" s="520"/>
      <c r="V368" s="520"/>
      <c r="W368" s="520" t="s">
        <v>565</v>
      </c>
      <c r="X368" s="520" t="s">
        <v>566</v>
      </c>
      <c r="Y368" s="520" t="b">
        <v>0</v>
      </c>
      <c r="Z368" s="520">
        <v>480</v>
      </c>
      <c r="AA368" s="520">
        <v>10000</v>
      </c>
      <c r="AB368" s="520">
        <v>40701</v>
      </c>
      <c r="AC368" s="520" t="s">
        <v>1736</v>
      </c>
      <c r="AD368" s="527">
        <v>1500</v>
      </c>
      <c r="AE368" s="520">
        <v>6</v>
      </c>
      <c r="AF368" s="520"/>
      <c r="AG368" s="520"/>
      <c r="AH368" s="520">
        <v>80</v>
      </c>
      <c r="AI368" s="520" t="s">
        <v>589</v>
      </c>
    </row>
    <row r="369" spans="1:35" s="154" customFormat="1">
      <c r="A369" s="520" t="s">
        <v>266</v>
      </c>
      <c r="B369" s="520">
        <v>3</v>
      </c>
      <c r="C369" s="525">
        <v>7085404</v>
      </c>
      <c r="D369" s="520">
        <v>10019907</v>
      </c>
      <c r="E369" s="520" t="s">
        <v>187</v>
      </c>
      <c r="F369" s="520" t="s">
        <v>567</v>
      </c>
      <c r="G369" s="522">
        <v>40701</v>
      </c>
      <c r="H369" s="522" t="s">
        <v>743</v>
      </c>
      <c r="I369" s="520" t="s">
        <v>530</v>
      </c>
      <c r="J369" s="523" t="s">
        <v>564</v>
      </c>
      <c r="K369" s="520" t="s">
        <v>106</v>
      </c>
      <c r="L369" s="520" t="s">
        <v>626</v>
      </c>
      <c r="M369" s="520">
        <v>480</v>
      </c>
      <c r="N369" s="524">
        <v>0.8833333333333333</v>
      </c>
      <c r="O369" s="524">
        <v>0.9145833333333333</v>
      </c>
      <c r="P369" s="519">
        <v>45</v>
      </c>
      <c r="Q369" s="520" t="s">
        <v>318</v>
      </c>
      <c r="R369" s="520" t="s">
        <v>1737</v>
      </c>
      <c r="S369" s="520" t="s">
        <v>547</v>
      </c>
      <c r="T369" s="520" t="s">
        <v>786</v>
      </c>
      <c r="U369" s="520"/>
      <c r="V369" s="520"/>
      <c r="W369" s="520" t="s">
        <v>565</v>
      </c>
      <c r="X369" s="520" t="s">
        <v>566</v>
      </c>
      <c r="Y369" s="520" t="b">
        <v>0</v>
      </c>
      <c r="Z369" s="520"/>
      <c r="AA369" s="520"/>
      <c r="AB369" s="520"/>
      <c r="AC369" s="520"/>
      <c r="AD369" s="527"/>
      <c r="AE369" s="520"/>
      <c r="AF369" s="520"/>
      <c r="AG369" s="520"/>
      <c r="AH369" s="520"/>
      <c r="AI369" s="520" t="s">
        <v>589</v>
      </c>
    </row>
    <row r="370" spans="1:35" s="154" customFormat="1">
      <c r="A370" s="520" t="s">
        <v>266</v>
      </c>
      <c r="B370" s="520">
        <v>3</v>
      </c>
      <c r="C370" s="525">
        <v>7085404</v>
      </c>
      <c r="D370" s="520">
        <v>10019907</v>
      </c>
      <c r="E370" s="520" t="s">
        <v>187</v>
      </c>
      <c r="F370" s="520" t="s">
        <v>567</v>
      </c>
      <c r="G370" s="522">
        <v>40701</v>
      </c>
      <c r="H370" s="522" t="s">
        <v>743</v>
      </c>
      <c r="I370" s="520" t="s">
        <v>530</v>
      </c>
      <c r="J370" s="523" t="s">
        <v>564</v>
      </c>
      <c r="K370" s="520" t="s">
        <v>106</v>
      </c>
      <c r="L370" s="520" t="s">
        <v>626</v>
      </c>
      <c r="M370" s="520">
        <v>480</v>
      </c>
      <c r="N370" s="524">
        <v>0.9145833333333333</v>
      </c>
      <c r="O370" s="524">
        <v>0.91666666666666663</v>
      </c>
      <c r="P370" s="519">
        <v>2.9999999999999893</v>
      </c>
      <c r="Q370" s="520" t="s">
        <v>538</v>
      </c>
      <c r="R370" s="520"/>
      <c r="S370" s="520" t="s">
        <v>539</v>
      </c>
      <c r="T370" s="520" t="s">
        <v>540</v>
      </c>
      <c r="U370" s="520"/>
      <c r="V370" s="520"/>
      <c r="W370" s="520" t="s">
        <v>565</v>
      </c>
      <c r="X370" s="520" t="s">
        <v>566</v>
      </c>
      <c r="Y370" s="520" t="b">
        <v>0</v>
      </c>
      <c r="Z370" s="520"/>
      <c r="AA370" s="520"/>
      <c r="AB370" s="520"/>
      <c r="AC370" s="520"/>
      <c r="AD370" s="527"/>
      <c r="AE370" s="520"/>
      <c r="AF370" s="520"/>
      <c r="AG370" s="520"/>
      <c r="AH370" s="520"/>
      <c r="AI370" s="520" t="s">
        <v>589</v>
      </c>
    </row>
    <row r="371" spans="1:35" s="154" customFormat="1">
      <c r="A371" s="520" t="s">
        <v>266</v>
      </c>
      <c r="B371" s="520">
        <v>2</v>
      </c>
      <c r="C371" s="525">
        <v>7085272</v>
      </c>
      <c r="D371" s="520">
        <v>10035562</v>
      </c>
      <c r="E371" s="520" t="s">
        <v>365</v>
      </c>
      <c r="F371" s="520" t="s">
        <v>600</v>
      </c>
      <c r="G371" s="522">
        <v>40701</v>
      </c>
      <c r="H371" s="522" t="s">
        <v>743</v>
      </c>
      <c r="I371" s="520" t="s">
        <v>530</v>
      </c>
      <c r="J371" s="523" t="s">
        <v>577</v>
      </c>
      <c r="K371" s="520" t="s">
        <v>106</v>
      </c>
      <c r="L371" s="520" t="s">
        <v>1717</v>
      </c>
      <c r="M371" s="520">
        <v>4410</v>
      </c>
      <c r="N371" s="524">
        <v>0</v>
      </c>
      <c r="O371" s="524">
        <v>3.125E-2</v>
      </c>
      <c r="P371" s="519">
        <v>45</v>
      </c>
      <c r="Q371" s="520" t="s">
        <v>563</v>
      </c>
      <c r="R371" s="520" t="s">
        <v>1345</v>
      </c>
      <c r="S371" s="520" t="s">
        <v>542</v>
      </c>
      <c r="T371" s="520" t="s">
        <v>534</v>
      </c>
      <c r="U371" s="520"/>
      <c r="V371" s="520"/>
      <c r="W371" s="520" t="s">
        <v>578</v>
      </c>
      <c r="X371" s="520" t="s">
        <v>579</v>
      </c>
      <c r="Y371" s="520" t="b">
        <v>0</v>
      </c>
      <c r="Z371" s="520">
        <v>4410</v>
      </c>
      <c r="AA371" s="520">
        <v>7500</v>
      </c>
      <c r="AB371" s="520">
        <v>40701</v>
      </c>
      <c r="AC371" s="520" t="s">
        <v>1738</v>
      </c>
      <c r="AD371" s="527">
        <v>1500</v>
      </c>
      <c r="AE371" s="520">
        <v>6</v>
      </c>
      <c r="AF371" s="520"/>
      <c r="AG371" s="520"/>
      <c r="AH371" s="520">
        <v>735</v>
      </c>
      <c r="AI371" s="520" t="s">
        <v>580</v>
      </c>
    </row>
    <row r="372" spans="1:35" s="154" customFormat="1">
      <c r="A372" s="520" t="s">
        <v>266</v>
      </c>
      <c r="B372" s="520">
        <v>2</v>
      </c>
      <c r="C372" s="525">
        <v>7085272</v>
      </c>
      <c r="D372" s="520">
        <v>10035562</v>
      </c>
      <c r="E372" s="520" t="s">
        <v>365</v>
      </c>
      <c r="F372" s="520" t="s">
        <v>600</v>
      </c>
      <c r="G372" s="522">
        <v>40701</v>
      </c>
      <c r="H372" s="522" t="s">
        <v>743</v>
      </c>
      <c r="I372" s="520" t="s">
        <v>530</v>
      </c>
      <c r="J372" s="523" t="s">
        <v>577</v>
      </c>
      <c r="K372" s="520" t="s">
        <v>106</v>
      </c>
      <c r="L372" s="520" t="s">
        <v>1717</v>
      </c>
      <c r="M372" s="520">
        <v>4410</v>
      </c>
      <c r="N372" s="524">
        <v>3.125E-2</v>
      </c>
      <c r="O372" s="524">
        <v>3.3333333333333333E-2</v>
      </c>
      <c r="P372" s="519">
        <v>2.9999999999999991</v>
      </c>
      <c r="Q372" s="520" t="s">
        <v>610</v>
      </c>
      <c r="R372" s="520" t="s">
        <v>1344</v>
      </c>
      <c r="S372" s="520" t="s">
        <v>584</v>
      </c>
      <c r="T372" s="520" t="s">
        <v>540</v>
      </c>
      <c r="U372" s="520"/>
      <c r="V372" s="520"/>
      <c r="W372" s="520" t="s">
        <v>578</v>
      </c>
      <c r="X372" s="520" t="s">
        <v>579</v>
      </c>
      <c r="Y372" s="520" t="b">
        <v>0</v>
      </c>
      <c r="Z372" s="520"/>
      <c r="AA372" s="520"/>
      <c r="AB372" s="520"/>
      <c r="AC372" s="520"/>
      <c r="AD372" s="527"/>
      <c r="AE372" s="520"/>
      <c r="AF372" s="520"/>
      <c r="AG372" s="520"/>
      <c r="AH372" s="520"/>
      <c r="AI372" s="520" t="s">
        <v>580</v>
      </c>
    </row>
    <row r="373" spans="1:35" s="154" customFormat="1">
      <c r="A373" s="520" t="s">
        <v>266</v>
      </c>
      <c r="B373" s="520">
        <v>2</v>
      </c>
      <c r="C373" s="525">
        <v>7085272</v>
      </c>
      <c r="D373" s="520">
        <v>10035562</v>
      </c>
      <c r="E373" s="520" t="s">
        <v>365</v>
      </c>
      <c r="F373" s="520" t="s">
        <v>600</v>
      </c>
      <c r="G373" s="522">
        <v>40701</v>
      </c>
      <c r="H373" s="522" t="s">
        <v>743</v>
      </c>
      <c r="I373" s="520" t="s">
        <v>530</v>
      </c>
      <c r="J373" s="523" t="s">
        <v>577</v>
      </c>
      <c r="K373" s="520" t="s">
        <v>106</v>
      </c>
      <c r="L373" s="520" t="s">
        <v>1717</v>
      </c>
      <c r="M373" s="520">
        <v>4410</v>
      </c>
      <c r="N373" s="524">
        <v>3.3333333333333333E-2</v>
      </c>
      <c r="O373" s="524">
        <v>3.4722222222222224E-2</v>
      </c>
      <c r="P373" s="519">
        <v>2.0000000000000027</v>
      </c>
      <c r="Q373" s="520" t="s">
        <v>543</v>
      </c>
      <c r="R373" s="520" t="s">
        <v>783</v>
      </c>
      <c r="S373" s="520" t="s">
        <v>542</v>
      </c>
      <c r="T373" s="520" t="s">
        <v>534</v>
      </c>
      <c r="U373" s="520"/>
      <c r="V373" s="520"/>
      <c r="W373" s="520" t="s">
        <v>578</v>
      </c>
      <c r="X373" s="520" t="s">
        <v>579</v>
      </c>
      <c r="Y373" s="520" t="b">
        <v>0</v>
      </c>
      <c r="Z373" s="520"/>
      <c r="AA373" s="520"/>
      <c r="AB373" s="520"/>
      <c r="AC373" s="520"/>
      <c r="AD373" s="527"/>
      <c r="AE373" s="520"/>
      <c r="AF373" s="520"/>
      <c r="AG373" s="520"/>
      <c r="AH373" s="520"/>
      <c r="AI373" s="520" t="s">
        <v>580</v>
      </c>
    </row>
    <row r="374" spans="1:35" s="154" customFormat="1">
      <c r="A374" s="520" t="s">
        <v>266</v>
      </c>
      <c r="B374" s="520">
        <v>2</v>
      </c>
      <c r="C374" s="525">
        <v>7085272</v>
      </c>
      <c r="D374" s="520">
        <v>10035562</v>
      </c>
      <c r="E374" s="520" t="s">
        <v>365</v>
      </c>
      <c r="F374" s="520" t="s">
        <v>600</v>
      </c>
      <c r="G374" s="522">
        <v>40701</v>
      </c>
      <c r="H374" s="522" t="s">
        <v>743</v>
      </c>
      <c r="I374" s="520" t="s">
        <v>530</v>
      </c>
      <c r="J374" s="523" t="s">
        <v>577</v>
      </c>
      <c r="K374" s="520" t="s">
        <v>106</v>
      </c>
      <c r="L374" s="520" t="s">
        <v>1717</v>
      </c>
      <c r="M374" s="520">
        <v>4410</v>
      </c>
      <c r="N374" s="524">
        <v>3.4722222222222224E-2</v>
      </c>
      <c r="O374" s="524">
        <v>3.6805555555555557E-2</v>
      </c>
      <c r="P374" s="519">
        <v>2.9999999999999991</v>
      </c>
      <c r="Q374" s="520" t="s">
        <v>610</v>
      </c>
      <c r="R374" s="520" t="s">
        <v>1344</v>
      </c>
      <c r="S374" s="520" t="s">
        <v>584</v>
      </c>
      <c r="T374" s="520" t="s">
        <v>540</v>
      </c>
      <c r="U374" s="520"/>
      <c r="V374" s="520"/>
      <c r="W374" s="520" t="s">
        <v>578</v>
      </c>
      <c r="X374" s="520" t="s">
        <v>579</v>
      </c>
      <c r="Y374" s="520" t="b">
        <v>0</v>
      </c>
      <c r="Z374" s="520"/>
      <c r="AA374" s="520"/>
      <c r="AB374" s="520"/>
      <c r="AC374" s="520"/>
      <c r="AD374" s="527"/>
      <c r="AE374" s="520"/>
      <c r="AF374" s="520"/>
      <c r="AG374" s="520"/>
      <c r="AH374" s="520"/>
      <c r="AI374" s="520" t="s">
        <v>580</v>
      </c>
    </row>
    <row r="375" spans="1:35" s="154" customFormat="1">
      <c r="A375" s="520" t="s">
        <v>266</v>
      </c>
      <c r="B375" s="520">
        <v>2</v>
      </c>
      <c r="C375" s="525">
        <v>7085272</v>
      </c>
      <c r="D375" s="520">
        <v>10035562</v>
      </c>
      <c r="E375" s="520" t="s">
        <v>365</v>
      </c>
      <c r="F375" s="520" t="s">
        <v>600</v>
      </c>
      <c r="G375" s="522">
        <v>40701</v>
      </c>
      <c r="H375" s="522" t="s">
        <v>743</v>
      </c>
      <c r="I375" s="520" t="s">
        <v>530</v>
      </c>
      <c r="J375" s="523" t="s">
        <v>577</v>
      </c>
      <c r="K375" s="520" t="s">
        <v>106</v>
      </c>
      <c r="L375" s="520" t="s">
        <v>1717</v>
      </c>
      <c r="M375" s="520">
        <v>4410</v>
      </c>
      <c r="N375" s="524">
        <v>3.6805555555555557E-2</v>
      </c>
      <c r="O375" s="524">
        <v>3.8194444444444441E-2</v>
      </c>
      <c r="P375" s="519">
        <v>1.9999999999999929</v>
      </c>
      <c r="Q375" s="520" t="s">
        <v>543</v>
      </c>
      <c r="R375" s="520" t="s">
        <v>783</v>
      </c>
      <c r="S375" s="520" t="s">
        <v>542</v>
      </c>
      <c r="T375" s="520" t="s">
        <v>534</v>
      </c>
      <c r="U375" s="520"/>
      <c r="V375" s="520"/>
      <c r="W375" s="520" t="s">
        <v>578</v>
      </c>
      <c r="X375" s="520" t="s">
        <v>579</v>
      </c>
      <c r="Y375" s="520" t="b">
        <v>0</v>
      </c>
      <c r="Z375" s="520"/>
      <c r="AA375" s="520"/>
      <c r="AB375" s="520"/>
      <c r="AC375" s="520"/>
      <c r="AD375" s="527"/>
      <c r="AE375" s="520"/>
      <c r="AF375" s="520"/>
      <c r="AG375" s="520"/>
      <c r="AH375" s="520"/>
      <c r="AI375" s="520" t="s">
        <v>580</v>
      </c>
    </row>
    <row r="376" spans="1:35" s="154" customFormat="1">
      <c r="A376" s="520" t="s">
        <v>266</v>
      </c>
      <c r="B376" s="520">
        <v>2</v>
      </c>
      <c r="C376" s="525">
        <v>7085272</v>
      </c>
      <c r="D376" s="520">
        <v>10035562</v>
      </c>
      <c r="E376" s="520" t="s">
        <v>365</v>
      </c>
      <c r="F376" s="520" t="s">
        <v>600</v>
      </c>
      <c r="G376" s="522">
        <v>40701</v>
      </c>
      <c r="H376" s="522" t="s">
        <v>743</v>
      </c>
      <c r="I376" s="520" t="s">
        <v>530</v>
      </c>
      <c r="J376" s="523" t="s">
        <v>577</v>
      </c>
      <c r="K376" s="520" t="s">
        <v>106</v>
      </c>
      <c r="L376" s="520" t="s">
        <v>1717</v>
      </c>
      <c r="M376" s="520">
        <v>4410</v>
      </c>
      <c r="N376" s="524">
        <v>3.8194444444444441E-2</v>
      </c>
      <c r="O376" s="524">
        <v>6.1111111111111109E-2</v>
      </c>
      <c r="P376" s="519">
        <v>33</v>
      </c>
      <c r="Q376" s="520" t="s">
        <v>610</v>
      </c>
      <c r="R376" s="520" t="s">
        <v>1344</v>
      </c>
      <c r="S376" s="520" t="s">
        <v>584</v>
      </c>
      <c r="T376" s="520" t="s">
        <v>540</v>
      </c>
      <c r="U376" s="520"/>
      <c r="V376" s="520"/>
      <c r="W376" s="520" t="s">
        <v>578</v>
      </c>
      <c r="X376" s="520" t="s">
        <v>579</v>
      </c>
      <c r="Y376" s="520" t="b">
        <v>0</v>
      </c>
      <c r="Z376" s="520"/>
      <c r="AA376" s="520"/>
      <c r="AB376" s="520"/>
      <c r="AC376" s="520"/>
      <c r="AD376" s="527"/>
      <c r="AE376" s="520"/>
      <c r="AF376" s="520"/>
      <c r="AG376" s="520"/>
      <c r="AH376" s="520"/>
      <c r="AI376" s="520" t="s">
        <v>580</v>
      </c>
    </row>
    <row r="377" spans="1:35" s="154" customFormat="1">
      <c r="A377" s="520" t="s">
        <v>266</v>
      </c>
      <c r="B377" s="520">
        <v>3</v>
      </c>
      <c r="C377" s="525">
        <v>7085203</v>
      </c>
      <c r="D377" s="520">
        <v>10035562</v>
      </c>
      <c r="E377" s="520" t="s">
        <v>365</v>
      </c>
      <c r="F377" s="520" t="s">
        <v>600</v>
      </c>
      <c r="G377" s="522">
        <v>40701</v>
      </c>
      <c r="H377" s="522" t="s">
        <v>743</v>
      </c>
      <c r="I377" s="520" t="s">
        <v>530</v>
      </c>
      <c r="J377" s="523" t="s">
        <v>577</v>
      </c>
      <c r="K377" s="520" t="s">
        <v>106</v>
      </c>
      <c r="L377" s="520" t="s">
        <v>1717</v>
      </c>
      <c r="M377" s="520">
        <v>9630</v>
      </c>
      <c r="N377" s="524">
        <v>6.1111111111111109E-2</v>
      </c>
      <c r="O377" s="524">
        <v>6.1805555555555551E-2</v>
      </c>
      <c r="P377" s="519">
        <v>0.99999999999999645</v>
      </c>
      <c r="Q377" s="520" t="s">
        <v>554</v>
      </c>
      <c r="R377" s="520" t="s">
        <v>818</v>
      </c>
      <c r="S377" s="520" t="s">
        <v>550</v>
      </c>
      <c r="T377" s="520" t="s">
        <v>551</v>
      </c>
      <c r="U377" s="520"/>
      <c r="V377" s="520"/>
      <c r="W377" s="520" t="s">
        <v>578</v>
      </c>
      <c r="X377" s="520" t="s">
        <v>579</v>
      </c>
      <c r="Y377" s="520" t="b">
        <v>0</v>
      </c>
      <c r="Z377" s="520">
        <v>9630</v>
      </c>
      <c r="AA377" s="520">
        <v>7500</v>
      </c>
      <c r="AB377" s="520">
        <v>40701</v>
      </c>
      <c r="AC377" s="520" t="s">
        <v>1739</v>
      </c>
      <c r="AD377" s="527">
        <v>1500</v>
      </c>
      <c r="AE377" s="520">
        <v>6</v>
      </c>
      <c r="AF377" s="520"/>
      <c r="AG377" s="520"/>
      <c r="AH377" s="520">
        <v>1605</v>
      </c>
      <c r="AI377" s="520" t="s">
        <v>580</v>
      </c>
    </row>
    <row r="378" spans="1:35" s="154" customFormat="1">
      <c r="A378" s="520" t="s">
        <v>266</v>
      </c>
      <c r="B378" s="520">
        <v>3</v>
      </c>
      <c r="C378" s="525">
        <v>7085203</v>
      </c>
      <c r="D378" s="520">
        <v>10035562</v>
      </c>
      <c r="E378" s="520" t="s">
        <v>365</v>
      </c>
      <c r="F378" s="520" t="s">
        <v>600</v>
      </c>
      <c r="G378" s="522">
        <v>40701</v>
      </c>
      <c r="H378" s="522" t="s">
        <v>743</v>
      </c>
      <c r="I378" s="520" t="s">
        <v>530</v>
      </c>
      <c r="J378" s="523" t="s">
        <v>577</v>
      </c>
      <c r="K378" s="520" t="s">
        <v>106</v>
      </c>
      <c r="L378" s="520" t="s">
        <v>1717</v>
      </c>
      <c r="M378" s="520">
        <v>9630</v>
      </c>
      <c r="N378" s="524">
        <v>6.1805555555555551E-2</v>
      </c>
      <c r="O378" s="524">
        <v>6.3194444444444442E-2</v>
      </c>
      <c r="P378" s="519">
        <v>2.0000000000000027</v>
      </c>
      <c r="Q378" s="520" t="s">
        <v>610</v>
      </c>
      <c r="R378" s="520" t="s">
        <v>1344</v>
      </c>
      <c r="S378" s="520" t="s">
        <v>584</v>
      </c>
      <c r="T378" s="520" t="s">
        <v>540</v>
      </c>
      <c r="U378" s="520"/>
      <c r="V378" s="520"/>
      <c r="W378" s="520" t="s">
        <v>578</v>
      </c>
      <c r="X378" s="520" t="s">
        <v>579</v>
      </c>
      <c r="Y378" s="520" t="b">
        <v>0</v>
      </c>
      <c r="Z378" s="520"/>
      <c r="AA378" s="520"/>
      <c r="AB378" s="520"/>
      <c r="AC378" s="520"/>
      <c r="AD378" s="527"/>
      <c r="AE378" s="520"/>
      <c r="AF378" s="520"/>
      <c r="AG378" s="520"/>
      <c r="AH378" s="520"/>
      <c r="AI378" s="520" t="s">
        <v>580</v>
      </c>
    </row>
    <row r="379" spans="1:35" s="154" customFormat="1">
      <c r="A379" s="520" t="s">
        <v>266</v>
      </c>
      <c r="B379" s="520">
        <v>3</v>
      </c>
      <c r="C379" s="525">
        <v>7085203</v>
      </c>
      <c r="D379" s="520">
        <v>10035562</v>
      </c>
      <c r="E379" s="520" t="s">
        <v>365</v>
      </c>
      <c r="F379" s="520" t="s">
        <v>600</v>
      </c>
      <c r="G379" s="522">
        <v>40701</v>
      </c>
      <c r="H379" s="522" t="s">
        <v>743</v>
      </c>
      <c r="I379" s="520" t="s">
        <v>530</v>
      </c>
      <c r="J379" s="523" t="s">
        <v>577</v>
      </c>
      <c r="K379" s="520" t="s">
        <v>106</v>
      </c>
      <c r="L379" s="520" t="s">
        <v>1717</v>
      </c>
      <c r="M379" s="520">
        <v>9630</v>
      </c>
      <c r="N379" s="524">
        <v>6.3194444444444442E-2</v>
      </c>
      <c r="O379" s="524">
        <v>6.805555555555555E-2</v>
      </c>
      <c r="P379" s="519">
        <v>6.9999999999999947</v>
      </c>
      <c r="Q379" s="520" t="s">
        <v>572</v>
      </c>
      <c r="R379" s="520" t="s">
        <v>630</v>
      </c>
      <c r="S379" s="520" t="s">
        <v>533</v>
      </c>
      <c r="T379" s="520" t="s">
        <v>534</v>
      </c>
      <c r="U379" s="520"/>
      <c r="V379" s="520"/>
      <c r="W379" s="520" t="s">
        <v>578</v>
      </c>
      <c r="X379" s="520" t="s">
        <v>579</v>
      </c>
      <c r="Y379" s="520" t="b">
        <v>0</v>
      </c>
      <c r="Z379" s="520"/>
      <c r="AA379" s="520"/>
      <c r="AB379" s="520"/>
      <c r="AC379" s="520"/>
      <c r="AD379" s="527"/>
      <c r="AE379" s="520"/>
      <c r="AF379" s="520"/>
      <c r="AG379" s="520"/>
      <c r="AH379" s="520"/>
      <c r="AI379" s="520" t="s">
        <v>580</v>
      </c>
    </row>
    <row r="380" spans="1:35" s="154" customFormat="1">
      <c r="A380" s="520" t="s">
        <v>266</v>
      </c>
      <c r="B380" s="520">
        <v>3</v>
      </c>
      <c r="C380" s="525">
        <v>7085203</v>
      </c>
      <c r="D380" s="520">
        <v>10035562</v>
      </c>
      <c r="E380" s="520" t="s">
        <v>365</v>
      </c>
      <c r="F380" s="520" t="s">
        <v>600</v>
      </c>
      <c r="G380" s="522">
        <v>40701</v>
      </c>
      <c r="H380" s="522" t="s">
        <v>743</v>
      </c>
      <c r="I380" s="520" t="s">
        <v>530</v>
      </c>
      <c r="J380" s="523" t="s">
        <v>577</v>
      </c>
      <c r="K380" s="520" t="s">
        <v>106</v>
      </c>
      <c r="L380" s="520" t="s">
        <v>1717</v>
      </c>
      <c r="M380" s="520">
        <v>9630</v>
      </c>
      <c r="N380" s="524">
        <v>6.805555555555555E-2</v>
      </c>
      <c r="O380" s="524">
        <v>7.3611111111111113E-2</v>
      </c>
      <c r="P380" s="519">
        <v>8.0000000000000107</v>
      </c>
      <c r="Q380" s="520" t="s">
        <v>610</v>
      </c>
      <c r="R380" s="520" t="s">
        <v>1344</v>
      </c>
      <c r="S380" s="520" t="s">
        <v>584</v>
      </c>
      <c r="T380" s="520" t="s">
        <v>540</v>
      </c>
      <c r="U380" s="520"/>
      <c r="V380" s="520"/>
      <c r="W380" s="520" t="s">
        <v>578</v>
      </c>
      <c r="X380" s="520" t="s">
        <v>579</v>
      </c>
      <c r="Y380" s="520" t="b">
        <v>0</v>
      </c>
      <c r="Z380" s="520"/>
      <c r="AA380" s="520"/>
      <c r="AB380" s="520"/>
      <c r="AC380" s="520"/>
      <c r="AD380" s="527"/>
      <c r="AE380" s="520"/>
      <c r="AF380" s="520"/>
      <c r="AG380" s="520"/>
      <c r="AH380" s="520"/>
      <c r="AI380" s="520" t="s">
        <v>580</v>
      </c>
    </row>
    <row r="381" spans="1:35" s="154" customFormat="1">
      <c r="A381" s="520" t="s">
        <v>266</v>
      </c>
      <c r="B381" s="520">
        <v>3</v>
      </c>
      <c r="C381" s="525">
        <v>7085203</v>
      </c>
      <c r="D381" s="520">
        <v>10035562</v>
      </c>
      <c r="E381" s="520" t="s">
        <v>365</v>
      </c>
      <c r="F381" s="520" t="s">
        <v>600</v>
      </c>
      <c r="G381" s="522">
        <v>40701</v>
      </c>
      <c r="H381" s="522" t="s">
        <v>743</v>
      </c>
      <c r="I381" s="520" t="s">
        <v>530</v>
      </c>
      <c r="J381" s="523" t="s">
        <v>577</v>
      </c>
      <c r="K381" s="520" t="s">
        <v>106</v>
      </c>
      <c r="L381" s="520" t="s">
        <v>1717</v>
      </c>
      <c r="M381" s="520">
        <v>9630</v>
      </c>
      <c r="N381" s="524">
        <v>7.3611111111111113E-2</v>
      </c>
      <c r="O381" s="524">
        <v>7.4999999999999997E-2</v>
      </c>
      <c r="P381" s="519">
        <v>1.9999999999999929</v>
      </c>
      <c r="Q381" s="520" t="s">
        <v>541</v>
      </c>
      <c r="R381" s="520" t="s">
        <v>617</v>
      </c>
      <c r="S381" s="520" t="s">
        <v>542</v>
      </c>
      <c r="T381" s="520" t="s">
        <v>534</v>
      </c>
      <c r="U381" s="520"/>
      <c r="V381" s="520"/>
      <c r="W381" s="520" t="s">
        <v>578</v>
      </c>
      <c r="X381" s="520" t="s">
        <v>579</v>
      </c>
      <c r="Y381" s="520" t="b">
        <v>0</v>
      </c>
      <c r="Z381" s="520"/>
      <c r="AA381" s="520"/>
      <c r="AB381" s="520"/>
      <c r="AC381" s="520"/>
      <c r="AD381" s="527"/>
      <c r="AE381" s="520"/>
      <c r="AF381" s="520"/>
      <c r="AG381" s="520"/>
      <c r="AH381" s="520"/>
      <c r="AI381" s="520" t="s">
        <v>580</v>
      </c>
    </row>
    <row r="382" spans="1:35" s="154" customFormat="1">
      <c r="A382" s="520" t="s">
        <v>266</v>
      </c>
      <c r="B382" s="520">
        <v>3</v>
      </c>
      <c r="C382" s="525">
        <v>7085203</v>
      </c>
      <c r="D382" s="520">
        <v>10035562</v>
      </c>
      <c r="E382" s="520" t="s">
        <v>365</v>
      </c>
      <c r="F382" s="520" t="s">
        <v>600</v>
      </c>
      <c r="G382" s="522">
        <v>40701</v>
      </c>
      <c r="H382" s="522" t="s">
        <v>743</v>
      </c>
      <c r="I382" s="520" t="s">
        <v>530</v>
      </c>
      <c r="J382" s="523" t="s">
        <v>577</v>
      </c>
      <c r="K382" s="520" t="s">
        <v>106</v>
      </c>
      <c r="L382" s="520" t="s">
        <v>1717</v>
      </c>
      <c r="M382" s="520">
        <v>9630</v>
      </c>
      <c r="N382" s="524">
        <v>7.4999999999999997E-2</v>
      </c>
      <c r="O382" s="524">
        <v>7.9861111111111105E-2</v>
      </c>
      <c r="P382" s="519">
        <v>6.9999999999999947</v>
      </c>
      <c r="Q382" s="520" t="s">
        <v>610</v>
      </c>
      <c r="R382" s="520" t="s">
        <v>1344</v>
      </c>
      <c r="S382" s="520" t="s">
        <v>584</v>
      </c>
      <c r="T382" s="520" t="s">
        <v>540</v>
      </c>
      <c r="U382" s="520"/>
      <c r="V382" s="520"/>
      <c r="W382" s="520" t="s">
        <v>578</v>
      </c>
      <c r="X382" s="520" t="s">
        <v>579</v>
      </c>
      <c r="Y382" s="520" t="b">
        <v>0</v>
      </c>
      <c r="Z382" s="520"/>
      <c r="AA382" s="520"/>
      <c r="AB382" s="520"/>
      <c r="AC382" s="520"/>
      <c r="AD382" s="527"/>
      <c r="AE382" s="520"/>
      <c r="AF382" s="520"/>
      <c r="AG382" s="520"/>
      <c r="AH382" s="520"/>
      <c r="AI382" s="520" t="s">
        <v>580</v>
      </c>
    </row>
    <row r="383" spans="1:35" s="154" customFormat="1">
      <c r="A383" s="520" t="s">
        <v>266</v>
      </c>
      <c r="B383" s="520">
        <v>3</v>
      </c>
      <c r="C383" s="525">
        <v>7085203</v>
      </c>
      <c r="D383" s="520">
        <v>10035562</v>
      </c>
      <c r="E383" s="520" t="s">
        <v>365</v>
      </c>
      <c r="F383" s="520" t="s">
        <v>600</v>
      </c>
      <c r="G383" s="522">
        <v>40701</v>
      </c>
      <c r="H383" s="522" t="s">
        <v>743</v>
      </c>
      <c r="I383" s="520" t="s">
        <v>530</v>
      </c>
      <c r="J383" s="523" t="s">
        <v>577</v>
      </c>
      <c r="K383" s="520" t="s">
        <v>106</v>
      </c>
      <c r="L383" s="520" t="s">
        <v>1717</v>
      </c>
      <c r="M383" s="520">
        <v>9630</v>
      </c>
      <c r="N383" s="524">
        <v>7.9861111111111105E-2</v>
      </c>
      <c r="O383" s="524">
        <v>8.1944444444444445E-2</v>
      </c>
      <c r="P383" s="519">
        <v>3.0000000000000093</v>
      </c>
      <c r="Q383" s="520" t="s">
        <v>744</v>
      </c>
      <c r="R383" s="520" t="s">
        <v>1346</v>
      </c>
      <c r="S383" s="520" t="s">
        <v>533</v>
      </c>
      <c r="T383" s="520" t="s">
        <v>534</v>
      </c>
      <c r="U383" s="520"/>
      <c r="V383" s="520"/>
      <c r="W383" s="520" t="s">
        <v>578</v>
      </c>
      <c r="X383" s="520" t="s">
        <v>579</v>
      </c>
      <c r="Y383" s="520" t="b">
        <v>0</v>
      </c>
      <c r="Z383" s="520"/>
      <c r="AA383" s="520"/>
      <c r="AB383" s="520"/>
      <c r="AC383" s="520"/>
      <c r="AD383" s="527"/>
      <c r="AE383" s="520"/>
      <c r="AF383" s="520"/>
      <c r="AG383" s="520"/>
      <c r="AH383" s="520"/>
      <c r="AI383" s="520" t="s">
        <v>580</v>
      </c>
    </row>
    <row r="384" spans="1:35" s="154" customFormat="1">
      <c r="A384" s="520" t="s">
        <v>266</v>
      </c>
      <c r="B384" s="520">
        <v>3</v>
      </c>
      <c r="C384" s="525">
        <v>7085203</v>
      </c>
      <c r="D384" s="520">
        <v>10035562</v>
      </c>
      <c r="E384" s="520" t="s">
        <v>365</v>
      </c>
      <c r="F384" s="520" t="s">
        <v>600</v>
      </c>
      <c r="G384" s="522">
        <v>40701</v>
      </c>
      <c r="H384" s="522" t="s">
        <v>743</v>
      </c>
      <c r="I384" s="520" t="s">
        <v>530</v>
      </c>
      <c r="J384" s="523" t="s">
        <v>577</v>
      </c>
      <c r="K384" s="520" t="s">
        <v>106</v>
      </c>
      <c r="L384" s="520" t="s">
        <v>1717</v>
      </c>
      <c r="M384" s="520">
        <v>9630</v>
      </c>
      <c r="N384" s="524">
        <v>8.1944444444444445E-2</v>
      </c>
      <c r="O384" s="524">
        <v>8.7499999999999994E-2</v>
      </c>
      <c r="P384" s="519">
        <v>7.9999999999999911</v>
      </c>
      <c r="Q384" s="520" t="s">
        <v>610</v>
      </c>
      <c r="R384" s="520" t="s">
        <v>1344</v>
      </c>
      <c r="S384" s="520" t="s">
        <v>584</v>
      </c>
      <c r="T384" s="520" t="s">
        <v>540</v>
      </c>
      <c r="U384" s="520"/>
      <c r="V384" s="520"/>
      <c r="W384" s="520" t="s">
        <v>578</v>
      </c>
      <c r="X384" s="520" t="s">
        <v>579</v>
      </c>
      <c r="Y384" s="520" t="b">
        <v>0</v>
      </c>
      <c r="Z384" s="520"/>
      <c r="AA384" s="520"/>
      <c r="AB384" s="520"/>
      <c r="AC384" s="520"/>
      <c r="AD384" s="527"/>
      <c r="AE384" s="520"/>
      <c r="AF384" s="520"/>
      <c r="AG384" s="520"/>
      <c r="AH384" s="520"/>
      <c r="AI384" s="520" t="s">
        <v>580</v>
      </c>
    </row>
    <row r="385" spans="1:35" s="154" customFormat="1">
      <c r="A385" s="520" t="s">
        <v>266</v>
      </c>
      <c r="B385" s="520">
        <v>3</v>
      </c>
      <c r="C385" s="525">
        <v>7085203</v>
      </c>
      <c r="D385" s="520">
        <v>10035562</v>
      </c>
      <c r="E385" s="520" t="s">
        <v>365</v>
      </c>
      <c r="F385" s="520" t="s">
        <v>600</v>
      </c>
      <c r="G385" s="522">
        <v>40701</v>
      </c>
      <c r="H385" s="522" t="s">
        <v>743</v>
      </c>
      <c r="I385" s="520" t="s">
        <v>530</v>
      </c>
      <c r="J385" s="523" t="s">
        <v>577</v>
      </c>
      <c r="K385" s="520" t="s">
        <v>106</v>
      </c>
      <c r="L385" s="520" t="s">
        <v>1717</v>
      </c>
      <c r="M385" s="520">
        <v>9630</v>
      </c>
      <c r="N385" s="524">
        <v>8.7499999999999994E-2</v>
      </c>
      <c r="O385" s="524">
        <v>9.0972222222222218E-2</v>
      </c>
      <c r="P385" s="519">
        <v>5.0000000000000018</v>
      </c>
      <c r="Q385" s="520" t="s">
        <v>552</v>
      </c>
      <c r="R385" s="520" t="s">
        <v>776</v>
      </c>
      <c r="S385" s="520" t="s">
        <v>533</v>
      </c>
      <c r="T385" s="520" t="s">
        <v>534</v>
      </c>
      <c r="U385" s="520"/>
      <c r="V385" s="520"/>
      <c r="W385" s="520" t="s">
        <v>578</v>
      </c>
      <c r="X385" s="520" t="s">
        <v>579</v>
      </c>
      <c r="Y385" s="520" t="b">
        <v>0</v>
      </c>
      <c r="Z385" s="520"/>
      <c r="AA385" s="520"/>
      <c r="AB385" s="520"/>
      <c r="AC385" s="520"/>
      <c r="AD385" s="527"/>
      <c r="AE385" s="520"/>
      <c r="AF385" s="520"/>
      <c r="AG385" s="520"/>
      <c r="AH385" s="520"/>
      <c r="AI385" s="520" t="s">
        <v>580</v>
      </c>
    </row>
    <row r="386" spans="1:35" s="154" customFormat="1">
      <c r="A386" s="520" t="s">
        <v>266</v>
      </c>
      <c r="B386" s="520">
        <v>3</v>
      </c>
      <c r="C386" s="525">
        <v>7085203</v>
      </c>
      <c r="D386" s="520">
        <v>10035562</v>
      </c>
      <c r="E386" s="520" t="s">
        <v>365</v>
      </c>
      <c r="F386" s="520" t="s">
        <v>600</v>
      </c>
      <c r="G386" s="522">
        <v>40701</v>
      </c>
      <c r="H386" s="522" t="s">
        <v>743</v>
      </c>
      <c r="I386" s="520" t="s">
        <v>530</v>
      </c>
      <c r="J386" s="523" t="s">
        <v>577</v>
      </c>
      <c r="K386" s="520" t="s">
        <v>106</v>
      </c>
      <c r="L386" s="520" t="s">
        <v>1717</v>
      </c>
      <c r="M386" s="520">
        <v>9630</v>
      </c>
      <c r="N386" s="524">
        <v>9.0972222222222218E-2</v>
      </c>
      <c r="O386" s="524">
        <v>9.375E-2</v>
      </c>
      <c r="P386" s="519">
        <v>4.0000000000000053</v>
      </c>
      <c r="Q386" s="520" t="s">
        <v>610</v>
      </c>
      <c r="R386" s="520" t="s">
        <v>1344</v>
      </c>
      <c r="S386" s="520" t="s">
        <v>584</v>
      </c>
      <c r="T386" s="520" t="s">
        <v>540</v>
      </c>
      <c r="U386" s="520"/>
      <c r="V386" s="520"/>
      <c r="W386" s="520" t="s">
        <v>578</v>
      </c>
      <c r="X386" s="520" t="s">
        <v>579</v>
      </c>
      <c r="Y386" s="520" t="b">
        <v>0</v>
      </c>
      <c r="Z386" s="520"/>
      <c r="AA386" s="520"/>
      <c r="AB386" s="520"/>
      <c r="AC386" s="520"/>
      <c r="AD386" s="527"/>
      <c r="AE386" s="520"/>
      <c r="AF386" s="520"/>
      <c r="AG386" s="520"/>
      <c r="AH386" s="520"/>
      <c r="AI386" s="520" t="s">
        <v>580</v>
      </c>
    </row>
    <row r="387" spans="1:35" s="154" customFormat="1">
      <c r="A387" s="520" t="s">
        <v>266</v>
      </c>
      <c r="B387" s="520">
        <v>3</v>
      </c>
      <c r="C387" s="525">
        <v>7085203</v>
      </c>
      <c r="D387" s="520">
        <v>10035562</v>
      </c>
      <c r="E387" s="520" t="s">
        <v>365</v>
      </c>
      <c r="F387" s="520" t="s">
        <v>600</v>
      </c>
      <c r="G387" s="522">
        <v>40701</v>
      </c>
      <c r="H387" s="522" t="s">
        <v>743</v>
      </c>
      <c r="I387" s="520" t="s">
        <v>530</v>
      </c>
      <c r="J387" s="523" t="s">
        <v>577</v>
      </c>
      <c r="K387" s="520" t="s">
        <v>106</v>
      </c>
      <c r="L387" s="520" t="s">
        <v>1717</v>
      </c>
      <c r="M387" s="520">
        <v>9630</v>
      </c>
      <c r="N387" s="524">
        <v>9.375E-2</v>
      </c>
      <c r="O387" s="524">
        <v>9.930555555555555E-2</v>
      </c>
      <c r="P387" s="519">
        <v>7.9999999999999911</v>
      </c>
      <c r="Q387" s="520" t="s">
        <v>572</v>
      </c>
      <c r="R387" s="520" t="s">
        <v>630</v>
      </c>
      <c r="S387" s="520" t="s">
        <v>533</v>
      </c>
      <c r="T387" s="520" t="s">
        <v>534</v>
      </c>
      <c r="U387" s="520"/>
      <c r="V387" s="520"/>
      <c r="W387" s="520" t="s">
        <v>578</v>
      </c>
      <c r="X387" s="520" t="s">
        <v>579</v>
      </c>
      <c r="Y387" s="520" t="b">
        <v>0</v>
      </c>
      <c r="Z387" s="520"/>
      <c r="AA387" s="520"/>
      <c r="AB387" s="520"/>
      <c r="AC387" s="520"/>
      <c r="AD387" s="527"/>
      <c r="AE387" s="520"/>
      <c r="AF387" s="520"/>
      <c r="AG387" s="520"/>
      <c r="AH387" s="520"/>
      <c r="AI387" s="520" t="s">
        <v>580</v>
      </c>
    </row>
    <row r="388" spans="1:35" s="154" customFormat="1">
      <c r="A388" s="520" t="s">
        <v>266</v>
      </c>
      <c r="B388" s="520">
        <v>3</v>
      </c>
      <c r="C388" s="525">
        <v>7085203</v>
      </c>
      <c r="D388" s="520">
        <v>10035562</v>
      </c>
      <c r="E388" s="520" t="s">
        <v>365</v>
      </c>
      <c r="F388" s="520" t="s">
        <v>600</v>
      </c>
      <c r="G388" s="522">
        <v>40701</v>
      </c>
      <c r="H388" s="522" t="s">
        <v>743</v>
      </c>
      <c r="I388" s="520" t="s">
        <v>530</v>
      </c>
      <c r="J388" s="523" t="s">
        <v>577</v>
      </c>
      <c r="K388" s="520" t="s">
        <v>106</v>
      </c>
      <c r="L388" s="520" t="s">
        <v>1717</v>
      </c>
      <c r="M388" s="520">
        <v>9630</v>
      </c>
      <c r="N388" s="524">
        <v>9.930555555555555E-2</v>
      </c>
      <c r="O388" s="524">
        <v>0.10416666666666667</v>
      </c>
      <c r="P388" s="519">
        <v>6.9999999999999947</v>
      </c>
      <c r="Q388" s="520" t="s">
        <v>610</v>
      </c>
      <c r="R388" s="520" t="s">
        <v>1344</v>
      </c>
      <c r="S388" s="520" t="s">
        <v>584</v>
      </c>
      <c r="T388" s="520" t="s">
        <v>540</v>
      </c>
      <c r="U388" s="520"/>
      <c r="V388" s="520"/>
      <c r="W388" s="520" t="s">
        <v>578</v>
      </c>
      <c r="X388" s="520" t="s">
        <v>579</v>
      </c>
      <c r="Y388" s="520" t="b">
        <v>0</v>
      </c>
      <c r="Z388" s="520"/>
      <c r="AA388" s="520"/>
      <c r="AB388" s="520"/>
      <c r="AC388" s="520"/>
      <c r="AD388" s="527"/>
      <c r="AE388" s="520"/>
      <c r="AF388" s="520"/>
      <c r="AG388" s="520"/>
      <c r="AH388" s="520"/>
      <c r="AI388" s="520" t="s">
        <v>580</v>
      </c>
    </row>
    <row r="389" spans="1:35" s="154" customFormat="1">
      <c r="A389" s="520" t="s">
        <v>266</v>
      </c>
      <c r="B389" s="520">
        <v>3</v>
      </c>
      <c r="C389" s="525">
        <v>7085203</v>
      </c>
      <c r="D389" s="520">
        <v>10035562</v>
      </c>
      <c r="E389" s="520" t="s">
        <v>365</v>
      </c>
      <c r="F389" s="520" t="s">
        <v>600</v>
      </c>
      <c r="G389" s="522">
        <v>40701</v>
      </c>
      <c r="H389" s="522" t="s">
        <v>743</v>
      </c>
      <c r="I389" s="520" t="s">
        <v>530</v>
      </c>
      <c r="J389" s="523" t="s">
        <v>577</v>
      </c>
      <c r="K389" s="520" t="s">
        <v>106</v>
      </c>
      <c r="L389" s="520" t="s">
        <v>1717</v>
      </c>
      <c r="M389" s="520">
        <v>9630</v>
      </c>
      <c r="N389" s="524">
        <v>0.10416666666666667</v>
      </c>
      <c r="O389" s="524">
        <v>0.10763888888888888</v>
      </c>
      <c r="P389" s="519">
        <v>5.0000000000000018</v>
      </c>
      <c r="Q389" s="520" t="s">
        <v>599</v>
      </c>
      <c r="R389" s="520" t="s">
        <v>1347</v>
      </c>
      <c r="S389" s="520" t="s">
        <v>542</v>
      </c>
      <c r="T389" s="520" t="s">
        <v>534</v>
      </c>
      <c r="U389" s="520"/>
      <c r="V389" s="520"/>
      <c r="W389" s="520" t="s">
        <v>578</v>
      </c>
      <c r="X389" s="520" t="s">
        <v>579</v>
      </c>
      <c r="Y389" s="520" t="b">
        <v>0</v>
      </c>
      <c r="Z389" s="520"/>
      <c r="AA389" s="520"/>
      <c r="AB389" s="520"/>
      <c r="AC389" s="520"/>
      <c r="AD389" s="527"/>
      <c r="AE389" s="520"/>
      <c r="AF389" s="520"/>
      <c r="AG389" s="520"/>
      <c r="AH389" s="520"/>
      <c r="AI389" s="520" t="s">
        <v>580</v>
      </c>
    </row>
    <row r="390" spans="1:35" s="154" customFormat="1">
      <c r="A390" s="520" t="s">
        <v>266</v>
      </c>
      <c r="B390" s="520">
        <v>3</v>
      </c>
      <c r="C390" s="525">
        <v>7085203</v>
      </c>
      <c r="D390" s="520">
        <v>10035562</v>
      </c>
      <c r="E390" s="520" t="s">
        <v>365</v>
      </c>
      <c r="F390" s="520" t="s">
        <v>600</v>
      </c>
      <c r="G390" s="522">
        <v>40701</v>
      </c>
      <c r="H390" s="522" t="s">
        <v>743</v>
      </c>
      <c r="I390" s="520" t="s">
        <v>530</v>
      </c>
      <c r="J390" s="523" t="s">
        <v>577</v>
      </c>
      <c r="K390" s="520" t="s">
        <v>106</v>
      </c>
      <c r="L390" s="520" t="s">
        <v>1717</v>
      </c>
      <c r="M390" s="520">
        <v>9630</v>
      </c>
      <c r="N390" s="524">
        <v>0.10763888888888888</v>
      </c>
      <c r="O390" s="524">
        <v>0.11458333333333333</v>
      </c>
      <c r="P390" s="519">
        <v>10.000000000000004</v>
      </c>
      <c r="Q390" s="520" t="s">
        <v>610</v>
      </c>
      <c r="R390" s="520" t="s">
        <v>1344</v>
      </c>
      <c r="S390" s="520" t="s">
        <v>584</v>
      </c>
      <c r="T390" s="520" t="s">
        <v>540</v>
      </c>
      <c r="U390" s="520"/>
      <c r="V390" s="520"/>
      <c r="W390" s="520" t="s">
        <v>578</v>
      </c>
      <c r="X390" s="520" t="s">
        <v>579</v>
      </c>
      <c r="Y390" s="520" t="b">
        <v>0</v>
      </c>
      <c r="Z390" s="520"/>
      <c r="AA390" s="520"/>
      <c r="AB390" s="520"/>
      <c r="AC390" s="520"/>
      <c r="AD390" s="527"/>
      <c r="AE390" s="520"/>
      <c r="AF390" s="520"/>
      <c r="AG390" s="520"/>
      <c r="AH390" s="520"/>
      <c r="AI390" s="520" t="s">
        <v>580</v>
      </c>
    </row>
    <row r="391" spans="1:35" s="154" customFormat="1">
      <c r="A391" s="520" t="s">
        <v>266</v>
      </c>
      <c r="B391" s="520">
        <v>3</v>
      </c>
      <c r="C391" s="525">
        <v>7085203</v>
      </c>
      <c r="D391" s="520">
        <v>10035562</v>
      </c>
      <c r="E391" s="520" t="s">
        <v>365</v>
      </c>
      <c r="F391" s="520" t="s">
        <v>600</v>
      </c>
      <c r="G391" s="522">
        <v>40701</v>
      </c>
      <c r="H391" s="522" t="s">
        <v>743</v>
      </c>
      <c r="I391" s="520" t="s">
        <v>530</v>
      </c>
      <c r="J391" s="523" t="s">
        <v>577</v>
      </c>
      <c r="K391" s="520" t="s">
        <v>106</v>
      </c>
      <c r="L391" s="520" t="s">
        <v>1717</v>
      </c>
      <c r="M391" s="520">
        <v>9630</v>
      </c>
      <c r="N391" s="524">
        <v>0.11458333333333333</v>
      </c>
      <c r="O391" s="524">
        <v>0.11805555555555555</v>
      </c>
      <c r="P391" s="519">
        <v>5.0000000000000018</v>
      </c>
      <c r="Q391" s="520" t="s">
        <v>599</v>
      </c>
      <c r="R391" s="520" t="s">
        <v>1347</v>
      </c>
      <c r="S391" s="520" t="s">
        <v>542</v>
      </c>
      <c r="T391" s="520" t="s">
        <v>534</v>
      </c>
      <c r="U391" s="520"/>
      <c r="V391" s="520"/>
      <c r="W391" s="520" t="s">
        <v>578</v>
      </c>
      <c r="X391" s="520" t="s">
        <v>579</v>
      </c>
      <c r="Y391" s="520" t="b">
        <v>0</v>
      </c>
      <c r="Z391" s="520"/>
      <c r="AA391" s="520"/>
      <c r="AB391" s="520"/>
      <c r="AC391" s="520"/>
      <c r="AD391" s="527"/>
      <c r="AE391" s="520"/>
      <c r="AF391" s="520"/>
      <c r="AG391" s="520"/>
      <c r="AH391" s="520"/>
      <c r="AI391" s="520" t="s">
        <v>580</v>
      </c>
    </row>
    <row r="392" spans="1:35" s="154" customFormat="1">
      <c r="A392" s="520" t="s">
        <v>266</v>
      </c>
      <c r="B392" s="520">
        <v>3</v>
      </c>
      <c r="C392" s="525">
        <v>7085203</v>
      </c>
      <c r="D392" s="520">
        <v>10035562</v>
      </c>
      <c r="E392" s="520" t="s">
        <v>365</v>
      </c>
      <c r="F392" s="520" t="s">
        <v>600</v>
      </c>
      <c r="G392" s="522">
        <v>40701</v>
      </c>
      <c r="H392" s="522" t="s">
        <v>743</v>
      </c>
      <c r="I392" s="520" t="s">
        <v>530</v>
      </c>
      <c r="J392" s="523" t="s">
        <v>577</v>
      </c>
      <c r="K392" s="520" t="s">
        <v>106</v>
      </c>
      <c r="L392" s="520" t="s">
        <v>1717</v>
      </c>
      <c r="M392" s="520">
        <v>9630</v>
      </c>
      <c r="N392" s="524">
        <v>0.11805555555555555</v>
      </c>
      <c r="O392" s="524">
        <v>0.125</v>
      </c>
      <c r="P392" s="519">
        <v>10.000000000000004</v>
      </c>
      <c r="Q392" s="520" t="s">
        <v>610</v>
      </c>
      <c r="R392" s="520" t="s">
        <v>1344</v>
      </c>
      <c r="S392" s="520" t="s">
        <v>584</v>
      </c>
      <c r="T392" s="520" t="s">
        <v>540</v>
      </c>
      <c r="U392" s="520"/>
      <c r="V392" s="520"/>
      <c r="W392" s="520" t="s">
        <v>578</v>
      </c>
      <c r="X392" s="520" t="s">
        <v>579</v>
      </c>
      <c r="Y392" s="520" t="b">
        <v>0</v>
      </c>
      <c r="Z392" s="520"/>
      <c r="AA392" s="520"/>
      <c r="AB392" s="520"/>
      <c r="AC392" s="520"/>
      <c r="AD392" s="527"/>
      <c r="AE392" s="520"/>
      <c r="AF392" s="520"/>
      <c r="AG392" s="520"/>
      <c r="AH392" s="520"/>
      <c r="AI392" s="520" t="s">
        <v>580</v>
      </c>
    </row>
    <row r="393" spans="1:35" s="154" customFormat="1">
      <c r="A393" s="520" t="s">
        <v>266</v>
      </c>
      <c r="B393" s="520">
        <v>3</v>
      </c>
      <c r="C393" s="525">
        <v>7085203</v>
      </c>
      <c r="D393" s="520">
        <v>10035562</v>
      </c>
      <c r="E393" s="520" t="s">
        <v>365</v>
      </c>
      <c r="F393" s="520" t="s">
        <v>600</v>
      </c>
      <c r="G393" s="522">
        <v>40701</v>
      </c>
      <c r="H393" s="522" t="s">
        <v>743</v>
      </c>
      <c r="I393" s="520" t="s">
        <v>530</v>
      </c>
      <c r="J393" s="523" t="s">
        <v>577</v>
      </c>
      <c r="K393" s="520" t="s">
        <v>106</v>
      </c>
      <c r="L393" s="520" t="s">
        <v>1717</v>
      </c>
      <c r="M393" s="520">
        <v>9630</v>
      </c>
      <c r="N393" s="524">
        <v>0.125</v>
      </c>
      <c r="O393" s="524">
        <v>0.12777777777777777</v>
      </c>
      <c r="P393" s="519">
        <v>3.9999999999999858</v>
      </c>
      <c r="Q393" s="520" t="s">
        <v>744</v>
      </c>
      <c r="R393" s="520" t="s">
        <v>1346</v>
      </c>
      <c r="S393" s="520" t="s">
        <v>533</v>
      </c>
      <c r="T393" s="520" t="s">
        <v>534</v>
      </c>
      <c r="U393" s="520"/>
      <c r="V393" s="520"/>
      <c r="W393" s="520" t="s">
        <v>578</v>
      </c>
      <c r="X393" s="520" t="s">
        <v>579</v>
      </c>
      <c r="Y393" s="520" t="b">
        <v>0</v>
      </c>
      <c r="Z393" s="520"/>
      <c r="AA393" s="520"/>
      <c r="AB393" s="520"/>
      <c r="AC393" s="520"/>
      <c r="AD393" s="527"/>
      <c r="AE393" s="520"/>
      <c r="AF393" s="520"/>
      <c r="AG393" s="520"/>
      <c r="AH393" s="520"/>
      <c r="AI393" s="520" t="s">
        <v>580</v>
      </c>
    </row>
    <row r="394" spans="1:35" s="154" customFormat="1">
      <c r="A394" s="520" t="s">
        <v>266</v>
      </c>
      <c r="B394" s="520">
        <v>3</v>
      </c>
      <c r="C394" s="525">
        <v>7085203</v>
      </c>
      <c r="D394" s="520">
        <v>10035562</v>
      </c>
      <c r="E394" s="520" t="s">
        <v>365</v>
      </c>
      <c r="F394" s="520" t="s">
        <v>600</v>
      </c>
      <c r="G394" s="522">
        <v>40701</v>
      </c>
      <c r="H394" s="522" t="s">
        <v>743</v>
      </c>
      <c r="I394" s="520" t="s">
        <v>530</v>
      </c>
      <c r="J394" s="523" t="s">
        <v>577</v>
      </c>
      <c r="K394" s="520" t="s">
        <v>106</v>
      </c>
      <c r="L394" s="520" t="s">
        <v>1717</v>
      </c>
      <c r="M394" s="520">
        <v>9630</v>
      </c>
      <c r="N394" s="524">
        <v>0.12777777777777777</v>
      </c>
      <c r="O394" s="524">
        <v>0.13055555555555556</v>
      </c>
      <c r="P394" s="519">
        <v>3.9999999999999858</v>
      </c>
      <c r="Q394" s="520" t="s">
        <v>610</v>
      </c>
      <c r="R394" s="520" t="s">
        <v>1344</v>
      </c>
      <c r="S394" s="520" t="s">
        <v>584</v>
      </c>
      <c r="T394" s="520" t="s">
        <v>540</v>
      </c>
      <c r="U394" s="520"/>
      <c r="V394" s="520"/>
      <c r="W394" s="520" t="s">
        <v>578</v>
      </c>
      <c r="X394" s="520" t="s">
        <v>579</v>
      </c>
      <c r="Y394" s="520" t="b">
        <v>0</v>
      </c>
      <c r="Z394" s="520"/>
      <c r="AA394" s="520"/>
      <c r="AB394" s="520"/>
      <c r="AC394" s="520"/>
      <c r="AD394" s="527"/>
      <c r="AE394" s="520"/>
      <c r="AF394" s="520"/>
      <c r="AG394" s="520"/>
      <c r="AH394" s="520"/>
      <c r="AI394" s="520" t="s">
        <v>580</v>
      </c>
    </row>
    <row r="395" spans="1:35" s="154" customFormat="1">
      <c r="A395" s="520" t="s">
        <v>266</v>
      </c>
      <c r="B395" s="520">
        <v>3</v>
      </c>
      <c r="C395" s="525">
        <v>7085203</v>
      </c>
      <c r="D395" s="520">
        <v>10035562</v>
      </c>
      <c r="E395" s="520" t="s">
        <v>365</v>
      </c>
      <c r="F395" s="520" t="s">
        <v>600</v>
      </c>
      <c r="G395" s="522">
        <v>40701</v>
      </c>
      <c r="H395" s="522" t="s">
        <v>743</v>
      </c>
      <c r="I395" s="520" t="s">
        <v>530</v>
      </c>
      <c r="J395" s="523" t="s">
        <v>577</v>
      </c>
      <c r="K395" s="520" t="s">
        <v>106</v>
      </c>
      <c r="L395" s="520" t="s">
        <v>1717</v>
      </c>
      <c r="M395" s="520">
        <v>9630</v>
      </c>
      <c r="N395" s="524">
        <v>0.13055555555555556</v>
      </c>
      <c r="O395" s="524">
        <v>0.1361111111111111</v>
      </c>
      <c r="P395" s="519">
        <v>8.0000000000000107</v>
      </c>
      <c r="Q395" s="520" t="s">
        <v>572</v>
      </c>
      <c r="R395" s="520" t="s">
        <v>630</v>
      </c>
      <c r="S395" s="520" t="s">
        <v>533</v>
      </c>
      <c r="T395" s="520" t="s">
        <v>534</v>
      </c>
      <c r="U395" s="520"/>
      <c r="V395" s="520"/>
      <c r="W395" s="520" t="s">
        <v>578</v>
      </c>
      <c r="X395" s="520" t="s">
        <v>579</v>
      </c>
      <c r="Y395" s="520" t="b">
        <v>0</v>
      </c>
      <c r="Z395" s="520"/>
      <c r="AA395" s="520"/>
      <c r="AB395" s="520"/>
      <c r="AC395" s="520"/>
      <c r="AD395" s="527"/>
      <c r="AE395" s="520"/>
      <c r="AF395" s="520"/>
      <c r="AG395" s="520"/>
      <c r="AH395" s="520"/>
      <c r="AI395" s="520" t="s">
        <v>580</v>
      </c>
    </row>
    <row r="396" spans="1:35" s="154" customFormat="1">
      <c r="A396" s="520" t="s">
        <v>266</v>
      </c>
      <c r="B396" s="520">
        <v>3</v>
      </c>
      <c r="C396" s="525">
        <v>7085203</v>
      </c>
      <c r="D396" s="520">
        <v>10035562</v>
      </c>
      <c r="E396" s="520" t="s">
        <v>365</v>
      </c>
      <c r="F396" s="520" t="s">
        <v>600</v>
      </c>
      <c r="G396" s="522">
        <v>40701</v>
      </c>
      <c r="H396" s="522" t="s">
        <v>743</v>
      </c>
      <c r="I396" s="520" t="s">
        <v>530</v>
      </c>
      <c r="J396" s="523" t="s">
        <v>577</v>
      </c>
      <c r="K396" s="520" t="s">
        <v>106</v>
      </c>
      <c r="L396" s="520" t="s">
        <v>1717</v>
      </c>
      <c r="M396" s="520">
        <v>9630</v>
      </c>
      <c r="N396" s="524">
        <v>0.1361111111111111</v>
      </c>
      <c r="O396" s="524">
        <v>0.14305555555555555</v>
      </c>
      <c r="P396" s="519">
        <v>10.000000000000004</v>
      </c>
      <c r="Q396" s="520" t="s">
        <v>610</v>
      </c>
      <c r="R396" s="520" t="s">
        <v>1344</v>
      </c>
      <c r="S396" s="520" t="s">
        <v>584</v>
      </c>
      <c r="T396" s="520" t="s">
        <v>540</v>
      </c>
      <c r="U396" s="520"/>
      <c r="V396" s="520"/>
      <c r="W396" s="520" t="s">
        <v>578</v>
      </c>
      <c r="X396" s="520" t="s">
        <v>579</v>
      </c>
      <c r="Y396" s="520" t="b">
        <v>0</v>
      </c>
      <c r="Z396" s="520"/>
      <c r="AA396" s="520"/>
      <c r="AB396" s="520"/>
      <c r="AC396" s="520"/>
      <c r="AD396" s="527"/>
      <c r="AE396" s="520"/>
      <c r="AF396" s="520"/>
      <c r="AG396" s="520"/>
      <c r="AH396" s="520"/>
      <c r="AI396" s="520" t="s">
        <v>580</v>
      </c>
    </row>
    <row r="397" spans="1:35" s="154" customFormat="1">
      <c r="A397" s="520" t="s">
        <v>266</v>
      </c>
      <c r="B397" s="520">
        <v>3</v>
      </c>
      <c r="C397" s="525">
        <v>7085203</v>
      </c>
      <c r="D397" s="520">
        <v>10035562</v>
      </c>
      <c r="E397" s="520" t="s">
        <v>365</v>
      </c>
      <c r="F397" s="520" t="s">
        <v>600</v>
      </c>
      <c r="G397" s="522">
        <v>40701</v>
      </c>
      <c r="H397" s="522" t="s">
        <v>743</v>
      </c>
      <c r="I397" s="520" t="s">
        <v>530</v>
      </c>
      <c r="J397" s="523" t="s">
        <v>577</v>
      </c>
      <c r="K397" s="520" t="s">
        <v>106</v>
      </c>
      <c r="L397" s="520" t="s">
        <v>1717</v>
      </c>
      <c r="M397" s="520">
        <v>9630</v>
      </c>
      <c r="N397" s="524">
        <v>0.14305555555555555</v>
      </c>
      <c r="O397" s="524">
        <v>0.14513888888888887</v>
      </c>
      <c r="P397" s="519">
        <v>2.9999999999999893</v>
      </c>
      <c r="Q397" s="520" t="s">
        <v>744</v>
      </c>
      <c r="R397" s="520" t="s">
        <v>1346</v>
      </c>
      <c r="S397" s="520" t="s">
        <v>533</v>
      </c>
      <c r="T397" s="520" t="s">
        <v>534</v>
      </c>
      <c r="U397" s="520"/>
      <c r="V397" s="520"/>
      <c r="W397" s="520" t="s">
        <v>578</v>
      </c>
      <c r="X397" s="520" t="s">
        <v>579</v>
      </c>
      <c r="Y397" s="520" t="b">
        <v>0</v>
      </c>
      <c r="Z397" s="520"/>
      <c r="AA397" s="520"/>
      <c r="AB397" s="520"/>
      <c r="AC397" s="520"/>
      <c r="AD397" s="527"/>
      <c r="AE397" s="520"/>
      <c r="AF397" s="520"/>
      <c r="AG397" s="520"/>
      <c r="AH397" s="520"/>
      <c r="AI397" s="520" t="s">
        <v>580</v>
      </c>
    </row>
    <row r="398" spans="1:35" s="154" customFormat="1">
      <c r="A398" s="520" t="s">
        <v>266</v>
      </c>
      <c r="B398" s="520">
        <v>3</v>
      </c>
      <c r="C398" s="525">
        <v>7085203</v>
      </c>
      <c r="D398" s="520">
        <v>10035562</v>
      </c>
      <c r="E398" s="520" t="s">
        <v>365</v>
      </c>
      <c r="F398" s="520" t="s">
        <v>600</v>
      </c>
      <c r="G398" s="522">
        <v>40701</v>
      </c>
      <c r="H398" s="522" t="s">
        <v>743</v>
      </c>
      <c r="I398" s="520" t="s">
        <v>530</v>
      </c>
      <c r="J398" s="523" t="s">
        <v>577</v>
      </c>
      <c r="K398" s="520" t="s">
        <v>106</v>
      </c>
      <c r="L398" s="520" t="s">
        <v>1717</v>
      </c>
      <c r="M398" s="520">
        <v>9630</v>
      </c>
      <c r="N398" s="524">
        <v>0.14513888888888887</v>
      </c>
      <c r="O398" s="524">
        <v>0.15972222222222221</v>
      </c>
      <c r="P398" s="519">
        <v>21.000000000000007</v>
      </c>
      <c r="Q398" s="520" t="s">
        <v>610</v>
      </c>
      <c r="R398" s="520" t="s">
        <v>1344</v>
      </c>
      <c r="S398" s="520" t="s">
        <v>584</v>
      </c>
      <c r="T398" s="520" t="s">
        <v>540</v>
      </c>
      <c r="U398" s="520"/>
      <c r="V398" s="520"/>
      <c r="W398" s="520" t="s">
        <v>578</v>
      </c>
      <c r="X398" s="520" t="s">
        <v>579</v>
      </c>
      <c r="Y398" s="520" t="b">
        <v>0</v>
      </c>
      <c r="Z398" s="520"/>
      <c r="AA398" s="520"/>
      <c r="AB398" s="520"/>
      <c r="AC398" s="520"/>
      <c r="AD398" s="527"/>
      <c r="AE398" s="520"/>
      <c r="AF398" s="520"/>
      <c r="AG398" s="520"/>
      <c r="AH398" s="520"/>
      <c r="AI398" s="520" t="s">
        <v>580</v>
      </c>
    </row>
    <row r="399" spans="1:35" s="154" customFormat="1">
      <c r="A399" s="520" t="s">
        <v>266</v>
      </c>
      <c r="B399" s="520">
        <v>3</v>
      </c>
      <c r="C399" s="525">
        <v>7085203</v>
      </c>
      <c r="D399" s="520">
        <v>10035562</v>
      </c>
      <c r="E399" s="520" t="s">
        <v>365</v>
      </c>
      <c r="F399" s="520" t="s">
        <v>600</v>
      </c>
      <c r="G399" s="522">
        <v>40701</v>
      </c>
      <c r="H399" s="522" t="s">
        <v>743</v>
      </c>
      <c r="I399" s="520" t="s">
        <v>530</v>
      </c>
      <c r="J399" s="523" t="s">
        <v>577</v>
      </c>
      <c r="K399" s="520" t="s">
        <v>106</v>
      </c>
      <c r="L399" s="520" t="s">
        <v>1717</v>
      </c>
      <c r="M399" s="520">
        <v>9630</v>
      </c>
      <c r="N399" s="524">
        <v>0.15972222222222221</v>
      </c>
      <c r="O399" s="524">
        <v>0.16319444444444445</v>
      </c>
      <c r="P399" s="519">
        <v>5.0000000000000222</v>
      </c>
      <c r="Q399" s="520" t="s">
        <v>546</v>
      </c>
      <c r="R399" s="520" t="s">
        <v>620</v>
      </c>
      <c r="S399" s="520" t="s">
        <v>547</v>
      </c>
      <c r="T399" s="520" t="s">
        <v>534</v>
      </c>
      <c r="U399" s="520"/>
      <c r="V399" s="520"/>
      <c r="W399" s="520" t="s">
        <v>578</v>
      </c>
      <c r="X399" s="520" t="s">
        <v>579</v>
      </c>
      <c r="Y399" s="520" t="b">
        <v>0</v>
      </c>
      <c r="Z399" s="520"/>
      <c r="AA399" s="520"/>
      <c r="AB399" s="520"/>
      <c r="AC399" s="520"/>
      <c r="AD399" s="527"/>
      <c r="AE399" s="520"/>
      <c r="AF399" s="520"/>
      <c r="AG399" s="520"/>
      <c r="AH399" s="520"/>
      <c r="AI399" s="520" t="s">
        <v>580</v>
      </c>
    </row>
    <row r="400" spans="1:35" s="154" customFormat="1">
      <c r="A400" s="520" t="s">
        <v>266</v>
      </c>
      <c r="B400" s="520">
        <v>4</v>
      </c>
      <c r="C400" s="525">
        <v>1273106</v>
      </c>
      <c r="D400" s="520">
        <v>10040606</v>
      </c>
      <c r="E400" s="520" t="s">
        <v>1348</v>
      </c>
      <c r="F400" s="520" t="s">
        <v>528</v>
      </c>
      <c r="G400" s="522">
        <v>40701</v>
      </c>
      <c r="H400" s="522" t="s">
        <v>743</v>
      </c>
      <c r="I400" s="520" t="s">
        <v>530</v>
      </c>
      <c r="J400" s="523" t="s">
        <v>577</v>
      </c>
      <c r="K400" s="520" t="s">
        <v>106</v>
      </c>
      <c r="L400" s="520" t="s">
        <v>1717</v>
      </c>
      <c r="M400" s="520">
        <v>6522</v>
      </c>
      <c r="N400" s="524">
        <v>0.16319444444444445</v>
      </c>
      <c r="O400" s="524">
        <v>0.16874999999999998</v>
      </c>
      <c r="P400" s="519">
        <v>7.9999999999999716</v>
      </c>
      <c r="Q400" s="520" t="s">
        <v>554</v>
      </c>
      <c r="R400" s="520" t="s">
        <v>818</v>
      </c>
      <c r="S400" s="520" t="s">
        <v>550</v>
      </c>
      <c r="T400" s="520" t="s">
        <v>551</v>
      </c>
      <c r="U400" s="520"/>
      <c r="V400" s="520"/>
      <c r="W400" s="520" t="s">
        <v>578</v>
      </c>
      <c r="X400" s="520" t="s">
        <v>579</v>
      </c>
      <c r="Y400" s="520" t="b">
        <v>0</v>
      </c>
      <c r="Z400" s="520">
        <v>6522</v>
      </c>
      <c r="AA400" s="520">
        <v>7500</v>
      </c>
      <c r="AB400" s="520">
        <v>40701</v>
      </c>
      <c r="AC400" s="520" t="s">
        <v>1740</v>
      </c>
      <c r="AD400" s="527">
        <v>1500</v>
      </c>
      <c r="AE400" s="520">
        <v>6</v>
      </c>
      <c r="AF400" s="520"/>
      <c r="AG400" s="520"/>
      <c r="AH400" s="520">
        <v>1087</v>
      </c>
      <c r="AI400" s="520" t="s">
        <v>580</v>
      </c>
    </row>
    <row r="401" spans="1:35" s="154" customFormat="1">
      <c r="A401" s="520" t="s">
        <v>266</v>
      </c>
      <c r="B401" s="520">
        <v>4</v>
      </c>
      <c r="C401" s="525">
        <v>1273106</v>
      </c>
      <c r="D401" s="520">
        <v>10040606</v>
      </c>
      <c r="E401" s="520" t="s">
        <v>1348</v>
      </c>
      <c r="F401" s="520" t="s">
        <v>528</v>
      </c>
      <c r="G401" s="522">
        <v>40701</v>
      </c>
      <c r="H401" s="522" t="s">
        <v>743</v>
      </c>
      <c r="I401" s="520" t="s">
        <v>530</v>
      </c>
      <c r="J401" s="523" t="s">
        <v>577</v>
      </c>
      <c r="K401" s="520" t="s">
        <v>106</v>
      </c>
      <c r="L401" s="520" t="s">
        <v>1717</v>
      </c>
      <c r="M401" s="520">
        <v>6522</v>
      </c>
      <c r="N401" s="524">
        <v>0.16874999999999998</v>
      </c>
      <c r="O401" s="524">
        <v>0.1701388888888889</v>
      </c>
      <c r="P401" s="519">
        <v>1.9999999999999929</v>
      </c>
      <c r="Q401" s="520" t="s">
        <v>610</v>
      </c>
      <c r="R401" s="520" t="s">
        <v>1344</v>
      </c>
      <c r="S401" s="520" t="s">
        <v>584</v>
      </c>
      <c r="T401" s="520" t="s">
        <v>540</v>
      </c>
      <c r="U401" s="520"/>
      <c r="V401" s="520"/>
      <c r="W401" s="520" t="s">
        <v>578</v>
      </c>
      <c r="X401" s="520" t="s">
        <v>579</v>
      </c>
      <c r="Y401" s="520" t="b">
        <v>0</v>
      </c>
      <c r="Z401" s="520"/>
      <c r="AA401" s="520"/>
      <c r="AB401" s="520"/>
      <c r="AC401" s="520"/>
      <c r="AD401" s="527"/>
      <c r="AE401" s="520"/>
      <c r="AF401" s="520"/>
      <c r="AG401" s="520"/>
      <c r="AH401" s="520"/>
      <c r="AI401" s="520" t="s">
        <v>580</v>
      </c>
    </row>
    <row r="402" spans="1:35" s="154" customFormat="1">
      <c r="A402" s="520" t="s">
        <v>266</v>
      </c>
      <c r="B402" s="520">
        <v>4</v>
      </c>
      <c r="C402" s="525">
        <v>1273106</v>
      </c>
      <c r="D402" s="520">
        <v>10040606</v>
      </c>
      <c r="E402" s="520" t="s">
        <v>1348</v>
      </c>
      <c r="F402" s="520" t="s">
        <v>528</v>
      </c>
      <c r="G402" s="522">
        <v>40701</v>
      </c>
      <c r="H402" s="522" t="s">
        <v>743</v>
      </c>
      <c r="I402" s="520" t="s">
        <v>530</v>
      </c>
      <c r="J402" s="523" t="s">
        <v>577</v>
      </c>
      <c r="K402" s="520" t="s">
        <v>106</v>
      </c>
      <c r="L402" s="520" t="s">
        <v>1717</v>
      </c>
      <c r="M402" s="520">
        <v>6522</v>
      </c>
      <c r="N402" s="524">
        <v>0.1701388888888889</v>
      </c>
      <c r="O402" s="524">
        <v>0.17569444444444443</v>
      </c>
      <c r="P402" s="519">
        <v>8.0000000000000107</v>
      </c>
      <c r="Q402" s="520" t="s">
        <v>572</v>
      </c>
      <c r="R402" s="520" t="s">
        <v>630</v>
      </c>
      <c r="S402" s="520" t="s">
        <v>533</v>
      </c>
      <c r="T402" s="520" t="s">
        <v>534</v>
      </c>
      <c r="U402" s="520"/>
      <c r="V402" s="520"/>
      <c r="W402" s="520" t="s">
        <v>578</v>
      </c>
      <c r="X402" s="520" t="s">
        <v>579</v>
      </c>
      <c r="Y402" s="520" t="b">
        <v>0</v>
      </c>
      <c r="Z402" s="520"/>
      <c r="AA402" s="520"/>
      <c r="AB402" s="520"/>
      <c r="AC402" s="520"/>
      <c r="AD402" s="527"/>
      <c r="AE402" s="520"/>
      <c r="AF402" s="520"/>
      <c r="AG402" s="520"/>
      <c r="AH402" s="520"/>
      <c r="AI402" s="520" t="s">
        <v>580</v>
      </c>
    </row>
    <row r="403" spans="1:35" s="154" customFormat="1">
      <c r="A403" s="520" t="s">
        <v>266</v>
      </c>
      <c r="B403" s="520">
        <v>4</v>
      </c>
      <c r="C403" s="525">
        <v>1273106</v>
      </c>
      <c r="D403" s="520">
        <v>10040606</v>
      </c>
      <c r="E403" s="520" t="s">
        <v>1348</v>
      </c>
      <c r="F403" s="520" t="s">
        <v>528</v>
      </c>
      <c r="G403" s="522">
        <v>40701</v>
      </c>
      <c r="H403" s="522" t="s">
        <v>743</v>
      </c>
      <c r="I403" s="520" t="s">
        <v>530</v>
      </c>
      <c r="J403" s="523" t="s">
        <v>577</v>
      </c>
      <c r="K403" s="520" t="s">
        <v>106</v>
      </c>
      <c r="L403" s="520" t="s">
        <v>1717</v>
      </c>
      <c r="M403" s="520">
        <v>6522</v>
      </c>
      <c r="N403" s="524">
        <v>0.17569444444444443</v>
      </c>
      <c r="O403" s="524">
        <v>0.18055555555555555</v>
      </c>
      <c r="P403" s="519">
        <v>7.0000000000000151</v>
      </c>
      <c r="Q403" s="520" t="s">
        <v>610</v>
      </c>
      <c r="R403" s="520" t="s">
        <v>1344</v>
      </c>
      <c r="S403" s="520" t="s">
        <v>584</v>
      </c>
      <c r="T403" s="520" t="s">
        <v>540</v>
      </c>
      <c r="U403" s="520"/>
      <c r="V403" s="520"/>
      <c r="W403" s="520" t="s">
        <v>578</v>
      </c>
      <c r="X403" s="520" t="s">
        <v>579</v>
      </c>
      <c r="Y403" s="520" t="b">
        <v>0</v>
      </c>
      <c r="Z403" s="520"/>
      <c r="AA403" s="520"/>
      <c r="AB403" s="520"/>
      <c r="AC403" s="520"/>
      <c r="AD403" s="527"/>
      <c r="AE403" s="520"/>
      <c r="AF403" s="520"/>
      <c r="AG403" s="520"/>
      <c r="AH403" s="520"/>
      <c r="AI403" s="520" t="s">
        <v>580</v>
      </c>
    </row>
    <row r="404" spans="1:35" s="154" customFormat="1">
      <c r="A404" s="520" t="s">
        <v>266</v>
      </c>
      <c r="B404" s="520">
        <v>4</v>
      </c>
      <c r="C404" s="525">
        <v>1273106</v>
      </c>
      <c r="D404" s="520">
        <v>10040606</v>
      </c>
      <c r="E404" s="520" t="s">
        <v>1348</v>
      </c>
      <c r="F404" s="520" t="s">
        <v>528</v>
      </c>
      <c r="G404" s="522">
        <v>40701</v>
      </c>
      <c r="H404" s="522" t="s">
        <v>743</v>
      </c>
      <c r="I404" s="520" t="s">
        <v>530</v>
      </c>
      <c r="J404" s="523" t="s">
        <v>577</v>
      </c>
      <c r="K404" s="520" t="s">
        <v>106</v>
      </c>
      <c r="L404" s="520" t="s">
        <v>1717</v>
      </c>
      <c r="M404" s="520">
        <v>6522</v>
      </c>
      <c r="N404" s="524">
        <v>0.18055555555555555</v>
      </c>
      <c r="O404" s="524">
        <v>0.18333333333333332</v>
      </c>
      <c r="P404" s="519">
        <v>3.9999999999999858</v>
      </c>
      <c r="Q404" s="520" t="s">
        <v>744</v>
      </c>
      <c r="R404" s="520" t="s">
        <v>1346</v>
      </c>
      <c r="S404" s="520" t="s">
        <v>533</v>
      </c>
      <c r="T404" s="520" t="s">
        <v>534</v>
      </c>
      <c r="U404" s="520"/>
      <c r="V404" s="520"/>
      <c r="W404" s="520" t="s">
        <v>578</v>
      </c>
      <c r="X404" s="520" t="s">
        <v>579</v>
      </c>
      <c r="Y404" s="520" t="b">
        <v>0</v>
      </c>
      <c r="Z404" s="520"/>
      <c r="AA404" s="520"/>
      <c r="AB404" s="520"/>
      <c r="AC404" s="520"/>
      <c r="AD404" s="527"/>
      <c r="AE404" s="520"/>
      <c r="AF404" s="520"/>
      <c r="AG404" s="520"/>
      <c r="AH404" s="520"/>
      <c r="AI404" s="520" t="s">
        <v>580</v>
      </c>
    </row>
    <row r="405" spans="1:35" s="154" customFormat="1">
      <c r="A405" s="520" t="s">
        <v>266</v>
      </c>
      <c r="B405" s="520">
        <v>4</v>
      </c>
      <c r="C405" s="525">
        <v>1273106</v>
      </c>
      <c r="D405" s="520">
        <v>10040606</v>
      </c>
      <c r="E405" s="520" t="s">
        <v>1348</v>
      </c>
      <c r="F405" s="520" t="s">
        <v>528</v>
      </c>
      <c r="G405" s="522">
        <v>40701</v>
      </c>
      <c r="H405" s="522" t="s">
        <v>743</v>
      </c>
      <c r="I405" s="520" t="s">
        <v>530</v>
      </c>
      <c r="J405" s="523" t="s">
        <v>577</v>
      </c>
      <c r="K405" s="520" t="s">
        <v>106</v>
      </c>
      <c r="L405" s="520" t="s">
        <v>1717</v>
      </c>
      <c r="M405" s="520">
        <v>6522</v>
      </c>
      <c r="N405" s="524">
        <v>0.18333333333333332</v>
      </c>
      <c r="O405" s="524">
        <v>0.18888888888888888</v>
      </c>
      <c r="P405" s="519">
        <v>8.0000000000000107</v>
      </c>
      <c r="Q405" s="520" t="s">
        <v>610</v>
      </c>
      <c r="R405" s="520" t="s">
        <v>1344</v>
      </c>
      <c r="S405" s="520" t="s">
        <v>584</v>
      </c>
      <c r="T405" s="520" t="s">
        <v>540</v>
      </c>
      <c r="U405" s="520"/>
      <c r="V405" s="520"/>
      <c r="W405" s="520" t="s">
        <v>578</v>
      </c>
      <c r="X405" s="520" t="s">
        <v>579</v>
      </c>
      <c r="Y405" s="520" t="b">
        <v>0</v>
      </c>
      <c r="Z405" s="520"/>
      <c r="AA405" s="520"/>
      <c r="AB405" s="520"/>
      <c r="AC405" s="520"/>
      <c r="AD405" s="527"/>
      <c r="AE405" s="520"/>
      <c r="AF405" s="520"/>
      <c r="AG405" s="520"/>
      <c r="AH405" s="520"/>
      <c r="AI405" s="520" t="s">
        <v>580</v>
      </c>
    </row>
    <row r="406" spans="1:35" s="154" customFormat="1">
      <c r="A406" s="520" t="s">
        <v>266</v>
      </c>
      <c r="B406" s="520">
        <v>4</v>
      </c>
      <c r="C406" s="525">
        <v>1273106</v>
      </c>
      <c r="D406" s="520">
        <v>10040606</v>
      </c>
      <c r="E406" s="520" t="s">
        <v>1348</v>
      </c>
      <c r="F406" s="520" t="s">
        <v>528</v>
      </c>
      <c r="G406" s="522">
        <v>40701</v>
      </c>
      <c r="H406" s="522" t="s">
        <v>743</v>
      </c>
      <c r="I406" s="520" t="s">
        <v>530</v>
      </c>
      <c r="J406" s="523" t="s">
        <v>577</v>
      </c>
      <c r="K406" s="520" t="s">
        <v>106</v>
      </c>
      <c r="L406" s="520" t="s">
        <v>1717</v>
      </c>
      <c r="M406" s="520">
        <v>6522</v>
      </c>
      <c r="N406" s="524">
        <v>0.18888888888888888</v>
      </c>
      <c r="O406" s="524">
        <v>0.19236111111111109</v>
      </c>
      <c r="P406" s="519">
        <v>4.9999999999999822</v>
      </c>
      <c r="Q406" s="520" t="s">
        <v>744</v>
      </c>
      <c r="R406" s="520" t="s">
        <v>1346</v>
      </c>
      <c r="S406" s="520" t="s">
        <v>533</v>
      </c>
      <c r="T406" s="520" t="s">
        <v>534</v>
      </c>
      <c r="U406" s="520"/>
      <c r="V406" s="520"/>
      <c r="W406" s="520" t="s">
        <v>578</v>
      </c>
      <c r="X406" s="520" t="s">
        <v>579</v>
      </c>
      <c r="Y406" s="520" t="b">
        <v>0</v>
      </c>
      <c r="Z406" s="520"/>
      <c r="AA406" s="520"/>
      <c r="AB406" s="520"/>
      <c r="AC406" s="520"/>
      <c r="AD406" s="527"/>
      <c r="AE406" s="520"/>
      <c r="AF406" s="520"/>
      <c r="AG406" s="520"/>
      <c r="AH406" s="520"/>
      <c r="AI406" s="520" t="s">
        <v>580</v>
      </c>
    </row>
    <row r="407" spans="1:35" s="154" customFormat="1">
      <c r="A407" s="520" t="s">
        <v>266</v>
      </c>
      <c r="B407" s="520">
        <v>4</v>
      </c>
      <c r="C407" s="525">
        <v>1273106</v>
      </c>
      <c r="D407" s="520">
        <v>10040606</v>
      </c>
      <c r="E407" s="520" t="s">
        <v>1348</v>
      </c>
      <c r="F407" s="520" t="s">
        <v>528</v>
      </c>
      <c r="G407" s="522">
        <v>40701</v>
      </c>
      <c r="H407" s="522" t="s">
        <v>743</v>
      </c>
      <c r="I407" s="520" t="s">
        <v>530</v>
      </c>
      <c r="J407" s="523" t="s">
        <v>577</v>
      </c>
      <c r="K407" s="520" t="s">
        <v>106</v>
      </c>
      <c r="L407" s="520" t="s">
        <v>1717</v>
      </c>
      <c r="M407" s="520">
        <v>6522</v>
      </c>
      <c r="N407" s="524">
        <v>0.19236111111111109</v>
      </c>
      <c r="O407" s="524">
        <v>0.19583333333333333</v>
      </c>
      <c r="P407" s="519">
        <v>5.0000000000000222</v>
      </c>
      <c r="Q407" s="520" t="s">
        <v>610</v>
      </c>
      <c r="R407" s="520" t="s">
        <v>1344</v>
      </c>
      <c r="S407" s="520" t="s">
        <v>584</v>
      </c>
      <c r="T407" s="520" t="s">
        <v>540</v>
      </c>
      <c r="U407" s="520"/>
      <c r="V407" s="520"/>
      <c r="W407" s="520" t="s">
        <v>578</v>
      </c>
      <c r="X407" s="520" t="s">
        <v>579</v>
      </c>
      <c r="Y407" s="520" t="b">
        <v>0</v>
      </c>
      <c r="Z407" s="520"/>
      <c r="AA407" s="520"/>
      <c r="AB407" s="520"/>
      <c r="AC407" s="520"/>
      <c r="AD407" s="527"/>
      <c r="AE407" s="520"/>
      <c r="AF407" s="520"/>
      <c r="AG407" s="520"/>
      <c r="AH407" s="520"/>
      <c r="AI407" s="520" t="s">
        <v>580</v>
      </c>
    </row>
    <row r="408" spans="1:35" s="154" customFormat="1">
      <c r="A408" s="520" t="s">
        <v>266</v>
      </c>
      <c r="B408" s="520">
        <v>4</v>
      </c>
      <c r="C408" s="525">
        <v>1273106</v>
      </c>
      <c r="D408" s="520">
        <v>10040606</v>
      </c>
      <c r="E408" s="520" t="s">
        <v>1348</v>
      </c>
      <c r="F408" s="520" t="s">
        <v>528</v>
      </c>
      <c r="G408" s="522">
        <v>40701</v>
      </c>
      <c r="H408" s="522" t="s">
        <v>743</v>
      </c>
      <c r="I408" s="520" t="s">
        <v>530</v>
      </c>
      <c r="J408" s="523" t="s">
        <v>577</v>
      </c>
      <c r="K408" s="520" t="s">
        <v>106</v>
      </c>
      <c r="L408" s="520" t="s">
        <v>1717</v>
      </c>
      <c r="M408" s="520">
        <v>6522</v>
      </c>
      <c r="N408" s="524">
        <v>0.19583333333333333</v>
      </c>
      <c r="O408" s="524">
        <v>0.20347222222222222</v>
      </c>
      <c r="P408" s="519">
        <v>11</v>
      </c>
      <c r="Q408" s="520" t="s">
        <v>744</v>
      </c>
      <c r="R408" s="520" t="s">
        <v>1346</v>
      </c>
      <c r="S408" s="520" t="s">
        <v>533</v>
      </c>
      <c r="T408" s="520" t="s">
        <v>534</v>
      </c>
      <c r="U408" s="520"/>
      <c r="V408" s="520"/>
      <c r="W408" s="520" t="s">
        <v>578</v>
      </c>
      <c r="X408" s="520" t="s">
        <v>579</v>
      </c>
      <c r="Y408" s="520" t="b">
        <v>0</v>
      </c>
      <c r="Z408" s="520"/>
      <c r="AA408" s="520"/>
      <c r="AB408" s="520"/>
      <c r="AC408" s="520"/>
      <c r="AD408" s="527"/>
      <c r="AE408" s="520"/>
      <c r="AF408" s="520"/>
      <c r="AG408" s="520"/>
      <c r="AH408" s="520"/>
      <c r="AI408" s="520" t="s">
        <v>580</v>
      </c>
    </row>
    <row r="409" spans="1:35" s="154" customFormat="1">
      <c r="A409" s="520" t="s">
        <v>266</v>
      </c>
      <c r="B409" s="520">
        <v>4</v>
      </c>
      <c r="C409" s="525">
        <v>1273106</v>
      </c>
      <c r="D409" s="520">
        <v>10040606</v>
      </c>
      <c r="E409" s="520" t="s">
        <v>1348</v>
      </c>
      <c r="F409" s="520" t="s">
        <v>528</v>
      </c>
      <c r="G409" s="522">
        <v>40701</v>
      </c>
      <c r="H409" s="522" t="s">
        <v>743</v>
      </c>
      <c r="I409" s="520" t="s">
        <v>530</v>
      </c>
      <c r="J409" s="523" t="s">
        <v>577</v>
      </c>
      <c r="K409" s="520" t="s">
        <v>106</v>
      </c>
      <c r="L409" s="520" t="s">
        <v>1717</v>
      </c>
      <c r="M409" s="520">
        <v>6522</v>
      </c>
      <c r="N409" s="524">
        <v>0.20347222222222222</v>
      </c>
      <c r="O409" s="524">
        <v>0.21041666666666667</v>
      </c>
      <c r="P409" s="519">
        <v>10.000000000000004</v>
      </c>
      <c r="Q409" s="520" t="s">
        <v>610</v>
      </c>
      <c r="R409" s="520" t="s">
        <v>1344</v>
      </c>
      <c r="S409" s="520" t="s">
        <v>584</v>
      </c>
      <c r="T409" s="520" t="s">
        <v>540</v>
      </c>
      <c r="U409" s="520"/>
      <c r="V409" s="520"/>
      <c r="W409" s="520" t="s">
        <v>578</v>
      </c>
      <c r="X409" s="520" t="s">
        <v>579</v>
      </c>
      <c r="Y409" s="520" t="b">
        <v>0</v>
      </c>
      <c r="Z409" s="520"/>
      <c r="AA409" s="520"/>
      <c r="AB409" s="520"/>
      <c r="AC409" s="520"/>
      <c r="AD409" s="527"/>
      <c r="AE409" s="520"/>
      <c r="AF409" s="520"/>
      <c r="AG409" s="520"/>
      <c r="AH409" s="520"/>
      <c r="AI409" s="520" t="s">
        <v>580</v>
      </c>
    </row>
    <row r="410" spans="1:35" s="154" customFormat="1">
      <c r="A410" s="520" t="s">
        <v>266</v>
      </c>
      <c r="B410" s="520">
        <v>4</v>
      </c>
      <c r="C410" s="525">
        <v>1273106</v>
      </c>
      <c r="D410" s="520">
        <v>10040606</v>
      </c>
      <c r="E410" s="520" t="s">
        <v>1348</v>
      </c>
      <c r="F410" s="520" t="s">
        <v>528</v>
      </c>
      <c r="G410" s="522">
        <v>40701</v>
      </c>
      <c r="H410" s="522" t="s">
        <v>743</v>
      </c>
      <c r="I410" s="520" t="s">
        <v>530</v>
      </c>
      <c r="J410" s="523" t="s">
        <v>577</v>
      </c>
      <c r="K410" s="520" t="s">
        <v>106</v>
      </c>
      <c r="L410" s="520" t="s">
        <v>1717</v>
      </c>
      <c r="M410" s="520">
        <v>6522</v>
      </c>
      <c r="N410" s="524">
        <v>0.21041666666666667</v>
      </c>
      <c r="O410" s="524">
        <v>0.21736111111111112</v>
      </c>
      <c r="P410" s="519">
        <v>9.9999999999999645</v>
      </c>
      <c r="Q410" s="520" t="s">
        <v>572</v>
      </c>
      <c r="R410" s="520" t="s">
        <v>630</v>
      </c>
      <c r="S410" s="520" t="s">
        <v>533</v>
      </c>
      <c r="T410" s="520" t="s">
        <v>534</v>
      </c>
      <c r="U410" s="520"/>
      <c r="V410" s="520"/>
      <c r="W410" s="520" t="s">
        <v>578</v>
      </c>
      <c r="X410" s="520" t="s">
        <v>579</v>
      </c>
      <c r="Y410" s="520" t="b">
        <v>0</v>
      </c>
      <c r="Z410" s="520"/>
      <c r="AA410" s="520"/>
      <c r="AB410" s="520"/>
      <c r="AC410" s="520"/>
      <c r="AD410" s="527"/>
      <c r="AE410" s="520"/>
      <c r="AF410" s="520"/>
      <c r="AG410" s="520"/>
      <c r="AH410" s="520"/>
      <c r="AI410" s="520" t="s">
        <v>580</v>
      </c>
    </row>
    <row r="411" spans="1:35" s="154" customFormat="1">
      <c r="A411" s="520" t="s">
        <v>266</v>
      </c>
      <c r="B411" s="520">
        <v>4</v>
      </c>
      <c r="C411" s="525">
        <v>1273106</v>
      </c>
      <c r="D411" s="520">
        <v>10040606</v>
      </c>
      <c r="E411" s="520" t="s">
        <v>1348</v>
      </c>
      <c r="F411" s="520" t="s">
        <v>528</v>
      </c>
      <c r="G411" s="522">
        <v>40701</v>
      </c>
      <c r="H411" s="522" t="s">
        <v>743</v>
      </c>
      <c r="I411" s="520" t="s">
        <v>530</v>
      </c>
      <c r="J411" s="523" t="s">
        <v>577</v>
      </c>
      <c r="K411" s="520" t="s">
        <v>106</v>
      </c>
      <c r="L411" s="520" t="s">
        <v>1717</v>
      </c>
      <c r="M411" s="520">
        <v>6522</v>
      </c>
      <c r="N411" s="524">
        <v>0.21736111111111112</v>
      </c>
      <c r="O411" s="524">
        <v>0.22152777777777777</v>
      </c>
      <c r="P411" s="519">
        <v>6.0000000000000187</v>
      </c>
      <c r="Q411" s="520" t="s">
        <v>610</v>
      </c>
      <c r="R411" s="520" t="s">
        <v>1344</v>
      </c>
      <c r="S411" s="520" t="s">
        <v>584</v>
      </c>
      <c r="T411" s="520" t="s">
        <v>540</v>
      </c>
      <c r="U411" s="520"/>
      <c r="V411" s="520"/>
      <c r="W411" s="520" t="s">
        <v>578</v>
      </c>
      <c r="X411" s="520" t="s">
        <v>579</v>
      </c>
      <c r="Y411" s="520" t="b">
        <v>0</v>
      </c>
      <c r="Z411" s="520"/>
      <c r="AA411" s="520"/>
      <c r="AB411" s="520"/>
      <c r="AC411" s="520"/>
      <c r="AD411" s="527"/>
      <c r="AE411" s="520"/>
      <c r="AF411" s="520"/>
      <c r="AG411" s="520"/>
      <c r="AH411" s="520"/>
      <c r="AI411" s="520" t="s">
        <v>580</v>
      </c>
    </row>
    <row r="412" spans="1:35" s="154" customFormat="1">
      <c r="A412" s="520" t="s">
        <v>266</v>
      </c>
      <c r="B412" s="520">
        <v>4</v>
      </c>
      <c r="C412" s="525">
        <v>1273106</v>
      </c>
      <c r="D412" s="520">
        <v>10040606</v>
      </c>
      <c r="E412" s="520" t="s">
        <v>1348</v>
      </c>
      <c r="F412" s="520" t="s">
        <v>528</v>
      </c>
      <c r="G412" s="522">
        <v>40701</v>
      </c>
      <c r="H412" s="522" t="s">
        <v>743</v>
      </c>
      <c r="I412" s="520" t="s">
        <v>530</v>
      </c>
      <c r="J412" s="523" t="s">
        <v>577</v>
      </c>
      <c r="K412" s="520" t="s">
        <v>106</v>
      </c>
      <c r="L412" s="520" t="s">
        <v>1717</v>
      </c>
      <c r="M412" s="520">
        <v>6522</v>
      </c>
      <c r="N412" s="524">
        <v>0.22152777777777777</v>
      </c>
      <c r="O412" s="524">
        <v>0.22430555555555556</v>
      </c>
      <c r="P412" s="519">
        <v>3.9999999999999858</v>
      </c>
      <c r="Q412" s="520" t="s">
        <v>599</v>
      </c>
      <c r="R412" s="520" t="s">
        <v>1347</v>
      </c>
      <c r="S412" s="520" t="s">
        <v>542</v>
      </c>
      <c r="T412" s="520" t="s">
        <v>534</v>
      </c>
      <c r="U412" s="520"/>
      <c r="V412" s="520"/>
      <c r="W412" s="520" t="s">
        <v>578</v>
      </c>
      <c r="X412" s="520" t="s">
        <v>579</v>
      </c>
      <c r="Y412" s="520" t="b">
        <v>0</v>
      </c>
      <c r="Z412" s="520"/>
      <c r="AA412" s="520"/>
      <c r="AB412" s="520"/>
      <c r="AC412" s="520"/>
      <c r="AD412" s="527"/>
      <c r="AE412" s="520"/>
      <c r="AF412" s="520"/>
      <c r="AG412" s="520"/>
      <c r="AH412" s="520"/>
      <c r="AI412" s="520" t="s">
        <v>580</v>
      </c>
    </row>
    <row r="413" spans="1:35" s="154" customFormat="1">
      <c r="A413" s="520" t="s">
        <v>266</v>
      </c>
      <c r="B413" s="520">
        <v>4</v>
      </c>
      <c r="C413" s="525">
        <v>1273106</v>
      </c>
      <c r="D413" s="520">
        <v>10040606</v>
      </c>
      <c r="E413" s="520" t="s">
        <v>1348</v>
      </c>
      <c r="F413" s="520" t="s">
        <v>528</v>
      </c>
      <c r="G413" s="522">
        <v>40701</v>
      </c>
      <c r="H413" s="522" t="s">
        <v>743</v>
      </c>
      <c r="I413" s="520" t="s">
        <v>530</v>
      </c>
      <c r="J413" s="523" t="s">
        <v>577</v>
      </c>
      <c r="K413" s="520" t="s">
        <v>106</v>
      </c>
      <c r="L413" s="520" t="s">
        <v>1717</v>
      </c>
      <c r="M413" s="520">
        <v>6522</v>
      </c>
      <c r="N413" s="524">
        <v>0.22430555555555556</v>
      </c>
      <c r="O413" s="524">
        <v>0.23333333333333334</v>
      </c>
      <c r="P413" s="519">
        <v>12.999999999999993</v>
      </c>
      <c r="Q413" s="520" t="s">
        <v>610</v>
      </c>
      <c r="R413" s="520" t="s">
        <v>1344</v>
      </c>
      <c r="S413" s="520" t="s">
        <v>584</v>
      </c>
      <c r="T413" s="520" t="s">
        <v>540</v>
      </c>
      <c r="U413" s="520"/>
      <c r="V413" s="520"/>
      <c r="W413" s="520" t="s">
        <v>578</v>
      </c>
      <c r="X413" s="520" t="s">
        <v>579</v>
      </c>
      <c r="Y413" s="520" t="b">
        <v>0</v>
      </c>
      <c r="Z413" s="520"/>
      <c r="AA413" s="520"/>
      <c r="AB413" s="520"/>
      <c r="AC413" s="520"/>
      <c r="AD413" s="527"/>
      <c r="AE413" s="520"/>
      <c r="AF413" s="520"/>
      <c r="AG413" s="520"/>
      <c r="AH413" s="520"/>
      <c r="AI413" s="520" t="s">
        <v>580</v>
      </c>
    </row>
    <row r="414" spans="1:35" s="154" customFormat="1">
      <c r="A414" s="520" t="s">
        <v>266</v>
      </c>
      <c r="B414" s="520">
        <v>4</v>
      </c>
      <c r="C414" s="525">
        <v>1273106</v>
      </c>
      <c r="D414" s="520">
        <v>10040606</v>
      </c>
      <c r="E414" s="520" t="s">
        <v>1348</v>
      </c>
      <c r="F414" s="520" t="s">
        <v>528</v>
      </c>
      <c r="G414" s="522">
        <v>40701</v>
      </c>
      <c r="H414" s="522" t="s">
        <v>743</v>
      </c>
      <c r="I414" s="520" t="s">
        <v>530</v>
      </c>
      <c r="J414" s="523" t="s">
        <v>577</v>
      </c>
      <c r="K414" s="520" t="s">
        <v>106</v>
      </c>
      <c r="L414" s="520" t="s">
        <v>1717</v>
      </c>
      <c r="M414" s="520">
        <v>6522</v>
      </c>
      <c r="N414" s="524">
        <v>0.23333333333333334</v>
      </c>
      <c r="O414" s="524">
        <v>0.2361111111111111</v>
      </c>
      <c r="P414" s="519">
        <v>4.0000000000000258</v>
      </c>
      <c r="Q414" s="520" t="s">
        <v>599</v>
      </c>
      <c r="R414" s="520" t="s">
        <v>1347</v>
      </c>
      <c r="S414" s="520" t="s">
        <v>542</v>
      </c>
      <c r="T414" s="520" t="s">
        <v>534</v>
      </c>
      <c r="U414" s="520"/>
      <c r="V414" s="520"/>
      <c r="W414" s="520" t="s">
        <v>578</v>
      </c>
      <c r="X414" s="520" t="s">
        <v>579</v>
      </c>
      <c r="Y414" s="520" t="b">
        <v>0</v>
      </c>
      <c r="Z414" s="520"/>
      <c r="AA414" s="520"/>
      <c r="AB414" s="520"/>
      <c r="AC414" s="520"/>
      <c r="AD414" s="527"/>
      <c r="AE414" s="520"/>
      <c r="AF414" s="520"/>
      <c r="AG414" s="520"/>
      <c r="AH414" s="520"/>
      <c r="AI414" s="520" t="s">
        <v>580</v>
      </c>
    </row>
    <row r="415" spans="1:35" s="154" customFormat="1">
      <c r="A415" s="520" t="s">
        <v>266</v>
      </c>
      <c r="B415" s="520">
        <v>4</v>
      </c>
      <c r="C415" s="525">
        <v>1273106</v>
      </c>
      <c r="D415" s="520">
        <v>10040606</v>
      </c>
      <c r="E415" s="520" t="s">
        <v>1348</v>
      </c>
      <c r="F415" s="520" t="s">
        <v>528</v>
      </c>
      <c r="G415" s="522">
        <v>40701</v>
      </c>
      <c r="H415" s="522" t="s">
        <v>743</v>
      </c>
      <c r="I415" s="520" t="s">
        <v>530</v>
      </c>
      <c r="J415" s="523" t="s">
        <v>577</v>
      </c>
      <c r="K415" s="520" t="s">
        <v>106</v>
      </c>
      <c r="L415" s="520" t="s">
        <v>1717</v>
      </c>
      <c r="M415" s="520">
        <v>6522</v>
      </c>
      <c r="N415" s="524">
        <v>0.2361111111111111</v>
      </c>
      <c r="O415" s="524">
        <v>0.24236111111111111</v>
      </c>
      <c r="P415" s="519">
        <v>9.0000000000000071</v>
      </c>
      <c r="Q415" s="520" t="s">
        <v>610</v>
      </c>
      <c r="R415" s="520" t="s">
        <v>1344</v>
      </c>
      <c r="S415" s="520" t="s">
        <v>584</v>
      </c>
      <c r="T415" s="520" t="s">
        <v>540</v>
      </c>
      <c r="U415" s="520"/>
      <c r="V415" s="520"/>
      <c r="W415" s="520" t="s">
        <v>578</v>
      </c>
      <c r="X415" s="520" t="s">
        <v>579</v>
      </c>
      <c r="Y415" s="520" t="b">
        <v>0</v>
      </c>
      <c r="Z415" s="520"/>
      <c r="AA415" s="520"/>
      <c r="AB415" s="520"/>
      <c r="AC415" s="520"/>
      <c r="AD415" s="527"/>
      <c r="AE415" s="520"/>
      <c r="AF415" s="520"/>
      <c r="AG415" s="520"/>
      <c r="AH415" s="520"/>
      <c r="AI415" s="520" t="s">
        <v>580</v>
      </c>
    </row>
    <row r="416" spans="1:35" s="154" customFormat="1">
      <c r="A416" s="520" t="s">
        <v>266</v>
      </c>
      <c r="B416" s="520">
        <v>4</v>
      </c>
      <c r="C416" s="525">
        <v>1273106</v>
      </c>
      <c r="D416" s="520">
        <v>10040606</v>
      </c>
      <c r="E416" s="520" t="s">
        <v>1348</v>
      </c>
      <c r="F416" s="520" t="s">
        <v>528</v>
      </c>
      <c r="G416" s="522">
        <v>40701</v>
      </c>
      <c r="H416" s="522" t="s">
        <v>743</v>
      </c>
      <c r="I416" s="520" t="s">
        <v>530</v>
      </c>
      <c r="J416" s="523" t="s">
        <v>577</v>
      </c>
      <c r="K416" s="520" t="s">
        <v>106</v>
      </c>
      <c r="L416" s="520" t="s">
        <v>1717</v>
      </c>
      <c r="M416" s="520">
        <v>6522</v>
      </c>
      <c r="N416" s="524">
        <v>0.24236111111111111</v>
      </c>
      <c r="O416" s="524">
        <v>0.24513888888888888</v>
      </c>
      <c r="P416" s="519">
        <v>3.9999999999999858</v>
      </c>
      <c r="Q416" s="520" t="s">
        <v>599</v>
      </c>
      <c r="R416" s="520" t="s">
        <v>1347</v>
      </c>
      <c r="S416" s="520" t="s">
        <v>542</v>
      </c>
      <c r="T416" s="520" t="s">
        <v>534</v>
      </c>
      <c r="U416" s="520"/>
      <c r="V416" s="520"/>
      <c r="W416" s="520" t="s">
        <v>578</v>
      </c>
      <c r="X416" s="520" t="s">
        <v>579</v>
      </c>
      <c r="Y416" s="520" t="b">
        <v>0</v>
      </c>
      <c r="Z416" s="520"/>
      <c r="AA416" s="520"/>
      <c r="AB416" s="520"/>
      <c r="AC416" s="520"/>
      <c r="AD416" s="527"/>
      <c r="AE416" s="520"/>
      <c r="AF416" s="520"/>
      <c r="AG416" s="520"/>
      <c r="AH416" s="520"/>
      <c r="AI416" s="520" t="s">
        <v>580</v>
      </c>
    </row>
    <row r="417" spans="1:35" s="154" customFormat="1">
      <c r="A417" s="520" t="s">
        <v>266</v>
      </c>
      <c r="B417" s="520">
        <v>4</v>
      </c>
      <c r="C417" s="525">
        <v>1273106</v>
      </c>
      <c r="D417" s="520">
        <v>10040606</v>
      </c>
      <c r="E417" s="520" t="s">
        <v>1348</v>
      </c>
      <c r="F417" s="520" t="s">
        <v>528</v>
      </c>
      <c r="G417" s="522">
        <v>40701</v>
      </c>
      <c r="H417" s="522" t="s">
        <v>743</v>
      </c>
      <c r="I417" s="520" t="s">
        <v>530</v>
      </c>
      <c r="J417" s="523" t="s">
        <v>577</v>
      </c>
      <c r="K417" s="520" t="s">
        <v>106</v>
      </c>
      <c r="L417" s="520" t="s">
        <v>1717</v>
      </c>
      <c r="M417" s="520">
        <v>6522</v>
      </c>
      <c r="N417" s="524">
        <v>0.24513888888888888</v>
      </c>
      <c r="O417" s="524">
        <v>0.2472222222222222</v>
      </c>
      <c r="P417" s="519">
        <v>2.9999999999999893</v>
      </c>
      <c r="Q417" s="520" t="s">
        <v>610</v>
      </c>
      <c r="R417" s="520" t="s">
        <v>1344</v>
      </c>
      <c r="S417" s="520" t="s">
        <v>584</v>
      </c>
      <c r="T417" s="520" t="s">
        <v>540</v>
      </c>
      <c r="U417" s="520"/>
      <c r="V417" s="520"/>
      <c r="W417" s="520" t="s">
        <v>578</v>
      </c>
      <c r="X417" s="520" t="s">
        <v>579</v>
      </c>
      <c r="Y417" s="520" t="b">
        <v>0</v>
      </c>
      <c r="Z417" s="520"/>
      <c r="AA417" s="520"/>
      <c r="AB417" s="520"/>
      <c r="AC417" s="520"/>
      <c r="AD417" s="527"/>
      <c r="AE417" s="520"/>
      <c r="AF417" s="520"/>
      <c r="AG417" s="520"/>
      <c r="AH417" s="520"/>
      <c r="AI417" s="520" t="s">
        <v>580</v>
      </c>
    </row>
    <row r="418" spans="1:35" s="154" customFormat="1">
      <c r="A418" s="520" t="s">
        <v>266</v>
      </c>
      <c r="B418" s="520">
        <v>4</v>
      </c>
      <c r="C418" s="525">
        <v>1273106</v>
      </c>
      <c r="D418" s="520">
        <v>10040606</v>
      </c>
      <c r="E418" s="520" t="s">
        <v>1348</v>
      </c>
      <c r="F418" s="520" t="s">
        <v>528</v>
      </c>
      <c r="G418" s="522">
        <v>40701</v>
      </c>
      <c r="H418" s="522" t="s">
        <v>743</v>
      </c>
      <c r="I418" s="520" t="s">
        <v>530</v>
      </c>
      <c r="J418" s="523" t="s">
        <v>577</v>
      </c>
      <c r="K418" s="520" t="s">
        <v>106</v>
      </c>
      <c r="L418" s="520" t="s">
        <v>1717</v>
      </c>
      <c r="M418" s="520">
        <v>6522</v>
      </c>
      <c r="N418" s="524">
        <v>0.2472222222222222</v>
      </c>
      <c r="O418" s="524">
        <v>0.25069444444444444</v>
      </c>
      <c r="P418" s="519">
        <v>5.0000000000000222</v>
      </c>
      <c r="Q418" s="520" t="s">
        <v>546</v>
      </c>
      <c r="R418" s="520" t="s">
        <v>620</v>
      </c>
      <c r="S418" s="520" t="s">
        <v>547</v>
      </c>
      <c r="T418" s="520" t="s">
        <v>534</v>
      </c>
      <c r="U418" s="520"/>
      <c r="V418" s="520"/>
      <c r="W418" s="520" t="s">
        <v>578</v>
      </c>
      <c r="X418" s="520" t="s">
        <v>579</v>
      </c>
      <c r="Y418" s="520" t="b">
        <v>0</v>
      </c>
      <c r="Z418" s="520"/>
      <c r="AA418" s="520"/>
      <c r="AB418" s="520"/>
      <c r="AC418" s="520"/>
      <c r="AD418" s="527"/>
      <c r="AE418" s="520"/>
      <c r="AF418" s="520"/>
      <c r="AG418" s="520"/>
      <c r="AH418" s="520"/>
      <c r="AI418" s="520" t="s">
        <v>580</v>
      </c>
    </row>
    <row r="419" spans="1:35" s="154" customFormat="1">
      <c r="A419" s="520" t="s">
        <v>266</v>
      </c>
      <c r="B419" s="520">
        <v>5</v>
      </c>
      <c r="C419" s="525">
        <v>7085246</v>
      </c>
      <c r="D419" s="520">
        <v>10048971</v>
      </c>
      <c r="E419" s="520" t="s">
        <v>936</v>
      </c>
      <c r="F419" s="520" t="s">
        <v>601</v>
      </c>
      <c r="G419" s="522">
        <v>40701</v>
      </c>
      <c r="H419" s="522" t="s">
        <v>743</v>
      </c>
      <c r="I419" s="520" t="s">
        <v>530</v>
      </c>
      <c r="J419" s="523" t="s">
        <v>577</v>
      </c>
      <c r="K419" s="520" t="s">
        <v>106</v>
      </c>
      <c r="L419" s="520" t="s">
        <v>626</v>
      </c>
      <c r="M419" s="520">
        <v>5880</v>
      </c>
      <c r="N419" s="524">
        <v>0.25069444444444444</v>
      </c>
      <c r="O419" s="524">
        <v>0.26666666666666666</v>
      </c>
      <c r="P419" s="519">
        <v>23</v>
      </c>
      <c r="Q419" s="520" t="s">
        <v>549</v>
      </c>
      <c r="R419" s="520" t="s">
        <v>1349</v>
      </c>
      <c r="S419" s="520" t="s">
        <v>550</v>
      </c>
      <c r="T419" s="520" t="s">
        <v>551</v>
      </c>
      <c r="U419" s="520"/>
      <c r="V419" s="520"/>
      <c r="W419" s="520" t="s">
        <v>578</v>
      </c>
      <c r="X419" s="520" t="s">
        <v>579</v>
      </c>
      <c r="Y419" s="520" t="b">
        <v>0</v>
      </c>
      <c r="Z419" s="520">
        <v>5880</v>
      </c>
      <c r="AA419" s="520">
        <v>10000</v>
      </c>
      <c r="AB419" s="520">
        <v>40701</v>
      </c>
      <c r="AC419" s="520" t="s">
        <v>1720</v>
      </c>
      <c r="AD419" s="527">
        <v>750</v>
      </c>
      <c r="AE419" s="520">
        <v>6</v>
      </c>
      <c r="AF419" s="520"/>
      <c r="AG419" s="520"/>
      <c r="AH419" s="520">
        <v>490</v>
      </c>
      <c r="AI419" s="520" t="s">
        <v>580</v>
      </c>
    </row>
    <row r="420" spans="1:35" s="154" customFormat="1">
      <c r="A420" s="520" t="s">
        <v>266</v>
      </c>
      <c r="B420" s="520">
        <v>5</v>
      </c>
      <c r="C420" s="525">
        <v>7085246</v>
      </c>
      <c r="D420" s="520">
        <v>10048971</v>
      </c>
      <c r="E420" s="520" t="s">
        <v>936</v>
      </c>
      <c r="F420" s="520" t="s">
        <v>601</v>
      </c>
      <c r="G420" s="522">
        <v>40701</v>
      </c>
      <c r="H420" s="522" t="s">
        <v>743</v>
      </c>
      <c r="I420" s="520" t="s">
        <v>530</v>
      </c>
      <c r="J420" s="523" t="s">
        <v>577</v>
      </c>
      <c r="K420" s="520" t="s">
        <v>106</v>
      </c>
      <c r="L420" s="520" t="s">
        <v>626</v>
      </c>
      <c r="M420" s="520">
        <v>5880</v>
      </c>
      <c r="N420" s="524">
        <v>0.26666666666666666</v>
      </c>
      <c r="O420" s="524">
        <v>0.29166666666666669</v>
      </c>
      <c r="P420" s="519">
        <v>35.99999999999995</v>
      </c>
      <c r="Q420" s="520" t="s">
        <v>538</v>
      </c>
      <c r="R420" s="520"/>
      <c r="S420" s="520" t="s">
        <v>539</v>
      </c>
      <c r="T420" s="520" t="s">
        <v>540</v>
      </c>
      <c r="U420" s="520"/>
      <c r="V420" s="520"/>
      <c r="W420" s="520" t="s">
        <v>578</v>
      </c>
      <c r="X420" s="520" t="s">
        <v>579</v>
      </c>
      <c r="Y420" s="520" t="b">
        <v>0</v>
      </c>
      <c r="Z420" s="520"/>
      <c r="AA420" s="520"/>
      <c r="AB420" s="520"/>
      <c r="AC420" s="520"/>
      <c r="AD420" s="527"/>
      <c r="AE420" s="520"/>
      <c r="AF420" s="520"/>
      <c r="AG420" s="520"/>
      <c r="AH420" s="520"/>
      <c r="AI420" s="520" t="s">
        <v>580</v>
      </c>
    </row>
    <row r="421" spans="1:35" s="154" customFormat="1">
      <c r="A421" s="520" t="s">
        <v>266</v>
      </c>
      <c r="B421" s="520">
        <v>1</v>
      </c>
      <c r="C421" s="525">
        <v>7085273</v>
      </c>
      <c r="D421" s="520">
        <v>10035566</v>
      </c>
      <c r="E421" s="520" t="s">
        <v>859</v>
      </c>
      <c r="F421" s="520" t="s">
        <v>600</v>
      </c>
      <c r="G421" s="522">
        <v>40701</v>
      </c>
      <c r="H421" s="522" t="s">
        <v>743</v>
      </c>
      <c r="I421" s="520" t="s">
        <v>530</v>
      </c>
      <c r="J421" s="523" t="s">
        <v>577</v>
      </c>
      <c r="K421" s="520" t="s">
        <v>106</v>
      </c>
      <c r="L421" s="520" t="s">
        <v>1717</v>
      </c>
      <c r="M421" s="520">
        <v>3750</v>
      </c>
      <c r="N421" s="524">
        <v>0.91666666666666663</v>
      </c>
      <c r="O421" s="524">
        <v>0.92708333333333337</v>
      </c>
      <c r="P421" s="519">
        <v>14.999999999999947</v>
      </c>
      <c r="Q421" s="520" t="s">
        <v>610</v>
      </c>
      <c r="R421" s="520" t="s">
        <v>1344</v>
      </c>
      <c r="S421" s="520" t="s">
        <v>584</v>
      </c>
      <c r="T421" s="520" t="s">
        <v>540</v>
      </c>
      <c r="U421" s="520"/>
      <c r="V421" s="520"/>
      <c r="W421" s="520" t="s">
        <v>578</v>
      </c>
      <c r="X421" s="520" t="s">
        <v>579</v>
      </c>
      <c r="Y421" s="520" t="b">
        <v>0</v>
      </c>
      <c r="Z421" s="520">
        <v>3750</v>
      </c>
      <c r="AA421" s="520">
        <v>7500</v>
      </c>
      <c r="AB421" s="520">
        <v>40701</v>
      </c>
      <c r="AC421" s="520" t="s">
        <v>1719</v>
      </c>
      <c r="AD421" s="527">
        <v>1500</v>
      </c>
      <c r="AE421" s="520">
        <v>6</v>
      </c>
      <c r="AF421" s="520"/>
      <c r="AG421" s="520"/>
      <c r="AH421" s="520">
        <v>625</v>
      </c>
      <c r="AI421" s="520" t="s">
        <v>580</v>
      </c>
    </row>
    <row r="422" spans="1:35" s="154" customFormat="1">
      <c r="A422" s="520" t="s">
        <v>266</v>
      </c>
      <c r="B422" s="520">
        <v>1</v>
      </c>
      <c r="C422" s="525">
        <v>7085273</v>
      </c>
      <c r="D422" s="520">
        <v>10035566</v>
      </c>
      <c r="E422" s="520" t="s">
        <v>859</v>
      </c>
      <c r="F422" s="520" t="s">
        <v>600</v>
      </c>
      <c r="G422" s="522">
        <v>40701</v>
      </c>
      <c r="H422" s="522" t="s">
        <v>743</v>
      </c>
      <c r="I422" s="520" t="s">
        <v>530</v>
      </c>
      <c r="J422" s="523" t="s">
        <v>577</v>
      </c>
      <c r="K422" s="520" t="s">
        <v>106</v>
      </c>
      <c r="L422" s="520" t="s">
        <v>1717</v>
      </c>
      <c r="M422" s="520">
        <v>3750</v>
      </c>
      <c r="N422" s="524">
        <v>0.92708333333333337</v>
      </c>
      <c r="O422" s="524">
        <v>0.9291666666666667</v>
      </c>
      <c r="P422" s="519">
        <v>2.9999999999999893</v>
      </c>
      <c r="Q422" s="520" t="s">
        <v>543</v>
      </c>
      <c r="R422" s="520" t="s">
        <v>783</v>
      </c>
      <c r="S422" s="520" t="s">
        <v>542</v>
      </c>
      <c r="T422" s="520" t="s">
        <v>534</v>
      </c>
      <c r="U422" s="520"/>
      <c r="V422" s="520"/>
      <c r="W422" s="520" t="s">
        <v>578</v>
      </c>
      <c r="X422" s="520" t="s">
        <v>579</v>
      </c>
      <c r="Y422" s="520" t="b">
        <v>0</v>
      </c>
      <c r="Z422" s="520"/>
      <c r="AA422" s="520"/>
      <c r="AB422" s="520"/>
      <c r="AC422" s="520"/>
      <c r="AD422" s="527"/>
      <c r="AE422" s="520"/>
      <c r="AF422" s="520"/>
      <c r="AG422" s="520"/>
      <c r="AH422" s="520"/>
      <c r="AI422" s="520" t="s">
        <v>580</v>
      </c>
    </row>
    <row r="423" spans="1:35" s="154" customFormat="1">
      <c r="A423" s="520" t="s">
        <v>266</v>
      </c>
      <c r="B423" s="520">
        <v>1</v>
      </c>
      <c r="C423" s="525">
        <v>7085273</v>
      </c>
      <c r="D423" s="520">
        <v>10035566</v>
      </c>
      <c r="E423" s="520" t="s">
        <v>859</v>
      </c>
      <c r="F423" s="520" t="s">
        <v>600</v>
      </c>
      <c r="G423" s="522">
        <v>40701</v>
      </c>
      <c r="H423" s="522" t="s">
        <v>743</v>
      </c>
      <c r="I423" s="520" t="s">
        <v>530</v>
      </c>
      <c r="J423" s="523" t="s">
        <v>577</v>
      </c>
      <c r="K423" s="520" t="s">
        <v>106</v>
      </c>
      <c r="L423" s="520" t="s">
        <v>1717</v>
      </c>
      <c r="M423" s="520">
        <v>3750</v>
      </c>
      <c r="N423" s="524">
        <v>0.9291666666666667</v>
      </c>
      <c r="O423" s="524">
        <v>0.93263888888888891</v>
      </c>
      <c r="P423" s="519">
        <v>4.9999999999999822</v>
      </c>
      <c r="Q423" s="520" t="s">
        <v>610</v>
      </c>
      <c r="R423" s="520" t="s">
        <v>1344</v>
      </c>
      <c r="S423" s="520" t="s">
        <v>584</v>
      </c>
      <c r="T423" s="520" t="s">
        <v>540</v>
      </c>
      <c r="U423" s="520"/>
      <c r="V423" s="520"/>
      <c r="W423" s="520" t="s">
        <v>578</v>
      </c>
      <c r="X423" s="520" t="s">
        <v>579</v>
      </c>
      <c r="Y423" s="520" t="b">
        <v>0</v>
      </c>
      <c r="Z423" s="520"/>
      <c r="AA423" s="520"/>
      <c r="AB423" s="520"/>
      <c r="AC423" s="520"/>
      <c r="AD423" s="527"/>
      <c r="AE423" s="520"/>
      <c r="AF423" s="520"/>
      <c r="AG423" s="520"/>
      <c r="AH423" s="520"/>
      <c r="AI423" s="520" t="s">
        <v>580</v>
      </c>
    </row>
    <row r="424" spans="1:35" s="154" customFormat="1">
      <c r="A424" s="520" t="s">
        <v>266</v>
      </c>
      <c r="B424" s="520">
        <v>1</v>
      </c>
      <c r="C424" s="525">
        <v>7085273</v>
      </c>
      <c r="D424" s="520">
        <v>10035566</v>
      </c>
      <c r="E424" s="520" t="s">
        <v>859</v>
      </c>
      <c r="F424" s="520" t="s">
        <v>600</v>
      </c>
      <c r="G424" s="522">
        <v>40701</v>
      </c>
      <c r="H424" s="522" t="s">
        <v>743</v>
      </c>
      <c r="I424" s="520" t="s">
        <v>530</v>
      </c>
      <c r="J424" s="523" t="s">
        <v>577</v>
      </c>
      <c r="K424" s="520" t="s">
        <v>106</v>
      </c>
      <c r="L424" s="520" t="s">
        <v>1717</v>
      </c>
      <c r="M424" s="520">
        <v>3750</v>
      </c>
      <c r="N424" s="524">
        <v>0.93263888888888891</v>
      </c>
      <c r="O424" s="524">
        <v>0.93472222222222223</v>
      </c>
      <c r="P424" s="519">
        <v>2.9999999999999893</v>
      </c>
      <c r="Q424" s="520" t="s">
        <v>543</v>
      </c>
      <c r="R424" s="520" t="s">
        <v>783</v>
      </c>
      <c r="S424" s="520" t="s">
        <v>542</v>
      </c>
      <c r="T424" s="520" t="s">
        <v>534</v>
      </c>
      <c r="U424" s="520"/>
      <c r="V424" s="520"/>
      <c r="W424" s="520" t="s">
        <v>578</v>
      </c>
      <c r="X424" s="520" t="s">
        <v>579</v>
      </c>
      <c r="Y424" s="520" t="b">
        <v>0</v>
      </c>
      <c r="Z424" s="520"/>
      <c r="AA424" s="520"/>
      <c r="AB424" s="520"/>
      <c r="AC424" s="520"/>
      <c r="AD424" s="527"/>
      <c r="AE424" s="520"/>
      <c r="AF424" s="520"/>
      <c r="AG424" s="520"/>
      <c r="AH424" s="520"/>
      <c r="AI424" s="520" t="s">
        <v>580</v>
      </c>
    </row>
    <row r="425" spans="1:35" s="154" customFormat="1">
      <c r="A425" s="520" t="s">
        <v>266</v>
      </c>
      <c r="B425" s="520">
        <v>1</v>
      </c>
      <c r="C425" s="525">
        <v>7085273</v>
      </c>
      <c r="D425" s="520">
        <v>10035566</v>
      </c>
      <c r="E425" s="520" t="s">
        <v>859</v>
      </c>
      <c r="F425" s="520" t="s">
        <v>600</v>
      </c>
      <c r="G425" s="522">
        <v>40701</v>
      </c>
      <c r="H425" s="522" t="s">
        <v>743</v>
      </c>
      <c r="I425" s="520" t="s">
        <v>530</v>
      </c>
      <c r="J425" s="523" t="s">
        <v>577</v>
      </c>
      <c r="K425" s="520" t="s">
        <v>106</v>
      </c>
      <c r="L425" s="520" t="s">
        <v>1717</v>
      </c>
      <c r="M425" s="520">
        <v>3750</v>
      </c>
      <c r="N425" s="524">
        <v>0.93472222222222223</v>
      </c>
      <c r="O425" s="524">
        <v>0.93819444444444444</v>
      </c>
      <c r="P425" s="519">
        <v>5.0000000000001421</v>
      </c>
      <c r="Q425" s="520" t="s">
        <v>610</v>
      </c>
      <c r="R425" s="520" t="s">
        <v>1344</v>
      </c>
      <c r="S425" s="520" t="s">
        <v>584</v>
      </c>
      <c r="T425" s="520" t="s">
        <v>540</v>
      </c>
      <c r="U425" s="520"/>
      <c r="V425" s="520"/>
      <c r="W425" s="520" t="s">
        <v>578</v>
      </c>
      <c r="X425" s="520" t="s">
        <v>579</v>
      </c>
      <c r="Y425" s="520" t="b">
        <v>0</v>
      </c>
      <c r="Z425" s="520"/>
      <c r="AA425" s="520"/>
      <c r="AB425" s="520"/>
      <c r="AC425" s="520"/>
      <c r="AD425" s="527"/>
      <c r="AE425" s="520"/>
      <c r="AF425" s="520"/>
      <c r="AG425" s="520"/>
      <c r="AH425" s="520"/>
      <c r="AI425" s="520" t="s">
        <v>580</v>
      </c>
    </row>
    <row r="426" spans="1:35" s="154" customFormat="1">
      <c r="A426" s="520" t="s">
        <v>266</v>
      </c>
      <c r="B426" s="520">
        <v>1</v>
      </c>
      <c r="C426" s="525">
        <v>7085273</v>
      </c>
      <c r="D426" s="520">
        <v>10035566</v>
      </c>
      <c r="E426" s="520" t="s">
        <v>859</v>
      </c>
      <c r="F426" s="520" t="s">
        <v>600</v>
      </c>
      <c r="G426" s="522">
        <v>40701</v>
      </c>
      <c r="H426" s="522" t="s">
        <v>743</v>
      </c>
      <c r="I426" s="520" t="s">
        <v>530</v>
      </c>
      <c r="J426" s="523" t="s">
        <v>577</v>
      </c>
      <c r="K426" s="520" t="s">
        <v>106</v>
      </c>
      <c r="L426" s="520" t="s">
        <v>1717</v>
      </c>
      <c r="M426" s="520">
        <v>3750</v>
      </c>
      <c r="N426" s="524">
        <v>0.93819444444444444</v>
      </c>
      <c r="O426" s="524">
        <v>0.94444444444444442</v>
      </c>
      <c r="P426" s="519">
        <v>8.999999999999968</v>
      </c>
      <c r="Q426" s="520" t="s">
        <v>572</v>
      </c>
      <c r="R426" s="520" t="s">
        <v>630</v>
      </c>
      <c r="S426" s="520" t="s">
        <v>533</v>
      </c>
      <c r="T426" s="520" t="s">
        <v>534</v>
      </c>
      <c r="U426" s="520"/>
      <c r="V426" s="520"/>
      <c r="W426" s="520" t="s">
        <v>578</v>
      </c>
      <c r="X426" s="520" t="s">
        <v>579</v>
      </c>
      <c r="Y426" s="520" t="b">
        <v>0</v>
      </c>
      <c r="Z426" s="520"/>
      <c r="AA426" s="520"/>
      <c r="AB426" s="520"/>
      <c r="AC426" s="520"/>
      <c r="AD426" s="527"/>
      <c r="AE426" s="520"/>
      <c r="AF426" s="520"/>
      <c r="AG426" s="520"/>
      <c r="AH426" s="520"/>
      <c r="AI426" s="520" t="s">
        <v>580</v>
      </c>
    </row>
    <row r="427" spans="1:35" s="154" customFormat="1">
      <c r="A427" s="520" t="s">
        <v>266</v>
      </c>
      <c r="B427" s="520">
        <v>1</v>
      </c>
      <c r="C427" s="525">
        <v>7085273</v>
      </c>
      <c r="D427" s="520">
        <v>10035566</v>
      </c>
      <c r="E427" s="520" t="s">
        <v>859</v>
      </c>
      <c r="F427" s="520" t="s">
        <v>600</v>
      </c>
      <c r="G427" s="522">
        <v>40701</v>
      </c>
      <c r="H427" s="522" t="s">
        <v>743</v>
      </c>
      <c r="I427" s="520" t="s">
        <v>530</v>
      </c>
      <c r="J427" s="523" t="s">
        <v>577</v>
      </c>
      <c r="K427" s="520" t="s">
        <v>106</v>
      </c>
      <c r="L427" s="520" t="s">
        <v>1717</v>
      </c>
      <c r="M427" s="520">
        <v>3750</v>
      </c>
      <c r="N427" s="524">
        <v>0.94444444444444442</v>
      </c>
      <c r="O427" s="524">
        <v>0.9458333333333333</v>
      </c>
      <c r="P427" s="519">
        <v>1.9999999999999929</v>
      </c>
      <c r="Q427" s="520" t="s">
        <v>610</v>
      </c>
      <c r="R427" s="520" t="s">
        <v>1344</v>
      </c>
      <c r="S427" s="520" t="s">
        <v>584</v>
      </c>
      <c r="T427" s="520" t="s">
        <v>540</v>
      </c>
      <c r="U427" s="520"/>
      <c r="V427" s="520"/>
      <c r="W427" s="520" t="s">
        <v>578</v>
      </c>
      <c r="X427" s="520" t="s">
        <v>579</v>
      </c>
      <c r="Y427" s="520" t="b">
        <v>0</v>
      </c>
      <c r="Z427" s="520"/>
      <c r="AA427" s="520"/>
      <c r="AB427" s="520"/>
      <c r="AC427" s="520"/>
      <c r="AD427" s="527"/>
      <c r="AE427" s="520"/>
      <c r="AF427" s="520"/>
      <c r="AG427" s="520"/>
      <c r="AH427" s="520"/>
      <c r="AI427" s="520" t="s">
        <v>580</v>
      </c>
    </row>
    <row r="428" spans="1:35" s="154" customFormat="1">
      <c r="A428" s="520" t="s">
        <v>266</v>
      </c>
      <c r="B428" s="520">
        <v>1</v>
      </c>
      <c r="C428" s="525">
        <v>7085273</v>
      </c>
      <c r="D428" s="520">
        <v>10035566</v>
      </c>
      <c r="E428" s="520" t="s">
        <v>859</v>
      </c>
      <c r="F428" s="520" t="s">
        <v>600</v>
      </c>
      <c r="G428" s="522">
        <v>40701</v>
      </c>
      <c r="H428" s="522" t="s">
        <v>743</v>
      </c>
      <c r="I428" s="520" t="s">
        <v>530</v>
      </c>
      <c r="J428" s="523" t="s">
        <v>577</v>
      </c>
      <c r="K428" s="520" t="s">
        <v>106</v>
      </c>
      <c r="L428" s="520" t="s">
        <v>1717</v>
      </c>
      <c r="M428" s="520">
        <v>3750</v>
      </c>
      <c r="N428" s="524">
        <v>0.9458333333333333</v>
      </c>
      <c r="O428" s="524">
        <v>0.94791666666666663</v>
      </c>
      <c r="P428" s="519">
        <v>2.9999999999999893</v>
      </c>
      <c r="Q428" s="520" t="s">
        <v>543</v>
      </c>
      <c r="R428" s="520" t="s">
        <v>783</v>
      </c>
      <c r="S428" s="520" t="s">
        <v>542</v>
      </c>
      <c r="T428" s="520" t="s">
        <v>534</v>
      </c>
      <c r="U428" s="520"/>
      <c r="V428" s="520"/>
      <c r="W428" s="520" t="s">
        <v>578</v>
      </c>
      <c r="X428" s="520" t="s">
        <v>579</v>
      </c>
      <c r="Y428" s="520" t="b">
        <v>0</v>
      </c>
      <c r="Z428" s="520"/>
      <c r="AA428" s="520"/>
      <c r="AB428" s="520"/>
      <c r="AC428" s="520"/>
      <c r="AD428" s="527"/>
      <c r="AE428" s="520"/>
      <c r="AF428" s="520"/>
      <c r="AG428" s="520"/>
      <c r="AH428" s="520"/>
      <c r="AI428" s="520" t="s">
        <v>580</v>
      </c>
    </row>
    <row r="429" spans="1:35" s="154" customFormat="1">
      <c r="A429" s="520" t="s">
        <v>266</v>
      </c>
      <c r="B429" s="520">
        <v>1</v>
      </c>
      <c r="C429" s="525">
        <v>7085273</v>
      </c>
      <c r="D429" s="520">
        <v>10035566</v>
      </c>
      <c r="E429" s="520" t="s">
        <v>859</v>
      </c>
      <c r="F429" s="520" t="s">
        <v>600</v>
      </c>
      <c r="G429" s="522">
        <v>40701</v>
      </c>
      <c r="H429" s="522" t="s">
        <v>743</v>
      </c>
      <c r="I429" s="520" t="s">
        <v>530</v>
      </c>
      <c r="J429" s="523" t="s">
        <v>577</v>
      </c>
      <c r="K429" s="520" t="s">
        <v>106</v>
      </c>
      <c r="L429" s="520" t="s">
        <v>1717</v>
      </c>
      <c r="M429" s="520">
        <v>3750</v>
      </c>
      <c r="N429" s="524">
        <v>0.94791666666666663</v>
      </c>
      <c r="O429" s="524">
        <v>0.95138888888888884</v>
      </c>
      <c r="P429" s="519">
        <v>4.9999999999999822</v>
      </c>
      <c r="Q429" s="520" t="s">
        <v>610</v>
      </c>
      <c r="R429" s="520" t="s">
        <v>1344</v>
      </c>
      <c r="S429" s="520" t="s">
        <v>584</v>
      </c>
      <c r="T429" s="520" t="s">
        <v>540</v>
      </c>
      <c r="U429" s="520"/>
      <c r="V429" s="520"/>
      <c r="W429" s="520" t="s">
        <v>578</v>
      </c>
      <c r="X429" s="520" t="s">
        <v>579</v>
      </c>
      <c r="Y429" s="520" t="b">
        <v>0</v>
      </c>
      <c r="Z429" s="520"/>
      <c r="AA429" s="520"/>
      <c r="AB429" s="520"/>
      <c r="AC429" s="520"/>
      <c r="AD429" s="527"/>
      <c r="AE429" s="520"/>
      <c r="AF429" s="520"/>
      <c r="AG429" s="520"/>
      <c r="AH429" s="520"/>
      <c r="AI429" s="520" t="s">
        <v>580</v>
      </c>
    </row>
    <row r="430" spans="1:35" s="154" customFormat="1">
      <c r="A430" s="520" t="s">
        <v>266</v>
      </c>
      <c r="B430" s="520">
        <v>1</v>
      </c>
      <c r="C430" s="525">
        <v>7085273</v>
      </c>
      <c r="D430" s="520">
        <v>10035566</v>
      </c>
      <c r="E430" s="520" t="s">
        <v>859</v>
      </c>
      <c r="F430" s="520" t="s">
        <v>600</v>
      </c>
      <c r="G430" s="522">
        <v>40701</v>
      </c>
      <c r="H430" s="522" t="s">
        <v>743</v>
      </c>
      <c r="I430" s="520" t="s">
        <v>530</v>
      </c>
      <c r="J430" s="523" t="s">
        <v>577</v>
      </c>
      <c r="K430" s="520" t="s">
        <v>106</v>
      </c>
      <c r="L430" s="520" t="s">
        <v>1717</v>
      </c>
      <c r="M430" s="520">
        <v>3750</v>
      </c>
      <c r="N430" s="524">
        <v>0.95138888888888884</v>
      </c>
      <c r="O430" s="524">
        <v>0.95486111111111105</v>
      </c>
      <c r="P430" s="519">
        <v>4.9999999999999822</v>
      </c>
      <c r="Q430" s="520" t="s">
        <v>599</v>
      </c>
      <c r="R430" s="520" t="s">
        <v>1347</v>
      </c>
      <c r="S430" s="520" t="s">
        <v>542</v>
      </c>
      <c r="T430" s="520" t="s">
        <v>534</v>
      </c>
      <c r="U430" s="520"/>
      <c r="V430" s="520"/>
      <c r="W430" s="520" t="s">
        <v>578</v>
      </c>
      <c r="X430" s="520" t="s">
        <v>579</v>
      </c>
      <c r="Y430" s="520" t="b">
        <v>0</v>
      </c>
      <c r="Z430" s="520"/>
      <c r="AA430" s="520"/>
      <c r="AB430" s="520"/>
      <c r="AC430" s="520"/>
      <c r="AD430" s="527"/>
      <c r="AE430" s="520"/>
      <c r="AF430" s="520"/>
      <c r="AG430" s="520"/>
      <c r="AH430" s="520"/>
      <c r="AI430" s="520" t="s">
        <v>580</v>
      </c>
    </row>
    <row r="431" spans="1:35" s="154" customFormat="1">
      <c r="A431" s="520" t="s">
        <v>266</v>
      </c>
      <c r="B431" s="520">
        <v>1</v>
      </c>
      <c r="C431" s="525">
        <v>7085273</v>
      </c>
      <c r="D431" s="520">
        <v>10035566</v>
      </c>
      <c r="E431" s="520" t="s">
        <v>859</v>
      </c>
      <c r="F431" s="520" t="s">
        <v>600</v>
      </c>
      <c r="G431" s="522">
        <v>40701</v>
      </c>
      <c r="H431" s="522" t="s">
        <v>743</v>
      </c>
      <c r="I431" s="520" t="s">
        <v>530</v>
      </c>
      <c r="J431" s="523" t="s">
        <v>577</v>
      </c>
      <c r="K431" s="520" t="s">
        <v>106</v>
      </c>
      <c r="L431" s="520" t="s">
        <v>1717</v>
      </c>
      <c r="M431" s="520">
        <v>3750</v>
      </c>
      <c r="N431" s="524">
        <v>0.95486111111111105</v>
      </c>
      <c r="O431" s="524">
        <v>0.95972222222222225</v>
      </c>
      <c r="P431" s="519">
        <v>6.9999999999999751</v>
      </c>
      <c r="Q431" s="520" t="s">
        <v>610</v>
      </c>
      <c r="R431" s="520" t="s">
        <v>1344</v>
      </c>
      <c r="S431" s="520" t="s">
        <v>584</v>
      </c>
      <c r="T431" s="520" t="s">
        <v>540</v>
      </c>
      <c r="U431" s="520"/>
      <c r="V431" s="520"/>
      <c r="W431" s="520" t="s">
        <v>578</v>
      </c>
      <c r="X431" s="520" t="s">
        <v>579</v>
      </c>
      <c r="Y431" s="520" t="b">
        <v>0</v>
      </c>
      <c r="Z431" s="520"/>
      <c r="AA431" s="520"/>
      <c r="AB431" s="520"/>
      <c r="AC431" s="520"/>
      <c r="AD431" s="527"/>
      <c r="AE431" s="520"/>
      <c r="AF431" s="520"/>
      <c r="AG431" s="520"/>
      <c r="AH431" s="520"/>
      <c r="AI431" s="520" t="s">
        <v>580</v>
      </c>
    </row>
    <row r="432" spans="1:35" s="154" customFormat="1">
      <c r="A432" s="520" t="s">
        <v>266</v>
      </c>
      <c r="B432" s="520">
        <v>1</v>
      </c>
      <c r="C432" s="525">
        <v>7085273</v>
      </c>
      <c r="D432" s="520">
        <v>10035566</v>
      </c>
      <c r="E432" s="520" t="s">
        <v>859</v>
      </c>
      <c r="F432" s="520" t="s">
        <v>600</v>
      </c>
      <c r="G432" s="522">
        <v>40701</v>
      </c>
      <c r="H432" s="522" t="s">
        <v>743</v>
      </c>
      <c r="I432" s="520" t="s">
        <v>530</v>
      </c>
      <c r="J432" s="523" t="s">
        <v>577</v>
      </c>
      <c r="K432" s="520" t="s">
        <v>106</v>
      </c>
      <c r="L432" s="520" t="s">
        <v>1717</v>
      </c>
      <c r="M432" s="520">
        <v>3750</v>
      </c>
      <c r="N432" s="524">
        <v>0.95972222222222225</v>
      </c>
      <c r="O432" s="524">
        <v>0.96180555555555558</v>
      </c>
      <c r="P432" s="519">
        <v>2.9999999999999893</v>
      </c>
      <c r="Q432" s="520" t="s">
        <v>599</v>
      </c>
      <c r="R432" s="520" t="s">
        <v>1347</v>
      </c>
      <c r="S432" s="520" t="s">
        <v>542</v>
      </c>
      <c r="T432" s="520" t="s">
        <v>534</v>
      </c>
      <c r="U432" s="520"/>
      <c r="V432" s="520"/>
      <c r="W432" s="520" t="s">
        <v>578</v>
      </c>
      <c r="X432" s="520" t="s">
        <v>579</v>
      </c>
      <c r="Y432" s="520" t="b">
        <v>0</v>
      </c>
      <c r="Z432" s="520"/>
      <c r="AA432" s="520"/>
      <c r="AB432" s="520"/>
      <c r="AC432" s="520"/>
      <c r="AD432" s="527"/>
      <c r="AE432" s="520"/>
      <c r="AF432" s="520"/>
      <c r="AG432" s="520"/>
      <c r="AH432" s="520"/>
      <c r="AI432" s="520" t="s">
        <v>580</v>
      </c>
    </row>
    <row r="433" spans="1:35" s="154" customFormat="1">
      <c r="A433" s="520" t="s">
        <v>266</v>
      </c>
      <c r="B433" s="520">
        <v>1</v>
      </c>
      <c r="C433" s="525">
        <v>7085273</v>
      </c>
      <c r="D433" s="520">
        <v>10035566</v>
      </c>
      <c r="E433" s="520" t="s">
        <v>859</v>
      </c>
      <c r="F433" s="520" t="s">
        <v>600</v>
      </c>
      <c r="G433" s="522">
        <v>40701</v>
      </c>
      <c r="H433" s="522" t="s">
        <v>743</v>
      </c>
      <c r="I433" s="520" t="s">
        <v>530</v>
      </c>
      <c r="J433" s="523" t="s">
        <v>577</v>
      </c>
      <c r="K433" s="520" t="s">
        <v>106</v>
      </c>
      <c r="L433" s="520" t="s">
        <v>1717</v>
      </c>
      <c r="M433" s="520">
        <v>3750</v>
      </c>
      <c r="N433" s="524">
        <v>0.96180555555555558</v>
      </c>
      <c r="O433" s="524">
        <v>0.96319444444444446</v>
      </c>
      <c r="P433" s="519">
        <v>1.9999999999999929</v>
      </c>
      <c r="Q433" s="520" t="s">
        <v>610</v>
      </c>
      <c r="R433" s="520" t="s">
        <v>1344</v>
      </c>
      <c r="S433" s="520" t="s">
        <v>584</v>
      </c>
      <c r="T433" s="520" t="s">
        <v>540</v>
      </c>
      <c r="U433" s="520"/>
      <c r="V433" s="520"/>
      <c r="W433" s="520" t="s">
        <v>578</v>
      </c>
      <c r="X433" s="520" t="s">
        <v>579</v>
      </c>
      <c r="Y433" s="520" t="b">
        <v>0</v>
      </c>
      <c r="Z433" s="520"/>
      <c r="AA433" s="520"/>
      <c r="AB433" s="520"/>
      <c r="AC433" s="520"/>
      <c r="AD433" s="527"/>
      <c r="AE433" s="520"/>
      <c r="AF433" s="520"/>
      <c r="AG433" s="520"/>
      <c r="AH433" s="520"/>
      <c r="AI433" s="520" t="s">
        <v>580</v>
      </c>
    </row>
    <row r="434" spans="1:35" s="154" customFormat="1">
      <c r="A434" s="520" t="s">
        <v>266</v>
      </c>
      <c r="B434" s="520">
        <v>1</v>
      </c>
      <c r="C434" s="525">
        <v>7085273</v>
      </c>
      <c r="D434" s="520">
        <v>10035566</v>
      </c>
      <c r="E434" s="520" t="s">
        <v>859</v>
      </c>
      <c r="F434" s="520" t="s">
        <v>600</v>
      </c>
      <c r="G434" s="522">
        <v>40701</v>
      </c>
      <c r="H434" s="522" t="s">
        <v>743</v>
      </c>
      <c r="I434" s="520" t="s">
        <v>530</v>
      </c>
      <c r="J434" s="523" t="s">
        <v>577</v>
      </c>
      <c r="K434" s="520" t="s">
        <v>106</v>
      </c>
      <c r="L434" s="520" t="s">
        <v>1717</v>
      </c>
      <c r="M434" s="520">
        <v>3750</v>
      </c>
      <c r="N434" s="524">
        <v>0.96319444444444446</v>
      </c>
      <c r="O434" s="524">
        <v>0.97083333333333333</v>
      </c>
      <c r="P434" s="519">
        <v>11.000000000000121</v>
      </c>
      <c r="Q434" s="520" t="s">
        <v>572</v>
      </c>
      <c r="R434" s="520" t="s">
        <v>630</v>
      </c>
      <c r="S434" s="520" t="s">
        <v>533</v>
      </c>
      <c r="T434" s="520" t="s">
        <v>534</v>
      </c>
      <c r="U434" s="520"/>
      <c r="V434" s="520"/>
      <c r="W434" s="520" t="s">
        <v>578</v>
      </c>
      <c r="X434" s="520" t="s">
        <v>579</v>
      </c>
      <c r="Y434" s="520" t="b">
        <v>0</v>
      </c>
      <c r="Z434" s="520"/>
      <c r="AA434" s="520"/>
      <c r="AB434" s="520"/>
      <c r="AC434" s="520"/>
      <c r="AD434" s="527"/>
      <c r="AE434" s="520"/>
      <c r="AF434" s="520"/>
      <c r="AG434" s="520"/>
      <c r="AH434" s="520"/>
      <c r="AI434" s="520" t="s">
        <v>580</v>
      </c>
    </row>
    <row r="435" spans="1:35" s="154" customFormat="1">
      <c r="A435" s="520" t="s">
        <v>266</v>
      </c>
      <c r="B435" s="520">
        <v>1</v>
      </c>
      <c r="C435" s="525">
        <v>7085273</v>
      </c>
      <c r="D435" s="520">
        <v>10035566</v>
      </c>
      <c r="E435" s="520" t="s">
        <v>859</v>
      </c>
      <c r="F435" s="520" t="s">
        <v>600</v>
      </c>
      <c r="G435" s="522">
        <v>40701</v>
      </c>
      <c r="H435" s="522" t="s">
        <v>743</v>
      </c>
      <c r="I435" s="520" t="s">
        <v>530</v>
      </c>
      <c r="J435" s="523" t="s">
        <v>577</v>
      </c>
      <c r="K435" s="520" t="s">
        <v>106</v>
      </c>
      <c r="L435" s="520" t="s">
        <v>1717</v>
      </c>
      <c r="M435" s="520">
        <v>3750</v>
      </c>
      <c r="N435" s="524">
        <v>0.97083333333333333</v>
      </c>
      <c r="O435" s="524">
        <v>0.97222222222222221</v>
      </c>
      <c r="P435" s="519">
        <v>1.9999999999999929</v>
      </c>
      <c r="Q435" s="520" t="s">
        <v>610</v>
      </c>
      <c r="R435" s="520" t="s">
        <v>1344</v>
      </c>
      <c r="S435" s="520" t="s">
        <v>584</v>
      </c>
      <c r="T435" s="520" t="s">
        <v>540</v>
      </c>
      <c r="U435" s="520"/>
      <c r="V435" s="520"/>
      <c r="W435" s="520" t="s">
        <v>578</v>
      </c>
      <c r="X435" s="520" t="s">
        <v>579</v>
      </c>
      <c r="Y435" s="520" t="b">
        <v>0</v>
      </c>
      <c r="Z435" s="520"/>
      <c r="AA435" s="520"/>
      <c r="AB435" s="520"/>
      <c r="AC435" s="520"/>
      <c r="AD435" s="527"/>
      <c r="AE435" s="520"/>
      <c r="AF435" s="520"/>
      <c r="AG435" s="520"/>
      <c r="AH435" s="520"/>
      <c r="AI435" s="520" t="s">
        <v>580</v>
      </c>
    </row>
    <row r="436" spans="1:35" s="154" customFormat="1">
      <c r="A436" s="520" t="s">
        <v>266</v>
      </c>
      <c r="B436" s="520">
        <v>1</v>
      </c>
      <c r="C436" s="525">
        <v>7085273</v>
      </c>
      <c r="D436" s="520">
        <v>10035566</v>
      </c>
      <c r="E436" s="520" t="s">
        <v>859</v>
      </c>
      <c r="F436" s="520" t="s">
        <v>600</v>
      </c>
      <c r="G436" s="522">
        <v>40701</v>
      </c>
      <c r="H436" s="522" t="s">
        <v>743</v>
      </c>
      <c r="I436" s="520" t="s">
        <v>530</v>
      </c>
      <c r="J436" s="523" t="s">
        <v>577</v>
      </c>
      <c r="K436" s="520" t="s">
        <v>106</v>
      </c>
      <c r="L436" s="520" t="s">
        <v>1717</v>
      </c>
      <c r="M436" s="520">
        <v>3750</v>
      </c>
      <c r="N436" s="524">
        <v>0.97222222222222221</v>
      </c>
      <c r="O436" s="524">
        <v>0.97430555555555554</v>
      </c>
      <c r="P436" s="519">
        <v>2.9999999999999893</v>
      </c>
      <c r="Q436" s="520" t="s">
        <v>543</v>
      </c>
      <c r="R436" s="520" t="s">
        <v>783</v>
      </c>
      <c r="S436" s="520" t="s">
        <v>542</v>
      </c>
      <c r="T436" s="520" t="s">
        <v>534</v>
      </c>
      <c r="U436" s="520"/>
      <c r="V436" s="520"/>
      <c r="W436" s="520" t="s">
        <v>578</v>
      </c>
      <c r="X436" s="520" t="s">
        <v>579</v>
      </c>
      <c r="Y436" s="520" t="b">
        <v>0</v>
      </c>
      <c r="Z436" s="520"/>
      <c r="AA436" s="520"/>
      <c r="AB436" s="520"/>
      <c r="AC436" s="520"/>
      <c r="AD436" s="527"/>
      <c r="AE436" s="520"/>
      <c r="AF436" s="520"/>
      <c r="AG436" s="520"/>
      <c r="AH436" s="520"/>
      <c r="AI436" s="520" t="s">
        <v>580</v>
      </c>
    </row>
    <row r="437" spans="1:35" s="154" customFormat="1">
      <c r="A437" s="520" t="s">
        <v>266</v>
      </c>
      <c r="B437" s="520">
        <v>1</v>
      </c>
      <c r="C437" s="525">
        <v>7085273</v>
      </c>
      <c r="D437" s="520">
        <v>10035566</v>
      </c>
      <c r="E437" s="520" t="s">
        <v>859</v>
      </c>
      <c r="F437" s="520" t="s">
        <v>600</v>
      </c>
      <c r="G437" s="522">
        <v>40701</v>
      </c>
      <c r="H437" s="522" t="s">
        <v>743</v>
      </c>
      <c r="I437" s="520" t="s">
        <v>530</v>
      </c>
      <c r="J437" s="523" t="s">
        <v>577</v>
      </c>
      <c r="K437" s="520" t="s">
        <v>106</v>
      </c>
      <c r="L437" s="520" t="s">
        <v>1717</v>
      </c>
      <c r="M437" s="520">
        <v>3750</v>
      </c>
      <c r="N437" s="524">
        <v>0.97430555555555554</v>
      </c>
      <c r="O437" s="524">
        <v>0.97916666666666663</v>
      </c>
      <c r="P437" s="519">
        <v>6.9999999999999751</v>
      </c>
      <c r="Q437" s="520" t="s">
        <v>610</v>
      </c>
      <c r="R437" s="520" t="s">
        <v>1344</v>
      </c>
      <c r="S437" s="520" t="s">
        <v>584</v>
      </c>
      <c r="T437" s="520" t="s">
        <v>540</v>
      </c>
      <c r="U437" s="520"/>
      <c r="V437" s="520"/>
      <c r="W437" s="520" t="s">
        <v>578</v>
      </c>
      <c r="X437" s="520" t="s">
        <v>579</v>
      </c>
      <c r="Y437" s="520" t="b">
        <v>0</v>
      </c>
      <c r="Z437" s="520"/>
      <c r="AA437" s="520"/>
      <c r="AB437" s="520"/>
      <c r="AC437" s="520"/>
      <c r="AD437" s="527"/>
      <c r="AE437" s="520"/>
      <c r="AF437" s="520"/>
      <c r="AG437" s="520"/>
      <c r="AH437" s="520"/>
      <c r="AI437" s="520" t="s">
        <v>580</v>
      </c>
    </row>
    <row r="438" spans="1:35" s="154" customFormat="1">
      <c r="A438" s="520" t="s">
        <v>266</v>
      </c>
      <c r="B438" s="520">
        <v>1</v>
      </c>
      <c r="C438" s="525">
        <v>7085273</v>
      </c>
      <c r="D438" s="520">
        <v>10035566</v>
      </c>
      <c r="E438" s="520" t="s">
        <v>859</v>
      </c>
      <c r="F438" s="520" t="s">
        <v>600</v>
      </c>
      <c r="G438" s="522">
        <v>40701</v>
      </c>
      <c r="H438" s="522" t="s">
        <v>743</v>
      </c>
      <c r="I438" s="520" t="s">
        <v>530</v>
      </c>
      <c r="J438" s="523" t="s">
        <v>577</v>
      </c>
      <c r="K438" s="520" t="s">
        <v>106</v>
      </c>
      <c r="L438" s="520" t="s">
        <v>1717</v>
      </c>
      <c r="M438" s="520">
        <v>3750</v>
      </c>
      <c r="N438" s="524">
        <v>0.97916666666666663</v>
      </c>
      <c r="O438" s="524">
        <v>0.98333333333333328</v>
      </c>
      <c r="P438" s="519">
        <v>5.9999999999999787</v>
      </c>
      <c r="Q438" s="520" t="s">
        <v>546</v>
      </c>
      <c r="R438" s="520" t="s">
        <v>620</v>
      </c>
      <c r="S438" s="520" t="s">
        <v>547</v>
      </c>
      <c r="T438" s="520" t="s">
        <v>534</v>
      </c>
      <c r="U438" s="520"/>
      <c r="V438" s="520"/>
      <c r="W438" s="520" t="s">
        <v>578</v>
      </c>
      <c r="X438" s="520" t="s">
        <v>579</v>
      </c>
      <c r="Y438" s="520" t="b">
        <v>0</v>
      </c>
      <c r="Z438" s="520"/>
      <c r="AA438" s="520"/>
      <c r="AB438" s="520"/>
      <c r="AC438" s="520"/>
      <c r="AD438" s="527"/>
      <c r="AE438" s="520"/>
      <c r="AF438" s="520"/>
      <c r="AG438" s="520"/>
      <c r="AH438" s="520"/>
      <c r="AI438" s="520" t="s">
        <v>580</v>
      </c>
    </row>
    <row r="439" spans="1:35" s="154" customFormat="1">
      <c r="A439" s="520" t="s">
        <v>266</v>
      </c>
      <c r="B439" s="520">
        <v>2</v>
      </c>
      <c r="C439" s="525">
        <v>7085272</v>
      </c>
      <c r="D439" s="520">
        <v>10035562</v>
      </c>
      <c r="E439" s="520" t="s">
        <v>365</v>
      </c>
      <c r="F439" s="520" t="s">
        <v>600</v>
      </c>
      <c r="G439" s="522">
        <v>40701</v>
      </c>
      <c r="H439" s="522" t="s">
        <v>743</v>
      </c>
      <c r="I439" s="520" t="s">
        <v>530</v>
      </c>
      <c r="J439" s="523" t="s">
        <v>577</v>
      </c>
      <c r="K439" s="520" t="s">
        <v>106</v>
      </c>
      <c r="L439" s="520" t="s">
        <v>1717</v>
      </c>
      <c r="M439" s="520">
        <v>4410</v>
      </c>
      <c r="N439" s="524">
        <v>0.98333333333333328</v>
      </c>
      <c r="O439" s="524">
        <v>0.99305555555555558</v>
      </c>
      <c r="P439" s="519">
        <v>13.99999999999995</v>
      </c>
      <c r="Q439" s="520" t="s">
        <v>549</v>
      </c>
      <c r="R439" s="520" t="s">
        <v>1350</v>
      </c>
      <c r="S439" s="520" t="s">
        <v>550</v>
      </c>
      <c r="T439" s="520" t="s">
        <v>551</v>
      </c>
      <c r="U439" s="520"/>
      <c r="V439" s="520"/>
      <c r="W439" s="520" t="s">
        <v>578</v>
      </c>
      <c r="X439" s="520" t="s">
        <v>579</v>
      </c>
      <c r="Y439" s="520" t="b">
        <v>0</v>
      </c>
      <c r="Z439" s="520">
        <v>4410</v>
      </c>
      <c r="AA439" s="520">
        <v>7500</v>
      </c>
      <c r="AB439" s="520">
        <v>40701</v>
      </c>
      <c r="AC439" s="520" t="s">
        <v>1738</v>
      </c>
      <c r="AD439" s="527">
        <v>1500</v>
      </c>
      <c r="AE439" s="520">
        <v>6</v>
      </c>
      <c r="AF439" s="520"/>
      <c r="AG439" s="520"/>
      <c r="AH439" s="520">
        <v>735</v>
      </c>
      <c r="AI439" s="520" t="s">
        <v>580</v>
      </c>
    </row>
    <row r="440" spans="1:35" s="154" customFormat="1">
      <c r="A440" s="520" t="s">
        <v>266</v>
      </c>
      <c r="B440" s="520">
        <v>2</v>
      </c>
      <c r="C440" s="525">
        <v>7085272</v>
      </c>
      <c r="D440" s="520">
        <v>10035562</v>
      </c>
      <c r="E440" s="520" t="s">
        <v>365</v>
      </c>
      <c r="F440" s="520" t="s">
        <v>600</v>
      </c>
      <c r="G440" s="522">
        <v>40701</v>
      </c>
      <c r="H440" s="522" t="s">
        <v>743</v>
      </c>
      <c r="I440" s="520" t="s">
        <v>530</v>
      </c>
      <c r="J440" s="523" t="s">
        <v>577</v>
      </c>
      <c r="K440" s="520" t="s">
        <v>106</v>
      </c>
      <c r="L440" s="520" t="s">
        <v>1717</v>
      </c>
      <c r="M440" s="520">
        <v>4410</v>
      </c>
      <c r="N440" s="524">
        <v>0.99305555555555558</v>
      </c>
      <c r="O440" s="524">
        <v>0.99375000000000002</v>
      </c>
      <c r="P440" s="519">
        <v>0.99999999999999645</v>
      </c>
      <c r="Q440" s="520" t="s">
        <v>610</v>
      </c>
      <c r="R440" s="520" t="s">
        <v>1344</v>
      </c>
      <c r="S440" s="520" t="s">
        <v>584</v>
      </c>
      <c r="T440" s="520" t="s">
        <v>540</v>
      </c>
      <c r="U440" s="520"/>
      <c r="V440" s="520"/>
      <c r="W440" s="520" t="s">
        <v>578</v>
      </c>
      <c r="X440" s="520" t="s">
        <v>579</v>
      </c>
      <c r="Y440" s="520" t="b">
        <v>0</v>
      </c>
      <c r="Z440" s="520"/>
      <c r="AA440" s="520"/>
      <c r="AB440" s="520"/>
      <c r="AC440" s="520"/>
      <c r="AD440" s="527"/>
      <c r="AE440" s="520"/>
      <c r="AF440" s="520"/>
      <c r="AG440" s="520"/>
      <c r="AH440" s="520"/>
      <c r="AI440" s="520" t="s">
        <v>580</v>
      </c>
    </row>
    <row r="441" spans="1:35" s="154" customFormat="1">
      <c r="A441" s="520" t="s">
        <v>266</v>
      </c>
      <c r="B441" s="520">
        <v>2</v>
      </c>
      <c r="C441" s="525">
        <v>7085272</v>
      </c>
      <c r="D441" s="520">
        <v>10035562</v>
      </c>
      <c r="E441" s="520" t="s">
        <v>365</v>
      </c>
      <c r="F441" s="520" t="s">
        <v>600</v>
      </c>
      <c r="G441" s="522">
        <v>40701</v>
      </c>
      <c r="H441" s="522" t="s">
        <v>743</v>
      </c>
      <c r="I441" s="520" t="s">
        <v>530</v>
      </c>
      <c r="J441" s="523" t="s">
        <v>577</v>
      </c>
      <c r="K441" s="520" t="s">
        <v>106</v>
      </c>
      <c r="L441" s="520" t="s">
        <v>1717</v>
      </c>
      <c r="M441" s="520">
        <v>4410</v>
      </c>
      <c r="N441" s="524">
        <v>0.99375000000000002</v>
      </c>
      <c r="O441" s="524">
        <v>0.99861111111111112</v>
      </c>
      <c r="P441" s="519">
        <v>7.000000000000135</v>
      </c>
      <c r="Q441" s="520" t="s">
        <v>572</v>
      </c>
      <c r="R441" s="520" t="s">
        <v>630</v>
      </c>
      <c r="S441" s="520" t="s">
        <v>533</v>
      </c>
      <c r="T441" s="520" t="s">
        <v>534</v>
      </c>
      <c r="U441" s="520"/>
      <c r="V441" s="520"/>
      <c r="W441" s="520" t="s">
        <v>578</v>
      </c>
      <c r="X441" s="520" t="s">
        <v>579</v>
      </c>
      <c r="Y441" s="520" t="b">
        <v>0</v>
      </c>
      <c r="Z441" s="520"/>
      <c r="AA441" s="520"/>
      <c r="AB441" s="520"/>
      <c r="AC441" s="520"/>
      <c r="AD441" s="527"/>
      <c r="AE441" s="520"/>
      <c r="AF441" s="520"/>
      <c r="AG441" s="520"/>
      <c r="AH441" s="520"/>
      <c r="AI441" s="520" t="s">
        <v>580</v>
      </c>
    </row>
    <row r="442" spans="1:35" s="154" customFormat="1">
      <c r="A442" s="520" t="s">
        <v>266</v>
      </c>
      <c r="B442" s="520">
        <v>2</v>
      </c>
      <c r="C442" s="525">
        <v>7085272</v>
      </c>
      <c r="D442" s="520">
        <v>10035562</v>
      </c>
      <c r="E442" s="520" t="s">
        <v>365</v>
      </c>
      <c r="F442" s="520" t="s">
        <v>600</v>
      </c>
      <c r="G442" s="522">
        <v>40701</v>
      </c>
      <c r="H442" s="522" t="s">
        <v>743</v>
      </c>
      <c r="I442" s="520" t="s">
        <v>530</v>
      </c>
      <c r="J442" s="523" t="s">
        <v>577</v>
      </c>
      <c r="K442" s="520" t="s">
        <v>106</v>
      </c>
      <c r="L442" s="520" t="s">
        <v>1717</v>
      </c>
      <c r="M442" s="520">
        <v>4410</v>
      </c>
      <c r="N442" s="524">
        <v>0.99861111111111112</v>
      </c>
      <c r="O442" s="524">
        <v>0</v>
      </c>
      <c r="P442" s="519">
        <v>1.9999999999999929</v>
      </c>
      <c r="Q442" s="520" t="s">
        <v>610</v>
      </c>
      <c r="R442" s="520" t="s">
        <v>1344</v>
      </c>
      <c r="S442" s="520" t="s">
        <v>584</v>
      </c>
      <c r="T442" s="520" t="s">
        <v>540</v>
      </c>
      <c r="U442" s="520"/>
      <c r="V442" s="520"/>
      <c r="W442" s="520" t="s">
        <v>578</v>
      </c>
      <c r="X442" s="520" t="s">
        <v>579</v>
      </c>
      <c r="Y442" s="520" t="b">
        <v>0</v>
      </c>
      <c r="Z442" s="520"/>
      <c r="AA442" s="520"/>
      <c r="AB442" s="520"/>
      <c r="AC442" s="520"/>
      <c r="AD442" s="527"/>
      <c r="AE442" s="520"/>
      <c r="AF442" s="520"/>
      <c r="AG442" s="520"/>
      <c r="AH442" s="520"/>
      <c r="AI442" s="520" t="s">
        <v>580</v>
      </c>
    </row>
    <row r="443" spans="1:35" s="154" customFormat="1">
      <c r="A443" s="520" t="s">
        <v>266</v>
      </c>
      <c r="B443" s="520">
        <v>2</v>
      </c>
      <c r="C443" s="525">
        <v>7085408</v>
      </c>
      <c r="D443" s="520">
        <v>10054033</v>
      </c>
      <c r="E443" s="520" t="s">
        <v>358</v>
      </c>
      <c r="F443" s="520" t="s">
        <v>567</v>
      </c>
      <c r="G443" s="522">
        <v>40702</v>
      </c>
      <c r="H443" s="522" t="s">
        <v>743</v>
      </c>
      <c r="I443" s="520" t="s">
        <v>530</v>
      </c>
      <c r="J443" s="523" t="s">
        <v>577</v>
      </c>
      <c r="K443" s="520" t="s">
        <v>106</v>
      </c>
      <c r="L443" s="520" t="s">
        <v>626</v>
      </c>
      <c r="M443" s="520">
        <v>3528</v>
      </c>
      <c r="N443" s="524">
        <v>2.0833333333333332E-2</v>
      </c>
      <c r="O443" s="524">
        <v>2.2916666666666665E-2</v>
      </c>
      <c r="P443" s="519">
        <v>2.9999999999999991</v>
      </c>
      <c r="Q443" s="520" t="s">
        <v>538</v>
      </c>
      <c r="R443" s="520"/>
      <c r="S443" s="520" t="s">
        <v>539</v>
      </c>
      <c r="T443" s="520" t="s">
        <v>540</v>
      </c>
      <c r="U443" s="520"/>
      <c r="V443" s="520"/>
      <c r="W443" s="520" t="s">
        <v>578</v>
      </c>
      <c r="X443" s="520" t="s">
        <v>579</v>
      </c>
      <c r="Y443" s="520" t="b">
        <v>0</v>
      </c>
      <c r="Z443" s="520">
        <v>3528</v>
      </c>
      <c r="AA443" s="520">
        <v>10000</v>
      </c>
      <c r="AB443" s="520">
        <v>40702</v>
      </c>
      <c r="AC443" s="520" t="s">
        <v>1741</v>
      </c>
      <c r="AD443" s="527">
        <v>750</v>
      </c>
      <c r="AE443" s="520">
        <v>12</v>
      </c>
      <c r="AF443" s="520"/>
      <c r="AG443" s="520"/>
      <c r="AH443" s="520">
        <v>294</v>
      </c>
      <c r="AI443" s="520" t="s">
        <v>580</v>
      </c>
    </row>
    <row r="444" spans="1:35" s="154" customFormat="1">
      <c r="A444" s="520" t="s">
        <v>266</v>
      </c>
      <c r="B444" s="520">
        <v>2</v>
      </c>
      <c r="C444" s="525">
        <v>7085408</v>
      </c>
      <c r="D444" s="520">
        <v>10054033</v>
      </c>
      <c r="E444" s="520" t="s">
        <v>358</v>
      </c>
      <c r="F444" s="520" t="s">
        <v>567</v>
      </c>
      <c r="G444" s="522">
        <v>40702</v>
      </c>
      <c r="H444" s="522" t="s">
        <v>743</v>
      </c>
      <c r="I444" s="520" t="s">
        <v>530</v>
      </c>
      <c r="J444" s="523" t="s">
        <v>577</v>
      </c>
      <c r="K444" s="520" t="s">
        <v>106</v>
      </c>
      <c r="L444" s="520" t="s">
        <v>626</v>
      </c>
      <c r="M444" s="520">
        <v>3528</v>
      </c>
      <c r="N444" s="524">
        <v>2.2916666666666665E-2</v>
      </c>
      <c r="O444" s="524">
        <v>2.7777777777777776E-2</v>
      </c>
      <c r="P444" s="519">
        <v>7</v>
      </c>
      <c r="Q444" s="520" t="s">
        <v>544</v>
      </c>
      <c r="R444" s="520" t="s">
        <v>1742</v>
      </c>
      <c r="S444" s="520" t="s">
        <v>533</v>
      </c>
      <c r="T444" s="520" t="s">
        <v>534</v>
      </c>
      <c r="U444" s="520"/>
      <c r="V444" s="520"/>
      <c r="W444" s="520" t="s">
        <v>578</v>
      </c>
      <c r="X444" s="520" t="s">
        <v>579</v>
      </c>
      <c r="Y444" s="520" t="b">
        <v>0</v>
      </c>
      <c r="Z444" s="520"/>
      <c r="AA444" s="520"/>
      <c r="AB444" s="520"/>
      <c r="AC444" s="520"/>
      <c r="AD444" s="527"/>
      <c r="AE444" s="520"/>
      <c r="AF444" s="520"/>
      <c r="AG444" s="520"/>
      <c r="AH444" s="520"/>
      <c r="AI444" s="520" t="s">
        <v>580</v>
      </c>
    </row>
    <row r="445" spans="1:35" s="154" customFormat="1">
      <c r="A445" s="520" t="s">
        <v>266</v>
      </c>
      <c r="B445" s="520">
        <v>2</v>
      </c>
      <c r="C445" s="525">
        <v>7085408</v>
      </c>
      <c r="D445" s="520">
        <v>10054033</v>
      </c>
      <c r="E445" s="520" t="s">
        <v>358</v>
      </c>
      <c r="F445" s="520" t="s">
        <v>567</v>
      </c>
      <c r="G445" s="522">
        <v>40702</v>
      </c>
      <c r="H445" s="522" t="s">
        <v>743</v>
      </c>
      <c r="I445" s="520" t="s">
        <v>530</v>
      </c>
      <c r="J445" s="523" t="s">
        <v>577</v>
      </c>
      <c r="K445" s="520" t="s">
        <v>106</v>
      </c>
      <c r="L445" s="520" t="s">
        <v>626</v>
      </c>
      <c r="M445" s="520">
        <v>3528</v>
      </c>
      <c r="N445" s="524">
        <v>2.7777777777777776E-2</v>
      </c>
      <c r="O445" s="524">
        <v>2.9166666666666667E-2</v>
      </c>
      <c r="P445" s="519">
        <v>1.9999999999999978</v>
      </c>
      <c r="Q445" s="520" t="s">
        <v>538</v>
      </c>
      <c r="R445" s="520"/>
      <c r="S445" s="520" t="s">
        <v>539</v>
      </c>
      <c r="T445" s="520" t="s">
        <v>540</v>
      </c>
      <c r="U445" s="520"/>
      <c r="V445" s="520"/>
      <c r="W445" s="520" t="s">
        <v>578</v>
      </c>
      <c r="X445" s="520" t="s">
        <v>579</v>
      </c>
      <c r="Y445" s="520" t="b">
        <v>0</v>
      </c>
      <c r="Z445" s="520"/>
      <c r="AA445" s="520"/>
      <c r="AB445" s="520"/>
      <c r="AC445" s="520"/>
      <c r="AD445" s="527"/>
      <c r="AE445" s="520"/>
      <c r="AF445" s="520"/>
      <c r="AG445" s="520"/>
      <c r="AH445" s="520"/>
      <c r="AI445" s="520" t="s">
        <v>580</v>
      </c>
    </row>
    <row r="446" spans="1:35" s="154" customFormat="1">
      <c r="A446" s="520" t="s">
        <v>266</v>
      </c>
      <c r="B446" s="520">
        <v>2</v>
      </c>
      <c r="C446" s="525">
        <v>7085408</v>
      </c>
      <c r="D446" s="520">
        <v>10054033</v>
      </c>
      <c r="E446" s="520" t="s">
        <v>358</v>
      </c>
      <c r="F446" s="520" t="s">
        <v>567</v>
      </c>
      <c r="G446" s="522">
        <v>40702</v>
      </c>
      <c r="H446" s="522" t="s">
        <v>743</v>
      </c>
      <c r="I446" s="520" t="s">
        <v>530</v>
      </c>
      <c r="J446" s="523" t="s">
        <v>577</v>
      </c>
      <c r="K446" s="520" t="s">
        <v>106</v>
      </c>
      <c r="L446" s="520" t="s">
        <v>626</v>
      </c>
      <c r="M446" s="520">
        <v>3528</v>
      </c>
      <c r="N446" s="524">
        <v>2.9166666666666667E-2</v>
      </c>
      <c r="O446" s="524">
        <v>3.125E-2</v>
      </c>
      <c r="P446" s="519">
        <v>3.0000000000000044</v>
      </c>
      <c r="Q446" s="520" t="s">
        <v>544</v>
      </c>
      <c r="R446" s="520" t="s">
        <v>1742</v>
      </c>
      <c r="S446" s="520" t="s">
        <v>533</v>
      </c>
      <c r="T446" s="520" t="s">
        <v>534</v>
      </c>
      <c r="U446" s="520"/>
      <c r="V446" s="520"/>
      <c r="W446" s="520" t="s">
        <v>578</v>
      </c>
      <c r="X446" s="520" t="s">
        <v>579</v>
      </c>
      <c r="Y446" s="520" t="b">
        <v>0</v>
      </c>
      <c r="Z446" s="520"/>
      <c r="AA446" s="520"/>
      <c r="AB446" s="520"/>
      <c r="AC446" s="520"/>
      <c r="AD446" s="527"/>
      <c r="AE446" s="520"/>
      <c r="AF446" s="520"/>
      <c r="AG446" s="520"/>
      <c r="AH446" s="520"/>
      <c r="AI446" s="520" t="s">
        <v>580</v>
      </c>
    </row>
    <row r="447" spans="1:35" s="154" customFormat="1">
      <c r="A447" s="520" t="s">
        <v>266</v>
      </c>
      <c r="B447" s="520">
        <v>2</v>
      </c>
      <c r="C447" s="525">
        <v>7085408</v>
      </c>
      <c r="D447" s="520">
        <v>10054033</v>
      </c>
      <c r="E447" s="520" t="s">
        <v>358</v>
      </c>
      <c r="F447" s="520" t="s">
        <v>567</v>
      </c>
      <c r="G447" s="522">
        <v>40702</v>
      </c>
      <c r="H447" s="522" t="s">
        <v>743</v>
      </c>
      <c r="I447" s="520" t="s">
        <v>530</v>
      </c>
      <c r="J447" s="523" t="s">
        <v>577</v>
      </c>
      <c r="K447" s="520" t="s">
        <v>106</v>
      </c>
      <c r="L447" s="520" t="s">
        <v>626</v>
      </c>
      <c r="M447" s="520">
        <v>3528</v>
      </c>
      <c r="N447" s="524">
        <v>3.125E-2</v>
      </c>
      <c r="O447" s="524">
        <v>3.5416666666666666E-2</v>
      </c>
      <c r="P447" s="519">
        <v>5.9999999999999982</v>
      </c>
      <c r="Q447" s="520" t="s">
        <v>538</v>
      </c>
      <c r="R447" s="520"/>
      <c r="S447" s="520" t="s">
        <v>539</v>
      </c>
      <c r="T447" s="520" t="s">
        <v>540</v>
      </c>
      <c r="U447" s="520"/>
      <c r="V447" s="520"/>
      <c r="W447" s="520" t="s">
        <v>578</v>
      </c>
      <c r="X447" s="520" t="s">
        <v>579</v>
      </c>
      <c r="Y447" s="520" t="b">
        <v>0</v>
      </c>
      <c r="Z447" s="520"/>
      <c r="AA447" s="520"/>
      <c r="AB447" s="520"/>
      <c r="AC447" s="520"/>
      <c r="AD447" s="527"/>
      <c r="AE447" s="520"/>
      <c r="AF447" s="520"/>
      <c r="AG447" s="520"/>
      <c r="AH447" s="520"/>
      <c r="AI447" s="520" t="s">
        <v>580</v>
      </c>
    </row>
    <row r="448" spans="1:35" s="154" customFormat="1">
      <c r="A448" s="520" t="s">
        <v>266</v>
      </c>
      <c r="B448" s="520">
        <v>2</v>
      </c>
      <c r="C448" s="525">
        <v>7085408</v>
      </c>
      <c r="D448" s="520">
        <v>10054033</v>
      </c>
      <c r="E448" s="520" t="s">
        <v>358</v>
      </c>
      <c r="F448" s="520" t="s">
        <v>567</v>
      </c>
      <c r="G448" s="522">
        <v>40702</v>
      </c>
      <c r="H448" s="522" t="s">
        <v>743</v>
      </c>
      <c r="I448" s="520" t="s">
        <v>530</v>
      </c>
      <c r="J448" s="523" t="s">
        <v>577</v>
      </c>
      <c r="K448" s="520" t="s">
        <v>106</v>
      </c>
      <c r="L448" s="520" t="s">
        <v>626</v>
      </c>
      <c r="M448" s="520">
        <v>3528</v>
      </c>
      <c r="N448" s="524">
        <v>3.5416666666666666E-2</v>
      </c>
      <c r="O448" s="524">
        <v>4.2361111111111113E-2</v>
      </c>
      <c r="P448" s="519">
        <v>9.9999999999999947</v>
      </c>
      <c r="Q448" s="520" t="s">
        <v>544</v>
      </c>
      <c r="R448" s="520" t="s">
        <v>1742</v>
      </c>
      <c r="S448" s="520" t="s">
        <v>533</v>
      </c>
      <c r="T448" s="520" t="s">
        <v>534</v>
      </c>
      <c r="U448" s="520"/>
      <c r="V448" s="520"/>
      <c r="W448" s="520" t="s">
        <v>578</v>
      </c>
      <c r="X448" s="520" t="s">
        <v>579</v>
      </c>
      <c r="Y448" s="520" t="b">
        <v>0</v>
      </c>
      <c r="Z448" s="520"/>
      <c r="AA448" s="520"/>
      <c r="AB448" s="520"/>
      <c r="AC448" s="520"/>
      <c r="AD448" s="527"/>
      <c r="AE448" s="520"/>
      <c r="AF448" s="520"/>
      <c r="AG448" s="520"/>
      <c r="AH448" s="520"/>
      <c r="AI448" s="520" t="s">
        <v>580</v>
      </c>
    </row>
    <row r="449" spans="1:35" s="154" customFormat="1">
      <c r="A449" s="520" t="s">
        <v>266</v>
      </c>
      <c r="B449" s="520">
        <v>2</v>
      </c>
      <c r="C449" s="525">
        <v>7085408</v>
      </c>
      <c r="D449" s="520">
        <v>10054033</v>
      </c>
      <c r="E449" s="520" t="s">
        <v>358</v>
      </c>
      <c r="F449" s="520" t="s">
        <v>567</v>
      </c>
      <c r="G449" s="522">
        <v>40702</v>
      </c>
      <c r="H449" s="522" t="s">
        <v>743</v>
      </c>
      <c r="I449" s="520" t="s">
        <v>530</v>
      </c>
      <c r="J449" s="523" t="s">
        <v>577</v>
      </c>
      <c r="K449" s="520" t="s">
        <v>106</v>
      </c>
      <c r="L449" s="520" t="s">
        <v>626</v>
      </c>
      <c r="M449" s="520">
        <v>3528</v>
      </c>
      <c r="N449" s="524">
        <v>4.2361111111111113E-2</v>
      </c>
      <c r="O449" s="524">
        <v>4.8611111111111112E-2</v>
      </c>
      <c r="P449" s="519">
        <v>9.0000000000000071</v>
      </c>
      <c r="Q449" s="520" t="s">
        <v>538</v>
      </c>
      <c r="R449" s="520"/>
      <c r="S449" s="520" t="s">
        <v>539</v>
      </c>
      <c r="T449" s="520" t="s">
        <v>540</v>
      </c>
      <c r="U449" s="520"/>
      <c r="V449" s="520"/>
      <c r="W449" s="520" t="s">
        <v>578</v>
      </c>
      <c r="X449" s="520" t="s">
        <v>579</v>
      </c>
      <c r="Y449" s="520" t="b">
        <v>0</v>
      </c>
      <c r="Z449" s="520"/>
      <c r="AA449" s="520"/>
      <c r="AB449" s="520"/>
      <c r="AC449" s="520"/>
      <c r="AD449" s="527"/>
      <c r="AE449" s="520"/>
      <c r="AF449" s="520"/>
      <c r="AG449" s="520"/>
      <c r="AH449" s="520"/>
      <c r="AI449" s="520" t="s">
        <v>580</v>
      </c>
    </row>
    <row r="450" spans="1:35" s="154" customFormat="1">
      <c r="A450" s="520" t="s">
        <v>266</v>
      </c>
      <c r="B450" s="520">
        <v>2</v>
      </c>
      <c r="C450" s="525">
        <v>7085408</v>
      </c>
      <c r="D450" s="520">
        <v>10054033</v>
      </c>
      <c r="E450" s="520" t="s">
        <v>358</v>
      </c>
      <c r="F450" s="520" t="s">
        <v>567</v>
      </c>
      <c r="G450" s="522">
        <v>40702</v>
      </c>
      <c r="H450" s="522" t="s">
        <v>743</v>
      </c>
      <c r="I450" s="520" t="s">
        <v>530</v>
      </c>
      <c r="J450" s="523" t="s">
        <v>577</v>
      </c>
      <c r="K450" s="520" t="s">
        <v>106</v>
      </c>
      <c r="L450" s="520" t="s">
        <v>626</v>
      </c>
      <c r="M450" s="520">
        <v>3528</v>
      </c>
      <c r="N450" s="524">
        <v>4.8611111111111112E-2</v>
      </c>
      <c r="O450" s="524">
        <v>5.7638888888888885E-2</v>
      </c>
      <c r="P450" s="519">
        <v>12.999999999999993</v>
      </c>
      <c r="Q450" s="520" t="s">
        <v>544</v>
      </c>
      <c r="R450" s="520" t="s">
        <v>1742</v>
      </c>
      <c r="S450" s="520" t="s">
        <v>533</v>
      </c>
      <c r="T450" s="520" t="s">
        <v>534</v>
      </c>
      <c r="U450" s="520"/>
      <c r="V450" s="520"/>
      <c r="W450" s="520" t="s">
        <v>578</v>
      </c>
      <c r="X450" s="520" t="s">
        <v>579</v>
      </c>
      <c r="Y450" s="520" t="b">
        <v>0</v>
      </c>
      <c r="Z450" s="520"/>
      <c r="AA450" s="520"/>
      <c r="AB450" s="520"/>
      <c r="AC450" s="520"/>
      <c r="AD450" s="527"/>
      <c r="AE450" s="520"/>
      <c r="AF450" s="520"/>
      <c r="AG450" s="520"/>
      <c r="AH450" s="520"/>
      <c r="AI450" s="520" t="s">
        <v>580</v>
      </c>
    </row>
    <row r="451" spans="1:35" s="154" customFormat="1">
      <c r="A451" s="520" t="s">
        <v>266</v>
      </c>
      <c r="B451" s="520">
        <v>2</v>
      </c>
      <c r="C451" s="525">
        <v>7085408</v>
      </c>
      <c r="D451" s="520">
        <v>10054033</v>
      </c>
      <c r="E451" s="520" t="s">
        <v>358</v>
      </c>
      <c r="F451" s="520" t="s">
        <v>567</v>
      </c>
      <c r="G451" s="522">
        <v>40702</v>
      </c>
      <c r="H451" s="522" t="s">
        <v>743</v>
      </c>
      <c r="I451" s="520" t="s">
        <v>530</v>
      </c>
      <c r="J451" s="523" t="s">
        <v>577</v>
      </c>
      <c r="K451" s="520" t="s">
        <v>106</v>
      </c>
      <c r="L451" s="520" t="s">
        <v>626</v>
      </c>
      <c r="M451" s="520">
        <v>3528</v>
      </c>
      <c r="N451" s="524">
        <v>5.7638888888888885E-2</v>
      </c>
      <c r="O451" s="524">
        <v>5.9027777777777776E-2</v>
      </c>
      <c r="P451" s="519">
        <v>2.0000000000000027</v>
      </c>
      <c r="Q451" s="520" t="s">
        <v>538</v>
      </c>
      <c r="R451" s="520"/>
      <c r="S451" s="520" t="s">
        <v>539</v>
      </c>
      <c r="T451" s="520" t="s">
        <v>540</v>
      </c>
      <c r="U451" s="520"/>
      <c r="V451" s="520"/>
      <c r="W451" s="520" t="s">
        <v>578</v>
      </c>
      <c r="X451" s="520" t="s">
        <v>579</v>
      </c>
      <c r="Y451" s="520" t="b">
        <v>0</v>
      </c>
      <c r="Z451" s="520"/>
      <c r="AA451" s="520"/>
      <c r="AB451" s="520"/>
      <c r="AC451" s="520"/>
      <c r="AD451" s="527"/>
      <c r="AE451" s="520"/>
      <c r="AF451" s="520"/>
      <c r="AG451" s="520"/>
      <c r="AH451" s="520"/>
      <c r="AI451" s="520" t="s">
        <v>580</v>
      </c>
    </row>
    <row r="452" spans="1:35" s="154" customFormat="1">
      <c r="A452" s="520" t="s">
        <v>266</v>
      </c>
      <c r="B452" s="520">
        <v>2</v>
      </c>
      <c r="C452" s="525">
        <v>7085408</v>
      </c>
      <c r="D452" s="520">
        <v>10054033</v>
      </c>
      <c r="E452" s="520" t="s">
        <v>358</v>
      </c>
      <c r="F452" s="520" t="s">
        <v>567</v>
      </c>
      <c r="G452" s="522">
        <v>40702</v>
      </c>
      <c r="H452" s="522" t="s">
        <v>743</v>
      </c>
      <c r="I452" s="520" t="s">
        <v>530</v>
      </c>
      <c r="J452" s="523" t="s">
        <v>577</v>
      </c>
      <c r="K452" s="520" t="s">
        <v>106</v>
      </c>
      <c r="L452" s="520" t="s">
        <v>626</v>
      </c>
      <c r="M452" s="520">
        <v>3528</v>
      </c>
      <c r="N452" s="524">
        <v>5.9027777777777776E-2</v>
      </c>
      <c r="O452" s="524">
        <v>6.25E-2</v>
      </c>
      <c r="P452" s="519">
        <v>5.0000000000000018</v>
      </c>
      <c r="Q452" s="520" t="s">
        <v>546</v>
      </c>
      <c r="R452" s="520" t="s">
        <v>620</v>
      </c>
      <c r="S452" s="520" t="s">
        <v>547</v>
      </c>
      <c r="T452" s="520" t="s">
        <v>534</v>
      </c>
      <c r="U452" s="520"/>
      <c r="V452" s="520"/>
      <c r="W452" s="520" t="s">
        <v>578</v>
      </c>
      <c r="X452" s="520" t="s">
        <v>579</v>
      </c>
      <c r="Y452" s="520" t="b">
        <v>0</v>
      </c>
      <c r="Z452" s="520"/>
      <c r="AA452" s="520"/>
      <c r="AB452" s="520"/>
      <c r="AC452" s="520"/>
      <c r="AD452" s="527"/>
      <c r="AE452" s="520"/>
      <c r="AF452" s="520"/>
      <c r="AG452" s="520"/>
      <c r="AH452" s="520"/>
      <c r="AI452" s="520" t="s">
        <v>580</v>
      </c>
    </row>
    <row r="453" spans="1:35" s="154" customFormat="1">
      <c r="A453" s="520" t="s">
        <v>266</v>
      </c>
      <c r="B453" s="520">
        <v>2</v>
      </c>
      <c r="C453" s="525">
        <v>7085408</v>
      </c>
      <c r="D453" s="520">
        <v>10054033</v>
      </c>
      <c r="E453" s="520" t="s">
        <v>358</v>
      </c>
      <c r="F453" s="520" t="s">
        <v>567</v>
      </c>
      <c r="G453" s="522">
        <v>40702</v>
      </c>
      <c r="H453" s="522" t="s">
        <v>743</v>
      </c>
      <c r="I453" s="520" t="s">
        <v>530</v>
      </c>
      <c r="J453" s="523" t="s">
        <v>577</v>
      </c>
      <c r="K453" s="520" t="s">
        <v>106</v>
      </c>
      <c r="L453" s="520" t="s">
        <v>626</v>
      </c>
      <c r="M453" s="520">
        <v>3528</v>
      </c>
      <c r="N453" s="524">
        <v>6.25E-2</v>
      </c>
      <c r="O453" s="524">
        <v>6.9444444444444448E-2</v>
      </c>
      <c r="P453" s="519">
        <v>10.000000000000004</v>
      </c>
      <c r="Q453" s="520" t="s">
        <v>558</v>
      </c>
      <c r="R453" s="520" t="s">
        <v>775</v>
      </c>
      <c r="S453" s="520" t="s">
        <v>542</v>
      </c>
      <c r="T453" s="520" t="s">
        <v>534</v>
      </c>
      <c r="U453" s="520"/>
      <c r="V453" s="520"/>
      <c r="W453" s="520" t="s">
        <v>578</v>
      </c>
      <c r="X453" s="520" t="s">
        <v>579</v>
      </c>
      <c r="Y453" s="520" t="b">
        <v>0</v>
      </c>
      <c r="Z453" s="520"/>
      <c r="AA453" s="520"/>
      <c r="AB453" s="520"/>
      <c r="AC453" s="520"/>
      <c r="AD453" s="527"/>
      <c r="AE453" s="520"/>
      <c r="AF453" s="520"/>
      <c r="AG453" s="520"/>
      <c r="AH453" s="520"/>
      <c r="AI453" s="520" t="s">
        <v>580</v>
      </c>
    </row>
    <row r="454" spans="1:35" s="154" customFormat="1">
      <c r="A454" s="520" t="s">
        <v>266</v>
      </c>
      <c r="B454" s="520">
        <v>3</v>
      </c>
      <c r="C454" s="525">
        <v>1275346</v>
      </c>
      <c r="D454" s="520">
        <v>10045704</v>
      </c>
      <c r="E454" s="520" t="s">
        <v>1743</v>
      </c>
      <c r="F454" s="520" t="s">
        <v>561</v>
      </c>
      <c r="G454" s="522">
        <v>40702</v>
      </c>
      <c r="H454" s="522" t="s">
        <v>743</v>
      </c>
      <c r="I454" s="520" t="s">
        <v>530</v>
      </c>
      <c r="J454" s="523" t="s">
        <v>577</v>
      </c>
      <c r="K454" s="520" t="s">
        <v>106</v>
      </c>
      <c r="L454" s="520" t="s">
        <v>626</v>
      </c>
      <c r="M454" s="520">
        <v>1176</v>
      </c>
      <c r="N454" s="524">
        <v>6.9444444444444448E-2</v>
      </c>
      <c r="O454" s="524">
        <v>7.9861111111111105E-2</v>
      </c>
      <c r="P454" s="519">
        <v>14.999999999999986</v>
      </c>
      <c r="Q454" s="520" t="s">
        <v>554</v>
      </c>
      <c r="R454" s="520" t="s">
        <v>1744</v>
      </c>
      <c r="S454" s="520" t="s">
        <v>550</v>
      </c>
      <c r="T454" s="520" t="s">
        <v>551</v>
      </c>
      <c r="U454" s="520"/>
      <c r="V454" s="520"/>
      <c r="W454" s="520" t="s">
        <v>578</v>
      </c>
      <c r="X454" s="520" t="s">
        <v>579</v>
      </c>
      <c r="Y454" s="520" t="b">
        <v>0</v>
      </c>
      <c r="Z454" s="520">
        <v>1176</v>
      </c>
      <c r="AA454" s="520">
        <v>10000</v>
      </c>
      <c r="AB454" s="520">
        <v>40702</v>
      </c>
      <c r="AC454" s="520" t="s">
        <v>1745</v>
      </c>
      <c r="AD454" s="527">
        <v>750</v>
      </c>
      <c r="AE454" s="520">
        <v>12</v>
      </c>
      <c r="AF454" s="520"/>
      <c r="AG454" s="520"/>
      <c r="AH454" s="520">
        <v>98</v>
      </c>
      <c r="AI454" s="520" t="s">
        <v>580</v>
      </c>
    </row>
    <row r="455" spans="1:35" s="154" customFormat="1">
      <c r="A455" s="520" t="s">
        <v>266</v>
      </c>
      <c r="B455" s="520">
        <v>3</v>
      </c>
      <c r="C455" s="525">
        <v>1275346</v>
      </c>
      <c r="D455" s="520">
        <v>10045704</v>
      </c>
      <c r="E455" s="520" t="s">
        <v>1743</v>
      </c>
      <c r="F455" s="520" t="s">
        <v>561</v>
      </c>
      <c r="G455" s="522">
        <v>40702</v>
      </c>
      <c r="H455" s="522" t="s">
        <v>743</v>
      </c>
      <c r="I455" s="520" t="s">
        <v>530</v>
      </c>
      <c r="J455" s="523" t="s">
        <v>577</v>
      </c>
      <c r="K455" s="520" t="s">
        <v>106</v>
      </c>
      <c r="L455" s="520" t="s">
        <v>626</v>
      </c>
      <c r="M455" s="520">
        <v>1176</v>
      </c>
      <c r="N455" s="524">
        <v>7.9861111111111105E-2</v>
      </c>
      <c r="O455" s="524">
        <v>9.6527777777777782E-2</v>
      </c>
      <c r="P455" s="519">
        <v>23.999999999999993</v>
      </c>
      <c r="Q455" s="520" t="s">
        <v>544</v>
      </c>
      <c r="R455" s="520" t="s">
        <v>1714</v>
      </c>
      <c r="S455" s="520" t="s">
        <v>533</v>
      </c>
      <c r="T455" s="520" t="s">
        <v>534</v>
      </c>
      <c r="U455" s="520"/>
      <c r="V455" s="520"/>
      <c r="W455" s="520" t="s">
        <v>578</v>
      </c>
      <c r="X455" s="520" t="s">
        <v>579</v>
      </c>
      <c r="Y455" s="520" t="b">
        <v>0</v>
      </c>
      <c r="Z455" s="520"/>
      <c r="AA455" s="520"/>
      <c r="AB455" s="520"/>
      <c r="AC455" s="520"/>
      <c r="AD455" s="527"/>
      <c r="AE455" s="520"/>
      <c r="AF455" s="520"/>
      <c r="AG455" s="520"/>
      <c r="AH455" s="520"/>
      <c r="AI455" s="520" t="s">
        <v>580</v>
      </c>
    </row>
    <row r="456" spans="1:35" s="154" customFormat="1">
      <c r="A456" s="520" t="s">
        <v>266</v>
      </c>
      <c r="B456" s="520">
        <v>3</v>
      </c>
      <c r="C456" s="525">
        <v>1275346</v>
      </c>
      <c r="D456" s="520">
        <v>10045704</v>
      </c>
      <c r="E456" s="520" t="s">
        <v>1743</v>
      </c>
      <c r="F456" s="520" t="s">
        <v>561</v>
      </c>
      <c r="G456" s="522">
        <v>40702</v>
      </c>
      <c r="H456" s="522" t="s">
        <v>743</v>
      </c>
      <c r="I456" s="520" t="s">
        <v>530</v>
      </c>
      <c r="J456" s="523" t="s">
        <v>577</v>
      </c>
      <c r="K456" s="520" t="s">
        <v>106</v>
      </c>
      <c r="L456" s="520" t="s">
        <v>626</v>
      </c>
      <c r="M456" s="520">
        <v>1176</v>
      </c>
      <c r="N456" s="524">
        <v>9.6527777777777782E-2</v>
      </c>
      <c r="O456" s="524">
        <v>0.10208333333333333</v>
      </c>
      <c r="P456" s="519">
        <v>8.0000000000000107</v>
      </c>
      <c r="Q456" s="520" t="s">
        <v>538</v>
      </c>
      <c r="R456" s="520"/>
      <c r="S456" s="520" t="s">
        <v>539</v>
      </c>
      <c r="T456" s="520" t="s">
        <v>540</v>
      </c>
      <c r="U456" s="520"/>
      <c r="V456" s="520"/>
      <c r="W456" s="520" t="s">
        <v>578</v>
      </c>
      <c r="X456" s="520" t="s">
        <v>579</v>
      </c>
      <c r="Y456" s="520" t="b">
        <v>0</v>
      </c>
      <c r="Z456" s="520"/>
      <c r="AA456" s="520"/>
      <c r="AB456" s="520"/>
      <c r="AC456" s="520"/>
      <c r="AD456" s="527"/>
      <c r="AE456" s="520"/>
      <c r="AF456" s="520"/>
      <c r="AG456" s="520"/>
      <c r="AH456" s="520"/>
      <c r="AI456" s="520" t="s">
        <v>580</v>
      </c>
    </row>
    <row r="457" spans="1:35" s="154" customFormat="1">
      <c r="A457" s="520" t="s">
        <v>266</v>
      </c>
      <c r="B457" s="520">
        <v>3</v>
      </c>
      <c r="C457" s="525">
        <v>1275346</v>
      </c>
      <c r="D457" s="520">
        <v>10045704</v>
      </c>
      <c r="E457" s="520" t="s">
        <v>1743</v>
      </c>
      <c r="F457" s="520" t="s">
        <v>561</v>
      </c>
      <c r="G457" s="522">
        <v>40702</v>
      </c>
      <c r="H457" s="522" t="s">
        <v>743</v>
      </c>
      <c r="I457" s="520" t="s">
        <v>530</v>
      </c>
      <c r="J457" s="523" t="s">
        <v>577</v>
      </c>
      <c r="K457" s="520" t="s">
        <v>106</v>
      </c>
      <c r="L457" s="520" t="s">
        <v>626</v>
      </c>
      <c r="M457" s="520">
        <v>1176</v>
      </c>
      <c r="N457" s="524">
        <v>0.10208333333333333</v>
      </c>
      <c r="O457" s="524">
        <v>0.1111111111111111</v>
      </c>
      <c r="P457" s="519">
        <v>12.999999999999993</v>
      </c>
      <c r="Q457" s="520" t="s">
        <v>545</v>
      </c>
      <c r="R457" s="520" t="s">
        <v>620</v>
      </c>
      <c r="S457" s="520" t="s">
        <v>542</v>
      </c>
      <c r="T457" s="520" t="s">
        <v>534</v>
      </c>
      <c r="U457" s="520"/>
      <c r="V457" s="520"/>
      <c r="W457" s="520" t="s">
        <v>578</v>
      </c>
      <c r="X457" s="520" t="s">
        <v>579</v>
      </c>
      <c r="Y457" s="520" t="b">
        <v>0</v>
      </c>
      <c r="Z457" s="520"/>
      <c r="AA457" s="520"/>
      <c r="AB457" s="520"/>
      <c r="AC457" s="520"/>
      <c r="AD457" s="527"/>
      <c r="AE457" s="520"/>
      <c r="AF457" s="520"/>
      <c r="AG457" s="520"/>
      <c r="AH457" s="520"/>
      <c r="AI457" s="520" t="s">
        <v>580</v>
      </c>
    </row>
    <row r="458" spans="1:35" s="154" customFormat="1">
      <c r="A458" s="520" t="s">
        <v>266</v>
      </c>
      <c r="B458" s="520">
        <v>3</v>
      </c>
      <c r="C458" s="525">
        <v>1275346</v>
      </c>
      <c r="D458" s="520">
        <v>10045704</v>
      </c>
      <c r="E458" s="520" t="s">
        <v>1743</v>
      </c>
      <c r="F458" s="520" t="s">
        <v>561</v>
      </c>
      <c r="G458" s="522">
        <v>40702</v>
      </c>
      <c r="H458" s="522" t="s">
        <v>743</v>
      </c>
      <c r="I458" s="520" t="s">
        <v>530</v>
      </c>
      <c r="J458" s="523" t="s">
        <v>577</v>
      </c>
      <c r="K458" s="520" t="s">
        <v>106</v>
      </c>
      <c r="L458" s="520" t="s">
        <v>626</v>
      </c>
      <c r="M458" s="520">
        <v>1176</v>
      </c>
      <c r="N458" s="524">
        <v>0.1111111111111111</v>
      </c>
      <c r="O458" s="524">
        <v>0.11458333333333333</v>
      </c>
      <c r="P458" s="519">
        <v>5.0000000000000018</v>
      </c>
      <c r="Q458" s="520" t="s">
        <v>546</v>
      </c>
      <c r="R458" s="520" t="s">
        <v>620</v>
      </c>
      <c r="S458" s="520" t="s">
        <v>547</v>
      </c>
      <c r="T458" s="520" t="s">
        <v>534</v>
      </c>
      <c r="U458" s="520"/>
      <c r="V458" s="520"/>
      <c r="W458" s="520" t="s">
        <v>578</v>
      </c>
      <c r="X458" s="520" t="s">
        <v>579</v>
      </c>
      <c r="Y458" s="520" t="b">
        <v>0</v>
      </c>
      <c r="Z458" s="520"/>
      <c r="AA458" s="520"/>
      <c r="AB458" s="520"/>
      <c r="AC458" s="520"/>
      <c r="AD458" s="527"/>
      <c r="AE458" s="520"/>
      <c r="AF458" s="520"/>
      <c r="AG458" s="520"/>
      <c r="AH458" s="520"/>
      <c r="AI458" s="520" t="s">
        <v>580</v>
      </c>
    </row>
    <row r="459" spans="1:35" s="154" customFormat="1">
      <c r="A459" s="520" t="s">
        <v>266</v>
      </c>
      <c r="B459" s="520">
        <v>3</v>
      </c>
      <c r="C459" s="525">
        <v>1275346</v>
      </c>
      <c r="D459" s="520">
        <v>10045704</v>
      </c>
      <c r="E459" s="520" t="s">
        <v>1743</v>
      </c>
      <c r="F459" s="520" t="s">
        <v>561</v>
      </c>
      <c r="G459" s="522">
        <v>40702</v>
      </c>
      <c r="H459" s="522" t="s">
        <v>743</v>
      </c>
      <c r="I459" s="520" t="s">
        <v>530</v>
      </c>
      <c r="J459" s="523" t="s">
        <v>577</v>
      </c>
      <c r="K459" s="520" t="s">
        <v>106</v>
      </c>
      <c r="L459" s="520" t="s">
        <v>626</v>
      </c>
      <c r="M459" s="520">
        <v>1176</v>
      </c>
      <c r="N459" s="524">
        <v>0.11458333333333333</v>
      </c>
      <c r="O459" s="524">
        <v>0.12152777777777778</v>
      </c>
      <c r="P459" s="519">
        <v>10.000000000000004</v>
      </c>
      <c r="Q459" s="520" t="s">
        <v>558</v>
      </c>
      <c r="R459" s="520" t="s">
        <v>775</v>
      </c>
      <c r="S459" s="520" t="s">
        <v>542</v>
      </c>
      <c r="T459" s="520" t="s">
        <v>534</v>
      </c>
      <c r="U459" s="520"/>
      <c r="V459" s="520"/>
      <c r="W459" s="520" t="s">
        <v>578</v>
      </c>
      <c r="X459" s="520" t="s">
        <v>579</v>
      </c>
      <c r="Y459" s="520" t="b">
        <v>0</v>
      </c>
      <c r="Z459" s="520"/>
      <c r="AA459" s="520"/>
      <c r="AB459" s="520"/>
      <c r="AC459" s="520"/>
      <c r="AD459" s="527"/>
      <c r="AE459" s="520"/>
      <c r="AF459" s="520"/>
      <c r="AG459" s="520"/>
      <c r="AH459" s="520"/>
      <c r="AI459" s="520" t="s">
        <v>580</v>
      </c>
    </row>
    <row r="460" spans="1:35" s="154" customFormat="1">
      <c r="A460" s="520" t="s">
        <v>266</v>
      </c>
      <c r="B460" s="520">
        <v>3</v>
      </c>
      <c r="C460" s="525">
        <v>1275346</v>
      </c>
      <c r="D460" s="520">
        <v>10045704</v>
      </c>
      <c r="E460" s="520" t="s">
        <v>1743</v>
      </c>
      <c r="F460" s="520" t="s">
        <v>561</v>
      </c>
      <c r="G460" s="522">
        <v>40702</v>
      </c>
      <c r="H460" s="522" t="s">
        <v>743</v>
      </c>
      <c r="I460" s="520" t="s">
        <v>530</v>
      </c>
      <c r="J460" s="523" t="s">
        <v>577</v>
      </c>
      <c r="K460" s="520" t="s">
        <v>106</v>
      </c>
      <c r="L460" s="520" t="s">
        <v>626</v>
      </c>
      <c r="M460" s="520">
        <v>1176</v>
      </c>
      <c r="N460" s="524">
        <v>0.12152777777777778</v>
      </c>
      <c r="O460" s="524">
        <v>0.13125000000000001</v>
      </c>
      <c r="P460" s="519">
        <v>14.000000000000011</v>
      </c>
      <c r="Q460" s="520" t="s">
        <v>548</v>
      </c>
      <c r="R460" s="520" t="s">
        <v>1746</v>
      </c>
      <c r="S460" s="520" t="s">
        <v>542</v>
      </c>
      <c r="T460" s="520" t="s">
        <v>534</v>
      </c>
      <c r="U460" s="520"/>
      <c r="V460" s="520"/>
      <c r="W460" s="520" t="s">
        <v>578</v>
      </c>
      <c r="X460" s="520" t="s">
        <v>579</v>
      </c>
      <c r="Y460" s="520" t="b">
        <v>0</v>
      </c>
      <c r="Z460" s="520"/>
      <c r="AA460" s="520"/>
      <c r="AB460" s="520"/>
      <c r="AC460" s="520"/>
      <c r="AD460" s="527"/>
      <c r="AE460" s="520"/>
      <c r="AF460" s="520"/>
      <c r="AG460" s="520"/>
      <c r="AH460" s="520"/>
      <c r="AI460" s="520" t="s">
        <v>580</v>
      </c>
    </row>
    <row r="461" spans="1:35" s="154" customFormat="1">
      <c r="A461" s="520" t="s">
        <v>266</v>
      </c>
      <c r="B461" s="520">
        <v>4</v>
      </c>
      <c r="C461" s="525">
        <v>7085076</v>
      </c>
      <c r="D461" s="520">
        <v>10045949</v>
      </c>
      <c r="E461" s="520" t="s">
        <v>940</v>
      </c>
      <c r="F461" s="520" t="s">
        <v>600</v>
      </c>
      <c r="G461" s="522">
        <v>40702</v>
      </c>
      <c r="H461" s="522" t="s">
        <v>743</v>
      </c>
      <c r="I461" s="520" t="s">
        <v>530</v>
      </c>
      <c r="J461" s="523" t="s">
        <v>577</v>
      </c>
      <c r="K461" s="520" t="s">
        <v>106</v>
      </c>
      <c r="L461" s="520" t="s">
        <v>626</v>
      </c>
      <c r="M461" s="520">
        <v>660</v>
      </c>
      <c r="N461" s="524">
        <v>0.13125000000000001</v>
      </c>
      <c r="O461" s="524">
        <v>0.15277777777777776</v>
      </c>
      <c r="P461" s="519">
        <v>30.999999999999972</v>
      </c>
      <c r="Q461" s="520" t="s">
        <v>549</v>
      </c>
      <c r="R461" s="520" t="s">
        <v>1747</v>
      </c>
      <c r="S461" s="520" t="s">
        <v>550</v>
      </c>
      <c r="T461" s="520" t="s">
        <v>551</v>
      </c>
      <c r="U461" s="520"/>
      <c r="V461" s="520"/>
      <c r="W461" s="520" t="s">
        <v>578</v>
      </c>
      <c r="X461" s="520" t="s">
        <v>579</v>
      </c>
      <c r="Y461" s="520" t="b">
        <v>0</v>
      </c>
      <c r="Z461" s="520">
        <v>660</v>
      </c>
      <c r="AA461" s="520">
        <v>10000</v>
      </c>
      <c r="AB461" s="520">
        <v>40702</v>
      </c>
      <c r="AC461" s="520" t="s">
        <v>1748</v>
      </c>
      <c r="AD461" s="527">
        <v>750</v>
      </c>
      <c r="AE461" s="520">
        <v>6</v>
      </c>
      <c r="AF461" s="520"/>
      <c r="AG461" s="520"/>
      <c r="AH461" s="520">
        <v>55</v>
      </c>
      <c r="AI461" s="520" t="s">
        <v>580</v>
      </c>
    </row>
    <row r="462" spans="1:35" s="154" customFormat="1">
      <c r="A462" s="520" t="s">
        <v>266</v>
      </c>
      <c r="B462" s="520">
        <v>4</v>
      </c>
      <c r="C462" s="525">
        <v>7085076</v>
      </c>
      <c r="D462" s="520">
        <v>10045949</v>
      </c>
      <c r="E462" s="520" t="s">
        <v>940</v>
      </c>
      <c r="F462" s="520" t="s">
        <v>600</v>
      </c>
      <c r="G462" s="522">
        <v>40702</v>
      </c>
      <c r="H462" s="522" t="s">
        <v>743</v>
      </c>
      <c r="I462" s="520" t="s">
        <v>530</v>
      </c>
      <c r="J462" s="523" t="s">
        <v>577</v>
      </c>
      <c r="K462" s="520" t="s">
        <v>106</v>
      </c>
      <c r="L462" s="520" t="s">
        <v>626</v>
      </c>
      <c r="M462" s="520">
        <v>660</v>
      </c>
      <c r="N462" s="524">
        <v>0.15277777777777776</v>
      </c>
      <c r="O462" s="524">
        <v>0.16319444444444445</v>
      </c>
      <c r="P462" s="519">
        <v>15.000000000000027</v>
      </c>
      <c r="Q462" s="520" t="s">
        <v>544</v>
      </c>
      <c r="R462" s="520" t="s">
        <v>1714</v>
      </c>
      <c r="S462" s="520" t="s">
        <v>533</v>
      </c>
      <c r="T462" s="520" t="s">
        <v>534</v>
      </c>
      <c r="U462" s="520"/>
      <c r="V462" s="520"/>
      <c r="W462" s="520" t="s">
        <v>578</v>
      </c>
      <c r="X462" s="520" t="s">
        <v>579</v>
      </c>
      <c r="Y462" s="520" t="b">
        <v>0</v>
      </c>
      <c r="Z462" s="520"/>
      <c r="AA462" s="520"/>
      <c r="AB462" s="520"/>
      <c r="AC462" s="520"/>
      <c r="AD462" s="527"/>
      <c r="AE462" s="520"/>
      <c r="AF462" s="520"/>
      <c r="AG462" s="520"/>
      <c r="AH462" s="520"/>
      <c r="AI462" s="520" t="s">
        <v>580</v>
      </c>
    </row>
    <row r="463" spans="1:35" s="154" customFormat="1">
      <c r="A463" s="520" t="s">
        <v>266</v>
      </c>
      <c r="B463" s="520">
        <v>4</v>
      </c>
      <c r="C463" s="525">
        <v>7085076</v>
      </c>
      <c r="D463" s="520">
        <v>10045949</v>
      </c>
      <c r="E463" s="520" t="s">
        <v>940</v>
      </c>
      <c r="F463" s="520" t="s">
        <v>600</v>
      </c>
      <c r="G463" s="522">
        <v>40702</v>
      </c>
      <c r="H463" s="522" t="s">
        <v>743</v>
      </c>
      <c r="I463" s="520" t="s">
        <v>530</v>
      </c>
      <c r="J463" s="523" t="s">
        <v>577</v>
      </c>
      <c r="K463" s="520" t="s">
        <v>106</v>
      </c>
      <c r="L463" s="520" t="s">
        <v>626</v>
      </c>
      <c r="M463" s="520">
        <v>660</v>
      </c>
      <c r="N463" s="524">
        <v>0.16319444444444445</v>
      </c>
      <c r="O463" s="524">
        <v>0.16597222222222222</v>
      </c>
      <c r="P463" s="519">
        <v>3.9999999999999858</v>
      </c>
      <c r="Q463" s="520" t="s">
        <v>538</v>
      </c>
      <c r="R463" s="520"/>
      <c r="S463" s="520" t="s">
        <v>539</v>
      </c>
      <c r="T463" s="520" t="s">
        <v>540</v>
      </c>
      <c r="U463" s="520"/>
      <c r="V463" s="520"/>
      <c r="W463" s="520" t="s">
        <v>578</v>
      </c>
      <c r="X463" s="520" t="s">
        <v>579</v>
      </c>
      <c r="Y463" s="520" t="b">
        <v>0</v>
      </c>
      <c r="Z463" s="520"/>
      <c r="AA463" s="520"/>
      <c r="AB463" s="520"/>
      <c r="AC463" s="520"/>
      <c r="AD463" s="527"/>
      <c r="AE463" s="520"/>
      <c r="AF463" s="520"/>
      <c r="AG463" s="520"/>
      <c r="AH463" s="520"/>
      <c r="AI463" s="520" t="s">
        <v>580</v>
      </c>
    </row>
    <row r="464" spans="1:35" s="154" customFormat="1">
      <c r="A464" s="520" t="s">
        <v>266</v>
      </c>
      <c r="B464" s="520">
        <v>4</v>
      </c>
      <c r="C464" s="525">
        <v>7085076</v>
      </c>
      <c r="D464" s="520">
        <v>10045949</v>
      </c>
      <c r="E464" s="520" t="s">
        <v>940</v>
      </c>
      <c r="F464" s="520" t="s">
        <v>600</v>
      </c>
      <c r="G464" s="522">
        <v>40702</v>
      </c>
      <c r="H464" s="522" t="s">
        <v>743</v>
      </c>
      <c r="I464" s="520" t="s">
        <v>530</v>
      </c>
      <c r="J464" s="523" t="s">
        <v>577</v>
      </c>
      <c r="K464" s="520" t="s">
        <v>106</v>
      </c>
      <c r="L464" s="520" t="s">
        <v>626</v>
      </c>
      <c r="M464" s="520">
        <v>660</v>
      </c>
      <c r="N464" s="524">
        <v>0.16597222222222222</v>
      </c>
      <c r="O464" s="524">
        <v>0.16944444444444445</v>
      </c>
      <c r="P464" s="519">
        <v>4.9999999999999822</v>
      </c>
      <c r="Q464" s="520" t="s">
        <v>546</v>
      </c>
      <c r="R464" s="520" t="s">
        <v>620</v>
      </c>
      <c r="S464" s="520" t="s">
        <v>547</v>
      </c>
      <c r="T464" s="520" t="s">
        <v>534</v>
      </c>
      <c r="U464" s="520"/>
      <c r="V464" s="520"/>
      <c r="W464" s="520" t="s">
        <v>578</v>
      </c>
      <c r="X464" s="520" t="s">
        <v>579</v>
      </c>
      <c r="Y464" s="520" t="b">
        <v>0</v>
      </c>
      <c r="Z464" s="520"/>
      <c r="AA464" s="520"/>
      <c r="AB464" s="520"/>
      <c r="AC464" s="520"/>
      <c r="AD464" s="527"/>
      <c r="AE464" s="520"/>
      <c r="AF464" s="520"/>
      <c r="AG464" s="520"/>
      <c r="AH464" s="520"/>
      <c r="AI464" s="520" t="s">
        <v>580</v>
      </c>
    </row>
    <row r="465" spans="1:35" s="154" customFormat="1">
      <c r="A465" s="520" t="s">
        <v>266</v>
      </c>
      <c r="B465" s="520">
        <v>5</v>
      </c>
      <c r="C465" s="525">
        <v>7085075</v>
      </c>
      <c r="D465" s="520">
        <v>10045935</v>
      </c>
      <c r="E465" s="520" t="s">
        <v>941</v>
      </c>
      <c r="F465" s="520" t="s">
        <v>600</v>
      </c>
      <c r="G465" s="522">
        <v>40702</v>
      </c>
      <c r="H465" s="522" t="s">
        <v>743</v>
      </c>
      <c r="I465" s="520" t="s">
        <v>530</v>
      </c>
      <c r="J465" s="523" t="s">
        <v>577</v>
      </c>
      <c r="K465" s="520" t="s">
        <v>106</v>
      </c>
      <c r="L465" s="520" t="s">
        <v>626</v>
      </c>
      <c r="M465" s="520">
        <v>2400</v>
      </c>
      <c r="N465" s="524">
        <v>0.16944444444444445</v>
      </c>
      <c r="O465" s="524">
        <v>0.17708333333333334</v>
      </c>
      <c r="P465" s="519">
        <v>11</v>
      </c>
      <c r="Q465" s="520" t="s">
        <v>554</v>
      </c>
      <c r="R465" s="520" t="s">
        <v>1744</v>
      </c>
      <c r="S465" s="520" t="s">
        <v>550</v>
      </c>
      <c r="T465" s="520" t="s">
        <v>551</v>
      </c>
      <c r="U465" s="520"/>
      <c r="V465" s="520"/>
      <c r="W465" s="520" t="s">
        <v>578</v>
      </c>
      <c r="X465" s="520" t="s">
        <v>579</v>
      </c>
      <c r="Y465" s="520" t="b">
        <v>0</v>
      </c>
      <c r="Z465" s="520">
        <v>2400</v>
      </c>
      <c r="AA465" s="520">
        <v>10000</v>
      </c>
      <c r="AB465" s="520">
        <v>40702</v>
      </c>
      <c r="AC465" s="520" t="s">
        <v>1749</v>
      </c>
      <c r="AD465" s="527">
        <v>750</v>
      </c>
      <c r="AE465" s="520">
        <v>6</v>
      </c>
      <c r="AF465" s="520"/>
      <c r="AG465" s="520"/>
      <c r="AH465" s="520">
        <v>200</v>
      </c>
      <c r="AI465" s="520" t="s">
        <v>580</v>
      </c>
    </row>
    <row r="466" spans="1:35" s="154" customFormat="1">
      <c r="A466" s="520" t="s">
        <v>266</v>
      </c>
      <c r="B466" s="520">
        <v>5</v>
      </c>
      <c r="C466" s="525">
        <v>7085075</v>
      </c>
      <c r="D466" s="520">
        <v>10045935</v>
      </c>
      <c r="E466" s="520" t="s">
        <v>941</v>
      </c>
      <c r="F466" s="520" t="s">
        <v>600</v>
      </c>
      <c r="G466" s="522">
        <v>40702</v>
      </c>
      <c r="H466" s="522" t="s">
        <v>743</v>
      </c>
      <c r="I466" s="520" t="s">
        <v>530</v>
      </c>
      <c r="J466" s="523" t="s">
        <v>577</v>
      </c>
      <c r="K466" s="520" t="s">
        <v>106</v>
      </c>
      <c r="L466" s="520" t="s">
        <v>626</v>
      </c>
      <c r="M466" s="520">
        <v>2400</v>
      </c>
      <c r="N466" s="524">
        <v>0.17708333333333334</v>
      </c>
      <c r="O466" s="524">
        <v>0.1875</v>
      </c>
      <c r="P466" s="519">
        <v>15.000000000000027</v>
      </c>
      <c r="Q466" s="520" t="s">
        <v>538</v>
      </c>
      <c r="R466" s="520"/>
      <c r="S466" s="520" t="s">
        <v>539</v>
      </c>
      <c r="T466" s="520" t="s">
        <v>540</v>
      </c>
      <c r="U466" s="520"/>
      <c r="V466" s="520"/>
      <c r="W466" s="520" t="s">
        <v>578</v>
      </c>
      <c r="X466" s="520" t="s">
        <v>579</v>
      </c>
      <c r="Y466" s="520" t="b">
        <v>0</v>
      </c>
      <c r="Z466" s="520"/>
      <c r="AA466" s="520"/>
      <c r="AB466" s="520"/>
      <c r="AC466" s="520"/>
      <c r="AD466" s="527"/>
      <c r="AE466" s="520"/>
      <c r="AF466" s="520"/>
      <c r="AG466" s="520"/>
      <c r="AH466" s="520"/>
      <c r="AI466" s="520" t="s">
        <v>580</v>
      </c>
    </row>
    <row r="467" spans="1:35" s="154" customFormat="1">
      <c r="A467" s="520" t="s">
        <v>266</v>
      </c>
      <c r="B467" s="520">
        <v>5</v>
      </c>
      <c r="C467" s="525">
        <v>7085075</v>
      </c>
      <c r="D467" s="520">
        <v>10045935</v>
      </c>
      <c r="E467" s="520" t="s">
        <v>941</v>
      </c>
      <c r="F467" s="520" t="s">
        <v>600</v>
      </c>
      <c r="G467" s="522">
        <v>40702</v>
      </c>
      <c r="H467" s="522" t="s">
        <v>743</v>
      </c>
      <c r="I467" s="520" t="s">
        <v>530</v>
      </c>
      <c r="J467" s="523" t="s">
        <v>577</v>
      </c>
      <c r="K467" s="520" t="s">
        <v>106</v>
      </c>
      <c r="L467" s="520" t="s">
        <v>626</v>
      </c>
      <c r="M467" s="520">
        <v>2400</v>
      </c>
      <c r="N467" s="524">
        <v>0.1875</v>
      </c>
      <c r="O467" s="524">
        <v>0.19444444444444445</v>
      </c>
      <c r="P467" s="519">
        <v>10.000000000000004</v>
      </c>
      <c r="Q467" s="520" t="s">
        <v>546</v>
      </c>
      <c r="R467" s="520" t="s">
        <v>1750</v>
      </c>
      <c r="S467" s="520" t="s">
        <v>547</v>
      </c>
      <c r="T467" s="520" t="s">
        <v>534</v>
      </c>
      <c r="U467" s="520"/>
      <c r="V467" s="520"/>
      <c r="W467" s="520" t="s">
        <v>578</v>
      </c>
      <c r="X467" s="520" t="s">
        <v>579</v>
      </c>
      <c r="Y467" s="520" t="b">
        <v>0</v>
      </c>
      <c r="Z467" s="520"/>
      <c r="AA467" s="520"/>
      <c r="AB467" s="520"/>
      <c r="AC467" s="520"/>
      <c r="AD467" s="527"/>
      <c r="AE467" s="520"/>
      <c r="AF467" s="520"/>
      <c r="AG467" s="520"/>
      <c r="AH467" s="520"/>
      <c r="AI467" s="520" t="s">
        <v>580</v>
      </c>
    </row>
    <row r="468" spans="1:35" s="154" customFormat="1">
      <c r="A468" s="520" t="s">
        <v>266</v>
      </c>
      <c r="B468" s="520">
        <v>6</v>
      </c>
      <c r="C468" s="525">
        <v>1274138</v>
      </c>
      <c r="D468" s="520">
        <v>10045683</v>
      </c>
      <c r="E468" s="520" t="s">
        <v>942</v>
      </c>
      <c r="F468" s="520" t="s">
        <v>561</v>
      </c>
      <c r="G468" s="522">
        <v>40702</v>
      </c>
      <c r="H468" s="522" t="s">
        <v>743</v>
      </c>
      <c r="I468" s="520" t="s">
        <v>530</v>
      </c>
      <c r="J468" s="523" t="s">
        <v>577</v>
      </c>
      <c r="K468" s="520" t="s">
        <v>106</v>
      </c>
      <c r="L468" s="520" t="s">
        <v>626</v>
      </c>
      <c r="M468" s="520">
        <v>4200</v>
      </c>
      <c r="N468" s="524">
        <v>0.19444444444444445</v>
      </c>
      <c r="O468" s="524">
        <v>0.21527777777777776</v>
      </c>
      <c r="P468" s="519">
        <v>29.999999999999972</v>
      </c>
      <c r="Q468" s="520" t="s">
        <v>549</v>
      </c>
      <c r="R468" s="520" t="s">
        <v>1314</v>
      </c>
      <c r="S468" s="520" t="s">
        <v>550</v>
      </c>
      <c r="T468" s="520" t="s">
        <v>551</v>
      </c>
      <c r="U468" s="520"/>
      <c r="V468" s="520"/>
      <c r="W468" s="520" t="s">
        <v>578</v>
      </c>
      <c r="X468" s="520" t="s">
        <v>579</v>
      </c>
      <c r="Y468" s="520" t="b">
        <v>0</v>
      </c>
      <c r="Z468" s="520">
        <v>4200</v>
      </c>
      <c r="AA468" s="520">
        <v>10000</v>
      </c>
      <c r="AB468" s="520">
        <v>40702</v>
      </c>
      <c r="AC468" s="520" t="s">
        <v>1751</v>
      </c>
      <c r="AD468" s="527">
        <v>750</v>
      </c>
      <c r="AE468" s="520">
        <v>12</v>
      </c>
      <c r="AF468" s="520"/>
      <c r="AG468" s="520"/>
      <c r="AH468" s="520">
        <v>350</v>
      </c>
      <c r="AI468" s="520" t="s">
        <v>580</v>
      </c>
    </row>
    <row r="469" spans="1:35" s="154" customFormat="1">
      <c r="A469" s="520" t="s">
        <v>266</v>
      </c>
      <c r="B469" s="520">
        <v>6</v>
      </c>
      <c r="C469" s="525">
        <v>1274138</v>
      </c>
      <c r="D469" s="520">
        <v>10045683</v>
      </c>
      <c r="E469" s="520" t="s">
        <v>942</v>
      </c>
      <c r="F469" s="520" t="s">
        <v>561</v>
      </c>
      <c r="G469" s="522">
        <v>40702</v>
      </c>
      <c r="H469" s="522" t="s">
        <v>743</v>
      </c>
      <c r="I469" s="520" t="s">
        <v>530</v>
      </c>
      <c r="J469" s="523" t="s">
        <v>577</v>
      </c>
      <c r="K469" s="520" t="s">
        <v>106</v>
      </c>
      <c r="L469" s="520" t="s">
        <v>626</v>
      </c>
      <c r="M469" s="520">
        <v>4200</v>
      </c>
      <c r="N469" s="524">
        <v>0.21527777777777776</v>
      </c>
      <c r="O469" s="524">
        <v>0.2361111111111111</v>
      </c>
      <c r="P469" s="519">
        <v>30.000000000000014</v>
      </c>
      <c r="Q469" s="520" t="s">
        <v>544</v>
      </c>
      <c r="R469" s="520" t="s">
        <v>1714</v>
      </c>
      <c r="S469" s="520" t="s">
        <v>533</v>
      </c>
      <c r="T469" s="520" t="s">
        <v>534</v>
      </c>
      <c r="U469" s="520"/>
      <c r="V469" s="520"/>
      <c r="W469" s="520" t="s">
        <v>578</v>
      </c>
      <c r="X469" s="520" t="s">
        <v>579</v>
      </c>
      <c r="Y469" s="520" t="b">
        <v>0</v>
      </c>
      <c r="Z469" s="520"/>
      <c r="AA469" s="520"/>
      <c r="AB469" s="520"/>
      <c r="AC469" s="520"/>
      <c r="AD469" s="527"/>
      <c r="AE469" s="520"/>
      <c r="AF469" s="520"/>
      <c r="AG469" s="520"/>
      <c r="AH469" s="520"/>
      <c r="AI469" s="520" t="s">
        <v>580</v>
      </c>
    </row>
    <row r="470" spans="1:35" s="154" customFormat="1">
      <c r="A470" s="520" t="s">
        <v>266</v>
      </c>
      <c r="B470" s="520">
        <v>6</v>
      </c>
      <c r="C470" s="525">
        <v>1274138</v>
      </c>
      <c r="D470" s="520">
        <v>10045683</v>
      </c>
      <c r="E470" s="520" t="s">
        <v>942</v>
      </c>
      <c r="F470" s="520" t="s">
        <v>561</v>
      </c>
      <c r="G470" s="522">
        <v>40702</v>
      </c>
      <c r="H470" s="522" t="s">
        <v>743</v>
      </c>
      <c r="I470" s="520" t="s">
        <v>530</v>
      </c>
      <c r="J470" s="523" t="s">
        <v>577</v>
      </c>
      <c r="K470" s="520" t="s">
        <v>106</v>
      </c>
      <c r="L470" s="520" t="s">
        <v>626</v>
      </c>
      <c r="M470" s="520">
        <v>4200</v>
      </c>
      <c r="N470" s="524">
        <v>0.2361111111111111</v>
      </c>
      <c r="O470" s="524">
        <v>0.24027777777777778</v>
      </c>
      <c r="P470" s="519">
        <v>5.9999999999999787</v>
      </c>
      <c r="Q470" s="520" t="s">
        <v>538</v>
      </c>
      <c r="R470" s="520"/>
      <c r="S470" s="520" t="s">
        <v>539</v>
      </c>
      <c r="T470" s="520" t="s">
        <v>540</v>
      </c>
      <c r="U470" s="520"/>
      <c r="V470" s="520"/>
      <c r="W470" s="520" t="s">
        <v>578</v>
      </c>
      <c r="X470" s="520" t="s">
        <v>579</v>
      </c>
      <c r="Y470" s="520" t="b">
        <v>0</v>
      </c>
      <c r="Z470" s="520"/>
      <c r="AA470" s="520"/>
      <c r="AB470" s="520"/>
      <c r="AC470" s="520"/>
      <c r="AD470" s="527"/>
      <c r="AE470" s="520"/>
      <c r="AF470" s="520"/>
      <c r="AG470" s="520"/>
      <c r="AH470" s="520"/>
      <c r="AI470" s="520" t="s">
        <v>580</v>
      </c>
    </row>
    <row r="471" spans="1:35" s="154" customFormat="1">
      <c r="A471" s="520" t="s">
        <v>266</v>
      </c>
      <c r="B471" s="520">
        <v>6</v>
      </c>
      <c r="C471" s="525">
        <v>1274138</v>
      </c>
      <c r="D471" s="520">
        <v>10045683</v>
      </c>
      <c r="E471" s="520" t="s">
        <v>942</v>
      </c>
      <c r="F471" s="520" t="s">
        <v>561</v>
      </c>
      <c r="G471" s="522">
        <v>40702</v>
      </c>
      <c r="H471" s="522" t="s">
        <v>743</v>
      </c>
      <c r="I471" s="520" t="s">
        <v>530</v>
      </c>
      <c r="J471" s="523" t="s">
        <v>577</v>
      </c>
      <c r="K471" s="520" t="s">
        <v>106</v>
      </c>
      <c r="L471" s="520" t="s">
        <v>626</v>
      </c>
      <c r="M471" s="520">
        <v>4200</v>
      </c>
      <c r="N471" s="524">
        <v>0.24027777777777778</v>
      </c>
      <c r="O471" s="524">
        <v>0.27777777777777779</v>
      </c>
      <c r="P471" s="519">
        <v>54.00000000000005</v>
      </c>
      <c r="Q471" s="520" t="s">
        <v>544</v>
      </c>
      <c r="R471" s="520" t="s">
        <v>1714</v>
      </c>
      <c r="S471" s="520" t="s">
        <v>533</v>
      </c>
      <c r="T471" s="520" t="s">
        <v>534</v>
      </c>
      <c r="U471" s="520"/>
      <c r="V471" s="520"/>
      <c r="W471" s="520" t="s">
        <v>578</v>
      </c>
      <c r="X471" s="520" t="s">
        <v>579</v>
      </c>
      <c r="Y471" s="520" t="b">
        <v>0</v>
      </c>
      <c r="Z471" s="520"/>
      <c r="AA471" s="520"/>
      <c r="AB471" s="520"/>
      <c r="AC471" s="520"/>
      <c r="AD471" s="527"/>
      <c r="AE471" s="520"/>
      <c r="AF471" s="520"/>
      <c r="AG471" s="520"/>
      <c r="AH471" s="520"/>
      <c r="AI471" s="520" t="s">
        <v>580</v>
      </c>
    </row>
    <row r="472" spans="1:35" s="154" customFormat="1">
      <c r="A472" s="520" t="s">
        <v>266</v>
      </c>
      <c r="B472" s="520">
        <v>6</v>
      </c>
      <c r="C472" s="525">
        <v>1274138</v>
      </c>
      <c r="D472" s="520">
        <v>10045683</v>
      </c>
      <c r="E472" s="520" t="s">
        <v>942</v>
      </c>
      <c r="F472" s="520" t="s">
        <v>561</v>
      </c>
      <c r="G472" s="522">
        <v>40702</v>
      </c>
      <c r="H472" s="522" t="s">
        <v>743</v>
      </c>
      <c r="I472" s="520" t="s">
        <v>530</v>
      </c>
      <c r="J472" s="523" t="s">
        <v>577</v>
      </c>
      <c r="K472" s="520" t="s">
        <v>106</v>
      </c>
      <c r="L472" s="520" t="s">
        <v>626</v>
      </c>
      <c r="M472" s="520">
        <v>4200</v>
      </c>
      <c r="N472" s="524">
        <v>0.27777777777777779</v>
      </c>
      <c r="O472" s="524">
        <v>0.29166666666666669</v>
      </c>
      <c r="P472" s="519">
        <v>19.999999999999929</v>
      </c>
      <c r="Q472" s="520" t="s">
        <v>538</v>
      </c>
      <c r="R472" s="520"/>
      <c r="S472" s="520" t="s">
        <v>539</v>
      </c>
      <c r="T472" s="520" t="s">
        <v>540</v>
      </c>
      <c r="U472" s="520"/>
      <c r="V472" s="520"/>
      <c r="W472" s="520" t="s">
        <v>578</v>
      </c>
      <c r="X472" s="520" t="s">
        <v>579</v>
      </c>
      <c r="Y472" s="520" t="b">
        <v>0</v>
      </c>
      <c r="Z472" s="520"/>
      <c r="AA472" s="520"/>
      <c r="AB472" s="520"/>
      <c r="AC472" s="520"/>
      <c r="AD472" s="527"/>
      <c r="AE472" s="520"/>
      <c r="AF472" s="520"/>
      <c r="AG472" s="520"/>
      <c r="AH472" s="520"/>
      <c r="AI472" s="520" t="s">
        <v>580</v>
      </c>
    </row>
    <row r="473" spans="1:35" s="154" customFormat="1">
      <c r="A473" s="520" t="s">
        <v>266</v>
      </c>
      <c r="B473" s="520">
        <v>1</v>
      </c>
      <c r="C473" s="525">
        <v>7085404</v>
      </c>
      <c r="D473" s="520">
        <v>10019907</v>
      </c>
      <c r="E473" s="520" t="s">
        <v>187</v>
      </c>
      <c r="F473" s="520" t="s">
        <v>567</v>
      </c>
      <c r="G473" s="522">
        <v>40702</v>
      </c>
      <c r="H473" s="522" t="s">
        <v>743</v>
      </c>
      <c r="I473" s="520" t="s">
        <v>530</v>
      </c>
      <c r="J473" s="523" t="s">
        <v>577</v>
      </c>
      <c r="K473" s="520" t="s">
        <v>106</v>
      </c>
      <c r="L473" s="520" t="s">
        <v>626</v>
      </c>
      <c r="M473" s="520">
        <v>966</v>
      </c>
      <c r="N473" s="524">
        <v>0.91666666666666663</v>
      </c>
      <c r="O473" s="524">
        <v>0.92083333333333328</v>
      </c>
      <c r="P473" s="519">
        <v>5.9999999999999787</v>
      </c>
      <c r="Q473" s="520" t="s">
        <v>538</v>
      </c>
      <c r="R473" s="520"/>
      <c r="S473" s="520" t="s">
        <v>539</v>
      </c>
      <c r="T473" s="520" t="s">
        <v>540</v>
      </c>
      <c r="U473" s="520"/>
      <c r="V473" s="520"/>
      <c r="W473" s="520" t="s">
        <v>578</v>
      </c>
      <c r="X473" s="520" t="s">
        <v>579</v>
      </c>
      <c r="Y473" s="520" t="b">
        <v>0</v>
      </c>
      <c r="Z473" s="520">
        <v>966</v>
      </c>
      <c r="AA473" s="520">
        <v>10000</v>
      </c>
      <c r="AB473" s="520">
        <v>40702</v>
      </c>
      <c r="AC473" s="520" t="s">
        <v>1736</v>
      </c>
      <c r="AD473" s="527">
        <v>1500</v>
      </c>
      <c r="AE473" s="520">
        <v>6</v>
      </c>
      <c r="AF473" s="520"/>
      <c r="AG473" s="520"/>
      <c r="AH473" s="520">
        <v>161</v>
      </c>
      <c r="AI473" s="520" t="s">
        <v>580</v>
      </c>
    </row>
    <row r="474" spans="1:35" s="154" customFormat="1">
      <c r="A474" s="520" t="s">
        <v>266</v>
      </c>
      <c r="B474" s="520">
        <v>1</v>
      </c>
      <c r="C474" s="525">
        <v>7085404</v>
      </c>
      <c r="D474" s="520">
        <v>10019907</v>
      </c>
      <c r="E474" s="520" t="s">
        <v>187</v>
      </c>
      <c r="F474" s="520" t="s">
        <v>567</v>
      </c>
      <c r="G474" s="522">
        <v>40702</v>
      </c>
      <c r="H474" s="522" t="s">
        <v>743</v>
      </c>
      <c r="I474" s="520" t="s">
        <v>530</v>
      </c>
      <c r="J474" s="523" t="s">
        <v>577</v>
      </c>
      <c r="K474" s="520" t="s">
        <v>106</v>
      </c>
      <c r="L474" s="520" t="s">
        <v>626</v>
      </c>
      <c r="M474" s="520">
        <v>966</v>
      </c>
      <c r="N474" s="524">
        <v>0.92083333333333328</v>
      </c>
      <c r="O474" s="524">
        <v>0.92777777777777781</v>
      </c>
      <c r="P474" s="519">
        <v>9.9999999999999645</v>
      </c>
      <c r="Q474" s="520" t="s">
        <v>546</v>
      </c>
      <c r="R474" s="520" t="s">
        <v>620</v>
      </c>
      <c r="S474" s="520" t="s">
        <v>547</v>
      </c>
      <c r="T474" s="520" t="s">
        <v>534</v>
      </c>
      <c r="U474" s="520"/>
      <c r="V474" s="520"/>
      <c r="W474" s="520" t="s">
        <v>578</v>
      </c>
      <c r="X474" s="520" t="s">
        <v>579</v>
      </c>
      <c r="Y474" s="520" t="b">
        <v>0</v>
      </c>
      <c r="Z474" s="520"/>
      <c r="AA474" s="520"/>
      <c r="AB474" s="520"/>
      <c r="AC474" s="520"/>
      <c r="AD474" s="527"/>
      <c r="AE474" s="520"/>
      <c r="AF474" s="520"/>
      <c r="AG474" s="520"/>
      <c r="AH474" s="520"/>
      <c r="AI474" s="520" t="s">
        <v>580</v>
      </c>
    </row>
    <row r="475" spans="1:35" s="154" customFormat="1">
      <c r="A475" s="520" t="s">
        <v>266</v>
      </c>
      <c r="B475" s="520">
        <v>1</v>
      </c>
      <c r="C475" s="525">
        <v>7085404</v>
      </c>
      <c r="D475" s="520">
        <v>10019907</v>
      </c>
      <c r="E475" s="520" t="s">
        <v>187</v>
      </c>
      <c r="F475" s="520" t="s">
        <v>567</v>
      </c>
      <c r="G475" s="522">
        <v>40702</v>
      </c>
      <c r="H475" s="522" t="s">
        <v>743</v>
      </c>
      <c r="I475" s="520" t="s">
        <v>530</v>
      </c>
      <c r="J475" s="523" t="s">
        <v>577</v>
      </c>
      <c r="K475" s="520" t="s">
        <v>106</v>
      </c>
      <c r="L475" s="520" t="s">
        <v>626</v>
      </c>
      <c r="M475" s="520">
        <v>966</v>
      </c>
      <c r="N475" s="524">
        <v>0.92777777777777781</v>
      </c>
      <c r="O475" s="524">
        <v>0.93472222222222223</v>
      </c>
      <c r="P475" s="519">
        <v>9.9999999999999645</v>
      </c>
      <c r="Q475" s="520" t="s">
        <v>558</v>
      </c>
      <c r="R475" s="520" t="s">
        <v>775</v>
      </c>
      <c r="S475" s="520" t="s">
        <v>542</v>
      </c>
      <c r="T475" s="520" t="s">
        <v>534</v>
      </c>
      <c r="U475" s="520"/>
      <c r="V475" s="520"/>
      <c r="W475" s="520" t="s">
        <v>578</v>
      </c>
      <c r="X475" s="520" t="s">
        <v>579</v>
      </c>
      <c r="Y475" s="520" t="b">
        <v>0</v>
      </c>
      <c r="Z475" s="520"/>
      <c r="AA475" s="520"/>
      <c r="AB475" s="520"/>
      <c r="AC475" s="520"/>
      <c r="AD475" s="527"/>
      <c r="AE475" s="520"/>
      <c r="AF475" s="520"/>
      <c r="AG475" s="520"/>
      <c r="AH475" s="520"/>
      <c r="AI475" s="520" t="s">
        <v>580</v>
      </c>
    </row>
    <row r="476" spans="1:35" s="154" customFormat="1">
      <c r="A476" s="520" t="s">
        <v>266</v>
      </c>
      <c r="B476" s="520">
        <v>2</v>
      </c>
      <c r="C476" s="525">
        <v>7085408</v>
      </c>
      <c r="D476" s="520">
        <v>10054033</v>
      </c>
      <c r="E476" s="520" t="s">
        <v>358</v>
      </c>
      <c r="F476" s="520" t="s">
        <v>567</v>
      </c>
      <c r="G476" s="522">
        <v>40702</v>
      </c>
      <c r="H476" s="522" t="s">
        <v>743</v>
      </c>
      <c r="I476" s="520" t="s">
        <v>530</v>
      </c>
      <c r="J476" s="523" t="s">
        <v>577</v>
      </c>
      <c r="K476" s="520" t="s">
        <v>106</v>
      </c>
      <c r="L476" s="520" t="s">
        <v>626</v>
      </c>
      <c r="M476" s="520">
        <v>3528</v>
      </c>
      <c r="N476" s="524">
        <v>0.93472222222222223</v>
      </c>
      <c r="O476" s="524">
        <v>0.97916666666666663</v>
      </c>
      <c r="P476" s="519">
        <v>64.000000000000085</v>
      </c>
      <c r="Q476" s="520" t="s">
        <v>562</v>
      </c>
      <c r="R476" s="520" t="s">
        <v>1752</v>
      </c>
      <c r="S476" s="520" t="s">
        <v>550</v>
      </c>
      <c r="T476" s="520" t="s">
        <v>551</v>
      </c>
      <c r="U476" s="520"/>
      <c r="V476" s="520"/>
      <c r="W476" s="520" t="s">
        <v>578</v>
      </c>
      <c r="X476" s="520" t="s">
        <v>579</v>
      </c>
      <c r="Y476" s="520" t="b">
        <v>0</v>
      </c>
      <c r="Z476" s="520">
        <v>3528</v>
      </c>
      <c r="AA476" s="520">
        <v>10000</v>
      </c>
      <c r="AB476" s="520">
        <v>40702</v>
      </c>
      <c r="AC476" s="520" t="s">
        <v>1741</v>
      </c>
      <c r="AD476" s="527">
        <v>750</v>
      </c>
      <c r="AE476" s="520">
        <v>12</v>
      </c>
      <c r="AF476" s="520"/>
      <c r="AG476" s="520"/>
      <c r="AH476" s="520">
        <v>294</v>
      </c>
      <c r="AI476" s="520" t="s">
        <v>580</v>
      </c>
    </row>
    <row r="477" spans="1:35" s="154" customFormat="1">
      <c r="A477" s="520" t="s">
        <v>266</v>
      </c>
      <c r="B477" s="520">
        <v>2</v>
      </c>
      <c r="C477" s="525">
        <v>7085408</v>
      </c>
      <c r="D477" s="520">
        <v>10054033</v>
      </c>
      <c r="E477" s="520" t="s">
        <v>358</v>
      </c>
      <c r="F477" s="520" t="s">
        <v>567</v>
      </c>
      <c r="G477" s="522">
        <v>40702</v>
      </c>
      <c r="H477" s="522" t="s">
        <v>743</v>
      </c>
      <c r="I477" s="520" t="s">
        <v>530</v>
      </c>
      <c r="J477" s="523" t="s">
        <v>577</v>
      </c>
      <c r="K477" s="520" t="s">
        <v>106</v>
      </c>
      <c r="L477" s="520" t="s">
        <v>626</v>
      </c>
      <c r="M477" s="520">
        <v>3528</v>
      </c>
      <c r="N477" s="524">
        <v>0.97916666666666663</v>
      </c>
      <c r="O477" s="524">
        <v>2.0833333333333332E-2</v>
      </c>
      <c r="P477" s="519">
        <v>60.000000000000107</v>
      </c>
      <c r="Q477" s="520" t="s">
        <v>544</v>
      </c>
      <c r="R477" s="520" t="s">
        <v>1714</v>
      </c>
      <c r="S477" s="520" t="s">
        <v>533</v>
      </c>
      <c r="T477" s="520" t="s">
        <v>534</v>
      </c>
      <c r="U477" s="520"/>
      <c r="V477" s="520"/>
      <c r="W477" s="520" t="s">
        <v>578</v>
      </c>
      <c r="X477" s="520" t="s">
        <v>579</v>
      </c>
      <c r="Y477" s="520" t="b">
        <v>0</v>
      </c>
      <c r="Z477" s="520"/>
      <c r="AA477" s="520"/>
      <c r="AB477" s="520"/>
      <c r="AC477" s="520"/>
      <c r="AD477" s="527"/>
      <c r="AE477" s="520"/>
      <c r="AF477" s="520"/>
      <c r="AG477" s="520"/>
      <c r="AH477" s="520"/>
      <c r="AI477" s="520" t="s">
        <v>580</v>
      </c>
    </row>
    <row r="478" spans="1:35" s="154" customFormat="1">
      <c r="A478" s="520" t="s">
        <v>269</v>
      </c>
      <c r="B478" s="520">
        <v>1</v>
      </c>
      <c r="C478" s="525">
        <v>1273732</v>
      </c>
      <c r="D478" s="520">
        <v>10053892</v>
      </c>
      <c r="E478" s="520" t="s">
        <v>1351</v>
      </c>
      <c r="F478" s="520" t="s">
        <v>561</v>
      </c>
      <c r="G478" s="522">
        <v>40700</v>
      </c>
      <c r="H478" s="522" t="s">
        <v>743</v>
      </c>
      <c r="I478" s="520" t="s">
        <v>530</v>
      </c>
      <c r="J478" s="523" t="s">
        <v>531</v>
      </c>
      <c r="K478" s="520" t="s">
        <v>106</v>
      </c>
      <c r="L478" s="520" t="s">
        <v>625</v>
      </c>
      <c r="M478" s="520">
        <v>18330</v>
      </c>
      <c r="N478" s="524">
        <v>0.29166666666666669</v>
      </c>
      <c r="O478" s="524">
        <v>0.31597222222222221</v>
      </c>
      <c r="P478" s="519">
        <v>35.000000000000036</v>
      </c>
      <c r="Q478" s="520" t="s">
        <v>597</v>
      </c>
      <c r="R478" s="520" t="s">
        <v>1352</v>
      </c>
      <c r="S478" s="520" t="s">
        <v>542</v>
      </c>
      <c r="T478" s="520" t="s">
        <v>534</v>
      </c>
      <c r="U478" s="520"/>
      <c r="V478" s="520"/>
      <c r="W478" s="520" t="s">
        <v>634</v>
      </c>
      <c r="X478" s="520" t="s">
        <v>536</v>
      </c>
      <c r="Y478" s="520" t="b">
        <v>0</v>
      </c>
      <c r="Z478" s="526">
        <v>18330</v>
      </c>
      <c r="AA478" s="526">
        <v>9200</v>
      </c>
      <c r="AB478" s="526">
        <v>40700</v>
      </c>
      <c r="AC478" s="526" t="s">
        <v>1753</v>
      </c>
      <c r="AD478" s="528">
        <v>750</v>
      </c>
      <c r="AE478" s="526">
        <v>6</v>
      </c>
      <c r="AF478" s="526"/>
      <c r="AG478" s="520"/>
      <c r="AH478" s="520">
        <v>1527.5</v>
      </c>
      <c r="AI478" s="520" t="s">
        <v>537</v>
      </c>
    </row>
    <row r="479" spans="1:35" s="154" customFormat="1">
      <c r="A479" s="520" t="s">
        <v>269</v>
      </c>
      <c r="B479" s="520">
        <v>1</v>
      </c>
      <c r="C479" s="525">
        <v>1273732</v>
      </c>
      <c r="D479" s="520">
        <v>10053892</v>
      </c>
      <c r="E479" s="520" t="s">
        <v>1351</v>
      </c>
      <c r="F479" s="520" t="s">
        <v>561</v>
      </c>
      <c r="G479" s="522">
        <v>40700</v>
      </c>
      <c r="H479" s="522" t="s">
        <v>743</v>
      </c>
      <c r="I479" s="520" t="s">
        <v>530</v>
      </c>
      <c r="J479" s="523" t="s">
        <v>531</v>
      </c>
      <c r="K479" s="520" t="s">
        <v>106</v>
      </c>
      <c r="L479" s="520" t="s">
        <v>625</v>
      </c>
      <c r="M479" s="520">
        <v>18330</v>
      </c>
      <c r="N479" s="524">
        <v>0.31597222222222221</v>
      </c>
      <c r="O479" s="524">
        <v>0.31874999999999998</v>
      </c>
      <c r="P479" s="519">
        <v>3.9999999999999858</v>
      </c>
      <c r="Q479" s="520" t="s">
        <v>555</v>
      </c>
      <c r="R479" s="520" t="s">
        <v>556</v>
      </c>
      <c r="S479" s="520" t="s">
        <v>547</v>
      </c>
      <c r="T479" s="520" t="s">
        <v>534</v>
      </c>
      <c r="U479" s="520"/>
      <c r="V479" s="520"/>
      <c r="W479" s="520" t="s">
        <v>634</v>
      </c>
      <c r="X479" s="520" t="s">
        <v>536</v>
      </c>
      <c r="Y479" s="520" t="b">
        <v>0</v>
      </c>
      <c r="Z479" s="520"/>
      <c r="AA479" s="520"/>
      <c r="AB479" s="520"/>
      <c r="AC479" s="520"/>
      <c r="AD479" s="527"/>
      <c r="AE479" s="520"/>
      <c r="AF479" s="520"/>
      <c r="AG479" s="520"/>
      <c r="AH479" s="520"/>
      <c r="AI479" s="520" t="s">
        <v>537</v>
      </c>
    </row>
    <row r="480" spans="1:35" s="154" customFormat="1">
      <c r="A480" s="520" t="s">
        <v>269</v>
      </c>
      <c r="B480" s="520">
        <v>1</v>
      </c>
      <c r="C480" s="525">
        <v>1273732</v>
      </c>
      <c r="D480" s="520">
        <v>10053892</v>
      </c>
      <c r="E480" s="520" t="s">
        <v>1351</v>
      </c>
      <c r="F480" s="520" t="s">
        <v>561</v>
      </c>
      <c r="G480" s="522">
        <v>40700</v>
      </c>
      <c r="H480" s="522" t="s">
        <v>743</v>
      </c>
      <c r="I480" s="520" t="s">
        <v>530</v>
      </c>
      <c r="J480" s="523" t="s">
        <v>531</v>
      </c>
      <c r="K480" s="520" t="s">
        <v>106</v>
      </c>
      <c r="L480" s="520" t="s">
        <v>625</v>
      </c>
      <c r="M480" s="520">
        <v>18330</v>
      </c>
      <c r="N480" s="524">
        <v>0.31874999999999998</v>
      </c>
      <c r="O480" s="524">
        <v>0.3208333333333333</v>
      </c>
      <c r="P480" s="519">
        <v>2.9999999999999893</v>
      </c>
      <c r="Q480" s="520" t="s">
        <v>779</v>
      </c>
      <c r="R480" s="520" t="s">
        <v>1353</v>
      </c>
      <c r="S480" s="520" t="s">
        <v>542</v>
      </c>
      <c r="T480" s="520" t="s">
        <v>534</v>
      </c>
      <c r="U480" s="520"/>
      <c r="V480" s="520"/>
      <c r="W480" s="520" t="s">
        <v>634</v>
      </c>
      <c r="X480" s="520" t="s">
        <v>536</v>
      </c>
      <c r="Y480" s="520" t="b">
        <v>0</v>
      </c>
      <c r="Z480" s="520"/>
      <c r="AA480" s="520"/>
      <c r="AB480" s="520"/>
      <c r="AC480" s="520"/>
      <c r="AD480" s="527"/>
      <c r="AE480" s="520"/>
      <c r="AF480" s="520"/>
      <c r="AG480" s="520"/>
      <c r="AH480" s="520"/>
      <c r="AI480" s="520" t="s">
        <v>537</v>
      </c>
    </row>
    <row r="481" spans="1:35" s="154" customFormat="1">
      <c r="A481" s="520" t="s">
        <v>269</v>
      </c>
      <c r="B481" s="520">
        <v>1</v>
      </c>
      <c r="C481" s="525">
        <v>1273732</v>
      </c>
      <c r="D481" s="520">
        <v>10053892</v>
      </c>
      <c r="E481" s="520" t="s">
        <v>1351</v>
      </c>
      <c r="F481" s="520" t="s">
        <v>561</v>
      </c>
      <c r="G481" s="522">
        <v>40700</v>
      </c>
      <c r="H481" s="522" t="s">
        <v>743</v>
      </c>
      <c r="I481" s="520" t="s">
        <v>530</v>
      </c>
      <c r="J481" s="523" t="s">
        <v>531</v>
      </c>
      <c r="K481" s="520" t="s">
        <v>106</v>
      </c>
      <c r="L481" s="520" t="s">
        <v>625</v>
      </c>
      <c r="M481" s="520">
        <v>18330</v>
      </c>
      <c r="N481" s="524">
        <v>0.3208333333333333</v>
      </c>
      <c r="O481" s="524">
        <v>0.3298611111111111</v>
      </c>
      <c r="P481" s="519">
        <v>13.000000000000034</v>
      </c>
      <c r="Q481" s="520" t="s">
        <v>538</v>
      </c>
      <c r="R481" s="520"/>
      <c r="S481" s="520" t="s">
        <v>539</v>
      </c>
      <c r="T481" s="520" t="s">
        <v>540</v>
      </c>
      <c r="U481" s="520"/>
      <c r="V481" s="520"/>
      <c r="W481" s="520" t="s">
        <v>634</v>
      </c>
      <c r="X481" s="520" t="s">
        <v>536</v>
      </c>
      <c r="Y481" s="520" t="b">
        <v>0</v>
      </c>
      <c r="Z481" s="520"/>
      <c r="AA481" s="520"/>
      <c r="AB481" s="520"/>
      <c r="AC481" s="520"/>
      <c r="AD481" s="527"/>
      <c r="AE481" s="520"/>
      <c r="AF481" s="520"/>
      <c r="AG481" s="520"/>
      <c r="AH481" s="520"/>
      <c r="AI481" s="520" t="s">
        <v>537</v>
      </c>
    </row>
    <row r="482" spans="1:35" s="154" customFormat="1">
      <c r="A482" s="520" t="s">
        <v>269</v>
      </c>
      <c r="B482" s="520">
        <v>1</v>
      </c>
      <c r="C482" s="525">
        <v>1273732</v>
      </c>
      <c r="D482" s="520">
        <v>10053892</v>
      </c>
      <c r="E482" s="520" t="s">
        <v>1351</v>
      </c>
      <c r="F482" s="520" t="s">
        <v>561</v>
      </c>
      <c r="G482" s="522">
        <v>40700</v>
      </c>
      <c r="H482" s="522" t="s">
        <v>743</v>
      </c>
      <c r="I482" s="520" t="s">
        <v>530</v>
      </c>
      <c r="J482" s="523" t="s">
        <v>531</v>
      </c>
      <c r="K482" s="520" t="s">
        <v>106</v>
      </c>
      <c r="L482" s="520" t="s">
        <v>625</v>
      </c>
      <c r="M482" s="520">
        <v>18330</v>
      </c>
      <c r="N482" s="524">
        <v>0.3298611111111111</v>
      </c>
      <c r="O482" s="524">
        <v>0.33124999999999999</v>
      </c>
      <c r="P482" s="519">
        <v>1.9999999999999929</v>
      </c>
      <c r="Q482" s="520" t="s">
        <v>599</v>
      </c>
      <c r="R482" s="520" t="s">
        <v>1354</v>
      </c>
      <c r="S482" s="520" t="s">
        <v>542</v>
      </c>
      <c r="T482" s="520" t="s">
        <v>534</v>
      </c>
      <c r="U482" s="520"/>
      <c r="V482" s="520"/>
      <c r="W482" s="520" t="s">
        <v>634</v>
      </c>
      <c r="X482" s="520" t="s">
        <v>536</v>
      </c>
      <c r="Y482" s="520" t="b">
        <v>0</v>
      </c>
      <c r="Z482" s="520"/>
      <c r="AA482" s="520"/>
      <c r="AB482" s="520"/>
      <c r="AC482" s="520"/>
      <c r="AD482" s="527"/>
      <c r="AE482" s="520"/>
      <c r="AF482" s="520"/>
      <c r="AG482" s="520"/>
      <c r="AH482" s="520"/>
      <c r="AI482" s="520" t="s">
        <v>537</v>
      </c>
    </row>
    <row r="483" spans="1:35" s="154" customFormat="1">
      <c r="A483" s="520" t="s">
        <v>269</v>
      </c>
      <c r="B483" s="520">
        <v>1</v>
      </c>
      <c r="C483" s="525">
        <v>1273732</v>
      </c>
      <c r="D483" s="520">
        <v>10053892</v>
      </c>
      <c r="E483" s="520" t="s">
        <v>1351</v>
      </c>
      <c r="F483" s="520" t="s">
        <v>561</v>
      </c>
      <c r="G483" s="522">
        <v>40700</v>
      </c>
      <c r="H483" s="522" t="s">
        <v>743</v>
      </c>
      <c r="I483" s="520" t="s">
        <v>530</v>
      </c>
      <c r="J483" s="523" t="s">
        <v>531</v>
      </c>
      <c r="K483" s="520" t="s">
        <v>106</v>
      </c>
      <c r="L483" s="520" t="s">
        <v>625</v>
      </c>
      <c r="M483" s="520">
        <v>18330</v>
      </c>
      <c r="N483" s="524">
        <v>0.33124999999999999</v>
      </c>
      <c r="O483" s="524">
        <v>0.33402777777777776</v>
      </c>
      <c r="P483" s="519">
        <v>3.9999999999999858</v>
      </c>
      <c r="Q483" s="520" t="s">
        <v>538</v>
      </c>
      <c r="R483" s="520"/>
      <c r="S483" s="520" t="s">
        <v>539</v>
      </c>
      <c r="T483" s="520" t="s">
        <v>540</v>
      </c>
      <c r="U483" s="520"/>
      <c r="V483" s="520"/>
      <c r="W483" s="520" t="s">
        <v>634</v>
      </c>
      <c r="X483" s="520" t="s">
        <v>536</v>
      </c>
      <c r="Y483" s="520" t="b">
        <v>0</v>
      </c>
      <c r="Z483" s="520"/>
      <c r="AA483" s="520"/>
      <c r="AB483" s="520"/>
      <c r="AC483" s="520"/>
      <c r="AD483" s="527"/>
      <c r="AE483" s="520"/>
      <c r="AF483" s="520"/>
      <c r="AG483" s="520"/>
      <c r="AH483" s="520"/>
      <c r="AI483" s="520" t="s">
        <v>537</v>
      </c>
    </row>
    <row r="484" spans="1:35" s="154" customFormat="1">
      <c r="A484" s="520" t="s">
        <v>269</v>
      </c>
      <c r="B484" s="520">
        <v>1</v>
      </c>
      <c r="C484" s="525">
        <v>1273732</v>
      </c>
      <c r="D484" s="520">
        <v>10053892</v>
      </c>
      <c r="E484" s="520" t="s">
        <v>1351</v>
      </c>
      <c r="F484" s="520" t="s">
        <v>561</v>
      </c>
      <c r="G484" s="522">
        <v>40700</v>
      </c>
      <c r="H484" s="522" t="s">
        <v>743</v>
      </c>
      <c r="I484" s="520" t="s">
        <v>530</v>
      </c>
      <c r="J484" s="523" t="s">
        <v>531</v>
      </c>
      <c r="K484" s="520" t="s">
        <v>106</v>
      </c>
      <c r="L484" s="520" t="s">
        <v>625</v>
      </c>
      <c r="M484" s="520">
        <v>18330</v>
      </c>
      <c r="N484" s="524">
        <v>0.33402777777777776</v>
      </c>
      <c r="O484" s="524">
        <v>0.33541666666666664</v>
      </c>
      <c r="P484" s="519">
        <v>1.9999999999999929</v>
      </c>
      <c r="Q484" s="520" t="s">
        <v>599</v>
      </c>
      <c r="R484" s="520" t="s">
        <v>1354</v>
      </c>
      <c r="S484" s="520" t="s">
        <v>542</v>
      </c>
      <c r="T484" s="520" t="s">
        <v>534</v>
      </c>
      <c r="U484" s="520"/>
      <c r="V484" s="520"/>
      <c r="W484" s="520" t="s">
        <v>634</v>
      </c>
      <c r="X484" s="520" t="s">
        <v>536</v>
      </c>
      <c r="Y484" s="520" t="b">
        <v>0</v>
      </c>
      <c r="Z484" s="520"/>
      <c r="AA484" s="520"/>
      <c r="AB484" s="520"/>
      <c r="AC484" s="520"/>
      <c r="AD484" s="527"/>
      <c r="AE484" s="520"/>
      <c r="AF484" s="520"/>
      <c r="AG484" s="520"/>
      <c r="AH484" s="520"/>
      <c r="AI484" s="520" t="s">
        <v>537</v>
      </c>
    </row>
    <row r="485" spans="1:35" s="154" customFormat="1">
      <c r="A485" s="520" t="s">
        <v>269</v>
      </c>
      <c r="B485" s="520">
        <v>1</v>
      </c>
      <c r="C485" s="525">
        <v>1273732</v>
      </c>
      <c r="D485" s="520">
        <v>10053892</v>
      </c>
      <c r="E485" s="520" t="s">
        <v>1351</v>
      </c>
      <c r="F485" s="520" t="s">
        <v>561</v>
      </c>
      <c r="G485" s="522">
        <v>40700</v>
      </c>
      <c r="H485" s="522" t="s">
        <v>743</v>
      </c>
      <c r="I485" s="520" t="s">
        <v>530</v>
      </c>
      <c r="J485" s="523" t="s">
        <v>531</v>
      </c>
      <c r="K485" s="520" t="s">
        <v>106</v>
      </c>
      <c r="L485" s="520" t="s">
        <v>625</v>
      </c>
      <c r="M485" s="520">
        <v>18330</v>
      </c>
      <c r="N485" s="524">
        <v>0.33541666666666664</v>
      </c>
      <c r="O485" s="524">
        <v>0.35902777777777778</v>
      </c>
      <c r="P485" s="519">
        <v>34.000000000000043</v>
      </c>
      <c r="Q485" s="520" t="s">
        <v>538</v>
      </c>
      <c r="R485" s="520"/>
      <c r="S485" s="520" t="s">
        <v>539</v>
      </c>
      <c r="T485" s="520" t="s">
        <v>540</v>
      </c>
      <c r="U485" s="520"/>
      <c r="V485" s="520"/>
      <c r="W485" s="520" t="s">
        <v>634</v>
      </c>
      <c r="X485" s="520" t="s">
        <v>536</v>
      </c>
      <c r="Y485" s="520" t="b">
        <v>0</v>
      </c>
      <c r="Z485" s="520"/>
      <c r="AA485" s="520"/>
      <c r="AB485" s="520"/>
      <c r="AC485" s="520"/>
      <c r="AD485" s="527"/>
      <c r="AE485" s="520"/>
      <c r="AF485" s="520"/>
      <c r="AG485" s="520"/>
      <c r="AH485" s="520"/>
      <c r="AI485" s="520" t="s">
        <v>537</v>
      </c>
    </row>
    <row r="486" spans="1:35" s="154" customFormat="1">
      <c r="A486" s="520" t="s">
        <v>269</v>
      </c>
      <c r="B486" s="520">
        <v>1</v>
      </c>
      <c r="C486" s="525">
        <v>1273732</v>
      </c>
      <c r="D486" s="520">
        <v>10053892</v>
      </c>
      <c r="E486" s="520" t="s">
        <v>1351</v>
      </c>
      <c r="F486" s="520" t="s">
        <v>561</v>
      </c>
      <c r="G486" s="522">
        <v>40700</v>
      </c>
      <c r="H486" s="522" t="s">
        <v>743</v>
      </c>
      <c r="I486" s="520" t="s">
        <v>530</v>
      </c>
      <c r="J486" s="523" t="s">
        <v>531</v>
      </c>
      <c r="K486" s="520" t="s">
        <v>106</v>
      </c>
      <c r="L486" s="520" t="s">
        <v>625</v>
      </c>
      <c r="M486" s="520">
        <v>18330</v>
      </c>
      <c r="N486" s="524">
        <v>0.35902777777777778</v>
      </c>
      <c r="O486" s="524">
        <v>0.36180555555555555</v>
      </c>
      <c r="P486" s="519">
        <v>3.9999999999999858</v>
      </c>
      <c r="Q486" s="520" t="s">
        <v>588</v>
      </c>
      <c r="R486" s="520" t="s">
        <v>1355</v>
      </c>
      <c r="S486" s="520" t="s">
        <v>542</v>
      </c>
      <c r="T486" s="520" t="s">
        <v>534</v>
      </c>
      <c r="U486" s="520"/>
      <c r="V486" s="520"/>
      <c r="W486" s="520" t="s">
        <v>634</v>
      </c>
      <c r="X486" s="520" t="s">
        <v>536</v>
      </c>
      <c r="Y486" s="520" t="b">
        <v>0</v>
      </c>
      <c r="Z486" s="520"/>
      <c r="AA486" s="520"/>
      <c r="AB486" s="520"/>
      <c r="AC486" s="520"/>
      <c r="AD486" s="527"/>
      <c r="AE486" s="520"/>
      <c r="AF486" s="520"/>
      <c r="AG486" s="520"/>
      <c r="AH486" s="520"/>
      <c r="AI486" s="520" t="s">
        <v>537</v>
      </c>
    </row>
    <row r="487" spans="1:35" s="154" customFormat="1">
      <c r="A487" s="520" t="s">
        <v>269</v>
      </c>
      <c r="B487" s="520">
        <v>1</v>
      </c>
      <c r="C487" s="525">
        <v>1273732</v>
      </c>
      <c r="D487" s="520">
        <v>10053892</v>
      </c>
      <c r="E487" s="520" t="s">
        <v>1351</v>
      </c>
      <c r="F487" s="520" t="s">
        <v>561</v>
      </c>
      <c r="G487" s="522">
        <v>40700</v>
      </c>
      <c r="H487" s="522" t="s">
        <v>743</v>
      </c>
      <c r="I487" s="520" t="s">
        <v>530</v>
      </c>
      <c r="J487" s="523" t="s">
        <v>531</v>
      </c>
      <c r="K487" s="520" t="s">
        <v>106</v>
      </c>
      <c r="L487" s="520" t="s">
        <v>625</v>
      </c>
      <c r="M487" s="520">
        <v>18330</v>
      </c>
      <c r="N487" s="524">
        <v>0.36180555555555555</v>
      </c>
      <c r="O487" s="524">
        <v>0.37986111111111109</v>
      </c>
      <c r="P487" s="519">
        <v>25.999999999999986</v>
      </c>
      <c r="Q487" s="520" t="s">
        <v>538</v>
      </c>
      <c r="R487" s="520"/>
      <c r="S487" s="520" t="s">
        <v>539</v>
      </c>
      <c r="T487" s="520" t="s">
        <v>540</v>
      </c>
      <c r="U487" s="520"/>
      <c r="V487" s="520"/>
      <c r="W487" s="520" t="s">
        <v>634</v>
      </c>
      <c r="X487" s="520" t="s">
        <v>536</v>
      </c>
      <c r="Y487" s="520" t="b">
        <v>0</v>
      </c>
      <c r="Z487" s="520"/>
      <c r="AA487" s="520"/>
      <c r="AB487" s="520"/>
      <c r="AC487" s="520"/>
      <c r="AD487" s="527"/>
      <c r="AE487" s="520"/>
      <c r="AF487" s="520"/>
      <c r="AG487" s="520"/>
      <c r="AH487" s="520"/>
      <c r="AI487" s="520" t="s">
        <v>537</v>
      </c>
    </row>
    <row r="488" spans="1:35" s="154" customFormat="1">
      <c r="A488" s="520" t="s">
        <v>269</v>
      </c>
      <c r="B488" s="520">
        <v>1</v>
      </c>
      <c r="C488" s="525">
        <v>1273732</v>
      </c>
      <c r="D488" s="520">
        <v>10053892</v>
      </c>
      <c r="E488" s="520" t="s">
        <v>1351</v>
      </c>
      <c r="F488" s="520" t="s">
        <v>561</v>
      </c>
      <c r="G488" s="522">
        <v>40700</v>
      </c>
      <c r="H488" s="522" t="s">
        <v>743</v>
      </c>
      <c r="I488" s="520" t="s">
        <v>530</v>
      </c>
      <c r="J488" s="523" t="s">
        <v>531</v>
      </c>
      <c r="K488" s="520" t="s">
        <v>106</v>
      </c>
      <c r="L488" s="520" t="s">
        <v>625</v>
      </c>
      <c r="M488" s="520">
        <v>18330</v>
      </c>
      <c r="N488" s="524">
        <v>0.37986111111111109</v>
      </c>
      <c r="O488" s="524">
        <v>0.38194444444444442</v>
      </c>
      <c r="P488" s="519">
        <v>2.9999999999999893</v>
      </c>
      <c r="Q488" s="520" t="s">
        <v>599</v>
      </c>
      <c r="R488" s="520" t="s">
        <v>1354</v>
      </c>
      <c r="S488" s="520" t="s">
        <v>542</v>
      </c>
      <c r="T488" s="520" t="s">
        <v>534</v>
      </c>
      <c r="U488" s="520"/>
      <c r="V488" s="520"/>
      <c r="W488" s="520" t="s">
        <v>634</v>
      </c>
      <c r="X488" s="520" t="s">
        <v>536</v>
      </c>
      <c r="Y488" s="520" t="b">
        <v>0</v>
      </c>
      <c r="Z488" s="520"/>
      <c r="AA488" s="520"/>
      <c r="AB488" s="520"/>
      <c r="AC488" s="520"/>
      <c r="AD488" s="527"/>
      <c r="AE488" s="520"/>
      <c r="AF488" s="520"/>
      <c r="AG488" s="520"/>
      <c r="AH488" s="520"/>
      <c r="AI488" s="520" t="s">
        <v>537</v>
      </c>
    </row>
    <row r="489" spans="1:35" s="154" customFormat="1">
      <c r="A489" s="520" t="s">
        <v>269</v>
      </c>
      <c r="B489" s="520">
        <v>1</v>
      </c>
      <c r="C489" s="525">
        <v>1273732</v>
      </c>
      <c r="D489" s="520">
        <v>10053892</v>
      </c>
      <c r="E489" s="520" t="s">
        <v>1351</v>
      </c>
      <c r="F489" s="520" t="s">
        <v>561</v>
      </c>
      <c r="G489" s="522">
        <v>40700</v>
      </c>
      <c r="H489" s="522" t="s">
        <v>743</v>
      </c>
      <c r="I489" s="520" t="s">
        <v>530</v>
      </c>
      <c r="J489" s="523" t="s">
        <v>531</v>
      </c>
      <c r="K489" s="520" t="s">
        <v>106</v>
      </c>
      <c r="L489" s="520" t="s">
        <v>625</v>
      </c>
      <c r="M489" s="520">
        <v>18330</v>
      </c>
      <c r="N489" s="524">
        <v>0.38194444444444442</v>
      </c>
      <c r="O489" s="524">
        <v>0.42083333333333334</v>
      </c>
      <c r="P489" s="519">
        <v>56.000000000000043</v>
      </c>
      <c r="Q489" s="520" t="s">
        <v>538</v>
      </c>
      <c r="R489" s="520"/>
      <c r="S489" s="520" t="s">
        <v>539</v>
      </c>
      <c r="T489" s="520" t="s">
        <v>540</v>
      </c>
      <c r="U489" s="520"/>
      <c r="V489" s="520"/>
      <c r="W489" s="520" t="s">
        <v>634</v>
      </c>
      <c r="X489" s="520" t="s">
        <v>536</v>
      </c>
      <c r="Y489" s="520" t="b">
        <v>0</v>
      </c>
      <c r="Z489" s="526"/>
      <c r="AA489" s="526"/>
      <c r="AB489" s="526"/>
      <c r="AC489" s="526"/>
      <c r="AD489" s="528"/>
      <c r="AE489" s="526"/>
      <c r="AF489" s="526"/>
      <c r="AG489" s="526"/>
      <c r="AH489" s="526"/>
      <c r="AI489" s="520" t="s">
        <v>537</v>
      </c>
    </row>
    <row r="490" spans="1:35" s="154" customFormat="1">
      <c r="A490" s="520" t="s">
        <v>269</v>
      </c>
      <c r="B490" s="520">
        <v>2</v>
      </c>
      <c r="C490" s="525">
        <v>1274158</v>
      </c>
      <c r="D490" s="520">
        <v>10053892</v>
      </c>
      <c r="E490" s="520" t="s">
        <v>1351</v>
      </c>
      <c r="F490" s="520" t="s">
        <v>561</v>
      </c>
      <c r="G490" s="522">
        <v>40700</v>
      </c>
      <c r="H490" s="522" t="s">
        <v>743</v>
      </c>
      <c r="I490" s="520" t="s">
        <v>530</v>
      </c>
      <c r="J490" s="523" t="s">
        <v>531</v>
      </c>
      <c r="K490" s="520" t="s">
        <v>106</v>
      </c>
      <c r="L490" s="520" t="s">
        <v>625</v>
      </c>
      <c r="M490" s="520">
        <v>27720</v>
      </c>
      <c r="N490" s="524">
        <v>0.42083333333333334</v>
      </c>
      <c r="O490" s="524">
        <v>0.42499999999999999</v>
      </c>
      <c r="P490" s="519">
        <v>5.9999999999999787</v>
      </c>
      <c r="Q490" s="520" t="s">
        <v>554</v>
      </c>
      <c r="R490" s="520" t="s">
        <v>1356</v>
      </c>
      <c r="S490" s="520" t="s">
        <v>550</v>
      </c>
      <c r="T490" s="520" t="s">
        <v>551</v>
      </c>
      <c r="U490" s="520"/>
      <c r="V490" s="520"/>
      <c r="W490" s="520" t="s">
        <v>634</v>
      </c>
      <c r="X490" s="520" t="s">
        <v>536</v>
      </c>
      <c r="Y490" s="520" t="b">
        <v>0</v>
      </c>
      <c r="Z490" s="520">
        <v>27720</v>
      </c>
      <c r="AA490" s="520">
        <v>9200</v>
      </c>
      <c r="AB490" s="520">
        <v>40700</v>
      </c>
      <c r="AC490" s="520" t="s">
        <v>1522</v>
      </c>
      <c r="AD490" s="527">
        <v>750</v>
      </c>
      <c r="AE490" s="520">
        <v>6</v>
      </c>
      <c r="AF490" s="520"/>
      <c r="AG490" s="520"/>
      <c r="AH490" s="520">
        <v>2310</v>
      </c>
      <c r="AI490" s="520" t="s">
        <v>537</v>
      </c>
    </row>
    <row r="491" spans="1:35" s="154" customFormat="1">
      <c r="A491" s="520" t="s">
        <v>269</v>
      </c>
      <c r="B491" s="520">
        <v>2</v>
      </c>
      <c r="C491" s="525">
        <v>1274158</v>
      </c>
      <c r="D491" s="520">
        <v>10053892</v>
      </c>
      <c r="E491" s="520" t="s">
        <v>1351</v>
      </c>
      <c r="F491" s="520" t="s">
        <v>561</v>
      </c>
      <c r="G491" s="522">
        <v>40700</v>
      </c>
      <c r="H491" s="522" t="s">
        <v>743</v>
      </c>
      <c r="I491" s="520" t="s">
        <v>530</v>
      </c>
      <c r="J491" s="523" t="s">
        <v>531</v>
      </c>
      <c r="K491" s="520" t="s">
        <v>106</v>
      </c>
      <c r="L491" s="520" t="s">
        <v>625</v>
      </c>
      <c r="M491" s="520">
        <v>27720</v>
      </c>
      <c r="N491" s="524">
        <v>0.42499999999999999</v>
      </c>
      <c r="O491" s="524">
        <v>0.42777777777777776</v>
      </c>
      <c r="P491" s="519">
        <v>3.9999999999999858</v>
      </c>
      <c r="Q491" s="520" t="s">
        <v>538</v>
      </c>
      <c r="R491" s="520"/>
      <c r="S491" s="520" t="s">
        <v>539</v>
      </c>
      <c r="T491" s="520" t="s">
        <v>540</v>
      </c>
      <c r="U491" s="520"/>
      <c r="V491" s="520"/>
      <c r="W491" s="520" t="s">
        <v>634</v>
      </c>
      <c r="X491" s="520" t="s">
        <v>536</v>
      </c>
      <c r="Y491" s="520" t="b">
        <v>0</v>
      </c>
      <c r="Z491" s="520"/>
      <c r="AA491" s="520"/>
      <c r="AB491" s="520"/>
      <c r="AC491" s="520"/>
      <c r="AD491" s="527"/>
      <c r="AE491" s="520"/>
      <c r="AF491" s="520"/>
      <c r="AG491" s="520"/>
      <c r="AH491" s="520"/>
      <c r="AI491" s="520" t="s">
        <v>537</v>
      </c>
    </row>
    <row r="492" spans="1:35" s="154" customFormat="1">
      <c r="A492" s="520" t="s">
        <v>269</v>
      </c>
      <c r="B492" s="520">
        <v>2</v>
      </c>
      <c r="C492" s="525">
        <v>1274158</v>
      </c>
      <c r="D492" s="520">
        <v>10053892</v>
      </c>
      <c r="E492" s="520" t="s">
        <v>1351</v>
      </c>
      <c r="F492" s="520" t="s">
        <v>561</v>
      </c>
      <c r="G492" s="522">
        <v>40700</v>
      </c>
      <c r="H492" s="522" t="s">
        <v>743</v>
      </c>
      <c r="I492" s="520" t="s">
        <v>530</v>
      </c>
      <c r="J492" s="523" t="s">
        <v>531</v>
      </c>
      <c r="K492" s="520" t="s">
        <v>106</v>
      </c>
      <c r="L492" s="520" t="s">
        <v>625</v>
      </c>
      <c r="M492" s="520">
        <v>27720</v>
      </c>
      <c r="N492" s="524">
        <v>0.42777777777777776</v>
      </c>
      <c r="O492" s="524">
        <v>0.42986111111111108</v>
      </c>
      <c r="P492" s="519">
        <v>2.9999999999999893</v>
      </c>
      <c r="Q492" s="520" t="s">
        <v>621</v>
      </c>
      <c r="R492" s="520" t="s">
        <v>1357</v>
      </c>
      <c r="S492" s="520" t="s">
        <v>533</v>
      </c>
      <c r="T492" s="520" t="s">
        <v>534</v>
      </c>
      <c r="U492" s="520"/>
      <c r="V492" s="520"/>
      <c r="W492" s="520" t="s">
        <v>634</v>
      </c>
      <c r="X492" s="520" t="s">
        <v>536</v>
      </c>
      <c r="Y492" s="520" t="b">
        <v>0</v>
      </c>
      <c r="Z492" s="520"/>
      <c r="AA492" s="520"/>
      <c r="AB492" s="520"/>
      <c r="AC492" s="520"/>
      <c r="AD492" s="527"/>
      <c r="AE492" s="520"/>
      <c r="AF492" s="520"/>
      <c r="AG492" s="520"/>
      <c r="AH492" s="520"/>
      <c r="AI492" s="520" t="s">
        <v>537</v>
      </c>
    </row>
    <row r="493" spans="1:35" s="154" customFormat="1">
      <c r="A493" s="520" t="s">
        <v>269</v>
      </c>
      <c r="B493" s="520">
        <v>2</v>
      </c>
      <c r="C493" s="525">
        <v>1274158</v>
      </c>
      <c r="D493" s="520">
        <v>10053892</v>
      </c>
      <c r="E493" s="520" t="s">
        <v>1351</v>
      </c>
      <c r="F493" s="520" t="s">
        <v>561</v>
      </c>
      <c r="G493" s="522">
        <v>40700</v>
      </c>
      <c r="H493" s="522" t="s">
        <v>743</v>
      </c>
      <c r="I493" s="520" t="s">
        <v>530</v>
      </c>
      <c r="J493" s="523" t="s">
        <v>531</v>
      </c>
      <c r="K493" s="520" t="s">
        <v>106</v>
      </c>
      <c r="L493" s="520" t="s">
        <v>625</v>
      </c>
      <c r="M493" s="520">
        <v>27720</v>
      </c>
      <c r="N493" s="524">
        <v>0.42986111111111108</v>
      </c>
      <c r="O493" s="524">
        <v>0.4375</v>
      </c>
      <c r="P493" s="519">
        <v>11.000000000000041</v>
      </c>
      <c r="Q493" s="520" t="s">
        <v>538</v>
      </c>
      <c r="R493" s="520"/>
      <c r="S493" s="520" t="s">
        <v>539</v>
      </c>
      <c r="T493" s="520" t="s">
        <v>540</v>
      </c>
      <c r="U493" s="520"/>
      <c r="V493" s="520"/>
      <c r="W493" s="520" t="s">
        <v>634</v>
      </c>
      <c r="X493" s="520" t="s">
        <v>536</v>
      </c>
      <c r="Y493" s="520" t="b">
        <v>0</v>
      </c>
      <c r="Z493" s="520"/>
      <c r="AA493" s="520"/>
      <c r="AB493" s="520"/>
      <c r="AC493" s="520"/>
      <c r="AD493" s="527"/>
      <c r="AE493" s="520"/>
      <c r="AF493" s="520"/>
      <c r="AG493" s="520"/>
      <c r="AH493" s="520"/>
      <c r="AI493" s="520" t="s">
        <v>537</v>
      </c>
    </row>
    <row r="494" spans="1:35" s="154" customFormat="1">
      <c r="A494" s="520" t="s">
        <v>269</v>
      </c>
      <c r="B494" s="520">
        <v>2</v>
      </c>
      <c r="C494" s="525">
        <v>1274158</v>
      </c>
      <c r="D494" s="520">
        <v>10053892</v>
      </c>
      <c r="E494" s="520" t="s">
        <v>1351</v>
      </c>
      <c r="F494" s="520" t="s">
        <v>561</v>
      </c>
      <c r="G494" s="522">
        <v>40700</v>
      </c>
      <c r="H494" s="522" t="s">
        <v>743</v>
      </c>
      <c r="I494" s="520" t="s">
        <v>530</v>
      </c>
      <c r="J494" s="523" t="s">
        <v>531</v>
      </c>
      <c r="K494" s="520" t="s">
        <v>106</v>
      </c>
      <c r="L494" s="520" t="s">
        <v>625</v>
      </c>
      <c r="M494" s="520">
        <v>27720</v>
      </c>
      <c r="N494" s="524">
        <v>0.4375</v>
      </c>
      <c r="O494" s="524">
        <v>0.43958333333333333</v>
      </c>
      <c r="P494" s="519">
        <v>2.9999999999999893</v>
      </c>
      <c r="Q494" s="520" t="s">
        <v>605</v>
      </c>
      <c r="R494" s="520" t="s">
        <v>1358</v>
      </c>
      <c r="S494" s="520" t="s">
        <v>587</v>
      </c>
      <c r="T494" s="520" t="s">
        <v>534</v>
      </c>
      <c r="U494" s="520"/>
      <c r="V494" s="520"/>
      <c r="W494" s="520" t="s">
        <v>634</v>
      </c>
      <c r="X494" s="520" t="s">
        <v>536</v>
      </c>
      <c r="Y494" s="520" t="b">
        <v>0</v>
      </c>
      <c r="Z494" s="520"/>
      <c r="AA494" s="520"/>
      <c r="AB494" s="520"/>
      <c r="AC494" s="520"/>
      <c r="AD494" s="527"/>
      <c r="AE494" s="520"/>
      <c r="AF494" s="520"/>
      <c r="AG494" s="520"/>
      <c r="AH494" s="520"/>
      <c r="AI494" s="520" t="s">
        <v>537</v>
      </c>
    </row>
    <row r="495" spans="1:35" s="154" customFormat="1">
      <c r="A495" s="520" t="s">
        <v>269</v>
      </c>
      <c r="B495" s="520">
        <v>2</v>
      </c>
      <c r="C495" s="525">
        <v>1274158</v>
      </c>
      <c r="D495" s="520">
        <v>10053892</v>
      </c>
      <c r="E495" s="520" t="s">
        <v>1351</v>
      </c>
      <c r="F495" s="520" t="s">
        <v>561</v>
      </c>
      <c r="G495" s="522">
        <v>40700</v>
      </c>
      <c r="H495" s="522" t="s">
        <v>743</v>
      </c>
      <c r="I495" s="520" t="s">
        <v>530</v>
      </c>
      <c r="J495" s="523" t="s">
        <v>531</v>
      </c>
      <c r="K495" s="520" t="s">
        <v>106</v>
      </c>
      <c r="L495" s="520" t="s">
        <v>625</v>
      </c>
      <c r="M495" s="520">
        <v>27720</v>
      </c>
      <c r="N495" s="524">
        <v>0.43958333333333333</v>
      </c>
      <c r="O495" s="524">
        <v>0.44652777777777775</v>
      </c>
      <c r="P495" s="519">
        <v>9.9999999999999645</v>
      </c>
      <c r="Q495" s="520" t="s">
        <v>538</v>
      </c>
      <c r="R495" s="520"/>
      <c r="S495" s="520" t="s">
        <v>539</v>
      </c>
      <c r="T495" s="520" t="s">
        <v>540</v>
      </c>
      <c r="U495" s="520"/>
      <c r="V495" s="520"/>
      <c r="W495" s="520" t="s">
        <v>634</v>
      </c>
      <c r="X495" s="520" t="s">
        <v>536</v>
      </c>
      <c r="Y495" s="520" t="b">
        <v>0</v>
      </c>
      <c r="Z495" s="520"/>
      <c r="AA495" s="520"/>
      <c r="AB495" s="520"/>
      <c r="AC495" s="520"/>
      <c r="AD495" s="527"/>
      <c r="AE495" s="520"/>
      <c r="AF495" s="520"/>
      <c r="AG495" s="520"/>
      <c r="AH495" s="520"/>
      <c r="AI495" s="520" t="s">
        <v>537</v>
      </c>
    </row>
    <row r="496" spans="1:35" s="154" customFormat="1">
      <c r="A496" s="520" t="s">
        <v>269</v>
      </c>
      <c r="B496" s="520">
        <v>2</v>
      </c>
      <c r="C496" s="525">
        <v>1274158</v>
      </c>
      <c r="D496" s="520">
        <v>10053892</v>
      </c>
      <c r="E496" s="520" t="s">
        <v>1351</v>
      </c>
      <c r="F496" s="520" t="s">
        <v>561</v>
      </c>
      <c r="G496" s="522">
        <v>40700</v>
      </c>
      <c r="H496" s="522" t="s">
        <v>743</v>
      </c>
      <c r="I496" s="520" t="s">
        <v>530</v>
      </c>
      <c r="J496" s="523" t="s">
        <v>531</v>
      </c>
      <c r="K496" s="520" t="s">
        <v>106</v>
      </c>
      <c r="L496" s="520" t="s">
        <v>625</v>
      </c>
      <c r="M496" s="520">
        <v>27720</v>
      </c>
      <c r="N496" s="524">
        <v>0.44652777777777775</v>
      </c>
      <c r="O496" s="524">
        <v>0.44930555555555557</v>
      </c>
      <c r="P496" s="519">
        <v>3.9999999999999858</v>
      </c>
      <c r="Q496" s="520" t="s">
        <v>605</v>
      </c>
      <c r="R496" s="520" t="s">
        <v>1358</v>
      </c>
      <c r="S496" s="520" t="s">
        <v>587</v>
      </c>
      <c r="T496" s="520" t="s">
        <v>534</v>
      </c>
      <c r="U496" s="520"/>
      <c r="V496" s="520"/>
      <c r="W496" s="520" t="s">
        <v>634</v>
      </c>
      <c r="X496" s="520" t="s">
        <v>536</v>
      </c>
      <c r="Y496" s="520" t="b">
        <v>0</v>
      </c>
      <c r="Z496" s="520"/>
      <c r="AA496" s="520"/>
      <c r="AB496" s="520"/>
      <c r="AC496" s="520"/>
      <c r="AD496" s="527"/>
      <c r="AE496" s="520"/>
      <c r="AF496" s="520"/>
      <c r="AG496" s="520"/>
      <c r="AH496" s="520"/>
      <c r="AI496" s="520" t="s">
        <v>537</v>
      </c>
    </row>
    <row r="497" spans="1:35" s="154" customFormat="1">
      <c r="A497" s="520" t="s">
        <v>269</v>
      </c>
      <c r="B497" s="520">
        <v>2</v>
      </c>
      <c r="C497" s="525">
        <v>1274158</v>
      </c>
      <c r="D497" s="520">
        <v>10053892</v>
      </c>
      <c r="E497" s="520" t="s">
        <v>1351</v>
      </c>
      <c r="F497" s="520" t="s">
        <v>561</v>
      </c>
      <c r="G497" s="522">
        <v>40700</v>
      </c>
      <c r="H497" s="522" t="s">
        <v>743</v>
      </c>
      <c r="I497" s="520" t="s">
        <v>530</v>
      </c>
      <c r="J497" s="523" t="s">
        <v>531</v>
      </c>
      <c r="K497" s="520" t="s">
        <v>106</v>
      </c>
      <c r="L497" s="520" t="s">
        <v>625</v>
      </c>
      <c r="M497" s="520">
        <v>27720</v>
      </c>
      <c r="N497" s="524">
        <v>0.44930555555555557</v>
      </c>
      <c r="O497" s="524">
        <v>0.46597222222222223</v>
      </c>
      <c r="P497" s="519">
        <v>23.999999999999993</v>
      </c>
      <c r="Q497" s="520" t="s">
        <v>538</v>
      </c>
      <c r="R497" s="520"/>
      <c r="S497" s="520" t="s">
        <v>539</v>
      </c>
      <c r="T497" s="520" t="s">
        <v>540</v>
      </c>
      <c r="U497" s="520"/>
      <c r="V497" s="520"/>
      <c r="W497" s="520" t="s">
        <v>634</v>
      </c>
      <c r="X497" s="520" t="s">
        <v>536</v>
      </c>
      <c r="Y497" s="520" t="b">
        <v>0</v>
      </c>
      <c r="Z497" s="520"/>
      <c r="AA497" s="520"/>
      <c r="AB497" s="520"/>
      <c r="AC497" s="520"/>
      <c r="AD497" s="527"/>
      <c r="AE497" s="520"/>
      <c r="AF497" s="520"/>
      <c r="AG497" s="520"/>
      <c r="AH497" s="520"/>
      <c r="AI497" s="520" t="s">
        <v>537</v>
      </c>
    </row>
    <row r="498" spans="1:35" s="154" customFormat="1">
      <c r="A498" s="520" t="s">
        <v>269</v>
      </c>
      <c r="B498" s="520">
        <v>2</v>
      </c>
      <c r="C498" s="525">
        <v>1274158</v>
      </c>
      <c r="D498" s="520">
        <v>10053892</v>
      </c>
      <c r="E498" s="520" t="s">
        <v>1351</v>
      </c>
      <c r="F498" s="520" t="s">
        <v>561</v>
      </c>
      <c r="G498" s="522">
        <v>40700</v>
      </c>
      <c r="H498" s="522" t="s">
        <v>743</v>
      </c>
      <c r="I498" s="520" t="s">
        <v>530</v>
      </c>
      <c r="J498" s="523" t="s">
        <v>531</v>
      </c>
      <c r="K498" s="520" t="s">
        <v>106</v>
      </c>
      <c r="L498" s="520" t="s">
        <v>625</v>
      </c>
      <c r="M498" s="520">
        <v>27720</v>
      </c>
      <c r="N498" s="524">
        <v>0.46597222222222223</v>
      </c>
      <c r="O498" s="524">
        <v>0.46805555555555556</v>
      </c>
      <c r="P498" s="519">
        <v>3.0000000000000693</v>
      </c>
      <c r="Q498" s="520" t="s">
        <v>605</v>
      </c>
      <c r="R498" s="520" t="s">
        <v>1358</v>
      </c>
      <c r="S498" s="520" t="s">
        <v>587</v>
      </c>
      <c r="T498" s="520" t="s">
        <v>534</v>
      </c>
      <c r="U498" s="520"/>
      <c r="V498" s="520"/>
      <c r="W498" s="520" t="s">
        <v>634</v>
      </c>
      <c r="X498" s="520" t="s">
        <v>536</v>
      </c>
      <c r="Y498" s="520" t="b">
        <v>0</v>
      </c>
      <c r="Z498" s="520"/>
      <c r="AA498" s="520"/>
      <c r="AB498" s="520"/>
      <c r="AC498" s="520"/>
      <c r="AD498" s="527"/>
      <c r="AE498" s="520"/>
      <c r="AF498" s="520"/>
      <c r="AG498" s="520"/>
      <c r="AH498" s="520"/>
      <c r="AI498" s="520" t="s">
        <v>537</v>
      </c>
    </row>
    <row r="499" spans="1:35" s="154" customFormat="1">
      <c r="A499" s="520" t="s">
        <v>269</v>
      </c>
      <c r="B499" s="520">
        <v>2</v>
      </c>
      <c r="C499" s="525">
        <v>1274158</v>
      </c>
      <c r="D499" s="520">
        <v>10053892</v>
      </c>
      <c r="E499" s="520" t="s">
        <v>1351</v>
      </c>
      <c r="F499" s="520" t="s">
        <v>561</v>
      </c>
      <c r="G499" s="522">
        <v>40700</v>
      </c>
      <c r="H499" s="522" t="s">
        <v>743</v>
      </c>
      <c r="I499" s="520" t="s">
        <v>530</v>
      </c>
      <c r="J499" s="523" t="s">
        <v>531</v>
      </c>
      <c r="K499" s="520" t="s">
        <v>106</v>
      </c>
      <c r="L499" s="520" t="s">
        <v>625</v>
      </c>
      <c r="M499" s="520">
        <v>27720</v>
      </c>
      <c r="N499" s="524">
        <v>0.46805555555555556</v>
      </c>
      <c r="O499" s="524">
        <v>0.47013888888888888</v>
      </c>
      <c r="P499" s="519">
        <v>2.9999999999999893</v>
      </c>
      <c r="Q499" s="520" t="s">
        <v>538</v>
      </c>
      <c r="R499" s="520"/>
      <c r="S499" s="520" t="s">
        <v>539</v>
      </c>
      <c r="T499" s="520" t="s">
        <v>540</v>
      </c>
      <c r="U499" s="520"/>
      <c r="V499" s="520"/>
      <c r="W499" s="520" t="s">
        <v>634</v>
      </c>
      <c r="X499" s="520" t="s">
        <v>536</v>
      </c>
      <c r="Y499" s="520" t="b">
        <v>0</v>
      </c>
      <c r="Z499" s="520"/>
      <c r="AA499" s="520"/>
      <c r="AB499" s="520"/>
      <c r="AC499" s="520"/>
      <c r="AD499" s="527"/>
      <c r="AE499" s="520"/>
      <c r="AF499" s="520"/>
      <c r="AG499" s="520"/>
      <c r="AH499" s="520"/>
      <c r="AI499" s="520" t="s">
        <v>537</v>
      </c>
    </row>
    <row r="500" spans="1:35" s="154" customFormat="1">
      <c r="A500" s="520" t="s">
        <v>269</v>
      </c>
      <c r="B500" s="520">
        <v>2</v>
      </c>
      <c r="C500" s="525">
        <v>1274158</v>
      </c>
      <c r="D500" s="520">
        <v>10053892</v>
      </c>
      <c r="E500" s="520" t="s">
        <v>1351</v>
      </c>
      <c r="F500" s="520" t="s">
        <v>561</v>
      </c>
      <c r="G500" s="522">
        <v>40700</v>
      </c>
      <c r="H500" s="522" t="s">
        <v>743</v>
      </c>
      <c r="I500" s="520" t="s">
        <v>530</v>
      </c>
      <c r="J500" s="523" t="s">
        <v>531</v>
      </c>
      <c r="K500" s="520" t="s">
        <v>106</v>
      </c>
      <c r="L500" s="520" t="s">
        <v>625</v>
      </c>
      <c r="M500" s="520">
        <v>27720</v>
      </c>
      <c r="N500" s="524">
        <v>0.47013888888888888</v>
      </c>
      <c r="O500" s="524">
        <v>0.47152777777777777</v>
      </c>
      <c r="P500" s="519">
        <v>1.9999999999999929</v>
      </c>
      <c r="Q500" s="520" t="s">
        <v>605</v>
      </c>
      <c r="R500" s="520" t="s">
        <v>1358</v>
      </c>
      <c r="S500" s="520" t="s">
        <v>587</v>
      </c>
      <c r="T500" s="520" t="s">
        <v>534</v>
      </c>
      <c r="U500" s="520"/>
      <c r="V500" s="520"/>
      <c r="W500" s="520" t="s">
        <v>634</v>
      </c>
      <c r="X500" s="520" t="s">
        <v>536</v>
      </c>
      <c r="Y500" s="520" t="b">
        <v>0</v>
      </c>
      <c r="Z500" s="520"/>
      <c r="AA500" s="520"/>
      <c r="AB500" s="520"/>
      <c r="AC500" s="520"/>
      <c r="AD500" s="527"/>
      <c r="AE500" s="520"/>
      <c r="AF500" s="520"/>
      <c r="AG500" s="520"/>
      <c r="AH500" s="520"/>
      <c r="AI500" s="520" t="s">
        <v>537</v>
      </c>
    </row>
    <row r="501" spans="1:35" s="154" customFormat="1">
      <c r="A501" s="520" t="s">
        <v>269</v>
      </c>
      <c r="B501" s="520">
        <v>2</v>
      </c>
      <c r="C501" s="525">
        <v>1274158</v>
      </c>
      <c r="D501" s="520">
        <v>10053892</v>
      </c>
      <c r="E501" s="520" t="s">
        <v>1351</v>
      </c>
      <c r="F501" s="520" t="s">
        <v>561</v>
      </c>
      <c r="G501" s="522">
        <v>40700</v>
      </c>
      <c r="H501" s="522" t="s">
        <v>743</v>
      </c>
      <c r="I501" s="520" t="s">
        <v>530</v>
      </c>
      <c r="J501" s="523" t="s">
        <v>531</v>
      </c>
      <c r="K501" s="520" t="s">
        <v>106</v>
      </c>
      <c r="L501" s="520" t="s">
        <v>625</v>
      </c>
      <c r="M501" s="520">
        <v>27720</v>
      </c>
      <c r="N501" s="524">
        <v>0.47152777777777777</v>
      </c>
      <c r="O501" s="524">
        <v>0.47569444444444442</v>
      </c>
      <c r="P501" s="519">
        <v>5.9999999999999787</v>
      </c>
      <c r="Q501" s="520" t="s">
        <v>538</v>
      </c>
      <c r="R501" s="520"/>
      <c r="S501" s="520" t="s">
        <v>539</v>
      </c>
      <c r="T501" s="520" t="s">
        <v>540</v>
      </c>
      <c r="U501" s="520"/>
      <c r="V501" s="520"/>
      <c r="W501" s="520" t="s">
        <v>634</v>
      </c>
      <c r="X501" s="520" t="s">
        <v>536</v>
      </c>
      <c r="Y501" s="520" t="b">
        <v>0</v>
      </c>
      <c r="Z501" s="520"/>
      <c r="AA501" s="520"/>
      <c r="AB501" s="520"/>
      <c r="AC501" s="520"/>
      <c r="AD501" s="527"/>
      <c r="AE501" s="520"/>
      <c r="AF501" s="520"/>
      <c r="AG501" s="520"/>
      <c r="AH501" s="520"/>
      <c r="AI501" s="520" t="s">
        <v>537</v>
      </c>
    </row>
    <row r="502" spans="1:35" s="154" customFormat="1">
      <c r="A502" s="520" t="s">
        <v>269</v>
      </c>
      <c r="B502" s="520">
        <v>2</v>
      </c>
      <c r="C502" s="525">
        <v>1274158</v>
      </c>
      <c r="D502" s="520">
        <v>10053892</v>
      </c>
      <c r="E502" s="520" t="s">
        <v>1351</v>
      </c>
      <c r="F502" s="520" t="s">
        <v>561</v>
      </c>
      <c r="G502" s="522">
        <v>40700</v>
      </c>
      <c r="H502" s="522" t="s">
        <v>743</v>
      </c>
      <c r="I502" s="520" t="s">
        <v>530</v>
      </c>
      <c r="J502" s="523" t="s">
        <v>531</v>
      </c>
      <c r="K502" s="520" t="s">
        <v>106</v>
      </c>
      <c r="L502" s="520" t="s">
        <v>625</v>
      </c>
      <c r="M502" s="520">
        <v>27720</v>
      </c>
      <c r="N502" s="524">
        <v>0.47569444444444442</v>
      </c>
      <c r="O502" s="524">
        <v>0.4770833333333333</v>
      </c>
      <c r="P502" s="519">
        <v>1.9999999999999929</v>
      </c>
      <c r="Q502" s="520" t="s">
        <v>605</v>
      </c>
      <c r="R502" s="520" t="s">
        <v>1358</v>
      </c>
      <c r="S502" s="520" t="s">
        <v>587</v>
      </c>
      <c r="T502" s="520" t="s">
        <v>534</v>
      </c>
      <c r="U502" s="520"/>
      <c r="V502" s="520"/>
      <c r="W502" s="520" t="s">
        <v>634</v>
      </c>
      <c r="X502" s="520" t="s">
        <v>536</v>
      </c>
      <c r="Y502" s="520" t="b">
        <v>0</v>
      </c>
      <c r="Z502" s="520"/>
      <c r="AA502" s="520"/>
      <c r="AB502" s="520"/>
      <c r="AC502" s="520"/>
      <c r="AD502" s="527"/>
      <c r="AE502" s="520"/>
      <c r="AF502" s="520"/>
      <c r="AG502" s="520"/>
      <c r="AH502" s="520"/>
      <c r="AI502" s="520" t="s">
        <v>537</v>
      </c>
    </row>
    <row r="503" spans="1:35" s="154" customFormat="1">
      <c r="A503" s="520" t="s">
        <v>269</v>
      </c>
      <c r="B503" s="520">
        <v>2</v>
      </c>
      <c r="C503" s="525">
        <v>1274158</v>
      </c>
      <c r="D503" s="520">
        <v>10053892</v>
      </c>
      <c r="E503" s="520" t="s">
        <v>1351</v>
      </c>
      <c r="F503" s="520" t="s">
        <v>561</v>
      </c>
      <c r="G503" s="522">
        <v>40700</v>
      </c>
      <c r="H503" s="522" t="s">
        <v>743</v>
      </c>
      <c r="I503" s="520" t="s">
        <v>530</v>
      </c>
      <c r="J503" s="523" t="s">
        <v>531</v>
      </c>
      <c r="K503" s="520" t="s">
        <v>106</v>
      </c>
      <c r="L503" s="520" t="s">
        <v>625</v>
      </c>
      <c r="M503" s="520">
        <v>27720</v>
      </c>
      <c r="N503" s="524">
        <v>0.4770833333333333</v>
      </c>
      <c r="O503" s="524">
        <v>0.48125000000000001</v>
      </c>
      <c r="P503" s="519">
        <v>5.9999999999999787</v>
      </c>
      <c r="Q503" s="520" t="s">
        <v>538</v>
      </c>
      <c r="R503" s="520"/>
      <c r="S503" s="520" t="s">
        <v>539</v>
      </c>
      <c r="T503" s="520" t="s">
        <v>540</v>
      </c>
      <c r="U503" s="520"/>
      <c r="V503" s="520"/>
      <c r="W503" s="520" t="s">
        <v>634</v>
      </c>
      <c r="X503" s="520" t="s">
        <v>536</v>
      </c>
      <c r="Y503" s="520" t="b">
        <v>0</v>
      </c>
      <c r="Z503" s="520"/>
      <c r="AA503" s="520"/>
      <c r="AB503" s="520"/>
      <c r="AC503" s="520"/>
      <c r="AD503" s="527"/>
      <c r="AE503" s="520"/>
      <c r="AF503" s="520"/>
      <c r="AG503" s="520"/>
      <c r="AH503" s="520"/>
      <c r="AI503" s="520" t="s">
        <v>537</v>
      </c>
    </row>
    <row r="504" spans="1:35" s="154" customFormat="1">
      <c r="A504" s="520" t="s">
        <v>269</v>
      </c>
      <c r="B504" s="520">
        <v>2</v>
      </c>
      <c r="C504" s="525">
        <v>1274158</v>
      </c>
      <c r="D504" s="520">
        <v>10053892</v>
      </c>
      <c r="E504" s="520" t="s">
        <v>1351</v>
      </c>
      <c r="F504" s="520" t="s">
        <v>561</v>
      </c>
      <c r="G504" s="522">
        <v>40700</v>
      </c>
      <c r="H504" s="522" t="s">
        <v>743</v>
      </c>
      <c r="I504" s="520" t="s">
        <v>530</v>
      </c>
      <c r="J504" s="523" t="s">
        <v>531</v>
      </c>
      <c r="K504" s="520" t="s">
        <v>106</v>
      </c>
      <c r="L504" s="520" t="s">
        <v>625</v>
      </c>
      <c r="M504" s="520">
        <v>27720</v>
      </c>
      <c r="N504" s="524">
        <v>0.48125000000000001</v>
      </c>
      <c r="O504" s="524">
        <v>0.4826388888888889</v>
      </c>
      <c r="P504" s="519">
        <v>1.9999999999999929</v>
      </c>
      <c r="Q504" s="520" t="s">
        <v>616</v>
      </c>
      <c r="R504" s="520" t="s">
        <v>1359</v>
      </c>
      <c r="S504" s="520" t="s">
        <v>533</v>
      </c>
      <c r="T504" s="520" t="s">
        <v>534</v>
      </c>
      <c r="U504" s="520"/>
      <c r="V504" s="520"/>
      <c r="W504" s="520" t="s">
        <v>634</v>
      </c>
      <c r="X504" s="520" t="s">
        <v>536</v>
      </c>
      <c r="Y504" s="520" t="b">
        <v>0</v>
      </c>
      <c r="Z504" s="520"/>
      <c r="AA504" s="520"/>
      <c r="AB504" s="520"/>
      <c r="AC504" s="520"/>
      <c r="AD504" s="527"/>
      <c r="AE504" s="520"/>
      <c r="AF504" s="520"/>
      <c r="AG504" s="520"/>
      <c r="AH504" s="520"/>
      <c r="AI504" s="520" t="s">
        <v>537</v>
      </c>
    </row>
    <row r="505" spans="1:35" s="154" customFormat="1">
      <c r="A505" s="520" t="s">
        <v>269</v>
      </c>
      <c r="B505" s="520">
        <v>2</v>
      </c>
      <c r="C505" s="525">
        <v>1274158</v>
      </c>
      <c r="D505" s="520">
        <v>10053892</v>
      </c>
      <c r="E505" s="520" t="s">
        <v>1351</v>
      </c>
      <c r="F505" s="520" t="s">
        <v>561</v>
      </c>
      <c r="G505" s="522">
        <v>40700</v>
      </c>
      <c r="H505" s="522" t="s">
        <v>743</v>
      </c>
      <c r="I505" s="520" t="s">
        <v>530</v>
      </c>
      <c r="J505" s="523" t="s">
        <v>531</v>
      </c>
      <c r="K505" s="520" t="s">
        <v>106</v>
      </c>
      <c r="L505" s="520" t="s">
        <v>625</v>
      </c>
      <c r="M505" s="520">
        <v>27720</v>
      </c>
      <c r="N505" s="524">
        <v>0.4826388888888889</v>
      </c>
      <c r="O505" s="524">
        <v>0.49583333333333335</v>
      </c>
      <c r="P505" s="519">
        <v>19.000000000000014</v>
      </c>
      <c r="Q505" s="520" t="s">
        <v>538</v>
      </c>
      <c r="R505" s="520"/>
      <c r="S505" s="520" t="s">
        <v>539</v>
      </c>
      <c r="T505" s="520" t="s">
        <v>540</v>
      </c>
      <c r="U505" s="520"/>
      <c r="V505" s="520"/>
      <c r="W505" s="520" t="s">
        <v>634</v>
      </c>
      <c r="X505" s="520" t="s">
        <v>536</v>
      </c>
      <c r="Y505" s="520" t="b">
        <v>0</v>
      </c>
      <c r="Z505" s="520"/>
      <c r="AA505" s="520"/>
      <c r="AB505" s="520"/>
      <c r="AC505" s="520"/>
      <c r="AD505" s="527"/>
      <c r="AE505" s="520"/>
      <c r="AF505" s="520"/>
      <c r="AG505" s="520"/>
      <c r="AH505" s="520"/>
      <c r="AI505" s="520" t="s">
        <v>537</v>
      </c>
    </row>
    <row r="506" spans="1:35" s="154" customFormat="1">
      <c r="A506" s="520" t="s">
        <v>269</v>
      </c>
      <c r="B506" s="520">
        <v>2</v>
      </c>
      <c r="C506" s="525">
        <v>1274158</v>
      </c>
      <c r="D506" s="520">
        <v>10053892</v>
      </c>
      <c r="E506" s="520" t="s">
        <v>1351</v>
      </c>
      <c r="F506" s="520" t="s">
        <v>561</v>
      </c>
      <c r="G506" s="522">
        <v>40700</v>
      </c>
      <c r="H506" s="522" t="s">
        <v>743</v>
      </c>
      <c r="I506" s="520" t="s">
        <v>530</v>
      </c>
      <c r="J506" s="523" t="s">
        <v>531</v>
      </c>
      <c r="K506" s="520" t="s">
        <v>106</v>
      </c>
      <c r="L506" s="520" t="s">
        <v>625</v>
      </c>
      <c r="M506" s="520">
        <v>27720</v>
      </c>
      <c r="N506" s="524">
        <v>0.49583333333333335</v>
      </c>
      <c r="O506" s="524">
        <v>0.49652777777777779</v>
      </c>
      <c r="P506" s="519">
        <v>0.99999999999999645</v>
      </c>
      <c r="Q506" s="520" t="s">
        <v>541</v>
      </c>
      <c r="R506" s="520" t="s">
        <v>1360</v>
      </c>
      <c r="S506" s="520" t="s">
        <v>542</v>
      </c>
      <c r="T506" s="520" t="s">
        <v>534</v>
      </c>
      <c r="U506" s="520"/>
      <c r="V506" s="520"/>
      <c r="W506" s="520" t="s">
        <v>634</v>
      </c>
      <c r="X506" s="520" t="s">
        <v>536</v>
      </c>
      <c r="Y506" s="520" t="b">
        <v>0</v>
      </c>
      <c r="Z506" s="520"/>
      <c r="AA506" s="520"/>
      <c r="AB506" s="520"/>
      <c r="AC506" s="520"/>
      <c r="AD506" s="527"/>
      <c r="AE506" s="520"/>
      <c r="AF506" s="520"/>
      <c r="AG506" s="520"/>
      <c r="AH506" s="520"/>
      <c r="AI506" s="520" t="s">
        <v>537</v>
      </c>
    </row>
    <row r="507" spans="1:35" s="154" customFormat="1">
      <c r="A507" s="520" t="s">
        <v>269</v>
      </c>
      <c r="B507" s="520">
        <v>2</v>
      </c>
      <c r="C507" s="525">
        <v>1274158</v>
      </c>
      <c r="D507" s="520">
        <v>10053892</v>
      </c>
      <c r="E507" s="520" t="s">
        <v>1351</v>
      </c>
      <c r="F507" s="520" t="s">
        <v>561</v>
      </c>
      <c r="G507" s="522">
        <v>40700</v>
      </c>
      <c r="H507" s="522" t="s">
        <v>743</v>
      </c>
      <c r="I507" s="520" t="s">
        <v>530</v>
      </c>
      <c r="J507" s="523" t="s">
        <v>531</v>
      </c>
      <c r="K507" s="520" t="s">
        <v>106</v>
      </c>
      <c r="L507" s="520" t="s">
        <v>625</v>
      </c>
      <c r="M507" s="520">
        <v>27720</v>
      </c>
      <c r="N507" s="524">
        <v>0.49652777777777779</v>
      </c>
      <c r="O507" s="524">
        <v>0.50138888888888888</v>
      </c>
      <c r="P507" s="519">
        <v>7.0000000000000551</v>
      </c>
      <c r="Q507" s="520" t="s">
        <v>538</v>
      </c>
      <c r="R507" s="520"/>
      <c r="S507" s="520" t="s">
        <v>539</v>
      </c>
      <c r="T507" s="520" t="s">
        <v>540</v>
      </c>
      <c r="U507" s="520"/>
      <c r="V507" s="520"/>
      <c r="W507" s="520" t="s">
        <v>634</v>
      </c>
      <c r="X507" s="520" t="s">
        <v>536</v>
      </c>
      <c r="Y507" s="520" t="b">
        <v>0</v>
      </c>
      <c r="Z507" s="520"/>
      <c r="AA507" s="520"/>
      <c r="AB507" s="520"/>
      <c r="AC507" s="520"/>
      <c r="AD507" s="527"/>
      <c r="AE507" s="520"/>
      <c r="AF507" s="520"/>
      <c r="AG507" s="520"/>
      <c r="AH507" s="520"/>
      <c r="AI507" s="520" t="s">
        <v>537</v>
      </c>
    </row>
    <row r="508" spans="1:35" s="154" customFormat="1">
      <c r="A508" s="520" t="s">
        <v>269</v>
      </c>
      <c r="B508" s="520">
        <v>2</v>
      </c>
      <c r="C508" s="525">
        <v>1274158</v>
      </c>
      <c r="D508" s="520">
        <v>10053892</v>
      </c>
      <c r="E508" s="520" t="s">
        <v>1351</v>
      </c>
      <c r="F508" s="520" t="s">
        <v>561</v>
      </c>
      <c r="G508" s="522">
        <v>40700</v>
      </c>
      <c r="H508" s="522" t="s">
        <v>743</v>
      </c>
      <c r="I508" s="520" t="s">
        <v>530</v>
      </c>
      <c r="J508" s="523" t="s">
        <v>531</v>
      </c>
      <c r="K508" s="520" t="s">
        <v>106</v>
      </c>
      <c r="L508" s="520" t="s">
        <v>625</v>
      </c>
      <c r="M508" s="520">
        <v>27720</v>
      </c>
      <c r="N508" s="524">
        <v>0.50138888888888888</v>
      </c>
      <c r="O508" s="524">
        <v>0.50347222222222221</v>
      </c>
      <c r="P508" s="519">
        <v>2.9999999999999893</v>
      </c>
      <c r="Q508" s="520" t="s">
        <v>605</v>
      </c>
      <c r="R508" s="520" t="s">
        <v>1358</v>
      </c>
      <c r="S508" s="520" t="s">
        <v>587</v>
      </c>
      <c r="T508" s="520" t="s">
        <v>534</v>
      </c>
      <c r="U508" s="520"/>
      <c r="V508" s="520"/>
      <c r="W508" s="520" t="s">
        <v>634</v>
      </c>
      <c r="X508" s="520" t="s">
        <v>536</v>
      </c>
      <c r="Y508" s="520" t="b">
        <v>0</v>
      </c>
      <c r="Z508" s="520"/>
      <c r="AA508" s="520"/>
      <c r="AB508" s="520"/>
      <c r="AC508" s="520"/>
      <c r="AD508" s="527"/>
      <c r="AE508" s="520"/>
      <c r="AF508" s="520"/>
      <c r="AG508" s="520"/>
      <c r="AH508" s="520"/>
      <c r="AI508" s="520" t="s">
        <v>537</v>
      </c>
    </row>
    <row r="509" spans="1:35" s="154" customFormat="1">
      <c r="A509" s="520" t="s">
        <v>269</v>
      </c>
      <c r="B509" s="520">
        <v>2</v>
      </c>
      <c r="C509" s="525">
        <v>1274158</v>
      </c>
      <c r="D509" s="520">
        <v>10053892</v>
      </c>
      <c r="E509" s="520" t="s">
        <v>1351</v>
      </c>
      <c r="F509" s="520" t="s">
        <v>561</v>
      </c>
      <c r="G509" s="522">
        <v>40700</v>
      </c>
      <c r="H509" s="522" t="s">
        <v>743</v>
      </c>
      <c r="I509" s="520" t="s">
        <v>530</v>
      </c>
      <c r="J509" s="523" t="s">
        <v>531</v>
      </c>
      <c r="K509" s="520" t="s">
        <v>106</v>
      </c>
      <c r="L509" s="520" t="s">
        <v>625</v>
      </c>
      <c r="M509" s="520">
        <v>27720</v>
      </c>
      <c r="N509" s="524">
        <v>0.50347222222222221</v>
      </c>
      <c r="O509" s="524">
        <v>0.52500000000000002</v>
      </c>
      <c r="P509" s="519">
        <v>31.00000000000005</v>
      </c>
      <c r="Q509" s="520" t="s">
        <v>538</v>
      </c>
      <c r="R509" s="520"/>
      <c r="S509" s="520" t="s">
        <v>539</v>
      </c>
      <c r="T509" s="520" t="s">
        <v>540</v>
      </c>
      <c r="U509" s="520"/>
      <c r="V509" s="520"/>
      <c r="W509" s="520" t="s">
        <v>634</v>
      </c>
      <c r="X509" s="520" t="s">
        <v>536</v>
      </c>
      <c r="Y509" s="520" t="b">
        <v>0</v>
      </c>
      <c r="Z509" s="520"/>
      <c r="AA509" s="520"/>
      <c r="AB509" s="520"/>
      <c r="AC509" s="520"/>
      <c r="AD509" s="527"/>
      <c r="AE509" s="520"/>
      <c r="AF509" s="520"/>
      <c r="AG509" s="520"/>
      <c r="AH509" s="520"/>
      <c r="AI509" s="520" t="s">
        <v>537</v>
      </c>
    </row>
    <row r="510" spans="1:35" s="154" customFormat="1">
      <c r="A510" s="520" t="s">
        <v>269</v>
      </c>
      <c r="B510" s="520">
        <v>2</v>
      </c>
      <c r="C510" s="525">
        <v>1274158</v>
      </c>
      <c r="D510" s="520">
        <v>10053892</v>
      </c>
      <c r="E510" s="520" t="s">
        <v>1351</v>
      </c>
      <c r="F510" s="520" t="s">
        <v>561</v>
      </c>
      <c r="G510" s="522">
        <v>40700</v>
      </c>
      <c r="H510" s="522" t="s">
        <v>743</v>
      </c>
      <c r="I510" s="520" t="s">
        <v>530</v>
      </c>
      <c r="J510" s="523" t="s">
        <v>531</v>
      </c>
      <c r="K510" s="520" t="s">
        <v>106</v>
      </c>
      <c r="L510" s="520" t="s">
        <v>625</v>
      </c>
      <c r="M510" s="520">
        <v>27720</v>
      </c>
      <c r="N510" s="524">
        <v>0.52500000000000002</v>
      </c>
      <c r="O510" s="524">
        <v>0.52638888888888891</v>
      </c>
      <c r="P510" s="519">
        <v>1.9999999999999929</v>
      </c>
      <c r="Q510" s="520" t="s">
        <v>541</v>
      </c>
      <c r="R510" s="520" t="s">
        <v>1360</v>
      </c>
      <c r="S510" s="520" t="s">
        <v>542</v>
      </c>
      <c r="T510" s="520" t="s">
        <v>534</v>
      </c>
      <c r="U510" s="520"/>
      <c r="V510" s="520"/>
      <c r="W510" s="520" t="s">
        <v>634</v>
      </c>
      <c r="X510" s="520" t="s">
        <v>536</v>
      </c>
      <c r="Y510" s="520" t="b">
        <v>0</v>
      </c>
      <c r="Z510" s="520"/>
      <c r="AA510" s="520"/>
      <c r="AB510" s="520"/>
      <c r="AC510" s="520"/>
      <c r="AD510" s="527"/>
      <c r="AE510" s="520"/>
      <c r="AF510" s="520"/>
      <c r="AG510" s="520"/>
      <c r="AH510" s="520"/>
      <c r="AI510" s="520" t="s">
        <v>537</v>
      </c>
    </row>
    <row r="511" spans="1:35" s="154" customFormat="1">
      <c r="A511" s="520" t="s">
        <v>269</v>
      </c>
      <c r="B511" s="520">
        <v>2</v>
      </c>
      <c r="C511" s="525">
        <v>1274158</v>
      </c>
      <c r="D511" s="520">
        <v>10053892</v>
      </c>
      <c r="E511" s="520" t="s">
        <v>1351</v>
      </c>
      <c r="F511" s="520" t="s">
        <v>561</v>
      </c>
      <c r="G511" s="522">
        <v>40700</v>
      </c>
      <c r="H511" s="522" t="s">
        <v>743</v>
      </c>
      <c r="I511" s="520" t="s">
        <v>530</v>
      </c>
      <c r="J511" s="523" t="s">
        <v>531</v>
      </c>
      <c r="K511" s="520" t="s">
        <v>106</v>
      </c>
      <c r="L511" s="520" t="s">
        <v>625</v>
      </c>
      <c r="M511" s="520">
        <v>27720</v>
      </c>
      <c r="N511" s="524">
        <v>0.52638888888888891</v>
      </c>
      <c r="O511" s="524">
        <v>0.52916666666666667</v>
      </c>
      <c r="P511" s="519">
        <v>3.9999999999999858</v>
      </c>
      <c r="Q511" s="520" t="s">
        <v>538</v>
      </c>
      <c r="R511" s="520"/>
      <c r="S511" s="520" t="s">
        <v>539</v>
      </c>
      <c r="T511" s="520" t="s">
        <v>540</v>
      </c>
      <c r="U511" s="520"/>
      <c r="V511" s="520"/>
      <c r="W511" s="520" t="s">
        <v>634</v>
      </c>
      <c r="X511" s="520" t="s">
        <v>536</v>
      </c>
      <c r="Y511" s="520" t="b">
        <v>0</v>
      </c>
      <c r="Z511" s="520"/>
      <c r="AA511" s="520"/>
      <c r="AB511" s="520"/>
      <c r="AC511" s="520"/>
      <c r="AD511" s="527"/>
      <c r="AE511" s="520"/>
      <c r="AF511" s="520"/>
      <c r="AG511" s="520"/>
      <c r="AH511" s="520"/>
      <c r="AI511" s="520" t="s">
        <v>537</v>
      </c>
    </row>
    <row r="512" spans="1:35" s="154" customFormat="1">
      <c r="A512" s="520" t="s">
        <v>269</v>
      </c>
      <c r="B512" s="520">
        <v>2</v>
      </c>
      <c r="C512" s="525">
        <v>1274158</v>
      </c>
      <c r="D512" s="520">
        <v>10053892</v>
      </c>
      <c r="E512" s="520" t="s">
        <v>1351</v>
      </c>
      <c r="F512" s="520" t="s">
        <v>561</v>
      </c>
      <c r="G512" s="522">
        <v>40700</v>
      </c>
      <c r="H512" s="522" t="s">
        <v>743</v>
      </c>
      <c r="I512" s="520" t="s">
        <v>530</v>
      </c>
      <c r="J512" s="523" t="s">
        <v>531</v>
      </c>
      <c r="K512" s="520" t="s">
        <v>106</v>
      </c>
      <c r="L512" s="520" t="s">
        <v>625</v>
      </c>
      <c r="M512" s="520">
        <v>27720</v>
      </c>
      <c r="N512" s="524">
        <v>0.52916666666666667</v>
      </c>
      <c r="O512" s="524">
        <v>0.53055555555555556</v>
      </c>
      <c r="P512" s="519">
        <v>1.9999999999999929</v>
      </c>
      <c r="Q512" s="520" t="s">
        <v>605</v>
      </c>
      <c r="R512" s="520" t="s">
        <v>1358</v>
      </c>
      <c r="S512" s="520" t="s">
        <v>587</v>
      </c>
      <c r="T512" s="520" t="s">
        <v>534</v>
      </c>
      <c r="U512" s="520"/>
      <c r="V512" s="520"/>
      <c r="W512" s="520" t="s">
        <v>634</v>
      </c>
      <c r="X512" s="520" t="s">
        <v>536</v>
      </c>
      <c r="Y512" s="520" t="b">
        <v>0</v>
      </c>
      <c r="Z512" s="520"/>
      <c r="AA512" s="520"/>
      <c r="AB512" s="520"/>
      <c r="AC512" s="520"/>
      <c r="AD512" s="527"/>
      <c r="AE512" s="520"/>
      <c r="AF512" s="520"/>
      <c r="AG512" s="520"/>
      <c r="AH512" s="520"/>
      <c r="AI512" s="520" t="s">
        <v>537</v>
      </c>
    </row>
    <row r="513" spans="1:35" s="154" customFormat="1">
      <c r="A513" s="520" t="s">
        <v>269</v>
      </c>
      <c r="B513" s="520">
        <v>2</v>
      </c>
      <c r="C513" s="525">
        <v>1274158</v>
      </c>
      <c r="D513" s="520">
        <v>10053892</v>
      </c>
      <c r="E513" s="520" t="s">
        <v>1351</v>
      </c>
      <c r="F513" s="520" t="s">
        <v>561</v>
      </c>
      <c r="G513" s="522">
        <v>40700</v>
      </c>
      <c r="H513" s="522" t="s">
        <v>743</v>
      </c>
      <c r="I513" s="520" t="s">
        <v>530</v>
      </c>
      <c r="J513" s="523" t="s">
        <v>531</v>
      </c>
      <c r="K513" s="520" t="s">
        <v>106</v>
      </c>
      <c r="L513" s="520" t="s">
        <v>625</v>
      </c>
      <c r="M513" s="520">
        <v>27720</v>
      </c>
      <c r="N513" s="524">
        <v>0.53055555555555556</v>
      </c>
      <c r="O513" s="524">
        <v>0.54583333333333328</v>
      </c>
      <c r="P513" s="519">
        <v>21.999999999999922</v>
      </c>
      <c r="Q513" s="520" t="s">
        <v>538</v>
      </c>
      <c r="R513" s="520"/>
      <c r="S513" s="520" t="s">
        <v>539</v>
      </c>
      <c r="T513" s="520" t="s">
        <v>540</v>
      </c>
      <c r="U513" s="520"/>
      <c r="V513" s="520"/>
      <c r="W513" s="520" t="s">
        <v>634</v>
      </c>
      <c r="X513" s="520" t="s">
        <v>536</v>
      </c>
      <c r="Y513" s="520" t="b">
        <v>0</v>
      </c>
      <c r="Z513" s="520"/>
      <c r="AA513" s="520"/>
      <c r="AB513" s="520"/>
      <c r="AC513" s="520"/>
      <c r="AD513" s="527"/>
      <c r="AE513" s="520"/>
      <c r="AF513" s="520"/>
      <c r="AG513" s="520"/>
      <c r="AH513" s="520"/>
      <c r="AI513" s="520" t="s">
        <v>537</v>
      </c>
    </row>
    <row r="514" spans="1:35" s="154" customFormat="1">
      <c r="A514" s="520" t="s">
        <v>269</v>
      </c>
      <c r="B514" s="520">
        <v>2</v>
      </c>
      <c r="C514" s="525">
        <v>1274158</v>
      </c>
      <c r="D514" s="520">
        <v>10053892</v>
      </c>
      <c r="E514" s="520" t="s">
        <v>1351</v>
      </c>
      <c r="F514" s="520" t="s">
        <v>561</v>
      </c>
      <c r="G514" s="522">
        <v>40700</v>
      </c>
      <c r="H514" s="522" t="s">
        <v>743</v>
      </c>
      <c r="I514" s="520" t="s">
        <v>530</v>
      </c>
      <c r="J514" s="523" t="s">
        <v>531</v>
      </c>
      <c r="K514" s="520" t="s">
        <v>106</v>
      </c>
      <c r="L514" s="520" t="s">
        <v>625</v>
      </c>
      <c r="M514" s="520">
        <v>27720</v>
      </c>
      <c r="N514" s="524">
        <v>0.54583333333333328</v>
      </c>
      <c r="O514" s="524">
        <v>0.54791666666666661</v>
      </c>
      <c r="P514" s="519">
        <v>2.9999999999999893</v>
      </c>
      <c r="Q514" s="520" t="s">
        <v>605</v>
      </c>
      <c r="R514" s="520" t="s">
        <v>1358</v>
      </c>
      <c r="S514" s="520" t="s">
        <v>587</v>
      </c>
      <c r="T514" s="520" t="s">
        <v>534</v>
      </c>
      <c r="U514" s="520"/>
      <c r="V514" s="520"/>
      <c r="W514" s="520" t="s">
        <v>634</v>
      </c>
      <c r="X514" s="520" t="s">
        <v>536</v>
      </c>
      <c r="Y514" s="520" t="b">
        <v>0</v>
      </c>
      <c r="Z514" s="520"/>
      <c r="AA514" s="520"/>
      <c r="AB514" s="520"/>
      <c r="AC514" s="520"/>
      <c r="AD514" s="527"/>
      <c r="AE514" s="520"/>
      <c r="AF514" s="520"/>
      <c r="AG514" s="520"/>
      <c r="AH514" s="520"/>
      <c r="AI514" s="520" t="s">
        <v>537</v>
      </c>
    </row>
    <row r="515" spans="1:35" s="154" customFormat="1">
      <c r="A515" s="520" t="s">
        <v>269</v>
      </c>
      <c r="B515" s="520">
        <v>2</v>
      </c>
      <c r="C515" s="525">
        <v>1274158</v>
      </c>
      <c r="D515" s="520">
        <v>10053892</v>
      </c>
      <c r="E515" s="520" t="s">
        <v>1351</v>
      </c>
      <c r="F515" s="520" t="s">
        <v>561</v>
      </c>
      <c r="G515" s="522">
        <v>40700</v>
      </c>
      <c r="H515" s="522" t="s">
        <v>743</v>
      </c>
      <c r="I515" s="520" t="s">
        <v>530</v>
      </c>
      <c r="J515" s="523" t="s">
        <v>531</v>
      </c>
      <c r="K515" s="520" t="s">
        <v>106</v>
      </c>
      <c r="L515" s="520" t="s">
        <v>625</v>
      </c>
      <c r="M515" s="520">
        <v>27720</v>
      </c>
      <c r="N515" s="524">
        <v>0.54791666666666661</v>
      </c>
      <c r="O515" s="524">
        <v>0.5625</v>
      </c>
      <c r="P515" s="519">
        <v>21.000000000000085</v>
      </c>
      <c r="Q515" s="520" t="s">
        <v>538</v>
      </c>
      <c r="R515" s="520"/>
      <c r="S515" s="520" t="s">
        <v>539</v>
      </c>
      <c r="T515" s="520" t="s">
        <v>540</v>
      </c>
      <c r="U515" s="520"/>
      <c r="V515" s="520"/>
      <c r="W515" s="520" t="s">
        <v>634</v>
      </c>
      <c r="X515" s="520" t="s">
        <v>536</v>
      </c>
      <c r="Y515" s="520" t="b">
        <v>0</v>
      </c>
      <c r="Z515" s="520"/>
      <c r="AA515" s="520"/>
      <c r="AB515" s="520"/>
      <c r="AC515" s="520"/>
      <c r="AD515" s="527"/>
      <c r="AE515" s="520"/>
      <c r="AF515" s="520"/>
      <c r="AG515" s="520"/>
      <c r="AH515" s="520"/>
      <c r="AI515" s="520" t="s">
        <v>537</v>
      </c>
    </row>
    <row r="516" spans="1:35" s="154" customFormat="1">
      <c r="A516" s="520" t="s">
        <v>269</v>
      </c>
      <c r="B516" s="520">
        <v>2</v>
      </c>
      <c r="C516" s="525">
        <v>1274158</v>
      </c>
      <c r="D516" s="520">
        <v>10053892</v>
      </c>
      <c r="E516" s="520" t="s">
        <v>1351</v>
      </c>
      <c r="F516" s="520" t="s">
        <v>561</v>
      </c>
      <c r="G516" s="522">
        <v>40700</v>
      </c>
      <c r="H516" s="522" t="s">
        <v>743</v>
      </c>
      <c r="I516" s="520" t="s">
        <v>530</v>
      </c>
      <c r="J516" s="523" t="s">
        <v>531</v>
      </c>
      <c r="K516" s="520" t="s">
        <v>106</v>
      </c>
      <c r="L516" s="520" t="s">
        <v>625</v>
      </c>
      <c r="M516" s="520">
        <v>27720</v>
      </c>
      <c r="N516" s="524">
        <v>0.5625</v>
      </c>
      <c r="O516" s="524">
        <v>0.56527777777777777</v>
      </c>
      <c r="P516" s="519">
        <v>3.9999999999999858</v>
      </c>
      <c r="Q516" s="520" t="s">
        <v>605</v>
      </c>
      <c r="R516" s="520" t="s">
        <v>1358</v>
      </c>
      <c r="S516" s="520" t="s">
        <v>587</v>
      </c>
      <c r="T516" s="520" t="s">
        <v>534</v>
      </c>
      <c r="U516" s="520"/>
      <c r="V516" s="520"/>
      <c r="W516" s="520" t="s">
        <v>634</v>
      </c>
      <c r="X516" s="520" t="s">
        <v>536</v>
      </c>
      <c r="Y516" s="520" t="b">
        <v>0</v>
      </c>
      <c r="Z516" s="520"/>
      <c r="AA516" s="520"/>
      <c r="AB516" s="520"/>
      <c r="AC516" s="520"/>
      <c r="AD516" s="527"/>
      <c r="AE516" s="520"/>
      <c r="AF516" s="520"/>
      <c r="AG516" s="520"/>
      <c r="AH516" s="520"/>
      <c r="AI516" s="520" t="s">
        <v>537</v>
      </c>
    </row>
    <row r="517" spans="1:35" s="154" customFormat="1">
      <c r="A517" s="520" t="s">
        <v>269</v>
      </c>
      <c r="B517" s="520">
        <v>2</v>
      </c>
      <c r="C517" s="525">
        <v>1274158</v>
      </c>
      <c r="D517" s="520">
        <v>10053892</v>
      </c>
      <c r="E517" s="520" t="s">
        <v>1351</v>
      </c>
      <c r="F517" s="520" t="s">
        <v>561</v>
      </c>
      <c r="G517" s="522">
        <v>40700</v>
      </c>
      <c r="H517" s="522" t="s">
        <v>743</v>
      </c>
      <c r="I517" s="520" t="s">
        <v>530</v>
      </c>
      <c r="J517" s="523" t="s">
        <v>531</v>
      </c>
      <c r="K517" s="520" t="s">
        <v>106</v>
      </c>
      <c r="L517" s="520" t="s">
        <v>625</v>
      </c>
      <c r="M517" s="520">
        <v>27720</v>
      </c>
      <c r="N517" s="524">
        <v>0.56527777777777777</v>
      </c>
      <c r="O517" s="524">
        <v>0.56805555555555554</v>
      </c>
      <c r="P517" s="519">
        <v>3.9999999999999858</v>
      </c>
      <c r="Q517" s="520" t="s">
        <v>538</v>
      </c>
      <c r="R517" s="520"/>
      <c r="S517" s="520" t="s">
        <v>539</v>
      </c>
      <c r="T517" s="520" t="s">
        <v>540</v>
      </c>
      <c r="U517" s="520"/>
      <c r="V517" s="520"/>
      <c r="W517" s="520" t="s">
        <v>634</v>
      </c>
      <c r="X517" s="520" t="s">
        <v>536</v>
      </c>
      <c r="Y517" s="520" t="b">
        <v>0</v>
      </c>
      <c r="Z517" s="520"/>
      <c r="AA517" s="520"/>
      <c r="AB517" s="520"/>
      <c r="AC517" s="520"/>
      <c r="AD517" s="527"/>
      <c r="AE517" s="520"/>
      <c r="AF517" s="520"/>
      <c r="AG517" s="520"/>
      <c r="AH517" s="520"/>
      <c r="AI517" s="520" t="s">
        <v>537</v>
      </c>
    </row>
    <row r="518" spans="1:35" s="154" customFormat="1">
      <c r="A518" s="520" t="s">
        <v>269</v>
      </c>
      <c r="B518" s="520">
        <v>2</v>
      </c>
      <c r="C518" s="525">
        <v>1274158</v>
      </c>
      <c r="D518" s="520">
        <v>10053892</v>
      </c>
      <c r="E518" s="520" t="s">
        <v>1351</v>
      </c>
      <c r="F518" s="520" t="s">
        <v>561</v>
      </c>
      <c r="G518" s="522">
        <v>40700</v>
      </c>
      <c r="H518" s="522" t="s">
        <v>743</v>
      </c>
      <c r="I518" s="520" t="s">
        <v>530</v>
      </c>
      <c r="J518" s="523" t="s">
        <v>531</v>
      </c>
      <c r="K518" s="520" t="s">
        <v>106</v>
      </c>
      <c r="L518" s="520" t="s">
        <v>625</v>
      </c>
      <c r="M518" s="520">
        <v>27720</v>
      </c>
      <c r="N518" s="524">
        <v>0.56805555555555554</v>
      </c>
      <c r="O518" s="524">
        <v>0.57013888888888886</v>
      </c>
      <c r="P518" s="519">
        <v>2.9999999999999893</v>
      </c>
      <c r="Q518" s="520" t="s">
        <v>543</v>
      </c>
      <c r="R518" s="520" t="s">
        <v>1361</v>
      </c>
      <c r="S518" s="520" t="s">
        <v>542</v>
      </c>
      <c r="T518" s="520" t="s">
        <v>534</v>
      </c>
      <c r="U518" s="520"/>
      <c r="V518" s="520"/>
      <c r="W518" s="520" t="s">
        <v>634</v>
      </c>
      <c r="X518" s="520" t="s">
        <v>536</v>
      </c>
      <c r="Y518" s="520" t="b">
        <v>0</v>
      </c>
      <c r="Z518" s="520"/>
      <c r="AA518" s="520"/>
      <c r="AB518" s="520"/>
      <c r="AC518" s="520"/>
      <c r="AD518" s="527"/>
      <c r="AE518" s="520"/>
      <c r="AF518" s="520"/>
      <c r="AG518" s="520"/>
      <c r="AH518" s="520"/>
      <c r="AI518" s="520" t="s">
        <v>537</v>
      </c>
    </row>
    <row r="519" spans="1:35" s="154" customFormat="1">
      <c r="A519" s="520" t="s">
        <v>269</v>
      </c>
      <c r="B519" s="520">
        <v>2</v>
      </c>
      <c r="C519" s="525">
        <v>1274158</v>
      </c>
      <c r="D519" s="520">
        <v>10053892</v>
      </c>
      <c r="E519" s="520" t="s">
        <v>1351</v>
      </c>
      <c r="F519" s="520" t="s">
        <v>561</v>
      </c>
      <c r="G519" s="522">
        <v>40700</v>
      </c>
      <c r="H519" s="522" t="s">
        <v>743</v>
      </c>
      <c r="I519" s="520" t="s">
        <v>530</v>
      </c>
      <c r="J519" s="523" t="s">
        <v>531</v>
      </c>
      <c r="K519" s="520" t="s">
        <v>106</v>
      </c>
      <c r="L519" s="520" t="s">
        <v>625</v>
      </c>
      <c r="M519" s="520">
        <v>27720</v>
      </c>
      <c r="N519" s="524">
        <v>0.57013888888888886</v>
      </c>
      <c r="O519" s="524">
        <v>0.57916666666666661</v>
      </c>
      <c r="P519" s="519">
        <v>12.999999999999954</v>
      </c>
      <c r="Q519" s="520" t="s">
        <v>538</v>
      </c>
      <c r="R519" s="520"/>
      <c r="S519" s="520" t="s">
        <v>539</v>
      </c>
      <c r="T519" s="520" t="s">
        <v>540</v>
      </c>
      <c r="U519" s="520"/>
      <c r="V519" s="520"/>
      <c r="W519" s="520" t="s">
        <v>634</v>
      </c>
      <c r="X519" s="520" t="s">
        <v>536</v>
      </c>
      <c r="Y519" s="520" t="b">
        <v>0</v>
      </c>
      <c r="Z519" s="520"/>
      <c r="AA519" s="520"/>
      <c r="AB519" s="520"/>
      <c r="AC519" s="520"/>
      <c r="AD519" s="527"/>
      <c r="AE519" s="520"/>
      <c r="AF519" s="520"/>
      <c r="AG519" s="520"/>
      <c r="AH519" s="520"/>
      <c r="AI519" s="520" t="s">
        <v>537</v>
      </c>
    </row>
    <row r="520" spans="1:35" s="154" customFormat="1">
      <c r="A520" s="520" t="s">
        <v>269</v>
      </c>
      <c r="B520" s="520">
        <v>2</v>
      </c>
      <c r="C520" s="525">
        <v>1274158</v>
      </c>
      <c r="D520" s="520">
        <v>10053892</v>
      </c>
      <c r="E520" s="520" t="s">
        <v>1351</v>
      </c>
      <c r="F520" s="520" t="s">
        <v>561</v>
      </c>
      <c r="G520" s="522">
        <v>40700</v>
      </c>
      <c r="H520" s="522" t="s">
        <v>743</v>
      </c>
      <c r="I520" s="520" t="s">
        <v>530</v>
      </c>
      <c r="J520" s="523" t="s">
        <v>531</v>
      </c>
      <c r="K520" s="520" t="s">
        <v>106</v>
      </c>
      <c r="L520" s="520" t="s">
        <v>625</v>
      </c>
      <c r="M520" s="520">
        <v>27720</v>
      </c>
      <c r="N520" s="524">
        <v>0.57916666666666661</v>
      </c>
      <c r="O520" s="524">
        <v>0.58055555555555549</v>
      </c>
      <c r="P520" s="519">
        <v>1.9999999999999929</v>
      </c>
      <c r="Q520" s="520" t="s">
        <v>605</v>
      </c>
      <c r="R520" s="520" t="s">
        <v>1358</v>
      </c>
      <c r="S520" s="520" t="s">
        <v>587</v>
      </c>
      <c r="T520" s="520" t="s">
        <v>534</v>
      </c>
      <c r="U520" s="520"/>
      <c r="V520" s="520"/>
      <c r="W520" s="520" t="s">
        <v>634</v>
      </c>
      <c r="X520" s="520" t="s">
        <v>536</v>
      </c>
      <c r="Y520" s="520" t="b">
        <v>0</v>
      </c>
      <c r="Z520" s="526"/>
      <c r="AA520" s="526"/>
      <c r="AB520" s="526"/>
      <c r="AC520" s="526"/>
      <c r="AD520" s="528"/>
      <c r="AE520" s="526"/>
      <c r="AF520" s="526"/>
      <c r="AG520" s="520"/>
      <c r="AH520" s="520"/>
      <c r="AI520" s="520" t="s">
        <v>537</v>
      </c>
    </row>
    <row r="521" spans="1:35" s="154" customFormat="1">
      <c r="A521" s="520" t="s">
        <v>269</v>
      </c>
      <c r="B521" s="520">
        <v>2</v>
      </c>
      <c r="C521" s="525">
        <v>1274158</v>
      </c>
      <c r="D521" s="520">
        <v>10053892</v>
      </c>
      <c r="E521" s="520" t="s">
        <v>1351</v>
      </c>
      <c r="F521" s="520" t="s">
        <v>561</v>
      </c>
      <c r="G521" s="522">
        <v>40700</v>
      </c>
      <c r="H521" s="522" t="s">
        <v>743</v>
      </c>
      <c r="I521" s="520" t="s">
        <v>530</v>
      </c>
      <c r="J521" s="523" t="s">
        <v>531</v>
      </c>
      <c r="K521" s="520" t="s">
        <v>106</v>
      </c>
      <c r="L521" s="520" t="s">
        <v>625</v>
      </c>
      <c r="M521" s="520">
        <v>27720</v>
      </c>
      <c r="N521" s="524">
        <v>0.58055555555555549</v>
      </c>
      <c r="O521" s="524">
        <v>0.58402777777777781</v>
      </c>
      <c r="P521" s="519">
        <v>4.9999999999999822</v>
      </c>
      <c r="Q521" s="520" t="s">
        <v>538</v>
      </c>
      <c r="R521" s="520"/>
      <c r="S521" s="520" t="s">
        <v>539</v>
      </c>
      <c r="T521" s="520" t="s">
        <v>540</v>
      </c>
      <c r="U521" s="520"/>
      <c r="V521" s="520"/>
      <c r="W521" s="520" t="s">
        <v>634</v>
      </c>
      <c r="X521" s="520" t="s">
        <v>536</v>
      </c>
      <c r="Y521" s="520" t="b">
        <v>0</v>
      </c>
      <c r="Z521" s="520"/>
      <c r="AA521" s="520"/>
      <c r="AB521" s="520"/>
      <c r="AC521" s="520"/>
      <c r="AD521" s="527"/>
      <c r="AE521" s="520"/>
      <c r="AF521" s="520"/>
      <c r="AG521" s="520"/>
      <c r="AH521" s="520"/>
      <c r="AI521" s="520" t="s">
        <v>537</v>
      </c>
    </row>
    <row r="522" spans="1:35" s="154" customFormat="1">
      <c r="A522" s="520" t="s">
        <v>269</v>
      </c>
      <c r="B522" s="520">
        <v>2</v>
      </c>
      <c r="C522" s="525">
        <v>1274158</v>
      </c>
      <c r="D522" s="520">
        <v>10053892</v>
      </c>
      <c r="E522" s="520" t="s">
        <v>1351</v>
      </c>
      <c r="F522" s="520" t="s">
        <v>561</v>
      </c>
      <c r="G522" s="522">
        <v>40700</v>
      </c>
      <c r="H522" s="522" t="s">
        <v>743</v>
      </c>
      <c r="I522" s="520" t="s">
        <v>530</v>
      </c>
      <c r="J522" s="523" t="s">
        <v>531</v>
      </c>
      <c r="K522" s="520" t="s">
        <v>106</v>
      </c>
      <c r="L522" s="520" t="s">
        <v>625</v>
      </c>
      <c r="M522" s="520">
        <v>27720</v>
      </c>
      <c r="N522" s="524">
        <v>0.58402777777777781</v>
      </c>
      <c r="O522" s="524">
        <v>0.58680555555555558</v>
      </c>
      <c r="P522" s="519">
        <v>4.0000000000001457</v>
      </c>
      <c r="Q522" s="520" t="s">
        <v>605</v>
      </c>
      <c r="R522" s="520" t="s">
        <v>1358</v>
      </c>
      <c r="S522" s="520" t="s">
        <v>587</v>
      </c>
      <c r="T522" s="520" t="s">
        <v>534</v>
      </c>
      <c r="U522" s="520"/>
      <c r="V522" s="520"/>
      <c r="W522" s="520" t="s">
        <v>634</v>
      </c>
      <c r="X522" s="520" t="s">
        <v>536</v>
      </c>
      <c r="Y522" s="520" t="b">
        <v>0</v>
      </c>
      <c r="Z522" s="520"/>
      <c r="AA522" s="520"/>
      <c r="AB522" s="520"/>
      <c r="AC522" s="520"/>
      <c r="AD522" s="527"/>
      <c r="AE522" s="520"/>
      <c r="AF522" s="520"/>
      <c r="AG522" s="520"/>
      <c r="AH522" s="520"/>
      <c r="AI522" s="520" t="s">
        <v>537</v>
      </c>
    </row>
    <row r="523" spans="1:35" s="154" customFormat="1">
      <c r="A523" s="520" t="s">
        <v>269</v>
      </c>
      <c r="B523" s="520">
        <v>2</v>
      </c>
      <c r="C523" s="525">
        <v>1274158</v>
      </c>
      <c r="D523" s="520">
        <v>10053892</v>
      </c>
      <c r="E523" s="520" t="s">
        <v>1351</v>
      </c>
      <c r="F523" s="520" t="s">
        <v>561</v>
      </c>
      <c r="G523" s="522">
        <v>40700</v>
      </c>
      <c r="H523" s="522" t="s">
        <v>743</v>
      </c>
      <c r="I523" s="520" t="s">
        <v>530</v>
      </c>
      <c r="J523" s="523" t="s">
        <v>531</v>
      </c>
      <c r="K523" s="520" t="s">
        <v>106</v>
      </c>
      <c r="L523" s="520" t="s">
        <v>625</v>
      </c>
      <c r="M523" s="520">
        <v>27720</v>
      </c>
      <c r="N523" s="524">
        <v>0.58680555555555558</v>
      </c>
      <c r="O523" s="524">
        <v>0.58958333333333335</v>
      </c>
      <c r="P523" s="519">
        <v>3.9999999999999858</v>
      </c>
      <c r="Q523" s="520" t="s">
        <v>538</v>
      </c>
      <c r="R523" s="520"/>
      <c r="S523" s="520" t="s">
        <v>539</v>
      </c>
      <c r="T523" s="520" t="s">
        <v>540</v>
      </c>
      <c r="U523" s="520"/>
      <c r="V523" s="520"/>
      <c r="W523" s="520" t="s">
        <v>634</v>
      </c>
      <c r="X523" s="520" t="s">
        <v>536</v>
      </c>
      <c r="Y523" s="520" t="b">
        <v>0</v>
      </c>
      <c r="Z523" s="520"/>
      <c r="AA523" s="520"/>
      <c r="AB523" s="520"/>
      <c r="AC523" s="520"/>
      <c r="AD523" s="527"/>
      <c r="AE523" s="520"/>
      <c r="AF523" s="520"/>
      <c r="AG523" s="520"/>
      <c r="AH523" s="520"/>
      <c r="AI523" s="520" t="s">
        <v>537</v>
      </c>
    </row>
    <row r="524" spans="1:35" s="154" customFormat="1">
      <c r="A524" s="520" t="s">
        <v>269</v>
      </c>
      <c r="B524" s="520">
        <v>2</v>
      </c>
      <c r="C524" s="525">
        <v>1274158</v>
      </c>
      <c r="D524" s="520">
        <v>10053892</v>
      </c>
      <c r="E524" s="520" t="s">
        <v>1351</v>
      </c>
      <c r="F524" s="520" t="s">
        <v>561</v>
      </c>
      <c r="G524" s="522">
        <v>40700</v>
      </c>
      <c r="H524" s="522" t="s">
        <v>743</v>
      </c>
      <c r="I524" s="520" t="s">
        <v>530</v>
      </c>
      <c r="J524" s="523" t="s">
        <v>531</v>
      </c>
      <c r="K524" s="520" t="s">
        <v>106</v>
      </c>
      <c r="L524" s="520" t="s">
        <v>625</v>
      </c>
      <c r="M524" s="520">
        <v>27720</v>
      </c>
      <c r="N524" s="524">
        <v>0.58958333333333335</v>
      </c>
      <c r="O524" s="524">
        <v>0.59305555555555556</v>
      </c>
      <c r="P524" s="519">
        <v>4.9999999999999822</v>
      </c>
      <c r="Q524" s="520" t="s">
        <v>585</v>
      </c>
      <c r="R524" s="520" t="s">
        <v>1362</v>
      </c>
      <c r="S524" s="520" t="s">
        <v>557</v>
      </c>
      <c r="T524" s="520" t="s">
        <v>534</v>
      </c>
      <c r="U524" s="520"/>
      <c r="V524" s="520"/>
      <c r="W524" s="520" t="s">
        <v>634</v>
      </c>
      <c r="X524" s="520" t="s">
        <v>536</v>
      </c>
      <c r="Y524" s="520" t="b">
        <v>0</v>
      </c>
      <c r="Z524" s="520"/>
      <c r="AA524" s="520"/>
      <c r="AB524" s="520"/>
      <c r="AC524" s="520"/>
      <c r="AD524" s="527"/>
      <c r="AE524" s="520"/>
      <c r="AF524" s="520"/>
      <c r="AG524" s="520"/>
      <c r="AH524" s="520"/>
      <c r="AI524" s="520" t="s">
        <v>537</v>
      </c>
    </row>
    <row r="525" spans="1:35" s="154" customFormat="1">
      <c r="A525" s="520" t="s">
        <v>269</v>
      </c>
      <c r="B525" s="520">
        <v>2</v>
      </c>
      <c r="C525" s="525">
        <v>1274158</v>
      </c>
      <c r="D525" s="520">
        <v>10053892</v>
      </c>
      <c r="E525" s="520" t="s">
        <v>1351</v>
      </c>
      <c r="F525" s="520" t="s">
        <v>561</v>
      </c>
      <c r="G525" s="522">
        <v>40700</v>
      </c>
      <c r="H525" s="522" t="s">
        <v>743</v>
      </c>
      <c r="I525" s="520" t="s">
        <v>530</v>
      </c>
      <c r="J525" s="523" t="s">
        <v>531</v>
      </c>
      <c r="K525" s="520" t="s">
        <v>106</v>
      </c>
      <c r="L525" s="520" t="s">
        <v>625</v>
      </c>
      <c r="M525" s="520">
        <v>27720</v>
      </c>
      <c r="N525" s="524">
        <v>0.59305555555555556</v>
      </c>
      <c r="O525" s="524">
        <v>0.59375</v>
      </c>
      <c r="P525" s="519">
        <v>0.99999999999999645</v>
      </c>
      <c r="Q525" s="520" t="s">
        <v>538</v>
      </c>
      <c r="R525" s="520"/>
      <c r="S525" s="520" t="s">
        <v>539</v>
      </c>
      <c r="T525" s="520" t="s">
        <v>540</v>
      </c>
      <c r="U525" s="520"/>
      <c r="V525" s="520"/>
      <c r="W525" s="520" t="s">
        <v>634</v>
      </c>
      <c r="X525" s="520" t="s">
        <v>536</v>
      </c>
      <c r="Y525" s="520" t="b">
        <v>0</v>
      </c>
      <c r="Z525" s="520"/>
      <c r="AA525" s="520"/>
      <c r="AB525" s="520"/>
      <c r="AC525" s="520"/>
      <c r="AD525" s="527"/>
      <c r="AE525" s="520"/>
      <c r="AF525" s="520"/>
      <c r="AG525" s="520"/>
      <c r="AH525" s="520"/>
      <c r="AI525" s="520" t="s">
        <v>537</v>
      </c>
    </row>
    <row r="526" spans="1:35" s="154" customFormat="1">
      <c r="A526" s="520" t="s">
        <v>269</v>
      </c>
      <c r="B526" s="520">
        <v>2</v>
      </c>
      <c r="C526" s="525">
        <v>1274158</v>
      </c>
      <c r="D526" s="520">
        <v>10053892</v>
      </c>
      <c r="E526" s="520" t="s">
        <v>1351</v>
      </c>
      <c r="F526" s="520" t="s">
        <v>561</v>
      </c>
      <c r="G526" s="522">
        <v>40700</v>
      </c>
      <c r="H526" s="522" t="s">
        <v>743</v>
      </c>
      <c r="I526" s="520" t="s">
        <v>530</v>
      </c>
      <c r="J526" s="523" t="s">
        <v>531</v>
      </c>
      <c r="K526" s="520" t="s">
        <v>106</v>
      </c>
      <c r="L526" s="520" t="s">
        <v>625</v>
      </c>
      <c r="M526" s="520">
        <v>27720</v>
      </c>
      <c r="N526" s="524">
        <v>0.59375</v>
      </c>
      <c r="O526" s="524">
        <v>0.60069444444444442</v>
      </c>
      <c r="P526" s="519">
        <v>9.9999999999999645</v>
      </c>
      <c r="Q526" s="520" t="s">
        <v>563</v>
      </c>
      <c r="R526" s="520" t="s">
        <v>1363</v>
      </c>
      <c r="S526" s="520" t="s">
        <v>542</v>
      </c>
      <c r="T526" s="520" t="s">
        <v>534</v>
      </c>
      <c r="U526" s="520"/>
      <c r="V526" s="520"/>
      <c r="W526" s="520" t="s">
        <v>634</v>
      </c>
      <c r="X526" s="520" t="s">
        <v>536</v>
      </c>
      <c r="Y526" s="520" t="b">
        <v>0</v>
      </c>
      <c r="Z526" s="520"/>
      <c r="AA526" s="520"/>
      <c r="AB526" s="520"/>
      <c r="AC526" s="520"/>
      <c r="AD526" s="527"/>
      <c r="AE526" s="520"/>
      <c r="AF526" s="520"/>
      <c r="AG526" s="520"/>
      <c r="AH526" s="520"/>
      <c r="AI526" s="520" t="s">
        <v>537</v>
      </c>
    </row>
    <row r="527" spans="1:35" s="154" customFormat="1">
      <c r="A527" s="520" t="s">
        <v>269</v>
      </c>
      <c r="B527" s="520">
        <v>2</v>
      </c>
      <c r="C527" s="525">
        <v>1274158</v>
      </c>
      <c r="D527" s="520">
        <v>10053892</v>
      </c>
      <c r="E527" s="520" t="s">
        <v>1351</v>
      </c>
      <c r="F527" s="520" t="s">
        <v>561</v>
      </c>
      <c r="G527" s="522">
        <v>40700</v>
      </c>
      <c r="H527" s="522" t="s">
        <v>743</v>
      </c>
      <c r="I527" s="520" t="s">
        <v>530</v>
      </c>
      <c r="J527" s="523" t="s">
        <v>531</v>
      </c>
      <c r="K527" s="520" t="s">
        <v>106</v>
      </c>
      <c r="L527" s="520" t="s">
        <v>625</v>
      </c>
      <c r="M527" s="520">
        <v>27720</v>
      </c>
      <c r="N527" s="524">
        <v>0.60069444444444442</v>
      </c>
      <c r="O527" s="524">
        <v>0.60416666666666663</v>
      </c>
      <c r="P527" s="519">
        <v>4.9999999999999822</v>
      </c>
      <c r="Q527" s="520" t="s">
        <v>538</v>
      </c>
      <c r="R527" s="520"/>
      <c r="S527" s="520" t="s">
        <v>539</v>
      </c>
      <c r="T527" s="520" t="s">
        <v>540</v>
      </c>
      <c r="U527" s="520"/>
      <c r="V527" s="520"/>
      <c r="W527" s="520" t="s">
        <v>634</v>
      </c>
      <c r="X527" s="520" t="s">
        <v>536</v>
      </c>
      <c r="Y527" s="520" t="b">
        <v>0</v>
      </c>
      <c r="Z527" s="520"/>
      <c r="AA527" s="520"/>
      <c r="AB527" s="520"/>
      <c r="AC527" s="520"/>
      <c r="AD527" s="527"/>
      <c r="AE527" s="520"/>
      <c r="AF527" s="520"/>
      <c r="AG527" s="520"/>
      <c r="AH527" s="520"/>
      <c r="AI527" s="520" t="s">
        <v>537</v>
      </c>
    </row>
    <row r="528" spans="1:35" s="154" customFormat="1">
      <c r="A528" s="520" t="s">
        <v>269</v>
      </c>
      <c r="B528" s="520">
        <v>1</v>
      </c>
      <c r="C528" s="525">
        <v>1274158</v>
      </c>
      <c r="D528" s="520">
        <v>10053892</v>
      </c>
      <c r="E528" s="520" t="s">
        <v>1351</v>
      </c>
      <c r="F528" s="520" t="s">
        <v>561</v>
      </c>
      <c r="G528" s="522">
        <v>40700</v>
      </c>
      <c r="H528" s="522" t="s">
        <v>743</v>
      </c>
      <c r="I528" s="520" t="s">
        <v>530</v>
      </c>
      <c r="J528" s="523" t="s">
        <v>564</v>
      </c>
      <c r="K528" s="520" t="s">
        <v>106</v>
      </c>
      <c r="L528" s="520" t="s">
        <v>625</v>
      </c>
      <c r="M528" s="520">
        <v>9240</v>
      </c>
      <c r="N528" s="524">
        <v>0.60416666666666663</v>
      </c>
      <c r="O528" s="524">
        <v>0.6069444444444444</v>
      </c>
      <c r="P528" s="519">
        <v>3.9999999999999858</v>
      </c>
      <c r="Q528" s="520" t="s">
        <v>538</v>
      </c>
      <c r="R528" s="520"/>
      <c r="S528" s="520" t="s">
        <v>539</v>
      </c>
      <c r="T528" s="520" t="s">
        <v>540</v>
      </c>
      <c r="U528" s="520"/>
      <c r="V528" s="520"/>
      <c r="W528" s="520" t="s">
        <v>637</v>
      </c>
      <c r="X528" s="520" t="s">
        <v>566</v>
      </c>
      <c r="Y528" s="520" t="b">
        <v>0</v>
      </c>
      <c r="Z528" s="520">
        <v>9240</v>
      </c>
      <c r="AA528" s="520">
        <v>9200</v>
      </c>
      <c r="AB528" s="520">
        <v>40700</v>
      </c>
      <c r="AC528" s="520"/>
      <c r="AD528" s="527">
        <v>750</v>
      </c>
      <c r="AE528" s="520">
        <v>6</v>
      </c>
      <c r="AF528" s="520"/>
      <c r="AG528" s="520"/>
      <c r="AH528" s="520">
        <v>770</v>
      </c>
      <c r="AI528" s="520" t="s">
        <v>589</v>
      </c>
    </row>
    <row r="529" spans="1:35" s="154" customFormat="1">
      <c r="A529" s="520" t="s">
        <v>269</v>
      </c>
      <c r="B529" s="520">
        <v>1</v>
      </c>
      <c r="C529" s="525">
        <v>1274158</v>
      </c>
      <c r="D529" s="520">
        <v>10053892</v>
      </c>
      <c r="E529" s="520" t="s">
        <v>1351</v>
      </c>
      <c r="F529" s="520" t="s">
        <v>561</v>
      </c>
      <c r="G529" s="522">
        <v>40700</v>
      </c>
      <c r="H529" s="522" t="s">
        <v>743</v>
      </c>
      <c r="I529" s="520" t="s">
        <v>530</v>
      </c>
      <c r="J529" s="523" t="s">
        <v>564</v>
      </c>
      <c r="K529" s="520" t="s">
        <v>106</v>
      </c>
      <c r="L529" s="520" t="s">
        <v>625</v>
      </c>
      <c r="M529" s="520">
        <v>9240</v>
      </c>
      <c r="N529" s="524">
        <v>0.6069444444444444</v>
      </c>
      <c r="O529" s="524">
        <v>0.60902777777777772</v>
      </c>
      <c r="P529" s="519">
        <v>2.9999999999999893</v>
      </c>
      <c r="Q529" s="520" t="s">
        <v>605</v>
      </c>
      <c r="R529" s="520" t="s">
        <v>1364</v>
      </c>
      <c r="S529" s="520" t="s">
        <v>587</v>
      </c>
      <c r="T529" s="520" t="s">
        <v>534</v>
      </c>
      <c r="U529" s="520"/>
      <c r="V529" s="520"/>
      <c r="W529" s="520" t="s">
        <v>637</v>
      </c>
      <c r="X529" s="520" t="s">
        <v>566</v>
      </c>
      <c r="Y529" s="520" t="b">
        <v>0</v>
      </c>
      <c r="Z529" s="520"/>
      <c r="AA529" s="520"/>
      <c r="AB529" s="520"/>
      <c r="AC529" s="520"/>
      <c r="AD529" s="527"/>
      <c r="AE529" s="520"/>
      <c r="AF529" s="520"/>
      <c r="AG529" s="520"/>
      <c r="AH529" s="520"/>
      <c r="AI529" s="520" t="s">
        <v>589</v>
      </c>
    </row>
    <row r="530" spans="1:35" s="154" customFormat="1">
      <c r="A530" s="520" t="s">
        <v>269</v>
      </c>
      <c r="B530" s="520">
        <v>1</v>
      </c>
      <c r="C530" s="525">
        <v>1274158</v>
      </c>
      <c r="D530" s="520">
        <v>10053892</v>
      </c>
      <c r="E530" s="520" t="s">
        <v>1351</v>
      </c>
      <c r="F530" s="520" t="s">
        <v>561</v>
      </c>
      <c r="G530" s="522">
        <v>40700</v>
      </c>
      <c r="H530" s="522" t="s">
        <v>743</v>
      </c>
      <c r="I530" s="520" t="s">
        <v>530</v>
      </c>
      <c r="J530" s="523" t="s">
        <v>564</v>
      </c>
      <c r="K530" s="520" t="s">
        <v>106</v>
      </c>
      <c r="L530" s="520" t="s">
        <v>625</v>
      </c>
      <c r="M530" s="520">
        <v>9240</v>
      </c>
      <c r="N530" s="524">
        <v>0.60902777777777772</v>
      </c>
      <c r="O530" s="524">
        <v>0.62222222222222223</v>
      </c>
      <c r="P530" s="519">
        <v>19.000000000000092</v>
      </c>
      <c r="Q530" s="520" t="s">
        <v>538</v>
      </c>
      <c r="R530" s="520"/>
      <c r="S530" s="520" t="s">
        <v>539</v>
      </c>
      <c r="T530" s="520" t="s">
        <v>540</v>
      </c>
      <c r="U530" s="520"/>
      <c r="V530" s="520"/>
      <c r="W530" s="520" t="s">
        <v>637</v>
      </c>
      <c r="X530" s="520" t="s">
        <v>566</v>
      </c>
      <c r="Y530" s="520" t="b">
        <v>0</v>
      </c>
      <c r="Z530" s="520"/>
      <c r="AA530" s="520"/>
      <c r="AB530" s="520"/>
      <c r="AC530" s="520"/>
      <c r="AD530" s="527"/>
      <c r="AE530" s="520"/>
      <c r="AF530" s="520"/>
      <c r="AG530" s="520"/>
      <c r="AH530" s="520"/>
      <c r="AI530" s="520" t="s">
        <v>589</v>
      </c>
    </row>
    <row r="531" spans="1:35" s="154" customFormat="1">
      <c r="A531" s="520" t="s">
        <v>269</v>
      </c>
      <c r="B531" s="520">
        <v>1</v>
      </c>
      <c r="C531" s="525">
        <v>1274158</v>
      </c>
      <c r="D531" s="520">
        <v>10053892</v>
      </c>
      <c r="E531" s="520" t="s">
        <v>1351</v>
      </c>
      <c r="F531" s="520" t="s">
        <v>561</v>
      </c>
      <c r="G531" s="522">
        <v>40700</v>
      </c>
      <c r="H531" s="522" t="s">
        <v>743</v>
      </c>
      <c r="I531" s="520" t="s">
        <v>530</v>
      </c>
      <c r="J531" s="523" t="s">
        <v>564</v>
      </c>
      <c r="K531" s="520" t="s">
        <v>106</v>
      </c>
      <c r="L531" s="520" t="s">
        <v>625</v>
      </c>
      <c r="M531" s="520">
        <v>9240</v>
      </c>
      <c r="N531" s="524">
        <v>0.62222222222222223</v>
      </c>
      <c r="O531" s="524">
        <v>0.62361111111111112</v>
      </c>
      <c r="P531" s="519">
        <v>1.9999999999999929</v>
      </c>
      <c r="Q531" s="520" t="s">
        <v>605</v>
      </c>
      <c r="R531" s="520" t="s">
        <v>1364</v>
      </c>
      <c r="S531" s="520" t="s">
        <v>587</v>
      </c>
      <c r="T531" s="520" t="s">
        <v>534</v>
      </c>
      <c r="U531" s="520"/>
      <c r="V531" s="520"/>
      <c r="W531" s="520" t="s">
        <v>637</v>
      </c>
      <c r="X531" s="520" t="s">
        <v>566</v>
      </c>
      <c r="Y531" s="520" t="b">
        <v>0</v>
      </c>
      <c r="Z531" s="520"/>
      <c r="AA531" s="520"/>
      <c r="AB531" s="520"/>
      <c r="AC531" s="520"/>
      <c r="AD531" s="527"/>
      <c r="AE531" s="520"/>
      <c r="AF531" s="520"/>
      <c r="AG531" s="520"/>
      <c r="AH531" s="520"/>
      <c r="AI531" s="520" t="s">
        <v>589</v>
      </c>
    </row>
    <row r="532" spans="1:35" s="154" customFormat="1">
      <c r="A532" s="520" t="s">
        <v>269</v>
      </c>
      <c r="B532" s="520">
        <v>1</v>
      </c>
      <c r="C532" s="525">
        <v>1274158</v>
      </c>
      <c r="D532" s="520">
        <v>10053892</v>
      </c>
      <c r="E532" s="520" t="s">
        <v>1351</v>
      </c>
      <c r="F532" s="520" t="s">
        <v>561</v>
      </c>
      <c r="G532" s="522">
        <v>40700</v>
      </c>
      <c r="H532" s="522" t="s">
        <v>743</v>
      </c>
      <c r="I532" s="520" t="s">
        <v>530</v>
      </c>
      <c r="J532" s="523" t="s">
        <v>564</v>
      </c>
      <c r="K532" s="520" t="s">
        <v>106</v>
      </c>
      <c r="L532" s="520" t="s">
        <v>625</v>
      </c>
      <c r="M532" s="520">
        <v>9240</v>
      </c>
      <c r="N532" s="524">
        <v>0.62361111111111112</v>
      </c>
      <c r="O532" s="524">
        <v>0.625</v>
      </c>
      <c r="P532" s="519">
        <v>1.9999999999999929</v>
      </c>
      <c r="Q532" s="520" t="s">
        <v>538</v>
      </c>
      <c r="R532" s="520"/>
      <c r="S532" s="520" t="s">
        <v>539</v>
      </c>
      <c r="T532" s="520" t="s">
        <v>540</v>
      </c>
      <c r="U532" s="520"/>
      <c r="V532" s="520"/>
      <c r="W532" s="520" t="s">
        <v>637</v>
      </c>
      <c r="X532" s="520" t="s">
        <v>566</v>
      </c>
      <c r="Y532" s="520" t="b">
        <v>0</v>
      </c>
      <c r="Z532" s="520"/>
      <c r="AA532" s="520"/>
      <c r="AB532" s="520"/>
      <c r="AC532" s="520"/>
      <c r="AD532" s="527"/>
      <c r="AE532" s="520"/>
      <c r="AF532" s="520"/>
      <c r="AG532" s="520"/>
      <c r="AH532" s="520"/>
      <c r="AI532" s="520" t="s">
        <v>589</v>
      </c>
    </row>
    <row r="533" spans="1:35" s="154" customFormat="1">
      <c r="A533" s="520" t="s">
        <v>269</v>
      </c>
      <c r="B533" s="520">
        <v>1</v>
      </c>
      <c r="C533" s="525">
        <v>1274158</v>
      </c>
      <c r="D533" s="520">
        <v>10053892</v>
      </c>
      <c r="E533" s="520" t="s">
        <v>1351</v>
      </c>
      <c r="F533" s="520" t="s">
        <v>561</v>
      </c>
      <c r="G533" s="522">
        <v>40700</v>
      </c>
      <c r="H533" s="522" t="s">
        <v>743</v>
      </c>
      <c r="I533" s="520" t="s">
        <v>530</v>
      </c>
      <c r="J533" s="523" t="s">
        <v>564</v>
      </c>
      <c r="K533" s="520" t="s">
        <v>106</v>
      </c>
      <c r="L533" s="520" t="s">
        <v>625</v>
      </c>
      <c r="M533" s="520">
        <v>9240</v>
      </c>
      <c r="N533" s="524">
        <v>0.625</v>
      </c>
      <c r="O533" s="524">
        <v>0.62638888888888888</v>
      </c>
      <c r="P533" s="519">
        <v>1.9999999999999929</v>
      </c>
      <c r="Q533" s="520" t="s">
        <v>605</v>
      </c>
      <c r="R533" s="520" t="s">
        <v>1364</v>
      </c>
      <c r="S533" s="520" t="s">
        <v>587</v>
      </c>
      <c r="T533" s="520" t="s">
        <v>534</v>
      </c>
      <c r="U533" s="520"/>
      <c r="V533" s="520"/>
      <c r="W533" s="520" t="s">
        <v>637</v>
      </c>
      <c r="X533" s="520" t="s">
        <v>566</v>
      </c>
      <c r="Y533" s="520" t="b">
        <v>0</v>
      </c>
      <c r="Z533" s="526"/>
      <c r="AA533" s="526"/>
      <c r="AB533" s="526"/>
      <c r="AC533" s="526"/>
      <c r="AD533" s="528"/>
      <c r="AE533" s="526"/>
      <c r="AF533" s="526"/>
      <c r="AG533" s="526"/>
      <c r="AH533" s="526"/>
      <c r="AI533" s="520" t="s">
        <v>589</v>
      </c>
    </row>
    <row r="534" spans="1:35" s="154" customFormat="1">
      <c r="A534" s="520" t="s">
        <v>269</v>
      </c>
      <c r="B534" s="520">
        <v>1</v>
      </c>
      <c r="C534" s="525">
        <v>1274158</v>
      </c>
      <c r="D534" s="520">
        <v>10053892</v>
      </c>
      <c r="E534" s="520" t="s">
        <v>1351</v>
      </c>
      <c r="F534" s="520" t="s">
        <v>561</v>
      </c>
      <c r="G534" s="522">
        <v>40700</v>
      </c>
      <c r="H534" s="522" t="s">
        <v>743</v>
      </c>
      <c r="I534" s="520" t="s">
        <v>530</v>
      </c>
      <c r="J534" s="523" t="s">
        <v>564</v>
      </c>
      <c r="K534" s="520" t="s">
        <v>106</v>
      </c>
      <c r="L534" s="520" t="s">
        <v>625</v>
      </c>
      <c r="M534" s="520">
        <v>9240</v>
      </c>
      <c r="N534" s="524">
        <v>0.62638888888888888</v>
      </c>
      <c r="O534" s="524">
        <v>0.62847222222222221</v>
      </c>
      <c r="P534" s="519">
        <v>2.9999999999999893</v>
      </c>
      <c r="Q534" s="520" t="s">
        <v>563</v>
      </c>
      <c r="R534" s="520" t="s">
        <v>1365</v>
      </c>
      <c r="S534" s="520" t="s">
        <v>542</v>
      </c>
      <c r="T534" s="520" t="s">
        <v>534</v>
      </c>
      <c r="U534" s="520"/>
      <c r="V534" s="520"/>
      <c r="W534" s="520" t="s">
        <v>637</v>
      </c>
      <c r="X534" s="520" t="s">
        <v>566</v>
      </c>
      <c r="Y534" s="520" t="b">
        <v>0</v>
      </c>
      <c r="Z534" s="520"/>
      <c r="AA534" s="520"/>
      <c r="AB534" s="520"/>
      <c r="AC534" s="520"/>
      <c r="AD534" s="527"/>
      <c r="AE534" s="520"/>
      <c r="AF534" s="520"/>
      <c r="AG534" s="520"/>
      <c r="AH534" s="520"/>
      <c r="AI534" s="520" t="s">
        <v>589</v>
      </c>
    </row>
    <row r="535" spans="1:35" s="154" customFormat="1">
      <c r="A535" s="520" t="s">
        <v>269</v>
      </c>
      <c r="B535" s="520">
        <v>1</v>
      </c>
      <c r="C535" s="525">
        <v>1274158</v>
      </c>
      <c r="D535" s="520">
        <v>10053892</v>
      </c>
      <c r="E535" s="520" t="s">
        <v>1351</v>
      </c>
      <c r="F535" s="520" t="s">
        <v>561</v>
      </c>
      <c r="G535" s="522">
        <v>40700</v>
      </c>
      <c r="H535" s="522" t="s">
        <v>743</v>
      </c>
      <c r="I535" s="520" t="s">
        <v>530</v>
      </c>
      <c r="J535" s="523" t="s">
        <v>564</v>
      </c>
      <c r="K535" s="520" t="s">
        <v>106</v>
      </c>
      <c r="L535" s="520" t="s">
        <v>625</v>
      </c>
      <c r="M535" s="520">
        <v>9240</v>
      </c>
      <c r="N535" s="524">
        <v>0.62847222222222221</v>
      </c>
      <c r="O535" s="524">
        <v>0.63194444444444442</v>
      </c>
      <c r="P535" s="519">
        <v>4.9999999999999822</v>
      </c>
      <c r="Q535" s="520" t="s">
        <v>538</v>
      </c>
      <c r="R535" s="520"/>
      <c r="S535" s="520" t="s">
        <v>539</v>
      </c>
      <c r="T535" s="520" t="s">
        <v>540</v>
      </c>
      <c r="U535" s="520"/>
      <c r="V535" s="520"/>
      <c r="W535" s="520" t="s">
        <v>637</v>
      </c>
      <c r="X535" s="520" t="s">
        <v>566</v>
      </c>
      <c r="Y535" s="520" t="b">
        <v>0</v>
      </c>
      <c r="Z535" s="520"/>
      <c r="AA535" s="520"/>
      <c r="AB535" s="520"/>
      <c r="AC535" s="520"/>
      <c r="AD535" s="527"/>
      <c r="AE535" s="520"/>
      <c r="AF535" s="520"/>
      <c r="AG535" s="520"/>
      <c r="AH535" s="520"/>
      <c r="AI535" s="520" t="s">
        <v>589</v>
      </c>
    </row>
    <row r="536" spans="1:35" s="154" customFormat="1">
      <c r="A536" s="520" t="s">
        <v>269</v>
      </c>
      <c r="B536" s="520">
        <v>1</v>
      </c>
      <c r="C536" s="525">
        <v>1274158</v>
      </c>
      <c r="D536" s="520">
        <v>10053892</v>
      </c>
      <c r="E536" s="520" t="s">
        <v>1351</v>
      </c>
      <c r="F536" s="520" t="s">
        <v>561</v>
      </c>
      <c r="G536" s="522">
        <v>40700</v>
      </c>
      <c r="H536" s="522" t="s">
        <v>743</v>
      </c>
      <c r="I536" s="520" t="s">
        <v>530</v>
      </c>
      <c r="J536" s="523" t="s">
        <v>564</v>
      </c>
      <c r="K536" s="520" t="s">
        <v>106</v>
      </c>
      <c r="L536" s="520" t="s">
        <v>625</v>
      </c>
      <c r="M536" s="520">
        <v>9240</v>
      </c>
      <c r="N536" s="524">
        <v>0.63194444444444442</v>
      </c>
      <c r="O536" s="524">
        <v>0.63402777777777775</v>
      </c>
      <c r="P536" s="519">
        <v>2.9999999999999893</v>
      </c>
      <c r="Q536" s="520" t="s">
        <v>543</v>
      </c>
      <c r="R536" s="520" t="s">
        <v>1366</v>
      </c>
      <c r="S536" s="520" t="s">
        <v>542</v>
      </c>
      <c r="T536" s="520" t="s">
        <v>534</v>
      </c>
      <c r="U536" s="520"/>
      <c r="V536" s="520"/>
      <c r="W536" s="520" t="s">
        <v>637</v>
      </c>
      <c r="X536" s="520" t="s">
        <v>566</v>
      </c>
      <c r="Y536" s="520" t="b">
        <v>0</v>
      </c>
      <c r="Z536" s="520"/>
      <c r="AA536" s="520"/>
      <c r="AB536" s="520"/>
      <c r="AC536" s="520"/>
      <c r="AD536" s="527"/>
      <c r="AE536" s="520"/>
      <c r="AF536" s="520"/>
      <c r="AG536" s="520"/>
      <c r="AH536" s="520"/>
      <c r="AI536" s="520" t="s">
        <v>589</v>
      </c>
    </row>
    <row r="537" spans="1:35" s="154" customFormat="1">
      <c r="A537" s="520" t="s">
        <v>269</v>
      </c>
      <c r="B537" s="520">
        <v>1</v>
      </c>
      <c r="C537" s="525">
        <v>1274158</v>
      </c>
      <c r="D537" s="520">
        <v>10053892</v>
      </c>
      <c r="E537" s="520" t="s">
        <v>1351</v>
      </c>
      <c r="F537" s="520" t="s">
        <v>561</v>
      </c>
      <c r="G537" s="522">
        <v>40700</v>
      </c>
      <c r="H537" s="522" t="s">
        <v>743</v>
      </c>
      <c r="I537" s="520" t="s">
        <v>530</v>
      </c>
      <c r="J537" s="523" t="s">
        <v>564</v>
      </c>
      <c r="K537" s="520" t="s">
        <v>106</v>
      </c>
      <c r="L537" s="520" t="s">
        <v>625</v>
      </c>
      <c r="M537" s="520">
        <v>9240</v>
      </c>
      <c r="N537" s="524">
        <v>0.63402777777777775</v>
      </c>
      <c r="O537" s="524">
        <v>0.64930555555555558</v>
      </c>
      <c r="P537" s="519">
        <v>21.999999999999922</v>
      </c>
      <c r="Q537" s="520" t="s">
        <v>538</v>
      </c>
      <c r="R537" s="520"/>
      <c r="S537" s="520" t="s">
        <v>539</v>
      </c>
      <c r="T537" s="520" t="s">
        <v>540</v>
      </c>
      <c r="U537" s="520"/>
      <c r="V537" s="520"/>
      <c r="W537" s="520" t="s">
        <v>637</v>
      </c>
      <c r="X537" s="520" t="s">
        <v>566</v>
      </c>
      <c r="Y537" s="520" t="b">
        <v>0</v>
      </c>
      <c r="Z537" s="520"/>
      <c r="AA537" s="520"/>
      <c r="AB537" s="520"/>
      <c r="AC537" s="520"/>
      <c r="AD537" s="527"/>
      <c r="AE537" s="520"/>
      <c r="AF537" s="520"/>
      <c r="AG537" s="520"/>
      <c r="AH537" s="520"/>
      <c r="AI537" s="520" t="s">
        <v>589</v>
      </c>
    </row>
    <row r="538" spans="1:35" s="154" customFormat="1">
      <c r="A538" s="520" t="s">
        <v>269</v>
      </c>
      <c r="B538" s="520">
        <v>1</v>
      </c>
      <c r="C538" s="525">
        <v>1274158</v>
      </c>
      <c r="D538" s="520">
        <v>10053892</v>
      </c>
      <c r="E538" s="520" t="s">
        <v>1351</v>
      </c>
      <c r="F538" s="520" t="s">
        <v>561</v>
      </c>
      <c r="G538" s="522">
        <v>40700</v>
      </c>
      <c r="H538" s="522" t="s">
        <v>743</v>
      </c>
      <c r="I538" s="520" t="s">
        <v>530</v>
      </c>
      <c r="J538" s="523" t="s">
        <v>564</v>
      </c>
      <c r="K538" s="520" t="s">
        <v>106</v>
      </c>
      <c r="L538" s="520" t="s">
        <v>625</v>
      </c>
      <c r="M538" s="520">
        <v>9240</v>
      </c>
      <c r="N538" s="524">
        <v>0.64930555555555558</v>
      </c>
      <c r="O538" s="524">
        <v>0.65069444444444446</v>
      </c>
      <c r="P538" s="519">
        <v>2.0000000000001528</v>
      </c>
      <c r="Q538" s="520" t="s">
        <v>605</v>
      </c>
      <c r="R538" s="520" t="s">
        <v>1367</v>
      </c>
      <c r="S538" s="520" t="s">
        <v>587</v>
      </c>
      <c r="T538" s="520" t="s">
        <v>534</v>
      </c>
      <c r="U538" s="520"/>
      <c r="V538" s="520"/>
      <c r="W538" s="520" t="s">
        <v>637</v>
      </c>
      <c r="X538" s="520" t="s">
        <v>566</v>
      </c>
      <c r="Y538" s="520" t="b">
        <v>0</v>
      </c>
      <c r="Z538" s="520"/>
      <c r="AA538" s="520"/>
      <c r="AB538" s="520"/>
      <c r="AC538" s="520"/>
      <c r="AD538" s="527"/>
      <c r="AE538" s="520"/>
      <c r="AF538" s="520"/>
      <c r="AG538" s="520"/>
      <c r="AH538" s="520"/>
      <c r="AI538" s="520" t="s">
        <v>589</v>
      </c>
    </row>
    <row r="539" spans="1:35" s="154" customFormat="1">
      <c r="A539" s="520" t="s">
        <v>269</v>
      </c>
      <c r="B539" s="520">
        <v>1</v>
      </c>
      <c r="C539" s="525">
        <v>1274158</v>
      </c>
      <c r="D539" s="520">
        <v>10053892</v>
      </c>
      <c r="E539" s="520" t="s">
        <v>1351</v>
      </c>
      <c r="F539" s="520" t="s">
        <v>561</v>
      </c>
      <c r="G539" s="522">
        <v>40700</v>
      </c>
      <c r="H539" s="522" t="s">
        <v>743</v>
      </c>
      <c r="I539" s="520" t="s">
        <v>530</v>
      </c>
      <c r="J539" s="523" t="s">
        <v>564</v>
      </c>
      <c r="K539" s="520" t="s">
        <v>106</v>
      </c>
      <c r="L539" s="520" t="s">
        <v>625</v>
      </c>
      <c r="M539" s="520">
        <v>9240</v>
      </c>
      <c r="N539" s="524">
        <v>0.65069444444444446</v>
      </c>
      <c r="O539" s="524">
        <v>0.65277777777777779</v>
      </c>
      <c r="P539" s="519">
        <v>2.9999999999999893</v>
      </c>
      <c r="Q539" s="520" t="s">
        <v>538</v>
      </c>
      <c r="R539" s="520"/>
      <c r="S539" s="520" t="s">
        <v>539</v>
      </c>
      <c r="T539" s="520" t="s">
        <v>540</v>
      </c>
      <c r="U539" s="520"/>
      <c r="V539" s="520"/>
      <c r="W539" s="520" t="s">
        <v>637</v>
      </c>
      <c r="X539" s="520" t="s">
        <v>566</v>
      </c>
      <c r="Y539" s="520" t="b">
        <v>0</v>
      </c>
      <c r="Z539" s="520"/>
      <c r="AA539" s="520"/>
      <c r="AB539" s="520"/>
      <c r="AC539" s="520"/>
      <c r="AD539" s="527"/>
      <c r="AE539" s="520"/>
      <c r="AF539" s="520"/>
      <c r="AG539" s="520"/>
      <c r="AH539" s="520"/>
      <c r="AI539" s="520" t="s">
        <v>589</v>
      </c>
    </row>
    <row r="540" spans="1:35" s="154" customFormat="1">
      <c r="A540" s="520" t="s">
        <v>269</v>
      </c>
      <c r="B540" s="520">
        <v>1</v>
      </c>
      <c r="C540" s="525">
        <v>1274158</v>
      </c>
      <c r="D540" s="520">
        <v>10053892</v>
      </c>
      <c r="E540" s="520" t="s">
        <v>1351</v>
      </c>
      <c r="F540" s="520" t="s">
        <v>561</v>
      </c>
      <c r="G540" s="522">
        <v>40700</v>
      </c>
      <c r="H540" s="522" t="s">
        <v>743</v>
      </c>
      <c r="I540" s="520" t="s">
        <v>530</v>
      </c>
      <c r="J540" s="523" t="s">
        <v>564</v>
      </c>
      <c r="K540" s="520" t="s">
        <v>106</v>
      </c>
      <c r="L540" s="520" t="s">
        <v>625</v>
      </c>
      <c r="M540" s="520">
        <v>9240</v>
      </c>
      <c r="N540" s="524">
        <v>0.65277777777777779</v>
      </c>
      <c r="O540" s="524">
        <v>0.66111111111111109</v>
      </c>
      <c r="P540" s="519">
        <v>11.999999999999957</v>
      </c>
      <c r="Q540" s="520" t="s">
        <v>604</v>
      </c>
      <c r="R540" s="520" t="s">
        <v>1368</v>
      </c>
      <c r="S540" s="520" t="s">
        <v>542</v>
      </c>
      <c r="T540" s="520" t="s">
        <v>534</v>
      </c>
      <c r="U540" s="520"/>
      <c r="V540" s="520"/>
      <c r="W540" s="520" t="s">
        <v>637</v>
      </c>
      <c r="X540" s="520" t="s">
        <v>566</v>
      </c>
      <c r="Y540" s="520" t="b">
        <v>0</v>
      </c>
      <c r="Z540" s="520"/>
      <c r="AA540" s="520"/>
      <c r="AB540" s="520"/>
      <c r="AC540" s="520"/>
      <c r="AD540" s="527"/>
      <c r="AE540" s="520"/>
      <c r="AF540" s="520"/>
      <c r="AG540" s="520"/>
      <c r="AH540" s="520"/>
      <c r="AI540" s="520" t="s">
        <v>589</v>
      </c>
    </row>
    <row r="541" spans="1:35" s="154" customFormat="1">
      <c r="A541" s="520" t="s">
        <v>269</v>
      </c>
      <c r="B541" s="520">
        <v>1</v>
      </c>
      <c r="C541" s="525">
        <v>1274158</v>
      </c>
      <c r="D541" s="520">
        <v>10053892</v>
      </c>
      <c r="E541" s="520" t="s">
        <v>1351</v>
      </c>
      <c r="F541" s="520" t="s">
        <v>561</v>
      </c>
      <c r="G541" s="522">
        <v>40700</v>
      </c>
      <c r="H541" s="522" t="s">
        <v>743</v>
      </c>
      <c r="I541" s="520" t="s">
        <v>530</v>
      </c>
      <c r="J541" s="523" t="s">
        <v>564</v>
      </c>
      <c r="K541" s="520" t="s">
        <v>106</v>
      </c>
      <c r="L541" s="520" t="s">
        <v>625</v>
      </c>
      <c r="M541" s="520">
        <v>9240</v>
      </c>
      <c r="N541" s="524">
        <v>0.66111111111111109</v>
      </c>
      <c r="O541" s="524">
        <v>0.66666666666666663</v>
      </c>
      <c r="P541" s="519">
        <v>7.9999999999999716</v>
      </c>
      <c r="Q541" s="520" t="s">
        <v>538</v>
      </c>
      <c r="R541" s="520"/>
      <c r="S541" s="520" t="s">
        <v>539</v>
      </c>
      <c r="T541" s="520" t="s">
        <v>540</v>
      </c>
      <c r="U541" s="520"/>
      <c r="V541" s="520"/>
      <c r="W541" s="520" t="s">
        <v>637</v>
      </c>
      <c r="X541" s="520" t="s">
        <v>566</v>
      </c>
      <c r="Y541" s="520" t="b">
        <v>0</v>
      </c>
      <c r="Z541" s="520"/>
      <c r="AA541" s="520"/>
      <c r="AB541" s="520"/>
      <c r="AC541" s="520"/>
      <c r="AD541" s="527"/>
      <c r="AE541" s="520"/>
      <c r="AF541" s="520"/>
      <c r="AG541" s="520"/>
      <c r="AH541" s="520"/>
      <c r="AI541" s="520" t="s">
        <v>589</v>
      </c>
    </row>
    <row r="542" spans="1:35" s="154" customFormat="1">
      <c r="A542" s="520" t="s">
        <v>269</v>
      </c>
      <c r="B542" s="520">
        <v>1</v>
      </c>
      <c r="C542" s="525">
        <v>1274158</v>
      </c>
      <c r="D542" s="520">
        <v>10053892</v>
      </c>
      <c r="E542" s="520" t="s">
        <v>1351</v>
      </c>
      <c r="F542" s="520" t="s">
        <v>561</v>
      </c>
      <c r="G542" s="522">
        <v>40700</v>
      </c>
      <c r="H542" s="522" t="s">
        <v>743</v>
      </c>
      <c r="I542" s="520" t="s">
        <v>530</v>
      </c>
      <c r="J542" s="523" t="s">
        <v>564</v>
      </c>
      <c r="K542" s="520" t="s">
        <v>106</v>
      </c>
      <c r="L542" s="520" t="s">
        <v>625</v>
      </c>
      <c r="M542" s="520">
        <v>9240</v>
      </c>
      <c r="N542" s="524">
        <v>0.66666666666666663</v>
      </c>
      <c r="O542" s="524">
        <v>0.67499999999999993</v>
      </c>
      <c r="P542" s="519">
        <v>11.999999999999957</v>
      </c>
      <c r="Q542" s="520" t="s">
        <v>558</v>
      </c>
      <c r="R542" s="520" t="s">
        <v>1369</v>
      </c>
      <c r="S542" s="520" t="s">
        <v>542</v>
      </c>
      <c r="T542" s="520" t="s">
        <v>534</v>
      </c>
      <c r="U542" s="520"/>
      <c r="V542" s="520"/>
      <c r="W542" s="520" t="s">
        <v>637</v>
      </c>
      <c r="X542" s="520" t="s">
        <v>566</v>
      </c>
      <c r="Y542" s="520" t="b">
        <v>0</v>
      </c>
      <c r="Z542" s="520"/>
      <c r="AA542" s="520"/>
      <c r="AB542" s="520"/>
      <c r="AC542" s="520"/>
      <c r="AD542" s="527"/>
      <c r="AE542" s="520"/>
      <c r="AF542" s="520"/>
      <c r="AG542" s="520"/>
      <c r="AH542" s="520"/>
      <c r="AI542" s="520" t="s">
        <v>589</v>
      </c>
    </row>
    <row r="543" spans="1:35" s="154" customFormat="1">
      <c r="A543" s="520" t="s">
        <v>269</v>
      </c>
      <c r="B543" s="520">
        <v>1</v>
      </c>
      <c r="C543" s="525">
        <v>1274158</v>
      </c>
      <c r="D543" s="520">
        <v>10053892</v>
      </c>
      <c r="E543" s="520" t="s">
        <v>1351</v>
      </c>
      <c r="F543" s="520" t="s">
        <v>561</v>
      </c>
      <c r="G543" s="522">
        <v>40700</v>
      </c>
      <c r="H543" s="522" t="s">
        <v>743</v>
      </c>
      <c r="I543" s="520" t="s">
        <v>530</v>
      </c>
      <c r="J543" s="523" t="s">
        <v>564</v>
      </c>
      <c r="K543" s="520" t="s">
        <v>106</v>
      </c>
      <c r="L543" s="520" t="s">
        <v>625</v>
      </c>
      <c r="M543" s="520">
        <v>9240</v>
      </c>
      <c r="N543" s="524">
        <v>0.67499999999999993</v>
      </c>
      <c r="O543" s="524">
        <v>0.67777777777777781</v>
      </c>
      <c r="P543" s="519">
        <v>3.9999999999999858</v>
      </c>
      <c r="Q543" s="520" t="s">
        <v>546</v>
      </c>
      <c r="R543" s="520" t="s">
        <v>1370</v>
      </c>
      <c r="S543" s="520" t="s">
        <v>547</v>
      </c>
      <c r="T543" s="520" t="s">
        <v>534</v>
      </c>
      <c r="U543" s="520"/>
      <c r="V543" s="520"/>
      <c r="W543" s="520" t="s">
        <v>637</v>
      </c>
      <c r="X543" s="520" t="s">
        <v>566</v>
      </c>
      <c r="Y543" s="520" t="b">
        <v>0</v>
      </c>
      <c r="Z543" s="520"/>
      <c r="AA543" s="520"/>
      <c r="AB543" s="520"/>
      <c r="AC543" s="520"/>
      <c r="AD543" s="527"/>
      <c r="AE543" s="520"/>
      <c r="AF543" s="520"/>
      <c r="AG543" s="520"/>
      <c r="AH543" s="520"/>
      <c r="AI543" s="520" t="s">
        <v>589</v>
      </c>
    </row>
    <row r="544" spans="1:35" s="154" customFormat="1">
      <c r="A544" s="520" t="s">
        <v>269</v>
      </c>
      <c r="B544" s="520">
        <v>1</v>
      </c>
      <c r="C544" s="525">
        <v>1274158</v>
      </c>
      <c r="D544" s="520">
        <v>10053892</v>
      </c>
      <c r="E544" s="520" t="s">
        <v>1351</v>
      </c>
      <c r="F544" s="520" t="s">
        <v>561</v>
      </c>
      <c r="G544" s="522">
        <v>40700</v>
      </c>
      <c r="H544" s="522" t="s">
        <v>743</v>
      </c>
      <c r="I544" s="520" t="s">
        <v>530</v>
      </c>
      <c r="J544" s="523" t="s">
        <v>564</v>
      </c>
      <c r="K544" s="520" t="s">
        <v>106</v>
      </c>
      <c r="L544" s="520" t="s">
        <v>625</v>
      </c>
      <c r="M544" s="520">
        <v>9240</v>
      </c>
      <c r="N544" s="524">
        <v>0.67777777777777781</v>
      </c>
      <c r="O544" s="524">
        <v>0.67777777777777781</v>
      </c>
      <c r="P544" s="519">
        <v>0</v>
      </c>
      <c r="Q544" s="520" t="s">
        <v>811</v>
      </c>
      <c r="R544" s="520" t="s">
        <v>1371</v>
      </c>
      <c r="S544" s="520" t="s">
        <v>560</v>
      </c>
      <c r="T544" s="520" t="s">
        <v>534</v>
      </c>
      <c r="U544" s="520"/>
      <c r="V544" s="520"/>
      <c r="W544" s="520" t="s">
        <v>637</v>
      </c>
      <c r="X544" s="520" t="s">
        <v>566</v>
      </c>
      <c r="Y544" s="520" t="b">
        <v>0</v>
      </c>
      <c r="Z544" s="520"/>
      <c r="AA544" s="520"/>
      <c r="AB544" s="520"/>
      <c r="AC544" s="520"/>
      <c r="AD544" s="527"/>
      <c r="AE544" s="520"/>
      <c r="AF544" s="520"/>
      <c r="AG544" s="520"/>
      <c r="AH544" s="520"/>
      <c r="AI544" s="520" t="s">
        <v>589</v>
      </c>
    </row>
    <row r="545" spans="1:35" s="154" customFormat="1">
      <c r="A545" s="520" t="s">
        <v>269</v>
      </c>
      <c r="B545" s="520">
        <v>2</v>
      </c>
      <c r="C545" s="525">
        <v>7083614</v>
      </c>
      <c r="D545" s="520">
        <v>10049359</v>
      </c>
      <c r="E545" s="520" t="s">
        <v>204</v>
      </c>
      <c r="F545" s="520" t="s">
        <v>600</v>
      </c>
      <c r="G545" s="522">
        <v>40700</v>
      </c>
      <c r="H545" s="522" t="s">
        <v>743</v>
      </c>
      <c r="I545" s="520" t="s">
        <v>530</v>
      </c>
      <c r="J545" s="523" t="s">
        <v>564</v>
      </c>
      <c r="K545" s="520" t="s">
        <v>106</v>
      </c>
      <c r="L545" s="520" t="s">
        <v>625</v>
      </c>
      <c r="M545" s="520">
        <v>1656</v>
      </c>
      <c r="N545" s="524">
        <v>0.67777777777777781</v>
      </c>
      <c r="O545" s="524">
        <v>0.69166666666666665</v>
      </c>
      <c r="P545" s="519">
        <v>20.000000000000089</v>
      </c>
      <c r="Q545" s="520" t="s">
        <v>562</v>
      </c>
      <c r="R545" s="520" t="s">
        <v>642</v>
      </c>
      <c r="S545" s="520" t="s">
        <v>550</v>
      </c>
      <c r="T545" s="520" t="s">
        <v>551</v>
      </c>
      <c r="U545" s="520"/>
      <c r="V545" s="520"/>
      <c r="W545" s="520" t="s">
        <v>637</v>
      </c>
      <c r="X545" s="520" t="s">
        <v>566</v>
      </c>
      <c r="Y545" s="520" t="b">
        <v>0</v>
      </c>
      <c r="Z545" s="520">
        <v>1656</v>
      </c>
      <c r="AA545" s="520">
        <v>9200</v>
      </c>
      <c r="AB545" s="520">
        <v>40700</v>
      </c>
      <c r="AC545" s="520" t="s">
        <v>1754</v>
      </c>
      <c r="AD545" s="527">
        <v>750</v>
      </c>
      <c r="AE545" s="520">
        <v>6</v>
      </c>
      <c r="AF545" s="520"/>
      <c r="AG545" s="520"/>
      <c r="AH545" s="520">
        <v>138</v>
      </c>
      <c r="AI545" s="520" t="s">
        <v>589</v>
      </c>
    </row>
    <row r="546" spans="1:35" s="154" customFormat="1">
      <c r="A546" s="520" t="s">
        <v>269</v>
      </c>
      <c r="B546" s="520">
        <v>2</v>
      </c>
      <c r="C546" s="525">
        <v>7083614</v>
      </c>
      <c r="D546" s="520">
        <v>10049359</v>
      </c>
      <c r="E546" s="520" t="s">
        <v>204</v>
      </c>
      <c r="F546" s="520" t="s">
        <v>600</v>
      </c>
      <c r="G546" s="522">
        <v>40700</v>
      </c>
      <c r="H546" s="522" t="s">
        <v>743</v>
      </c>
      <c r="I546" s="520" t="s">
        <v>530</v>
      </c>
      <c r="J546" s="523" t="s">
        <v>564</v>
      </c>
      <c r="K546" s="520" t="s">
        <v>106</v>
      </c>
      <c r="L546" s="520" t="s">
        <v>625</v>
      </c>
      <c r="M546" s="520">
        <v>1656</v>
      </c>
      <c r="N546" s="524">
        <v>0.69166666666666665</v>
      </c>
      <c r="O546" s="524">
        <v>0.69305555555555554</v>
      </c>
      <c r="P546" s="519">
        <v>1.9999999999999929</v>
      </c>
      <c r="Q546" s="520" t="s">
        <v>538</v>
      </c>
      <c r="R546" s="520"/>
      <c r="S546" s="520" t="s">
        <v>539</v>
      </c>
      <c r="T546" s="520" t="s">
        <v>540</v>
      </c>
      <c r="U546" s="520"/>
      <c r="V546" s="520"/>
      <c r="W546" s="520" t="s">
        <v>637</v>
      </c>
      <c r="X546" s="520" t="s">
        <v>566</v>
      </c>
      <c r="Y546" s="520" t="b">
        <v>0</v>
      </c>
      <c r="Z546" s="520"/>
      <c r="AA546" s="520"/>
      <c r="AB546" s="520"/>
      <c r="AC546" s="520"/>
      <c r="AD546" s="527"/>
      <c r="AE546" s="520"/>
      <c r="AF546" s="520"/>
      <c r="AG546" s="520"/>
      <c r="AH546" s="520"/>
      <c r="AI546" s="520" t="s">
        <v>589</v>
      </c>
    </row>
    <row r="547" spans="1:35" s="154" customFormat="1">
      <c r="A547" s="520" t="s">
        <v>269</v>
      </c>
      <c r="B547" s="520">
        <v>2</v>
      </c>
      <c r="C547" s="525">
        <v>7083614</v>
      </c>
      <c r="D547" s="520">
        <v>10049359</v>
      </c>
      <c r="E547" s="520" t="s">
        <v>204</v>
      </c>
      <c r="F547" s="520" t="s">
        <v>600</v>
      </c>
      <c r="G547" s="522">
        <v>40700</v>
      </c>
      <c r="H547" s="522" t="s">
        <v>743</v>
      </c>
      <c r="I547" s="520" t="s">
        <v>530</v>
      </c>
      <c r="J547" s="523" t="s">
        <v>564</v>
      </c>
      <c r="K547" s="520" t="s">
        <v>106</v>
      </c>
      <c r="L547" s="520" t="s">
        <v>625</v>
      </c>
      <c r="M547" s="520">
        <v>1656</v>
      </c>
      <c r="N547" s="524">
        <v>0.69305555555555554</v>
      </c>
      <c r="O547" s="524">
        <v>0.7</v>
      </c>
      <c r="P547" s="519">
        <v>9.9999999999999645</v>
      </c>
      <c r="Q547" s="520" t="s">
        <v>544</v>
      </c>
      <c r="R547" s="520" t="s">
        <v>1372</v>
      </c>
      <c r="S547" s="520" t="s">
        <v>533</v>
      </c>
      <c r="T547" s="520" t="s">
        <v>534</v>
      </c>
      <c r="U547" s="520"/>
      <c r="V547" s="520"/>
      <c r="W547" s="520" t="s">
        <v>637</v>
      </c>
      <c r="X547" s="520" t="s">
        <v>566</v>
      </c>
      <c r="Y547" s="520" t="b">
        <v>0</v>
      </c>
      <c r="Z547" s="520"/>
      <c r="AA547" s="520"/>
      <c r="AB547" s="520"/>
      <c r="AC547" s="520"/>
      <c r="AD547" s="527"/>
      <c r="AE547" s="520"/>
      <c r="AF547" s="520"/>
      <c r="AG547" s="520"/>
      <c r="AH547" s="520"/>
      <c r="AI547" s="520" t="s">
        <v>589</v>
      </c>
    </row>
    <row r="548" spans="1:35" s="154" customFormat="1">
      <c r="A548" s="520" t="s">
        <v>269</v>
      </c>
      <c r="B548" s="520">
        <v>2</v>
      </c>
      <c r="C548" s="525">
        <v>7083614</v>
      </c>
      <c r="D548" s="520">
        <v>10049359</v>
      </c>
      <c r="E548" s="520" t="s">
        <v>204</v>
      </c>
      <c r="F548" s="520" t="s">
        <v>600</v>
      </c>
      <c r="G548" s="522">
        <v>40700</v>
      </c>
      <c r="H548" s="522" t="s">
        <v>743</v>
      </c>
      <c r="I548" s="520" t="s">
        <v>530</v>
      </c>
      <c r="J548" s="523" t="s">
        <v>564</v>
      </c>
      <c r="K548" s="520" t="s">
        <v>106</v>
      </c>
      <c r="L548" s="520" t="s">
        <v>625</v>
      </c>
      <c r="M548" s="520">
        <v>1656</v>
      </c>
      <c r="N548" s="524">
        <v>0.7</v>
      </c>
      <c r="O548" s="524">
        <v>0.70138888888888884</v>
      </c>
      <c r="P548" s="519">
        <v>1.9999999999999929</v>
      </c>
      <c r="Q548" s="520" t="s">
        <v>538</v>
      </c>
      <c r="R548" s="520"/>
      <c r="S548" s="520" t="s">
        <v>539</v>
      </c>
      <c r="T548" s="520" t="s">
        <v>540</v>
      </c>
      <c r="U548" s="520"/>
      <c r="V548" s="520"/>
      <c r="W548" s="520" t="s">
        <v>637</v>
      </c>
      <c r="X548" s="520" t="s">
        <v>566</v>
      </c>
      <c r="Y548" s="520" t="b">
        <v>0</v>
      </c>
      <c r="Z548" s="520"/>
      <c r="AA548" s="520"/>
      <c r="AB548" s="520"/>
      <c r="AC548" s="520"/>
      <c r="AD548" s="527"/>
      <c r="AE548" s="520"/>
      <c r="AF548" s="520"/>
      <c r="AG548" s="520"/>
      <c r="AH548" s="520"/>
      <c r="AI548" s="520" t="s">
        <v>589</v>
      </c>
    </row>
    <row r="549" spans="1:35" s="154" customFormat="1">
      <c r="A549" s="520" t="s">
        <v>269</v>
      </c>
      <c r="B549" s="520">
        <v>2</v>
      </c>
      <c r="C549" s="525">
        <v>7083614</v>
      </c>
      <c r="D549" s="520">
        <v>10049359</v>
      </c>
      <c r="E549" s="520" t="s">
        <v>204</v>
      </c>
      <c r="F549" s="520" t="s">
        <v>600</v>
      </c>
      <c r="G549" s="522">
        <v>40700</v>
      </c>
      <c r="H549" s="522" t="s">
        <v>743</v>
      </c>
      <c r="I549" s="520" t="s">
        <v>530</v>
      </c>
      <c r="J549" s="523" t="s">
        <v>564</v>
      </c>
      <c r="K549" s="520" t="s">
        <v>106</v>
      </c>
      <c r="L549" s="520" t="s">
        <v>625</v>
      </c>
      <c r="M549" s="520">
        <v>1656</v>
      </c>
      <c r="N549" s="524">
        <v>0.70138888888888884</v>
      </c>
      <c r="O549" s="524">
        <v>0.70486111111111105</v>
      </c>
      <c r="P549" s="519">
        <v>4.9999999999999822</v>
      </c>
      <c r="Q549" s="520" t="s">
        <v>544</v>
      </c>
      <c r="R549" s="520" t="s">
        <v>1373</v>
      </c>
      <c r="S549" s="520" t="s">
        <v>533</v>
      </c>
      <c r="T549" s="520" t="s">
        <v>534</v>
      </c>
      <c r="U549" s="520"/>
      <c r="V549" s="520"/>
      <c r="W549" s="520" t="s">
        <v>637</v>
      </c>
      <c r="X549" s="520" t="s">
        <v>566</v>
      </c>
      <c r="Y549" s="520" t="b">
        <v>0</v>
      </c>
      <c r="Z549" s="520"/>
      <c r="AA549" s="520"/>
      <c r="AB549" s="520"/>
      <c r="AC549" s="520"/>
      <c r="AD549" s="527"/>
      <c r="AE549" s="520"/>
      <c r="AF549" s="520"/>
      <c r="AG549" s="520"/>
      <c r="AH549" s="520"/>
      <c r="AI549" s="520" t="s">
        <v>589</v>
      </c>
    </row>
    <row r="550" spans="1:35" s="154" customFormat="1">
      <c r="A550" s="520" t="s">
        <v>269</v>
      </c>
      <c r="B550" s="520">
        <v>2</v>
      </c>
      <c r="C550" s="525">
        <v>7083614</v>
      </c>
      <c r="D550" s="520">
        <v>10049359</v>
      </c>
      <c r="E550" s="520" t="s">
        <v>204</v>
      </c>
      <c r="F550" s="520" t="s">
        <v>600</v>
      </c>
      <c r="G550" s="522">
        <v>40700</v>
      </c>
      <c r="H550" s="522" t="s">
        <v>743</v>
      </c>
      <c r="I550" s="520" t="s">
        <v>530</v>
      </c>
      <c r="J550" s="523" t="s">
        <v>564</v>
      </c>
      <c r="K550" s="520" t="s">
        <v>106</v>
      </c>
      <c r="L550" s="520" t="s">
        <v>625</v>
      </c>
      <c r="M550" s="520">
        <v>1656</v>
      </c>
      <c r="N550" s="524">
        <v>0.70486111111111105</v>
      </c>
      <c r="O550" s="524">
        <v>0.70833333333333337</v>
      </c>
      <c r="P550" s="519">
        <v>4.9999999999999822</v>
      </c>
      <c r="Q550" s="520" t="s">
        <v>538</v>
      </c>
      <c r="R550" s="520"/>
      <c r="S550" s="520" t="s">
        <v>539</v>
      </c>
      <c r="T550" s="520" t="s">
        <v>540</v>
      </c>
      <c r="U550" s="520"/>
      <c r="V550" s="520"/>
      <c r="W550" s="520" t="s">
        <v>637</v>
      </c>
      <c r="X550" s="520" t="s">
        <v>566</v>
      </c>
      <c r="Y550" s="520" t="b">
        <v>0</v>
      </c>
      <c r="Z550" s="520"/>
      <c r="AA550" s="520"/>
      <c r="AB550" s="520"/>
      <c r="AC550" s="520"/>
      <c r="AD550" s="527"/>
      <c r="AE550" s="520"/>
      <c r="AF550" s="520"/>
      <c r="AG550" s="520"/>
      <c r="AH550" s="520"/>
      <c r="AI550" s="520" t="s">
        <v>589</v>
      </c>
    </row>
    <row r="551" spans="1:35" s="154" customFormat="1">
      <c r="A551" s="520" t="s">
        <v>269</v>
      </c>
      <c r="B551" s="520">
        <v>2</v>
      </c>
      <c r="C551" s="525">
        <v>7083614</v>
      </c>
      <c r="D551" s="520">
        <v>10049359</v>
      </c>
      <c r="E551" s="520" t="s">
        <v>204</v>
      </c>
      <c r="F551" s="520" t="s">
        <v>600</v>
      </c>
      <c r="G551" s="522">
        <v>40700</v>
      </c>
      <c r="H551" s="522" t="s">
        <v>743</v>
      </c>
      <c r="I551" s="520" t="s">
        <v>530</v>
      </c>
      <c r="J551" s="523" t="s">
        <v>564</v>
      </c>
      <c r="K551" s="520" t="s">
        <v>106</v>
      </c>
      <c r="L551" s="520" t="s">
        <v>625</v>
      </c>
      <c r="M551" s="520">
        <v>1656</v>
      </c>
      <c r="N551" s="524">
        <v>0.70833333333333337</v>
      </c>
      <c r="O551" s="524">
        <v>0.71250000000000002</v>
      </c>
      <c r="P551" s="519">
        <v>5.9999999999999787</v>
      </c>
      <c r="Q551" s="520" t="s">
        <v>544</v>
      </c>
      <c r="R551" s="520" t="s">
        <v>1374</v>
      </c>
      <c r="S551" s="520" t="s">
        <v>533</v>
      </c>
      <c r="T551" s="520" t="s">
        <v>534</v>
      </c>
      <c r="U551" s="520"/>
      <c r="V551" s="520"/>
      <c r="W551" s="520" t="s">
        <v>637</v>
      </c>
      <c r="X551" s="520" t="s">
        <v>566</v>
      </c>
      <c r="Y551" s="520" t="b">
        <v>0</v>
      </c>
      <c r="Z551" s="520"/>
      <c r="AA551" s="520"/>
      <c r="AB551" s="520"/>
      <c r="AC551" s="520"/>
      <c r="AD551" s="527"/>
      <c r="AE551" s="520"/>
      <c r="AF551" s="520"/>
      <c r="AG551" s="520"/>
      <c r="AH551" s="520"/>
      <c r="AI551" s="520" t="s">
        <v>589</v>
      </c>
    </row>
    <row r="552" spans="1:35" s="154" customFormat="1">
      <c r="A552" s="520" t="s">
        <v>269</v>
      </c>
      <c r="B552" s="520">
        <v>2</v>
      </c>
      <c r="C552" s="525">
        <v>7083614</v>
      </c>
      <c r="D552" s="520">
        <v>10049359</v>
      </c>
      <c r="E552" s="520" t="s">
        <v>204</v>
      </c>
      <c r="F552" s="520" t="s">
        <v>600</v>
      </c>
      <c r="G552" s="522">
        <v>40700</v>
      </c>
      <c r="H552" s="522" t="s">
        <v>743</v>
      </c>
      <c r="I552" s="520" t="s">
        <v>530</v>
      </c>
      <c r="J552" s="523" t="s">
        <v>564</v>
      </c>
      <c r="K552" s="520" t="s">
        <v>106</v>
      </c>
      <c r="L552" s="520" t="s">
        <v>625</v>
      </c>
      <c r="M552" s="520">
        <v>1656</v>
      </c>
      <c r="N552" s="524">
        <v>0.71250000000000002</v>
      </c>
      <c r="O552" s="524">
        <v>0.71388888888888891</v>
      </c>
      <c r="P552" s="519">
        <v>2.0000000000001528</v>
      </c>
      <c r="Q552" s="520" t="s">
        <v>538</v>
      </c>
      <c r="R552" s="520"/>
      <c r="S552" s="520" t="s">
        <v>539</v>
      </c>
      <c r="T552" s="520" t="s">
        <v>540</v>
      </c>
      <c r="U552" s="520"/>
      <c r="V552" s="520"/>
      <c r="W552" s="520" t="s">
        <v>637</v>
      </c>
      <c r="X552" s="520" t="s">
        <v>566</v>
      </c>
      <c r="Y552" s="520" t="b">
        <v>0</v>
      </c>
      <c r="Z552" s="520"/>
      <c r="AA552" s="520"/>
      <c r="AB552" s="520"/>
      <c r="AC552" s="520"/>
      <c r="AD552" s="527"/>
      <c r="AE552" s="520"/>
      <c r="AF552" s="520"/>
      <c r="AG552" s="520"/>
      <c r="AH552" s="520"/>
      <c r="AI552" s="520" t="s">
        <v>589</v>
      </c>
    </row>
    <row r="553" spans="1:35" s="154" customFormat="1">
      <c r="A553" s="520" t="s">
        <v>269</v>
      </c>
      <c r="B553" s="520">
        <v>2</v>
      </c>
      <c r="C553" s="525">
        <v>7083614</v>
      </c>
      <c r="D553" s="520">
        <v>10049359</v>
      </c>
      <c r="E553" s="520" t="s">
        <v>204</v>
      </c>
      <c r="F553" s="520" t="s">
        <v>600</v>
      </c>
      <c r="G553" s="522">
        <v>40700</v>
      </c>
      <c r="H553" s="522" t="s">
        <v>743</v>
      </c>
      <c r="I553" s="520" t="s">
        <v>530</v>
      </c>
      <c r="J553" s="523" t="s">
        <v>564</v>
      </c>
      <c r="K553" s="520" t="s">
        <v>106</v>
      </c>
      <c r="L553" s="520" t="s">
        <v>625</v>
      </c>
      <c r="M553" s="520">
        <v>1656</v>
      </c>
      <c r="N553" s="524">
        <v>0.71388888888888891</v>
      </c>
      <c r="O553" s="524">
        <v>0.73819444444444438</v>
      </c>
      <c r="P553" s="519">
        <v>34.999999999999872</v>
      </c>
      <c r="Q553" s="520" t="s">
        <v>544</v>
      </c>
      <c r="R553" s="520" t="s">
        <v>1375</v>
      </c>
      <c r="S553" s="520" t="s">
        <v>533</v>
      </c>
      <c r="T553" s="520" t="s">
        <v>534</v>
      </c>
      <c r="U553" s="520"/>
      <c r="V553" s="520"/>
      <c r="W553" s="520" t="s">
        <v>637</v>
      </c>
      <c r="X553" s="520" t="s">
        <v>566</v>
      </c>
      <c r="Y553" s="520" t="b">
        <v>0</v>
      </c>
      <c r="Z553" s="520"/>
      <c r="AA553" s="520"/>
      <c r="AB553" s="520"/>
      <c r="AC553" s="520"/>
      <c r="AD553" s="527"/>
      <c r="AE553" s="520"/>
      <c r="AF553" s="520"/>
      <c r="AG553" s="520"/>
      <c r="AH553" s="520"/>
      <c r="AI553" s="520" t="s">
        <v>589</v>
      </c>
    </row>
    <row r="554" spans="1:35" s="154" customFormat="1">
      <c r="A554" s="520" t="s">
        <v>269</v>
      </c>
      <c r="B554" s="520">
        <v>2</v>
      </c>
      <c r="C554" s="525">
        <v>7083614</v>
      </c>
      <c r="D554" s="520">
        <v>10049359</v>
      </c>
      <c r="E554" s="520" t="s">
        <v>204</v>
      </c>
      <c r="F554" s="520" t="s">
        <v>600</v>
      </c>
      <c r="G554" s="522">
        <v>40700</v>
      </c>
      <c r="H554" s="522" t="s">
        <v>743</v>
      </c>
      <c r="I554" s="520" t="s">
        <v>530</v>
      </c>
      <c r="J554" s="523" t="s">
        <v>564</v>
      </c>
      <c r="K554" s="520" t="s">
        <v>106</v>
      </c>
      <c r="L554" s="520" t="s">
        <v>625</v>
      </c>
      <c r="M554" s="520">
        <v>1656</v>
      </c>
      <c r="N554" s="524">
        <v>0.73819444444444438</v>
      </c>
      <c r="O554" s="524">
        <v>0.75902777777777775</v>
      </c>
      <c r="P554" s="519">
        <v>30.000000000000053</v>
      </c>
      <c r="Q554" s="520" t="s">
        <v>544</v>
      </c>
      <c r="R554" s="520" t="s">
        <v>1376</v>
      </c>
      <c r="S554" s="520" t="s">
        <v>533</v>
      </c>
      <c r="T554" s="520" t="s">
        <v>534</v>
      </c>
      <c r="U554" s="520"/>
      <c r="V554" s="520"/>
      <c r="W554" s="520" t="s">
        <v>637</v>
      </c>
      <c r="X554" s="520" t="s">
        <v>566</v>
      </c>
      <c r="Y554" s="520" t="b">
        <v>0</v>
      </c>
      <c r="Z554" s="520"/>
      <c r="AA554" s="520"/>
      <c r="AB554" s="520"/>
      <c r="AC554" s="520"/>
      <c r="AD554" s="527"/>
      <c r="AE554" s="520"/>
      <c r="AF554" s="520"/>
      <c r="AG554" s="520"/>
      <c r="AH554" s="520"/>
      <c r="AI554" s="520" t="s">
        <v>589</v>
      </c>
    </row>
    <row r="555" spans="1:35" s="154" customFormat="1">
      <c r="A555" s="520" t="s">
        <v>269</v>
      </c>
      <c r="B555" s="520">
        <v>2</v>
      </c>
      <c r="C555" s="525">
        <v>7083614</v>
      </c>
      <c r="D555" s="520">
        <v>10049359</v>
      </c>
      <c r="E555" s="520" t="s">
        <v>204</v>
      </c>
      <c r="F555" s="520" t="s">
        <v>600</v>
      </c>
      <c r="G555" s="522">
        <v>40700</v>
      </c>
      <c r="H555" s="522" t="s">
        <v>743</v>
      </c>
      <c r="I555" s="520" t="s">
        <v>530</v>
      </c>
      <c r="J555" s="523" t="s">
        <v>564</v>
      </c>
      <c r="K555" s="520" t="s">
        <v>106</v>
      </c>
      <c r="L555" s="520" t="s">
        <v>625</v>
      </c>
      <c r="M555" s="520">
        <v>1656</v>
      </c>
      <c r="N555" s="524">
        <v>0.75902777777777775</v>
      </c>
      <c r="O555" s="524">
        <v>0.76111111111111107</v>
      </c>
      <c r="P555" s="519">
        <v>2.9999999999999893</v>
      </c>
      <c r="Q555" s="520" t="s">
        <v>538</v>
      </c>
      <c r="R555" s="520"/>
      <c r="S555" s="520" t="s">
        <v>539</v>
      </c>
      <c r="T555" s="520" t="s">
        <v>540</v>
      </c>
      <c r="U555" s="520"/>
      <c r="V555" s="520"/>
      <c r="W555" s="520" t="s">
        <v>637</v>
      </c>
      <c r="X555" s="520" t="s">
        <v>566</v>
      </c>
      <c r="Y555" s="520" t="b">
        <v>0</v>
      </c>
      <c r="Z555" s="520"/>
      <c r="AA555" s="520"/>
      <c r="AB555" s="520"/>
      <c r="AC555" s="520"/>
      <c r="AD555" s="527"/>
      <c r="AE555" s="520"/>
      <c r="AF555" s="520"/>
      <c r="AG555" s="520"/>
      <c r="AH555" s="520"/>
      <c r="AI555" s="520" t="s">
        <v>589</v>
      </c>
    </row>
    <row r="556" spans="1:35" s="154" customFormat="1">
      <c r="A556" s="520" t="s">
        <v>269</v>
      </c>
      <c r="B556" s="520">
        <v>3</v>
      </c>
      <c r="C556" s="525">
        <v>7084090</v>
      </c>
      <c r="D556" s="520">
        <v>10049359</v>
      </c>
      <c r="E556" s="520" t="s">
        <v>204</v>
      </c>
      <c r="F556" s="520" t="s">
        <v>600</v>
      </c>
      <c r="G556" s="522">
        <v>40700</v>
      </c>
      <c r="H556" s="522" t="s">
        <v>743</v>
      </c>
      <c r="I556" s="520" t="s">
        <v>530</v>
      </c>
      <c r="J556" s="523" t="s">
        <v>564</v>
      </c>
      <c r="K556" s="520" t="s">
        <v>106</v>
      </c>
      <c r="L556" s="520" t="s">
        <v>625</v>
      </c>
      <c r="M556" s="520">
        <v>5892</v>
      </c>
      <c r="N556" s="524">
        <v>0.76111111111111107</v>
      </c>
      <c r="O556" s="524">
        <v>0.76458333333333328</v>
      </c>
      <c r="P556" s="519">
        <v>4.9999999999999822</v>
      </c>
      <c r="Q556" s="520" t="s">
        <v>554</v>
      </c>
      <c r="R556" s="520" t="s">
        <v>573</v>
      </c>
      <c r="S556" s="520" t="s">
        <v>550</v>
      </c>
      <c r="T556" s="520" t="s">
        <v>551</v>
      </c>
      <c r="U556" s="520"/>
      <c r="V556" s="520"/>
      <c r="W556" s="520" t="s">
        <v>637</v>
      </c>
      <c r="X556" s="520" t="s">
        <v>566</v>
      </c>
      <c r="Y556" s="520" t="b">
        <v>0</v>
      </c>
      <c r="Z556" s="520">
        <v>5892</v>
      </c>
      <c r="AA556" s="520">
        <v>9200</v>
      </c>
      <c r="AB556" s="520">
        <v>40700</v>
      </c>
      <c r="AC556" s="520" t="s">
        <v>1524</v>
      </c>
      <c r="AD556" s="527">
        <v>750</v>
      </c>
      <c r="AE556" s="520">
        <v>6</v>
      </c>
      <c r="AF556" s="520"/>
      <c r="AG556" s="520"/>
      <c r="AH556" s="520">
        <v>491</v>
      </c>
      <c r="AI556" s="520" t="s">
        <v>589</v>
      </c>
    </row>
    <row r="557" spans="1:35" s="154" customFormat="1">
      <c r="A557" s="520" t="s">
        <v>269</v>
      </c>
      <c r="B557" s="520">
        <v>3</v>
      </c>
      <c r="C557" s="525">
        <v>7084090</v>
      </c>
      <c r="D557" s="520">
        <v>10049359</v>
      </c>
      <c r="E557" s="520" t="s">
        <v>204</v>
      </c>
      <c r="F557" s="520" t="s">
        <v>600</v>
      </c>
      <c r="G557" s="522">
        <v>40700</v>
      </c>
      <c r="H557" s="522" t="s">
        <v>743</v>
      </c>
      <c r="I557" s="520" t="s">
        <v>530</v>
      </c>
      <c r="J557" s="523" t="s">
        <v>564</v>
      </c>
      <c r="K557" s="520" t="s">
        <v>106</v>
      </c>
      <c r="L557" s="520" t="s">
        <v>625</v>
      </c>
      <c r="M557" s="520">
        <v>5892</v>
      </c>
      <c r="N557" s="524">
        <v>0.76458333333333328</v>
      </c>
      <c r="O557" s="524">
        <v>0.77430555555555558</v>
      </c>
      <c r="P557" s="519">
        <v>13.99999999999995</v>
      </c>
      <c r="Q557" s="520" t="s">
        <v>538</v>
      </c>
      <c r="R557" s="520"/>
      <c r="S557" s="520" t="s">
        <v>539</v>
      </c>
      <c r="T557" s="520" t="s">
        <v>540</v>
      </c>
      <c r="U557" s="520"/>
      <c r="V557" s="520"/>
      <c r="W557" s="520" t="s">
        <v>637</v>
      </c>
      <c r="X557" s="520" t="s">
        <v>566</v>
      </c>
      <c r="Y557" s="520" t="b">
        <v>0</v>
      </c>
      <c r="Z557" s="520"/>
      <c r="AA557" s="520"/>
      <c r="AB557" s="520"/>
      <c r="AC557" s="520"/>
      <c r="AD557" s="527"/>
      <c r="AE557" s="520"/>
      <c r="AF557" s="520"/>
      <c r="AG557" s="520"/>
      <c r="AH557" s="520"/>
      <c r="AI557" s="520" t="s">
        <v>589</v>
      </c>
    </row>
    <row r="558" spans="1:35" s="154" customFormat="1">
      <c r="A558" s="520" t="s">
        <v>269</v>
      </c>
      <c r="B558" s="520">
        <v>3</v>
      </c>
      <c r="C558" s="525">
        <v>7084090</v>
      </c>
      <c r="D558" s="520">
        <v>10049359</v>
      </c>
      <c r="E558" s="520" t="s">
        <v>204</v>
      </c>
      <c r="F558" s="520" t="s">
        <v>600</v>
      </c>
      <c r="G558" s="522">
        <v>40700</v>
      </c>
      <c r="H558" s="522" t="s">
        <v>743</v>
      </c>
      <c r="I558" s="520" t="s">
        <v>530</v>
      </c>
      <c r="J558" s="523" t="s">
        <v>564</v>
      </c>
      <c r="K558" s="520" t="s">
        <v>106</v>
      </c>
      <c r="L558" s="520" t="s">
        <v>625</v>
      </c>
      <c r="M558" s="520">
        <v>5892</v>
      </c>
      <c r="N558" s="524">
        <v>0.77430555555555558</v>
      </c>
      <c r="O558" s="524">
        <v>0.77638888888888891</v>
      </c>
      <c r="P558" s="519">
        <v>2.9999999999999893</v>
      </c>
      <c r="Q558" s="520" t="s">
        <v>590</v>
      </c>
      <c r="R558" s="520" t="s">
        <v>1377</v>
      </c>
      <c r="S558" s="520" t="s">
        <v>542</v>
      </c>
      <c r="T558" s="520" t="s">
        <v>534</v>
      </c>
      <c r="U558" s="520"/>
      <c r="V558" s="520"/>
      <c r="W558" s="520" t="s">
        <v>637</v>
      </c>
      <c r="X558" s="520" t="s">
        <v>566</v>
      </c>
      <c r="Y558" s="520" t="b">
        <v>0</v>
      </c>
      <c r="Z558" s="520"/>
      <c r="AA558" s="520"/>
      <c r="AB558" s="520"/>
      <c r="AC558" s="520"/>
      <c r="AD558" s="527"/>
      <c r="AE558" s="520"/>
      <c r="AF558" s="520"/>
      <c r="AG558" s="520"/>
      <c r="AH558" s="520"/>
      <c r="AI558" s="520" t="s">
        <v>589</v>
      </c>
    </row>
    <row r="559" spans="1:35" s="154" customFormat="1">
      <c r="A559" s="520" t="s">
        <v>269</v>
      </c>
      <c r="B559" s="520">
        <v>3</v>
      </c>
      <c r="C559" s="525">
        <v>7084090</v>
      </c>
      <c r="D559" s="520">
        <v>10049359</v>
      </c>
      <c r="E559" s="520" t="s">
        <v>204</v>
      </c>
      <c r="F559" s="520" t="s">
        <v>600</v>
      </c>
      <c r="G559" s="522">
        <v>40700</v>
      </c>
      <c r="H559" s="522" t="s">
        <v>743</v>
      </c>
      <c r="I559" s="520" t="s">
        <v>530</v>
      </c>
      <c r="J559" s="523" t="s">
        <v>564</v>
      </c>
      <c r="K559" s="520" t="s">
        <v>106</v>
      </c>
      <c r="L559" s="520" t="s">
        <v>625</v>
      </c>
      <c r="M559" s="520">
        <v>5892</v>
      </c>
      <c r="N559" s="524">
        <v>0.77638888888888891</v>
      </c>
      <c r="O559" s="524">
        <v>0.78125</v>
      </c>
      <c r="P559" s="519">
        <v>7.000000000000135</v>
      </c>
      <c r="Q559" s="520" t="s">
        <v>538</v>
      </c>
      <c r="R559" s="520"/>
      <c r="S559" s="520" t="s">
        <v>539</v>
      </c>
      <c r="T559" s="520" t="s">
        <v>540</v>
      </c>
      <c r="U559" s="520"/>
      <c r="V559" s="520"/>
      <c r="W559" s="520" t="s">
        <v>637</v>
      </c>
      <c r="X559" s="520" t="s">
        <v>566</v>
      </c>
      <c r="Y559" s="520" t="b">
        <v>0</v>
      </c>
      <c r="Z559" s="520"/>
      <c r="AA559" s="520"/>
      <c r="AB559" s="520"/>
      <c r="AC559" s="520"/>
      <c r="AD559" s="527"/>
      <c r="AE559" s="520"/>
      <c r="AF559" s="520"/>
      <c r="AG559" s="520"/>
      <c r="AH559" s="520"/>
      <c r="AI559" s="520" t="s">
        <v>589</v>
      </c>
    </row>
    <row r="560" spans="1:35" s="154" customFormat="1">
      <c r="A560" s="520" t="s">
        <v>269</v>
      </c>
      <c r="B560" s="520">
        <v>3</v>
      </c>
      <c r="C560" s="525">
        <v>7084090</v>
      </c>
      <c r="D560" s="520">
        <v>10049359</v>
      </c>
      <c r="E560" s="520" t="s">
        <v>204</v>
      </c>
      <c r="F560" s="520" t="s">
        <v>600</v>
      </c>
      <c r="G560" s="522">
        <v>40700</v>
      </c>
      <c r="H560" s="522" t="s">
        <v>743</v>
      </c>
      <c r="I560" s="520" t="s">
        <v>530</v>
      </c>
      <c r="J560" s="523" t="s">
        <v>564</v>
      </c>
      <c r="K560" s="520" t="s">
        <v>106</v>
      </c>
      <c r="L560" s="520" t="s">
        <v>625</v>
      </c>
      <c r="M560" s="520">
        <v>5892</v>
      </c>
      <c r="N560" s="524">
        <v>0.78125</v>
      </c>
      <c r="O560" s="524">
        <v>0.78333333333333333</v>
      </c>
      <c r="P560" s="519">
        <v>2.9999999999999893</v>
      </c>
      <c r="Q560" s="520" t="s">
        <v>599</v>
      </c>
      <c r="R560" s="520" t="s">
        <v>1378</v>
      </c>
      <c r="S560" s="520" t="s">
        <v>542</v>
      </c>
      <c r="T560" s="520" t="s">
        <v>534</v>
      </c>
      <c r="U560" s="520"/>
      <c r="V560" s="520"/>
      <c r="W560" s="520" t="s">
        <v>637</v>
      </c>
      <c r="X560" s="520" t="s">
        <v>566</v>
      </c>
      <c r="Y560" s="520" t="b">
        <v>0</v>
      </c>
      <c r="Z560" s="520"/>
      <c r="AA560" s="520"/>
      <c r="AB560" s="520"/>
      <c r="AC560" s="520"/>
      <c r="AD560" s="527"/>
      <c r="AE560" s="520"/>
      <c r="AF560" s="520"/>
      <c r="AG560" s="520"/>
      <c r="AH560" s="520"/>
      <c r="AI560" s="520" t="s">
        <v>589</v>
      </c>
    </row>
    <row r="561" spans="1:35" s="154" customFormat="1">
      <c r="A561" s="520" t="s">
        <v>269</v>
      </c>
      <c r="B561" s="520">
        <v>3</v>
      </c>
      <c r="C561" s="525">
        <v>7084090</v>
      </c>
      <c r="D561" s="520">
        <v>10049359</v>
      </c>
      <c r="E561" s="520" t="s">
        <v>204</v>
      </c>
      <c r="F561" s="520" t="s">
        <v>600</v>
      </c>
      <c r="G561" s="522">
        <v>40700</v>
      </c>
      <c r="H561" s="522" t="s">
        <v>743</v>
      </c>
      <c r="I561" s="520" t="s">
        <v>530</v>
      </c>
      <c r="J561" s="523" t="s">
        <v>564</v>
      </c>
      <c r="K561" s="520" t="s">
        <v>106</v>
      </c>
      <c r="L561" s="520" t="s">
        <v>625</v>
      </c>
      <c r="M561" s="520">
        <v>5892</v>
      </c>
      <c r="N561" s="524">
        <v>0.78333333333333333</v>
      </c>
      <c r="O561" s="524">
        <v>0.78611111111111109</v>
      </c>
      <c r="P561" s="519">
        <v>3.9999999999999858</v>
      </c>
      <c r="Q561" s="520" t="s">
        <v>604</v>
      </c>
      <c r="R561" s="520" t="s">
        <v>1379</v>
      </c>
      <c r="S561" s="520" t="s">
        <v>542</v>
      </c>
      <c r="T561" s="520" t="s">
        <v>534</v>
      </c>
      <c r="U561" s="520"/>
      <c r="V561" s="520"/>
      <c r="W561" s="520" t="s">
        <v>637</v>
      </c>
      <c r="X561" s="520" t="s">
        <v>566</v>
      </c>
      <c r="Y561" s="520" t="b">
        <v>0</v>
      </c>
      <c r="Z561" s="520"/>
      <c r="AA561" s="520"/>
      <c r="AB561" s="520"/>
      <c r="AC561" s="520"/>
      <c r="AD561" s="527"/>
      <c r="AE561" s="520"/>
      <c r="AF561" s="520"/>
      <c r="AG561" s="520"/>
      <c r="AH561" s="520"/>
      <c r="AI561" s="520" t="s">
        <v>589</v>
      </c>
    </row>
    <row r="562" spans="1:35" s="154" customFormat="1">
      <c r="A562" s="520" t="s">
        <v>269</v>
      </c>
      <c r="B562" s="520">
        <v>3</v>
      </c>
      <c r="C562" s="525">
        <v>7084090</v>
      </c>
      <c r="D562" s="520">
        <v>10049359</v>
      </c>
      <c r="E562" s="520" t="s">
        <v>204</v>
      </c>
      <c r="F562" s="520" t="s">
        <v>600</v>
      </c>
      <c r="G562" s="522">
        <v>40700</v>
      </c>
      <c r="H562" s="522" t="s">
        <v>743</v>
      </c>
      <c r="I562" s="520" t="s">
        <v>530</v>
      </c>
      <c r="J562" s="523" t="s">
        <v>564</v>
      </c>
      <c r="K562" s="520" t="s">
        <v>106</v>
      </c>
      <c r="L562" s="520" t="s">
        <v>625</v>
      </c>
      <c r="M562" s="520">
        <v>5892</v>
      </c>
      <c r="N562" s="524">
        <v>0.78611111111111109</v>
      </c>
      <c r="O562" s="524">
        <v>0.80625000000000002</v>
      </c>
      <c r="P562" s="519">
        <v>28.999999999999897</v>
      </c>
      <c r="Q562" s="520" t="s">
        <v>538</v>
      </c>
      <c r="R562" s="520"/>
      <c r="S562" s="520" t="s">
        <v>539</v>
      </c>
      <c r="T562" s="520" t="s">
        <v>540</v>
      </c>
      <c r="U562" s="520"/>
      <c r="V562" s="520"/>
      <c r="W562" s="520" t="s">
        <v>637</v>
      </c>
      <c r="X562" s="520" t="s">
        <v>566</v>
      </c>
      <c r="Y562" s="520" t="b">
        <v>0</v>
      </c>
      <c r="Z562" s="520"/>
      <c r="AA562" s="520"/>
      <c r="AB562" s="520"/>
      <c r="AC562" s="520"/>
      <c r="AD562" s="527"/>
      <c r="AE562" s="520"/>
      <c r="AF562" s="520"/>
      <c r="AG562" s="520"/>
      <c r="AH562" s="520"/>
      <c r="AI562" s="520" t="s">
        <v>589</v>
      </c>
    </row>
    <row r="563" spans="1:35" s="154" customFormat="1">
      <c r="A563" s="520" t="s">
        <v>269</v>
      </c>
      <c r="B563" s="520">
        <v>3</v>
      </c>
      <c r="C563" s="525">
        <v>7084090</v>
      </c>
      <c r="D563" s="520">
        <v>10049359</v>
      </c>
      <c r="E563" s="520" t="s">
        <v>204</v>
      </c>
      <c r="F563" s="520" t="s">
        <v>600</v>
      </c>
      <c r="G563" s="522">
        <v>40700</v>
      </c>
      <c r="H563" s="522" t="s">
        <v>743</v>
      </c>
      <c r="I563" s="520" t="s">
        <v>530</v>
      </c>
      <c r="J563" s="523" t="s">
        <v>564</v>
      </c>
      <c r="K563" s="520" t="s">
        <v>106</v>
      </c>
      <c r="L563" s="520" t="s">
        <v>625</v>
      </c>
      <c r="M563" s="520">
        <v>5892</v>
      </c>
      <c r="N563" s="524">
        <v>0.80625000000000002</v>
      </c>
      <c r="O563" s="524">
        <v>0.80833333333333335</v>
      </c>
      <c r="P563" s="519">
        <v>3.0000000000001492</v>
      </c>
      <c r="Q563" s="520" t="s">
        <v>543</v>
      </c>
      <c r="R563" s="520" t="s">
        <v>595</v>
      </c>
      <c r="S563" s="520" t="s">
        <v>542</v>
      </c>
      <c r="T563" s="520" t="s">
        <v>534</v>
      </c>
      <c r="U563" s="520"/>
      <c r="V563" s="520"/>
      <c r="W563" s="520" t="s">
        <v>637</v>
      </c>
      <c r="X563" s="520" t="s">
        <v>566</v>
      </c>
      <c r="Y563" s="520" t="b">
        <v>0</v>
      </c>
      <c r="Z563" s="520"/>
      <c r="AA563" s="520"/>
      <c r="AB563" s="520"/>
      <c r="AC563" s="520"/>
      <c r="AD563" s="527"/>
      <c r="AE563" s="520"/>
      <c r="AF563" s="520"/>
      <c r="AG563" s="520"/>
      <c r="AH563" s="520"/>
      <c r="AI563" s="520" t="s">
        <v>589</v>
      </c>
    </row>
    <row r="564" spans="1:35" s="154" customFormat="1">
      <c r="A564" s="520" t="s">
        <v>269</v>
      </c>
      <c r="B564" s="520">
        <v>3</v>
      </c>
      <c r="C564" s="525">
        <v>7084090</v>
      </c>
      <c r="D564" s="520">
        <v>10049359</v>
      </c>
      <c r="E564" s="520" t="s">
        <v>204</v>
      </c>
      <c r="F564" s="520" t="s">
        <v>600</v>
      </c>
      <c r="G564" s="522">
        <v>40700</v>
      </c>
      <c r="H564" s="522" t="s">
        <v>743</v>
      </c>
      <c r="I564" s="520" t="s">
        <v>530</v>
      </c>
      <c r="J564" s="523" t="s">
        <v>564</v>
      </c>
      <c r="K564" s="520" t="s">
        <v>106</v>
      </c>
      <c r="L564" s="520" t="s">
        <v>625</v>
      </c>
      <c r="M564" s="520">
        <v>5892</v>
      </c>
      <c r="N564" s="524">
        <v>0.80833333333333335</v>
      </c>
      <c r="O564" s="524">
        <v>0.81527777777777777</v>
      </c>
      <c r="P564" s="519">
        <v>9.9999999999999645</v>
      </c>
      <c r="Q564" s="520" t="s">
        <v>545</v>
      </c>
      <c r="R564" s="520" t="s">
        <v>1380</v>
      </c>
      <c r="S564" s="520" t="s">
        <v>542</v>
      </c>
      <c r="T564" s="520" t="s">
        <v>534</v>
      </c>
      <c r="U564" s="520"/>
      <c r="V564" s="520"/>
      <c r="W564" s="520" t="s">
        <v>637</v>
      </c>
      <c r="X564" s="520" t="s">
        <v>566</v>
      </c>
      <c r="Y564" s="520" t="b">
        <v>0</v>
      </c>
      <c r="Z564" s="520"/>
      <c r="AA564" s="520"/>
      <c r="AB564" s="520"/>
      <c r="AC564" s="520"/>
      <c r="AD564" s="527"/>
      <c r="AE564" s="520"/>
      <c r="AF564" s="520"/>
      <c r="AG564" s="520"/>
      <c r="AH564" s="520"/>
      <c r="AI564" s="520" t="s">
        <v>589</v>
      </c>
    </row>
    <row r="565" spans="1:35" s="154" customFormat="1">
      <c r="A565" s="520" t="s">
        <v>269</v>
      </c>
      <c r="B565" s="520">
        <v>3</v>
      </c>
      <c r="C565" s="525">
        <v>7084090</v>
      </c>
      <c r="D565" s="520">
        <v>10049359</v>
      </c>
      <c r="E565" s="520" t="s">
        <v>204</v>
      </c>
      <c r="F565" s="520" t="s">
        <v>600</v>
      </c>
      <c r="G565" s="522">
        <v>40700</v>
      </c>
      <c r="H565" s="522" t="s">
        <v>743</v>
      </c>
      <c r="I565" s="520" t="s">
        <v>530</v>
      </c>
      <c r="J565" s="523" t="s">
        <v>564</v>
      </c>
      <c r="K565" s="520" t="s">
        <v>106</v>
      </c>
      <c r="L565" s="520" t="s">
        <v>625</v>
      </c>
      <c r="M565" s="520">
        <v>5892</v>
      </c>
      <c r="N565" s="524">
        <v>0.81527777777777777</v>
      </c>
      <c r="O565" s="524">
        <v>0.82222222222222219</v>
      </c>
      <c r="P565" s="519">
        <v>9.9999999999999645</v>
      </c>
      <c r="Q565" s="520" t="s">
        <v>558</v>
      </c>
      <c r="R565" s="520" t="s">
        <v>1381</v>
      </c>
      <c r="S565" s="520" t="s">
        <v>542</v>
      </c>
      <c r="T565" s="520" t="s">
        <v>534</v>
      </c>
      <c r="U565" s="520"/>
      <c r="V565" s="520"/>
      <c r="W565" s="520" t="s">
        <v>637</v>
      </c>
      <c r="X565" s="520" t="s">
        <v>566</v>
      </c>
      <c r="Y565" s="520" t="b">
        <v>0</v>
      </c>
      <c r="Z565" s="520"/>
      <c r="AA565" s="520"/>
      <c r="AB565" s="520"/>
      <c r="AC565" s="520"/>
      <c r="AD565" s="527"/>
      <c r="AE565" s="520"/>
      <c r="AF565" s="520"/>
      <c r="AG565" s="520"/>
      <c r="AH565" s="520"/>
      <c r="AI565" s="520" t="s">
        <v>589</v>
      </c>
    </row>
    <row r="566" spans="1:35" s="154" customFormat="1">
      <c r="A566" s="520" t="s">
        <v>269</v>
      </c>
      <c r="B566" s="520">
        <v>3</v>
      </c>
      <c r="C566" s="525">
        <v>7084090</v>
      </c>
      <c r="D566" s="520">
        <v>10049359</v>
      </c>
      <c r="E566" s="520" t="s">
        <v>204</v>
      </c>
      <c r="F566" s="520" t="s">
        <v>600</v>
      </c>
      <c r="G566" s="522">
        <v>40700</v>
      </c>
      <c r="H566" s="522" t="s">
        <v>743</v>
      </c>
      <c r="I566" s="520" t="s">
        <v>530</v>
      </c>
      <c r="J566" s="523" t="s">
        <v>564</v>
      </c>
      <c r="K566" s="520" t="s">
        <v>106</v>
      </c>
      <c r="L566" s="520" t="s">
        <v>625</v>
      </c>
      <c r="M566" s="520">
        <v>5892</v>
      </c>
      <c r="N566" s="524">
        <v>0.82222222222222219</v>
      </c>
      <c r="O566" s="524">
        <v>0.82847222222222217</v>
      </c>
      <c r="P566" s="519">
        <v>8.999999999999968</v>
      </c>
      <c r="Q566" s="520" t="s">
        <v>546</v>
      </c>
      <c r="R566" s="520" t="s">
        <v>592</v>
      </c>
      <c r="S566" s="520" t="s">
        <v>547</v>
      </c>
      <c r="T566" s="520" t="s">
        <v>534</v>
      </c>
      <c r="U566" s="520"/>
      <c r="V566" s="520"/>
      <c r="W566" s="520" t="s">
        <v>637</v>
      </c>
      <c r="X566" s="520" t="s">
        <v>566</v>
      </c>
      <c r="Y566" s="520" t="b">
        <v>0</v>
      </c>
      <c r="Z566" s="520"/>
      <c r="AA566" s="520"/>
      <c r="AB566" s="520"/>
      <c r="AC566" s="520"/>
      <c r="AD566" s="527"/>
      <c r="AE566" s="520"/>
      <c r="AF566" s="520"/>
      <c r="AG566" s="520"/>
      <c r="AH566" s="520"/>
      <c r="AI566" s="520" t="s">
        <v>589</v>
      </c>
    </row>
    <row r="567" spans="1:35" s="154" customFormat="1">
      <c r="A567" s="520" t="s">
        <v>269</v>
      </c>
      <c r="B567" s="520">
        <v>3</v>
      </c>
      <c r="C567" s="525">
        <v>7084090</v>
      </c>
      <c r="D567" s="520">
        <v>10049359</v>
      </c>
      <c r="E567" s="520" t="s">
        <v>204</v>
      </c>
      <c r="F567" s="520" t="s">
        <v>600</v>
      </c>
      <c r="G567" s="522">
        <v>40700</v>
      </c>
      <c r="H567" s="522" t="s">
        <v>743</v>
      </c>
      <c r="I567" s="520" t="s">
        <v>530</v>
      </c>
      <c r="J567" s="523" t="s">
        <v>564</v>
      </c>
      <c r="K567" s="520" t="s">
        <v>106</v>
      </c>
      <c r="L567" s="520" t="s">
        <v>625</v>
      </c>
      <c r="M567" s="520">
        <v>5892</v>
      </c>
      <c r="N567" s="524">
        <v>0.82847222222222217</v>
      </c>
      <c r="O567" s="524">
        <v>0.82847222222222217</v>
      </c>
      <c r="P567" s="519">
        <v>0</v>
      </c>
      <c r="Q567" s="520" t="s">
        <v>559</v>
      </c>
      <c r="R567" s="520" t="s">
        <v>1382</v>
      </c>
      <c r="S567" s="520" t="s">
        <v>560</v>
      </c>
      <c r="T567" s="520" t="s">
        <v>534</v>
      </c>
      <c r="U567" s="520"/>
      <c r="V567" s="520"/>
      <c r="W567" s="520" t="s">
        <v>637</v>
      </c>
      <c r="X567" s="520" t="s">
        <v>566</v>
      </c>
      <c r="Y567" s="520" t="b">
        <v>0</v>
      </c>
      <c r="Z567" s="520"/>
      <c r="AA567" s="520"/>
      <c r="AB567" s="520"/>
      <c r="AC567" s="520"/>
      <c r="AD567" s="527"/>
      <c r="AE567" s="520"/>
      <c r="AF567" s="520"/>
      <c r="AG567" s="520"/>
      <c r="AH567" s="520"/>
      <c r="AI567" s="520" t="s">
        <v>589</v>
      </c>
    </row>
    <row r="568" spans="1:35" s="154" customFormat="1">
      <c r="A568" s="520" t="s">
        <v>269</v>
      </c>
      <c r="B568" s="520">
        <v>4</v>
      </c>
      <c r="C568" s="525">
        <v>1277093</v>
      </c>
      <c r="D568" s="520">
        <v>10035241</v>
      </c>
      <c r="E568" s="520" t="s">
        <v>377</v>
      </c>
      <c r="F568" s="520" t="s">
        <v>528</v>
      </c>
      <c r="G568" s="522">
        <v>40700</v>
      </c>
      <c r="H568" s="522" t="s">
        <v>743</v>
      </c>
      <c r="I568" s="520" t="s">
        <v>530</v>
      </c>
      <c r="J568" s="523" t="s">
        <v>564</v>
      </c>
      <c r="K568" s="520" t="s">
        <v>106</v>
      </c>
      <c r="L568" s="520" t="s">
        <v>625</v>
      </c>
      <c r="M568" s="520">
        <v>2856</v>
      </c>
      <c r="N568" s="524">
        <v>0.82847222222222217</v>
      </c>
      <c r="O568" s="524">
        <v>0.84027777777777779</v>
      </c>
      <c r="P568" s="519">
        <v>17.000000000000099</v>
      </c>
      <c r="Q568" s="520" t="s">
        <v>549</v>
      </c>
      <c r="R568" s="520" t="s">
        <v>627</v>
      </c>
      <c r="S568" s="520" t="s">
        <v>550</v>
      </c>
      <c r="T568" s="520" t="s">
        <v>551</v>
      </c>
      <c r="U568" s="520"/>
      <c r="V568" s="520"/>
      <c r="W568" s="520" t="s">
        <v>637</v>
      </c>
      <c r="X568" s="520" t="s">
        <v>566</v>
      </c>
      <c r="Y568" s="520" t="b">
        <v>0</v>
      </c>
      <c r="Z568" s="520">
        <v>2856</v>
      </c>
      <c r="AA568" s="520">
        <v>9200</v>
      </c>
      <c r="AB568" s="520">
        <v>40700</v>
      </c>
      <c r="AC568" s="520" t="s">
        <v>1526</v>
      </c>
      <c r="AD568" s="527">
        <v>750</v>
      </c>
      <c r="AE568" s="520">
        <v>12</v>
      </c>
      <c r="AF568" s="520"/>
      <c r="AG568" s="520"/>
      <c r="AH568" s="520">
        <v>238</v>
      </c>
      <c r="AI568" s="520" t="s">
        <v>589</v>
      </c>
    </row>
    <row r="569" spans="1:35" s="154" customFormat="1">
      <c r="A569" s="520" t="s">
        <v>269</v>
      </c>
      <c r="B569" s="520">
        <v>4</v>
      </c>
      <c r="C569" s="525">
        <v>1277093</v>
      </c>
      <c r="D569" s="520">
        <v>10035241</v>
      </c>
      <c r="E569" s="520" t="s">
        <v>377</v>
      </c>
      <c r="F569" s="520" t="s">
        <v>528</v>
      </c>
      <c r="G569" s="522">
        <v>40700</v>
      </c>
      <c r="H569" s="522" t="s">
        <v>743</v>
      </c>
      <c r="I569" s="520" t="s">
        <v>530</v>
      </c>
      <c r="J569" s="523" t="s">
        <v>564</v>
      </c>
      <c r="K569" s="520" t="s">
        <v>106</v>
      </c>
      <c r="L569" s="520" t="s">
        <v>625</v>
      </c>
      <c r="M569" s="520">
        <v>2856</v>
      </c>
      <c r="N569" s="524">
        <v>0.84027777777777779</v>
      </c>
      <c r="O569" s="524">
        <v>0.84791666666666665</v>
      </c>
      <c r="P569" s="519">
        <v>10.999999999999961</v>
      </c>
      <c r="Q569" s="520" t="s">
        <v>532</v>
      </c>
      <c r="R569" s="520" t="s">
        <v>1383</v>
      </c>
      <c r="S569" s="520" t="s">
        <v>533</v>
      </c>
      <c r="T569" s="520" t="s">
        <v>534</v>
      </c>
      <c r="U569" s="520"/>
      <c r="V569" s="520"/>
      <c r="W569" s="520" t="s">
        <v>637</v>
      </c>
      <c r="X569" s="520" t="s">
        <v>566</v>
      </c>
      <c r="Y569" s="520" t="b">
        <v>0</v>
      </c>
      <c r="Z569" s="520"/>
      <c r="AA569" s="520"/>
      <c r="AB569" s="520"/>
      <c r="AC569" s="520"/>
      <c r="AD569" s="527"/>
      <c r="AE569" s="520"/>
      <c r="AF569" s="520"/>
      <c r="AG569" s="520"/>
      <c r="AH569" s="520"/>
      <c r="AI569" s="520" t="s">
        <v>589</v>
      </c>
    </row>
    <row r="570" spans="1:35" s="154" customFormat="1">
      <c r="A570" s="520" t="s">
        <v>269</v>
      </c>
      <c r="B570" s="520">
        <v>4</v>
      </c>
      <c r="C570" s="525">
        <v>1277093</v>
      </c>
      <c r="D570" s="520">
        <v>10035241</v>
      </c>
      <c r="E570" s="520" t="s">
        <v>377</v>
      </c>
      <c r="F570" s="520" t="s">
        <v>528</v>
      </c>
      <c r="G570" s="522">
        <v>40700</v>
      </c>
      <c r="H570" s="522" t="s">
        <v>743</v>
      </c>
      <c r="I570" s="520" t="s">
        <v>530</v>
      </c>
      <c r="J570" s="523" t="s">
        <v>564</v>
      </c>
      <c r="K570" s="520" t="s">
        <v>106</v>
      </c>
      <c r="L570" s="520" t="s">
        <v>625</v>
      </c>
      <c r="M570" s="520">
        <v>2856</v>
      </c>
      <c r="N570" s="524">
        <v>0.84791666666666665</v>
      </c>
      <c r="O570" s="524">
        <v>0.85555555555555551</v>
      </c>
      <c r="P570" s="519">
        <v>10.999999999999961</v>
      </c>
      <c r="Q570" s="520" t="s">
        <v>1384</v>
      </c>
      <c r="R570" s="520" t="s">
        <v>1385</v>
      </c>
      <c r="S570" s="520" t="s">
        <v>602</v>
      </c>
      <c r="T570" s="520" t="s">
        <v>534</v>
      </c>
      <c r="U570" s="520"/>
      <c r="V570" s="520"/>
      <c r="W570" s="520" t="s">
        <v>637</v>
      </c>
      <c r="X570" s="520" t="s">
        <v>566</v>
      </c>
      <c r="Y570" s="520" t="b">
        <v>0</v>
      </c>
      <c r="Z570" s="520"/>
      <c r="AA570" s="520"/>
      <c r="AB570" s="520"/>
      <c r="AC570" s="520"/>
      <c r="AD570" s="527"/>
      <c r="AE570" s="520"/>
      <c r="AF570" s="520"/>
      <c r="AG570" s="520"/>
      <c r="AH570" s="520"/>
      <c r="AI570" s="520" t="s">
        <v>589</v>
      </c>
    </row>
    <row r="571" spans="1:35" s="154" customFormat="1">
      <c r="A571" s="520" t="s">
        <v>269</v>
      </c>
      <c r="B571" s="520">
        <v>4</v>
      </c>
      <c r="C571" s="525">
        <v>1277093</v>
      </c>
      <c r="D571" s="520">
        <v>10035241</v>
      </c>
      <c r="E571" s="520" t="s">
        <v>377</v>
      </c>
      <c r="F571" s="520" t="s">
        <v>528</v>
      </c>
      <c r="G571" s="522">
        <v>40700</v>
      </c>
      <c r="H571" s="522" t="s">
        <v>743</v>
      </c>
      <c r="I571" s="520" t="s">
        <v>530</v>
      </c>
      <c r="J571" s="523" t="s">
        <v>564</v>
      </c>
      <c r="K571" s="520" t="s">
        <v>106</v>
      </c>
      <c r="L571" s="520" t="s">
        <v>625</v>
      </c>
      <c r="M571" s="520">
        <v>2856</v>
      </c>
      <c r="N571" s="524">
        <v>0.85555555555555551</v>
      </c>
      <c r="O571" s="524">
        <v>0.85763888888888884</v>
      </c>
      <c r="P571" s="519">
        <v>2.9999999999999893</v>
      </c>
      <c r="Q571" s="520" t="s">
        <v>544</v>
      </c>
      <c r="R571" s="520" t="s">
        <v>1386</v>
      </c>
      <c r="S571" s="520" t="s">
        <v>533</v>
      </c>
      <c r="T571" s="520" t="s">
        <v>534</v>
      </c>
      <c r="U571" s="520"/>
      <c r="V571" s="520"/>
      <c r="W571" s="520" t="s">
        <v>637</v>
      </c>
      <c r="X571" s="520" t="s">
        <v>566</v>
      </c>
      <c r="Y571" s="520" t="b">
        <v>0</v>
      </c>
      <c r="Z571" s="520"/>
      <c r="AA571" s="520"/>
      <c r="AB571" s="520"/>
      <c r="AC571" s="520"/>
      <c r="AD571" s="527"/>
      <c r="AE571" s="520"/>
      <c r="AF571" s="520"/>
      <c r="AG571" s="520"/>
      <c r="AH571" s="520"/>
      <c r="AI571" s="520" t="s">
        <v>589</v>
      </c>
    </row>
    <row r="572" spans="1:35" s="154" customFormat="1">
      <c r="A572" s="520" t="s">
        <v>269</v>
      </c>
      <c r="B572" s="520">
        <v>4</v>
      </c>
      <c r="C572" s="525">
        <v>1277093</v>
      </c>
      <c r="D572" s="520">
        <v>10035241</v>
      </c>
      <c r="E572" s="520" t="s">
        <v>377</v>
      </c>
      <c r="F572" s="520" t="s">
        <v>528</v>
      </c>
      <c r="G572" s="522">
        <v>40700</v>
      </c>
      <c r="H572" s="522" t="s">
        <v>743</v>
      </c>
      <c r="I572" s="520" t="s">
        <v>530</v>
      </c>
      <c r="J572" s="523" t="s">
        <v>564</v>
      </c>
      <c r="K572" s="520" t="s">
        <v>106</v>
      </c>
      <c r="L572" s="520" t="s">
        <v>625</v>
      </c>
      <c r="M572" s="520">
        <v>2856</v>
      </c>
      <c r="N572" s="524">
        <v>0.85763888888888884</v>
      </c>
      <c r="O572" s="524">
        <v>0.87291666666666667</v>
      </c>
      <c r="P572" s="519">
        <v>22.000000000000082</v>
      </c>
      <c r="Q572" s="520" t="s">
        <v>538</v>
      </c>
      <c r="R572" s="520"/>
      <c r="S572" s="520" t="s">
        <v>539</v>
      </c>
      <c r="T572" s="520" t="s">
        <v>540</v>
      </c>
      <c r="U572" s="520"/>
      <c r="V572" s="520"/>
      <c r="W572" s="520" t="s">
        <v>637</v>
      </c>
      <c r="X572" s="520" t="s">
        <v>566</v>
      </c>
      <c r="Y572" s="520" t="b">
        <v>0</v>
      </c>
      <c r="Z572" s="520"/>
      <c r="AA572" s="520"/>
      <c r="AB572" s="520"/>
      <c r="AC572" s="520"/>
      <c r="AD572" s="527"/>
      <c r="AE572" s="520"/>
      <c r="AF572" s="520"/>
      <c r="AG572" s="520"/>
      <c r="AH572" s="520"/>
      <c r="AI572" s="520" t="s">
        <v>589</v>
      </c>
    </row>
    <row r="573" spans="1:35" s="154" customFormat="1">
      <c r="A573" s="520" t="s">
        <v>269</v>
      </c>
      <c r="B573" s="520">
        <v>4</v>
      </c>
      <c r="C573" s="525">
        <v>1277093</v>
      </c>
      <c r="D573" s="520">
        <v>10035241</v>
      </c>
      <c r="E573" s="520" t="s">
        <v>377</v>
      </c>
      <c r="F573" s="520" t="s">
        <v>528</v>
      </c>
      <c r="G573" s="522">
        <v>40700</v>
      </c>
      <c r="H573" s="522" t="s">
        <v>743</v>
      </c>
      <c r="I573" s="520" t="s">
        <v>530</v>
      </c>
      <c r="J573" s="523" t="s">
        <v>564</v>
      </c>
      <c r="K573" s="520" t="s">
        <v>106</v>
      </c>
      <c r="L573" s="520" t="s">
        <v>625</v>
      </c>
      <c r="M573" s="520">
        <v>2856</v>
      </c>
      <c r="N573" s="524">
        <v>0.87291666666666667</v>
      </c>
      <c r="O573" s="524">
        <v>0.87847222222222221</v>
      </c>
      <c r="P573" s="519">
        <v>7.9999999999999716</v>
      </c>
      <c r="Q573" s="520" t="s">
        <v>545</v>
      </c>
      <c r="R573" s="520" t="s">
        <v>784</v>
      </c>
      <c r="S573" s="520" t="s">
        <v>542</v>
      </c>
      <c r="T573" s="520" t="s">
        <v>534</v>
      </c>
      <c r="U573" s="520"/>
      <c r="V573" s="520"/>
      <c r="W573" s="520" t="s">
        <v>637</v>
      </c>
      <c r="X573" s="520" t="s">
        <v>566</v>
      </c>
      <c r="Y573" s="520" t="b">
        <v>0</v>
      </c>
      <c r="Z573" s="520"/>
      <c r="AA573" s="520"/>
      <c r="AB573" s="520"/>
      <c r="AC573" s="520"/>
      <c r="AD573" s="527"/>
      <c r="AE573" s="520"/>
      <c r="AF573" s="520"/>
      <c r="AG573" s="520"/>
      <c r="AH573" s="520"/>
      <c r="AI573" s="520" t="s">
        <v>589</v>
      </c>
    </row>
    <row r="574" spans="1:35" s="154" customFormat="1">
      <c r="A574" s="520" t="s">
        <v>269</v>
      </c>
      <c r="B574" s="520">
        <v>4</v>
      </c>
      <c r="C574" s="525">
        <v>1277093</v>
      </c>
      <c r="D574" s="520">
        <v>10035241</v>
      </c>
      <c r="E574" s="520" t="s">
        <v>377</v>
      </c>
      <c r="F574" s="520" t="s">
        <v>528</v>
      </c>
      <c r="G574" s="522">
        <v>40700</v>
      </c>
      <c r="H574" s="522" t="s">
        <v>743</v>
      </c>
      <c r="I574" s="520" t="s">
        <v>530</v>
      </c>
      <c r="J574" s="523" t="s">
        <v>564</v>
      </c>
      <c r="K574" s="520" t="s">
        <v>106</v>
      </c>
      <c r="L574" s="520" t="s">
        <v>625</v>
      </c>
      <c r="M574" s="520">
        <v>2856</v>
      </c>
      <c r="N574" s="524">
        <v>0.87847222222222221</v>
      </c>
      <c r="O574" s="524">
        <v>0.88194444444444442</v>
      </c>
      <c r="P574" s="519">
        <v>4.9999999999999822</v>
      </c>
      <c r="Q574" s="520" t="s">
        <v>558</v>
      </c>
      <c r="R574" s="520" t="s">
        <v>1381</v>
      </c>
      <c r="S574" s="520" t="s">
        <v>542</v>
      </c>
      <c r="T574" s="520" t="s">
        <v>534</v>
      </c>
      <c r="U574" s="520"/>
      <c r="V574" s="520"/>
      <c r="W574" s="520" t="s">
        <v>637</v>
      </c>
      <c r="X574" s="520" t="s">
        <v>566</v>
      </c>
      <c r="Y574" s="520" t="b">
        <v>0</v>
      </c>
      <c r="Z574" s="520"/>
      <c r="AA574" s="520"/>
      <c r="AB574" s="520"/>
      <c r="AC574" s="520"/>
      <c r="AD574" s="527"/>
      <c r="AE574" s="520"/>
      <c r="AF574" s="520"/>
      <c r="AG574" s="520"/>
      <c r="AH574" s="520"/>
      <c r="AI574" s="520" t="s">
        <v>589</v>
      </c>
    </row>
    <row r="575" spans="1:35" s="154" customFormat="1">
      <c r="A575" s="520" t="s">
        <v>269</v>
      </c>
      <c r="B575" s="520">
        <v>4</v>
      </c>
      <c r="C575" s="525">
        <v>1277093</v>
      </c>
      <c r="D575" s="520">
        <v>10035241</v>
      </c>
      <c r="E575" s="520" t="s">
        <v>377</v>
      </c>
      <c r="F575" s="520" t="s">
        <v>528</v>
      </c>
      <c r="G575" s="522">
        <v>40700</v>
      </c>
      <c r="H575" s="522" t="s">
        <v>743</v>
      </c>
      <c r="I575" s="520" t="s">
        <v>530</v>
      </c>
      <c r="J575" s="523" t="s">
        <v>564</v>
      </c>
      <c r="K575" s="520" t="s">
        <v>106</v>
      </c>
      <c r="L575" s="520" t="s">
        <v>625</v>
      </c>
      <c r="M575" s="520">
        <v>2856</v>
      </c>
      <c r="N575" s="524">
        <v>0.88194444444444442</v>
      </c>
      <c r="O575" s="524">
        <v>0.88472222222222219</v>
      </c>
      <c r="P575" s="519">
        <v>3.9999999999999858</v>
      </c>
      <c r="Q575" s="520" t="s">
        <v>546</v>
      </c>
      <c r="R575" s="520" t="s">
        <v>1387</v>
      </c>
      <c r="S575" s="520" t="s">
        <v>547</v>
      </c>
      <c r="T575" s="520" t="s">
        <v>534</v>
      </c>
      <c r="U575" s="520"/>
      <c r="V575" s="520"/>
      <c r="W575" s="520" t="s">
        <v>637</v>
      </c>
      <c r="X575" s="520" t="s">
        <v>566</v>
      </c>
      <c r="Y575" s="520" t="b">
        <v>0</v>
      </c>
      <c r="Z575" s="520"/>
      <c r="AA575" s="520"/>
      <c r="AB575" s="520"/>
      <c r="AC575" s="520"/>
      <c r="AD575" s="527"/>
      <c r="AE575" s="520"/>
      <c r="AF575" s="520"/>
      <c r="AG575" s="520"/>
      <c r="AH575" s="520"/>
      <c r="AI575" s="520" t="s">
        <v>589</v>
      </c>
    </row>
    <row r="576" spans="1:35" s="154" customFormat="1">
      <c r="A576" s="520" t="s">
        <v>269</v>
      </c>
      <c r="B576" s="520">
        <v>4</v>
      </c>
      <c r="C576" s="525">
        <v>1277093</v>
      </c>
      <c r="D576" s="520">
        <v>10035241</v>
      </c>
      <c r="E576" s="520" t="s">
        <v>377</v>
      </c>
      <c r="F576" s="520" t="s">
        <v>528</v>
      </c>
      <c r="G576" s="522">
        <v>40700</v>
      </c>
      <c r="H576" s="522" t="s">
        <v>743</v>
      </c>
      <c r="I576" s="520" t="s">
        <v>530</v>
      </c>
      <c r="J576" s="523" t="s">
        <v>564</v>
      </c>
      <c r="K576" s="520" t="s">
        <v>106</v>
      </c>
      <c r="L576" s="520" t="s">
        <v>625</v>
      </c>
      <c r="M576" s="520">
        <v>2856</v>
      </c>
      <c r="N576" s="524">
        <v>0.88472222222222219</v>
      </c>
      <c r="O576" s="524">
        <v>0.88472222222222219</v>
      </c>
      <c r="P576" s="519">
        <v>0</v>
      </c>
      <c r="Q576" s="520" t="s">
        <v>559</v>
      </c>
      <c r="R576" s="520" t="s">
        <v>1382</v>
      </c>
      <c r="S576" s="520" t="s">
        <v>560</v>
      </c>
      <c r="T576" s="520" t="s">
        <v>534</v>
      </c>
      <c r="U576" s="520"/>
      <c r="V576" s="520"/>
      <c r="W576" s="520" t="s">
        <v>637</v>
      </c>
      <c r="X576" s="520" t="s">
        <v>566</v>
      </c>
      <c r="Y576" s="520" t="b">
        <v>0</v>
      </c>
      <c r="Z576" s="520"/>
      <c r="AA576" s="520"/>
      <c r="AB576" s="520"/>
      <c r="AC576" s="520"/>
      <c r="AD576" s="527"/>
      <c r="AE576" s="520"/>
      <c r="AF576" s="520"/>
      <c r="AG576" s="520"/>
      <c r="AH576" s="520"/>
      <c r="AI576" s="520" t="s">
        <v>589</v>
      </c>
    </row>
    <row r="577" spans="1:35" s="154" customFormat="1">
      <c r="A577" s="520" t="s">
        <v>269</v>
      </c>
      <c r="B577" s="520">
        <v>5</v>
      </c>
      <c r="C577" s="525">
        <v>1274253</v>
      </c>
      <c r="D577" s="520">
        <v>10044609</v>
      </c>
      <c r="E577" s="520" t="s">
        <v>980</v>
      </c>
      <c r="F577" s="520" t="s">
        <v>528</v>
      </c>
      <c r="G577" s="522">
        <v>40700</v>
      </c>
      <c r="H577" s="522" t="s">
        <v>743</v>
      </c>
      <c r="I577" s="520" t="s">
        <v>530</v>
      </c>
      <c r="J577" s="523" t="s">
        <v>564</v>
      </c>
      <c r="K577" s="520" t="s">
        <v>183</v>
      </c>
      <c r="L577" s="520" t="s">
        <v>636</v>
      </c>
      <c r="M577" s="520">
        <v>1008</v>
      </c>
      <c r="N577" s="524">
        <v>0.88472222222222219</v>
      </c>
      <c r="O577" s="524">
        <v>0.89236111111111105</v>
      </c>
      <c r="P577" s="519">
        <v>10.999999999999961</v>
      </c>
      <c r="Q577" s="520" t="s">
        <v>562</v>
      </c>
      <c r="R577" s="520" t="s">
        <v>788</v>
      </c>
      <c r="S577" s="520" t="s">
        <v>550</v>
      </c>
      <c r="T577" s="520" t="s">
        <v>551</v>
      </c>
      <c r="U577" s="520"/>
      <c r="V577" s="520"/>
      <c r="W577" s="520" t="s">
        <v>637</v>
      </c>
      <c r="X577" s="520" t="s">
        <v>566</v>
      </c>
      <c r="Y577" s="520" t="b">
        <v>0</v>
      </c>
      <c r="Z577" s="520">
        <v>1008</v>
      </c>
      <c r="AA577" s="520">
        <v>7000</v>
      </c>
      <c r="AB577" s="520">
        <v>40700</v>
      </c>
      <c r="AC577" s="520" t="s">
        <v>1755</v>
      </c>
      <c r="AD577" s="527">
        <v>750</v>
      </c>
      <c r="AE577" s="520">
        <v>12</v>
      </c>
      <c r="AF577" s="520"/>
      <c r="AG577" s="520"/>
      <c r="AH577" s="520">
        <v>84</v>
      </c>
      <c r="AI577" s="520" t="s">
        <v>589</v>
      </c>
    </row>
    <row r="578" spans="1:35" s="154" customFormat="1">
      <c r="A578" s="520" t="s">
        <v>269</v>
      </c>
      <c r="B578" s="520">
        <v>5</v>
      </c>
      <c r="C578" s="525">
        <v>1274253</v>
      </c>
      <c r="D578" s="520">
        <v>10044609</v>
      </c>
      <c r="E578" s="520" t="s">
        <v>980</v>
      </c>
      <c r="F578" s="520" t="s">
        <v>528</v>
      </c>
      <c r="G578" s="522">
        <v>40700</v>
      </c>
      <c r="H578" s="522" t="s">
        <v>743</v>
      </c>
      <c r="I578" s="520" t="s">
        <v>530</v>
      </c>
      <c r="J578" s="523" t="s">
        <v>564</v>
      </c>
      <c r="K578" s="520" t="s">
        <v>183</v>
      </c>
      <c r="L578" s="520" t="s">
        <v>636</v>
      </c>
      <c r="M578" s="520">
        <v>1008</v>
      </c>
      <c r="N578" s="524">
        <v>0.89236111111111105</v>
      </c>
      <c r="O578" s="524">
        <v>0.89305555555555549</v>
      </c>
      <c r="P578" s="519">
        <v>0.99999999999999645</v>
      </c>
      <c r="Q578" s="520" t="s">
        <v>538</v>
      </c>
      <c r="R578" s="520"/>
      <c r="S578" s="520" t="s">
        <v>539</v>
      </c>
      <c r="T578" s="520" t="s">
        <v>540</v>
      </c>
      <c r="U578" s="520"/>
      <c r="V578" s="520"/>
      <c r="W578" s="520" t="s">
        <v>637</v>
      </c>
      <c r="X578" s="520" t="s">
        <v>566</v>
      </c>
      <c r="Y578" s="520" t="b">
        <v>0</v>
      </c>
      <c r="Z578" s="520"/>
      <c r="AA578" s="520"/>
      <c r="AB578" s="520"/>
      <c r="AC578" s="520"/>
      <c r="AD578" s="527"/>
      <c r="AE578" s="520"/>
      <c r="AF578" s="520"/>
      <c r="AG578" s="520"/>
      <c r="AH578" s="520"/>
      <c r="AI578" s="520" t="s">
        <v>589</v>
      </c>
    </row>
    <row r="579" spans="1:35" s="154" customFormat="1">
      <c r="A579" s="520" t="s">
        <v>269</v>
      </c>
      <c r="B579" s="520">
        <v>5</v>
      </c>
      <c r="C579" s="525">
        <v>1274253</v>
      </c>
      <c r="D579" s="520">
        <v>10044609</v>
      </c>
      <c r="E579" s="520" t="s">
        <v>980</v>
      </c>
      <c r="F579" s="520" t="s">
        <v>528</v>
      </c>
      <c r="G579" s="522">
        <v>40700</v>
      </c>
      <c r="H579" s="522" t="s">
        <v>743</v>
      </c>
      <c r="I579" s="520" t="s">
        <v>530</v>
      </c>
      <c r="J579" s="523" t="s">
        <v>564</v>
      </c>
      <c r="K579" s="520" t="s">
        <v>183</v>
      </c>
      <c r="L579" s="520" t="s">
        <v>636</v>
      </c>
      <c r="M579" s="520">
        <v>1008</v>
      </c>
      <c r="N579" s="524">
        <v>0.89305555555555549</v>
      </c>
      <c r="O579" s="524">
        <v>0.89444444444444438</v>
      </c>
      <c r="P579" s="519">
        <v>1.9999999999999929</v>
      </c>
      <c r="Q579" s="520" t="s">
        <v>604</v>
      </c>
      <c r="R579" s="520" t="s">
        <v>1388</v>
      </c>
      <c r="S579" s="520" t="s">
        <v>542</v>
      </c>
      <c r="T579" s="520" t="s">
        <v>534</v>
      </c>
      <c r="U579" s="520"/>
      <c r="V579" s="520"/>
      <c r="W579" s="520" t="s">
        <v>637</v>
      </c>
      <c r="X579" s="520" t="s">
        <v>566</v>
      </c>
      <c r="Y579" s="520" t="b">
        <v>0</v>
      </c>
      <c r="Z579" s="520"/>
      <c r="AA579" s="520"/>
      <c r="AB579" s="520"/>
      <c r="AC579" s="520"/>
      <c r="AD579" s="527"/>
      <c r="AE579" s="520"/>
      <c r="AF579" s="520"/>
      <c r="AG579" s="520"/>
      <c r="AH579" s="520"/>
      <c r="AI579" s="520" t="s">
        <v>589</v>
      </c>
    </row>
    <row r="580" spans="1:35" s="154" customFormat="1">
      <c r="A580" s="520" t="s">
        <v>269</v>
      </c>
      <c r="B580" s="520">
        <v>5</v>
      </c>
      <c r="C580" s="525">
        <v>1274253</v>
      </c>
      <c r="D580" s="520">
        <v>10044609</v>
      </c>
      <c r="E580" s="520" t="s">
        <v>980</v>
      </c>
      <c r="F580" s="520" t="s">
        <v>528</v>
      </c>
      <c r="G580" s="522">
        <v>40700</v>
      </c>
      <c r="H580" s="522" t="s">
        <v>743</v>
      </c>
      <c r="I580" s="520" t="s">
        <v>530</v>
      </c>
      <c r="J580" s="523" t="s">
        <v>564</v>
      </c>
      <c r="K580" s="520" t="s">
        <v>183</v>
      </c>
      <c r="L580" s="520" t="s">
        <v>636</v>
      </c>
      <c r="M580" s="520">
        <v>1008</v>
      </c>
      <c r="N580" s="524">
        <v>0.89444444444444438</v>
      </c>
      <c r="O580" s="524">
        <v>0.9</v>
      </c>
      <c r="P580" s="519">
        <v>7.9999999999999716</v>
      </c>
      <c r="Q580" s="520" t="s">
        <v>538</v>
      </c>
      <c r="R580" s="520"/>
      <c r="S580" s="520" t="s">
        <v>539</v>
      </c>
      <c r="T580" s="520" t="s">
        <v>540</v>
      </c>
      <c r="U580" s="520"/>
      <c r="V580" s="520"/>
      <c r="W580" s="520" t="s">
        <v>637</v>
      </c>
      <c r="X580" s="520" t="s">
        <v>566</v>
      </c>
      <c r="Y580" s="520" t="b">
        <v>0</v>
      </c>
      <c r="Z580" s="520"/>
      <c r="AA580" s="520"/>
      <c r="AB580" s="520"/>
      <c r="AC580" s="520"/>
      <c r="AD580" s="527"/>
      <c r="AE580" s="520"/>
      <c r="AF580" s="520"/>
      <c r="AG580" s="520"/>
      <c r="AH580" s="520"/>
      <c r="AI580" s="520" t="s">
        <v>589</v>
      </c>
    </row>
    <row r="581" spans="1:35" s="154" customFormat="1">
      <c r="A581" s="520" t="s">
        <v>269</v>
      </c>
      <c r="B581" s="520">
        <v>5</v>
      </c>
      <c r="C581" s="525">
        <v>1274253</v>
      </c>
      <c r="D581" s="520">
        <v>10044609</v>
      </c>
      <c r="E581" s="520" t="s">
        <v>980</v>
      </c>
      <c r="F581" s="520" t="s">
        <v>528</v>
      </c>
      <c r="G581" s="522">
        <v>40700</v>
      </c>
      <c r="H581" s="522" t="s">
        <v>743</v>
      </c>
      <c r="I581" s="520" t="s">
        <v>530</v>
      </c>
      <c r="J581" s="523" t="s">
        <v>564</v>
      </c>
      <c r="K581" s="520" t="s">
        <v>183</v>
      </c>
      <c r="L581" s="520" t="s">
        <v>636</v>
      </c>
      <c r="M581" s="520">
        <v>1008</v>
      </c>
      <c r="N581" s="524">
        <v>0.9</v>
      </c>
      <c r="O581" s="524">
        <v>0.90833333333333333</v>
      </c>
      <c r="P581" s="519">
        <v>12.000000000000117</v>
      </c>
      <c r="Q581" s="520" t="s">
        <v>546</v>
      </c>
      <c r="R581" s="520" t="s">
        <v>1389</v>
      </c>
      <c r="S581" s="520" t="s">
        <v>547</v>
      </c>
      <c r="T581" s="520" t="s">
        <v>534</v>
      </c>
      <c r="U581" s="520"/>
      <c r="V581" s="520"/>
      <c r="W581" s="520" t="s">
        <v>637</v>
      </c>
      <c r="X581" s="520" t="s">
        <v>566</v>
      </c>
      <c r="Y581" s="520" t="b">
        <v>0</v>
      </c>
      <c r="Z581" s="520"/>
      <c r="AA581" s="520"/>
      <c r="AB581" s="520"/>
      <c r="AC581" s="520"/>
      <c r="AD581" s="527"/>
      <c r="AE581" s="520"/>
      <c r="AF581" s="520"/>
      <c r="AG581" s="520"/>
      <c r="AH581" s="520"/>
      <c r="AI581" s="520" t="s">
        <v>589</v>
      </c>
    </row>
    <row r="582" spans="1:35" s="154" customFormat="1">
      <c r="A582" s="520" t="s">
        <v>269</v>
      </c>
      <c r="B582" s="520">
        <v>6</v>
      </c>
      <c r="C582" s="525">
        <v>1275745</v>
      </c>
      <c r="D582" s="520">
        <v>21001016</v>
      </c>
      <c r="E582" s="520" t="s">
        <v>974</v>
      </c>
      <c r="F582" s="520" t="s">
        <v>640</v>
      </c>
      <c r="G582" s="522">
        <v>40700</v>
      </c>
      <c r="H582" s="522" t="s">
        <v>743</v>
      </c>
      <c r="I582" s="520" t="s">
        <v>530</v>
      </c>
      <c r="J582" s="523" t="s">
        <v>564</v>
      </c>
      <c r="K582" s="520" t="s">
        <v>183</v>
      </c>
      <c r="L582" s="520" t="s">
        <v>636</v>
      </c>
      <c r="M582" s="520">
        <v>0</v>
      </c>
      <c r="N582" s="524">
        <v>0.90833333333333333</v>
      </c>
      <c r="O582" s="524">
        <v>0.91666666666666663</v>
      </c>
      <c r="P582" s="519">
        <v>11.999999999999957</v>
      </c>
      <c r="Q582" s="520" t="s">
        <v>562</v>
      </c>
      <c r="R582" s="520" t="s">
        <v>627</v>
      </c>
      <c r="S582" s="520" t="s">
        <v>550</v>
      </c>
      <c r="T582" s="520" t="s">
        <v>551</v>
      </c>
      <c r="U582" s="520"/>
      <c r="V582" s="520"/>
      <c r="W582" s="520" t="s">
        <v>637</v>
      </c>
      <c r="X582" s="520" t="s">
        <v>566</v>
      </c>
      <c r="Y582" s="520" t="b">
        <v>0</v>
      </c>
      <c r="Z582" s="520">
        <v>0</v>
      </c>
      <c r="AA582" s="520">
        <v>7000</v>
      </c>
      <c r="AB582" s="520">
        <v>40700</v>
      </c>
      <c r="AC582" s="520" t="s">
        <v>1756</v>
      </c>
      <c r="AD582" s="527">
        <v>750</v>
      </c>
      <c r="AE582" s="520">
        <v>12</v>
      </c>
      <c r="AF582" s="520"/>
      <c r="AG582" s="520"/>
      <c r="AH582" s="520">
        <v>0</v>
      </c>
      <c r="AI582" s="520" t="s">
        <v>589</v>
      </c>
    </row>
    <row r="583" spans="1:35" s="154" customFormat="1">
      <c r="A583" s="520" t="s">
        <v>269</v>
      </c>
      <c r="B583" s="520">
        <v>1</v>
      </c>
      <c r="C583" s="525">
        <v>1274030</v>
      </c>
      <c r="D583" s="520">
        <v>10044482</v>
      </c>
      <c r="E583" s="520" t="s">
        <v>399</v>
      </c>
      <c r="F583" s="520" t="s">
        <v>528</v>
      </c>
      <c r="G583" s="522">
        <v>40701</v>
      </c>
      <c r="H583" s="522" t="s">
        <v>743</v>
      </c>
      <c r="I583" s="520" t="s">
        <v>530</v>
      </c>
      <c r="J583" s="523" t="s">
        <v>531</v>
      </c>
      <c r="K583" s="520" t="s">
        <v>106</v>
      </c>
      <c r="L583" s="520" t="s">
        <v>625</v>
      </c>
      <c r="M583" s="520">
        <v>3696</v>
      </c>
      <c r="N583" s="524">
        <v>0.29166666666666669</v>
      </c>
      <c r="O583" s="524">
        <v>0.30555555555555552</v>
      </c>
      <c r="P583" s="519">
        <v>20.000000000000007</v>
      </c>
      <c r="Q583" s="520" t="s">
        <v>1404</v>
      </c>
      <c r="R583" s="520" t="s">
        <v>1757</v>
      </c>
      <c r="S583" s="520" t="s">
        <v>584</v>
      </c>
      <c r="T583" s="520" t="s">
        <v>540</v>
      </c>
      <c r="U583" s="520"/>
      <c r="V583" s="520"/>
      <c r="W583" s="520" t="s">
        <v>634</v>
      </c>
      <c r="X583" s="520" t="s">
        <v>536</v>
      </c>
      <c r="Y583" s="520" t="b">
        <v>0</v>
      </c>
      <c r="Z583" s="520">
        <v>3696</v>
      </c>
      <c r="AA583" s="520">
        <v>9200</v>
      </c>
      <c r="AB583" s="520">
        <v>40701</v>
      </c>
      <c r="AC583" s="520" t="s">
        <v>1758</v>
      </c>
      <c r="AD583" s="527">
        <v>750</v>
      </c>
      <c r="AE583" s="520">
        <v>12</v>
      </c>
      <c r="AF583" s="520"/>
      <c r="AG583" s="520"/>
      <c r="AH583" s="520">
        <v>308</v>
      </c>
      <c r="AI583" s="520" t="s">
        <v>537</v>
      </c>
    </row>
    <row r="584" spans="1:35" s="154" customFormat="1">
      <c r="A584" s="520" t="s">
        <v>269</v>
      </c>
      <c r="B584" s="520">
        <v>1</v>
      </c>
      <c r="C584" s="525">
        <v>1274030</v>
      </c>
      <c r="D584" s="520">
        <v>10044482</v>
      </c>
      <c r="E584" s="520" t="s">
        <v>399</v>
      </c>
      <c r="F584" s="520" t="s">
        <v>528</v>
      </c>
      <c r="G584" s="522">
        <v>40701</v>
      </c>
      <c r="H584" s="522" t="s">
        <v>743</v>
      </c>
      <c r="I584" s="520" t="s">
        <v>530</v>
      </c>
      <c r="J584" s="523" t="s">
        <v>531</v>
      </c>
      <c r="K584" s="520" t="s">
        <v>106</v>
      </c>
      <c r="L584" s="520" t="s">
        <v>625</v>
      </c>
      <c r="M584" s="520">
        <v>3696</v>
      </c>
      <c r="N584" s="524">
        <v>0.30555555555555552</v>
      </c>
      <c r="O584" s="524">
        <v>0.30694444444444446</v>
      </c>
      <c r="P584" s="519">
        <v>1.9999999999999929</v>
      </c>
      <c r="Q584" s="520" t="s">
        <v>541</v>
      </c>
      <c r="R584" s="520" t="s">
        <v>1759</v>
      </c>
      <c r="S584" s="520" t="s">
        <v>542</v>
      </c>
      <c r="T584" s="520" t="s">
        <v>534</v>
      </c>
      <c r="U584" s="520"/>
      <c r="V584" s="520"/>
      <c r="W584" s="520" t="s">
        <v>634</v>
      </c>
      <c r="X584" s="520" t="s">
        <v>536</v>
      </c>
      <c r="Y584" s="520" t="b">
        <v>0</v>
      </c>
      <c r="Z584" s="520"/>
      <c r="AA584" s="520"/>
      <c r="AB584" s="520"/>
      <c r="AC584" s="520"/>
      <c r="AD584" s="527"/>
      <c r="AE584" s="520"/>
      <c r="AF584" s="520"/>
      <c r="AG584" s="520"/>
      <c r="AH584" s="520"/>
      <c r="AI584" s="520" t="s">
        <v>537</v>
      </c>
    </row>
    <row r="585" spans="1:35" s="154" customFormat="1">
      <c r="A585" s="520" t="s">
        <v>269</v>
      </c>
      <c r="B585" s="520">
        <v>1</v>
      </c>
      <c r="C585" s="525">
        <v>1274030</v>
      </c>
      <c r="D585" s="520">
        <v>10044482</v>
      </c>
      <c r="E585" s="520" t="s">
        <v>399</v>
      </c>
      <c r="F585" s="520" t="s">
        <v>528</v>
      </c>
      <c r="G585" s="522">
        <v>40701</v>
      </c>
      <c r="H585" s="522" t="s">
        <v>743</v>
      </c>
      <c r="I585" s="520" t="s">
        <v>530</v>
      </c>
      <c r="J585" s="523" t="s">
        <v>531</v>
      </c>
      <c r="K585" s="520" t="s">
        <v>106</v>
      </c>
      <c r="L585" s="520" t="s">
        <v>625</v>
      </c>
      <c r="M585" s="520">
        <v>3696</v>
      </c>
      <c r="N585" s="524">
        <v>0.30694444444444446</v>
      </c>
      <c r="O585" s="524">
        <v>0.3125</v>
      </c>
      <c r="P585" s="519">
        <v>8.0000000000000515</v>
      </c>
      <c r="Q585" s="520" t="s">
        <v>1404</v>
      </c>
      <c r="R585" s="520" t="s">
        <v>1757</v>
      </c>
      <c r="S585" s="520" t="s">
        <v>584</v>
      </c>
      <c r="T585" s="520" t="s">
        <v>540</v>
      </c>
      <c r="U585" s="520"/>
      <c r="V585" s="520"/>
      <c r="W585" s="520" t="s">
        <v>634</v>
      </c>
      <c r="X585" s="520" t="s">
        <v>536</v>
      </c>
      <c r="Y585" s="520" t="b">
        <v>0</v>
      </c>
      <c r="Z585" s="520"/>
      <c r="AA585" s="520"/>
      <c r="AB585" s="520"/>
      <c r="AC585" s="520"/>
      <c r="AD585" s="527"/>
      <c r="AE585" s="520"/>
      <c r="AF585" s="520"/>
      <c r="AG585" s="520"/>
      <c r="AH585" s="520"/>
      <c r="AI585" s="520" t="s">
        <v>537</v>
      </c>
    </row>
    <row r="586" spans="1:35" s="154" customFormat="1">
      <c r="A586" s="520" t="s">
        <v>269</v>
      </c>
      <c r="B586" s="520">
        <v>1</v>
      </c>
      <c r="C586" s="525">
        <v>1274030</v>
      </c>
      <c r="D586" s="520">
        <v>10044482</v>
      </c>
      <c r="E586" s="520" t="s">
        <v>399</v>
      </c>
      <c r="F586" s="520" t="s">
        <v>528</v>
      </c>
      <c r="G586" s="522">
        <v>40701</v>
      </c>
      <c r="H586" s="522" t="s">
        <v>743</v>
      </c>
      <c r="I586" s="520" t="s">
        <v>530</v>
      </c>
      <c r="J586" s="523" t="s">
        <v>531</v>
      </c>
      <c r="K586" s="520" t="s">
        <v>106</v>
      </c>
      <c r="L586" s="520" t="s">
        <v>625</v>
      </c>
      <c r="M586" s="520">
        <v>3696</v>
      </c>
      <c r="N586" s="524">
        <v>0.3125</v>
      </c>
      <c r="O586" s="524">
        <v>0.32222222222222224</v>
      </c>
      <c r="P586" s="519">
        <v>13.99999999999995</v>
      </c>
      <c r="Q586" s="520" t="s">
        <v>1327</v>
      </c>
      <c r="R586" s="520" t="s">
        <v>1760</v>
      </c>
      <c r="S586" s="520" t="s">
        <v>587</v>
      </c>
      <c r="T586" s="520" t="s">
        <v>534</v>
      </c>
      <c r="U586" s="520"/>
      <c r="V586" s="520"/>
      <c r="W586" s="520" t="s">
        <v>634</v>
      </c>
      <c r="X586" s="520" t="s">
        <v>536</v>
      </c>
      <c r="Y586" s="520" t="b">
        <v>0</v>
      </c>
      <c r="Z586" s="520"/>
      <c r="AA586" s="520"/>
      <c r="AB586" s="520"/>
      <c r="AC586" s="520"/>
      <c r="AD586" s="527"/>
      <c r="AE586" s="520"/>
      <c r="AF586" s="520"/>
      <c r="AG586" s="520"/>
      <c r="AH586" s="520"/>
      <c r="AI586" s="520" t="s">
        <v>537</v>
      </c>
    </row>
    <row r="587" spans="1:35" s="154" customFormat="1">
      <c r="A587" s="520" t="s">
        <v>269</v>
      </c>
      <c r="B587" s="520">
        <v>1</v>
      </c>
      <c r="C587" s="525">
        <v>1274030</v>
      </c>
      <c r="D587" s="520">
        <v>10044482</v>
      </c>
      <c r="E587" s="520" t="s">
        <v>399</v>
      </c>
      <c r="F587" s="520" t="s">
        <v>528</v>
      </c>
      <c r="G587" s="522">
        <v>40701</v>
      </c>
      <c r="H587" s="522" t="s">
        <v>743</v>
      </c>
      <c r="I587" s="520" t="s">
        <v>530</v>
      </c>
      <c r="J587" s="523" t="s">
        <v>531</v>
      </c>
      <c r="K587" s="520" t="s">
        <v>106</v>
      </c>
      <c r="L587" s="520" t="s">
        <v>625</v>
      </c>
      <c r="M587" s="520">
        <v>3696</v>
      </c>
      <c r="N587" s="524">
        <v>0.32222222222222224</v>
      </c>
      <c r="O587" s="524">
        <v>0.32291666666666669</v>
      </c>
      <c r="P587" s="519">
        <v>0.99999999999999645</v>
      </c>
      <c r="Q587" s="520" t="s">
        <v>1404</v>
      </c>
      <c r="R587" s="520" t="s">
        <v>1757</v>
      </c>
      <c r="S587" s="520" t="s">
        <v>584</v>
      </c>
      <c r="T587" s="520" t="s">
        <v>540</v>
      </c>
      <c r="U587" s="520"/>
      <c r="V587" s="520"/>
      <c r="W587" s="520" t="s">
        <v>634</v>
      </c>
      <c r="X587" s="520" t="s">
        <v>536</v>
      </c>
      <c r="Y587" s="520" t="b">
        <v>0</v>
      </c>
      <c r="Z587" s="520"/>
      <c r="AA587" s="520"/>
      <c r="AB587" s="520"/>
      <c r="AC587" s="520"/>
      <c r="AD587" s="527"/>
      <c r="AE587" s="520"/>
      <c r="AF587" s="520"/>
      <c r="AG587" s="520"/>
      <c r="AH587" s="520"/>
      <c r="AI587" s="520" t="s">
        <v>537</v>
      </c>
    </row>
    <row r="588" spans="1:35" s="154" customFormat="1">
      <c r="A588" s="520" t="s">
        <v>269</v>
      </c>
      <c r="B588" s="520">
        <v>1</v>
      </c>
      <c r="C588" s="525">
        <v>1274030</v>
      </c>
      <c r="D588" s="520">
        <v>10044482</v>
      </c>
      <c r="E588" s="520" t="s">
        <v>399</v>
      </c>
      <c r="F588" s="520" t="s">
        <v>528</v>
      </c>
      <c r="G588" s="522">
        <v>40701</v>
      </c>
      <c r="H588" s="522" t="s">
        <v>743</v>
      </c>
      <c r="I588" s="520" t="s">
        <v>530</v>
      </c>
      <c r="J588" s="523" t="s">
        <v>531</v>
      </c>
      <c r="K588" s="520" t="s">
        <v>106</v>
      </c>
      <c r="L588" s="520" t="s">
        <v>625</v>
      </c>
      <c r="M588" s="520">
        <v>3696</v>
      </c>
      <c r="N588" s="524">
        <v>0.32291666666666669</v>
      </c>
      <c r="O588" s="524">
        <v>0.34930555555555554</v>
      </c>
      <c r="P588" s="519">
        <v>38.000000000000028</v>
      </c>
      <c r="Q588" s="520" t="s">
        <v>558</v>
      </c>
      <c r="R588" s="520" t="s">
        <v>1761</v>
      </c>
      <c r="S588" s="520" t="s">
        <v>542</v>
      </c>
      <c r="T588" s="520" t="s">
        <v>534</v>
      </c>
      <c r="U588" s="520"/>
      <c r="V588" s="520"/>
      <c r="W588" s="520" t="s">
        <v>634</v>
      </c>
      <c r="X588" s="520" t="s">
        <v>536</v>
      </c>
      <c r="Y588" s="520" t="b">
        <v>0</v>
      </c>
      <c r="Z588" s="520"/>
      <c r="AA588" s="520"/>
      <c r="AB588" s="520"/>
      <c r="AC588" s="520"/>
      <c r="AD588" s="527"/>
      <c r="AE588" s="520"/>
      <c r="AF588" s="520"/>
      <c r="AG588" s="520"/>
      <c r="AH588" s="520"/>
      <c r="AI588" s="520" t="s">
        <v>537</v>
      </c>
    </row>
    <row r="589" spans="1:35" s="154" customFormat="1">
      <c r="A589" s="520" t="s">
        <v>269</v>
      </c>
      <c r="B589" s="520">
        <v>1</v>
      </c>
      <c r="C589" s="525">
        <v>1274030</v>
      </c>
      <c r="D589" s="520">
        <v>10044482</v>
      </c>
      <c r="E589" s="520" t="s">
        <v>399</v>
      </c>
      <c r="F589" s="520" t="s">
        <v>528</v>
      </c>
      <c r="G589" s="522">
        <v>40701</v>
      </c>
      <c r="H589" s="522" t="s">
        <v>743</v>
      </c>
      <c r="I589" s="520" t="s">
        <v>530</v>
      </c>
      <c r="J589" s="523" t="s">
        <v>531</v>
      </c>
      <c r="K589" s="520" t="s">
        <v>106</v>
      </c>
      <c r="L589" s="520" t="s">
        <v>625</v>
      </c>
      <c r="M589" s="520">
        <v>3696</v>
      </c>
      <c r="N589" s="524">
        <v>0.34930555555555554</v>
      </c>
      <c r="O589" s="524">
        <v>0.35416666666666669</v>
      </c>
      <c r="P589" s="519">
        <v>6.9999999999999751</v>
      </c>
      <c r="Q589" s="520" t="s">
        <v>546</v>
      </c>
      <c r="R589" s="520" t="s">
        <v>1762</v>
      </c>
      <c r="S589" s="520" t="s">
        <v>547</v>
      </c>
      <c r="T589" s="520" t="s">
        <v>534</v>
      </c>
      <c r="U589" s="520"/>
      <c r="V589" s="520"/>
      <c r="W589" s="520" t="s">
        <v>634</v>
      </c>
      <c r="X589" s="520" t="s">
        <v>536</v>
      </c>
      <c r="Y589" s="520" t="b">
        <v>0</v>
      </c>
      <c r="Z589" s="520"/>
      <c r="AA589" s="520"/>
      <c r="AB589" s="520"/>
      <c r="AC589" s="520"/>
      <c r="AD589" s="527"/>
      <c r="AE589" s="520"/>
      <c r="AF589" s="520"/>
      <c r="AG589" s="520"/>
      <c r="AH589" s="520"/>
      <c r="AI589" s="520" t="s">
        <v>537</v>
      </c>
    </row>
    <row r="590" spans="1:35" s="154" customFormat="1">
      <c r="A590" s="520" t="s">
        <v>269</v>
      </c>
      <c r="B590" s="520">
        <v>2</v>
      </c>
      <c r="C590" s="525">
        <v>1274180</v>
      </c>
      <c r="D590" s="520">
        <v>10044481</v>
      </c>
      <c r="E590" s="520" t="s">
        <v>243</v>
      </c>
      <c r="F590" s="520" t="s">
        <v>528</v>
      </c>
      <c r="G590" s="522">
        <v>40701</v>
      </c>
      <c r="H590" s="522" t="s">
        <v>743</v>
      </c>
      <c r="I590" s="520" t="s">
        <v>530</v>
      </c>
      <c r="J590" s="523" t="s">
        <v>531</v>
      </c>
      <c r="K590" s="520" t="s">
        <v>106</v>
      </c>
      <c r="L590" s="520" t="s">
        <v>625</v>
      </c>
      <c r="M590" s="520">
        <v>4320</v>
      </c>
      <c r="N590" s="524">
        <v>0.35416666666666669</v>
      </c>
      <c r="O590" s="524">
        <v>0.3576388888888889</v>
      </c>
      <c r="P590" s="519">
        <v>5.0000000000000622</v>
      </c>
      <c r="Q590" s="520" t="s">
        <v>554</v>
      </c>
      <c r="R590" s="520" t="s">
        <v>1676</v>
      </c>
      <c r="S590" s="520" t="s">
        <v>550</v>
      </c>
      <c r="T590" s="520" t="s">
        <v>551</v>
      </c>
      <c r="U590" s="520"/>
      <c r="V590" s="520"/>
      <c r="W590" s="520" t="s">
        <v>634</v>
      </c>
      <c r="X590" s="520" t="s">
        <v>536</v>
      </c>
      <c r="Y590" s="520" t="b">
        <v>0</v>
      </c>
      <c r="Z590" s="520">
        <v>4320</v>
      </c>
      <c r="AA590" s="520">
        <v>9200</v>
      </c>
      <c r="AB590" s="520">
        <v>40701</v>
      </c>
      <c r="AC590" s="520" t="s">
        <v>1763</v>
      </c>
      <c r="AD590" s="527">
        <v>750</v>
      </c>
      <c r="AE590" s="520">
        <v>12</v>
      </c>
      <c r="AF590" s="520"/>
      <c r="AG590" s="520"/>
      <c r="AH590" s="520">
        <v>360</v>
      </c>
      <c r="AI590" s="520" t="s">
        <v>537</v>
      </c>
    </row>
    <row r="591" spans="1:35" s="154" customFormat="1">
      <c r="A591" s="520" t="s">
        <v>269</v>
      </c>
      <c r="B591" s="520">
        <v>2</v>
      </c>
      <c r="C591" s="525">
        <v>1274180</v>
      </c>
      <c r="D591" s="520">
        <v>10044481</v>
      </c>
      <c r="E591" s="520" t="s">
        <v>243</v>
      </c>
      <c r="F591" s="520" t="s">
        <v>528</v>
      </c>
      <c r="G591" s="522">
        <v>40701</v>
      </c>
      <c r="H591" s="522" t="s">
        <v>743</v>
      </c>
      <c r="I591" s="520" t="s">
        <v>530</v>
      </c>
      <c r="J591" s="523" t="s">
        <v>531</v>
      </c>
      <c r="K591" s="520" t="s">
        <v>106</v>
      </c>
      <c r="L591" s="520" t="s">
        <v>625</v>
      </c>
      <c r="M591" s="520">
        <v>4320</v>
      </c>
      <c r="N591" s="524">
        <v>0.3576388888888889</v>
      </c>
      <c r="O591" s="524">
        <v>0.36180555555555555</v>
      </c>
      <c r="P591" s="519">
        <v>5.9999999999999787</v>
      </c>
      <c r="Q591" s="520" t="s">
        <v>1404</v>
      </c>
      <c r="R591" s="520" t="s">
        <v>1764</v>
      </c>
      <c r="S591" s="520" t="s">
        <v>584</v>
      </c>
      <c r="T591" s="520" t="s">
        <v>540</v>
      </c>
      <c r="U591" s="520"/>
      <c r="V591" s="520"/>
      <c r="W591" s="520" t="s">
        <v>634</v>
      </c>
      <c r="X591" s="520" t="s">
        <v>536</v>
      </c>
      <c r="Y591" s="520" t="b">
        <v>0</v>
      </c>
      <c r="Z591" s="520"/>
      <c r="AA591" s="520"/>
      <c r="AB591" s="520"/>
      <c r="AC591" s="520"/>
      <c r="AD591" s="527"/>
      <c r="AE591" s="520"/>
      <c r="AF591" s="520"/>
      <c r="AG591" s="520"/>
      <c r="AH591" s="520"/>
      <c r="AI591" s="520" t="s">
        <v>537</v>
      </c>
    </row>
    <row r="592" spans="1:35" s="154" customFormat="1">
      <c r="A592" s="520" t="s">
        <v>269</v>
      </c>
      <c r="B592" s="520">
        <v>2</v>
      </c>
      <c r="C592" s="525">
        <v>1274180</v>
      </c>
      <c r="D592" s="520">
        <v>10044481</v>
      </c>
      <c r="E592" s="520" t="s">
        <v>243</v>
      </c>
      <c r="F592" s="520" t="s">
        <v>528</v>
      </c>
      <c r="G592" s="522">
        <v>40701</v>
      </c>
      <c r="H592" s="522" t="s">
        <v>743</v>
      </c>
      <c r="I592" s="520" t="s">
        <v>530</v>
      </c>
      <c r="J592" s="523" t="s">
        <v>531</v>
      </c>
      <c r="K592" s="520" t="s">
        <v>106</v>
      </c>
      <c r="L592" s="520" t="s">
        <v>625</v>
      </c>
      <c r="M592" s="520">
        <v>4320</v>
      </c>
      <c r="N592" s="524">
        <v>0.36180555555555555</v>
      </c>
      <c r="O592" s="524">
        <v>0.3659722222222222</v>
      </c>
      <c r="P592" s="519">
        <v>5.9999999999999787</v>
      </c>
      <c r="Q592" s="520" t="s">
        <v>1680</v>
      </c>
      <c r="R592" s="520" t="s">
        <v>1765</v>
      </c>
      <c r="S592" s="520" t="s">
        <v>587</v>
      </c>
      <c r="T592" s="520" t="s">
        <v>534</v>
      </c>
      <c r="U592" s="520"/>
      <c r="V592" s="520"/>
      <c r="W592" s="520" t="s">
        <v>634</v>
      </c>
      <c r="X592" s="520" t="s">
        <v>536</v>
      </c>
      <c r="Y592" s="520" t="b">
        <v>0</v>
      </c>
      <c r="Z592" s="520"/>
      <c r="AA592" s="520"/>
      <c r="AB592" s="520"/>
      <c r="AC592" s="520"/>
      <c r="AD592" s="527"/>
      <c r="AE592" s="520"/>
      <c r="AF592" s="520"/>
      <c r="AG592" s="520"/>
      <c r="AH592" s="520"/>
      <c r="AI592" s="520" t="s">
        <v>537</v>
      </c>
    </row>
    <row r="593" spans="1:35" s="154" customFormat="1">
      <c r="A593" s="520" t="s">
        <v>269</v>
      </c>
      <c r="B593" s="520">
        <v>2</v>
      </c>
      <c r="C593" s="525">
        <v>1274180</v>
      </c>
      <c r="D593" s="520">
        <v>10044481</v>
      </c>
      <c r="E593" s="520" t="s">
        <v>243</v>
      </c>
      <c r="F593" s="520" t="s">
        <v>528</v>
      </c>
      <c r="G593" s="522">
        <v>40701</v>
      </c>
      <c r="H593" s="522" t="s">
        <v>743</v>
      </c>
      <c r="I593" s="520" t="s">
        <v>530</v>
      </c>
      <c r="J593" s="523" t="s">
        <v>531</v>
      </c>
      <c r="K593" s="520" t="s">
        <v>106</v>
      </c>
      <c r="L593" s="520" t="s">
        <v>625</v>
      </c>
      <c r="M593" s="520">
        <v>4320</v>
      </c>
      <c r="N593" s="524">
        <v>0.3659722222222222</v>
      </c>
      <c r="O593" s="524">
        <v>0.37569444444444444</v>
      </c>
      <c r="P593" s="519">
        <v>14.00000000000003</v>
      </c>
      <c r="Q593" s="520" t="s">
        <v>1404</v>
      </c>
      <c r="R593" s="520" t="s">
        <v>1764</v>
      </c>
      <c r="S593" s="520" t="s">
        <v>584</v>
      </c>
      <c r="T593" s="520" t="s">
        <v>540</v>
      </c>
      <c r="U593" s="520"/>
      <c r="V593" s="520"/>
      <c r="W593" s="520" t="s">
        <v>634</v>
      </c>
      <c r="X593" s="520" t="s">
        <v>536</v>
      </c>
      <c r="Y593" s="520" t="b">
        <v>0</v>
      </c>
      <c r="Z593" s="520"/>
      <c r="AA593" s="520"/>
      <c r="AB593" s="520"/>
      <c r="AC593" s="520"/>
      <c r="AD593" s="527"/>
      <c r="AE593" s="520"/>
      <c r="AF593" s="520"/>
      <c r="AG593" s="520"/>
      <c r="AH593" s="520"/>
      <c r="AI593" s="520" t="s">
        <v>537</v>
      </c>
    </row>
    <row r="594" spans="1:35" s="154" customFormat="1">
      <c r="A594" s="520" t="s">
        <v>269</v>
      </c>
      <c r="B594" s="520">
        <v>2</v>
      </c>
      <c r="C594" s="525">
        <v>1274180</v>
      </c>
      <c r="D594" s="520">
        <v>10044481</v>
      </c>
      <c r="E594" s="520" t="s">
        <v>243</v>
      </c>
      <c r="F594" s="520" t="s">
        <v>528</v>
      </c>
      <c r="G594" s="522">
        <v>40701</v>
      </c>
      <c r="H594" s="522" t="s">
        <v>743</v>
      </c>
      <c r="I594" s="520" t="s">
        <v>530</v>
      </c>
      <c r="J594" s="523" t="s">
        <v>531</v>
      </c>
      <c r="K594" s="520" t="s">
        <v>106</v>
      </c>
      <c r="L594" s="520" t="s">
        <v>625</v>
      </c>
      <c r="M594" s="520">
        <v>4320</v>
      </c>
      <c r="N594" s="524">
        <v>0.37569444444444444</v>
      </c>
      <c r="O594" s="524">
        <v>0.37777777777777777</v>
      </c>
      <c r="P594" s="519">
        <v>2.9999999999999893</v>
      </c>
      <c r="Q594" s="520" t="s">
        <v>599</v>
      </c>
      <c r="R594" s="520" t="s">
        <v>1766</v>
      </c>
      <c r="S594" s="520" t="s">
        <v>542</v>
      </c>
      <c r="T594" s="520" t="s">
        <v>534</v>
      </c>
      <c r="U594" s="520"/>
      <c r="V594" s="520"/>
      <c r="W594" s="520" t="s">
        <v>634</v>
      </c>
      <c r="X594" s="520" t="s">
        <v>536</v>
      </c>
      <c r="Y594" s="520" t="b">
        <v>0</v>
      </c>
      <c r="Z594" s="520"/>
      <c r="AA594" s="520"/>
      <c r="AB594" s="520"/>
      <c r="AC594" s="520"/>
      <c r="AD594" s="527"/>
      <c r="AE594" s="520"/>
      <c r="AF594" s="520"/>
      <c r="AG594" s="520"/>
      <c r="AH594" s="520"/>
      <c r="AI594" s="520" t="s">
        <v>537</v>
      </c>
    </row>
    <row r="595" spans="1:35" s="154" customFormat="1">
      <c r="A595" s="520" t="s">
        <v>269</v>
      </c>
      <c r="B595" s="520">
        <v>2</v>
      </c>
      <c r="C595" s="525">
        <v>1274180</v>
      </c>
      <c r="D595" s="520">
        <v>10044481</v>
      </c>
      <c r="E595" s="520" t="s">
        <v>243</v>
      </c>
      <c r="F595" s="520" t="s">
        <v>528</v>
      </c>
      <c r="G595" s="522">
        <v>40701</v>
      </c>
      <c r="H595" s="522" t="s">
        <v>743</v>
      </c>
      <c r="I595" s="520" t="s">
        <v>530</v>
      </c>
      <c r="J595" s="523" t="s">
        <v>531</v>
      </c>
      <c r="K595" s="520" t="s">
        <v>106</v>
      </c>
      <c r="L595" s="520" t="s">
        <v>625</v>
      </c>
      <c r="M595" s="520">
        <v>4320</v>
      </c>
      <c r="N595" s="524">
        <v>0.37777777777777777</v>
      </c>
      <c r="O595" s="524">
        <v>0.38402777777777775</v>
      </c>
      <c r="P595" s="519">
        <v>8.999999999999968</v>
      </c>
      <c r="Q595" s="520" t="s">
        <v>1404</v>
      </c>
      <c r="R595" s="520" t="s">
        <v>1767</v>
      </c>
      <c r="S595" s="520" t="s">
        <v>584</v>
      </c>
      <c r="T595" s="520" t="s">
        <v>540</v>
      </c>
      <c r="U595" s="520"/>
      <c r="V595" s="520"/>
      <c r="W595" s="520" t="s">
        <v>634</v>
      </c>
      <c r="X595" s="520" t="s">
        <v>536</v>
      </c>
      <c r="Y595" s="520" t="b">
        <v>0</v>
      </c>
      <c r="Z595" s="520"/>
      <c r="AA595" s="520"/>
      <c r="AB595" s="520"/>
      <c r="AC595" s="520"/>
      <c r="AD595" s="527"/>
      <c r="AE595" s="520"/>
      <c r="AF595" s="520"/>
      <c r="AG595" s="520"/>
      <c r="AH595" s="520"/>
      <c r="AI595" s="520" t="s">
        <v>537</v>
      </c>
    </row>
    <row r="596" spans="1:35" s="154" customFormat="1">
      <c r="A596" s="520" t="s">
        <v>269</v>
      </c>
      <c r="B596" s="520">
        <v>2</v>
      </c>
      <c r="C596" s="525">
        <v>1274180</v>
      </c>
      <c r="D596" s="520">
        <v>10044481</v>
      </c>
      <c r="E596" s="520" t="s">
        <v>243</v>
      </c>
      <c r="F596" s="520" t="s">
        <v>528</v>
      </c>
      <c r="G596" s="522">
        <v>40701</v>
      </c>
      <c r="H596" s="522" t="s">
        <v>743</v>
      </c>
      <c r="I596" s="520" t="s">
        <v>530</v>
      </c>
      <c r="J596" s="523" t="s">
        <v>531</v>
      </c>
      <c r="K596" s="520" t="s">
        <v>106</v>
      </c>
      <c r="L596" s="520" t="s">
        <v>625</v>
      </c>
      <c r="M596" s="520">
        <v>4320</v>
      </c>
      <c r="N596" s="524">
        <v>0.38402777777777775</v>
      </c>
      <c r="O596" s="524">
        <v>0.39513888888888887</v>
      </c>
      <c r="P596" s="519">
        <v>16.000000000000021</v>
      </c>
      <c r="Q596" s="520" t="s">
        <v>558</v>
      </c>
      <c r="R596" s="520" t="s">
        <v>1768</v>
      </c>
      <c r="S596" s="520" t="s">
        <v>542</v>
      </c>
      <c r="T596" s="520" t="s">
        <v>534</v>
      </c>
      <c r="U596" s="520"/>
      <c r="V596" s="520"/>
      <c r="W596" s="520" t="s">
        <v>634</v>
      </c>
      <c r="X596" s="520" t="s">
        <v>536</v>
      </c>
      <c r="Y596" s="520" t="b">
        <v>0</v>
      </c>
      <c r="Z596" s="520"/>
      <c r="AA596" s="520"/>
      <c r="AB596" s="520"/>
      <c r="AC596" s="520"/>
      <c r="AD596" s="527"/>
      <c r="AE596" s="520"/>
      <c r="AF596" s="520"/>
      <c r="AG596" s="520"/>
      <c r="AH596" s="520"/>
      <c r="AI596" s="520" t="s">
        <v>537</v>
      </c>
    </row>
    <row r="597" spans="1:35" s="154" customFormat="1">
      <c r="A597" s="520" t="s">
        <v>269</v>
      </c>
      <c r="B597" s="520">
        <v>2</v>
      </c>
      <c r="C597" s="525">
        <v>1274180</v>
      </c>
      <c r="D597" s="520">
        <v>10044481</v>
      </c>
      <c r="E597" s="520" t="s">
        <v>243</v>
      </c>
      <c r="F597" s="520" t="s">
        <v>528</v>
      </c>
      <c r="G597" s="522">
        <v>40701</v>
      </c>
      <c r="H597" s="522" t="s">
        <v>743</v>
      </c>
      <c r="I597" s="520" t="s">
        <v>530</v>
      </c>
      <c r="J597" s="523" t="s">
        <v>531</v>
      </c>
      <c r="K597" s="520" t="s">
        <v>106</v>
      </c>
      <c r="L597" s="520" t="s">
        <v>625</v>
      </c>
      <c r="M597" s="520">
        <v>4320</v>
      </c>
      <c r="N597" s="524">
        <v>0.39513888888888887</v>
      </c>
      <c r="O597" s="524">
        <v>0.40902777777777777</v>
      </c>
      <c r="P597" s="519">
        <v>20.000000000000007</v>
      </c>
      <c r="Q597" s="520" t="s">
        <v>548</v>
      </c>
      <c r="R597" s="520" t="s">
        <v>1769</v>
      </c>
      <c r="S597" s="520" t="s">
        <v>542</v>
      </c>
      <c r="T597" s="520" t="s">
        <v>534</v>
      </c>
      <c r="U597" s="520"/>
      <c r="V597" s="520"/>
      <c r="W597" s="520" t="s">
        <v>634</v>
      </c>
      <c r="X597" s="520" t="s">
        <v>536</v>
      </c>
      <c r="Y597" s="520" t="b">
        <v>0</v>
      </c>
      <c r="Z597" s="520"/>
      <c r="AA597" s="520"/>
      <c r="AB597" s="520"/>
      <c r="AC597" s="520"/>
      <c r="AD597" s="527"/>
      <c r="AE597" s="520"/>
      <c r="AF597" s="520"/>
      <c r="AG597" s="520"/>
      <c r="AH597" s="520"/>
      <c r="AI597" s="520" t="s">
        <v>537</v>
      </c>
    </row>
    <row r="598" spans="1:35" s="154" customFormat="1">
      <c r="A598" s="520" t="s">
        <v>269</v>
      </c>
      <c r="B598" s="520">
        <v>3</v>
      </c>
      <c r="C598" s="525">
        <v>1274287</v>
      </c>
      <c r="D598" s="520">
        <v>10054129</v>
      </c>
      <c r="E598" s="520" t="s">
        <v>397</v>
      </c>
      <c r="F598" s="520" t="s">
        <v>528</v>
      </c>
      <c r="G598" s="522">
        <v>40701</v>
      </c>
      <c r="H598" s="522" t="s">
        <v>743</v>
      </c>
      <c r="I598" s="520" t="s">
        <v>530</v>
      </c>
      <c r="J598" s="523" t="s">
        <v>531</v>
      </c>
      <c r="K598" s="520" t="s">
        <v>106</v>
      </c>
      <c r="L598" s="520" t="s">
        <v>625</v>
      </c>
      <c r="M598" s="520">
        <v>600</v>
      </c>
      <c r="N598" s="524">
        <v>0.40902777777777777</v>
      </c>
      <c r="O598" s="524">
        <v>0.41805555555555557</v>
      </c>
      <c r="P598" s="519">
        <v>12.999999999999954</v>
      </c>
      <c r="Q598" s="520" t="s">
        <v>562</v>
      </c>
      <c r="R598" s="520" t="s">
        <v>1770</v>
      </c>
      <c r="S598" s="520" t="s">
        <v>550</v>
      </c>
      <c r="T598" s="520" t="s">
        <v>551</v>
      </c>
      <c r="U598" s="520"/>
      <c r="V598" s="520"/>
      <c r="W598" s="520" t="s">
        <v>634</v>
      </c>
      <c r="X598" s="520" t="s">
        <v>536</v>
      </c>
      <c r="Y598" s="520" t="b">
        <v>0</v>
      </c>
      <c r="Z598" s="520">
        <v>600</v>
      </c>
      <c r="AA598" s="520">
        <v>9200</v>
      </c>
      <c r="AB598" s="520">
        <v>40701</v>
      </c>
      <c r="AC598" s="520" t="s">
        <v>1771</v>
      </c>
      <c r="AD598" s="527">
        <v>750</v>
      </c>
      <c r="AE598" s="520">
        <v>12</v>
      </c>
      <c r="AF598" s="520"/>
      <c r="AG598" s="520"/>
      <c r="AH598" s="520">
        <v>50</v>
      </c>
      <c r="AI598" s="520" t="s">
        <v>537</v>
      </c>
    </row>
    <row r="599" spans="1:35" s="154" customFormat="1">
      <c r="A599" s="520" t="s">
        <v>269</v>
      </c>
      <c r="B599" s="520">
        <v>3</v>
      </c>
      <c r="C599" s="525">
        <v>1274287</v>
      </c>
      <c r="D599" s="520">
        <v>10054129</v>
      </c>
      <c r="E599" s="520" t="s">
        <v>397</v>
      </c>
      <c r="F599" s="520" t="s">
        <v>528</v>
      </c>
      <c r="G599" s="522">
        <v>40701</v>
      </c>
      <c r="H599" s="522" t="s">
        <v>743</v>
      </c>
      <c r="I599" s="520" t="s">
        <v>530</v>
      </c>
      <c r="J599" s="523" t="s">
        <v>531</v>
      </c>
      <c r="K599" s="520" t="s">
        <v>106</v>
      </c>
      <c r="L599" s="520" t="s">
        <v>625</v>
      </c>
      <c r="M599" s="520">
        <v>600</v>
      </c>
      <c r="N599" s="524">
        <v>0.41805555555555557</v>
      </c>
      <c r="O599" s="524">
        <v>0.42083333333333334</v>
      </c>
      <c r="P599" s="519">
        <v>4.0000000000000657</v>
      </c>
      <c r="Q599" s="520" t="s">
        <v>538</v>
      </c>
      <c r="R599" s="520"/>
      <c r="S599" s="520" t="s">
        <v>539</v>
      </c>
      <c r="T599" s="520" t="s">
        <v>540</v>
      </c>
      <c r="U599" s="520"/>
      <c r="V599" s="520"/>
      <c r="W599" s="520" t="s">
        <v>634</v>
      </c>
      <c r="X599" s="520" t="s">
        <v>536</v>
      </c>
      <c r="Y599" s="520" t="b">
        <v>0</v>
      </c>
      <c r="Z599" s="520"/>
      <c r="AA599" s="520"/>
      <c r="AB599" s="520"/>
      <c r="AC599" s="520"/>
      <c r="AD599" s="527"/>
      <c r="AE599" s="520"/>
      <c r="AF599" s="520"/>
      <c r="AG599" s="520"/>
      <c r="AH599" s="520"/>
      <c r="AI599" s="520" t="s">
        <v>537</v>
      </c>
    </row>
    <row r="600" spans="1:35" s="154" customFormat="1">
      <c r="A600" s="520" t="s">
        <v>269</v>
      </c>
      <c r="B600" s="520">
        <v>3</v>
      </c>
      <c r="C600" s="525">
        <v>1274287</v>
      </c>
      <c r="D600" s="520">
        <v>10054129</v>
      </c>
      <c r="E600" s="520" t="s">
        <v>397</v>
      </c>
      <c r="F600" s="520" t="s">
        <v>528</v>
      </c>
      <c r="G600" s="522">
        <v>40701</v>
      </c>
      <c r="H600" s="522" t="s">
        <v>743</v>
      </c>
      <c r="I600" s="520" t="s">
        <v>530</v>
      </c>
      <c r="J600" s="523" t="s">
        <v>531</v>
      </c>
      <c r="K600" s="520" t="s">
        <v>106</v>
      </c>
      <c r="L600" s="520" t="s">
        <v>625</v>
      </c>
      <c r="M600" s="520">
        <v>600</v>
      </c>
      <c r="N600" s="524">
        <v>0.42083333333333334</v>
      </c>
      <c r="O600" s="524">
        <v>0.42569444444444443</v>
      </c>
      <c r="P600" s="519">
        <v>6.9999999999999751</v>
      </c>
      <c r="Q600" s="520" t="s">
        <v>545</v>
      </c>
      <c r="R600" s="520" t="s">
        <v>1772</v>
      </c>
      <c r="S600" s="520" t="s">
        <v>542</v>
      </c>
      <c r="T600" s="520" t="s">
        <v>534</v>
      </c>
      <c r="U600" s="520"/>
      <c r="V600" s="520"/>
      <c r="W600" s="520" t="s">
        <v>634</v>
      </c>
      <c r="X600" s="520" t="s">
        <v>536</v>
      </c>
      <c r="Y600" s="520" t="b">
        <v>0</v>
      </c>
      <c r="Z600" s="520"/>
      <c r="AA600" s="520"/>
      <c r="AB600" s="520"/>
      <c r="AC600" s="520"/>
      <c r="AD600" s="527"/>
      <c r="AE600" s="520"/>
      <c r="AF600" s="520"/>
      <c r="AG600" s="520"/>
      <c r="AH600" s="520"/>
      <c r="AI600" s="520" t="s">
        <v>537</v>
      </c>
    </row>
    <row r="601" spans="1:35" s="154" customFormat="1">
      <c r="A601" s="520" t="s">
        <v>269</v>
      </c>
      <c r="B601" s="520">
        <v>3</v>
      </c>
      <c r="C601" s="525">
        <v>1274287</v>
      </c>
      <c r="D601" s="520">
        <v>10054129</v>
      </c>
      <c r="E601" s="520" t="s">
        <v>397</v>
      </c>
      <c r="F601" s="520" t="s">
        <v>528</v>
      </c>
      <c r="G601" s="522">
        <v>40701</v>
      </c>
      <c r="H601" s="522" t="s">
        <v>743</v>
      </c>
      <c r="I601" s="520" t="s">
        <v>530</v>
      </c>
      <c r="J601" s="523" t="s">
        <v>531</v>
      </c>
      <c r="K601" s="520" t="s">
        <v>106</v>
      </c>
      <c r="L601" s="520" t="s">
        <v>625</v>
      </c>
      <c r="M601" s="520">
        <v>600</v>
      </c>
      <c r="N601" s="524">
        <v>0.42569444444444443</v>
      </c>
      <c r="O601" s="524">
        <v>0.44097222222222221</v>
      </c>
      <c r="P601" s="519">
        <v>22</v>
      </c>
      <c r="Q601" s="520" t="s">
        <v>548</v>
      </c>
      <c r="R601" s="520" t="s">
        <v>1773</v>
      </c>
      <c r="S601" s="520" t="s">
        <v>542</v>
      </c>
      <c r="T601" s="520" t="s">
        <v>534</v>
      </c>
      <c r="U601" s="520"/>
      <c r="V601" s="520"/>
      <c r="W601" s="520" t="s">
        <v>634</v>
      </c>
      <c r="X601" s="520" t="s">
        <v>536</v>
      </c>
      <c r="Y601" s="520" t="b">
        <v>0</v>
      </c>
      <c r="Z601" s="520"/>
      <c r="AA601" s="520"/>
      <c r="AB601" s="520"/>
      <c r="AC601" s="520"/>
      <c r="AD601" s="527"/>
      <c r="AE601" s="520"/>
      <c r="AF601" s="520"/>
      <c r="AG601" s="520"/>
      <c r="AH601" s="520"/>
      <c r="AI601" s="520" t="s">
        <v>537</v>
      </c>
    </row>
    <row r="602" spans="1:35" s="154" customFormat="1">
      <c r="A602" s="520" t="s">
        <v>269</v>
      </c>
      <c r="B602" s="520">
        <v>3</v>
      </c>
      <c r="C602" s="525">
        <v>1274287</v>
      </c>
      <c r="D602" s="520">
        <v>10054129</v>
      </c>
      <c r="E602" s="520" t="s">
        <v>397</v>
      </c>
      <c r="F602" s="520" t="s">
        <v>528</v>
      </c>
      <c r="G602" s="522">
        <v>40701</v>
      </c>
      <c r="H602" s="522" t="s">
        <v>743</v>
      </c>
      <c r="I602" s="520" t="s">
        <v>530</v>
      </c>
      <c r="J602" s="523" t="s">
        <v>531</v>
      </c>
      <c r="K602" s="520" t="s">
        <v>106</v>
      </c>
      <c r="L602" s="520" t="s">
        <v>625</v>
      </c>
      <c r="M602" s="520">
        <v>600</v>
      </c>
      <c r="N602" s="524">
        <v>0.44097222222222221</v>
      </c>
      <c r="O602" s="524">
        <v>0.44305555555555554</v>
      </c>
      <c r="P602" s="519">
        <v>2.9999999999999893</v>
      </c>
      <c r="Q602" s="520" t="s">
        <v>546</v>
      </c>
      <c r="R602" s="520" t="s">
        <v>1774</v>
      </c>
      <c r="S602" s="520" t="s">
        <v>547</v>
      </c>
      <c r="T602" s="520" t="s">
        <v>534</v>
      </c>
      <c r="U602" s="520"/>
      <c r="V602" s="520"/>
      <c r="W602" s="520" t="s">
        <v>634</v>
      </c>
      <c r="X602" s="520" t="s">
        <v>536</v>
      </c>
      <c r="Y602" s="520" t="b">
        <v>0</v>
      </c>
      <c r="Z602" s="520"/>
      <c r="AA602" s="520"/>
      <c r="AB602" s="520"/>
      <c r="AC602" s="520"/>
      <c r="AD602" s="527"/>
      <c r="AE602" s="520"/>
      <c r="AF602" s="520"/>
      <c r="AG602" s="520"/>
      <c r="AH602" s="520"/>
      <c r="AI602" s="520" t="s">
        <v>537</v>
      </c>
    </row>
    <row r="603" spans="1:35" s="154" customFormat="1">
      <c r="A603" s="520" t="s">
        <v>269</v>
      </c>
      <c r="B603" s="520">
        <v>4</v>
      </c>
      <c r="C603" s="525">
        <v>7085274</v>
      </c>
      <c r="D603" s="520">
        <v>10020435</v>
      </c>
      <c r="E603" s="520" t="s">
        <v>412</v>
      </c>
      <c r="F603" s="520" t="s">
        <v>601</v>
      </c>
      <c r="G603" s="522">
        <v>40701</v>
      </c>
      <c r="H603" s="522" t="s">
        <v>743</v>
      </c>
      <c r="I603" s="520" t="s">
        <v>530</v>
      </c>
      <c r="J603" s="523" t="s">
        <v>531</v>
      </c>
      <c r="K603" s="520" t="s">
        <v>106</v>
      </c>
      <c r="L603" s="520" t="s">
        <v>625</v>
      </c>
      <c r="M603" s="520">
        <v>858</v>
      </c>
      <c r="N603" s="524">
        <v>0.44305555555555554</v>
      </c>
      <c r="O603" s="524">
        <v>0.50347222222222221</v>
      </c>
      <c r="P603" s="519">
        <v>87.000000000000014</v>
      </c>
      <c r="Q603" s="520" t="s">
        <v>1775</v>
      </c>
      <c r="R603" s="520" t="s">
        <v>1776</v>
      </c>
      <c r="S603" s="520" t="s">
        <v>547</v>
      </c>
      <c r="T603" s="520" t="s">
        <v>786</v>
      </c>
      <c r="U603" s="520"/>
      <c r="V603" s="520"/>
      <c r="W603" s="520" t="s">
        <v>634</v>
      </c>
      <c r="X603" s="520" t="s">
        <v>536</v>
      </c>
      <c r="Y603" s="520" t="b">
        <v>0</v>
      </c>
      <c r="Z603" s="520">
        <v>858</v>
      </c>
      <c r="AA603" s="520">
        <v>9200</v>
      </c>
      <c r="AB603" s="520">
        <v>40701</v>
      </c>
      <c r="AC603" s="520" t="s">
        <v>1777</v>
      </c>
      <c r="AD603" s="527">
        <v>750</v>
      </c>
      <c r="AE603" s="520">
        <v>6</v>
      </c>
      <c r="AF603" s="520"/>
      <c r="AG603" s="520"/>
      <c r="AH603" s="520">
        <v>71.5</v>
      </c>
      <c r="AI603" s="520" t="s">
        <v>537</v>
      </c>
    </row>
    <row r="604" spans="1:35" s="154" customFormat="1">
      <c r="A604" s="520" t="s">
        <v>269</v>
      </c>
      <c r="B604" s="520">
        <v>4</v>
      </c>
      <c r="C604" s="525">
        <v>7085274</v>
      </c>
      <c r="D604" s="520">
        <v>10020435</v>
      </c>
      <c r="E604" s="520" t="s">
        <v>412</v>
      </c>
      <c r="F604" s="520" t="s">
        <v>601</v>
      </c>
      <c r="G604" s="522">
        <v>40701</v>
      </c>
      <c r="H604" s="522" t="s">
        <v>743</v>
      </c>
      <c r="I604" s="520" t="s">
        <v>530</v>
      </c>
      <c r="J604" s="523" t="s">
        <v>531</v>
      </c>
      <c r="K604" s="520" t="s">
        <v>106</v>
      </c>
      <c r="L604" s="520" t="s">
        <v>625</v>
      </c>
      <c r="M604" s="520">
        <v>858</v>
      </c>
      <c r="N604" s="524">
        <v>0.50347222222222221</v>
      </c>
      <c r="O604" s="524">
        <v>0.53541666666666665</v>
      </c>
      <c r="P604" s="519">
        <v>46</v>
      </c>
      <c r="Q604" s="520" t="s">
        <v>1778</v>
      </c>
      <c r="R604" s="520" t="s">
        <v>1779</v>
      </c>
      <c r="S604" s="520" t="s">
        <v>533</v>
      </c>
      <c r="T604" s="520" t="s">
        <v>534</v>
      </c>
      <c r="U604" s="520"/>
      <c r="V604" s="520"/>
      <c r="W604" s="520" t="s">
        <v>634</v>
      </c>
      <c r="X604" s="520" t="s">
        <v>536</v>
      </c>
      <c r="Y604" s="520" t="b">
        <v>0</v>
      </c>
      <c r="Z604" s="520"/>
      <c r="AA604" s="520"/>
      <c r="AB604" s="520"/>
      <c r="AC604" s="520"/>
      <c r="AD604" s="527"/>
      <c r="AE604" s="520"/>
      <c r="AF604" s="520"/>
      <c r="AG604" s="520"/>
      <c r="AH604" s="520"/>
      <c r="AI604" s="520" t="s">
        <v>537</v>
      </c>
    </row>
    <row r="605" spans="1:35" s="154" customFormat="1">
      <c r="A605" s="520" t="s">
        <v>269</v>
      </c>
      <c r="B605" s="520">
        <v>4</v>
      </c>
      <c r="C605" s="525">
        <v>7085274</v>
      </c>
      <c r="D605" s="520">
        <v>10020435</v>
      </c>
      <c r="E605" s="520" t="s">
        <v>412</v>
      </c>
      <c r="F605" s="520" t="s">
        <v>601</v>
      </c>
      <c r="G605" s="522">
        <v>40701</v>
      </c>
      <c r="H605" s="522" t="s">
        <v>743</v>
      </c>
      <c r="I605" s="520" t="s">
        <v>530</v>
      </c>
      <c r="J605" s="523" t="s">
        <v>531</v>
      </c>
      <c r="K605" s="520" t="s">
        <v>106</v>
      </c>
      <c r="L605" s="520" t="s">
        <v>625</v>
      </c>
      <c r="M605" s="520">
        <v>858</v>
      </c>
      <c r="N605" s="524">
        <v>0.53541666666666665</v>
      </c>
      <c r="O605" s="524">
        <v>0.54027777777777775</v>
      </c>
      <c r="P605" s="519">
        <v>6.9999999999999751</v>
      </c>
      <c r="Q605" s="520" t="s">
        <v>538</v>
      </c>
      <c r="R605" s="520"/>
      <c r="S605" s="520" t="s">
        <v>539</v>
      </c>
      <c r="T605" s="520" t="s">
        <v>540</v>
      </c>
      <c r="U605" s="520"/>
      <c r="V605" s="520"/>
      <c r="W605" s="520" t="s">
        <v>634</v>
      </c>
      <c r="X605" s="520" t="s">
        <v>536</v>
      </c>
      <c r="Y605" s="520" t="b">
        <v>0</v>
      </c>
      <c r="Z605" s="520"/>
      <c r="AA605" s="520"/>
      <c r="AB605" s="520"/>
      <c r="AC605" s="520"/>
      <c r="AD605" s="527"/>
      <c r="AE605" s="520"/>
      <c r="AF605" s="520"/>
      <c r="AG605" s="520"/>
      <c r="AH605" s="520"/>
      <c r="AI605" s="520" t="s">
        <v>537</v>
      </c>
    </row>
    <row r="606" spans="1:35" s="154" customFormat="1">
      <c r="A606" s="520" t="s">
        <v>269</v>
      </c>
      <c r="B606" s="520">
        <v>4</v>
      </c>
      <c r="C606" s="525">
        <v>7085274</v>
      </c>
      <c r="D606" s="520">
        <v>10020435</v>
      </c>
      <c r="E606" s="520" t="s">
        <v>412</v>
      </c>
      <c r="F606" s="520" t="s">
        <v>601</v>
      </c>
      <c r="G606" s="522">
        <v>40701</v>
      </c>
      <c r="H606" s="522" t="s">
        <v>743</v>
      </c>
      <c r="I606" s="520" t="s">
        <v>530</v>
      </c>
      <c r="J606" s="523" t="s">
        <v>531</v>
      </c>
      <c r="K606" s="520" t="s">
        <v>106</v>
      </c>
      <c r="L606" s="520" t="s">
        <v>625</v>
      </c>
      <c r="M606" s="520">
        <v>858</v>
      </c>
      <c r="N606" s="524">
        <v>0.54027777777777775</v>
      </c>
      <c r="O606" s="524">
        <v>0.54652777777777772</v>
      </c>
      <c r="P606" s="519">
        <v>8.999999999999968</v>
      </c>
      <c r="Q606" s="520" t="s">
        <v>546</v>
      </c>
      <c r="R606" s="520" t="s">
        <v>1780</v>
      </c>
      <c r="S606" s="520" t="s">
        <v>547</v>
      </c>
      <c r="T606" s="520" t="s">
        <v>534</v>
      </c>
      <c r="U606" s="520"/>
      <c r="V606" s="520"/>
      <c r="W606" s="520" t="s">
        <v>634</v>
      </c>
      <c r="X606" s="520" t="s">
        <v>536</v>
      </c>
      <c r="Y606" s="520" t="b">
        <v>0</v>
      </c>
      <c r="Z606" s="520"/>
      <c r="AA606" s="520"/>
      <c r="AB606" s="520"/>
      <c r="AC606" s="520"/>
      <c r="AD606" s="527"/>
      <c r="AE606" s="520"/>
      <c r="AF606" s="520"/>
      <c r="AG606" s="520"/>
      <c r="AH606" s="520"/>
      <c r="AI606" s="520" t="s">
        <v>537</v>
      </c>
    </row>
    <row r="607" spans="1:35" s="154" customFormat="1">
      <c r="A607" s="520" t="s">
        <v>269</v>
      </c>
      <c r="B607" s="520">
        <v>5</v>
      </c>
      <c r="C607" s="525">
        <v>7085387</v>
      </c>
      <c r="D607" s="520">
        <v>10020435</v>
      </c>
      <c r="E607" s="520" t="s">
        <v>412</v>
      </c>
      <c r="F607" s="520" t="s">
        <v>601</v>
      </c>
      <c r="G607" s="522">
        <v>40701</v>
      </c>
      <c r="H607" s="522" t="s">
        <v>743</v>
      </c>
      <c r="I607" s="520" t="s">
        <v>530</v>
      </c>
      <c r="J607" s="523" t="s">
        <v>531</v>
      </c>
      <c r="K607" s="520" t="s">
        <v>106</v>
      </c>
      <c r="L607" s="520" t="s">
        <v>625</v>
      </c>
      <c r="M607" s="520">
        <v>6600</v>
      </c>
      <c r="N607" s="524">
        <v>0.54652777777777772</v>
      </c>
      <c r="O607" s="524">
        <v>0.55277777777777781</v>
      </c>
      <c r="P607" s="519">
        <v>8.999999999999968</v>
      </c>
      <c r="Q607" s="520" t="s">
        <v>538</v>
      </c>
      <c r="R607" s="520"/>
      <c r="S607" s="520" t="s">
        <v>539</v>
      </c>
      <c r="T607" s="520" t="s">
        <v>540</v>
      </c>
      <c r="U607" s="520"/>
      <c r="V607" s="520"/>
      <c r="W607" s="520" t="s">
        <v>634</v>
      </c>
      <c r="X607" s="520" t="s">
        <v>536</v>
      </c>
      <c r="Y607" s="520" t="b">
        <v>0</v>
      </c>
      <c r="Z607" s="520">
        <v>6600</v>
      </c>
      <c r="AA607" s="520">
        <v>9200</v>
      </c>
      <c r="AB607" s="520">
        <v>40701</v>
      </c>
      <c r="AC607" s="520" t="s">
        <v>1781</v>
      </c>
      <c r="AD607" s="527">
        <v>750</v>
      </c>
      <c r="AE607" s="520">
        <v>6</v>
      </c>
      <c r="AF607" s="520"/>
      <c r="AG607" s="520"/>
      <c r="AH607" s="520">
        <v>550</v>
      </c>
      <c r="AI607" s="520" t="s">
        <v>537</v>
      </c>
    </row>
    <row r="608" spans="1:35" s="154" customFormat="1">
      <c r="A608" s="520" t="s">
        <v>269</v>
      </c>
      <c r="B608" s="520">
        <v>5</v>
      </c>
      <c r="C608" s="525">
        <v>7085387</v>
      </c>
      <c r="D608" s="520">
        <v>10020435</v>
      </c>
      <c r="E608" s="520" t="s">
        <v>412</v>
      </c>
      <c r="F608" s="520" t="s">
        <v>601</v>
      </c>
      <c r="G608" s="522">
        <v>40701</v>
      </c>
      <c r="H608" s="522" t="s">
        <v>743</v>
      </c>
      <c r="I608" s="520" t="s">
        <v>530</v>
      </c>
      <c r="J608" s="523" t="s">
        <v>531</v>
      </c>
      <c r="K608" s="520" t="s">
        <v>106</v>
      </c>
      <c r="L608" s="520" t="s">
        <v>625</v>
      </c>
      <c r="M608" s="520">
        <v>6600</v>
      </c>
      <c r="N608" s="524">
        <v>0.55277777777777781</v>
      </c>
      <c r="O608" s="524">
        <v>0.55347222222222225</v>
      </c>
      <c r="P608" s="519">
        <v>0.99999999999999645</v>
      </c>
      <c r="Q608" s="520" t="s">
        <v>541</v>
      </c>
      <c r="R608" s="520" t="s">
        <v>1782</v>
      </c>
      <c r="S608" s="520" t="s">
        <v>542</v>
      </c>
      <c r="T608" s="520" t="s">
        <v>534</v>
      </c>
      <c r="U608" s="520"/>
      <c r="V608" s="520"/>
      <c r="W608" s="520" t="s">
        <v>634</v>
      </c>
      <c r="X608" s="520" t="s">
        <v>536</v>
      </c>
      <c r="Y608" s="520" t="b">
        <v>0</v>
      </c>
      <c r="Z608" s="520"/>
      <c r="AA608" s="520"/>
      <c r="AB608" s="520"/>
      <c r="AC608" s="520"/>
      <c r="AD608" s="527"/>
      <c r="AE608" s="520"/>
      <c r="AF608" s="520"/>
      <c r="AG608" s="520"/>
      <c r="AH608" s="520"/>
      <c r="AI608" s="520" t="s">
        <v>537</v>
      </c>
    </row>
    <row r="609" spans="1:35" s="154" customFormat="1">
      <c r="A609" s="520" t="s">
        <v>269</v>
      </c>
      <c r="B609" s="520">
        <v>5</v>
      </c>
      <c r="C609" s="525">
        <v>7085387</v>
      </c>
      <c r="D609" s="520">
        <v>10020435</v>
      </c>
      <c r="E609" s="520" t="s">
        <v>412</v>
      </c>
      <c r="F609" s="520" t="s">
        <v>601</v>
      </c>
      <c r="G609" s="522">
        <v>40701</v>
      </c>
      <c r="H609" s="522" t="s">
        <v>743</v>
      </c>
      <c r="I609" s="520" t="s">
        <v>530</v>
      </c>
      <c r="J609" s="523" t="s">
        <v>531</v>
      </c>
      <c r="K609" s="520" t="s">
        <v>106</v>
      </c>
      <c r="L609" s="520" t="s">
        <v>625</v>
      </c>
      <c r="M609" s="520">
        <v>6600</v>
      </c>
      <c r="N609" s="524">
        <v>0.55347222222222225</v>
      </c>
      <c r="O609" s="524">
        <v>0.55625000000000002</v>
      </c>
      <c r="P609" s="519">
        <v>4.0000000000001457</v>
      </c>
      <c r="Q609" s="520" t="s">
        <v>538</v>
      </c>
      <c r="R609" s="520"/>
      <c r="S609" s="520" t="s">
        <v>539</v>
      </c>
      <c r="T609" s="520" t="s">
        <v>540</v>
      </c>
      <c r="U609" s="520"/>
      <c r="V609" s="520"/>
      <c r="W609" s="520" t="s">
        <v>634</v>
      </c>
      <c r="X609" s="520" t="s">
        <v>536</v>
      </c>
      <c r="Y609" s="520" t="b">
        <v>0</v>
      </c>
      <c r="Z609" s="520"/>
      <c r="AA609" s="520"/>
      <c r="AB609" s="520"/>
      <c r="AC609" s="520"/>
      <c r="AD609" s="527"/>
      <c r="AE609" s="520"/>
      <c r="AF609" s="520"/>
      <c r="AG609" s="520"/>
      <c r="AH609" s="520"/>
      <c r="AI609" s="520" t="s">
        <v>537</v>
      </c>
    </row>
    <row r="610" spans="1:35" s="154" customFormat="1">
      <c r="A610" s="520" t="s">
        <v>269</v>
      </c>
      <c r="B610" s="520">
        <v>5</v>
      </c>
      <c r="C610" s="525">
        <v>7085387</v>
      </c>
      <c r="D610" s="520">
        <v>10020435</v>
      </c>
      <c r="E610" s="520" t="s">
        <v>412</v>
      </c>
      <c r="F610" s="520" t="s">
        <v>601</v>
      </c>
      <c r="G610" s="522">
        <v>40701</v>
      </c>
      <c r="H610" s="522" t="s">
        <v>743</v>
      </c>
      <c r="I610" s="520" t="s">
        <v>530</v>
      </c>
      <c r="J610" s="523" t="s">
        <v>531</v>
      </c>
      <c r="K610" s="520" t="s">
        <v>106</v>
      </c>
      <c r="L610" s="520" t="s">
        <v>625</v>
      </c>
      <c r="M610" s="520">
        <v>6600</v>
      </c>
      <c r="N610" s="524">
        <v>0.55625000000000002</v>
      </c>
      <c r="O610" s="524">
        <v>0.56944444444444442</v>
      </c>
      <c r="P610" s="519">
        <v>18.999999999999932</v>
      </c>
      <c r="Q610" s="520" t="s">
        <v>572</v>
      </c>
      <c r="R610" s="520" t="s">
        <v>1783</v>
      </c>
      <c r="S610" s="520" t="s">
        <v>533</v>
      </c>
      <c r="T610" s="520" t="s">
        <v>534</v>
      </c>
      <c r="U610" s="520"/>
      <c r="V610" s="520"/>
      <c r="W610" s="520" t="s">
        <v>634</v>
      </c>
      <c r="X610" s="520" t="s">
        <v>536</v>
      </c>
      <c r="Y610" s="520" t="b">
        <v>0</v>
      </c>
      <c r="Z610" s="520"/>
      <c r="AA610" s="520"/>
      <c r="AB610" s="520"/>
      <c r="AC610" s="520"/>
      <c r="AD610" s="527"/>
      <c r="AE610" s="520"/>
      <c r="AF610" s="520"/>
      <c r="AG610" s="520"/>
      <c r="AH610" s="520"/>
      <c r="AI610" s="520" t="s">
        <v>537</v>
      </c>
    </row>
    <row r="611" spans="1:35" s="154" customFormat="1">
      <c r="A611" s="520" t="s">
        <v>269</v>
      </c>
      <c r="B611" s="520">
        <v>5</v>
      </c>
      <c r="C611" s="525">
        <v>7085387</v>
      </c>
      <c r="D611" s="520">
        <v>10020435</v>
      </c>
      <c r="E611" s="520" t="s">
        <v>412</v>
      </c>
      <c r="F611" s="520" t="s">
        <v>601</v>
      </c>
      <c r="G611" s="522">
        <v>40701</v>
      </c>
      <c r="H611" s="522" t="s">
        <v>743</v>
      </c>
      <c r="I611" s="520" t="s">
        <v>530</v>
      </c>
      <c r="J611" s="523" t="s">
        <v>531</v>
      </c>
      <c r="K611" s="520" t="s">
        <v>106</v>
      </c>
      <c r="L611" s="520" t="s">
        <v>625</v>
      </c>
      <c r="M611" s="520">
        <v>6600</v>
      </c>
      <c r="N611" s="524">
        <v>0.56944444444444442</v>
      </c>
      <c r="O611" s="524">
        <v>0.57222222222222219</v>
      </c>
      <c r="P611" s="519">
        <v>3.9999999999999858</v>
      </c>
      <c r="Q611" s="520" t="s">
        <v>538</v>
      </c>
      <c r="R611" s="520"/>
      <c r="S611" s="520" t="s">
        <v>539</v>
      </c>
      <c r="T611" s="520" t="s">
        <v>540</v>
      </c>
      <c r="U611" s="520"/>
      <c r="V611" s="520"/>
      <c r="W611" s="520" t="s">
        <v>634</v>
      </c>
      <c r="X611" s="520" t="s">
        <v>536</v>
      </c>
      <c r="Y611" s="520" t="b">
        <v>0</v>
      </c>
      <c r="Z611" s="520"/>
      <c r="AA611" s="520"/>
      <c r="AB611" s="520"/>
      <c r="AC611" s="520"/>
      <c r="AD611" s="527"/>
      <c r="AE611" s="520"/>
      <c r="AF611" s="520"/>
      <c r="AG611" s="520"/>
      <c r="AH611" s="520"/>
      <c r="AI611" s="520" t="s">
        <v>537</v>
      </c>
    </row>
    <row r="612" spans="1:35" s="154" customFormat="1">
      <c r="A612" s="520" t="s">
        <v>269</v>
      </c>
      <c r="B612" s="520">
        <v>5</v>
      </c>
      <c r="C612" s="525">
        <v>7085387</v>
      </c>
      <c r="D612" s="520">
        <v>10020435</v>
      </c>
      <c r="E612" s="520" t="s">
        <v>412</v>
      </c>
      <c r="F612" s="520" t="s">
        <v>601</v>
      </c>
      <c r="G612" s="522">
        <v>40701</v>
      </c>
      <c r="H612" s="522" t="s">
        <v>743</v>
      </c>
      <c r="I612" s="520" t="s">
        <v>530</v>
      </c>
      <c r="J612" s="523" t="s">
        <v>531</v>
      </c>
      <c r="K612" s="520" t="s">
        <v>106</v>
      </c>
      <c r="L612" s="520" t="s">
        <v>625</v>
      </c>
      <c r="M612" s="520">
        <v>6600</v>
      </c>
      <c r="N612" s="524">
        <v>0.57222222222222219</v>
      </c>
      <c r="O612" s="524">
        <v>0.57638888888888884</v>
      </c>
      <c r="P612" s="519">
        <v>5.9999999999999787</v>
      </c>
      <c r="Q612" s="520" t="s">
        <v>616</v>
      </c>
      <c r="R612" s="520" t="s">
        <v>1784</v>
      </c>
      <c r="S612" s="520" t="s">
        <v>533</v>
      </c>
      <c r="T612" s="520" t="s">
        <v>534</v>
      </c>
      <c r="U612" s="520"/>
      <c r="V612" s="520"/>
      <c r="W612" s="520" t="s">
        <v>634</v>
      </c>
      <c r="X612" s="520" t="s">
        <v>536</v>
      </c>
      <c r="Y612" s="520" t="b">
        <v>0</v>
      </c>
      <c r="Z612" s="520"/>
      <c r="AA612" s="520"/>
      <c r="AB612" s="520"/>
      <c r="AC612" s="520"/>
      <c r="AD612" s="527"/>
      <c r="AE612" s="520"/>
      <c r="AF612" s="520"/>
      <c r="AG612" s="520"/>
      <c r="AH612" s="520"/>
      <c r="AI612" s="520" t="s">
        <v>537</v>
      </c>
    </row>
    <row r="613" spans="1:35" s="154" customFormat="1">
      <c r="A613" s="520" t="s">
        <v>269</v>
      </c>
      <c r="B613" s="520">
        <v>5</v>
      </c>
      <c r="C613" s="525">
        <v>7085387</v>
      </c>
      <c r="D613" s="520">
        <v>10020435</v>
      </c>
      <c r="E613" s="520" t="s">
        <v>412</v>
      </c>
      <c r="F613" s="520" t="s">
        <v>601</v>
      </c>
      <c r="G613" s="522">
        <v>40701</v>
      </c>
      <c r="H613" s="522" t="s">
        <v>743</v>
      </c>
      <c r="I613" s="520" t="s">
        <v>530</v>
      </c>
      <c r="J613" s="523" t="s">
        <v>531</v>
      </c>
      <c r="K613" s="520" t="s">
        <v>106</v>
      </c>
      <c r="L613" s="520" t="s">
        <v>625</v>
      </c>
      <c r="M613" s="520">
        <v>6600</v>
      </c>
      <c r="N613" s="524">
        <v>0.57638888888888884</v>
      </c>
      <c r="O613" s="524">
        <v>0.58402777777777781</v>
      </c>
      <c r="P613" s="519">
        <v>10.999999999999961</v>
      </c>
      <c r="Q613" s="520" t="s">
        <v>538</v>
      </c>
      <c r="R613" s="520"/>
      <c r="S613" s="520" t="s">
        <v>539</v>
      </c>
      <c r="T613" s="520" t="s">
        <v>540</v>
      </c>
      <c r="U613" s="520"/>
      <c r="V613" s="520"/>
      <c r="W613" s="520" t="s">
        <v>634</v>
      </c>
      <c r="X613" s="520" t="s">
        <v>536</v>
      </c>
      <c r="Y613" s="520" t="b">
        <v>0</v>
      </c>
      <c r="Z613" s="520"/>
      <c r="AA613" s="520"/>
      <c r="AB613" s="520"/>
      <c r="AC613" s="520"/>
      <c r="AD613" s="527"/>
      <c r="AE613" s="520"/>
      <c r="AF613" s="520"/>
      <c r="AG613" s="520"/>
      <c r="AH613" s="520"/>
      <c r="AI613" s="520" t="s">
        <v>537</v>
      </c>
    </row>
    <row r="614" spans="1:35" s="154" customFormat="1">
      <c r="A614" s="520" t="s">
        <v>269</v>
      </c>
      <c r="B614" s="520">
        <v>5</v>
      </c>
      <c r="C614" s="525">
        <v>7085387</v>
      </c>
      <c r="D614" s="520">
        <v>10020435</v>
      </c>
      <c r="E614" s="520" t="s">
        <v>412</v>
      </c>
      <c r="F614" s="520" t="s">
        <v>601</v>
      </c>
      <c r="G614" s="522">
        <v>40701</v>
      </c>
      <c r="H614" s="522" t="s">
        <v>743</v>
      </c>
      <c r="I614" s="520" t="s">
        <v>530</v>
      </c>
      <c r="J614" s="523" t="s">
        <v>531</v>
      </c>
      <c r="K614" s="520" t="s">
        <v>106</v>
      </c>
      <c r="L614" s="520" t="s">
        <v>625</v>
      </c>
      <c r="M614" s="520">
        <v>6600</v>
      </c>
      <c r="N614" s="524">
        <v>0.58402777777777781</v>
      </c>
      <c r="O614" s="524">
        <v>0.58680555555555558</v>
      </c>
      <c r="P614" s="519">
        <v>4.0000000000001457</v>
      </c>
      <c r="Q614" s="520" t="s">
        <v>1785</v>
      </c>
      <c r="R614" s="520" t="s">
        <v>1786</v>
      </c>
      <c r="S614" s="520" t="s">
        <v>533</v>
      </c>
      <c r="T614" s="520" t="s">
        <v>534</v>
      </c>
      <c r="U614" s="520"/>
      <c r="V614" s="520"/>
      <c r="W614" s="520" t="s">
        <v>634</v>
      </c>
      <c r="X614" s="520" t="s">
        <v>536</v>
      </c>
      <c r="Y614" s="520" t="b">
        <v>0</v>
      </c>
      <c r="Z614" s="520"/>
      <c r="AA614" s="520"/>
      <c r="AB614" s="520"/>
      <c r="AC614" s="520"/>
      <c r="AD614" s="527"/>
      <c r="AE614" s="520"/>
      <c r="AF614" s="520"/>
      <c r="AG614" s="520"/>
      <c r="AH614" s="520"/>
      <c r="AI614" s="520" t="s">
        <v>537</v>
      </c>
    </row>
    <row r="615" spans="1:35" s="154" customFormat="1">
      <c r="A615" s="520" t="s">
        <v>269</v>
      </c>
      <c r="B615" s="520">
        <v>5</v>
      </c>
      <c r="C615" s="525">
        <v>7085387</v>
      </c>
      <c r="D615" s="520">
        <v>10020435</v>
      </c>
      <c r="E615" s="520" t="s">
        <v>412</v>
      </c>
      <c r="F615" s="520" t="s">
        <v>601</v>
      </c>
      <c r="G615" s="522">
        <v>40701</v>
      </c>
      <c r="H615" s="522" t="s">
        <v>743</v>
      </c>
      <c r="I615" s="520" t="s">
        <v>530</v>
      </c>
      <c r="J615" s="523" t="s">
        <v>531</v>
      </c>
      <c r="K615" s="520" t="s">
        <v>106</v>
      </c>
      <c r="L615" s="520" t="s">
        <v>625</v>
      </c>
      <c r="M615" s="520">
        <v>6600</v>
      </c>
      <c r="N615" s="524">
        <v>0.58680555555555558</v>
      </c>
      <c r="O615" s="524">
        <v>0.59027777777777779</v>
      </c>
      <c r="P615" s="519">
        <v>4.9999999999999822</v>
      </c>
      <c r="Q615" s="520" t="s">
        <v>538</v>
      </c>
      <c r="R615" s="520"/>
      <c r="S615" s="520" t="s">
        <v>539</v>
      </c>
      <c r="T615" s="520" t="s">
        <v>540</v>
      </c>
      <c r="U615" s="520"/>
      <c r="V615" s="520"/>
      <c r="W615" s="520" t="s">
        <v>634</v>
      </c>
      <c r="X615" s="520" t="s">
        <v>536</v>
      </c>
      <c r="Y615" s="520" t="b">
        <v>0</v>
      </c>
      <c r="Z615" s="520"/>
      <c r="AA615" s="520"/>
      <c r="AB615" s="520"/>
      <c r="AC615" s="520"/>
      <c r="AD615" s="527"/>
      <c r="AE615" s="520"/>
      <c r="AF615" s="520"/>
      <c r="AG615" s="520"/>
      <c r="AH615" s="520"/>
      <c r="AI615" s="520" t="s">
        <v>537</v>
      </c>
    </row>
    <row r="616" spans="1:35" s="154" customFormat="1">
      <c r="A616" s="520" t="s">
        <v>269</v>
      </c>
      <c r="B616" s="520">
        <v>5</v>
      </c>
      <c r="C616" s="525">
        <v>7085387</v>
      </c>
      <c r="D616" s="520">
        <v>10020435</v>
      </c>
      <c r="E616" s="520" t="s">
        <v>412</v>
      </c>
      <c r="F616" s="520" t="s">
        <v>601</v>
      </c>
      <c r="G616" s="522">
        <v>40701</v>
      </c>
      <c r="H616" s="522" t="s">
        <v>743</v>
      </c>
      <c r="I616" s="520" t="s">
        <v>530</v>
      </c>
      <c r="J616" s="523" t="s">
        <v>531</v>
      </c>
      <c r="K616" s="520" t="s">
        <v>106</v>
      </c>
      <c r="L616" s="520" t="s">
        <v>625</v>
      </c>
      <c r="M616" s="520">
        <v>6600</v>
      </c>
      <c r="N616" s="524">
        <v>0.59027777777777779</v>
      </c>
      <c r="O616" s="524">
        <v>0.59305555555555556</v>
      </c>
      <c r="P616" s="519">
        <v>3.9999999999999858</v>
      </c>
      <c r="Q616" s="520" t="s">
        <v>543</v>
      </c>
      <c r="R616" s="520" t="s">
        <v>1787</v>
      </c>
      <c r="S616" s="520" t="s">
        <v>542</v>
      </c>
      <c r="T616" s="520" t="s">
        <v>534</v>
      </c>
      <c r="U616" s="520"/>
      <c r="V616" s="520"/>
      <c r="W616" s="520" t="s">
        <v>634</v>
      </c>
      <c r="X616" s="520" t="s">
        <v>536</v>
      </c>
      <c r="Y616" s="520" t="b">
        <v>0</v>
      </c>
      <c r="Z616" s="520"/>
      <c r="AA616" s="520"/>
      <c r="AB616" s="520"/>
      <c r="AC616" s="520"/>
      <c r="AD616" s="527"/>
      <c r="AE616" s="520"/>
      <c r="AF616" s="520"/>
      <c r="AG616" s="520"/>
      <c r="AH616" s="520"/>
      <c r="AI616" s="520" t="s">
        <v>537</v>
      </c>
    </row>
    <row r="617" spans="1:35" s="154" customFormat="1">
      <c r="A617" s="520" t="s">
        <v>269</v>
      </c>
      <c r="B617" s="520">
        <v>5</v>
      </c>
      <c r="C617" s="525">
        <v>7085387</v>
      </c>
      <c r="D617" s="520">
        <v>10020435</v>
      </c>
      <c r="E617" s="520" t="s">
        <v>412</v>
      </c>
      <c r="F617" s="520" t="s">
        <v>601</v>
      </c>
      <c r="G617" s="522">
        <v>40701</v>
      </c>
      <c r="H617" s="522" t="s">
        <v>743</v>
      </c>
      <c r="I617" s="520" t="s">
        <v>530</v>
      </c>
      <c r="J617" s="523" t="s">
        <v>531</v>
      </c>
      <c r="K617" s="520" t="s">
        <v>106</v>
      </c>
      <c r="L617" s="520" t="s">
        <v>625</v>
      </c>
      <c r="M617" s="520">
        <v>6600</v>
      </c>
      <c r="N617" s="524">
        <v>0.59305555555555556</v>
      </c>
      <c r="O617" s="524">
        <v>0.60069444444444442</v>
      </c>
      <c r="P617" s="519">
        <v>10.999999999999961</v>
      </c>
      <c r="Q617" s="520" t="s">
        <v>538</v>
      </c>
      <c r="R617" s="520"/>
      <c r="S617" s="520" t="s">
        <v>539</v>
      </c>
      <c r="T617" s="520" t="s">
        <v>540</v>
      </c>
      <c r="U617" s="520"/>
      <c r="V617" s="520"/>
      <c r="W617" s="520" t="s">
        <v>634</v>
      </c>
      <c r="X617" s="520" t="s">
        <v>536</v>
      </c>
      <c r="Y617" s="520" t="b">
        <v>0</v>
      </c>
      <c r="Z617" s="520"/>
      <c r="AA617" s="520"/>
      <c r="AB617" s="520"/>
      <c r="AC617" s="520"/>
      <c r="AD617" s="527"/>
      <c r="AE617" s="520"/>
      <c r="AF617" s="520"/>
      <c r="AG617" s="520"/>
      <c r="AH617" s="520"/>
      <c r="AI617" s="520" t="s">
        <v>537</v>
      </c>
    </row>
    <row r="618" spans="1:35" s="154" customFormat="1">
      <c r="A618" s="520" t="s">
        <v>269</v>
      </c>
      <c r="B618" s="520">
        <v>5</v>
      </c>
      <c r="C618" s="525">
        <v>7085387</v>
      </c>
      <c r="D618" s="520">
        <v>10020435</v>
      </c>
      <c r="E618" s="520" t="s">
        <v>412</v>
      </c>
      <c r="F618" s="520" t="s">
        <v>601</v>
      </c>
      <c r="G618" s="522">
        <v>40701</v>
      </c>
      <c r="H618" s="522" t="s">
        <v>743</v>
      </c>
      <c r="I618" s="520" t="s">
        <v>530</v>
      </c>
      <c r="J618" s="523" t="s">
        <v>531</v>
      </c>
      <c r="K618" s="520" t="s">
        <v>106</v>
      </c>
      <c r="L618" s="520" t="s">
        <v>625</v>
      </c>
      <c r="M618" s="520">
        <v>6600</v>
      </c>
      <c r="N618" s="524">
        <v>0.60069444444444442</v>
      </c>
      <c r="O618" s="524">
        <v>0.60277777777777775</v>
      </c>
      <c r="P618" s="519">
        <v>2.9999999999999893</v>
      </c>
      <c r="Q618" s="520" t="s">
        <v>1785</v>
      </c>
      <c r="R618" s="520" t="s">
        <v>1786</v>
      </c>
      <c r="S618" s="520" t="s">
        <v>533</v>
      </c>
      <c r="T618" s="520" t="s">
        <v>534</v>
      </c>
      <c r="U618" s="520"/>
      <c r="V618" s="520"/>
      <c r="W618" s="520" t="s">
        <v>634</v>
      </c>
      <c r="X618" s="520" t="s">
        <v>536</v>
      </c>
      <c r="Y618" s="520" t="b">
        <v>0</v>
      </c>
      <c r="Z618" s="520"/>
      <c r="AA618" s="520"/>
      <c r="AB618" s="520"/>
      <c r="AC618" s="520"/>
      <c r="AD618" s="527"/>
      <c r="AE618" s="520"/>
      <c r="AF618" s="520"/>
      <c r="AG618" s="520"/>
      <c r="AH618" s="520"/>
      <c r="AI618" s="520" t="s">
        <v>537</v>
      </c>
    </row>
    <row r="619" spans="1:35" s="154" customFormat="1">
      <c r="A619" s="520" t="s">
        <v>269</v>
      </c>
      <c r="B619" s="520">
        <v>5</v>
      </c>
      <c r="C619" s="525">
        <v>7085387</v>
      </c>
      <c r="D619" s="520">
        <v>10020435</v>
      </c>
      <c r="E619" s="520" t="s">
        <v>412</v>
      </c>
      <c r="F619" s="520" t="s">
        <v>601</v>
      </c>
      <c r="G619" s="522">
        <v>40701</v>
      </c>
      <c r="H619" s="522" t="s">
        <v>743</v>
      </c>
      <c r="I619" s="520" t="s">
        <v>530</v>
      </c>
      <c r="J619" s="523" t="s">
        <v>531</v>
      </c>
      <c r="K619" s="520" t="s">
        <v>106</v>
      </c>
      <c r="L619" s="520" t="s">
        <v>625</v>
      </c>
      <c r="M619" s="520">
        <v>6600</v>
      </c>
      <c r="N619" s="524">
        <v>0.60277777777777775</v>
      </c>
      <c r="O619" s="524">
        <v>0.60416666666666663</v>
      </c>
      <c r="P619" s="519">
        <v>1.9999999999999929</v>
      </c>
      <c r="Q619" s="520" t="s">
        <v>538</v>
      </c>
      <c r="R619" s="520"/>
      <c r="S619" s="520" t="s">
        <v>539</v>
      </c>
      <c r="T619" s="520" t="s">
        <v>540</v>
      </c>
      <c r="U619" s="520"/>
      <c r="V619" s="520"/>
      <c r="W619" s="520" t="s">
        <v>634</v>
      </c>
      <c r="X619" s="520" t="s">
        <v>536</v>
      </c>
      <c r="Y619" s="520" t="b">
        <v>0</v>
      </c>
      <c r="Z619" s="520"/>
      <c r="AA619" s="520"/>
      <c r="AB619" s="520"/>
      <c r="AC619" s="520"/>
      <c r="AD619" s="527"/>
      <c r="AE619" s="520"/>
      <c r="AF619" s="520"/>
      <c r="AG619" s="520"/>
      <c r="AH619" s="520"/>
      <c r="AI619" s="520" t="s">
        <v>537</v>
      </c>
    </row>
    <row r="620" spans="1:35" s="154" customFormat="1">
      <c r="A620" s="520" t="s">
        <v>269</v>
      </c>
      <c r="B620" s="520">
        <v>1</v>
      </c>
      <c r="C620" s="525">
        <v>7085387</v>
      </c>
      <c r="D620" s="520">
        <v>10020435</v>
      </c>
      <c r="E620" s="520" t="s">
        <v>412</v>
      </c>
      <c r="F620" s="520" t="s">
        <v>601</v>
      </c>
      <c r="G620" s="522">
        <v>40701</v>
      </c>
      <c r="H620" s="522" t="s">
        <v>743</v>
      </c>
      <c r="I620" s="520" t="s">
        <v>530</v>
      </c>
      <c r="J620" s="523" t="s">
        <v>564</v>
      </c>
      <c r="K620" s="520" t="s">
        <v>106</v>
      </c>
      <c r="L620" s="520" t="s">
        <v>625</v>
      </c>
      <c r="M620" s="520">
        <v>42240</v>
      </c>
      <c r="N620" s="524">
        <v>0.60416666666666663</v>
      </c>
      <c r="O620" s="524">
        <v>0.6069444444444444</v>
      </c>
      <c r="P620" s="519">
        <v>3.9999999999999858</v>
      </c>
      <c r="Q620" s="520" t="s">
        <v>538</v>
      </c>
      <c r="R620" s="520"/>
      <c r="S620" s="520" t="s">
        <v>539</v>
      </c>
      <c r="T620" s="520" t="s">
        <v>540</v>
      </c>
      <c r="U620" s="520"/>
      <c r="V620" s="520"/>
      <c r="W620" s="520" t="s">
        <v>637</v>
      </c>
      <c r="X620" s="520" t="s">
        <v>566</v>
      </c>
      <c r="Y620" s="520" t="b">
        <v>0</v>
      </c>
      <c r="Z620" s="520">
        <v>42240</v>
      </c>
      <c r="AA620" s="520">
        <v>9200</v>
      </c>
      <c r="AB620" s="520">
        <v>40701</v>
      </c>
      <c r="AC620" s="520"/>
      <c r="AD620" s="527">
        <v>750</v>
      </c>
      <c r="AE620" s="520">
        <v>6</v>
      </c>
      <c r="AF620" s="520"/>
      <c r="AG620" s="520"/>
      <c r="AH620" s="520">
        <v>3520</v>
      </c>
      <c r="AI620" s="520" t="s">
        <v>589</v>
      </c>
    </row>
    <row r="621" spans="1:35" s="154" customFormat="1">
      <c r="A621" s="520" t="s">
        <v>269</v>
      </c>
      <c r="B621" s="520">
        <v>1</v>
      </c>
      <c r="C621" s="525">
        <v>7085387</v>
      </c>
      <c r="D621" s="520">
        <v>10020435</v>
      </c>
      <c r="E621" s="520" t="s">
        <v>412</v>
      </c>
      <c r="F621" s="520" t="s">
        <v>601</v>
      </c>
      <c r="G621" s="522">
        <v>40701</v>
      </c>
      <c r="H621" s="522" t="s">
        <v>743</v>
      </c>
      <c r="I621" s="520" t="s">
        <v>530</v>
      </c>
      <c r="J621" s="523" t="s">
        <v>564</v>
      </c>
      <c r="K621" s="520" t="s">
        <v>106</v>
      </c>
      <c r="L621" s="520" t="s">
        <v>625</v>
      </c>
      <c r="M621" s="520">
        <v>42240</v>
      </c>
      <c r="N621" s="524">
        <v>0.6069444444444444</v>
      </c>
      <c r="O621" s="524">
        <v>0.60763888888888884</v>
      </c>
      <c r="P621" s="519">
        <v>0.99999999999999645</v>
      </c>
      <c r="Q621" s="520" t="s">
        <v>543</v>
      </c>
      <c r="R621" s="520" t="s">
        <v>1788</v>
      </c>
      <c r="S621" s="520" t="s">
        <v>542</v>
      </c>
      <c r="T621" s="520" t="s">
        <v>534</v>
      </c>
      <c r="U621" s="520"/>
      <c r="V621" s="520"/>
      <c r="W621" s="520" t="s">
        <v>637</v>
      </c>
      <c r="X621" s="520" t="s">
        <v>566</v>
      </c>
      <c r="Y621" s="520" t="b">
        <v>0</v>
      </c>
      <c r="Z621" s="520"/>
      <c r="AA621" s="520"/>
      <c r="AB621" s="520"/>
      <c r="AC621" s="520"/>
      <c r="AD621" s="527"/>
      <c r="AE621" s="520"/>
      <c r="AF621" s="520"/>
      <c r="AG621" s="520"/>
      <c r="AH621" s="520"/>
      <c r="AI621" s="520" t="s">
        <v>589</v>
      </c>
    </row>
    <row r="622" spans="1:35" s="154" customFormat="1">
      <c r="A622" s="520" t="s">
        <v>269</v>
      </c>
      <c r="B622" s="520">
        <v>1</v>
      </c>
      <c r="C622" s="525">
        <v>7085387</v>
      </c>
      <c r="D622" s="520">
        <v>10020435</v>
      </c>
      <c r="E622" s="520" t="s">
        <v>412</v>
      </c>
      <c r="F622" s="520" t="s">
        <v>601</v>
      </c>
      <c r="G622" s="522">
        <v>40701</v>
      </c>
      <c r="H622" s="522" t="s">
        <v>743</v>
      </c>
      <c r="I622" s="520" t="s">
        <v>530</v>
      </c>
      <c r="J622" s="523" t="s">
        <v>564</v>
      </c>
      <c r="K622" s="520" t="s">
        <v>106</v>
      </c>
      <c r="L622" s="520" t="s">
        <v>625</v>
      </c>
      <c r="M622" s="520">
        <v>42240</v>
      </c>
      <c r="N622" s="524">
        <v>0.60763888888888884</v>
      </c>
      <c r="O622" s="524">
        <v>0.60972222222222217</v>
      </c>
      <c r="P622" s="519">
        <v>2.9999999999999893</v>
      </c>
      <c r="Q622" s="520" t="s">
        <v>538</v>
      </c>
      <c r="R622" s="520"/>
      <c r="S622" s="520" t="s">
        <v>539</v>
      </c>
      <c r="T622" s="520" t="s">
        <v>540</v>
      </c>
      <c r="U622" s="520"/>
      <c r="V622" s="520"/>
      <c r="W622" s="520" t="s">
        <v>637</v>
      </c>
      <c r="X622" s="520" t="s">
        <v>566</v>
      </c>
      <c r="Y622" s="520" t="b">
        <v>0</v>
      </c>
      <c r="Z622" s="520"/>
      <c r="AA622" s="520"/>
      <c r="AB622" s="520"/>
      <c r="AC622" s="520"/>
      <c r="AD622" s="527"/>
      <c r="AE622" s="520"/>
      <c r="AF622" s="520"/>
      <c r="AG622" s="520"/>
      <c r="AH622" s="520"/>
      <c r="AI622" s="520" t="s">
        <v>589</v>
      </c>
    </row>
    <row r="623" spans="1:35" s="154" customFormat="1">
      <c r="A623" s="520" t="s">
        <v>269</v>
      </c>
      <c r="B623" s="520">
        <v>1</v>
      </c>
      <c r="C623" s="525">
        <v>7085387</v>
      </c>
      <c r="D623" s="520">
        <v>10020435</v>
      </c>
      <c r="E623" s="520" t="s">
        <v>412</v>
      </c>
      <c r="F623" s="520" t="s">
        <v>601</v>
      </c>
      <c r="G623" s="522">
        <v>40701</v>
      </c>
      <c r="H623" s="522" t="s">
        <v>743</v>
      </c>
      <c r="I623" s="520" t="s">
        <v>530</v>
      </c>
      <c r="J623" s="523" t="s">
        <v>564</v>
      </c>
      <c r="K623" s="520" t="s">
        <v>106</v>
      </c>
      <c r="L623" s="520" t="s">
        <v>625</v>
      </c>
      <c r="M623" s="520">
        <v>42240</v>
      </c>
      <c r="N623" s="524">
        <v>0.60972222222222217</v>
      </c>
      <c r="O623" s="524">
        <v>0.61111111111111105</v>
      </c>
      <c r="P623" s="519">
        <v>1.9999999999999929</v>
      </c>
      <c r="Q623" s="520" t="s">
        <v>543</v>
      </c>
      <c r="R623" s="520" t="s">
        <v>1789</v>
      </c>
      <c r="S623" s="520" t="s">
        <v>542</v>
      </c>
      <c r="T623" s="520" t="s">
        <v>534</v>
      </c>
      <c r="U623" s="520"/>
      <c r="V623" s="520"/>
      <c r="W623" s="520" t="s">
        <v>637</v>
      </c>
      <c r="X623" s="520" t="s">
        <v>566</v>
      </c>
      <c r="Y623" s="520" t="b">
        <v>0</v>
      </c>
      <c r="Z623" s="520"/>
      <c r="AA623" s="520"/>
      <c r="AB623" s="520"/>
      <c r="AC623" s="520"/>
      <c r="AD623" s="527"/>
      <c r="AE623" s="520"/>
      <c r="AF623" s="520"/>
      <c r="AG623" s="520"/>
      <c r="AH623" s="520"/>
      <c r="AI623" s="520" t="s">
        <v>589</v>
      </c>
    </row>
    <row r="624" spans="1:35" s="154" customFormat="1">
      <c r="A624" s="520" t="s">
        <v>269</v>
      </c>
      <c r="B624" s="520">
        <v>1</v>
      </c>
      <c r="C624" s="525">
        <v>7085387</v>
      </c>
      <c r="D624" s="520">
        <v>10020435</v>
      </c>
      <c r="E624" s="520" t="s">
        <v>412</v>
      </c>
      <c r="F624" s="520" t="s">
        <v>601</v>
      </c>
      <c r="G624" s="522">
        <v>40701</v>
      </c>
      <c r="H624" s="522" t="s">
        <v>743</v>
      </c>
      <c r="I624" s="520" t="s">
        <v>530</v>
      </c>
      <c r="J624" s="523" t="s">
        <v>564</v>
      </c>
      <c r="K624" s="520" t="s">
        <v>106</v>
      </c>
      <c r="L624" s="520" t="s">
        <v>625</v>
      </c>
      <c r="M624" s="520">
        <v>42240</v>
      </c>
      <c r="N624" s="524">
        <v>0.61111111111111105</v>
      </c>
      <c r="O624" s="524">
        <v>0.61388888888888893</v>
      </c>
      <c r="P624" s="519">
        <v>3.9999999999999858</v>
      </c>
      <c r="Q624" s="520" t="s">
        <v>538</v>
      </c>
      <c r="R624" s="520"/>
      <c r="S624" s="520" t="s">
        <v>539</v>
      </c>
      <c r="T624" s="520" t="s">
        <v>540</v>
      </c>
      <c r="U624" s="520"/>
      <c r="V624" s="520"/>
      <c r="W624" s="520" t="s">
        <v>637</v>
      </c>
      <c r="X624" s="520" t="s">
        <v>566</v>
      </c>
      <c r="Y624" s="520" t="b">
        <v>0</v>
      </c>
      <c r="Z624" s="520"/>
      <c r="AA624" s="520"/>
      <c r="AB624" s="520"/>
      <c r="AC624" s="520"/>
      <c r="AD624" s="527"/>
      <c r="AE624" s="520"/>
      <c r="AF624" s="520"/>
      <c r="AG624" s="520"/>
      <c r="AH624" s="520"/>
      <c r="AI624" s="520" t="s">
        <v>589</v>
      </c>
    </row>
    <row r="625" spans="1:35" s="154" customFormat="1">
      <c r="A625" s="520" t="s">
        <v>269</v>
      </c>
      <c r="B625" s="520">
        <v>1</v>
      </c>
      <c r="C625" s="525">
        <v>7085387</v>
      </c>
      <c r="D625" s="520">
        <v>10020435</v>
      </c>
      <c r="E625" s="520" t="s">
        <v>412</v>
      </c>
      <c r="F625" s="520" t="s">
        <v>601</v>
      </c>
      <c r="G625" s="522">
        <v>40701</v>
      </c>
      <c r="H625" s="522" t="s">
        <v>743</v>
      </c>
      <c r="I625" s="520" t="s">
        <v>530</v>
      </c>
      <c r="J625" s="523" t="s">
        <v>564</v>
      </c>
      <c r="K625" s="520" t="s">
        <v>106</v>
      </c>
      <c r="L625" s="520" t="s">
        <v>625</v>
      </c>
      <c r="M625" s="520">
        <v>42240</v>
      </c>
      <c r="N625" s="524">
        <v>0.61388888888888893</v>
      </c>
      <c r="O625" s="524">
        <v>0.61527777777777781</v>
      </c>
      <c r="P625" s="519">
        <v>1.9999999999999929</v>
      </c>
      <c r="Q625" s="520" t="s">
        <v>543</v>
      </c>
      <c r="R625" s="520" t="s">
        <v>1788</v>
      </c>
      <c r="S625" s="520" t="s">
        <v>542</v>
      </c>
      <c r="T625" s="520" t="s">
        <v>534</v>
      </c>
      <c r="U625" s="520"/>
      <c r="V625" s="520"/>
      <c r="W625" s="520" t="s">
        <v>637</v>
      </c>
      <c r="X625" s="520" t="s">
        <v>566</v>
      </c>
      <c r="Y625" s="520" t="b">
        <v>0</v>
      </c>
      <c r="Z625" s="520"/>
      <c r="AA625" s="520"/>
      <c r="AB625" s="520"/>
      <c r="AC625" s="520"/>
      <c r="AD625" s="527"/>
      <c r="AE625" s="520"/>
      <c r="AF625" s="520"/>
      <c r="AG625" s="520"/>
      <c r="AH625" s="520"/>
      <c r="AI625" s="520" t="s">
        <v>589</v>
      </c>
    </row>
    <row r="626" spans="1:35" s="154" customFormat="1">
      <c r="A626" s="520" t="s">
        <v>269</v>
      </c>
      <c r="B626" s="520">
        <v>1</v>
      </c>
      <c r="C626" s="525">
        <v>7085387</v>
      </c>
      <c r="D626" s="520">
        <v>10020435</v>
      </c>
      <c r="E626" s="520" t="s">
        <v>412</v>
      </c>
      <c r="F626" s="520" t="s">
        <v>601</v>
      </c>
      <c r="G626" s="522">
        <v>40701</v>
      </c>
      <c r="H626" s="522" t="s">
        <v>743</v>
      </c>
      <c r="I626" s="520" t="s">
        <v>530</v>
      </c>
      <c r="J626" s="523" t="s">
        <v>564</v>
      </c>
      <c r="K626" s="520" t="s">
        <v>106</v>
      </c>
      <c r="L626" s="520" t="s">
        <v>625</v>
      </c>
      <c r="M626" s="520">
        <v>42240</v>
      </c>
      <c r="N626" s="524">
        <v>0.61527777777777781</v>
      </c>
      <c r="O626" s="524">
        <v>0.61875000000000002</v>
      </c>
      <c r="P626" s="519">
        <v>5.0000000000001421</v>
      </c>
      <c r="Q626" s="520" t="s">
        <v>538</v>
      </c>
      <c r="R626" s="520"/>
      <c r="S626" s="520" t="s">
        <v>539</v>
      </c>
      <c r="T626" s="520" t="s">
        <v>540</v>
      </c>
      <c r="U626" s="520"/>
      <c r="V626" s="520"/>
      <c r="W626" s="520" t="s">
        <v>637</v>
      </c>
      <c r="X626" s="520" t="s">
        <v>566</v>
      </c>
      <c r="Y626" s="520" t="b">
        <v>0</v>
      </c>
      <c r="Z626" s="520"/>
      <c r="AA626" s="520"/>
      <c r="AB626" s="520"/>
      <c r="AC626" s="520"/>
      <c r="AD626" s="527"/>
      <c r="AE626" s="520"/>
      <c r="AF626" s="520"/>
      <c r="AG626" s="520"/>
      <c r="AH626" s="520"/>
      <c r="AI626" s="520" t="s">
        <v>589</v>
      </c>
    </row>
    <row r="627" spans="1:35" s="154" customFormat="1">
      <c r="A627" s="520" t="s">
        <v>269</v>
      </c>
      <c r="B627" s="520">
        <v>1</v>
      </c>
      <c r="C627" s="525">
        <v>7085387</v>
      </c>
      <c r="D627" s="520">
        <v>10020435</v>
      </c>
      <c r="E627" s="520" t="s">
        <v>412</v>
      </c>
      <c r="F627" s="520" t="s">
        <v>601</v>
      </c>
      <c r="G627" s="522">
        <v>40701</v>
      </c>
      <c r="H627" s="522" t="s">
        <v>743</v>
      </c>
      <c r="I627" s="520" t="s">
        <v>530</v>
      </c>
      <c r="J627" s="523" t="s">
        <v>564</v>
      </c>
      <c r="K627" s="520" t="s">
        <v>106</v>
      </c>
      <c r="L627" s="520" t="s">
        <v>625</v>
      </c>
      <c r="M627" s="520">
        <v>42240</v>
      </c>
      <c r="N627" s="524">
        <v>0.61875000000000002</v>
      </c>
      <c r="O627" s="524">
        <v>0.62013888888888891</v>
      </c>
      <c r="P627" s="519">
        <v>1.9999999999999929</v>
      </c>
      <c r="Q627" s="520" t="s">
        <v>563</v>
      </c>
      <c r="R627" s="520" t="s">
        <v>1790</v>
      </c>
      <c r="S627" s="520" t="s">
        <v>542</v>
      </c>
      <c r="T627" s="520" t="s">
        <v>534</v>
      </c>
      <c r="U627" s="520"/>
      <c r="V627" s="520"/>
      <c r="W627" s="520" t="s">
        <v>637</v>
      </c>
      <c r="X627" s="520" t="s">
        <v>566</v>
      </c>
      <c r="Y627" s="520" t="b">
        <v>0</v>
      </c>
      <c r="Z627" s="520"/>
      <c r="AA627" s="520"/>
      <c r="AB627" s="520"/>
      <c r="AC627" s="520"/>
      <c r="AD627" s="527"/>
      <c r="AE627" s="520"/>
      <c r="AF627" s="520"/>
      <c r="AG627" s="520"/>
      <c r="AH627" s="520"/>
      <c r="AI627" s="520" t="s">
        <v>589</v>
      </c>
    </row>
    <row r="628" spans="1:35" s="154" customFormat="1">
      <c r="A628" s="520" t="s">
        <v>269</v>
      </c>
      <c r="B628" s="520">
        <v>1</v>
      </c>
      <c r="C628" s="525">
        <v>7085387</v>
      </c>
      <c r="D628" s="520">
        <v>10020435</v>
      </c>
      <c r="E628" s="520" t="s">
        <v>412</v>
      </c>
      <c r="F628" s="520" t="s">
        <v>601</v>
      </c>
      <c r="G628" s="522">
        <v>40701</v>
      </c>
      <c r="H628" s="522" t="s">
        <v>743</v>
      </c>
      <c r="I628" s="520" t="s">
        <v>530</v>
      </c>
      <c r="J628" s="523" t="s">
        <v>564</v>
      </c>
      <c r="K628" s="520" t="s">
        <v>106</v>
      </c>
      <c r="L628" s="520" t="s">
        <v>625</v>
      </c>
      <c r="M628" s="520">
        <v>42240</v>
      </c>
      <c r="N628" s="524">
        <v>0.62013888888888891</v>
      </c>
      <c r="O628" s="524">
        <v>0.62083333333333335</v>
      </c>
      <c r="P628" s="519">
        <v>0.99999999999999645</v>
      </c>
      <c r="Q628" s="520" t="s">
        <v>538</v>
      </c>
      <c r="R628" s="520"/>
      <c r="S628" s="520" t="s">
        <v>539</v>
      </c>
      <c r="T628" s="520" t="s">
        <v>540</v>
      </c>
      <c r="U628" s="520"/>
      <c r="V628" s="520"/>
      <c r="W628" s="520" t="s">
        <v>637</v>
      </c>
      <c r="X628" s="520" t="s">
        <v>566</v>
      </c>
      <c r="Y628" s="520" t="b">
        <v>0</v>
      </c>
      <c r="Z628" s="520"/>
      <c r="AA628" s="520"/>
      <c r="AB628" s="520"/>
      <c r="AC628" s="520"/>
      <c r="AD628" s="527"/>
      <c r="AE628" s="520"/>
      <c r="AF628" s="520"/>
      <c r="AG628" s="520"/>
      <c r="AH628" s="520"/>
      <c r="AI628" s="520" t="s">
        <v>589</v>
      </c>
    </row>
    <row r="629" spans="1:35" s="154" customFormat="1">
      <c r="A629" s="520" t="s">
        <v>269</v>
      </c>
      <c r="B629" s="520">
        <v>1</v>
      </c>
      <c r="C629" s="525">
        <v>7085387</v>
      </c>
      <c r="D629" s="520">
        <v>10020435</v>
      </c>
      <c r="E629" s="520" t="s">
        <v>412</v>
      </c>
      <c r="F629" s="520" t="s">
        <v>601</v>
      </c>
      <c r="G629" s="522">
        <v>40701</v>
      </c>
      <c r="H629" s="522" t="s">
        <v>743</v>
      </c>
      <c r="I629" s="520" t="s">
        <v>530</v>
      </c>
      <c r="J629" s="523" t="s">
        <v>564</v>
      </c>
      <c r="K629" s="520" t="s">
        <v>106</v>
      </c>
      <c r="L629" s="520" t="s">
        <v>625</v>
      </c>
      <c r="M629" s="520">
        <v>42240</v>
      </c>
      <c r="N629" s="524">
        <v>0.62083333333333335</v>
      </c>
      <c r="O629" s="524">
        <v>0.62222222222222223</v>
      </c>
      <c r="P629" s="519">
        <v>1.9999999999999929</v>
      </c>
      <c r="Q629" s="520" t="s">
        <v>615</v>
      </c>
      <c r="R629" s="520" t="s">
        <v>1791</v>
      </c>
      <c r="S629" s="520" t="s">
        <v>557</v>
      </c>
      <c r="T629" s="520" t="s">
        <v>534</v>
      </c>
      <c r="U629" s="520"/>
      <c r="V629" s="520"/>
      <c r="W629" s="520" t="s">
        <v>637</v>
      </c>
      <c r="X629" s="520" t="s">
        <v>566</v>
      </c>
      <c r="Y629" s="520" t="b">
        <v>0</v>
      </c>
      <c r="Z629" s="520"/>
      <c r="AA629" s="520"/>
      <c r="AB629" s="520"/>
      <c r="AC629" s="520"/>
      <c r="AD629" s="527"/>
      <c r="AE629" s="520"/>
      <c r="AF629" s="520"/>
      <c r="AG629" s="520"/>
      <c r="AH629" s="520"/>
      <c r="AI629" s="520" t="s">
        <v>589</v>
      </c>
    </row>
    <row r="630" spans="1:35" s="154" customFormat="1">
      <c r="A630" s="520" t="s">
        <v>269</v>
      </c>
      <c r="B630" s="520">
        <v>1</v>
      </c>
      <c r="C630" s="525">
        <v>7085387</v>
      </c>
      <c r="D630" s="520">
        <v>10020435</v>
      </c>
      <c r="E630" s="520" t="s">
        <v>412</v>
      </c>
      <c r="F630" s="520" t="s">
        <v>601</v>
      </c>
      <c r="G630" s="522">
        <v>40701</v>
      </c>
      <c r="H630" s="522" t="s">
        <v>743</v>
      </c>
      <c r="I630" s="520" t="s">
        <v>530</v>
      </c>
      <c r="J630" s="523" t="s">
        <v>564</v>
      </c>
      <c r="K630" s="520" t="s">
        <v>106</v>
      </c>
      <c r="L630" s="520" t="s">
        <v>625</v>
      </c>
      <c r="M630" s="520">
        <v>42240</v>
      </c>
      <c r="N630" s="524">
        <v>0.62222222222222223</v>
      </c>
      <c r="O630" s="524">
        <v>0.62777777777777777</v>
      </c>
      <c r="P630" s="519">
        <v>7.9999999999999716</v>
      </c>
      <c r="Q630" s="520" t="s">
        <v>538</v>
      </c>
      <c r="R630" s="520"/>
      <c r="S630" s="520" t="s">
        <v>539</v>
      </c>
      <c r="T630" s="520" t="s">
        <v>540</v>
      </c>
      <c r="U630" s="520"/>
      <c r="V630" s="520"/>
      <c r="W630" s="520" t="s">
        <v>637</v>
      </c>
      <c r="X630" s="520" t="s">
        <v>566</v>
      </c>
      <c r="Y630" s="520" t="b">
        <v>0</v>
      </c>
      <c r="Z630" s="520"/>
      <c r="AA630" s="520"/>
      <c r="AB630" s="520"/>
      <c r="AC630" s="520"/>
      <c r="AD630" s="527"/>
      <c r="AE630" s="520"/>
      <c r="AF630" s="520"/>
      <c r="AG630" s="520"/>
      <c r="AH630" s="520"/>
      <c r="AI630" s="520" t="s">
        <v>589</v>
      </c>
    </row>
    <row r="631" spans="1:35" s="154" customFormat="1">
      <c r="A631" s="520" t="s">
        <v>269</v>
      </c>
      <c r="B631" s="520">
        <v>1</v>
      </c>
      <c r="C631" s="525">
        <v>7085387</v>
      </c>
      <c r="D631" s="520">
        <v>10020435</v>
      </c>
      <c r="E631" s="520" t="s">
        <v>412</v>
      </c>
      <c r="F631" s="520" t="s">
        <v>601</v>
      </c>
      <c r="G631" s="522">
        <v>40701</v>
      </c>
      <c r="H631" s="522" t="s">
        <v>743</v>
      </c>
      <c r="I631" s="520" t="s">
        <v>530</v>
      </c>
      <c r="J631" s="523" t="s">
        <v>564</v>
      </c>
      <c r="K631" s="520" t="s">
        <v>106</v>
      </c>
      <c r="L631" s="520" t="s">
        <v>625</v>
      </c>
      <c r="M631" s="520">
        <v>42240</v>
      </c>
      <c r="N631" s="524">
        <v>0.62777777777777777</v>
      </c>
      <c r="O631" s="524">
        <v>0.62847222222222221</v>
      </c>
      <c r="P631" s="519">
        <v>0.99999999999999645</v>
      </c>
      <c r="Q631" s="520" t="s">
        <v>543</v>
      </c>
      <c r="R631" s="520" t="s">
        <v>1792</v>
      </c>
      <c r="S631" s="520" t="s">
        <v>542</v>
      </c>
      <c r="T631" s="520" t="s">
        <v>534</v>
      </c>
      <c r="U631" s="520"/>
      <c r="V631" s="520"/>
      <c r="W631" s="520" t="s">
        <v>637</v>
      </c>
      <c r="X631" s="520" t="s">
        <v>566</v>
      </c>
      <c r="Y631" s="520" t="b">
        <v>0</v>
      </c>
      <c r="Z631" s="520"/>
      <c r="AA631" s="520"/>
      <c r="AB631" s="520"/>
      <c r="AC631" s="520"/>
      <c r="AD631" s="527"/>
      <c r="AE631" s="520"/>
      <c r="AF631" s="520"/>
      <c r="AG631" s="520"/>
      <c r="AH631" s="520"/>
      <c r="AI631" s="520" t="s">
        <v>589</v>
      </c>
    </row>
    <row r="632" spans="1:35" s="154" customFormat="1">
      <c r="A632" s="520" t="s">
        <v>269</v>
      </c>
      <c r="B632" s="520">
        <v>1</v>
      </c>
      <c r="C632" s="525">
        <v>7085387</v>
      </c>
      <c r="D632" s="520">
        <v>10020435</v>
      </c>
      <c r="E632" s="520" t="s">
        <v>412</v>
      </c>
      <c r="F632" s="520" t="s">
        <v>601</v>
      </c>
      <c r="G632" s="522">
        <v>40701</v>
      </c>
      <c r="H632" s="522" t="s">
        <v>743</v>
      </c>
      <c r="I632" s="520" t="s">
        <v>530</v>
      </c>
      <c r="J632" s="523" t="s">
        <v>564</v>
      </c>
      <c r="K632" s="520" t="s">
        <v>106</v>
      </c>
      <c r="L632" s="520" t="s">
        <v>625</v>
      </c>
      <c r="M632" s="520">
        <v>42240</v>
      </c>
      <c r="N632" s="524">
        <v>0.62847222222222221</v>
      </c>
      <c r="O632" s="524">
        <v>0.62986111111111109</v>
      </c>
      <c r="P632" s="519">
        <v>1.9999999999999929</v>
      </c>
      <c r="Q632" s="520" t="s">
        <v>538</v>
      </c>
      <c r="R632" s="520"/>
      <c r="S632" s="520" t="s">
        <v>539</v>
      </c>
      <c r="T632" s="520" t="s">
        <v>540</v>
      </c>
      <c r="U632" s="520"/>
      <c r="V632" s="520"/>
      <c r="W632" s="520" t="s">
        <v>637</v>
      </c>
      <c r="X632" s="520" t="s">
        <v>566</v>
      </c>
      <c r="Y632" s="520" t="b">
        <v>0</v>
      </c>
      <c r="Z632" s="520"/>
      <c r="AA632" s="520"/>
      <c r="AB632" s="520"/>
      <c r="AC632" s="520"/>
      <c r="AD632" s="527"/>
      <c r="AE632" s="520"/>
      <c r="AF632" s="520"/>
      <c r="AG632" s="520"/>
      <c r="AH632" s="520"/>
      <c r="AI632" s="520" t="s">
        <v>589</v>
      </c>
    </row>
    <row r="633" spans="1:35" s="154" customFormat="1">
      <c r="A633" s="520" t="s">
        <v>269</v>
      </c>
      <c r="B633" s="520">
        <v>1</v>
      </c>
      <c r="C633" s="525">
        <v>7085387</v>
      </c>
      <c r="D633" s="520">
        <v>10020435</v>
      </c>
      <c r="E633" s="520" t="s">
        <v>412</v>
      </c>
      <c r="F633" s="520" t="s">
        <v>601</v>
      </c>
      <c r="G633" s="522">
        <v>40701</v>
      </c>
      <c r="H633" s="522" t="s">
        <v>743</v>
      </c>
      <c r="I633" s="520" t="s">
        <v>530</v>
      </c>
      <c r="J633" s="523" t="s">
        <v>564</v>
      </c>
      <c r="K633" s="520" t="s">
        <v>106</v>
      </c>
      <c r="L633" s="520" t="s">
        <v>625</v>
      </c>
      <c r="M633" s="520">
        <v>42240</v>
      </c>
      <c r="N633" s="524">
        <v>0.62986111111111109</v>
      </c>
      <c r="O633" s="524">
        <v>0.63124999999999998</v>
      </c>
      <c r="P633" s="519">
        <v>1.9999999999999929</v>
      </c>
      <c r="Q633" s="520" t="s">
        <v>543</v>
      </c>
      <c r="R633" s="520" t="s">
        <v>1793</v>
      </c>
      <c r="S633" s="520" t="s">
        <v>542</v>
      </c>
      <c r="T633" s="520" t="s">
        <v>534</v>
      </c>
      <c r="U633" s="520"/>
      <c r="V633" s="520"/>
      <c r="W633" s="520" t="s">
        <v>637</v>
      </c>
      <c r="X633" s="520" t="s">
        <v>566</v>
      </c>
      <c r="Y633" s="520" t="b">
        <v>0</v>
      </c>
      <c r="Z633" s="520"/>
      <c r="AA633" s="520"/>
      <c r="AB633" s="520"/>
      <c r="AC633" s="520"/>
      <c r="AD633" s="527"/>
      <c r="AE633" s="520"/>
      <c r="AF633" s="520"/>
      <c r="AG633" s="520"/>
      <c r="AH633" s="520"/>
      <c r="AI633" s="520" t="s">
        <v>589</v>
      </c>
    </row>
    <row r="634" spans="1:35" s="154" customFormat="1">
      <c r="A634" s="520" t="s">
        <v>269</v>
      </c>
      <c r="B634" s="520">
        <v>1</v>
      </c>
      <c r="C634" s="525">
        <v>7085387</v>
      </c>
      <c r="D634" s="520">
        <v>10020435</v>
      </c>
      <c r="E634" s="520" t="s">
        <v>412</v>
      </c>
      <c r="F634" s="520" t="s">
        <v>601</v>
      </c>
      <c r="G634" s="522">
        <v>40701</v>
      </c>
      <c r="H634" s="522" t="s">
        <v>743</v>
      </c>
      <c r="I634" s="520" t="s">
        <v>530</v>
      </c>
      <c r="J634" s="523" t="s">
        <v>564</v>
      </c>
      <c r="K634" s="520" t="s">
        <v>106</v>
      </c>
      <c r="L634" s="520" t="s">
        <v>625</v>
      </c>
      <c r="M634" s="520">
        <v>42240</v>
      </c>
      <c r="N634" s="524">
        <v>0.63124999999999998</v>
      </c>
      <c r="O634" s="524">
        <v>0.63402777777777775</v>
      </c>
      <c r="P634" s="519">
        <v>3.9999999999999858</v>
      </c>
      <c r="Q634" s="520" t="s">
        <v>538</v>
      </c>
      <c r="R634" s="520"/>
      <c r="S634" s="520" t="s">
        <v>539</v>
      </c>
      <c r="T634" s="520" t="s">
        <v>540</v>
      </c>
      <c r="U634" s="520"/>
      <c r="V634" s="520"/>
      <c r="W634" s="520" t="s">
        <v>637</v>
      </c>
      <c r="X634" s="520" t="s">
        <v>566</v>
      </c>
      <c r="Y634" s="520" t="b">
        <v>0</v>
      </c>
      <c r="Z634" s="520"/>
      <c r="AA634" s="520"/>
      <c r="AB634" s="520"/>
      <c r="AC634" s="520"/>
      <c r="AD634" s="527"/>
      <c r="AE634" s="520"/>
      <c r="AF634" s="520"/>
      <c r="AG634" s="520"/>
      <c r="AH634" s="520"/>
      <c r="AI634" s="520" t="s">
        <v>589</v>
      </c>
    </row>
    <row r="635" spans="1:35" s="154" customFormat="1">
      <c r="A635" s="520" t="s">
        <v>269</v>
      </c>
      <c r="B635" s="520">
        <v>1</v>
      </c>
      <c r="C635" s="525">
        <v>7085387</v>
      </c>
      <c r="D635" s="520">
        <v>10020435</v>
      </c>
      <c r="E635" s="520" t="s">
        <v>412</v>
      </c>
      <c r="F635" s="520" t="s">
        <v>601</v>
      </c>
      <c r="G635" s="522">
        <v>40701</v>
      </c>
      <c r="H635" s="522" t="s">
        <v>743</v>
      </c>
      <c r="I635" s="520" t="s">
        <v>530</v>
      </c>
      <c r="J635" s="523" t="s">
        <v>564</v>
      </c>
      <c r="K635" s="520" t="s">
        <v>106</v>
      </c>
      <c r="L635" s="520" t="s">
        <v>625</v>
      </c>
      <c r="M635" s="520">
        <v>42240</v>
      </c>
      <c r="N635" s="524">
        <v>0.63402777777777775</v>
      </c>
      <c r="O635" s="524">
        <v>0.63472222222222219</v>
      </c>
      <c r="P635" s="519">
        <v>0.99999999999999645</v>
      </c>
      <c r="Q635" s="520" t="s">
        <v>543</v>
      </c>
      <c r="R635" s="520" t="s">
        <v>1794</v>
      </c>
      <c r="S635" s="520" t="s">
        <v>542</v>
      </c>
      <c r="T635" s="520" t="s">
        <v>534</v>
      </c>
      <c r="U635" s="520"/>
      <c r="V635" s="520"/>
      <c r="W635" s="520" t="s">
        <v>637</v>
      </c>
      <c r="X635" s="520" t="s">
        <v>566</v>
      </c>
      <c r="Y635" s="520" t="b">
        <v>0</v>
      </c>
      <c r="Z635" s="520"/>
      <c r="AA635" s="520"/>
      <c r="AB635" s="520"/>
      <c r="AC635" s="520"/>
      <c r="AD635" s="527"/>
      <c r="AE635" s="520"/>
      <c r="AF635" s="520"/>
      <c r="AG635" s="520"/>
      <c r="AH635" s="520"/>
      <c r="AI635" s="520" t="s">
        <v>589</v>
      </c>
    </row>
    <row r="636" spans="1:35" s="154" customFormat="1">
      <c r="A636" s="520" t="s">
        <v>269</v>
      </c>
      <c r="B636" s="520">
        <v>1</v>
      </c>
      <c r="C636" s="525">
        <v>7085387</v>
      </c>
      <c r="D636" s="520">
        <v>10020435</v>
      </c>
      <c r="E636" s="520" t="s">
        <v>412</v>
      </c>
      <c r="F636" s="520" t="s">
        <v>601</v>
      </c>
      <c r="G636" s="522">
        <v>40701</v>
      </c>
      <c r="H636" s="522" t="s">
        <v>743</v>
      </c>
      <c r="I636" s="520" t="s">
        <v>530</v>
      </c>
      <c r="J636" s="523" t="s">
        <v>564</v>
      </c>
      <c r="K636" s="520" t="s">
        <v>106</v>
      </c>
      <c r="L636" s="520" t="s">
        <v>625</v>
      </c>
      <c r="M636" s="520">
        <v>42240</v>
      </c>
      <c r="N636" s="524">
        <v>0.63472222222222219</v>
      </c>
      <c r="O636" s="524">
        <v>0.63680555555555551</v>
      </c>
      <c r="P636" s="519">
        <v>2.9999999999999893</v>
      </c>
      <c r="Q636" s="520" t="s">
        <v>538</v>
      </c>
      <c r="R636" s="520"/>
      <c r="S636" s="520" t="s">
        <v>539</v>
      </c>
      <c r="T636" s="520" t="s">
        <v>540</v>
      </c>
      <c r="U636" s="520"/>
      <c r="V636" s="520"/>
      <c r="W636" s="520" t="s">
        <v>637</v>
      </c>
      <c r="X636" s="520" t="s">
        <v>566</v>
      </c>
      <c r="Y636" s="520" t="b">
        <v>0</v>
      </c>
      <c r="Z636" s="520"/>
      <c r="AA636" s="520"/>
      <c r="AB636" s="520"/>
      <c r="AC636" s="520"/>
      <c r="AD636" s="527"/>
      <c r="AE636" s="520"/>
      <c r="AF636" s="520"/>
      <c r="AG636" s="520"/>
      <c r="AH636" s="520"/>
      <c r="AI636" s="520" t="s">
        <v>589</v>
      </c>
    </row>
    <row r="637" spans="1:35" s="154" customFormat="1">
      <c r="A637" s="520" t="s">
        <v>269</v>
      </c>
      <c r="B637" s="520">
        <v>1</v>
      </c>
      <c r="C637" s="525">
        <v>7085387</v>
      </c>
      <c r="D637" s="520">
        <v>10020435</v>
      </c>
      <c r="E637" s="520" t="s">
        <v>412</v>
      </c>
      <c r="F637" s="520" t="s">
        <v>601</v>
      </c>
      <c r="G637" s="522">
        <v>40701</v>
      </c>
      <c r="H637" s="522" t="s">
        <v>743</v>
      </c>
      <c r="I637" s="520" t="s">
        <v>530</v>
      </c>
      <c r="J637" s="523" t="s">
        <v>564</v>
      </c>
      <c r="K637" s="520" t="s">
        <v>106</v>
      </c>
      <c r="L637" s="520" t="s">
        <v>625</v>
      </c>
      <c r="M637" s="520">
        <v>42240</v>
      </c>
      <c r="N637" s="524">
        <v>0.63680555555555551</v>
      </c>
      <c r="O637" s="524">
        <v>0.6381944444444444</v>
      </c>
      <c r="P637" s="519">
        <v>1.9999999999999929</v>
      </c>
      <c r="Q637" s="520" t="s">
        <v>615</v>
      </c>
      <c r="R637" s="520" t="s">
        <v>1791</v>
      </c>
      <c r="S637" s="520" t="s">
        <v>557</v>
      </c>
      <c r="T637" s="520" t="s">
        <v>534</v>
      </c>
      <c r="U637" s="520"/>
      <c r="V637" s="520"/>
      <c r="W637" s="520" t="s">
        <v>637</v>
      </c>
      <c r="X637" s="520" t="s">
        <v>566</v>
      </c>
      <c r="Y637" s="520" t="b">
        <v>0</v>
      </c>
      <c r="Z637" s="520"/>
      <c r="AA637" s="520"/>
      <c r="AB637" s="520"/>
      <c r="AC637" s="520"/>
      <c r="AD637" s="527"/>
      <c r="AE637" s="520"/>
      <c r="AF637" s="520"/>
      <c r="AG637" s="520"/>
      <c r="AH637" s="520"/>
      <c r="AI637" s="520" t="s">
        <v>589</v>
      </c>
    </row>
    <row r="638" spans="1:35" s="154" customFormat="1">
      <c r="A638" s="520" t="s">
        <v>269</v>
      </c>
      <c r="B638" s="520">
        <v>1</v>
      </c>
      <c r="C638" s="525">
        <v>7085387</v>
      </c>
      <c r="D638" s="520">
        <v>10020435</v>
      </c>
      <c r="E638" s="520" t="s">
        <v>412</v>
      </c>
      <c r="F638" s="520" t="s">
        <v>601</v>
      </c>
      <c r="G638" s="522">
        <v>40701</v>
      </c>
      <c r="H638" s="522" t="s">
        <v>743</v>
      </c>
      <c r="I638" s="520" t="s">
        <v>530</v>
      </c>
      <c r="J638" s="523" t="s">
        <v>564</v>
      </c>
      <c r="K638" s="520" t="s">
        <v>106</v>
      </c>
      <c r="L638" s="520" t="s">
        <v>625</v>
      </c>
      <c r="M638" s="520">
        <v>42240</v>
      </c>
      <c r="N638" s="524">
        <v>0.6381944444444444</v>
      </c>
      <c r="O638" s="524">
        <v>0.65486111111111112</v>
      </c>
      <c r="P638" s="519">
        <v>24.000000000000075</v>
      </c>
      <c r="Q638" s="520" t="s">
        <v>538</v>
      </c>
      <c r="R638" s="520"/>
      <c r="S638" s="520" t="s">
        <v>539</v>
      </c>
      <c r="T638" s="520" t="s">
        <v>540</v>
      </c>
      <c r="U638" s="520"/>
      <c r="V638" s="520"/>
      <c r="W638" s="520" t="s">
        <v>637</v>
      </c>
      <c r="X638" s="520" t="s">
        <v>566</v>
      </c>
      <c r="Y638" s="520" t="b">
        <v>0</v>
      </c>
      <c r="Z638" s="520"/>
      <c r="AA638" s="520"/>
      <c r="AB638" s="520"/>
      <c r="AC638" s="520"/>
      <c r="AD638" s="527"/>
      <c r="AE638" s="520"/>
      <c r="AF638" s="520"/>
      <c r="AG638" s="520"/>
      <c r="AH638" s="520"/>
      <c r="AI638" s="520" t="s">
        <v>589</v>
      </c>
    </row>
    <row r="639" spans="1:35" s="154" customFormat="1">
      <c r="A639" s="520" t="s">
        <v>269</v>
      </c>
      <c r="B639" s="520">
        <v>1</v>
      </c>
      <c r="C639" s="525">
        <v>7085387</v>
      </c>
      <c r="D639" s="520">
        <v>10020435</v>
      </c>
      <c r="E639" s="520" t="s">
        <v>412</v>
      </c>
      <c r="F639" s="520" t="s">
        <v>601</v>
      </c>
      <c r="G639" s="522">
        <v>40701</v>
      </c>
      <c r="H639" s="522" t="s">
        <v>743</v>
      </c>
      <c r="I639" s="520" t="s">
        <v>530</v>
      </c>
      <c r="J639" s="523" t="s">
        <v>564</v>
      </c>
      <c r="K639" s="520" t="s">
        <v>106</v>
      </c>
      <c r="L639" s="520" t="s">
        <v>625</v>
      </c>
      <c r="M639" s="520">
        <v>42240</v>
      </c>
      <c r="N639" s="524">
        <v>0.65486111111111112</v>
      </c>
      <c r="O639" s="524">
        <v>0.65625</v>
      </c>
      <c r="P639" s="519">
        <v>1.9999999999999929</v>
      </c>
      <c r="Q639" s="520" t="s">
        <v>543</v>
      </c>
      <c r="R639" s="520" t="s">
        <v>1794</v>
      </c>
      <c r="S639" s="520" t="s">
        <v>542</v>
      </c>
      <c r="T639" s="520" t="s">
        <v>534</v>
      </c>
      <c r="U639" s="520"/>
      <c r="V639" s="520"/>
      <c r="W639" s="520" t="s">
        <v>637</v>
      </c>
      <c r="X639" s="520" t="s">
        <v>566</v>
      </c>
      <c r="Y639" s="520" t="b">
        <v>0</v>
      </c>
      <c r="Z639" s="520"/>
      <c r="AA639" s="520"/>
      <c r="AB639" s="520"/>
      <c r="AC639" s="520"/>
      <c r="AD639" s="527"/>
      <c r="AE639" s="520"/>
      <c r="AF639" s="520"/>
      <c r="AG639" s="520"/>
      <c r="AH639" s="520"/>
      <c r="AI639" s="520" t="s">
        <v>589</v>
      </c>
    </row>
    <row r="640" spans="1:35" s="154" customFormat="1">
      <c r="A640" s="520" t="s">
        <v>269</v>
      </c>
      <c r="B640" s="520">
        <v>1</v>
      </c>
      <c r="C640" s="525">
        <v>7085387</v>
      </c>
      <c r="D640" s="520">
        <v>10020435</v>
      </c>
      <c r="E640" s="520" t="s">
        <v>412</v>
      </c>
      <c r="F640" s="520" t="s">
        <v>601</v>
      </c>
      <c r="G640" s="522">
        <v>40701</v>
      </c>
      <c r="H640" s="522" t="s">
        <v>743</v>
      </c>
      <c r="I640" s="520" t="s">
        <v>530</v>
      </c>
      <c r="J640" s="523" t="s">
        <v>564</v>
      </c>
      <c r="K640" s="520" t="s">
        <v>106</v>
      </c>
      <c r="L640" s="520" t="s">
        <v>625</v>
      </c>
      <c r="M640" s="520">
        <v>42240</v>
      </c>
      <c r="N640" s="524">
        <v>0.65625</v>
      </c>
      <c r="O640" s="524">
        <v>0.66180555555555554</v>
      </c>
      <c r="P640" s="519">
        <v>7.9999999999999716</v>
      </c>
      <c r="Q640" s="520" t="s">
        <v>538</v>
      </c>
      <c r="R640" s="520"/>
      <c r="S640" s="520" t="s">
        <v>539</v>
      </c>
      <c r="T640" s="520" t="s">
        <v>540</v>
      </c>
      <c r="U640" s="520"/>
      <c r="V640" s="520"/>
      <c r="W640" s="520" t="s">
        <v>637</v>
      </c>
      <c r="X640" s="520" t="s">
        <v>566</v>
      </c>
      <c r="Y640" s="520" t="b">
        <v>0</v>
      </c>
      <c r="Z640" s="520"/>
      <c r="AA640" s="520"/>
      <c r="AB640" s="520"/>
      <c r="AC640" s="520"/>
      <c r="AD640" s="527"/>
      <c r="AE640" s="520"/>
      <c r="AF640" s="520"/>
      <c r="AG640" s="520"/>
      <c r="AH640" s="520"/>
      <c r="AI640" s="520" t="s">
        <v>589</v>
      </c>
    </row>
    <row r="641" spans="1:35" s="154" customFormat="1">
      <c r="A641" s="520" t="s">
        <v>269</v>
      </c>
      <c r="B641" s="520">
        <v>1</v>
      </c>
      <c r="C641" s="525">
        <v>7085387</v>
      </c>
      <c r="D641" s="520">
        <v>10020435</v>
      </c>
      <c r="E641" s="520" t="s">
        <v>412</v>
      </c>
      <c r="F641" s="520" t="s">
        <v>601</v>
      </c>
      <c r="G641" s="522">
        <v>40701</v>
      </c>
      <c r="H641" s="522" t="s">
        <v>743</v>
      </c>
      <c r="I641" s="520" t="s">
        <v>530</v>
      </c>
      <c r="J641" s="523" t="s">
        <v>564</v>
      </c>
      <c r="K641" s="520" t="s">
        <v>106</v>
      </c>
      <c r="L641" s="520" t="s">
        <v>625</v>
      </c>
      <c r="M641" s="520">
        <v>42240</v>
      </c>
      <c r="N641" s="524">
        <v>0.66180555555555554</v>
      </c>
      <c r="O641" s="524">
        <v>0.66249999999999998</v>
      </c>
      <c r="P641" s="519">
        <v>0.99999999999999645</v>
      </c>
      <c r="Q641" s="520" t="s">
        <v>543</v>
      </c>
      <c r="R641" s="520" t="s">
        <v>1795</v>
      </c>
      <c r="S641" s="520" t="s">
        <v>542</v>
      </c>
      <c r="T641" s="520" t="s">
        <v>534</v>
      </c>
      <c r="U641" s="520"/>
      <c r="V641" s="520"/>
      <c r="W641" s="520" t="s">
        <v>637</v>
      </c>
      <c r="X641" s="520" t="s">
        <v>566</v>
      </c>
      <c r="Y641" s="520" t="b">
        <v>0</v>
      </c>
      <c r="Z641" s="520"/>
      <c r="AA641" s="520"/>
      <c r="AB641" s="520"/>
      <c r="AC641" s="520"/>
      <c r="AD641" s="527"/>
      <c r="AE641" s="520"/>
      <c r="AF641" s="520"/>
      <c r="AG641" s="520"/>
      <c r="AH641" s="520"/>
      <c r="AI641" s="520" t="s">
        <v>589</v>
      </c>
    </row>
    <row r="642" spans="1:35" s="154" customFormat="1">
      <c r="A642" s="520" t="s">
        <v>269</v>
      </c>
      <c r="B642" s="520">
        <v>1</v>
      </c>
      <c r="C642" s="525">
        <v>7085387</v>
      </c>
      <c r="D642" s="520">
        <v>10020435</v>
      </c>
      <c r="E642" s="520" t="s">
        <v>412</v>
      </c>
      <c r="F642" s="520" t="s">
        <v>601</v>
      </c>
      <c r="G642" s="522">
        <v>40701</v>
      </c>
      <c r="H642" s="522" t="s">
        <v>743</v>
      </c>
      <c r="I642" s="520" t="s">
        <v>530</v>
      </c>
      <c r="J642" s="523" t="s">
        <v>564</v>
      </c>
      <c r="K642" s="520" t="s">
        <v>106</v>
      </c>
      <c r="L642" s="520" t="s">
        <v>625</v>
      </c>
      <c r="M642" s="520">
        <v>42240</v>
      </c>
      <c r="N642" s="524">
        <v>0.66249999999999998</v>
      </c>
      <c r="O642" s="524">
        <v>0.67013888888888884</v>
      </c>
      <c r="P642" s="519">
        <v>10.999999999999961</v>
      </c>
      <c r="Q642" s="520" t="s">
        <v>538</v>
      </c>
      <c r="R642" s="520"/>
      <c r="S642" s="520" t="s">
        <v>539</v>
      </c>
      <c r="T642" s="520" t="s">
        <v>540</v>
      </c>
      <c r="U642" s="520"/>
      <c r="V642" s="520"/>
      <c r="W642" s="520" t="s">
        <v>637</v>
      </c>
      <c r="X642" s="520" t="s">
        <v>566</v>
      </c>
      <c r="Y642" s="520" t="b">
        <v>0</v>
      </c>
      <c r="Z642" s="520"/>
      <c r="AA642" s="520"/>
      <c r="AB642" s="520"/>
      <c r="AC642" s="520"/>
      <c r="AD642" s="527"/>
      <c r="AE642" s="520"/>
      <c r="AF642" s="520"/>
      <c r="AG642" s="520"/>
      <c r="AH642" s="520"/>
      <c r="AI642" s="520" t="s">
        <v>589</v>
      </c>
    </row>
    <row r="643" spans="1:35" s="154" customFormat="1">
      <c r="A643" s="520" t="s">
        <v>269</v>
      </c>
      <c r="B643" s="520">
        <v>1</v>
      </c>
      <c r="C643" s="525">
        <v>7085387</v>
      </c>
      <c r="D643" s="520">
        <v>10020435</v>
      </c>
      <c r="E643" s="520" t="s">
        <v>412</v>
      </c>
      <c r="F643" s="520" t="s">
        <v>601</v>
      </c>
      <c r="G643" s="522">
        <v>40701</v>
      </c>
      <c r="H643" s="522" t="s">
        <v>743</v>
      </c>
      <c r="I643" s="520" t="s">
        <v>530</v>
      </c>
      <c r="J643" s="523" t="s">
        <v>564</v>
      </c>
      <c r="K643" s="520" t="s">
        <v>106</v>
      </c>
      <c r="L643" s="520" t="s">
        <v>625</v>
      </c>
      <c r="M643" s="520">
        <v>42240</v>
      </c>
      <c r="N643" s="524">
        <v>0.67013888888888884</v>
      </c>
      <c r="O643" s="524">
        <v>0.67152777777777772</v>
      </c>
      <c r="P643" s="519">
        <v>1.9999999999999929</v>
      </c>
      <c r="Q643" s="520" t="s">
        <v>543</v>
      </c>
      <c r="R643" s="520" t="s">
        <v>783</v>
      </c>
      <c r="S643" s="520" t="s">
        <v>542</v>
      </c>
      <c r="T643" s="520" t="s">
        <v>534</v>
      </c>
      <c r="U643" s="520"/>
      <c r="V643" s="520"/>
      <c r="W643" s="520" t="s">
        <v>637</v>
      </c>
      <c r="X643" s="520" t="s">
        <v>566</v>
      </c>
      <c r="Y643" s="520" t="b">
        <v>0</v>
      </c>
      <c r="Z643" s="520"/>
      <c r="AA643" s="520"/>
      <c r="AB643" s="520"/>
      <c r="AC643" s="520"/>
      <c r="AD643" s="527"/>
      <c r="AE643" s="520"/>
      <c r="AF643" s="520"/>
      <c r="AG643" s="520"/>
      <c r="AH643" s="520"/>
      <c r="AI643" s="520" t="s">
        <v>589</v>
      </c>
    </row>
    <row r="644" spans="1:35" s="154" customFormat="1">
      <c r="A644" s="520" t="s">
        <v>269</v>
      </c>
      <c r="B644" s="520">
        <v>1</v>
      </c>
      <c r="C644" s="525">
        <v>7085387</v>
      </c>
      <c r="D644" s="520">
        <v>10020435</v>
      </c>
      <c r="E644" s="520" t="s">
        <v>412</v>
      </c>
      <c r="F644" s="520" t="s">
        <v>601</v>
      </c>
      <c r="G644" s="522">
        <v>40701</v>
      </c>
      <c r="H644" s="522" t="s">
        <v>743</v>
      </c>
      <c r="I644" s="520" t="s">
        <v>530</v>
      </c>
      <c r="J644" s="523" t="s">
        <v>564</v>
      </c>
      <c r="K644" s="520" t="s">
        <v>106</v>
      </c>
      <c r="L644" s="520" t="s">
        <v>625</v>
      </c>
      <c r="M644" s="520">
        <v>42240</v>
      </c>
      <c r="N644" s="524">
        <v>0.67152777777777772</v>
      </c>
      <c r="O644" s="524">
        <v>0.68055555555555558</v>
      </c>
      <c r="P644" s="519">
        <v>12.999999999999954</v>
      </c>
      <c r="Q644" s="520" t="s">
        <v>538</v>
      </c>
      <c r="R644" s="520"/>
      <c r="S644" s="520" t="s">
        <v>539</v>
      </c>
      <c r="T644" s="520" t="s">
        <v>540</v>
      </c>
      <c r="U644" s="520"/>
      <c r="V644" s="520"/>
      <c r="W644" s="520" t="s">
        <v>637</v>
      </c>
      <c r="X644" s="520" t="s">
        <v>566</v>
      </c>
      <c r="Y644" s="520" t="b">
        <v>0</v>
      </c>
      <c r="Z644" s="520"/>
      <c r="AA644" s="520"/>
      <c r="AB644" s="520"/>
      <c r="AC644" s="520"/>
      <c r="AD644" s="527"/>
      <c r="AE644" s="520"/>
      <c r="AF644" s="520"/>
      <c r="AG644" s="520"/>
      <c r="AH644" s="520"/>
      <c r="AI644" s="520" t="s">
        <v>589</v>
      </c>
    </row>
    <row r="645" spans="1:35" s="154" customFormat="1">
      <c r="A645" s="520" t="s">
        <v>269</v>
      </c>
      <c r="B645" s="520">
        <v>1</v>
      </c>
      <c r="C645" s="525">
        <v>7085387</v>
      </c>
      <c r="D645" s="520">
        <v>10020435</v>
      </c>
      <c r="E645" s="520" t="s">
        <v>412</v>
      </c>
      <c r="F645" s="520" t="s">
        <v>601</v>
      </c>
      <c r="G645" s="522">
        <v>40701</v>
      </c>
      <c r="H645" s="522" t="s">
        <v>743</v>
      </c>
      <c r="I645" s="520" t="s">
        <v>530</v>
      </c>
      <c r="J645" s="523" t="s">
        <v>564</v>
      </c>
      <c r="K645" s="520" t="s">
        <v>106</v>
      </c>
      <c r="L645" s="520" t="s">
        <v>625</v>
      </c>
      <c r="M645" s="520">
        <v>42240</v>
      </c>
      <c r="N645" s="524">
        <v>0.68055555555555558</v>
      </c>
      <c r="O645" s="524">
        <v>0.68263888888888891</v>
      </c>
      <c r="P645" s="519">
        <v>3.0000000000001492</v>
      </c>
      <c r="Q645" s="520" t="s">
        <v>572</v>
      </c>
      <c r="R645" s="520" t="s">
        <v>1796</v>
      </c>
      <c r="S645" s="520" t="s">
        <v>533</v>
      </c>
      <c r="T645" s="520" t="s">
        <v>534</v>
      </c>
      <c r="U645" s="520"/>
      <c r="V645" s="520"/>
      <c r="W645" s="520" t="s">
        <v>637</v>
      </c>
      <c r="X645" s="520" t="s">
        <v>566</v>
      </c>
      <c r="Y645" s="520" t="b">
        <v>0</v>
      </c>
      <c r="Z645" s="520"/>
      <c r="AA645" s="520"/>
      <c r="AB645" s="520"/>
      <c r="AC645" s="520"/>
      <c r="AD645" s="527"/>
      <c r="AE645" s="520"/>
      <c r="AF645" s="520"/>
      <c r="AG645" s="520"/>
      <c r="AH645" s="520"/>
      <c r="AI645" s="520" t="s">
        <v>589</v>
      </c>
    </row>
    <row r="646" spans="1:35" s="154" customFormat="1">
      <c r="A646" s="520" t="s">
        <v>269</v>
      </c>
      <c r="B646" s="520">
        <v>1</v>
      </c>
      <c r="C646" s="525">
        <v>7085387</v>
      </c>
      <c r="D646" s="520">
        <v>10020435</v>
      </c>
      <c r="E646" s="520" t="s">
        <v>412</v>
      </c>
      <c r="F646" s="520" t="s">
        <v>601</v>
      </c>
      <c r="G646" s="522">
        <v>40701</v>
      </c>
      <c r="H646" s="522" t="s">
        <v>743</v>
      </c>
      <c r="I646" s="520" t="s">
        <v>530</v>
      </c>
      <c r="J646" s="523" t="s">
        <v>564</v>
      </c>
      <c r="K646" s="520" t="s">
        <v>106</v>
      </c>
      <c r="L646" s="520" t="s">
        <v>625</v>
      </c>
      <c r="M646" s="520">
        <v>42240</v>
      </c>
      <c r="N646" s="524">
        <v>0.68263888888888891</v>
      </c>
      <c r="O646" s="524">
        <v>0.69444444444444442</v>
      </c>
      <c r="P646" s="519">
        <v>16.99999999999994</v>
      </c>
      <c r="Q646" s="520" t="s">
        <v>538</v>
      </c>
      <c r="R646" s="520"/>
      <c r="S646" s="520" t="s">
        <v>539</v>
      </c>
      <c r="T646" s="520" t="s">
        <v>540</v>
      </c>
      <c r="U646" s="520"/>
      <c r="V646" s="520"/>
      <c r="W646" s="520" t="s">
        <v>637</v>
      </c>
      <c r="X646" s="520" t="s">
        <v>566</v>
      </c>
      <c r="Y646" s="520" t="b">
        <v>0</v>
      </c>
      <c r="Z646" s="520"/>
      <c r="AA646" s="520"/>
      <c r="AB646" s="520"/>
      <c r="AC646" s="520"/>
      <c r="AD646" s="527"/>
      <c r="AE646" s="520"/>
      <c r="AF646" s="520"/>
      <c r="AG646" s="520"/>
      <c r="AH646" s="520"/>
      <c r="AI646" s="520" t="s">
        <v>589</v>
      </c>
    </row>
    <row r="647" spans="1:35" s="154" customFormat="1">
      <c r="A647" s="520" t="s">
        <v>269</v>
      </c>
      <c r="B647" s="520">
        <v>1</v>
      </c>
      <c r="C647" s="525">
        <v>7085387</v>
      </c>
      <c r="D647" s="520">
        <v>10020435</v>
      </c>
      <c r="E647" s="520" t="s">
        <v>412</v>
      </c>
      <c r="F647" s="520" t="s">
        <v>601</v>
      </c>
      <c r="G647" s="522">
        <v>40701</v>
      </c>
      <c r="H647" s="522" t="s">
        <v>743</v>
      </c>
      <c r="I647" s="520" t="s">
        <v>530</v>
      </c>
      <c r="J647" s="523" t="s">
        <v>564</v>
      </c>
      <c r="K647" s="520" t="s">
        <v>106</v>
      </c>
      <c r="L647" s="520" t="s">
        <v>625</v>
      </c>
      <c r="M647" s="520">
        <v>42240</v>
      </c>
      <c r="N647" s="524">
        <v>0.69444444444444442</v>
      </c>
      <c r="O647" s="524">
        <v>0.69652777777777775</v>
      </c>
      <c r="P647" s="519">
        <v>2.9999999999999893</v>
      </c>
      <c r="Q647" s="520" t="s">
        <v>615</v>
      </c>
      <c r="R647" s="520" t="s">
        <v>1791</v>
      </c>
      <c r="S647" s="520" t="s">
        <v>557</v>
      </c>
      <c r="T647" s="520" t="s">
        <v>534</v>
      </c>
      <c r="U647" s="520"/>
      <c r="V647" s="520"/>
      <c r="W647" s="520" t="s">
        <v>637</v>
      </c>
      <c r="X647" s="520" t="s">
        <v>566</v>
      </c>
      <c r="Y647" s="520" t="b">
        <v>0</v>
      </c>
      <c r="Z647" s="520"/>
      <c r="AA647" s="520"/>
      <c r="AB647" s="520"/>
      <c r="AC647" s="520"/>
      <c r="AD647" s="527"/>
      <c r="AE647" s="520"/>
      <c r="AF647" s="520"/>
      <c r="AG647" s="520"/>
      <c r="AH647" s="520"/>
      <c r="AI647" s="520" t="s">
        <v>589</v>
      </c>
    </row>
    <row r="648" spans="1:35" s="154" customFormat="1">
      <c r="A648" s="520" t="s">
        <v>269</v>
      </c>
      <c r="B648" s="520">
        <v>1</v>
      </c>
      <c r="C648" s="525">
        <v>7085387</v>
      </c>
      <c r="D648" s="520">
        <v>10020435</v>
      </c>
      <c r="E648" s="520" t="s">
        <v>412</v>
      </c>
      <c r="F648" s="520" t="s">
        <v>601</v>
      </c>
      <c r="G648" s="522">
        <v>40701</v>
      </c>
      <c r="H648" s="522" t="s">
        <v>743</v>
      </c>
      <c r="I648" s="520" t="s">
        <v>530</v>
      </c>
      <c r="J648" s="523" t="s">
        <v>564</v>
      </c>
      <c r="K648" s="520" t="s">
        <v>106</v>
      </c>
      <c r="L648" s="520" t="s">
        <v>625</v>
      </c>
      <c r="M648" s="520">
        <v>42240</v>
      </c>
      <c r="N648" s="524">
        <v>0.69652777777777775</v>
      </c>
      <c r="O648" s="524">
        <v>0.70277777777777772</v>
      </c>
      <c r="P648" s="519">
        <v>8.999999999999968</v>
      </c>
      <c r="Q648" s="520" t="s">
        <v>538</v>
      </c>
      <c r="R648" s="520"/>
      <c r="S648" s="520" t="s">
        <v>539</v>
      </c>
      <c r="T648" s="520" t="s">
        <v>540</v>
      </c>
      <c r="U648" s="520"/>
      <c r="V648" s="520"/>
      <c r="W648" s="520" t="s">
        <v>637</v>
      </c>
      <c r="X648" s="520" t="s">
        <v>566</v>
      </c>
      <c r="Y648" s="520" t="b">
        <v>0</v>
      </c>
      <c r="Z648" s="520"/>
      <c r="AA648" s="520"/>
      <c r="AB648" s="520"/>
      <c r="AC648" s="520"/>
      <c r="AD648" s="527"/>
      <c r="AE648" s="520"/>
      <c r="AF648" s="520"/>
      <c r="AG648" s="520"/>
      <c r="AH648" s="520"/>
      <c r="AI648" s="520" t="s">
        <v>589</v>
      </c>
    </row>
    <row r="649" spans="1:35" s="154" customFormat="1">
      <c r="A649" s="520" t="s">
        <v>269</v>
      </c>
      <c r="B649" s="520">
        <v>1</v>
      </c>
      <c r="C649" s="525">
        <v>7085387</v>
      </c>
      <c r="D649" s="520">
        <v>10020435</v>
      </c>
      <c r="E649" s="520" t="s">
        <v>412</v>
      </c>
      <c r="F649" s="520" t="s">
        <v>601</v>
      </c>
      <c r="G649" s="522">
        <v>40701</v>
      </c>
      <c r="H649" s="522" t="s">
        <v>743</v>
      </c>
      <c r="I649" s="520" t="s">
        <v>530</v>
      </c>
      <c r="J649" s="523" t="s">
        <v>564</v>
      </c>
      <c r="K649" s="520" t="s">
        <v>106</v>
      </c>
      <c r="L649" s="520" t="s">
        <v>625</v>
      </c>
      <c r="M649" s="520">
        <v>42240</v>
      </c>
      <c r="N649" s="524">
        <v>0.70277777777777772</v>
      </c>
      <c r="O649" s="524">
        <v>0.70486111111111105</v>
      </c>
      <c r="P649" s="519">
        <v>2.9999999999999893</v>
      </c>
      <c r="Q649" s="520" t="s">
        <v>543</v>
      </c>
      <c r="R649" s="520" t="s">
        <v>1797</v>
      </c>
      <c r="S649" s="520" t="s">
        <v>542</v>
      </c>
      <c r="T649" s="520" t="s">
        <v>534</v>
      </c>
      <c r="U649" s="520"/>
      <c r="V649" s="520"/>
      <c r="W649" s="520" t="s">
        <v>637</v>
      </c>
      <c r="X649" s="520" t="s">
        <v>566</v>
      </c>
      <c r="Y649" s="520" t="b">
        <v>0</v>
      </c>
      <c r="Z649" s="520"/>
      <c r="AA649" s="520"/>
      <c r="AB649" s="520"/>
      <c r="AC649" s="520"/>
      <c r="AD649" s="527"/>
      <c r="AE649" s="520"/>
      <c r="AF649" s="520"/>
      <c r="AG649" s="520"/>
      <c r="AH649" s="520"/>
      <c r="AI649" s="520" t="s">
        <v>589</v>
      </c>
    </row>
    <row r="650" spans="1:35" s="154" customFormat="1">
      <c r="A650" s="520" t="s">
        <v>269</v>
      </c>
      <c r="B650" s="520">
        <v>1</v>
      </c>
      <c r="C650" s="525">
        <v>7085387</v>
      </c>
      <c r="D650" s="520">
        <v>10020435</v>
      </c>
      <c r="E650" s="520" t="s">
        <v>412</v>
      </c>
      <c r="F650" s="520" t="s">
        <v>601</v>
      </c>
      <c r="G650" s="522">
        <v>40701</v>
      </c>
      <c r="H650" s="522" t="s">
        <v>743</v>
      </c>
      <c r="I650" s="520" t="s">
        <v>530</v>
      </c>
      <c r="J650" s="523" t="s">
        <v>564</v>
      </c>
      <c r="K650" s="520" t="s">
        <v>106</v>
      </c>
      <c r="L650" s="520" t="s">
        <v>625</v>
      </c>
      <c r="M650" s="520">
        <v>42240</v>
      </c>
      <c r="N650" s="524">
        <v>0.70486111111111105</v>
      </c>
      <c r="O650" s="524">
        <v>0.71388888888888891</v>
      </c>
      <c r="P650" s="519">
        <v>13.000000000000114</v>
      </c>
      <c r="Q650" s="520" t="s">
        <v>538</v>
      </c>
      <c r="R650" s="520"/>
      <c r="S650" s="520" t="s">
        <v>539</v>
      </c>
      <c r="T650" s="520" t="s">
        <v>540</v>
      </c>
      <c r="U650" s="520"/>
      <c r="V650" s="520"/>
      <c r="W650" s="520" t="s">
        <v>637</v>
      </c>
      <c r="X650" s="520" t="s">
        <v>566</v>
      </c>
      <c r="Y650" s="520" t="b">
        <v>0</v>
      </c>
      <c r="Z650" s="520"/>
      <c r="AA650" s="520"/>
      <c r="AB650" s="520"/>
      <c r="AC650" s="520"/>
      <c r="AD650" s="527"/>
      <c r="AE650" s="520"/>
      <c r="AF650" s="520"/>
      <c r="AG650" s="520"/>
      <c r="AH650" s="520"/>
      <c r="AI650" s="520" t="s">
        <v>589</v>
      </c>
    </row>
    <row r="651" spans="1:35" s="154" customFormat="1">
      <c r="A651" s="520" t="s">
        <v>269</v>
      </c>
      <c r="B651" s="520">
        <v>1</v>
      </c>
      <c r="C651" s="525">
        <v>7085387</v>
      </c>
      <c r="D651" s="520">
        <v>10020435</v>
      </c>
      <c r="E651" s="520" t="s">
        <v>412</v>
      </c>
      <c r="F651" s="520" t="s">
        <v>601</v>
      </c>
      <c r="G651" s="522">
        <v>40701</v>
      </c>
      <c r="H651" s="522" t="s">
        <v>743</v>
      </c>
      <c r="I651" s="520" t="s">
        <v>530</v>
      </c>
      <c r="J651" s="523" t="s">
        <v>564</v>
      </c>
      <c r="K651" s="520" t="s">
        <v>106</v>
      </c>
      <c r="L651" s="520" t="s">
        <v>625</v>
      </c>
      <c r="M651" s="520">
        <v>42240</v>
      </c>
      <c r="N651" s="524">
        <v>0.71388888888888891</v>
      </c>
      <c r="O651" s="524">
        <v>0.71458333333333335</v>
      </c>
      <c r="P651" s="519">
        <v>0.99999999999999645</v>
      </c>
      <c r="Q651" s="520" t="s">
        <v>543</v>
      </c>
      <c r="R651" s="520" t="s">
        <v>1792</v>
      </c>
      <c r="S651" s="520" t="s">
        <v>542</v>
      </c>
      <c r="T651" s="520" t="s">
        <v>534</v>
      </c>
      <c r="U651" s="520"/>
      <c r="V651" s="520"/>
      <c r="W651" s="520" t="s">
        <v>637</v>
      </c>
      <c r="X651" s="520" t="s">
        <v>566</v>
      </c>
      <c r="Y651" s="520" t="b">
        <v>0</v>
      </c>
      <c r="Z651" s="520"/>
      <c r="AA651" s="520"/>
      <c r="AB651" s="520"/>
      <c r="AC651" s="520"/>
      <c r="AD651" s="527"/>
      <c r="AE651" s="520"/>
      <c r="AF651" s="520"/>
      <c r="AG651" s="520"/>
      <c r="AH651" s="520"/>
      <c r="AI651" s="520" t="s">
        <v>589</v>
      </c>
    </row>
    <row r="652" spans="1:35" s="154" customFormat="1">
      <c r="A652" s="520" t="s">
        <v>269</v>
      </c>
      <c r="B652" s="520">
        <v>1</v>
      </c>
      <c r="C652" s="525">
        <v>7085387</v>
      </c>
      <c r="D652" s="520">
        <v>10020435</v>
      </c>
      <c r="E652" s="520" t="s">
        <v>412</v>
      </c>
      <c r="F652" s="520" t="s">
        <v>601</v>
      </c>
      <c r="G652" s="522">
        <v>40701</v>
      </c>
      <c r="H652" s="522" t="s">
        <v>743</v>
      </c>
      <c r="I652" s="520" t="s">
        <v>530</v>
      </c>
      <c r="J652" s="523" t="s">
        <v>564</v>
      </c>
      <c r="K652" s="520" t="s">
        <v>106</v>
      </c>
      <c r="L652" s="520" t="s">
        <v>625</v>
      </c>
      <c r="M652" s="520">
        <v>42240</v>
      </c>
      <c r="N652" s="524">
        <v>0.71458333333333335</v>
      </c>
      <c r="O652" s="524">
        <v>0.72569444444444442</v>
      </c>
      <c r="P652" s="519">
        <v>15.999999999999943</v>
      </c>
      <c r="Q652" s="520" t="s">
        <v>538</v>
      </c>
      <c r="R652" s="520"/>
      <c r="S652" s="520" t="s">
        <v>539</v>
      </c>
      <c r="T652" s="520" t="s">
        <v>540</v>
      </c>
      <c r="U652" s="520"/>
      <c r="V652" s="520"/>
      <c r="W652" s="520" t="s">
        <v>637</v>
      </c>
      <c r="X652" s="520" t="s">
        <v>566</v>
      </c>
      <c r="Y652" s="520" t="b">
        <v>0</v>
      </c>
      <c r="Z652" s="520"/>
      <c r="AA652" s="520"/>
      <c r="AB652" s="520"/>
      <c r="AC652" s="520"/>
      <c r="AD652" s="527"/>
      <c r="AE652" s="520"/>
      <c r="AF652" s="520"/>
      <c r="AG652" s="520"/>
      <c r="AH652" s="520"/>
      <c r="AI652" s="520" t="s">
        <v>589</v>
      </c>
    </row>
    <row r="653" spans="1:35" s="154" customFormat="1">
      <c r="A653" s="520" t="s">
        <v>269</v>
      </c>
      <c r="B653" s="520">
        <v>1</v>
      </c>
      <c r="C653" s="525">
        <v>7085387</v>
      </c>
      <c r="D653" s="520">
        <v>10020435</v>
      </c>
      <c r="E653" s="520" t="s">
        <v>412</v>
      </c>
      <c r="F653" s="520" t="s">
        <v>601</v>
      </c>
      <c r="G653" s="522">
        <v>40701</v>
      </c>
      <c r="H653" s="522" t="s">
        <v>743</v>
      </c>
      <c r="I653" s="520" t="s">
        <v>530</v>
      </c>
      <c r="J653" s="523" t="s">
        <v>564</v>
      </c>
      <c r="K653" s="520" t="s">
        <v>106</v>
      </c>
      <c r="L653" s="520" t="s">
        <v>625</v>
      </c>
      <c r="M653" s="520">
        <v>42240</v>
      </c>
      <c r="N653" s="524">
        <v>0.72569444444444442</v>
      </c>
      <c r="O653" s="524">
        <v>0.72777777777777775</v>
      </c>
      <c r="P653" s="519">
        <v>2.9999999999999893</v>
      </c>
      <c r="Q653" s="520" t="s">
        <v>543</v>
      </c>
      <c r="R653" s="520" t="s">
        <v>1792</v>
      </c>
      <c r="S653" s="520" t="s">
        <v>542</v>
      </c>
      <c r="T653" s="520" t="s">
        <v>534</v>
      </c>
      <c r="U653" s="520"/>
      <c r="V653" s="520"/>
      <c r="W653" s="520" t="s">
        <v>637</v>
      </c>
      <c r="X653" s="520" t="s">
        <v>566</v>
      </c>
      <c r="Y653" s="520" t="b">
        <v>0</v>
      </c>
      <c r="Z653" s="520"/>
      <c r="AA653" s="520"/>
      <c r="AB653" s="520"/>
      <c r="AC653" s="520"/>
      <c r="AD653" s="527"/>
      <c r="AE653" s="520"/>
      <c r="AF653" s="520"/>
      <c r="AG653" s="520"/>
      <c r="AH653" s="520"/>
      <c r="AI653" s="520" t="s">
        <v>589</v>
      </c>
    </row>
    <row r="654" spans="1:35" s="154" customFormat="1">
      <c r="A654" s="520" t="s">
        <v>269</v>
      </c>
      <c r="B654" s="520">
        <v>1</v>
      </c>
      <c r="C654" s="525">
        <v>7085387</v>
      </c>
      <c r="D654" s="520">
        <v>10020435</v>
      </c>
      <c r="E654" s="520" t="s">
        <v>412</v>
      </c>
      <c r="F654" s="520" t="s">
        <v>601</v>
      </c>
      <c r="G654" s="522">
        <v>40701</v>
      </c>
      <c r="H654" s="522" t="s">
        <v>743</v>
      </c>
      <c r="I654" s="520" t="s">
        <v>530</v>
      </c>
      <c r="J654" s="523" t="s">
        <v>564</v>
      </c>
      <c r="K654" s="520" t="s">
        <v>106</v>
      </c>
      <c r="L654" s="520" t="s">
        <v>625</v>
      </c>
      <c r="M654" s="520">
        <v>42240</v>
      </c>
      <c r="N654" s="524">
        <v>0.72777777777777775</v>
      </c>
      <c r="O654" s="524">
        <v>0.73263888888888884</v>
      </c>
      <c r="P654" s="519">
        <v>6.9999999999999751</v>
      </c>
      <c r="Q654" s="520" t="s">
        <v>538</v>
      </c>
      <c r="R654" s="520"/>
      <c r="S654" s="520" t="s">
        <v>539</v>
      </c>
      <c r="T654" s="520" t="s">
        <v>540</v>
      </c>
      <c r="U654" s="520"/>
      <c r="V654" s="520"/>
      <c r="W654" s="520" t="s">
        <v>637</v>
      </c>
      <c r="X654" s="520" t="s">
        <v>566</v>
      </c>
      <c r="Y654" s="520" t="b">
        <v>0</v>
      </c>
      <c r="Z654" s="520"/>
      <c r="AA654" s="520"/>
      <c r="AB654" s="520"/>
      <c r="AC654" s="520"/>
      <c r="AD654" s="527"/>
      <c r="AE654" s="520"/>
      <c r="AF654" s="520"/>
      <c r="AG654" s="520"/>
      <c r="AH654" s="520"/>
      <c r="AI654" s="520" t="s">
        <v>589</v>
      </c>
    </row>
    <row r="655" spans="1:35" s="154" customFormat="1">
      <c r="A655" s="520" t="s">
        <v>269</v>
      </c>
      <c r="B655" s="520">
        <v>1</v>
      </c>
      <c r="C655" s="525">
        <v>7085387</v>
      </c>
      <c r="D655" s="520">
        <v>10020435</v>
      </c>
      <c r="E655" s="520" t="s">
        <v>412</v>
      </c>
      <c r="F655" s="520" t="s">
        <v>601</v>
      </c>
      <c r="G655" s="522">
        <v>40701</v>
      </c>
      <c r="H655" s="522" t="s">
        <v>743</v>
      </c>
      <c r="I655" s="520" t="s">
        <v>530</v>
      </c>
      <c r="J655" s="523" t="s">
        <v>564</v>
      </c>
      <c r="K655" s="520" t="s">
        <v>106</v>
      </c>
      <c r="L655" s="520" t="s">
        <v>625</v>
      </c>
      <c r="M655" s="520">
        <v>42240</v>
      </c>
      <c r="N655" s="524">
        <v>0.73263888888888884</v>
      </c>
      <c r="O655" s="524">
        <v>0.73472222222222217</v>
      </c>
      <c r="P655" s="519">
        <v>2.9999999999999893</v>
      </c>
      <c r="Q655" s="520" t="s">
        <v>572</v>
      </c>
      <c r="R655" s="520" t="s">
        <v>1798</v>
      </c>
      <c r="S655" s="520" t="s">
        <v>533</v>
      </c>
      <c r="T655" s="520" t="s">
        <v>534</v>
      </c>
      <c r="U655" s="520"/>
      <c r="V655" s="520"/>
      <c r="W655" s="520" t="s">
        <v>637</v>
      </c>
      <c r="X655" s="520" t="s">
        <v>566</v>
      </c>
      <c r="Y655" s="520" t="b">
        <v>0</v>
      </c>
      <c r="Z655" s="520"/>
      <c r="AA655" s="520"/>
      <c r="AB655" s="520"/>
      <c r="AC655" s="520"/>
      <c r="AD655" s="527"/>
      <c r="AE655" s="520"/>
      <c r="AF655" s="520"/>
      <c r="AG655" s="520"/>
      <c r="AH655" s="520"/>
      <c r="AI655" s="520" t="s">
        <v>589</v>
      </c>
    </row>
    <row r="656" spans="1:35" s="154" customFormat="1">
      <c r="A656" s="520" t="s">
        <v>269</v>
      </c>
      <c r="B656" s="520">
        <v>1</v>
      </c>
      <c r="C656" s="525">
        <v>7085387</v>
      </c>
      <c r="D656" s="520">
        <v>10020435</v>
      </c>
      <c r="E656" s="520" t="s">
        <v>412</v>
      </c>
      <c r="F656" s="520" t="s">
        <v>601</v>
      </c>
      <c r="G656" s="522">
        <v>40701</v>
      </c>
      <c r="H656" s="522" t="s">
        <v>743</v>
      </c>
      <c r="I656" s="520" t="s">
        <v>530</v>
      </c>
      <c r="J656" s="523" t="s">
        <v>564</v>
      </c>
      <c r="K656" s="520" t="s">
        <v>106</v>
      </c>
      <c r="L656" s="520" t="s">
        <v>625</v>
      </c>
      <c r="M656" s="520">
        <v>42240</v>
      </c>
      <c r="N656" s="524">
        <v>0.73472222222222217</v>
      </c>
      <c r="O656" s="524">
        <v>0.73888888888888893</v>
      </c>
      <c r="P656" s="519">
        <v>5.9999999999999787</v>
      </c>
      <c r="Q656" s="520" t="s">
        <v>538</v>
      </c>
      <c r="R656" s="520"/>
      <c r="S656" s="520" t="s">
        <v>539</v>
      </c>
      <c r="T656" s="520" t="s">
        <v>540</v>
      </c>
      <c r="U656" s="520"/>
      <c r="V656" s="520"/>
      <c r="W656" s="520" t="s">
        <v>637</v>
      </c>
      <c r="X656" s="520" t="s">
        <v>566</v>
      </c>
      <c r="Y656" s="520" t="b">
        <v>0</v>
      </c>
      <c r="Z656" s="520"/>
      <c r="AA656" s="520"/>
      <c r="AB656" s="520"/>
      <c r="AC656" s="520"/>
      <c r="AD656" s="527"/>
      <c r="AE656" s="520"/>
      <c r="AF656" s="520"/>
      <c r="AG656" s="520"/>
      <c r="AH656" s="520"/>
      <c r="AI656" s="520" t="s">
        <v>589</v>
      </c>
    </row>
    <row r="657" spans="1:35" s="154" customFormat="1">
      <c r="A657" s="520" t="s">
        <v>269</v>
      </c>
      <c r="B657" s="520">
        <v>1</v>
      </c>
      <c r="C657" s="525">
        <v>7085387</v>
      </c>
      <c r="D657" s="520">
        <v>10020435</v>
      </c>
      <c r="E657" s="520" t="s">
        <v>412</v>
      </c>
      <c r="F657" s="520" t="s">
        <v>601</v>
      </c>
      <c r="G657" s="522">
        <v>40701</v>
      </c>
      <c r="H657" s="522" t="s">
        <v>743</v>
      </c>
      <c r="I657" s="520" t="s">
        <v>530</v>
      </c>
      <c r="J657" s="523" t="s">
        <v>564</v>
      </c>
      <c r="K657" s="520" t="s">
        <v>106</v>
      </c>
      <c r="L657" s="520" t="s">
        <v>625</v>
      </c>
      <c r="M657" s="520">
        <v>42240</v>
      </c>
      <c r="N657" s="524">
        <v>0.73888888888888893</v>
      </c>
      <c r="O657" s="524">
        <v>0.7416666666666667</v>
      </c>
      <c r="P657" s="519">
        <v>3.9999999999999858</v>
      </c>
      <c r="Q657" s="520" t="s">
        <v>548</v>
      </c>
      <c r="R657" s="520" t="s">
        <v>1799</v>
      </c>
      <c r="S657" s="520" t="s">
        <v>542</v>
      </c>
      <c r="T657" s="520" t="s">
        <v>534</v>
      </c>
      <c r="U657" s="520"/>
      <c r="V657" s="520"/>
      <c r="W657" s="520" t="s">
        <v>637</v>
      </c>
      <c r="X657" s="520" t="s">
        <v>566</v>
      </c>
      <c r="Y657" s="520" t="b">
        <v>0</v>
      </c>
      <c r="Z657" s="520"/>
      <c r="AA657" s="520"/>
      <c r="AB657" s="520"/>
      <c r="AC657" s="520"/>
      <c r="AD657" s="527"/>
      <c r="AE657" s="520"/>
      <c r="AF657" s="520"/>
      <c r="AG657" s="520"/>
      <c r="AH657" s="520"/>
      <c r="AI657" s="520" t="s">
        <v>589</v>
      </c>
    </row>
    <row r="658" spans="1:35" s="154" customFormat="1">
      <c r="A658" s="520" t="s">
        <v>269</v>
      </c>
      <c r="B658" s="520">
        <v>1</v>
      </c>
      <c r="C658" s="525">
        <v>7085387</v>
      </c>
      <c r="D658" s="520">
        <v>10020435</v>
      </c>
      <c r="E658" s="520" t="s">
        <v>412</v>
      </c>
      <c r="F658" s="520" t="s">
        <v>601</v>
      </c>
      <c r="G658" s="522">
        <v>40701</v>
      </c>
      <c r="H658" s="522" t="s">
        <v>743</v>
      </c>
      <c r="I658" s="520" t="s">
        <v>530</v>
      </c>
      <c r="J658" s="523" t="s">
        <v>564</v>
      </c>
      <c r="K658" s="520" t="s">
        <v>106</v>
      </c>
      <c r="L658" s="520" t="s">
        <v>625</v>
      </c>
      <c r="M658" s="520">
        <v>42240</v>
      </c>
      <c r="N658" s="524">
        <v>0.7416666666666667</v>
      </c>
      <c r="O658" s="524">
        <v>0.74513888888888891</v>
      </c>
      <c r="P658" s="519">
        <v>5.0000000000001421</v>
      </c>
      <c r="Q658" s="520" t="s">
        <v>538</v>
      </c>
      <c r="R658" s="520"/>
      <c r="S658" s="520" t="s">
        <v>539</v>
      </c>
      <c r="T658" s="520" t="s">
        <v>540</v>
      </c>
      <c r="U658" s="520"/>
      <c r="V658" s="520"/>
      <c r="W658" s="520" t="s">
        <v>637</v>
      </c>
      <c r="X658" s="520" t="s">
        <v>566</v>
      </c>
      <c r="Y658" s="520" t="b">
        <v>0</v>
      </c>
      <c r="Z658" s="520"/>
      <c r="AA658" s="520"/>
      <c r="AB658" s="520"/>
      <c r="AC658" s="520"/>
      <c r="AD658" s="527"/>
      <c r="AE658" s="520"/>
      <c r="AF658" s="520"/>
      <c r="AG658" s="520"/>
      <c r="AH658" s="520"/>
      <c r="AI658" s="520" t="s">
        <v>589</v>
      </c>
    </row>
    <row r="659" spans="1:35" s="154" customFormat="1">
      <c r="A659" s="520" t="s">
        <v>269</v>
      </c>
      <c r="B659" s="520">
        <v>1</v>
      </c>
      <c r="C659" s="525">
        <v>7085387</v>
      </c>
      <c r="D659" s="520">
        <v>10020435</v>
      </c>
      <c r="E659" s="520" t="s">
        <v>412</v>
      </c>
      <c r="F659" s="520" t="s">
        <v>601</v>
      </c>
      <c r="G659" s="522">
        <v>40701</v>
      </c>
      <c r="H659" s="522" t="s">
        <v>743</v>
      </c>
      <c r="I659" s="520" t="s">
        <v>530</v>
      </c>
      <c r="J659" s="523" t="s">
        <v>564</v>
      </c>
      <c r="K659" s="520" t="s">
        <v>106</v>
      </c>
      <c r="L659" s="520" t="s">
        <v>625</v>
      </c>
      <c r="M659" s="520">
        <v>42240</v>
      </c>
      <c r="N659" s="524">
        <v>0.74513888888888891</v>
      </c>
      <c r="O659" s="524">
        <v>0.74583333333333335</v>
      </c>
      <c r="P659" s="519">
        <v>0.99999999999999645</v>
      </c>
      <c r="Q659" s="520" t="s">
        <v>1800</v>
      </c>
      <c r="R659" s="520" t="s">
        <v>1801</v>
      </c>
      <c r="S659" s="520" t="s">
        <v>542</v>
      </c>
      <c r="T659" s="520" t="s">
        <v>534</v>
      </c>
      <c r="U659" s="520"/>
      <c r="V659" s="520"/>
      <c r="W659" s="520" t="s">
        <v>637</v>
      </c>
      <c r="X659" s="520" t="s">
        <v>566</v>
      </c>
      <c r="Y659" s="520" t="b">
        <v>0</v>
      </c>
      <c r="Z659" s="520"/>
      <c r="AA659" s="520"/>
      <c r="AB659" s="520"/>
      <c r="AC659" s="520"/>
      <c r="AD659" s="527"/>
      <c r="AE659" s="520"/>
      <c r="AF659" s="520"/>
      <c r="AG659" s="520"/>
      <c r="AH659" s="520"/>
      <c r="AI659" s="520" t="s">
        <v>589</v>
      </c>
    </row>
    <row r="660" spans="1:35" s="154" customFormat="1">
      <c r="A660" s="520" t="s">
        <v>269</v>
      </c>
      <c r="B660" s="520">
        <v>1</v>
      </c>
      <c r="C660" s="525">
        <v>7085387</v>
      </c>
      <c r="D660" s="520">
        <v>10020435</v>
      </c>
      <c r="E660" s="520" t="s">
        <v>412</v>
      </c>
      <c r="F660" s="520" t="s">
        <v>601</v>
      </c>
      <c r="G660" s="522">
        <v>40701</v>
      </c>
      <c r="H660" s="522" t="s">
        <v>743</v>
      </c>
      <c r="I660" s="520" t="s">
        <v>530</v>
      </c>
      <c r="J660" s="523" t="s">
        <v>564</v>
      </c>
      <c r="K660" s="520" t="s">
        <v>106</v>
      </c>
      <c r="L660" s="520" t="s">
        <v>625</v>
      </c>
      <c r="M660" s="520">
        <v>42240</v>
      </c>
      <c r="N660" s="524">
        <v>0.74583333333333335</v>
      </c>
      <c r="O660" s="524">
        <v>0.75</v>
      </c>
      <c r="P660" s="519">
        <v>5.9999999999999787</v>
      </c>
      <c r="Q660" s="520" t="s">
        <v>538</v>
      </c>
      <c r="R660" s="520"/>
      <c r="S660" s="520" t="s">
        <v>539</v>
      </c>
      <c r="T660" s="520" t="s">
        <v>540</v>
      </c>
      <c r="U660" s="520"/>
      <c r="V660" s="520"/>
      <c r="W660" s="520" t="s">
        <v>637</v>
      </c>
      <c r="X660" s="520" t="s">
        <v>566</v>
      </c>
      <c r="Y660" s="520" t="b">
        <v>0</v>
      </c>
      <c r="Z660" s="520"/>
      <c r="AA660" s="520"/>
      <c r="AB660" s="520"/>
      <c r="AC660" s="520"/>
      <c r="AD660" s="527"/>
      <c r="AE660" s="520"/>
      <c r="AF660" s="520"/>
      <c r="AG660" s="520"/>
      <c r="AH660" s="520"/>
      <c r="AI660" s="520" t="s">
        <v>589</v>
      </c>
    </row>
    <row r="661" spans="1:35" s="154" customFormat="1">
      <c r="A661" s="520" t="s">
        <v>269</v>
      </c>
      <c r="B661" s="520">
        <v>1</v>
      </c>
      <c r="C661" s="525">
        <v>7085387</v>
      </c>
      <c r="D661" s="520">
        <v>10020435</v>
      </c>
      <c r="E661" s="520" t="s">
        <v>412</v>
      </c>
      <c r="F661" s="520" t="s">
        <v>601</v>
      </c>
      <c r="G661" s="522">
        <v>40701</v>
      </c>
      <c r="H661" s="522" t="s">
        <v>743</v>
      </c>
      <c r="I661" s="520" t="s">
        <v>530</v>
      </c>
      <c r="J661" s="523" t="s">
        <v>564</v>
      </c>
      <c r="K661" s="520" t="s">
        <v>106</v>
      </c>
      <c r="L661" s="520" t="s">
        <v>625</v>
      </c>
      <c r="M661" s="520">
        <v>42240</v>
      </c>
      <c r="N661" s="524">
        <v>0.75</v>
      </c>
      <c r="O661" s="524">
        <v>0.75069444444444444</v>
      </c>
      <c r="P661" s="519">
        <v>0.99999999999999645</v>
      </c>
      <c r="Q661" s="520" t="s">
        <v>604</v>
      </c>
      <c r="R661" s="520" t="s">
        <v>1802</v>
      </c>
      <c r="S661" s="520" t="s">
        <v>542</v>
      </c>
      <c r="T661" s="520" t="s">
        <v>534</v>
      </c>
      <c r="U661" s="520"/>
      <c r="V661" s="520"/>
      <c r="W661" s="520" t="s">
        <v>637</v>
      </c>
      <c r="X661" s="520" t="s">
        <v>566</v>
      </c>
      <c r="Y661" s="520" t="b">
        <v>0</v>
      </c>
      <c r="Z661" s="520"/>
      <c r="AA661" s="520"/>
      <c r="AB661" s="520"/>
      <c r="AC661" s="520"/>
      <c r="AD661" s="527"/>
      <c r="AE661" s="520"/>
      <c r="AF661" s="520"/>
      <c r="AG661" s="520"/>
      <c r="AH661" s="520"/>
      <c r="AI661" s="520" t="s">
        <v>589</v>
      </c>
    </row>
    <row r="662" spans="1:35" s="154" customFormat="1">
      <c r="A662" s="520" t="s">
        <v>269</v>
      </c>
      <c r="B662" s="520">
        <v>1</v>
      </c>
      <c r="C662" s="525">
        <v>7085387</v>
      </c>
      <c r="D662" s="520">
        <v>10020435</v>
      </c>
      <c r="E662" s="520" t="s">
        <v>412</v>
      </c>
      <c r="F662" s="520" t="s">
        <v>601</v>
      </c>
      <c r="G662" s="522">
        <v>40701</v>
      </c>
      <c r="H662" s="522" t="s">
        <v>743</v>
      </c>
      <c r="I662" s="520" t="s">
        <v>530</v>
      </c>
      <c r="J662" s="523" t="s">
        <v>564</v>
      </c>
      <c r="K662" s="520" t="s">
        <v>106</v>
      </c>
      <c r="L662" s="520" t="s">
        <v>625</v>
      </c>
      <c r="M662" s="520">
        <v>42240</v>
      </c>
      <c r="N662" s="524">
        <v>0.75069444444444444</v>
      </c>
      <c r="O662" s="524">
        <v>0.75138888888888888</v>
      </c>
      <c r="P662" s="519">
        <v>0.99999999999999645</v>
      </c>
      <c r="Q662" s="520" t="s">
        <v>538</v>
      </c>
      <c r="R662" s="520"/>
      <c r="S662" s="520" t="s">
        <v>539</v>
      </c>
      <c r="T662" s="520" t="s">
        <v>540</v>
      </c>
      <c r="U662" s="520"/>
      <c r="V662" s="520"/>
      <c r="W662" s="520" t="s">
        <v>637</v>
      </c>
      <c r="X662" s="520" t="s">
        <v>566</v>
      </c>
      <c r="Y662" s="520" t="b">
        <v>0</v>
      </c>
      <c r="Z662" s="520"/>
      <c r="AA662" s="520"/>
      <c r="AB662" s="520"/>
      <c r="AC662" s="520"/>
      <c r="AD662" s="527"/>
      <c r="AE662" s="520"/>
      <c r="AF662" s="520"/>
      <c r="AG662" s="520"/>
      <c r="AH662" s="520"/>
      <c r="AI662" s="520" t="s">
        <v>589</v>
      </c>
    </row>
    <row r="663" spans="1:35" s="154" customFormat="1">
      <c r="A663" s="520" t="s">
        <v>269</v>
      </c>
      <c r="B663" s="520">
        <v>1</v>
      </c>
      <c r="C663" s="525">
        <v>7085387</v>
      </c>
      <c r="D663" s="520">
        <v>10020435</v>
      </c>
      <c r="E663" s="520" t="s">
        <v>412</v>
      </c>
      <c r="F663" s="520" t="s">
        <v>601</v>
      </c>
      <c r="G663" s="522">
        <v>40701</v>
      </c>
      <c r="H663" s="522" t="s">
        <v>743</v>
      </c>
      <c r="I663" s="520" t="s">
        <v>530</v>
      </c>
      <c r="J663" s="523" t="s">
        <v>564</v>
      </c>
      <c r="K663" s="520" t="s">
        <v>106</v>
      </c>
      <c r="L663" s="520" t="s">
        <v>625</v>
      </c>
      <c r="M663" s="520">
        <v>42240</v>
      </c>
      <c r="N663" s="524">
        <v>0.75138888888888888</v>
      </c>
      <c r="O663" s="524">
        <v>0.75694444444444442</v>
      </c>
      <c r="P663" s="519">
        <v>7.9999999999999716</v>
      </c>
      <c r="Q663" s="520" t="s">
        <v>548</v>
      </c>
      <c r="R663" s="520" t="s">
        <v>1803</v>
      </c>
      <c r="S663" s="520" t="s">
        <v>542</v>
      </c>
      <c r="T663" s="520" t="s">
        <v>534</v>
      </c>
      <c r="U663" s="520"/>
      <c r="V663" s="520"/>
      <c r="W663" s="520" t="s">
        <v>637</v>
      </c>
      <c r="X663" s="520" t="s">
        <v>566</v>
      </c>
      <c r="Y663" s="520" t="b">
        <v>0</v>
      </c>
      <c r="Z663" s="520"/>
      <c r="AA663" s="520"/>
      <c r="AB663" s="520"/>
      <c r="AC663" s="520"/>
      <c r="AD663" s="527"/>
      <c r="AE663" s="520"/>
      <c r="AF663" s="520"/>
      <c r="AG663" s="520"/>
      <c r="AH663" s="520"/>
      <c r="AI663" s="520" t="s">
        <v>589</v>
      </c>
    </row>
    <row r="664" spans="1:35" s="154" customFormat="1">
      <c r="A664" s="520" t="s">
        <v>269</v>
      </c>
      <c r="B664" s="520">
        <v>1</v>
      </c>
      <c r="C664" s="525">
        <v>7085387</v>
      </c>
      <c r="D664" s="520">
        <v>10020435</v>
      </c>
      <c r="E664" s="520" t="s">
        <v>412</v>
      </c>
      <c r="F664" s="520" t="s">
        <v>601</v>
      </c>
      <c r="G664" s="522">
        <v>40701</v>
      </c>
      <c r="H664" s="522" t="s">
        <v>743</v>
      </c>
      <c r="I664" s="520" t="s">
        <v>530</v>
      </c>
      <c r="J664" s="523" t="s">
        <v>564</v>
      </c>
      <c r="K664" s="520" t="s">
        <v>106</v>
      </c>
      <c r="L664" s="520" t="s">
        <v>625</v>
      </c>
      <c r="M664" s="520">
        <v>42240</v>
      </c>
      <c r="N664" s="524">
        <v>0.75694444444444442</v>
      </c>
      <c r="O664" s="524">
        <v>0.76944444444444438</v>
      </c>
      <c r="P664" s="519">
        <v>17.999999999999936</v>
      </c>
      <c r="Q664" s="520" t="s">
        <v>538</v>
      </c>
      <c r="R664" s="520"/>
      <c r="S664" s="520" t="s">
        <v>539</v>
      </c>
      <c r="T664" s="520" t="s">
        <v>540</v>
      </c>
      <c r="U664" s="520"/>
      <c r="V664" s="520"/>
      <c r="W664" s="520" t="s">
        <v>637</v>
      </c>
      <c r="X664" s="520" t="s">
        <v>566</v>
      </c>
      <c r="Y664" s="520" t="b">
        <v>0</v>
      </c>
      <c r="Z664" s="520"/>
      <c r="AA664" s="520"/>
      <c r="AB664" s="520"/>
      <c r="AC664" s="520"/>
      <c r="AD664" s="527"/>
      <c r="AE664" s="520"/>
      <c r="AF664" s="520"/>
      <c r="AG664" s="520"/>
      <c r="AH664" s="520"/>
      <c r="AI664" s="520" t="s">
        <v>589</v>
      </c>
    </row>
    <row r="665" spans="1:35" s="154" customFormat="1">
      <c r="A665" s="520" t="s">
        <v>269</v>
      </c>
      <c r="B665" s="520">
        <v>1</v>
      </c>
      <c r="C665" s="525">
        <v>7085387</v>
      </c>
      <c r="D665" s="520">
        <v>10020435</v>
      </c>
      <c r="E665" s="520" t="s">
        <v>412</v>
      </c>
      <c r="F665" s="520" t="s">
        <v>601</v>
      </c>
      <c r="G665" s="522">
        <v>40701</v>
      </c>
      <c r="H665" s="522" t="s">
        <v>743</v>
      </c>
      <c r="I665" s="520" t="s">
        <v>530</v>
      </c>
      <c r="J665" s="523" t="s">
        <v>564</v>
      </c>
      <c r="K665" s="520" t="s">
        <v>106</v>
      </c>
      <c r="L665" s="520" t="s">
        <v>625</v>
      </c>
      <c r="M665" s="520">
        <v>42240</v>
      </c>
      <c r="N665" s="524">
        <v>0.76944444444444438</v>
      </c>
      <c r="O665" s="524">
        <v>0.77013888888888893</v>
      </c>
      <c r="P665" s="519">
        <v>0.99999999999999645</v>
      </c>
      <c r="Q665" s="520" t="s">
        <v>543</v>
      </c>
      <c r="R665" s="520" t="s">
        <v>1804</v>
      </c>
      <c r="S665" s="520" t="s">
        <v>542</v>
      </c>
      <c r="T665" s="520" t="s">
        <v>534</v>
      </c>
      <c r="U665" s="520"/>
      <c r="V665" s="520"/>
      <c r="W665" s="520" t="s">
        <v>637</v>
      </c>
      <c r="X665" s="520" t="s">
        <v>566</v>
      </c>
      <c r="Y665" s="520" t="b">
        <v>0</v>
      </c>
      <c r="Z665" s="520"/>
      <c r="AA665" s="520"/>
      <c r="AB665" s="520"/>
      <c r="AC665" s="520"/>
      <c r="AD665" s="527"/>
      <c r="AE665" s="520"/>
      <c r="AF665" s="520"/>
      <c r="AG665" s="520"/>
      <c r="AH665" s="520"/>
      <c r="AI665" s="520" t="s">
        <v>589</v>
      </c>
    </row>
    <row r="666" spans="1:35" s="154" customFormat="1">
      <c r="A666" s="520" t="s">
        <v>269</v>
      </c>
      <c r="B666" s="520">
        <v>1</v>
      </c>
      <c r="C666" s="525">
        <v>7085387</v>
      </c>
      <c r="D666" s="520">
        <v>10020435</v>
      </c>
      <c r="E666" s="520" t="s">
        <v>412</v>
      </c>
      <c r="F666" s="520" t="s">
        <v>601</v>
      </c>
      <c r="G666" s="522">
        <v>40701</v>
      </c>
      <c r="H666" s="522" t="s">
        <v>743</v>
      </c>
      <c r="I666" s="520" t="s">
        <v>530</v>
      </c>
      <c r="J666" s="523" t="s">
        <v>564</v>
      </c>
      <c r="K666" s="520" t="s">
        <v>106</v>
      </c>
      <c r="L666" s="520" t="s">
        <v>625</v>
      </c>
      <c r="M666" s="520">
        <v>42240</v>
      </c>
      <c r="N666" s="524">
        <v>0.77013888888888893</v>
      </c>
      <c r="O666" s="524">
        <v>0.77638888888888891</v>
      </c>
      <c r="P666" s="519">
        <v>8.999999999999968</v>
      </c>
      <c r="Q666" s="520" t="s">
        <v>538</v>
      </c>
      <c r="R666" s="520"/>
      <c r="S666" s="520" t="s">
        <v>539</v>
      </c>
      <c r="T666" s="520" t="s">
        <v>540</v>
      </c>
      <c r="U666" s="520"/>
      <c r="V666" s="520"/>
      <c r="W666" s="520" t="s">
        <v>637</v>
      </c>
      <c r="X666" s="520" t="s">
        <v>566</v>
      </c>
      <c r="Y666" s="520" t="b">
        <v>0</v>
      </c>
      <c r="Z666" s="520"/>
      <c r="AA666" s="520"/>
      <c r="AB666" s="520"/>
      <c r="AC666" s="520"/>
      <c r="AD666" s="527"/>
      <c r="AE666" s="520"/>
      <c r="AF666" s="520"/>
      <c r="AG666" s="520"/>
      <c r="AH666" s="520"/>
      <c r="AI666" s="520" t="s">
        <v>589</v>
      </c>
    </row>
    <row r="667" spans="1:35" s="154" customFormat="1">
      <c r="A667" s="520" t="s">
        <v>269</v>
      </c>
      <c r="B667" s="520">
        <v>1</v>
      </c>
      <c r="C667" s="525">
        <v>7085387</v>
      </c>
      <c r="D667" s="520">
        <v>10020435</v>
      </c>
      <c r="E667" s="520" t="s">
        <v>412</v>
      </c>
      <c r="F667" s="520" t="s">
        <v>601</v>
      </c>
      <c r="G667" s="522">
        <v>40701</v>
      </c>
      <c r="H667" s="522" t="s">
        <v>743</v>
      </c>
      <c r="I667" s="520" t="s">
        <v>530</v>
      </c>
      <c r="J667" s="523" t="s">
        <v>564</v>
      </c>
      <c r="K667" s="520" t="s">
        <v>106</v>
      </c>
      <c r="L667" s="520" t="s">
        <v>625</v>
      </c>
      <c r="M667" s="520">
        <v>42240</v>
      </c>
      <c r="N667" s="524">
        <v>0.77638888888888891</v>
      </c>
      <c r="O667" s="524">
        <v>0.77708333333333335</v>
      </c>
      <c r="P667" s="519">
        <v>1.0000000000001563</v>
      </c>
      <c r="Q667" s="520" t="s">
        <v>543</v>
      </c>
      <c r="R667" s="520" t="s">
        <v>1804</v>
      </c>
      <c r="S667" s="520" t="s">
        <v>542</v>
      </c>
      <c r="T667" s="520" t="s">
        <v>534</v>
      </c>
      <c r="U667" s="520"/>
      <c r="V667" s="520"/>
      <c r="W667" s="520" t="s">
        <v>637</v>
      </c>
      <c r="X667" s="520" t="s">
        <v>566</v>
      </c>
      <c r="Y667" s="520" t="b">
        <v>0</v>
      </c>
      <c r="Z667" s="520"/>
      <c r="AA667" s="520"/>
      <c r="AB667" s="520"/>
      <c r="AC667" s="520"/>
      <c r="AD667" s="527"/>
      <c r="AE667" s="520"/>
      <c r="AF667" s="520"/>
      <c r="AG667" s="520"/>
      <c r="AH667" s="520"/>
      <c r="AI667" s="520" t="s">
        <v>589</v>
      </c>
    </row>
    <row r="668" spans="1:35" s="154" customFormat="1">
      <c r="A668" s="520" t="s">
        <v>269</v>
      </c>
      <c r="B668" s="520">
        <v>1</v>
      </c>
      <c r="C668" s="525">
        <v>7085387</v>
      </c>
      <c r="D668" s="520">
        <v>10020435</v>
      </c>
      <c r="E668" s="520" t="s">
        <v>412</v>
      </c>
      <c r="F668" s="520" t="s">
        <v>601</v>
      </c>
      <c r="G668" s="522">
        <v>40701</v>
      </c>
      <c r="H668" s="522" t="s">
        <v>743</v>
      </c>
      <c r="I668" s="520" t="s">
        <v>530</v>
      </c>
      <c r="J668" s="523" t="s">
        <v>564</v>
      </c>
      <c r="K668" s="520" t="s">
        <v>106</v>
      </c>
      <c r="L668" s="520" t="s">
        <v>625</v>
      </c>
      <c r="M668" s="520">
        <v>42240</v>
      </c>
      <c r="N668" s="524">
        <v>0.77708333333333335</v>
      </c>
      <c r="O668" s="524">
        <v>0.78055555555555556</v>
      </c>
      <c r="P668" s="519">
        <v>4.9999999999999822</v>
      </c>
      <c r="Q668" s="520" t="s">
        <v>538</v>
      </c>
      <c r="R668" s="520"/>
      <c r="S668" s="520" t="s">
        <v>539</v>
      </c>
      <c r="T668" s="520" t="s">
        <v>540</v>
      </c>
      <c r="U668" s="520"/>
      <c r="V668" s="520"/>
      <c r="W668" s="520" t="s">
        <v>637</v>
      </c>
      <c r="X668" s="520" t="s">
        <v>566</v>
      </c>
      <c r="Y668" s="520" t="b">
        <v>0</v>
      </c>
      <c r="Z668" s="520"/>
      <c r="AA668" s="520"/>
      <c r="AB668" s="520"/>
      <c r="AC668" s="520"/>
      <c r="AD668" s="527"/>
      <c r="AE668" s="520"/>
      <c r="AF668" s="520"/>
      <c r="AG668" s="520"/>
      <c r="AH668" s="520"/>
      <c r="AI668" s="520" t="s">
        <v>589</v>
      </c>
    </row>
    <row r="669" spans="1:35" s="154" customFormat="1">
      <c r="A669" s="520" t="s">
        <v>269</v>
      </c>
      <c r="B669" s="520">
        <v>1</v>
      </c>
      <c r="C669" s="525">
        <v>7085387</v>
      </c>
      <c r="D669" s="520">
        <v>10020435</v>
      </c>
      <c r="E669" s="520" t="s">
        <v>412</v>
      </c>
      <c r="F669" s="520" t="s">
        <v>601</v>
      </c>
      <c r="G669" s="522">
        <v>40701</v>
      </c>
      <c r="H669" s="522" t="s">
        <v>743</v>
      </c>
      <c r="I669" s="520" t="s">
        <v>530</v>
      </c>
      <c r="J669" s="523" t="s">
        <v>564</v>
      </c>
      <c r="K669" s="520" t="s">
        <v>106</v>
      </c>
      <c r="L669" s="520" t="s">
        <v>625</v>
      </c>
      <c r="M669" s="520">
        <v>42240</v>
      </c>
      <c r="N669" s="524">
        <v>0.78055555555555556</v>
      </c>
      <c r="O669" s="524">
        <v>0.78194444444444444</v>
      </c>
      <c r="P669" s="519">
        <v>1.9999999999999929</v>
      </c>
      <c r="Q669" s="520" t="s">
        <v>543</v>
      </c>
      <c r="R669" s="520" t="s">
        <v>1805</v>
      </c>
      <c r="S669" s="520" t="s">
        <v>542</v>
      </c>
      <c r="T669" s="520" t="s">
        <v>534</v>
      </c>
      <c r="U669" s="520"/>
      <c r="V669" s="520"/>
      <c r="W669" s="520" t="s">
        <v>637</v>
      </c>
      <c r="X669" s="520" t="s">
        <v>566</v>
      </c>
      <c r="Y669" s="520" t="b">
        <v>0</v>
      </c>
      <c r="Z669" s="520"/>
      <c r="AA669" s="520"/>
      <c r="AB669" s="520"/>
      <c r="AC669" s="520"/>
      <c r="AD669" s="527"/>
      <c r="AE669" s="520"/>
      <c r="AF669" s="520"/>
      <c r="AG669" s="520"/>
      <c r="AH669" s="520"/>
      <c r="AI669" s="520" t="s">
        <v>589</v>
      </c>
    </row>
    <row r="670" spans="1:35" s="154" customFormat="1">
      <c r="A670" s="520" t="s">
        <v>269</v>
      </c>
      <c r="B670" s="520">
        <v>1</v>
      </c>
      <c r="C670" s="525">
        <v>7085387</v>
      </c>
      <c r="D670" s="520">
        <v>10020435</v>
      </c>
      <c r="E670" s="520" t="s">
        <v>412</v>
      </c>
      <c r="F670" s="520" t="s">
        <v>601</v>
      </c>
      <c r="G670" s="522">
        <v>40701</v>
      </c>
      <c r="H670" s="522" t="s">
        <v>743</v>
      </c>
      <c r="I670" s="520" t="s">
        <v>530</v>
      </c>
      <c r="J670" s="523" t="s">
        <v>564</v>
      </c>
      <c r="K670" s="520" t="s">
        <v>106</v>
      </c>
      <c r="L670" s="520" t="s">
        <v>625</v>
      </c>
      <c r="M670" s="520">
        <v>42240</v>
      </c>
      <c r="N670" s="524">
        <v>0.78194444444444444</v>
      </c>
      <c r="O670" s="524">
        <v>0.78611111111111109</v>
      </c>
      <c r="P670" s="519">
        <v>5.9999999999999787</v>
      </c>
      <c r="Q670" s="520" t="s">
        <v>538</v>
      </c>
      <c r="R670" s="520"/>
      <c r="S670" s="520" t="s">
        <v>539</v>
      </c>
      <c r="T670" s="520" t="s">
        <v>540</v>
      </c>
      <c r="U670" s="520"/>
      <c r="V670" s="520"/>
      <c r="W670" s="520" t="s">
        <v>637</v>
      </c>
      <c r="X670" s="520" t="s">
        <v>566</v>
      </c>
      <c r="Y670" s="520" t="b">
        <v>0</v>
      </c>
      <c r="Z670" s="520"/>
      <c r="AA670" s="520"/>
      <c r="AB670" s="520"/>
      <c r="AC670" s="520"/>
      <c r="AD670" s="527"/>
      <c r="AE670" s="520"/>
      <c r="AF670" s="520"/>
      <c r="AG670" s="520"/>
      <c r="AH670" s="520"/>
      <c r="AI670" s="520" t="s">
        <v>589</v>
      </c>
    </row>
    <row r="671" spans="1:35" s="154" customFormat="1">
      <c r="A671" s="520" t="s">
        <v>269</v>
      </c>
      <c r="B671" s="520">
        <v>1</v>
      </c>
      <c r="C671" s="525">
        <v>7085387</v>
      </c>
      <c r="D671" s="520">
        <v>10020435</v>
      </c>
      <c r="E671" s="520" t="s">
        <v>412</v>
      </c>
      <c r="F671" s="520" t="s">
        <v>601</v>
      </c>
      <c r="G671" s="522">
        <v>40701</v>
      </c>
      <c r="H671" s="522" t="s">
        <v>743</v>
      </c>
      <c r="I671" s="520" t="s">
        <v>530</v>
      </c>
      <c r="J671" s="523" t="s">
        <v>564</v>
      </c>
      <c r="K671" s="520" t="s">
        <v>106</v>
      </c>
      <c r="L671" s="520" t="s">
        <v>625</v>
      </c>
      <c r="M671" s="520">
        <v>42240</v>
      </c>
      <c r="N671" s="524">
        <v>0.78611111111111109</v>
      </c>
      <c r="O671" s="524">
        <v>0.78749999999999998</v>
      </c>
      <c r="P671" s="519">
        <v>1.9999999999999929</v>
      </c>
      <c r="Q671" s="520" t="s">
        <v>543</v>
      </c>
      <c r="R671" s="520" t="s">
        <v>575</v>
      </c>
      <c r="S671" s="520" t="s">
        <v>542</v>
      </c>
      <c r="T671" s="520" t="s">
        <v>534</v>
      </c>
      <c r="U671" s="520"/>
      <c r="V671" s="520"/>
      <c r="W671" s="520" t="s">
        <v>637</v>
      </c>
      <c r="X671" s="520" t="s">
        <v>566</v>
      </c>
      <c r="Y671" s="520" t="b">
        <v>0</v>
      </c>
      <c r="Z671" s="520"/>
      <c r="AA671" s="520"/>
      <c r="AB671" s="520"/>
      <c r="AC671" s="520"/>
      <c r="AD671" s="527"/>
      <c r="AE671" s="520"/>
      <c r="AF671" s="520"/>
      <c r="AG671" s="520"/>
      <c r="AH671" s="520"/>
      <c r="AI671" s="520" t="s">
        <v>589</v>
      </c>
    </row>
    <row r="672" spans="1:35" s="154" customFormat="1">
      <c r="A672" s="520" t="s">
        <v>269</v>
      </c>
      <c r="B672" s="520">
        <v>1</v>
      </c>
      <c r="C672" s="525">
        <v>7085387</v>
      </c>
      <c r="D672" s="520">
        <v>10020435</v>
      </c>
      <c r="E672" s="520" t="s">
        <v>412</v>
      </c>
      <c r="F672" s="520" t="s">
        <v>601</v>
      </c>
      <c r="G672" s="522">
        <v>40701</v>
      </c>
      <c r="H672" s="522" t="s">
        <v>743</v>
      </c>
      <c r="I672" s="520" t="s">
        <v>530</v>
      </c>
      <c r="J672" s="523" t="s">
        <v>564</v>
      </c>
      <c r="K672" s="520" t="s">
        <v>106</v>
      </c>
      <c r="L672" s="520" t="s">
        <v>625</v>
      </c>
      <c r="M672" s="520">
        <v>42240</v>
      </c>
      <c r="N672" s="524">
        <v>0.78749999999999998</v>
      </c>
      <c r="O672" s="524">
        <v>0.79166666666666663</v>
      </c>
      <c r="P672" s="519">
        <v>5.9999999999999787</v>
      </c>
      <c r="Q672" s="520" t="s">
        <v>538</v>
      </c>
      <c r="R672" s="520"/>
      <c r="S672" s="520" t="s">
        <v>539</v>
      </c>
      <c r="T672" s="520" t="s">
        <v>540</v>
      </c>
      <c r="U672" s="520"/>
      <c r="V672" s="520"/>
      <c r="W672" s="520" t="s">
        <v>637</v>
      </c>
      <c r="X672" s="520" t="s">
        <v>566</v>
      </c>
      <c r="Y672" s="520" t="b">
        <v>0</v>
      </c>
      <c r="Z672" s="520"/>
      <c r="AA672" s="520"/>
      <c r="AB672" s="520"/>
      <c r="AC672" s="520"/>
      <c r="AD672" s="527"/>
      <c r="AE672" s="520"/>
      <c r="AF672" s="520"/>
      <c r="AG672" s="520"/>
      <c r="AH672" s="520"/>
      <c r="AI672" s="520" t="s">
        <v>589</v>
      </c>
    </row>
    <row r="673" spans="1:35" s="154" customFormat="1">
      <c r="A673" s="520" t="s">
        <v>269</v>
      </c>
      <c r="B673" s="520">
        <v>1</v>
      </c>
      <c r="C673" s="525">
        <v>7085387</v>
      </c>
      <c r="D673" s="520">
        <v>10020435</v>
      </c>
      <c r="E673" s="520" t="s">
        <v>412</v>
      </c>
      <c r="F673" s="520" t="s">
        <v>601</v>
      </c>
      <c r="G673" s="522">
        <v>40701</v>
      </c>
      <c r="H673" s="522" t="s">
        <v>743</v>
      </c>
      <c r="I673" s="520" t="s">
        <v>530</v>
      </c>
      <c r="J673" s="523" t="s">
        <v>564</v>
      </c>
      <c r="K673" s="520" t="s">
        <v>106</v>
      </c>
      <c r="L673" s="520" t="s">
        <v>625</v>
      </c>
      <c r="M673" s="520">
        <v>42240</v>
      </c>
      <c r="N673" s="524">
        <v>0.79166666666666663</v>
      </c>
      <c r="O673" s="524">
        <v>0.79374999999999996</v>
      </c>
      <c r="P673" s="519">
        <v>2.9999999999999893</v>
      </c>
      <c r="Q673" s="520" t="s">
        <v>552</v>
      </c>
      <c r="R673" s="520" t="s">
        <v>1806</v>
      </c>
      <c r="S673" s="520" t="s">
        <v>533</v>
      </c>
      <c r="T673" s="520" t="s">
        <v>534</v>
      </c>
      <c r="U673" s="520"/>
      <c r="V673" s="520"/>
      <c r="W673" s="520" t="s">
        <v>637</v>
      </c>
      <c r="X673" s="520" t="s">
        <v>566</v>
      </c>
      <c r="Y673" s="520" t="b">
        <v>0</v>
      </c>
      <c r="Z673" s="520"/>
      <c r="AA673" s="520"/>
      <c r="AB673" s="520"/>
      <c r="AC673" s="520"/>
      <c r="AD673" s="527"/>
      <c r="AE673" s="520"/>
      <c r="AF673" s="520"/>
      <c r="AG673" s="520"/>
      <c r="AH673" s="520"/>
      <c r="AI673" s="520" t="s">
        <v>589</v>
      </c>
    </row>
    <row r="674" spans="1:35" s="154" customFormat="1">
      <c r="A674" s="520" t="s">
        <v>269</v>
      </c>
      <c r="B674" s="520">
        <v>1</v>
      </c>
      <c r="C674" s="525">
        <v>7085387</v>
      </c>
      <c r="D674" s="520">
        <v>10020435</v>
      </c>
      <c r="E674" s="520" t="s">
        <v>412</v>
      </c>
      <c r="F674" s="520" t="s">
        <v>601</v>
      </c>
      <c r="G674" s="522">
        <v>40701</v>
      </c>
      <c r="H674" s="522" t="s">
        <v>743</v>
      </c>
      <c r="I674" s="520" t="s">
        <v>530</v>
      </c>
      <c r="J674" s="523" t="s">
        <v>564</v>
      </c>
      <c r="K674" s="520" t="s">
        <v>106</v>
      </c>
      <c r="L674" s="520" t="s">
        <v>625</v>
      </c>
      <c r="M674" s="520">
        <v>42240</v>
      </c>
      <c r="N674" s="524">
        <v>0.79374999999999996</v>
      </c>
      <c r="O674" s="524">
        <v>0.80902777777777779</v>
      </c>
      <c r="P674" s="519">
        <v>22.000000000000082</v>
      </c>
      <c r="Q674" s="520" t="s">
        <v>538</v>
      </c>
      <c r="R674" s="520"/>
      <c r="S674" s="520" t="s">
        <v>539</v>
      </c>
      <c r="T674" s="520" t="s">
        <v>540</v>
      </c>
      <c r="U674" s="520"/>
      <c r="V674" s="520"/>
      <c r="W674" s="520" t="s">
        <v>637</v>
      </c>
      <c r="X674" s="520" t="s">
        <v>566</v>
      </c>
      <c r="Y674" s="520" t="b">
        <v>0</v>
      </c>
      <c r="Z674" s="520"/>
      <c r="AA674" s="520"/>
      <c r="AB674" s="520"/>
      <c r="AC674" s="520"/>
      <c r="AD674" s="527"/>
      <c r="AE674" s="520"/>
      <c r="AF674" s="520"/>
      <c r="AG674" s="520"/>
      <c r="AH674" s="520"/>
      <c r="AI674" s="520" t="s">
        <v>589</v>
      </c>
    </row>
    <row r="675" spans="1:35" s="154" customFormat="1">
      <c r="A675" s="520" t="s">
        <v>269</v>
      </c>
      <c r="B675" s="520">
        <v>1</v>
      </c>
      <c r="C675" s="525">
        <v>7085387</v>
      </c>
      <c r="D675" s="520">
        <v>10020435</v>
      </c>
      <c r="E675" s="520" t="s">
        <v>412</v>
      </c>
      <c r="F675" s="520" t="s">
        <v>601</v>
      </c>
      <c r="G675" s="522">
        <v>40701</v>
      </c>
      <c r="H675" s="522" t="s">
        <v>743</v>
      </c>
      <c r="I675" s="520" t="s">
        <v>530</v>
      </c>
      <c r="J675" s="523" t="s">
        <v>564</v>
      </c>
      <c r="K675" s="520" t="s">
        <v>106</v>
      </c>
      <c r="L675" s="520" t="s">
        <v>625</v>
      </c>
      <c r="M675" s="520">
        <v>42240</v>
      </c>
      <c r="N675" s="524">
        <v>0.80902777777777779</v>
      </c>
      <c r="O675" s="524">
        <v>0.80972222222222223</v>
      </c>
      <c r="P675" s="519">
        <v>0.99999999999999645</v>
      </c>
      <c r="Q675" s="520" t="s">
        <v>543</v>
      </c>
      <c r="R675" s="520" t="s">
        <v>783</v>
      </c>
      <c r="S675" s="520" t="s">
        <v>542</v>
      </c>
      <c r="T675" s="520" t="s">
        <v>534</v>
      </c>
      <c r="U675" s="520"/>
      <c r="V675" s="520"/>
      <c r="W675" s="520" t="s">
        <v>637</v>
      </c>
      <c r="X675" s="520" t="s">
        <v>566</v>
      </c>
      <c r="Y675" s="520" t="b">
        <v>0</v>
      </c>
      <c r="Z675" s="520"/>
      <c r="AA675" s="520"/>
      <c r="AB675" s="520"/>
      <c r="AC675" s="520"/>
      <c r="AD675" s="527"/>
      <c r="AE675" s="520"/>
      <c r="AF675" s="520"/>
      <c r="AG675" s="520"/>
      <c r="AH675" s="520"/>
      <c r="AI675" s="520" t="s">
        <v>589</v>
      </c>
    </row>
    <row r="676" spans="1:35" s="154" customFormat="1">
      <c r="A676" s="520" t="s">
        <v>269</v>
      </c>
      <c r="B676" s="520">
        <v>1</v>
      </c>
      <c r="C676" s="525">
        <v>7085387</v>
      </c>
      <c r="D676" s="520">
        <v>10020435</v>
      </c>
      <c r="E676" s="520" t="s">
        <v>412</v>
      </c>
      <c r="F676" s="520" t="s">
        <v>601</v>
      </c>
      <c r="G676" s="522">
        <v>40701</v>
      </c>
      <c r="H676" s="522" t="s">
        <v>743</v>
      </c>
      <c r="I676" s="520" t="s">
        <v>530</v>
      </c>
      <c r="J676" s="523" t="s">
        <v>564</v>
      </c>
      <c r="K676" s="520" t="s">
        <v>106</v>
      </c>
      <c r="L676" s="520" t="s">
        <v>625</v>
      </c>
      <c r="M676" s="520">
        <v>42240</v>
      </c>
      <c r="N676" s="524">
        <v>0.80972222222222223</v>
      </c>
      <c r="O676" s="524">
        <v>0.82291666666666663</v>
      </c>
      <c r="P676" s="519">
        <v>18.999999999999932</v>
      </c>
      <c r="Q676" s="520" t="s">
        <v>538</v>
      </c>
      <c r="R676" s="520"/>
      <c r="S676" s="520" t="s">
        <v>539</v>
      </c>
      <c r="T676" s="520" t="s">
        <v>540</v>
      </c>
      <c r="U676" s="520"/>
      <c r="V676" s="520"/>
      <c r="W676" s="520" t="s">
        <v>637</v>
      </c>
      <c r="X676" s="520" t="s">
        <v>566</v>
      </c>
      <c r="Y676" s="520" t="b">
        <v>0</v>
      </c>
      <c r="Z676" s="520"/>
      <c r="AA676" s="520"/>
      <c r="AB676" s="520"/>
      <c r="AC676" s="520"/>
      <c r="AD676" s="527"/>
      <c r="AE676" s="520"/>
      <c r="AF676" s="520"/>
      <c r="AG676" s="520"/>
      <c r="AH676" s="520"/>
      <c r="AI676" s="520" t="s">
        <v>589</v>
      </c>
    </row>
    <row r="677" spans="1:35" s="154" customFormat="1">
      <c r="A677" s="520" t="s">
        <v>269</v>
      </c>
      <c r="B677" s="520">
        <v>1</v>
      </c>
      <c r="C677" s="525">
        <v>7085387</v>
      </c>
      <c r="D677" s="520">
        <v>10020435</v>
      </c>
      <c r="E677" s="520" t="s">
        <v>412</v>
      </c>
      <c r="F677" s="520" t="s">
        <v>601</v>
      </c>
      <c r="G677" s="522">
        <v>40701</v>
      </c>
      <c r="H677" s="522" t="s">
        <v>743</v>
      </c>
      <c r="I677" s="520" t="s">
        <v>530</v>
      </c>
      <c r="J677" s="523" t="s">
        <v>564</v>
      </c>
      <c r="K677" s="520" t="s">
        <v>106</v>
      </c>
      <c r="L677" s="520" t="s">
        <v>625</v>
      </c>
      <c r="M677" s="520">
        <v>42240</v>
      </c>
      <c r="N677" s="524">
        <v>0.82291666666666663</v>
      </c>
      <c r="O677" s="524">
        <v>0.82499999999999996</v>
      </c>
      <c r="P677" s="519">
        <v>2.9999999999999893</v>
      </c>
      <c r="Q677" s="520" t="s">
        <v>543</v>
      </c>
      <c r="R677" s="520" t="s">
        <v>1807</v>
      </c>
      <c r="S677" s="520" t="s">
        <v>542</v>
      </c>
      <c r="T677" s="520" t="s">
        <v>534</v>
      </c>
      <c r="U677" s="520"/>
      <c r="V677" s="520"/>
      <c r="W677" s="520" t="s">
        <v>637</v>
      </c>
      <c r="X677" s="520" t="s">
        <v>566</v>
      </c>
      <c r="Y677" s="520" t="b">
        <v>0</v>
      </c>
      <c r="Z677" s="520"/>
      <c r="AA677" s="520"/>
      <c r="AB677" s="520"/>
      <c r="AC677" s="520"/>
      <c r="AD677" s="527"/>
      <c r="AE677" s="520"/>
      <c r="AF677" s="520"/>
      <c r="AG677" s="520"/>
      <c r="AH677" s="520"/>
      <c r="AI677" s="520" t="s">
        <v>589</v>
      </c>
    </row>
    <row r="678" spans="1:35" s="154" customFormat="1">
      <c r="A678" s="520" t="s">
        <v>269</v>
      </c>
      <c r="B678" s="520">
        <v>1</v>
      </c>
      <c r="C678" s="525">
        <v>7085387</v>
      </c>
      <c r="D678" s="520">
        <v>10020435</v>
      </c>
      <c r="E678" s="520" t="s">
        <v>412</v>
      </c>
      <c r="F678" s="520" t="s">
        <v>601</v>
      </c>
      <c r="G678" s="522">
        <v>40701</v>
      </c>
      <c r="H678" s="522" t="s">
        <v>743</v>
      </c>
      <c r="I678" s="520" t="s">
        <v>530</v>
      </c>
      <c r="J678" s="523" t="s">
        <v>564</v>
      </c>
      <c r="K678" s="520" t="s">
        <v>106</v>
      </c>
      <c r="L678" s="520" t="s">
        <v>625</v>
      </c>
      <c r="M678" s="520">
        <v>42240</v>
      </c>
      <c r="N678" s="524">
        <v>0.82499999999999996</v>
      </c>
      <c r="O678" s="524">
        <v>0.83333333333333337</v>
      </c>
      <c r="P678" s="519">
        <v>11.999999999999957</v>
      </c>
      <c r="Q678" s="520" t="s">
        <v>538</v>
      </c>
      <c r="R678" s="520"/>
      <c r="S678" s="520" t="s">
        <v>539</v>
      </c>
      <c r="T678" s="520" t="s">
        <v>540</v>
      </c>
      <c r="U678" s="520"/>
      <c r="V678" s="520"/>
      <c r="W678" s="520" t="s">
        <v>637</v>
      </c>
      <c r="X678" s="520" t="s">
        <v>566</v>
      </c>
      <c r="Y678" s="520" t="b">
        <v>0</v>
      </c>
      <c r="Z678" s="520"/>
      <c r="AA678" s="520"/>
      <c r="AB678" s="520"/>
      <c r="AC678" s="520"/>
      <c r="AD678" s="527"/>
      <c r="AE678" s="520"/>
      <c r="AF678" s="520"/>
      <c r="AG678" s="520"/>
      <c r="AH678" s="520"/>
      <c r="AI678" s="520" t="s">
        <v>589</v>
      </c>
    </row>
    <row r="679" spans="1:35" s="154" customFormat="1">
      <c r="A679" s="520" t="s">
        <v>269</v>
      </c>
      <c r="B679" s="520">
        <v>1</v>
      </c>
      <c r="C679" s="525">
        <v>7085387</v>
      </c>
      <c r="D679" s="520">
        <v>10020435</v>
      </c>
      <c r="E679" s="520" t="s">
        <v>412</v>
      </c>
      <c r="F679" s="520" t="s">
        <v>601</v>
      </c>
      <c r="G679" s="522">
        <v>40701</v>
      </c>
      <c r="H679" s="522" t="s">
        <v>743</v>
      </c>
      <c r="I679" s="520" t="s">
        <v>530</v>
      </c>
      <c r="J679" s="523" t="s">
        <v>564</v>
      </c>
      <c r="K679" s="520" t="s">
        <v>106</v>
      </c>
      <c r="L679" s="520" t="s">
        <v>625</v>
      </c>
      <c r="M679" s="520">
        <v>42240</v>
      </c>
      <c r="N679" s="524">
        <v>0.83333333333333337</v>
      </c>
      <c r="O679" s="524">
        <v>0.83402777777777781</v>
      </c>
      <c r="P679" s="519">
        <v>0.99999999999999645</v>
      </c>
      <c r="Q679" s="520" t="s">
        <v>543</v>
      </c>
      <c r="R679" s="520" t="s">
        <v>1808</v>
      </c>
      <c r="S679" s="520" t="s">
        <v>542</v>
      </c>
      <c r="T679" s="520" t="s">
        <v>534</v>
      </c>
      <c r="U679" s="520"/>
      <c r="V679" s="520"/>
      <c r="W679" s="520" t="s">
        <v>637</v>
      </c>
      <c r="X679" s="520" t="s">
        <v>566</v>
      </c>
      <c r="Y679" s="520" t="b">
        <v>0</v>
      </c>
      <c r="Z679" s="520"/>
      <c r="AA679" s="520"/>
      <c r="AB679" s="520"/>
      <c r="AC679" s="520"/>
      <c r="AD679" s="527"/>
      <c r="AE679" s="520"/>
      <c r="AF679" s="520"/>
      <c r="AG679" s="520"/>
      <c r="AH679" s="520"/>
      <c r="AI679" s="520" t="s">
        <v>589</v>
      </c>
    </row>
    <row r="680" spans="1:35" s="154" customFormat="1">
      <c r="A680" s="520" t="s">
        <v>269</v>
      </c>
      <c r="B680" s="520">
        <v>1</v>
      </c>
      <c r="C680" s="525">
        <v>7085387</v>
      </c>
      <c r="D680" s="520">
        <v>10020435</v>
      </c>
      <c r="E680" s="520" t="s">
        <v>412</v>
      </c>
      <c r="F680" s="520" t="s">
        <v>601</v>
      </c>
      <c r="G680" s="522">
        <v>40701</v>
      </c>
      <c r="H680" s="522" t="s">
        <v>743</v>
      </c>
      <c r="I680" s="520" t="s">
        <v>530</v>
      </c>
      <c r="J680" s="523" t="s">
        <v>564</v>
      </c>
      <c r="K680" s="520" t="s">
        <v>106</v>
      </c>
      <c r="L680" s="520" t="s">
        <v>625</v>
      </c>
      <c r="M680" s="520">
        <v>42240</v>
      </c>
      <c r="N680" s="524">
        <v>0.83402777777777781</v>
      </c>
      <c r="O680" s="524">
        <v>0.83472222222222225</v>
      </c>
      <c r="P680" s="519">
        <v>0.99999999999999645</v>
      </c>
      <c r="Q680" s="520" t="s">
        <v>538</v>
      </c>
      <c r="R680" s="520"/>
      <c r="S680" s="520" t="s">
        <v>539</v>
      </c>
      <c r="T680" s="520" t="s">
        <v>540</v>
      </c>
      <c r="U680" s="520"/>
      <c r="V680" s="520"/>
      <c r="W680" s="520" t="s">
        <v>637</v>
      </c>
      <c r="X680" s="520" t="s">
        <v>566</v>
      </c>
      <c r="Y680" s="520" t="b">
        <v>0</v>
      </c>
      <c r="Z680" s="520"/>
      <c r="AA680" s="520"/>
      <c r="AB680" s="520"/>
      <c r="AC680" s="520"/>
      <c r="AD680" s="527"/>
      <c r="AE680" s="520"/>
      <c r="AF680" s="520"/>
      <c r="AG680" s="520"/>
      <c r="AH680" s="520"/>
      <c r="AI680" s="520" t="s">
        <v>589</v>
      </c>
    </row>
    <row r="681" spans="1:35" s="154" customFormat="1">
      <c r="A681" s="520" t="s">
        <v>269</v>
      </c>
      <c r="B681" s="520">
        <v>1</v>
      </c>
      <c r="C681" s="525">
        <v>7085387</v>
      </c>
      <c r="D681" s="520">
        <v>10020435</v>
      </c>
      <c r="E681" s="520" t="s">
        <v>412</v>
      </c>
      <c r="F681" s="520" t="s">
        <v>601</v>
      </c>
      <c r="G681" s="522">
        <v>40701</v>
      </c>
      <c r="H681" s="522" t="s">
        <v>743</v>
      </c>
      <c r="I681" s="520" t="s">
        <v>530</v>
      </c>
      <c r="J681" s="523" t="s">
        <v>564</v>
      </c>
      <c r="K681" s="520" t="s">
        <v>106</v>
      </c>
      <c r="L681" s="520" t="s">
        <v>625</v>
      </c>
      <c r="M681" s="520">
        <v>42240</v>
      </c>
      <c r="N681" s="524">
        <v>0.83472222222222225</v>
      </c>
      <c r="O681" s="524">
        <v>0.83750000000000002</v>
      </c>
      <c r="P681" s="519">
        <v>3.9999999999999858</v>
      </c>
      <c r="Q681" s="520" t="s">
        <v>543</v>
      </c>
      <c r="R681" s="520" t="s">
        <v>1804</v>
      </c>
      <c r="S681" s="520" t="s">
        <v>542</v>
      </c>
      <c r="T681" s="520" t="s">
        <v>534</v>
      </c>
      <c r="U681" s="520"/>
      <c r="V681" s="520"/>
      <c r="W681" s="520" t="s">
        <v>637</v>
      </c>
      <c r="X681" s="520" t="s">
        <v>566</v>
      </c>
      <c r="Y681" s="520" t="b">
        <v>0</v>
      </c>
      <c r="Z681" s="520"/>
      <c r="AA681" s="520"/>
      <c r="AB681" s="520"/>
      <c r="AC681" s="520"/>
      <c r="AD681" s="527"/>
      <c r="AE681" s="520"/>
      <c r="AF681" s="520"/>
      <c r="AG681" s="520"/>
      <c r="AH681" s="520"/>
      <c r="AI681" s="520" t="s">
        <v>589</v>
      </c>
    </row>
    <row r="682" spans="1:35" s="154" customFormat="1">
      <c r="A682" s="520" t="s">
        <v>269</v>
      </c>
      <c r="B682" s="520">
        <v>1</v>
      </c>
      <c r="C682" s="525">
        <v>7085387</v>
      </c>
      <c r="D682" s="520">
        <v>10020435</v>
      </c>
      <c r="E682" s="520" t="s">
        <v>412</v>
      </c>
      <c r="F682" s="520" t="s">
        <v>601</v>
      </c>
      <c r="G682" s="522">
        <v>40701</v>
      </c>
      <c r="H682" s="522" t="s">
        <v>743</v>
      </c>
      <c r="I682" s="520" t="s">
        <v>530</v>
      </c>
      <c r="J682" s="523" t="s">
        <v>564</v>
      </c>
      <c r="K682" s="520" t="s">
        <v>106</v>
      </c>
      <c r="L682" s="520" t="s">
        <v>625</v>
      </c>
      <c r="M682" s="520">
        <v>42240</v>
      </c>
      <c r="N682" s="524">
        <v>0.83750000000000002</v>
      </c>
      <c r="O682" s="524">
        <v>0.83958333333333335</v>
      </c>
      <c r="P682" s="519">
        <v>2.9999999999999893</v>
      </c>
      <c r="Q682" s="520" t="s">
        <v>538</v>
      </c>
      <c r="R682" s="520"/>
      <c r="S682" s="520" t="s">
        <v>539</v>
      </c>
      <c r="T682" s="520" t="s">
        <v>540</v>
      </c>
      <c r="U682" s="520"/>
      <c r="V682" s="520"/>
      <c r="W682" s="520" t="s">
        <v>637</v>
      </c>
      <c r="X682" s="520" t="s">
        <v>566</v>
      </c>
      <c r="Y682" s="520" t="b">
        <v>0</v>
      </c>
      <c r="Z682" s="520"/>
      <c r="AA682" s="520"/>
      <c r="AB682" s="520"/>
      <c r="AC682" s="520"/>
      <c r="AD682" s="527"/>
      <c r="AE682" s="520"/>
      <c r="AF682" s="520"/>
      <c r="AG682" s="520"/>
      <c r="AH682" s="520"/>
      <c r="AI682" s="520" t="s">
        <v>589</v>
      </c>
    </row>
    <row r="683" spans="1:35" s="154" customFormat="1">
      <c r="A683" s="520" t="s">
        <v>269</v>
      </c>
      <c r="B683" s="520">
        <v>1</v>
      </c>
      <c r="C683" s="525">
        <v>7085387</v>
      </c>
      <c r="D683" s="520">
        <v>10020435</v>
      </c>
      <c r="E683" s="520" t="s">
        <v>412</v>
      </c>
      <c r="F683" s="520" t="s">
        <v>601</v>
      </c>
      <c r="G683" s="522">
        <v>40701</v>
      </c>
      <c r="H683" s="522" t="s">
        <v>743</v>
      </c>
      <c r="I683" s="520" t="s">
        <v>530</v>
      </c>
      <c r="J683" s="523" t="s">
        <v>564</v>
      </c>
      <c r="K683" s="520" t="s">
        <v>106</v>
      </c>
      <c r="L683" s="520" t="s">
        <v>625</v>
      </c>
      <c r="M683" s="520">
        <v>42240</v>
      </c>
      <c r="N683" s="524">
        <v>0.83958333333333335</v>
      </c>
      <c r="O683" s="524">
        <v>0.84027777777777779</v>
      </c>
      <c r="P683" s="519">
        <v>1.0000000000001563</v>
      </c>
      <c r="Q683" s="520" t="s">
        <v>543</v>
      </c>
      <c r="R683" s="520" t="s">
        <v>1809</v>
      </c>
      <c r="S683" s="520" t="s">
        <v>542</v>
      </c>
      <c r="T683" s="520" t="s">
        <v>534</v>
      </c>
      <c r="U683" s="520"/>
      <c r="V683" s="520"/>
      <c r="W683" s="520" t="s">
        <v>637</v>
      </c>
      <c r="X683" s="520" t="s">
        <v>566</v>
      </c>
      <c r="Y683" s="520" t="b">
        <v>0</v>
      </c>
      <c r="Z683" s="520"/>
      <c r="AA683" s="520"/>
      <c r="AB683" s="520"/>
      <c r="AC683" s="520"/>
      <c r="AD683" s="527"/>
      <c r="AE683" s="520"/>
      <c r="AF683" s="520"/>
      <c r="AG683" s="520"/>
      <c r="AH683" s="520"/>
      <c r="AI683" s="520" t="s">
        <v>589</v>
      </c>
    </row>
    <row r="684" spans="1:35" s="154" customFormat="1">
      <c r="A684" s="520" t="s">
        <v>269</v>
      </c>
      <c r="B684" s="520">
        <v>1</v>
      </c>
      <c r="C684" s="525">
        <v>7085387</v>
      </c>
      <c r="D684" s="520">
        <v>10020435</v>
      </c>
      <c r="E684" s="520" t="s">
        <v>412</v>
      </c>
      <c r="F684" s="520" t="s">
        <v>601</v>
      </c>
      <c r="G684" s="522">
        <v>40701</v>
      </c>
      <c r="H684" s="522" t="s">
        <v>743</v>
      </c>
      <c r="I684" s="520" t="s">
        <v>530</v>
      </c>
      <c r="J684" s="523" t="s">
        <v>564</v>
      </c>
      <c r="K684" s="520" t="s">
        <v>106</v>
      </c>
      <c r="L684" s="520" t="s">
        <v>625</v>
      </c>
      <c r="M684" s="520">
        <v>42240</v>
      </c>
      <c r="N684" s="524">
        <v>0.84027777777777779</v>
      </c>
      <c r="O684" s="524">
        <v>0.84722222222222221</v>
      </c>
      <c r="P684" s="519">
        <v>9.9999999999999645</v>
      </c>
      <c r="Q684" s="520" t="s">
        <v>538</v>
      </c>
      <c r="R684" s="520"/>
      <c r="S684" s="520" t="s">
        <v>539</v>
      </c>
      <c r="T684" s="520" t="s">
        <v>540</v>
      </c>
      <c r="U684" s="520"/>
      <c r="V684" s="520"/>
      <c r="W684" s="520" t="s">
        <v>637</v>
      </c>
      <c r="X684" s="520" t="s">
        <v>566</v>
      </c>
      <c r="Y684" s="520" t="b">
        <v>0</v>
      </c>
      <c r="Z684" s="520"/>
      <c r="AA684" s="520"/>
      <c r="AB684" s="520"/>
      <c r="AC684" s="520"/>
      <c r="AD684" s="527"/>
      <c r="AE684" s="520"/>
      <c r="AF684" s="520"/>
      <c r="AG684" s="520"/>
      <c r="AH684" s="520"/>
      <c r="AI684" s="520" t="s">
        <v>589</v>
      </c>
    </row>
    <row r="685" spans="1:35" s="154" customFormat="1">
      <c r="A685" s="520" t="s">
        <v>269</v>
      </c>
      <c r="B685" s="520">
        <v>1</v>
      </c>
      <c r="C685" s="525">
        <v>7085387</v>
      </c>
      <c r="D685" s="520">
        <v>10020435</v>
      </c>
      <c r="E685" s="520" t="s">
        <v>412</v>
      </c>
      <c r="F685" s="520" t="s">
        <v>601</v>
      </c>
      <c r="G685" s="522">
        <v>40701</v>
      </c>
      <c r="H685" s="522" t="s">
        <v>743</v>
      </c>
      <c r="I685" s="520" t="s">
        <v>530</v>
      </c>
      <c r="J685" s="523" t="s">
        <v>564</v>
      </c>
      <c r="K685" s="520" t="s">
        <v>106</v>
      </c>
      <c r="L685" s="520" t="s">
        <v>625</v>
      </c>
      <c r="M685" s="520">
        <v>42240</v>
      </c>
      <c r="N685" s="524">
        <v>0.84722222222222221</v>
      </c>
      <c r="O685" s="524">
        <v>0.84791666666666665</v>
      </c>
      <c r="P685" s="519">
        <v>0.99999999999999645</v>
      </c>
      <c r="Q685" s="520" t="s">
        <v>543</v>
      </c>
      <c r="R685" s="520" t="s">
        <v>1810</v>
      </c>
      <c r="S685" s="520" t="s">
        <v>542</v>
      </c>
      <c r="T685" s="520" t="s">
        <v>534</v>
      </c>
      <c r="U685" s="520"/>
      <c r="V685" s="520"/>
      <c r="W685" s="520" t="s">
        <v>637</v>
      </c>
      <c r="X685" s="520" t="s">
        <v>566</v>
      </c>
      <c r="Y685" s="520" t="b">
        <v>0</v>
      </c>
      <c r="Z685" s="520"/>
      <c r="AA685" s="520"/>
      <c r="AB685" s="520"/>
      <c r="AC685" s="520"/>
      <c r="AD685" s="527"/>
      <c r="AE685" s="520"/>
      <c r="AF685" s="520"/>
      <c r="AG685" s="520"/>
      <c r="AH685" s="520"/>
      <c r="AI685" s="520" t="s">
        <v>589</v>
      </c>
    </row>
    <row r="686" spans="1:35" s="154" customFormat="1">
      <c r="A686" s="520" t="s">
        <v>269</v>
      </c>
      <c r="B686" s="520">
        <v>1</v>
      </c>
      <c r="C686" s="525">
        <v>7085387</v>
      </c>
      <c r="D686" s="520">
        <v>10020435</v>
      </c>
      <c r="E686" s="520" t="s">
        <v>412</v>
      </c>
      <c r="F686" s="520" t="s">
        <v>601</v>
      </c>
      <c r="G686" s="522">
        <v>40701</v>
      </c>
      <c r="H686" s="522" t="s">
        <v>743</v>
      </c>
      <c r="I686" s="520" t="s">
        <v>530</v>
      </c>
      <c r="J686" s="523" t="s">
        <v>564</v>
      </c>
      <c r="K686" s="520" t="s">
        <v>106</v>
      </c>
      <c r="L686" s="520" t="s">
        <v>625</v>
      </c>
      <c r="M686" s="520">
        <v>42240</v>
      </c>
      <c r="N686" s="524">
        <v>0.84791666666666665</v>
      </c>
      <c r="O686" s="524">
        <v>0.84930555555555554</v>
      </c>
      <c r="P686" s="519">
        <v>1.9999999999999929</v>
      </c>
      <c r="Q686" s="520" t="s">
        <v>538</v>
      </c>
      <c r="R686" s="520"/>
      <c r="S686" s="520" t="s">
        <v>539</v>
      </c>
      <c r="T686" s="520" t="s">
        <v>540</v>
      </c>
      <c r="U686" s="520"/>
      <c r="V686" s="520"/>
      <c r="W686" s="520" t="s">
        <v>637</v>
      </c>
      <c r="X686" s="520" t="s">
        <v>566</v>
      </c>
      <c r="Y686" s="520" t="b">
        <v>0</v>
      </c>
      <c r="Z686" s="520"/>
      <c r="AA686" s="520"/>
      <c r="AB686" s="520"/>
      <c r="AC686" s="520"/>
      <c r="AD686" s="527"/>
      <c r="AE686" s="520"/>
      <c r="AF686" s="520"/>
      <c r="AG686" s="520"/>
      <c r="AH686" s="520"/>
      <c r="AI686" s="520" t="s">
        <v>589</v>
      </c>
    </row>
    <row r="687" spans="1:35" s="154" customFormat="1">
      <c r="A687" s="520" t="s">
        <v>269</v>
      </c>
      <c r="B687" s="520">
        <v>1</v>
      </c>
      <c r="C687" s="525">
        <v>7085387</v>
      </c>
      <c r="D687" s="520">
        <v>10020435</v>
      </c>
      <c r="E687" s="520" t="s">
        <v>412</v>
      </c>
      <c r="F687" s="520" t="s">
        <v>601</v>
      </c>
      <c r="G687" s="522">
        <v>40701</v>
      </c>
      <c r="H687" s="522" t="s">
        <v>743</v>
      </c>
      <c r="I687" s="520" t="s">
        <v>530</v>
      </c>
      <c r="J687" s="523" t="s">
        <v>564</v>
      </c>
      <c r="K687" s="520" t="s">
        <v>106</v>
      </c>
      <c r="L687" s="520" t="s">
        <v>625</v>
      </c>
      <c r="M687" s="520">
        <v>42240</v>
      </c>
      <c r="N687" s="524">
        <v>0.84930555555555554</v>
      </c>
      <c r="O687" s="524">
        <v>0.85069444444444442</v>
      </c>
      <c r="P687" s="519">
        <v>1.9999999999999929</v>
      </c>
      <c r="Q687" s="520" t="s">
        <v>572</v>
      </c>
      <c r="R687" s="520" t="s">
        <v>1798</v>
      </c>
      <c r="S687" s="520" t="s">
        <v>533</v>
      </c>
      <c r="T687" s="520" t="s">
        <v>534</v>
      </c>
      <c r="U687" s="520"/>
      <c r="V687" s="520"/>
      <c r="W687" s="520" t="s">
        <v>637</v>
      </c>
      <c r="X687" s="520" t="s">
        <v>566</v>
      </c>
      <c r="Y687" s="520" t="b">
        <v>0</v>
      </c>
      <c r="Z687" s="520"/>
      <c r="AA687" s="520"/>
      <c r="AB687" s="520"/>
      <c r="AC687" s="520"/>
      <c r="AD687" s="527"/>
      <c r="AE687" s="520"/>
      <c r="AF687" s="520"/>
      <c r="AG687" s="520"/>
      <c r="AH687" s="520"/>
      <c r="AI687" s="520" t="s">
        <v>589</v>
      </c>
    </row>
    <row r="688" spans="1:35" s="154" customFormat="1">
      <c r="A688" s="520" t="s">
        <v>269</v>
      </c>
      <c r="B688" s="520">
        <v>1</v>
      </c>
      <c r="C688" s="525">
        <v>7085387</v>
      </c>
      <c r="D688" s="520">
        <v>10020435</v>
      </c>
      <c r="E688" s="520" t="s">
        <v>412</v>
      </c>
      <c r="F688" s="520" t="s">
        <v>601</v>
      </c>
      <c r="G688" s="522">
        <v>40701</v>
      </c>
      <c r="H688" s="522" t="s">
        <v>743</v>
      </c>
      <c r="I688" s="520" t="s">
        <v>530</v>
      </c>
      <c r="J688" s="523" t="s">
        <v>564</v>
      </c>
      <c r="K688" s="520" t="s">
        <v>106</v>
      </c>
      <c r="L688" s="520" t="s">
        <v>625</v>
      </c>
      <c r="M688" s="520">
        <v>42240</v>
      </c>
      <c r="N688" s="524">
        <v>0.85069444444444442</v>
      </c>
      <c r="O688" s="524">
        <v>0.8520833333333333</v>
      </c>
      <c r="P688" s="519">
        <v>1.9999999999999929</v>
      </c>
      <c r="Q688" s="520" t="s">
        <v>538</v>
      </c>
      <c r="R688" s="520"/>
      <c r="S688" s="520" t="s">
        <v>539</v>
      </c>
      <c r="T688" s="520" t="s">
        <v>540</v>
      </c>
      <c r="U688" s="520"/>
      <c r="V688" s="520"/>
      <c r="W688" s="520" t="s">
        <v>637</v>
      </c>
      <c r="X688" s="520" t="s">
        <v>566</v>
      </c>
      <c r="Y688" s="520" t="b">
        <v>0</v>
      </c>
      <c r="Z688" s="520"/>
      <c r="AA688" s="520"/>
      <c r="AB688" s="520"/>
      <c r="AC688" s="520"/>
      <c r="AD688" s="527"/>
      <c r="AE688" s="520"/>
      <c r="AF688" s="520"/>
      <c r="AG688" s="520"/>
      <c r="AH688" s="520"/>
      <c r="AI688" s="520" t="s">
        <v>589</v>
      </c>
    </row>
    <row r="689" spans="1:35" s="154" customFormat="1">
      <c r="A689" s="520" t="s">
        <v>269</v>
      </c>
      <c r="B689" s="520">
        <v>1</v>
      </c>
      <c r="C689" s="525">
        <v>7085387</v>
      </c>
      <c r="D689" s="520">
        <v>10020435</v>
      </c>
      <c r="E689" s="520" t="s">
        <v>412</v>
      </c>
      <c r="F689" s="520" t="s">
        <v>601</v>
      </c>
      <c r="G689" s="522">
        <v>40701</v>
      </c>
      <c r="H689" s="522" t="s">
        <v>743</v>
      </c>
      <c r="I689" s="520" t="s">
        <v>530</v>
      </c>
      <c r="J689" s="523" t="s">
        <v>564</v>
      </c>
      <c r="K689" s="520" t="s">
        <v>106</v>
      </c>
      <c r="L689" s="520" t="s">
        <v>625</v>
      </c>
      <c r="M689" s="520">
        <v>42240</v>
      </c>
      <c r="N689" s="524">
        <v>0.8520833333333333</v>
      </c>
      <c r="O689" s="524">
        <v>0.85486111111111107</v>
      </c>
      <c r="P689" s="519">
        <v>3.9999999999999858</v>
      </c>
      <c r="Q689" s="520" t="s">
        <v>548</v>
      </c>
      <c r="R689" s="520" t="s">
        <v>1811</v>
      </c>
      <c r="S689" s="520" t="s">
        <v>542</v>
      </c>
      <c r="T689" s="520" t="s">
        <v>534</v>
      </c>
      <c r="U689" s="520"/>
      <c r="V689" s="520"/>
      <c r="W689" s="520" t="s">
        <v>637</v>
      </c>
      <c r="X689" s="520" t="s">
        <v>566</v>
      </c>
      <c r="Y689" s="520" t="b">
        <v>0</v>
      </c>
      <c r="Z689" s="520"/>
      <c r="AA689" s="520"/>
      <c r="AB689" s="520"/>
      <c r="AC689" s="520"/>
      <c r="AD689" s="527"/>
      <c r="AE689" s="520"/>
      <c r="AF689" s="520"/>
      <c r="AG689" s="520"/>
      <c r="AH689" s="520"/>
      <c r="AI689" s="520" t="s">
        <v>589</v>
      </c>
    </row>
    <row r="690" spans="1:35" s="154" customFormat="1">
      <c r="A690" s="520" t="s">
        <v>269</v>
      </c>
      <c r="B690" s="520">
        <v>1</v>
      </c>
      <c r="C690" s="525">
        <v>7085387</v>
      </c>
      <c r="D690" s="520">
        <v>10020435</v>
      </c>
      <c r="E690" s="520" t="s">
        <v>412</v>
      </c>
      <c r="F690" s="520" t="s">
        <v>601</v>
      </c>
      <c r="G690" s="522">
        <v>40701</v>
      </c>
      <c r="H690" s="522" t="s">
        <v>743</v>
      </c>
      <c r="I690" s="520" t="s">
        <v>530</v>
      </c>
      <c r="J690" s="523" t="s">
        <v>564</v>
      </c>
      <c r="K690" s="520" t="s">
        <v>106</v>
      </c>
      <c r="L690" s="520" t="s">
        <v>625</v>
      </c>
      <c r="M690" s="520">
        <v>42240</v>
      </c>
      <c r="N690" s="524">
        <v>0.85486111111111107</v>
      </c>
      <c r="O690" s="524">
        <v>0.86180555555555549</v>
      </c>
      <c r="P690" s="519">
        <v>9.9999999999999645</v>
      </c>
      <c r="Q690" s="520" t="s">
        <v>538</v>
      </c>
      <c r="R690" s="520"/>
      <c r="S690" s="520" t="s">
        <v>539</v>
      </c>
      <c r="T690" s="520" t="s">
        <v>540</v>
      </c>
      <c r="U690" s="520"/>
      <c r="V690" s="520"/>
      <c r="W690" s="520" t="s">
        <v>637</v>
      </c>
      <c r="X690" s="520" t="s">
        <v>566</v>
      </c>
      <c r="Y690" s="520" t="b">
        <v>0</v>
      </c>
      <c r="Z690" s="520"/>
      <c r="AA690" s="520"/>
      <c r="AB690" s="520"/>
      <c r="AC690" s="520"/>
      <c r="AD690" s="527"/>
      <c r="AE690" s="520"/>
      <c r="AF690" s="520"/>
      <c r="AG690" s="520"/>
      <c r="AH690" s="520"/>
      <c r="AI690" s="520" t="s">
        <v>589</v>
      </c>
    </row>
    <row r="691" spans="1:35" s="154" customFormat="1">
      <c r="A691" s="520" t="s">
        <v>269</v>
      </c>
      <c r="B691" s="520">
        <v>1</v>
      </c>
      <c r="C691" s="525">
        <v>7085387</v>
      </c>
      <c r="D691" s="520">
        <v>10020435</v>
      </c>
      <c r="E691" s="520" t="s">
        <v>412</v>
      </c>
      <c r="F691" s="520" t="s">
        <v>601</v>
      </c>
      <c r="G691" s="522">
        <v>40701</v>
      </c>
      <c r="H691" s="522" t="s">
        <v>743</v>
      </c>
      <c r="I691" s="520" t="s">
        <v>530</v>
      </c>
      <c r="J691" s="523" t="s">
        <v>564</v>
      </c>
      <c r="K691" s="520" t="s">
        <v>106</v>
      </c>
      <c r="L691" s="520" t="s">
        <v>625</v>
      </c>
      <c r="M691" s="520">
        <v>42240</v>
      </c>
      <c r="N691" s="524">
        <v>0.86180555555555549</v>
      </c>
      <c r="O691" s="524">
        <v>0.86458333333333337</v>
      </c>
      <c r="P691" s="519">
        <v>3.9999999999999858</v>
      </c>
      <c r="Q691" s="520" t="s">
        <v>605</v>
      </c>
      <c r="R691" s="520" t="s">
        <v>1812</v>
      </c>
      <c r="S691" s="520" t="s">
        <v>587</v>
      </c>
      <c r="T691" s="520" t="s">
        <v>534</v>
      </c>
      <c r="U691" s="520"/>
      <c r="V691" s="520"/>
      <c r="W691" s="520" t="s">
        <v>637</v>
      </c>
      <c r="X691" s="520" t="s">
        <v>566</v>
      </c>
      <c r="Y691" s="520" t="b">
        <v>0</v>
      </c>
      <c r="Z691" s="520"/>
      <c r="AA691" s="520"/>
      <c r="AB691" s="520"/>
      <c r="AC691" s="520"/>
      <c r="AD691" s="527"/>
      <c r="AE691" s="520"/>
      <c r="AF691" s="520"/>
      <c r="AG691" s="520"/>
      <c r="AH691" s="520"/>
      <c r="AI691" s="520" t="s">
        <v>589</v>
      </c>
    </row>
    <row r="692" spans="1:35" s="154" customFormat="1">
      <c r="A692" s="520" t="s">
        <v>269</v>
      </c>
      <c r="B692" s="520">
        <v>1</v>
      </c>
      <c r="C692" s="525">
        <v>7085387</v>
      </c>
      <c r="D692" s="520">
        <v>10020435</v>
      </c>
      <c r="E692" s="520" t="s">
        <v>412</v>
      </c>
      <c r="F692" s="520" t="s">
        <v>601</v>
      </c>
      <c r="G692" s="522">
        <v>40701</v>
      </c>
      <c r="H692" s="522" t="s">
        <v>743</v>
      </c>
      <c r="I692" s="520" t="s">
        <v>530</v>
      </c>
      <c r="J692" s="523" t="s">
        <v>564</v>
      </c>
      <c r="K692" s="520" t="s">
        <v>106</v>
      </c>
      <c r="L692" s="520" t="s">
        <v>625</v>
      </c>
      <c r="M692" s="520">
        <v>42240</v>
      </c>
      <c r="N692" s="524">
        <v>0.86458333333333337</v>
      </c>
      <c r="O692" s="524">
        <v>0.86527777777777781</v>
      </c>
      <c r="P692" s="519">
        <v>0.99999999999999645</v>
      </c>
      <c r="Q692" s="520" t="s">
        <v>538</v>
      </c>
      <c r="R692" s="520"/>
      <c r="S692" s="520" t="s">
        <v>539</v>
      </c>
      <c r="T692" s="520" t="s">
        <v>540</v>
      </c>
      <c r="U692" s="520"/>
      <c r="V692" s="520"/>
      <c r="W692" s="520" t="s">
        <v>637</v>
      </c>
      <c r="X692" s="520" t="s">
        <v>566</v>
      </c>
      <c r="Y692" s="520" t="b">
        <v>0</v>
      </c>
      <c r="Z692" s="520"/>
      <c r="AA692" s="520"/>
      <c r="AB692" s="520"/>
      <c r="AC692" s="520"/>
      <c r="AD692" s="527"/>
      <c r="AE692" s="520"/>
      <c r="AF692" s="520"/>
      <c r="AG692" s="520"/>
      <c r="AH692" s="520"/>
      <c r="AI692" s="520" t="s">
        <v>589</v>
      </c>
    </row>
    <row r="693" spans="1:35" s="154" customFormat="1">
      <c r="A693" s="520" t="s">
        <v>269</v>
      </c>
      <c r="B693" s="520">
        <v>1</v>
      </c>
      <c r="C693" s="525">
        <v>7085387</v>
      </c>
      <c r="D693" s="520">
        <v>10020435</v>
      </c>
      <c r="E693" s="520" t="s">
        <v>412</v>
      </c>
      <c r="F693" s="520" t="s">
        <v>601</v>
      </c>
      <c r="G693" s="522">
        <v>40701</v>
      </c>
      <c r="H693" s="522" t="s">
        <v>743</v>
      </c>
      <c r="I693" s="520" t="s">
        <v>530</v>
      </c>
      <c r="J693" s="523" t="s">
        <v>564</v>
      </c>
      <c r="K693" s="520" t="s">
        <v>106</v>
      </c>
      <c r="L693" s="520" t="s">
        <v>625</v>
      </c>
      <c r="M693" s="520">
        <v>42240</v>
      </c>
      <c r="N693" s="524">
        <v>0.86527777777777781</v>
      </c>
      <c r="O693" s="524">
        <v>0.86875000000000002</v>
      </c>
      <c r="P693" s="519">
        <v>4.9999999999999822</v>
      </c>
      <c r="Q693" s="520" t="s">
        <v>605</v>
      </c>
      <c r="R693" s="520" t="s">
        <v>1812</v>
      </c>
      <c r="S693" s="520" t="s">
        <v>587</v>
      </c>
      <c r="T693" s="520" t="s">
        <v>534</v>
      </c>
      <c r="U693" s="520"/>
      <c r="V693" s="520"/>
      <c r="W693" s="520" t="s">
        <v>637</v>
      </c>
      <c r="X693" s="520" t="s">
        <v>566</v>
      </c>
      <c r="Y693" s="520" t="b">
        <v>0</v>
      </c>
      <c r="Z693" s="520"/>
      <c r="AA693" s="520"/>
      <c r="AB693" s="520"/>
      <c r="AC693" s="520"/>
      <c r="AD693" s="527"/>
      <c r="AE693" s="520"/>
      <c r="AF693" s="520"/>
      <c r="AG693" s="520"/>
      <c r="AH693" s="520"/>
      <c r="AI693" s="520" t="s">
        <v>589</v>
      </c>
    </row>
    <row r="694" spans="1:35" s="154" customFormat="1">
      <c r="A694" s="520" t="s">
        <v>269</v>
      </c>
      <c r="B694" s="520">
        <v>1</v>
      </c>
      <c r="C694" s="525">
        <v>7085387</v>
      </c>
      <c r="D694" s="520">
        <v>10020435</v>
      </c>
      <c r="E694" s="520" t="s">
        <v>412</v>
      </c>
      <c r="F694" s="520" t="s">
        <v>601</v>
      </c>
      <c r="G694" s="522">
        <v>40701</v>
      </c>
      <c r="H694" s="522" t="s">
        <v>743</v>
      </c>
      <c r="I694" s="520" t="s">
        <v>530</v>
      </c>
      <c r="J694" s="523" t="s">
        <v>564</v>
      </c>
      <c r="K694" s="520" t="s">
        <v>106</v>
      </c>
      <c r="L694" s="520" t="s">
        <v>625</v>
      </c>
      <c r="M694" s="520">
        <v>42240</v>
      </c>
      <c r="N694" s="524">
        <v>0.86875000000000002</v>
      </c>
      <c r="O694" s="524">
        <v>0.88541666666666663</v>
      </c>
      <c r="P694" s="519">
        <v>24.000000000000075</v>
      </c>
      <c r="Q694" s="520" t="s">
        <v>538</v>
      </c>
      <c r="R694" s="520"/>
      <c r="S694" s="520" t="s">
        <v>539</v>
      </c>
      <c r="T694" s="520" t="s">
        <v>540</v>
      </c>
      <c r="U694" s="520"/>
      <c r="V694" s="520"/>
      <c r="W694" s="520" t="s">
        <v>637</v>
      </c>
      <c r="X694" s="520" t="s">
        <v>566</v>
      </c>
      <c r="Y694" s="520" t="b">
        <v>0</v>
      </c>
      <c r="Z694" s="520"/>
      <c r="AA694" s="520"/>
      <c r="AB694" s="520"/>
      <c r="AC694" s="520"/>
      <c r="AD694" s="527"/>
      <c r="AE694" s="520"/>
      <c r="AF694" s="520"/>
      <c r="AG694" s="520"/>
      <c r="AH694" s="520"/>
      <c r="AI694" s="520" t="s">
        <v>589</v>
      </c>
    </row>
    <row r="695" spans="1:35" s="154" customFormat="1">
      <c r="A695" s="520" t="s">
        <v>269</v>
      </c>
      <c r="B695" s="520">
        <v>1</v>
      </c>
      <c r="C695" s="525">
        <v>7085387</v>
      </c>
      <c r="D695" s="520">
        <v>10020435</v>
      </c>
      <c r="E695" s="520" t="s">
        <v>412</v>
      </c>
      <c r="F695" s="520" t="s">
        <v>601</v>
      </c>
      <c r="G695" s="522">
        <v>40701</v>
      </c>
      <c r="H695" s="522" t="s">
        <v>743</v>
      </c>
      <c r="I695" s="520" t="s">
        <v>530</v>
      </c>
      <c r="J695" s="523" t="s">
        <v>564</v>
      </c>
      <c r="K695" s="520" t="s">
        <v>106</v>
      </c>
      <c r="L695" s="520" t="s">
        <v>625</v>
      </c>
      <c r="M695" s="520">
        <v>42240</v>
      </c>
      <c r="N695" s="524">
        <v>0.88541666666666663</v>
      </c>
      <c r="O695" s="524">
        <v>0.88611111111111107</v>
      </c>
      <c r="P695" s="519">
        <v>0.99999999999999645</v>
      </c>
      <c r="Q695" s="520" t="s">
        <v>543</v>
      </c>
      <c r="R695" s="520" t="s">
        <v>575</v>
      </c>
      <c r="S695" s="520" t="s">
        <v>542</v>
      </c>
      <c r="T695" s="520" t="s">
        <v>534</v>
      </c>
      <c r="U695" s="520"/>
      <c r="V695" s="520"/>
      <c r="W695" s="520" t="s">
        <v>637</v>
      </c>
      <c r="X695" s="520" t="s">
        <v>566</v>
      </c>
      <c r="Y695" s="520" t="b">
        <v>0</v>
      </c>
      <c r="Z695" s="520"/>
      <c r="AA695" s="520"/>
      <c r="AB695" s="520"/>
      <c r="AC695" s="520"/>
      <c r="AD695" s="527"/>
      <c r="AE695" s="520"/>
      <c r="AF695" s="520"/>
      <c r="AG695" s="520"/>
      <c r="AH695" s="520"/>
      <c r="AI695" s="520" t="s">
        <v>589</v>
      </c>
    </row>
    <row r="696" spans="1:35" s="154" customFormat="1">
      <c r="A696" s="520" t="s">
        <v>269</v>
      </c>
      <c r="B696" s="520">
        <v>1</v>
      </c>
      <c r="C696" s="525">
        <v>7085387</v>
      </c>
      <c r="D696" s="520">
        <v>10020435</v>
      </c>
      <c r="E696" s="520" t="s">
        <v>412</v>
      </c>
      <c r="F696" s="520" t="s">
        <v>601</v>
      </c>
      <c r="G696" s="522">
        <v>40701</v>
      </c>
      <c r="H696" s="522" t="s">
        <v>743</v>
      </c>
      <c r="I696" s="520" t="s">
        <v>530</v>
      </c>
      <c r="J696" s="523" t="s">
        <v>564</v>
      </c>
      <c r="K696" s="520" t="s">
        <v>106</v>
      </c>
      <c r="L696" s="520" t="s">
        <v>625</v>
      </c>
      <c r="M696" s="520">
        <v>42240</v>
      </c>
      <c r="N696" s="524">
        <v>0.88611111111111107</v>
      </c>
      <c r="O696" s="524">
        <v>0.89652777777777781</v>
      </c>
      <c r="P696" s="519">
        <v>14.999999999999947</v>
      </c>
      <c r="Q696" s="520" t="s">
        <v>538</v>
      </c>
      <c r="R696" s="520"/>
      <c r="S696" s="520" t="s">
        <v>539</v>
      </c>
      <c r="T696" s="520" t="s">
        <v>540</v>
      </c>
      <c r="U696" s="520"/>
      <c r="V696" s="520"/>
      <c r="W696" s="520" t="s">
        <v>637</v>
      </c>
      <c r="X696" s="520" t="s">
        <v>566</v>
      </c>
      <c r="Y696" s="520" t="b">
        <v>0</v>
      </c>
      <c r="Z696" s="520"/>
      <c r="AA696" s="520"/>
      <c r="AB696" s="520"/>
      <c r="AC696" s="520"/>
      <c r="AD696" s="527"/>
      <c r="AE696" s="520"/>
      <c r="AF696" s="520"/>
      <c r="AG696" s="520"/>
      <c r="AH696" s="520"/>
      <c r="AI696" s="520" t="s">
        <v>589</v>
      </c>
    </row>
    <row r="697" spans="1:35" s="154" customFormat="1">
      <c r="A697" s="520" t="s">
        <v>269</v>
      </c>
      <c r="B697" s="520">
        <v>1</v>
      </c>
      <c r="C697" s="525">
        <v>7085387</v>
      </c>
      <c r="D697" s="520">
        <v>10020435</v>
      </c>
      <c r="E697" s="520" t="s">
        <v>412</v>
      </c>
      <c r="F697" s="520" t="s">
        <v>601</v>
      </c>
      <c r="G697" s="522">
        <v>40701</v>
      </c>
      <c r="H697" s="522" t="s">
        <v>743</v>
      </c>
      <c r="I697" s="520" t="s">
        <v>530</v>
      </c>
      <c r="J697" s="523" t="s">
        <v>564</v>
      </c>
      <c r="K697" s="520" t="s">
        <v>106</v>
      </c>
      <c r="L697" s="520" t="s">
        <v>625</v>
      </c>
      <c r="M697" s="520">
        <v>42240</v>
      </c>
      <c r="N697" s="524">
        <v>0.89652777777777781</v>
      </c>
      <c r="O697" s="524">
        <v>0.8979166666666667</v>
      </c>
      <c r="P697" s="519">
        <v>1.9999999999999929</v>
      </c>
      <c r="Q697" s="520" t="s">
        <v>543</v>
      </c>
      <c r="R697" s="520" t="s">
        <v>1807</v>
      </c>
      <c r="S697" s="520" t="s">
        <v>542</v>
      </c>
      <c r="T697" s="520" t="s">
        <v>534</v>
      </c>
      <c r="U697" s="520"/>
      <c r="V697" s="520"/>
      <c r="W697" s="520" t="s">
        <v>637</v>
      </c>
      <c r="X697" s="520" t="s">
        <v>566</v>
      </c>
      <c r="Y697" s="520" t="b">
        <v>0</v>
      </c>
      <c r="Z697" s="520"/>
      <c r="AA697" s="520"/>
      <c r="AB697" s="520"/>
      <c r="AC697" s="520"/>
      <c r="AD697" s="527"/>
      <c r="AE697" s="520"/>
      <c r="AF697" s="520"/>
      <c r="AG697" s="520"/>
      <c r="AH697" s="520"/>
      <c r="AI697" s="520" t="s">
        <v>589</v>
      </c>
    </row>
    <row r="698" spans="1:35" s="154" customFormat="1">
      <c r="A698" s="520" t="s">
        <v>269</v>
      </c>
      <c r="B698" s="520">
        <v>1</v>
      </c>
      <c r="C698" s="525">
        <v>7085387</v>
      </c>
      <c r="D698" s="520">
        <v>10020435</v>
      </c>
      <c r="E698" s="520" t="s">
        <v>412</v>
      </c>
      <c r="F698" s="520" t="s">
        <v>601</v>
      </c>
      <c r="G698" s="522">
        <v>40701</v>
      </c>
      <c r="H698" s="522" t="s">
        <v>743</v>
      </c>
      <c r="I698" s="520" t="s">
        <v>530</v>
      </c>
      <c r="J698" s="523" t="s">
        <v>564</v>
      </c>
      <c r="K698" s="520" t="s">
        <v>106</v>
      </c>
      <c r="L698" s="520" t="s">
        <v>625</v>
      </c>
      <c r="M698" s="520">
        <v>42240</v>
      </c>
      <c r="N698" s="524">
        <v>0.8979166666666667</v>
      </c>
      <c r="O698" s="524">
        <v>0.90138888888888891</v>
      </c>
      <c r="P698" s="519">
        <v>4.9999999999999822</v>
      </c>
      <c r="Q698" s="520" t="s">
        <v>538</v>
      </c>
      <c r="R698" s="520"/>
      <c r="S698" s="520" t="s">
        <v>539</v>
      </c>
      <c r="T698" s="520" t="s">
        <v>540</v>
      </c>
      <c r="U698" s="520"/>
      <c r="V698" s="520"/>
      <c r="W698" s="520" t="s">
        <v>637</v>
      </c>
      <c r="X698" s="520" t="s">
        <v>566</v>
      </c>
      <c r="Y698" s="520" t="b">
        <v>0</v>
      </c>
      <c r="Z698" s="520"/>
      <c r="AA698" s="520"/>
      <c r="AB698" s="520"/>
      <c r="AC698" s="520"/>
      <c r="AD698" s="527"/>
      <c r="AE698" s="520"/>
      <c r="AF698" s="520"/>
      <c r="AG698" s="520"/>
      <c r="AH698" s="520"/>
      <c r="AI698" s="520" t="s">
        <v>589</v>
      </c>
    </row>
    <row r="699" spans="1:35" s="154" customFormat="1">
      <c r="A699" s="520" t="s">
        <v>269</v>
      </c>
      <c r="B699" s="520">
        <v>1</v>
      </c>
      <c r="C699" s="525">
        <v>7085387</v>
      </c>
      <c r="D699" s="520">
        <v>10020435</v>
      </c>
      <c r="E699" s="520" t="s">
        <v>412</v>
      </c>
      <c r="F699" s="520" t="s">
        <v>601</v>
      </c>
      <c r="G699" s="522">
        <v>40701</v>
      </c>
      <c r="H699" s="522" t="s">
        <v>743</v>
      </c>
      <c r="I699" s="520" t="s">
        <v>530</v>
      </c>
      <c r="J699" s="523" t="s">
        <v>564</v>
      </c>
      <c r="K699" s="520" t="s">
        <v>106</v>
      </c>
      <c r="L699" s="520" t="s">
        <v>625</v>
      </c>
      <c r="M699" s="520">
        <v>42240</v>
      </c>
      <c r="N699" s="524">
        <v>0.90138888888888891</v>
      </c>
      <c r="O699" s="524">
        <v>0.90486111111111112</v>
      </c>
      <c r="P699" s="519">
        <v>5.0000000000001421</v>
      </c>
      <c r="Q699" s="520" t="s">
        <v>1813</v>
      </c>
      <c r="R699" s="520" t="s">
        <v>1814</v>
      </c>
      <c r="S699" s="520" t="s">
        <v>587</v>
      </c>
      <c r="T699" s="520" t="s">
        <v>534</v>
      </c>
      <c r="U699" s="520"/>
      <c r="V699" s="520"/>
      <c r="W699" s="520" t="s">
        <v>637</v>
      </c>
      <c r="X699" s="520" t="s">
        <v>566</v>
      </c>
      <c r="Y699" s="520" t="b">
        <v>0</v>
      </c>
      <c r="Z699" s="520"/>
      <c r="AA699" s="520"/>
      <c r="AB699" s="520"/>
      <c r="AC699" s="520"/>
      <c r="AD699" s="527"/>
      <c r="AE699" s="520"/>
      <c r="AF699" s="520"/>
      <c r="AG699" s="520"/>
      <c r="AH699" s="520"/>
      <c r="AI699" s="520" t="s">
        <v>589</v>
      </c>
    </row>
    <row r="700" spans="1:35" s="154" customFormat="1">
      <c r="A700" s="520" t="s">
        <v>269</v>
      </c>
      <c r="B700" s="520">
        <v>1</v>
      </c>
      <c r="C700" s="525">
        <v>7085387</v>
      </c>
      <c r="D700" s="520">
        <v>10020435</v>
      </c>
      <c r="E700" s="520" t="s">
        <v>412</v>
      </c>
      <c r="F700" s="520" t="s">
        <v>601</v>
      </c>
      <c r="G700" s="522">
        <v>40701</v>
      </c>
      <c r="H700" s="522" t="s">
        <v>743</v>
      </c>
      <c r="I700" s="520" t="s">
        <v>530</v>
      </c>
      <c r="J700" s="523" t="s">
        <v>564</v>
      </c>
      <c r="K700" s="520" t="s">
        <v>106</v>
      </c>
      <c r="L700" s="520" t="s">
        <v>625</v>
      </c>
      <c r="M700" s="520">
        <v>42240</v>
      </c>
      <c r="N700" s="524">
        <v>0.90486111111111112</v>
      </c>
      <c r="O700" s="524">
        <v>0.90555555555555556</v>
      </c>
      <c r="P700" s="519">
        <v>0.99999999999999645</v>
      </c>
      <c r="Q700" s="520" t="s">
        <v>538</v>
      </c>
      <c r="R700" s="520"/>
      <c r="S700" s="520" t="s">
        <v>539</v>
      </c>
      <c r="T700" s="520" t="s">
        <v>540</v>
      </c>
      <c r="U700" s="520"/>
      <c r="V700" s="520"/>
      <c r="W700" s="520" t="s">
        <v>637</v>
      </c>
      <c r="X700" s="520" t="s">
        <v>566</v>
      </c>
      <c r="Y700" s="520" t="b">
        <v>0</v>
      </c>
      <c r="Z700" s="520"/>
      <c r="AA700" s="520"/>
      <c r="AB700" s="520"/>
      <c r="AC700" s="520"/>
      <c r="AD700" s="527"/>
      <c r="AE700" s="520"/>
      <c r="AF700" s="520"/>
      <c r="AG700" s="520"/>
      <c r="AH700" s="520"/>
      <c r="AI700" s="520" t="s">
        <v>589</v>
      </c>
    </row>
    <row r="701" spans="1:35" s="154" customFormat="1">
      <c r="A701" s="520" t="s">
        <v>269</v>
      </c>
      <c r="B701" s="520">
        <v>1</v>
      </c>
      <c r="C701" s="525">
        <v>7085387</v>
      </c>
      <c r="D701" s="520">
        <v>10020435</v>
      </c>
      <c r="E701" s="520" t="s">
        <v>412</v>
      </c>
      <c r="F701" s="520" t="s">
        <v>601</v>
      </c>
      <c r="G701" s="522">
        <v>40701</v>
      </c>
      <c r="H701" s="522" t="s">
        <v>743</v>
      </c>
      <c r="I701" s="520" t="s">
        <v>530</v>
      </c>
      <c r="J701" s="523" t="s">
        <v>564</v>
      </c>
      <c r="K701" s="520" t="s">
        <v>106</v>
      </c>
      <c r="L701" s="520" t="s">
        <v>625</v>
      </c>
      <c r="M701" s="520">
        <v>42240</v>
      </c>
      <c r="N701" s="524">
        <v>0.90555555555555556</v>
      </c>
      <c r="O701" s="524">
        <v>0.90694444444444444</v>
      </c>
      <c r="P701" s="519">
        <v>1.9999999999999929</v>
      </c>
      <c r="Q701" s="520" t="s">
        <v>543</v>
      </c>
      <c r="R701" s="520" t="s">
        <v>1815</v>
      </c>
      <c r="S701" s="520" t="s">
        <v>542</v>
      </c>
      <c r="T701" s="520" t="s">
        <v>534</v>
      </c>
      <c r="U701" s="520"/>
      <c r="V701" s="520"/>
      <c r="W701" s="520" t="s">
        <v>637</v>
      </c>
      <c r="X701" s="520" t="s">
        <v>566</v>
      </c>
      <c r="Y701" s="520" t="b">
        <v>0</v>
      </c>
      <c r="Z701" s="520"/>
      <c r="AA701" s="520"/>
      <c r="AB701" s="520"/>
      <c r="AC701" s="520"/>
      <c r="AD701" s="527"/>
      <c r="AE701" s="520"/>
      <c r="AF701" s="520"/>
      <c r="AG701" s="520"/>
      <c r="AH701" s="520"/>
      <c r="AI701" s="520" t="s">
        <v>589</v>
      </c>
    </row>
    <row r="702" spans="1:35" s="154" customFormat="1">
      <c r="A702" s="520" t="s">
        <v>269</v>
      </c>
      <c r="B702" s="520">
        <v>1</v>
      </c>
      <c r="C702" s="525">
        <v>7085387</v>
      </c>
      <c r="D702" s="520">
        <v>10020435</v>
      </c>
      <c r="E702" s="520" t="s">
        <v>412</v>
      </c>
      <c r="F702" s="520" t="s">
        <v>601</v>
      </c>
      <c r="G702" s="522">
        <v>40701</v>
      </c>
      <c r="H702" s="522" t="s">
        <v>743</v>
      </c>
      <c r="I702" s="520" t="s">
        <v>530</v>
      </c>
      <c r="J702" s="523" t="s">
        <v>564</v>
      </c>
      <c r="K702" s="520" t="s">
        <v>106</v>
      </c>
      <c r="L702" s="520" t="s">
        <v>625</v>
      </c>
      <c r="M702" s="520">
        <v>42240</v>
      </c>
      <c r="N702" s="524">
        <v>0.90694444444444444</v>
      </c>
      <c r="O702" s="524">
        <v>0.90972222222222221</v>
      </c>
      <c r="P702" s="519">
        <v>3.9999999999999858</v>
      </c>
      <c r="Q702" s="520" t="s">
        <v>538</v>
      </c>
      <c r="R702" s="520"/>
      <c r="S702" s="520" t="s">
        <v>539</v>
      </c>
      <c r="T702" s="520" t="s">
        <v>540</v>
      </c>
      <c r="U702" s="520"/>
      <c r="V702" s="520"/>
      <c r="W702" s="520" t="s">
        <v>637</v>
      </c>
      <c r="X702" s="520" t="s">
        <v>566</v>
      </c>
      <c r="Y702" s="520" t="b">
        <v>0</v>
      </c>
      <c r="Z702" s="520"/>
      <c r="AA702" s="520"/>
      <c r="AB702" s="520"/>
      <c r="AC702" s="520"/>
      <c r="AD702" s="527"/>
      <c r="AE702" s="520"/>
      <c r="AF702" s="520"/>
      <c r="AG702" s="520"/>
      <c r="AH702" s="520"/>
      <c r="AI702" s="520" t="s">
        <v>589</v>
      </c>
    </row>
    <row r="703" spans="1:35" s="154" customFormat="1">
      <c r="A703" s="520" t="s">
        <v>269</v>
      </c>
      <c r="B703" s="520">
        <v>1</v>
      </c>
      <c r="C703" s="525">
        <v>7085387</v>
      </c>
      <c r="D703" s="520">
        <v>10020435</v>
      </c>
      <c r="E703" s="520" t="s">
        <v>412</v>
      </c>
      <c r="F703" s="520" t="s">
        <v>601</v>
      </c>
      <c r="G703" s="522">
        <v>40701</v>
      </c>
      <c r="H703" s="522" t="s">
        <v>743</v>
      </c>
      <c r="I703" s="520" t="s">
        <v>530</v>
      </c>
      <c r="J703" s="523" t="s">
        <v>564</v>
      </c>
      <c r="K703" s="520" t="s">
        <v>106</v>
      </c>
      <c r="L703" s="520" t="s">
        <v>625</v>
      </c>
      <c r="M703" s="520">
        <v>42240</v>
      </c>
      <c r="N703" s="524">
        <v>0.90972222222222221</v>
      </c>
      <c r="O703" s="524">
        <v>0.91041666666666665</v>
      </c>
      <c r="P703" s="519">
        <v>0.99999999999999645</v>
      </c>
      <c r="Q703" s="520" t="s">
        <v>541</v>
      </c>
      <c r="R703" s="520" t="s">
        <v>1816</v>
      </c>
      <c r="S703" s="520" t="s">
        <v>542</v>
      </c>
      <c r="T703" s="520" t="s">
        <v>534</v>
      </c>
      <c r="U703" s="520"/>
      <c r="V703" s="520"/>
      <c r="W703" s="520" t="s">
        <v>637</v>
      </c>
      <c r="X703" s="520" t="s">
        <v>566</v>
      </c>
      <c r="Y703" s="520" t="b">
        <v>0</v>
      </c>
      <c r="Z703" s="520"/>
      <c r="AA703" s="520"/>
      <c r="AB703" s="520"/>
      <c r="AC703" s="520"/>
      <c r="AD703" s="527"/>
      <c r="AE703" s="520"/>
      <c r="AF703" s="520"/>
      <c r="AG703" s="520"/>
      <c r="AH703" s="520"/>
      <c r="AI703" s="520" t="s">
        <v>589</v>
      </c>
    </row>
    <row r="704" spans="1:35" s="154" customFormat="1">
      <c r="A704" s="520" t="s">
        <v>269</v>
      </c>
      <c r="B704" s="520">
        <v>1</v>
      </c>
      <c r="C704" s="525">
        <v>7085387</v>
      </c>
      <c r="D704" s="520">
        <v>10020435</v>
      </c>
      <c r="E704" s="520" t="s">
        <v>412</v>
      </c>
      <c r="F704" s="520" t="s">
        <v>601</v>
      </c>
      <c r="G704" s="522">
        <v>40701</v>
      </c>
      <c r="H704" s="522" t="s">
        <v>743</v>
      </c>
      <c r="I704" s="520" t="s">
        <v>530</v>
      </c>
      <c r="J704" s="523" t="s">
        <v>564</v>
      </c>
      <c r="K704" s="520" t="s">
        <v>106</v>
      </c>
      <c r="L704" s="520" t="s">
        <v>625</v>
      </c>
      <c r="M704" s="520">
        <v>42240</v>
      </c>
      <c r="N704" s="524">
        <v>0.91041666666666665</v>
      </c>
      <c r="O704" s="524">
        <v>0.91111111111111109</v>
      </c>
      <c r="P704" s="519">
        <v>0.99999999999999645</v>
      </c>
      <c r="Q704" s="520" t="s">
        <v>538</v>
      </c>
      <c r="R704" s="520"/>
      <c r="S704" s="520" t="s">
        <v>539</v>
      </c>
      <c r="T704" s="520" t="s">
        <v>540</v>
      </c>
      <c r="U704" s="520"/>
      <c r="V704" s="520"/>
      <c r="W704" s="520" t="s">
        <v>637</v>
      </c>
      <c r="X704" s="520" t="s">
        <v>566</v>
      </c>
      <c r="Y704" s="520" t="b">
        <v>0</v>
      </c>
      <c r="Z704" s="520"/>
      <c r="AA704" s="520"/>
      <c r="AB704" s="520"/>
      <c r="AC704" s="520"/>
      <c r="AD704" s="527"/>
      <c r="AE704" s="520"/>
      <c r="AF704" s="520"/>
      <c r="AG704" s="520"/>
      <c r="AH704" s="520"/>
      <c r="AI704" s="520" t="s">
        <v>589</v>
      </c>
    </row>
    <row r="705" spans="1:35" s="154" customFormat="1">
      <c r="A705" s="520" t="s">
        <v>269</v>
      </c>
      <c r="B705" s="520">
        <v>1</v>
      </c>
      <c r="C705" s="525">
        <v>7085387</v>
      </c>
      <c r="D705" s="520">
        <v>10020435</v>
      </c>
      <c r="E705" s="520" t="s">
        <v>412</v>
      </c>
      <c r="F705" s="520" t="s">
        <v>601</v>
      </c>
      <c r="G705" s="522">
        <v>40701</v>
      </c>
      <c r="H705" s="522" t="s">
        <v>743</v>
      </c>
      <c r="I705" s="520" t="s">
        <v>530</v>
      </c>
      <c r="J705" s="523" t="s">
        <v>564</v>
      </c>
      <c r="K705" s="520" t="s">
        <v>106</v>
      </c>
      <c r="L705" s="520" t="s">
        <v>625</v>
      </c>
      <c r="M705" s="520">
        <v>42240</v>
      </c>
      <c r="N705" s="524">
        <v>0.91111111111111109</v>
      </c>
      <c r="O705" s="524">
        <v>0.91180555555555554</v>
      </c>
      <c r="P705" s="519">
        <v>0.99999999999999645</v>
      </c>
      <c r="Q705" s="520" t="s">
        <v>543</v>
      </c>
      <c r="R705" s="520" t="s">
        <v>1788</v>
      </c>
      <c r="S705" s="520" t="s">
        <v>542</v>
      </c>
      <c r="T705" s="520" t="s">
        <v>534</v>
      </c>
      <c r="U705" s="520"/>
      <c r="V705" s="520"/>
      <c r="W705" s="520" t="s">
        <v>637</v>
      </c>
      <c r="X705" s="520" t="s">
        <v>566</v>
      </c>
      <c r="Y705" s="520" t="b">
        <v>0</v>
      </c>
      <c r="Z705" s="520"/>
      <c r="AA705" s="520"/>
      <c r="AB705" s="520"/>
      <c r="AC705" s="520"/>
      <c r="AD705" s="527"/>
      <c r="AE705" s="520"/>
      <c r="AF705" s="520"/>
      <c r="AG705" s="520"/>
      <c r="AH705" s="520"/>
      <c r="AI705" s="520" t="s">
        <v>589</v>
      </c>
    </row>
    <row r="706" spans="1:35" s="154" customFormat="1">
      <c r="A706" s="520" t="s">
        <v>269</v>
      </c>
      <c r="B706" s="520">
        <v>1</v>
      </c>
      <c r="C706" s="525">
        <v>7085387</v>
      </c>
      <c r="D706" s="520">
        <v>10020435</v>
      </c>
      <c r="E706" s="520" t="s">
        <v>412</v>
      </c>
      <c r="F706" s="520" t="s">
        <v>601</v>
      </c>
      <c r="G706" s="522">
        <v>40701</v>
      </c>
      <c r="H706" s="522" t="s">
        <v>743</v>
      </c>
      <c r="I706" s="520" t="s">
        <v>530</v>
      </c>
      <c r="J706" s="523" t="s">
        <v>564</v>
      </c>
      <c r="K706" s="520" t="s">
        <v>106</v>
      </c>
      <c r="L706" s="520" t="s">
        <v>625</v>
      </c>
      <c r="M706" s="520">
        <v>42240</v>
      </c>
      <c r="N706" s="524">
        <v>0.91180555555555554</v>
      </c>
      <c r="O706" s="524">
        <v>0.91666666666666663</v>
      </c>
      <c r="P706" s="519">
        <v>6.9999999999999751</v>
      </c>
      <c r="Q706" s="520" t="s">
        <v>538</v>
      </c>
      <c r="R706" s="520"/>
      <c r="S706" s="520" t="s">
        <v>539</v>
      </c>
      <c r="T706" s="520" t="s">
        <v>540</v>
      </c>
      <c r="U706" s="520"/>
      <c r="V706" s="520"/>
      <c r="W706" s="520" t="s">
        <v>637</v>
      </c>
      <c r="X706" s="520" t="s">
        <v>566</v>
      </c>
      <c r="Y706" s="520" t="b">
        <v>0</v>
      </c>
      <c r="Z706" s="520"/>
      <c r="AA706" s="520"/>
      <c r="AB706" s="520"/>
      <c r="AC706" s="520"/>
      <c r="AD706" s="527"/>
      <c r="AE706" s="520"/>
      <c r="AF706" s="520"/>
      <c r="AG706" s="520"/>
      <c r="AH706" s="520"/>
      <c r="AI706" s="520" t="s">
        <v>589</v>
      </c>
    </row>
    <row r="707" spans="1:35" s="154" customFormat="1">
      <c r="A707" s="520" t="s">
        <v>269</v>
      </c>
      <c r="B707" s="520">
        <v>3</v>
      </c>
      <c r="C707" s="525">
        <v>1275403</v>
      </c>
      <c r="D707" s="520">
        <v>10048634</v>
      </c>
      <c r="E707" s="520" t="s">
        <v>981</v>
      </c>
      <c r="F707" s="520" t="s">
        <v>635</v>
      </c>
      <c r="G707" s="522">
        <v>40701</v>
      </c>
      <c r="H707" s="522" t="s">
        <v>743</v>
      </c>
      <c r="I707" s="520" t="s">
        <v>530</v>
      </c>
      <c r="J707" s="523" t="s">
        <v>577</v>
      </c>
      <c r="K707" s="520" t="s">
        <v>183</v>
      </c>
      <c r="L707" s="520" t="s">
        <v>636</v>
      </c>
      <c r="M707" s="520">
        <v>0</v>
      </c>
      <c r="N707" s="524">
        <v>0</v>
      </c>
      <c r="O707" s="524">
        <v>1.3888888888888888E-2</v>
      </c>
      <c r="P707" s="519">
        <v>20</v>
      </c>
      <c r="Q707" s="520" t="s">
        <v>644</v>
      </c>
      <c r="R707" s="520" t="s">
        <v>1390</v>
      </c>
      <c r="S707" s="520" t="s">
        <v>542</v>
      </c>
      <c r="T707" s="520" t="s">
        <v>534</v>
      </c>
      <c r="U707" s="520"/>
      <c r="V707" s="520"/>
      <c r="W707" s="520" t="s">
        <v>603</v>
      </c>
      <c r="X707" s="520" t="s">
        <v>579</v>
      </c>
      <c r="Y707" s="520" t="b">
        <v>0</v>
      </c>
      <c r="Z707" s="520">
        <v>0</v>
      </c>
      <c r="AA707" s="520">
        <v>7000</v>
      </c>
      <c r="AB707" s="520">
        <v>40701</v>
      </c>
      <c r="AC707" s="520" t="s">
        <v>1530</v>
      </c>
      <c r="AD707" s="527">
        <v>750</v>
      </c>
      <c r="AE707" s="520">
        <v>12</v>
      </c>
      <c r="AF707" s="520"/>
      <c r="AG707" s="520"/>
      <c r="AH707" s="520">
        <v>0</v>
      </c>
      <c r="AI707" s="520" t="s">
        <v>580</v>
      </c>
    </row>
    <row r="708" spans="1:35" s="154" customFormat="1">
      <c r="A708" s="520" t="s">
        <v>269</v>
      </c>
      <c r="B708" s="520">
        <v>3</v>
      </c>
      <c r="C708" s="525">
        <v>1275403</v>
      </c>
      <c r="D708" s="520">
        <v>10048634</v>
      </c>
      <c r="E708" s="520" t="s">
        <v>981</v>
      </c>
      <c r="F708" s="520" t="s">
        <v>635</v>
      </c>
      <c r="G708" s="522">
        <v>40701</v>
      </c>
      <c r="H708" s="522" t="s">
        <v>743</v>
      </c>
      <c r="I708" s="520" t="s">
        <v>530</v>
      </c>
      <c r="J708" s="523" t="s">
        <v>577</v>
      </c>
      <c r="K708" s="520" t="s">
        <v>183</v>
      </c>
      <c r="L708" s="520" t="s">
        <v>636</v>
      </c>
      <c r="M708" s="520">
        <v>0</v>
      </c>
      <c r="N708" s="524">
        <v>1.3888888888888888E-2</v>
      </c>
      <c r="O708" s="524">
        <v>1.3888888888888888E-2</v>
      </c>
      <c r="P708" s="519">
        <v>0</v>
      </c>
      <c r="Q708" s="520" t="s">
        <v>1391</v>
      </c>
      <c r="R708" s="520" t="s">
        <v>1392</v>
      </c>
      <c r="S708" s="520" t="s">
        <v>560</v>
      </c>
      <c r="T708" s="520" t="s">
        <v>534</v>
      </c>
      <c r="U708" s="520"/>
      <c r="V708" s="520"/>
      <c r="W708" s="520" t="s">
        <v>603</v>
      </c>
      <c r="X708" s="520" t="s">
        <v>579</v>
      </c>
      <c r="Y708" s="520" t="b">
        <v>0</v>
      </c>
      <c r="Z708" s="520"/>
      <c r="AA708" s="520"/>
      <c r="AB708" s="520"/>
      <c r="AC708" s="520"/>
      <c r="AD708" s="527"/>
      <c r="AE708" s="520"/>
      <c r="AF708" s="520"/>
      <c r="AG708" s="520"/>
      <c r="AH708" s="520"/>
      <c r="AI708" s="520" t="s">
        <v>580</v>
      </c>
    </row>
    <row r="709" spans="1:35" s="154" customFormat="1">
      <c r="A709" s="520" t="s">
        <v>269</v>
      </c>
      <c r="B709" s="520">
        <v>4</v>
      </c>
      <c r="C709" s="525">
        <v>7085261</v>
      </c>
      <c r="D709" s="520">
        <v>10030444</v>
      </c>
      <c r="E709" s="520" t="s">
        <v>821</v>
      </c>
      <c r="F709" s="520" t="s">
        <v>600</v>
      </c>
      <c r="G709" s="522">
        <v>40701</v>
      </c>
      <c r="H709" s="522" t="s">
        <v>743</v>
      </c>
      <c r="I709" s="520" t="s">
        <v>530</v>
      </c>
      <c r="J709" s="523" t="s">
        <v>577</v>
      </c>
      <c r="K709" s="520" t="s">
        <v>183</v>
      </c>
      <c r="L709" s="520" t="s">
        <v>636</v>
      </c>
      <c r="M709" s="520">
        <v>180</v>
      </c>
      <c r="N709" s="524">
        <v>1.3888888888888888E-2</v>
      </c>
      <c r="O709" s="524">
        <v>2.5694444444444443E-2</v>
      </c>
      <c r="P709" s="519">
        <v>17</v>
      </c>
      <c r="Q709" s="520" t="s">
        <v>562</v>
      </c>
      <c r="R709" s="520" t="s">
        <v>1393</v>
      </c>
      <c r="S709" s="520" t="s">
        <v>550</v>
      </c>
      <c r="T709" s="520" t="s">
        <v>551</v>
      </c>
      <c r="U709" s="520"/>
      <c r="V709" s="520"/>
      <c r="W709" s="520" t="s">
        <v>603</v>
      </c>
      <c r="X709" s="520" t="s">
        <v>579</v>
      </c>
      <c r="Y709" s="520" t="b">
        <v>0</v>
      </c>
      <c r="Z709" s="520">
        <v>180</v>
      </c>
      <c r="AA709" s="520">
        <v>7000</v>
      </c>
      <c r="AB709" s="520">
        <v>40701</v>
      </c>
      <c r="AC709" s="520" t="s">
        <v>1817</v>
      </c>
      <c r="AD709" s="527">
        <v>750</v>
      </c>
      <c r="AE709" s="520">
        <v>12</v>
      </c>
      <c r="AF709" s="520"/>
      <c r="AG709" s="520"/>
      <c r="AH709" s="520">
        <v>15</v>
      </c>
      <c r="AI709" s="520" t="s">
        <v>580</v>
      </c>
    </row>
    <row r="710" spans="1:35" s="154" customFormat="1">
      <c r="A710" s="520" t="s">
        <v>269</v>
      </c>
      <c r="B710" s="520">
        <v>4</v>
      </c>
      <c r="C710" s="525">
        <v>7085261</v>
      </c>
      <c r="D710" s="520">
        <v>10030444</v>
      </c>
      <c r="E710" s="520" t="s">
        <v>821</v>
      </c>
      <c r="F710" s="520" t="s">
        <v>600</v>
      </c>
      <c r="G710" s="522">
        <v>40701</v>
      </c>
      <c r="H710" s="522" t="s">
        <v>743</v>
      </c>
      <c r="I710" s="520" t="s">
        <v>530</v>
      </c>
      <c r="J710" s="523" t="s">
        <v>577</v>
      </c>
      <c r="K710" s="520" t="s">
        <v>183</v>
      </c>
      <c r="L710" s="520" t="s">
        <v>636</v>
      </c>
      <c r="M710" s="520">
        <v>180</v>
      </c>
      <c r="N710" s="524">
        <v>2.5694444444444443E-2</v>
      </c>
      <c r="O710" s="524">
        <v>2.7083333333333334E-2</v>
      </c>
      <c r="P710" s="519">
        <v>1.9999999999999978</v>
      </c>
      <c r="Q710" s="520" t="s">
        <v>538</v>
      </c>
      <c r="R710" s="520"/>
      <c r="S710" s="520" t="s">
        <v>539</v>
      </c>
      <c r="T710" s="520" t="s">
        <v>540</v>
      </c>
      <c r="U710" s="520"/>
      <c r="V710" s="520"/>
      <c r="W710" s="520" t="s">
        <v>603</v>
      </c>
      <c r="X710" s="520" t="s">
        <v>579</v>
      </c>
      <c r="Y710" s="520" t="b">
        <v>0</v>
      </c>
      <c r="Z710" s="520"/>
      <c r="AA710" s="520"/>
      <c r="AB710" s="520"/>
      <c r="AC710" s="520"/>
      <c r="AD710" s="527"/>
      <c r="AE710" s="520"/>
      <c r="AF710" s="520"/>
      <c r="AG710" s="520"/>
      <c r="AH710" s="520"/>
      <c r="AI710" s="520" t="s">
        <v>580</v>
      </c>
    </row>
    <row r="711" spans="1:35" s="154" customFormat="1">
      <c r="A711" s="520" t="s">
        <v>269</v>
      </c>
      <c r="B711" s="520">
        <v>4</v>
      </c>
      <c r="C711" s="525">
        <v>7085261</v>
      </c>
      <c r="D711" s="520">
        <v>10030444</v>
      </c>
      <c r="E711" s="520" t="s">
        <v>821</v>
      </c>
      <c r="F711" s="520" t="s">
        <v>600</v>
      </c>
      <c r="G711" s="522">
        <v>40701</v>
      </c>
      <c r="H711" s="522" t="s">
        <v>743</v>
      </c>
      <c r="I711" s="520" t="s">
        <v>530</v>
      </c>
      <c r="J711" s="523" t="s">
        <v>577</v>
      </c>
      <c r="K711" s="520" t="s">
        <v>183</v>
      </c>
      <c r="L711" s="520" t="s">
        <v>636</v>
      </c>
      <c r="M711" s="520">
        <v>180</v>
      </c>
      <c r="N711" s="524">
        <v>2.7083333333333334E-2</v>
      </c>
      <c r="O711" s="524">
        <v>2.9861111111111109E-2</v>
      </c>
      <c r="P711" s="519">
        <v>4.0000000000000009</v>
      </c>
      <c r="Q711" s="520" t="s">
        <v>546</v>
      </c>
      <c r="R711" s="520" t="s">
        <v>1394</v>
      </c>
      <c r="S711" s="520" t="s">
        <v>547</v>
      </c>
      <c r="T711" s="520" t="s">
        <v>534</v>
      </c>
      <c r="U711" s="520"/>
      <c r="V711" s="520"/>
      <c r="W711" s="520" t="s">
        <v>603</v>
      </c>
      <c r="X711" s="520" t="s">
        <v>579</v>
      </c>
      <c r="Y711" s="520" t="b">
        <v>0</v>
      </c>
      <c r="Z711" s="520"/>
      <c r="AA711" s="520"/>
      <c r="AB711" s="520"/>
      <c r="AC711" s="520"/>
      <c r="AD711" s="527"/>
      <c r="AE711" s="520"/>
      <c r="AF711" s="520"/>
      <c r="AG711" s="520"/>
      <c r="AH711" s="520"/>
      <c r="AI711" s="520" t="s">
        <v>580</v>
      </c>
    </row>
    <row r="712" spans="1:35" s="154" customFormat="1">
      <c r="A712" s="520" t="s">
        <v>269</v>
      </c>
      <c r="B712" s="520">
        <v>5</v>
      </c>
      <c r="C712" s="525">
        <v>1275431</v>
      </c>
      <c r="D712" s="520">
        <v>21000818</v>
      </c>
      <c r="E712" s="520" t="s">
        <v>975</v>
      </c>
      <c r="F712" s="520" t="s">
        <v>640</v>
      </c>
      <c r="G712" s="522">
        <v>40701</v>
      </c>
      <c r="H712" s="522" t="s">
        <v>743</v>
      </c>
      <c r="I712" s="520" t="s">
        <v>530</v>
      </c>
      <c r="J712" s="523" t="s">
        <v>577</v>
      </c>
      <c r="K712" s="520" t="s">
        <v>183</v>
      </c>
      <c r="L712" s="520" t="s">
        <v>636</v>
      </c>
      <c r="M712" s="520">
        <v>180</v>
      </c>
      <c r="N712" s="524">
        <v>2.9861111111111109E-2</v>
      </c>
      <c r="O712" s="524">
        <v>5.486111111111111E-2</v>
      </c>
      <c r="P712" s="519">
        <v>36</v>
      </c>
      <c r="Q712" s="520" t="s">
        <v>562</v>
      </c>
      <c r="R712" s="520" t="s">
        <v>1393</v>
      </c>
      <c r="S712" s="520" t="s">
        <v>550</v>
      </c>
      <c r="T712" s="520" t="s">
        <v>551</v>
      </c>
      <c r="U712" s="520"/>
      <c r="V712" s="520"/>
      <c r="W712" s="520" t="s">
        <v>603</v>
      </c>
      <c r="X712" s="520" t="s">
        <v>579</v>
      </c>
      <c r="Y712" s="520" t="b">
        <v>0</v>
      </c>
      <c r="Z712" s="520">
        <v>180</v>
      </c>
      <c r="AA712" s="520">
        <v>7000</v>
      </c>
      <c r="AB712" s="520">
        <v>40701</v>
      </c>
      <c r="AC712" s="520" t="s">
        <v>1818</v>
      </c>
      <c r="AD712" s="527">
        <v>750</v>
      </c>
      <c r="AE712" s="520">
        <v>12</v>
      </c>
      <c r="AF712" s="520"/>
      <c r="AG712" s="520"/>
      <c r="AH712" s="520">
        <v>15</v>
      </c>
      <c r="AI712" s="520" t="s">
        <v>580</v>
      </c>
    </row>
    <row r="713" spans="1:35" s="154" customFormat="1">
      <c r="A713" s="520" t="s">
        <v>269</v>
      </c>
      <c r="B713" s="520">
        <v>5</v>
      </c>
      <c r="C713" s="525">
        <v>1275431</v>
      </c>
      <c r="D713" s="520">
        <v>21000818</v>
      </c>
      <c r="E713" s="520" t="s">
        <v>975</v>
      </c>
      <c r="F713" s="520" t="s">
        <v>640</v>
      </c>
      <c r="G713" s="522">
        <v>40701</v>
      </c>
      <c r="H713" s="522" t="s">
        <v>743</v>
      </c>
      <c r="I713" s="520" t="s">
        <v>530</v>
      </c>
      <c r="J713" s="523" t="s">
        <v>577</v>
      </c>
      <c r="K713" s="520" t="s">
        <v>183</v>
      </c>
      <c r="L713" s="520" t="s">
        <v>636</v>
      </c>
      <c r="M713" s="520">
        <v>180</v>
      </c>
      <c r="N713" s="524">
        <v>5.486111111111111E-2</v>
      </c>
      <c r="O713" s="524">
        <v>6.5277777777777782E-2</v>
      </c>
      <c r="P713" s="519">
        <v>14.999999999999986</v>
      </c>
      <c r="Q713" s="520" t="s">
        <v>1384</v>
      </c>
      <c r="R713" s="520" t="s">
        <v>1395</v>
      </c>
      <c r="S713" s="520" t="s">
        <v>602</v>
      </c>
      <c r="T713" s="520" t="s">
        <v>534</v>
      </c>
      <c r="U713" s="520"/>
      <c r="V713" s="520"/>
      <c r="W713" s="520" t="s">
        <v>603</v>
      </c>
      <c r="X713" s="520" t="s">
        <v>579</v>
      </c>
      <c r="Y713" s="520" t="b">
        <v>0</v>
      </c>
      <c r="Z713" s="520"/>
      <c r="AA713" s="520"/>
      <c r="AB713" s="520"/>
      <c r="AC713" s="520"/>
      <c r="AD713" s="527"/>
      <c r="AE713" s="520"/>
      <c r="AF713" s="520"/>
      <c r="AG713" s="520"/>
      <c r="AH713" s="520"/>
      <c r="AI713" s="520" t="s">
        <v>580</v>
      </c>
    </row>
    <row r="714" spans="1:35" s="154" customFormat="1">
      <c r="A714" s="520" t="s">
        <v>269</v>
      </c>
      <c r="B714" s="520">
        <v>5</v>
      </c>
      <c r="C714" s="525">
        <v>1275431</v>
      </c>
      <c r="D714" s="520">
        <v>21000818</v>
      </c>
      <c r="E714" s="520" t="s">
        <v>975</v>
      </c>
      <c r="F714" s="520" t="s">
        <v>640</v>
      </c>
      <c r="G714" s="522">
        <v>40701</v>
      </c>
      <c r="H714" s="522" t="s">
        <v>743</v>
      </c>
      <c r="I714" s="520" t="s">
        <v>530</v>
      </c>
      <c r="J714" s="523" t="s">
        <v>577</v>
      </c>
      <c r="K714" s="520" t="s">
        <v>183</v>
      </c>
      <c r="L714" s="520" t="s">
        <v>636</v>
      </c>
      <c r="M714" s="520">
        <v>180</v>
      </c>
      <c r="N714" s="524">
        <v>6.5277777777777782E-2</v>
      </c>
      <c r="O714" s="524">
        <v>6.6666666666666666E-2</v>
      </c>
      <c r="P714" s="519">
        <v>2.0000000000000129</v>
      </c>
      <c r="Q714" s="520" t="s">
        <v>538</v>
      </c>
      <c r="R714" s="520"/>
      <c r="S714" s="520" t="s">
        <v>539</v>
      </c>
      <c r="T714" s="520" t="s">
        <v>540</v>
      </c>
      <c r="U714" s="520"/>
      <c r="V714" s="520"/>
      <c r="W714" s="520" t="s">
        <v>603</v>
      </c>
      <c r="X714" s="520" t="s">
        <v>579</v>
      </c>
      <c r="Y714" s="520" t="b">
        <v>0</v>
      </c>
      <c r="Z714" s="520"/>
      <c r="AA714" s="520"/>
      <c r="AB714" s="520"/>
      <c r="AC714" s="520"/>
      <c r="AD714" s="527"/>
      <c r="AE714" s="520"/>
      <c r="AF714" s="520"/>
      <c r="AG714" s="520"/>
      <c r="AH714" s="520"/>
      <c r="AI714" s="520" t="s">
        <v>580</v>
      </c>
    </row>
    <row r="715" spans="1:35" s="154" customFormat="1">
      <c r="A715" s="520" t="s">
        <v>269</v>
      </c>
      <c r="B715" s="520">
        <v>5</v>
      </c>
      <c r="C715" s="525">
        <v>1275431</v>
      </c>
      <c r="D715" s="520">
        <v>21000818</v>
      </c>
      <c r="E715" s="520" t="s">
        <v>975</v>
      </c>
      <c r="F715" s="520" t="s">
        <v>640</v>
      </c>
      <c r="G715" s="522">
        <v>40701</v>
      </c>
      <c r="H715" s="522" t="s">
        <v>743</v>
      </c>
      <c r="I715" s="520" t="s">
        <v>530</v>
      </c>
      <c r="J715" s="523" t="s">
        <v>577</v>
      </c>
      <c r="K715" s="520" t="s">
        <v>183</v>
      </c>
      <c r="L715" s="520" t="s">
        <v>636</v>
      </c>
      <c r="M715" s="520">
        <v>180</v>
      </c>
      <c r="N715" s="524">
        <v>6.6666666666666666E-2</v>
      </c>
      <c r="O715" s="524">
        <v>7.9166666666666663E-2</v>
      </c>
      <c r="P715" s="519">
        <v>17.999999999999996</v>
      </c>
      <c r="Q715" s="520" t="s">
        <v>572</v>
      </c>
      <c r="R715" s="520" t="s">
        <v>1396</v>
      </c>
      <c r="S715" s="520" t="s">
        <v>533</v>
      </c>
      <c r="T715" s="520" t="s">
        <v>534</v>
      </c>
      <c r="U715" s="520"/>
      <c r="V715" s="520"/>
      <c r="W715" s="520" t="s">
        <v>603</v>
      </c>
      <c r="X715" s="520" t="s">
        <v>579</v>
      </c>
      <c r="Y715" s="520" t="b">
        <v>0</v>
      </c>
      <c r="Z715" s="520"/>
      <c r="AA715" s="520"/>
      <c r="AB715" s="520"/>
      <c r="AC715" s="520"/>
      <c r="AD715" s="527"/>
      <c r="AE715" s="520"/>
      <c r="AF715" s="520"/>
      <c r="AG715" s="520"/>
      <c r="AH715" s="520"/>
      <c r="AI715" s="520" t="s">
        <v>580</v>
      </c>
    </row>
    <row r="716" spans="1:35" s="154" customFormat="1">
      <c r="A716" s="520" t="s">
        <v>269</v>
      </c>
      <c r="B716" s="520">
        <v>5</v>
      </c>
      <c r="C716" s="525">
        <v>1275431</v>
      </c>
      <c r="D716" s="520">
        <v>21000818</v>
      </c>
      <c r="E716" s="520" t="s">
        <v>975</v>
      </c>
      <c r="F716" s="520" t="s">
        <v>640</v>
      </c>
      <c r="G716" s="522">
        <v>40701</v>
      </c>
      <c r="H716" s="522" t="s">
        <v>743</v>
      </c>
      <c r="I716" s="520" t="s">
        <v>530</v>
      </c>
      <c r="J716" s="523" t="s">
        <v>577</v>
      </c>
      <c r="K716" s="520" t="s">
        <v>183</v>
      </c>
      <c r="L716" s="520" t="s">
        <v>636</v>
      </c>
      <c r="M716" s="520">
        <v>180</v>
      </c>
      <c r="N716" s="524">
        <v>7.9166666666666663E-2</v>
      </c>
      <c r="O716" s="524">
        <v>8.0555555555555561E-2</v>
      </c>
      <c r="P716" s="519">
        <v>1.9999999999999929</v>
      </c>
      <c r="Q716" s="520" t="s">
        <v>546</v>
      </c>
      <c r="R716" s="520" t="s">
        <v>1394</v>
      </c>
      <c r="S716" s="520" t="s">
        <v>547</v>
      </c>
      <c r="T716" s="520" t="s">
        <v>534</v>
      </c>
      <c r="U716" s="520"/>
      <c r="V716" s="520"/>
      <c r="W716" s="520" t="s">
        <v>603</v>
      </c>
      <c r="X716" s="520" t="s">
        <v>579</v>
      </c>
      <c r="Y716" s="520" t="b">
        <v>0</v>
      </c>
      <c r="Z716" s="520"/>
      <c r="AA716" s="520"/>
      <c r="AB716" s="520"/>
      <c r="AC716" s="520"/>
      <c r="AD716" s="527"/>
      <c r="AE716" s="520"/>
      <c r="AF716" s="520"/>
      <c r="AG716" s="520"/>
      <c r="AH716" s="520"/>
      <c r="AI716" s="520" t="s">
        <v>580</v>
      </c>
    </row>
    <row r="717" spans="1:35" s="154" customFormat="1">
      <c r="A717" s="520" t="s">
        <v>269</v>
      </c>
      <c r="B717" s="520">
        <v>6</v>
      </c>
      <c r="C717" s="525">
        <v>1277284</v>
      </c>
      <c r="D717" s="520">
        <v>10050867</v>
      </c>
      <c r="E717" s="520" t="s">
        <v>229</v>
      </c>
      <c r="F717" s="520" t="s">
        <v>635</v>
      </c>
      <c r="G717" s="522">
        <v>40701</v>
      </c>
      <c r="H717" s="522" t="s">
        <v>743</v>
      </c>
      <c r="I717" s="520" t="s">
        <v>530</v>
      </c>
      <c r="J717" s="523" t="s">
        <v>577</v>
      </c>
      <c r="K717" s="520" t="s">
        <v>183</v>
      </c>
      <c r="L717" s="520" t="s">
        <v>636</v>
      </c>
      <c r="M717" s="520">
        <v>1512</v>
      </c>
      <c r="N717" s="524">
        <v>8.0555555555555561E-2</v>
      </c>
      <c r="O717" s="524">
        <v>0.10486111111111111</v>
      </c>
      <c r="P717" s="519">
        <v>34.999999999999993</v>
      </c>
      <c r="Q717" s="520" t="s">
        <v>562</v>
      </c>
      <c r="R717" s="520" t="s">
        <v>1397</v>
      </c>
      <c r="S717" s="520" t="s">
        <v>550</v>
      </c>
      <c r="T717" s="520" t="s">
        <v>551</v>
      </c>
      <c r="U717" s="520"/>
      <c r="V717" s="520"/>
      <c r="W717" s="520" t="s">
        <v>603</v>
      </c>
      <c r="X717" s="520" t="s">
        <v>579</v>
      </c>
      <c r="Y717" s="520" t="b">
        <v>0</v>
      </c>
      <c r="Z717" s="520">
        <v>1512</v>
      </c>
      <c r="AA717" s="520">
        <v>7000</v>
      </c>
      <c r="AB717" s="520">
        <v>40701</v>
      </c>
      <c r="AC717" s="520" t="s">
        <v>1819</v>
      </c>
      <c r="AD717" s="527">
        <v>750</v>
      </c>
      <c r="AE717" s="520">
        <v>12</v>
      </c>
      <c r="AF717" s="520"/>
      <c r="AG717" s="520"/>
      <c r="AH717" s="520">
        <v>126</v>
      </c>
      <c r="AI717" s="520" t="s">
        <v>580</v>
      </c>
    </row>
    <row r="718" spans="1:35" s="154" customFormat="1">
      <c r="A718" s="520" t="s">
        <v>269</v>
      </c>
      <c r="B718" s="520">
        <v>6</v>
      </c>
      <c r="C718" s="525">
        <v>1277284</v>
      </c>
      <c r="D718" s="520">
        <v>10050867</v>
      </c>
      <c r="E718" s="520" t="s">
        <v>229</v>
      </c>
      <c r="F718" s="520" t="s">
        <v>635</v>
      </c>
      <c r="G718" s="522">
        <v>40701</v>
      </c>
      <c r="H718" s="522" t="s">
        <v>743</v>
      </c>
      <c r="I718" s="520" t="s">
        <v>530</v>
      </c>
      <c r="J718" s="523" t="s">
        <v>577</v>
      </c>
      <c r="K718" s="520" t="s">
        <v>183</v>
      </c>
      <c r="L718" s="520" t="s">
        <v>636</v>
      </c>
      <c r="M718" s="520">
        <v>1512</v>
      </c>
      <c r="N718" s="524">
        <v>0.10486111111111111</v>
      </c>
      <c r="O718" s="524">
        <v>0.11458333333333333</v>
      </c>
      <c r="P718" s="519">
        <v>14.000000000000011</v>
      </c>
      <c r="Q718" s="520" t="s">
        <v>538</v>
      </c>
      <c r="R718" s="520"/>
      <c r="S718" s="520" t="s">
        <v>539</v>
      </c>
      <c r="T718" s="520" t="s">
        <v>540</v>
      </c>
      <c r="U718" s="520"/>
      <c r="V718" s="520"/>
      <c r="W718" s="520" t="s">
        <v>603</v>
      </c>
      <c r="X718" s="520" t="s">
        <v>579</v>
      </c>
      <c r="Y718" s="520" t="b">
        <v>0</v>
      </c>
      <c r="Z718" s="520"/>
      <c r="AA718" s="520"/>
      <c r="AB718" s="520"/>
      <c r="AC718" s="520"/>
      <c r="AD718" s="527"/>
      <c r="AE718" s="520"/>
      <c r="AF718" s="520"/>
      <c r="AG718" s="520"/>
      <c r="AH718" s="520"/>
      <c r="AI718" s="520" t="s">
        <v>580</v>
      </c>
    </row>
    <row r="719" spans="1:35" s="154" customFormat="1">
      <c r="A719" s="520" t="s">
        <v>269</v>
      </c>
      <c r="B719" s="520">
        <v>6</v>
      </c>
      <c r="C719" s="525">
        <v>1277284</v>
      </c>
      <c r="D719" s="520">
        <v>10050867</v>
      </c>
      <c r="E719" s="520" t="s">
        <v>229</v>
      </c>
      <c r="F719" s="520" t="s">
        <v>635</v>
      </c>
      <c r="G719" s="522">
        <v>40701</v>
      </c>
      <c r="H719" s="522" t="s">
        <v>743</v>
      </c>
      <c r="I719" s="520" t="s">
        <v>530</v>
      </c>
      <c r="J719" s="523" t="s">
        <v>577</v>
      </c>
      <c r="K719" s="520" t="s">
        <v>183</v>
      </c>
      <c r="L719" s="520" t="s">
        <v>636</v>
      </c>
      <c r="M719" s="520">
        <v>1512</v>
      </c>
      <c r="N719" s="524">
        <v>0.11458333333333333</v>
      </c>
      <c r="O719" s="524">
        <v>0.12847222222222221</v>
      </c>
      <c r="P719" s="519">
        <v>19.999999999999989</v>
      </c>
      <c r="Q719" s="520" t="s">
        <v>623</v>
      </c>
      <c r="R719" s="520" t="s">
        <v>1398</v>
      </c>
      <c r="S719" s="520" t="s">
        <v>602</v>
      </c>
      <c r="T719" s="520" t="s">
        <v>534</v>
      </c>
      <c r="U719" s="520"/>
      <c r="V719" s="520"/>
      <c r="W719" s="520" t="s">
        <v>603</v>
      </c>
      <c r="X719" s="520" t="s">
        <v>579</v>
      </c>
      <c r="Y719" s="520" t="b">
        <v>0</v>
      </c>
      <c r="Z719" s="520"/>
      <c r="AA719" s="520"/>
      <c r="AB719" s="520"/>
      <c r="AC719" s="520"/>
      <c r="AD719" s="527"/>
      <c r="AE719" s="520"/>
      <c r="AF719" s="520"/>
      <c r="AG719" s="520"/>
      <c r="AH719" s="520"/>
      <c r="AI719" s="520" t="s">
        <v>580</v>
      </c>
    </row>
    <row r="720" spans="1:35" s="154" customFormat="1">
      <c r="A720" s="520" t="s">
        <v>269</v>
      </c>
      <c r="B720" s="520">
        <v>6</v>
      </c>
      <c r="C720" s="525">
        <v>1277284</v>
      </c>
      <c r="D720" s="520">
        <v>10050867</v>
      </c>
      <c r="E720" s="520" t="s">
        <v>229</v>
      </c>
      <c r="F720" s="520" t="s">
        <v>635</v>
      </c>
      <c r="G720" s="522">
        <v>40701</v>
      </c>
      <c r="H720" s="522" t="s">
        <v>743</v>
      </c>
      <c r="I720" s="520" t="s">
        <v>530</v>
      </c>
      <c r="J720" s="523" t="s">
        <v>577</v>
      </c>
      <c r="K720" s="520" t="s">
        <v>183</v>
      </c>
      <c r="L720" s="520" t="s">
        <v>636</v>
      </c>
      <c r="M720" s="520">
        <v>1512</v>
      </c>
      <c r="N720" s="524">
        <v>0.12847222222222221</v>
      </c>
      <c r="O720" s="524">
        <v>0.12916666666666665</v>
      </c>
      <c r="P720" s="519">
        <v>0.99999999999999645</v>
      </c>
      <c r="Q720" s="520" t="s">
        <v>538</v>
      </c>
      <c r="R720" s="520"/>
      <c r="S720" s="520" t="s">
        <v>539</v>
      </c>
      <c r="T720" s="520" t="s">
        <v>540</v>
      </c>
      <c r="U720" s="520"/>
      <c r="V720" s="520"/>
      <c r="W720" s="520" t="s">
        <v>603</v>
      </c>
      <c r="X720" s="520" t="s">
        <v>579</v>
      </c>
      <c r="Y720" s="520" t="b">
        <v>0</v>
      </c>
      <c r="Z720" s="520"/>
      <c r="AA720" s="520"/>
      <c r="AB720" s="520"/>
      <c r="AC720" s="520"/>
      <c r="AD720" s="527"/>
      <c r="AE720" s="520"/>
      <c r="AF720" s="520"/>
      <c r="AG720" s="520"/>
      <c r="AH720" s="520"/>
      <c r="AI720" s="520" t="s">
        <v>580</v>
      </c>
    </row>
    <row r="721" spans="1:35" s="154" customFormat="1">
      <c r="A721" s="520" t="s">
        <v>269</v>
      </c>
      <c r="B721" s="520">
        <v>6</v>
      </c>
      <c r="C721" s="525">
        <v>1277284</v>
      </c>
      <c r="D721" s="520">
        <v>10050867</v>
      </c>
      <c r="E721" s="520" t="s">
        <v>229</v>
      </c>
      <c r="F721" s="520" t="s">
        <v>635</v>
      </c>
      <c r="G721" s="522">
        <v>40701</v>
      </c>
      <c r="H721" s="522" t="s">
        <v>743</v>
      </c>
      <c r="I721" s="520" t="s">
        <v>530</v>
      </c>
      <c r="J721" s="523" t="s">
        <v>577</v>
      </c>
      <c r="K721" s="520" t="s">
        <v>183</v>
      </c>
      <c r="L721" s="520" t="s">
        <v>636</v>
      </c>
      <c r="M721" s="520">
        <v>1512</v>
      </c>
      <c r="N721" s="524">
        <v>0.12916666666666665</v>
      </c>
      <c r="O721" s="524">
        <v>0.13472222222222222</v>
      </c>
      <c r="P721" s="519">
        <v>8.0000000000000107</v>
      </c>
      <c r="Q721" s="520" t="s">
        <v>546</v>
      </c>
      <c r="R721" s="520" t="s">
        <v>1394</v>
      </c>
      <c r="S721" s="520" t="s">
        <v>547</v>
      </c>
      <c r="T721" s="520" t="s">
        <v>534</v>
      </c>
      <c r="U721" s="520"/>
      <c r="V721" s="520"/>
      <c r="W721" s="520" t="s">
        <v>603</v>
      </c>
      <c r="X721" s="520" t="s">
        <v>579</v>
      </c>
      <c r="Y721" s="520" t="b">
        <v>0</v>
      </c>
      <c r="Z721" s="520"/>
      <c r="AA721" s="520"/>
      <c r="AB721" s="520"/>
      <c r="AC721" s="520"/>
      <c r="AD721" s="527"/>
      <c r="AE721" s="520"/>
      <c r="AF721" s="520"/>
      <c r="AG721" s="520"/>
      <c r="AH721" s="520"/>
      <c r="AI721" s="520" t="s">
        <v>580</v>
      </c>
    </row>
    <row r="722" spans="1:35" s="154" customFormat="1">
      <c r="A722" s="520" t="s">
        <v>269</v>
      </c>
      <c r="B722" s="520">
        <v>7</v>
      </c>
      <c r="C722" s="525">
        <v>1274968</v>
      </c>
      <c r="D722" s="520">
        <v>10048746</v>
      </c>
      <c r="E722" s="520" t="s">
        <v>982</v>
      </c>
      <c r="F722" s="520" t="s">
        <v>648</v>
      </c>
      <c r="G722" s="522">
        <v>40701</v>
      </c>
      <c r="H722" s="522" t="s">
        <v>743</v>
      </c>
      <c r="I722" s="520" t="s">
        <v>530</v>
      </c>
      <c r="J722" s="523" t="s">
        <v>577</v>
      </c>
      <c r="K722" s="520" t="s">
        <v>183</v>
      </c>
      <c r="L722" s="520" t="s">
        <v>636</v>
      </c>
      <c r="M722" s="520">
        <v>2496</v>
      </c>
      <c r="N722" s="524">
        <v>0.13472222222222222</v>
      </c>
      <c r="O722" s="524">
        <v>0.16597222222222222</v>
      </c>
      <c r="P722" s="519">
        <v>45</v>
      </c>
      <c r="Q722" s="520" t="s">
        <v>562</v>
      </c>
      <c r="R722" s="520" t="s">
        <v>1399</v>
      </c>
      <c r="S722" s="520" t="s">
        <v>550</v>
      </c>
      <c r="T722" s="520" t="s">
        <v>551</v>
      </c>
      <c r="U722" s="520"/>
      <c r="V722" s="520"/>
      <c r="W722" s="520" t="s">
        <v>603</v>
      </c>
      <c r="X722" s="520" t="s">
        <v>579</v>
      </c>
      <c r="Y722" s="520" t="b">
        <v>0</v>
      </c>
      <c r="Z722" s="520">
        <v>2496</v>
      </c>
      <c r="AA722" s="520">
        <v>7000</v>
      </c>
      <c r="AB722" s="520">
        <v>40701</v>
      </c>
      <c r="AC722" s="520" t="s">
        <v>1820</v>
      </c>
      <c r="AD722" s="527">
        <v>750</v>
      </c>
      <c r="AE722" s="520">
        <v>6</v>
      </c>
      <c r="AF722" s="520"/>
      <c r="AG722" s="520"/>
      <c r="AH722" s="520">
        <v>208</v>
      </c>
      <c r="AI722" s="520" t="s">
        <v>580</v>
      </c>
    </row>
    <row r="723" spans="1:35" s="154" customFormat="1">
      <c r="A723" s="520" t="s">
        <v>269</v>
      </c>
      <c r="B723" s="520">
        <v>7</v>
      </c>
      <c r="C723" s="525">
        <v>1274968</v>
      </c>
      <c r="D723" s="520">
        <v>10048746</v>
      </c>
      <c r="E723" s="520" t="s">
        <v>982</v>
      </c>
      <c r="F723" s="520" t="s">
        <v>648</v>
      </c>
      <c r="G723" s="522">
        <v>40701</v>
      </c>
      <c r="H723" s="522" t="s">
        <v>743</v>
      </c>
      <c r="I723" s="520" t="s">
        <v>530</v>
      </c>
      <c r="J723" s="523" t="s">
        <v>577</v>
      </c>
      <c r="K723" s="520" t="s">
        <v>183</v>
      </c>
      <c r="L723" s="520" t="s">
        <v>636</v>
      </c>
      <c r="M723" s="520">
        <v>2496</v>
      </c>
      <c r="N723" s="524">
        <v>0.16597222222222222</v>
      </c>
      <c r="O723" s="524">
        <v>0.17222222222222222</v>
      </c>
      <c r="P723" s="519">
        <v>9.0000000000000071</v>
      </c>
      <c r="Q723" s="520" t="s">
        <v>538</v>
      </c>
      <c r="R723" s="520"/>
      <c r="S723" s="520" t="s">
        <v>539</v>
      </c>
      <c r="T723" s="520" t="s">
        <v>540</v>
      </c>
      <c r="U723" s="520"/>
      <c r="V723" s="520"/>
      <c r="W723" s="520" t="s">
        <v>603</v>
      </c>
      <c r="X723" s="520" t="s">
        <v>579</v>
      </c>
      <c r="Y723" s="520" t="b">
        <v>0</v>
      </c>
      <c r="Z723" s="520"/>
      <c r="AA723" s="520"/>
      <c r="AB723" s="520"/>
      <c r="AC723" s="520"/>
      <c r="AD723" s="527"/>
      <c r="AE723" s="520"/>
      <c r="AF723" s="520"/>
      <c r="AG723" s="520"/>
      <c r="AH723" s="520"/>
      <c r="AI723" s="520" t="s">
        <v>580</v>
      </c>
    </row>
    <row r="724" spans="1:35" s="154" customFormat="1">
      <c r="A724" s="520" t="s">
        <v>269</v>
      </c>
      <c r="B724" s="520">
        <v>7</v>
      </c>
      <c r="C724" s="525">
        <v>1274968</v>
      </c>
      <c r="D724" s="520">
        <v>10048746</v>
      </c>
      <c r="E724" s="520" t="s">
        <v>982</v>
      </c>
      <c r="F724" s="520" t="s">
        <v>648</v>
      </c>
      <c r="G724" s="522">
        <v>40701</v>
      </c>
      <c r="H724" s="522" t="s">
        <v>743</v>
      </c>
      <c r="I724" s="520" t="s">
        <v>530</v>
      </c>
      <c r="J724" s="523" t="s">
        <v>577</v>
      </c>
      <c r="K724" s="520" t="s">
        <v>183</v>
      </c>
      <c r="L724" s="520" t="s">
        <v>636</v>
      </c>
      <c r="M724" s="520">
        <v>2496</v>
      </c>
      <c r="N724" s="524">
        <v>0.17222222222222222</v>
      </c>
      <c r="O724" s="524">
        <v>0.17499999999999999</v>
      </c>
      <c r="P724" s="519">
        <v>3.9999999999999858</v>
      </c>
      <c r="Q724" s="520" t="s">
        <v>590</v>
      </c>
      <c r="R724" s="520" t="s">
        <v>1400</v>
      </c>
      <c r="S724" s="520" t="s">
        <v>542</v>
      </c>
      <c r="T724" s="520" t="s">
        <v>534</v>
      </c>
      <c r="U724" s="520"/>
      <c r="V724" s="520"/>
      <c r="W724" s="520" t="s">
        <v>603</v>
      </c>
      <c r="X724" s="520" t="s">
        <v>579</v>
      </c>
      <c r="Y724" s="520" t="b">
        <v>0</v>
      </c>
      <c r="Z724" s="520"/>
      <c r="AA724" s="520"/>
      <c r="AB724" s="520"/>
      <c r="AC724" s="520"/>
      <c r="AD724" s="527"/>
      <c r="AE724" s="520"/>
      <c r="AF724" s="520"/>
      <c r="AG724" s="520"/>
      <c r="AH724" s="520"/>
      <c r="AI724" s="520" t="s">
        <v>580</v>
      </c>
    </row>
    <row r="725" spans="1:35" s="154" customFormat="1">
      <c r="A725" s="520" t="s">
        <v>269</v>
      </c>
      <c r="B725" s="520">
        <v>7</v>
      </c>
      <c r="C725" s="525">
        <v>1274968</v>
      </c>
      <c r="D725" s="520">
        <v>10048746</v>
      </c>
      <c r="E725" s="520" t="s">
        <v>982</v>
      </c>
      <c r="F725" s="520" t="s">
        <v>648</v>
      </c>
      <c r="G725" s="522">
        <v>40701</v>
      </c>
      <c r="H725" s="522" t="s">
        <v>743</v>
      </c>
      <c r="I725" s="520" t="s">
        <v>530</v>
      </c>
      <c r="J725" s="523" t="s">
        <v>577</v>
      </c>
      <c r="K725" s="520" t="s">
        <v>183</v>
      </c>
      <c r="L725" s="520" t="s">
        <v>636</v>
      </c>
      <c r="M725" s="520">
        <v>2496</v>
      </c>
      <c r="N725" s="524">
        <v>0.17499999999999999</v>
      </c>
      <c r="O725" s="524">
        <v>0.18958333333333333</v>
      </c>
      <c r="P725" s="519">
        <v>21.000000000000007</v>
      </c>
      <c r="Q725" s="520" t="s">
        <v>538</v>
      </c>
      <c r="R725" s="520"/>
      <c r="S725" s="520" t="s">
        <v>539</v>
      </c>
      <c r="T725" s="520" t="s">
        <v>540</v>
      </c>
      <c r="U725" s="520"/>
      <c r="V725" s="520"/>
      <c r="W725" s="520" t="s">
        <v>603</v>
      </c>
      <c r="X725" s="520" t="s">
        <v>579</v>
      </c>
      <c r="Y725" s="520" t="b">
        <v>0</v>
      </c>
      <c r="Z725" s="520"/>
      <c r="AA725" s="520"/>
      <c r="AB725" s="520"/>
      <c r="AC725" s="520"/>
      <c r="AD725" s="527"/>
      <c r="AE725" s="520"/>
      <c r="AF725" s="520"/>
      <c r="AG725" s="520"/>
      <c r="AH725" s="520"/>
      <c r="AI725" s="520" t="s">
        <v>580</v>
      </c>
    </row>
    <row r="726" spans="1:35" s="154" customFormat="1">
      <c r="A726" s="520" t="s">
        <v>269</v>
      </c>
      <c r="B726" s="520">
        <v>7</v>
      </c>
      <c r="C726" s="525">
        <v>1274968</v>
      </c>
      <c r="D726" s="520">
        <v>10048746</v>
      </c>
      <c r="E726" s="520" t="s">
        <v>982</v>
      </c>
      <c r="F726" s="520" t="s">
        <v>648</v>
      </c>
      <c r="G726" s="522">
        <v>40701</v>
      </c>
      <c r="H726" s="522" t="s">
        <v>743</v>
      </c>
      <c r="I726" s="520" t="s">
        <v>530</v>
      </c>
      <c r="J726" s="523" t="s">
        <v>577</v>
      </c>
      <c r="K726" s="520" t="s">
        <v>183</v>
      </c>
      <c r="L726" s="520" t="s">
        <v>636</v>
      </c>
      <c r="M726" s="520">
        <v>2496</v>
      </c>
      <c r="N726" s="524">
        <v>0.18958333333333333</v>
      </c>
      <c r="O726" s="524">
        <v>0.19375000000000001</v>
      </c>
      <c r="P726" s="519">
        <v>5.9999999999999787</v>
      </c>
      <c r="Q726" s="520" t="s">
        <v>546</v>
      </c>
      <c r="R726" s="520" t="s">
        <v>1394</v>
      </c>
      <c r="S726" s="520" t="s">
        <v>547</v>
      </c>
      <c r="T726" s="520" t="s">
        <v>534</v>
      </c>
      <c r="U726" s="520"/>
      <c r="V726" s="520"/>
      <c r="W726" s="520" t="s">
        <v>603</v>
      </c>
      <c r="X726" s="520" t="s">
        <v>579</v>
      </c>
      <c r="Y726" s="520" t="b">
        <v>0</v>
      </c>
      <c r="Z726" s="520"/>
      <c r="AA726" s="520"/>
      <c r="AB726" s="520"/>
      <c r="AC726" s="520"/>
      <c r="AD726" s="527"/>
      <c r="AE726" s="520"/>
      <c r="AF726" s="520"/>
      <c r="AG726" s="520"/>
      <c r="AH726" s="520"/>
      <c r="AI726" s="520" t="s">
        <v>580</v>
      </c>
    </row>
    <row r="727" spans="1:35" s="154" customFormat="1">
      <c r="A727" s="520" t="s">
        <v>269</v>
      </c>
      <c r="B727" s="520">
        <v>8</v>
      </c>
      <c r="C727" s="525">
        <v>1273464</v>
      </c>
      <c r="D727" s="520">
        <v>10037319</v>
      </c>
      <c r="E727" s="520" t="s">
        <v>381</v>
      </c>
      <c r="F727" s="520" t="s">
        <v>571</v>
      </c>
      <c r="G727" s="522">
        <v>40701</v>
      </c>
      <c r="H727" s="522" t="s">
        <v>743</v>
      </c>
      <c r="I727" s="520" t="s">
        <v>530</v>
      </c>
      <c r="J727" s="523" t="s">
        <v>577</v>
      </c>
      <c r="K727" s="520" t="s">
        <v>183</v>
      </c>
      <c r="L727" s="520" t="s">
        <v>636</v>
      </c>
      <c r="M727" s="520">
        <v>696</v>
      </c>
      <c r="N727" s="524">
        <v>0.19375000000000001</v>
      </c>
      <c r="O727" s="524">
        <v>0.20833333333333334</v>
      </c>
      <c r="P727" s="519">
        <v>21.000000000000007</v>
      </c>
      <c r="Q727" s="520" t="s">
        <v>562</v>
      </c>
      <c r="R727" s="520" t="s">
        <v>1399</v>
      </c>
      <c r="S727" s="520" t="s">
        <v>550</v>
      </c>
      <c r="T727" s="520" t="s">
        <v>551</v>
      </c>
      <c r="U727" s="520"/>
      <c r="V727" s="520"/>
      <c r="W727" s="520" t="s">
        <v>603</v>
      </c>
      <c r="X727" s="520" t="s">
        <v>579</v>
      </c>
      <c r="Y727" s="520" t="b">
        <v>0</v>
      </c>
      <c r="Z727" s="520">
        <v>696</v>
      </c>
      <c r="AA727" s="520">
        <v>7000</v>
      </c>
      <c r="AB727" s="520">
        <v>40701</v>
      </c>
      <c r="AC727" s="520" t="s">
        <v>1532</v>
      </c>
      <c r="AD727" s="527">
        <v>750</v>
      </c>
      <c r="AE727" s="520">
        <v>6</v>
      </c>
      <c r="AF727" s="520"/>
      <c r="AG727" s="520"/>
      <c r="AH727" s="520">
        <v>58</v>
      </c>
      <c r="AI727" s="520" t="s">
        <v>580</v>
      </c>
    </row>
    <row r="728" spans="1:35" s="154" customFormat="1">
      <c r="A728" s="520" t="s">
        <v>269</v>
      </c>
      <c r="B728" s="520">
        <v>8</v>
      </c>
      <c r="C728" s="525">
        <v>1273464</v>
      </c>
      <c r="D728" s="520">
        <v>10037319</v>
      </c>
      <c r="E728" s="520" t="s">
        <v>381</v>
      </c>
      <c r="F728" s="520" t="s">
        <v>571</v>
      </c>
      <c r="G728" s="522">
        <v>40701</v>
      </c>
      <c r="H728" s="522" t="s">
        <v>743</v>
      </c>
      <c r="I728" s="520" t="s">
        <v>530</v>
      </c>
      <c r="J728" s="523" t="s">
        <v>577</v>
      </c>
      <c r="K728" s="520" t="s">
        <v>183</v>
      </c>
      <c r="L728" s="520" t="s">
        <v>636</v>
      </c>
      <c r="M728" s="520">
        <v>696</v>
      </c>
      <c r="N728" s="524">
        <v>0.20833333333333334</v>
      </c>
      <c r="O728" s="524">
        <v>0.22638888888888889</v>
      </c>
      <c r="P728" s="519">
        <v>26.000000000000028</v>
      </c>
      <c r="Q728" s="520" t="s">
        <v>555</v>
      </c>
      <c r="R728" s="520" t="s">
        <v>1401</v>
      </c>
      <c r="S728" s="520" t="s">
        <v>547</v>
      </c>
      <c r="T728" s="520" t="s">
        <v>534</v>
      </c>
      <c r="U728" s="520"/>
      <c r="V728" s="520"/>
      <c r="W728" s="520" t="s">
        <v>603</v>
      </c>
      <c r="X728" s="520" t="s">
        <v>579</v>
      </c>
      <c r="Y728" s="520" t="b">
        <v>0</v>
      </c>
      <c r="Z728" s="520"/>
      <c r="AA728" s="520"/>
      <c r="AB728" s="520"/>
      <c r="AC728" s="520"/>
      <c r="AD728" s="527"/>
      <c r="AE728" s="520"/>
      <c r="AF728" s="520"/>
      <c r="AG728" s="520"/>
      <c r="AH728" s="520"/>
      <c r="AI728" s="520" t="s">
        <v>580</v>
      </c>
    </row>
    <row r="729" spans="1:35" s="154" customFormat="1">
      <c r="A729" s="520" t="s">
        <v>269</v>
      </c>
      <c r="B729" s="520">
        <v>8</v>
      </c>
      <c r="C729" s="525">
        <v>1273464</v>
      </c>
      <c r="D729" s="520">
        <v>10037319</v>
      </c>
      <c r="E729" s="520" t="s">
        <v>381</v>
      </c>
      <c r="F729" s="520" t="s">
        <v>571</v>
      </c>
      <c r="G729" s="522">
        <v>40701</v>
      </c>
      <c r="H729" s="522" t="s">
        <v>743</v>
      </c>
      <c r="I729" s="520" t="s">
        <v>530</v>
      </c>
      <c r="J729" s="523" t="s">
        <v>577</v>
      </c>
      <c r="K729" s="520" t="s">
        <v>183</v>
      </c>
      <c r="L729" s="520" t="s">
        <v>636</v>
      </c>
      <c r="M729" s="520">
        <v>696</v>
      </c>
      <c r="N729" s="524">
        <v>0.22638888888888889</v>
      </c>
      <c r="O729" s="524">
        <v>0.23055555555555554</v>
      </c>
      <c r="P729" s="519">
        <v>5.9999999999999787</v>
      </c>
      <c r="Q729" s="520" t="s">
        <v>538</v>
      </c>
      <c r="R729" s="520"/>
      <c r="S729" s="520" t="s">
        <v>539</v>
      </c>
      <c r="T729" s="520" t="s">
        <v>540</v>
      </c>
      <c r="U729" s="520"/>
      <c r="V729" s="520"/>
      <c r="W729" s="520" t="s">
        <v>603</v>
      </c>
      <c r="X729" s="520" t="s">
        <v>579</v>
      </c>
      <c r="Y729" s="520" t="b">
        <v>0</v>
      </c>
      <c r="Z729" s="520"/>
      <c r="AA729" s="520"/>
      <c r="AB729" s="520"/>
      <c r="AC729" s="520"/>
      <c r="AD729" s="527"/>
      <c r="AE729" s="520"/>
      <c r="AF729" s="520"/>
      <c r="AG729" s="520"/>
      <c r="AH729" s="520"/>
      <c r="AI729" s="520" t="s">
        <v>580</v>
      </c>
    </row>
    <row r="730" spans="1:35" s="154" customFormat="1">
      <c r="A730" s="520" t="s">
        <v>269</v>
      </c>
      <c r="B730" s="520">
        <v>8</v>
      </c>
      <c r="C730" s="525">
        <v>1273464</v>
      </c>
      <c r="D730" s="520">
        <v>10037319</v>
      </c>
      <c r="E730" s="520" t="s">
        <v>381</v>
      </c>
      <c r="F730" s="520" t="s">
        <v>571</v>
      </c>
      <c r="G730" s="522">
        <v>40701</v>
      </c>
      <c r="H730" s="522" t="s">
        <v>743</v>
      </c>
      <c r="I730" s="520" t="s">
        <v>530</v>
      </c>
      <c r="J730" s="523" t="s">
        <v>577</v>
      </c>
      <c r="K730" s="520" t="s">
        <v>183</v>
      </c>
      <c r="L730" s="520" t="s">
        <v>636</v>
      </c>
      <c r="M730" s="520">
        <v>696</v>
      </c>
      <c r="N730" s="524">
        <v>0.23055555555555554</v>
      </c>
      <c r="O730" s="524">
        <v>0.23472222222222222</v>
      </c>
      <c r="P730" s="519">
        <v>6.0000000000000187</v>
      </c>
      <c r="Q730" s="520" t="s">
        <v>546</v>
      </c>
      <c r="R730" s="520" t="s">
        <v>1394</v>
      </c>
      <c r="S730" s="520" t="s">
        <v>547</v>
      </c>
      <c r="T730" s="520" t="s">
        <v>534</v>
      </c>
      <c r="U730" s="520"/>
      <c r="V730" s="520"/>
      <c r="W730" s="520" t="s">
        <v>603</v>
      </c>
      <c r="X730" s="520" t="s">
        <v>579</v>
      </c>
      <c r="Y730" s="520" t="b">
        <v>0</v>
      </c>
      <c r="Z730" s="520"/>
      <c r="AA730" s="520"/>
      <c r="AB730" s="520"/>
      <c r="AC730" s="520"/>
      <c r="AD730" s="527"/>
      <c r="AE730" s="520"/>
      <c r="AF730" s="520"/>
      <c r="AG730" s="520"/>
      <c r="AH730" s="520"/>
      <c r="AI730" s="520" t="s">
        <v>580</v>
      </c>
    </row>
    <row r="731" spans="1:35" s="154" customFormat="1">
      <c r="A731" s="520" t="s">
        <v>269</v>
      </c>
      <c r="B731" s="520">
        <v>8</v>
      </c>
      <c r="C731" s="525">
        <v>1273464</v>
      </c>
      <c r="D731" s="520">
        <v>10037319</v>
      </c>
      <c r="E731" s="520" t="s">
        <v>381</v>
      </c>
      <c r="F731" s="520" t="s">
        <v>571</v>
      </c>
      <c r="G731" s="522">
        <v>40701</v>
      </c>
      <c r="H731" s="522" t="s">
        <v>743</v>
      </c>
      <c r="I731" s="520" t="s">
        <v>530</v>
      </c>
      <c r="J731" s="523" t="s">
        <v>577</v>
      </c>
      <c r="K731" s="520" t="s">
        <v>183</v>
      </c>
      <c r="L731" s="520" t="s">
        <v>636</v>
      </c>
      <c r="M731" s="520">
        <v>696</v>
      </c>
      <c r="N731" s="524">
        <v>0.23472222222222222</v>
      </c>
      <c r="O731" s="524">
        <v>0.23472222222222222</v>
      </c>
      <c r="P731" s="519">
        <v>0</v>
      </c>
      <c r="Q731" s="520" t="s">
        <v>559</v>
      </c>
      <c r="R731" s="520" t="s">
        <v>1402</v>
      </c>
      <c r="S731" s="520" t="s">
        <v>560</v>
      </c>
      <c r="T731" s="520" t="s">
        <v>534</v>
      </c>
      <c r="U731" s="520"/>
      <c r="V731" s="520"/>
      <c r="W731" s="520" t="s">
        <v>603</v>
      </c>
      <c r="X731" s="520" t="s">
        <v>579</v>
      </c>
      <c r="Y731" s="520" t="b">
        <v>0</v>
      </c>
      <c r="Z731" s="520"/>
      <c r="AA731" s="520"/>
      <c r="AB731" s="520"/>
      <c r="AC731" s="520"/>
      <c r="AD731" s="527"/>
      <c r="AE731" s="520"/>
      <c r="AF731" s="520"/>
      <c r="AG731" s="520"/>
      <c r="AH731" s="520"/>
      <c r="AI731" s="520" t="s">
        <v>580</v>
      </c>
    </row>
    <row r="732" spans="1:35" s="154" customFormat="1">
      <c r="A732" s="520" t="s">
        <v>269</v>
      </c>
      <c r="B732" s="520">
        <v>9</v>
      </c>
      <c r="C732" s="525">
        <v>1274030</v>
      </c>
      <c r="D732" s="520">
        <v>10044482</v>
      </c>
      <c r="E732" s="520" t="s">
        <v>399</v>
      </c>
      <c r="F732" s="520" t="s">
        <v>528</v>
      </c>
      <c r="G732" s="522">
        <v>40701</v>
      </c>
      <c r="H732" s="522" t="s">
        <v>743</v>
      </c>
      <c r="I732" s="520" t="s">
        <v>530</v>
      </c>
      <c r="J732" s="523" t="s">
        <v>577</v>
      </c>
      <c r="K732" s="520" t="s">
        <v>106</v>
      </c>
      <c r="L732" s="520" t="s">
        <v>625</v>
      </c>
      <c r="M732" s="520">
        <v>2520</v>
      </c>
      <c r="N732" s="524">
        <v>0.23472222222222222</v>
      </c>
      <c r="O732" s="524">
        <v>0.27430555555555552</v>
      </c>
      <c r="P732" s="519">
        <v>56.999999999999957</v>
      </c>
      <c r="Q732" s="520" t="s">
        <v>549</v>
      </c>
      <c r="R732" s="520" t="s">
        <v>1403</v>
      </c>
      <c r="S732" s="520" t="s">
        <v>550</v>
      </c>
      <c r="T732" s="520" t="s">
        <v>551</v>
      </c>
      <c r="U732" s="520"/>
      <c r="V732" s="520"/>
      <c r="W732" s="520" t="s">
        <v>603</v>
      </c>
      <c r="X732" s="520" t="s">
        <v>579</v>
      </c>
      <c r="Y732" s="520" t="b">
        <v>0</v>
      </c>
      <c r="Z732" s="520">
        <v>2520</v>
      </c>
      <c r="AA732" s="520">
        <v>9200</v>
      </c>
      <c r="AB732" s="520">
        <v>40701</v>
      </c>
      <c r="AC732" s="520" t="s">
        <v>1758</v>
      </c>
      <c r="AD732" s="527">
        <v>750</v>
      </c>
      <c r="AE732" s="520">
        <v>12</v>
      </c>
      <c r="AF732" s="520"/>
      <c r="AG732" s="520"/>
      <c r="AH732" s="520">
        <v>210</v>
      </c>
      <c r="AI732" s="520" t="s">
        <v>580</v>
      </c>
    </row>
    <row r="733" spans="1:35" s="154" customFormat="1">
      <c r="A733" s="520" t="s">
        <v>269</v>
      </c>
      <c r="B733" s="520">
        <v>9</v>
      </c>
      <c r="C733" s="525">
        <v>1274030</v>
      </c>
      <c r="D733" s="520">
        <v>10044482</v>
      </c>
      <c r="E733" s="520" t="s">
        <v>399</v>
      </c>
      <c r="F733" s="520" t="s">
        <v>528</v>
      </c>
      <c r="G733" s="522">
        <v>40701</v>
      </c>
      <c r="H733" s="522" t="s">
        <v>743</v>
      </c>
      <c r="I733" s="520" t="s">
        <v>530</v>
      </c>
      <c r="J733" s="523" t="s">
        <v>577</v>
      </c>
      <c r="K733" s="520" t="s">
        <v>106</v>
      </c>
      <c r="L733" s="520" t="s">
        <v>625</v>
      </c>
      <c r="M733" s="520">
        <v>2520</v>
      </c>
      <c r="N733" s="524">
        <v>0.27430555555555552</v>
      </c>
      <c r="O733" s="524">
        <v>0.28472222222222221</v>
      </c>
      <c r="P733" s="519">
        <v>15.000000000000027</v>
      </c>
      <c r="Q733" s="520" t="s">
        <v>1404</v>
      </c>
      <c r="R733" s="520" t="s">
        <v>1405</v>
      </c>
      <c r="S733" s="520" t="s">
        <v>584</v>
      </c>
      <c r="T733" s="520" t="s">
        <v>540</v>
      </c>
      <c r="U733" s="520"/>
      <c r="V733" s="520"/>
      <c r="W733" s="520" t="s">
        <v>603</v>
      </c>
      <c r="X733" s="520" t="s">
        <v>579</v>
      </c>
      <c r="Y733" s="520" t="b">
        <v>0</v>
      </c>
      <c r="Z733" s="520"/>
      <c r="AA733" s="520"/>
      <c r="AB733" s="520"/>
      <c r="AC733" s="520"/>
      <c r="AD733" s="527"/>
      <c r="AE733" s="520"/>
      <c r="AF733" s="520"/>
      <c r="AG733" s="520"/>
      <c r="AH733" s="520"/>
      <c r="AI733" s="520" t="s">
        <v>580</v>
      </c>
    </row>
    <row r="734" spans="1:35" s="154" customFormat="1">
      <c r="A734" s="520" t="s">
        <v>269</v>
      </c>
      <c r="B734" s="520">
        <v>9</v>
      </c>
      <c r="C734" s="525">
        <v>1274030</v>
      </c>
      <c r="D734" s="520">
        <v>10044482</v>
      </c>
      <c r="E734" s="520" t="s">
        <v>399</v>
      </c>
      <c r="F734" s="520" t="s">
        <v>528</v>
      </c>
      <c r="G734" s="522">
        <v>40701</v>
      </c>
      <c r="H734" s="522" t="s">
        <v>743</v>
      </c>
      <c r="I734" s="520" t="s">
        <v>530</v>
      </c>
      <c r="J734" s="523" t="s">
        <v>577</v>
      </c>
      <c r="K734" s="520" t="s">
        <v>106</v>
      </c>
      <c r="L734" s="520" t="s">
        <v>625</v>
      </c>
      <c r="M734" s="520">
        <v>2520</v>
      </c>
      <c r="N734" s="524">
        <v>0.28472222222222221</v>
      </c>
      <c r="O734" s="524">
        <v>0.28680555555555554</v>
      </c>
      <c r="P734" s="519">
        <v>2.9999999999999893</v>
      </c>
      <c r="Q734" s="520" t="s">
        <v>541</v>
      </c>
      <c r="R734" s="520" t="s">
        <v>780</v>
      </c>
      <c r="S734" s="520" t="s">
        <v>542</v>
      </c>
      <c r="T734" s="520" t="s">
        <v>534</v>
      </c>
      <c r="U734" s="520"/>
      <c r="V734" s="520"/>
      <c r="W734" s="520" t="s">
        <v>603</v>
      </c>
      <c r="X734" s="520" t="s">
        <v>579</v>
      </c>
      <c r="Y734" s="520" t="b">
        <v>0</v>
      </c>
      <c r="Z734" s="520"/>
      <c r="AA734" s="520"/>
      <c r="AB734" s="520"/>
      <c r="AC734" s="520"/>
      <c r="AD734" s="527"/>
      <c r="AE734" s="520"/>
      <c r="AF734" s="520"/>
      <c r="AG734" s="520"/>
      <c r="AH734" s="520"/>
      <c r="AI734" s="520" t="s">
        <v>580</v>
      </c>
    </row>
    <row r="735" spans="1:35" s="154" customFormat="1">
      <c r="A735" s="520" t="s">
        <v>269</v>
      </c>
      <c r="B735" s="520">
        <v>9</v>
      </c>
      <c r="C735" s="525">
        <v>1274030</v>
      </c>
      <c r="D735" s="520">
        <v>10044482</v>
      </c>
      <c r="E735" s="520" t="s">
        <v>399</v>
      </c>
      <c r="F735" s="520" t="s">
        <v>528</v>
      </c>
      <c r="G735" s="522">
        <v>40701</v>
      </c>
      <c r="H735" s="522" t="s">
        <v>743</v>
      </c>
      <c r="I735" s="520" t="s">
        <v>530</v>
      </c>
      <c r="J735" s="523" t="s">
        <v>577</v>
      </c>
      <c r="K735" s="520" t="s">
        <v>106</v>
      </c>
      <c r="L735" s="520" t="s">
        <v>625</v>
      </c>
      <c r="M735" s="520">
        <v>2520</v>
      </c>
      <c r="N735" s="524">
        <v>0.28680555555555554</v>
      </c>
      <c r="O735" s="524">
        <v>0.29166666666666669</v>
      </c>
      <c r="P735" s="519">
        <v>6.9999999999999751</v>
      </c>
      <c r="Q735" s="520" t="s">
        <v>1404</v>
      </c>
      <c r="R735" s="520" t="s">
        <v>1405</v>
      </c>
      <c r="S735" s="520" t="s">
        <v>584</v>
      </c>
      <c r="T735" s="520" t="s">
        <v>540</v>
      </c>
      <c r="U735" s="520"/>
      <c r="V735" s="520"/>
      <c r="W735" s="520" t="s">
        <v>603</v>
      </c>
      <c r="X735" s="520" t="s">
        <v>579</v>
      </c>
      <c r="Y735" s="520" t="b">
        <v>0</v>
      </c>
      <c r="Z735" s="520"/>
      <c r="AA735" s="520"/>
      <c r="AB735" s="520"/>
      <c r="AC735" s="520"/>
      <c r="AD735" s="527"/>
      <c r="AE735" s="520"/>
      <c r="AF735" s="520"/>
      <c r="AG735" s="520"/>
      <c r="AH735" s="520"/>
      <c r="AI735" s="520" t="s">
        <v>580</v>
      </c>
    </row>
    <row r="736" spans="1:35" s="154" customFormat="1">
      <c r="A736" s="520" t="s">
        <v>269</v>
      </c>
      <c r="B736" s="520">
        <v>1</v>
      </c>
      <c r="C736" s="525">
        <v>1275745</v>
      </c>
      <c r="D736" s="520">
        <v>21001016</v>
      </c>
      <c r="E736" s="520" t="s">
        <v>974</v>
      </c>
      <c r="F736" s="520" t="s">
        <v>640</v>
      </c>
      <c r="G736" s="522">
        <v>40701</v>
      </c>
      <c r="H736" s="522" t="s">
        <v>743</v>
      </c>
      <c r="I736" s="520" t="s">
        <v>530</v>
      </c>
      <c r="J736" s="523" t="s">
        <v>577</v>
      </c>
      <c r="K736" s="520" t="s">
        <v>183</v>
      </c>
      <c r="L736" s="520" t="s">
        <v>636</v>
      </c>
      <c r="M736" s="520">
        <v>300</v>
      </c>
      <c r="N736" s="524">
        <v>0.91666666666666663</v>
      </c>
      <c r="O736" s="524">
        <v>0.92222222222222217</v>
      </c>
      <c r="P736" s="519">
        <v>7.9999999999999716</v>
      </c>
      <c r="Q736" s="520" t="s">
        <v>562</v>
      </c>
      <c r="R736" s="520" t="s">
        <v>627</v>
      </c>
      <c r="S736" s="520" t="s">
        <v>550</v>
      </c>
      <c r="T736" s="520" t="s">
        <v>551</v>
      </c>
      <c r="U736" s="520"/>
      <c r="V736" s="520"/>
      <c r="W736" s="520" t="s">
        <v>603</v>
      </c>
      <c r="X736" s="520" t="s">
        <v>579</v>
      </c>
      <c r="Y736" s="520" t="b">
        <v>0</v>
      </c>
      <c r="Z736" s="520">
        <v>300</v>
      </c>
      <c r="AA736" s="520">
        <v>7000</v>
      </c>
      <c r="AB736" s="520">
        <v>40701</v>
      </c>
      <c r="AC736" s="520" t="s">
        <v>1756</v>
      </c>
      <c r="AD736" s="527">
        <v>750</v>
      </c>
      <c r="AE736" s="520">
        <v>12</v>
      </c>
      <c r="AF736" s="520"/>
      <c r="AG736" s="520"/>
      <c r="AH736" s="520">
        <v>25</v>
      </c>
      <c r="AI736" s="520" t="s">
        <v>580</v>
      </c>
    </row>
    <row r="737" spans="1:35" s="154" customFormat="1">
      <c r="A737" s="520" t="s">
        <v>269</v>
      </c>
      <c r="B737" s="520">
        <v>1</v>
      </c>
      <c r="C737" s="525">
        <v>1275745</v>
      </c>
      <c r="D737" s="520">
        <v>21001016</v>
      </c>
      <c r="E737" s="520" t="s">
        <v>974</v>
      </c>
      <c r="F737" s="520" t="s">
        <v>640</v>
      </c>
      <c r="G737" s="522">
        <v>40701</v>
      </c>
      <c r="H737" s="522" t="s">
        <v>743</v>
      </c>
      <c r="I737" s="520" t="s">
        <v>530</v>
      </c>
      <c r="J737" s="523" t="s">
        <v>577</v>
      </c>
      <c r="K737" s="520" t="s">
        <v>183</v>
      </c>
      <c r="L737" s="520" t="s">
        <v>636</v>
      </c>
      <c r="M737" s="520">
        <v>300</v>
      </c>
      <c r="N737" s="524">
        <v>0.92222222222222217</v>
      </c>
      <c r="O737" s="524">
        <v>0.92430555555555549</v>
      </c>
      <c r="P737" s="519">
        <v>2.9999999999999893</v>
      </c>
      <c r="Q737" s="520" t="s">
        <v>638</v>
      </c>
      <c r="R737" s="520" t="s">
        <v>1406</v>
      </c>
      <c r="S737" s="520" t="s">
        <v>542</v>
      </c>
      <c r="T737" s="520" t="s">
        <v>534</v>
      </c>
      <c r="U737" s="520"/>
      <c r="V737" s="520"/>
      <c r="W737" s="520" t="s">
        <v>603</v>
      </c>
      <c r="X737" s="520" t="s">
        <v>579</v>
      </c>
      <c r="Y737" s="520" t="b">
        <v>0</v>
      </c>
      <c r="Z737" s="520"/>
      <c r="AA737" s="520"/>
      <c r="AB737" s="520"/>
      <c r="AC737" s="520"/>
      <c r="AD737" s="527"/>
      <c r="AE737" s="520"/>
      <c r="AF737" s="520"/>
      <c r="AG737" s="520"/>
      <c r="AH737" s="520"/>
      <c r="AI737" s="520" t="s">
        <v>580</v>
      </c>
    </row>
    <row r="738" spans="1:35" s="154" customFormat="1">
      <c r="A738" s="520" t="s">
        <v>269</v>
      </c>
      <c r="B738" s="520">
        <v>1</v>
      </c>
      <c r="C738" s="525">
        <v>1275745</v>
      </c>
      <c r="D738" s="520">
        <v>21001016</v>
      </c>
      <c r="E738" s="520" t="s">
        <v>974</v>
      </c>
      <c r="F738" s="520" t="s">
        <v>640</v>
      </c>
      <c r="G738" s="522">
        <v>40701</v>
      </c>
      <c r="H738" s="522" t="s">
        <v>743</v>
      </c>
      <c r="I738" s="520" t="s">
        <v>530</v>
      </c>
      <c r="J738" s="523" t="s">
        <v>577</v>
      </c>
      <c r="K738" s="520" t="s">
        <v>183</v>
      </c>
      <c r="L738" s="520" t="s">
        <v>636</v>
      </c>
      <c r="M738" s="520">
        <v>300</v>
      </c>
      <c r="N738" s="524">
        <v>0.92430555555555549</v>
      </c>
      <c r="O738" s="524">
        <v>0.9291666666666667</v>
      </c>
      <c r="P738" s="519">
        <v>6.9999999999999751</v>
      </c>
      <c r="Q738" s="520" t="s">
        <v>572</v>
      </c>
      <c r="R738" s="520" t="s">
        <v>647</v>
      </c>
      <c r="S738" s="520" t="s">
        <v>533</v>
      </c>
      <c r="T738" s="520" t="s">
        <v>534</v>
      </c>
      <c r="U738" s="520"/>
      <c r="V738" s="520"/>
      <c r="W738" s="520" t="s">
        <v>603</v>
      </c>
      <c r="X738" s="520" t="s">
        <v>579</v>
      </c>
      <c r="Y738" s="520" t="b">
        <v>0</v>
      </c>
      <c r="Z738" s="520"/>
      <c r="AA738" s="520"/>
      <c r="AB738" s="520"/>
      <c r="AC738" s="520"/>
      <c r="AD738" s="527"/>
      <c r="AE738" s="520"/>
      <c r="AF738" s="520"/>
      <c r="AG738" s="520"/>
      <c r="AH738" s="520"/>
      <c r="AI738" s="520" t="s">
        <v>580</v>
      </c>
    </row>
    <row r="739" spans="1:35" s="154" customFormat="1">
      <c r="A739" s="520" t="s">
        <v>269</v>
      </c>
      <c r="B739" s="520">
        <v>1</v>
      </c>
      <c r="C739" s="525">
        <v>1275745</v>
      </c>
      <c r="D739" s="520">
        <v>21001016</v>
      </c>
      <c r="E739" s="520" t="s">
        <v>974</v>
      </c>
      <c r="F739" s="520" t="s">
        <v>640</v>
      </c>
      <c r="G739" s="522">
        <v>40701</v>
      </c>
      <c r="H739" s="522" t="s">
        <v>743</v>
      </c>
      <c r="I739" s="520" t="s">
        <v>530</v>
      </c>
      <c r="J739" s="523" t="s">
        <v>577</v>
      </c>
      <c r="K739" s="520" t="s">
        <v>183</v>
      </c>
      <c r="L739" s="520" t="s">
        <v>636</v>
      </c>
      <c r="M739" s="520">
        <v>300</v>
      </c>
      <c r="N739" s="524">
        <v>0.9291666666666667</v>
      </c>
      <c r="O739" s="524">
        <v>0.92986111111111114</v>
      </c>
      <c r="P739" s="519">
        <v>0.99999999999999645</v>
      </c>
      <c r="Q739" s="520" t="s">
        <v>538</v>
      </c>
      <c r="R739" s="520"/>
      <c r="S739" s="520" t="s">
        <v>539</v>
      </c>
      <c r="T739" s="520" t="s">
        <v>540</v>
      </c>
      <c r="U739" s="520"/>
      <c r="V739" s="520"/>
      <c r="W739" s="520" t="s">
        <v>603</v>
      </c>
      <c r="X739" s="520" t="s">
        <v>579</v>
      </c>
      <c r="Y739" s="520" t="b">
        <v>0</v>
      </c>
      <c r="Z739" s="520"/>
      <c r="AA739" s="520"/>
      <c r="AB739" s="520"/>
      <c r="AC739" s="520"/>
      <c r="AD739" s="527"/>
      <c r="AE739" s="520"/>
      <c r="AF739" s="520"/>
      <c r="AG739" s="520"/>
      <c r="AH739" s="520"/>
      <c r="AI739" s="520" t="s">
        <v>580</v>
      </c>
    </row>
    <row r="740" spans="1:35" s="154" customFormat="1">
      <c r="A740" s="520" t="s">
        <v>269</v>
      </c>
      <c r="B740" s="520">
        <v>1</v>
      </c>
      <c r="C740" s="525">
        <v>1275745</v>
      </c>
      <c r="D740" s="520">
        <v>21001016</v>
      </c>
      <c r="E740" s="520" t="s">
        <v>974</v>
      </c>
      <c r="F740" s="520" t="s">
        <v>640</v>
      </c>
      <c r="G740" s="522">
        <v>40701</v>
      </c>
      <c r="H740" s="522" t="s">
        <v>743</v>
      </c>
      <c r="I740" s="520" t="s">
        <v>530</v>
      </c>
      <c r="J740" s="523" t="s">
        <v>577</v>
      </c>
      <c r="K740" s="520" t="s">
        <v>183</v>
      </c>
      <c r="L740" s="520" t="s">
        <v>636</v>
      </c>
      <c r="M740" s="520">
        <v>300</v>
      </c>
      <c r="N740" s="524">
        <v>0.92986111111111114</v>
      </c>
      <c r="O740" s="524">
        <v>0.9375</v>
      </c>
      <c r="P740" s="519">
        <v>11.000000000000121</v>
      </c>
      <c r="Q740" s="520" t="s">
        <v>604</v>
      </c>
      <c r="R740" s="520" t="s">
        <v>1407</v>
      </c>
      <c r="S740" s="520" t="s">
        <v>542</v>
      </c>
      <c r="T740" s="520" t="s">
        <v>534</v>
      </c>
      <c r="U740" s="520"/>
      <c r="V740" s="520"/>
      <c r="W740" s="520" t="s">
        <v>603</v>
      </c>
      <c r="X740" s="520" t="s">
        <v>579</v>
      </c>
      <c r="Y740" s="520" t="b">
        <v>0</v>
      </c>
      <c r="Z740" s="520"/>
      <c r="AA740" s="520"/>
      <c r="AB740" s="520"/>
      <c r="AC740" s="520"/>
      <c r="AD740" s="527"/>
      <c r="AE740" s="520"/>
      <c r="AF740" s="520"/>
      <c r="AG740" s="520"/>
      <c r="AH740" s="520"/>
      <c r="AI740" s="520" t="s">
        <v>580</v>
      </c>
    </row>
    <row r="741" spans="1:35" s="154" customFormat="1">
      <c r="A741" s="520" t="s">
        <v>269</v>
      </c>
      <c r="B741" s="520">
        <v>1</v>
      </c>
      <c r="C741" s="525">
        <v>1275745</v>
      </c>
      <c r="D741" s="520">
        <v>21001016</v>
      </c>
      <c r="E741" s="520" t="s">
        <v>974</v>
      </c>
      <c r="F741" s="520" t="s">
        <v>640</v>
      </c>
      <c r="G741" s="522">
        <v>40701</v>
      </c>
      <c r="H741" s="522" t="s">
        <v>743</v>
      </c>
      <c r="I741" s="520" t="s">
        <v>530</v>
      </c>
      <c r="J741" s="523" t="s">
        <v>577</v>
      </c>
      <c r="K741" s="520" t="s">
        <v>183</v>
      </c>
      <c r="L741" s="520" t="s">
        <v>636</v>
      </c>
      <c r="M741" s="520">
        <v>300</v>
      </c>
      <c r="N741" s="524">
        <v>0.9375</v>
      </c>
      <c r="O741" s="524">
        <v>0.93888888888888888</v>
      </c>
      <c r="P741" s="519">
        <v>1.9999999999999929</v>
      </c>
      <c r="Q741" s="520" t="s">
        <v>538</v>
      </c>
      <c r="R741" s="520"/>
      <c r="S741" s="520" t="s">
        <v>539</v>
      </c>
      <c r="T741" s="520" t="s">
        <v>540</v>
      </c>
      <c r="U741" s="520"/>
      <c r="V741" s="520"/>
      <c r="W741" s="520" t="s">
        <v>603</v>
      </c>
      <c r="X741" s="520" t="s">
        <v>579</v>
      </c>
      <c r="Y741" s="520" t="b">
        <v>0</v>
      </c>
      <c r="Z741" s="520"/>
      <c r="AA741" s="520"/>
      <c r="AB741" s="520"/>
      <c r="AC741" s="520"/>
      <c r="AD741" s="527"/>
      <c r="AE741" s="520"/>
      <c r="AF741" s="520"/>
      <c r="AG741" s="520"/>
      <c r="AH741" s="520"/>
      <c r="AI741" s="520" t="s">
        <v>580</v>
      </c>
    </row>
    <row r="742" spans="1:35" s="154" customFormat="1">
      <c r="A742" s="520" t="s">
        <v>269</v>
      </c>
      <c r="B742" s="520">
        <v>1</v>
      </c>
      <c r="C742" s="525">
        <v>1275745</v>
      </c>
      <c r="D742" s="520">
        <v>21001016</v>
      </c>
      <c r="E742" s="520" t="s">
        <v>974</v>
      </c>
      <c r="F742" s="520" t="s">
        <v>640</v>
      </c>
      <c r="G742" s="522">
        <v>40701</v>
      </c>
      <c r="H742" s="522" t="s">
        <v>743</v>
      </c>
      <c r="I742" s="520" t="s">
        <v>530</v>
      </c>
      <c r="J742" s="523" t="s">
        <v>577</v>
      </c>
      <c r="K742" s="520" t="s">
        <v>183</v>
      </c>
      <c r="L742" s="520" t="s">
        <v>636</v>
      </c>
      <c r="M742" s="520">
        <v>300</v>
      </c>
      <c r="N742" s="524">
        <v>0.93888888888888888</v>
      </c>
      <c r="O742" s="524">
        <v>0.9458333333333333</v>
      </c>
      <c r="P742" s="519">
        <v>9.9999999999999645</v>
      </c>
      <c r="Q742" s="520" t="s">
        <v>546</v>
      </c>
      <c r="R742" s="520" t="s">
        <v>1394</v>
      </c>
      <c r="S742" s="520" t="s">
        <v>547</v>
      </c>
      <c r="T742" s="520" t="s">
        <v>534</v>
      </c>
      <c r="U742" s="520"/>
      <c r="V742" s="520"/>
      <c r="W742" s="520" t="s">
        <v>603</v>
      </c>
      <c r="X742" s="520" t="s">
        <v>579</v>
      </c>
      <c r="Y742" s="520" t="b">
        <v>0</v>
      </c>
      <c r="Z742" s="520"/>
      <c r="AA742" s="520"/>
      <c r="AB742" s="520"/>
      <c r="AC742" s="520"/>
      <c r="AD742" s="527"/>
      <c r="AE742" s="520"/>
      <c r="AF742" s="520"/>
      <c r="AG742" s="520"/>
      <c r="AH742" s="520"/>
      <c r="AI742" s="520" t="s">
        <v>580</v>
      </c>
    </row>
    <row r="743" spans="1:35" s="154" customFormat="1">
      <c r="A743" s="520" t="s">
        <v>269</v>
      </c>
      <c r="B743" s="520">
        <v>2</v>
      </c>
      <c r="C743" s="525">
        <v>7085409</v>
      </c>
      <c r="D743" s="520">
        <v>21000291</v>
      </c>
      <c r="E743" s="520" t="s">
        <v>978</v>
      </c>
      <c r="F743" s="520" t="s">
        <v>567</v>
      </c>
      <c r="G743" s="522">
        <v>40701</v>
      </c>
      <c r="H743" s="522" t="s">
        <v>743</v>
      </c>
      <c r="I743" s="520" t="s">
        <v>530</v>
      </c>
      <c r="J743" s="523" t="s">
        <v>577</v>
      </c>
      <c r="K743" s="520" t="s">
        <v>183</v>
      </c>
      <c r="L743" s="520" t="s">
        <v>636</v>
      </c>
      <c r="M743" s="520">
        <v>684</v>
      </c>
      <c r="N743" s="524">
        <v>0.9458333333333333</v>
      </c>
      <c r="O743" s="524">
        <v>0.96944444444444444</v>
      </c>
      <c r="P743" s="519">
        <v>34.000000000000043</v>
      </c>
      <c r="Q743" s="520" t="s">
        <v>562</v>
      </c>
      <c r="R743" s="520" t="s">
        <v>1393</v>
      </c>
      <c r="S743" s="520" t="s">
        <v>550</v>
      </c>
      <c r="T743" s="520" t="s">
        <v>551</v>
      </c>
      <c r="U743" s="520"/>
      <c r="V743" s="520"/>
      <c r="W743" s="520" t="s">
        <v>603</v>
      </c>
      <c r="X743" s="520" t="s">
        <v>579</v>
      </c>
      <c r="Y743" s="520" t="b">
        <v>0</v>
      </c>
      <c r="Z743" s="520">
        <v>684</v>
      </c>
      <c r="AA743" s="520">
        <v>7000</v>
      </c>
      <c r="AB743" s="520">
        <v>40701</v>
      </c>
      <c r="AC743" s="520" t="s">
        <v>1535</v>
      </c>
      <c r="AD743" s="527">
        <v>750</v>
      </c>
      <c r="AE743" s="520">
        <v>12</v>
      </c>
      <c r="AF743" s="520"/>
      <c r="AG743" s="520"/>
      <c r="AH743" s="520">
        <v>57</v>
      </c>
      <c r="AI743" s="520" t="s">
        <v>580</v>
      </c>
    </row>
    <row r="744" spans="1:35" s="154" customFormat="1">
      <c r="A744" s="520" t="s">
        <v>269</v>
      </c>
      <c r="B744" s="520">
        <v>2</v>
      </c>
      <c r="C744" s="525">
        <v>7085409</v>
      </c>
      <c r="D744" s="520">
        <v>21000291</v>
      </c>
      <c r="E744" s="520" t="s">
        <v>978</v>
      </c>
      <c r="F744" s="520" t="s">
        <v>567</v>
      </c>
      <c r="G744" s="522">
        <v>40701</v>
      </c>
      <c r="H744" s="522" t="s">
        <v>743</v>
      </c>
      <c r="I744" s="520" t="s">
        <v>530</v>
      </c>
      <c r="J744" s="523" t="s">
        <v>577</v>
      </c>
      <c r="K744" s="520" t="s">
        <v>183</v>
      </c>
      <c r="L744" s="520" t="s">
        <v>636</v>
      </c>
      <c r="M744" s="520">
        <v>684</v>
      </c>
      <c r="N744" s="524">
        <v>0.96944444444444444</v>
      </c>
      <c r="O744" s="524">
        <v>0.97013888888888888</v>
      </c>
      <c r="P744" s="519">
        <v>0.99999999999999645</v>
      </c>
      <c r="Q744" s="520" t="s">
        <v>538</v>
      </c>
      <c r="R744" s="520"/>
      <c r="S744" s="520" t="s">
        <v>539</v>
      </c>
      <c r="T744" s="520" t="s">
        <v>540</v>
      </c>
      <c r="U744" s="520"/>
      <c r="V744" s="520"/>
      <c r="W744" s="520" t="s">
        <v>603</v>
      </c>
      <c r="X744" s="520" t="s">
        <v>579</v>
      </c>
      <c r="Y744" s="520" t="b">
        <v>0</v>
      </c>
      <c r="Z744" s="520"/>
      <c r="AA744" s="520"/>
      <c r="AB744" s="520"/>
      <c r="AC744" s="520"/>
      <c r="AD744" s="527"/>
      <c r="AE744" s="520"/>
      <c r="AF744" s="520"/>
      <c r="AG744" s="520"/>
      <c r="AH744" s="520"/>
      <c r="AI744" s="520" t="s">
        <v>580</v>
      </c>
    </row>
    <row r="745" spans="1:35" s="154" customFormat="1">
      <c r="A745" s="520" t="s">
        <v>269</v>
      </c>
      <c r="B745" s="520">
        <v>2</v>
      </c>
      <c r="C745" s="525">
        <v>7085409</v>
      </c>
      <c r="D745" s="520">
        <v>21000291</v>
      </c>
      <c r="E745" s="520" t="s">
        <v>978</v>
      </c>
      <c r="F745" s="520" t="s">
        <v>567</v>
      </c>
      <c r="G745" s="522">
        <v>40701</v>
      </c>
      <c r="H745" s="522" t="s">
        <v>743</v>
      </c>
      <c r="I745" s="520" t="s">
        <v>530</v>
      </c>
      <c r="J745" s="523" t="s">
        <v>577</v>
      </c>
      <c r="K745" s="520" t="s">
        <v>183</v>
      </c>
      <c r="L745" s="520" t="s">
        <v>636</v>
      </c>
      <c r="M745" s="520">
        <v>684</v>
      </c>
      <c r="N745" s="524">
        <v>0.97013888888888888</v>
      </c>
      <c r="O745" s="524">
        <v>0.98472222222222217</v>
      </c>
      <c r="P745" s="519">
        <v>20.999999999999925</v>
      </c>
      <c r="Q745" s="520" t="s">
        <v>572</v>
      </c>
      <c r="R745" s="520" t="s">
        <v>1408</v>
      </c>
      <c r="S745" s="520" t="s">
        <v>533</v>
      </c>
      <c r="T745" s="520" t="s">
        <v>534</v>
      </c>
      <c r="U745" s="520"/>
      <c r="V745" s="520"/>
      <c r="W745" s="520" t="s">
        <v>603</v>
      </c>
      <c r="X745" s="520" t="s">
        <v>579</v>
      </c>
      <c r="Y745" s="520" t="b">
        <v>0</v>
      </c>
      <c r="Z745" s="520"/>
      <c r="AA745" s="520"/>
      <c r="AB745" s="520"/>
      <c r="AC745" s="520"/>
      <c r="AD745" s="527"/>
      <c r="AE745" s="520"/>
      <c r="AF745" s="520"/>
      <c r="AG745" s="520"/>
      <c r="AH745" s="520"/>
      <c r="AI745" s="520" t="s">
        <v>580</v>
      </c>
    </row>
    <row r="746" spans="1:35" s="154" customFormat="1">
      <c r="A746" s="520" t="s">
        <v>269</v>
      </c>
      <c r="B746" s="520">
        <v>2</v>
      </c>
      <c r="C746" s="525">
        <v>7085409</v>
      </c>
      <c r="D746" s="520">
        <v>21000291</v>
      </c>
      <c r="E746" s="520" t="s">
        <v>978</v>
      </c>
      <c r="F746" s="520" t="s">
        <v>567</v>
      </c>
      <c r="G746" s="522">
        <v>40701</v>
      </c>
      <c r="H746" s="522" t="s">
        <v>743</v>
      </c>
      <c r="I746" s="520" t="s">
        <v>530</v>
      </c>
      <c r="J746" s="523" t="s">
        <v>577</v>
      </c>
      <c r="K746" s="520" t="s">
        <v>183</v>
      </c>
      <c r="L746" s="520" t="s">
        <v>636</v>
      </c>
      <c r="M746" s="520">
        <v>684</v>
      </c>
      <c r="N746" s="524">
        <v>0.98472222222222217</v>
      </c>
      <c r="O746" s="524">
        <v>0.98888888888888882</v>
      </c>
      <c r="P746" s="519">
        <v>5.9999999999999787</v>
      </c>
      <c r="Q746" s="520" t="s">
        <v>538</v>
      </c>
      <c r="R746" s="520"/>
      <c r="S746" s="520" t="s">
        <v>539</v>
      </c>
      <c r="T746" s="520" t="s">
        <v>540</v>
      </c>
      <c r="U746" s="520"/>
      <c r="V746" s="520"/>
      <c r="W746" s="520" t="s">
        <v>603</v>
      </c>
      <c r="X746" s="520" t="s">
        <v>579</v>
      </c>
      <c r="Y746" s="520" t="b">
        <v>0</v>
      </c>
      <c r="Z746" s="520"/>
      <c r="AA746" s="520"/>
      <c r="AB746" s="520"/>
      <c r="AC746" s="520"/>
      <c r="AD746" s="527"/>
      <c r="AE746" s="520"/>
      <c r="AF746" s="520"/>
      <c r="AG746" s="520"/>
      <c r="AH746" s="520"/>
      <c r="AI746" s="520" t="s">
        <v>580</v>
      </c>
    </row>
    <row r="747" spans="1:35" s="154" customFormat="1">
      <c r="A747" s="520" t="s">
        <v>269</v>
      </c>
      <c r="B747" s="520">
        <v>2</v>
      </c>
      <c r="C747" s="525">
        <v>7085409</v>
      </c>
      <c r="D747" s="520">
        <v>21000291</v>
      </c>
      <c r="E747" s="520" t="s">
        <v>978</v>
      </c>
      <c r="F747" s="520" t="s">
        <v>567</v>
      </c>
      <c r="G747" s="522">
        <v>40701</v>
      </c>
      <c r="H747" s="522" t="s">
        <v>743</v>
      </c>
      <c r="I747" s="520" t="s">
        <v>530</v>
      </c>
      <c r="J747" s="523" t="s">
        <v>577</v>
      </c>
      <c r="K747" s="520" t="s">
        <v>183</v>
      </c>
      <c r="L747" s="520" t="s">
        <v>636</v>
      </c>
      <c r="M747" s="520">
        <v>684</v>
      </c>
      <c r="N747" s="524">
        <v>0.98888888888888882</v>
      </c>
      <c r="O747" s="524">
        <v>0.99305555555555558</v>
      </c>
      <c r="P747" s="519">
        <v>5.9999999999999787</v>
      </c>
      <c r="Q747" s="520" t="s">
        <v>546</v>
      </c>
      <c r="R747" s="520" t="s">
        <v>1394</v>
      </c>
      <c r="S747" s="520" t="s">
        <v>547</v>
      </c>
      <c r="T747" s="520" t="s">
        <v>534</v>
      </c>
      <c r="U747" s="520"/>
      <c r="V747" s="520"/>
      <c r="W747" s="520" t="s">
        <v>603</v>
      </c>
      <c r="X747" s="520" t="s">
        <v>579</v>
      </c>
      <c r="Y747" s="520" t="b">
        <v>0</v>
      </c>
      <c r="Z747" s="520"/>
      <c r="AA747" s="520"/>
      <c r="AB747" s="520"/>
      <c r="AC747" s="520"/>
      <c r="AD747" s="527"/>
      <c r="AE747" s="520"/>
      <c r="AF747" s="520"/>
      <c r="AG747" s="520"/>
      <c r="AH747" s="520"/>
      <c r="AI747" s="520" t="s">
        <v>580</v>
      </c>
    </row>
    <row r="748" spans="1:35" s="154" customFormat="1">
      <c r="A748" s="520" t="s">
        <v>269</v>
      </c>
      <c r="B748" s="520">
        <v>3</v>
      </c>
      <c r="C748" s="525">
        <v>1275403</v>
      </c>
      <c r="D748" s="520">
        <v>10048634</v>
      </c>
      <c r="E748" s="520" t="s">
        <v>981</v>
      </c>
      <c r="F748" s="520" t="s">
        <v>635</v>
      </c>
      <c r="G748" s="522">
        <v>40701</v>
      </c>
      <c r="H748" s="522" t="s">
        <v>743</v>
      </c>
      <c r="I748" s="520" t="s">
        <v>530</v>
      </c>
      <c r="J748" s="523" t="s">
        <v>577</v>
      </c>
      <c r="K748" s="520" t="s">
        <v>183</v>
      </c>
      <c r="L748" s="520" t="s">
        <v>636</v>
      </c>
      <c r="M748" s="520">
        <v>0</v>
      </c>
      <c r="N748" s="524">
        <v>0.99305555555555558</v>
      </c>
      <c r="O748" s="524">
        <v>0</v>
      </c>
      <c r="P748" s="519">
        <v>10.000000000000124</v>
      </c>
      <c r="Q748" s="520" t="s">
        <v>562</v>
      </c>
      <c r="R748" s="520" t="s">
        <v>1393</v>
      </c>
      <c r="S748" s="520" t="s">
        <v>550</v>
      </c>
      <c r="T748" s="520" t="s">
        <v>551</v>
      </c>
      <c r="U748" s="520"/>
      <c r="V748" s="520"/>
      <c r="W748" s="520" t="s">
        <v>603</v>
      </c>
      <c r="X748" s="520" t="s">
        <v>579</v>
      </c>
      <c r="Y748" s="520" t="b">
        <v>0</v>
      </c>
      <c r="Z748" s="520">
        <v>0</v>
      </c>
      <c r="AA748" s="520">
        <v>7000</v>
      </c>
      <c r="AB748" s="520">
        <v>40701</v>
      </c>
      <c r="AC748" s="520" t="s">
        <v>1530</v>
      </c>
      <c r="AD748" s="527">
        <v>750</v>
      </c>
      <c r="AE748" s="520">
        <v>12</v>
      </c>
      <c r="AF748" s="520"/>
      <c r="AG748" s="520"/>
      <c r="AH748" s="520">
        <v>0</v>
      </c>
      <c r="AI748" s="520" t="s">
        <v>580</v>
      </c>
    </row>
    <row r="749" spans="1:35" s="154" customFormat="1">
      <c r="A749" s="520" t="s">
        <v>269</v>
      </c>
      <c r="B749" s="520">
        <v>2</v>
      </c>
      <c r="C749" s="525">
        <v>7085409</v>
      </c>
      <c r="D749" s="520">
        <v>21000291</v>
      </c>
      <c r="E749" s="520" t="s">
        <v>978</v>
      </c>
      <c r="F749" s="520" t="s">
        <v>567</v>
      </c>
      <c r="G749" s="522">
        <v>40701</v>
      </c>
      <c r="H749" s="522" t="s">
        <v>743</v>
      </c>
      <c r="I749" s="520" t="s">
        <v>530</v>
      </c>
      <c r="J749" s="523" t="s">
        <v>577</v>
      </c>
      <c r="K749" s="520" t="s">
        <v>183</v>
      </c>
      <c r="L749" s="520" t="s">
        <v>636</v>
      </c>
      <c r="M749" s="520">
        <v>684</v>
      </c>
      <c r="N749" s="524">
        <v>0.99305555555555558</v>
      </c>
      <c r="O749" s="524">
        <v>0.99305555555555558</v>
      </c>
      <c r="P749" s="519">
        <v>0</v>
      </c>
      <c r="Q749" s="520" t="s">
        <v>559</v>
      </c>
      <c r="R749" s="520" t="s">
        <v>1409</v>
      </c>
      <c r="S749" s="520" t="s">
        <v>560</v>
      </c>
      <c r="T749" s="520" t="s">
        <v>534</v>
      </c>
      <c r="U749" s="520"/>
      <c r="V749" s="520"/>
      <c r="W749" s="520" t="s">
        <v>603</v>
      </c>
      <c r="X749" s="520" t="s">
        <v>579</v>
      </c>
      <c r="Y749" s="520" t="b">
        <v>0</v>
      </c>
      <c r="Z749" s="520">
        <v>684</v>
      </c>
      <c r="AA749" s="520">
        <v>7000</v>
      </c>
      <c r="AB749" s="520">
        <v>40701</v>
      </c>
      <c r="AC749" s="520" t="s">
        <v>1535</v>
      </c>
      <c r="AD749" s="527">
        <v>750</v>
      </c>
      <c r="AE749" s="520">
        <v>12</v>
      </c>
      <c r="AF749" s="520"/>
      <c r="AG749" s="520"/>
      <c r="AH749" s="520">
        <v>57</v>
      </c>
      <c r="AI749" s="520" t="s">
        <v>580</v>
      </c>
    </row>
    <row r="750" spans="1:35" s="154" customFormat="1">
      <c r="A750" s="520" t="s">
        <v>269</v>
      </c>
      <c r="B750" s="520">
        <v>1</v>
      </c>
      <c r="C750" s="525">
        <v>7085387</v>
      </c>
      <c r="D750" s="520">
        <v>10020435</v>
      </c>
      <c r="E750" s="520" t="s">
        <v>412</v>
      </c>
      <c r="F750" s="520" t="s">
        <v>601</v>
      </c>
      <c r="G750" s="522">
        <v>40702</v>
      </c>
      <c r="H750" s="522" t="s">
        <v>743</v>
      </c>
      <c r="I750" s="520" t="s">
        <v>530</v>
      </c>
      <c r="J750" s="523" t="s">
        <v>577</v>
      </c>
      <c r="K750" s="520" t="s">
        <v>106</v>
      </c>
      <c r="L750" s="520" t="s">
        <v>625</v>
      </c>
      <c r="M750" s="520">
        <v>14166</v>
      </c>
      <c r="N750" s="524">
        <v>0</v>
      </c>
      <c r="O750" s="524">
        <v>6.2499999999999995E-3</v>
      </c>
      <c r="P750" s="519">
        <v>9</v>
      </c>
      <c r="Q750" s="520" t="s">
        <v>538</v>
      </c>
      <c r="R750" s="520"/>
      <c r="S750" s="520" t="s">
        <v>539</v>
      </c>
      <c r="T750" s="520" t="s">
        <v>540</v>
      </c>
      <c r="U750" s="520"/>
      <c r="V750" s="520"/>
      <c r="W750" s="520" t="s">
        <v>603</v>
      </c>
      <c r="X750" s="520" t="s">
        <v>579</v>
      </c>
      <c r="Y750" s="520" t="b">
        <v>0</v>
      </c>
      <c r="Z750" s="520">
        <v>14166</v>
      </c>
      <c r="AA750" s="520">
        <v>9200</v>
      </c>
      <c r="AB750" s="520">
        <v>40702</v>
      </c>
      <c r="AC750" s="520" t="s">
        <v>1781</v>
      </c>
      <c r="AD750" s="527">
        <v>750</v>
      </c>
      <c r="AE750" s="520">
        <v>6</v>
      </c>
      <c r="AF750" s="520"/>
      <c r="AG750" s="520"/>
      <c r="AH750" s="520">
        <v>1180.5</v>
      </c>
      <c r="AI750" s="520" t="s">
        <v>580</v>
      </c>
    </row>
    <row r="751" spans="1:35" s="154" customFormat="1">
      <c r="A751" s="520" t="s">
        <v>269</v>
      </c>
      <c r="B751" s="520">
        <v>1</v>
      </c>
      <c r="C751" s="525">
        <v>7085387</v>
      </c>
      <c r="D751" s="520">
        <v>10020435</v>
      </c>
      <c r="E751" s="520" t="s">
        <v>412</v>
      </c>
      <c r="F751" s="520" t="s">
        <v>601</v>
      </c>
      <c r="G751" s="522">
        <v>40702</v>
      </c>
      <c r="H751" s="522" t="s">
        <v>743</v>
      </c>
      <c r="I751" s="520" t="s">
        <v>530</v>
      </c>
      <c r="J751" s="523" t="s">
        <v>577</v>
      </c>
      <c r="K751" s="520" t="s">
        <v>106</v>
      </c>
      <c r="L751" s="520" t="s">
        <v>625</v>
      </c>
      <c r="M751" s="520">
        <v>14166</v>
      </c>
      <c r="N751" s="524">
        <v>6.2499999999999995E-3</v>
      </c>
      <c r="O751" s="524">
        <v>8.3333333333333332E-3</v>
      </c>
      <c r="P751" s="519">
        <v>3.0000000000000004</v>
      </c>
      <c r="Q751" s="520" t="s">
        <v>543</v>
      </c>
      <c r="R751" s="520" t="s">
        <v>783</v>
      </c>
      <c r="S751" s="520" t="s">
        <v>542</v>
      </c>
      <c r="T751" s="520" t="s">
        <v>534</v>
      </c>
      <c r="U751" s="520"/>
      <c r="V751" s="520"/>
      <c r="W751" s="520" t="s">
        <v>603</v>
      </c>
      <c r="X751" s="520" t="s">
        <v>579</v>
      </c>
      <c r="Y751" s="520" t="b">
        <v>0</v>
      </c>
      <c r="Z751" s="520"/>
      <c r="AA751" s="520"/>
      <c r="AB751" s="520"/>
      <c r="AC751" s="520"/>
      <c r="AD751" s="527"/>
      <c r="AE751" s="520"/>
      <c r="AF751" s="520"/>
      <c r="AG751" s="520"/>
      <c r="AH751" s="520"/>
      <c r="AI751" s="520" t="s">
        <v>580</v>
      </c>
    </row>
    <row r="752" spans="1:35" s="154" customFormat="1">
      <c r="A752" s="520" t="s">
        <v>269</v>
      </c>
      <c r="B752" s="520">
        <v>1</v>
      </c>
      <c r="C752" s="525">
        <v>7085387</v>
      </c>
      <c r="D752" s="520">
        <v>10020435</v>
      </c>
      <c r="E752" s="520" t="s">
        <v>412</v>
      </c>
      <c r="F752" s="520" t="s">
        <v>601</v>
      </c>
      <c r="G752" s="522">
        <v>40702</v>
      </c>
      <c r="H752" s="522" t="s">
        <v>743</v>
      </c>
      <c r="I752" s="520" t="s">
        <v>530</v>
      </c>
      <c r="J752" s="523" t="s">
        <v>577</v>
      </c>
      <c r="K752" s="520" t="s">
        <v>106</v>
      </c>
      <c r="L752" s="520" t="s">
        <v>625</v>
      </c>
      <c r="M752" s="520">
        <v>14166</v>
      </c>
      <c r="N752" s="524">
        <v>8.3333333333333332E-3</v>
      </c>
      <c r="O752" s="524">
        <v>1.0416666666666666E-2</v>
      </c>
      <c r="P752" s="519">
        <v>2.9999999999999991</v>
      </c>
      <c r="Q752" s="520" t="s">
        <v>538</v>
      </c>
      <c r="R752" s="520"/>
      <c r="S752" s="520" t="s">
        <v>539</v>
      </c>
      <c r="T752" s="520" t="s">
        <v>540</v>
      </c>
      <c r="U752" s="520"/>
      <c r="V752" s="520"/>
      <c r="W752" s="520" t="s">
        <v>603</v>
      </c>
      <c r="X752" s="520" t="s">
        <v>579</v>
      </c>
      <c r="Y752" s="520" t="b">
        <v>0</v>
      </c>
      <c r="Z752" s="520"/>
      <c r="AA752" s="520"/>
      <c r="AB752" s="520"/>
      <c r="AC752" s="520"/>
      <c r="AD752" s="527"/>
      <c r="AE752" s="520"/>
      <c r="AF752" s="520"/>
      <c r="AG752" s="520"/>
      <c r="AH752" s="520"/>
      <c r="AI752" s="520" t="s">
        <v>580</v>
      </c>
    </row>
    <row r="753" spans="1:35" s="154" customFormat="1">
      <c r="A753" s="520" t="s">
        <v>269</v>
      </c>
      <c r="B753" s="520">
        <v>1</v>
      </c>
      <c r="C753" s="525">
        <v>7085387</v>
      </c>
      <c r="D753" s="520">
        <v>10020435</v>
      </c>
      <c r="E753" s="520" t="s">
        <v>412</v>
      </c>
      <c r="F753" s="520" t="s">
        <v>601</v>
      </c>
      <c r="G753" s="522">
        <v>40702</v>
      </c>
      <c r="H753" s="522" t="s">
        <v>743</v>
      </c>
      <c r="I753" s="520" t="s">
        <v>530</v>
      </c>
      <c r="J753" s="523" t="s">
        <v>577</v>
      </c>
      <c r="K753" s="520" t="s">
        <v>106</v>
      </c>
      <c r="L753" s="520" t="s">
        <v>625</v>
      </c>
      <c r="M753" s="520">
        <v>14166</v>
      </c>
      <c r="N753" s="524">
        <v>1.0416666666666666E-2</v>
      </c>
      <c r="O753" s="524">
        <v>1.2499999999999999E-2</v>
      </c>
      <c r="P753" s="519">
        <v>2.9999999999999991</v>
      </c>
      <c r="Q753" s="520" t="s">
        <v>543</v>
      </c>
      <c r="R753" s="520" t="s">
        <v>783</v>
      </c>
      <c r="S753" s="520" t="s">
        <v>542</v>
      </c>
      <c r="T753" s="520" t="s">
        <v>534</v>
      </c>
      <c r="U753" s="520"/>
      <c r="V753" s="520"/>
      <c r="W753" s="520" t="s">
        <v>603</v>
      </c>
      <c r="X753" s="520" t="s">
        <v>579</v>
      </c>
      <c r="Y753" s="520" t="b">
        <v>0</v>
      </c>
      <c r="Z753" s="520"/>
      <c r="AA753" s="520"/>
      <c r="AB753" s="520"/>
      <c r="AC753" s="520"/>
      <c r="AD753" s="527"/>
      <c r="AE753" s="520"/>
      <c r="AF753" s="520"/>
      <c r="AG753" s="520"/>
      <c r="AH753" s="520"/>
      <c r="AI753" s="520" t="s">
        <v>580</v>
      </c>
    </row>
    <row r="754" spans="1:35" s="154" customFormat="1">
      <c r="A754" s="520" t="s">
        <v>269</v>
      </c>
      <c r="B754" s="520">
        <v>1</v>
      </c>
      <c r="C754" s="525">
        <v>7085387</v>
      </c>
      <c r="D754" s="520">
        <v>10020435</v>
      </c>
      <c r="E754" s="520" t="s">
        <v>412</v>
      </c>
      <c r="F754" s="520" t="s">
        <v>601</v>
      </c>
      <c r="G754" s="522">
        <v>40702</v>
      </c>
      <c r="H754" s="522" t="s">
        <v>743</v>
      </c>
      <c r="I754" s="520" t="s">
        <v>530</v>
      </c>
      <c r="J754" s="523" t="s">
        <v>577</v>
      </c>
      <c r="K754" s="520" t="s">
        <v>106</v>
      </c>
      <c r="L754" s="520" t="s">
        <v>625</v>
      </c>
      <c r="M754" s="520">
        <v>14166</v>
      </c>
      <c r="N754" s="524">
        <v>1.2499999999999999E-2</v>
      </c>
      <c r="O754" s="524">
        <v>1.6666666666666666E-2</v>
      </c>
      <c r="P754" s="519">
        <v>6.0000000000000009</v>
      </c>
      <c r="Q754" s="520" t="s">
        <v>538</v>
      </c>
      <c r="R754" s="520"/>
      <c r="S754" s="520" t="s">
        <v>539</v>
      </c>
      <c r="T754" s="520" t="s">
        <v>540</v>
      </c>
      <c r="U754" s="520"/>
      <c r="V754" s="520"/>
      <c r="W754" s="520" t="s">
        <v>603</v>
      </c>
      <c r="X754" s="520" t="s">
        <v>579</v>
      </c>
      <c r="Y754" s="520" t="b">
        <v>0</v>
      </c>
      <c r="Z754" s="520"/>
      <c r="AA754" s="520"/>
      <c r="AB754" s="520"/>
      <c r="AC754" s="520"/>
      <c r="AD754" s="527"/>
      <c r="AE754" s="520"/>
      <c r="AF754" s="520"/>
      <c r="AG754" s="520"/>
      <c r="AH754" s="520"/>
      <c r="AI754" s="520" t="s">
        <v>580</v>
      </c>
    </row>
    <row r="755" spans="1:35" s="154" customFormat="1">
      <c r="A755" s="520" t="s">
        <v>269</v>
      </c>
      <c r="B755" s="520">
        <v>1</v>
      </c>
      <c r="C755" s="525">
        <v>7085387</v>
      </c>
      <c r="D755" s="520">
        <v>10020435</v>
      </c>
      <c r="E755" s="520" t="s">
        <v>412</v>
      </c>
      <c r="F755" s="520" t="s">
        <v>601</v>
      </c>
      <c r="G755" s="522">
        <v>40702</v>
      </c>
      <c r="H755" s="522" t="s">
        <v>743</v>
      </c>
      <c r="I755" s="520" t="s">
        <v>530</v>
      </c>
      <c r="J755" s="523" t="s">
        <v>577</v>
      </c>
      <c r="K755" s="520" t="s">
        <v>106</v>
      </c>
      <c r="L755" s="520" t="s">
        <v>625</v>
      </c>
      <c r="M755" s="520">
        <v>14166</v>
      </c>
      <c r="N755" s="524">
        <v>1.6666666666666666E-2</v>
      </c>
      <c r="O755" s="524">
        <v>1.8749999999999999E-2</v>
      </c>
      <c r="P755" s="519">
        <v>2.9999999999999991</v>
      </c>
      <c r="Q755" s="520" t="s">
        <v>543</v>
      </c>
      <c r="R755" s="520" t="s">
        <v>783</v>
      </c>
      <c r="S755" s="520" t="s">
        <v>542</v>
      </c>
      <c r="T755" s="520" t="s">
        <v>534</v>
      </c>
      <c r="U755" s="520"/>
      <c r="V755" s="520"/>
      <c r="W755" s="520" t="s">
        <v>603</v>
      </c>
      <c r="X755" s="520" t="s">
        <v>579</v>
      </c>
      <c r="Y755" s="520" t="b">
        <v>0</v>
      </c>
      <c r="Z755" s="520"/>
      <c r="AA755" s="520"/>
      <c r="AB755" s="520"/>
      <c r="AC755" s="520"/>
      <c r="AD755" s="527"/>
      <c r="AE755" s="520"/>
      <c r="AF755" s="520"/>
      <c r="AG755" s="520"/>
      <c r="AH755" s="520"/>
      <c r="AI755" s="520" t="s">
        <v>580</v>
      </c>
    </row>
    <row r="756" spans="1:35" s="154" customFormat="1">
      <c r="A756" s="520" t="s">
        <v>269</v>
      </c>
      <c r="B756" s="520">
        <v>1</v>
      </c>
      <c r="C756" s="525">
        <v>7085387</v>
      </c>
      <c r="D756" s="520">
        <v>10020435</v>
      </c>
      <c r="E756" s="520" t="s">
        <v>412</v>
      </c>
      <c r="F756" s="520" t="s">
        <v>601</v>
      </c>
      <c r="G756" s="522">
        <v>40702</v>
      </c>
      <c r="H756" s="522" t="s">
        <v>743</v>
      </c>
      <c r="I756" s="520" t="s">
        <v>530</v>
      </c>
      <c r="J756" s="523" t="s">
        <v>577</v>
      </c>
      <c r="K756" s="520" t="s">
        <v>106</v>
      </c>
      <c r="L756" s="520" t="s">
        <v>625</v>
      </c>
      <c r="M756" s="520">
        <v>14166</v>
      </c>
      <c r="N756" s="524">
        <v>1.8749999999999999E-2</v>
      </c>
      <c r="O756" s="524">
        <v>2.2916666666666665E-2</v>
      </c>
      <c r="P756" s="519">
        <v>5.9999999999999982</v>
      </c>
      <c r="Q756" s="520" t="s">
        <v>538</v>
      </c>
      <c r="R756" s="520"/>
      <c r="S756" s="520" t="s">
        <v>539</v>
      </c>
      <c r="T756" s="520" t="s">
        <v>540</v>
      </c>
      <c r="U756" s="520"/>
      <c r="V756" s="520"/>
      <c r="W756" s="520" t="s">
        <v>603</v>
      </c>
      <c r="X756" s="520" t="s">
        <v>579</v>
      </c>
      <c r="Y756" s="520" t="b">
        <v>0</v>
      </c>
      <c r="Z756" s="520"/>
      <c r="AA756" s="520"/>
      <c r="AB756" s="520"/>
      <c r="AC756" s="520"/>
      <c r="AD756" s="527"/>
      <c r="AE756" s="520"/>
      <c r="AF756" s="520"/>
      <c r="AG756" s="520"/>
      <c r="AH756" s="520"/>
      <c r="AI756" s="520" t="s">
        <v>580</v>
      </c>
    </row>
    <row r="757" spans="1:35" s="154" customFormat="1">
      <c r="A757" s="520" t="s">
        <v>269</v>
      </c>
      <c r="B757" s="520">
        <v>1</v>
      </c>
      <c r="C757" s="525">
        <v>7085387</v>
      </c>
      <c r="D757" s="520">
        <v>10020435</v>
      </c>
      <c r="E757" s="520" t="s">
        <v>412</v>
      </c>
      <c r="F757" s="520" t="s">
        <v>601</v>
      </c>
      <c r="G757" s="522">
        <v>40702</v>
      </c>
      <c r="H757" s="522" t="s">
        <v>743</v>
      </c>
      <c r="I757" s="520" t="s">
        <v>530</v>
      </c>
      <c r="J757" s="523" t="s">
        <v>577</v>
      </c>
      <c r="K757" s="520" t="s">
        <v>106</v>
      </c>
      <c r="L757" s="520" t="s">
        <v>625</v>
      </c>
      <c r="M757" s="520">
        <v>14166</v>
      </c>
      <c r="N757" s="524">
        <v>2.2916666666666665E-2</v>
      </c>
      <c r="O757" s="524">
        <v>2.4999999999999998E-2</v>
      </c>
      <c r="P757" s="519">
        <v>2.9999999999999991</v>
      </c>
      <c r="Q757" s="520" t="s">
        <v>543</v>
      </c>
      <c r="R757" s="520" t="s">
        <v>783</v>
      </c>
      <c r="S757" s="520" t="s">
        <v>542</v>
      </c>
      <c r="T757" s="520" t="s">
        <v>534</v>
      </c>
      <c r="U757" s="520"/>
      <c r="V757" s="520"/>
      <c r="W757" s="520" t="s">
        <v>603</v>
      </c>
      <c r="X757" s="520" t="s">
        <v>579</v>
      </c>
      <c r="Y757" s="520" t="b">
        <v>0</v>
      </c>
      <c r="Z757" s="520"/>
      <c r="AA757" s="520"/>
      <c r="AB757" s="520"/>
      <c r="AC757" s="520"/>
      <c r="AD757" s="527"/>
      <c r="AE757" s="520"/>
      <c r="AF757" s="520"/>
      <c r="AG757" s="520"/>
      <c r="AH757" s="520"/>
      <c r="AI757" s="520" t="s">
        <v>580</v>
      </c>
    </row>
    <row r="758" spans="1:35" s="154" customFormat="1">
      <c r="A758" s="520" t="s">
        <v>269</v>
      </c>
      <c r="B758" s="520">
        <v>1</v>
      </c>
      <c r="C758" s="525">
        <v>7085387</v>
      </c>
      <c r="D758" s="520">
        <v>10020435</v>
      </c>
      <c r="E758" s="520" t="s">
        <v>412</v>
      </c>
      <c r="F758" s="520" t="s">
        <v>601</v>
      </c>
      <c r="G758" s="522">
        <v>40702</v>
      </c>
      <c r="H758" s="522" t="s">
        <v>743</v>
      </c>
      <c r="I758" s="520" t="s">
        <v>530</v>
      </c>
      <c r="J758" s="523" t="s">
        <v>577</v>
      </c>
      <c r="K758" s="520" t="s">
        <v>106</v>
      </c>
      <c r="L758" s="520" t="s">
        <v>625</v>
      </c>
      <c r="M758" s="520">
        <v>14166</v>
      </c>
      <c r="N758" s="524">
        <v>2.4999999999999998E-2</v>
      </c>
      <c r="O758" s="524">
        <v>2.9861111111111109E-2</v>
      </c>
      <c r="P758" s="519">
        <v>7</v>
      </c>
      <c r="Q758" s="520" t="s">
        <v>538</v>
      </c>
      <c r="R758" s="520"/>
      <c r="S758" s="520" t="s">
        <v>539</v>
      </c>
      <c r="T758" s="520" t="s">
        <v>540</v>
      </c>
      <c r="U758" s="520"/>
      <c r="V758" s="520"/>
      <c r="W758" s="520" t="s">
        <v>603</v>
      </c>
      <c r="X758" s="520" t="s">
        <v>579</v>
      </c>
      <c r="Y758" s="520" t="b">
        <v>0</v>
      </c>
      <c r="Z758" s="520"/>
      <c r="AA758" s="520"/>
      <c r="AB758" s="520"/>
      <c r="AC758" s="520"/>
      <c r="AD758" s="527"/>
      <c r="AE758" s="520"/>
      <c r="AF758" s="520"/>
      <c r="AG758" s="520"/>
      <c r="AH758" s="520"/>
      <c r="AI758" s="520" t="s">
        <v>580</v>
      </c>
    </row>
    <row r="759" spans="1:35" s="154" customFormat="1">
      <c r="A759" s="520" t="s">
        <v>269</v>
      </c>
      <c r="B759" s="520">
        <v>1</v>
      </c>
      <c r="C759" s="525">
        <v>7085387</v>
      </c>
      <c r="D759" s="520">
        <v>10020435</v>
      </c>
      <c r="E759" s="520" t="s">
        <v>412</v>
      </c>
      <c r="F759" s="520" t="s">
        <v>601</v>
      </c>
      <c r="G759" s="522">
        <v>40702</v>
      </c>
      <c r="H759" s="522" t="s">
        <v>743</v>
      </c>
      <c r="I759" s="520" t="s">
        <v>530</v>
      </c>
      <c r="J759" s="523" t="s">
        <v>577</v>
      </c>
      <c r="K759" s="520" t="s">
        <v>106</v>
      </c>
      <c r="L759" s="520" t="s">
        <v>625</v>
      </c>
      <c r="M759" s="520">
        <v>14166</v>
      </c>
      <c r="N759" s="524">
        <v>2.9861111111111109E-2</v>
      </c>
      <c r="O759" s="524">
        <v>3.6111111111111108E-2</v>
      </c>
      <c r="P759" s="519">
        <v>8.9999999999999982</v>
      </c>
      <c r="Q759" s="520" t="s">
        <v>572</v>
      </c>
      <c r="R759" s="520" t="s">
        <v>1821</v>
      </c>
      <c r="S759" s="520" t="s">
        <v>533</v>
      </c>
      <c r="T759" s="520" t="s">
        <v>534</v>
      </c>
      <c r="U759" s="520"/>
      <c r="V759" s="520"/>
      <c r="W759" s="520" t="s">
        <v>603</v>
      </c>
      <c r="X759" s="520" t="s">
        <v>579</v>
      </c>
      <c r="Y759" s="520" t="b">
        <v>0</v>
      </c>
      <c r="Z759" s="520"/>
      <c r="AA759" s="520"/>
      <c r="AB759" s="520"/>
      <c r="AC759" s="520"/>
      <c r="AD759" s="527"/>
      <c r="AE759" s="520"/>
      <c r="AF759" s="520"/>
      <c r="AG759" s="520"/>
      <c r="AH759" s="520"/>
      <c r="AI759" s="520" t="s">
        <v>580</v>
      </c>
    </row>
    <row r="760" spans="1:35" s="154" customFormat="1">
      <c r="A760" s="520" t="s">
        <v>269</v>
      </c>
      <c r="B760" s="520">
        <v>1</v>
      </c>
      <c r="C760" s="525">
        <v>7085387</v>
      </c>
      <c r="D760" s="520">
        <v>10020435</v>
      </c>
      <c r="E760" s="520" t="s">
        <v>412</v>
      </c>
      <c r="F760" s="520" t="s">
        <v>601</v>
      </c>
      <c r="G760" s="522">
        <v>40702</v>
      </c>
      <c r="H760" s="522" t="s">
        <v>743</v>
      </c>
      <c r="I760" s="520" t="s">
        <v>530</v>
      </c>
      <c r="J760" s="523" t="s">
        <v>577</v>
      </c>
      <c r="K760" s="520" t="s">
        <v>106</v>
      </c>
      <c r="L760" s="520" t="s">
        <v>625</v>
      </c>
      <c r="M760" s="520">
        <v>14166</v>
      </c>
      <c r="N760" s="524">
        <v>3.6111111111111108E-2</v>
      </c>
      <c r="O760" s="524">
        <v>4.3055555555555555E-2</v>
      </c>
      <c r="P760" s="519">
        <v>10.000000000000004</v>
      </c>
      <c r="Q760" s="520" t="s">
        <v>538</v>
      </c>
      <c r="R760" s="520"/>
      <c r="S760" s="520" t="s">
        <v>539</v>
      </c>
      <c r="T760" s="520" t="s">
        <v>540</v>
      </c>
      <c r="U760" s="520"/>
      <c r="V760" s="520"/>
      <c r="W760" s="520" t="s">
        <v>603</v>
      </c>
      <c r="X760" s="520" t="s">
        <v>579</v>
      </c>
      <c r="Y760" s="520" t="b">
        <v>0</v>
      </c>
      <c r="Z760" s="520"/>
      <c r="AA760" s="520"/>
      <c r="AB760" s="520"/>
      <c r="AC760" s="520"/>
      <c r="AD760" s="527"/>
      <c r="AE760" s="520"/>
      <c r="AF760" s="520"/>
      <c r="AG760" s="520"/>
      <c r="AH760" s="520"/>
      <c r="AI760" s="520" t="s">
        <v>580</v>
      </c>
    </row>
    <row r="761" spans="1:35" s="154" customFormat="1">
      <c r="A761" s="520" t="s">
        <v>269</v>
      </c>
      <c r="B761" s="520">
        <v>1</v>
      </c>
      <c r="C761" s="525">
        <v>7085387</v>
      </c>
      <c r="D761" s="520">
        <v>10020435</v>
      </c>
      <c r="E761" s="520" t="s">
        <v>412</v>
      </c>
      <c r="F761" s="520" t="s">
        <v>601</v>
      </c>
      <c r="G761" s="522">
        <v>40702</v>
      </c>
      <c r="H761" s="522" t="s">
        <v>743</v>
      </c>
      <c r="I761" s="520" t="s">
        <v>530</v>
      </c>
      <c r="J761" s="523" t="s">
        <v>577</v>
      </c>
      <c r="K761" s="520" t="s">
        <v>106</v>
      </c>
      <c r="L761" s="520" t="s">
        <v>625</v>
      </c>
      <c r="M761" s="520">
        <v>14166</v>
      </c>
      <c r="N761" s="524">
        <v>4.3055555555555555E-2</v>
      </c>
      <c r="O761" s="524">
        <v>4.9999999999999996E-2</v>
      </c>
      <c r="P761" s="519">
        <v>9.9999999999999947</v>
      </c>
      <c r="Q761" s="520" t="s">
        <v>546</v>
      </c>
      <c r="R761" s="520"/>
      <c r="S761" s="520" t="s">
        <v>547</v>
      </c>
      <c r="T761" s="520" t="s">
        <v>534</v>
      </c>
      <c r="U761" s="520"/>
      <c r="V761" s="520"/>
      <c r="W761" s="520" t="s">
        <v>603</v>
      </c>
      <c r="X761" s="520" t="s">
        <v>579</v>
      </c>
      <c r="Y761" s="520" t="b">
        <v>0</v>
      </c>
      <c r="Z761" s="520"/>
      <c r="AA761" s="520"/>
      <c r="AB761" s="520"/>
      <c r="AC761" s="520"/>
      <c r="AD761" s="527"/>
      <c r="AE761" s="520"/>
      <c r="AF761" s="520"/>
      <c r="AG761" s="520"/>
      <c r="AH761" s="520"/>
      <c r="AI761" s="520" t="s">
        <v>580</v>
      </c>
    </row>
    <row r="762" spans="1:35" s="154" customFormat="1">
      <c r="A762" s="520" t="s">
        <v>269</v>
      </c>
      <c r="B762" s="520">
        <v>1</v>
      </c>
      <c r="C762" s="525">
        <v>7085387</v>
      </c>
      <c r="D762" s="520">
        <v>10020435</v>
      </c>
      <c r="E762" s="520" t="s">
        <v>412</v>
      </c>
      <c r="F762" s="520" t="s">
        <v>601</v>
      </c>
      <c r="G762" s="522">
        <v>40702</v>
      </c>
      <c r="H762" s="522" t="s">
        <v>743</v>
      </c>
      <c r="I762" s="520" t="s">
        <v>530</v>
      </c>
      <c r="J762" s="523" t="s">
        <v>577</v>
      </c>
      <c r="K762" s="520" t="s">
        <v>106</v>
      </c>
      <c r="L762" s="520" t="s">
        <v>625</v>
      </c>
      <c r="M762" s="520">
        <v>14166</v>
      </c>
      <c r="N762" s="524">
        <v>4.9999999999999996E-2</v>
      </c>
      <c r="O762" s="524">
        <v>4.9999999999999996E-2</v>
      </c>
      <c r="P762" s="519">
        <v>0</v>
      </c>
      <c r="Q762" s="520" t="s">
        <v>811</v>
      </c>
      <c r="R762" s="520" t="s">
        <v>1822</v>
      </c>
      <c r="S762" s="520" t="s">
        <v>560</v>
      </c>
      <c r="T762" s="520" t="s">
        <v>534</v>
      </c>
      <c r="U762" s="520"/>
      <c r="V762" s="520"/>
      <c r="W762" s="520" t="s">
        <v>603</v>
      </c>
      <c r="X762" s="520" t="s">
        <v>579</v>
      </c>
      <c r="Y762" s="520" t="b">
        <v>0</v>
      </c>
      <c r="Z762" s="520"/>
      <c r="AA762" s="520"/>
      <c r="AB762" s="520"/>
      <c r="AC762" s="520"/>
      <c r="AD762" s="527"/>
      <c r="AE762" s="520"/>
      <c r="AF762" s="520"/>
      <c r="AG762" s="520"/>
      <c r="AH762" s="520"/>
      <c r="AI762" s="520" t="s">
        <v>580</v>
      </c>
    </row>
    <row r="763" spans="1:35" s="154" customFormat="1">
      <c r="A763" s="520" t="s">
        <v>269</v>
      </c>
      <c r="B763" s="520">
        <v>2</v>
      </c>
      <c r="C763" s="525">
        <v>7085178</v>
      </c>
      <c r="D763" s="520">
        <v>10027140</v>
      </c>
      <c r="E763" s="520" t="s">
        <v>987</v>
      </c>
      <c r="F763" s="520" t="s">
        <v>601</v>
      </c>
      <c r="G763" s="522">
        <v>40702</v>
      </c>
      <c r="H763" s="522" t="s">
        <v>743</v>
      </c>
      <c r="I763" s="520" t="s">
        <v>530</v>
      </c>
      <c r="J763" s="523" t="s">
        <v>577</v>
      </c>
      <c r="K763" s="520" t="s">
        <v>106</v>
      </c>
      <c r="L763" s="520" t="s">
        <v>625</v>
      </c>
      <c r="M763" s="520">
        <v>0</v>
      </c>
      <c r="N763" s="524">
        <v>4.9999999999999996E-2</v>
      </c>
      <c r="O763" s="524">
        <v>6.9444444444444448E-2</v>
      </c>
      <c r="P763" s="519">
        <v>28.000000000000011</v>
      </c>
      <c r="Q763" s="520" t="s">
        <v>809</v>
      </c>
      <c r="R763" s="520" t="s">
        <v>1823</v>
      </c>
      <c r="S763" s="520" t="s">
        <v>611</v>
      </c>
      <c r="T763" s="520" t="s">
        <v>534</v>
      </c>
      <c r="U763" s="520"/>
      <c r="V763" s="520"/>
      <c r="W763" s="520" t="s">
        <v>603</v>
      </c>
      <c r="X763" s="520" t="s">
        <v>579</v>
      </c>
      <c r="Y763" s="520" t="b">
        <v>0</v>
      </c>
      <c r="Z763" s="520">
        <v>0</v>
      </c>
      <c r="AA763" s="520">
        <v>9200</v>
      </c>
      <c r="AB763" s="520">
        <v>40702</v>
      </c>
      <c r="AC763" s="520" t="s">
        <v>1824</v>
      </c>
      <c r="AD763" s="527">
        <v>750</v>
      </c>
      <c r="AE763" s="520">
        <v>6</v>
      </c>
      <c r="AF763" s="520"/>
      <c r="AG763" s="520"/>
      <c r="AH763" s="520">
        <v>0</v>
      </c>
      <c r="AI763" s="520" t="s">
        <v>580</v>
      </c>
    </row>
    <row r="764" spans="1:35" s="154" customFormat="1">
      <c r="A764" s="520" t="s">
        <v>269</v>
      </c>
      <c r="B764" s="520">
        <v>2</v>
      </c>
      <c r="C764" s="525">
        <v>7085178</v>
      </c>
      <c r="D764" s="520">
        <v>10027140</v>
      </c>
      <c r="E764" s="520" t="s">
        <v>987</v>
      </c>
      <c r="F764" s="520" t="s">
        <v>601</v>
      </c>
      <c r="G764" s="522">
        <v>40702</v>
      </c>
      <c r="H764" s="522" t="s">
        <v>743</v>
      </c>
      <c r="I764" s="520" t="s">
        <v>530</v>
      </c>
      <c r="J764" s="523" t="s">
        <v>577</v>
      </c>
      <c r="K764" s="520" t="s">
        <v>106</v>
      </c>
      <c r="L764" s="520" t="s">
        <v>625</v>
      </c>
      <c r="M764" s="520">
        <v>0</v>
      </c>
      <c r="N764" s="524">
        <v>6.9444444444444448E-2</v>
      </c>
      <c r="O764" s="524">
        <v>6.9444444444444448E-2</v>
      </c>
      <c r="P764" s="519">
        <v>0</v>
      </c>
      <c r="Q764" s="520" t="s">
        <v>1555</v>
      </c>
      <c r="R764" s="520" t="s">
        <v>1825</v>
      </c>
      <c r="S764" s="520" t="s">
        <v>560</v>
      </c>
      <c r="T764" s="520" t="s">
        <v>534</v>
      </c>
      <c r="U764" s="520"/>
      <c r="V764" s="520"/>
      <c r="W764" s="520" t="s">
        <v>603</v>
      </c>
      <c r="X764" s="520" t="s">
        <v>579</v>
      </c>
      <c r="Y764" s="520" t="b">
        <v>0</v>
      </c>
      <c r="Z764" s="520"/>
      <c r="AA764" s="520"/>
      <c r="AB764" s="520"/>
      <c r="AC764" s="520"/>
      <c r="AD764" s="527"/>
      <c r="AE764" s="520"/>
      <c r="AF764" s="520"/>
      <c r="AG764" s="520"/>
      <c r="AH764" s="520"/>
      <c r="AI764" s="520" t="s">
        <v>580</v>
      </c>
    </row>
    <row r="765" spans="1:35" s="154" customFormat="1">
      <c r="A765" s="520" t="s">
        <v>269</v>
      </c>
      <c r="B765" s="520">
        <v>3</v>
      </c>
      <c r="C765" s="525">
        <v>7085216</v>
      </c>
      <c r="D765" s="520">
        <v>10040332</v>
      </c>
      <c r="E765" s="520" t="s">
        <v>283</v>
      </c>
      <c r="F765" s="520" t="s">
        <v>600</v>
      </c>
      <c r="G765" s="522">
        <v>40702</v>
      </c>
      <c r="H765" s="522" t="s">
        <v>743</v>
      </c>
      <c r="I765" s="520" t="s">
        <v>530</v>
      </c>
      <c r="J765" s="523" t="s">
        <v>577</v>
      </c>
      <c r="K765" s="520" t="s">
        <v>106</v>
      </c>
      <c r="L765" s="520" t="s">
        <v>625</v>
      </c>
      <c r="M765" s="520">
        <v>32088</v>
      </c>
      <c r="N765" s="524">
        <v>6.9444444444444448E-2</v>
      </c>
      <c r="O765" s="524">
        <v>9.6527777777777782E-2</v>
      </c>
      <c r="P765" s="519">
        <v>38.999999999999979</v>
      </c>
      <c r="Q765" s="520" t="s">
        <v>562</v>
      </c>
      <c r="R765" s="520" t="s">
        <v>1826</v>
      </c>
      <c r="S765" s="520" t="s">
        <v>550</v>
      </c>
      <c r="T765" s="520" t="s">
        <v>551</v>
      </c>
      <c r="U765" s="520"/>
      <c r="V765" s="520"/>
      <c r="W765" s="520" t="s">
        <v>603</v>
      </c>
      <c r="X765" s="520" t="s">
        <v>579</v>
      </c>
      <c r="Y765" s="520" t="b">
        <v>0</v>
      </c>
      <c r="Z765" s="520">
        <v>32088</v>
      </c>
      <c r="AA765" s="520">
        <v>9200</v>
      </c>
      <c r="AB765" s="520">
        <v>40702</v>
      </c>
      <c r="AC765" s="520" t="s">
        <v>1827</v>
      </c>
      <c r="AD765" s="527">
        <v>750</v>
      </c>
      <c r="AE765" s="520">
        <v>12</v>
      </c>
      <c r="AF765" s="520"/>
      <c r="AG765" s="520"/>
      <c r="AH765" s="520">
        <v>2674</v>
      </c>
      <c r="AI765" s="520" t="s">
        <v>580</v>
      </c>
    </row>
    <row r="766" spans="1:35" s="154" customFormat="1">
      <c r="A766" s="520" t="s">
        <v>269</v>
      </c>
      <c r="B766" s="520">
        <v>3</v>
      </c>
      <c r="C766" s="525">
        <v>7085216</v>
      </c>
      <c r="D766" s="520">
        <v>10040332</v>
      </c>
      <c r="E766" s="520" t="s">
        <v>283</v>
      </c>
      <c r="F766" s="520" t="s">
        <v>600</v>
      </c>
      <c r="G766" s="522">
        <v>40702</v>
      </c>
      <c r="H766" s="522" t="s">
        <v>743</v>
      </c>
      <c r="I766" s="520" t="s">
        <v>530</v>
      </c>
      <c r="J766" s="523" t="s">
        <v>577</v>
      </c>
      <c r="K766" s="520" t="s">
        <v>106</v>
      </c>
      <c r="L766" s="520" t="s">
        <v>625</v>
      </c>
      <c r="M766" s="520">
        <v>32088</v>
      </c>
      <c r="N766" s="524">
        <v>9.6527777777777782E-2</v>
      </c>
      <c r="O766" s="524">
        <v>0.10625</v>
      </c>
      <c r="P766" s="519">
        <v>14.000000000000011</v>
      </c>
      <c r="Q766" s="520" t="s">
        <v>538</v>
      </c>
      <c r="R766" s="520"/>
      <c r="S766" s="520" t="s">
        <v>539</v>
      </c>
      <c r="T766" s="520" t="s">
        <v>540</v>
      </c>
      <c r="U766" s="520"/>
      <c r="V766" s="520"/>
      <c r="W766" s="520" t="s">
        <v>603</v>
      </c>
      <c r="X766" s="520" t="s">
        <v>579</v>
      </c>
      <c r="Y766" s="520" t="b">
        <v>0</v>
      </c>
      <c r="Z766" s="520"/>
      <c r="AA766" s="520"/>
      <c r="AB766" s="520"/>
      <c r="AC766" s="520"/>
      <c r="AD766" s="527"/>
      <c r="AE766" s="520"/>
      <c r="AF766" s="520"/>
      <c r="AG766" s="520"/>
      <c r="AH766" s="520"/>
      <c r="AI766" s="520" t="s">
        <v>580</v>
      </c>
    </row>
    <row r="767" spans="1:35" s="154" customFormat="1">
      <c r="A767" s="520" t="s">
        <v>269</v>
      </c>
      <c r="B767" s="520">
        <v>3</v>
      </c>
      <c r="C767" s="525">
        <v>7085216</v>
      </c>
      <c r="D767" s="520">
        <v>10040332</v>
      </c>
      <c r="E767" s="520" t="s">
        <v>283</v>
      </c>
      <c r="F767" s="520" t="s">
        <v>600</v>
      </c>
      <c r="G767" s="522">
        <v>40702</v>
      </c>
      <c r="H767" s="522" t="s">
        <v>743</v>
      </c>
      <c r="I767" s="520" t="s">
        <v>530</v>
      </c>
      <c r="J767" s="523" t="s">
        <v>577</v>
      </c>
      <c r="K767" s="520" t="s">
        <v>106</v>
      </c>
      <c r="L767" s="520" t="s">
        <v>625</v>
      </c>
      <c r="M767" s="520">
        <v>32088</v>
      </c>
      <c r="N767" s="524">
        <v>0.10625</v>
      </c>
      <c r="O767" s="524">
        <v>0.11041666666666666</v>
      </c>
      <c r="P767" s="519">
        <v>5.9999999999999982</v>
      </c>
      <c r="Q767" s="520" t="s">
        <v>1828</v>
      </c>
      <c r="R767" s="520" t="s">
        <v>1829</v>
      </c>
      <c r="S767" s="520" t="s">
        <v>557</v>
      </c>
      <c r="T767" s="520" t="s">
        <v>534</v>
      </c>
      <c r="U767" s="520"/>
      <c r="V767" s="520"/>
      <c r="W767" s="520" t="s">
        <v>603</v>
      </c>
      <c r="X767" s="520" t="s">
        <v>579</v>
      </c>
      <c r="Y767" s="520" t="b">
        <v>0</v>
      </c>
      <c r="Z767" s="520"/>
      <c r="AA767" s="520"/>
      <c r="AB767" s="520"/>
      <c r="AC767" s="520"/>
      <c r="AD767" s="527"/>
      <c r="AE767" s="520"/>
      <c r="AF767" s="520"/>
      <c r="AG767" s="520"/>
      <c r="AH767" s="520"/>
      <c r="AI767" s="520" t="s">
        <v>580</v>
      </c>
    </row>
    <row r="768" spans="1:35" s="154" customFormat="1">
      <c r="A768" s="520" t="s">
        <v>269</v>
      </c>
      <c r="B768" s="520">
        <v>3</v>
      </c>
      <c r="C768" s="525">
        <v>7085216</v>
      </c>
      <c r="D768" s="520">
        <v>10040332</v>
      </c>
      <c r="E768" s="520" t="s">
        <v>283</v>
      </c>
      <c r="F768" s="520" t="s">
        <v>600</v>
      </c>
      <c r="G768" s="522">
        <v>40702</v>
      </c>
      <c r="H768" s="522" t="s">
        <v>743</v>
      </c>
      <c r="I768" s="520" t="s">
        <v>530</v>
      </c>
      <c r="J768" s="523" t="s">
        <v>577</v>
      </c>
      <c r="K768" s="520" t="s">
        <v>106</v>
      </c>
      <c r="L768" s="520" t="s">
        <v>625</v>
      </c>
      <c r="M768" s="520">
        <v>32088</v>
      </c>
      <c r="N768" s="524">
        <v>0.11041666666666666</v>
      </c>
      <c r="O768" s="524">
        <v>0.14305555555555555</v>
      </c>
      <c r="P768" s="519">
        <v>46.999999999999993</v>
      </c>
      <c r="Q768" s="520" t="s">
        <v>538</v>
      </c>
      <c r="R768" s="520"/>
      <c r="S768" s="520" t="s">
        <v>539</v>
      </c>
      <c r="T768" s="520" t="s">
        <v>540</v>
      </c>
      <c r="U768" s="520"/>
      <c r="V768" s="520"/>
      <c r="W768" s="520" t="s">
        <v>603</v>
      </c>
      <c r="X768" s="520" t="s">
        <v>579</v>
      </c>
      <c r="Y768" s="520" t="b">
        <v>0</v>
      </c>
      <c r="Z768" s="520"/>
      <c r="AA768" s="520"/>
      <c r="AB768" s="520"/>
      <c r="AC768" s="520"/>
      <c r="AD768" s="527"/>
      <c r="AE768" s="520"/>
      <c r="AF768" s="520"/>
      <c r="AG768" s="520"/>
      <c r="AH768" s="520"/>
      <c r="AI768" s="520" t="s">
        <v>580</v>
      </c>
    </row>
    <row r="769" spans="1:35" s="154" customFormat="1">
      <c r="A769" s="520" t="s">
        <v>269</v>
      </c>
      <c r="B769" s="520">
        <v>3</v>
      </c>
      <c r="C769" s="525">
        <v>7085216</v>
      </c>
      <c r="D769" s="520">
        <v>10040332</v>
      </c>
      <c r="E769" s="520" t="s">
        <v>283</v>
      </c>
      <c r="F769" s="520" t="s">
        <v>600</v>
      </c>
      <c r="G769" s="522">
        <v>40702</v>
      </c>
      <c r="H769" s="522" t="s">
        <v>743</v>
      </c>
      <c r="I769" s="520" t="s">
        <v>530</v>
      </c>
      <c r="J769" s="523" t="s">
        <v>577</v>
      </c>
      <c r="K769" s="520" t="s">
        <v>106</v>
      </c>
      <c r="L769" s="520" t="s">
        <v>625</v>
      </c>
      <c r="M769" s="520">
        <v>32088</v>
      </c>
      <c r="N769" s="524">
        <v>0.14305555555555555</v>
      </c>
      <c r="O769" s="524">
        <v>0.14513888888888887</v>
      </c>
      <c r="P769" s="519">
        <v>2.9999999999999893</v>
      </c>
      <c r="Q769" s="520" t="s">
        <v>543</v>
      </c>
      <c r="R769" s="520" t="s">
        <v>783</v>
      </c>
      <c r="S769" s="520" t="s">
        <v>542</v>
      </c>
      <c r="T769" s="520" t="s">
        <v>534</v>
      </c>
      <c r="U769" s="520"/>
      <c r="V769" s="520"/>
      <c r="W769" s="520" t="s">
        <v>603</v>
      </c>
      <c r="X769" s="520" t="s">
        <v>579</v>
      </c>
      <c r="Y769" s="520" t="b">
        <v>0</v>
      </c>
      <c r="Z769" s="520"/>
      <c r="AA769" s="520"/>
      <c r="AB769" s="520"/>
      <c r="AC769" s="520"/>
      <c r="AD769" s="527"/>
      <c r="AE769" s="520"/>
      <c r="AF769" s="520"/>
      <c r="AG769" s="520"/>
      <c r="AH769" s="520"/>
      <c r="AI769" s="520" t="s">
        <v>580</v>
      </c>
    </row>
    <row r="770" spans="1:35" s="154" customFormat="1">
      <c r="A770" s="520" t="s">
        <v>269</v>
      </c>
      <c r="B770" s="520">
        <v>3</v>
      </c>
      <c r="C770" s="525">
        <v>7085216</v>
      </c>
      <c r="D770" s="520">
        <v>10040332</v>
      </c>
      <c r="E770" s="520" t="s">
        <v>283</v>
      </c>
      <c r="F770" s="520" t="s">
        <v>600</v>
      </c>
      <c r="G770" s="522">
        <v>40702</v>
      </c>
      <c r="H770" s="522" t="s">
        <v>743</v>
      </c>
      <c r="I770" s="520" t="s">
        <v>530</v>
      </c>
      <c r="J770" s="523" t="s">
        <v>577</v>
      </c>
      <c r="K770" s="520" t="s">
        <v>106</v>
      </c>
      <c r="L770" s="520" t="s">
        <v>625</v>
      </c>
      <c r="M770" s="520">
        <v>32088</v>
      </c>
      <c r="N770" s="524">
        <v>0.14513888888888887</v>
      </c>
      <c r="O770" s="524">
        <v>0.1673611111111111</v>
      </c>
      <c r="P770" s="519">
        <v>32.000000000000007</v>
      </c>
      <c r="Q770" s="520" t="s">
        <v>538</v>
      </c>
      <c r="R770" s="520"/>
      <c r="S770" s="520" t="s">
        <v>539</v>
      </c>
      <c r="T770" s="520" t="s">
        <v>540</v>
      </c>
      <c r="U770" s="520"/>
      <c r="V770" s="520"/>
      <c r="W770" s="520" t="s">
        <v>603</v>
      </c>
      <c r="X770" s="520" t="s">
        <v>579</v>
      </c>
      <c r="Y770" s="520" t="b">
        <v>0</v>
      </c>
      <c r="Z770" s="520"/>
      <c r="AA770" s="520"/>
      <c r="AB770" s="520"/>
      <c r="AC770" s="520"/>
      <c r="AD770" s="527"/>
      <c r="AE770" s="520"/>
      <c r="AF770" s="520"/>
      <c r="AG770" s="520"/>
      <c r="AH770" s="520"/>
      <c r="AI770" s="520" t="s">
        <v>580</v>
      </c>
    </row>
    <row r="771" spans="1:35" s="154" customFormat="1">
      <c r="A771" s="520" t="s">
        <v>269</v>
      </c>
      <c r="B771" s="520">
        <v>3</v>
      </c>
      <c r="C771" s="525">
        <v>7085216</v>
      </c>
      <c r="D771" s="520">
        <v>10040332</v>
      </c>
      <c r="E771" s="520" t="s">
        <v>283</v>
      </c>
      <c r="F771" s="520" t="s">
        <v>600</v>
      </c>
      <c r="G771" s="522">
        <v>40702</v>
      </c>
      <c r="H771" s="522" t="s">
        <v>743</v>
      </c>
      <c r="I771" s="520" t="s">
        <v>530</v>
      </c>
      <c r="J771" s="523" t="s">
        <v>577</v>
      </c>
      <c r="K771" s="520" t="s">
        <v>106</v>
      </c>
      <c r="L771" s="520" t="s">
        <v>625</v>
      </c>
      <c r="M771" s="520">
        <v>32088</v>
      </c>
      <c r="N771" s="524">
        <v>0.1673611111111111</v>
      </c>
      <c r="O771" s="524">
        <v>0.16944444444444445</v>
      </c>
      <c r="P771" s="519">
        <v>2.9999999999999893</v>
      </c>
      <c r="Q771" s="520" t="s">
        <v>543</v>
      </c>
      <c r="R771" s="520" t="s">
        <v>783</v>
      </c>
      <c r="S771" s="520" t="s">
        <v>542</v>
      </c>
      <c r="T771" s="520" t="s">
        <v>534</v>
      </c>
      <c r="U771" s="520"/>
      <c r="V771" s="520"/>
      <c r="W771" s="520" t="s">
        <v>603</v>
      </c>
      <c r="X771" s="520" t="s">
        <v>579</v>
      </c>
      <c r="Y771" s="520" t="b">
        <v>0</v>
      </c>
      <c r="Z771" s="520"/>
      <c r="AA771" s="520"/>
      <c r="AB771" s="520"/>
      <c r="AC771" s="520"/>
      <c r="AD771" s="527"/>
      <c r="AE771" s="520"/>
      <c r="AF771" s="520"/>
      <c r="AG771" s="520"/>
      <c r="AH771" s="520"/>
      <c r="AI771" s="520" t="s">
        <v>580</v>
      </c>
    </row>
    <row r="772" spans="1:35" s="154" customFormat="1">
      <c r="A772" s="520" t="s">
        <v>269</v>
      </c>
      <c r="B772" s="520">
        <v>3</v>
      </c>
      <c r="C772" s="525">
        <v>7085216</v>
      </c>
      <c r="D772" s="520">
        <v>10040332</v>
      </c>
      <c r="E772" s="520" t="s">
        <v>283</v>
      </c>
      <c r="F772" s="520" t="s">
        <v>600</v>
      </c>
      <c r="G772" s="522">
        <v>40702</v>
      </c>
      <c r="H772" s="522" t="s">
        <v>743</v>
      </c>
      <c r="I772" s="520" t="s">
        <v>530</v>
      </c>
      <c r="J772" s="523" t="s">
        <v>577</v>
      </c>
      <c r="K772" s="520" t="s">
        <v>106</v>
      </c>
      <c r="L772" s="520" t="s">
        <v>625</v>
      </c>
      <c r="M772" s="520">
        <v>32088</v>
      </c>
      <c r="N772" s="524">
        <v>0.16944444444444445</v>
      </c>
      <c r="O772" s="524">
        <v>0.19305555555555556</v>
      </c>
      <c r="P772" s="519">
        <v>34</v>
      </c>
      <c r="Q772" s="520" t="s">
        <v>538</v>
      </c>
      <c r="R772" s="520"/>
      <c r="S772" s="520" t="s">
        <v>539</v>
      </c>
      <c r="T772" s="520" t="s">
        <v>540</v>
      </c>
      <c r="U772" s="520"/>
      <c r="V772" s="520"/>
      <c r="W772" s="520" t="s">
        <v>603</v>
      </c>
      <c r="X772" s="520" t="s">
        <v>579</v>
      </c>
      <c r="Y772" s="520" t="b">
        <v>0</v>
      </c>
      <c r="Z772" s="520"/>
      <c r="AA772" s="520"/>
      <c r="AB772" s="520"/>
      <c r="AC772" s="520"/>
      <c r="AD772" s="527"/>
      <c r="AE772" s="520"/>
      <c r="AF772" s="520"/>
      <c r="AG772" s="520"/>
      <c r="AH772" s="520"/>
      <c r="AI772" s="520" t="s">
        <v>580</v>
      </c>
    </row>
    <row r="773" spans="1:35" s="154" customFormat="1">
      <c r="A773" s="520" t="s">
        <v>269</v>
      </c>
      <c r="B773" s="520">
        <v>3</v>
      </c>
      <c r="C773" s="525">
        <v>7085216</v>
      </c>
      <c r="D773" s="520">
        <v>10040332</v>
      </c>
      <c r="E773" s="520" t="s">
        <v>283</v>
      </c>
      <c r="F773" s="520" t="s">
        <v>600</v>
      </c>
      <c r="G773" s="522">
        <v>40702</v>
      </c>
      <c r="H773" s="522" t="s">
        <v>743</v>
      </c>
      <c r="I773" s="520" t="s">
        <v>530</v>
      </c>
      <c r="J773" s="523" t="s">
        <v>577</v>
      </c>
      <c r="K773" s="520" t="s">
        <v>106</v>
      </c>
      <c r="L773" s="520" t="s">
        <v>625</v>
      </c>
      <c r="M773" s="520">
        <v>32088</v>
      </c>
      <c r="N773" s="524">
        <v>0.19305555555555556</v>
      </c>
      <c r="O773" s="524">
        <v>0.19513888888888889</v>
      </c>
      <c r="P773" s="519">
        <v>3.0000000000000293</v>
      </c>
      <c r="Q773" s="520" t="s">
        <v>543</v>
      </c>
      <c r="R773" s="520" t="s">
        <v>783</v>
      </c>
      <c r="S773" s="520" t="s">
        <v>542</v>
      </c>
      <c r="T773" s="520" t="s">
        <v>534</v>
      </c>
      <c r="U773" s="520"/>
      <c r="V773" s="520"/>
      <c r="W773" s="520" t="s">
        <v>603</v>
      </c>
      <c r="X773" s="520" t="s">
        <v>579</v>
      </c>
      <c r="Y773" s="520" t="b">
        <v>0</v>
      </c>
      <c r="Z773" s="520"/>
      <c r="AA773" s="520"/>
      <c r="AB773" s="520"/>
      <c r="AC773" s="520"/>
      <c r="AD773" s="527"/>
      <c r="AE773" s="520"/>
      <c r="AF773" s="520"/>
      <c r="AG773" s="520"/>
      <c r="AH773" s="520"/>
      <c r="AI773" s="520" t="s">
        <v>580</v>
      </c>
    </row>
    <row r="774" spans="1:35" s="154" customFormat="1">
      <c r="A774" s="520" t="s">
        <v>269</v>
      </c>
      <c r="B774" s="520">
        <v>3</v>
      </c>
      <c r="C774" s="525">
        <v>7085216</v>
      </c>
      <c r="D774" s="520">
        <v>10040332</v>
      </c>
      <c r="E774" s="520" t="s">
        <v>283</v>
      </c>
      <c r="F774" s="520" t="s">
        <v>600</v>
      </c>
      <c r="G774" s="522">
        <v>40702</v>
      </c>
      <c r="H774" s="522" t="s">
        <v>743</v>
      </c>
      <c r="I774" s="520" t="s">
        <v>530</v>
      </c>
      <c r="J774" s="523" t="s">
        <v>577</v>
      </c>
      <c r="K774" s="520" t="s">
        <v>106</v>
      </c>
      <c r="L774" s="520" t="s">
        <v>625</v>
      </c>
      <c r="M774" s="520">
        <v>32088</v>
      </c>
      <c r="N774" s="524">
        <v>0.19513888888888889</v>
      </c>
      <c r="O774" s="524">
        <v>0.22708333333333333</v>
      </c>
      <c r="P774" s="519">
        <v>46</v>
      </c>
      <c r="Q774" s="520" t="s">
        <v>538</v>
      </c>
      <c r="R774" s="520"/>
      <c r="S774" s="520" t="s">
        <v>539</v>
      </c>
      <c r="T774" s="520" t="s">
        <v>540</v>
      </c>
      <c r="U774" s="520"/>
      <c r="V774" s="520"/>
      <c r="W774" s="520" t="s">
        <v>603</v>
      </c>
      <c r="X774" s="520" t="s">
        <v>579</v>
      </c>
      <c r="Y774" s="520" t="b">
        <v>0</v>
      </c>
      <c r="Z774" s="520"/>
      <c r="AA774" s="520"/>
      <c r="AB774" s="520"/>
      <c r="AC774" s="520"/>
      <c r="AD774" s="527"/>
      <c r="AE774" s="520"/>
      <c r="AF774" s="520"/>
      <c r="AG774" s="520"/>
      <c r="AH774" s="520"/>
      <c r="AI774" s="520" t="s">
        <v>580</v>
      </c>
    </row>
    <row r="775" spans="1:35" s="154" customFormat="1">
      <c r="A775" s="520" t="s">
        <v>269</v>
      </c>
      <c r="B775" s="520">
        <v>3</v>
      </c>
      <c r="C775" s="525">
        <v>7085216</v>
      </c>
      <c r="D775" s="520">
        <v>10040332</v>
      </c>
      <c r="E775" s="520" t="s">
        <v>283</v>
      </c>
      <c r="F775" s="520" t="s">
        <v>600</v>
      </c>
      <c r="G775" s="522">
        <v>40702</v>
      </c>
      <c r="H775" s="522" t="s">
        <v>743</v>
      </c>
      <c r="I775" s="520" t="s">
        <v>530</v>
      </c>
      <c r="J775" s="523" t="s">
        <v>577</v>
      </c>
      <c r="K775" s="520" t="s">
        <v>106</v>
      </c>
      <c r="L775" s="520" t="s">
        <v>625</v>
      </c>
      <c r="M775" s="520">
        <v>32088</v>
      </c>
      <c r="N775" s="524">
        <v>0.22708333333333333</v>
      </c>
      <c r="O775" s="524">
        <v>0.22916666666666666</v>
      </c>
      <c r="P775" s="519">
        <v>2.9999999999999893</v>
      </c>
      <c r="Q775" s="520" t="s">
        <v>543</v>
      </c>
      <c r="R775" s="520" t="s">
        <v>783</v>
      </c>
      <c r="S775" s="520" t="s">
        <v>542</v>
      </c>
      <c r="T775" s="520" t="s">
        <v>534</v>
      </c>
      <c r="U775" s="520"/>
      <c r="V775" s="520"/>
      <c r="W775" s="520" t="s">
        <v>603</v>
      </c>
      <c r="X775" s="520" t="s">
        <v>579</v>
      </c>
      <c r="Y775" s="520" t="b">
        <v>0</v>
      </c>
      <c r="Z775" s="520"/>
      <c r="AA775" s="520"/>
      <c r="AB775" s="520"/>
      <c r="AC775" s="520"/>
      <c r="AD775" s="527"/>
      <c r="AE775" s="520"/>
      <c r="AF775" s="520"/>
      <c r="AG775" s="520"/>
      <c r="AH775" s="520"/>
      <c r="AI775" s="520" t="s">
        <v>580</v>
      </c>
    </row>
    <row r="776" spans="1:35" s="154" customFormat="1">
      <c r="A776" s="520" t="s">
        <v>269</v>
      </c>
      <c r="B776" s="520">
        <v>3</v>
      </c>
      <c r="C776" s="525">
        <v>7085216</v>
      </c>
      <c r="D776" s="520">
        <v>10040332</v>
      </c>
      <c r="E776" s="520" t="s">
        <v>283</v>
      </c>
      <c r="F776" s="520" t="s">
        <v>600</v>
      </c>
      <c r="G776" s="522">
        <v>40702</v>
      </c>
      <c r="H776" s="522" t="s">
        <v>743</v>
      </c>
      <c r="I776" s="520" t="s">
        <v>530</v>
      </c>
      <c r="J776" s="523" t="s">
        <v>577</v>
      </c>
      <c r="K776" s="520" t="s">
        <v>106</v>
      </c>
      <c r="L776" s="520" t="s">
        <v>625</v>
      </c>
      <c r="M776" s="520">
        <v>32088</v>
      </c>
      <c r="N776" s="524">
        <v>0.22916666666666666</v>
      </c>
      <c r="O776" s="524">
        <v>0.27291666666666664</v>
      </c>
      <c r="P776" s="519">
        <v>62.999999999999979</v>
      </c>
      <c r="Q776" s="520" t="s">
        <v>538</v>
      </c>
      <c r="R776" s="520"/>
      <c r="S776" s="520" t="s">
        <v>539</v>
      </c>
      <c r="T776" s="520" t="s">
        <v>540</v>
      </c>
      <c r="U776" s="520"/>
      <c r="V776" s="520"/>
      <c r="W776" s="520" t="s">
        <v>603</v>
      </c>
      <c r="X776" s="520" t="s">
        <v>579</v>
      </c>
      <c r="Y776" s="520" t="b">
        <v>0</v>
      </c>
      <c r="Z776" s="520"/>
      <c r="AA776" s="520"/>
      <c r="AB776" s="520"/>
      <c r="AC776" s="520"/>
      <c r="AD776" s="527"/>
      <c r="AE776" s="520"/>
      <c r="AF776" s="520"/>
      <c r="AG776" s="520"/>
      <c r="AH776" s="520"/>
      <c r="AI776" s="520" t="s">
        <v>580</v>
      </c>
    </row>
    <row r="777" spans="1:35" s="154" customFormat="1">
      <c r="A777" s="520" t="s">
        <v>269</v>
      </c>
      <c r="B777" s="520">
        <v>3</v>
      </c>
      <c r="C777" s="525">
        <v>7085216</v>
      </c>
      <c r="D777" s="520">
        <v>10040332</v>
      </c>
      <c r="E777" s="520" t="s">
        <v>283</v>
      </c>
      <c r="F777" s="520" t="s">
        <v>600</v>
      </c>
      <c r="G777" s="522">
        <v>40702</v>
      </c>
      <c r="H777" s="522" t="s">
        <v>743</v>
      </c>
      <c r="I777" s="520" t="s">
        <v>530</v>
      </c>
      <c r="J777" s="523" t="s">
        <v>577</v>
      </c>
      <c r="K777" s="520" t="s">
        <v>106</v>
      </c>
      <c r="L777" s="520" t="s">
        <v>625</v>
      </c>
      <c r="M777" s="520">
        <v>32088</v>
      </c>
      <c r="N777" s="524">
        <v>0.27291666666666664</v>
      </c>
      <c r="O777" s="524">
        <v>0.27500000000000002</v>
      </c>
      <c r="P777" s="519">
        <v>2.9999999999999893</v>
      </c>
      <c r="Q777" s="520" t="s">
        <v>541</v>
      </c>
      <c r="R777" s="520" t="s">
        <v>1830</v>
      </c>
      <c r="S777" s="520" t="s">
        <v>542</v>
      </c>
      <c r="T777" s="520" t="s">
        <v>534</v>
      </c>
      <c r="U777" s="520"/>
      <c r="V777" s="520"/>
      <c r="W777" s="520" t="s">
        <v>603</v>
      </c>
      <c r="X777" s="520" t="s">
        <v>579</v>
      </c>
      <c r="Y777" s="520" t="b">
        <v>0</v>
      </c>
      <c r="Z777" s="520"/>
      <c r="AA777" s="520"/>
      <c r="AB777" s="520"/>
      <c r="AC777" s="520"/>
      <c r="AD777" s="527"/>
      <c r="AE777" s="520"/>
      <c r="AF777" s="520"/>
      <c r="AG777" s="520"/>
      <c r="AH777" s="520"/>
      <c r="AI777" s="520" t="s">
        <v>580</v>
      </c>
    </row>
    <row r="778" spans="1:35" s="154" customFormat="1">
      <c r="A778" s="520" t="s">
        <v>269</v>
      </c>
      <c r="B778" s="520">
        <v>3</v>
      </c>
      <c r="C778" s="525">
        <v>7085216</v>
      </c>
      <c r="D778" s="520">
        <v>10040332</v>
      </c>
      <c r="E778" s="520" t="s">
        <v>283</v>
      </c>
      <c r="F778" s="520" t="s">
        <v>600</v>
      </c>
      <c r="G778" s="522">
        <v>40702</v>
      </c>
      <c r="H778" s="522" t="s">
        <v>743</v>
      </c>
      <c r="I778" s="520" t="s">
        <v>530</v>
      </c>
      <c r="J778" s="523" t="s">
        <v>577</v>
      </c>
      <c r="K778" s="520" t="s">
        <v>106</v>
      </c>
      <c r="L778" s="520" t="s">
        <v>625</v>
      </c>
      <c r="M778" s="520">
        <v>32088</v>
      </c>
      <c r="N778" s="524">
        <v>0.27500000000000002</v>
      </c>
      <c r="O778" s="524">
        <v>0.27638888888888891</v>
      </c>
      <c r="P778" s="519">
        <v>1.9999999999999929</v>
      </c>
      <c r="Q778" s="520" t="s">
        <v>538</v>
      </c>
      <c r="R778" s="520"/>
      <c r="S778" s="520" t="s">
        <v>539</v>
      </c>
      <c r="T778" s="520" t="s">
        <v>540</v>
      </c>
      <c r="U778" s="520"/>
      <c r="V778" s="520"/>
      <c r="W778" s="520" t="s">
        <v>603</v>
      </c>
      <c r="X778" s="520" t="s">
        <v>579</v>
      </c>
      <c r="Y778" s="520" t="b">
        <v>0</v>
      </c>
      <c r="Z778" s="520"/>
      <c r="AA778" s="520"/>
      <c r="AB778" s="520"/>
      <c r="AC778" s="520"/>
      <c r="AD778" s="527"/>
      <c r="AE778" s="520"/>
      <c r="AF778" s="520"/>
      <c r="AG778" s="520"/>
      <c r="AH778" s="520"/>
      <c r="AI778" s="520" t="s">
        <v>580</v>
      </c>
    </row>
    <row r="779" spans="1:35" s="154" customFormat="1">
      <c r="A779" s="520" t="s">
        <v>269</v>
      </c>
      <c r="B779" s="520">
        <v>3</v>
      </c>
      <c r="C779" s="525">
        <v>7085216</v>
      </c>
      <c r="D779" s="520">
        <v>10040332</v>
      </c>
      <c r="E779" s="520" t="s">
        <v>283</v>
      </c>
      <c r="F779" s="520" t="s">
        <v>600</v>
      </c>
      <c r="G779" s="522">
        <v>40702</v>
      </c>
      <c r="H779" s="522" t="s">
        <v>743</v>
      </c>
      <c r="I779" s="520" t="s">
        <v>530</v>
      </c>
      <c r="J779" s="523" t="s">
        <v>577</v>
      </c>
      <c r="K779" s="520" t="s">
        <v>106</v>
      </c>
      <c r="L779" s="520" t="s">
        <v>625</v>
      </c>
      <c r="M779" s="520">
        <v>32088</v>
      </c>
      <c r="N779" s="524">
        <v>0.27638888888888891</v>
      </c>
      <c r="O779" s="524">
        <v>0.27777777777777779</v>
      </c>
      <c r="P779" s="519">
        <v>2.0000000000000728</v>
      </c>
      <c r="Q779" s="520" t="s">
        <v>546</v>
      </c>
      <c r="R779" s="520"/>
      <c r="S779" s="520" t="s">
        <v>547</v>
      </c>
      <c r="T779" s="520" t="s">
        <v>534</v>
      </c>
      <c r="U779" s="520"/>
      <c r="V779" s="520"/>
      <c r="W779" s="520" t="s">
        <v>603</v>
      </c>
      <c r="X779" s="520" t="s">
        <v>579</v>
      </c>
      <c r="Y779" s="520" t="b">
        <v>0</v>
      </c>
      <c r="Z779" s="520"/>
      <c r="AA779" s="520"/>
      <c r="AB779" s="520"/>
      <c r="AC779" s="520"/>
      <c r="AD779" s="527"/>
      <c r="AE779" s="520"/>
      <c r="AF779" s="520"/>
      <c r="AG779" s="520"/>
      <c r="AH779" s="520"/>
      <c r="AI779" s="520" t="s">
        <v>580</v>
      </c>
    </row>
    <row r="780" spans="1:35" s="154" customFormat="1">
      <c r="A780" s="520" t="s">
        <v>269</v>
      </c>
      <c r="B780" s="520">
        <v>4</v>
      </c>
      <c r="C780" s="525">
        <v>7085322</v>
      </c>
      <c r="D780" s="520">
        <v>10054145</v>
      </c>
      <c r="E780" s="520" t="s">
        <v>988</v>
      </c>
      <c r="F780" s="520" t="s">
        <v>600</v>
      </c>
      <c r="G780" s="522">
        <v>40702</v>
      </c>
      <c r="H780" s="522" t="s">
        <v>743</v>
      </c>
      <c r="I780" s="520" t="s">
        <v>530</v>
      </c>
      <c r="J780" s="523" t="s">
        <v>577</v>
      </c>
      <c r="K780" s="520" t="s">
        <v>106</v>
      </c>
      <c r="L780" s="520" t="s">
        <v>625</v>
      </c>
      <c r="M780" s="520">
        <v>840</v>
      </c>
      <c r="N780" s="524">
        <v>0.27777777777777779</v>
      </c>
      <c r="O780" s="524">
        <v>0.28472222222222221</v>
      </c>
      <c r="P780" s="519">
        <v>9.9999999999999645</v>
      </c>
      <c r="Q780" s="520" t="s">
        <v>553</v>
      </c>
      <c r="R780" s="520" t="s">
        <v>1831</v>
      </c>
      <c r="S780" s="520" t="s">
        <v>550</v>
      </c>
      <c r="T780" s="520" t="s">
        <v>551</v>
      </c>
      <c r="U780" s="520"/>
      <c r="V780" s="520"/>
      <c r="W780" s="520" t="s">
        <v>603</v>
      </c>
      <c r="X780" s="520" t="s">
        <v>579</v>
      </c>
      <c r="Y780" s="520" t="b">
        <v>0</v>
      </c>
      <c r="Z780" s="520">
        <v>840</v>
      </c>
      <c r="AA780" s="520">
        <v>9200</v>
      </c>
      <c r="AB780" s="520">
        <v>40702</v>
      </c>
      <c r="AC780" s="520" t="s">
        <v>1832</v>
      </c>
      <c r="AD780" s="527">
        <v>750</v>
      </c>
      <c r="AE780" s="520">
        <v>6</v>
      </c>
      <c r="AF780" s="520"/>
      <c r="AG780" s="520"/>
      <c r="AH780" s="520">
        <v>70</v>
      </c>
      <c r="AI780" s="520" t="s">
        <v>580</v>
      </c>
    </row>
    <row r="781" spans="1:35" s="154" customFormat="1">
      <c r="A781" s="520" t="s">
        <v>269</v>
      </c>
      <c r="B781" s="520">
        <v>4</v>
      </c>
      <c r="C781" s="525">
        <v>7085322</v>
      </c>
      <c r="D781" s="520">
        <v>10054145</v>
      </c>
      <c r="E781" s="520" t="s">
        <v>988</v>
      </c>
      <c r="F781" s="520" t="s">
        <v>600</v>
      </c>
      <c r="G781" s="522">
        <v>40702</v>
      </c>
      <c r="H781" s="522" t="s">
        <v>743</v>
      </c>
      <c r="I781" s="520" t="s">
        <v>530</v>
      </c>
      <c r="J781" s="523" t="s">
        <v>577</v>
      </c>
      <c r="K781" s="520" t="s">
        <v>106</v>
      </c>
      <c r="L781" s="520" t="s">
        <v>625</v>
      </c>
      <c r="M781" s="520">
        <v>840</v>
      </c>
      <c r="N781" s="524">
        <v>0.28472222222222221</v>
      </c>
      <c r="O781" s="524">
        <v>0.28888888888888886</v>
      </c>
      <c r="P781" s="519">
        <v>5.9999999999999787</v>
      </c>
      <c r="Q781" s="520" t="s">
        <v>538</v>
      </c>
      <c r="R781" s="520"/>
      <c r="S781" s="520" t="s">
        <v>539</v>
      </c>
      <c r="T781" s="520" t="s">
        <v>540</v>
      </c>
      <c r="U781" s="520"/>
      <c r="V781" s="520"/>
      <c r="W781" s="520" t="s">
        <v>603</v>
      </c>
      <c r="X781" s="520" t="s">
        <v>579</v>
      </c>
      <c r="Y781" s="520" t="b">
        <v>0</v>
      </c>
      <c r="Z781" s="520"/>
      <c r="AA781" s="520"/>
      <c r="AB781" s="520"/>
      <c r="AC781" s="520"/>
      <c r="AD781" s="527"/>
      <c r="AE781" s="520"/>
      <c r="AF781" s="520"/>
      <c r="AG781" s="520"/>
      <c r="AH781" s="520"/>
      <c r="AI781" s="520" t="s">
        <v>580</v>
      </c>
    </row>
    <row r="782" spans="1:35" s="154" customFormat="1">
      <c r="A782" s="520" t="s">
        <v>269</v>
      </c>
      <c r="B782" s="520">
        <v>4</v>
      </c>
      <c r="C782" s="525">
        <v>7085322</v>
      </c>
      <c r="D782" s="520">
        <v>10054145</v>
      </c>
      <c r="E782" s="520" t="s">
        <v>988</v>
      </c>
      <c r="F782" s="520" t="s">
        <v>600</v>
      </c>
      <c r="G782" s="522">
        <v>40702</v>
      </c>
      <c r="H782" s="522" t="s">
        <v>743</v>
      </c>
      <c r="I782" s="520" t="s">
        <v>530</v>
      </c>
      <c r="J782" s="523" t="s">
        <v>577</v>
      </c>
      <c r="K782" s="520" t="s">
        <v>106</v>
      </c>
      <c r="L782" s="520" t="s">
        <v>625</v>
      </c>
      <c r="M782" s="520">
        <v>840</v>
      </c>
      <c r="N782" s="524">
        <v>0.28888888888888886</v>
      </c>
      <c r="O782" s="524">
        <v>0.29166666666666669</v>
      </c>
      <c r="P782" s="519">
        <v>3.9999999999999858</v>
      </c>
      <c r="Q782" s="520" t="s">
        <v>541</v>
      </c>
      <c r="R782" s="520" t="s">
        <v>1833</v>
      </c>
      <c r="S782" s="520" t="s">
        <v>542</v>
      </c>
      <c r="T782" s="520" t="s">
        <v>534</v>
      </c>
      <c r="U782" s="520"/>
      <c r="V782" s="520"/>
      <c r="W782" s="520" t="s">
        <v>603</v>
      </c>
      <c r="X782" s="520" t="s">
        <v>579</v>
      </c>
      <c r="Y782" s="520" t="b">
        <v>0</v>
      </c>
      <c r="Z782" s="520"/>
      <c r="AA782" s="520"/>
      <c r="AB782" s="520"/>
      <c r="AC782" s="520"/>
      <c r="AD782" s="527"/>
      <c r="AE782" s="520"/>
      <c r="AF782" s="520"/>
      <c r="AG782" s="520"/>
      <c r="AH782" s="520"/>
      <c r="AI782" s="520" t="s">
        <v>580</v>
      </c>
    </row>
    <row r="783" spans="1:35" s="154" customFormat="1">
      <c r="A783" s="520" t="s">
        <v>269</v>
      </c>
      <c r="B783" s="520">
        <v>1</v>
      </c>
      <c r="C783" s="525">
        <v>7085387</v>
      </c>
      <c r="D783" s="520">
        <v>10020435</v>
      </c>
      <c r="E783" s="520" t="s">
        <v>412</v>
      </c>
      <c r="F783" s="520" t="s">
        <v>601</v>
      </c>
      <c r="G783" s="522">
        <v>40702</v>
      </c>
      <c r="H783" s="522" t="s">
        <v>743</v>
      </c>
      <c r="I783" s="520" t="s">
        <v>530</v>
      </c>
      <c r="J783" s="523" t="s">
        <v>577</v>
      </c>
      <c r="K783" s="520" t="s">
        <v>106</v>
      </c>
      <c r="L783" s="520" t="s">
        <v>625</v>
      </c>
      <c r="M783" s="520">
        <v>14166</v>
      </c>
      <c r="N783" s="524">
        <v>0.91666666666666663</v>
      </c>
      <c r="O783" s="524">
        <v>0.92083333333333328</v>
      </c>
      <c r="P783" s="519">
        <v>5.9999999999999787</v>
      </c>
      <c r="Q783" s="520" t="s">
        <v>538</v>
      </c>
      <c r="R783" s="520"/>
      <c r="S783" s="520" t="s">
        <v>539</v>
      </c>
      <c r="T783" s="520" t="s">
        <v>540</v>
      </c>
      <c r="U783" s="520"/>
      <c r="V783" s="520"/>
      <c r="W783" s="520" t="s">
        <v>603</v>
      </c>
      <c r="X783" s="520" t="s">
        <v>579</v>
      </c>
      <c r="Y783" s="520" t="b">
        <v>0</v>
      </c>
      <c r="Z783" s="520">
        <v>14166</v>
      </c>
      <c r="AA783" s="520">
        <v>9200</v>
      </c>
      <c r="AB783" s="520">
        <v>40702</v>
      </c>
      <c r="AC783" s="520" t="s">
        <v>1781</v>
      </c>
      <c r="AD783" s="527">
        <v>750</v>
      </c>
      <c r="AE783" s="520">
        <v>6</v>
      </c>
      <c r="AF783" s="520"/>
      <c r="AG783" s="520"/>
      <c r="AH783" s="520">
        <v>1180.5</v>
      </c>
      <c r="AI783" s="520" t="s">
        <v>580</v>
      </c>
    </row>
    <row r="784" spans="1:35" s="154" customFormat="1">
      <c r="A784" s="520" t="s">
        <v>269</v>
      </c>
      <c r="B784" s="520">
        <v>1</v>
      </c>
      <c r="C784" s="525">
        <v>7085387</v>
      </c>
      <c r="D784" s="520">
        <v>10020435</v>
      </c>
      <c r="E784" s="520" t="s">
        <v>412</v>
      </c>
      <c r="F784" s="520" t="s">
        <v>601</v>
      </c>
      <c r="G784" s="522">
        <v>40702</v>
      </c>
      <c r="H784" s="522" t="s">
        <v>743</v>
      </c>
      <c r="I784" s="520" t="s">
        <v>530</v>
      </c>
      <c r="J784" s="523" t="s">
        <v>577</v>
      </c>
      <c r="K784" s="520" t="s">
        <v>106</v>
      </c>
      <c r="L784" s="520" t="s">
        <v>625</v>
      </c>
      <c r="M784" s="520">
        <v>14166</v>
      </c>
      <c r="N784" s="524">
        <v>0.92083333333333328</v>
      </c>
      <c r="O784" s="524">
        <v>0.92152777777777772</v>
      </c>
      <c r="P784" s="519">
        <v>0.99999999999999645</v>
      </c>
      <c r="Q784" s="520" t="s">
        <v>543</v>
      </c>
      <c r="R784" s="520" t="s">
        <v>783</v>
      </c>
      <c r="S784" s="520" t="s">
        <v>542</v>
      </c>
      <c r="T784" s="520" t="s">
        <v>534</v>
      </c>
      <c r="U784" s="520"/>
      <c r="V784" s="520"/>
      <c r="W784" s="520" t="s">
        <v>603</v>
      </c>
      <c r="X784" s="520" t="s">
        <v>579</v>
      </c>
      <c r="Y784" s="520" t="b">
        <v>0</v>
      </c>
      <c r="Z784" s="520"/>
      <c r="AA784" s="520"/>
      <c r="AB784" s="520"/>
      <c r="AC784" s="520"/>
      <c r="AD784" s="527"/>
      <c r="AE784" s="520"/>
      <c r="AF784" s="520"/>
      <c r="AG784" s="520"/>
      <c r="AH784" s="520"/>
      <c r="AI784" s="520" t="s">
        <v>580</v>
      </c>
    </row>
    <row r="785" spans="1:35" s="154" customFormat="1">
      <c r="A785" s="520" t="s">
        <v>269</v>
      </c>
      <c r="B785" s="520">
        <v>1</v>
      </c>
      <c r="C785" s="525">
        <v>7085387</v>
      </c>
      <c r="D785" s="520">
        <v>10020435</v>
      </c>
      <c r="E785" s="520" t="s">
        <v>412</v>
      </c>
      <c r="F785" s="520" t="s">
        <v>601</v>
      </c>
      <c r="G785" s="522">
        <v>40702</v>
      </c>
      <c r="H785" s="522" t="s">
        <v>743</v>
      </c>
      <c r="I785" s="520" t="s">
        <v>530</v>
      </c>
      <c r="J785" s="523" t="s">
        <v>577</v>
      </c>
      <c r="K785" s="520" t="s">
        <v>106</v>
      </c>
      <c r="L785" s="520" t="s">
        <v>625</v>
      </c>
      <c r="M785" s="520">
        <v>14166</v>
      </c>
      <c r="N785" s="524">
        <v>0.92152777777777772</v>
      </c>
      <c r="O785" s="524">
        <v>0.92291666666666661</v>
      </c>
      <c r="P785" s="519">
        <v>1.9999999999999929</v>
      </c>
      <c r="Q785" s="520" t="s">
        <v>538</v>
      </c>
      <c r="R785" s="520"/>
      <c r="S785" s="520" t="s">
        <v>539</v>
      </c>
      <c r="T785" s="520" t="s">
        <v>540</v>
      </c>
      <c r="U785" s="520"/>
      <c r="V785" s="520"/>
      <c r="W785" s="520" t="s">
        <v>603</v>
      </c>
      <c r="X785" s="520" t="s">
        <v>579</v>
      </c>
      <c r="Y785" s="520" t="b">
        <v>0</v>
      </c>
      <c r="Z785" s="520"/>
      <c r="AA785" s="520"/>
      <c r="AB785" s="520"/>
      <c r="AC785" s="520"/>
      <c r="AD785" s="527"/>
      <c r="AE785" s="520"/>
      <c r="AF785" s="520"/>
      <c r="AG785" s="520"/>
      <c r="AH785" s="520"/>
      <c r="AI785" s="520" t="s">
        <v>580</v>
      </c>
    </row>
    <row r="786" spans="1:35" s="154" customFormat="1">
      <c r="A786" s="520" t="s">
        <v>269</v>
      </c>
      <c r="B786" s="520">
        <v>1</v>
      </c>
      <c r="C786" s="525">
        <v>7085387</v>
      </c>
      <c r="D786" s="520">
        <v>10020435</v>
      </c>
      <c r="E786" s="520" t="s">
        <v>412</v>
      </c>
      <c r="F786" s="520" t="s">
        <v>601</v>
      </c>
      <c r="G786" s="522">
        <v>40702</v>
      </c>
      <c r="H786" s="522" t="s">
        <v>743</v>
      </c>
      <c r="I786" s="520" t="s">
        <v>530</v>
      </c>
      <c r="J786" s="523" t="s">
        <v>577</v>
      </c>
      <c r="K786" s="520" t="s">
        <v>106</v>
      </c>
      <c r="L786" s="520" t="s">
        <v>625</v>
      </c>
      <c r="M786" s="520">
        <v>14166</v>
      </c>
      <c r="N786" s="524">
        <v>0.92291666666666661</v>
      </c>
      <c r="O786" s="524">
        <v>0.92361111111111105</v>
      </c>
      <c r="P786" s="519">
        <v>0.99999999999999645</v>
      </c>
      <c r="Q786" s="520" t="s">
        <v>543</v>
      </c>
      <c r="R786" s="520" t="s">
        <v>1834</v>
      </c>
      <c r="S786" s="520" t="s">
        <v>542</v>
      </c>
      <c r="T786" s="520" t="s">
        <v>534</v>
      </c>
      <c r="U786" s="520"/>
      <c r="V786" s="520"/>
      <c r="W786" s="520" t="s">
        <v>603</v>
      </c>
      <c r="X786" s="520" t="s">
        <v>579</v>
      </c>
      <c r="Y786" s="520" t="b">
        <v>0</v>
      </c>
      <c r="Z786" s="520"/>
      <c r="AA786" s="520"/>
      <c r="AB786" s="520"/>
      <c r="AC786" s="520"/>
      <c r="AD786" s="527"/>
      <c r="AE786" s="520"/>
      <c r="AF786" s="520"/>
      <c r="AG786" s="520"/>
      <c r="AH786" s="520"/>
      <c r="AI786" s="520" t="s">
        <v>580</v>
      </c>
    </row>
    <row r="787" spans="1:35" s="154" customFormat="1">
      <c r="A787" s="520" t="s">
        <v>269</v>
      </c>
      <c r="B787" s="520">
        <v>1</v>
      </c>
      <c r="C787" s="525">
        <v>7085387</v>
      </c>
      <c r="D787" s="520">
        <v>10020435</v>
      </c>
      <c r="E787" s="520" t="s">
        <v>412</v>
      </c>
      <c r="F787" s="520" t="s">
        <v>601</v>
      </c>
      <c r="G787" s="522">
        <v>40702</v>
      </c>
      <c r="H787" s="522" t="s">
        <v>743</v>
      </c>
      <c r="I787" s="520" t="s">
        <v>530</v>
      </c>
      <c r="J787" s="523" t="s">
        <v>577</v>
      </c>
      <c r="K787" s="520" t="s">
        <v>106</v>
      </c>
      <c r="L787" s="520" t="s">
        <v>625</v>
      </c>
      <c r="M787" s="520">
        <v>14166</v>
      </c>
      <c r="N787" s="524">
        <v>0.92361111111111105</v>
      </c>
      <c r="O787" s="524">
        <v>0.93472222222222223</v>
      </c>
      <c r="P787" s="519">
        <v>15.999999999999943</v>
      </c>
      <c r="Q787" s="520" t="s">
        <v>538</v>
      </c>
      <c r="R787" s="520"/>
      <c r="S787" s="520" t="s">
        <v>539</v>
      </c>
      <c r="T787" s="520" t="s">
        <v>540</v>
      </c>
      <c r="U787" s="520"/>
      <c r="V787" s="520"/>
      <c r="W787" s="520" t="s">
        <v>603</v>
      </c>
      <c r="X787" s="520" t="s">
        <v>579</v>
      </c>
      <c r="Y787" s="520" t="b">
        <v>0</v>
      </c>
      <c r="Z787" s="520"/>
      <c r="AA787" s="520"/>
      <c r="AB787" s="520"/>
      <c r="AC787" s="520"/>
      <c r="AD787" s="527"/>
      <c r="AE787" s="520"/>
      <c r="AF787" s="520"/>
      <c r="AG787" s="520"/>
      <c r="AH787" s="520"/>
      <c r="AI787" s="520" t="s">
        <v>580</v>
      </c>
    </row>
    <row r="788" spans="1:35" s="154" customFormat="1">
      <c r="A788" s="520" t="s">
        <v>269</v>
      </c>
      <c r="B788" s="520">
        <v>1</v>
      </c>
      <c r="C788" s="525">
        <v>7085387</v>
      </c>
      <c r="D788" s="520">
        <v>10020435</v>
      </c>
      <c r="E788" s="520" t="s">
        <v>412</v>
      </c>
      <c r="F788" s="520" t="s">
        <v>601</v>
      </c>
      <c r="G788" s="522">
        <v>40702</v>
      </c>
      <c r="H788" s="522" t="s">
        <v>743</v>
      </c>
      <c r="I788" s="520" t="s">
        <v>530</v>
      </c>
      <c r="J788" s="523" t="s">
        <v>577</v>
      </c>
      <c r="K788" s="520" t="s">
        <v>106</v>
      </c>
      <c r="L788" s="520" t="s">
        <v>625</v>
      </c>
      <c r="M788" s="520">
        <v>14166</v>
      </c>
      <c r="N788" s="524">
        <v>0.93472222222222223</v>
      </c>
      <c r="O788" s="524">
        <v>0.94097222222222221</v>
      </c>
      <c r="P788" s="519">
        <v>9.0000000000001279</v>
      </c>
      <c r="Q788" s="520" t="s">
        <v>1835</v>
      </c>
      <c r="R788" s="520" t="s">
        <v>1836</v>
      </c>
      <c r="S788" s="520" t="s">
        <v>542</v>
      </c>
      <c r="T788" s="520" t="s">
        <v>534</v>
      </c>
      <c r="U788" s="520"/>
      <c r="V788" s="520"/>
      <c r="W788" s="520" t="s">
        <v>603</v>
      </c>
      <c r="X788" s="520" t="s">
        <v>579</v>
      </c>
      <c r="Y788" s="520" t="b">
        <v>0</v>
      </c>
      <c r="Z788" s="520"/>
      <c r="AA788" s="520"/>
      <c r="AB788" s="520"/>
      <c r="AC788" s="520"/>
      <c r="AD788" s="527"/>
      <c r="AE788" s="520"/>
      <c r="AF788" s="520"/>
      <c r="AG788" s="520"/>
      <c r="AH788" s="520"/>
      <c r="AI788" s="520" t="s">
        <v>580</v>
      </c>
    </row>
    <row r="789" spans="1:35" s="154" customFormat="1">
      <c r="A789" s="520" t="s">
        <v>269</v>
      </c>
      <c r="B789" s="520">
        <v>1</v>
      </c>
      <c r="C789" s="525">
        <v>7085387</v>
      </c>
      <c r="D789" s="520">
        <v>10020435</v>
      </c>
      <c r="E789" s="520" t="s">
        <v>412</v>
      </c>
      <c r="F789" s="520" t="s">
        <v>601</v>
      </c>
      <c r="G789" s="522">
        <v>40702</v>
      </c>
      <c r="H789" s="522" t="s">
        <v>743</v>
      </c>
      <c r="I789" s="520" t="s">
        <v>530</v>
      </c>
      <c r="J789" s="523" t="s">
        <v>577</v>
      </c>
      <c r="K789" s="520" t="s">
        <v>106</v>
      </c>
      <c r="L789" s="520" t="s">
        <v>625</v>
      </c>
      <c r="M789" s="520">
        <v>14166</v>
      </c>
      <c r="N789" s="524">
        <v>0.94097222222222221</v>
      </c>
      <c r="O789" s="524">
        <v>0.94861111111111107</v>
      </c>
      <c r="P789" s="519">
        <v>10.999999999999961</v>
      </c>
      <c r="Q789" s="520" t="s">
        <v>538</v>
      </c>
      <c r="R789" s="520"/>
      <c r="S789" s="520" t="s">
        <v>539</v>
      </c>
      <c r="T789" s="520" t="s">
        <v>540</v>
      </c>
      <c r="U789" s="520"/>
      <c r="V789" s="520"/>
      <c r="W789" s="520" t="s">
        <v>603</v>
      </c>
      <c r="X789" s="520" t="s">
        <v>579</v>
      </c>
      <c r="Y789" s="520" t="b">
        <v>0</v>
      </c>
      <c r="Z789" s="520"/>
      <c r="AA789" s="520"/>
      <c r="AB789" s="520"/>
      <c r="AC789" s="520"/>
      <c r="AD789" s="527"/>
      <c r="AE789" s="520"/>
      <c r="AF789" s="520"/>
      <c r="AG789" s="520"/>
      <c r="AH789" s="520"/>
      <c r="AI789" s="520" t="s">
        <v>580</v>
      </c>
    </row>
    <row r="790" spans="1:35" s="154" customFormat="1">
      <c r="A790" s="520" t="s">
        <v>269</v>
      </c>
      <c r="B790" s="520">
        <v>1</v>
      </c>
      <c r="C790" s="525">
        <v>7085387</v>
      </c>
      <c r="D790" s="520">
        <v>10020435</v>
      </c>
      <c r="E790" s="520" t="s">
        <v>412</v>
      </c>
      <c r="F790" s="520" t="s">
        <v>601</v>
      </c>
      <c r="G790" s="522">
        <v>40702</v>
      </c>
      <c r="H790" s="522" t="s">
        <v>743</v>
      </c>
      <c r="I790" s="520" t="s">
        <v>530</v>
      </c>
      <c r="J790" s="523" t="s">
        <v>577</v>
      </c>
      <c r="K790" s="520" t="s">
        <v>106</v>
      </c>
      <c r="L790" s="520" t="s">
        <v>625</v>
      </c>
      <c r="M790" s="520">
        <v>14166</v>
      </c>
      <c r="N790" s="524">
        <v>0.94861111111111107</v>
      </c>
      <c r="O790" s="524">
        <v>0.95416666666666661</v>
      </c>
      <c r="P790" s="519">
        <v>7.9999999999999716</v>
      </c>
      <c r="Q790" s="520" t="s">
        <v>548</v>
      </c>
      <c r="R790" s="520" t="s">
        <v>1837</v>
      </c>
      <c r="S790" s="520" t="s">
        <v>542</v>
      </c>
      <c r="T790" s="520" t="s">
        <v>534</v>
      </c>
      <c r="U790" s="520"/>
      <c r="V790" s="520"/>
      <c r="W790" s="520" t="s">
        <v>603</v>
      </c>
      <c r="X790" s="520" t="s">
        <v>579</v>
      </c>
      <c r="Y790" s="520" t="b">
        <v>0</v>
      </c>
      <c r="Z790" s="520"/>
      <c r="AA790" s="520"/>
      <c r="AB790" s="520"/>
      <c r="AC790" s="520"/>
      <c r="AD790" s="527"/>
      <c r="AE790" s="520"/>
      <c r="AF790" s="520"/>
      <c r="AG790" s="520"/>
      <c r="AH790" s="520"/>
      <c r="AI790" s="520" t="s">
        <v>580</v>
      </c>
    </row>
    <row r="791" spans="1:35" s="154" customFormat="1">
      <c r="A791" s="520" t="s">
        <v>269</v>
      </c>
      <c r="B791" s="520">
        <v>1</v>
      </c>
      <c r="C791" s="525">
        <v>7085387</v>
      </c>
      <c r="D791" s="520">
        <v>10020435</v>
      </c>
      <c r="E791" s="520" t="s">
        <v>412</v>
      </c>
      <c r="F791" s="520" t="s">
        <v>601</v>
      </c>
      <c r="G791" s="522">
        <v>40702</v>
      </c>
      <c r="H791" s="522" t="s">
        <v>743</v>
      </c>
      <c r="I791" s="520" t="s">
        <v>530</v>
      </c>
      <c r="J791" s="523" t="s">
        <v>577</v>
      </c>
      <c r="K791" s="520" t="s">
        <v>106</v>
      </c>
      <c r="L791" s="520" t="s">
        <v>625</v>
      </c>
      <c r="M791" s="520">
        <v>14166</v>
      </c>
      <c r="N791" s="524">
        <v>0.95416666666666661</v>
      </c>
      <c r="O791" s="524">
        <v>0.95902777777777781</v>
      </c>
      <c r="P791" s="519">
        <v>6.9999999999999751</v>
      </c>
      <c r="Q791" s="520" t="s">
        <v>538</v>
      </c>
      <c r="R791" s="520"/>
      <c r="S791" s="520" t="s">
        <v>539</v>
      </c>
      <c r="T791" s="520" t="s">
        <v>540</v>
      </c>
      <c r="U791" s="520"/>
      <c r="V791" s="520"/>
      <c r="W791" s="520" t="s">
        <v>603</v>
      </c>
      <c r="X791" s="520" t="s">
        <v>579</v>
      </c>
      <c r="Y791" s="520" t="b">
        <v>0</v>
      </c>
      <c r="Z791" s="520"/>
      <c r="AA791" s="520"/>
      <c r="AB791" s="520"/>
      <c r="AC791" s="520"/>
      <c r="AD791" s="527"/>
      <c r="AE791" s="520"/>
      <c r="AF791" s="520"/>
      <c r="AG791" s="520"/>
      <c r="AH791" s="520"/>
      <c r="AI791" s="520" t="s">
        <v>580</v>
      </c>
    </row>
    <row r="792" spans="1:35" s="154" customFormat="1">
      <c r="A792" s="520" t="s">
        <v>269</v>
      </c>
      <c r="B792" s="520">
        <v>1</v>
      </c>
      <c r="C792" s="525">
        <v>7085387</v>
      </c>
      <c r="D792" s="520">
        <v>10020435</v>
      </c>
      <c r="E792" s="520" t="s">
        <v>412</v>
      </c>
      <c r="F792" s="520" t="s">
        <v>601</v>
      </c>
      <c r="G792" s="522">
        <v>40702</v>
      </c>
      <c r="H792" s="522" t="s">
        <v>743</v>
      </c>
      <c r="I792" s="520" t="s">
        <v>530</v>
      </c>
      <c r="J792" s="523" t="s">
        <v>577</v>
      </c>
      <c r="K792" s="520" t="s">
        <v>106</v>
      </c>
      <c r="L792" s="520" t="s">
        <v>625</v>
      </c>
      <c r="M792" s="520">
        <v>14166</v>
      </c>
      <c r="N792" s="524">
        <v>0.95902777777777781</v>
      </c>
      <c r="O792" s="524">
        <v>0.96111111111111114</v>
      </c>
      <c r="P792" s="519">
        <v>2.9999999999999893</v>
      </c>
      <c r="Q792" s="520" t="s">
        <v>543</v>
      </c>
      <c r="R792" s="520" t="s">
        <v>783</v>
      </c>
      <c r="S792" s="520" t="s">
        <v>542</v>
      </c>
      <c r="T792" s="520" t="s">
        <v>534</v>
      </c>
      <c r="U792" s="520"/>
      <c r="V792" s="520"/>
      <c r="W792" s="520" t="s">
        <v>603</v>
      </c>
      <c r="X792" s="520" t="s">
        <v>579</v>
      </c>
      <c r="Y792" s="520" t="b">
        <v>0</v>
      </c>
      <c r="Z792" s="520"/>
      <c r="AA792" s="520"/>
      <c r="AB792" s="520"/>
      <c r="AC792" s="520"/>
      <c r="AD792" s="527"/>
      <c r="AE792" s="520"/>
      <c r="AF792" s="520"/>
      <c r="AG792" s="520"/>
      <c r="AH792" s="520"/>
      <c r="AI792" s="520" t="s">
        <v>580</v>
      </c>
    </row>
    <row r="793" spans="1:35" s="154" customFormat="1">
      <c r="A793" s="520" t="s">
        <v>269</v>
      </c>
      <c r="B793" s="520">
        <v>1</v>
      </c>
      <c r="C793" s="525">
        <v>7085387</v>
      </c>
      <c r="D793" s="520">
        <v>10020435</v>
      </c>
      <c r="E793" s="520" t="s">
        <v>412</v>
      </c>
      <c r="F793" s="520" t="s">
        <v>601</v>
      </c>
      <c r="G793" s="522">
        <v>40702</v>
      </c>
      <c r="H793" s="522" t="s">
        <v>743</v>
      </c>
      <c r="I793" s="520" t="s">
        <v>530</v>
      </c>
      <c r="J793" s="523" t="s">
        <v>577</v>
      </c>
      <c r="K793" s="520" t="s">
        <v>106</v>
      </c>
      <c r="L793" s="520" t="s">
        <v>625</v>
      </c>
      <c r="M793" s="520">
        <v>14166</v>
      </c>
      <c r="N793" s="524">
        <v>0.96111111111111114</v>
      </c>
      <c r="O793" s="524">
        <v>0.96458333333333335</v>
      </c>
      <c r="P793" s="519">
        <v>4.9999999999999822</v>
      </c>
      <c r="Q793" s="520" t="s">
        <v>538</v>
      </c>
      <c r="R793" s="520"/>
      <c r="S793" s="520" t="s">
        <v>539</v>
      </c>
      <c r="T793" s="520" t="s">
        <v>540</v>
      </c>
      <c r="U793" s="520"/>
      <c r="V793" s="520"/>
      <c r="W793" s="520" t="s">
        <v>603</v>
      </c>
      <c r="X793" s="520" t="s">
        <v>579</v>
      </c>
      <c r="Y793" s="520" t="b">
        <v>0</v>
      </c>
      <c r="Z793" s="520"/>
      <c r="AA793" s="520"/>
      <c r="AB793" s="520"/>
      <c r="AC793" s="520"/>
      <c r="AD793" s="527"/>
      <c r="AE793" s="520"/>
      <c r="AF793" s="520"/>
      <c r="AG793" s="520"/>
      <c r="AH793" s="520"/>
      <c r="AI793" s="520" t="s">
        <v>580</v>
      </c>
    </row>
    <row r="794" spans="1:35" s="154" customFormat="1">
      <c r="A794" s="520" t="s">
        <v>269</v>
      </c>
      <c r="B794" s="520">
        <v>1</v>
      </c>
      <c r="C794" s="525">
        <v>7085387</v>
      </c>
      <c r="D794" s="520">
        <v>10020435</v>
      </c>
      <c r="E794" s="520" t="s">
        <v>412</v>
      </c>
      <c r="F794" s="520" t="s">
        <v>601</v>
      </c>
      <c r="G794" s="522">
        <v>40702</v>
      </c>
      <c r="H794" s="522" t="s">
        <v>743</v>
      </c>
      <c r="I794" s="520" t="s">
        <v>530</v>
      </c>
      <c r="J794" s="523" t="s">
        <v>577</v>
      </c>
      <c r="K794" s="520" t="s">
        <v>106</v>
      </c>
      <c r="L794" s="520" t="s">
        <v>625</v>
      </c>
      <c r="M794" s="520">
        <v>14166</v>
      </c>
      <c r="N794" s="524">
        <v>0.96458333333333335</v>
      </c>
      <c r="O794" s="524">
        <v>0.96666666666666667</v>
      </c>
      <c r="P794" s="519">
        <v>3.0000000000001492</v>
      </c>
      <c r="Q794" s="520" t="s">
        <v>543</v>
      </c>
      <c r="R794" s="520" t="s">
        <v>1834</v>
      </c>
      <c r="S794" s="520" t="s">
        <v>542</v>
      </c>
      <c r="T794" s="520" t="s">
        <v>534</v>
      </c>
      <c r="U794" s="520"/>
      <c r="V794" s="520"/>
      <c r="W794" s="520" t="s">
        <v>603</v>
      </c>
      <c r="X794" s="520" t="s">
        <v>579</v>
      </c>
      <c r="Y794" s="520" t="b">
        <v>0</v>
      </c>
      <c r="Z794" s="520"/>
      <c r="AA794" s="520"/>
      <c r="AB794" s="520"/>
      <c r="AC794" s="520"/>
      <c r="AD794" s="527"/>
      <c r="AE794" s="520"/>
      <c r="AF794" s="520"/>
      <c r="AG794" s="520"/>
      <c r="AH794" s="520"/>
      <c r="AI794" s="520" t="s">
        <v>580</v>
      </c>
    </row>
    <row r="795" spans="1:35" s="154" customFormat="1">
      <c r="A795" s="520" t="s">
        <v>269</v>
      </c>
      <c r="B795" s="520">
        <v>1</v>
      </c>
      <c r="C795" s="525">
        <v>7085387</v>
      </c>
      <c r="D795" s="520">
        <v>10020435</v>
      </c>
      <c r="E795" s="520" t="s">
        <v>412</v>
      </c>
      <c r="F795" s="520" t="s">
        <v>601</v>
      </c>
      <c r="G795" s="522">
        <v>40702</v>
      </c>
      <c r="H795" s="522" t="s">
        <v>743</v>
      </c>
      <c r="I795" s="520" t="s">
        <v>530</v>
      </c>
      <c r="J795" s="523" t="s">
        <v>577</v>
      </c>
      <c r="K795" s="520" t="s">
        <v>106</v>
      </c>
      <c r="L795" s="520" t="s">
        <v>625</v>
      </c>
      <c r="M795" s="520">
        <v>14166</v>
      </c>
      <c r="N795" s="524">
        <v>0.96666666666666667</v>
      </c>
      <c r="O795" s="524">
        <v>0.97013888888888888</v>
      </c>
      <c r="P795" s="519">
        <v>4.9999999999999822</v>
      </c>
      <c r="Q795" s="520" t="s">
        <v>538</v>
      </c>
      <c r="R795" s="520"/>
      <c r="S795" s="520" t="s">
        <v>539</v>
      </c>
      <c r="T795" s="520" t="s">
        <v>540</v>
      </c>
      <c r="U795" s="520"/>
      <c r="V795" s="520"/>
      <c r="W795" s="520" t="s">
        <v>603</v>
      </c>
      <c r="X795" s="520" t="s">
        <v>579</v>
      </c>
      <c r="Y795" s="520" t="b">
        <v>0</v>
      </c>
      <c r="Z795" s="520"/>
      <c r="AA795" s="520"/>
      <c r="AB795" s="520"/>
      <c r="AC795" s="520"/>
      <c r="AD795" s="527"/>
      <c r="AE795" s="520"/>
      <c r="AF795" s="520"/>
      <c r="AG795" s="520"/>
      <c r="AH795" s="520"/>
      <c r="AI795" s="520" t="s">
        <v>580</v>
      </c>
    </row>
    <row r="796" spans="1:35" s="154" customFormat="1">
      <c r="A796" s="520" t="s">
        <v>269</v>
      </c>
      <c r="B796" s="520">
        <v>1</v>
      </c>
      <c r="C796" s="525">
        <v>7085387</v>
      </c>
      <c r="D796" s="520">
        <v>10020435</v>
      </c>
      <c r="E796" s="520" t="s">
        <v>412</v>
      </c>
      <c r="F796" s="520" t="s">
        <v>601</v>
      </c>
      <c r="G796" s="522">
        <v>40702</v>
      </c>
      <c r="H796" s="522" t="s">
        <v>743</v>
      </c>
      <c r="I796" s="520" t="s">
        <v>530</v>
      </c>
      <c r="J796" s="523" t="s">
        <v>577</v>
      </c>
      <c r="K796" s="520" t="s">
        <v>106</v>
      </c>
      <c r="L796" s="520" t="s">
        <v>625</v>
      </c>
      <c r="M796" s="520">
        <v>14166</v>
      </c>
      <c r="N796" s="524">
        <v>0.97013888888888888</v>
      </c>
      <c r="O796" s="524">
        <v>0.97847222222222219</v>
      </c>
      <c r="P796" s="519">
        <v>11.999999999999957</v>
      </c>
      <c r="Q796" s="520" t="s">
        <v>543</v>
      </c>
      <c r="R796" s="520" t="s">
        <v>783</v>
      </c>
      <c r="S796" s="520" t="s">
        <v>542</v>
      </c>
      <c r="T796" s="520" t="s">
        <v>534</v>
      </c>
      <c r="U796" s="520"/>
      <c r="V796" s="520"/>
      <c r="W796" s="520" t="s">
        <v>603</v>
      </c>
      <c r="X796" s="520" t="s">
        <v>579</v>
      </c>
      <c r="Y796" s="520" t="b">
        <v>0</v>
      </c>
      <c r="Z796" s="520"/>
      <c r="AA796" s="520"/>
      <c r="AB796" s="520"/>
      <c r="AC796" s="520"/>
      <c r="AD796" s="527"/>
      <c r="AE796" s="520"/>
      <c r="AF796" s="520"/>
      <c r="AG796" s="520"/>
      <c r="AH796" s="520"/>
      <c r="AI796" s="520" t="s">
        <v>580</v>
      </c>
    </row>
    <row r="797" spans="1:35" s="154" customFormat="1">
      <c r="A797" s="520" t="s">
        <v>269</v>
      </c>
      <c r="B797" s="520">
        <v>1</v>
      </c>
      <c r="C797" s="525">
        <v>7085387</v>
      </c>
      <c r="D797" s="520">
        <v>10020435</v>
      </c>
      <c r="E797" s="520" t="s">
        <v>412</v>
      </c>
      <c r="F797" s="520" t="s">
        <v>601</v>
      </c>
      <c r="G797" s="522">
        <v>40702</v>
      </c>
      <c r="H797" s="522" t="s">
        <v>743</v>
      </c>
      <c r="I797" s="520" t="s">
        <v>530</v>
      </c>
      <c r="J797" s="523" t="s">
        <v>577</v>
      </c>
      <c r="K797" s="520" t="s">
        <v>106</v>
      </c>
      <c r="L797" s="520" t="s">
        <v>625</v>
      </c>
      <c r="M797" s="520">
        <v>14166</v>
      </c>
      <c r="N797" s="524">
        <v>0.97847222222222219</v>
      </c>
      <c r="O797" s="524">
        <v>0.98124999999999996</v>
      </c>
      <c r="P797" s="519">
        <v>3.9999999999999858</v>
      </c>
      <c r="Q797" s="520" t="s">
        <v>538</v>
      </c>
      <c r="R797" s="520"/>
      <c r="S797" s="520" t="s">
        <v>539</v>
      </c>
      <c r="T797" s="520" t="s">
        <v>540</v>
      </c>
      <c r="U797" s="520"/>
      <c r="V797" s="520"/>
      <c r="W797" s="520" t="s">
        <v>603</v>
      </c>
      <c r="X797" s="520" t="s">
        <v>579</v>
      </c>
      <c r="Y797" s="520" t="b">
        <v>0</v>
      </c>
      <c r="Z797" s="520"/>
      <c r="AA797" s="520"/>
      <c r="AB797" s="520"/>
      <c r="AC797" s="520"/>
      <c r="AD797" s="527"/>
      <c r="AE797" s="520"/>
      <c r="AF797" s="520"/>
      <c r="AG797" s="520"/>
      <c r="AH797" s="520"/>
      <c r="AI797" s="520" t="s">
        <v>580</v>
      </c>
    </row>
    <row r="798" spans="1:35" s="154" customFormat="1">
      <c r="A798" s="520" t="s">
        <v>269</v>
      </c>
      <c r="B798" s="520">
        <v>1</v>
      </c>
      <c r="C798" s="525">
        <v>7085387</v>
      </c>
      <c r="D798" s="520">
        <v>10020435</v>
      </c>
      <c r="E798" s="520" t="s">
        <v>412</v>
      </c>
      <c r="F798" s="520" t="s">
        <v>601</v>
      </c>
      <c r="G798" s="522">
        <v>40702</v>
      </c>
      <c r="H798" s="522" t="s">
        <v>743</v>
      </c>
      <c r="I798" s="520" t="s">
        <v>530</v>
      </c>
      <c r="J798" s="523" t="s">
        <v>577</v>
      </c>
      <c r="K798" s="520" t="s">
        <v>106</v>
      </c>
      <c r="L798" s="520" t="s">
        <v>625</v>
      </c>
      <c r="M798" s="520">
        <v>14166</v>
      </c>
      <c r="N798" s="524">
        <v>0.98124999999999996</v>
      </c>
      <c r="O798" s="524">
        <v>0.98333333333333328</v>
      </c>
      <c r="P798" s="519">
        <v>2.9999999999999893</v>
      </c>
      <c r="Q798" s="520" t="s">
        <v>543</v>
      </c>
      <c r="R798" s="520" t="s">
        <v>1834</v>
      </c>
      <c r="S798" s="520" t="s">
        <v>542</v>
      </c>
      <c r="T798" s="520" t="s">
        <v>534</v>
      </c>
      <c r="U798" s="520"/>
      <c r="V798" s="520"/>
      <c r="W798" s="520" t="s">
        <v>603</v>
      </c>
      <c r="X798" s="520" t="s">
        <v>579</v>
      </c>
      <c r="Y798" s="520" t="b">
        <v>0</v>
      </c>
      <c r="Z798" s="520"/>
      <c r="AA798" s="520"/>
      <c r="AB798" s="520"/>
      <c r="AC798" s="520"/>
      <c r="AD798" s="527"/>
      <c r="AE798" s="520"/>
      <c r="AF798" s="520"/>
      <c r="AG798" s="520"/>
      <c r="AH798" s="520"/>
      <c r="AI798" s="520" t="s">
        <v>580</v>
      </c>
    </row>
    <row r="799" spans="1:35" s="154" customFormat="1">
      <c r="A799" s="520" t="s">
        <v>269</v>
      </c>
      <c r="B799" s="520">
        <v>1</v>
      </c>
      <c r="C799" s="525">
        <v>7085387</v>
      </c>
      <c r="D799" s="520">
        <v>10020435</v>
      </c>
      <c r="E799" s="520" t="s">
        <v>412</v>
      </c>
      <c r="F799" s="520" t="s">
        <v>601</v>
      </c>
      <c r="G799" s="522">
        <v>40702</v>
      </c>
      <c r="H799" s="522" t="s">
        <v>743</v>
      </c>
      <c r="I799" s="520" t="s">
        <v>530</v>
      </c>
      <c r="J799" s="523" t="s">
        <v>577</v>
      </c>
      <c r="K799" s="520" t="s">
        <v>106</v>
      </c>
      <c r="L799" s="520" t="s">
        <v>625</v>
      </c>
      <c r="M799" s="520">
        <v>14166</v>
      </c>
      <c r="N799" s="524">
        <v>0.98333333333333328</v>
      </c>
      <c r="O799" s="524">
        <v>0.98402777777777772</v>
      </c>
      <c r="P799" s="519">
        <v>0.99999999999999645</v>
      </c>
      <c r="Q799" s="520" t="s">
        <v>538</v>
      </c>
      <c r="R799" s="520"/>
      <c r="S799" s="520" t="s">
        <v>539</v>
      </c>
      <c r="T799" s="520" t="s">
        <v>540</v>
      </c>
      <c r="U799" s="520"/>
      <c r="V799" s="520"/>
      <c r="W799" s="520" t="s">
        <v>603</v>
      </c>
      <c r="X799" s="520" t="s">
        <v>579</v>
      </c>
      <c r="Y799" s="520" t="b">
        <v>0</v>
      </c>
      <c r="Z799" s="520"/>
      <c r="AA799" s="520"/>
      <c r="AB799" s="520"/>
      <c r="AC799" s="520"/>
      <c r="AD799" s="527"/>
      <c r="AE799" s="520"/>
      <c r="AF799" s="520"/>
      <c r="AG799" s="520"/>
      <c r="AH799" s="520"/>
      <c r="AI799" s="520" t="s">
        <v>580</v>
      </c>
    </row>
    <row r="800" spans="1:35" s="154" customFormat="1">
      <c r="A800" s="520" t="s">
        <v>269</v>
      </c>
      <c r="B800" s="520">
        <v>1</v>
      </c>
      <c r="C800" s="525">
        <v>7085387</v>
      </c>
      <c r="D800" s="520">
        <v>10020435</v>
      </c>
      <c r="E800" s="520" t="s">
        <v>412</v>
      </c>
      <c r="F800" s="520" t="s">
        <v>601</v>
      </c>
      <c r="G800" s="522">
        <v>40702</v>
      </c>
      <c r="H800" s="522" t="s">
        <v>743</v>
      </c>
      <c r="I800" s="520" t="s">
        <v>530</v>
      </c>
      <c r="J800" s="523" t="s">
        <v>577</v>
      </c>
      <c r="K800" s="520" t="s">
        <v>106</v>
      </c>
      <c r="L800" s="520" t="s">
        <v>625</v>
      </c>
      <c r="M800" s="520">
        <v>14166</v>
      </c>
      <c r="N800" s="524">
        <v>0.98402777777777772</v>
      </c>
      <c r="O800" s="524">
        <v>0.98611111111111105</v>
      </c>
      <c r="P800" s="519">
        <v>2.9999999999999893</v>
      </c>
      <c r="Q800" s="520" t="s">
        <v>572</v>
      </c>
      <c r="R800" s="520" t="s">
        <v>1838</v>
      </c>
      <c r="S800" s="520" t="s">
        <v>533</v>
      </c>
      <c r="T800" s="520" t="s">
        <v>534</v>
      </c>
      <c r="U800" s="520"/>
      <c r="V800" s="520"/>
      <c r="W800" s="520" t="s">
        <v>603</v>
      </c>
      <c r="X800" s="520" t="s">
        <v>579</v>
      </c>
      <c r="Y800" s="520" t="b">
        <v>0</v>
      </c>
      <c r="Z800" s="520"/>
      <c r="AA800" s="520"/>
      <c r="AB800" s="520"/>
      <c r="AC800" s="520"/>
      <c r="AD800" s="527"/>
      <c r="AE800" s="520"/>
      <c r="AF800" s="520"/>
      <c r="AG800" s="520"/>
      <c r="AH800" s="520"/>
      <c r="AI800" s="520" t="s">
        <v>580</v>
      </c>
    </row>
    <row r="801" spans="1:35" s="154" customFormat="1">
      <c r="A801" s="520" t="s">
        <v>269</v>
      </c>
      <c r="B801" s="520">
        <v>1</v>
      </c>
      <c r="C801" s="525">
        <v>7085387</v>
      </c>
      <c r="D801" s="520">
        <v>10020435</v>
      </c>
      <c r="E801" s="520" t="s">
        <v>412</v>
      </c>
      <c r="F801" s="520" t="s">
        <v>601</v>
      </c>
      <c r="G801" s="522">
        <v>40702</v>
      </c>
      <c r="H801" s="522" t="s">
        <v>743</v>
      </c>
      <c r="I801" s="520" t="s">
        <v>530</v>
      </c>
      <c r="J801" s="523" t="s">
        <v>577</v>
      </c>
      <c r="K801" s="520" t="s">
        <v>106</v>
      </c>
      <c r="L801" s="520" t="s">
        <v>625</v>
      </c>
      <c r="M801" s="520">
        <v>14166</v>
      </c>
      <c r="N801" s="524">
        <v>0.98611111111111105</v>
      </c>
      <c r="O801" s="524">
        <v>0.99791666666666667</v>
      </c>
      <c r="P801" s="519">
        <v>16.99999999999994</v>
      </c>
      <c r="Q801" s="520" t="s">
        <v>538</v>
      </c>
      <c r="R801" s="520"/>
      <c r="S801" s="520" t="s">
        <v>539</v>
      </c>
      <c r="T801" s="520" t="s">
        <v>540</v>
      </c>
      <c r="U801" s="520"/>
      <c r="V801" s="520"/>
      <c r="W801" s="520" t="s">
        <v>603</v>
      </c>
      <c r="X801" s="520" t="s">
        <v>579</v>
      </c>
      <c r="Y801" s="520" t="b">
        <v>0</v>
      </c>
      <c r="Z801" s="520"/>
      <c r="AA801" s="520"/>
      <c r="AB801" s="520"/>
      <c r="AC801" s="520"/>
      <c r="AD801" s="527"/>
      <c r="AE801" s="520"/>
      <c r="AF801" s="520"/>
      <c r="AG801" s="520"/>
      <c r="AH801" s="520"/>
      <c r="AI801" s="520" t="s">
        <v>580</v>
      </c>
    </row>
    <row r="802" spans="1:35" s="154" customFormat="1">
      <c r="A802" s="520" t="s">
        <v>269</v>
      </c>
      <c r="B802" s="520">
        <v>1</v>
      </c>
      <c r="C802" s="525">
        <v>7085387</v>
      </c>
      <c r="D802" s="520">
        <v>10020435</v>
      </c>
      <c r="E802" s="520" t="s">
        <v>412</v>
      </c>
      <c r="F802" s="520" t="s">
        <v>601</v>
      </c>
      <c r="G802" s="522">
        <v>40702</v>
      </c>
      <c r="H802" s="522" t="s">
        <v>743</v>
      </c>
      <c r="I802" s="520" t="s">
        <v>530</v>
      </c>
      <c r="J802" s="523" t="s">
        <v>577</v>
      </c>
      <c r="K802" s="520" t="s">
        <v>106</v>
      </c>
      <c r="L802" s="520" t="s">
        <v>625</v>
      </c>
      <c r="M802" s="520">
        <v>14166</v>
      </c>
      <c r="N802" s="524">
        <v>0.99791666666666667</v>
      </c>
      <c r="O802" s="524">
        <v>0</v>
      </c>
      <c r="P802" s="519">
        <v>3.0000000000001492</v>
      </c>
      <c r="Q802" s="520" t="s">
        <v>543</v>
      </c>
      <c r="R802" s="520" t="s">
        <v>783</v>
      </c>
      <c r="S802" s="520" t="s">
        <v>542</v>
      </c>
      <c r="T802" s="520" t="s">
        <v>534</v>
      </c>
      <c r="U802" s="520"/>
      <c r="V802" s="520"/>
      <c r="W802" s="520" t="s">
        <v>603</v>
      </c>
      <c r="X802" s="520" t="s">
        <v>579</v>
      </c>
      <c r="Y802" s="520" t="b">
        <v>0</v>
      </c>
      <c r="Z802" s="520"/>
      <c r="AA802" s="520"/>
      <c r="AB802" s="520"/>
      <c r="AC802" s="520"/>
      <c r="AD802" s="527"/>
      <c r="AE802" s="520"/>
      <c r="AF802" s="520"/>
      <c r="AG802" s="520"/>
      <c r="AH802" s="520"/>
      <c r="AI802" s="520" t="s">
        <v>580</v>
      </c>
    </row>
    <row r="803" spans="1:35" s="154" customFormat="1">
      <c r="A803" s="520" t="s">
        <v>271</v>
      </c>
      <c r="B803" s="520">
        <v>1</v>
      </c>
      <c r="C803" s="525">
        <v>1</v>
      </c>
      <c r="D803" s="520">
        <v>1</v>
      </c>
      <c r="E803" s="520" t="s">
        <v>593</v>
      </c>
      <c r="F803" s="520" t="s">
        <v>594</v>
      </c>
      <c r="G803" s="522">
        <v>40700</v>
      </c>
      <c r="H803" s="522" t="s">
        <v>743</v>
      </c>
      <c r="I803" s="520" t="s">
        <v>530</v>
      </c>
      <c r="J803" s="523" t="s">
        <v>531</v>
      </c>
      <c r="K803" s="520" t="s">
        <v>106</v>
      </c>
      <c r="L803" s="520" t="s">
        <v>622</v>
      </c>
      <c r="M803" s="520">
        <v>0</v>
      </c>
      <c r="N803" s="524">
        <v>0.29166666666666669</v>
      </c>
      <c r="O803" s="524">
        <v>0.3125</v>
      </c>
      <c r="P803" s="519">
        <v>30.000000000000053</v>
      </c>
      <c r="Q803" s="520" t="s">
        <v>597</v>
      </c>
      <c r="R803" s="520" t="s">
        <v>1410</v>
      </c>
      <c r="S803" s="520" t="s">
        <v>542</v>
      </c>
      <c r="T803" s="520" t="s">
        <v>534</v>
      </c>
      <c r="U803" s="520"/>
      <c r="V803" s="520"/>
      <c r="W803" s="520" t="s">
        <v>649</v>
      </c>
      <c r="X803" s="520" t="s">
        <v>650</v>
      </c>
      <c r="Y803" s="520" t="b">
        <v>0</v>
      </c>
      <c r="Z803" s="520">
        <v>0</v>
      </c>
      <c r="AA803" s="520">
        <v>12000</v>
      </c>
      <c r="AB803" s="520">
        <v>40700</v>
      </c>
      <c r="AC803" s="520" t="s">
        <v>1733</v>
      </c>
      <c r="AD803" s="527">
        <v>0</v>
      </c>
      <c r="AE803" s="520">
        <v>0</v>
      </c>
      <c r="AF803" s="520"/>
      <c r="AG803" s="520"/>
      <c r="AH803" s="520">
        <v>0</v>
      </c>
      <c r="AI803" s="520" t="s">
        <v>537</v>
      </c>
    </row>
    <row r="804" spans="1:35" s="154" customFormat="1">
      <c r="A804" s="520" t="s">
        <v>271</v>
      </c>
      <c r="B804" s="520">
        <v>2</v>
      </c>
      <c r="C804" s="525">
        <v>1273653</v>
      </c>
      <c r="D804" s="520">
        <v>10053366</v>
      </c>
      <c r="E804" s="520" t="s">
        <v>613</v>
      </c>
      <c r="F804" s="520" t="s">
        <v>561</v>
      </c>
      <c r="G804" s="522">
        <v>40700</v>
      </c>
      <c r="H804" s="522" t="s">
        <v>743</v>
      </c>
      <c r="I804" s="520" t="s">
        <v>530</v>
      </c>
      <c r="J804" s="523" t="s">
        <v>531</v>
      </c>
      <c r="K804" s="520" t="s">
        <v>106</v>
      </c>
      <c r="L804" s="520" t="s">
        <v>622</v>
      </c>
      <c r="M804" s="520">
        <v>20160</v>
      </c>
      <c r="N804" s="524">
        <v>0.3125</v>
      </c>
      <c r="O804" s="524">
        <v>0.32777777777777778</v>
      </c>
      <c r="P804" s="519">
        <v>22</v>
      </c>
      <c r="Q804" s="520" t="s">
        <v>618</v>
      </c>
      <c r="R804" s="520" t="s">
        <v>1411</v>
      </c>
      <c r="S804" s="520" t="s">
        <v>533</v>
      </c>
      <c r="T804" s="520" t="s">
        <v>534</v>
      </c>
      <c r="U804" s="520"/>
      <c r="V804" s="520"/>
      <c r="W804" s="520" t="s">
        <v>649</v>
      </c>
      <c r="X804" s="520" t="s">
        <v>650</v>
      </c>
      <c r="Y804" s="520" t="b">
        <v>0</v>
      </c>
      <c r="Z804" s="520">
        <v>20160</v>
      </c>
      <c r="AA804" s="520">
        <v>12000</v>
      </c>
      <c r="AB804" s="520">
        <v>40700</v>
      </c>
      <c r="AC804" s="520" t="s">
        <v>1839</v>
      </c>
      <c r="AD804" s="527">
        <v>750</v>
      </c>
      <c r="AE804" s="520">
        <v>6</v>
      </c>
      <c r="AF804" s="520"/>
      <c r="AG804" s="520"/>
      <c r="AH804" s="520">
        <v>1680</v>
      </c>
      <c r="AI804" s="520" t="s">
        <v>537</v>
      </c>
    </row>
    <row r="805" spans="1:35" s="154" customFormat="1">
      <c r="A805" s="520" t="s">
        <v>271</v>
      </c>
      <c r="B805" s="520">
        <v>2</v>
      </c>
      <c r="C805" s="525">
        <v>1273653</v>
      </c>
      <c r="D805" s="520">
        <v>10053366</v>
      </c>
      <c r="E805" s="520" t="s">
        <v>613</v>
      </c>
      <c r="F805" s="520" t="s">
        <v>561</v>
      </c>
      <c r="G805" s="522">
        <v>40700</v>
      </c>
      <c r="H805" s="522" t="s">
        <v>743</v>
      </c>
      <c r="I805" s="520" t="s">
        <v>530</v>
      </c>
      <c r="J805" s="523" t="s">
        <v>531</v>
      </c>
      <c r="K805" s="520" t="s">
        <v>106</v>
      </c>
      <c r="L805" s="520" t="s">
        <v>622</v>
      </c>
      <c r="M805" s="520">
        <v>20160</v>
      </c>
      <c r="N805" s="524">
        <v>0.32777777777777778</v>
      </c>
      <c r="O805" s="524">
        <v>0.33402777777777776</v>
      </c>
      <c r="P805" s="519">
        <v>8.999999999999968</v>
      </c>
      <c r="Q805" s="520" t="s">
        <v>598</v>
      </c>
      <c r="R805" s="520" t="s">
        <v>1412</v>
      </c>
      <c r="S805" s="520" t="s">
        <v>542</v>
      </c>
      <c r="T805" s="520" t="s">
        <v>534</v>
      </c>
      <c r="U805" s="520"/>
      <c r="V805" s="520"/>
      <c r="W805" s="520" t="s">
        <v>649</v>
      </c>
      <c r="X805" s="520" t="s">
        <v>650</v>
      </c>
      <c r="Y805" s="520" t="b">
        <v>0</v>
      </c>
      <c r="Z805" s="520"/>
      <c r="AA805" s="520"/>
      <c r="AB805" s="520"/>
      <c r="AC805" s="520"/>
      <c r="AD805" s="527"/>
      <c r="AE805" s="520"/>
      <c r="AF805" s="520"/>
      <c r="AG805" s="520"/>
      <c r="AH805" s="520"/>
      <c r="AI805" s="520" t="s">
        <v>537</v>
      </c>
    </row>
    <row r="806" spans="1:35" s="154" customFormat="1">
      <c r="A806" s="520" t="s">
        <v>271</v>
      </c>
      <c r="B806" s="520">
        <v>2</v>
      </c>
      <c r="C806" s="525">
        <v>1273653</v>
      </c>
      <c r="D806" s="520">
        <v>10053366</v>
      </c>
      <c r="E806" s="520" t="s">
        <v>613</v>
      </c>
      <c r="F806" s="520" t="s">
        <v>561</v>
      </c>
      <c r="G806" s="522">
        <v>40700</v>
      </c>
      <c r="H806" s="522" t="s">
        <v>743</v>
      </c>
      <c r="I806" s="520" t="s">
        <v>530</v>
      </c>
      <c r="J806" s="523" t="s">
        <v>531</v>
      </c>
      <c r="K806" s="520" t="s">
        <v>106</v>
      </c>
      <c r="L806" s="520" t="s">
        <v>622</v>
      </c>
      <c r="M806" s="520">
        <v>20160</v>
      </c>
      <c r="N806" s="524">
        <v>0.33402777777777776</v>
      </c>
      <c r="O806" s="524">
        <v>0.33958333333333335</v>
      </c>
      <c r="P806" s="519">
        <v>7.9999999999999716</v>
      </c>
      <c r="Q806" s="520" t="s">
        <v>555</v>
      </c>
      <c r="R806" s="520" t="s">
        <v>651</v>
      </c>
      <c r="S806" s="520" t="s">
        <v>547</v>
      </c>
      <c r="T806" s="520" t="s">
        <v>534</v>
      </c>
      <c r="U806" s="520"/>
      <c r="V806" s="520"/>
      <c r="W806" s="520" t="s">
        <v>649</v>
      </c>
      <c r="X806" s="520" t="s">
        <v>650</v>
      </c>
      <c r="Y806" s="520" t="b">
        <v>0</v>
      </c>
      <c r="Z806" s="520"/>
      <c r="AA806" s="520"/>
      <c r="AB806" s="520"/>
      <c r="AC806" s="520"/>
      <c r="AD806" s="527"/>
      <c r="AE806" s="520"/>
      <c r="AF806" s="520"/>
      <c r="AG806" s="520"/>
      <c r="AH806" s="520"/>
      <c r="AI806" s="520" t="s">
        <v>537</v>
      </c>
    </row>
    <row r="807" spans="1:35" s="154" customFormat="1">
      <c r="A807" s="520" t="s">
        <v>271</v>
      </c>
      <c r="B807" s="520">
        <v>2</v>
      </c>
      <c r="C807" s="525">
        <v>1273653</v>
      </c>
      <c r="D807" s="520">
        <v>10053366</v>
      </c>
      <c r="E807" s="520" t="s">
        <v>613</v>
      </c>
      <c r="F807" s="520" t="s">
        <v>561</v>
      </c>
      <c r="G807" s="522">
        <v>40700</v>
      </c>
      <c r="H807" s="522" t="s">
        <v>743</v>
      </c>
      <c r="I807" s="520" t="s">
        <v>530</v>
      </c>
      <c r="J807" s="523" t="s">
        <v>531</v>
      </c>
      <c r="K807" s="520" t="s">
        <v>106</v>
      </c>
      <c r="L807" s="520" t="s">
        <v>622</v>
      </c>
      <c r="M807" s="520">
        <v>20160</v>
      </c>
      <c r="N807" s="524">
        <v>0.33958333333333335</v>
      </c>
      <c r="O807" s="524">
        <v>0.34166666666666667</v>
      </c>
      <c r="P807" s="519">
        <v>3.0000000000000693</v>
      </c>
      <c r="Q807" s="520" t="s">
        <v>544</v>
      </c>
      <c r="R807" s="520" t="s">
        <v>1413</v>
      </c>
      <c r="S807" s="520" t="s">
        <v>533</v>
      </c>
      <c r="T807" s="520" t="s">
        <v>534</v>
      </c>
      <c r="U807" s="520"/>
      <c r="V807" s="520"/>
      <c r="W807" s="520" t="s">
        <v>649</v>
      </c>
      <c r="X807" s="520" t="s">
        <v>650</v>
      </c>
      <c r="Y807" s="520" t="b">
        <v>0</v>
      </c>
      <c r="Z807" s="520"/>
      <c r="AA807" s="520"/>
      <c r="AB807" s="520"/>
      <c r="AC807" s="520"/>
      <c r="AD807" s="527"/>
      <c r="AE807" s="520"/>
      <c r="AF807" s="520"/>
      <c r="AG807" s="520"/>
      <c r="AH807" s="520"/>
      <c r="AI807" s="520" t="s">
        <v>537</v>
      </c>
    </row>
    <row r="808" spans="1:35" s="154" customFormat="1">
      <c r="A808" s="520" t="s">
        <v>271</v>
      </c>
      <c r="B808" s="520">
        <v>2</v>
      </c>
      <c r="C808" s="525">
        <v>1273653</v>
      </c>
      <c r="D808" s="520">
        <v>10053366</v>
      </c>
      <c r="E808" s="520" t="s">
        <v>613</v>
      </c>
      <c r="F808" s="520" t="s">
        <v>561</v>
      </c>
      <c r="G808" s="522">
        <v>40700</v>
      </c>
      <c r="H808" s="522" t="s">
        <v>743</v>
      </c>
      <c r="I808" s="520" t="s">
        <v>530</v>
      </c>
      <c r="J808" s="523" t="s">
        <v>531</v>
      </c>
      <c r="K808" s="520" t="s">
        <v>106</v>
      </c>
      <c r="L808" s="520" t="s">
        <v>622</v>
      </c>
      <c r="M808" s="520">
        <v>20160</v>
      </c>
      <c r="N808" s="524">
        <v>0.34166666666666667</v>
      </c>
      <c r="O808" s="524">
        <v>0.35486111111111113</v>
      </c>
      <c r="P808" s="519">
        <v>18.999999999999932</v>
      </c>
      <c r="Q808" s="520" t="s">
        <v>538</v>
      </c>
      <c r="R808" s="520"/>
      <c r="S808" s="520" t="s">
        <v>539</v>
      </c>
      <c r="T808" s="520" t="s">
        <v>540</v>
      </c>
      <c r="U808" s="520"/>
      <c r="V808" s="520"/>
      <c r="W808" s="520" t="s">
        <v>649</v>
      </c>
      <c r="X808" s="520" t="s">
        <v>650</v>
      </c>
      <c r="Y808" s="520" t="b">
        <v>0</v>
      </c>
      <c r="Z808" s="520"/>
      <c r="AA808" s="520"/>
      <c r="AB808" s="520"/>
      <c r="AC808" s="520"/>
      <c r="AD808" s="527"/>
      <c r="AE808" s="520"/>
      <c r="AF808" s="520"/>
      <c r="AG808" s="520"/>
      <c r="AH808" s="520"/>
      <c r="AI808" s="520" t="s">
        <v>537</v>
      </c>
    </row>
    <row r="809" spans="1:35" s="154" customFormat="1">
      <c r="A809" s="520" t="s">
        <v>271</v>
      </c>
      <c r="B809" s="520">
        <v>2</v>
      </c>
      <c r="C809" s="525">
        <v>1273653</v>
      </c>
      <c r="D809" s="520">
        <v>10053366</v>
      </c>
      <c r="E809" s="520" t="s">
        <v>613</v>
      </c>
      <c r="F809" s="520" t="s">
        <v>561</v>
      </c>
      <c r="G809" s="522">
        <v>40700</v>
      </c>
      <c r="H809" s="522" t="s">
        <v>743</v>
      </c>
      <c r="I809" s="520" t="s">
        <v>530</v>
      </c>
      <c r="J809" s="523" t="s">
        <v>531</v>
      </c>
      <c r="K809" s="520" t="s">
        <v>106</v>
      </c>
      <c r="L809" s="520" t="s">
        <v>622</v>
      </c>
      <c r="M809" s="520">
        <v>20160</v>
      </c>
      <c r="N809" s="524">
        <v>0.35486111111111113</v>
      </c>
      <c r="O809" s="524">
        <v>0.3576388888888889</v>
      </c>
      <c r="P809" s="519">
        <v>4.0000000000000657</v>
      </c>
      <c r="Q809" s="520" t="s">
        <v>541</v>
      </c>
      <c r="R809" s="520" t="s">
        <v>631</v>
      </c>
      <c r="S809" s="520" t="s">
        <v>542</v>
      </c>
      <c r="T809" s="520" t="s">
        <v>534</v>
      </c>
      <c r="U809" s="520"/>
      <c r="V809" s="520"/>
      <c r="W809" s="520" t="s">
        <v>649</v>
      </c>
      <c r="X809" s="520" t="s">
        <v>650</v>
      </c>
      <c r="Y809" s="520" t="b">
        <v>0</v>
      </c>
      <c r="Z809" s="520"/>
      <c r="AA809" s="520"/>
      <c r="AB809" s="520"/>
      <c r="AC809" s="520"/>
      <c r="AD809" s="527"/>
      <c r="AE809" s="520"/>
      <c r="AF809" s="520"/>
      <c r="AG809" s="520"/>
      <c r="AH809" s="520"/>
      <c r="AI809" s="520" t="s">
        <v>537</v>
      </c>
    </row>
    <row r="810" spans="1:35" s="154" customFormat="1">
      <c r="A810" s="520" t="s">
        <v>271</v>
      </c>
      <c r="B810" s="520">
        <v>2</v>
      </c>
      <c r="C810" s="525">
        <v>1273653</v>
      </c>
      <c r="D810" s="520">
        <v>10053366</v>
      </c>
      <c r="E810" s="520" t="s">
        <v>613</v>
      </c>
      <c r="F810" s="520" t="s">
        <v>561</v>
      </c>
      <c r="G810" s="522">
        <v>40700</v>
      </c>
      <c r="H810" s="522" t="s">
        <v>743</v>
      </c>
      <c r="I810" s="520" t="s">
        <v>530</v>
      </c>
      <c r="J810" s="523" t="s">
        <v>531</v>
      </c>
      <c r="K810" s="520" t="s">
        <v>106</v>
      </c>
      <c r="L810" s="520" t="s">
        <v>622</v>
      </c>
      <c r="M810" s="520">
        <v>20160</v>
      </c>
      <c r="N810" s="524">
        <v>0.3576388888888889</v>
      </c>
      <c r="O810" s="524">
        <v>0.3833333333333333</v>
      </c>
      <c r="P810" s="519">
        <v>36.99999999999995</v>
      </c>
      <c r="Q810" s="520" t="s">
        <v>538</v>
      </c>
      <c r="R810" s="520"/>
      <c r="S810" s="520" t="s">
        <v>539</v>
      </c>
      <c r="T810" s="520" t="s">
        <v>540</v>
      </c>
      <c r="U810" s="520"/>
      <c r="V810" s="520"/>
      <c r="W810" s="520" t="s">
        <v>649</v>
      </c>
      <c r="X810" s="520" t="s">
        <v>650</v>
      </c>
      <c r="Y810" s="520" t="b">
        <v>0</v>
      </c>
      <c r="Z810" s="520"/>
      <c r="AA810" s="520"/>
      <c r="AB810" s="520"/>
      <c r="AC810" s="520"/>
      <c r="AD810" s="527"/>
      <c r="AE810" s="520"/>
      <c r="AF810" s="520"/>
      <c r="AG810" s="520"/>
      <c r="AH810" s="520"/>
      <c r="AI810" s="520" t="s">
        <v>537</v>
      </c>
    </row>
    <row r="811" spans="1:35" s="154" customFormat="1">
      <c r="A811" s="520" t="s">
        <v>271</v>
      </c>
      <c r="B811" s="520">
        <v>2</v>
      </c>
      <c r="C811" s="525">
        <v>1273653</v>
      </c>
      <c r="D811" s="520">
        <v>10053366</v>
      </c>
      <c r="E811" s="520" t="s">
        <v>613</v>
      </c>
      <c r="F811" s="520" t="s">
        <v>561</v>
      </c>
      <c r="G811" s="522">
        <v>40700</v>
      </c>
      <c r="H811" s="522" t="s">
        <v>743</v>
      </c>
      <c r="I811" s="520" t="s">
        <v>530</v>
      </c>
      <c r="J811" s="523" t="s">
        <v>531</v>
      </c>
      <c r="K811" s="520" t="s">
        <v>106</v>
      </c>
      <c r="L811" s="520" t="s">
        <v>622</v>
      </c>
      <c r="M811" s="520">
        <v>20160</v>
      </c>
      <c r="N811" s="524">
        <v>0.3833333333333333</v>
      </c>
      <c r="O811" s="524">
        <v>0.38680555555555557</v>
      </c>
      <c r="P811" s="519">
        <v>4.9999999999999822</v>
      </c>
      <c r="Q811" s="520" t="s">
        <v>541</v>
      </c>
      <c r="R811" s="520" t="s">
        <v>653</v>
      </c>
      <c r="S811" s="520" t="s">
        <v>542</v>
      </c>
      <c r="T811" s="520" t="s">
        <v>534</v>
      </c>
      <c r="U811" s="520"/>
      <c r="V811" s="520"/>
      <c r="W811" s="520" t="s">
        <v>649</v>
      </c>
      <c r="X811" s="520" t="s">
        <v>650</v>
      </c>
      <c r="Y811" s="520" t="b">
        <v>0</v>
      </c>
      <c r="Z811" s="520"/>
      <c r="AA811" s="520"/>
      <c r="AB811" s="520"/>
      <c r="AC811" s="520"/>
      <c r="AD811" s="527"/>
      <c r="AE811" s="520"/>
      <c r="AF811" s="520"/>
      <c r="AG811" s="520"/>
      <c r="AH811" s="520"/>
      <c r="AI811" s="520" t="s">
        <v>537</v>
      </c>
    </row>
    <row r="812" spans="1:35" s="154" customFormat="1">
      <c r="A812" s="520" t="s">
        <v>271</v>
      </c>
      <c r="B812" s="520">
        <v>2</v>
      </c>
      <c r="C812" s="525">
        <v>1273653</v>
      </c>
      <c r="D812" s="520">
        <v>10053366</v>
      </c>
      <c r="E812" s="520" t="s">
        <v>613</v>
      </c>
      <c r="F812" s="520" t="s">
        <v>561</v>
      </c>
      <c r="G812" s="522">
        <v>40700</v>
      </c>
      <c r="H812" s="522" t="s">
        <v>743</v>
      </c>
      <c r="I812" s="520" t="s">
        <v>530</v>
      </c>
      <c r="J812" s="523" t="s">
        <v>531</v>
      </c>
      <c r="K812" s="520" t="s">
        <v>106</v>
      </c>
      <c r="L812" s="520" t="s">
        <v>622</v>
      </c>
      <c r="M812" s="520">
        <v>20160</v>
      </c>
      <c r="N812" s="524">
        <v>0.38680555555555557</v>
      </c>
      <c r="O812" s="524">
        <v>0.40138888888888891</v>
      </c>
      <c r="P812" s="519">
        <v>21.000000000000007</v>
      </c>
      <c r="Q812" s="520" t="s">
        <v>538</v>
      </c>
      <c r="R812" s="520"/>
      <c r="S812" s="520" t="s">
        <v>539</v>
      </c>
      <c r="T812" s="520" t="s">
        <v>540</v>
      </c>
      <c r="U812" s="520"/>
      <c r="V812" s="520"/>
      <c r="W812" s="520" t="s">
        <v>649</v>
      </c>
      <c r="X812" s="520" t="s">
        <v>650</v>
      </c>
      <c r="Y812" s="520" t="b">
        <v>0</v>
      </c>
      <c r="Z812" s="520"/>
      <c r="AA812" s="520"/>
      <c r="AB812" s="520"/>
      <c r="AC812" s="520"/>
      <c r="AD812" s="527"/>
      <c r="AE812" s="520"/>
      <c r="AF812" s="520"/>
      <c r="AG812" s="520"/>
      <c r="AH812" s="520"/>
      <c r="AI812" s="520" t="s">
        <v>537</v>
      </c>
    </row>
    <row r="813" spans="1:35" s="154" customFormat="1">
      <c r="A813" s="520" t="s">
        <v>271</v>
      </c>
      <c r="B813" s="520">
        <v>2</v>
      </c>
      <c r="C813" s="525">
        <v>1273653</v>
      </c>
      <c r="D813" s="520">
        <v>10053366</v>
      </c>
      <c r="E813" s="520" t="s">
        <v>613</v>
      </c>
      <c r="F813" s="520" t="s">
        <v>561</v>
      </c>
      <c r="G813" s="522">
        <v>40700</v>
      </c>
      <c r="H813" s="522" t="s">
        <v>743</v>
      </c>
      <c r="I813" s="520" t="s">
        <v>530</v>
      </c>
      <c r="J813" s="523" t="s">
        <v>531</v>
      </c>
      <c r="K813" s="520" t="s">
        <v>106</v>
      </c>
      <c r="L813" s="520" t="s">
        <v>622</v>
      </c>
      <c r="M813" s="520">
        <v>20160</v>
      </c>
      <c r="N813" s="524">
        <v>0.40138888888888891</v>
      </c>
      <c r="O813" s="524">
        <v>0.40902777777777777</v>
      </c>
      <c r="P813" s="519">
        <v>11.000000000000041</v>
      </c>
      <c r="Q813" s="520" t="s">
        <v>572</v>
      </c>
      <c r="R813" s="520" t="s">
        <v>1414</v>
      </c>
      <c r="S813" s="520" t="s">
        <v>533</v>
      </c>
      <c r="T813" s="520" t="s">
        <v>534</v>
      </c>
      <c r="U813" s="520"/>
      <c r="V813" s="520"/>
      <c r="W813" s="520" t="s">
        <v>649</v>
      </c>
      <c r="X813" s="520" t="s">
        <v>650</v>
      </c>
      <c r="Y813" s="520" t="b">
        <v>0</v>
      </c>
      <c r="Z813" s="520"/>
      <c r="AA813" s="520"/>
      <c r="AB813" s="520"/>
      <c r="AC813" s="520"/>
      <c r="AD813" s="527"/>
      <c r="AE813" s="520"/>
      <c r="AF813" s="520"/>
      <c r="AG813" s="520"/>
      <c r="AH813" s="520"/>
      <c r="AI813" s="520" t="s">
        <v>537</v>
      </c>
    </row>
    <row r="814" spans="1:35" s="154" customFormat="1">
      <c r="A814" s="520" t="s">
        <v>271</v>
      </c>
      <c r="B814" s="520">
        <v>2</v>
      </c>
      <c r="C814" s="525">
        <v>1273653</v>
      </c>
      <c r="D814" s="520">
        <v>10053366</v>
      </c>
      <c r="E814" s="520" t="s">
        <v>613</v>
      </c>
      <c r="F814" s="520" t="s">
        <v>561</v>
      </c>
      <c r="G814" s="522">
        <v>40700</v>
      </c>
      <c r="H814" s="522" t="s">
        <v>743</v>
      </c>
      <c r="I814" s="520" t="s">
        <v>530</v>
      </c>
      <c r="J814" s="523" t="s">
        <v>531</v>
      </c>
      <c r="K814" s="520" t="s">
        <v>106</v>
      </c>
      <c r="L814" s="520" t="s">
        <v>622</v>
      </c>
      <c r="M814" s="520">
        <v>20160</v>
      </c>
      <c r="N814" s="524">
        <v>0.40902777777777777</v>
      </c>
      <c r="O814" s="524">
        <v>0.40972222222222221</v>
      </c>
      <c r="P814" s="519">
        <v>0.99999999999999645</v>
      </c>
      <c r="Q814" s="520" t="s">
        <v>538</v>
      </c>
      <c r="R814" s="520"/>
      <c r="S814" s="520" t="s">
        <v>539</v>
      </c>
      <c r="T814" s="520" t="s">
        <v>540</v>
      </c>
      <c r="U814" s="520"/>
      <c r="V814" s="520"/>
      <c r="W814" s="520" t="s">
        <v>649</v>
      </c>
      <c r="X814" s="520" t="s">
        <v>650</v>
      </c>
      <c r="Y814" s="520" t="b">
        <v>0</v>
      </c>
      <c r="Z814" s="520"/>
      <c r="AA814" s="520"/>
      <c r="AB814" s="520"/>
      <c r="AC814" s="520"/>
      <c r="AD814" s="527"/>
      <c r="AE814" s="520"/>
      <c r="AF814" s="520"/>
      <c r="AG814" s="520"/>
      <c r="AH814" s="520"/>
      <c r="AI814" s="520" t="s">
        <v>537</v>
      </c>
    </row>
    <row r="815" spans="1:35" s="154" customFormat="1">
      <c r="A815" s="520" t="s">
        <v>271</v>
      </c>
      <c r="B815" s="520">
        <v>2</v>
      </c>
      <c r="C815" s="525">
        <v>1273653</v>
      </c>
      <c r="D815" s="520">
        <v>10053366</v>
      </c>
      <c r="E815" s="520" t="s">
        <v>613</v>
      </c>
      <c r="F815" s="520" t="s">
        <v>561</v>
      </c>
      <c r="G815" s="522">
        <v>40700</v>
      </c>
      <c r="H815" s="522" t="s">
        <v>743</v>
      </c>
      <c r="I815" s="520" t="s">
        <v>530</v>
      </c>
      <c r="J815" s="523" t="s">
        <v>531</v>
      </c>
      <c r="K815" s="520" t="s">
        <v>106</v>
      </c>
      <c r="L815" s="520" t="s">
        <v>622</v>
      </c>
      <c r="M815" s="520">
        <v>20160</v>
      </c>
      <c r="N815" s="524">
        <v>0.40972222222222221</v>
      </c>
      <c r="O815" s="524">
        <v>0.41736111111111113</v>
      </c>
      <c r="P815" s="519">
        <v>10.999999999999961</v>
      </c>
      <c r="Q815" s="520" t="s">
        <v>572</v>
      </c>
      <c r="R815" s="520" t="s">
        <v>1414</v>
      </c>
      <c r="S815" s="520" t="s">
        <v>533</v>
      </c>
      <c r="T815" s="520" t="s">
        <v>534</v>
      </c>
      <c r="U815" s="520"/>
      <c r="V815" s="520"/>
      <c r="W815" s="520" t="s">
        <v>649</v>
      </c>
      <c r="X815" s="520" t="s">
        <v>650</v>
      </c>
      <c r="Y815" s="520" t="b">
        <v>0</v>
      </c>
      <c r="Z815" s="520"/>
      <c r="AA815" s="520"/>
      <c r="AB815" s="520"/>
      <c r="AC815" s="520"/>
      <c r="AD815" s="527"/>
      <c r="AE815" s="520"/>
      <c r="AF815" s="520"/>
      <c r="AG815" s="520"/>
      <c r="AH815" s="520"/>
      <c r="AI815" s="520" t="s">
        <v>537</v>
      </c>
    </row>
    <row r="816" spans="1:35" s="154" customFormat="1">
      <c r="A816" s="520" t="s">
        <v>271</v>
      </c>
      <c r="B816" s="520">
        <v>2</v>
      </c>
      <c r="C816" s="525">
        <v>1273653</v>
      </c>
      <c r="D816" s="520">
        <v>10053366</v>
      </c>
      <c r="E816" s="520" t="s">
        <v>613</v>
      </c>
      <c r="F816" s="520" t="s">
        <v>561</v>
      </c>
      <c r="G816" s="522">
        <v>40700</v>
      </c>
      <c r="H816" s="522" t="s">
        <v>743</v>
      </c>
      <c r="I816" s="520" t="s">
        <v>530</v>
      </c>
      <c r="J816" s="523" t="s">
        <v>531</v>
      </c>
      <c r="K816" s="520" t="s">
        <v>106</v>
      </c>
      <c r="L816" s="520" t="s">
        <v>622</v>
      </c>
      <c r="M816" s="520">
        <v>20160</v>
      </c>
      <c r="N816" s="524">
        <v>0.41736111111111113</v>
      </c>
      <c r="O816" s="524">
        <v>0.41944444444444445</v>
      </c>
      <c r="P816" s="519">
        <v>2.9999999999999893</v>
      </c>
      <c r="Q816" s="520" t="s">
        <v>538</v>
      </c>
      <c r="R816" s="520"/>
      <c r="S816" s="520" t="s">
        <v>539</v>
      </c>
      <c r="T816" s="520" t="s">
        <v>540</v>
      </c>
      <c r="U816" s="520"/>
      <c r="V816" s="520"/>
      <c r="W816" s="520" t="s">
        <v>649</v>
      </c>
      <c r="X816" s="520" t="s">
        <v>650</v>
      </c>
      <c r="Y816" s="520" t="b">
        <v>0</v>
      </c>
      <c r="Z816" s="520"/>
      <c r="AA816" s="520"/>
      <c r="AB816" s="520"/>
      <c r="AC816" s="520"/>
      <c r="AD816" s="527"/>
      <c r="AE816" s="520"/>
      <c r="AF816" s="520"/>
      <c r="AG816" s="520"/>
      <c r="AH816" s="520"/>
      <c r="AI816" s="520" t="s">
        <v>537</v>
      </c>
    </row>
    <row r="817" spans="1:35" s="154" customFormat="1">
      <c r="A817" s="520" t="s">
        <v>271</v>
      </c>
      <c r="B817" s="520">
        <v>2</v>
      </c>
      <c r="C817" s="525">
        <v>1273653</v>
      </c>
      <c r="D817" s="520">
        <v>10053366</v>
      </c>
      <c r="E817" s="520" t="s">
        <v>613</v>
      </c>
      <c r="F817" s="520" t="s">
        <v>561</v>
      </c>
      <c r="G817" s="522">
        <v>40700</v>
      </c>
      <c r="H817" s="522" t="s">
        <v>743</v>
      </c>
      <c r="I817" s="520" t="s">
        <v>530</v>
      </c>
      <c r="J817" s="523" t="s">
        <v>531</v>
      </c>
      <c r="K817" s="520" t="s">
        <v>106</v>
      </c>
      <c r="L817" s="520" t="s">
        <v>622</v>
      </c>
      <c r="M817" s="520">
        <v>20160</v>
      </c>
      <c r="N817" s="524">
        <v>0.41944444444444445</v>
      </c>
      <c r="O817" s="524">
        <v>0.42777777777777776</v>
      </c>
      <c r="P817" s="519">
        <v>12.000000000000037</v>
      </c>
      <c r="Q817" s="520" t="s">
        <v>572</v>
      </c>
      <c r="R817" s="520" t="s">
        <v>1414</v>
      </c>
      <c r="S817" s="520" t="s">
        <v>533</v>
      </c>
      <c r="T817" s="520" t="s">
        <v>534</v>
      </c>
      <c r="U817" s="520"/>
      <c r="V817" s="520"/>
      <c r="W817" s="520" t="s">
        <v>649</v>
      </c>
      <c r="X817" s="520" t="s">
        <v>650</v>
      </c>
      <c r="Y817" s="520" t="b">
        <v>0</v>
      </c>
      <c r="Z817" s="520"/>
      <c r="AA817" s="520"/>
      <c r="AB817" s="520"/>
      <c r="AC817" s="520"/>
      <c r="AD817" s="527"/>
      <c r="AE817" s="520"/>
      <c r="AF817" s="520"/>
      <c r="AG817" s="520"/>
      <c r="AH817" s="520"/>
      <c r="AI817" s="520" t="s">
        <v>537</v>
      </c>
    </row>
    <row r="818" spans="1:35" s="154" customFormat="1">
      <c r="A818" s="520" t="s">
        <v>271</v>
      </c>
      <c r="B818" s="520">
        <v>2</v>
      </c>
      <c r="C818" s="525">
        <v>1273653</v>
      </c>
      <c r="D818" s="520">
        <v>10053366</v>
      </c>
      <c r="E818" s="520" t="s">
        <v>613</v>
      </c>
      <c r="F818" s="520" t="s">
        <v>561</v>
      </c>
      <c r="G818" s="522">
        <v>40700</v>
      </c>
      <c r="H818" s="522" t="s">
        <v>743</v>
      </c>
      <c r="I818" s="520" t="s">
        <v>530</v>
      </c>
      <c r="J818" s="523" t="s">
        <v>531</v>
      </c>
      <c r="K818" s="520" t="s">
        <v>106</v>
      </c>
      <c r="L818" s="520" t="s">
        <v>622</v>
      </c>
      <c r="M818" s="520">
        <v>20160</v>
      </c>
      <c r="N818" s="524">
        <v>0.42777777777777776</v>
      </c>
      <c r="O818" s="524">
        <v>0.43680555555555556</v>
      </c>
      <c r="P818" s="519">
        <v>13.000000000000034</v>
      </c>
      <c r="Q818" s="520" t="s">
        <v>538</v>
      </c>
      <c r="R818" s="520"/>
      <c r="S818" s="520" t="s">
        <v>539</v>
      </c>
      <c r="T818" s="520" t="s">
        <v>540</v>
      </c>
      <c r="U818" s="520"/>
      <c r="V818" s="520"/>
      <c r="W818" s="520" t="s">
        <v>649</v>
      </c>
      <c r="X818" s="520" t="s">
        <v>650</v>
      </c>
      <c r="Y818" s="520" t="b">
        <v>0</v>
      </c>
      <c r="Z818" s="520"/>
      <c r="AA818" s="520"/>
      <c r="AB818" s="520"/>
      <c r="AC818" s="520"/>
      <c r="AD818" s="527"/>
      <c r="AE818" s="520"/>
      <c r="AF818" s="520"/>
      <c r="AG818" s="520"/>
      <c r="AH818" s="520"/>
      <c r="AI818" s="520" t="s">
        <v>537</v>
      </c>
    </row>
    <row r="819" spans="1:35" s="154" customFormat="1">
      <c r="A819" s="520" t="s">
        <v>271</v>
      </c>
      <c r="B819" s="520">
        <v>2</v>
      </c>
      <c r="C819" s="525">
        <v>1273653</v>
      </c>
      <c r="D819" s="520">
        <v>10053366</v>
      </c>
      <c r="E819" s="520" t="s">
        <v>613</v>
      </c>
      <c r="F819" s="520" t="s">
        <v>561</v>
      </c>
      <c r="G819" s="522">
        <v>40700</v>
      </c>
      <c r="H819" s="522" t="s">
        <v>743</v>
      </c>
      <c r="I819" s="520" t="s">
        <v>530</v>
      </c>
      <c r="J819" s="523" t="s">
        <v>531</v>
      </c>
      <c r="K819" s="520" t="s">
        <v>106</v>
      </c>
      <c r="L819" s="520" t="s">
        <v>622</v>
      </c>
      <c r="M819" s="520">
        <v>20160</v>
      </c>
      <c r="N819" s="524">
        <v>0.43680555555555556</v>
      </c>
      <c r="O819" s="524">
        <v>0.43958333333333333</v>
      </c>
      <c r="P819" s="519">
        <v>3.9999999999999858</v>
      </c>
      <c r="Q819" s="520" t="s">
        <v>541</v>
      </c>
      <c r="R819" s="520" t="s">
        <v>653</v>
      </c>
      <c r="S819" s="520" t="s">
        <v>542</v>
      </c>
      <c r="T819" s="520" t="s">
        <v>534</v>
      </c>
      <c r="U819" s="520"/>
      <c r="V819" s="520"/>
      <c r="W819" s="520" t="s">
        <v>649</v>
      </c>
      <c r="X819" s="520" t="s">
        <v>650</v>
      </c>
      <c r="Y819" s="520" t="b">
        <v>0</v>
      </c>
      <c r="Z819" s="520"/>
      <c r="AA819" s="520"/>
      <c r="AB819" s="520"/>
      <c r="AC819" s="520"/>
      <c r="AD819" s="527"/>
      <c r="AE819" s="520"/>
      <c r="AF819" s="520"/>
      <c r="AG819" s="520"/>
      <c r="AH819" s="520"/>
      <c r="AI819" s="520" t="s">
        <v>537</v>
      </c>
    </row>
    <row r="820" spans="1:35" s="154" customFormat="1">
      <c r="A820" s="520" t="s">
        <v>271</v>
      </c>
      <c r="B820" s="520">
        <v>2</v>
      </c>
      <c r="C820" s="525">
        <v>1273653</v>
      </c>
      <c r="D820" s="520">
        <v>10053366</v>
      </c>
      <c r="E820" s="520" t="s">
        <v>613</v>
      </c>
      <c r="F820" s="520" t="s">
        <v>561</v>
      </c>
      <c r="G820" s="522">
        <v>40700</v>
      </c>
      <c r="H820" s="522" t="s">
        <v>743</v>
      </c>
      <c r="I820" s="520" t="s">
        <v>530</v>
      </c>
      <c r="J820" s="523" t="s">
        <v>531</v>
      </c>
      <c r="K820" s="520" t="s">
        <v>106</v>
      </c>
      <c r="L820" s="520" t="s">
        <v>622</v>
      </c>
      <c r="M820" s="520">
        <v>20160</v>
      </c>
      <c r="N820" s="524">
        <v>0.43958333333333333</v>
      </c>
      <c r="O820" s="524">
        <v>0.44305555555555554</v>
      </c>
      <c r="P820" s="519">
        <v>4.9999999999999822</v>
      </c>
      <c r="Q820" s="520" t="s">
        <v>538</v>
      </c>
      <c r="R820" s="520"/>
      <c r="S820" s="520" t="s">
        <v>539</v>
      </c>
      <c r="T820" s="520" t="s">
        <v>540</v>
      </c>
      <c r="U820" s="520"/>
      <c r="V820" s="520"/>
      <c r="W820" s="520" t="s">
        <v>649</v>
      </c>
      <c r="X820" s="520" t="s">
        <v>650</v>
      </c>
      <c r="Y820" s="520" t="b">
        <v>0</v>
      </c>
      <c r="Z820" s="520"/>
      <c r="AA820" s="520"/>
      <c r="AB820" s="520"/>
      <c r="AC820" s="520"/>
      <c r="AD820" s="527"/>
      <c r="AE820" s="520"/>
      <c r="AF820" s="520"/>
      <c r="AG820" s="520"/>
      <c r="AH820" s="520"/>
      <c r="AI820" s="520" t="s">
        <v>537</v>
      </c>
    </row>
    <row r="821" spans="1:35" s="154" customFormat="1">
      <c r="A821" s="520" t="s">
        <v>271</v>
      </c>
      <c r="B821" s="520">
        <v>2</v>
      </c>
      <c r="C821" s="525">
        <v>1273653</v>
      </c>
      <c r="D821" s="520">
        <v>10053366</v>
      </c>
      <c r="E821" s="520" t="s">
        <v>613</v>
      </c>
      <c r="F821" s="520" t="s">
        <v>561</v>
      </c>
      <c r="G821" s="522">
        <v>40700</v>
      </c>
      <c r="H821" s="522" t="s">
        <v>743</v>
      </c>
      <c r="I821" s="520" t="s">
        <v>530</v>
      </c>
      <c r="J821" s="523" t="s">
        <v>531</v>
      </c>
      <c r="K821" s="520" t="s">
        <v>106</v>
      </c>
      <c r="L821" s="520" t="s">
        <v>622</v>
      </c>
      <c r="M821" s="520">
        <v>20160</v>
      </c>
      <c r="N821" s="524">
        <v>0.44305555555555554</v>
      </c>
      <c r="O821" s="524">
        <v>0.44513888888888886</v>
      </c>
      <c r="P821" s="519">
        <v>2.9999999999999893</v>
      </c>
      <c r="Q821" s="520" t="s">
        <v>541</v>
      </c>
      <c r="R821" s="520" t="s">
        <v>653</v>
      </c>
      <c r="S821" s="520" t="s">
        <v>542</v>
      </c>
      <c r="T821" s="520" t="s">
        <v>534</v>
      </c>
      <c r="U821" s="520"/>
      <c r="V821" s="520"/>
      <c r="W821" s="520" t="s">
        <v>649</v>
      </c>
      <c r="X821" s="520" t="s">
        <v>650</v>
      </c>
      <c r="Y821" s="520" t="b">
        <v>0</v>
      </c>
      <c r="Z821" s="520"/>
      <c r="AA821" s="520"/>
      <c r="AB821" s="520"/>
      <c r="AC821" s="520"/>
      <c r="AD821" s="527"/>
      <c r="AE821" s="520"/>
      <c r="AF821" s="520"/>
      <c r="AG821" s="520"/>
      <c r="AH821" s="520"/>
      <c r="AI821" s="520" t="s">
        <v>537</v>
      </c>
    </row>
    <row r="822" spans="1:35" s="154" customFormat="1">
      <c r="A822" s="520" t="s">
        <v>271</v>
      </c>
      <c r="B822" s="520">
        <v>2</v>
      </c>
      <c r="C822" s="525">
        <v>1273653</v>
      </c>
      <c r="D822" s="520">
        <v>10053366</v>
      </c>
      <c r="E822" s="520" t="s">
        <v>613</v>
      </c>
      <c r="F822" s="520" t="s">
        <v>561</v>
      </c>
      <c r="G822" s="522">
        <v>40700</v>
      </c>
      <c r="H822" s="522" t="s">
        <v>743</v>
      </c>
      <c r="I822" s="520" t="s">
        <v>530</v>
      </c>
      <c r="J822" s="523" t="s">
        <v>531</v>
      </c>
      <c r="K822" s="520" t="s">
        <v>106</v>
      </c>
      <c r="L822" s="520" t="s">
        <v>622</v>
      </c>
      <c r="M822" s="520">
        <v>20160</v>
      </c>
      <c r="N822" s="524">
        <v>0.44513888888888886</v>
      </c>
      <c r="O822" s="524">
        <v>0.44791666666666669</v>
      </c>
      <c r="P822" s="519">
        <v>3.9999999999999858</v>
      </c>
      <c r="Q822" s="520" t="s">
        <v>538</v>
      </c>
      <c r="R822" s="520"/>
      <c r="S822" s="520" t="s">
        <v>539</v>
      </c>
      <c r="T822" s="520" t="s">
        <v>540</v>
      </c>
      <c r="U822" s="520"/>
      <c r="V822" s="520"/>
      <c r="W822" s="520" t="s">
        <v>649</v>
      </c>
      <c r="X822" s="520" t="s">
        <v>650</v>
      </c>
      <c r="Y822" s="520" t="b">
        <v>0</v>
      </c>
      <c r="Z822" s="520"/>
      <c r="AA822" s="520"/>
      <c r="AB822" s="520"/>
      <c r="AC822" s="520"/>
      <c r="AD822" s="527"/>
      <c r="AE822" s="520"/>
      <c r="AF822" s="520"/>
      <c r="AG822" s="520"/>
      <c r="AH822" s="520"/>
      <c r="AI822" s="520" t="s">
        <v>537</v>
      </c>
    </row>
    <row r="823" spans="1:35" s="154" customFormat="1">
      <c r="A823" s="520" t="s">
        <v>271</v>
      </c>
      <c r="B823" s="520">
        <v>2</v>
      </c>
      <c r="C823" s="525">
        <v>1273653</v>
      </c>
      <c r="D823" s="520">
        <v>10053366</v>
      </c>
      <c r="E823" s="520" t="s">
        <v>613</v>
      </c>
      <c r="F823" s="520" t="s">
        <v>561</v>
      </c>
      <c r="G823" s="522">
        <v>40700</v>
      </c>
      <c r="H823" s="522" t="s">
        <v>743</v>
      </c>
      <c r="I823" s="520" t="s">
        <v>530</v>
      </c>
      <c r="J823" s="523" t="s">
        <v>531</v>
      </c>
      <c r="K823" s="520" t="s">
        <v>106</v>
      </c>
      <c r="L823" s="520" t="s">
        <v>622</v>
      </c>
      <c r="M823" s="520">
        <v>20160</v>
      </c>
      <c r="N823" s="524">
        <v>0.44791666666666669</v>
      </c>
      <c r="O823" s="524">
        <v>0.45069444444444445</v>
      </c>
      <c r="P823" s="519">
        <v>3.9999999999999858</v>
      </c>
      <c r="Q823" s="520" t="s">
        <v>541</v>
      </c>
      <c r="R823" s="520" t="s">
        <v>631</v>
      </c>
      <c r="S823" s="520" t="s">
        <v>542</v>
      </c>
      <c r="T823" s="520" t="s">
        <v>534</v>
      </c>
      <c r="U823" s="520"/>
      <c r="V823" s="520"/>
      <c r="W823" s="520" t="s">
        <v>649</v>
      </c>
      <c r="X823" s="520" t="s">
        <v>650</v>
      </c>
      <c r="Y823" s="520" t="b">
        <v>0</v>
      </c>
      <c r="Z823" s="520"/>
      <c r="AA823" s="520"/>
      <c r="AB823" s="520"/>
      <c r="AC823" s="520"/>
      <c r="AD823" s="527"/>
      <c r="AE823" s="520"/>
      <c r="AF823" s="520"/>
      <c r="AG823" s="520"/>
      <c r="AH823" s="520"/>
      <c r="AI823" s="520" t="s">
        <v>537</v>
      </c>
    </row>
    <row r="824" spans="1:35" s="154" customFormat="1">
      <c r="A824" s="520" t="s">
        <v>271</v>
      </c>
      <c r="B824" s="520">
        <v>2</v>
      </c>
      <c r="C824" s="525">
        <v>1273653</v>
      </c>
      <c r="D824" s="520">
        <v>10053366</v>
      </c>
      <c r="E824" s="520" t="s">
        <v>613</v>
      </c>
      <c r="F824" s="520" t="s">
        <v>561</v>
      </c>
      <c r="G824" s="522">
        <v>40700</v>
      </c>
      <c r="H824" s="522" t="s">
        <v>743</v>
      </c>
      <c r="I824" s="520" t="s">
        <v>530</v>
      </c>
      <c r="J824" s="523" t="s">
        <v>531</v>
      </c>
      <c r="K824" s="520" t="s">
        <v>106</v>
      </c>
      <c r="L824" s="520" t="s">
        <v>622</v>
      </c>
      <c r="M824" s="520">
        <v>20160</v>
      </c>
      <c r="N824" s="524">
        <v>0.45069444444444445</v>
      </c>
      <c r="O824" s="524">
        <v>0.45694444444444443</v>
      </c>
      <c r="P824" s="519">
        <v>9.000000000000048</v>
      </c>
      <c r="Q824" s="520" t="s">
        <v>538</v>
      </c>
      <c r="R824" s="520"/>
      <c r="S824" s="520" t="s">
        <v>539</v>
      </c>
      <c r="T824" s="520" t="s">
        <v>540</v>
      </c>
      <c r="U824" s="520"/>
      <c r="V824" s="520"/>
      <c r="W824" s="520" t="s">
        <v>649</v>
      </c>
      <c r="X824" s="520" t="s">
        <v>650</v>
      </c>
      <c r="Y824" s="520" t="b">
        <v>0</v>
      </c>
      <c r="Z824" s="520"/>
      <c r="AA824" s="520"/>
      <c r="AB824" s="520"/>
      <c r="AC824" s="520"/>
      <c r="AD824" s="527"/>
      <c r="AE824" s="520"/>
      <c r="AF824" s="520"/>
      <c r="AG824" s="520"/>
      <c r="AH824" s="520"/>
      <c r="AI824" s="520" t="s">
        <v>537</v>
      </c>
    </row>
    <row r="825" spans="1:35" s="154" customFormat="1">
      <c r="A825" s="520" t="s">
        <v>271</v>
      </c>
      <c r="B825" s="520">
        <v>2</v>
      </c>
      <c r="C825" s="525">
        <v>1273653</v>
      </c>
      <c r="D825" s="520">
        <v>10053366</v>
      </c>
      <c r="E825" s="520" t="s">
        <v>613</v>
      </c>
      <c r="F825" s="520" t="s">
        <v>561</v>
      </c>
      <c r="G825" s="522">
        <v>40700</v>
      </c>
      <c r="H825" s="522" t="s">
        <v>743</v>
      </c>
      <c r="I825" s="520" t="s">
        <v>530</v>
      </c>
      <c r="J825" s="523" t="s">
        <v>531</v>
      </c>
      <c r="K825" s="520" t="s">
        <v>106</v>
      </c>
      <c r="L825" s="520" t="s">
        <v>622</v>
      </c>
      <c r="M825" s="520">
        <v>20160</v>
      </c>
      <c r="N825" s="524">
        <v>0.45694444444444443</v>
      </c>
      <c r="O825" s="524">
        <v>0.45902777777777776</v>
      </c>
      <c r="P825" s="519">
        <v>2.9999999999999893</v>
      </c>
      <c r="Q825" s="520" t="s">
        <v>546</v>
      </c>
      <c r="R825" s="520" t="s">
        <v>596</v>
      </c>
      <c r="S825" s="520" t="s">
        <v>547</v>
      </c>
      <c r="T825" s="520" t="s">
        <v>534</v>
      </c>
      <c r="U825" s="520"/>
      <c r="V825" s="520"/>
      <c r="W825" s="520" t="s">
        <v>649</v>
      </c>
      <c r="X825" s="520" t="s">
        <v>650</v>
      </c>
      <c r="Y825" s="520" t="b">
        <v>0</v>
      </c>
      <c r="Z825" s="520"/>
      <c r="AA825" s="520"/>
      <c r="AB825" s="520"/>
      <c r="AC825" s="520"/>
      <c r="AD825" s="527"/>
      <c r="AE825" s="520"/>
      <c r="AF825" s="520"/>
      <c r="AG825" s="520"/>
      <c r="AH825" s="520"/>
      <c r="AI825" s="520" t="s">
        <v>537</v>
      </c>
    </row>
    <row r="826" spans="1:35" s="154" customFormat="1">
      <c r="A826" s="520" t="s">
        <v>271</v>
      </c>
      <c r="B826" s="520">
        <v>3</v>
      </c>
      <c r="C826" s="525">
        <v>1274757</v>
      </c>
      <c r="D826" s="520">
        <v>10045147</v>
      </c>
      <c r="E826" s="520" t="s">
        <v>716</v>
      </c>
      <c r="F826" s="520" t="s">
        <v>571</v>
      </c>
      <c r="G826" s="522">
        <v>40700</v>
      </c>
      <c r="H826" s="522" t="s">
        <v>743</v>
      </c>
      <c r="I826" s="520" t="s">
        <v>530</v>
      </c>
      <c r="J826" s="523" t="s">
        <v>531</v>
      </c>
      <c r="K826" s="520" t="s">
        <v>106</v>
      </c>
      <c r="L826" s="520" t="s">
        <v>622</v>
      </c>
      <c r="M826" s="520">
        <v>1008</v>
      </c>
      <c r="N826" s="524">
        <v>0.45902777777777776</v>
      </c>
      <c r="O826" s="524">
        <v>0.46249999999999997</v>
      </c>
      <c r="P826" s="519">
        <v>4.9999999999999822</v>
      </c>
      <c r="Q826" s="520" t="s">
        <v>554</v>
      </c>
      <c r="R826" s="520" t="s">
        <v>652</v>
      </c>
      <c r="S826" s="520" t="s">
        <v>550</v>
      </c>
      <c r="T826" s="520" t="s">
        <v>551</v>
      </c>
      <c r="U826" s="520"/>
      <c r="V826" s="520"/>
      <c r="W826" s="520" t="s">
        <v>649</v>
      </c>
      <c r="X826" s="520" t="s">
        <v>650</v>
      </c>
      <c r="Y826" s="520" t="b">
        <v>0</v>
      </c>
      <c r="Z826" s="520">
        <v>1008</v>
      </c>
      <c r="AA826" s="520">
        <v>12000</v>
      </c>
      <c r="AB826" s="520">
        <v>40700</v>
      </c>
      <c r="AC826" s="520" t="s">
        <v>1840</v>
      </c>
      <c r="AD826" s="527">
        <v>750</v>
      </c>
      <c r="AE826" s="520">
        <v>6</v>
      </c>
      <c r="AF826" s="520"/>
      <c r="AG826" s="520"/>
      <c r="AH826" s="520">
        <v>84</v>
      </c>
      <c r="AI826" s="520" t="s">
        <v>537</v>
      </c>
    </row>
    <row r="827" spans="1:35" s="154" customFormat="1">
      <c r="A827" s="520" t="s">
        <v>271</v>
      </c>
      <c r="B827" s="520">
        <v>3</v>
      </c>
      <c r="C827" s="525">
        <v>1274757</v>
      </c>
      <c r="D827" s="520">
        <v>10045147</v>
      </c>
      <c r="E827" s="520" t="s">
        <v>716</v>
      </c>
      <c r="F827" s="520" t="s">
        <v>571</v>
      </c>
      <c r="G827" s="522">
        <v>40700</v>
      </c>
      <c r="H827" s="522" t="s">
        <v>743</v>
      </c>
      <c r="I827" s="520" t="s">
        <v>530</v>
      </c>
      <c r="J827" s="523" t="s">
        <v>531</v>
      </c>
      <c r="K827" s="520" t="s">
        <v>106</v>
      </c>
      <c r="L827" s="520" t="s">
        <v>622</v>
      </c>
      <c r="M827" s="520">
        <v>1008</v>
      </c>
      <c r="N827" s="524">
        <v>0.46249999999999997</v>
      </c>
      <c r="O827" s="524">
        <v>0.46597222222222223</v>
      </c>
      <c r="P827" s="519">
        <v>4.9999999999999822</v>
      </c>
      <c r="Q827" s="520" t="s">
        <v>538</v>
      </c>
      <c r="R827" s="520"/>
      <c r="S827" s="520" t="s">
        <v>539</v>
      </c>
      <c r="T827" s="520" t="s">
        <v>540</v>
      </c>
      <c r="U827" s="520"/>
      <c r="V827" s="520"/>
      <c r="W827" s="520" t="s">
        <v>649</v>
      </c>
      <c r="X827" s="520" t="s">
        <v>650</v>
      </c>
      <c r="Y827" s="520" t="b">
        <v>0</v>
      </c>
      <c r="Z827" s="520"/>
      <c r="AA827" s="520"/>
      <c r="AB827" s="520"/>
      <c r="AC827" s="520"/>
      <c r="AD827" s="527"/>
      <c r="AE827" s="520"/>
      <c r="AF827" s="520"/>
      <c r="AG827" s="520"/>
      <c r="AH827" s="520"/>
      <c r="AI827" s="520" t="s">
        <v>537</v>
      </c>
    </row>
    <row r="828" spans="1:35" s="154" customFormat="1">
      <c r="A828" s="520" t="s">
        <v>271</v>
      </c>
      <c r="B828" s="520">
        <v>3</v>
      </c>
      <c r="C828" s="525">
        <v>1274757</v>
      </c>
      <c r="D828" s="520">
        <v>10045147</v>
      </c>
      <c r="E828" s="520" t="s">
        <v>716</v>
      </c>
      <c r="F828" s="520" t="s">
        <v>571</v>
      </c>
      <c r="G828" s="522">
        <v>40700</v>
      </c>
      <c r="H828" s="522" t="s">
        <v>743</v>
      </c>
      <c r="I828" s="520" t="s">
        <v>530</v>
      </c>
      <c r="J828" s="523" t="s">
        <v>531</v>
      </c>
      <c r="K828" s="520" t="s">
        <v>106</v>
      </c>
      <c r="L828" s="520" t="s">
        <v>622</v>
      </c>
      <c r="M828" s="520">
        <v>1008</v>
      </c>
      <c r="N828" s="524">
        <v>0.46597222222222223</v>
      </c>
      <c r="O828" s="524">
        <v>0.46666666666666667</v>
      </c>
      <c r="P828" s="519">
        <v>0.99999999999999645</v>
      </c>
      <c r="Q828" s="520" t="s">
        <v>546</v>
      </c>
      <c r="R828" s="520" t="s">
        <v>596</v>
      </c>
      <c r="S828" s="520" t="s">
        <v>547</v>
      </c>
      <c r="T828" s="520" t="s">
        <v>534</v>
      </c>
      <c r="U828" s="520"/>
      <c r="V828" s="520"/>
      <c r="W828" s="520" t="s">
        <v>649</v>
      </c>
      <c r="X828" s="520" t="s">
        <v>650</v>
      </c>
      <c r="Y828" s="520" t="b">
        <v>0</v>
      </c>
      <c r="Z828" s="520"/>
      <c r="AA828" s="520"/>
      <c r="AB828" s="520"/>
      <c r="AC828" s="520"/>
      <c r="AD828" s="527"/>
      <c r="AE828" s="520"/>
      <c r="AF828" s="520"/>
      <c r="AG828" s="520"/>
      <c r="AH828" s="520"/>
      <c r="AI828" s="520" t="s">
        <v>537</v>
      </c>
    </row>
    <row r="829" spans="1:35" s="154" customFormat="1">
      <c r="A829" s="520" t="s">
        <v>271</v>
      </c>
      <c r="B829" s="520">
        <v>4</v>
      </c>
      <c r="C829" s="525">
        <v>1276719</v>
      </c>
      <c r="D829" s="520">
        <v>10053369</v>
      </c>
      <c r="E829" s="520" t="s">
        <v>1083</v>
      </c>
      <c r="F829" s="520" t="s">
        <v>571</v>
      </c>
      <c r="G829" s="522">
        <v>40700</v>
      </c>
      <c r="H829" s="522" t="s">
        <v>743</v>
      </c>
      <c r="I829" s="520" t="s">
        <v>530</v>
      </c>
      <c r="J829" s="523" t="s">
        <v>531</v>
      </c>
      <c r="K829" s="520" t="s">
        <v>106</v>
      </c>
      <c r="L829" s="520" t="s">
        <v>622</v>
      </c>
      <c r="M829" s="520">
        <v>360</v>
      </c>
      <c r="N829" s="524">
        <v>0.46666666666666667</v>
      </c>
      <c r="O829" s="524">
        <v>0.47013888888888888</v>
      </c>
      <c r="P829" s="519">
        <v>5.0000000000000622</v>
      </c>
      <c r="Q829" s="520" t="s">
        <v>554</v>
      </c>
      <c r="R829" s="520" t="s">
        <v>652</v>
      </c>
      <c r="S829" s="520" t="s">
        <v>550</v>
      </c>
      <c r="T829" s="520" t="s">
        <v>551</v>
      </c>
      <c r="U829" s="520"/>
      <c r="V829" s="520"/>
      <c r="W829" s="520" t="s">
        <v>649</v>
      </c>
      <c r="X829" s="520" t="s">
        <v>650</v>
      </c>
      <c r="Y829" s="520" t="b">
        <v>0</v>
      </c>
      <c r="Z829" s="520">
        <v>360</v>
      </c>
      <c r="AA829" s="520">
        <v>12000</v>
      </c>
      <c r="AB829" s="520">
        <v>40700</v>
      </c>
      <c r="AC829" s="520" t="s">
        <v>1841</v>
      </c>
      <c r="AD829" s="527">
        <v>750</v>
      </c>
      <c r="AE829" s="520">
        <v>6</v>
      </c>
      <c r="AF829" s="520"/>
      <c r="AG829" s="520"/>
      <c r="AH829" s="520">
        <v>30</v>
      </c>
      <c r="AI829" s="520" t="s">
        <v>537</v>
      </c>
    </row>
    <row r="830" spans="1:35" s="154" customFormat="1">
      <c r="A830" s="520" t="s">
        <v>271</v>
      </c>
      <c r="B830" s="520">
        <v>4</v>
      </c>
      <c r="C830" s="525">
        <v>1276719</v>
      </c>
      <c r="D830" s="520">
        <v>10053369</v>
      </c>
      <c r="E830" s="520" t="s">
        <v>1083</v>
      </c>
      <c r="F830" s="520" t="s">
        <v>571</v>
      </c>
      <c r="G830" s="522">
        <v>40700</v>
      </c>
      <c r="H830" s="522" t="s">
        <v>743</v>
      </c>
      <c r="I830" s="520" t="s">
        <v>530</v>
      </c>
      <c r="J830" s="523" t="s">
        <v>531</v>
      </c>
      <c r="K830" s="520" t="s">
        <v>106</v>
      </c>
      <c r="L830" s="520" t="s">
        <v>622</v>
      </c>
      <c r="M830" s="520">
        <v>360</v>
      </c>
      <c r="N830" s="524">
        <v>0.47013888888888888</v>
      </c>
      <c r="O830" s="524">
        <v>0.47152777777777777</v>
      </c>
      <c r="P830" s="519">
        <v>1.9999999999999929</v>
      </c>
      <c r="Q830" s="520" t="s">
        <v>538</v>
      </c>
      <c r="R830" s="520"/>
      <c r="S830" s="520" t="s">
        <v>539</v>
      </c>
      <c r="T830" s="520" t="s">
        <v>540</v>
      </c>
      <c r="U830" s="520"/>
      <c r="V830" s="520"/>
      <c r="W830" s="520" t="s">
        <v>649</v>
      </c>
      <c r="X830" s="520" t="s">
        <v>650</v>
      </c>
      <c r="Y830" s="520" t="b">
        <v>0</v>
      </c>
      <c r="Z830" s="520"/>
      <c r="AA830" s="520"/>
      <c r="AB830" s="520"/>
      <c r="AC830" s="520"/>
      <c r="AD830" s="527"/>
      <c r="AE830" s="520"/>
      <c r="AF830" s="520"/>
      <c r="AG830" s="520"/>
      <c r="AH830" s="520"/>
      <c r="AI830" s="520" t="s">
        <v>537</v>
      </c>
    </row>
    <row r="831" spans="1:35" s="154" customFormat="1">
      <c r="A831" s="520" t="s">
        <v>271</v>
      </c>
      <c r="B831" s="520">
        <v>4</v>
      </c>
      <c r="C831" s="525">
        <v>1276719</v>
      </c>
      <c r="D831" s="520">
        <v>10053369</v>
      </c>
      <c r="E831" s="520" t="s">
        <v>1083</v>
      </c>
      <c r="F831" s="520" t="s">
        <v>571</v>
      </c>
      <c r="G831" s="522">
        <v>40700</v>
      </c>
      <c r="H831" s="522" t="s">
        <v>743</v>
      </c>
      <c r="I831" s="520" t="s">
        <v>530</v>
      </c>
      <c r="J831" s="523" t="s">
        <v>531</v>
      </c>
      <c r="K831" s="520" t="s">
        <v>106</v>
      </c>
      <c r="L831" s="520" t="s">
        <v>622</v>
      </c>
      <c r="M831" s="520">
        <v>360</v>
      </c>
      <c r="N831" s="524">
        <v>0.47152777777777777</v>
      </c>
      <c r="O831" s="524">
        <v>0.47499999999999998</v>
      </c>
      <c r="P831" s="519">
        <v>4.9999999999999822</v>
      </c>
      <c r="Q831" s="520" t="s">
        <v>546</v>
      </c>
      <c r="R831" s="520" t="s">
        <v>596</v>
      </c>
      <c r="S831" s="520" t="s">
        <v>547</v>
      </c>
      <c r="T831" s="520" t="s">
        <v>534</v>
      </c>
      <c r="U831" s="520"/>
      <c r="V831" s="520"/>
      <c r="W831" s="520" t="s">
        <v>649</v>
      </c>
      <c r="X831" s="520" t="s">
        <v>650</v>
      </c>
      <c r="Y831" s="520" t="b">
        <v>0</v>
      </c>
      <c r="Z831" s="520"/>
      <c r="AA831" s="520"/>
      <c r="AB831" s="520"/>
      <c r="AC831" s="520"/>
      <c r="AD831" s="527"/>
      <c r="AE831" s="520"/>
      <c r="AF831" s="520"/>
      <c r="AG831" s="520"/>
      <c r="AH831" s="520"/>
      <c r="AI831" s="520" t="s">
        <v>537</v>
      </c>
    </row>
    <row r="832" spans="1:35" s="154" customFormat="1">
      <c r="A832" s="520" t="s">
        <v>271</v>
      </c>
      <c r="B832" s="520">
        <v>5</v>
      </c>
      <c r="C832" s="525">
        <v>1273297</v>
      </c>
      <c r="D832" s="520">
        <v>10045139</v>
      </c>
      <c r="E832" s="520" t="s">
        <v>1086</v>
      </c>
      <c r="F832" s="520" t="s">
        <v>571</v>
      </c>
      <c r="G832" s="522">
        <v>40700</v>
      </c>
      <c r="H832" s="522" t="s">
        <v>743</v>
      </c>
      <c r="I832" s="520" t="s">
        <v>530</v>
      </c>
      <c r="J832" s="523" t="s">
        <v>531</v>
      </c>
      <c r="K832" s="520" t="s">
        <v>106</v>
      </c>
      <c r="L832" s="520" t="s">
        <v>622</v>
      </c>
      <c r="M832" s="520">
        <v>840</v>
      </c>
      <c r="N832" s="524">
        <v>0.47499999999999998</v>
      </c>
      <c r="O832" s="524">
        <v>0.47916666666666669</v>
      </c>
      <c r="P832" s="519">
        <v>5.9999999999999787</v>
      </c>
      <c r="Q832" s="520" t="s">
        <v>553</v>
      </c>
      <c r="R832" s="520" t="s">
        <v>1415</v>
      </c>
      <c r="S832" s="520" t="s">
        <v>550</v>
      </c>
      <c r="T832" s="520" t="s">
        <v>551</v>
      </c>
      <c r="U832" s="520"/>
      <c r="V832" s="520"/>
      <c r="W832" s="520" t="s">
        <v>649</v>
      </c>
      <c r="X832" s="520" t="s">
        <v>650</v>
      </c>
      <c r="Y832" s="520" t="b">
        <v>0</v>
      </c>
      <c r="Z832" s="520">
        <v>840</v>
      </c>
      <c r="AA832" s="520">
        <v>12000</v>
      </c>
      <c r="AB832" s="520">
        <v>40700</v>
      </c>
      <c r="AC832" s="520" t="s">
        <v>1842</v>
      </c>
      <c r="AD832" s="527">
        <v>750</v>
      </c>
      <c r="AE832" s="520">
        <v>12</v>
      </c>
      <c r="AF832" s="520"/>
      <c r="AG832" s="520"/>
      <c r="AH832" s="520">
        <v>70</v>
      </c>
      <c r="AI832" s="520" t="s">
        <v>537</v>
      </c>
    </row>
    <row r="833" spans="1:35" s="154" customFormat="1">
      <c r="A833" s="520" t="s">
        <v>271</v>
      </c>
      <c r="B833" s="520">
        <v>5</v>
      </c>
      <c r="C833" s="525">
        <v>1273297</v>
      </c>
      <c r="D833" s="520">
        <v>10045139</v>
      </c>
      <c r="E833" s="520" t="s">
        <v>1086</v>
      </c>
      <c r="F833" s="520" t="s">
        <v>571</v>
      </c>
      <c r="G833" s="522">
        <v>40700</v>
      </c>
      <c r="H833" s="522" t="s">
        <v>743</v>
      </c>
      <c r="I833" s="520" t="s">
        <v>530</v>
      </c>
      <c r="J833" s="523" t="s">
        <v>531</v>
      </c>
      <c r="K833" s="520" t="s">
        <v>106</v>
      </c>
      <c r="L833" s="520" t="s">
        <v>622</v>
      </c>
      <c r="M833" s="520">
        <v>840</v>
      </c>
      <c r="N833" s="524">
        <v>0.47916666666666669</v>
      </c>
      <c r="O833" s="524">
        <v>0.4826388888888889</v>
      </c>
      <c r="P833" s="519">
        <v>4.9999999999999822</v>
      </c>
      <c r="Q833" s="520" t="s">
        <v>538</v>
      </c>
      <c r="R833" s="520"/>
      <c r="S833" s="520" t="s">
        <v>539</v>
      </c>
      <c r="T833" s="520" t="s">
        <v>540</v>
      </c>
      <c r="U833" s="520"/>
      <c r="V833" s="520"/>
      <c r="W833" s="520" t="s">
        <v>649</v>
      </c>
      <c r="X833" s="520" t="s">
        <v>650</v>
      </c>
      <c r="Y833" s="520" t="b">
        <v>0</v>
      </c>
      <c r="Z833" s="520"/>
      <c r="AA833" s="520"/>
      <c r="AB833" s="520"/>
      <c r="AC833" s="520"/>
      <c r="AD833" s="527"/>
      <c r="AE833" s="520"/>
      <c r="AF833" s="520"/>
      <c r="AG833" s="520"/>
      <c r="AH833" s="520"/>
      <c r="AI833" s="520" t="s">
        <v>537</v>
      </c>
    </row>
    <row r="834" spans="1:35" s="154" customFormat="1">
      <c r="A834" s="520" t="s">
        <v>271</v>
      </c>
      <c r="B834" s="520">
        <v>5</v>
      </c>
      <c r="C834" s="525">
        <v>1273297</v>
      </c>
      <c r="D834" s="520">
        <v>10045139</v>
      </c>
      <c r="E834" s="520" t="s">
        <v>1086</v>
      </c>
      <c r="F834" s="520" t="s">
        <v>571</v>
      </c>
      <c r="G834" s="522">
        <v>40700</v>
      </c>
      <c r="H834" s="522" t="s">
        <v>743</v>
      </c>
      <c r="I834" s="520" t="s">
        <v>530</v>
      </c>
      <c r="J834" s="523" t="s">
        <v>531</v>
      </c>
      <c r="K834" s="520" t="s">
        <v>106</v>
      </c>
      <c r="L834" s="520" t="s">
        <v>622</v>
      </c>
      <c r="M834" s="520">
        <v>840</v>
      </c>
      <c r="N834" s="524">
        <v>0.4826388888888889</v>
      </c>
      <c r="O834" s="524">
        <v>0.4861111111111111</v>
      </c>
      <c r="P834" s="519">
        <v>5.0000000000000622</v>
      </c>
      <c r="Q834" s="520" t="s">
        <v>546</v>
      </c>
      <c r="R834" s="520" t="s">
        <v>596</v>
      </c>
      <c r="S834" s="520" t="s">
        <v>547</v>
      </c>
      <c r="T834" s="520" t="s">
        <v>534</v>
      </c>
      <c r="U834" s="520"/>
      <c r="V834" s="520"/>
      <c r="W834" s="520" t="s">
        <v>649</v>
      </c>
      <c r="X834" s="520" t="s">
        <v>650</v>
      </c>
      <c r="Y834" s="520" t="b">
        <v>0</v>
      </c>
      <c r="Z834" s="520"/>
      <c r="AA834" s="520"/>
      <c r="AB834" s="520"/>
      <c r="AC834" s="520"/>
      <c r="AD834" s="527"/>
      <c r="AE834" s="520"/>
      <c r="AF834" s="520"/>
      <c r="AG834" s="520"/>
      <c r="AH834" s="520"/>
      <c r="AI834" s="520" t="s">
        <v>537</v>
      </c>
    </row>
    <row r="835" spans="1:35" s="154" customFormat="1">
      <c r="A835" s="520" t="s">
        <v>271</v>
      </c>
      <c r="B835" s="520">
        <v>6</v>
      </c>
      <c r="C835" s="525">
        <v>1273964</v>
      </c>
      <c r="D835" s="520">
        <v>10045135</v>
      </c>
      <c r="E835" s="520" t="s">
        <v>659</v>
      </c>
      <c r="F835" s="520" t="s">
        <v>571</v>
      </c>
      <c r="G835" s="522">
        <v>40700</v>
      </c>
      <c r="H835" s="522" t="s">
        <v>743</v>
      </c>
      <c r="I835" s="520" t="s">
        <v>530</v>
      </c>
      <c r="J835" s="523" t="s">
        <v>531</v>
      </c>
      <c r="K835" s="520" t="s">
        <v>106</v>
      </c>
      <c r="L835" s="520" t="s">
        <v>622</v>
      </c>
      <c r="M835" s="520">
        <v>504</v>
      </c>
      <c r="N835" s="524">
        <v>0.4861111111111111</v>
      </c>
      <c r="O835" s="524">
        <v>0.48958333333333331</v>
      </c>
      <c r="P835" s="519">
        <v>4.9999999999999822</v>
      </c>
      <c r="Q835" s="520" t="s">
        <v>554</v>
      </c>
      <c r="R835" s="520" t="s">
        <v>652</v>
      </c>
      <c r="S835" s="520" t="s">
        <v>550</v>
      </c>
      <c r="T835" s="520" t="s">
        <v>551</v>
      </c>
      <c r="U835" s="520"/>
      <c r="V835" s="520"/>
      <c r="W835" s="520" t="s">
        <v>649</v>
      </c>
      <c r="X835" s="520" t="s">
        <v>650</v>
      </c>
      <c r="Y835" s="520" t="b">
        <v>0</v>
      </c>
      <c r="Z835" s="520">
        <v>504</v>
      </c>
      <c r="AA835" s="520">
        <v>12000</v>
      </c>
      <c r="AB835" s="520">
        <v>40700</v>
      </c>
      <c r="AC835" s="520" t="s">
        <v>1843</v>
      </c>
      <c r="AD835" s="527">
        <v>750</v>
      </c>
      <c r="AE835" s="520">
        <v>12</v>
      </c>
      <c r="AF835" s="520"/>
      <c r="AG835" s="520"/>
      <c r="AH835" s="520">
        <v>42</v>
      </c>
      <c r="AI835" s="520" t="s">
        <v>537</v>
      </c>
    </row>
    <row r="836" spans="1:35" s="154" customFormat="1">
      <c r="A836" s="520" t="s">
        <v>271</v>
      </c>
      <c r="B836" s="520">
        <v>6</v>
      </c>
      <c r="C836" s="525">
        <v>1273964</v>
      </c>
      <c r="D836" s="520">
        <v>10045135</v>
      </c>
      <c r="E836" s="520" t="s">
        <v>659</v>
      </c>
      <c r="F836" s="520" t="s">
        <v>571</v>
      </c>
      <c r="G836" s="522">
        <v>40700</v>
      </c>
      <c r="H836" s="522" t="s">
        <v>743</v>
      </c>
      <c r="I836" s="520" t="s">
        <v>530</v>
      </c>
      <c r="J836" s="523" t="s">
        <v>531</v>
      </c>
      <c r="K836" s="520" t="s">
        <v>106</v>
      </c>
      <c r="L836" s="520" t="s">
        <v>622</v>
      </c>
      <c r="M836" s="520">
        <v>504</v>
      </c>
      <c r="N836" s="524">
        <v>0.48958333333333331</v>
      </c>
      <c r="O836" s="524">
        <v>0.49166666666666664</v>
      </c>
      <c r="P836" s="519">
        <v>2.9999999999999893</v>
      </c>
      <c r="Q836" s="520" t="s">
        <v>538</v>
      </c>
      <c r="R836" s="520"/>
      <c r="S836" s="520" t="s">
        <v>539</v>
      </c>
      <c r="T836" s="520" t="s">
        <v>540</v>
      </c>
      <c r="U836" s="520"/>
      <c r="V836" s="520"/>
      <c r="W836" s="520" t="s">
        <v>649</v>
      </c>
      <c r="X836" s="520" t="s">
        <v>650</v>
      </c>
      <c r="Y836" s="520" t="b">
        <v>0</v>
      </c>
      <c r="Z836" s="520"/>
      <c r="AA836" s="520"/>
      <c r="AB836" s="520"/>
      <c r="AC836" s="520"/>
      <c r="AD836" s="527"/>
      <c r="AE836" s="520"/>
      <c r="AF836" s="520"/>
      <c r="AG836" s="520"/>
      <c r="AH836" s="520"/>
      <c r="AI836" s="520" t="s">
        <v>537</v>
      </c>
    </row>
    <row r="837" spans="1:35" s="154" customFormat="1">
      <c r="A837" s="520" t="s">
        <v>271</v>
      </c>
      <c r="B837" s="520">
        <v>6</v>
      </c>
      <c r="C837" s="525">
        <v>1273964</v>
      </c>
      <c r="D837" s="520">
        <v>10045135</v>
      </c>
      <c r="E837" s="520" t="s">
        <v>659</v>
      </c>
      <c r="F837" s="520" t="s">
        <v>571</v>
      </c>
      <c r="G837" s="522">
        <v>40700</v>
      </c>
      <c r="H837" s="522" t="s">
        <v>743</v>
      </c>
      <c r="I837" s="520" t="s">
        <v>530</v>
      </c>
      <c r="J837" s="523" t="s">
        <v>531</v>
      </c>
      <c r="K837" s="520" t="s">
        <v>106</v>
      </c>
      <c r="L837" s="520" t="s">
        <v>622</v>
      </c>
      <c r="M837" s="520">
        <v>504</v>
      </c>
      <c r="N837" s="524">
        <v>0.49166666666666664</v>
      </c>
      <c r="O837" s="524">
        <v>0.49513888888888891</v>
      </c>
      <c r="P837" s="519">
        <v>4.9999999999999822</v>
      </c>
      <c r="Q837" s="520" t="s">
        <v>552</v>
      </c>
      <c r="R837" s="520" t="s">
        <v>785</v>
      </c>
      <c r="S837" s="520" t="s">
        <v>533</v>
      </c>
      <c r="T837" s="520" t="s">
        <v>534</v>
      </c>
      <c r="U837" s="520"/>
      <c r="V837" s="520"/>
      <c r="W837" s="520" t="s">
        <v>649</v>
      </c>
      <c r="X837" s="520" t="s">
        <v>650</v>
      </c>
      <c r="Y837" s="520" t="b">
        <v>0</v>
      </c>
      <c r="Z837" s="520"/>
      <c r="AA837" s="520"/>
      <c r="AB837" s="520"/>
      <c r="AC837" s="520"/>
      <c r="AD837" s="527"/>
      <c r="AE837" s="520"/>
      <c r="AF837" s="520"/>
      <c r="AG837" s="520"/>
      <c r="AH837" s="520"/>
      <c r="AI837" s="520" t="s">
        <v>537</v>
      </c>
    </row>
    <row r="838" spans="1:35" s="154" customFormat="1">
      <c r="A838" s="520" t="s">
        <v>271</v>
      </c>
      <c r="B838" s="520">
        <v>6</v>
      </c>
      <c r="C838" s="525">
        <v>1273964</v>
      </c>
      <c r="D838" s="520">
        <v>10045135</v>
      </c>
      <c r="E838" s="520" t="s">
        <v>659</v>
      </c>
      <c r="F838" s="520" t="s">
        <v>571</v>
      </c>
      <c r="G838" s="522">
        <v>40700</v>
      </c>
      <c r="H838" s="522" t="s">
        <v>743</v>
      </c>
      <c r="I838" s="520" t="s">
        <v>530</v>
      </c>
      <c r="J838" s="523" t="s">
        <v>531</v>
      </c>
      <c r="K838" s="520" t="s">
        <v>106</v>
      </c>
      <c r="L838" s="520" t="s">
        <v>622</v>
      </c>
      <c r="M838" s="520">
        <v>504</v>
      </c>
      <c r="N838" s="524">
        <v>0.49513888888888891</v>
      </c>
      <c r="O838" s="524">
        <v>0.49861111111111112</v>
      </c>
      <c r="P838" s="519">
        <v>4.9999999999999822</v>
      </c>
      <c r="Q838" s="520" t="s">
        <v>546</v>
      </c>
      <c r="R838" s="520" t="s">
        <v>596</v>
      </c>
      <c r="S838" s="520" t="s">
        <v>547</v>
      </c>
      <c r="T838" s="520" t="s">
        <v>534</v>
      </c>
      <c r="U838" s="520"/>
      <c r="V838" s="520"/>
      <c r="W838" s="520" t="s">
        <v>649</v>
      </c>
      <c r="X838" s="520" t="s">
        <v>650</v>
      </c>
      <c r="Y838" s="520" t="b">
        <v>0</v>
      </c>
      <c r="Z838" s="520"/>
      <c r="AA838" s="520"/>
      <c r="AB838" s="520"/>
      <c r="AC838" s="520"/>
      <c r="AD838" s="527"/>
      <c r="AE838" s="520"/>
      <c r="AF838" s="520"/>
      <c r="AG838" s="520"/>
      <c r="AH838" s="520"/>
      <c r="AI838" s="520" t="s">
        <v>537</v>
      </c>
    </row>
    <row r="839" spans="1:35" s="154" customFormat="1">
      <c r="A839" s="520" t="s">
        <v>271</v>
      </c>
      <c r="B839" s="520">
        <v>7</v>
      </c>
      <c r="C839" s="525">
        <v>1273959</v>
      </c>
      <c r="D839" s="520">
        <v>10045126</v>
      </c>
      <c r="E839" s="520" t="s">
        <v>714</v>
      </c>
      <c r="F839" s="520" t="s">
        <v>571</v>
      </c>
      <c r="G839" s="522">
        <v>40700</v>
      </c>
      <c r="H839" s="522" t="s">
        <v>743</v>
      </c>
      <c r="I839" s="520" t="s">
        <v>530</v>
      </c>
      <c r="J839" s="523" t="s">
        <v>531</v>
      </c>
      <c r="K839" s="520" t="s">
        <v>106</v>
      </c>
      <c r="L839" s="520" t="s">
        <v>622</v>
      </c>
      <c r="M839" s="520">
        <v>900</v>
      </c>
      <c r="N839" s="524">
        <v>0.49861111111111112</v>
      </c>
      <c r="O839" s="524">
        <v>0.50069444444444444</v>
      </c>
      <c r="P839" s="519">
        <v>3.0000000000000693</v>
      </c>
      <c r="Q839" s="520" t="s">
        <v>554</v>
      </c>
      <c r="R839" s="520" t="s">
        <v>652</v>
      </c>
      <c r="S839" s="520" t="s">
        <v>550</v>
      </c>
      <c r="T839" s="520" t="s">
        <v>551</v>
      </c>
      <c r="U839" s="520"/>
      <c r="V839" s="520"/>
      <c r="W839" s="520" t="s">
        <v>649</v>
      </c>
      <c r="X839" s="520" t="s">
        <v>650</v>
      </c>
      <c r="Y839" s="520" t="b">
        <v>0</v>
      </c>
      <c r="Z839" s="520">
        <v>900</v>
      </c>
      <c r="AA839" s="520">
        <v>12000</v>
      </c>
      <c r="AB839" s="520">
        <v>40700</v>
      </c>
      <c r="AC839" s="520" t="s">
        <v>1844</v>
      </c>
      <c r="AD839" s="527">
        <v>750</v>
      </c>
      <c r="AE839" s="520">
        <v>12</v>
      </c>
      <c r="AF839" s="520"/>
      <c r="AG839" s="520"/>
      <c r="AH839" s="520">
        <v>75</v>
      </c>
      <c r="AI839" s="520" t="s">
        <v>537</v>
      </c>
    </row>
    <row r="840" spans="1:35" s="154" customFormat="1">
      <c r="A840" s="520" t="s">
        <v>271</v>
      </c>
      <c r="B840" s="520">
        <v>7</v>
      </c>
      <c r="C840" s="525">
        <v>1273959</v>
      </c>
      <c r="D840" s="520">
        <v>10045126</v>
      </c>
      <c r="E840" s="520" t="s">
        <v>714</v>
      </c>
      <c r="F840" s="520" t="s">
        <v>571</v>
      </c>
      <c r="G840" s="522">
        <v>40700</v>
      </c>
      <c r="H840" s="522" t="s">
        <v>743</v>
      </c>
      <c r="I840" s="520" t="s">
        <v>530</v>
      </c>
      <c r="J840" s="523" t="s">
        <v>531</v>
      </c>
      <c r="K840" s="520" t="s">
        <v>106</v>
      </c>
      <c r="L840" s="520" t="s">
        <v>622</v>
      </c>
      <c r="M840" s="520">
        <v>900</v>
      </c>
      <c r="N840" s="524">
        <v>0.50069444444444444</v>
      </c>
      <c r="O840" s="524">
        <v>0.50416666666666665</v>
      </c>
      <c r="P840" s="519">
        <v>4.9999999999999822</v>
      </c>
      <c r="Q840" s="520" t="s">
        <v>538</v>
      </c>
      <c r="R840" s="520"/>
      <c r="S840" s="520" t="s">
        <v>539</v>
      </c>
      <c r="T840" s="520" t="s">
        <v>540</v>
      </c>
      <c r="U840" s="520"/>
      <c r="V840" s="520"/>
      <c r="W840" s="520" t="s">
        <v>649</v>
      </c>
      <c r="X840" s="520" t="s">
        <v>650</v>
      </c>
      <c r="Y840" s="520" t="b">
        <v>0</v>
      </c>
      <c r="Z840" s="520"/>
      <c r="AA840" s="520"/>
      <c r="AB840" s="520"/>
      <c r="AC840" s="520"/>
      <c r="AD840" s="527"/>
      <c r="AE840" s="520"/>
      <c r="AF840" s="520"/>
      <c r="AG840" s="520"/>
      <c r="AH840" s="520"/>
      <c r="AI840" s="520" t="s">
        <v>537</v>
      </c>
    </row>
    <row r="841" spans="1:35" s="154" customFormat="1">
      <c r="A841" s="520" t="s">
        <v>271</v>
      </c>
      <c r="B841" s="520">
        <v>7</v>
      </c>
      <c r="C841" s="525">
        <v>1273959</v>
      </c>
      <c r="D841" s="520">
        <v>10045126</v>
      </c>
      <c r="E841" s="520" t="s">
        <v>714</v>
      </c>
      <c r="F841" s="520" t="s">
        <v>571</v>
      </c>
      <c r="G841" s="522">
        <v>40700</v>
      </c>
      <c r="H841" s="522" t="s">
        <v>743</v>
      </c>
      <c r="I841" s="520" t="s">
        <v>530</v>
      </c>
      <c r="J841" s="523" t="s">
        <v>531</v>
      </c>
      <c r="K841" s="520" t="s">
        <v>106</v>
      </c>
      <c r="L841" s="520" t="s">
        <v>622</v>
      </c>
      <c r="M841" s="520">
        <v>900</v>
      </c>
      <c r="N841" s="524">
        <v>0.50416666666666665</v>
      </c>
      <c r="O841" s="524">
        <v>0.50624999999999998</v>
      </c>
      <c r="P841" s="519">
        <v>2.9999999999999893</v>
      </c>
      <c r="Q841" s="520" t="s">
        <v>546</v>
      </c>
      <c r="R841" s="520" t="s">
        <v>596</v>
      </c>
      <c r="S841" s="520" t="s">
        <v>547</v>
      </c>
      <c r="T841" s="520" t="s">
        <v>534</v>
      </c>
      <c r="U841" s="520"/>
      <c r="V841" s="520"/>
      <c r="W841" s="520" t="s">
        <v>649</v>
      </c>
      <c r="X841" s="520" t="s">
        <v>650</v>
      </c>
      <c r="Y841" s="520" t="b">
        <v>0</v>
      </c>
      <c r="Z841" s="520"/>
      <c r="AA841" s="520"/>
      <c r="AB841" s="520"/>
      <c r="AC841" s="520"/>
      <c r="AD841" s="527"/>
      <c r="AE841" s="520"/>
      <c r="AF841" s="520"/>
      <c r="AG841" s="520"/>
      <c r="AH841" s="520"/>
      <c r="AI841" s="520" t="s">
        <v>537</v>
      </c>
    </row>
    <row r="842" spans="1:35" s="154" customFormat="1">
      <c r="A842" s="520" t="s">
        <v>271</v>
      </c>
      <c r="B842" s="520">
        <v>8</v>
      </c>
      <c r="C842" s="525">
        <v>1273308</v>
      </c>
      <c r="D842" s="520">
        <v>10045158</v>
      </c>
      <c r="E842" s="520" t="s">
        <v>713</v>
      </c>
      <c r="F842" s="520" t="s">
        <v>571</v>
      </c>
      <c r="G842" s="522">
        <v>40700</v>
      </c>
      <c r="H842" s="522" t="s">
        <v>743</v>
      </c>
      <c r="I842" s="520" t="s">
        <v>530</v>
      </c>
      <c r="J842" s="523" t="s">
        <v>531</v>
      </c>
      <c r="K842" s="520" t="s">
        <v>106</v>
      </c>
      <c r="L842" s="520" t="s">
        <v>622</v>
      </c>
      <c r="M842" s="520">
        <v>2184</v>
      </c>
      <c r="N842" s="524">
        <v>0.50624999999999998</v>
      </c>
      <c r="O842" s="524">
        <v>0.50763888888888886</v>
      </c>
      <c r="P842" s="519">
        <v>1.9999999999999929</v>
      </c>
      <c r="Q842" s="520" t="s">
        <v>554</v>
      </c>
      <c r="R842" s="520" t="s">
        <v>652</v>
      </c>
      <c r="S842" s="520" t="s">
        <v>550</v>
      </c>
      <c r="T842" s="520" t="s">
        <v>551</v>
      </c>
      <c r="U842" s="520"/>
      <c r="V842" s="520"/>
      <c r="W842" s="520" t="s">
        <v>649</v>
      </c>
      <c r="X842" s="520" t="s">
        <v>650</v>
      </c>
      <c r="Y842" s="520" t="b">
        <v>0</v>
      </c>
      <c r="Z842" s="520">
        <v>2184</v>
      </c>
      <c r="AA842" s="520">
        <v>12000</v>
      </c>
      <c r="AB842" s="520">
        <v>40700</v>
      </c>
      <c r="AC842" s="520" t="s">
        <v>1845</v>
      </c>
      <c r="AD842" s="527">
        <v>750</v>
      </c>
      <c r="AE842" s="520">
        <v>12</v>
      </c>
      <c r="AF842" s="520"/>
      <c r="AG842" s="520"/>
      <c r="AH842" s="520">
        <v>182</v>
      </c>
      <c r="AI842" s="520" t="s">
        <v>537</v>
      </c>
    </row>
    <row r="843" spans="1:35" s="154" customFormat="1">
      <c r="A843" s="520" t="s">
        <v>271</v>
      </c>
      <c r="B843" s="520">
        <v>8</v>
      </c>
      <c r="C843" s="525">
        <v>1273308</v>
      </c>
      <c r="D843" s="520">
        <v>10045158</v>
      </c>
      <c r="E843" s="520" t="s">
        <v>713</v>
      </c>
      <c r="F843" s="520" t="s">
        <v>571</v>
      </c>
      <c r="G843" s="522">
        <v>40700</v>
      </c>
      <c r="H843" s="522" t="s">
        <v>743</v>
      </c>
      <c r="I843" s="520" t="s">
        <v>530</v>
      </c>
      <c r="J843" s="523" t="s">
        <v>531</v>
      </c>
      <c r="K843" s="520" t="s">
        <v>106</v>
      </c>
      <c r="L843" s="520" t="s">
        <v>622</v>
      </c>
      <c r="M843" s="520">
        <v>2184</v>
      </c>
      <c r="N843" s="524">
        <v>0.50763888888888886</v>
      </c>
      <c r="O843" s="524">
        <v>0.51249999999999996</v>
      </c>
      <c r="P843" s="519">
        <v>6.9999999999999751</v>
      </c>
      <c r="Q843" s="520" t="s">
        <v>538</v>
      </c>
      <c r="R843" s="520"/>
      <c r="S843" s="520" t="s">
        <v>539</v>
      </c>
      <c r="T843" s="520" t="s">
        <v>540</v>
      </c>
      <c r="U843" s="520"/>
      <c r="V843" s="520"/>
      <c r="W843" s="520" t="s">
        <v>649</v>
      </c>
      <c r="X843" s="520" t="s">
        <v>650</v>
      </c>
      <c r="Y843" s="520" t="b">
        <v>0</v>
      </c>
      <c r="Z843" s="520"/>
      <c r="AA843" s="520"/>
      <c r="AB843" s="520"/>
      <c r="AC843" s="520"/>
      <c r="AD843" s="527"/>
      <c r="AE843" s="520"/>
      <c r="AF843" s="520"/>
      <c r="AG843" s="520"/>
      <c r="AH843" s="520"/>
      <c r="AI843" s="520" t="s">
        <v>537</v>
      </c>
    </row>
    <row r="844" spans="1:35" s="154" customFormat="1">
      <c r="A844" s="520" t="s">
        <v>271</v>
      </c>
      <c r="B844" s="520">
        <v>8</v>
      </c>
      <c r="C844" s="525">
        <v>1273308</v>
      </c>
      <c r="D844" s="520">
        <v>10045158</v>
      </c>
      <c r="E844" s="520" t="s">
        <v>713</v>
      </c>
      <c r="F844" s="520" t="s">
        <v>571</v>
      </c>
      <c r="G844" s="522">
        <v>40700</v>
      </c>
      <c r="H844" s="522" t="s">
        <v>743</v>
      </c>
      <c r="I844" s="520" t="s">
        <v>530</v>
      </c>
      <c r="J844" s="523" t="s">
        <v>531</v>
      </c>
      <c r="K844" s="520" t="s">
        <v>106</v>
      </c>
      <c r="L844" s="520" t="s">
        <v>622</v>
      </c>
      <c r="M844" s="520">
        <v>2184</v>
      </c>
      <c r="N844" s="524">
        <v>0.51249999999999996</v>
      </c>
      <c r="O844" s="524">
        <v>0.51527777777777772</v>
      </c>
      <c r="P844" s="519">
        <v>3.9999999999999858</v>
      </c>
      <c r="Q844" s="520" t="s">
        <v>552</v>
      </c>
      <c r="R844" s="520" t="s">
        <v>785</v>
      </c>
      <c r="S844" s="520" t="s">
        <v>533</v>
      </c>
      <c r="T844" s="520" t="s">
        <v>534</v>
      </c>
      <c r="U844" s="520"/>
      <c r="V844" s="520"/>
      <c r="W844" s="520" t="s">
        <v>649</v>
      </c>
      <c r="X844" s="520" t="s">
        <v>650</v>
      </c>
      <c r="Y844" s="520" t="b">
        <v>0</v>
      </c>
      <c r="Z844" s="520"/>
      <c r="AA844" s="520"/>
      <c r="AB844" s="520"/>
      <c r="AC844" s="520"/>
      <c r="AD844" s="527"/>
      <c r="AE844" s="520"/>
      <c r="AF844" s="520"/>
      <c r="AG844" s="520"/>
      <c r="AH844" s="520"/>
      <c r="AI844" s="520" t="s">
        <v>537</v>
      </c>
    </row>
    <row r="845" spans="1:35" s="154" customFormat="1">
      <c r="A845" s="520" t="s">
        <v>271</v>
      </c>
      <c r="B845" s="520">
        <v>8</v>
      </c>
      <c r="C845" s="525">
        <v>1273308</v>
      </c>
      <c r="D845" s="520">
        <v>10045158</v>
      </c>
      <c r="E845" s="520" t="s">
        <v>713</v>
      </c>
      <c r="F845" s="520" t="s">
        <v>571</v>
      </c>
      <c r="G845" s="522">
        <v>40700</v>
      </c>
      <c r="H845" s="522" t="s">
        <v>743</v>
      </c>
      <c r="I845" s="520" t="s">
        <v>530</v>
      </c>
      <c r="J845" s="523" t="s">
        <v>531</v>
      </c>
      <c r="K845" s="520" t="s">
        <v>106</v>
      </c>
      <c r="L845" s="520" t="s">
        <v>622</v>
      </c>
      <c r="M845" s="520">
        <v>2184</v>
      </c>
      <c r="N845" s="524">
        <v>0.51527777777777772</v>
      </c>
      <c r="O845" s="524">
        <v>0.51666666666666661</v>
      </c>
      <c r="P845" s="519">
        <v>1.9999999999999929</v>
      </c>
      <c r="Q845" s="520" t="s">
        <v>538</v>
      </c>
      <c r="R845" s="520"/>
      <c r="S845" s="520" t="s">
        <v>539</v>
      </c>
      <c r="T845" s="520" t="s">
        <v>540</v>
      </c>
      <c r="U845" s="520"/>
      <c r="V845" s="520"/>
      <c r="W845" s="520" t="s">
        <v>649</v>
      </c>
      <c r="X845" s="520" t="s">
        <v>650</v>
      </c>
      <c r="Y845" s="520" t="b">
        <v>0</v>
      </c>
      <c r="Z845" s="520"/>
      <c r="AA845" s="520"/>
      <c r="AB845" s="520"/>
      <c r="AC845" s="520"/>
      <c r="AD845" s="527"/>
      <c r="AE845" s="520"/>
      <c r="AF845" s="520"/>
      <c r="AG845" s="520"/>
      <c r="AH845" s="520"/>
      <c r="AI845" s="520" t="s">
        <v>537</v>
      </c>
    </row>
    <row r="846" spans="1:35" s="154" customFormat="1">
      <c r="A846" s="520" t="s">
        <v>271</v>
      </c>
      <c r="B846" s="520">
        <v>8</v>
      </c>
      <c r="C846" s="525">
        <v>1273308</v>
      </c>
      <c r="D846" s="520">
        <v>10045158</v>
      </c>
      <c r="E846" s="520" t="s">
        <v>713</v>
      </c>
      <c r="F846" s="520" t="s">
        <v>571</v>
      </c>
      <c r="G846" s="522">
        <v>40700</v>
      </c>
      <c r="H846" s="522" t="s">
        <v>743</v>
      </c>
      <c r="I846" s="520" t="s">
        <v>530</v>
      </c>
      <c r="J846" s="523" t="s">
        <v>531</v>
      </c>
      <c r="K846" s="520" t="s">
        <v>106</v>
      </c>
      <c r="L846" s="520" t="s">
        <v>622</v>
      </c>
      <c r="M846" s="520">
        <v>2184</v>
      </c>
      <c r="N846" s="524">
        <v>0.51666666666666661</v>
      </c>
      <c r="O846" s="524">
        <v>0.51944444444444449</v>
      </c>
      <c r="P846" s="519">
        <v>3.9999999999999858</v>
      </c>
      <c r="Q846" s="520" t="s">
        <v>552</v>
      </c>
      <c r="R846" s="520" t="s">
        <v>785</v>
      </c>
      <c r="S846" s="520" t="s">
        <v>533</v>
      </c>
      <c r="T846" s="520" t="s">
        <v>534</v>
      </c>
      <c r="U846" s="520"/>
      <c r="V846" s="520"/>
      <c r="W846" s="520" t="s">
        <v>649</v>
      </c>
      <c r="X846" s="520" t="s">
        <v>650</v>
      </c>
      <c r="Y846" s="520" t="b">
        <v>0</v>
      </c>
      <c r="Z846" s="520"/>
      <c r="AA846" s="520"/>
      <c r="AB846" s="520"/>
      <c r="AC846" s="520"/>
      <c r="AD846" s="527"/>
      <c r="AE846" s="520"/>
      <c r="AF846" s="520"/>
      <c r="AG846" s="520"/>
      <c r="AH846" s="520"/>
      <c r="AI846" s="520" t="s">
        <v>537</v>
      </c>
    </row>
    <row r="847" spans="1:35" s="154" customFormat="1">
      <c r="A847" s="520" t="s">
        <v>271</v>
      </c>
      <c r="B847" s="520">
        <v>8</v>
      </c>
      <c r="C847" s="525">
        <v>1273308</v>
      </c>
      <c r="D847" s="520">
        <v>10045158</v>
      </c>
      <c r="E847" s="520" t="s">
        <v>713</v>
      </c>
      <c r="F847" s="520" t="s">
        <v>571</v>
      </c>
      <c r="G847" s="522">
        <v>40700</v>
      </c>
      <c r="H847" s="522" t="s">
        <v>743</v>
      </c>
      <c r="I847" s="520" t="s">
        <v>530</v>
      </c>
      <c r="J847" s="523" t="s">
        <v>531</v>
      </c>
      <c r="K847" s="520" t="s">
        <v>106</v>
      </c>
      <c r="L847" s="520" t="s">
        <v>622</v>
      </c>
      <c r="M847" s="520">
        <v>2184</v>
      </c>
      <c r="N847" s="524">
        <v>0.51944444444444449</v>
      </c>
      <c r="O847" s="524">
        <v>0.52083333333333337</v>
      </c>
      <c r="P847" s="519">
        <v>1.9999999999999929</v>
      </c>
      <c r="Q847" s="520" t="s">
        <v>538</v>
      </c>
      <c r="R847" s="520"/>
      <c r="S847" s="520" t="s">
        <v>539</v>
      </c>
      <c r="T847" s="520" t="s">
        <v>540</v>
      </c>
      <c r="U847" s="520"/>
      <c r="V847" s="520"/>
      <c r="W847" s="520" t="s">
        <v>649</v>
      </c>
      <c r="X847" s="520" t="s">
        <v>650</v>
      </c>
      <c r="Y847" s="520" t="b">
        <v>0</v>
      </c>
      <c r="Z847" s="520"/>
      <c r="AA847" s="520"/>
      <c r="AB847" s="520"/>
      <c r="AC847" s="520"/>
      <c r="AD847" s="527"/>
      <c r="AE847" s="520"/>
      <c r="AF847" s="520"/>
      <c r="AG847" s="520"/>
      <c r="AH847" s="520"/>
      <c r="AI847" s="520" t="s">
        <v>537</v>
      </c>
    </row>
    <row r="848" spans="1:35" s="154" customFormat="1">
      <c r="A848" s="520" t="s">
        <v>271</v>
      </c>
      <c r="B848" s="520">
        <v>8</v>
      </c>
      <c r="C848" s="525">
        <v>1273308</v>
      </c>
      <c r="D848" s="520">
        <v>10045158</v>
      </c>
      <c r="E848" s="520" t="s">
        <v>713</v>
      </c>
      <c r="F848" s="520" t="s">
        <v>571</v>
      </c>
      <c r="G848" s="522">
        <v>40700</v>
      </c>
      <c r="H848" s="522" t="s">
        <v>743</v>
      </c>
      <c r="I848" s="520" t="s">
        <v>530</v>
      </c>
      <c r="J848" s="523" t="s">
        <v>531</v>
      </c>
      <c r="K848" s="520" t="s">
        <v>106</v>
      </c>
      <c r="L848" s="520" t="s">
        <v>622</v>
      </c>
      <c r="M848" s="520">
        <v>2184</v>
      </c>
      <c r="N848" s="524">
        <v>0.52083333333333337</v>
      </c>
      <c r="O848" s="524">
        <v>0.52430555555555558</v>
      </c>
      <c r="P848" s="519">
        <v>5.0000000000001421</v>
      </c>
      <c r="Q848" s="520" t="s">
        <v>546</v>
      </c>
      <c r="R848" s="520" t="s">
        <v>596</v>
      </c>
      <c r="S848" s="520" t="s">
        <v>547</v>
      </c>
      <c r="T848" s="520" t="s">
        <v>534</v>
      </c>
      <c r="U848" s="520"/>
      <c r="V848" s="520"/>
      <c r="W848" s="520" t="s">
        <v>649</v>
      </c>
      <c r="X848" s="520" t="s">
        <v>650</v>
      </c>
      <c r="Y848" s="520" t="b">
        <v>0</v>
      </c>
      <c r="Z848" s="520"/>
      <c r="AA848" s="520"/>
      <c r="AB848" s="520"/>
      <c r="AC848" s="520"/>
      <c r="AD848" s="527"/>
      <c r="AE848" s="520"/>
      <c r="AF848" s="520"/>
      <c r="AG848" s="520"/>
      <c r="AH848" s="520"/>
      <c r="AI848" s="520" t="s">
        <v>537</v>
      </c>
    </row>
    <row r="849" spans="1:35" s="154" customFormat="1">
      <c r="A849" s="520" t="s">
        <v>271</v>
      </c>
      <c r="B849" s="520">
        <v>9</v>
      </c>
      <c r="C849" s="525">
        <v>1273498</v>
      </c>
      <c r="D849" s="520">
        <v>10045158</v>
      </c>
      <c r="E849" s="520" t="s">
        <v>713</v>
      </c>
      <c r="F849" s="520" t="s">
        <v>571</v>
      </c>
      <c r="G849" s="522">
        <v>40700</v>
      </c>
      <c r="H849" s="522" t="s">
        <v>743</v>
      </c>
      <c r="I849" s="520" t="s">
        <v>530</v>
      </c>
      <c r="J849" s="523" t="s">
        <v>531</v>
      </c>
      <c r="K849" s="520" t="s">
        <v>106</v>
      </c>
      <c r="L849" s="520" t="s">
        <v>622</v>
      </c>
      <c r="M849" s="520">
        <v>5040</v>
      </c>
      <c r="N849" s="524">
        <v>0.52430555555555558</v>
      </c>
      <c r="O849" s="524">
        <v>0.52777777777777779</v>
      </c>
      <c r="P849" s="519">
        <v>4.9999999999999822</v>
      </c>
      <c r="Q849" s="520" t="s">
        <v>554</v>
      </c>
      <c r="R849" s="520" t="s">
        <v>652</v>
      </c>
      <c r="S849" s="520" t="s">
        <v>550</v>
      </c>
      <c r="T849" s="520" t="s">
        <v>551</v>
      </c>
      <c r="U849" s="520"/>
      <c r="V849" s="520"/>
      <c r="W849" s="520" t="s">
        <v>649</v>
      </c>
      <c r="X849" s="520" t="s">
        <v>650</v>
      </c>
      <c r="Y849" s="520" t="b">
        <v>0</v>
      </c>
      <c r="Z849" s="520">
        <v>5040</v>
      </c>
      <c r="AA849" s="520">
        <v>12000</v>
      </c>
      <c r="AB849" s="520">
        <v>40700</v>
      </c>
      <c r="AC849" s="520" t="s">
        <v>1846</v>
      </c>
      <c r="AD849" s="527">
        <v>750</v>
      </c>
      <c r="AE849" s="520">
        <v>12</v>
      </c>
      <c r="AF849" s="520"/>
      <c r="AG849" s="520"/>
      <c r="AH849" s="520">
        <v>420</v>
      </c>
      <c r="AI849" s="520" t="s">
        <v>537</v>
      </c>
    </row>
    <row r="850" spans="1:35" s="154" customFormat="1">
      <c r="A850" s="520" t="s">
        <v>271</v>
      </c>
      <c r="B850" s="520">
        <v>9</v>
      </c>
      <c r="C850" s="525">
        <v>1273498</v>
      </c>
      <c r="D850" s="520">
        <v>10045158</v>
      </c>
      <c r="E850" s="520" t="s">
        <v>713</v>
      </c>
      <c r="F850" s="520" t="s">
        <v>571</v>
      </c>
      <c r="G850" s="522">
        <v>40700</v>
      </c>
      <c r="H850" s="522" t="s">
        <v>743</v>
      </c>
      <c r="I850" s="520" t="s">
        <v>530</v>
      </c>
      <c r="J850" s="523" t="s">
        <v>531</v>
      </c>
      <c r="K850" s="520" t="s">
        <v>106</v>
      </c>
      <c r="L850" s="520" t="s">
        <v>622</v>
      </c>
      <c r="M850" s="520">
        <v>5040</v>
      </c>
      <c r="N850" s="524">
        <v>0.52777777777777779</v>
      </c>
      <c r="O850" s="524">
        <v>0.54722222222222217</v>
      </c>
      <c r="P850" s="519">
        <v>27.999999999999901</v>
      </c>
      <c r="Q850" s="520" t="s">
        <v>538</v>
      </c>
      <c r="R850" s="520"/>
      <c r="S850" s="520" t="s">
        <v>539</v>
      </c>
      <c r="T850" s="520" t="s">
        <v>540</v>
      </c>
      <c r="U850" s="520"/>
      <c r="V850" s="520"/>
      <c r="W850" s="520" t="s">
        <v>649</v>
      </c>
      <c r="X850" s="520" t="s">
        <v>650</v>
      </c>
      <c r="Y850" s="520" t="b">
        <v>0</v>
      </c>
      <c r="Z850" s="520"/>
      <c r="AA850" s="520"/>
      <c r="AB850" s="520"/>
      <c r="AC850" s="520"/>
      <c r="AD850" s="527"/>
      <c r="AE850" s="520"/>
      <c r="AF850" s="520"/>
      <c r="AG850" s="520"/>
      <c r="AH850" s="520"/>
      <c r="AI850" s="520" t="s">
        <v>537</v>
      </c>
    </row>
    <row r="851" spans="1:35" s="154" customFormat="1">
      <c r="A851" s="520" t="s">
        <v>271</v>
      </c>
      <c r="B851" s="520">
        <v>9</v>
      </c>
      <c r="C851" s="525">
        <v>1273498</v>
      </c>
      <c r="D851" s="520">
        <v>10045158</v>
      </c>
      <c r="E851" s="520" t="s">
        <v>713</v>
      </c>
      <c r="F851" s="520" t="s">
        <v>571</v>
      </c>
      <c r="G851" s="522">
        <v>40700</v>
      </c>
      <c r="H851" s="522" t="s">
        <v>743</v>
      </c>
      <c r="I851" s="520" t="s">
        <v>530</v>
      </c>
      <c r="J851" s="523" t="s">
        <v>531</v>
      </c>
      <c r="K851" s="520" t="s">
        <v>106</v>
      </c>
      <c r="L851" s="520" t="s">
        <v>622</v>
      </c>
      <c r="M851" s="520">
        <v>5040</v>
      </c>
      <c r="N851" s="524">
        <v>0.54722222222222217</v>
      </c>
      <c r="O851" s="524">
        <v>0.55138888888888893</v>
      </c>
      <c r="P851" s="519">
        <v>5.9999999999999787</v>
      </c>
      <c r="Q851" s="520" t="s">
        <v>546</v>
      </c>
      <c r="R851" s="520" t="s">
        <v>596</v>
      </c>
      <c r="S851" s="520" t="s">
        <v>547</v>
      </c>
      <c r="T851" s="520" t="s">
        <v>534</v>
      </c>
      <c r="U851" s="520"/>
      <c r="V851" s="520"/>
      <c r="W851" s="520" t="s">
        <v>649</v>
      </c>
      <c r="X851" s="520" t="s">
        <v>650</v>
      </c>
      <c r="Y851" s="520" t="b">
        <v>0</v>
      </c>
      <c r="Z851" s="520"/>
      <c r="AA851" s="520"/>
      <c r="AB851" s="520"/>
      <c r="AC851" s="520"/>
      <c r="AD851" s="527"/>
      <c r="AE851" s="520"/>
      <c r="AF851" s="520"/>
      <c r="AG851" s="520"/>
      <c r="AH851" s="520"/>
      <c r="AI851" s="520" t="s">
        <v>537</v>
      </c>
    </row>
    <row r="852" spans="1:35" s="154" customFormat="1">
      <c r="A852" s="520" t="s">
        <v>271</v>
      </c>
      <c r="B852" s="520">
        <v>10</v>
      </c>
      <c r="C852" s="525">
        <v>1274150</v>
      </c>
      <c r="D852" s="520">
        <v>10045137</v>
      </c>
      <c r="E852" s="520" t="s">
        <v>709</v>
      </c>
      <c r="F852" s="520" t="s">
        <v>571</v>
      </c>
      <c r="G852" s="522">
        <v>40700</v>
      </c>
      <c r="H852" s="522" t="s">
        <v>743</v>
      </c>
      <c r="I852" s="520" t="s">
        <v>530</v>
      </c>
      <c r="J852" s="523" t="s">
        <v>531</v>
      </c>
      <c r="K852" s="520" t="s">
        <v>106</v>
      </c>
      <c r="L852" s="520" t="s">
        <v>622</v>
      </c>
      <c r="M852" s="520">
        <v>7188</v>
      </c>
      <c r="N852" s="524">
        <v>0.55138888888888893</v>
      </c>
      <c r="O852" s="524">
        <v>0.55486111111111114</v>
      </c>
      <c r="P852" s="519">
        <v>5.0000000000001421</v>
      </c>
      <c r="Q852" s="520" t="s">
        <v>554</v>
      </c>
      <c r="R852" s="520" t="s">
        <v>652</v>
      </c>
      <c r="S852" s="520" t="s">
        <v>550</v>
      </c>
      <c r="T852" s="520" t="s">
        <v>551</v>
      </c>
      <c r="U852" s="520"/>
      <c r="V852" s="520"/>
      <c r="W852" s="520" t="s">
        <v>649</v>
      </c>
      <c r="X852" s="520" t="s">
        <v>650</v>
      </c>
      <c r="Y852" s="520" t="b">
        <v>0</v>
      </c>
      <c r="Z852" s="520">
        <v>7188</v>
      </c>
      <c r="AA852" s="520">
        <v>12000</v>
      </c>
      <c r="AB852" s="520">
        <v>40700</v>
      </c>
      <c r="AC852" s="520" t="s">
        <v>1847</v>
      </c>
      <c r="AD852" s="527">
        <v>750</v>
      </c>
      <c r="AE852" s="520">
        <v>12</v>
      </c>
      <c r="AF852" s="520"/>
      <c r="AG852" s="520"/>
      <c r="AH852" s="520">
        <v>599</v>
      </c>
      <c r="AI852" s="520" t="s">
        <v>537</v>
      </c>
    </row>
    <row r="853" spans="1:35" s="154" customFormat="1">
      <c r="A853" s="520" t="s">
        <v>271</v>
      </c>
      <c r="B853" s="520">
        <v>10</v>
      </c>
      <c r="C853" s="525">
        <v>1274150</v>
      </c>
      <c r="D853" s="520">
        <v>10045137</v>
      </c>
      <c r="E853" s="520" t="s">
        <v>709</v>
      </c>
      <c r="F853" s="520" t="s">
        <v>571</v>
      </c>
      <c r="G853" s="522">
        <v>40700</v>
      </c>
      <c r="H853" s="522" t="s">
        <v>743</v>
      </c>
      <c r="I853" s="520" t="s">
        <v>530</v>
      </c>
      <c r="J853" s="523" t="s">
        <v>531</v>
      </c>
      <c r="K853" s="520" t="s">
        <v>106</v>
      </c>
      <c r="L853" s="520" t="s">
        <v>622</v>
      </c>
      <c r="M853" s="520">
        <v>7188</v>
      </c>
      <c r="N853" s="524">
        <v>0.55486111111111114</v>
      </c>
      <c r="O853" s="524">
        <v>0.57152777777777775</v>
      </c>
      <c r="P853" s="519">
        <v>23.999999999999915</v>
      </c>
      <c r="Q853" s="520" t="s">
        <v>538</v>
      </c>
      <c r="R853" s="520"/>
      <c r="S853" s="520" t="s">
        <v>539</v>
      </c>
      <c r="T853" s="520" t="s">
        <v>540</v>
      </c>
      <c r="U853" s="520"/>
      <c r="V853" s="520"/>
      <c r="W853" s="520" t="s">
        <v>649</v>
      </c>
      <c r="X853" s="520" t="s">
        <v>650</v>
      </c>
      <c r="Y853" s="520" t="b">
        <v>0</v>
      </c>
      <c r="Z853" s="520"/>
      <c r="AA853" s="520"/>
      <c r="AB853" s="520"/>
      <c r="AC853" s="520"/>
      <c r="AD853" s="527"/>
      <c r="AE853" s="520"/>
      <c r="AF853" s="520"/>
      <c r="AG853" s="520"/>
      <c r="AH853" s="520"/>
      <c r="AI853" s="520" t="s">
        <v>537</v>
      </c>
    </row>
    <row r="854" spans="1:35" s="154" customFormat="1">
      <c r="A854" s="520" t="s">
        <v>271</v>
      </c>
      <c r="B854" s="520">
        <v>10</v>
      </c>
      <c r="C854" s="525">
        <v>1274150</v>
      </c>
      <c r="D854" s="520">
        <v>10045137</v>
      </c>
      <c r="E854" s="520" t="s">
        <v>709</v>
      </c>
      <c r="F854" s="520" t="s">
        <v>571</v>
      </c>
      <c r="G854" s="522">
        <v>40700</v>
      </c>
      <c r="H854" s="522" t="s">
        <v>743</v>
      </c>
      <c r="I854" s="520" t="s">
        <v>530</v>
      </c>
      <c r="J854" s="523" t="s">
        <v>531</v>
      </c>
      <c r="K854" s="520" t="s">
        <v>106</v>
      </c>
      <c r="L854" s="520" t="s">
        <v>622</v>
      </c>
      <c r="M854" s="520">
        <v>7188</v>
      </c>
      <c r="N854" s="524">
        <v>0.57152777777777775</v>
      </c>
      <c r="O854" s="524">
        <v>0.57430555555555551</v>
      </c>
      <c r="P854" s="519">
        <v>3.9999999999999858</v>
      </c>
      <c r="Q854" s="520" t="s">
        <v>541</v>
      </c>
      <c r="R854" s="520" t="s">
        <v>631</v>
      </c>
      <c r="S854" s="520" t="s">
        <v>542</v>
      </c>
      <c r="T854" s="520" t="s">
        <v>534</v>
      </c>
      <c r="U854" s="520"/>
      <c r="V854" s="520"/>
      <c r="W854" s="520" t="s">
        <v>649</v>
      </c>
      <c r="X854" s="520" t="s">
        <v>650</v>
      </c>
      <c r="Y854" s="520" t="b">
        <v>0</v>
      </c>
      <c r="Z854" s="520"/>
      <c r="AA854" s="520"/>
      <c r="AB854" s="520"/>
      <c r="AC854" s="520"/>
      <c r="AD854" s="527"/>
      <c r="AE854" s="520"/>
      <c r="AF854" s="520"/>
      <c r="AG854" s="520"/>
      <c r="AH854" s="520"/>
      <c r="AI854" s="520" t="s">
        <v>537</v>
      </c>
    </row>
    <row r="855" spans="1:35" s="154" customFormat="1">
      <c r="A855" s="520" t="s">
        <v>271</v>
      </c>
      <c r="B855" s="520">
        <v>10</v>
      </c>
      <c r="C855" s="525">
        <v>1274150</v>
      </c>
      <c r="D855" s="520">
        <v>10045137</v>
      </c>
      <c r="E855" s="520" t="s">
        <v>709</v>
      </c>
      <c r="F855" s="520" t="s">
        <v>571</v>
      </c>
      <c r="G855" s="522">
        <v>40700</v>
      </c>
      <c r="H855" s="522" t="s">
        <v>743</v>
      </c>
      <c r="I855" s="520" t="s">
        <v>530</v>
      </c>
      <c r="J855" s="523" t="s">
        <v>531</v>
      </c>
      <c r="K855" s="520" t="s">
        <v>106</v>
      </c>
      <c r="L855" s="520" t="s">
        <v>622</v>
      </c>
      <c r="M855" s="520">
        <v>7188</v>
      </c>
      <c r="N855" s="524">
        <v>0.57430555555555551</v>
      </c>
      <c r="O855" s="524">
        <v>0.5854166666666667</v>
      </c>
      <c r="P855" s="519">
        <v>15.999999999999943</v>
      </c>
      <c r="Q855" s="520" t="s">
        <v>538</v>
      </c>
      <c r="R855" s="520"/>
      <c r="S855" s="520" t="s">
        <v>539</v>
      </c>
      <c r="T855" s="520" t="s">
        <v>540</v>
      </c>
      <c r="U855" s="520"/>
      <c r="V855" s="520"/>
      <c r="W855" s="520" t="s">
        <v>649</v>
      </c>
      <c r="X855" s="520" t="s">
        <v>650</v>
      </c>
      <c r="Y855" s="520" t="b">
        <v>0</v>
      </c>
      <c r="Z855" s="520"/>
      <c r="AA855" s="520"/>
      <c r="AB855" s="520"/>
      <c r="AC855" s="520"/>
      <c r="AD855" s="527"/>
      <c r="AE855" s="520"/>
      <c r="AF855" s="520"/>
      <c r="AG855" s="520"/>
      <c r="AH855" s="520"/>
      <c r="AI855" s="520" t="s">
        <v>537</v>
      </c>
    </row>
    <row r="856" spans="1:35" s="154" customFormat="1">
      <c r="A856" s="520" t="s">
        <v>271</v>
      </c>
      <c r="B856" s="520">
        <v>11</v>
      </c>
      <c r="C856" s="525">
        <v>1275279</v>
      </c>
      <c r="D856" s="520">
        <v>21001324</v>
      </c>
      <c r="E856" s="520" t="s">
        <v>1416</v>
      </c>
      <c r="F856" s="520" t="s">
        <v>571</v>
      </c>
      <c r="G856" s="522">
        <v>40700</v>
      </c>
      <c r="H856" s="522" t="s">
        <v>743</v>
      </c>
      <c r="I856" s="520" t="s">
        <v>530</v>
      </c>
      <c r="J856" s="523" t="s">
        <v>531</v>
      </c>
      <c r="K856" s="520" t="s">
        <v>106</v>
      </c>
      <c r="L856" s="520" t="s">
        <v>622</v>
      </c>
      <c r="M856" s="520">
        <v>1680</v>
      </c>
      <c r="N856" s="524">
        <v>0.5854166666666667</v>
      </c>
      <c r="O856" s="524">
        <v>0.59513888888888888</v>
      </c>
      <c r="P856" s="519">
        <v>14.00000000000011</v>
      </c>
      <c r="Q856" s="520" t="s">
        <v>554</v>
      </c>
      <c r="R856" s="520" t="s">
        <v>652</v>
      </c>
      <c r="S856" s="520" t="s">
        <v>550</v>
      </c>
      <c r="T856" s="520" t="s">
        <v>551</v>
      </c>
      <c r="U856" s="520"/>
      <c r="V856" s="520"/>
      <c r="W856" s="520" t="s">
        <v>649</v>
      </c>
      <c r="X856" s="520" t="s">
        <v>650</v>
      </c>
      <c r="Y856" s="520" t="b">
        <v>0</v>
      </c>
      <c r="Z856" s="520">
        <v>1680</v>
      </c>
      <c r="AA856" s="520">
        <v>12000</v>
      </c>
      <c r="AB856" s="520">
        <v>40700</v>
      </c>
      <c r="AC856" s="520" t="s">
        <v>1848</v>
      </c>
      <c r="AD856" s="527">
        <v>750</v>
      </c>
      <c r="AE856" s="520">
        <v>12</v>
      </c>
      <c r="AF856" s="520"/>
      <c r="AG856" s="520"/>
      <c r="AH856" s="520">
        <v>140</v>
      </c>
      <c r="AI856" s="520" t="s">
        <v>537</v>
      </c>
    </row>
    <row r="857" spans="1:35" s="154" customFormat="1">
      <c r="A857" s="520" t="s">
        <v>271</v>
      </c>
      <c r="B857" s="520">
        <v>11</v>
      </c>
      <c r="C857" s="525">
        <v>1275279</v>
      </c>
      <c r="D857" s="520">
        <v>21001324</v>
      </c>
      <c r="E857" s="520" t="s">
        <v>1416</v>
      </c>
      <c r="F857" s="520" t="s">
        <v>571</v>
      </c>
      <c r="G857" s="522">
        <v>40700</v>
      </c>
      <c r="H857" s="522" t="s">
        <v>743</v>
      </c>
      <c r="I857" s="520" t="s">
        <v>530</v>
      </c>
      <c r="J857" s="523" t="s">
        <v>531</v>
      </c>
      <c r="K857" s="520" t="s">
        <v>106</v>
      </c>
      <c r="L857" s="520" t="s">
        <v>622</v>
      </c>
      <c r="M857" s="520">
        <v>1680</v>
      </c>
      <c r="N857" s="524">
        <v>0.59513888888888888</v>
      </c>
      <c r="O857" s="524">
        <v>0.59791666666666665</v>
      </c>
      <c r="P857" s="519">
        <v>3.9999999999999858</v>
      </c>
      <c r="Q857" s="520" t="s">
        <v>538</v>
      </c>
      <c r="R857" s="520"/>
      <c r="S857" s="520" t="s">
        <v>539</v>
      </c>
      <c r="T857" s="520" t="s">
        <v>540</v>
      </c>
      <c r="U857" s="520"/>
      <c r="V857" s="520"/>
      <c r="W857" s="520" t="s">
        <v>649</v>
      </c>
      <c r="X857" s="520" t="s">
        <v>650</v>
      </c>
      <c r="Y857" s="520" t="b">
        <v>0</v>
      </c>
      <c r="Z857" s="520"/>
      <c r="AA857" s="520"/>
      <c r="AB857" s="520"/>
      <c r="AC857" s="520"/>
      <c r="AD857" s="527"/>
      <c r="AE857" s="520"/>
      <c r="AF857" s="520"/>
      <c r="AG857" s="520"/>
      <c r="AH857" s="520"/>
      <c r="AI857" s="520" t="s">
        <v>537</v>
      </c>
    </row>
    <row r="858" spans="1:35" s="154" customFormat="1">
      <c r="A858" s="520" t="s">
        <v>271</v>
      </c>
      <c r="B858" s="520">
        <v>11</v>
      </c>
      <c r="C858" s="525">
        <v>1275279</v>
      </c>
      <c r="D858" s="520">
        <v>21001324</v>
      </c>
      <c r="E858" s="520" t="s">
        <v>1416</v>
      </c>
      <c r="F858" s="520" t="s">
        <v>571</v>
      </c>
      <c r="G858" s="522">
        <v>40700</v>
      </c>
      <c r="H858" s="522" t="s">
        <v>743</v>
      </c>
      <c r="I858" s="520" t="s">
        <v>530</v>
      </c>
      <c r="J858" s="523" t="s">
        <v>531</v>
      </c>
      <c r="K858" s="520" t="s">
        <v>106</v>
      </c>
      <c r="L858" s="520" t="s">
        <v>622</v>
      </c>
      <c r="M858" s="520">
        <v>1680</v>
      </c>
      <c r="N858" s="524">
        <v>0.59791666666666665</v>
      </c>
      <c r="O858" s="524">
        <v>0.60069444444444442</v>
      </c>
      <c r="P858" s="519">
        <v>3.9999999999999858</v>
      </c>
      <c r="Q858" s="520" t="s">
        <v>541</v>
      </c>
      <c r="R858" s="520" t="s">
        <v>653</v>
      </c>
      <c r="S858" s="520" t="s">
        <v>542</v>
      </c>
      <c r="T858" s="520" t="s">
        <v>534</v>
      </c>
      <c r="U858" s="520"/>
      <c r="V858" s="520"/>
      <c r="W858" s="520" t="s">
        <v>649</v>
      </c>
      <c r="X858" s="520" t="s">
        <v>650</v>
      </c>
      <c r="Y858" s="520" t="b">
        <v>0</v>
      </c>
      <c r="Z858" s="520"/>
      <c r="AA858" s="520"/>
      <c r="AB858" s="520"/>
      <c r="AC858" s="520"/>
      <c r="AD858" s="527"/>
      <c r="AE858" s="520"/>
      <c r="AF858" s="520"/>
      <c r="AG858" s="520"/>
      <c r="AH858" s="520"/>
      <c r="AI858" s="520" t="s">
        <v>537</v>
      </c>
    </row>
    <row r="859" spans="1:35" s="154" customFormat="1">
      <c r="A859" s="520" t="s">
        <v>271</v>
      </c>
      <c r="B859" s="520">
        <v>11</v>
      </c>
      <c r="C859" s="525">
        <v>1275279</v>
      </c>
      <c r="D859" s="520">
        <v>21001324</v>
      </c>
      <c r="E859" s="520" t="s">
        <v>1416</v>
      </c>
      <c r="F859" s="520" t="s">
        <v>571</v>
      </c>
      <c r="G859" s="522">
        <v>40700</v>
      </c>
      <c r="H859" s="522" t="s">
        <v>743</v>
      </c>
      <c r="I859" s="520" t="s">
        <v>530</v>
      </c>
      <c r="J859" s="523" t="s">
        <v>531</v>
      </c>
      <c r="K859" s="520" t="s">
        <v>106</v>
      </c>
      <c r="L859" s="520" t="s">
        <v>622</v>
      </c>
      <c r="M859" s="520">
        <v>1680</v>
      </c>
      <c r="N859" s="524">
        <v>0.60069444444444442</v>
      </c>
      <c r="O859" s="524">
        <v>0.60416666666666663</v>
      </c>
      <c r="P859" s="519">
        <v>4.9999999999999822</v>
      </c>
      <c r="Q859" s="520" t="s">
        <v>538</v>
      </c>
      <c r="R859" s="520"/>
      <c r="S859" s="520" t="s">
        <v>539</v>
      </c>
      <c r="T859" s="520" t="s">
        <v>540</v>
      </c>
      <c r="U859" s="520"/>
      <c r="V859" s="520"/>
      <c r="W859" s="520" t="s">
        <v>649</v>
      </c>
      <c r="X859" s="520" t="s">
        <v>650</v>
      </c>
      <c r="Y859" s="520" t="b">
        <v>0</v>
      </c>
      <c r="Z859" s="520"/>
      <c r="AA859" s="520"/>
      <c r="AB859" s="520"/>
      <c r="AC859" s="520"/>
      <c r="AD859" s="527"/>
      <c r="AE859" s="520"/>
      <c r="AF859" s="520"/>
      <c r="AG859" s="520"/>
      <c r="AH859" s="520"/>
      <c r="AI859" s="520" t="s">
        <v>537</v>
      </c>
    </row>
    <row r="860" spans="1:35" s="154" customFormat="1">
      <c r="A860" s="520" t="s">
        <v>271</v>
      </c>
      <c r="B860" s="520">
        <v>1</v>
      </c>
      <c r="C860" s="525">
        <v>1275279</v>
      </c>
      <c r="D860" s="520">
        <v>21001324</v>
      </c>
      <c r="E860" s="520" t="s">
        <v>1416</v>
      </c>
      <c r="F860" s="520" t="s">
        <v>571</v>
      </c>
      <c r="G860" s="522">
        <v>40700</v>
      </c>
      <c r="H860" s="522" t="s">
        <v>743</v>
      </c>
      <c r="I860" s="520" t="s">
        <v>530</v>
      </c>
      <c r="J860" s="523" t="s">
        <v>564</v>
      </c>
      <c r="K860" s="520" t="s">
        <v>106</v>
      </c>
      <c r="L860" s="520" t="s">
        <v>622</v>
      </c>
      <c r="M860" s="520">
        <v>7560</v>
      </c>
      <c r="N860" s="524">
        <v>0.60416666666666663</v>
      </c>
      <c r="O860" s="524">
        <v>0.60902777777777772</v>
      </c>
      <c r="P860" s="519">
        <v>6.9999999999999751</v>
      </c>
      <c r="Q860" s="520" t="s">
        <v>538</v>
      </c>
      <c r="R860" s="520"/>
      <c r="S860" s="520" t="s">
        <v>539</v>
      </c>
      <c r="T860" s="520" t="s">
        <v>540</v>
      </c>
      <c r="U860" s="520"/>
      <c r="V860" s="520"/>
      <c r="W860" s="520" t="s">
        <v>654</v>
      </c>
      <c r="X860" s="520" t="s">
        <v>655</v>
      </c>
      <c r="Y860" s="520" t="b">
        <v>0</v>
      </c>
      <c r="Z860" s="520">
        <v>7560</v>
      </c>
      <c r="AA860" s="520">
        <v>12000</v>
      </c>
      <c r="AB860" s="520">
        <v>40700</v>
      </c>
      <c r="AC860" s="520"/>
      <c r="AD860" s="527">
        <v>750</v>
      </c>
      <c r="AE860" s="520">
        <v>12</v>
      </c>
      <c r="AF860" s="520"/>
      <c r="AG860" s="520"/>
      <c r="AH860" s="520">
        <v>630</v>
      </c>
      <c r="AI860" s="520" t="s">
        <v>589</v>
      </c>
    </row>
    <row r="861" spans="1:35" s="154" customFormat="1">
      <c r="A861" s="520" t="s">
        <v>271</v>
      </c>
      <c r="B861" s="520">
        <v>1</v>
      </c>
      <c r="C861" s="525">
        <v>1275279</v>
      </c>
      <c r="D861" s="520">
        <v>21001324</v>
      </c>
      <c r="E861" s="520" t="s">
        <v>1416</v>
      </c>
      <c r="F861" s="520" t="s">
        <v>571</v>
      </c>
      <c r="G861" s="522">
        <v>40700</v>
      </c>
      <c r="H861" s="522" t="s">
        <v>743</v>
      </c>
      <c r="I861" s="520" t="s">
        <v>530</v>
      </c>
      <c r="J861" s="523" t="s">
        <v>564</v>
      </c>
      <c r="K861" s="520" t="s">
        <v>106</v>
      </c>
      <c r="L861" s="520" t="s">
        <v>622</v>
      </c>
      <c r="M861" s="520">
        <v>7560</v>
      </c>
      <c r="N861" s="524">
        <v>0.60902777777777772</v>
      </c>
      <c r="O861" s="524">
        <v>0.61736111111111114</v>
      </c>
      <c r="P861" s="519">
        <v>11.999999999999957</v>
      </c>
      <c r="Q861" s="520" t="s">
        <v>643</v>
      </c>
      <c r="R861" s="520" t="s">
        <v>1417</v>
      </c>
      <c r="S861" s="520" t="s">
        <v>557</v>
      </c>
      <c r="T861" s="520" t="s">
        <v>534</v>
      </c>
      <c r="U861" s="520"/>
      <c r="V861" s="520"/>
      <c r="W861" s="520" t="s">
        <v>654</v>
      </c>
      <c r="X861" s="520" t="s">
        <v>655</v>
      </c>
      <c r="Y861" s="520" t="b">
        <v>0</v>
      </c>
      <c r="Z861" s="520"/>
      <c r="AA861" s="520"/>
      <c r="AB861" s="520"/>
      <c r="AC861" s="520"/>
      <c r="AD861" s="527"/>
      <c r="AE861" s="520"/>
      <c r="AF861" s="520"/>
      <c r="AG861" s="520"/>
      <c r="AH861" s="520"/>
      <c r="AI861" s="520" t="s">
        <v>589</v>
      </c>
    </row>
    <row r="862" spans="1:35" s="154" customFormat="1">
      <c r="A862" s="520" t="s">
        <v>271</v>
      </c>
      <c r="B862" s="520">
        <v>1</v>
      </c>
      <c r="C862" s="525">
        <v>1275279</v>
      </c>
      <c r="D862" s="520">
        <v>21001324</v>
      </c>
      <c r="E862" s="520" t="s">
        <v>1416</v>
      </c>
      <c r="F862" s="520" t="s">
        <v>571</v>
      </c>
      <c r="G862" s="522">
        <v>40700</v>
      </c>
      <c r="H862" s="522" t="s">
        <v>743</v>
      </c>
      <c r="I862" s="520" t="s">
        <v>530</v>
      </c>
      <c r="J862" s="523" t="s">
        <v>564</v>
      </c>
      <c r="K862" s="520" t="s">
        <v>106</v>
      </c>
      <c r="L862" s="520" t="s">
        <v>622</v>
      </c>
      <c r="M862" s="520">
        <v>7560</v>
      </c>
      <c r="N862" s="524">
        <v>0.61736111111111114</v>
      </c>
      <c r="O862" s="524">
        <v>0.62847222222222221</v>
      </c>
      <c r="P862" s="519">
        <v>16.000000000000103</v>
      </c>
      <c r="Q862" s="520" t="s">
        <v>538</v>
      </c>
      <c r="R862" s="520"/>
      <c r="S862" s="520" t="s">
        <v>539</v>
      </c>
      <c r="T862" s="520" t="s">
        <v>540</v>
      </c>
      <c r="U862" s="520"/>
      <c r="V862" s="520"/>
      <c r="W862" s="520" t="s">
        <v>654</v>
      </c>
      <c r="X862" s="520" t="s">
        <v>655</v>
      </c>
      <c r="Y862" s="520" t="b">
        <v>0</v>
      </c>
      <c r="Z862" s="520"/>
      <c r="AA862" s="520"/>
      <c r="AB862" s="520"/>
      <c r="AC862" s="520"/>
      <c r="AD862" s="527"/>
      <c r="AE862" s="520"/>
      <c r="AF862" s="520"/>
      <c r="AG862" s="520"/>
      <c r="AH862" s="520"/>
      <c r="AI862" s="520" t="s">
        <v>589</v>
      </c>
    </row>
    <row r="863" spans="1:35" s="154" customFormat="1">
      <c r="A863" s="520" t="s">
        <v>271</v>
      </c>
      <c r="B863" s="520">
        <v>1</v>
      </c>
      <c r="C863" s="525">
        <v>1275279</v>
      </c>
      <c r="D863" s="520">
        <v>21001324</v>
      </c>
      <c r="E863" s="520" t="s">
        <v>1416</v>
      </c>
      <c r="F863" s="520" t="s">
        <v>571</v>
      </c>
      <c r="G863" s="522">
        <v>40700</v>
      </c>
      <c r="H863" s="522" t="s">
        <v>743</v>
      </c>
      <c r="I863" s="520" t="s">
        <v>530</v>
      </c>
      <c r="J863" s="523" t="s">
        <v>564</v>
      </c>
      <c r="K863" s="520" t="s">
        <v>106</v>
      </c>
      <c r="L863" s="520" t="s">
        <v>622</v>
      </c>
      <c r="M863" s="520">
        <v>7560</v>
      </c>
      <c r="N863" s="524">
        <v>0.62847222222222221</v>
      </c>
      <c r="O863" s="524">
        <v>0.63472222222222219</v>
      </c>
      <c r="P863" s="519">
        <v>8.999999999999968</v>
      </c>
      <c r="Q863" s="520" t="s">
        <v>544</v>
      </c>
      <c r="R863" s="520" t="s">
        <v>1418</v>
      </c>
      <c r="S863" s="520" t="s">
        <v>533</v>
      </c>
      <c r="T863" s="520" t="s">
        <v>534</v>
      </c>
      <c r="U863" s="520"/>
      <c r="V863" s="520"/>
      <c r="W863" s="520" t="s">
        <v>654</v>
      </c>
      <c r="X863" s="520" t="s">
        <v>655</v>
      </c>
      <c r="Y863" s="520" t="b">
        <v>0</v>
      </c>
      <c r="Z863" s="520"/>
      <c r="AA863" s="520"/>
      <c r="AB863" s="520"/>
      <c r="AC863" s="520"/>
      <c r="AD863" s="527"/>
      <c r="AE863" s="520"/>
      <c r="AF863" s="520"/>
      <c r="AG863" s="520"/>
      <c r="AH863" s="520"/>
      <c r="AI863" s="520" t="s">
        <v>589</v>
      </c>
    </row>
    <row r="864" spans="1:35" s="154" customFormat="1">
      <c r="A864" s="520" t="s">
        <v>271</v>
      </c>
      <c r="B864" s="520">
        <v>1</v>
      </c>
      <c r="C864" s="525">
        <v>1275279</v>
      </c>
      <c r="D864" s="520">
        <v>21001324</v>
      </c>
      <c r="E864" s="520" t="s">
        <v>1416</v>
      </c>
      <c r="F864" s="520" t="s">
        <v>571</v>
      </c>
      <c r="G864" s="522">
        <v>40700</v>
      </c>
      <c r="H864" s="522" t="s">
        <v>743</v>
      </c>
      <c r="I864" s="520" t="s">
        <v>530</v>
      </c>
      <c r="J864" s="523" t="s">
        <v>564</v>
      </c>
      <c r="K864" s="520" t="s">
        <v>106</v>
      </c>
      <c r="L864" s="520" t="s">
        <v>622</v>
      </c>
      <c r="M864" s="520">
        <v>7560</v>
      </c>
      <c r="N864" s="524">
        <v>0.63472222222222219</v>
      </c>
      <c r="O864" s="524">
        <v>0.64930555555555558</v>
      </c>
      <c r="P864" s="519">
        <v>20.999999999999925</v>
      </c>
      <c r="Q864" s="520" t="s">
        <v>538</v>
      </c>
      <c r="R864" s="520"/>
      <c r="S864" s="520" t="s">
        <v>539</v>
      </c>
      <c r="T864" s="520" t="s">
        <v>540</v>
      </c>
      <c r="U864" s="520"/>
      <c r="V864" s="520"/>
      <c r="W864" s="520" t="s">
        <v>654</v>
      </c>
      <c r="X864" s="520" t="s">
        <v>655</v>
      </c>
      <c r="Y864" s="520" t="b">
        <v>0</v>
      </c>
      <c r="Z864" s="520"/>
      <c r="AA864" s="520"/>
      <c r="AB864" s="520"/>
      <c r="AC864" s="520"/>
      <c r="AD864" s="527"/>
      <c r="AE864" s="520"/>
      <c r="AF864" s="520"/>
      <c r="AG864" s="520"/>
      <c r="AH864" s="520"/>
      <c r="AI864" s="520" t="s">
        <v>589</v>
      </c>
    </row>
    <row r="865" spans="1:35" s="154" customFormat="1">
      <c r="A865" s="520" t="s">
        <v>271</v>
      </c>
      <c r="B865" s="520">
        <v>1</v>
      </c>
      <c r="C865" s="525">
        <v>1275279</v>
      </c>
      <c r="D865" s="520">
        <v>21001324</v>
      </c>
      <c r="E865" s="520" t="s">
        <v>1416</v>
      </c>
      <c r="F865" s="520" t="s">
        <v>571</v>
      </c>
      <c r="G865" s="522">
        <v>40700</v>
      </c>
      <c r="H865" s="522" t="s">
        <v>743</v>
      </c>
      <c r="I865" s="520" t="s">
        <v>530</v>
      </c>
      <c r="J865" s="523" t="s">
        <v>564</v>
      </c>
      <c r="K865" s="520" t="s">
        <v>106</v>
      </c>
      <c r="L865" s="520" t="s">
        <v>622</v>
      </c>
      <c r="M865" s="520">
        <v>7560</v>
      </c>
      <c r="N865" s="524">
        <v>0.64930555555555558</v>
      </c>
      <c r="O865" s="524">
        <v>0.65763888888888888</v>
      </c>
      <c r="P865" s="519">
        <v>12.000000000000117</v>
      </c>
      <c r="Q865" s="520" t="s">
        <v>546</v>
      </c>
      <c r="R865" s="520" t="s">
        <v>1419</v>
      </c>
      <c r="S865" s="520" t="s">
        <v>547</v>
      </c>
      <c r="T865" s="520" t="s">
        <v>534</v>
      </c>
      <c r="U865" s="520"/>
      <c r="V865" s="520"/>
      <c r="W865" s="520" t="s">
        <v>654</v>
      </c>
      <c r="X865" s="520" t="s">
        <v>655</v>
      </c>
      <c r="Y865" s="520" t="b">
        <v>0</v>
      </c>
      <c r="Z865" s="520"/>
      <c r="AA865" s="520"/>
      <c r="AB865" s="520"/>
      <c r="AC865" s="520"/>
      <c r="AD865" s="527"/>
      <c r="AE865" s="520"/>
      <c r="AF865" s="520"/>
      <c r="AG865" s="520"/>
      <c r="AH865" s="520"/>
      <c r="AI865" s="520" t="s">
        <v>589</v>
      </c>
    </row>
    <row r="866" spans="1:35" s="154" customFormat="1">
      <c r="A866" s="520" t="s">
        <v>271</v>
      </c>
      <c r="B866" s="520">
        <v>2</v>
      </c>
      <c r="C866" s="525">
        <v>1273513</v>
      </c>
      <c r="D866" s="520">
        <v>10053372</v>
      </c>
      <c r="E866" s="520" t="s">
        <v>1087</v>
      </c>
      <c r="F866" s="520" t="s">
        <v>571</v>
      </c>
      <c r="G866" s="522">
        <v>40700</v>
      </c>
      <c r="H866" s="522" t="s">
        <v>743</v>
      </c>
      <c r="I866" s="520" t="s">
        <v>530</v>
      </c>
      <c r="J866" s="523" t="s">
        <v>564</v>
      </c>
      <c r="K866" s="520" t="s">
        <v>106</v>
      </c>
      <c r="L866" s="520" t="s">
        <v>622</v>
      </c>
      <c r="M866" s="520">
        <v>7980</v>
      </c>
      <c r="N866" s="524">
        <v>0.65763888888888888</v>
      </c>
      <c r="O866" s="524">
        <v>0.67152777777777772</v>
      </c>
      <c r="P866" s="519">
        <v>19.999999999999929</v>
      </c>
      <c r="Q866" s="520" t="s">
        <v>562</v>
      </c>
      <c r="R866" s="520" t="s">
        <v>1420</v>
      </c>
      <c r="S866" s="520" t="s">
        <v>550</v>
      </c>
      <c r="T866" s="520" t="s">
        <v>551</v>
      </c>
      <c r="U866" s="520"/>
      <c r="V866" s="520"/>
      <c r="W866" s="520" t="s">
        <v>654</v>
      </c>
      <c r="X866" s="520" t="s">
        <v>655</v>
      </c>
      <c r="Y866" s="520" t="b">
        <v>0</v>
      </c>
      <c r="Z866" s="520">
        <v>7980</v>
      </c>
      <c r="AA866" s="520">
        <v>12000</v>
      </c>
      <c r="AB866" s="520">
        <v>40700</v>
      </c>
      <c r="AC866" s="520" t="s">
        <v>1849</v>
      </c>
      <c r="AD866" s="527">
        <v>375</v>
      </c>
      <c r="AE866" s="520">
        <v>12</v>
      </c>
      <c r="AF866" s="520"/>
      <c r="AG866" s="520"/>
      <c r="AH866" s="520">
        <v>332.5</v>
      </c>
      <c r="AI866" s="520" t="s">
        <v>589</v>
      </c>
    </row>
    <row r="867" spans="1:35" s="154" customFormat="1">
      <c r="A867" s="520" t="s">
        <v>271</v>
      </c>
      <c r="B867" s="520">
        <v>2</v>
      </c>
      <c r="C867" s="525">
        <v>1273513</v>
      </c>
      <c r="D867" s="520">
        <v>10053372</v>
      </c>
      <c r="E867" s="520" t="s">
        <v>1087</v>
      </c>
      <c r="F867" s="520" t="s">
        <v>571</v>
      </c>
      <c r="G867" s="522">
        <v>40700</v>
      </c>
      <c r="H867" s="522" t="s">
        <v>743</v>
      </c>
      <c r="I867" s="520" t="s">
        <v>530</v>
      </c>
      <c r="J867" s="523" t="s">
        <v>564</v>
      </c>
      <c r="K867" s="520" t="s">
        <v>106</v>
      </c>
      <c r="L867" s="520" t="s">
        <v>622</v>
      </c>
      <c r="M867" s="520">
        <v>7980</v>
      </c>
      <c r="N867" s="524">
        <v>0.67152777777777772</v>
      </c>
      <c r="O867" s="524">
        <v>0.68888888888888888</v>
      </c>
      <c r="P867" s="519">
        <v>25.000000000000071</v>
      </c>
      <c r="Q867" s="520" t="s">
        <v>555</v>
      </c>
      <c r="R867" s="520" t="s">
        <v>657</v>
      </c>
      <c r="S867" s="520" t="s">
        <v>547</v>
      </c>
      <c r="T867" s="520" t="s">
        <v>534</v>
      </c>
      <c r="U867" s="520"/>
      <c r="V867" s="520"/>
      <c r="W867" s="520" t="s">
        <v>654</v>
      </c>
      <c r="X867" s="520" t="s">
        <v>655</v>
      </c>
      <c r="Y867" s="520" t="b">
        <v>0</v>
      </c>
      <c r="Z867" s="520"/>
      <c r="AA867" s="520"/>
      <c r="AB867" s="520"/>
      <c r="AC867" s="520"/>
      <c r="AD867" s="527"/>
      <c r="AE867" s="520"/>
      <c r="AF867" s="520"/>
      <c r="AG867" s="520"/>
      <c r="AH867" s="520"/>
      <c r="AI867" s="520" t="s">
        <v>589</v>
      </c>
    </row>
    <row r="868" spans="1:35" s="154" customFormat="1">
      <c r="A868" s="520" t="s">
        <v>271</v>
      </c>
      <c r="B868" s="520">
        <v>2</v>
      </c>
      <c r="C868" s="525">
        <v>1273513</v>
      </c>
      <c r="D868" s="520">
        <v>10053372</v>
      </c>
      <c r="E868" s="520" t="s">
        <v>1087</v>
      </c>
      <c r="F868" s="520" t="s">
        <v>571</v>
      </c>
      <c r="G868" s="522">
        <v>40700</v>
      </c>
      <c r="H868" s="522" t="s">
        <v>743</v>
      </c>
      <c r="I868" s="520" t="s">
        <v>530</v>
      </c>
      <c r="J868" s="523" t="s">
        <v>564</v>
      </c>
      <c r="K868" s="520" t="s">
        <v>106</v>
      </c>
      <c r="L868" s="520" t="s">
        <v>622</v>
      </c>
      <c r="M868" s="520">
        <v>7980</v>
      </c>
      <c r="N868" s="524">
        <v>0.68888888888888888</v>
      </c>
      <c r="O868" s="524">
        <v>0.69722222222222219</v>
      </c>
      <c r="P868" s="519">
        <v>11.999999999999957</v>
      </c>
      <c r="Q868" s="520" t="s">
        <v>544</v>
      </c>
      <c r="R868" s="520" t="s">
        <v>1421</v>
      </c>
      <c r="S868" s="520" t="s">
        <v>533</v>
      </c>
      <c r="T868" s="520" t="s">
        <v>534</v>
      </c>
      <c r="U868" s="520"/>
      <c r="V868" s="520"/>
      <c r="W868" s="520" t="s">
        <v>654</v>
      </c>
      <c r="X868" s="520" t="s">
        <v>655</v>
      </c>
      <c r="Y868" s="520" t="b">
        <v>0</v>
      </c>
      <c r="Z868" s="520"/>
      <c r="AA868" s="520"/>
      <c r="AB868" s="520"/>
      <c r="AC868" s="520"/>
      <c r="AD868" s="527"/>
      <c r="AE868" s="520"/>
      <c r="AF868" s="520"/>
      <c r="AG868" s="520"/>
      <c r="AH868" s="520"/>
      <c r="AI868" s="520" t="s">
        <v>589</v>
      </c>
    </row>
    <row r="869" spans="1:35" s="154" customFormat="1">
      <c r="A869" s="520" t="s">
        <v>271</v>
      </c>
      <c r="B869" s="520">
        <v>2</v>
      </c>
      <c r="C869" s="525">
        <v>1273513</v>
      </c>
      <c r="D869" s="520">
        <v>10053372</v>
      </c>
      <c r="E869" s="520" t="s">
        <v>1087</v>
      </c>
      <c r="F869" s="520" t="s">
        <v>571</v>
      </c>
      <c r="G869" s="522">
        <v>40700</v>
      </c>
      <c r="H869" s="522" t="s">
        <v>743</v>
      </c>
      <c r="I869" s="520" t="s">
        <v>530</v>
      </c>
      <c r="J869" s="523" t="s">
        <v>564</v>
      </c>
      <c r="K869" s="520" t="s">
        <v>106</v>
      </c>
      <c r="L869" s="520" t="s">
        <v>622</v>
      </c>
      <c r="M869" s="520">
        <v>7980</v>
      </c>
      <c r="N869" s="524">
        <v>0.69722222222222219</v>
      </c>
      <c r="O869" s="524">
        <v>0.70138888888888884</v>
      </c>
      <c r="P869" s="519">
        <v>5.9999999999999787</v>
      </c>
      <c r="Q869" s="520" t="s">
        <v>555</v>
      </c>
      <c r="R869" s="520" t="s">
        <v>656</v>
      </c>
      <c r="S869" s="520" t="s">
        <v>547</v>
      </c>
      <c r="T869" s="520" t="s">
        <v>534</v>
      </c>
      <c r="U869" s="520"/>
      <c r="V869" s="520"/>
      <c r="W869" s="520" t="s">
        <v>654</v>
      </c>
      <c r="X869" s="520" t="s">
        <v>655</v>
      </c>
      <c r="Y869" s="520" t="b">
        <v>0</v>
      </c>
      <c r="Z869" s="520"/>
      <c r="AA869" s="520"/>
      <c r="AB869" s="520"/>
      <c r="AC869" s="520"/>
      <c r="AD869" s="527"/>
      <c r="AE869" s="520"/>
      <c r="AF869" s="520"/>
      <c r="AG869" s="520"/>
      <c r="AH869" s="520"/>
      <c r="AI869" s="520" t="s">
        <v>589</v>
      </c>
    </row>
    <row r="870" spans="1:35" s="154" customFormat="1">
      <c r="A870" s="520" t="s">
        <v>271</v>
      </c>
      <c r="B870" s="520">
        <v>2</v>
      </c>
      <c r="C870" s="525">
        <v>1273513</v>
      </c>
      <c r="D870" s="520">
        <v>10053372</v>
      </c>
      <c r="E870" s="520" t="s">
        <v>1087</v>
      </c>
      <c r="F870" s="520" t="s">
        <v>571</v>
      </c>
      <c r="G870" s="522">
        <v>40700</v>
      </c>
      <c r="H870" s="522" t="s">
        <v>743</v>
      </c>
      <c r="I870" s="520" t="s">
        <v>530</v>
      </c>
      <c r="J870" s="523" t="s">
        <v>564</v>
      </c>
      <c r="K870" s="520" t="s">
        <v>106</v>
      </c>
      <c r="L870" s="520" t="s">
        <v>622</v>
      </c>
      <c r="M870" s="520">
        <v>7980</v>
      </c>
      <c r="N870" s="524">
        <v>0.70138888888888884</v>
      </c>
      <c r="O870" s="524">
        <v>0.71458333333333335</v>
      </c>
      <c r="P870" s="519">
        <v>19.000000000000092</v>
      </c>
      <c r="Q870" s="520" t="s">
        <v>538</v>
      </c>
      <c r="R870" s="520"/>
      <c r="S870" s="520" t="s">
        <v>539</v>
      </c>
      <c r="T870" s="520" t="s">
        <v>540</v>
      </c>
      <c r="U870" s="520"/>
      <c r="V870" s="520"/>
      <c r="W870" s="520" t="s">
        <v>654</v>
      </c>
      <c r="X870" s="520" t="s">
        <v>655</v>
      </c>
      <c r="Y870" s="520" t="b">
        <v>0</v>
      </c>
      <c r="Z870" s="520"/>
      <c r="AA870" s="520"/>
      <c r="AB870" s="520"/>
      <c r="AC870" s="520"/>
      <c r="AD870" s="527"/>
      <c r="AE870" s="520"/>
      <c r="AF870" s="520"/>
      <c r="AG870" s="520"/>
      <c r="AH870" s="520"/>
      <c r="AI870" s="520" t="s">
        <v>589</v>
      </c>
    </row>
    <row r="871" spans="1:35" s="154" customFormat="1">
      <c r="A871" s="520" t="s">
        <v>271</v>
      </c>
      <c r="B871" s="520">
        <v>2</v>
      </c>
      <c r="C871" s="525">
        <v>1273513</v>
      </c>
      <c r="D871" s="520">
        <v>10053372</v>
      </c>
      <c r="E871" s="520" t="s">
        <v>1087</v>
      </c>
      <c r="F871" s="520" t="s">
        <v>571</v>
      </c>
      <c r="G871" s="522">
        <v>40700</v>
      </c>
      <c r="H871" s="522" t="s">
        <v>743</v>
      </c>
      <c r="I871" s="520" t="s">
        <v>530</v>
      </c>
      <c r="J871" s="523" t="s">
        <v>564</v>
      </c>
      <c r="K871" s="520" t="s">
        <v>106</v>
      </c>
      <c r="L871" s="520" t="s">
        <v>622</v>
      </c>
      <c r="M871" s="520">
        <v>7980</v>
      </c>
      <c r="N871" s="524">
        <v>0.71458333333333335</v>
      </c>
      <c r="O871" s="524">
        <v>0.72152777777777777</v>
      </c>
      <c r="P871" s="519">
        <v>9.9999999999999645</v>
      </c>
      <c r="Q871" s="520" t="s">
        <v>552</v>
      </c>
      <c r="R871" s="520" t="s">
        <v>1422</v>
      </c>
      <c r="S871" s="520" t="s">
        <v>533</v>
      </c>
      <c r="T871" s="520" t="s">
        <v>534</v>
      </c>
      <c r="U871" s="520"/>
      <c r="V871" s="520"/>
      <c r="W871" s="520" t="s">
        <v>654</v>
      </c>
      <c r="X871" s="520" t="s">
        <v>655</v>
      </c>
      <c r="Y871" s="520" t="b">
        <v>0</v>
      </c>
      <c r="Z871" s="520"/>
      <c r="AA871" s="520"/>
      <c r="AB871" s="520"/>
      <c r="AC871" s="520"/>
      <c r="AD871" s="527"/>
      <c r="AE871" s="520"/>
      <c r="AF871" s="520"/>
      <c r="AG871" s="520"/>
      <c r="AH871" s="520"/>
      <c r="AI871" s="520" t="s">
        <v>589</v>
      </c>
    </row>
    <row r="872" spans="1:35" s="154" customFormat="1">
      <c r="A872" s="520" t="s">
        <v>271</v>
      </c>
      <c r="B872" s="520">
        <v>2</v>
      </c>
      <c r="C872" s="525">
        <v>1273513</v>
      </c>
      <c r="D872" s="520">
        <v>10053372</v>
      </c>
      <c r="E872" s="520" t="s">
        <v>1087</v>
      </c>
      <c r="F872" s="520" t="s">
        <v>571</v>
      </c>
      <c r="G872" s="522">
        <v>40700</v>
      </c>
      <c r="H872" s="522" t="s">
        <v>743</v>
      </c>
      <c r="I872" s="520" t="s">
        <v>530</v>
      </c>
      <c r="J872" s="523" t="s">
        <v>564</v>
      </c>
      <c r="K872" s="520" t="s">
        <v>106</v>
      </c>
      <c r="L872" s="520" t="s">
        <v>622</v>
      </c>
      <c r="M872" s="520">
        <v>7980</v>
      </c>
      <c r="N872" s="524">
        <v>0.72152777777777777</v>
      </c>
      <c r="O872" s="524">
        <v>0.72499999999999998</v>
      </c>
      <c r="P872" s="519">
        <v>4.9999999999999822</v>
      </c>
      <c r="Q872" s="520" t="s">
        <v>538</v>
      </c>
      <c r="R872" s="520"/>
      <c r="S872" s="520" t="s">
        <v>539</v>
      </c>
      <c r="T872" s="520" t="s">
        <v>540</v>
      </c>
      <c r="U872" s="520"/>
      <c r="V872" s="520"/>
      <c r="W872" s="520" t="s">
        <v>654</v>
      </c>
      <c r="X872" s="520" t="s">
        <v>655</v>
      </c>
      <c r="Y872" s="520" t="b">
        <v>0</v>
      </c>
      <c r="Z872" s="520"/>
      <c r="AA872" s="520"/>
      <c r="AB872" s="520"/>
      <c r="AC872" s="520"/>
      <c r="AD872" s="527"/>
      <c r="AE872" s="520"/>
      <c r="AF872" s="520"/>
      <c r="AG872" s="520"/>
      <c r="AH872" s="520"/>
      <c r="AI872" s="520" t="s">
        <v>589</v>
      </c>
    </row>
    <row r="873" spans="1:35" s="154" customFormat="1">
      <c r="A873" s="520" t="s">
        <v>271</v>
      </c>
      <c r="B873" s="520">
        <v>2</v>
      </c>
      <c r="C873" s="525">
        <v>1273513</v>
      </c>
      <c r="D873" s="520">
        <v>10053372</v>
      </c>
      <c r="E873" s="520" t="s">
        <v>1087</v>
      </c>
      <c r="F873" s="520" t="s">
        <v>571</v>
      </c>
      <c r="G873" s="522">
        <v>40700</v>
      </c>
      <c r="H873" s="522" t="s">
        <v>743</v>
      </c>
      <c r="I873" s="520" t="s">
        <v>530</v>
      </c>
      <c r="J873" s="523" t="s">
        <v>564</v>
      </c>
      <c r="K873" s="520" t="s">
        <v>106</v>
      </c>
      <c r="L873" s="520" t="s">
        <v>622</v>
      </c>
      <c r="M873" s="520">
        <v>7980</v>
      </c>
      <c r="N873" s="524">
        <v>0.72499999999999998</v>
      </c>
      <c r="O873" s="524">
        <v>0.73263888888888884</v>
      </c>
      <c r="P873" s="519">
        <v>10.999999999999961</v>
      </c>
      <c r="Q873" s="520" t="s">
        <v>552</v>
      </c>
      <c r="R873" s="520" t="s">
        <v>1423</v>
      </c>
      <c r="S873" s="520" t="s">
        <v>533</v>
      </c>
      <c r="T873" s="520" t="s">
        <v>534</v>
      </c>
      <c r="U873" s="520"/>
      <c r="V873" s="520"/>
      <c r="W873" s="520" t="s">
        <v>654</v>
      </c>
      <c r="X873" s="520" t="s">
        <v>655</v>
      </c>
      <c r="Y873" s="520" t="b">
        <v>0</v>
      </c>
      <c r="Z873" s="520"/>
      <c r="AA873" s="520"/>
      <c r="AB873" s="520"/>
      <c r="AC873" s="520"/>
      <c r="AD873" s="527"/>
      <c r="AE873" s="520"/>
      <c r="AF873" s="520"/>
      <c r="AG873" s="520"/>
      <c r="AH873" s="520"/>
      <c r="AI873" s="520" t="s">
        <v>589</v>
      </c>
    </row>
    <row r="874" spans="1:35" s="154" customFormat="1">
      <c r="A874" s="520" t="s">
        <v>271</v>
      </c>
      <c r="B874" s="520">
        <v>2</v>
      </c>
      <c r="C874" s="525">
        <v>1273513</v>
      </c>
      <c r="D874" s="520">
        <v>10053372</v>
      </c>
      <c r="E874" s="520" t="s">
        <v>1087</v>
      </c>
      <c r="F874" s="520" t="s">
        <v>571</v>
      </c>
      <c r="G874" s="522">
        <v>40700</v>
      </c>
      <c r="H874" s="522" t="s">
        <v>743</v>
      </c>
      <c r="I874" s="520" t="s">
        <v>530</v>
      </c>
      <c r="J874" s="523" t="s">
        <v>564</v>
      </c>
      <c r="K874" s="520" t="s">
        <v>106</v>
      </c>
      <c r="L874" s="520" t="s">
        <v>622</v>
      </c>
      <c r="M874" s="520">
        <v>7980</v>
      </c>
      <c r="N874" s="524">
        <v>0.73263888888888884</v>
      </c>
      <c r="O874" s="524">
        <v>0.73611111111111105</v>
      </c>
      <c r="P874" s="519">
        <v>4.9999999999999822</v>
      </c>
      <c r="Q874" s="520" t="s">
        <v>538</v>
      </c>
      <c r="R874" s="520"/>
      <c r="S874" s="520" t="s">
        <v>539</v>
      </c>
      <c r="T874" s="520" t="s">
        <v>540</v>
      </c>
      <c r="U874" s="520"/>
      <c r="V874" s="520"/>
      <c r="W874" s="520" t="s">
        <v>654</v>
      </c>
      <c r="X874" s="520" t="s">
        <v>655</v>
      </c>
      <c r="Y874" s="520" t="b">
        <v>0</v>
      </c>
      <c r="Z874" s="520"/>
      <c r="AA874" s="520"/>
      <c r="AB874" s="520"/>
      <c r="AC874" s="520"/>
      <c r="AD874" s="527"/>
      <c r="AE874" s="520"/>
      <c r="AF874" s="520"/>
      <c r="AG874" s="520"/>
      <c r="AH874" s="520"/>
      <c r="AI874" s="520" t="s">
        <v>589</v>
      </c>
    </row>
    <row r="875" spans="1:35" s="154" customFormat="1">
      <c r="A875" s="520" t="s">
        <v>271</v>
      </c>
      <c r="B875" s="520">
        <v>2</v>
      </c>
      <c r="C875" s="525">
        <v>1273513</v>
      </c>
      <c r="D875" s="520">
        <v>10053372</v>
      </c>
      <c r="E875" s="520" t="s">
        <v>1087</v>
      </c>
      <c r="F875" s="520" t="s">
        <v>571</v>
      </c>
      <c r="G875" s="522">
        <v>40700</v>
      </c>
      <c r="H875" s="522" t="s">
        <v>743</v>
      </c>
      <c r="I875" s="520" t="s">
        <v>530</v>
      </c>
      <c r="J875" s="523" t="s">
        <v>564</v>
      </c>
      <c r="K875" s="520" t="s">
        <v>106</v>
      </c>
      <c r="L875" s="520" t="s">
        <v>622</v>
      </c>
      <c r="M875" s="520">
        <v>7980</v>
      </c>
      <c r="N875" s="524">
        <v>0.73611111111111105</v>
      </c>
      <c r="O875" s="524">
        <v>0.74097222222222225</v>
      </c>
      <c r="P875" s="519">
        <v>6.9999999999999751</v>
      </c>
      <c r="Q875" s="520" t="s">
        <v>552</v>
      </c>
      <c r="R875" s="520" t="s">
        <v>1422</v>
      </c>
      <c r="S875" s="520" t="s">
        <v>533</v>
      </c>
      <c r="T875" s="520" t="s">
        <v>534</v>
      </c>
      <c r="U875" s="520"/>
      <c r="V875" s="520"/>
      <c r="W875" s="520" t="s">
        <v>654</v>
      </c>
      <c r="X875" s="520" t="s">
        <v>655</v>
      </c>
      <c r="Y875" s="520" t="b">
        <v>0</v>
      </c>
      <c r="Z875" s="520"/>
      <c r="AA875" s="520"/>
      <c r="AB875" s="520"/>
      <c r="AC875" s="520"/>
      <c r="AD875" s="527"/>
      <c r="AE875" s="520"/>
      <c r="AF875" s="520"/>
      <c r="AG875" s="520"/>
      <c r="AH875" s="520"/>
      <c r="AI875" s="520" t="s">
        <v>589</v>
      </c>
    </row>
    <row r="876" spans="1:35" s="154" customFormat="1">
      <c r="A876" s="520" t="s">
        <v>271</v>
      </c>
      <c r="B876" s="520">
        <v>2</v>
      </c>
      <c r="C876" s="525">
        <v>1273513</v>
      </c>
      <c r="D876" s="520">
        <v>10053372</v>
      </c>
      <c r="E876" s="520" t="s">
        <v>1087</v>
      </c>
      <c r="F876" s="520" t="s">
        <v>571</v>
      </c>
      <c r="G876" s="522">
        <v>40700</v>
      </c>
      <c r="H876" s="522" t="s">
        <v>743</v>
      </c>
      <c r="I876" s="520" t="s">
        <v>530</v>
      </c>
      <c r="J876" s="523" t="s">
        <v>564</v>
      </c>
      <c r="K876" s="520" t="s">
        <v>106</v>
      </c>
      <c r="L876" s="520" t="s">
        <v>622</v>
      </c>
      <c r="M876" s="520">
        <v>7980</v>
      </c>
      <c r="N876" s="524">
        <v>0.74097222222222225</v>
      </c>
      <c r="O876" s="524">
        <v>0.74444444444444446</v>
      </c>
      <c r="P876" s="519">
        <v>4.9999999999999822</v>
      </c>
      <c r="Q876" s="520" t="s">
        <v>538</v>
      </c>
      <c r="R876" s="520"/>
      <c r="S876" s="520" t="s">
        <v>539</v>
      </c>
      <c r="T876" s="520" t="s">
        <v>540</v>
      </c>
      <c r="U876" s="520"/>
      <c r="V876" s="520"/>
      <c r="W876" s="520" t="s">
        <v>654</v>
      </c>
      <c r="X876" s="520" t="s">
        <v>655</v>
      </c>
      <c r="Y876" s="520" t="b">
        <v>0</v>
      </c>
      <c r="Z876" s="520"/>
      <c r="AA876" s="520"/>
      <c r="AB876" s="520"/>
      <c r="AC876" s="520"/>
      <c r="AD876" s="527"/>
      <c r="AE876" s="520"/>
      <c r="AF876" s="520"/>
      <c r="AG876" s="520"/>
      <c r="AH876" s="520"/>
      <c r="AI876" s="520" t="s">
        <v>589</v>
      </c>
    </row>
    <row r="877" spans="1:35" s="154" customFormat="1">
      <c r="A877" s="520" t="s">
        <v>271</v>
      </c>
      <c r="B877" s="520">
        <v>2</v>
      </c>
      <c r="C877" s="525">
        <v>1273513</v>
      </c>
      <c r="D877" s="520">
        <v>10053372</v>
      </c>
      <c r="E877" s="520" t="s">
        <v>1087</v>
      </c>
      <c r="F877" s="520" t="s">
        <v>571</v>
      </c>
      <c r="G877" s="522">
        <v>40700</v>
      </c>
      <c r="H877" s="522" t="s">
        <v>743</v>
      </c>
      <c r="I877" s="520" t="s">
        <v>530</v>
      </c>
      <c r="J877" s="523" t="s">
        <v>564</v>
      </c>
      <c r="K877" s="520" t="s">
        <v>106</v>
      </c>
      <c r="L877" s="520" t="s">
        <v>622</v>
      </c>
      <c r="M877" s="520">
        <v>7980</v>
      </c>
      <c r="N877" s="524">
        <v>0.74444444444444446</v>
      </c>
      <c r="O877" s="524">
        <v>0.77222222222222225</v>
      </c>
      <c r="P877" s="519">
        <v>40.000000000000014</v>
      </c>
      <c r="Q877" s="520" t="s">
        <v>318</v>
      </c>
      <c r="R877" s="520" t="s">
        <v>1424</v>
      </c>
      <c r="S877" s="520" t="s">
        <v>547</v>
      </c>
      <c r="T877" s="520" t="s">
        <v>786</v>
      </c>
      <c r="U877" s="520"/>
      <c r="V877" s="520"/>
      <c r="W877" s="520" t="s">
        <v>654</v>
      </c>
      <c r="X877" s="520" t="s">
        <v>655</v>
      </c>
      <c r="Y877" s="520" t="b">
        <v>0</v>
      </c>
      <c r="Z877" s="520"/>
      <c r="AA877" s="520"/>
      <c r="AB877" s="520"/>
      <c r="AC877" s="520"/>
      <c r="AD877" s="527"/>
      <c r="AE877" s="520"/>
      <c r="AF877" s="520"/>
      <c r="AG877" s="520"/>
      <c r="AH877" s="520"/>
      <c r="AI877" s="520" t="s">
        <v>589</v>
      </c>
    </row>
    <row r="878" spans="1:35" s="154" customFormat="1">
      <c r="A878" s="520" t="s">
        <v>271</v>
      </c>
      <c r="B878" s="520">
        <v>2</v>
      </c>
      <c r="C878" s="525">
        <v>1273513</v>
      </c>
      <c r="D878" s="520">
        <v>10053372</v>
      </c>
      <c r="E878" s="520" t="s">
        <v>1087</v>
      </c>
      <c r="F878" s="520" t="s">
        <v>571</v>
      </c>
      <c r="G878" s="522">
        <v>40700</v>
      </c>
      <c r="H878" s="522" t="s">
        <v>743</v>
      </c>
      <c r="I878" s="520" t="s">
        <v>530</v>
      </c>
      <c r="J878" s="523" t="s">
        <v>564</v>
      </c>
      <c r="K878" s="520" t="s">
        <v>106</v>
      </c>
      <c r="L878" s="520" t="s">
        <v>622</v>
      </c>
      <c r="M878" s="520">
        <v>7980</v>
      </c>
      <c r="N878" s="524">
        <v>0.77222222222222225</v>
      </c>
      <c r="O878" s="524">
        <v>0.77569444444444446</v>
      </c>
      <c r="P878" s="519">
        <v>4.9999999999999822</v>
      </c>
      <c r="Q878" s="520" t="s">
        <v>538</v>
      </c>
      <c r="R878" s="520"/>
      <c r="S878" s="520" t="s">
        <v>539</v>
      </c>
      <c r="T878" s="520" t="s">
        <v>540</v>
      </c>
      <c r="U878" s="520"/>
      <c r="V878" s="520"/>
      <c r="W878" s="520" t="s">
        <v>654</v>
      </c>
      <c r="X878" s="520" t="s">
        <v>655</v>
      </c>
      <c r="Y878" s="520" t="b">
        <v>0</v>
      </c>
      <c r="Z878" s="520"/>
      <c r="AA878" s="520"/>
      <c r="AB878" s="520"/>
      <c r="AC878" s="520"/>
      <c r="AD878" s="527"/>
      <c r="AE878" s="520"/>
      <c r="AF878" s="520"/>
      <c r="AG878" s="520"/>
      <c r="AH878" s="520"/>
      <c r="AI878" s="520" t="s">
        <v>589</v>
      </c>
    </row>
    <row r="879" spans="1:35" s="154" customFormat="1">
      <c r="A879" s="520" t="s">
        <v>271</v>
      </c>
      <c r="B879" s="520">
        <v>2</v>
      </c>
      <c r="C879" s="525">
        <v>1273513</v>
      </c>
      <c r="D879" s="520">
        <v>10053372</v>
      </c>
      <c r="E879" s="520" t="s">
        <v>1087</v>
      </c>
      <c r="F879" s="520" t="s">
        <v>571</v>
      </c>
      <c r="G879" s="522">
        <v>40700</v>
      </c>
      <c r="H879" s="522" t="s">
        <v>743</v>
      </c>
      <c r="I879" s="520" t="s">
        <v>530</v>
      </c>
      <c r="J879" s="523" t="s">
        <v>564</v>
      </c>
      <c r="K879" s="520" t="s">
        <v>106</v>
      </c>
      <c r="L879" s="520" t="s">
        <v>622</v>
      </c>
      <c r="M879" s="520">
        <v>7980</v>
      </c>
      <c r="N879" s="524">
        <v>0.77569444444444446</v>
      </c>
      <c r="O879" s="524">
        <v>0.78611111111111109</v>
      </c>
      <c r="P879" s="519">
        <v>15.000000000000107</v>
      </c>
      <c r="Q879" s="520" t="s">
        <v>590</v>
      </c>
      <c r="R879" s="520" t="s">
        <v>1425</v>
      </c>
      <c r="S879" s="520" t="s">
        <v>542</v>
      </c>
      <c r="T879" s="520" t="s">
        <v>534</v>
      </c>
      <c r="U879" s="520"/>
      <c r="V879" s="520"/>
      <c r="W879" s="520" t="s">
        <v>654</v>
      </c>
      <c r="X879" s="520" t="s">
        <v>655</v>
      </c>
      <c r="Y879" s="520" t="b">
        <v>0</v>
      </c>
      <c r="Z879" s="520"/>
      <c r="AA879" s="520"/>
      <c r="AB879" s="520"/>
      <c r="AC879" s="520"/>
      <c r="AD879" s="527"/>
      <c r="AE879" s="520"/>
      <c r="AF879" s="520"/>
      <c r="AG879" s="520"/>
      <c r="AH879" s="520"/>
      <c r="AI879" s="520" t="s">
        <v>589</v>
      </c>
    </row>
    <row r="880" spans="1:35" s="154" customFormat="1">
      <c r="A880" s="520" t="s">
        <v>271</v>
      </c>
      <c r="B880" s="520">
        <v>2</v>
      </c>
      <c r="C880" s="525">
        <v>1273513</v>
      </c>
      <c r="D880" s="520">
        <v>10053372</v>
      </c>
      <c r="E880" s="520" t="s">
        <v>1087</v>
      </c>
      <c r="F880" s="520" t="s">
        <v>571</v>
      </c>
      <c r="G880" s="522">
        <v>40700</v>
      </c>
      <c r="H880" s="522" t="s">
        <v>743</v>
      </c>
      <c r="I880" s="520" t="s">
        <v>530</v>
      </c>
      <c r="J880" s="523" t="s">
        <v>564</v>
      </c>
      <c r="K880" s="520" t="s">
        <v>106</v>
      </c>
      <c r="L880" s="520" t="s">
        <v>622</v>
      </c>
      <c r="M880" s="520">
        <v>7980</v>
      </c>
      <c r="N880" s="524">
        <v>0.78611111111111109</v>
      </c>
      <c r="O880" s="524">
        <v>0.79652777777777772</v>
      </c>
      <c r="P880" s="519">
        <v>14.999999999999947</v>
      </c>
      <c r="Q880" s="520" t="s">
        <v>777</v>
      </c>
      <c r="R880" s="520" t="s">
        <v>1426</v>
      </c>
      <c r="S880" s="520" t="s">
        <v>602</v>
      </c>
      <c r="T880" s="520" t="s">
        <v>534</v>
      </c>
      <c r="U880" s="520"/>
      <c r="V880" s="520"/>
      <c r="W880" s="520" t="s">
        <v>654</v>
      </c>
      <c r="X880" s="520" t="s">
        <v>655</v>
      </c>
      <c r="Y880" s="520" t="b">
        <v>0</v>
      </c>
      <c r="Z880" s="520"/>
      <c r="AA880" s="520"/>
      <c r="AB880" s="520"/>
      <c r="AC880" s="520"/>
      <c r="AD880" s="527"/>
      <c r="AE880" s="520"/>
      <c r="AF880" s="520"/>
      <c r="AG880" s="520"/>
      <c r="AH880" s="520"/>
      <c r="AI880" s="520" t="s">
        <v>589</v>
      </c>
    </row>
    <row r="881" spans="1:35" s="154" customFormat="1">
      <c r="A881" s="520" t="s">
        <v>271</v>
      </c>
      <c r="B881" s="520">
        <v>2</v>
      </c>
      <c r="C881" s="525">
        <v>1273513</v>
      </c>
      <c r="D881" s="520">
        <v>10053372</v>
      </c>
      <c r="E881" s="520" t="s">
        <v>1087</v>
      </c>
      <c r="F881" s="520" t="s">
        <v>571</v>
      </c>
      <c r="G881" s="522">
        <v>40700</v>
      </c>
      <c r="H881" s="522" t="s">
        <v>743</v>
      </c>
      <c r="I881" s="520" t="s">
        <v>530</v>
      </c>
      <c r="J881" s="523" t="s">
        <v>564</v>
      </c>
      <c r="K881" s="520" t="s">
        <v>106</v>
      </c>
      <c r="L881" s="520" t="s">
        <v>622</v>
      </c>
      <c r="M881" s="520">
        <v>7980</v>
      </c>
      <c r="N881" s="524">
        <v>0.79652777777777772</v>
      </c>
      <c r="O881" s="524">
        <v>0.80208333333333337</v>
      </c>
      <c r="P881" s="519">
        <v>7.9999999999999716</v>
      </c>
      <c r="Q881" s="520" t="s">
        <v>538</v>
      </c>
      <c r="R881" s="520"/>
      <c r="S881" s="520" t="s">
        <v>539</v>
      </c>
      <c r="T881" s="520" t="s">
        <v>540</v>
      </c>
      <c r="U881" s="520"/>
      <c r="V881" s="520"/>
      <c r="W881" s="520" t="s">
        <v>654</v>
      </c>
      <c r="X881" s="520" t="s">
        <v>655</v>
      </c>
      <c r="Y881" s="520" t="b">
        <v>0</v>
      </c>
      <c r="Z881" s="520"/>
      <c r="AA881" s="520"/>
      <c r="AB881" s="520"/>
      <c r="AC881" s="520"/>
      <c r="AD881" s="527"/>
      <c r="AE881" s="520"/>
      <c r="AF881" s="520"/>
      <c r="AG881" s="520"/>
      <c r="AH881" s="520"/>
      <c r="AI881" s="520" t="s">
        <v>589</v>
      </c>
    </row>
    <row r="882" spans="1:35" s="154" customFormat="1">
      <c r="A882" s="520" t="s">
        <v>271</v>
      </c>
      <c r="B882" s="520">
        <v>3</v>
      </c>
      <c r="C882" s="525">
        <v>1273602</v>
      </c>
      <c r="D882" s="520">
        <v>10020549</v>
      </c>
      <c r="E882" s="520" t="s">
        <v>1427</v>
      </c>
      <c r="F882" s="520" t="s">
        <v>571</v>
      </c>
      <c r="G882" s="522">
        <v>40700</v>
      </c>
      <c r="H882" s="522" t="s">
        <v>743</v>
      </c>
      <c r="I882" s="520" t="s">
        <v>530</v>
      </c>
      <c r="J882" s="523" t="s">
        <v>564</v>
      </c>
      <c r="K882" s="520" t="s">
        <v>106</v>
      </c>
      <c r="L882" s="520" t="s">
        <v>622</v>
      </c>
      <c r="M882" s="520">
        <v>10584</v>
      </c>
      <c r="N882" s="524">
        <v>0.80208333333333337</v>
      </c>
      <c r="O882" s="524">
        <v>0.80902777777777779</v>
      </c>
      <c r="P882" s="519">
        <v>10.000000000000124</v>
      </c>
      <c r="Q882" s="520" t="s">
        <v>549</v>
      </c>
      <c r="R882" s="520" t="s">
        <v>1428</v>
      </c>
      <c r="S882" s="520" t="s">
        <v>550</v>
      </c>
      <c r="T882" s="520" t="s">
        <v>551</v>
      </c>
      <c r="U882" s="520"/>
      <c r="V882" s="520"/>
      <c r="W882" s="520" t="s">
        <v>654</v>
      </c>
      <c r="X882" s="520" t="s">
        <v>655</v>
      </c>
      <c r="Y882" s="520" t="b">
        <v>0</v>
      </c>
      <c r="Z882" s="520">
        <v>10584</v>
      </c>
      <c r="AA882" s="520">
        <v>12000</v>
      </c>
      <c r="AB882" s="520">
        <v>40700</v>
      </c>
      <c r="AC882" s="520" t="s">
        <v>1850</v>
      </c>
      <c r="AD882" s="527">
        <v>375</v>
      </c>
      <c r="AE882" s="520">
        <v>24</v>
      </c>
      <c r="AF882" s="520"/>
      <c r="AG882" s="520"/>
      <c r="AH882" s="520">
        <v>441</v>
      </c>
      <c r="AI882" s="520" t="s">
        <v>589</v>
      </c>
    </row>
    <row r="883" spans="1:35" s="154" customFormat="1">
      <c r="A883" s="520" t="s">
        <v>271</v>
      </c>
      <c r="B883" s="520">
        <v>3</v>
      </c>
      <c r="C883" s="525">
        <v>1273602</v>
      </c>
      <c r="D883" s="520">
        <v>10020549</v>
      </c>
      <c r="E883" s="520" t="s">
        <v>1427</v>
      </c>
      <c r="F883" s="520" t="s">
        <v>571</v>
      </c>
      <c r="G883" s="522">
        <v>40700</v>
      </c>
      <c r="H883" s="522" t="s">
        <v>743</v>
      </c>
      <c r="I883" s="520" t="s">
        <v>530</v>
      </c>
      <c r="J883" s="523" t="s">
        <v>564</v>
      </c>
      <c r="K883" s="520" t="s">
        <v>106</v>
      </c>
      <c r="L883" s="520" t="s">
        <v>622</v>
      </c>
      <c r="M883" s="520">
        <v>10584</v>
      </c>
      <c r="N883" s="524">
        <v>0.80902777777777779</v>
      </c>
      <c r="O883" s="524">
        <v>0.8125</v>
      </c>
      <c r="P883" s="519">
        <v>4.9999999999999822</v>
      </c>
      <c r="Q883" s="520" t="s">
        <v>606</v>
      </c>
      <c r="R883" s="520" t="s">
        <v>1429</v>
      </c>
      <c r="S883" s="520" t="s">
        <v>542</v>
      </c>
      <c r="T883" s="520" t="s">
        <v>534</v>
      </c>
      <c r="U883" s="520"/>
      <c r="V883" s="520"/>
      <c r="W883" s="520" t="s">
        <v>654</v>
      </c>
      <c r="X883" s="520" t="s">
        <v>655</v>
      </c>
      <c r="Y883" s="520" t="b">
        <v>0</v>
      </c>
      <c r="Z883" s="520"/>
      <c r="AA883" s="520"/>
      <c r="AB883" s="520"/>
      <c r="AC883" s="520"/>
      <c r="AD883" s="527"/>
      <c r="AE883" s="520"/>
      <c r="AF883" s="520"/>
      <c r="AG883" s="520"/>
      <c r="AH883" s="520"/>
      <c r="AI883" s="520" t="s">
        <v>589</v>
      </c>
    </row>
    <row r="884" spans="1:35" s="154" customFormat="1">
      <c r="A884" s="520" t="s">
        <v>271</v>
      </c>
      <c r="B884" s="520">
        <v>3</v>
      </c>
      <c r="C884" s="525">
        <v>1273602</v>
      </c>
      <c r="D884" s="520">
        <v>10020549</v>
      </c>
      <c r="E884" s="520" t="s">
        <v>1427</v>
      </c>
      <c r="F884" s="520" t="s">
        <v>571</v>
      </c>
      <c r="G884" s="522">
        <v>40700</v>
      </c>
      <c r="H884" s="522" t="s">
        <v>743</v>
      </c>
      <c r="I884" s="520" t="s">
        <v>530</v>
      </c>
      <c r="J884" s="523" t="s">
        <v>564</v>
      </c>
      <c r="K884" s="520" t="s">
        <v>106</v>
      </c>
      <c r="L884" s="520" t="s">
        <v>622</v>
      </c>
      <c r="M884" s="520">
        <v>10584</v>
      </c>
      <c r="N884" s="524">
        <v>0.8125</v>
      </c>
      <c r="O884" s="524">
        <v>0.81597222222222221</v>
      </c>
      <c r="P884" s="519">
        <v>4.9999999999999822</v>
      </c>
      <c r="Q884" s="520" t="s">
        <v>555</v>
      </c>
      <c r="R884" s="520" t="s">
        <v>660</v>
      </c>
      <c r="S884" s="520" t="s">
        <v>547</v>
      </c>
      <c r="T884" s="520" t="s">
        <v>534</v>
      </c>
      <c r="U884" s="520"/>
      <c r="V884" s="520"/>
      <c r="W884" s="520" t="s">
        <v>654</v>
      </c>
      <c r="X884" s="520" t="s">
        <v>655</v>
      </c>
      <c r="Y884" s="520" t="b">
        <v>0</v>
      </c>
      <c r="Z884" s="520"/>
      <c r="AA884" s="520"/>
      <c r="AB884" s="520"/>
      <c r="AC884" s="520"/>
      <c r="AD884" s="527"/>
      <c r="AE884" s="520"/>
      <c r="AF884" s="520"/>
      <c r="AG884" s="520"/>
      <c r="AH884" s="520"/>
      <c r="AI884" s="520" t="s">
        <v>589</v>
      </c>
    </row>
    <row r="885" spans="1:35" s="154" customFormat="1">
      <c r="A885" s="520" t="s">
        <v>271</v>
      </c>
      <c r="B885" s="520">
        <v>3</v>
      </c>
      <c r="C885" s="525">
        <v>1273602</v>
      </c>
      <c r="D885" s="520">
        <v>10020549</v>
      </c>
      <c r="E885" s="520" t="s">
        <v>1427</v>
      </c>
      <c r="F885" s="520" t="s">
        <v>571</v>
      </c>
      <c r="G885" s="522">
        <v>40700</v>
      </c>
      <c r="H885" s="522" t="s">
        <v>743</v>
      </c>
      <c r="I885" s="520" t="s">
        <v>530</v>
      </c>
      <c r="J885" s="523" t="s">
        <v>564</v>
      </c>
      <c r="K885" s="520" t="s">
        <v>106</v>
      </c>
      <c r="L885" s="520" t="s">
        <v>622</v>
      </c>
      <c r="M885" s="520">
        <v>10584</v>
      </c>
      <c r="N885" s="524">
        <v>0.81597222222222221</v>
      </c>
      <c r="O885" s="524">
        <v>0.82152777777777775</v>
      </c>
      <c r="P885" s="519">
        <v>7.9999999999999716</v>
      </c>
      <c r="Q885" s="520" t="s">
        <v>532</v>
      </c>
      <c r="R885" s="520" t="s">
        <v>1430</v>
      </c>
      <c r="S885" s="520" t="s">
        <v>533</v>
      </c>
      <c r="T885" s="520" t="s">
        <v>534</v>
      </c>
      <c r="U885" s="520"/>
      <c r="V885" s="520"/>
      <c r="W885" s="520" t="s">
        <v>654</v>
      </c>
      <c r="X885" s="520" t="s">
        <v>655</v>
      </c>
      <c r="Y885" s="520" t="b">
        <v>0</v>
      </c>
      <c r="Z885" s="520"/>
      <c r="AA885" s="520"/>
      <c r="AB885" s="520"/>
      <c r="AC885" s="520"/>
      <c r="AD885" s="527"/>
      <c r="AE885" s="520"/>
      <c r="AF885" s="520"/>
      <c r="AG885" s="520"/>
      <c r="AH885" s="520"/>
      <c r="AI885" s="520" t="s">
        <v>589</v>
      </c>
    </row>
    <row r="886" spans="1:35" s="154" customFormat="1">
      <c r="A886" s="520" t="s">
        <v>271</v>
      </c>
      <c r="B886" s="520">
        <v>3</v>
      </c>
      <c r="C886" s="525">
        <v>1273602</v>
      </c>
      <c r="D886" s="520">
        <v>10020549</v>
      </c>
      <c r="E886" s="520" t="s">
        <v>1427</v>
      </c>
      <c r="F886" s="520" t="s">
        <v>571</v>
      </c>
      <c r="G886" s="522">
        <v>40700</v>
      </c>
      <c r="H886" s="522" t="s">
        <v>743</v>
      </c>
      <c r="I886" s="520" t="s">
        <v>530</v>
      </c>
      <c r="J886" s="523" t="s">
        <v>564</v>
      </c>
      <c r="K886" s="520" t="s">
        <v>106</v>
      </c>
      <c r="L886" s="520" t="s">
        <v>622</v>
      </c>
      <c r="M886" s="520">
        <v>10584</v>
      </c>
      <c r="N886" s="524">
        <v>0.82152777777777775</v>
      </c>
      <c r="O886" s="524">
        <v>0.82361111111111107</v>
      </c>
      <c r="P886" s="519">
        <v>2.9999999999999893</v>
      </c>
      <c r="Q886" s="520" t="s">
        <v>555</v>
      </c>
      <c r="R886" s="520" t="s">
        <v>656</v>
      </c>
      <c r="S886" s="520" t="s">
        <v>547</v>
      </c>
      <c r="T886" s="520" t="s">
        <v>534</v>
      </c>
      <c r="U886" s="520"/>
      <c r="V886" s="520"/>
      <c r="W886" s="520" t="s">
        <v>654</v>
      </c>
      <c r="X886" s="520" t="s">
        <v>655</v>
      </c>
      <c r="Y886" s="520" t="b">
        <v>0</v>
      </c>
      <c r="Z886" s="520"/>
      <c r="AA886" s="520"/>
      <c r="AB886" s="520"/>
      <c r="AC886" s="520"/>
      <c r="AD886" s="527"/>
      <c r="AE886" s="520"/>
      <c r="AF886" s="520"/>
      <c r="AG886" s="520"/>
      <c r="AH886" s="520"/>
      <c r="AI886" s="520" t="s">
        <v>589</v>
      </c>
    </row>
    <row r="887" spans="1:35" s="154" customFormat="1">
      <c r="A887" s="520" t="s">
        <v>271</v>
      </c>
      <c r="B887" s="520">
        <v>3</v>
      </c>
      <c r="C887" s="525">
        <v>1273602</v>
      </c>
      <c r="D887" s="520">
        <v>10020549</v>
      </c>
      <c r="E887" s="520" t="s">
        <v>1427</v>
      </c>
      <c r="F887" s="520" t="s">
        <v>571</v>
      </c>
      <c r="G887" s="522">
        <v>40700</v>
      </c>
      <c r="H887" s="522" t="s">
        <v>743</v>
      </c>
      <c r="I887" s="520" t="s">
        <v>530</v>
      </c>
      <c r="J887" s="523" t="s">
        <v>564</v>
      </c>
      <c r="K887" s="520" t="s">
        <v>106</v>
      </c>
      <c r="L887" s="520" t="s">
        <v>622</v>
      </c>
      <c r="M887" s="520">
        <v>10584</v>
      </c>
      <c r="N887" s="524">
        <v>0.82361111111111107</v>
      </c>
      <c r="O887" s="524">
        <v>0.83750000000000002</v>
      </c>
      <c r="P887" s="519">
        <v>19.999999999999929</v>
      </c>
      <c r="Q887" s="520" t="s">
        <v>538</v>
      </c>
      <c r="R887" s="520"/>
      <c r="S887" s="520" t="s">
        <v>539</v>
      </c>
      <c r="T887" s="520" t="s">
        <v>540</v>
      </c>
      <c r="U887" s="520"/>
      <c r="V887" s="520"/>
      <c r="W887" s="520" t="s">
        <v>654</v>
      </c>
      <c r="X887" s="520" t="s">
        <v>655</v>
      </c>
      <c r="Y887" s="520" t="b">
        <v>0</v>
      </c>
      <c r="Z887" s="520"/>
      <c r="AA887" s="520"/>
      <c r="AB887" s="520"/>
      <c r="AC887" s="520"/>
      <c r="AD887" s="527"/>
      <c r="AE887" s="520"/>
      <c r="AF887" s="520"/>
      <c r="AG887" s="520"/>
      <c r="AH887" s="520"/>
      <c r="AI887" s="520" t="s">
        <v>589</v>
      </c>
    </row>
    <row r="888" spans="1:35" s="154" customFormat="1">
      <c r="A888" s="520" t="s">
        <v>271</v>
      </c>
      <c r="B888" s="520">
        <v>3</v>
      </c>
      <c r="C888" s="525">
        <v>1273602</v>
      </c>
      <c r="D888" s="520">
        <v>10020549</v>
      </c>
      <c r="E888" s="520" t="s">
        <v>1427</v>
      </c>
      <c r="F888" s="520" t="s">
        <v>571</v>
      </c>
      <c r="G888" s="522">
        <v>40700</v>
      </c>
      <c r="H888" s="522" t="s">
        <v>743</v>
      </c>
      <c r="I888" s="520" t="s">
        <v>530</v>
      </c>
      <c r="J888" s="523" t="s">
        <v>564</v>
      </c>
      <c r="K888" s="520" t="s">
        <v>106</v>
      </c>
      <c r="L888" s="520" t="s">
        <v>622</v>
      </c>
      <c r="M888" s="520">
        <v>10584</v>
      </c>
      <c r="N888" s="524">
        <v>0.83750000000000002</v>
      </c>
      <c r="O888" s="524">
        <v>0.83958333333333335</v>
      </c>
      <c r="P888" s="519">
        <v>2.9999999999999893</v>
      </c>
      <c r="Q888" s="520" t="s">
        <v>543</v>
      </c>
      <c r="R888" s="520" t="s">
        <v>1431</v>
      </c>
      <c r="S888" s="520" t="s">
        <v>542</v>
      </c>
      <c r="T888" s="520" t="s">
        <v>534</v>
      </c>
      <c r="U888" s="520"/>
      <c r="V888" s="520"/>
      <c r="W888" s="520" t="s">
        <v>654</v>
      </c>
      <c r="X888" s="520" t="s">
        <v>655</v>
      </c>
      <c r="Y888" s="520" t="b">
        <v>0</v>
      </c>
      <c r="Z888" s="520"/>
      <c r="AA888" s="520"/>
      <c r="AB888" s="520"/>
      <c r="AC888" s="520"/>
      <c r="AD888" s="527"/>
      <c r="AE888" s="520"/>
      <c r="AF888" s="520"/>
      <c r="AG888" s="520"/>
      <c r="AH888" s="520"/>
      <c r="AI888" s="520" t="s">
        <v>589</v>
      </c>
    </row>
    <row r="889" spans="1:35" s="154" customFormat="1">
      <c r="A889" s="520" t="s">
        <v>271</v>
      </c>
      <c r="B889" s="520">
        <v>3</v>
      </c>
      <c r="C889" s="525">
        <v>1273602</v>
      </c>
      <c r="D889" s="520">
        <v>10020549</v>
      </c>
      <c r="E889" s="520" t="s">
        <v>1427</v>
      </c>
      <c r="F889" s="520" t="s">
        <v>571</v>
      </c>
      <c r="G889" s="522">
        <v>40700</v>
      </c>
      <c r="H889" s="522" t="s">
        <v>743</v>
      </c>
      <c r="I889" s="520" t="s">
        <v>530</v>
      </c>
      <c r="J889" s="523" t="s">
        <v>564</v>
      </c>
      <c r="K889" s="520" t="s">
        <v>106</v>
      </c>
      <c r="L889" s="520" t="s">
        <v>622</v>
      </c>
      <c r="M889" s="520">
        <v>10584</v>
      </c>
      <c r="N889" s="524">
        <v>0.83958333333333335</v>
      </c>
      <c r="O889" s="524">
        <v>0.84583333333333333</v>
      </c>
      <c r="P889" s="519">
        <v>9.0000000000001279</v>
      </c>
      <c r="Q889" s="520" t="s">
        <v>538</v>
      </c>
      <c r="R889" s="520"/>
      <c r="S889" s="520" t="s">
        <v>539</v>
      </c>
      <c r="T889" s="520" t="s">
        <v>540</v>
      </c>
      <c r="U889" s="520"/>
      <c r="V889" s="520"/>
      <c r="W889" s="520" t="s">
        <v>654</v>
      </c>
      <c r="X889" s="520" t="s">
        <v>655</v>
      </c>
      <c r="Y889" s="520" t="b">
        <v>0</v>
      </c>
      <c r="Z889" s="520"/>
      <c r="AA889" s="520"/>
      <c r="AB889" s="520"/>
      <c r="AC889" s="520"/>
      <c r="AD889" s="527"/>
      <c r="AE889" s="520"/>
      <c r="AF889" s="520"/>
      <c r="AG889" s="520"/>
      <c r="AH889" s="520"/>
      <c r="AI889" s="520" t="s">
        <v>589</v>
      </c>
    </row>
    <row r="890" spans="1:35" s="154" customFormat="1">
      <c r="A890" s="520" t="s">
        <v>271</v>
      </c>
      <c r="B890" s="520">
        <v>3</v>
      </c>
      <c r="C890" s="525">
        <v>1273602</v>
      </c>
      <c r="D890" s="520">
        <v>10020549</v>
      </c>
      <c r="E890" s="520" t="s">
        <v>1427</v>
      </c>
      <c r="F890" s="520" t="s">
        <v>571</v>
      </c>
      <c r="G890" s="522">
        <v>40700</v>
      </c>
      <c r="H890" s="522" t="s">
        <v>743</v>
      </c>
      <c r="I890" s="520" t="s">
        <v>530</v>
      </c>
      <c r="J890" s="523" t="s">
        <v>564</v>
      </c>
      <c r="K890" s="520" t="s">
        <v>106</v>
      </c>
      <c r="L890" s="520" t="s">
        <v>622</v>
      </c>
      <c r="M890" s="520">
        <v>10584</v>
      </c>
      <c r="N890" s="524">
        <v>0.84583333333333333</v>
      </c>
      <c r="O890" s="524">
        <v>0.84791666666666665</v>
      </c>
      <c r="P890" s="519">
        <v>2.9999999999999893</v>
      </c>
      <c r="Q890" s="520" t="s">
        <v>543</v>
      </c>
      <c r="R890" s="520" t="s">
        <v>1432</v>
      </c>
      <c r="S890" s="520" t="s">
        <v>542</v>
      </c>
      <c r="T890" s="520" t="s">
        <v>534</v>
      </c>
      <c r="U890" s="520"/>
      <c r="V890" s="520"/>
      <c r="W890" s="520" t="s">
        <v>654</v>
      </c>
      <c r="X890" s="520" t="s">
        <v>655</v>
      </c>
      <c r="Y890" s="520" t="b">
        <v>0</v>
      </c>
      <c r="Z890" s="520"/>
      <c r="AA890" s="520"/>
      <c r="AB890" s="520"/>
      <c r="AC890" s="520"/>
      <c r="AD890" s="527"/>
      <c r="AE890" s="520"/>
      <c r="AF890" s="520"/>
      <c r="AG890" s="520"/>
      <c r="AH890" s="520"/>
      <c r="AI890" s="520" t="s">
        <v>589</v>
      </c>
    </row>
    <row r="891" spans="1:35" s="154" customFormat="1">
      <c r="A891" s="520" t="s">
        <v>271</v>
      </c>
      <c r="B891" s="520">
        <v>3</v>
      </c>
      <c r="C891" s="525">
        <v>1273602</v>
      </c>
      <c r="D891" s="520">
        <v>10020549</v>
      </c>
      <c r="E891" s="520" t="s">
        <v>1427</v>
      </c>
      <c r="F891" s="520" t="s">
        <v>571</v>
      </c>
      <c r="G891" s="522">
        <v>40700</v>
      </c>
      <c r="H891" s="522" t="s">
        <v>743</v>
      </c>
      <c r="I891" s="520" t="s">
        <v>530</v>
      </c>
      <c r="J891" s="523" t="s">
        <v>564</v>
      </c>
      <c r="K891" s="520" t="s">
        <v>106</v>
      </c>
      <c r="L891" s="520" t="s">
        <v>622</v>
      </c>
      <c r="M891" s="520">
        <v>10584</v>
      </c>
      <c r="N891" s="524">
        <v>0.84791666666666665</v>
      </c>
      <c r="O891" s="524">
        <v>0.85347222222222219</v>
      </c>
      <c r="P891" s="519">
        <v>7.9999999999999716</v>
      </c>
      <c r="Q891" s="520" t="s">
        <v>538</v>
      </c>
      <c r="R891" s="520"/>
      <c r="S891" s="520" t="s">
        <v>539</v>
      </c>
      <c r="T891" s="520" t="s">
        <v>540</v>
      </c>
      <c r="U891" s="520"/>
      <c r="V891" s="520"/>
      <c r="W891" s="520" t="s">
        <v>654</v>
      </c>
      <c r="X891" s="520" t="s">
        <v>655</v>
      </c>
      <c r="Y891" s="520" t="b">
        <v>0</v>
      </c>
      <c r="Z891" s="520"/>
      <c r="AA891" s="520"/>
      <c r="AB891" s="520"/>
      <c r="AC891" s="520"/>
      <c r="AD891" s="527"/>
      <c r="AE891" s="520"/>
      <c r="AF891" s="520"/>
      <c r="AG891" s="520"/>
      <c r="AH891" s="520"/>
      <c r="AI891" s="520" t="s">
        <v>589</v>
      </c>
    </row>
    <row r="892" spans="1:35" s="154" customFormat="1">
      <c r="A892" s="520" t="s">
        <v>271</v>
      </c>
      <c r="B892" s="520">
        <v>3</v>
      </c>
      <c r="C892" s="525">
        <v>1273602</v>
      </c>
      <c r="D892" s="520">
        <v>10020549</v>
      </c>
      <c r="E892" s="520" t="s">
        <v>1427</v>
      </c>
      <c r="F892" s="520" t="s">
        <v>571</v>
      </c>
      <c r="G892" s="522">
        <v>40700</v>
      </c>
      <c r="H892" s="522" t="s">
        <v>743</v>
      </c>
      <c r="I892" s="520" t="s">
        <v>530</v>
      </c>
      <c r="J892" s="523" t="s">
        <v>564</v>
      </c>
      <c r="K892" s="520" t="s">
        <v>106</v>
      </c>
      <c r="L892" s="520" t="s">
        <v>622</v>
      </c>
      <c r="M892" s="520">
        <v>10584</v>
      </c>
      <c r="N892" s="524">
        <v>0.85347222222222219</v>
      </c>
      <c r="O892" s="524">
        <v>0.85624999999999996</v>
      </c>
      <c r="P892" s="519">
        <v>3.9999999999999858</v>
      </c>
      <c r="Q892" s="520" t="s">
        <v>639</v>
      </c>
      <c r="R892" s="520" t="s">
        <v>1433</v>
      </c>
      <c r="S892" s="520" t="s">
        <v>533</v>
      </c>
      <c r="T892" s="520" t="s">
        <v>534</v>
      </c>
      <c r="U892" s="520"/>
      <c r="V892" s="520"/>
      <c r="W892" s="520" t="s">
        <v>654</v>
      </c>
      <c r="X892" s="520" t="s">
        <v>655</v>
      </c>
      <c r="Y892" s="520" t="b">
        <v>0</v>
      </c>
      <c r="Z892" s="520"/>
      <c r="AA892" s="520"/>
      <c r="AB892" s="520"/>
      <c r="AC892" s="520"/>
      <c r="AD892" s="527"/>
      <c r="AE892" s="520"/>
      <c r="AF892" s="520"/>
      <c r="AG892" s="520"/>
      <c r="AH892" s="520"/>
      <c r="AI892" s="520" t="s">
        <v>589</v>
      </c>
    </row>
    <row r="893" spans="1:35" s="154" customFormat="1">
      <c r="A893" s="520" t="s">
        <v>271</v>
      </c>
      <c r="B893" s="520">
        <v>3</v>
      </c>
      <c r="C893" s="525">
        <v>1273602</v>
      </c>
      <c r="D893" s="520">
        <v>10020549</v>
      </c>
      <c r="E893" s="520" t="s">
        <v>1427</v>
      </c>
      <c r="F893" s="520" t="s">
        <v>571</v>
      </c>
      <c r="G893" s="522">
        <v>40700</v>
      </c>
      <c r="H893" s="522" t="s">
        <v>743</v>
      </c>
      <c r="I893" s="520" t="s">
        <v>530</v>
      </c>
      <c r="J893" s="523" t="s">
        <v>564</v>
      </c>
      <c r="K893" s="520" t="s">
        <v>106</v>
      </c>
      <c r="L893" s="520" t="s">
        <v>622</v>
      </c>
      <c r="M893" s="520">
        <v>10584</v>
      </c>
      <c r="N893" s="524">
        <v>0.85624999999999996</v>
      </c>
      <c r="O893" s="524">
        <v>0.85972222222222217</v>
      </c>
      <c r="P893" s="519">
        <v>4.9999999999999822</v>
      </c>
      <c r="Q893" s="520" t="s">
        <v>538</v>
      </c>
      <c r="R893" s="520"/>
      <c r="S893" s="520" t="s">
        <v>539</v>
      </c>
      <c r="T893" s="520" t="s">
        <v>540</v>
      </c>
      <c r="U893" s="520"/>
      <c r="V893" s="520"/>
      <c r="W893" s="520" t="s">
        <v>654</v>
      </c>
      <c r="X893" s="520" t="s">
        <v>655</v>
      </c>
      <c r="Y893" s="520" t="b">
        <v>0</v>
      </c>
      <c r="Z893" s="520"/>
      <c r="AA893" s="520"/>
      <c r="AB893" s="520"/>
      <c r="AC893" s="520"/>
      <c r="AD893" s="527"/>
      <c r="AE893" s="520"/>
      <c r="AF893" s="520"/>
      <c r="AG893" s="520"/>
      <c r="AH893" s="520"/>
      <c r="AI893" s="520" t="s">
        <v>589</v>
      </c>
    </row>
    <row r="894" spans="1:35" s="154" customFormat="1">
      <c r="A894" s="520" t="s">
        <v>271</v>
      </c>
      <c r="B894" s="520">
        <v>3</v>
      </c>
      <c r="C894" s="525">
        <v>1273602</v>
      </c>
      <c r="D894" s="520">
        <v>10020549</v>
      </c>
      <c r="E894" s="520" t="s">
        <v>1427</v>
      </c>
      <c r="F894" s="520" t="s">
        <v>571</v>
      </c>
      <c r="G894" s="522">
        <v>40700</v>
      </c>
      <c r="H894" s="522" t="s">
        <v>743</v>
      </c>
      <c r="I894" s="520" t="s">
        <v>530</v>
      </c>
      <c r="J894" s="523" t="s">
        <v>564</v>
      </c>
      <c r="K894" s="520" t="s">
        <v>106</v>
      </c>
      <c r="L894" s="520" t="s">
        <v>622</v>
      </c>
      <c r="M894" s="520">
        <v>10584</v>
      </c>
      <c r="N894" s="524">
        <v>0.85972222222222217</v>
      </c>
      <c r="O894" s="524">
        <v>0.86180555555555549</v>
      </c>
      <c r="P894" s="519">
        <v>2.9999999999999893</v>
      </c>
      <c r="Q894" s="520" t="s">
        <v>1434</v>
      </c>
      <c r="R894" s="520" t="s">
        <v>1435</v>
      </c>
      <c r="S894" s="520" t="s">
        <v>533</v>
      </c>
      <c r="T894" s="520" t="s">
        <v>534</v>
      </c>
      <c r="U894" s="520"/>
      <c r="V894" s="520"/>
      <c r="W894" s="520" t="s">
        <v>654</v>
      </c>
      <c r="X894" s="520" t="s">
        <v>655</v>
      </c>
      <c r="Y894" s="520" t="b">
        <v>0</v>
      </c>
      <c r="Z894" s="520"/>
      <c r="AA894" s="520"/>
      <c r="AB894" s="520"/>
      <c r="AC894" s="520"/>
      <c r="AD894" s="527"/>
      <c r="AE894" s="520"/>
      <c r="AF894" s="520"/>
      <c r="AG894" s="520"/>
      <c r="AH894" s="520"/>
      <c r="AI894" s="520" t="s">
        <v>589</v>
      </c>
    </row>
    <row r="895" spans="1:35" s="154" customFormat="1">
      <c r="A895" s="520" t="s">
        <v>271</v>
      </c>
      <c r="B895" s="520">
        <v>3</v>
      </c>
      <c r="C895" s="525">
        <v>1273602</v>
      </c>
      <c r="D895" s="520">
        <v>10020549</v>
      </c>
      <c r="E895" s="520" t="s">
        <v>1427</v>
      </c>
      <c r="F895" s="520" t="s">
        <v>571</v>
      </c>
      <c r="G895" s="522">
        <v>40700</v>
      </c>
      <c r="H895" s="522" t="s">
        <v>743</v>
      </c>
      <c r="I895" s="520" t="s">
        <v>530</v>
      </c>
      <c r="J895" s="523" t="s">
        <v>564</v>
      </c>
      <c r="K895" s="520" t="s">
        <v>106</v>
      </c>
      <c r="L895" s="520" t="s">
        <v>622</v>
      </c>
      <c r="M895" s="520">
        <v>10584</v>
      </c>
      <c r="N895" s="524">
        <v>0.86180555555555549</v>
      </c>
      <c r="O895" s="524">
        <v>0.8666666666666667</v>
      </c>
      <c r="P895" s="519">
        <v>6.9999999999999751</v>
      </c>
      <c r="Q895" s="520" t="s">
        <v>538</v>
      </c>
      <c r="R895" s="520"/>
      <c r="S895" s="520" t="s">
        <v>539</v>
      </c>
      <c r="T895" s="520" t="s">
        <v>540</v>
      </c>
      <c r="U895" s="520"/>
      <c r="V895" s="520"/>
      <c r="W895" s="520" t="s">
        <v>654</v>
      </c>
      <c r="X895" s="520" t="s">
        <v>655</v>
      </c>
      <c r="Y895" s="520" t="b">
        <v>0</v>
      </c>
      <c r="Z895" s="520"/>
      <c r="AA895" s="520"/>
      <c r="AB895" s="520"/>
      <c r="AC895" s="520"/>
      <c r="AD895" s="527"/>
      <c r="AE895" s="520"/>
      <c r="AF895" s="520"/>
      <c r="AG895" s="520"/>
      <c r="AH895" s="520"/>
      <c r="AI895" s="520" t="s">
        <v>589</v>
      </c>
    </row>
    <row r="896" spans="1:35" s="154" customFormat="1">
      <c r="A896" s="520" t="s">
        <v>271</v>
      </c>
      <c r="B896" s="520">
        <v>3</v>
      </c>
      <c r="C896" s="525">
        <v>1273602</v>
      </c>
      <c r="D896" s="520">
        <v>10020549</v>
      </c>
      <c r="E896" s="520" t="s">
        <v>1427</v>
      </c>
      <c r="F896" s="520" t="s">
        <v>571</v>
      </c>
      <c r="G896" s="522">
        <v>40700</v>
      </c>
      <c r="H896" s="522" t="s">
        <v>743</v>
      </c>
      <c r="I896" s="520" t="s">
        <v>530</v>
      </c>
      <c r="J896" s="523" t="s">
        <v>564</v>
      </c>
      <c r="K896" s="520" t="s">
        <v>106</v>
      </c>
      <c r="L896" s="520" t="s">
        <v>622</v>
      </c>
      <c r="M896" s="520">
        <v>10584</v>
      </c>
      <c r="N896" s="524">
        <v>0.8666666666666667</v>
      </c>
      <c r="O896" s="524">
        <v>0.87708333333333333</v>
      </c>
      <c r="P896" s="519">
        <v>15.000000000000107</v>
      </c>
      <c r="Q896" s="520" t="s">
        <v>810</v>
      </c>
      <c r="R896" s="520" t="s">
        <v>1436</v>
      </c>
      <c r="S896" s="520" t="s">
        <v>557</v>
      </c>
      <c r="T896" s="520" t="s">
        <v>534</v>
      </c>
      <c r="U896" s="520"/>
      <c r="V896" s="520"/>
      <c r="W896" s="520" t="s">
        <v>654</v>
      </c>
      <c r="X896" s="520" t="s">
        <v>655</v>
      </c>
      <c r="Y896" s="520" t="b">
        <v>0</v>
      </c>
      <c r="Z896" s="520"/>
      <c r="AA896" s="520"/>
      <c r="AB896" s="520"/>
      <c r="AC896" s="520"/>
      <c r="AD896" s="527"/>
      <c r="AE896" s="520"/>
      <c r="AF896" s="520"/>
      <c r="AG896" s="520"/>
      <c r="AH896" s="520"/>
      <c r="AI896" s="520" t="s">
        <v>589</v>
      </c>
    </row>
    <row r="897" spans="1:35" s="154" customFormat="1">
      <c r="A897" s="520" t="s">
        <v>271</v>
      </c>
      <c r="B897" s="520">
        <v>3</v>
      </c>
      <c r="C897" s="525">
        <v>1273602</v>
      </c>
      <c r="D897" s="520">
        <v>10020549</v>
      </c>
      <c r="E897" s="520" t="s">
        <v>1427</v>
      </c>
      <c r="F897" s="520" t="s">
        <v>571</v>
      </c>
      <c r="G897" s="522">
        <v>40700</v>
      </c>
      <c r="H897" s="522" t="s">
        <v>743</v>
      </c>
      <c r="I897" s="520" t="s">
        <v>530</v>
      </c>
      <c r="J897" s="523" t="s">
        <v>564</v>
      </c>
      <c r="K897" s="520" t="s">
        <v>106</v>
      </c>
      <c r="L897" s="520" t="s">
        <v>622</v>
      </c>
      <c r="M897" s="520">
        <v>10584</v>
      </c>
      <c r="N897" s="524">
        <v>0.87708333333333333</v>
      </c>
      <c r="O897" s="524">
        <v>0.89097222222222217</v>
      </c>
      <c r="P897" s="519">
        <v>19.999999999999929</v>
      </c>
      <c r="Q897" s="520" t="s">
        <v>538</v>
      </c>
      <c r="R897" s="520"/>
      <c r="S897" s="520" t="s">
        <v>539</v>
      </c>
      <c r="T897" s="520" t="s">
        <v>540</v>
      </c>
      <c r="U897" s="520"/>
      <c r="V897" s="520"/>
      <c r="W897" s="520" t="s">
        <v>654</v>
      </c>
      <c r="X897" s="520" t="s">
        <v>655</v>
      </c>
      <c r="Y897" s="520" t="b">
        <v>0</v>
      </c>
      <c r="Z897" s="520"/>
      <c r="AA897" s="520"/>
      <c r="AB897" s="520"/>
      <c r="AC897" s="520"/>
      <c r="AD897" s="527"/>
      <c r="AE897" s="520"/>
      <c r="AF897" s="520"/>
      <c r="AG897" s="520"/>
      <c r="AH897" s="520"/>
      <c r="AI897" s="520" t="s">
        <v>589</v>
      </c>
    </row>
    <row r="898" spans="1:35" s="154" customFormat="1">
      <c r="A898" s="520" t="s">
        <v>271</v>
      </c>
      <c r="B898" s="520">
        <v>3</v>
      </c>
      <c r="C898" s="525">
        <v>1273602</v>
      </c>
      <c r="D898" s="520">
        <v>10020549</v>
      </c>
      <c r="E898" s="520" t="s">
        <v>1427</v>
      </c>
      <c r="F898" s="520" t="s">
        <v>571</v>
      </c>
      <c r="G898" s="522">
        <v>40700</v>
      </c>
      <c r="H898" s="522" t="s">
        <v>743</v>
      </c>
      <c r="I898" s="520" t="s">
        <v>530</v>
      </c>
      <c r="J898" s="523" t="s">
        <v>564</v>
      </c>
      <c r="K898" s="520" t="s">
        <v>106</v>
      </c>
      <c r="L898" s="520" t="s">
        <v>622</v>
      </c>
      <c r="M898" s="520">
        <v>10584</v>
      </c>
      <c r="N898" s="524">
        <v>0.89097222222222217</v>
      </c>
      <c r="O898" s="524">
        <v>0.89236111111111105</v>
      </c>
      <c r="P898" s="519">
        <v>1.9999999999999929</v>
      </c>
      <c r="Q898" s="520" t="s">
        <v>809</v>
      </c>
      <c r="R898" s="520" t="s">
        <v>1437</v>
      </c>
      <c r="S898" s="520" t="s">
        <v>611</v>
      </c>
      <c r="T898" s="520" t="s">
        <v>534</v>
      </c>
      <c r="U898" s="520"/>
      <c r="V898" s="520"/>
      <c r="W898" s="520" t="s">
        <v>654</v>
      </c>
      <c r="X898" s="520" t="s">
        <v>655</v>
      </c>
      <c r="Y898" s="520" t="b">
        <v>0</v>
      </c>
      <c r="Z898" s="520"/>
      <c r="AA898" s="520"/>
      <c r="AB898" s="520"/>
      <c r="AC898" s="520"/>
      <c r="AD898" s="527"/>
      <c r="AE898" s="520"/>
      <c r="AF898" s="520"/>
      <c r="AG898" s="520"/>
      <c r="AH898" s="520"/>
      <c r="AI898" s="520" t="s">
        <v>589</v>
      </c>
    </row>
    <row r="899" spans="1:35" s="154" customFormat="1">
      <c r="A899" s="520" t="s">
        <v>271</v>
      </c>
      <c r="B899" s="520">
        <v>3</v>
      </c>
      <c r="C899" s="525">
        <v>1273602</v>
      </c>
      <c r="D899" s="520">
        <v>10020549</v>
      </c>
      <c r="E899" s="520" t="s">
        <v>1427</v>
      </c>
      <c r="F899" s="520" t="s">
        <v>571</v>
      </c>
      <c r="G899" s="522">
        <v>40700</v>
      </c>
      <c r="H899" s="522" t="s">
        <v>743</v>
      </c>
      <c r="I899" s="520" t="s">
        <v>530</v>
      </c>
      <c r="J899" s="523" t="s">
        <v>564</v>
      </c>
      <c r="K899" s="520" t="s">
        <v>106</v>
      </c>
      <c r="L899" s="520" t="s">
        <v>622</v>
      </c>
      <c r="M899" s="520">
        <v>10584</v>
      </c>
      <c r="N899" s="524">
        <v>0.89236111111111105</v>
      </c>
      <c r="O899" s="524">
        <v>0.89583333333333337</v>
      </c>
      <c r="P899" s="519">
        <v>4.9999999999999822</v>
      </c>
      <c r="Q899" s="520" t="s">
        <v>538</v>
      </c>
      <c r="R899" s="520"/>
      <c r="S899" s="520" t="s">
        <v>539</v>
      </c>
      <c r="T899" s="520" t="s">
        <v>540</v>
      </c>
      <c r="U899" s="520"/>
      <c r="V899" s="520"/>
      <c r="W899" s="520" t="s">
        <v>654</v>
      </c>
      <c r="X899" s="520" t="s">
        <v>655</v>
      </c>
      <c r="Y899" s="520" t="b">
        <v>0</v>
      </c>
      <c r="Z899" s="520"/>
      <c r="AA899" s="520"/>
      <c r="AB899" s="520"/>
      <c r="AC899" s="520"/>
      <c r="AD899" s="527"/>
      <c r="AE899" s="520"/>
      <c r="AF899" s="520"/>
      <c r="AG899" s="520"/>
      <c r="AH899" s="520"/>
      <c r="AI899" s="520" t="s">
        <v>589</v>
      </c>
    </row>
    <row r="900" spans="1:35" s="154" customFormat="1">
      <c r="A900" s="520" t="s">
        <v>271</v>
      </c>
      <c r="B900" s="520">
        <v>3</v>
      </c>
      <c r="C900" s="525">
        <v>1273602</v>
      </c>
      <c r="D900" s="520">
        <v>10020549</v>
      </c>
      <c r="E900" s="520" t="s">
        <v>1427</v>
      </c>
      <c r="F900" s="520" t="s">
        <v>571</v>
      </c>
      <c r="G900" s="522">
        <v>40700</v>
      </c>
      <c r="H900" s="522" t="s">
        <v>743</v>
      </c>
      <c r="I900" s="520" t="s">
        <v>530</v>
      </c>
      <c r="J900" s="523" t="s">
        <v>564</v>
      </c>
      <c r="K900" s="520" t="s">
        <v>106</v>
      </c>
      <c r="L900" s="520" t="s">
        <v>622</v>
      </c>
      <c r="M900" s="520">
        <v>10584</v>
      </c>
      <c r="N900" s="524">
        <v>0.89583333333333337</v>
      </c>
      <c r="O900" s="524">
        <v>0.90416666666666667</v>
      </c>
      <c r="P900" s="519">
        <v>12.000000000000117</v>
      </c>
      <c r="Q900" s="520" t="s">
        <v>546</v>
      </c>
      <c r="R900" s="520" t="s">
        <v>1438</v>
      </c>
      <c r="S900" s="520" t="s">
        <v>547</v>
      </c>
      <c r="T900" s="520" t="s">
        <v>534</v>
      </c>
      <c r="U900" s="520"/>
      <c r="V900" s="520"/>
      <c r="W900" s="520" t="s">
        <v>654</v>
      </c>
      <c r="X900" s="520" t="s">
        <v>655</v>
      </c>
      <c r="Y900" s="520" t="b">
        <v>0</v>
      </c>
      <c r="Z900" s="520"/>
      <c r="AA900" s="520"/>
      <c r="AB900" s="520"/>
      <c r="AC900" s="520"/>
      <c r="AD900" s="527"/>
      <c r="AE900" s="520"/>
      <c r="AF900" s="520"/>
      <c r="AG900" s="520"/>
      <c r="AH900" s="520"/>
      <c r="AI900" s="520" t="s">
        <v>589</v>
      </c>
    </row>
    <row r="901" spans="1:35" s="154" customFormat="1">
      <c r="A901" s="520" t="s">
        <v>271</v>
      </c>
      <c r="B901" s="520">
        <v>4</v>
      </c>
      <c r="C901" s="525">
        <v>1273818</v>
      </c>
      <c r="D901" s="520">
        <v>10044975</v>
      </c>
      <c r="E901" s="520" t="s">
        <v>1092</v>
      </c>
      <c r="F901" s="520" t="s">
        <v>571</v>
      </c>
      <c r="G901" s="522">
        <v>40700</v>
      </c>
      <c r="H901" s="522" t="s">
        <v>743</v>
      </c>
      <c r="I901" s="520" t="s">
        <v>530</v>
      </c>
      <c r="J901" s="523" t="s">
        <v>564</v>
      </c>
      <c r="K901" s="520" t="s">
        <v>106</v>
      </c>
      <c r="L901" s="520" t="s">
        <v>622</v>
      </c>
      <c r="M901" s="520">
        <v>0</v>
      </c>
      <c r="N901" s="524">
        <v>0.90416666666666667</v>
      </c>
      <c r="O901" s="524">
        <v>0.91666666666666663</v>
      </c>
      <c r="P901" s="519">
        <v>17.999999999999936</v>
      </c>
      <c r="Q901" s="520" t="s">
        <v>562</v>
      </c>
      <c r="R901" s="520" t="s">
        <v>1439</v>
      </c>
      <c r="S901" s="520" t="s">
        <v>550</v>
      </c>
      <c r="T901" s="520" t="s">
        <v>551</v>
      </c>
      <c r="U901" s="520"/>
      <c r="V901" s="520"/>
      <c r="W901" s="520" t="s">
        <v>654</v>
      </c>
      <c r="X901" s="520" t="s">
        <v>655</v>
      </c>
      <c r="Y901" s="520" t="b">
        <v>0</v>
      </c>
      <c r="Z901" s="520">
        <v>0</v>
      </c>
      <c r="AA901" s="520">
        <v>12000</v>
      </c>
      <c r="AB901" s="520">
        <v>40700</v>
      </c>
      <c r="AC901" s="520" t="s">
        <v>1851</v>
      </c>
      <c r="AD901" s="527">
        <v>750</v>
      </c>
      <c r="AE901" s="520">
        <v>12</v>
      </c>
      <c r="AF901" s="520"/>
      <c r="AG901" s="520"/>
      <c r="AH901" s="520">
        <v>0</v>
      </c>
      <c r="AI901" s="520" t="s">
        <v>589</v>
      </c>
    </row>
    <row r="902" spans="1:35" s="154" customFormat="1">
      <c r="A902" s="520" t="s">
        <v>271</v>
      </c>
      <c r="B902" s="520">
        <v>1</v>
      </c>
      <c r="C902" s="525">
        <v>1274645</v>
      </c>
      <c r="D902" s="520">
        <v>10051637</v>
      </c>
      <c r="E902" s="520" t="s">
        <v>247</v>
      </c>
      <c r="F902" s="520" t="s">
        <v>571</v>
      </c>
      <c r="G902" s="522">
        <v>40701</v>
      </c>
      <c r="H902" s="522" t="s">
        <v>743</v>
      </c>
      <c r="I902" s="520" t="s">
        <v>530</v>
      </c>
      <c r="J902" s="523" t="s">
        <v>531</v>
      </c>
      <c r="K902" s="520" t="s">
        <v>106</v>
      </c>
      <c r="L902" s="520" t="s">
        <v>622</v>
      </c>
      <c r="M902" s="520">
        <v>1296</v>
      </c>
      <c r="N902" s="524">
        <v>0.29166666666666669</v>
      </c>
      <c r="O902" s="524">
        <v>0.2951388888888889</v>
      </c>
      <c r="P902" s="519">
        <v>5.0000000000000622</v>
      </c>
      <c r="Q902" s="520" t="s">
        <v>538</v>
      </c>
      <c r="R902" s="520"/>
      <c r="S902" s="520" t="s">
        <v>539</v>
      </c>
      <c r="T902" s="520" t="s">
        <v>540</v>
      </c>
      <c r="U902" s="520"/>
      <c r="V902" s="520"/>
      <c r="W902" s="520" t="s">
        <v>649</v>
      </c>
      <c r="X902" s="520" t="s">
        <v>650</v>
      </c>
      <c r="Y902" s="520" t="b">
        <v>0</v>
      </c>
      <c r="Z902" s="520">
        <v>1296</v>
      </c>
      <c r="AA902" s="520">
        <v>12000</v>
      </c>
      <c r="AB902" s="520">
        <v>40701</v>
      </c>
      <c r="AC902" s="520" t="s">
        <v>1554</v>
      </c>
      <c r="AD902" s="527">
        <v>750</v>
      </c>
      <c r="AE902" s="520">
        <v>6</v>
      </c>
      <c r="AF902" s="520"/>
      <c r="AG902" s="520"/>
      <c r="AH902" s="520">
        <v>108</v>
      </c>
      <c r="AI902" s="520" t="s">
        <v>537</v>
      </c>
    </row>
    <row r="903" spans="1:35" s="154" customFormat="1">
      <c r="A903" s="520" t="s">
        <v>271</v>
      </c>
      <c r="B903" s="520">
        <v>1</v>
      </c>
      <c r="C903" s="525">
        <v>1274645</v>
      </c>
      <c r="D903" s="520">
        <v>10051637</v>
      </c>
      <c r="E903" s="520" t="s">
        <v>247</v>
      </c>
      <c r="F903" s="520" t="s">
        <v>571</v>
      </c>
      <c r="G903" s="522">
        <v>40701</v>
      </c>
      <c r="H903" s="522" t="s">
        <v>743</v>
      </c>
      <c r="I903" s="520" t="s">
        <v>530</v>
      </c>
      <c r="J903" s="523" t="s">
        <v>531</v>
      </c>
      <c r="K903" s="520" t="s">
        <v>106</v>
      </c>
      <c r="L903" s="520" t="s">
        <v>622</v>
      </c>
      <c r="M903" s="520">
        <v>1296</v>
      </c>
      <c r="N903" s="524">
        <v>0.2951388888888889</v>
      </c>
      <c r="O903" s="524">
        <v>0.30208333333333331</v>
      </c>
      <c r="P903" s="519">
        <v>9.9999999999999645</v>
      </c>
      <c r="Q903" s="520" t="s">
        <v>609</v>
      </c>
      <c r="R903" s="520" t="s">
        <v>1449</v>
      </c>
      <c r="S903" s="520" t="s">
        <v>542</v>
      </c>
      <c r="T903" s="520" t="s">
        <v>534</v>
      </c>
      <c r="U903" s="520"/>
      <c r="V903" s="520"/>
      <c r="W903" s="520" t="s">
        <v>649</v>
      </c>
      <c r="X903" s="520" t="s">
        <v>650</v>
      </c>
      <c r="Y903" s="520" t="b">
        <v>0</v>
      </c>
      <c r="Z903" s="520"/>
      <c r="AA903" s="520"/>
      <c r="AB903" s="520"/>
      <c r="AC903" s="520"/>
      <c r="AD903" s="527"/>
      <c r="AE903" s="520"/>
      <c r="AF903" s="520"/>
      <c r="AG903" s="520"/>
      <c r="AH903" s="520"/>
      <c r="AI903" s="520" t="s">
        <v>537</v>
      </c>
    </row>
    <row r="904" spans="1:35" s="154" customFormat="1">
      <c r="A904" s="520" t="s">
        <v>271</v>
      </c>
      <c r="B904" s="520">
        <v>1</v>
      </c>
      <c r="C904" s="525">
        <v>1274645</v>
      </c>
      <c r="D904" s="520">
        <v>10051637</v>
      </c>
      <c r="E904" s="520" t="s">
        <v>247</v>
      </c>
      <c r="F904" s="520" t="s">
        <v>571</v>
      </c>
      <c r="G904" s="522">
        <v>40701</v>
      </c>
      <c r="H904" s="522" t="s">
        <v>743</v>
      </c>
      <c r="I904" s="520" t="s">
        <v>530</v>
      </c>
      <c r="J904" s="523" t="s">
        <v>531</v>
      </c>
      <c r="K904" s="520" t="s">
        <v>106</v>
      </c>
      <c r="L904" s="520" t="s">
        <v>622</v>
      </c>
      <c r="M904" s="520">
        <v>1296</v>
      </c>
      <c r="N904" s="524">
        <v>0.30208333333333331</v>
      </c>
      <c r="O904" s="524">
        <v>0.30208333333333331</v>
      </c>
      <c r="P904" s="519">
        <v>0</v>
      </c>
      <c r="Q904" s="520" t="s">
        <v>559</v>
      </c>
      <c r="R904" s="520" t="s">
        <v>1852</v>
      </c>
      <c r="S904" s="520" t="s">
        <v>560</v>
      </c>
      <c r="T904" s="520" t="s">
        <v>534</v>
      </c>
      <c r="U904" s="520"/>
      <c r="V904" s="520"/>
      <c r="W904" s="520" t="s">
        <v>649</v>
      </c>
      <c r="X904" s="520" t="s">
        <v>650</v>
      </c>
      <c r="Y904" s="520" t="b">
        <v>0</v>
      </c>
      <c r="Z904" s="520"/>
      <c r="AA904" s="520"/>
      <c r="AB904" s="520"/>
      <c r="AC904" s="520"/>
      <c r="AD904" s="527"/>
      <c r="AE904" s="520"/>
      <c r="AF904" s="520"/>
      <c r="AG904" s="520"/>
      <c r="AH904" s="520"/>
      <c r="AI904" s="520" t="s">
        <v>537</v>
      </c>
    </row>
    <row r="905" spans="1:35" s="154" customFormat="1">
      <c r="A905" s="520" t="s">
        <v>271</v>
      </c>
      <c r="B905" s="520">
        <v>2</v>
      </c>
      <c r="C905" s="525">
        <v>1275174</v>
      </c>
      <c r="D905" s="520">
        <v>10044762</v>
      </c>
      <c r="E905" s="520" t="s">
        <v>280</v>
      </c>
      <c r="F905" s="520" t="s">
        <v>561</v>
      </c>
      <c r="G905" s="522">
        <v>40701</v>
      </c>
      <c r="H905" s="522" t="s">
        <v>743</v>
      </c>
      <c r="I905" s="520" t="s">
        <v>530</v>
      </c>
      <c r="J905" s="523" t="s">
        <v>531</v>
      </c>
      <c r="K905" s="520" t="s">
        <v>106</v>
      </c>
      <c r="L905" s="520" t="s">
        <v>622</v>
      </c>
      <c r="M905" s="520">
        <v>1980</v>
      </c>
      <c r="N905" s="524">
        <v>0.30208333333333331</v>
      </c>
      <c r="O905" s="524">
        <v>0.38541666666666669</v>
      </c>
      <c r="P905" s="519">
        <v>119.99999999999997</v>
      </c>
      <c r="Q905" s="520" t="s">
        <v>37</v>
      </c>
      <c r="R905" s="520" t="s">
        <v>1853</v>
      </c>
      <c r="S905" s="520" t="s">
        <v>550</v>
      </c>
      <c r="T905" s="520" t="s">
        <v>259</v>
      </c>
      <c r="U905" s="520"/>
      <c r="V905" s="520"/>
      <c r="W905" s="520" t="s">
        <v>649</v>
      </c>
      <c r="X905" s="520" t="s">
        <v>650</v>
      </c>
      <c r="Y905" s="520" t="b">
        <v>0</v>
      </c>
      <c r="Z905" s="520">
        <v>1980</v>
      </c>
      <c r="AA905" s="520">
        <v>12000</v>
      </c>
      <c r="AB905" s="520">
        <v>40701</v>
      </c>
      <c r="AC905" s="520" t="s">
        <v>1854</v>
      </c>
      <c r="AD905" s="527">
        <v>750</v>
      </c>
      <c r="AE905" s="520">
        <v>12</v>
      </c>
      <c r="AF905" s="520"/>
      <c r="AG905" s="520"/>
      <c r="AH905" s="520">
        <v>165</v>
      </c>
      <c r="AI905" s="520" t="s">
        <v>537</v>
      </c>
    </row>
    <row r="906" spans="1:35" s="154" customFormat="1">
      <c r="A906" s="520" t="s">
        <v>271</v>
      </c>
      <c r="B906" s="520">
        <v>2</v>
      </c>
      <c r="C906" s="525">
        <v>1275174</v>
      </c>
      <c r="D906" s="520">
        <v>10044762</v>
      </c>
      <c r="E906" s="520" t="s">
        <v>280</v>
      </c>
      <c r="F906" s="520" t="s">
        <v>561</v>
      </c>
      <c r="G906" s="522">
        <v>40701</v>
      </c>
      <c r="H906" s="522" t="s">
        <v>743</v>
      </c>
      <c r="I906" s="520" t="s">
        <v>530</v>
      </c>
      <c r="J906" s="523" t="s">
        <v>531</v>
      </c>
      <c r="K906" s="520" t="s">
        <v>106</v>
      </c>
      <c r="L906" s="520" t="s">
        <v>622</v>
      </c>
      <c r="M906" s="520">
        <v>1980</v>
      </c>
      <c r="N906" s="524">
        <v>0.38541666666666669</v>
      </c>
      <c r="O906" s="524">
        <v>0.39097222222222222</v>
      </c>
      <c r="P906" s="519">
        <v>8.0000000000000515</v>
      </c>
      <c r="Q906" s="520" t="s">
        <v>598</v>
      </c>
      <c r="R906" s="520" t="s">
        <v>1855</v>
      </c>
      <c r="S906" s="520" t="s">
        <v>542</v>
      </c>
      <c r="T906" s="520" t="s">
        <v>534</v>
      </c>
      <c r="U906" s="520"/>
      <c r="V906" s="520"/>
      <c r="W906" s="520" t="s">
        <v>649</v>
      </c>
      <c r="X906" s="520" t="s">
        <v>650</v>
      </c>
      <c r="Y906" s="520" t="b">
        <v>0</v>
      </c>
      <c r="Z906" s="520"/>
      <c r="AA906" s="520"/>
      <c r="AB906" s="520"/>
      <c r="AC906" s="520"/>
      <c r="AD906" s="527"/>
      <c r="AE906" s="520"/>
      <c r="AF906" s="520"/>
      <c r="AG906" s="520"/>
      <c r="AH906" s="520"/>
      <c r="AI906" s="520" t="s">
        <v>537</v>
      </c>
    </row>
    <row r="907" spans="1:35" s="154" customFormat="1">
      <c r="A907" s="520" t="s">
        <v>271</v>
      </c>
      <c r="B907" s="520">
        <v>2</v>
      </c>
      <c r="C907" s="525">
        <v>1275174</v>
      </c>
      <c r="D907" s="520">
        <v>10044762</v>
      </c>
      <c r="E907" s="520" t="s">
        <v>280</v>
      </c>
      <c r="F907" s="520" t="s">
        <v>561</v>
      </c>
      <c r="G907" s="522">
        <v>40701</v>
      </c>
      <c r="H907" s="522" t="s">
        <v>743</v>
      </c>
      <c r="I907" s="520" t="s">
        <v>530</v>
      </c>
      <c r="J907" s="523" t="s">
        <v>531</v>
      </c>
      <c r="K907" s="520" t="s">
        <v>106</v>
      </c>
      <c r="L907" s="520" t="s">
        <v>622</v>
      </c>
      <c r="M907" s="520">
        <v>1980</v>
      </c>
      <c r="N907" s="524">
        <v>0.39097222222222222</v>
      </c>
      <c r="O907" s="524">
        <v>0.39652777777777776</v>
      </c>
      <c r="P907" s="519">
        <v>7.9999999999999716</v>
      </c>
      <c r="Q907" s="520" t="s">
        <v>555</v>
      </c>
      <c r="R907" s="520" t="s">
        <v>651</v>
      </c>
      <c r="S907" s="520" t="s">
        <v>547</v>
      </c>
      <c r="T907" s="520" t="s">
        <v>534</v>
      </c>
      <c r="U907" s="520"/>
      <c r="V907" s="520"/>
      <c r="W907" s="520" t="s">
        <v>649</v>
      </c>
      <c r="X907" s="520" t="s">
        <v>650</v>
      </c>
      <c r="Y907" s="520" t="b">
        <v>0</v>
      </c>
      <c r="Z907" s="520"/>
      <c r="AA907" s="520"/>
      <c r="AB907" s="520"/>
      <c r="AC907" s="520"/>
      <c r="AD907" s="527"/>
      <c r="AE907" s="520"/>
      <c r="AF907" s="520"/>
      <c r="AG907" s="520"/>
      <c r="AH907" s="520"/>
      <c r="AI907" s="520" t="s">
        <v>537</v>
      </c>
    </row>
    <row r="908" spans="1:35" s="154" customFormat="1">
      <c r="A908" s="520" t="s">
        <v>271</v>
      </c>
      <c r="B908" s="520">
        <v>2</v>
      </c>
      <c r="C908" s="525">
        <v>1275174</v>
      </c>
      <c r="D908" s="520">
        <v>10044762</v>
      </c>
      <c r="E908" s="520" t="s">
        <v>280</v>
      </c>
      <c r="F908" s="520" t="s">
        <v>561</v>
      </c>
      <c r="G908" s="522">
        <v>40701</v>
      </c>
      <c r="H908" s="522" t="s">
        <v>743</v>
      </c>
      <c r="I908" s="520" t="s">
        <v>530</v>
      </c>
      <c r="J908" s="523" t="s">
        <v>531</v>
      </c>
      <c r="K908" s="520" t="s">
        <v>106</v>
      </c>
      <c r="L908" s="520" t="s">
        <v>622</v>
      </c>
      <c r="M908" s="520">
        <v>1980</v>
      </c>
      <c r="N908" s="524">
        <v>0.39652777777777776</v>
      </c>
      <c r="O908" s="524">
        <v>0.39930555555555552</v>
      </c>
      <c r="P908" s="519">
        <v>3.9999999999999858</v>
      </c>
      <c r="Q908" s="520" t="s">
        <v>572</v>
      </c>
      <c r="R908" s="520" t="s">
        <v>1413</v>
      </c>
      <c r="S908" s="520" t="s">
        <v>533</v>
      </c>
      <c r="T908" s="520" t="s">
        <v>534</v>
      </c>
      <c r="U908" s="520"/>
      <c r="V908" s="520"/>
      <c r="W908" s="520" t="s">
        <v>649</v>
      </c>
      <c r="X908" s="520" t="s">
        <v>650</v>
      </c>
      <c r="Y908" s="520" t="b">
        <v>0</v>
      </c>
      <c r="Z908" s="520"/>
      <c r="AA908" s="520"/>
      <c r="AB908" s="520"/>
      <c r="AC908" s="520"/>
      <c r="AD908" s="527"/>
      <c r="AE908" s="520"/>
      <c r="AF908" s="520"/>
      <c r="AG908" s="520"/>
      <c r="AH908" s="520"/>
      <c r="AI908" s="520" t="s">
        <v>537</v>
      </c>
    </row>
    <row r="909" spans="1:35" s="154" customFormat="1">
      <c r="A909" s="520" t="s">
        <v>271</v>
      </c>
      <c r="B909" s="520">
        <v>2</v>
      </c>
      <c r="C909" s="525">
        <v>1275174</v>
      </c>
      <c r="D909" s="520">
        <v>10044762</v>
      </c>
      <c r="E909" s="520" t="s">
        <v>280</v>
      </c>
      <c r="F909" s="520" t="s">
        <v>561</v>
      </c>
      <c r="G909" s="522">
        <v>40701</v>
      </c>
      <c r="H909" s="522" t="s">
        <v>743</v>
      </c>
      <c r="I909" s="520" t="s">
        <v>530</v>
      </c>
      <c r="J909" s="523" t="s">
        <v>531</v>
      </c>
      <c r="K909" s="520" t="s">
        <v>106</v>
      </c>
      <c r="L909" s="520" t="s">
        <v>622</v>
      </c>
      <c r="M909" s="520">
        <v>1980</v>
      </c>
      <c r="N909" s="524">
        <v>0.39930555555555552</v>
      </c>
      <c r="O909" s="524">
        <v>0.40694444444444444</v>
      </c>
      <c r="P909" s="519">
        <v>11.000000000000041</v>
      </c>
      <c r="Q909" s="520" t="s">
        <v>538</v>
      </c>
      <c r="R909" s="520"/>
      <c r="S909" s="520" t="s">
        <v>539</v>
      </c>
      <c r="T909" s="520" t="s">
        <v>540</v>
      </c>
      <c r="U909" s="520"/>
      <c r="V909" s="520"/>
      <c r="W909" s="520" t="s">
        <v>649</v>
      </c>
      <c r="X909" s="520" t="s">
        <v>650</v>
      </c>
      <c r="Y909" s="520" t="b">
        <v>0</v>
      </c>
      <c r="Z909" s="520"/>
      <c r="AA909" s="520"/>
      <c r="AB909" s="520"/>
      <c r="AC909" s="520"/>
      <c r="AD909" s="527"/>
      <c r="AE909" s="520"/>
      <c r="AF909" s="520"/>
      <c r="AG909" s="520"/>
      <c r="AH909" s="520"/>
      <c r="AI909" s="520" t="s">
        <v>537</v>
      </c>
    </row>
    <row r="910" spans="1:35" s="154" customFormat="1">
      <c r="A910" s="520" t="s">
        <v>271</v>
      </c>
      <c r="B910" s="520">
        <v>2</v>
      </c>
      <c r="C910" s="525">
        <v>1275174</v>
      </c>
      <c r="D910" s="520">
        <v>10044762</v>
      </c>
      <c r="E910" s="520" t="s">
        <v>280</v>
      </c>
      <c r="F910" s="520" t="s">
        <v>561</v>
      </c>
      <c r="G910" s="522">
        <v>40701</v>
      </c>
      <c r="H910" s="522" t="s">
        <v>743</v>
      </c>
      <c r="I910" s="520" t="s">
        <v>530</v>
      </c>
      <c r="J910" s="523" t="s">
        <v>531</v>
      </c>
      <c r="K910" s="520" t="s">
        <v>106</v>
      </c>
      <c r="L910" s="520" t="s">
        <v>622</v>
      </c>
      <c r="M910" s="520">
        <v>1980</v>
      </c>
      <c r="N910" s="524">
        <v>0.40694444444444444</v>
      </c>
      <c r="O910" s="524">
        <v>0.41180555555555554</v>
      </c>
      <c r="P910" s="519">
        <v>6.9999999999999751</v>
      </c>
      <c r="Q910" s="520" t="s">
        <v>546</v>
      </c>
      <c r="R910" s="520" t="s">
        <v>596</v>
      </c>
      <c r="S910" s="520" t="s">
        <v>547</v>
      </c>
      <c r="T910" s="520" t="s">
        <v>534</v>
      </c>
      <c r="U910" s="520"/>
      <c r="V910" s="520"/>
      <c r="W910" s="520" t="s">
        <v>649</v>
      </c>
      <c r="X910" s="520" t="s">
        <v>650</v>
      </c>
      <c r="Y910" s="520" t="b">
        <v>0</v>
      </c>
      <c r="Z910" s="520"/>
      <c r="AA910" s="520"/>
      <c r="AB910" s="520"/>
      <c r="AC910" s="520"/>
      <c r="AD910" s="527"/>
      <c r="AE910" s="520"/>
      <c r="AF910" s="520"/>
      <c r="AG910" s="520"/>
      <c r="AH910" s="520"/>
      <c r="AI910" s="520" t="s">
        <v>537</v>
      </c>
    </row>
    <row r="911" spans="1:35" s="154" customFormat="1">
      <c r="A911" s="520" t="s">
        <v>271</v>
      </c>
      <c r="B911" s="520">
        <v>3</v>
      </c>
      <c r="C911" s="525">
        <v>1273944</v>
      </c>
      <c r="D911" s="520">
        <v>10051673</v>
      </c>
      <c r="E911" s="520" t="s">
        <v>1098</v>
      </c>
      <c r="F911" s="520" t="s">
        <v>528</v>
      </c>
      <c r="G911" s="522">
        <v>40701</v>
      </c>
      <c r="H911" s="522" t="s">
        <v>743</v>
      </c>
      <c r="I911" s="520" t="s">
        <v>530</v>
      </c>
      <c r="J911" s="523" t="s">
        <v>531</v>
      </c>
      <c r="K911" s="520" t="s">
        <v>106</v>
      </c>
      <c r="L911" s="520" t="s">
        <v>622</v>
      </c>
      <c r="M911" s="520">
        <v>2256</v>
      </c>
      <c r="N911" s="524">
        <v>0.41180555555555554</v>
      </c>
      <c r="O911" s="524">
        <v>0.42916666666666664</v>
      </c>
      <c r="P911" s="519">
        <v>24.999999999999993</v>
      </c>
      <c r="Q911" s="520" t="s">
        <v>562</v>
      </c>
      <c r="R911" s="520" t="s">
        <v>1856</v>
      </c>
      <c r="S911" s="520" t="s">
        <v>550</v>
      </c>
      <c r="T911" s="520" t="s">
        <v>551</v>
      </c>
      <c r="U911" s="520"/>
      <c r="V911" s="520"/>
      <c r="W911" s="520" t="s">
        <v>649</v>
      </c>
      <c r="X911" s="520" t="s">
        <v>650</v>
      </c>
      <c r="Y911" s="520" t="b">
        <v>0</v>
      </c>
      <c r="Z911" s="520">
        <v>2256</v>
      </c>
      <c r="AA911" s="520">
        <v>12000</v>
      </c>
      <c r="AB911" s="520">
        <v>40701</v>
      </c>
      <c r="AC911" s="520" t="s">
        <v>1857</v>
      </c>
      <c r="AD911" s="527">
        <v>750</v>
      </c>
      <c r="AE911" s="520">
        <v>12</v>
      </c>
      <c r="AF911" s="520"/>
      <c r="AG911" s="520"/>
      <c r="AH911" s="520">
        <v>188</v>
      </c>
      <c r="AI911" s="520" t="s">
        <v>537</v>
      </c>
    </row>
    <row r="912" spans="1:35" s="154" customFormat="1">
      <c r="A912" s="520" t="s">
        <v>271</v>
      </c>
      <c r="B912" s="520">
        <v>3</v>
      </c>
      <c r="C912" s="525">
        <v>1273944</v>
      </c>
      <c r="D912" s="520">
        <v>10051673</v>
      </c>
      <c r="E912" s="520" t="s">
        <v>1098</v>
      </c>
      <c r="F912" s="520" t="s">
        <v>528</v>
      </c>
      <c r="G912" s="522">
        <v>40701</v>
      </c>
      <c r="H912" s="522" t="s">
        <v>743</v>
      </c>
      <c r="I912" s="520" t="s">
        <v>530</v>
      </c>
      <c r="J912" s="523" t="s">
        <v>531</v>
      </c>
      <c r="K912" s="520" t="s">
        <v>106</v>
      </c>
      <c r="L912" s="520" t="s">
        <v>622</v>
      </c>
      <c r="M912" s="520">
        <v>2256</v>
      </c>
      <c r="N912" s="524">
        <v>0.42916666666666664</v>
      </c>
      <c r="O912" s="524">
        <v>0.4375</v>
      </c>
      <c r="P912" s="519">
        <v>12.000000000000037</v>
      </c>
      <c r="Q912" s="520" t="s">
        <v>544</v>
      </c>
      <c r="R912" s="520" t="s">
        <v>1858</v>
      </c>
      <c r="S912" s="520" t="s">
        <v>533</v>
      </c>
      <c r="T912" s="520" t="s">
        <v>534</v>
      </c>
      <c r="U912" s="520"/>
      <c r="V912" s="520"/>
      <c r="W912" s="520" t="s">
        <v>649</v>
      </c>
      <c r="X912" s="520" t="s">
        <v>650</v>
      </c>
      <c r="Y912" s="520" t="b">
        <v>0</v>
      </c>
      <c r="Z912" s="520"/>
      <c r="AA912" s="520"/>
      <c r="AB912" s="520"/>
      <c r="AC912" s="520"/>
      <c r="AD912" s="527"/>
      <c r="AE912" s="520"/>
      <c r="AF912" s="520"/>
      <c r="AG912" s="520"/>
      <c r="AH912" s="520"/>
      <c r="AI912" s="520" t="s">
        <v>537</v>
      </c>
    </row>
    <row r="913" spans="1:35" s="154" customFormat="1">
      <c r="A913" s="520" t="s">
        <v>271</v>
      </c>
      <c r="B913" s="520">
        <v>3</v>
      </c>
      <c r="C913" s="525">
        <v>1273944</v>
      </c>
      <c r="D913" s="520">
        <v>10051673</v>
      </c>
      <c r="E913" s="520" t="s">
        <v>1098</v>
      </c>
      <c r="F913" s="520" t="s">
        <v>528</v>
      </c>
      <c r="G913" s="522">
        <v>40701</v>
      </c>
      <c r="H913" s="522" t="s">
        <v>743</v>
      </c>
      <c r="I913" s="520" t="s">
        <v>530</v>
      </c>
      <c r="J913" s="523" t="s">
        <v>531</v>
      </c>
      <c r="K913" s="520" t="s">
        <v>106</v>
      </c>
      <c r="L913" s="520" t="s">
        <v>622</v>
      </c>
      <c r="M913" s="520">
        <v>2256</v>
      </c>
      <c r="N913" s="524">
        <v>0.4375</v>
      </c>
      <c r="O913" s="524">
        <v>0.44027777777777777</v>
      </c>
      <c r="P913" s="519">
        <v>3.9999999999999858</v>
      </c>
      <c r="Q913" s="520" t="s">
        <v>538</v>
      </c>
      <c r="R913" s="520"/>
      <c r="S913" s="520" t="s">
        <v>539</v>
      </c>
      <c r="T913" s="520" t="s">
        <v>540</v>
      </c>
      <c r="U913" s="520"/>
      <c r="V913" s="520"/>
      <c r="W913" s="520" t="s">
        <v>649</v>
      </c>
      <c r="X913" s="520" t="s">
        <v>650</v>
      </c>
      <c r="Y913" s="520" t="b">
        <v>0</v>
      </c>
      <c r="Z913" s="520"/>
      <c r="AA913" s="520"/>
      <c r="AB913" s="520"/>
      <c r="AC913" s="520"/>
      <c r="AD913" s="527"/>
      <c r="AE913" s="520"/>
      <c r="AF913" s="520"/>
      <c r="AG913" s="520"/>
      <c r="AH913" s="520"/>
      <c r="AI913" s="520" t="s">
        <v>537</v>
      </c>
    </row>
    <row r="914" spans="1:35" s="154" customFormat="1">
      <c r="A914" s="520" t="s">
        <v>271</v>
      </c>
      <c r="B914" s="520">
        <v>3</v>
      </c>
      <c r="C914" s="525">
        <v>1273944</v>
      </c>
      <c r="D914" s="520">
        <v>10051673</v>
      </c>
      <c r="E914" s="520" t="s">
        <v>1098</v>
      </c>
      <c r="F914" s="520" t="s">
        <v>528</v>
      </c>
      <c r="G914" s="522">
        <v>40701</v>
      </c>
      <c r="H914" s="522" t="s">
        <v>743</v>
      </c>
      <c r="I914" s="520" t="s">
        <v>530</v>
      </c>
      <c r="J914" s="523" t="s">
        <v>531</v>
      </c>
      <c r="K914" s="520" t="s">
        <v>106</v>
      </c>
      <c r="L914" s="520" t="s">
        <v>622</v>
      </c>
      <c r="M914" s="520">
        <v>2256</v>
      </c>
      <c r="N914" s="524">
        <v>0.44027777777777777</v>
      </c>
      <c r="O914" s="524">
        <v>0.44305555555555554</v>
      </c>
      <c r="P914" s="519">
        <v>3.9999999999999858</v>
      </c>
      <c r="Q914" s="520" t="s">
        <v>541</v>
      </c>
      <c r="R914" s="520" t="s">
        <v>653</v>
      </c>
      <c r="S914" s="520" t="s">
        <v>542</v>
      </c>
      <c r="T914" s="520" t="s">
        <v>534</v>
      </c>
      <c r="U914" s="520"/>
      <c r="V914" s="520"/>
      <c r="W914" s="520" t="s">
        <v>649</v>
      </c>
      <c r="X914" s="520" t="s">
        <v>650</v>
      </c>
      <c r="Y914" s="520" t="b">
        <v>0</v>
      </c>
      <c r="Z914" s="520"/>
      <c r="AA914" s="520"/>
      <c r="AB914" s="520"/>
      <c r="AC914" s="520"/>
      <c r="AD914" s="527"/>
      <c r="AE914" s="520"/>
      <c r="AF914" s="520"/>
      <c r="AG914" s="520"/>
      <c r="AH914" s="520"/>
      <c r="AI914" s="520" t="s">
        <v>537</v>
      </c>
    </row>
    <row r="915" spans="1:35" s="154" customFormat="1">
      <c r="A915" s="520" t="s">
        <v>271</v>
      </c>
      <c r="B915" s="520">
        <v>3</v>
      </c>
      <c r="C915" s="525">
        <v>1273944</v>
      </c>
      <c r="D915" s="520">
        <v>10051673</v>
      </c>
      <c r="E915" s="520" t="s">
        <v>1098</v>
      </c>
      <c r="F915" s="520" t="s">
        <v>528</v>
      </c>
      <c r="G915" s="522">
        <v>40701</v>
      </c>
      <c r="H915" s="522" t="s">
        <v>743</v>
      </c>
      <c r="I915" s="520" t="s">
        <v>530</v>
      </c>
      <c r="J915" s="523" t="s">
        <v>531</v>
      </c>
      <c r="K915" s="520" t="s">
        <v>106</v>
      </c>
      <c r="L915" s="520" t="s">
        <v>622</v>
      </c>
      <c r="M915" s="520">
        <v>2256</v>
      </c>
      <c r="N915" s="524">
        <v>0.44305555555555554</v>
      </c>
      <c r="O915" s="524">
        <v>0.44444444444444442</v>
      </c>
      <c r="P915" s="519">
        <v>1.9999999999999929</v>
      </c>
      <c r="Q915" s="520" t="s">
        <v>538</v>
      </c>
      <c r="R915" s="520"/>
      <c r="S915" s="520" t="s">
        <v>539</v>
      </c>
      <c r="T915" s="520" t="s">
        <v>540</v>
      </c>
      <c r="U915" s="520"/>
      <c r="V915" s="520"/>
      <c r="W915" s="520" t="s">
        <v>649</v>
      </c>
      <c r="X915" s="520" t="s">
        <v>650</v>
      </c>
      <c r="Y915" s="520" t="b">
        <v>0</v>
      </c>
      <c r="Z915" s="520"/>
      <c r="AA915" s="520"/>
      <c r="AB915" s="520"/>
      <c r="AC915" s="520"/>
      <c r="AD915" s="527"/>
      <c r="AE915" s="520"/>
      <c r="AF915" s="520"/>
      <c r="AG915" s="520"/>
      <c r="AH915" s="520"/>
      <c r="AI915" s="520" t="s">
        <v>537</v>
      </c>
    </row>
    <row r="916" spans="1:35" s="154" customFormat="1">
      <c r="A916" s="520" t="s">
        <v>271</v>
      </c>
      <c r="B916" s="520">
        <v>3</v>
      </c>
      <c r="C916" s="525">
        <v>1273944</v>
      </c>
      <c r="D916" s="520">
        <v>10051673</v>
      </c>
      <c r="E916" s="520" t="s">
        <v>1098</v>
      </c>
      <c r="F916" s="520" t="s">
        <v>528</v>
      </c>
      <c r="G916" s="522">
        <v>40701</v>
      </c>
      <c r="H916" s="522" t="s">
        <v>743</v>
      </c>
      <c r="I916" s="520" t="s">
        <v>530</v>
      </c>
      <c r="J916" s="523" t="s">
        <v>531</v>
      </c>
      <c r="K916" s="520" t="s">
        <v>106</v>
      </c>
      <c r="L916" s="520" t="s">
        <v>622</v>
      </c>
      <c r="M916" s="520">
        <v>2256</v>
      </c>
      <c r="N916" s="524">
        <v>0.44444444444444442</v>
      </c>
      <c r="O916" s="524">
        <v>0.44652777777777775</v>
      </c>
      <c r="P916" s="519">
        <v>2.9999999999999893</v>
      </c>
      <c r="Q916" s="520" t="s">
        <v>541</v>
      </c>
      <c r="R916" s="520" t="s">
        <v>653</v>
      </c>
      <c r="S916" s="520" t="s">
        <v>542</v>
      </c>
      <c r="T916" s="520" t="s">
        <v>534</v>
      </c>
      <c r="U916" s="520"/>
      <c r="V916" s="520"/>
      <c r="W916" s="520" t="s">
        <v>649</v>
      </c>
      <c r="X916" s="520" t="s">
        <v>650</v>
      </c>
      <c r="Y916" s="520" t="b">
        <v>0</v>
      </c>
      <c r="Z916" s="520"/>
      <c r="AA916" s="520"/>
      <c r="AB916" s="520"/>
      <c r="AC916" s="520"/>
      <c r="AD916" s="527"/>
      <c r="AE916" s="520"/>
      <c r="AF916" s="520"/>
      <c r="AG916" s="520"/>
      <c r="AH916" s="520"/>
      <c r="AI916" s="520" t="s">
        <v>537</v>
      </c>
    </row>
    <row r="917" spans="1:35" s="154" customFormat="1">
      <c r="A917" s="520" t="s">
        <v>271</v>
      </c>
      <c r="B917" s="520">
        <v>3</v>
      </c>
      <c r="C917" s="525">
        <v>1273944</v>
      </c>
      <c r="D917" s="520">
        <v>10051673</v>
      </c>
      <c r="E917" s="520" t="s">
        <v>1098</v>
      </c>
      <c r="F917" s="520" t="s">
        <v>528</v>
      </c>
      <c r="G917" s="522">
        <v>40701</v>
      </c>
      <c r="H917" s="522" t="s">
        <v>743</v>
      </c>
      <c r="I917" s="520" t="s">
        <v>530</v>
      </c>
      <c r="J917" s="523" t="s">
        <v>531</v>
      </c>
      <c r="K917" s="520" t="s">
        <v>106</v>
      </c>
      <c r="L917" s="520" t="s">
        <v>622</v>
      </c>
      <c r="M917" s="520">
        <v>2256</v>
      </c>
      <c r="N917" s="524">
        <v>0.44652777777777775</v>
      </c>
      <c r="O917" s="524">
        <v>0.45069444444444445</v>
      </c>
      <c r="P917" s="519">
        <v>5.9999999999999787</v>
      </c>
      <c r="Q917" s="520" t="s">
        <v>538</v>
      </c>
      <c r="R917" s="520"/>
      <c r="S917" s="520" t="s">
        <v>539</v>
      </c>
      <c r="T917" s="520" t="s">
        <v>540</v>
      </c>
      <c r="U917" s="520"/>
      <c r="V917" s="520"/>
      <c r="W917" s="520" t="s">
        <v>649</v>
      </c>
      <c r="X917" s="520" t="s">
        <v>650</v>
      </c>
      <c r="Y917" s="520" t="b">
        <v>0</v>
      </c>
      <c r="Z917" s="520"/>
      <c r="AA917" s="520"/>
      <c r="AB917" s="520"/>
      <c r="AC917" s="520"/>
      <c r="AD917" s="527"/>
      <c r="AE917" s="520"/>
      <c r="AF917" s="520"/>
      <c r="AG917" s="520"/>
      <c r="AH917" s="520"/>
      <c r="AI917" s="520" t="s">
        <v>537</v>
      </c>
    </row>
    <row r="918" spans="1:35" s="154" customFormat="1">
      <c r="A918" s="520" t="s">
        <v>271</v>
      </c>
      <c r="B918" s="520">
        <v>3</v>
      </c>
      <c r="C918" s="525">
        <v>1273944</v>
      </c>
      <c r="D918" s="520">
        <v>10051673</v>
      </c>
      <c r="E918" s="520" t="s">
        <v>1098</v>
      </c>
      <c r="F918" s="520" t="s">
        <v>528</v>
      </c>
      <c r="G918" s="522">
        <v>40701</v>
      </c>
      <c r="H918" s="522" t="s">
        <v>743</v>
      </c>
      <c r="I918" s="520" t="s">
        <v>530</v>
      </c>
      <c r="J918" s="523" t="s">
        <v>531</v>
      </c>
      <c r="K918" s="520" t="s">
        <v>106</v>
      </c>
      <c r="L918" s="520" t="s">
        <v>622</v>
      </c>
      <c r="M918" s="520">
        <v>2256</v>
      </c>
      <c r="N918" s="524">
        <v>0.45069444444444445</v>
      </c>
      <c r="O918" s="524">
        <v>0.45416666666666666</v>
      </c>
      <c r="P918" s="519">
        <v>5.0000000000000622</v>
      </c>
      <c r="Q918" s="520" t="s">
        <v>546</v>
      </c>
      <c r="R918" s="520" t="s">
        <v>596</v>
      </c>
      <c r="S918" s="520" t="s">
        <v>547</v>
      </c>
      <c r="T918" s="520" t="s">
        <v>534</v>
      </c>
      <c r="U918" s="520"/>
      <c r="V918" s="520"/>
      <c r="W918" s="520" t="s">
        <v>649</v>
      </c>
      <c r="X918" s="520" t="s">
        <v>650</v>
      </c>
      <c r="Y918" s="520" t="b">
        <v>0</v>
      </c>
      <c r="Z918" s="520"/>
      <c r="AA918" s="520"/>
      <c r="AB918" s="520"/>
      <c r="AC918" s="520"/>
      <c r="AD918" s="527"/>
      <c r="AE918" s="520"/>
      <c r="AF918" s="520"/>
      <c r="AG918" s="520"/>
      <c r="AH918" s="520"/>
      <c r="AI918" s="520" t="s">
        <v>537</v>
      </c>
    </row>
    <row r="919" spans="1:35" s="154" customFormat="1">
      <c r="A919" s="520" t="s">
        <v>271</v>
      </c>
      <c r="B919" s="520">
        <v>4</v>
      </c>
      <c r="C919" s="525">
        <v>1273475</v>
      </c>
      <c r="D919" s="520">
        <v>10044630</v>
      </c>
      <c r="E919" s="520" t="s">
        <v>450</v>
      </c>
      <c r="F919" s="520" t="s">
        <v>528</v>
      </c>
      <c r="G919" s="522">
        <v>40701</v>
      </c>
      <c r="H919" s="522" t="s">
        <v>743</v>
      </c>
      <c r="I919" s="520" t="s">
        <v>530</v>
      </c>
      <c r="J919" s="523" t="s">
        <v>531</v>
      </c>
      <c r="K919" s="520" t="s">
        <v>106</v>
      </c>
      <c r="L919" s="520" t="s">
        <v>622</v>
      </c>
      <c r="M919" s="520">
        <v>1080</v>
      </c>
      <c r="N919" s="524">
        <v>0.45416666666666666</v>
      </c>
      <c r="O919" s="524">
        <v>0.45902777777777776</v>
      </c>
      <c r="P919" s="519">
        <v>6.9999999999999751</v>
      </c>
      <c r="Q919" s="520" t="s">
        <v>554</v>
      </c>
      <c r="R919" s="520" t="s">
        <v>652</v>
      </c>
      <c r="S919" s="520" t="s">
        <v>550</v>
      </c>
      <c r="T919" s="520" t="s">
        <v>551</v>
      </c>
      <c r="U919" s="520"/>
      <c r="V919" s="520"/>
      <c r="W919" s="520" t="s">
        <v>649</v>
      </c>
      <c r="X919" s="520" t="s">
        <v>650</v>
      </c>
      <c r="Y919" s="520" t="b">
        <v>0</v>
      </c>
      <c r="Z919" s="520">
        <v>1080</v>
      </c>
      <c r="AA919" s="520">
        <v>12000</v>
      </c>
      <c r="AB919" s="520">
        <v>40701</v>
      </c>
      <c r="AC919" s="520" t="s">
        <v>1859</v>
      </c>
      <c r="AD919" s="527">
        <v>750</v>
      </c>
      <c r="AE919" s="520">
        <v>12</v>
      </c>
      <c r="AF919" s="520"/>
      <c r="AG919" s="520"/>
      <c r="AH919" s="520">
        <v>90</v>
      </c>
      <c r="AI919" s="520" t="s">
        <v>537</v>
      </c>
    </row>
    <row r="920" spans="1:35" s="154" customFormat="1">
      <c r="A920" s="520" t="s">
        <v>271</v>
      </c>
      <c r="B920" s="520">
        <v>4</v>
      </c>
      <c r="C920" s="525">
        <v>1273475</v>
      </c>
      <c r="D920" s="520">
        <v>10044630</v>
      </c>
      <c r="E920" s="520" t="s">
        <v>450</v>
      </c>
      <c r="F920" s="520" t="s">
        <v>528</v>
      </c>
      <c r="G920" s="522">
        <v>40701</v>
      </c>
      <c r="H920" s="522" t="s">
        <v>743</v>
      </c>
      <c r="I920" s="520" t="s">
        <v>530</v>
      </c>
      <c r="J920" s="523" t="s">
        <v>531</v>
      </c>
      <c r="K920" s="520" t="s">
        <v>106</v>
      </c>
      <c r="L920" s="520" t="s">
        <v>622</v>
      </c>
      <c r="M920" s="520">
        <v>1080</v>
      </c>
      <c r="N920" s="524">
        <v>0.45902777777777776</v>
      </c>
      <c r="O920" s="524">
        <v>0.46319444444444441</v>
      </c>
      <c r="P920" s="519">
        <v>5.9999999999999787</v>
      </c>
      <c r="Q920" s="520" t="s">
        <v>538</v>
      </c>
      <c r="R920" s="520"/>
      <c r="S920" s="520" t="s">
        <v>539</v>
      </c>
      <c r="T920" s="520" t="s">
        <v>540</v>
      </c>
      <c r="U920" s="520"/>
      <c r="V920" s="520"/>
      <c r="W920" s="520" t="s">
        <v>649</v>
      </c>
      <c r="X920" s="520" t="s">
        <v>650</v>
      </c>
      <c r="Y920" s="520" t="b">
        <v>0</v>
      </c>
      <c r="Z920" s="520"/>
      <c r="AA920" s="520"/>
      <c r="AB920" s="520"/>
      <c r="AC920" s="520"/>
      <c r="AD920" s="527"/>
      <c r="AE920" s="520"/>
      <c r="AF920" s="520"/>
      <c r="AG920" s="520"/>
      <c r="AH920" s="520"/>
      <c r="AI920" s="520" t="s">
        <v>537</v>
      </c>
    </row>
    <row r="921" spans="1:35" s="154" customFormat="1">
      <c r="A921" s="520" t="s">
        <v>271</v>
      </c>
      <c r="B921" s="520">
        <v>4</v>
      </c>
      <c r="C921" s="525">
        <v>1273475</v>
      </c>
      <c r="D921" s="520">
        <v>10044630</v>
      </c>
      <c r="E921" s="520" t="s">
        <v>450</v>
      </c>
      <c r="F921" s="520" t="s">
        <v>528</v>
      </c>
      <c r="G921" s="522">
        <v>40701</v>
      </c>
      <c r="H921" s="522" t="s">
        <v>743</v>
      </c>
      <c r="I921" s="520" t="s">
        <v>530</v>
      </c>
      <c r="J921" s="523" t="s">
        <v>531</v>
      </c>
      <c r="K921" s="520" t="s">
        <v>106</v>
      </c>
      <c r="L921" s="520" t="s">
        <v>622</v>
      </c>
      <c r="M921" s="520">
        <v>1080</v>
      </c>
      <c r="N921" s="524">
        <v>0.46319444444444441</v>
      </c>
      <c r="O921" s="524">
        <v>0.47430555555555554</v>
      </c>
      <c r="P921" s="519">
        <v>16.000000000000021</v>
      </c>
      <c r="Q921" s="520" t="s">
        <v>546</v>
      </c>
      <c r="R921" s="520" t="s">
        <v>596</v>
      </c>
      <c r="S921" s="520" t="s">
        <v>547</v>
      </c>
      <c r="T921" s="520" t="s">
        <v>534</v>
      </c>
      <c r="U921" s="520"/>
      <c r="V921" s="520"/>
      <c r="W921" s="520" t="s">
        <v>649</v>
      </c>
      <c r="X921" s="520" t="s">
        <v>650</v>
      </c>
      <c r="Y921" s="520" t="b">
        <v>0</v>
      </c>
      <c r="Z921" s="520"/>
      <c r="AA921" s="520"/>
      <c r="AB921" s="520"/>
      <c r="AC921" s="520"/>
      <c r="AD921" s="527"/>
      <c r="AE921" s="520"/>
      <c r="AF921" s="520"/>
      <c r="AG921" s="520"/>
      <c r="AH921" s="520"/>
      <c r="AI921" s="520" t="s">
        <v>537</v>
      </c>
    </row>
    <row r="922" spans="1:35" s="154" customFormat="1">
      <c r="A922" s="520" t="s">
        <v>271</v>
      </c>
      <c r="B922" s="520">
        <v>4</v>
      </c>
      <c r="C922" s="525">
        <v>1273475</v>
      </c>
      <c r="D922" s="520">
        <v>10044630</v>
      </c>
      <c r="E922" s="520" t="s">
        <v>450</v>
      </c>
      <c r="F922" s="520" t="s">
        <v>528</v>
      </c>
      <c r="G922" s="522">
        <v>40701</v>
      </c>
      <c r="H922" s="522" t="s">
        <v>743</v>
      </c>
      <c r="I922" s="520" t="s">
        <v>530</v>
      </c>
      <c r="J922" s="523" t="s">
        <v>531</v>
      </c>
      <c r="K922" s="520" t="s">
        <v>106</v>
      </c>
      <c r="L922" s="520" t="s">
        <v>622</v>
      </c>
      <c r="M922" s="520">
        <v>1080</v>
      </c>
      <c r="N922" s="524">
        <v>0.47430555555555554</v>
      </c>
      <c r="O922" s="524">
        <v>0.48472222222222222</v>
      </c>
      <c r="P922" s="519">
        <v>15.000000000000027</v>
      </c>
      <c r="Q922" s="520" t="s">
        <v>548</v>
      </c>
      <c r="R922" s="520" t="s">
        <v>1860</v>
      </c>
      <c r="S922" s="520" t="s">
        <v>542</v>
      </c>
      <c r="T922" s="520" t="s">
        <v>534</v>
      </c>
      <c r="U922" s="520"/>
      <c r="V922" s="520"/>
      <c r="W922" s="520" t="s">
        <v>649</v>
      </c>
      <c r="X922" s="520" t="s">
        <v>650</v>
      </c>
      <c r="Y922" s="520" t="b">
        <v>0</v>
      </c>
      <c r="Z922" s="520"/>
      <c r="AA922" s="520"/>
      <c r="AB922" s="520"/>
      <c r="AC922" s="520"/>
      <c r="AD922" s="527"/>
      <c r="AE922" s="520"/>
      <c r="AF922" s="520"/>
      <c r="AG922" s="520"/>
      <c r="AH922" s="520"/>
      <c r="AI922" s="520" t="s">
        <v>537</v>
      </c>
    </row>
    <row r="923" spans="1:35" s="154" customFormat="1">
      <c r="A923" s="520" t="s">
        <v>271</v>
      </c>
      <c r="B923" s="520">
        <v>5</v>
      </c>
      <c r="C923" s="525">
        <v>1274488</v>
      </c>
      <c r="D923" s="520">
        <v>10044597</v>
      </c>
      <c r="E923" s="520" t="s">
        <v>1100</v>
      </c>
      <c r="F923" s="520" t="s">
        <v>528</v>
      </c>
      <c r="G923" s="522">
        <v>40701</v>
      </c>
      <c r="H923" s="522" t="s">
        <v>743</v>
      </c>
      <c r="I923" s="520" t="s">
        <v>530</v>
      </c>
      <c r="J923" s="523" t="s">
        <v>531</v>
      </c>
      <c r="K923" s="520" t="s">
        <v>106</v>
      </c>
      <c r="L923" s="520" t="s">
        <v>622</v>
      </c>
      <c r="M923" s="520">
        <v>1056</v>
      </c>
      <c r="N923" s="524">
        <v>0.48472222222222222</v>
      </c>
      <c r="O923" s="524">
        <v>0.4909722222222222</v>
      </c>
      <c r="P923" s="519">
        <v>8.999999999999968</v>
      </c>
      <c r="Q923" s="520" t="s">
        <v>553</v>
      </c>
      <c r="R923" s="520" t="s">
        <v>1861</v>
      </c>
      <c r="S923" s="520" t="s">
        <v>550</v>
      </c>
      <c r="T923" s="520" t="s">
        <v>551</v>
      </c>
      <c r="U923" s="520"/>
      <c r="V923" s="520"/>
      <c r="W923" s="520" t="s">
        <v>649</v>
      </c>
      <c r="X923" s="520" t="s">
        <v>650</v>
      </c>
      <c r="Y923" s="520" t="b">
        <v>0</v>
      </c>
      <c r="Z923" s="520">
        <v>1056</v>
      </c>
      <c r="AA923" s="520">
        <v>12000</v>
      </c>
      <c r="AB923" s="520">
        <v>40701</v>
      </c>
      <c r="AC923" s="520" t="s">
        <v>1862</v>
      </c>
      <c r="AD923" s="527">
        <v>750</v>
      </c>
      <c r="AE923" s="520">
        <v>6</v>
      </c>
      <c r="AF923" s="520"/>
      <c r="AG923" s="520"/>
      <c r="AH923" s="520">
        <v>88</v>
      </c>
      <c r="AI923" s="520" t="s">
        <v>537</v>
      </c>
    </row>
    <row r="924" spans="1:35" s="154" customFormat="1">
      <c r="A924" s="520" t="s">
        <v>271</v>
      </c>
      <c r="B924" s="520">
        <v>5</v>
      </c>
      <c r="C924" s="525">
        <v>1274488</v>
      </c>
      <c r="D924" s="520">
        <v>10044597</v>
      </c>
      <c r="E924" s="520" t="s">
        <v>1100</v>
      </c>
      <c r="F924" s="520" t="s">
        <v>528</v>
      </c>
      <c r="G924" s="522">
        <v>40701</v>
      </c>
      <c r="H924" s="522" t="s">
        <v>743</v>
      </c>
      <c r="I924" s="520" t="s">
        <v>530</v>
      </c>
      <c r="J924" s="523" t="s">
        <v>531</v>
      </c>
      <c r="K924" s="520" t="s">
        <v>106</v>
      </c>
      <c r="L924" s="520" t="s">
        <v>622</v>
      </c>
      <c r="M924" s="520">
        <v>1056</v>
      </c>
      <c r="N924" s="524">
        <v>0.4909722222222222</v>
      </c>
      <c r="O924" s="524">
        <v>0.49513888888888891</v>
      </c>
      <c r="P924" s="519">
        <v>5.9999999999999787</v>
      </c>
      <c r="Q924" s="520" t="s">
        <v>538</v>
      </c>
      <c r="R924" s="520"/>
      <c r="S924" s="520" t="s">
        <v>539</v>
      </c>
      <c r="T924" s="520" t="s">
        <v>540</v>
      </c>
      <c r="U924" s="520"/>
      <c r="V924" s="520"/>
      <c r="W924" s="520" t="s">
        <v>649</v>
      </c>
      <c r="X924" s="520" t="s">
        <v>650</v>
      </c>
      <c r="Y924" s="520" t="b">
        <v>0</v>
      </c>
      <c r="Z924" s="520"/>
      <c r="AA924" s="520"/>
      <c r="AB924" s="520"/>
      <c r="AC924" s="520"/>
      <c r="AD924" s="527"/>
      <c r="AE924" s="520"/>
      <c r="AF924" s="520"/>
      <c r="AG924" s="520"/>
      <c r="AH924" s="520"/>
      <c r="AI924" s="520" t="s">
        <v>537</v>
      </c>
    </row>
    <row r="925" spans="1:35" s="154" customFormat="1">
      <c r="A925" s="520" t="s">
        <v>271</v>
      </c>
      <c r="B925" s="520">
        <v>5</v>
      </c>
      <c r="C925" s="525">
        <v>1274488</v>
      </c>
      <c r="D925" s="520">
        <v>10044597</v>
      </c>
      <c r="E925" s="520" t="s">
        <v>1100</v>
      </c>
      <c r="F925" s="520" t="s">
        <v>528</v>
      </c>
      <c r="G925" s="522">
        <v>40701</v>
      </c>
      <c r="H925" s="522" t="s">
        <v>743</v>
      </c>
      <c r="I925" s="520" t="s">
        <v>530</v>
      </c>
      <c r="J925" s="523" t="s">
        <v>531</v>
      </c>
      <c r="K925" s="520" t="s">
        <v>106</v>
      </c>
      <c r="L925" s="520" t="s">
        <v>622</v>
      </c>
      <c r="M925" s="520">
        <v>1056</v>
      </c>
      <c r="N925" s="524">
        <v>0.49513888888888891</v>
      </c>
      <c r="O925" s="524">
        <v>0.49861111111111112</v>
      </c>
      <c r="P925" s="519">
        <v>4.9999999999999822</v>
      </c>
      <c r="Q925" s="520" t="s">
        <v>546</v>
      </c>
      <c r="R925" s="520" t="s">
        <v>596</v>
      </c>
      <c r="S925" s="520" t="s">
        <v>547</v>
      </c>
      <c r="T925" s="520" t="s">
        <v>534</v>
      </c>
      <c r="U925" s="520"/>
      <c r="V925" s="520"/>
      <c r="W925" s="520" t="s">
        <v>649</v>
      </c>
      <c r="X925" s="520" t="s">
        <v>650</v>
      </c>
      <c r="Y925" s="520" t="b">
        <v>0</v>
      </c>
      <c r="Z925" s="520"/>
      <c r="AA925" s="520"/>
      <c r="AB925" s="520"/>
      <c r="AC925" s="520"/>
      <c r="AD925" s="527"/>
      <c r="AE925" s="520"/>
      <c r="AF925" s="520"/>
      <c r="AG925" s="520"/>
      <c r="AH925" s="520"/>
      <c r="AI925" s="520" t="s">
        <v>537</v>
      </c>
    </row>
    <row r="926" spans="1:35" s="154" customFormat="1">
      <c r="A926" s="520" t="s">
        <v>271</v>
      </c>
      <c r="B926" s="520">
        <v>6</v>
      </c>
      <c r="C926" s="525">
        <v>1274493</v>
      </c>
      <c r="D926" s="520">
        <v>10054114</v>
      </c>
      <c r="E926" s="520" t="s">
        <v>1101</v>
      </c>
      <c r="F926" s="520" t="s">
        <v>528</v>
      </c>
      <c r="G926" s="522">
        <v>40701</v>
      </c>
      <c r="H926" s="522" t="s">
        <v>743</v>
      </c>
      <c r="I926" s="520" t="s">
        <v>530</v>
      </c>
      <c r="J926" s="523" t="s">
        <v>531</v>
      </c>
      <c r="K926" s="520" t="s">
        <v>106</v>
      </c>
      <c r="L926" s="520" t="s">
        <v>622</v>
      </c>
      <c r="M926" s="520">
        <v>504</v>
      </c>
      <c r="N926" s="524">
        <v>0.49861111111111112</v>
      </c>
      <c r="O926" s="524">
        <v>0.50763888888888886</v>
      </c>
      <c r="P926" s="519">
        <v>13.000000000000034</v>
      </c>
      <c r="Q926" s="520" t="s">
        <v>549</v>
      </c>
      <c r="R926" s="520" t="s">
        <v>1863</v>
      </c>
      <c r="S926" s="520" t="s">
        <v>550</v>
      </c>
      <c r="T926" s="520" t="s">
        <v>551</v>
      </c>
      <c r="U926" s="520"/>
      <c r="V926" s="520"/>
      <c r="W926" s="520" t="s">
        <v>649</v>
      </c>
      <c r="X926" s="520" t="s">
        <v>650</v>
      </c>
      <c r="Y926" s="520" t="b">
        <v>0</v>
      </c>
      <c r="Z926" s="520">
        <v>504</v>
      </c>
      <c r="AA926" s="520">
        <v>12000</v>
      </c>
      <c r="AB926" s="520">
        <v>40701</v>
      </c>
      <c r="AC926" s="520" t="s">
        <v>1864</v>
      </c>
      <c r="AD926" s="527">
        <v>750</v>
      </c>
      <c r="AE926" s="520">
        <v>6</v>
      </c>
      <c r="AF926" s="520"/>
      <c r="AG926" s="520"/>
      <c r="AH926" s="520">
        <v>42</v>
      </c>
      <c r="AI926" s="520" t="s">
        <v>537</v>
      </c>
    </row>
    <row r="927" spans="1:35" s="154" customFormat="1">
      <c r="A927" s="520" t="s">
        <v>271</v>
      </c>
      <c r="B927" s="520">
        <v>6</v>
      </c>
      <c r="C927" s="525">
        <v>1274493</v>
      </c>
      <c r="D927" s="520">
        <v>10054114</v>
      </c>
      <c r="E927" s="520" t="s">
        <v>1101</v>
      </c>
      <c r="F927" s="520" t="s">
        <v>528</v>
      </c>
      <c r="G927" s="522">
        <v>40701</v>
      </c>
      <c r="H927" s="522" t="s">
        <v>743</v>
      </c>
      <c r="I927" s="520" t="s">
        <v>530</v>
      </c>
      <c r="J927" s="523" t="s">
        <v>531</v>
      </c>
      <c r="K927" s="520" t="s">
        <v>106</v>
      </c>
      <c r="L927" s="520" t="s">
        <v>622</v>
      </c>
      <c r="M927" s="520">
        <v>504</v>
      </c>
      <c r="N927" s="524">
        <v>0.50763888888888886</v>
      </c>
      <c r="O927" s="524">
        <v>0.50972222222222219</v>
      </c>
      <c r="P927" s="519">
        <v>2.9999999999999893</v>
      </c>
      <c r="Q927" s="520" t="s">
        <v>606</v>
      </c>
      <c r="R927" s="520" t="s">
        <v>614</v>
      </c>
      <c r="S927" s="520" t="s">
        <v>542</v>
      </c>
      <c r="T927" s="520" t="s">
        <v>534</v>
      </c>
      <c r="U927" s="520"/>
      <c r="V927" s="520"/>
      <c r="W927" s="520" t="s">
        <v>649</v>
      </c>
      <c r="X927" s="520" t="s">
        <v>650</v>
      </c>
      <c r="Y927" s="520" t="b">
        <v>0</v>
      </c>
      <c r="Z927" s="520"/>
      <c r="AA927" s="520"/>
      <c r="AB927" s="520"/>
      <c r="AC927" s="520"/>
      <c r="AD927" s="527"/>
      <c r="AE927" s="520"/>
      <c r="AF927" s="520"/>
      <c r="AG927" s="520"/>
      <c r="AH927" s="520"/>
      <c r="AI927" s="520" t="s">
        <v>537</v>
      </c>
    </row>
    <row r="928" spans="1:35" s="154" customFormat="1">
      <c r="A928" s="520" t="s">
        <v>271</v>
      </c>
      <c r="B928" s="520">
        <v>6</v>
      </c>
      <c r="C928" s="525">
        <v>1274493</v>
      </c>
      <c r="D928" s="520">
        <v>10054114</v>
      </c>
      <c r="E928" s="520" t="s">
        <v>1101</v>
      </c>
      <c r="F928" s="520" t="s">
        <v>528</v>
      </c>
      <c r="G928" s="522">
        <v>40701</v>
      </c>
      <c r="H928" s="522" t="s">
        <v>743</v>
      </c>
      <c r="I928" s="520" t="s">
        <v>530</v>
      </c>
      <c r="J928" s="523" t="s">
        <v>531</v>
      </c>
      <c r="K928" s="520" t="s">
        <v>106</v>
      </c>
      <c r="L928" s="520" t="s">
        <v>622</v>
      </c>
      <c r="M928" s="520">
        <v>504</v>
      </c>
      <c r="N928" s="524">
        <v>0.50972222222222219</v>
      </c>
      <c r="O928" s="524">
        <v>0.51597222222222217</v>
      </c>
      <c r="P928" s="519">
        <v>8.999999999999968</v>
      </c>
      <c r="Q928" s="520" t="s">
        <v>598</v>
      </c>
      <c r="R928" s="520" t="s">
        <v>1855</v>
      </c>
      <c r="S928" s="520" t="s">
        <v>542</v>
      </c>
      <c r="T928" s="520" t="s">
        <v>534</v>
      </c>
      <c r="U928" s="520"/>
      <c r="V928" s="520"/>
      <c r="W928" s="520" t="s">
        <v>649</v>
      </c>
      <c r="X928" s="520" t="s">
        <v>650</v>
      </c>
      <c r="Y928" s="520" t="b">
        <v>0</v>
      </c>
      <c r="Z928" s="520"/>
      <c r="AA928" s="520"/>
      <c r="AB928" s="520"/>
      <c r="AC928" s="520"/>
      <c r="AD928" s="527"/>
      <c r="AE928" s="520"/>
      <c r="AF928" s="520"/>
      <c r="AG928" s="520"/>
      <c r="AH928" s="520"/>
      <c r="AI928" s="520" t="s">
        <v>537</v>
      </c>
    </row>
    <row r="929" spans="1:35" s="154" customFormat="1">
      <c r="A929" s="520" t="s">
        <v>271</v>
      </c>
      <c r="B929" s="520">
        <v>6</v>
      </c>
      <c r="C929" s="525">
        <v>1274493</v>
      </c>
      <c r="D929" s="520">
        <v>10054114</v>
      </c>
      <c r="E929" s="520" t="s">
        <v>1101</v>
      </c>
      <c r="F929" s="520" t="s">
        <v>528</v>
      </c>
      <c r="G929" s="522">
        <v>40701</v>
      </c>
      <c r="H929" s="522" t="s">
        <v>743</v>
      </c>
      <c r="I929" s="520" t="s">
        <v>530</v>
      </c>
      <c r="J929" s="523" t="s">
        <v>531</v>
      </c>
      <c r="K929" s="520" t="s">
        <v>106</v>
      </c>
      <c r="L929" s="520" t="s">
        <v>622</v>
      </c>
      <c r="M929" s="520">
        <v>504</v>
      </c>
      <c r="N929" s="524">
        <v>0.51597222222222217</v>
      </c>
      <c r="O929" s="524">
        <v>0.52152777777777781</v>
      </c>
      <c r="P929" s="519">
        <v>7.9999999999999716</v>
      </c>
      <c r="Q929" s="520" t="s">
        <v>555</v>
      </c>
      <c r="R929" s="520" t="s">
        <v>651</v>
      </c>
      <c r="S929" s="520" t="s">
        <v>547</v>
      </c>
      <c r="T929" s="520" t="s">
        <v>534</v>
      </c>
      <c r="U929" s="520"/>
      <c r="V929" s="520"/>
      <c r="W929" s="520" t="s">
        <v>649</v>
      </c>
      <c r="X929" s="520" t="s">
        <v>650</v>
      </c>
      <c r="Y929" s="520" t="b">
        <v>0</v>
      </c>
      <c r="Z929" s="520"/>
      <c r="AA929" s="520"/>
      <c r="AB929" s="520"/>
      <c r="AC929" s="520"/>
      <c r="AD929" s="527"/>
      <c r="AE929" s="520"/>
      <c r="AF929" s="520"/>
      <c r="AG929" s="520"/>
      <c r="AH929" s="520"/>
      <c r="AI929" s="520" t="s">
        <v>537</v>
      </c>
    </row>
    <row r="930" spans="1:35" s="154" customFormat="1">
      <c r="A930" s="520" t="s">
        <v>271</v>
      </c>
      <c r="B930" s="520">
        <v>6</v>
      </c>
      <c r="C930" s="525">
        <v>1274493</v>
      </c>
      <c r="D930" s="520">
        <v>10054114</v>
      </c>
      <c r="E930" s="520" t="s">
        <v>1101</v>
      </c>
      <c r="F930" s="520" t="s">
        <v>528</v>
      </c>
      <c r="G930" s="522">
        <v>40701</v>
      </c>
      <c r="H930" s="522" t="s">
        <v>743</v>
      </c>
      <c r="I930" s="520" t="s">
        <v>530</v>
      </c>
      <c r="J930" s="523" t="s">
        <v>531</v>
      </c>
      <c r="K930" s="520" t="s">
        <v>106</v>
      </c>
      <c r="L930" s="520" t="s">
        <v>622</v>
      </c>
      <c r="M930" s="520">
        <v>504</v>
      </c>
      <c r="N930" s="524">
        <v>0.52152777777777781</v>
      </c>
      <c r="O930" s="524">
        <v>0.52361111111111114</v>
      </c>
      <c r="P930" s="519">
        <v>3.0000000000001492</v>
      </c>
      <c r="Q930" s="520" t="s">
        <v>538</v>
      </c>
      <c r="R930" s="520"/>
      <c r="S930" s="520" t="s">
        <v>539</v>
      </c>
      <c r="T930" s="520" t="s">
        <v>540</v>
      </c>
      <c r="U930" s="520"/>
      <c r="V930" s="520"/>
      <c r="W930" s="520" t="s">
        <v>649</v>
      </c>
      <c r="X930" s="520" t="s">
        <v>650</v>
      </c>
      <c r="Y930" s="520" t="b">
        <v>0</v>
      </c>
      <c r="Z930" s="520"/>
      <c r="AA930" s="520"/>
      <c r="AB930" s="520"/>
      <c r="AC930" s="520"/>
      <c r="AD930" s="527"/>
      <c r="AE930" s="520"/>
      <c r="AF930" s="520"/>
      <c r="AG930" s="520"/>
      <c r="AH930" s="520"/>
      <c r="AI930" s="520" t="s">
        <v>537</v>
      </c>
    </row>
    <row r="931" spans="1:35" s="154" customFormat="1">
      <c r="A931" s="520" t="s">
        <v>271</v>
      </c>
      <c r="B931" s="520">
        <v>7</v>
      </c>
      <c r="C931" s="525">
        <v>1274494</v>
      </c>
      <c r="D931" s="520">
        <v>10054122</v>
      </c>
      <c r="E931" s="520" t="s">
        <v>1102</v>
      </c>
      <c r="F931" s="520" t="s">
        <v>528</v>
      </c>
      <c r="G931" s="522">
        <v>40701</v>
      </c>
      <c r="H931" s="522" t="s">
        <v>743</v>
      </c>
      <c r="I931" s="520" t="s">
        <v>530</v>
      </c>
      <c r="J931" s="523" t="s">
        <v>531</v>
      </c>
      <c r="K931" s="520" t="s">
        <v>106</v>
      </c>
      <c r="L931" s="520" t="s">
        <v>622</v>
      </c>
      <c r="M931" s="520">
        <v>1512</v>
      </c>
      <c r="N931" s="524">
        <v>0.52361111111111114</v>
      </c>
      <c r="O931" s="524">
        <v>0.53819444444444442</v>
      </c>
      <c r="P931" s="519">
        <v>20.999999999999925</v>
      </c>
      <c r="Q931" s="520" t="s">
        <v>562</v>
      </c>
      <c r="R931" s="520" t="s">
        <v>661</v>
      </c>
      <c r="S931" s="520" t="s">
        <v>550</v>
      </c>
      <c r="T931" s="520" t="s">
        <v>551</v>
      </c>
      <c r="U931" s="520"/>
      <c r="V931" s="520"/>
      <c r="W931" s="520" t="s">
        <v>649</v>
      </c>
      <c r="X931" s="520" t="s">
        <v>650</v>
      </c>
      <c r="Y931" s="520" t="b">
        <v>0</v>
      </c>
      <c r="Z931" s="520">
        <v>1512</v>
      </c>
      <c r="AA931" s="520">
        <v>12000</v>
      </c>
      <c r="AB931" s="520">
        <v>40701</v>
      </c>
      <c r="AC931" s="520" t="s">
        <v>1865</v>
      </c>
      <c r="AD931" s="527">
        <v>750</v>
      </c>
      <c r="AE931" s="520">
        <v>12</v>
      </c>
      <c r="AF931" s="520"/>
      <c r="AG931" s="520"/>
      <c r="AH931" s="520">
        <v>126</v>
      </c>
      <c r="AI931" s="520" t="s">
        <v>537</v>
      </c>
    </row>
    <row r="932" spans="1:35" s="154" customFormat="1">
      <c r="A932" s="520" t="s">
        <v>271</v>
      </c>
      <c r="B932" s="520">
        <v>7</v>
      </c>
      <c r="C932" s="525">
        <v>1274494</v>
      </c>
      <c r="D932" s="520">
        <v>10054122</v>
      </c>
      <c r="E932" s="520" t="s">
        <v>1102</v>
      </c>
      <c r="F932" s="520" t="s">
        <v>528</v>
      </c>
      <c r="G932" s="522">
        <v>40701</v>
      </c>
      <c r="H932" s="522" t="s">
        <v>743</v>
      </c>
      <c r="I932" s="520" t="s">
        <v>530</v>
      </c>
      <c r="J932" s="523" t="s">
        <v>531</v>
      </c>
      <c r="K932" s="520" t="s">
        <v>106</v>
      </c>
      <c r="L932" s="520" t="s">
        <v>622</v>
      </c>
      <c r="M932" s="520">
        <v>1512</v>
      </c>
      <c r="N932" s="524">
        <v>0.53819444444444442</v>
      </c>
      <c r="O932" s="524">
        <v>0.54374999999999996</v>
      </c>
      <c r="P932" s="519">
        <v>7.9999999999999716</v>
      </c>
      <c r="Q932" s="520" t="s">
        <v>538</v>
      </c>
      <c r="R932" s="520"/>
      <c r="S932" s="520" t="s">
        <v>539</v>
      </c>
      <c r="T932" s="520" t="s">
        <v>540</v>
      </c>
      <c r="U932" s="520"/>
      <c r="V932" s="520"/>
      <c r="W932" s="520" t="s">
        <v>649</v>
      </c>
      <c r="X932" s="520" t="s">
        <v>650</v>
      </c>
      <c r="Y932" s="520" t="b">
        <v>0</v>
      </c>
      <c r="Z932" s="520"/>
      <c r="AA932" s="520"/>
      <c r="AB932" s="520"/>
      <c r="AC932" s="520"/>
      <c r="AD932" s="527"/>
      <c r="AE932" s="520"/>
      <c r="AF932" s="520"/>
      <c r="AG932" s="520"/>
      <c r="AH932" s="520"/>
      <c r="AI932" s="520" t="s">
        <v>537</v>
      </c>
    </row>
    <row r="933" spans="1:35" s="154" customFormat="1">
      <c r="A933" s="520" t="s">
        <v>271</v>
      </c>
      <c r="B933" s="520">
        <v>7</v>
      </c>
      <c r="C933" s="525">
        <v>1274494</v>
      </c>
      <c r="D933" s="520">
        <v>10054122</v>
      </c>
      <c r="E933" s="520" t="s">
        <v>1102</v>
      </c>
      <c r="F933" s="520" t="s">
        <v>528</v>
      </c>
      <c r="G933" s="522">
        <v>40701</v>
      </c>
      <c r="H933" s="522" t="s">
        <v>743</v>
      </c>
      <c r="I933" s="520" t="s">
        <v>530</v>
      </c>
      <c r="J933" s="523" t="s">
        <v>531</v>
      </c>
      <c r="K933" s="520" t="s">
        <v>106</v>
      </c>
      <c r="L933" s="520" t="s">
        <v>622</v>
      </c>
      <c r="M933" s="520">
        <v>1512</v>
      </c>
      <c r="N933" s="524">
        <v>0.54374999999999996</v>
      </c>
      <c r="O933" s="524">
        <v>0.56458333333333333</v>
      </c>
      <c r="P933" s="519">
        <v>30.000000000000053</v>
      </c>
      <c r="Q933" s="520" t="s">
        <v>609</v>
      </c>
      <c r="R933" s="520" t="s">
        <v>1866</v>
      </c>
      <c r="S933" s="520" t="s">
        <v>542</v>
      </c>
      <c r="T933" s="520" t="s">
        <v>534</v>
      </c>
      <c r="U933" s="520"/>
      <c r="V933" s="520"/>
      <c r="W933" s="520" t="s">
        <v>649</v>
      </c>
      <c r="X933" s="520" t="s">
        <v>650</v>
      </c>
      <c r="Y933" s="520" t="b">
        <v>0</v>
      </c>
      <c r="Z933" s="520"/>
      <c r="AA933" s="520"/>
      <c r="AB933" s="520"/>
      <c r="AC933" s="520"/>
      <c r="AD933" s="527"/>
      <c r="AE933" s="520"/>
      <c r="AF933" s="520"/>
      <c r="AG933" s="520"/>
      <c r="AH933" s="520"/>
      <c r="AI933" s="520" t="s">
        <v>537</v>
      </c>
    </row>
    <row r="934" spans="1:35" s="154" customFormat="1">
      <c r="A934" s="520" t="s">
        <v>271</v>
      </c>
      <c r="B934" s="520">
        <v>7</v>
      </c>
      <c r="C934" s="525">
        <v>1274494</v>
      </c>
      <c r="D934" s="520">
        <v>10054122</v>
      </c>
      <c r="E934" s="520" t="s">
        <v>1102</v>
      </c>
      <c r="F934" s="520" t="s">
        <v>528</v>
      </c>
      <c r="G934" s="522">
        <v>40701</v>
      </c>
      <c r="H934" s="522" t="s">
        <v>743</v>
      </c>
      <c r="I934" s="520" t="s">
        <v>530</v>
      </c>
      <c r="J934" s="523" t="s">
        <v>531</v>
      </c>
      <c r="K934" s="520" t="s">
        <v>106</v>
      </c>
      <c r="L934" s="520" t="s">
        <v>622</v>
      </c>
      <c r="M934" s="520">
        <v>1512</v>
      </c>
      <c r="N934" s="524">
        <v>0.56458333333333333</v>
      </c>
      <c r="O934" s="524">
        <v>0.56736111111111109</v>
      </c>
      <c r="P934" s="519">
        <v>3.9999999999999858</v>
      </c>
      <c r="Q934" s="520" t="s">
        <v>1867</v>
      </c>
      <c r="R934" s="520" t="s">
        <v>1868</v>
      </c>
      <c r="S934" s="520" t="s">
        <v>533</v>
      </c>
      <c r="T934" s="520" t="s">
        <v>534</v>
      </c>
      <c r="U934" s="520"/>
      <c r="V934" s="520"/>
      <c r="W934" s="520" t="s">
        <v>649</v>
      </c>
      <c r="X934" s="520" t="s">
        <v>650</v>
      </c>
      <c r="Y934" s="520" t="b">
        <v>0</v>
      </c>
      <c r="Z934" s="520"/>
      <c r="AA934" s="520"/>
      <c r="AB934" s="520"/>
      <c r="AC934" s="520"/>
      <c r="AD934" s="527"/>
      <c r="AE934" s="520"/>
      <c r="AF934" s="520"/>
      <c r="AG934" s="520"/>
      <c r="AH934" s="520"/>
      <c r="AI934" s="520" t="s">
        <v>537</v>
      </c>
    </row>
    <row r="935" spans="1:35" s="154" customFormat="1">
      <c r="A935" s="520" t="s">
        <v>271</v>
      </c>
      <c r="B935" s="520">
        <v>7</v>
      </c>
      <c r="C935" s="525">
        <v>1274494</v>
      </c>
      <c r="D935" s="520">
        <v>10054122</v>
      </c>
      <c r="E935" s="520" t="s">
        <v>1102</v>
      </c>
      <c r="F935" s="520" t="s">
        <v>528</v>
      </c>
      <c r="G935" s="522">
        <v>40701</v>
      </c>
      <c r="H935" s="522" t="s">
        <v>743</v>
      </c>
      <c r="I935" s="520" t="s">
        <v>530</v>
      </c>
      <c r="J935" s="523" t="s">
        <v>531</v>
      </c>
      <c r="K935" s="520" t="s">
        <v>106</v>
      </c>
      <c r="L935" s="520" t="s">
        <v>622</v>
      </c>
      <c r="M935" s="520">
        <v>1512</v>
      </c>
      <c r="N935" s="524">
        <v>0.56736111111111109</v>
      </c>
      <c r="O935" s="524">
        <v>0.5708333333333333</v>
      </c>
      <c r="P935" s="519">
        <v>4.9999999999999822</v>
      </c>
      <c r="Q935" s="520" t="s">
        <v>546</v>
      </c>
      <c r="R935" s="520" t="s">
        <v>596</v>
      </c>
      <c r="S935" s="520" t="s">
        <v>547</v>
      </c>
      <c r="T935" s="520" t="s">
        <v>534</v>
      </c>
      <c r="U935" s="520"/>
      <c r="V935" s="520"/>
      <c r="W935" s="520" t="s">
        <v>649</v>
      </c>
      <c r="X935" s="520" t="s">
        <v>650</v>
      </c>
      <c r="Y935" s="520" t="b">
        <v>0</v>
      </c>
      <c r="Z935" s="520"/>
      <c r="AA935" s="520"/>
      <c r="AB935" s="520"/>
      <c r="AC935" s="520"/>
      <c r="AD935" s="527"/>
      <c r="AE935" s="520"/>
      <c r="AF935" s="520"/>
      <c r="AG935" s="520"/>
      <c r="AH935" s="520"/>
      <c r="AI935" s="520" t="s">
        <v>537</v>
      </c>
    </row>
    <row r="936" spans="1:35" s="154" customFormat="1">
      <c r="A936" s="520" t="s">
        <v>271</v>
      </c>
      <c r="B936" s="520">
        <v>8</v>
      </c>
      <c r="C936" s="525">
        <v>1274307</v>
      </c>
      <c r="D936" s="520">
        <v>10044571</v>
      </c>
      <c r="E936" s="520" t="s">
        <v>1103</v>
      </c>
      <c r="F936" s="520" t="s">
        <v>528</v>
      </c>
      <c r="G936" s="522">
        <v>40701</v>
      </c>
      <c r="H936" s="522" t="s">
        <v>743</v>
      </c>
      <c r="I936" s="520" t="s">
        <v>530</v>
      </c>
      <c r="J936" s="523" t="s">
        <v>531</v>
      </c>
      <c r="K936" s="520" t="s">
        <v>106</v>
      </c>
      <c r="L936" s="520" t="s">
        <v>622</v>
      </c>
      <c r="M936" s="520">
        <v>2304</v>
      </c>
      <c r="N936" s="524">
        <v>0.5708333333333333</v>
      </c>
      <c r="O936" s="524">
        <v>0.57499999999999996</v>
      </c>
      <c r="P936" s="519">
        <v>5.9999999999999787</v>
      </c>
      <c r="Q936" s="520" t="s">
        <v>562</v>
      </c>
      <c r="R936" s="520" t="s">
        <v>661</v>
      </c>
      <c r="S936" s="520" t="s">
        <v>550</v>
      </c>
      <c r="T936" s="520" t="s">
        <v>551</v>
      </c>
      <c r="U936" s="520"/>
      <c r="V936" s="520"/>
      <c r="W936" s="520" t="s">
        <v>649</v>
      </c>
      <c r="X936" s="520" t="s">
        <v>650</v>
      </c>
      <c r="Y936" s="520" t="b">
        <v>0</v>
      </c>
      <c r="Z936" s="520">
        <v>2304</v>
      </c>
      <c r="AA936" s="520">
        <v>12000</v>
      </c>
      <c r="AB936" s="520">
        <v>40701</v>
      </c>
      <c r="AC936" s="520" t="s">
        <v>1869</v>
      </c>
      <c r="AD936" s="527">
        <v>750</v>
      </c>
      <c r="AE936" s="520">
        <v>12</v>
      </c>
      <c r="AF936" s="520"/>
      <c r="AG936" s="520"/>
      <c r="AH936" s="520">
        <v>192</v>
      </c>
      <c r="AI936" s="520" t="s">
        <v>537</v>
      </c>
    </row>
    <row r="937" spans="1:35" s="154" customFormat="1">
      <c r="A937" s="520" t="s">
        <v>271</v>
      </c>
      <c r="B937" s="520">
        <v>8</v>
      </c>
      <c r="C937" s="525">
        <v>1274307</v>
      </c>
      <c r="D937" s="520">
        <v>10044571</v>
      </c>
      <c r="E937" s="520" t="s">
        <v>1103</v>
      </c>
      <c r="F937" s="520" t="s">
        <v>528</v>
      </c>
      <c r="G937" s="522">
        <v>40701</v>
      </c>
      <c r="H937" s="522" t="s">
        <v>743</v>
      </c>
      <c r="I937" s="520" t="s">
        <v>530</v>
      </c>
      <c r="J937" s="523" t="s">
        <v>531</v>
      </c>
      <c r="K937" s="520" t="s">
        <v>106</v>
      </c>
      <c r="L937" s="520" t="s">
        <v>622</v>
      </c>
      <c r="M937" s="520">
        <v>2304</v>
      </c>
      <c r="N937" s="524">
        <v>0.57499999999999996</v>
      </c>
      <c r="O937" s="524">
        <v>0.58333333333333337</v>
      </c>
      <c r="P937" s="519">
        <v>11.999999999999957</v>
      </c>
      <c r="Q937" s="520" t="s">
        <v>538</v>
      </c>
      <c r="R937" s="520"/>
      <c r="S937" s="520" t="s">
        <v>539</v>
      </c>
      <c r="T937" s="520" t="s">
        <v>540</v>
      </c>
      <c r="U937" s="520"/>
      <c r="V937" s="520"/>
      <c r="W937" s="520" t="s">
        <v>649</v>
      </c>
      <c r="X937" s="520" t="s">
        <v>650</v>
      </c>
      <c r="Y937" s="520" t="b">
        <v>0</v>
      </c>
      <c r="Z937" s="520"/>
      <c r="AA937" s="520"/>
      <c r="AB937" s="520"/>
      <c r="AC937" s="520"/>
      <c r="AD937" s="527"/>
      <c r="AE937" s="520"/>
      <c r="AF937" s="520"/>
      <c r="AG937" s="520"/>
      <c r="AH937" s="520"/>
      <c r="AI937" s="520" t="s">
        <v>537</v>
      </c>
    </row>
    <row r="938" spans="1:35" s="154" customFormat="1">
      <c r="A938" s="520" t="s">
        <v>271</v>
      </c>
      <c r="B938" s="520">
        <v>8</v>
      </c>
      <c r="C938" s="525">
        <v>1274307</v>
      </c>
      <c r="D938" s="520">
        <v>10044571</v>
      </c>
      <c r="E938" s="520" t="s">
        <v>1103</v>
      </c>
      <c r="F938" s="520" t="s">
        <v>528</v>
      </c>
      <c r="G938" s="522">
        <v>40701</v>
      </c>
      <c r="H938" s="522" t="s">
        <v>743</v>
      </c>
      <c r="I938" s="520" t="s">
        <v>530</v>
      </c>
      <c r="J938" s="523" t="s">
        <v>531</v>
      </c>
      <c r="K938" s="520" t="s">
        <v>106</v>
      </c>
      <c r="L938" s="520" t="s">
        <v>622</v>
      </c>
      <c r="M938" s="520">
        <v>2304</v>
      </c>
      <c r="N938" s="524">
        <v>0.58333333333333337</v>
      </c>
      <c r="O938" s="524">
        <v>0.59027777777777779</v>
      </c>
      <c r="P938" s="519">
        <v>10.000000000000124</v>
      </c>
      <c r="Q938" s="520" t="s">
        <v>546</v>
      </c>
      <c r="R938" s="520" t="s">
        <v>596</v>
      </c>
      <c r="S938" s="520" t="s">
        <v>547</v>
      </c>
      <c r="T938" s="520" t="s">
        <v>534</v>
      </c>
      <c r="U938" s="520"/>
      <c r="V938" s="520"/>
      <c r="W938" s="520" t="s">
        <v>649</v>
      </c>
      <c r="X938" s="520" t="s">
        <v>650</v>
      </c>
      <c r="Y938" s="520" t="b">
        <v>0</v>
      </c>
      <c r="Z938" s="520"/>
      <c r="AA938" s="520"/>
      <c r="AB938" s="520"/>
      <c r="AC938" s="520"/>
      <c r="AD938" s="527"/>
      <c r="AE938" s="520"/>
      <c r="AF938" s="520"/>
      <c r="AG938" s="520"/>
      <c r="AH938" s="520"/>
      <c r="AI938" s="520" t="s">
        <v>537</v>
      </c>
    </row>
    <row r="939" spans="1:35" s="154" customFormat="1">
      <c r="A939" s="520" t="s">
        <v>271</v>
      </c>
      <c r="B939" s="520">
        <v>9</v>
      </c>
      <c r="C939" s="525">
        <v>1274428</v>
      </c>
      <c r="D939" s="520">
        <v>10052852</v>
      </c>
      <c r="E939" s="520" t="s">
        <v>401</v>
      </c>
      <c r="F939" s="520" t="s">
        <v>561</v>
      </c>
      <c r="G939" s="522">
        <v>40701</v>
      </c>
      <c r="H939" s="522" t="s">
        <v>743</v>
      </c>
      <c r="I939" s="520" t="s">
        <v>530</v>
      </c>
      <c r="J939" s="523" t="s">
        <v>531</v>
      </c>
      <c r="K939" s="520" t="s">
        <v>106</v>
      </c>
      <c r="L939" s="520" t="s">
        <v>622</v>
      </c>
      <c r="M939" s="520">
        <v>0</v>
      </c>
      <c r="N939" s="524">
        <v>0.59027777777777779</v>
      </c>
      <c r="O939" s="524">
        <v>0.59722222222222221</v>
      </c>
      <c r="P939" s="519">
        <v>9.9999999999999645</v>
      </c>
      <c r="Q939" s="520" t="s">
        <v>549</v>
      </c>
      <c r="R939" s="520" t="s">
        <v>1863</v>
      </c>
      <c r="S939" s="520" t="s">
        <v>550</v>
      </c>
      <c r="T939" s="520" t="s">
        <v>551</v>
      </c>
      <c r="U939" s="520"/>
      <c r="V939" s="520"/>
      <c r="W939" s="520" t="s">
        <v>649</v>
      </c>
      <c r="X939" s="520" t="s">
        <v>650</v>
      </c>
      <c r="Y939" s="520" t="b">
        <v>0</v>
      </c>
      <c r="Z939" s="520">
        <v>0</v>
      </c>
      <c r="AA939" s="520">
        <v>12000</v>
      </c>
      <c r="AB939" s="520">
        <v>40701</v>
      </c>
      <c r="AC939" s="520" t="s">
        <v>1870</v>
      </c>
      <c r="AD939" s="527">
        <v>750</v>
      </c>
      <c r="AE939" s="520">
        <v>12</v>
      </c>
      <c r="AF939" s="520"/>
      <c r="AG939" s="520"/>
      <c r="AH939" s="520">
        <v>0</v>
      </c>
      <c r="AI939" s="520" t="s">
        <v>537</v>
      </c>
    </row>
    <row r="940" spans="1:35" s="154" customFormat="1">
      <c r="A940" s="520" t="s">
        <v>271</v>
      </c>
      <c r="B940" s="520">
        <v>9</v>
      </c>
      <c r="C940" s="525">
        <v>1274428</v>
      </c>
      <c r="D940" s="520">
        <v>10052852</v>
      </c>
      <c r="E940" s="520" t="s">
        <v>401</v>
      </c>
      <c r="F940" s="520" t="s">
        <v>561</v>
      </c>
      <c r="G940" s="522">
        <v>40701</v>
      </c>
      <c r="H940" s="522" t="s">
        <v>743</v>
      </c>
      <c r="I940" s="520" t="s">
        <v>530</v>
      </c>
      <c r="J940" s="523" t="s">
        <v>531</v>
      </c>
      <c r="K940" s="520" t="s">
        <v>106</v>
      </c>
      <c r="L940" s="520" t="s">
        <v>622</v>
      </c>
      <c r="M940" s="520">
        <v>0</v>
      </c>
      <c r="N940" s="524">
        <v>0.59722222222222221</v>
      </c>
      <c r="O940" s="524">
        <v>0.60069444444444442</v>
      </c>
      <c r="P940" s="519">
        <v>4.9999999999999822</v>
      </c>
      <c r="Q940" s="520" t="s">
        <v>606</v>
      </c>
      <c r="R940" s="520" t="s">
        <v>614</v>
      </c>
      <c r="S940" s="520" t="s">
        <v>542</v>
      </c>
      <c r="T940" s="520" t="s">
        <v>534</v>
      </c>
      <c r="U940" s="520"/>
      <c r="V940" s="520"/>
      <c r="W940" s="520" t="s">
        <v>649</v>
      </c>
      <c r="X940" s="520" t="s">
        <v>650</v>
      </c>
      <c r="Y940" s="520" t="b">
        <v>0</v>
      </c>
      <c r="Z940" s="520"/>
      <c r="AA940" s="520"/>
      <c r="AB940" s="520"/>
      <c r="AC940" s="520"/>
      <c r="AD940" s="527"/>
      <c r="AE940" s="520"/>
      <c r="AF940" s="520"/>
      <c r="AG940" s="520"/>
      <c r="AH940" s="520"/>
      <c r="AI940" s="520" t="s">
        <v>537</v>
      </c>
    </row>
    <row r="941" spans="1:35" s="154" customFormat="1">
      <c r="A941" s="520" t="s">
        <v>271</v>
      </c>
      <c r="B941" s="520">
        <v>9</v>
      </c>
      <c r="C941" s="525">
        <v>1274428</v>
      </c>
      <c r="D941" s="520">
        <v>10052852</v>
      </c>
      <c r="E941" s="520" t="s">
        <v>401</v>
      </c>
      <c r="F941" s="520" t="s">
        <v>561</v>
      </c>
      <c r="G941" s="522">
        <v>40701</v>
      </c>
      <c r="H941" s="522" t="s">
        <v>743</v>
      </c>
      <c r="I941" s="520" t="s">
        <v>530</v>
      </c>
      <c r="J941" s="523" t="s">
        <v>531</v>
      </c>
      <c r="K941" s="520" t="s">
        <v>106</v>
      </c>
      <c r="L941" s="520" t="s">
        <v>622</v>
      </c>
      <c r="M941" s="520">
        <v>0</v>
      </c>
      <c r="N941" s="524">
        <v>0.60069444444444442</v>
      </c>
      <c r="O941" s="524">
        <v>0.60416666666666663</v>
      </c>
      <c r="P941" s="519">
        <v>4.9999999999999822</v>
      </c>
      <c r="Q941" s="520" t="s">
        <v>598</v>
      </c>
      <c r="R941" s="520" t="s">
        <v>1855</v>
      </c>
      <c r="S941" s="520" t="s">
        <v>542</v>
      </c>
      <c r="T941" s="520" t="s">
        <v>534</v>
      </c>
      <c r="U941" s="520"/>
      <c r="V941" s="520"/>
      <c r="W941" s="520" t="s">
        <v>649</v>
      </c>
      <c r="X941" s="520" t="s">
        <v>650</v>
      </c>
      <c r="Y941" s="520" t="b">
        <v>0</v>
      </c>
      <c r="Z941" s="520"/>
      <c r="AA941" s="520"/>
      <c r="AB941" s="520"/>
      <c r="AC941" s="520"/>
      <c r="AD941" s="527"/>
      <c r="AE941" s="520"/>
      <c r="AF941" s="520"/>
      <c r="AG941" s="520"/>
      <c r="AH941" s="520"/>
      <c r="AI941" s="520" t="s">
        <v>537</v>
      </c>
    </row>
    <row r="942" spans="1:35" s="154" customFormat="1">
      <c r="A942" s="520" t="s">
        <v>271</v>
      </c>
      <c r="B942" s="520">
        <v>1</v>
      </c>
      <c r="C942" s="525">
        <v>1274650</v>
      </c>
      <c r="D942" s="520">
        <v>10052852</v>
      </c>
      <c r="E942" s="520" t="s">
        <v>401</v>
      </c>
      <c r="F942" s="520" t="s">
        <v>561</v>
      </c>
      <c r="G942" s="522">
        <v>40701</v>
      </c>
      <c r="H942" s="522" t="s">
        <v>743</v>
      </c>
      <c r="I942" s="520" t="s">
        <v>530</v>
      </c>
      <c r="J942" s="523" t="s">
        <v>564</v>
      </c>
      <c r="K942" s="520" t="s">
        <v>106</v>
      </c>
      <c r="L942" s="520" t="s">
        <v>622</v>
      </c>
      <c r="M942" s="520">
        <v>24132</v>
      </c>
      <c r="N942" s="524">
        <v>0.60416666666666663</v>
      </c>
      <c r="O942" s="524">
        <v>0.60624999999999996</v>
      </c>
      <c r="P942" s="519">
        <v>2.9999999999999893</v>
      </c>
      <c r="Q942" s="520" t="s">
        <v>598</v>
      </c>
      <c r="R942" s="520" t="s">
        <v>1855</v>
      </c>
      <c r="S942" s="520" t="s">
        <v>542</v>
      </c>
      <c r="T942" s="520" t="s">
        <v>534</v>
      </c>
      <c r="U942" s="520"/>
      <c r="V942" s="520"/>
      <c r="W942" s="520" t="s">
        <v>654</v>
      </c>
      <c r="X942" s="520" t="s">
        <v>655</v>
      </c>
      <c r="Y942" s="520" t="b">
        <v>0</v>
      </c>
      <c r="Z942" s="520">
        <v>24132</v>
      </c>
      <c r="AA942" s="520">
        <v>12000</v>
      </c>
      <c r="AB942" s="520">
        <v>40701</v>
      </c>
      <c r="AC942" s="520" t="s">
        <v>1871</v>
      </c>
      <c r="AD942" s="527">
        <v>750</v>
      </c>
      <c r="AE942" s="520">
        <v>12</v>
      </c>
      <c r="AF942" s="520"/>
      <c r="AG942" s="520"/>
      <c r="AH942" s="520">
        <v>2011</v>
      </c>
      <c r="AI942" s="520" t="s">
        <v>589</v>
      </c>
    </row>
    <row r="943" spans="1:35" s="154" customFormat="1">
      <c r="A943" s="520" t="s">
        <v>271</v>
      </c>
      <c r="B943" s="520">
        <v>1</v>
      </c>
      <c r="C943" s="525">
        <v>1274650</v>
      </c>
      <c r="D943" s="520">
        <v>10052852</v>
      </c>
      <c r="E943" s="520" t="s">
        <v>401</v>
      </c>
      <c r="F943" s="520" t="s">
        <v>561</v>
      </c>
      <c r="G943" s="522">
        <v>40701</v>
      </c>
      <c r="H943" s="522" t="s">
        <v>743</v>
      </c>
      <c r="I943" s="520" t="s">
        <v>530</v>
      </c>
      <c r="J943" s="523" t="s">
        <v>564</v>
      </c>
      <c r="K943" s="520" t="s">
        <v>106</v>
      </c>
      <c r="L943" s="520" t="s">
        <v>622</v>
      </c>
      <c r="M943" s="520">
        <v>24132</v>
      </c>
      <c r="N943" s="524">
        <v>0.60624999999999996</v>
      </c>
      <c r="O943" s="524">
        <v>0.61180555555555549</v>
      </c>
      <c r="P943" s="519">
        <v>7.9999999999999716</v>
      </c>
      <c r="Q943" s="520" t="s">
        <v>555</v>
      </c>
      <c r="R943" s="520" t="s">
        <v>651</v>
      </c>
      <c r="S943" s="520" t="s">
        <v>547</v>
      </c>
      <c r="T943" s="520" t="s">
        <v>534</v>
      </c>
      <c r="U943" s="520"/>
      <c r="V943" s="520"/>
      <c r="W943" s="520" t="s">
        <v>654</v>
      </c>
      <c r="X943" s="520" t="s">
        <v>655</v>
      </c>
      <c r="Y943" s="520" t="b">
        <v>0</v>
      </c>
      <c r="Z943" s="520"/>
      <c r="AA943" s="520"/>
      <c r="AB943" s="520"/>
      <c r="AC943" s="520"/>
      <c r="AD943" s="527"/>
      <c r="AE943" s="520"/>
      <c r="AF943" s="520"/>
      <c r="AG943" s="520"/>
      <c r="AH943" s="520"/>
      <c r="AI943" s="520" t="s">
        <v>589</v>
      </c>
    </row>
    <row r="944" spans="1:35" s="154" customFormat="1">
      <c r="A944" s="520" t="s">
        <v>271</v>
      </c>
      <c r="B944" s="520">
        <v>1</v>
      </c>
      <c r="C944" s="525">
        <v>1274650</v>
      </c>
      <c r="D944" s="520">
        <v>10052852</v>
      </c>
      <c r="E944" s="520" t="s">
        <v>401</v>
      </c>
      <c r="F944" s="520" t="s">
        <v>561</v>
      </c>
      <c r="G944" s="522">
        <v>40701</v>
      </c>
      <c r="H944" s="522" t="s">
        <v>743</v>
      </c>
      <c r="I944" s="520" t="s">
        <v>530</v>
      </c>
      <c r="J944" s="523" t="s">
        <v>564</v>
      </c>
      <c r="K944" s="520" t="s">
        <v>106</v>
      </c>
      <c r="L944" s="520" t="s">
        <v>622</v>
      </c>
      <c r="M944" s="520">
        <v>24132</v>
      </c>
      <c r="N944" s="524">
        <v>0.61180555555555549</v>
      </c>
      <c r="O944" s="524">
        <v>0.61458333333333337</v>
      </c>
      <c r="P944" s="519">
        <v>3.9999999999999858</v>
      </c>
      <c r="Q944" s="520" t="s">
        <v>572</v>
      </c>
      <c r="R944" s="520" t="s">
        <v>1413</v>
      </c>
      <c r="S944" s="520" t="s">
        <v>533</v>
      </c>
      <c r="T944" s="520" t="s">
        <v>534</v>
      </c>
      <c r="U944" s="520"/>
      <c r="V944" s="520"/>
      <c r="W944" s="520" t="s">
        <v>654</v>
      </c>
      <c r="X944" s="520" t="s">
        <v>655</v>
      </c>
      <c r="Y944" s="520" t="b">
        <v>0</v>
      </c>
      <c r="Z944" s="520"/>
      <c r="AA944" s="520"/>
      <c r="AB944" s="520"/>
      <c r="AC944" s="520"/>
      <c r="AD944" s="527"/>
      <c r="AE944" s="520"/>
      <c r="AF944" s="520"/>
      <c r="AG944" s="520"/>
      <c r="AH944" s="520"/>
      <c r="AI944" s="520" t="s">
        <v>589</v>
      </c>
    </row>
    <row r="945" spans="1:35" s="154" customFormat="1">
      <c r="A945" s="520" t="s">
        <v>271</v>
      </c>
      <c r="B945" s="520">
        <v>1</v>
      </c>
      <c r="C945" s="525">
        <v>1274650</v>
      </c>
      <c r="D945" s="520">
        <v>10052852</v>
      </c>
      <c r="E945" s="520" t="s">
        <v>401</v>
      </c>
      <c r="F945" s="520" t="s">
        <v>561</v>
      </c>
      <c r="G945" s="522">
        <v>40701</v>
      </c>
      <c r="H945" s="522" t="s">
        <v>743</v>
      </c>
      <c r="I945" s="520" t="s">
        <v>530</v>
      </c>
      <c r="J945" s="523" t="s">
        <v>564</v>
      </c>
      <c r="K945" s="520" t="s">
        <v>106</v>
      </c>
      <c r="L945" s="520" t="s">
        <v>622</v>
      </c>
      <c r="M945" s="520">
        <v>24132</v>
      </c>
      <c r="N945" s="524">
        <v>0.61458333333333337</v>
      </c>
      <c r="O945" s="524">
        <v>0.61527777777777781</v>
      </c>
      <c r="P945" s="519">
        <v>0.99999999999999645</v>
      </c>
      <c r="Q945" s="520" t="s">
        <v>538</v>
      </c>
      <c r="R945" s="520"/>
      <c r="S945" s="520" t="s">
        <v>539</v>
      </c>
      <c r="T945" s="520" t="s">
        <v>540</v>
      </c>
      <c r="U945" s="520"/>
      <c r="V945" s="520"/>
      <c r="W945" s="520" t="s">
        <v>654</v>
      </c>
      <c r="X945" s="520" t="s">
        <v>655</v>
      </c>
      <c r="Y945" s="520" t="b">
        <v>0</v>
      </c>
      <c r="Z945" s="520"/>
      <c r="AA945" s="520"/>
      <c r="AB945" s="520"/>
      <c r="AC945" s="520"/>
      <c r="AD945" s="527"/>
      <c r="AE945" s="520"/>
      <c r="AF945" s="520"/>
      <c r="AG945" s="520"/>
      <c r="AH945" s="520"/>
      <c r="AI945" s="520" t="s">
        <v>589</v>
      </c>
    </row>
    <row r="946" spans="1:35" s="154" customFormat="1">
      <c r="A946" s="520" t="s">
        <v>271</v>
      </c>
      <c r="B946" s="520">
        <v>1</v>
      </c>
      <c r="C946" s="525">
        <v>1274650</v>
      </c>
      <c r="D946" s="520">
        <v>10052852</v>
      </c>
      <c r="E946" s="520" t="s">
        <v>401</v>
      </c>
      <c r="F946" s="520" t="s">
        <v>561</v>
      </c>
      <c r="G946" s="522">
        <v>40701</v>
      </c>
      <c r="H946" s="522" t="s">
        <v>743</v>
      </c>
      <c r="I946" s="520" t="s">
        <v>530</v>
      </c>
      <c r="J946" s="523" t="s">
        <v>564</v>
      </c>
      <c r="K946" s="520" t="s">
        <v>106</v>
      </c>
      <c r="L946" s="520" t="s">
        <v>622</v>
      </c>
      <c r="M946" s="520">
        <v>24132</v>
      </c>
      <c r="N946" s="524">
        <v>0.61527777777777781</v>
      </c>
      <c r="O946" s="524">
        <v>0.61805555555555558</v>
      </c>
      <c r="P946" s="519">
        <v>4.0000000000001457</v>
      </c>
      <c r="Q946" s="520" t="s">
        <v>572</v>
      </c>
      <c r="R946" s="520" t="s">
        <v>1413</v>
      </c>
      <c r="S946" s="520" t="s">
        <v>533</v>
      </c>
      <c r="T946" s="520" t="s">
        <v>534</v>
      </c>
      <c r="U946" s="520"/>
      <c r="V946" s="520"/>
      <c r="W946" s="520" t="s">
        <v>654</v>
      </c>
      <c r="X946" s="520" t="s">
        <v>655</v>
      </c>
      <c r="Y946" s="520" t="b">
        <v>0</v>
      </c>
      <c r="Z946" s="520"/>
      <c r="AA946" s="520"/>
      <c r="AB946" s="520"/>
      <c r="AC946" s="520"/>
      <c r="AD946" s="527"/>
      <c r="AE946" s="520"/>
      <c r="AF946" s="520"/>
      <c r="AG946" s="520"/>
      <c r="AH946" s="520"/>
      <c r="AI946" s="520" t="s">
        <v>589</v>
      </c>
    </row>
    <row r="947" spans="1:35" s="154" customFormat="1">
      <c r="A947" s="520" t="s">
        <v>271</v>
      </c>
      <c r="B947" s="520">
        <v>1</v>
      </c>
      <c r="C947" s="525">
        <v>1274650</v>
      </c>
      <c r="D947" s="520">
        <v>10052852</v>
      </c>
      <c r="E947" s="520" t="s">
        <v>401</v>
      </c>
      <c r="F947" s="520" t="s">
        <v>561</v>
      </c>
      <c r="G947" s="522">
        <v>40701</v>
      </c>
      <c r="H947" s="522" t="s">
        <v>743</v>
      </c>
      <c r="I947" s="520" t="s">
        <v>530</v>
      </c>
      <c r="J947" s="523" t="s">
        <v>564</v>
      </c>
      <c r="K947" s="520" t="s">
        <v>106</v>
      </c>
      <c r="L947" s="520" t="s">
        <v>622</v>
      </c>
      <c r="M947" s="520">
        <v>24132</v>
      </c>
      <c r="N947" s="524">
        <v>0.61805555555555558</v>
      </c>
      <c r="O947" s="524">
        <v>0.62430555555555556</v>
      </c>
      <c r="P947" s="519">
        <v>8.999999999999968</v>
      </c>
      <c r="Q947" s="520" t="s">
        <v>538</v>
      </c>
      <c r="R947" s="520"/>
      <c r="S947" s="520" t="s">
        <v>539</v>
      </c>
      <c r="T947" s="520" t="s">
        <v>540</v>
      </c>
      <c r="U947" s="520"/>
      <c r="V947" s="520"/>
      <c r="W947" s="520" t="s">
        <v>654</v>
      </c>
      <c r="X947" s="520" t="s">
        <v>655</v>
      </c>
      <c r="Y947" s="520" t="b">
        <v>0</v>
      </c>
      <c r="Z947" s="520"/>
      <c r="AA947" s="520"/>
      <c r="AB947" s="520"/>
      <c r="AC947" s="520"/>
      <c r="AD947" s="527"/>
      <c r="AE947" s="520"/>
      <c r="AF947" s="520"/>
      <c r="AG947" s="520"/>
      <c r="AH947" s="520"/>
      <c r="AI947" s="520" t="s">
        <v>589</v>
      </c>
    </row>
    <row r="948" spans="1:35" s="154" customFormat="1">
      <c r="A948" s="520" t="s">
        <v>271</v>
      </c>
      <c r="B948" s="520">
        <v>1</v>
      </c>
      <c r="C948" s="525">
        <v>1274650</v>
      </c>
      <c r="D948" s="520">
        <v>10052852</v>
      </c>
      <c r="E948" s="520" t="s">
        <v>401</v>
      </c>
      <c r="F948" s="520" t="s">
        <v>561</v>
      </c>
      <c r="G948" s="522">
        <v>40701</v>
      </c>
      <c r="H948" s="522" t="s">
        <v>743</v>
      </c>
      <c r="I948" s="520" t="s">
        <v>530</v>
      </c>
      <c r="J948" s="523" t="s">
        <v>564</v>
      </c>
      <c r="K948" s="520" t="s">
        <v>106</v>
      </c>
      <c r="L948" s="520" t="s">
        <v>622</v>
      </c>
      <c r="M948" s="520">
        <v>24132</v>
      </c>
      <c r="N948" s="524">
        <v>0.62430555555555556</v>
      </c>
      <c r="O948" s="524">
        <v>0.62708333333333333</v>
      </c>
      <c r="P948" s="519">
        <v>3.9999999999999858</v>
      </c>
      <c r="Q948" s="520" t="s">
        <v>588</v>
      </c>
      <c r="R948" s="520" t="s">
        <v>1872</v>
      </c>
      <c r="S948" s="520" t="s">
        <v>542</v>
      </c>
      <c r="T948" s="520" t="s">
        <v>534</v>
      </c>
      <c r="U948" s="520"/>
      <c r="V948" s="520"/>
      <c r="W948" s="520" t="s">
        <v>654</v>
      </c>
      <c r="X948" s="520" t="s">
        <v>655</v>
      </c>
      <c r="Y948" s="520" t="b">
        <v>0</v>
      </c>
      <c r="Z948" s="520"/>
      <c r="AA948" s="520"/>
      <c r="AB948" s="520"/>
      <c r="AC948" s="520"/>
      <c r="AD948" s="527"/>
      <c r="AE948" s="520"/>
      <c r="AF948" s="520"/>
      <c r="AG948" s="520"/>
      <c r="AH948" s="520"/>
      <c r="AI948" s="520" t="s">
        <v>589</v>
      </c>
    </row>
    <row r="949" spans="1:35" s="154" customFormat="1">
      <c r="A949" s="520" t="s">
        <v>271</v>
      </c>
      <c r="B949" s="520">
        <v>1</v>
      </c>
      <c r="C949" s="525">
        <v>1274650</v>
      </c>
      <c r="D949" s="520">
        <v>10052852</v>
      </c>
      <c r="E949" s="520" t="s">
        <v>401</v>
      </c>
      <c r="F949" s="520" t="s">
        <v>561</v>
      </c>
      <c r="G949" s="522">
        <v>40701</v>
      </c>
      <c r="H949" s="522" t="s">
        <v>743</v>
      </c>
      <c r="I949" s="520" t="s">
        <v>530</v>
      </c>
      <c r="J949" s="523" t="s">
        <v>564</v>
      </c>
      <c r="K949" s="520" t="s">
        <v>106</v>
      </c>
      <c r="L949" s="520" t="s">
        <v>622</v>
      </c>
      <c r="M949" s="520">
        <v>24132</v>
      </c>
      <c r="N949" s="524">
        <v>0.62708333333333333</v>
      </c>
      <c r="O949" s="524">
        <v>0.63194444444444442</v>
      </c>
      <c r="P949" s="519">
        <v>6.9999999999999751</v>
      </c>
      <c r="Q949" s="520" t="s">
        <v>538</v>
      </c>
      <c r="R949" s="520"/>
      <c r="S949" s="520" t="s">
        <v>539</v>
      </c>
      <c r="T949" s="520" t="s">
        <v>540</v>
      </c>
      <c r="U949" s="520"/>
      <c r="V949" s="520"/>
      <c r="W949" s="520" t="s">
        <v>654</v>
      </c>
      <c r="X949" s="520" t="s">
        <v>655</v>
      </c>
      <c r="Y949" s="520" t="b">
        <v>0</v>
      </c>
      <c r="Z949" s="520"/>
      <c r="AA949" s="520"/>
      <c r="AB949" s="520"/>
      <c r="AC949" s="520"/>
      <c r="AD949" s="527"/>
      <c r="AE949" s="520"/>
      <c r="AF949" s="520"/>
      <c r="AG949" s="520"/>
      <c r="AH949" s="520"/>
      <c r="AI949" s="520" t="s">
        <v>589</v>
      </c>
    </row>
    <row r="950" spans="1:35" s="154" customFormat="1">
      <c r="A950" s="520" t="s">
        <v>271</v>
      </c>
      <c r="B950" s="520">
        <v>1</v>
      </c>
      <c r="C950" s="525">
        <v>1274650</v>
      </c>
      <c r="D950" s="520">
        <v>10052852</v>
      </c>
      <c r="E950" s="520" t="s">
        <v>401</v>
      </c>
      <c r="F950" s="520" t="s">
        <v>561</v>
      </c>
      <c r="G950" s="522">
        <v>40701</v>
      </c>
      <c r="H950" s="522" t="s">
        <v>743</v>
      </c>
      <c r="I950" s="520" t="s">
        <v>530</v>
      </c>
      <c r="J950" s="523" t="s">
        <v>564</v>
      </c>
      <c r="K950" s="520" t="s">
        <v>106</v>
      </c>
      <c r="L950" s="520" t="s">
        <v>622</v>
      </c>
      <c r="M950" s="520">
        <v>24132</v>
      </c>
      <c r="N950" s="524">
        <v>0.63194444444444442</v>
      </c>
      <c r="O950" s="524">
        <v>0.63472222222222219</v>
      </c>
      <c r="P950" s="519">
        <v>3.9999999999999858</v>
      </c>
      <c r="Q950" s="520" t="s">
        <v>572</v>
      </c>
      <c r="R950" s="520" t="s">
        <v>1873</v>
      </c>
      <c r="S950" s="520" t="s">
        <v>533</v>
      </c>
      <c r="T950" s="520" t="s">
        <v>534</v>
      </c>
      <c r="U950" s="520"/>
      <c r="V950" s="520"/>
      <c r="W950" s="520" t="s">
        <v>654</v>
      </c>
      <c r="X950" s="520" t="s">
        <v>655</v>
      </c>
      <c r="Y950" s="520" t="b">
        <v>0</v>
      </c>
      <c r="Z950" s="520"/>
      <c r="AA950" s="520"/>
      <c r="AB950" s="520"/>
      <c r="AC950" s="520"/>
      <c r="AD950" s="527"/>
      <c r="AE950" s="520"/>
      <c r="AF950" s="520"/>
      <c r="AG950" s="520"/>
      <c r="AH950" s="520"/>
      <c r="AI950" s="520" t="s">
        <v>589</v>
      </c>
    </row>
    <row r="951" spans="1:35" s="154" customFormat="1">
      <c r="A951" s="520" t="s">
        <v>271</v>
      </c>
      <c r="B951" s="520">
        <v>1</v>
      </c>
      <c r="C951" s="525">
        <v>1274650</v>
      </c>
      <c r="D951" s="520">
        <v>10052852</v>
      </c>
      <c r="E951" s="520" t="s">
        <v>401</v>
      </c>
      <c r="F951" s="520" t="s">
        <v>561</v>
      </c>
      <c r="G951" s="522">
        <v>40701</v>
      </c>
      <c r="H951" s="522" t="s">
        <v>743</v>
      </c>
      <c r="I951" s="520" t="s">
        <v>530</v>
      </c>
      <c r="J951" s="523" t="s">
        <v>564</v>
      </c>
      <c r="K951" s="520" t="s">
        <v>106</v>
      </c>
      <c r="L951" s="520" t="s">
        <v>622</v>
      </c>
      <c r="M951" s="520">
        <v>24132</v>
      </c>
      <c r="N951" s="524">
        <v>0.63472222222222219</v>
      </c>
      <c r="O951" s="524">
        <v>0.64027777777777772</v>
      </c>
      <c r="P951" s="519">
        <v>7.9999999999999716</v>
      </c>
      <c r="Q951" s="520" t="s">
        <v>538</v>
      </c>
      <c r="R951" s="520"/>
      <c r="S951" s="520" t="s">
        <v>539</v>
      </c>
      <c r="T951" s="520" t="s">
        <v>540</v>
      </c>
      <c r="U951" s="520"/>
      <c r="V951" s="520"/>
      <c r="W951" s="520" t="s">
        <v>654</v>
      </c>
      <c r="X951" s="520" t="s">
        <v>655</v>
      </c>
      <c r="Y951" s="520" t="b">
        <v>0</v>
      </c>
      <c r="Z951" s="520"/>
      <c r="AA951" s="520"/>
      <c r="AB951" s="520"/>
      <c r="AC951" s="520"/>
      <c r="AD951" s="527"/>
      <c r="AE951" s="520"/>
      <c r="AF951" s="520"/>
      <c r="AG951" s="520"/>
      <c r="AH951" s="520"/>
      <c r="AI951" s="520" t="s">
        <v>589</v>
      </c>
    </row>
    <row r="952" spans="1:35" s="154" customFormat="1">
      <c r="A952" s="520" t="s">
        <v>271</v>
      </c>
      <c r="B952" s="520">
        <v>1</v>
      </c>
      <c r="C952" s="525">
        <v>1274650</v>
      </c>
      <c r="D952" s="520">
        <v>10052852</v>
      </c>
      <c r="E952" s="520" t="s">
        <v>401</v>
      </c>
      <c r="F952" s="520" t="s">
        <v>561</v>
      </c>
      <c r="G952" s="522">
        <v>40701</v>
      </c>
      <c r="H952" s="522" t="s">
        <v>743</v>
      </c>
      <c r="I952" s="520" t="s">
        <v>530</v>
      </c>
      <c r="J952" s="523" t="s">
        <v>564</v>
      </c>
      <c r="K952" s="520" t="s">
        <v>106</v>
      </c>
      <c r="L952" s="520" t="s">
        <v>622</v>
      </c>
      <c r="M952" s="520">
        <v>24132</v>
      </c>
      <c r="N952" s="524">
        <v>0.64027777777777772</v>
      </c>
      <c r="O952" s="524">
        <v>0.64236111111111105</v>
      </c>
      <c r="P952" s="519">
        <v>2.9999999999999893</v>
      </c>
      <c r="Q952" s="520" t="s">
        <v>588</v>
      </c>
      <c r="R952" s="520" t="s">
        <v>1874</v>
      </c>
      <c r="S952" s="520" t="s">
        <v>542</v>
      </c>
      <c r="T952" s="520" t="s">
        <v>534</v>
      </c>
      <c r="U952" s="520"/>
      <c r="V952" s="520"/>
      <c r="W952" s="520" t="s">
        <v>654</v>
      </c>
      <c r="X952" s="520" t="s">
        <v>655</v>
      </c>
      <c r="Y952" s="520" t="b">
        <v>0</v>
      </c>
      <c r="Z952" s="520"/>
      <c r="AA952" s="520"/>
      <c r="AB952" s="520"/>
      <c r="AC952" s="520"/>
      <c r="AD952" s="527"/>
      <c r="AE952" s="520"/>
      <c r="AF952" s="520"/>
      <c r="AG952" s="520"/>
      <c r="AH952" s="520"/>
      <c r="AI952" s="520" t="s">
        <v>589</v>
      </c>
    </row>
    <row r="953" spans="1:35" s="154" customFormat="1">
      <c r="A953" s="520" t="s">
        <v>271</v>
      </c>
      <c r="B953" s="520">
        <v>1</v>
      </c>
      <c r="C953" s="525">
        <v>1274650</v>
      </c>
      <c r="D953" s="520">
        <v>10052852</v>
      </c>
      <c r="E953" s="520" t="s">
        <v>401</v>
      </c>
      <c r="F953" s="520" t="s">
        <v>561</v>
      </c>
      <c r="G953" s="522">
        <v>40701</v>
      </c>
      <c r="H953" s="522" t="s">
        <v>743</v>
      </c>
      <c r="I953" s="520" t="s">
        <v>530</v>
      </c>
      <c r="J953" s="523" t="s">
        <v>564</v>
      </c>
      <c r="K953" s="520" t="s">
        <v>106</v>
      </c>
      <c r="L953" s="520" t="s">
        <v>622</v>
      </c>
      <c r="M953" s="520">
        <v>24132</v>
      </c>
      <c r="N953" s="524">
        <v>0.64236111111111105</v>
      </c>
      <c r="O953" s="524">
        <v>0.65069444444444446</v>
      </c>
      <c r="P953" s="519">
        <v>12.000000000000117</v>
      </c>
      <c r="Q953" s="520" t="s">
        <v>538</v>
      </c>
      <c r="R953" s="520"/>
      <c r="S953" s="520" t="s">
        <v>539</v>
      </c>
      <c r="T953" s="520" t="s">
        <v>540</v>
      </c>
      <c r="U953" s="520"/>
      <c r="V953" s="520"/>
      <c r="W953" s="520" t="s">
        <v>654</v>
      </c>
      <c r="X953" s="520" t="s">
        <v>655</v>
      </c>
      <c r="Y953" s="520" t="b">
        <v>0</v>
      </c>
      <c r="Z953" s="520"/>
      <c r="AA953" s="520"/>
      <c r="AB953" s="520"/>
      <c r="AC953" s="520"/>
      <c r="AD953" s="527"/>
      <c r="AE953" s="520"/>
      <c r="AF953" s="520"/>
      <c r="AG953" s="520"/>
      <c r="AH953" s="520"/>
      <c r="AI953" s="520" t="s">
        <v>589</v>
      </c>
    </row>
    <row r="954" spans="1:35" s="154" customFormat="1">
      <c r="A954" s="520" t="s">
        <v>271</v>
      </c>
      <c r="B954" s="520">
        <v>1</v>
      </c>
      <c r="C954" s="525">
        <v>1274650</v>
      </c>
      <c r="D954" s="520">
        <v>10052852</v>
      </c>
      <c r="E954" s="520" t="s">
        <v>401</v>
      </c>
      <c r="F954" s="520" t="s">
        <v>561</v>
      </c>
      <c r="G954" s="522">
        <v>40701</v>
      </c>
      <c r="H954" s="522" t="s">
        <v>743</v>
      </c>
      <c r="I954" s="520" t="s">
        <v>530</v>
      </c>
      <c r="J954" s="523" t="s">
        <v>564</v>
      </c>
      <c r="K954" s="520" t="s">
        <v>106</v>
      </c>
      <c r="L954" s="520" t="s">
        <v>622</v>
      </c>
      <c r="M954" s="520">
        <v>24132</v>
      </c>
      <c r="N954" s="524">
        <v>0.65069444444444446</v>
      </c>
      <c r="O954" s="524">
        <v>0.65208333333333335</v>
      </c>
      <c r="P954" s="519">
        <v>1.9999999999999929</v>
      </c>
      <c r="Q954" s="520" t="s">
        <v>543</v>
      </c>
      <c r="R954" s="520" t="s">
        <v>1875</v>
      </c>
      <c r="S954" s="520" t="s">
        <v>542</v>
      </c>
      <c r="T954" s="520" t="s">
        <v>534</v>
      </c>
      <c r="U954" s="520"/>
      <c r="V954" s="520"/>
      <c r="W954" s="520" t="s">
        <v>654</v>
      </c>
      <c r="X954" s="520" t="s">
        <v>655</v>
      </c>
      <c r="Y954" s="520" t="b">
        <v>0</v>
      </c>
      <c r="Z954" s="520"/>
      <c r="AA954" s="520"/>
      <c r="AB954" s="520"/>
      <c r="AC954" s="520"/>
      <c r="AD954" s="527"/>
      <c r="AE954" s="520"/>
      <c r="AF954" s="520"/>
      <c r="AG954" s="520"/>
      <c r="AH954" s="520"/>
      <c r="AI954" s="520" t="s">
        <v>589</v>
      </c>
    </row>
    <row r="955" spans="1:35" s="154" customFormat="1">
      <c r="A955" s="520" t="s">
        <v>271</v>
      </c>
      <c r="B955" s="520">
        <v>1</v>
      </c>
      <c r="C955" s="525">
        <v>1274650</v>
      </c>
      <c r="D955" s="520">
        <v>10052852</v>
      </c>
      <c r="E955" s="520" t="s">
        <v>401</v>
      </c>
      <c r="F955" s="520" t="s">
        <v>561</v>
      </c>
      <c r="G955" s="522">
        <v>40701</v>
      </c>
      <c r="H955" s="522" t="s">
        <v>743</v>
      </c>
      <c r="I955" s="520" t="s">
        <v>530</v>
      </c>
      <c r="J955" s="523" t="s">
        <v>564</v>
      </c>
      <c r="K955" s="520" t="s">
        <v>106</v>
      </c>
      <c r="L955" s="520" t="s">
        <v>622</v>
      </c>
      <c r="M955" s="520">
        <v>24132</v>
      </c>
      <c r="N955" s="524">
        <v>0.65208333333333335</v>
      </c>
      <c r="O955" s="524">
        <v>0.66180555555555554</v>
      </c>
      <c r="P955" s="519">
        <v>13.99999999999995</v>
      </c>
      <c r="Q955" s="520" t="s">
        <v>538</v>
      </c>
      <c r="R955" s="520"/>
      <c r="S955" s="520" t="s">
        <v>539</v>
      </c>
      <c r="T955" s="520" t="s">
        <v>540</v>
      </c>
      <c r="U955" s="520"/>
      <c r="V955" s="520"/>
      <c r="W955" s="520" t="s">
        <v>654</v>
      </c>
      <c r="X955" s="520" t="s">
        <v>655</v>
      </c>
      <c r="Y955" s="520" t="b">
        <v>0</v>
      </c>
      <c r="Z955" s="520"/>
      <c r="AA955" s="520"/>
      <c r="AB955" s="520"/>
      <c r="AC955" s="520"/>
      <c r="AD955" s="527"/>
      <c r="AE955" s="520"/>
      <c r="AF955" s="520"/>
      <c r="AG955" s="520"/>
      <c r="AH955" s="520"/>
      <c r="AI955" s="520" t="s">
        <v>589</v>
      </c>
    </row>
    <row r="956" spans="1:35" s="154" customFormat="1">
      <c r="A956" s="520" t="s">
        <v>271</v>
      </c>
      <c r="B956" s="520">
        <v>1</v>
      </c>
      <c r="C956" s="525">
        <v>1274650</v>
      </c>
      <c r="D956" s="520">
        <v>10052852</v>
      </c>
      <c r="E956" s="520" t="s">
        <v>401</v>
      </c>
      <c r="F956" s="520" t="s">
        <v>561</v>
      </c>
      <c r="G956" s="522">
        <v>40701</v>
      </c>
      <c r="H956" s="522" t="s">
        <v>743</v>
      </c>
      <c r="I956" s="520" t="s">
        <v>530</v>
      </c>
      <c r="J956" s="523" t="s">
        <v>564</v>
      </c>
      <c r="K956" s="520" t="s">
        <v>106</v>
      </c>
      <c r="L956" s="520" t="s">
        <v>622</v>
      </c>
      <c r="M956" s="520">
        <v>24132</v>
      </c>
      <c r="N956" s="524">
        <v>0.66180555555555554</v>
      </c>
      <c r="O956" s="524">
        <v>0.66388888888888886</v>
      </c>
      <c r="P956" s="519">
        <v>2.9999999999999893</v>
      </c>
      <c r="Q956" s="520" t="s">
        <v>543</v>
      </c>
      <c r="R956" s="520" t="s">
        <v>1875</v>
      </c>
      <c r="S956" s="520" t="s">
        <v>542</v>
      </c>
      <c r="T956" s="520" t="s">
        <v>534</v>
      </c>
      <c r="U956" s="520"/>
      <c r="V956" s="520"/>
      <c r="W956" s="520" t="s">
        <v>654</v>
      </c>
      <c r="X956" s="520" t="s">
        <v>655</v>
      </c>
      <c r="Y956" s="520" t="b">
        <v>0</v>
      </c>
      <c r="Z956" s="520"/>
      <c r="AA956" s="520"/>
      <c r="AB956" s="520"/>
      <c r="AC956" s="520"/>
      <c r="AD956" s="527"/>
      <c r="AE956" s="520"/>
      <c r="AF956" s="520"/>
      <c r="AG956" s="520"/>
      <c r="AH956" s="520"/>
      <c r="AI956" s="520" t="s">
        <v>589</v>
      </c>
    </row>
    <row r="957" spans="1:35" s="154" customFormat="1">
      <c r="A957" s="520" t="s">
        <v>271</v>
      </c>
      <c r="B957" s="520">
        <v>1</v>
      </c>
      <c r="C957" s="525">
        <v>1274650</v>
      </c>
      <c r="D957" s="520">
        <v>10052852</v>
      </c>
      <c r="E957" s="520" t="s">
        <v>401</v>
      </c>
      <c r="F957" s="520" t="s">
        <v>561</v>
      </c>
      <c r="G957" s="522">
        <v>40701</v>
      </c>
      <c r="H957" s="522" t="s">
        <v>743</v>
      </c>
      <c r="I957" s="520" t="s">
        <v>530</v>
      </c>
      <c r="J957" s="523" t="s">
        <v>564</v>
      </c>
      <c r="K957" s="520" t="s">
        <v>106</v>
      </c>
      <c r="L957" s="520" t="s">
        <v>622</v>
      </c>
      <c r="M957" s="520">
        <v>24132</v>
      </c>
      <c r="N957" s="524">
        <v>0.66388888888888886</v>
      </c>
      <c r="O957" s="524">
        <v>0.67708333333333337</v>
      </c>
      <c r="P957" s="519">
        <v>18.999999999999932</v>
      </c>
      <c r="Q957" s="520" t="s">
        <v>538</v>
      </c>
      <c r="R957" s="520"/>
      <c r="S957" s="520" t="s">
        <v>539</v>
      </c>
      <c r="T957" s="520" t="s">
        <v>540</v>
      </c>
      <c r="U957" s="520"/>
      <c r="V957" s="520"/>
      <c r="W957" s="520" t="s">
        <v>654</v>
      </c>
      <c r="X957" s="520" t="s">
        <v>655</v>
      </c>
      <c r="Y957" s="520" t="b">
        <v>0</v>
      </c>
      <c r="Z957" s="520"/>
      <c r="AA957" s="520"/>
      <c r="AB957" s="520"/>
      <c r="AC957" s="520"/>
      <c r="AD957" s="527"/>
      <c r="AE957" s="520"/>
      <c r="AF957" s="520"/>
      <c r="AG957" s="520"/>
      <c r="AH957" s="520"/>
      <c r="AI957" s="520" t="s">
        <v>589</v>
      </c>
    </row>
    <row r="958" spans="1:35" s="154" customFormat="1">
      <c r="A958" s="520" t="s">
        <v>271</v>
      </c>
      <c r="B958" s="520">
        <v>1</v>
      </c>
      <c r="C958" s="525">
        <v>1274650</v>
      </c>
      <c r="D958" s="520">
        <v>10052852</v>
      </c>
      <c r="E958" s="520" t="s">
        <v>401</v>
      </c>
      <c r="F958" s="520" t="s">
        <v>561</v>
      </c>
      <c r="G958" s="522">
        <v>40701</v>
      </c>
      <c r="H958" s="522" t="s">
        <v>743</v>
      </c>
      <c r="I958" s="520" t="s">
        <v>530</v>
      </c>
      <c r="J958" s="523" t="s">
        <v>564</v>
      </c>
      <c r="K958" s="520" t="s">
        <v>106</v>
      </c>
      <c r="L958" s="520" t="s">
        <v>622</v>
      </c>
      <c r="M958" s="520">
        <v>24132</v>
      </c>
      <c r="N958" s="524">
        <v>0.67708333333333337</v>
      </c>
      <c r="O958" s="524">
        <v>0.67847222222222225</v>
      </c>
      <c r="P958" s="519">
        <v>1.9999999999999929</v>
      </c>
      <c r="Q958" s="520" t="s">
        <v>543</v>
      </c>
      <c r="R958" s="520" t="s">
        <v>1875</v>
      </c>
      <c r="S958" s="520" t="s">
        <v>542</v>
      </c>
      <c r="T958" s="520" t="s">
        <v>534</v>
      </c>
      <c r="U958" s="520"/>
      <c r="V958" s="520"/>
      <c r="W958" s="520" t="s">
        <v>654</v>
      </c>
      <c r="X958" s="520" t="s">
        <v>655</v>
      </c>
      <c r="Y958" s="520" t="b">
        <v>0</v>
      </c>
      <c r="Z958" s="520"/>
      <c r="AA958" s="520"/>
      <c r="AB958" s="520"/>
      <c r="AC958" s="520"/>
      <c r="AD958" s="527"/>
      <c r="AE958" s="520"/>
      <c r="AF958" s="520"/>
      <c r="AG958" s="520"/>
      <c r="AH958" s="520"/>
      <c r="AI958" s="520" t="s">
        <v>589</v>
      </c>
    </row>
    <row r="959" spans="1:35" s="154" customFormat="1">
      <c r="A959" s="520" t="s">
        <v>271</v>
      </c>
      <c r="B959" s="520">
        <v>1</v>
      </c>
      <c r="C959" s="525">
        <v>1274650</v>
      </c>
      <c r="D959" s="520">
        <v>10052852</v>
      </c>
      <c r="E959" s="520" t="s">
        <v>401</v>
      </c>
      <c r="F959" s="520" t="s">
        <v>561</v>
      </c>
      <c r="G959" s="522">
        <v>40701</v>
      </c>
      <c r="H959" s="522" t="s">
        <v>743</v>
      </c>
      <c r="I959" s="520" t="s">
        <v>530</v>
      </c>
      <c r="J959" s="523" t="s">
        <v>564</v>
      </c>
      <c r="K959" s="520" t="s">
        <v>106</v>
      </c>
      <c r="L959" s="520" t="s">
        <v>622</v>
      </c>
      <c r="M959" s="520">
        <v>24132</v>
      </c>
      <c r="N959" s="524">
        <v>0.67847222222222225</v>
      </c>
      <c r="O959" s="524">
        <v>0.6875</v>
      </c>
      <c r="P959" s="519">
        <v>13.000000000000114</v>
      </c>
      <c r="Q959" s="520" t="s">
        <v>538</v>
      </c>
      <c r="R959" s="520"/>
      <c r="S959" s="520" t="s">
        <v>539</v>
      </c>
      <c r="T959" s="520" t="s">
        <v>540</v>
      </c>
      <c r="U959" s="520"/>
      <c r="V959" s="520"/>
      <c r="W959" s="520" t="s">
        <v>654</v>
      </c>
      <c r="X959" s="520" t="s">
        <v>655</v>
      </c>
      <c r="Y959" s="520" t="b">
        <v>0</v>
      </c>
      <c r="Z959" s="520"/>
      <c r="AA959" s="520"/>
      <c r="AB959" s="520"/>
      <c r="AC959" s="520"/>
      <c r="AD959" s="527"/>
      <c r="AE959" s="520"/>
      <c r="AF959" s="520"/>
      <c r="AG959" s="520"/>
      <c r="AH959" s="520"/>
      <c r="AI959" s="520" t="s">
        <v>589</v>
      </c>
    </row>
    <row r="960" spans="1:35" s="154" customFormat="1">
      <c r="A960" s="520" t="s">
        <v>271</v>
      </c>
      <c r="B960" s="520">
        <v>1</v>
      </c>
      <c r="C960" s="525">
        <v>1274650</v>
      </c>
      <c r="D960" s="520">
        <v>10052852</v>
      </c>
      <c r="E960" s="520" t="s">
        <v>401</v>
      </c>
      <c r="F960" s="520" t="s">
        <v>561</v>
      </c>
      <c r="G960" s="522">
        <v>40701</v>
      </c>
      <c r="H960" s="522" t="s">
        <v>743</v>
      </c>
      <c r="I960" s="520" t="s">
        <v>530</v>
      </c>
      <c r="J960" s="523" t="s">
        <v>564</v>
      </c>
      <c r="K960" s="520" t="s">
        <v>106</v>
      </c>
      <c r="L960" s="520" t="s">
        <v>622</v>
      </c>
      <c r="M960" s="520">
        <v>24132</v>
      </c>
      <c r="N960" s="524">
        <v>0.6875</v>
      </c>
      <c r="O960" s="524">
        <v>0.68888888888888888</v>
      </c>
      <c r="P960" s="519">
        <v>1.9999999999999929</v>
      </c>
      <c r="Q960" s="520" t="s">
        <v>543</v>
      </c>
      <c r="R960" s="520" t="s">
        <v>1876</v>
      </c>
      <c r="S960" s="520" t="s">
        <v>542</v>
      </c>
      <c r="T960" s="520" t="s">
        <v>534</v>
      </c>
      <c r="U960" s="520"/>
      <c r="V960" s="520"/>
      <c r="W960" s="520" t="s">
        <v>654</v>
      </c>
      <c r="X960" s="520" t="s">
        <v>655</v>
      </c>
      <c r="Y960" s="520" t="b">
        <v>0</v>
      </c>
      <c r="Z960" s="520"/>
      <c r="AA960" s="520"/>
      <c r="AB960" s="520"/>
      <c r="AC960" s="520"/>
      <c r="AD960" s="527"/>
      <c r="AE960" s="520"/>
      <c r="AF960" s="520"/>
      <c r="AG960" s="520"/>
      <c r="AH960" s="520"/>
      <c r="AI960" s="520" t="s">
        <v>589</v>
      </c>
    </row>
    <row r="961" spans="1:35" s="154" customFormat="1">
      <c r="A961" s="520" t="s">
        <v>271</v>
      </c>
      <c r="B961" s="520">
        <v>1</v>
      </c>
      <c r="C961" s="525">
        <v>1274650</v>
      </c>
      <c r="D961" s="520">
        <v>10052852</v>
      </c>
      <c r="E961" s="520" t="s">
        <v>401</v>
      </c>
      <c r="F961" s="520" t="s">
        <v>561</v>
      </c>
      <c r="G961" s="522">
        <v>40701</v>
      </c>
      <c r="H961" s="522" t="s">
        <v>743</v>
      </c>
      <c r="I961" s="520" t="s">
        <v>530</v>
      </c>
      <c r="J961" s="523" t="s">
        <v>564</v>
      </c>
      <c r="K961" s="520" t="s">
        <v>106</v>
      </c>
      <c r="L961" s="520" t="s">
        <v>622</v>
      </c>
      <c r="M961" s="520">
        <v>24132</v>
      </c>
      <c r="N961" s="524">
        <v>0.68888888888888888</v>
      </c>
      <c r="O961" s="524">
        <v>0.70833333333333337</v>
      </c>
      <c r="P961" s="519">
        <v>27.999999999999901</v>
      </c>
      <c r="Q961" s="520" t="s">
        <v>538</v>
      </c>
      <c r="R961" s="520"/>
      <c r="S961" s="520" t="s">
        <v>539</v>
      </c>
      <c r="T961" s="520" t="s">
        <v>540</v>
      </c>
      <c r="U961" s="520"/>
      <c r="V961" s="520"/>
      <c r="W961" s="520" t="s">
        <v>654</v>
      </c>
      <c r="X961" s="520" t="s">
        <v>655</v>
      </c>
      <c r="Y961" s="520" t="b">
        <v>0</v>
      </c>
      <c r="Z961" s="520"/>
      <c r="AA961" s="520"/>
      <c r="AB961" s="520"/>
      <c r="AC961" s="520"/>
      <c r="AD961" s="527"/>
      <c r="AE961" s="520"/>
      <c r="AF961" s="520"/>
      <c r="AG961" s="520"/>
      <c r="AH961" s="520"/>
      <c r="AI961" s="520" t="s">
        <v>589</v>
      </c>
    </row>
    <row r="962" spans="1:35" s="154" customFormat="1">
      <c r="A962" s="520" t="s">
        <v>271</v>
      </c>
      <c r="B962" s="520">
        <v>1</v>
      </c>
      <c r="C962" s="525">
        <v>1274650</v>
      </c>
      <c r="D962" s="520">
        <v>10052852</v>
      </c>
      <c r="E962" s="520" t="s">
        <v>401</v>
      </c>
      <c r="F962" s="520" t="s">
        <v>561</v>
      </c>
      <c r="G962" s="522">
        <v>40701</v>
      </c>
      <c r="H962" s="522" t="s">
        <v>743</v>
      </c>
      <c r="I962" s="520" t="s">
        <v>530</v>
      </c>
      <c r="J962" s="523" t="s">
        <v>564</v>
      </c>
      <c r="K962" s="520" t="s">
        <v>106</v>
      </c>
      <c r="L962" s="520" t="s">
        <v>622</v>
      </c>
      <c r="M962" s="520">
        <v>24132</v>
      </c>
      <c r="N962" s="524">
        <v>0.70833333333333337</v>
      </c>
      <c r="O962" s="524">
        <v>0.71111111111111114</v>
      </c>
      <c r="P962" s="519">
        <v>3.9999999999999858</v>
      </c>
      <c r="Q962" s="520" t="s">
        <v>543</v>
      </c>
      <c r="R962" s="520" t="s">
        <v>1877</v>
      </c>
      <c r="S962" s="520" t="s">
        <v>542</v>
      </c>
      <c r="T962" s="520" t="s">
        <v>534</v>
      </c>
      <c r="U962" s="520"/>
      <c r="V962" s="520"/>
      <c r="W962" s="520" t="s">
        <v>654</v>
      </c>
      <c r="X962" s="520" t="s">
        <v>655</v>
      </c>
      <c r="Y962" s="520" t="b">
        <v>0</v>
      </c>
      <c r="Z962" s="520"/>
      <c r="AA962" s="520"/>
      <c r="AB962" s="520"/>
      <c r="AC962" s="520"/>
      <c r="AD962" s="527"/>
      <c r="AE962" s="520"/>
      <c r="AF962" s="520"/>
      <c r="AG962" s="520"/>
      <c r="AH962" s="520"/>
      <c r="AI962" s="520" t="s">
        <v>589</v>
      </c>
    </row>
    <row r="963" spans="1:35" s="154" customFormat="1">
      <c r="A963" s="520" t="s">
        <v>271</v>
      </c>
      <c r="B963" s="520">
        <v>1</v>
      </c>
      <c r="C963" s="525">
        <v>1274650</v>
      </c>
      <c r="D963" s="520">
        <v>10052852</v>
      </c>
      <c r="E963" s="520" t="s">
        <v>401</v>
      </c>
      <c r="F963" s="520" t="s">
        <v>561</v>
      </c>
      <c r="G963" s="522">
        <v>40701</v>
      </c>
      <c r="H963" s="522" t="s">
        <v>743</v>
      </c>
      <c r="I963" s="520" t="s">
        <v>530</v>
      </c>
      <c r="J963" s="523" t="s">
        <v>564</v>
      </c>
      <c r="K963" s="520" t="s">
        <v>106</v>
      </c>
      <c r="L963" s="520" t="s">
        <v>622</v>
      </c>
      <c r="M963" s="520">
        <v>24132</v>
      </c>
      <c r="N963" s="524">
        <v>0.71111111111111114</v>
      </c>
      <c r="O963" s="524">
        <v>0.74305555555555558</v>
      </c>
      <c r="P963" s="519">
        <v>46</v>
      </c>
      <c r="Q963" s="520" t="s">
        <v>538</v>
      </c>
      <c r="R963" s="520"/>
      <c r="S963" s="520" t="s">
        <v>539</v>
      </c>
      <c r="T963" s="520" t="s">
        <v>540</v>
      </c>
      <c r="U963" s="520"/>
      <c r="V963" s="520"/>
      <c r="W963" s="520" t="s">
        <v>654</v>
      </c>
      <c r="X963" s="520" t="s">
        <v>655</v>
      </c>
      <c r="Y963" s="520" t="b">
        <v>0</v>
      </c>
      <c r="Z963" s="520"/>
      <c r="AA963" s="520"/>
      <c r="AB963" s="520"/>
      <c r="AC963" s="520"/>
      <c r="AD963" s="527"/>
      <c r="AE963" s="520"/>
      <c r="AF963" s="520"/>
      <c r="AG963" s="520"/>
      <c r="AH963" s="520"/>
      <c r="AI963" s="520" t="s">
        <v>589</v>
      </c>
    </row>
    <row r="964" spans="1:35" s="154" customFormat="1">
      <c r="A964" s="520" t="s">
        <v>271</v>
      </c>
      <c r="B964" s="520">
        <v>1</v>
      </c>
      <c r="C964" s="525">
        <v>1274650</v>
      </c>
      <c r="D964" s="520">
        <v>10052852</v>
      </c>
      <c r="E964" s="520" t="s">
        <v>401</v>
      </c>
      <c r="F964" s="520" t="s">
        <v>561</v>
      </c>
      <c r="G964" s="522">
        <v>40701</v>
      </c>
      <c r="H964" s="522" t="s">
        <v>743</v>
      </c>
      <c r="I964" s="520" t="s">
        <v>530</v>
      </c>
      <c r="J964" s="523" t="s">
        <v>564</v>
      </c>
      <c r="K964" s="520" t="s">
        <v>106</v>
      </c>
      <c r="L964" s="520" t="s">
        <v>622</v>
      </c>
      <c r="M964" s="520">
        <v>24132</v>
      </c>
      <c r="N964" s="524">
        <v>0.74305555555555558</v>
      </c>
      <c r="O964" s="524">
        <v>0.75347222222222221</v>
      </c>
      <c r="P964" s="519">
        <v>15.000000000000107</v>
      </c>
      <c r="Q964" s="520" t="s">
        <v>1878</v>
      </c>
      <c r="R964" s="520" t="s">
        <v>1879</v>
      </c>
      <c r="S964" s="520" t="s">
        <v>611</v>
      </c>
      <c r="T964" s="520" t="s">
        <v>534</v>
      </c>
      <c r="U964" s="520"/>
      <c r="V964" s="520"/>
      <c r="W964" s="520" t="s">
        <v>654</v>
      </c>
      <c r="X964" s="520" t="s">
        <v>655</v>
      </c>
      <c r="Y964" s="520" t="b">
        <v>0</v>
      </c>
      <c r="Z964" s="520"/>
      <c r="AA964" s="520"/>
      <c r="AB964" s="520"/>
      <c r="AC964" s="520"/>
      <c r="AD964" s="527"/>
      <c r="AE964" s="520"/>
      <c r="AF964" s="520"/>
      <c r="AG964" s="520"/>
      <c r="AH964" s="520"/>
      <c r="AI964" s="520" t="s">
        <v>589</v>
      </c>
    </row>
    <row r="965" spans="1:35" s="154" customFormat="1">
      <c r="A965" s="520" t="s">
        <v>271</v>
      </c>
      <c r="B965" s="520">
        <v>1</v>
      </c>
      <c r="C965" s="525">
        <v>1274650</v>
      </c>
      <c r="D965" s="520">
        <v>10052852</v>
      </c>
      <c r="E965" s="520" t="s">
        <v>401</v>
      </c>
      <c r="F965" s="520" t="s">
        <v>561</v>
      </c>
      <c r="G965" s="522">
        <v>40701</v>
      </c>
      <c r="H965" s="522" t="s">
        <v>743</v>
      </c>
      <c r="I965" s="520" t="s">
        <v>530</v>
      </c>
      <c r="J965" s="523" t="s">
        <v>564</v>
      </c>
      <c r="K965" s="520" t="s">
        <v>106</v>
      </c>
      <c r="L965" s="520" t="s">
        <v>622</v>
      </c>
      <c r="M965" s="520">
        <v>24132</v>
      </c>
      <c r="N965" s="524">
        <v>0.75347222222222221</v>
      </c>
      <c r="O965" s="524">
        <v>0.75347222222222221</v>
      </c>
      <c r="P965" s="519">
        <v>0</v>
      </c>
      <c r="Q965" s="520" t="s">
        <v>559</v>
      </c>
      <c r="R965" s="520" t="s">
        <v>1880</v>
      </c>
      <c r="S965" s="520" t="s">
        <v>560</v>
      </c>
      <c r="T965" s="520" t="s">
        <v>534</v>
      </c>
      <c r="U965" s="520"/>
      <c r="V965" s="520"/>
      <c r="W965" s="520" t="s">
        <v>654</v>
      </c>
      <c r="X965" s="520" t="s">
        <v>655</v>
      </c>
      <c r="Y965" s="520" t="b">
        <v>0</v>
      </c>
      <c r="Z965" s="520"/>
      <c r="AA965" s="520"/>
      <c r="AB965" s="520"/>
      <c r="AC965" s="520"/>
      <c r="AD965" s="527"/>
      <c r="AE965" s="520"/>
      <c r="AF965" s="520"/>
      <c r="AG965" s="520"/>
      <c r="AH965" s="520"/>
      <c r="AI965" s="520" t="s">
        <v>589</v>
      </c>
    </row>
    <row r="966" spans="1:35" s="154" customFormat="1">
      <c r="A966" s="520" t="s">
        <v>271</v>
      </c>
      <c r="B966" s="520">
        <v>1</v>
      </c>
      <c r="C966" s="525">
        <v>1274650</v>
      </c>
      <c r="D966" s="520">
        <v>10052852</v>
      </c>
      <c r="E966" s="520" t="s">
        <v>401</v>
      </c>
      <c r="F966" s="520" t="s">
        <v>561</v>
      </c>
      <c r="G966" s="522">
        <v>40701</v>
      </c>
      <c r="H966" s="522" t="s">
        <v>743</v>
      </c>
      <c r="I966" s="520" t="s">
        <v>530</v>
      </c>
      <c r="J966" s="523" t="s">
        <v>564</v>
      </c>
      <c r="K966" s="520" t="s">
        <v>106</v>
      </c>
      <c r="L966" s="520" t="s">
        <v>622</v>
      </c>
      <c r="M966" s="520">
        <v>24132</v>
      </c>
      <c r="N966" s="524">
        <v>0.75347222222222221</v>
      </c>
      <c r="O966" s="524">
        <v>0.75347222222222221</v>
      </c>
      <c r="P966" s="519">
        <v>0</v>
      </c>
      <c r="Q966" s="520" t="s">
        <v>1555</v>
      </c>
      <c r="R966" s="520" t="s">
        <v>1881</v>
      </c>
      <c r="S966" s="520" t="s">
        <v>560</v>
      </c>
      <c r="T966" s="520" t="s">
        <v>534</v>
      </c>
      <c r="U966" s="520"/>
      <c r="V966" s="520"/>
      <c r="W966" s="520" t="s">
        <v>654</v>
      </c>
      <c r="X966" s="520" t="s">
        <v>655</v>
      </c>
      <c r="Y966" s="520" t="b">
        <v>0</v>
      </c>
      <c r="Z966" s="520"/>
      <c r="AA966" s="520"/>
      <c r="AB966" s="520"/>
      <c r="AC966" s="520"/>
      <c r="AD966" s="527"/>
      <c r="AE966" s="520"/>
      <c r="AF966" s="520"/>
      <c r="AG966" s="520"/>
      <c r="AH966" s="520"/>
      <c r="AI966" s="520" t="s">
        <v>589</v>
      </c>
    </row>
    <row r="967" spans="1:35" s="154" customFormat="1">
      <c r="A967" s="520" t="s">
        <v>271</v>
      </c>
      <c r="B967" s="520">
        <v>2</v>
      </c>
      <c r="C967" s="525">
        <v>1273045</v>
      </c>
      <c r="D967" s="520">
        <v>10044451</v>
      </c>
      <c r="E967" s="520" t="s">
        <v>340</v>
      </c>
      <c r="F967" s="520" t="s">
        <v>528</v>
      </c>
      <c r="G967" s="522">
        <v>40701</v>
      </c>
      <c r="H967" s="522" t="s">
        <v>743</v>
      </c>
      <c r="I967" s="520" t="s">
        <v>530</v>
      </c>
      <c r="J967" s="523" t="s">
        <v>564</v>
      </c>
      <c r="K967" s="520" t="s">
        <v>106</v>
      </c>
      <c r="L967" s="520" t="s">
        <v>622</v>
      </c>
      <c r="M967" s="520">
        <v>6468</v>
      </c>
      <c r="N967" s="524">
        <v>0.75347222222222221</v>
      </c>
      <c r="O967" s="524">
        <v>0.76736111111111105</v>
      </c>
      <c r="P967" s="519">
        <v>19.999999999999929</v>
      </c>
      <c r="Q967" s="520" t="s">
        <v>549</v>
      </c>
      <c r="R967" s="520" t="s">
        <v>1882</v>
      </c>
      <c r="S967" s="520" t="s">
        <v>550</v>
      </c>
      <c r="T967" s="520" t="s">
        <v>551</v>
      </c>
      <c r="U967" s="520"/>
      <c r="V967" s="520"/>
      <c r="W967" s="520" t="s">
        <v>654</v>
      </c>
      <c r="X967" s="520" t="s">
        <v>655</v>
      </c>
      <c r="Y967" s="520" t="b">
        <v>0</v>
      </c>
      <c r="Z967" s="520">
        <v>6468</v>
      </c>
      <c r="AA967" s="520">
        <v>12000</v>
      </c>
      <c r="AB967" s="520">
        <v>40701</v>
      </c>
      <c r="AC967" s="520" t="s">
        <v>1883</v>
      </c>
      <c r="AD967" s="527">
        <v>750</v>
      </c>
      <c r="AE967" s="520">
        <v>12</v>
      </c>
      <c r="AF967" s="520"/>
      <c r="AG967" s="520"/>
      <c r="AH967" s="520">
        <v>539</v>
      </c>
      <c r="AI967" s="520" t="s">
        <v>589</v>
      </c>
    </row>
    <row r="968" spans="1:35" s="154" customFormat="1">
      <c r="A968" s="520" t="s">
        <v>271</v>
      </c>
      <c r="B968" s="520">
        <v>2</v>
      </c>
      <c r="C968" s="525">
        <v>1273045</v>
      </c>
      <c r="D968" s="520">
        <v>10044451</v>
      </c>
      <c r="E968" s="520" t="s">
        <v>340</v>
      </c>
      <c r="F968" s="520" t="s">
        <v>528</v>
      </c>
      <c r="G968" s="522">
        <v>40701</v>
      </c>
      <c r="H968" s="522" t="s">
        <v>743</v>
      </c>
      <c r="I968" s="520" t="s">
        <v>530</v>
      </c>
      <c r="J968" s="523" t="s">
        <v>564</v>
      </c>
      <c r="K968" s="520" t="s">
        <v>106</v>
      </c>
      <c r="L968" s="520" t="s">
        <v>622</v>
      </c>
      <c r="M968" s="520">
        <v>6468</v>
      </c>
      <c r="N968" s="524">
        <v>0.76736111111111105</v>
      </c>
      <c r="O968" s="524">
        <v>0.77083333333333337</v>
      </c>
      <c r="P968" s="519">
        <v>4.9999999999999822</v>
      </c>
      <c r="Q968" s="520" t="s">
        <v>606</v>
      </c>
      <c r="R968" s="520" t="s">
        <v>614</v>
      </c>
      <c r="S968" s="520" t="s">
        <v>542</v>
      </c>
      <c r="T968" s="520" t="s">
        <v>534</v>
      </c>
      <c r="U968" s="520"/>
      <c r="V968" s="520"/>
      <c r="W968" s="520" t="s">
        <v>654</v>
      </c>
      <c r="X968" s="520" t="s">
        <v>655</v>
      </c>
      <c r="Y968" s="520" t="b">
        <v>0</v>
      </c>
      <c r="Z968" s="520"/>
      <c r="AA968" s="520"/>
      <c r="AB968" s="520"/>
      <c r="AC968" s="520"/>
      <c r="AD968" s="527"/>
      <c r="AE968" s="520"/>
      <c r="AF968" s="520"/>
      <c r="AG968" s="520"/>
      <c r="AH968" s="520"/>
      <c r="AI968" s="520" t="s">
        <v>589</v>
      </c>
    </row>
    <row r="969" spans="1:35" s="154" customFormat="1">
      <c r="A969" s="520" t="s">
        <v>271</v>
      </c>
      <c r="B969" s="520">
        <v>2</v>
      </c>
      <c r="C969" s="525">
        <v>1273045</v>
      </c>
      <c r="D969" s="520">
        <v>10044451</v>
      </c>
      <c r="E969" s="520" t="s">
        <v>340</v>
      </c>
      <c r="F969" s="520" t="s">
        <v>528</v>
      </c>
      <c r="G969" s="522">
        <v>40701</v>
      </c>
      <c r="H969" s="522" t="s">
        <v>743</v>
      </c>
      <c r="I969" s="520" t="s">
        <v>530</v>
      </c>
      <c r="J969" s="523" t="s">
        <v>564</v>
      </c>
      <c r="K969" s="520" t="s">
        <v>106</v>
      </c>
      <c r="L969" s="520" t="s">
        <v>622</v>
      </c>
      <c r="M969" s="520">
        <v>6468</v>
      </c>
      <c r="N969" s="524">
        <v>0.77083333333333337</v>
      </c>
      <c r="O969" s="524">
        <v>0.77430555555555558</v>
      </c>
      <c r="P969" s="519">
        <v>4.9999999999999822</v>
      </c>
      <c r="Q969" s="520" t="s">
        <v>555</v>
      </c>
      <c r="R969" s="520" t="s">
        <v>651</v>
      </c>
      <c r="S969" s="520" t="s">
        <v>547</v>
      </c>
      <c r="T969" s="520" t="s">
        <v>534</v>
      </c>
      <c r="U969" s="520"/>
      <c r="V969" s="520"/>
      <c r="W969" s="520" t="s">
        <v>654</v>
      </c>
      <c r="X969" s="520" t="s">
        <v>655</v>
      </c>
      <c r="Y969" s="520" t="b">
        <v>0</v>
      </c>
      <c r="Z969" s="520"/>
      <c r="AA969" s="520"/>
      <c r="AB969" s="520"/>
      <c r="AC969" s="520"/>
      <c r="AD969" s="527"/>
      <c r="AE969" s="520"/>
      <c r="AF969" s="520"/>
      <c r="AG969" s="520"/>
      <c r="AH969" s="520"/>
      <c r="AI969" s="520" t="s">
        <v>589</v>
      </c>
    </row>
    <row r="970" spans="1:35" s="154" customFormat="1">
      <c r="A970" s="520" t="s">
        <v>271</v>
      </c>
      <c r="B970" s="520">
        <v>2</v>
      </c>
      <c r="C970" s="525">
        <v>1273045</v>
      </c>
      <c r="D970" s="520">
        <v>10044451</v>
      </c>
      <c r="E970" s="520" t="s">
        <v>340</v>
      </c>
      <c r="F970" s="520" t="s">
        <v>528</v>
      </c>
      <c r="G970" s="522">
        <v>40701</v>
      </c>
      <c r="H970" s="522" t="s">
        <v>743</v>
      </c>
      <c r="I970" s="520" t="s">
        <v>530</v>
      </c>
      <c r="J970" s="523" t="s">
        <v>564</v>
      </c>
      <c r="K970" s="520" t="s">
        <v>106</v>
      </c>
      <c r="L970" s="520" t="s">
        <v>622</v>
      </c>
      <c r="M970" s="520">
        <v>6468</v>
      </c>
      <c r="N970" s="524">
        <v>0.77430555555555558</v>
      </c>
      <c r="O970" s="524">
        <v>0.77708333333333335</v>
      </c>
      <c r="P970" s="519">
        <v>4.0000000000001457</v>
      </c>
      <c r="Q970" s="520" t="s">
        <v>555</v>
      </c>
      <c r="R970" s="520" t="s">
        <v>656</v>
      </c>
      <c r="S970" s="520" t="s">
        <v>547</v>
      </c>
      <c r="T970" s="520" t="s">
        <v>534</v>
      </c>
      <c r="U970" s="520"/>
      <c r="V970" s="520"/>
      <c r="W970" s="520" t="s">
        <v>654</v>
      </c>
      <c r="X970" s="520" t="s">
        <v>655</v>
      </c>
      <c r="Y970" s="520" t="b">
        <v>0</v>
      </c>
      <c r="Z970" s="520"/>
      <c r="AA970" s="520"/>
      <c r="AB970" s="520"/>
      <c r="AC970" s="520"/>
      <c r="AD970" s="527"/>
      <c r="AE970" s="520"/>
      <c r="AF970" s="520"/>
      <c r="AG970" s="520"/>
      <c r="AH970" s="520"/>
      <c r="AI970" s="520" t="s">
        <v>589</v>
      </c>
    </row>
    <row r="971" spans="1:35" s="154" customFormat="1">
      <c r="A971" s="520" t="s">
        <v>271</v>
      </c>
      <c r="B971" s="520">
        <v>2</v>
      </c>
      <c r="C971" s="525">
        <v>1273045</v>
      </c>
      <c r="D971" s="520">
        <v>10044451</v>
      </c>
      <c r="E971" s="520" t="s">
        <v>340</v>
      </c>
      <c r="F971" s="520" t="s">
        <v>528</v>
      </c>
      <c r="G971" s="522">
        <v>40701</v>
      </c>
      <c r="H971" s="522" t="s">
        <v>743</v>
      </c>
      <c r="I971" s="520" t="s">
        <v>530</v>
      </c>
      <c r="J971" s="523" t="s">
        <v>564</v>
      </c>
      <c r="K971" s="520" t="s">
        <v>106</v>
      </c>
      <c r="L971" s="520" t="s">
        <v>622</v>
      </c>
      <c r="M971" s="520">
        <v>6468</v>
      </c>
      <c r="N971" s="524">
        <v>0.77708333333333335</v>
      </c>
      <c r="O971" s="524">
        <v>0.78263888888888888</v>
      </c>
      <c r="P971" s="519">
        <v>7.9999999999999716</v>
      </c>
      <c r="Q971" s="520" t="s">
        <v>538</v>
      </c>
      <c r="R971" s="520"/>
      <c r="S971" s="520" t="s">
        <v>539</v>
      </c>
      <c r="T971" s="520" t="s">
        <v>540</v>
      </c>
      <c r="U971" s="520"/>
      <c r="V971" s="520"/>
      <c r="W971" s="520" t="s">
        <v>654</v>
      </c>
      <c r="X971" s="520" t="s">
        <v>655</v>
      </c>
      <c r="Y971" s="520" t="b">
        <v>0</v>
      </c>
      <c r="Z971" s="520"/>
      <c r="AA971" s="520"/>
      <c r="AB971" s="520"/>
      <c r="AC971" s="520"/>
      <c r="AD971" s="527"/>
      <c r="AE971" s="520"/>
      <c r="AF971" s="520"/>
      <c r="AG971" s="520"/>
      <c r="AH971" s="520"/>
      <c r="AI971" s="520" t="s">
        <v>589</v>
      </c>
    </row>
    <row r="972" spans="1:35" s="154" customFormat="1">
      <c r="A972" s="520" t="s">
        <v>271</v>
      </c>
      <c r="B972" s="520">
        <v>2</v>
      </c>
      <c r="C972" s="525">
        <v>1273045</v>
      </c>
      <c r="D972" s="520">
        <v>10044451</v>
      </c>
      <c r="E972" s="520" t="s">
        <v>340</v>
      </c>
      <c r="F972" s="520" t="s">
        <v>528</v>
      </c>
      <c r="G972" s="522">
        <v>40701</v>
      </c>
      <c r="H972" s="522" t="s">
        <v>743</v>
      </c>
      <c r="I972" s="520" t="s">
        <v>530</v>
      </c>
      <c r="J972" s="523" t="s">
        <v>564</v>
      </c>
      <c r="K972" s="520" t="s">
        <v>106</v>
      </c>
      <c r="L972" s="520" t="s">
        <v>622</v>
      </c>
      <c r="M972" s="520">
        <v>6468</v>
      </c>
      <c r="N972" s="524">
        <v>0.78263888888888888</v>
      </c>
      <c r="O972" s="524">
        <v>0.78402777777777777</v>
      </c>
      <c r="P972" s="519">
        <v>1.9999999999999929</v>
      </c>
      <c r="Q972" s="520" t="s">
        <v>543</v>
      </c>
      <c r="R972" s="520" t="s">
        <v>1875</v>
      </c>
      <c r="S972" s="520" t="s">
        <v>542</v>
      </c>
      <c r="T972" s="520" t="s">
        <v>534</v>
      </c>
      <c r="U972" s="520"/>
      <c r="V972" s="520"/>
      <c r="W972" s="520" t="s">
        <v>654</v>
      </c>
      <c r="X972" s="520" t="s">
        <v>655</v>
      </c>
      <c r="Y972" s="520" t="b">
        <v>0</v>
      </c>
      <c r="Z972" s="520"/>
      <c r="AA972" s="520"/>
      <c r="AB972" s="520"/>
      <c r="AC972" s="520"/>
      <c r="AD972" s="527"/>
      <c r="AE972" s="520"/>
      <c r="AF972" s="520"/>
      <c r="AG972" s="520"/>
      <c r="AH972" s="520"/>
      <c r="AI972" s="520" t="s">
        <v>589</v>
      </c>
    </row>
    <row r="973" spans="1:35" s="154" customFormat="1">
      <c r="A973" s="520" t="s">
        <v>271</v>
      </c>
      <c r="B973" s="520">
        <v>2</v>
      </c>
      <c r="C973" s="525">
        <v>1273045</v>
      </c>
      <c r="D973" s="520">
        <v>10044451</v>
      </c>
      <c r="E973" s="520" t="s">
        <v>340</v>
      </c>
      <c r="F973" s="520" t="s">
        <v>528</v>
      </c>
      <c r="G973" s="522">
        <v>40701</v>
      </c>
      <c r="H973" s="522" t="s">
        <v>743</v>
      </c>
      <c r="I973" s="520" t="s">
        <v>530</v>
      </c>
      <c r="J973" s="523" t="s">
        <v>564</v>
      </c>
      <c r="K973" s="520" t="s">
        <v>106</v>
      </c>
      <c r="L973" s="520" t="s">
        <v>622</v>
      </c>
      <c r="M973" s="520">
        <v>6468</v>
      </c>
      <c r="N973" s="524">
        <v>0.78402777777777777</v>
      </c>
      <c r="O973" s="524">
        <v>0.79305555555555551</v>
      </c>
      <c r="P973" s="519">
        <v>12.999999999999954</v>
      </c>
      <c r="Q973" s="520" t="s">
        <v>538</v>
      </c>
      <c r="R973" s="520"/>
      <c r="S973" s="520" t="s">
        <v>539</v>
      </c>
      <c r="T973" s="520" t="s">
        <v>540</v>
      </c>
      <c r="U973" s="520"/>
      <c r="V973" s="520"/>
      <c r="W973" s="520" t="s">
        <v>654</v>
      </c>
      <c r="X973" s="520" t="s">
        <v>655</v>
      </c>
      <c r="Y973" s="520" t="b">
        <v>0</v>
      </c>
      <c r="Z973" s="520"/>
      <c r="AA973" s="520"/>
      <c r="AB973" s="520"/>
      <c r="AC973" s="520"/>
      <c r="AD973" s="527"/>
      <c r="AE973" s="520"/>
      <c r="AF973" s="520"/>
      <c r="AG973" s="520"/>
      <c r="AH973" s="520"/>
      <c r="AI973" s="520" t="s">
        <v>589</v>
      </c>
    </row>
    <row r="974" spans="1:35" s="154" customFormat="1">
      <c r="A974" s="520" t="s">
        <v>271</v>
      </c>
      <c r="B974" s="520">
        <v>2</v>
      </c>
      <c r="C974" s="525">
        <v>1273045</v>
      </c>
      <c r="D974" s="520">
        <v>10044451</v>
      </c>
      <c r="E974" s="520" t="s">
        <v>340</v>
      </c>
      <c r="F974" s="520" t="s">
        <v>528</v>
      </c>
      <c r="G974" s="522">
        <v>40701</v>
      </c>
      <c r="H974" s="522" t="s">
        <v>743</v>
      </c>
      <c r="I974" s="520" t="s">
        <v>530</v>
      </c>
      <c r="J974" s="523" t="s">
        <v>564</v>
      </c>
      <c r="K974" s="520" t="s">
        <v>106</v>
      </c>
      <c r="L974" s="520" t="s">
        <v>622</v>
      </c>
      <c r="M974" s="520">
        <v>6468</v>
      </c>
      <c r="N974" s="524">
        <v>0.79305555555555551</v>
      </c>
      <c r="O974" s="524">
        <v>0.7944444444444444</v>
      </c>
      <c r="P974" s="519">
        <v>1.9999999999999929</v>
      </c>
      <c r="Q974" s="520" t="s">
        <v>543</v>
      </c>
      <c r="R974" s="520" t="s">
        <v>1875</v>
      </c>
      <c r="S974" s="520" t="s">
        <v>542</v>
      </c>
      <c r="T974" s="520" t="s">
        <v>534</v>
      </c>
      <c r="U974" s="520"/>
      <c r="V974" s="520"/>
      <c r="W974" s="520" t="s">
        <v>654</v>
      </c>
      <c r="X974" s="520" t="s">
        <v>655</v>
      </c>
      <c r="Y974" s="520" t="b">
        <v>0</v>
      </c>
      <c r="Z974" s="520"/>
      <c r="AA974" s="520"/>
      <c r="AB974" s="520"/>
      <c r="AC974" s="520"/>
      <c r="AD974" s="527"/>
      <c r="AE974" s="520"/>
      <c r="AF974" s="520"/>
      <c r="AG974" s="520"/>
      <c r="AH974" s="520"/>
      <c r="AI974" s="520" t="s">
        <v>589</v>
      </c>
    </row>
    <row r="975" spans="1:35" s="154" customFormat="1">
      <c r="A975" s="520" t="s">
        <v>271</v>
      </c>
      <c r="B975" s="520">
        <v>2</v>
      </c>
      <c r="C975" s="525">
        <v>1273045</v>
      </c>
      <c r="D975" s="520">
        <v>10044451</v>
      </c>
      <c r="E975" s="520" t="s">
        <v>340</v>
      </c>
      <c r="F975" s="520" t="s">
        <v>528</v>
      </c>
      <c r="G975" s="522">
        <v>40701</v>
      </c>
      <c r="H975" s="522" t="s">
        <v>743</v>
      </c>
      <c r="I975" s="520" t="s">
        <v>530</v>
      </c>
      <c r="J975" s="523" t="s">
        <v>564</v>
      </c>
      <c r="K975" s="520" t="s">
        <v>106</v>
      </c>
      <c r="L975" s="520" t="s">
        <v>622</v>
      </c>
      <c r="M975" s="520">
        <v>6468</v>
      </c>
      <c r="N975" s="524">
        <v>0.7944444444444444</v>
      </c>
      <c r="O975" s="524">
        <v>0.80555555555555558</v>
      </c>
      <c r="P975" s="519">
        <v>15.999999999999943</v>
      </c>
      <c r="Q975" s="520" t="s">
        <v>538</v>
      </c>
      <c r="R975" s="520"/>
      <c r="S975" s="520" t="s">
        <v>539</v>
      </c>
      <c r="T975" s="520" t="s">
        <v>540</v>
      </c>
      <c r="U975" s="520"/>
      <c r="V975" s="520"/>
      <c r="W975" s="520" t="s">
        <v>654</v>
      </c>
      <c r="X975" s="520" t="s">
        <v>655</v>
      </c>
      <c r="Y975" s="520" t="b">
        <v>0</v>
      </c>
      <c r="Z975" s="520"/>
      <c r="AA975" s="520"/>
      <c r="AB975" s="520"/>
      <c r="AC975" s="520"/>
      <c r="AD975" s="527"/>
      <c r="AE975" s="520"/>
      <c r="AF975" s="520"/>
      <c r="AG975" s="520"/>
      <c r="AH975" s="520"/>
      <c r="AI975" s="520" t="s">
        <v>589</v>
      </c>
    </row>
    <row r="976" spans="1:35" s="154" customFormat="1">
      <c r="A976" s="520" t="s">
        <v>271</v>
      </c>
      <c r="B976" s="520">
        <v>2</v>
      </c>
      <c r="C976" s="525">
        <v>1273045</v>
      </c>
      <c r="D976" s="520">
        <v>10044451</v>
      </c>
      <c r="E976" s="520" t="s">
        <v>340</v>
      </c>
      <c r="F976" s="520" t="s">
        <v>528</v>
      </c>
      <c r="G976" s="522">
        <v>40701</v>
      </c>
      <c r="H976" s="522" t="s">
        <v>743</v>
      </c>
      <c r="I976" s="520" t="s">
        <v>530</v>
      </c>
      <c r="J976" s="523" t="s">
        <v>564</v>
      </c>
      <c r="K976" s="520" t="s">
        <v>106</v>
      </c>
      <c r="L976" s="520" t="s">
        <v>622</v>
      </c>
      <c r="M976" s="520">
        <v>6468</v>
      </c>
      <c r="N976" s="524">
        <v>0.80555555555555558</v>
      </c>
      <c r="O976" s="524">
        <v>0.8125</v>
      </c>
      <c r="P976" s="519">
        <v>10.000000000000124</v>
      </c>
      <c r="Q976" s="520" t="s">
        <v>664</v>
      </c>
      <c r="R976" s="520" t="s">
        <v>1884</v>
      </c>
      <c r="S976" s="520" t="s">
        <v>542</v>
      </c>
      <c r="T976" s="520" t="s">
        <v>534</v>
      </c>
      <c r="U976" s="520"/>
      <c r="V976" s="520"/>
      <c r="W976" s="520" t="s">
        <v>654</v>
      </c>
      <c r="X976" s="520" t="s">
        <v>655</v>
      </c>
      <c r="Y976" s="520" t="b">
        <v>0</v>
      </c>
      <c r="Z976" s="520"/>
      <c r="AA976" s="520"/>
      <c r="AB976" s="520"/>
      <c r="AC976" s="520"/>
      <c r="AD976" s="527"/>
      <c r="AE976" s="520"/>
      <c r="AF976" s="520"/>
      <c r="AG976" s="520"/>
      <c r="AH976" s="520"/>
      <c r="AI976" s="520" t="s">
        <v>589</v>
      </c>
    </row>
    <row r="977" spans="1:35" s="154" customFormat="1">
      <c r="A977" s="520" t="s">
        <v>271</v>
      </c>
      <c r="B977" s="520">
        <v>2</v>
      </c>
      <c r="C977" s="525">
        <v>1273045</v>
      </c>
      <c r="D977" s="520">
        <v>10044451</v>
      </c>
      <c r="E977" s="520" t="s">
        <v>340</v>
      </c>
      <c r="F977" s="520" t="s">
        <v>528</v>
      </c>
      <c r="G977" s="522">
        <v>40701</v>
      </c>
      <c r="H977" s="522" t="s">
        <v>743</v>
      </c>
      <c r="I977" s="520" t="s">
        <v>530</v>
      </c>
      <c r="J977" s="523" t="s">
        <v>564</v>
      </c>
      <c r="K977" s="520" t="s">
        <v>106</v>
      </c>
      <c r="L977" s="520" t="s">
        <v>622</v>
      </c>
      <c r="M977" s="520">
        <v>6468</v>
      </c>
      <c r="N977" s="524">
        <v>0.8125</v>
      </c>
      <c r="O977" s="524">
        <v>0.81527777777777777</v>
      </c>
      <c r="P977" s="519">
        <v>3.9999999999999858</v>
      </c>
      <c r="Q977" s="520" t="s">
        <v>538</v>
      </c>
      <c r="R977" s="520"/>
      <c r="S977" s="520" t="s">
        <v>539</v>
      </c>
      <c r="T977" s="520" t="s">
        <v>540</v>
      </c>
      <c r="U977" s="520"/>
      <c r="V977" s="520"/>
      <c r="W977" s="520" t="s">
        <v>654</v>
      </c>
      <c r="X977" s="520" t="s">
        <v>655</v>
      </c>
      <c r="Y977" s="520" t="b">
        <v>0</v>
      </c>
      <c r="Z977" s="520"/>
      <c r="AA977" s="520"/>
      <c r="AB977" s="520"/>
      <c r="AC977" s="520"/>
      <c r="AD977" s="527"/>
      <c r="AE977" s="520"/>
      <c r="AF977" s="520"/>
      <c r="AG977" s="520"/>
      <c r="AH977" s="520"/>
      <c r="AI977" s="520" t="s">
        <v>589</v>
      </c>
    </row>
    <row r="978" spans="1:35" s="154" customFormat="1">
      <c r="A978" s="520" t="s">
        <v>271</v>
      </c>
      <c r="B978" s="520">
        <v>3</v>
      </c>
      <c r="C978" s="525">
        <v>1274298</v>
      </c>
      <c r="D978" s="520">
        <v>10044455</v>
      </c>
      <c r="E978" s="520" t="s">
        <v>1104</v>
      </c>
      <c r="F978" s="520" t="s">
        <v>528</v>
      </c>
      <c r="G978" s="522">
        <v>40701</v>
      </c>
      <c r="H978" s="522" t="s">
        <v>743</v>
      </c>
      <c r="I978" s="520" t="s">
        <v>530</v>
      </c>
      <c r="J978" s="523" t="s">
        <v>564</v>
      </c>
      <c r="K978" s="520" t="s">
        <v>106</v>
      </c>
      <c r="L978" s="520" t="s">
        <v>622</v>
      </c>
      <c r="M978" s="520">
        <v>2520</v>
      </c>
      <c r="N978" s="524">
        <v>0.81527777777777777</v>
      </c>
      <c r="O978" s="524">
        <v>0.81874999999999998</v>
      </c>
      <c r="P978" s="519">
        <v>4.9999999999999822</v>
      </c>
      <c r="Q978" s="520" t="s">
        <v>554</v>
      </c>
      <c r="R978" s="520" t="s">
        <v>652</v>
      </c>
      <c r="S978" s="520" t="s">
        <v>550</v>
      </c>
      <c r="T978" s="520" t="s">
        <v>551</v>
      </c>
      <c r="U978" s="520"/>
      <c r="V978" s="520"/>
      <c r="W978" s="520" t="s">
        <v>654</v>
      </c>
      <c r="X978" s="520" t="s">
        <v>655</v>
      </c>
      <c r="Y978" s="520" t="b">
        <v>0</v>
      </c>
      <c r="Z978" s="520">
        <v>2520</v>
      </c>
      <c r="AA978" s="520">
        <v>12000</v>
      </c>
      <c r="AB978" s="520">
        <v>40701</v>
      </c>
      <c r="AC978" s="520" t="s">
        <v>1885</v>
      </c>
      <c r="AD978" s="527">
        <v>750</v>
      </c>
      <c r="AE978" s="520">
        <v>12</v>
      </c>
      <c r="AF978" s="520"/>
      <c r="AG978" s="520"/>
      <c r="AH978" s="520">
        <v>210</v>
      </c>
      <c r="AI978" s="520" t="s">
        <v>589</v>
      </c>
    </row>
    <row r="979" spans="1:35" s="154" customFormat="1">
      <c r="A979" s="520" t="s">
        <v>271</v>
      </c>
      <c r="B979" s="520">
        <v>3</v>
      </c>
      <c r="C979" s="525">
        <v>1274298</v>
      </c>
      <c r="D979" s="520">
        <v>10044455</v>
      </c>
      <c r="E979" s="520" t="s">
        <v>1104</v>
      </c>
      <c r="F979" s="520" t="s">
        <v>528</v>
      </c>
      <c r="G979" s="522">
        <v>40701</v>
      </c>
      <c r="H979" s="522" t="s">
        <v>743</v>
      </c>
      <c r="I979" s="520" t="s">
        <v>530</v>
      </c>
      <c r="J979" s="523" t="s">
        <v>564</v>
      </c>
      <c r="K979" s="520" t="s">
        <v>106</v>
      </c>
      <c r="L979" s="520" t="s">
        <v>622</v>
      </c>
      <c r="M979" s="520">
        <v>2520</v>
      </c>
      <c r="N979" s="524">
        <v>0.81874999999999998</v>
      </c>
      <c r="O979" s="524">
        <v>0.8208333333333333</v>
      </c>
      <c r="P979" s="519">
        <v>2.9999999999999893</v>
      </c>
      <c r="Q979" s="520" t="s">
        <v>555</v>
      </c>
      <c r="R979" s="520" t="s">
        <v>656</v>
      </c>
      <c r="S979" s="520" t="s">
        <v>547</v>
      </c>
      <c r="T979" s="520" t="s">
        <v>534</v>
      </c>
      <c r="U979" s="520"/>
      <c r="V979" s="520"/>
      <c r="W979" s="520" t="s">
        <v>654</v>
      </c>
      <c r="X979" s="520" t="s">
        <v>655</v>
      </c>
      <c r="Y979" s="520" t="b">
        <v>0</v>
      </c>
      <c r="Z979" s="520"/>
      <c r="AA979" s="520"/>
      <c r="AB979" s="520"/>
      <c r="AC979" s="520"/>
      <c r="AD979" s="527"/>
      <c r="AE979" s="520"/>
      <c r="AF979" s="520"/>
      <c r="AG979" s="520"/>
      <c r="AH979" s="520"/>
      <c r="AI979" s="520" t="s">
        <v>589</v>
      </c>
    </row>
    <row r="980" spans="1:35" s="154" customFormat="1">
      <c r="A980" s="520" t="s">
        <v>271</v>
      </c>
      <c r="B980" s="520">
        <v>3</v>
      </c>
      <c r="C980" s="525">
        <v>1274298</v>
      </c>
      <c r="D980" s="520">
        <v>10044455</v>
      </c>
      <c r="E980" s="520" t="s">
        <v>1104</v>
      </c>
      <c r="F980" s="520" t="s">
        <v>528</v>
      </c>
      <c r="G980" s="522">
        <v>40701</v>
      </c>
      <c r="H980" s="522" t="s">
        <v>743</v>
      </c>
      <c r="I980" s="520" t="s">
        <v>530</v>
      </c>
      <c r="J980" s="523" t="s">
        <v>564</v>
      </c>
      <c r="K980" s="520" t="s">
        <v>106</v>
      </c>
      <c r="L980" s="520" t="s">
        <v>622</v>
      </c>
      <c r="M980" s="520">
        <v>2520</v>
      </c>
      <c r="N980" s="524">
        <v>0.8208333333333333</v>
      </c>
      <c r="O980" s="524">
        <v>0.82499999999999996</v>
      </c>
      <c r="P980" s="519">
        <v>5.9999999999999787</v>
      </c>
      <c r="Q980" s="520" t="s">
        <v>538</v>
      </c>
      <c r="R980" s="520"/>
      <c r="S980" s="520" t="s">
        <v>539</v>
      </c>
      <c r="T980" s="520" t="s">
        <v>540</v>
      </c>
      <c r="U980" s="520"/>
      <c r="V980" s="520"/>
      <c r="W980" s="520" t="s">
        <v>654</v>
      </c>
      <c r="X980" s="520" t="s">
        <v>655</v>
      </c>
      <c r="Y980" s="520" t="b">
        <v>0</v>
      </c>
      <c r="Z980" s="520"/>
      <c r="AA980" s="520"/>
      <c r="AB980" s="520"/>
      <c r="AC980" s="520"/>
      <c r="AD980" s="527"/>
      <c r="AE980" s="520"/>
      <c r="AF980" s="520"/>
      <c r="AG980" s="520"/>
      <c r="AH980" s="520"/>
      <c r="AI980" s="520" t="s">
        <v>589</v>
      </c>
    </row>
    <row r="981" spans="1:35" s="154" customFormat="1">
      <c r="A981" s="520" t="s">
        <v>271</v>
      </c>
      <c r="B981" s="520">
        <v>3</v>
      </c>
      <c r="C981" s="525">
        <v>1274298</v>
      </c>
      <c r="D981" s="520">
        <v>10044455</v>
      </c>
      <c r="E981" s="520" t="s">
        <v>1104</v>
      </c>
      <c r="F981" s="520" t="s">
        <v>528</v>
      </c>
      <c r="G981" s="522">
        <v>40701</v>
      </c>
      <c r="H981" s="522" t="s">
        <v>743</v>
      </c>
      <c r="I981" s="520" t="s">
        <v>530</v>
      </c>
      <c r="J981" s="523" t="s">
        <v>564</v>
      </c>
      <c r="K981" s="520" t="s">
        <v>106</v>
      </c>
      <c r="L981" s="520" t="s">
        <v>622</v>
      </c>
      <c r="M981" s="520">
        <v>2520</v>
      </c>
      <c r="N981" s="524">
        <v>0.82499999999999996</v>
      </c>
      <c r="O981" s="524">
        <v>0.82777777777777772</v>
      </c>
      <c r="P981" s="519">
        <v>3.9999999999999858</v>
      </c>
      <c r="Q981" s="520" t="s">
        <v>544</v>
      </c>
      <c r="R981" s="520" t="s">
        <v>1886</v>
      </c>
      <c r="S981" s="520" t="s">
        <v>533</v>
      </c>
      <c r="T981" s="520" t="s">
        <v>534</v>
      </c>
      <c r="U981" s="520"/>
      <c r="V981" s="520"/>
      <c r="W981" s="520" t="s">
        <v>654</v>
      </c>
      <c r="X981" s="520" t="s">
        <v>655</v>
      </c>
      <c r="Y981" s="520" t="b">
        <v>0</v>
      </c>
      <c r="Z981" s="520"/>
      <c r="AA981" s="520"/>
      <c r="AB981" s="520"/>
      <c r="AC981" s="520"/>
      <c r="AD981" s="527"/>
      <c r="AE981" s="520"/>
      <c r="AF981" s="520"/>
      <c r="AG981" s="520"/>
      <c r="AH981" s="520"/>
      <c r="AI981" s="520" t="s">
        <v>589</v>
      </c>
    </row>
    <row r="982" spans="1:35" s="154" customFormat="1">
      <c r="A982" s="520" t="s">
        <v>271</v>
      </c>
      <c r="B982" s="520">
        <v>3</v>
      </c>
      <c r="C982" s="525">
        <v>1274298</v>
      </c>
      <c r="D982" s="520">
        <v>10044455</v>
      </c>
      <c r="E982" s="520" t="s">
        <v>1104</v>
      </c>
      <c r="F982" s="520" t="s">
        <v>528</v>
      </c>
      <c r="G982" s="522">
        <v>40701</v>
      </c>
      <c r="H982" s="522" t="s">
        <v>743</v>
      </c>
      <c r="I982" s="520" t="s">
        <v>530</v>
      </c>
      <c r="J982" s="523" t="s">
        <v>564</v>
      </c>
      <c r="K982" s="520" t="s">
        <v>106</v>
      </c>
      <c r="L982" s="520" t="s">
        <v>622</v>
      </c>
      <c r="M982" s="520">
        <v>2520</v>
      </c>
      <c r="N982" s="524">
        <v>0.82777777777777772</v>
      </c>
      <c r="O982" s="524">
        <v>0.83472222222222225</v>
      </c>
      <c r="P982" s="519">
        <v>9.9999999999999645</v>
      </c>
      <c r="Q982" s="520" t="s">
        <v>538</v>
      </c>
      <c r="R982" s="520"/>
      <c r="S982" s="520" t="s">
        <v>539</v>
      </c>
      <c r="T982" s="520" t="s">
        <v>540</v>
      </c>
      <c r="U982" s="520"/>
      <c r="V982" s="520"/>
      <c r="W982" s="520" t="s">
        <v>654</v>
      </c>
      <c r="X982" s="520" t="s">
        <v>655</v>
      </c>
      <c r="Y982" s="520" t="b">
        <v>0</v>
      </c>
      <c r="Z982" s="520"/>
      <c r="AA982" s="520"/>
      <c r="AB982" s="520"/>
      <c r="AC982" s="520"/>
      <c r="AD982" s="527"/>
      <c r="AE982" s="520"/>
      <c r="AF982" s="520"/>
      <c r="AG982" s="520"/>
      <c r="AH982" s="520"/>
      <c r="AI982" s="520" t="s">
        <v>589</v>
      </c>
    </row>
    <row r="983" spans="1:35" s="154" customFormat="1">
      <c r="A983" s="520" t="s">
        <v>271</v>
      </c>
      <c r="B983" s="520">
        <v>3</v>
      </c>
      <c r="C983" s="525">
        <v>1274298</v>
      </c>
      <c r="D983" s="520">
        <v>10044455</v>
      </c>
      <c r="E983" s="520" t="s">
        <v>1104</v>
      </c>
      <c r="F983" s="520" t="s">
        <v>528</v>
      </c>
      <c r="G983" s="522">
        <v>40701</v>
      </c>
      <c r="H983" s="522" t="s">
        <v>743</v>
      </c>
      <c r="I983" s="520" t="s">
        <v>530</v>
      </c>
      <c r="J983" s="523" t="s">
        <v>564</v>
      </c>
      <c r="K983" s="520" t="s">
        <v>106</v>
      </c>
      <c r="L983" s="520" t="s">
        <v>622</v>
      </c>
      <c r="M983" s="520">
        <v>2520</v>
      </c>
      <c r="N983" s="524">
        <v>0.83472222222222225</v>
      </c>
      <c r="O983" s="524">
        <v>0.83680555555555558</v>
      </c>
      <c r="P983" s="519">
        <v>2.9999999999999893</v>
      </c>
      <c r="Q983" s="520" t="s">
        <v>546</v>
      </c>
      <c r="R983" s="520" t="s">
        <v>1887</v>
      </c>
      <c r="S983" s="520" t="s">
        <v>547</v>
      </c>
      <c r="T983" s="520" t="s">
        <v>534</v>
      </c>
      <c r="U983" s="520"/>
      <c r="V983" s="520"/>
      <c r="W983" s="520" t="s">
        <v>654</v>
      </c>
      <c r="X983" s="520" t="s">
        <v>655</v>
      </c>
      <c r="Y983" s="520" t="b">
        <v>0</v>
      </c>
      <c r="Z983" s="520"/>
      <c r="AA983" s="520"/>
      <c r="AB983" s="520"/>
      <c r="AC983" s="520"/>
      <c r="AD983" s="527"/>
      <c r="AE983" s="520"/>
      <c r="AF983" s="520"/>
      <c r="AG983" s="520"/>
      <c r="AH983" s="520"/>
      <c r="AI983" s="520" t="s">
        <v>589</v>
      </c>
    </row>
    <row r="984" spans="1:35" s="154" customFormat="1">
      <c r="A984" s="520" t="s">
        <v>271</v>
      </c>
      <c r="B984" s="520">
        <v>4</v>
      </c>
      <c r="C984" s="525">
        <v>1271765</v>
      </c>
      <c r="D984" s="520">
        <v>10044518</v>
      </c>
      <c r="E984" s="520" t="s">
        <v>337</v>
      </c>
      <c r="F984" s="520" t="s">
        <v>528</v>
      </c>
      <c r="G984" s="522">
        <v>40701</v>
      </c>
      <c r="H984" s="522" t="s">
        <v>743</v>
      </c>
      <c r="I984" s="520" t="s">
        <v>530</v>
      </c>
      <c r="J984" s="523" t="s">
        <v>564</v>
      </c>
      <c r="K984" s="520" t="s">
        <v>106</v>
      </c>
      <c r="L984" s="520" t="s">
        <v>622</v>
      </c>
      <c r="M984" s="520">
        <v>7896</v>
      </c>
      <c r="N984" s="524">
        <v>0.83680555555555558</v>
      </c>
      <c r="O984" s="524">
        <v>0.84375</v>
      </c>
      <c r="P984" s="519">
        <v>10.000000000000124</v>
      </c>
      <c r="Q984" s="520" t="s">
        <v>549</v>
      </c>
      <c r="R984" s="520" t="s">
        <v>1888</v>
      </c>
      <c r="S984" s="520" t="s">
        <v>550</v>
      </c>
      <c r="T984" s="520" t="s">
        <v>551</v>
      </c>
      <c r="U984" s="520"/>
      <c r="V984" s="520"/>
      <c r="W984" s="520" t="s">
        <v>654</v>
      </c>
      <c r="X984" s="520" t="s">
        <v>655</v>
      </c>
      <c r="Y984" s="520" t="b">
        <v>0</v>
      </c>
      <c r="Z984" s="520">
        <v>7896</v>
      </c>
      <c r="AA984" s="520">
        <v>12000</v>
      </c>
      <c r="AB984" s="520">
        <v>40701</v>
      </c>
      <c r="AC984" s="520" t="s">
        <v>1889</v>
      </c>
      <c r="AD984" s="527">
        <v>750</v>
      </c>
      <c r="AE984" s="520">
        <v>12</v>
      </c>
      <c r="AF984" s="520"/>
      <c r="AG984" s="520"/>
      <c r="AH984" s="520">
        <v>658</v>
      </c>
      <c r="AI984" s="520" t="s">
        <v>589</v>
      </c>
    </row>
    <row r="985" spans="1:35" s="154" customFormat="1">
      <c r="A985" s="520" t="s">
        <v>271</v>
      </c>
      <c r="B985" s="520">
        <v>4</v>
      </c>
      <c r="C985" s="525">
        <v>1271765</v>
      </c>
      <c r="D985" s="520">
        <v>10044518</v>
      </c>
      <c r="E985" s="520" t="s">
        <v>337</v>
      </c>
      <c r="F985" s="520" t="s">
        <v>528</v>
      </c>
      <c r="G985" s="522">
        <v>40701</v>
      </c>
      <c r="H985" s="522" t="s">
        <v>743</v>
      </c>
      <c r="I985" s="520" t="s">
        <v>530</v>
      </c>
      <c r="J985" s="523" t="s">
        <v>564</v>
      </c>
      <c r="K985" s="520" t="s">
        <v>106</v>
      </c>
      <c r="L985" s="520" t="s">
        <v>622</v>
      </c>
      <c r="M985" s="520">
        <v>7896</v>
      </c>
      <c r="N985" s="524">
        <v>0.84375</v>
      </c>
      <c r="O985" s="524">
        <v>0.84722222222222221</v>
      </c>
      <c r="P985" s="519">
        <v>4.9999999999999822</v>
      </c>
      <c r="Q985" s="520" t="s">
        <v>606</v>
      </c>
      <c r="R985" s="520" t="s">
        <v>614</v>
      </c>
      <c r="S985" s="520" t="s">
        <v>542</v>
      </c>
      <c r="T985" s="520" t="s">
        <v>534</v>
      </c>
      <c r="U985" s="520"/>
      <c r="V985" s="520"/>
      <c r="W985" s="520" t="s">
        <v>654</v>
      </c>
      <c r="X985" s="520" t="s">
        <v>655</v>
      </c>
      <c r="Y985" s="520" t="b">
        <v>0</v>
      </c>
      <c r="Z985" s="520"/>
      <c r="AA985" s="520"/>
      <c r="AB985" s="520"/>
      <c r="AC985" s="520"/>
      <c r="AD985" s="527"/>
      <c r="AE985" s="520"/>
      <c r="AF985" s="520"/>
      <c r="AG985" s="520"/>
      <c r="AH985" s="520"/>
      <c r="AI985" s="520" t="s">
        <v>589</v>
      </c>
    </row>
    <row r="986" spans="1:35" s="154" customFormat="1">
      <c r="A986" s="520" t="s">
        <v>271</v>
      </c>
      <c r="B986" s="520">
        <v>4</v>
      </c>
      <c r="C986" s="525">
        <v>1271765</v>
      </c>
      <c r="D986" s="520">
        <v>10044518</v>
      </c>
      <c r="E986" s="520" t="s">
        <v>337</v>
      </c>
      <c r="F986" s="520" t="s">
        <v>528</v>
      </c>
      <c r="G986" s="522">
        <v>40701</v>
      </c>
      <c r="H986" s="522" t="s">
        <v>743</v>
      </c>
      <c r="I986" s="520" t="s">
        <v>530</v>
      </c>
      <c r="J986" s="523" t="s">
        <v>564</v>
      </c>
      <c r="K986" s="520" t="s">
        <v>106</v>
      </c>
      <c r="L986" s="520" t="s">
        <v>622</v>
      </c>
      <c r="M986" s="520">
        <v>7896</v>
      </c>
      <c r="N986" s="524">
        <v>0.84722222222222221</v>
      </c>
      <c r="O986" s="524">
        <v>0.85069444444444442</v>
      </c>
      <c r="P986" s="519">
        <v>4.9999999999999822</v>
      </c>
      <c r="Q986" s="520" t="s">
        <v>555</v>
      </c>
      <c r="R986" s="520" t="s">
        <v>651</v>
      </c>
      <c r="S986" s="520" t="s">
        <v>547</v>
      </c>
      <c r="T986" s="520" t="s">
        <v>534</v>
      </c>
      <c r="U986" s="520"/>
      <c r="V986" s="520"/>
      <c r="W986" s="520" t="s">
        <v>654</v>
      </c>
      <c r="X986" s="520" t="s">
        <v>655</v>
      </c>
      <c r="Y986" s="520" t="b">
        <v>0</v>
      </c>
      <c r="Z986" s="520"/>
      <c r="AA986" s="520"/>
      <c r="AB986" s="520"/>
      <c r="AC986" s="520"/>
      <c r="AD986" s="527"/>
      <c r="AE986" s="520"/>
      <c r="AF986" s="520"/>
      <c r="AG986" s="520"/>
      <c r="AH986" s="520"/>
      <c r="AI986" s="520" t="s">
        <v>589</v>
      </c>
    </row>
    <row r="987" spans="1:35" s="154" customFormat="1">
      <c r="A987" s="520" t="s">
        <v>271</v>
      </c>
      <c r="B987" s="520">
        <v>4</v>
      </c>
      <c r="C987" s="525">
        <v>1271765</v>
      </c>
      <c r="D987" s="520">
        <v>10044518</v>
      </c>
      <c r="E987" s="520" t="s">
        <v>337</v>
      </c>
      <c r="F987" s="520" t="s">
        <v>528</v>
      </c>
      <c r="G987" s="522">
        <v>40701</v>
      </c>
      <c r="H987" s="522" t="s">
        <v>743</v>
      </c>
      <c r="I987" s="520" t="s">
        <v>530</v>
      </c>
      <c r="J987" s="523" t="s">
        <v>564</v>
      </c>
      <c r="K987" s="520" t="s">
        <v>106</v>
      </c>
      <c r="L987" s="520" t="s">
        <v>622</v>
      </c>
      <c r="M987" s="520">
        <v>7896</v>
      </c>
      <c r="N987" s="524">
        <v>0.85069444444444442</v>
      </c>
      <c r="O987" s="524">
        <v>0.86111111111111105</v>
      </c>
      <c r="P987" s="519">
        <v>14.999999999999947</v>
      </c>
      <c r="Q987" s="520" t="s">
        <v>544</v>
      </c>
      <c r="R987" s="520" t="s">
        <v>1890</v>
      </c>
      <c r="S987" s="520" t="s">
        <v>533</v>
      </c>
      <c r="T987" s="520" t="s">
        <v>534</v>
      </c>
      <c r="U987" s="520"/>
      <c r="V987" s="520"/>
      <c r="W987" s="520" t="s">
        <v>654</v>
      </c>
      <c r="X987" s="520" t="s">
        <v>655</v>
      </c>
      <c r="Y987" s="520" t="b">
        <v>0</v>
      </c>
      <c r="Z987" s="520"/>
      <c r="AA987" s="520"/>
      <c r="AB987" s="520"/>
      <c r="AC987" s="520"/>
      <c r="AD987" s="527"/>
      <c r="AE987" s="520"/>
      <c r="AF987" s="520"/>
      <c r="AG987" s="520"/>
      <c r="AH987" s="520"/>
      <c r="AI987" s="520" t="s">
        <v>589</v>
      </c>
    </row>
    <row r="988" spans="1:35" s="154" customFormat="1">
      <c r="A988" s="520" t="s">
        <v>271</v>
      </c>
      <c r="B988" s="520">
        <v>4</v>
      </c>
      <c r="C988" s="525">
        <v>1271765</v>
      </c>
      <c r="D988" s="520">
        <v>10044518</v>
      </c>
      <c r="E988" s="520" t="s">
        <v>337</v>
      </c>
      <c r="F988" s="520" t="s">
        <v>528</v>
      </c>
      <c r="G988" s="522">
        <v>40701</v>
      </c>
      <c r="H988" s="522" t="s">
        <v>743</v>
      </c>
      <c r="I988" s="520" t="s">
        <v>530</v>
      </c>
      <c r="J988" s="523" t="s">
        <v>564</v>
      </c>
      <c r="K988" s="520" t="s">
        <v>106</v>
      </c>
      <c r="L988" s="520" t="s">
        <v>622</v>
      </c>
      <c r="M988" s="520">
        <v>7896</v>
      </c>
      <c r="N988" s="524">
        <v>0.86111111111111105</v>
      </c>
      <c r="O988" s="524">
        <v>0.86319444444444438</v>
      </c>
      <c r="P988" s="519">
        <v>2.9999999999999893</v>
      </c>
      <c r="Q988" s="520" t="s">
        <v>555</v>
      </c>
      <c r="R988" s="520" t="s">
        <v>656</v>
      </c>
      <c r="S988" s="520" t="s">
        <v>547</v>
      </c>
      <c r="T988" s="520" t="s">
        <v>534</v>
      </c>
      <c r="U988" s="520"/>
      <c r="V988" s="520"/>
      <c r="W988" s="520" t="s">
        <v>654</v>
      </c>
      <c r="X988" s="520" t="s">
        <v>655</v>
      </c>
      <c r="Y988" s="520" t="b">
        <v>0</v>
      </c>
      <c r="Z988" s="520"/>
      <c r="AA988" s="520"/>
      <c r="AB988" s="520"/>
      <c r="AC988" s="520"/>
      <c r="AD988" s="527"/>
      <c r="AE988" s="520"/>
      <c r="AF988" s="520"/>
      <c r="AG988" s="520"/>
      <c r="AH988" s="520"/>
      <c r="AI988" s="520" t="s">
        <v>589</v>
      </c>
    </row>
    <row r="989" spans="1:35" s="154" customFormat="1">
      <c r="A989" s="520" t="s">
        <v>271</v>
      </c>
      <c r="B989" s="520">
        <v>4</v>
      </c>
      <c r="C989" s="525">
        <v>1271765</v>
      </c>
      <c r="D989" s="520">
        <v>10044518</v>
      </c>
      <c r="E989" s="520" t="s">
        <v>337</v>
      </c>
      <c r="F989" s="520" t="s">
        <v>528</v>
      </c>
      <c r="G989" s="522">
        <v>40701</v>
      </c>
      <c r="H989" s="522" t="s">
        <v>743</v>
      </c>
      <c r="I989" s="520" t="s">
        <v>530</v>
      </c>
      <c r="J989" s="523" t="s">
        <v>564</v>
      </c>
      <c r="K989" s="520" t="s">
        <v>106</v>
      </c>
      <c r="L989" s="520" t="s">
        <v>622</v>
      </c>
      <c r="M989" s="520">
        <v>7896</v>
      </c>
      <c r="N989" s="524">
        <v>0.86319444444444438</v>
      </c>
      <c r="O989" s="524">
        <v>0.86805555555555558</v>
      </c>
      <c r="P989" s="519">
        <v>6.9999999999999751</v>
      </c>
      <c r="Q989" s="520" t="s">
        <v>538</v>
      </c>
      <c r="R989" s="520"/>
      <c r="S989" s="520" t="s">
        <v>539</v>
      </c>
      <c r="T989" s="520" t="s">
        <v>540</v>
      </c>
      <c r="U989" s="520"/>
      <c r="V989" s="520"/>
      <c r="W989" s="520" t="s">
        <v>654</v>
      </c>
      <c r="X989" s="520" t="s">
        <v>655</v>
      </c>
      <c r="Y989" s="520" t="b">
        <v>0</v>
      </c>
      <c r="Z989" s="520"/>
      <c r="AA989" s="520"/>
      <c r="AB989" s="520"/>
      <c r="AC989" s="520"/>
      <c r="AD989" s="527"/>
      <c r="AE989" s="520"/>
      <c r="AF989" s="520"/>
      <c r="AG989" s="520"/>
      <c r="AH989" s="520"/>
      <c r="AI989" s="520" t="s">
        <v>589</v>
      </c>
    </row>
    <row r="990" spans="1:35" s="154" customFormat="1">
      <c r="A990" s="520" t="s">
        <v>271</v>
      </c>
      <c r="B990" s="520">
        <v>4</v>
      </c>
      <c r="C990" s="525">
        <v>1271765</v>
      </c>
      <c r="D990" s="520">
        <v>10044518</v>
      </c>
      <c r="E990" s="520" t="s">
        <v>337</v>
      </c>
      <c r="F990" s="520" t="s">
        <v>528</v>
      </c>
      <c r="G990" s="522">
        <v>40701</v>
      </c>
      <c r="H990" s="522" t="s">
        <v>743</v>
      </c>
      <c r="I990" s="520" t="s">
        <v>530</v>
      </c>
      <c r="J990" s="523" t="s">
        <v>564</v>
      </c>
      <c r="K990" s="520" t="s">
        <v>106</v>
      </c>
      <c r="L990" s="520" t="s">
        <v>622</v>
      </c>
      <c r="M990" s="520">
        <v>7896</v>
      </c>
      <c r="N990" s="524">
        <v>0.86805555555555558</v>
      </c>
      <c r="O990" s="524">
        <v>0.87569444444444444</v>
      </c>
      <c r="P990" s="519">
        <v>11.000000000000121</v>
      </c>
      <c r="Q990" s="520" t="s">
        <v>643</v>
      </c>
      <c r="R990" s="520" t="s">
        <v>1891</v>
      </c>
      <c r="S990" s="520" t="s">
        <v>557</v>
      </c>
      <c r="T990" s="520" t="s">
        <v>534</v>
      </c>
      <c r="U990" s="520"/>
      <c r="V990" s="520"/>
      <c r="W990" s="520" t="s">
        <v>654</v>
      </c>
      <c r="X990" s="520" t="s">
        <v>655</v>
      </c>
      <c r="Y990" s="520" t="b">
        <v>0</v>
      </c>
      <c r="Z990" s="520"/>
      <c r="AA990" s="520"/>
      <c r="AB990" s="520"/>
      <c r="AC990" s="520"/>
      <c r="AD990" s="527"/>
      <c r="AE990" s="520"/>
      <c r="AF990" s="520"/>
      <c r="AG990" s="520"/>
      <c r="AH990" s="520"/>
      <c r="AI990" s="520" t="s">
        <v>589</v>
      </c>
    </row>
    <row r="991" spans="1:35" s="154" customFormat="1">
      <c r="A991" s="520" t="s">
        <v>271</v>
      </c>
      <c r="B991" s="520">
        <v>4</v>
      </c>
      <c r="C991" s="525">
        <v>1271765</v>
      </c>
      <c r="D991" s="520">
        <v>10044518</v>
      </c>
      <c r="E991" s="520" t="s">
        <v>337</v>
      </c>
      <c r="F991" s="520" t="s">
        <v>528</v>
      </c>
      <c r="G991" s="522">
        <v>40701</v>
      </c>
      <c r="H991" s="522" t="s">
        <v>743</v>
      </c>
      <c r="I991" s="520" t="s">
        <v>530</v>
      </c>
      <c r="J991" s="523" t="s">
        <v>564</v>
      </c>
      <c r="K991" s="520" t="s">
        <v>106</v>
      </c>
      <c r="L991" s="520" t="s">
        <v>622</v>
      </c>
      <c r="M991" s="520">
        <v>7896</v>
      </c>
      <c r="N991" s="524">
        <v>0.87569444444444444</v>
      </c>
      <c r="O991" s="524">
        <v>0.88888888888888884</v>
      </c>
      <c r="P991" s="519">
        <v>18.999999999999932</v>
      </c>
      <c r="Q991" s="520" t="s">
        <v>538</v>
      </c>
      <c r="R991" s="520"/>
      <c r="S991" s="520" t="s">
        <v>539</v>
      </c>
      <c r="T991" s="520" t="s">
        <v>540</v>
      </c>
      <c r="U991" s="520"/>
      <c r="V991" s="520"/>
      <c r="W991" s="520" t="s">
        <v>654</v>
      </c>
      <c r="X991" s="520" t="s">
        <v>655</v>
      </c>
      <c r="Y991" s="520" t="b">
        <v>0</v>
      </c>
      <c r="Z991" s="520"/>
      <c r="AA991" s="520"/>
      <c r="AB991" s="520"/>
      <c r="AC991" s="520"/>
      <c r="AD991" s="527"/>
      <c r="AE991" s="520"/>
      <c r="AF991" s="520"/>
      <c r="AG991" s="520"/>
      <c r="AH991" s="520"/>
      <c r="AI991" s="520" t="s">
        <v>589</v>
      </c>
    </row>
    <row r="992" spans="1:35" s="154" customFormat="1">
      <c r="A992" s="520" t="s">
        <v>271</v>
      </c>
      <c r="B992" s="520">
        <v>4</v>
      </c>
      <c r="C992" s="525">
        <v>1271765</v>
      </c>
      <c r="D992" s="520">
        <v>10044518</v>
      </c>
      <c r="E992" s="520" t="s">
        <v>337</v>
      </c>
      <c r="F992" s="520" t="s">
        <v>528</v>
      </c>
      <c r="G992" s="522">
        <v>40701</v>
      </c>
      <c r="H992" s="522" t="s">
        <v>743</v>
      </c>
      <c r="I992" s="520" t="s">
        <v>530</v>
      </c>
      <c r="J992" s="523" t="s">
        <v>564</v>
      </c>
      <c r="K992" s="520" t="s">
        <v>106</v>
      </c>
      <c r="L992" s="520" t="s">
        <v>622</v>
      </c>
      <c r="M992" s="520">
        <v>7896</v>
      </c>
      <c r="N992" s="524">
        <v>0.88888888888888884</v>
      </c>
      <c r="O992" s="524">
        <v>0.89097222222222217</v>
      </c>
      <c r="P992" s="519">
        <v>2.9999999999999893</v>
      </c>
      <c r="Q992" s="520" t="s">
        <v>543</v>
      </c>
      <c r="R992" s="520" t="s">
        <v>1892</v>
      </c>
      <c r="S992" s="520" t="s">
        <v>542</v>
      </c>
      <c r="T992" s="520" t="s">
        <v>534</v>
      </c>
      <c r="U992" s="520"/>
      <c r="V992" s="520"/>
      <c r="W992" s="520" t="s">
        <v>654</v>
      </c>
      <c r="X992" s="520" t="s">
        <v>655</v>
      </c>
      <c r="Y992" s="520" t="b">
        <v>0</v>
      </c>
      <c r="Z992" s="520"/>
      <c r="AA992" s="520"/>
      <c r="AB992" s="520"/>
      <c r="AC992" s="520"/>
      <c r="AD992" s="527"/>
      <c r="AE992" s="520"/>
      <c r="AF992" s="520"/>
      <c r="AG992" s="520"/>
      <c r="AH992" s="520"/>
      <c r="AI992" s="520" t="s">
        <v>589</v>
      </c>
    </row>
    <row r="993" spans="1:35" s="154" customFormat="1">
      <c r="A993" s="520" t="s">
        <v>271</v>
      </c>
      <c r="B993" s="520">
        <v>4</v>
      </c>
      <c r="C993" s="525">
        <v>1271765</v>
      </c>
      <c r="D993" s="520">
        <v>10044518</v>
      </c>
      <c r="E993" s="520" t="s">
        <v>337</v>
      </c>
      <c r="F993" s="520" t="s">
        <v>528</v>
      </c>
      <c r="G993" s="522">
        <v>40701</v>
      </c>
      <c r="H993" s="522" t="s">
        <v>743</v>
      </c>
      <c r="I993" s="520" t="s">
        <v>530</v>
      </c>
      <c r="J993" s="523" t="s">
        <v>564</v>
      </c>
      <c r="K993" s="520" t="s">
        <v>106</v>
      </c>
      <c r="L993" s="520" t="s">
        <v>622</v>
      </c>
      <c r="M993" s="520">
        <v>7896</v>
      </c>
      <c r="N993" s="524">
        <v>0.89097222222222217</v>
      </c>
      <c r="O993" s="524">
        <v>0.89861111111111114</v>
      </c>
      <c r="P993" s="519">
        <v>10.999999999999961</v>
      </c>
      <c r="Q993" s="520" t="s">
        <v>538</v>
      </c>
      <c r="R993" s="520"/>
      <c r="S993" s="520" t="s">
        <v>539</v>
      </c>
      <c r="T993" s="520" t="s">
        <v>540</v>
      </c>
      <c r="U993" s="520"/>
      <c r="V993" s="520"/>
      <c r="W993" s="520" t="s">
        <v>654</v>
      </c>
      <c r="X993" s="520" t="s">
        <v>655</v>
      </c>
      <c r="Y993" s="520" t="b">
        <v>0</v>
      </c>
      <c r="Z993" s="520"/>
      <c r="AA993" s="520"/>
      <c r="AB993" s="520"/>
      <c r="AC993" s="520"/>
      <c r="AD993" s="527"/>
      <c r="AE993" s="520"/>
      <c r="AF993" s="520"/>
      <c r="AG993" s="520"/>
      <c r="AH993" s="520"/>
      <c r="AI993" s="520" t="s">
        <v>589</v>
      </c>
    </row>
    <row r="994" spans="1:35" s="154" customFormat="1">
      <c r="A994" s="520" t="s">
        <v>271</v>
      </c>
      <c r="B994" s="520">
        <v>4</v>
      </c>
      <c r="C994" s="525">
        <v>1271765</v>
      </c>
      <c r="D994" s="520">
        <v>10044518</v>
      </c>
      <c r="E994" s="520" t="s">
        <v>337</v>
      </c>
      <c r="F994" s="520" t="s">
        <v>528</v>
      </c>
      <c r="G994" s="522">
        <v>40701</v>
      </c>
      <c r="H994" s="522" t="s">
        <v>743</v>
      </c>
      <c r="I994" s="520" t="s">
        <v>530</v>
      </c>
      <c r="J994" s="523" t="s">
        <v>564</v>
      </c>
      <c r="K994" s="520" t="s">
        <v>106</v>
      </c>
      <c r="L994" s="520" t="s">
        <v>622</v>
      </c>
      <c r="M994" s="520">
        <v>7896</v>
      </c>
      <c r="N994" s="524">
        <v>0.89861111111111114</v>
      </c>
      <c r="O994" s="524">
        <v>0.9</v>
      </c>
      <c r="P994" s="519">
        <v>1.9999999999999929</v>
      </c>
      <c r="Q994" s="520" t="s">
        <v>543</v>
      </c>
      <c r="R994" s="520" t="s">
        <v>1893</v>
      </c>
      <c r="S994" s="520" t="s">
        <v>542</v>
      </c>
      <c r="T994" s="520" t="s">
        <v>534</v>
      </c>
      <c r="U994" s="520"/>
      <c r="V994" s="520"/>
      <c r="W994" s="520" t="s">
        <v>654</v>
      </c>
      <c r="X994" s="520" t="s">
        <v>655</v>
      </c>
      <c r="Y994" s="520" t="b">
        <v>0</v>
      </c>
      <c r="Z994" s="520"/>
      <c r="AA994" s="520"/>
      <c r="AB994" s="520"/>
      <c r="AC994" s="520"/>
      <c r="AD994" s="527"/>
      <c r="AE994" s="520"/>
      <c r="AF994" s="520"/>
      <c r="AG994" s="520"/>
      <c r="AH994" s="520"/>
      <c r="AI994" s="520" t="s">
        <v>589</v>
      </c>
    </row>
    <row r="995" spans="1:35" s="154" customFormat="1">
      <c r="A995" s="520" t="s">
        <v>271</v>
      </c>
      <c r="B995" s="520">
        <v>4</v>
      </c>
      <c r="C995" s="525">
        <v>1271765</v>
      </c>
      <c r="D995" s="520">
        <v>10044518</v>
      </c>
      <c r="E995" s="520" t="s">
        <v>337</v>
      </c>
      <c r="F995" s="520" t="s">
        <v>528</v>
      </c>
      <c r="G995" s="522">
        <v>40701</v>
      </c>
      <c r="H995" s="522" t="s">
        <v>743</v>
      </c>
      <c r="I995" s="520" t="s">
        <v>530</v>
      </c>
      <c r="J995" s="523" t="s">
        <v>564</v>
      </c>
      <c r="K995" s="520" t="s">
        <v>106</v>
      </c>
      <c r="L995" s="520" t="s">
        <v>622</v>
      </c>
      <c r="M995" s="520">
        <v>7896</v>
      </c>
      <c r="N995" s="524">
        <v>0.9</v>
      </c>
      <c r="O995" s="524">
        <v>0.90972222222222221</v>
      </c>
      <c r="P995" s="519">
        <v>14.00000000000011</v>
      </c>
      <c r="Q995" s="520" t="s">
        <v>538</v>
      </c>
      <c r="R995" s="520"/>
      <c r="S995" s="520" t="s">
        <v>539</v>
      </c>
      <c r="T995" s="520" t="s">
        <v>540</v>
      </c>
      <c r="U995" s="520"/>
      <c r="V995" s="520"/>
      <c r="W995" s="520" t="s">
        <v>654</v>
      </c>
      <c r="X995" s="520" t="s">
        <v>655</v>
      </c>
      <c r="Y995" s="520" t="b">
        <v>0</v>
      </c>
      <c r="Z995" s="520"/>
      <c r="AA995" s="520"/>
      <c r="AB995" s="520"/>
      <c r="AC995" s="520"/>
      <c r="AD995" s="527"/>
      <c r="AE995" s="520"/>
      <c r="AF995" s="520"/>
      <c r="AG995" s="520"/>
      <c r="AH995" s="520"/>
      <c r="AI995" s="520" t="s">
        <v>589</v>
      </c>
    </row>
    <row r="996" spans="1:35" s="154" customFormat="1">
      <c r="A996" s="520" t="s">
        <v>271</v>
      </c>
      <c r="B996" s="520">
        <v>4</v>
      </c>
      <c r="C996" s="525">
        <v>1271765</v>
      </c>
      <c r="D996" s="520">
        <v>10044518</v>
      </c>
      <c r="E996" s="520" t="s">
        <v>337</v>
      </c>
      <c r="F996" s="520" t="s">
        <v>528</v>
      </c>
      <c r="G996" s="522">
        <v>40701</v>
      </c>
      <c r="H996" s="522" t="s">
        <v>743</v>
      </c>
      <c r="I996" s="520" t="s">
        <v>530</v>
      </c>
      <c r="J996" s="523" t="s">
        <v>564</v>
      </c>
      <c r="K996" s="520" t="s">
        <v>106</v>
      </c>
      <c r="L996" s="520" t="s">
        <v>622</v>
      </c>
      <c r="M996" s="520">
        <v>7896</v>
      </c>
      <c r="N996" s="524">
        <v>0.90972222222222221</v>
      </c>
      <c r="O996" s="524">
        <v>0.91666666666666663</v>
      </c>
      <c r="P996" s="519">
        <v>9.9999999999999645</v>
      </c>
      <c r="Q996" s="520" t="s">
        <v>546</v>
      </c>
      <c r="R996" s="520" t="s">
        <v>1894</v>
      </c>
      <c r="S996" s="520" t="s">
        <v>547</v>
      </c>
      <c r="T996" s="520" t="s">
        <v>534</v>
      </c>
      <c r="U996" s="520"/>
      <c r="V996" s="520"/>
      <c r="W996" s="520" t="s">
        <v>654</v>
      </c>
      <c r="X996" s="520" t="s">
        <v>655</v>
      </c>
      <c r="Y996" s="520" t="b">
        <v>0</v>
      </c>
      <c r="Z996" s="520"/>
      <c r="AA996" s="520"/>
      <c r="AB996" s="520"/>
      <c r="AC996" s="520"/>
      <c r="AD996" s="527"/>
      <c r="AE996" s="520"/>
      <c r="AF996" s="520"/>
      <c r="AG996" s="520"/>
      <c r="AH996" s="520"/>
      <c r="AI996" s="520" t="s">
        <v>589</v>
      </c>
    </row>
    <row r="997" spans="1:35" s="154" customFormat="1">
      <c r="A997" s="520" t="s">
        <v>271</v>
      </c>
      <c r="B997" s="520">
        <v>2</v>
      </c>
      <c r="C997" s="525">
        <v>1274178</v>
      </c>
      <c r="D997" s="520">
        <v>10044971</v>
      </c>
      <c r="E997" s="520" t="s">
        <v>1093</v>
      </c>
      <c r="F997" s="520" t="s">
        <v>561</v>
      </c>
      <c r="G997" s="522">
        <v>40701</v>
      </c>
      <c r="H997" s="522" t="s">
        <v>743</v>
      </c>
      <c r="I997" s="520" t="s">
        <v>530</v>
      </c>
      <c r="J997" s="523" t="s">
        <v>577</v>
      </c>
      <c r="K997" s="520" t="s">
        <v>106</v>
      </c>
      <c r="L997" s="520" t="s">
        <v>622</v>
      </c>
      <c r="M997" s="520">
        <v>504</v>
      </c>
      <c r="N997" s="524">
        <v>1.3888888888888889E-3</v>
      </c>
      <c r="O997" s="524">
        <v>2.7777777777777779E-3</v>
      </c>
      <c r="P997" s="519">
        <v>1.9999999999999998</v>
      </c>
      <c r="Q997" s="520" t="s">
        <v>555</v>
      </c>
      <c r="R997" s="520" t="s">
        <v>662</v>
      </c>
      <c r="S997" s="520" t="s">
        <v>547</v>
      </c>
      <c r="T997" s="520" t="s">
        <v>534</v>
      </c>
      <c r="U997" s="520"/>
      <c r="V997" s="520"/>
      <c r="W997" s="520" t="s">
        <v>658</v>
      </c>
      <c r="X997" s="520" t="s">
        <v>619</v>
      </c>
      <c r="Y997" s="520" t="b">
        <v>0</v>
      </c>
      <c r="Z997" s="520">
        <v>504</v>
      </c>
      <c r="AA997" s="520">
        <v>12000</v>
      </c>
      <c r="AB997" s="520">
        <v>40701</v>
      </c>
      <c r="AC997" s="520" t="s">
        <v>1895</v>
      </c>
      <c r="AD997" s="527">
        <v>750</v>
      </c>
      <c r="AE997" s="520">
        <v>12</v>
      </c>
      <c r="AF997" s="520"/>
      <c r="AG997" s="520"/>
      <c r="AH997" s="520">
        <v>42</v>
      </c>
      <c r="AI997" s="520" t="s">
        <v>580</v>
      </c>
    </row>
    <row r="998" spans="1:35" s="154" customFormat="1">
      <c r="A998" s="520" t="s">
        <v>271</v>
      </c>
      <c r="B998" s="520">
        <v>2</v>
      </c>
      <c r="C998" s="525">
        <v>1274178</v>
      </c>
      <c r="D998" s="520">
        <v>10044971</v>
      </c>
      <c r="E998" s="520" t="s">
        <v>1093</v>
      </c>
      <c r="F998" s="520" t="s">
        <v>561</v>
      </c>
      <c r="G998" s="522">
        <v>40701</v>
      </c>
      <c r="H998" s="522" t="s">
        <v>743</v>
      </c>
      <c r="I998" s="520" t="s">
        <v>530</v>
      </c>
      <c r="J998" s="523" t="s">
        <v>577</v>
      </c>
      <c r="K998" s="520" t="s">
        <v>106</v>
      </c>
      <c r="L998" s="520" t="s">
        <v>622</v>
      </c>
      <c r="M998" s="520">
        <v>504</v>
      </c>
      <c r="N998" s="524">
        <v>2.7777777777777779E-3</v>
      </c>
      <c r="O998" s="524">
        <v>4.8611111111111112E-3</v>
      </c>
      <c r="P998" s="519">
        <v>3.0000000000000004</v>
      </c>
      <c r="Q998" s="520" t="s">
        <v>538</v>
      </c>
      <c r="R998" s="520"/>
      <c r="S998" s="520" t="s">
        <v>539</v>
      </c>
      <c r="T998" s="520" t="s">
        <v>540</v>
      </c>
      <c r="U998" s="520"/>
      <c r="V998" s="520"/>
      <c r="W998" s="520" t="s">
        <v>658</v>
      </c>
      <c r="X998" s="520" t="s">
        <v>619</v>
      </c>
      <c r="Y998" s="520" t="b">
        <v>0</v>
      </c>
      <c r="Z998" s="520"/>
      <c r="AA998" s="520"/>
      <c r="AB998" s="520"/>
      <c r="AC998" s="520"/>
      <c r="AD998" s="527"/>
      <c r="AE998" s="520"/>
      <c r="AF998" s="520"/>
      <c r="AG998" s="520"/>
      <c r="AH998" s="520"/>
      <c r="AI998" s="520" t="s">
        <v>580</v>
      </c>
    </row>
    <row r="999" spans="1:35" s="154" customFormat="1">
      <c r="A999" s="520" t="s">
        <v>271</v>
      </c>
      <c r="B999" s="520">
        <v>2</v>
      </c>
      <c r="C999" s="525">
        <v>1274178</v>
      </c>
      <c r="D999" s="520">
        <v>10044971</v>
      </c>
      <c r="E999" s="520" t="s">
        <v>1093</v>
      </c>
      <c r="F999" s="520" t="s">
        <v>561</v>
      </c>
      <c r="G999" s="522">
        <v>40701</v>
      </c>
      <c r="H999" s="522" t="s">
        <v>743</v>
      </c>
      <c r="I999" s="520" t="s">
        <v>530</v>
      </c>
      <c r="J999" s="523" t="s">
        <v>577</v>
      </c>
      <c r="K999" s="520" t="s">
        <v>106</v>
      </c>
      <c r="L999" s="520" t="s">
        <v>622</v>
      </c>
      <c r="M999" s="520">
        <v>504</v>
      </c>
      <c r="N999" s="524">
        <v>4.8611111111111112E-3</v>
      </c>
      <c r="O999" s="524">
        <v>7.6388888888888886E-3</v>
      </c>
      <c r="P999" s="519">
        <v>3.9999999999999996</v>
      </c>
      <c r="Q999" s="520" t="s">
        <v>546</v>
      </c>
      <c r="R999" s="520" t="s">
        <v>1440</v>
      </c>
      <c r="S999" s="520" t="s">
        <v>547</v>
      </c>
      <c r="T999" s="520" t="s">
        <v>534</v>
      </c>
      <c r="U999" s="520"/>
      <c r="V999" s="520"/>
      <c r="W999" s="520" t="s">
        <v>658</v>
      </c>
      <c r="X999" s="520" t="s">
        <v>619</v>
      </c>
      <c r="Y999" s="520" t="b">
        <v>0</v>
      </c>
      <c r="Z999" s="520"/>
      <c r="AA999" s="520"/>
      <c r="AB999" s="520"/>
      <c r="AC999" s="520"/>
      <c r="AD999" s="527"/>
      <c r="AE999" s="520"/>
      <c r="AF999" s="520"/>
      <c r="AG999" s="520"/>
      <c r="AH999" s="520"/>
      <c r="AI999" s="520" t="s">
        <v>580</v>
      </c>
    </row>
    <row r="1000" spans="1:35" s="154" customFormat="1">
      <c r="A1000" s="520" t="s">
        <v>271</v>
      </c>
      <c r="B1000" s="520">
        <v>3</v>
      </c>
      <c r="C1000" s="525">
        <v>1275544</v>
      </c>
      <c r="D1000" s="520">
        <v>10049569</v>
      </c>
      <c r="E1000" s="520" t="s">
        <v>857</v>
      </c>
      <c r="F1000" s="520" t="s">
        <v>571</v>
      </c>
      <c r="G1000" s="522">
        <v>40701</v>
      </c>
      <c r="H1000" s="522" t="s">
        <v>743</v>
      </c>
      <c r="I1000" s="520" t="s">
        <v>530</v>
      </c>
      <c r="J1000" s="523" t="s">
        <v>577</v>
      </c>
      <c r="K1000" s="520" t="s">
        <v>106</v>
      </c>
      <c r="L1000" s="520" t="s">
        <v>622</v>
      </c>
      <c r="M1000" s="520">
        <v>2520</v>
      </c>
      <c r="N1000" s="524">
        <v>7.6388888888888886E-3</v>
      </c>
      <c r="O1000" s="524">
        <v>2.013888888888889E-2</v>
      </c>
      <c r="P1000" s="519">
        <v>17.999999999999996</v>
      </c>
      <c r="Q1000" s="520" t="s">
        <v>562</v>
      </c>
      <c r="R1000" s="520" t="s">
        <v>1441</v>
      </c>
      <c r="S1000" s="520" t="s">
        <v>550</v>
      </c>
      <c r="T1000" s="520" t="s">
        <v>551</v>
      </c>
      <c r="U1000" s="520"/>
      <c r="V1000" s="520"/>
      <c r="W1000" s="520" t="s">
        <v>658</v>
      </c>
      <c r="X1000" s="520" t="s">
        <v>619</v>
      </c>
      <c r="Y1000" s="520" t="b">
        <v>0</v>
      </c>
      <c r="Z1000" s="520">
        <v>2520</v>
      </c>
      <c r="AA1000" s="520">
        <v>12000</v>
      </c>
      <c r="AB1000" s="520">
        <v>40701</v>
      </c>
      <c r="AC1000" s="520" t="s">
        <v>1896</v>
      </c>
      <c r="AD1000" s="527">
        <v>750</v>
      </c>
      <c r="AE1000" s="520">
        <v>6</v>
      </c>
      <c r="AF1000" s="520"/>
      <c r="AG1000" s="520"/>
      <c r="AH1000" s="520">
        <v>210</v>
      </c>
      <c r="AI1000" s="520" t="s">
        <v>580</v>
      </c>
    </row>
    <row r="1001" spans="1:35" s="154" customFormat="1">
      <c r="A1001" s="520" t="s">
        <v>271</v>
      </c>
      <c r="B1001" s="520">
        <v>3</v>
      </c>
      <c r="C1001" s="525">
        <v>1275544</v>
      </c>
      <c r="D1001" s="520">
        <v>10049569</v>
      </c>
      <c r="E1001" s="520" t="s">
        <v>857</v>
      </c>
      <c r="F1001" s="520" t="s">
        <v>571</v>
      </c>
      <c r="G1001" s="522">
        <v>40701</v>
      </c>
      <c r="H1001" s="522" t="s">
        <v>743</v>
      </c>
      <c r="I1001" s="520" t="s">
        <v>530</v>
      </c>
      <c r="J1001" s="523" t="s">
        <v>577</v>
      </c>
      <c r="K1001" s="520" t="s">
        <v>106</v>
      </c>
      <c r="L1001" s="520" t="s">
        <v>622</v>
      </c>
      <c r="M1001" s="520">
        <v>2520</v>
      </c>
      <c r="N1001" s="524">
        <v>2.013888888888889E-2</v>
      </c>
      <c r="O1001" s="524">
        <v>2.2916666666666665E-2</v>
      </c>
      <c r="P1001" s="519">
        <v>4.0000000000000009</v>
      </c>
      <c r="Q1001" s="520" t="s">
        <v>555</v>
      </c>
      <c r="R1001" s="520" t="s">
        <v>662</v>
      </c>
      <c r="S1001" s="520" t="s">
        <v>547</v>
      </c>
      <c r="T1001" s="520" t="s">
        <v>534</v>
      </c>
      <c r="U1001" s="520"/>
      <c r="V1001" s="520"/>
      <c r="W1001" s="520" t="s">
        <v>658</v>
      </c>
      <c r="X1001" s="520" t="s">
        <v>619</v>
      </c>
      <c r="Y1001" s="520" t="b">
        <v>0</v>
      </c>
      <c r="Z1001" s="520"/>
      <c r="AA1001" s="520"/>
      <c r="AB1001" s="520"/>
      <c r="AC1001" s="520"/>
      <c r="AD1001" s="527"/>
      <c r="AE1001" s="520"/>
      <c r="AF1001" s="520"/>
      <c r="AG1001" s="520"/>
      <c r="AH1001" s="520"/>
      <c r="AI1001" s="520" t="s">
        <v>580</v>
      </c>
    </row>
    <row r="1002" spans="1:35" s="154" customFormat="1">
      <c r="A1002" s="520" t="s">
        <v>271</v>
      </c>
      <c r="B1002" s="520">
        <v>3</v>
      </c>
      <c r="C1002" s="525">
        <v>1275544</v>
      </c>
      <c r="D1002" s="520">
        <v>10049569</v>
      </c>
      <c r="E1002" s="520" t="s">
        <v>857</v>
      </c>
      <c r="F1002" s="520" t="s">
        <v>571</v>
      </c>
      <c r="G1002" s="522">
        <v>40701</v>
      </c>
      <c r="H1002" s="522" t="s">
        <v>743</v>
      </c>
      <c r="I1002" s="520" t="s">
        <v>530</v>
      </c>
      <c r="J1002" s="523" t="s">
        <v>577</v>
      </c>
      <c r="K1002" s="520" t="s">
        <v>106</v>
      </c>
      <c r="L1002" s="520" t="s">
        <v>622</v>
      </c>
      <c r="M1002" s="520">
        <v>2520</v>
      </c>
      <c r="N1002" s="524">
        <v>2.2916666666666665E-2</v>
      </c>
      <c r="O1002" s="524">
        <v>3.1944444444444442E-2</v>
      </c>
      <c r="P1002" s="519">
        <v>12.999999999999998</v>
      </c>
      <c r="Q1002" s="520" t="s">
        <v>538</v>
      </c>
      <c r="R1002" s="520"/>
      <c r="S1002" s="520" t="s">
        <v>539</v>
      </c>
      <c r="T1002" s="520" t="s">
        <v>540</v>
      </c>
      <c r="U1002" s="520"/>
      <c r="V1002" s="520"/>
      <c r="W1002" s="520" t="s">
        <v>658</v>
      </c>
      <c r="X1002" s="520" t="s">
        <v>619</v>
      </c>
      <c r="Y1002" s="520" t="b">
        <v>0</v>
      </c>
      <c r="Z1002" s="520"/>
      <c r="AA1002" s="520"/>
      <c r="AB1002" s="520"/>
      <c r="AC1002" s="520"/>
      <c r="AD1002" s="527"/>
      <c r="AE1002" s="520"/>
      <c r="AF1002" s="520"/>
      <c r="AG1002" s="520"/>
      <c r="AH1002" s="520"/>
      <c r="AI1002" s="520" t="s">
        <v>580</v>
      </c>
    </row>
    <row r="1003" spans="1:35" s="154" customFormat="1">
      <c r="A1003" s="520" t="s">
        <v>271</v>
      </c>
      <c r="B1003" s="520">
        <v>3</v>
      </c>
      <c r="C1003" s="525">
        <v>1275544</v>
      </c>
      <c r="D1003" s="520">
        <v>10049569</v>
      </c>
      <c r="E1003" s="520" t="s">
        <v>857</v>
      </c>
      <c r="F1003" s="520" t="s">
        <v>571</v>
      </c>
      <c r="G1003" s="522">
        <v>40701</v>
      </c>
      <c r="H1003" s="522" t="s">
        <v>743</v>
      </c>
      <c r="I1003" s="520" t="s">
        <v>530</v>
      </c>
      <c r="J1003" s="523" t="s">
        <v>577</v>
      </c>
      <c r="K1003" s="520" t="s">
        <v>106</v>
      </c>
      <c r="L1003" s="520" t="s">
        <v>622</v>
      </c>
      <c r="M1003" s="520">
        <v>2520</v>
      </c>
      <c r="N1003" s="524">
        <v>3.1944444444444442E-2</v>
      </c>
      <c r="O1003" s="524">
        <v>3.8194444444444441E-2</v>
      </c>
      <c r="P1003" s="519">
        <v>8.9999999999999982</v>
      </c>
      <c r="Q1003" s="520" t="s">
        <v>585</v>
      </c>
      <c r="R1003" s="520" t="s">
        <v>1442</v>
      </c>
      <c r="S1003" s="520" t="s">
        <v>557</v>
      </c>
      <c r="T1003" s="520" t="s">
        <v>534</v>
      </c>
      <c r="U1003" s="520"/>
      <c r="V1003" s="520"/>
      <c r="W1003" s="520" t="s">
        <v>658</v>
      </c>
      <c r="X1003" s="520" t="s">
        <v>619</v>
      </c>
      <c r="Y1003" s="520" t="b">
        <v>0</v>
      </c>
      <c r="Z1003" s="520"/>
      <c r="AA1003" s="520"/>
      <c r="AB1003" s="520"/>
      <c r="AC1003" s="520"/>
      <c r="AD1003" s="527"/>
      <c r="AE1003" s="520"/>
      <c r="AF1003" s="520"/>
      <c r="AG1003" s="520"/>
      <c r="AH1003" s="520"/>
      <c r="AI1003" s="520" t="s">
        <v>580</v>
      </c>
    </row>
    <row r="1004" spans="1:35" s="154" customFormat="1">
      <c r="A1004" s="520" t="s">
        <v>271</v>
      </c>
      <c r="B1004" s="520">
        <v>3</v>
      </c>
      <c r="C1004" s="525">
        <v>1275544</v>
      </c>
      <c r="D1004" s="520">
        <v>10049569</v>
      </c>
      <c r="E1004" s="520" t="s">
        <v>857</v>
      </c>
      <c r="F1004" s="520" t="s">
        <v>571</v>
      </c>
      <c r="G1004" s="522">
        <v>40701</v>
      </c>
      <c r="H1004" s="522" t="s">
        <v>743</v>
      </c>
      <c r="I1004" s="520" t="s">
        <v>530</v>
      </c>
      <c r="J1004" s="523" t="s">
        <v>577</v>
      </c>
      <c r="K1004" s="520" t="s">
        <v>106</v>
      </c>
      <c r="L1004" s="520" t="s">
        <v>622</v>
      </c>
      <c r="M1004" s="520">
        <v>2520</v>
      </c>
      <c r="N1004" s="524">
        <v>3.8194444444444441E-2</v>
      </c>
      <c r="O1004" s="524">
        <v>3.888888888888889E-2</v>
      </c>
      <c r="P1004" s="519">
        <v>1.0000000000000064</v>
      </c>
      <c r="Q1004" s="520" t="s">
        <v>538</v>
      </c>
      <c r="R1004" s="520"/>
      <c r="S1004" s="520" t="s">
        <v>539</v>
      </c>
      <c r="T1004" s="520" t="s">
        <v>540</v>
      </c>
      <c r="U1004" s="520"/>
      <c r="V1004" s="520"/>
      <c r="W1004" s="520" t="s">
        <v>658</v>
      </c>
      <c r="X1004" s="520" t="s">
        <v>619</v>
      </c>
      <c r="Y1004" s="520" t="b">
        <v>0</v>
      </c>
      <c r="Z1004" s="520"/>
      <c r="AA1004" s="520"/>
      <c r="AB1004" s="520"/>
      <c r="AC1004" s="520"/>
      <c r="AD1004" s="527"/>
      <c r="AE1004" s="520"/>
      <c r="AF1004" s="520"/>
      <c r="AG1004" s="520"/>
      <c r="AH1004" s="520"/>
      <c r="AI1004" s="520" t="s">
        <v>580</v>
      </c>
    </row>
    <row r="1005" spans="1:35" s="154" customFormat="1">
      <c r="A1005" s="520" t="s">
        <v>271</v>
      </c>
      <c r="B1005" s="520">
        <v>3</v>
      </c>
      <c r="C1005" s="525">
        <v>1275544</v>
      </c>
      <c r="D1005" s="520">
        <v>10049569</v>
      </c>
      <c r="E1005" s="520" t="s">
        <v>857</v>
      </c>
      <c r="F1005" s="520" t="s">
        <v>571</v>
      </c>
      <c r="G1005" s="522">
        <v>40701</v>
      </c>
      <c r="H1005" s="522" t="s">
        <v>743</v>
      </c>
      <c r="I1005" s="520" t="s">
        <v>530</v>
      </c>
      <c r="J1005" s="523" t="s">
        <v>577</v>
      </c>
      <c r="K1005" s="520" t="s">
        <v>106</v>
      </c>
      <c r="L1005" s="520" t="s">
        <v>622</v>
      </c>
      <c r="M1005" s="520">
        <v>2520</v>
      </c>
      <c r="N1005" s="524">
        <v>3.888888888888889E-2</v>
      </c>
      <c r="O1005" s="524">
        <v>4.2361111111111113E-2</v>
      </c>
      <c r="P1005" s="519">
        <v>4.999999999999992</v>
      </c>
      <c r="Q1005" s="520" t="s">
        <v>558</v>
      </c>
      <c r="R1005" s="520" t="s">
        <v>1443</v>
      </c>
      <c r="S1005" s="520" t="s">
        <v>542</v>
      </c>
      <c r="T1005" s="520" t="s">
        <v>534</v>
      </c>
      <c r="U1005" s="520"/>
      <c r="V1005" s="520"/>
      <c r="W1005" s="520" t="s">
        <v>658</v>
      </c>
      <c r="X1005" s="520" t="s">
        <v>619</v>
      </c>
      <c r="Y1005" s="520" t="b">
        <v>0</v>
      </c>
      <c r="Z1005" s="520"/>
      <c r="AA1005" s="520"/>
      <c r="AB1005" s="520"/>
      <c r="AC1005" s="520"/>
      <c r="AD1005" s="527"/>
      <c r="AE1005" s="520"/>
      <c r="AF1005" s="520"/>
      <c r="AG1005" s="520"/>
      <c r="AH1005" s="520"/>
      <c r="AI1005" s="520" t="s">
        <v>580</v>
      </c>
    </row>
    <row r="1006" spans="1:35" s="154" customFormat="1">
      <c r="A1006" s="520" t="s">
        <v>271</v>
      </c>
      <c r="B1006" s="520">
        <v>3</v>
      </c>
      <c r="C1006" s="525">
        <v>1275544</v>
      </c>
      <c r="D1006" s="520">
        <v>10049569</v>
      </c>
      <c r="E1006" s="520" t="s">
        <v>857</v>
      </c>
      <c r="F1006" s="520" t="s">
        <v>571</v>
      </c>
      <c r="G1006" s="522">
        <v>40701</v>
      </c>
      <c r="H1006" s="522" t="s">
        <v>743</v>
      </c>
      <c r="I1006" s="520" t="s">
        <v>530</v>
      </c>
      <c r="J1006" s="523" t="s">
        <v>577</v>
      </c>
      <c r="K1006" s="520" t="s">
        <v>106</v>
      </c>
      <c r="L1006" s="520" t="s">
        <v>622</v>
      </c>
      <c r="M1006" s="520">
        <v>2520</v>
      </c>
      <c r="N1006" s="524">
        <v>4.2361111111111113E-2</v>
      </c>
      <c r="O1006" s="524">
        <v>6.25E-2</v>
      </c>
      <c r="P1006" s="519">
        <v>29.000000000000007</v>
      </c>
      <c r="Q1006" s="520" t="s">
        <v>548</v>
      </c>
      <c r="R1006" s="520" t="s">
        <v>1444</v>
      </c>
      <c r="S1006" s="520" t="s">
        <v>542</v>
      </c>
      <c r="T1006" s="520" t="s">
        <v>534</v>
      </c>
      <c r="U1006" s="520"/>
      <c r="V1006" s="520"/>
      <c r="W1006" s="520" t="s">
        <v>658</v>
      </c>
      <c r="X1006" s="520" t="s">
        <v>619</v>
      </c>
      <c r="Y1006" s="520" t="b">
        <v>0</v>
      </c>
      <c r="Z1006" s="520"/>
      <c r="AA1006" s="520"/>
      <c r="AB1006" s="520"/>
      <c r="AC1006" s="520"/>
      <c r="AD1006" s="527"/>
      <c r="AE1006" s="520"/>
      <c r="AF1006" s="520"/>
      <c r="AG1006" s="520"/>
      <c r="AH1006" s="520"/>
      <c r="AI1006" s="520" t="s">
        <v>580</v>
      </c>
    </row>
    <row r="1007" spans="1:35" s="154" customFormat="1">
      <c r="A1007" s="520" t="s">
        <v>271</v>
      </c>
      <c r="B1007" s="520">
        <v>4</v>
      </c>
      <c r="C1007" s="525">
        <v>1273943</v>
      </c>
      <c r="D1007" s="520">
        <v>10045190</v>
      </c>
      <c r="E1007" s="520" t="s">
        <v>794</v>
      </c>
      <c r="F1007" s="520" t="s">
        <v>571</v>
      </c>
      <c r="G1007" s="522">
        <v>40701</v>
      </c>
      <c r="H1007" s="522" t="s">
        <v>743</v>
      </c>
      <c r="I1007" s="520" t="s">
        <v>530</v>
      </c>
      <c r="J1007" s="523" t="s">
        <v>577</v>
      </c>
      <c r="K1007" s="520" t="s">
        <v>106</v>
      </c>
      <c r="L1007" s="520" t="s">
        <v>622</v>
      </c>
      <c r="M1007" s="520">
        <v>1824</v>
      </c>
      <c r="N1007" s="524">
        <v>6.25E-2</v>
      </c>
      <c r="O1007" s="524">
        <v>6.3888888888888884E-2</v>
      </c>
      <c r="P1007" s="519">
        <v>1.9999999999999929</v>
      </c>
      <c r="Q1007" s="520" t="s">
        <v>549</v>
      </c>
      <c r="R1007" s="520" t="s">
        <v>1445</v>
      </c>
      <c r="S1007" s="520" t="s">
        <v>550</v>
      </c>
      <c r="T1007" s="520" t="s">
        <v>551</v>
      </c>
      <c r="U1007" s="520"/>
      <c r="V1007" s="520"/>
      <c r="W1007" s="520" t="s">
        <v>658</v>
      </c>
      <c r="X1007" s="520" t="s">
        <v>619</v>
      </c>
      <c r="Y1007" s="520" t="b">
        <v>0</v>
      </c>
      <c r="Z1007" s="520">
        <v>1824</v>
      </c>
      <c r="AA1007" s="520">
        <v>12000</v>
      </c>
      <c r="AB1007" s="520">
        <v>40701</v>
      </c>
      <c r="AC1007" s="520" t="s">
        <v>1897</v>
      </c>
      <c r="AD1007" s="527">
        <v>750</v>
      </c>
      <c r="AE1007" s="520">
        <v>12</v>
      </c>
      <c r="AF1007" s="520"/>
      <c r="AG1007" s="520"/>
      <c r="AH1007" s="520">
        <v>152</v>
      </c>
      <c r="AI1007" s="520" t="s">
        <v>580</v>
      </c>
    </row>
    <row r="1008" spans="1:35" s="154" customFormat="1">
      <c r="A1008" s="520" t="s">
        <v>271</v>
      </c>
      <c r="B1008" s="520">
        <v>4</v>
      </c>
      <c r="C1008" s="525">
        <v>1273943</v>
      </c>
      <c r="D1008" s="520">
        <v>10045190</v>
      </c>
      <c r="E1008" s="520" t="s">
        <v>794</v>
      </c>
      <c r="F1008" s="520" t="s">
        <v>571</v>
      </c>
      <c r="G1008" s="522">
        <v>40701</v>
      </c>
      <c r="H1008" s="522" t="s">
        <v>743</v>
      </c>
      <c r="I1008" s="520" t="s">
        <v>530</v>
      </c>
      <c r="J1008" s="523" t="s">
        <v>577</v>
      </c>
      <c r="K1008" s="520" t="s">
        <v>106</v>
      </c>
      <c r="L1008" s="520" t="s">
        <v>622</v>
      </c>
      <c r="M1008" s="520">
        <v>1824</v>
      </c>
      <c r="N1008" s="524">
        <v>6.3888888888888884E-2</v>
      </c>
      <c r="O1008" s="524">
        <v>7.0833333333333331E-2</v>
      </c>
      <c r="P1008" s="519">
        <v>10.000000000000004</v>
      </c>
      <c r="Q1008" s="520" t="s">
        <v>598</v>
      </c>
      <c r="R1008" s="520" t="s">
        <v>820</v>
      </c>
      <c r="S1008" s="520" t="s">
        <v>542</v>
      </c>
      <c r="T1008" s="520" t="s">
        <v>534</v>
      </c>
      <c r="U1008" s="520"/>
      <c r="V1008" s="520"/>
      <c r="W1008" s="520" t="s">
        <v>658</v>
      </c>
      <c r="X1008" s="520" t="s">
        <v>619</v>
      </c>
      <c r="Y1008" s="520" t="b">
        <v>0</v>
      </c>
      <c r="Z1008" s="520"/>
      <c r="AA1008" s="520"/>
      <c r="AB1008" s="520"/>
      <c r="AC1008" s="520"/>
      <c r="AD1008" s="527"/>
      <c r="AE1008" s="520"/>
      <c r="AF1008" s="520"/>
      <c r="AG1008" s="520"/>
      <c r="AH1008" s="520"/>
      <c r="AI1008" s="520" t="s">
        <v>580</v>
      </c>
    </row>
    <row r="1009" spans="1:35" s="154" customFormat="1">
      <c r="A1009" s="520" t="s">
        <v>271</v>
      </c>
      <c r="B1009" s="520">
        <v>4</v>
      </c>
      <c r="C1009" s="525">
        <v>1273943</v>
      </c>
      <c r="D1009" s="520">
        <v>10045190</v>
      </c>
      <c r="E1009" s="520" t="s">
        <v>794</v>
      </c>
      <c r="F1009" s="520" t="s">
        <v>571</v>
      </c>
      <c r="G1009" s="522">
        <v>40701</v>
      </c>
      <c r="H1009" s="522" t="s">
        <v>743</v>
      </c>
      <c r="I1009" s="520" t="s">
        <v>530</v>
      </c>
      <c r="J1009" s="523" t="s">
        <v>577</v>
      </c>
      <c r="K1009" s="520" t="s">
        <v>106</v>
      </c>
      <c r="L1009" s="520" t="s">
        <v>622</v>
      </c>
      <c r="M1009" s="520">
        <v>1824</v>
      </c>
      <c r="N1009" s="524">
        <v>7.0833333333333331E-2</v>
      </c>
      <c r="O1009" s="524">
        <v>7.2916666666666671E-2</v>
      </c>
      <c r="P1009" s="519">
        <v>2.9999999999999893</v>
      </c>
      <c r="Q1009" s="520" t="s">
        <v>555</v>
      </c>
      <c r="R1009" s="520" t="s">
        <v>1446</v>
      </c>
      <c r="S1009" s="520" t="s">
        <v>547</v>
      </c>
      <c r="T1009" s="520" t="s">
        <v>534</v>
      </c>
      <c r="U1009" s="520"/>
      <c r="V1009" s="520"/>
      <c r="W1009" s="520" t="s">
        <v>658</v>
      </c>
      <c r="X1009" s="520" t="s">
        <v>619</v>
      </c>
      <c r="Y1009" s="520" t="b">
        <v>0</v>
      </c>
      <c r="Z1009" s="520"/>
      <c r="AA1009" s="520"/>
      <c r="AB1009" s="520"/>
      <c r="AC1009" s="520"/>
      <c r="AD1009" s="527"/>
      <c r="AE1009" s="520"/>
      <c r="AF1009" s="520"/>
      <c r="AG1009" s="520"/>
      <c r="AH1009" s="520"/>
      <c r="AI1009" s="520" t="s">
        <v>580</v>
      </c>
    </row>
    <row r="1010" spans="1:35" s="154" customFormat="1">
      <c r="A1010" s="520" t="s">
        <v>271</v>
      </c>
      <c r="B1010" s="520">
        <v>4</v>
      </c>
      <c r="C1010" s="525">
        <v>1273943</v>
      </c>
      <c r="D1010" s="520">
        <v>10045190</v>
      </c>
      <c r="E1010" s="520" t="s">
        <v>794</v>
      </c>
      <c r="F1010" s="520" t="s">
        <v>571</v>
      </c>
      <c r="G1010" s="522">
        <v>40701</v>
      </c>
      <c r="H1010" s="522" t="s">
        <v>743</v>
      </c>
      <c r="I1010" s="520" t="s">
        <v>530</v>
      </c>
      <c r="J1010" s="523" t="s">
        <v>577</v>
      </c>
      <c r="K1010" s="520" t="s">
        <v>106</v>
      </c>
      <c r="L1010" s="520" t="s">
        <v>622</v>
      </c>
      <c r="M1010" s="520">
        <v>1824</v>
      </c>
      <c r="N1010" s="524">
        <v>7.2916666666666671E-2</v>
      </c>
      <c r="O1010" s="524">
        <v>0.10069444444444445</v>
      </c>
      <c r="P1010" s="519">
        <v>40</v>
      </c>
      <c r="Q1010" s="520" t="s">
        <v>544</v>
      </c>
      <c r="R1010" s="520" t="s">
        <v>1447</v>
      </c>
      <c r="S1010" s="520" t="s">
        <v>533</v>
      </c>
      <c r="T1010" s="520" t="s">
        <v>534</v>
      </c>
      <c r="U1010" s="520"/>
      <c r="V1010" s="520"/>
      <c r="W1010" s="520" t="s">
        <v>658</v>
      </c>
      <c r="X1010" s="520" t="s">
        <v>619</v>
      </c>
      <c r="Y1010" s="520" t="b">
        <v>0</v>
      </c>
      <c r="Z1010" s="520"/>
      <c r="AA1010" s="520"/>
      <c r="AB1010" s="520"/>
      <c r="AC1010" s="520"/>
      <c r="AD1010" s="527"/>
      <c r="AE1010" s="520"/>
      <c r="AF1010" s="520"/>
      <c r="AG1010" s="520"/>
      <c r="AH1010" s="520"/>
      <c r="AI1010" s="520" t="s">
        <v>580</v>
      </c>
    </row>
    <row r="1011" spans="1:35" s="154" customFormat="1">
      <c r="A1011" s="520" t="s">
        <v>271</v>
      </c>
      <c r="B1011" s="520">
        <v>4</v>
      </c>
      <c r="C1011" s="525">
        <v>1273943</v>
      </c>
      <c r="D1011" s="520">
        <v>10045190</v>
      </c>
      <c r="E1011" s="520" t="s">
        <v>794</v>
      </c>
      <c r="F1011" s="520" t="s">
        <v>571</v>
      </c>
      <c r="G1011" s="522">
        <v>40701</v>
      </c>
      <c r="H1011" s="522" t="s">
        <v>743</v>
      </c>
      <c r="I1011" s="520" t="s">
        <v>530</v>
      </c>
      <c r="J1011" s="523" t="s">
        <v>577</v>
      </c>
      <c r="K1011" s="520" t="s">
        <v>106</v>
      </c>
      <c r="L1011" s="520" t="s">
        <v>622</v>
      </c>
      <c r="M1011" s="520">
        <v>1824</v>
      </c>
      <c r="N1011" s="524">
        <v>0.10069444444444445</v>
      </c>
      <c r="O1011" s="524">
        <v>0.10347222222222222</v>
      </c>
      <c r="P1011" s="519">
        <v>4.0000000000000053</v>
      </c>
      <c r="Q1011" s="520" t="s">
        <v>555</v>
      </c>
      <c r="R1011" s="520" t="s">
        <v>662</v>
      </c>
      <c r="S1011" s="520" t="s">
        <v>547</v>
      </c>
      <c r="T1011" s="520" t="s">
        <v>534</v>
      </c>
      <c r="U1011" s="520"/>
      <c r="V1011" s="520"/>
      <c r="W1011" s="520" t="s">
        <v>658</v>
      </c>
      <c r="X1011" s="520" t="s">
        <v>619</v>
      </c>
      <c r="Y1011" s="520" t="b">
        <v>0</v>
      </c>
      <c r="Z1011" s="520"/>
      <c r="AA1011" s="520"/>
      <c r="AB1011" s="520"/>
      <c r="AC1011" s="520"/>
      <c r="AD1011" s="527"/>
      <c r="AE1011" s="520"/>
      <c r="AF1011" s="520"/>
      <c r="AG1011" s="520"/>
      <c r="AH1011" s="520"/>
      <c r="AI1011" s="520" t="s">
        <v>580</v>
      </c>
    </row>
    <row r="1012" spans="1:35" s="154" customFormat="1">
      <c r="A1012" s="520" t="s">
        <v>271</v>
      </c>
      <c r="B1012" s="520">
        <v>4</v>
      </c>
      <c r="C1012" s="525">
        <v>1273943</v>
      </c>
      <c r="D1012" s="520">
        <v>10045190</v>
      </c>
      <c r="E1012" s="520" t="s">
        <v>794</v>
      </c>
      <c r="F1012" s="520" t="s">
        <v>571</v>
      </c>
      <c r="G1012" s="522">
        <v>40701</v>
      </c>
      <c r="H1012" s="522" t="s">
        <v>743</v>
      </c>
      <c r="I1012" s="520" t="s">
        <v>530</v>
      </c>
      <c r="J1012" s="523" t="s">
        <v>577</v>
      </c>
      <c r="K1012" s="520" t="s">
        <v>106</v>
      </c>
      <c r="L1012" s="520" t="s">
        <v>622</v>
      </c>
      <c r="M1012" s="520">
        <v>1824</v>
      </c>
      <c r="N1012" s="524">
        <v>0.10347222222222222</v>
      </c>
      <c r="O1012" s="524">
        <v>0.10763888888888888</v>
      </c>
      <c r="P1012" s="519">
        <v>5.9999999999999982</v>
      </c>
      <c r="Q1012" s="520" t="s">
        <v>538</v>
      </c>
      <c r="R1012" s="520"/>
      <c r="S1012" s="520" t="s">
        <v>539</v>
      </c>
      <c r="T1012" s="520" t="s">
        <v>540</v>
      </c>
      <c r="U1012" s="520"/>
      <c r="V1012" s="520"/>
      <c r="W1012" s="520" t="s">
        <v>658</v>
      </c>
      <c r="X1012" s="520" t="s">
        <v>619</v>
      </c>
      <c r="Y1012" s="520" t="b">
        <v>0</v>
      </c>
      <c r="Z1012" s="520"/>
      <c r="AA1012" s="520"/>
      <c r="AB1012" s="520"/>
      <c r="AC1012" s="520"/>
      <c r="AD1012" s="527"/>
      <c r="AE1012" s="520"/>
      <c r="AF1012" s="520"/>
      <c r="AG1012" s="520"/>
      <c r="AH1012" s="520"/>
      <c r="AI1012" s="520" t="s">
        <v>580</v>
      </c>
    </row>
    <row r="1013" spans="1:35" s="154" customFormat="1">
      <c r="A1013" s="520" t="s">
        <v>271</v>
      </c>
      <c r="B1013" s="520">
        <v>4</v>
      </c>
      <c r="C1013" s="525">
        <v>1273943</v>
      </c>
      <c r="D1013" s="520">
        <v>10045190</v>
      </c>
      <c r="E1013" s="520" t="s">
        <v>794</v>
      </c>
      <c r="F1013" s="520" t="s">
        <v>571</v>
      </c>
      <c r="G1013" s="522">
        <v>40701</v>
      </c>
      <c r="H1013" s="522" t="s">
        <v>743</v>
      </c>
      <c r="I1013" s="520" t="s">
        <v>530</v>
      </c>
      <c r="J1013" s="523" t="s">
        <v>577</v>
      </c>
      <c r="K1013" s="520" t="s">
        <v>106</v>
      </c>
      <c r="L1013" s="520" t="s">
        <v>622</v>
      </c>
      <c r="M1013" s="520">
        <v>1824</v>
      </c>
      <c r="N1013" s="524">
        <v>0.10763888888888888</v>
      </c>
      <c r="O1013" s="524">
        <v>0.10972222222222222</v>
      </c>
      <c r="P1013" s="519">
        <v>3.0000000000000093</v>
      </c>
      <c r="Q1013" s="520" t="s">
        <v>543</v>
      </c>
      <c r="R1013" s="520" t="s">
        <v>1448</v>
      </c>
      <c r="S1013" s="520" t="s">
        <v>542</v>
      </c>
      <c r="T1013" s="520" t="s">
        <v>534</v>
      </c>
      <c r="U1013" s="520"/>
      <c r="V1013" s="520"/>
      <c r="W1013" s="520" t="s">
        <v>658</v>
      </c>
      <c r="X1013" s="520" t="s">
        <v>619</v>
      </c>
      <c r="Y1013" s="520" t="b">
        <v>0</v>
      </c>
      <c r="Z1013" s="520"/>
      <c r="AA1013" s="520"/>
      <c r="AB1013" s="520"/>
      <c r="AC1013" s="520"/>
      <c r="AD1013" s="527"/>
      <c r="AE1013" s="520"/>
      <c r="AF1013" s="520"/>
      <c r="AG1013" s="520"/>
      <c r="AH1013" s="520"/>
      <c r="AI1013" s="520" t="s">
        <v>580</v>
      </c>
    </row>
    <row r="1014" spans="1:35" s="154" customFormat="1">
      <c r="A1014" s="520" t="s">
        <v>271</v>
      </c>
      <c r="B1014" s="520">
        <v>4</v>
      </c>
      <c r="C1014" s="525">
        <v>1273943</v>
      </c>
      <c r="D1014" s="520">
        <v>10045190</v>
      </c>
      <c r="E1014" s="520" t="s">
        <v>794</v>
      </c>
      <c r="F1014" s="520" t="s">
        <v>571</v>
      </c>
      <c r="G1014" s="522">
        <v>40701</v>
      </c>
      <c r="H1014" s="522" t="s">
        <v>743</v>
      </c>
      <c r="I1014" s="520" t="s">
        <v>530</v>
      </c>
      <c r="J1014" s="523" t="s">
        <v>577</v>
      </c>
      <c r="K1014" s="520" t="s">
        <v>106</v>
      </c>
      <c r="L1014" s="520" t="s">
        <v>622</v>
      </c>
      <c r="M1014" s="520">
        <v>1824</v>
      </c>
      <c r="N1014" s="524">
        <v>0.10972222222222222</v>
      </c>
      <c r="O1014" s="524">
        <v>0.1111111111111111</v>
      </c>
      <c r="P1014" s="519">
        <v>1.9999999999999929</v>
      </c>
      <c r="Q1014" s="520" t="s">
        <v>538</v>
      </c>
      <c r="R1014" s="520"/>
      <c r="S1014" s="520" t="s">
        <v>539</v>
      </c>
      <c r="T1014" s="520" t="s">
        <v>540</v>
      </c>
      <c r="U1014" s="520"/>
      <c r="V1014" s="520"/>
      <c r="W1014" s="520" t="s">
        <v>658</v>
      </c>
      <c r="X1014" s="520" t="s">
        <v>619</v>
      </c>
      <c r="Y1014" s="520" t="b">
        <v>0</v>
      </c>
      <c r="Z1014" s="520"/>
      <c r="AA1014" s="520"/>
      <c r="AB1014" s="520"/>
      <c r="AC1014" s="520"/>
      <c r="AD1014" s="527"/>
      <c r="AE1014" s="520"/>
      <c r="AF1014" s="520"/>
      <c r="AG1014" s="520"/>
      <c r="AH1014" s="520"/>
      <c r="AI1014" s="520" t="s">
        <v>580</v>
      </c>
    </row>
    <row r="1015" spans="1:35" s="154" customFormat="1">
      <c r="A1015" s="520" t="s">
        <v>271</v>
      </c>
      <c r="B1015" s="520">
        <v>4</v>
      </c>
      <c r="C1015" s="525">
        <v>1273943</v>
      </c>
      <c r="D1015" s="520">
        <v>10045190</v>
      </c>
      <c r="E1015" s="520" t="s">
        <v>794</v>
      </c>
      <c r="F1015" s="520" t="s">
        <v>571</v>
      </c>
      <c r="G1015" s="522">
        <v>40701</v>
      </c>
      <c r="H1015" s="522" t="s">
        <v>743</v>
      </c>
      <c r="I1015" s="520" t="s">
        <v>530</v>
      </c>
      <c r="J1015" s="523" t="s">
        <v>577</v>
      </c>
      <c r="K1015" s="520" t="s">
        <v>106</v>
      </c>
      <c r="L1015" s="520" t="s">
        <v>622</v>
      </c>
      <c r="M1015" s="520">
        <v>1824</v>
      </c>
      <c r="N1015" s="524">
        <v>0.1111111111111111</v>
      </c>
      <c r="O1015" s="524">
        <v>0.11944444444444444</v>
      </c>
      <c r="P1015" s="519">
        <v>11.999999999999996</v>
      </c>
      <c r="Q1015" s="520" t="s">
        <v>544</v>
      </c>
      <c r="R1015" s="520" t="s">
        <v>824</v>
      </c>
      <c r="S1015" s="520" t="s">
        <v>533</v>
      </c>
      <c r="T1015" s="520" t="s">
        <v>534</v>
      </c>
      <c r="U1015" s="520"/>
      <c r="V1015" s="520"/>
      <c r="W1015" s="520" t="s">
        <v>658</v>
      </c>
      <c r="X1015" s="520" t="s">
        <v>619</v>
      </c>
      <c r="Y1015" s="520" t="b">
        <v>0</v>
      </c>
      <c r="Z1015" s="520"/>
      <c r="AA1015" s="520"/>
      <c r="AB1015" s="520"/>
      <c r="AC1015" s="520"/>
      <c r="AD1015" s="527"/>
      <c r="AE1015" s="520"/>
      <c r="AF1015" s="520"/>
      <c r="AG1015" s="520"/>
      <c r="AH1015" s="520"/>
      <c r="AI1015" s="520" t="s">
        <v>580</v>
      </c>
    </row>
    <row r="1016" spans="1:35" s="154" customFormat="1">
      <c r="A1016" s="520" t="s">
        <v>271</v>
      </c>
      <c r="B1016" s="520">
        <v>4</v>
      </c>
      <c r="C1016" s="525">
        <v>1273943</v>
      </c>
      <c r="D1016" s="520">
        <v>10045190</v>
      </c>
      <c r="E1016" s="520" t="s">
        <v>794</v>
      </c>
      <c r="F1016" s="520" t="s">
        <v>571</v>
      </c>
      <c r="G1016" s="522">
        <v>40701</v>
      </c>
      <c r="H1016" s="522" t="s">
        <v>743</v>
      </c>
      <c r="I1016" s="520" t="s">
        <v>530</v>
      </c>
      <c r="J1016" s="523" t="s">
        <v>577</v>
      </c>
      <c r="K1016" s="520" t="s">
        <v>106</v>
      </c>
      <c r="L1016" s="520" t="s">
        <v>622</v>
      </c>
      <c r="M1016" s="520">
        <v>1824</v>
      </c>
      <c r="N1016" s="524">
        <v>0.11944444444444444</v>
      </c>
      <c r="O1016" s="524">
        <v>0.1236111111111111</v>
      </c>
      <c r="P1016" s="519">
        <v>5.9999999999999982</v>
      </c>
      <c r="Q1016" s="520" t="s">
        <v>538</v>
      </c>
      <c r="R1016" s="520"/>
      <c r="S1016" s="520" t="s">
        <v>539</v>
      </c>
      <c r="T1016" s="520" t="s">
        <v>540</v>
      </c>
      <c r="U1016" s="520"/>
      <c r="V1016" s="520"/>
      <c r="W1016" s="520" t="s">
        <v>658</v>
      </c>
      <c r="X1016" s="520" t="s">
        <v>619</v>
      </c>
      <c r="Y1016" s="520" t="b">
        <v>0</v>
      </c>
      <c r="Z1016" s="520"/>
      <c r="AA1016" s="520"/>
      <c r="AB1016" s="520"/>
      <c r="AC1016" s="520"/>
      <c r="AD1016" s="527"/>
      <c r="AE1016" s="520"/>
      <c r="AF1016" s="520"/>
      <c r="AG1016" s="520"/>
      <c r="AH1016" s="520"/>
      <c r="AI1016" s="520" t="s">
        <v>580</v>
      </c>
    </row>
    <row r="1017" spans="1:35" s="154" customFormat="1">
      <c r="A1017" s="520" t="s">
        <v>271</v>
      </c>
      <c r="B1017" s="520">
        <v>4</v>
      </c>
      <c r="C1017" s="525">
        <v>1273943</v>
      </c>
      <c r="D1017" s="520">
        <v>10045190</v>
      </c>
      <c r="E1017" s="520" t="s">
        <v>794</v>
      </c>
      <c r="F1017" s="520" t="s">
        <v>571</v>
      </c>
      <c r="G1017" s="522">
        <v>40701</v>
      </c>
      <c r="H1017" s="522" t="s">
        <v>743</v>
      </c>
      <c r="I1017" s="520" t="s">
        <v>530</v>
      </c>
      <c r="J1017" s="523" t="s">
        <v>577</v>
      </c>
      <c r="K1017" s="520" t="s">
        <v>106</v>
      </c>
      <c r="L1017" s="520" t="s">
        <v>622</v>
      </c>
      <c r="M1017" s="520">
        <v>1824</v>
      </c>
      <c r="N1017" s="524">
        <v>0.1236111111111111</v>
      </c>
      <c r="O1017" s="524">
        <v>0.13125000000000001</v>
      </c>
      <c r="P1017" s="519">
        <v>11.000000000000021</v>
      </c>
      <c r="Q1017" s="520" t="s">
        <v>609</v>
      </c>
      <c r="R1017" s="520" t="s">
        <v>1449</v>
      </c>
      <c r="S1017" s="520" t="s">
        <v>542</v>
      </c>
      <c r="T1017" s="520" t="s">
        <v>534</v>
      </c>
      <c r="U1017" s="520"/>
      <c r="V1017" s="520"/>
      <c r="W1017" s="520" t="s">
        <v>658</v>
      </c>
      <c r="X1017" s="520" t="s">
        <v>619</v>
      </c>
      <c r="Y1017" s="520" t="b">
        <v>0</v>
      </c>
      <c r="Z1017" s="520"/>
      <c r="AA1017" s="520"/>
      <c r="AB1017" s="520"/>
      <c r="AC1017" s="520"/>
      <c r="AD1017" s="527"/>
      <c r="AE1017" s="520"/>
      <c r="AF1017" s="520"/>
      <c r="AG1017" s="520"/>
      <c r="AH1017" s="520"/>
      <c r="AI1017" s="520" t="s">
        <v>580</v>
      </c>
    </row>
    <row r="1018" spans="1:35" s="154" customFormat="1">
      <c r="A1018" s="520" t="s">
        <v>271</v>
      </c>
      <c r="B1018" s="520">
        <v>4</v>
      </c>
      <c r="C1018" s="525">
        <v>1273943</v>
      </c>
      <c r="D1018" s="520">
        <v>10045190</v>
      </c>
      <c r="E1018" s="520" t="s">
        <v>794</v>
      </c>
      <c r="F1018" s="520" t="s">
        <v>571</v>
      </c>
      <c r="G1018" s="522">
        <v>40701</v>
      </c>
      <c r="H1018" s="522" t="s">
        <v>743</v>
      </c>
      <c r="I1018" s="520" t="s">
        <v>530</v>
      </c>
      <c r="J1018" s="523" t="s">
        <v>577</v>
      </c>
      <c r="K1018" s="520" t="s">
        <v>106</v>
      </c>
      <c r="L1018" s="520" t="s">
        <v>622</v>
      </c>
      <c r="M1018" s="520">
        <v>1824</v>
      </c>
      <c r="N1018" s="524">
        <v>0.13125000000000001</v>
      </c>
      <c r="O1018" s="524">
        <v>0.13263888888888889</v>
      </c>
      <c r="P1018" s="519">
        <v>1.9999999999999929</v>
      </c>
      <c r="Q1018" s="520" t="s">
        <v>538</v>
      </c>
      <c r="R1018" s="520"/>
      <c r="S1018" s="520" t="s">
        <v>539</v>
      </c>
      <c r="T1018" s="520" t="s">
        <v>540</v>
      </c>
      <c r="U1018" s="520"/>
      <c r="V1018" s="520"/>
      <c r="W1018" s="520" t="s">
        <v>658</v>
      </c>
      <c r="X1018" s="520" t="s">
        <v>619</v>
      </c>
      <c r="Y1018" s="520" t="b">
        <v>0</v>
      </c>
      <c r="Z1018" s="520"/>
      <c r="AA1018" s="520"/>
      <c r="AB1018" s="520"/>
      <c r="AC1018" s="520"/>
      <c r="AD1018" s="527"/>
      <c r="AE1018" s="520"/>
      <c r="AF1018" s="520"/>
      <c r="AG1018" s="520"/>
      <c r="AH1018" s="520"/>
      <c r="AI1018" s="520" t="s">
        <v>580</v>
      </c>
    </row>
    <row r="1019" spans="1:35" s="154" customFormat="1">
      <c r="A1019" s="520" t="s">
        <v>271</v>
      </c>
      <c r="B1019" s="520">
        <v>4</v>
      </c>
      <c r="C1019" s="525">
        <v>1273943</v>
      </c>
      <c r="D1019" s="520">
        <v>10045190</v>
      </c>
      <c r="E1019" s="520" t="s">
        <v>794</v>
      </c>
      <c r="F1019" s="520" t="s">
        <v>571</v>
      </c>
      <c r="G1019" s="522">
        <v>40701</v>
      </c>
      <c r="H1019" s="522" t="s">
        <v>743</v>
      </c>
      <c r="I1019" s="520" t="s">
        <v>530</v>
      </c>
      <c r="J1019" s="523" t="s">
        <v>577</v>
      </c>
      <c r="K1019" s="520" t="s">
        <v>106</v>
      </c>
      <c r="L1019" s="520" t="s">
        <v>622</v>
      </c>
      <c r="M1019" s="520">
        <v>1824</v>
      </c>
      <c r="N1019" s="524">
        <v>0.13263888888888889</v>
      </c>
      <c r="O1019" s="524">
        <v>0.1388888888888889</v>
      </c>
      <c r="P1019" s="519">
        <v>9.0000000000000071</v>
      </c>
      <c r="Q1019" s="520" t="s">
        <v>546</v>
      </c>
      <c r="R1019" s="520" t="s">
        <v>1450</v>
      </c>
      <c r="S1019" s="520" t="s">
        <v>547</v>
      </c>
      <c r="T1019" s="520" t="s">
        <v>534</v>
      </c>
      <c r="U1019" s="520"/>
      <c r="V1019" s="520"/>
      <c r="W1019" s="520" t="s">
        <v>658</v>
      </c>
      <c r="X1019" s="520" t="s">
        <v>619</v>
      </c>
      <c r="Y1019" s="520" t="b">
        <v>0</v>
      </c>
      <c r="Z1019" s="520"/>
      <c r="AA1019" s="520"/>
      <c r="AB1019" s="520"/>
      <c r="AC1019" s="520"/>
      <c r="AD1019" s="527"/>
      <c r="AE1019" s="520"/>
      <c r="AF1019" s="520"/>
      <c r="AG1019" s="520"/>
      <c r="AH1019" s="520"/>
      <c r="AI1019" s="520" t="s">
        <v>580</v>
      </c>
    </row>
    <row r="1020" spans="1:35" s="154" customFormat="1">
      <c r="A1020" s="520" t="s">
        <v>271</v>
      </c>
      <c r="B1020" s="520">
        <v>5</v>
      </c>
      <c r="C1020" s="525">
        <v>1274308</v>
      </c>
      <c r="D1020" s="520">
        <v>10045206</v>
      </c>
      <c r="E1020" s="520" t="s">
        <v>795</v>
      </c>
      <c r="F1020" s="520" t="s">
        <v>571</v>
      </c>
      <c r="G1020" s="522">
        <v>40701</v>
      </c>
      <c r="H1020" s="522" t="s">
        <v>743</v>
      </c>
      <c r="I1020" s="520" t="s">
        <v>530</v>
      </c>
      <c r="J1020" s="523" t="s">
        <v>577</v>
      </c>
      <c r="K1020" s="520" t="s">
        <v>106</v>
      </c>
      <c r="L1020" s="520" t="s">
        <v>622</v>
      </c>
      <c r="M1020" s="520">
        <v>1056</v>
      </c>
      <c r="N1020" s="524">
        <v>0.1388888888888889</v>
      </c>
      <c r="O1020" s="524">
        <v>0.14791666666666667</v>
      </c>
      <c r="P1020" s="519">
        <v>12.999999999999993</v>
      </c>
      <c r="Q1020" s="520" t="s">
        <v>553</v>
      </c>
      <c r="R1020" s="520" t="s">
        <v>1451</v>
      </c>
      <c r="S1020" s="520" t="s">
        <v>550</v>
      </c>
      <c r="T1020" s="520" t="s">
        <v>551</v>
      </c>
      <c r="U1020" s="520"/>
      <c r="V1020" s="520"/>
      <c r="W1020" s="520" t="s">
        <v>658</v>
      </c>
      <c r="X1020" s="520" t="s">
        <v>619</v>
      </c>
      <c r="Y1020" s="520" t="b">
        <v>0</v>
      </c>
      <c r="Z1020" s="520">
        <v>1056</v>
      </c>
      <c r="AA1020" s="520">
        <v>12000</v>
      </c>
      <c r="AB1020" s="520">
        <v>40701</v>
      </c>
      <c r="AC1020" s="520" t="s">
        <v>1898</v>
      </c>
      <c r="AD1020" s="527">
        <v>750</v>
      </c>
      <c r="AE1020" s="520">
        <v>12</v>
      </c>
      <c r="AF1020" s="520"/>
      <c r="AG1020" s="520"/>
      <c r="AH1020" s="520">
        <v>88</v>
      </c>
      <c r="AI1020" s="520" t="s">
        <v>580</v>
      </c>
    </row>
    <row r="1021" spans="1:35" s="154" customFormat="1">
      <c r="A1021" s="520" t="s">
        <v>271</v>
      </c>
      <c r="B1021" s="520">
        <v>5</v>
      </c>
      <c r="C1021" s="525">
        <v>1274308</v>
      </c>
      <c r="D1021" s="520">
        <v>10045206</v>
      </c>
      <c r="E1021" s="520" t="s">
        <v>795</v>
      </c>
      <c r="F1021" s="520" t="s">
        <v>571</v>
      </c>
      <c r="G1021" s="522">
        <v>40701</v>
      </c>
      <c r="H1021" s="522" t="s">
        <v>743</v>
      </c>
      <c r="I1021" s="520" t="s">
        <v>530</v>
      </c>
      <c r="J1021" s="523" t="s">
        <v>577</v>
      </c>
      <c r="K1021" s="520" t="s">
        <v>106</v>
      </c>
      <c r="L1021" s="520" t="s">
        <v>622</v>
      </c>
      <c r="M1021" s="520">
        <v>1056</v>
      </c>
      <c r="N1021" s="524">
        <v>0.14791666666666667</v>
      </c>
      <c r="O1021" s="524">
        <v>0.15</v>
      </c>
      <c r="P1021" s="519">
        <v>2.9999999999999893</v>
      </c>
      <c r="Q1021" s="520" t="s">
        <v>555</v>
      </c>
      <c r="R1021" s="520" t="s">
        <v>662</v>
      </c>
      <c r="S1021" s="520" t="s">
        <v>547</v>
      </c>
      <c r="T1021" s="520" t="s">
        <v>534</v>
      </c>
      <c r="U1021" s="520"/>
      <c r="V1021" s="520"/>
      <c r="W1021" s="520" t="s">
        <v>658</v>
      </c>
      <c r="X1021" s="520" t="s">
        <v>619</v>
      </c>
      <c r="Y1021" s="520" t="b">
        <v>0</v>
      </c>
      <c r="Z1021" s="520"/>
      <c r="AA1021" s="520"/>
      <c r="AB1021" s="520"/>
      <c r="AC1021" s="520"/>
      <c r="AD1021" s="527"/>
      <c r="AE1021" s="520"/>
      <c r="AF1021" s="520"/>
      <c r="AG1021" s="520"/>
      <c r="AH1021" s="520"/>
      <c r="AI1021" s="520" t="s">
        <v>580</v>
      </c>
    </row>
    <row r="1022" spans="1:35" s="154" customFormat="1">
      <c r="A1022" s="520" t="s">
        <v>271</v>
      </c>
      <c r="B1022" s="520">
        <v>5</v>
      </c>
      <c r="C1022" s="525">
        <v>1274308</v>
      </c>
      <c r="D1022" s="520">
        <v>10045206</v>
      </c>
      <c r="E1022" s="520" t="s">
        <v>795</v>
      </c>
      <c r="F1022" s="520" t="s">
        <v>571</v>
      </c>
      <c r="G1022" s="522">
        <v>40701</v>
      </c>
      <c r="H1022" s="522" t="s">
        <v>743</v>
      </c>
      <c r="I1022" s="520" t="s">
        <v>530</v>
      </c>
      <c r="J1022" s="523" t="s">
        <v>577</v>
      </c>
      <c r="K1022" s="520" t="s">
        <v>106</v>
      </c>
      <c r="L1022" s="520" t="s">
        <v>622</v>
      </c>
      <c r="M1022" s="520">
        <v>1056</v>
      </c>
      <c r="N1022" s="524">
        <v>0.15</v>
      </c>
      <c r="O1022" s="524">
        <v>0.15416666666666667</v>
      </c>
      <c r="P1022" s="519">
        <v>5.9999999999999787</v>
      </c>
      <c r="Q1022" s="520" t="s">
        <v>538</v>
      </c>
      <c r="R1022" s="520"/>
      <c r="S1022" s="520" t="s">
        <v>539</v>
      </c>
      <c r="T1022" s="520" t="s">
        <v>540</v>
      </c>
      <c r="U1022" s="520"/>
      <c r="V1022" s="520"/>
      <c r="W1022" s="520" t="s">
        <v>658</v>
      </c>
      <c r="X1022" s="520" t="s">
        <v>619</v>
      </c>
      <c r="Y1022" s="520" t="b">
        <v>0</v>
      </c>
      <c r="Z1022" s="520"/>
      <c r="AA1022" s="520"/>
      <c r="AB1022" s="520"/>
      <c r="AC1022" s="520"/>
      <c r="AD1022" s="527"/>
      <c r="AE1022" s="520"/>
      <c r="AF1022" s="520"/>
      <c r="AG1022" s="520"/>
      <c r="AH1022" s="520"/>
      <c r="AI1022" s="520" t="s">
        <v>580</v>
      </c>
    </row>
    <row r="1023" spans="1:35" s="154" customFormat="1">
      <c r="A1023" s="520" t="s">
        <v>271</v>
      </c>
      <c r="B1023" s="520">
        <v>6</v>
      </c>
      <c r="C1023" s="525">
        <v>1274645</v>
      </c>
      <c r="D1023" s="520">
        <v>10051637</v>
      </c>
      <c r="E1023" s="520" t="s">
        <v>247</v>
      </c>
      <c r="F1023" s="520" t="s">
        <v>571</v>
      </c>
      <c r="G1023" s="522">
        <v>40701</v>
      </c>
      <c r="H1023" s="522" t="s">
        <v>743</v>
      </c>
      <c r="I1023" s="520" t="s">
        <v>530</v>
      </c>
      <c r="J1023" s="523" t="s">
        <v>577</v>
      </c>
      <c r="K1023" s="520" t="s">
        <v>106</v>
      </c>
      <c r="L1023" s="520" t="s">
        <v>622</v>
      </c>
      <c r="M1023" s="520">
        <v>16500</v>
      </c>
      <c r="N1023" s="524">
        <v>0.15416666666666667</v>
      </c>
      <c r="O1023" s="524">
        <v>0.16111111111111112</v>
      </c>
      <c r="P1023" s="519">
        <v>10.000000000000004</v>
      </c>
      <c r="Q1023" s="520" t="s">
        <v>553</v>
      </c>
      <c r="R1023" s="520" t="s">
        <v>1452</v>
      </c>
      <c r="S1023" s="520" t="s">
        <v>550</v>
      </c>
      <c r="T1023" s="520" t="s">
        <v>551</v>
      </c>
      <c r="U1023" s="520"/>
      <c r="V1023" s="520"/>
      <c r="W1023" s="520" t="s">
        <v>658</v>
      </c>
      <c r="X1023" s="520" t="s">
        <v>619</v>
      </c>
      <c r="Y1023" s="520" t="b">
        <v>0</v>
      </c>
      <c r="Z1023" s="520">
        <v>16500</v>
      </c>
      <c r="AA1023" s="520">
        <v>12000</v>
      </c>
      <c r="AB1023" s="520">
        <v>40701</v>
      </c>
      <c r="AC1023" s="520" t="s">
        <v>1554</v>
      </c>
      <c r="AD1023" s="527">
        <v>750</v>
      </c>
      <c r="AE1023" s="520">
        <v>6</v>
      </c>
      <c r="AF1023" s="520"/>
      <c r="AG1023" s="520"/>
      <c r="AH1023" s="520">
        <v>1375</v>
      </c>
      <c r="AI1023" s="520" t="s">
        <v>580</v>
      </c>
    </row>
    <row r="1024" spans="1:35" s="154" customFormat="1">
      <c r="A1024" s="520" t="s">
        <v>271</v>
      </c>
      <c r="B1024" s="520">
        <v>6</v>
      </c>
      <c r="C1024" s="525">
        <v>1274645</v>
      </c>
      <c r="D1024" s="520">
        <v>10051637</v>
      </c>
      <c r="E1024" s="520" t="s">
        <v>247</v>
      </c>
      <c r="F1024" s="520" t="s">
        <v>571</v>
      </c>
      <c r="G1024" s="522">
        <v>40701</v>
      </c>
      <c r="H1024" s="522" t="s">
        <v>743</v>
      </c>
      <c r="I1024" s="520" t="s">
        <v>530</v>
      </c>
      <c r="J1024" s="523" t="s">
        <v>577</v>
      </c>
      <c r="K1024" s="520" t="s">
        <v>106</v>
      </c>
      <c r="L1024" s="520" t="s">
        <v>622</v>
      </c>
      <c r="M1024" s="520">
        <v>16500</v>
      </c>
      <c r="N1024" s="524">
        <v>0.16111111111111112</v>
      </c>
      <c r="O1024" s="524">
        <v>0.16388888888888889</v>
      </c>
      <c r="P1024" s="519">
        <v>4.0000000000000258</v>
      </c>
      <c r="Q1024" s="520" t="s">
        <v>555</v>
      </c>
      <c r="R1024" s="520" t="s">
        <v>662</v>
      </c>
      <c r="S1024" s="520" t="s">
        <v>547</v>
      </c>
      <c r="T1024" s="520" t="s">
        <v>534</v>
      </c>
      <c r="U1024" s="520"/>
      <c r="V1024" s="520"/>
      <c r="W1024" s="520" t="s">
        <v>658</v>
      </c>
      <c r="X1024" s="520" t="s">
        <v>619</v>
      </c>
      <c r="Y1024" s="520" t="b">
        <v>0</v>
      </c>
      <c r="Z1024" s="520"/>
      <c r="AA1024" s="520"/>
      <c r="AB1024" s="520"/>
      <c r="AC1024" s="520"/>
      <c r="AD1024" s="527"/>
      <c r="AE1024" s="520"/>
      <c r="AF1024" s="520"/>
      <c r="AG1024" s="520"/>
      <c r="AH1024" s="520"/>
      <c r="AI1024" s="520" t="s">
        <v>580</v>
      </c>
    </row>
    <row r="1025" spans="1:35" s="154" customFormat="1">
      <c r="A1025" s="520" t="s">
        <v>271</v>
      </c>
      <c r="B1025" s="520">
        <v>6</v>
      </c>
      <c r="C1025" s="525">
        <v>1274645</v>
      </c>
      <c r="D1025" s="520">
        <v>10051637</v>
      </c>
      <c r="E1025" s="520" t="s">
        <v>247</v>
      </c>
      <c r="F1025" s="520" t="s">
        <v>571</v>
      </c>
      <c r="G1025" s="522">
        <v>40701</v>
      </c>
      <c r="H1025" s="522" t="s">
        <v>743</v>
      </c>
      <c r="I1025" s="520" t="s">
        <v>530</v>
      </c>
      <c r="J1025" s="523" t="s">
        <v>577</v>
      </c>
      <c r="K1025" s="520" t="s">
        <v>106</v>
      </c>
      <c r="L1025" s="520" t="s">
        <v>622</v>
      </c>
      <c r="M1025" s="520">
        <v>16500</v>
      </c>
      <c r="N1025" s="524">
        <v>0.16388888888888889</v>
      </c>
      <c r="O1025" s="524">
        <v>0.19097222222222221</v>
      </c>
      <c r="P1025" s="519">
        <v>38.999999999999979</v>
      </c>
      <c r="Q1025" s="520" t="s">
        <v>538</v>
      </c>
      <c r="R1025" s="520"/>
      <c r="S1025" s="520" t="s">
        <v>539</v>
      </c>
      <c r="T1025" s="520" t="s">
        <v>540</v>
      </c>
      <c r="U1025" s="520"/>
      <c r="V1025" s="520"/>
      <c r="W1025" s="520" t="s">
        <v>658</v>
      </c>
      <c r="X1025" s="520" t="s">
        <v>619</v>
      </c>
      <c r="Y1025" s="520" t="b">
        <v>0</v>
      </c>
      <c r="Z1025" s="520"/>
      <c r="AA1025" s="520"/>
      <c r="AB1025" s="520"/>
      <c r="AC1025" s="520"/>
      <c r="AD1025" s="527"/>
      <c r="AE1025" s="520"/>
      <c r="AF1025" s="520"/>
      <c r="AG1025" s="520"/>
      <c r="AH1025" s="520"/>
      <c r="AI1025" s="520" t="s">
        <v>580</v>
      </c>
    </row>
    <row r="1026" spans="1:35" s="154" customFormat="1">
      <c r="A1026" s="520" t="s">
        <v>271</v>
      </c>
      <c r="B1026" s="520">
        <v>6</v>
      </c>
      <c r="C1026" s="525">
        <v>1274645</v>
      </c>
      <c r="D1026" s="520">
        <v>10051637</v>
      </c>
      <c r="E1026" s="520" t="s">
        <v>247</v>
      </c>
      <c r="F1026" s="520" t="s">
        <v>571</v>
      </c>
      <c r="G1026" s="522">
        <v>40701</v>
      </c>
      <c r="H1026" s="522" t="s">
        <v>743</v>
      </c>
      <c r="I1026" s="520" t="s">
        <v>530</v>
      </c>
      <c r="J1026" s="523" t="s">
        <v>577</v>
      </c>
      <c r="K1026" s="520" t="s">
        <v>106</v>
      </c>
      <c r="L1026" s="520" t="s">
        <v>622</v>
      </c>
      <c r="M1026" s="520">
        <v>16500</v>
      </c>
      <c r="N1026" s="524">
        <v>0.19097222222222221</v>
      </c>
      <c r="O1026" s="524">
        <v>0.19583333333333333</v>
      </c>
      <c r="P1026" s="519">
        <v>7.0000000000000151</v>
      </c>
      <c r="Q1026" s="520" t="s">
        <v>552</v>
      </c>
      <c r="R1026" s="520" t="s">
        <v>1453</v>
      </c>
      <c r="S1026" s="520" t="s">
        <v>533</v>
      </c>
      <c r="T1026" s="520" t="s">
        <v>534</v>
      </c>
      <c r="U1026" s="520"/>
      <c r="V1026" s="520"/>
      <c r="W1026" s="520" t="s">
        <v>658</v>
      </c>
      <c r="X1026" s="520" t="s">
        <v>619</v>
      </c>
      <c r="Y1026" s="520" t="b">
        <v>0</v>
      </c>
      <c r="Z1026" s="520"/>
      <c r="AA1026" s="520"/>
      <c r="AB1026" s="520"/>
      <c r="AC1026" s="520"/>
      <c r="AD1026" s="527"/>
      <c r="AE1026" s="520"/>
      <c r="AF1026" s="520"/>
      <c r="AG1026" s="520"/>
      <c r="AH1026" s="520"/>
      <c r="AI1026" s="520" t="s">
        <v>580</v>
      </c>
    </row>
    <row r="1027" spans="1:35" s="154" customFormat="1">
      <c r="A1027" s="520" t="s">
        <v>271</v>
      </c>
      <c r="B1027" s="520">
        <v>6</v>
      </c>
      <c r="C1027" s="525">
        <v>1274645</v>
      </c>
      <c r="D1027" s="520">
        <v>10051637</v>
      </c>
      <c r="E1027" s="520" t="s">
        <v>247</v>
      </c>
      <c r="F1027" s="520" t="s">
        <v>571</v>
      </c>
      <c r="G1027" s="522">
        <v>40701</v>
      </c>
      <c r="H1027" s="522" t="s">
        <v>743</v>
      </c>
      <c r="I1027" s="520" t="s">
        <v>530</v>
      </c>
      <c r="J1027" s="523" t="s">
        <v>577</v>
      </c>
      <c r="K1027" s="520" t="s">
        <v>106</v>
      </c>
      <c r="L1027" s="520" t="s">
        <v>622</v>
      </c>
      <c r="M1027" s="520">
        <v>16500</v>
      </c>
      <c r="N1027" s="524">
        <v>0.19583333333333333</v>
      </c>
      <c r="O1027" s="524">
        <v>0.2159722222222222</v>
      </c>
      <c r="P1027" s="519">
        <v>28.999999999999979</v>
      </c>
      <c r="Q1027" s="520" t="s">
        <v>538</v>
      </c>
      <c r="R1027" s="520"/>
      <c r="S1027" s="520" t="s">
        <v>539</v>
      </c>
      <c r="T1027" s="520" t="s">
        <v>540</v>
      </c>
      <c r="U1027" s="520"/>
      <c r="V1027" s="520"/>
      <c r="W1027" s="520" t="s">
        <v>658</v>
      </c>
      <c r="X1027" s="520" t="s">
        <v>619</v>
      </c>
      <c r="Y1027" s="520" t="b">
        <v>0</v>
      </c>
      <c r="Z1027" s="520"/>
      <c r="AA1027" s="520"/>
      <c r="AB1027" s="520"/>
      <c r="AC1027" s="520"/>
      <c r="AD1027" s="527"/>
      <c r="AE1027" s="520"/>
      <c r="AF1027" s="520"/>
      <c r="AG1027" s="520"/>
      <c r="AH1027" s="520"/>
      <c r="AI1027" s="520" t="s">
        <v>580</v>
      </c>
    </row>
    <row r="1028" spans="1:35" s="154" customFormat="1">
      <c r="A1028" s="520" t="s">
        <v>271</v>
      </c>
      <c r="B1028" s="520">
        <v>6</v>
      </c>
      <c r="C1028" s="525">
        <v>1274645</v>
      </c>
      <c r="D1028" s="520">
        <v>10051637</v>
      </c>
      <c r="E1028" s="520" t="s">
        <v>247</v>
      </c>
      <c r="F1028" s="520" t="s">
        <v>571</v>
      </c>
      <c r="G1028" s="522">
        <v>40701</v>
      </c>
      <c r="H1028" s="522" t="s">
        <v>743</v>
      </c>
      <c r="I1028" s="520" t="s">
        <v>530</v>
      </c>
      <c r="J1028" s="523" t="s">
        <v>577</v>
      </c>
      <c r="K1028" s="520" t="s">
        <v>106</v>
      </c>
      <c r="L1028" s="520" t="s">
        <v>622</v>
      </c>
      <c r="M1028" s="520">
        <v>16500</v>
      </c>
      <c r="N1028" s="524">
        <v>0.2159722222222222</v>
      </c>
      <c r="O1028" s="524">
        <v>0.22083333333333333</v>
      </c>
      <c r="P1028" s="519">
        <v>7.0000000000000151</v>
      </c>
      <c r="Q1028" s="520" t="s">
        <v>643</v>
      </c>
      <c r="R1028" s="520" t="s">
        <v>1454</v>
      </c>
      <c r="S1028" s="520" t="s">
        <v>557</v>
      </c>
      <c r="T1028" s="520" t="s">
        <v>534</v>
      </c>
      <c r="U1028" s="520"/>
      <c r="V1028" s="520"/>
      <c r="W1028" s="520" t="s">
        <v>658</v>
      </c>
      <c r="X1028" s="520" t="s">
        <v>619</v>
      </c>
      <c r="Y1028" s="520" t="b">
        <v>0</v>
      </c>
      <c r="Z1028" s="520"/>
      <c r="AA1028" s="520"/>
      <c r="AB1028" s="520"/>
      <c r="AC1028" s="520"/>
      <c r="AD1028" s="527"/>
      <c r="AE1028" s="520"/>
      <c r="AF1028" s="520"/>
      <c r="AG1028" s="520"/>
      <c r="AH1028" s="520"/>
      <c r="AI1028" s="520" t="s">
        <v>580</v>
      </c>
    </row>
    <row r="1029" spans="1:35" s="154" customFormat="1">
      <c r="A1029" s="520" t="s">
        <v>271</v>
      </c>
      <c r="B1029" s="520">
        <v>6</v>
      </c>
      <c r="C1029" s="525">
        <v>1274645</v>
      </c>
      <c r="D1029" s="520">
        <v>10051637</v>
      </c>
      <c r="E1029" s="520" t="s">
        <v>247</v>
      </c>
      <c r="F1029" s="520" t="s">
        <v>571</v>
      </c>
      <c r="G1029" s="522">
        <v>40701</v>
      </c>
      <c r="H1029" s="522" t="s">
        <v>743</v>
      </c>
      <c r="I1029" s="520" t="s">
        <v>530</v>
      </c>
      <c r="J1029" s="523" t="s">
        <v>577</v>
      </c>
      <c r="K1029" s="520" t="s">
        <v>106</v>
      </c>
      <c r="L1029" s="520" t="s">
        <v>622</v>
      </c>
      <c r="M1029" s="520">
        <v>16500</v>
      </c>
      <c r="N1029" s="524">
        <v>0.22083333333333333</v>
      </c>
      <c r="O1029" s="524">
        <v>0.27777777777777779</v>
      </c>
      <c r="P1029" s="519">
        <v>82.000000000000028</v>
      </c>
      <c r="Q1029" s="520" t="s">
        <v>538</v>
      </c>
      <c r="R1029" s="520"/>
      <c r="S1029" s="520" t="s">
        <v>539</v>
      </c>
      <c r="T1029" s="520" t="s">
        <v>540</v>
      </c>
      <c r="U1029" s="520"/>
      <c r="V1029" s="520"/>
      <c r="W1029" s="520" t="s">
        <v>658</v>
      </c>
      <c r="X1029" s="520" t="s">
        <v>619</v>
      </c>
      <c r="Y1029" s="520" t="b">
        <v>0</v>
      </c>
      <c r="Z1029" s="520"/>
      <c r="AA1029" s="520"/>
      <c r="AB1029" s="520"/>
      <c r="AC1029" s="520"/>
      <c r="AD1029" s="527"/>
      <c r="AE1029" s="520"/>
      <c r="AF1029" s="520"/>
      <c r="AG1029" s="520"/>
      <c r="AH1029" s="520"/>
      <c r="AI1029" s="520" t="s">
        <v>580</v>
      </c>
    </row>
    <row r="1030" spans="1:35" s="154" customFormat="1">
      <c r="A1030" s="520" t="s">
        <v>271</v>
      </c>
      <c r="B1030" s="520">
        <v>6</v>
      </c>
      <c r="C1030" s="525">
        <v>1274645</v>
      </c>
      <c r="D1030" s="520">
        <v>10051637</v>
      </c>
      <c r="E1030" s="520" t="s">
        <v>247</v>
      </c>
      <c r="F1030" s="520" t="s">
        <v>571</v>
      </c>
      <c r="G1030" s="522">
        <v>40701</v>
      </c>
      <c r="H1030" s="522" t="s">
        <v>743</v>
      </c>
      <c r="I1030" s="520" t="s">
        <v>530</v>
      </c>
      <c r="J1030" s="523" t="s">
        <v>577</v>
      </c>
      <c r="K1030" s="520" t="s">
        <v>106</v>
      </c>
      <c r="L1030" s="520" t="s">
        <v>622</v>
      </c>
      <c r="M1030" s="520">
        <v>16500</v>
      </c>
      <c r="N1030" s="524">
        <v>0.27777777777777779</v>
      </c>
      <c r="O1030" s="524">
        <v>0.28125</v>
      </c>
      <c r="P1030" s="519">
        <v>4.9999999999999822</v>
      </c>
      <c r="Q1030" s="520" t="s">
        <v>532</v>
      </c>
      <c r="R1030" s="520" t="s">
        <v>1455</v>
      </c>
      <c r="S1030" s="520" t="s">
        <v>533</v>
      </c>
      <c r="T1030" s="520" t="s">
        <v>534</v>
      </c>
      <c r="U1030" s="520"/>
      <c r="V1030" s="520"/>
      <c r="W1030" s="520" t="s">
        <v>658</v>
      </c>
      <c r="X1030" s="520" t="s">
        <v>619</v>
      </c>
      <c r="Y1030" s="520" t="b">
        <v>0</v>
      </c>
      <c r="Z1030" s="520"/>
      <c r="AA1030" s="520"/>
      <c r="AB1030" s="520"/>
      <c r="AC1030" s="520"/>
      <c r="AD1030" s="527"/>
      <c r="AE1030" s="520"/>
      <c r="AF1030" s="520"/>
      <c r="AG1030" s="520"/>
      <c r="AH1030" s="520"/>
      <c r="AI1030" s="520" t="s">
        <v>580</v>
      </c>
    </row>
    <row r="1031" spans="1:35" s="154" customFormat="1">
      <c r="A1031" s="520" t="s">
        <v>271</v>
      </c>
      <c r="B1031" s="520">
        <v>6</v>
      </c>
      <c r="C1031" s="525">
        <v>1274645</v>
      </c>
      <c r="D1031" s="520">
        <v>10051637</v>
      </c>
      <c r="E1031" s="520" t="s">
        <v>247</v>
      </c>
      <c r="F1031" s="520" t="s">
        <v>571</v>
      </c>
      <c r="G1031" s="522">
        <v>40701</v>
      </c>
      <c r="H1031" s="522" t="s">
        <v>743</v>
      </c>
      <c r="I1031" s="520" t="s">
        <v>530</v>
      </c>
      <c r="J1031" s="523" t="s">
        <v>577</v>
      </c>
      <c r="K1031" s="520" t="s">
        <v>106</v>
      </c>
      <c r="L1031" s="520" t="s">
        <v>622</v>
      </c>
      <c r="M1031" s="520">
        <v>16500</v>
      </c>
      <c r="N1031" s="524">
        <v>0.28125</v>
      </c>
      <c r="O1031" s="524">
        <v>0.28611111111111109</v>
      </c>
      <c r="P1031" s="519">
        <v>6.9999999999999751</v>
      </c>
      <c r="Q1031" s="520" t="s">
        <v>538</v>
      </c>
      <c r="R1031" s="520"/>
      <c r="S1031" s="520" t="s">
        <v>539</v>
      </c>
      <c r="T1031" s="520" t="s">
        <v>540</v>
      </c>
      <c r="U1031" s="520"/>
      <c r="V1031" s="520"/>
      <c r="W1031" s="520" t="s">
        <v>658</v>
      </c>
      <c r="X1031" s="520" t="s">
        <v>619</v>
      </c>
      <c r="Y1031" s="520" t="b">
        <v>0</v>
      </c>
      <c r="Z1031" s="520"/>
      <c r="AA1031" s="520"/>
      <c r="AB1031" s="520"/>
      <c r="AC1031" s="520"/>
      <c r="AD1031" s="527"/>
      <c r="AE1031" s="520"/>
      <c r="AF1031" s="520"/>
      <c r="AG1031" s="520"/>
      <c r="AH1031" s="520"/>
      <c r="AI1031" s="520" t="s">
        <v>580</v>
      </c>
    </row>
    <row r="1032" spans="1:35" s="154" customFormat="1">
      <c r="A1032" s="520" t="s">
        <v>271</v>
      </c>
      <c r="B1032" s="520">
        <v>6</v>
      </c>
      <c r="C1032" s="525">
        <v>1274645</v>
      </c>
      <c r="D1032" s="520">
        <v>10051637</v>
      </c>
      <c r="E1032" s="520" t="s">
        <v>247</v>
      </c>
      <c r="F1032" s="520" t="s">
        <v>571</v>
      </c>
      <c r="G1032" s="522">
        <v>40701</v>
      </c>
      <c r="H1032" s="522" t="s">
        <v>743</v>
      </c>
      <c r="I1032" s="520" t="s">
        <v>530</v>
      </c>
      <c r="J1032" s="523" t="s">
        <v>577</v>
      </c>
      <c r="K1032" s="520" t="s">
        <v>106</v>
      </c>
      <c r="L1032" s="520" t="s">
        <v>622</v>
      </c>
      <c r="M1032" s="520">
        <v>16500</v>
      </c>
      <c r="N1032" s="524">
        <v>0.28611111111111109</v>
      </c>
      <c r="O1032" s="524">
        <v>0.29166666666666669</v>
      </c>
      <c r="P1032" s="519">
        <v>7.9999999999999716</v>
      </c>
      <c r="Q1032" s="520" t="s">
        <v>609</v>
      </c>
      <c r="R1032" s="520" t="s">
        <v>1449</v>
      </c>
      <c r="S1032" s="520" t="s">
        <v>542</v>
      </c>
      <c r="T1032" s="520" t="s">
        <v>534</v>
      </c>
      <c r="U1032" s="520"/>
      <c r="V1032" s="520"/>
      <c r="W1032" s="520" t="s">
        <v>658</v>
      </c>
      <c r="X1032" s="520" t="s">
        <v>619</v>
      </c>
      <c r="Y1032" s="520" t="b">
        <v>0</v>
      </c>
      <c r="Z1032" s="520"/>
      <c r="AA1032" s="520"/>
      <c r="AB1032" s="520"/>
      <c r="AC1032" s="520"/>
      <c r="AD1032" s="527"/>
      <c r="AE1032" s="520"/>
      <c r="AF1032" s="520"/>
      <c r="AG1032" s="520"/>
      <c r="AH1032" s="520"/>
      <c r="AI1032" s="520" t="s">
        <v>580</v>
      </c>
    </row>
    <row r="1033" spans="1:35" s="154" customFormat="1">
      <c r="A1033" s="520" t="s">
        <v>271</v>
      </c>
      <c r="B1033" s="520">
        <v>1</v>
      </c>
      <c r="C1033" s="525">
        <v>1273818</v>
      </c>
      <c r="D1033" s="520">
        <v>10044975</v>
      </c>
      <c r="E1033" s="520" t="s">
        <v>1092</v>
      </c>
      <c r="F1033" s="520" t="s">
        <v>571</v>
      </c>
      <c r="G1033" s="522">
        <v>40701</v>
      </c>
      <c r="H1033" s="522" t="s">
        <v>743</v>
      </c>
      <c r="I1033" s="520" t="s">
        <v>530</v>
      </c>
      <c r="J1033" s="523" t="s">
        <v>577</v>
      </c>
      <c r="K1033" s="520" t="s">
        <v>106</v>
      </c>
      <c r="L1033" s="520" t="s">
        <v>622</v>
      </c>
      <c r="M1033" s="520">
        <v>3360</v>
      </c>
      <c r="N1033" s="524">
        <v>0.91666666666666663</v>
      </c>
      <c r="O1033" s="524">
        <v>0.92361111111111105</v>
      </c>
      <c r="P1033" s="519">
        <v>9.9999999999999645</v>
      </c>
      <c r="Q1033" s="520" t="s">
        <v>562</v>
      </c>
      <c r="R1033" s="520" t="s">
        <v>1439</v>
      </c>
      <c r="S1033" s="520" t="s">
        <v>550</v>
      </c>
      <c r="T1033" s="520" t="s">
        <v>551</v>
      </c>
      <c r="U1033" s="520"/>
      <c r="V1033" s="520"/>
      <c r="W1033" s="520" t="s">
        <v>658</v>
      </c>
      <c r="X1033" s="520" t="s">
        <v>619</v>
      </c>
      <c r="Y1033" s="520" t="b">
        <v>0</v>
      </c>
      <c r="Z1033" s="520">
        <v>3360</v>
      </c>
      <c r="AA1033" s="520">
        <v>12000</v>
      </c>
      <c r="AB1033" s="520">
        <v>40701</v>
      </c>
      <c r="AC1033" s="520" t="s">
        <v>1851</v>
      </c>
      <c r="AD1033" s="527">
        <v>750</v>
      </c>
      <c r="AE1033" s="520">
        <v>12</v>
      </c>
      <c r="AF1033" s="520"/>
      <c r="AG1033" s="520"/>
      <c r="AH1033" s="520">
        <v>280</v>
      </c>
      <c r="AI1033" s="520" t="s">
        <v>580</v>
      </c>
    </row>
    <row r="1034" spans="1:35" s="154" customFormat="1">
      <c r="A1034" s="520" t="s">
        <v>271</v>
      </c>
      <c r="B1034" s="520">
        <v>1</v>
      </c>
      <c r="C1034" s="525">
        <v>1273818</v>
      </c>
      <c r="D1034" s="520">
        <v>10044975</v>
      </c>
      <c r="E1034" s="520" t="s">
        <v>1092</v>
      </c>
      <c r="F1034" s="520" t="s">
        <v>571</v>
      </c>
      <c r="G1034" s="522">
        <v>40701</v>
      </c>
      <c r="H1034" s="522" t="s">
        <v>743</v>
      </c>
      <c r="I1034" s="520" t="s">
        <v>530</v>
      </c>
      <c r="J1034" s="523" t="s">
        <v>577</v>
      </c>
      <c r="K1034" s="520" t="s">
        <v>106</v>
      </c>
      <c r="L1034" s="520" t="s">
        <v>622</v>
      </c>
      <c r="M1034" s="520">
        <v>3360</v>
      </c>
      <c r="N1034" s="524">
        <v>0.92361111111111105</v>
      </c>
      <c r="O1034" s="524">
        <v>0.9375</v>
      </c>
      <c r="P1034" s="519">
        <v>20.000000000000089</v>
      </c>
      <c r="Q1034" s="520" t="s">
        <v>563</v>
      </c>
      <c r="R1034" s="520" t="s">
        <v>1456</v>
      </c>
      <c r="S1034" s="520" t="s">
        <v>542</v>
      </c>
      <c r="T1034" s="520" t="s">
        <v>534</v>
      </c>
      <c r="U1034" s="520"/>
      <c r="V1034" s="520"/>
      <c r="W1034" s="520" t="s">
        <v>658</v>
      </c>
      <c r="X1034" s="520" t="s">
        <v>619</v>
      </c>
      <c r="Y1034" s="520" t="b">
        <v>0</v>
      </c>
      <c r="Z1034" s="520"/>
      <c r="AA1034" s="520"/>
      <c r="AB1034" s="520"/>
      <c r="AC1034" s="520"/>
      <c r="AD1034" s="527"/>
      <c r="AE1034" s="520"/>
      <c r="AF1034" s="520"/>
      <c r="AG1034" s="520"/>
      <c r="AH1034" s="520"/>
      <c r="AI1034" s="520" t="s">
        <v>580</v>
      </c>
    </row>
    <row r="1035" spans="1:35" s="154" customFormat="1">
      <c r="A1035" s="520" t="s">
        <v>271</v>
      </c>
      <c r="B1035" s="520">
        <v>1</v>
      </c>
      <c r="C1035" s="525">
        <v>1273818</v>
      </c>
      <c r="D1035" s="520">
        <v>10044975</v>
      </c>
      <c r="E1035" s="520" t="s">
        <v>1092</v>
      </c>
      <c r="F1035" s="520" t="s">
        <v>571</v>
      </c>
      <c r="G1035" s="522">
        <v>40701</v>
      </c>
      <c r="H1035" s="522" t="s">
        <v>743</v>
      </c>
      <c r="I1035" s="520" t="s">
        <v>530</v>
      </c>
      <c r="J1035" s="523" t="s">
        <v>577</v>
      </c>
      <c r="K1035" s="520" t="s">
        <v>106</v>
      </c>
      <c r="L1035" s="520" t="s">
        <v>622</v>
      </c>
      <c r="M1035" s="520">
        <v>3360</v>
      </c>
      <c r="N1035" s="524">
        <v>0.9375</v>
      </c>
      <c r="O1035" s="524">
        <v>0.94444444444444442</v>
      </c>
      <c r="P1035" s="519">
        <v>9.9999999999999645</v>
      </c>
      <c r="Q1035" s="520" t="s">
        <v>585</v>
      </c>
      <c r="R1035" s="520" t="s">
        <v>1442</v>
      </c>
      <c r="S1035" s="520" t="s">
        <v>557</v>
      </c>
      <c r="T1035" s="520" t="s">
        <v>534</v>
      </c>
      <c r="U1035" s="520"/>
      <c r="V1035" s="520"/>
      <c r="W1035" s="520" t="s">
        <v>658</v>
      </c>
      <c r="X1035" s="520" t="s">
        <v>619</v>
      </c>
      <c r="Y1035" s="520" t="b">
        <v>0</v>
      </c>
      <c r="Z1035" s="520"/>
      <c r="AA1035" s="520"/>
      <c r="AB1035" s="520"/>
      <c r="AC1035" s="520"/>
      <c r="AD1035" s="527"/>
      <c r="AE1035" s="520"/>
      <c r="AF1035" s="520"/>
      <c r="AG1035" s="520"/>
      <c r="AH1035" s="520"/>
      <c r="AI1035" s="520" t="s">
        <v>580</v>
      </c>
    </row>
    <row r="1036" spans="1:35" s="154" customFormat="1">
      <c r="A1036" s="520" t="s">
        <v>271</v>
      </c>
      <c r="B1036" s="520">
        <v>1</v>
      </c>
      <c r="C1036" s="525">
        <v>1273818</v>
      </c>
      <c r="D1036" s="520">
        <v>10044975</v>
      </c>
      <c r="E1036" s="520" t="s">
        <v>1092</v>
      </c>
      <c r="F1036" s="520" t="s">
        <v>571</v>
      </c>
      <c r="G1036" s="522">
        <v>40701</v>
      </c>
      <c r="H1036" s="522" t="s">
        <v>743</v>
      </c>
      <c r="I1036" s="520" t="s">
        <v>530</v>
      </c>
      <c r="J1036" s="523" t="s">
        <v>577</v>
      </c>
      <c r="K1036" s="520" t="s">
        <v>106</v>
      </c>
      <c r="L1036" s="520" t="s">
        <v>622</v>
      </c>
      <c r="M1036" s="520">
        <v>3360</v>
      </c>
      <c r="N1036" s="524">
        <v>0.94444444444444442</v>
      </c>
      <c r="O1036" s="524">
        <v>0.95833333333333337</v>
      </c>
      <c r="P1036" s="519">
        <v>19.999999999999929</v>
      </c>
      <c r="Q1036" s="520" t="s">
        <v>544</v>
      </c>
      <c r="R1036" s="520" t="s">
        <v>1457</v>
      </c>
      <c r="S1036" s="520" t="s">
        <v>533</v>
      </c>
      <c r="T1036" s="520" t="s">
        <v>534</v>
      </c>
      <c r="U1036" s="520"/>
      <c r="V1036" s="520"/>
      <c r="W1036" s="520" t="s">
        <v>658</v>
      </c>
      <c r="X1036" s="520" t="s">
        <v>619</v>
      </c>
      <c r="Y1036" s="520" t="b">
        <v>0</v>
      </c>
      <c r="Z1036" s="520"/>
      <c r="AA1036" s="520"/>
      <c r="AB1036" s="520"/>
      <c r="AC1036" s="520"/>
      <c r="AD1036" s="527"/>
      <c r="AE1036" s="520"/>
      <c r="AF1036" s="520"/>
      <c r="AG1036" s="520"/>
      <c r="AH1036" s="520"/>
      <c r="AI1036" s="520" t="s">
        <v>580</v>
      </c>
    </row>
    <row r="1037" spans="1:35" s="154" customFormat="1">
      <c r="A1037" s="520" t="s">
        <v>271</v>
      </c>
      <c r="B1037" s="520">
        <v>1</v>
      </c>
      <c r="C1037" s="525">
        <v>1273818</v>
      </c>
      <c r="D1037" s="520">
        <v>10044975</v>
      </c>
      <c r="E1037" s="520" t="s">
        <v>1092</v>
      </c>
      <c r="F1037" s="520" t="s">
        <v>571</v>
      </c>
      <c r="G1037" s="522">
        <v>40701</v>
      </c>
      <c r="H1037" s="522" t="s">
        <v>743</v>
      </c>
      <c r="I1037" s="520" t="s">
        <v>530</v>
      </c>
      <c r="J1037" s="523" t="s">
        <v>577</v>
      </c>
      <c r="K1037" s="520" t="s">
        <v>106</v>
      </c>
      <c r="L1037" s="520" t="s">
        <v>622</v>
      </c>
      <c r="M1037" s="520">
        <v>3360</v>
      </c>
      <c r="N1037" s="524">
        <v>0.95833333333333337</v>
      </c>
      <c r="O1037" s="524">
        <v>0.9604166666666667</v>
      </c>
      <c r="P1037" s="519">
        <v>2.9999999999999893</v>
      </c>
      <c r="Q1037" s="520" t="s">
        <v>555</v>
      </c>
      <c r="R1037" s="520" t="s">
        <v>662</v>
      </c>
      <c r="S1037" s="520" t="s">
        <v>547</v>
      </c>
      <c r="T1037" s="520" t="s">
        <v>534</v>
      </c>
      <c r="U1037" s="520"/>
      <c r="V1037" s="520"/>
      <c r="W1037" s="520" t="s">
        <v>658</v>
      </c>
      <c r="X1037" s="520" t="s">
        <v>619</v>
      </c>
      <c r="Y1037" s="520" t="b">
        <v>0</v>
      </c>
      <c r="Z1037" s="520"/>
      <c r="AA1037" s="520"/>
      <c r="AB1037" s="520"/>
      <c r="AC1037" s="520"/>
      <c r="AD1037" s="527"/>
      <c r="AE1037" s="520"/>
      <c r="AF1037" s="520"/>
      <c r="AG1037" s="520"/>
      <c r="AH1037" s="520"/>
      <c r="AI1037" s="520" t="s">
        <v>580</v>
      </c>
    </row>
    <row r="1038" spans="1:35" s="154" customFormat="1">
      <c r="A1038" s="520" t="s">
        <v>271</v>
      </c>
      <c r="B1038" s="520">
        <v>1</v>
      </c>
      <c r="C1038" s="525">
        <v>1273818</v>
      </c>
      <c r="D1038" s="520">
        <v>10044975</v>
      </c>
      <c r="E1038" s="520" t="s">
        <v>1092</v>
      </c>
      <c r="F1038" s="520" t="s">
        <v>571</v>
      </c>
      <c r="G1038" s="522">
        <v>40701</v>
      </c>
      <c r="H1038" s="522" t="s">
        <v>743</v>
      </c>
      <c r="I1038" s="520" t="s">
        <v>530</v>
      </c>
      <c r="J1038" s="523" t="s">
        <v>577</v>
      </c>
      <c r="K1038" s="520" t="s">
        <v>106</v>
      </c>
      <c r="L1038" s="520" t="s">
        <v>622</v>
      </c>
      <c r="M1038" s="520">
        <v>3360</v>
      </c>
      <c r="N1038" s="524">
        <v>0.9604166666666667</v>
      </c>
      <c r="O1038" s="524">
        <v>0.97569444444444442</v>
      </c>
      <c r="P1038" s="519">
        <v>22.000000000000082</v>
      </c>
      <c r="Q1038" s="520" t="s">
        <v>532</v>
      </c>
      <c r="R1038" s="520" t="s">
        <v>1455</v>
      </c>
      <c r="S1038" s="520" t="s">
        <v>533</v>
      </c>
      <c r="T1038" s="520" t="s">
        <v>534</v>
      </c>
      <c r="U1038" s="520"/>
      <c r="V1038" s="520"/>
      <c r="W1038" s="520" t="s">
        <v>658</v>
      </c>
      <c r="X1038" s="520" t="s">
        <v>619</v>
      </c>
      <c r="Y1038" s="520" t="b">
        <v>0</v>
      </c>
      <c r="Z1038" s="520"/>
      <c r="AA1038" s="520"/>
      <c r="AB1038" s="520"/>
      <c r="AC1038" s="520"/>
      <c r="AD1038" s="527"/>
      <c r="AE1038" s="520"/>
      <c r="AF1038" s="520"/>
      <c r="AG1038" s="520"/>
      <c r="AH1038" s="520"/>
      <c r="AI1038" s="520" t="s">
        <v>580</v>
      </c>
    </row>
    <row r="1039" spans="1:35" s="154" customFormat="1">
      <c r="A1039" s="520" t="s">
        <v>271</v>
      </c>
      <c r="B1039" s="520">
        <v>1</v>
      </c>
      <c r="C1039" s="525">
        <v>1273818</v>
      </c>
      <c r="D1039" s="520">
        <v>10044975</v>
      </c>
      <c r="E1039" s="520" t="s">
        <v>1092</v>
      </c>
      <c r="F1039" s="520" t="s">
        <v>571</v>
      </c>
      <c r="G1039" s="522">
        <v>40701</v>
      </c>
      <c r="H1039" s="522" t="s">
        <v>743</v>
      </c>
      <c r="I1039" s="520" t="s">
        <v>530</v>
      </c>
      <c r="J1039" s="523" t="s">
        <v>577</v>
      </c>
      <c r="K1039" s="520" t="s">
        <v>106</v>
      </c>
      <c r="L1039" s="520" t="s">
        <v>622</v>
      </c>
      <c r="M1039" s="520">
        <v>3360</v>
      </c>
      <c r="N1039" s="524">
        <v>0.97569444444444442</v>
      </c>
      <c r="O1039" s="524">
        <v>0.98541666666666661</v>
      </c>
      <c r="P1039" s="519">
        <v>13.99999999999995</v>
      </c>
      <c r="Q1039" s="520" t="s">
        <v>538</v>
      </c>
      <c r="R1039" s="520"/>
      <c r="S1039" s="520" t="s">
        <v>539</v>
      </c>
      <c r="T1039" s="520" t="s">
        <v>540</v>
      </c>
      <c r="U1039" s="520"/>
      <c r="V1039" s="520"/>
      <c r="W1039" s="520" t="s">
        <v>658</v>
      </c>
      <c r="X1039" s="520" t="s">
        <v>619</v>
      </c>
      <c r="Y1039" s="520" t="b">
        <v>0</v>
      </c>
      <c r="Z1039" s="520"/>
      <c r="AA1039" s="520"/>
      <c r="AB1039" s="520"/>
      <c r="AC1039" s="520"/>
      <c r="AD1039" s="527"/>
      <c r="AE1039" s="520"/>
      <c r="AF1039" s="520"/>
      <c r="AG1039" s="520"/>
      <c r="AH1039" s="520"/>
      <c r="AI1039" s="520" t="s">
        <v>580</v>
      </c>
    </row>
    <row r="1040" spans="1:35" s="154" customFormat="1">
      <c r="A1040" s="520" t="s">
        <v>271</v>
      </c>
      <c r="B1040" s="520">
        <v>1</v>
      </c>
      <c r="C1040" s="525">
        <v>1273818</v>
      </c>
      <c r="D1040" s="520">
        <v>10044975</v>
      </c>
      <c r="E1040" s="520" t="s">
        <v>1092</v>
      </c>
      <c r="F1040" s="520" t="s">
        <v>571</v>
      </c>
      <c r="G1040" s="522">
        <v>40701</v>
      </c>
      <c r="H1040" s="522" t="s">
        <v>743</v>
      </c>
      <c r="I1040" s="520" t="s">
        <v>530</v>
      </c>
      <c r="J1040" s="523" t="s">
        <v>577</v>
      </c>
      <c r="K1040" s="520" t="s">
        <v>106</v>
      </c>
      <c r="L1040" s="520" t="s">
        <v>622</v>
      </c>
      <c r="M1040" s="520">
        <v>3360</v>
      </c>
      <c r="N1040" s="524">
        <v>0.98541666666666661</v>
      </c>
      <c r="O1040" s="524">
        <v>0.98958333333333326</v>
      </c>
      <c r="P1040" s="519">
        <v>5.9999999999999787</v>
      </c>
      <c r="Q1040" s="520" t="s">
        <v>643</v>
      </c>
      <c r="R1040" s="520" t="s">
        <v>1458</v>
      </c>
      <c r="S1040" s="520" t="s">
        <v>557</v>
      </c>
      <c r="T1040" s="520" t="s">
        <v>534</v>
      </c>
      <c r="U1040" s="520"/>
      <c r="V1040" s="520"/>
      <c r="W1040" s="520" t="s">
        <v>658</v>
      </c>
      <c r="X1040" s="520" t="s">
        <v>619</v>
      </c>
      <c r="Y1040" s="520" t="b">
        <v>0</v>
      </c>
      <c r="Z1040" s="520"/>
      <c r="AA1040" s="520"/>
      <c r="AB1040" s="520"/>
      <c r="AC1040" s="520"/>
      <c r="AD1040" s="527"/>
      <c r="AE1040" s="520"/>
      <c r="AF1040" s="520"/>
      <c r="AG1040" s="520"/>
      <c r="AH1040" s="520"/>
      <c r="AI1040" s="520" t="s">
        <v>580</v>
      </c>
    </row>
    <row r="1041" spans="1:35" s="154" customFormat="1">
      <c r="A1041" s="520" t="s">
        <v>271</v>
      </c>
      <c r="B1041" s="520">
        <v>1</v>
      </c>
      <c r="C1041" s="525">
        <v>1273818</v>
      </c>
      <c r="D1041" s="520">
        <v>10044975</v>
      </c>
      <c r="E1041" s="520" t="s">
        <v>1092</v>
      </c>
      <c r="F1041" s="520" t="s">
        <v>571</v>
      </c>
      <c r="G1041" s="522">
        <v>40701</v>
      </c>
      <c r="H1041" s="522" t="s">
        <v>743</v>
      </c>
      <c r="I1041" s="520" t="s">
        <v>530</v>
      </c>
      <c r="J1041" s="523" t="s">
        <v>577</v>
      </c>
      <c r="K1041" s="520" t="s">
        <v>106</v>
      </c>
      <c r="L1041" s="520" t="s">
        <v>622</v>
      </c>
      <c r="M1041" s="520">
        <v>3360</v>
      </c>
      <c r="N1041" s="524">
        <v>0.98958333333333326</v>
      </c>
      <c r="O1041" s="524">
        <v>0.99375000000000002</v>
      </c>
      <c r="P1041" s="519">
        <v>5.9999999999999787</v>
      </c>
      <c r="Q1041" s="520" t="s">
        <v>538</v>
      </c>
      <c r="R1041" s="520"/>
      <c r="S1041" s="520" t="s">
        <v>539</v>
      </c>
      <c r="T1041" s="520" t="s">
        <v>540</v>
      </c>
      <c r="U1041" s="520"/>
      <c r="V1041" s="520"/>
      <c r="W1041" s="520" t="s">
        <v>658</v>
      </c>
      <c r="X1041" s="520" t="s">
        <v>619</v>
      </c>
      <c r="Y1041" s="520" t="b">
        <v>0</v>
      </c>
      <c r="Z1041" s="520"/>
      <c r="AA1041" s="520"/>
      <c r="AB1041" s="520"/>
      <c r="AC1041" s="520"/>
      <c r="AD1041" s="527"/>
      <c r="AE1041" s="520"/>
      <c r="AF1041" s="520"/>
      <c r="AG1041" s="520"/>
      <c r="AH1041" s="520"/>
      <c r="AI1041" s="520" t="s">
        <v>580</v>
      </c>
    </row>
    <row r="1042" spans="1:35" s="154" customFormat="1">
      <c r="A1042" s="520" t="s">
        <v>271</v>
      </c>
      <c r="B1042" s="520">
        <v>1</v>
      </c>
      <c r="C1042" s="525">
        <v>1273818</v>
      </c>
      <c r="D1042" s="520">
        <v>10044975</v>
      </c>
      <c r="E1042" s="520" t="s">
        <v>1092</v>
      </c>
      <c r="F1042" s="520" t="s">
        <v>571</v>
      </c>
      <c r="G1042" s="522">
        <v>40701</v>
      </c>
      <c r="H1042" s="522" t="s">
        <v>743</v>
      </c>
      <c r="I1042" s="520" t="s">
        <v>530</v>
      </c>
      <c r="J1042" s="523" t="s">
        <v>577</v>
      </c>
      <c r="K1042" s="520" t="s">
        <v>106</v>
      </c>
      <c r="L1042" s="520" t="s">
        <v>622</v>
      </c>
      <c r="M1042" s="520">
        <v>3360</v>
      </c>
      <c r="N1042" s="524">
        <v>0.99375000000000002</v>
      </c>
      <c r="O1042" s="524">
        <v>0.99861111111111112</v>
      </c>
      <c r="P1042" s="519">
        <v>7.000000000000135</v>
      </c>
      <c r="Q1042" s="520" t="s">
        <v>546</v>
      </c>
      <c r="R1042" s="520" t="s">
        <v>1459</v>
      </c>
      <c r="S1042" s="520" t="s">
        <v>547</v>
      </c>
      <c r="T1042" s="520" t="s">
        <v>534</v>
      </c>
      <c r="U1042" s="520"/>
      <c r="V1042" s="520"/>
      <c r="W1042" s="520" t="s">
        <v>658</v>
      </c>
      <c r="X1042" s="520" t="s">
        <v>619</v>
      </c>
      <c r="Y1042" s="520" t="b">
        <v>0</v>
      </c>
      <c r="Z1042" s="520"/>
      <c r="AA1042" s="520"/>
      <c r="AB1042" s="520"/>
      <c r="AC1042" s="520"/>
      <c r="AD1042" s="527"/>
      <c r="AE1042" s="520"/>
      <c r="AF1042" s="520"/>
      <c r="AG1042" s="520"/>
      <c r="AH1042" s="520"/>
      <c r="AI1042" s="520" t="s">
        <v>580</v>
      </c>
    </row>
    <row r="1043" spans="1:35" s="154" customFormat="1">
      <c r="A1043" s="520" t="s">
        <v>271</v>
      </c>
      <c r="B1043" s="520">
        <v>2</v>
      </c>
      <c r="C1043" s="525">
        <v>1274178</v>
      </c>
      <c r="D1043" s="520">
        <v>10044971</v>
      </c>
      <c r="E1043" s="520" t="s">
        <v>1093</v>
      </c>
      <c r="F1043" s="520" t="s">
        <v>561</v>
      </c>
      <c r="G1043" s="522">
        <v>40701</v>
      </c>
      <c r="H1043" s="522" t="s">
        <v>743</v>
      </c>
      <c r="I1043" s="520" t="s">
        <v>530</v>
      </c>
      <c r="J1043" s="523" t="s">
        <v>577</v>
      </c>
      <c r="K1043" s="520" t="s">
        <v>106</v>
      </c>
      <c r="L1043" s="520" t="s">
        <v>622</v>
      </c>
      <c r="M1043" s="520">
        <v>504</v>
      </c>
      <c r="N1043" s="524">
        <v>0.99861111111111112</v>
      </c>
      <c r="O1043" s="524">
        <v>1.3888888888888889E-3</v>
      </c>
      <c r="P1043" s="519">
        <v>3.9999999999999858</v>
      </c>
      <c r="Q1043" s="520" t="s">
        <v>554</v>
      </c>
      <c r="R1043" s="520" t="s">
        <v>823</v>
      </c>
      <c r="S1043" s="520" t="s">
        <v>550</v>
      </c>
      <c r="T1043" s="520" t="s">
        <v>551</v>
      </c>
      <c r="U1043" s="520"/>
      <c r="V1043" s="520"/>
      <c r="W1043" s="520" t="s">
        <v>658</v>
      </c>
      <c r="X1043" s="520" t="s">
        <v>619</v>
      </c>
      <c r="Y1043" s="520" t="b">
        <v>0</v>
      </c>
      <c r="Z1043" s="520">
        <v>504</v>
      </c>
      <c r="AA1043" s="520">
        <v>12000</v>
      </c>
      <c r="AB1043" s="520">
        <v>40701</v>
      </c>
      <c r="AC1043" s="520" t="s">
        <v>1895</v>
      </c>
      <c r="AD1043" s="527">
        <v>750</v>
      </c>
      <c r="AE1043" s="520">
        <v>12</v>
      </c>
      <c r="AF1043" s="520"/>
      <c r="AG1043" s="520"/>
      <c r="AH1043" s="520">
        <v>42</v>
      </c>
      <c r="AI1043" s="520" t="s">
        <v>580</v>
      </c>
    </row>
    <row r="1044" spans="1:35" s="154" customFormat="1">
      <c r="A1044" s="520" t="s">
        <v>271</v>
      </c>
      <c r="B1044" s="520">
        <v>3</v>
      </c>
      <c r="C1044" s="525">
        <v>7084750</v>
      </c>
      <c r="D1044" s="520">
        <v>10034656</v>
      </c>
      <c r="E1044" s="520" t="s">
        <v>1105</v>
      </c>
      <c r="F1044" s="520" t="s">
        <v>600</v>
      </c>
      <c r="G1044" s="522">
        <v>40702</v>
      </c>
      <c r="H1044" s="522" t="s">
        <v>743</v>
      </c>
      <c r="I1044" s="520" t="s">
        <v>530</v>
      </c>
      <c r="J1044" s="523" t="s">
        <v>577</v>
      </c>
      <c r="K1044" s="520" t="s">
        <v>106</v>
      </c>
      <c r="L1044" s="520" t="s">
        <v>622</v>
      </c>
      <c r="M1044" s="520">
        <v>52032</v>
      </c>
      <c r="N1044" s="524">
        <v>6.9444444444444441E-3</v>
      </c>
      <c r="O1044" s="524">
        <v>2.0833333333333332E-2</v>
      </c>
      <c r="P1044" s="519">
        <v>20</v>
      </c>
      <c r="Q1044" s="520" t="s">
        <v>538</v>
      </c>
      <c r="R1044" s="520"/>
      <c r="S1044" s="520" t="s">
        <v>539</v>
      </c>
      <c r="T1044" s="520" t="s">
        <v>540</v>
      </c>
      <c r="U1044" s="520"/>
      <c r="V1044" s="520"/>
      <c r="W1044" s="520" t="s">
        <v>658</v>
      </c>
      <c r="X1044" s="520" t="s">
        <v>619</v>
      </c>
      <c r="Y1044" s="520" t="b">
        <v>0</v>
      </c>
      <c r="Z1044" s="520">
        <v>52032</v>
      </c>
      <c r="AA1044" s="520">
        <v>12000</v>
      </c>
      <c r="AB1044" s="520">
        <v>40702</v>
      </c>
      <c r="AC1044" s="520" t="s">
        <v>1899</v>
      </c>
      <c r="AD1044" s="527">
        <v>375</v>
      </c>
      <c r="AE1044" s="520">
        <v>24</v>
      </c>
      <c r="AF1044" s="520"/>
      <c r="AG1044" s="520"/>
      <c r="AH1044" s="520">
        <v>2168</v>
      </c>
      <c r="AI1044" s="520" t="s">
        <v>580</v>
      </c>
    </row>
    <row r="1045" spans="1:35" s="154" customFormat="1">
      <c r="A1045" s="520" t="s">
        <v>271</v>
      </c>
      <c r="B1045" s="520">
        <v>3</v>
      </c>
      <c r="C1045" s="525">
        <v>7084750</v>
      </c>
      <c r="D1045" s="520">
        <v>10034656</v>
      </c>
      <c r="E1045" s="520" t="s">
        <v>1105</v>
      </c>
      <c r="F1045" s="520" t="s">
        <v>600</v>
      </c>
      <c r="G1045" s="522">
        <v>40702</v>
      </c>
      <c r="H1045" s="522" t="s">
        <v>743</v>
      </c>
      <c r="I1045" s="520" t="s">
        <v>530</v>
      </c>
      <c r="J1045" s="523" t="s">
        <v>577</v>
      </c>
      <c r="K1045" s="520" t="s">
        <v>106</v>
      </c>
      <c r="L1045" s="520" t="s">
        <v>622</v>
      </c>
      <c r="M1045" s="520">
        <v>52032</v>
      </c>
      <c r="N1045" s="524">
        <v>2.0833333333333332E-2</v>
      </c>
      <c r="O1045" s="524">
        <v>2.7777777777777776E-2</v>
      </c>
      <c r="P1045" s="519">
        <v>10</v>
      </c>
      <c r="Q1045" s="520" t="s">
        <v>572</v>
      </c>
      <c r="R1045" s="520" t="s">
        <v>1900</v>
      </c>
      <c r="S1045" s="520" t="s">
        <v>533</v>
      </c>
      <c r="T1045" s="520" t="s">
        <v>534</v>
      </c>
      <c r="U1045" s="520"/>
      <c r="V1045" s="520"/>
      <c r="W1045" s="520" t="s">
        <v>658</v>
      </c>
      <c r="X1045" s="520" t="s">
        <v>619</v>
      </c>
      <c r="Y1045" s="520" t="b">
        <v>0</v>
      </c>
      <c r="Z1045" s="520"/>
      <c r="AA1045" s="520"/>
      <c r="AB1045" s="520"/>
      <c r="AC1045" s="520"/>
      <c r="AD1045" s="527"/>
      <c r="AE1045" s="520"/>
      <c r="AF1045" s="520"/>
      <c r="AG1045" s="520"/>
      <c r="AH1045" s="520"/>
      <c r="AI1045" s="520" t="s">
        <v>580</v>
      </c>
    </row>
    <row r="1046" spans="1:35" s="154" customFormat="1">
      <c r="A1046" s="520" t="s">
        <v>271</v>
      </c>
      <c r="B1046" s="520">
        <v>3</v>
      </c>
      <c r="C1046" s="525">
        <v>7084750</v>
      </c>
      <c r="D1046" s="520">
        <v>10034656</v>
      </c>
      <c r="E1046" s="520" t="s">
        <v>1105</v>
      </c>
      <c r="F1046" s="520" t="s">
        <v>600</v>
      </c>
      <c r="G1046" s="522">
        <v>40702</v>
      </c>
      <c r="H1046" s="522" t="s">
        <v>743</v>
      </c>
      <c r="I1046" s="520" t="s">
        <v>530</v>
      </c>
      <c r="J1046" s="523" t="s">
        <v>577</v>
      </c>
      <c r="K1046" s="520" t="s">
        <v>106</v>
      </c>
      <c r="L1046" s="520" t="s">
        <v>622</v>
      </c>
      <c r="M1046" s="520">
        <v>52032</v>
      </c>
      <c r="N1046" s="524">
        <v>2.7777777777777776E-2</v>
      </c>
      <c r="O1046" s="524">
        <v>3.6805555555555557E-2</v>
      </c>
      <c r="P1046" s="519">
        <v>13.000000000000004</v>
      </c>
      <c r="Q1046" s="520" t="s">
        <v>538</v>
      </c>
      <c r="R1046" s="520"/>
      <c r="S1046" s="520" t="s">
        <v>539</v>
      </c>
      <c r="T1046" s="520" t="s">
        <v>540</v>
      </c>
      <c r="U1046" s="520"/>
      <c r="V1046" s="520"/>
      <c r="W1046" s="520" t="s">
        <v>658</v>
      </c>
      <c r="X1046" s="520" t="s">
        <v>619</v>
      </c>
      <c r="Y1046" s="520" t="b">
        <v>0</v>
      </c>
      <c r="Z1046" s="520"/>
      <c r="AA1046" s="520"/>
      <c r="AB1046" s="520"/>
      <c r="AC1046" s="520"/>
      <c r="AD1046" s="527"/>
      <c r="AE1046" s="520"/>
      <c r="AF1046" s="520"/>
      <c r="AG1046" s="520"/>
      <c r="AH1046" s="520"/>
      <c r="AI1046" s="520" t="s">
        <v>580</v>
      </c>
    </row>
    <row r="1047" spans="1:35" s="154" customFormat="1">
      <c r="A1047" s="520" t="s">
        <v>271</v>
      </c>
      <c r="B1047" s="520">
        <v>3</v>
      </c>
      <c r="C1047" s="525">
        <v>7084750</v>
      </c>
      <c r="D1047" s="520">
        <v>10034656</v>
      </c>
      <c r="E1047" s="520" t="s">
        <v>1105</v>
      </c>
      <c r="F1047" s="520" t="s">
        <v>600</v>
      </c>
      <c r="G1047" s="522">
        <v>40702</v>
      </c>
      <c r="H1047" s="522" t="s">
        <v>743</v>
      </c>
      <c r="I1047" s="520" t="s">
        <v>530</v>
      </c>
      <c r="J1047" s="523" t="s">
        <v>577</v>
      </c>
      <c r="K1047" s="520" t="s">
        <v>106</v>
      </c>
      <c r="L1047" s="520" t="s">
        <v>622</v>
      </c>
      <c r="M1047" s="520">
        <v>52032</v>
      </c>
      <c r="N1047" s="524">
        <v>3.6805555555555557E-2</v>
      </c>
      <c r="O1047" s="524">
        <v>3.888888888888889E-2</v>
      </c>
      <c r="P1047" s="519">
        <v>2.9999999999999991</v>
      </c>
      <c r="Q1047" s="520" t="s">
        <v>543</v>
      </c>
      <c r="R1047" s="520" t="s">
        <v>1901</v>
      </c>
      <c r="S1047" s="520" t="s">
        <v>542</v>
      </c>
      <c r="T1047" s="520" t="s">
        <v>534</v>
      </c>
      <c r="U1047" s="520"/>
      <c r="V1047" s="520"/>
      <c r="W1047" s="520" t="s">
        <v>658</v>
      </c>
      <c r="X1047" s="520" t="s">
        <v>619</v>
      </c>
      <c r="Y1047" s="520" t="b">
        <v>0</v>
      </c>
      <c r="Z1047" s="520"/>
      <c r="AA1047" s="520"/>
      <c r="AB1047" s="520"/>
      <c r="AC1047" s="520"/>
      <c r="AD1047" s="527"/>
      <c r="AE1047" s="520"/>
      <c r="AF1047" s="520"/>
      <c r="AG1047" s="520"/>
      <c r="AH1047" s="520"/>
      <c r="AI1047" s="520" t="s">
        <v>580</v>
      </c>
    </row>
    <row r="1048" spans="1:35" s="154" customFormat="1">
      <c r="A1048" s="520" t="s">
        <v>271</v>
      </c>
      <c r="B1048" s="520">
        <v>3</v>
      </c>
      <c r="C1048" s="525">
        <v>7084750</v>
      </c>
      <c r="D1048" s="520">
        <v>10034656</v>
      </c>
      <c r="E1048" s="520" t="s">
        <v>1105</v>
      </c>
      <c r="F1048" s="520" t="s">
        <v>600</v>
      </c>
      <c r="G1048" s="522">
        <v>40702</v>
      </c>
      <c r="H1048" s="522" t="s">
        <v>743</v>
      </c>
      <c r="I1048" s="520" t="s">
        <v>530</v>
      </c>
      <c r="J1048" s="523" t="s">
        <v>577</v>
      </c>
      <c r="K1048" s="520" t="s">
        <v>106</v>
      </c>
      <c r="L1048" s="520" t="s">
        <v>622</v>
      </c>
      <c r="M1048" s="520">
        <v>52032</v>
      </c>
      <c r="N1048" s="524">
        <v>3.888888888888889E-2</v>
      </c>
      <c r="O1048" s="524">
        <v>4.8611111111111112E-2</v>
      </c>
      <c r="P1048" s="519">
        <v>14</v>
      </c>
      <c r="Q1048" s="520" t="s">
        <v>538</v>
      </c>
      <c r="R1048" s="520"/>
      <c r="S1048" s="520" t="s">
        <v>539</v>
      </c>
      <c r="T1048" s="520" t="s">
        <v>540</v>
      </c>
      <c r="U1048" s="520"/>
      <c r="V1048" s="520"/>
      <c r="W1048" s="520" t="s">
        <v>658</v>
      </c>
      <c r="X1048" s="520" t="s">
        <v>619</v>
      </c>
      <c r="Y1048" s="520" t="b">
        <v>0</v>
      </c>
      <c r="Z1048" s="520"/>
      <c r="AA1048" s="520"/>
      <c r="AB1048" s="520"/>
      <c r="AC1048" s="520"/>
      <c r="AD1048" s="527"/>
      <c r="AE1048" s="520"/>
      <c r="AF1048" s="520"/>
      <c r="AG1048" s="520"/>
      <c r="AH1048" s="520"/>
      <c r="AI1048" s="520" t="s">
        <v>580</v>
      </c>
    </row>
    <row r="1049" spans="1:35" s="154" customFormat="1">
      <c r="A1049" s="520" t="s">
        <v>271</v>
      </c>
      <c r="B1049" s="520">
        <v>3</v>
      </c>
      <c r="C1049" s="525">
        <v>7084750</v>
      </c>
      <c r="D1049" s="520">
        <v>10034656</v>
      </c>
      <c r="E1049" s="520" t="s">
        <v>1105</v>
      </c>
      <c r="F1049" s="520" t="s">
        <v>600</v>
      </c>
      <c r="G1049" s="522">
        <v>40702</v>
      </c>
      <c r="H1049" s="522" t="s">
        <v>743</v>
      </c>
      <c r="I1049" s="520" t="s">
        <v>530</v>
      </c>
      <c r="J1049" s="523" t="s">
        <v>577</v>
      </c>
      <c r="K1049" s="520" t="s">
        <v>106</v>
      </c>
      <c r="L1049" s="520" t="s">
        <v>622</v>
      </c>
      <c r="M1049" s="520">
        <v>52032</v>
      </c>
      <c r="N1049" s="524">
        <v>4.8611111111111112E-2</v>
      </c>
      <c r="O1049" s="524">
        <v>5.2083333333333336E-2</v>
      </c>
      <c r="P1049" s="519">
        <v>4.999999999999992</v>
      </c>
      <c r="Q1049" s="520" t="s">
        <v>552</v>
      </c>
      <c r="R1049" s="520" t="s">
        <v>1902</v>
      </c>
      <c r="S1049" s="520" t="s">
        <v>533</v>
      </c>
      <c r="T1049" s="520" t="s">
        <v>534</v>
      </c>
      <c r="U1049" s="520"/>
      <c r="V1049" s="520"/>
      <c r="W1049" s="520" t="s">
        <v>658</v>
      </c>
      <c r="X1049" s="520" t="s">
        <v>619</v>
      </c>
      <c r="Y1049" s="520" t="b">
        <v>0</v>
      </c>
      <c r="Z1049" s="520"/>
      <c r="AA1049" s="520"/>
      <c r="AB1049" s="520"/>
      <c r="AC1049" s="520"/>
      <c r="AD1049" s="527"/>
      <c r="AE1049" s="520"/>
      <c r="AF1049" s="520"/>
      <c r="AG1049" s="520"/>
      <c r="AH1049" s="520"/>
      <c r="AI1049" s="520" t="s">
        <v>580</v>
      </c>
    </row>
    <row r="1050" spans="1:35" s="154" customFormat="1">
      <c r="A1050" s="520" t="s">
        <v>271</v>
      </c>
      <c r="B1050" s="520">
        <v>3</v>
      </c>
      <c r="C1050" s="525">
        <v>7084750</v>
      </c>
      <c r="D1050" s="520">
        <v>10034656</v>
      </c>
      <c r="E1050" s="520" t="s">
        <v>1105</v>
      </c>
      <c r="F1050" s="520" t="s">
        <v>600</v>
      </c>
      <c r="G1050" s="522">
        <v>40702</v>
      </c>
      <c r="H1050" s="522" t="s">
        <v>743</v>
      </c>
      <c r="I1050" s="520" t="s">
        <v>530</v>
      </c>
      <c r="J1050" s="523" t="s">
        <v>577</v>
      </c>
      <c r="K1050" s="520" t="s">
        <v>106</v>
      </c>
      <c r="L1050" s="520" t="s">
        <v>622</v>
      </c>
      <c r="M1050" s="520">
        <v>52032</v>
      </c>
      <c r="N1050" s="524">
        <v>5.2083333333333336E-2</v>
      </c>
      <c r="O1050" s="524">
        <v>6.6666666666666666E-2</v>
      </c>
      <c r="P1050" s="519">
        <v>21.000000000000007</v>
      </c>
      <c r="Q1050" s="520" t="s">
        <v>538</v>
      </c>
      <c r="R1050" s="520"/>
      <c r="S1050" s="520" t="s">
        <v>539</v>
      </c>
      <c r="T1050" s="520" t="s">
        <v>540</v>
      </c>
      <c r="U1050" s="520"/>
      <c r="V1050" s="520"/>
      <c r="W1050" s="520" t="s">
        <v>658</v>
      </c>
      <c r="X1050" s="520" t="s">
        <v>619</v>
      </c>
      <c r="Y1050" s="520" t="b">
        <v>0</v>
      </c>
      <c r="Z1050" s="520"/>
      <c r="AA1050" s="520"/>
      <c r="AB1050" s="520"/>
      <c r="AC1050" s="520"/>
      <c r="AD1050" s="527"/>
      <c r="AE1050" s="520"/>
      <c r="AF1050" s="520"/>
      <c r="AG1050" s="520"/>
      <c r="AH1050" s="520"/>
      <c r="AI1050" s="520" t="s">
        <v>580</v>
      </c>
    </row>
    <row r="1051" spans="1:35" s="154" customFormat="1">
      <c r="A1051" s="520" t="s">
        <v>271</v>
      </c>
      <c r="B1051" s="520">
        <v>3</v>
      </c>
      <c r="C1051" s="525">
        <v>7084750</v>
      </c>
      <c r="D1051" s="520">
        <v>10034656</v>
      </c>
      <c r="E1051" s="520" t="s">
        <v>1105</v>
      </c>
      <c r="F1051" s="520" t="s">
        <v>600</v>
      </c>
      <c r="G1051" s="522">
        <v>40702</v>
      </c>
      <c r="H1051" s="522" t="s">
        <v>743</v>
      </c>
      <c r="I1051" s="520" t="s">
        <v>530</v>
      </c>
      <c r="J1051" s="523" t="s">
        <v>577</v>
      </c>
      <c r="K1051" s="520" t="s">
        <v>106</v>
      </c>
      <c r="L1051" s="520" t="s">
        <v>622</v>
      </c>
      <c r="M1051" s="520">
        <v>52032</v>
      </c>
      <c r="N1051" s="524">
        <v>6.6666666666666666E-2</v>
      </c>
      <c r="O1051" s="524">
        <v>6.805555555555555E-2</v>
      </c>
      <c r="P1051" s="519">
        <v>1.9999999999999929</v>
      </c>
      <c r="Q1051" s="520" t="s">
        <v>543</v>
      </c>
      <c r="R1051" s="520" t="s">
        <v>1901</v>
      </c>
      <c r="S1051" s="520" t="s">
        <v>542</v>
      </c>
      <c r="T1051" s="520" t="s">
        <v>534</v>
      </c>
      <c r="U1051" s="520"/>
      <c r="V1051" s="520"/>
      <c r="W1051" s="520" t="s">
        <v>658</v>
      </c>
      <c r="X1051" s="520" t="s">
        <v>619</v>
      </c>
      <c r="Y1051" s="520" t="b">
        <v>0</v>
      </c>
      <c r="Z1051" s="520"/>
      <c r="AA1051" s="520"/>
      <c r="AB1051" s="520"/>
      <c r="AC1051" s="520"/>
      <c r="AD1051" s="527"/>
      <c r="AE1051" s="520"/>
      <c r="AF1051" s="520"/>
      <c r="AG1051" s="520"/>
      <c r="AH1051" s="520"/>
      <c r="AI1051" s="520" t="s">
        <v>580</v>
      </c>
    </row>
    <row r="1052" spans="1:35" s="154" customFormat="1">
      <c r="A1052" s="520" t="s">
        <v>271</v>
      </c>
      <c r="B1052" s="520">
        <v>3</v>
      </c>
      <c r="C1052" s="525">
        <v>7084750</v>
      </c>
      <c r="D1052" s="520">
        <v>10034656</v>
      </c>
      <c r="E1052" s="520" t="s">
        <v>1105</v>
      </c>
      <c r="F1052" s="520" t="s">
        <v>600</v>
      </c>
      <c r="G1052" s="522">
        <v>40702</v>
      </c>
      <c r="H1052" s="522" t="s">
        <v>743</v>
      </c>
      <c r="I1052" s="520" t="s">
        <v>530</v>
      </c>
      <c r="J1052" s="523" t="s">
        <v>577</v>
      </c>
      <c r="K1052" s="520" t="s">
        <v>106</v>
      </c>
      <c r="L1052" s="520" t="s">
        <v>622</v>
      </c>
      <c r="M1052" s="520">
        <v>52032</v>
      </c>
      <c r="N1052" s="524">
        <v>6.805555555555555E-2</v>
      </c>
      <c r="O1052" s="524">
        <v>7.6388888888888881E-2</v>
      </c>
      <c r="P1052" s="519">
        <v>11.999999999999996</v>
      </c>
      <c r="Q1052" s="520" t="s">
        <v>538</v>
      </c>
      <c r="R1052" s="520"/>
      <c r="S1052" s="520" t="s">
        <v>539</v>
      </c>
      <c r="T1052" s="520" t="s">
        <v>540</v>
      </c>
      <c r="U1052" s="520"/>
      <c r="V1052" s="520"/>
      <c r="W1052" s="520" t="s">
        <v>658</v>
      </c>
      <c r="X1052" s="520" t="s">
        <v>619</v>
      </c>
      <c r="Y1052" s="520" t="b">
        <v>0</v>
      </c>
      <c r="Z1052" s="520"/>
      <c r="AA1052" s="520"/>
      <c r="AB1052" s="520"/>
      <c r="AC1052" s="520"/>
      <c r="AD1052" s="527"/>
      <c r="AE1052" s="520"/>
      <c r="AF1052" s="520"/>
      <c r="AG1052" s="520"/>
      <c r="AH1052" s="520"/>
      <c r="AI1052" s="520" t="s">
        <v>580</v>
      </c>
    </row>
    <row r="1053" spans="1:35" s="154" customFormat="1">
      <c r="A1053" s="520" t="s">
        <v>271</v>
      </c>
      <c r="B1053" s="520">
        <v>3</v>
      </c>
      <c r="C1053" s="525">
        <v>7084750</v>
      </c>
      <c r="D1053" s="520">
        <v>10034656</v>
      </c>
      <c r="E1053" s="520" t="s">
        <v>1105</v>
      </c>
      <c r="F1053" s="520" t="s">
        <v>600</v>
      </c>
      <c r="G1053" s="522">
        <v>40702</v>
      </c>
      <c r="H1053" s="522" t="s">
        <v>743</v>
      </c>
      <c r="I1053" s="520" t="s">
        <v>530</v>
      </c>
      <c r="J1053" s="523" t="s">
        <v>577</v>
      </c>
      <c r="K1053" s="520" t="s">
        <v>106</v>
      </c>
      <c r="L1053" s="520" t="s">
        <v>622</v>
      </c>
      <c r="M1053" s="520">
        <v>52032</v>
      </c>
      <c r="N1053" s="524">
        <v>7.6388888888888881E-2</v>
      </c>
      <c r="O1053" s="524">
        <v>8.3333333333333329E-2</v>
      </c>
      <c r="P1053" s="519">
        <v>10.000000000000004</v>
      </c>
      <c r="Q1053" s="520" t="s">
        <v>572</v>
      </c>
      <c r="R1053" s="520" t="s">
        <v>1903</v>
      </c>
      <c r="S1053" s="520" t="s">
        <v>533</v>
      </c>
      <c r="T1053" s="520" t="s">
        <v>534</v>
      </c>
      <c r="U1053" s="520"/>
      <c r="V1053" s="520"/>
      <c r="W1053" s="520" t="s">
        <v>658</v>
      </c>
      <c r="X1053" s="520" t="s">
        <v>619</v>
      </c>
      <c r="Y1053" s="520" t="b">
        <v>0</v>
      </c>
      <c r="Z1053" s="520"/>
      <c r="AA1053" s="520"/>
      <c r="AB1053" s="520"/>
      <c r="AC1053" s="520"/>
      <c r="AD1053" s="527"/>
      <c r="AE1053" s="520"/>
      <c r="AF1053" s="520"/>
      <c r="AG1053" s="520"/>
      <c r="AH1053" s="520"/>
      <c r="AI1053" s="520" t="s">
        <v>580</v>
      </c>
    </row>
    <row r="1054" spans="1:35" s="154" customFormat="1">
      <c r="A1054" s="520" t="s">
        <v>271</v>
      </c>
      <c r="B1054" s="520">
        <v>3</v>
      </c>
      <c r="C1054" s="525">
        <v>7084750</v>
      </c>
      <c r="D1054" s="520">
        <v>10034656</v>
      </c>
      <c r="E1054" s="520" t="s">
        <v>1105</v>
      </c>
      <c r="F1054" s="520" t="s">
        <v>600</v>
      </c>
      <c r="G1054" s="522">
        <v>40702</v>
      </c>
      <c r="H1054" s="522" t="s">
        <v>743</v>
      </c>
      <c r="I1054" s="520" t="s">
        <v>530</v>
      </c>
      <c r="J1054" s="523" t="s">
        <v>577</v>
      </c>
      <c r="K1054" s="520" t="s">
        <v>106</v>
      </c>
      <c r="L1054" s="520" t="s">
        <v>622</v>
      </c>
      <c r="M1054" s="520">
        <v>52032</v>
      </c>
      <c r="N1054" s="524">
        <v>8.3333333333333329E-2</v>
      </c>
      <c r="O1054" s="524">
        <v>9.375E-2</v>
      </c>
      <c r="P1054" s="519">
        <v>15.000000000000007</v>
      </c>
      <c r="Q1054" s="520" t="s">
        <v>538</v>
      </c>
      <c r="R1054" s="520"/>
      <c r="S1054" s="520" t="s">
        <v>539</v>
      </c>
      <c r="T1054" s="520" t="s">
        <v>540</v>
      </c>
      <c r="U1054" s="520"/>
      <c r="V1054" s="520"/>
      <c r="W1054" s="520" t="s">
        <v>658</v>
      </c>
      <c r="X1054" s="520" t="s">
        <v>619</v>
      </c>
      <c r="Y1054" s="520" t="b">
        <v>0</v>
      </c>
      <c r="Z1054" s="520"/>
      <c r="AA1054" s="520"/>
      <c r="AB1054" s="520"/>
      <c r="AC1054" s="520"/>
      <c r="AD1054" s="527"/>
      <c r="AE1054" s="520"/>
      <c r="AF1054" s="520"/>
      <c r="AG1054" s="520"/>
      <c r="AH1054" s="520"/>
      <c r="AI1054" s="520" t="s">
        <v>580</v>
      </c>
    </row>
    <row r="1055" spans="1:35" s="154" customFormat="1">
      <c r="A1055" s="520" t="s">
        <v>271</v>
      </c>
      <c r="B1055" s="520">
        <v>3</v>
      </c>
      <c r="C1055" s="525">
        <v>7084750</v>
      </c>
      <c r="D1055" s="520">
        <v>10034656</v>
      </c>
      <c r="E1055" s="520" t="s">
        <v>1105</v>
      </c>
      <c r="F1055" s="520" t="s">
        <v>600</v>
      </c>
      <c r="G1055" s="522">
        <v>40702</v>
      </c>
      <c r="H1055" s="522" t="s">
        <v>743</v>
      </c>
      <c r="I1055" s="520" t="s">
        <v>530</v>
      </c>
      <c r="J1055" s="523" t="s">
        <v>577</v>
      </c>
      <c r="K1055" s="520" t="s">
        <v>106</v>
      </c>
      <c r="L1055" s="520" t="s">
        <v>622</v>
      </c>
      <c r="M1055" s="520">
        <v>52032</v>
      </c>
      <c r="N1055" s="524">
        <v>9.375E-2</v>
      </c>
      <c r="O1055" s="524">
        <v>9.5833333333333326E-2</v>
      </c>
      <c r="P1055" s="519">
        <v>2.9999999999999893</v>
      </c>
      <c r="Q1055" s="520" t="s">
        <v>543</v>
      </c>
      <c r="R1055" s="520" t="s">
        <v>1901</v>
      </c>
      <c r="S1055" s="520" t="s">
        <v>542</v>
      </c>
      <c r="T1055" s="520" t="s">
        <v>534</v>
      </c>
      <c r="U1055" s="520"/>
      <c r="V1055" s="520"/>
      <c r="W1055" s="520" t="s">
        <v>658</v>
      </c>
      <c r="X1055" s="520" t="s">
        <v>619</v>
      </c>
      <c r="Y1055" s="520" t="b">
        <v>0</v>
      </c>
      <c r="Z1055" s="520"/>
      <c r="AA1055" s="520"/>
      <c r="AB1055" s="520"/>
      <c r="AC1055" s="520"/>
      <c r="AD1055" s="527"/>
      <c r="AE1055" s="520"/>
      <c r="AF1055" s="520"/>
      <c r="AG1055" s="520"/>
      <c r="AH1055" s="520"/>
      <c r="AI1055" s="520" t="s">
        <v>580</v>
      </c>
    </row>
    <row r="1056" spans="1:35" s="154" customFormat="1">
      <c r="A1056" s="520" t="s">
        <v>271</v>
      </c>
      <c r="B1056" s="520">
        <v>3</v>
      </c>
      <c r="C1056" s="525">
        <v>7084750</v>
      </c>
      <c r="D1056" s="520">
        <v>10034656</v>
      </c>
      <c r="E1056" s="520" t="s">
        <v>1105</v>
      </c>
      <c r="F1056" s="520" t="s">
        <v>600</v>
      </c>
      <c r="G1056" s="522">
        <v>40702</v>
      </c>
      <c r="H1056" s="522" t="s">
        <v>743</v>
      </c>
      <c r="I1056" s="520" t="s">
        <v>530</v>
      </c>
      <c r="J1056" s="523" t="s">
        <v>577</v>
      </c>
      <c r="K1056" s="520" t="s">
        <v>106</v>
      </c>
      <c r="L1056" s="520" t="s">
        <v>622</v>
      </c>
      <c r="M1056" s="520">
        <v>52032</v>
      </c>
      <c r="N1056" s="524">
        <v>9.5833333333333326E-2</v>
      </c>
      <c r="O1056" s="524">
        <v>0.10833333333333334</v>
      </c>
      <c r="P1056" s="519">
        <v>17.999999999999996</v>
      </c>
      <c r="Q1056" s="520" t="s">
        <v>538</v>
      </c>
      <c r="R1056" s="520"/>
      <c r="S1056" s="520" t="s">
        <v>539</v>
      </c>
      <c r="T1056" s="520" t="s">
        <v>540</v>
      </c>
      <c r="U1056" s="520"/>
      <c r="V1056" s="520"/>
      <c r="W1056" s="520" t="s">
        <v>658</v>
      </c>
      <c r="X1056" s="520" t="s">
        <v>619</v>
      </c>
      <c r="Y1056" s="520" t="b">
        <v>0</v>
      </c>
      <c r="Z1056" s="520"/>
      <c r="AA1056" s="520"/>
      <c r="AB1056" s="520"/>
      <c r="AC1056" s="520"/>
      <c r="AD1056" s="527"/>
      <c r="AE1056" s="520"/>
      <c r="AF1056" s="520"/>
      <c r="AG1056" s="520"/>
      <c r="AH1056" s="520"/>
      <c r="AI1056" s="520" t="s">
        <v>580</v>
      </c>
    </row>
    <row r="1057" spans="1:35" s="154" customFormat="1">
      <c r="A1057" s="520" t="s">
        <v>271</v>
      </c>
      <c r="B1057" s="520">
        <v>3</v>
      </c>
      <c r="C1057" s="525">
        <v>7084750</v>
      </c>
      <c r="D1057" s="520">
        <v>10034656</v>
      </c>
      <c r="E1057" s="520" t="s">
        <v>1105</v>
      </c>
      <c r="F1057" s="520" t="s">
        <v>600</v>
      </c>
      <c r="G1057" s="522">
        <v>40702</v>
      </c>
      <c r="H1057" s="522" t="s">
        <v>743</v>
      </c>
      <c r="I1057" s="520" t="s">
        <v>530</v>
      </c>
      <c r="J1057" s="523" t="s">
        <v>577</v>
      </c>
      <c r="K1057" s="520" t="s">
        <v>106</v>
      </c>
      <c r="L1057" s="520" t="s">
        <v>622</v>
      </c>
      <c r="M1057" s="520">
        <v>52032</v>
      </c>
      <c r="N1057" s="524">
        <v>0.10833333333333334</v>
      </c>
      <c r="O1057" s="524">
        <v>0.11180555555555555</v>
      </c>
      <c r="P1057" s="519">
        <v>5.0000000000000018</v>
      </c>
      <c r="Q1057" s="520" t="s">
        <v>552</v>
      </c>
      <c r="R1057" s="520" t="s">
        <v>1902</v>
      </c>
      <c r="S1057" s="520" t="s">
        <v>533</v>
      </c>
      <c r="T1057" s="520" t="s">
        <v>534</v>
      </c>
      <c r="U1057" s="520"/>
      <c r="V1057" s="520"/>
      <c r="W1057" s="520" t="s">
        <v>658</v>
      </c>
      <c r="X1057" s="520" t="s">
        <v>619</v>
      </c>
      <c r="Y1057" s="520" t="b">
        <v>0</v>
      </c>
      <c r="Z1057" s="520"/>
      <c r="AA1057" s="520"/>
      <c r="AB1057" s="520"/>
      <c r="AC1057" s="520"/>
      <c r="AD1057" s="527"/>
      <c r="AE1057" s="520"/>
      <c r="AF1057" s="520"/>
      <c r="AG1057" s="520"/>
      <c r="AH1057" s="520"/>
      <c r="AI1057" s="520" t="s">
        <v>580</v>
      </c>
    </row>
    <row r="1058" spans="1:35" s="154" customFormat="1">
      <c r="A1058" s="520" t="s">
        <v>271</v>
      </c>
      <c r="B1058" s="520">
        <v>3</v>
      </c>
      <c r="C1058" s="525">
        <v>7084750</v>
      </c>
      <c r="D1058" s="520">
        <v>10034656</v>
      </c>
      <c r="E1058" s="520" t="s">
        <v>1105</v>
      </c>
      <c r="F1058" s="520" t="s">
        <v>600</v>
      </c>
      <c r="G1058" s="522">
        <v>40702</v>
      </c>
      <c r="H1058" s="522" t="s">
        <v>743</v>
      </c>
      <c r="I1058" s="520" t="s">
        <v>530</v>
      </c>
      <c r="J1058" s="523" t="s">
        <v>577</v>
      </c>
      <c r="K1058" s="520" t="s">
        <v>106</v>
      </c>
      <c r="L1058" s="520" t="s">
        <v>622</v>
      </c>
      <c r="M1058" s="520">
        <v>52032</v>
      </c>
      <c r="N1058" s="524">
        <v>0.11180555555555555</v>
      </c>
      <c r="O1058" s="524">
        <v>0.1236111111111111</v>
      </c>
      <c r="P1058" s="519">
        <v>17</v>
      </c>
      <c r="Q1058" s="520" t="s">
        <v>538</v>
      </c>
      <c r="R1058" s="520"/>
      <c r="S1058" s="520" t="s">
        <v>539</v>
      </c>
      <c r="T1058" s="520" t="s">
        <v>540</v>
      </c>
      <c r="U1058" s="520"/>
      <c r="V1058" s="520"/>
      <c r="W1058" s="520" t="s">
        <v>658</v>
      </c>
      <c r="X1058" s="520" t="s">
        <v>619</v>
      </c>
      <c r="Y1058" s="520" t="b">
        <v>0</v>
      </c>
      <c r="Z1058" s="520"/>
      <c r="AA1058" s="520"/>
      <c r="AB1058" s="520"/>
      <c r="AC1058" s="520"/>
      <c r="AD1058" s="527"/>
      <c r="AE1058" s="520"/>
      <c r="AF1058" s="520"/>
      <c r="AG1058" s="520"/>
      <c r="AH1058" s="520"/>
      <c r="AI1058" s="520" t="s">
        <v>580</v>
      </c>
    </row>
    <row r="1059" spans="1:35" s="154" customFormat="1">
      <c r="A1059" s="520" t="s">
        <v>271</v>
      </c>
      <c r="B1059" s="520">
        <v>3</v>
      </c>
      <c r="C1059" s="525">
        <v>7084750</v>
      </c>
      <c r="D1059" s="520">
        <v>10034656</v>
      </c>
      <c r="E1059" s="520" t="s">
        <v>1105</v>
      </c>
      <c r="F1059" s="520" t="s">
        <v>600</v>
      </c>
      <c r="G1059" s="522">
        <v>40702</v>
      </c>
      <c r="H1059" s="522" t="s">
        <v>743</v>
      </c>
      <c r="I1059" s="520" t="s">
        <v>530</v>
      </c>
      <c r="J1059" s="523" t="s">
        <v>577</v>
      </c>
      <c r="K1059" s="520" t="s">
        <v>106</v>
      </c>
      <c r="L1059" s="520" t="s">
        <v>622</v>
      </c>
      <c r="M1059" s="520">
        <v>52032</v>
      </c>
      <c r="N1059" s="524">
        <v>0.1236111111111111</v>
      </c>
      <c r="O1059" s="524">
        <v>0.12569444444444444</v>
      </c>
      <c r="P1059" s="519">
        <v>3.0000000000000093</v>
      </c>
      <c r="Q1059" s="520" t="s">
        <v>543</v>
      </c>
      <c r="R1059" s="520" t="s">
        <v>1901</v>
      </c>
      <c r="S1059" s="520" t="s">
        <v>542</v>
      </c>
      <c r="T1059" s="520" t="s">
        <v>534</v>
      </c>
      <c r="U1059" s="520"/>
      <c r="V1059" s="520"/>
      <c r="W1059" s="520" t="s">
        <v>658</v>
      </c>
      <c r="X1059" s="520" t="s">
        <v>619</v>
      </c>
      <c r="Y1059" s="520" t="b">
        <v>0</v>
      </c>
      <c r="Z1059" s="520"/>
      <c r="AA1059" s="520"/>
      <c r="AB1059" s="520"/>
      <c r="AC1059" s="520"/>
      <c r="AD1059" s="527"/>
      <c r="AE1059" s="520"/>
      <c r="AF1059" s="520"/>
      <c r="AG1059" s="520"/>
      <c r="AH1059" s="520"/>
      <c r="AI1059" s="520" t="s">
        <v>580</v>
      </c>
    </row>
    <row r="1060" spans="1:35" s="154" customFormat="1">
      <c r="A1060" s="520" t="s">
        <v>271</v>
      </c>
      <c r="B1060" s="520">
        <v>3</v>
      </c>
      <c r="C1060" s="525">
        <v>7084750</v>
      </c>
      <c r="D1060" s="520">
        <v>10034656</v>
      </c>
      <c r="E1060" s="520" t="s">
        <v>1105</v>
      </c>
      <c r="F1060" s="520" t="s">
        <v>600</v>
      </c>
      <c r="G1060" s="522">
        <v>40702</v>
      </c>
      <c r="H1060" s="522" t="s">
        <v>743</v>
      </c>
      <c r="I1060" s="520" t="s">
        <v>530</v>
      </c>
      <c r="J1060" s="523" t="s">
        <v>577</v>
      </c>
      <c r="K1060" s="520" t="s">
        <v>106</v>
      </c>
      <c r="L1060" s="520" t="s">
        <v>622</v>
      </c>
      <c r="M1060" s="520">
        <v>52032</v>
      </c>
      <c r="N1060" s="524">
        <v>0.12569444444444444</v>
      </c>
      <c r="O1060" s="524">
        <v>0.1361111111111111</v>
      </c>
      <c r="P1060" s="519">
        <v>14.999999999999986</v>
      </c>
      <c r="Q1060" s="520" t="s">
        <v>538</v>
      </c>
      <c r="R1060" s="520"/>
      <c r="S1060" s="520" t="s">
        <v>539</v>
      </c>
      <c r="T1060" s="520" t="s">
        <v>540</v>
      </c>
      <c r="U1060" s="520"/>
      <c r="V1060" s="520"/>
      <c r="W1060" s="520" t="s">
        <v>658</v>
      </c>
      <c r="X1060" s="520" t="s">
        <v>619</v>
      </c>
      <c r="Y1060" s="520" t="b">
        <v>0</v>
      </c>
      <c r="Z1060" s="520"/>
      <c r="AA1060" s="520"/>
      <c r="AB1060" s="520"/>
      <c r="AC1060" s="520"/>
      <c r="AD1060" s="527"/>
      <c r="AE1060" s="520"/>
      <c r="AF1060" s="520"/>
      <c r="AG1060" s="520"/>
      <c r="AH1060" s="520"/>
      <c r="AI1060" s="520" t="s">
        <v>580</v>
      </c>
    </row>
    <row r="1061" spans="1:35" s="154" customFormat="1">
      <c r="A1061" s="520" t="s">
        <v>271</v>
      </c>
      <c r="B1061" s="520">
        <v>3</v>
      </c>
      <c r="C1061" s="525">
        <v>7084750</v>
      </c>
      <c r="D1061" s="520">
        <v>10034656</v>
      </c>
      <c r="E1061" s="520" t="s">
        <v>1105</v>
      </c>
      <c r="F1061" s="520" t="s">
        <v>600</v>
      </c>
      <c r="G1061" s="522">
        <v>40702</v>
      </c>
      <c r="H1061" s="522" t="s">
        <v>743</v>
      </c>
      <c r="I1061" s="520" t="s">
        <v>530</v>
      </c>
      <c r="J1061" s="523" t="s">
        <v>577</v>
      </c>
      <c r="K1061" s="520" t="s">
        <v>106</v>
      </c>
      <c r="L1061" s="520" t="s">
        <v>622</v>
      </c>
      <c r="M1061" s="520">
        <v>52032</v>
      </c>
      <c r="N1061" s="524">
        <v>0.1361111111111111</v>
      </c>
      <c r="O1061" s="524">
        <v>0.13750000000000001</v>
      </c>
      <c r="P1061" s="519">
        <v>1.9999999999999929</v>
      </c>
      <c r="Q1061" s="520" t="s">
        <v>543</v>
      </c>
      <c r="R1061" s="520" t="s">
        <v>1901</v>
      </c>
      <c r="S1061" s="520" t="s">
        <v>542</v>
      </c>
      <c r="T1061" s="520" t="s">
        <v>534</v>
      </c>
      <c r="U1061" s="520"/>
      <c r="V1061" s="520"/>
      <c r="W1061" s="520" t="s">
        <v>658</v>
      </c>
      <c r="X1061" s="520" t="s">
        <v>619</v>
      </c>
      <c r="Y1061" s="520" t="b">
        <v>0</v>
      </c>
      <c r="Z1061" s="520"/>
      <c r="AA1061" s="520"/>
      <c r="AB1061" s="520"/>
      <c r="AC1061" s="520"/>
      <c r="AD1061" s="527"/>
      <c r="AE1061" s="520"/>
      <c r="AF1061" s="520"/>
      <c r="AG1061" s="520"/>
      <c r="AH1061" s="520"/>
      <c r="AI1061" s="520" t="s">
        <v>580</v>
      </c>
    </row>
    <row r="1062" spans="1:35" s="154" customFormat="1">
      <c r="A1062" s="520" t="s">
        <v>271</v>
      </c>
      <c r="B1062" s="520">
        <v>3</v>
      </c>
      <c r="C1062" s="525">
        <v>7084750</v>
      </c>
      <c r="D1062" s="520">
        <v>10034656</v>
      </c>
      <c r="E1062" s="520" t="s">
        <v>1105</v>
      </c>
      <c r="F1062" s="520" t="s">
        <v>600</v>
      </c>
      <c r="G1062" s="522">
        <v>40702</v>
      </c>
      <c r="H1062" s="522" t="s">
        <v>743</v>
      </c>
      <c r="I1062" s="520" t="s">
        <v>530</v>
      </c>
      <c r="J1062" s="523" t="s">
        <v>577</v>
      </c>
      <c r="K1062" s="520" t="s">
        <v>106</v>
      </c>
      <c r="L1062" s="520" t="s">
        <v>622</v>
      </c>
      <c r="M1062" s="520">
        <v>52032</v>
      </c>
      <c r="N1062" s="524">
        <v>0.13750000000000001</v>
      </c>
      <c r="O1062" s="524">
        <v>0.15972222222222221</v>
      </c>
      <c r="P1062" s="519">
        <v>32.000000000000007</v>
      </c>
      <c r="Q1062" s="520" t="s">
        <v>538</v>
      </c>
      <c r="R1062" s="520"/>
      <c r="S1062" s="520" t="s">
        <v>539</v>
      </c>
      <c r="T1062" s="520" t="s">
        <v>540</v>
      </c>
      <c r="U1062" s="520"/>
      <c r="V1062" s="520"/>
      <c r="W1062" s="520" t="s">
        <v>658</v>
      </c>
      <c r="X1062" s="520" t="s">
        <v>619</v>
      </c>
      <c r="Y1062" s="520" t="b">
        <v>0</v>
      </c>
      <c r="Z1062" s="520"/>
      <c r="AA1062" s="520"/>
      <c r="AB1062" s="520"/>
      <c r="AC1062" s="520"/>
      <c r="AD1062" s="527"/>
      <c r="AE1062" s="520"/>
      <c r="AF1062" s="520"/>
      <c r="AG1062" s="520"/>
      <c r="AH1062" s="520"/>
      <c r="AI1062" s="520" t="s">
        <v>580</v>
      </c>
    </row>
    <row r="1063" spans="1:35" s="154" customFormat="1">
      <c r="A1063" s="520" t="s">
        <v>271</v>
      </c>
      <c r="B1063" s="520">
        <v>3</v>
      </c>
      <c r="C1063" s="525">
        <v>7084750</v>
      </c>
      <c r="D1063" s="520">
        <v>10034656</v>
      </c>
      <c r="E1063" s="520" t="s">
        <v>1105</v>
      </c>
      <c r="F1063" s="520" t="s">
        <v>600</v>
      </c>
      <c r="G1063" s="522">
        <v>40702</v>
      </c>
      <c r="H1063" s="522" t="s">
        <v>743</v>
      </c>
      <c r="I1063" s="520" t="s">
        <v>530</v>
      </c>
      <c r="J1063" s="523" t="s">
        <v>577</v>
      </c>
      <c r="K1063" s="520" t="s">
        <v>106</v>
      </c>
      <c r="L1063" s="520" t="s">
        <v>622</v>
      </c>
      <c r="M1063" s="520">
        <v>52032</v>
      </c>
      <c r="N1063" s="524">
        <v>0.15972222222222221</v>
      </c>
      <c r="O1063" s="524">
        <v>0.16111111111111112</v>
      </c>
      <c r="P1063" s="519">
        <v>1.9999999999999929</v>
      </c>
      <c r="Q1063" s="520" t="s">
        <v>543</v>
      </c>
      <c r="R1063" s="520" t="s">
        <v>1901</v>
      </c>
      <c r="S1063" s="520" t="s">
        <v>542</v>
      </c>
      <c r="T1063" s="520" t="s">
        <v>534</v>
      </c>
      <c r="U1063" s="520"/>
      <c r="V1063" s="520"/>
      <c r="W1063" s="520" t="s">
        <v>658</v>
      </c>
      <c r="X1063" s="520" t="s">
        <v>619</v>
      </c>
      <c r="Y1063" s="520" t="b">
        <v>0</v>
      </c>
      <c r="Z1063" s="520"/>
      <c r="AA1063" s="520"/>
      <c r="AB1063" s="520"/>
      <c r="AC1063" s="520"/>
      <c r="AD1063" s="527"/>
      <c r="AE1063" s="520"/>
      <c r="AF1063" s="520"/>
      <c r="AG1063" s="520"/>
      <c r="AH1063" s="520"/>
      <c r="AI1063" s="520" t="s">
        <v>580</v>
      </c>
    </row>
    <row r="1064" spans="1:35" s="154" customFormat="1">
      <c r="A1064" s="520" t="s">
        <v>271</v>
      </c>
      <c r="B1064" s="520">
        <v>3</v>
      </c>
      <c r="C1064" s="525">
        <v>7084750</v>
      </c>
      <c r="D1064" s="520">
        <v>10034656</v>
      </c>
      <c r="E1064" s="520" t="s">
        <v>1105</v>
      </c>
      <c r="F1064" s="520" t="s">
        <v>600</v>
      </c>
      <c r="G1064" s="522">
        <v>40702</v>
      </c>
      <c r="H1064" s="522" t="s">
        <v>743</v>
      </c>
      <c r="I1064" s="520" t="s">
        <v>530</v>
      </c>
      <c r="J1064" s="523" t="s">
        <v>577</v>
      </c>
      <c r="K1064" s="520" t="s">
        <v>106</v>
      </c>
      <c r="L1064" s="520" t="s">
        <v>622</v>
      </c>
      <c r="M1064" s="520">
        <v>52032</v>
      </c>
      <c r="N1064" s="524">
        <v>0.16111111111111112</v>
      </c>
      <c r="O1064" s="524">
        <v>0.24305555555555555</v>
      </c>
      <c r="P1064" s="519">
        <v>118.00000000000001</v>
      </c>
      <c r="Q1064" s="520" t="s">
        <v>538</v>
      </c>
      <c r="R1064" s="520"/>
      <c r="S1064" s="520" t="s">
        <v>539</v>
      </c>
      <c r="T1064" s="520" t="s">
        <v>540</v>
      </c>
      <c r="U1064" s="520"/>
      <c r="V1064" s="520"/>
      <c r="W1064" s="520" t="s">
        <v>658</v>
      </c>
      <c r="X1064" s="520" t="s">
        <v>619</v>
      </c>
      <c r="Y1064" s="520" t="b">
        <v>0</v>
      </c>
      <c r="Z1064" s="520"/>
      <c r="AA1064" s="520"/>
      <c r="AB1064" s="520"/>
      <c r="AC1064" s="520"/>
      <c r="AD1064" s="527"/>
      <c r="AE1064" s="520"/>
      <c r="AF1064" s="520"/>
      <c r="AG1064" s="520"/>
      <c r="AH1064" s="520"/>
      <c r="AI1064" s="520" t="s">
        <v>580</v>
      </c>
    </row>
    <row r="1065" spans="1:35" s="154" customFormat="1">
      <c r="A1065" s="520" t="s">
        <v>271</v>
      </c>
      <c r="B1065" s="520">
        <v>3</v>
      </c>
      <c r="C1065" s="525">
        <v>7084750</v>
      </c>
      <c r="D1065" s="520">
        <v>10034656</v>
      </c>
      <c r="E1065" s="520" t="s">
        <v>1105</v>
      </c>
      <c r="F1065" s="520" t="s">
        <v>600</v>
      </c>
      <c r="G1065" s="522">
        <v>40702</v>
      </c>
      <c r="H1065" s="522" t="s">
        <v>743</v>
      </c>
      <c r="I1065" s="520" t="s">
        <v>530</v>
      </c>
      <c r="J1065" s="523" t="s">
        <v>577</v>
      </c>
      <c r="K1065" s="520" t="s">
        <v>106</v>
      </c>
      <c r="L1065" s="520" t="s">
        <v>622</v>
      </c>
      <c r="M1065" s="520">
        <v>52032</v>
      </c>
      <c r="N1065" s="524">
        <v>0.24305555555555555</v>
      </c>
      <c r="O1065" s="524">
        <v>0.24652777777777776</v>
      </c>
      <c r="P1065" s="519">
        <v>4.9999999999999822</v>
      </c>
      <c r="Q1065" s="520" t="s">
        <v>546</v>
      </c>
      <c r="R1065" s="520" t="s">
        <v>1904</v>
      </c>
      <c r="S1065" s="520" t="s">
        <v>547</v>
      </c>
      <c r="T1065" s="520" t="s">
        <v>534</v>
      </c>
      <c r="U1065" s="520"/>
      <c r="V1065" s="520"/>
      <c r="W1065" s="520" t="s">
        <v>658</v>
      </c>
      <c r="X1065" s="520" t="s">
        <v>619</v>
      </c>
      <c r="Y1065" s="520" t="b">
        <v>0</v>
      </c>
      <c r="Z1065" s="520"/>
      <c r="AA1065" s="520"/>
      <c r="AB1065" s="520"/>
      <c r="AC1065" s="520"/>
      <c r="AD1065" s="527"/>
      <c r="AE1065" s="520"/>
      <c r="AF1065" s="520"/>
      <c r="AG1065" s="520"/>
      <c r="AH1065" s="520"/>
      <c r="AI1065" s="520" t="s">
        <v>580</v>
      </c>
    </row>
    <row r="1066" spans="1:35" s="154" customFormat="1">
      <c r="A1066" s="520" t="s">
        <v>271</v>
      </c>
      <c r="B1066" s="520">
        <v>4</v>
      </c>
      <c r="C1066" s="525">
        <v>1273112</v>
      </c>
      <c r="D1066" s="520">
        <v>10045059</v>
      </c>
      <c r="E1066" s="520" t="s">
        <v>1094</v>
      </c>
      <c r="F1066" s="520" t="s">
        <v>571</v>
      </c>
      <c r="G1066" s="522">
        <v>40702</v>
      </c>
      <c r="H1066" s="522" t="s">
        <v>743</v>
      </c>
      <c r="I1066" s="520" t="s">
        <v>530</v>
      </c>
      <c r="J1066" s="523" t="s">
        <v>577</v>
      </c>
      <c r="K1066" s="520" t="s">
        <v>106</v>
      </c>
      <c r="L1066" s="520" t="s">
        <v>622</v>
      </c>
      <c r="M1066" s="520">
        <v>0</v>
      </c>
      <c r="N1066" s="524">
        <v>0.24652777777777776</v>
      </c>
      <c r="O1066" s="524">
        <v>0.2673611111111111</v>
      </c>
      <c r="P1066" s="519">
        <v>30.000000000000014</v>
      </c>
      <c r="Q1066" s="520" t="s">
        <v>549</v>
      </c>
      <c r="R1066" s="520" t="s">
        <v>1905</v>
      </c>
      <c r="S1066" s="520" t="s">
        <v>550</v>
      </c>
      <c r="T1066" s="520" t="s">
        <v>551</v>
      </c>
      <c r="U1066" s="520"/>
      <c r="V1066" s="520"/>
      <c r="W1066" s="520" t="s">
        <v>658</v>
      </c>
      <c r="X1066" s="520" t="s">
        <v>619</v>
      </c>
      <c r="Y1066" s="520" t="b">
        <v>0</v>
      </c>
      <c r="Z1066" s="520">
        <v>0</v>
      </c>
      <c r="AA1066" s="520">
        <v>12000</v>
      </c>
      <c r="AB1066" s="520">
        <v>40702</v>
      </c>
      <c r="AC1066" s="520" t="s">
        <v>1906</v>
      </c>
      <c r="AD1066" s="527">
        <v>750</v>
      </c>
      <c r="AE1066" s="520">
        <v>12</v>
      </c>
      <c r="AF1066" s="520"/>
      <c r="AG1066" s="520"/>
      <c r="AH1066" s="520">
        <v>0</v>
      </c>
      <c r="AI1066" s="520" t="s">
        <v>580</v>
      </c>
    </row>
    <row r="1067" spans="1:35" s="154" customFormat="1">
      <c r="A1067" s="520" t="s">
        <v>271</v>
      </c>
      <c r="B1067" s="520">
        <v>4</v>
      </c>
      <c r="C1067" s="525">
        <v>1273112</v>
      </c>
      <c r="D1067" s="520">
        <v>10045059</v>
      </c>
      <c r="E1067" s="520" t="s">
        <v>1094</v>
      </c>
      <c r="F1067" s="520" t="s">
        <v>571</v>
      </c>
      <c r="G1067" s="522">
        <v>40702</v>
      </c>
      <c r="H1067" s="522" t="s">
        <v>743</v>
      </c>
      <c r="I1067" s="520" t="s">
        <v>530</v>
      </c>
      <c r="J1067" s="523" t="s">
        <v>577</v>
      </c>
      <c r="K1067" s="520" t="s">
        <v>106</v>
      </c>
      <c r="L1067" s="520" t="s">
        <v>622</v>
      </c>
      <c r="M1067" s="520">
        <v>0</v>
      </c>
      <c r="N1067" s="524">
        <v>0.2673611111111111</v>
      </c>
      <c r="O1067" s="524">
        <v>0.29166666666666669</v>
      </c>
      <c r="P1067" s="519">
        <v>34.999999999999957</v>
      </c>
      <c r="Q1067" s="520" t="s">
        <v>555</v>
      </c>
      <c r="R1067" s="520" t="s">
        <v>1907</v>
      </c>
      <c r="S1067" s="520" t="s">
        <v>547</v>
      </c>
      <c r="T1067" s="520" t="s">
        <v>534</v>
      </c>
      <c r="U1067" s="520"/>
      <c r="V1067" s="520"/>
      <c r="W1067" s="520" t="s">
        <v>658</v>
      </c>
      <c r="X1067" s="520" t="s">
        <v>619</v>
      </c>
      <c r="Y1067" s="520" t="b">
        <v>0</v>
      </c>
      <c r="Z1067" s="520"/>
      <c r="AA1067" s="520"/>
      <c r="AB1067" s="520"/>
      <c r="AC1067" s="520"/>
      <c r="AD1067" s="527"/>
      <c r="AE1067" s="520"/>
      <c r="AF1067" s="520"/>
      <c r="AG1067" s="520"/>
      <c r="AH1067" s="520"/>
      <c r="AI1067" s="520" t="s">
        <v>580</v>
      </c>
    </row>
    <row r="1068" spans="1:35" s="154" customFormat="1">
      <c r="A1068" s="520" t="s">
        <v>271</v>
      </c>
      <c r="B1068" s="520">
        <v>1</v>
      </c>
      <c r="C1068" s="525">
        <v>1274141</v>
      </c>
      <c r="D1068" s="520">
        <v>10044515</v>
      </c>
      <c r="E1068" s="520" t="s">
        <v>771</v>
      </c>
      <c r="F1068" s="520" t="s">
        <v>528</v>
      </c>
      <c r="G1068" s="522">
        <v>40702</v>
      </c>
      <c r="H1068" s="522" t="s">
        <v>743</v>
      </c>
      <c r="I1068" s="520" t="s">
        <v>530</v>
      </c>
      <c r="J1068" s="523" t="s">
        <v>577</v>
      </c>
      <c r="K1068" s="520" t="s">
        <v>106</v>
      </c>
      <c r="L1068" s="520" t="s">
        <v>622</v>
      </c>
      <c r="M1068" s="520">
        <v>1344</v>
      </c>
      <c r="N1068" s="524">
        <v>0.91666666666666663</v>
      </c>
      <c r="O1068" s="524">
        <v>0.92013888888888884</v>
      </c>
      <c r="P1068" s="519">
        <v>4.9999999999999822</v>
      </c>
      <c r="Q1068" s="520" t="s">
        <v>554</v>
      </c>
      <c r="R1068" s="520" t="s">
        <v>652</v>
      </c>
      <c r="S1068" s="520" t="s">
        <v>550</v>
      </c>
      <c r="T1068" s="520" t="s">
        <v>551</v>
      </c>
      <c r="U1068" s="520"/>
      <c r="V1068" s="520"/>
      <c r="W1068" s="520" t="s">
        <v>658</v>
      </c>
      <c r="X1068" s="520" t="s">
        <v>619</v>
      </c>
      <c r="Y1068" s="520" t="b">
        <v>0</v>
      </c>
      <c r="Z1068" s="520">
        <v>1344</v>
      </c>
      <c r="AA1068" s="520">
        <v>12000</v>
      </c>
      <c r="AB1068" s="520">
        <v>40702</v>
      </c>
      <c r="AC1068" s="520" t="s">
        <v>1908</v>
      </c>
      <c r="AD1068" s="527">
        <v>750</v>
      </c>
      <c r="AE1068" s="520">
        <v>12</v>
      </c>
      <c r="AF1068" s="520"/>
      <c r="AG1068" s="520"/>
      <c r="AH1068" s="520">
        <v>112</v>
      </c>
      <c r="AI1068" s="520" t="s">
        <v>580</v>
      </c>
    </row>
    <row r="1069" spans="1:35" s="154" customFormat="1">
      <c r="A1069" s="520" t="s">
        <v>271</v>
      </c>
      <c r="B1069" s="520">
        <v>1</v>
      </c>
      <c r="C1069" s="525">
        <v>1274141</v>
      </c>
      <c r="D1069" s="520">
        <v>10044515</v>
      </c>
      <c r="E1069" s="520" t="s">
        <v>771</v>
      </c>
      <c r="F1069" s="520" t="s">
        <v>528</v>
      </c>
      <c r="G1069" s="522">
        <v>40702</v>
      </c>
      <c r="H1069" s="522" t="s">
        <v>743</v>
      </c>
      <c r="I1069" s="520" t="s">
        <v>530</v>
      </c>
      <c r="J1069" s="523" t="s">
        <v>577</v>
      </c>
      <c r="K1069" s="520" t="s">
        <v>106</v>
      </c>
      <c r="L1069" s="520" t="s">
        <v>622</v>
      </c>
      <c r="M1069" s="520">
        <v>1344</v>
      </c>
      <c r="N1069" s="524">
        <v>0.92013888888888884</v>
      </c>
      <c r="O1069" s="524">
        <v>0.92222222222222217</v>
      </c>
      <c r="P1069" s="519">
        <v>2.9999999999999893</v>
      </c>
      <c r="Q1069" s="520" t="s">
        <v>555</v>
      </c>
      <c r="R1069" s="520" t="s">
        <v>656</v>
      </c>
      <c r="S1069" s="520" t="s">
        <v>547</v>
      </c>
      <c r="T1069" s="520" t="s">
        <v>534</v>
      </c>
      <c r="U1069" s="520"/>
      <c r="V1069" s="520"/>
      <c r="W1069" s="520" t="s">
        <v>658</v>
      </c>
      <c r="X1069" s="520" t="s">
        <v>619</v>
      </c>
      <c r="Y1069" s="520" t="b">
        <v>0</v>
      </c>
      <c r="Z1069" s="520"/>
      <c r="AA1069" s="520"/>
      <c r="AB1069" s="520"/>
      <c r="AC1069" s="520"/>
      <c r="AD1069" s="527"/>
      <c r="AE1069" s="520"/>
      <c r="AF1069" s="520"/>
      <c r="AG1069" s="520"/>
      <c r="AH1069" s="520"/>
      <c r="AI1069" s="520" t="s">
        <v>580</v>
      </c>
    </row>
    <row r="1070" spans="1:35" s="154" customFormat="1">
      <c r="A1070" s="520" t="s">
        <v>271</v>
      </c>
      <c r="B1070" s="520">
        <v>1</v>
      </c>
      <c r="C1070" s="525">
        <v>1274141</v>
      </c>
      <c r="D1070" s="520">
        <v>10044515</v>
      </c>
      <c r="E1070" s="520" t="s">
        <v>771</v>
      </c>
      <c r="F1070" s="520" t="s">
        <v>528</v>
      </c>
      <c r="G1070" s="522">
        <v>40702</v>
      </c>
      <c r="H1070" s="522" t="s">
        <v>743</v>
      </c>
      <c r="I1070" s="520" t="s">
        <v>530</v>
      </c>
      <c r="J1070" s="523" t="s">
        <v>577</v>
      </c>
      <c r="K1070" s="520" t="s">
        <v>106</v>
      </c>
      <c r="L1070" s="520" t="s">
        <v>622</v>
      </c>
      <c r="M1070" s="520">
        <v>1344</v>
      </c>
      <c r="N1070" s="524">
        <v>0.92222222222222217</v>
      </c>
      <c r="O1070" s="524">
        <v>0.92638888888888882</v>
      </c>
      <c r="P1070" s="519">
        <v>5.9999999999999787</v>
      </c>
      <c r="Q1070" s="520" t="s">
        <v>538</v>
      </c>
      <c r="R1070" s="520"/>
      <c r="S1070" s="520" t="s">
        <v>539</v>
      </c>
      <c r="T1070" s="520" t="s">
        <v>540</v>
      </c>
      <c r="U1070" s="520"/>
      <c r="V1070" s="520"/>
      <c r="W1070" s="520" t="s">
        <v>658</v>
      </c>
      <c r="X1070" s="520" t="s">
        <v>619</v>
      </c>
      <c r="Y1070" s="520" t="b">
        <v>0</v>
      </c>
      <c r="Z1070" s="520"/>
      <c r="AA1070" s="520"/>
      <c r="AB1070" s="520"/>
      <c r="AC1070" s="520"/>
      <c r="AD1070" s="527"/>
      <c r="AE1070" s="520"/>
      <c r="AF1070" s="520"/>
      <c r="AG1070" s="520"/>
      <c r="AH1070" s="520"/>
      <c r="AI1070" s="520" t="s">
        <v>580</v>
      </c>
    </row>
    <row r="1071" spans="1:35" s="154" customFormat="1">
      <c r="A1071" s="520" t="s">
        <v>271</v>
      </c>
      <c r="B1071" s="520">
        <v>1</v>
      </c>
      <c r="C1071" s="525">
        <v>1274141</v>
      </c>
      <c r="D1071" s="520">
        <v>10044515</v>
      </c>
      <c r="E1071" s="520" t="s">
        <v>771</v>
      </c>
      <c r="F1071" s="520" t="s">
        <v>528</v>
      </c>
      <c r="G1071" s="522">
        <v>40702</v>
      </c>
      <c r="H1071" s="522" t="s">
        <v>743</v>
      </c>
      <c r="I1071" s="520" t="s">
        <v>530</v>
      </c>
      <c r="J1071" s="523" t="s">
        <v>577</v>
      </c>
      <c r="K1071" s="520" t="s">
        <v>106</v>
      </c>
      <c r="L1071" s="520" t="s">
        <v>622</v>
      </c>
      <c r="M1071" s="520">
        <v>1344</v>
      </c>
      <c r="N1071" s="524">
        <v>0.92638888888888882</v>
      </c>
      <c r="O1071" s="524">
        <v>0.92847222222222225</v>
      </c>
      <c r="P1071" s="519">
        <v>2.9999999999999893</v>
      </c>
      <c r="Q1071" s="520" t="s">
        <v>543</v>
      </c>
      <c r="R1071" s="520" t="s">
        <v>1909</v>
      </c>
      <c r="S1071" s="520" t="s">
        <v>542</v>
      </c>
      <c r="T1071" s="520" t="s">
        <v>534</v>
      </c>
      <c r="U1071" s="520"/>
      <c r="V1071" s="520"/>
      <c r="W1071" s="520" t="s">
        <v>658</v>
      </c>
      <c r="X1071" s="520" t="s">
        <v>619</v>
      </c>
      <c r="Y1071" s="520" t="b">
        <v>0</v>
      </c>
      <c r="Z1071" s="520"/>
      <c r="AA1071" s="520"/>
      <c r="AB1071" s="520"/>
      <c r="AC1071" s="520"/>
      <c r="AD1071" s="527"/>
      <c r="AE1071" s="520"/>
      <c r="AF1071" s="520"/>
      <c r="AG1071" s="520"/>
      <c r="AH1071" s="520"/>
      <c r="AI1071" s="520" t="s">
        <v>580</v>
      </c>
    </row>
    <row r="1072" spans="1:35" s="154" customFormat="1">
      <c r="A1072" s="520" t="s">
        <v>271</v>
      </c>
      <c r="B1072" s="520">
        <v>1</v>
      </c>
      <c r="C1072" s="525">
        <v>1274141</v>
      </c>
      <c r="D1072" s="520">
        <v>10044515</v>
      </c>
      <c r="E1072" s="520" t="s">
        <v>771</v>
      </c>
      <c r="F1072" s="520" t="s">
        <v>528</v>
      </c>
      <c r="G1072" s="522">
        <v>40702</v>
      </c>
      <c r="H1072" s="522" t="s">
        <v>743</v>
      </c>
      <c r="I1072" s="520" t="s">
        <v>530</v>
      </c>
      <c r="J1072" s="523" t="s">
        <v>577</v>
      </c>
      <c r="K1072" s="520" t="s">
        <v>106</v>
      </c>
      <c r="L1072" s="520" t="s">
        <v>622</v>
      </c>
      <c r="M1072" s="520">
        <v>1344</v>
      </c>
      <c r="N1072" s="524">
        <v>0.92847222222222225</v>
      </c>
      <c r="O1072" s="524">
        <v>0.93055555555555558</v>
      </c>
      <c r="P1072" s="519">
        <v>2.9999999999999893</v>
      </c>
      <c r="Q1072" s="520" t="s">
        <v>546</v>
      </c>
      <c r="R1072" s="520" t="s">
        <v>1904</v>
      </c>
      <c r="S1072" s="520" t="s">
        <v>547</v>
      </c>
      <c r="T1072" s="520" t="s">
        <v>534</v>
      </c>
      <c r="U1072" s="520"/>
      <c r="V1072" s="520"/>
      <c r="W1072" s="520" t="s">
        <v>658</v>
      </c>
      <c r="X1072" s="520" t="s">
        <v>619</v>
      </c>
      <c r="Y1072" s="520" t="b">
        <v>0</v>
      </c>
      <c r="Z1072" s="520"/>
      <c r="AA1072" s="520"/>
      <c r="AB1072" s="520"/>
      <c r="AC1072" s="520"/>
      <c r="AD1072" s="527"/>
      <c r="AE1072" s="520"/>
      <c r="AF1072" s="520"/>
      <c r="AG1072" s="520"/>
      <c r="AH1072" s="520"/>
      <c r="AI1072" s="520" t="s">
        <v>580</v>
      </c>
    </row>
    <row r="1073" spans="1:35" s="154" customFormat="1">
      <c r="A1073" s="520" t="s">
        <v>271</v>
      </c>
      <c r="B1073" s="520">
        <v>2</v>
      </c>
      <c r="C1073" s="525">
        <v>1273667</v>
      </c>
      <c r="D1073" s="520">
        <v>10050021</v>
      </c>
      <c r="E1073" s="520" t="s">
        <v>438</v>
      </c>
      <c r="F1073" s="520" t="s">
        <v>528</v>
      </c>
      <c r="G1073" s="522">
        <v>40702</v>
      </c>
      <c r="H1073" s="522" t="s">
        <v>743</v>
      </c>
      <c r="I1073" s="520" t="s">
        <v>530</v>
      </c>
      <c r="J1073" s="523" t="s">
        <v>577</v>
      </c>
      <c r="K1073" s="520" t="s">
        <v>106</v>
      </c>
      <c r="L1073" s="520" t="s">
        <v>622</v>
      </c>
      <c r="M1073" s="520">
        <v>1020</v>
      </c>
      <c r="N1073" s="524">
        <v>0.93055555555555558</v>
      </c>
      <c r="O1073" s="524">
        <v>0.93402777777777779</v>
      </c>
      <c r="P1073" s="519">
        <v>4.9999999999999822</v>
      </c>
      <c r="Q1073" s="520" t="s">
        <v>554</v>
      </c>
      <c r="R1073" s="520" t="s">
        <v>652</v>
      </c>
      <c r="S1073" s="520" t="s">
        <v>550</v>
      </c>
      <c r="T1073" s="520" t="s">
        <v>551</v>
      </c>
      <c r="U1073" s="520"/>
      <c r="V1073" s="520"/>
      <c r="W1073" s="520" t="s">
        <v>658</v>
      </c>
      <c r="X1073" s="520" t="s">
        <v>619</v>
      </c>
      <c r="Y1073" s="520" t="b">
        <v>0</v>
      </c>
      <c r="Z1073" s="520">
        <v>1020</v>
      </c>
      <c r="AA1073" s="520">
        <v>12000</v>
      </c>
      <c r="AB1073" s="520">
        <v>40702</v>
      </c>
      <c r="AC1073" s="520" t="s">
        <v>1910</v>
      </c>
      <c r="AD1073" s="527">
        <v>750</v>
      </c>
      <c r="AE1073" s="520">
        <v>12</v>
      </c>
      <c r="AF1073" s="520"/>
      <c r="AG1073" s="520"/>
      <c r="AH1073" s="520">
        <v>85</v>
      </c>
      <c r="AI1073" s="520" t="s">
        <v>580</v>
      </c>
    </row>
    <row r="1074" spans="1:35" s="154" customFormat="1">
      <c r="A1074" s="520" t="s">
        <v>271</v>
      </c>
      <c r="B1074" s="520">
        <v>2</v>
      </c>
      <c r="C1074" s="525">
        <v>1273667</v>
      </c>
      <c r="D1074" s="520">
        <v>10050021</v>
      </c>
      <c r="E1074" s="520" t="s">
        <v>438</v>
      </c>
      <c r="F1074" s="520" t="s">
        <v>528</v>
      </c>
      <c r="G1074" s="522">
        <v>40702</v>
      </c>
      <c r="H1074" s="522" t="s">
        <v>743</v>
      </c>
      <c r="I1074" s="520" t="s">
        <v>530</v>
      </c>
      <c r="J1074" s="523" t="s">
        <v>577</v>
      </c>
      <c r="K1074" s="520" t="s">
        <v>106</v>
      </c>
      <c r="L1074" s="520" t="s">
        <v>622</v>
      </c>
      <c r="M1074" s="520">
        <v>1020</v>
      </c>
      <c r="N1074" s="524">
        <v>0.93402777777777779</v>
      </c>
      <c r="O1074" s="524">
        <v>0.93611111111111112</v>
      </c>
      <c r="P1074" s="519">
        <v>3.0000000000001492</v>
      </c>
      <c r="Q1074" s="520" t="s">
        <v>555</v>
      </c>
      <c r="R1074" s="520" t="s">
        <v>656</v>
      </c>
      <c r="S1074" s="520" t="s">
        <v>547</v>
      </c>
      <c r="T1074" s="520" t="s">
        <v>534</v>
      </c>
      <c r="U1074" s="520"/>
      <c r="V1074" s="520"/>
      <c r="W1074" s="520" t="s">
        <v>658</v>
      </c>
      <c r="X1074" s="520" t="s">
        <v>619</v>
      </c>
      <c r="Y1074" s="520" t="b">
        <v>0</v>
      </c>
      <c r="Z1074" s="520"/>
      <c r="AA1074" s="520"/>
      <c r="AB1074" s="520"/>
      <c r="AC1074" s="520"/>
      <c r="AD1074" s="527"/>
      <c r="AE1074" s="520"/>
      <c r="AF1074" s="520"/>
      <c r="AG1074" s="520"/>
      <c r="AH1074" s="520"/>
      <c r="AI1074" s="520" t="s">
        <v>580</v>
      </c>
    </row>
    <row r="1075" spans="1:35" s="154" customFormat="1">
      <c r="A1075" s="520" t="s">
        <v>271</v>
      </c>
      <c r="B1075" s="520">
        <v>2</v>
      </c>
      <c r="C1075" s="525">
        <v>1273667</v>
      </c>
      <c r="D1075" s="520">
        <v>10050021</v>
      </c>
      <c r="E1075" s="520" t="s">
        <v>438</v>
      </c>
      <c r="F1075" s="520" t="s">
        <v>528</v>
      </c>
      <c r="G1075" s="522">
        <v>40702</v>
      </c>
      <c r="H1075" s="522" t="s">
        <v>743</v>
      </c>
      <c r="I1075" s="520" t="s">
        <v>530</v>
      </c>
      <c r="J1075" s="523" t="s">
        <v>577</v>
      </c>
      <c r="K1075" s="520" t="s">
        <v>106</v>
      </c>
      <c r="L1075" s="520" t="s">
        <v>622</v>
      </c>
      <c r="M1075" s="520">
        <v>1020</v>
      </c>
      <c r="N1075" s="524">
        <v>0.93611111111111112</v>
      </c>
      <c r="O1075" s="524">
        <v>0.97916666666666663</v>
      </c>
      <c r="P1075" s="519">
        <v>61.999999999999943</v>
      </c>
      <c r="Q1075" s="520" t="s">
        <v>538</v>
      </c>
      <c r="R1075" s="520"/>
      <c r="S1075" s="520" t="s">
        <v>539</v>
      </c>
      <c r="T1075" s="520" t="s">
        <v>540</v>
      </c>
      <c r="U1075" s="520"/>
      <c r="V1075" s="520"/>
      <c r="W1075" s="520" t="s">
        <v>658</v>
      </c>
      <c r="X1075" s="520" t="s">
        <v>619</v>
      </c>
      <c r="Y1075" s="520" t="b">
        <v>0</v>
      </c>
      <c r="Z1075" s="520"/>
      <c r="AA1075" s="520"/>
      <c r="AB1075" s="520"/>
      <c r="AC1075" s="520"/>
      <c r="AD1075" s="527"/>
      <c r="AE1075" s="520"/>
      <c r="AF1075" s="520"/>
      <c r="AG1075" s="520"/>
      <c r="AH1075" s="520"/>
      <c r="AI1075" s="520" t="s">
        <v>580</v>
      </c>
    </row>
    <row r="1076" spans="1:35" s="154" customFormat="1">
      <c r="A1076" s="520" t="s">
        <v>271</v>
      </c>
      <c r="B1076" s="520">
        <v>3</v>
      </c>
      <c r="C1076" s="525">
        <v>7084750</v>
      </c>
      <c r="D1076" s="520">
        <v>10034656</v>
      </c>
      <c r="E1076" s="520" t="s">
        <v>1105</v>
      </c>
      <c r="F1076" s="520" t="s">
        <v>600</v>
      </c>
      <c r="G1076" s="522">
        <v>40702</v>
      </c>
      <c r="H1076" s="522" t="s">
        <v>743</v>
      </c>
      <c r="I1076" s="520" t="s">
        <v>530</v>
      </c>
      <c r="J1076" s="523" t="s">
        <v>577</v>
      </c>
      <c r="K1076" s="520" t="s">
        <v>106</v>
      </c>
      <c r="L1076" s="520" t="s">
        <v>622</v>
      </c>
      <c r="M1076" s="520">
        <v>52032</v>
      </c>
      <c r="N1076" s="524">
        <v>0.97916666666666663</v>
      </c>
      <c r="O1076" s="524">
        <v>6.9444444444444441E-3</v>
      </c>
      <c r="P1076" s="519">
        <v>40.000000000000014</v>
      </c>
      <c r="Q1076" s="520" t="s">
        <v>549</v>
      </c>
      <c r="R1076" s="520" t="s">
        <v>1911</v>
      </c>
      <c r="S1076" s="520" t="s">
        <v>550</v>
      </c>
      <c r="T1076" s="520" t="s">
        <v>551</v>
      </c>
      <c r="U1076" s="520"/>
      <c r="V1076" s="520"/>
      <c r="W1076" s="520" t="s">
        <v>658</v>
      </c>
      <c r="X1076" s="520" t="s">
        <v>619</v>
      </c>
      <c r="Y1076" s="520" t="b">
        <v>0</v>
      </c>
      <c r="Z1076" s="520">
        <v>52032</v>
      </c>
      <c r="AA1076" s="520">
        <v>12000</v>
      </c>
      <c r="AB1076" s="520">
        <v>40702</v>
      </c>
      <c r="AC1076" s="520" t="s">
        <v>1899</v>
      </c>
      <c r="AD1076" s="527">
        <v>375</v>
      </c>
      <c r="AE1076" s="520">
        <v>24</v>
      </c>
      <c r="AF1076" s="520"/>
      <c r="AG1076" s="520"/>
      <c r="AH1076" s="520">
        <v>2168</v>
      </c>
      <c r="AI1076" s="520" t="s">
        <v>580</v>
      </c>
    </row>
    <row r="1077" spans="1:35" s="154" customFormat="1">
      <c r="A1077" s="520" t="s">
        <v>271</v>
      </c>
      <c r="B1077" s="520">
        <v>2</v>
      </c>
      <c r="C1077" s="525">
        <v>1273667</v>
      </c>
      <c r="D1077" s="520">
        <v>10050021</v>
      </c>
      <c r="E1077" s="520" t="s">
        <v>438</v>
      </c>
      <c r="F1077" s="520" t="s">
        <v>528</v>
      </c>
      <c r="G1077" s="522">
        <v>40702</v>
      </c>
      <c r="H1077" s="522" t="s">
        <v>743</v>
      </c>
      <c r="I1077" s="520" t="s">
        <v>530</v>
      </c>
      <c r="J1077" s="523" t="s">
        <v>577</v>
      </c>
      <c r="K1077" s="520" t="s">
        <v>106</v>
      </c>
      <c r="L1077" s="520" t="s">
        <v>622</v>
      </c>
      <c r="M1077" s="520">
        <v>1020</v>
      </c>
      <c r="N1077" s="524">
        <v>0.97916666666666663</v>
      </c>
      <c r="O1077" s="524">
        <v>0.97916666666666663</v>
      </c>
      <c r="P1077" s="519">
        <v>0</v>
      </c>
      <c r="Q1077" s="520" t="s">
        <v>559</v>
      </c>
      <c r="R1077" s="520" t="s">
        <v>1912</v>
      </c>
      <c r="S1077" s="520" t="s">
        <v>560</v>
      </c>
      <c r="T1077" s="520" t="s">
        <v>534</v>
      </c>
      <c r="U1077" s="520"/>
      <c r="V1077" s="520"/>
      <c r="W1077" s="520" t="s">
        <v>658</v>
      </c>
      <c r="X1077" s="520" t="s">
        <v>619</v>
      </c>
      <c r="Y1077" s="520" t="b">
        <v>0</v>
      </c>
      <c r="Z1077" s="520">
        <v>1020</v>
      </c>
      <c r="AA1077" s="520">
        <v>12000</v>
      </c>
      <c r="AB1077" s="520">
        <v>40702</v>
      </c>
      <c r="AC1077" s="520" t="s">
        <v>1910</v>
      </c>
      <c r="AD1077" s="527">
        <v>750</v>
      </c>
      <c r="AE1077" s="520">
        <v>12</v>
      </c>
      <c r="AF1077" s="520"/>
      <c r="AG1077" s="520"/>
      <c r="AH1077" s="520">
        <v>85</v>
      </c>
      <c r="AI1077" s="520" t="s">
        <v>580</v>
      </c>
    </row>
    <row r="1078" spans="1:35" s="154" customFormat="1">
      <c r="A1078" s="520" t="s">
        <v>272</v>
      </c>
      <c r="B1078" s="520">
        <v>1</v>
      </c>
      <c r="C1078" s="525">
        <v>1</v>
      </c>
      <c r="D1078" s="520">
        <v>1</v>
      </c>
      <c r="E1078" s="520" t="s">
        <v>593</v>
      </c>
      <c r="F1078" s="520" t="s">
        <v>594</v>
      </c>
      <c r="G1078" s="522">
        <v>40700</v>
      </c>
      <c r="H1078" s="522" t="s">
        <v>743</v>
      </c>
      <c r="I1078" s="520" t="s">
        <v>530</v>
      </c>
      <c r="J1078" s="523" t="s">
        <v>531</v>
      </c>
      <c r="K1078" s="520" t="s">
        <v>106</v>
      </c>
      <c r="L1078" s="520" t="s">
        <v>663</v>
      </c>
      <c r="M1078" s="520">
        <v>0</v>
      </c>
      <c r="N1078" s="524">
        <v>0.29166666666666669</v>
      </c>
      <c r="O1078" s="524">
        <v>0.3125</v>
      </c>
      <c r="P1078" s="519">
        <v>30.000000000000053</v>
      </c>
      <c r="Q1078" s="520" t="s">
        <v>597</v>
      </c>
      <c r="R1078" s="520" t="s">
        <v>1410</v>
      </c>
      <c r="S1078" s="520" t="s">
        <v>542</v>
      </c>
      <c r="T1078" s="520" t="s">
        <v>534</v>
      </c>
      <c r="U1078" s="520"/>
      <c r="V1078" s="520"/>
      <c r="W1078" s="520" t="s">
        <v>649</v>
      </c>
      <c r="X1078" s="520" t="s">
        <v>650</v>
      </c>
      <c r="Y1078" s="520" t="b">
        <v>0</v>
      </c>
      <c r="Z1078" s="520">
        <v>0</v>
      </c>
      <c r="AA1078" s="520">
        <v>6000</v>
      </c>
      <c r="AB1078" s="520">
        <v>40700</v>
      </c>
      <c r="AC1078" s="520" t="s">
        <v>1733</v>
      </c>
      <c r="AD1078" s="527">
        <v>0</v>
      </c>
      <c r="AE1078" s="520">
        <v>0</v>
      </c>
      <c r="AF1078" s="520"/>
      <c r="AG1078" s="520"/>
      <c r="AH1078" s="520">
        <v>0</v>
      </c>
      <c r="AI1078" s="520" t="s">
        <v>537</v>
      </c>
    </row>
    <row r="1079" spans="1:35" s="154" customFormat="1">
      <c r="A1079" s="520" t="s">
        <v>272</v>
      </c>
      <c r="B1079" s="520">
        <v>2</v>
      </c>
      <c r="C1079" s="525">
        <v>7085192</v>
      </c>
      <c r="D1079" s="520">
        <v>10048763</v>
      </c>
      <c r="E1079" s="520" t="s">
        <v>1163</v>
      </c>
      <c r="F1079" s="520" t="s">
        <v>600</v>
      </c>
      <c r="G1079" s="522">
        <v>40700</v>
      </c>
      <c r="H1079" s="522" t="s">
        <v>743</v>
      </c>
      <c r="I1079" s="520" t="s">
        <v>530</v>
      </c>
      <c r="J1079" s="523" t="s">
        <v>531</v>
      </c>
      <c r="K1079" s="520" t="s">
        <v>183</v>
      </c>
      <c r="L1079" s="520" t="s">
        <v>663</v>
      </c>
      <c r="M1079" s="520">
        <v>5280</v>
      </c>
      <c r="N1079" s="524">
        <v>0.3125</v>
      </c>
      <c r="O1079" s="524">
        <v>0.33124999999999999</v>
      </c>
      <c r="P1079" s="519">
        <v>26.999999999999986</v>
      </c>
      <c r="Q1079" s="520" t="s">
        <v>1460</v>
      </c>
      <c r="R1079" s="520" t="s">
        <v>1461</v>
      </c>
      <c r="S1079" s="520" t="s">
        <v>542</v>
      </c>
      <c r="T1079" s="520" t="s">
        <v>534</v>
      </c>
      <c r="U1079" s="520"/>
      <c r="V1079" s="520"/>
      <c r="W1079" s="520" t="s">
        <v>649</v>
      </c>
      <c r="X1079" s="520" t="s">
        <v>650</v>
      </c>
      <c r="Y1079" s="520" t="b">
        <v>0</v>
      </c>
      <c r="Z1079" s="520">
        <v>5280</v>
      </c>
      <c r="AA1079" s="520">
        <v>6000</v>
      </c>
      <c r="AB1079" s="520">
        <v>40700</v>
      </c>
      <c r="AC1079" s="520" t="s">
        <v>1913</v>
      </c>
      <c r="AD1079" s="527">
        <v>750</v>
      </c>
      <c r="AE1079" s="520">
        <v>6</v>
      </c>
      <c r="AF1079" s="520"/>
      <c r="AG1079" s="520"/>
      <c r="AH1079" s="520">
        <v>440</v>
      </c>
      <c r="AI1079" s="520" t="s">
        <v>537</v>
      </c>
    </row>
    <row r="1080" spans="1:35" s="154" customFormat="1">
      <c r="A1080" s="520" t="s">
        <v>272</v>
      </c>
      <c r="B1080" s="520">
        <v>2</v>
      </c>
      <c r="C1080" s="525">
        <v>7085192</v>
      </c>
      <c r="D1080" s="520">
        <v>10048763</v>
      </c>
      <c r="E1080" s="520" t="s">
        <v>1163</v>
      </c>
      <c r="F1080" s="520" t="s">
        <v>600</v>
      </c>
      <c r="G1080" s="522">
        <v>40700</v>
      </c>
      <c r="H1080" s="522" t="s">
        <v>743</v>
      </c>
      <c r="I1080" s="520" t="s">
        <v>530</v>
      </c>
      <c r="J1080" s="523" t="s">
        <v>531</v>
      </c>
      <c r="K1080" s="520" t="s">
        <v>183</v>
      </c>
      <c r="L1080" s="520" t="s">
        <v>663</v>
      </c>
      <c r="M1080" s="520">
        <v>5280</v>
      </c>
      <c r="N1080" s="524">
        <v>0.33124999999999999</v>
      </c>
      <c r="O1080" s="524">
        <v>0.34583333333333333</v>
      </c>
      <c r="P1080" s="519">
        <v>21.000000000000007</v>
      </c>
      <c r="Q1080" s="520" t="s">
        <v>1462</v>
      </c>
      <c r="R1080" s="520" t="s">
        <v>1463</v>
      </c>
      <c r="S1080" s="520" t="s">
        <v>584</v>
      </c>
      <c r="T1080" s="520" t="s">
        <v>540</v>
      </c>
      <c r="U1080" s="520"/>
      <c r="V1080" s="520"/>
      <c r="W1080" s="520" t="s">
        <v>649</v>
      </c>
      <c r="X1080" s="520" t="s">
        <v>650</v>
      </c>
      <c r="Y1080" s="520" t="b">
        <v>0</v>
      </c>
      <c r="Z1080" s="520"/>
      <c r="AA1080" s="520"/>
      <c r="AB1080" s="520"/>
      <c r="AC1080" s="520"/>
      <c r="AD1080" s="527"/>
      <c r="AE1080" s="520"/>
      <c r="AF1080" s="520"/>
      <c r="AG1080" s="520"/>
      <c r="AH1080" s="520"/>
      <c r="AI1080" s="520" t="s">
        <v>537</v>
      </c>
    </row>
    <row r="1081" spans="1:35" s="154" customFormat="1">
      <c r="A1081" s="520" t="s">
        <v>272</v>
      </c>
      <c r="B1081" s="520">
        <v>2</v>
      </c>
      <c r="C1081" s="525">
        <v>7085192</v>
      </c>
      <c r="D1081" s="520">
        <v>10048763</v>
      </c>
      <c r="E1081" s="520" t="s">
        <v>1163</v>
      </c>
      <c r="F1081" s="520" t="s">
        <v>600</v>
      </c>
      <c r="G1081" s="522">
        <v>40700</v>
      </c>
      <c r="H1081" s="522" t="s">
        <v>743</v>
      </c>
      <c r="I1081" s="520" t="s">
        <v>530</v>
      </c>
      <c r="J1081" s="523" t="s">
        <v>531</v>
      </c>
      <c r="K1081" s="520" t="s">
        <v>183</v>
      </c>
      <c r="L1081" s="520" t="s">
        <v>663</v>
      </c>
      <c r="M1081" s="520">
        <v>5280</v>
      </c>
      <c r="N1081" s="524">
        <v>0.34583333333333333</v>
      </c>
      <c r="O1081" s="524">
        <v>0.3888888888888889</v>
      </c>
      <c r="P1081" s="519">
        <v>62.000000000000021</v>
      </c>
      <c r="Q1081" s="520" t="s">
        <v>538</v>
      </c>
      <c r="R1081" s="520"/>
      <c r="S1081" s="520" t="s">
        <v>539</v>
      </c>
      <c r="T1081" s="520" t="s">
        <v>540</v>
      </c>
      <c r="U1081" s="520"/>
      <c r="V1081" s="520"/>
      <c r="W1081" s="520" t="s">
        <v>649</v>
      </c>
      <c r="X1081" s="520" t="s">
        <v>650</v>
      </c>
      <c r="Y1081" s="520" t="b">
        <v>0</v>
      </c>
      <c r="Z1081" s="520"/>
      <c r="AA1081" s="520"/>
      <c r="AB1081" s="520"/>
      <c r="AC1081" s="520"/>
      <c r="AD1081" s="527"/>
      <c r="AE1081" s="520"/>
      <c r="AF1081" s="520"/>
      <c r="AG1081" s="520"/>
      <c r="AH1081" s="520"/>
      <c r="AI1081" s="520" t="s">
        <v>537</v>
      </c>
    </row>
    <row r="1082" spans="1:35" s="154" customFormat="1">
      <c r="A1082" s="520" t="s">
        <v>272</v>
      </c>
      <c r="B1082" s="520">
        <v>2</v>
      </c>
      <c r="C1082" s="525">
        <v>7085192</v>
      </c>
      <c r="D1082" s="520">
        <v>10048763</v>
      </c>
      <c r="E1082" s="520" t="s">
        <v>1163</v>
      </c>
      <c r="F1082" s="520" t="s">
        <v>600</v>
      </c>
      <c r="G1082" s="522">
        <v>40700</v>
      </c>
      <c r="H1082" s="522" t="s">
        <v>743</v>
      </c>
      <c r="I1082" s="520" t="s">
        <v>530</v>
      </c>
      <c r="J1082" s="523" t="s">
        <v>531</v>
      </c>
      <c r="K1082" s="520" t="s">
        <v>183</v>
      </c>
      <c r="L1082" s="520" t="s">
        <v>663</v>
      </c>
      <c r="M1082" s="520">
        <v>5280</v>
      </c>
      <c r="N1082" s="524">
        <v>0.3888888888888889</v>
      </c>
      <c r="O1082" s="524">
        <v>0.39305555555555555</v>
      </c>
      <c r="P1082" s="519">
        <v>5.9999999999999787</v>
      </c>
      <c r="Q1082" s="520" t="s">
        <v>546</v>
      </c>
      <c r="R1082" s="520" t="s">
        <v>596</v>
      </c>
      <c r="S1082" s="520" t="s">
        <v>547</v>
      </c>
      <c r="T1082" s="520" t="s">
        <v>534</v>
      </c>
      <c r="U1082" s="520"/>
      <c r="V1082" s="520"/>
      <c r="W1082" s="520" t="s">
        <v>649</v>
      </c>
      <c r="X1082" s="520" t="s">
        <v>650</v>
      </c>
      <c r="Y1082" s="520" t="b">
        <v>0</v>
      </c>
      <c r="Z1082" s="520"/>
      <c r="AA1082" s="520"/>
      <c r="AB1082" s="520"/>
      <c r="AC1082" s="520"/>
      <c r="AD1082" s="527"/>
      <c r="AE1082" s="520"/>
      <c r="AF1082" s="520"/>
      <c r="AG1082" s="520"/>
      <c r="AH1082" s="520"/>
      <c r="AI1082" s="520" t="s">
        <v>537</v>
      </c>
    </row>
    <row r="1083" spans="1:35" s="154" customFormat="1">
      <c r="A1083" s="520" t="s">
        <v>272</v>
      </c>
      <c r="B1083" s="520">
        <v>3</v>
      </c>
      <c r="C1083" s="525">
        <v>7085227</v>
      </c>
      <c r="D1083" s="520">
        <v>10042756</v>
      </c>
      <c r="E1083" s="520" t="s">
        <v>1067</v>
      </c>
      <c r="F1083" s="520" t="s">
        <v>600</v>
      </c>
      <c r="G1083" s="522">
        <v>40700</v>
      </c>
      <c r="H1083" s="522" t="s">
        <v>743</v>
      </c>
      <c r="I1083" s="520" t="s">
        <v>530</v>
      </c>
      <c r="J1083" s="523" t="s">
        <v>531</v>
      </c>
      <c r="K1083" s="520" t="s">
        <v>183</v>
      </c>
      <c r="L1083" s="520" t="s">
        <v>663</v>
      </c>
      <c r="M1083" s="520">
        <v>0</v>
      </c>
      <c r="N1083" s="524">
        <v>0.39305555555555555</v>
      </c>
      <c r="O1083" s="524">
        <v>0.39583333333333331</v>
      </c>
      <c r="P1083" s="519">
        <v>3.9999999999999858</v>
      </c>
      <c r="Q1083" s="520" t="s">
        <v>562</v>
      </c>
      <c r="R1083" s="520" t="s">
        <v>661</v>
      </c>
      <c r="S1083" s="520" t="s">
        <v>550</v>
      </c>
      <c r="T1083" s="520" t="s">
        <v>551</v>
      </c>
      <c r="U1083" s="520"/>
      <c r="V1083" s="520"/>
      <c r="W1083" s="520" t="s">
        <v>649</v>
      </c>
      <c r="X1083" s="520" t="s">
        <v>650</v>
      </c>
      <c r="Y1083" s="520" t="b">
        <v>0</v>
      </c>
      <c r="Z1083" s="520">
        <v>0</v>
      </c>
      <c r="AA1083" s="520">
        <v>6000</v>
      </c>
      <c r="AB1083" s="520">
        <v>40700</v>
      </c>
      <c r="AC1083" s="520" t="s">
        <v>1538</v>
      </c>
      <c r="AD1083" s="527">
        <v>750</v>
      </c>
      <c r="AE1083" s="520">
        <v>12</v>
      </c>
      <c r="AF1083" s="520"/>
      <c r="AG1083" s="520"/>
      <c r="AH1083" s="520">
        <v>0</v>
      </c>
      <c r="AI1083" s="520" t="s">
        <v>537</v>
      </c>
    </row>
    <row r="1084" spans="1:35" s="154" customFormat="1">
      <c r="A1084" s="520" t="s">
        <v>272</v>
      </c>
      <c r="B1084" s="520">
        <v>3</v>
      </c>
      <c r="C1084" s="525">
        <v>7085227</v>
      </c>
      <c r="D1084" s="520">
        <v>10042756</v>
      </c>
      <c r="E1084" s="520" t="s">
        <v>1067</v>
      </c>
      <c r="F1084" s="520" t="s">
        <v>600</v>
      </c>
      <c r="G1084" s="522">
        <v>40700</v>
      </c>
      <c r="H1084" s="522" t="s">
        <v>743</v>
      </c>
      <c r="I1084" s="520" t="s">
        <v>530</v>
      </c>
      <c r="J1084" s="523" t="s">
        <v>531</v>
      </c>
      <c r="K1084" s="520" t="s">
        <v>183</v>
      </c>
      <c r="L1084" s="520" t="s">
        <v>663</v>
      </c>
      <c r="M1084" s="520">
        <v>0</v>
      </c>
      <c r="N1084" s="524">
        <v>0.39583333333333331</v>
      </c>
      <c r="O1084" s="524">
        <v>0.42708333333333331</v>
      </c>
      <c r="P1084" s="519">
        <v>45</v>
      </c>
      <c r="Q1084" s="520" t="s">
        <v>555</v>
      </c>
      <c r="R1084" s="520" t="s">
        <v>1464</v>
      </c>
      <c r="S1084" s="520" t="s">
        <v>547</v>
      </c>
      <c r="T1084" s="520" t="s">
        <v>534</v>
      </c>
      <c r="U1084" s="520"/>
      <c r="V1084" s="520"/>
      <c r="W1084" s="520" t="s">
        <v>649</v>
      </c>
      <c r="X1084" s="520" t="s">
        <v>650</v>
      </c>
      <c r="Y1084" s="520" t="b">
        <v>0</v>
      </c>
      <c r="Z1084" s="520"/>
      <c r="AA1084" s="520"/>
      <c r="AB1084" s="520"/>
      <c r="AC1084" s="520"/>
      <c r="AD1084" s="527"/>
      <c r="AE1084" s="520"/>
      <c r="AF1084" s="520"/>
      <c r="AG1084" s="520"/>
      <c r="AH1084" s="520"/>
      <c r="AI1084" s="520" t="s">
        <v>537</v>
      </c>
    </row>
    <row r="1085" spans="1:35" s="154" customFormat="1">
      <c r="A1085" s="520" t="s">
        <v>272</v>
      </c>
      <c r="B1085" s="520">
        <v>3</v>
      </c>
      <c r="C1085" s="525">
        <v>7085227</v>
      </c>
      <c r="D1085" s="520">
        <v>10042756</v>
      </c>
      <c r="E1085" s="520" t="s">
        <v>1067</v>
      </c>
      <c r="F1085" s="520" t="s">
        <v>600</v>
      </c>
      <c r="G1085" s="522">
        <v>40700</v>
      </c>
      <c r="H1085" s="522" t="s">
        <v>743</v>
      </c>
      <c r="I1085" s="520" t="s">
        <v>530</v>
      </c>
      <c r="J1085" s="523" t="s">
        <v>531</v>
      </c>
      <c r="K1085" s="520" t="s">
        <v>183</v>
      </c>
      <c r="L1085" s="520" t="s">
        <v>663</v>
      </c>
      <c r="M1085" s="520">
        <v>0</v>
      </c>
      <c r="N1085" s="524">
        <v>0.42708333333333331</v>
      </c>
      <c r="O1085" s="524">
        <v>0.42708333333333331</v>
      </c>
      <c r="P1085" s="519">
        <v>0</v>
      </c>
      <c r="Q1085" s="520" t="s">
        <v>1391</v>
      </c>
      <c r="R1085" s="520" t="s">
        <v>1465</v>
      </c>
      <c r="S1085" s="520" t="s">
        <v>560</v>
      </c>
      <c r="T1085" s="520" t="s">
        <v>534</v>
      </c>
      <c r="U1085" s="520"/>
      <c r="V1085" s="520"/>
      <c r="W1085" s="520" t="s">
        <v>649</v>
      </c>
      <c r="X1085" s="520" t="s">
        <v>650</v>
      </c>
      <c r="Y1085" s="520" t="b">
        <v>0</v>
      </c>
      <c r="Z1085" s="520"/>
      <c r="AA1085" s="520"/>
      <c r="AB1085" s="520"/>
      <c r="AC1085" s="520"/>
      <c r="AD1085" s="527"/>
      <c r="AE1085" s="520"/>
      <c r="AF1085" s="520"/>
      <c r="AG1085" s="520"/>
      <c r="AH1085" s="520"/>
      <c r="AI1085" s="520" t="s">
        <v>537</v>
      </c>
    </row>
    <row r="1086" spans="1:35" s="154" customFormat="1">
      <c r="A1086" s="520" t="s">
        <v>272</v>
      </c>
      <c r="B1086" s="520">
        <v>4</v>
      </c>
      <c r="C1086" s="525">
        <v>1273417</v>
      </c>
      <c r="D1086" s="520">
        <v>10051261</v>
      </c>
      <c r="E1086" s="520" t="s">
        <v>1165</v>
      </c>
      <c r="F1086" s="520" t="s">
        <v>667</v>
      </c>
      <c r="G1086" s="522">
        <v>40700</v>
      </c>
      <c r="H1086" s="522" t="s">
        <v>743</v>
      </c>
      <c r="I1086" s="520" t="s">
        <v>530</v>
      </c>
      <c r="J1086" s="523" t="s">
        <v>531</v>
      </c>
      <c r="K1086" s="520" t="s">
        <v>183</v>
      </c>
      <c r="L1086" s="520" t="s">
        <v>663</v>
      </c>
      <c r="M1086" s="520">
        <v>1680</v>
      </c>
      <c r="N1086" s="524">
        <v>0.42708333333333331</v>
      </c>
      <c r="O1086" s="524">
        <v>0.43958333333333333</v>
      </c>
      <c r="P1086" s="519">
        <v>18.000000000000014</v>
      </c>
      <c r="Q1086" s="520" t="s">
        <v>538</v>
      </c>
      <c r="R1086" s="520"/>
      <c r="S1086" s="520" t="s">
        <v>539</v>
      </c>
      <c r="T1086" s="520" t="s">
        <v>540</v>
      </c>
      <c r="U1086" s="520"/>
      <c r="V1086" s="520"/>
      <c r="W1086" s="520" t="s">
        <v>649</v>
      </c>
      <c r="X1086" s="520" t="s">
        <v>650</v>
      </c>
      <c r="Y1086" s="520" t="b">
        <v>0</v>
      </c>
      <c r="Z1086" s="520">
        <v>1680</v>
      </c>
      <c r="AA1086" s="520">
        <v>6000</v>
      </c>
      <c r="AB1086" s="520">
        <v>40700</v>
      </c>
      <c r="AC1086" s="520" t="s">
        <v>1914</v>
      </c>
      <c r="AD1086" s="527">
        <v>750</v>
      </c>
      <c r="AE1086" s="520">
        <v>12</v>
      </c>
      <c r="AF1086" s="520"/>
      <c r="AG1086" s="520"/>
      <c r="AH1086" s="520">
        <v>140</v>
      </c>
      <c r="AI1086" s="520" t="s">
        <v>537</v>
      </c>
    </row>
    <row r="1087" spans="1:35" s="154" customFormat="1">
      <c r="A1087" s="520" t="s">
        <v>272</v>
      </c>
      <c r="B1087" s="520">
        <v>4</v>
      </c>
      <c r="C1087" s="525">
        <v>1273417</v>
      </c>
      <c r="D1087" s="520">
        <v>10051261</v>
      </c>
      <c r="E1087" s="520" t="s">
        <v>1165</v>
      </c>
      <c r="F1087" s="520" t="s">
        <v>667</v>
      </c>
      <c r="G1087" s="522">
        <v>40700</v>
      </c>
      <c r="H1087" s="522" t="s">
        <v>743</v>
      </c>
      <c r="I1087" s="520" t="s">
        <v>530</v>
      </c>
      <c r="J1087" s="523" t="s">
        <v>531</v>
      </c>
      <c r="K1087" s="520" t="s">
        <v>183</v>
      </c>
      <c r="L1087" s="520" t="s">
        <v>663</v>
      </c>
      <c r="M1087" s="520">
        <v>1680</v>
      </c>
      <c r="N1087" s="524">
        <v>0.43958333333333333</v>
      </c>
      <c r="O1087" s="524">
        <v>0.44652777777777775</v>
      </c>
      <c r="P1087" s="519">
        <v>9.9999999999999645</v>
      </c>
      <c r="Q1087" s="520" t="s">
        <v>546</v>
      </c>
      <c r="R1087" s="520" t="s">
        <v>596</v>
      </c>
      <c r="S1087" s="520" t="s">
        <v>547</v>
      </c>
      <c r="T1087" s="520" t="s">
        <v>534</v>
      </c>
      <c r="U1087" s="520"/>
      <c r="V1087" s="520"/>
      <c r="W1087" s="520" t="s">
        <v>649</v>
      </c>
      <c r="X1087" s="520" t="s">
        <v>650</v>
      </c>
      <c r="Y1087" s="520" t="b">
        <v>0</v>
      </c>
      <c r="Z1087" s="520"/>
      <c r="AA1087" s="520"/>
      <c r="AB1087" s="520"/>
      <c r="AC1087" s="520"/>
      <c r="AD1087" s="527"/>
      <c r="AE1087" s="520"/>
      <c r="AF1087" s="520"/>
      <c r="AG1087" s="520"/>
      <c r="AH1087" s="520"/>
      <c r="AI1087" s="520" t="s">
        <v>537</v>
      </c>
    </row>
    <row r="1088" spans="1:35" s="154" customFormat="1">
      <c r="A1088" s="520" t="s">
        <v>272</v>
      </c>
      <c r="B1088" s="520">
        <v>5</v>
      </c>
      <c r="C1088" s="525">
        <v>1273808</v>
      </c>
      <c r="D1088" s="520">
        <v>10050867</v>
      </c>
      <c r="E1088" s="520" t="s">
        <v>229</v>
      </c>
      <c r="F1088" s="520" t="s">
        <v>635</v>
      </c>
      <c r="G1088" s="522">
        <v>40700</v>
      </c>
      <c r="H1088" s="522" t="s">
        <v>743</v>
      </c>
      <c r="I1088" s="520" t="s">
        <v>530</v>
      </c>
      <c r="J1088" s="523" t="s">
        <v>531</v>
      </c>
      <c r="K1088" s="520" t="s">
        <v>183</v>
      </c>
      <c r="L1088" s="520" t="s">
        <v>663</v>
      </c>
      <c r="M1088" s="520">
        <v>0</v>
      </c>
      <c r="N1088" s="524">
        <v>0.44652777777777775</v>
      </c>
      <c r="O1088" s="524">
        <v>0.4513888888888889</v>
      </c>
      <c r="P1088" s="519">
        <v>6.9999999999999751</v>
      </c>
      <c r="Q1088" s="520" t="s">
        <v>562</v>
      </c>
      <c r="R1088" s="520" t="s">
        <v>661</v>
      </c>
      <c r="S1088" s="520" t="s">
        <v>550</v>
      </c>
      <c r="T1088" s="520" t="s">
        <v>551</v>
      </c>
      <c r="U1088" s="520"/>
      <c r="V1088" s="520"/>
      <c r="W1088" s="520" t="s">
        <v>649</v>
      </c>
      <c r="X1088" s="520" t="s">
        <v>650</v>
      </c>
      <c r="Y1088" s="520" t="b">
        <v>0</v>
      </c>
      <c r="Z1088" s="520">
        <v>0</v>
      </c>
      <c r="AA1088" s="520">
        <v>6000</v>
      </c>
      <c r="AB1088" s="520">
        <v>40700</v>
      </c>
      <c r="AC1088" s="520" t="s">
        <v>1540</v>
      </c>
      <c r="AD1088" s="527">
        <v>750</v>
      </c>
      <c r="AE1088" s="520">
        <v>12</v>
      </c>
      <c r="AF1088" s="520"/>
      <c r="AG1088" s="520"/>
      <c r="AH1088" s="520">
        <v>0</v>
      </c>
      <c r="AI1088" s="520" t="s">
        <v>537</v>
      </c>
    </row>
    <row r="1089" spans="1:35" s="154" customFormat="1">
      <c r="A1089" s="520" t="s">
        <v>272</v>
      </c>
      <c r="B1089" s="520">
        <v>5</v>
      </c>
      <c r="C1089" s="525">
        <v>1273808</v>
      </c>
      <c r="D1089" s="520">
        <v>10050867</v>
      </c>
      <c r="E1089" s="520" t="s">
        <v>229</v>
      </c>
      <c r="F1089" s="520" t="s">
        <v>635</v>
      </c>
      <c r="G1089" s="522">
        <v>40700</v>
      </c>
      <c r="H1089" s="522" t="s">
        <v>743</v>
      </c>
      <c r="I1089" s="520" t="s">
        <v>530</v>
      </c>
      <c r="J1089" s="523" t="s">
        <v>531</v>
      </c>
      <c r="K1089" s="520" t="s">
        <v>183</v>
      </c>
      <c r="L1089" s="520" t="s">
        <v>663</v>
      </c>
      <c r="M1089" s="520">
        <v>0</v>
      </c>
      <c r="N1089" s="524">
        <v>0.4513888888888889</v>
      </c>
      <c r="O1089" s="524">
        <v>0.48958333333333331</v>
      </c>
      <c r="P1089" s="519">
        <v>55.000000000000043</v>
      </c>
      <c r="Q1089" s="520" t="s">
        <v>586</v>
      </c>
      <c r="R1089" s="520" t="s">
        <v>1466</v>
      </c>
      <c r="S1089" s="520" t="s">
        <v>587</v>
      </c>
      <c r="T1089" s="520" t="s">
        <v>534</v>
      </c>
      <c r="U1089" s="520"/>
      <c r="V1089" s="520"/>
      <c r="W1089" s="520" t="s">
        <v>649</v>
      </c>
      <c r="X1089" s="520" t="s">
        <v>650</v>
      </c>
      <c r="Y1089" s="520" t="b">
        <v>0</v>
      </c>
      <c r="Z1089" s="520"/>
      <c r="AA1089" s="520"/>
      <c r="AB1089" s="520"/>
      <c r="AC1089" s="520"/>
      <c r="AD1089" s="527"/>
      <c r="AE1089" s="520"/>
      <c r="AF1089" s="520"/>
      <c r="AG1089" s="520"/>
      <c r="AH1089" s="520"/>
      <c r="AI1089" s="520" t="s">
        <v>537</v>
      </c>
    </row>
    <row r="1090" spans="1:35" s="154" customFormat="1">
      <c r="A1090" s="520" t="s">
        <v>272</v>
      </c>
      <c r="B1090" s="520">
        <v>5</v>
      </c>
      <c r="C1090" s="525">
        <v>1273808</v>
      </c>
      <c r="D1090" s="520">
        <v>10050867</v>
      </c>
      <c r="E1090" s="520" t="s">
        <v>229</v>
      </c>
      <c r="F1090" s="520" t="s">
        <v>635</v>
      </c>
      <c r="G1090" s="522">
        <v>40700</v>
      </c>
      <c r="H1090" s="522" t="s">
        <v>743</v>
      </c>
      <c r="I1090" s="520" t="s">
        <v>530</v>
      </c>
      <c r="J1090" s="523" t="s">
        <v>531</v>
      </c>
      <c r="K1090" s="520" t="s">
        <v>183</v>
      </c>
      <c r="L1090" s="520" t="s">
        <v>663</v>
      </c>
      <c r="M1090" s="520">
        <v>0</v>
      </c>
      <c r="N1090" s="524">
        <v>0.48958333333333331</v>
      </c>
      <c r="O1090" s="524">
        <v>0.48958333333333331</v>
      </c>
      <c r="P1090" s="519">
        <v>0</v>
      </c>
      <c r="Q1090" s="520" t="s">
        <v>1391</v>
      </c>
      <c r="R1090" s="520" t="s">
        <v>1467</v>
      </c>
      <c r="S1090" s="520" t="s">
        <v>560</v>
      </c>
      <c r="T1090" s="520" t="s">
        <v>534</v>
      </c>
      <c r="U1090" s="520"/>
      <c r="V1090" s="520"/>
      <c r="W1090" s="520" t="s">
        <v>649</v>
      </c>
      <c r="X1090" s="520" t="s">
        <v>650</v>
      </c>
      <c r="Y1090" s="520" t="b">
        <v>0</v>
      </c>
      <c r="Z1090" s="520"/>
      <c r="AA1090" s="520"/>
      <c r="AB1090" s="520"/>
      <c r="AC1090" s="520"/>
      <c r="AD1090" s="527"/>
      <c r="AE1090" s="520"/>
      <c r="AF1090" s="520"/>
      <c r="AG1090" s="520"/>
      <c r="AH1090" s="520"/>
      <c r="AI1090" s="520" t="s">
        <v>537</v>
      </c>
    </row>
    <row r="1091" spans="1:35" s="154" customFormat="1">
      <c r="A1091" s="520" t="s">
        <v>272</v>
      </c>
      <c r="B1091" s="520">
        <v>6</v>
      </c>
      <c r="C1091" s="525">
        <v>7085210</v>
      </c>
      <c r="D1091" s="520">
        <v>10048385</v>
      </c>
      <c r="E1091" s="520" t="s">
        <v>1468</v>
      </c>
      <c r="F1091" s="520" t="s">
        <v>600</v>
      </c>
      <c r="G1091" s="522">
        <v>40700</v>
      </c>
      <c r="H1091" s="522" t="s">
        <v>743</v>
      </c>
      <c r="I1091" s="520" t="s">
        <v>530</v>
      </c>
      <c r="J1091" s="523" t="s">
        <v>531</v>
      </c>
      <c r="K1091" s="520" t="s">
        <v>183</v>
      </c>
      <c r="L1091" s="520" t="s">
        <v>663</v>
      </c>
      <c r="M1091" s="520">
        <v>600</v>
      </c>
      <c r="N1091" s="524">
        <v>0.48958333333333331</v>
      </c>
      <c r="O1091" s="524">
        <v>0.49791666666666667</v>
      </c>
      <c r="P1091" s="519">
        <v>11.999999999999957</v>
      </c>
      <c r="Q1091" s="520" t="s">
        <v>538</v>
      </c>
      <c r="R1091" s="520"/>
      <c r="S1091" s="520" t="s">
        <v>539</v>
      </c>
      <c r="T1091" s="520" t="s">
        <v>540</v>
      </c>
      <c r="U1091" s="520"/>
      <c r="V1091" s="520"/>
      <c r="W1091" s="520" t="s">
        <v>649</v>
      </c>
      <c r="X1091" s="520" t="s">
        <v>650</v>
      </c>
      <c r="Y1091" s="520" t="b">
        <v>0</v>
      </c>
      <c r="Z1091" s="520">
        <v>600</v>
      </c>
      <c r="AA1091" s="520">
        <v>6000</v>
      </c>
      <c r="AB1091" s="520">
        <v>40700</v>
      </c>
      <c r="AC1091" s="520" t="s">
        <v>1915</v>
      </c>
      <c r="AD1091" s="527">
        <v>750</v>
      </c>
      <c r="AE1091" s="520">
        <v>6</v>
      </c>
      <c r="AF1091" s="520"/>
      <c r="AG1091" s="520"/>
      <c r="AH1091" s="520">
        <v>50</v>
      </c>
      <c r="AI1091" s="520" t="s">
        <v>537</v>
      </c>
    </row>
    <row r="1092" spans="1:35" s="154" customFormat="1">
      <c r="A1092" s="520" t="s">
        <v>272</v>
      </c>
      <c r="B1092" s="520">
        <v>6</v>
      </c>
      <c r="C1092" s="525">
        <v>7085210</v>
      </c>
      <c r="D1092" s="520">
        <v>10048385</v>
      </c>
      <c r="E1092" s="520" t="s">
        <v>1468</v>
      </c>
      <c r="F1092" s="520" t="s">
        <v>600</v>
      </c>
      <c r="G1092" s="522">
        <v>40700</v>
      </c>
      <c r="H1092" s="522" t="s">
        <v>743</v>
      </c>
      <c r="I1092" s="520" t="s">
        <v>530</v>
      </c>
      <c r="J1092" s="523" t="s">
        <v>531</v>
      </c>
      <c r="K1092" s="520" t="s">
        <v>183</v>
      </c>
      <c r="L1092" s="520" t="s">
        <v>663</v>
      </c>
      <c r="M1092" s="520">
        <v>600</v>
      </c>
      <c r="N1092" s="524">
        <v>0.49791666666666667</v>
      </c>
      <c r="O1092" s="524">
        <v>0.5</v>
      </c>
      <c r="P1092" s="519">
        <v>3.0000000000000693</v>
      </c>
      <c r="Q1092" s="520" t="s">
        <v>546</v>
      </c>
      <c r="R1092" s="520" t="s">
        <v>596</v>
      </c>
      <c r="S1092" s="520" t="s">
        <v>547</v>
      </c>
      <c r="T1092" s="520" t="s">
        <v>534</v>
      </c>
      <c r="U1092" s="520"/>
      <c r="V1092" s="520"/>
      <c r="W1092" s="520" t="s">
        <v>649</v>
      </c>
      <c r="X1092" s="520" t="s">
        <v>650</v>
      </c>
      <c r="Y1092" s="520" t="b">
        <v>0</v>
      </c>
      <c r="Z1092" s="520"/>
      <c r="AA1092" s="520"/>
      <c r="AB1092" s="520"/>
      <c r="AC1092" s="520"/>
      <c r="AD1092" s="527"/>
      <c r="AE1092" s="520"/>
      <c r="AF1092" s="520"/>
      <c r="AG1092" s="520"/>
      <c r="AH1092" s="520"/>
      <c r="AI1092" s="520" t="s">
        <v>537</v>
      </c>
    </row>
    <row r="1093" spans="1:35" s="154" customFormat="1">
      <c r="A1093" s="520" t="s">
        <v>272</v>
      </c>
      <c r="B1093" s="520">
        <v>7</v>
      </c>
      <c r="C1093" s="525">
        <v>1266405</v>
      </c>
      <c r="D1093" s="520">
        <v>10052499</v>
      </c>
      <c r="E1093" s="520" t="s">
        <v>295</v>
      </c>
      <c r="F1093" s="520" t="s">
        <v>789</v>
      </c>
      <c r="G1093" s="522">
        <v>40700</v>
      </c>
      <c r="H1093" s="522" t="s">
        <v>743</v>
      </c>
      <c r="I1093" s="520" t="s">
        <v>530</v>
      </c>
      <c r="J1093" s="523" t="s">
        <v>531</v>
      </c>
      <c r="K1093" s="520" t="s">
        <v>106</v>
      </c>
      <c r="L1093" s="520" t="s">
        <v>665</v>
      </c>
      <c r="M1093" s="520">
        <v>1200</v>
      </c>
      <c r="N1093" s="524">
        <v>0.5</v>
      </c>
      <c r="O1093" s="524">
        <v>0.53125</v>
      </c>
      <c r="P1093" s="519">
        <v>45</v>
      </c>
      <c r="Q1093" s="520" t="s">
        <v>632</v>
      </c>
      <c r="R1093" s="520" t="s">
        <v>830</v>
      </c>
      <c r="S1093" s="520" t="s">
        <v>547</v>
      </c>
      <c r="T1093" s="520" t="s">
        <v>534</v>
      </c>
      <c r="U1093" s="520"/>
      <c r="V1093" s="520"/>
      <c r="W1093" s="520" t="s">
        <v>649</v>
      </c>
      <c r="X1093" s="520" t="s">
        <v>650</v>
      </c>
      <c r="Y1093" s="520" t="b">
        <v>0</v>
      </c>
      <c r="Z1093" s="520">
        <v>1200</v>
      </c>
      <c r="AA1093" s="520">
        <v>3000</v>
      </c>
      <c r="AB1093" s="520">
        <v>40700</v>
      </c>
      <c r="AC1093" s="520" t="s">
        <v>1544</v>
      </c>
      <c r="AD1093" s="527">
        <v>750</v>
      </c>
      <c r="AE1093" s="520">
        <v>12</v>
      </c>
      <c r="AF1093" s="520"/>
      <c r="AG1093" s="520"/>
      <c r="AH1093" s="520">
        <v>100</v>
      </c>
      <c r="AI1093" s="520" t="s">
        <v>537</v>
      </c>
    </row>
    <row r="1094" spans="1:35" s="154" customFormat="1">
      <c r="A1094" s="520" t="s">
        <v>272</v>
      </c>
      <c r="B1094" s="520">
        <v>7</v>
      </c>
      <c r="C1094" s="525">
        <v>1266405</v>
      </c>
      <c r="D1094" s="520">
        <v>10052499</v>
      </c>
      <c r="E1094" s="520" t="s">
        <v>295</v>
      </c>
      <c r="F1094" s="520" t="s">
        <v>789</v>
      </c>
      <c r="G1094" s="522">
        <v>40700</v>
      </c>
      <c r="H1094" s="522" t="s">
        <v>743</v>
      </c>
      <c r="I1094" s="520" t="s">
        <v>530</v>
      </c>
      <c r="J1094" s="523" t="s">
        <v>531</v>
      </c>
      <c r="K1094" s="520" t="s">
        <v>106</v>
      </c>
      <c r="L1094" s="520" t="s">
        <v>665</v>
      </c>
      <c r="M1094" s="520">
        <v>1200</v>
      </c>
      <c r="N1094" s="524">
        <v>0.53125</v>
      </c>
      <c r="O1094" s="524">
        <v>0.5541666666666667</v>
      </c>
      <c r="P1094" s="519">
        <v>32.999999999999886</v>
      </c>
      <c r="Q1094" s="520" t="s">
        <v>562</v>
      </c>
      <c r="R1094" s="520" t="s">
        <v>661</v>
      </c>
      <c r="S1094" s="520" t="s">
        <v>550</v>
      </c>
      <c r="T1094" s="520" t="s">
        <v>551</v>
      </c>
      <c r="U1094" s="520"/>
      <c r="V1094" s="520"/>
      <c r="W1094" s="520" t="s">
        <v>649</v>
      </c>
      <c r="X1094" s="520" t="s">
        <v>650</v>
      </c>
      <c r="Y1094" s="520" t="b">
        <v>0</v>
      </c>
      <c r="Z1094" s="520"/>
      <c r="AA1094" s="520"/>
      <c r="AB1094" s="520"/>
      <c r="AC1094" s="520"/>
      <c r="AD1094" s="527"/>
      <c r="AE1094" s="520"/>
      <c r="AF1094" s="520"/>
      <c r="AG1094" s="520"/>
      <c r="AH1094" s="520"/>
      <c r="AI1094" s="520" t="s">
        <v>537</v>
      </c>
    </row>
    <row r="1095" spans="1:35" s="154" customFormat="1">
      <c r="A1095" s="520" t="s">
        <v>272</v>
      </c>
      <c r="B1095" s="520">
        <v>7</v>
      </c>
      <c r="C1095" s="525">
        <v>1266405</v>
      </c>
      <c r="D1095" s="520">
        <v>10052499</v>
      </c>
      <c r="E1095" s="520" t="s">
        <v>295</v>
      </c>
      <c r="F1095" s="520" t="s">
        <v>789</v>
      </c>
      <c r="G1095" s="522">
        <v>40700</v>
      </c>
      <c r="H1095" s="522" t="s">
        <v>743</v>
      </c>
      <c r="I1095" s="520" t="s">
        <v>530</v>
      </c>
      <c r="J1095" s="523" t="s">
        <v>531</v>
      </c>
      <c r="K1095" s="520" t="s">
        <v>106</v>
      </c>
      <c r="L1095" s="520" t="s">
        <v>665</v>
      </c>
      <c r="M1095" s="520">
        <v>1200</v>
      </c>
      <c r="N1095" s="524">
        <v>0.5541666666666667</v>
      </c>
      <c r="O1095" s="524">
        <v>0.5625</v>
      </c>
      <c r="P1095" s="519">
        <v>12.000000000000117</v>
      </c>
      <c r="Q1095" s="520" t="s">
        <v>781</v>
      </c>
      <c r="R1095" s="520" t="s">
        <v>1469</v>
      </c>
      <c r="S1095" s="520" t="s">
        <v>602</v>
      </c>
      <c r="T1095" s="520" t="s">
        <v>534</v>
      </c>
      <c r="U1095" s="520"/>
      <c r="V1095" s="520"/>
      <c r="W1095" s="520" t="s">
        <v>649</v>
      </c>
      <c r="X1095" s="520" t="s">
        <v>650</v>
      </c>
      <c r="Y1095" s="520" t="b">
        <v>0</v>
      </c>
      <c r="Z1095" s="520"/>
      <c r="AA1095" s="520"/>
      <c r="AB1095" s="520"/>
      <c r="AC1095" s="520"/>
      <c r="AD1095" s="527"/>
      <c r="AE1095" s="520"/>
      <c r="AF1095" s="520"/>
      <c r="AG1095" s="520"/>
      <c r="AH1095" s="520"/>
      <c r="AI1095" s="520" t="s">
        <v>537</v>
      </c>
    </row>
    <row r="1096" spans="1:35" s="154" customFormat="1">
      <c r="A1096" s="520" t="s">
        <v>272</v>
      </c>
      <c r="B1096" s="520">
        <v>7</v>
      </c>
      <c r="C1096" s="525">
        <v>1266405</v>
      </c>
      <c r="D1096" s="520">
        <v>10052499</v>
      </c>
      <c r="E1096" s="520" t="s">
        <v>295</v>
      </c>
      <c r="F1096" s="520" t="s">
        <v>789</v>
      </c>
      <c r="G1096" s="522">
        <v>40700</v>
      </c>
      <c r="H1096" s="522" t="s">
        <v>743</v>
      </c>
      <c r="I1096" s="520" t="s">
        <v>530</v>
      </c>
      <c r="J1096" s="523" t="s">
        <v>531</v>
      </c>
      <c r="K1096" s="520" t="s">
        <v>106</v>
      </c>
      <c r="L1096" s="520" t="s">
        <v>665</v>
      </c>
      <c r="M1096" s="520">
        <v>1200</v>
      </c>
      <c r="N1096" s="524">
        <v>0.5625</v>
      </c>
      <c r="O1096" s="524">
        <v>0.57291666666666663</v>
      </c>
      <c r="P1096" s="519">
        <v>14.999999999999947</v>
      </c>
      <c r="Q1096" s="520" t="s">
        <v>538</v>
      </c>
      <c r="R1096" s="520"/>
      <c r="S1096" s="520" t="s">
        <v>539</v>
      </c>
      <c r="T1096" s="520" t="s">
        <v>540</v>
      </c>
      <c r="U1096" s="520"/>
      <c r="V1096" s="520"/>
      <c r="W1096" s="520" t="s">
        <v>649</v>
      </c>
      <c r="X1096" s="520" t="s">
        <v>650</v>
      </c>
      <c r="Y1096" s="520" t="b">
        <v>0</v>
      </c>
      <c r="Z1096" s="520"/>
      <c r="AA1096" s="520"/>
      <c r="AB1096" s="520"/>
      <c r="AC1096" s="520"/>
      <c r="AD1096" s="527"/>
      <c r="AE1096" s="520"/>
      <c r="AF1096" s="520"/>
      <c r="AG1096" s="520"/>
      <c r="AH1096" s="520"/>
      <c r="AI1096" s="520" t="s">
        <v>537</v>
      </c>
    </row>
    <row r="1097" spans="1:35" s="154" customFormat="1">
      <c r="A1097" s="520" t="s">
        <v>272</v>
      </c>
      <c r="B1097" s="520">
        <v>7</v>
      </c>
      <c r="C1097" s="525">
        <v>1266405</v>
      </c>
      <c r="D1097" s="520">
        <v>10052499</v>
      </c>
      <c r="E1097" s="520" t="s">
        <v>295</v>
      </c>
      <c r="F1097" s="520" t="s">
        <v>789</v>
      </c>
      <c r="G1097" s="522">
        <v>40700</v>
      </c>
      <c r="H1097" s="522" t="s">
        <v>743</v>
      </c>
      <c r="I1097" s="520" t="s">
        <v>530</v>
      </c>
      <c r="J1097" s="523" t="s">
        <v>531</v>
      </c>
      <c r="K1097" s="520" t="s">
        <v>106</v>
      </c>
      <c r="L1097" s="520" t="s">
        <v>665</v>
      </c>
      <c r="M1097" s="520">
        <v>1200</v>
      </c>
      <c r="N1097" s="524">
        <v>0.57291666666666663</v>
      </c>
      <c r="O1097" s="524">
        <v>0.58125000000000004</v>
      </c>
      <c r="P1097" s="519">
        <v>11.999999999999957</v>
      </c>
      <c r="Q1097" s="520" t="s">
        <v>532</v>
      </c>
      <c r="R1097" s="520" t="s">
        <v>1470</v>
      </c>
      <c r="S1097" s="520" t="s">
        <v>533</v>
      </c>
      <c r="T1097" s="520" t="s">
        <v>534</v>
      </c>
      <c r="U1097" s="520"/>
      <c r="V1097" s="520"/>
      <c r="W1097" s="520" t="s">
        <v>649</v>
      </c>
      <c r="X1097" s="520" t="s">
        <v>650</v>
      </c>
      <c r="Y1097" s="520" t="b">
        <v>0</v>
      </c>
      <c r="Z1097" s="520"/>
      <c r="AA1097" s="520"/>
      <c r="AB1097" s="520"/>
      <c r="AC1097" s="520"/>
      <c r="AD1097" s="527"/>
      <c r="AE1097" s="520"/>
      <c r="AF1097" s="520"/>
      <c r="AG1097" s="520"/>
      <c r="AH1097" s="520"/>
      <c r="AI1097" s="520" t="s">
        <v>537</v>
      </c>
    </row>
    <row r="1098" spans="1:35" s="154" customFormat="1">
      <c r="A1098" s="520" t="s">
        <v>272</v>
      </c>
      <c r="B1098" s="520">
        <v>7</v>
      </c>
      <c r="C1098" s="525">
        <v>1266405</v>
      </c>
      <c r="D1098" s="520">
        <v>10052499</v>
      </c>
      <c r="E1098" s="520" t="s">
        <v>295</v>
      </c>
      <c r="F1098" s="520" t="s">
        <v>789</v>
      </c>
      <c r="G1098" s="522">
        <v>40700</v>
      </c>
      <c r="H1098" s="522" t="s">
        <v>743</v>
      </c>
      <c r="I1098" s="520" t="s">
        <v>530</v>
      </c>
      <c r="J1098" s="523" t="s">
        <v>531</v>
      </c>
      <c r="K1098" s="520" t="s">
        <v>106</v>
      </c>
      <c r="L1098" s="520" t="s">
        <v>665</v>
      </c>
      <c r="M1098" s="520">
        <v>1200</v>
      </c>
      <c r="N1098" s="524">
        <v>0.58125000000000004</v>
      </c>
      <c r="O1098" s="524">
        <v>0.59027777777777779</v>
      </c>
      <c r="P1098" s="519">
        <v>13.000000000000114</v>
      </c>
      <c r="Q1098" s="520" t="s">
        <v>538</v>
      </c>
      <c r="R1098" s="520"/>
      <c r="S1098" s="520" t="s">
        <v>539</v>
      </c>
      <c r="T1098" s="520" t="s">
        <v>540</v>
      </c>
      <c r="U1098" s="520"/>
      <c r="V1098" s="520"/>
      <c r="W1098" s="520" t="s">
        <v>649</v>
      </c>
      <c r="X1098" s="520" t="s">
        <v>650</v>
      </c>
      <c r="Y1098" s="520" t="b">
        <v>0</v>
      </c>
      <c r="Z1098" s="520"/>
      <c r="AA1098" s="520"/>
      <c r="AB1098" s="520"/>
      <c r="AC1098" s="520"/>
      <c r="AD1098" s="527"/>
      <c r="AE1098" s="520"/>
      <c r="AF1098" s="520"/>
      <c r="AG1098" s="520"/>
      <c r="AH1098" s="520"/>
      <c r="AI1098" s="520" t="s">
        <v>537</v>
      </c>
    </row>
    <row r="1099" spans="1:35" s="154" customFormat="1">
      <c r="A1099" s="520" t="s">
        <v>272</v>
      </c>
      <c r="B1099" s="520">
        <v>7</v>
      </c>
      <c r="C1099" s="525">
        <v>1266405</v>
      </c>
      <c r="D1099" s="520">
        <v>10052499</v>
      </c>
      <c r="E1099" s="520" t="s">
        <v>295</v>
      </c>
      <c r="F1099" s="520" t="s">
        <v>789</v>
      </c>
      <c r="G1099" s="522">
        <v>40700</v>
      </c>
      <c r="H1099" s="522" t="s">
        <v>743</v>
      </c>
      <c r="I1099" s="520" t="s">
        <v>530</v>
      </c>
      <c r="J1099" s="523" t="s">
        <v>531</v>
      </c>
      <c r="K1099" s="520" t="s">
        <v>106</v>
      </c>
      <c r="L1099" s="520" t="s">
        <v>665</v>
      </c>
      <c r="M1099" s="520">
        <v>1200</v>
      </c>
      <c r="N1099" s="524">
        <v>0.59027777777777779</v>
      </c>
      <c r="O1099" s="524">
        <v>0.60416666666666663</v>
      </c>
      <c r="P1099" s="519">
        <v>19.999999999999929</v>
      </c>
      <c r="Q1099" s="520" t="s">
        <v>532</v>
      </c>
      <c r="R1099" s="520" t="s">
        <v>1470</v>
      </c>
      <c r="S1099" s="520" t="s">
        <v>533</v>
      </c>
      <c r="T1099" s="520" t="s">
        <v>534</v>
      </c>
      <c r="U1099" s="520"/>
      <c r="V1099" s="520"/>
      <c r="W1099" s="520" t="s">
        <v>649</v>
      </c>
      <c r="X1099" s="520" t="s">
        <v>650</v>
      </c>
      <c r="Y1099" s="520" t="b">
        <v>0</v>
      </c>
      <c r="Z1099" s="520"/>
      <c r="AA1099" s="520"/>
      <c r="AB1099" s="520"/>
      <c r="AC1099" s="520"/>
      <c r="AD1099" s="527"/>
      <c r="AE1099" s="520"/>
      <c r="AF1099" s="520"/>
      <c r="AG1099" s="520"/>
      <c r="AH1099" s="520"/>
      <c r="AI1099" s="520" t="s">
        <v>537</v>
      </c>
    </row>
    <row r="1100" spans="1:35" s="154" customFormat="1">
      <c r="A1100" s="520" t="s">
        <v>272</v>
      </c>
      <c r="B1100" s="520">
        <v>1</v>
      </c>
      <c r="C1100" s="525">
        <v>1266405</v>
      </c>
      <c r="D1100" s="520">
        <v>10052499</v>
      </c>
      <c r="E1100" s="520" t="s">
        <v>295</v>
      </c>
      <c r="F1100" s="520" t="s">
        <v>789</v>
      </c>
      <c r="G1100" s="522">
        <v>40700</v>
      </c>
      <c r="H1100" s="522" t="s">
        <v>743</v>
      </c>
      <c r="I1100" s="520" t="s">
        <v>530</v>
      </c>
      <c r="J1100" s="523" t="s">
        <v>564</v>
      </c>
      <c r="K1100" s="520" t="s">
        <v>106</v>
      </c>
      <c r="L1100" s="520" t="s">
        <v>665</v>
      </c>
      <c r="M1100" s="520">
        <v>19200</v>
      </c>
      <c r="N1100" s="524">
        <v>0.60416666666666663</v>
      </c>
      <c r="O1100" s="524">
        <v>0.62847222222222221</v>
      </c>
      <c r="P1100" s="519">
        <v>35.000000000000036</v>
      </c>
      <c r="Q1100" s="520" t="s">
        <v>538</v>
      </c>
      <c r="R1100" s="520"/>
      <c r="S1100" s="520" t="s">
        <v>539</v>
      </c>
      <c r="T1100" s="520" t="s">
        <v>540</v>
      </c>
      <c r="U1100" s="520"/>
      <c r="V1100" s="520"/>
      <c r="W1100" s="520" t="s">
        <v>654</v>
      </c>
      <c r="X1100" s="520" t="s">
        <v>655</v>
      </c>
      <c r="Y1100" s="520" t="b">
        <v>0</v>
      </c>
      <c r="Z1100" s="520">
        <v>19200</v>
      </c>
      <c r="AA1100" s="520">
        <v>3000</v>
      </c>
      <c r="AB1100" s="520">
        <v>40700</v>
      </c>
      <c r="AC1100" s="520"/>
      <c r="AD1100" s="527">
        <v>750</v>
      </c>
      <c r="AE1100" s="520">
        <v>12</v>
      </c>
      <c r="AF1100" s="520"/>
      <c r="AG1100" s="520"/>
      <c r="AH1100" s="520">
        <v>1600</v>
      </c>
      <c r="AI1100" s="520" t="s">
        <v>589</v>
      </c>
    </row>
    <row r="1101" spans="1:35" s="154" customFormat="1">
      <c r="A1101" s="520" t="s">
        <v>272</v>
      </c>
      <c r="B1101" s="520">
        <v>1</v>
      </c>
      <c r="C1101" s="525">
        <v>1266405</v>
      </c>
      <c r="D1101" s="520">
        <v>10052499</v>
      </c>
      <c r="E1101" s="520" t="s">
        <v>295</v>
      </c>
      <c r="F1101" s="520" t="s">
        <v>789</v>
      </c>
      <c r="G1101" s="522">
        <v>40700</v>
      </c>
      <c r="H1101" s="522" t="s">
        <v>743</v>
      </c>
      <c r="I1101" s="520" t="s">
        <v>530</v>
      </c>
      <c r="J1101" s="523" t="s">
        <v>564</v>
      </c>
      <c r="K1101" s="520" t="s">
        <v>106</v>
      </c>
      <c r="L1101" s="520" t="s">
        <v>665</v>
      </c>
      <c r="M1101" s="520">
        <v>19200</v>
      </c>
      <c r="N1101" s="524">
        <v>0.62847222222222221</v>
      </c>
      <c r="O1101" s="524">
        <v>0.63749999999999996</v>
      </c>
      <c r="P1101" s="519">
        <v>12.999999999999954</v>
      </c>
      <c r="Q1101" s="520" t="s">
        <v>668</v>
      </c>
      <c r="R1101" s="520" t="s">
        <v>1471</v>
      </c>
      <c r="S1101" s="520" t="s">
        <v>533</v>
      </c>
      <c r="T1101" s="520" t="s">
        <v>534</v>
      </c>
      <c r="U1101" s="520"/>
      <c r="V1101" s="520"/>
      <c r="W1101" s="520" t="s">
        <v>654</v>
      </c>
      <c r="X1101" s="520" t="s">
        <v>655</v>
      </c>
      <c r="Y1101" s="520" t="b">
        <v>0</v>
      </c>
      <c r="Z1101" s="520"/>
      <c r="AA1101" s="520"/>
      <c r="AB1101" s="520"/>
      <c r="AC1101" s="520"/>
      <c r="AD1101" s="527"/>
      <c r="AE1101" s="520"/>
      <c r="AF1101" s="520"/>
      <c r="AG1101" s="520"/>
      <c r="AH1101" s="520"/>
      <c r="AI1101" s="520" t="s">
        <v>589</v>
      </c>
    </row>
    <row r="1102" spans="1:35" s="154" customFormat="1">
      <c r="A1102" s="520" t="s">
        <v>272</v>
      </c>
      <c r="B1102" s="520">
        <v>1</v>
      </c>
      <c r="C1102" s="525">
        <v>1266405</v>
      </c>
      <c r="D1102" s="520">
        <v>10052499</v>
      </c>
      <c r="E1102" s="520" t="s">
        <v>295</v>
      </c>
      <c r="F1102" s="520" t="s">
        <v>789</v>
      </c>
      <c r="G1102" s="522">
        <v>40700</v>
      </c>
      <c r="H1102" s="522" t="s">
        <v>743</v>
      </c>
      <c r="I1102" s="520" t="s">
        <v>530</v>
      </c>
      <c r="J1102" s="523" t="s">
        <v>564</v>
      </c>
      <c r="K1102" s="520" t="s">
        <v>106</v>
      </c>
      <c r="L1102" s="520" t="s">
        <v>665</v>
      </c>
      <c r="M1102" s="520">
        <v>19200</v>
      </c>
      <c r="N1102" s="524">
        <v>0.63749999999999996</v>
      </c>
      <c r="O1102" s="524">
        <v>0.7006944444444444</v>
      </c>
      <c r="P1102" s="519">
        <v>91</v>
      </c>
      <c r="Q1102" s="520" t="s">
        <v>538</v>
      </c>
      <c r="R1102" s="520"/>
      <c r="S1102" s="520" t="s">
        <v>539</v>
      </c>
      <c r="T1102" s="520" t="s">
        <v>540</v>
      </c>
      <c r="U1102" s="520"/>
      <c r="V1102" s="520"/>
      <c r="W1102" s="520" t="s">
        <v>654</v>
      </c>
      <c r="X1102" s="520" t="s">
        <v>655</v>
      </c>
      <c r="Y1102" s="520" t="b">
        <v>0</v>
      </c>
      <c r="Z1102" s="520"/>
      <c r="AA1102" s="520"/>
      <c r="AB1102" s="520"/>
      <c r="AC1102" s="520"/>
      <c r="AD1102" s="527"/>
      <c r="AE1102" s="520"/>
      <c r="AF1102" s="520"/>
      <c r="AG1102" s="520"/>
      <c r="AH1102" s="520"/>
      <c r="AI1102" s="520" t="s">
        <v>589</v>
      </c>
    </row>
    <row r="1103" spans="1:35" s="154" customFormat="1">
      <c r="A1103" s="520" t="s">
        <v>272</v>
      </c>
      <c r="B1103" s="520">
        <v>1</v>
      </c>
      <c r="C1103" s="525">
        <v>1266405</v>
      </c>
      <c r="D1103" s="520">
        <v>10052499</v>
      </c>
      <c r="E1103" s="520" t="s">
        <v>295</v>
      </c>
      <c r="F1103" s="520" t="s">
        <v>789</v>
      </c>
      <c r="G1103" s="522">
        <v>40700</v>
      </c>
      <c r="H1103" s="522" t="s">
        <v>743</v>
      </c>
      <c r="I1103" s="520" t="s">
        <v>530</v>
      </c>
      <c r="J1103" s="523" t="s">
        <v>564</v>
      </c>
      <c r="K1103" s="520" t="s">
        <v>106</v>
      </c>
      <c r="L1103" s="520" t="s">
        <v>665</v>
      </c>
      <c r="M1103" s="520">
        <v>19200</v>
      </c>
      <c r="N1103" s="524">
        <v>0.7006944444444444</v>
      </c>
      <c r="O1103" s="524">
        <v>0.70416666666666661</v>
      </c>
      <c r="P1103" s="519">
        <v>4.9999999999999822</v>
      </c>
      <c r="Q1103" s="520" t="s">
        <v>563</v>
      </c>
      <c r="R1103" s="520" t="s">
        <v>1472</v>
      </c>
      <c r="S1103" s="520" t="s">
        <v>542</v>
      </c>
      <c r="T1103" s="520" t="s">
        <v>534</v>
      </c>
      <c r="U1103" s="520"/>
      <c r="V1103" s="520"/>
      <c r="W1103" s="520" t="s">
        <v>654</v>
      </c>
      <c r="X1103" s="520" t="s">
        <v>655</v>
      </c>
      <c r="Y1103" s="520" t="b">
        <v>0</v>
      </c>
      <c r="Z1103" s="520"/>
      <c r="AA1103" s="520"/>
      <c r="AB1103" s="520"/>
      <c r="AC1103" s="520"/>
      <c r="AD1103" s="527"/>
      <c r="AE1103" s="520"/>
      <c r="AF1103" s="520"/>
      <c r="AG1103" s="520"/>
      <c r="AH1103" s="520"/>
      <c r="AI1103" s="520" t="s">
        <v>589</v>
      </c>
    </row>
    <row r="1104" spans="1:35" s="154" customFormat="1">
      <c r="A1104" s="520" t="s">
        <v>272</v>
      </c>
      <c r="B1104" s="520">
        <v>1</v>
      </c>
      <c r="C1104" s="525">
        <v>1266405</v>
      </c>
      <c r="D1104" s="520">
        <v>10052499</v>
      </c>
      <c r="E1104" s="520" t="s">
        <v>295</v>
      </c>
      <c r="F1104" s="520" t="s">
        <v>789</v>
      </c>
      <c r="G1104" s="522">
        <v>40700</v>
      </c>
      <c r="H1104" s="522" t="s">
        <v>743</v>
      </c>
      <c r="I1104" s="520" t="s">
        <v>530</v>
      </c>
      <c r="J1104" s="523" t="s">
        <v>564</v>
      </c>
      <c r="K1104" s="520" t="s">
        <v>106</v>
      </c>
      <c r="L1104" s="520" t="s">
        <v>665</v>
      </c>
      <c r="M1104" s="520">
        <v>19200</v>
      </c>
      <c r="N1104" s="524">
        <v>0.70416666666666661</v>
      </c>
      <c r="O1104" s="524">
        <v>0.72361111111111109</v>
      </c>
      <c r="P1104" s="519">
        <v>28.00000000000006</v>
      </c>
      <c r="Q1104" s="520" t="s">
        <v>586</v>
      </c>
      <c r="R1104" s="520" t="s">
        <v>1473</v>
      </c>
      <c r="S1104" s="520" t="s">
        <v>587</v>
      </c>
      <c r="T1104" s="520" t="s">
        <v>534</v>
      </c>
      <c r="U1104" s="520"/>
      <c r="V1104" s="520"/>
      <c r="W1104" s="520" t="s">
        <v>654</v>
      </c>
      <c r="X1104" s="520" t="s">
        <v>655</v>
      </c>
      <c r="Y1104" s="520" t="b">
        <v>0</v>
      </c>
      <c r="Z1104" s="520"/>
      <c r="AA1104" s="520"/>
      <c r="AB1104" s="520"/>
      <c r="AC1104" s="520"/>
      <c r="AD1104" s="527"/>
      <c r="AE1104" s="520"/>
      <c r="AF1104" s="520"/>
      <c r="AG1104" s="520"/>
      <c r="AH1104" s="520"/>
      <c r="AI1104" s="520" t="s">
        <v>589</v>
      </c>
    </row>
    <row r="1105" spans="1:35" s="154" customFormat="1">
      <c r="A1105" s="520" t="s">
        <v>272</v>
      </c>
      <c r="B1105" s="520">
        <v>1</v>
      </c>
      <c r="C1105" s="525">
        <v>1266405</v>
      </c>
      <c r="D1105" s="520">
        <v>10052499</v>
      </c>
      <c r="E1105" s="520" t="s">
        <v>295</v>
      </c>
      <c r="F1105" s="520" t="s">
        <v>789</v>
      </c>
      <c r="G1105" s="522">
        <v>40700</v>
      </c>
      <c r="H1105" s="522" t="s">
        <v>743</v>
      </c>
      <c r="I1105" s="520" t="s">
        <v>530</v>
      </c>
      <c r="J1105" s="523" t="s">
        <v>564</v>
      </c>
      <c r="K1105" s="520" t="s">
        <v>106</v>
      </c>
      <c r="L1105" s="520" t="s">
        <v>665</v>
      </c>
      <c r="M1105" s="520">
        <v>19200</v>
      </c>
      <c r="N1105" s="524">
        <v>0.72361111111111109</v>
      </c>
      <c r="O1105" s="524">
        <v>0.73263888888888884</v>
      </c>
      <c r="P1105" s="519">
        <v>12.999999999999954</v>
      </c>
      <c r="Q1105" s="520" t="s">
        <v>538</v>
      </c>
      <c r="R1105" s="520"/>
      <c r="S1105" s="520" t="s">
        <v>539</v>
      </c>
      <c r="T1105" s="520" t="s">
        <v>540</v>
      </c>
      <c r="U1105" s="520"/>
      <c r="V1105" s="520"/>
      <c r="W1105" s="520" t="s">
        <v>654</v>
      </c>
      <c r="X1105" s="520" t="s">
        <v>655</v>
      </c>
      <c r="Y1105" s="520" t="b">
        <v>0</v>
      </c>
      <c r="Z1105" s="520"/>
      <c r="AA1105" s="520"/>
      <c r="AB1105" s="520"/>
      <c r="AC1105" s="520"/>
      <c r="AD1105" s="527"/>
      <c r="AE1105" s="520"/>
      <c r="AF1105" s="520"/>
      <c r="AG1105" s="520"/>
      <c r="AH1105" s="520"/>
      <c r="AI1105" s="520" t="s">
        <v>589</v>
      </c>
    </row>
    <row r="1106" spans="1:35" s="154" customFormat="1">
      <c r="A1106" s="520" t="s">
        <v>272</v>
      </c>
      <c r="B1106" s="520">
        <v>1</v>
      </c>
      <c r="C1106" s="525">
        <v>1266405</v>
      </c>
      <c r="D1106" s="520">
        <v>10052499</v>
      </c>
      <c r="E1106" s="520" t="s">
        <v>295</v>
      </c>
      <c r="F1106" s="520" t="s">
        <v>789</v>
      </c>
      <c r="G1106" s="522">
        <v>40700</v>
      </c>
      <c r="H1106" s="522" t="s">
        <v>743</v>
      </c>
      <c r="I1106" s="520" t="s">
        <v>530</v>
      </c>
      <c r="J1106" s="523" t="s">
        <v>564</v>
      </c>
      <c r="K1106" s="520" t="s">
        <v>106</v>
      </c>
      <c r="L1106" s="520" t="s">
        <v>665</v>
      </c>
      <c r="M1106" s="520">
        <v>19200</v>
      </c>
      <c r="N1106" s="524">
        <v>0.73263888888888884</v>
      </c>
      <c r="O1106" s="524">
        <v>0.73958333333333337</v>
      </c>
      <c r="P1106" s="519">
        <v>9.9999999999999645</v>
      </c>
      <c r="Q1106" s="520" t="s">
        <v>548</v>
      </c>
      <c r="R1106" s="520" t="s">
        <v>1474</v>
      </c>
      <c r="S1106" s="520" t="s">
        <v>542</v>
      </c>
      <c r="T1106" s="520" t="s">
        <v>534</v>
      </c>
      <c r="U1106" s="520"/>
      <c r="V1106" s="520"/>
      <c r="W1106" s="520" t="s">
        <v>654</v>
      </c>
      <c r="X1106" s="520" t="s">
        <v>655</v>
      </c>
      <c r="Y1106" s="520" t="b">
        <v>0</v>
      </c>
      <c r="Z1106" s="520"/>
      <c r="AA1106" s="520"/>
      <c r="AB1106" s="520"/>
      <c r="AC1106" s="520"/>
      <c r="AD1106" s="527"/>
      <c r="AE1106" s="520"/>
      <c r="AF1106" s="520"/>
      <c r="AG1106" s="520"/>
      <c r="AH1106" s="520"/>
      <c r="AI1106" s="520" t="s">
        <v>589</v>
      </c>
    </row>
    <row r="1107" spans="1:35" s="154" customFormat="1">
      <c r="A1107" s="520" t="s">
        <v>272</v>
      </c>
      <c r="B1107" s="520">
        <v>1</v>
      </c>
      <c r="C1107" s="525">
        <v>1266405</v>
      </c>
      <c r="D1107" s="520">
        <v>10052499</v>
      </c>
      <c r="E1107" s="520" t="s">
        <v>295</v>
      </c>
      <c r="F1107" s="520" t="s">
        <v>789</v>
      </c>
      <c r="G1107" s="522">
        <v>40700</v>
      </c>
      <c r="H1107" s="522" t="s">
        <v>743</v>
      </c>
      <c r="I1107" s="520" t="s">
        <v>530</v>
      </c>
      <c r="J1107" s="523" t="s">
        <v>564</v>
      </c>
      <c r="K1107" s="520" t="s">
        <v>106</v>
      </c>
      <c r="L1107" s="520" t="s">
        <v>665</v>
      </c>
      <c r="M1107" s="520">
        <v>19200</v>
      </c>
      <c r="N1107" s="524">
        <v>0.73958333333333337</v>
      </c>
      <c r="O1107" s="524">
        <v>0.75347222222222221</v>
      </c>
      <c r="P1107" s="519">
        <v>20.000000000000089</v>
      </c>
      <c r="Q1107" s="520" t="s">
        <v>538</v>
      </c>
      <c r="R1107" s="520"/>
      <c r="S1107" s="520" t="s">
        <v>539</v>
      </c>
      <c r="T1107" s="520" t="s">
        <v>540</v>
      </c>
      <c r="U1107" s="520"/>
      <c r="V1107" s="520"/>
      <c r="W1107" s="520" t="s">
        <v>654</v>
      </c>
      <c r="X1107" s="520" t="s">
        <v>655</v>
      </c>
      <c r="Y1107" s="520" t="b">
        <v>0</v>
      </c>
      <c r="Z1107" s="520"/>
      <c r="AA1107" s="520"/>
      <c r="AB1107" s="520"/>
      <c r="AC1107" s="520"/>
      <c r="AD1107" s="527"/>
      <c r="AE1107" s="520"/>
      <c r="AF1107" s="520"/>
      <c r="AG1107" s="520"/>
      <c r="AH1107" s="520"/>
      <c r="AI1107" s="520" t="s">
        <v>589</v>
      </c>
    </row>
    <row r="1108" spans="1:35" s="154" customFormat="1">
      <c r="A1108" s="520" t="s">
        <v>272</v>
      </c>
      <c r="B1108" s="520">
        <v>1</v>
      </c>
      <c r="C1108" s="525">
        <v>1266405</v>
      </c>
      <c r="D1108" s="520">
        <v>10052499</v>
      </c>
      <c r="E1108" s="520" t="s">
        <v>295</v>
      </c>
      <c r="F1108" s="520" t="s">
        <v>789</v>
      </c>
      <c r="G1108" s="522">
        <v>40700</v>
      </c>
      <c r="H1108" s="522" t="s">
        <v>743</v>
      </c>
      <c r="I1108" s="520" t="s">
        <v>530</v>
      </c>
      <c r="J1108" s="523" t="s">
        <v>564</v>
      </c>
      <c r="K1108" s="520" t="s">
        <v>106</v>
      </c>
      <c r="L1108" s="520" t="s">
        <v>665</v>
      </c>
      <c r="M1108" s="520">
        <v>19200</v>
      </c>
      <c r="N1108" s="524">
        <v>0.75347222222222221</v>
      </c>
      <c r="O1108" s="524">
        <v>0.75486111111111109</v>
      </c>
      <c r="P1108" s="519">
        <v>1.9999999999999929</v>
      </c>
      <c r="Q1108" s="520" t="s">
        <v>586</v>
      </c>
      <c r="R1108" s="520" t="s">
        <v>1475</v>
      </c>
      <c r="S1108" s="520" t="s">
        <v>587</v>
      </c>
      <c r="T1108" s="520" t="s">
        <v>534</v>
      </c>
      <c r="U1108" s="520"/>
      <c r="V1108" s="520"/>
      <c r="W1108" s="520" t="s">
        <v>654</v>
      </c>
      <c r="X1108" s="520" t="s">
        <v>655</v>
      </c>
      <c r="Y1108" s="520" t="b">
        <v>0</v>
      </c>
      <c r="Z1108" s="520"/>
      <c r="AA1108" s="520"/>
      <c r="AB1108" s="520"/>
      <c r="AC1108" s="520"/>
      <c r="AD1108" s="527"/>
      <c r="AE1108" s="520"/>
      <c r="AF1108" s="520"/>
      <c r="AG1108" s="520"/>
      <c r="AH1108" s="520"/>
      <c r="AI1108" s="520" t="s">
        <v>589</v>
      </c>
    </row>
    <row r="1109" spans="1:35" s="154" customFormat="1">
      <c r="A1109" s="520" t="s">
        <v>272</v>
      </c>
      <c r="B1109" s="520">
        <v>1</v>
      </c>
      <c r="C1109" s="525">
        <v>1266405</v>
      </c>
      <c r="D1109" s="520">
        <v>10052499</v>
      </c>
      <c r="E1109" s="520" t="s">
        <v>295</v>
      </c>
      <c r="F1109" s="520" t="s">
        <v>789</v>
      </c>
      <c r="G1109" s="522">
        <v>40700</v>
      </c>
      <c r="H1109" s="522" t="s">
        <v>743</v>
      </c>
      <c r="I1109" s="520" t="s">
        <v>530</v>
      </c>
      <c r="J1109" s="523" t="s">
        <v>564</v>
      </c>
      <c r="K1109" s="520" t="s">
        <v>106</v>
      </c>
      <c r="L1109" s="520" t="s">
        <v>665</v>
      </c>
      <c r="M1109" s="520">
        <v>19200</v>
      </c>
      <c r="N1109" s="524">
        <v>0.75486111111111109</v>
      </c>
      <c r="O1109" s="524">
        <v>0.77083333333333337</v>
      </c>
      <c r="P1109" s="519">
        <v>22.999999999999918</v>
      </c>
      <c r="Q1109" s="520" t="s">
        <v>538</v>
      </c>
      <c r="R1109" s="520"/>
      <c r="S1109" s="520" t="s">
        <v>539</v>
      </c>
      <c r="T1109" s="520" t="s">
        <v>540</v>
      </c>
      <c r="U1109" s="520"/>
      <c r="V1109" s="520"/>
      <c r="W1109" s="520" t="s">
        <v>654</v>
      </c>
      <c r="X1109" s="520" t="s">
        <v>655</v>
      </c>
      <c r="Y1109" s="520" t="b">
        <v>0</v>
      </c>
      <c r="Z1109" s="520"/>
      <c r="AA1109" s="520"/>
      <c r="AB1109" s="520"/>
      <c r="AC1109" s="520"/>
      <c r="AD1109" s="527"/>
      <c r="AE1109" s="520"/>
      <c r="AF1109" s="520"/>
      <c r="AG1109" s="520"/>
      <c r="AH1109" s="520"/>
      <c r="AI1109" s="520" t="s">
        <v>589</v>
      </c>
    </row>
    <row r="1110" spans="1:35" s="154" customFormat="1">
      <c r="A1110" s="520" t="s">
        <v>272</v>
      </c>
      <c r="B1110" s="520">
        <v>1</v>
      </c>
      <c r="C1110" s="525">
        <v>1266405</v>
      </c>
      <c r="D1110" s="520">
        <v>10052499</v>
      </c>
      <c r="E1110" s="520" t="s">
        <v>295</v>
      </c>
      <c r="F1110" s="520" t="s">
        <v>789</v>
      </c>
      <c r="G1110" s="522">
        <v>40700</v>
      </c>
      <c r="H1110" s="522" t="s">
        <v>743</v>
      </c>
      <c r="I1110" s="520" t="s">
        <v>530</v>
      </c>
      <c r="J1110" s="523" t="s">
        <v>564</v>
      </c>
      <c r="K1110" s="520" t="s">
        <v>106</v>
      </c>
      <c r="L1110" s="520" t="s">
        <v>665</v>
      </c>
      <c r="M1110" s="520">
        <v>19200</v>
      </c>
      <c r="N1110" s="524">
        <v>0.77083333333333337</v>
      </c>
      <c r="O1110" s="524">
        <v>0.7729166666666667</v>
      </c>
      <c r="P1110" s="519">
        <v>2.9999999999999893</v>
      </c>
      <c r="Q1110" s="520" t="s">
        <v>586</v>
      </c>
      <c r="R1110" s="520" t="s">
        <v>1475</v>
      </c>
      <c r="S1110" s="520" t="s">
        <v>587</v>
      </c>
      <c r="T1110" s="520" t="s">
        <v>534</v>
      </c>
      <c r="U1110" s="520"/>
      <c r="V1110" s="520"/>
      <c r="W1110" s="520" t="s">
        <v>654</v>
      </c>
      <c r="X1110" s="520" t="s">
        <v>655</v>
      </c>
      <c r="Y1110" s="520" t="b">
        <v>0</v>
      </c>
      <c r="Z1110" s="520"/>
      <c r="AA1110" s="520"/>
      <c r="AB1110" s="520"/>
      <c r="AC1110" s="520"/>
      <c r="AD1110" s="527"/>
      <c r="AE1110" s="520"/>
      <c r="AF1110" s="520"/>
      <c r="AG1110" s="520"/>
      <c r="AH1110" s="520"/>
      <c r="AI1110" s="520" t="s">
        <v>589</v>
      </c>
    </row>
    <row r="1111" spans="1:35" s="154" customFormat="1">
      <c r="A1111" s="520" t="s">
        <v>272</v>
      </c>
      <c r="B1111" s="520">
        <v>1</v>
      </c>
      <c r="C1111" s="525">
        <v>1266405</v>
      </c>
      <c r="D1111" s="520">
        <v>10052499</v>
      </c>
      <c r="E1111" s="520" t="s">
        <v>295</v>
      </c>
      <c r="F1111" s="520" t="s">
        <v>789</v>
      </c>
      <c r="G1111" s="522">
        <v>40700</v>
      </c>
      <c r="H1111" s="522" t="s">
        <v>743</v>
      </c>
      <c r="I1111" s="520" t="s">
        <v>530</v>
      </c>
      <c r="J1111" s="523" t="s">
        <v>564</v>
      </c>
      <c r="K1111" s="520" t="s">
        <v>106</v>
      </c>
      <c r="L1111" s="520" t="s">
        <v>665</v>
      </c>
      <c r="M1111" s="520">
        <v>19200</v>
      </c>
      <c r="N1111" s="524">
        <v>0.7729166666666667</v>
      </c>
      <c r="O1111" s="524">
        <v>0.78263888888888888</v>
      </c>
      <c r="P1111" s="519">
        <v>14.00000000000011</v>
      </c>
      <c r="Q1111" s="520" t="s">
        <v>538</v>
      </c>
      <c r="R1111" s="520"/>
      <c r="S1111" s="520" t="s">
        <v>539</v>
      </c>
      <c r="T1111" s="520" t="s">
        <v>540</v>
      </c>
      <c r="U1111" s="520"/>
      <c r="V1111" s="520"/>
      <c r="W1111" s="520" t="s">
        <v>654</v>
      </c>
      <c r="X1111" s="520" t="s">
        <v>655</v>
      </c>
      <c r="Y1111" s="520" t="b">
        <v>0</v>
      </c>
      <c r="Z1111" s="520"/>
      <c r="AA1111" s="520"/>
      <c r="AB1111" s="520"/>
      <c r="AC1111" s="520"/>
      <c r="AD1111" s="527"/>
      <c r="AE1111" s="520"/>
      <c r="AF1111" s="520"/>
      <c r="AG1111" s="520"/>
      <c r="AH1111" s="520"/>
      <c r="AI1111" s="520" t="s">
        <v>589</v>
      </c>
    </row>
    <row r="1112" spans="1:35" s="154" customFormat="1">
      <c r="A1112" s="520" t="s">
        <v>272</v>
      </c>
      <c r="B1112" s="520">
        <v>1</v>
      </c>
      <c r="C1112" s="525">
        <v>1266405</v>
      </c>
      <c r="D1112" s="520">
        <v>10052499</v>
      </c>
      <c r="E1112" s="520" t="s">
        <v>295</v>
      </c>
      <c r="F1112" s="520" t="s">
        <v>789</v>
      </c>
      <c r="G1112" s="522">
        <v>40700</v>
      </c>
      <c r="H1112" s="522" t="s">
        <v>743</v>
      </c>
      <c r="I1112" s="520" t="s">
        <v>530</v>
      </c>
      <c r="J1112" s="523" t="s">
        <v>564</v>
      </c>
      <c r="K1112" s="520" t="s">
        <v>106</v>
      </c>
      <c r="L1112" s="520" t="s">
        <v>665</v>
      </c>
      <c r="M1112" s="520">
        <v>19200</v>
      </c>
      <c r="N1112" s="524">
        <v>0.78263888888888888</v>
      </c>
      <c r="O1112" s="524">
        <v>0.78402777777777777</v>
      </c>
      <c r="P1112" s="519">
        <v>1.9999999999999929</v>
      </c>
      <c r="Q1112" s="520" t="s">
        <v>586</v>
      </c>
      <c r="R1112" s="520" t="s">
        <v>1475</v>
      </c>
      <c r="S1112" s="520" t="s">
        <v>587</v>
      </c>
      <c r="T1112" s="520" t="s">
        <v>534</v>
      </c>
      <c r="U1112" s="520"/>
      <c r="V1112" s="520"/>
      <c r="W1112" s="520" t="s">
        <v>654</v>
      </c>
      <c r="X1112" s="520" t="s">
        <v>655</v>
      </c>
      <c r="Y1112" s="520" t="b">
        <v>0</v>
      </c>
      <c r="Z1112" s="520"/>
      <c r="AA1112" s="520"/>
      <c r="AB1112" s="520"/>
      <c r="AC1112" s="520"/>
      <c r="AD1112" s="527"/>
      <c r="AE1112" s="520"/>
      <c r="AF1112" s="520"/>
      <c r="AG1112" s="520"/>
      <c r="AH1112" s="520"/>
      <c r="AI1112" s="520" t="s">
        <v>589</v>
      </c>
    </row>
    <row r="1113" spans="1:35" s="154" customFormat="1">
      <c r="A1113" s="520" t="s">
        <v>272</v>
      </c>
      <c r="B1113" s="520">
        <v>1</v>
      </c>
      <c r="C1113" s="525">
        <v>1266405</v>
      </c>
      <c r="D1113" s="520">
        <v>10052499</v>
      </c>
      <c r="E1113" s="520" t="s">
        <v>295</v>
      </c>
      <c r="F1113" s="520" t="s">
        <v>789</v>
      </c>
      <c r="G1113" s="522">
        <v>40700</v>
      </c>
      <c r="H1113" s="522" t="s">
        <v>743</v>
      </c>
      <c r="I1113" s="520" t="s">
        <v>530</v>
      </c>
      <c r="J1113" s="523" t="s">
        <v>564</v>
      </c>
      <c r="K1113" s="520" t="s">
        <v>106</v>
      </c>
      <c r="L1113" s="520" t="s">
        <v>665</v>
      </c>
      <c r="M1113" s="520">
        <v>19200</v>
      </c>
      <c r="N1113" s="524">
        <v>0.78402777777777777</v>
      </c>
      <c r="O1113" s="524">
        <v>0.7944444444444444</v>
      </c>
      <c r="P1113" s="519">
        <v>14.999999999999947</v>
      </c>
      <c r="Q1113" s="520" t="s">
        <v>538</v>
      </c>
      <c r="R1113" s="520"/>
      <c r="S1113" s="520" t="s">
        <v>539</v>
      </c>
      <c r="T1113" s="520" t="s">
        <v>540</v>
      </c>
      <c r="U1113" s="520"/>
      <c r="V1113" s="520"/>
      <c r="W1113" s="520" t="s">
        <v>654</v>
      </c>
      <c r="X1113" s="520" t="s">
        <v>655</v>
      </c>
      <c r="Y1113" s="520" t="b">
        <v>0</v>
      </c>
      <c r="Z1113" s="520"/>
      <c r="AA1113" s="520"/>
      <c r="AB1113" s="520"/>
      <c r="AC1113" s="520"/>
      <c r="AD1113" s="527"/>
      <c r="AE1113" s="520"/>
      <c r="AF1113" s="520"/>
      <c r="AG1113" s="520"/>
      <c r="AH1113" s="520"/>
      <c r="AI1113" s="520" t="s">
        <v>589</v>
      </c>
    </row>
    <row r="1114" spans="1:35" s="154" customFormat="1">
      <c r="A1114" s="520" t="s">
        <v>272</v>
      </c>
      <c r="B1114" s="520">
        <v>1</v>
      </c>
      <c r="C1114" s="525">
        <v>1266405</v>
      </c>
      <c r="D1114" s="520">
        <v>10052499</v>
      </c>
      <c r="E1114" s="520" t="s">
        <v>295</v>
      </c>
      <c r="F1114" s="520" t="s">
        <v>789</v>
      </c>
      <c r="G1114" s="522">
        <v>40700</v>
      </c>
      <c r="H1114" s="522" t="s">
        <v>743</v>
      </c>
      <c r="I1114" s="520" t="s">
        <v>530</v>
      </c>
      <c r="J1114" s="523" t="s">
        <v>564</v>
      </c>
      <c r="K1114" s="520" t="s">
        <v>106</v>
      </c>
      <c r="L1114" s="520" t="s">
        <v>665</v>
      </c>
      <c r="M1114" s="520">
        <v>19200</v>
      </c>
      <c r="N1114" s="524">
        <v>0.7944444444444444</v>
      </c>
      <c r="O1114" s="524">
        <v>0.79652777777777772</v>
      </c>
      <c r="P1114" s="519">
        <v>2.9999999999999893</v>
      </c>
      <c r="Q1114" s="520" t="s">
        <v>586</v>
      </c>
      <c r="R1114" s="520" t="s">
        <v>1475</v>
      </c>
      <c r="S1114" s="520" t="s">
        <v>587</v>
      </c>
      <c r="T1114" s="520" t="s">
        <v>534</v>
      </c>
      <c r="U1114" s="520"/>
      <c r="V1114" s="520"/>
      <c r="W1114" s="520" t="s">
        <v>654</v>
      </c>
      <c r="X1114" s="520" t="s">
        <v>655</v>
      </c>
      <c r="Y1114" s="520" t="b">
        <v>0</v>
      </c>
      <c r="Z1114" s="520"/>
      <c r="AA1114" s="520"/>
      <c r="AB1114" s="520"/>
      <c r="AC1114" s="520"/>
      <c r="AD1114" s="527"/>
      <c r="AE1114" s="520"/>
      <c r="AF1114" s="520"/>
      <c r="AG1114" s="520"/>
      <c r="AH1114" s="520"/>
      <c r="AI1114" s="520" t="s">
        <v>589</v>
      </c>
    </row>
    <row r="1115" spans="1:35" s="154" customFormat="1">
      <c r="A1115" s="520" t="s">
        <v>272</v>
      </c>
      <c r="B1115" s="520">
        <v>1</v>
      </c>
      <c r="C1115" s="525">
        <v>1266405</v>
      </c>
      <c r="D1115" s="520">
        <v>10052499</v>
      </c>
      <c r="E1115" s="520" t="s">
        <v>295</v>
      </c>
      <c r="F1115" s="520" t="s">
        <v>789</v>
      </c>
      <c r="G1115" s="522">
        <v>40700</v>
      </c>
      <c r="H1115" s="522" t="s">
        <v>743</v>
      </c>
      <c r="I1115" s="520" t="s">
        <v>530</v>
      </c>
      <c r="J1115" s="523" t="s">
        <v>564</v>
      </c>
      <c r="K1115" s="520" t="s">
        <v>106</v>
      </c>
      <c r="L1115" s="520" t="s">
        <v>665</v>
      </c>
      <c r="M1115" s="520">
        <v>19200</v>
      </c>
      <c r="N1115" s="524">
        <v>0.79652777777777772</v>
      </c>
      <c r="O1115" s="524">
        <v>0.80277777777777781</v>
      </c>
      <c r="P1115" s="519">
        <v>8.999999999999968</v>
      </c>
      <c r="Q1115" s="520" t="s">
        <v>538</v>
      </c>
      <c r="R1115" s="520"/>
      <c r="S1115" s="520" t="s">
        <v>539</v>
      </c>
      <c r="T1115" s="520" t="s">
        <v>540</v>
      </c>
      <c r="U1115" s="520"/>
      <c r="V1115" s="520"/>
      <c r="W1115" s="520" t="s">
        <v>654</v>
      </c>
      <c r="X1115" s="520" t="s">
        <v>655</v>
      </c>
      <c r="Y1115" s="520" t="b">
        <v>0</v>
      </c>
      <c r="Z1115" s="520"/>
      <c r="AA1115" s="520"/>
      <c r="AB1115" s="520"/>
      <c r="AC1115" s="520"/>
      <c r="AD1115" s="527"/>
      <c r="AE1115" s="520"/>
      <c r="AF1115" s="520"/>
      <c r="AG1115" s="520"/>
      <c r="AH1115" s="520"/>
      <c r="AI1115" s="520" t="s">
        <v>589</v>
      </c>
    </row>
    <row r="1116" spans="1:35" s="154" customFormat="1">
      <c r="A1116" s="520" t="s">
        <v>272</v>
      </c>
      <c r="B1116" s="520">
        <v>1</v>
      </c>
      <c r="C1116" s="525">
        <v>1266405</v>
      </c>
      <c r="D1116" s="520">
        <v>10052499</v>
      </c>
      <c r="E1116" s="520" t="s">
        <v>295</v>
      </c>
      <c r="F1116" s="520" t="s">
        <v>789</v>
      </c>
      <c r="G1116" s="522">
        <v>40700</v>
      </c>
      <c r="H1116" s="522" t="s">
        <v>743</v>
      </c>
      <c r="I1116" s="520" t="s">
        <v>530</v>
      </c>
      <c r="J1116" s="523" t="s">
        <v>564</v>
      </c>
      <c r="K1116" s="520" t="s">
        <v>106</v>
      </c>
      <c r="L1116" s="520" t="s">
        <v>665</v>
      </c>
      <c r="M1116" s="520">
        <v>19200</v>
      </c>
      <c r="N1116" s="524">
        <v>0.80277777777777781</v>
      </c>
      <c r="O1116" s="524">
        <v>0.8041666666666667</v>
      </c>
      <c r="P1116" s="519">
        <v>1.9999999999999929</v>
      </c>
      <c r="Q1116" s="520" t="s">
        <v>586</v>
      </c>
      <c r="R1116" s="520" t="s">
        <v>1475</v>
      </c>
      <c r="S1116" s="520" t="s">
        <v>587</v>
      </c>
      <c r="T1116" s="520" t="s">
        <v>534</v>
      </c>
      <c r="U1116" s="520"/>
      <c r="V1116" s="520"/>
      <c r="W1116" s="520" t="s">
        <v>654</v>
      </c>
      <c r="X1116" s="520" t="s">
        <v>655</v>
      </c>
      <c r="Y1116" s="520" t="b">
        <v>0</v>
      </c>
      <c r="Z1116" s="520"/>
      <c r="AA1116" s="520"/>
      <c r="AB1116" s="520"/>
      <c r="AC1116" s="520"/>
      <c r="AD1116" s="527"/>
      <c r="AE1116" s="520"/>
      <c r="AF1116" s="520"/>
      <c r="AG1116" s="520"/>
      <c r="AH1116" s="520"/>
      <c r="AI1116" s="520" t="s">
        <v>589</v>
      </c>
    </row>
    <row r="1117" spans="1:35" s="154" customFormat="1">
      <c r="A1117" s="520" t="s">
        <v>272</v>
      </c>
      <c r="B1117" s="520">
        <v>1</v>
      </c>
      <c r="C1117" s="525">
        <v>1266405</v>
      </c>
      <c r="D1117" s="520">
        <v>10052499</v>
      </c>
      <c r="E1117" s="520" t="s">
        <v>295</v>
      </c>
      <c r="F1117" s="520" t="s">
        <v>789</v>
      </c>
      <c r="G1117" s="522">
        <v>40700</v>
      </c>
      <c r="H1117" s="522" t="s">
        <v>743</v>
      </c>
      <c r="I1117" s="520" t="s">
        <v>530</v>
      </c>
      <c r="J1117" s="523" t="s">
        <v>564</v>
      </c>
      <c r="K1117" s="520" t="s">
        <v>106</v>
      </c>
      <c r="L1117" s="520" t="s">
        <v>665</v>
      </c>
      <c r="M1117" s="520">
        <v>19200</v>
      </c>
      <c r="N1117" s="524">
        <v>0.8041666666666667</v>
      </c>
      <c r="O1117" s="524">
        <v>0.8125</v>
      </c>
      <c r="P1117" s="519">
        <v>12.000000000000117</v>
      </c>
      <c r="Q1117" s="520" t="s">
        <v>538</v>
      </c>
      <c r="R1117" s="520"/>
      <c r="S1117" s="520" t="s">
        <v>539</v>
      </c>
      <c r="T1117" s="520" t="s">
        <v>540</v>
      </c>
      <c r="U1117" s="520"/>
      <c r="V1117" s="520"/>
      <c r="W1117" s="520" t="s">
        <v>654</v>
      </c>
      <c r="X1117" s="520" t="s">
        <v>655</v>
      </c>
      <c r="Y1117" s="520" t="b">
        <v>0</v>
      </c>
      <c r="Z1117" s="520"/>
      <c r="AA1117" s="520"/>
      <c r="AB1117" s="520"/>
      <c r="AC1117" s="520"/>
      <c r="AD1117" s="527"/>
      <c r="AE1117" s="520"/>
      <c r="AF1117" s="520"/>
      <c r="AG1117" s="520"/>
      <c r="AH1117" s="520"/>
      <c r="AI1117" s="520" t="s">
        <v>589</v>
      </c>
    </row>
    <row r="1118" spans="1:35" s="154" customFormat="1">
      <c r="A1118" s="520" t="s">
        <v>272</v>
      </c>
      <c r="B1118" s="520">
        <v>1</v>
      </c>
      <c r="C1118" s="525">
        <v>1266405</v>
      </c>
      <c r="D1118" s="520">
        <v>10052499</v>
      </c>
      <c r="E1118" s="520" t="s">
        <v>295</v>
      </c>
      <c r="F1118" s="520" t="s">
        <v>789</v>
      </c>
      <c r="G1118" s="522">
        <v>40700</v>
      </c>
      <c r="H1118" s="522" t="s">
        <v>743</v>
      </c>
      <c r="I1118" s="520" t="s">
        <v>530</v>
      </c>
      <c r="J1118" s="523" t="s">
        <v>564</v>
      </c>
      <c r="K1118" s="520" t="s">
        <v>106</v>
      </c>
      <c r="L1118" s="520" t="s">
        <v>665</v>
      </c>
      <c r="M1118" s="520">
        <v>19200</v>
      </c>
      <c r="N1118" s="524">
        <v>0.8125</v>
      </c>
      <c r="O1118" s="524">
        <v>0.81944444444444442</v>
      </c>
      <c r="P1118" s="519">
        <v>9.9999999999999645</v>
      </c>
      <c r="Q1118" s="520" t="s">
        <v>664</v>
      </c>
      <c r="R1118" s="520"/>
      <c r="S1118" s="520" t="s">
        <v>542</v>
      </c>
      <c r="T1118" s="520" t="s">
        <v>534</v>
      </c>
      <c r="U1118" s="520"/>
      <c r="V1118" s="520"/>
      <c r="W1118" s="520" t="s">
        <v>654</v>
      </c>
      <c r="X1118" s="520" t="s">
        <v>655</v>
      </c>
      <c r="Y1118" s="520" t="b">
        <v>0</v>
      </c>
      <c r="Z1118" s="520"/>
      <c r="AA1118" s="520"/>
      <c r="AB1118" s="520"/>
      <c r="AC1118" s="520"/>
      <c r="AD1118" s="527"/>
      <c r="AE1118" s="520"/>
      <c r="AF1118" s="520"/>
      <c r="AG1118" s="520"/>
      <c r="AH1118" s="520"/>
      <c r="AI1118" s="520" t="s">
        <v>589</v>
      </c>
    </row>
    <row r="1119" spans="1:35" s="154" customFormat="1">
      <c r="A1119" s="520" t="s">
        <v>272</v>
      </c>
      <c r="B1119" s="520">
        <v>1</v>
      </c>
      <c r="C1119" s="525">
        <v>1266405</v>
      </c>
      <c r="D1119" s="520">
        <v>10052499</v>
      </c>
      <c r="E1119" s="520" t="s">
        <v>295</v>
      </c>
      <c r="F1119" s="520" t="s">
        <v>789</v>
      </c>
      <c r="G1119" s="522">
        <v>40700</v>
      </c>
      <c r="H1119" s="522" t="s">
        <v>743</v>
      </c>
      <c r="I1119" s="520" t="s">
        <v>530</v>
      </c>
      <c r="J1119" s="523" t="s">
        <v>564</v>
      </c>
      <c r="K1119" s="520" t="s">
        <v>106</v>
      </c>
      <c r="L1119" s="520" t="s">
        <v>665</v>
      </c>
      <c r="M1119" s="520">
        <v>19200</v>
      </c>
      <c r="N1119" s="524">
        <v>0.81944444444444442</v>
      </c>
      <c r="O1119" s="524">
        <v>0.83333333333333337</v>
      </c>
      <c r="P1119" s="519">
        <v>19.999999999999929</v>
      </c>
      <c r="Q1119" s="520" t="s">
        <v>538</v>
      </c>
      <c r="R1119" s="520"/>
      <c r="S1119" s="520" t="s">
        <v>539</v>
      </c>
      <c r="T1119" s="520" t="s">
        <v>540</v>
      </c>
      <c r="U1119" s="520"/>
      <c r="V1119" s="520"/>
      <c r="W1119" s="520" t="s">
        <v>654</v>
      </c>
      <c r="X1119" s="520" t="s">
        <v>655</v>
      </c>
      <c r="Y1119" s="520" t="b">
        <v>0</v>
      </c>
      <c r="Z1119" s="520"/>
      <c r="AA1119" s="520"/>
      <c r="AB1119" s="520"/>
      <c r="AC1119" s="520"/>
      <c r="AD1119" s="527"/>
      <c r="AE1119" s="520"/>
      <c r="AF1119" s="520"/>
      <c r="AG1119" s="520"/>
      <c r="AH1119" s="520"/>
      <c r="AI1119" s="520" t="s">
        <v>589</v>
      </c>
    </row>
    <row r="1120" spans="1:35" s="154" customFormat="1">
      <c r="A1120" s="520" t="s">
        <v>272</v>
      </c>
      <c r="B1120" s="520">
        <v>1</v>
      </c>
      <c r="C1120" s="525">
        <v>1266405</v>
      </c>
      <c r="D1120" s="520">
        <v>10052499</v>
      </c>
      <c r="E1120" s="520" t="s">
        <v>295</v>
      </c>
      <c r="F1120" s="520" t="s">
        <v>789</v>
      </c>
      <c r="G1120" s="522">
        <v>40700</v>
      </c>
      <c r="H1120" s="522" t="s">
        <v>743</v>
      </c>
      <c r="I1120" s="520" t="s">
        <v>530</v>
      </c>
      <c r="J1120" s="523" t="s">
        <v>564</v>
      </c>
      <c r="K1120" s="520" t="s">
        <v>106</v>
      </c>
      <c r="L1120" s="520" t="s">
        <v>665</v>
      </c>
      <c r="M1120" s="520">
        <v>19200</v>
      </c>
      <c r="N1120" s="524">
        <v>0.83333333333333337</v>
      </c>
      <c r="O1120" s="524">
        <v>0.83680555555555558</v>
      </c>
      <c r="P1120" s="519">
        <v>4.9999999999999822</v>
      </c>
      <c r="Q1120" s="520" t="s">
        <v>588</v>
      </c>
      <c r="R1120" s="520" t="s">
        <v>1476</v>
      </c>
      <c r="S1120" s="520" t="s">
        <v>542</v>
      </c>
      <c r="T1120" s="520" t="s">
        <v>534</v>
      </c>
      <c r="U1120" s="520"/>
      <c r="V1120" s="520"/>
      <c r="W1120" s="520" t="s">
        <v>654</v>
      </c>
      <c r="X1120" s="520" t="s">
        <v>655</v>
      </c>
      <c r="Y1120" s="520" t="b">
        <v>0</v>
      </c>
      <c r="Z1120" s="520"/>
      <c r="AA1120" s="520"/>
      <c r="AB1120" s="520"/>
      <c r="AC1120" s="520"/>
      <c r="AD1120" s="527"/>
      <c r="AE1120" s="520"/>
      <c r="AF1120" s="520"/>
      <c r="AG1120" s="520"/>
      <c r="AH1120" s="520"/>
      <c r="AI1120" s="520" t="s">
        <v>589</v>
      </c>
    </row>
    <row r="1121" spans="1:35" s="154" customFormat="1">
      <c r="A1121" s="520" t="s">
        <v>272</v>
      </c>
      <c r="B1121" s="520">
        <v>1</v>
      </c>
      <c r="C1121" s="525">
        <v>1266405</v>
      </c>
      <c r="D1121" s="520">
        <v>10052499</v>
      </c>
      <c r="E1121" s="520" t="s">
        <v>295</v>
      </c>
      <c r="F1121" s="520" t="s">
        <v>789</v>
      </c>
      <c r="G1121" s="522">
        <v>40700</v>
      </c>
      <c r="H1121" s="522" t="s">
        <v>743</v>
      </c>
      <c r="I1121" s="520" t="s">
        <v>530</v>
      </c>
      <c r="J1121" s="523" t="s">
        <v>564</v>
      </c>
      <c r="K1121" s="520" t="s">
        <v>106</v>
      </c>
      <c r="L1121" s="520" t="s">
        <v>665</v>
      </c>
      <c r="M1121" s="520">
        <v>19200</v>
      </c>
      <c r="N1121" s="524">
        <v>0.83680555555555558</v>
      </c>
      <c r="O1121" s="524">
        <v>0.85416666666666663</v>
      </c>
      <c r="P1121" s="519">
        <v>25.000000000000071</v>
      </c>
      <c r="Q1121" s="520" t="s">
        <v>538</v>
      </c>
      <c r="R1121" s="520"/>
      <c r="S1121" s="520" t="s">
        <v>539</v>
      </c>
      <c r="T1121" s="520" t="s">
        <v>540</v>
      </c>
      <c r="U1121" s="520"/>
      <c r="V1121" s="520"/>
      <c r="W1121" s="520" t="s">
        <v>654</v>
      </c>
      <c r="X1121" s="520" t="s">
        <v>655</v>
      </c>
      <c r="Y1121" s="520" t="b">
        <v>0</v>
      </c>
      <c r="Z1121" s="520"/>
      <c r="AA1121" s="520"/>
      <c r="AB1121" s="520"/>
      <c r="AC1121" s="520"/>
      <c r="AD1121" s="527"/>
      <c r="AE1121" s="520"/>
      <c r="AF1121" s="520"/>
      <c r="AG1121" s="520"/>
      <c r="AH1121" s="520"/>
      <c r="AI1121" s="520" t="s">
        <v>589</v>
      </c>
    </row>
    <row r="1122" spans="1:35" s="154" customFormat="1">
      <c r="A1122" s="520" t="s">
        <v>272</v>
      </c>
      <c r="B1122" s="520">
        <v>1</v>
      </c>
      <c r="C1122" s="525">
        <v>1266405</v>
      </c>
      <c r="D1122" s="520">
        <v>10052499</v>
      </c>
      <c r="E1122" s="520" t="s">
        <v>295</v>
      </c>
      <c r="F1122" s="520" t="s">
        <v>789</v>
      </c>
      <c r="G1122" s="522">
        <v>40700</v>
      </c>
      <c r="H1122" s="522" t="s">
        <v>743</v>
      </c>
      <c r="I1122" s="520" t="s">
        <v>530</v>
      </c>
      <c r="J1122" s="523" t="s">
        <v>564</v>
      </c>
      <c r="K1122" s="520" t="s">
        <v>106</v>
      </c>
      <c r="L1122" s="520" t="s">
        <v>665</v>
      </c>
      <c r="M1122" s="520">
        <v>19200</v>
      </c>
      <c r="N1122" s="524">
        <v>0.85416666666666663</v>
      </c>
      <c r="O1122" s="524">
        <v>0.85555555555555551</v>
      </c>
      <c r="P1122" s="519">
        <v>1.9999999999999929</v>
      </c>
      <c r="Q1122" s="520" t="s">
        <v>586</v>
      </c>
      <c r="R1122" s="520" t="s">
        <v>1475</v>
      </c>
      <c r="S1122" s="520" t="s">
        <v>587</v>
      </c>
      <c r="T1122" s="520" t="s">
        <v>534</v>
      </c>
      <c r="U1122" s="520"/>
      <c r="V1122" s="520"/>
      <c r="W1122" s="520" t="s">
        <v>654</v>
      </c>
      <c r="X1122" s="520" t="s">
        <v>655</v>
      </c>
      <c r="Y1122" s="520" t="b">
        <v>0</v>
      </c>
      <c r="Z1122" s="520"/>
      <c r="AA1122" s="520"/>
      <c r="AB1122" s="520"/>
      <c r="AC1122" s="520"/>
      <c r="AD1122" s="527"/>
      <c r="AE1122" s="520"/>
      <c r="AF1122" s="520"/>
      <c r="AG1122" s="520"/>
      <c r="AH1122" s="520"/>
      <c r="AI1122" s="520" t="s">
        <v>589</v>
      </c>
    </row>
    <row r="1123" spans="1:35" s="154" customFormat="1">
      <c r="A1123" s="520" t="s">
        <v>272</v>
      </c>
      <c r="B1123" s="520">
        <v>1</v>
      </c>
      <c r="C1123" s="525">
        <v>1266405</v>
      </c>
      <c r="D1123" s="520">
        <v>10052499</v>
      </c>
      <c r="E1123" s="520" t="s">
        <v>295</v>
      </c>
      <c r="F1123" s="520" t="s">
        <v>789</v>
      </c>
      <c r="G1123" s="522">
        <v>40700</v>
      </c>
      <c r="H1123" s="522" t="s">
        <v>743</v>
      </c>
      <c r="I1123" s="520" t="s">
        <v>530</v>
      </c>
      <c r="J1123" s="523" t="s">
        <v>564</v>
      </c>
      <c r="K1123" s="520" t="s">
        <v>106</v>
      </c>
      <c r="L1123" s="520" t="s">
        <v>665</v>
      </c>
      <c r="M1123" s="520">
        <v>19200</v>
      </c>
      <c r="N1123" s="524">
        <v>0.85555555555555551</v>
      </c>
      <c r="O1123" s="524">
        <v>0.86805555555555558</v>
      </c>
      <c r="P1123" s="519">
        <v>17.999999999999936</v>
      </c>
      <c r="Q1123" s="520" t="s">
        <v>538</v>
      </c>
      <c r="R1123" s="520"/>
      <c r="S1123" s="520" t="s">
        <v>539</v>
      </c>
      <c r="T1123" s="520" t="s">
        <v>540</v>
      </c>
      <c r="U1123" s="520"/>
      <c r="V1123" s="520"/>
      <c r="W1123" s="520" t="s">
        <v>654</v>
      </c>
      <c r="X1123" s="520" t="s">
        <v>655</v>
      </c>
      <c r="Y1123" s="520" t="b">
        <v>0</v>
      </c>
      <c r="Z1123" s="520"/>
      <c r="AA1123" s="520"/>
      <c r="AB1123" s="520"/>
      <c r="AC1123" s="520"/>
      <c r="AD1123" s="527"/>
      <c r="AE1123" s="520"/>
      <c r="AF1123" s="520"/>
      <c r="AG1123" s="520"/>
      <c r="AH1123" s="520"/>
      <c r="AI1123" s="520" t="s">
        <v>589</v>
      </c>
    </row>
    <row r="1124" spans="1:35" s="154" customFormat="1">
      <c r="A1124" s="520" t="s">
        <v>272</v>
      </c>
      <c r="B1124" s="520">
        <v>1</v>
      </c>
      <c r="C1124" s="525">
        <v>1266405</v>
      </c>
      <c r="D1124" s="520">
        <v>10052499</v>
      </c>
      <c r="E1124" s="520" t="s">
        <v>295</v>
      </c>
      <c r="F1124" s="520" t="s">
        <v>789</v>
      </c>
      <c r="G1124" s="522">
        <v>40700</v>
      </c>
      <c r="H1124" s="522" t="s">
        <v>743</v>
      </c>
      <c r="I1124" s="520" t="s">
        <v>530</v>
      </c>
      <c r="J1124" s="523" t="s">
        <v>564</v>
      </c>
      <c r="K1124" s="520" t="s">
        <v>106</v>
      </c>
      <c r="L1124" s="520" t="s">
        <v>665</v>
      </c>
      <c r="M1124" s="520">
        <v>19200</v>
      </c>
      <c r="N1124" s="524">
        <v>0.86805555555555558</v>
      </c>
      <c r="O1124" s="524">
        <v>0.87013888888888891</v>
      </c>
      <c r="P1124" s="519">
        <v>2.9999999999999893</v>
      </c>
      <c r="Q1124" s="520" t="s">
        <v>586</v>
      </c>
      <c r="R1124" s="520" t="s">
        <v>1475</v>
      </c>
      <c r="S1124" s="520" t="s">
        <v>587</v>
      </c>
      <c r="T1124" s="520" t="s">
        <v>534</v>
      </c>
      <c r="U1124" s="520"/>
      <c r="V1124" s="520"/>
      <c r="W1124" s="520" t="s">
        <v>654</v>
      </c>
      <c r="X1124" s="520" t="s">
        <v>655</v>
      </c>
      <c r="Y1124" s="520" t="b">
        <v>0</v>
      </c>
      <c r="Z1124" s="520"/>
      <c r="AA1124" s="520"/>
      <c r="AB1124" s="520"/>
      <c r="AC1124" s="520"/>
      <c r="AD1124" s="527"/>
      <c r="AE1124" s="520"/>
      <c r="AF1124" s="520"/>
      <c r="AG1124" s="520"/>
      <c r="AH1124" s="520"/>
      <c r="AI1124" s="520" t="s">
        <v>589</v>
      </c>
    </row>
    <row r="1125" spans="1:35" s="154" customFormat="1">
      <c r="A1125" s="520" t="s">
        <v>272</v>
      </c>
      <c r="B1125" s="520">
        <v>1</v>
      </c>
      <c r="C1125" s="525">
        <v>1266405</v>
      </c>
      <c r="D1125" s="520">
        <v>10052499</v>
      </c>
      <c r="E1125" s="520" t="s">
        <v>295</v>
      </c>
      <c r="F1125" s="520" t="s">
        <v>789</v>
      </c>
      <c r="G1125" s="522">
        <v>40700</v>
      </c>
      <c r="H1125" s="522" t="s">
        <v>743</v>
      </c>
      <c r="I1125" s="520" t="s">
        <v>530</v>
      </c>
      <c r="J1125" s="523" t="s">
        <v>564</v>
      </c>
      <c r="K1125" s="520" t="s">
        <v>106</v>
      </c>
      <c r="L1125" s="520" t="s">
        <v>665</v>
      </c>
      <c r="M1125" s="520">
        <v>19200</v>
      </c>
      <c r="N1125" s="524">
        <v>0.87013888888888891</v>
      </c>
      <c r="O1125" s="524">
        <v>0.87847222222222221</v>
      </c>
      <c r="P1125" s="519">
        <v>12.000000000000117</v>
      </c>
      <c r="Q1125" s="520" t="s">
        <v>538</v>
      </c>
      <c r="R1125" s="520"/>
      <c r="S1125" s="520" t="s">
        <v>539</v>
      </c>
      <c r="T1125" s="520" t="s">
        <v>540</v>
      </c>
      <c r="U1125" s="520"/>
      <c r="V1125" s="520"/>
      <c r="W1125" s="520" t="s">
        <v>654</v>
      </c>
      <c r="X1125" s="520" t="s">
        <v>655</v>
      </c>
      <c r="Y1125" s="520" t="b">
        <v>0</v>
      </c>
      <c r="Z1125" s="520"/>
      <c r="AA1125" s="520"/>
      <c r="AB1125" s="520"/>
      <c r="AC1125" s="520"/>
      <c r="AD1125" s="527"/>
      <c r="AE1125" s="520"/>
      <c r="AF1125" s="520"/>
      <c r="AG1125" s="520"/>
      <c r="AH1125" s="520"/>
      <c r="AI1125" s="520" t="s">
        <v>589</v>
      </c>
    </row>
    <row r="1126" spans="1:35" s="154" customFormat="1">
      <c r="A1126" s="520" t="s">
        <v>272</v>
      </c>
      <c r="B1126" s="520">
        <v>1</v>
      </c>
      <c r="C1126" s="525">
        <v>1266405</v>
      </c>
      <c r="D1126" s="520">
        <v>10052499</v>
      </c>
      <c r="E1126" s="520" t="s">
        <v>295</v>
      </c>
      <c r="F1126" s="520" t="s">
        <v>789</v>
      </c>
      <c r="G1126" s="522">
        <v>40700</v>
      </c>
      <c r="H1126" s="522" t="s">
        <v>743</v>
      </c>
      <c r="I1126" s="520" t="s">
        <v>530</v>
      </c>
      <c r="J1126" s="523" t="s">
        <v>564</v>
      </c>
      <c r="K1126" s="520" t="s">
        <v>106</v>
      </c>
      <c r="L1126" s="520" t="s">
        <v>665</v>
      </c>
      <c r="M1126" s="520">
        <v>19200</v>
      </c>
      <c r="N1126" s="524">
        <v>0.87847222222222221</v>
      </c>
      <c r="O1126" s="524">
        <v>0.87986111111111109</v>
      </c>
      <c r="P1126" s="519">
        <v>1.9999999999999929</v>
      </c>
      <c r="Q1126" s="520" t="s">
        <v>586</v>
      </c>
      <c r="R1126" s="520" t="s">
        <v>1475</v>
      </c>
      <c r="S1126" s="520" t="s">
        <v>587</v>
      </c>
      <c r="T1126" s="520" t="s">
        <v>534</v>
      </c>
      <c r="U1126" s="520"/>
      <c r="V1126" s="520"/>
      <c r="W1126" s="520" t="s">
        <v>654</v>
      </c>
      <c r="X1126" s="520" t="s">
        <v>655</v>
      </c>
      <c r="Y1126" s="520" t="b">
        <v>0</v>
      </c>
      <c r="Z1126" s="520"/>
      <c r="AA1126" s="520"/>
      <c r="AB1126" s="520"/>
      <c r="AC1126" s="520"/>
      <c r="AD1126" s="527"/>
      <c r="AE1126" s="520"/>
      <c r="AF1126" s="520"/>
      <c r="AG1126" s="520"/>
      <c r="AH1126" s="520"/>
      <c r="AI1126" s="520" t="s">
        <v>589</v>
      </c>
    </row>
    <row r="1127" spans="1:35" s="154" customFormat="1">
      <c r="A1127" s="520" t="s">
        <v>272</v>
      </c>
      <c r="B1127" s="520">
        <v>1</v>
      </c>
      <c r="C1127" s="525">
        <v>1266405</v>
      </c>
      <c r="D1127" s="520">
        <v>10052499</v>
      </c>
      <c r="E1127" s="520" t="s">
        <v>295</v>
      </c>
      <c r="F1127" s="520" t="s">
        <v>789</v>
      </c>
      <c r="G1127" s="522">
        <v>40700</v>
      </c>
      <c r="H1127" s="522" t="s">
        <v>743</v>
      </c>
      <c r="I1127" s="520" t="s">
        <v>530</v>
      </c>
      <c r="J1127" s="523" t="s">
        <v>564</v>
      </c>
      <c r="K1127" s="520" t="s">
        <v>106</v>
      </c>
      <c r="L1127" s="520" t="s">
        <v>665</v>
      </c>
      <c r="M1127" s="520">
        <v>19200</v>
      </c>
      <c r="N1127" s="524">
        <v>0.87986111111111109</v>
      </c>
      <c r="O1127" s="524">
        <v>0.88888888888888884</v>
      </c>
      <c r="P1127" s="519">
        <v>12.999999999999954</v>
      </c>
      <c r="Q1127" s="520" t="s">
        <v>538</v>
      </c>
      <c r="R1127" s="520"/>
      <c r="S1127" s="520" t="s">
        <v>539</v>
      </c>
      <c r="T1127" s="520" t="s">
        <v>540</v>
      </c>
      <c r="U1127" s="520"/>
      <c r="V1127" s="520"/>
      <c r="W1127" s="520" t="s">
        <v>654</v>
      </c>
      <c r="X1127" s="520" t="s">
        <v>655</v>
      </c>
      <c r="Y1127" s="520" t="b">
        <v>0</v>
      </c>
      <c r="Z1127" s="520"/>
      <c r="AA1127" s="520"/>
      <c r="AB1127" s="520"/>
      <c r="AC1127" s="520"/>
      <c r="AD1127" s="527"/>
      <c r="AE1127" s="520"/>
      <c r="AF1127" s="520"/>
      <c r="AG1127" s="520"/>
      <c r="AH1127" s="520"/>
      <c r="AI1127" s="520" t="s">
        <v>589</v>
      </c>
    </row>
    <row r="1128" spans="1:35" s="154" customFormat="1">
      <c r="A1128" s="520" t="s">
        <v>272</v>
      </c>
      <c r="B1128" s="520">
        <v>1</v>
      </c>
      <c r="C1128" s="525">
        <v>1266405</v>
      </c>
      <c r="D1128" s="520">
        <v>10052499</v>
      </c>
      <c r="E1128" s="520" t="s">
        <v>295</v>
      </c>
      <c r="F1128" s="520" t="s">
        <v>789</v>
      </c>
      <c r="G1128" s="522">
        <v>40700</v>
      </c>
      <c r="H1128" s="522" t="s">
        <v>743</v>
      </c>
      <c r="I1128" s="520" t="s">
        <v>530</v>
      </c>
      <c r="J1128" s="523" t="s">
        <v>564</v>
      </c>
      <c r="K1128" s="520" t="s">
        <v>106</v>
      </c>
      <c r="L1128" s="520" t="s">
        <v>665</v>
      </c>
      <c r="M1128" s="520">
        <v>19200</v>
      </c>
      <c r="N1128" s="524">
        <v>0.88888888888888884</v>
      </c>
      <c r="O1128" s="524">
        <v>0.89097222222222217</v>
      </c>
      <c r="P1128" s="519">
        <v>2.9999999999999893</v>
      </c>
      <c r="Q1128" s="520" t="s">
        <v>586</v>
      </c>
      <c r="R1128" s="520" t="s">
        <v>1475</v>
      </c>
      <c r="S1128" s="520" t="s">
        <v>587</v>
      </c>
      <c r="T1128" s="520" t="s">
        <v>534</v>
      </c>
      <c r="U1128" s="520"/>
      <c r="V1128" s="520"/>
      <c r="W1128" s="520" t="s">
        <v>654</v>
      </c>
      <c r="X1128" s="520" t="s">
        <v>655</v>
      </c>
      <c r="Y1128" s="520" t="b">
        <v>0</v>
      </c>
      <c r="Z1128" s="520"/>
      <c r="AA1128" s="520"/>
      <c r="AB1128" s="520"/>
      <c r="AC1128" s="520"/>
      <c r="AD1128" s="527"/>
      <c r="AE1128" s="520"/>
      <c r="AF1128" s="520"/>
      <c r="AG1128" s="520"/>
      <c r="AH1128" s="520"/>
      <c r="AI1128" s="520" t="s">
        <v>589</v>
      </c>
    </row>
    <row r="1129" spans="1:35" s="154" customFormat="1">
      <c r="A1129" s="520" t="s">
        <v>272</v>
      </c>
      <c r="B1129" s="520">
        <v>1</v>
      </c>
      <c r="C1129" s="525">
        <v>1266405</v>
      </c>
      <c r="D1129" s="520">
        <v>10052499</v>
      </c>
      <c r="E1129" s="520" t="s">
        <v>295</v>
      </c>
      <c r="F1129" s="520" t="s">
        <v>789</v>
      </c>
      <c r="G1129" s="522">
        <v>40700</v>
      </c>
      <c r="H1129" s="522" t="s">
        <v>743</v>
      </c>
      <c r="I1129" s="520" t="s">
        <v>530</v>
      </c>
      <c r="J1129" s="523" t="s">
        <v>564</v>
      </c>
      <c r="K1129" s="520" t="s">
        <v>106</v>
      </c>
      <c r="L1129" s="520" t="s">
        <v>665</v>
      </c>
      <c r="M1129" s="520">
        <v>19200</v>
      </c>
      <c r="N1129" s="524">
        <v>0.89097222222222217</v>
      </c>
      <c r="O1129" s="524">
        <v>0.90277777777777779</v>
      </c>
      <c r="P1129" s="519">
        <v>16.99999999999994</v>
      </c>
      <c r="Q1129" s="520" t="s">
        <v>538</v>
      </c>
      <c r="R1129" s="520"/>
      <c r="S1129" s="520" t="s">
        <v>539</v>
      </c>
      <c r="T1129" s="520" t="s">
        <v>540</v>
      </c>
      <c r="U1129" s="520"/>
      <c r="V1129" s="520"/>
      <c r="W1129" s="520" t="s">
        <v>654</v>
      </c>
      <c r="X1129" s="520" t="s">
        <v>655</v>
      </c>
      <c r="Y1129" s="520" t="b">
        <v>0</v>
      </c>
      <c r="Z1129" s="520"/>
      <c r="AA1129" s="520"/>
      <c r="AB1129" s="520"/>
      <c r="AC1129" s="520"/>
      <c r="AD1129" s="527"/>
      <c r="AE1129" s="520"/>
      <c r="AF1129" s="520"/>
      <c r="AG1129" s="520"/>
      <c r="AH1129" s="520"/>
      <c r="AI1129" s="520" t="s">
        <v>589</v>
      </c>
    </row>
    <row r="1130" spans="1:35" s="154" customFormat="1">
      <c r="A1130" s="520" t="s">
        <v>272</v>
      </c>
      <c r="B1130" s="520">
        <v>1</v>
      </c>
      <c r="C1130" s="525">
        <v>1266405</v>
      </c>
      <c r="D1130" s="520">
        <v>10052499</v>
      </c>
      <c r="E1130" s="520" t="s">
        <v>295</v>
      </c>
      <c r="F1130" s="520" t="s">
        <v>789</v>
      </c>
      <c r="G1130" s="522">
        <v>40700</v>
      </c>
      <c r="H1130" s="522" t="s">
        <v>743</v>
      </c>
      <c r="I1130" s="520" t="s">
        <v>530</v>
      </c>
      <c r="J1130" s="523" t="s">
        <v>564</v>
      </c>
      <c r="K1130" s="520" t="s">
        <v>106</v>
      </c>
      <c r="L1130" s="520" t="s">
        <v>665</v>
      </c>
      <c r="M1130" s="520">
        <v>19200</v>
      </c>
      <c r="N1130" s="524">
        <v>0.90277777777777779</v>
      </c>
      <c r="O1130" s="524">
        <v>0.90486111111111112</v>
      </c>
      <c r="P1130" s="519">
        <v>3.0000000000001492</v>
      </c>
      <c r="Q1130" s="520" t="s">
        <v>586</v>
      </c>
      <c r="R1130" s="520" t="s">
        <v>1475</v>
      </c>
      <c r="S1130" s="520" t="s">
        <v>587</v>
      </c>
      <c r="T1130" s="520" t="s">
        <v>534</v>
      </c>
      <c r="U1130" s="520"/>
      <c r="V1130" s="520"/>
      <c r="W1130" s="520" t="s">
        <v>654</v>
      </c>
      <c r="X1130" s="520" t="s">
        <v>655</v>
      </c>
      <c r="Y1130" s="520" t="b">
        <v>0</v>
      </c>
      <c r="Z1130" s="520"/>
      <c r="AA1130" s="520"/>
      <c r="AB1130" s="520"/>
      <c r="AC1130" s="520"/>
      <c r="AD1130" s="527"/>
      <c r="AE1130" s="520"/>
      <c r="AF1130" s="520"/>
      <c r="AG1130" s="520"/>
      <c r="AH1130" s="520"/>
      <c r="AI1130" s="520" t="s">
        <v>589</v>
      </c>
    </row>
    <row r="1131" spans="1:35" s="154" customFormat="1">
      <c r="A1131" s="520" t="s">
        <v>272</v>
      </c>
      <c r="B1131" s="520">
        <v>1</v>
      </c>
      <c r="C1131" s="525">
        <v>1266405</v>
      </c>
      <c r="D1131" s="520">
        <v>10052499</v>
      </c>
      <c r="E1131" s="520" t="s">
        <v>295</v>
      </c>
      <c r="F1131" s="520" t="s">
        <v>789</v>
      </c>
      <c r="G1131" s="522">
        <v>40700</v>
      </c>
      <c r="H1131" s="522" t="s">
        <v>743</v>
      </c>
      <c r="I1131" s="520" t="s">
        <v>530</v>
      </c>
      <c r="J1131" s="523" t="s">
        <v>564</v>
      </c>
      <c r="K1131" s="520" t="s">
        <v>106</v>
      </c>
      <c r="L1131" s="520" t="s">
        <v>665</v>
      </c>
      <c r="M1131" s="520">
        <v>19200</v>
      </c>
      <c r="N1131" s="524">
        <v>0.90486111111111112</v>
      </c>
      <c r="O1131" s="524">
        <v>0.91666666666666663</v>
      </c>
      <c r="P1131" s="519">
        <v>16.99999999999994</v>
      </c>
      <c r="Q1131" s="520" t="s">
        <v>538</v>
      </c>
      <c r="R1131" s="520"/>
      <c r="S1131" s="520" t="s">
        <v>539</v>
      </c>
      <c r="T1131" s="520" t="s">
        <v>540</v>
      </c>
      <c r="U1131" s="520"/>
      <c r="V1131" s="520"/>
      <c r="W1131" s="520" t="s">
        <v>654</v>
      </c>
      <c r="X1131" s="520" t="s">
        <v>655</v>
      </c>
      <c r="Y1131" s="520" t="b">
        <v>0</v>
      </c>
      <c r="Z1131" s="520"/>
      <c r="AA1131" s="520"/>
      <c r="AB1131" s="520"/>
      <c r="AC1131" s="520"/>
      <c r="AD1131" s="527"/>
      <c r="AE1131" s="520"/>
      <c r="AF1131" s="520"/>
      <c r="AG1131" s="520"/>
      <c r="AH1131" s="520"/>
      <c r="AI1131" s="520" t="s">
        <v>589</v>
      </c>
    </row>
    <row r="1132" spans="1:35" s="154" customFormat="1">
      <c r="A1132" s="520" t="s">
        <v>272</v>
      </c>
      <c r="B1132" s="520">
        <v>1</v>
      </c>
      <c r="C1132" s="525">
        <v>1274181</v>
      </c>
      <c r="D1132" s="520">
        <v>12006417</v>
      </c>
      <c r="E1132" s="520" t="s">
        <v>453</v>
      </c>
      <c r="F1132" s="520" t="s">
        <v>635</v>
      </c>
      <c r="G1132" s="522">
        <v>40701</v>
      </c>
      <c r="H1132" s="522" t="s">
        <v>743</v>
      </c>
      <c r="I1132" s="520" t="s">
        <v>530</v>
      </c>
      <c r="J1132" s="523" t="s">
        <v>531</v>
      </c>
      <c r="K1132" s="520" t="s">
        <v>166</v>
      </c>
      <c r="L1132" s="520" t="s">
        <v>663</v>
      </c>
      <c r="M1132" s="520">
        <v>15843</v>
      </c>
      <c r="N1132" s="524">
        <v>0.29166666666666669</v>
      </c>
      <c r="O1132" s="524">
        <v>0.37777777777777777</v>
      </c>
      <c r="P1132" s="519">
        <v>124.00000000000004</v>
      </c>
      <c r="Q1132" s="520" t="s">
        <v>538</v>
      </c>
      <c r="R1132" s="520"/>
      <c r="S1132" s="520" t="s">
        <v>539</v>
      </c>
      <c r="T1132" s="520" t="s">
        <v>540</v>
      </c>
      <c r="U1132" s="520"/>
      <c r="V1132" s="520"/>
      <c r="W1132" s="520" t="s">
        <v>649</v>
      </c>
      <c r="X1132" s="520" t="s">
        <v>650</v>
      </c>
      <c r="Y1132" s="520" t="b">
        <v>0</v>
      </c>
      <c r="Z1132" s="520">
        <v>15843</v>
      </c>
      <c r="AA1132" s="520">
        <v>6000</v>
      </c>
      <c r="AB1132" s="520">
        <v>40701</v>
      </c>
      <c r="AC1132" s="520" t="s">
        <v>1916</v>
      </c>
      <c r="AD1132" s="527">
        <v>750</v>
      </c>
      <c r="AE1132" s="520">
        <v>12</v>
      </c>
      <c r="AF1132" s="520"/>
      <c r="AG1132" s="520"/>
      <c r="AH1132" s="520">
        <v>1320.25</v>
      </c>
      <c r="AI1132" s="520" t="s">
        <v>537</v>
      </c>
    </row>
    <row r="1133" spans="1:35" s="154" customFormat="1">
      <c r="A1133" s="520" t="s">
        <v>272</v>
      </c>
      <c r="B1133" s="520">
        <v>1</v>
      </c>
      <c r="C1133" s="525">
        <v>1274181</v>
      </c>
      <c r="D1133" s="520">
        <v>12006417</v>
      </c>
      <c r="E1133" s="520" t="s">
        <v>453</v>
      </c>
      <c r="F1133" s="520" t="s">
        <v>635</v>
      </c>
      <c r="G1133" s="522">
        <v>40701</v>
      </c>
      <c r="H1133" s="522" t="s">
        <v>743</v>
      </c>
      <c r="I1133" s="520" t="s">
        <v>530</v>
      </c>
      <c r="J1133" s="523" t="s">
        <v>531</v>
      </c>
      <c r="K1133" s="520" t="s">
        <v>166</v>
      </c>
      <c r="L1133" s="520" t="s">
        <v>663</v>
      </c>
      <c r="M1133" s="520">
        <v>15843</v>
      </c>
      <c r="N1133" s="524">
        <v>0.37777777777777777</v>
      </c>
      <c r="O1133" s="524">
        <v>0.37777777777777777</v>
      </c>
      <c r="P1133" s="519">
        <v>0</v>
      </c>
      <c r="Q1133" s="520" t="s">
        <v>559</v>
      </c>
      <c r="R1133" s="520" t="s">
        <v>1917</v>
      </c>
      <c r="S1133" s="520" t="s">
        <v>560</v>
      </c>
      <c r="T1133" s="520" t="s">
        <v>534</v>
      </c>
      <c r="U1133" s="520"/>
      <c r="V1133" s="520"/>
      <c r="W1133" s="520" t="s">
        <v>649</v>
      </c>
      <c r="X1133" s="520" t="s">
        <v>650</v>
      </c>
      <c r="Y1133" s="520" t="b">
        <v>0</v>
      </c>
      <c r="Z1133" s="520"/>
      <c r="AA1133" s="520"/>
      <c r="AB1133" s="520"/>
      <c r="AC1133" s="520"/>
      <c r="AD1133" s="527"/>
      <c r="AE1133" s="520"/>
      <c r="AF1133" s="520"/>
      <c r="AG1133" s="520"/>
      <c r="AH1133" s="520"/>
      <c r="AI1133" s="520" t="s">
        <v>537</v>
      </c>
    </row>
    <row r="1134" spans="1:35" s="154" customFormat="1">
      <c r="A1134" s="520" t="s">
        <v>272</v>
      </c>
      <c r="B1134" s="520">
        <v>2</v>
      </c>
      <c r="C1134" s="525">
        <v>1274325</v>
      </c>
      <c r="D1134" s="520">
        <v>10051188</v>
      </c>
      <c r="E1134" s="520" t="s">
        <v>1218</v>
      </c>
      <c r="F1134" s="520" t="s">
        <v>561</v>
      </c>
      <c r="G1134" s="522">
        <v>40701</v>
      </c>
      <c r="H1134" s="522" t="s">
        <v>743</v>
      </c>
      <c r="I1134" s="520" t="s">
        <v>530</v>
      </c>
      <c r="J1134" s="523" t="s">
        <v>531</v>
      </c>
      <c r="K1134" s="520" t="s">
        <v>183</v>
      </c>
      <c r="L1134" s="520" t="s">
        <v>663</v>
      </c>
      <c r="M1134" s="520">
        <v>840</v>
      </c>
      <c r="N1134" s="524">
        <v>0.37777777777777777</v>
      </c>
      <c r="O1134" s="524">
        <v>0.38055555555555554</v>
      </c>
      <c r="P1134" s="519">
        <v>3.9999999999999858</v>
      </c>
      <c r="Q1134" s="520" t="s">
        <v>538</v>
      </c>
      <c r="R1134" s="520"/>
      <c r="S1134" s="520" t="s">
        <v>539</v>
      </c>
      <c r="T1134" s="520" t="s">
        <v>540</v>
      </c>
      <c r="U1134" s="520"/>
      <c r="V1134" s="520"/>
      <c r="W1134" s="520" t="s">
        <v>649</v>
      </c>
      <c r="X1134" s="520" t="s">
        <v>650</v>
      </c>
      <c r="Y1134" s="520" t="b">
        <v>0</v>
      </c>
      <c r="Z1134" s="520">
        <v>840</v>
      </c>
      <c r="AA1134" s="520">
        <v>6000</v>
      </c>
      <c r="AB1134" s="520">
        <v>40701</v>
      </c>
      <c r="AC1134" s="520" t="s">
        <v>1918</v>
      </c>
      <c r="AD1134" s="527">
        <v>750</v>
      </c>
      <c r="AE1134" s="520">
        <v>6</v>
      </c>
      <c r="AF1134" s="520"/>
      <c r="AG1134" s="520"/>
      <c r="AH1134" s="520">
        <v>70</v>
      </c>
      <c r="AI1134" s="520" t="s">
        <v>537</v>
      </c>
    </row>
    <row r="1135" spans="1:35" s="154" customFormat="1">
      <c r="A1135" s="520" t="s">
        <v>272</v>
      </c>
      <c r="B1135" s="520">
        <v>2</v>
      </c>
      <c r="C1135" s="525">
        <v>1274325</v>
      </c>
      <c r="D1135" s="520">
        <v>10051188</v>
      </c>
      <c r="E1135" s="520" t="s">
        <v>1218</v>
      </c>
      <c r="F1135" s="520" t="s">
        <v>561</v>
      </c>
      <c r="G1135" s="522">
        <v>40701</v>
      </c>
      <c r="H1135" s="522" t="s">
        <v>743</v>
      </c>
      <c r="I1135" s="520" t="s">
        <v>530</v>
      </c>
      <c r="J1135" s="523" t="s">
        <v>531</v>
      </c>
      <c r="K1135" s="520" t="s">
        <v>183</v>
      </c>
      <c r="L1135" s="520" t="s">
        <v>663</v>
      </c>
      <c r="M1135" s="520">
        <v>840</v>
      </c>
      <c r="N1135" s="524">
        <v>0.38055555555555554</v>
      </c>
      <c r="O1135" s="524">
        <v>0.38194444444444442</v>
      </c>
      <c r="P1135" s="519">
        <v>1.9999999999999929</v>
      </c>
      <c r="Q1135" s="520" t="s">
        <v>638</v>
      </c>
      <c r="R1135" s="520" t="s">
        <v>1919</v>
      </c>
      <c r="S1135" s="520" t="s">
        <v>542</v>
      </c>
      <c r="T1135" s="520" t="s">
        <v>534</v>
      </c>
      <c r="U1135" s="520"/>
      <c r="V1135" s="520"/>
      <c r="W1135" s="520" t="s">
        <v>649</v>
      </c>
      <c r="X1135" s="520" t="s">
        <v>650</v>
      </c>
      <c r="Y1135" s="520" t="b">
        <v>0</v>
      </c>
      <c r="Z1135" s="520"/>
      <c r="AA1135" s="520"/>
      <c r="AB1135" s="520"/>
      <c r="AC1135" s="520"/>
      <c r="AD1135" s="527"/>
      <c r="AE1135" s="520"/>
      <c r="AF1135" s="520"/>
      <c r="AG1135" s="520"/>
      <c r="AH1135" s="520"/>
      <c r="AI1135" s="520" t="s">
        <v>537</v>
      </c>
    </row>
    <row r="1136" spans="1:35" s="154" customFormat="1">
      <c r="A1136" s="520" t="s">
        <v>272</v>
      </c>
      <c r="B1136" s="520">
        <v>2</v>
      </c>
      <c r="C1136" s="525">
        <v>1274325</v>
      </c>
      <c r="D1136" s="520">
        <v>10051188</v>
      </c>
      <c r="E1136" s="520" t="s">
        <v>1218</v>
      </c>
      <c r="F1136" s="520" t="s">
        <v>561</v>
      </c>
      <c r="G1136" s="522">
        <v>40701</v>
      </c>
      <c r="H1136" s="522" t="s">
        <v>743</v>
      </c>
      <c r="I1136" s="520" t="s">
        <v>530</v>
      </c>
      <c r="J1136" s="523" t="s">
        <v>531</v>
      </c>
      <c r="K1136" s="520" t="s">
        <v>183</v>
      </c>
      <c r="L1136" s="520" t="s">
        <v>663</v>
      </c>
      <c r="M1136" s="520">
        <v>840</v>
      </c>
      <c r="N1136" s="524">
        <v>0.38194444444444442</v>
      </c>
      <c r="O1136" s="524">
        <v>0.38541666666666669</v>
      </c>
      <c r="P1136" s="519">
        <v>4.9999999999999822</v>
      </c>
      <c r="Q1136" s="520" t="s">
        <v>538</v>
      </c>
      <c r="R1136" s="520"/>
      <c r="S1136" s="520" t="s">
        <v>539</v>
      </c>
      <c r="T1136" s="520" t="s">
        <v>540</v>
      </c>
      <c r="U1136" s="520"/>
      <c r="V1136" s="520"/>
      <c r="W1136" s="520" t="s">
        <v>649</v>
      </c>
      <c r="X1136" s="520" t="s">
        <v>650</v>
      </c>
      <c r="Y1136" s="520" t="b">
        <v>0</v>
      </c>
      <c r="Z1136" s="520"/>
      <c r="AA1136" s="520"/>
      <c r="AB1136" s="520"/>
      <c r="AC1136" s="520"/>
      <c r="AD1136" s="527"/>
      <c r="AE1136" s="520"/>
      <c r="AF1136" s="520"/>
      <c r="AG1136" s="520"/>
      <c r="AH1136" s="520"/>
      <c r="AI1136" s="520" t="s">
        <v>537</v>
      </c>
    </row>
    <row r="1137" spans="1:35" s="154" customFormat="1">
      <c r="A1137" s="520" t="s">
        <v>272</v>
      </c>
      <c r="B1137" s="520">
        <v>2</v>
      </c>
      <c r="C1137" s="525">
        <v>1274325</v>
      </c>
      <c r="D1137" s="520">
        <v>10051188</v>
      </c>
      <c r="E1137" s="520" t="s">
        <v>1218</v>
      </c>
      <c r="F1137" s="520" t="s">
        <v>561</v>
      </c>
      <c r="G1137" s="522">
        <v>40701</v>
      </c>
      <c r="H1137" s="522" t="s">
        <v>743</v>
      </c>
      <c r="I1137" s="520" t="s">
        <v>530</v>
      </c>
      <c r="J1137" s="523" t="s">
        <v>531</v>
      </c>
      <c r="K1137" s="520" t="s">
        <v>183</v>
      </c>
      <c r="L1137" s="520" t="s">
        <v>663</v>
      </c>
      <c r="M1137" s="520">
        <v>840</v>
      </c>
      <c r="N1137" s="524">
        <v>0.38541666666666669</v>
      </c>
      <c r="O1137" s="524">
        <v>0.3888888888888889</v>
      </c>
      <c r="P1137" s="519">
        <v>5.0000000000000622</v>
      </c>
      <c r="Q1137" s="520" t="s">
        <v>546</v>
      </c>
      <c r="R1137" s="520" t="s">
        <v>596</v>
      </c>
      <c r="S1137" s="520" t="s">
        <v>547</v>
      </c>
      <c r="T1137" s="520" t="s">
        <v>534</v>
      </c>
      <c r="U1137" s="520"/>
      <c r="V1137" s="520"/>
      <c r="W1137" s="520" t="s">
        <v>649</v>
      </c>
      <c r="X1137" s="520" t="s">
        <v>650</v>
      </c>
      <c r="Y1137" s="520" t="b">
        <v>0</v>
      </c>
      <c r="Z1137" s="520"/>
      <c r="AA1137" s="520"/>
      <c r="AB1137" s="520"/>
      <c r="AC1137" s="520"/>
      <c r="AD1137" s="527"/>
      <c r="AE1137" s="520"/>
      <c r="AF1137" s="520"/>
      <c r="AG1137" s="520"/>
      <c r="AH1137" s="520"/>
      <c r="AI1137" s="520" t="s">
        <v>537</v>
      </c>
    </row>
    <row r="1138" spans="1:35" s="154" customFormat="1">
      <c r="A1138" s="520" t="s">
        <v>272</v>
      </c>
      <c r="B1138" s="520">
        <v>3</v>
      </c>
      <c r="C1138" s="525">
        <v>1275070</v>
      </c>
      <c r="D1138" s="520">
        <v>21000649</v>
      </c>
      <c r="E1138" s="520" t="s">
        <v>1174</v>
      </c>
      <c r="F1138" s="520" t="s">
        <v>640</v>
      </c>
      <c r="G1138" s="522">
        <v>40701</v>
      </c>
      <c r="H1138" s="522" t="s">
        <v>743</v>
      </c>
      <c r="I1138" s="520" t="s">
        <v>530</v>
      </c>
      <c r="J1138" s="523" t="s">
        <v>531</v>
      </c>
      <c r="K1138" s="520" t="s">
        <v>183</v>
      </c>
      <c r="L1138" s="520" t="s">
        <v>663</v>
      </c>
      <c r="M1138" s="520">
        <v>600</v>
      </c>
      <c r="N1138" s="524">
        <v>0.3888888888888889</v>
      </c>
      <c r="O1138" s="524">
        <v>0.39999999999999997</v>
      </c>
      <c r="P1138" s="519">
        <v>15.999999999999943</v>
      </c>
      <c r="Q1138" s="520" t="s">
        <v>562</v>
      </c>
      <c r="R1138" s="520" t="s">
        <v>1856</v>
      </c>
      <c r="S1138" s="520" t="s">
        <v>550</v>
      </c>
      <c r="T1138" s="520" t="s">
        <v>551</v>
      </c>
      <c r="U1138" s="520"/>
      <c r="V1138" s="520"/>
      <c r="W1138" s="520" t="s">
        <v>649</v>
      </c>
      <c r="X1138" s="520" t="s">
        <v>650</v>
      </c>
      <c r="Y1138" s="520" t="b">
        <v>0</v>
      </c>
      <c r="Z1138" s="520">
        <v>600</v>
      </c>
      <c r="AA1138" s="520">
        <v>6000</v>
      </c>
      <c r="AB1138" s="520">
        <v>40701</v>
      </c>
      <c r="AC1138" s="520" t="s">
        <v>1920</v>
      </c>
      <c r="AD1138" s="527">
        <v>750</v>
      </c>
      <c r="AE1138" s="520">
        <v>12</v>
      </c>
      <c r="AF1138" s="520"/>
      <c r="AG1138" s="520"/>
      <c r="AH1138" s="520">
        <v>50</v>
      </c>
      <c r="AI1138" s="520" t="s">
        <v>537</v>
      </c>
    </row>
    <row r="1139" spans="1:35" s="154" customFormat="1">
      <c r="A1139" s="520" t="s">
        <v>272</v>
      </c>
      <c r="B1139" s="520">
        <v>3</v>
      </c>
      <c r="C1139" s="525">
        <v>1275070</v>
      </c>
      <c r="D1139" s="520">
        <v>21000649</v>
      </c>
      <c r="E1139" s="520" t="s">
        <v>1174</v>
      </c>
      <c r="F1139" s="520" t="s">
        <v>640</v>
      </c>
      <c r="G1139" s="522">
        <v>40701</v>
      </c>
      <c r="H1139" s="522" t="s">
        <v>743</v>
      </c>
      <c r="I1139" s="520" t="s">
        <v>530</v>
      </c>
      <c r="J1139" s="523" t="s">
        <v>531</v>
      </c>
      <c r="K1139" s="520" t="s">
        <v>183</v>
      </c>
      <c r="L1139" s="520" t="s">
        <v>663</v>
      </c>
      <c r="M1139" s="520">
        <v>600</v>
      </c>
      <c r="N1139" s="524">
        <v>0.39999999999999997</v>
      </c>
      <c r="O1139" s="524">
        <v>0.40416666666666667</v>
      </c>
      <c r="P1139" s="519">
        <v>6.0000000000000586</v>
      </c>
      <c r="Q1139" s="520" t="s">
        <v>538</v>
      </c>
      <c r="R1139" s="520"/>
      <c r="S1139" s="520" t="s">
        <v>539</v>
      </c>
      <c r="T1139" s="520" t="s">
        <v>540</v>
      </c>
      <c r="U1139" s="520"/>
      <c r="V1139" s="520"/>
      <c r="W1139" s="520" t="s">
        <v>649</v>
      </c>
      <c r="X1139" s="520" t="s">
        <v>650</v>
      </c>
      <c r="Y1139" s="520" t="b">
        <v>0</v>
      </c>
      <c r="Z1139" s="520"/>
      <c r="AA1139" s="520"/>
      <c r="AB1139" s="520"/>
      <c r="AC1139" s="520"/>
      <c r="AD1139" s="527"/>
      <c r="AE1139" s="520"/>
      <c r="AF1139" s="520"/>
      <c r="AG1139" s="520"/>
      <c r="AH1139" s="520"/>
      <c r="AI1139" s="520" t="s">
        <v>537</v>
      </c>
    </row>
    <row r="1140" spans="1:35" s="154" customFormat="1">
      <c r="A1140" s="520" t="s">
        <v>272</v>
      </c>
      <c r="B1140" s="520">
        <v>4</v>
      </c>
      <c r="C1140" s="525">
        <v>1275433</v>
      </c>
      <c r="D1140" s="520">
        <v>21000642</v>
      </c>
      <c r="E1140" s="520" t="s">
        <v>1176</v>
      </c>
      <c r="F1140" s="520" t="s">
        <v>640</v>
      </c>
      <c r="G1140" s="522">
        <v>40701</v>
      </c>
      <c r="H1140" s="522" t="s">
        <v>743</v>
      </c>
      <c r="I1140" s="520" t="s">
        <v>530</v>
      </c>
      <c r="J1140" s="523" t="s">
        <v>531</v>
      </c>
      <c r="K1140" s="520" t="s">
        <v>183</v>
      </c>
      <c r="L1140" s="520" t="s">
        <v>663</v>
      </c>
      <c r="M1140" s="520">
        <v>180</v>
      </c>
      <c r="N1140" s="524">
        <v>0.40416666666666667</v>
      </c>
      <c r="O1140" s="524">
        <v>0.40763888888888888</v>
      </c>
      <c r="P1140" s="519">
        <v>4.9999999999999822</v>
      </c>
      <c r="Q1140" s="520" t="s">
        <v>554</v>
      </c>
      <c r="R1140" s="520" t="s">
        <v>652</v>
      </c>
      <c r="S1140" s="520" t="s">
        <v>550</v>
      </c>
      <c r="T1140" s="520" t="s">
        <v>551</v>
      </c>
      <c r="U1140" s="520"/>
      <c r="V1140" s="520"/>
      <c r="W1140" s="520" t="s">
        <v>649</v>
      </c>
      <c r="X1140" s="520" t="s">
        <v>650</v>
      </c>
      <c r="Y1140" s="520" t="b">
        <v>0</v>
      </c>
      <c r="Z1140" s="520">
        <v>180</v>
      </c>
      <c r="AA1140" s="520">
        <v>6000</v>
      </c>
      <c r="AB1140" s="520">
        <v>40701</v>
      </c>
      <c r="AC1140" s="520" t="s">
        <v>1921</v>
      </c>
      <c r="AD1140" s="527">
        <v>750</v>
      </c>
      <c r="AE1140" s="520">
        <v>12</v>
      </c>
      <c r="AF1140" s="520"/>
      <c r="AG1140" s="520"/>
      <c r="AH1140" s="520">
        <v>15</v>
      </c>
      <c r="AI1140" s="520" t="s">
        <v>537</v>
      </c>
    </row>
    <row r="1141" spans="1:35" s="154" customFormat="1">
      <c r="A1141" s="520" t="s">
        <v>272</v>
      </c>
      <c r="B1141" s="520">
        <v>4</v>
      </c>
      <c r="C1141" s="525">
        <v>1275433</v>
      </c>
      <c r="D1141" s="520">
        <v>21000642</v>
      </c>
      <c r="E1141" s="520" t="s">
        <v>1176</v>
      </c>
      <c r="F1141" s="520" t="s">
        <v>640</v>
      </c>
      <c r="G1141" s="522">
        <v>40701</v>
      </c>
      <c r="H1141" s="522" t="s">
        <v>743</v>
      </c>
      <c r="I1141" s="520" t="s">
        <v>530</v>
      </c>
      <c r="J1141" s="523" t="s">
        <v>531</v>
      </c>
      <c r="K1141" s="520" t="s">
        <v>183</v>
      </c>
      <c r="L1141" s="520" t="s">
        <v>663</v>
      </c>
      <c r="M1141" s="520">
        <v>180</v>
      </c>
      <c r="N1141" s="524">
        <v>0.40763888888888888</v>
      </c>
      <c r="O1141" s="524">
        <v>0.40902777777777777</v>
      </c>
      <c r="P1141" s="519">
        <v>1.9999999999999929</v>
      </c>
      <c r="Q1141" s="520" t="s">
        <v>538</v>
      </c>
      <c r="R1141" s="520"/>
      <c r="S1141" s="520" t="s">
        <v>539</v>
      </c>
      <c r="T1141" s="520" t="s">
        <v>540</v>
      </c>
      <c r="U1141" s="520"/>
      <c r="V1141" s="520"/>
      <c r="W1141" s="520" t="s">
        <v>649</v>
      </c>
      <c r="X1141" s="520" t="s">
        <v>650</v>
      </c>
      <c r="Y1141" s="520" t="b">
        <v>0</v>
      </c>
      <c r="Z1141" s="520"/>
      <c r="AA1141" s="520"/>
      <c r="AB1141" s="520"/>
      <c r="AC1141" s="520"/>
      <c r="AD1141" s="527"/>
      <c r="AE1141" s="520"/>
      <c r="AF1141" s="520"/>
      <c r="AG1141" s="520"/>
      <c r="AH1141" s="520"/>
      <c r="AI1141" s="520" t="s">
        <v>537</v>
      </c>
    </row>
    <row r="1142" spans="1:35" s="154" customFormat="1">
      <c r="A1142" s="520" t="s">
        <v>272</v>
      </c>
      <c r="B1142" s="520">
        <v>4</v>
      </c>
      <c r="C1142" s="525">
        <v>1275433</v>
      </c>
      <c r="D1142" s="520">
        <v>21000642</v>
      </c>
      <c r="E1142" s="520" t="s">
        <v>1176</v>
      </c>
      <c r="F1142" s="520" t="s">
        <v>640</v>
      </c>
      <c r="G1142" s="522">
        <v>40701</v>
      </c>
      <c r="H1142" s="522" t="s">
        <v>743</v>
      </c>
      <c r="I1142" s="520" t="s">
        <v>530</v>
      </c>
      <c r="J1142" s="523" t="s">
        <v>531</v>
      </c>
      <c r="K1142" s="520" t="s">
        <v>183</v>
      </c>
      <c r="L1142" s="520" t="s">
        <v>663</v>
      </c>
      <c r="M1142" s="520">
        <v>180</v>
      </c>
      <c r="N1142" s="524">
        <v>0.40902777777777777</v>
      </c>
      <c r="O1142" s="524">
        <v>0.41111111111111109</v>
      </c>
      <c r="P1142" s="519">
        <v>2.9999999999999893</v>
      </c>
      <c r="Q1142" s="520" t="s">
        <v>546</v>
      </c>
      <c r="R1142" s="520" t="s">
        <v>596</v>
      </c>
      <c r="S1142" s="520" t="s">
        <v>547</v>
      </c>
      <c r="T1142" s="520" t="s">
        <v>534</v>
      </c>
      <c r="U1142" s="520"/>
      <c r="V1142" s="520"/>
      <c r="W1142" s="520" t="s">
        <v>649</v>
      </c>
      <c r="X1142" s="520" t="s">
        <v>650</v>
      </c>
      <c r="Y1142" s="520" t="b">
        <v>0</v>
      </c>
      <c r="Z1142" s="520"/>
      <c r="AA1142" s="520"/>
      <c r="AB1142" s="520"/>
      <c r="AC1142" s="520"/>
      <c r="AD1142" s="527"/>
      <c r="AE1142" s="520"/>
      <c r="AF1142" s="520"/>
      <c r="AG1142" s="520"/>
      <c r="AH1142" s="520"/>
      <c r="AI1142" s="520" t="s">
        <v>537</v>
      </c>
    </row>
    <row r="1143" spans="1:35" s="154" customFormat="1">
      <c r="A1143" s="520" t="s">
        <v>272</v>
      </c>
      <c r="B1143" s="520">
        <v>5</v>
      </c>
      <c r="C1143" s="525">
        <v>1275429</v>
      </c>
      <c r="D1143" s="520">
        <v>21000580</v>
      </c>
      <c r="E1143" s="520" t="s">
        <v>1189</v>
      </c>
      <c r="F1143" s="520" t="s">
        <v>640</v>
      </c>
      <c r="G1143" s="522">
        <v>40701</v>
      </c>
      <c r="H1143" s="522" t="s">
        <v>743</v>
      </c>
      <c r="I1143" s="520" t="s">
        <v>530</v>
      </c>
      <c r="J1143" s="523" t="s">
        <v>531</v>
      </c>
      <c r="K1143" s="520" t="s">
        <v>183</v>
      </c>
      <c r="L1143" s="520" t="s">
        <v>663</v>
      </c>
      <c r="M1143" s="520">
        <v>0</v>
      </c>
      <c r="N1143" s="524">
        <v>0.41111111111111109</v>
      </c>
      <c r="O1143" s="524">
        <v>0.42569444444444443</v>
      </c>
      <c r="P1143" s="519">
        <v>21.000000000000007</v>
      </c>
      <c r="Q1143" s="520" t="s">
        <v>562</v>
      </c>
      <c r="R1143" s="520" t="s">
        <v>1856</v>
      </c>
      <c r="S1143" s="520" t="s">
        <v>550</v>
      </c>
      <c r="T1143" s="520" t="s">
        <v>551</v>
      </c>
      <c r="U1143" s="520"/>
      <c r="V1143" s="520"/>
      <c r="W1143" s="520" t="s">
        <v>649</v>
      </c>
      <c r="X1143" s="520" t="s">
        <v>650</v>
      </c>
      <c r="Y1143" s="520" t="b">
        <v>0</v>
      </c>
      <c r="Z1143" s="520">
        <v>0</v>
      </c>
      <c r="AA1143" s="520">
        <v>6000</v>
      </c>
      <c r="AB1143" s="520">
        <v>40701</v>
      </c>
      <c r="AC1143" s="520" t="s">
        <v>1922</v>
      </c>
      <c r="AD1143" s="527">
        <v>750</v>
      </c>
      <c r="AE1143" s="520">
        <v>12</v>
      </c>
      <c r="AF1143" s="520"/>
      <c r="AG1143" s="520"/>
      <c r="AH1143" s="520">
        <v>0</v>
      </c>
      <c r="AI1143" s="520" t="s">
        <v>537</v>
      </c>
    </row>
    <row r="1144" spans="1:35" s="154" customFormat="1">
      <c r="A1144" s="520" t="s">
        <v>272</v>
      </c>
      <c r="B1144" s="520">
        <v>5</v>
      </c>
      <c r="C1144" s="525">
        <v>1275429</v>
      </c>
      <c r="D1144" s="520">
        <v>21000580</v>
      </c>
      <c r="E1144" s="520" t="s">
        <v>1189</v>
      </c>
      <c r="F1144" s="520" t="s">
        <v>640</v>
      </c>
      <c r="G1144" s="522">
        <v>40701</v>
      </c>
      <c r="H1144" s="522" t="s">
        <v>743</v>
      </c>
      <c r="I1144" s="520" t="s">
        <v>530</v>
      </c>
      <c r="J1144" s="523" t="s">
        <v>531</v>
      </c>
      <c r="K1144" s="520" t="s">
        <v>183</v>
      </c>
      <c r="L1144" s="520" t="s">
        <v>663</v>
      </c>
      <c r="M1144" s="520">
        <v>0</v>
      </c>
      <c r="N1144" s="524">
        <v>0.42569444444444443</v>
      </c>
      <c r="O1144" s="524">
        <v>0.44722222222222219</v>
      </c>
      <c r="P1144" s="519">
        <v>30.999999999999972</v>
      </c>
      <c r="Q1144" s="520" t="s">
        <v>548</v>
      </c>
      <c r="R1144" s="520" t="s">
        <v>1923</v>
      </c>
      <c r="S1144" s="520" t="s">
        <v>542</v>
      </c>
      <c r="T1144" s="520" t="s">
        <v>534</v>
      </c>
      <c r="U1144" s="520"/>
      <c r="V1144" s="520"/>
      <c r="W1144" s="520" t="s">
        <v>649</v>
      </c>
      <c r="X1144" s="520" t="s">
        <v>650</v>
      </c>
      <c r="Y1144" s="520" t="b">
        <v>0</v>
      </c>
      <c r="Z1144" s="520"/>
      <c r="AA1144" s="520"/>
      <c r="AB1144" s="520"/>
      <c r="AC1144" s="520"/>
      <c r="AD1144" s="527"/>
      <c r="AE1144" s="520"/>
      <c r="AF1144" s="520"/>
      <c r="AG1144" s="520"/>
      <c r="AH1144" s="520"/>
      <c r="AI1144" s="520" t="s">
        <v>537</v>
      </c>
    </row>
    <row r="1145" spans="1:35" s="154" customFormat="1">
      <c r="A1145" s="520" t="s">
        <v>272</v>
      </c>
      <c r="B1145" s="520">
        <v>5</v>
      </c>
      <c r="C1145" s="525">
        <v>1275429</v>
      </c>
      <c r="D1145" s="520">
        <v>21000580</v>
      </c>
      <c r="E1145" s="520" t="s">
        <v>1189</v>
      </c>
      <c r="F1145" s="520" t="s">
        <v>640</v>
      </c>
      <c r="G1145" s="522">
        <v>40701</v>
      </c>
      <c r="H1145" s="522" t="s">
        <v>743</v>
      </c>
      <c r="I1145" s="520" t="s">
        <v>530</v>
      </c>
      <c r="J1145" s="523" t="s">
        <v>531</v>
      </c>
      <c r="K1145" s="520" t="s">
        <v>183</v>
      </c>
      <c r="L1145" s="520" t="s">
        <v>663</v>
      </c>
      <c r="M1145" s="520">
        <v>0</v>
      </c>
      <c r="N1145" s="524">
        <v>0.44722222222222219</v>
      </c>
      <c r="O1145" s="524">
        <v>0.44722222222222219</v>
      </c>
      <c r="P1145" s="519">
        <v>0</v>
      </c>
      <c r="Q1145" s="520" t="s">
        <v>1391</v>
      </c>
      <c r="R1145" s="520" t="s">
        <v>1924</v>
      </c>
      <c r="S1145" s="520" t="s">
        <v>560</v>
      </c>
      <c r="T1145" s="520" t="s">
        <v>534</v>
      </c>
      <c r="U1145" s="520"/>
      <c r="V1145" s="520"/>
      <c r="W1145" s="520" t="s">
        <v>649</v>
      </c>
      <c r="X1145" s="520" t="s">
        <v>650</v>
      </c>
      <c r="Y1145" s="520" t="b">
        <v>0</v>
      </c>
      <c r="Z1145" s="520"/>
      <c r="AA1145" s="520"/>
      <c r="AB1145" s="520"/>
      <c r="AC1145" s="520"/>
      <c r="AD1145" s="527"/>
      <c r="AE1145" s="520"/>
      <c r="AF1145" s="520"/>
      <c r="AG1145" s="520"/>
      <c r="AH1145" s="520"/>
      <c r="AI1145" s="520" t="s">
        <v>537</v>
      </c>
    </row>
    <row r="1146" spans="1:35" s="154" customFormat="1">
      <c r="A1146" s="520" t="s">
        <v>272</v>
      </c>
      <c r="B1146" s="520">
        <v>6</v>
      </c>
      <c r="C1146" s="525">
        <v>7085306</v>
      </c>
      <c r="D1146" s="520">
        <v>21000737</v>
      </c>
      <c r="E1146" s="520" t="s">
        <v>1193</v>
      </c>
      <c r="F1146" s="520" t="s">
        <v>1925</v>
      </c>
      <c r="G1146" s="522">
        <v>40701</v>
      </c>
      <c r="H1146" s="522" t="s">
        <v>743</v>
      </c>
      <c r="I1146" s="520" t="s">
        <v>530</v>
      </c>
      <c r="J1146" s="523" t="s">
        <v>531</v>
      </c>
      <c r="K1146" s="520" t="s">
        <v>183</v>
      </c>
      <c r="L1146" s="520" t="s">
        <v>663</v>
      </c>
      <c r="M1146" s="520">
        <v>588</v>
      </c>
      <c r="N1146" s="524">
        <v>0.44722222222222219</v>
      </c>
      <c r="O1146" s="524">
        <v>0.4513888888888889</v>
      </c>
      <c r="P1146" s="519">
        <v>5.9999999999999787</v>
      </c>
      <c r="Q1146" s="520" t="s">
        <v>538</v>
      </c>
      <c r="R1146" s="520"/>
      <c r="S1146" s="520" t="s">
        <v>539</v>
      </c>
      <c r="T1146" s="520" t="s">
        <v>540</v>
      </c>
      <c r="U1146" s="520"/>
      <c r="V1146" s="520"/>
      <c r="W1146" s="520" t="s">
        <v>649</v>
      </c>
      <c r="X1146" s="520" t="s">
        <v>650</v>
      </c>
      <c r="Y1146" s="520" t="b">
        <v>0</v>
      </c>
      <c r="Z1146" s="520">
        <v>588</v>
      </c>
      <c r="AA1146" s="520">
        <v>6000</v>
      </c>
      <c r="AB1146" s="520">
        <v>40701</v>
      </c>
      <c r="AC1146" s="520" t="s">
        <v>1926</v>
      </c>
      <c r="AD1146" s="527">
        <v>750</v>
      </c>
      <c r="AE1146" s="520">
        <v>12</v>
      </c>
      <c r="AF1146" s="520"/>
      <c r="AG1146" s="520"/>
      <c r="AH1146" s="520">
        <v>49</v>
      </c>
      <c r="AI1146" s="520" t="s">
        <v>537</v>
      </c>
    </row>
    <row r="1147" spans="1:35" s="154" customFormat="1">
      <c r="A1147" s="520" t="s">
        <v>272</v>
      </c>
      <c r="B1147" s="520">
        <v>6</v>
      </c>
      <c r="C1147" s="525">
        <v>7085306</v>
      </c>
      <c r="D1147" s="520">
        <v>21000737</v>
      </c>
      <c r="E1147" s="520" t="s">
        <v>1193</v>
      </c>
      <c r="F1147" s="520" t="s">
        <v>1925</v>
      </c>
      <c r="G1147" s="522">
        <v>40701</v>
      </c>
      <c r="H1147" s="522" t="s">
        <v>743</v>
      </c>
      <c r="I1147" s="520" t="s">
        <v>530</v>
      </c>
      <c r="J1147" s="523" t="s">
        <v>531</v>
      </c>
      <c r="K1147" s="520" t="s">
        <v>183</v>
      </c>
      <c r="L1147" s="520" t="s">
        <v>663</v>
      </c>
      <c r="M1147" s="520">
        <v>588</v>
      </c>
      <c r="N1147" s="524">
        <v>0.4513888888888889</v>
      </c>
      <c r="O1147" s="524">
        <v>0.48888888888888887</v>
      </c>
      <c r="P1147" s="519">
        <v>54.00000000000005</v>
      </c>
      <c r="Q1147" s="520" t="s">
        <v>548</v>
      </c>
      <c r="R1147" s="520" t="s">
        <v>1927</v>
      </c>
      <c r="S1147" s="520" t="s">
        <v>542</v>
      </c>
      <c r="T1147" s="520" t="s">
        <v>534</v>
      </c>
      <c r="U1147" s="520"/>
      <c r="V1147" s="520"/>
      <c r="W1147" s="520" t="s">
        <v>649</v>
      </c>
      <c r="X1147" s="520" t="s">
        <v>650</v>
      </c>
      <c r="Y1147" s="520" t="b">
        <v>0</v>
      </c>
      <c r="Z1147" s="520"/>
      <c r="AA1147" s="520"/>
      <c r="AB1147" s="520"/>
      <c r="AC1147" s="520"/>
      <c r="AD1147" s="527"/>
      <c r="AE1147" s="520"/>
      <c r="AF1147" s="520"/>
      <c r="AG1147" s="520"/>
      <c r="AH1147" s="520"/>
      <c r="AI1147" s="520" t="s">
        <v>537</v>
      </c>
    </row>
    <row r="1148" spans="1:35" s="154" customFormat="1">
      <c r="A1148" s="520" t="s">
        <v>272</v>
      </c>
      <c r="B1148" s="520">
        <v>7</v>
      </c>
      <c r="C1148" s="525">
        <v>1275429</v>
      </c>
      <c r="D1148" s="520">
        <v>21000580</v>
      </c>
      <c r="E1148" s="520" t="s">
        <v>1189</v>
      </c>
      <c r="F1148" s="520" t="s">
        <v>640</v>
      </c>
      <c r="G1148" s="522">
        <v>40701</v>
      </c>
      <c r="H1148" s="522" t="s">
        <v>743</v>
      </c>
      <c r="I1148" s="520" t="s">
        <v>530</v>
      </c>
      <c r="J1148" s="523" t="s">
        <v>531</v>
      </c>
      <c r="K1148" s="520" t="s">
        <v>183</v>
      </c>
      <c r="L1148" s="520" t="s">
        <v>663</v>
      </c>
      <c r="M1148" s="520">
        <v>672</v>
      </c>
      <c r="N1148" s="524">
        <v>0.48888888888888887</v>
      </c>
      <c r="O1148" s="524">
        <v>0.50277777777777777</v>
      </c>
      <c r="P1148" s="519">
        <v>20.000000000000007</v>
      </c>
      <c r="Q1148" s="520" t="s">
        <v>562</v>
      </c>
      <c r="R1148" s="520" t="s">
        <v>1856</v>
      </c>
      <c r="S1148" s="520" t="s">
        <v>550</v>
      </c>
      <c r="T1148" s="520" t="s">
        <v>551</v>
      </c>
      <c r="U1148" s="520"/>
      <c r="V1148" s="520"/>
      <c r="W1148" s="520" t="s">
        <v>649</v>
      </c>
      <c r="X1148" s="520" t="s">
        <v>650</v>
      </c>
      <c r="Y1148" s="520" t="b">
        <v>0</v>
      </c>
      <c r="Z1148" s="520">
        <v>672</v>
      </c>
      <c r="AA1148" s="520">
        <v>6000</v>
      </c>
      <c r="AB1148" s="520">
        <v>40701</v>
      </c>
      <c r="AC1148" s="520" t="s">
        <v>1922</v>
      </c>
      <c r="AD1148" s="527">
        <v>750</v>
      </c>
      <c r="AE1148" s="520">
        <v>12</v>
      </c>
      <c r="AF1148" s="520"/>
      <c r="AG1148" s="520"/>
      <c r="AH1148" s="520">
        <v>56</v>
      </c>
      <c r="AI1148" s="520" t="s">
        <v>537</v>
      </c>
    </row>
    <row r="1149" spans="1:35" s="154" customFormat="1">
      <c r="A1149" s="520" t="s">
        <v>272</v>
      </c>
      <c r="B1149" s="520">
        <v>7</v>
      </c>
      <c r="C1149" s="525">
        <v>1275429</v>
      </c>
      <c r="D1149" s="520">
        <v>21000580</v>
      </c>
      <c r="E1149" s="520" t="s">
        <v>1189</v>
      </c>
      <c r="F1149" s="520" t="s">
        <v>640</v>
      </c>
      <c r="G1149" s="522">
        <v>40701</v>
      </c>
      <c r="H1149" s="522" t="s">
        <v>743</v>
      </c>
      <c r="I1149" s="520" t="s">
        <v>530</v>
      </c>
      <c r="J1149" s="523" t="s">
        <v>531</v>
      </c>
      <c r="K1149" s="520" t="s">
        <v>183</v>
      </c>
      <c r="L1149" s="520" t="s">
        <v>663</v>
      </c>
      <c r="M1149" s="520">
        <v>672</v>
      </c>
      <c r="N1149" s="524">
        <v>0.50277777777777777</v>
      </c>
      <c r="O1149" s="524">
        <v>0.50763888888888886</v>
      </c>
      <c r="P1149" s="519">
        <v>6.9999999999999751</v>
      </c>
      <c r="Q1149" s="520" t="s">
        <v>538</v>
      </c>
      <c r="R1149" s="520"/>
      <c r="S1149" s="520" t="s">
        <v>539</v>
      </c>
      <c r="T1149" s="520" t="s">
        <v>540</v>
      </c>
      <c r="U1149" s="520"/>
      <c r="V1149" s="520"/>
      <c r="W1149" s="520" t="s">
        <v>649</v>
      </c>
      <c r="X1149" s="520" t="s">
        <v>650</v>
      </c>
      <c r="Y1149" s="520" t="b">
        <v>0</v>
      </c>
      <c r="Z1149" s="520"/>
      <c r="AA1149" s="520"/>
      <c r="AB1149" s="520"/>
      <c r="AC1149" s="520"/>
      <c r="AD1149" s="527"/>
      <c r="AE1149" s="520"/>
      <c r="AF1149" s="520"/>
      <c r="AG1149" s="520"/>
      <c r="AH1149" s="520"/>
      <c r="AI1149" s="520" t="s">
        <v>537</v>
      </c>
    </row>
    <row r="1150" spans="1:35" s="154" customFormat="1">
      <c r="A1150" s="520" t="s">
        <v>272</v>
      </c>
      <c r="B1150" s="520">
        <v>7</v>
      </c>
      <c r="C1150" s="525">
        <v>1275429</v>
      </c>
      <c r="D1150" s="520">
        <v>21000580</v>
      </c>
      <c r="E1150" s="520" t="s">
        <v>1189</v>
      </c>
      <c r="F1150" s="520" t="s">
        <v>640</v>
      </c>
      <c r="G1150" s="522">
        <v>40701</v>
      </c>
      <c r="H1150" s="522" t="s">
        <v>743</v>
      </c>
      <c r="I1150" s="520" t="s">
        <v>530</v>
      </c>
      <c r="J1150" s="523" t="s">
        <v>531</v>
      </c>
      <c r="K1150" s="520" t="s">
        <v>183</v>
      </c>
      <c r="L1150" s="520" t="s">
        <v>663</v>
      </c>
      <c r="M1150" s="520">
        <v>672</v>
      </c>
      <c r="N1150" s="524">
        <v>0.50763888888888886</v>
      </c>
      <c r="O1150" s="524">
        <v>0.51388888888888884</v>
      </c>
      <c r="P1150" s="519">
        <v>8.999999999999968</v>
      </c>
      <c r="Q1150" s="520" t="s">
        <v>546</v>
      </c>
      <c r="R1150" s="520" t="s">
        <v>596</v>
      </c>
      <c r="S1150" s="520" t="s">
        <v>547</v>
      </c>
      <c r="T1150" s="520" t="s">
        <v>534</v>
      </c>
      <c r="U1150" s="520"/>
      <c r="V1150" s="520"/>
      <c r="W1150" s="520" t="s">
        <v>649</v>
      </c>
      <c r="X1150" s="520" t="s">
        <v>650</v>
      </c>
      <c r="Y1150" s="520" t="b">
        <v>0</v>
      </c>
      <c r="Z1150" s="520"/>
      <c r="AA1150" s="520"/>
      <c r="AB1150" s="520"/>
      <c r="AC1150" s="520"/>
      <c r="AD1150" s="527"/>
      <c r="AE1150" s="520"/>
      <c r="AF1150" s="520"/>
      <c r="AG1150" s="520"/>
      <c r="AH1150" s="520"/>
      <c r="AI1150" s="520" t="s">
        <v>537</v>
      </c>
    </row>
    <row r="1151" spans="1:35" s="154" customFormat="1">
      <c r="A1151" s="520" t="s">
        <v>272</v>
      </c>
      <c r="B1151" s="520">
        <v>8</v>
      </c>
      <c r="C1151" s="525">
        <v>1275049</v>
      </c>
      <c r="D1151" s="520">
        <v>12006084</v>
      </c>
      <c r="E1151" s="520" t="s">
        <v>1177</v>
      </c>
      <c r="F1151" s="520" t="s">
        <v>1928</v>
      </c>
      <c r="G1151" s="522">
        <v>40701</v>
      </c>
      <c r="H1151" s="522" t="s">
        <v>743</v>
      </c>
      <c r="I1151" s="520" t="s">
        <v>530</v>
      </c>
      <c r="J1151" s="523" t="s">
        <v>531</v>
      </c>
      <c r="K1151" s="520" t="s">
        <v>183</v>
      </c>
      <c r="L1151" s="520" t="s">
        <v>663</v>
      </c>
      <c r="M1151" s="520">
        <v>720</v>
      </c>
      <c r="N1151" s="524">
        <v>0.51388888888888884</v>
      </c>
      <c r="O1151" s="524">
        <v>0.54513888888888884</v>
      </c>
      <c r="P1151" s="519">
        <v>45</v>
      </c>
      <c r="Q1151" s="520" t="s">
        <v>632</v>
      </c>
      <c r="R1151" s="520" t="s">
        <v>1929</v>
      </c>
      <c r="S1151" s="520" t="s">
        <v>547</v>
      </c>
      <c r="T1151" s="520" t="s">
        <v>534</v>
      </c>
      <c r="U1151" s="520"/>
      <c r="V1151" s="520"/>
      <c r="W1151" s="520" t="s">
        <v>649</v>
      </c>
      <c r="X1151" s="520" t="s">
        <v>650</v>
      </c>
      <c r="Y1151" s="520" t="b">
        <v>0</v>
      </c>
      <c r="Z1151" s="520">
        <v>720</v>
      </c>
      <c r="AA1151" s="520">
        <v>6000</v>
      </c>
      <c r="AB1151" s="520">
        <v>40701</v>
      </c>
      <c r="AC1151" s="520" t="s">
        <v>1930</v>
      </c>
      <c r="AD1151" s="527">
        <v>750</v>
      </c>
      <c r="AE1151" s="520">
        <v>12</v>
      </c>
      <c r="AF1151" s="520"/>
      <c r="AG1151" s="520"/>
      <c r="AH1151" s="520">
        <v>60</v>
      </c>
      <c r="AI1151" s="520" t="s">
        <v>537</v>
      </c>
    </row>
    <row r="1152" spans="1:35" s="154" customFormat="1">
      <c r="A1152" s="520" t="s">
        <v>272</v>
      </c>
      <c r="B1152" s="520">
        <v>8</v>
      </c>
      <c r="C1152" s="525">
        <v>1275049</v>
      </c>
      <c r="D1152" s="520">
        <v>12006084</v>
      </c>
      <c r="E1152" s="520" t="s">
        <v>1177</v>
      </c>
      <c r="F1152" s="520" t="s">
        <v>1928</v>
      </c>
      <c r="G1152" s="522">
        <v>40701</v>
      </c>
      <c r="H1152" s="522" t="s">
        <v>743</v>
      </c>
      <c r="I1152" s="520" t="s">
        <v>530</v>
      </c>
      <c r="J1152" s="523" t="s">
        <v>531</v>
      </c>
      <c r="K1152" s="520" t="s">
        <v>183</v>
      </c>
      <c r="L1152" s="520" t="s">
        <v>663</v>
      </c>
      <c r="M1152" s="520">
        <v>720</v>
      </c>
      <c r="N1152" s="524">
        <v>0.54513888888888884</v>
      </c>
      <c r="O1152" s="524">
        <v>0.56458333333333333</v>
      </c>
      <c r="P1152" s="519">
        <v>28.00000000000006</v>
      </c>
      <c r="Q1152" s="520" t="s">
        <v>562</v>
      </c>
      <c r="R1152" s="520" t="s">
        <v>661</v>
      </c>
      <c r="S1152" s="520" t="s">
        <v>550</v>
      </c>
      <c r="T1152" s="520" t="s">
        <v>551</v>
      </c>
      <c r="U1152" s="520"/>
      <c r="V1152" s="520"/>
      <c r="W1152" s="520" t="s">
        <v>649</v>
      </c>
      <c r="X1152" s="520" t="s">
        <v>650</v>
      </c>
      <c r="Y1152" s="520" t="b">
        <v>0</v>
      </c>
      <c r="Z1152" s="520"/>
      <c r="AA1152" s="520"/>
      <c r="AB1152" s="520"/>
      <c r="AC1152" s="520"/>
      <c r="AD1152" s="527"/>
      <c r="AE1152" s="520"/>
      <c r="AF1152" s="520"/>
      <c r="AG1152" s="520"/>
      <c r="AH1152" s="520"/>
      <c r="AI1152" s="520" t="s">
        <v>537</v>
      </c>
    </row>
    <row r="1153" spans="1:35" s="154" customFormat="1">
      <c r="A1153" s="520" t="s">
        <v>272</v>
      </c>
      <c r="B1153" s="520">
        <v>8</v>
      </c>
      <c r="C1153" s="525">
        <v>1275049</v>
      </c>
      <c r="D1153" s="520">
        <v>12006084</v>
      </c>
      <c r="E1153" s="520" t="s">
        <v>1177</v>
      </c>
      <c r="F1153" s="520" t="s">
        <v>1928</v>
      </c>
      <c r="G1153" s="522">
        <v>40701</v>
      </c>
      <c r="H1153" s="522" t="s">
        <v>743</v>
      </c>
      <c r="I1153" s="520" t="s">
        <v>530</v>
      </c>
      <c r="J1153" s="523" t="s">
        <v>531</v>
      </c>
      <c r="K1153" s="520" t="s">
        <v>183</v>
      </c>
      <c r="L1153" s="520" t="s">
        <v>663</v>
      </c>
      <c r="M1153" s="520">
        <v>720</v>
      </c>
      <c r="N1153" s="524">
        <v>0.56458333333333333</v>
      </c>
      <c r="O1153" s="524">
        <v>0.57499999999999996</v>
      </c>
      <c r="P1153" s="519">
        <v>14.999999999999947</v>
      </c>
      <c r="Q1153" s="520" t="s">
        <v>1462</v>
      </c>
      <c r="R1153" s="520" t="s">
        <v>1931</v>
      </c>
      <c r="S1153" s="520" t="s">
        <v>584</v>
      </c>
      <c r="T1153" s="520" t="s">
        <v>540</v>
      </c>
      <c r="U1153" s="520"/>
      <c r="V1153" s="520"/>
      <c r="W1153" s="520" t="s">
        <v>649</v>
      </c>
      <c r="X1153" s="520" t="s">
        <v>650</v>
      </c>
      <c r="Y1153" s="520" t="b">
        <v>0</v>
      </c>
      <c r="Z1153" s="520"/>
      <c r="AA1153" s="520"/>
      <c r="AB1153" s="520"/>
      <c r="AC1153" s="520"/>
      <c r="AD1153" s="527"/>
      <c r="AE1153" s="520"/>
      <c r="AF1153" s="520"/>
      <c r="AG1153" s="520"/>
      <c r="AH1153" s="520"/>
      <c r="AI1153" s="520" t="s">
        <v>537</v>
      </c>
    </row>
    <row r="1154" spans="1:35" s="154" customFormat="1">
      <c r="A1154" s="520" t="s">
        <v>272</v>
      </c>
      <c r="B1154" s="520">
        <v>8</v>
      </c>
      <c r="C1154" s="525">
        <v>1275049</v>
      </c>
      <c r="D1154" s="520">
        <v>12006084</v>
      </c>
      <c r="E1154" s="520" t="s">
        <v>1177</v>
      </c>
      <c r="F1154" s="520" t="s">
        <v>1928</v>
      </c>
      <c r="G1154" s="522">
        <v>40701</v>
      </c>
      <c r="H1154" s="522" t="s">
        <v>743</v>
      </c>
      <c r="I1154" s="520" t="s">
        <v>530</v>
      </c>
      <c r="J1154" s="523" t="s">
        <v>531</v>
      </c>
      <c r="K1154" s="520" t="s">
        <v>183</v>
      </c>
      <c r="L1154" s="520" t="s">
        <v>663</v>
      </c>
      <c r="M1154" s="520">
        <v>720</v>
      </c>
      <c r="N1154" s="524">
        <v>0.57499999999999996</v>
      </c>
      <c r="O1154" s="524">
        <v>0.57986111111111105</v>
      </c>
      <c r="P1154" s="519">
        <v>6.9999999999999751</v>
      </c>
      <c r="Q1154" s="520" t="s">
        <v>546</v>
      </c>
      <c r="R1154" s="520" t="s">
        <v>596</v>
      </c>
      <c r="S1154" s="520" t="s">
        <v>547</v>
      </c>
      <c r="T1154" s="520" t="s">
        <v>534</v>
      </c>
      <c r="U1154" s="520"/>
      <c r="V1154" s="520"/>
      <c r="W1154" s="520" t="s">
        <v>649</v>
      </c>
      <c r="X1154" s="520" t="s">
        <v>650</v>
      </c>
      <c r="Y1154" s="520" t="b">
        <v>0</v>
      </c>
      <c r="Z1154" s="520"/>
      <c r="AA1154" s="520"/>
      <c r="AB1154" s="520"/>
      <c r="AC1154" s="520"/>
      <c r="AD1154" s="527"/>
      <c r="AE1154" s="520"/>
      <c r="AF1154" s="520"/>
      <c r="AG1154" s="520"/>
      <c r="AH1154" s="520"/>
      <c r="AI1154" s="520" t="s">
        <v>537</v>
      </c>
    </row>
    <row r="1155" spans="1:35" s="154" customFormat="1">
      <c r="A1155" s="520" t="s">
        <v>272</v>
      </c>
      <c r="B1155" s="520">
        <v>8</v>
      </c>
      <c r="C1155" s="525">
        <v>1275049</v>
      </c>
      <c r="D1155" s="520">
        <v>12006084</v>
      </c>
      <c r="E1155" s="520" t="s">
        <v>1177</v>
      </c>
      <c r="F1155" s="520" t="s">
        <v>1928</v>
      </c>
      <c r="G1155" s="522">
        <v>40701</v>
      </c>
      <c r="H1155" s="522" t="s">
        <v>743</v>
      </c>
      <c r="I1155" s="520" t="s">
        <v>530</v>
      </c>
      <c r="J1155" s="523" t="s">
        <v>531</v>
      </c>
      <c r="K1155" s="520" t="s">
        <v>183</v>
      </c>
      <c r="L1155" s="520" t="s">
        <v>663</v>
      </c>
      <c r="M1155" s="520">
        <v>720</v>
      </c>
      <c r="N1155" s="524">
        <v>0.57986111111111105</v>
      </c>
      <c r="O1155" s="524">
        <v>0.59861111111111109</v>
      </c>
      <c r="P1155" s="519">
        <v>27.000000000000064</v>
      </c>
      <c r="Q1155" s="520" t="s">
        <v>548</v>
      </c>
      <c r="R1155" s="520" t="s">
        <v>1932</v>
      </c>
      <c r="S1155" s="520" t="s">
        <v>542</v>
      </c>
      <c r="T1155" s="520" t="s">
        <v>534</v>
      </c>
      <c r="U1155" s="520"/>
      <c r="V1155" s="520"/>
      <c r="W1155" s="520" t="s">
        <v>649</v>
      </c>
      <c r="X1155" s="520" t="s">
        <v>650</v>
      </c>
      <c r="Y1155" s="520" t="b">
        <v>0</v>
      </c>
      <c r="Z1155" s="520"/>
      <c r="AA1155" s="520"/>
      <c r="AB1155" s="520"/>
      <c r="AC1155" s="520"/>
      <c r="AD1155" s="527"/>
      <c r="AE1155" s="520"/>
      <c r="AF1155" s="520"/>
      <c r="AG1155" s="520"/>
      <c r="AH1155" s="520"/>
      <c r="AI1155" s="520" t="s">
        <v>537</v>
      </c>
    </row>
    <row r="1156" spans="1:35" s="154" customFormat="1">
      <c r="A1156" s="520" t="s">
        <v>272</v>
      </c>
      <c r="B1156" s="520">
        <v>9</v>
      </c>
      <c r="C1156" s="525">
        <v>1275631</v>
      </c>
      <c r="D1156" s="520">
        <v>21000275</v>
      </c>
      <c r="E1156" s="520" t="s">
        <v>1180</v>
      </c>
      <c r="F1156" s="520" t="s">
        <v>1933</v>
      </c>
      <c r="G1156" s="522">
        <v>40701</v>
      </c>
      <c r="H1156" s="522" t="s">
        <v>743</v>
      </c>
      <c r="I1156" s="520" t="s">
        <v>530</v>
      </c>
      <c r="J1156" s="523" t="s">
        <v>531</v>
      </c>
      <c r="K1156" s="520" t="s">
        <v>183</v>
      </c>
      <c r="L1156" s="520" t="s">
        <v>663</v>
      </c>
      <c r="M1156" s="520">
        <v>0</v>
      </c>
      <c r="N1156" s="524">
        <v>0.59861111111111109</v>
      </c>
      <c r="O1156" s="524">
        <v>0.60416666666666663</v>
      </c>
      <c r="P1156" s="519">
        <v>7.9999999999999716</v>
      </c>
      <c r="Q1156" s="520" t="s">
        <v>562</v>
      </c>
      <c r="R1156" s="520" t="s">
        <v>1856</v>
      </c>
      <c r="S1156" s="520" t="s">
        <v>550</v>
      </c>
      <c r="T1156" s="520" t="s">
        <v>551</v>
      </c>
      <c r="U1156" s="520"/>
      <c r="V1156" s="520"/>
      <c r="W1156" s="520" t="s">
        <v>649</v>
      </c>
      <c r="X1156" s="520" t="s">
        <v>650</v>
      </c>
      <c r="Y1156" s="520" t="b">
        <v>0</v>
      </c>
      <c r="Z1156" s="520">
        <v>0</v>
      </c>
      <c r="AA1156" s="520">
        <v>6000</v>
      </c>
      <c r="AB1156" s="520">
        <v>40701</v>
      </c>
      <c r="AC1156" s="520" t="s">
        <v>1934</v>
      </c>
      <c r="AD1156" s="527">
        <v>750</v>
      </c>
      <c r="AE1156" s="520">
        <v>12</v>
      </c>
      <c r="AF1156" s="520"/>
      <c r="AG1156" s="520"/>
      <c r="AH1156" s="520">
        <v>0</v>
      </c>
      <c r="AI1156" s="520" t="s">
        <v>537</v>
      </c>
    </row>
    <row r="1157" spans="1:35" s="154" customFormat="1">
      <c r="A1157" s="520" t="s">
        <v>272</v>
      </c>
      <c r="B1157" s="520">
        <v>1</v>
      </c>
      <c r="C1157" s="525">
        <v>1275631</v>
      </c>
      <c r="D1157" s="520">
        <v>21000275</v>
      </c>
      <c r="E1157" s="520" t="s">
        <v>1180</v>
      </c>
      <c r="F1157" s="520" t="s">
        <v>1933</v>
      </c>
      <c r="G1157" s="522">
        <v>40701</v>
      </c>
      <c r="H1157" s="522" t="s">
        <v>743</v>
      </c>
      <c r="I1157" s="520" t="s">
        <v>530</v>
      </c>
      <c r="J1157" s="523" t="s">
        <v>564</v>
      </c>
      <c r="K1157" s="520" t="s">
        <v>183</v>
      </c>
      <c r="L1157" s="520" t="s">
        <v>663</v>
      </c>
      <c r="M1157" s="520">
        <v>300</v>
      </c>
      <c r="N1157" s="524">
        <v>0.60416666666666663</v>
      </c>
      <c r="O1157" s="524">
        <v>0.61527777777777781</v>
      </c>
      <c r="P1157" s="519">
        <v>15.999999999999943</v>
      </c>
      <c r="Q1157" s="520" t="s">
        <v>562</v>
      </c>
      <c r="R1157" s="520" t="s">
        <v>1856</v>
      </c>
      <c r="S1157" s="520" t="s">
        <v>550</v>
      </c>
      <c r="T1157" s="520" t="s">
        <v>551</v>
      </c>
      <c r="U1157" s="520"/>
      <c r="V1157" s="520"/>
      <c r="W1157" s="520" t="s">
        <v>654</v>
      </c>
      <c r="X1157" s="520" t="s">
        <v>655</v>
      </c>
      <c r="Y1157" s="520" t="b">
        <v>0</v>
      </c>
      <c r="Z1157" s="520">
        <v>300</v>
      </c>
      <c r="AA1157" s="520">
        <v>6000</v>
      </c>
      <c r="AB1157" s="520">
        <v>40701</v>
      </c>
      <c r="AC1157" s="520"/>
      <c r="AD1157" s="527">
        <v>750</v>
      </c>
      <c r="AE1157" s="520">
        <v>12</v>
      </c>
      <c r="AF1157" s="520"/>
      <c r="AG1157" s="520"/>
      <c r="AH1157" s="520">
        <v>25</v>
      </c>
      <c r="AI1157" s="520" t="s">
        <v>589</v>
      </c>
    </row>
    <row r="1158" spans="1:35" s="154" customFormat="1">
      <c r="A1158" s="520" t="s">
        <v>272</v>
      </c>
      <c r="B1158" s="520">
        <v>1</v>
      </c>
      <c r="C1158" s="525">
        <v>1275631</v>
      </c>
      <c r="D1158" s="520">
        <v>21000275</v>
      </c>
      <c r="E1158" s="520" t="s">
        <v>1180</v>
      </c>
      <c r="F1158" s="520" t="s">
        <v>1933</v>
      </c>
      <c r="G1158" s="522">
        <v>40701</v>
      </c>
      <c r="H1158" s="522" t="s">
        <v>743</v>
      </c>
      <c r="I1158" s="520" t="s">
        <v>530</v>
      </c>
      <c r="J1158" s="523" t="s">
        <v>564</v>
      </c>
      <c r="K1158" s="520" t="s">
        <v>183</v>
      </c>
      <c r="L1158" s="520" t="s">
        <v>663</v>
      </c>
      <c r="M1158" s="520">
        <v>300</v>
      </c>
      <c r="N1158" s="524">
        <v>0.61527777777777781</v>
      </c>
      <c r="O1158" s="524">
        <v>0.61805555555555558</v>
      </c>
      <c r="P1158" s="519">
        <v>4.0000000000001457</v>
      </c>
      <c r="Q1158" s="520" t="s">
        <v>538</v>
      </c>
      <c r="R1158" s="520"/>
      <c r="S1158" s="520" t="s">
        <v>539</v>
      </c>
      <c r="T1158" s="520" t="s">
        <v>540</v>
      </c>
      <c r="U1158" s="520"/>
      <c r="V1158" s="520"/>
      <c r="W1158" s="520" t="s">
        <v>654</v>
      </c>
      <c r="X1158" s="520" t="s">
        <v>655</v>
      </c>
      <c r="Y1158" s="520" t="b">
        <v>0</v>
      </c>
      <c r="Z1158" s="520"/>
      <c r="AA1158" s="520"/>
      <c r="AB1158" s="520"/>
      <c r="AC1158" s="520"/>
      <c r="AD1158" s="527"/>
      <c r="AE1158" s="520"/>
      <c r="AF1158" s="520"/>
      <c r="AG1158" s="520"/>
      <c r="AH1158" s="520"/>
      <c r="AI1158" s="520" t="s">
        <v>589</v>
      </c>
    </row>
    <row r="1159" spans="1:35" s="154" customFormat="1">
      <c r="A1159" s="520" t="s">
        <v>272</v>
      </c>
      <c r="B1159" s="520">
        <v>1</v>
      </c>
      <c r="C1159" s="525">
        <v>1275631</v>
      </c>
      <c r="D1159" s="520">
        <v>21000275</v>
      </c>
      <c r="E1159" s="520" t="s">
        <v>1180</v>
      </c>
      <c r="F1159" s="520" t="s">
        <v>1933</v>
      </c>
      <c r="G1159" s="522">
        <v>40701</v>
      </c>
      <c r="H1159" s="522" t="s">
        <v>743</v>
      </c>
      <c r="I1159" s="520" t="s">
        <v>530</v>
      </c>
      <c r="J1159" s="523" t="s">
        <v>564</v>
      </c>
      <c r="K1159" s="520" t="s">
        <v>183</v>
      </c>
      <c r="L1159" s="520" t="s">
        <v>663</v>
      </c>
      <c r="M1159" s="520">
        <v>300</v>
      </c>
      <c r="N1159" s="524">
        <v>0.61805555555555558</v>
      </c>
      <c r="O1159" s="524">
        <v>0.62361111111111112</v>
      </c>
      <c r="P1159" s="519">
        <v>7.9999999999999716</v>
      </c>
      <c r="Q1159" s="520" t="s">
        <v>546</v>
      </c>
      <c r="R1159" s="520" t="s">
        <v>1935</v>
      </c>
      <c r="S1159" s="520" t="s">
        <v>547</v>
      </c>
      <c r="T1159" s="520" t="s">
        <v>534</v>
      </c>
      <c r="U1159" s="520"/>
      <c r="V1159" s="520"/>
      <c r="W1159" s="520" t="s">
        <v>654</v>
      </c>
      <c r="X1159" s="520" t="s">
        <v>655</v>
      </c>
      <c r="Y1159" s="520" t="b">
        <v>0</v>
      </c>
      <c r="Z1159" s="520"/>
      <c r="AA1159" s="520"/>
      <c r="AB1159" s="520"/>
      <c r="AC1159" s="520"/>
      <c r="AD1159" s="527"/>
      <c r="AE1159" s="520"/>
      <c r="AF1159" s="520"/>
      <c r="AG1159" s="520"/>
      <c r="AH1159" s="520"/>
      <c r="AI1159" s="520" t="s">
        <v>589</v>
      </c>
    </row>
    <row r="1160" spans="1:35" s="154" customFormat="1">
      <c r="A1160" s="520" t="s">
        <v>272</v>
      </c>
      <c r="B1160" s="520">
        <v>2</v>
      </c>
      <c r="C1160" s="525">
        <v>1275595</v>
      </c>
      <c r="D1160" s="520">
        <v>21000279</v>
      </c>
      <c r="E1160" s="520" t="s">
        <v>1183</v>
      </c>
      <c r="F1160" s="520" t="s">
        <v>1933</v>
      </c>
      <c r="G1160" s="522">
        <v>40701</v>
      </c>
      <c r="H1160" s="522" t="s">
        <v>743</v>
      </c>
      <c r="I1160" s="520" t="s">
        <v>530</v>
      </c>
      <c r="J1160" s="523" t="s">
        <v>564</v>
      </c>
      <c r="K1160" s="520" t="s">
        <v>183</v>
      </c>
      <c r="L1160" s="520" t="s">
        <v>663</v>
      </c>
      <c r="M1160" s="520">
        <v>420</v>
      </c>
      <c r="N1160" s="524">
        <v>0.62361111111111112</v>
      </c>
      <c r="O1160" s="524">
        <v>0.62708333333333333</v>
      </c>
      <c r="P1160" s="519">
        <v>4.9999999999999822</v>
      </c>
      <c r="Q1160" s="520" t="s">
        <v>554</v>
      </c>
      <c r="R1160" s="520" t="s">
        <v>652</v>
      </c>
      <c r="S1160" s="520" t="s">
        <v>550</v>
      </c>
      <c r="T1160" s="520" t="s">
        <v>551</v>
      </c>
      <c r="U1160" s="520"/>
      <c r="V1160" s="520"/>
      <c r="W1160" s="520" t="s">
        <v>654</v>
      </c>
      <c r="X1160" s="520" t="s">
        <v>655</v>
      </c>
      <c r="Y1160" s="520" t="b">
        <v>0</v>
      </c>
      <c r="Z1160" s="520">
        <v>420</v>
      </c>
      <c r="AA1160" s="520">
        <v>6000</v>
      </c>
      <c r="AB1160" s="520">
        <v>40701</v>
      </c>
      <c r="AC1160" s="520" t="s">
        <v>1936</v>
      </c>
      <c r="AD1160" s="527">
        <v>750</v>
      </c>
      <c r="AE1160" s="520">
        <v>12</v>
      </c>
      <c r="AF1160" s="520"/>
      <c r="AG1160" s="520"/>
      <c r="AH1160" s="520">
        <v>35</v>
      </c>
      <c r="AI1160" s="520" t="s">
        <v>589</v>
      </c>
    </row>
    <row r="1161" spans="1:35" s="154" customFormat="1">
      <c r="A1161" s="520" t="s">
        <v>272</v>
      </c>
      <c r="B1161" s="520">
        <v>2</v>
      </c>
      <c r="C1161" s="525">
        <v>1275595</v>
      </c>
      <c r="D1161" s="520">
        <v>21000279</v>
      </c>
      <c r="E1161" s="520" t="s">
        <v>1183</v>
      </c>
      <c r="F1161" s="520" t="s">
        <v>1933</v>
      </c>
      <c r="G1161" s="522">
        <v>40701</v>
      </c>
      <c r="H1161" s="522" t="s">
        <v>743</v>
      </c>
      <c r="I1161" s="520" t="s">
        <v>530</v>
      </c>
      <c r="J1161" s="523" t="s">
        <v>564</v>
      </c>
      <c r="K1161" s="520" t="s">
        <v>183</v>
      </c>
      <c r="L1161" s="520" t="s">
        <v>663</v>
      </c>
      <c r="M1161" s="520">
        <v>420</v>
      </c>
      <c r="N1161" s="524">
        <v>0.62708333333333333</v>
      </c>
      <c r="O1161" s="524">
        <v>0.62916666666666665</v>
      </c>
      <c r="P1161" s="519">
        <v>2.9999999999999893</v>
      </c>
      <c r="Q1161" s="520" t="s">
        <v>555</v>
      </c>
      <c r="R1161" s="520" t="s">
        <v>656</v>
      </c>
      <c r="S1161" s="520" t="s">
        <v>547</v>
      </c>
      <c r="T1161" s="520" t="s">
        <v>534</v>
      </c>
      <c r="U1161" s="520"/>
      <c r="V1161" s="520"/>
      <c r="W1161" s="520" t="s">
        <v>654</v>
      </c>
      <c r="X1161" s="520" t="s">
        <v>655</v>
      </c>
      <c r="Y1161" s="520" t="b">
        <v>0</v>
      </c>
      <c r="Z1161" s="520"/>
      <c r="AA1161" s="520"/>
      <c r="AB1161" s="520"/>
      <c r="AC1161" s="520"/>
      <c r="AD1161" s="527"/>
      <c r="AE1161" s="520"/>
      <c r="AF1161" s="520"/>
      <c r="AG1161" s="520"/>
      <c r="AH1161" s="520"/>
      <c r="AI1161" s="520" t="s">
        <v>589</v>
      </c>
    </row>
    <row r="1162" spans="1:35" s="154" customFormat="1">
      <c r="A1162" s="520" t="s">
        <v>272</v>
      </c>
      <c r="B1162" s="520">
        <v>2</v>
      </c>
      <c r="C1162" s="525">
        <v>1275595</v>
      </c>
      <c r="D1162" s="520">
        <v>21000279</v>
      </c>
      <c r="E1162" s="520" t="s">
        <v>1183</v>
      </c>
      <c r="F1162" s="520" t="s">
        <v>1933</v>
      </c>
      <c r="G1162" s="522">
        <v>40701</v>
      </c>
      <c r="H1162" s="522" t="s">
        <v>743</v>
      </c>
      <c r="I1162" s="520" t="s">
        <v>530</v>
      </c>
      <c r="J1162" s="523" t="s">
        <v>564</v>
      </c>
      <c r="K1162" s="520" t="s">
        <v>183</v>
      </c>
      <c r="L1162" s="520" t="s">
        <v>663</v>
      </c>
      <c r="M1162" s="520">
        <v>420</v>
      </c>
      <c r="N1162" s="524">
        <v>0.62916666666666665</v>
      </c>
      <c r="O1162" s="524">
        <v>0.6333333333333333</v>
      </c>
      <c r="P1162" s="519">
        <v>5.9999999999999787</v>
      </c>
      <c r="Q1162" s="520" t="s">
        <v>538</v>
      </c>
      <c r="R1162" s="520"/>
      <c r="S1162" s="520" t="s">
        <v>539</v>
      </c>
      <c r="T1162" s="520" t="s">
        <v>540</v>
      </c>
      <c r="U1162" s="520"/>
      <c r="V1162" s="520"/>
      <c r="W1162" s="520" t="s">
        <v>654</v>
      </c>
      <c r="X1162" s="520" t="s">
        <v>655</v>
      </c>
      <c r="Y1162" s="520" t="b">
        <v>0</v>
      </c>
      <c r="Z1162" s="520"/>
      <c r="AA1162" s="520"/>
      <c r="AB1162" s="520"/>
      <c r="AC1162" s="520"/>
      <c r="AD1162" s="527"/>
      <c r="AE1162" s="520"/>
      <c r="AF1162" s="520"/>
      <c r="AG1162" s="520"/>
      <c r="AH1162" s="520"/>
      <c r="AI1162" s="520" t="s">
        <v>589</v>
      </c>
    </row>
    <row r="1163" spans="1:35" s="154" customFormat="1">
      <c r="A1163" s="520" t="s">
        <v>272</v>
      </c>
      <c r="B1163" s="520">
        <v>2</v>
      </c>
      <c r="C1163" s="525">
        <v>1275595</v>
      </c>
      <c r="D1163" s="520">
        <v>21000279</v>
      </c>
      <c r="E1163" s="520" t="s">
        <v>1183</v>
      </c>
      <c r="F1163" s="520" t="s">
        <v>1933</v>
      </c>
      <c r="G1163" s="522">
        <v>40701</v>
      </c>
      <c r="H1163" s="522" t="s">
        <v>743</v>
      </c>
      <c r="I1163" s="520" t="s">
        <v>530</v>
      </c>
      <c r="J1163" s="523" t="s">
        <v>564</v>
      </c>
      <c r="K1163" s="520" t="s">
        <v>183</v>
      </c>
      <c r="L1163" s="520" t="s">
        <v>663</v>
      </c>
      <c r="M1163" s="520">
        <v>420</v>
      </c>
      <c r="N1163" s="524">
        <v>0.6333333333333333</v>
      </c>
      <c r="O1163" s="524">
        <v>0.64236111111111105</v>
      </c>
      <c r="P1163" s="519">
        <v>12.999999999999954</v>
      </c>
      <c r="Q1163" s="520" t="s">
        <v>546</v>
      </c>
      <c r="R1163" s="520" t="s">
        <v>1937</v>
      </c>
      <c r="S1163" s="520" t="s">
        <v>547</v>
      </c>
      <c r="T1163" s="520" t="s">
        <v>534</v>
      </c>
      <c r="U1163" s="520"/>
      <c r="V1163" s="520"/>
      <c r="W1163" s="520" t="s">
        <v>654</v>
      </c>
      <c r="X1163" s="520" t="s">
        <v>655</v>
      </c>
      <c r="Y1163" s="520" t="b">
        <v>0</v>
      </c>
      <c r="Z1163" s="520"/>
      <c r="AA1163" s="520"/>
      <c r="AB1163" s="520"/>
      <c r="AC1163" s="520"/>
      <c r="AD1163" s="527"/>
      <c r="AE1163" s="520"/>
      <c r="AF1163" s="520"/>
      <c r="AG1163" s="520"/>
      <c r="AH1163" s="520"/>
      <c r="AI1163" s="520" t="s">
        <v>589</v>
      </c>
    </row>
    <row r="1164" spans="1:35" s="154" customFormat="1">
      <c r="A1164" s="520" t="s">
        <v>272</v>
      </c>
      <c r="B1164" s="520">
        <v>3</v>
      </c>
      <c r="C1164" s="525">
        <v>7085251</v>
      </c>
      <c r="D1164" s="520">
        <v>10047971</v>
      </c>
      <c r="E1164" s="520" t="s">
        <v>472</v>
      </c>
      <c r="F1164" s="520" t="s">
        <v>600</v>
      </c>
      <c r="G1164" s="522">
        <v>40701</v>
      </c>
      <c r="H1164" s="522" t="s">
        <v>743</v>
      </c>
      <c r="I1164" s="520" t="s">
        <v>530</v>
      </c>
      <c r="J1164" s="523" t="s">
        <v>564</v>
      </c>
      <c r="K1164" s="520" t="s">
        <v>106</v>
      </c>
      <c r="L1164" s="520" t="s">
        <v>1938</v>
      </c>
      <c r="M1164" s="520">
        <v>11724</v>
      </c>
      <c r="N1164" s="524">
        <v>0.64236111111111105</v>
      </c>
      <c r="O1164" s="524">
        <v>0.65625</v>
      </c>
      <c r="P1164" s="519">
        <v>20.000000000000089</v>
      </c>
      <c r="Q1164" s="520" t="s">
        <v>549</v>
      </c>
      <c r="R1164" s="520" t="s">
        <v>1939</v>
      </c>
      <c r="S1164" s="520" t="s">
        <v>550</v>
      </c>
      <c r="T1164" s="520" t="s">
        <v>551</v>
      </c>
      <c r="U1164" s="520"/>
      <c r="V1164" s="520"/>
      <c r="W1164" s="520" t="s">
        <v>654</v>
      </c>
      <c r="X1164" s="520" t="s">
        <v>655</v>
      </c>
      <c r="Y1164" s="520" t="b">
        <v>0</v>
      </c>
      <c r="Z1164" s="520">
        <v>11724</v>
      </c>
      <c r="AA1164" s="520">
        <v>5500</v>
      </c>
      <c r="AB1164" s="520">
        <v>40701</v>
      </c>
      <c r="AC1164" s="520" t="s">
        <v>1940</v>
      </c>
      <c r="AD1164" s="527">
        <v>1500</v>
      </c>
      <c r="AE1164" s="520">
        <v>6</v>
      </c>
      <c r="AF1164" s="520"/>
      <c r="AG1164" s="520"/>
      <c r="AH1164" s="520">
        <v>1954</v>
      </c>
      <c r="AI1164" s="520" t="s">
        <v>589</v>
      </c>
    </row>
    <row r="1165" spans="1:35" s="154" customFormat="1">
      <c r="A1165" s="520" t="s">
        <v>272</v>
      </c>
      <c r="B1165" s="520">
        <v>3</v>
      </c>
      <c r="C1165" s="525">
        <v>7085251</v>
      </c>
      <c r="D1165" s="520">
        <v>10047971</v>
      </c>
      <c r="E1165" s="520" t="s">
        <v>472</v>
      </c>
      <c r="F1165" s="520" t="s">
        <v>600</v>
      </c>
      <c r="G1165" s="522">
        <v>40701</v>
      </c>
      <c r="H1165" s="522" t="s">
        <v>743</v>
      </c>
      <c r="I1165" s="520" t="s">
        <v>530</v>
      </c>
      <c r="J1165" s="523" t="s">
        <v>564</v>
      </c>
      <c r="K1165" s="520" t="s">
        <v>106</v>
      </c>
      <c r="L1165" s="520" t="s">
        <v>1938</v>
      </c>
      <c r="M1165" s="520">
        <v>11724</v>
      </c>
      <c r="N1165" s="524">
        <v>0.65625</v>
      </c>
      <c r="O1165" s="524">
        <v>0.66666666666666663</v>
      </c>
      <c r="P1165" s="519">
        <v>14.999999999999947</v>
      </c>
      <c r="Q1165" s="520" t="s">
        <v>572</v>
      </c>
      <c r="R1165" s="520" t="s">
        <v>1941</v>
      </c>
      <c r="S1165" s="520" t="s">
        <v>533</v>
      </c>
      <c r="T1165" s="520" t="s">
        <v>534</v>
      </c>
      <c r="U1165" s="520"/>
      <c r="V1165" s="520"/>
      <c r="W1165" s="520" t="s">
        <v>654</v>
      </c>
      <c r="X1165" s="520" t="s">
        <v>655</v>
      </c>
      <c r="Y1165" s="520" t="b">
        <v>0</v>
      </c>
      <c r="Z1165" s="520"/>
      <c r="AA1165" s="520"/>
      <c r="AB1165" s="520"/>
      <c r="AC1165" s="520"/>
      <c r="AD1165" s="527"/>
      <c r="AE1165" s="520"/>
      <c r="AF1165" s="520"/>
      <c r="AG1165" s="520"/>
      <c r="AH1165" s="520"/>
      <c r="AI1165" s="520" t="s">
        <v>589</v>
      </c>
    </row>
    <row r="1166" spans="1:35" s="154" customFormat="1">
      <c r="A1166" s="520" t="s">
        <v>272</v>
      </c>
      <c r="B1166" s="520">
        <v>3</v>
      </c>
      <c r="C1166" s="525">
        <v>7085251</v>
      </c>
      <c r="D1166" s="520">
        <v>10047971</v>
      </c>
      <c r="E1166" s="520" t="s">
        <v>472</v>
      </c>
      <c r="F1166" s="520" t="s">
        <v>600</v>
      </c>
      <c r="G1166" s="522">
        <v>40701</v>
      </c>
      <c r="H1166" s="522" t="s">
        <v>743</v>
      </c>
      <c r="I1166" s="520" t="s">
        <v>530</v>
      </c>
      <c r="J1166" s="523" t="s">
        <v>564</v>
      </c>
      <c r="K1166" s="520" t="s">
        <v>106</v>
      </c>
      <c r="L1166" s="520" t="s">
        <v>1938</v>
      </c>
      <c r="M1166" s="520">
        <v>11724</v>
      </c>
      <c r="N1166" s="524">
        <v>0.66666666666666663</v>
      </c>
      <c r="O1166" s="524">
        <v>0.67083333333333328</v>
      </c>
      <c r="P1166" s="519">
        <v>5.9999999999999787</v>
      </c>
      <c r="Q1166" s="520" t="s">
        <v>563</v>
      </c>
      <c r="R1166" s="520" t="s">
        <v>1942</v>
      </c>
      <c r="S1166" s="520" t="s">
        <v>542</v>
      </c>
      <c r="T1166" s="520" t="s">
        <v>534</v>
      </c>
      <c r="U1166" s="520"/>
      <c r="V1166" s="520"/>
      <c r="W1166" s="520" t="s">
        <v>654</v>
      </c>
      <c r="X1166" s="520" t="s">
        <v>655</v>
      </c>
      <c r="Y1166" s="520" t="b">
        <v>0</v>
      </c>
      <c r="Z1166" s="520"/>
      <c r="AA1166" s="520"/>
      <c r="AB1166" s="520"/>
      <c r="AC1166" s="520"/>
      <c r="AD1166" s="527"/>
      <c r="AE1166" s="520"/>
      <c r="AF1166" s="520"/>
      <c r="AG1166" s="520"/>
      <c r="AH1166" s="520"/>
      <c r="AI1166" s="520" t="s">
        <v>589</v>
      </c>
    </row>
    <row r="1167" spans="1:35" s="154" customFormat="1">
      <c r="A1167" s="520" t="s">
        <v>272</v>
      </c>
      <c r="B1167" s="520">
        <v>3</v>
      </c>
      <c r="C1167" s="525">
        <v>7085251</v>
      </c>
      <c r="D1167" s="520">
        <v>10047971</v>
      </c>
      <c r="E1167" s="520" t="s">
        <v>472</v>
      </c>
      <c r="F1167" s="520" t="s">
        <v>600</v>
      </c>
      <c r="G1167" s="522">
        <v>40701</v>
      </c>
      <c r="H1167" s="522" t="s">
        <v>743</v>
      </c>
      <c r="I1167" s="520" t="s">
        <v>530</v>
      </c>
      <c r="J1167" s="523" t="s">
        <v>564</v>
      </c>
      <c r="K1167" s="520" t="s">
        <v>106</v>
      </c>
      <c r="L1167" s="520" t="s">
        <v>1938</v>
      </c>
      <c r="M1167" s="520">
        <v>11724</v>
      </c>
      <c r="N1167" s="524">
        <v>0.67083333333333328</v>
      </c>
      <c r="O1167" s="524">
        <v>0.67291666666666661</v>
      </c>
      <c r="P1167" s="519">
        <v>2.9999999999999893</v>
      </c>
      <c r="Q1167" s="520" t="s">
        <v>555</v>
      </c>
      <c r="R1167" s="520" t="s">
        <v>656</v>
      </c>
      <c r="S1167" s="520" t="s">
        <v>547</v>
      </c>
      <c r="T1167" s="520" t="s">
        <v>534</v>
      </c>
      <c r="U1167" s="520"/>
      <c r="V1167" s="520"/>
      <c r="W1167" s="520" t="s">
        <v>654</v>
      </c>
      <c r="X1167" s="520" t="s">
        <v>655</v>
      </c>
      <c r="Y1167" s="520" t="b">
        <v>0</v>
      </c>
      <c r="Z1167" s="520"/>
      <c r="AA1167" s="520"/>
      <c r="AB1167" s="520"/>
      <c r="AC1167" s="520"/>
      <c r="AD1167" s="527"/>
      <c r="AE1167" s="520"/>
      <c r="AF1167" s="520"/>
      <c r="AG1167" s="520"/>
      <c r="AH1167" s="520"/>
      <c r="AI1167" s="520" t="s">
        <v>589</v>
      </c>
    </row>
    <row r="1168" spans="1:35" s="154" customFormat="1">
      <c r="A1168" s="520" t="s">
        <v>272</v>
      </c>
      <c r="B1168" s="520">
        <v>3</v>
      </c>
      <c r="C1168" s="525">
        <v>7085251</v>
      </c>
      <c r="D1168" s="520">
        <v>10047971</v>
      </c>
      <c r="E1168" s="520" t="s">
        <v>472</v>
      </c>
      <c r="F1168" s="520" t="s">
        <v>600</v>
      </c>
      <c r="G1168" s="522">
        <v>40701</v>
      </c>
      <c r="H1168" s="522" t="s">
        <v>743</v>
      </c>
      <c r="I1168" s="520" t="s">
        <v>530</v>
      </c>
      <c r="J1168" s="523" t="s">
        <v>564</v>
      </c>
      <c r="K1168" s="520" t="s">
        <v>106</v>
      </c>
      <c r="L1168" s="520" t="s">
        <v>1938</v>
      </c>
      <c r="M1168" s="520">
        <v>11724</v>
      </c>
      <c r="N1168" s="524">
        <v>0.67291666666666661</v>
      </c>
      <c r="O1168" s="524">
        <v>0.67708333333333337</v>
      </c>
      <c r="P1168" s="519">
        <v>5.9999999999999787</v>
      </c>
      <c r="Q1168" s="520" t="s">
        <v>538</v>
      </c>
      <c r="R1168" s="520"/>
      <c r="S1168" s="520" t="s">
        <v>539</v>
      </c>
      <c r="T1168" s="520" t="s">
        <v>540</v>
      </c>
      <c r="U1168" s="520"/>
      <c r="V1168" s="520"/>
      <c r="W1168" s="520" t="s">
        <v>654</v>
      </c>
      <c r="X1168" s="520" t="s">
        <v>655</v>
      </c>
      <c r="Y1168" s="520" t="b">
        <v>0</v>
      </c>
      <c r="Z1168" s="520"/>
      <c r="AA1168" s="520"/>
      <c r="AB1168" s="520"/>
      <c r="AC1168" s="520"/>
      <c r="AD1168" s="527"/>
      <c r="AE1168" s="520"/>
      <c r="AF1168" s="520"/>
      <c r="AG1168" s="520"/>
      <c r="AH1168" s="520"/>
      <c r="AI1168" s="520" t="s">
        <v>589</v>
      </c>
    </row>
    <row r="1169" spans="1:35" s="154" customFormat="1">
      <c r="A1169" s="520" t="s">
        <v>272</v>
      </c>
      <c r="B1169" s="520">
        <v>3</v>
      </c>
      <c r="C1169" s="525">
        <v>7085251</v>
      </c>
      <c r="D1169" s="520">
        <v>10047971</v>
      </c>
      <c r="E1169" s="520" t="s">
        <v>472</v>
      </c>
      <c r="F1169" s="520" t="s">
        <v>600</v>
      </c>
      <c r="G1169" s="522">
        <v>40701</v>
      </c>
      <c r="H1169" s="522" t="s">
        <v>743</v>
      </c>
      <c r="I1169" s="520" t="s">
        <v>530</v>
      </c>
      <c r="J1169" s="523" t="s">
        <v>564</v>
      </c>
      <c r="K1169" s="520" t="s">
        <v>106</v>
      </c>
      <c r="L1169" s="520" t="s">
        <v>1938</v>
      </c>
      <c r="M1169" s="520">
        <v>11724</v>
      </c>
      <c r="N1169" s="524">
        <v>0.67708333333333337</v>
      </c>
      <c r="O1169" s="524">
        <v>0.68055555555555558</v>
      </c>
      <c r="P1169" s="519">
        <v>4.9999999999999822</v>
      </c>
      <c r="Q1169" s="520" t="s">
        <v>1867</v>
      </c>
      <c r="R1169" s="520" t="s">
        <v>1943</v>
      </c>
      <c r="S1169" s="520" t="s">
        <v>533</v>
      </c>
      <c r="T1169" s="520" t="s">
        <v>534</v>
      </c>
      <c r="U1169" s="520"/>
      <c r="V1169" s="520"/>
      <c r="W1169" s="520" t="s">
        <v>654</v>
      </c>
      <c r="X1169" s="520" t="s">
        <v>655</v>
      </c>
      <c r="Y1169" s="520" t="b">
        <v>0</v>
      </c>
      <c r="Z1169" s="520"/>
      <c r="AA1169" s="520"/>
      <c r="AB1169" s="520"/>
      <c r="AC1169" s="520"/>
      <c r="AD1169" s="527"/>
      <c r="AE1169" s="520"/>
      <c r="AF1169" s="520"/>
      <c r="AG1169" s="520"/>
      <c r="AH1169" s="520"/>
      <c r="AI1169" s="520" t="s">
        <v>589</v>
      </c>
    </row>
    <row r="1170" spans="1:35" s="154" customFormat="1">
      <c r="A1170" s="520" t="s">
        <v>272</v>
      </c>
      <c r="B1170" s="520">
        <v>3</v>
      </c>
      <c r="C1170" s="525">
        <v>7085251</v>
      </c>
      <c r="D1170" s="520">
        <v>10047971</v>
      </c>
      <c r="E1170" s="520" t="s">
        <v>472</v>
      </c>
      <c r="F1170" s="520" t="s">
        <v>600</v>
      </c>
      <c r="G1170" s="522">
        <v>40701</v>
      </c>
      <c r="H1170" s="522" t="s">
        <v>743</v>
      </c>
      <c r="I1170" s="520" t="s">
        <v>530</v>
      </c>
      <c r="J1170" s="523" t="s">
        <v>564</v>
      </c>
      <c r="K1170" s="520" t="s">
        <v>106</v>
      </c>
      <c r="L1170" s="520" t="s">
        <v>1938</v>
      </c>
      <c r="M1170" s="520">
        <v>11724</v>
      </c>
      <c r="N1170" s="524">
        <v>0.68055555555555558</v>
      </c>
      <c r="O1170" s="524">
        <v>0.68958333333333333</v>
      </c>
      <c r="P1170" s="519">
        <v>13.000000000000114</v>
      </c>
      <c r="Q1170" s="520" t="s">
        <v>538</v>
      </c>
      <c r="R1170" s="520"/>
      <c r="S1170" s="520" t="s">
        <v>539</v>
      </c>
      <c r="T1170" s="520" t="s">
        <v>540</v>
      </c>
      <c r="U1170" s="520"/>
      <c r="V1170" s="520"/>
      <c r="W1170" s="520" t="s">
        <v>654</v>
      </c>
      <c r="X1170" s="520" t="s">
        <v>655</v>
      </c>
      <c r="Y1170" s="520" t="b">
        <v>0</v>
      </c>
      <c r="Z1170" s="520"/>
      <c r="AA1170" s="520"/>
      <c r="AB1170" s="520"/>
      <c r="AC1170" s="520"/>
      <c r="AD1170" s="527"/>
      <c r="AE1170" s="520"/>
      <c r="AF1170" s="520"/>
      <c r="AG1170" s="520"/>
      <c r="AH1170" s="520"/>
      <c r="AI1170" s="520" t="s">
        <v>589</v>
      </c>
    </row>
    <row r="1171" spans="1:35" s="154" customFormat="1">
      <c r="A1171" s="520" t="s">
        <v>272</v>
      </c>
      <c r="B1171" s="520">
        <v>3</v>
      </c>
      <c r="C1171" s="525">
        <v>7085251</v>
      </c>
      <c r="D1171" s="520">
        <v>10047971</v>
      </c>
      <c r="E1171" s="520" t="s">
        <v>472</v>
      </c>
      <c r="F1171" s="520" t="s">
        <v>600</v>
      </c>
      <c r="G1171" s="522">
        <v>40701</v>
      </c>
      <c r="H1171" s="522" t="s">
        <v>743</v>
      </c>
      <c r="I1171" s="520" t="s">
        <v>530</v>
      </c>
      <c r="J1171" s="523" t="s">
        <v>564</v>
      </c>
      <c r="K1171" s="520" t="s">
        <v>106</v>
      </c>
      <c r="L1171" s="520" t="s">
        <v>1938</v>
      </c>
      <c r="M1171" s="520">
        <v>11724</v>
      </c>
      <c r="N1171" s="524">
        <v>0.68958333333333333</v>
      </c>
      <c r="O1171" s="524">
        <v>0.69166666666666665</v>
      </c>
      <c r="P1171" s="519">
        <v>2.9999999999999893</v>
      </c>
      <c r="Q1171" s="520" t="s">
        <v>541</v>
      </c>
      <c r="R1171" s="520" t="s">
        <v>1944</v>
      </c>
      <c r="S1171" s="520" t="s">
        <v>542</v>
      </c>
      <c r="T1171" s="520" t="s">
        <v>534</v>
      </c>
      <c r="U1171" s="520"/>
      <c r="V1171" s="520"/>
      <c r="W1171" s="520" t="s">
        <v>654</v>
      </c>
      <c r="X1171" s="520" t="s">
        <v>655</v>
      </c>
      <c r="Y1171" s="520" t="b">
        <v>0</v>
      </c>
      <c r="Z1171" s="520"/>
      <c r="AA1171" s="520"/>
      <c r="AB1171" s="520"/>
      <c r="AC1171" s="520"/>
      <c r="AD1171" s="527"/>
      <c r="AE1171" s="520"/>
      <c r="AF1171" s="520"/>
      <c r="AG1171" s="520"/>
      <c r="AH1171" s="520"/>
      <c r="AI1171" s="520" t="s">
        <v>589</v>
      </c>
    </row>
    <row r="1172" spans="1:35" s="154" customFormat="1">
      <c r="A1172" s="520" t="s">
        <v>272</v>
      </c>
      <c r="B1172" s="520">
        <v>3</v>
      </c>
      <c r="C1172" s="525">
        <v>7085251</v>
      </c>
      <c r="D1172" s="520">
        <v>10047971</v>
      </c>
      <c r="E1172" s="520" t="s">
        <v>472</v>
      </c>
      <c r="F1172" s="520" t="s">
        <v>600</v>
      </c>
      <c r="G1172" s="522">
        <v>40701</v>
      </c>
      <c r="H1172" s="522" t="s">
        <v>743</v>
      </c>
      <c r="I1172" s="520" t="s">
        <v>530</v>
      </c>
      <c r="J1172" s="523" t="s">
        <v>564</v>
      </c>
      <c r="K1172" s="520" t="s">
        <v>106</v>
      </c>
      <c r="L1172" s="520" t="s">
        <v>1938</v>
      </c>
      <c r="M1172" s="520">
        <v>11724</v>
      </c>
      <c r="N1172" s="524">
        <v>0.69166666666666665</v>
      </c>
      <c r="O1172" s="524">
        <v>0.70486111111111105</v>
      </c>
      <c r="P1172" s="519">
        <v>18.999999999999932</v>
      </c>
      <c r="Q1172" s="520" t="s">
        <v>538</v>
      </c>
      <c r="R1172" s="520"/>
      <c r="S1172" s="520" t="s">
        <v>539</v>
      </c>
      <c r="T1172" s="520" t="s">
        <v>540</v>
      </c>
      <c r="U1172" s="520"/>
      <c r="V1172" s="520"/>
      <c r="W1172" s="520" t="s">
        <v>654</v>
      </c>
      <c r="X1172" s="520" t="s">
        <v>655</v>
      </c>
      <c r="Y1172" s="520" t="b">
        <v>0</v>
      </c>
      <c r="Z1172" s="520"/>
      <c r="AA1172" s="520"/>
      <c r="AB1172" s="520"/>
      <c r="AC1172" s="520"/>
      <c r="AD1172" s="527"/>
      <c r="AE1172" s="520"/>
      <c r="AF1172" s="520"/>
      <c r="AG1172" s="520"/>
      <c r="AH1172" s="520"/>
      <c r="AI1172" s="520" t="s">
        <v>589</v>
      </c>
    </row>
    <row r="1173" spans="1:35" s="154" customFormat="1">
      <c r="A1173" s="520" t="s">
        <v>272</v>
      </c>
      <c r="B1173" s="520">
        <v>3</v>
      </c>
      <c r="C1173" s="525">
        <v>7085251</v>
      </c>
      <c r="D1173" s="520">
        <v>10047971</v>
      </c>
      <c r="E1173" s="520" t="s">
        <v>472</v>
      </c>
      <c r="F1173" s="520" t="s">
        <v>600</v>
      </c>
      <c r="G1173" s="522">
        <v>40701</v>
      </c>
      <c r="H1173" s="522" t="s">
        <v>743</v>
      </c>
      <c r="I1173" s="520" t="s">
        <v>530</v>
      </c>
      <c r="J1173" s="523" t="s">
        <v>564</v>
      </c>
      <c r="K1173" s="520" t="s">
        <v>106</v>
      </c>
      <c r="L1173" s="520" t="s">
        <v>1938</v>
      </c>
      <c r="M1173" s="520">
        <v>11724</v>
      </c>
      <c r="N1173" s="524">
        <v>0.70486111111111105</v>
      </c>
      <c r="O1173" s="524">
        <v>0.70624999999999993</v>
      </c>
      <c r="P1173" s="519">
        <v>1.9999999999999929</v>
      </c>
      <c r="Q1173" s="520" t="s">
        <v>1945</v>
      </c>
      <c r="R1173" s="520" t="s">
        <v>1946</v>
      </c>
      <c r="S1173" s="520" t="s">
        <v>533</v>
      </c>
      <c r="T1173" s="520" t="s">
        <v>534</v>
      </c>
      <c r="U1173" s="520"/>
      <c r="V1173" s="520"/>
      <c r="W1173" s="520" t="s">
        <v>654</v>
      </c>
      <c r="X1173" s="520" t="s">
        <v>655</v>
      </c>
      <c r="Y1173" s="520" t="b">
        <v>0</v>
      </c>
      <c r="Z1173" s="520"/>
      <c r="AA1173" s="520"/>
      <c r="AB1173" s="520"/>
      <c r="AC1173" s="520"/>
      <c r="AD1173" s="527"/>
      <c r="AE1173" s="520"/>
      <c r="AF1173" s="520"/>
      <c r="AG1173" s="520"/>
      <c r="AH1173" s="520"/>
      <c r="AI1173" s="520" t="s">
        <v>589</v>
      </c>
    </row>
    <row r="1174" spans="1:35" s="154" customFormat="1">
      <c r="A1174" s="520" t="s">
        <v>272</v>
      </c>
      <c r="B1174" s="520">
        <v>3</v>
      </c>
      <c r="C1174" s="525">
        <v>7085251</v>
      </c>
      <c r="D1174" s="520">
        <v>10047971</v>
      </c>
      <c r="E1174" s="520" t="s">
        <v>472</v>
      </c>
      <c r="F1174" s="520" t="s">
        <v>600</v>
      </c>
      <c r="G1174" s="522">
        <v>40701</v>
      </c>
      <c r="H1174" s="522" t="s">
        <v>743</v>
      </c>
      <c r="I1174" s="520" t="s">
        <v>530</v>
      </c>
      <c r="J1174" s="523" t="s">
        <v>564</v>
      </c>
      <c r="K1174" s="520" t="s">
        <v>106</v>
      </c>
      <c r="L1174" s="520" t="s">
        <v>1938</v>
      </c>
      <c r="M1174" s="520">
        <v>11724</v>
      </c>
      <c r="N1174" s="524">
        <v>0.70624999999999993</v>
      </c>
      <c r="O1174" s="524">
        <v>0.71458333333333335</v>
      </c>
      <c r="P1174" s="519">
        <v>12.000000000000117</v>
      </c>
      <c r="Q1174" s="520" t="s">
        <v>538</v>
      </c>
      <c r="R1174" s="520"/>
      <c r="S1174" s="520" t="s">
        <v>539</v>
      </c>
      <c r="T1174" s="520" t="s">
        <v>540</v>
      </c>
      <c r="U1174" s="520"/>
      <c r="V1174" s="520"/>
      <c r="W1174" s="520" t="s">
        <v>654</v>
      </c>
      <c r="X1174" s="520" t="s">
        <v>655</v>
      </c>
      <c r="Y1174" s="520" t="b">
        <v>0</v>
      </c>
      <c r="Z1174" s="520"/>
      <c r="AA1174" s="520"/>
      <c r="AB1174" s="520"/>
      <c r="AC1174" s="520"/>
      <c r="AD1174" s="527"/>
      <c r="AE1174" s="520"/>
      <c r="AF1174" s="520"/>
      <c r="AG1174" s="520"/>
      <c r="AH1174" s="520"/>
      <c r="AI1174" s="520" t="s">
        <v>589</v>
      </c>
    </row>
    <row r="1175" spans="1:35" s="154" customFormat="1">
      <c r="A1175" s="520" t="s">
        <v>272</v>
      </c>
      <c r="B1175" s="520">
        <v>3</v>
      </c>
      <c r="C1175" s="525">
        <v>7085251</v>
      </c>
      <c r="D1175" s="520">
        <v>10047971</v>
      </c>
      <c r="E1175" s="520" t="s">
        <v>472</v>
      </c>
      <c r="F1175" s="520" t="s">
        <v>600</v>
      </c>
      <c r="G1175" s="522">
        <v>40701</v>
      </c>
      <c r="H1175" s="522" t="s">
        <v>743</v>
      </c>
      <c r="I1175" s="520" t="s">
        <v>530</v>
      </c>
      <c r="J1175" s="523" t="s">
        <v>564</v>
      </c>
      <c r="K1175" s="520" t="s">
        <v>106</v>
      </c>
      <c r="L1175" s="520" t="s">
        <v>1938</v>
      </c>
      <c r="M1175" s="520">
        <v>11724</v>
      </c>
      <c r="N1175" s="524">
        <v>0.71458333333333335</v>
      </c>
      <c r="O1175" s="524">
        <v>0.71597222222222223</v>
      </c>
      <c r="P1175" s="519">
        <v>1.9999999999999929</v>
      </c>
      <c r="Q1175" s="520" t="s">
        <v>1947</v>
      </c>
      <c r="R1175" s="520" t="s">
        <v>1948</v>
      </c>
      <c r="S1175" s="520" t="s">
        <v>533</v>
      </c>
      <c r="T1175" s="520" t="s">
        <v>534</v>
      </c>
      <c r="U1175" s="520"/>
      <c r="V1175" s="520"/>
      <c r="W1175" s="520" t="s">
        <v>654</v>
      </c>
      <c r="X1175" s="520" t="s">
        <v>655</v>
      </c>
      <c r="Y1175" s="520" t="b">
        <v>0</v>
      </c>
      <c r="Z1175" s="520"/>
      <c r="AA1175" s="520"/>
      <c r="AB1175" s="520"/>
      <c r="AC1175" s="520"/>
      <c r="AD1175" s="527"/>
      <c r="AE1175" s="520"/>
      <c r="AF1175" s="520"/>
      <c r="AG1175" s="520"/>
      <c r="AH1175" s="520"/>
      <c r="AI1175" s="520" t="s">
        <v>589</v>
      </c>
    </row>
    <row r="1176" spans="1:35" s="154" customFormat="1">
      <c r="A1176" s="520" t="s">
        <v>272</v>
      </c>
      <c r="B1176" s="520">
        <v>3</v>
      </c>
      <c r="C1176" s="525">
        <v>7085251</v>
      </c>
      <c r="D1176" s="520">
        <v>10047971</v>
      </c>
      <c r="E1176" s="520" t="s">
        <v>472</v>
      </c>
      <c r="F1176" s="520" t="s">
        <v>600</v>
      </c>
      <c r="G1176" s="522">
        <v>40701</v>
      </c>
      <c r="H1176" s="522" t="s">
        <v>743</v>
      </c>
      <c r="I1176" s="520" t="s">
        <v>530</v>
      </c>
      <c r="J1176" s="523" t="s">
        <v>564</v>
      </c>
      <c r="K1176" s="520" t="s">
        <v>106</v>
      </c>
      <c r="L1176" s="520" t="s">
        <v>1938</v>
      </c>
      <c r="M1176" s="520">
        <v>11724</v>
      </c>
      <c r="N1176" s="524">
        <v>0.71597222222222223</v>
      </c>
      <c r="O1176" s="524">
        <v>0.72569444444444442</v>
      </c>
      <c r="P1176" s="519">
        <v>13.99999999999995</v>
      </c>
      <c r="Q1176" s="520" t="s">
        <v>538</v>
      </c>
      <c r="R1176" s="520"/>
      <c r="S1176" s="520" t="s">
        <v>539</v>
      </c>
      <c r="T1176" s="520" t="s">
        <v>540</v>
      </c>
      <c r="U1176" s="520"/>
      <c r="V1176" s="520"/>
      <c r="W1176" s="520" t="s">
        <v>654</v>
      </c>
      <c r="X1176" s="520" t="s">
        <v>655</v>
      </c>
      <c r="Y1176" s="520" t="b">
        <v>0</v>
      </c>
      <c r="Z1176" s="520"/>
      <c r="AA1176" s="520"/>
      <c r="AB1176" s="520"/>
      <c r="AC1176" s="520"/>
      <c r="AD1176" s="527"/>
      <c r="AE1176" s="520"/>
      <c r="AF1176" s="520"/>
      <c r="AG1176" s="520"/>
      <c r="AH1176" s="520"/>
      <c r="AI1176" s="520" t="s">
        <v>589</v>
      </c>
    </row>
    <row r="1177" spans="1:35" s="154" customFormat="1">
      <c r="A1177" s="520" t="s">
        <v>272</v>
      </c>
      <c r="B1177" s="520">
        <v>3</v>
      </c>
      <c r="C1177" s="525">
        <v>7085251</v>
      </c>
      <c r="D1177" s="520">
        <v>10047971</v>
      </c>
      <c r="E1177" s="520" t="s">
        <v>472</v>
      </c>
      <c r="F1177" s="520" t="s">
        <v>600</v>
      </c>
      <c r="G1177" s="522">
        <v>40701</v>
      </c>
      <c r="H1177" s="522" t="s">
        <v>743</v>
      </c>
      <c r="I1177" s="520" t="s">
        <v>530</v>
      </c>
      <c r="J1177" s="523" t="s">
        <v>564</v>
      </c>
      <c r="K1177" s="520" t="s">
        <v>106</v>
      </c>
      <c r="L1177" s="520" t="s">
        <v>1938</v>
      </c>
      <c r="M1177" s="520">
        <v>11724</v>
      </c>
      <c r="N1177" s="524">
        <v>0.72569444444444442</v>
      </c>
      <c r="O1177" s="524">
        <v>0.73263888888888884</v>
      </c>
      <c r="P1177" s="519">
        <v>9.9999999999999645</v>
      </c>
      <c r="Q1177" s="520" t="s">
        <v>1947</v>
      </c>
      <c r="R1177" s="520" t="s">
        <v>1949</v>
      </c>
      <c r="S1177" s="520" t="s">
        <v>533</v>
      </c>
      <c r="T1177" s="520" t="s">
        <v>534</v>
      </c>
      <c r="U1177" s="520"/>
      <c r="V1177" s="520"/>
      <c r="W1177" s="520" t="s">
        <v>654</v>
      </c>
      <c r="X1177" s="520" t="s">
        <v>655</v>
      </c>
      <c r="Y1177" s="520" t="b">
        <v>0</v>
      </c>
      <c r="Z1177" s="520"/>
      <c r="AA1177" s="520"/>
      <c r="AB1177" s="520"/>
      <c r="AC1177" s="520"/>
      <c r="AD1177" s="527"/>
      <c r="AE1177" s="520"/>
      <c r="AF1177" s="520"/>
      <c r="AG1177" s="520"/>
      <c r="AH1177" s="520"/>
      <c r="AI1177" s="520" t="s">
        <v>589</v>
      </c>
    </row>
    <row r="1178" spans="1:35" s="154" customFormat="1">
      <c r="A1178" s="520" t="s">
        <v>272</v>
      </c>
      <c r="B1178" s="520">
        <v>3</v>
      </c>
      <c r="C1178" s="525">
        <v>7085251</v>
      </c>
      <c r="D1178" s="520">
        <v>10047971</v>
      </c>
      <c r="E1178" s="520" t="s">
        <v>472</v>
      </c>
      <c r="F1178" s="520" t="s">
        <v>600</v>
      </c>
      <c r="G1178" s="522">
        <v>40701</v>
      </c>
      <c r="H1178" s="522" t="s">
        <v>743</v>
      </c>
      <c r="I1178" s="520" t="s">
        <v>530</v>
      </c>
      <c r="J1178" s="523" t="s">
        <v>564</v>
      </c>
      <c r="K1178" s="520" t="s">
        <v>106</v>
      </c>
      <c r="L1178" s="520" t="s">
        <v>1938</v>
      </c>
      <c r="M1178" s="520">
        <v>11724</v>
      </c>
      <c r="N1178" s="524">
        <v>0.73263888888888884</v>
      </c>
      <c r="O1178" s="524">
        <v>0.73611111111111105</v>
      </c>
      <c r="P1178" s="519">
        <v>4.9999999999999822</v>
      </c>
      <c r="Q1178" s="520" t="s">
        <v>538</v>
      </c>
      <c r="R1178" s="520"/>
      <c r="S1178" s="520" t="s">
        <v>539</v>
      </c>
      <c r="T1178" s="520" t="s">
        <v>540</v>
      </c>
      <c r="U1178" s="520"/>
      <c r="V1178" s="520"/>
      <c r="W1178" s="520" t="s">
        <v>654</v>
      </c>
      <c r="X1178" s="520" t="s">
        <v>655</v>
      </c>
      <c r="Y1178" s="520" t="b">
        <v>0</v>
      </c>
      <c r="Z1178" s="520"/>
      <c r="AA1178" s="520"/>
      <c r="AB1178" s="520"/>
      <c r="AC1178" s="520"/>
      <c r="AD1178" s="527"/>
      <c r="AE1178" s="520"/>
      <c r="AF1178" s="520"/>
      <c r="AG1178" s="520"/>
      <c r="AH1178" s="520"/>
      <c r="AI1178" s="520" t="s">
        <v>589</v>
      </c>
    </row>
    <row r="1179" spans="1:35" s="154" customFormat="1">
      <c r="A1179" s="520" t="s">
        <v>272</v>
      </c>
      <c r="B1179" s="520">
        <v>3</v>
      </c>
      <c r="C1179" s="525">
        <v>7085251</v>
      </c>
      <c r="D1179" s="520">
        <v>10047971</v>
      </c>
      <c r="E1179" s="520" t="s">
        <v>472</v>
      </c>
      <c r="F1179" s="520" t="s">
        <v>600</v>
      </c>
      <c r="G1179" s="522">
        <v>40701</v>
      </c>
      <c r="H1179" s="522" t="s">
        <v>743</v>
      </c>
      <c r="I1179" s="520" t="s">
        <v>530</v>
      </c>
      <c r="J1179" s="523" t="s">
        <v>564</v>
      </c>
      <c r="K1179" s="520" t="s">
        <v>106</v>
      </c>
      <c r="L1179" s="520" t="s">
        <v>1938</v>
      </c>
      <c r="M1179" s="520">
        <v>11724</v>
      </c>
      <c r="N1179" s="524">
        <v>0.73611111111111105</v>
      </c>
      <c r="O1179" s="524">
        <v>0.73958333333333337</v>
      </c>
      <c r="P1179" s="519">
        <v>4.9999999999999822</v>
      </c>
      <c r="Q1179" s="520" t="s">
        <v>1950</v>
      </c>
      <c r="R1179" s="520" t="s">
        <v>1951</v>
      </c>
      <c r="S1179" s="520" t="s">
        <v>557</v>
      </c>
      <c r="T1179" s="520" t="s">
        <v>534</v>
      </c>
      <c r="U1179" s="520"/>
      <c r="V1179" s="520"/>
      <c r="W1179" s="520" t="s">
        <v>654</v>
      </c>
      <c r="X1179" s="520" t="s">
        <v>655</v>
      </c>
      <c r="Y1179" s="520" t="b">
        <v>0</v>
      </c>
      <c r="Z1179" s="520"/>
      <c r="AA1179" s="520"/>
      <c r="AB1179" s="520"/>
      <c r="AC1179" s="520"/>
      <c r="AD1179" s="527"/>
      <c r="AE1179" s="520"/>
      <c r="AF1179" s="520"/>
      <c r="AG1179" s="520"/>
      <c r="AH1179" s="520"/>
      <c r="AI1179" s="520" t="s">
        <v>589</v>
      </c>
    </row>
    <row r="1180" spans="1:35" s="154" customFormat="1">
      <c r="A1180" s="520" t="s">
        <v>272</v>
      </c>
      <c r="B1180" s="520">
        <v>3</v>
      </c>
      <c r="C1180" s="525">
        <v>7085251</v>
      </c>
      <c r="D1180" s="520">
        <v>10047971</v>
      </c>
      <c r="E1180" s="520" t="s">
        <v>472</v>
      </c>
      <c r="F1180" s="520" t="s">
        <v>600</v>
      </c>
      <c r="G1180" s="522">
        <v>40701</v>
      </c>
      <c r="H1180" s="522" t="s">
        <v>743</v>
      </c>
      <c r="I1180" s="520" t="s">
        <v>530</v>
      </c>
      <c r="J1180" s="523" t="s">
        <v>564</v>
      </c>
      <c r="K1180" s="520" t="s">
        <v>106</v>
      </c>
      <c r="L1180" s="520" t="s">
        <v>1938</v>
      </c>
      <c r="M1180" s="520">
        <v>11724</v>
      </c>
      <c r="N1180" s="524">
        <v>0.73958333333333337</v>
      </c>
      <c r="O1180" s="524">
        <v>0.7416666666666667</v>
      </c>
      <c r="P1180" s="519">
        <v>2.9999999999999893</v>
      </c>
      <c r="Q1180" s="520" t="s">
        <v>538</v>
      </c>
      <c r="R1180" s="520"/>
      <c r="S1180" s="520" t="s">
        <v>539</v>
      </c>
      <c r="T1180" s="520" t="s">
        <v>540</v>
      </c>
      <c r="U1180" s="520"/>
      <c r="V1180" s="520"/>
      <c r="W1180" s="520" t="s">
        <v>654</v>
      </c>
      <c r="X1180" s="520" t="s">
        <v>655</v>
      </c>
      <c r="Y1180" s="520" t="b">
        <v>0</v>
      </c>
      <c r="Z1180" s="520"/>
      <c r="AA1180" s="520"/>
      <c r="AB1180" s="520"/>
      <c r="AC1180" s="520"/>
      <c r="AD1180" s="527"/>
      <c r="AE1180" s="520"/>
      <c r="AF1180" s="520"/>
      <c r="AG1180" s="520"/>
      <c r="AH1180" s="520"/>
      <c r="AI1180" s="520" t="s">
        <v>589</v>
      </c>
    </row>
    <row r="1181" spans="1:35" s="154" customFormat="1">
      <c r="A1181" s="520" t="s">
        <v>272</v>
      </c>
      <c r="B1181" s="520">
        <v>3</v>
      </c>
      <c r="C1181" s="525">
        <v>7085251</v>
      </c>
      <c r="D1181" s="520">
        <v>10047971</v>
      </c>
      <c r="E1181" s="520" t="s">
        <v>472</v>
      </c>
      <c r="F1181" s="520" t="s">
        <v>600</v>
      </c>
      <c r="G1181" s="522">
        <v>40701</v>
      </c>
      <c r="H1181" s="522" t="s">
        <v>743</v>
      </c>
      <c r="I1181" s="520" t="s">
        <v>530</v>
      </c>
      <c r="J1181" s="523" t="s">
        <v>564</v>
      </c>
      <c r="K1181" s="520" t="s">
        <v>106</v>
      </c>
      <c r="L1181" s="520" t="s">
        <v>1938</v>
      </c>
      <c r="M1181" s="520">
        <v>11724</v>
      </c>
      <c r="N1181" s="524">
        <v>0.7416666666666667</v>
      </c>
      <c r="O1181" s="524">
        <v>0.74375000000000002</v>
      </c>
      <c r="P1181" s="519">
        <v>2.9999999999999893</v>
      </c>
      <c r="Q1181" s="520" t="s">
        <v>1950</v>
      </c>
      <c r="R1181" s="520" t="s">
        <v>1951</v>
      </c>
      <c r="S1181" s="520" t="s">
        <v>557</v>
      </c>
      <c r="T1181" s="520" t="s">
        <v>534</v>
      </c>
      <c r="U1181" s="520"/>
      <c r="V1181" s="520"/>
      <c r="W1181" s="520" t="s">
        <v>654</v>
      </c>
      <c r="X1181" s="520" t="s">
        <v>655</v>
      </c>
      <c r="Y1181" s="520" t="b">
        <v>0</v>
      </c>
      <c r="Z1181" s="520"/>
      <c r="AA1181" s="520"/>
      <c r="AB1181" s="520"/>
      <c r="AC1181" s="520"/>
      <c r="AD1181" s="527"/>
      <c r="AE1181" s="520"/>
      <c r="AF1181" s="520"/>
      <c r="AG1181" s="520"/>
      <c r="AH1181" s="520"/>
      <c r="AI1181" s="520" t="s">
        <v>589</v>
      </c>
    </row>
    <row r="1182" spans="1:35" s="154" customFormat="1">
      <c r="A1182" s="520" t="s">
        <v>272</v>
      </c>
      <c r="B1182" s="520">
        <v>3</v>
      </c>
      <c r="C1182" s="525">
        <v>7085251</v>
      </c>
      <c r="D1182" s="520">
        <v>10047971</v>
      </c>
      <c r="E1182" s="520" t="s">
        <v>472</v>
      </c>
      <c r="F1182" s="520" t="s">
        <v>600</v>
      </c>
      <c r="G1182" s="522">
        <v>40701</v>
      </c>
      <c r="H1182" s="522" t="s">
        <v>743</v>
      </c>
      <c r="I1182" s="520" t="s">
        <v>530</v>
      </c>
      <c r="J1182" s="523" t="s">
        <v>564</v>
      </c>
      <c r="K1182" s="520" t="s">
        <v>106</v>
      </c>
      <c r="L1182" s="520" t="s">
        <v>1938</v>
      </c>
      <c r="M1182" s="520">
        <v>11724</v>
      </c>
      <c r="N1182" s="524">
        <v>0.74375000000000002</v>
      </c>
      <c r="O1182" s="524">
        <v>0.75</v>
      </c>
      <c r="P1182" s="519">
        <v>9.0000000000001279</v>
      </c>
      <c r="Q1182" s="520" t="s">
        <v>538</v>
      </c>
      <c r="R1182" s="520"/>
      <c r="S1182" s="520" t="s">
        <v>539</v>
      </c>
      <c r="T1182" s="520" t="s">
        <v>540</v>
      </c>
      <c r="U1182" s="520"/>
      <c r="V1182" s="520"/>
      <c r="W1182" s="520" t="s">
        <v>654</v>
      </c>
      <c r="X1182" s="520" t="s">
        <v>655</v>
      </c>
      <c r="Y1182" s="520" t="b">
        <v>0</v>
      </c>
      <c r="Z1182" s="520"/>
      <c r="AA1182" s="520"/>
      <c r="AB1182" s="520"/>
      <c r="AC1182" s="520"/>
      <c r="AD1182" s="527"/>
      <c r="AE1182" s="520"/>
      <c r="AF1182" s="520"/>
      <c r="AG1182" s="520"/>
      <c r="AH1182" s="520"/>
      <c r="AI1182" s="520" t="s">
        <v>589</v>
      </c>
    </row>
    <row r="1183" spans="1:35" s="154" customFormat="1">
      <c r="A1183" s="520" t="s">
        <v>272</v>
      </c>
      <c r="B1183" s="520">
        <v>3</v>
      </c>
      <c r="C1183" s="525">
        <v>7085251</v>
      </c>
      <c r="D1183" s="520">
        <v>10047971</v>
      </c>
      <c r="E1183" s="520" t="s">
        <v>472</v>
      </c>
      <c r="F1183" s="520" t="s">
        <v>600</v>
      </c>
      <c r="G1183" s="522">
        <v>40701</v>
      </c>
      <c r="H1183" s="522" t="s">
        <v>743</v>
      </c>
      <c r="I1183" s="520" t="s">
        <v>530</v>
      </c>
      <c r="J1183" s="523" t="s">
        <v>564</v>
      </c>
      <c r="K1183" s="520" t="s">
        <v>106</v>
      </c>
      <c r="L1183" s="520" t="s">
        <v>1938</v>
      </c>
      <c r="M1183" s="520">
        <v>11724</v>
      </c>
      <c r="N1183" s="524">
        <v>0.75</v>
      </c>
      <c r="O1183" s="524">
        <v>0.75277777777777777</v>
      </c>
      <c r="P1183" s="519">
        <v>3.9999999999999858</v>
      </c>
      <c r="Q1183" s="520" t="s">
        <v>1952</v>
      </c>
      <c r="R1183" s="520" t="s">
        <v>1953</v>
      </c>
      <c r="S1183" s="520" t="s">
        <v>542</v>
      </c>
      <c r="T1183" s="520" t="s">
        <v>534</v>
      </c>
      <c r="U1183" s="520"/>
      <c r="V1183" s="520"/>
      <c r="W1183" s="520" t="s">
        <v>654</v>
      </c>
      <c r="X1183" s="520" t="s">
        <v>655</v>
      </c>
      <c r="Y1183" s="520" t="b">
        <v>0</v>
      </c>
      <c r="Z1183" s="520"/>
      <c r="AA1183" s="520"/>
      <c r="AB1183" s="520"/>
      <c r="AC1183" s="520"/>
      <c r="AD1183" s="527"/>
      <c r="AE1183" s="520"/>
      <c r="AF1183" s="520"/>
      <c r="AG1183" s="520"/>
      <c r="AH1183" s="520"/>
      <c r="AI1183" s="520" t="s">
        <v>589</v>
      </c>
    </row>
    <row r="1184" spans="1:35" s="154" customFormat="1">
      <c r="A1184" s="520" t="s">
        <v>272</v>
      </c>
      <c r="B1184" s="520">
        <v>3</v>
      </c>
      <c r="C1184" s="525">
        <v>7085251</v>
      </c>
      <c r="D1184" s="520">
        <v>10047971</v>
      </c>
      <c r="E1184" s="520" t="s">
        <v>472</v>
      </c>
      <c r="F1184" s="520" t="s">
        <v>600</v>
      </c>
      <c r="G1184" s="522">
        <v>40701</v>
      </c>
      <c r="H1184" s="522" t="s">
        <v>743</v>
      </c>
      <c r="I1184" s="520" t="s">
        <v>530</v>
      </c>
      <c r="J1184" s="523" t="s">
        <v>564</v>
      </c>
      <c r="K1184" s="520" t="s">
        <v>106</v>
      </c>
      <c r="L1184" s="520" t="s">
        <v>1938</v>
      </c>
      <c r="M1184" s="520">
        <v>11724</v>
      </c>
      <c r="N1184" s="524">
        <v>0.75277777777777777</v>
      </c>
      <c r="O1184" s="524">
        <v>0.7583333333333333</v>
      </c>
      <c r="P1184" s="519">
        <v>7.9999999999999716</v>
      </c>
      <c r="Q1184" s="520" t="s">
        <v>538</v>
      </c>
      <c r="R1184" s="520"/>
      <c r="S1184" s="520" t="s">
        <v>539</v>
      </c>
      <c r="T1184" s="520" t="s">
        <v>540</v>
      </c>
      <c r="U1184" s="520"/>
      <c r="V1184" s="520"/>
      <c r="W1184" s="520" t="s">
        <v>654</v>
      </c>
      <c r="X1184" s="520" t="s">
        <v>655</v>
      </c>
      <c r="Y1184" s="520" t="b">
        <v>0</v>
      </c>
      <c r="Z1184" s="520"/>
      <c r="AA1184" s="520"/>
      <c r="AB1184" s="520"/>
      <c r="AC1184" s="520"/>
      <c r="AD1184" s="527"/>
      <c r="AE1184" s="520"/>
      <c r="AF1184" s="520"/>
      <c r="AG1184" s="520"/>
      <c r="AH1184" s="520"/>
      <c r="AI1184" s="520" t="s">
        <v>589</v>
      </c>
    </row>
    <row r="1185" spans="1:35" s="154" customFormat="1">
      <c r="A1185" s="520" t="s">
        <v>272</v>
      </c>
      <c r="B1185" s="520">
        <v>3</v>
      </c>
      <c r="C1185" s="525">
        <v>7085251</v>
      </c>
      <c r="D1185" s="520">
        <v>10047971</v>
      </c>
      <c r="E1185" s="520" t="s">
        <v>472</v>
      </c>
      <c r="F1185" s="520" t="s">
        <v>600</v>
      </c>
      <c r="G1185" s="522">
        <v>40701</v>
      </c>
      <c r="H1185" s="522" t="s">
        <v>743</v>
      </c>
      <c r="I1185" s="520" t="s">
        <v>530</v>
      </c>
      <c r="J1185" s="523" t="s">
        <v>564</v>
      </c>
      <c r="K1185" s="520" t="s">
        <v>106</v>
      </c>
      <c r="L1185" s="520" t="s">
        <v>1938</v>
      </c>
      <c r="M1185" s="520">
        <v>11724</v>
      </c>
      <c r="N1185" s="524">
        <v>0.7583333333333333</v>
      </c>
      <c r="O1185" s="524">
        <v>0.76041666666666663</v>
      </c>
      <c r="P1185" s="519">
        <v>2.9999999999999893</v>
      </c>
      <c r="Q1185" s="520" t="s">
        <v>1952</v>
      </c>
      <c r="R1185" s="520" t="s">
        <v>1953</v>
      </c>
      <c r="S1185" s="520" t="s">
        <v>542</v>
      </c>
      <c r="T1185" s="520" t="s">
        <v>534</v>
      </c>
      <c r="U1185" s="520"/>
      <c r="V1185" s="520"/>
      <c r="W1185" s="520" t="s">
        <v>654</v>
      </c>
      <c r="X1185" s="520" t="s">
        <v>655</v>
      </c>
      <c r="Y1185" s="520" t="b">
        <v>0</v>
      </c>
      <c r="Z1185" s="520"/>
      <c r="AA1185" s="520"/>
      <c r="AB1185" s="520"/>
      <c r="AC1185" s="520"/>
      <c r="AD1185" s="527"/>
      <c r="AE1185" s="520"/>
      <c r="AF1185" s="520"/>
      <c r="AG1185" s="520"/>
      <c r="AH1185" s="520"/>
      <c r="AI1185" s="520" t="s">
        <v>589</v>
      </c>
    </row>
    <row r="1186" spans="1:35" s="154" customFormat="1">
      <c r="A1186" s="520" t="s">
        <v>272</v>
      </c>
      <c r="B1186" s="520">
        <v>3</v>
      </c>
      <c r="C1186" s="525">
        <v>7085251</v>
      </c>
      <c r="D1186" s="520">
        <v>10047971</v>
      </c>
      <c r="E1186" s="520" t="s">
        <v>472</v>
      </c>
      <c r="F1186" s="520" t="s">
        <v>600</v>
      </c>
      <c r="G1186" s="522">
        <v>40701</v>
      </c>
      <c r="H1186" s="522" t="s">
        <v>743</v>
      </c>
      <c r="I1186" s="520" t="s">
        <v>530</v>
      </c>
      <c r="J1186" s="523" t="s">
        <v>564</v>
      </c>
      <c r="K1186" s="520" t="s">
        <v>106</v>
      </c>
      <c r="L1186" s="520" t="s">
        <v>1938</v>
      </c>
      <c r="M1186" s="520">
        <v>11724</v>
      </c>
      <c r="N1186" s="524">
        <v>0.76041666666666663</v>
      </c>
      <c r="O1186" s="524">
        <v>0.77430555555555558</v>
      </c>
      <c r="P1186" s="519">
        <v>19.999999999999929</v>
      </c>
      <c r="Q1186" s="520" t="s">
        <v>538</v>
      </c>
      <c r="R1186" s="520"/>
      <c r="S1186" s="520" t="s">
        <v>539</v>
      </c>
      <c r="T1186" s="520" t="s">
        <v>540</v>
      </c>
      <c r="U1186" s="520"/>
      <c r="V1186" s="520"/>
      <c r="W1186" s="520" t="s">
        <v>654</v>
      </c>
      <c r="X1186" s="520" t="s">
        <v>655</v>
      </c>
      <c r="Y1186" s="520" t="b">
        <v>0</v>
      </c>
      <c r="Z1186" s="520"/>
      <c r="AA1186" s="520"/>
      <c r="AB1186" s="520"/>
      <c r="AC1186" s="520"/>
      <c r="AD1186" s="527"/>
      <c r="AE1186" s="520"/>
      <c r="AF1186" s="520"/>
      <c r="AG1186" s="520"/>
      <c r="AH1186" s="520"/>
      <c r="AI1186" s="520" t="s">
        <v>589</v>
      </c>
    </row>
    <row r="1187" spans="1:35" s="154" customFormat="1">
      <c r="A1187" s="520" t="s">
        <v>272</v>
      </c>
      <c r="B1187" s="520">
        <v>3</v>
      </c>
      <c r="C1187" s="525">
        <v>7085251</v>
      </c>
      <c r="D1187" s="520">
        <v>10047971</v>
      </c>
      <c r="E1187" s="520" t="s">
        <v>472</v>
      </c>
      <c r="F1187" s="520" t="s">
        <v>600</v>
      </c>
      <c r="G1187" s="522">
        <v>40701</v>
      </c>
      <c r="H1187" s="522" t="s">
        <v>743</v>
      </c>
      <c r="I1187" s="520" t="s">
        <v>530</v>
      </c>
      <c r="J1187" s="523" t="s">
        <v>564</v>
      </c>
      <c r="K1187" s="520" t="s">
        <v>106</v>
      </c>
      <c r="L1187" s="520" t="s">
        <v>1938</v>
      </c>
      <c r="M1187" s="520">
        <v>11724</v>
      </c>
      <c r="N1187" s="524">
        <v>0.77430555555555558</v>
      </c>
      <c r="O1187" s="524">
        <v>0.77638888888888891</v>
      </c>
      <c r="P1187" s="519">
        <v>2.9999999999999893</v>
      </c>
      <c r="Q1187" s="520" t="s">
        <v>638</v>
      </c>
      <c r="R1187" s="520" t="s">
        <v>1954</v>
      </c>
      <c r="S1187" s="520" t="s">
        <v>542</v>
      </c>
      <c r="T1187" s="520" t="s">
        <v>534</v>
      </c>
      <c r="U1187" s="520"/>
      <c r="V1187" s="520"/>
      <c r="W1187" s="520" t="s">
        <v>654</v>
      </c>
      <c r="X1187" s="520" t="s">
        <v>655</v>
      </c>
      <c r="Y1187" s="520" t="b">
        <v>0</v>
      </c>
      <c r="Z1187" s="520"/>
      <c r="AA1187" s="520"/>
      <c r="AB1187" s="520"/>
      <c r="AC1187" s="520"/>
      <c r="AD1187" s="527"/>
      <c r="AE1187" s="520"/>
      <c r="AF1187" s="520"/>
      <c r="AG1187" s="520"/>
      <c r="AH1187" s="520"/>
      <c r="AI1187" s="520" t="s">
        <v>589</v>
      </c>
    </row>
    <row r="1188" spans="1:35" s="154" customFormat="1">
      <c r="A1188" s="520" t="s">
        <v>272</v>
      </c>
      <c r="B1188" s="520">
        <v>3</v>
      </c>
      <c r="C1188" s="525">
        <v>7085251</v>
      </c>
      <c r="D1188" s="520">
        <v>10047971</v>
      </c>
      <c r="E1188" s="520" t="s">
        <v>472</v>
      </c>
      <c r="F1188" s="520" t="s">
        <v>600</v>
      </c>
      <c r="G1188" s="522">
        <v>40701</v>
      </c>
      <c r="H1188" s="522" t="s">
        <v>743</v>
      </c>
      <c r="I1188" s="520" t="s">
        <v>530</v>
      </c>
      <c r="J1188" s="523" t="s">
        <v>564</v>
      </c>
      <c r="K1188" s="520" t="s">
        <v>106</v>
      </c>
      <c r="L1188" s="520" t="s">
        <v>1938</v>
      </c>
      <c r="M1188" s="520">
        <v>11724</v>
      </c>
      <c r="N1188" s="524">
        <v>0.77638888888888891</v>
      </c>
      <c r="O1188" s="524">
        <v>0.78472222222222221</v>
      </c>
      <c r="P1188" s="519">
        <v>12.000000000000117</v>
      </c>
      <c r="Q1188" s="520" t="s">
        <v>538</v>
      </c>
      <c r="R1188" s="520"/>
      <c r="S1188" s="520" t="s">
        <v>539</v>
      </c>
      <c r="T1188" s="520" t="s">
        <v>540</v>
      </c>
      <c r="U1188" s="520"/>
      <c r="V1188" s="520"/>
      <c r="W1188" s="520" t="s">
        <v>654</v>
      </c>
      <c r="X1188" s="520" t="s">
        <v>655</v>
      </c>
      <c r="Y1188" s="520" t="b">
        <v>0</v>
      </c>
      <c r="Z1188" s="520"/>
      <c r="AA1188" s="520"/>
      <c r="AB1188" s="520"/>
      <c r="AC1188" s="520"/>
      <c r="AD1188" s="527"/>
      <c r="AE1188" s="520"/>
      <c r="AF1188" s="520"/>
      <c r="AG1188" s="520"/>
      <c r="AH1188" s="520"/>
      <c r="AI1188" s="520" t="s">
        <v>589</v>
      </c>
    </row>
    <row r="1189" spans="1:35" s="154" customFormat="1">
      <c r="A1189" s="520" t="s">
        <v>272</v>
      </c>
      <c r="B1189" s="520">
        <v>3</v>
      </c>
      <c r="C1189" s="525">
        <v>7085251</v>
      </c>
      <c r="D1189" s="520">
        <v>10047971</v>
      </c>
      <c r="E1189" s="520" t="s">
        <v>472</v>
      </c>
      <c r="F1189" s="520" t="s">
        <v>600</v>
      </c>
      <c r="G1189" s="522">
        <v>40701</v>
      </c>
      <c r="H1189" s="522" t="s">
        <v>743</v>
      </c>
      <c r="I1189" s="520" t="s">
        <v>530</v>
      </c>
      <c r="J1189" s="523" t="s">
        <v>564</v>
      </c>
      <c r="K1189" s="520" t="s">
        <v>106</v>
      </c>
      <c r="L1189" s="520" t="s">
        <v>1938</v>
      </c>
      <c r="M1189" s="520">
        <v>11724</v>
      </c>
      <c r="N1189" s="524">
        <v>0.78472222222222221</v>
      </c>
      <c r="O1189" s="524">
        <v>0.78680555555555554</v>
      </c>
      <c r="P1189" s="519">
        <v>2.9999999999999893</v>
      </c>
      <c r="Q1189" s="520" t="s">
        <v>638</v>
      </c>
      <c r="R1189" s="520" t="s">
        <v>1954</v>
      </c>
      <c r="S1189" s="520" t="s">
        <v>542</v>
      </c>
      <c r="T1189" s="520" t="s">
        <v>534</v>
      </c>
      <c r="U1189" s="520"/>
      <c r="V1189" s="520"/>
      <c r="W1189" s="520" t="s">
        <v>654</v>
      </c>
      <c r="X1189" s="520" t="s">
        <v>655</v>
      </c>
      <c r="Y1189" s="520" t="b">
        <v>0</v>
      </c>
      <c r="Z1189" s="520"/>
      <c r="AA1189" s="520"/>
      <c r="AB1189" s="520"/>
      <c r="AC1189" s="520"/>
      <c r="AD1189" s="527"/>
      <c r="AE1189" s="520"/>
      <c r="AF1189" s="520"/>
      <c r="AG1189" s="520"/>
      <c r="AH1189" s="520"/>
      <c r="AI1189" s="520" t="s">
        <v>589</v>
      </c>
    </row>
    <row r="1190" spans="1:35" s="154" customFormat="1">
      <c r="A1190" s="520" t="s">
        <v>272</v>
      </c>
      <c r="B1190" s="520">
        <v>3</v>
      </c>
      <c r="C1190" s="525">
        <v>7085251</v>
      </c>
      <c r="D1190" s="520">
        <v>10047971</v>
      </c>
      <c r="E1190" s="520" t="s">
        <v>472</v>
      </c>
      <c r="F1190" s="520" t="s">
        <v>600</v>
      </c>
      <c r="G1190" s="522">
        <v>40701</v>
      </c>
      <c r="H1190" s="522" t="s">
        <v>743</v>
      </c>
      <c r="I1190" s="520" t="s">
        <v>530</v>
      </c>
      <c r="J1190" s="523" t="s">
        <v>564</v>
      </c>
      <c r="K1190" s="520" t="s">
        <v>106</v>
      </c>
      <c r="L1190" s="520" t="s">
        <v>1938</v>
      </c>
      <c r="M1190" s="520">
        <v>11724</v>
      </c>
      <c r="N1190" s="524">
        <v>0.78680555555555554</v>
      </c>
      <c r="O1190" s="524">
        <v>0.79166666666666663</v>
      </c>
      <c r="P1190" s="519">
        <v>6.9999999999999751</v>
      </c>
      <c r="Q1190" s="520" t="s">
        <v>538</v>
      </c>
      <c r="R1190" s="520"/>
      <c r="S1190" s="520" t="s">
        <v>539</v>
      </c>
      <c r="T1190" s="520" t="s">
        <v>540</v>
      </c>
      <c r="U1190" s="520"/>
      <c r="V1190" s="520"/>
      <c r="W1190" s="520" t="s">
        <v>654</v>
      </c>
      <c r="X1190" s="520" t="s">
        <v>655</v>
      </c>
      <c r="Y1190" s="520" t="b">
        <v>0</v>
      </c>
      <c r="Z1190" s="520"/>
      <c r="AA1190" s="520"/>
      <c r="AB1190" s="520"/>
      <c r="AC1190" s="520"/>
      <c r="AD1190" s="527"/>
      <c r="AE1190" s="520"/>
      <c r="AF1190" s="520"/>
      <c r="AG1190" s="520"/>
      <c r="AH1190" s="520"/>
      <c r="AI1190" s="520" t="s">
        <v>589</v>
      </c>
    </row>
    <row r="1191" spans="1:35" s="154" customFormat="1">
      <c r="A1191" s="520" t="s">
        <v>272</v>
      </c>
      <c r="B1191" s="520">
        <v>3</v>
      </c>
      <c r="C1191" s="525">
        <v>7085251</v>
      </c>
      <c r="D1191" s="520">
        <v>10047971</v>
      </c>
      <c r="E1191" s="520" t="s">
        <v>472</v>
      </c>
      <c r="F1191" s="520" t="s">
        <v>600</v>
      </c>
      <c r="G1191" s="522">
        <v>40701</v>
      </c>
      <c r="H1191" s="522" t="s">
        <v>743</v>
      </c>
      <c r="I1191" s="520" t="s">
        <v>530</v>
      </c>
      <c r="J1191" s="523" t="s">
        <v>564</v>
      </c>
      <c r="K1191" s="520" t="s">
        <v>106</v>
      </c>
      <c r="L1191" s="520" t="s">
        <v>1938</v>
      </c>
      <c r="M1191" s="520">
        <v>11724</v>
      </c>
      <c r="N1191" s="524">
        <v>0.79166666666666663</v>
      </c>
      <c r="O1191" s="524">
        <v>0.79305555555555551</v>
      </c>
      <c r="P1191" s="519">
        <v>1.9999999999999929</v>
      </c>
      <c r="Q1191" s="520" t="s">
        <v>541</v>
      </c>
      <c r="R1191" s="520" t="s">
        <v>1944</v>
      </c>
      <c r="S1191" s="520" t="s">
        <v>542</v>
      </c>
      <c r="T1191" s="520" t="s">
        <v>534</v>
      </c>
      <c r="U1191" s="520"/>
      <c r="V1191" s="520"/>
      <c r="W1191" s="520" t="s">
        <v>654</v>
      </c>
      <c r="X1191" s="520" t="s">
        <v>655</v>
      </c>
      <c r="Y1191" s="520" t="b">
        <v>0</v>
      </c>
      <c r="Z1191" s="520"/>
      <c r="AA1191" s="520"/>
      <c r="AB1191" s="520"/>
      <c r="AC1191" s="520"/>
      <c r="AD1191" s="527"/>
      <c r="AE1191" s="520"/>
      <c r="AF1191" s="520"/>
      <c r="AG1191" s="520"/>
      <c r="AH1191" s="520"/>
      <c r="AI1191" s="520" t="s">
        <v>589</v>
      </c>
    </row>
    <row r="1192" spans="1:35" s="154" customFormat="1">
      <c r="A1192" s="520" t="s">
        <v>272</v>
      </c>
      <c r="B1192" s="520">
        <v>3</v>
      </c>
      <c r="C1192" s="525">
        <v>7085251</v>
      </c>
      <c r="D1192" s="520">
        <v>10047971</v>
      </c>
      <c r="E1192" s="520" t="s">
        <v>472</v>
      </c>
      <c r="F1192" s="520" t="s">
        <v>600</v>
      </c>
      <c r="G1192" s="522">
        <v>40701</v>
      </c>
      <c r="H1192" s="522" t="s">
        <v>743</v>
      </c>
      <c r="I1192" s="520" t="s">
        <v>530</v>
      </c>
      <c r="J1192" s="523" t="s">
        <v>564</v>
      </c>
      <c r="K1192" s="520" t="s">
        <v>106</v>
      </c>
      <c r="L1192" s="520" t="s">
        <v>1938</v>
      </c>
      <c r="M1192" s="520">
        <v>11724</v>
      </c>
      <c r="N1192" s="524">
        <v>0.79305555555555551</v>
      </c>
      <c r="O1192" s="524">
        <v>0.79583333333333328</v>
      </c>
      <c r="P1192" s="519">
        <v>3.9999999999999858</v>
      </c>
      <c r="Q1192" s="520" t="s">
        <v>538</v>
      </c>
      <c r="R1192" s="520"/>
      <c r="S1192" s="520" t="s">
        <v>539</v>
      </c>
      <c r="T1192" s="520" t="s">
        <v>540</v>
      </c>
      <c r="U1192" s="520"/>
      <c r="V1192" s="520"/>
      <c r="W1192" s="520" t="s">
        <v>654</v>
      </c>
      <c r="X1192" s="520" t="s">
        <v>655</v>
      </c>
      <c r="Y1192" s="520" t="b">
        <v>0</v>
      </c>
      <c r="Z1192" s="520"/>
      <c r="AA1192" s="520"/>
      <c r="AB1192" s="520"/>
      <c r="AC1192" s="520"/>
      <c r="AD1192" s="527"/>
      <c r="AE1192" s="520"/>
      <c r="AF1192" s="520"/>
      <c r="AG1192" s="520"/>
      <c r="AH1192" s="520"/>
      <c r="AI1192" s="520" t="s">
        <v>589</v>
      </c>
    </row>
    <row r="1193" spans="1:35" s="154" customFormat="1">
      <c r="A1193" s="520" t="s">
        <v>272</v>
      </c>
      <c r="B1193" s="520">
        <v>3</v>
      </c>
      <c r="C1193" s="525">
        <v>7085251</v>
      </c>
      <c r="D1193" s="520">
        <v>10047971</v>
      </c>
      <c r="E1193" s="520" t="s">
        <v>472</v>
      </c>
      <c r="F1193" s="520" t="s">
        <v>600</v>
      </c>
      <c r="G1193" s="522">
        <v>40701</v>
      </c>
      <c r="H1193" s="522" t="s">
        <v>743</v>
      </c>
      <c r="I1193" s="520" t="s">
        <v>530</v>
      </c>
      <c r="J1193" s="523" t="s">
        <v>564</v>
      </c>
      <c r="K1193" s="520" t="s">
        <v>106</v>
      </c>
      <c r="L1193" s="520" t="s">
        <v>1938</v>
      </c>
      <c r="M1193" s="520">
        <v>11724</v>
      </c>
      <c r="N1193" s="524">
        <v>0.79583333333333328</v>
      </c>
      <c r="O1193" s="524">
        <v>0.79999999999999993</v>
      </c>
      <c r="P1193" s="519">
        <v>5.9999999999999787</v>
      </c>
      <c r="Q1193" s="520" t="s">
        <v>638</v>
      </c>
      <c r="R1193" s="520" t="s">
        <v>1954</v>
      </c>
      <c r="S1193" s="520" t="s">
        <v>542</v>
      </c>
      <c r="T1193" s="520" t="s">
        <v>534</v>
      </c>
      <c r="U1193" s="520"/>
      <c r="V1193" s="520"/>
      <c r="W1193" s="520" t="s">
        <v>654</v>
      </c>
      <c r="X1193" s="520" t="s">
        <v>655</v>
      </c>
      <c r="Y1193" s="520" t="b">
        <v>0</v>
      </c>
      <c r="Z1193" s="520"/>
      <c r="AA1193" s="520"/>
      <c r="AB1193" s="520"/>
      <c r="AC1193" s="520"/>
      <c r="AD1193" s="527"/>
      <c r="AE1193" s="520"/>
      <c r="AF1193" s="520"/>
      <c r="AG1193" s="520"/>
      <c r="AH1193" s="520"/>
      <c r="AI1193" s="520" t="s">
        <v>589</v>
      </c>
    </row>
    <row r="1194" spans="1:35" s="154" customFormat="1">
      <c r="A1194" s="520" t="s">
        <v>272</v>
      </c>
      <c r="B1194" s="520">
        <v>3</v>
      </c>
      <c r="C1194" s="525">
        <v>7085251</v>
      </c>
      <c r="D1194" s="520">
        <v>10047971</v>
      </c>
      <c r="E1194" s="520" t="s">
        <v>472</v>
      </c>
      <c r="F1194" s="520" t="s">
        <v>600</v>
      </c>
      <c r="G1194" s="522">
        <v>40701</v>
      </c>
      <c r="H1194" s="522" t="s">
        <v>743</v>
      </c>
      <c r="I1194" s="520" t="s">
        <v>530</v>
      </c>
      <c r="J1194" s="523" t="s">
        <v>564</v>
      </c>
      <c r="K1194" s="520" t="s">
        <v>106</v>
      </c>
      <c r="L1194" s="520" t="s">
        <v>1938</v>
      </c>
      <c r="M1194" s="520">
        <v>11724</v>
      </c>
      <c r="N1194" s="524">
        <v>0.79999999999999993</v>
      </c>
      <c r="O1194" s="524">
        <v>0.8041666666666667</v>
      </c>
      <c r="P1194" s="519">
        <v>5.9999999999999787</v>
      </c>
      <c r="Q1194" s="520" t="s">
        <v>538</v>
      </c>
      <c r="R1194" s="520"/>
      <c r="S1194" s="520" t="s">
        <v>539</v>
      </c>
      <c r="T1194" s="520" t="s">
        <v>540</v>
      </c>
      <c r="U1194" s="520"/>
      <c r="V1194" s="520"/>
      <c r="W1194" s="520" t="s">
        <v>654</v>
      </c>
      <c r="X1194" s="520" t="s">
        <v>655</v>
      </c>
      <c r="Y1194" s="520" t="b">
        <v>0</v>
      </c>
      <c r="Z1194" s="520"/>
      <c r="AA1194" s="520"/>
      <c r="AB1194" s="520"/>
      <c r="AC1194" s="520"/>
      <c r="AD1194" s="527"/>
      <c r="AE1194" s="520"/>
      <c r="AF1194" s="520"/>
      <c r="AG1194" s="520"/>
      <c r="AH1194" s="520"/>
      <c r="AI1194" s="520" t="s">
        <v>589</v>
      </c>
    </row>
    <row r="1195" spans="1:35" s="154" customFormat="1">
      <c r="A1195" s="520" t="s">
        <v>272</v>
      </c>
      <c r="B1195" s="520">
        <v>3</v>
      </c>
      <c r="C1195" s="525">
        <v>7085251</v>
      </c>
      <c r="D1195" s="520">
        <v>10047971</v>
      </c>
      <c r="E1195" s="520" t="s">
        <v>472</v>
      </c>
      <c r="F1195" s="520" t="s">
        <v>600</v>
      </c>
      <c r="G1195" s="522">
        <v>40701</v>
      </c>
      <c r="H1195" s="522" t="s">
        <v>743</v>
      </c>
      <c r="I1195" s="520" t="s">
        <v>530</v>
      </c>
      <c r="J1195" s="523" t="s">
        <v>564</v>
      </c>
      <c r="K1195" s="520" t="s">
        <v>106</v>
      </c>
      <c r="L1195" s="520" t="s">
        <v>1938</v>
      </c>
      <c r="M1195" s="520">
        <v>11724</v>
      </c>
      <c r="N1195" s="524">
        <v>0.8041666666666667</v>
      </c>
      <c r="O1195" s="524">
        <v>0.80625000000000002</v>
      </c>
      <c r="P1195" s="519">
        <v>2.9999999999999893</v>
      </c>
      <c r="Q1195" s="520" t="s">
        <v>1952</v>
      </c>
      <c r="R1195" s="520" t="s">
        <v>1953</v>
      </c>
      <c r="S1195" s="520" t="s">
        <v>542</v>
      </c>
      <c r="T1195" s="520" t="s">
        <v>534</v>
      </c>
      <c r="U1195" s="520"/>
      <c r="V1195" s="520"/>
      <c r="W1195" s="520" t="s">
        <v>654</v>
      </c>
      <c r="X1195" s="520" t="s">
        <v>655</v>
      </c>
      <c r="Y1195" s="520" t="b">
        <v>0</v>
      </c>
      <c r="Z1195" s="520"/>
      <c r="AA1195" s="520"/>
      <c r="AB1195" s="520"/>
      <c r="AC1195" s="520"/>
      <c r="AD1195" s="527"/>
      <c r="AE1195" s="520"/>
      <c r="AF1195" s="520"/>
      <c r="AG1195" s="520"/>
      <c r="AH1195" s="520"/>
      <c r="AI1195" s="520" t="s">
        <v>589</v>
      </c>
    </row>
    <row r="1196" spans="1:35" s="154" customFormat="1">
      <c r="A1196" s="520" t="s">
        <v>272</v>
      </c>
      <c r="B1196" s="520">
        <v>3</v>
      </c>
      <c r="C1196" s="525">
        <v>7085251</v>
      </c>
      <c r="D1196" s="520">
        <v>10047971</v>
      </c>
      <c r="E1196" s="520" t="s">
        <v>472</v>
      </c>
      <c r="F1196" s="520" t="s">
        <v>600</v>
      </c>
      <c r="G1196" s="522">
        <v>40701</v>
      </c>
      <c r="H1196" s="522" t="s">
        <v>743</v>
      </c>
      <c r="I1196" s="520" t="s">
        <v>530</v>
      </c>
      <c r="J1196" s="523" t="s">
        <v>564</v>
      </c>
      <c r="K1196" s="520" t="s">
        <v>106</v>
      </c>
      <c r="L1196" s="520" t="s">
        <v>1938</v>
      </c>
      <c r="M1196" s="520">
        <v>11724</v>
      </c>
      <c r="N1196" s="524">
        <v>0.80625000000000002</v>
      </c>
      <c r="O1196" s="524">
        <v>0.80902777777777779</v>
      </c>
      <c r="P1196" s="519">
        <v>4.0000000000001457</v>
      </c>
      <c r="Q1196" s="520" t="s">
        <v>538</v>
      </c>
      <c r="R1196" s="520"/>
      <c r="S1196" s="520" t="s">
        <v>539</v>
      </c>
      <c r="T1196" s="520" t="s">
        <v>540</v>
      </c>
      <c r="U1196" s="520"/>
      <c r="V1196" s="520"/>
      <c r="W1196" s="520" t="s">
        <v>654</v>
      </c>
      <c r="X1196" s="520" t="s">
        <v>655</v>
      </c>
      <c r="Y1196" s="520" t="b">
        <v>0</v>
      </c>
      <c r="Z1196" s="520"/>
      <c r="AA1196" s="520"/>
      <c r="AB1196" s="520"/>
      <c r="AC1196" s="520"/>
      <c r="AD1196" s="527"/>
      <c r="AE1196" s="520"/>
      <c r="AF1196" s="520"/>
      <c r="AG1196" s="520"/>
      <c r="AH1196" s="520"/>
      <c r="AI1196" s="520" t="s">
        <v>589</v>
      </c>
    </row>
    <row r="1197" spans="1:35" s="154" customFormat="1">
      <c r="A1197" s="520" t="s">
        <v>272</v>
      </c>
      <c r="B1197" s="520">
        <v>3</v>
      </c>
      <c r="C1197" s="525">
        <v>7085251</v>
      </c>
      <c r="D1197" s="520">
        <v>10047971</v>
      </c>
      <c r="E1197" s="520" t="s">
        <v>472</v>
      </c>
      <c r="F1197" s="520" t="s">
        <v>600</v>
      </c>
      <c r="G1197" s="522">
        <v>40701</v>
      </c>
      <c r="H1197" s="522" t="s">
        <v>743</v>
      </c>
      <c r="I1197" s="520" t="s">
        <v>530</v>
      </c>
      <c r="J1197" s="523" t="s">
        <v>564</v>
      </c>
      <c r="K1197" s="520" t="s">
        <v>106</v>
      </c>
      <c r="L1197" s="520" t="s">
        <v>1938</v>
      </c>
      <c r="M1197" s="520">
        <v>11724</v>
      </c>
      <c r="N1197" s="524">
        <v>0.80902777777777779</v>
      </c>
      <c r="O1197" s="524">
        <v>0.81111111111111112</v>
      </c>
      <c r="P1197" s="519">
        <v>2.9999999999999893</v>
      </c>
      <c r="Q1197" s="520" t="s">
        <v>1952</v>
      </c>
      <c r="R1197" s="520" t="s">
        <v>1953</v>
      </c>
      <c r="S1197" s="520" t="s">
        <v>542</v>
      </c>
      <c r="T1197" s="520" t="s">
        <v>534</v>
      </c>
      <c r="U1197" s="520"/>
      <c r="V1197" s="520"/>
      <c r="W1197" s="520" t="s">
        <v>654</v>
      </c>
      <c r="X1197" s="520" t="s">
        <v>655</v>
      </c>
      <c r="Y1197" s="520" t="b">
        <v>0</v>
      </c>
      <c r="Z1197" s="520"/>
      <c r="AA1197" s="520"/>
      <c r="AB1197" s="520"/>
      <c r="AC1197" s="520"/>
      <c r="AD1197" s="527"/>
      <c r="AE1197" s="520"/>
      <c r="AF1197" s="520"/>
      <c r="AG1197" s="520"/>
      <c r="AH1197" s="520"/>
      <c r="AI1197" s="520" t="s">
        <v>589</v>
      </c>
    </row>
    <row r="1198" spans="1:35" s="154" customFormat="1">
      <c r="A1198" s="520" t="s">
        <v>272</v>
      </c>
      <c r="B1198" s="520">
        <v>3</v>
      </c>
      <c r="C1198" s="525">
        <v>7085251</v>
      </c>
      <c r="D1198" s="520">
        <v>10047971</v>
      </c>
      <c r="E1198" s="520" t="s">
        <v>472</v>
      </c>
      <c r="F1198" s="520" t="s">
        <v>600</v>
      </c>
      <c r="G1198" s="522">
        <v>40701</v>
      </c>
      <c r="H1198" s="522" t="s">
        <v>743</v>
      </c>
      <c r="I1198" s="520" t="s">
        <v>530</v>
      </c>
      <c r="J1198" s="523" t="s">
        <v>564</v>
      </c>
      <c r="K1198" s="520" t="s">
        <v>106</v>
      </c>
      <c r="L1198" s="520" t="s">
        <v>1938</v>
      </c>
      <c r="M1198" s="520">
        <v>11724</v>
      </c>
      <c r="N1198" s="524">
        <v>0.81111111111111112</v>
      </c>
      <c r="O1198" s="524">
        <v>0.81597222222222221</v>
      </c>
      <c r="P1198" s="519">
        <v>6.9999999999999751</v>
      </c>
      <c r="Q1198" s="520" t="s">
        <v>538</v>
      </c>
      <c r="R1198" s="520"/>
      <c r="S1198" s="520" t="s">
        <v>539</v>
      </c>
      <c r="T1198" s="520" t="s">
        <v>540</v>
      </c>
      <c r="U1198" s="520"/>
      <c r="V1198" s="520"/>
      <c r="W1198" s="520" t="s">
        <v>654</v>
      </c>
      <c r="X1198" s="520" t="s">
        <v>655</v>
      </c>
      <c r="Y1198" s="520" t="b">
        <v>0</v>
      </c>
      <c r="Z1198" s="520"/>
      <c r="AA1198" s="520"/>
      <c r="AB1198" s="520"/>
      <c r="AC1198" s="520"/>
      <c r="AD1198" s="527"/>
      <c r="AE1198" s="520"/>
      <c r="AF1198" s="520"/>
      <c r="AG1198" s="520"/>
      <c r="AH1198" s="520"/>
      <c r="AI1198" s="520" t="s">
        <v>589</v>
      </c>
    </row>
    <row r="1199" spans="1:35" s="154" customFormat="1">
      <c r="A1199" s="520" t="s">
        <v>272</v>
      </c>
      <c r="B1199" s="520">
        <v>3</v>
      </c>
      <c r="C1199" s="525">
        <v>7085251</v>
      </c>
      <c r="D1199" s="520">
        <v>10047971</v>
      </c>
      <c r="E1199" s="520" t="s">
        <v>472</v>
      </c>
      <c r="F1199" s="520" t="s">
        <v>600</v>
      </c>
      <c r="G1199" s="522">
        <v>40701</v>
      </c>
      <c r="H1199" s="522" t="s">
        <v>743</v>
      </c>
      <c r="I1199" s="520" t="s">
        <v>530</v>
      </c>
      <c r="J1199" s="523" t="s">
        <v>564</v>
      </c>
      <c r="K1199" s="520" t="s">
        <v>106</v>
      </c>
      <c r="L1199" s="520" t="s">
        <v>1938</v>
      </c>
      <c r="M1199" s="520">
        <v>11724</v>
      </c>
      <c r="N1199" s="524">
        <v>0.81597222222222221</v>
      </c>
      <c r="O1199" s="524">
        <v>0.81805555555555554</v>
      </c>
      <c r="P1199" s="519">
        <v>2.9999999999999893</v>
      </c>
      <c r="Q1199" s="520" t="s">
        <v>1950</v>
      </c>
      <c r="R1199" s="520" t="s">
        <v>1951</v>
      </c>
      <c r="S1199" s="520" t="s">
        <v>557</v>
      </c>
      <c r="T1199" s="520" t="s">
        <v>534</v>
      </c>
      <c r="U1199" s="520"/>
      <c r="V1199" s="520"/>
      <c r="W1199" s="520" t="s">
        <v>654</v>
      </c>
      <c r="X1199" s="520" t="s">
        <v>655</v>
      </c>
      <c r="Y1199" s="520" t="b">
        <v>0</v>
      </c>
      <c r="Z1199" s="520"/>
      <c r="AA1199" s="520"/>
      <c r="AB1199" s="520"/>
      <c r="AC1199" s="520"/>
      <c r="AD1199" s="527"/>
      <c r="AE1199" s="520"/>
      <c r="AF1199" s="520"/>
      <c r="AG1199" s="520"/>
      <c r="AH1199" s="520"/>
      <c r="AI1199" s="520" t="s">
        <v>589</v>
      </c>
    </row>
    <row r="1200" spans="1:35" s="154" customFormat="1">
      <c r="A1200" s="520" t="s">
        <v>272</v>
      </c>
      <c r="B1200" s="520">
        <v>3</v>
      </c>
      <c r="C1200" s="525">
        <v>7085251</v>
      </c>
      <c r="D1200" s="520">
        <v>10047971</v>
      </c>
      <c r="E1200" s="520" t="s">
        <v>472</v>
      </c>
      <c r="F1200" s="520" t="s">
        <v>600</v>
      </c>
      <c r="G1200" s="522">
        <v>40701</v>
      </c>
      <c r="H1200" s="522" t="s">
        <v>743</v>
      </c>
      <c r="I1200" s="520" t="s">
        <v>530</v>
      </c>
      <c r="J1200" s="523" t="s">
        <v>564</v>
      </c>
      <c r="K1200" s="520" t="s">
        <v>106</v>
      </c>
      <c r="L1200" s="520" t="s">
        <v>1938</v>
      </c>
      <c r="M1200" s="520">
        <v>11724</v>
      </c>
      <c r="N1200" s="524">
        <v>0.81805555555555554</v>
      </c>
      <c r="O1200" s="524">
        <v>0.82291666666666663</v>
      </c>
      <c r="P1200" s="519">
        <v>6.9999999999999751</v>
      </c>
      <c r="Q1200" s="520" t="s">
        <v>538</v>
      </c>
      <c r="R1200" s="520"/>
      <c r="S1200" s="520" t="s">
        <v>539</v>
      </c>
      <c r="T1200" s="520" t="s">
        <v>540</v>
      </c>
      <c r="U1200" s="520"/>
      <c r="V1200" s="520"/>
      <c r="W1200" s="520" t="s">
        <v>654</v>
      </c>
      <c r="X1200" s="520" t="s">
        <v>655</v>
      </c>
      <c r="Y1200" s="520" t="b">
        <v>0</v>
      </c>
      <c r="Z1200" s="520"/>
      <c r="AA1200" s="520"/>
      <c r="AB1200" s="520"/>
      <c r="AC1200" s="520"/>
      <c r="AD1200" s="527"/>
      <c r="AE1200" s="520"/>
      <c r="AF1200" s="520"/>
      <c r="AG1200" s="520"/>
      <c r="AH1200" s="520"/>
      <c r="AI1200" s="520" t="s">
        <v>589</v>
      </c>
    </row>
    <row r="1201" spans="1:35" s="154" customFormat="1">
      <c r="A1201" s="520" t="s">
        <v>272</v>
      </c>
      <c r="B1201" s="520">
        <v>3</v>
      </c>
      <c r="C1201" s="525">
        <v>7085251</v>
      </c>
      <c r="D1201" s="520">
        <v>10047971</v>
      </c>
      <c r="E1201" s="520" t="s">
        <v>472</v>
      </c>
      <c r="F1201" s="520" t="s">
        <v>600</v>
      </c>
      <c r="G1201" s="522">
        <v>40701</v>
      </c>
      <c r="H1201" s="522" t="s">
        <v>743</v>
      </c>
      <c r="I1201" s="520" t="s">
        <v>530</v>
      </c>
      <c r="J1201" s="523" t="s">
        <v>564</v>
      </c>
      <c r="K1201" s="520" t="s">
        <v>106</v>
      </c>
      <c r="L1201" s="520" t="s">
        <v>1938</v>
      </c>
      <c r="M1201" s="520">
        <v>11724</v>
      </c>
      <c r="N1201" s="524">
        <v>0.82291666666666663</v>
      </c>
      <c r="O1201" s="524">
        <v>0.82499999999999996</v>
      </c>
      <c r="P1201" s="519">
        <v>2.9999999999999893</v>
      </c>
      <c r="Q1201" s="520" t="s">
        <v>541</v>
      </c>
      <c r="R1201" s="520" t="s">
        <v>1944</v>
      </c>
      <c r="S1201" s="520" t="s">
        <v>542</v>
      </c>
      <c r="T1201" s="520" t="s">
        <v>534</v>
      </c>
      <c r="U1201" s="520"/>
      <c r="V1201" s="520"/>
      <c r="W1201" s="520" t="s">
        <v>654</v>
      </c>
      <c r="X1201" s="520" t="s">
        <v>655</v>
      </c>
      <c r="Y1201" s="520" t="b">
        <v>0</v>
      </c>
      <c r="Z1201" s="520"/>
      <c r="AA1201" s="520"/>
      <c r="AB1201" s="520"/>
      <c r="AC1201" s="520"/>
      <c r="AD1201" s="527"/>
      <c r="AE1201" s="520"/>
      <c r="AF1201" s="520"/>
      <c r="AG1201" s="520"/>
      <c r="AH1201" s="520"/>
      <c r="AI1201" s="520" t="s">
        <v>589</v>
      </c>
    </row>
    <row r="1202" spans="1:35" s="154" customFormat="1">
      <c r="A1202" s="520" t="s">
        <v>272</v>
      </c>
      <c r="B1202" s="520">
        <v>3</v>
      </c>
      <c r="C1202" s="525">
        <v>7085251</v>
      </c>
      <c r="D1202" s="520">
        <v>10047971</v>
      </c>
      <c r="E1202" s="520" t="s">
        <v>472</v>
      </c>
      <c r="F1202" s="520" t="s">
        <v>600</v>
      </c>
      <c r="G1202" s="522">
        <v>40701</v>
      </c>
      <c r="H1202" s="522" t="s">
        <v>743</v>
      </c>
      <c r="I1202" s="520" t="s">
        <v>530</v>
      </c>
      <c r="J1202" s="523" t="s">
        <v>564</v>
      </c>
      <c r="K1202" s="520" t="s">
        <v>106</v>
      </c>
      <c r="L1202" s="520" t="s">
        <v>1938</v>
      </c>
      <c r="M1202" s="520">
        <v>11724</v>
      </c>
      <c r="N1202" s="524">
        <v>0.82499999999999996</v>
      </c>
      <c r="O1202" s="524">
        <v>0.82847222222222217</v>
      </c>
      <c r="P1202" s="519">
        <v>4.9999999999999822</v>
      </c>
      <c r="Q1202" s="520" t="s">
        <v>538</v>
      </c>
      <c r="R1202" s="520"/>
      <c r="S1202" s="520" t="s">
        <v>539</v>
      </c>
      <c r="T1202" s="520" t="s">
        <v>540</v>
      </c>
      <c r="U1202" s="520"/>
      <c r="V1202" s="520"/>
      <c r="W1202" s="520" t="s">
        <v>654</v>
      </c>
      <c r="X1202" s="520" t="s">
        <v>655</v>
      </c>
      <c r="Y1202" s="520" t="b">
        <v>0</v>
      </c>
      <c r="Z1202" s="520"/>
      <c r="AA1202" s="520"/>
      <c r="AB1202" s="520"/>
      <c r="AC1202" s="520"/>
      <c r="AD1202" s="527"/>
      <c r="AE1202" s="520"/>
      <c r="AF1202" s="520"/>
      <c r="AG1202" s="520"/>
      <c r="AH1202" s="520"/>
      <c r="AI1202" s="520" t="s">
        <v>589</v>
      </c>
    </row>
    <row r="1203" spans="1:35" s="154" customFormat="1">
      <c r="A1203" s="520" t="s">
        <v>272</v>
      </c>
      <c r="B1203" s="520">
        <v>3</v>
      </c>
      <c r="C1203" s="525">
        <v>7085251</v>
      </c>
      <c r="D1203" s="520">
        <v>10047971</v>
      </c>
      <c r="E1203" s="520" t="s">
        <v>472</v>
      </c>
      <c r="F1203" s="520" t="s">
        <v>600</v>
      </c>
      <c r="G1203" s="522">
        <v>40701</v>
      </c>
      <c r="H1203" s="522" t="s">
        <v>743</v>
      </c>
      <c r="I1203" s="520" t="s">
        <v>530</v>
      </c>
      <c r="J1203" s="523" t="s">
        <v>564</v>
      </c>
      <c r="K1203" s="520" t="s">
        <v>106</v>
      </c>
      <c r="L1203" s="520" t="s">
        <v>1938</v>
      </c>
      <c r="M1203" s="520">
        <v>11724</v>
      </c>
      <c r="N1203" s="524">
        <v>0.82847222222222217</v>
      </c>
      <c r="O1203" s="524">
        <v>0.83333333333333337</v>
      </c>
      <c r="P1203" s="519">
        <v>6.9999999999999751</v>
      </c>
      <c r="Q1203" s="520" t="s">
        <v>546</v>
      </c>
      <c r="R1203" s="520" t="s">
        <v>1955</v>
      </c>
      <c r="S1203" s="520" t="s">
        <v>547</v>
      </c>
      <c r="T1203" s="520" t="s">
        <v>534</v>
      </c>
      <c r="U1203" s="520"/>
      <c r="V1203" s="520"/>
      <c r="W1203" s="520" t="s">
        <v>654</v>
      </c>
      <c r="X1203" s="520" t="s">
        <v>655</v>
      </c>
      <c r="Y1203" s="520" t="b">
        <v>0</v>
      </c>
      <c r="Z1203" s="520"/>
      <c r="AA1203" s="520"/>
      <c r="AB1203" s="520"/>
      <c r="AC1203" s="520"/>
      <c r="AD1203" s="527"/>
      <c r="AE1203" s="520"/>
      <c r="AF1203" s="520"/>
      <c r="AG1203" s="520"/>
      <c r="AH1203" s="520"/>
      <c r="AI1203" s="520" t="s">
        <v>589</v>
      </c>
    </row>
    <row r="1204" spans="1:35" s="154" customFormat="1">
      <c r="A1204" s="520" t="s">
        <v>272</v>
      </c>
      <c r="B1204" s="520">
        <v>4</v>
      </c>
      <c r="C1204" s="525">
        <v>1274137</v>
      </c>
      <c r="D1204" s="520">
        <v>10048316</v>
      </c>
      <c r="E1204" s="520" t="s">
        <v>367</v>
      </c>
      <c r="F1204" s="520" t="s">
        <v>528</v>
      </c>
      <c r="G1204" s="522">
        <v>40701</v>
      </c>
      <c r="H1204" s="522" t="s">
        <v>743</v>
      </c>
      <c r="I1204" s="520" t="s">
        <v>530</v>
      </c>
      <c r="J1204" s="523" t="s">
        <v>564</v>
      </c>
      <c r="K1204" s="520" t="s">
        <v>106</v>
      </c>
      <c r="L1204" s="520" t="s">
        <v>1938</v>
      </c>
      <c r="M1204" s="520">
        <v>576</v>
      </c>
      <c r="N1204" s="524">
        <v>0.83333333333333337</v>
      </c>
      <c r="O1204" s="524">
        <v>0.84722222222222221</v>
      </c>
      <c r="P1204" s="519">
        <v>20.000000000000089</v>
      </c>
      <c r="Q1204" s="520" t="s">
        <v>549</v>
      </c>
      <c r="R1204" s="520" t="s">
        <v>1956</v>
      </c>
      <c r="S1204" s="520" t="s">
        <v>550</v>
      </c>
      <c r="T1204" s="520" t="s">
        <v>551</v>
      </c>
      <c r="U1204" s="520"/>
      <c r="V1204" s="520"/>
      <c r="W1204" s="520" t="s">
        <v>654</v>
      </c>
      <c r="X1204" s="520" t="s">
        <v>655</v>
      </c>
      <c r="Y1204" s="520" t="b">
        <v>0</v>
      </c>
      <c r="Z1204" s="520">
        <v>576</v>
      </c>
      <c r="AA1204" s="520">
        <v>5500</v>
      </c>
      <c r="AB1204" s="520">
        <v>40701</v>
      </c>
      <c r="AC1204" s="520" t="s">
        <v>1957</v>
      </c>
      <c r="AD1204" s="527">
        <v>1500</v>
      </c>
      <c r="AE1204" s="520">
        <v>6</v>
      </c>
      <c r="AF1204" s="520"/>
      <c r="AG1204" s="520"/>
      <c r="AH1204" s="520">
        <v>96</v>
      </c>
      <c r="AI1204" s="520" t="s">
        <v>589</v>
      </c>
    </row>
    <row r="1205" spans="1:35" s="154" customFormat="1">
      <c r="A1205" s="520" t="s">
        <v>272</v>
      </c>
      <c r="B1205" s="520">
        <v>4</v>
      </c>
      <c r="C1205" s="525">
        <v>1274137</v>
      </c>
      <c r="D1205" s="520">
        <v>10048316</v>
      </c>
      <c r="E1205" s="520" t="s">
        <v>367</v>
      </c>
      <c r="F1205" s="520" t="s">
        <v>528</v>
      </c>
      <c r="G1205" s="522">
        <v>40701</v>
      </c>
      <c r="H1205" s="522" t="s">
        <v>743</v>
      </c>
      <c r="I1205" s="520" t="s">
        <v>530</v>
      </c>
      <c r="J1205" s="523" t="s">
        <v>564</v>
      </c>
      <c r="K1205" s="520" t="s">
        <v>106</v>
      </c>
      <c r="L1205" s="520" t="s">
        <v>1938</v>
      </c>
      <c r="M1205" s="520">
        <v>576</v>
      </c>
      <c r="N1205" s="524">
        <v>0.84722222222222221</v>
      </c>
      <c r="O1205" s="524">
        <v>0.85069444444444442</v>
      </c>
      <c r="P1205" s="519">
        <v>4.9999999999999822</v>
      </c>
      <c r="Q1205" s="520" t="s">
        <v>606</v>
      </c>
      <c r="R1205" s="520" t="s">
        <v>614</v>
      </c>
      <c r="S1205" s="520" t="s">
        <v>542</v>
      </c>
      <c r="T1205" s="520" t="s">
        <v>534</v>
      </c>
      <c r="U1205" s="520"/>
      <c r="V1205" s="520"/>
      <c r="W1205" s="520" t="s">
        <v>654</v>
      </c>
      <c r="X1205" s="520" t="s">
        <v>655</v>
      </c>
      <c r="Y1205" s="520" t="b">
        <v>0</v>
      </c>
      <c r="Z1205" s="520"/>
      <c r="AA1205" s="520"/>
      <c r="AB1205" s="520"/>
      <c r="AC1205" s="520"/>
      <c r="AD1205" s="527"/>
      <c r="AE1205" s="520"/>
      <c r="AF1205" s="520"/>
      <c r="AG1205" s="520"/>
      <c r="AH1205" s="520"/>
      <c r="AI1205" s="520" t="s">
        <v>589</v>
      </c>
    </row>
    <row r="1206" spans="1:35" s="154" customFormat="1">
      <c r="A1206" s="520" t="s">
        <v>272</v>
      </c>
      <c r="B1206" s="520">
        <v>4</v>
      </c>
      <c r="C1206" s="525">
        <v>1274137</v>
      </c>
      <c r="D1206" s="520">
        <v>10048316</v>
      </c>
      <c r="E1206" s="520" t="s">
        <v>367</v>
      </c>
      <c r="F1206" s="520" t="s">
        <v>528</v>
      </c>
      <c r="G1206" s="522">
        <v>40701</v>
      </c>
      <c r="H1206" s="522" t="s">
        <v>743</v>
      </c>
      <c r="I1206" s="520" t="s">
        <v>530</v>
      </c>
      <c r="J1206" s="523" t="s">
        <v>564</v>
      </c>
      <c r="K1206" s="520" t="s">
        <v>106</v>
      </c>
      <c r="L1206" s="520" t="s">
        <v>1938</v>
      </c>
      <c r="M1206" s="520">
        <v>576</v>
      </c>
      <c r="N1206" s="524">
        <v>0.85069444444444442</v>
      </c>
      <c r="O1206" s="524">
        <v>0.86111111111111105</v>
      </c>
      <c r="P1206" s="519">
        <v>14.999999999999947</v>
      </c>
      <c r="Q1206" s="520" t="s">
        <v>598</v>
      </c>
      <c r="R1206" s="520" t="s">
        <v>1958</v>
      </c>
      <c r="S1206" s="520" t="s">
        <v>542</v>
      </c>
      <c r="T1206" s="520" t="s">
        <v>534</v>
      </c>
      <c r="U1206" s="520"/>
      <c r="V1206" s="520"/>
      <c r="W1206" s="520" t="s">
        <v>654</v>
      </c>
      <c r="X1206" s="520" t="s">
        <v>655</v>
      </c>
      <c r="Y1206" s="520" t="b">
        <v>0</v>
      </c>
      <c r="Z1206" s="520"/>
      <c r="AA1206" s="520"/>
      <c r="AB1206" s="520"/>
      <c r="AC1206" s="520"/>
      <c r="AD1206" s="527"/>
      <c r="AE1206" s="520"/>
      <c r="AF1206" s="520"/>
      <c r="AG1206" s="520"/>
      <c r="AH1206" s="520"/>
      <c r="AI1206" s="520" t="s">
        <v>589</v>
      </c>
    </row>
    <row r="1207" spans="1:35" s="154" customFormat="1">
      <c r="A1207" s="520" t="s">
        <v>272</v>
      </c>
      <c r="B1207" s="520">
        <v>4</v>
      </c>
      <c r="C1207" s="525">
        <v>1274137</v>
      </c>
      <c r="D1207" s="520">
        <v>10048316</v>
      </c>
      <c r="E1207" s="520" t="s">
        <v>367</v>
      </c>
      <c r="F1207" s="520" t="s">
        <v>528</v>
      </c>
      <c r="G1207" s="522">
        <v>40701</v>
      </c>
      <c r="H1207" s="522" t="s">
        <v>743</v>
      </c>
      <c r="I1207" s="520" t="s">
        <v>530</v>
      </c>
      <c r="J1207" s="523" t="s">
        <v>564</v>
      </c>
      <c r="K1207" s="520" t="s">
        <v>106</v>
      </c>
      <c r="L1207" s="520" t="s">
        <v>1938</v>
      </c>
      <c r="M1207" s="520">
        <v>576</v>
      </c>
      <c r="N1207" s="524">
        <v>0.86111111111111105</v>
      </c>
      <c r="O1207" s="524">
        <v>0.86319444444444438</v>
      </c>
      <c r="P1207" s="519">
        <v>2.9999999999999893</v>
      </c>
      <c r="Q1207" s="520" t="s">
        <v>555</v>
      </c>
      <c r="R1207" s="520" t="s">
        <v>656</v>
      </c>
      <c r="S1207" s="520" t="s">
        <v>547</v>
      </c>
      <c r="T1207" s="520" t="s">
        <v>534</v>
      </c>
      <c r="U1207" s="520"/>
      <c r="V1207" s="520"/>
      <c r="W1207" s="520" t="s">
        <v>654</v>
      </c>
      <c r="X1207" s="520" t="s">
        <v>655</v>
      </c>
      <c r="Y1207" s="520" t="b">
        <v>0</v>
      </c>
      <c r="Z1207" s="520"/>
      <c r="AA1207" s="520"/>
      <c r="AB1207" s="520"/>
      <c r="AC1207" s="520"/>
      <c r="AD1207" s="527"/>
      <c r="AE1207" s="520"/>
      <c r="AF1207" s="520"/>
      <c r="AG1207" s="520"/>
      <c r="AH1207" s="520"/>
      <c r="AI1207" s="520" t="s">
        <v>589</v>
      </c>
    </row>
    <row r="1208" spans="1:35" s="154" customFormat="1">
      <c r="A1208" s="520" t="s">
        <v>272</v>
      </c>
      <c r="B1208" s="520">
        <v>4</v>
      </c>
      <c r="C1208" s="525">
        <v>1274137</v>
      </c>
      <c r="D1208" s="520">
        <v>10048316</v>
      </c>
      <c r="E1208" s="520" t="s">
        <v>367</v>
      </c>
      <c r="F1208" s="520" t="s">
        <v>528</v>
      </c>
      <c r="G1208" s="522">
        <v>40701</v>
      </c>
      <c r="H1208" s="522" t="s">
        <v>743</v>
      </c>
      <c r="I1208" s="520" t="s">
        <v>530</v>
      </c>
      <c r="J1208" s="523" t="s">
        <v>564</v>
      </c>
      <c r="K1208" s="520" t="s">
        <v>106</v>
      </c>
      <c r="L1208" s="520" t="s">
        <v>1938</v>
      </c>
      <c r="M1208" s="520">
        <v>576</v>
      </c>
      <c r="N1208" s="524">
        <v>0.86319444444444438</v>
      </c>
      <c r="O1208" s="524">
        <v>0.87083333333333335</v>
      </c>
      <c r="P1208" s="519">
        <v>10.999999999999961</v>
      </c>
      <c r="Q1208" s="520" t="s">
        <v>538</v>
      </c>
      <c r="R1208" s="520"/>
      <c r="S1208" s="520" t="s">
        <v>539</v>
      </c>
      <c r="T1208" s="520" t="s">
        <v>540</v>
      </c>
      <c r="U1208" s="520"/>
      <c r="V1208" s="520"/>
      <c r="W1208" s="520" t="s">
        <v>654</v>
      </c>
      <c r="X1208" s="520" t="s">
        <v>655</v>
      </c>
      <c r="Y1208" s="520" t="b">
        <v>0</v>
      </c>
      <c r="Z1208" s="520"/>
      <c r="AA1208" s="520"/>
      <c r="AB1208" s="520"/>
      <c r="AC1208" s="520"/>
      <c r="AD1208" s="527"/>
      <c r="AE1208" s="520"/>
      <c r="AF1208" s="520"/>
      <c r="AG1208" s="520"/>
      <c r="AH1208" s="520"/>
      <c r="AI1208" s="520" t="s">
        <v>589</v>
      </c>
    </row>
    <row r="1209" spans="1:35" s="154" customFormat="1">
      <c r="A1209" s="520" t="s">
        <v>272</v>
      </c>
      <c r="B1209" s="520">
        <v>4</v>
      </c>
      <c r="C1209" s="525">
        <v>1274137</v>
      </c>
      <c r="D1209" s="520">
        <v>10048316</v>
      </c>
      <c r="E1209" s="520" t="s">
        <v>367</v>
      </c>
      <c r="F1209" s="520" t="s">
        <v>528</v>
      </c>
      <c r="G1209" s="522">
        <v>40701</v>
      </c>
      <c r="H1209" s="522" t="s">
        <v>743</v>
      </c>
      <c r="I1209" s="520" t="s">
        <v>530</v>
      </c>
      <c r="J1209" s="523" t="s">
        <v>564</v>
      </c>
      <c r="K1209" s="520" t="s">
        <v>106</v>
      </c>
      <c r="L1209" s="520" t="s">
        <v>1938</v>
      </c>
      <c r="M1209" s="520">
        <v>576</v>
      </c>
      <c r="N1209" s="524">
        <v>0.87083333333333335</v>
      </c>
      <c r="O1209" s="524">
        <v>0.875</v>
      </c>
      <c r="P1209" s="519">
        <v>6.0000000000001386</v>
      </c>
      <c r="Q1209" s="520" t="s">
        <v>546</v>
      </c>
      <c r="R1209" s="520" t="s">
        <v>1959</v>
      </c>
      <c r="S1209" s="520" t="s">
        <v>547</v>
      </c>
      <c r="T1209" s="520" t="s">
        <v>534</v>
      </c>
      <c r="U1209" s="520"/>
      <c r="V1209" s="520"/>
      <c r="W1209" s="520" t="s">
        <v>654</v>
      </c>
      <c r="X1209" s="520" t="s">
        <v>655</v>
      </c>
      <c r="Y1209" s="520" t="b">
        <v>0</v>
      </c>
      <c r="Z1209" s="520"/>
      <c r="AA1209" s="520"/>
      <c r="AB1209" s="520"/>
      <c r="AC1209" s="520"/>
      <c r="AD1209" s="527"/>
      <c r="AE1209" s="520"/>
      <c r="AF1209" s="520"/>
      <c r="AG1209" s="520"/>
      <c r="AH1209" s="520"/>
      <c r="AI1209" s="520" t="s">
        <v>589</v>
      </c>
    </row>
    <row r="1210" spans="1:35" s="154" customFormat="1">
      <c r="A1210" s="520" t="s">
        <v>272</v>
      </c>
      <c r="B1210" s="520">
        <v>5</v>
      </c>
      <c r="C1210" s="525">
        <v>1274146</v>
      </c>
      <c r="D1210" s="520">
        <v>10050328</v>
      </c>
      <c r="E1210" s="520" t="s">
        <v>276</v>
      </c>
      <c r="F1210" s="520" t="s">
        <v>528</v>
      </c>
      <c r="G1210" s="522">
        <v>40701</v>
      </c>
      <c r="H1210" s="522" t="s">
        <v>743</v>
      </c>
      <c r="I1210" s="520" t="s">
        <v>530</v>
      </c>
      <c r="J1210" s="523" t="s">
        <v>564</v>
      </c>
      <c r="K1210" s="520" t="s">
        <v>106</v>
      </c>
      <c r="L1210" s="520" t="s">
        <v>663</v>
      </c>
      <c r="M1210" s="520">
        <v>0</v>
      </c>
      <c r="N1210" s="524">
        <v>0.875</v>
      </c>
      <c r="O1210" s="524">
        <v>0.88541666666666663</v>
      </c>
      <c r="P1210" s="519">
        <v>14.999999999999947</v>
      </c>
      <c r="Q1210" s="520" t="s">
        <v>562</v>
      </c>
      <c r="R1210" s="520" t="s">
        <v>1960</v>
      </c>
      <c r="S1210" s="520" t="s">
        <v>550</v>
      </c>
      <c r="T1210" s="520" t="s">
        <v>551</v>
      </c>
      <c r="U1210" s="520"/>
      <c r="V1210" s="520"/>
      <c r="W1210" s="520" t="s">
        <v>654</v>
      </c>
      <c r="X1210" s="520" t="s">
        <v>655</v>
      </c>
      <c r="Y1210" s="520" t="b">
        <v>0</v>
      </c>
      <c r="Z1210" s="520">
        <v>0</v>
      </c>
      <c r="AA1210" s="520">
        <v>6000</v>
      </c>
      <c r="AB1210" s="520">
        <v>40701</v>
      </c>
      <c r="AC1210" s="520" t="s">
        <v>1961</v>
      </c>
      <c r="AD1210" s="527">
        <v>750</v>
      </c>
      <c r="AE1210" s="520">
        <v>12</v>
      </c>
      <c r="AF1210" s="520"/>
      <c r="AG1210" s="520"/>
      <c r="AH1210" s="520">
        <v>0</v>
      </c>
      <c r="AI1210" s="520" t="s">
        <v>589</v>
      </c>
    </row>
    <row r="1211" spans="1:35" s="154" customFormat="1">
      <c r="A1211" s="520" t="s">
        <v>272</v>
      </c>
      <c r="B1211" s="520">
        <v>5</v>
      </c>
      <c r="C1211" s="525">
        <v>1274146</v>
      </c>
      <c r="D1211" s="520">
        <v>10050328</v>
      </c>
      <c r="E1211" s="520" t="s">
        <v>276</v>
      </c>
      <c r="F1211" s="520" t="s">
        <v>528</v>
      </c>
      <c r="G1211" s="522">
        <v>40701</v>
      </c>
      <c r="H1211" s="522" t="s">
        <v>743</v>
      </c>
      <c r="I1211" s="520" t="s">
        <v>530</v>
      </c>
      <c r="J1211" s="523" t="s">
        <v>564</v>
      </c>
      <c r="K1211" s="520" t="s">
        <v>106</v>
      </c>
      <c r="L1211" s="520" t="s">
        <v>663</v>
      </c>
      <c r="M1211" s="520">
        <v>0</v>
      </c>
      <c r="N1211" s="524">
        <v>0.88541666666666663</v>
      </c>
      <c r="O1211" s="524">
        <v>0.91666666666666663</v>
      </c>
      <c r="P1211" s="519">
        <v>45</v>
      </c>
      <c r="Q1211" s="520" t="s">
        <v>778</v>
      </c>
      <c r="R1211" s="520" t="s">
        <v>1962</v>
      </c>
      <c r="S1211" s="520" t="s">
        <v>602</v>
      </c>
      <c r="T1211" s="520" t="s">
        <v>534</v>
      </c>
      <c r="U1211" s="520"/>
      <c r="V1211" s="520"/>
      <c r="W1211" s="520" t="s">
        <v>654</v>
      </c>
      <c r="X1211" s="520" t="s">
        <v>655</v>
      </c>
      <c r="Y1211" s="520" t="b">
        <v>0</v>
      </c>
      <c r="Z1211" s="520"/>
      <c r="AA1211" s="520"/>
      <c r="AB1211" s="520"/>
      <c r="AC1211" s="520"/>
      <c r="AD1211" s="527"/>
      <c r="AE1211" s="520"/>
      <c r="AF1211" s="520"/>
      <c r="AG1211" s="520"/>
      <c r="AH1211" s="520"/>
      <c r="AI1211" s="520" t="s">
        <v>589</v>
      </c>
    </row>
    <row r="1212" spans="1:35" s="154" customFormat="1">
      <c r="A1212" s="520" t="s">
        <v>272</v>
      </c>
      <c r="B1212" s="520">
        <v>4</v>
      </c>
      <c r="C1212" s="525">
        <v>7081602</v>
      </c>
      <c r="D1212" s="520">
        <v>10052178</v>
      </c>
      <c r="E1212" s="520" t="s">
        <v>1171</v>
      </c>
      <c r="F1212" s="520" t="s">
        <v>600</v>
      </c>
      <c r="G1212" s="522">
        <v>40701</v>
      </c>
      <c r="H1212" s="522" t="s">
        <v>743</v>
      </c>
      <c r="I1212" s="520" t="s">
        <v>530</v>
      </c>
      <c r="J1212" s="523" t="s">
        <v>577</v>
      </c>
      <c r="K1212" s="520" t="s">
        <v>183</v>
      </c>
      <c r="L1212" s="520" t="s">
        <v>665</v>
      </c>
      <c r="M1212" s="520">
        <v>1650</v>
      </c>
      <c r="N1212" s="524">
        <v>1.3888888888888889E-3</v>
      </c>
      <c r="O1212" s="524">
        <v>3.472222222222222E-3</v>
      </c>
      <c r="P1212" s="519">
        <v>3</v>
      </c>
      <c r="Q1212" s="520" t="s">
        <v>555</v>
      </c>
      <c r="R1212" s="520" t="s">
        <v>662</v>
      </c>
      <c r="S1212" s="520" t="s">
        <v>547</v>
      </c>
      <c r="T1212" s="520" t="s">
        <v>534</v>
      </c>
      <c r="U1212" s="520"/>
      <c r="V1212" s="520"/>
      <c r="W1212" s="520" t="s">
        <v>658</v>
      </c>
      <c r="X1212" s="520" t="s">
        <v>619</v>
      </c>
      <c r="Y1212" s="520" t="b">
        <v>0</v>
      </c>
      <c r="Z1212" s="520">
        <v>1650</v>
      </c>
      <c r="AA1212" s="520">
        <v>3000</v>
      </c>
      <c r="AB1212" s="520">
        <v>40701</v>
      </c>
      <c r="AC1212" s="520" t="s">
        <v>1963</v>
      </c>
      <c r="AD1212" s="527">
        <v>750</v>
      </c>
      <c r="AE1212" s="520">
        <v>6</v>
      </c>
      <c r="AF1212" s="520"/>
      <c r="AG1212" s="520"/>
      <c r="AH1212" s="520">
        <v>137.5</v>
      </c>
      <c r="AI1212" s="520" t="s">
        <v>580</v>
      </c>
    </row>
    <row r="1213" spans="1:35" s="154" customFormat="1">
      <c r="A1213" s="520" t="s">
        <v>272</v>
      </c>
      <c r="B1213" s="520">
        <v>4</v>
      </c>
      <c r="C1213" s="525">
        <v>7081602</v>
      </c>
      <c r="D1213" s="520">
        <v>10052178</v>
      </c>
      <c r="E1213" s="520" t="s">
        <v>1171</v>
      </c>
      <c r="F1213" s="520" t="s">
        <v>600</v>
      </c>
      <c r="G1213" s="522">
        <v>40701</v>
      </c>
      <c r="H1213" s="522" t="s">
        <v>743</v>
      </c>
      <c r="I1213" s="520" t="s">
        <v>530</v>
      </c>
      <c r="J1213" s="523" t="s">
        <v>577</v>
      </c>
      <c r="K1213" s="520" t="s">
        <v>183</v>
      </c>
      <c r="L1213" s="520" t="s">
        <v>665</v>
      </c>
      <c r="M1213" s="520">
        <v>1650</v>
      </c>
      <c r="N1213" s="524">
        <v>3.472222222222222E-3</v>
      </c>
      <c r="O1213" s="524">
        <v>2.4305555555555556E-2</v>
      </c>
      <c r="P1213" s="519">
        <v>30.000000000000004</v>
      </c>
      <c r="Q1213" s="520" t="s">
        <v>538</v>
      </c>
      <c r="R1213" s="520"/>
      <c r="S1213" s="520" t="s">
        <v>539</v>
      </c>
      <c r="T1213" s="520" t="s">
        <v>540</v>
      </c>
      <c r="U1213" s="520"/>
      <c r="V1213" s="520"/>
      <c r="W1213" s="520" t="s">
        <v>658</v>
      </c>
      <c r="X1213" s="520" t="s">
        <v>619</v>
      </c>
      <c r="Y1213" s="520" t="b">
        <v>0</v>
      </c>
      <c r="Z1213" s="520"/>
      <c r="AA1213" s="520"/>
      <c r="AB1213" s="520"/>
      <c r="AC1213" s="520"/>
      <c r="AD1213" s="527"/>
      <c r="AE1213" s="520"/>
      <c r="AF1213" s="520"/>
      <c r="AG1213" s="520"/>
      <c r="AH1213" s="520"/>
      <c r="AI1213" s="520" t="s">
        <v>580</v>
      </c>
    </row>
    <row r="1214" spans="1:35" s="154" customFormat="1">
      <c r="A1214" s="520" t="s">
        <v>272</v>
      </c>
      <c r="B1214" s="520">
        <v>5</v>
      </c>
      <c r="C1214" s="525">
        <v>7081600</v>
      </c>
      <c r="D1214" s="520">
        <v>10042811</v>
      </c>
      <c r="E1214" s="520" t="s">
        <v>1172</v>
      </c>
      <c r="F1214" s="520" t="s">
        <v>600</v>
      </c>
      <c r="G1214" s="522">
        <v>40701</v>
      </c>
      <c r="H1214" s="522" t="s">
        <v>743</v>
      </c>
      <c r="I1214" s="520" t="s">
        <v>530</v>
      </c>
      <c r="J1214" s="523" t="s">
        <v>577</v>
      </c>
      <c r="K1214" s="520" t="s">
        <v>183</v>
      </c>
      <c r="L1214" s="520" t="s">
        <v>665</v>
      </c>
      <c r="M1214" s="520">
        <v>6966</v>
      </c>
      <c r="N1214" s="524">
        <v>2.4305555555555556E-2</v>
      </c>
      <c r="O1214" s="524">
        <v>3.6111111111111108E-2</v>
      </c>
      <c r="P1214" s="519">
        <v>16.999999999999993</v>
      </c>
      <c r="Q1214" s="520" t="s">
        <v>553</v>
      </c>
      <c r="R1214" s="520" t="s">
        <v>1477</v>
      </c>
      <c r="S1214" s="520" t="s">
        <v>550</v>
      </c>
      <c r="T1214" s="520" t="s">
        <v>551</v>
      </c>
      <c r="U1214" s="520"/>
      <c r="V1214" s="520"/>
      <c r="W1214" s="520" t="s">
        <v>658</v>
      </c>
      <c r="X1214" s="520" t="s">
        <v>619</v>
      </c>
      <c r="Y1214" s="520" t="b">
        <v>0</v>
      </c>
      <c r="Z1214" s="520">
        <v>6966</v>
      </c>
      <c r="AA1214" s="520">
        <v>3000</v>
      </c>
      <c r="AB1214" s="520">
        <v>40701</v>
      </c>
      <c r="AC1214" s="520" t="s">
        <v>1964</v>
      </c>
      <c r="AD1214" s="527">
        <v>750</v>
      </c>
      <c r="AE1214" s="520">
        <v>6</v>
      </c>
      <c r="AF1214" s="520"/>
      <c r="AG1214" s="520"/>
      <c r="AH1214" s="520">
        <v>580.5</v>
      </c>
      <c r="AI1214" s="520" t="s">
        <v>580</v>
      </c>
    </row>
    <row r="1215" spans="1:35" s="154" customFormat="1">
      <c r="A1215" s="520" t="s">
        <v>272</v>
      </c>
      <c r="B1215" s="520">
        <v>5</v>
      </c>
      <c r="C1215" s="525">
        <v>7081600</v>
      </c>
      <c r="D1215" s="520">
        <v>10042811</v>
      </c>
      <c r="E1215" s="520" t="s">
        <v>1172</v>
      </c>
      <c r="F1215" s="520" t="s">
        <v>600</v>
      </c>
      <c r="G1215" s="522">
        <v>40701</v>
      </c>
      <c r="H1215" s="522" t="s">
        <v>743</v>
      </c>
      <c r="I1215" s="520" t="s">
        <v>530</v>
      </c>
      <c r="J1215" s="523" t="s">
        <v>577</v>
      </c>
      <c r="K1215" s="520" t="s">
        <v>183</v>
      </c>
      <c r="L1215" s="520" t="s">
        <v>665</v>
      </c>
      <c r="M1215" s="520">
        <v>6966</v>
      </c>
      <c r="N1215" s="524">
        <v>3.6111111111111108E-2</v>
      </c>
      <c r="O1215" s="524">
        <v>3.888888888888889E-2</v>
      </c>
      <c r="P1215" s="519">
        <v>4.0000000000000053</v>
      </c>
      <c r="Q1215" s="520" t="s">
        <v>555</v>
      </c>
      <c r="R1215" s="520" t="s">
        <v>662</v>
      </c>
      <c r="S1215" s="520" t="s">
        <v>547</v>
      </c>
      <c r="T1215" s="520" t="s">
        <v>534</v>
      </c>
      <c r="U1215" s="520"/>
      <c r="V1215" s="520"/>
      <c r="W1215" s="520" t="s">
        <v>658</v>
      </c>
      <c r="X1215" s="520" t="s">
        <v>619</v>
      </c>
      <c r="Y1215" s="520" t="b">
        <v>0</v>
      </c>
      <c r="Z1215" s="520"/>
      <c r="AA1215" s="520"/>
      <c r="AB1215" s="520"/>
      <c r="AC1215" s="520"/>
      <c r="AD1215" s="527"/>
      <c r="AE1215" s="520"/>
      <c r="AF1215" s="520"/>
      <c r="AG1215" s="520"/>
      <c r="AH1215" s="520"/>
      <c r="AI1215" s="520" t="s">
        <v>580</v>
      </c>
    </row>
    <row r="1216" spans="1:35" s="154" customFormat="1">
      <c r="A1216" s="520" t="s">
        <v>272</v>
      </c>
      <c r="B1216" s="520">
        <v>5</v>
      </c>
      <c r="C1216" s="525">
        <v>7081600</v>
      </c>
      <c r="D1216" s="520">
        <v>10042811</v>
      </c>
      <c r="E1216" s="520" t="s">
        <v>1172</v>
      </c>
      <c r="F1216" s="520" t="s">
        <v>600</v>
      </c>
      <c r="G1216" s="522">
        <v>40701</v>
      </c>
      <c r="H1216" s="522" t="s">
        <v>743</v>
      </c>
      <c r="I1216" s="520" t="s">
        <v>530</v>
      </c>
      <c r="J1216" s="523" t="s">
        <v>577</v>
      </c>
      <c r="K1216" s="520" t="s">
        <v>183</v>
      </c>
      <c r="L1216" s="520" t="s">
        <v>665</v>
      </c>
      <c r="M1216" s="520">
        <v>6966</v>
      </c>
      <c r="N1216" s="524">
        <v>3.888888888888889E-2</v>
      </c>
      <c r="O1216" s="524">
        <v>4.027777777777778E-2</v>
      </c>
      <c r="P1216" s="519">
        <v>1.9999999999999929</v>
      </c>
      <c r="Q1216" s="520" t="s">
        <v>538</v>
      </c>
      <c r="R1216" s="520"/>
      <c r="S1216" s="520" t="s">
        <v>539</v>
      </c>
      <c r="T1216" s="520" t="s">
        <v>540</v>
      </c>
      <c r="U1216" s="520"/>
      <c r="V1216" s="520"/>
      <c r="W1216" s="520" t="s">
        <v>658</v>
      </c>
      <c r="X1216" s="520" t="s">
        <v>619</v>
      </c>
      <c r="Y1216" s="520" t="b">
        <v>0</v>
      </c>
      <c r="Z1216" s="520"/>
      <c r="AA1216" s="520"/>
      <c r="AB1216" s="520"/>
      <c r="AC1216" s="520"/>
      <c r="AD1216" s="527"/>
      <c r="AE1216" s="520"/>
      <c r="AF1216" s="520"/>
      <c r="AG1216" s="520"/>
      <c r="AH1216" s="520"/>
      <c r="AI1216" s="520" t="s">
        <v>580</v>
      </c>
    </row>
    <row r="1217" spans="1:35" s="154" customFormat="1">
      <c r="A1217" s="520" t="s">
        <v>272</v>
      </c>
      <c r="B1217" s="520">
        <v>5</v>
      </c>
      <c r="C1217" s="525">
        <v>7081600</v>
      </c>
      <c r="D1217" s="520">
        <v>10042811</v>
      </c>
      <c r="E1217" s="520" t="s">
        <v>1172</v>
      </c>
      <c r="F1217" s="520" t="s">
        <v>600</v>
      </c>
      <c r="G1217" s="522">
        <v>40701</v>
      </c>
      <c r="H1217" s="522" t="s">
        <v>743</v>
      </c>
      <c r="I1217" s="520" t="s">
        <v>530</v>
      </c>
      <c r="J1217" s="523" t="s">
        <v>577</v>
      </c>
      <c r="K1217" s="520" t="s">
        <v>183</v>
      </c>
      <c r="L1217" s="520" t="s">
        <v>665</v>
      </c>
      <c r="M1217" s="520">
        <v>6966</v>
      </c>
      <c r="N1217" s="524">
        <v>4.027777777777778E-2</v>
      </c>
      <c r="O1217" s="524">
        <v>4.5138888888888888E-2</v>
      </c>
      <c r="P1217" s="519">
        <v>7.0000000000000053</v>
      </c>
      <c r="Q1217" s="520" t="s">
        <v>641</v>
      </c>
      <c r="R1217" s="520" t="s">
        <v>1478</v>
      </c>
      <c r="S1217" s="520" t="s">
        <v>542</v>
      </c>
      <c r="T1217" s="520" t="s">
        <v>534</v>
      </c>
      <c r="U1217" s="520"/>
      <c r="V1217" s="520"/>
      <c r="W1217" s="520" t="s">
        <v>658</v>
      </c>
      <c r="X1217" s="520" t="s">
        <v>619</v>
      </c>
      <c r="Y1217" s="520" t="b">
        <v>0</v>
      </c>
      <c r="Z1217" s="520"/>
      <c r="AA1217" s="520"/>
      <c r="AB1217" s="520"/>
      <c r="AC1217" s="520"/>
      <c r="AD1217" s="527"/>
      <c r="AE1217" s="520"/>
      <c r="AF1217" s="520"/>
      <c r="AG1217" s="520"/>
      <c r="AH1217" s="520"/>
      <c r="AI1217" s="520" t="s">
        <v>580</v>
      </c>
    </row>
    <row r="1218" spans="1:35" s="154" customFormat="1">
      <c r="A1218" s="520" t="s">
        <v>272</v>
      </c>
      <c r="B1218" s="520">
        <v>5</v>
      </c>
      <c r="C1218" s="525">
        <v>7081600</v>
      </c>
      <c r="D1218" s="520">
        <v>10042811</v>
      </c>
      <c r="E1218" s="520" t="s">
        <v>1172</v>
      </c>
      <c r="F1218" s="520" t="s">
        <v>600</v>
      </c>
      <c r="G1218" s="522">
        <v>40701</v>
      </c>
      <c r="H1218" s="522" t="s">
        <v>743</v>
      </c>
      <c r="I1218" s="520" t="s">
        <v>530</v>
      </c>
      <c r="J1218" s="523" t="s">
        <v>577</v>
      </c>
      <c r="K1218" s="520" t="s">
        <v>183</v>
      </c>
      <c r="L1218" s="520" t="s">
        <v>665</v>
      </c>
      <c r="M1218" s="520">
        <v>6966</v>
      </c>
      <c r="N1218" s="524">
        <v>4.5138888888888888E-2</v>
      </c>
      <c r="O1218" s="524">
        <v>4.6527777777777779E-2</v>
      </c>
      <c r="P1218" s="519">
        <v>1.9999999999999929</v>
      </c>
      <c r="Q1218" s="520" t="s">
        <v>538</v>
      </c>
      <c r="R1218" s="520"/>
      <c r="S1218" s="520" t="s">
        <v>539</v>
      </c>
      <c r="T1218" s="520" t="s">
        <v>540</v>
      </c>
      <c r="U1218" s="520"/>
      <c r="V1218" s="520"/>
      <c r="W1218" s="520" t="s">
        <v>658</v>
      </c>
      <c r="X1218" s="520" t="s">
        <v>619</v>
      </c>
      <c r="Y1218" s="520" t="b">
        <v>0</v>
      </c>
      <c r="Z1218" s="520"/>
      <c r="AA1218" s="520"/>
      <c r="AB1218" s="520"/>
      <c r="AC1218" s="520"/>
      <c r="AD1218" s="527"/>
      <c r="AE1218" s="520"/>
      <c r="AF1218" s="520"/>
      <c r="AG1218" s="520"/>
      <c r="AH1218" s="520"/>
      <c r="AI1218" s="520" t="s">
        <v>580</v>
      </c>
    </row>
    <row r="1219" spans="1:35" s="154" customFormat="1">
      <c r="A1219" s="520" t="s">
        <v>272</v>
      </c>
      <c r="B1219" s="520">
        <v>5</v>
      </c>
      <c r="C1219" s="525">
        <v>7081600</v>
      </c>
      <c r="D1219" s="520">
        <v>10042811</v>
      </c>
      <c r="E1219" s="520" t="s">
        <v>1172</v>
      </c>
      <c r="F1219" s="520" t="s">
        <v>600</v>
      </c>
      <c r="G1219" s="522">
        <v>40701</v>
      </c>
      <c r="H1219" s="522" t="s">
        <v>743</v>
      </c>
      <c r="I1219" s="520" t="s">
        <v>530</v>
      </c>
      <c r="J1219" s="523" t="s">
        <v>577</v>
      </c>
      <c r="K1219" s="520" t="s">
        <v>183</v>
      </c>
      <c r="L1219" s="520" t="s">
        <v>665</v>
      </c>
      <c r="M1219" s="520">
        <v>6966</v>
      </c>
      <c r="N1219" s="524">
        <v>4.6527777777777779E-2</v>
      </c>
      <c r="O1219" s="524">
        <v>4.8611111111111112E-2</v>
      </c>
      <c r="P1219" s="519">
        <v>3.0000000000000093</v>
      </c>
      <c r="Q1219" s="520" t="s">
        <v>641</v>
      </c>
      <c r="R1219" s="520" t="s">
        <v>1478</v>
      </c>
      <c r="S1219" s="520" t="s">
        <v>542</v>
      </c>
      <c r="T1219" s="520" t="s">
        <v>534</v>
      </c>
      <c r="U1219" s="520"/>
      <c r="V1219" s="520"/>
      <c r="W1219" s="520" t="s">
        <v>658</v>
      </c>
      <c r="X1219" s="520" t="s">
        <v>619</v>
      </c>
      <c r="Y1219" s="520" t="b">
        <v>0</v>
      </c>
      <c r="Z1219" s="520"/>
      <c r="AA1219" s="520"/>
      <c r="AB1219" s="520"/>
      <c r="AC1219" s="520"/>
      <c r="AD1219" s="527"/>
      <c r="AE1219" s="520"/>
      <c r="AF1219" s="520"/>
      <c r="AG1219" s="520"/>
      <c r="AH1219" s="520"/>
      <c r="AI1219" s="520" t="s">
        <v>580</v>
      </c>
    </row>
    <row r="1220" spans="1:35" s="154" customFormat="1">
      <c r="A1220" s="520" t="s">
        <v>272</v>
      </c>
      <c r="B1220" s="520">
        <v>5</v>
      </c>
      <c r="C1220" s="525">
        <v>7081600</v>
      </c>
      <c r="D1220" s="520">
        <v>10042811</v>
      </c>
      <c r="E1220" s="520" t="s">
        <v>1172</v>
      </c>
      <c r="F1220" s="520" t="s">
        <v>600</v>
      </c>
      <c r="G1220" s="522">
        <v>40701</v>
      </c>
      <c r="H1220" s="522" t="s">
        <v>743</v>
      </c>
      <c r="I1220" s="520" t="s">
        <v>530</v>
      </c>
      <c r="J1220" s="523" t="s">
        <v>577</v>
      </c>
      <c r="K1220" s="520" t="s">
        <v>183</v>
      </c>
      <c r="L1220" s="520" t="s">
        <v>665</v>
      </c>
      <c r="M1220" s="520">
        <v>6966</v>
      </c>
      <c r="N1220" s="524">
        <v>4.8611111111111112E-2</v>
      </c>
      <c r="O1220" s="524">
        <v>4.9999999999999996E-2</v>
      </c>
      <c r="P1220" s="519">
        <v>1.9999999999999929</v>
      </c>
      <c r="Q1220" s="520" t="s">
        <v>538</v>
      </c>
      <c r="R1220" s="520"/>
      <c r="S1220" s="520" t="s">
        <v>539</v>
      </c>
      <c r="T1220" s="520" t="s">
        <v>540</v>
      </c>
      <c r="U1220" s="520"/>
      <c r="V1220" s="520"/>
      <c r="W1220" s="520" t="s">
        <v>658</v>
      </c>
      <c r="X1220" s="520" t="s">
        <v>619</v>
      </c>
      <c r="Y1220" s="520" t="b">
        <v>0</v>
      </c>
      <c r="Z1220" s="520"/>
      <c r="AA1220" s="520"/>
      <c r="AB1220" s="520"/>
      <c r="AC1220" s="520"/>
      <c r="AD1220" s="527"/>
      <c r="AE1220" s="520"/>
      <c r="AF1220" s="520"/>
      <c r="AG1220" s="520"/>
      <c r="AH1220" s="520"/>
      <c r="AI1220" s="520" t="s">
        <v>580</v>
      </c>
    </row>
    <row r="1221" spans="1:35" s="154" customFormat="1">
      <c r="A1221" s="520" t="s">
        <v>272</v>
      </c>
      <c r="B1221" s="520">
        <v>5</v>
      </c>
      <c r="C1221" s="525">
        <v>7081600</v>
      </c>
      <c r="D1221" s="520">
        <v>10042811</v>
      </c>
      <c r="E1221" s="520" t="s">
        <v>1172</v>
      </c>
      <c r="F1221" s="520" t="s">
        <v>600</v>
      </c>
      <c r="G1221" s="522">
        <v>40701</v>
      </c>
      <c r="H1221" s="522" t="s">
        <v>743</v>
      </c>
      <c r="I1221" s="520" t="s">
        <v>530</v>
      </c>
      <c r="J1221" s="523" t="s">
        <v>577</v>
      </c>
      <c r="K1221" s="520" t="s">
        <v>183</v>
      </c>
      <c r="L1221" s="520" t="s">
        <v>665</v>
      </c>
      <c r="M1221" s="520">
        <v>6966</v>
      </c>
      <c r="N1221" s="524">
        <v>4.9999999999999996E-2</v>
      </c>
      <c r="O1221" s="524">
        <v>5.2083333333333336E-2</v>
      </c>
      <c r="P1221" s="519">
        <v>2.9999999999999991</v>
      </c>
      <c r="Q1221" s="520" t="s">
        <v>641</v>
      </c>
      <c r="R1221" s="520" t="s">
        <v>1478</v>
      </c>
      <c r="S1221" s="520" t="s">
        <v>542</v>
      </c>
      <c r="T1221" s="520" t="s">
        <v>534</v>
      </c>
      <c r="U1221" s="520"/>
      <c r="V1221" s="520"/>
      <c r="W1221" s="520" t="s">
        <v>658</v>
      </c>
      <c r="X1221" s="520" t="s">
        <v>619</v>
      </c>
      <c r="Y1221" s="520" t="b">
        <v>0</v>
      </c>
      <c r="Z1221" s="520"/>
      <c r="AA1221" s="520"/>
      <c r="AB1221" s="520"/>
      <c r="AC1221" s="520"/>
      <c r="AD1221" s="527"/>
      <c r="AE1221" s="520"/>
      <c r="AF1221" s="520"/>
      <c r="AG1221" s="520"/>
      <c r="AH1221" s="520"/>
      <c r="AI1221" s="520" t="s">
        <v>580</v>
      </c>
    </row>
    <row r="1222" spans="1:35" s="154" customFormat="1">
      <c r="A1222" s="520" t="s">
        <v>272</v>
      </c>
      <c r="B1222" s="520">
        <v>5</v>
      </c>
      <c r="C1222" s="525">
        <v>7081600</v>
      </c>
      <c r="D1222" s="520">
        <v>10042811</v>
      </c>
      <c r="E1222" s="520" t="s">
        <v>1172</v>
      </c>
      <c r="F1222" s="520" t="s">
        <v>600</v>
      </c>
      <c r="G1222" s="522">
        <v>40701</v>
      </c>
      <c r="H1222" s="522" t="s">
        <v>743</v>
      </c>
      <c r="I1222" s="520" t="s">
        <v>530</v>
      </c>
      <c r="J1222" s="523" t="s">
        <v>577</v>
      </c>
      <c r="K1222" s="520" t="s">
        <v>183</v>
      </c>
      <c r="L1222" s="520" t="s">
        <v>665</v>
      </c>
      <c r="M1222" s="520">
        <v>6966</v>
      </c>
      <c r="N1222" s="524">
        <v>5.2083333333333336E-2</v>
      </c>
      <c r="O1222" s="524">
        <v>6.7361111111111108E-2</v>
      </c>
      <c r="P1222" s="519">
        <v>22</v>
      </c>
      <c r="Q1222" s="520" t="s">
        <v>538</v>
      </c>
      <c r="R1222" s="520"/>
      <c r="S1222" s="520" t="s">
        <v>539</v>
      </c>
      <c r="T1222" s="520" t="s">
        <v>540</v>
      </c>
      <c r="U1222" s="520"/>
      <c r="V1222" s="520"/>
      <c r="W1222" s="520" t="s">
        <v>658</v>
      </c>
      <c r="X1222" s="520" t="s">
        <v>619</v>
      </c>
      <c r="Y1222" s="520" t="b">
        <v>0</v>
      </c>
      <c r="Z1222" s="520"/>
      <c r="AA1222" s="520"/>
      <c r="AB1222" s="520"/>
      <c r="AC1222" s="520"/>
      <c r="AD1222" s="527"/>
      <c r="AE1222" s="520"/>
      <c r="AF1222" s="520"/>
      <c r="AG1222" s="520"/>
      <c r="AH1222" s="520"/>
      <c r="AI1222" s="520" t="s">
        <v>580</v>
      </c>
    </row>
    <row r="1223" spans="1:35" s="154" customFormat="1">
      <c r="A1223" s="520" t="s">
        <v>272</v>
      </c>
      <c r="B1223" s="520">
        <v>5</v>
      </c>
      <c r="C1223" s="525">
        <v>7081600</v>
      </c>
      <c r="D1223" s="520">
        <v>10042811</v>
      </c>
      <c r="E1223" s="520" t="s">
        <v>1172</v>
      </c>
      <c r="F1223" s="520" t="s">
        <v>600</v>
      </c>
      <c r="G1223" s="522">
        <v>40701</v>
      </c>
      <c r="H1223" s="522" t="s">
        <v>743</v>
      </c>
      <c r="I1223" s="520" t="s">
        <v>530</v>
      </c>
      <c r="J1223" s="523" t="s">
        <v>577</v>
      </c>
      <c r="K1223" s="520" t="s">
        <v>183</v>
      </c>
      <c r="L1223" s="520" t="s">
        <v>665</v>
      </c>
      <c r="M1223" s="520">
        <v>6966</v>
      </c>
      <c r="N1223" s="524">
        <v>6.7361111111111108E-2</v>
      </c>
      <c r="O1223" s="524">
        <v>7.0833333333333331E-2</v>
      </c>
      <c r="P1223" s="519">
        <v>5.0000000000000018</v>
      </c>
      <c r="Q1223" s="520" t="s">
        <v>615</v>
      </c>
      <c r="R1223" s="520" t="s">
        <v>1479</v>
      </c>
      <c r="S1223" s="520" t="s">
        <v>557</v>
      </c>
      <c r="T1223" s="520" t="s">
        <v>534</v>
      </c>
      <c r="U1223" s="520"/>
      <c r="V1223" s="520"/>
      <c r="W1223" s="520" t="s">
        <v>658</v>
      </c>
      <c r="X1223" s="520" t="s">
        <v>619</v>
      </c>
      <c r="Y1223" s="520" t="b">
        <v>0</v>
      </c>
      <c r="Z1223" s="520"/>
      <c r="AA1223" s="520"/>
      <c r="AB1223" s="520"/>
      <c r="AC1223" s="520"/>
      <c r="AD1223" s="527"/>
      <c r="AE1223" s="520"/>
      <c r="AF1223" s="520"/>
      <c r="AG1223" s="520"/>
      <c r="AH1223" s="520"/>
      <c r="AI1223" s="520" t="s">
        <v>580</v>
      </c>
    </row>
    <row r="1224" spans="1:35" s="154" customFormat="1">
      <c r="A1224" s="520" t="s">
        <v>272</v>
      </c>
      <c r="B1224" s="520">
        <v>5</v>
      </c>
      <c r="C1224" s="525">
        <v>7081600</v>
      </c>
      <c r="D1224" s="520">
        <v>10042811</v>
      </c>
      <c r="E1224" s="520" t="s">
        <v>1172</v>
      </c>
      <c r="F1224" s="520" t="s">
        <v>600</v>
      </c>
      <c r="G1224" s="522">
        <v>40701</v>
      </c>
      <c r="H1224" s="522" t="s">
        <v>743</v>
      </c>
      <c r="I1224" s="520" t="s">
        <v>530</v>
      </c>
      <c r="J1224" s="523" t="s">
        <v>577</v>
      </c>
      <c r="K1224" s="520" t="s">
        <v>183</v>
      </c>
      <c r="L1224" s="520" t="s">
        <v>665</v>
      </c>
      <c r="M1224" s="520">
        <v>6966</v>
      </c>
      <c r="N1224" s="524">
        <v>7.0833333333333331E-2</v>
      </c>
      <c r="O1224" s="524">
        <v>8.3333333333333329E-2</v>
      </c>
      <c r="P1224" s="519">
        <v>17.999999999999996</v>
      </c>
      <c r="Q1224" s="520" t="s">
        <v>538</v>
      </c>
      <c r="R1224" s="520"/>
      <c r="S1224" s="520" t="s">
        <v>539</v>
      </c>
      <c r="T1224" s="520" t="s">
        <v>540</v>
      </c>
      <c r="U1224" s="520"/>
      <c r="V1224" s="520"/>
      <c r="W1224" s="520" t="s">
        <v>658</v>
      </c>
      <c r="X1224" s="520" t="s">
        <v>619</v>
      </c>
      <c r="Y1224" s="520" t="b">
        <v>0</v>
      </c>
      <c r="Z1224" s="520"/>
      <c r="AA1224" s="520"/>
      <c r="AB1224" s="520"/>
      <c r="AC1224" s="520"/>
      <c r="AD1224" s="527"/>
      <c r="AE1224" s="520"/>
      <c r="AF1224" s="520"/>
      <c r="AG1224" s="520"/>
      <c r="AH1224" s="520"/>
      <c r="AI1224" s="520" t="s">
        <v>580</v>
      </c>
    </row>
    <row r="1225" spans="1:35" s="154" customFormat="1">
      <c r="A1225" s="520" t="s">
        <v>272</v>
      </c>
      <c r="B1225" s="520">
        <v>5</v>
      </c>
      <c r="C1225" s="525">
        <v>7081600</v>
      </c>
      <c r="D1225" s="520">
        <v>10042811</v>
      </c>
      <c r="E1225" s="520" t="s">
        <v>1172</v>
      </c>
      <c r="F1225" s="520" t="s">
        <v>600</v>
      </c>
      <c r="G1225" s="522">
        <v>40701</v>
      </c>
      <c r="H1225" s="522" t="s">
        <v>743</v>
      </c>
      <c r="I1225" s="520" t="s">
        <v>530</v>
      </c>
      <c r="J1225" s="523" t="s">
        <v>577</v>
      </c>
      <c r="K1225" s="520" t="s">
        <v>183</v>
      </c>
      <c r="L1225" s="520" t="s">
        <v>665</v>
      </c>
      <c r="M1225" s="520">
        <v>6966</v>
      </c>
      <c r="N1225" s="524">
        <v>8.3333333333333329E-2</v>
      </c>
      <c r="O1225" s="524">
        <v>9.0277777777777776E-2</v>
      </c>
      <c r="P1225" s="519">
        <v>10.000000000000004</v>
      </c>
      <c r="Q1225" s="520" t="s">
        <v>572</v>
      </c>
      <c r="R1225" s="520" t="s">
        <v>824</v>
      </c>
      <c r="S1225" s="520" t="s">
        <v>533</v>
      </c>
      <c r="T1225" s="520" t="s">
        <v>534</v>
      </c>
      <c r="U1225" s="520"/>
      <c r="V1225" s="520"/>
      <c r="W1225" s="520" t="s">
        <v>658</v>
      </c>
      <c r="X1225" s="520" t="s">
        <v>619</v>
      </c>
      <c r="Y1225" s="520" t="b">
        <v>0</v>
      </c>
      <c r="Z1225" s="520"/>
      <c r="AA1225" s="520"/>
      <c r="AB1225" s="520"/>
      <c r="AC1225" s="520"/>
      <c r="AD1225" s="527"/>
      <c r="AE1225" s="520"/>
      <c r="AF1225" s="520"/>
      <c r="AG1225" s="520"/>
      <c r="AH1225" s="520"/>
      <c r="AI1225" s="520" t="s">
        <v>580</v>
      </c>
    </row>
    <row r="1226" spans="1:35" s="154" customFormat="1">
      <c r="A1226" s="520" t="s">
        <v>272</v>
      </c>
      <c r="B1226" s="520">
        <v>5</v>
      </c>
      <c r="C1226" s="525">
        <v>7081600</v>
      </c>
      <c r="D1226" s="520">
        <v>10042811</v>
      </c>
      <c r="E1226" s="520" t="s">
        <v>1172</v>
      </c>
      <c r="F1226" s="520" t="s">
        <v>600</v>
      </c>
      <c r="G1226" s="522">
        <v>40701</v>
      </c>
      <c r="H1226" s="522" t="s">
        <v>743</v>
      </c>
      <c r="I1226" s="520" t="s">
        <v>530</v>
      </c>
      <c r="J1226" s="523" t="s">
        <v>577</v>
      </c>
      <c r="K1226" s="520" t="s">
        <v>183</v>
      </c>
      <c r="L1226" s="520" t="s">
        <v>665</v>
      </c>
      <c r="M1226" s="520">
        <v>6966</v>
      </c>
      <c r="N1226" s="524">
        <v>9.0277777777777776E-2</v>
      </c>
      <c r="O1226" s="524">
        <v>0.125</v>
      </c>
      <c r="P1226" s="519">
        <v>50</v>
      </c>
      <c r="Q1226" s="520" t="s">
        <v>538</v>
      </c>
      <c r="R1226" s="520"/>
      <c r="S1226" s="520" t="s">
        <v>539</v>
      </c>
      <c r="T1226" s="520" t="s">
        <v>540</v>
      </c>
      <c r="U1226" s="520"/>
      <c r="V1226" s="520"/>
      <c r="W1226" s="520" t="s">
        <v>658</v>
      </c>
      <c r="X1226" s="520" t="s">
        <v>619</v>
      </c>
      <c r="Y1226" s="520" t="b">
        <v>0</v>
      </c>
      <c r="Z1226" s="520"/>
      <c r="AA1226" s="520"/>
      <c r="AB1226" s="520"/>
      <c r="AC1226" s="520"/>
      <c r="AD1226" s="527"/>
      <c r="AE1226" s="520"/>
      <c r="AF1226" s="520"/>
      <c r="AG1226" s="520"/>
      <c r="AH1226" s="520"/>
      <c r="AI1226" s="520" t="s">
        <v>580</v>
      </c>
    </row>
    <row r="1227" spans="1:35" s="154" customFormat="1">
      <c r="A1227" s="520" t="s">
        <v>272</v>
      </c>
      <c r="B1227" s="520">
        <v>5</v>
      </c>
      <c r="C1227" s="525">
        <v>7081600</v>
      </c>
      <c r="D1227" s="520">
        <v>10042811</v>
      </c>
      <c r="E1227" s="520" t="s">
        <v>1172</v>
      </c>
      <c r="F1227" s="520" t="s">
        <v>600</v>
      </c>
      <c r="G1227" s="522">
        <v>40701</v>
      </c>
      <c r="H1227" s="522" t="s">
        <v>743</v>
      </c>
      <c r="I1227" s="520" t="s">
        <v>530</v>
      </c>
      <c r="J1227" s="523" t="s">
        <v>577</v>
      </c>
      <c r="K1227" s="520" t="s">
        <v>183</v>
      </c>
      <c r="L1227" s="520" t="s">
        <v>665</v>
      </c>
      <c r="M1227" s="520">
        <v>6966</v>
      </c>
      <c r="N1227" s="524">
        <v>0.125</v>
      </c>
      <c r="O1227" s="524">
        <v>0.12847222222222221</v>
      </c>
      <c r="P1227" s="519">
        <v>4.9999999999999822</v>
      </c>
      <c r="Q1227" s="520" t="s">
        <v>546</v>
      </c>
      <c r="R1227" s="520" t="s">
        <v>1480</v>
      </c>
      <c r="S1227" s="520" t="s">
        <v>547</v>
      </c>
      <c r="T1227" s="520" t="s">
        <v>534</v>
      </c>
      <c r="U1227" s="520"/>
      <c r="V1227" s="520"/>
      <c r="W1227" s="520" t="s">
        <v>658</v>
      </c>
      <c r="X1227" s="520" t="s">
        <v>619</v>
      </c>
      <c r="Y1227" s="520" t="b">
        <v>0</v>
      </c>
      <c r="Z1227" s="520"/>
      <c r="AA1227" s="520"/>
      <c r="AB1227" s="520"/>
      <c r="AC1227" s="520"/>
      <c r="AD1227" s="527"/>
      <c r="AE1227" s="520"/>
      <c r="AF1227" s="520"/>
      <c r="AG1227" s="520"/>
      <c r="AH1227" s="520"/>
      <c r="AI1227" s="520" t="s">
        <v>580</v>
      </c>
    </row>
    <row r="1228" spans="1:35" s="154" customFormat="1">
      <c r="A1228" s="520" t="s">
        <v>272</v>
      </c>
      <c r="B1228" s="520">
        <v>6</v>
      </c>
      <c r="C1228" s="525">
        <v>1274181</v>
      </c>
      <c r="D1228" s="520">
        <v>12006417</v>
      </c>
      <c r="E1228" s="520" t="s">
        <v>453</v>
      </c>
      <c r="F1228" s="520" t="s">
        <v>635</v>
      </c>
      <c r="G1228" s="522">
        <v>40701</v>
      </c>
      <c r="H1228" s="522" t="s">
        <v>743</v>
      </c>
      <c r="I1228" s="520" t="s">
        <v>530</v>
      </c>
      <c r="J1228" s="523" t="s">
        <v>577</v>
      </c>
      <c r="K1228" s="520" t="s">
        <v>166</v>
      </c>
      <c r="L1228" s="520" t="s">
        <v>663</v>
      </c>
      <c r="M1228" s="520">
        <v>17052</v>
      </c>
      <c r="N1228" s="524">
        <v>0.12847222222222221</v>
      </c>
      <c r="O1228" s="524">
        <v>0.16597222222222222</v>
      </c>
      <c r="P1228" s="519">
        <v>54.000000000000007</v>
      </c>
      <c r="Q1228" s="520" t="s">
        <v>790</v>
      </c>
      <c r="R1228" s="520" t="s">
        <v>1481</v>
      </c>
      <c r="S1228" s="520" t="s">
        <v>602</v>
      </c>
      <c r="T1228" s="520" t="s">
        <v>534</v>
      </c>
      <c r="U1228" s="520"/>
      <c r="V1228" s="520"/>
      <c r="W1228" s="520" t="s">
        <v>658</v>
      </c>
      <c r="X1228" s="520" t="s">
        <v>619</v>
      </c>
      <c r="Y1228" s="520" t="b">
        <v>0</v>
      </c>
      <c r="Z1228" s="520">
        <v>17052</v>
      </c>
      <c r="AA1228" s="520">
        <v>6000</v>
      </c>
      <c r="AB1228" s="520">
        <v>40701</v>
      </c>
      <c r="AC1228" s="520" t="s">
        <v>1916</v>
      </c>
      <c r="AD1228" s="527">
        <v>750</v>
      </c>
      <c r="AE1228" s="520">
        <v>12</v>
      </c>
      <c r="AF1228" s="520"/>
      <c r="AG1228" s="520"/>
      <c r="AH1228" s="520">
        <v>1421</v>
      </c>
      <c r="AI1228" s="520" t="s">
        <v>580</v>
      </c>
    </row>
    <row r="1229" spans="1:35" s="154" customFormat="1">
      <c r="A1229" s="520" t="s">
        <v>272</v>
      </c>
      <c r="B1229" s="520">
        <v>6</v>
      </c>
      <c r="C1229" s="525">
        <v>1274181</v>
      </c>
      <c r="D1229" s="520">
        <v>12006417</v>
      </c>
      <c r="E1229" s="520" t="s">
        <v>453</v>
      </c>
      <c r="F1229" s="520" t="s">
        <v>635</v>
      </c>
      <c r="G1229" s="522">
        <v>40701</v>
      </c>
      <c r="H1229" s="522" t="s">
        <v>743</v>
      </c>
      <c r="I1229" s="520" t="s">
        <v>530</v>
      </c>
      <c r="J1229" s="523" t="s">
        <v>577</v>
      </c>
      <c r="K1229" s="520" t="s">
        <v>166</v>
      </c>
      <c r="L1229" s="520" t="s">
        <v>663</v>
      </c>
      <c r="M1229" s="520">
        <v>17052</v>
      </c>
      <c r="N1229" s="524">
        <v>0.16597222222222222</v>
      </c>
      <c r="O1229" s="524">
        <v>0.2673611111111111</v>
      </c>
      <c r="P1229" s="519">
        <v>146</v>
      </c>
      <c r="Q1229" s="520" t="s">
        <v>538</v>
      </c>
      <c r="R1229" s="520"/>
      <c r="S1229" s="520" t="s">
        <v>539</v>
      </c>
      <c r="T1229" s="520" t="s">
        <v>540</v>
      </c>
      <c r="U1229" s="520"/>
      <c r="V1229" s="520"/>
      <c r="W1229" s="520" t="s">
        <v>658</v>
      </c>
      <c r="X1229" s="520" t="s">
        <v>619</v>
      </c>
      <c r="Y1229" s="520" t="b">
        <v>0</v>
      </c>
      <c r="Z1229" s="520"/>
      <c r="AA1229" s="520"/>
      <c r="AB1229" s="520"/>
      <c r="AC1229" s="520"/>
      <c r="AD1229" s="527"/>
      <c r="AE1229" s="520"/>
      <c r="AF1229" s="520"/>
      <c r="AG1229" s="520"/>
      <c r="AH1229" s="520"/>
      <c r="AI1229" s="520" t="s">
        <v>580</v>
      </c>
    </row>
    <row r="1230" spans="1:35" s="154" customFormat="1">
      <c r="A1230" s="520" t="s">
        <v>272</v>
      </c>
      <c r="B1230" s="520">
        <v>6</v>
      </c>
      <c r="C1230" s="525">
        <v>1274181</v>
      </c>
      <c r="D1230" s="520">
        <v>12006417</v>
      </c>
      <c r="E1230" s="520" t="s">
        <v>453</v>
      </c>
      <c r="F1230" s="520" t="s">
        <v>635</v>
      </c>
      <c r="G1230" s="522">
        <v>40701</v>
      </c>
      <c r="H1230" s="522" t="s">
        <v>743</v>
      </c>
      <c r="I1230" s="520" t="s">
        <v>530</v>
      </c>
      <c r="J1230" s="523" t="s">
        <v>577</v>
      </c>
      <c r="K1230" s="520" t="s">
        <v>166</v>
      </c>
      <c r="L1230" s="520" t="s">
        <v>663</v>
      </c>
      <c r="M1230" s="520">
        <v>17052</v>
      </c>
      <c r="N1230" s="524">
        <v>0.2673611111111111</v>
      </c>
      <c r="O1230" s="524">
        <v>0.26944444444444443</v>
      </c>
      <c r="P1230" s="519">
        <v>2.9999999999999893</v>
      </c>
      <c r="Q1230" s="520" t="s">
        <v>618</v>
      </c>
      <c r="R1230" s="520" t="s">
        <v>1482</v>
      </c>
      <c r="S1230" s="520" t="s">
        <v>533</v>
      </c>
      <c r="T1230" s="520" t="s">
        <v>534</v>
      </c>
      <c r="U1230" s="520"/>
      <c r="V1230" s="520"/>
      <c r="W1230" s="520" t="s">
        <v>658</v>
      </c>
      <c r="X1230" s="520" t="s">
        <v>619</v>
      </c>
      <c r="Y1230" s="520" t="b">
        <v>0</v>
      </c>
      <c r="Z1230" s="520"/>
      <c r="AA1230" s="520"/>
      <c r="AB1230" s="520"/>
      <c r="AC1230" s="520"/>
      <c r="AD1230" s="527"/>
      <c r="AE1230" s="520"/>
      <c r="AF1230" s="520"/>
      <c r="AG1230" s="520"/>
      <c r="AH1230" s="520"/>
      <c r="AI1230" s="520" t="s">
        <v>580</v>
      </c>
    </row>
    <row r="1231" spans="1:35" s="154" customFormat="1">
      <c r="A1231" s="520" t="s">
        <v>272</v>
      </c>
      <c r="B1231" s="520">
        <v>6</v>
      </c>
      <c r="C1231" s="525">
        <v>1274181</v>
      </c>
      <c r="D1231" s="520">
        <v>12006417</v>
      </c>
      <c r="E1231" s="521" t="s">
        <v>453</v>
      </c>
      <c r="F1231" s="520" t="s">
        <v>635</v>
      </c>
      <c r="G1231" s="522">
        <v>40701</v>
      </c>
      <c r="H1231" s="522" t="s">
        <v>743</v>
      </c>
      <c r="I1231" s="520" t="s">
        <v>530</v>
      </c>
      <c r="J1231" s="523" t="s">
        <v>577</v>
      </c>
      <c r="K1231" s="520" t="s">
        <v>166</v>
      </c>
      <c r="L1231" s="520" t="s">
        <v>663</v>
      </c>
      <c r="M1231" s="520">
        <v>17052</v>
      </c>
      <c r="N1231" s="524">
        <v>0.26944444444444443</v>
      </c>
      <c r="O1231" s="524">
        <v>0.29166666666666669</v>
      </c>
      <c r="P1231" s="519">
        <v>31.999999999999964</v>
      </c>
      <c r="Q1231" s="520" t="s">
        <v>538</v>
      </c>
      <c r="R1231" s="520"/>
      <c r="S1231" s="520" t="s">
        <v>539</v>
      </c>
      <c r="T1231" s="520" t="s">
        <v>540</v>
      </c>
      <c r="U1231" s="520"/>
      <c r="V1231" s="520"/>
      <c r="W1231" s="520" t="s">
        <v>658</v>
      </c>
      <c r="X1231" s="520" t="s">
        <v>619</v>
      </c>
      <c r="Y1231" s="520" t="b">
        <v>0</v>
      </c>
      <c r="Z1231" s="520"/>
      <c r="AA1231" s="520"/>
      <c r="AB1231" s="520"/>
      <c r="AC1231" s="520"/>
      <c r="AD1231" s="527"/>
      <c r="AE1231" s="520"/>
      <c r="AF1231" s="520"/>
      <c r="AG1231" s="520"/>
      <c r="AH1231" s="520"/>
      <c r="AI1231" s="520" t="s">
        <v>580</v>
      </c>
    </row>
    <row r="1232" spans="1:35" s="154" customFormat="1">
      <c r="A1232" s="520" t="s">
        <v>272</v>
      </c>
      <c r="B1232" s="520">
        <v>1</v>
      </c>
      <c r="C1232" s="525">
        <v>1266405</v>
      </c>
      <c r="D1232" s="520">
        <v>10052499</v>
      </c>
      <c r="E1232" s="521" t="s">
        <v>295</v>
      </c>
      <c r="F1232" s="520" t="s">
        <v>789</v>
      </c>
      <c r="G1232" s="522">
        <v>40701</v>
      </c>
      <c r="H1232" s="522" t="s">
        <v>743</v>
      </c>
      <c r="I1232" s="520" t="s">
        <v>530</v>
      </c>
      <c r="J1232" s="523" t="s">
        <v>577</v>
      </c>
      <c r="K1232" s="520" t="s">
        <v>106</v>
      </c>
      <c r="L1232" s="520" t="s">
        <v>665</v>
      </c>
      <c r="M1232" s="520">
        <v>192</v>
      </c>
      <c r="N1232" s="524">
        <v>0.91666666666666663</v>
      </c>
      <c r="O1232" s="524">
        <v>0.9194444444444444</v>
      </c>
      <c r="P1232" s="519">
        <v>3.9999999999999858</v>
      </c>
      <c r="Q1232" s="520" t="s">
        <v>538</v>
      </c>
      <c r="R1232" s="520"/>
      <c r="S1232" s="520" t="s">
        <v>539</v>
      </c>
      <c r="T1232" s="520" t="s">
        <v>540</v>
      </c>
      <c r="U1232" s="520"/>
      <c r="V1232" s="520"/>
      <c r="W1232" s="520" t="s">
        <v>658</v>
      </c>
      <c r="X1232" s="520" t="s">
        <v>619</v>
      </c>
      <c r="Y1232" s="520" t="b">
        <v>0</v>
      </c>
      <c r="Z1232" s="520">
        <v>192</v>
      </c>
      <c r="AA1232" s="520">
        <v>3000</v>
      </c>
      <c r="AB1232" s="520">
        <v>40701</v>
      </c>
      <c r="AC1232" s="520" t="s">
        <v>1544</v>
      </c>
      <c r="AD1232" s="527">
        <v>750</v>
      </c>
      <c r="AE1232" s="520">
        <v>12</v>
      </c>
      <c r="AF1232" s="520"/>
      <c r="AG1232" s="520"/>
      <c r="AH1232" s="520">
        <v>16</v>
      </c>
      <c r="AI1232" s="520" t="s">
        <v>580</v>
      </c>
    </row>
    <row r="1233" spans="1:35" s="154" customFormat="1">
      <c r="A1233" s="520" t="s">
        <v>272</v>
      </c>
      <c r="B1233" s="520">
        <v>1</v>
      </c>
      <c r="C1233" s="525">
        <v>1266405</v>
      </c>
      <c r="D1233" s="520">
        <v>10052499</v>
      </c>
      <c r="E1233" s="521" t="s">
        <v>295</v>
      </c>
      <c r="F1233" s="520" t="s">
        <v>789</v>
      </c>
      <c r="G1233" s="522">
        <v>40701</v>
      </c>
      <c r="H1233" s="522" t="s">
        <v>743</v>
      </c>
      <c r="I1233" s="520" t="s">
        <v>530</v>
      </c>
      <c r="J1233" s="523" t="s">
        <v>577</v>
      </c>
      <c r="K1233" s="520" t="s">
        <v>106</v>
      </c>
      <c r="L1233" s="520" t="s">
        <v>665</v>
      </c>
      <c r="M1233" s="520">
        <v>192</v>
      </c>
      <c r="N1233" s="524">
        <v>0.9194444444444444</v>
      </c>
      <c r="O1233" s="524">
        <v>0.9194444444444444</v>
      </c>
      <c r="P1233" s="519">
        <v>0</v>
      </c>
      <c r="Q1233" s="520" t="s">
        <v>559</v>
      </c>
      <c r="R1233" s="520" t="s">
        <v>1483</v>
      </c>
      <c r="S1233" s="520" t="s">
        <v>560</v>
      </c>
      <c r="T1233" s="520" t="s">
        <v>534</v>
      </c>
      <c r="U1233" s="520"/>
      <c r="V1233" s="520"/>
      <c r="W1233" s="520" t="s">
        <v>658</v>
      </c>
      <c r="X1233" s="520" t="s">
        <v>619</v>
      </c>
      <c r="Y1233" s="520" t="b">
        <v>0</v>
      </c>
      <c r="Z1233" s="520"/>
      <c r="AA1233" s="520"/>
      <c r="AB1233" s="520"/>
      <c r="AC1233" s="520"/>
      <c r="AD1233" s="527"/>
      <c r="AE1233" s="520"/>
      <c r="AF1233" s="520"/>
      <c r="AG1233" s="520"/>
      <c r="AH1233" s="520"/>
      <c r="AI1233" s="520" t="s">
        <v>580</v>
      </c>
    </row>
    <row r="1234" spans="1:35" s="154" customFormat="1">
      <c r="A1234" s="520" t="s">
        <v>272</v>
      </c>
      <c r="B1234" s="520">
        <v>2</v>
      </c>
      <c r="C1234" s="525">
        <v>7081599</v>
      </c>
      <c r="D1234" s="520">
        <v>10042810</v>
      </c>
      <c r="E1234" s="521" t="s">
        <v>1169</v>
      </c>
      <c r="F1234" s="520" t="s">
        <v>600</v>
      </c>
      <c r="G1234" s="522">
        <v>40701</v>
      </c>
      <c r="H1234" s="522" t="s">
        <v>743</v>
      </c>
      <c r="I1234" s="520" t="s">
        <v>530</v>
      </c>
      <c r="J1234" s="523" t="s">
        <v>577</v>
      </c>
      <c r="K1234" s="520" t="s">
        <v>183</v>
      </c>
      <c r="L1234" s="520" t="s">
        <v>665</v>
      </c>
      <c r="M1234" s="520">
        <v>1200</v>
      </c>
      <c r="N1234" s="524">
        <v>0.9194444444444444</v>
      </c>
      <c r="O1234" s="524">
        <v>0.9375</v>
      </c>
      <c r="P1234" s="519">
        <v>26.000000000000068</v>
      </c>
      <c r="Q1234" s="520" t="s">
        <v>666</v>
      </c>
      <c r="R1234" s="520" t="s">
        <v>1484</v>
      </c>
      <c r="S1234" s="520" t="s">
        <v>611</v>
      </c>
      <c r="T1234" s="520" t="s">
        <v>534</v>
      </c>
      <c r="U1234" s="520"/>
      <c r="V1234" s="520"/>
      <c r="W1234" s="520" t="s">
        <v>658</v>
      </c>
      <c r="X1234" s="520" t="s">
        <v>619</v>
      </c>
      <c r="Y1234" s="520" t="b">
        <v>0</v>
      </c>
      <c r="Z1234" s="520">
        <v>1200</v>
      </c>
      <c r="AA1234" s="520">
        <v>3000</v>
      </c>
      <c r="AB1234" s="520">
        <v>40701</v>
      </c>
      <c r="AC1234" s="520" t="s">
        <v>1965</v>
      </c>
      <c r="AD1234" s="527">
        <v>750</v>
      </c>
      <c r="AE1234" s="520">
        <v>6</v>
      </c>
      <c r="AF1234" s="520"/>
      <c r="AG1234" s="520"/>
      <c r="AH1234" s="520">
        <v>100</v>
      </c>
      <c r="AI1234" s="520" t="s">
        <v>580</v>
      </c>
    </row>
    <row r="1235" spans="1:35" s="154" customFormat="1">
      <c r="A1235" s="520" t="s">
        <v>272</v>
      </c>
      <c r="B1235" s="520">
        <v>2</v>
      </c>
      <c r="C1235" s="525">
        <v>7081599</v>
      </c>
      <c r="D1235" s="520">
        <v>10042810</v>
      </c>
      <c r="E1235" s="521" t="s">
        <v>1169</v>
      </c>
      <c r="F1235" s="520" t="s">
        <v>600</v>
      </c>
      <c r="G1235" s="522">
        <v>40701</v>
      </c>
      <c r="H1235" s="522" t="s">
        <v>743</v>
      </c>
      <c r="I1235" s="520" t="s">
        <v>530</v>
      </c>
      <c r="J1235" s="523" t="s">
        <v>577</v>
      </c>
      <c r="K1235" s="520" t="s">
        <v>183</v>
      </c>
      <c r="L1235" s="520" t="s">
        <v>665</v>
      </c>
      <c r="M1235" s="520">
        <v>1200</v>
      </c>
      <c r="N1235" s="524">
        <v>0.9375</v>
      </c>
      <c r="O1235" s="524">
        <v>0.95138888888888884</v>
      </c>
      <c r="P1235" s="519">
        <v>19.999999999999929</v>
      </c>
      <c r="Q1235" s="520" t="s">
        <v>562</v>
      </c>
      <c r="R1235" s="520" t="s">
        <v>788</v>
      </c>
      <c r="S1235" s="520" t="s">
        <v>550</v>
      </c>
      <c r="T1235" s="520" t="s">
        <v>551</v>
      </c>
      <c r="U1235" s="520"/>
      <c r="V1235" s="520"/>
      <c r="W1235" s="520" t="s">
        <v>658</v>
      </c>
      <c r="X1235" s="520" t="s">
        <v>619</v>
      </c>
      <c r="Y1235" s="520" t="b">
        <v>0</v>
      </c>
      <c r="Z1235" s="520"/>
      <c r="AA1235" s="520"/>
      <c r="AB1235" s="520"/>
      <c r="AC1235" s="520"/>
      <c r="AD1235" s="527"/>
      <c r="AE1235" s="520"/>
      <c r="AF1235" s="520"/>
      <c r="AG1235" s="520"/>
      <c r="AH1235" s="520"/>
      <c r="AI1235" s="520" t="s">
        <v>580</v>
      </c>
    </row>
    <row r="1236" spans="1:35" s="154" customFormat="1">
      <c r="A1236" s="520" t="s">
        <v>272</v>
      </c>
      <c r="B1236" s="520">
        <v>2</v>
      </c>
      <c r="C1236" s="525">
        <v>7081599</v>
      </c>
      <c r="D1236" s="520">
        <v>10042810</v>
      </c>
      <c r="E1236" s="521" t="s">
        <v>1169</v>
      </c>
      <c r="F1236" s="520" t="s">
        <v>600</v>
      </c>
      <c r="G1236" s="522">
        <v>40701</v>
      </c>
      <c r="H1236" s="522" t="s">
        <v>743</v>
      </c>
      <c r="I1236" s="520" t="s">
        <v>530</v>
      </c>
      <c r="J1236" s="523" t="s">
        <v>577</v>
      </c>
      <c r="K1236" s="520" t="s">
        <v>183</v>
      </c>
      <c r="L1236" s="520" t="s">
        <v>665</v>
      </c>
      <c r="M1236" s="520">
        <v>1200</v>
      </c>
      <c r="N1236" s="524">
        <v>0.95138888888888884</v>
      </c>
      <c r="O1236" s="524">
        <v>0.97222222222222221</v>
      </c>
      <c r="P1236" s="519">
        <v>30.000000000000053</v>
      </c>
      <c r="Q1236" s="520" t="s">
        <v>572</v>
      </c>
      <c r="R1236" s="520" t="s">
        <v>824</v>
      </c>
      <c r="S1236" s="520" t="s">
        <v>533</v>
      </c>
      <c r="T1236" s="520" t="s">
        <v>534</v>
      </c>
      <c r="U1236" s="520"/>
      <c r="V1236" s="520"/>
      <c r="W1236" s="520" t="s">
        <v>658</v>
      </c>
      <c r="X1236" s="520" t="s">
        <v>619</v>
      </c>
      <c r="Y1236" s="520" t="b">
        <v>0</v>
      </c>
      <c r="Z1236" s="520"/>
      <c r="AA1236" s="520"/>
      <c r="AB1236" s="520"/>
      <c r="AC1236" s="520"/>
      <c r="AD1236" s="527"/>
      <c r="AE1236" s="520"/>
      <c r="AF1236" s="520"/>
      <c r="AG1236" s="520"/>
      <c r="AH1236" s="520"/>
      <c r="AI1236" s="520" t="s">
        <v>580</v>
      </c>
    </row>
    <row r="1237" spans="1:35" s="154" customFormat="1">
      <c r="A1237" s="520" t="s">
        <v>272</v>
      </c>
      <c r="B1237" s="520">
        <v>2</v>
      </c>
      <c r="C1237" s="525">
        <v>7081599</v>
      </c>
      <c r="D1237" s="520">
        <v>10042810</v>
      </c>
      <c r="E1237" s="521" t="s">
        <v>1169</v>
      </c>
      <c r="F1237" s="520" t="s">
        <v>600</v>
      </c>
      <c r="G1237" s="522">
        <v>40701</v>
      </c>
      <c r="H1237" s="522" t="s">
        <v>743</v>
      </c>
      <c r="I1237" s="520" t="s">
        <v>530</v>
      </c>
      <c r="J1237" s="523" t="s">
        <v>577</v>
      </c>
      <c r="K1237" s="520" t="s">
        <v>183</v>
      </c>
      <c r="L1237" s="520" t="s">
        <v>665</v>
      </c>
      <c r="M1237" s="520">
        <v>1200</v>
      </c>
      <c r="N1237" s="524">
        <v>0.97222222222222221</v>
      </c>
      <c r="O1237" s="524">
        <v>0.97430555555555554</v>
      </c>
      <c r="P1237" s="519">
        <v>2.9999999999999893</v>
      </c>
      <c r="Q1237" s="520" t="s">
        <v>555</v>
      </c>
      <c r="R1237" s="520" t="s">
        <v>662</v>
      </c>
      <c r="S1237" s="520" t="s">
        <v>547</v>
      </c>
      <c r="T1237" s="520" t="s">
        <v>534</v>
      </c>
      <c r="U1237" s="520"/>
      <c r="V1237" s="520"/>
      <c r="W1237" s="520" t="s">
        <v>658</v>
      </c>
      <c r="X1237" s="520" t="s">
        <v>619</v>
      </c>
      <c r="Y1237" s="520" t="b">
        <v>0</v>
      </c>
      <c r="Z1237" s="520"/>
      <c r="AA1237" s="520"/>
      <c r="AB1237" s="520"/>
      <c r="AC1237" s="520"/>
      <c r="AD1237" s="527"/>
      <c r="AE1237" s="520"/>
      <c r="AF1237" s="520"/>
      <c r="AG1237" s="520"/>
      <c r="AH1237" s="520"/>
      <c r="AI1237" s="520" t="s">
        <v>580</v>
      </c>
    </row>
    <row r="1238" spans="1:35" s="154" customFormat="1">
      <c r="A1238" s="520" t="s">
        <v>272</v>
      </c>
      <c r="B1238" s="520">
        <v>2</v>
      </c>
      <c r="C1238" s="525">
        <v>7081599</v>
      </c>
      <c r="D1238" s="520">
        <v>10042810</v>
      </c>
      <c r="E1238" s="521" t="s">
        <v>1169</v>
      </c>
      <c r="F1238" s="520" t="s">
        <v>600</v>
      </c>
      <c r="G1238" s="522">
        <v>40701</v>
      </c>
      <c r="H1238" s="522" t="s">
        <v>743</v>
      </c>
      <c r="I1238" s="520" t="s">
        <v>530</v>
      </c>
      <c r="J1238" s="523" t="s">
        <v>577</v>
      </c>
      <c r="K1238" s="520" t="s">
        <v>183</v>
      </c>
      <c r="L1238" s="520" t="s">
        <v>665</v>
      </c>
      <c r="M1238" s="520">
        <v>1200</v>
      </c>
      <c r="N1238" s="524">
        <v>0.97430555555555554</v>
      </c>
      <c r="O1238" s="524">
        <v>0.98888888888888882</v>
      </c>
      <c r="P1238" s="519">
        <v>20.999999999999925</v>
      </c>
      <c r="Q1238" s="520" t="s">
        <v>538</v>
      </c>
      <c r="R1238" s="520"/>
      <c r="S1238" s="520" t="s">
        <v>539</v>
      </c>
      <c r="T1238" s="520" t="s">
        <v>540</v>
      </c>
      <c r="U1238" s="520"/>
      <c r="V1238" s="520"/>
      <c r="W1238" s="520" t="s">
        <v>658</v>
      </c>
      <c r="X1238" s="520" t="s">
        <v>619</v>
      </c>
      <c r="Y1238" s="520" t="b">
        <v>0</v>
      </c>
      <c r="Z1238" s="520"/>
      <c r="AA1238" s="520"/>
      <c r="AB1238" s="520"/>
      <c r="AC1238" s="520"/>
      <c r="AD1238" s="527"/>
      <c r="AE1238" s="520"/>
      <c r="AF1238" s="520"/>
      <c r="AG1238" s="520"/>
      <c r="AH1238" s="520"/>
      <c r="AI1238" s="520" t="s">
        <v>580</v>
      </c>
    </row>
    <row r="1239" spans="1:35" s="154" customFormat="1">
      <c r="A1239" s="520" t="s">
        <v>272</v>
      </c>
      <c r="B1239" s="520">
        <v>2</v>
      </c>
      <c r="C1239" s="525">
        <v>7081599</v>
      </c>
      <c r="D1239" s="520">
        <v>10042810</v>
      </c>
      <c r="E1239" s="520" t="s">
        <v>1169</v>
      </c>
      <c r="F1239" s="520" t="s">
        <v>600</v>
      </c>
      <c r="G1239" s="522">
        <v>40701</v>
      </c>
      <c r="H1239" s="522" t="s">
        <v>743</v>
      </c>
      <c r="I1239" s="520" t="s">
        <v>530</v>
      </c>
      <c r="J1239" s="523" t="s">
        <v>577</v>
      </c>
      <c r="K1239" s="520" t="s">
        <v>183</v>
      </c>
      <c r="L1239" s="520" t="s">
        <v>665</v>
      </c>
      <c r="M1239" s="520">
        <v>1200</v>
      </c>
      <c r="N1239" s="524">
        <v>0.98888888888888882</v>
      </c>
      <c r="O1239" s="524">
        <v>0.99097222222222225</v>
      </c>
      <c r="P1239" s="519">
        <v>2.9999999999999893</v>
      </c>
      <c r="Q1239" s="520" t="s">
        <v>546</v>
      </c>
      <c r="R1239" s="520" t="s">
        <v>822</v>
      </c>
      <c r="S1239" s="520" t="s">
        <v>547</v>
      </c>
      <c r="T1239" s="520" t="s">
        <v>534</v>
      </c>
      <c r="U1239" s="520"/>
      <c r="V1239" s="520"/>
      <c r="W1239" s="520" t="s">
        <v>658</v>
      </c>
      <c r="X1239" s="520" t="s">
        <v>619</v>
      </c>
      <c r="Y1239" s="520" t="b">
        <v>0</v>
      </c>
      <c r="Z1239" s="520"/>
      <c r="AA1239" s="520"/>
      <c r="AB1239" s="520"/>
      <c r="AC1239" s="520"/>
      <c r="AD1239" s="527"/>
      <c r="AE1239" s="520"/>
      <c r="AF1239" s="520"/>
      <c r="AG1239" s="520"/>
      <c r="AH1239" s="520"/>
      <c r="AI1239" s="520" t="s">
        <v>580</v>
      </c>
    </row>
    <row r="1240" spans="1:35" s="154" customFormat="1">
      <c r="A1240" s="520" t="s">
        <v>272</v>
      </c>
      <c r="B1240" s="520">
        <v>3</v>
      </c>
      <c r="C1240" s="525">
        <v>7081601</v>
      </c>
      <c r="D1240" s="520">
        <v>10052169</v>
      </c>
      <c r="E1240" s="520" t="s">
        <v>1170</v>
      </c>
      <c r="F1240" s="520" t="s">
        <v>789</v>
      </c>
      <c r="G1240" s="522">
        <v>40701</v>
      </c>
      <c r="H1240" s="522" t="s">
        <v>743</v>
      </c>
      <c r="I1240" s="520" t="s">
        <v>530</v>
      </c>
      <c r="J1240" s="523" t="s">
        <v>577</v>
      </c>
      <c r="K1240" s="520" t="s">
        <v>183</v>
      </c>
      <c r="L1240" s="520" t="s">
        <v>665</v>
      </c>
      <c r="M1240" s="520">
        <v>480</v>
      </c>
      <c r="N1240" s="524">
        <v>0.99097222222222225</v>
      </c>
      <c r="O1240" s="524">
        <v>0.99236111111111114</v>
      </c>
      <c r="P1240" s="519">
        <v>1.9999999999999929</v>
      </c>
      <c r="Q1240" s="520" t="s">
        <v>554</v>
      </c>
      <c r="R1240" s="520" t="s">
        <v>823</v>
      </c>
      <c r="S1240" s="520" t="s">
        <v>550</v>
      </c>
      <c r="T1240" s="520" t="s">
        <v>551</v>
      </c>
      <c r="U1240" s="520"/>
      <c r="V1240" s="520"/>
      <c r="W1240" s="520" t="s">
        <v>658</v>
      </c>
      <c r="X1240" s="520" t="s">
        <v>619</v>
      </c>
      <c r="Y1240" s="520" t="b">
        <v>0</v>
      </c>
      <c r="Z1240" s="520">
        <v>480</v>
      </c>
      <c r="AA1240" s="520">
        <v>3000</v>
      </c>
      <c r="AB1240" s="520">
        <v>40701</v>
      </c>
      <c r="AC1240" s="520" t="s">
        <v>1966</v>
      </c>
      <c r="AD1240" s="527">
        <v>750</v>
      </c>
      <c r="AE1240" s="520">
        <v>6</v>
      </c>
      <c r="AF1240" s="520"/>
      <c r="AG1240" s="520"/>
      <c r="AH1240" s="520">
        <v>40</v>
      </c>
      <c r="AI1240" s="520" t="s">
        <v>580</v>
      </c>
    </row>
    <row r="1241" spans="1:35" s="154" customFormat="1">
      <c r="A1241" s="520" t="s">
        <v>272</v>
      </c>
      <c r="B1241" s="520">
        <v>3</v>
      </c>
      <c r="C1241" s="525">
        <v>7081601</v>
      </c>
      <c r="D1241" s="520">
        <v>10052169</v>
      </c>
      <c r="E1241" s="520" t="s">
        <v>1170</v>
      </c>
      <c r="F1241" s="520" t="s">
        <v>789</v>
      </c>
      <c r="G1241" s="522">
        <v>40701</v>
      </c>
      <c r="H1241" s="522" t="s">
        <v>743</v>
      </c>
      <c r="I1241" s="520" t="s">
        <v>530</v>
      </c>
      <c r="J1241" s="523" t="s">
        <v>577</v>
      </c>
      <c r="K1241" s="520" t="s">
        <v>183</v>
      </c>
      <c r="L1241" s="520" t="s">
        <v>665</v>
      </c>
      <c r="M1241" s="520">
        <v>480</v>
      </c>
      <c r="N1241" s="524">
        <v>0.99236111111111114</v>
      </c>
      <c r="O1241" s="524">
        <v>0.99375000000000002</v>
      </c>
      <c r="P1241" s="519">
        <v>1.9999999999999929</v>
      </c>
      <c r="Q1241" s="520" t="s">
        <v>555</v>
      </c>
      <c r="R1241" s="520" t="s">
        <v>662</v>
      </c>
      <c r="S1241" s="520" t="s">
        <v>547</v>
      </c>
      <c r="T1241" s="520" t="s">
        <v>534</v>
      </c>
      <c r="U1241" s="520"/>
      <c r="V1241" s="520"/>
      <c r="W1241" s="520" t="s">
        <v>658</v>
      </c>
      <c r="X1241" s="520" t="s">
        <v>619</v>
      </c>
      <c r="Y1241" s="520" t="b">
        <v>0</v>
      </c>
      <c r="Z1241" s="520"/>
      <c r="AA1241" s="520"/>
      <c r="AB1241" s="520"/>
      <c r="AC1241" s="520"/>
      <c r="AD1241" s="527"/>
      <c r="AE1241" s="520"/>
      <c r="AF1241" s="520"/>
      <c r="AG1241" s="520"/>
      <c r="AH1241" s="520"/>
      <c r="AI1241" s="520" t="s">
        <v>580</v>
      </c>
    </row>
    <row r="1242" spans="1:35" s="154" customFormat="1">
      <c r="A1242" s="520" t="s">
        <v>272</v>
      </c>
      <c r="B1242" s="520">
        <v>3</v>
      </c>
      <c r="C1242" s="525">
        <v>7081601</v>
      </c>
      <c r="D1242" s="520">
        <v>10052169</v>
      </c>
      <c r="E1242" s="520" t="s">
        <v>1170</v>
      </c>
      <c r="F1242" s="520" t="s">
        <v>789</v>
      </c>
      <c r="G1242" s="522">
        <v>40701</v>
      </c>
      <c r="H1242" s="522" t="s">
        <v>743</v>
      </c>
      <c r="I1242" s="520" t="s">
        <v>530</v>
      </c>
      <c r="J1242" s="523" t="s">
        <v>577</v>
      </c>
      <c r="K1242" s="520" t="s">
        <v>183</v>
      </c>
      <c r="L1242" s="520" t="s">
        <v>665</v>
      </c>
      <c r="M1242" s="520">
        <v>480</v>
      </c>
      <c r="N1242" s="524">
        <v>0.99375000000000002</v>
      </c>
      <c r="O1242" s="524">
        <v>0.99722222222222223</v>
      </c>
      <c r="P1242" s="519">
        <v>4.9999999999999822</v>
      </c>
      <c r="Q1242" s="520" t="s">
        <v>538</v>
      </c>
      <c r="R1242" s="520"/>
      <c r="S1242" s="520" t="s">
        <v>539</v>
      </c>
      <c r="T1242" s="520" t="s">
        <v>540</v>
      </c>
      <c r="U1242" s="520"/>
      <c r="V1242" s="520"/>
      <c r="W1242" s="520" t="s">
        <v>658</v>
      </c>
      <c r="X1242" s="520" t="s">
        <v>619</v>
      </c>
      <c r="Y1242" s="520" t="b">
        <v>0</v>
      </c>
      <c r="Z1242" s="520"/>
      <c r="AA1242" s="520"/>
      <c r="AB1242" s="520"/>
      <c r="AC1242" s="520"/>
      <c r="AD1242" s="527"/>
      <c r="AE1242" s="520"/>
      <c r="AF1242" s="520"/>
      <c r="AG1242" s="520"/>
      <c r="AH1242" s="520"/>
      <c r="AI1242" s="520" t="s">
        <v>580</v>
      </c>
    </row>
    <row r="1243" spans="1:35" s="154" customFormat="1">
      <c r="A1243" s="520" t="s">
        <v>272</v>
      </c>
      <c r="B1243" s="520">
        <v>3</v>
      </c>
      <c r="C1243" s="525">
        <v>7081601</v>
      </c>
      <c r="D1243" s="520">
        <v>10052169</v>
      </c>
      <c r="E1243" s="520" t="s">
        <v>1170</v>
      </c>
      <c r="F1243" s="520" t="s">
        <v>789</v>
      </c>
      <c r="G1243" s="522">
        <v>40701</v>
      </c>
      <c r="H1243" s="522" t="s">
        <v>743</v>
      </c>
      <c r="I1243" s="520" t="s">
        <v>530</v>
      </c>
      <c r="J1243" s="523" t="s">
        <v>577</v>
      </c>
      <c r="K1243" s="520" t="s">
        <v>183</v>
      </c>
      <c r="L1243" s="520" t="s">
        <v>665</v>
      </c>
      <c r="M1243" s="520">
        <v>480</v>
      </c>
      <c r="N1243" s="524">
        <v>0.99722222222222223</v>
      </c>
      <c r="O1243" s="524">
        <v>0.99861111111111112</v>
      </c>
      <c r="P1243" s="519">
        <v>2.0000000000001528</v>
      </c>
      <c r="Q1243" s="520" t="s">
        <v>546</v>
      </c>
      <c r="R1243" s="520" t="s">
        <v>822</v>
      </c>
      <c r="S1243" s="520" t="s">
        <v>547</v>
      </c>
      <c r="T1243" s="520" t="s">
        <v>534</v>
      </c>
      <c r="U1243" s="520"/>
      <c r="V1243" s="520"/>
      <c r="W1243" s="520" t="s">
        <v>658</v>
      </c>
      <c r="X1243" s="520" t="s">
        <v>619</v>
      </c>
      <c r="Y1243" s="520" t="b">
        <v>0</v>
      </c>
      <c r="Z1243" s="520"/>
      <c r="AA1243" s="520"/>
      <c r="AB1243" s="520"/>
      <c r="AC1243" s="520"/>
      <c r="AD1243" s="527"/>
      <c r="AE1243" s="520"/>
      <c r="AF1243" s="520"/>
      <c r="AG1243" s="520"/>
      <c r="AH1243" s="520"/>
      <c r="AI1243" s="520" t="s">
        <v>580</v>
      </c>
    </row>
    <row r="1244" spans="1:35" s="154" customFormat="1">
      <c r="A1244" s="520" t="s">
        <v>272</v>
      </c>
      <c r="B1244" s="520">
        <v>4</v>
      </c>
      <c r="C1244" s="525">
        <v>7081602</v>
      </c>
      <c r="D1244" s="520">
        <v>10052178</v>
      </c>
      <c r="E1244" s="520" t="s">
        <v>1171</v>
      </c>
      <c r="F1244" s="520" t="s">
        <v>600</v>
      </c>
      <c r="G1244" s="522">
        <v>40701</v>
      </c>
      <c r="H1244" s="522" t="s">
        <v>743</v>
      </c>
      <c r="I1244" s="520" t="s">
        <v>530</v>
      </c>
      <c r="J1244" s="523" t="s">
        <v>577</v>
      </c>
      <c r="K1244" s="520" t="s">
        <v>183</v>
      </c>
      <c r="L1244" s="520" t="s">
        <v>665</v>
      </c>
      <c r="M1244" s="520">
        <v>1650</v>
      </c>
      <c r="N1244" s="524">
        <v>0.99861111111111112</v>
      </c>
      <c r="O1244" s="524">
        <v>1.3888888888888889E-3</v>
      </c>
      <c r="P1244" s="519">
        <v>3.9999999999999858</v>
      </c>
      <c r="Q1244" s="520" t="s">
        <v>554</v>
      </c>
      <c r="R1244" s="520" t="s">
        <v>823</v>
      </c>
      <c r="S1244" s="520" t="s">
        <v>550</v>
      </c>
      <c r="T1244" s="520" t="s">
        <v>551</v>
      </c>
      <c r="U1244" s="520"/>
      <c r="V1244" s="520"/>
      <c r="W1244" s="520" t="s">
        <v>658</v>
      </c>
      <c r="X1244" s="520" t="s">
        <v>619</v>
      </c>
      <c r="Y1244" s="520" t="b">
        <v>0</v>
      </c>
      <c r="Z1244" s="520">
        <v>1650</v>
      </c>
      <c r="AA1244" s="520">
        <v>3000</v>
      </c>
      <c r="AB1244" s="520">
        <v>40701</v>
      </c>
      <c r="AC1244" s="520" t="s">
        <v>1963</v>
      </c>
      <c r="AD1244" s="527">
        <v>750</v>
      </c>
      <c r="AE1244" s="520">
        <v>6</v>
      </c>
      <c r="AF1244" s="520"/>
      <c r="AG1244" s="520"/>
      <c r="AH1244" s="520">
        <v>137.5</v>
      </c>
      <c r="AI1244" s="520" t="s">
        <v>580</v>
      </c>
    </row>
    <row r="1245" spans="1:35" s="154" customFormat="1">
      <c r="A1245" s="520" t="s">
        <v>272</v>
      </c>
      <c r="B1245" s="520">
        <v>2</v>
      </c>
      <c r="C1245" s="525">
        <v>1274629</v>
      </c>
      <c r="D1245" s="520">
        <v>10050462</v>
      </c>
      <c r="E1245" s="520" t="s">
        <v>277</v>
      </c>
      <c r="F1245" s="520" t="s">
        <v>528</v>
      </c>
      <c r="G1245" s="522">
        <v>40702</v>
      </c>
      <c r="H1245" s="522" t="s">
        <v>743</v>
      </c>
      <c r="I1245" s="520" t="s">
        <v>530</v>
      </c>
      <c r="J1245" s="523" t="s">
        <v>577</v>
      </c>
      <c r="K1245" s="520" t="s">
        <v>106</v>
      </c>
      <c r="L1245" s="520" t="s">
        <v>663</v>
      </c>
      <c r="M1245" s="520">
        <v>3375</v>
      </c>
      <c r="N1245" s="524">
        <v>0</v>
      </c>
      <c r="O1245" s="524">
        <v>0</v>
      </c>
      <c r="P1245" s="519">
        <v>0</v>
      </c>
      <c r="Q1245" s="520" t="s">
        <v>1555</v>
      </c>
      <c r="R1245" s="520" t="s">
        <v>1967</v>
      </c>
      <c r="S1245" s="520" t="s">
        <v>560</v>
      </c>
      <c r="T1245" s="520" t="s">
        <v>534</v>
      </c>
      <c r="U1245" s="520"/>
      <c r="V1245" s="520"/>
      <c r="W1245" s="520" t="s">
        <v>658</v>
      </c>
      <c r="X1245" s="520" t="s">
        <v>619</v>
      </c>
      <c r="Y1245" s="520" t="b">
        <v>0</v>
      </c>
      <c r="Z1245" s="520">
        <v>3375</v>
      </c>
      <c r="AA1245" s="520">
        <v>6000</v>
      </c>
      <c r="AB1245" s="520">
        <v>40702</v>
      </c>
      <c r="AC1245" s="520" t="s">
        <v>1968</v>
      </c>
      <c r="AD1245" s="527">
        <v>750</v>
      </c>
      <c r="AE1245" s="520">
        <v>12</v>
      </c>
      <c r="AF1245" s="520"/>
      <c r="AG1245" s="520"/>
      <c r="AH1245" s="520">
        <v>281.25</v>
      </c>
      <c r="AI1245" s="520" t="s">
        <v>580</v>
      </c>
    </row>
    <row r="1246" spans="1:35" s="154" customFormat="1">
      <c r="A1246" s="520" t="s">
        <v>272</v>
      </c>
      <c r="B1246" s="520">
        <v>3</v>
      </c>
      <c r="C1246" s="525">
        <v>7085208</v>
      </c>
      <c r="D1246" s="520">
        <v>21000702</v>
      </c>
      <c r="E1246" s="520" t="s">
        <v>1191</v>
      </c>
      <c r="F1246" s="520" t="s">
        <v>1925</v>
      </c>
      <c r="G1246" s="522">
        <v>40702</v>
      </c>
      <c r="H1246" s="522" t="s">
        <v>743</v>
      </c>
      <c r="I1246" s="520" t="s">
        <v>530</v>
      </c>
      <c r="J1246" s="523" t="s">
        <v>577</v>
      </c>
      <c r="K1246" s="520" t="s">
        <v>183</v>
      </c>
      <c r="L1246" s="520" t="s">
        <v>663</v>
      </c>
      <c r="M1246" s="520">
        <v>588</v>
      </c>
      <c r="N1246" s="524">
        <v>0</v>
      </c>
      <c r="O1246" s="524">
        <v>1.0416666666666666E-2</v>
      </c>
      <c r="P1246" s="519">
        <v>15</v>
      </c>
      <c r="Q1246" s="520" t="s">
        <v>562</v>
      </c>
      <c r="R1246" s="520" t="s">
        <v>1969</v>
      </c>
      <c r="S1246" s="520" t="s">
        <v>550</v>
      </c>
      <c r="T1246" s="520" t="s">
        <v>551</v>
      </c>
      <c r="U1246" s="520"/>
      <c r="V1246" s="520"/>
      <c r="W1246" s="520" t="s">
        <v>658</v>
      </c>
      <c r="X1246" s="520" t="s">
        <v>619</v>
      </c>
      <c r="Y1246" s="520" t="b">
        <v>0</v>
      </c>
      <c r="Z1246" s="520">
        <v>588</v>
      </c>
      <c r="AA1246" s="520">
        <v>6000</v>
      </c>
      <c r="AB1246" s="520">
        <v>40702</v>
      </c>
      <c r="AC1246" s="520" t="s">
        <v>1970</v>
      </c>
      <c r="AD1246" s="527">
        <v>750</v>
      </c>
      <c r="AE1246" s="520">
        <v>12</v>
      </c>
      <c r="AF1246" s="520"/>
      <c r="AG1246" s="520"/>
      <c r="AH1246" s="520">
        <v>49</v>
      </c>
      <c r="AI1246" s="520" t="s">
        <v>580</v>
      </c>
    </row>
    <row r="1247" spans="1:35" s="154" customFormat="1">
      <c r="A1247" s="520" t="s">
        <v>272</v>
      </c>
      <c r="B1247" s="520">
        <v>3</v>
      </c>
      <c r="C1247" s="525">
        <v>7085208</v>
      </c>
      <c r="D1247" s="520">
        <v>21000702</v>
      </c>
      <c r="E1247" s="520" t="s">
        <v>1191</v>
      </c>
      <c r="F1247" s="520" t="s">
        <v>1925</v>
      </c>
      <c r="G1247" s="522">
        <v>40702</v>
      </c>
      <c r="H1247" s="522" t="s">
        <v>743</v>
      </c>
      <c r="I1247" s="520" t="s">
        <v>530</v>
      </c>
      <c r="J1247" s="523" t="s">
        <v>577</v>
      </c>
      <c r="K1247" s="520" t="s">
        <v>183</v>
      </c>
      <c r="L1247" s="520" t="s">
        <v>663</v>
      </c>
      <c r="M1247" s="520">
        <v>588</v>
      </c>
      <c r="N1247" s="524">
        <v>1.0416666666666666E-2</v>
      </c>
      <c r="O1247" s="524">
        <v>1.1805555555555555E-2</v>
      </c>
      <c r="P1247" s="519">
        <v>2.0000000000000004</v>
      </c>
      <c r="Q1247" s="520" t="s">
        <v>538</v>
      </c>
      <c r="R1247" s="520"/>
      <c r="S1247" s="520" t="s">
        <v>539</v>
      </c>
      <c r="T1247" s="520" t="s">
        <v>540</v>
      </c>
      <c r="U1247" s="520"/>
      <c r="V1247" s="520"/>
      <c r="W1247" s="520" t="s">
        <v>658</v>
      </c>
      <c r="X1247" s="520" t="s">
        <v>619</v>
      </c>
      <c r="Y1247" s="520" t="b">
        <v>0</v>
      </c>
      <c r="Z1247" s="520"/>
      <c r="AA1247" s="520"/>
      <c r="AB1247" s="520"/>
      <c r="AC1247" s="520"/>
      <c r="AD1247" s="527"/>
      <c r="AE1247" s="520"/>
      <c r="AF1247" s="520"/>
      <c r="AG1247" s="520"/>
      <c r="AH1247" s="520"/>
      <c r="AI1247" s="520" t="s">
        <v>580</v>
      </c>
    </row>
    <row r="1248" spans="1:35" s="154" customFormat="1">
      <c r="A1248" s="520" t="s">
        <v>272</v>
      </c>
      <c r="B1248" s="520">
        <v>3</v>
      </c>
      <c r="C1248" s="525">
        <v>7085208</v>
      </c>
      <c r="D1248" s="520">
        <v>21000702</v>
      </c>
      <c r="E1248" s="520" t="s">
        <v>1191</v>
      </c>
      <c r="F1248" s="520" t="s">
        <v>1925</v>
      </c>
      <c r="G1248" s="522">
        <v>40702</v>
      </c>
      <c r="H1248" s="522" t="s">
        <v>743</v>
      </c>
      <c r="I1248" s="520" t="s">
        <v>530</v>
      </c>
      <c r="J1248" s="523" t="s">
        <v>577</v>
      </c>
      <c r="K1248" s="520" t="s">
        <v>183</v>
      </c>
      <c r="L1248" s="520" t="s">
        <v>663</v>
      </c>
      <c r="M1248" s="520">
        <v>588</v>
      </c>
      <c r="N1248" s="524">
        <v>1.1805555555555555E-2</v>
      </c>
      <c r="O1248" s="524">
        <v>1.8749999999999999E-2</v>
      </c>
      <c r="P1248" s="519">
        <v>10</v>
      </c>
      <c r="Q1248" s="520" t="s">
        <v>604</v>
      </c>
      <c r="R1248" s="520" t="s">
        <v>1971</v>
      </c>
      <c r="S1248" s="520" t="s">
        <v>542</v>
      </c>
      <c r="T1248" s="520" t="s">
        <v>534</v>
      </c>
      <c r="U1248" s="520"/>
      <c r="V1248" s="520"/>
      <c r="W1248" s="520" t="s">
        <v>658</v>
      </c>
      <c r="X1248" s="520" t="s">
        <v>619</v>
      </c>
      <c r="Y1248" s="520" t="b">
        <v>0</v>
      </c>
      <c r="Z1248" s="520"/>
      <c r="AA1248" s="520"/>
      <c r="AB1248" s="520"/>
      <c r="AC1248" s="520"/>
      <c r="AD1248" s="527"/>
      <c r="AE1248" s="520"/>
      <c r="AF1248" s="520"/>
      <c r="AG1248" s="520"/>
      <c r="AH1248" s="520"/>
      <c r="AI1248" s="520" t="s">
        <v>580</v>
      </c>
    </row>
    <row r="1249" spans="1:35" s="154" customFormat="1">
      <c r="A1249" s="520" t="s">
        <v>272</v>
      </c>
      <c r="B1249" s="520">
        <v>3</v>
      </c>
      <c r="C1249" s="525">
        <v>7085208</v>
      </c>
      <c r="D1249" s="520">
        <v>21000702</v>
      </c>
      <c r="E1249" s="520" t="s">
        <v>1191</v>
      </c>
      <c r="F1249" s="520" t="s">
        <v>1925</v>
      </c>
      <c r="G1249" s="522">
        <v>40702</v>
      </c>
      <c r="H1249" s="522" t="s">
        <v>743</v>
      </c>
      <c r="I1249" s="520" t="s">
        <v>530</v>
      </c>
      <c r="J1249" s="523" t="s">
        <v>577</v>
      </c>
      <c r="K1249" s="520" t="s">
        <v>183</v>
      </c>
      <c r="L1249" s="520" t="s">
        <v>663</v>
      </c>
      <c r="M1249" s="520">
        <v>588</v>
      </c>
      <c r="N1249" s="524">
        <v>1.8749999999999999E-2</v>
      </c>
      <c r="O1249" s="524">
        <v>2.9166666666666667E-2</v>
      </c>
      <c r="P1249" s="519">
        <v>14.999999999999996</v>
      </c>
      <c r="Q1249" s="520" t="s">
        <v>538</v>
      </c>
      <c r="R1249" s="520"/>
      <c r="S1249" s="520" t="s">
        <v>539</v>
      </c>
      <c r="T1249" s="520" t="s">
        <v>540</v>
      </c>
      <c r="U1249" s="520"/>
      <c r="V1249" s="520"/>
      <c r="W1249" s="520" t="s">
        <v>658</v>
      </c>
      <c r="X1249" s="520" t="s">
        <v>619</v>
      </c>
      <c r="Y1249" s="520" t="b">
        <v>0</v>
      </c>
      <c r="Z1249" s="520"/>
      <c r="AA1249" s="520"/>
      <c r="AB1249" s="520"/>
      <c r="AC1249" s="520"/>
      <c r="AD1249" s="527"/>
      <c r="AE1249" s="520"/>
      <c r="AF1249" s="520"/>
      <c r="AG1249" s="520"/>
      <c r="AH1249" s="520"/>
      <c r="AI1249" s="520" t="s">
        <v>580</v>
      </c>
    </row>
    <row r="1250" spans="1:35" s="154" customFormat="1">
      <c r="A1250" s="520" t="s">
        <v>272</v>
      </c>
      <c r="B1250" s="520">
        <v>3</v>
      </c>
      <c r="C1250" s="525">
        <v>7085208</v>
      </c>
      <c r="D1250" s="520">
        <v>21000702</v>
      </c>
      <c r="E1250" s="521" t="s">
        <v>1191</v>
      </c>
      <c r="F1250" s="520" t="s">
        <v>1925</v>
      </c>
      <c r="G1250" s="522">
        <v>40702</v>
      </c>
      <c r="H1250" s="522" t="s">
        <v>743</v>
      </c>
      <c r="I1250" s="520" t="s">
        <v>530</v>
      </c>
      <c r="J1250" s="523" t="s">
        <v>577</v>
      </c>
      <c r="K1250" s="520" t="s">
        <v>183</v>
      </c>
      <c r="L1250" s="520" t="s">
        <v>663</v>
      </c>
      <c r="M1250" s="520">
        <v>588</v>
      </c>
      <c r="N1250" s="524">
        <v>2.9166666666666667E-2</v>
      </c>
      <c r="O1250" s="524">
        <v>3.4027777777777775E-2</v>
      </c>
      <c r="P1250" s="519">
        <v>7</v>
      </c>
      <c r="Q1250" s="520" t="s">
        <v>546</v>
      </c>
      <c r="R1250" s="520" t="s">
        <v>1972</v>
      </c>
      <c r="S1250" s="520" t="s">
        <v>547</v>
      </c>
      <c r="T1250" s="520" t="s">
        <v>534</v>
      </c>
      <c r="U1250" s="520"/>
      <c r="V1250" s="520"/>
      <c r="W1250" s="520" t="s">
        <v>658</v>
      </c>
      <c r="X1250" s="520" t="s">
        <v>619</v>
      </c>
      <c r="Y1250" s="520" t="b">
        <v>0</v>
      </c>
      <c r="Z1250" s="520"/>
      <c r="AA1250" s="520"/>
      <c r="AB1250" s="520"/>
      <c r="AC1250" s="520"/>
      <c r="AD1250" s="527"/>
      <c r="AE1250" s="520"/>
      <c r="AF1250" s="520"/>
      <c r="AG1250" s="520"/>
      <c r="AH1250" s="520"/>
      <c r="AI1250" s="520" t="s">
        <v>580</v>
      </c>
    </row>
    <row r="1251" spans="1:35" s="154" customFormat="1">
      <c r="A1251" s="520" t="s">
        <v>272</v>
      </c>
      <c r="B1251" s="520">
        <v>3</v>
      </c>
      <c r="C1251" s="525">
        <v>7085208</v>
      </c>
      <c r="D1251" s="520">
        <v>21000702</v>
      </c>
      <c r="E1251" s="521" t="s">
        <v>1191</v>
      </c>
      <c r="F1251" s="520" t="s">
        <v>1925</v>
      </c>
      <c r="G1251" s="522">
        <v>40702</v>
      </c>
      <c r="H1251" s="522" t="s">
        <v>743</v>
      </c>
      <c r="I1251" s="520" t="s">
        <v>530</v>
      </c>
      <c r="J1251" s="523" t="s">
        <v>577</v>
      </c>
      <c r="K1251" s="520" t="s">
        <v>183</v>
      </c>
      <c r="L1251" s="520" t="s">
        <v>663</v>
      </c>
      <c r="M1251" s="520">
        <v>588</v>
      </c>
      <c r="N1251" s="524">
        <v>3.4027777777777775E-2</v>
      </c>
      <c r="O1251" s="524">
        <v>3.4027777777777775E-2</v>
      </c>
      <c r="P1251" s="519">
        <v>0</v>
      </c>
      <c r="Q1251" s="520" t="s">
        <v>559</v>
      </c>
      <c r="R1251" s="520" t="s">
        <v>1973</v>
      </c>
      <c r="S1251" s="520" t="s">
        <v>560</v>
      </c>
      <c r="T1251" s="520" t="s">
        <v>534</v>
      </c>
      <c r="U1251" s="520"/>
      <c r="V1251" s="520"/>
      <c r="W1251" s="520" t="s">
        <v>658</v>
      </c>
      <c r="X1251" s="520" t="s">
        <v>619</v>
      </c>
      <c r="Y1251" s="520" t="b">
        <v>0</v>
      </c>
      <c r="Z1251" s="520"/>
      <c r="AA1251" s="520"/>
      <c r="AB1251" s="520"/>
      <c r="AC1251" s="520"/>
      <c r="AD1251" s="527"/>
      <c r="AE1251" s="520"/>
      <c r="AF1251" s="520"/>
      <c r="AG1251" s="520"/>
      <c r="AH1251" s="520"/>
      <c r="AI1251" s="520" t="s">
        <v>580</v>
      </c>
    </row>
    <row r="1252" spans="1:35" s="154" customFormat="1">
      <c r="A1252" s="520" t="s">
        <v>272</v>
      </c>
      <c r="B1252" s="520">
        <v>4</v>
      </c>
      <c r="C1252" s="525">
        <v>7085308</v>
      </c>
      <c r="D1252" s="520">
        <v>21000363</v>
      </c>
      <c r="E1252" s="521" t="s">
        <v>1194</v>
      </c>
      <c r="F1252" s="520" t="s">
        <v>1925</v>
      </c>
      <c r="G1252" s="522">
        <v>40702</v>
      </c>
      <c r="H1252" s="522" t="s">
        <v>743</v>
      </c>
      <c r="I1252" s="520" t="s">
        <v>530</v>
      </c>
      <c r="J1252" s="523" t="s">
        <v>577</v>
      </c>
      <c r="K1252" s="520" t="s">
        <v>183</v>
      </c>
      <c r="L1252" s="520" t="s">
        <v>663</v>
      </c>
      <c r="M1252" s="520">
        <v>600</v>
      </c>
      <c r="N1252" s="524">
        <v>3.4027777777777775E-2</v>
      </c>
      <c r="O1252" s="524">
        <v>3.8194444444444441E-2</v>
      </c>
      <c r="P1252" s="519">
        <v>5.9999999999999982</v>
      </c>
      <c r="Q1252" s="520" t="s">
        <v>553</v>
      </c>
      <c r="R1252" s="520" t="s">
        <v>1974</v>
      </c>
      <c r="S1252" s="520" t="s">
        <v>550</v>
      </c>
      <c r="T1252" s="520" t="s">
        <v>551</v>
      </c>
      <c r="U1252" s="520"/>
      <c r="V1252" s="520"/>
      <c r="W1252" s="520" t="s">
        <v>658</v>
      </c>
      <c r="X1252" s="520" t="s">
        <v>619</v>
      </c>
      <c r="Y1252" s="520" t="b">
        <v>0</v>
      </c>
      <c r="Z1252" s="520">
        <v>600</v>
      </c>
      <c r="AA1252" s="520">
        <v>6000</v>
      </c>
      <c r="AB1252" s="520">
        <v>40702</v>
      </c>
      <c r="AC1252" s="520" t="s">
        <v>1975</v>
      </c>
      <c r="AD1252" s="527">
        <v>750</v>
      </c>
      <c r="AE1252" s="520">
        <v>6</v>
      </c>
      <c r="AF1252" s="520"/>
      <c r="AG1252" s="520"/>
      <c r="AH1252" s="520">
        <v>50</v>
      </c>
      <c r="AI1252" s="520" t="s">
        <v>580</v>
      </c>
    </row>
    <row r="1253" spans="1:35" s="154" customFormat="1">
      <c r="A1253" s="520" t="s">
        <v>272</v>
      </c>
      <c r="B1253" s="520">
        <v>4</v>
      </c>
      <c r="C1253" s="525">
        <v>7085308</v>
      </c>
      <c r="D1253" s="520">
        <v>21000363</v>
      </c>
      <c r="E1253" s="521" t="s">
        <v>1194</v>
      </c>
      <c r="F1253" s="520" t="s">
        <v>1925</v>
      </c>
      <c r="G1253" s="522">
        <v>40702</v>
      </c>
      <c r="H1253" s="522" t="s">
        <v>743</v>
      </c>
      <c r="I1253" s="520" t="s">
        <v>530</v>
      </c>
      <c r="J1253" s="523" t="s">
        <v>577</v>
      </c>
      <c r="K1253" s="520" t="s">
        <v>183</v>
      </c>
      <c r="L1253" s="520" t="s">
        <v>663</v>
      </c>
      <c r="M1253" s="520">
        <v>600</v>
      </c>
      <c r="N1253" s="524">
        <v>3.8194444444444441E-2</v>
      </c>
      <c r="O1253" s="524">
        <v>4.0972222222222222E-2</v>
      </c>
      <c r="P1253" s="519">
        <v>4.0000000000000053</v>
      </c>
      <c r="Q1253" s="520" t="s">
        <v>538</v>
      </c>
      <c r="R1253" s="520"/>
      <c r="S1253" s="520" t="s">
        <v>539</v>
      </c>
      <c r="T1253" s="520" t="s">
        <v>540</v>
      </c>
      <c r="U1253" s="520"/>
      <c r="V1253" s="520"/>
      <c r="W1253" s="520" t="s">
        <v>658</v>
      </c>
      <c r="X1253" s="520" t="s">
        <v>619</v>
      </c>
      <c r="Y1253" s="520" t="b">
        <v>0</v>
      </c>
      <c r="Z1253" s="520"/>
      <c r="AA1253" s="520"/>
      <c r="AB1253" s="520"/>
      <c r="AC1253" s="520"/>
      <c r="AD1253" s="527"/>
      <c r="AE1253" s="520"/>
      <c r="AF1253" s="520"/>
      <c r="AG1253" s="520"/>
      <c r="AH1253" s="520"/>
      <c r="AI1253" s="520" t="s">
        <v>580</v>
      </c>
    </row>
    <row r="1254" spans="1:35" s="154" customFormat="1">
      <c r="A1254" s="520" t="s">
        <v>272</v>
      </c>
      <c r="B1254" s="520">
        <v>4</v>
      </c>
      <c r="C1254" s="525">
        <v>7085308</v>
      </c>
      <c r="D1254" s="520">
        <v>21000363</v>
      </c>
      <c r="E1254" s="521" t="s">
        <v>1194</v>
      </c>
      <c r="F1254" s="520" t="s">
        <v>1925</v>
      </c>
      <c r="G1254" s="522">
        <v>40702</v>
      </c>
      <c r="H1254" s="522" t="s">
        <v>743</v>
      </c>
      <c r="I1254" s="520" t="s">
        <v>530</v>
      </c>
      <c r="J1254" s="523" t="s">
        <v>577</v>
      </c>
      <c r="K1254" s="520" t="s">
        <v>183</v>
      </c>
      <c r="L1254" s="520" t="s">
        <v>663</v>
      </c>
      <c r="M1254" s="520">
        <v>600</v>
      </c>
      <c r="N1254" s="524">
        <v>4.0972222222222222E-2</v>
      </c>
      <c r="O1254" s="524">
        <v>4.5138888888888888E-2</v>
      </c>
      <c r="P1254" s="519">
        <v>5.9999999999999982</v>
      </c>
      <c r="Q1254" s="520" t="s">
        <v>604</v>
      </c>
      <c r="R1254" s="520" t="s">
        <v>1971</v>
      </c>
      <c r="S1254" s="520" t="s">
        <v>542</v>
      </c>
      <c r="T1254" s="520" t="s">
        <v>534</v>
      </c>
      <c r="U1254" s="520"/>
      <c r="V1254" s="520"/>
      <c r="W1254" s="520" t="s">
        <v>658</v>
      </c>
      <c r="X1254" s="520" t="s">
        <v>619</v>
      </c>
      <c r="Y1254" s="520" t="b">
        <v>0</v>
      </c>
      <c r="Z1254" s="520"/>
      <c r="AA1254" s="520"/>
      <c r="AB1254" s="520"/>
      <c r="AC1254" s="520"/>
      <c r="AD1254" s="527"/>
      <c r="AE1254" s="520"/>
      <c r="AF1254" s="520"/>
      <c r="AG1254" s="520"/>
      <c r="AH1254" s="520"/>
      <c r="AI1254" s="520" t="s">
        <v>580</v>
      </c>
    </row>
    <row r="1255" spans="1:35" s="154" customFormat="1">
      <c r="A1255" s="520" t="s">
        <v>272</v>
      </c>
      <c r="B1255" s="520">
        <v>4</v>
      </c>
      <c r="C1255" s="525">
        <v>7085308</v>
      </c>
      <c r="D1255" s="520">
        <v>21000363</v>
      </c>
      <c r="E1255" s="521" t="s">
        <v>1194</v>
      </c>
      <c r="F1255" s="520" t="s">
        <v>1925</v>
      </c>
      <c r="G1255" s="522">
        <v>40702</v>
      </c>
      <c r="H1255" s="522" t="s">
        <v>743</v>
      </c>
      <c r="I1255" s="520" t="s">
        <v>530</v>
      </c>
      <c r="J1255" s="523" t="s">
        <v>577</v>
      </c>
      <c r="K1255" s="520" t="s">
        <v>183</v>
      </c>
      <c r="L1255" s="520" t="s">
        <v>663</v>
      </c>
      <c r="M1255" s="520">
        <v>600</v>
      </c>
      <c r="N1255" s="524">
        <v>4.5138888888888888E-2</v>
      </c>
      <c r="O1255" s="524">
        <v>4.7222222222222221E-2</v>
      </c>
      <c r="P1255" s="519">
        <v>2.9999999999999991</v>
      </c>
      <c r="Q1255" s="520" t="s">
        <v>538</v>
      </c>
      <c r="R1255" s="520"/>
      <c r="S1255" s="520" t="s">
        <v>539</v>
      </c>
      <c r="T1255" s="520" t="s">
        <v>540</v>
      </c>
      <c r="U1255" s="520"/>
      <c r="V1255" s="520"/>
      <c r="W1255" s="520" t="s">
        <v>658</v>
      </c>
      <c r="X1255" s="520" t="s">
        <v>619</v>
      </c>
      <c r="Y1255" s="520" t="b">
        <v>0</v>
      </c>
      <c r="Z1255" s="520"/>
      <c r="AA1255" s="520"/>
      <c r="AB1255" s="520"/>
      <c r="AC1255" s="520"/>
      <c r="AD1255" s="527"/>
      <c r="AE1255" s="520"/>
      <c r="AF1255" s="520"/>
      <c r="AG1255" s="520"/>
      <c r="AH1255" s="520"/>
      <c r="AI1255" s="520" t="s">
        <v>580</v>
      </c>
    </row>
    <row r="1256" spans="1:35" s="154" customFormat="1">
      <c r="A1256" s="520" t="s">
        <v>272</v>
      </c>
      <c r="B1256" s="520">
        <v>5</v>
      </c>
      <c r="C1256" s="525">
        <v>1274022</v>
      </c>
      <c r="D1256" s="520">
        <v>10048600</v>
      </c>
      <c r="E1256" s="521" t="s">
        <v>487</v>
      </c>
      <c r="F1256" s="520" t="s">
        <v>635</v>
      </c>
      <c r="G1256" s="522">
        <v>40702</v>
      </c>
      <c r="H1256" s="522" t="s">
        <v>743</v>
      </c>
      <c r="I1256" s="520" t="s">
        <v>530</v>
      </c>
      <c r="J1256" s="523" t="s">
        <v>577</v>
      </c>
      <c r="K1256" s="520" t="s">
        <v>183</v>
      </c>
      <c r="L1256" s="520" t="s">
        <v>663</v>
      </c>
      <c r="M1256" s="520">
        <v>924</v>
      </c>
      <c r="N1256" s="524">
        <v>4.7222222222222221E-2</v>
      </c>
      <c r="O1256" s="524">
        <v>6.0416666666666667E-2</v>
      </c>
      <c r="P1256" s="519">
        <v>19.000000000000004</v>
      </c>
      <c r="Q1256" s="520" t="s">
        <v>562</v>
      </c>
      <c r="R1256" s="520" t="s">
        <v>1969</v>
      </c>
      <c r="S1256" s="520" t="s">
        <v>550</v>
      </c>
      <c r="T1256" s="520" t="s">
        <v>551</v>
      </c>
      <c r="U1256" s="520"/>
      <c r="V1256" s="520"/>
      <c r="W1256" s="520" t="s">
        <v>658</v>
      </c>
      <c r="X1256" s="520" t="s">
        <v>619</v>
      </c>
      <c r="Y1256" s="520" t="b">
        <v>0</v>
      </c>
      <c r="Z1256" s="520">
        <v>924</v>
      </c>
      <c r="AA1256" s="520">
        <v>6000</v>
      </c>
      <c r="AB1256" s="520">
        <v>40702</v>
      </c>
      <c r="AC1256" s="520" t="s">
        <v>1976</v>
      </c>
      <c r="AD1256" s="527">
        <v>750</v>
      </c>
      <c r="AE1256" s="520">
        <v>6</v>
      </c>
      <c r="AF1256" s="520"/>
      <c r="AG1256" s="520"/>
      <c r="AH1256" s="520">
        <v>77</v>
      </c>
      <c r="AI1256" s="520" t="s">
        <v>580</v>
      </c>
    </row>
    <row r="1257" spans="1:35" s="154" customFormat="1">
      <c r="A1257" s="520" t="s">
        <v>272</v>
      </c>
      <c r="B1257" s="520">
        <v>5</v>
      </c>
      <c r="C1257" s="525">
        <v>1274022</v>
      </c>
      <c r="D1257" s="520">
        <v>10048600</v>
      </c>
      <c r="E1257" s="521" t="s">
        <v>487</v>
      </c>
      <c r="F1257" s="520" t="s">
        <v>635</v>
      </c>
      <c r="G1257" s="522">
        <v>40702</v>
      </c>
      <c r="H1257" s="522" t="s">
        <v>743</v>
      </c>
      <c r="I1257" s="520" t="s">
        <v>530</v>
      </c>
      <c r="J1257" s="523" t="s">
        <v>577</v>
      </c>
      <c r="K1257" s="520" t="s">
        <v>183</v>
      </c>
      <c r="L1257" s="520" t="s">
        <v>663</v>
      </c>
      <c r="M1257" s="520">
        <v>924</v>
      </c>
      <c r="N1257" s="524">
        <v>6.0416666666666667E-2</v>
      </c>
      <c r="O1257" s="524">
        <v>6.7361111111111108E-2</v>
      </c>
      <c r="P1257" s="519">
        <v>9.9999999999999947</v>
      </c>
      <c r="Q1257" s="520" t="s">
        <v>538</v>
      </c>
      <c r="R1257" s="520"/>
      <c r="S1257" s="520" t="s">
        <v>539</v>
      </c>
      <c r="T1257" s="520" t="s">
        <v>540</v>
      </c>
      <c r="U1257" s="520"/>
      <c r="V1257" s="520"/>
      <c r="W1257" s="520" t="s">
        <v>658</v>
      </c>
      <c r="X1257" s="520" t="s">
        <v>619</v>
      </c>
      <c r="Y1257" s="520" t="b">
        <v>0</v>
      </c>
      <c r="Z1257" s="520"/>
      <c r="AA1257" s="520"/>
      <c r="AB1257" s="520"/>
      <c r="AC1257" s="520"/>
      <c r="AD1257" s="527"/>
      <c r="AE1257" s="520"/>
      <c r="AF1257" s="520"/>
      <c r="AG1257" s="520"/>
      <c r="AH1257" s="520"/>
      <c r="AI1257" s="520" t="s">
        <v>580</v>
      </c>
    </row>
    <row r="1258" spans="1:35" s="154" customFormat="1">
      <c r="A1258" s="520" t="s">
        <v>272</v>
      </c>
      <c r="B1258" s="520">
        <v>5</v>
      </c>
      <c r="C1258" s="525">
        <v>1274022</v>
      </c>
      <c r="D1258" s="520">
        <v>10048600</v>
      </c>
      <c r="E1258" s="520" t="s">
        <v>487</v>
      </c>
      <c r="F1258" s="520" t="s">
        <v>635</v>
      </c>
      <c r="G1258" s="522">
        <v>40702</v>
      </c>
      <c r="H1258" s="522" t="s">
        <v>743</v>
      </c>
      <c r="I1258" s="520" t="s">
        <v>530</v>
      </c>
      <c r="J1258" s="523" t="s">
        <v>577</v>
      </c>
      <c r="K1258" s="520" t="s">
        <v>183</v>
      </c>
      <c r="L1258" s="520" t="s">
        <v>663</v>
      </c>
      <c r="M1258" s="520">
        <v>924</v>
      </c>
      <c r="N1258" s="524">
        <v>6.7361111111111108E-2</v>
      </c>
      <c r="O1258" s="524">
        <v>7.2222222222222215E-2</v>
      </c>
      <c r="P1258" s="519">
        <v>6.9999999999999947</v>
      </c>
      <c r="Q1258" s="520" t="s">
        <v>546</v>
      </c>
      <c r="R1258" s="520" t="s">
        <v>1972</v>
      </c>
      <c r="S1258" s="520" t="s">
        <v>547</v>
      </c>
      <c r="T1258" s="520" t="s">
        <v>534</v>
      </c>
      <c r="U1258" s="520"/>
      <c r="V1258" s="520"/>
      <c r="W1258" s="520" t="s">
        <v>658</v>
      </c>
      <c r="X1258" s="520" t="s">
        <v>619</v>
      </c>
      <c r="Y1258" s="520" t="b">
        <v>0</v>
      </c>
      <c r="Z1258" s="520"/>
      <c r="AA1258" s="520"/>
      <c r="AB1258" s="520"/>
      <c r="AC1258" s="520"/>
      <c r="AD1258" s="527"/>
      <c r="AE1258" s="520"/>
      <c r="AF1258" s="520"/>
      <c r="AG1258" s="520"/>
      <c r="AH1258" s="520"/>
      <c r="AI1258" s="520" t="s">
        <v>580</v>
      </c>
    </row>
    <row r="1259" spans="1:35" s="154" customFormat="1">
      <c r="A1259" s="520" t="s">
        <v>272</v>
      </c>
      <c r="B1259" s="520">
        <v>6</v>
      </c>
      <c r="C1259" s="525">
        <v>1274274</v>
      </c>
      <c r="D1259" s="520">
        <v>10048626</v>
      </c>
      <c r="E1259" s="520" t="s">
        <v>488</v>
      </c>
      <c r="F1259" s="520" t="s">
        <v>635</v>
      </c>
      <c r="G1259" s="522">
        <v>40702</v>
      </c>
      <c r="H1259" s="522" t="s">
        <v>743</v>
      </c>
      <c r="I1259" s="520" t="s">
        <v>530</v>
      </c>
      <c r="J1259" s="523" t="s">
        <v>577</v>
      </c>
      <c r="K1259" s="520" t="s">
        <v>183</v>
      </c>
      <c r="L1259" s="520" t="s">
        <v>663</v>
      </c>
      <c r="M1259" s="520">
        <v>660</v>
      </c>
      <c r="N1259" s="524">
        <v>7.2222222222222215E-2</v>
      </c>
      <c r="O1259" s="524">
        <v>8.0555555555555561E-2</v>
      </c>
      <c r="P1259" s="519">
        <v>11.999999999999996</v>
      </c>
      <c r="Q1259" s="520" t="s">
        <v>562</v>
      </c>
      <c r="R1259" s="520" t="s">
        <v>1969</v>
      </c>
      <c r="S1259" s="520" t="s">
        <v>550</v>
      </c>
      <c r="T1259" s="520" t="s">
        <v>551</v>
      </c>
      <c r="U1259" s="520"/>
      <c r="V1259" s="520"/>
      <c r="W1259" s="520" t="s">
        <v>658</v>
      </c>
      <c r="X1259" s="520" t="s">
        <v>619</v>
      </c>
      <c r="Y1259" s="520" t="b">
        <v>0</v>
      </c>
      <c r="Z1259" s="520">
        <v>660</v>
      </c>
      <c r="AA1259" s="520">
        <v>6000</v>
      </c>
      <c r="AB1259" s="520">
        <v>40702</v>
      </c>
      <c r="AC1259" s="520" t="s">
        <v>1977</v>
      </c>
      <c r="AD1259" s="527">
        <v>750</v>
      </c>
      <c r="AE1259" s="520">
        <v>12</v>
      </c>
      <c r="AF1259" s="520"/>
      <c r="AG1259" s="520"/>
      <c r="AH1259" s="520">
        <v>55</v>
      </c>
      <c r="AI1259" s="520" t="s">
        <v>580</v>
      </c>
    </row>
    <row r="1260" spans="1:35" s="154" customFormat="1">
      <c r="A1260" s="520" t="s">
        <v>272</v>
      </c>
      <c r="B1260" s="520">
        <v>6</v>
      </c>
      <c r="C1260" s="525">
        <v>1274274</v>
      </c>
      <c r="D1260" s="520">
        <v>10048626</v>
      </c>
      <c r="E1260" s="520" t="s">
        <v>488</v>
      </c>
      <c r="F1260" s="520" t="s">
        <v>635</v>
      </c>
      <c r="G1260" s="522">
        <v>40702</v>
      </c>
      <c r="H1260" s="522" t="s">
        <v>743</v>
      </c>
      <c r="I1260" s="520" t="s">
        <v>530</v>
      </c>
      <c r="J1260" s="523" t="s">
        <v>577</v>
      </c>
      <c r="K1260" s="520" t="s">
        <v>183</v>
      </c>
      <c r="L1260" s="520" t="s">
        <v>663</v>
      </c>
      <c r="M1260" s="520">
        <v>660</v>
      </c>
      <c r="N1260" s="524">
        <v>8.0555555555555561E-2</v>
      </c>
      <c r="O1260" s="524">
        <v>9.0277777777777776E-2</v>
      </c>
      <c r="P1260" s="519">
        <v>14.000000000000011</v>
      </c>
      <c r="Q1260" s="520" t="s">
        <v>538</v>
      </c>
      <c r="R1260" s="520"/>
      <c r="S1260" s="520" t="s">
        <v>539</v>
      </c>
      <c r="T1260" s="520" t="s">
        <v>540</v>
      </c>
      <c r="U1260" s="520"/>
      <c r="V1260" s="520"/>
      <c r="W1260" s="520" t="s">
        <v>658</v>
      </c>
      <c r="X1260" s="520" t="s">
        <v>619</v>
      </c>
      <c r="Y1260" s="520" t="b">
        <v>0</v>
      </c>
      <c r="Z1260" s="520"/>
      <c r="AA1260" s="520"/>
      <c r="AB1260" s="520"/>
      <c r="AC1260" s="520"/>
      <c r="AD1260" s="527"/>
      <c r="AE1260" s="520"/>
      <c r="AF1260" s="520"/>
      <c r="AG1260" s="520"/>
      <c r="AH1260" s="520"/>
      <c r="AI1260" s="520" t="s">
        <v>580</v>
      </c>
    </row>
    <row r="1261" spans="1:35" s="154" customFormat="1">
      <c r="A1261" s="520" t="s">
        <v>272</v>
      </c>
      <c r="B1261" s="520">
        <v>6</v>
      </c>
      <c r="C1261" s="525">
        <v>1274274</v>
      </c>
      <c r="D1261" s="520">
        <v>10048626</v>
      </c>
      <c r="E1261" s="520" t="s">
        <v>488</v>
      </c>
      <c r="F1261" s="520" t="s">
        <v>635</v>
      </c>
      <c r="G1261" s="522">
        <v>40702</v>
      </c>
      <c r="H1261" s="522" t="s">
        <v>743</v>
      </c>
      <c r="I1261" s="520" t="s">
        <v>530</v>
      </c>
      <c r="J1261" s="523" t="s">
        <v>577</v>
      </c>
      <c r="K1261" s="520" t="s">
        <v>183</v>
      </c>
      <c r="L1261" s="520" t="s">
        <v>663</v>
      </c>
      <c r="M1261" s="520">
        <v>660</v>
      </c>
      <c r="N1261" s="524">
        <v>9.0277777777777776E-2</v>
      </c>
      <c r="O1261" s="524">
        <v>9.375E-2</v>
      </c>
      <c r="P1261" s="519">
        <v>5.0000000000000018</v>
      </c>
      <c r="Q1261" s="520" t="s">
        <v>546</v>
      </c>
      <c r="R1261" s="520" t="s">
        <v>1972</v>
      </c>
      <c r="S1261" s="520" t="s">
        <v>547</v>
      </c>
      <c r="T1261" s="520" t="s">
        <v>534</v>
      </c>
      <c r="U1261" s="520"/>
      <c r="V1261" s="520"/>
      <c r="W1261" s="520" t="s">
        <v>658</v>
      </c>
      <c r="X1261" s="520" t="s">
        <v>619</v>
      </c>
      <c r="Y1261" s="520" t="b">
        <v>0</v>
      </c>
      <c r="Z1261" s="520"/>
      <c r="AA1261" s="520"/>
      <c r="AB1261" s="520"/>
      <c r="AC1261" s="520"/>
      <c r="AD1261" s="527"/>
      <c r="AE1261" s="520"/>
      <c r="AF1261" s="520"/>
      <c r="AG1261" s="520"/>
      <c r="AH1261" s="520"/>
      <c r="AI1261" s="520" t="s">
        <v>580</v>
      </c>
    </row>
    <row r="1262" spans="1:35" s="154" customFormat="1">
      <c r="A1262" s="520" t="s">
        <v>272</v>
      </c>
      <c r="B1262" s="520">
        <v>7</v>
      </c>
      <c r="C1262" s="525">
        <v>7085162</v>
      </c>
      <c r="D1262" s="520">
        <v>10049938</v>
      </c>
      <c r="E1262" s="520" t="s">
        <v>1223</v>
      </c>
      <c r="F1262" s="520" t="s">
        <v>600</v>
      </c>
      <c r="G1262" s="522">
        <v>40702</v>
      </c>
      <c r="H1262" s="522" t="s">
        <v>743</v>
      </c>
      <c r="I1262" s="520" t="s">
        <v>530</v>
      </c>
      <c r="J1262" s="523" t="s">
        <v>577</v>
      </c>
      <c r="K1262" s="520" t="s">
        <v>183</v>
      </c>
      <c r="L1262" s="520" t="s">
        <v>663</v>
      </c>
      <c r="M1262" s="520">
        <v>480</v>
      </c>
      <c r="N1262" s="524">
        <v>9.375E-2</v>
      </c>
      <c r="O1262" s="524">
        <v>0.10833333333333334</v>
      </c>
      <c r="P1262" s="519">
        <v>20.999999999999986</v>
      </c>
      <c r="Q1262" s="520" t="s">
        <v>562</v>
      </c>
      <c r="R1262" s="520" t="s">
        <v>1969</v>
      </c>
      <c r="S1262" s="520" t="s">
        <v>550</v>
      </c>
      <c r="T1262" s="520" t="s">
        <v>551</v>
      </c>
      <c r="U1262" s="520"/>
      <c r="V1262" s="520"/>
      <c r="W1262" s="520" t="s">
        <v>658</v>
      </c>
      <c r="X1262" s="520" t="s">
        <v>619</v>
      </c>
      <c r="Y1262" s="520" t="b">
        <v>0</v>
      </c>
      <c r="Z1262" s="520">
        <v>480</v>
      </c>
      <c r="AA1262" s="520">
        <v>6000</v>
      </c>
      <c r="AB1262" s="520">
        <v>40702</v>
      </c>
      <c r="AC1262" s="520" t="s">
        <v>1978</v>
      </c>
      <c r="AD1262" s="527">
        <v>750</v>
      </c>
      <c r="AE1262" s="520">
        <v>6</v>
      </c>
      <c r="AF1262" s="520"/>
      <c r="AG1262" s="520"/>
      <c r="AH1262" s="520">
        <v>40</v>
      </c>
      <c r="AI1262" s="520" t="s">
        <v>580</v>
      </c>
    </row>
    <row r="1263" spans="1:35" s="154" customFormat="1">
      <c r="A1263" s="520" t="s">
        <v>272</v>
      </c>
      <c r="B1263" s="520">
        <v>7</v>
      </c>
      <c r="C1263" s="525">
        <v>7085162</v>
      </c>
      <c r="D1263" s="520">
        <v>10049938</v>
      </c>
      <c r="E1263" s="520" t="s">
        <v>1223</v>
      </c>
      <c r="F1263" s="520" t="s">
        <v>600</v>
      </c>
      <c r="G1263" s="522">
        <v>40702</v>
      </c>
      <c r="H1263" s="522" t="s">
        <v>743</v>
      </c>
      <c r="I1263" s="520" t="s">
        <v>530</v>
      </c>
      <c r="J1263" s="523" t="s">
        <v>577</v>
      </c>
      <c r="K1263" s="520" t="s">
        <v>183</v>
      </c>
      <c r="L1263" s="520" t="s">
        <v>663</v>
      </c>
      <c r="M1263" s="520">
        <v>480</v>
      </c>
      <c r="N1263" s="524">
        <v>0.10833333333333334</v>
      </c>
      <c r="O1263" s="524">
        <v>0.11180555555555555</v>
      </c>
      <c r="P1263" s="519">
        <v>5.0000000000000018</v>
      </c>
      <c r="Q1263" s="520" t="s">
        <v>538</v>
      </c>
      <c r="R1263" s="520"/>
      <c r="S1263" s="520" t="s">
        <v>539</v>
      </c>
      <c r="T1263" s="520" t="s">
        <v>540</v>
      </c>
      <c r="U1263" s="520"/>
      <c r="V1263" s="520"/>
      <c r="W1263" s="520" t="s">
        <v>658</v>
      </c>
      <c r="X1263" s="520" t="s">
        <v>619</v>
      </c>
      <c r="Y1263" s="520" t="b">
        <v>0</v>
      </c>
      <c r="Z1263" s="520"/>
      <c r="AA1263" s="520"/>
      <c r="AB1263" s="520"/>
      <c r="AC1263" s="520"/>
      <c r="AD1263" s="527"/>
      <c r="AE1263" s="520"/>
      <c r="AF1263" s="520"/>
      <c r="AG1263" s="520"/>
      <c r="AH1263" s="520"/>
      <c r="AI1263" s="520" t="s">
        <v>580</v>
      </c>
    </row>
    <row r="1264" spans="1:35" s="154" customFormat="1">
      <c r="A1264" s="520" t="s">
        <v>272</v>
      </c>
      <c r="B1264" s="520">
        <v>7</v>
      </c>
      <c r="C1264" s="525">
        <v>7085162</v>
      </c>
      <c r="D1264" s="520">
        <v>10049938</v>
      </c>
      <c r="E1264" s="520" t="s">
        <v>1223</v>
      </c>
      <c r="F1264" s="520" t="s">
        <v>600</v>
      </c>
      <c r="G1264" s="522">
        <v>40702</v>
      </c>
      <c r="H1264" s="522" t="s">
        <v>743</v>
      </c>
      <c r="I1264" s="520" t="s">
        <v>530</v>
      </c>
      <c r="J1264" s="523" t="s">
        <v>577</v>
      </c>
      <c r="K1264" s="520" t="s">
        <v>183</v>
      </c>
      <c r="L1264" s="520" t="s">
        <v>663</v>
      </c>
      <c r="M1264" s="520">
        <v>480</v>
      </c>
      <c r="N1264" s="524">
        <v>0.11180555555555555</v>
      </c>
      <c r="O1264" s="524">
        <v>0.11527777777777777</v>
      </c>
      <c r="P1264" s="519">
        <v>5.0000000000000018</v>
      </c>
      <c r="Q1264" s="520" t="s">
        <v>546</v>
      </c>
      <c r="R1264" s="520" t="s">
        <v>1972</v>
      </c>
      <c r="S1264" s="520" t="s">
        <v>547</v>
      </c>
      <c r="T1264" s="520" t="s">
        <v>534</v>
      </c>
      <c r="U1264" s="520"/>
      <c r="V1264" s="520"/>
      <c r="W1264" s="520" t="s">
        <v>658</v>
      </c>
      <c r="X1264" s="520" t="s">
        <v>619</v>
      </c>
      <c r="Y1264" s="520" t="b">
        <v>0</v>
      </c>
      <c r="Z1264" s="520"/>
      <c r="AA1264" s="520"/>
      <c r="AB1264" s="520"/>
      <c r="AC1264" s="520"/>
      <c r="AD1264" s="527"/>
      <c r="AE1264" s="520"/>
      <c r="AF1264" s="520"/>
      <c r="AG1264" s="520"/>
      <c r="AH1264" s="520"/>
      <c r="AI1264" s="520" t="s">
        <v>580</v>
      </c>
    </row>
    <row r="1265" spans="1:35" s="154" customFormat="1">
      <c r="A1265" s="520" t="s">
        <v>272</v>
      </c>
      <c r="B1265" s="520">
        <v>8</v>
      </c>
      <c r="C1265" s="525">
        <v>7085059</v>
      </c>
      <c r="D1265" s="520">
        <v>10051464</v>
      </c>
      <c r="E1265" s="520" t="s">
        <v>1235</v>
      </c>
      <c r="F1265" s="520" t="s">
        <v>600</v>
      </c>
      <c r="G1265" s="522">
        <v>40702</v>
      </c>
      <c r="H1265" s="522" t="s">
        <v>743</v>
      </c>
      <c r="I1265" s="520" t="s">
        <v>530</v>
      </c>
      <c r="J1265" s="523" t="s">
        <v>577</v>
      </c>
      <c r="K1265" s="520" t="s">
        <v>183</v>
      </c>
      <c r="L1265" s="520" t="s">
        <v>663</v>
      </c>
      <c r="M1265" s="520">
        <v>2640</v>
      </c>
      <c r="N1265" s="524">
        <v>0.11527777777777777</v>
      </c>
      <c r="O1265" s="524">
        <v>0.11874999999999999</v>
      </c>
      <c r="P1265" s="519">
        <v>5.0000000000000018</v>
      </c>
      <c r="Q1265" s="520" t="s">
        <v>553</v>
      </c>
      <c r="R1265" s="520" t="s">
        <v>1979</v>
      </c>
      <c r="S1265" s="520" t="s">
        <v>550</v>
      </c>
      <c r="T1265" s="520" t="s">
        <v>551</v>
      </c>
      <c r="U1265" s="520"/>
      <c r="V1265" s="520"/>
      <c r="W1265" s="520" t="s">
        <v>658</v>
      </c>
      <c r="X1265" s="520" t="s">
        <v>619</v>
      </c>
      <c r="Y1265" s="520" t="b">
        <v>0</v>
      </c>
      <c r="Z1265" s="520">
        <v>2640</v>
      </c>
      <c r="AA1265" s="520">
        <v>6000</v>
      </c>
      <c r="AB1265" s="520">
        <v>40702</v>
      </c>
      <c r="AC1265" s="520" t="s">
        <v>1980</v>
      </c>
      <c r="AD1265" s="527">
        <v>750</v>
      </c>
      <c r="AE1265" s="520">
        <v>12</v>
      </c>
      <c r="AF1265" s="520"/>
      <c r="AG1265" s="520"/>
      <c r="AH1265" s="520">
        <v>220</v>
      </c>
      <c r="AI1265" s="520" t="s">
        <v>580</v>
      </c>
    </row>
    <row r="1266" spans="1:35" s="154" customFormat="1">
      <c r="A1266" s="520" t="s">
        <v>272</v>
      </c>
      <c r="B1266" s="520">
        <v>8</v>
      </c>
      <c r="C1266" s="525">
        <v>7085059</v>
      </c>
      <c r="D1266" s="520">
        <v>10051464</v>
      </c>
      <c r="E1266" s="520" t="s">
        <v>1235</v>
      </c>
      <c r="F1266" s="520" t="s">
        <v>600</v>
      </c>
      <c r="G1266" s="522">
        <v>40702</v>
      </c>
      <c r="H1266" s="522" t="s">
        <v>743</v>
      </c>
      <c r="I1266" s="520" t="s">
        <v>530</v>
      </c>
      <c r="J1266" s="523" t="s">
        <v>577</v>
      </c>
      <c r="K1266" s="520" t="s">
        <v>183</v>
      </c>
      <c r="L1266" s="520" t="s">
        <v>663</v>
      </c>
      <c r="M1266" s="520">
        <v>2640</v>
      </c>
      <c r="N1266" s="524">
        <v>0.11874999999999999</v>
      </c>
      <c r="O1266" s="524">
        <v>0.125</v>
      </c>
      <c r="P1266" s="519">
        <v>9.0000000000000071</v>
      </c>
      <c r="Q1266" s="520" t="s">
        <v>538</v>
      </c>
      <c r="R1266" s="520"/>
      <c r="S1266" s="520" t="s">
        <v>539</v>
      </c>
      <c r="T1266" s="520" t="s">
        <v>540</v>
      </c>
      <c r="U1266" s="520"/>
      <c r="V1266" s="520"/>
      <c r="W1266" s="520" t="s">
        <v>658</v>
      </c>
      <c r="X1266" s="520" t="s">
        <v>619</v>
      </c>
      <c r="Y1266" s="520" t="b">
        <v>0</v>
      </c>
      <c r="Z1266" s="520"/>
      <c r="AA1266" s="520"/>
      <c r="AB1266" s="520"/>
      <c r="AC1266" s="520"/>
      <c r="AD1266" s="527"/>
      <c r="AE1266" s="520"/>
      <c r="AF1266" s="520"/>
      <c r="AG1266" s="520"/>
      <c r="AH1266" s="520"/>
      <c r="AI1266" s="520" t="s">
        <v>580</v>
      </c>
    </row>
    <row r="1267" spans="1:35" s="154" customFormat="1">
      <c r="A1267" s="520" t="s">
        <v>272</v>
      </c>
      <c r="B1267" s="520">
        <v>8</v>
      </c>
      <c r="C1267" s="525">
        <v>7085059</v>
      </c>
      <c r="D1267" s="520">
        <v>10051464</v>
      </c>
      <c r="E1267" s="520" t="s">
        <v>1235</v>
      </c>
      <c r="F1267" s="520" t="s">
        <v>600</v>
      </c>
      <c r="G1267" s="522">
        <v>40702</v>
      </c>
      <c r="H1267" s="522" t="s">
        <v>743</v>
      </c>
      <c r="I1267" s="520" t="s">
        <v>530</v>
      </c>
      <c r="J1267" s="523" t="s">
        <v>577</v>
      </c>
      <c r="K1267" s="520" t="s">
        <v>183</v>
      </c>
      <c r="L1267" s="520" t="s">
        <v>663</v>
      </c>
      <c r="M1267" s="520">
        <v>2640</v>
      </c>
      <c r="N1267" s="524">
        <v>0.125</v>
      </c>
      <c r="O1267" s="524">
        <v>0.13194444444444445</v>
      </c>
      <c r="P1267" s="519">
        <v>10.000000000000004</v>
      </c>
      <c r="Q1267" s="520" t="s">
        <v>638</v>
      </c>
      <c r="R1267" s="520" t="s">
        <v>1981</v>
      </c>
      <c r="S1267" s="520" t="s">
        <v>542</v>
      </c>
      <c r="T1267" s="520" t="s">
        <v>534</v>
      </c>
      <c r="U1267" s="520"/>
      <c r="V1267" s="520"/>
      <c r="W1267" s="520" t="s">
        <v>658</v>
      </c>
      <c r="X1267" s="520" t="s">
        <v>619</v>
      </c>
      <c r="Y1267" s="520" t="b">
        <v>0</v>
      </c>
      <c r="Z1267" s="520"/>
      <c r="AA1267" s="520"/>
      <c r="AB1267" s="520"/>
      <c r="AC1267" s="520"/>
      <c r="AD1267" s="527"/>
      <c r="AE1267" s="520"/>
      <c r="AF1267" s="520"/>
      <c r="AG1267" s="520"/>
      <c r="AH1267" s="520"/>
      <c r="AI1267" s="520" t="s">
        <v>580</v>
      </c>
    </row>
    <row r="1268" spans="1:35" s="154" customFormat="1">
      <c r="A1268" s="520" t="s">
        <v>272</v>
      </c>
      <c r="B1268" s="520">
        <v>8</v>
      </c>
      <c r="C1268" s="525">
        <v>7085059</v>
      </c>
      <c r="D1268" s="520">
        <v>10051464</v>
      </c>
      <c r="E1268" s="520" t="s">
        <v>1235</v>
      </c>
      <c r="F1268" s="520" t="s">
        <v>600</v>
      </c>
      <c r="G1268" s="522">
        <v>40702</v>
      </c>
      <c r="H1268" s="522" t="s">
        <v>743</v>
      </c>
      <c r="I1268" s="520" t="s">
        <v>530</v>
      </c>
      <c r="J1268" s="523" t="s">
        <v>577</v>
      </c>
      <c r="K1268" s="520" t="s">
        <v>183</v>
      </c>
      <c r="L1268" s="520" t="s">
        <v>663</v>
      </c>
      <c r="M1268" s="520">
        <v>2640</v>
      </c>
      <c r="N1268" s="524">
        <v>0.13194444444444445</v>
      </c>
      <c r="O1268" s="524">
        <v>0.1361111111111111</v>
      </c>
      <c r="P1268" s="519">
        <v>5.9999999999999787</v>
      </c>
      <c r="Q1268" s="520" t="s">
        <v>538</v>
      </c>
      <c r="R1268" s="520"/>
      <c r="S1268" s="520" t="s">
        <v>539</v>
      </c>
      <c r="T1268" s="520" t="s">
        <v>540</v>
      </c>
      <c r="U1268" s="520"/>
      <c r="V1268" s="520"/>
      <c r="W1268" s="520" t="s">
        <v>658</v>
      </c>
      <c r="X1268" s="520" t="s">
        <v>619</v>
      </c>
      <c r="Y1268" s="520" t="b">
        <v>0</v>
      </c>
      <c r="Z1268" s="520"/>
      <c r="AA1268" s="520"/>
      <c r="AB1268" s="520"/>
      <c r="AC1268" s="520"/>
      <c r="AD1268" s="527"/>
      <c r="AE1268" s="520"/>
      <c r="AF1268" s="520"/>
      <c r="AG1268" s="520"/>
      <c r="AH1268" s="520"/>
      <c r="AI1268" s="520" t="s">
        <v>580</v>
      </c>
    </row>
    <row r="1269" spans="1:35" s="154" customFormat="1">
      <c r="A1269" s="520" t="s">
        <v>272</v>
      </c>
      <c r="B1269" s="520">
        <v>8</v>
      </c>
      <c r="C1269" s="525">
        <v>7085059</v>
      </c>
      <c r="D1269" s="520">
        <v>10051464</v>
      </c>
      <c r="E1269" s="520" t="s">
        <v>1235</v>
      </c>
      <c r="F1269" s="520" t="s">
        <v>600</v>
      </c>
      <c r="G1269" s="522">
        <v>40702</v>
      </c>
      <c r="H1269" s="522" t="s">
        <v>743</v>
      </c>
      <c r="I1269" s="520" t="s">
        <v>530</v>
      </c>
      <c r="J1269" s="523" t="s">
        <v>577</v>
      </c>
      <c r="K1269" s="520" t="s">
        <v>183</v>
      </c>
      <c r="L1269" s="520" t="s">
        <v>663</v>
      </c>
      <c r="M1269" s="520">
        <v>2640</v>
      </c>
      <c r="N1269" s="524">
        <v>0.1361111111111111</v>
      </c>
      <c r="O1269" s="524">
        <v>0.14305555555555555</v>
      </c>
      <c r="P1269" s="519">
        <v>10.000000000000004</v>
      </c>
      <c r="Q1269" s="520" t="s">
        <v>563</v>
      </c>
      <c r="R1269" s="520" t="s">
        <v>1982</v>
      </c>
      <c r="S1269" s="520" t="s">
        <v>542</v>
      </c>
      <c r="T1269" s="520" t="s">
        <v>534</v>
      </c>
      <c r="U1269" s="520"/>
      <c r="V1269" s="520"/>
      <c r="W1269" s="520" t="s">
        <v>658</v>
      </c>
      <c r="X1269" s="520" t="s">
        <v>619</v>
      </c>
      <c r="Y1269" s="520" t="b">
        <v>0</v>
      </c>
      <c r="Z1269" s="520"/>
      <c r="AA1269" s="520"/>
      <c r="AB1269" s="520"/>
      <c r="AC1269" s="520"/>
      <c r="AD1269" s="527"/>
      <c r="AE1269" s="520"/>
      <c r="AF1269" s="520"/>
      <c r="AG1269" s="520"/>
      <c r="AH1269" s="520"/>
      <c r="AI1269" s="520" t="s">
        <v>580</v>
      </c>
    </row>
    <row r="1270" spans="1:35" s="154" customFormat="1">
      <c r="A1270" s="520" t="s">
        <v>272</v>
      </c>
      <c r="B1270" s="520">
        <v>8</v>
      </c>
      <c r="C1270" s="525">
        <v>7085059</v>
      </c>
      <c r="D1270" s="520">
        <v>10051464</v>
      </c>
      <c r="E1270" s="520" t="s">
        <v>1235</v>
      </c>
      <c r="F1270" s="520" t="s">
        <v>600</v>
      </c>
      <c r="G1270" s="522">
        <v>40702</v>
      </c>
      <c r="H1270" s="522" t="s">
        <v>743</v>
      </c>
      <c r="I1270" s="520" t="s">
        <v>530</v>
      </c>
      <c r="J1270" s="523" t="s">
        <v>577</v>
      </c>
      <c r="K1270" s="520" t="s">
        <v>183</v>
      </c>
      <c r="L1270" s="520" t="s">
        <v>663</v>
      </c>
      <c r="M1270" s="520">
        <v>2640</v>
      </c>
      <c r="N1270" s="524">
        <v>0.14305555555555555</v>
      </c>
      <c r="O1270" s="524">
        <v>0.15138888888888888</v>
      </c>
      <c r="P1270" s="519">
        <v>11.999999999999996</v>
      </c>
      <c r="Q1270" s="520" t="s">
        <v>538</v>
      </c>
      <c r="R1270" s="520"/>
      <c r="S1270" s="520" t="s">
        <v>539</v>
      </c>
      <c r="T1270" s="520" t="s">
        <v>540</v>
      </c>
      <c r="U1270" s="520"/>
      <c r="V1270" s="520"/>
      <c r="W1270" s="520" t="s">
        <v>658</v>
      </c>
      <c r="X1270" s="520" t="s">
        <v>619</v>
      </c>
      <c r="Y1270" s="520" t="b">
        <v>0</v>
      </c>
      <c r="Z1270" s="520"/>
      <c r="AA1270" s="520"/>
      <c r="AB1270" s="520"/>
      <c r="AC1270" s="520"/>
      <c r="AD1270" s="527"/>
      <c r="AE1270" s="520"/>
      <c r="AF1270" s="520"/>
      <c r="AG1270" s="520"/>
      <c r="AH1270" s="520"/>
      <c r="AI1270" s="520" t="s">
        <v>580</v>
      </c>
    </row>
    <row r="1271" spans="1:35" s="154" customFormat="1">
      <c r="A1271" s="520" t="s">
        <v>272</v>
      </c>
      <c r="B1271" s="520">
        <v>8</v>
      </c>
      <c r="C1271" s="525">
        <v>7085059</v>
      </c>
      <c r="D1271" s="520">
        <v>10051464</v>
      </c>
      <c r="E1271" s="520" t="s">
        <v>1235</v>
      </c>
      <c r="F1271" s="520" t="s">
        <v>600</v>
      </c>
      <c r="G1271" s="522">
        <v>40702</v>
      </c>
      <c r="H1271" s="522" t="s">
        <v>743</v>
      </c>
      <c r="I1271" s="520" t="s">
        <v>530</v>
      </c>
      <c r="J1271" s="523" t="s">
        <v>577</v>
      </c>
      <c r="K1271" s="520" t="s">
        <v>183</v>
      </c>
      <c r="L1271" s="520" t="s">
        <v>663</v>
      </c>
      <c r="M1271" s="520">
        <v>2640</v>
      </c>
      <c r="N1271" s="524">
        <v>0.15138888888888888</v>
      </c>
      <c r="O1271" s="524">
        <v>0.15486111111111112</v>
      </c>
      <c r="P1271" s="519">
        <v>5.0000000000000222</v>
      </c>
      <c r="Q1271" s="520" t="s">
        <v>546</v>
      </c>
      <c r="R1271" s="520" t="s">
        <v>1972</v>
      </c>
      <c r="S1271" s="520" t="s">
        <v>547</v>
      </c>
      <c r="T1271" s="520" t="s">
        <v>534</v>
      </c>
      <c r="U1271" s="520"/>
      <c r="V1271" s="520"/>
      <c r="W1271" s="520" t="s">
        <v>658</v>
      </c>
      <c r="X1271" s="520" t="s">
        <v>619</v>
      </c>
      <c r="Y1271" s="520" t="b">
        <v>0</v>
      </c>
      <c r="Z1271" s="520"/>
      <c r="AA1271" s="520"/>
      <c r="AB1271" s="520"/>
      <c r="AC1271" s="520"/>
      <c r="AD1271" s="527"/>
      <c r="AE1271" s="520"/>
      <c r="AF1271" s="520"/>
      <c r="AG1271" s="520"/>
      <c r="AH1271" s="520"/>
      <c r="AI1271" s="520" t="s">
        <v>580</v>
      </c>
    </row>
    <row r="1272" spans="1:35" s="154" customFormat="1">
      <c r="A1272" s="520" t="s">
        <v>272</v>
      </c>
      <c r="B1272" s="520">
        <v>8</v>
      </c>
      <c r="C1272" s="525">
        <v>7085059</v>
      </c>
      <c r="D1272" s="520">
        <v>10051464</v>
      </c>
      <c r="E1272" s="520" t="s">
        <v>1235</v>
      </c>
      <c r="F1272" s="520" t="s">
        <v>600</v>
      </c>
      <c r="G1272" s="522">
        <v>40702</v>
      </c>
      <c r="H1272" s="522" t="s">
        <v>743</v>
      </c>
      <c r="I1272" s="520" t="s">
        <v>530</v>
      </c>
      <c r="J1272" s="523" t="s">
        <v>577</v>
      </c>
      <c r="K1272" s="520" t="s">
        <v>183</v>
      </c>
      <c r="L1272" s="520" t="s">
        <v>663</v>
      </c>
      <c r="M1272" s="520">
        <v>2640</v>
      </c>
      <c r="N1272" s="524">
        <v>0.15486111111111112</v>
      </c>
      <c r="O1272" s="524">
        <v>0.16180555555555556</v>
      </c>
      <c r="P1272" s="519">
        <v>9.9999999999999645</v>
      </c>
      <c r="Q1272" s="520" t="s">
        <v>558</v>
      </c>
      <c r="R1272" s="520" t="s">
        <v>775</v>
      </c>
      <c r="S1272" s="520" t="s">
        <v>542</v>
      </c>
      <c r="T1272" s="520" t="s">
        <v>534</v>
      </c>
      <c r="U1272" s="520"/>
      <c r="V1272" s="520"/>
      <c r="W1272" s="520" t="s">
        <v>658</v>
      </c>
      <c r="X1272" s="520" t="s">
        <v>619</v>
      </c>
      <c r="Y1272" s="520" t="b">
        <v>0</v>
      </c>
      <c r="Z1272" s="520"/>
      <c r="AA1272" s="520"/>
      <c r="AB1272" s="520"/>
      <c r="AC1272" s="520"/>
      <c r="AD1272" s="527"/>
      <c r="AE1272" s="520"/>
      <c r="AF1272" s="520"/>
      <c r="AG1272" s="520"/>
      <c r="AH1272" s="520"/>
      <c r="AI1272" s="520" t="s">
        <v>580</v>
      </c>
    </row>
    <row r="1273" spans="1:35" s="154" customFormat="1">
      <c r="A1273" s="520" t="s">
        <v>272</v>
      </c>
      <c r="B1273" s="520">
        <v>9</v>
      </c>
      <c r="C1273" s="525">
        <v>1275425</v>
      </c>
      <c r="D1273" s="520">
        <v>10054041</v>
      </c>
      <c r="E1273" s="520" t="s">
        <v>1224</v>
      </c>
      <c r="F1273" s="520" t="s">
        <v>561</v>
      </c>
      <c r="G1273" s="522">
        <v>40702</v>
      </c>
      <c r="H1273" s="522" t="s">
        <v>743</v>
      </c>
      <c r="I1273" s="520" t="s">
        <v>530</v>
      </c>
      <c r="J1273" s="523" t="s">
        <v>577</v>
      </c>
      <c r="K1273" s="520" t="s">
        <v>183</v>
      </c>
      <c r="L1273" s="520" t="s">
        <v>663</v>
      </c>
      <c r="M1273" s="520">
        <v>5940</v>
      </c>
      <c r="N1273" s="524">
        <v>0.16180555555555556</v>
      </c>
      <c r="O1273" s="524">
        <v>0.17708333333333334</v>
      </c>
      <c r="P1273" s="519">
        <v>22</v>
      </c>
      <c r="Q1273" s="520" t="s">
        <v>562</v>
      </c>
      <c r="R1273" s="520" t="s">
        <v>1969</v>
      </c>
      <c r="S1273" s="520" t="s">
        <v>550</v>
      </c>
      <c r="T1273" s="520" t="s">
        <v>551</v>
      </c>
      <c r="U1273" s="520"/>
      <c r="V1273" s="520"/>
      <c r="W1273" s="520" t="s">
        <v>658</v>
      </c>
      <c r="X1273" s="520" t="s">
        <v>619</v>
      </c>
      <c r="Y1273" s="520" t="b">
        <v>0</v>
      </c>
      <c r="Z1273" s="520">
        <v>5940</v>
      </c>
      <c r="AA1273" s="520">
        <v>6000</v>
      </c>
      <c r="AB1273" s="520">
        <v>40702</v>
      </c>
      <c r="AC1273" s="520" t="s">
        <v>1983</v>
      </c>
      <c r="AD1273" s="527">
        <v>750</v>
      </c>
      <c r="AE1273" s="520">
        <v>6</v>
      </c>
      <c r="AF1273" s="520"/>
      <c r="AG1273" s="520"/>
      <c r="AH1273" s="520">
        <v>495</v>
      </c>
      <c r="AI1273" s="520" t="s">
        <v>580</v>
      </c>
    </row>
    <row r="1274" spans="1:35" s="154" customFormat="1">
      <c r="A1274" s="520" t="s">
        <v>272</v>
      </c>
      <c r="B1274" s="520">
        <v>1</v>
      </c>
      <c r="C1274" s="525">
        <v>7085513</v>
      </c>
      <c r="D1274" s="520">
        <v>12006792</v>
      </c>
      <c r="E1274" s="520" t="s">
        <v>1188</v>
      </c>
      <c r="F1274" s="520" t="s">
        <v>594</v>
      </c>
      <c r="G1274" s="522">
        <v>40702</v>
      </c>
      <c r="H1274" s="522" t="s">
        <v>743</v>
      </c>
      <c r="I1274" s="520" t="s">
        <v>530</v>
      </c>
      <c r="J1274" s="523" t="s">
        <v>577</v>
      </c>
      <c r="K1274" s="520" t="s">
        <v>166</v>
      </c>
      <c r="L1274" s="520" t="s">
        <v>663</v>
      </c>
      <c r="M1274" s="520">
        <v>15876</v>
      </c>
      <c r="N1274" s="524">
        <v>0.16666666666666666</v>
      </c>
      <c r="O1274" s="524">
        <v>0.29166666666666669</v>
      </c>
      <c r="P1274" s="519">
        <v>179.99999999999997</v>
      </c>
      <c r="Q1274" s="520" t="s">
        <v>538</v>
      </c>
      <c r="R1274" s="520"/>
      <c r="S1274" s="520" t="s">
        <v>539</v>
      </c>
      <c r="T1274" s="520" t="s">
        <v>540</v>
      </c>
      <c r="U1274" s="520"/>
      <c r="V1274" s="520"/>
      <c r="W1274" s="520" t="s">
        <v>658</v>
      </c>
      <c r="X1274" s="520" t="s">
        <v>619</v>
      </c>
      <c r="Y1274" s="520" t="b">
        <v>1</v>
      </c>
      <c r="Z1274" s="520">
        <v>15876</v>
      </c>
      <c r="AA1274" s="520">
        <v>6000</v>
      </c>
      <c r="AB1274" s="520">
        <v>40702</v>
      </c>
      <c r="AC1274" s="520" t="s">
        <v>1984</v>
      </c>
      <c r="AD1274" s="527">
        <v>750</v>
      </c>
      <c r="AE1274" s="520">
        <v>1</v>
      </c>
      <c r="AF1274" s="520"/>
      <c r="AG1274" s="520"/>
      <c r="AH1274" s="520">
        <v>1323</v>
      </c>
      <c r="AI1274" s="520" t="s">
        <v>580</v>
      </c>
    </row>
    <row r="1275" spans="1:35" s="154" customFormat="1">
      <c r="A1275" s="520" t="s">
        <v>272</v>
      </c>
      <c r="B1275" s="520">
        <v>9</v>
      </c>
      <c r="C1275" s="525">
        <v>1275425</v>
      </c>
      <c r="D1275" s="520">
        <v>10054041</v>
      </c>
      <c r="E1275" s="520" t="s">
        <v>1224</v>
      </c>
      <c r="F1275" s="520" t="s">
        <v>561</v>
      </c>
      <c r="G1275" s="522">
        <v>40702</v>
      </c>
      <c r="H1275" s="522" t="s">
        <v>743</v>
      </c>
      <c r="I1275" s="520" t="s">
        <v>530</v>
      </c>
      <c r="J1275" s="523" t="s">
        <v>577</v>
      </c>
      <c r="K1275" s="520" t="s">
        <v>183</v>
      </c>
      <c r="L1275" s="520" t="s">
        <v>663</v>
      </c>
      <c r="M1275" s="520">
        <v>5940</v>
      </c>
      <c r="N1275" s="524">
        <v>0.17708333333333334</v>
      </c>
      <c r="O1275" s="524">
        <v>0.18055555555555555</v>
      </c>
      <c r="P1275" s="519">
        <v>5.0000000000000222</v>
      </c>
      <c r="Q1275" s="520" t="s">
        <v>538</v>
      </c>
      <c r="R1275" s="520"/>
      <c r="S1275" s="520" t="s">
        <v>539</v>
      </c>
      <c r="T1275" s="520" t="s">
        <v>540</v>
      </c>
      <c r="U1275" s="520"/>
      <c r="V1275" s="520"/>
      <c r="W1275" s="520" t="s">
        <v>658</v>
      </c>
      <c r="X1275" s="520" t="s">
        <v>619</v>
      </c>
      <c r="Y1275" s="520" t="b">
        <v>0</v>
      </c>
      <c r="Z1275" s="520">
        <v>5940</v>
      </c>
      <c r="AA1275" s="520">
        <v>6000</v>
      </c>
      <c r="AB1275" s="520">
        <v>40702</v>
      </c>
      <c r="AC1275" s="520" t="s">
        <v>1983</v>
      </c>
      <c r="AD1275" s="527">
        <v>750</v>
      </c>
      <c r="AE1275" s="520">
        <v>6</v>
      </c>
      <c r="AF1275" s="520"/>
      <c r="AG1275" s="520"/>
      <c r="AH1275" s="520">
        <v>495</v>
      </c>
      <c r="AI1275" s="520" t="s">
        <v>580</v>
      </c>
    </row>
    <row r="1276" spans="1:35" s="154" customFormat="1">
      <c r="A1276" s="520" t="s">
        <v>272</v>
      </c>
      <c r="B1276" s="520">
        <v>9</v>
      </c>
      <c r="C1276" s="525">
        <v>1275425</v>
      </c>
      <c r="D1276" s="520">
        <v>10054041</v>
      </c>
      <c r="E1276" s="520" t="s">
        <v>1224</v>
      </c>
      <c r="F1276" s="520" t="s">
        <v>561</v>
      </c>
      <c r="G1276" s="522">
        <v>40702</v>
      </c>
      <c r="H1276" s="522" t="s">
        <v>743</v>
      </c>
      <c r="I1276" s="520" t="s">
        <v>530</v>
      </c>
      <c r="J1276" s="523" t="s">
        <v>577</v>
      </c>
      <c r="K1276" s="520" t="s">
        <v>183</v>
      </c>
      <c r="L1276" s="520" t="s">
        <v>663</v>
      </c>
      <c r="M1276" s="520">
        <v>5940</v>
      </c>
      <c r="N1276" s="524">
        <v>0.18055555555555555</v>
      </c>
      <c r="O1276" s="524">
        <v>0.18472222222222223</v>
      </c>
      <c r="P1276" s="519">
        <v>5.9999999999999787</v>
      </c>
      <c r="Q1276" s="520" t="s">
        <v>1952</v>
      </c>
      <c r="R1276" s="520" t="s">
        <v>1985</v>
      </c>
      <c r="S1276" s="520" t="s">
        <v>542</v>
      </c>
      <c r="T1276" s="520" t="s">
        <v>534</v>
      </c>
      <c r="U1276" s="520"/>
      <c r="V1276" s="520"/>
      <c r="W1276" s="520" t="s">
        <v>658</v>
      </c>
      <c r="X1276" s="520" t="s">
        <v>619</v>
      </c>
      <c r="Y1276" s="520" t="b">
        <v>0</v>
      </c>
      <c r="Z1276" s="520"/>
      <c r="AA1276" s="520"/>
      <c r="AB1276" s="520"/>
      <c r="AC1276" s="520"/>
      <c r="AD1276" s="527"/>
      <c r="AE1276" s="520"/>
      <c r="AF1276" s="520"/>
      <c r="AG1276" s="520"/>
      <c r="AH1276" s="520"/>
      <c r="AI1276" s="520" t="s">
        <v>580</v>
      </c>
    </row>
    <row r="1277" spans="1:35" s="154" customFormat="1">
      <c r="A1277" s="520" t="s">
        <v>272</v>
      </c>
      <c r="B1277" s="520">
        <v>9</v>
      </c>
      <c r="C1277" s="525">
        <v>1275425</v>
      </c>
      <c r="D1277" s="520">
        <v>10054041</v>
      </c>
      <c r="E1277" s="520" t="s">
        <v>1224</v>
      </c>
      <c r="F1277" s="520" t="s">
        <v>561</v>
      </c>
      <c r="G1277" s="522">
        <v>40702</v>
      </c>
      <c r="H1277" s="522" t="s">
        <v>743</v>
      </c>
      <c r="I1277" s="520" t="s">
        <v>530</v>
      </c>
      <c r="J1277" s="523" t="s">
        <v>577</v>
      </c>
      <c r="K1277" s="520" t="s">
        <v>183</v>
      </c>
      <c r="L1277" s="520" t="s">
        <v>663</v>
      </c>
      <c r="M1277" s="520">
        <v>5940</v>
      </c>
      <c r="N1277" s="524">
        <v>0.18472222222222223</v>
      </c>
      <c r="O1277" s="524">
        <v>0.18888888888888888</v>
      </c>
      <c r="P1277" s="519">
        <v>6.0000000000000187</v>
      </c>
      <c r="Q1277" s="520" t="s">
        <v>538</v>
      </c>
      <c r="R1277" s="520"/>
      <c r="S1277" s="520" t="s">
        <v>539</v>
      </c>
      <c r="T1277" s="520" t="s">
        <v>540</v>
      </c>
      <c r="U1277" s="520"/>
      <c r="V1277" s="520"/>
      <c r="W1277" s="520" t="s">
        <v>658</v>
      </c>
      <c r="X1277" s="520" t="s">
        <v>619</v>
      </c>
      <c r="Y1277" s="520" t="b">
        <v>0</v>
      </c>
      <c r="Z1277" s="520"/>
      <c r="AA1277" s="520"/>
      <c r="AB1277" s="520"/>
      <c r="AC1277" s="520"/>
      <c r="AD1277" s="527"/>
      <c r="AE1277" s="520"/>
      <c r="AF1277" s="520"/>
      <c r="AG1277" s="520"/>
      <c r="AH1277" s="520"/>
      <c r="AI1277" s="520" t="s">
        <v>580</v>
      </c>
    </row>
    <row r="1278" spans="1:35" s="154" customFormat="1">
      <c r="A1278" s="520" t="s">
        <v>272</v>
      </c>
      <c r="B1278" s="520">
        <v>9</v>
      </c>
      <c r="C1278" s="525">
        <v>1275425</v>
      </c>
      <c r="D1278" s="520">
        <v>10054041</v>
      </c>
      <c r="E1278" s="520" t="s">
        <v>1224</v>
      </c>
      <c r="F1278" s="520" t="s">
        <v>561</v>
      </c>
      <c r="G1278" s="522">
        <v>40702</v>
      </c>
      <c r="H1278" s="522" t="s">
        <v>743</v>
      </c>
      <c r="I1278" s="520" t="s">
        <v>530</v>
      </c>
      <c r="J1278" s="523" t="s">
        <v>577</v>
      </c>
      <c r="K1278" s="520" t="s">
        <v>183</v>
      </c>
      <c r="L1278" s="520" t="s">
        <v>663</v>
      </c>
      <c r="M1278" s="520">
        <v>5940</v>
      </c>
      <c r="N1278" s="524">
        <v>0.18888888888888888</v>
      </c>
      <c r="O1278" s="524">
        <v>0.19444444444444445</v>
      </c>
      <c r="P1278" s="519">
        <v>8.0000000000000107</v>
      </c>
      <c r="Q1278" s="520" t="s">
        <v>572</v>
      </c>
      <c r="R1278" s="520" t="s">
        <v>1986</v>
      </c>
      <c r="S1278" s="520" t="s">
        <v>533</v>
      </c>
      <c r="T1278" s="520" t="s">
        <v>534</v>
      </c>
      <c r="U1278" s="520"/>
      <c r="V1278" s="520"/>
      <c r="W1278" s="520" t="s">
        <v>658</v>
      </c>
      <c r="X1278" s="520" t="s">
        <v>619</v>
      </c>
      <c r="Y1278" s="520" t="b">
        <v>0</v>
      </c>
      <c r="Z1278" s="520"/>
      <c r="AA1278" s="520"/>
      <c r="AB1278" s="520"/>
      <c r="AC1278" s="520"/>
      <c r="AD1278" s="527"/>
      <c r="AE1278" s="520"/>
      <c r="AF1278" s="520"/>
      <c r="AG1278" s="520"/>
      <c r="AH1278" s="520"/>
      <c r="AI1278" s="520" t="s">
        <v>580</v>
      </c>
    </row>
    <row r="1279" spans="1:35" s="154" customFormat="1">
      <c r="A1279" s="520" t="s">
        <v>272</v>
      </c>
      <c r="B1279" s="520">
        <v>9</v>
      </c>
      <c r="C1279" s="525">
        <v>1275425</v>
      </c>
      <c r="D1279" s="520">
        <v>10054041</v>
      </c>
      <c r="E1279" s="520" t="s">
        <v>1224</v>
      </c>
      <c r="F1279" s="520" t="s">
        <v>561</v>
      </c>
      <c r="G1279" s="522">
        <v>40702</v>
      </c>
      <c r="H1279" s="522" t="s">
        <v>743</v>
      </c>
      <c r="I1279" s="520" t="s">
        <v>530</v>
      </c>
      <c r="J1279" s="523" t="s">
        <v>577</v>
      </c>
      <c r="K1279" s="520" t="s">
        <v>183</v>
      </c>
      <c r="L1279" s="520" t="s">
        <v>663</v>
      </c>
      <c r="M1279" s="520">
        <v>5940</v>
      </c>
      <c r="N1279" s="524">
        <v>0.19444444444444445</v>
      </c>
      <c r="O1279" s="524">
        <v>0.20833333333333334</v>
      </c>
      <c r="P1279" s="519">
        <v>19.999999999999968</v>
      </c>
      <c r="Q1279" s="520" t="s">
        <v>538</v>
      </c>
      <c r="R1279" s="520"/>
      <c r="S1279" s="520" t="s">
        <v>539</v>
      </c>
      <c r="T1279" s="520" t="s">
        <v>540</v>
      </c>
      <c r="U1279" s="520"/>
      <c r="V1279" s="520"/>
      <c r="W1279" s="520" t="s">
        <v>658</v>
      </c>
      <c r="X1279" s="520" t="s">
        <v>619</v>
      </c>
      <c r="Y1279" s="520" t="b">
        <v>0</v>
      </c>
      <c r="Z1279" s="520"/>
      <c r="AA1279" s="520"/>
      <c r="AB1279" s="520"/>
      <c r="AC1279" s="520"/>
      <c r="AD1279" s="527"/>
      <c r="AE1279" s="520"/>
      <c r="AF1279" s="520"/>
      <c r="AG1279" s="520"/>
      <c r="AH1279" s="520"/>
      <c r="AI1279" s="520" t="s">
        <v>580</v>
      </c>
    </row>
    <row r="1280" spans="1:35" s="154" customFormat="1">
      <c r="A1280" s="520" t="s">
        <v>272</v>
      </c>
      <c r="B1280" s="520">
        <v>9</v>
      </c>
      <c r="C1280" s="525">
        <v>1275425</v>
      </c>
      <c r="D1280" s="520">
        <v>10054041</v>
      </c>
      <c r="E1280" s="520" t="s">
        <v>1224</v>
      </c>
      <c r="F1280" s="520" t="s">
        <v>561</v>
      </c>
      <c r="G1280" s="522">
        <v>40702</v>
      </c>
      <c r="H1280" s="522" t="s">
        <v>743</v>
      </c>
      <c r="I1280" s="520" t="s">
        <v>530</v>
      </c>
      <c r="J1280" s="523" t="s">
        <v>577</v>
      </c>
      <c r="K1280" s="520" t="s">
        <v>183</v>
      </c>
      <c r="L1280" s="520" t="s">
        <v>663</v>
      </c>
      <c r="M1280" s="520">
        <v>5940</v>
      </c>
      <c r="N1280" s="524">
        <v>0.20833333333333334</v>
      </c>
      <c r="O1280" s="524">
        <v>0.21527777777777776</v>
      </c>
      <c r="P1280" s="519">
        <v>10.000000000000004</v>
      </c>
      <c r="Q1280" s="520" t="s">
        <v>1680</v>
      </c>
      <c r="R1280" s="520" t="s">
        <v>1987</v>
      </c>
      <c r="S1280" s="520" t="s">
        <v>587</v>
      </c>
      <c r="T1280" s="520" t="s">
        <v>534</v>
      </c>
      <c r="U1280" s="520"/>
      <c r="V1280" s="520"/>
      <c r="W1280" s="520" t="s">
        <v>658</v>
      </c>
      <c r="X1280" s="520" t="s">
        <v>619</v>
      </c>
      <c r="Y1280" s="520" t="b">
        <v>0</v>
      </c>
      <c r="Z1280" s="520"/>
      <c r="AA1280" s="520"/>
      <c r="AB1280" s="520"/>
      <c r="AC1280" s="520"/>
      <c r="AD1280" s="527"/>
      <c r="AE1280" s="520"/>
      <c r="AF1280" s="520"/>
      <c r="AG1280" s="520"/>
      <c r="AH1280" s="520"/>
      <c r="AI1280" s="520" t="s">
        <v>580</v>
      </c>
    </row>
    <row r="1281" spans="1:35" s="154" customFormat="1">
      <c r="A1281" s="520" t="s">
        <v>272</v>
      </c>
      <c r="B1281" s="520">
        <v>9</v>
      </c>
      <c r="C1281" s="525">
        <v>1275425</v>
      </c>
      <c r="D1281" s="520">
        <v>10054041</v>
      </c>
      <c r="E1281" s="520" t="s">
        <v>1224</v>
      </c>
      <c r="F1281" s="520" t="s">
        <v>561</v>
      </c>
      <c r="G1281" s="522">
        <v>40702</v>
      </c>
      <c r="H1281" s="522" t="s">
        <v>743</v>
      </c>
      <c r="I1281" s="520" t="s">
        <v>530</v>
      </c>
      <c r="J1281" s="523" t="s">
        <v>577</v>
      </c>
      <c r="K1281" s="520" t="s">
        <v>183</v>
      </c>
      <c r="L1281" s="520" t="s">
        <v>663</v>
      </c>
      <c r="M1281" s="520">
        <v>5940</v>
      </c>
      <c r="N1281" s="524">
        <v>0.21527777777777776</v>
      </c>
      <c r="O1281" s="524">
        <v>0.22361111111111109</v>
      </c>
      <c r="P1281" s="519">
        <v>11.999999999999996</v>
      </c>
      <c r="Q1281" s="520" t="s">
        <v>538</v>
      </c>
      <c r="R1281" s="520"/>
      <c r="S1281" s="520" t="s">
        <v>539</v>
      </c>
      <c r="T1281" s="520" t="s">
        <v>540</v>
      </c>
      <c r="U1281" s="520"/>
      <c r="V1281" s="520"/>
      <c r="W1281" s="520" t="s">
        <v>658</v>
      </c>
      <c r="X1281" s="520" t="s">
        <v>619</v>
      </c>
      <c r="Y1281" s="520" t="b">
        <v>0</v>
      </c>
      <c r="Z1281" s="520"/>
      <c r="AA1281" s="520"/>
      <c r="AB1281" s="520"/>
      <c r="AC1281" s="520"/>
      <c r="AD1281" s="527"/>
      <c r="AE1281" s="520"/>
      <c r="AF1281" s="520"/>
      <c r="AG1281" s="520"/>
      <c r="AH1281" s="520"/>
      <c r="AI1281" s="520" t="s">
        <v>580</v>
      </c>
    </row>
    <row r="1282" spans="1:35" s="154" customFormat="1">
      <c r="A1282" s="520" t="s">
        <v>272</v>
      </c>
      <c r="B1282" s="520">
        <v>9</v>
      </c>
      <c r="C1282" s="525">
        <v>1275425</v>
      </c>
      <c r="D1282" s="520">
        <v>10054041</v>
      </c>
      <c r="E1282" s="520" t="s">
        <v>1224</v>
      </c>
      <c r="F1282" s="520" t="s">
        <v>561</v>
      </c>
      <c r="G1282" s="522">
        <v>40702</v>
      </c>
      <c r="H1282" s="522" t="s">
        <v>743</v>
      </c>
      <c r="I1282" s="520" t="s">
        <v>530</v>
      </c>
      <c r="J1282" s="523" t="s">
        <v>577</v>
      </c>
      <c r="K1282" s="520" t="s">
        <v>183</v>
      </c>
      <c r="L1282" s="520" t="s">
        <v>663</v>
      </c>
      <c r="M1282" s="520">
        <v>5940</v>
      </c>
      <c r="N1282" s="524">
        <v>0.22361111111111109</v>
      </c>
      <c r="O1282" s="524">
        <v>0.22916666666666666</v>
      </c>
      <c r="P1282" s="519">
        <v>8.0000000000000107</v>
      </c>
      <c r="Q1282" s="520" t="s">
        <v>572</v>
      </c>
      <c r="R1282" s="520" t="s">
        <v>1986</v>
      </c>
      <c r="S1282" s="520" t="s">
        <v>533</v>
      </c>
      <c r="T1282" s="520" t="s">
        <v>534</v>
      </c>
      <c r="U1282" s="520"/>
      <c r="V1282" s="520"/>
      <c r="W1282" s="520" t="s">
        <v>658</v>
      </c>
      <c r="X1282" s="520" t="s">
        <v>619</v>
      </c>
      <c r="Y1282" s="520" t="b">
        <v>0</v>
      </c>
      <c r="Z1282" s="520"/>
      <c r="AA1282" s="520"/>
      <c r="AB1282" s="520"/>
      <c r="AC1282" s="520"/>
      <c r="AD1282" s="527"/>
      <c r="AE1282" s="520"/>
      <c r="AF1282" s="520"/>
      <c r="AG1282" s="520"/>
      <c r="AH1282" s="520"/>
      <c r="AI1282" s="520" t="s">
        <v>580</v>
      </c>
    </row>
    <row r="1283" spans="1:35" s="154" customFormat="1">
      <c r="A1283" s="520" t="s">
        <v>272</v>
      </c>
      <c r="B1283" s="520">
        <v>9</v>
      </c>
      <c r="C1283" s="525">
        <v>1275425</v>
      </c>
      <c r="D1283" s="520">
        <v>10054041</v>
      </c>
      <c r="E1283" s="520" t="s">
        <v>1224</v>
      </c>
      <c r="F1283" s="520" t="s">
        <v>561</v>
      </c>
      <c r="G1283" s="522">
        <v>40702</v>
      </c>
      <c r="H1283" s="522" t="s">
        <v>743</v>
      </c>
      <c r="I1283" s="520" t="s">
        <v>530</v>
      </c>
      <c r="J1283" s="523" t="s">
        <v>577</v>
      </c>
      <c r="K1283" s="520" t="s">
        <v>183</v>
      </c>
      <c r="L1283" s="520" t="s">
        <v>663</v>
      </c>
      <c r="M1283" s="520">
        <v>5940</v>
      </c>
      <c r="N1283" s="524">
        <v>0.22916666666666666</v>
      </c>
      <c r="O1283" s="524">
        <v>0.2361111111111111</v>
      </c>
      <c r="P1283" s="519">
        <v>10.000000000000004</v>
      </c>
      <c r="Q1283" s="520" t="s">
        <v>538</v>
      </c>
      <c r="R1283" s="520"/>
      <c r="S1283" s="520" t="s">
        <v>539</v>
      </c>
      <c r="T1283" s="520" t="s">
        <v>540</v>
      </c>
      <c r="U1283" s="520"/>
      <c r="V1283" s="520"/>
      <c r="W1283" s="520" t="s">
        <v>658</v>
      </c>
      <c r="X1283" s="520" t="s">
        <v>619</v>
      </c>
      <c r="Y1283" s="520" t="b">
        <v>0</v>
      </c>
      <c r="Z1283" s="520"/>
      <c r="AA1283" s="520"/>
      <c r="AB1283" s="520"/>
      <c r="AC1283" s="520"/>
      <c r="AD1283" s="527"/>
      <c r="AE1283" s="520"/>
      <c r="AF1283" s="520"/>
      <c r="AG1283" s="520"/>
      <c r="AH1283" s="520"/>
      <c r="AI1283" s="520" t="s">
        <v>580</v>
      </c>
    </row>
    <row r="1284" spans="1:35" s="154" customFormat="1">
      <c r="A1284" s="520" t="s">
        <v>272</v>
      </c>
      <c r="B1284" s="520">
        <v>9</v>
      </c>
      <c r="C1284" s="525">
        <v>1275425</v>
      </c>
      <c r="D1284" s="520">
        <v>10054041</v>
      </c>
      <c r="E1284" s="520" t="s">
        <v>1224</v>
      </c>
      <c r="F1284" s="520" t="s">
        <v>561</v>
      </c>
      <c r="G1284" s="522">
        <v>40702</v>
      </c>
      <c r="H1284" s="522" t="s">
        <v>743</v>
      </c>
      <c r="I1284" s="520" t="s">
        <v>530</v>
      </c>
      <c r="J1284" s="523" t="s">
        <v>577</v>
      </c>
      <c r="K1284" s="520" t="s">
        <v>183</v>
      </c>
      <c r="L1284" s="520" t="s">
        <v>663</v>
      </c>
      <c r="M1284" s="520">
        <v>5940</v>
      </c>
      <c r="N1284" s="524">
        <v>0.2361111111111111</v>
      </c>
      <c r="O1284" s="524">
        <v>0.24027777777777778</v>
      </c>
      <c r="P1284" s="519">
        <v>5.9999999999999787</v>
      </c>
      <c r="Q1284" s="520" t="s">
        <v>1952</v>
      </c>
      <c r="R1284" s="520" t="s">
        <v>1985</v>
      </c>
      <c r="S1284" s="520" t="s">
        <v>542</v>
      </c>
      <c r="T1284" s="520" t="s">
        <v>534</v>
      </c>
      <c r="U1284" s="520"/>
      <c r="V1284" s="520"/>
      <c r="W1284" s="520" t="s">
        <v>658</v>
      </c>
      <c r="X1284" s="520" t="s">
        <v>619</v>
      </c>
      <c r="Y1284" s="520" t="b">
        <v>0</v>
      </c>
      <c r="Z1284" s="520"/>
      <c r="AA1284" s="520"/>
      <c r="AB1284" s="520"/>
      <c r="AC1284" s="520"/>
      <c r="AD1284" s="527"/>
      <c r="AE1284" s="520"/>
      <c r="AF1284" s="520"/>
      <c r="AG1284" s="520"/>
      <c r="AH1284" s="520"/>
      <c r="AI1284" s="520" t="s">
        <v>580</v>
      </c>
    </row>
    <row r="1285" spans="1:35" s="154" customFormat="1">
      <c r="A1285" s="520" t="s">
        <v>272</v>
      </c>
      <c r="B1285" s="520">
        <v>9</v>
      </c>
      <c r="C1285" s="525">
        <v>1275425</v>
      </c>
      <c r="D1285" s="520">
        <v>10054041</v>
      </c>
      <c r="E1285" s="520" t="s">
        <v>1224</v>
      </c>
      <c r="F1285" s="520" t="s">
        <v>561</v>
      </c>
      <c r="G1285" s="522">
        <v>40702</v>
      </c>
      <c r="H1285" s="522" t="s">
        <v>743</v>
      </c>
      <c r="I1285" s="520" t="s">
        <v>530</v>
      </c>
      <c r="J1285" s="523" t="s">
        <v>577</v>
      </c>
      <c r="K1285" s="520" t="s">
        <v>183</v>
      </c>
      <c r="L1285" s="520" t="s">
        <v>663</v>
      </c>
      <c r="M1285" s="520">
        <v>5940</v>
      </c>
      <c r="N1285" s="524">
        <v>0.24027777777777778</v>
      </c>
      <c r="O1285" s="524">
        <v>0.24444444444444444</v>
      </c>
      <c r="P1285" s="519">
        <v>6.0000000000000187</v>
      </c>
      <c r="Q1285" s="520" t="s">
        <v>538</v>
      </c>
      <c r="R1285" s="520"/>
      <c r="S1285" s="520" t="s">
        <v>539</v>
      </c>
      <c r="T1285" s="520" t="s">
        <v>540</v>
      </c>
      <c r="U1285" s="520"/>
      <c r="V1285" s="520"/>
      <c r="W1285" s="520" t="s">
        <v>658</v>
      </c>
      <c r="X1285" s="520" t="s">
        <v>619</v>
      </c>
      <c r="Y1285" s="520" t="b">
        <v>0</v>
      </c>
      <c r="Z1285" s="520"/>
      <c r="AA1285" s="520"/>
      <c r="AB1285" s="520"/>
      <c r="AC1285" s="520"/>
      <c r="AD1285" s="527"/>
      <c r="AE1285" s="520"/>
      <c r="AF1285" s="520"/>
      <c r="AG1285" s="520"/>
      <c r="AH1285" s="520"/>
      <c r="AI1285" s="520" t="s">
        <v>580</v>
      </c>
    </row>
    <row r="1286" spans="1:35" s="154" customFormat="1">
      <c r="A1286" s="520" t="s">
        <v>272</v>
      </c>
      <c r="B1286" s="520">
        <v>9</v>
      </c>
      <c r="C1286" s="525">
        <v>1275425</v>
      </c>
      <c r="D1286" s="520">
        <v>10054041</v>
      </c>
      <c r="E1286" s="520" t="s">
        <v>1224</v>
      </c>
      <c r="F1286" s="520" t="s">
        <v>561</v>
      </c>
      <c r="G1286" s="522">
        <v>40702</v>
      </c>
      <c r="H1286" s="522" t="s">
        <v>743</v>
      </c>
      <c r="I1286" s="520" t="s">
        <v>530</v>
      </c>
      <c r="J1286" s="523" t="s">
        <v>577</v>
      </c>
      <c r="K1286" s="520" t="s">
        <v>183</v>
      </c>
      <c r="L1286" s="520" t="s">
        <v>663</v>
      </c>
      <c r="M1286" s="520">
        <v>5940</v>
      </c>
      <c r="N1286" s="524">
        <v>0.24444444444444444</v>
      </c>
      <c r="O1286" s="524">
        <v>0.25</v>
      </c>
      <c r="P1286" s="519">
        <v>8.0000000000000107</v>
      </c>
      <c r="Q1286" s="520" t="s">
        <v>638</v>
      </c>
      <c r="R1286" s="520" t="s">
        <v>1981</v>
      </c>
      <c r="S1286" s="520" t="s">
        <v>542</v>
      </c>
      <c r="T1286" s="520" t="s">
        <v>534</v>
      </c>
      <c r="U1286" s="520"/>
      <c r="V1286" s="520"/>
      <c r="W1286" s="520" t="s">
        <v>658</v>
      </c>
      <c r="X1286" s="520" t="s">
        <v>619</v>
      </c>
      <c r="Y1286" s="520" t="b">
        <v>0</v>
      </c>
      <c r="Z1286" s="520"/>
      <c r="AA1286" s="520"/>
      <c r="AB1286" s="520"/>
      <c r="AC1286" s="520"/>
      <c r="AD1286" s="527"/>
      <c r="AE1286" s="520"/>
      <c r="AF1286" s="520"/>
      <c r="AG1286" s="520"/>
      <c r="AH1286" s="520"/>
      <c r="AI1286" s="520" t="s">
        <v>580</v>
      </c>
    </row>
    <row r="1287" spans="1:35" s="154" customFormat="1">
      <c r="A1287" s="520" t="s">
        <v>272</v>
      </c>
      <c r="B1287" s="520">
        <v>9</v>
      </c>
      <c r="C1287" s="525">
        <v>1275425</v>
      </c>
      <c r="D1287" s="520">
        <v>10054041</v>
      </c>
      <c r="E1287" s="520" t="s">
        <v>1224</v>
      </c>
      <c r="F1287" s="520" t="s">
        <v>561</v>
      </c>
      <c r="G1287" s="522">
        <v>40702</v>
      </c>
      <c r="H1287" s="522" t="s">
        <v>743</v>
      </c>
      <c r="I1287" s="520" t="s">
        <v>530</v>
      </c>
      <c r="J1287" s="523" t="s">
        <v>577</v>
      </c>
      <c r="K1287" s="520" t="s">
        <v>183</v>
      </c>
      <c r="L1287" s="520" t="s">
        <v>663</v>
      </c>
      <c r="M1287" s="520">
        <v>5940</v>
      </c>
      <c r="N1287" s="524">
        <v>0.25</v>
      </c>
      <c r="O1287" s="524">
        <v>0.25416666666666665</v>
      </c>
      <c r="P1287" s="519">
        <v>5.9999999999999787</v>
      </c>
      <c r="Q1287" s="520" t="s">
        <v>538</v>
      </c>
      <c r="R1287" s="520"/>
      <c r="S1287" s="520" t="s">
        <v>539</v>
      </c>
      <c r="T1287" s="520" t="s">
        <v>540</v>
      </c>
      <c r="U1287" s="520"/>
      <c r="V1287" s="520"/>
      <c r="W1287" s="520" t="s">
        <v>658</v>
      </c>
      <c r="X1287" s="520" t="s">
        <v>619</v>
      </c>
      <c r="Y1287" s="520" t="b">
        <v>0</v>
      </c>
      <c r="Z1287" s="520"/>
      <c r="AA1287" s="520"/>
      <c r="AB1287" s="520"/>
      <c r="AC1287" s="520"/>
      <c r="AD1287" s="527"/>
      <c r="AE1287" s="520"/>
      <c r="AF1287" s="520"/>
      <c r="AG1287" s="520"/>
      <c r="AH1287" s="520"/>
      <c r="AI1287" s="520" t="s">
        <v>580</v>
      </c>
    </row>
    <row r="1288" spans="1:35" s="154" customFormat="1">
      <c r="A1288" s="520" t="s">
        <v>272</v>
      </c>
      <c r="B1288" s="520">
        <v>9</v>
      </c>
      <c r="C1288" s="525">
        <v>1275425</v>
      </c>
      <c r="D1288" s="520">
        <v>10054041</v>
      </c>
      <c r="E1288" s="520" t="s">
        <v>1224</v>
      </c>
      <c r="F1288" s="520" t="s">
        <v>561</v>
      </c>
      <c r="G1288" s="522">
        <v>40702</v>
      </c>
      <c r="H1288" s="522" t="s">
        <v>743</v>
      </c>
      <c r="I1288" s="520" t="s">
        <v>530</v>
      </c>
      <c r="J1288" s="523" t="s">
        <v>577</v>
      </c>
      <c r="K1288" s="520" t="s">
        <v>183</v>
      </c>
      <c r="L1288" s="520" t="s">
        <v>663</v>
      </c>
      <c r="M1288" s="520">
        <v>5940</v>
      </c>
      <c r="N1288" s="524">
        <v>0.25416666666666665</v>
      </c>
      <c r="O1288" s="524">
        <v>0.25763888888888886</v>
      </c>
      <c r="P1288" s="519">
        <v>4.9999999999999822</v>
      </c>
      <c r="Q1288" s="520" t="s">
        <v>1680</v>
      </c>
      <c r="R1288" s="520" t="s">
        <v>1987</v>
      </c>
      <c r="S1288" s="520" t="s">
        <v>587</v>
      </c>
      <c r="T1288" s="520" t="s">
        <v>534</v>
      </c>
      <c r="U1288" s="520"/>
      <c r="V1288" s="520"/>
      <c r="W1288" s="520" t="s">
        <v>658</v>
      </c>
      <c r="X1288" s="520" t="s">
        <v>619</v>
      </c>
      <c r="Y1288" s="520" t="b">
        <v>0</v>
      </c>
      <c r="Z1288" s="520"/>
      <c r="AA1288" s="520"/>
      <c r="AB1288" s="520"/>
      <c r="AC1288" s="520"/>
      <c r="AD1288" s="527"/>
      <c r="AE1288" s="520"/>
      <c r="AF1288" s="520"/>
      <c r="AG1288" s="520"/>
      <c r="AH1288" s="520"/>
      <c r="AI1288" s="520" t="s">
        <v>580</v>
      </c>
    </row>
    <row r="1289" spans="1:35" s="154" customFormat="1">
      <c r="A1289" s="520" t="s">
        <v>272</v>
      </c>
      <c r="B1289" s="520">
        <v>9</v>
      </c>
      <c r="C1289" s="525">
        <v>1275425</v>
      </c>
      <c r="D1289" s="520">
        <v>10054041</v>
      </c>
      <c r="E1289" s="520" t="s">
        <v>1224</v>
      </c>
      <c r="F1289" s="520" t="s">
        <v>561</v>
      </c>
      <c r="G1289" s="522">
        <v>40702</v>
      </c>
      <c r="H1289" s="522" t="s">
        <v>743</v>
      </c>
      <c r="I1289" s="520" t="s">
        <v>530</v>
      </c>
      <c r="J1289" s="523" t="s">
        <v>577</v>
      </c>
      <c r="K1289" s="520" t="s">
        <v>183</v>
      </c>
      <c r="L1289" s="520" t="s">
        <v>663</v>
      </c>
      <c r="M1289" s="520">
        <v>5940</v>
      </c>
      <c r="N1289" s="524">
        <v>0.25763888888888886</v>
      </c>
      <c r="O1289" s="524">
        <v>0.26041666666666669</v>
      </c>
      <c r="P1289" s="519">
        <v>3.9999999999999858</v>
      </c>
      <c r="Q1289" s="520" t="s">
        <v>538</v>
      </c>
      <c r="R1289" s="520"/>
      <c r="S1289" s="520" t="s">
        <v>539</v>
      </c>
      <c r="T1289" s="520" t="s">
        <v>540</v>
      </c>
      <c r="U1289" s="520"/>
      <c r="V1289" s="520"/>
      <c r="W1289" s="520" t="s">
        <v>658</v>
      </c>
      <c r="X1289" s="520" t="s">
        <v>619</v>
      </c>
      <c r="Y1289" s="520" t="b">
        <v>0</v>
      </c>
      <c r="Z1289" s="520"/>
      <c r="AA1289" s="520"/>
      <c r="AB1289" s="520"/>
      <c r="AC1289" s="520"/>
      <c r="AD1289" s="527"/>
      <c r="AE1289" s="520"/>
      <c r="AF1289" s="520"/>
      <c r="AG1289" s="520"/>
      <c r="AH1289" s="520"/>
      <c r="AI1289" s="520" t="s">
        <v>580</v>
      </c>
    </row>
    <row r="1290" spans="1:35" s="154" customFormat="1">
      <c r="A1290" s="520" t="s">
        <v>272</v>
      </c>
      <c r="B1290" s="520">
        <v>9</v>
      </c>
      <c r="C1290" s="525">
        <v>1275425</v>
      </c>
      <c r="D1290" s="520">
        <v>10054041</v>
      </c>
      <c r="E1290" s="520" t="s">
        <v>1224</v>
      </c>
      <c r="F1290" s="520" t="s">
        <v>561</v>
      </c>
      <c r="G1290" s="522">
        <v>40702</v>
      </c>
      <c r="H1290" s="522" t="s">
        <v>743</v>
      </c>
      <c r="I1290" s="520" t="s">
        <v>530</v>
      </c>
      <c r="J1290" s="523" t="s">
        <v>577</v>
      </c>
      <c r="K1290" s="520" t="s">
        <v>183</v>
      </c>
      <c r="L1290" s="520" t="s">
        <v>663</v>
      </c>
      <c r="M1290" s="520">
        <v>5940</v>
      </c>
      <c r="N1290" s="524">
        <v>0.26041666666666669</v>
      </c>
      <c r="O1290" s="524">
        <v>0.2638888888888889</v>
      </c>
      <c r="P1290" s="519">
        <v>5.0000000000000622</v>
      </c>
      <c r="Q1290" s="520" t="s">
        <v>546</v>
      </c>
      <c r="R1290" s="520" t="s">
        <v>1972</v>
      </c>
      <c r="S1290" s="520" t="s">
        <v>547</v>
      </c>
      <c r="T1290" s="520" t="s">
        <v>534</v>
      </c>
      <c r="U1290" s="520"/>
      <c r="V1290" s="520"/>
      <c r="W1290" s="520" t="s">
        <v>658</v>
      </c>
      <c r="X1290" s="520" t="s">
        <v>619</v>
      </c>
      <c r="Y1290" s="520" t="b">
        <v>0</v>
      </c>
      <c r="Z1290" s="520"/>
      <c r="AA1290" s="520"/>
      <c r="AB1290" s="520"/>
      <c r="AC1290" s="520"/>
      <c r="AD1290" s="527"/>
      <c r="AE1290" s="520"/>
      <c r="AF1290" s="520"/>
      <c r="AG1290" s="520"/>
      <c r="AH1290" s="520"/>
      <c r="AI1290" s="520" t="s">
        <v>580</v>
      </c>
    </row>
    <row r="1291" spans="1:35" s="154" customFormat="1">
      <c r="A1291" s="520" t="s">
        <v>272</v>
      </c>
      <c r="B1291" s="520">
        <v>9</v>
      </c>
      <c r="C1291" s="525">
        <v>1275425</v>
      </c>
      <c r="D1291" s="520">
        <v>10054041</v>
      </c>
      <c r="E1291" s="520" t="s">
        <v>1224</v>
      </c>
      <c r="F1291" s="520" t="s">
        <v>561</v>
      </c>
      <c r="G1291" s="522">
        <v>40702</v>
      </c>
      <c r="H1291" s="522" t="s">
        <v>743</v>
      </c>
      <c r="I1291" s="520" t="s">
        <v>530</v>
      </c>
      <c r="J1291" s="523" t="s">
        <v>577</v>
      </c>
      <c r="K1291" s="520" t="s">
        <v>183</v>
      </c>
      <c r="L1291" s="520" t="s">
        <v>663</v>
      </c>
      <c r="M1291" s="520">
        <v>5940</v>
      </c>
      <c r="N1291" s="524">
        <v>0.2638888888888889</v>
      </c>
      <c r="O1291" s="524">
        <v>0.27777777777777779</v>
      </c>
      <c r="P1291" s="519">
        <v>20.000000000000007</v>
      </c>
      <c r="Q1291" s="520" t="s">
        <v>558</v>
      </c>
      <c r="R1291" s="520" t="s">
        <v>1988</v>
      </c>
      <c r="S1291" s="520" t="s">
        <v>542</v>
      </c>
      <c r="T1291" s="520" t="s">
        <v>534</v>
      </c>
      <c r="U1291" s="520"/>
      <c r="V1291" s="520"/>
      <c r="W1291" s="520" t="s">
        <v>658</v>
      </c>
      <c r="X1291" s="520" t="s">
        <v>619</v>
      </c>
      <c r="Y1291" s="520" t="b">
        <v>0</v>
      </c>
      <c r="Z1291" s="520"/>
      <c r="AA1291" s="520"/>
      <c r="AB1291" s="520"/>
      <c r="AC1291" s="520"/>
      <c r="AD1291" s="527"/>
      <c r="AE1291" s="520"/>
      <c r="AF1291" s="520"/>
      <c r="AG1291" s="520"/>
      <c r="AH1291" s="520"/>
      <c r="AI1291" s="520" t="s">
        <v>580</v>
      </c>
    </row>
    <row r="1292" spans="1:35" s="154" customFormat="1">
      <c r="A1292" s="520" t="s">
        <v>272</v>
      </c>
      <c r="B1292" s="520">
        <v>10</v>
      </c>
      <c r="C1292" s="525">
        <v>7085259</v>
      </c>
      <c r="D1292" s="520">
        <v>21000998</v>
      </c>
      <c r="E1292" s="520" t="s">
        <v>1187</v>
      </c>
      <c r="F1292" s="520" t="s">
        <v>594</v>
      </c>
      <c r="G1292" s="522">
        <v>40702</v>
      </c>
      <c r="H1292" s="522" t="s">
        <v>743</v>
      </c>
      <c r="I1292" s="520" t="s">
        <v>530</v>
      </c>
      <c r="J1292" s="523" t="s">
        <v>577</v>
      </c>
      <c r="K1292" s="520" t="s">
        <v>106</v>
      </c>
      <c r="L1292" s="520" t="s">
        <v>663</v>
      </c>
      <c r="M1292" s="520">
        <v>0</v>
      </c>
      <c r="N1292" s="524">
        <v>0.27777777777777779</v>
      </c>
      <c r="O1292" s="524">
        <v>0.29166666666666669</v>
      </c>
      <c r="P1292" s="519">
        <v>19.999999999999929</v>
      </c>
      <c r="Q1292" s="520" t="s">
        <v>562</v>
      </c>
      <c r="R1292" s="520" t="s">
        <v>1969</v>
      </c>
      <c r="S1292" s="520" t="s">
        <v>550</v>
      </c>
      <c r="T1292" s="520" t="s">
        <v>551</v>
      </c>
      <c r="U1292" s="520"/>
      <c r="V1292" s="520"/>
      <c r="W1292" s="520" t="s">
        <v>658</v>
      </c>
      <c r="X1292" s="520" t="s">
        <v>619</v>
      </c>
      <c r="Y1292" s="520" t="b">
        <v>0</v>
      </c>
      <c r="Z1292" s="520">
        <v>0</v>
      </c>
      <c r="AA1292" s="520">
        <v>6000</v>
      </c>
      <c r="AB1292" s="520">
        <v>40702</v>
      </c>
      <c r="AC1292" s="520" t="s">
        <v>1989</v>
      </c>
      <c r="AD1292" s="527">
        <v>750</v>
      </c>
      <c r="AE1292" s="520">
        <v>12</v>
      </c>
      <c r="AF1292" s="520"/>
      <c r="AG1292" s="520"/>
      <c r="AH1292" s="520">
        <v>0</v>
      </c>
      <c r="AI1292" s="520" t="s">
        <v>580</v>
      </c>
    </row>
    <row r="1293" spans="1:35" s="154" customFormat="1">
      <c r="A1293" s="520" t="s">
        <v>272</v>
      </c>
      <c r="B1293" s="520">
        <v>1</v>
      </c>
      <c r="C1293" s="525">
        <v>1274146</v>
      </c>
      <c r="D1293" s="520">
        <v>10050328</v>
      </c>
      <c r="E1293" s="520" t="s">
        <v>276</v>
      </c>
      <c r="F1293" s="520" t="s">
        <v>528</v>
      </c>
      <c r="G1293" s="522">
        <v>40702</v>
      </c>
      <c r="H1293" s="522" t="s">
        <v>743</v>
      </c>
      <c r="I1293" s="520" t="s">
        <v>530</v>
      </c>
      <c r="J1293" s="523" t="s">
        <v>577</v>
      </c>
      <c r="K1293" s="520" t="s">
        <v>106</v>
      </c>
      <c r="L1293" s="520" t="s">
        <v>663</v>
      </c>
      <c r="M1293" s="520">
        <v>2688</v>
      </c>
      <c r="N1293" s="524">
        <v>0.91666666666666663</v>
      </c>
      <c r="O1293" s="524">
        <v>0.95763888888888882</v>
      </c>
      <c r="P1293" s="519">
        <v>58.99999999999995</v>
      </c>
      <c r="Q1293" s="520" t="s">
        <v>778</v>
      </c>
      <c r="R1293" s="520" t="s">
        <v>1962</v>
      </c>
      <c r="S1293" s="520" t="s">
        <v>602</v>
      </c>
      <c r="T1293" s="520" t="s">
        <v>534</v>
      </c>
      <c r="U1293" s="520"/>
      <c r="V1293" s="520"/>
      <c r="W1293" s="520" t="s">
        <v>658</v>
      </c>
      <c r="X1293" s="520" t="s">
        <v>619</v>
      </c>
      <c r="Y1293" s="520" t="b">
        <v>0</v>
      </c>
      <c r="Z1293" s="520">
        <v>2688</v>
      </c>
      <c r="AA1293" s="520">
        <v>6000</v>
      </c>
      <c r="AB1293" s="520">
        <v>40702</v>
      </c>
      <c r="AC1293" s="520" t="s">
        <v>1961</v>
      </c>
      <c r="AD1293" s="527">
        <v>750</v>
      </c>
      <c r="AE1293" s="520">
        <v>12</v>
      </c>
      <c r="AF1293" s="520"/>
      <c r="AG1293" s="520"/>
      <c r="AH1293" s="520">
        <v>224</v>
      </c>
      <c r="AI1293" s="520" t="s">
        <v>580</v>
      </c>
    </row>
    <row r="1294" spans="1:35" s="154" customFormat="1">
      <c r="A1294" s="520" t="s">
        <v>272</v>
      </c>
      <c r="B1294" s="520">
        <v>1</v>
      </c>
      <c r="C1294" s="525">
        <v>1274146</v>
      </c>
      <c r="D1294" s="520">
        <v>10050328</v>
      </c>
      <c r="E1294" s="520" t="s">
        <v>276</v>
      </c>
      <c r="F1294" s="520" t="s">
        <v>528</v>
      </c>
      <c r="G1294" s="522">
        <v>40702</v>
      </c>
      <c r="H1294" s="522" t="s">
        <v>743</v>
      </c>
      <c r="I1294" s="520" t="s">
        <v>530</v>
      </c>
      <c r="J1294" s="523" t="s">
        <v>577</v>
      </c>
      <c r="K1294" s="520" t="s">
        <v>106</v>
      </c>
      <c r="L1294" s="520" t="s">
        <v>663</v>
      </c>
      <c r="M1294" s="520">
        <v>2688</v>
      </c>
      <c r="N1294" s="524">
        <v>0.95763888888888882</v>
      </c>
      <c r="O1294" s="524">
        <v>0.97638888888888886</v>
      </c>
      <c r="P1294" s="519">
        <v>27.000000000000064</v>
      </c>
      <c r="Q1294" s="520" t="s">
        <v>538</v>
      </c>
      <c r="R1294" s="520"/>
      <c r="S1294" s="520" t="s">
        <v>539</v>
      </c>
      <c r="T1294" s="520" t="s">
        <v>540</v>
      </c>
      <c r="U1294" s="520"/>
      <c r="V1294" s="520"/>
      <c r="W1294" s="520" t="s">
        <v>658</v>
      </c>
      <c r="X1294" s="520" t="s">
        <v>619</v>
      </c>
      <c r="Y1294" s="520" t="b">
        <v>0</v>
      </c>
      <c r="Z1294" s="520"/>
      <c r="AA1294" s="520"/>
      <c r="AB1294" s="520"/>
      <c r="AC1294" s="520"/>
      <c r="AD1294" s="527"/>
      <c r="AE1294" s="520"/>
      <c r="AF1294" s="520"/>
      <c r="AG1294" s="520"/>
      <c r="AH1294" s="520"/>
      <c r="AI1294" s="520" t="s">
        <v>580</v>
      </c>
    </row>
    <row r="1295" spans="1:35" s="154" customFormat="1">
      <c r="A1295" s="520" t="s">
        <v>272</v>
      </c>
      <c r="B1295" s="520">
        <v>2</v>
      </c>
      <c r="C1295" s="525">
        <v>1274629</v>
      </c>
      <c r="D1295" s="520">
        <v>10050462</v>
      </c>
      <c r="E1295" s="520" t="s">
        <v>277</v>
      </c>
      <c r="F1295" s="520" t="s">
        <v>528</v>
      </c>
      <c r="G1295" s="522">
        <v>40702</v>
      </c>
      <c r="H1295" s="522" t="s">
        <v>743</v>
      </c>
      <c r="I1295" s="520" t="s">
        <v>530</v>
      </c>
      <c r="J1295" s="523" t="s">
        <v>577</v>
      </c>
      <c r="K1295" s="520" t="s">
        <v>106</v>
      </c>
      <c r="L1295" s="520" t="s">
        <v>663</v>
      </c>
      <c r="M1295" s="520">
        <v>3375</v>
      </c>
      <c r="N1295" s="524">
        <v>0.97638888888888886</v>
      </c>
      <c r="O1295" s="524">
        <v>0</v>
      </c>
      <c r="P1295" s="519">
        <v>34.000000000000043</v>
      </c>
      <c r="Q1295" s="520" t="s">
        <v>538</v>
      </c>
      <c r="R1295" s="520"/>
      <c r="S1295" s="520" t="s">
        <v>539</v>
      </c>
      <c r="T1295" s="520" t="s">
        <v>540</v>
      </c>
      <c r="U1295" s="520"/>
      <c r="V1295" s="520"/>
      <c r="W1295" s="520" t="s">
        <v>658</v>
      </c>
      <c r="X1295" s="520" t="s">
        <v>619</v>
      </c>
      <c r="Y1295" s="520" t="b">
        <v>0</v>
      </c>
      <c r="Z1295" s="520">
        <v>3375</v>
      </c>
      <c r="AA1295" s="520">
        <v>6000</v>
      </c>
      <c r="AB1295" s="520">
        <v>40702</v>
      </c>
      <c r="AC1295" s="520" t="s">
        <v>1968</v>
      </c>
      <c r="AD1295" s="527">
        <v>750</v>
      </c>
      <c r="AE1295" s="520">
        <v>12</v>
      </c>
      <c r="AF1295" s="520"/>
      <c r="AG1295" s="520"/>
      <c r="AH1295" s="520">
        <v>281.25</v>
      </c>
      <c r="AI1295" s="520" t="s">
        <v>580</v>
      </c>
    </row>
    <row r="1296" spans="1:35" s="154" customFormat="1">
      <c r="A1296" s="520" t="s">
        <v>272</v>
      </c>
      <c r="B1296" s="520">
        <v>1</v>
      </c>
      <c r="C1296" s="525">
        <v>1274146</v>
      </c>
      <c r="D1296" s="520">
        <v>10050328</v>
      </c>
      <c r="E1296" s="520" t="s">
        <v>276</v>
      </c>
      <c r="F1296" s="520" t="s">
        <v>528</v>
      </c>
      <c r="G1296" s="522">
        <v>40702</v>
      </c>
      <c r="H1296" s="522" t="s">
        <v>743</v>
      </c>
      <c r="I1296" s="520" t="s">
        <v>530</v>
      </c>
      <c r="J1296" s="523" t="s">
        <v>577</v>
      </c>
      <c r="K1296" s="520" t="s">
        <v>106</v>
      </c>
      <c r="L1296" s="520" t="s">
        <v>663</v>
      </c>
      <c r="M1296" s="520">
        <v>2688</v>
      </c>
      <c r="N1296" s="524">
        <v>0.97638888888888886</v>
      </c>
      <c r="O1296" s="524">
        <v>0.97638888888888886</v>
      </c>
      <c r="P1296" s="519">
        <v>0</v>
      </c>
      <c r="Q1296" s="520" t="s">
        <v>1555</v>
      </c>
      <c r="R1296" s="520" t="s">
        <v>1967</v>
      </c>
      <c r="S1296" s="520" t="s">
        <v>560</v>
      </c>
      <c r="T1296" s="520" t="s">
        <v>534</v>
      </c>
      <c r="U1296" s="520"/>
      <c r="V1296" s="520"/>
      <c r="W1296" s="520" t="s">
        <v>658</v>
      </c>
      <c r="X1296" s="520" t="s">
        <v>619</v>
      </c>
      <c r="Y1296" s="520" t="b">
        <v>0</v>
      </c>
      <c r="Z1296" s="520">
        <v>2688</v>
      </c>
      <c r="AA1296" s="520">
        <v>6000</v>
      </c>
      <c r="AB1296" s="520">
        <v>40702</v>
      </c>
      <c r="AC1296" s="520" t="s">
        <v>1961</v>
      </c>
      <c r="AD1296" s="527">
        <v>750</v>
      </c>
      <c r="AE1296" s="520">
        <v>12</v>
      </c>
      <c r="AF1296" s="520"/>
      <c r="AG1296" s="520"/>
      <c r="AH1296" s="520">
        <v>224</v>
      </c>
      <c r="AI1296" s="520" t="s">
        <v>580</v>
      </c>
    </row>
    <row r="1297" spans="1:35" s="154" customFormat="1">
      <c r="A1297" s="520" t="s">
        <v>273</v>
      </c>
      <c r="B1297" s="520">
        <v>1</v>
      </c>
      <c r="C1297" s="525">
        <v>7085262</v>
      </c>
      <c r="D1297" s="520">
        <v>10054844</v>
      </c>
      <c r="E1297" s="520" t="s">
        <v>495</v>
      </c>
      <c r="F1297" s="520" t="s">
        <v>567</v>
      </c>
      <c r="G1297" s="522">
        <v>40700</v>
      </c>
      <c r="H1297" s="522" t="s">
        <v>743</v>
      </c>
      <c r="I1297" s="520" t="s">
        <v>530</v>
      </c>
      <c r="J1297" s="523" t="s">
        <v>531</v>
      </c>
      <c r="K1297" s="520" t="s">
        <v>106</v>
      </c>
      <c r="L1297" s="520" t="s">
        <v>669</v>
      </c>
      <c r="M1297" s="520">
        <v>2688</v>
      </c>
      <c r="N1297" s="524">
        <v>0.29166666666666669</v>
      </c>
      <c r="O1297" s="524">
        <v>0.3125</v>
      </c>
      <c r="P1297" s="519">
        <v>30.000000000000053</v>
      </c>
      <c r="Q1297" s="520" t="s">
        <v>597</v>
      </c>
      <c r="R1297" s="520" t="s">
        <v>1485</v>
      </c>
      <c r="S1297" s="520" t="s">
        <v>542</v>
      </c>
      <c r="T1297" s="520" t="s">
        <v>534</v>
      </c>
      <c r="U1297" s="520"/>
      <c r="V1297" s="520"/>
      <c r="W1297" s="520" t="s">
        <v>634</v>
      </c>
      <c r="X1297" s="520" t="s">
        <v>650</v>
      </c>
      <c r="Y1297" s="520" t="b">
        <v>0</v>
      </c>
      <c r="Z1297" s="520">
        <v>2688</v>
      </c>
      <c r="AA1297" s="520">
        <v>900</v>
      </c>
      <c r="AB1297" s="520">
        <v>40700</v>
      </c>
      <c r="AC1297" s="520" t="s">
        <v>1548</v>
      </c>
      <c r="AD1297" s="527">
        <v>3</v>
      </c>
      <c r="AE1297" s="520">
        <v>4</v>
      </c>
      <c r="AF1297" s="520"/>
      <c r="AG1297" s="520"/>
      <c r="AH1297" s="520">
        <v>0.89600000000000002</v>
      </c>
      <c r="AI1297" s="520" t="s">
        <v>537</v>
      </c>
    </row>
    <row r="1298" spans="1:35" s="154" customFormat="1">
      <c r="A1298" s="520" t="s">
        <v>273</v>
      </c>
      <c r="B1298" s="520">
        <v>1</v>
      </c>
      <c r="C1298" s="525">
        <v>7085262</v>
      </c>
      <c r="D1298" s="520">
        <v>10054844</v>
      </c>
      <c r="E1298" s="520" t="s">
        <v>495</v>
      </c>
      <c r="F1298" s="520" t="s">
        <v>567</v>
      </c>
      <c r="G1298" s="522">
        <v>40700</v>
      </c>
      <c r="H1298" s="522" t="s">
        <v>743</v>
      </c>
      <c r="I1298" s="520" t="s">
        <v>530</v>
      </c>
      <c r="J1298" s="523" t="s">
        <v>531</v>
      </c>
      <c r="K1298" s="520" t="s">
        <v>106</v>
      </c>
      <c r="L1298" s="520" t="s">
        <v>669</v>
      </c>
      <c r="M1298" s="520">
        <v>2688</v>
      </c>
      <c r="N1298" s="524">
        <v>0.3125</v>
      </c>
      <c r="O1298" s="524">
        <v>0.31944444444444442</v>
      </c>
      <c r="P1298" s="519">
        <v>9.9999999999999645</v>
      </c>
      <c r="Q1298" s="520" t="s">
        <v>826</v>
      </c>
      <c r="R1298" s="520" t="s">
        <v>1486</v>
      </c>
      <c r="S1298" s="520" t="s">
        <v>547</v>
      </c>
      <c r="T1298" s="520" t="s">
        <v>534</v>
      </c>
      <c r="U1298" s="520"/>
      <c r="V1298" s="520"/>
      <c r="W1298" s="520" t="s">
        <v>634</v>
      </c>
      <c r="X1298" s="520" t="s">
        <v>650</v>
      </c>
      <c r="Y1298" s="520" t="b">
        <v>0</v>
      </c>
      <c r="Z1298" s="520"/>
      <c r="AA1298" s="520"/>
      <c r="AB1298" s="520"/>
      <c r="AC1298" s="520"/>
      <c r="AD1298" s="527"/>
      <c r="AE1298" s="520"/>
      <c r="AF1298" s="520"/>
      <c r="AG1298" s="520"/>
      <c r="AH1298" s="520"/>
      <c r="AI1298" s="520" t="s">
        <v>537</v>
      </c>
    </row>
    <row r="1299" spans="1:35" s="154" customFormat="1">
      <c r="A1299" s="520" t="s">
        <v>273</v>
      </c>
      <c r="B1299" s="520">
        <v>1</v>
      </c>
      <c r="C1299" s="525">
        <v>7085262</v>
      </c>
      <c r="D1299" s="520">
        <v>10054844</v>
      </c>
      <c r="E1299" s="520" t="s">
        <v>495</v>
      </c>
      <c r="F1299" s="520" t="s">
        <v>567</v>
      </c>
      <c r="G1299" s="522">
        <v>40700</v>
      </c>
      <c r="H1299" s="522" t="s">
        <v>743</v>
      </c>
      <c r="I1299" s="520" t="s">
        <v>530</v>
      </c>
      <c r="J1299" s="523" t="s">
        <v>531</v>
      </c>
      <c r="K1299" s="520" t="s">
        <v>106</v>
      </c>
      <c r="L1299" s="520" t="s">
        <v>669</v>
      </c>
      <c r="M1299" s="520">
        <v>2688</v>
      </c>
      <c r="N1299" s="524">
        <v>0.31944444444444442</v>
      </c>
      <c r="O1299" s="524">
        <v>0.39583333333333331</v>
      </c>
      <c r="P1299" s="519">
        <v>110.00000000000001</v>
      </c>
      <c r="Q1299" s="520" t="s">
        <v>37</v>
      </c>
      <c r="R1299" s="520" t="s">
        <v>1487</v>
      </c>
      <c r="S1299" s="520" t="s">
        <v>550</v>
      </c>
      <c r="T1299" s="520" t="s">
        <v>259</v>
      </c>
      <c r="U1299" s="520"/>
      <c r="V1299" s="520"/>
      <c r="W1299" s="520" t="s">
        <v>634</v>
      </c>
      <c r="X1299" s="520" t="s">
        <v>650</v>
      </c>
      <c r="Y1299" s="520" t="b">
        <v>0</v>
      </c>
      <c r="Z1299" s="520"/>
      <c r="AA1299" s="520"/>
      <c r="AB1299" s="520"/>
      <c r="AC1299" s="520"/>
      <c r="AD1299" s="527"/>
      <c r="AE1299" s="520"/>
      <c r="AF1299" s="520"/>
      <c r="AG1299" s="520"/>
      <c r="AH1299" s="520"/>
      <c r="AI1299" s="520" t="s">
        <v>537</v>
      </c>
    </row>
    <row r="1300" spans="1:35" s="154" customFormat="1">
      <c r="A1300" s="520" t="s">
        <v>273</v>
      </c>
      <c r="B1300" s="520">
        <v>1</v>
      </c>
      <c r="C1300" s="525">
        <v>7085262</v>
      </c>
      <c r="D1300" s="520">
        <v>10054844</v>
      </c>
      <c r="E1300" s="520" t="s">
        <v>495</v>
      </c>
      <c r="F1300" s="520" t="s">
        <v>567</v>
      </c>
      <c r="G1300" s="522">
        <v>40700</v>
      </c>
      <c r="H1300" s="522" t="s">
        <v>743</v>
      </c>
      <c r="I1300" s="520" t="s">
        <v>530</v>
      </c>
      <c r="J1300" s="523" t="s">
        <v>531</v>
      </c>
      <c r="K1300" s="520" t="s">
        <v>106</v>
      </c>
      <c r="L1300" s="520" t="s">
        <v>669</v>
      </c>
      <c r="M1300" s="520">
        <v>2688</v>
      </c>
      <c r="N1300" s="524">
        <v>0.39583333333333331</v>
      </c>
      <c r="O1300" s="524">
        <v>0.39930555555555552</v>
      </c>
      <c r="P1300" s="519">
        <v>4.9999999999999822</v>
      </c>
      <c r="Q1300" s="520" t="s">
        <v>791</v>
      </c>
      <c r="R1300" s="520" t="s">
        <v>1488</v>
      </c>
      <c r="S1300" s="520" t="s">
        <v>547</v>
      </c>
      <c r="T1300" s="520" t="s">
        <v>534</v>
      </c>
      <c r="U1300" s="520"/>
      <c r="V1300" s="520"/>
      <c r="W1300" s="520" t="s">
        <v>634</v>
      </c>
      <c r="X1300" s="520" t="s">
        <v>650</v>
      </c>
      <c r="Y1300" s="520" t="b">
        <v>0</v>
      </c>
      <c r="Z1300" s="520"/>
      <c r="AA1300" s="520"/>
      <c r="AB1300" s="520"/>
      <c r="AC1300" s="520"/>
      <c r="AD1300" s="527"/>
      <c r="AE1300" s="520"/>
      <c r="AF1300" s="520"/>
      <c r="AG1300" s="520"/>
      <c r="AH1300" s="520"/>
      <c r="AI1300" s="520" t="s">
        <v>537</v>
      </c>
    </row>
    <row r="1301" spans="1:35" s="154" customFormat="1">
      <c r="A1301" s="520" t="s">
        <v>273</v>
      </c>
      <c r="B1301" s="520">
        <v>1</v>
      </c>
      <c r="C1301" s="525">
        <v>7085262</v>
      </c>
      <c r="D1301" s="520">
        <v>10054844</v>
      </c>
      <c r="E1301" s="520" t="s">
        <v>495</v>
      </c>
      <c r="F1301" s="520" t="s">
        <v>567</v>
      </c>
      <c r="G1301" s="522">
        <v>40700</v>
      </c>
      <c r="H1301" s="522" t="s">
        <v>743</v>
      </c>
      <c r="I1301" s="520" t="s">
        <v>530</v>
      </c>
      <c r="J1301" s="523" t="s">
        <v>531</v>
      </c>
      <c r="K1301" s="520" t="s">
        <v>106</v>
      </c>
      <c r="L1301" s="520" t="s">
        <v>669</v>
      </c>
      <c r="M1301" s="520">
        <v>2688</v>
      </c>
      <c r="N1301" s="524">
        <v>0.39930555555555552</v>
      </c>
      <c r="O1301" s="524">
        <v>0.40972222222222221</v>
      </c>
      <c r="P1301" s="519">
        <v>15.000000000000027</v>
      </c>
      <c r="Q1301" s="520" t="s">
        <v>628</v>
      </c>
      <c r="R1301" s="520" t="s">
        <v>1489</v>
      </c>
      <c r="S1301" s="520" t="s">
        <v>542</v>
      </c>
      <c r="T1301" s="520" t="s">
        <v>534</v>
      </c>
      <c r="U1301" s="520"/>
      <c r="V1301" s="520"/>
      <c r="W1301" s="520" t="s">
        <v>634</v>
      </c>
      <c r="X1301" s="520" t="s">
        <v>650</v>
      </c>
      <c r="Y1301" s="520" t="b">
        <v>0</v>
      </c>
      <c r="Z1301" s="520"/>
      <c r="AA1301" s="520"/>
      <c r="AB1301" s="520"/>
      <c r="AC1301" s="520"/>
      <c r="AD1301" s="527"/>
      <c r="AE1301" s="520"/>
      <c r="AF1301" s="520"/>
      <c r="AG1301" s="520"/>
      <c r="AH1301" s="520"/>
      <c r="AI1301" s="520" t="s">
        <v>537</v>
      </c>
    </row>
    <row r="1302" spans="1:35" s="154" customFormat="1">
      <c r="A1302" s="520" t="s">
        <v>273</v>
      </c>
      <c r="B1302" s="520">
        <v>1</v>
      </c>
      <c r="C1302" s="525">
        <v>7085262</v>
      </c>
      <c r="D1302" s="520">
        <v>10054844</v>
      </c>
      <c r="E1302" s="520" t="s">
        <v>495</v>
      </c>
      <c r="F1302" s="520" t="s">
        <v>567</v>
      </c>
      <c r="G1302" s="522">
        <v>40700</v>
      </c>
      <c r="H1302" s="522" t="s">
        <v>743</v>
      </c>
      <c r="I1302" s="520" t="s">
        <v>530</v>
      </c>
      <c r="J1302" s="523" t="s">
        <v>531</v>
      </c>
      <c r="K1302" s="520" t="s">
        <v>106</v>
      </c>
      <c r="L1302" s="520" t="s">
        <v>669</v>
      </c>
      <c r="M1302" s="520">
        <v>2688</v>
      </c>
      <c r="N1302" s="524">
        <v>0.40972222222222221</v>
      </c>
      <c r="O1302" s="524">
        <v>0.41666666666666669</v>
      </c>
      <c r="P1302" s="519">
        <v>9.9999999999999645</v>
      </c>
      <c r="Q1302" s="520" t="s">
        <v>606</v>
      </c>
      <c r="R1302" s="520" t="s">
        <v>614</v>
      </c>
      <c r="S1302" s="520" t="s">
        <v>542</v>
      </c>
      <c r="T1302" s="520" t="s">
        <v>534</v>
      </c>
      <c r="U1302" s="520"/>
      <c r="V1302" s="520"/>
      <c r="W1302" s="520" t="s">
        <v>634</v>
      </c>
      <c r="X1302" s="520" t="s">
        <v>650</v>
      </c>
      <c r="Y1302" s="520" t="b">
        <v>0</v>
      </c>
      <c r="Z1302" s="520"/>
      <c r="AA1302" s="520"/>
      <c r="AB1302" s="520"/>
      <c r="AC1302" s="520"/>
      <c r="AD1302" s="527"/>
      <c r="AE1302" s="520"/>
      <c r="AF1302" s="520"/>
      <c r="AG1302" s="520"/>
      <c r="AH1302" s="520"/>
      <c r="AI1302" s="520" t="s">
        <v>537</v>
      </c>
    </row>
    <row r="1303" spans="1:35" s="154" customFormat="1">
      <c r="A1303" s="520" t="s">
        <v>273</v>
      </c>
      <c r="B1303" s="520">
        <v>1</v>
      </c>
      <c r="C1303" s="525">
        <v>7085262</v>
      </c>
      <c r="D1303" s="520">
        <v>10054844</v>
      </c>
      <c r="E1303" s="520" t="s">
        <v>495</v>
      </c>
      <c r="F1303" s="520" t="s">
        <v>567</v>
      </c>
      <c r="G1303" s="522">
        <v>40700</v>
      </c>
      <c r="H1303" s="522" t="s">
        <v>743</v>
      </c>
      <c r="I1303" s="520" t="s">
        <v>530</v>
      </c>
      <c r="J1303" s="523" t="s">
        <v>531</v>
      </c>
      <c r="K1303" s="520" t="s">
        <v>106</v>
      </c>
      <c r="L1303" s="520" t="s">
        <v>669</v>
      </c>
      <c r="M1303" s="520">
        <v>2688</v>
      </c>
      <c r="N1303" s="524">
        <v>0.41666666666666669</v>
      </c>
      <c r="O1303" s="524">
        <v>0.4375</v>
      </c>
      <c r="P1303" s="519">
        <v>30.000000000000053</v>
      </c>
      <c r="Q1303" s="520" t="s">
        <v>1490</v>
      </c>
      <c r="R1303" s="520" t="s">
        <v>1491</v>
      </c>
      <c r="S1303" s="520" t="s">
        <v>533</v>
      </c>
      <c r="T1303" s="520" t="s">
        <v>534</v>
      </c>
      <c r="U1303" s="520"/>
      <c r="V1303" s="520"/>
      <c r="W1303" s="520" t="s">
        <v>634</v>
      </c>
      <c r="X1303" s="520" t="s">
        <v>650</v>
      </c>
      <c r="Y1303" s="520" t="b">
        <v>0</v>
      </c>
      <c r="Z1303" s="520"/>
      <c r="AA1303" s="520"/>
      <c r="AB1303" s="520"/>
      <c r="AC1303" s="520"/>
      <c r="AD1303" s="527"/>
      <c r="AE1303" s="520"/>
      <c r="AF1303" s="520"/>
      <c r="AG1303" s="520"/>
      <c r="AH1303" s="520"/>
      <c r="AI1303" s="520" t="s">
        <v>537</v>
      </c>
    </row>
    <row r="1304" spans="1:35" s="154" customFormat="1">
      <c r="A1304" s="520" t="s">
        <v>273</v>
      </c>
      <c r="B1304" s="520">
        <v>1</v>
      </c>
      <c r="C1304" s="525">
        <v>7085262</v>
      </c>
      <c r="D1304" s="520">
        <v>10054844</v>
      </c>
      <c r="E1304" s="520" t="s">
        <v>495</v>
      </c>
      <c r="F1304" s="520" t="s">
        <v>567</v>
      </c>
      <c r="G1304" s="522">
        <v>40700</v>
      </c>
      <c r="H1304" s="522" t="s">
        <v>743</v>
      </c>
      <c r="I1304" s="520" t="s">
        <v>530</v>
      </c>
      <c r="J1304" s="523" t="s">
        <v>531</v>
      </c>
      <c r="K1304" s="520" t="s">
        <v>106</v>
      </c>
      <c r="L1304" s="520" t="s">
        <v>669</v>
      </c>
      <c r="M1304" s="520">
        <v>2688</v>
      </c>
      <c r="N1304" s="524">
        <v>0.4375</v>
      </c>
      <c r="O1304" s="524">
        <v>0.44791666666666669</v>
      </c>
      <c r="P1304" s="519">
        <v>14.999999999999947</v>
      </c>
      <c r="Q1304" s="520" t="s">
        <v>812</v>
      </c>
      <c r="R1304" s="520" t="s">
        <v>1492</v>
      </c>
      <c r="S1304" s="520" t="s">
        <v>584</v>
      </c>
      <c r="T1304" s="520" t="s">
        <v>540</v>
      </c>
      <c r="U1304" s="520"/>
      <c r="V1304" s="520"/>
      <c r="W1304" s="520" t="s">
        <v>634</v>
      </c>
      <c r="X1304" s="520" t="s">
        <v>650</v>
      </c>
      <c r="Y1304" s="520" t="b">
        <v>0</v>
      </c>
      <c r="Z1304" s="520"/>
      <c r="AA1304" s="520"/>
      <c r="AB1304" s="520"/>
      <c r="AC1304" s="520"/>
      <c r="AD1304" s="527"/>
      <c r="AE1304" s="520"/>
      <c r="AF1304" s="520"/>
      <c r="AG1304" s="520"/>
      <c r="AH1304" s="520"/>
      <c r="AI1304" s="520" t="s">
        <v>537</v>
      </c>
    </row>
    <row r="1305" spans="1:35" s="154" customFormat="1">
      <c r="A1305" s="520" t="s">
        <v>273</v>
      </c>
      <c r="B1305" s="520">
        <v>1</v>
      </c>
      <c r="C1305" s="525">
        <v>7085262</v>
      </c>
      <c r="D1305" s="520">
        <v>10054844</v>
      </c>
      <c r="E1305" s="520" t="s">
        <v>495</v>
      </c>
      <c r="F1305" s="520" t="s">
        <v>567</v>
      </c>
      <c r="G1305" s="522">
        <v>40700</v>
      </c>
      <c r="H1305" s="522" t="s">
        <v>743</v>
      </c>
      <c r="I1305" s="520" t="s">
        <v>530</v>
      </c>
      <c r="J1305" s="523" t="s">
        <v>531</v>
      </c>
      <c r="K1305" s="520" t="s">
        <v>106</v>
      </c>
      <c r="L1305" s="520" t="s">
        <v>669</v>
      </c>
      <c r="M1305" s="520">
        <v>2688</v>
      </c>
      <c r="N1305" s="524">
        <v>0.44791666666666669</v>
      </c>
      <c r="O1305" s="524">
        <v>0.4548611111111111</v>
      </c>
      <c r="P1305" s="519">
        <v>10.000000000000044</v>
      </c>
      <c r="Q1305" s="520" t="s">
        <v>583</v>
      </c>
      <c r="R1305" s="520" t="s">
        <v>1493</v>
      </c>
      <c r="S1305" s="520" t="s">
        <v>547</v>
      </c>
      <c r="T1305" s="520" t="s">
        <v>534</v>
      </c>
      <c r="U1305" s="520"/>
      <c r="V1305" s="520"/>
      <c r="W1305" s="520" t="s">
        <v>634</v>
      </c>
      <c r="X1305" s="520" t="s">
        <v>650</v>
      </c>
      <c r="Y1305" s="520" t="b">
        <v>0</v>
      </c>
      <c r="Z1305" s="520"/>
      <c r="AA1305" s="520"/>
      <c r="AB1305" s="520"/>
      <c r="AC1305" s="520"/>
      <c r="AD1305" s="527"/>
      <c r="AE1305" s="520"/>
      <c r="AF1305" s="520"/>
      <c r="AG1305" s="520"/>
      <c r="AH1305" s="520"/>
      <c r="AI1305" s="520" t="s">
        <v>537</v>
      </c>
    </row>
    <row r="1306" spans="1:35" s="154" customFormat="1">
      <c r="A1306" s="520" t="s">
        <v>273</v>
      </c>
      <c r="B1306" s="520">
        <v>1</v>
      </c>
      <c r="C1306" s="525">
        <v>7085262</v>
      </c>
      <c r="D1306" s="520">
        <v>10054844</v>
      </c>
      <c r="E1306" s="520" t="s">
        <v>495</v>
      </c>
      <c r="F1306" s="520" t="s">
        <v>567</v>
      </c>
      <c r="G1306" s="522">
        <v>40700</v>
      </c>
      <c r="H1306" s="522" t="s">
        <v>743</v>
      </c>
      <c r="I1306" s="520" t="s">
        <v>530</v>
      </c>
      <c r="J1306" s="523" t="s">
        <v>531</v>
      </c>
      <c r="K1306" s="520" t="s">
        <v>106</v>
      </c>
      <c r="L1306" s="520" t="s">
        <v>669</v>
      </c>
      <c r="M1306" s="520">
        <v>2688</v>
      </c>
      <c r="N1306" s="524">
        <v>0.4548611111111111</v>
      </c>
      <c r="O1306" s="524">
        <v>0.60416666666666663</v>
      </c>
      <c r="P1306" s="519">
        <v>214.99999999999994</v>
      </c>
      <c r="Q1306" s="520" t="s">
        <v>812</v>
      </c>
      <c r="R1306" s="520" t="s">
        <v>1492</v>
      </c>
      <c r="S1306" s="520" t="s">
        <v>584</v>
      </c>
      <c r="T1306" s="520" t="s">
        <v>540</v>
      </c>
      <c r="U1306" s="520"/>
      <c r="V1306" s="520"/>
      <c r="W1306" s="520" t="s">
        <v>634</v>
      </c>
      <c r="X1306" s="520" t="s">
        <v>650</v>
      </c>
      <c r="Y1306" s="520" t="b">
        <v>0</v>
      </c>
      <c r="Z1306" s="520"/>
      <c r="AA1306" s="520"/>
      <c r="AB1306" s="520"/>
      <c r="AC1306" s="520"/>
      <c r="AD1306" s="527"/>
      <c r="AE1306" s="520"/>
      <c r="AF1306" s="520"/>
      <c r="AG1306" s="520"/>
      <c r="AH1306" s="520"/>
      <c r="AI1306" s="520" t="s">
        <v>537</v>
      </c>
    </row>
    <row r="1307" spans="1:35" s="154" customFormat="1">
      <c r="A1307" s="520" t="s">
        <v>273</v>
      </c>
      <c r="B1307" s="520">
        <v>1</v>
      </c>
      <c r="C1307" s="525">
        <v>7085262</v>
      </c>
      <c r="D1307" s="520">
        <v>10054844</v>
      </c>
      <c r="E1307" s="520" t="s">
        <v>495</v>
      </c>
      <c r="F1307" s="520" t="s">
        <v>567</v>
      </c>
      <c r="G1307" s="522">
        <v>40700</v>
      </c>
      <c r="H1307" s="522" t="s">
        <v>743</v>
      </c>
      <c r="I1307" s="520" t="s">
        <v>530</v>
      </c>
      <c r="J1307" s="523" t="s">
        <v>564</v>
      </c>
      <c r="K1307" s="520" t="s">
        <v>106</v>
      </c>
      <c r="L1307" s="520" t="s">
        <v>669</v>
      </c>
      <c r="M1307" s="520">
        <v>368</v>
      </c>
      <c r="N1307" s="524">
        <v>0.60416666666666663</v>
      </c>
      <c r="O1307" s="524">
        <v>0.625</v>
      </c>
      <c r="P1307" s="519">
        <v>30.000000000000053</v>
      </c>
      <c r="Q1307" s="520" t="s">
        <v>563</v>
      </c>
      <c r="R1307" s="520" t="s">
        <v>1494</v>
      </c>
      <c r="S1307" s="520" t="s">
        <v>542</v>
      </c>
      <c r="T1307" s="520" t="s">
        <v>534</v>
      </c>
      <c r="U1307" s="520"/>
      <c r="V1307" s="520"/>
      <c r="W1307" s="520" t="s">
        <v>637</v>
      </c>
      <c r="X1307" s="520" t="s">
        <v>655</v>
      </c>
      <c r="Y1307" s="520" t="b">
        <v>0</v>
      </c>
      <c r="Z1307" s="520">
        <v>368</v>
      </c>
      <c r="AA1307" s="520">
        <v>900</v>
      </c>
      <c r="AB1307" s="520">
        <v>40700</v>
      </c>
      <c r="AC1307" s="520"/>
      <c r="AD1307" s="527">
        <v>3</v>
      </c>
      <c r="AE1307" s="520">
        <v>4</v>
      </c>
      <c r="AF1307" s="520"/>
      <c r="AG1307" s="520"/>
      <c r="AH1307" s="520">
        <v>0.12266666666666666</v>
      </c>
      <c r="AI1307" s="520" t="s">
        <v>589</v>
      </c>
    </row>
    <row r="1308" spans="1:35" s="154" customFormat="1">
      <c r="A1308" s="520" t="s">
        <v>273</v>
      </c>
      <c r="B1308" s="520">
        <v>1</v>
      </c>
      <c r="C1308" s="525">
        <v>7085262</v>
      </c>
      <c r="D1308" s="520">
        <v>10054844</v>
      </c>
      <c r="E1308" s="520" t="s">
        <v>495</v>
      </c>
      <c r="F1308" s="520" t="s">
        <v>567</v>
      </c>
      <c r="G1308" s="522">
        <v>40700</v>
      </c>
      <c r="H1308" s="522" t="s">
        <v>743</v>
      </c>
      <c r="I1308" s="520" t="s">
        <v>530</v>
      </c>
      <c r="J1308" s="523" t="s">
        <v>564</v>
      </c>
      <c r="K1308" s="520" t="s">
        <v>106</v>
      </c>
      <c r="L1308" s="520" t="s">
        <v>669</v>
      </c>
      <c r="M1308" s="520">
        <v>368</v>
      </c>
      <c r="N1308" s="524">
        <v>0.625</v>
      </c>
      <c r="O1308" s="524">
        <v>0.63194444444444442</v>
      </c>
      <c r="P1308" s="519">
        <v>9.9999999999999645</v>
      </c>
      <c r="Q1308" s="520" t="s">
        <v>812</v>
      </c>
      <c r="R1308" s="520" t="s">
        <v>1495</v>
      </c>
      <c r="S1308" s="520" t="s">
        <v>584</v>
      </c>
      <c r="T1308" s="520" t="s">
        <v>540</v>
      </c>
      <c r="U1308" s="520"/>
      <c r="V1308" s="520"/>
      <c r="W1308" s="520" t="s">
        <v>637</v>
      </c>
      <c r="X1308" s="520" t="s">
        <v>655</v>
      </c>
      <c r="Y1308" s="520" t="b">
        <v>0</v>
      </c>
      <c r="Z1308" s="520"/>
      <c r="AA1308" s="520"/>
      <c r="AB1308" s="520"/>
      <c r="AC1308" s="520"/>
      <c r="AD1308" s="527"/>
      <c r="AE1308" s="520"/>
      <c r="AF1308" s="520"/>
      <c r="AG1308" s="520"/>
      <c r="AH1308" s="520"/>
      <c r="AI1308" s="520" t="s">
        <v>589</v>
      </c>
    </row>
    <row r="1309" spans="1:35" s="154" customFormat="1">
      <c r="A1309" s="520" t="s">
        <v>273</v>
      </c>
      <c r="B1309" s="520">
        <v>1</v>
      </c>
      <c r="C1309" s="525">
        <v>7085262</v>
      </c>
      <c r="D1309" s="520">
        <v>10054844</v>
      </c>
      <c r="E1309" s="520" t="s">
        <v>495</v>
      </c>
      <c r="F1309" s="520" t="s">
        <v>567</v>
      </c>
      <c r="G1309" s="522">
        <v>40700</v>
      </c>
      <c r="H1309" s="522" t="s">
        <v>743</v>
      </c>
      <c r="I1309" s="520" t="s">
        <v>530</v>
      </c>
      <c r="J1309" s="523" t="s">
        <v>564</v>
      </c>
      <c r="K1309" s="520" t="s">
        <v>106</v>
      </c>
      <c r="L1309" s="520" t="s">
        <v>669</v>
      </c>
      <c r="M1309" s="520">
        <v>368</v>
      </c>
      <c r="N1309" s="524">
        <v>0.63194444444444442</v>
      </c>
      <c r="O1309" s="524">
        <v>0.63541666666666663</v>
      </c>
      <c r="P1309" s="519">
        <v>4.9999999999999822</v>
      </c>
      <c r="Q1309" s="520" t="s">
        <v>545</v>
      </c>
      <c r="R1309" s="520" t="s">
        <v>645</v>
      </c>
      <c r="S1309" s="520" t="s">
        <v>542</v>
      </c>
      <c r="T1309" s="520" t="s">
        <v>534</v>
      </c>
      <c r="U1309" s="520"/>
      <c r="V1309" s="520"/>
      <c r="W1309" s="520" t="s">
        <v>637</v>
      </c>
      <c r="X1309" s="520" t="s">
        <v>655</v>
      </c>
      <c r="Y1309" s="520" t="b">
        <v>0</v>
      </c>
      <c r="Z1309" s="520"/>
      <c r="AA1309" s="520"/>
      <c r="AB1309" s="520"/>
      <c r="AC1309" s="520"/>
      <c r="AD1309" s="527"/>
      <c r="AE1309" s="520"/>
      <c r="AF1309" s="520"/>
      <c r="AG1309" s="520"/>
      <c r="AH1309" s="520"/>
      <c r="AI1309" s="520" t="s">
        <v>589</v>
      </c>
    </row>
    <row r="1310" spans="1:35" s="154" customFormat="1">
      <c r="A1310" s="520" t="s">
        <v>273</v>
      </c>
      <c r="B1310" s="520">
        <v>1</v>
      </c>
      <c r="C1310" s="525">
        <v>7085262</v>
      </c>
      <c r="D1310" s="520">
        <v>10054844</v>
      </c>
      <c r="E1310" s="520" t="s">
        <v>495</v>
      </c>
      <c r="F1310" s="520" t="s">
        <v>567</v>
      </c>
      <c r="G1310" s="522">
        <v>40700</v>
      </c>
      <c r="H1310" s="522" t="s">
        <v>743</v>
      </c>
      <c r="I1310" s="520" t="s">
        <v>530</v>
      </c>
      <c r="J1310" s="523" t="s">
        <v>564</v>
      </c>
      <c r="K1310" s="520" t="s">
        <v>106</v>
      </c>
      <c r="L1310" s="520" t="s">
        <v>669</v>
      </c>
      <c r="M1310" s="520">
        <v>368</v>
      </c>
      <c r="N1310" s="524">
        <v>0.63541666666666663</v>
      </c>
      <c r="O1310" s="524">
        <v>0.64583333333333337</v>
      </c>
      <c r="P1310" s="519">
        <v>14.999999999999947</v>
      </c>
      <c r="Q1310" s="520" t="s">
        <v>812</v>
      </c>
      <c r="R1310" s="520" t="s">
        <v>1495</v>
      </c>
      <c r="S1310" s="520" t="s">
        <v>584</v>
      </c>
      <c r="T1310" s="520" t="s">
        <v>540</v>
      </c>
      <c r="U1310" s="520"/>
      <c r="V1310" s="520"/>
      <c r="W1310" s="520" t="s">
        <v>637</v>
      </c>
      <c r="X1310" s="520" t="s">
        <v>655</v>
      </c>
      <c r="Y1310" s="520" t="b">
        <v>0</v>
      </c>
      <c r="Z1310" s="520"/>
      <c r="AA1310" s="520"/>
      <c r="AB1310" s="520"/>
      <c r="AC1310" s="520"/>
      <c r="AD1310" s="527"/>
      <c r="AE1310" s="520"/>
      <c r="AF1310" s="520"/>
      <c r="AG1310" s="520"/>
      <c r="AH1310" s="520"/>
      <c r="AI1310" s="520" t="s">
        <v>589</v>
      </c>
    </row>
    <row r="1311" spans="1:35" s="154" customFormat="1">
      <c r="A1311" s="520" t="s">
        <v>273</v>
      </c>
      <c r="B1311" s="520">
        <v>1</v>
      </c>
      <c r="C1311" s="525">
        <v>7085262</v>
      </c>
      <c r="D1311" s="520">
        <v>10054844</v>
      </c>
      <c r="E1311" s="520" t="s">
        <v>495</v>
      </c>
      <c r="F1311" s="520" t="s">
        <v>567</v>
      </c>
      <c r="G1311" s="522">
        <v>40700</v>
      </c>
      <c r="H1311" s="522" t="s">
        <v>743</v>
      </c>
      <c r="I1311" s="520" t="s">
        <v>530</v>
      </c>
      <c r="J1311" s="523" t="s">
        <v>564</v>
      </c>
      <c r="K1311" s="520" t="s">
        <v>106</v>
      </c>
      <c r="L1311" s="520" t="s">
        <v>669</v>
      </c>
      <c r="M1311" s="520">
        <v>368</v>
      </c>
      <c r="N1311" s="524">
        <v>0.64583333333333337</v>
      </c>
      <c r="O1311" s="524">
        <v>0.64583333333333337</v>
      </c>
      <c r="P1311" s="519">
        <v>0</v>
      </c>
      <c r="Q1311" s="520" t="s">
        <v>559</v>
      </c>
      <c r="R1311" s="520" t="s">
        <v>1496</v>
      </c>
      <c r="S1311" s="520" t="s">
        <v>560</v>
      </c>
      <c r="T1311" s="520" t="s">
        <v>534</v>
      </c>
      <c r="U1311" s="520"/>
      <c r="V1311" s="520"/>
      <c r="W1311" s="520" t="s">
        <v>637</v>
      </c>
      <c r="X1311" s="520" t="s">
        <v>655</v>
      </c>
      <c r="Y1311" s="520" t="b">
        <v>0</v>
      </c>
      <c r="Z1311" s="520"/>
      <c r="AA1311" s="520"/>
      <c r="AB1311" s="520"/>
      <c r="AC1311" s="520"/>
      <c r="AD1311" s="527"/>
      <c r="AE1311" s="520"/>
      <c r="AF1311" s="520"/>
      <c r="AG1311" s="520"/>
      <c r="AH1311" s="520"/>
      <c r="AI1311" s="520" t="s">
        <v>589</v>
      </c>
    </row>
    <row r="1312" spans="1:35" s="154" customFormat="1">
      <c r="A1312" s="520" t="s">
        <v>273</v>
      </c>
      <c r="B1312" s="520">
        <v>2</v>
      </c>
      <c r="C1312" s="525">
        <v>7085455</v>
      </c>
      <c r="D1312" s="520">
        <v>10042007</v>
      </c>
      <c r="E1312" s="520" t="s">
        <v>257</v>
      </c>
      <c r="F1312" s="520" t="s">
        <v>567</v>
      </c>
      <c r="G1312" s="522">
        <v>40700</v>
      </c>
      <c r="H1312" s="522" t="s">
        <v>743</v>
      </c>
      <c r="I1312" s="520" t="s">
        <v>530</v>
      </c>
      <c r="J1312" s="523" t="s">
        <v>564</v>
      </c>
      <c r="K1312" s="520" t="s">
        <v>106</v>
      </c>
      <c r="L1312" s="520" t="s">
        <v>669</v>
      </c>
      <c r="M1312" s="520">
        <v>1028</v>
      </c>
      <c r="N1312" s="524">
        <v>0.64583333333333337</v>
      </c>
      <c r="O1312" s="524">
        <v>0.65277777777777779</v>
      </c>
      <c r="P1312" s="519">
        <v>10.000000000000124</v>
      </c>
      <c r="Q1312" s="520" t="s">
        <v>826</v>
      </c>
      <c r="R1312" s="520" t="s">
        <v>1497</v>
      </c>
      <c r="S1312" s="520" t="s">
        <v>547</v>
      </c>
      <c r="T1312" s="520" t="s">
        <v>534</v>
      </c>
      <c r="U1312" s="520"/>
      <c r="V1312" s="520"/>
      <c r="W1312" s="520" t="s">
        <v>637</v>
      </c>
      <c r="X1312" s="520" t="s">
        <v>655</v>
      </c>
      <c r="Y1312" s="520" t="b">
        <v>0</v>
      </c>
      <c r="Z1312" s="520">
        <v>1028</v>
      </c>
      <c r="AA1312" s="520">
        <v>900</v>
      </c>
      <c r="AB1312" s="520">
        <v>40700</v>
      </c>
      <c r="AC1312" s="520" t="s">
        <v>1990</v>
      </c>
      <c r="AD1312" s="527">
        <v>3000</v>
      </c>
      <c r="AE1312" s="520">
        <v>4</v>
      </c>
      <c r="AF1312" s="520"/>
      <c r="AG1312" s="520"/>
      <c r="AH1312" s="520">
        <v>342.66666666666669</v>
      </c>
      <c r="AI1312" s="520" t="s">
        <v>589</v>
      </c>
    </row>
    <row r="1313" spans="1:35" s="154" customFormat="1">
      <c r="A1313" s="520" t="s">
        <v>273</v>
      </c>
      <c r="B1313" s="520">
        <v>2</v>
      </c>
      <c r="C1313" s="525">
        <v>7085455</v>
      </c>
      <c r="D1313" s="520">
        <v>10042007</v>
      </c>
      <c r="E1313" s="520" t="s">
        <v>257</v>
      </c>
      <c r="F1313" s="520" t="s">
        <v>567</v>
      </c>
      <c r="G1313" s="522">
        <v>40700</v>
      </c>
      <c r="H1313" s="522" t="s">
        <v>743</v>
      </c>
      <c r="I1313" s="520" t="s">
        <v>530</v>
      </c>
      <c r="J1313" s="523" t="s">
        <v>564</v>
      </c>
      <c r="K1313" s="520" t="s">
        <v>106</v>
      </c>
      <c r="L1313" s="520" t="s">
        <v>669</v>
      </c>
      <c r="M1313" s="520">
        <v>1028</v>
      </c>
      <c r="N1313" s="524">
        <v>0.65277777777777779</v>
      </c>
      <c r="O1313" s="524">
        <v>0.69791666666666663</v>
      </c>
      <c r="P1313" s="519">
        <v>64.999999999999929</v>
      </c>
      <c r="Q1313" s="520" t="s">
        <v>36</v>
      </c>
      <c r="R1313" s="520" t="s">
        <v>1498</v>
      </c>
      <c r="S1313" s="520" t="s">
        <v>550</v>
      </c>
      <c r="T1313" s="520" t="s">
        <v>259</v>
      </c>
      <c r="U1313" s="520"/>
      <c r="V1313" s="520"/>
      <c r="W1313" s="520" t="s">
        <v>637</v>
      </c>
      <c r="X1313" s="520" t="s">
        <v>655</v>
      </c>
      <c r="Y1313" s="520" t="b">
        <v>0</v>
      </c>
      <c r="Z1313" s="520"/>
      <c r="AA1313" s="520"/>
      <c r="AB1313" s="520"/>
      <c r="AC1313" s="520"/>
      <c r="AD1313" s="527"/>
      <c r="AE1313" s="520"/>
      <c r="AF1313" s="520"/>
      <c r="AG1313" s="520"/>
      <c r="AH1313" s="520"/>
      <c r="AI1313" s="520" t="s">
        <v>589</v>
      </c>
    </row>
    <row r="1314" spans="1:35" s="154" customFormat="1">
      <c r="A1314" s="520" t="s">
        <v>273</v>
      </c>
      <c r="B1314" s="520">
        <v>2</v>
      </c>
      <c r="C1314" s="525">
        <v>7085455</v>
      </c>
      <c r="D1314" s="520">
        <v>10042007</v>
      </c>
      <c r="E1314" s="520" t="s">
        <v>257</v>
      </c>
      <c r="F1314" s="520" t="s">
        <v>567</v>
      </c>
      <c r="G1314" s="522">
        <v>40700</v>
      </c>
      <c r="H1314" s="522" t="s">
        <v>743</v>
      </c>
      <c r="I1314" s="520" t="s">
        <v>530</v>
      </c>
      <c r="J1314" s="523" t="s">
        <v>564</v>
      </c>
      <c r="K1314" s="520" t="s">
        <v>106</v>
      </c>
      <c r="L1314" s="520" t="s">
        <v>669</v>
      </c>
      <c r="M1314" s="520">
        <v>1028</v>
      </c>
      <c r="N1314" s="524">
        <v>0.69791666666666663</v>
      </c>
      <c r="O1314" s="524">
        <v>0.70138888888888884</v>
      </c>
      <c r="P1314" s="519">
        <v>4.9999999999999822</v>
      </c>
      <c r="Q1314" s="520" t="s">
        <v>628</v>
      </c>
      <c r="R1314" s="520" t="s">
        <v>582</v>
      </c>
      <c r="S1314" s="520" t="s">
        <v>542</v>
      </c>
      <c r="T1314" s="520" t="s">
        <v>534</v>
      </c>
      <c r="U1314" s="520"/>
      <c r="V1314" s="520"/>
      <c r="W1314" s="520" t="s">
        <v>637</v>
      </c>
      <c r="X1314" s="520" t="s">
        <v>655</v>
      </c>
      <c r="Y1314" s="520" t="b">
        <v>0</v>
      </c>
      <c r="Z1314" s="520"/>
      <c r="AA1314" s="520"/>
      <c r="AB1314" s="520"/>
      <c r="AC1314" s="520"/>
      <c r="AD1314" s="527"/>
      <c r="AE1314" s="520"/>
      <c r="AF1314" s="520"/>
      <c r="AG1314" s="520"/>
      <c r="AH1314" s="520"/>
      <c r="AI1314" s="520" t="s">
        <v>589</v>
      </c>
    </row>
    <row r="1315" spans="1:35" s="154" customFormat="1">
      <c r="A1315" s="520" t="s">
        <v>273</v>
      </c>
      <c r="B1315" s="520">
        <v>2</v>
      </c>
      <c r="C1315" s="525">
        <v>7085455</v>
      </c>
      <c r="D1315" s="520">
        <v>10042007</v>
      </c>
      <c r="E1315" s="520" t="s">
        <v>257</v>
      </c>
      <c r="F1315" s="520" t="s">
        <v>567</v>
      </c>
      <c r="G1315" s="522">
        <v>40700</v>
      </c>
      <c r="H1315" s="522" t="s">
        <v>743</v>
      </c>
      <c r="I1315" s="520" t="s">
        <v>530</v>
      </c>
      <c r="J1315" s="523" t="s">
        <v>564</v>
      </c>
      <c r="K1315" s="520" t="s">
        <v>106</v>
      </c>
      <c r="L1315" s="520" t="s">
        <v>669</v>
      </c>
      <c r="M1315" s="520">
        <v>1028</v>
      </c>
      <c r="N1315" s="524">
        <v>0.70138888888888884</v>
      </c>
      <c r="O1315" s="524">
        <v>0.70833333333333337</v>
      </c>
      <c r="P1315" s="519">
        <v>9.9999999999999645</v>
      </c>
      <c r="Q1315" s="520" t="s">
        <v>791</v>
      </c>
      <c r="R1315" s="520" t="s">
        <v>792</v>
      </c>
      <c r="S1315" s="520" t="s">
        <v>547</v>
      </c>
      <c r="T1315" s="520" t="s">
        <v>534</v>
      </c>
      <c r="U1315" s="520"/>
      <c r="V1315" s="520"/>
      <c r="W1315" s="520" t="s">
        <v>637</v>
      </c>
      <c r="X1315" s="520" t="s">
        <v>655</v>
      </c>
      <c r="Y1315" s="520" t="b">
        <v>0</v>
      </c>
      <c r="Z1315" s="520"/>
      <c r="AA1315" s="520"/>
      <c r="AB1315" s="520"/>
      <c r="AC1315" s="520"/>
      <c r="AD1315" s="527"/>
      <c r="AE1315" s="520"/>
      <c r="AF1315" s="520"/>
      <c r="AG1315" s="520"/>
      <c r="AH1315" s="520"/>
      <c r="AI1315" s="520" t="s">
        <v>589</v>
      </c>
    </row>
    <row r="1316" spans="1:35" s="154" customFormat="1">
      <c r="A1316" s="520" t="s">
        <v>273</v>
      </c>
      <c r="B1316" s="520">
        <v>2</v>
      </c>
      <c r="C1316" s="525">
        <v>7085455</v>
      </c>
      <c r="D1316" s="520">
        <v>10042007</v>
      </c>
      <c r="E1316" s="520" t="s">
        <v>257</v>
      </c>
      <c r="F1316" s="520" t="s">
        <v>567</v>
      </c>
      <c r="G1316" s="522">
        <v>40700</v>
      </c>
      <c r="H1316" s="522" t="s">
        <v>743</v>
      </c>
      <c r="I1316" s="520" t="s">
        <v>530</v>
      </c>
      <c r="J1316" s="523" t="s">
        <v>564</v>
      </c>
      <c r="K1316" s="520" t="s">
        <v>106</v>
      </c>
      <c r="L1316" s="520" t="s">
        <v>669</v>
      </c>
      <c r="M1316" s="520">
        <v>1028</v>
      </c>
      <c r="N1316" s="524">
        <v>0.70833333333333337</v>
      </c>
      <c r="O1316" s="524">
        <v>0.71180555555555558</v>
      </c>
      <c r="P1316" s="519">
        <v>4.9999999999999822</v>
      </c>
      <c r="Q1316" s="520" t="s">
        <v>581</v>
      </c>
      <c r="R1316" s="520" t="s">
        <v>1499</v>
      </c>
      <c r="S1316" s="520" t="s">
        <v>542</v>
      </c>
      <c r="T1316" s="520" t="s">
        <v>534</v>
      </c>
      <c r="U1316" s="520"/>
      <c r="V1316" s="520"/>
      <c r="W1316" s="520" t="s">
        <v>637</v>
      </c>
      <c r="X1316" s="520" t="s">
        <v>655</v>
      </c>
      <c r="Y1316" s="520" t="b">
        <v>0</v>
      </c>
      <c r="Z1316" s="520"/>
      <c r="AA1316" s="520"/>
      <c r="AB1316" s="520"/>
      <c r="AC1316" s="520"/>
      <c r="AD1316" s="527"/>
      <c r="AE1316" s="520"/>
      <c r="AF1316" s="520"/>
      <c r="AG1316" s="520"/>
      <c r="AH1316" s="520"/>
      <c r="AI1316" s="520" t="s">
        <v>589</v>
      </c>
    </row>
    <row r="1317" spans="1:35" s="154" customFormat="1">
      <c r="A1317" s="520" t="s">
        <v>273</v>
      </c>
      <c r="B1317" s="520">
        <v>2</v>
      </c>
      <c r="C1317" s="525">
        <v>7085455</v>
      </c>
      <c r="D1317" s="520">
        <v>10042007</v>
      </c>
      <c r="E1317" s="520" t="s">
        <v>257</v>
      </c>
      <c r="F1317" s="520" t="s">
        <v>567</v>
      </c>
      <c r="G1317" s="522">
        <v>40700</v>
      </c>
      <c r="H1317" s="522" t="s">
        <v>743</v>
      </c>
      <c r="I1317" s="520" t="s">
        <v>530</v>
      </c>
      <c r="J1317" s="523" t="s">
        <v>564</v>
      </c>
      <c r="K1317" s="520" t="s">
        <v>106</v>
      </c>
      <c r="L1317" s="520" t="s">
        <v>669</v>
      </c>
      <c r="M1317" s="520">
        <v>1028</v>
      </c>
      <c r="N1317" s="524">
        <v>0.71180555555555558</v>
      </c>
      <c r="O1317" s="524">
        <v>0.77430555555555558</v>
      </c>
      <c r="P1317" s="519">
        <v>90</v>
      </c>
      <c r="Q1317" s="520" t="s">
        <v>812</v>
      </c>
      <c r="R1317" s="520" t="s">
        <v>1495</v>
      </c>
      <c r="S1317" s="520" t="s">
        <v>584</v>
      </c>
      <c r="T1317" s="520" t="s">
        <v>540</v>
      </c>
      <c r="U1317" s="520"/>
      <c r="V1317" s="520"/>
      <c r="W1317" s="520" t="s">
        <v>637</v>
      </c>
      <c r="X1317" s="520" t="s">
        <v>655</v>
      </c>
      <c r="Y1317" s="520" t="b">
        <v>0</v>
      </c>
      <c r="Z1317" s="520"/>
      <c r="AA1317" s="520"/>
      <c r="AB1317" s="520"/>
      <c r="AC1317" s="520"/>
      <c r="AD1317" s="527"/>
      <c r="AE1317" s="520"/>
      <c r="AF1317" s="520"/>
      <c r="AG1317" s="520"/>
      <c r="AH1317" s="520"/>
      <c r="AI1317" s="520" t="s">
        <v>589</v>
      </c>
    </row>
    <row r="1318" spans="1:35" s="154" customFormat="1">
      <c r="A1318" s="520" t="s">
        <v>273</v>
      </c>
      <c r="B1318" s="520">
        <v>3</v>
      </c>
      <c r="C1318" s="525">
        <v>7084925</v>
      </c>
      <c r="D1318" s="520">
        <v>10042012</v>
      </c>
      <c r="E1318" s="520" t="s">
        <v>299</v>
      </c>
      <c r="F1318" s="520" t="s">
        <v>600</v>
      </c>
      <c r="G1318" s="522">
        <v>40700</v>
      </c>
      <c r="H1318" s="522" t="s">
        <v>743</v>
      </c>
      <c r="I1318" s="520" t="s">
        <v>530</v>
      </c>
      <c r="J1318" s="523" t="s">
        <v>564</v>
      </c>
      <c r="K1318" s="520" t="s">
        <v>106</v>
      </c>
      <c r="L1318" s="520" t="s">
        <v>669</v>
      </c>
      <c r="M1318" s="520">
        <v>976</v>
      </c>
      <c r="N1318" s="524">
        <v>0.77430555555555558</v>
      </c>
      <c r="O1318" s="524">
        <v>0.77777777777777779</v>
      </c>
      <c r="P1318" s="519">
        <v>5.0000000000001421</v>
      </c>
      <c r="Q1318" s="520" t="s">
        <v>554</v>
      </c>
      <c r="R1318" s="520" t="s">
        <v>646</v>
      </c>
      <c r="S1318" s="520" t="s">
        <v>550</v>
      </c>
      <c r="T1318" s="520" t="s">
        <v>551</v>
      </c>
      <c r="U1318" s="520"/>
      <c r="V1318" s="520"/>
      <c r="W1318" s="520" t="s">
        <v>637</v>
      </c>
      <c r="X1318" s="520" t="s">
        <v>655</v>
      </c>
      <c r="Y1318" s="520" t="b">
        <v>0</v>
      </c>
      <c r="Z1318" s="520">
        <v>976</v>
      </c>
      <c r="AA1318" s="520">
        <v>900</v>
      </c>
      <c r="AB1318" s="520">
        <v>40700</v>
      </c>
      <c r="AC1318" s="520" t="s">
        <v>1549</v>
      </c>
      <c r="AD1318" s="527">
        <v>3000</v>
      </c>
      <c r="AE1318" s="520">
        <v>4</v>
      </c>
      <c r="AF1318" s="520"/>
      <c r="AG1318" s="520"/>
      <c r="AH1318" s="520">
        <v>325.33333333333331</v>
      </c>
      <c r="AI1318" s="520" t="s">
        <v>589</v>
      </c>
    </row>
    <row r="1319" spans="1:35" s="154" customFormat="1">
      <c r="A1319" s="520" t="s">
        <v>273</v>
      </c>
      <c r="B1319" s="520">
        <v>3</v>
      </c>
      <c r="C1319" s="525">
        <v>7084925</v>
      </c>
      <c r="D1319" s="520">
        <v>10042012</v>
      </c>
      <c r="E1319" s="520" t="s">
        <v>299</v>
      </c>
      <c r="F1319" s="520" t="s">
        <v>600</v>
      </c>
      <c r="G1319" s="522">
        <v>40700</v>
      </c>
      <c r="H1319" s="522" t="s">
        <v>743</v>
      </c>
      <c r="I1319" s="520" t="s">
        <v>530</v>
      </c>
      <c r="J1319" s="523" t="s">
        <v>564</v>
      </c>
      <c r="K1319" s="520" t="s">
        <v>106</v>
      </c>
      <c r="L1319" s="520" t="s">
        <v>669</v>
      </c>
      <c r="M1319" s="520">
        <v>976</v>
      </c>
      <c r="N1319" s="524">
        <v>0.77777777777777779</v>
      </c>
      <c r="O1319" s="524">
        <v>0.83680555555555558</v>
      </c>
      <c r="P1319" s="519">
        <v>84.999999999999858</v>
      </c>
      <c r="Q1319" s="520" t="s">
        <v>812</v>
      </c>
      <c r="R1319" s="520" t="s">
        <v>1495</v>
      </c>
      <c r="S1319" s="520" t="s">
        <v>584</v>
      </c>
      <c r="T1319" s="520" t="s">
        <v>540</v>
      </c>
      <c r="U1319" s="520"/>
      <c r="V1319" s="520"/>
      <c r="W1319" s="520" t="s">
        <v>637</v>
      </c>
      <c r="X1319" s="520" t="s">
        <v>655</v>
      </c>
      <c r="Y1319" s="520" t="b">
        <v>0</v>
      </c>
      <c r="Z1319" s="520"/>
      <c r="AA1319" s="520"/>
      <c r="AB1319" s="520"/>
      <c r="AC1319" s="520"/>
      <c r="AD1319" s="527"/>
      <c r="AE1319" s="520"/>
      <c r="AF1319" s="520"/>
      <c r="AG1319" s="520"/>
      <c r="AH1319" s="520"/>
      <c r="AI1319" s="520" t="s">
        <v>589</v>
      </c>
    </row>
    <row r="1320" spans="1:35" s="154" customFormat="1">
      <c r="A1320" s="520" t="s">
        <v>273</v>
      </c>
      <c r="B1320" s="520">
        <v>3</v>
      </c>
      <c r="C1320" s="525">
        <v>7084925</v>
      </c>
      <c r="D1320" s="520">
        <v>10042012</v>
      </c>
      <c r="E1320" s="520" t="s">
        <v>299</v>
      </c>
      <c r="F1320" s="520" t="s">
        <v>600</v>
      </c>
      <c r="G1320" s="522">
        <v>40700</v>
      </c>
      <c r="H1320" s="522" t="s">
        <v>743</v>
      </c>
      <c r="I1320" s="520" t="s">
        <v>530</v>
      </c>
      <c r="J1320" s="523" t="s">
        <v>564</v>
      </c>
      <c r="K1320" s="520" t="s">
        <v>106</v>
      </c>
      <c r="L1320" s="520" t="s">
        <v>669</v>
      </c>
      <c r="M1320" s="520">
        <v>976</v>
      </c>
      <c r="N1320" s="524">
        <v>0.83680555555555558</v>
      </c>
      <c r="O1320" s="524">
        <v>0.84375</v>
      </c>
      <c r="P1320" s="519">
        <v>10.000000000000124</v>
      </c>
      <c r="Q1320" s="520" t="s">
        <v>545</v>
      </c>
      <c r="R1320" s="520" t="s">
        <v>645</v>
      </c>
      <c r="S1320" s="520" t="s">
        <v>542</v>
      </c>
      <c r="T1320" s="520" t="s">
        <v>534</v>
      </c>
      <c r="U1320" s="520"/>
      <c r="V1320" s="520"/>
      <c r="W1320" s="520" t="s">
        <v>637</v>
      </c>
      <c r="X1320" s="520" t="s">
        <v>655</v>
      </c>
      <c r="Y1320" s="520" t="b">
        <v>0</v>
      </c>
      <c r="Z1320" s="520"/>
      <c r="AA1320" s="520"/>
      <c r="AB1320" s="520"/>
      <c r="AC1320" s="520"/>
      <c r="AD1320" s="527"/>
      <c r="AE1320" s="520"/>
      <c r="AF1320" s="520"/>
      <c r="AG1320" s="520"/>
      <c r="AH1320" s="520"/>
      <c r="AI1320" s="520" t="s">
        <v>589</v>
      </c>
    </row>
    <row r="1321" spans="1:35" s="154" customFormat="1">
      <c r="A1321" s="520" t="s">
        <v>273</v>
      </c>
      <c r="B1321" s="520">
        <v>3</v>
      </c>
      <c r="C1321" s="525">
        <v>7084925</v>
      </c>
      <c r="D1321" s="520">
        <v>10042012</v>
      </c>
      <c r="E1321" s="520" t="s">
        <v>299</v>
      </c>
      <c r="F1321" s="520" t="s">
        <v>600</v>
      </c>
      <c r="G1321" s="522">
        <v>40700</v>
      </c>
      <c r="H1321" s="522" t="s">
        <v>743</v>
      </c>
      <c r="I1321" s="520" t="s">
        <v>530</v>
      </c>
      <c r="J1321" s="523" t="s">
        <v>564</v>
      </c>
      <c r="K1321" s="520" t="s">
        <v>106</v>
      </c>
      <c r="L1321" s="520" t="s">
        <v>669</v>
      </c>
      <c r="M1321" s="520">
        <v>976</v>
      </c>
      <c r="N1321" s="524">
        <v>0.84375</v>
      </c>
      <c r="O1321" s="524">
        <v>0.85416666666666663</v>
      </c>
      <c r="P1321" s="519">
        <v>14.999999999999947</v>
      </c>
      <c r="Q1321" s="520" t="s">
        <v>812</v>
      </c>
      <c r="R1321" s="520" t="s">
        <v>1500</v>
      </c>
      <c r="S1321" s="520" t="s">
        <v>584</v>
      </c>
      <c r="T1321" s="520" t="s">
        <v>540</v>
      </c>
      <c r="U1321" s="520"/>
      <c r="V1321" s="520"/>
      <c r="W1321" s="520" t="s">
        <v>637</v>
      </c>
      <c r="X1321" s="520" t="s">
        <v>655</v>
      </c>
      <c r="Y1321" s="520" t="b">
        <v>0</v>
      </c>
      <c r="Z1321" s="520"/>
      <c r="AA1321" s="520"/>
      <c r="AB1321" s="520"/>
      <c r="AC1321" s="520"/>
      <c r="AD1321" s="527"/>
      <c r="AE1321" s="520"/>
      <c r="AF1321" s="520"/>
      <c r="AG1321" s="520"/>
      <c r="AH1321" s="520"/>
      <c r="AI1321" s="520" t="s">
        <v>589</v>
      </c>
    </row>
    <row r="1322" spans="1:35" s="154" customFormat="1">
      <c r="A1322" s="520" t="s">
        <v>273</v>
      </c>
      <c r="B1322" s="520">
        <v>3</v>
      </c>
      <c r="C1322" s="525">
        <v>7084925</v>
      </c>
      <c r="D1322" s="520">
        <v>10042012</v>
      </c>
      <c r="E1322" s="520" t="s">
        <v>299</v>
      </c>
      <c r="F1322" s="520" t="s">
        <v>600</v>
      </c>
      <c r="G1322" s="522">
        <v>40700</v>
      </c>
      <c r="H1322" s="522" t="s">
        <v>743</v>
      </c>
      <c r="I1322" s="520" t="s">
        <v>530</v>
      </c>
      <c r="J1322" s="523" t="s">
        <v>564</v>
      </c>
      <c r="K1322" s="520" t="s">
        <v>106</v>
      </c>
      <c r="L1322" s="520" t="s">
        <v>669</v>
      </c>
      <c r="M1322" s="520">
        <v>976</v>
      </c>
      <c r="N1322" s="524">
        <v>0.85416666666666663</v>
      </c>
      <c r="O1322" s="524">
        <v>0.85416666666666663</v>
      </c>
      <c r="P1322" s="519">
        <v>0</v>
      </c>
      <c r="Q1322" s="520" t="s">
        <v>559</v>
      </c>
      <c r="R1322" s="520" t="s">
        <v>1496</v>
      </c>
      <c r="S1322" s="520" t="s">
        <v>560</v>
      </c>
      <c r="T1322" s="520" t="s">
        <v>534</v>
      </c>
      <c r="U1322" s="520"/>
      <c r="V1322" s="520"/>
      <c r="W1322" s="520" t="s">
        <v>637</v>
      </c>
      <c r="X1322" s="520" t="s">
        <v>655</v>
      </c>
      <c r="Y1322" s="520" t="b">
        <v>0</v>
      </c>
      <c r="Z1322" s="520"/>
      <c r="AA1322" s="520"/>
      <c r="AB1322" s="520"/>
      <c r="AC1322" s="520"/>
      <c r="AD1322" s="527"/>
      <c r="AE1322" s="520"/>
      <c r="AF1322" s="520"/>
      <c r="AG1322" s="520"/>
      <c r="AH1322" s="520"/>
      <c r="AI1322" s="520" t="s">
        <v>589</v>
      </c>
    </row>
    <row r="1323" spans="1:35" s="154" customFormat="1">
      <c r="A1323" s="520" t="s">
        <v>273</v>
      </c>
      <c r="B1323" s="520">
        <v>4</v>
      </c>
      <c r="C1323" s="525">
        <v>1274930</v>
      </c>
      <c r="D1323" s="520">
        <v>10050639</v>
      </c>
      <c r="E1323" s="520" t="s">
        <v>1267</v>
      </c>
      <c r="F1323" s="520" t="s">
        <v>633</v>
      </c>
      <c r="G1323" s="522">
        <v>40700</v>
      </c>
      <c r="H1323" s="522" t="s">
        <v>743</v>
      </c>
      <c r="I1323" s="520" t="s">
        <v>530</v>
      </c>
      <c r="J1323" s="523" t="s">
        <v>564</v>
      </c>
      <c r="K1323" s="520" t="s">
        <v>106</v>
      </c>
      <c r="L1323" s="520" t="s">
        <v>669</v>
      </c>
      <c r="M1323" s="520">
        <v>672</v>
      </c>
      <c r="N1323" s="524">
        <v>0.85416666666666663</v>
      </c>
      <c r="O1323" s="524">
        <v>0.86805555555555558</v>
      </c>
      <c r="P1323" s="519">
        <v>19.999999999999929</v>
      </c>
      <c r="Q1323" s="520" t="s">
        <v>549</v>
      </c>
      <c r="R1323" s="520" t="s">
        <v>591</v>
      </c>
      <c r="S1323" s="520" t="s">
        <v>550</v>
      </c>
      <c r="T1323" s="520" t="s">
        <v>551</v>
      </c>
      <c r="U1323" s="520"/>
      <c r="V1323" s="520"/>
      <c r="W1323" s="520" t="s">
        <v>637</v>
      </c>
      <c r="X1323" s="520" t="s">
        <v>655</v>
      </c>
      <c r="Y1323" s="520" t="b">
        <v>0</v>
      </c>
      <c r="Z1323" s="520">
        <v>672</v>
      </c>
      <c r="AA1323" s="520">
        <v>900</v>
      </c>
      <c r="AB1323" s="520">
        <v>40700</v>
      </c>
      <c r="AC1323" s="520" t="s">
        <v>1551</v>
      </c>
      <c r="AD1323" s="527">
        <v>3000</v>
      </c>
      <c r="AE1323" s="520">
        <v>4</v>
      </c>
      <c r="AF1323" s="520"/>
      <c r="AG1323" s="520"/>
      <c r="AH1323" s="520">
        <v>224</v>
      </c>
      <c r="AI1323" s="520" t="s">
        <v>589</v>
      </c>
    </row>
    <row r="1324" spans="1:35" s="154" customFormat="1">
      <c r="A1324" s="520" t="s">
        <v>273</v>
      </c>
      <c r="B1324" s="520">
        <v>4</v>
      </c>
      <c r="C1324" s="525">
        <v>1274930</v>
      </c>
      <c r="D1324" s="520">
        <v>10050639</v>
      </c>
      <c r="E1324" s="520" t="s">
        <v>1267</v>
      </c>
      <c r="F1324" s="520" t="s">
        <v>633</v>
      </c>
      <c r="G1324" s="522">
        <v>40700</v>
      </c>
      <c r="H1324" s="522" t="s">
        <v>743</v>
      </c>
      <c r="I1324" s="520" t="s">
        <v>530</v>
      </c>
      <c r="J1324" s="523" t="s">
        <v>564</v>
      </c>
      <c r="K1324" s="520" t="s">
        <v>106</v>
      </c>
      <c r="L1324" s="520" t="s">
        <v>669</v>
      </c>
      <c r="M1324" s="520">
        <v>672</v>
      </c>
      <c r="N1324" s="524">
        <v>0.86805555555555558</v>
      </c>
      <c r="O1324" s="524">
        <v>0.87152777777777779</v>
      </c>
      <c r="P1324" s="519">
        <v>4.9999999999999822</v>
      </c>
      <c r="Q1324" s="520" t="s">
        <v>581</v>
      </c>
      <c r="R1324" s="520" t="s">
        <v>1501</v>
      </c>
      <c r="S1324" s="520" t="s">
        <v>542</v>
      </c>
      <c r="T1324" s="520" t="s">
        <v>534</v>
      </c>
      <c r="U1324" s="520"/>
      <c r="V1324" s="520"/>
      <c r="W1324" s="520" t="s">
        <v>637</v>
      </c>
      <c r="X1324" s="520" t="s">
        <v>655</v>
      </c>
      <c r="Y1324" s="520" t="b">
        <v>0</v>
      </c>
      <c r="Z1324" s="520"/>
      <c r="AA1324" s="520"/>
      <c r="AB1324" s="520"/>
      <c r="AC1324" s="520"/>
      <c r="AD1324" s="527"/>
      <c r="AE1324" s="520"/>
      <c r="AF1324" s="520"/>
      <c r="AG1324" s="520"/>
      <c r="AH1324" s="520"/>
      <c r="AI1324" s="520" t="s">
        <v>589</v>
      </c>
    </row>
    <row r="1325" spans="1:35" s="154" customFormat="1">
      <c r="A1325" s="520" t="s">
        <v>273</v>
      </c>
      <c r="B1325" s="520">
        <v>4</v>
      </c>
      <c r="C1325" s="525">
        <v>1274930</v>
      </c>
      <c r="D1325" s="520">
        <v>10050639</v>
      </c>
      <c r="E1325" s="520" t="s">
        <v>1267</v>
      </c>
      <c r="F1325" s="520" t="s">
        <v>633</v>
      </c>
      <c r="G1325" s="522">
        <v>40700</v>
      </c>
      <c r="H1325" s="522" t="s">
        <v>743</v>
      </c>
      <c r="I1325" s="520" t="s">
        <v>530</v>
      </c>
      <c r="J1325" s="523" t="s">
        <v>564</v>
      </c>
      <c r="K1325" s="520" t="s">
        <v>106</v>
      </c>
      <c r="L1325" s="520" t="s">
        <v>669</v>
      </c>
      <c r="M1325" s="520">
        <v>672</v>
      </c>
      <c r="N1325" s="524">
        <v>0.87152777777777779</v>
      </c>
      <c r="O1325" s="524">
        <v>0.875</v>
      </c>
      <c r="P1325" s="519">
        <v>5.0000000000001421</v>
      </c>
      <c r="Q1325" s="520" t="s">
        <v>616</v>
      </c>
      <c r="R1325" s="520" t="s">
        <v>1502</v>
      </c>
      <c r="S1325" s="520" t="s">
        <v>533</v>
      </c>
      <c r="T1325" s="520" t="s">
        <v>534</v>
      </c>
      <c r="U1325" s="520"/>
      <c r="V1325" s="520"/>
      <c r="W1325" s="520" t="s">
        <v>637</v>
      </c>
      <c r="X1325" s="520" t="s">
        <v>655</v>
      </c>
      <c r="Y1325" s="520" t="b">
        <v>0</v>
      </c>
      <c r="Z1325" s="520"/>
      <c r="AA1325" s="520"/>
      <c r="AB1325" s="520"/>
      <c r="AC1325" s="520"/>
      <c r="AD1325" s="527"/>
      <c r="AE1325" s="520"/>
      <c r="AF1325" s="520"/>
      <c r="AG1325" s="520"/>
      <c r="AH1325" s="520"/>
      <c r="AI1325" s="520" t="s">
        <v>589</v>
      </c>
    </row>
    <row r="1326" spans="1:35" s="154" customFormat="1">
      <c r="A1326" s="520" t="s">
        <v>273</v>
      </c>
      <c r="B1326" s="520">
        <v>4</v>
      </c>
      <c r="C1326" s="525">
        <v>1274930</v>
      </c>
      <c r="D1326" s="520">
        <v>10050639</v>
      </c>
      <c r="E1326" s="520" t="s">
        <v>1267</v>
      </c>
      <c r="F1326" s="520" t="s">
        <v>633</v>
      </c>
      <c r="G1326" s="522">
        <v>40700</v>
      </c>
      <c r="H1326" s="522" t="s">
        <v>743</v>
      </c>
      <c r="I1326" s="520" t="s">
        <v>530</v>
      </c>
      <c r="J1326" s="523" t="s">
        <v>564</v>
      </c>
      <c r="K1326" s="520" t="s">
        <v>106</v>
      </c>
      <c r="L1326" s="520" t="s">
        <v>669</v>
      </c>
      <c r="M1326" s="520">
        <v>672</v>
      </c>
      <c r="N1326" s="524">
        <v>0.875</v>
      </c>
      <c r="O1326" s="524">
        <v>0.91666666666666663</v>
      </c>
      <c r="P1326" s="519">
        <v>59.999999999999943</v>
      </c>
      <c r="Q1326" s="520" t="s">
        <v>812</v>
      </c>
      <c r="R1326" s="520" t="s">
        <v>1495</v>
      </c>
      <c r="S1326" s="520" t="s">
        <v>584</v>
      </c>
      <c r="T1326" s="520" t="s">
        <v>540</v>
      </c>
      <c r="U1326" s="520"/>
      <c r="V1326" s="520"/>
      <c r="W1326" s="520" t="s">
        <v>637</v>
      </c>
      <c r="X1326" s="520" t="s">
        <v>655</v>
      </c>
      <c r="Y1326" s="520" t="b">
        <v>0</v>
      </c>
      <c r="Z1326" s="520"/>
      <c r="AA1326" s="520"/>
      <c r="AB1326" s="520"/>
      <c r="AC1326" s="520"/>
      <c r="AD1326" s="527"/>
      <c r="AE1326" s="520"/>
      <c r="AF1326" s="520"/>
      <c r="AG1326" s="520"/>
      <c r="AH1326" s="520"/>
      <c r="AI1326" s="520" t="s">
        <v>589</v>
      </c>
    </row>
    <row r="1327" spans="1:35" s="154" customFormat="1">
      <c r="A1327" s="520" t="s">
        <v>273</v>
      </c>
      <c r="B1327" s="520">
        <v>1</v>
      </c>
      <c r="C1327" s="525">
        <v>1274587</v>
      </c>
      <c r="D1327" s="520">
        <v>10050277</v>
      </c>
      <c r="E1327" s="520" t="s">
        <v>1269</v>
      </c>
      <c r="F1327" s="520" t="s">
        <v>633</v>
      </c>
      <c r="G1327" s="522">
        <v>40701</v>
      </c>
      <c r="H1327" s="522" t="s">
        <v>743</v>
      </c>
      <c r="I1327" s="520" t="s">
        <v>530</v>
      </c>
      <c r="J1327" s="523" t="s">
        <v>531</v>
      </c>
      <c r="K1327" s="520" t="s">
        <v>106</v>
      </c>
      <c r="L1327" s="520" t="s">
        <v>669</v>
      </c>
      <c r="M1327" s="520">
        <v>2348</v>
      </c>
      <c r="N1327" s="524">
        <v>0.29166666666666669</v>
      </c>
      <c r="O1327" s="524">
        <v>0.40277777777777779</v>
      </c>
      <c r="P1327" s="519">
        <v>160</v>
      </c>
      <c r="Q1327" s="520" t="s">
        <v>812</v>
      </c>
      <c r="R1327" s="520" t="s">
        <v>1991</v>
      </c>
      <c r="S1327" s="520" t="s">
        <v>584</v>
      </c>
      <c r="T1327" s="520" t="s">
        <v>540</v>
      </c>
      <c r="U1327" s="520"/>
      <c r="V1327" s="520"/>
      <c r="W1327" s="520" t="s">
        <v>634</v>
      </c>
      <c r="X1327" s="520" t="s">
        <v>650</v>
      </c>
      <c r="Y1327" s="520" t="b">
        <v>0</v>
      </c>
      <c r="Z1327" s="520">
        <v>2348</v>
      </c>
      <c r="AA1327" s="520">
        <v>900</v>
      </c>
      <c r="AB1327" s="520">
        <v>40701</v>
      </c>
      <c r="AC1327" s="520" t="s">
        <v>1992</v>
      </c>
      <c r="AD1327" s="527">
        <v>3000</v>
      </c>
      <c r="AE1327" s="520">
        <v>4</v>
      </c>
      <c r="AF1327" s="520"/>
      <c r="AG1327" s="520"/>
      <c r="AH1327" s="520">
        <v>782.66666666666663</v>
      </c>
      <c r="AI1327" s="520" t="s">
        <v>537</v>
      </c>
    </row>
    <row r="1328" spans="1:35" s="154" customFormat="1">
      <c r="A1328" s="520" t="s">
        <v>273</v>
      </c>
      <c r="B1328" s="520">
        <v>1</v>
      </c>
      <c r="C1328" s="525">
        <v>1274587</v>
      </c>
      <c r="D1328" s="520">
        <v>10050277</v>
      </c>
      <c r="E1328" s="520" t="s">
        <v>1269</v>
      </c>
      <c r="F1328" s="520" t="s">
        <v>633</v>
      </c>
      <c r="G1328" s="522">
        <v>40701</v>
      </c>
      <c r="H1328" s="522" t="s">
        <v>743</v>
      </c>
      <c r="I1328" s="520" t="s">
        <v>530</v>
      </c>
      <c r="J1328" s="523" t="s">
        <v>531</v>
      </c>
      <c r="K1328" s="520" t="s">
        <v>106</v>
      </c>
      <c r="L1328" s="520" t="s">
        <v>669</v>
      </c>
      <c r="M1328" s="520">
        <v>2348</v>
      </c>
      <c r="N1328" s="524">
        <v>0.40277777777777779</v>
      </c>
      <c r="O1328" s="524">
        <v>0.40625</v>
      </c>
      <c r="P1328" s="519">
        <v>5.0000000000000622</v>
      </c>
      <c r="Q1328" s="520" t="s">
        <v>545</v>
      </c>
      <c r="R1328" s="520" t="s">
        <v>1772</v>
      </c>
      <c r="S1328" s="520" t="s">
        <v>542</v>
      </c>
      <c r="T1328" s="520" t="s">
        <v>534</v>
      </c>
      <c r="U1328" s="520"/>
      <c r="V1328" s="520"/>
      <c r="W1328" s="520" t="s">
        <v>634</v>
      </c>
      <c r="X1328" s="520" t="s">
        <v>650</v>
      </c>
      <c r="Y1328" s="520" t="b">
        <v>0</v>
      </c>
      <c r="Z1328" s="520"/>
      <c r="AA1328" s="520"/>
      <c r="AB1328" s="520"/>
      <c r="AC1328" s="520"/>
      <c r="AD1328" s="527"/>
      <c r="AE1328" s="520"/>
      <c r="AF1328" s="520"/>
      <c r="AG1328" s="520"/>
      <c r="AH1328" s="520"/>
      <c r="AI1328" s="520" t="s">
        <v>537</v>
      </c>
    </row>
    <row r="1329" spans="1:35" s="154" customFormat="1">
      <c r="A1329" s="520" t="s">
        <v>273</v>
      </c>
      <c r="B1329" s="520">
        <v>1</v>
      </c>
      <c r="C1329" s="525">
        <v>1274587</v>
      </c>
      <c r="D1329" s="520">
        <v>10050277</v>
      </c>
      <c r="E1329" s="520" t="s">
        <v>1269</v>
      </c>
      <c r="F1329" s="520" t="s">
        <v>633</v>
      </c>
      <c r="G1329" s="522">
        <v>40701</v>
      </c>
      <c r="H1329" s="522" t="s">
        <v>743</v>
      </c>
      <c r="I1329" s="520" t="s">
        <v>530</v>
      </c>
      <c r="J1329" s="523" t="s">
        <v>531</v>
      </c>
      <c r="K1329" s="520" t="s">
        <v>106</v>
      </c>
      <c r="L1329" s="520" t="s">
        <v>669</v>
      </c>
      <c r="M1329" s="520">
        <v>2348</v>
      </c>
      <c r="N1329" s="524">
        <v>0.40625</v>
      </c>
      <c r="O1329" s="524">
        <v>0.41319444444444442</v>
      </c>
      <c r="P1329" s="519">
        <v>9.9999999999999645</v>
      </c>
      <c r="Q1329" s="520" t="s">
        <v>812</v>
      </c>
      <c r="R1329" s="520" t="s">
        <v>1991</v>
      </c>
      <c r="S1329" s="520" t="s">
        <v>584</v>
      </c>
      <c r="T1329" s="520" t="s">
        <v>540</v>
      </c>
      <c r="U1329" s="520"/>
      <c r="V1329" s="520"/>
      <c r="W1329" s="520" t="s">
        <v>634</v>
      </c>
      <c r="X1329" s="520" t="s">
        <v>650</v>
      </c>
      <c r="Y1329" s="520" t="b">
        <v>0</v>
      </c>
      <c r="Z1329" s="520"/>
      <c r="AA1329" s="520"/>
      <c r="AB1329" s="520"/>
      <c r="AC1329" s="520"/>
      <c r="AD1329" s="527"/>
      <c r="AE1329" s="520"/>
      <c r="AF1329" s="520"/>
      <c r="AG1329" s="520"/>
      <c r="AH1329" s="520"/>
      <c r="AI1329" s="520" t="s">
        <v>537</v>
      </c>
    </row>
    <row r="1330" spans="1:35" s="154" customFormat="1">
      <c r="A1330" s="520" t="s">
        <v>273</v>
      </c>
      <c r="B1330" s="520">
        <v>2</v>
      </c>
      <c r="C1330" s="525">
        <v>1273696</v>
      </c>
      <c r="D1330" s="520">
        <v>10050188</v>
      </c>
      <c r="E1330" s="520" t="s">
        <v>491</v>
      </c>
      <c r="F1330" s="520" t="s">
        <v>528</v>
      </c>
      <c r="G1330" s="522">
        <v>40701</v>
      </c>
      <c r="H1330" s="522" t="s">
        <v>743</v>
      </c>
      <c r="I1330" s="520" t="s">
        <v>530</v>
      </c>
      <c r="J1330" s="523" t="s">
        <v>531</v>
      </c>
      <c r="K1330" s="520" t="s">
        <v>106</v>
      </c>
      <c r="L1330" s="520" t="s">
        <v>669</v>
      </c>
      <c r="M1330" s="520">
        <v>440</v>
      </c>
      <c r="N1330" s="524">
        <v>0.41319444444444442</v>
      </c>
      <c r="O1330" s="524">
        <v>0.41666666666666669</v>
      </c>
      <c r="P1330" s="519">
        <v>4.9999999999999822</v>
      </c>
      <c r="Q1330" s="520" t="s">
        <v>826</v>
      </c>
      <c r="R1330" s="520" t="s">
        <v>1993</v>
      </c>
      <c r="S1330" s="520" t="s">
        <v>547</v>
      </c>
      <c r="T1330" s="520" t="s">
        <v>534</v>
      </c>
      <c r="U1330" s="520"/>
      <c r="V1330" s="520"/>
      <c r="W1330" s="520" t="s">
        <v>634</v>
      </c>
      <c r="X1330" s="520" t="s">
        <v>650</v>
      </c>
      <c r="Y1330" s="520" t="b">
        <v>0</v>
      </c>
      <c r="Z1330" s="520">
        <v>440</v>
      </c>
      <c r="AA1330" s="520">
        <v>900</v>
      </c>
      <c r="AB1330" s="520">
        <v>40701</v>
      </c>
      <c r="AC1330" s="520" t="s">
        <v>1994</v>
      </c>
      <c r="AD1330" s="527">
        <v>3000</v>
      </c>
      <c r="AE1330" s="520">
        <v>4</v>
      </c>
      <c r="AF1330" s="520"/>
      <c r="AG1330" s="520"/>
      <c r="AH1330" s="520">
        <v>146.66666666666666</v>
      </c>
      <c r="AI1330" s="520" t="s">
        <v>537</v>
      </c>
    </row>
    <row r="1331" spans="1:35" s="154" customFormat="1">
      <c r="A1331" s="520" t="s">
        <v>273</v>
      </c>
      <c r="B1331" s="520">
        <v>2</v>
      </c>
      <c r="C1331" s="525">
        <v>1273696</v>
      </c>
      <c r="D1331" s="520">
        <v>10050188</v>
      </c>
      <c r="E1331" s="520" t="s">
        <v>491</v>
      </c>
      <c r="F1331" s="520" t="s">
        <v>528</v>
      </c>
      <c r="G1331" s="522">
        <v>40701</v>
      </c>
      <c r="H1331" s="522" t="s">
        <v>743</v>
      </c>
      <c r="I1331" s="520" t="s">
        <v>530</v>
      </c>
      <c r="J1331" s="523" t="s">
        <v>531</v>
      </c>
      <c r="K1331" s="520" t="s">
        <v>106</v>
      </c>
      <c r="L1331" s="520" t="s">
        <v>669</v>
      </c>
      <c r="M1331" s="520">
        <v>440</v>
      </c>
      <c r="N1331" s="524">
        <v>0.41666666666666669</v>
      </c>
      <c r="O1331" s="524">
        <v>0.4826388888888889</v>
      </c>
      <c r="P1331" s="519">
        <v>94.999999999999986</v>
      </c>
      <c r="Q1331" s="520" t="s">
        <v>37</v>
      </c>
      <c r="R1331" s="520" t="s">
        <v>1995</v>
      </c>
      <c r="S1331" s="520" t="s">
        <v>550</v>
      </c>
      <c r="T1331" s="520" t="s">
        <v>259</v>
      </c>
      <c r="U1331" s="520"/>
      <c r="V1331" s="520"/>
      <c r="W1331" s="520" t="s">
        <v>634</v>
      </c>
      <c r="X1331" s="520" t="s">
        <v>650</v>
      </c>
      <c r="Y1331" s="520" t="b">
        <v>0</v>
      </c>
      <c r="Z1331" s="520"/>
      <c r="AA1331" s="520"/>
      <c r="AB1331" s="520"/>
      <c r="AC1331" s="520"/>
      <c r="AD1331" s="527"/>
      <c r="AE1331" s="520"/>
      <c r="AF1331" s="520"/>
      <c r="AG1331" s="520"/>
      <c r="AH1331" s="520"/>
      <c r="AI1331" s="520" t="s">
        <v>537</v>
      </c>
    </row>
    <row r="1332" spans="1:35" s="154" customFormat="1">
      <c r="A1332" s="520" t="s">
        <v>273</v>
      </c>
      <c r="B1332" s="520">
        <v>2</v>
      </c>
      <c r="C1332" s="525">
        <v>1273696</v>
      </c>
      <c r="D1332" s="520">
        <v>10050188</v>
      </c>
      <c r="E1332" s="520" t="s">
        <v>491</v>
      </c>
      <c r="F1332" s="520" t="s">
        <v>528</v>
      </c>
      <c r="G1332" s="522">
        <v>40701</v>
      </c>
      <c r="H1332" s="522" t="s">
        <v>743</v>
      </c>
      <c r="I1332" s="520" t="s">
        <v>530</v>
      </c>
      <c r="J1332" s="523" t="s">
        <v>531</v>
      </c>
      <c r="K1332" s="520" t="s">
        <v>106</v>
      </c>
      <c r="L1332" s="520" t="s">
        <v>669</v>
      </c>
      <c r="M1332" s="520">
        <v>440</v>
      </c>
      <c r="N1332" s="524">
        <v>0.4826388888888889</v>
      </c>
      <c r="O1332" s="524">
        <v>0.4861111111111111</v>
      </c>
      <c r="P1332" s="519">
        <v>5.0000000000000622</v>
      </c>
      <c r="Q1332" s="520" t="s">
        <v>791</v>
      </c>
      <c r="R1332" s="520" t="s">
        <v>1996</v>
      </c>
      <c r="S1332" s="520" t="s">
        <v>547</v>
      </c>
      <c r="T1332" s="520" t="s">
        <v>534</v>
      </c>
      <c r="U1332" s="520"/>
      <c r="V1332" s="520"/>
      <c r="W1332" s="520" t="s">
        <v>634</v>
      </c>
      <c r="X1332" s="520" t="s">
        <v>650</v>
      </c>
      <c r="Y1332" s="520" t="b">
        <v>0</v>
      </c>
      <c r="Z1332" s="520"/>
      <c r="AA1332" s="520"/>
      <c r="AB1332" s="520"/>
      <c r="AC1332" s="520"/>
      <c r="AD1332" s="527"/>
      <c r="AE1332" s="520"/>
      <c r="AF1332" s="520"/>
      <c r="AG1332" s="520"/>
      <c r="AH1332" s="520"/>
      <c r="AI1332" s="520" t="s">
        <v>537</v>
      </c>
    </row>
    <row r="1333" spans="1:35" s="154" customFormat="1">
      <c r="A1333" s="520" t="s">
        <v>273</v>
      </c>
      <c r="B1333" s="520">
        <v>2</v>
      </c>
      <c r="C1333" s="525">
        <v>1273696</v>
      </c>
      <c r="D1333" s="520">
        <v>10050188</v>
      </c>
      <c r="E1333" s="520" t="s">
        <v>491</v>
      </c>
      <c r="F1333" s="520" t="s">
        <v>528</v>
      </c>
      <c r="G1333" s="522">
        <v>40701</v>
      </c>
      <c r="H1333" s="522" t="s">
        <v>743</v>
      </c>
      <c r="I1333" s="520" t="s">
        <v>530</v>
      </c>
      <c r="J1333" s="523" t="s">
        <v>531</v>
      </c>
      <c r="K1333" s="520" t="s">
        <v>106</v>
      </c>
      <c r="L1333" s="520" t="s">
        <v>669</v>
      </c>
      <c r="M1333" s="520">
        <v>440</v>
      </c>
      <c r="N1333" s="524">
        <v>0.4861111111111111</v>
      </c>
      <c r="O1333" s="524">
        <v>0.49305555555555552</v>
      </c>
      <c r="P1333" s="519">
        <v>9.9999999999999645</v>
      </c>
      <c r="Q1333" s="520" t="s">
        <v>628</v>
      </c>
      <c r="R1333" s="520" t="s">
        <v>1997</v>
      </c>
      <c r="S1333" s="520" t="s">
        <v>542</v>
      </c>
      <c r="T1333" s="520" t="s">
        <v>534</v>
      </c>
      <c r="U1333" s="520"/>
      <c r="V1333" s="520"/>
      <c r="W1333" s="520" t="s">
        <v>634</v>
      </c>
      <c r="X1333" s="520" t="s">
        <v>650</v>
      </c>
      <c r="Y1333" s="520" t="b">
        <v>0</v>
      </c>
      <c r="Z1333" s="520"/>
      <c r="AA1333" s="520"/>
      <c r="AB1333" s="520"/>
      <c r="AC1333" s="520"/>
      <c r="AD1333" s="527"/>
      <c r="AE1333" s="520"/>
      <c r="AF1333" s="520"/>
      <c r="AG1333" s="520"/>
      <c r="AH1333" s="520"/>
      <c r="AI1333" s="520" t="s">
        <v>537</v>
      </c>
    </row>
    <row r="1334" spans="1:35" s="154" customFormat="1">
      <c r="A1334" s="520" t="s">
        <v>273</v>
      </c>
      <c r="B1334" s="520">
        <v>2</v>
      </c>
      <c r="C1334" s="525">
        <v>1273696</v>
      </c>
      <c r="D1334" s="520">
        <v>10050188</v>
      </c>
      <c r="E1334" s="520" t="s">
        <v>491</v>
      </c>
      <c r="F1334" s="520" t="s">
        <v>528</v>
      </c>
      <c r="G1334" s="522">
        <v>40701</v>
      </c>
      <c r="H1334" s="522" t="s">
        <v>743</v>
      </c>
      <c r="I1334" s="520" t="s">
        <v>530</v>
      </c>
      <c r="J1334" s="523" t="s">
        <v>531</v>
      </c>
      <c r="K1334" s="520" t="s">
        <v>106</v>
      </c>
      <c r="L1334" s="520" t="s">
        <v>669</v>
      </c>
      <c r="M1334" s="520">
        <v>440</v>
      </c>
      <c r="N1334" s="524">
        <v>0.49305555555555552</v>
      </c>
      <c r="O1334" s="524">
        <v>0.5</v>
      </c>
      <c r="P1334" s="519">
        <v>10.000000000000044</v>
      </c>
      <c r="Q1334" s="520" t="s">
        <v>606</v>
      </c>
      <c r="R1334" s="520" t="s">
        <v>614</v>
      </c>
      <c r="S1334" s="520" t="s">
        <v>542</v>
      </c>
      <c r="T1334" s="520" t="s">
        <v>534</v>
      </c>
      <c r="U1334" s="520"/>
      <c r="V1334" s="520"/>
      <c r="W1334" s="520" t="s">
        <v>634</v>
      </c>
      <c r="X1334" s="520" t="s">
        <v>650</v>
      </c>
      <c r="Y1334" s="520" t="b">
        <v>0</v>
      </c>
      <c r="Z1334" s="520"/>
      <c r="AA1334" s="520"/>
      <c r="AB1334" s="520"/>
      <c r="AC1334" s="520"/>
      <c r="AD1334" s="527"/>
      <c r="AE1334" s="520"/>
      <c r="AF1334" s="520"/>
      <c r="AG1334" s="520"/>
      <c r="AH1334" s="520"/>
      <c r="AI1334" s="520" t="s">
        <v>537</v>
      </c>
    </row>
    <row r="1335" spans="1:35" s="154" customFormat="1">
      <c r="A1335" s="520" t="s">
        <v>273</v>
      </c>
      <c r="B1335" s="520">
        <v>2</v>
      </c>
      <c r="C1335" s="525">
        <v>1273696</v>
      </c>
      <c r="D1335" s="520">
        <v>10050188</v>
      </c>
      <c r="E1335" s="520" t="s">
        <v>491</v>
      </c>
      <c r="F1335" s="520" t="s">
        <v>528</v>
      </c>
      <c r="G1335" s="522">
        <v>40701</v>
      </c>
      <c r="H1335" s="522" t="s">
        <v>743</v>
      </c>
      <c r="I1335" s="520" t="s">
        <v>530</v>
      </c>
      <c r="J1335" s="523" t="s">
        <v>531</v>
      </c>
      <c r="K1335" s="520" t="s">
        <v>106</v>
      </c>
      <c r="L1335" s="520" t="s">
        <v>669</v>
      </c>
      <c r="M1335" s="520">
        <v>440</v>
      </c>
      <c r="N1335" s="524">
        <v>0.5</v>
      </c>
      <c r="O1335" s="524">
        <v>0.50347222222222221</v>
      </c>
      <c r="P1335" s="519">
        <v>4.9999999999999822</v>
      </c>
      <c r="Q1335" s="520" t="s">
        <v>812</v>
      </c>
      <c r="R1335" s="520" t="s">
        <v>1991</v>
      </c>
      <c r="S1335" s="520" t="s">
        <v>584</v>
      </c>
      <c r="T1335" s="520" t="s">
        <v>540</v>
      </c>
      <c r="U1335" s="520"/>
      <c r="V1335" s="520"/>
      <c r="W1335" s="520" t="s">
        <v>634</v>
      </c>
      <c r="X1335" s="520" t="s">
        <v>650</v>
      </c>
      <c r="Y1335" s="520" t="b">
        <v>0</v>
      </c>
      <c r="Z1335" s="520"/>
      <c r="AA1335" s="520"/>
      <c r="AB1335" s="520"/>
      <c r="AC1335" s="520"/>
      <c r="AD1335" s="527"/>
      <c r="AE1335" s="520"/>
      <c r="AF1335" s="520"/>
      <c r="AG1335" s="520"/>
      <c r="AH1335" s="520"/>
      <c r="AI1335" s="520" t="s">
        <v>537</v>
      </c>
    </row>
    <row r="1336" spans="1:35" s="154" customFormat="1">
      <c r="A1336" s="520" t="s">
        <v>273</v>
      </c>
      <c r="B1336" s="520">
        <v>2</v>
      </c>
      <c r="C1336" s="525">
        <v>1273696</v>
      </c>
      <c r="D1336" s="520">
        <v>10050188</v>
      </c>
      <c r="E1336" s="520" t="s">
        <v>491</v>
      </c>
      <c r="F1336" s="520" t="s">
        <v>528</v>
      </c>
      <c r="G1336" s="522">
        <v>40701</v>
      </c>
      <c r="H1336" s="522" t="s">
        <v>743</v>
      </c>
      <c r="I1336" s="520" t="s">
        <v>530</v>
      </c>
      <c r="J1336" s="523" t="s">
        <v>531</v>
      </c>
      <c r="K1336" s="520" t="s">
        <v>106</v>
      </c>
      <c r="L1336" s="520" t="s">
        <v>669</v>
      </c>
      <c r="M1336" s="520">
        <v>440</v>
      </c>
      <c r="N1336" s="524">
        <v>0.50347222222222221</v>
      </c>
      <c r="O1336" s="524">
        <v>0.51041666666666663</v>
      </c>
      <c r="P1336" s="519">
        <v>9.9999999999999645</v>
      </c>
      <c r="Q1336" s="520" t="s">
        <v>583</v>
      </c>
      <c r="R1336" s="520" t="s">
        <v>1998</v>
      </c>
      <c r="S1336" s="520" t="s">
        <v>547</v>
      </c>
      <c r="T1336" s="520" t="s">
        <v>534</v>
      </c>
      <c r="U1336" s="520"/>
      <c r="V1336" s="520"/>
      <c r="W1336" s="520" t="s">
        <v>634</v>
      </c>
      <c r="X1336" s="520" t="s">
        <v>650</v>
      </c>
      <c r="Y1336" s="520" t="b">
        <v>0</v>
      </c>
      <c r="Z1336" s="520"/>
      <c r="AA1336" s="520"/>
      <c r="AB1336" s="520"/>
      <c r="AC1336" s="520"/>
      <c r="AD1336" s="527"/>
      <c r="AE1336" s="520"/>
      <c r="AF1336" s="520"/>
      <c r="AG1336" s="520"/>
      <c r="AH1336" s="520"/>
      <c r="AI1336" s="520" t="s">
        <v>537</v>
      </c>
    </row>
    <row r="1337" spans="1:35" s="154" customFormat="1">
      <c r="A1337" s="520" t="s">
        <v>273</v>
      </c>
      <c r="B1337" s="520">
        <v>2</v>
      </c>
      <c r="C1337" s="525">
        <v>1273696</v>
      </c>
      <c r="D1337" s="520">
        <v>10050188</v>
      </c>
      <c r="E1337" s="520" t="s">
        <v>491</v>
      </c>
      <c r="F1337" s="520" t="s">
        <v>528</v>
      </c>
      <c r="G1337" s="522">
        <v>40701</v>
      </c>
      <c r="H1337" s="522" t="s">
        <v>743</v>
      </c>
      <c r="I1337" s="520" t="s">
        <v>530</v>
      </c>
      <c r="J1337" s="523" t="s">
        <v>531</v>
      </c>
      <c r="K1337" s="520" t="s">
        <v>106</v>
      </c>
      <c r="L1337" s="520" t="s">
        <v>669</v>
      </c>
      <c r="M1337" s="520">
        <v>440</v>
      </c>
      <c r="N1337" s="524">
        <v>0.51041666666666663</v>
      </c>
      <c r="O1337" s="524">
        <v>0.53819444444444442</v>
      </c>
      <c r="P1337" s="519">
        <v>40.000000000000014</v>
      </c>
      <c r="Q1337" s="520" t="s">
        <v>812</v>
      </c>
      <c r="R1337" s="520" t="s">
        <v>1991</v>
      </c>
      <c r="S1337" s="520" t="s">
        <v>584</v>
      </c>
      <c r="T1337" s="520" t="s">
        <v>540</v>
      </c>
      <c r="U1337" s="520"/>
      <c r="V1337" s="520"/>
      <c r="W1337" s="520" t="s">
        <v>634</v>
      </c>
      <c r="X1337" s="520" t="s">
        <v>650</v>
      </c>
      <c r="Y1337" s="520" t="b">
        <v>0</v>
      </c>
      <c r="Z1337" s="520"/>
      <c r="AA1337" s="520"/>
      <c r="AB1337" s="520"/>
      <c r="AC1337" s="520"/>
      <c r="AD1337" s="527"/>
      <c r="AE1337" s="520"/>
      <c r="AF1337" s="520"/>
      <c r="AG1337" s="520"/>
      <c r="AH1337" s="520"/>
      <c r="AI1337" s="520" t="s">
        <v>537</v>
      </c>
    </row>
    <row r="1338" spans="1:35" s="154" customFormat="1">
      <c r="A1338" s="520" t="s">
        <v>273</v>
      </c>
      <c r="B1338" s="520">
        <v>3</v>
      </c>
      <c r="C1338" s="525">
        <v>7084894</v>
      </c>
      <c r="D1338" s="520">
        <v>10049383</v>
      </c>
      <c r="E1338" s="520" t="s">
        <v>1271</v>
      </c>
      <c r="F1338" s="520" t="s">
        <v>567</v>
      </c>
      <c r="G1338" s="522">
        <v>40701</v>
      </c>
      <c r="H1338" s="522" t="s">
        <v>743</v>
      </c>
      <c r="I1338" s="520" t="s">
        <v>530</v>
      </c>
      <c r="J1338" s="523" t="s">
        <v>531</v>
      </c>
      <c r="K1338" s="520" t="s">
        <v>106</v>
      </c>
      <c r="L1338" s="520" t="s">
        <v>669</v>
      </c>
      <c r="M1338" s="520">
        <v>1008</v>
      </c>
      <c r="N1338" s="524">
        <v>0.53819444444444442</v>
      </c>
      <c r="O1338" s="524">
        <v>0.54513888888888884</v>
      </c>
      <c r="P1338" s="519">
        <v>9.9999999999999645</v>
      </c>
      <c r="Q1338" s="520" t="s">
        <v>554</v>
      </c>
      <c r="R1338" s="520" t="s">
        <v>1676</v>
      </c>
      <c r="S1338" s="520" t="s">
        <v>550</v>
      </c>
      <c r="T1338" s="520" t="s">
        <v>551</v>
      </c>
      <c r="U1338" s="520"/>
      <c r="V1338" s="520"/>
      <c r="W1338" s="520" t="s">
        <v>634</v>
      </c>
      <c r="X1338" s="520" t="s">
        <v>650</v>
      </c>
      <c r="Y1338" s="520" t="b">
        <v>0</v>
      </c>
      <c r="Z1338" s="520">
        <v>1008</v>
      </c>
      <c r="AA1338" s="520">
        <v>900</v>
      </c>
      <c r="AB1338" s="520">
        <v>40701</v>
      </c>
      <c r="AC1338" s="520" t="s">
        <v>1999</v>
      </c>
      <c r="AD1338" s="527">
        <v>3000</v>
      </c>
      <c r="AE1338" s="520">
        <v>4</v>
      </c>
      <c r="AF1338" s="520"/>
      <c r="AG1338" s="520"/>
      <c r="AH1338" s="520">
        <v>336</v>
      </c>
      <c r="AI1338" s="520" t="s">
        <v>537</v>
      </c>
    </row>
    <row r="1339" spans="1:35" s="154" customFormat="1">
      <c r="A1339" s="520" t="s">
        <v>273</v>
      </c>
      <c r="B1339" s="520">
        <v>3</v>
      </c>
      <c r="C1339" s="525">
        <v>7084894</v>
      </c>
      <c r="D1339" s="520">
        <v>10049383</v>
      </c>
      <c r="E1339" s="520" t="s">
        <v>1271</v>
      </c>
      <c r="F1339" s="520" t="s">
        <v>567</v>
      </c>
      <c r="G1339" s="522">
        <v>40701</v>
      </c>
      <c r="H1339" s="522" t="s">
        <v>743</v>
      </c>
      <c r="I1339" s="520" t="s">
        <v>530</v>
      </c>
      <c r="J1339" s="523" t="s">
        <v>531</v>
      </c>
      <c r="K1339" s="520" t="s">
        <v>106</v>
      </c>
      <c r="L1339" s="520" t="s">
        <v>669</v>
      </c>
      <c r="M1339" s="520">
        <v>1008</v>
      </c>
      <c r="N1339" s="524">
        <v>0.54513888888888884</v>
      </c>
      <c r="O1339" s="524">
        <v>0.59375</v>
      </c>
      <c r="P1339" s="519">
        <v>70.000000000000071</v>
      </c>
      <c r="Q1339" s="520" t="s">
        <v>812</v>
      </c>
      <c r="R1339" s="520" t="s">
        <v>1991</v>
      </c>
      <c r="S1339" s="520" t="s">
        <v>584</v>
      </c>
      <c r="T1339" s="520" t="s">
        <v>540</v>
      </c>
      <c r="U1339" s="520"/>
      <c r="V1339" s="520"/>
      <c r="W1339" s="520" t="s">
        <v>634</v>
      </c>
      <c r="X1339" s="520" t="s">
        <v>650</v>
      </c>
      <c r="Y1339" s="520" t="b">
        <v>0</v>
      </c>
      <c r="Z1339" s="520"/>
      <c r="AA1339" s="520"/>
      <c r="AB1339" s="520"/>
      <c r="AC1339" s="520"/>
      <c r="AD1339" s="527"/>
      <c r="AE1339" s="520"/>
      <c r="AF1339" s="520"/>
      <c r="AG1339" s="520"/>
      <c r="AH1339" s="520"/>
      <c r="AI1339" s="520" t="s">
        <v>537</v>
      </c>
    </row>
    <row r="1340" spans="1:35" s="154" customFormat="1">
      <c r="A1340" s="520" t="s">
        <v>273</v>
      </c>
      <c r="B1340" s="520">
        <v>3</v>
      </c>
      <c r="C1340" s="525">
        <v>7084894</v>
      </c>
      <c r="D1340" s="520">
        <v>10049383</v>
      </c>
      <c r="E1340" s="520" t="s">
        <v>1271</v>
      </c>
      <c r="F1340" s="520" t="s">
        <v>567</v>
      </c>
      <c r="G1340" s="522">
        <v>40701</v>
      </c>
      <c r="H1340" s="522" t="s">
        <v>743</v>
      </c>
      <c r="I1340" s="520" t="s">
        <v>530</v>
      </c>
      <c r="J1340" s="523" t="s">
        <v>531</v>
      </c>
      <c r="K1340" s="520" t="s">
        <v>106</v>
      </c>
      <c r="L1340" s="520" t="s">
        <v>669</v>
      </c>
      <c r="M1340" s="520">
        <v>1008</v>
      </c>
      <c r="N1340" s="524">
        <v>0.59375</v>
      </c>
      <c r="O1340" s="524">
        <v>0.60069444444444442</v>
      </c>
      <c r="P1340" s="519">
        <v>9.9999999999999645</v>
      </c>
      <c r="Q1340" s="520" t="s">
        <v>2000</v>
      </c>
      <c r="R1340" s="520" t="s">
        <v>2001</v>
      </c>
      <c r="S1340" s="520" t="s">
        <v>587</v>
      </c>
      <c r="T1340" s="520" t="s">
        <v>534</v>
      </c>
      <c r="U1340" s="520"/>
      <c r="V1340" s="520"/>
      <c r="W1340" s="520" t="s">
        <v>634</v>
      </c>
      <c r="X1340" s="520" t="s">
        <v>650</v>
      </c>
      <c r="Y1340" s="520" t="b">
        <v>0</v>
      </c>
      <c r="Z1340" s="520"/>
      <c r="AA1340" s="520"/>
      <c r="AB1340" s="520"/>
      <c r="AC1340" s="520"/>
      <c r="AD1340" s="527"/>
      <c r="AE1340" s="520"/>
      <c r="AF1340" s="520"/>
      <c r="AG1340" s="520"/>
      <c r="AH1340" s="520"/>
      <c r="AI1340" s="520" t="s">
        <v>537</v>
      </c>
    </row>
    <row r="1341" spans="1:35" s="154" customFormat="1">
      <c r="A1341" s="520" t="s">
        <v>273</v>
      </c>
      <c r="B1341" s="520">
        <v>3</v>
      </c>
      <c r="C1341" s="525">
        <v>7084894</v>
      </c>
      <c r="D1341" s="520">
        <v>10049383</v>
      </c>
      <c r="E1341" s="520" t="s">
        <v>1271</v>
      </c>
      <c r="F1341" s="520" t="s">
        <v>567</v>
      </c>
      <c r="G1341" s="522">
        <v>40701</v>
      </c>
      <c r="H1341" s="522" t="s">
        <v>743</v>
      </c>
      <c r="I1341" s="520" t="s">
        <v>530</v>
      </c>
      <c r="J1341" s="523" t="s">
        <v>531</v>
      </c>
      <c r="K1341" s="520" t="s">
        <v>106</v>
      </c>
      <c r="L1341" s="520" t="s">
        <v>669</v>
      </c>
      <c r="M1341" s="520">
        <v>1008</v>
      </c>
      <c r="N1341" s="524">
        <v>0.60069444444444442</v>
      </c>
      <c r="O1341" s="524">
        <v>0.60416666666666663</v>
      </c>
      <c r="P1341" s="519">
        <v>4.9999999999999822</v>
      </c>
      <c r="Q1341" s="520" t="s">
        <v>812</v>
      </c>
      <c r="R1341" s="520" t="s">
        <v>1991</v>
      </c>
      <c r="S1341" s="520" t="s">
        <v>584</v>
      </c>
      <c r="T1341" s="520" t="s">
        <v>540</v>
      </c>
      <c r="U1341" s="520"/>
      <c r="V1341" s="520"/>
      <c r="W1341" s="520" t="s">
        <v>634</v>
      </c>
      <c r="X1341" s="520" t="s">
        <v>650</v>
      </c>
      <c r="Y1341" s="520" t="b">
        <v>0</v>
      </c>
      <c r="Z1341" s="520"/>
      <c r="AA1341" s="520"/>
      <c r="AB1341" s="520"/>
      <c r="AC1341" s="520"/>
      <c r="AD1341" s="527"/>
      <c r="AE1341" s="520"/>
      <c r="AF1341" s="520"/>
      <c r="AG1341" s="520"/>
      <c r="AH1341" s="520"/>
      <c r="AI1341" s="520" t="s">
        <v>537</v>
      </c>
    </row>
    <row r="1342" spans="1:35" s="154" customFormat="1">
      <c r="A1342" s="520" t="s">
        <v>273</v>
      </c>
      <c r="B1342" s="520">
        <v>1</v>
      </c>
      <c r="C1342" s="525">
        <v>7084894</v>
      </c>
      <c r="D1342" s="520">
        <v>10049383</v>
      </c>
      <c r="E1342" s="520" t="s">
        <v>1271</v>
      </c>
      <c r="F1342" s="520" t="s">
        <v>567</v>
      </c>
      <c r="G1342" s="522">
        <v>40701</v>
      </c>
      <c r="H1342" s="522" t="s">
        <v>743</v>
      </c>
      <c r="I1342" s="520" t="s">
        <v>530</v>
      </c>
      <c r="J1342" s="523" t="s">
        <v>564</v>
      </c>
      <c r="K1342" s="520" t="s">
        <v>106</v>
      </c>
      <c r="L1342" s="520" t="s">
        <v>669</v>
      </c>
      <c r="M1342" s="520">
        <v>672</v>
      </c>
      <c r="N1342" s="524">
        <v>0.60416666666666663</v>
      </c>
      <c r="O1342" s="524">
        <v>0.625</v>
      </c>
      <c r="P1342" s="519">
        <v>30.000000000000053</v>
      </c>
      <c r="Q1342" s="520" t="s">
        <v>563</v>
      </c>
      <c r="R1342" s="520" t="s">
        <v>1494</v>
      </c>
      <c r="S1342" s="520" t="s">
        <v>542</v>
      </c>
      <c r="T1342" s="520" t="s">
        <v>534</v>
      </c>
      <c r="U1342" s="520"/>
      <c r="V1342" s="520"/>
      <c r="W1342" s="520" t="s">
        <v>637</v>
      </c>
      <c r="X1342" s="520" t="s">
        <v>655</v>
      </c>
      <c r="Y1342" s="520" t="b">
        <v>0</v>
      </c>
      <c r="Z1342" s="520">
        <v>672</v>
      </c>
      <c r="AA1342" s="520">
        <v>900</v>
      </c>
      <c r="AB1342" s="520">
        <v>40701</v>
      </c>
      <c r="AC1342" s="520"/>
      <c r="AD1342" s="527">
        <v>3000</v>
      </c>
      <c r="AE1342" s="520">
        <v>4</v>
      </c>
      <c r="AF1342" s="520"/>
      <c r="AG1342" s="520"/>
      <c r="AH1342" s="520">
        <v>224</v>
      </c>
      <c r="AI1342" s="520" t="s">
        <v>589</v>
      </c>
    </row>
    <row r="1343" spans="1:35" s="154" customFormat="1">
      <c r="A1343" s="520" t="s">
        <v>273</v>
      </c>
      <c r="B1343" s="520">
        <v>1</v>
      </c>
      <c r="C1343" s="525">
        <v>7084894</v>
      </c>
      <c r="D1343" s="520">
        <v>10049383</v>
      </c>
      <c r="E1343" s="520" t="s">
        <v>1271</v>
      </c>
      <c r="F1343" s="520" t="s">
        <v>567</v>
      </c>
      <c r="G1343" s="522">
        <v>40701</v>
      </c>
      <c r="H1343" s="522" t="s">
        <v>743</v>
      </c>
      <c r="I1343" s="520" t="s">
        <v>530</v>
      </c>
      <c r="J1343" s="523" t="s">
        <v>564</v>
      </c>
      <c r="K1343" s="520" t="s">
        <v>106</v>
      </c>
      <c r="L1343" s="520" t="s">
        <v>669</v>
      </c>
      <c r="M1343" s="520">
        <v>672</v>
      </c>
      <c r="N1343" s="524">
        <v>0.625</v>
      </c>
      <c r="O1343" s="524">
        <v>0.65972222222222221</v>
      </c>
      <c r="P1343" s="519">
        <v>49.999999999999986</v>
      </c>
      <c r="Q1343" s="520" t="s">
        <v>812</v>
      </c>
      <c r="R1343" s="520" t="s">
        <v>2002</v>
      </c>
      <c r="S1343" s="520" t="s">
        <v>584</v>
      </c>
      <c r="T1343" s="520" t="s">
        <v>540</v>
      </c>
      <c r="U1343" s="520"/>
      <c r="V1343" s="520"/>
      <c r="W1343" s="520" t="s">
        <v>637</v>
      </c>
      <c r="X1343" s="520" t="s">
        <v>655</v>
      </c>
      <c r="Y1343" s="520" t="b">
        <v>0</v>
      </c>
      <c r="Z1343" s="520"/>
      <c r="AA1343" s="520"/>
      <c r="AB1343" s="520"/>
      <c r="AC1343" s="520"/>
      <c r="AD1343" s="527"/>
      <c r="AE1343" s="520"/>
      <c r="AF1343" s="520"/>
      <c r="AG1343" s="520"/>
      <c r="AH1343" s="520"/>
      <c r="AI1343" s="520" t="s">
        <v>589</v>
      </c>
    </row>
    <row r="1344" spans="1:35" s="154" customFormat="1">
      <c r="A1344" s="520" t="s">
        <v>273</v>
      </c>
      <c r="B1344" s="520">
        <v>1</v>
      </c>
      <c r="C1344" s="525">
        <v>7084894</v>
      </c>
      <c r="D1344" s="520">
        <v>10049383</v>
      </c>
      <c r="E1344" s="520" t="s">
        <v>1271</v>
      </c>
      <c r="F1344" s="520" t="s">
        <v>567</v>
      </c>
      <c r="G1344" s="522">
        <v>40701</v>
      </c>
      <c r="H1344" s="522" t="s">
        <v>743</v>
      </c>
      <c r="I1344" s="520" t="s">
        <v>530</v>
      </c>
      <c r="J1344" s="523" t="s">
        <v>564</v>
      </c>
      <c r="K1344" s="520" t="s">
        <v>106</v>
      </c>
      <c r="L1344" s="520" t="s">
        <v>669</v>
      </c>
      <c r="M1344" s="520">
        <v>672</v>
      </c>
      <c r="N1344" s="524">
        <v>0.65972222222222221</v>
      </c>
      <c r="O1344" s="524">
        <v>0.66319444444444442</v>
      </c>
      <c r="P1344" s="519">
        <v>4.9999999999999822</v>
      </c>
      <c r="Q1344" s="520" t="s">
        <v>545</v>
      </c>
      <c r="R1344" s="520" t="s">
        <v>2003</v>
      </c>
      <c r="S1344" s="520" t="s">
        <v>542</v>
      </c>
      <c r="T1344" s="520" t="s">
        <v>534</v>
      </c>
      <c r="U1344" s="520"/>
      <c r="V1344" s="520"/>
      <c r="W1344" s="520" t="s">
        <v>637</v>
      </c>
      <c r="X1344" s="520" t="s">
        <v>655</v>
      </c>
      <c r="Y1344" s="520" t="b">
        <v>0</v>
      </c>
      <c r="Z1344" s="520"/>
      <c r="AA1344" s="520"/>
      <c r="AB1344" s="520"/>
      <c r="AC1344" s="520"/>
      <c r="AD1344" s="527"/>
      <c r="AE1344" s="520"/>
      <c r="AF1344" s="520"/>
      <c r="AG1344" s="520"/>
      <c r="AH1344" s="520"/>
      <c r="AI1344" s="520" t="s">
        <v>589</v>
      </c>
    </row>
    <row r="1345" spans="1:35" s="154" customFormat="1">
      <c r="A1345" s="520" t="s">
        <v>273</v>
      </c>
      <c r="B1345" s="520">
        <v>1</v>
      </c>
      <c r="C1345" s="525">
        <v>7084894</v>
      </c>
      <c r="D1345" s="520">
        <v>10049383</v>
      </c>
      <c r="E1345" s="520" t="s">
        <v>1271</v>
      </c>
      <c r="F1345" s="520" t="s">
        <v>567</v>
      </c>
      <c r="G1345" s="522">
        <v>40701</v>
      </c>
      <c r="H1345" s="522" t="s">
        <v>743</v>
      </c>
      <c r="I1345" s="520" t="s">
        <v>530</v>
      </c>
      <c r="J1345" s="523" t="s">
        <v>564</v>
      </c>
      <c r="K1345" s="520" t="s">
        <v>106</v>
      </c>
      <c r="L1345" s="520" t="s">
        <v>669</v>
      </c>
      <c r="M1345" s="520">
        <v>672</v>
      </c>
      <c r="N1345" s="524">
        <v>0.66319444444444442</v>
      </c>
      <c r="O1345" s="524">
        <v>0.66666666666666663</v>
      </c>
      <c r="P1345" s="519">
        <v>4.9999999999999822</v>
      </c>
      <c r="Q1345" s="520" t="s">
        <v>812</v>
      </c>
      <c r="R1345" s="520" t="s">
        <v>2004</v>
      </c>
      <c r="S1345" s="520" t="s">
        <v>584</v>
      </c>
      <c r="T1345" s="520" t="s">
        <v>540</v>
      </c>
      <c r="U1345" s="520"/>
      <c r="V1345" s="520"/>
      <c r="W1345" s="520" t="s">
        <v>637</v>
      </c>
      <c r="X1345" s="520" t="s">
        <v>655</v>
      </c>
      <c r="Y1345" s="520" t="b">
        <v>0</v>
      </c>
      <c r="Z1345" s="520"/>
      <c r="AA1345" s="520"/>
      <c r="AB1345" s="520"/>
      <c r="AC1345" s="520"/>
      <c r="AD1345" s="527"/>
      <c r="AE1345" s="520"/>
      <c r="AF1345" s="520"/>
      <c r="AG1345" s="520"/>
      <c r="AH1345" s="520"/>
      <c r="AI1345" s="520" t="s">
        <v>589</v>
      </c>
    </row>
    <row r="1346" spans="1:35" s="154" customFormat="1">
      <c r="A1346" s="520" t="s">
        <v>273</v>
      </c>
      <c r="B1346" s="520">
        <v>2</v>
      </c>
      <c r="C1346" s="525">
        <v>1274169</v>
      </c>
      <c r="D1346" s="520">
        <v>10050465</v>
      </c>
      <c r="E1346" s="520" t="s">
        <v>255</v>
      </c>
      <c r="F1346" s="520" t="s">
        <v>528</v>
      </c>
      <c r="G1346" s="522">
        <v>40701</v>
      </c>
      <c r="H1346" s="522" t="s">
        <v>743</v>
      </c>
      <c r="I1346" s="520" t="s">
        <v>530</v>
      </c>
      <c r="J1346" s="523" t="s">
        <v>564</v>
      </c>
      <c r="K1346" s="520" t="s">
        <v>106</v>
      </c>
      <c r="L1346" s="520" t="s">
        <v>669</v>
      </c>
      <c r="M1346" s="520">
        <v>3296</v>
      </c>
      <c r="N1346" s="524">
        <v>0.66666666666666663</v>
      </c>
      <c r="O1346" s="524">
        <v>0.68055555555555558</v>
      </c>
      <c r="P1346" s="519">
        <v>19.999999999999929</v>
      </c>
      <c r="Q1346" s="520" t="s">
        <v>549</v>
      </c>
      <c r="R1346" s="520" t="s">
        <v>591</v>
      </c>
      <c r="S1346" s="520" t="s">
        <v>550</v>
      </c>
      <c r="T1346" s="520" t="s">
        <v>551</v>
      </c>
      <c r="U1346" s="520"/>
      <c r="V1346" s="520"/>
      <c r="W1346" s="520" t="s">
        <v>637</v>
      </c>
      <c r="X1346" s="520" t="s">
        <v>655</v>
      </c>
      <c r="Y1346" s="520" t="b">
        <v>0</v>
      </c>
      <c r="Z1346" s="520">
        <v>3296</v>
      </c>
      <c r="AA1346" s="520">
        <v>900</v>
      </c>
      <c r="AB1346" s="520">
        <v>40701</v>
      </c>
      <c r="AC1346" s="520" t="s">
        <v>2005</v>
      </c>
      <c r="AD1346" s="527">
        <v>3000</v>
      </c>
      <c r="AE1346" s="520">
        <v>4</v>
      </c>
      <c r="AF1346" s="520"/>
      <c r="AG1346" s="520"/>
      <c r="AH1346" s="520">
        <v>1098.6666666666667</v>
      </c>
      <c r="AI1346" s="520" t="s">
        <v>589</v>
      </c>
    </row>
    <row r="1347" spans="1:35" s="154" customFormat="1">
      <c r="A1347" s="520" t="s">
        <v>273</v>
      </c>
      <c r="B1347" s="520">
        <v>2</v>
      </c>
      <c r="C1347" s="525">
        <v>1274169</v>
      </c>
      <c r="D1347" s="520">
        <v>10050465</v>
      </c>
      <c r="E1347" s="520" t="s">
        <v>255</v>
      </c>
      <c r="F1347" s="520" t="s">
        <v>528</v>
      </c>
      <c r="G1347" s="522">
        <v>40701</v>
      </c>
      <c r="H1347" s="522" t="s">
        <v>743</v>
      </c>
      <c r="I1347" s="520" t="s">
        <v>530</v>
      </c>
      <c r="J1347" s="523" t="s">
        <v>564</v>
      </c>
      <c r="K1347" s="520" t="s">
        <v>106</v>
      </c>
      <c r="L1347" s="520" t="s">
        <v>669</v>
      </c>
      <c r="M1347" s="520">
        <v>3296</v>
      </c>
      <c r="N1347" s="524">
        <v>0.68055555555555558</v>
      </c>
      <c r="O1347" s="524">
        <v>0.68402777777777779</v>
      </c>
      <c r="P1347" s="519">
        <v>5.0000000000001421</v>
      </c>
      <c r="Q1347" s="520" t="s">
        <v>2006</v>
      </c>
      <c r="R1347" s="520" t="s">
        <v>2007</v>
      </c>
      <c r="S1347" s="520" t="s">
        <v>542</v>
      </c>
      <c r="T1347" s="520" t="s">
        <v>534</v>
      </c>
      <c r="U1347" s="520"/>
      <c r="V1347" s="520"/>
      <c r="W1347" s="520" t="s">
        <v>637</v>
      </c>
      <c r="X1347" s="520" t="s">
        <v>655</v>
      </c>
      <c r="Y1347" s="520" t="b">
        <v>0</v>
      </c>
      <c r="Z1347" s="520"/>
      <c r="AA1347" s="520"/>
      <c r="AB1347" s="520"/>
      <c r="AC1347" s="520"/>
      <c r="AD1347" s="527"/>
      <c r="AE1347" s="520"/>
      <c r="AF1347" s="520"/>
      <c r="AG1347" s="520"/>
      <c r="AH1347" s="520"/>
      <c r="AI1347" s="520" t="s">
        <v>589</v>
      </c>
    </row>
    <row r="1348" spans="1:35" s="154" customFormat="1">
      <c r="A1348" s="520" t="s">
        <v>273</v>
      </c>
      <c r="B1348" s="520">
        <v>2</v>
      </c>
      <c r="C1348" s="525">
        <v>1274169</v>
      </c>
      <c r="D1348" s="520">
        <v>10050465</v>
      </c>
      <c r="E1348" s="520" t="s">
        <v>255</v>
      </c>
      <c r="F1348" s="520" t="s">
        <v>528</v>
      </c>
      <c r="G1348" s="522">
        <v>40701</v>
      </c>
      <c r="H1348" s="522" t="s">
        <v>743</v>
      </c>
      <c r="I1348" s="520" t="s">
        <v>530</v>
      </c>
      <c r="J1348" s="523" t="s">
        <v>564</v>
      </c>
      <c r="K1348" s="520" t="s">
        <v>106</v>
      </c>
      <c r="L1348" s="520" t="s">
        <v>669</v>
      </c>
      <c r="M1348" s="520">
        <v>3296</v>
      </c>
      <c r="N1348" s="524">
        <v>0.68402777777777779</v>
      </c>
      <c r="O1348" s="524">
        <v>0.75694444444444442</v>
      </c>
      <c r="P1348" s="519">
        <v>104.99999999999994</v>
      </c>
      <c r="Q1348" s="520" t="s">
        <v>812</v>
      </c>
      <c r="R1348" s="520" t="s">
        <v>2002</v>
      </c>
      <c r="S1348" s="520" t="s">
        <v>584</v>
      </c>
      <c r="T1348" s="520" t="s">
        <v>540</v>
      </c>
      <c r="U1348" s="520"/>
      <c r="V1348" s="520"/>
      <c r="W1348" s="520" t="s">
        <v>637</v>
      </c>
      <c r="X1348" s="520" t="s">
        <v>655</v>
      </c>
      <c r="Y1348" s="520" t="b">
        <v>0</v>
      </c>
      <c r="Z1348" s="520"/>
      <c r="AA1348" s="520"/>
      <c r="AB1348" s="520"/>
      <c r="AC1348" s="520"/>
      <c r="AD1348" s="527"/>
      <c r="AE1348" s="520"/>
      <c r="AF1348" s="520"/>
      <c r="AG1348" s="520"/>
      <c r="AH1348" s="520"/>
      <c r="AI1348" s="520" t="s">
        <v>589</v>
      </c>
    </row>
    <row r="1349" spans="1:35" s="154" customFormat="1">
      <c r="A1349" s="520" t="s">
        <v>273</v>
      </c>
      <c r="B1349" s="520">
        <v>2</v>
      </c>
      <c r="C1349" s="525">
        <v>1274169</v>
      </c>
      <c r="D1349" s="520">
        <v>10050465</v>
      </c>
      <c r="E1349" s="520" t="s">
        <v>255</v>
      </c>
      <c r="F1349" s="520" t="s">
        <v>528</v>
      </c>
      <c r="G1349" s="522">
        <v>40701</v>
      </c>
      <c r="H1349" s="522" t="s">
        <v>743</v>
      </c>
      <c r="I1349" s="520" t="s">
        <v>530</v>
      </c>
      <c r="J1349" s="523" t="s">
        <v>564</v>
      </c>
      <c r="K1349" s="520" t="s">
        <v>106</v>
      </c>
      <c r="L1349" s="520" t="s">
        <v>669</v>
      </c>
      <c r="M1349" s="520">
        <v>3296</v>
      </c>
      <c r="N1349" s="524">
        <v>0.75694444444444442</v>
      </c>
      <c r="O1349" s="524">
        <v>0.76388888888888884</v>
      </c>
      <c r="P1349" s="519">
        <v>9.9999999999999645</v>
      </c>
      <c r="Q1349" s="520" t="s">
        <v>1947</v>
      </c>
      <c r="R1349" s="520" t="s">
        <v>2008</v>
      </c>
      <c r="S1349" s="520" t="s">
        <v>533</v>
      </c>
      <c r="T1349" s="520" t="s">
        <v>534</v>
      </c>
      <c r="U1349" s="520"/>
      <c r="V1349" s="520"/>
      <c r="W1349" s="520" t="s">
        <v>637</v>
      </c>
      <c r="X1349" s="520" t="s">
        <v>655</v>
      </c>
      <c r="Y1349" s="520" t="b">
        <v>0</v>
      </c>
      <c r="Z1349" s="520"/>
      <c r="AA1349" s="520"/>
      <c r="AB1349" s="520"/>
      <c r="AC1349" s="520"/>
      <c r="AD1349" s="527"/>
      <c r="AE1349" s="520"/>
      <c r="AF1349" s="520"/>
      <c r="AG1349" s="520"/>
      <c r="AH1349" s="520"/>
      <c r="AI1349" s="520" t="s">
        <v>589</v>
      </c>
    </row>
    <row r="1350" spans="1:35" s="154" customFormat="1">
      <c r="A1350" s="520" t="s">
        <v>273</v>
      </c>
      <c r="B1350" s="520">
        <v>2</v>
      </c>
      <c r="C1350" s="525">
        <v>1274169</v>
      </c>
      <c r="D1350" s="520">
        <v>10050465</v>
      </c>
      <c r="E1350" s="520" t="s">
        <v>255</v>
      </c>
      <c r="F1350" s="520" t="s">
        <v>528</v>
      </c>
      <c r="G1350" s="522">
        <v>40701</v>
      </c>
      <c r="H1350" s="522" t="s">
        <v>743</v>
      </c>
      <c r="I1350" s="520" t="s">
        <v>530</v>
      </c>
      <c r="J1350" s="523" t="s">
        <v>564</v>
      </c>
      <c r="K1350" s="520" t="s">
        <v>106</v>
      </c>
      <c r="L1350" s="520" t="s">
        <v>669</v>
      </c>
      <c r="M1350" s="520">
        <v>3296</v>
      </c>
      <c r="N1350" s="524">
        <v>0.76388888888888884</v>
      </c>
      <c r="O1350" s="524">
        <v>0.90277777777777779</v>
      </c>
      <c r="P1350" s="519">
        <v>199.99999999999994</v>
      </c>
      <c r="Q1350" s="520" t="s">
        <v>812</v>
      </c>
      <c r="R1350" s="520" t="s">
        <v>2002</v>
      </c>
      <c r="S1350" s="520" t="s">
        <v>584</v>
      </c>
      <c r="T1350" s="520" t="s">
        <v>540</v>
      </c>
      <c r="U1350" s="520"/>
      <c r="V1350" s="520"/>
      <c r="W1350" s="520" t="s">
        <v>637</v>
      </c>
      <c r="X1350" s="520" t="s">
        <v>655</v>
      </c>
      <c r="Y1350" s="520" t="b">
        <v>0</v>
      </c>
      <c r="Z1350" s="520"/>
      <c r="AA1350" s="520"/>
      <c r="AB1350" s="520"/>
      <c r="AC1350" s="520"/>
      <c r="AD1350" s="527"/>
      <c r="AE1350" s="520"/>
      <c r="AF1350" s="520"/>
      <c r="AG1350" s="520"/>
      <c r="AH1350" s="520"/>
      <c r="AI1350" s="520" t="s">
        <v>589</v>
      </c>
    </row>
    <row r="1351" spans="1:35" s="154" customFormat="1">
      <c r="A1351" s="520" t="s">
        <v>273</v>
      </c>
      <c r="B1351" s="520">
        <v>2</v>
      </c>
      <c r="C1351" s="525">
        <v>1274169</v>
      </c>
      <c r="D1351" s="520">
        <v>10050465</v>
      </c>
      <c r="E1351" s="520" t="s">
        <v>255</v>
      </c>
      <c r="F1351" s="520" t="s">
        <v>528</v>
      </c>
      <c r="G1351" s="522">
        <v>40701</v>
      </c>
      <c r="H1351" s="522" t="s">
        <v>743</v>
      </c>
      <c r="I1351" s="520" t="s">
        <v>530</v>
      </c>
      <c r="J1351" s="523" t="s">
        <v>564</v>
      </c>
      <c r="K1351" s="520" t="s">
        <v>106</v>
      </c>
      <c r="L1351" s="520" t="s">
        <v>669</v>
      </c>
      <c r="M1351" s="520">
        <v>3296</v>
      </c>
      <c r="N1351" s="524">
        <v>0.90277777777777779</v>
      </c>
      <c r="O1351" s="524">
        <v>0.90972222222222221</v>
      </c>
      <c r="P1351" s="519">
        <v>10.000000000000124</v>
      </c>
      <c r="Q1351" s="520" t="s">
        <v>545</v>
      </c>
      <c r="R1351" s="520" t="s">
        <v>2003</v>
      </c>
      <c r="S1351" s="520" t="s">
        <v>542</v>
      </c>
      <c r="T1351" s="520" t="s">
        <v>534</v>
      </c>
      <c r="U1351" s="520"/>
      <c r="V1351" s="520"/>
      <c r="W1351" s="520" t="s">
        <v>637</v>
      </c>
      <c r="X1351" s="520" t="s">
        <v>655</v>
      </c>
      <c r="Y1351" s="520" t="b">
        <v>0</v>
      </c>
      <c r="Z1351" s="520"/>
      <c r="AA1351" s="520"/>
      <c r="AB1351" s="520"/>
      <c r="AC1351" s="520"/>
      <c r="AD1351" s="527"/>
      <c r="AE1351" s="520"/>
      <c r="AF1351" s="520"/>
      <c r="AG1351" s="520"/>
      <c r="AH1351" s="520"/>
      <c r="AI1351" s="520" t="s">
        <v>589</v>
      </c>
    </row>
    <row r="1352" spans="1:35" s="154" customFormat="1">
      <c r="A1352" s="520" t="s">
        <v>273</v>
      </c>
      <c r="B1352" s="520">
        <v>2</v>
      </c>
      <c r="C1352" s="525">
        <v>1274169</v>
      </c>
      <c r="D1352" s="520">
        <v>10050465</v>
      </c>
      <c r="E1352" s="520" t="s">
        <v>255</v>
      </c>
      <c r="F1352" s="520" t="s">
        <v>528</v>
      </c>
      <c r="G1352" s="522">
        <v>40701</v>
      </c>
      <c r="H1352" s="522" t="s">
        <v>743</v>
      </c>
      <c r="I1352" s="520" t="s">
        <v>530</v>
      </c>
      <c r="J1352" s="523" t="s">
        <v>564</v>
      </c>
      <c r="K1352" s="520" t="s">
        <v>106</v>
      </c>
      <c r="L1352" s="520" t="s">
        <v>669</v>
      </c>
      <c r="M1352" s="520">
        <v>3296</v>
      </c>
      <c r="N1352" s="524">
        <v>0.90972222222222221</v>
      </c>
      <c r="O1352" s="524">
        <v>0.91666666666666663</v>
      </c>
      <c r="P1352" s="519">
        <v>9.9999999999999645</v>
      </c>
      <c r="Q1352" s="520" t="s">
        <v>812</v>
      </c>
      <c r="R1352" s="520" t="s">
        <v>2002</v>
      </c>
      <c r="S1352" s="520" t="s">
        <v>584</v>
      </c>
      <c r="T1352" s="520" t="s">
        <v>540</v>
      </c>
      <c r="U1352" s="520"/>
      <c r="V1352" s="520"/>
      <c r="W1352" s="520" t="s">
        <v>637</v>
      </c>
      <c r="X1352" s="520" t="s">
        <v>655</v>
      </c>
      <c r="Y1352" s="520" t="b">
        <v>0</v>
      </c>
      <c r="Z1352" s="520"/>
      <c r="AA1352" s="520"/>
      <c r="AB1352" s="520"/>
      <c r="AC1352" s="520"/>
      <c r="AD1352" s="527"/>
      <c r="AE1352" s="520"/>
      <c r="AF1352" s="520"/>
      <c r="AG1352" s="520"/>
      <c r="AH1352" s="520"/>
      <c r="AI1352" s="520" t="s">
        <v>589</v>
      </c>
    </row>
    <row r="1353" spans="1:35" s="154" customFormat="1">
      <c r="A1353" s="520" t="s">
        <v>273</v>
      </c>
      <c r="B1353" s="520">
        <v>1</v>
      </c>
      <c r="C1353" s="525">
        <v>1274930</v>
      </c>
      <c r="D1353" s="520">
        <v>10050639</v>
      </c>
      <c r="E1353" s="520" t="s">
        <v>1267</v>
      </c>
      <c r="F1353" s="520" t="s">
        <v>633</v>
      </c>
      <c r="G1353" s="522">
        <v>40701</v>
      </c>
      <c r="H1353" s="522" t="s">
        <v>743</v>
      </c>
      <c r="I1353" s="520" t="s">
        <v>530</v>
      </c>
      <c r="J1353" s="523" t="s">
        <v>577</v>
      </c>
      <c r="K1353" s="520" t="s">
        <v>106</v>
      </c>
      <c r="L1353" s="520" t="s">
        <v>669</v>
      </c>
      <c r="M1353" s="520">
        <v>1008</v>
      </c>
      <c r="N1353" s="524">
        <v>0</v>
      </c>
      <c r="O1353" s="524">
        <v>6.9444444444444441E-3</v>
      </c>
      <c r="P1353" s="519">
        <v>10</v>
      </c>
      <c r="Q1353" s="520" t="s">
        <v>1503</v>
      </c>
      <c r="R1353" s="520" t="s">
        <v>1504</v>
      </c>
      <c r="S1353" s="520" t="s">
        <v>542</v>
      </c>
      <c r="T1353" s="520" t="s">
        <v>534</v>
      </c>
      <c r="U1353" s="520"/>
      <c r="V1353" s="520"/>
      <c r="W1353" s="520" t="s">
        <v>603</v>
      </c>
      <c r="X1353" s="520" t="s">
        <v>619</v>
      </c>
      <c r="Y1353" s="520" t="b">
        <v>0</v>
      </c>
      <c r="Z1353" s="520">
        <v>1008</v>
      </c>
      <c r="AA1353" s="520">
        <v>900</v>
      </c>
      <c r="AB1353" s="520">
        <v>40701</v>
      </c>
      <c r="AC1353" s="520" t="s">
        <v>1551</v>
      </c>
      <c r="AD1353" s="527">
        <v>3000</v>
      </c>
      <c r="AE1353" s="520">
        <v>4</v>
      </c>
      <c r="AF1353" s="520"/>
      <c r="AG1353" s="520"/>
      <c r="AH1353" s="520">
        <v>336</v>
      </c>
      <c r="AI1353" s="520" t="s">
        <v>580</v>
      </c>
    </row>
    <row r="1354" spans="1:35" s="154" customFormat="1">
      <c r="A1354" s="520" t="s">
        <v>273</v>
      </c>
      <c r="B1354" s="520">
        <v>1</v>
      </c>
      <c r="C1354" s="525">
        <v>1274930</v>
      </c>
      <c r="D1354" s="520">
        <v>10050639</v>
      </c>
      <c r="E1354" s="520" t="s">
        <v>1267</v>
      </c>
      <c r="F1354" s="520" t="s">
        <v>633</v>
      </c>
      <c r="G1354" s="522">
        <v>40701</v>
      </c>
      <c r="H1354" s="522" t="s">
        <v>743</v>
      </c>
      <c r="I1354" s="520" t="s">
        <v>530</v>
      </c>
      <c r="J1354" s="523" t="s">
        <v>577</v>
      </c>
      <c r="K1354" s="520" t="s">
        <v>106</v>
      </c>
      <c r="L1354" s="520" t="s">
        <v>669</v>
      </c>
      <c r="M1354" s="520">
        <v>1008</v>
      </c>
      <c r="N1354" s="524">
        <v>6.9444444444444441E-3</v>
      </c>
      <c r="O1354" s="524">
        <v>6.9444444444444441E-3</v>
      </c>
      <c r="P1354" s="519">
        <v>0</v>
      </c>
      <c r="Q1354" s="520" t="s">
        <v>811</v>
      </c>
      <c r="R1354" s="520" t="s">
        <v>1505</v>
      </c>
      <c r="S1354" s="520" t="s">
        <v>560</v>
      </c>
      <c r="T1354" s="520" t="s">
        <v>534</v>
      </c>
      <c r="U1354" s="520"/>
      <c r="V1354" s="520"/>
      <c r="W1354" s="520" t="s">
        <v>603</v>
      </c>
      <c r="X1354" s="520" t="s">
        <v>619</v>
      </c>
      <c r="Y1354" s="520" t="b">
        <v>0</v>
      </c>
      <c r="Z1354" s="520"/>
      <c r="AA1354" s="520"/>
      <c r="AB1354" s="520"/>
      <c r="AC1354" s="520"/>
      <c r="AD1354" s="527"/>
      <c r="AE1354" s="520"/>
      <c r="AF1354" s="520"/>
      <c r="AG1354" s="520"/>
      <c r="AH1354" s="520"/>
      <c r="AI1354" s="520" t="s">
        <v>580</v>
      </c>
    </row>
    <row r="1355" spans="1:35" s="154" customFormat="1">
      <c r="A1355" s="520" t="s">
        <v>273</v>
      </c>
      <c r="B1355" s="520">
        <v>2</v>
      </c>
      <c r="C1355" s="525">
        <v>1274587</v>
      </c>
      <c r="D1355" s="520">
        <v>10050277</v>
      </c>
      <c r="E1355" s="520" t="s">
        <v>1269</v>
      </c>
      <c r="F1355" s="520" t="s">
        <v>633</v>
      </c>
      <c r="G1355" s="522">
        <v>40701</v>
      </c>
      <c r="H1355" s="522" t="s">
        <v>743</v>
      </c>
      <c r="I1355" s="520" t="s">
        <v>530</v>
      </c>
      <c r="J1355" s="523" t="s">
        <v>577</v>
      </c>
      <c r="K1355" s="520" t="s">
        <v>106</v>
      </c>
      <c r="L1355" s="520" t="s">
        <v>669</v>
      </c>
      <c r="M1355" s="520">
        <v>3360</v>
      </c>
      <c r="N1355" s="524">
        <v>6.9444444444444441E-3</v>
      </c>
      <c r="O1355" s="524">
        <v>1.3888888888888888E-2</v>
      </c>
      <c r="P1355" s="519">
        <v>10</v>
      </c>
      <c r="Q1355" s="520" t="s">
        <v>549</v>
      </c>
      <c r="R1355" s="520" t="s">
        <v>1506</v>
      </c>
      <c r="S1355" s="520" t="s">
        <v>550</v>
      </c>
      <c r="T1355" s="520" t="s">
        <v>551</v>
      </c>
      <c r="U1355" s="520"/>
      <c r="V1355" s="520"/>
      <c r="W1355" s="520" t="s">
        <v>603</v>
      </c>
      <c r="X1355" s="520" t="s">
        <v>619</v>
      </c>
      <c r="Y1355" s="520" t="b">
        <v>0</v>
      </c>
      <c r="Z1355" s="520">
        <v>3360</v>
      </c>
      <c r="AA1355" s="520">
        <v>900</v>
      </c>
      <c r="AB1355" s="520">
        <v>40701</v>
      </c>
      <c r="AC1355" s="520" t="s">
        <v>1992</v>
      </c>
      <c r="AD1355" s="527">
        <v>3000</v>
      </c>
      <c r="AE1355" s="520">
        <v>4</v>
      </c>
      <c r="AF1355" s="520"/>
      <c r="AG1355" s="520"/>
      <c r="AH1355" s="520">
        <v>1120</v>
      </c>
      <c r="AI1355" s="520" t="s">
        <v>580</v>
      </c>
    </row>
    <row r="1356" spans="1:35" s="154" customFormat="1">
      <c r="A1356" s="520" t="s">
        <v>273</v>
      </c>
      <c r="B1356" s="520">
        <v>2</v>
      </c>
      <c r="C1356" s="525">
        <v>1274587</v>
      </c>
      <c r="D1356" s="520">
        <v>10050277</v>
      </c>
      <c r="E1356" s="520" t="s">
        <v>1269</v>
      </c>
      <c r="F1356" s="520" t="s">
        <v>633</v>
      </c>
      <c r="G1356" s="522">
        <v>40701</v>
      </c>
      <c r="H1356" s="522" t="s">
        <v>743</v>
      </c>
      <c r="I1356" s="520" t="s">
        <v>530</v>
      </c>
      <c r="J1356" s="523" t="s">
        <v>577</v>
      </c>
      <c r="K1356" s="520" t="s">
        <v>106</v>
      </c>
      <c r="L1356" s="520" t="s">
        <v>669</v>
      </c>
      <c r="M1356" s="520">
        <v>3360</v>
      </c>
      <c r="N1356" s="524">
        <v>1.3888888888888888E-2</v>
      </c>
      <c r="O1356" s="524">
        <v>2.7777777777777776E-2</v>
      </c>
      <c r="P1356" s="519">
        <v>20</v>
      </c>
      <c r="Q1356" s="520" t="s">
        <v>583</v>
      </c>
      <c r="R1356" s="520" t="s">
        <v>819</v>
      </c>
      <c r="S1356" s="520" t="s">
        <v>547</v>
      </c>
      <c r="T1356" s="520" t="s">
        <v>534</v>
      </c>
      <c r="U1356" s="520"/>
      <c r="V1356" s="520"/>
      <c r="W1356" s="520" t="s">
        <v>603</v>
      </c>
      <c r="X1356" s="520" t="s">
        <v>619</v>
      </c>
      <c r="Y1356" s="520" t="b">
        <v>0</v>
      </c>
      <c r="Z1356" s="520"/>
      <c r="AA1356" s="520"/>
      <c r="AB1356" s="520"/>
      <c r="AC1356" s="520"/>
      <c r="AD1356" s="527"/>
      <c r="AE1356" s="520"/>
      <c r="AF1356" s="520"/>
      <c r="AG1356" s="520"/>
      <c r="AH1356" s="520"/>
      <c r="AI1356" s="520" t="s">
        <v>580</v>
      </c>
    </row>
    <row r="1357" spans="1:35" s="154" customFormat="1">
      <c r="A1357" s="520" t="s">
        <v>273</v>
      </c>
      <c r="B1357" s="520">
        <v>2</v>
      </c>
      <c r="C1357" s="525">
        <v>1274587</v>
      </c>
      <c r="D1357" s="520">
        <v>10050277</v>
      </c>
      <c r="E1357" s="520" t="s">
        <v>1269</v>
      </c>
      <c r="F1357" s="520" t="s">
        <v>633</v>
      </c>
      <c r="G1357" s="522">
        <v>40701</v>
      </c>
      <c r="H1357" s="522" t="s">
        <v>743</v>
      </c>
      <c r="I1357" s="520" t="s">
        <v>530</v>
      </c>
      <c r="J1357" s="523" t="s">
        <v>577</v>
      </c>
      <c r="K1357" s="520" t="s">
        <v>106</v>
      </c>
      <c r="L1357" s="520" t="s">
        <v>669</v>
      </c>
      <c r="M1357" s="520">
        <v>3360</v>
      </c>
      <c r="N1357" s="524">
        <v>2.7777777777777776E-2</v>
      </c>
      <c r="O1357" s="524">
        <v>7.2916666666666671E-2</v>
      </c>
      <c r="P1357" s="519">
        <v>64.999999999999986</v>
      </c>
      <c r="Q1357" s="520" t="s">
        <v>812</v>
      </c>
      <c r="R1357" s="520" t="s">
        <v>1507</v>
      </c>
      <c r="S1357" s="520" t="s">
        <v>584</v>
      </c>
      <c r="T1357" s="520" t="s">
        <v>540</v>
      </c>
      <c r="U1357" s="520"/>
      <c r="V1357" s="520"/>
      <c r="W1357" s="520" t="s">
        <v>603</v>
      </c>
      <c r="X1357" s="520" t="s">
        <v>619</v>
      </c>
      <c r="Y1357" s="520" t="b">
        <v>0</v>
      </c>
      <c r="Z1357" s="520"/>
      <c r="AA1357" s="520"/>
      <c r="AB1357" s="520"/>
      <c r="AC1357" s="520"/>
      <c r="AD1357" s="527"/>
      <c r="AE1357" s="520"/>
      <c r="AF1357" s="520"/>
      <c r="AG1357" s="520"/>
      <c r="AH1357" s="520"/>
      <c r="AI1357" s="520" t="s">
        <v>580</v>
      </c>
    </row>
    <row r="1358" spans="1:35" s="154" customFormat="1">
      <c r="A1358" s="520" t="s">
        <v>273</v>
      </c>
      <c r="B1358" s="520">
        <v>2</v>
      </c>
      <c r="C1358" s="525">
        <v>1274587</v>
      </c>
      <c r="D1358" s="520">
        <v>10050277</v>
      </c>
      <c r="E1358" s="520" t="s">
        <v>1269</v>
      </c>
      <c r="F1358" s="520" t="s">
        <v>633</v>
      </c>
      <c r="G1358" s="522">
        <v>40701</v>
      </c>
      <c r="H1358" s="522" t="s">
        <v>743</v>
      </c>
      <c r="I1358" s="520" t="s">
        <v>530</v>
      </c>
      <c r="J1358" s="523" t="s">
        <v>577</v>
      </c>
      <c r="K1358" s="520" t="s">
        <v>106</v>
      </c>
      <c r="L1358" s="520" t="s">
        <v>669</v>
      </c>
      <c r="M1358" s="520">
        <v>3360</v>
      </c>
      <c r="N1358" s="524">
        <v>7.2916666666666671E-2</v>
      </c>
      <c r="O1358" s="524">
        <v>0.10416666666666667</v>
      </c>
      <c r="P1358" s="519">
        <v>45</v>
      </c>
      <c r="Q1358" s="520" t="s">
        <v>632</v>
      </c>
      <c r="R1358" s="520"/>
      <c r="S1358" s="520" t="s">
        <v>547</v>
      </c>
      <c r="T1358" s="520" t="s">
        <v>534</v>
      </c>
      <c r="U1358" s="520"/>
      <c r="V1358" s="520"/>
      <c r="W1358" s="520" t="s">
        <v>603</v>
      </c>
      <c r="X1358" s="520" t="s">
        <v>619</v>
      </c>
      <c r="Y1358" s="520" t="b">
        <v>0</v>
      </c>
      <c r="Z1358" s="520"/>
      <c r="AA1358" s="520"/>
      <c r="AB1358" s="520"/>
      <c r="AC1358" s="520"/>
      <c r="AD1358" s="527"/>
      <c r="AE1358" s="520"/>
      <c r="AF1358" s="520"/>
      <c r="AG1358" s="520"/>
      <c r="AH1358" s="520"/>
      <c r="AI1358" s="520" t="s">
        <v>580</v>
      </c>
    </row>
    <row r="1359" spans="1:35" s="154" customFormat="1">
      <c r="A1359" s="520" t="s">
        <v>273</v>
      </c>
      <c r="B1359" s="520">
        <v>2</v>
      </c>
      <c r="C1359" s="525">
        <v>1274587</v>
      </c>
      <c r="D1359" s="520">
        <v>10050277</v>
      </c>
      <c r="E1359" s="520" t="s">
        <v>1269</v>
      </c>
      <c r="F1359" s="520" t="s">
        <v>633</v>
      </c>
      <c r="G1359" s="522">
        <v>40701</v>
      </c>
      <c r="H1359" s="522" t="s">
        <v>743</v>
      </c>
      <c r="I1359" s="520" t="s">
        <v>530</v>
      </c>
      <c r="J1359" s="523" t="s">
        <v>577</v>
      </c>
      <c r="K1359" s="520" t="s">
        <v>106</v>
      </c>
      <c r="L1359" s="520" t="s">
        <v>669</v>
      </c>
      <c r="M1359" s="520">
        <v>3360</v>
      </c>
      <c r="N1359" s="524">
        <v>0.10416666666666667</v>
      </c>
      <c r="O1359" s="524">
        <v>0.29166666666666669</v>
      </c>
      <c r="P1359" s="519">
        <v>269.99999999999994</v>
      </c>
      <c r="Q1359" s="520" t="s">
        <v>812</v>
      </c>
      <c r="R1359" s="520" t="s">
        <v>1507</v>
      </c>
      <c r="S1359" s="520" t="s">
        <v>584</v>
      </c>
      <c r="T1359" s="520" t="s">
        <v>540</v>
      </c>
      <c r="U1359" s="520"/>
      <c r="V1359" s="520"/>
      <c r="W1359" s="520" t="s">
        <v>603</v>
      </c>
      <c r="X1359" s="520" t="s">
        <v>619</v>
      </c>
      <c r="Y1359" s="520" t="b">
        <v>0</v>
      </c>
      <c r="Z1359" s="520"/>
      <c r="AA1359" s="520"/>
      <c r="AB1359" s="520"/>
      <c r="AC1359" s="520"/>
      <c r="AD1359" s="527"/>
      <c r="AE1359" s="520"/>
      <c r="AF1359" s="520"/>
      <c r="AG1359" s="520"/>
      <c r="AH1359" s="520"/>
      <c r="AI1359" s="520" t="s">
        <v>580</v>
      </c>
    </row>
    <row r="1360" spans="1:35" s="154" customFormat="1">
      <c r="A1360" s="520" t="s">
        <v>273</v>
      </c>
      <c r="B1360" s="520">
        <v>1</v>
      </c>
      <c r="C1360" s="525">
        <v>1274930</v>
      </c>
      <c r="D1360" s="520">
        <v>10050639</v>
      </c>
      <c r="E1360" s="520" t="s">
        <v>1267</v>
      </c>
      <c r="F1360" s="520" t="s">
        <v>633</v>
      </c>
      <c r="G1360" s="522">
        <v>40701</v>
      </c>
      <c r="H1360" s="522" t="s">
        <v>743</v>
      </c>
      <c r="I1360" s="520" t="s">
        <v>530</v>
      </c>
      <c r="J1360" s="523" t="s">
        <v>577</v>
      </c>
      <c r="K1360" s="520" t="s">
        <v>106</v>
      </c>
      <c r="L1360" s="520" t="s">
        <v>669</v>
      </c>
      <c r="M1360" s="520">
        <v>1008</v>
      </c>
      <c r="N1360" s="524">
        <v>0.91666666666666663</v>
      </c>
      <c r="O1360" s="524">
        <v>0.9375</v>
      </c>
      <c r="P1360" s="519">
        <v>30.000000000000053</v>
      </c>
      <c r="Q1360" s="520" t="s">
        <v>563</v>
      </c>
      <c r="R1360" s="520" t="s">
        <v>1508</v>
      </c>
      <c r="S1360" s="520" t="s">
        <v>542</v>
      </c>
      <c r="T1360" s="520" t="s">
        <v>534</v>
      </c>
      <c r="U1360" s="520"/>
      <c r="V1360" s="520"/>
      <c r="W1360" s="520" t="s">
        <v>603</v>
      </c>
      <c r="X1360" s="520" t="s">
        <v>619</v>
      </c>
      <c r="Y1360" s="520" t="b">
        <v>0</v>
      </c>
      <c r="Z1360" s="520">
        <v>1008</v>
      </c>
      <c r="AA1360" s="520">
        <v>900</v>
      </c>
      <c r="AB1360" s="520">
        <v>40701</v>
      </c>
      <c r="AC1360" s="520" t="s">
        <v>1551</v>
      </c>
      <c r="AD1360" s="527">
        <v>3000</v>
      </c>
      <c r="AE1360" s="520">
        <v>4</v>
      </c>
      <c r="AF1360" s="520"/>
      <c r="AG1360" s="520"/>
      <c r="AH1360" s="520">
        <v>336</v>
      </c>
      <c r="AI1360" s="520" t="s">
        <v>580</v>
      </c>
    </row>
    <row r="1361" spans="1:35" s="154" customFormat="1">
      <c r="A1361" s="520" t="s">
        <v>273</v>
      </c>
      <c r="B1361" s="520">
        <v>1</v>
      </c>
      <c r="C1361" s="525">
        <v>1274930</v>
      </c>
      <c r="D1361" s="520">
        <v>10050639</v>
      </c>
      <c r="E1361" s="520" t="s">
        <v>1267</v>
      </c>
      <c r="F1361" s="520" t="s">
        <v>633</v>
      </c>
      <c r="G1361" s="522">
        <v>40701</v>
      </c>
      <c r="H1361" s="522" t="s">
        <v>743</v>
      </c>
      <c r="I1361" s="520" t="s">
        <v>530</v>
      </c>
      <c r="J1361" s="523" t="s">
        <v>577</v>
      </c>
      <c r="K1361" s="520" t="s">
        <v>106</v>
      </c>
      <c r="L1361" s="520" t="s">
        <v>669</v>
      </c>
      <c r="M1361" s="520">
        <v>1008</v>
      </c>
      <c r="N1361" s="524">
        <v>0.9375</v>
      </c>
      <c r="O1361" s="524">
        <v>0</v>
      </c>
      <c r="P1361" s="519">
        <v>90</v>
      </c>
      <c r="Q1361" s="520" t="s">
        <v>538</v>
      </c>
      <c r="R1361" s="520"/>
      <c r="S1361" s="520" t="s">
        <v>539</v>
      </c>
      <c r="T1361" s="520" t="s">
        <v>540</v>
      </c>
      <c r="U1361" s="520"/>
      <c r="V1361" s="520"/>
      <c r="W1361" s="520" t="s">
        <v>603</v>
      </c>
      <c r="X1361" s="520" t="s">
        <v>619</v>
      </c>
      <c r="Y1361" s="520" t="b">
        <v>0</v>
      </c>
      <c r="Z1361" s="520"/>
      <c r="AA1361" s="520"/>
      <c r="AB1361" s="520"/>
      <c r="AC1361" s="520"/>
      <c r="AD1361" s="527"/>
      <c r="AE1361" s="520"/>
      <c r="AF1361" s="520"/>
      <c r="AG1361" s="520"/>
      <c r="AH1361" s="520"/>
      <c r="AI1361" s="520" t="s">
        <v>580</v>
      </c>
    </row>
    <row r="1362" spans="1:35" s="154" customFormat="1">
      <c r="A1362" s="520" t="s">
        <v>273</v>
      </c>
      <c r="B1362" s="520">
        <v>1</v>
      </c>
      <c r="C1362" s="525">
        <v>7084764</v>
      </c>
      <c r="D1362" s="520">
        <v>10049391</v>
      </c>
      <c r="E1362" s="520" t="s">
        <v>1274</v>
      </c>
      <c r="F1362" s="520" t="s">
        <v>600</v>
      </c>
      <c r="G1362" s="522">
        <v>40702</v>
      </c>
      <c r="H1362" s="522" t="s">
        <v>743</v>
      </c>
      <c r="I1362" s="520" t="s">
        <v>530</v>
      </c>
      <c r="J1362" s="523" t="s">
        <v>577</v>
      </c>
      <c r="K1362" s="520" t="s">
        <v>106</v>
      </c>
      <c r="L1362" s="520" t="s">
        <v>669</v>
      </c>
      <c r="M1362" s="520">
        <v>3696</v>
      </c>
      <c r="N1362" s="524">
        <v>8.3333333333333329E-2</v>
      </c>
      <c r="O1362" s="524">
        <v>0.11458333333333333</v>
      </c>
      <c r="P1362" s="519">
        <v>45</v>
      </c>
      <c r="Q1362" s="520" t="s">
        <v>632</v>
      </c>
      <c r="R1362" s="520" t="s">
        <v>2009</v>
      </c>
      <c r="S1362" s="520" t="s">
        <v>547</v>
      </c>
      <c r="T1362" s="520" t="s">
        <v>534</v>
      </c>
      <c r="U1362" s="520"/>
      <c r="V1362" s="520"/>
      <c r="W1362" s="520" t="s">
        <v>603</v>
      </c>
      <c r="X1362" s="520" t="s">
        <v>619</v>
      </c>
      <c r="Y1362" s="520" t="b">
        <v>0</v>
      </c>
      <c r="Z1362" s="520">
        <v>3696</v>
      </c>
      <c r="AA1362" s="520">
        <v>900</v>
      </c>
      <c r="AB1362" s="520">
        <v>40702</v>
      </c>
      <c r="AC1362" s="520" t="s">
        <v>2010</v>
      </c>
      <c r="AD1362" s="527">
        <v>3000</v>
      </c>
      <c r="AE1362" s="520">
        <v>4</v>
      </c>
      <c r="AF1362" s="520"/>
      <c r="AG1362" s="520"/>
      <c r="AH1362" s="520">
        <v>1232</v>
      </c>
      <c r="AI1362" s="520" t="s">
        <v>580</v>
      </c>
    </row>
    <row r="1363" spans="1:35" s="154" customFormat="1">
      <c r="A1363" s="520" t="s">
        <v>273</v>
      </c>
      <c r="B1363" s="520">
        <v>1</v>
      </c>
      <c r="C1363" s="525">
        <v>7084764</v>
      </c>
      <c r="D1363" s="520">
        <v>10049391</v>
      </c>
      <c r="E1363" s="520" t="s">
        <v>1274</v>
      </c>
      <c r="F1363" s="520" t="s">
        <v>600</v>
      </c>
      <c r="G1363" s="522">
        <v>40702</v>
      </c>
      <c r="H1363" s="522" t="s">
        <v>743</v>
      </c>
      <c r="I1363" s="520" t="s">
        <v>530</v>
      </c>
      <c r="J1363" s="523" t="s">
        <v>577</v>
      </c>
      <c r="K1363" s="520" t="s">
        <v>106</v>
      </c>
      <c r="L1363" s="520" t="s">
        <v>669</v>
      </c>
      <c r="M1363" s="520">
        <v>3696</v>
      </c>
      <c r="N1363" s="524">
        <v>0.11458333333333333</v>
      </c>
      <c r="O1363" s="524">
        <v>0.21875</v>
      </c>
      <c r="P1363" s="519">
        <v>150</v>
      </c>
      <c r="Q1363" s="520" t="s">
        <v>538</v>
      </c>
      <c r="R1363" s="520"/>
      <c r="S1363" s="520" t="s">
        <v>539</v>
      </c>
      <c r="T1363" s="520" t="s">
        <v>540</v>
      </c>
      <c r="U1363" s="520"/>
      <c r="V1363" s="520"/>
      <c r="W1363" s="520" t="s">
        <v>603</v>
      </c>
      <c r="X1363" s="520" t="s">
        <v>619</v>
      </c>
      <c r="Y1363" s="520" t="b">
        <v>0</v>
      </c>
      <c r="Z1363" s="520"/>
      <c r="AA1363" s="520"/>
      <c r="AB1363" s="520"/>
      <c r="AC1363" s="520"/>
      <c r="AD1363" s="527"/>
      <c r="AE1363" s="520"/>
      <c r="AF1363" s="520"/>
      <c r="AG1363" s="520"/>
      <c r="AH1363" s="520"/>
      <c r="AI1363" s="520" t="s">
        <v>580</v>
      </c>
    </row>
    <row r="1364" spans="1:35" s="154" customFormat="1">
      <c r="A1364" s="520" t="s">
        <v>273</v>
      </c>
      <c r="B1364" s="520">
        <v>2</v>
      </c>
      <c r="C1364" s="525">
        <v>7084973</v>
      </c>
      <c r="D1364" s="520">
        <v>10049388</v>
      </c>
      <c r="E1364" s="520" t="s">
        <v>1276</v>
      </c>
      <c r="F1364" s="520" t="s">
        <v>600</v>
      </c>
      <c r="G1364" s="522">
        <v>40702</v>
      </c>
      <c r="H1364" s="522" t="s">
        <v>743</v>
      </c>
      <c r="I1364" s="520" t="s">
        <v>530</v>
      </c>
      <c r="J1364" s="523" t="s">
        <v>577</v>
      </c>
      <c r="K1364" s="520" t="s">
        <v>106</v>
      </c>
      <c r="L1364" s="520" t="s">
        <v>669</v>
      </c>
      <c r="M1364" s="520">
        <v>1344</v>
      </c>
      <c r="N1364" s="524">
        <v>0.21875</v>
      </c>
      <c r="O1364" s="524">
        <v>0.29166666666666669</v>
      </c>
      <c r="P1364" s="519">
        <v>104.99999999999994</v>
      </c>
      <c r="Q1364" s="520" t="s">
        <v>812</v>
      </c>
      <c r="R1364" s="520" t="s">
        <v>2011</v>
      </c>
      <c r="S1364" s="520" t="s">
        <v>584</v>
      </c>
      <c r="T1364" s="520" t="s">
        <v>540</v>
      </c>
      <c r="U1364" s="520"/>
      <c r="V1364" s="520"/>
      <c r="W1364" s="520" t="s">
        <v>603</v>
      </c>
      <c r="X1364" s="520" t="s">
        <v>619</v>
      </c>
      <c r="Y1364" s="520" t="b">
        <v>0</v>
      </c>
      <c r="Z1364" s="520">
        <v>1344</v>
      </c>
      <c r="AA1364" s="520">
        <v>900</v>
      </c>
      <c r="AB1364" s="520">
        <v>40702</v>
      </c>
      <c r="AC1364" s="520" t="s">
        <v>2012</v>
      </c>
      <c r="AD1364" s="527">
        <v>3000</v>
      </c>
      <c r="AE1364" s="520">
        <v>4</v>
      </c>
      <c r="AF1364" s="520"/>
      <c r="AG1364" s="520"/>
      <c r="AH1364" s="520">
        <v>448</v>
      </c>
      <c r="AI1364" s="520" t="s">
        <v>580</v>
      </c>
    </row>
    <row r="1365" spans="1:35" s="154" customFormat="1">
      <c r="A1365" s="520" t="s">
        <v>273</v>
      </c>
      <c r="B1365" s="520">
        <v>1</v>
      </c>
      <c r="C1365" s="525">
        <v>7084764</v>
      </c>
      <c r="D1365" s="520">
        <v>10049391</v>
      </c>
      <c r="E1365" s="520" t="s">
        <v>1274</v>
      </c>
      <c r="F1365" s="520" t="s">
        <v>600</v>
      </c>
      <c r="G1365" s="522">
        <v>40702</v>
      </c>
      <c r="H1365" s="522" t="s">
        <v>743</v>
      </c>
      <c r="I1365" s="520" t="s">
        <v>530</v>
      </c>
      <c r="J1365" s="523" t="s">
        <v>577</v>
      </c>
      <c r="K1365" s="520" t="s">
        <v>106</v>
      </c>
      <c r="L1365" s="520" t="s">
        <v>669</v>
      </c>
      <c r="M1365" s="520">
        <v>3696</v>
      </c>
      <c r="N1365" s="524">
        <v>0.91666666666666663</v>
      </c>
      <c r="O1365" s="524">
        <v>0.9375</v>
      </c>
      <c r="P1365" s="519">
        <v>30.000000000000053</v>
      </c>
      <c r="Q1365" s="520" t="s">
        <v>628</v>
      </c>
      <c r="R1365" s="520" t="s">
        <v>2013</v>
      </c>
      <c r="S1365" s="520" t="s">
        <v>542</v>
      </c>
      <c r="T1365" s="520" t="s">
        <v>534</v>
      </c>
      <c r="U1365" s="520"/>
      <c r="V1365" s="520"/>
      <c r="W1365" s="520" t="s">
        <v>603</v>
      </c>
      <c r="X1365" s="520" t="s">
        <v>619</v>
      </c>
      <c r="Y1365" s="520" t="b">
        <v>0</v>
      </c>
      <c r="Z1365" s="520">
        <v>3696</v>
      </c>
      <c r="AA1365" s="520">
        <v>900</v>
      </c>
      <c r="AB1365" s="520">
        <v>40702</v>
      </c>
      <c r="AC1365" s="520" t="s">
        <v>2010</v>
      </c>
      <c r="AD1365" s="527">
        <v>3000</v>
      </c>
      <c r="AE1365" s="520">
        <v>4</v>
      </c>
      <c r="AF1365" s="520"/>
      <c r="AG1365" s="520"/>
      <c r="AH1365" s="520">
        <v>1232</v>
      </c>
      <c r="AI1365" s="520" t="s">
        <v>580</v>
      </c>
    </row>
    <row r="1366" spans="1:35" s="154" customFormat="1">
      <c r="A1366" s="520" t="s">
        <v>273</v>
      </c>
      <c r="B1366" s="520">
        <v>1</v>
      </c>
      <c r="C1366" s="525">
        <v>7084764</v>
      </c>
      <c r="D1366" s="520">
        <v>10049391</v>
      </c>
      <c r="E1366" s="520" t="s">
        <v>1274</v>
      </c>
      <c r="F1366" s="520" t="s">
        <v>600</v>
      </c>
      <c r="G1366" s="522">
        <v>40702</v>
      </c>
      <c r="H1366" s="522" t="s">
        <v>743</v>
      </c>
      <c r="I1366" s="520" t="s">
        <v>530</v>
      </c>
      <c r="J1366" s="523" t="s">
        <v>577</v>
      </c>
      <c r="K1366" s="520" t="s">
        <v>106</v>
      </c>
      <c r="L1366" s="520" t="s">
        <v>669</v>
      </c>
      <c r="M1366" s="520">
        <v>3696</v>
      </c>
      <c r="N1366" s="524">
        <v>0.9375</v>
      </c>
      <c r="O1366" s="524">
        <v>0.94791666666666663</v>
      </c>
      <c r="P1366" s="519">
        <v>14.999999999999947</v>
      </c>
      <c r="Q1366" s="520" t="s">
        <v>583</v>
      </c>
      <c r="R1366" s="520" t="s">
        <v>2014</v>
      </c>
      <c r="S1366" s="520" t="s">
        <v>547</v>
      </c>
      <c r="T1366" s="520" t="s">
        <v>534</v>
      </c>
      <c r="U1366" s="520"/>
      <c r="V1366" s="520"/>
      <c r="W1366" s="520" t="s">
        <v>603</v>
      </c>
      <c r="X1366" s="520" t="s">
        <v>619</v>
      </c>
      <c r="Y1366" s="520" t="b">
        <v>0</v>
      </c>
      <c r="Z1366" s="520"/>
      <c r="AA1366" s="520"/>
      <c r="AB1366" s="520"/>
      <c r="AC1366" s="520"/>
      <c r="AD1366" s="527"/>
      <c r="AE1366" s="520"/>
      <c r="AF1366" s="520"/>
      <c r="AG1366" s="520"/>
      <c r="AH1366" s="520"/>
      <c r="AI1366" s="520" t="s">
        <v>580</v>
      </c>
    </row>
    <row r="1367" spans="1:35" s="154" customFormat="1">
      <c r="A1367" s="520" t="s">
        <v>273</v>
      </c>
      <c r="B1367" s="520">
        <v>1</v>
      </c>
      <c r="C1367" s="525">
        <v>7084764</v>
      </c>
      <c r="D1367" s="520">
        <v>10049391</v>
      </c>
      <c r="E1367" s="520" t="s">
        <v>1274</v>
      </c>
      <c r="F1367" s="520" t="s">
        <v>600</v>
      </c>
      <c r="G1367" s="522">
        <v>40702</v>
      </c>
      <c r="H1367" s="522" t="s">
        <v>743</v>
      </c>
      <c r="I1367" s="520" t="s">
        <v>530</v>
      </c>
      <c r="J1367" s="523" t="s">
        <v>577</v>
      </c>
      <c r="K1367" s="520" t="s">
        <v>106</v>
      </c>
      <c r="L1367" s="520" t="s">
        <v>669</v>
      </c>
      <c r="M1367" s="520">
        <v>3696</v>
      </c>
      <c r="N1367" s="524">
        <v>0.94791666666666663</v>
      </c>
      <c r="O1367" s="524">
        <v>0.97916666666666663</v>
      </c>
      <c r="P1367" s="519">
        <v>45</v>
      </c>
      <c r="Q1367" s="520" t="s">
        <v>2015</v>
      </c>
      <c r="R1367" s="520" t="s">
        <v>2016</v>
      </c>
      <c r="S1367" s="520" t="s">
        <v>584</v>
      </c>
      <c r="T1367" s="520" t="s">
        <v>540</v>
      </c>
      <c r="U1367" s="520"/>
      <c r="V1367" s="520"/>
      <c r="W1367" s="520" t="s">
        <v>603</v>
      </c>
      <c r="X1367" s="520" t="s">
        <v>619</v>
      </c>
      <c r="Y1367" s="520" t="b">
        <v>0</v>
      </c>
      <c r="Z1367" s="520"/>
      <c r="AA1367" s="520"/>
      <c r="AB1367" s="520"/>
      <c r="AC1367" s="520"/>
      <c r="AD1367" s="527"/>
      <c r="AE1367" s="520"/>
      <c r="AF1367" s="520"/>
      <c r="AG1367" s="520"/>
      <c r="AH1367" s="520"/>
      <c r="AI1367" s="520" t="s">
        <v>580</v>
      </c>
    </row>
    <row r="1368" spans="1:35" s="154" customFormat="1">
      <c r="A1368" s="520" t="s">
        <v>273</v>
      </c>
      <c r="B1368" s="520">
        <v>1</v>
      </c>
      <c r="C1368" s="525">
        <v>7084764</v>
      </c>
      <c r="D1368" s="520">
        <v>10049391</v>
      </c>
      <c r="E1368" s="520" t="s">
        <v>1274</v>
      </c>
      <c r="F1368" s="520" t="s">
        <v>600</v>
      </c>
      <c r="G1368" s="522">
        <v>40702</v>
      </c>
      <c r="H1368" s="522" t="s">
        <v>743</v>
      </c>
      <c r="I1368" s="520" t="s">
        <v>530</v>
      </c>
      <c r="J1368" s="523" t="s">
        <v>577</v>
      </c>
      <c r="K1368" s="520" t="s">
        <v>106</v>
      </c>
      <c r="L1368" s="520" t="s">
        <v>669</v>
      </c>
      <c r="M1368" s="520">
        <v>3696</v>
      </c>
      <c r="N1368" s="524">
        <v>0.97916666666666663</v>
      </c>
      <c r="O1368" s="524">
        <v>8.3333333333333329E-2</v>
      </c>
      <c r="P1368" s="519">
        <v>150.00000000000011</v>
      </c>
      <c r="Q1368" s="520" t="s">
        <v>538</v>
      </c>
      <c r="R1368" s="520"/>
      <c r="S1368" s="520" t="s">
        <v>539</v>
      </c>
      <c r="T1368" s="520" t="s">
        <v>540</v>
      </c>
      <c r="U1368" s="520"/>
      <c r="V1368" s="520"/>
      <c r="W1368" s="520" t="s">
        <v>603</v>
      </c>
      <c r="X1368" s="520" t="s">
        <v>619</v>
      </c>
      <c r="Y1368" s="520" t="b">
        <v>0</v>
      </c>
      <c r="Z1368" s="520"/>
      <c r="AA1368" s="520"/>
      <c r="AB1368" s="520"/>
      <c r="AC1368" s="520"/>
      <c r="AD1368" s="527"/>
      <c r="AE1368" s="520"/>
      <c r="AF1368" s="520"/>
      <c r="AG1368" s="520"/>
      <c r="AH1368" s="520"/>
      <c r="AI1368" s="520" t="s">
        <v>580</v>
      </c>
    </row>
    <row r="1369" spans="1:35" s="154" customFormat="1">
      <c r="A1369" s="415"/>
      <c r="B1369" s="415"/>
      <c r="C1369" s="425"/>
      <c r="D1369" s="415"/>
      <c r="E1369" s="415"/>
      <c r="F1369" s="415"/>
      <c r="G1369" s="416"/>
      <c r="H1369" s="416"/>
      <c r="I1369" s="415"/>
      <c r="J1369" s="417"/>
      <c r="K1369" s="415"/>
      <c r="L1369" s="415"/>
      <c r="M1369" s="415"/>
      <c r="N1369" s="418"/>
      <c r="O1369" s="418"/>
      <c r="P1369" s="414"/>
      <c r="Q1369" s="415"/>
      <c r="R1369" s="415"/>
      <c r="S1369" s="415"/>
      <c r="T1369" s="415"/>
      <c r="U1369" s="415"/>
      <c r="V1369" s="415"/>
      <c r="W1369" s="415"/>
      <c r="X1369" s="415"/>
      <c r="Y1369" s="415"/>
      <c r="Z1369" s="415"/>
      <c r="AA1369" s="415"/>
      <c r="AB1369" s="415"/>
      <c r="AC1369" s="415"/>
      <c r="AD1369" s="427"/>
      <c r="AE1369" s="415"/>
      <c r="AF1369" s="415"/>
      <c r="AG1369" s="415"/>
      <c r="AH1369" s="415"/>
      <c r="AI1369" s="415"/>
    </row>
    <row r="1370" spans="1:35" s="154" customFormat="1">
      <c r="A1370" s="415"/>
      <c r="B1370" s="415"/>
      <c r="C1370" s="425"/>
      <c r="D1370" s="415"/>
      <c r="E1370" s="415"/>
      <c r="F1370" s="415"/>
      <c r="G1370" s="416"/>
      <c r="H1370" s="416"/>
      <c r="I1370" s="415"/>
      <c r="J1370" s="417"/>
      <c r="K1370" s="415"/>
      <c r="L1370" s="415"/>
      <c r="M1370" s="415"/>
      <c r="N1370" s="418"/>
      <c r="O1370" s="418"/>
      <c r="P1370" s="414"/>
      <c r="Q1370" s="415"/>
      <c r="R1370" s="415"/>
      <c r="S1370" s="415"/>
      <c r="T1370" s="415"/>
      <c r="U1370" s="415"/>
      <c r="V1370" s="415"/>
      <c r="W1370" s="415"/>
      <c r="X1370" s="415"/>
      <c r="Y1370" s="415"/>
      <c r="Z1370" s="415"/>
      <c r="AA1370" s="415"/>
      <c r="AB1370" s="415"/>
      <c r="AC1370" s="415"/>
      <c r="AD1370" s="427"/>
      <c r="AE1370" s="415"/>
      <c r="AF1370" s="415"/>
      <c r="AG1370" s="415"/>
      <c r="AH1370" s="415"/>
      <c r="AI1370" s="415"/>
    </row>
    <row r="1371" spans="1:35" s="154" customFormat="1">
      <c r="A1371" s="415"/>
      <c r="B1371" s="415"/>
      <c r="C1371" s="425"/>
      <c r="D1371" s="415"/>
      <c r="E1371" s="415"/>
      <c r="F1371" s="415"/>
      <c r="G1371" s="416"/>
      <c r="H1371" s="416"/>
      <c r="I1371" s="415"/>
      <c r="J1371" s="417"/>
      <c r="K1371" s="415"/>
      <c r="L1371" s="415"/>
      <c r="M1371" s="415"/>
      <c r="N1371" s="418"/>
      <c r="O1371" s="418"/>
      <c r="P1371" s="414"/>
      <c r="Q1371" s="415"/>
      <c r="R1371" s="415"/>
      <c r="S1371" s="415"/>
      <c r="T1371" s="415"/>
      <c r="U1371" s="415"/>
      <c r="V1371" s="415"/>
      <c r="W1371" s="415"/>
      <c r="X1371" s="415"/>
      <c r="Y1371" s="415"/>
      <c r="Z1371" s="415"/>
      <c r="AA1371" s="415"/>
      <c r="AB1371" s="415"/>
      <c r="AC1371" s="415"/>
      <c r="AD1371" s="427"/>
      <c r="AE1371" s="415"/>
      <c r="AF1371" s="415"/>
      <c r="AG1371" s="415"/>
      <c r="AH1371" s="415"/>
      <c r="AI1371" s="415"/>
    </row>
    <row r="1372" spans="1:35" s="154" customFormat="1">
      <c r="A1372" s="415"/>
      <c r="B1372" s="415"/>
      <c r="C1372" s="425"/>
      <c r="D1372" s="415"/>
      <c r="E1372" s="415"/>
      <c r="F1372" s="415"/>
      <c r="G1372" s="416"/>
      <c r="H1372" s="416"/>
      <c r="I1372" s="415"/>
      <c r="J1372" s="417"/>
      <c r="K1372" s="415"/>
      <c r="L1372" s="415"/>
      <c r="M1372" s="415"/>
      <c r="N1372" s="418"/>
      <c r="O1372" s="418"/>
      <c r="P1372" s="414"/>
      <c r="Q1372" s="415"/>
      <c r="R1372" s="415"/>
      <c r="S1372" s="415"/>
      <c r="T1372" s="415"/>
      <c r="U1372" s="415"/>
      <c r="V1372" s="415"/>
      <c r="W1372" s="415"/>
      <c r="X1372" s="415"/>
      <c r="Y1372" s="415"/>
      <c r="Z1372" s="415"/>
      <c r="AA1372" s="415"/>
      <c r="AB1372" s="415"/>
      <c r="AC1372" s="415"/>
      <c r="AD1372" s="427"/>
      <c r="AE1372" s="415"/>
      <c r="AF1372" s="415"/>
      <c r="AG1372" s="415"/>
      <c r="AH1372" s="415"/>
      <c r="AI1372" s="415"/>
    </row>
    <row r="1373" spans="1:35" s="154" customFormat="1">
      <c r="A1373" s="415"/>
      <c r="B1373" s="415"/>
      <c r="C1373" s="425"/>
      <c r="D1373" s="415"/>
      <c r="E1373" s="415"/>
      <c r="F1373" s="415"/>
      <c r="G1373" s="416"/>
      <c r="H1373" s="416"/>
      <c r="I1373" s="415"/>
      <c r="J1373" s="417"/>
      <c r="K1373" s="415"/>
      <c r="L1373" s="415"/>
      <c r="M1373" s="415"/>
      <c r="N1373" s="418"/>
      <c r="O1373" s="418"/>
      <c r="P1373" s="414"/>
      <c r="Q1373" s="415"/>
      <c r="R1373" s="415"/>
      <c r="S1373" s="415"/>
      <c r="T1373" s="415"/>
      <c r="U1373" s="415"/>
      <c r="V1373" s="415"/>
      <c r="W1373" s="415"/>
      <c r="X1373" s="415"/>
      <c r="Y1373" s="415"/>
      <c r="Z1373" s="415"/>
      <c r="AA1373" s="415"/>
      <c r="AB1373" s="415"/>
      <c r="AC1373" s="415"/>
      <c r="AD1373" s="427"/>
      <c r="AE1373" s="415"/>
      <c r="AF1373" s="415"/>
      <c r="AG1373" s="415"/>
      <c r="AH1373" s="415"/>
      <c r="AI1373" s="415"/>
    </row>
    <row r="1374" spans="1:35" s="154" customFormat="1">
      <c r="A1374" s="415"/>
      <c r="B1374" s="415"/>
      <c r="C1374" s="425"/>
      <c r="D1374" s="415"/>
      <c r="E1374" s="415"/>
      <c r="F1374" s="415"/>
      <c r="G1374" s="416"/>
      <c r="H1374" s="416"/>
      <c r="I1374" s="415"/>
      <c r="J1374" s="417"/>
      <c r="K1374" s="415"/>
      <c r="L1374" s="415"/>
      <c r="M1374" s="415"/>
      <c r="N1374" s="418"/>
      <c r="O1374" s="418"/>
      <c r="P1374" s="414"/>
      <c r="Q1374" s="415"/>
      <c r="R1374" s="415"/>
      <c r="S1374" s="415"/>
      <c r="T1374" s="415"/>
      <c r="U1374" s="415"/>
      <c r="V1374" s="415"/>
      <c r="W1374" s="415"/>
      <c r="X1374" s="415"/>
      <c r="Y1374" s="415"/>
      <c r="Z1374" s="415"/>
      <c r="AA1374" s="415"/>
      <c r="AB1374" s="415"/>
      <c r="AC1374" s="415"/>
      <c r="AD1374" s="427"/>
      <c r="AE1374" s="415"/>
      <c r="AF1374" s="415"/>
      <c r="AG1374" s="415"/>
      <c r="AH1374" s="415"/>
      <c r="AI1374" s="415"/>
    </row>
    <row r="1375" spans="1:35" s="154" customFormat="1">
      <c r="A1375" s="415"/>
      <c r="B1375" s="415"/>
      <c r="C1375" s="425"/>
      <c r="D1375" s="415"/>
      <c r="E1375" s="415"/>
      <c r="F1375" s="415"/>
      <c r="G1375" s="416"/>
      <c r="H1375" s="416"/>
      <c r="I1375" s="415"/>
      <c r="J1375" s="417"/>
      <c r="K1375" s="415"/>
      <c r="L1375" s="415"/>
      <c r="M1375" s="415"/>
      <c r="N1375" s="418"/>
      <c r="O1375" s="418"/>
      <c r="P1375" s="414"/>
      <c r="Q1375" s="415"/>
      <c r="R1375" s="415"/>
      <c r="S1375" s="415"/>
      <c r="T1375" s="415"/>
      <c r="U1375" s="415"/>
      <c r="V1375" s="415"/>
      <c r="W1375" s="415"/>
      <c r="X1375" s="415"/>
      <c r="Y1375" s="415"/>
      <c r="Z1375" s="415"/>
      <c r="AA1375" s="415"/>
      <c r="AB1375" s="415"/>
      <c r="AC1375" s="415"/>
      <c r="AD1375" s="427"/>
      <c r="AE1375" s="415"/>
      <c r="AF1375" s="415"/>
      <c r="AG1375" s="415"/>
      <c r="AH1375" s="415"/>
      <c r="AI1375" s="415"/>
    </row>
    <row r="1376" spans="1:35" s="154" customFormat="1">
      <c r="A1376" s="415"/>
      <c r="B1376" s="415"/>
      <c r="C1376" s="425"/>
      <c r="D1376" s="415"/>
      <c r="E1376" s="415"/>
      <c r="F1376" s="415"/>
      <c r="G1376" s="416"/>
      <c r="H1376" s="416"/>
      <c r="I1376" s="415"/>
      <c r="J1376" s="417"/>
      <c r="K1376" s="415"/>
      <c r="L1376" s="415"/>
      <c r="M1376" s="415"/>
      <c r="N1376" s="418"/>
      <c r="O1376" s="418"/>
      <c r="P1376" s="414"/>
      <c r="Q1376" s="415"/>
      <c r="R1376" s="415"/>
      <c r="S1376" s="415"/>
      <c r="T1376" s="415"/>
      <c r="U1376" s="415"/>
      <c r="V1376" s="415"/>
      <c r="W1376" s="415"/>
      <c r="X1376" s="415"/>
      <c r="Y1376" s="415"/>
      <c r="Z1376" s="415"/>
      <c r="AA1376" s="415"/>
      <c r="AB1376" s="415"/>
      <c r="AC1376" s="415"/>
      <c r="AD1376" s="427"/>
      <c r="AE1376" s="415"/>
      <c r="AF1376" s="415"/>
      <c r="AG1376" s="415"/>
      <c r="AH1376" s="415"/>
      <c r="AI1376" s="415"/>
    </row>
    <row r="1377" spans="1:35" s="154" customFormat="1">
      <c r="A1377" s="415"/>
      <c r="B1377" s="415"/>
      <c r="C1377" s="425"/>
      <c r="D1377" s="415"/>
      <c r="E1377" s="415"/>
      <c r="F1377" s="415"/>
      <c r="G1377" s="416"/>
      <c r="H1377" s="416"/>
      <c r="I1377" s="415"/>
      <c r="J1377" s="417"/>
      <c r="K1377" s="415"/>
      <c r="L1377" s="415"/>
      <c r="M1377" s="415"/>
      <c r="N1377" s="418"/>
      <c r="O1377" s="418"/>
      <c r="P1377" s="414"/>
      <c r="Q1377" s="415"/>
      <c r="R1377" s="415"/>
      <c r="S1377" s="415"/>
      <c r="T1377" s="415"/>
      <c r="U1377" s="415"/>
      <c r="V1377" s="415"/>
      <c r="W1377" s="415"/>
      <c r="X1377" s="415"/>
      <c r="Y1377" s="415"/>
      <c r="Z1377" s="415"/>
      <c r="AA1377" s="415"/>
      <c r="AB1377" s="415"/>
      <c r="AC1377" s="415"/>
      <c r="AD1377" s="427"/>
      <c r="AE1377" s="415"/>
      <c r="AF1377" s="415"/>
      <c r="AG1377" s="415"/>
      <c r="AH1377" s="415"/>
      <c r="AI1377" s="415"/>
    </row>
    <row r="1378" spans="1:35" s="154" customFormat="1">
      <c r="A1378" s="415"/>
      <c r="B1378" s="415"/>
      <c r="C1378" s="425"/>
      <c r="D1378" s="415"/>
      <c r="E1378" s="415"/>
      <c r="F1378" s="415"/>
      <c r="G1378" s="416"/>
      <c r="H1378" s="416"/>
      <c r="I1378" s="415"/>
      <c r="J1378" s="417"/>
      <c r="K1378" s="415"/>
      <c r="L1378" s="415"/>
      <c r="M1378" s="415"/>
      <c r="N1378" s="418"/>
      <c r="O1378" s="418"/>
      <c r="P1378" s="414"/>
      <c r="Q1378" s="415"/>
      <c r="R1378" s="415"/>
      <c r="S1378" s="415"/>
      <c r="T1378" s="415"/>
      <c r="U1378" s="415"/>
      <c r="V1378" s="415"/>
      <c r="W1378" s="415"/>
      <c r="X1378" s="415"/>
      <c r="Y1378" s="415"/>
      <c r="Z1378" s="415"/>
      <c r="AA1378" s="415"/>
      <c r="AB1378" s="415"/>
      <c r="AC1378" s="415"/>
      <c r="AD1378" s="427"/>
      <c r="AE1378" s="415"/>
      <c r="AF1378" s="415"/>
      <c r="AG1378" s="415"/>
      <c r="AH1378" s="415"/>
      <c r="AI1378" s="415"/>
    </row>
    <row r="1379" spans="1:35" s="154" customFormat="1">
      <c r="A1379" s="415"/>
      <c r="B1379" s="415"/>
      <c r="C1379" s="425"/>
      <c r="D1379" s="415"/>
      <c r="E1379" s="415"/>
      <c r="F1379" s="415"/>
      <c r="G1379" s="416"/>
      <c r="H1379" s="416"/>
      <c r="I1379" s="415"/>
      <c r="J1379" s="417"/>
      <c r="K1379" s="415"/>
      <c r="L1379" s="415"/>
      <c r="M1379" s="415"/>
      <c r="N1379" s="418"/>
      <c r="O1379" s="418"/>
      <c r="P1379" s="414"/>
      <c r="Q1379" s="415"/>
      <c r="R1379" s="415"/>
      <c r="S1379" s="415"/>
      <c r="T1379" s="415"/>
      <c r="U1379" s="415"/>
      <c r="V1379" s="415"/>
      <c r="W1379" s="415"/>
      <c r="X1379" s="415"/>
      <c r="Y1379" s="415"/>
      <c r="Z1379" s="415"/>
      <c r="AA1379" s="415"/>
      <c r="AB1379" s="415"/>
      <c r="AC1379" s="415"/>
      <c r="AD1379" s="427"/>
      <c r="AE1379" s="415"/>
      <c r="AF1379" s="415"/>
      <c r="AG1379" s="415"/>
      <c r="AH1379" s="415"/>
      <c r="AI1379" s="415"/>
    </row>
    <row r="1380" spans="1:35" s="154" customFormat="1">
      <c r="A1380" s="415"/>
      <c r="B1380" s="415"/>
      <c r="C1380" s="425"/>
      <c r="D1380" s="415"/>
      <c r="E1380" s="415"/>
      <c r="F1380" s="415"/>
      <c r="G1380" s="416"/>
      <c r="H1380" s="416"/>
      <c r="I1380" s="415"/>
      <c r="J1380" s="417"/>
      <c r="K1380" s="415"/>
      <c r="L1380" s="415"/>
      <c r="M1380" s="415"/>
      <c r="N1380" s="418"/>
      <c r="O1380" s="418"/>
      <c r="P1380" s="414"/>
      <c r="Q1380" s="415"/>
      <c r="R1380" s="415"/>
      <c r="S1380" s="415"/>
      <c r="T1380" s="415"/>
      <c r="U1380" s="415"/>
      <c r="V1380" s="415"/>
      <c r="W1380" s="415"/>
      <c r="X1380" s="415"/>
      <c r="Y1380" s="415"/>
      <c r="Z1380" s="415"/>
      <c r="AA1380" s="415"/>
      <c r="AB1380" s="415"/>
      <c r="AC1380" s="415"/>
      <c r="AD1380" s="427"/>
      <c r="AE1380" s="415"/>
      <c r="AF1380" s="415"/>
      <c r="AG1380" s="415"/>
      <c r="AH1380" s="415"/>
      <c r="AI1380" s="415"/>
    </row>
    <row r="1381" spans="1:35" s="154" customFormat="1">
      <c r="A1381" s="415"/>
      <c r="B1381" s="415"/>
      <c r="C1381" s="425"/>
      <c r="D1381" s="415"/>
      <c r="E1381" s="415"/>
      <c r="F1381" s="415"/>
      <c r="G1381" s="416"/>
      <c r="H1381" s="416"/>
      <c r="I1381" s="415"/>
      <c r="J1381" s="417"/>
      <c r="K1381" s="415"/>
      <c r="L1381" s="415"/>
      <c r="M1381" s="415"/>
      <c r="N1381" s="418"/>
      <c r="O1381" s="418"/>
      <c r="P1381" s="414"/>
      <c r="Q1381" s="415"/>
      <c r="R1381" s="415"/>
      <c r="S1381" s="415"/>
      <c r="T1381" s="415"/>
      <c r="U1381" s="415"/>
      <c r="V1381" s="415"/>
      <c r="W1381" s="415"/>
      <c r="X1381" s="415"/>
      <c r="Y1381" s="415"/>
      <c r="Z1381" s="415"/>
      <c r="AA1381" s="415"/>
      <c r="AB1381" s="415"/>
      <c r="AC1381" s="415"/>
      <c r="AD1381" s="427"/>
      <c r="AE1381" s="415"/>
      <c r="AF1381" s="415"/>
      <c r="AG1381" s="415"/>
      <c r="AH1381" s="415"/>
      <c r="AI1381" s="415"/>
    </row>
    <row r="1382" spans="1:35" s="154" customFormat="1">
      <c r="A1382" s="415"/>
      <c r="B1382" s="415"/>
      <c r="C1382" s="425"/>
      <c r="D1382" s="415"/>
      <c r="E1382" s="415"/>
      <c r="F1382" s="415"/>
      <c r="G1382" s="416"/>
      <c r="H1382" s="416"/>
      <c r="I1382" s="415"/>
      <c r="J1382" s="417"/>
      <c r="K1382" s="415"/>
      <c r="L1382" s="415"/>
      <c r="M1382" s="415"/>
      <c r="N1382" s="418"/>
      <c r="O1382" s="418"/>
      <c r="P1382" s="414"/>
      <c r="Q1382" s="415"/>
      <c r="R1382" s="415"/>
      <c r="S1382" s="415"/>
      <c r="T1382" s="415"/>
      <c r="U1382" s="415"/>
      <c r="V1382" s="415"/>
      <c r="W1382" s="415"/>
      <c r="X1382" s="415"/>
      <c r="Y1382" s="415"/>
      <c r="Z1382" s="415"/>
      <c r="AA1382" s="415"/>
      <c r="AB1382" s="415"/>
      <c r="AC1382" s="415"/>
      <c r="AD1382" s="427"/>
      <c r="AE1382" s="415"/>
      <c r="AF1382" s="415"/>
      <c r="AG1382" s="415"/>
      <c r="AH1382" s="415"/>
      <c r="AI1382" s="415"/>
    </row>
    <row r="1383" spans="1:35" s="154" customFormat="1">
      <c r="A1383" s="415"/>
      <c r="B1383" s="415"/>
      <c r="C1383" s="425"/>
      <c r="D1383" s="415"/>
      <c r="E1383" s="415"/>
      <c r="F1383" s="415"/>
      <c r="G1383" s="416"/>
      <c r="H1383" s="416"/>
      <c r="I1383" s="415"/>
      <c r="J1383" s="417"/>
      <c r="K1383" s="415"/>
      <c r="L1383" s="415"/>
      <c r="M1383" s="415"/>
      <c r="N1383" s="418"/>
      <c r="O1383" s="418"/>
      <c r="P1383" s="414"/>
      <c r="Q1383" s="415"/>
      <c r="R1383" s="415"/>
      <c r="S1383" s="415"/>
      <c r="T1383" s="415"/>
      <c r="U1383" s="415"/>
      <c r="V1383" s="415"/>
      <c r="W1383" s="415"/>
      <c r="X1383" s="415"/>
      <c r="Y1383" s="415"/>
      <c r="Z1383" s="415"/>
      <c r="AA1383" s="415"/>
      <c r="AB1383" s="415"/>
      <c r="AC1383" s="415"/>
      <c r="AD1383" s="427"/>
      <c r="AE1383" s="415"/>
      <c r="AF1383" s="415"/>
      <c r="AG1383" s="415"/>
      <c r="AH1383" s="415"/>
      <c r="AI1383" s="415"/>
    </row>
    <row r="1384" spans="1:35" s="154" customFormat="1">
      <c r="A1384" s="415"/>
      <c r="B1384" s="415"/>
      <c r="C1384" s="425"/>
      <c r="D1384" s="415"/>
      <c r="E1384" s="415"/>
      <c r="F1384" s="415"/>
      <c r="G1384" s="416"/>
      <c r="H1384" s="416"/>
      <c r="I1384" s="415"/>
      <c r="J1384" s="417"/>
      <c r="K1384" s="415"/>
      <c r="L1384" s="415"/>
      <c r="M1384" s="415"/>
      <c r="N1384" s="418"/>
      <c r="O1384" s="418"/>
      <c r="P1384" s="414"/>
      <c r="Q1384" s="415"/>
      <c r="R1384" s="415"/>
      <c r="S1384" s="415"/>
      <c r="T1384" s="415"/>
      <c r="U1384" s="415"/>
      <c r="V1384" s="415"/>
      <c r="W1384" s="415"/>
      <c r="X1384" s="415"/>
      <c r="Y1384" s="415"/>
      <c r="Z1384" s="415"/>
      <c r="AA1384" s="415"/>
      <c r="AB1384" s="415"/>
      <c r="AC1384" s="415"/>
      <c r="AD1384" s="427"/>
      <c r="AE1384" s="415"/>
      <c r="AF1384" s="415"/>
      <c r="AG1384" s="415"/>
      <c r="AH1384" s="415"/>
      <c r="AI1384" s="415"/>
    </row>
    <row r="1385" spans="1:35" s="154" customFormat="1">
      <c r="A1385" s="415"/>
      <c r="B1385" s="415"/>
      <c r="C1385" s="425"/>
      <c r="D1385" s="415"/>
      <c r="E1385" s="415"/>
      <c r="F1385" s="415"/>
      <c r="G1385" s="416"/>
      <c r="H1385" s="416"/>
      <c r="I1385" s="415"/>
      <c r="J1385" s="417"/>
      <c r="K1385" s="415"/>
      <c r="L1385" s="415"/>
      <c r="M1385" s="415"/>
      <c r="N1385" s="418"/>
      <c r="O1385" s="418"/>
      <c r="P1385" s="414"/>
      <c r="Q1385" s="415"/>
      <c r="R1385" s="415"/>
      <c r="S1385" s="415"/>
      <c r="T1385" s="415"/>
      <c r="U1385" s="415"/>
      <c r="V1385" s="415"/>
      <c r="W1385" s="415"/>
      <c r="X1385" s="415"/>
      <c r="Y1385" s="415"/>
      <c r="Z1385" s="415"/>
      <c r="AA1385" s="415"/>
      <c r="AB1385" s="415"/>
      <c r="AC1385" s="415"/>
      <c r="AD1385" s="427"/>
      <c r="AE1385" s="415"/>
      <c r="AF1385" s="415"/>
      <c r="AG1385" s="415"/>
      <c r="AH1385" s="415"/>
      <c r="AI1385" s="415"/>
    </row>
    <row r="1386" spans="1:35" s="154" customFormat="1">
      <c r="A1386" s="415"/>
      <c r="B1386" s="415"/>
      <c r="C1386" s="425"/>
      <c r="D1386" s="415"/>
      <c r="E1386" s="415"/>
      <c r="F1386" s="415"/>
      <c r="G1386" s="416"/>
      <c r="H1386" s="416"/>
      <c r="I1386" s="415"/>
      <c r="J1386" s="417"/>
      <c r="K1386" s="415"/>
      <c r="L1386" s="415"/>
      <c r="M1386" s="415"/>
      <c r="N1386" s="418"/>
      <c r="O1386" s="418"/>
      <c r="P1386" s="414"/>
      <c r="Q1386" s="415"/>
      <c r="R1386" s="415"/>
      <c r="S1386" s="415"/>
      <c r="T1386" s="415"/>
      <c r="U1386" s="415"/>
      <c r="V1386" s="415"/>
      <c r="W1386" s="415"/>
      <c r="X1386" s="415"/>
      <c r="Y1386" s="415"/>
      <c r="Z1386" s="415"/>
      <c r="AA1386" s="415"/>
      <c r="AB1386" s="415"/>
      <c r="AC1386" s="415"/>
      <c r="AD1386" s="427"/>
      <c r="AE1386" s="415"/>
      <c r="AF1386" s="415"/>
      <c r="AG1386" s="415"/>
      <c r="AH1386" s="415"/>
      <c r="AI1386" s="415"/>
    </row>
    <row r="1387" spans="1:35" s="154" customFormat="1">
      <c r="A1387" s="415"/>
      <c r="B1387" s="415"/>
      <c r="C1387" s="425"/>
      <c r="D1387" s="415"/>
      <c r="E1387" s="415"/>
      <c r="F1387" s="415"/>
      <c r="G1387" s="416"/>
      <c r="H1387" s="416"/>
      <c r="I1387" s="415"/>
      <c r="J1387" s="417"/>
      <c r="K1387" s="415"/>
      <c r="L1387" s="415"/>
      <c r="M1387" s="415"/>
      <c r="N1387" s="418"/>
      <c r="O1387" s="418"/>
      <c r="P1387" s="414"/>
      <c r="Q1387" s="415"/>
      <c r="R1387" s="415"/>
      <c r="S1387" s="415"/>
      <c r="T1387" s="415"/>
      <c r="U1387" s="415"/>
      <c r="V1387" s="415"/>
      <c r="W1387" s="415"/>
      <c r="X1387" s="415"/>
      <c r="Y1387" s="415"/>
      <c r="Z1387" s="415"/>
      <c r="AA1387" s="415"/>
      <c r="AB1387" s="415"/>
      <c r="AC1387" s="415"/>
      <c r="AD1387" s="427"/>
      <c r="AE1387" s="415"/>
      <c r="AF1387" s="415"/>
      <c r="AG1387" s="415"/>
      <c r="AH1387" s="415"/>
      <c r="AI1387" s="415"/>
    </row>
    <row r="1388" spans="1:35" s="154" customFormat="1">
      <c r="A1388" s="415"/>
      <c r="B1388" s="415"/>
      <c r="C1388" s="425"/>
      <c r="D1388" s="415"/>
      <c r="E1388" s="415"/>
      <c r="F1388" s="415"/>
      <c r="G1388" s="416"/>
      <c r="H1388" s="416"/>
      <c r="I1388" s="415"/>
      <c r="J1388" s="417"/>
      <c r="K1388" s="415"/>
      <c r="L1388" s="415"/>
      <c r="M1388" s="415"/>
      <c r="N1388" s="418"/>
      <c r="O1388" s="418"/>
      <c r="P1388" s="414"/>
      <c r="Q1388" s="415"/>
      <c r="R1388" s="415"/>
      <c r="S1388" s="415"/>
      <c r="T1388" s="415"/>
      <c r="U1388" s="415"/>
      <c r="V1388" s="415"/>
      <c r="W1388" s="415"/>
      <c r="X1388" s="415"/>
      <c r="Y1388" s="415"/>
      <c r="Z1388" s="415"/>
      <c r="AA1388" s="415"/>
      <c r="AB1388" s="415"/>
      <c r="AC1388" s="415"/>
      <c r="AD1388" s="427"/>
      <c r="AE1388" s="415"/>
      <c r="AF1388" s="415"/>
      <c r="AG1388" s="415"/>
      <c r="AH1388" s="415"/>
      <c r="AI1388" s="415"/>
    </row>
    <row r="1389" spans="1:35" s="154" customFormat="1">
      <c r="A1389" s="415"/>
      <c r="B1389" s="415"/>
      <c r="C1389" s="425"/>
      <c r="D1389" s="415"/>
      <c r="E1389" s="415"/>
      <c r="F1389" s="415"/>
      <c r="G1389" s="416"/>
      <c r="H1389" s="416"/>
      <c r="I1389" s="415"/>
      <c r="J1389" s="417"/>
      <c r="K1389" s="415"/>
      <c r="L1389" s="415"/>
      <c r="M1389" s="415"/>
      <c r="N1389" s="418"/>
      <c r="O1389" s="418"/>
      <c r="P1389" s="414"/>
      <c r="Q1389" s="415"/>
      <c r="R1389" s="415"/>
      <c r="S1389" s="415"/>
      <c r="T1389" s="415"/>
      <c r="U1389" s="415"/>
      <c r="V1389" s="415"/>
      <c r="W1389" s="415"/>
      <c r="X1389" s="415"/>
      <c r="Y1389" s="415"/>
      <c r="Z1389" s="415"/>
      <c r="AA1389" s="415"/>
      <c r="AB1389" s="415"/>
      <c r="AC1389" s="415"/>
      <c r="AD1389" s="427"/>
      <c r="AE1389" s="415"/>
      <c r="AF1389" s="415"/>
      <c r="AG1389" s="415"/>
      <c r="AH1389" s="415"/>
      <c r="AI1389" s="415"/>
    </row>
    <row r="1390" spans="1:35" s="154" customFormat="1">
      <c r="A1390" s="415"/>
      <c r="B1390" s="415"/>
      <c r="C1390" s="425"/>
      <c r="D1390" s="415"/>
      <c r="E1390" s="415"/>
      <c r="F1390" s="415"/>
      <c r="G1390" s="416"/>
      <c r="H1390" s="416"/>
      <c r="I1390" s="415"/>
      <c r="J1390" s="417"/>
      <c r="K1390" s="415"/>
      <c r="L1390" s="415"/>
      <c r="M1390" s="415"/>
      <c r="N1390" s="418"/>
      <c r="O1390" s="418"/>
      <c r="P1390" s="414"/>
      <c r="Q1390" s="415"/>
      <c r="R1390" s="415"/>
      <c r="S1390" s="415"/>
      <c r="T1390" s="415"/>
      <c r="U1390" s="415"/>
      <c r="V1390" s="415"/>
      <c r="W1390" s="415"/>
      <c r="X1390" s="415"/>
      <c r="Y1390" s="415"/>
      <c r="Z1390" s="415"/>
      <c r="AA1390" s="415"/>
      <c r="AB1390" s="415"/>
      <c r="AC1390" s="415"/>
      <c r="AD1390" s="427"/>
      <c r="AE1390" s="415"/>
      <c r="AF1390" s="415"/>
      <c r="AG1390" s="415"/>
      <c r="AH1390" s="415"/>
      <c r="AI1390" s="415"/>
    </row>
    <row r="1391" spans="1:35" s="154" customFormat="1">
      <c r="A1391" s="415"/>
      <c r="B1391" s="415"/>
      <c r="C1391" s="425"/>
      <c r="D1391" s="415"/>
      <c r="E1391" s="415"/>
      <c r="F1391" s="415"/>
      <c r="G1391" s="416"/>
      <c r="H1391" s="416"/>
      <c r="I1391" s="415"/>
      <c r="J1391" s="417"/>
      <c r="K1391" s="415"/>
      <c r="L1391" s="415"/>
      <c r="M1391" s="415"/>
      <c r="N1391" s="418"/>
      <c r="O1391" s="418"/>
      <c r="P1391" s="414"/>
      <c r="Q1391" s="415"/>
      <c r="R1391" s="415"/>
      <c r="S1391" s="415"/>
      <c r="T1391" s="415"/>
      <c r="U1391" s="415"/>
      <c r="V1391" s="415"/>
      <c r="W1391" s="415"/>
      <c r="X1391" s="415"/>
      <c r="Y1391" s="415"/>
      <c r="Z1391" s="415"/>
      <c r="AA1391" s="415"/>
      <c r="AB1391" s="415"/>
      <c r="AC1391" s="415"/>
      <c r="AD1391" s="427"/>
      <c r="AE1391" s="415"/>
      <c r="AF1391" s="415"/>
      <c r="AG1391" s="415"/>
      <c r="AH1391" s="415"/>
      <c r="AI1391" s="415"/>
    </row>
    <row r="1392" spans="1:35" s="154" customFormat="1">
      <c r="A1392" s="415"/>
      <c r="B1392" s="415"/>
      <c r="C1392" s="425"/>
      <c r="D1392" s="415"/>
      <c r="E1392" s="415"/>
      <c r="F1392" s="415"/>
      <c r="G1392" s="416"/>
      <c r="H1392" s="416"/>
      <c r="I1392" s="415"/>
      <c r="J1392" s="417"/>
      <c r="K1392" s="415"/>
      <c r="L1392" s="415"/>
      <c r="M1392" s="415"/>
      <c r="N1392" s="418"/>
      <c r="O1392" s="418"/>
      <c r="P1392" s="414"/>
      <c r="Q1392" s="415"/>
      <c r="R1392" s="415"/>
      <c r="S1392" s="415"/>
      <c r="T1392" s="415"/>
      <c r="U1392" s="415"/>
      <c r="V1392" s="415"/>
      <c r="W1392" s="415"/>
      <c r="X1392" s="415"/>
      <c r="Y1392" s="415"/>
      <c r="Z1392" s="415"/>
      <c r="AA1392" s="415"/>
      <c r="AB1392" s="415"/>
      <c r="AC1392" s="415"/>
      <c r="AD1392" s="427"/>
      <c r="AE1392" s="415"/>
      <c r="AF1392" s="415"/>
      <c r="AG1392" s="415"/>
      <c r="AH1392" s="415"/>
      <c r="AI1392" s="415"/>
    </row>
    <row r="1393" spans="1:35" s="154" customFormat="1">
      <c r="A1393" s="415"/>
      <c r="B1393" s="415"/>
      <c r="C1393" s="425"/>
      <c r="D1393" s="415"/>
      <c r="E1393" s="415"/>
      <c r="F1393" s="415"/>
      <c r="G1393" s="416"/>
      <c r="H1393" s="416"/>
      <c r="I1393" s="415"/>
      <c r="J1393" s="417"/>
      <c r="K1393" s="415"/>
      <c r="L1393" s="415"/>
      <c r="M1393" s="415"/>
      <c r="N1393" s="418"/>
      <c r="O1393" s="418"/>
      <c r="P1393" s="414"/>
      <c r="Q1393" s="415"/>
      <c r="R1393" s="415"/>
      <c r="S1393" s="415"/>
      <c r="T1393" s="415"/>
      <c r="U1393" s="415"/>
      <c r="V1393" s="415"/>
      <c r="W1393" s="415"/>
      <c r="X1393" s="415"/>
      <c r="Y1393" s="415"/>
      <c r="Z1393" s="415"/>
      <c r="AA1393" s="415"/>
      <c r="AB1393" s="415"/>
      <c r="AC1393" s="415"/>
      <c r="AD1393" s="427"/>
      <c r="AE1393" s="415"/>
      <c r="AF1393" s="415"/>
      <c r="AG1393" s="415"/>
      <c r="AH1393" s="415"/>
      <c r="AI1393" s="415"/>
    </row>
    <row r="1394" spans="1:35" s="154" customFormat="1">
      <c r="A1394" s="415"/>
      <c r="B1394" s="415"/>
      <c r="C1394" s="425"/>
      <c r="D1394" s="415"/>
      <c r="E1394" s="415"/>
      <c r="F1394" s="415"/>
      <c r="G1394" s="416"/>
      <c r="H1394" s="416"/>
      <c r="I1394" s="415"/>
      <c r="J1394" s="417"/>
      <c r="K1394" s="415"/>
      <c r="L1394" s="415"/>
      <c r="M1394" s="415"/>
      <c r="N1394" s="418"/>
      <c r="O1394" s="418"/>
      <c r="P1394" s="414"/>
      <c r="Q1394" s="415"/>
      <c r="R1394" s="415"/>
      <c r="S1394" s="415"/>
      <c r="T1394" s="415"/>
      <c r="U1394" s="415"/>
      <c r="V1394" s="415"/>
      <c r="W1394" s="415"/>
      <c r="X1394" s="415"/>
      <c r="Y1394" s="415"/>
      <c r="Z1394" s="415"/>
      <c r="AA1394" s="415"/>
      <c r="AB1394" s="415"/>
      <c r="AC1394" s="415"/>
      <c r="AD1394" s="427"/>
      <c r="AE1394" s="415"/>
      <c r="AF1394" s="415"/>
      <c r="AG1394" s="415"/>
      <c r="AH1394" s="415"/>
      <c r="AI1394" s="415"/>
    </row>
    <row r="1395" spans="1:35" s="154" customFormat="1">
      <c r="A1395" s="415"/>
      <c r="B1395" s="415"/>
      <c r="C1395" s="425"/>
      <c r="D1395" s="415"/>
      <c r="E1395" s="415"/>
      <c r="F1395" s="415"/>
      <c r="G1395" s="416"/>
      <c r="H1395" s="416"/>
      <c r="I1395" s="415"/>
      <c r="J1395" s="417"/>
      <c r="K1395" s="415"/>
      <c r="L1395" s="415"/>
      <c r="M1395" s="415"/>
      <c r="N1395" s="418"/>
      <c r="O1395" s="418"/>
      <c r="P1395" s="414"/>
      <c r="Q1395" s="415"/>
      <c r="R1395" s="415"/>
      <c r="S1395" s="415"/>
      <c r="T1395" s="415"/>
      <c r="U1395" s="415"/>
      <c r="V1395" s="415"/>
      <c r="W1395" s="415"/>
      <c r="X1395" s="415"/>
      <c r="Y1395" s="415"/>
      <c r="Z1395" s="415"/>
      <c r="AA1395" s="415"/>
      <c r="AB1395" s="415"/>
      <c r="AC1395" s="415"/>
      <c r="AD1395" s="427"/>
      <c r="AE1395" s="415"/>
      <c r="AF1395" s="415"/>
      <c r="AG1395" s="415"/>
      <c r="AH1395" s="415"/>
      <c r="AI1395" s="415"/>
    </row>
    <row r="1396" spans="1:35" s="154" customFormat="1">
      <c r="A1396" s="415"/>
      <c r="B1396" s="415"/>
      <c r="C1396" s="425"/>
      <c r="D1396" s="415"/>
      <c r="E1396" s="415"/>
      <c r="F1396" s="415"/>
      <c r="G1396" s="416"/>
      <c r="H1396" s="416"/>
      <c r="I1396" s="415"/>
      <c r="J1396" s="417"/>
      <c r="K1396" s="415"/>
      <c r="L1396" s="415"/>
      <c r="M1396" s="415"/>
      <c r="N1396" s="418"/>
      <c r="O1396" s="418"/>
      <c r="P1396" s="414"/>
      <c r="Q1396" s="415"/>
      <c r="R1396" s="415"/>
      <c r="S1396" s="415"/>
      <c r="T1396" s="415"/>
      <c r="U1396" s="415"/>
      <c r="V1396" s="415"/>
      <c r="W1396" s="415"/>
      <c r="X1396" s="415"/>
      <c r="Y1396" s="415"/>
      <c r="Z1396" s="415"/>
      <c r="AA1396" s="415"/>
      <c r="AB1396" s="415"/>
      <c r="AC1396" s="415"/>
      <c r="AD1396" s="427"/>
      <c r="AE1396" s="415"/>
      <c r="AF1396" s="415"/>
      <c r="AG1396" s="415"/>
      <c r="AH1396" s="415"/>
      <c r="AI1396" s="415"/>
    </row>
    <row r="1397" spans="1:35" s="154" customFormat="1">
      <c r="A1397" s="415"/>
      <c r="B1397" s="415"/>
      <c r="C1397" s="425"/>
      <c r="D1397" s="415"/>
      <c r="E1397" s="415"/>
      <c r="F1397" s="415"/>
      <c r="G1397" s="416"/>
      <c r="H1397" s="416"/>
      <c r="I1397" s="415"/>
      <c r="J1397" s="417"/>
      <c r="K1397" s="415"/>
      <c r="L1397" s="415"/>
      <c r="M1397" s="415"/>
      <c r="N1397" s="418"/>
      <c r="O1397" s="418"/>
      <c r="P1397" s="414"/>
      <c r="Q1397" s="415"/>
      <c r="R1397" s="415"/>
      <c r="S1397" s="415"/>
      <c r="T1397" s="415"/>
      <c r="U1397" s="415"/>
      <c r="V1397" s="415"/>
      <c r="W1397" s="415"/>
      <c r="X1397" s="415"/>
      <c r="Y1397" s="415"/>
      <c r="Z1397" s="415"/>
      <c r="AA1397" s="415"/>
      <c r="AB1397" s="415"/>
      <c r="AC1397" s="415"/>
      <c r="AD1397" s="427"/>
      <c r="AE1397" s="415"/>
      <c r="AF1397" s="415"/>
      <c r="AG1397" s="415"/>
      <c r="AH1397" s="415"/>
      <c r="AI1397" s="415"/>
    </row>
    <row r="1398" spans="1:35" s="154" customFormat="1">
      <c r="A1398" s="415"/>
      <c r="B1398" s="415"/>
      <c r="C1398" s="425"/>
      <c r="D1398" s="415"/>
      <c r="E1398" s="415"/>
      <c r="F1398" s="415"/>
      <c r="G1398" s="416"/>
      <c r="H1398" s="416"/>
      <c r="I1398" s="415"/>
      <c r="J1398" s="417"/>
      <c r="K1398" s="415"/>
      <c r="L1398" s="415"/>
      <c r="M1398" s="415"/>
      <c r="N1398" s="418"/>
      <c r="O1398" s="418"/>
      <c r="P1398" s="414"/>
      <c r="Q1398" s="415"/>
      <c r="R1398" s="415"/>
      <c r="S1398" s="415"/>
      <c r="T1398" s="415"/>
      <c r="U1398" s="415"/>
      <c r="V1398" s="415"/>
      <c r="W1398" s="415"/>
      <c r="X1398" s="415"/>
      <c r="Y1398" s="415"/>
      <c r="Z1398" s="415"/>
      <c r="AA1398" s="415"/>
      <c r="AB1398" s="415"/>
      <c r="AC1398" s="415"/>
      <c r="AD1398" s="427"/>
      <c r="AE1398" s="415"/>
      <c r="AF1398" s="415"/>
      <c r="AG1398" s="415"/>
      <c r="AH1398" s="415"/>
      <c r="AI1398" s="415"/>
    </row>
    <row r="1399" spans="1:35" s="154" customFormat="1">
      <c r="A1399" s="415"/>
      <c r="B1399" s="415"/>
      <c r="C1399" s="425"/>
      <c r="D1399" s="415"/>
      <c r="E1399" s="415"/>
      <c r="F1399" s="415"/>
      <c r="G1399" s="416"/>
      <c r="H1399" s="416"/>
      <c r="I1399" s="415"/>
      <c r="J1399" s="417"/>
      <c r="K1399" s="415"/>
      <c r="L1399" s="415"/>
      <c r="M1399" s="415"/>
      <c r="N1399" s="418"/>
      <c r="O1399" s="418"/>
      <c r="P1399" s="414"/>
      <c r="Q1399" s="415"/>
      <c r="R1399" s="415"/>
      <c r="S1399" s="415"/>
      <c r="T1399" s="415"/>
      <c r="U1399" s="415"/>
      <c r="V1399" s="415"/>
      <c r="W1399" s="415"/>
      <c r="X1399" s="415"/>
      <c r="Y1399" s="415"/>
      <c r="Z1399" s="415"/>
      <c r="AA1399" s="415"/>
      <c r="AB1399" s="415"/>
      <c r="AC1399" s="415"/>
      <c r="AD1399" s="427"/>
      <c r="AE1399" s="415"/>
      <c r="AF1399" s="415"/>
      <c r="AG1399" s="415"/>
      <c r="AH1399" s="415"/>
      <c r="AI1399" s="415"/>
    </row>
    <row r="1400" spans="1:35" s="154" customFormat="1">
      <c r="A1400" s="415"/>
      <c r="B1400" s="415"/>
      <c r="C1400" s="425"/>
      <c r="D1400" s="415"/>
      <c r="E1400" s="415"/>
      <c r="F1400" s="415"/>
      <c r="G1400" s="416"/>
      <c r="H1400" s="416"/>
      <c r="I1400" s="415"/>
      <c r="J1400" s="417"/>
      <c r="K1400" s="415"/>
      <c r="L1400" s="415"/>
      <c r="M1400" s="415"/>
      <c r="N1400" s="418"/>
      <c r="O1400" s="418"/>
      <c r="P1400" s="414"/>
      <c r="Q1400" s="415"/>
      <c r="R1400" s="415"/>
      <c r="S1400" s="415"/>
      <c r="T1400" s="415"/>
      <c r="U1400" s="415"/>
      <c r="V1400" s="415"/>
      <c r="W1400" s="415"/>
      <c r="X1400" s="415"/>
      <c r="Y1400" s="415"/>
      <c r="Z1400" s="415"/>
      <c r="AA1400" s="415"/>
      <c r="AB1400" s="415"/>
      <c r="AC1400" s="415"/>
      <c r="AD1400" s="427"/>
      <c r="AE1400" s="415"/>
      <c r="AF1400" s="415"/>
      <c r="AG1400" s="415"/>
      <c r="AH1400" s="415"/>
      <c r="AI1400" s="415"/>
    </row>
    <row r="1401" spans="1:35" s="154" customFormat="1">
      <c r="A1401" s="415"/>
      <c r="B1401" s="415"/>
      <c r="C1401" s="425"/>
      <c r="D1401" s="415"/>
      <c r="E1401" s="415"/>
      <c r="F1401" s="415"/>
      <c r="G1401" s="416"/>
      <c r="H1401" s="416"/>
      <c r="I1401" s="415"/>
      <c r="J1401" s="417"/>
      <c r="K1401" s="415"/>
      <c r="L1401" s="415"/>
      <c r="M1401" s="415"/>
      <c r="N1401" s="418"/>
      <c r="O1401" s="418"/>
      <c r="P1401" s="414"/>
      <c r="Q1401" s="415"/>
      <c r="R1401" s="415"/>
      <c r="S1401" s="415"/>
      <c r="T1401" s="415"/>
      <c r="U1401" s="415"/>
      <c r="V1401" s="415"/>
      <c r="W1401" s="415"/>
      <c r="X1401" s="415"/>
      <c r="Y1401" s="415"/>
      <c r="Z1401" s="415"/>
      <c r="AA1401" s="415"/>
      <c r="AB1401" s="415"/>
      <c r="AC1401" s="415"/>
      <c r="AD1401" s="427"/>
      <c r="AE1401" s="415"/>
      <c r="AF1401" s="415"/>
      <c r="AG1401" s="415"/>
      <c r="AH1401" s="415"/>
      <c r="AI1401" s="415"/>
    </row>
    <row r="1402" spans="1:35" s="154" customFormat="1">
      <c r="A1402" s="415"/>
      <c r="B1402" s="415"/>
      <c r="C1402" s="425"/>
      <c r="D1402" s="415"/>
      <c r="E1402" s="415"/>
      <c r="F1402" s="415"/>
      <c r="G1402" s="416"/>
      <c r="H1402" s="416"/>
      <c r="I1402" s="415"/>
      <c r="J1402" s="417"/>
      <c r="K1402" s="415"/>
      <c r="L1402" s="415"/>
      <c r="M1402" s="415"/>
      <c r="N1402" s="418"/>
      <c r="O1402" s="418"/>
      <c r="P1402" s="414"/>
      <c r="Q1402" s="415"/>
      <c r="R1402" s="415"/>
      <c r="S1402" s="415"/>
      <c r="T1402" s="415"/>
      <c r="U1402" s="415"/>
      <c r="V1402" s="415"/>
      <c r="W1402" s="415"/>
      <c r="X1402" s="415"/>
      <c r="Y1402" s="415"/>
      <c r="Z1402" s="415"/>
      <c r="AA1402" s="415"/>
      <c r="AB1402" s="415"/>
      <c r="AC1402" s="415"/>
      <c r="AD1402" s="427"/>
      <c r="AE1402" s="415"/>
      <c r="AF1402" s="415"/>
      <c r="AG1402" s="415"/>
      <c r="AH1402" s="415"/>
      <c r="AI1402" s="415"/>
    </row>
    <row r="1403" spans="1:35" s="154" customFormat="1">
      <c r="A1403" s="415"/>
      <c r="B1403" s="415"/>
      <c r="C1403" s="425"/>
      <c r="D1403" s="415"/>
      <c r="E1403" s="415"/>
      <c r="F1403" s="415"/>
      <c r="G1403" s="416"/>
      <c r="H1403" s="416"/>
      <c r="I1403" s="415"/>
      <c r="J1403" s="417"/>
      <c r="K1403" s="415"/>
      <c r="L1403" s="415"/>
      <c r="M1403" s="415"/>
      <c r="N1403" s="418"/>
      <c r="O1403" s="418"/>
      <c r="P1403" s="414"/>
      <c r="Q1403" s="415"/>
      <c r="R1403" s="415"/>
      <c r="S1403" s="415"/>
      <c r="T1403" s="415"/>
      <c r="U1403" s="415"/>
      <c r="V1403" s="415"/>
      <c r="W1403" s="415"/>
      <c r="X1403" s="415"/>
      <c r="Y1403" s="415"/>
      <c r="Z1403" s="415"/>
      <c r="AA1403" s="415"/>
      <c r="AB1403" s="415"/>
      <c r="AC1403" s="415"/>
      <c r="AD1403" s="427"/>
      <c r="AE1403" s="415"/>
      <c r="AF1403" s="415"/>
      <c r="AG1403" s="415"/>
      <c r="AH1403" s="415"/>
      <c r="AI1403" s="415"/>
    </row>
    <row r="1404" spans="1:35" s="154" customFormat="1">
      <c r="A1404" s="415"/>
      <c r="B1404" s="415"/>
      <c r="C1404" s="425"/>
      <c r="D1404" s="415"/>
      <c r="E1404" s="415"/>
      <c r="F1404" s="415"/>
      <c r="G1404" s="416"/>
      <c r="H1404" s="416"/>
      <c r="I1404" s="415"/>
      <c r="J1404" s="417"/>
      <c r="K1404" s="415"/>
      <c r="L1404" s="415"/>
      <c r="M1404" s="415"/>
      <c r="N1404" s="418"/>
      <c r="O1404" s="418"/>
      <c r="P1404" s="414"/>
      <c r="Q1404" s="415"/>
      <c r="R1404" s="415"/>
      <c r="S1404" s="415"/>
      <c r="T1404" s="415"/>
      <c r="U1404" s="415"/>
      <c r="V1404" s="415"/>
      <c r="W1404" s="415"/>
      <c r="X1404" s="415"/>
      <c r="Y1404" s="415"/>
      <c r="Z1404" s="415"/>
      <c r="AA1404" s="415"/>
      <c r="AB1404" s="415"/>
      <c r="AC1404" s="415"/>
      <c r="AD1404" s="427"/>
      <c r="AE1404" s="415"/>
      <c r="AF1404" s="415"/>
      <c r="AG1404" s="415"/>
      <c r="AH1404" s="415"/>
      <c r="AI1404" s="415"/>
    </row>
    <row r="1405" spans="1:35" s="154" customFormat="1">
      <c r="A1405" s="415"/>
      <c r="B1405" s="415"/>
      <c r="C1405" s="425"/>
      <c r="D1405" s="415"/>
      <c r="E1405" s="415"/>
      <c r="F1405" s="415"/>
      <c r="G1405" s="416"/>
      <c r="H1405" s="416"/>
      <c r="I1405" s="415"/>
      <c r="J1405" s="417"/>
      <c r="K1405" s="415"/>
      <c r="L1405" s="415"/>
      <c r="M1405" s="415"/>
      <c r="N1405" s="418"/>
      <c r="O1405" s="418"/>
      <c r="P1405" s="414"/>
      <c r="Q1405" s="415"/>
      <c r="R1405" s="415"/>
      <c r="S1405" s="415"/>
      <c r="T1405" s="415"/>
      <c r="U1405" s="415"/>
      <c r="V1405" s="415"/>
      <c r="W1405" s="415"/>
      <c r="X1405" s="415"/>
      <c r="Y1405" s="415"/>
      <c r="Z1405" s="415"/>
      <c r="AA1405" s="415"/>
      <c r="AB1405" s="415"/>
      <c r="AC1405" s="415"/>
      <c r="AD1405" s="427"/>
      <c r="AE1405" s="415"/>
      <c r="AF1405" s="415"/>
      <c r="AG1405" s="415"/>
      <c r="AH1405" s="415"/>
      <c r="AI1405" s="415"/>
    </row>
    <row r="1406" spans="1:35" s="154" customFormat="1">
      <c r="A1406" s="415"/>
      <c r="B1406" s="415"/>
      <c r="C1406" s="425"/>
      <c r="D1406" s="415"/>
      <c r="E1406" s="415"/>
      <c r="F1406" s="415"/>
      <c r="G1406" s="416"/>
      <c r="H1406" s="416"/>
      <c r="I1406" s="415"/>
      <c r="J1406" s="417"/>
      <c r="K1406" s="415"/>
      <c r="L1406" s="415"/>
      <c r="M1406" s="415"/>
      <c r="N1406" s="418"/>
      <c r="O1406" s="418"/>
      <c r="P1406" s="414"/>
      <c r="Q1406" s="415"/>
      <c r="R1406" s="415"/>
      <c r="S1406" s="415"/>
      <c r="T1406" s="415"/>
      <c r="U1406" s="415"/>
      <c r="V1406" s="415"/>
      <c r="W1406" s="415"/>
      <c r="X1406" s="415"/>
      <c r="Y1406" s="415"/>
      <c r="Z1406" s="415"/>
      <c r="AA1406" s="415"/>
      <c r="AB1406" s="415"/>
      <c r="AC1406" s="415"/>
      <c r="AD1406" s="427"/>
      <c r="AE1406" s="415"/>
      <c r="AF1406" s="415"/>
      <c r="AG1406" s="415"/>
      <c r="AH1406" s="415"/>
      <c r="AI1406" s="415"/>
    </row>
    <row r="1407" spans="1:35" s="154" customFormat="1">
      <c r="A1407" s="415"/>
      <c r="B1407" s="415"/>
      <c r="C1407" s="425"/>
      <c r="D1407" s="415"/>
      <c r="E1407" s="415"/>
      <c r="F1407" s="415"/>
      <c r="G1407" s="416"/>
      <c r="H1407" s="416"/>
      <c r="I1407" s="415"/>
      <c r="J1407" s="417"/>
      <c r="K1407" s="415"/>
      <c r="L1407" s="415"/>
      <c r="M1407" s="415"/>
      <c r="N1407" s="418"/>
      <c r="O1407" s="418"/>
      <c r="P1407" s="414"/>
      <c r="Q1407" s="415"/>
      <c r="R1407" s="415"/>
      <c r="S1407" s="415"/>
      <c r="T1407" s="415"/>
      <c r="U1407" s="415"/>
      <c r="V1407" s="415"/>
      <c r="W1407" s="415"/>
      <c r="X1407" s="415"/>
      <c r="Y1407" s="415"/>
      <c r="Z1407" s="415"/>
      <c r="AA1407" s="415"/>
      <c r="AB1407" s="415"/>
      <c r="AC1407" s="415"/>
      <c r="AD1407" s="427"/>
      <c r="AE1407" s="415"/>
      <c r="AF1407" s="415"/>
      <c r="AG1407" s="415"/>
      <c r="AH1407" s="415"/>
      <c r="AI1407" s="415"/>
    </row>
    <row r="1408" spans="1:35" s="154" customFormat="1">
      <c r="A1408" s="415"/>
      <c r="B1408" s="415"/>
      <c r="C1408" s="425"/>
      <c r="D1408" s="415"/>
      <c r="E1408" s="415"/>
      <c r="F1408" s="415"/>
      <c r="G1408" s="416"/>
      <c r="H1408" s="416"/>
      <c r="I1408" s="415"/>
      <c r="J1408" s="417"/>
      <c r="K1408" s="415"/>
      <c r="L1408" s="415"/>
      <c r="M1408" s="415"/>
      <c r="N1408" s="418"/>
      <c r="O1408" s="418"/>
      <c r="P1408" s="414"/>
      <c r="Q1408" s="415"/>
      <c r="R1408" s="415"/>
      <c r="S1408" s="415"/>
      <c r="T1408" s="415"/>
      <c r="U1408" s="415"/>
      <c r="V1408" s="415"/>
      <c r="W1408" s="415"/>
      <c r="X1408" s="415"/>
      <c r="Y1408" s="415"/>
      <c r="Z1408" s="415"/>
      <c r="AA1408" s="415"/>
      <c r="AB1408" s="415"/>
      <c r="AC1408" s="415"/>
      <c r="AD1408" s="427"/>
      <c r="AE1408" s="415"/>
      <c r="AF1408" s="415"/>
      <c r="AG1408" s="415"/>
      <c r="AH1408" s="415"/>
      <c r="AI1408" s="415"/>
    </row>
    <row r="1409" spans="1:35" s="154" customFormat="1">
      <c r="A1409" s="415"/>
      <c r="B1409" s="415"/>
      <c r="C1409" s="425"/>
      <c r="D1409" s="415"/>
      <c r="E1409" s="415"/>
      <c r="F1409" s="415"/>
      <c r="G1409" s="416"/>
      <c r="H1409" s="416"/>
      <c r="I1409" s="415"/>
      <c r="J1409" s="417"/>
      <c r="K1409" s="415"/>
      <c r="L1409" s="415"/>
      <c r="M1409" s="415"/>
      <c r="N1409" s="418"/>
      <c r="O1409" s="418"/>
      <c r="P1409" s="414"/>
      <c r="Q1409" s="415"/>
      <c r="R1409" s="415"/>
      <c r="S1409" s="415"/>
      <c r="T1409" s="415"/>
      <c r="U1409" s="415"/>
      <c r="V1409" s="415"/>
      <c r="W1409" s="415"/>
      <c r="X1409" s="415"/>
      <c r="Y1409" s="415"/>
      <c r="Z1409" s="415"/>
      <c r="AA1409" s="415"/>
      <c r="AB1409" s="415"/>
      <c r="AC1409" s="415"/>
      <c r="AD1409" s="427"/>
      <c r="AE1409" s="415"/>
      <c r="AF1409" s="415"/>
      <c r="AG1409" s="415"/>
      <c r="AH1409" s="415"/>
      <c r="AI1409" s="415"/>
    </row>
    <row r="1410" spans="1:35" s="154" customFormat="1">
      <c r="A1410" s="415"/>
      <c r="B1410" s="415"/>
      <c r="C1410" s="425"/>
      <c r="D1410" s="415"/>
      <c r="E1410" s="415"/>
      <c r="F1410" s="415"/>
      <c r="G1410" s="416"/>
      <c r="H1410" s="416"/>
      <c r="I1410" s="415"/>
      <c r="J1410" s="417"/>
      <c r="K1410" s="415"/>
      <c r="L1410" s="415"/>
      <c r="M1410" s="415"/>
      <c r="N1410" s="418"/>
      <c r="O1410" s="418"/>
      <c r="P1410" s="414"/>
      <c r="Q1410" s="415"/>
      <c r="R1410" s="415"/>
      <c r="S1410" s="415"/>
      <c r="T1410" s="415"/>
      <c r="U1410" s="415"/>
      <c r="V1410" s="415"/>
      <c r="W1410" s="415"/>
      <c r="X1410" s="415"/>
      <c r="Y1410" s="415"/>
      <c r="Z1410" s="415"/>
      <c r="AA1410" s="415"/>
      <c r="AB1410" s="415"/>
      <c r="AC1410" s="415"/>
      <c r="AD1410" s="427"/>
      <c r="AE1410" s="415"/>
      <c r="AF1410" s="415"/>
      <c r="AG1410" s="415"/>
      <c r="AH1410" s="415"/>
      <c r="AI1410" s="415"/>
    </row>
    <row r="1411" spans="1:35" s="154" customFormat="1">
      <c r="A1411" s="415"/>
      <c r="B1411" s="415"/>
      <c r="C1411" s="425"/>
      <c r="D1411" s="415"/>
      <c r="E1411" s="415"/>
      <c r="F1411" s="415"/>
      <c r="G1411" s="416"/>
      <c r="H1411" s="416"/>
      <c r="I1411" s="415"/>
      <c r="J1411" s="417"/>
      <c r="K1411" s="415"/>
      <c r="L1411" s="415"/>
      <c r="M1411" s="415"/>
      <c r="N1411" s="418"/>
      <c r="O1411" s="418"/>
      <c r="P1411" s="414"/>
      <c r="Q1411" s="415"/>
      <c r="R1411" s="415"/>
      <c r="S1411" s="415"/>
      <c r="T1411" s="415"/>
      <c r="U1411" s="415"/>
      <c r="V1411" s="415"/>
      <c r="W1411" s="415"/>
      <c r="X1411" s="415"/>
      <c r="Y1411" s="415"/>
      <c r="Z1411" s="415"/>
      <c r="AA1411" s="415"/>
      <c r="AB1411" s="415"/>
      <c r="AC1411" s="415"/>
      <c r="AD1411" s="427"/>
      <c r="AE1411" s="415"/>
      <c r="AF1411" s="415"/>
      <c r="AG1411" s="415"/>
      <c r="AH1411" s="415"/>
      <c r="AI1411" s="415"/>
    </row>
    <row r="1412" spans="1:35" s="154" customFormat="1">
      <c r="A1412" s="415"/>
      <c r="B1412" s="415"/>
      <c r="C1412" s="425"/>
      <c r="D1412" s="415"/>
      <c r="E1412" s="415"/>
      <c r="F1412" s="415"/>
      <c r="G1412" s="416"/>
      <c r="H1412" s="416"/>
      <c r="I1412" s="415"/>
      <c r="J1412" s="417"/>
      <c r="K1412" s="415"/>
      <c r="L1412" s="415"/>
      <c r="M1412" s="415"/>
      <c r="N1412" s="418"/>
      <c r="O1412" s="418"/>
      <c r="P1412" s="414"/>
      <c r="Q1412" s="415"/>
      <c r="R1412" s="415"/>
      <c r="S1412" s="415"/>
      <c r="T1412" s="415"/>
      <c r="U1412" s="415"/>
      <c r="V1412" s="415"/>
      <c r="W1412" s="415"/>
      <c r="X1412" s="415"/>
      <c r="Y1412" s="415"/>
      <c r="Z1412" s="415"/>
      <c r="AA1412" s="415"/>
      <c r="AB1412" s="415"/>
      <c r="AC1412" s="415"/>
      <c r="AD1412" s="427"/>
      <c r="AE1412" s="415"/>
      <c r="AF1412" s="415"/>
      <c r="AG1412" s="415"/>
      <c r="AH1412" s="415"/>
      <c r="AI1412" s="415"/>
    </row>
    <row r="1413" spans="1:35" s="154" customFormat="1">
      <c r="A1413" s="415"/>
      <c r="B1413" s="415"/>
      <c r="C1413" s="425"/>
      <c r="D1413" s="415"/>
      <c r="E1413" s="415"/>
      <c r="F1413" s="415"/>
      <c r="G1413" s="416"/>
      <c r="H1413" s="416"/>
      <c r="I1413" s="415"/>
      <c r="J1413" s="417"/>
      <c r="K1413" s="415"/>
      <c r="L1413" s="415"/>
      <c r="M1413" s="415"/>
      <c r="N1413" s="418"/>
      <c r="O1413" s="418"/>
      <c r="P1413" s="414"/>
      <c r="Q1413" s="415"/>
      <c r="R1413" s="415"/>
      <c r="S1413" s="415"/>
      <c r="T1413" s="415"/>
      <c r="U1413" s="415"/>
      <c r="V1413" s="415"/>
      <c r="W1413" s="415"/>
      <c r="X1413" s="415"/>
      <c r="Y1413" s="415"/>
      <c r="Z1413" s="415"/>
      <c r="AA1413" s="415"/>
      <c r="AB1413" s="415"/>
      <c r="AC1413" s="415"/>
      <c r="AD1413" s="427"/>
      <c r="AE1413" s="415"/>
      <c r="AF1413" s="415"/>
      <c r="AG1413" s="415"/>
      <c r="AH1413" s="415"/>
      <c r="AI1413" s="415"/>
    </row>
    <row r="1414" spans="1:35" s="154" customFormat="1">
      <c r="A1414" s="415"/>
      <c r="B1414" s="415"/>
      <c r="C1414" s="425"/>
      <c r="D1414" s="415"/>
      <c r="E1414" s="415"/>
      <c r="F1414" s="415"/>
      <c r="G1414" s="416"/>
      <c r="H1414" s="416"/>
      <c r="I1414" s="415"/>
      <c r="J1414" s="417"/>
      <c r="K1414" s="415"/>
      <c r="L1414" s="415"/>
      <c r="M1414" s="415"/>
      <c r="N1414" s="418"/>
      <c r="O1414" s="418"/>
      <c r="P1414" s="414"/>
      <c r="Q1414" s="415"/>
      <c r="R1414" s="415"/>
      <c r="S1414" s="415"/>
      <c r="T1414" s="415"/>
      <c r="U1414" s="415"/>
      <c r="V1414" s="415"/>
      <c r="W1414" s="415"/>
      <c r="X1414" s="415"/>
      <c r="Y1414" s="415"/>
      <c r="Z1414" s="415"/>
      <c r="AA1414" s="415"/>
      <c r="AB1414" s="415"/>
      <c r="AC1414" s="415"/>
      <c r="AD1414" s="427"/>
      <c r="AE1414" s="415"/>
      <c r="AF1414" s="415"/>
      <c r="AG1414" s="415"/>
      <c r="AH1414" s="415"/>
      <c r="AI1414" s="415"/>
    </row>
    <row r="1415" spans="1:35" s="154" customFormat="1">
      <c r="A1415" s="415"/>
      <c r="B1415" s="415"/>
      <c r="C1415" s="425"/>
      <c r="D1415" s="415"/>
      <c r="E1415" s="415"/>
      <c r="F1415" s="415"/>
      <c r="G1415" s="416"/>
      <c r="H1415" s="416"/>
      <c r="I1415" s="415"/>
      <c r="J1415" s="417"/>
      <c r="K1415" s="415"/>
      <c r="L1415" s="415"/>
      <c r="M1415" s="415"/>
      <c r="N1415" s="418"/>
      <c r="O1415" s="418"/>
      <c r="P1415" s="414"/>
      <c r="Q1415" s="415"/>
      <c r="R1415" s="415"/>
      <c r="S1415" s="415"/>
      <c r="T1415" s="415"/>
      <c r="U1415" s="415"/>
      <c r="V1415" s="415"/>
      <c r="W1415" s="415"/>
      <c r="X1415" s="415"/>
      <c r="Y1415" s="415"/>
      <c r="Z1415" s="415"/>
      <c r="AA1415" s="415"/>
      <c r="AB1415" s="415"/>
      <c r="AC1415" s="415"/>
      <c r="AD1415" s="427"/>
      <c r="AE1415" s="415"/>
      <c r="AF1415" s="415"/>
      <c r="AG1415" s="415"/>
      <c r="AH1415" s="415"/>
      <c r="AI1415" s="415"/>
    </row>
    <row r="1416" spans="1:35" s="154" customFormat="1">
      <c r="A1416" s="415"/>
      <c r="B1416" s="415"/>
      <c r="C1416" s="425"/>
      <c r="D1416" s="415"/>
      <c r="E1416" s="415"/>
      <c r="F1416" s="415"/>
      <c r="G1416" s="416"/>
      <c r="H1416" s="416"/>
      <c r="I1416" s="415"/>
      <c r="J1416" s="417"/>
      <c r="K1416" s="415"/>
      <c r="L1416" s="415"/>
      <c r="M1416" s="415"/>
      <c r="N1416" s="418"/>
      <c r="O1416" s="418"/>
      <c r="P1416" s="414"/>
      <c r="Q1416" s="415"/>
      <c r="R1416" s="415"/>
      <c r="S1416" s="415"/>
      <c r="T1416" s="415"/>
      <c r="U1416" s="415"/>
      <c r="V1416" s="415"/>
      <c r="W1416" s="415"/>
      <c r="X1416" s="415"/>
      <c r="Y1416" s="415"/>
      <c r="Z1416" s="415"/>
      <c r="AA1416" s="415"/>
      <c r="AB1416" s="415"/>
      <c r="AC1416" s="415"/>
      <c r="AD1416" s="427"/>
      <c r="AE1416" s="415"/>
      <c r="AF1416" s="415"/>
      <c r="AG1416" s="415"/>
      <c r="AH1416" s="415"/>
      <c r="AI1416" s="415"/>
    </row>
    <row r="1417" spans="1:35" s="154" customFormat="1">
      <c r="A1417" s="415"/>
      <c r="B1417" s="415"/>
      <c r="C1417" s="425"/>
      <c r="D1417" s="415"/>
      <c r="E1417" s="415"/>
      <c r="F1417" s="415"/>
      <c r="G1417" s="416"/>
      <c r="H1417" s="416"/>
      <c r="I1417" s="415"/>
      <c r="J1417" s="417"/>
      <c r="K1417" s="415"/>
      <c r="L1417" s="415"/>
      <c r="M1417" s="415"/>
      <c r="N1417" s="418"/>
      <c r="O1417" s="418"/>
      <c r="P1417" s="414"/>
      <c r="Q1417" s="415"/>
      <c r="R1417" s="415"/>
      <c r="S1417" s="415"/>
      <c r="T1417" s="415"/>
      <c r="U1417" s="415"/>
      <c r="V1417" s="415"/>
      <c r="W1417" s="415"/>
      <c r="X1417" s="415"/>
      <c r="Y1417" s="415"/>
      <c r="Z1417" s="415"/>
      <c r="AA1417" s="415"/>
      <c r="AB1417" s="415"/>
      <c r="AC1417" s="415"/>
      <c r="AD1417" s="427"/>
      <c r="AE1417" s="415"/>
      <c r="AF1417" s="415"/>
      <c r="AG1417" s="415"/>
      <c r="AH1417" s="415"/>
      <c r="AI1417" s="415"/>
    </row>
    <row r="1418" spans="1:35" s="154" customFormat="1">
      <c r="A1418" s="415"/>
      <c r="B1418" s="415"/>
      <c r="C1418" s="425"/>
      <c r="D1418" s="415"/>
      <c r="E1418" s="415"/>
      <c r="F1418" s="415"/>
      <c r="G1418" s="416"/>
      <c r="H1418" s="416"/>
      <c r="I1418" s="415"/>
      <c r="J1418" s="417"/>
      <c r="K1418" s="415"/>
      <c r="L1418" s="415"/>
      <c r="M1418" s="415"/>
      <c r="N1418" s="418"/>
      <c r="O1418" s="418"/>
      <c r="P1418" s="414"/>
      <c r="Q1418" s="415"/>
      <c r="R1418" s="415"/>
      <c r="S1418" s="415"/>
      <c r="T1418" s="415"/>
      <c r="U1418" s="415"/>
      <c r="V1418" s="415"/>
      <c r="W1418" s="415"/>
      <c r="X1418" s="415"/>
      <c r="Y1418" s="415"/>
      <c r="Z1418" s="415"/>
      <c r="AA1418" s="415"/>
      <c r="AB1418" s="415"/>
      <c r="AC1418" s="415"/>
      <c r="AD1418" s="427"/>
      <c r="AE1418" s="415"/>
      <c r="AF1418" s="415"/>
      <c r="AG1418" s="415"/>
      <c r="AH1418" s="415"/>
      <c r="AI1418" s="415"/>
    </row>
    <row r="1419" spans="1:35" s="154" customFormat="1">
      <c r="A1419" s="415"/>
      <c r="B1419" s="415"/>
      <c r="C1419" s="425"/>
      <c r="D1419" s="415"/>
      <c r="E1419" s="415"/>
      <c r="F1419" s="415"/>
      <c r="G1419" s="416"/>
      <c r="H1419" s="416"/>
      <c r="I1419" s="415"/>
      <c r="J1419" s="417"/>
      <c r="K1419" s="415"/>
      <c r="L1419" s="415"/>
      <c r="M1419" s="415"/>
      <c r="N1419" s="418"/>
      <c r="O1419" s="418"/>
      <c r="P1419" s="414"/>
      <c r="Q1419" s="415"/>
      <c r="R1419" s="415"/>
      <c r="S1419" s="415"/>
      <c r="T1419" s="415"/>
      <c r="U1419" s="415"/>
      <c r="V1419" s="415"/>
      <c r="W1419" s="415"/>
      <c r="X1419" s="415"/>
      <c r="Y1419" s="415"/>
      <c r="Z1419" s="415"/>
      <c r="AA1419" s="415"/>
      <c r="AB1419" s="415"/>
      <c r="AC1419" s="415"/>
      <c r="AD1419" s="427"/>
      <c r="AE1419" s="415"/>
      <c r="AF1419" s="415"/>
      <c r="AG1419" s="415"/>
      <c r="AH1419" s="415"/>
      <c r="AI1419" s="415"/>
    </row>
    <row r="1420" spans="1:35" s="154" customFormat="1">
      <c r="A1420" s="415"/>
      <c r="B1420" s="415"/>
      <c r="C1420" s="425"/>
      <c r="D1420" s="415"/>
      <c r="E1420" s="415"/>
      <c r="F1420" s="415"/>
      <c r="G1420" s="416"/>
      <c r="H1420" s="416"/>
      <c r="I1420" s="415"/>
      <c r="J1420" s="417"/>
      <c r="K1420" s="415"/>
      <c r="L1420" s="415"/>
      <c r="M1420" s="415"/>
      <c r="N1420" s="418"/>
      <c r="O1420" s="418"/>
      <c r="P1420" s="414"/>
      <c r="Q1420" s="415"/>
      <c r="R1420" s="415"/>
      <c r="S1420" s="415"/>
      <c r="T1420" s="415"/>
      <c r="U1420" s="415"/>
      <c r="V1420" s="415"/>
      <c r="W1420" s="415"/>
      <c r="X1420" s="415"/>
      <c r="Y1420" s="415"/>
      <c r="Z1420" s="415"/>
      <c r="AA1420" s="415"/>
      <c r="AB1420" s="415"/>
      <c r="AC1420" s="415"/>
      <c r="AD1420" s="427"/>
      <c r="AE1420" s="415"/>
      <c r="AF1420" s="415"/>
      <c r="AG1420" s="415"/>
      <c r="AH1420" s="415"/>
      <c r="AI1420" s="415"/>
    </row>
    <row r="1421" spans="1:35" s="154" customFormat="1">
      <c r="A1421" s="415"/>
      <c r="B1421" s="415"/>
      <c r="C1421" s="425"/>
      <c r="D1421" s="415"/>
      <c r="E1421" s="415"/>
      <c r="F1421" s="415"/>
      <c r="G1421" s="416"/>
      <c r="H1421" s="416"/>
      <c r="I1421" s="415"/>
      <c r="J1421" s="417"/>
      <c r="K1421" s="415"/>
      <c r="L1421" s="415"/>
      <c r="M1421" s="415"/>
      <c r="N1421" s="418"/>
      <c r="O1421" s="418"/>
      <c r="P1421" s="414"/>
      <c r="Q1421" s="415"/>
      <c r="R1421" s="415"/>
      <c r="S1421" s="415"/>
      <c r="T1421" s="415"/>
      <c r="U1421" s="415"/>
      <c r="V1421" s="415"/>
      <c r="W1421" s="415"/>
      <c r="X1421" s="415"/>
      <c r="Y1421" s="415"/>
      <c r="Z1421" s="415"/>
      <c r="AA1421" s="415"/>
      <c r="AB1421" s="415"/>
      <c r="AC1421" s="415"/>
      <c r="AD1421" s="427"/>
      <c r="AE1421" s="415"/>
      <c r="AF1421" s="415"/>
      <c r="AG1421" s="415"/>
      <c r="AH1421" s="415"/>
      <c r="AI1421" s="415"/>
    </row>
    <row r="1422" spans="1:35" s="154" customFormat="1">
      <c r="A1422" s="415"/>
      <c r="B1422" s="415"/>
      <c r="C1422" s="425"/>
      <c r="D1422" s="415"/>
      <c r="E1422" s="415"/>
      <c r="F1422" s="415"/>
      <c r="G1422" s="416"/>
      <c r="H1422" s="416"/>
      <c r="I1422" s="415"/>
      <c r="J1422" s="417"/>
      <c r="K1422" s="415"/>
      <c r="L1422" s="415"/>
      <c r="M1422" s="415"/>
      <c r="N1422" s="418"/>
      <c r="O1422" s="418"/>
      <c r="P1422" s="414"/>
      <c r="Q1422" s="415"/>
      <c r="R1422" s="415"/>
      <c r="S1422" s="415"/>
      <c r="T1422" s="415"/>
      <c r="U1422" s="415"/>
      <c r="V1422" s="415"/>
      <c r="W1422" s="415"/>
      <c r="X1422" s="415"/>
      <c r="Y1422" s="415"/>
      <c r="Z1422" s="415"/>
      <c r="AA1422" s="415"/>
      <c r="AB1422" s="415"/>
      <c r="AC1422" s="415"/>
      <c r="AD1422" s="427"/>
      <c r="AE1422" s="415"/>
      <c r="AF1422" s="415"/>
      <c r="AG1422" s="415"/>
      <c r="AH1422" s="415"/>
      <c r="AI1422" s="415"/>
    </row>
    <row r="1423" spans="1:35" s="154" customFormat="1">
      <c r="A1423" s="415"/>
      <c r="B1423" s="415"/>
      <c r="C1423" s="425"/>
      <c r="D1423" s="415"/>
      <c r="E1423" s="415"/>
      <c r="F1423" s="415"/>
      <c r="G1423" s="416"/>
      <c r="H1423" s="416"/>
      <c r="I1423" s="415"/>
      <c r="J1423" s="417"/>
      <c r="K1423" s="415"/>
      <c r="L1423" s="415"/>
      <c r="M1423" s="415"/>
      <c r="N1423" s="418"/>
      <c r="O1423" s="418"/>
      <c r="P1423" s="414"/>
      <c r="Q1423" s="415"/>
      <c r="R1423" s="415"/>
      <c r="S1423" s="415"/>
      <c r="T1423" s="415"/>
      <c r="U1423" s="415"/>
      <c r="V1423" s="415"/>
      <c r="W1423" s="415"/>
      <c r="X1423" s="415"/>
      <c r="Y1423" s="415"/>
      <c r="Z1423" s="415"/>
      <c r="AA1423" s="415"/>
      <c r="AB1423" s="415"/>
      <c r="AC1423" s="415"/>
      <c r="AD1423" s="427"/>
      <c r="AE1423" s="415"/>
      <c r="AF1423" s="415"/>
      <c r="AG1423" s="415"/>
      <c r="AH1423" s="415"/>
      <c r="AI1423" s="415"/>
    </row>
    <row r="1424" spans="1:35" s="154" customFormat="1">
      <c r="A1424" s="415"/>
      <c r="B1424" s="415"/>
      <c r="C1424" s="425"/>
      <c r="D1424" s="415"/>
      <c r="E1424" s="415"/>
      <c r="F1424" s="415"/>
      <c r="G1424" s="416"/>
      <c r="H1424" s="416"/>
      <c r="I1424" s="415"/>
      <c r="J1424" s="417"/>
      <c r="K1424" s="415"/>
      <c r="L1424" s="415"/>
      <c r="M1424" s="415"/>
      <c r="N1424" s="418"/>
      <c r="O1424" s="418"/>
      <c r="P1424" s="414"/>
      <c r="Q1424" s="415"/>
      <c r="R1424" s="415"/>
      <c r="S1424" s="415"/>
      <c r="T1424" s="415"/>
      <c r="U1424" s="415"/>
      <c r="V1424" s="415"/>
      <c r="W1424" s="415"/>
      <c r="X1424" s="415"/>
      <c r="Y1424" s="415"/>
      <c r="Z1424" s="415"/>
      <c r="AA1424" s="415"/>
      <c r="AB1424" s="415"/>
      <c r="AC1424" s="415"/>
      <c r="AD1424" s="427"/>
      <c r="AE1424" s="415"/>
      <c r="AF1424" s="415"/>
      <c r="AG1424" s="415"/>
      <c r="AH1424" s="415"/>
      <c r="AI1424" s="415"/>
    </row>
    <row r="1425" spans="1:35" s="154" customFormat="1">
      <c r="A1425" s="415"/>
      <c r="B1425" s="415"/>
      <c r="C1425" s="425"/>
      <c r="D1425" s="415"/>
      <c r="E1425" s="415"/>
      <c r="F1425" s="415"/>
      <c r="G1425" s="416"/>
      <c r="H1425" s="416"/>
      <c r="I1425" s="415"/>
      <c r="J1425" s="417"/>
      <c r="K1425" s="415"/>
      <c r="L1425" s="415"/>
      <c r="M1425" s="415"/>
      <c r="N1425" s="418"/>
      <c r="O1425" s="418"/>
      <c r="P1425" s="414"/>
      <c r="Q1425" s="415"/>
      <c r="R1425" s="415"/>
      <c r="S1425" s="415"/>
      <c r="T1425" s="415"/>
      <c r="U1425" s="415"/>
      <c r="V1425" s="415"/>
      <c r="W1425" s="415"/>
      <c r="X1425" s="415"/>
      <c r="Y1425" s="415"/>
      <c r="Z1425" s="415"/>
      <c r="AA1425" s="415"/>
      <c r="AB1425" s="415"/>
      <c r="AC1425" s="415"/>
      <c r="AD1425" s="427"/>
      <c r="AE1425" s="415"/>
      <c r="AF1425" s="415"/>
      <c r="AG1425" s="415"/>
      <c r="AH1425" s="415"/>
      <c r="AI1425" s="415"/>
    </row>
    <row r="1426" spans="1:35" s="154" customFormat="1">
      <c r="A1426" s="415"/>
      <c r="B1426" s="415"/>
      <c r="C1426" s="425"/>
      <c r="D1426" s="415"/>
      <c r="E1426" s="415"/>
      <c r="F1426" s="415"/>
      <c r="G1426" s="416"/>
      <c r="H1426" s="416"/>
      <c r="I1426" s="415"/>
      <c r="J1426" s="417"/>
      <c r="K1426" s="415"/>
      <c r="L1426" s="415"/>
      <c r="M1426" s="415"/>
      <c r="N1426" s="418"/>
      <c r="O1426" s="418"/>
      <c r="P1426" s="414"/>
      <c r="Q1426" s="415"/>
      <c r="R1426" s="415"/>
      <c r="S1426" s="415"/>
      <c r="T1426" s="415"/>
      <c r="U1426" s="415"/>
      <c r="V1426" s="415"/>
      <c r="W1426" s="415"/>
      <c r="X1426" s="415"/>
      <c r="Y1426" s="415"/>
      <c r="Z1426" s="415"/>
      <c r="AA1426" s="415"/>
      <c r="AB1426" s="415"/>
      <c r="AC1426" s="415"/>
      <c r="AD1426" s="427"/>
      <c r="AE1426" s="415"/>
      <c r="AF1426" s="415"/>
      <c r="AG1426" s="415"/>
      <c r="AH1426" s="415"/>
      <c r="AI1426" s="415"/>
    </row>
    <row r="1427" spans="1:35" s="154" customFormat="1">
      <c r="A1427" s="415"/>
      <c r="B1427" s="415"/>
      <c r="C1427" s="425"/>
      <c r="D1427" s="415"/>
      <c r="E1427" s="415"/>
      <c r="F1427" s="415"/>
      <c r="G1427" s="416"/>
      <c r="H1427" s="416"/>
      <c r="I1427" s="415"/>
      <c r="J1427" s="417"/>
      <c r="K1427" s="415"/>
      <c r="L1427" s="415"/>
      <c r="M1427" s="415"/>
      <c r="N1427" s="418"/>
      <c r="O1427" s="418"/>
      <c r="P1427" s="414"/>
      <c r="Q1427" s="415"/>
      <c r="R1427" s="415"/>
      <c r="S1427" s="415"/>
      <c r="T1427" s="415"/>
      <c r="U1427" s="415"/>
      <c r="V1427" s="415"/>
      <c r="W1427" s="415"/>
      <c r="X1427" s="415"/>
      <c r="Y1427" s="415"/>
      <c r="Z1427" s="415"/>
      <c r="AA1427" s="415"/>
      <c r="AB1427" s="415"/>
      <c r="AC1427" s="415"/>
      <c r="AD1427" s="427"/>
      <c r="AE1427" s="415"/>
      <c r="AF1427" s="415"/>
      <c r="AG1427" s="415"/>
      <c r="AH1427" s="415"/>
      <c r="AI1427" s="415"/>
    </row>
    <row r="1428" spans="1:35" s="154" customFormat="1">
      <c r="A1428" s="415"/>
      <c r="B1428" s="415"/>
      <c r="C1428" s="425"/>
      <c r="D1428" s="415"/>
      <c r="E1428" s="415"/>
      <c r="F1428" s="415"/>
      <c r="G1428" s="416"/>
      <c r="H1428" s="416"/>
      <c r="I1428" s="415"/>
      <c r="J1428" s="417"/>
      <c r="K1428" s="415"/>
      <c r="L1428" s="415"/>
      <c r="M1428" s="415"/>
      <c r="N1428" s="418"/>
      <c r="O1428" s="418"/>
      <c r="P1428" s="414"/>
      <c r="Q1428" s="415"/>
      <c r="R1428" s="415"/>
      <c r="S1428" s="415"/>
      <c r="T1428" s="415"/>
      <c r="U1428" s="415"/>
      <c r="V1428" s="415"/>
      <c r="W1428" s="415"/>
      <c r="X1428" s="415"/>
      <c r="Y1428" s="415"/>
      <c r="Z1428" s="415"/>
      <c r="AA1428" s="415"/>
      <c r="AB1428" s="415"/>
      <c r="AC1428" s="415"/>
      <c r="AD1428" s="427"/>
      <c r="AE1428" s="415"/>
      <c r="AF1428" s="415"/>
      <c r="AG1428" s="415"/>
      <c r="AH1428" s="415"/>
      <c r="AI1428" s="415"/>
    </row>
    <row r="1429" spans="1:35" s="154" customFormat="1">
      <c r="A1429" s="415"/>
      <c r="B1429" s="415"/>
      <c r="C1429" s="425"/>
      <c r="D1429" s="415"/>
      <c r="E1429" s="415"/>
      <c r="F1429" s="415"/>
      <c r="G1429" s="416"/>
      <c r="H1429" s="416"/>
      <c r="I1429" s="415"/>
      <c r="J1429" s="417"/>
      <c r="K1429" s="415"/>
      <c r="L1429" s="415"/>
      <c r="M1429" s="415"/>
      <c r="N1429" s="418"/>
      <c r="O1429" s="418"/>
      <c r="P1429" s="414"/>
      <c r="Q1429" s="415"/>
      <c r="R1429" s="415"/>
      <c r="S1429" s="415"/>
      <c r="T1429" s="415"/>
      <c r="U1429" s="415"/>
      <c r="V1429" s="415"/>
      <c r="W1429" s="415"/>
      <c r="X1429" s="415"/>
      <c r="Y1429" s="415"/>
      <c r="Z1429" s="415"/>
      <c r="AA1429" s="415"/>
      <c r="AB1429" s="415"/>
      <c r="AC1429" s="415"/>
      <c r="AD1429" s="427"/>
      <c r="AE1429" s="415"/>
      <c r="AF1429" s="415"/>
      <c r="AG1429" s="415"/>
      <c r="AH1429" s="415"/>
      <c r="AI1429" s="415"/>
    </row>
    <row r="1430" spans="1:35" s="154" customFormat="1">
      <c r="A1430" s="415"/>
      <c r="B1430" s="415"/>
      <c r="C1430" s="425"/>
      <c r="D1430" s="415"/>
      <c r="E1430" s="415"/>
      <c r="F1430" s="415"/>
      <c r="G1430" s="416"/>
      <c r="H1430" s="416"/>
      <c r="I1430" s="415"/>
      <c r="J1430" s="417"/>
      <c r="K1430" s="415"/>
      <c r="L1430" s="415"/>
      <c r="M1430" s="415"/>
      <c r="N1430" s="418"/>
      <c r="O1430" s="418"/>
      <c r="P1430" s="414"/>
      <c r="Q1430" s="415"/>
      <c r="R1430" s="415"/>
      <c r="S1430" s="415"/>
      <c r="T1430" s="415"/>
      <c r="U1430" s="415"/>
      <c r="V1430" s="415"/>
      <c r="W1430" s="415"/>
      <c r="X1430" s="415"/>
      <c r="Y1430" s="415"/>
      <c r="Z1430" s="415"/>
      <c r="AA1430" s="415"/>
      <c r="AB1430" s="415"/>
      <c r="AC1430" s="415"/>
      <c r="AD1430" s="427"/>
      <c r="AE1430" s="415"/>
      <c r="AF1430" s="415"/>
      <c r="AG1430" s="415"/>
      <c r="AH1430" s="415"/>
      <c r="AI1430" s="415"/>
    </row>
    <row r="1431" spans="1:35" s="154" customFormat="1">
      <c r="A1431" s="415"/>
      <c r="B1431" s="415"/>
      <c r="C1431" s="425"/>
      <c r="D1431" s="415"/>
      <c r="E1431" s="415"/>
      <c r="F1431" s="415"/>
      <c r="G1431" s="416"/>
      <c r="H1431" s="416"/>
      <c r="I1431" s="415"/>
      <c r="J1431" s="417"/>
      <c r="K1431" s="415"/>
      <c r="L1431" s="415"/>
      <c r="M1431" s="415"/>
      <c r="N1431" s="418"/>
      <c r="O1431" s="418"/>
      <c r="P1431" s="414"/>
      <c r="Q1431" s="415"/>
      <c r="R1431" s="415"/>
      <c r="S1431" s="415"/>
      <c r="T1431" s="415"/>
      <c r="U1431" s="415"/>
      <c r="V1431" s="415"/>
      <c r="W1431" s="415"/>
      <c r="X1431" s="415"/>
      <c r="Y1431" s="415"/>
      <c r="Z1431" s="415"/>
      <c r="AA1431" s="415"/>
      <c r="AB1431" s="415"/>
      <c r="AC1431" s="415"/>
      <c r="AD1431" s="427"/>
      <c r="AE1431" s="415"/>
      <c r="AF1431" s="415"/>
      <c r="AG1431" s="415"/>
      <c r="AH1431" s="415"/>
      <c r="AI1431" s="415"/>
    </row>
    <row r="1432" spans="1:35" s="154" customFormat="1">
      <c r="A1432" s="415"/>
      <c r="B1432" s="415"/>
      <c r="C1432" s="425"/>
      <c r="D1432" s="415"/>
      <c r="E1432" s="415"/>
      <c r="F1432" s="415"/>
      <c r="G1432" s="416"/>
      <c r="H1432" s="416"/>
      <c r="I1432" s="415"/>
      <c r="J1432" s="417"/>
      <c r="K1432" s="415"/>
      <c r="L1432" s="415"/>
      <c r="M1432" s="415"/>
      <c r="N1432" s="418"/>
      <c r="O1432" s="418"/>
      <c r="P1432" s="414"/>
      <c r="Q1432" s="415"/>
      <c r="R1432" s="415"/>
      <c r="S1432" s="415"/>
      <c r="T1432" s="415"/>
      <c r="U1432" s="415"/>
      <c r="V1432" s="415"/>
      <c r="W1432" s="415"/>
      <c r="X1432" s="415"/>
      <c r="Y1432" s="415"/>
      <c r="Z1432" s="415"/>
      <c r="AA1432" s="415"/>
      <c r="AB1432" s="415"/>
      <c r="AC1432" s="415"/>
      <c r="AD1432" s="427"/>
      <c r="AE1432" s="415"/>
      <c r="AF1432" s="415"/>
      <c r="AG1432" s="415"/>
      <c r="AH1432" s="415"/>
      <c r="AI1432" s="415"/>
    </row>
    <row r="1433" spans="1:35" s="154" customFormat="1">
      <c r="A1433" s="415"/>
      <c r="B1433" s="415"/>
      <c r="C1433" s="425"/>
      <c r="D1433" s="415"/>
      <c r="E1433" s="415"/>
      <c r="F1433" s="415"/>
      <c r="G1433" s="416"/>
      <c r="H1433" s="416"/>
      <c r="I1433" s="415"/>
      <c r="J1433" s="417"/>
      <c r="K1433" s="415"/>
      <c r="L1433" s="415"/>
      <c r="M1433" s="415"/>
      <c r="N1433" s="418"/>
      <c r="O1433" s="418"/>
      <c r="P1433" s="414"/>
      <c r="Q1433" s="415"/>
      <c r="R1433" s="415"/>
      <c r="S1433" s="415"/>
      <c r="T1433" s="415"/>
      <c r="U1433" s="415"/>
      <c r="V1433" s="415"/>
      <c r="W1433" s="415"/>
      <c r="X1433" s="415"/>
      <c r="Y1433" s="415"/>
      <c r="Z1433" s="415"/>
      <c r="AA1433" s="415"/>
      <c r="AB1433" s="415"/>
      <c r="AC1433" s="415"/>
      <c r="AD1433" s="427"/>
      <c r="AE1433" s="415"/>
      <c r="AF1433" s="415"/>
      <c r="AG1433" s="415"/>
      <c r="AH1433" s="415"/>
      <c r="AI1433" s="415"/>
    </row>
    <row r="1434" spans="1:35" s="154" customFormat="1">
      <c r="A1434" s="415"/>
      <c r="B1434" s="415"/>
      <c r="C1434" s="425"/>
      <c r="D1434" s="415"/>
      <c r="E1434" s="415"/>
      <c r="F1434" s="415"/>
      <c r="G1434" s="416"/>
      <c r="H1434" s="416"/>
      <c r="I1434" s="415"/>
      <c r="J1434" s="417"/>
      <c r="K1434" s="415"/>
      <c r="L1434" s="415"/>
      <c r="M1434" s="415"/>
      <c r="N1434" s="418"/>
      <c r="O1434" s="418"/>
      <c r="P1434" s="414"/>
      <c r="Q1434" s="415"/>
      <c r="R1434" s="415"/>
      <c r="S1434" s="415"/>
      <c r="T1434" s="415"/>
      <c r="U1434" s="415"/>
      <c r="V1434" s="415"/>
      <c r="W1434" s="415"/>
      <c r="X1434" s="415"/>
      <c r="Y1434" s="415"/>
      <c r="Z1434" s="415"/>
      <c r="AA1434" s="415"/>
      <c r="AB1434" s="415"/>
      <c r="AC1434" s="415"/>
      <c r="AD1434" s="427"/>
      <c r="AE1434" s="415"/>
      <c r="AF1434" s="415"/>
      <c r="AG1434" s="415"/>
      <c r="AH1434" s="415"/>
      <c r="AI1434" s="415"/>
    </row>
    <row r="1435" spans="1:35" s="154" customFormat="1">
      <c r="A1435" s="415"/>
      <c r="B1435" s="415"/>
      <c r="C1435" s="425"/>
      <c r="D1435" s="415"/>
      <c r="E1435" s="415"/>
      <c r="F1435" s="415"/>
      <c r="G1435" s="416"/>
      <c r="H1435" s="416"/>
      <c r="I1435" s="415"/>
      <c r="J1435" s="417"/>
      <c r="K1435" s="415"/>
      <c r="L1435" s="415"/>
      <c r="M1435" s="415"/>
      <c r="N1435" s="418"/>
      <c r="O1435" s="418"/>
      <c r="P1435" s="414"/>
      <c r="Q1435" s="415"/>
      <c r="R1435" s="415"/>
      <c r="S1435" s="415"/>
      <c r="T1435" s="415"/>
      <c r="U1435" s="415"/>
      <c r="V1435" s="415"/>
      <c r="W1435" s="415"/>
      <c r="X1435" s="415"/>
      <c r="Y1435" s="415"/>
      <c r="Z1435" s="415"/>
      <c r="AA1435" s="415"/>
      <c r="AB1435" s="415"/>
      <c r="AC1435" s="415"/>
      <c r="AD1435" s="427"/>
      <c r="AE1435" s="415"/>
      <c r="AF1435" s="415"/>
      <c r="AG1435" s="415"/>
      <c r="AH1435" s="415"/>
      <c r="AI1435" s="415"/>
    </row>
    <row r="1436" spans="1:35" s="154" customFormat="1">
      <c r="A1436" s="415"/>
      <c r="B1436" s="415"/>
      <c r="C1436" s="425"/>
      <c r="D1436" s="415"/>
      <c r="E1436" s="415"/>
      <c r="F1436" s="415"/>
      <c r="G1436" s="416"/>
      <c r="H1436" s="416"/>
      <c r="I1436" s="415"/>
      <c r="J1436" s="417"/>
      <c r="K1436" s="415"/>
      <c r="L1436" s="415"/>
      <c r="M1436" s="415"/>
      <c r="N1436" s="418"/>
      <c r="O1436" s="418"/>
      <c r="P1436" s="414"/>
      <c r="Q1436" s="415"/>
      <c r="R1436" s="415"/>
      <c r="S1436" s="415"/>
      <c r="T1436" s="415"/>
      <c r="U1436" s="415"/>
      <c r="V1436" s="415"/>
      <c r="W1436" s="415"/>
      <c r="X1436" s="415"/>
      <c r="Y1436" s="415"/>
      <c r="Z1436" s="415"/>
      <c r="AA1436" s="415"/>
      <c r="AB1436" s="415"/>
      <c r="AC1436" s="415"/>
      <c r="AD1436" s="427"/>
      <c r="AE1436" s="415"/>
      <c r="AF1436" s="415"/>
      <c r="AG1436" s="415"/>
      <c r="AH1436" s="415"/>
      <c r="AI1436" s="415"/>
    </row>
    <row r="1437" spans="1:35" s="154" customFormat="1">
      <c r="A1437" s="415"/>
      <c r="B1437" s="415"/>
      <c r="C1437" s="425"/>
      <c r="D1437" s="415"/>
      <c r="E1437" s="415"/>
      <c r="F1437" s="415"/>
      <c r="G1437" s="416"/>
      <c r="H1437" s="416"/>
      <c r="I1437" s="415"/>
      <c r="J1437" s="417"/>
      <c r="K1437" s="415"/>
      <c r="L1437" s="415"/>
      <c r="M1437" s="415"/>
      <c r="N1437" s="418"/>
      <c r="O1437" s="418"/>
      <c r="P1437" s="414"/>
      <c r="Q1437" s="415"/>
      <c r="R1437" s="415"/>
      <c r="S1437" s="415"/>
      <c r="T1437" s="415"/>
      <c r="U1437" s="415"/>
      <c r="V1437" s="415"/>
      <c r="W1437" s="415"/>
      <c r="X1437" s="415"/>
      <c r="Y1437" s="415"/>
      <c r="Z1437" s="415"/>
      <c r="AA1437" s="415"/>
      <c r="AB1437" s="415"/>
      <c r="AC1437" s="415"/>
      <c r="AD1437" s="427"/>
      <c r="AE1437" s="415"/>
      <c r="AF1437" s="415"/>
      <c r="AG1437" s="415"/>
      <c r="AH1437" s="415"/>
      <c r="AI1437" s="415"/>
    </row>
    <row r="1438" spans="1:35" s="154" customFormat="1">
      <c r="A1438" s="415"/>
      <c r="B1438" s="415"/>
      <c r="C1438" s="425"/>
      <c r="D1438" s="415"/>
      <c r="E1438" s="415"/>
      <c r="F1438" s="415"/>
      <c r="G1438" s="416"/>
      <c r="H1438" s="416"/>
      <c r="I1438" s="415"/>
      <c r="J1438" s="417"/>
      <c r="K1438" s="415"/>
      <c r="L1438" s="415"/>
      <c r="M1438" s="415"/>
      <c r="N1438" s="418"/>
      <c r="O1438" s="418"/>
      <c r="P1438" s="414"/>
      <c r="Q1438" s="415"/>
      <c r="R1438" s="415"/>
      <c r="S1438" s="415"/>
      <c r="T1438" s="415"/>
      <c r="U1438" s="415"/>
      <c r="V1438" s="415"/>
      <c r="W1438" s="415"/>
      <c r="X1438" s="415"/>
      <c r="Y1438" s="415"/>
      <c r="Z1438" s="415"/>
      <c r="AA1438" s="415"/>
      <c r="AB1438" s="415"/>
      <c r="AC1438" s="415"/>
      <c r="AD1438" s="427"/>
      <c r="AE1438" s="415"/>
      <c r="AF1438" s="415"/>
      <c r="AG1438" s="415"/>
      <c r="AH1438" s="415"/>
      <c r="AI1438" s="415"/>
    </row>
    <row r="1439" spans="1:35" s="154" customFormat="1">
      <c r="A1439" s="415"/>
      <c r="B1439" s="415"/>
      <c r="C1439" s="425"/>
      <c r="D1439" s="415"/>
      <c r="E1439" s="415"/>
      <c r="F1439" s="415"/>
      <c r="G1439" s="416"/>
      <c r="H1439" s="416"/>
      <c r="I1439" s="415"/>
      <c r="J1439" s="417"/>
      <c r="K1439" s="415"/>
      <c r="L1439" s="415"/>
      <c r="M1439" s="415"/>
      <c r="N1439" s="418"/>
      <c r="O1439" s="418"/>
      <c r="P1439" s="414"/>
      <c r="Q1439" s="415"/>
      <c r="R1439" s="415"/>
      <c r="S1439" s="415"/>
      <c r="T1439" s="415"/>
      <c r="U1439" s="415"/>
      <c r="V1439" s="415"/>
      <c r="W1439" s="415"/>
      <c r="X1439" s="415"/>
      <c r="Y1439" s="415"/>
      <c r="Z1439" s="415"/>
      <c r="AA1439" s="415"/>
      <c r="AB1439" s="415"/>
      <c r="AC1439" s="415"/>
      <c r="AD1439" s="427"/>
      <c r="AE1439" s="415"/>
      <c r="AF1439" s="415"/>
      <c r="AG1439" s="415"/>
      <c r="AH1439" s="415"/>
      <c r="AI1439" s="415"/>
    </row>
    <row r="1440" spans="1:35" s="154" customFormat="1">
      <c r="A1440" s="415"/>
      <c r="B1440" s="415"/>
      <c r="C1440" s="425"/>
      <c r="D1440" s="415"/>
      <c r="E1440" s="415"/>
      <c r="F1440" s="415"/>
      <c r="G1440" s="416"/>
      <c r="H1440" s="416"/>
      <c r="I1440" s="415"/>
      <c r="J1440" s="417"/>
      <c r="K1440" s="415"/>
      <c r="L1440" s="415"/>
      <c r="M1440" s="415"/>
      <c r="N1440" s="418"/>
      <c r="O1440" s="418"/>
      <c r="P1440" s="414"/>
      <c r="Q1440" s="415"/>
      <c r="R1440" s="415"/>
      <c r="S1440" s="415"/>
      <c r="T1440" s="415"/>
      <c r="U1440" s="415"/>
      <c r="V1440" s="415"/>
      <c r="W1440" s="415"/>
      <c r="X1440" s="415"/>
      <c r="Y1440" s="415"/>
      <c r="Z1440" s="415"/>
      <c r="AA1440" s="415"/>
      <c r="AB1440" s="415"/>
      <c r="AC1440" s="415"/>
      <c r="AD1440" s="427"/>
      <c r="AE1440" s="415"/>
      <c r="AF1440" s="415"/>
      <c r="AG1440" s="415"/>
      <c r="AH1440" s="415"/>
      <c r="AI1440" s="415"/>
    </row>
    <row r="1441" spans="1:35" s="154" customFormat="1">
      <c r="A1441" s="415"/>
      <c r="B1441" s="415"/>
      <c r="C1441" s="425"/>
      <c r="D1441" s="415"/>
      <c r="E1441" s="415"/>
      <c r="F1441" s="415"/>
      <c r="G1441" s="416"/>
      <c r="H1441" s="416"/>
      <c r="I1441" s="415"/>
      <c r="J1441" s="417"/>
      <c r="K1441" s="415"/>
      <c r="L1441" s="415"/>
      <c r="M1441" s="415"/>
      <c r="N1441" s="418"/>
      <c r="O1441" s="418"/>
      <c r="P1441" s="414"/>
      <c r="Q1441" s="415"/>
      <c r="R1441" s="415"/>
      <c r="S1441" s="415"/>
      <c r="T1441" s="415"/>
      <c r="U1441" s="415"/>
      <c r="V1441" s="415"/>
      <c r="W1441" s="415"/>
      <c r="X1441" s="415"/>
      <c r="Y1441" s="415"/>
      <c r="Z1441" s="415"/>
      <c r="AA1441" s="415"/>
      <c r="AB1441" s="415"/>
      <c r="AC1441" s="415"/>
      <c r="AD1441" s="427"/>
      <c r="AE1441" s="415"/>
      <c r="AF1441" s="415"/>
      <c r="AG1441" s="415"/>
      <c r="AH1441" s="415"/>
      <c r="AI1441" s="415"/>
    </row>
    <row r="1442" spans="1:35" s="154" customFormat="1">
      <c r="A1442" s="415"/>
      <c r="B1442" s="415"/>
      <c r="C1442" s="425"/>
      <c r="D1442" s="415"/>
      <c r="E1442" s="415"/>
      <c r="F1442" s="415"/>
      <c r="G1442" s="416"/>
      <c r="H1442" s="416"/>
      <c r="I1442" s="415"/>
      <c r="J1442" s="417"/>
      <c r="K1442" s="415"/>
      <c r="L1442" s="415"/>
      <c r="M1442" s="415"/>
      <c r="N1442" s="418"/>
      <c r="O1442" s="418"/>
      <c r="P1442" s="414"/>
      <c r="Q1442" s="415"/>
      <c r="R1442" s="415"/>
      <c r="S1442" s="415"/>
      <c r="T1442" s="415"/>
      <c r="U1442" s="415"/>
      <c r="V1442" s="415"/>
      <c r="W1442" s="415"/>
      <c r="X1442" s="415"/>
      <c r="Y1442" s="415"/>
      <c r="Z1442" s="415"/>
      <c r="AA1442" s="415"/>
      <c r="AB1442" s="415"/>
      <c r="AC1442" s="415"/>
      <c r="AD1442" s="427"/>
      <c r="AE1442" s="415"/>
      <c r="AF1442" s="415"/>
      <c r="AG1442" s="415"/>
      <c r="AH1442" s="415"/>
      <c r="AI1442" s="415"/>
    </row>
    <row r="1443" spans="1:35" s="154" customFormat="1">
      <c r="A1443" s="415"/>
      <c r="B1443" s="415"/>
      <c r="C1443" s="425"/>
      <c r="D1443" s="415"/>
      <c r="E1443" s="415"/>
      <c r="F1443" s="415"/>
      <c r="G1443" s="416"/>
      <c r="H1443" s="416"/>
      <c r="I1443" s="415"/>
      <c r="J1443" s="417"/>
      <c r="K1443" s="415"/>
      <c r="L1443" s="415"/>
      <c r="M1443" s="415"/>
      <c r="N1443" s="418"/>
      <c r="O1443" s="418"/>
      <c r="P1443" s="414"/>
      <c r="Q1443" s="415"/>
      <c r="R1443" s="415"/>
      <c r="S1443" s="415"/>
      <c r="T1443" s="415"/>
      <c r="U1443" s="415"/>
      <c r="V1443" s="415"/>
      <c r="W1443" s="415"/>
      <c r="X1443" s="415"/>
      <c r="Y1443" s="415"/>
      <c r="Z1443" s="415"/>
      <c r="AA1443" s="415"/>
      <c r="AB1443" s="415"/>
      <c r="AC1443" s="415"/>
      <c r="AD1443" s="427"/>
      <c r="AE1443" s="415"/>
      <c r="AF1443" s="415"/>
      <c r="AG1443" s="415"/>
      <c r="AH1443" s="415"/>
      <c r="AI1443" s="415"/>
    </row>
    <row r="1444" spans="1:35" s="154" customFormat="1">
      <c r="A1444" s="415"/>
      <c r="B1444" s="415"/>
      <c r="C1444" s="425"/>
      <c r="D1444" s="415"/>
      <c r="E1444" s="415"/>
      <c r="F1444" s="415"/>
      <c r="G1444" s="416"/>
      <c r="H1444" s="416"/>
      <c r="I1444" s="415"/>
      <c r="J1444" s="417"/>
      <c r="K1444" s="415"/>
      <c r="L1444" s="415"/>
      <c r="M1444" s="415"/>
      <c r="N1444" s="418"/>
      <c r="O1444" s="418"/>
      <c r="P1444" s="414"/>
      <c r="Q1444" s="415"/>
      <c r="R1444" s="415"/>
      <c r="S1444" s="415"/>
      <c r="T1444" s="415"/>
      <c r="U1444" s="415"/>
      <c r="V1444" s="415"/>
      <c r="W1444" s="415"/>
      <c r="X1444" s="415"/>
      <c r="Y1444" s="415"/>
      <c r="Z1444" s="415"/>
      <c r="AA1444" s="415"/>
      <c r="AB1444" s="415"/>
      <c r="AC1444" s="415"/>
      <c r="AD1444" s="427"/>
      <c r="AE1444" s="415"/>
      <c r="AF1444" s="415"/>
      <c r="AG1444" s="415"/>
      <c r="AH1444" s="415"/>
      <c r="AI1444" s="415"/>
    </row>
    <row r="1445" spans="1:35" s="154" customFormat="1">
      <c r="A1445" s="415"/>
      <c r="B1445" s="415"/>
      <c r="C1445" s="425"/>
      <c r="D1445" s="415"/>
      <c r="E1445" s="415"/>
      <c r="F1445" s="415"/>
      <c r="G1445" s="416"/>
      <c r="H1445" s="416"/>
      <c r="I1445" s="415"/>
      <c r="J1445" s="417"/>
      <c r="K1445" s="415"/>
      <c r="L1445" s="415"/>
      <c r="M1445" s="415"/>
      <c r="N1445" s="418"/>
      <c r="O1445" s="418"/>
      <c r="P1445" s="414"/>
      <c r="Q1445" s="415"/>
      <c r="R1445" s="415"/>
      <c r="S1445" s="415"/>
      <c r="T1445" s="415"/>
      <c r="U1445" s="415"/>
      <c r="V1445" s="415"/>
      <c r="W1445" s="415"/>
      <c r="X1445" s="415"/>
      <c r="Y1445" s="415"/>
      <c r="Z1445" s="415"/>
      <c r="AA1445" s="415"/>
      <c r="AB1445" s="415"/>
      <c r="AC1445" s="415"/>
      <c r="AD1445" s="427"/>
      <c r="AE1445" s="415"/>
      <c r="AF1445" s="415"/>
      <c r="AG1445" s="415"/>
      <c r="AH1445" s="415"/>
      <c r="AI1445" s="415"/>
    </row>
    <row r="1446" spans="1:35" s="154" customFormat="1">
      <c r="A1446" s="415"/>
      <c r="B1446" s="415"/>
      <c r="C1446" s="425"/>
      <c r="D1446" s="415"/>
      <c r="E1446" s="415"/>
      <c r="F1446" s="415"/>
      <c r="G1446" s="416"/>
      <c r="H1446" s="416"/>
      <c r="I1446" s="415"/>
      <c r="J1446" s="417"/>
      <c r="K1446" s="415"/>
      <c r="L1446" s="415"/>
      <c r="M1446" s="415"/>
      <c r="N1446" s="418"/>
      <c r="O1446" s="418"/>
      <c r="P1446" s="414"/>
      <c r="Q1446" s="415"/>
      <c r="R1446" s="415"/>
      <c r="S1446" s="415"/>
      <c r="T1446" s="415"/>
      <c r="U1446" s="415"/>
      <c r="V1446" s="415"/>
      <c r="W1446" s="415"/>
      <c r="X1446" s="415"/>
      <c r="Y1446" s="415"/>
      <c r="Z1446" s="415"/>
      <c r="AA1446" s="415"/>
      <c r="AB1446" s="415"/>
      <c r="AC1446" s="415"/>
      <c r="AD1446" s="427"/>
      <c r="AE1446" s="415"/>
      <c r="AF1446" s="415"/>
      <c r="AG1446" s="415"/>
      <c r="AH1446" s="415"/>
      <c r="AI1446" s="415"/>
    </row>
    <row r="1447" spans="1:35" s="154" customFormat="1">
      <c r="A1447" s="415"/>
      <c r="B1447" s="415"/>
      <c r="C1447" s="425"/>
      <c r="D1447" s="415"/>
      <c r="E1447" s="415"/>
      <c r="F1447" s="415"/>
      <c r="G1447" s="416"/>
      <c r="H1447" s="416"/>
      <c r="I1447" s="415"/>
      <c r="J1447" s="417"/>
      <c r="K1447" s="415"/>
      <c r="L1447" s="415"/>
      <c r="M1447" s="415"/>
      <c r="N1447" s="418"/>
      <c r="O1447" s="418"/>
      <c r="P1447" s="414"/>
      <c r="Q1447" s="415"/>
      <c r="R1447" s="415"/>
      <c r="S1447" s="415"/>
      <c r="T1447" s="415"/>
      <c r="U1447" s="415"/>
      <c r="V1447" s="415"/>
      <c r="W1447" s="415"/>
      <c r="X1447" s="415"/>
      <c r="Y1447" s="415"/>
      <c r="Z1447" s="415"/>
      <c r="AA1447" s="415"/>
      <c r="AB1447" s="415"/>
      <c r="AC1447" s="415"/>
      <c r="AD1447" s="427"/>
      <c r="AE1447" s="415"/>
      <c r="AF1447" s="415"/>
      <c r="AG1447" s="415"/>
      <c r="AH1447" s="415"/>
      <c r="AI1447" s="415"/>
    </row>
    <row r="1448" spans="1:35" s="154" customFormat="1">
      <c r="A1448" s="415"/>
      <c r="B1448" s="415"/>
      <c r="C1448" s="425"/>
      <c r="D1448" s="415"/>
      <c r="E1448" s="415"/>
      <c r="F1448" s="415"/>
      <c r="G1448" s="416"/>
      <c r="H1448" s="416"/>
      <c r="I1448" s="415"/>
      <c r="J1448" s="417"/>
      <c r="K1448" s="415"/>
      <c r="L1448" s="415"/>
      <c r="M1448" s="415"/>
      <c r="N1448" s="418"/>
      <c r="O1448" s="418"/>
      <c r="P1448" s="414"/>
      <c r="Q1448" s="415"/>
      <c r="R1448" s="415"/>
      <c r="S1448" s="415"/>
      <c r="T1448" s="415"/>
      <c r="U1448" s="415"/>
      <c r="V1448" s="415"/>
      <c r="W1448" s="415"/>
      <c r="X1448" s="415"/>
      <c r="Y1448" s="415"/>
      <c r="Z1448" s="415"/>
      <c r="AA1448" s="415"/>
      <c r="AB1448" s="415"/>
      <c r="AC1448" s="415"/>
      <c r="AD1448" s="427"/>
      <c r="AE1448" s="415"/>
      <c r="AF1448" s="415"/>
      <c r="AG1448" s="415"/>
      <c r="AH1448" s="415"/>
      <c r="AI1448" s="415"/>
    </row>
    <row r="1449" spans="1:35" s="154" customFormat="1">
      <c r="A1449" s="415"/>
      <c r="B1449" s="415"/>
      <c r="C1449" s="425"/>
      <c r="D1449" s="415"/>
      <c r="E1449" s="415"/>
      <c r="F1449" s="415"/>
      <c r="G1449" s="416"/>
      <c r="H1449" s="416"/>
      <c r="I1449" s="415"/>
      <c r="J1449" s="417"/>
      <c r="K1449" s="415"/>
      <c r="L1449" s="415"/>
      <c r="M1449" s="415"/>
      <c r="N1449" s="418"/>
      <c r="O1449" s="418"/>
      <c r="P1449" s="414"/>
      <c r="Q1449" s="415"/>
      <c r="R1449" s="415"/>
      <c r="S1449" s="415"/>
      <c r="T1449" s="415"/>
      <c r="U1449" s="415"/>
      <c r="V1449" s="415"/>
      <c r="W1449" s="415"/>
      <c r="X1449" s="415"/>
      <c r="Y1449" s="415"/>
      <c r="Z1449" s="415"/>
      <c r="AA1449" s="415"/>
      <c r="AB1449" s="415"/>
      <c r="AC1449" s="415"/>
      <c r="AD1449" s="427"/>
      <c r="AE1449" s="415"/>
      <c r="AF1449" s="415"/>
      <c r="AG1449" s="415"/>
      <c r="AH1449" s="415"/>
      <c r="AI1449" s="415"/>
    </row>
    <row r="1450" spans="1:35" s="154" customFormat="1">
      <c r="A1450" s="415"/>
      <c r="B1450" s="415"/>
      <c r="C1450" s="425"/>
      <c r="D1450" s="415"/>
      <c r="E1450" s="415"/>
      <c r="F1450" s="415"/>
      <c r="G1450" s="416"/>
      <c r="H1450" s="416"/>
      <c r="I1450" s="415"/>
      <c r="J1450" s="417"/>
      <c r="K1450" s="415"/>
      <c r="L1450" s="415"/>
      <c r="M1450" s="415"/>
      <c r="N1450" s="418"/>
      <c r="O1450" s="418"/>
      <c r="P1450" s="414"/>
      <c r="Q1450" s="415"/>
      <c r="R1450" s="415"/>
      <c r="S1450" s="415"/>
      <c r="T1450" s="415"/>
      <c r="U1450" s="415"/>
      <c r="V1450" s="415"/>
      <c r="W1450" s="415"/>
      <c r="X1450" s="415"/>
      <c r="Y1450" s="415"/>
      <c r="Z1450" s="415"/>
      <c r="AA1450" s="415"/>
      <c r="AB1450" s="415"/>
      <c r="AC1450" s="415"/>
      <c r="AD1450" s="427"/>
      <c r="AE1450" s="415"/>
      <c r="AF1450" s="415"/>
      <c r="AG1450" s="415"/>
      <c r="AH1450" s="415"/>
      <c r="AI1450" s="415"/>
    </row>
    <row r="1451" spans="1:35" s="154" customFormat="1">
      <c r="A1451" s="415"/>
      <c r="B1451" s="415"/>
      <c r="C1451" s="425"/>
      <c r="D1451" s="415"/>
      <c r="E1451" s="415"/>
      <c r="F1451" s="415"/>
      <c r="G1451" s="416"/>
      <c r="H1451" s="416"/>
      <c r="I1451" s="415"/>
      <c r="J1451" s="417"/>
      <c r="K1451" s="415"/>
      <c r="L1451" s="415"/>
      <c r="M1451" s="415"/>
      <c r="N1451" s="418"/>
      <c r="O1451" s="418"/>
      <c r="P1451" s="414"/>
      <c r="Q1451" s="415"/>
      <c r="R1451" s="415"/>
      <c r="S1451" s="415"/>
      <c r="T1451" s="415"/>
      <c r="U1451" s="415"/>
      <c r="V1451" s="415"/>
      <c r="W1451" s="415"/>
      <c r="X1451" s="415"/>
      <c r="Y1451" s="415"/>
      <c r="Z1451" s="415"/>
      <c r="AA1451" s="415"/>
      <c r="AB1451" s="415"/>
      <c r="AC1451" s="415"/>
      <c r="AD1451" s="427"/>
      <c r="AE1451" s="415"/>
      <c r="AF1451" s="415"/>
      <c r="AG1451" s="415"/>
      <c r="AH1451" s="415"/>
      <c r="AI1451" s="415"/>
    </row>
    <row r="1452" spans="1:35" s="154" customFormat="1">
      <c r="A1452" s="415"/>
      <c r="B1452" s="415"/>
      <c r="C1452" s="425"/>
      <c r="D1452" s="415"/>
      <c r="E1452" s="415"/>
      <c r="F1452" s="415"/>
      <c r="G1452" s="416"/>
      <c r="H1452" s="416"/>
      <c r="I1452" s="415"/>
      <c r="J1452" s="417"/>
      <c r="K1452" s="415"/>
      <c r="L1452" s="415"/>
      <c r="M1452" s="415"/>
      <c r="N1452" s="418"/>
      <c r="O1452" s="418"/>
      <c r="P1452" s="414"/>
      <c r="Q1452" s="415"/>
      <c r="R1452" s="415"/>
      <c r="S1452" s="415"/>
      <c r="T1452" s="415"/>
      <c r="U1452" s="415"/>
      <c r="V1452" s="415"/>
      <c r="W1452" s="415"/>
      <c r="X1452" s="415"/>
      <c r="Y1452" s="415"/>
      <c r="Z1452" s="415"/>
      <c r="AA1452" s="415"/>
      <c r="AB1452" s="415"/>
      <c r="AC1452" s="415"/>
      <c r="AD1452" s="427"/>
      <c r="AE1452" s="415"/>
      <c r="AF1452" s="415"/>
      <c r="AG1452" s="415"/>
      <c r="AH1452" s="415"/>
      <c r="AI1452" s="415"/>
    </row>
    <row r="1453" spans="1:35" s="154" customFormat="1">
      <c r="A1453" s="415"/>
      <c r="B1453" s="415"/>
      <c r="C1453" s="425"/>
      <c r="D1453" s="415"/>
      <c r="E1453" s="415"/>
      <c r="F1453" s="415"/>
      <c r="G1453" s="416"/>
      <c r="H1453" s="416"/>
      <c r="I1453" s="415"/>
      <c r="J1453" s="417"/>
      <c r="K1453" s="415"/>
      <c r="L1453" s="415"/>
      <c r="M1453" s="415"/>
      <c r="N1453" s="418"/>
      <c r="O1453" s="418"/>
      <c r="P1453" s="414"/>
      <c r="Q1453" s="415"/>
      <c r="R1453" s="415"/>
      <c r="S1453" s="415"/>
      <c r="T1453" s="415"/>
      <c r="U1453" s="415"/>
      <c r="V1453" s="415"/>
      <c r="W1453" s="415"/>
      <c r="X1453" s="415"/>
      <c r="Y1453" s="415"/>
      <c r="Z1453" s="415"/>
      <c r="AA1453" s="415"/>
      <c r="AB1453" s="415"/>
      <c r="AC1453" s="415"/>
      <c r="AD1453" s="427"/>
      <c r="AE1453" s="415"/>
      <c r="AF1453" s="415"/>
      <c r="AG1453" s="415"/>
      <c r="AH1453" s="415"/>
      <c r="AI1453" s="415"/>
    </row>
    <row r="1454" spans="1:35" s="154" customFormat="1">
      <c r="A1454" s="415"/>
      <c r="B1454" s="415"/>
      <c r="C1454" s="425"/>
      <c r="D1454" s="415"/>
      <c r="E1454" s="415"/>
      <c r="F1454" s="415"/>
      <c r="G1454" s="416"/>
      <c r="H1454" s="416"/>
      <c r="I1454" s="415"/>
      <c r="J1454" s="417"/>
      <c r="K1454" s="415"/>
      <c r="L1454" s="415"/>
      <c r="M1454" s="415"/>
      <c r="N1454" s="418"/>
      <c r="O1454" s="418"/>
      <c r="P1454" s="414"/>
      <c r="Q1454" s="415"/>
      <c r="R1454" s="415"/>
      <c r="S1454" s="415"/>
      <c r="T1454" s="415"/>
      <c r="U1454" s="415"/>
      <c r="V1454" s="415"/>
      <c r="W1454" s="415"/>
      <c r="X1454" s="415"/>
      <c r="Y1454" s="415"/>
      <c r="Z1454" s="415"/>
      <c r="AA1454" s="415"/>
      <c r="AB1454" s="415"/>
      <c r="AC1454" s="415"/>
      <c r="AD1454" s="427"/>
      <c r="AE1454" s="415"/>
      <c r="AF1454" s="415"/>
      <c r="AG1454" s="415"/>
      <c r="AH1454" s="415"/>
      <c r="AI1454" s="415"/>
    </row>
    <row r="1455" spans="1:35" s="154" customFormat="1">
      <c r="A1455" s="415"/>
      <c r="B1455" s="415"/>
      <c r="C1455" s="425"/>
      <c r="D1455" s="415"/>
      <c r="E1455" s="415"/>
      <c r="F1455" s="415"/>
      <c r="G1455" s="416"/>
      <c r="H1455" s="416"/>
      <c r="I1455" s="415"/>
      <c r="J1455" s="417"/>
      <c r="K1455" s="415"/>
      <c r="L1455" s="415"/>
      <c r="M1455" s="415"/>
      <c r="N1455" s="418"/>
      <c r="O1455" s="418"/>
      <c r="P1455" s="414"/>
      <c r="Q1455" s="415"/>
      <c r="R1455" s="415"/>
      <c r="S1455" s="415"/>
      <c r="T1455" s="415"/>
      <c r="U1455" s="415"/>
      <c r="V1455" s="415"/>
      <c r="W1455" s="415"/>
      <c r="X1455" s="415"/>
      <c r="Y1455" s="415"/>
      <c r="Z1455" s="415"/>
      <c r="AA1455" s="415"/>
      <c r="AB1455" s="415"/>
      <c r="AC1455" s="415"/>
      <c r="AD1455" s="427"/>
      <c r="AE1455" s="415"/>
      <c r="AF1455" s="415"/>
      <c r="AG1455" s="415"/>
      <c r="AH1455" s="415"/>
      <c r="AI1455" s="415"/>
    </row>
    <row r="1456" spans="1:35" s="154" customFormat="1">
      <c r="A1456" s="415"/>
      <c r="B1456" s="415"/>
      <c r="C1456" s="425"/>
      <c r="D1456" s="415"/>
      <c r="E1456" s="415"/>
      <c r="F1456" s="415"/>
      <c r="G1456" s="416"/>
      <c r="H1456" s="416"/>
      <c r="I1456" s="415"/>
      <c r="J1456" s="417"/>
      <c r="K1456" s="415"/>
      <c r="L1456" s="415"/>
      <c r="M1456" s="415"/>
      <c r="N1456" s="418"/>
      <c r="O1456" s="418"/>
      <c r="P1456" s="414"/>
      <c r="Q1456" s="415"/>
      <c r="R1456" s="415"/>
      <c r="S1456" s="415"/>
      <c r="T1456" s="415"/>
      <c r="U1456" s="415"/>
      <c r="V1456" s="415"/>
      <c r="W1456" s="415"/>
      <c r="X1456" s="415"/>
      <c r="Y1456" s="415"/>
      <c r="Z1456" s="415"/>
      <c r="AA1456" s="415"/>
      <c r="AB1456" s="415"/>
      <c r="AC1456" s="415"/>
      <c r="AD1456" s="427"/>
      <c r="AE1456" s="415"/>
      <c r="AF1456" s="415"/>
      <c r="AG1456" s="415"/>
      <c r="AH1456" s="415"/>
      <c r="AI1456" s="415"/>
    </row>
    <row r="1457" spans="1:35" s="154" customFormat="1">
      <c r="A1457" s="415"/>
      <c r="B1457" s="415"/>
      <c r="C1457" s="425"/>
      <c r="D1457" s="415"/>
      <c r="E1457" s="415"/>
      <c r="F1457" s="415"/>
      <c r="G1457" s="416"/>
      <c r="H1457" s="416"/>
      <c r="I1457" s="415"/>
      <c r="J1457" s="417"/>
      <c r="K1457" s="415"/>
      <c r="L1457" s="415"/>
      <c r="M1457" s="415"/>
      <c r="N1457" s="418"/>
      <c r="O1457" s="418"/>
      <c r="P1457" s="414"/>
      <c r="Q1457" s="415"/>
      <c r="R1457" s="415"/>
      <c r="S1457" s="415"/>
      <c r="T1457" s="415"/>
      <c r="U1457" s="415"/>
      <c r="V1457" s="415"/>
      <c r="W1457" s="415"/>
      <c r="X1457" s="415"/>
      <c r="Y1457" s="415"/>
      <c r="Z1457" s="415"/>
      <c r="AA1457" s="415"/>
      <c r="AB1457" s="415"/>
      <c r="AC1457" s="415"/>
      <c r="AD1457" s="427"/>
      <c r="AE1457" s="415"/>
      <c r="AF1457" s="415"/>
      <c r="AG1457" s="415"/>
      <c r="AH1457" s="415"/>
      <c r="AI1457" s="415"/>
    </row>
    <row r="1458" spans="1:35" s="154" customFormat="1">
      <c r="A1458" s="415"/>
      <c r="B1458" s="415"/>
      <c r="C1458" s="425"/>
      <c r="D1458" s="415"/>
      <c r="E1458" s="415"/>
      <c r="F1458" s="415"/>
      <c r="G1458" s="416"/>
      <c r="H1458" s="416"/>
      <c r="I1458" s="415"/>
      <c r="J1458" s="417"/>
      <c r="K1458" s="415"/>
      <c r="L1458" s="415"/>
      <c r="M1458" s="415"/>
      <c r="N1458" s="418"/>
      <c r="O1458" s="418"/>
      <c r="P1458" s="414"/>
      <c r="Q1458" s="415"/>
      <c r="R1458" s="415"/>
      <c r="S1458" s="415"/>
      <c r="T1458" s="415"/>
      <c r="U1458" s="415"/>
      <c r="V1458" s="415"/>
      <c r="W1458" s="415"/>
      <c r="X1458" s="415"/>
      <c r="Y1458" s="415"/>
      <c r="Z1458" s="415"/>
      <c r="AA1458" s="415"/>
      <c r="AB1458" s="415"/>
      <c r="AC1458" s="415"/>
      <c r="AD1458" s="427"/>
      <c r="AE1458" s="415"/>
      <c r="AF1458" s="415"/>
      <c r="AG1458" s="415"/>
      <c r="AH1458" s="415"/>
      <c r="AI1458" s="415"/>
    </row>
    <row r="1459" spans="1:35" s="154" customFormat="1">
      <c r="A1459" s="415"/>
      <c r="B1459" s="415"/>
      <c r="C1459" s="425"/>
      <c r="D1459" s="415"/>
      <c r="E1459" s="415"/>
      <c r="F1459" s="415"/>
      <c r="G1459" s="416"/>
      <c r="H1459" s="416"/>
      <c r="I1459" s="415"/>
      <c r="J1459" s="417"/>
      <c r="K1459" s="415"/>
      <c r="L1459" s="415"/>
      <c r="M1459" s="415"/>
      <c r="N1459" s="418"/>
      <c r="O1459" s="418"/>
      <c r="P1459" s="414"/>
      <c r="Q1459" s="415"/>
      <c r="R1459" s="415"/>
      <c r="S1459" s="415"/>
      <c r="T1459" s="415"/>
      <c r="U1459" s="415"/>
      <c r="V1459" s="415"/>
      <c r="W1459" s="415"/>
      <c r="X1459" s="415"/>
      <c r="Y1459" s="415"/>
      <c r="Z1459" s="415"/>
      <c r="AA1459" s="415"/>
      <c r="AB1459" s="415"/>
      <c r="AC1459" s="415"/>
      <c r="AD1459" s="427"/>
      <c r="AE1459" s="415"/>
      <c r="AF1459" s="415"/>
      <c r="AG1459" s="415"/>
      <c r="AH1459" s="415"/>
      <c r="AI1459" s="415"/>
    </row>
    <row r="1460" spans="1:35" s="154" customFormat="1">
      <c r="A1460" s="415"/>
      <c r="B1460" s="415"/>
      <c r="C1460" s="425"/>
      <c r="D1460" s="415"/>
      <c r="E1460" s="415"/>
      <c r="F1460" s="415"/>
      <c r="G1460" s="416"/>
      <c r="H1460" s="416"/>
      <c r="I1460" s="415"/>
      <c r="J1460" s="417"/>
      <c r="K1460" s="415"/>
      <c r="L1460" s="415"/>
      <c r="M1460" s="415"/>
      <c r="N1460" s="418"/>
      <c r="O1460" s="418"/>
      <c r="P1460" s="414"/>
      <c r="Q1460" s="415"/>
      <c r="R1460" s="415"/>
      <c r="S1460" s="415"/>
      <c r="T1460" s="415"/>
      <c r="U1460" s="415"/>
      <c r="V1460" s="415"/>
      <c r="W1460" s="415"/>
      <c r="X1460" s="415"/>
      <c r="Y1460" s="415"/>
      <c r="Z1460" s="415"/>
      <c r="AA1460" s="415"/>
      <c r="AB1460" s="415"/>
      <c r="AC1460" s="415"/>
      <c r="AD1460" s="427"/>
      <c r="AE1460" s="415"/>
      <c r="AF1460" s="415"/>
      <c r="AG1460" s="415"/>
      <c r="AH1460" s="415"/>
      <c r="AI1460" s="415"/>
    </row>
    <row r="1461" spans="1:35" s="154" customFormat="1">
      <c r="A1461" s="415"/>
      <c r="B1461" s="415"/>
      <c r="C1461" s="425"/>
      <c r="D1461" s="415"/>
      <c r="E1461" s="415"/>
      <c r="F1461" s="415"/>
      <c r="G1461" s="416"/>
      <c r="H1461" s="416"/>
      <c r="I1461" s="415"/>
      <c r="J1461" s="417"/>
      <c r="K1461" s="415"/>
      <c r="L1461" s="415"/>
      <c r="M1461" s="415"/>
      <c r="N1461" s="418"/>
      <c r="O1461" s="418"/>
      <c r="P1461" s="414"/>
      <c r="Q1461" s="415"/>
      <c r="R1461" s="415"/>
      <c r="S1461" s="415"/>
      <c r="T1461" s="415"/>
      <c r="U1461" s="415"/>
      <c r="V1461" s="415"/>
      <c r="W1461" s="415"/>
      <c r="X1461" s="415"/>
      <c r="Y1461" s="415"/>
      <c r="Z1461" s="415"/>
      <c r="AA1461" s="415"/>
      <c r="AB1461" s="415"/>
      <c r="AC1461" s="415"/>
      <c r="AD1461" s="427"/>
      <c r="AE1461" s="415"/>
      <c r="AF1461" s="415"/>
      <c r="AG1461" s="415"/>
      <c r="AH1461" s="415"/>
      <c r="AI1461" s="415"/>
    </row>
    <row r="1462" spans="1:35" s="154" customFormat="1">
      <c r="A1462" s="415"/>
      <c r="B1462" s="415"/>
      <c r="C1462" s="425"/>
      <c r="D1462" s="415"/>
      <c r="E1462" s="415"/>
      <c r="F1462" s="415"/>
      <c r="G1462" s="416"/>
      <c r="H1462" s="416"/>
      <c r="I1462" s="415"/>
      <c r="J1462" s="417"/>
      <c r="K1462" s="415"/>
      <c r="L1462" s="415"/>
      <c r="M1462" s="415"/>
      <c r="N1462" s="418"/>
      <c r="O1462" s="418"/>
      <c r="P1462" s="414"/>
      <c r="Q1462" s="415"/>
      <c r="R1462" s="415"/>
      <c r="S1462" s="415"/>
      <c r="T1462" s="415"/>
      <c r="U1462" s="415"/>
      <c r="V1462" s="415"/>
      <c r="W1462" s="415"/>
      <c r="X1462" s="415"/>
      <c r="Y1462" s="415"/>
      <c r="Z1462" s="415"/>
      <c r="AA1462" s="415"/>
      <c r="AB1462" s="415"/>
      <c r="AC1462" s="415"/>
      <c r="AD1462" s="427"/>
      <c r="AE1462" s="415"/>
      <c r="AF1462" s="415"/>
      <c r="AG1462" s="415"/>
      <c r="AH1462" s="415"/>
      <c r="AI1462" s="415"/>
    </row>
    <row r="1463" spans="1:35" s="154" customFormat="1">
      <c r="A1463" s="415"/>
      <c r="B1463" s="415"/>
      <c r="C1463" s="425"/>
      <c r="D1463" s="415"/>
      <c r="E1463" s="415"/>
      <c r="F1463" s="415"/>
      <c r="G1463" s="416"/>
      <c r="H1463" s="416"/>
      <c r="I1463" s="415"/>
      <c r="J1463" s="417"/>
      <c r="K1463" s="415"/>
      <c r="L1463" s="415"/>
      <c r="M1463" s="415"/>
      <c r="N1463" s="418"/>
      <c r="O1463" s="418"/>
      <c r="P1463" s="414"/>
      <c r="Q1463" s="415"/>
      <c r="R1463" s="415"/>
      <c r="S1463" s="415"/>
      <c r="T1463" s="415"/>
      <c r="U1463" s="415"/>
      <c r="V1463" s="415"/>
      <c r="W1463" s="415"/>
      <c r="X1463" s="415"/>
      <c r="Y1463" s="415"/>
      <c r="Z1463" s="415"/>
      <c r="AA1463" s="415"/>
      <c r="AB1463" s="415"/>
      <c r="AC1463" s="415"/>
      <c r="AD1463" s="427"/>
      <c r="AE1463" s="415"/>
      <c r="AF1463" s="415"/>
      <c r="AG1463" s="415"/>
      <c r="AH1463" s="415"/>
      <c r="AI1463" s="415"/>
    </row>
    <row r="1464" spans="1:35" s="154" customFormat="1">
      <c r="A1464" s="415"/>
      <c r="B1464" s="415"/>
      <c r="C1464" s="425"/>
      <c r="D1464" s="415"/>
      <c r="E1464" s="415"/>
      <c r="F1464" s="415"/>
      <c r="G1464" s="416"/>
      <c r="H1464" s="416"/>
      <c r="I1464" s="415"/>
      <c r="J1464" s="417"/>
      <c r="K1464" s="415"/>
      <c r="L1464" s="415"/>
      <c r="M1464" s="415"/>
      <c r="N1464" s="418"/>
      <c r="O1464" s="418"/>
      <c r="P1464" s="414"/>
      <c r="Q1464" s="415"/>
      <c r="R1464" s="415"/>
      <c r="S1464" s="415"/>
      <c r="T1464" s="415"/>
      <c r="U1464" s="415"/>
      <c r="V1464" s="415"/>
      <c r="W1464" s="415"/>
      <c r="X1464" s="415"/>
      <c r="Y1464" s="415"/>
      <c r="Z1464" s="415"/>
      <c r="AA1464" s="415"/>
      <c r="AB1464" s="415"/>
      <c r="AC1464" s="415"/>
      <c r="AD1464" s="427"/>
      <c r="AE1464" s="415"/>
      <c r="AF1464" s="415"/>
      <c r="AG1464" s="415"/>
      <c r="AH1464" s="415"/>
      <c r="AI1464" s="415"/>
    </row>
    <row r="1465" spans="1:35" s="154" customFormat="1">
      <c r="A1465" s="415"/>
      <c r="B1465" s="415"/>
      <c r="C1465" s="425"/>
      <c r="D1465" s="415"/>
      <c r="E1465" s="415"/>
      <c r="F1465" s="415"/>
      <c r="G1465" s="416"/>
      <c r="H1465" s="416"/>
      <c r="I1465" s="415"/>
      <c r="J1465" s="417"/>
      <c r="K1465" s="415"/>
      <c r="L1465" s="415"/>
      <c r="M1465" s="415"/>
      <c r="N1465" s="418"/>
      <c r="O1465" s="418"/>
      <c r="P1465" s="414"/>
      <c r="Q1465" s="415"/>
      <c r="R1465" s="415"/>
      <c r="S1465" s="415"/>
      <c r="T1465" s="415"/>
      <c r="U1465" s="415"/>
      <c r="V1465" s="415"/>
      <c r="W1465" s="415"/>
      <c r="X1465" s="415"/>
      <c r="Y1465" s="415"/>
      <c r="Z1465" s="415"/>
      <c r="AA1465" s="415"/>
      <c r="AB1465" s="415"/>
      <c r="AC1465" s="415"/>
      <c r="AD1465" s="427"/>
      <c r="AE1465" s="415"/>
      <c r="AF1465" s="415"/>
      <c r="AG1465" s="415"/>
      <c r="AH1465" s="415"/>
      <c r="AI1465" s="415"/>
    </row>
    <row r="1466" spans="1:35" s="154" customFormat="1">
      <c r="A1466" s="415"/>
      <c r="B1466" s="415"/>
      <c r="C1466" s="425"/>
      <c r="D1466" s="415"/>
      <c r="E1466" s="415"/>
      <c r="F1466" s="415"/>
      <c r="G1466" s="416"/>
      <c r="H1466" s="416"/>
      <c r="I1466" s="415"/>
      <c r="J1466" s="417"/>
      <c r="K1466" s="415"/>
      <c r="L1466" s="415"/>
      <c r="M1466" s="415"/>
      <c r="N1466" s="418"/>
      <c r="O1466" s="418"/>
      <c r="P1466" s="414"/>
      <c r="Q1466" s="415"/>
      <c r="R1466" s="415"/>
      <c r="S1466" s="415"/>
      <c r="T1466" s="415"/>
      <c r="U1466" s="415"/>
      <c r="V1466" s="415"/>
      <c r="W1466" s="415"/>
      <c r="X1466" s="415"/>
      <c r="Y1466" s="415"/>
      <c r="Z1466" s="415"/>
      <c r="AA1466" s="415"/>
      <c r="AB1466" s="415"/>
      <c r="AC1466" s="415"/>
      <c r="AD1466" s="427"/>
      <c r="AE1466" s="415"/>
      <c r="AF1466" s="415"/>
      <c r="AG1466" s="415"/>
      <c r="AH1466" s="415"/>
      <c r="AI1466" s="415"/>
    </row>
    <row r="1467" spans="1:35" s="154" customFormat="1">
      <c r="A1467" s="415"/>
      <c r="B1467" s="415"/>
      <c r="C1467" s="425"/>
      <c r="D1467" s="415"/>
      <c r="E1467" s="415"/>
      <c r="F1467" s="415"/>
      <c r="G1467" s="416"/>
      <c r="H1467" s="416"/>
      <c r="I1467" s="415"/>
      <c r="J1467" s="417"/>
      <c r="K1467" s="415"/>
      <c r="L1467" s="415"/>
      <c r="M1467" s="415"/>
      <c r="N1467" s="418"/>
      <c r="O1467" s="418"/>
      <c r="P1467" s="414"/>
      <c r="Q1467" s="415"/>
      <c r="R1467" s="415"/>
      <c r="S1467" s="415"/>
      <c r="T1467" s="415"/>
      <c r="U1467" s="415"/>
      <c r="V1467" s="415"/>
      <c r="W1467" s="415"/>
      <c r="X1467" s="415"/>
      <c r="Y1467" s="415"/>
      <c r="Z1467" s="415"/>
      <c r="AA1467" s="415"/>
      <c r="AB1467" s="415"/>
      <c r="AC1467" s="415"/>
      <c r="AD1467" s="427"/>
      <c r="AE1467" s="415"/>
      <c r="AF1467" s="415"/>
      <c r="AG1467" s="415"/>
      <c r="AH1467" s="415"/>
      <c r="AI1467" s="415"/>
    </row>
    <row r="1468" spans="1:35" s="154" customFormat="1">
      <c r="A1468" s="415"/>
      <c r="B1468" s="415"/>
      <c r="C1468" s="425"/>
      <c r="D1468" s="415"/>
      <c r="E1468" s="415"/>
      <c r="F1468" s="415"/>
      <c r="G1468" s="416"/>
      <c r="H1468" s="416"/>
      <c r="I1468" s="415"/>
      <c r="J1468" s="417"/>
      <c r="K1468" s="415"/>
      <c r="L1468" s="415"/>
      <c r="M1468" s="415"/>
      <c r="N1468" s="418"/>
      <c r="O1468" s="418"/>
      <c r="P1468" s="414"/>
      <c r="Q1468" s="415"/>
      <c r="R1468" s="415"/>
      <c r="S1468" s="415"/>
      <c r="T1468" s="415"/>
      <c r="U1468" s="415"/>
      <c r="V1468" s="415"/>
      <c r="W1468" s="415"/>
      <c r="X1468" s="415"/>
      <c r="Y1468" s="415"/>
      <c r="Z1468" s="415"/>
      <c r="AA1468" s="415"/>
      <c r="AB1468" s="415"/>
      <c r="AC1468" s="415"/>
      <c r="AD1468" s="427"/>
      <c r="AE1468" s="415"/>
      <c r="AF1468" s="415"/>
      <c r="AG1468" s="415"/>
      <c r="AH1468" s="415"/>
      <c r="AI1468" s="415"/>
    </row>
    <row r="1469" spans="1:35" s="154" customFormat="1">
      <c r="A1469" s="415"/>
      <c r="B1469" s="415"/>
      <c r="C1469" s="425"/>
      <c r="D1469" s="415"/>
      <c r="E1469" s="415"/>
      <c r="F1469" s="415"/>
      <c r="G1469" s="416"/>
      <c r="H1469" s="416"/>
      <c r="I1469" s="415"/>
      <c r="J1469" s="417"/>
      <c r="K1469" s="415"/>
      <c r="L1469" s="415"/>
      <c r="M1469" s="415"/>
      <c r="N1469" s="418"/>
      <c r="O1469" s="418"/>
      <c r="P1469" s="414"/>
      <c r="Q1469" s="415"/>
      <c r="R1469" s="415"/>
      <c r="S1469" s="415"/>
      <c r="T1469" s="415"/>
      <c r="U1469" s="415"/>
      <c r="V1469" s="415"/>
      <c r="W1469" s="415"/>
      <c r="X1469" s="415"/>
      <c r="Y1469" s="415"/>
      <c r="Z1469" s="415"/>
      <c r="AA1469" s="415"/>
      <c r="AB1469" s="415"/>
      <c r="AC1469" s="415"/>
      <c r="AD1469" s="427"/>
      <c r="AE1469" s="415"/>
      <c r="AF1469" s="415"/>
      <c r="AG1469" s="415"/>
      <c r="AH1469" s="415"/>
      <c r="AI1469" s="415"/>
    </row>
    <row r="1470" spans="1:35" s="154" customFormat="1">
      <c r="A1470" s="415"/>
      <c r="B1470" s="415"/>
      <c r="C1470" s="425"/>
      <c r="D1470" s="415"/>
      <c r="E1470" s="415"/>
      <c r="F1470" s="415"/>
      <c r="G1470" s="416"/>
      <c r="H1470" s="416"/>
      <c r="I1470" s="415"/>
      <c r="J1470" s="417"/>
      <c r="K1470" s="415"/>
      <c r="L1470" s="415"/>
      <c r="M1470" s="415"/>
      <c r="N1470" s="418"/>
      <c r="O1470" s="418"/>
      <c r="P1470" s="414"/>
      <c r="Q1470" s="415"/>
      <c r="R1470" s="415"/>
      <c r="S1470" s="415"/>
      <c r="T1470" s="415"/>
      <c r="U1470" s="415"/>
      <c r="V1470" s="415"/>
      <c r="W1470" s="415"/>
      <c r="X1470" s="415"/>
      <c r="Y1470" s="415"/>
      <c r="Z1470" s="415"/>
      <c r="AA1470" s="415"/>
      <c r="AB1470" s="415"/>
      <c r="AC1470" s="415"/>
      <c r="AD1470" s="427"/>
      <c r="AE1470" s="415"/>
      <c r="AF1470" s="415"/>
      <c r="AG1470" s="415"/>
      <c r="AH1470" s="415"/>
      <c r="AI1470" s="415"/>
    </row>
    <row r="1471" spans="1:35" s="154" customFormat="1">
      <c r="A1471" s="415"/>
      <c r="B1471" s="415"/>
      <c r="C1471" s="425"/>
      <c r="D1471" s="415"/>
      <c r="E1471" s="415"/>
      <c r="F1471" s="415"/>
      <c r="G1471" s="416"/>
      <c r="H1471" s="416"/>
      <c r="I1471" s="415"/>
      <c r="J1471" s="417"/>
      <c r="K1471" s="415"/>
      <c r="L1471" s="415"/>
      <c r="M1471" s="415"/>
      <c r="N1471" s="418"/>
      <c r="O1471" s="418"/>
      <c r="P1471" s="414"/>
      <c r="Q1471" s="415"/>
      <c r="R1471" s="415"/>
      <c r="S1471" s="415"/>
      <c r="T1471" s="415"/>
      <c r="U1471" s="415"/>
      <c r="V1471" s="415"/>
      <c r="W1471" s="415"/>
      <c r="X1471" s="415"/>
      <c r="Y1471" s="415"/>
      <c r="Z1471" s="415"/>
      <c r="AA1471" s="415"/>
      <c r="AB1471" s="415"/>
      <c r="AC1471" s="415"/>
      <c r="AD1471" s="427"/>
      <c r="AE1471" s="415"/>
      <c r="AF1471" s="415"/>
      <c r="AG1471" s="415"/>
      <c r="AH1471" s="415"/>
      <c r="AI1471" s="415"/>
    </row>
    <row r="1472" spans="1:35" s="154" customFormat="1">
      <c r="A1472" s="415"/>
      <c r="B1472" s="415"/>
      <c r="C1472" s="425"/>
      <c r="D1472" s="415"/>
      <c r="E1472" s="415"/>
      <c r="F1472" s="415"/>
      <c r="G1472" s="416"/>
      <c r="H1472" s="416"/>
      <c r="I1472" s="415"/>
      <c r="J1472" s="417"/>
      <c r="K1472" s="415"/>
      <c r="L1472" s="415"/>
      <c r="M1472" s="415"/>
      <c r="N1472" s="418"/>
      <c r="O1472" s="418"/>
      <c r="P1472" s="414"/>
      <c r="Q1472" s="415"/>
      <c r="R1472" s="415"/>
      <c r="S1472" s="415"/>
      <c r="T1472" s="415"/>
      <c r="U1472" s="415"/>
      <c r="V1472" s="415"/>
      <c r="W1472" s="415"/>
      <c r="X1472" s="415"/>
      <c r="Y1472" s="415"/>
      <c r="Z1472" s="415"/>
      <c r="AA1472" s="415"/>
      <c r="AB1472" s="415"/>
      <c r="AC1472" s="415"/>
      <c r="AD1472" s="427"/>
      <c r="AE1472" s="415"/>
      <c r="AF1472" s="415"/>
      <c r="AG1472" s="415"/>
      <c r="AH1472" s="415"/>
      <c r="AI1472" s="415"/>
    </row>
    <row r="1473" spans="1:35" s="154" customFormat="1">
      <c r="A1473" s="415"/>
      <c r="B1473" s="415"/>
      <c r="C1473" s="425"/>
      <c r="D1473" s="415"/>
      <c r="E1473" s="415"/>
      <c r="F1473" s="415"/>
      <c r="G1473" s="416"/>
      <c r="H1473" s="416"/>
      <c r="I1473" s="415"/>
      <c r="J1473" s="417"/>
      <c r="K1473" s="415"/>
      <c r="L1473" s="415"/>
      <c r="M1473" s="415"/>
      <c r="N1473" s="418"/>
      <c r="O1473" s="418"/>
      <c r="P1473" s="414"/>
      <c r="Q1473" s="415"/>
      <c r="R1473" s="415"/>
      <c r="S1473" s="415"/>
      <c r="T1473" s="415"/>
      <c r="U1473" s="415"/>
      <c r="V1473" s="415"/>
      <c r="W1473" s="415"/>
      <c r="X1473" s="415"/>
      <c r="Y1473" s="415"/>
      <c r="Z1473" s="415"/>
      <c r="AA1473" s="415"/>
      <c r="AB1473" s="415"/>
      <c r="AC1473" s="415"/>
      <c r="AD1473" s="427"/>
      <c r="AE1473" s="415"/>
      <c r="AF1473" s="415"/>
      <c r="AG1473" s="415"/>
      <c r="AH1473" s="415"/>
      <c r="AI1473" s="415"/>
    </row>
    <row r="1474" spans="1:35" s="154" customFormat="1">
      <c r="A1474" s="415"/>
      <c r="B1474" s="415"/>
      <c r="C1474" s="425"/>
      <c r="D1474" s="415"/>
      <c r="E1474" s="415"/>
      <c r="F1474" s="415"/>
      <c r="G1474" s="416"/>
      <c r="H1474" s="416"/>
      <c r="I1474" s="415"/>
      <c r="J1474" s="417"/>
      <c r="K1474" s="415"/>
      <c r="L1474" s="415"/>
      <c r="M1474" s="415"/>
      <c r="N1474" s="418"/>
      <c r="O1474" s="418"/>
      <c r="P1474" s="414"/>
      <c r="Q1474" s="415"/>
      <c r="R1474" s="415"/>
      <c r="S1474" s="415"/>
      <c r="T1474" s="415"/>
      <c r="U1474" s="415"/>
      <c r="V1474" s="415"/>
      <c r="W1474" s="415"/>
      <c r="X1474" s="415"/>
      <c r="Y1474" s="415"/>
      <c r="Z1474" s="415"/>
      <c r="AA1474" s="415"/>
      <c r="AB1474" s="415"/>
      <c r="AC1474" s="415"/>
      <c r="AD1474" s="427"/>
      <c r="AE1474" s="415"/>
      <c r="AF1474" s="415"/>
      <c r="AG1474" s="415"/>
      <c r="AH1474" s="415"/>
      <c r="AI1474" s="415"/>
    </row>
    <row r="1475" spans="1:35" s="154" customFormat="1">
      <c r="A1475" s="415"/>
      <c r="B1475" s="415"/>
      <c r="C1475" s="425"/>
      <c r="D1475" s="415"/>
      <c r="E1475" s="415"/>
      <c r="F1475" s="415"/>
      <c r="G1475" s="416"/>
      <c r="H1475" s="416"/>
      <c r="I1475" s="415"/>
      <c r="J1475" s="417"/>
      <c r="K1475" s="415"/>
      <c r="L1475" s="415"/>
      <c r="M1475" s="415"/>
      <c r="N1475" s="418"/>
      <c r="O1475" s="418"/>
      <c r="P1475" s="414"/>
      <c r="Q1475" s="415"/>
      <c r="R1475" s="415"/>
      <c r="S1475" s="415"/>
      <c r="T1475" s="415"/>
      <c r="U1475" s="415"/>
      <c r="V1475" s="415"/>
      <c r="W1475" s="415"/>
      <c r="X1475" s="415"/>
      <c r="Y1475" s="415"/>
      <c r="Z1475" s="415"/>
      <c r="AA1475" s="415"/>
      <c r="AB1475" s="415"/>
      <c r="AC1475" s="415"/>
      <c r="AD1475" s="427"/>
      <c r="AE1475" s="415"/>
      <c r="AF1475" s="415"/>
      <c r="AG1475" s="415"/>
      <c r="AH1475" s="415"/>
      <c r="AI1475" s="415"/>
    </row>
    <row r="1476" spans="1:35" s="154" customFormat="1">
      <c r="A1476" s="415"/>
      <c r="B1476" s="415"/>
      <c r="C1476" s="425"/>
      <c r="D1476" s="415"/>
      <c r="E1476" s="415"/>
      <c r="F1476" s="415"/>
      <c r="G1476" s="416"/>
      <c r="H1476" s="416"/>
      <c r="I1476" s="415"/>
      <c r="J1476" s="417"/>
      <c r="K1476" s="415"/>
      <c r="L1476" s="415"/>
      <c r="M1476" s="415"/>
      <c r="N1476" s="418"/>
      <c r="O1476" s="418"/>
      <c r="P1476" s="414"/>
      <c r="Q1476" s="415"/>
      <c r="R1476" s="415"/>
      <c r="S1476" s="415"/>
      <c r="T1476" s="415"/>
      <c r="U1476" s="415"/>
      <c r="V1476" s="415"/>
      <c r="W1476" s="415"/>
      <c r="X1476" s="415"/>
      <c r="Y1476" s="415"/>
      <c r="Z1476" s="415"/>
      <c r="AA1476" s="415"/>
      <c r="AB1476" s="415"/>
      <c r="AC1476" s="415"/>
      <c r="AD1476" s="427"/>
      <c r="AE1476" s="415"/>
      <c r="AF1476" s="415"/>
      <c r="AG1476" s="415"/>
      <c r="AH1476" s="415"/>
      <c r="AI1476" s="415"/>
    </row>
    <row r="1477" spans="1:35" s="154" customFormat="1">
      <c r="A1477" s="415"/>
      <c r="B1477" s="415"/>
      <c r="C1477" s="425"/>
      <c r="D1477" s="415"/>
      <c r="E1477" s="415"/>
      <c r="F1477" s="415"/>
      <c r="G1477" s="416"/>
      <c r="H1477" s="416"/>
      <c r="I1477" s="415"/>
      <c r="J1477" s="417"/>
      <c r="K1477" s="415"/>
      <c r="L1477" s="415"/>
      <c r="M1477" s="415"/>
      <c r="N1477" s="418"/>
      <c r="O1477" s="418"/>
      <c r="P1477" s="414"/>
      <c r="Q1477" s="415"/>
      <c r="R1477" s="415"/>
      <c r="S1477" s="415"/>
      <c r="T1477" s="415"/>
      <c r="U1477" s="415"/>
      <c r="V1477" s="415"/>
      <c r="W1477" s="415"/>
      <c r="X1477" s="415"/>
      <c r="Y1477" s="415"/>
      <c r="Z1477" s="415"/>
      <c r="AA1477" s="415"/>
      <c r="AB1477" s="415"/>
      <c r="AC1477" s="415"/>
      <c r="AD1477" s="427"/>
      <c r="AE1477" s="415"/>
      <c r="AF1477" s="415"/>
      <c r="AG1477" s="415"/>
      <c r="AH1477" s="415"/>
      <c r="AI1477" s="415"/>
    </row>
    <row r="1478" spans="1:35" s="154" customFormat="1">
      <c r="A1478" s="415"/>
      <c r="B1478" s="415"/>
      <c r="C1478" s="425"/>
      <c r="D1478" s="415"/>
      <c r="E1478" s="415"/>
      <c r="F1478" s="415"/>
      <c r="G1478" s="416"/>
      <c r="H1478" s="416"/>
      <c r="I1478" s="415"/>
      <c r="J1478" s="417"/>
      <c r="K1478" s="415"/>
      <c r="L1478" s="415"/>
      <c r="M1478" s="415"/>
      <c r="N1478" s="418"/>
      <c r="O1478" s="418"/>
      <c r="P1478" s="414"/>
      <c r="Q1478" s="415"/>
      <c r="R1478" s="415"/>
      <c r="S1478" s="415"/>
      <c r="T1478" s="415"/>
      <c r="U1478" s="415"/>
      <c r="V1478" s="415"/>
      <c r="W1478" s="415"/>
      <c r="X1478" s="415"/>
      <c r="Y1478" s="415"/>
      <c r="Z1478" s="415"/>
      <c r="AA1478" s="415"/>
      <c r="AB1478" s="415"/>
      <c r="AC1478" s="415"/>
      <c r="AD1478" s="427"/>
      <c r="AE1478" s="415"/>
      <c r="AF1478" s="415"/>
      <c r="AG1478" s="415"/>
      <c r="AH1478" s="415"/>
      <c r="AI1478" s="415"/>
    </row>
    <row r="1479" spans="1:35" s="154" customFormat="1">
      <c r="A1479" s="415"/>
      <c r="B1479" s="415"/>
      <c r="C1479" s="425"/>
      <c r="D1479" s="415"/>
      <c r="E1479" s="415"/>
      <c r="F1479" s="415"/>
      <c r="G1479" s="416"/>
      <c r="H1479" s="416"/>
      <c r="I1479" s="415"/>
      <c r="J1479" s="417"/>
      <c r="K1479" s="415"/>
      <c r="L1479" s="415"/>
      <c r="M1479" s="415"/>
      <c r="N1479" s="418"/>
      <c r="O1479" s="418"/>
      <c r="P1479" s="414"/>
      <c r="Q1479" s="415"/>
      <c r="R1479" s="415"/>
      <c r="S1479" s="415"/>
      <c r="T1479" s="415"/>
      <c r="U1479" s="415"/>
      <c r="V1479" s="415"/>
      <c r="W1479" s="415"/>
      <c r="X1479" s="415"/>
      <c r="Y1479" s="415"/>
      <c r="Z1479" s="415"/>
      <c r="AA1479" s="415"/>
      <c r="AB1479" s="415"/>
      <c r="AC1479" s="415"/>
      <c r="AD1479" s="427"/>
      <c r="AE1479" s="415"/>
      <c r="AF1479" s="415"/>
      <c r="AG1479" s="415"/>
      <c r="AH1479" s="415"/>
      <c r="AI1479" s="415"/>
    </row>
    <row r="1480" spans="1:35" s="154" customFormat="1">
      <c r="A1480" s="415"/>
      <c r="B1480" s="415"/>
      <c r="C1480" s="425"/>
      <c r="D1480" s="415"/>
      <c r="E1480" s="415"/>
      <c r="F1480" s="415"/>
      <c r="G1480" s="416"/>
      <c r="H1480" s="416"/>
      <c r="I1480" s="415"/>
      <c r="J1480" s="417"/>
      <c r="K1480" s="415"/>
      <c r="L1480" s="415"/>
      <c r="M1480" s="415"/>
      <c r="N1480" s="418"/>
      <c r="O1480" s="418"/>
      <c r="P1480" s="414"/>
      <c r="Q1480" s="415"/>
      <c r="R1480" s="415"/>
      <c r="S1480" s="415"/>
      <c r="T1480" s="415"/>
      <c r="U1480" s="415"/>
      <c r="V1480" s="415"/>
      <c r="W1480" s="415"/>
      <c r="X1480" s="415"/>
      <c r="Y1480" s="415"/>
      <c r="Z1480" s="415"/>
      <c r="AA1480" s="415"/>
      <c r="AB1480" s="415"/>
      <c r="AC1480" s="415"/>
      <c r="AD1480" s="427"/>
      <c r="AE1480" s="415"/>
      <c r="AF1480" s="415"/>
      <c r="AG1480" s="415"/>
      <c r="AH1480" s="415"/>
      <c r="AI1480" s="415"/>
    </row>
    <row r="1481" spans="1:35" s="154" customFormat="1">
      <c r="A1481" s="415"/>
      <c r="B1481" s="415"/>
      <c r="C1481" s="425"/>
      <c r="D1481" s="415"/>
      <c r="E1481" s="415"/>
      <c r="F1481" s="415"/>
      <c r="G1481" s="416"/>
      <c r="H1481" s="416"/>
      <c r="I1481" s="415"/>
      <c r="J1481" s="417"/>
      <c r="K1481" s="415"/>
      <c r="L1481" s="415"/>
      <c r="M1481" s="415"/>
      <c r="N1481" s="418"/>
      <c r="O1481" s="418"/>
      <c r="P1481" s="414"/>
      <c r="Q1481" s="415"/>
      <c r="R1481" s="415"/>
      <c r="S1481" s="415"/>
      <c r="T1481" s="415"/>
      <c r="U1481" s="415"/>
      <c r="V1481" s="415"/>
      <c r="W1481" s="415"/>
      <c r="X1481" s="415"/>
      <c r="Y1481" s="415"/>
      <c r="Z1481" s="415"/>
      <c r="AA1481" s="415"/>
      <c r="AB1481" s="415"/>
      <c r="AC1481" s="415"/>
      <c r="AD1481" s="427"/>
      <c r="AE1481" s="415"/>
      <c r="AF1481" s="415"/>
      <c r="AG1481" s="415"/>
      <c r="AH1481" s="415"/>
      <c r="AI1481" s="415"/>
    </row>
    <row r="1482" spans="1:35" s="154" customFormat="1">
      <c r="A1482" s="415"/>
      <c r="B1482" s="415"/>
      <c r="C1482" s="425"/>
      <c r="D1482" s="415"/>
      <c r="E1482" s="415"/>
      <c r="F1482" s="415"/>
      <c r="G1482" s="416"/>
      <c r="H1482" s="416"/>
      <c r="I1482" s="415"/>
      <c r="J1482" s="417"/>
      <c r="K1482" s="415"/>
      <c r="L1482" s="415"/>
      <c r="M1482" s="415"/>
      <c r="N1482" s="418"/>
      <c r="O1482" s="418"/>
      <c r="P1482" s="414"/>
      <c r="Q1482" s="415"/>
      <c r="R1482" s="415"/>
      <c r="S1482" s="415"/>
      <c r="T1482" s="415"/>
      <c r="U1482" s="415"/>
      <c r="V1482" s="415"/>
      <c r="W1482" s="415"/>
      <c r="X1482" s="415"/>
      <c r="Y1482" s="415"/>
      <c r="Z1482" s="415"/>
      <c r="AA1482" s="415"/>
      <c r="AB1482" s="415"/>
      <c r="AC1482" s="415"/>
      <c r="AD1482" s="427"/>
      <c r="AE1482" s="415"/>
      <c r="AF1482" s="415"/>
      <c r="AG1482" s="415"/>
      <c r="AH1482" s="415"/>
      <c r="AI1482" s="415"/>
    </row>
    <row r="1483" spans="1:35" s="154" customFormat="1">
      <c r="A1483" s="415"/>
      <c r="B1483" s="415"/>
      <c r="C1483" s="425"/>
      <c r="D1483" s="415"/>
      <c r="E1483" s="415"/>
      <c r="F1483" s="415"/>
      <c r="G1483" s="416"/>
      <c r="H1483" s="416"/>
      <c r="I1483" s="415"/>
      <c r="J1483" s="417"/>
      <c r="K1483" s="415"/>
      <c r="L1483" s="415"/>
      <c r="M1483" s="415"/>
      <c r="N1483" s="418"/>
      <c r="O1483" s="418"/>
      <c r="P1483" s="414"/>
      <c r="Q1483" s="415"/>
      <c r="R1483" s="415"/>
      <c r="S1483" s="415"/>
      <c r="T1483" s="415"/>
      <c r="U1483" s="415"/>
      <c r="V1483" s="415"/>
      <c r="W1483" s="415"/>
      <c r="X1483" s="415"/>
      <c r="Y1483" s="415"/>
      <c r="Z1483" s="415"/>
      <c r="AA1483" s="415"/>
      <c r="AB1483" s="415"/>
      <c r="AC1483" s="415"/>
      <c r="AD1483" s="427"/>
      <c r="AE1483" s="415"/>
      <c r="AF1483" s="415"/>
      <c r="AG1483" s="415"/>
      <c r="AH1483" s="415"/>
      <c r="AI1483" s="415"/>
    </row>
    <row r="1484" spans="1:35" s="154" customFormat="1">
      <c r="A1484" s="415"/>
      <c r="B1484" s="415"/>
      <c r="C1484" s="425"/>
      <c r="D1484" s="415"/>
      <c r="E1484" s="415"/>
      <c r="F1484" s="415"/>
      <c r="G1484" s="416"/>
      <c r="H1484" s="416"/>
      <c r="I1484" s="415"/>
      <c r="J1484" s="417"/>
      <c r="K1484" s="415"/>
      <c r="L1484" s="415"/>
      <c r="M1484" s="415"/>
      <c r="N1484" s="418"/>
      <c r="O1484" s="418"/>
      <c r="P1484" s="414"/>
      <c r="Q1484" s="415"/>
      <c r="R1484" s="415"/>
      <c r="S1484" s="415"/>
      <c r="T1484" s="415"/>
      <c r="U1484" s="415"/>
      <c r="V1484" s="415"/>
      <c r="W1484" s="415"/>
      <c r="X1484" s="415"/>
      <c r="Y1484" s="415"/>
      <c r="Z1484" s="415"/>
      <c r="AA1484" s="415"/>
      <c r="AB1484" s="415"/>
      <c r="AC1484" s="415"/>
      <c r="AD1484" s="427"/>
      <c r="AE1484" s="415"/>
      <c r="AF1484" s="415"/>
      <c r="AG1484" s="415"/>
      <c r="AH1484" s="415"/>
      <c r="AI1484" s="415"/>
    </row>
    <row r="1485" spans="1:35" s="154" customFormat="1">
      <c r="A1485" s="415"/>
      <c r="B1485" s="415"/>
      <c r="C1485" s="425"/>
      <c r="D1485" s="415"/>
      <c r="E1485" s="415"/>
      <c r="F1485" s="415"/>
      <c r="G1485" s="416"/>
      <c r="H1485" s="416"/>
      <c r="I1485" s="415"/>
      <c r="J1485" s="417"/>
      <c r="K1485" s="415"/>
      <c r="L1485" s="415"/>
      <c r="M1485" s="415"/>
      <c r="N1485" s="418"/>
      <c r="O1485" s="418"/>
      <c r="P1485" s="414"/>
      <c r="Q1485" s="415"/>
      <c r="R1485" s="415"/>
      <c r="S1485" s="415"/>
      <c r="T1485" s="415"/>
      <c r="U1485" s="415"/>
      <c r="V1485" s="415"/>
      <c r="W1485" s="415"/>
      <c r="X1485" s="415"/>
      <c r="Y1485" s="415"/>
      <c r="Z1485" s="415"/>
      <c r="AA1485" s="415"/>
      <c r="AB1485" s="415"/>
      <c r="AC1485" s="415"/>
      <c r="AD1485" s="427"/>
      <c r="AE1485" s="415"/>
      <c r="AF1485" s="415"/>
      <c r="AG1485" s="415"/>
      <c r="AH1485" s="415"/>
      <c r="AI1485" s="415"/>
    </row>
    <row r="1486" spans="1:35" s="154" customFormat="1">
      <c r="A1486" s="415"/>
      <c r="B1486" s="415"/>
      <c r="C1486" s="425"/>
      <c r="D1486" s="415"/>
      <c r="E1486" s="415"/>
      <c r="F1486" s="415"/>
      <c r="G1486" s="416"/>
      <c r="H1486" s="416"/>
      <c r="I1486" s="415"/>
      <c r="J1486" s="417"/>
      <c r="K1486" s="415"/>
      <c r="L1486" s="415"/>
      <c r="M1486" s="415"/>
      <c r="N1486" s="418"/>
      <c r="O1486" s="418"/>
      <c r="P1486" s="414"/>
      <c r="Q1486" s="415"/>
      <c r="R1486" s="415"/>
      <c r="S1486" s="415"/>
      <c r="T1486" s="415"/>
      <c r="U1486" s="415"/>
      <c r="V1486" s="415"/>
      <c r="W1486" s="415"/>
      <c r="X1486" s="415"/>
      <c r="Y1486" s="415"/>
      <c r="Z1486" s="415"/>
      <c r="AA1486" s="415"/>
      <c r="AB1486" s="415"/>
      <c r="AC1486" s="415"/>
      <c r="AD1486" s="427"/>
      <c r="AE1486" s="415"/>
      <c r="AF1486" s="415"/>
      <c r="AG1486" s="415"/>
      <c r="AH1486" s="415"/>
      <c r="AI1486" s="415"/>
    </row>
    <row r="1487" spans="1:35" s="154" customFormat="1">
      <c r="A1487" s="415"/>
      <c r="B1487" s="415"/>
      <c r="C1487" s="425"/>
      <c r="D1487" s="415"/>
      <c r="E1487" s="415"/>
      <c r="F1487" s="415"/>
      <c r="G1487" s="416"/>
      <c r="H1487" s="416"/>
      <c r="I1487" s="415"/>
      <c r="J1487" s="417"/>
      <c r="K1487" s="415"/>
      <c r="L1487" s="415"/>
      <c r="M1487" s="415"/>
      <c r="N1487" s="418"/>
      <c r="O1487" s="418"/>
      <c r="P1487" s="414"/>
      <c r="Q1487" s="415"/>
      <c r="R1487" s="415"/>
      <c r="S1487" s="415"/>
      <c r="T1487" s="415"/>
      <c r="U1487" s="415"/>
      <c r="V1487" s="415"/>
      <c r="W1487" s="415"/>
      <c r="X1487" s="415"/>
      <c r="Y1487" s="415"/>
      <c r="Z1487" s="415"/>
      <c r="AA1487" s="415"/>
      <c r="AB1487" s="415"/>
      <c r="AC1487" s="415"/>
      <c r="AD1487" s="427"/>
      <c r="AE1487" s="415"/>
      <c r="AF1487" s="415"/>
      <c r="AG1487" s="415"/>
      <c r="AH1487" s="415"/>
      <c r="AI1487" s="415"/>
    </row>
    <row r="1488" spans="1:35" s="154" customFormat="1">
      <c r="A1488" s="415"/>
      <c r="B1488" s="415"/>
      <c r="C1488" s="425"/>
      <c r="D1488" s="415"/>
      <c r="E1488" s="415"/>
      <c r="F1488" s="415"/>
      <c r="G1488" s="416"/>
      <c r="H1488" s="416"/>
      <c r="I1488" s="415"/>
      <c r="J1488" s="417"/>
      <c r="K1488" s="415"/>
      <c r="L1488" s="415"/>
      <c r="M1488" s="415"/>
      <c r="N1488" s="418"/>
      <c r="O1488" s="418"/>
      <c r="P1488" s="414"/>
      <c r="Q1488" s="415"/>
      <c r="R1488" s="415"/>
      <c r="S1488" s="415"/>
      <c r="T1488" s="415"/>
      <c r="U1488" s="415"/>
      <c r="V1488" s="415"/>
      <c r="W1488" s="415"/>
      <c r="X1488" s="415"/>
      <c r="Y1488" s="415"/>
      <c r="Z1488" s="415"/>
      <c r="AA1488" s="415"/>
      <c r="AB1488" s="415"/>
      <c r="AC1488" s="415"/>
      <c r="AD1488" s="427"/>
      <c r="AE1488" s="415"/>
      <c r="AF1488" s="415"/>
      <c r="AG1488" s="415"/>
      <c r="AH1488" s="415"/>
      <c r="AI1488" s="415"/>
    </row>
    <row r="1489" spans="1:35" s="154" customFormat="1">
      <c r="A1489" s="415"/>
      <c r="B1489" s="415"/>
      <c r="C1489" s="425"/>
      <c r="D1489" s="415"/>
      <c r="E1489" s="415"/>
      <c r="F1489" s="415"/>
      <c r="G1489" s="416"/>
      <c r="H1489" s="416"/>
      <c r="I1489" s="415"/>
      <c r="J1489" s="417"/>
      <c r="K1489" s="415"/>
      <c r="L1489" s="415"/>
      <c r="M1489" s="415"/>
      <c r="N1489" s="418"/>
      <c r="O1489" s="418"/>
      <c r="P1489" s="414"/>
      <c r="Q1489" s="415"/>
      <c r="R1489" s="415"/>
      <c r="S1489" s="415"/>
      <c r="T1489" s="415"/>
      <c r="U1489" s="415"/>
      <c r="V1489" s="415"/>
      <c r="W1489" s="415"/>
      <c r="X1489" s="415"/>
      <c r="Y1489" s="415"/>
      <c r="Z1489" s="415"/>
      <c r="AA1489" s="415"/>
      <c r="AB1489" s="415"/>
      <c r="AC1489" s="415"/>
      <c r="AD1489" s="427"/>
      <c r="AE1489" s="415"/>
      <c r="AF1489" s="415"/>
      <c r="AG1489" s="415"/>
      <c r="AH1489" s="415"/>
      <c r="AI1489" s="415"/>
    </row>
    <row r="1490" spans="1:35" s="154" customFormat="1">
      <c r="A1490" s="415"/>
      <c r="B1490" s="415"/>
      <c r="C1490" s="425"/>
      <c r="D1490" s="415"/>
      <c r="E1490" s="415"/>
      <c r="F1490" s="415"/>
      <c r="G1490" s="416"/>
      <c r="H1490" s="416"/>
      <c r="I1490" s="415"/>
      <c r="J1490" s="417"/>
      <c r="K1490" s="415"/>
      <c r="L1490" s="415"/>
      <c r="M1490" s="415"/>
      <c r="N1490" s="418"/>
      <c r="O1490" s="418"/>
      <c r="P1490" s="414"/>
      <c r="Q1490" s="415"/>
      <c r="R1490" s="415"/>
      <c r="S1490" s="415"/>
      <c r="T1490" s="415"/>
      <c r="U1490" s="415"/>
      <c r="V1490" s="415"/>
      <c r="W1490" s="415"/>
      <c r="X1490" s="415"/>
      <c r="Y1490" s="415"/>
      <c r="Z1490" s="415"/>
      <c r="AA1490" s="415"/>
      <c r="AB1490" s="415"/>
      <c r="AC1490" s="415"/>
      <c r="AD1490" s="427"/>
      <c r="AE1490" s="415"/>
      <c r="AF1490" s="415"/>
      <c r="AG1490" s="415"/>
      <c r="AH1490" s="415"/>
      <c r="AI1490" s="415"/>
    </row>
    <row r="1491" spans="1:35" s="154" customFormat="1">
      <c r="A1491" s="415"/>
      <c r="B1491" s="415"/>
      <c r="C1491" s="425"/>
      <c r="D1491" s="415"/>
      <c r="E1491" s="415"/>
      <c r="F1491" s="415"/>
      <c r="G1491" s="416"/>
      <c r="H1491" s="416"/>
      <c r="I1491" s="415"/>
      <c r="J1491" s="417"/>
      <c r="K1491" s="415"/>
      <c r="L1491" s="415"/>
      <c r="M1491" s="415"/>
      <c r="N1491" s="418"/>
      <c r="O1491" s="418"/>
      <c r="P1491" s="414"/>
      <c r="Q1491" s="415"/>
      <c r="R1491" s="415"/>
      <c r="S1491" s="415"/>
      <c r="T1491" s="415"/>
      <c r="U1491" s="415"/>
      <c r="V1491" s="415"/>
      <c r="W1491" s="415"/>
      <c r="X1491" s="415"/>
      <c r="Y1491" s="415"/>
      <c r="Z1491" s="415"/>
      <c r="AA1491" s="415"/>
      <c r="AB1491" s="415"/>
      <c r="AC1491" s="415"/>
      <c r="AD1491" s="427"/>
      <c r="AE1491" s="415"/>
      <c r="AF1491" s="415"/>
      <c r="AG1491" s="415"/>
      <c r="AH1491" s="415"/>
      <c r="AI1491" s="415"/>
    </row>
    <row r="1492" spans="1:35" s="154" customFormat="1">
      <c r="A1492" s="415"/>
      <c r="B1492" s="415"/>
      <c r="C1492" s="425"/>
      <c r="D1492" s="415"/>
      <c r="E1492" s="415"/>
      <c r="F1492" s="415"/>
      <c r="G1492" s="416"/>
      <c r="H1492" s="416"/>
      <c r="I1492" s="415"/>
      <c r="J1492" s="417"/>
      <c r="K1492" s="415"/>
      <c r="L1492" s="415"/>
      <c r="M1492" s="415"/>
      <c r="N1492" s="418"/>
      <c r="O1492" s="418"/>
      <c r="P1492" s="414"/>
      <c r="Q1492" s="415"/>
      <c r="R1492" s="415"/>
      <c r="S1492" s="415"/>
      <c r="T1492" s="415"/>
      <c r="U1492" s="415"/>
      <c r="V1492" s="415"/>
      <c r="W1492" s="415"/>
      <c r="X1492" s="415"/>
      <c r="Y1492" s="415"/>
      <c r="Z1492" s="415"/>
      <c r="AA1492" s="415"/>
      <c r="AB1492" s="415"/>
      <c r="AC1492" s="415"/>
      <c r="AD1492" s="427"/>
      <c r="AE1492" s="415"/>
      <c r="AF1492" s="415"/>
      <c r="AG1492" s="415"/>
      <c r="AH1492" s="415"/>
      <c r="AI1492" s="415"/>
    </row>
    <row r="1493" spans="1:35" s="154" customFormat="1">
      <c r="A1493" s="415"/>
      <c r="B1493" s="415"/>
      <c r="C1493" s="425"/>
      <c r="D1493" s="415"/>
      <c r="E1493" s="415"/>
      <c r="F1493" s="415"/>
      <c r="G1493" s="416"/>
      <c r="H1493" s="416"/>
      <c r="I1493" s="415"/>
      <c r="J1493" s="417"/>
      <c r="K1493" s="415"/>
      <c r="L1493" s="415"/>
      <c r="M1493" s="415"/>
      <c r="N1493" s="418"/>
      <c r="O1493" s="418"/>
      <c r="P1493" s="414"/>
      <c r="Q1493" s="415"/>
      <c r="R1493" s="415"/>
      <c r="S1493" s="415"/>
      <c r="T1493" s="415"/>
      <c r="U1493" s="415"/>
      <c r="V1493" s="415"/>
      <c r="W1493" s="415"/>
      <c r="X1493" s="415"/>
      <c r="Y1493" s="415"/>
      <c r="Z1493" s="415"/>
      <c r="AA1493" s="415"/>
      <c r="AB1493" s="415"/>
      <c r="AC1493" s="415"/>
      <c r="AD1493" s="427"/>
      <c r="AE1493" s="415"/>
      <c r="AF1493" s="415"/>
      <c r="AG1493" s="415"/>
      <c r="AH1493" s="415"/>
      <c r="AI1493" s="415"/>
    </row>
    <row r="1494" spans="1:35" s="154" customFormat="1">
      <c r="A1494" s="415"/>
      <c r="B1494" s="415"/>
      <c r="C1494" s="425"/>
      <c r="D1494" s="415"/>
      <c r="E1494" s="415"/>
      <c r="F1494" s="415"/>
      <c r="G1494" s="416"/>
      <c r="H1494" s="416"/>
      <c r="I1494" s="415"/>
      <c r="J1494" s="417"/>
      <c r="K1494" s="415"/>
      <c r="L1494" s="415"/>
      <c r="M1494" s="415"/>
      <c r="N1494" s="418"/>
      <c r="O1494" s="418"/>
      <c r="P1494" s="414"/>
      <c r="Q1494" s="415"/>
      <c r="R1494" s="415"/>
      <c r="S1494" s="415"/>
      <c r="T1494" s="415"/>
      <c r="U1494" s="415"/>
      <c r="V1494" s="415"/>
      <c r="W1494" s="415"/>
      <c r="X1494" s="415"/>
      <c r="Y1494" s="415"/>
      <c r="Z1494" s="415"/>
      <c r="AA1494" s="415"/>
      <c r="AB1494" s="415"/>
      <c r="AC1494" s="415"/>
      <c r="AD1494" s="427"/>
      <c r="AE1494" s="415"/>
      <c r="AF1494" s="415"/>
      <c r="AG1494" s="415"/>
      <c r="AH1494" s="415"/>
      <c r="AI1494" s="415"/>
    </row>
    <row r="1495" spans="1:35" s="154" customFormat="1">
      <c r="A1495" s="415"/>
      <c r="B1495" s="415"/>
      <c r="C1495" s="425"/>
      <c r="D1495" s="415"/>
      <c r="E1495" s="415"/>
      <c r="F1495" s="415"/>
      <c r="G1495" s="416"/>
      <c r="H1495" s="416"/>
      <c r="I1495" s="415"/>
      <c r="J1495" s="417"/>
      <c r="K1495" s="415"/>
      <c r="L1495" s="415"/>
      <c r="M1495" s="415"/>
      <c r="N1495" s="418"/>
      <c r="O1495" s="418"/>
      <c r="P1495" s="414"/>
      <c r="Q1495" s="415"/>
      <c r="R1495" s="415"/>
      <c r="S1495" s="415"/>
      <c r="T1495" s="415"/>
      <c r="U1495" s="415"/>
      <c r="V1495" s="415"/>
      <c r="W1495" s="415"/>
      <c r="X1495" s="415"/>
      <c r="Y1495" s="415"/>
      <c r="Z1495" s="415"/>
      <c r="AA1495" s="415"/>
      <c r="AB1495" s="415"/>
      <c r="AC1495" s="415"/>
      <c r="AD1495" s="427"/>
      <c r="AE1495" s="415"/>
      <c r="AF1495" s="415"/>
      <c r="AG1495" s="415"/>
      <c r="AH1495" s="415"/>
      <c r="AI1495" s="415"/>
    </row>
    <row r="1496" spans="1:35" s="154" customFormat="1">
      <c r="A1496" s="415"/>
      <c r="B1496" s="415"/>
      <c r="C1496" s="425"/>
      <c r="D1496" s="415"/>
      <c r="E1496" s="415"/>
      <c r="F1496" s="415"/>
      <c r="G1496" s="416"/>
      <c r="H1496" s="416"/>
      <c r="I1496" s="415"/>
      <c r="J1496" s="417"/>
      <c r="K1496" s="415"/>
      <c r="L1496" s="415"/>
      <c r="M1496" s="415"/>
      <c r="N1496" s="418"/>
      <c r="O1496" s="418"/>
      <c r="P1496" s="414"/>
      <c r="Q1496" s="415"/>
      <c r="R1496" s="415"/>
      <c r="S1496" s="415"/>
      <c r="T1496" s="415"/>
      <c r="U1496" s="415"/>
      <c r="V1496" s="415"/>
      <c r="W1496" s="415"/>
      <c r="X1496" s="415"/>
      <c r="Y1496" s="415"/>
      <c r="Z1496" s="415"/>
      <c r="AA1496" s="415"/>
      <c r="AB1496" s="415"/>
      <c r="AC1496" s="415"/>
      <c r="AD1496" s="427"/>
      <c r="AE1496" s="415"/>
      <c r="AF1496" s="415"/>
      <c r="AG1496" s="415"/>
      <c r="AH1496" s="415"/>
      <c r="AI1496" s="415"/>
    </row>
    <row r="1497" spans="1:35" s="154" customFormat="1">
      <c r="A1497" s="415"/>
      <c r="B1497" s="415"/>
      <c r="C1497" s="425"/>
      <c r="D1497" s="415"/>
      <c r="E1497" s="415"/>
      <c r="F1497" s="415"/>
      <c r="G1497" s="416"/>
      <c r="H1497" s="416"/>
      <c r="I1497" s="415"/>
      <c r="J1497" s="417"/>
      <c r="K1497" s="415"/>
      <c r="L1497" s="415"/>
      <c r="M1497" s="415"/>
      <c r="N1497" s="418"/>
      <c r="O1497" s="418"/>
      <c r="P1497" s="414"/>
      <c r="Q1497" s="415"/>
      <c r="R1497" s="415"/>
      <c r="S1497" s="415"/>
      <c r="T1497" s="415"/>
      <c r="U1497" s="415"/>
      <c r="V1497" s="415"/>
      <c r="W1497" s="415"/>
      <c r="X1497" s="415"/>
      <c r="Y1497" s="415"/>
      <c r="Z1497" s="415"/>
      <c r="AA1497" s="415"/>
      <c r="AB1497" s="415"/>
      <c r="AC1497" s="415"/>
      <c r="AD1497" s="427"/>
      <c r="AE1497" s="415"/>
      <c r="AF1497" s="415"/>
      <c r="AG1497" s="415"/>
      <c r="AH1497" s="415"/>
      <c r="AI1497" s="415"/>
    </row>
    <row r="1498" spans="1:35" s="154" customFormat="1">
      <c r="A1498" s="415"/>
      <c r="B1498" s="415"/>
      <c r="C1498" s="425"/>
      <c r="D1498" s="415"/>
      <c r="E1498" s="415"/>
      <c r="F1498" s="415"/>
      <c r="G1498" s="416"/>
      <c r="H1498" s="416"/>
      <c r="I1498" s="415"/>
      <c r="J1498" s="417"/>
      <c r="K1498" s="415"/>
      <c r="L1498" s="415"/>
      <c r="M1498" s="415"/>
      <c r="N1498" s="418"/>
      <c r="O1498" s="418"/>
      <c r="P1498" s="414"/>
      <c r="Q1498" s="415"/>
      <c r="R1498" s="415"/>
      <c r="S1498" s="415"/>
      <c r="T1498" s="415"/>
      <c r="U1498" s="415"/>
      <c r="V1498" s="415"/>
      <c r="W1498" s="415"/>
      <c r="X1498" s="415"/>
      <c r="Y1498" s="415"/>
      <c r="Z1498" s="415"/>
      <c r="AA1498" s="415"/>
      <c r="AB1498" s="415"/>
      <c r="AC1498" s="415"/>
      <c r="AD1498" s="427"/>
      <c r="AE1498" s="415"/>
      <c r="AF1498" s="415"/>
      <c r="AG1498" s="415"/>
      <c r="AH1498" s="415"/>
      <c r="AI1498" s="415"/>
    </row>
    <row r="1499" spans="1:35" s="154" customFormat="1">
      <c r="A1499" s="415"/>
      <c r="B1499" s="415"/>
      <c r="C1499" s="425"/>
      <c r="D1499" s="415"/>
      <c r="E1499" s="415"/>
      <c r="F1499" s="415"/>
      <c r="G1499" s="416"/>
      <c r="H1499" s="416"/>
      <c r="I1499" s="415"/>
      <c r="J1499" s="417"/>
      <c r="K1499" s="415"/>
      <c r="L1499" s="415"/>
      <c r="M1499" s="415"/>
      <c r="N1499" s="418"/>
      <c r="O1499" s="418"/>
      <c r="P1499" s="414"/>
      <c r="Q1499" s="415"/>
      <c r="R1499" s="415"/>
      <c r="S1499" s="415"/>
      <c r="T1499" s="415"/>
      <c r="U1499" s="415"/>
      <c r="V1499" s="415"/>
      <c r="W1499" s="415"/>
      <c r="X1499" s="415"/>
      <c r="Y1499" s="415"/>
      <c r="Z1499" s="415"/>
      <c r="AA1499" s="415"/>
      <c r="AB1499" s="415"/>
      <c r="AC1499" s="415"/>
      <c r="AD1499" s="427"/>
      <c r="AE1499" s="415"/>
      <c r="AF1499" s="415"/>
      <c r="AG1499" s="415"/>
      <c r="AH1499" s="415"/>
      <c r="AI1499" s="415"/>
    </row>
    <row r="1500" spans="1:35" s="154" customFormat="1">
      <c r="A1500" s="415"/>
      <c r="B1500" s="415"/>
      <c r="C1500" s="425"/>
      <c r="D1500" s="415"/>
      <c r="E1500" s="415"/>
      <c r="F1500" s="415"/>
      <c r="G1500" s="416"/>
      <c r="H1500" s="416"/>
      <c r="I1500" s="415"/>
      <c r="J1500" s="417"/>
      <c r="K1500" s="415"/>
      <c r="L1500" s="415"/>
      <c r="M1500" s="415"/>
      <c r="N1500" s="418"/>
      <c r="O1500" s="418"/>
      <c r="P1500" s="414"/>
      <c r="Q1500" s="415"/>
      <c r="R1500" s="415"/>
      <c r="S1500" s="415"/>
      <c r="T1500" s="415"/>
      <c r="U1500" s="415"/>
      <c r="V1500" s="415"/>
      <c r="W1500" s="415"/>
      <c r="X1500" s="415"/>
      <c r="Y1500" s="415"/>
      <c r="Z1500" s="415"/>
      <c r="AA1500" s="415"/>
      <c r="AB1500" s="415"/>
      <c r="AC1500" s="415"/>
      <c r="AD1500" s="427"/>
      <c r="AE1500" s="415"/>
      <c r="AF1500" s="415"/>
      <c r="AG1500" s="415"/>
      <c r="AH1500" s="415"/>
      <c r="AI1500" s="415"/>
    </row>
    <row r="1501" spans="1:35" s="154" customFormat="1">
      <c r="A1501" s="415"/>
      <c r="B1501" s="415"/>
      <c r="C1501" s="425"/>
      <c r="D1501" s="415"/>
      <c r="E1501" s="415"/>
      <c r="F1501" s="415"/>
      <c r="G1501" s="416"/>
      <c r="H1501" s="416"/>
      <c r="I1501" s="415"/>
      <c r="J1501" s="417"/>
      <c r="K1501" s="415"/>
      <c r="L1501" s="415"/>
      <c r="M1501" s="415"/>
      <c r="N1501" s="418"/>
      <c r="O1501" s="418"/>
      <c r="P1501" s="414"/>
      <c r="Q1501" s="415"/>
      <c r="R1501" s="415"/>
      <c r="S1501" s="415"/>
      <c r="T1501" s="415"/>
      <c r="U1501" s="415"/>
      <c r="V1501" s="415"/>
      <c r="W1501" s="415"/>
      <c r="X1501" s="415"/>
      <c r="Y1501" s="415"/>
      <c r="Z1501" s="415"/>
      <c r="AA1501" s="415"/>
      <c r="AB1501" s="415"/>
      <c r="AC1501" s="415"/>
      <c r="AD1501" s="427"/>
      <c r="AE1501" s="415"/>
      <c r="AF1501" s="415"/>
      <c r="AG1501" s="415"/>
      <c r="AH1501" s="415"/>
      <c r="AI1501" s="415"/>
    </row>
    <row r="1502" spans="1:35" s="154" customFormat="1">
      <c r="A1502" s="415"/>
      <c r="B1502" s="415"/>
      <c r="C1502" s="425"/>
      <c r="D1502" s="415"/>
      <c r="E1502" s="415"/>
      <c r="F1502" s="415"/>
      <c r="G1502" s="416"/>
      <c r="H1502" s="416"/>
      <c r="I1502" s="415"/>
      <c r="J1502" s="417"/>
      <c r="K1502" s="415"/>
      <c r="L1502" s="415"/>
      <c r="M1502" s="415"/>
      <c r="N1502" s="418"/>
      <c r="O1502" s="418"/>
      <c r="P1502" s="414"/>
      <c r="Q1502" s="415"/>
      <c r="R1502" s="415"/>
      <c r="S1502" s="415"/>
      <c r="T1502" s="415"/>
      <c r="U1502" s="415"/>
      <c r="V1502" s="415"/>
      <c r="W1502" s="415"/>
      <c r="X1502" s="415"/>
      <c r="Y1502" s="415"/>
      <c r="Z1502" s="415"/>
      <c r="AA1502" s="415"/>
      <c r="AB1502" s="415"/>
      <c r="AC1502" s="415"/>
      <c r="AD1502" s="427"/>
      <c r="AE1502" s="415"/>
      <c r="AF1502" s="415"/>
      <c r="AG1502" s="415"/>
      <c r="AH1502" s="415"/>
      <c r="AI1502" s="415"/>
    </row>
    <row r="1503" spans="1:35" s="154" customFormat="1">
      <c r="A1503" s="415"/>
      <c r="B1503" s="415"/>
      <c r="C1503" s="425"/>
      <c r="D1503" s="415"/>
      <c r="E1503" s="415"/>
      <c r="F1503" s="415"/>
      <c r="G1503" s="416"/>
      <c r="H1503" s="416"/>
      <c r="I1503" s="415"/>
      <c r="J1503" s="417"/>
      <c r="K1503" s="415"/>
      <c r="L1503" s="415"/>
      <c r="M1503" s="415"/>
      <c r="N1503" s="418"/>
      <c r="O1503" s="418"/>
      <c r="P1503" s="414"/>
      <c r="Q1503" s="415"/>
      <c r="R1503" s="415"/>
      <c r="S1503" s="415"/>
      <c r="T1503" s="415"/>
      <c r="U1503" s="415"/>
      <c r="V1503" s="415"/>
      <c r="W1503" s="415"/>
      <c r="X1503" s="415"/>
      <c r="Y1503" s="415"/>
      <c r="Z1503" s="415"/>
      <c r="AA1503" s="415"/>
      <c r="AB1503" s="415"/>
      <c r="AC1503" s="415"/>
      <c r="AD1503" s="427"/>
      <c r="AE1503" s="415"/>
      <c r="AF1503" s="415"/>
      <c r="AG1503" s="415"/>
      <c r="AH1503" s="415"/>
      <c r="AI1503" s="415"/>
    </row>
    <row r="1504" spans="1:35" s="154" customFormat="1">
      <c r="A1504" s="415"/>
      <c r="B1504" s="415"/>
      <c r="C1504" s="425"/>
      <c r="D1504" s="415"/>
      <c r="E1504" s="415"/>
      <c r="F1504" s="415"/>
      <c r="G1504" s="416"/>
      <c r="H1504" s="416"/>
      <c r="I1504" s="415"/>
      <c r="J1504" s="417"/>
      <c r="K1504" s="415"/>
      <c r="L1504" s="415"/>
      <c r="M1504" s="415"/>
      <c r="N1504" s="418"/>
      <c r="O1504" s="418"/>
      <c r="P1504" s="414"/>
      <c r="Q1504" s="415"/>
      <c r="R1504" s="415"/>
      <c r="S1504" s="415"/>
      <c r="T1504" s="415"/>
      <c r="U1504" s="415"/>
      <c r="V1504" s="415"/>
      <c r="W1504" s="415"/>
      <c r="X1504" s="415"/>
      <c r="Y1504" s="415"/>
      <c r="Z1504" s="415"/>
      <c r="AA1504" s="415"/>
      <c r="AB1504" s="415"/>
      <c r="AC1504" s="415"/>
      <c r="AD1504" s="427"/>
      <c r="AE1504" s="415"/>
      <c r="AF1504" s="415"/>
      <c r="AG1504" s="415"/>
      <c r="AH1504" s="415"/>
      <c r="AI1504" s="415"/>
    </row>
    <row r="1505" spans="1:35" s="154" customFormat="1">
      <c r="A1505" s="415"/>
      <c r="B1505" s="415"/>
      <c r="C1505" s="425"/>
      <c r="D1505" s="415"/>
      <c r="E1505" s="415"/>
      <c r="F1505" s="415"/>
      <c r="G1505" s="416"/>
      <c r="H1505" s="416"/>
      <c r="I1505" s="415"/>
      <c r="J1505" s="417"/>
      <c r="K1505" s="415"/>
      <c r="L1505" s="415"/>
      <c r="M1505" s="415"/>
      <c r="N1505" s="418"/>
      <c r="O1505" s="418"/>
      <c r="P1505" s="414"/>
      <c r="Q1505" s="415"/>
      <c r="R1505" s="415"/>
      <c r="S1505" s="415"/>
      <c r="T1505" s="415"/>
      <c r="U1505" s="415"/>
      <c r="V1505" s="415"/>
      <c r="W1505" s="415"/>
      <c r="X1505" s="415"/>
      <c r="Y1505" s="415"/>
      <c r="Z1505" s="415"/>
      <c r="AA1505" s="415"/>
      <c r="AB1505" s="415"/>
      <c r="AC1505" s="415"/>
      <c r="AD1505" s="427"/>
      <c r="AE1505" s="415"/>
      <c r="AF1505" s="415"/>
      <c r="AG1505" s="415"/>
      <c r="AH1505" s="415"/>
      <c r="AI1505" s="415"/>
    </row>
    <row r="1506" spans="1:35" s="154" customFormat="1">
      <c r="A1506" s="415"/>
      <c r="B1506" s="415"/>
      <c r="C1506" s="425"/>
      <c r="D1506" s="415"/>
      <c r="E1506" s="415"/>
      <c r="F1506" s="415"/>
      <c r="G1506" s="416"/>
      <c r="H1506" s="416"/>
      <c r="I1506" s="415"/>
      <c r="J1506" s="417"/>
      <c r="K1506" s="415"/>
      <c r="L1506" s="415"/>
      <c r="M1506" s="415"/>
      <c r="N1506" s="418"/>
      <c r="O1506" s="418"/>
      <c r="P1506" s="414"/>
      <c r="Q1506" s="415"/>
      <c r="R1506" s="415"/>
      <c r="S1506" s="415"/>
      <c r="T1506" s="415"/>
      <c r="U1506" s="415"/>
      <c r="V1506" s="415"/>
      <c r="W1506" s="415"/>
      <c r="X1506" s="415"/>
      <c r="Y1506" s="415"/>
      <c r="Z1506" s="415"/>
      <c r="AA1506" s="415"/>
      <c r="AB1506" s="415"/>
      <c r="AC1506" s="415"/>
      <c r="AD1506" s="427"/>
      <c r="AE1506" s="415"/>
      <c r="AF1506" s="415"/>
      <c r="AG1506" s="415"/>
      <c r="AH1506" s="415"/>
      <c r="AI1506" s="415"/>
    </row>
    <row r="1507" spans="1:35" s="154" customFormat="1">
      <c r="A1507" s="415"/>
      <c r="B1507" s="415"/>
      <c r="C1507" s="425"/>
      <c r="D1507" s="415"/>
      <c r="E1507" s="415"/>
      <c r="F1507" s="415"/>
      <c r="G1507" s="416"/>
      <c r="H1507" s="416"/>
      <c r="I1507" s="415"/>
      <c r="J1507" s="417"/>
      <c r="K1507" s="415"/>
      <c r="L1507" s="415"/>
      <c r="M1507" s="415"/>
      <c r="N1507" s="418"/>
      <c r="O1507" s="418"/>
      <c r="P1507" s="414"/>
      <c r="Q1507" s="415"/>
      <c r="R1507" s="415"/>
      <c r="S1507" s="415"/>
      <c r="T1507" s="415"/>
      <c r="U1507" s="415"/>
      <c r="V1507" s="415"/>
      <c r="W1507" s="415"/>
      <c r="X1507" s="415"/>
      <c r="Y1507" s="415"/>
      <c r="Z1507" s="415"/>
      <c r="AA1507" s="415"/>
      <c r="AB1507" s="415"/>
      <c r="AC1507" s="415"/>
      <c r="AD1507" s="427"/>
      <c r="AE1507" s="415"/>
      <c r="AF1507" s="415"/>
      <c r="AG1507" s="415"/>
      <c r="AH1507" s="415"/>
      <c r="AI1507" s="415"/>
    </row>
    <row r="1508" spans="1:35" s="154" customFormat="1">
      <c r="A1508" s="415"/>
      <c r="B1508" s="415"/>
      <c r="C1508" s="425"/>
      <c r="D1508" s="415"/>
      <c r="E1508" s="415"/>
      <c r="F1508" s="415"/>
      <c r="G1508" s="416"/>
      <c r="H1508" s="416"/>
      <c r="I1508" s="415"/>
      <c r="J1508" s="417"/>
      <c r="K1508" s="415"/>
      <c r="L1508" s="415"/>
      <c r="M1508" s="415"/>
      <c r="N1508" s="418"/>
      <c r="O1508" s="418"/>
      <c r="P1508" s="414"/>
      <c r="Q1508" s="415"/>
      <c r="R1508" s="415"/>
      <c r="S1508" s="415"/>
      <c r="T1508" s="415"/>
      <c r="U1508" s="415"/>
      <c r="V1508" s="415"/>
      <c r="W1508" s="415"/>
      <c r="X1508" s="415"/>
      <c r="Y1508" s="415"/>
      <c r="Z1508" s="415"/>
      <c r="AA1508" s="415"/>
      <c r="AB1508" s="415"/>
      <c r="AC1508" s="415"/>
      <c r="AD1508" s="427"/>
      <c r="AE1508" s="415"/>
      <c r="AF1508" s="415"/>
      <c r="AG1508" s="415"/>
      <c r="AH1508" s="415"/>
      <c r="AI1508" s="415"/>
    </row>
    <row r="1509" spans="1:35" s="154" customFormat="1">
      <c r="A1509" s="415"/>
      <c r="B1509" s="415"/>
      <c r="C1509" s="425"/>
      <c r="D1509" s="415"/>
      <c r="E1509" s="415"/>
      <c r="F1509" s="415"/>
      <c r="G1509" s="416"/>
      <c r="H1509" s="416"/>
      <c r="I1509" s="415"/>
      <c r="J1509" s="417"/>
      <c r="K1509" s="415"/>
      <c r="L1509" s="415"/>
      <c r="M1509" s="415"/>
      <c r="N1509" s="418"/>
      <c r="O1509" s="418"/>
      <c r="P1509" s="414"/>
      <c r="Q1509" s="415"/>
      <c r="R1509" s="415"/>
      <c r="S1509" s="415"/>
      <c r="T1509" s="415"/>
      <c r="U1509" s="415"/>
      <c r="V1509" s="415"/>
      <c r="W1509" s="415"/>
      <c r="X1509" s="415"/>
      <c r="Y1509" s="415"/>
      <c r="Z1509" s="415"/>
      <c r="AA1509" s="415"/>
      <c r="AB1509" s="415"/>
      <c r="AC1509" s="415"/>
      <c r="AD1509" s="427"/>
      <c r="AE1509" s="415"/>
      <c r="AF1509" s="415"/>
      <c r="AG1509" s="415"/>
      <c r="AH1509" s="415"/>
      <c r="AI1509" s="415"/>
    </row>
    <row r="1510" spans="1:35" s="154" customFormat="1">
      <c r="A1510" s="415"/>
      <c r="B1510" s="415"/>
      <c r="C1510" s="425"/>
      <c r="D1510" s="415"/>
      <c r="E1510" s="415"/>
      <c r="F1510" s="415"/>
      <c r="G1510" s="416"/>
      <c r="H1510" s="416"/>
      <c r="I1510" s="415"/>
      <c r="J1510" s="417"/>
      <c r="K1510" s="415"/>
      <c r="L1510" s="415"/>
      <c r="M1510" s="415"/>
      <c r="N1510" s="418"/>
      <c r="O1510" s="418"/>
      <c r="P1510" s="414"/>
      <c r="Q1510" s="415"/>
      <c r="R1510" s="415"/>
      <c r="S1510" s="415"/>
      <c r="T1510" s="415"/>
      <c r="U1510" s="415"/>
      <c r="V1510" s="415"/>
      <c r="W1510" s="415"/>
      <c r="X1510" s="415"/>
      <c r="Y1510" s="415"/>
      <c r="Z1510" s="415"/>
      <c r="AA1510" s="415"/>
      <c r="AB1510" s="415"/>
      <c r="AC1510" s="415"/>
      <c r="AD1510" s="427"/>
      <c r="AE1510" s="415"/>
      <c r="AF1510" s="415"/>
      <c r="AG1510" s="415"/>
      <c r="AH1510" s="415"/>
      <c r="AI1510" s="415"/>
    </row>
    <row r="1511" spans="1:35" s="154" customFormat="1">
      <c r="A1511" s="415"/>
      <c r="B1511" s="415"/>
      <c r="C1511" s="425"/>
      <c r="D1511" s="415"/>
      <c r="E1511" s="415"/>
      <c r="F1511" s="415"/>
      <c r="G1511" s="416"/>
      <c r="H1511" s="416"/>
      <c r="I1511" s="415"/>
      <c r="J1511" s="417"/>
      <c r="K1511" s="415"/>
      <c r="L1511" s="415"/>
      <c r="M1511" s="415"/>
      <c r="N1511" s="418"/>
      <c r="O1511" s="418"/>
      <c r="P1511" s="414"/>
      <c r="Q1511" s="415"/>
      <c r="R1511" s="415"/>
      <c r="S1511" s="415"/>
      <c r="T1511" s="415"/>
      <c r="U1511" s="415"/>
      <c r="V1511" s="415"/>
      <c r="W1511" s="415"/>
      <c r="X1511" s="415"/>
      <c r="Y1511" s="415"/>
      <c r="Z1511" s="415"/>
      <c r="AA1511" s="415"/>
      <c r="AB1511" s="415"/>
      <c r="AC1511" s="415"/>
      <c r="AD1511" s="427"/>
      <c r="AE1511" s="415"/>
      <c r="AF1511" s="415"/>
      <c r="AG1511" s="415"/>
      <c r="AH1511" s="415"/>
      <c r="AI1511" s="415"/>
    </row>
    <row r="1512" spans="1:35" s="154" customFormat="1">
      <c r="A1512" s="415"/>
      <c r="B1512" s="415"/>
      <c r="C1512" s="425"/>
      <c r="D1512" s="415"/>
      <c r="E1512" s="415"/>
      <c r="F1512" s="415"/>
      <c r="G1512" s="416"/>
      <c r="H1512" s="416"/>
      <c r="I1512" s="415"/>
      <c r="J1512" s="417"/>
      <c r="K1512" s="415"/>
      <c r="L1512" s="415"/>
      <c r="M1512" s="415"/>
      <c r="N1512" s="418"/>
      <c r="O1512" s="418"/>
      <c r="P1512" s="414"/>
      <c r="Q1512" s="415"/>
      <c r="R1512" s="415"/>
      <c r="S1512" s="415"/>
      <c r="T1512" s="415"/>
      <c r="U1512" s="415"/>
      <c r="V1512" s="415"/>
      <c r="W1512" s="415"/>
      <c r="X1512" s="415"/>
      <c r="Y1512" s="415"/>
      <c r="Z1512" s="415"/>
      <c r="AA1512" s="415"/>
      <c r="AB1512" s="415"/>
      <c r="AC1512" s="415"/>
      <c r="AD1512" s="427"/>
      <c r="AE1512" s="415"/>
      <c r="AF1512" s="415"/>
      <c r="AG1512" s="415"/>
      <c r="AH1512" s="415"/>
      <c r="AI1512" s="415"/>
    </row>
    <row r="1513" spans="1:35" s="154" customFormat="1">
      <c r="A1513" s="415"/>
      <c r="B1513" s="415"/>
      <c r="C1513" s="425"/>
      <c r="D1513" s="415"/>
      <c r="E1513" s="415"/>
      <c r="F1513" s="415"/>
      <c r="G1513" s="416"/>
      <c r="H1513" s="416"/>
      <c r="I1513" s="415"/>
      <c r="J1513" s="417"/>
      <c r="K1513" s="415"/>
      <c r="L1513" s="415"/>
      <c r="M1513" s="415"/>
      <c r="N1513" s="418"/>
      <c r="O1513" s="418"/>
      <c r="P1513" s="414"/>
      <c r="Q1513" s="415"/>
      <c r="R1513" s="415"/>
      <c r="S1513" s="415"/>
      <c r="T1513" s="415"/>
      <c r="U1513" s="415"/>
      <c r="V1513" s="415"/>
      <c r="W1513" s="415"/>
      <c r="X1513" s="415"/>
      <c r="Y1513" s="415"/>
      <c r="Z1513" s="415"/>
      <c r="AA1513" s="415"/>
      <c r="AB1513" s="415"/>
      <c r="AC1513" s="415"/>
      <c r="AD1513" s="427"/>
      <c r="AE1513" s="415"/>
      <c r="AF1513" s="415"/>
      <c r="AG1513" s="415"/>
      <c r="AH1513" s="415"/>
      <c r="AI1513" s="415"/>
    </row>
    <row r="1514" spans="1:35" s="154" customFormat="1">
      <c r="A1514" s="415"/>
      <c r="B1514" s="415"/>
      <c r="C1514" s="425"/>
      <c r="D1514" s="415"/>
      <c r="E1514" s="415"/>
      <c r="F1514" s="415"/>
      <c r="G1514" s="416"/>
      <c r="H1514" s="416"/>
      <c r="I1514" s="415"/>
      <c r="J1514" s="417"/>
      <c r="K1514" s="415"/>
      <c r="L1514" s="415"/>
      <c r="M1514" s="415"/>
      <c r="N1514" s="418"/>
      <c r="O1514" s="418"/>
      <c r="P1514" s="414"/>
      <c r="Q1514" s="415"/>
      <c r="R1514" s="415"/>
      <c r="S1514" s="415"/>
      <c r="T1514" s="415"/>
      <c r="U1514" s="415"/>
      <c r="V1514" s="415"/>
      <c r="W1514" s="415"/>
      <c r="X1514" s="415"/>
      <c r="Y1514" s="415"/>
      <c r="Z1514" s="415"/>
      <c r="AA1514" s="415"/>
      <c r="AB1514" s="415"/>
      <c r="AC1514" s="415"/>
      <c r="AD1514" s="427"/>
      <c r="AE1514" s="415"/>
      <c r="AF1514" s="415"/>
      <c r="AG1514" s="415"/>
      <c r="AH1514" s="415"/>
      <c r="AI1514" s="415"/>
    </row>
    <row r="1515" spans="1:35" s="154" customFormat="1">
      <c r="A1515" s="415"/>
      <c r="B1515" s="415"/>
      <c r="C1515" s="425"/>
      <c r="D1515" s="415"/>
      <c r="E1515" s="415"/>
      <c r="F1515" s="415"/>
      <c r="G1515" s="416"/>
      <c r="H1515" s="416"/>
      <c r="I1515" s="415"/>
      <c r="J1515" s="417"/>
      <c r="K1515" s="415"/>
      <c r="L1515" s="415"/>
      <c r="M1515" s="415"/>
      <c r="N1515" s="418"/>
      <c r="O1515" s="418"/>
      <c r="P1515" s="414"/>
      <c r="Q1515" s="415"/>
      <c r="R1515" s="415"/>
      <c r="S1515" s="415"/>
      <c r="T1515" s="415"/>
      <c r="U1515" s="415"/>
      <c r="V1515" s="415"/>
      <c r="W1515" s="415"/>
      <c r="X1515" s="415"/>
      <c r="Y1515" s="415"/>
      <c r="Z1515" s="415"/>
      <c r="AA1515" s="415"/>
      <c r="AB1515" s="415"/>
      <c r="AC1515" s="415"/>
      <c r="AD1515" s="427"/>
      <c r="AE1515" s="415"/>
      <c r="AF1515" s="415"/>
      <c r="AG1515" s="415"/>
      <c r="AH1515" s="415"/>
      <c r="AI1515" s="415"/>
    </row>
    <row r="1516" spans="1:35" s="154" customFormat="1">
      <c r="A1516" s="415"/>
      <c r="B1516" s="415"/>
      <c r="C1516" s="425"/>
      <c r="D1516" s="415"/>
      <c r="E1516" s="415"/>
      <c r="F1516" s="415"/>
      <c r="G1516" s="416"/>
      <c r="H1516" s="416"/>
      <c r="I1516" s="415"/>
      <c r="J1516" s="417"/>
      <c r="K1516" s="415"/>
      <c r="L1516" s="415"/>
      <c r="M1516" s="415"/>
      <c r="N1516" s="418"/>
      <c r="O1516" s="418"/>
      <c r="P1516" s="414"/>
      <c r="Q1516" s="415"/>
      <c r="R1516" s="415"/>
      <c r="S1516" s="415"/>
      <c r="T1516" s="415"/>
      <c r="U1516" s="415"/>
      <c r="V1516" s="415"/>
      <c r="W1516" s="415"/>
      <c r="X1516" s="415"/>
      <c r="Y1516" s="415"/>
      <c r="Z1516" s="415"/>
      <c r="AA1516" s="415"/>
      <c r="AB1516" s="415"/>
      <c r="AC1516" s="415"/>
      <c r="AD1516" s="427"/>
      <c r="AE1516" s="415"/>
      <c r="AF1516" s="415"/>
      <c r="AG1516" s="415"/>
      <c r="AH1516" s="415"/>
      <c r="AI1516" s="415"/>
    </row>
    <row r="1517" spans="1:35" s="154" customFormat="1">
      <c r="A1517" s="415"/>
      <c r="B1517" s="415"/>
      <c r="C1517" s="425"/>
      <c r="D1517" s="415"/>
      <c r="E1517" s="415"/>
      <c r="F1517" s="415"/>
      <c r="G1517" s="416"/>
      <c r="H1517" s="416"/>
      <c r="I1517" s="415"/>
      <c r="J1517" s="417"/>
      <c r="K1517" s="415"/>
      <c r="L1517" s="415"/>
      <c r="M1517" s="415"/>
      <c r="N1517" s="418"/>
      <c r="O1517" s="418"/>
      <c r="P1517" s="414"/>
      <c r="Q1517" s="415"/>
      <c r="R1517" s="415"/>
      <c r="S1517" s="415"/>
      <c r="T1517" s="415"/>
      <c r="U1517" s="415"/>
      <c r="V1517" s="415"/>
      <c r="W1517" s="415"/>
      <c r="X1517" s="415"/>
      <c r="Y1517" s="415"/>
      <c r="Z1517" s="415"/>
      <c r="AA1517" s="415"/>
      <c r="AB1517" s="415"/>
      <c r="AC1517" s="415"/>
      <c r="AD1517" s="427"/>
      <c r="AE1517" s="415"/>
      <c r="AF1517" s="415"/>
      <c r="AG1517" s="415"/>
      <c r="AH1517" s="415"/>
      <c r="AI1517" s="415"/>
    </row>
    <row r="1518" spans="1:35" s="154" customFormat="1">
      <c r="A1518" s="415"/>
      <c r="B1518" s="415"/>
      <c r="C1518" s="425"/>
      <c r="D1518" s="415"/>
      <c r="E1518" s="415"/>
      <c r="F1518" s="415"/>
      <c r="G1518" s="416"/>
      <c r="H1518" s="416"/>
      <c r="I1518" s="415"/>
      <c r="J1518" s="417"/>
      <c r="K1518" s="415"/>
      <c r="L1518" s="415"/>
      <c r="M1518" s="415"/>
      <c r="N1518" s="418"/>
      <c r="O1518" s="418"/>
      <c r="P1518" s="414"/>
      <c r="Q1518" s="415"/>
      <c r="R1518" s="415"/>
      <c r="S1518" s="415"/>
      <c r="T1518" s="415"/>
      <c r="U1518" s="415"/>
      <c r="V1518" s="415"/>
      <c r="W1518" s="415"/>
      <c r="X1518" s="415"/>
      <c r="Y1518" s="415"/>
      <c r="Z1518" s="415"/>
      <c r="AA1518" s="415"/>
      <c r="AB1518" s="415"/>
      <c r="AC1518" s="415"/>
      <c r="AD1518" s="427"/>
      <c r="AE1518" s="415"/>
      <c r="AF1518" s="415"/>
      <c r="AG1518" s="415"/>
      <c r="AH1518" s="415"/>
      <c r="AI1518" s="415"/>
    </row>
    <row r="1519" spans="1:35" s="154" customFormat="1">
      <c r="A1519" s="415"/>
      <c r="B1519" s="415"/>
      <c r="C1519" s="425"/>
      <c r="D1519" s="415"/>
      <c r="E1519" s="415"/>
      <c r="F1519" s="415"/>
      <c r="G1519" s="416"/>
      <c r="H1519" s="416"/>
      <c r="I1519" s="415"/>
      <c r="J1519" s="417"/>
      <c r="K1519" s="415"/>
      <c r="L1519" s="415"/>
      <c r="M1519" s="415"/>
      <c r="N1519" s="418"/>
      <c r="O1519" s="418"/>
      <c r="P1519" s="414"/>
      <c r="Q1519" s="415"/>
      <c r="R1519" s="415"/>
      <c r="S1519" s="415"/>
      <c r="T1519" s="415"/>
      <c r="U1519" s="415"/>
      <c r="V1519" s="415"/>
      <c r="W1519" s="415"/>
      <c r="X1519" s="415"/>
      <c r="Y1519" s="415"/>
      <c r="Z1519" s="415"/>
      <c r="AA1519" s="415"/>
      <c r="AB1519" s="415"/>
      <c r="AC1519" s="415"/>
      <c r="AD1519" s="427"/>
      <c r="AE1519" s="415"/>
      <c r="AF1519" s="415"/>
      <c r="AG1519" s="415"/>
      <c r="AH1519" s="415"/>
      <c r="AI1519" s="415"/>
    </row>
    <row r="1520" spans="1:35" s="154" customFormat="1">
      <c r="A1520" s="415"/>
      <c r="B1520" s="415"/>
      <c r="C1520" s="425"/>
      <c r="D1520" s="415"/>
      <c r="E1520" s="415"/>
      <c r="F1520" s="415"/>
      <c r="G1520" s="416"/>
      <c r="H1520" s="416"/>
      <c r="I1520" s="415"/>
      <c r="J1520" s="417"/>
      <c r="K1520" s="415"/>
      <c r="L1520" s="415"/>
      <c r="M1520" s="415"/>
      <c r="N1520" s="418"/>
      <c r="O1520" s="418"/>
      <c r="P1520" s="414"/>
      <c r="Q1520" s="415"/>
      <c r="R1520" s="415"/>
      <c r="S1520" s="415"/>
      <c r="T1520" s="415"/>
      <c r="U1520" s="415"/>
      <c r="V1520" s="415"/>
      <c r="W1520" s="415"/>
      <c r="X1520" s="415"/>
      <c r="Y1520" s="415"/>
      <c r="Z1520" s="415"/>
      <c r="AA1520" s="415"/>
      <c r="AB1520" s="415"/>
      <c r="AC1520" s="415"/>
      <c r="AD1520" s="427"/>
      <c r="AE1520" s="415"/>
      <c r="AF1520" s="415"/>
      <c r="AG1520" s="415"/>
      <c r="AH1520" s="415"/>
      <c r="AI1520" s="415"/>
    </row>
    <row r="1521" spans="1:35" s="154" customFormat="1">
      <c r="A1521" s="415"/>
      <c r="B1521" s="415"/>
      <c r="C1521" s="425"/>
      <c r="D1521" s="415"/>
      <c r="E1521" s="415"/>
      <c r="F1521" s="415"/>
      <c r="G1521" s="416"/>
      <c r="H1521" s="416"/>
      <c r="I1521" s="415"/>
      <c r="J1521" s="417"/>
      <c r="K1521" s="415"/>
      <c r="L1521" s="415"/>
      <c r="M1521" s="415"/>
      <c r="N1521" s="418"/>
      <c r="O1521" s="418"/>
      <c r="P1521" s="414"/>
      <c r="Q1521" s="415"/>
      <c r="R1521" s="415"/>
      <c r="S1521" s="415"/>
      <c r="T1521" s="415"/>
      <c r="U1521" s="415"/>
      <c r="V1521" s="415"/>
      <c r="W1521" s="415"/>
      <c r="X1521" s="415"/>
      <c r="Y1521" s="415"/>
      <c r="Z1521" s="415"/>
      <c r="AA1521" s="415"/>
      <c r="AB1521" s="415"/>
      <c r="AC1521" s="415"/>
      <c r="AD1521" s="427"/>
      <c r="AE1521" s="415"/>
      <c r="AF1521" s="415"/>
      <c r="AG1521" s="415"/>
      <c r="AH1521" s="415"/>
      <c r="AI1521" s="415"/>
    </row>
    <row r="1522" spans="1:35" s="154" customFormat="1">
      <c r="A1522" s="415"/>
      <c r="B1522" s="415"/>
      <c r="C1522" s="425"/>
      <c r="D1522" s="415"/>
      <c r="E1522" s="415"/>
      <c r="F1522" s="415"/>
      <c r="G1522" s="416"/>
      <c r="H1522" s="416"/>
      <c r="I1522" s="415"/>
      <c r="J1522" s="417"/>
      <c r="K1522" s="415"/>
      <c r="L1522" s="415"/>
      <c r="M1522" s="415"/>
      <c r="N1522" s="418"/>
      <c r="O1522" s="418"/>
      <c r="P1522" s="414"/>
      <c r="Q1522" s="415"/>
      <c r="R1522" s="415"/>
      <c r="S1522" s="415"/>
      <c r="T1522" s="415"/>
      <c r="U1522" s="415"/>
      <c r="V1522" s="415"/>
      <c r="W1522" s="415"/>
      <c r="X1522" s="415"/>
      <c r="Y1522" s="415"/>
      <c r="Z1522" s="415"/>
      <c r="AA1522" s="415"/>
      <c r="AB1522" s="415"/>
      <c r="AC1522" s="415"/>
      <c r="AD1522" s="427"/>
      <c r="AE1522" s="415"/>
      <c r="AF1522" s="415"/>
      <c r="AG1522" s="415"/>
      <c r="AH1522" s="415"/>
      <c r="AI1522" s="415"/>
    </row>
    <row r="1523" spans="1:35" s="154" customFormat="1">
      <c r="A1523" s="415"/>
      <c r="B1523" s="415"/>
      <c r="C1523" s="425"/>
      <c r="D1523" s="415"/>
      <c r="E1523" s="415"/>
      <c r="F1523" s="415"/>
      <c r="G1523" s="416"/>
      <c r="H1523" s="416"/>
      <c r="I1523" s="415"/>
      <c r="J1523" s="417"/>
      <c r="K1523" s="415"/>
      <c r="L1523" s="415"/>
      <c r="M1523" s="415"/>
      <c r="N1523" s="418"/>
      <c r="O1523" s="418"/>
      <c r="P1523" s="414"/>
      <c r="Q1523" s="415"/>
      <c r="R1523" s="415"/>
      <c r="S1523" s="415"/>
      <c r="T1523" s="415"/>
      <c r="U1523" s="415"/>
      <c r="V1523" s="415"/>
      <c r="W1523" s="415"/>
      <c r="X1523" s="415"/>
      <c r="Y1523" s="415"/>
      <c r="Z1523" s="415"/>
      <c r="AA1523" s="415"/>
      <c r="AB1523" s="415"/>
      <c r="AC1523" s="415"/>
      <c r="AD1523" s="427"/>
      <c r="AE1523" s="415"/>
      <c r="AF1523" s="415"/>
      <c r="AG1523" s="415"/>
      <c r="AH1523" s="415"/>
      <c r="AI1523" s="415"/>
    </row>
    <row r="1524" spans="1:35" s="154" customFormat="1">
      <c r="A1524" s="415"/>
      <c r="B1524" s="415"/>
      <c r="C1524" s="425"/>
      <c r="D1524" s="415"/>
      <c r="E1524" s="415"/>
      <c r="F1524" s="415"/>
      <c r="G1524" s="416"/>
      <c r="H1524" s="416"/>
      <c r="I1524" s="415"/>
      <c r="J1524" s="417"/>
      <c r="K1524" s="415"/>
      <c r="L1524" s="415"/>
      <c r="M1524" s="415"/>
      <c r="N1524" s="418"/>
      <c r="O1524" s="418"/>
      <c r="P1524" s="414"/>
      <c r="Q1524" s="415"/>
      <c r="R1524" s="415"/>
      <c r="S1524" s="415"/>
      <c r="T1524" s="415"/>
      <c r="U1524" s="415"/>
      <c r="V1524" s="415"/>
      <c r="W1524" s="415"/>
      <c r="X1524" s="415"/>
      <c r="Y1524" s="415"/>
      <c r="Z1524" s="415"/>
      <c r="AA1524" s="415"/>
      <c r="AB1524" s="415"/>
      <c r="AC1524" s="415"/>
      <c r="AD1524" s="427"/>
      <c r="AE1524" s="415"/>
      <c r="AF1524" s="415"/>
      <c r="AG1524" s="415"/>
      <c r="AH1524" s="415"/>
      <c r="AI1524" s="415"/>
    </row>
    <row r="1525" spans="1:35" s="154" customFormat="1">
      <c r="A1525" s="415"/>
      <c r="B1525" s="415"/>
      <c r="C1525" s="425"/>
      <c r="D1525" s="415"/>
      <c r="E1525" s="415"/>
      <c r="F1525" s="415"/>
      <c r="G1525" s="416"/>
      <c r="H1525" s="416"/>
      <c r="I1525" s="415"/>
      <c r="J1525" s="417"/>
      <c r="K1525" s="415"/>
      <c r="L1525" s="415"/>
      <c r="M1525" s="415"/>
      <c r="N1525" s="418"/>
      <c r="O1525" s="418"/>
      <c r="P1525" s="414"/>
      <c r="Q1525" s="415"/>
      <c r="R1525" s="415"/>
      <c r="S1525" s="415"/>
      <c r="T1525" s="415"/>
      <c r="U1525" s="415"/>
      <c r="V1525" s="415"/>
      <c r="W1525" s="415"/>
      <c r="X1525" s="415"/>
      <c r="Y1525" s="415"/>
      <c r="Z1525" s="415"/>
      <c r="AA1525" s="415"/>
      <c r="AB1525" s="415"/>
      <c r="AC1525" s="415"/>
      <c r="AD1525" s="427"/>
      <c r="AE1525" s="415"/>
      <c r="AF1525" s="415"/>
      <c r="AG1525" s="415"/>
      <c r="AH1525" s="415"/>
      <c r="AI1525" s="415"/>
    </row>
    <row r="1526" spans="1:35" s="154" customFormat="1">
      <c r="A1526" s="415"/>
      <c r="B1526" s="415"/>
      <c r="C1526" s="425"/>
      <c r="D1526" s="415"/>
      <c r="E1526" s="415"/>
      <c r="F1526" s="415"/>
      <c r="G1526" s="416"/>
      <c r="H1526" s="416"/>
      <c r="I1526" s="415"/>
      <c r="J1526" s="417"/>
      <c r="K1526" s="415"/>
      <c r="L1526" s="415"/>
      <c r="M1526" s="415"/>
      <c r="N1526" s="418"/>
      <c r="O1526" s="418"/>
      <c r="P1526" s="414"/>
      <c r="Q1526" s="415"/>
      <c r="R1526" s="415"/>
      <c r="S1526" s="415"/>
      <c r="T1526" s="415"/>
      <c r="U1526" s="415"/>
      <c r="V1526" s="415"/>
      <c r="W1526" s="415"/>
      <c r="X1526" s="415"/>
      <c r="Y1526" s="415"/>
      <c r="Z1526" s="415"/>
      <c r="AA1526" s="415"/>
      <c r="AB1526" s="415"/>
      <c r="AC1526" s="415"/>
      <c r="AD1526" s="427"/>
      <c r="AE1526" s="415"/>
      <c r="AF1526" s="415"/>
      <c r="AG1526" s="415"/>
      <c r="AH1526" s="415"/>
      <c r="AI1526" s="415"/>
    </row>
    <row r="1527" spans="1:35" s="154" customFormat="1">
      <c r="A1527" s="415"/>
      <c r="B1527" s="415"/>
      <c r="C1527" s="425"/>
      <c r="D1527" s="415"/>
      <c r="E1527" s="415"/>
      <c r="F1527" s="415"/>
      <c r="G1527" s="416"/>
      <c r="H1527" s="416"/>
      <c r="I1527" s="415"/>
      <c r="J1527" s="417"/>
      <c r="K1527" s="415"/>
      <c r="L1527" s="415"/>
      <c r="M1527" s="415"/>
      <c r="N1527" s="418"/>
      <c r="O1527" s="418"/>
      <c r="P1527" s="414"/>
      <c r="Q1527" s="415"/>
      <c r="R1527" s="415"/>
      <c r="S1527" s="415"/>
      <c r="T1527" s="415"/>
      <c r="U1527" s="415"/>
      <c r="V1527" s="415"/>
      <c r="W1527" s="415"/>
      <c r="X1527" s="415"/>
      <c r="Y1527" s="415"/>
      <c r="Z1527" s="415"/>
      <c r="AA1527" s="415"/>
      <c r="AB1527" s="415"/>
      <c r="AC1527" s="415"/>
      <c r="AD1527" s="427"/>
      <c r="AE1527" s="415"/>
      <c r="AF1527" s="415"/>
      <c r="AG1527" s="415"/>
      <c r="AH1527" s="415"/>
      <c r="AI1527" s="415"/>
    </row>
    <row r="1528" spans="1:35" s="154" customFormat="1">
      <c r="A1528" s="415"/>
      <c r="B1528" s="415"/>
      <c r="C1528" s="425"/>
      <c r="D1528" s="415"/>
      <c r="E1528" s="415"/>
      <c r="F1528" s="415"/>
      <c r="G1528" s="416"/>
      <c r="H1528" s="416"/>
      <c r="I1528" s="415"/>
      <c r="J1528" s="417"/>
      <c r="K1528" s="415"/>
      <c r="L1528" s="415"/>
      <c r="M1528" s="415"/>
      <c r="N1528" s="418"/>
      <c r="O1528" s="418"/>
      <c r="P1528" s="414"/>
      <c r="Q1528" s="415"/>
      <c r="R1528" s="415"/>
      <c r="S1528" s="415"/>
      <c r="T1528" s="415"/>
      <c r="U1528" s="415"/>
      <c r="V1528" s="415"/>
      <c r="W1528" s="415"/>
      <c r="X1528" s="415"/>
      <c r="Y1528" s="415"/>
      <c r="Z1528" s="415"/>
      <c r="AA1528" s="415"/>
      <c r="AB1528" s="415"/>
      <c r="AC1528" s="415"/>
      <c r="AD1528" s="427"/>
      <c r="AE1528" s="415"/>
      <c r="AF1528" s="415"/>
      <c r="AG1528" s="415"/>
      <c r="AH1528" s="415"/>
      <c r="AI1528" s="415"/>
    </row>
    <row r="1529" spans="1:35" s="154" customFormat="1">
      <c r="A1529" s="415"/>
      <c r="B1529" s="415"/>
      <c r="C1529" s="425"/>
      <c r="D1529" s="415"/>
      <c r="E1529" s="415"/>
      <c r="F1529" s="415"/>
      <c r="G1529" s="416"/>
      <c r="H1529" s="416"/>
      <c r="I1529" s="415"/>
      <c r="J1529" s="417"/>
      <c r="K1529" s="415"/>
      <c r="L1529" s="415"/>
      <c r="M1529" s="415"/>
      <c r="N1529" s="418"/>
      <c r="O1529" s="418"/>
      <c r="P1529" s="414"/>
      <c r="Q1529" s="415"/>
      <c r="R1529" s="415"/>
      <c r="S1529" s="415"/>
      <c r="T1529" s="415"/>
      <c r="U1529" s="415"/>
      <c r="V1529" s="415"/>
      <c r="W1529" s="415"/>
      <c r="X1529" s="415"/>
      <c r="Y1529" s="415"/>
      <c r="Z1529" s="415"/>
      <c r="AA1529" s="415"/>
      <c r="AB1529" s="415"/>
      <c r="AC1529" s="415"/>
      <c r="AD1529" s="427"/>
      <c r="AE1529" s="415"/>
      <c r="AF1529" s="415"/>
      <c r="AG1529" s="415"/>
      <c r="AH1529" s="415"/>
      <c r="AI1529" s="415"/>
    </row>
    <row r="1530" spans="1:35" s="154" customFormat="1">
      <c r="A1530" s="415"/>
      <c r="B1530" s="415"/>
      <c r="C1530" s="425"/>
      <c r="D1530" s="415"/>
      <c r="E1530" s="415"/>
      <c r="F1530" s="415"/>
      <c r="G1530" s="416"/>
      <c r="H1530" s="416"/>
      <c r="I1530" s="415"/>
      <c r="J1530" s="417"/>
      <c r="K1530" s="415"/>
      <c r="L1530" s="415"/>
      <c r="M1530" s="415"/>
      <c r="N1530" s="418"/>
      <c r="O1530" s="418"/>
      <c r="P1530" s="414"/>
      <c r="Q1530" s="415"/>
      <c r="R1530" s="415"/>
      <c r="S1530" s="415"/>
      <c r="T1530" s="415"/>
      <c r="U1530" s="415"/>
      <c r="V1530" s="415"/>
      <c r="W1530" s="415"/>
      <c r="X1530" s="415"/>
      <c r="Y1530" s="415"/>
      <c r="Z1530" s="415"/>
      <c r="AA1530" s="415"/>
      <c r="AB1530" s="415"/>
      <c r="AC1530" s="415"/>
      <c r="AD1530" s="427"/>
      <c r="AE1530" s="415"/>
      <c r="AF1530" s="415"/>
      <c r="AG1530" s="415"/>
      <c r="AH1530" s="415"/>
      <c r="AI1530" s="415"/>
    </row>
    <row r="1531" spans="1:35" s="154" customFormat="1">
      <c r="A1531" s="415"/>
      <c r="B1531" s="415"/>
      <c r="C1531" s="425"/>
      <c r="D1531" s="415"/>
      <c r="E1531" s="415"/>
      <c r="F1531" s="415"/>
      <c r="G1531" s="416"/>
      <c r="H1531" s="416"/>
      <c r="I1531" s="415"/>
      <c r="J1531" s="417"/>
      <c r="K1531" s="415"/>
      <c r="L1531" s="415"/>
      <c r="M1531" s="415"/>
      <c r="N1531" s="418"/>
      <c r="O1531" s="418"/>
      <c r="P1531" s="414"/>
      <c r="Q1531" s="415"/>
      <c r="R1531" s="415"/>
      <c r="S1531" s="415"/>
      <c r="T1531" s="415"/>
      <c r="U1531" s="415"/>
      <c r="V1531" s="415"/>
      <c r="W1531" s="415"/>
      <c r="X1531" s="415"/>
      <c r="Y1531" s="415"/>
      <c r="Z1531" s="415"/>
      <c r="AA1531" s="415"/>
      <c r="AB1531" s="415"/>
      <c r="AC1531" s="415"/>
      <c r="AD1531" s="427"/>
      <c r="AE1531" s="415"/>
      <c r="AF1531" s="415"/>
      <c r="AG1531" s="415"/>
      <c r="AH1531" s="415"/>
      <c r="AI1531" s="415"/>
    </row>
    <row r="1532" spans="1:35" s="154" customFormat="1">
      <c r="A1532" s="415"/>
      <c r="B1532" s="415"/>
      <c r="C1532" s="425"/>
      <c r="D1532" s="415"/>
      <c r="E1532" s="415"/>
      <c r="F1532" s="415"/>
      <c r="G1532" s="416"/>
      <c r="H1532" s="416"/>
      <c r="I1532" s="415"/>
      <c r="J1532" s="417"/>
      <c r="K1532" s="415"/>
      <c r="L1532" s="415"/>
      <c r="M1532" s="415"/>
      <c r="N1532" s="418"/>
      <c r="O1532" s="418"/>
      <c r="P1532" s="414"/>
      <c r="Q1532" s="415"/>
      <c r="R1532" s="415"/>
      <c r="S1532" s="415"/>
      <c r="T1532" s="415"/>
      <c r="U1532" s="415"/>
      <c r="V1532" s="415"/>
      <c r="W1532" s="415"/>
      <c r="X1532" s="415"/>
      <c r="Y1532" s="415"/>
      <c r="Z1532" s="415"/>
      <c r="AA1532" s="415"/>
      <c r="AB1532" s="415"/>
      <c r="AC1532" s="415"/>
      <c r="AD1532" s="427"/>
      <c r="AE1532" s="415"/>
      <c r="AF1532" s="415"/>
      <c r="AG1532" s="415"/>
      <c r="AH1532" s="415"/>
      <c r="AI1532" s="415"/>
    </row>
    <row r="1533" spans="1:35" s="154" customFormat="1">
      <c r="A1533" s="415"/>
      <c r="B1533" s="415"/>
      <c r="C1533" s="425"/>
      <c r="D1533" s="415"/>
      <c r="E1533" s="415"/>
      <c r="F1533" s="415"/>
      <c r="G1533" s="416"/>
      <c r="H1533" s="416"/>
      <c r="I1533" s="415"/>
      <c r="J1533" s="417"/>
      <c r="K1533" s="415"/>
      <c r="L1533" s="415"/>
      <c r="M1533" s="415"/>
      <c r="N1533" s="418"/>
      <c r="O1533" s="418"/>
      <c r="P1533" s="414"/>
      <c r="Q1533" s="415"/>
      <c r="R1533" s="415"/>
      <c r="S1533" s="415"/>
      <c r="T1533" s="415"/>
      <c r="U1533" s="415"/>
      <c r="V1533" s="415"/>
      <c r="W1533" s="415"/>
      <c r="X1533" s="415"/>
      <c r="Y1533" s="415"/>
      <c r="Z1533" s="415"/>
      <c r="AA1533" s="415"/>
      <c r="AB1533" s="415"/>
      <c r="AC1533" s="415"/>
      <c r="AD1533" s="427"/>
      <c r="AE1533" s="415"/>
      <c r="AF1533" s="415"/>
      <c r="AG1533" s="415"/>
      <c r="AH1533" s="415"/>
      <c r="AI1533" s="415"/>
    </row>
    <row r="1534" spans="1:35" s="154" customFormat="1">
      <c r="A1534" s="415"/>
      <c r="B1534" s="415"/>
      <c r="C1534" s="425"/>
      <c r="D1534" s="415"/>
      <c r="E1534" s="415"/>
      <c r="F1534" s="415"/>
      <c r="G1534" s="416"/>
      <c r="H1534" s="416"/>
      <c r="I1534" s="415"/>
      <c r="J1534" s="417"/>
      <c r="K1534" s="415"/>
      <c r="L1534" s="415"/>
      <c r="M1534" s="415"/>
      <c r="N1534" s="418"/>
      <c r="O1534" s="418"/>
      <c r="P1534" s="414"/>
      <c r="Q1534" s="415"/>
      <c r="R1534" s="415"/>
      <c r="S1534" s="415"/>
      <c r="T1534" s="415"/>
      <c r="U1534" s="415"/>
      <c r="V1534" s="415"/>
      <c r="W1534" s="415"/>
      <c r="X1534" s="415"/>
      <c r="Y1534" s="415"/>
      <c r="Z1534" s="415"/>
      <c r="AA1534" s="415"/>
      <c r="AB1534" s="415"/>
      <c r="AC1534" s="415"/>
      <c r="AD1534" s="427"/>
      <c r="AE1534" s="415"/>
      <c r="AF1534" s="415"/>
      <c r="AG1534" s="415"/>
      <c r="AH1534" s="415"/>
      <c r="AI1534" s="415"/>
    </row>
    <row r="1535" spans="1:35" s="154" customFormat="1">
      <c r="A1535" s="415"/>
      <c r="B1535" s="415"/>
      <c r="C1535" s="425"/>
      <c r="D1535" s="415"/>
      <c r="E1535" s="415"/>
      <c r="F1535" s="415"/>
      <c r="G1535" s="416"/>
      <c r="H1535" s="416"/>
      <c r="I1535" s="415"/>
      <c r="J1535" s="417"/>
      <c r="K1535" s="415"/>
      <c r="L1535" s="415"/>
      <c r="M1535" s="415"/>
      <c r="N1535" s="418"/>
      <c r="O1535" s="418"/>
      <c r="P1535" s="414"/>
      <c r="Q1535" s="415"/>
      <c r="R1535" s="415"/>
      <c r="S1535" s="415"/>
      <c r="T1535" s="415"/>
      <c r="U1535" s="415"/>
      <c r="V1535" s="415"/>
      <c r="W1535" s="415"/>
      <c r="X1535" s="415"/>
      <c r="Y1535" s="415"/>
      <c r="Z1535" s="415"/>
      <c r="AA1535" s="415"/>
      <c r="AB1535" s="415"/>
      <c r="AC1535" s="415"/>
      <c r="AD1535" s="427"/>
      <c r="AE1535" s="415"/>
      <c r="AF1535" s="415"/>
      <c r="AG1535" s="415"/>
      <c r="AH1535" s="415"/>
      <c r="AI1535" s="415"/>
    </row>
    <row r="1536" spans="1:35" s="154" customFormat="1">
      <c r="A1536" s="415"/>
      <c r="B1536" s="415"/>
      <c r="C1536" s="425"/>
      <c r="D1536" s="415"/>
      <c r="E1536" s="415"/>
      <c r="F1536" s="415"/>
      <c r="G1536" s="416"/>
      <c r="H1536" s="416"/>
      <c r="I1536" s="415"/>
      <c r="J1536" s="417"/>
      <c r="K1536" s="415"/>
      <c r="L1536" s="415"/>
      <c r="M1536" s="415"/>
      <c r="N1536" s="418"/>
      <c r="O1536" s="418"/>
      <c r="P1536" s="414"/>
      <c r="Q1536" s="415"/>
      <c r="R1536" s="415"/>
      <c r="S1536" s="415"/>
      <c r="T1536" s="415"/>
      <c r="U1536" s="415"/>
      <c r="V1536" s="415"/>
      <c r="W1536" s="415"/>
      <c r="X1536" s="415"/>
      <c r="Y1536" s="415"/>
      <c r="Z1536" s="415"/>
      <c r="AA1536" s="415"/>
      <c r="AB1536" s="415"/>
      <c r="AC1536" s="415"/>
      <c r="AD1536" s="427"/>
      <c r="AE1536" s="415"/>
      <c r="AF1536" s="415"/>
      <c r="AG1536" s="415"/>
      <c r="AH1536" s="415"/>
      <c r="AI1536" s="415"/>
    </row>
    <row r="1537" spans="1:35" s="154" customFormat="1">
      <c r="A1537" s="415"/>
      <c r="B1537" s="415"/>
      <c r="C1537" s="425"/>
      <c r="D1537" s="415"/>
      <c r="E1537" s="415"/>
      <c r="F1537" s="415"/>
      <c r="G1537" s="416"/>
      <c r="H1537" s="416"/>
      <c r="I1537" s="415"/>
      <c r="J1537" s="417"/>
      <c r="K1537" s="415"/>
      <c r="L1537" s="415"/>
      <c r="M1537" s="415"/>
      <c r="N1537" s="418"/>
      <c r="O1537" s="418"/>
      <c r="P1537" s="414"/>
      <c r="Q1537" s="415"/>
      <c r="R1537" s="415"/>
      <c r="S1537" s="415"/>
      <c r="T1537" s="415"/>
      <c r="U1537" s="415"/>
      <c r="V1537" s="415"/>
      <c r="W1537" s="415"/>
      <c r="X1537" s="415"/>
      <c r="Y1537" s="415"/>
      <c r="Z1537" s="415"/>
      <c r="AA1537" s="415"/>
      <c r="AB1537" s="415"/>
      <c r="AC1537" s="415"/>
      <c r="AD1537" s="427"/>
      <c r="AE1537" s="415"/>
      <c r="AF1537" s="415"/>
      <c r="AG1537" s="415"/>
      <c r="AH1537" s="415"/>
      <c r="AI1537" s="415"/>
    </row>
    <row r="1538" spans="1:35" s="154" customFormat="1">
      <c r="A1538" s="415"/>
      <c r="B1538" s="415"/>
      <c r="C1538" s="425"/>
      <c r="D1538" s="415"/>
      <c r="E1538" s="415"/>
      <c r="F1538" s="415"/>
      <c r="G1538" s="416"/>
      <c r="H1538" s="416"/>
      <c r="I1538" s="415"/>
      <c r="J1538" s="417"/>
      <c r="K1538" s="415"/>
      <c r="L1538" s="415"/>
      <c r="M1538" s="415"/>
      <c r="N1538" s="418"/>
      <c r="O1538" s="418"/>
      <c r="P1538" s="414"/>
      <c r="Q1538" s="415"/>
      <c r="R1538" s="415"/>
      <c r="S1538" s="415"/>
      <c r="T1538" s="415"/>
      <c r="U1538" s="415"/>
      <c r="V1538" s="415"/>
      <c r="W1538" s="415"/>
      <c r="X1538" s="415"/>
      <c r="Y1538" s="415"/>
      <c r="Z1538" s="415"/>
      <c r="AA1538" s="415"/>
      <c r="AB1538" s="415"/>
      <c r="AC1538" s="415"/>
      <c r="AD1538" s="427"/>
      <c r="AE1538" s="415"/>
      <c r="AF1538" s="415"/>
      <c r="AG1538" s="415"/>
      <c r="AH1538" s="415"/>
      <c r="AI1538" s="415"/>
    </row>
    <row r="1539" spans="1:35" s="154" customFormat="1">
      <c r="A1539" s="415"/>
      <c r="B1539" s="415"/>
      <c r="C1539" s="425"/>
      <c r="D1539" s="415"/>
      <c r="E1539" s="415"/>
      <c r="F1539" s="415"/>
      <c r="G1539" s="416"/>
      <c r="H1539" s="416"/>
      <c r="I1539" s="415"/>
      <c r="J1539" s="417"/>
      <c r="K1539" s="415"/>
      <c r="L1539" s="415"/>
      <c r="M1539" s="415"/>
      <c r="N1539" s="418"/>
      <c r="O1539" s="418"/>
      <c r="P1539" s="414"/>
      <c r="Q1539" s="415"/>
      <c r="R1539" s="415"/>
      <c r="S1539" s="415"/>
      <c r="T1539" s="415"/>
      <c r="U1539" s="415"/>
      <c r="V1539" s="415"/>
      <c r="W1539" s="415"/>
      <c r="X1539" s="415"/>
      <c r="Y1539" s="415"/>
      <c r="Z1539" s="415"/>
      <c r="AA1539" s="415"/>
      <c r="AB1539" s="415"/>
      <c r="AC1539" s="415"/>
      <c r="AD1539" s="427"/>
      <c r="AE1539" s="415"/>
      <c r="AF1539" s="415"/>
      <c r="AG1539" s="415"/>
      <c r="AH1539" s="415"/>
      <c r="AI1539" s="415"/>
    </row>
    <row r="1540" spans="1:35" s="154" customFormat="1">
      <c r="A1540" s="415"/>
      <c r="B1540" s="415"/>
      <c r="C1540" s="425"/>
      <c r="D1540" s="415"/>
      <c r="E1540" s="415"/>
      <c r="F1540" s="415"/>
      <c r="G1540" s="416"/>
      <c r="H1540" s="416"/>
      <c r="I1540" s="415"/>
      <c r="J1540" s="417"/>
      <c r="K1540" s="415"/>
      <c r="L1540" s="415"/>
      <c r="M1540" s="415"/>
      <c r="N1540" s="418"/>
      <c r="O1540" s="418"/>
      <c r="P1540" s="414"/>
      <c r="Q1540" s="415"/>
      <c r="R1540" s="415"/>
      <c r="S1540" s="415"/>
      <c r="T1540" s="415"/>
      <c r="U1540" s="415"/>
      <c r="V1540" s="415"/>
      <c r="W1540" s="415"/>
      <c r="X1540" s="415"/>
      <c r="Y1540" s="415"/>
      <c r="Z1540" s="415"/>
      <c r="AA1540" s="415"/>
      <c r="AB1540" s="415"/>
      <c r="AC1540" s="415"/>
      <c r="AD1540" s="427"/>
      <c r="AE1540" s="415"/>
      <c r="AF1540" s="415"/>
      <c r="AG1540" s="415"/>
      <c r="AH1540" s="415"/>
      <c r="AI1540" s="415"/>
    </row>
    <row r="1541" spans="1:35" s="154" customFormat="1">
      <c r="A1541" s="415"/>
      <c r="B1541" s="415"/>
      <c r="C1541" s="425"/>
      <c r="D1541" s="415"/>
      <c r="E1541" s="415"/>
      <c r="F1541" s="415"/>
      <c r="G1541" s="416"/>
      <c r="H1541" s="416"/>
      <c r="I1541" s="415"/>
      <c r="J1541" s="417"/>
      <c r="K1541" s="415"/>
      <c r="L1541" s="415"/>
      <c r="M1541" s="415"/>
      <c r="N1541" s="418"/>
      <c r="O1541" s="418"/>
      <c r="P1541" s="414"/>
      <c r="Q1541" s="415"/>
      <c r="R1541" s="415"/>
      <c r="S1541" s="415"/>
      <c r="T1541" s="415"/>
      <c r="U1541" s="415"/>
      <c r="V1541" s="415"/>
      <c r="W1541" s="415"/>
      <c r="X1541" s="415"/>
      <c r="Y1541" s="415"/>
      <c r="Z1541" s="415"/>
      <c r="AA1541" s="415"/>
      <c r="AB1541" s="415"/>
      <c r="AC1541" s="415"/>
      <c r="AD1541" s="427"/>
      <c r="AE1541" s="415"/>
      <c r="AF1541" s="415"/>
      <c r="AG1541" s="415"/>
      <c r="AH1541" s="415"/>
      <c r="AI1541" s="415"/>
    </row>
    <row r="1542" spans="1:35" s="154" customFormat="1">
      <c r="A1542" s="415"/>
      <c r="B1542" s="415"/>
      <c r="C1542" s="425"/>
      <c r="D1542" s="415"/>
      <c r="E1542" s="415"/>
      <c r="F1542" s="415"/>
      <c r="G1542" s="416"/>
      <c r="H1542" s="416"/>
      <c r="I1542" s="415"/>
      <c r="J1542" s="417"/>
      <c r="K1542" s="415"/>
      <c r="L1542" s="415"/>
      <c r="M1542" s="415"/>
      <c r="N1542" s="418"/>
      <c r="O1542" s="418"/>
      <c r="P1542" s="414"/>
      <c r="Q1542" s="415"/>
      <c r="R1542" s="415"/>
      <c r="S1542" s="415"/>
      <c r="T1542" s="415"/>
      <c r="U1542" s="415"/>
      <c r="V1542" s="415"/>
      <c r="W1542" s="415"/>
      <c r="X1542" s="415"/>
      <c r="Y1542" s="415"/>
      <c r="Z1542" s="415"/>
      <c r="AA1542" s="415"/>
      <c r="AB1542" s="415"/>
      <c r="AC1542" s="415"/>
      <c r="AD1542" s="427"/>
      <c r="AE1542" s="415"/>
      <c r="AF1542" s="415"/>
      <c r="AG1542" s="415"/>
      <c r="AH1542" s="415"/>
      <c r="AI1542" s="415"/>
    </row>
    <row r="1543" spans="1:35" s="154" customFormat="1">
      <c r="A1543" s="415"/>
      <c r="B1543" s="415"/>
      <c r="C1543" s="425"/>
      <c r="D1543" s="415"/>
      <c r="E1543" s="415"/>
      <c r="F1543" s="415"/>
      <c r="G1543" s="416"/>
      <c r="H1543" s="416"/>
      <c r="I1543" s="415"/>
      <c r="J1543" s="417"/>
      <c r="K1543" s="415"/>
      <c r="L1543" s="415"/>
      <c r="M1543" s="415"/>
      <c r="N1543" s="418"/>
      <c r="O1543" s="418"/>
      <c r="P1543" s="414"/>
      <c r="Q1543" s="415"/>
      <c r="R1543" s="415"/>
      <c r="S1543" s="415"/>
      <c r="T1543" s="415"/>
      <c r="U1543" s="415"/>
      <c r="V1543" s="415"/>
      <c r="W1543" s="415"/>
      <c r="X1543" s="415"/>
      <c r="Y1543" s="415"/>
      <c r="Z1543" s="415"/>
      <c r="AA1543" s="415"/>
      <c r="AB1543" s="415"/>
      <c r="AC1543" s="415"/>
      <c r="AD1543" s="427"/>
      <c r="AE1543" s="415"/>
      <c r="AF1543" s="415"/>
      <c r="AG1543" s="415"/>
      <c r="AH1543" s="415"/>
      <c r="AI1543" s="415"/>
    </row>
    <row r="1544" spans="1:35" s="154" customFormat="1">
      <c r="A1544" s="415"/>
      <c r="B1544" s="415"/>
      <c r="C1544" s="425"/>
      <c r="D1544" s="415"/>
      <c r="E1544" s="415"/>
      <c r="F1544" s="415"/>
      <c r="G1544" s="416"/>
      <c r="H1544" s="416"/>
      <c r="I1544" s="415"/>
      <c r="J1544" s="417"/>
      <c r="K1544" s="415"/>
      <c r="L1544" s="415"/>
      <c r="M1544" s="415"/>
      <c r="N1544" s="418"/>
      <c r="O1544" s="418"/>
      <c r="P1544" s="414"/>
      <c r="Q1544" s="415"/>
      <c r="R1544" s="415"/>
      <c r="S1544" s="415"/>
      <c r="T1544" s="415"/>
      <c r="U1544" s="415"/>
      <c r="V1544" s="415"/>
      <c r="W1544" s="415"/>
      <c r="X1544" s="415"/>
      <c r="Y1544" s="415"/>
      <c r="Z1544" s="415"/>
      <c r="AA1544" s="415"/>
      <c r="AB1544" s="415"/>
      <c r="AC1544" s="415"/>
      <c r="AD1544" s="427"/>
      <c r="AE1544" s="415"/>
      <c r="AF1544" s="415"/>
      <c r="AG1544" s="415"/>
      <c r="AH1544" s="415"/>
      <c r="AI1544" s="415"/>
    </row>
    <row r="1545" spans="1:35" s="154" customFormat="1">
      <c r="A1545" s="415"/>
      <c r="B1545" s="415"/>
      <c r="C1545" s="425"/>
      <c r="D1545" s="415"/>
      <c r="E1545" s="415"/>
      <c r="F1545" s="415"/>
      <c r="G1545" s="416"/>
      <c r="H1545" s="416"/>
      <c r="I1545" s="415"/>
      <c r="J1545" s="417"/>
      <c r="K1545" s="415"/>
      <c r="L1545" s="415"/>
      <c r="M1545" s="415"/>
      <c r="N1545" s="418"/>
      <c r="O1545" s="418"/>
      <c r="P1545" s="414"/>
      <c r="Q1545" s="415"/>
      <c r="R1545" s="415"/>
      <c r="S1545" s="415"/>
      <c r="T1545" s="415"/>
      <c r="U1545" s="415"/>
      <c r="V1545" s="415"/>
      <c r="W1545" s="415"/>
      <c r="X1545" s="415"/>
      <c r="Y1545" s="415"/>
      <c r="Z1545" s="415"/>
      <c r="AA1545" s="415"/>
      <c r="AB1545" s="415"/>
      <c r="AC1545" s="415"/>
      <c r="AD1545" s="427"/>
      <c r="AE1545" s="415"/>
      <c r="AF1545" s="415"/>
      <c r="AG1545" s="415"/>
      <c r="AH1545" s="415"/>
      <c r="AI1545" s="415"/>
    </row>
    <row r="1546" spans="1:35" s="154" customFormat="1">
      <c r="A1546" s="415"/>
      <c r="B1546" s="415"/>
      <c r="C1546" s="425"/>
      <c r="D1546" s="415"/>
      <c r="E1546" s="415"/>
      <c r="F1546" s="415"/>
      <c r="G1546" s="416"/>
      <c r="H1546" s="416"/>
      <c r="I1546" s="415"/>
      <c r="J1546" s="417"/>
      <c r="K1546" s="415"/>
      <c r="L1546" s="415"/>
      <c r="M1546" s="415"/>
      <c r="N1546" s="418"/>
      <c r="O1546" s="418"/>
      <c r="P1546" s="414"/>
      <c r="Q1546" s="415"/>
      <c r="R1546" s="415"/>
      <c r="S1546" s="415"/>
      <c r="T1546" s="415"/>
      <c r="U1546" s="415"/>
      <c r="V1546" s="415"/>
      <c r="W1546" s="415"/>
      <c r="X1546" s="415"/>
      <c r="Y1546" s="415"/>
      <c r="Z1546" s="415"/>
      <c r="AA1546" s="415"/>
      <c r="AB1546" s="415"/>
      <c r="AC1546" s="415"/>
      <c r="AD1546" s="427"/>
      <c r="AE1546" s="415"/>
      <c r="AF1546" s="415"/>
      <c r="AG1546" s="415"/>
      <c r="AH1546" s="415"/>
      <c r="AI1546" s="415"/>
    </row>
    <row r="1547" spans="1:35" s="154" customFormat="1">
      <c r="A1547" s="415"/>
      <c r="B1547" s="415"/>
      <c r="C1547" s="425"/>
      <c r="D1547" s="415"/>
      <c r="E1547" s="415"/>
      <c r="F1547" s="415"/>
      <c r="G1547" s="416"/>
      <c r="H1547" s="416"/>
      <c r="I1547" s="415"/>
      <c r="J1547" s="417"/>
      <c r="K1547" s="415"/>
      <c r="L1547" s="415"/>
      <c r="M1547" s="415"/>
      <c r="N1547" s="418"/>
      <c r="O1547" s="418"/>
      <c r="P1547" s="414"/>
      <c r="Q1547" s="415"/>
      <c r="R1547" s="415"/>
      <c r="S1547" s="415"/>
      <c r="T1547" s="415"/>
      <c r="U1547" s="415"/>
      <c r="V1547" s="415"/>
      <c r="W1547" s="415"/>
      <c r="X1547" s="415"/>
      <c r="Y1547" s="415"/>
      <c r="Z1547" s="415"/>
      <c r="AA1547" s="415"/>
      <c r="AB1547" s="415"/>
      <c r="AC1547" s="415"/>
      <c r="AD1547" s="427"/>
      <c r="AE1547" s="415"/>
      <c r="AF1547" s="415"/>
      <c r="AG1547" s="415"/>
      <c r="AH1547" s="415"/>
      <c r="AI1547" s="415"/>
    </row>
    <row r="1548" spans="1:35" s="154" customFormat="1">
      <c r="A1548" s="415"/>
      <c r="B1548" s="415"/>
      <c r="C1548" s="425"/>
      <c r="D1548" s="415"/>
      <c r="E1548" s="415"/>
      <c r="F1548" s="415"/>
      <c r="G1548" s="416"/>
      <c r="H1548" s="416"/>
      <c r="I1548" s="415"/>
      <c r="J1548" s="417"/>
      <c r="K1548" s="415"/>
      <c r="L1548" s="415"/>
      <c r="M1548" s="415"/>
      <c r="N1548" s="418"/>
      <c r="O1548" s="418"/>
      <c r="P1548" s="414"/>
      <c r="Q1548" s="415"/>
      <c r="R1548" s="415"/>
      <c r="S1548" s="415"/>
      <c r="T1548" s="415"/>
      <c r="U1548" s="415"/>
      <c r="V1548" s="415"/>
      <c r="W1548" s="415"/>
      <c r="X1548" s="415"/>
      <c r="Y1548" s="415"/>
      <c r="Z1548" s="415"/>
      <c r="AA1548" s="415"/>
      <c r="AB1548" s="415"/>
      <c r="AC1548" s="415"/>
      <c r="AD1548" s="427"/>
      <c r="AE1548" s="415"/>
      <c r="AF1548" s="415"/>
      <c r="AG1548" s="415"/>
      <c r="AH1548" s="415"/>
      <c r="AI1548" s="415"/>
    </row>
    <row r="1549" spans="1:35" s="154" customFormat="1">
      <c r="A1549" s="415"/>
      <c r="B1549" s="415"/>
      <c r="C1549" s="425"/>
      <c r="D1549" s="415"/>
      <c r="E1549" s="415"/>
      <c r="F1549" s="415"/>
      <c r="G1549" s="416"/>
      <c r="H1549" s="416"/>
      <c r="I1549" s="415"/>
      <c r="J1549" s="417"/>
      <c r="K1549" s="415"/>
      <c r="L1549" s="415"/>
      <c r="M1549" s="415"/>
      <c r="N1549" s="418"/>
      <c r="O1549" s="418"/>
      <c r="P1549" s="414"/>
      <c r="Q1549" s="415"/>
      <c r="R1549" s="415"/>
      <c r="S1549" s="415"/>
      <c r="T1549" s="415"/>
      <c r="U1549" s="415"/>
      <c r="V1549" s="415"/>
      <c r="W1549" s="415"/>
      <c r="X1549" s="415"/>
      <c r="Y1549" s="415"/>
      <c r="Z1549" s="415"/>
      <c r="AA1549" s="415"/>
      <c r="AB1549" s="415"/>
      <c r="AC1549" s="415"/>
      <c r="AD1549" s="427"/>
      <c r="AE1549" s="415"/>
      <c r="AF1549" s="415"/>
      <c r="AG1549" s="415"/>
      <c r="AH1549" s="415"/>
      <c r="AI1549" s="415"/>
    </row>
    <row r="1550" spans="1:35" s="154" customFormat="1">
      <c r="A1550" s="415"/>
      <c r="B1550" s="415"/>
      <c r="C1550" s="425"/>
      <c r="D1550" s="415"/>
      <c r="E1550" s="415"/>
      <c r="F1550" s="415"/>
      <c r="G1550" s="416"/>
      <c r="H1550" s="416"/>
      <c r="I1550" s="415"/>
      <c r="J1550" s="417"/>
      <c r="K1550" s="415"/>
      <c r="L1550" s="415"/>
      <c r="M1550" s="415"/>
      <c r="N1550" s="418"/>
      <c r="O1550" s="418"/>
      <c r="P1550" s="414"/>
      <c r="Q1550" s="415"/>
      <c r="R1550" s="415"/>
      <c r="S1550" s="415"/>
      <c r="T1550" s="415"/>
      <c r="U1550" s="415"/>
      <c r="V1550" s="415"/>
      <c r="W1550" s="415"/>
      <c r="X1550" s="415"/>
      <c r="Y1550" s="415"/>
      <c r="Z1550" s="415"/>
      <c r="AA1550" s="415"/>
      <c r="AB1550" s="415"/>
      <c r="AC1550" s="415"/>
      <c r="AD1550" s="427"/>
      <c r="AE1550" s="415"/>
      <c r="AF1550" s="415"/>
      <c r="AG1550" s="415"/>
      <c r="AH1550" s="415"/>
      <c r="AI1550" s="415"/>
    </row>
    <row r="1551" spans="1:35" s="154" customFormat="1">
      <c r="A1551" s="415"/>
      <c r="B1551" s="415"/>
      <c r="C1551" s="425"/>
      <c r="D1551" s="415"/>
      <c r="E1551" s="415"/>
      <c r="F1551" s="415"/>
      <c r="G1551" s="416"/>
      <c r="H1551" s="416"/>
      <c r="I1551" s="415"/>
      <c r="J1551" s="417"/>
      <c r="K1551" s="415"/>
      <c r="L1551" s="415"/>
      <c r="M1551" s="415"/>
      <c r="N1551" s="418"/>
      <c r="O1551" s="418"/>
      <c r="P1551" s="414"/>
      <c r="Q1551" s="415"/>
      <c r="R1551" s="415"/>
      <c r="S1551" s="415"/>
      <c r="T1551" s="415"/>
      <c r="U1551" s="415"/>
      <c r="V1551" s="415"/>
      <c r="W1551" s="415"/>
      <c r="X1551" s="415"/>
      <c r="Y1551" s="415"/>
      <c r="Z1551" s="415"/>
      <c r="AA1551" s="415"/>
      <c r="AB1551" s="415"/>
      <c r="AC1551" s="415"/>
      <c r="AD1551" s="427"/>
      <c r="AE1551" s="415"/>
      <c r="AF1551" s="415"/>
      <c r="AG1551" s="415"/>
      <c r="AH1551" s="415"/>
      <c r="AI1551" s="415"/>
    </row>
    <row r="1552" spans="1:35" s="154" customFormat="1">
      <c r="A1552" s="415"/>
      <c r="B1552" s="415"/>
      <c r="C1552" s="425"/>
      <c r="D1552" s="415"/>
      <c r="E1552" s="415"/>
      <c r="F1552" s="415"/>
      <c r="G1552" s="416"/>
      <c r="H1552" s="416"/>
      <c r="I1552" s="415"/>
      <c r="J1552" s="417"/>
      <c r="K1552" s="415"/>
      <c r="L1552" s="415"/>
      <c r="M1552" s="415"/>
      <c r="N1552" s="418"/>
      <c r="O1552" s="418"/>
      <c r="P1552" s="414"/>
      <c r="Q1552" s="415"/>
      <c r="R1552" s="415"/>
      <c r="S1552" s="415"/>
      <c r="T1552" s="415"/>
      <c r="U1552" s="415"/>
      <c r="V1552" s="415"/>
      <c r="W1552" s="415"/>
      <c r="X1552" s="415"/>
      <c r="Y1552" s="415"/>
      <c r="Z1552" s="415"/>
      <c r="AA1552" s="415"/>
      <c r="AB1552" s="415"/>
      <c r="AC1552" s="415"/>
      <c r="AD1552" s="427"/>
      <c r="AE1552" s="415"/>
      <c r="AF1552" s="415"/>
      <c r="AG1552" s="415"/>
      <c r="AH1552" s="415"/>
      <c r="AI1552" s="415"/>
    </row>
    <row r="1553" spans="1:35" s="154" customFormat="1">
      <c r="A1553" s="415"/>
      <c r="B1553" s="415"/>
      <c r="C1553" s="425"/>
      <c r="D1553" s="415"/>
      <c r="E1553" s="415"/>
      <c r="F1553" s="415"/>
      <c r="G1553" s="416"/>
      <c r="H1553" s="416"/>
      <c r="I1553" s="415"/>
      <c r="J1553" s="417"/>
      <c r="K1553" s="415"/>
      <c r="L1553" s="415"/>
      <c r="M1553" s="415"/>
      <c r="N1553" s="418"/>
      <c r="O1553" s="418"/>
      <c r="P1553" s="414"/>
      <c r="Q1553" s="415"/>
      <c r="R1553" s="415"/>
      <c r="S1553" s="415"/>
      <c r="T1553" s="415"/>
      <c r="U1553" s="415"/>
      <c r="V1553" s="415"/>
      <c r="W1553" s="415"/>
      <c r="X1553" s="415"/>
      <c r="Y1553" s="415"/>
      <c r="Z1553" s="415"/>
      <c r="AA1553" s="415"/>
      <c r="AB1553" s="415"/>
      <c r="AC1553" s="415"/>
      <c r="AD1553" s="427"/>
      <c r="AE1553" s="415"/>
      <c r="AF1553" s="415"/>
      <c r="AG1553" s="415"/>
      <c r="AH1553" s="415"/>
      <c r="AI1553" s="415"/>
    </row>
    <row r="1554" spans="1:35" s="154" customFormat="1">
      <c r="A1554" s="415"/>
      <c r="B1554" s="415"/>
      <c r="C1554" s="425"/>
      <c r="D1554" s="415"/>
      <c r="E1554" s="415"/>
      <c r="F1554" s="415"/>
      <c r="G1554" s="416"/>
      <c r="H1554" s="416"/>
      <c r="I1554" s="415"/>
      <c r="J1554" s="417"/>
      <c r="K1554" s="415"/>
      <c r="L1554" s="415"/>
      <c r="M1554" s="415"/>
      <c r="N1554" s="418"/>
      <c r="O1554" s="418"/>
      <c r="P1554" s="414"/>
      <c r="Q1554" s="415"/>
      <c r="R1554" s="415"/>
      <c r="S1554" s="415"/>
      <c r="T1554" s="415"/>
      <c r="U1554" s="415"/>
      <c r="V1554" s="415"/>
      <c r="W1554" s="415"/>
      <c r="X1554" s="415"/>
      <c r="Y1554" s="415"/>
      <c r="Z1554" s="415"/>
      <c r="AA1554" s="415"/>
      <c r="AB1554" s="415"/>
      <c r="AC1554" s="415"/>
      <c r="AD1554" s="427"/>
      <c r="AE1554" s="415"/>
      <c r="AF1554" s="415"/>
      <c r="AG1554" s="415"/>
      <c r="AH1554" s="415"/>
      <c r="AI1554" s="415"/>
    </row>
    <row r="1555" spans="1:35" s="154" customFormat="1">
      <c r="A1555" s="415"/>
      <c r="B1555" s="415"/>
      <c r="C1555" s="425"/>
      <c r="D1555" s="415"/>
      <c r="E1555" s="415"/>
      <c r="F1555" s="415"/>
      <c r="G1555" s="416"/>
      <c r="H1555" s="416"/>
      <c r="I1555" s="415"/>
      <c r="J1555" s="417"/>
      <c r="K1555" s="415"/>
      <c r="L1555" s="415"/>
      <c r="M1555" s="415"/>
      <c r="N1555" s="418"/>
      <c r="O1555" s="418"/>
      <c r="P1555" s="414"/>
      <c r="Q1555" s="415"/>
      <c r="R1555" s="415"/>
      <c r="S1555" s="415"/>
      <c r="T1555" s="415"/>
      <c r="U1555" s="415"/>
      <c r="V1555" s="415"/>
      <c r="W1555" s="415"/>
      <c r="X1555" s="415"/>
      <c r="Y1555" s="415"/>
      <c r="Z1555" s="415"/>
      <c r="AA1555" s="415"/>
      <c r="AB1555" s="415"/>
      <c r="AC1555" s="415"/>
      <c r="AD1555" s="427"/>
      <c r="AE1555" s="415"/>
      <c r="AF1555" s="415"/>
      <c r="AG1555" s="415"/>
      <c r="AH1555" s="415"/>
      <c r="AI1555" s="415"/>
    </row>
    <row r="1556" spans="1:35" s="154" customFormat="1">
      <c r="A1556" s="415"/>
      <c r="B1556" s="415"/>
      <c r="C1556" s="425"/>
      <c r="D1556" s="415"/>
      <c r="E1556" s="415"/>
      <c r="F1556" s="415"/>
      <c r="G1556" s="416"/>
      <c r="H1556" s="416"/>
      <c r="I1556" s="415"/>
      <c r="J1556" s="417"/>
      <c r="K1556" s="415"/>
      <c r="L1556" s="415"/>
      <c r="M1556" s="415"/>
      <c r="N1556" s="418"/>
      <c r="O1556" s="418"/>
      <c r="P1556" s="414"/>
      <c r="Q1556" s="415"/>
      <c r="R1556" s="415"/>
      <c r="S1556" s="415"/>
      <c r="T1556" s="415"/>
      <c r="U1556" s="415"/>
      <c r="V1556" s="415"/>
      <c r="W1556" s="415"/>
      <c r="X1556" s="415"/>
      <c r="Y1556" s="415"/>
      <c r="Z1556" s="415"/>
      <c r="AA1556" s="415"/>
      <c r="AB1556" s="415"/>
      <c r="AC1556" s="415"/>
      <c r="AD1556" s="427"/>
      <c r="AE1556" s="415"/>
      <c r="AF1556" s="415"/>
      <c r="AG1556" s="415"/>
      <c r="AH1556" s="415"/>
      <c r="AI1556" s="415"/>
    </row>
    <row r="1557" spans="1:35" s="154" customFormat="1">
      <c r="A1557" s="415"/>
      <c r="B1557" s="415"/>
      <c r="C1557" s="425"/>
      <c r="D1557" s="415"/>
      <c r="E1557" s="415"/>
      <c r="F1557" s="415"/>
      <c r="G1557" s="416"/>
      <c r="H1557" s="416"/>
      <c r="I1557" s="415"/>
      <c r="J1557" s="417"/>
      <c r="K1557" s="415"/>
      <c r="L1557" s="415"/>
      <c r="M1557" s="415"/>
      <c r="N1557" s="418"/>
      <c r="O1557" s="418"/>
      <c r="P1557" s="414"/>
      <c r="Q1557" s="415"/>
      <c r="R1557" s="415"/>
      <c r="S1557" s="415"/>
      <c r="T1557" s="415"/>
      <c r="U1557" s="415"/>
      <c r="V1557" s="415"/>
      <c r="W1557" s="415"/>
      <c r="X1557" s="415"/>
      <c r="Y1557" s="415"/>
      <c r="Z1557" s="415"/>
      <c r="AA1557" s="415"/>
      <c r="AB1557" s="415"/>
      <c r="AC1557" s="415"/>
      <c r="AD1557" s="427"/>
      <c r="AE1557" s="415"/>
      <c r="AF1557" s="415"/>
      <c r="AG1557" s="415"/>
      <c r="AH1557" s="415"/>
      <c r="AI1557" s="415"/>
    </row>
    <row r="1558" spans="1:35" s="154" customFormat="1">
      <c r="A1558" s="415"/>
      <c r="B1558" s="415"/>
      <c r="C1558" s="425"/>
      <c r="D1558" s="415"/>
      <c r="E1558" s="415"/>
      <c r="F1558" s="415"/>
      <c r="G1558" s="416"/>
      <c r="H1558" s="416"/>
      <c r="I1558" s="415"/>
      <c r="J1558" s="417"/>
      <c r="K1558" s="415"/>
      <c r="L1558" s="415"/>
      <c r="M1558" s="415"/>
      <c r="N1558" s="418"/>
      <c r="O1558" s="418"/>
      <c r="P1558" s="414"/>
      <c r="Q1558" s="415"/>
      <c r="R1558" s="415"/>
      <c r="S1558" s="415"/>
      <c r="T1558" s="415"/>
      <c r="U1558" s="415"/>
      <c r="V1558" s="415"/>
      <c r="W1558" s="415"/>
      <c r="X1558" s="415"/>
      <c r="Y1558" s="415"/>
      <c r="Z1558" s="415"/>
      <c r="AA1558" s="415"/>
      <c r="AB1558" s="415"/>
      <c r="AC1558" s="415"/>
      <c r="AD1558" s="427"/>
      <c r="AE1558" s="415"/>
      <c r="AF1558" s="415"/>
      <c r="AG1558" s="415"/>
      <c r="AH1558" s="415"/>
      <c r="AI1558" s="415"/>
    </row>
    <row r="1559" spans="1:35" s="154" customFormat="1">
      <c r="A1559" s="415"/>
      <c r="B1559" s="415"/>
      <c r="C1559" s="425"/>
      <c r="D1559" s="415"/>
      <c r="E1559" s="415"/>
      <c r="F1559" s="415"/>
      <c r="G1559" s="416"/>
      <c r="H1559" s="416"/>
      <c r="I1559" s="415"/>
      <c r="J1559" s="417"/>
      <c r="K1559" s="415"/>
      <c r="L1559" s="415"/>
      <c r="M1559" s="415"/>
      <c r="N1559" s="418"/>
      <c r="O1559" s="418"/>
      <c r="P1559" s="414"/>
      <c r="Q1559" s="415"/>
      <c r="R1559" s="415"/>
      <c r="S1559" s="415"/>
      <c r="T1559" s="415"/>
      <c r="U1559" s="415"/>
      <c r="V1559" s="415"/>
      <c r="W1559" s="415"/>
      <c r="X1559" s="415"/>
      <c r="Y1559" s="415"/>
      <c r="Z1559" s="415"/>
      <c r="AA1559" s="415"/>
      <c r="AB1559" s="415"/>
      <c r="AC1559" s="415"/>
      <c r="AD1559" s="427"/>
      <c r="AE1559" s="415"/>
      <c r="AF1559" s="415"/>
      <c r="AG1559" s="415"/>
      <c r="AH1559" s="415"/>
      <c r="AI1559" s="415"/>
    </row>
    <row r="1560" spans="1:35" s="154" customFormat="1">
      <c r="A1560" s="415"/>
      <c r="B1560" s="415"/>
      <c r="C1560" s="425"/>
      <c r="D1560" s="415"/>
      <c r="E1560" s="415"/>
      <c r="F1560" s="415"/>
      <c r="G1560" s="416"/>
      <c r="H1560" s="416"/>
      <c r="I1560" s="415"/>
      <c r="J1560" s="417"/>
      <c r="K1560" s="415"/>
      <c r="L1560" s="415"/>
      <c r="M1560" s="415"/>
      <c r="N1560" s="418"/>
      <c r="O1560" s="418"/>
      <c r="P1560" s="414"/>
      <c r="Q1560" s="415"/>
      <c r="R1560" s="415"/>
      <c r="S1560" s="415"/>
      <c r="T1560" s="415"/>
      <c r="U1560" s="415"/>
      <c r="V1560" s="415"/>
      <c r="W1560" s="415"/>
      <c r="X1560" s="415"/>
      <c r="Y1560" s="415"/>
      <c r="Z1560" s="415"/>
      <c r="AA1560" s="415"/>
      <c r="AB1560" s="415"/>
      <c r="AC1560" s="415"/>
      <c r="AD1560" s="427"/>
      <c r="AE1560" s="415"/>
      <c r="AF1560" s="415"/>
      <c r="AG1560" s="415"/>
      <c r="AH1560" s="415"/>
      <c r="AI1560" s="415"/>
    </row>
    <row r="1561" spans="1:35" s="154" customFormat="1">
      <c r="A1561" s="415"/>
      <c r="B1561" s="415"/>
      <c r="C1561" s="425"/>
      <c r="D1561" s="415"/>
      <c r="E1561" s="415"/>
      <c r="F1561" s="415"/>
      <c r="G1561" s="416"/>
      <c r="H1561" s="416"/>
      <c r="I1561" s="415"/>
      <c r="J1561" s="417"/>
      <c r="K1561" s="415"/>
      <c r="L1561" s="415"/>
      <c r="M1561" s="415"/>
      <c r="N1561" s="418"/>
      <c r="O1561" s="418"/>
      <c r="P1561" s="414"/>
      <c r="Q1561" s="415"/>
      <c r="R1561" s="415"/>
      <c r="S1561" s="415"/>
      <c r="T1561" s="415"/>
      <c r="U1561" s="415"/>
      <c r="V1561" s="415"/>
      <c r="W1561" s="415"/>
      <c r="X1561" s="415"/>
      <c r="Y1561" s="415"/>
      <c r="Z1561" s="415"/>
      <c r="AA1561" s="415"/>
      <c r="AB1561" s="415"/>
      <c r="AC1561" s="415"/>
      <c r="AD1561" s="427"/>
      <c r="AE1561" s="415"/>
      <c r="AF1561" s="415"/>
      <c r="AG1561" s="415"/>
      <c r="AH1561" s="415"/>
      <c r="AI1561" s="415"/>
    </row>
    <row r="1562" spans="1:35" s="154" customFormat="1">
      <c r="A1562" s="415"/>
      <c r="B1562" s="415"/>
      <c r="C1562" s="425"/>
      <c r="D1562" s="415"/>
      <c r="E1562" s="415"/>
      <c r="F1562" s="415"/>
      <c r="G1562" s="416"/>
      <c r="H1562" s="416"/>
      <c r="I1562" s="415"/>
      <c r="J1562" s="417"/>
      <c r="K1562" s="415"/>
      <c r="L1562" s="415"/>
      <c r="M1562" s="415"/>
      <c r="N1562" s="418"/>
      <c r="O1562" s="418"/>
      <c r="P1562" s="414"/>
      <c r="Q1562" s="415"/>
      <c r="R1562" s="415"/>
      <c r="S1562" s="415"/>
      <c r="T1562" s="415"/>
      <c r="U1562" s="415"/>
      <c r="V1562" s="415"/>
      <c r="W1562" s="415"/>
      <c r="X1562" s="415"/>
      <c r="Y1562" s="415"/>
      <c r="Z1562" s="415"/>
      <c r="AA1562" s="415"/>
      <c r="AB1562" s="415"/>
      <c r="AC1562" s="415"/>
      <c r="AD1562" s="427"/>
      <c r="AE1562" s="415"/>
      <c r="AF1562" s="415"/>
      <c r="AG1562" s="415"/>
      <c r="AH1562" s="415"/>
      <c r="AI1562" s="415"/>
    </row>
    <row r="1563" spans="1:35" s="154" customFormat="1">
      <c r="A1563" s="415"/>
      <c r="B1563" s="415"/>
      <c r="C1563" s="425"/>
      <c r="D1563" s="415"/>
      <c r="E1563" s="415"/>
      <c r="F1563" s="415"/>
      <c r="G1563" s="416"/>
      <c r="H1563" s="416"/>
      <c r="I1563" s="415"/>
      <c r="J1563" s="417"/>
      <c r="K1563" s="415"/>
      <c r="L1563" s="415"/>
      <c r="M1563" s="415"/>
      <c r="N1563" s="418"/>
      <c r="O1563" s="418"/>
      <c r="P1563" s="414"/>
      <c r="Q1563" s="415"/>
      <c r="R1563" s="415"/>
      <c r="S1563" s="415"/>
      <c r="T1563" s="415"/>
      <c r="U1563" s="415"/>
      <c r="V1563" s="415"/>
      <c r="W1563" s="415"/>
      <c r="X1563" s="415"/>
      <c r="Y1563" s="415"/>
      <c r="Z1563" s="415"/>
      <c r="AA1563" s="415"/>
      <c r="AB1563" s="415"/>
      <c r="AC1563" s="415"/>
      <c r="AD1563" s="427"/>
      <c r="AE1563" s="415"/>
      <c r="AF1563" s="415"/>
      <c r="AG1563" s="415"/>
      <c r="AH1563" s="415"/>
      <c r="AI1563" s="415"/>
    </row>
    <row r="1564" spans="1:35" s="154" customFormat="1">
      <c r="A1564" s="415"/>
      <c r="B1564" s="415"/>
      <c r="C1564" s="425"/>
      <c r="D1564" s="415"/>
      <c r="E1564" s="415"/>
      <c r="F1564" s="415"/>
      <c r="G1564" s="416"/>
      <c r="H1564" s="416"/>
      <c r="I1564" s="415"/>
      <c r="J1564" s="417"/>
      <c r="K1564" s="415"/>
      <c r="L1564" s="415"/>
      <c r="M1564" s="415"/>
      <c r="N1564" s="418"/>
      <c r="O1564" s="418"/>
      <c r="P1564" s="414"/>
      <c r="Q1564" s="415"/>
      <c r="R1564" s="415"/>
      <c r="S1564" s="415"/>
      <c r="T1564" s="415"/>
      <c r="U1564" s="415"/>
      <c r="V1564" s="415"/>
      <c r="W1564" s="415"/>
      <c r="X1564" s="415"/>
      <c r="Y1564" s="415"/>
      <c r="Z1564" s="415"/>
      <c r="AA1564" s="415"/>
      <c r="AB1564" s="415"/>
      <c r="AC1564" s="415"/>
      <c r="AD1564" s="427"/>
      <c r="AE1564" s="415"/>
      <c r="AF1564" s="415"/>
      <c r="AG1564" s="415"/>
      <c r="AH1564" s="415"/>
      <c r="AI1564" s="415"/>
    </row>
    <row r="1565" spans="1:35" s="154" customFormat="1">
      <c r="A1565" s="415"/>
      <c r="B1565" s="415"/>
      <c r="C1565" s="425"/>
      <c r="D1565" s="415"/>
      <c r="E1565" s="415"/>
      <c r="F1565" s="415"/>
      <c r="G1565" s="416"/>
      <c r="H1565" s="416"/>
      <c r="I1565" s="415"/>
      <c r="J1565" s="417"/>
      <c r="K1565" s="415"/>
      <c r="L1565" s="415"/>
      <c r="M1565" s="415"/>
      <c r="N1565" s="418"/>
      <c r="O1565" s="418"/>
      <c r="P1565" s="414"/>
      <c r="Q1565" s="415"/>
      <c r="R1565" s="415"/>
      <c r="S1565" s="415"/>
      <c r="T1565" s="415"/>
      <c r="U1565" s="415"/>
      <c r="V1565" s="415"/>
      <c r="W1565" s="415"/>
      <c r="X1565" s="415"/>
      <c r="Y1565" s="415"/>
      <c r="Z1565" s="415"/>
      <c r="AA1565" s="415"/>
      <c r="AB1565" s="415"/>
      <c r="AC1565" s="415"/>
      <c r="AD1565" s="427"/>
      <c r="AE1565" s="415"/>
      <c r="AF1565" s="415"/>
      <c r="AG1565" s="415"/>
      <c r="AH1565" s="415"/>
      <c r="AI1565" s="415"/>
    </row>
    <row r="1566" spans="1:35" s="154" customFormat="1">
      <c r="A1566" s="415"/>
      <c r="B1566" s="415"/>
      <c r="C1566" s="425"/>
      <c r="D1566" s="415"/>
      <c r="E1566" s="415"/>
      <c r="F1566" s="415"/>
      <c r="G1566" s="416"/>
      <c r="H1566" s="416"/>
      <c r="I1566" s="415"/>
      <c r="J1566" s="417"/>
      <c r="K1566" s="415"/>
      <c r="L1566" s="415"/>
      <c r="M1566" s="415"/>
      <c r="N1566" s="418"/>
      <c r="O1566" s="418"/>
      <c r="P1566" s="414"/>
      <c r="Q1566" s="415"/>
      <c r="R1566" s="415"/>
      <c r="S1566" s="415"/>
      <c r="T1566" s="415"/>
      <c r="U1566" s="415"/>
      <c r="V1566" s="415"/>
      <c r="W1566" s="415"/>
      <c r="X1566" s="415"/>
      <c r="Y1566" s="415"/>
      <c r="Z1566" s="415"/>
      <c r="AA1566" s="415"/>
      <c r="AB1566" s="415"/>
      <c r="AC1566" s="415"/>
      <c r="AD1566" s="427"/>
      <c r="AE1566" s="415"/>
      <c r="AF1566" s="415"/>
      <c r="AG1566" s="415"/>
      <c r="AH1566" s="415"/>
      <c r="AI1566" s="415"/>
    </row>
    <row r="1567" spans="1:35" s="154" customFormat="1">
      <c r="A1567" s="415"/>
      <c r="B1567" s="415"/>
      <c r="C1567" s="425"/>
      <c r="D1567" s="415"/>
      <c r="E1567" s="415"/>
      <c r="F1567" s="415"/>
      <c r="G1567" s="416"/>
      <c r="H1567" s="416"/>
      <c r="I1567" s="415"/>
      <c r="J1567" s="417"/>
      <c r="K1567" s="415"/>
      <c r="L1567" s="415"/>
      <c r="M1567" s="415"/>
      <c r="N1567" s="418"/>
      <c r="O1567" s="418"/>
      <c r="P1567" s="414"/>
      <c r="Q1567" s="415"/>
      <c r="R1567" s="415"/>
      <c r="S1567" s="415"/>
      <c r="T1567" s="415"/>
      <c r="U1567" s="415"/>
      <c r="V1567" s="415"/>
      <c r="W1567" s="415"/>
      <c r="X1567" s="415"/>
      <c r="Y1567" s="415"/>
      <c r="Z1567" s="415"/>
      <c r="AA1567" s="415"/>
      <c r="AB1567" s="415"/>
      <c r="AC1567" s="415"/>
      <c r="AD1567" s="427"/>
      <c r="AE1567" s="415"/>
      <c r="AF1567" s="415"/>
      <c r="AG1567" s="415"/>
      <c r="AH1567" s="415"/>
      <c r="AI1567" s="415"/>
    </row>
    <row r="1568" spans="1:35" s="154" customFormat="1">
      <c r="A1568" s="415"/>
      <c r="B1568" s="415"/>
      <c r="C1568" s="425"/>
      <c r="D1568" s="415"/>
      <c r="E1568" s="415"/>
      <c r="F1568" s="415"/>
      <c r="G1568" s="416"/>
      <c r="H1568" s="416"/>
      <c r="I1568" s="415"/>
      <c r="J1568" s="417"/>
      <c r="K1568" s="415"/>
      <c r="L1568" s="415"/>
      <c r="M1568" s="415"/>
      <c r="N1568" s="418"/>
      <c r="O1568" s="418"/>
      <c r="P1568" s="414"/>
      <c r="Q1568" s="415"/>
      <c r="R1568" s="415"/>
      <c r="S1568" s="415"/>
      <c r="T1568" s="415"/>
      <c r="U1568" s="415"/>
      <c r="V1568" s="415"/>
      <c r="W1568" s="415"/>
      <c r="X1568" s="415"/>
      <c r="Y1568" s="415"/>
      <c r="Z1568" s="415"/>
      <c r="AA1568" s="415"/>
      <c r="AB1568" s="415"/>
      <c r="AC1568" s="415"/>
      <c r="AD1568" s="427"/>
      <c r="AE1568" s="415"/>
      <c r="AF1568" s="415"/>
      <c r="AG1568" s="415"/>
      <c r="AH1568" s="415"/>
      <c r="AI1568" s="415"/>
    </row>
    <row r="1569" spans="1:35" s="154" customFormat="1">
      <c r="A1569" s="415"/>
      <c r="B1569" s="415"/>
      <c r="C1569" s="425"/>
      <c r="D1569" s="415"/>
      <c r="E1569" s="415"/>
      <c r="F1569" s="415"/>
      <c r="G1569" s="416"/>
      <c r="H1569" s="416"/>
      <c r="I1569" s="415"/>
      <c r="J1569" s="417"/>
      <c r="K1569" s="415"/>
      <c r="L1569" s="415"/>
      <c r="M1569" s="415"/>
      <c r="N1569" s="418"/>
      <c r="O1569" s="418"/>
      <c r="P1569" s="414"/>
      <c r="Q1569" s="415"/>
      <c r="R1569" s="415"/>
      <c r="S1569" s="415"/>
      <c r="T1569" s="415"/>
      <c r="U1569" s="415"/>
      <c r="V1569" s="415"/>
      <c r="W1569" s="415"/>
      <c r="X1569" s="415"/>
      <c r="Y1569" s="415"/>
      <c r="Z1569" s="415"/>
      <c r="AA1569" s="415"/>
      <c r="AB1569" s="415"/>
      <c r="AC1569" s="415"/>
      <c r="AD1569" s="427"/>
      <c r="AE1569" s="415"/>
      <c r="AF1569" s="415"/>
      <c r="AG1569" s="415"/>
      <c r="AH1569" s="415"/>
      <c r="AI1569" s="415"/>
    </row>
    <row r="1570" spans="1:35" s="154" customFormat="1">
      <c r="A1570" s="415"/>
      <c r="B1570" s="415"/>
      <c r="C1570" s="425"/>
      <c r="D1570" s="415"/>
      <c r="E1570" s="415"/>
      <c r="F1570" s="415"/>
      <c r="G1570" s="416"/>
      <c r="H1570" s="416"/>
      <c r="I1570" s="415"/>
      <c r="J1570" s="417"/>
      <c r="K1570" s="415"/>
      <c r="L1570" s="415"/>
      <c r="M1570" s="415"/>
      <c r="N1570" s="418"/>
      <c r="O1570" s="418"/>
      <c r="P1570" s="414"/>
      <c r="Q1570" s="415"/>
      <c r="R1570" s="415"/>
      <c r="S1570" s="415"/>
      <c r="T1570" s="415"/>
      <c r="U1570" s="415"/>
      <c r="V1570" s="415"/>
      <c r="W1570" s="415"/>
      <c r="X1570" s="415"/>
      <c r="Y1570" s="415"/>
      <c r="Z1570" s="415"/>
      <c r="AA1570" s="415"/>
      <c r="AB1570" s="415"/>
      <c r="AC1570" s="415"/>
      <c r="AD1570" s="427"/>
      <c r="AE1570" s="415"/>
      <c r="AF1570" s="415"/>
      <c r="AG1570" s="415"/>
      <c r="AH1570" s="415"/>
      <c r="AI1570" s="415"/>
    </row>
    <row r="1571" spans="1:35" s="154" customFormat="1">
      <c r="A1571" s="415"/>
      <c r="B1571" s="415"/>
      <c r="C1571" s="425"/>
      <c r="D1571" s="415"/>
      <c r="E1571" s="415"/>
      <c r="F1571" s="415"/>
      <c r="G1571" s="416"/>
      <c r="H1571" s="416"/>
      <c r="I1571" s="415"/>
      <c r="J1571" s="417"/>
      <c r="K1571" s="415"/>
      <c r="L1571" s="415"/>
      <c r="M1571" s="415"/>
      <c r="N1571" s="418"/>
      <c r="O1571" s="418"/>
      <c r="P1571" s="414"/>
      <c r="Q1571" s="415"/>
      <c r="R1571" s="415"/>
      <c r="S1571" s="415"/>
      <c r="T1571" s="415"/>
      <c r="U1571" s="415"/>
      <c r="V1571" s="415"/>
      <c r="W1571" s="415"/>
      <c r="X1571" s="415"/>
      <c r="Y1571" s="415"/>
      <c r="Z1571" s="415"/>
      <c r="AA1571" s="415"/>
      <c r="AB1571" s="415"/>
      <c r="AC1571" s="415"/>
      <c r="AD1571" s="427"/>
      <c r="AE1571" s="415"/>
      <c r="AF1571" s="415"/>
      <c r="AG1571" s="415"/>
      <c r="AH1571" s="415"/>
      <c r="AI1571" s="415"/>
    </row>
    <row r="1572" spans="1:35" s="154" customFormat="1">
      <c r="A1572" s="415"/>
      <c r="B1572" s="415"/>
      <c r="C1572" s="425"/>
      <c r="D1572" s="415"/>
      <c r="E1572" s="415"/>
      <c r="F1572" s="415"/>
      <c r="G1572" s="416"/>
      <c r="H1572" s="416"/>
      <c r="I1572" s="415"/>
      <c r="J1572" s="417"/>
      <c r="K1572" s="415"/>
      <c r="L1572" s="415"/>
      <c r="M1572" s="415"/>
      <c r="N1572" s="418"/>
      <c r="O1572" s="418"/>
      <c r="P1572" s="414"/>
      <c r="Q1572" s="415"/>
      <c r="R1572" s="415"/>
      <c r="S1572" s="415"/>
      <c r="T1572" s="415"/>
      <c r="U1572" s="415"/>
      <c r="V1572" s="415"/>
      <c r="W1572" s="415"/>
      <c r="X1572" s="415"/>
      <c r="Y1572" s="415"/>
      <c r="Z1572" s="415"/>
      <c r="AA1572" s="415"/>
      <c r="AB1572" s="415"/>
      <c r="AC1572" s="415"/>
      <c r="AD1572" s="427"/>
      <c r="AE1572" s="415"/>
      <c r="AF1572" s="415"/>
      <c r="AG1572" s="415"/>
      <c r="AH1572" s="415"/>
      <c r="AI1572" s="415"/>
    </row>
    <row r="1573" spans="1:35" s="154" customFormat="1">
      <c r="A1573" s="415"/>
      <c r="B1573" s="415"/>
      <c r="C1573" s="425"/>
      <c r="D1573" s="415"/>
      <c r="E1573" s="415"/>
      <c r="F1573" s="415"/>
      <c r="G1573" s="416"/>
      <c r="H1573" s="416"/>
      <c r="I1573" s="415"/>
      <c r="J1573" s="417"/>
      <c r="K1573" s="415"/>
      <c r="L1573" s="415"/>
      <c r="M1573" s="415"/>
      <c r="N1573" s="418"/>
      <c r="O1573" s="418"/>
      <c r="P1573" s="414"/>
      <c r="Q1573" s="415"/>
      <c r="R1573" s="415"/>
      <c r="S1573" s="415"/>
      <c r="T1573" s="415"/>
      <c r="U1573" s="415"/>
      <c r="V1573" s="415"/>
      <c r="W1573" s="415"/>
      <c r="X1573" s="415"/>
      <c r="Y1573" s="415"/>
      <c r="Z1573" s="415"/>
      <c r="AA1573" s="415"/>
      <c r="AB1573" s="415"/>
      <c r="AC1573" s="415"/>
      <c r="AD1573" s="427"/>
      <c r="AE1573" s="415"/>
      <c r="AF1573" s="415"/>
      <c r="AG1573" s="415"/>
      <c r="AH1573" s="415"/>
      <c r="AI1573" s="415"/>
    </row>
    <row r="1574" spans="1:35" s="154" customFormat="1">
      <c r="A1574" s="415"/>
      <c r="B1574" s="415"/>
      <c r="C1574" s="425"/>
      <c r="D1574" s="415"/>
      <c r="E1574" s="415"/>
      <c r="F1574" s="415"/>
      <c r="G1574" s="416"/>
      <c r="H1574" s="416"/>
      <c r="I1574" s="415"/>
      <c r="J1574" s="417"/>
      <c r="K1574" s="415"/>
      <c r="L1574" s="415"/>
      <c r="M1574" s="415"/>
      <c r="N1574" s="418"/>
      <c r="O1574" s="418"/>
      <c r="P1574" s="414"/>
      <c r="Q1574" s="415"/>
      <c r="R1574" s="415"/>
      <c r="S1574" s="415"/>
      <c r="T1574" s="415"/>
      <c r="U1574" s="415"/>
      <c r="V1574" s="415"/>
      <c r="W1574" s="415"/>
      <c r="X1574" s="415"/>
      <c r="Y1574" s="415"/>
      <c r="Z1574" s="415"/>
      <c r="AA1574" s="415"/>
      <c r="AB1574" s="415"/>
      <c r="AC1574" s="415"/>
      <c r="AD1574" s="427"/>
      <c r="AE1574" s="415"/>
      <c r="AF1574" s="415"/>
      <c r="AG1574" s="415"/>
      <c r="AH1574" s="415"/>
      <c r="AI1574" s="415"/>
    </row>
    <row r="1575" spans="1:35" s="154" customFormat="1">
      <c r="A1575" s="415"/>
      <c r="B1575" s="415"/>
      <c r="C1575" s="425"/>
      <c r="D1575" s="415"/>
      <c r="E1575" s="415"/>
      <c r="F1575" s="415"/>
      <c r="G1575" s="416"/>
      <c r="H1575" s="416"/>
      <c r="I1575" s="415"/>
      <c r="J1575" s="417"/>
      <c r="K1575" s="415"/>
      <c r="L1575" s="415"/>
      <c r="M1575" s="415"/>
      <c r="N1575" s="418"/>
      <c r="O1575" s="418"/>
      <c r="P1575" s="414"/>
      <c r="Q1575" s="415"/>
      <c r="R1575" s="415"/>
      <c r="S1575" s="415"/>
      <c r="T1575" s="415"/>
      <c r="U1575" s="415"/>
      <c r="V1575" s="415"/>
      <c r="W1575" s="415"/>
      <c r="X1575" s="415"/>
      <c r="Y1575" s="415"/>
      <c r="Z1575" s="415"/>
      <c r="AA1575" s="415"/>
      <c r="AB1575" s="415"/>
      <c r="AC1575" s="415"/>
      <c r="AD1575" s="427"/>
      <c r="AE1575" s="415"/>
      <c r="AF1575" s="415"/>
      <c r="AG1575" s="415"/>
      <c r="AH1575" s="415"/>
      <c r="AI1575" s="415"/>
    </row>
    <row r="1576" spans="1:35" s="154" customFormat="1">
      <c r="A1576" s="415"/>
      <c r="B1576" s="415"/>
      <c r="C1576" s="425"/>
      <c r="D1576" s="415"/>
      <c r="E1576" s="415"/>
      <c r="F1576" s="415"/>
      <c r="G1576" s="416"/>
      <c r="H1576" s="416"/>
      <c r="I1576" s="415"/>
      <c r="J1576" s="417"/>
      <c r="K1576" s="415"/>
      <c r="L1576" s="415"/>
      <c r="M1576" s="415"/>
      <c r="N1576" s="418"/>
      <c r="O1576" s="418"/>
      <c r="P1576" s="414"/>
      <c r="Q1576" s="415"/>
      <c r="R1576" s="415"/>
      <c r="S1576" s="415"/>
      <c r="T1576" s="415"/>
      <c r="U1576" s="415"/>
      <c r="V1576" s="415"/>
      <c r="W1576" s="415"/>
      <c r="X1576" s="415"/>
      <c r="Y1576" s="415"/>
      <c r="Z1576" s="415"/>
      <c r="AA1576" s="415"/>
      <c r="AB1576" s="415"/>
      <c r="AC1576" s="415"/>
      <c r="AD1576" s="427"/>
      <c r="AE1576" s="415"/>
      <c r="AF1576" s="415"/>
      <c r="AG1576" s="415"/>
      <c r="AH1576" s="415"/>
      <c r="AI1576" s="415"/>
    </row>
    <row r="1577" spans="1:35" s="154" customFormat="1">
      <c r="A1577" s="415"/>
      <c r="B1577" s="415"/>
      <c r="C1577" s="425"/>
      <c r="D1577" s="415"/>
      <c r="E1577" s="415"/>
      <c r="F1577" s="415"/>
      <c r="G1577" s="416"/>
      <c r="H1577" s="416"/>
      <c r="I1577" s="415"/>
      <c r="J1577" s="417"/>
      <c r="K1577" s="415"/>
      <c r="L1577" s="415"/>
      <c r="M1577" s="415"/>
      <c r="N1577" s="418"/>
      <c r="O1577" s="418"/>
      <c r="P1577" s="414"/>
      <c r="Q1577" s="415"/>
      <c r="R1577" s="415"/>
      <c r="S1577" s="415"/>
      <c r="T1577" s="415"/>
      <c r="U1577" s="415"/>
      <c r="V1577" s="415"/>
      <c r="W1577" s="415"/>
      <c r="X1577" s="415"/>
      <c r="Y1577" s="415"/>
      <c r="Z1577" s="415"/>
      <c r="AA1577" s="415"/>
      <c r="AB1577" s="415"/>
      <c r="AC1577" s="415"/>
      <c r="AD1577" s="427"/>
      <c r="AE1577" s="415"/>
      <c r="AF1577" s="415"/>
      <c r="AG1577" s="415"/>
      <c r="AH1577" s="415"/>
      <c r="AI1577" s="415"/>
    </row>
    <row r="1578" spans="1:35" s="154" customFormat="1">
      <c r="A1578" s="415"/>
      <c r="B1578" s="415"/>
      <c r="C1578" s="425"/>
      <c r="D1578" s="415"/>
      <c r="E1578" s="415"/>
      <c r="F1578" s="415"/>
      <c r="G1578" s="416"/>
      <c r="H1578" s="416"/>
      <c r="I1578" s="415"/>
      <c r="J1578" s="417"/>
      <c r="K1578" s="415"/>
      <c r="L1578" s="415"/>
      <c r="M1578" s="415"/>
      <c r="N1578" s="418"/>
      <c r="O1578" s="418"/>
      <c r="P1578" s="414"/>
      <c r="Q1578" s="415"/>
      <c r="R1578" s="415"/>
      <c r="S1578" s="415"/>
      <c r="T1578" s="415"/>
      <c r="U1578" s="415"/>
      <c r="V1578" s="415"/>
      <c r="W1578" s="415"/>
      <c r="X1578" s="415"/>
      <c r="Y1578" s="415"/>
      <c r="Z1578" s="415"/>
      <c r="AA1578" s="415"/>
      <c r="AB1578" s="415"/>
      <c r="AC1578" s="415"/>
      <c r="AD1578" s="427"/>
      <c r="AE1578" s="415"/>
      <c r="AF1578" s="415"/>
      <c r="AG1578" s="415"/>
      <c r="AH1578" s="415"/>
      <c r="AI1578" s="415"/>
    </row>
    <row r="1579" spans="1:35" s="154" customFormat="1">
      <c r="A1579" s="415"/>
      <c r="B1579" s="415"/>
      <c r="C1579" s="425"/>
      <c r="D1579" s="415"/>
      <c r="E1579" s="415"/>
      <c r="F1579" s="415"/>
      <c r="G1579" s="416"/>
      <c r="H1579" s="416"/>
      <c r="I1579" s="415"/>
      <c r="J1579" s="417"/>
      <c r="K1579" s="415"/>
      <c r="L1579" s="415"/>
      <c r="M1579" s="415"/>
      <c r="N1579" s="418"/>
      <c r="O1579" s="418"/>
      <c r="P1579" s="414"/>
      <c r="Q1579" s="415"/>
      <c r="R1579" s="415"/>
      <c r="S1579" s="415"/>
      <c r="T1579" s="415"/>
      <c r="U1579" s="415"/>
      <c r="V1579" s="415"/>
      <c r="W1579" s="415"/>
      <c r="X1579" s="415"/>
      <c r="Y1579" s="415"/>
      <c r="Z1579" s="415"/>
      <c r="AA1579" s="415"/>
      <c r="AB1579" s="415"/>
      <c r="AC1579" s="415"/>
      <c r="AD1579" s="427"/>
      <c r="AE1579" s="415"/>
      <c r="AF1579" s="415"/>
      <c r="AG1579" s="415"/>
      <c r="AH1579" s="415"/>
      <c r="AI1579" s="415"/>
    </row>
    <row r="1580" spans="1:35" s="154" customFormat="1">
      <c r="A1580" s="415"/>
      <c r="B1580" s="415"/>
      <c r="C1580" s="425"/>
      <c r="D1580" s="415"/>
      <c r="E1580" s="415"/>
      <c r="F1580" s="415"/>
      <c r="G1580" s="416"/>
      <c r="H1580" s="416"/>
      <c r="I1580" s="415"/>
      <c r="J1580" s="417"/>
      <c r="K1580" s="415"/>
      <c r="L1580" s="415"/>
      <c r="M1580" s="415"/>
      <c r="N1580" s="418"/>
      <c r="O1580" s="418"/>
      <c r="P1580" s="414"/>
      <c r="Q1580" s="415"/>
      <c r="R1580" s="415"/>
      <c r="S1580" s="415"/>
      <c r="T1580" s="415"/>
      <c r="U1580" s="415"/>
      <c r="V1580" s="415"/>
      <c r="W1580" s="415"/>
      <c r="X1580" s="415"/>
      <c r="Y1580" s="415"/>
      <c r="Z1580" s="415"/>
      <c r="AA1580" s="415"/>
      <c r="AB1580" s="415"/>
      <c r="AC1580" s="415"/>
      <c r="AD1580" s="427"/>
      <c r="AE1580" s="415"/>
      <c r="AF1580" s="415"/>
      <c r="AG1580" s="415"/>
      <c r="AH1580" s="415"/>
      <c r="AI1580" s="415"/>
    </row>
    <row r="1581" spans="1:35" s="154" customFormat="1">
      <c r="A1581" s="415"/>
      <c r="B1581" s="415"/>
      <c r="C1581" s="425"/>
      <c r="D1581" s="415"/>
      <c r="E1581" s="415"/>
      <c r="F1581" s="415"/>
      <c r="G1581" s="416"/>
      <c r="H1581" s="416"/>
      <c r="I1581" s="415"/>
      <c r="J1581" s="417"/>
      <c r="K1581" s="415"/>
      <c r="L1581" s="415"/>
      <c r="M1581" s="415"/>
      <c r="N1581" s="418"/>
      <c r="O1581" s="418"/>
      <c r="P1581" s="414"/>
      <c r="Q1581" s="415"/>
      <c r="R1581" s="415"/>
      <c r="S1581" s="415"/>
      <c r="T1581" s="415"/>
      <c r="U1581" s="415"/>
      <c r="V1581" s="415"/>
      <c r="W1581" s="415"/>
      <c r="X1581" s="415"/>
      <c r="Y1581" s="415"/>
      <c r="Z1581" s="415"/>
      <c r="AA1581" s="415"/>
      <c r="AB1581" s="415"/>
      <c r="AC1581" s="415"/>
      <c r="AD1581" s="427"/>
      <c r="AE1581" s="415"/>
      <c r="AF1581" s="415"/>
      <c r="AG1581" s="415"/>
      <c r="AH1581" s="415"/>
      <c r="AI1581" s="415"/>
    </row>
    <row r="1582" spans="1:35" s="154" customFormat="1">
      <c r="A1582" s="415"/>
      <c r="B1582" s="415"/>
      <c r="C1582" s="425"/>
      <c r="D1582" s="415"/>
      <c r="E1582" s="415"/>
      <c r="F1582" s="415"/>
      <c r="G1582" s="416"/>
      <c r="H1582" s="416"/>
      <c r="I1582" s="415"/>
      <c r="J1582" s="417"/>
      <c r="K1582" s="415"/>
      <c r="L1582" s="415"/>
      <c r="M1582" s="415"/>
      <c r="N1582" s="418"/>
      <c r="O1582" s="418"/>
      <c r="P1582" s="414"/>
      <c r="Q1582" s="415"/>
      <c r="R1582" s="415"/>
      <c r="S1582" s="415"/>
      <c r="T1582" s="415"/>
      <c r="U1582" s="415"/>
      <c r="V1582" s="415"/>
      <c r="W1582" s="415"/>
      <c r="X1582" s="415"/>
      <c r="Y1582" s="415"/>
      <c r="Z1582" s="415"/>
      <c r="AA1582" s="415"/>
      <c r="AB1582" s="415"/>
      <c r="AC1582" s="415"/>
      <c r="AD1582" s="427"/>
      <c r="AE1582" s="415"/>
      <c r="AF1582" s="415"/>
      <c r="AG1582" s="415"/>
      <c r="AH1582" s="415"/>
      <c r="AI1582" s="415"/>
    </row>
    <row r="1583" spans="1:35" s="154" customFormat="1">
      <c r="A1583" s="415"/>
      <c r="B1583" s="415"/>
      <c r="C1583" s="425"/>
      <c r="D1583" s="415"/>
      <c r="E1583" s="415"/>
      <c r="F1583" s="415"/>
      <c r="G1583" s="416"/>
      <c r="H1583" s="416"/>
      <c r="I1583" s="415"/>
      <c r="J1583" s="417"/>
      <c r="K1583" s="415"/>
      <c r="L1583" s="415"/>
      <c r="M1583" s="415"/>
      <c r="N1583" s="418"/>
      <c r="O1583" s="418"/>
      <c r="P1583" s="414"/>
      <c r="Q1583" s="415"/>
      <c r="R1583" s="415"/>
      <c r="S1583" s="415"/>
      <c r="T1583" s="415"/>
      <c r="U1583" s="415"/>
      <c r="V1583" s="415"/>
      <c r="W1583" s="415"/>
      <c r="X1583" s="415"/>
      <c r="Y1583" s="415"/>
      <c r="Z1583" s="415"/>
      <c r="AA1583" s="415"/>
      <c r="AB1583" s="415"/>
      <c r="AC1583" s="415"/>
      <c r="AD1583" s="427"/>
      <c r="AE1583" s="415"/>
      <c r="AF1583" s="415"/>
      <c r="AG1583" s="415"/>
      <c r="AH1583" s="415"/>
      <c r="AI1583" s="415"/>
    </row>
    <row r="1584" spans="1:35" s="154" customFormat="1">
      <c r="A1584" s="415"/>
      <c r="B1584" s="415"/>
      <c r="C1584" s="425"/>
      <c r="D1584" s="415"/>
      <c r="E1584" s="415"/>
      <c r="F1584" s="415"/>
      <c r="G1584" s="416"/>
      <c r="H1584" s="416"/>
      <c r="I1584" s="415"/>
      <c r="J1584" s="417"/>
      <c r="K1584" s="415"/>
      <c r="L1584" s="415"/>
      <c r="M1584" s="415"/>
      <c r="N1584" s="418"/>
      <c r="O1584" s="418"/>
      <c r="P1584" s="414"/>
      <c r="Q1584" s="415"/>
      <c r="R1584" s="415"/>
      <c r="S1584" s="415"/>
      <c r="T1584" s="415"/>
      <c r="U1584" s="415"/>
      <c r="V1584" s="415"/>
      <c r="W1584" s="415"/>
      <c r="X1584" s="415"/>
      <c r="Y1584" s="415"/>
      <c r="Z1584" s="415"/>
      <c r="AA1584" s="415"/>
      <c r="AB1584" s="415"/>
      <c r="AC1584" s="415"/>
      <c r="AD1584" s="427"/>
      <c r="AE1584" s="415"/>
      <c r="AF1584" s="415"/>
      <c r="AG1584" s="415"/>
      <c r="AH1584" s="415"/>
      <c r="AI1584" s="415"/>
    </row>
    <row r="1585" spans="1:35" s="154" customFormat="1">
      <c r="A1585" s="415"/>
      <c r="B1585" s="415"/>
      <c r="C1585" s="425"/>
      <c r="D1585" s="415"/>
      <c r="E1585" s="415"/>
      <c r="F1585" s="415"/>
      <c r="G1585" s="416"/>
      <c r="H1585" s="416"/>
      <c r="I1585" s="415"/>
      <c r="J1585" s="417"/>
      <c r="K1585" s="415"/>
      <c r="L1585" s="415"/>
      <c r="M1585" s="415"/>
      <c r="N1585" s="418"/>
      <c r="O1585" s="418"/>
      <c r="P1585" s="414"/>
      <c r="Q1585" s="415"/>
      <c r="R1585" s="415"/>
      <c r="S1585" s="415"/>
      <c r="T1585" s="415"/>
      <c r="U1585" s="415"/>
      <c r="V1585" s="415"/>
      <c r="W1585" s="415"/>
      <c r="X1585" s="415"/>
      <c r="Y1585" s="415"/>
      <c r="Z1585" s="415"/>
      <c r="AA1585" s="415"/>
      <c r="AB1585" s="415"/>
      <c r="AC1585" s="415"/>
      <c r="AD1585" s="427"/>
      <c r="AE1585" s="415"/>
      <c r="AF1585" s="415"/>
      <c r="AG1585" s="415"/>
      <c r="AH1585" s="415"/>
      <c r="AI1585" s="415"/>
    </row>
    <row r="1586" spans="1:35" s="154" customFormat="1">
      <c r="A1586" s="415"/>
      <c r="B1586" s="415"/>
      <c r="C1586" s="425"/>
      <c r="D1586" s="415"/>
      <c r="E1586" s="415"/>
      <c r="F1586" s="415"/>
      <c r="G1586" s="416"/>
      <c r="H1586" s="416"/>
      <c r="I1586" s="415"/>
      <c r="J1586" s="417"/>
      <c r="K1586" s="415"/>
      <c r="L1586" s="415"/>
      <c r="M1586" s="415"/>
      <c r="N1586" s="418"/>
      <c r="O1586" s="418"/>
      <c r="P1586" s="414"/>
      <c r="Q1586" s="415"/>
      <c r="R1586" s="415"/>
      <c r="S1586" s="415"/>
      <c r="T1586" s="415"/>
      <c r="U1586" s="415"/>
      <c r="V1586" s="415"/>
      <c r="W1586" s="415"/>
      <c r="X1586" s="415"/>
      <c r="Y1586" s="415"/>
      <c r="Z1586" s="415"/>
      <c r="AA1586" s="415"/>
      <c r="AB1586" s="415"/>
      <c r="AC1586" s="415"/>
      <c r="AD1586" s="427"/>
      <c r="AE1586" s="415"/>
      <c r="AF1586" s="415"/>
      <c r="AG1586" s="415"/>
      <c r="AH1586" s="415"/>
      <c r="AI1586" s="415"/>
    </row>
    <row r="1587" spans="1:35" s="154" customFormat="1">
      <c r="A1587" s="415"/>
      <c r="B1587" s="415"/>
      <c r="C1587" s="425"/>
      <c r="D1587" s="415"/>
      <c r="E1587" s="415"/>
      <c r="F1587" s="415"/>
      <c r="G1587" s="416"/>
      <c r="H1587" s="416"/>
      <c r="I1587" s="415"/>
      <c r="J1587" s="417"/>
      <c r="K1587" s="415"/>
      <c r="L1587" s="415"/>
      <c r="M1587" s="415"/>
      <c r="N1587" s="418"/>
      <c r="O1587" s="418"/>
      <c r="P1587" s="414"/>
      <c r="Q1587" s="415"/>
      <c r="R1587" s="415"/>
      <c r="S1587" s="415"/>
      <c r="T1587" s="415"/>
      <c r="U1587" s="415"/>
      <c r="V1587" s="415"/>
      <c r="W1587" s="415"/>
      <c r="X1587" s="415"/>
      <c r="Y1587" s="415"/>
      <c r="Z1587" s="415"/>
      <c r="AA1587" s="415"/>
      <c r="AB1587" s="415"/>
      <c r="AC1587" s="415"/>
      <c r="AD1587" s="427"/>
      <c r="AE1587" s="415"/>
      <c r="AF1587" s="415"/>
      <c r="AG1587" s="415"/>
      <c r="AH1587" s="415"/>
      <c r="AI1587" s="415"/>
    </row>
    <row r="1588" spans="1:35" s="154" customFormat="1">
      <c r="A1588" s="415"/>
      <c r="B1588" s="415"/>
      <c r="C1588" s="425"/>
      <c r="D1588" s="415"/>
      <c r="E1588" s="415"/>
      <c r="F1588" s="415"/>
      <c r="G1588" s="416"/>
      <c r="H1588" s="416"/>
      <c r="I1588" s="415"/>
      <c r="J1588" s="417"/>
      <c r="K1588" s="415"/>
      <c r="L1588" s="415"/>
      <c r="M1588" s="415"/>
      <c r="N1588" s="418"/>
      <c r="O1588" s="418"/>
      <c r="P1588" s="414"/>
      <c r="Q1588" s="415"/>
      <c r="R1588" s="415"/>
      <c r="S1588" s="415"/>
      <c r="T1588" s="415"/>
      <c r="U1588" s="415"/>
      <c r="V1588" s="415"/>
      <c r="W1588" s="415"/>
      <c r="X1588" s="415"/>
      <c r="Y1588" s="415"/>
      <c r="Z1588" s="415"/>
      <c r="AA1588" s="415"/>
      <c r="AB1588" s="415"/>
      <c r="AC1588" s="415"/>
      <c r="AD1588" s="427"/>
      <c r="AE1588" s="415"/>
      <c r="AF1588" s="415"/>
      <c r="AG1588" s="415"/>
      <c r="AH1588" s="415"/>
      <c r="AI1588" s="415"/>
    </row>
    <row r="1589" spans="1:35" s="154" customFormat="1">
      <c r="A1589" s="415"/>
      <c r="B1589" s="415"/>
      <c r="C1589" s="425"/>
      <c r="D1589" s="415"/>
      <c r="E1589" s="415"/>
      <c r="F1589" s="415"/>
      <c r="G1589" s="416"/>
      <c r="H1589" s="416"/>
      <c r="I1589" s="415"/>
      <c r="J1589" s="417"/>
      <c r="K1589" s="415"/>
      <c r="L1589" s="415"/>
      <c r="M1589" s="415"/>
      <c r="N1589" s="418"/>
      <c r="O1589" s="418"/>
      <c r="P1589" s="414"/>
      <c r="Q1589" s="415"/>
      <c r="R1589" s="415"/>
      <c r="S1589" s="415"/>
      <c r="T1589" s="415"/>
      <c r="U1589" s="415"/>
      <c r="V1589" s="415"/>
      <c r="W1589" s="415"/>
      <c r="X1589" s="415"/>
      <c r="Y1589" s="415"/>
      <c r="Z1589" s="415"/>
      <c r="AA1589" s="415"/>
      <c r="AB1589" s="415"/>
      <c r="AC1589" s="415"/>
      <c r="AD1589" s="427"/>
      <c r="AE1589" s="415"/>
      <c r="AF1589" s="415"/>
      <c r="AG1589" s="415"/>
      <c r="AH1589" s="415"/>
      <c r="AI1589" s="415"/>
    </row>
    <row r="1590" spans="1:35" s="154" customFormat="1">
      <c r="A1590" s="415"/>
      <c r="B1590" s="415"/>
      <c r="C1590" s="425"/>
      <c r="D1590" s="415"/>
      <c r="E1590" s="415"/>
      <c r="F1590" s="415"/>
      <c r="G1590" s="416"/>
      <c r="H1590" s="416"/>
      <c r="I1590" s="415"/>
      <c r="J1590" s="417"/>
      <c r="K1590" s="415"/>
      <c r="L1590" s="415"/>
      <c r="M1590" s="415"/>
      <c r="N1590" s="418"/>
      <c r="O1590" s="418"/>
      <c r="P1590" s="414"/>
      <c r="Q1590" s="415"/>
      <c r="R1590" s="415"/>
      <c r="S1590" s="415"/>
      <c r="T1590" s="415"/>
      <c r="U1590" s="415"/>
      <c r="V1590" s="415"/>
      <c r="W1590" s="415"/>
      <c r="X1590" s="415"/>
      <c r="Y1590" s="415"/>
      <c r="Z1590" s="415"/>
      <c r="AA1590" s="415"/>
      <c r="AB1590" s="415"/>
      <c r="AC1590" s="415"/>
      <c r="AD1590" s="427"/>
      <c r="AE1590" s="415"/>
      <c r="AF1590" s="415"/>
      <c r="AG1590" s="415"/>
      <c r="AH1590" s="415"/>
      <c r="AI1590" s="415"/>
    </row>
    <row r="1591" spans="1:35" s="154" customFormat="1">
      <c r="A1591" s="415"/>
      <c r="B1591" s="415"/>
      <c r="C1591" s="425"/>
      <c r="D1591" s="415"/>
      <c r="E1591" s="415"/>
      <c r="F1591" s="415"/>
      <c r="G1591" s="416"/>
      <c r="H1591" s="416"/>
      <c r="I1591" s="415"/>
      <c r="J1591" s="417"/>
      <c r="K1591" s="415"/>
      <c r="L1591" s="415"/>
      <c r="M1591" s="415"/>
      <c r="N1591" s="418"/>
      <c r="O1591" s="418"/>
      <c r="P1591" s="414"/>
      <c r="Q1591" s="415"/>
      <c r="R1591" s="415"/>
      <c r="S1591" s="415"/>
      <c r="T1591" s="415"/>
      <c r="U1591" s="415"/>
      <c r="V1591" s="415"/>
      <c r="W1591" s="415"/>
      <c r="X1591" s="415"/>
      <c r="Y1591" s="415"/>
      <c r="Z1591" s="415"/>
      <c r="AA1591" s="415"/>
      <c r="AB1591" s="415"/>
      <c r="AC1591" s="415"/>
      <c r="AD1591" s="427"/>
      <c r="AE1591" s="415"/>
      <c r="AF1591" s="415"/>
      <c r="AG1591" s="415"/>
      <c r="AH1591" s="415"/>
      <c r="AI1591" s="415"/>
    </row>
    <row r="1592" spans="1:35" s="154" customFormat="1">
      <c r="A1592" s="415"/>
      <c r="B1592" s="415"/>
      <c r="C1592" s="425"/>
      <c r="D1592" s="415"/>
      <c r="E1592" s="415"/>
      <c r="F1592" s="415"/>
      <c r="G1592" s="416"/>
      <c r="H1592" s="416"/>
      <c r="I1592" s="415"/>
      <c r="J1592" s="417"/>
      <c r="K1592" s="415"/>
      <c r="L1592" s="415"/>
      <c r="M1592" s="415"/>
      <c r="N1592" s="418"/>
      <c r="O1592" s="418"/>
      <c r="P1592" s="414"/>
      <c r="Q1592" s="415"/>
      <c r="R1592" s="415"/>
      <c r="S1592" s="415"/>
      <c r="T1592" s="415"/>
      <c r="U1592" s="415"/>
      <c r="V1592" s="415"/>
      <c r="W1592" s="415"/>
      <c r="X1592" s="415"/>
      <c r="Y1592" s="415"/>
      <c r="Z1592" s="415"/>
      <c r="AA1592" s="415"/>
      <c r="AB1592" s="415"/>
      <c r="AC1592" s="415"/>
      <c r="AD1592" s="427"/>
      <c r="AE1592" s="415"/>
      <c r="AF1592" s="415"/>
      <c r="AG1592" s="415"/>
      <c r="AH1592" s="415"/>
      <c r="AI1592" s="415"/>
    </row>
    <row r="1593" spans="1:35" s="154" customFormat="1">
      <c r="A1593" s="415"/>
      <c r="B1593" s="415"/>
      <c r="C1593" s="425"/>
      <c r="D1593" s="415"/>
      <c r="E1593" s="415"/>
      <c r="F1593" s="415"/>
      <c r="G1593" s="416"/>
      <c r="H1593" s="416"/>
      <c r="I1593" s="415"/>
      <c r="J1593" s="417"/>
      <c r="K1593" s="415"/>
      <c r="L1593" s="415"/>
      <c r="M1593" s="415"/>
      <c r="N1593" s="418"/>
      <c r="O1593" s="418"/>
      <c r="P1593" s="414"/>
      <c r="Q1593" s="415"/>
      <c r="R1593" s="415"/>
      <c r="S1593" s="415"/>
      <c r="T1593" s="415"/>
      <c r="U1593" s="415"/>
      <c r="V1593" s="415"/>
      <c r="W1593" s="415"/>
      <c r="X1593" s="415"/>
      <c r="Y1593" s="415"/>
      <c r="Z1593" s="415"/>
      <c r="AA1593" s="415"/>
      <c r="AB1593" s="415"/>
      <c r="AC1593" s="415"/>
      <c r="AD1593" s="427"/>
      <c r="AE1593" s="415"/>
      <c r="AF1593" s="415"/>
      <c r="AG1593" s="415"/>
      <c r="AH1593" s="415"/>
      <c r="AI1593" s="415"/>
    </row>
    <row r="1594" spans="1:35" s="154" customFormat="1">
      <c r="A1594" s="415"/>
      <c r="B1594" s="415"/>
      <c r="C1594" s="425"/>
      <c r="D1594" s="415"/>
      <c r="E1594" s="415"/>
      <c r="F1594" s="415"/>
      <c r="G1594" s="416"/>
      <c r="H1594" s="416"/>
      <c r="I1594" s="415"/>
      <c r="J1594" s="417"/>
      <c r="K1594" s="415"/>
      <c r="L1594" s="415"/>
      <c r="M1594" s="415"/>
      <c r="N1594" s="418"/>
      <c r="O1594" s="418"/>
      <c r="P1594" s="414"/>
      <c r="Q1594" s="415"/>
      <c r="R1594" s="415"/>
      <c r="S1594" s="415"/>
      <c r="T1594" s="415"/>
      <c r="U1594" s="415"/>
      <c r="V1594" s="415"/>
      <c r="W1594" s="415"/>
      <c r="X1594" s="415"/>
      <c r="Y1594" s="415"/>
      <c r="Z1594" s="415"/>
      <c r="AA1594" s="415"/>
      <c r="AB1594" s="415"/>
      <c r="AC1594" s="415"/>
      <c r="AD1594" s="427"/>
      <c r="AE1594" s="415"/>
      <c r="AF1594" s="415"/>
      <c r="AG1594" s="415"/>
      <c r="AH1594" s="415"/>
      <c r="AI1594" s="415"/>
    </row>
    <row r="1595" spans="1:35" s="154" customFormat="1">
      <c r="A1595" s="415"/>
      <c r="B1595" s="415"/>
      <c r="C1595" s="425"/>
      <c r="D1595" s="415"/>
      <c r="E1595" s="415"/>
      <c r="F1595" s="415"/>
      <c r="G1595" s="416"/>
      <c r="H1595" s="416"/>
      <c r="I1595" s="415"/>
      <c r="J1595" s="417"/>
      <c r="K1595" s="415"/>
      <c r="L1595" s="415"/>
      <c r="M1595" s="415"/>
      <c r="N1595" s="418"/>
      <c r="O1595" s="418"/>
      <c r="P1595" s="414"/>
      <c r="Q1595" s="415"/>
      <c r="R1595" s="415"/>
      <c r="S1595" s="415"/>
      <c r="T1595" s="415"/>
      <c r="U1595" s="415"/>
      <c r="V1595" s="415"/>
      <c r="W1595" s="415"/>
      <c r="X1595" s="415"/>
      <c r="Y1595" s="415"/>
      <c r="Z1595" s="415"/>
      <c r="AA1595" s="415"/>
      <c r="AB1595" s="415"/>
      <c r="AC1595" s="415"/>
      <c r="AD1595" s="427"/>
      <c r="AE1595" s="415"/>
      <c r="AF1595" s="415"/>
      <c r="AG1595" s="415"/>
      <c r="AH1595" s="415"/>
      <c r="AI1595" s="415"/>
    </row>
    <row r="1596" spans="1:35" s="154" customFormat="1">
      <c r="A1596" s="415"/>
      <c r="B1596" s="415"/>
      <c r="C1596" s="425"/>
      <c r="D1596" s="415"/>
      <c r="E1596" s="415"/>
      <c r="F1596" s="415"/>
      <c r="G1596" s="416"/>
      <c r="H1596" s="416"/>
      <c r="I1596" s="415"/>
      <c r="J1596" s="417"/>
      <c r="K1596" s="415"/>
      <c r="L1596" s="415"/>
      <c r="M1596" s="415"/>
      <c r="N1596" s="418"/>
      <c r="O1596" s="418"/>
      <c r="P1596" s="414"/>
      <c r="Q1596" s="415"/>
      <c r="R1596" s="415"/>
      <c r="S1596" s="415"/>
      <c r="T1596" s="415"/>
      <c r="U1596" s="415"/>
      <c r="V1596" s="415"/>
      <c r="W1596" s="415"/>
      <c r="X1596" s="415"/>
      <c r="Y1596" s="415"/>
      <c r="Z1596" s="415"/>
      <c r="AA1596" s="415"/>
      <c r="AB1596" s="415"/>
      <c r="AC1596" s="415"/>
      <c r="AD1596" s="427"/>
      <c r="AE1596" s="415"/>
      <c r="AF1596" s="415"/>
      <c r="AG1596" s="415"/>
      <c r="AH1596" s="415"/>
      <c r="AI1596" s="415"/>
    </row>
    <row r="1597" spans="1:35" s="154" customFormat="1">
      <c r="A1597" s="415"/>
      <c r="B1597" s="415"/>
      <c r="C1597" s="425"/>
      <c r="D1597" s="415"/>
      <c r="E1597" s="415"/>
      <c r="F1597" s="415"/>
      <c r="G1597" s="416"/>
      <c r="H1597" s="416"/>
      <c r="I1597" s="415"/>
      <c r="J1597" s="417"/>
      <c r="K1597" s="415"/>
      <c r="L1597" s="415"/>
      <c r="M1597" s="415"/>
      <c r="N1597" s="418"/>
      <c r="O1597" s="418"/>
      <c r="P1597" s="414"/>
      <c r="Q1597" s="415"/>
      <c r="R1597" s="415"/>
      <c r="S1597" s="415"/>
      <c r="T1597" s="415"/>
      <c r="U1597" s="415"/>
      <c r="V1597" s="415"/>
      <c r="W1597" s="415"/>
      <c r="X1597" s="415"/>
      <c r="Y1597" s="415"/>
      <c r="Z1597" s="415"/>
      <c r="AA1597" s="415"/>
      <c r="AB1597" s="415"/>
      <c r="AC1597" s="415"/>
      <c r="AD1597" s="427"/>
      <c r="AE1597" s="415"/>
      <c r="AF1597" s="415"/>
      <c r="AG1597" s="415"/>
      <c r="AH1597" s="415"/>
      <c r="AI1597" s="415"/>
    </row>
    <row r="1598" spans="1:35" s="154" customFormat="1">
      <c r="A1598" s="415"/>
      <c r="B1598" s="415"/>
      <c r="C1598" s="425"/>
      <c r="D1598" s="415"/>
      <c r="E1598" s="415"/>
      <c r="F1598" s="415"/>
      <c r="G1598" s="416"/>
      <c r="H1598" s="416"/>
      <c r="I1598" s="415"/>
      <c r="J1598" s="417"/>
      <c r="K1598" s="415"/>
      <c r="L1598" s="415"/>
      <c r="M1598" s="415"/>
      <c r="N1598" s="418"/>
      <c r="O1598" s="418"/>
      <c r="P1598" s="414"/>
      <c r="Q1598" s="415"/>
      <c r="R1598" s="415"/>
      <c r="S1598" s="415"/>
      <c r="T1598" s="415"/>
      <c r="U1598" s="415"/>
      <c r="V1598" s="415"/>
      <c r="W1598" s="415"/>
      <c r="X1598" s="415"/>
      <c r="Y1598" s="415"/>
      <c r="Z1598" s="415"/>
      <c r="AA1598" s="415"/>
      <c r="AB1598" s="415"/>
      <c r="AC1598" s="415"/>
      <c r="AD1598" s="427"/>
      <c r="AE1598" s="415"/>
      <c r="AF1598" s="415"/>
      <c r="AG1598" s="415"/>
      <c r="AH1598" s="415"/>
      <c r="AI1598" s="415"/>
    </row>
    <row r="1599" spans="1:35" s="154" customFormat="1">
      <c r="A1599" s="415"/>
      <c r="B1599" s="415"/>
      <c r="C1599" s="425"/>
      <c r="D1599" s="415"/>
      <c r="E1599" s="415"/>
      <c r="F1599" s="415"/>
      <c r="G1599" s="416"/>
      <c r="H1599" s="416"/>
      <c r="I1599" s="415"/>
      <c r="J1599" s="417"/>
      <c r="K1599" s="415"/>
      <c r="L1599" s="415"/>
      <c r="M1599" s="415"/>
      <c r="N1599" s="418"/>
      <c r="O1599" s="418"/>
      <c r="P1599" s="414"/>
      <c r="Q1599" s="415"/>
      <c r="R1599" s="415"/>
      <c r="S1599" s="415"/>
      <c r="T1599" s="415"/>
      <c r="U1599" s="415"/>
      <c r="V1599" s="415"/>
      <c r="W1599" s="415"/>
      <c r="X1599" s="415"/>
      <c r="Y1599" s="415"/>
      <c r="Z1599" s="415"/>
      <c r="AA1599" s="415"/>
      <c r="AB1599" s="415"/>
      <c r="AC1599" s="415"/>
      <c r="AD1599" s="427"/>
      <c r="AE1599" s="415"/>
      <c r="AF1599" s="415"/>
      <c r="AG1599" s="415"/>
      <c r="AH1599" s="415"/>
      <c r="AI1599" s="415"/>
    </row>
    <row r="1600" spans="1:35" s="154" customFormat="1">
      <c r="A1600" s="415"/>
      <c r="B1600" s="415"/>
      <c r="C1600" s="425"/>
      <c r="D1600" s="415"/>
      <c r="E1600" s="415"/>
      <c r="F1600" s="415"/>
      <c r="G1600" s="416"/>
      <c r="H1600" s="416"/>
      <c r="I1600" s="415"/>
      <c r="J1600" s="417"/>
      <c r="K1600" s="415"/>
      <c r="L1600" s="415"/>
      <c r="M1600" s="415"/>
      <c r="N1600" s="418"/>
      <c r="O1600" s="418"/>
      <c r="P1600" s="414"/>
      <c r="Q1600" s="415"/>
      <c r="R1600" s="415"/>
      <c r="S1600" s="415"/>
      <c r="T1600" s="415"/>
      <c r="U1600" s="415"/>
      <c r="V1600" s="415"/>
      <c r="W1600" s="415"/>
      <c r="X1600" s="415"/>
      <c r="Y1600" s="415"/>
      <c r="Z1600" s="415"/>
      <c r="AA1600" s="415"/>
      <c r="AB1600" s="415"/>
      <c r="AC1600" s="415"/>
      <c r="AD1600" s="427"/>
      <c r="AE1600" s="415"/>
      <c r="AF1600" s="415"/>
      <c r="AG1600" s="415"/>
      <c r="AH1600" s="415"/>
      <c r="AI1600" s="415"/>
    </row>
    <row r="1601" spans="1:35" s="154" customFormat="1">
      <c r="A1601" s="415"/>
      <c r="B1601" s="415"/>
      <c r="C1601" s="425"/>
      <c r="D1601" s="415"/>
      <c r="E1601" s="415"/>
      <c r="F1601" s="415"/>
      <c r="G1601" s="416"/>
      <c r="H1601" s="416"/>
      <c r="I1601" s="415"/>
      <c r="J1601" s="417"/>
      <c r="K1601" s="415"/>
      <c r="L1601" s="415"/>
      <c r="M1601" s="415"/>
      <c r="N1601" s="418"/>
      <c r="O1601" s="418"/>
      <c r="P1601" s="414"/>
      <c r="Q1601" s="415"/>
      <c r="R1601" s="415"/>
      <c r="S1601" s="415"/>
      <c r="T1601" s="415"/>
      <c r="U1601" s="415"/>
      <c r="V1601" s="415"/>
      <c r="W1601" s="415"/>
      <c r="X1601" s="415"/>
      <c r="Y1601" s="415"/>
      <c r="Z1601" s="415"/>
      <c r="AA1601" s="415"/>
      <c r="AB1601" s="415"/>
      <c r="AC1601" s="415"/>
      <c r="AD1601" s="427"/>
      <c r="AE1601" s="415"/>
      <c r="AF1601" s="415"/>
      <c r="AG1601" s="415"/>
      <c r="AH1601" s="415"/>
      <c r="AI1601" s="415"/>
    </row>
    <row r="1602" spans="1:35" s="154" customFormat="1">
      <c r="A1602" s="415"/>
      <c r="B1602" s="415"/>
      <c r="C1602" s="425"/>
      <c r="D1602" s="415"/>
      <c r="E1602" s="415"/>
      <c r="F1602" s="415"/>
      <c r="G1602" s="416"/>
      <c r="H1602" s="416"/>
      <c r="I1602" s="415"/>
      <c r="J1602" s="417"/>
      <c r="K1602" s="415"/>
      <c r="L1602" s="415"/>
      <c r="M1602" s="415"/>
      <c r="N1602" s="418"/>
      <c r="O1602" s="418"/>
      <c r="P1602" s="414"/>
      <c r="Q1602" s="415"/>
      <c r="R1602" s="415"/>
      <c r="S1602" s="415"/>
      <c r="T1602" s="415"/>
      <c r="U1602" s="415"/>
      <c r="V1602" s="415"/>
      <c r="W1602" s="415"/>
      <c r="X1602" s="415"/>
      <c r="Y1602" s="415"/>
      <c r="Z1602" s="415"/>
      <c r="AA1602" s="415"/>
      <c r="AB1602" s="415"/>
      <c r="AC1602" s="415"/>
      <c r="AD1602" s="427"/>
      <c r="AE1602" s="415"/>
      <c r="AF1602" s="415"/>
      <c r="AG1602" s="415"/>
      <c r="AH1602" s="415"/>
      <c r="AI1602" s="415"/>
    </row>
    <row r="1603" spans="1:35" s="154" customFormat="1">
      <c r="A1603" s="415"/>
      <c r="B1603" s="415"/>
      <c r="C1603" s="425"/>
      <c r="D1603" s="415"/>
      <c r="E1603" s="415"/>
      <c r="F1603" s="415"/>
      <c r="G1603" s="416"/>
      <c r="H1603" s="416"/>
      <c r="I1603" s="415"/>
      <c r="J1603" s="417"/>
      <c r="K1603" s="415"/>
      <c r="L1603" s="415"/>
      <c r="M1603" s="415"/>
      <c r="N1603" s="418"/>
      <c r="O1603" s="418"/>
      <c r="P1603" s="414"/>
      <c r="Q1603" s="415"/>
      <c r="R1603" s="415"/>
      <c r="S1603" s="415"/>
      <c r="T1603" s="415"/>
      <c r="U1603" s="415"/>
      <c r="V1603" s="415"/>
      <c r="W1603" s="415"/>
      <c r="X1603" s="415"/>
      <c r="Y1603" s="415"/>
      <c r="Z1603" s="415"/>
      <c r="AA1603" s="415"/>
      <c r="AB1603" s="415"/>
      <c r="AC1603" s="415"/>
      <c r="AD1603" s="427"/>
      <c r="AE1603" s="415"/>
      <c r="AF1603" s="415"/>
      <c r="AG1603" s="415"/>
      <c r="AH1603" s="415"/>
      <c r="AI1603" s="415"/>
    </row>
    <row r="1604" spans="1:35" s="154" customFormat="1">
      <c r="A1604" s="415"/>
      <c r="B1604" s="415"/>
      <c r="C1604" s="425"/>
      <c r="D1604" s="415"/>
      <c r="E1604" s="415"/>
      <c r="F1604" s="415"/>
      <c r="G1604" s="416"/>
      <c r="H1604" s="416"/>
      <c r="I1604" s="415"/>
      <c r="J1604" s="417"/>
      <c r="K1604" s="415"/>
      <c r="L1604" s="415"/>
      <c r="M1604" s="415"/>
      <c r="N1604" s="418"/>
      <c r="O1604" s="418"/>
      <c r="P1604" s="414"/>
      <c r="Q1604" s="415"/>
      <c r="R1604" s="415"/>
      <c r="S1604" s="415"/>
      <c r="T1604" s="415"/>
      <c r="U1604" s="415"/>
      <c r="V1604" s="415"/>
      <c r="W1604" s="415"/>
      <c r="X1604" s="415"/>
      <c r="Y1604" s="415"/>
      <c r="Z1604" s="415"/>
      <c r="AA1604" s="415"/>
      <c r="AB1604" s="415"/>
      <c r="AC1604" s="415"/>
      <c r="AD1604" s="427"/>
      <c r="AE1604" s="415"/>
      <c r="AF1604" s="415"/>
      <c r="AG1604" s="415"/>
      <c r="AH1604" s="415"/>
      <c r="AI1604" s="415"/>
    </row>
    <row r="1605" spans="1:35" s="154" customFormat="1">
      <c r="A1605" s="415"/>
      <c r="B1605" s="415"/>
      <c r="C1605" s="425"/>
      <c r="D1605" s="415"/>
      <c r="E1605" s="415"/>
      <c r="F1605" s="415"/>
      <c r="G1605" s="416"/>
      <c r="H1605" s="416"/>
      <c r="I1605" s="415"/>
      <c r="J1605" s="417"/>
      <c r="K1605" s="415"/>
      <c r="L1605" s="415"/>
      <c r="M1605" s="415"/>
      <c r="N1605" s="418"/>
      <c r="O1605" s="418"/>
      <c r="P1605" s="414"/>
      <c r="Q1605" s="415"/>
      <c r="R1605" s="415"/>
      <c r="S1605" s="415"/>
      <c r="T1605" s="415"/>
      <c r="U1605" s="415"/>
      <c r="V1605" s="415"/>
      <c r="W1605" s="415"/>
      <c r="X1605" s="415"/>
      <c r="Y1605" s="415"/>
      <c r="Z1605" s="415"/>
      <c r="AA1605" s="415"/>
      <c r="AB1605" s="415"/>
      <c r="AC1605" s="415"/>
      <c r="AD1605" s="427"/>
      <c r="AE1605" s="415"/>
      <c r="AF1605" s="415"/>
      <c r="AG1605" s="415"/>
      <c r="AH1605" s="415"/>
      <c r="AI1605" s="415"/>
    </row>
    <row r="1606" spans="1:35" s="154" customFormat="1">
      <c r="A1606" s="415"/>
      <c r="B1606" s="415"/>
      <c r="C1606" s="425"/>
      <c r="D1606" s="415"/>
      <c r="E1606" s="415"/>
      <c r="F1606" s="415"/>
      <c r="G1606" s="416"/>
      <c r="H1606" s="416"/>
      <c r="I1606" s="415"/>
      <c r="J1606" s="417"/>
      <c r="K1606" s="415"/>
      <c r="L1606" s="415"/>
      <c r="M1606" s="415"/>
      <c r="N1606" s="418"/>
      <c r="O1606" s="418"/>
      <c r="P1606" s="414"/>
      <c r="Q1606" s="415"/>
      <c r="R1606" s="415"/>
      <c r="S1606" s="415"/>
      <c r="T1606" s="415"/>
      <c r="U1606" s="415"/>
      <c r="V1606" s="415"/>
      <c r="W1606" s="415"/>
      <c r="X1606" s="415"/>
      <c r="Y1606" s="415"/>
      <c r="Z1606" s="415"/>
      <c r="AA1606" s="415"/>
      <c r="AB1606" s="415"/>
      <c r="AC1606" s="415"/>
      <c r="AD1606" s="427"/>
      <c r="AE1606" s="415"/>
      <c r="AF1606" s="415"/>
      <c r="AG1606" s="415"/>
      <c r="AH1606" s="415"/>
      <c r="AI1606" s="415"/>
    </row>
    <row r="1607" spans="1:35" s="154" customFormat="1">
      <c r="A1607" s="415"/>
      <c r="B1607" s="415"/>
      <c r="C1607" s="425"/>
      <c r="D1607" s="415"/>
      <c r="E1607" s="415"/>
      <c r="F1607" s="415"/>
      <c r="G1607" s="416"/>
      <c r="H1607" s="416"/>
      <c r="I1607" s="415"/>
      <c r="J1607" s="417"/>
      <c r="K1607" s="415"/>
      <c r="L1607" s="415"/>
      <c r="M1607" s="415"/>
      <c r="N1607" s="418"/>
      <c r="O1607" s="418"/>
      <c r="P1607" s="414"/>
      <c r="Q1607" s="415"/>
      <c r="R1607" s="415"/>
      <c r="S1607" s="415"/>
      <c r="T1607" s="415"/>
      <c r="U1607" s="415"/>
      <c r="V1607" s="415"/>
      <c r="W1607" s="415"/>
      <c r="X1607" s="415"/>
      <c r="Y1607" s="415"/>
      <c r="Z1607" s="415"/>
      <c r="AA1607" s="415"/>
      <c r="AB1607" s="415"/>
      <c r="AC1607" s="415"/>
      <c r="AD1607" s="427"/>
      <c r="AE1607" s="415"/>
      <c r="AF1607" s="415"/>
      <c r="AG1607" s="415"/>
      <c r="AH1607" s="415"/>
      <c r="AI1607" s="415"/>
    </row>
    <row r="1608" spans="1:35" s="154" customFormat="1">
      <c r="A1608" s="415"/>
      <c r="B1608" s="415"/>
      <c r="C1608" s="425"/>
      <c r="D1608" s="415"/>
      <c r="E1608" s="415"/>
      <c r="F1608" s="415"/>
      <c r="G1608" s="416"/>
      <c r="H1608" s="416"/>
      <c r="I1608" s="415"/>
      <c r="J1608" s="417"/>
      <c r="K1608" s="415"/>
      <c r="L1608" s="415"/>
      <c r="M1608" s="415"/>
      <c r="N1608" s="418"/>
      <c r="O1608" s="418"/>
      <c r="P1608" s="414"/>
      <c r="Q1608" s="415"/>
      <c r="R1608" s="415"/>
      <c r="S1608" s="415"/>
      <c r="T1608" s="415"/>
      <c r="U1608" s="415"/>
      <c r="V1608" s="415"/>
      <c r="W1608" s="415"/>
      <c r="X1608" s="415"/>
      <c r="Y1608" s="415"/>
      <c r="Z1608" s="415"/>
      <c r="AA1608" s="415"/>
      <c r="AB1608" s="415"/>
      <c r="AC1608" s="415"/>
      <c r="AD1608" s="427"/>
      <c r="AE1608" s="415"/>
      <c r="AF1608" s="415"/>
      <c r="AG1608" s="415"/>
      <c r="AH1608" s="415"/>
      <c r="AI1608" s="415"/>
    </row>
    <row r="1609" spans="1:35" s="154" customFormat="1">
      <c r="A1609" s="415"/>
      <c r="B1609" s="415"/>
      <c r="C1609" s="425"/>
      <c r="D1609" s="415"/>
      <c r="E1609" s="415"/>
      <c r="F1609" s="415"/>
      <c r="G1609" s="416"/>
      <c r="H1609" s="416"/>
      <c r="I1609" s="415"/>
      <c r="J1609" s="417"/>
      <c r="K1609" s="415"/>
      <c r="L1609" s="415"/>
      <c r="M1609" s="415"/>
      <c r="N1609" s="418"/>
      <c r="O1609" s="418"/>
      <c r="P1609" s="414"/>
      <c r="Q1609" s="415"/>
      <c r="R1609" s="415"/>
      <c r="S1609" s="415"/>
      <c r="T1609" s="415"/>
      <c r="U1609" s="415"/>
      <c r="V1609" s="415"/>
      <c r="W1609" s="415"/>
      <c r="X1609" s="415"/>
      <c r="Y1609" s="415"/>
      <c r="Z1609" s="415"/>
      <c r="AA1609" s="415"/>
      <c r="AB1609" s="415"/>
      <c r="AC1609" s="415"/>
      <c r="AD1609" s="427"/>
      <c r="AE1609" s="415"/>
      <c r="AF1609" s="415"/>
      <c r="AG1609" s="415"/>
      <c r="AH1609" s="415"/>
      <c r="AI1609" s="415"/>
    </row>
    <row r="1610" spans="1:35" s="154" customFormat="1">
      <c r="A1610" s="415"/>
      <c r="B1610" s="415"/>
      <c r="C1610" s="425"/>
      <c r="D1610" s="415"/>
      <c r="E1610" s="415"/>
      <c r="F1610" s="415"/>
      <c r="G1610" s="416"/>
      <c r="H1610" s="416"/>
      <c r="I1610" s="415"/>
      <c r="J1610" s="417"/>
      <c r="K1610" s="415"/>
      <c r="L1610" s="415"/>
      <c r="M1610" s="415"/>
      <c r="N1610" s="418"/>
      <c r="O1610" s="418"/>
      <c r="P1610" s="414"/>
      <c r="Q1610" s="415"/>
      <c r="R1610" s="415"/>
      <c r="S1610" s="415"/>
      <c r="T1610" s="415"/>
      <c r="U1610" s="415"/>
      <c r="V1610" s="415"/>
      <c r="W1610" s="415"/>
      <c r="X1610" s="415"/>
      <c r="Y1610" s="415"/>
      <c r="Z1610" s="415"/>
      <c r="AA1610" s="415"/>
      <c r="AB1610" s="415"/>
      <c r="AC1610" s="415"/>
      <c r="AD1610" s="427"/>
      <c r="AE1610" s="415"/>
      <c r="AF1610" s="415"/>
      <c r="AG1610" s="415"/>
      <c r="AH1610" s="415"/>
      <c r="AI1610" s="415"/>
    </row>
    <row r="1611" spans="1:35" s="154" customFormat="1">
      <c r="A1611" s="415"/>
      <c r="B1611" s="415"/>
      <c r="C1611" s="425"/>
      <c r="D1611" s="415"/>
      <c r="E1611" s="415"/>
      <c r="F1611" s="415"/>
      <c r="G1611" s="416"/>
      <c r="H1611" s="416"/>
      <c r="I1611" s="415"/>
      <c r="J1611" s="417"/>
      <c r="K1611" s="415"/>
      <c r="L1611" s="415"/>
      <c r="M1611" s="415"/>
      <c r="N1611" s="418"/>
      <c r="O1611" s="418"/>
      <c r="P1611" s="414"/>
      <c r="Q1611" s="415"/>
      <c r="R1611" s="415"/>
      <c r="S1611" s="415"/>
      <c r="T1611" s="415"/>
      <c r="U1611" s="415"/>
      <c r="V1611" s="415"/>
      <c r="W1611" s="415"/>
      <c r="X1611" s="415"/>
      <c r="Y1611" s="415"/>
      <c r="Z1611" s="415"/>
      <c r="AA1611" s="415"/>
      <c r="AB1611" s="415"/>
      <c r="AC1611" s="415"/>
      <c r="AD1611" s="427"/>
      <c r="AE1611" s="415"/>
      <c r="AF1611" s="415"/>
      <c r="AG1611" s="415"/>
      <c r="AH1611" s="415"/>
      <c r="AI1611" s="415"/>
    </row>
    <row r="1612" spans="1:35" s="154" customFormat="1">
      <c r="A1612" s="415"/>
      <c r="B1612" s="415"/>
      <c r="C1612" s="425"/>
      <c r="D1612" s="415"/>
      <c r="E1612" s="415"/>
      <c r="F1612" s="415"/>
      <c r="G1612" s="416"/>
      <c r="H1612" s="416"/>
      <c r="I1612" s="415"/>
      <c r="J1612" s="417"/>
      <c r="K1612" s="415"/>
      <c r="L1612" s="415"/>
      <c r="M1612" s="415"/>
      <c r="N1612" s="418"/>
      <c r="O1612" s="418"/>
      <c r="P1612" s="414"/>
      <c r="Q1612" s="415"/>
      <c r="R1612" s="415"/>
      <c r="S1612" s="415"/>
      <c r="T1612" s="415"/>
      <c r="U1612" s="415"/>
      <c r="V1612" s="415"/>
      <c r="W1612" s="415"/>
      <c r="X1612" s="415"/>
      <c r="Y1612" s="415"/>
      <c r="Z1612" s="415"/>
      <c r="AA1612" s="415"/>
      <c r="AB1612" s="415"/>
      <c r="AC1612" s="415"/>
      <c r="AD1612" s="427"/>
      <c r="AE1612" s="415"/>
      <c r="AF1612" s="415"/>
      <c r="AG1612" s="415"/>
      <c r="AH1612" s="415"/>
      <c r="AI1612" s="415"/>
    </row>
    <row r="1613" spans="1:35" s="154" customFormat="1">
      <c r="A1613" s="415"/>
      <c r="B1613" s="415"/>
      <c r="C1613" s="425"/>
      <c r="D1613" s="415"/>
      <c r="E1613" s="415"/>
      <c r="F1613" s="415"/>
      <c r="G1613" s="416"/>
      <c r="H1613" s="416"/>
      <c r="I1613" s="415"/>
      <c r="J1613" s="417"/>
      <c r="K1613" s="415"/>
      <c r="L1613" s="415"/>
      <c r="M1613" s="415"/>
      <c r="N1613" s="418"/>
      <c r="O1613" s="418"/>
      <c r="P1613" s="414"/>
      <c r="Q1613" s="415"/>
      <c r="R1613" s="415"/>
      <c r="S1613" s="415"/>
      <c r="T1613" s="415"/>
      <c r="U1613" s="415"/>
      <c r="V1613" s="415"/>
      <c r="W1613" s="415"/>
      <c r="X1613" s="415"/>
      <c r="Y1613" s="415"/>
      <c r="Z1613" s="415"/>
      <c r="AA1613" s="415"/>
      <c r="AB1613" s="415"/>
      <c r="AC1613" s="415"/>
      <c r="AD1613" s="427"/>
      <c r="AE1613" s="415"/>
      <c r="AF1613" s="415"/>
      <c r="AG1613" s="415"/>
      <c r="AH1613" s="415"/>
      <c r="AI1613" s="415"/>
    </row>
    <row r="1614" spans="1:35" s="154" customFormat="1">
      <c r="A1614" s="415"/>
      <c r="B1614" s="415"/>
      <c r="C1614" s="425"/>
      <c r="D1614" s="415"/>
      <c r="E1614" s="415"/>
      <c r="F1614" s="415"/>
      <c r="G1614" s="416"/>
      <c r="H1614" s="416"/>
      <c r="I1614" s="415"/>
      <c r="J1614" s="417"/>
      <c r="K1614" s="415"/>
      <c r="L1614" s="415"/>
      <c r="M1614" s="415"/>
      <c r="N1614" s="418"/>
      <c r="O1614" s="418"/>
      <c r="P1614" s="414"/>
      <c r="Q1614" s="415"/>
      <c r="R1614" s="415"/>
      <c r="S1614" s="415"/>
      <c r="T1614" s="415"/>
      <c r="U1614" s="415"/>
      <c r="V1614" s="415"/>
      <c r="W1614" s="415"/>
      <c r="X1614" s="415"/>
      <c r="Y1614" s="415"/>
      <c r="Z1614" s="415"/>
      <c r="AA1614" s="415"/>
      <c r="AB1614" s="415"/>
      <c r="AC1614" s="415"/>
      <c r="AD1614" s="427"/>
      <c r="AE1614" s="415"/>
      <c r="AF1614" s="415"/>
      <c r="AG1614" s="415"/>
      <c r="AH1614" s="415"/>
      <c r="AI1614" s="415"/>
    </row>
    <row r="1615" spans="1:35" s="154" customFormat="1">
      <c r="A1615" s="415"/>
      <c r="B1615" s="415"/>
      <c r="C1615" s="425"/>
      <c r="D1615" s="415"/>
      <c r="E1615" s="415"/>
      <c r="F1615" s="415"/>
      <c r="G1615" s="416"/>
      <c r="H1615" s="416"/>
      <c r="I1615" s="415"/>
      <c r="J1615" s="417"/>
      <c r="K1615" s="415"/>
      <c r="L1615" s="415"/>
      <c r="M1615" s="415"/>
      <c r="N1615" s="418"/>
      <c r="O1615" s="418"/>
      <c r="P1615" s="414"/>
      <c r="Q1615" s="415"/>
      <c r="R1615" s="415"/>
      <c r="S1615" s="415"/>
      <c r="T1615" s="415"/>
      <c r="U1615" s="415"/>
      <c r="V1615" s="415"/>
      <c r="W1615" s="415"/>
      <c r="X1615" s="415"/>
      <c r="Y1615" s="415"/>
      <c r="Z1615" s="415"/>
      <c r="AA1615" s="415"/>
      <c r="AB1615" s="415"/>
      <c r="AC1615" s="415"/>
      <c r="AD1615" s="427"/>
      <c r="AE1615" s="415"/>
      <c r="AF1615" s="415"/>
      <c r="AG1615" s="415"/>
      <c r="AH1615" s="415"/>
      <c r="AI1615" s="415"/>
    </row>
    <row r="1616" spans="1:35" s="154" customFormat="1">
      <c r="A1616" s="415"/>
      <c r="B1616" s="415"/>
      <c r="C1616" s="425"/>
      <c r="D1616" s="415"/>
      <c r="E1616" s="415"/>
      <c r="F1616" s="415"/>
      <c r="G1616" s="416"/>
      <c r="H1616" s="416"/>
      <c r="I1616" s="415"/>
      <c r="J1616" s="417"/>
      <c r="K1616" s="415"/>
      <c r="L1616" s="415"/>
      <c r="M1616" s="415"/>
      <c r="N1616" s="418"/>
      <c r="O1616" s="418"/>
      <c r="P1616" s="414"/>
      <c r="Q1616" s="415"/>
      <c r="R1616" s="415"/>
      <c r="S1616" s="415"/>
      <c r="T1616" s="415"/>
      <c r="U1616" s="415"/>
      <c r="V1616" s="415"/>
      <c r="W1616" s="415"/>
      <c r="X1616" s="415"/>
      <c r="Y1616" s="415"/>
      <c r="Z1616" s="415"/>
      <c r="AA1616" s="415"/>
      <c r="AB1616" s="415"/>
      <c r="AC1616" s="415"/>
      <c r="AD1616" s="427"/>
      <c r="AE1616" s="415"/>
      <c r="AF1616" s="415"/>
      <c r="AG1616" s="415"/>
      <c r="AH1616" s="415"/>
      <c r="AI1616" s="415"/>
    </row>
    <row r="1617" spans="1:35" s="154" customFormat="1">
      <c r="A1617" s="415"/>
      <c r="B1617" s="415"/>
      <c r="C1617" s="425"/>
      <c r="D1617" s="415"/>
      <c r="E1617" s="415"/>
      <c r="F1617" s="415"/>
      <c r="G1617" s="416"/>
      <c r="H1617" s="416"/>
      <c r="I1617" s="415"/>
      <c r="J1617" s="417"/>
      <c r="K1617" s="415"/>
      <c r="L1617" s="415"/>
      <c r="M1617" s="415"/>
      <c r="N1617" s="418"/>
      <c r="O1617" s="418"/>
      <c r="P1617" s="414"/>
      <c r="Q1617" s="415"/>
      <c r="R1617" s="415"/>
      <c r="S1617" s="415"/>
      <c r="T1617" s="415"/>
      <c r="U1617" s="415"/>
      <c r="V1617" s="415"/>
      <c r="W1617" s="415"/>
      <c r="X1617" s="415"/>
      <c r="Y1617" s="415"/>
      <c r="Z1617" s="415"/>
      <c r="AA1617" s="415"/>
      <c r="AB1617" s="415"/>
      <c r="AC1617" s="415"/>
      <c r="AD1617" s="427"/>
      <c r="AE1617" s="415"/>
      <c r="AF1617" s="415"/>
      <c r="AG1617" s="415"/>
      <c r="AH1617" s="415"/>
      <c r="AI1617" s="415"/>
    </row>
    <row r="1618" spans="1:35" s="154" customFormat="1">
      <c r="A1618" s="415"/>
      <c r="B1618" s="415"/>
      <c r="C1618" s="425"/>
      <c r="D1618" s="415"/>
      <c r="E1618" s="415"/>
      <c r="F1618" s="415"/>
      <c r="G1618" s="416"/>
      <c r="H1618" s="416"/>
      <c r="I1618" s="415"/>
      <c r="J1618" s="417"/>
      <c r="K1618" s="415"/>
      <c r="L1618" s="415"/>
      <c r="M1618" s="415"/>
      <c r="N1618" s="418"/>
      <c r="O1618" s="418"/>
      <c r="P1618" s="414"/>
      <c r="Q1618" s="415"/>
      <c r="R1618" s="415"/>
      <c r="S1618" s="415"/>
      <c r="T1618" s="415"/>
      <c r="U1618" s="415"/>
      <c r="V1618" s="415"/>
      <c r="W1618" s="415"/>
      <c r="X1618" s="415"/>
      <c r="Y1618" s="415"/>
      <c r="Z1618" s="415"/>
      <c r="AA1618" s="415"/>
      <c r="AB1618" s="415"/>
      <c r="AC1618" s="415"/>
      <c r="AD1618" s="427"/>
      <c r="AE1618" s="415"/>
      <c r="AF1618" s="415"/>
      <c r="AG1618" s="415"/>
      <c r="AH1618" s="415"/>
      <c r="AI1618" s="415"/>
    </row>
    <row r="1619" spans="1:35" s="154" customFormat="1">
      <c r="A1619" s="415"/>
      <c r="B1619" s="415"/>
      <c r="C1619" s="425"/>
      <c r="D1619" s="415"/>
      <c r="E1619" s="415"/>
      <c r="F1619" s="415"/>
      <c r="G1619" s="416"/>
      <c r="H1619" s="416"/>
      <c r="I1619" s="415"/>
      <c r="J1619" s="417"/>
      <c r="K1619" s="415"/>
      <c r="L1619" s="415"/>
      <c r="M1619" s="415"/>
      <c r="N1619" s="418"/>
      <c r="O1619" s="418"/>
      <c r="P1619" s="414"/>
      <c r="Q1619" s="415"/>
      <c r="R1619" s="415"/>
      <c r="S1619" s="415"/>
      <c r="T1619" s="415"/>
      <c r="U1619" s="415"/>
      <c r="V1619" s="415"/>
      <c r="W1619" s="415"/>
      <c r="X1619" s="415"/>
      <c r="Y1619" s="415"/>
      <c r="Z1619" s="415"/>
      <c r="AA1619" s="415"/>
      <c r="AB1619" s="415"/>
      <c r="AC1619" s="415"/>
      <c r="AD1619" s="427"/>
      <c r="AE1619" s="415"/>
      <c r="AF1619" s="415"/>
      <c r="AG1619" s="415"/>
      <c r="AH1619" s="415"/>
      <c r="AI1619" s="415"/>
    </row>
    <row r="1620" spans="1:35" s="154" customFormat="1">
      <c r="A1620" s="415"/>
      <c r="B1620" s="415"/>
      <c r="C1620" s="425"/>
      <c r="D1620" s="415"/>
      <c r="E1620" s="415"/>
      <c r="F1620" s="415"/>
      <c r="G1620" s="416"/>
      <c r="H1620" s="416"/>
      <c r="I1620" s="415"/>
      <c r="J1620" s="417"/>
      <c r="K1620" s="415"/>
      <c r="L1620" s="415"/>
      <c r="M1620" s="415"/>
      <c r="N1620" s="418"/>
      <c r="O1620" s="418"/>
      <c r="P1620" s="414"/>
      <c r="Q1620" s="415"/>
      <c r="R1620" s="415"/>
      <c r="S1620" s="415"/>
      <c r="T1620" s="415"/>
      <c r="U1620" s="415"/>
      <c r="V1620" s="415"/>
      <c r="W1620" s="415"/>
      <c r="X1620" s="415"/>
      <c r="Y1620" s="415"/>
      <c r="Z1620" s="415"/>
      <c r="AA1620" s="415"/>
      <c r="AB1620" s="415"/>
      <c r="AC1620" s="415"/>
      <c r="AD1620" s="427"/>
      <c r="AE1620" s="415"/>
      <c r="AF1620" s="415"/>
      <c r="AG1620" s="415"/>
      <c r="AH1620" s="415"/>
      <c r="AI1620" s="415"/>
    </row>
    <row r="1621" spans="1:35" s="154" customFormat="1">
      <c r="A1621" s="415"/>
      <c r="B1621" s="415"/>
      <c r="C1621" s="425"/>
      <c r="D1621" s="415"/>
      <c r="E1621" s="415"/>
      <c r="F1621" s="415"/>
      <c r="G1621" s="416"/>
      <c r="H1621" s="416"/>
      <c r="I1621" s="415"/>
      <c r="J1621" s="417"/>
      <c r="K1621" s="415"/>
      <c r="L1621" s="415"/>
      <c r="M1621" s="415"/>
      <c r="N1621" s="418"/>
      <c r="O1621" s="418"/>
      <c r="P1621" s="414"/>
      <c r="Q1621" s="415"/>
      <c r="R1621" s="415"/>
      <c r="S1621" s="415"/>
      <c r="T1621" s="415"/>
      <c r="U1621" s="415"/>
      <c r="V1621" s="415"/>
      <c r="W1621" s="415"/>
      <c r="X1621" s="415"/>
      <c r="Y1621" s="415"/>
      <c r="Z1621" s="415"/>
      <c r="AA1621" s="415"/>
      <c r="AB1621" s="415"/>
      <c r="AC1621" s="415"/>
      <c r="AD1621" s="427"/>
      <c r="AE1621" s="415"/>
      <c r="AF1621" s="415"/>
      <c r="AG1621" s="415"/>
      <c r="AH1621" s="415"/>
      <c r="AI1621" s="415"/>
    </row>
    <row r="1622" spans="1:35" s="154" customFormat="1">
      <c r="A1622" s="415"/>
      <c r="B1622" s="415"/>
      <c r="C1622" s="425"/>
      <c r="D1622" s="415"/>
      <c r="E1622" s="415"/>
      <c r="F1622" s="415"/>
      <c r="G1622" s="416"/>
      <c r="H1622" s="416"/>
      <c r="I1622" s="415"/>
      <c r="J1622" s="417"/>
      <c r="K1622" s="415"/>
      <c r="L1622" s="415"/>
      <c r="M1622" s="415"/>
      <c r="N1622" s="418"/>
      <c r="O1622" s="418"/>
      <c r="P1622" s="414"/>
      <c r="Q1622" s="415"/>
      <c r="R1622" s="415"/>
      <c r="S1622" s="415"/>
      <c r="T1622" s="415"/>
      <c r="U1622" s="415"/>
      <c r="V1622" s="415"/>
      <c r="W1622" s="415"/>
      <c r="X1622" s="415"/>
      <c r="Y1622" s="415"/>
      <c r="Z1622" s="415"/>
      <c r="AA1622" s="415"/>
      <c r="AB1622" s="415"/>
      <c r="AC1622" s="415"/>
      <c r="AD1622" s="427"/>
      <c r="AE1622" s="415"/>
      <c r="AF1622" s="415"/>
      <c r="AG1622" s="415"/>
      <c r="AH1622" s="415"/>
      <c r="AI1622" s="415"/>
    </row>
    <row r="1623" spans="1:35" s="154" customFormat="1">
      <c r="A1623" s="415"/>
      <c r="B1623" s="415"/>
      <c r="C1623" s="425"/>
      <c r="D1623" s="415"/>
      <c r="E1623" s="415"/>
      <c r="F1623" s="415"/>
      <c r="G1623" s="416"/>
      <c r="H1623" s="416"/>
      <c r="I1623" s="415"/>
      <c r="J1623" s="417"/>
      <c r="K1623" s="415"/>
      <c r="L1623" s="415"/>
      <c r="M1623" s="415"/>
      <c r="N1623" s="418"/>
      <c r="O1623" s="418"/>
      <c r="P1623" s="414"/>
      <c r="Q1623" s="415"/>
      <c r="R1623" s="415"/>
      <c r="S1623" s="415"/>
      <c r="T1623" s="415"/>
      <c r="U1623" s="415"/>
      <c r="V1623" s="415"/>
      <c r="W1623" s="415"/>
      <c r="X1623" s="415"/>
      <c r="Y1623" s="415"/>
      <c r="Z1623" s="415"/>
      <c r="AA1623" s="415"/>
      <c r="AB1623" s="415"/>
      <c r="AC1623" s="415"/>
      <c r="AD1623" s="427"/>
      <c r="AE1623" s="415"/>
      <c r="AF1623" s="415"/>
      <c r="AG1623" s="415"/>
      <c r="AH1623" s="415"/>
      <c r="AI1623" s="415"/>
    </row>
    <row r="1624" spans="1:35" s="154" customFormat="1">
      <c r="A1624" s="415"/>
      <c r="B1624" s="415"/>
      <c r="C1624" s="425"/>
      <c r="D1624" s="415"/>
      <c r="E1624" s="415"/>
      <c r="F1624" s="415"/>
      <c r="G1624" s="416"/>
      <c r="H1624" s="416"/>
      <c r="I1624" s="415"/>
      <c r="J1624" s="417"/>
      <c r="K1624" s="415"/>
      <c r="L1624" s="415"/>
      <c r="M1624" s="415"/>
      <c r="N1624" s="418"/>
      <c r="O1624" s="418"/>
      <c r="P1624" s="414"/>
      <c r="Q1624" s="415"/>
      <c r="R1624" s="415"/>
      <c r="S1624" s="415"/>
      <c r="T1624" s="415"/>
      <c r="U1624" s="415"/>
      <c r="V1624" s="415"/>
      <c r="W1624" s="415"/>
      <c r="X1624" s="415"/>
      <c r="Y1624" s="415"/>
      <c r="Z1624" s="415"/>
      <c r="AA1624" s="415"/>
      <c r="AB1624" s="415"/>
      <c r="AC1624" s="415"/>
      <c r="AD1624" s="427"/>
      <c r="AE1624" s="415"/>
      <c r="AF1624" s="415"/>
      <c r="AG1624" s="415"/>
      <c r="AH1624" s="415"/>
      <c r="AI1624" s="415"/>
    </row>
    <row r="1625" spans="1:35" s="154" customFormat="1">
      <c r="A1625" s="415"/>
      <c r="B1625" s="415"/>
      <c r="C1625" s="425"/>
      <c r="D1625" s="415"/>
      <c r="E1625" s="415"/>
      <c r="F1625" s="415"/>
      <c r="G1625" s="416"/>
      <c r="H1625" s="416"/>
      <c r="I1625" s="415"/>
      <c r="J1625" s="417"/>
      <c r="K1625" s="415"/>
      <c r="L1625" s="415"/>
      <c r="M1625" s="415"/>
      <c r="N1625" s="418"/>
      <c r="O1625" s="418"/>
      <c r="P1625" s="414"/>
      <c r="Q1625" s="415"/>
      <c r="R1625" s="415"/>
      <c r="S1625" s="415"/>
      <c r="T1625" s="415"/>
      <c r="U1625" s="415"/>
      <c r="V1625" s="415"/>
      <c r="W1625" s="415"/>
      <c r="X1625" s="415"/>
      <c r="Y1625" s="415"/>
      <c r="Z1625" s="415"/>
      <c r="AA1625" s="415"/>
      <c r="AB1625" s="415"/>
      <c r="AC1625" s="415"/>
      <c r="AD1625" s="427"/>
      <c r="AE1625" s="415"/>
      <c r="AF1625" s="415"/>
      <c r="AG1625" s="415"/>
      <c r="AH1625" s="415"/>
      <c r="AI1625" s="415"/>
    </row>
    <row r="1626" spans="1:35" s="154" customFormat="1">
      <c r="A1626" s="415"/>
      <c r="B1626" s="415"/>
      <c r="C1626" s="425"/>
      <c r="D1626" s="415"/>
      <c r="E1626" s="415"/>
      <c r="F1626" s="415"/>
      <c r="G1626" s="416"/>
      <c r="H1626" s="416"/>
      <c r="I1626" s="415"/>
      <c r="J1626" s="417"/>
      <c r="K1626" s="415"/>
      <c r="L1626" s="415"/>
      <c r="M1626" s="415"/>
      <c r="N1626" s="418"/>
      <c r="O1626" s="418"/>
      <c r="P1626" s="414"/>
      <c r="Q1626" s="415"/>
      <c r="R1626" s="415"/>
      <c r="S1626" s="415"/>
      <c r="T1626" s="415"/>
      <c r="U1626" s="415"/>
      <c r="V1626" s="415"/>
      <c r="W1626" s="415"/>
      <c r="X1626" s="415"/>
      <c r="Y1626" s="415"/>
      <c r="Z1626" s="415"/>
      <c r="AA1626" s="415"/>
      <c r="AB1626" s="415"/>
      <c r="AC1626" s="415"/>
      <c r="AD1626" s="427"/>
      <c r="AE1626" s="415"/>
      <c r="AF1626" s="415"/>
      <c r="AG1626" s="415"/>
      <c r="AH1626" s="415"/>
      <c r="AI1626" s="415"/>
    </row>
    <row r="1627" spans="1:35" s="154" customFormat="1">
      <c r="A1627" s="415"/>
      <c r="B1627" s="415"/>
      <c r="C1627" s="425"/>
      <c r="D1627" s="415"/>
      <c r="E1627" s="415"/>
      <c r="F1627" s="415"/>
      <c r="G1627" s="416"/>
      <c r="H1627" s="416"/>
      <c r="I1627" s="415"/>
      <c r="J1627" s="417"/>
      <c r="K1627" s="415"/>
      <c r="L1627" s="415"/>
      <c r="M1627" s="415"/>
      <c r="N1627" s="418"/>
      <c r="O1627" s="418"/>
      <c r="P1627" s="414"/>
      <c r="Q1627" s="415"/>
      <c r="R1627" s="415"/>
      <c r="S1627" s="415"/>
      <c r="T1627" s="415"/>
      <c r="U1627" s="415"/>
      <c r="V1627" s="415"/>
      <c r="W1627" s="415"/>
      <c r="X1627" s="415"/>
      <c r="Y1627" s="415"/>
      <c r="Z1627" s="415"/>
      <c r="AA1627" s="415"/>
      <c r="AB1627" s="415"/>
      <c r="AC1627" s="415"/>
      <c r="AD1627" s="427"/>
      <c r="AE1627" s="415"/>
      <c r="AF1627" s="415"/>
      <c r="AG1627" s="415"/>
      <c r="AH1627" s="415"/>
      <c r="AI1627" s="415"/>
    </row>
    <row r="1628" spans="1:35" s="154" customFormat="1">
      <c r="A1628" s="415"/>
      <c r="B1628" s="415"/>
      <c r="C1628" s="425"/>
      <c r="D1628" s="415"/>
      <c r="E1628" s="415"/>
      <c r="F1628" s="415"/>
      <c r="G1628" s="416"/>
      <c r="H1628" s="416"/>
      <c r="I1628" s="415"/>
      <c r="J1628" s="417"/>
      <c r="K1628" s="415"/>
      <c r="L1628" s="415"/>
      <c r="M1628" s="415"/>
      <c r="N1628" s="418"/>
      <c r="O1628" s="418"/>
      <c r="P1628" s="414"/>
      <c r="Q1628" s="415"/>
      <c r="R1628" s="415"/>
      <c r="S1628" s="415"/>
      <c r="T1628" s="415"/>
      <c r="U1628" s="415"/>
      <c r="V1628" s="415"/>
      <c r="W1628" s="415"/>
      <c r="X1628" s="415"/>
      <c r="Y1628" s="415"/>
      <c r="Z1628" s="415"/>
      <c r="AA1628" s="415"/>
      <c r="AB1628" s="415"/>
      <c r="AC1628" s="415"/>
      <c r="AD1628" s="427"/>
      <c r="AE1628" s="415"/>
      <c r="AF1628" s="415"/>
      <c r="AG1628" s="415"/>
      <c r="AH1628" s="415"/>
      <c r="AI1628" s="415"/>
    </row>
    <row r="1629" spans="1:35" s="154" customFormat="1">
      <c r="A1629" s="415"/>
      <c r="B1629" s="415"/>
      <c r="C1629" s="425"/>
      <c r="D1629" s="415"/>
      <c r="E1629" s="415"/>
      <c r="F1629" s="415"/>
      <c r="G1629" s="416"/>
      <c r="H1629" s="416"/>
      <c r="I1629" s="415"/>
      <c r="J1629" s="417"/>
      <c r="K1629" s="415"/>
      <c r="L1629" s="415"/>
      <c r="M1629" s="415"/>
      <c r="N1629" s="418"/>
      <c r="O1629" s="418"/>
      <c r="P1629" s="414"/>
      <c r="Q1629" s="415"/>
      <c r="R1629" s="415"/>
      <c r="S1629" s="415"/>
      <c r="T1629" s="415"/>
      <c r="U1629" s="415"/>
      <c r="V1629" s="415"/>
      <c r="W1629" s="415"/>
      <c r="X1629" s="415"/>
      <c r="Y1629" s="415"/>
      <c r="Z1629" s="415"/>
      <c r="AA1629" s="415"/>
      <c r="AB1629" s="415"/>
      <c r="AC1629" s="415"/>
      <c r="AD1629" s="427"/>
      <c r="AE1629" s="415"/>
      <c r="AF1629" s="415"/>
      <c r="AG1629" s="415"/>
      <c r="AH1629" s="415"/>
      <c r="AI1629" s="415"/>
    </row>
    <row r="1630" spans="1:35" s="154" customFormat="1">
      <c r="A1630" s="415"/>
      <c r="B1630" s="415"/>
      <c r="C1630" s="425"/>
      <c r="D1630" s="415"/>
      <c r="E1630" s="415"/>
      <c r="F1630" s="415"/>
      <c r="G1630" s="416"/>
      <c r="H1630" s="416"/>
      <c r="I1630" s="415"/>
      <c r="J1630" s="417"/>
      <c r="K1630" s="415"/>
      <c r="L1630" s="415"/>
      <c r="M1630" s="415"/>
      <c r="N1630" s="418"/>
      <c r="O1630" s="418"/>
      <c r="P1630" s="414"/>
      <c r="Q1630" s="415"/>
      <c r="R1630" s="415"/>
      <c r="S1630" s="415"/>
      <c r="T1630" s="415"/>
      <c r="U1630" s="415"/>
      <c r="V1630" s="415"/>
      <c r="W1630" s="415"/>
      <c r="X1630" s="415"/>
      <c r="Y1630" s="415"/>
      <c r="Z1630" s="415"/>
      <c r="AA1630" s="415"/>
      <c r="AB1630" s="415"/>
      <c r="AC1630" s="415"/>
      <c r="AD1630" s="427"/>
      <c r="AE1630" s="415"/>
      <c r="AF1630" s="415"/>
      <c r="AG1630" s="415"/>
      <c r="AH1630" s="415"/>
      <c r="AI1630" s="415"/>
    </row>
    <row r="1631" spans="1:35" s="154" customFormat="1">
      <c r="A1631" s="415"/>
      <c r="B1631" s="415"/>
      <c r="C1631" s="425"/>
      <c r="D1631" s="415"/>
      <c r="E1631" s="415"/>
      <c r="F1631" s="415"/>
      <c r="G1631" s="416"/>
      <c r="H1631" s="416"/>
      <c r="I1631" s="415"/>
      <c r="J1631" s="417"/>
      <c r="K1631" s="415"/>
      <c r="L1631" s="415"/>
      <c r="M1631" s="415"/>
      <c r="N1631" s="418"/>
      <c r="O1631" s="418"/>
      <c r="P1631" s="414"/>
      <c r="Q1631" s="415"/>
      <c r="R1631" s="415"/>
      <c r="S1631" s="415"/>
      <c r="T1631" s="415"/>
      <c r="U1631" s="415"/>
      <c r="V1631" s="415"/>
      <c r="W1631" s="415"/>
      <c r="X1631" s="415"/>
      <c r="Y1631" s="415"/>
      <c r="Z1631" s="415"/>
      <c r="AA1631" s="415"/>
      <c r="AB1631" s="415"/>
      <c r="AC1631" s="415"/>
      <c r="AD1631" s="427"/>
      <c r="AE1631" s="415"/>
      <c r="AF1631" s="415"/>
      <c r="AG1631" s="415"/>
      <c r="AH1631" s="415"/>
      <c r="AI1631" s="415"/>
    </row>
    <row r="1632" spans="1:35" s="154" customFormat="1">
      <c r="A1632" s="415"/>
      <c r="B1632" s="415"/>
      <c r="C1632" s="425"/>
      <c r="D1632" s="415"/>
      <c r="E1632" s="415"/>
      <c r="F1632" s="415"/>
      <c r="G1632" s="416"/>
      <c r="H1632" s="416"/>
      <c r="I1632" s="415"/>
      <c r="J1632" s="417"/>
      <c r="K1632" s="415"/>
      <c r="L1632" s="415"/>
      <c r="M1632" s="415"/>
      <c r="N1632" s="418"/>
      <c r="O1632" s="418"/>
      <c r="P1632" s="414"/>
      <c r="Q1632" s="415"/>
      <c r="R1632" s="415"/>
      <c r="S1632" s="415"/>
      <c r="T1632" s="415"/>
      <c r="U1632" s="415"/>
      <c r="V1632" s="415"/>
      <c r="W1632" s="415"/>
      <c r="X1632" s="415"/>
      <c r="Y1632" s="415"/>
      <c r="Z1632" s="415"/>
      <c r="AA1632" s="415"/>
      <c r="AB1632" s="415"/>
      <c r="AC1632" s="415"/>
      <c r="AD1632" s="427"/>
      <c r="AE1632" s="415"/>
      <c r="AF1632" s="415"/>
      <c r="AG1632" s="415"/>
      <c r="AH1632" s="415"/>
      <c r="AI1632" s="415"/>
    </row>
    <row r="1633" spans="1:35" s="154" customFormat="1">
      <c r="A1633" s="415"/>
      <c r="B1633" s="415"/>
      <c r="C1633" s="425"/>
      <c r="D1633" s="415"/>
      <c r="E1633" s="415"/>
      <c r="F1633" s="415"/>
      <c r="G1633" s="416"/>
      <c r="H1633" s="416"/>
      <c r="I1633" s="415"/>
      <c r="J1633" s="417"/>
      <c r="K1633" s="415"/>
      <c r="L1633" s="415"/>
      <c r="M1633" s="415"/>
      <c r="N1633" s="418"/>
      <c r="O1633" s="418"/>
      <c r="P1633" s="414"/>
      <c r="Q1633" s="415"/>
      <c r="R1633" s="415"/>
      <c r="S1633" s="415"/>
      <c r="T1633" s="415"/>
      <c r="U1633" s="415"/>
      <c r="V1633" s="415"/>
      <c r="W1633" s="415"/>
      <c r="X1633" s="415"/>
      <c r="Y1633" s="415"/>
      <c r="Z1633" s="415"/>
      <c r="AA1633" s="415"/>
      <c r="AB1633" s="415"/>
      <c r="AC1633" s="415"/>
      <c r="AD1633" s="427"/>
      <c r="AE1633" s="415"/>
      <c r="AF1633" s="415"/>
      <c r="AG1633" s="415"/>
      <c r="AH1633" s="415"/>
      <c r="AI1633" s="415"/>
    </row>
    <row r="1634" spans="1:35" s="154" customFormat="1">
      <c r="A1634" s="415"/>
      <c r="B1634" s="415"/>
      <c r="C1634" s="425"/>
      <c r="D1634" s="415"/>
      <c r="E1634" s="415"/>
      <c r="F1634" s="415"/>
      <c r="G1634" s="416"/>
      <c r="H1634" s="416"/>
      <c r="I1634" s="415"/>
      <c r="J1634" s="417"/>
      <c r="K1634" s="415"/>
      <c r="L1634" s="415"/>
      <c r="M1634" s="415"/>
      <c r="N1634" s="418"/>
      <c r="O1634" s="418"/>
      <c r="P1634" s="414"/>
      <c r="Q1634" s="415"/>
      <c r="R1634" s="415"/>
      <c r="S1634" s="415"/>
      <c r="T1634" s="415"/>
      <c r="U1634" s="415"/>
      <c r="V1634" s="415"/>
      <c r="W1634" s="415"/>
      <c r="X1634" s="415"/>
      <c r="Y1634" s="415"/>
      <c r="Z1634" s="415"/>
      <c r="AA1634" s="415"/>
      <c r="AB1634" s="415"/>
      <c r="AC1634" s="415"/>
      <c r="AD1634" s="427"/>
      <c r="AE1634" s="415"/>
      <c r="AF1634" s="415"/>
      <c r="AG1634" s="415"/>
      <c r="AH1634" s="415"/>
      <c r="AI1634" s="415"/>
    </row>
    <row r="1635" spans="1:35" s="154" customFormat="1">
      <c r="A1635" s="415"/>
      <c r="B1635" s="415"/>
      <c r="C1635" s="425"/>
      <c r="D1635" s="415"/>
      <c r="E1635" s="415"/>
      <c r="F1635" s="415"/>
      <c r="G1635" s="416"/>
      <c r="H1635" s="416"/>
      <c r="I1635" s="415"/>
      <c r="J1635" s="417"/>
      <c r="K1635" s="415"/>
      <c r="L1635" s="415"/>
      <c r="M1635" s="415"/>
      <c r="N1635" s="418"/>
      <c r="O1635" s="418"/>
      <c r="P1635" s="414"/>
      <c r="Q1635" s="415"/>
      <c r="R1635" s="415"/>
      <c r="S1635" s="415"/>
      <c r="T1635" s="415"/>
      <c r="U1635" s="415"/>
      <c r="V1635" s="415"/>
      <c r="W1635" s="415"/>
      <c r="X1635" s="415"/>
      <c r="Y1635" s="415"/>
      <c r="Z1635" s="415"/>
      <c r="AA1635" s="415"/>
      <c r="AB1635" s="415"/>
      <c r="AC1635" s="415"/>
      <c r="AD1635" s="427"/>
      <c r="AE1635" s="415"/>
      <c r="AF1635" s="415"/>
      <c r="AG1635" s="415"/>
      <c r="AH1635" s="415"/>
      <c r="AI1635" s="415"/>
    </row>
    <row r="1636" spans="1:35" s="154" customFormat="1">
      <c r="A1636" s="415"/>
      <c r="B1636" s="415"/>
      <c r="C1636" s="425"/>
      <c r="D1636" s="415"/>
      <c r="E1636" s="415"/>
      <c r="F1636" s="415"/>
      <c r="G1636" s="416"/>
      <c r="H1636" s="416"/>
      <c r="I1636" s="415"/>
      <c r="J1636" s="417"/>
      <c r="K1636" s="415"/>
      <c r="L1636" s="415"/>
      <c r="M1636" s="415"/>
      <c r="N1636" s="418"/>
      <c r="O1636" s="418"/>
      <c r="P1636" s="414"/>
      <c r="Q1636" s="415"/>
      <c r="R1636" s="415"/>
      <c r="S1636" s="415"/>
      <c r="T1636" s="415"/>
      <c r="U1636" s="415"/>
      <c r="V1636" s="415"/>
      <c r="W1636" s="415"/>
      <c r="X1636" s="415"/>
      <c r="Y1636" s="415"/>
      <c r="Z1636" s="415"/>
      <c r="AA1636" s="415"/>
      <c r="AB1636" s="415"/>
      <c r="AC1636" s="415"/>
      <c r="AD1636" s="427"/>
      <c r="AE1636" s="415"/>
      <c r="AF1636" s="415"/>
      <c r="AG1636" s="415"/>
      <c r="AH1636" s="415"/>
      <c r="AI1636" s="415"/>
    </row>
    <row r="1637" spans="1:35" s="154" customFormat="1">
      <c r="A1637" s="415"/>
      <c r="B1637" s="415"/>
      <c r="C1637" s="425"/>
      <c r="D1637" s="415"/>
      <c r="E1637" s="415"/>
      <c r="F1637" s="415"/>
      <c r="G1637" s="416"/>
      <c r="H1637" s="416"/>
      <c r="I1637" s="415"/>
      <c r="J1637" s="417"/>
      <c r="K1637" s="415"/>
      <c r="L1637" s="415"/>
      <c r="M1637" s="415"/>
      <c r="N1637" s="418"/>
      <c r="O1637" s="418"/>
      <c r="P1637" s="414"/>
      <c r="Q1637" s="415"/>
      <c r="R1637" s="415"/>
      <c r="S1637" s="415"/>
      <c r="T1637" s="415"/>
      <c r="U1637" s="415"/>
      <c r="V1637" s="415"/>
      <c r="W1637" s="415"/>
      <c r="X1637" s="415"/>
      <c r="Y1637" s="415"/>
      <c r="Z1637" s="415"/>
      <c r="AA1637" s="415"/>
      <c r="AB1637" s="415"/>
      <c r="AC1637" s="415"/>
      <c r="AD1637" s="427"/>
      <c r="AE1637" s="415"/>
      <c r="AF1637" s="415"/>
      <c r="AG1637" s="415"/>
      <c r="AH1637" s="415"/>
      <c r="AI1637" s="415"/>
    </row>
    <row r="1638" spans="1:35" s="154" customFormat="1">
      <c r="A1638" s="415"/>
      <c r="B1638" s="415"/>
      <c r="C1638" s="425"/>
      <c r="D1638" s="415"/>
      <c r="E1638" s="415"/>
      <c r="F1638" s="415"/>
      <c r="G1638" s="416"/>
      <c r="H1638" s="416"/>
      <c r="I1638" s="415"/>
      <c r="J1638" s="417"/>
      <c r="K1638" s="415"/>
      <c r="L1638" s="415"/>
      <c r="M1638" s="415"/>
      <c r="N1638" s="418"/>
      <c r="O1638" s="418"/>
      <c r="P1638" s="414"/>
      <c r="Q1638" s="415"/>
      <c r="R1638" s="415"/>
      <c r="S1638" s="415"/>
      <c r="T1638" s="415"/>
      <c r="U1638" s="415"/>
      <c r="V1638" s="415"/>
      <c r="W1638" s="415"/>
      <c r="X1638" s="415"/>
      <c r="Y1638" s="415"/>
      <c r="Z1638" s="415"/>
      <c r="AA1638" s="415"/>
      <c r="AB1638" s="415"/>
      <c r="AC1638" s="415"/>
      <c r="AD1638" s="427"/>
      <c r="AE1638" s="415"/>
      <c r="AF1638" s="415"/>
      <c r="AG1638" s="415"/>
      <c r="AH1638" s="415"/>
      <c r="AI1638" s="415"/>
    </row>
    <row r="1639" spans="1:35" s="154" customFormat="1">
      <c r="A1639" s="415"/>
      <c r="B1639" s="415"/>
      <c r="C1639" s="425"/>
      <c r="D1639" s="415"/>
      <c r="E1639" s="415"/>
      <c r="F1639" s="415"/>
      <c r="G1639" s="416"/>
      <c r="H1639" s="416"/>
      <c r="I1639" s="415"/>
      <c r="J1639" s="417"/>
      <c r="K1639" s="415"/>
      <c r="L1639" s="415"/>
      <c r="M1639" s="415"/>
      <c r="N1639" s="418"/>
      <c r="O1639" s="418"/>
      <c r="P1639" s="414"/>
      <c r="Q1639" s="415"/>
      <c r="R1639" s="415"/>
      <c r="S1639" s="415"/>
      <c r="T1639" s="415"/>
      <c r="U1639" s="415"/>
      <c r="V1639" s="415"/>
      <c r="W1639" s="415"/>
      <c r="X1639" s="415"/>
      <c r="Y1639" s="415"/>
      <c r="Z1639" s="415"/>
      <c r="AA1639" s="415"/>
      <c r="AB1639" s="415"/>
      <c r="AC1639" s="415"/>
      <c r="AD1639" s="427"/>
      <c r="AE1639" s="415"/>
      <c r="AF1639" s="415"/>
      <c r="AG1639" s="415"/>
      <c r="AH1639" s="415"/>
      <c r="AI1639" s="415"/>
    </row>
    <row r="1640" spans="1:35" s="154" customFormat="1">
      <c r="A1640" s="415"/>
      <c r="B1640" s="415"/>
      <c r="C1640" s="425"/>
      <c r="D1640" s="415"/>
      <c r="E1640" s="415"/>
      <c r="F1640" s="415"/>
      <c r="G1640" s="416"/>
      <c r="H1640" s="416"/>
      <c r="I1640" s="415"/>
      <c r="J1640" s="417"/>
      <c r="K1640" s="415"/>
      <c r="L1640" s="415"/>
      <c r="M1640" s="415"/>
      <c r="N1640" s="418"/>
      <c r="O1640" s="418"/>
      <c r="P1640" s="414"/>
      <c r="Q1640" s="415"/>
      <c r="R1640" s="415"/>
      <c r="S1640" s="415"/>
      <c r="T1640" s="415"/>
      <c r="U1640" s="415"/>
      <c r="V1640" s="415"/>
      <c r="W1640" s="415"/>
      <c r="X1640" s="415"/>
      <c r="Y1640" s="415"/>
      <c r="Z1640" s="415"/>
      <c r="AA1640" s="415"/>
      <c r="AB1640" s="415"/>
      <c r="AC1640" s="415"/>
      <c r="AD1640" s="427"/>
      <c r="AE1640" s="415"/>
      <c r="AF1640" s="415"/>
      <c r="AG1640" s="415"/>
      <c r="AH1640" s="415"/>
      <c r="AI1640" s="415"/>
    </row>
    <row r="1641" spans="1:35" s="154" customFormat="1">
      <c r="A1641" s="415"/>
      <c r="B1641" s="415"/>
      <c r="C1641" s="425"/>
      <c r="D1641" s="415"/>
      <c r="E1641" s="415"/>
      <c r="F1641" s="415"/>
      <c r="G1641" s="416"/>
      <c r="H1641" s="416"/>
      <c r="I1641" s="415"/>
      <c r="J1641" s="417"/>
      <c r="K1641" s="415"/>
      <c r="L1641" s="415"/>
      <c r="M1641" s="415"/>
      <c r="N1641" s="418"/>
      <c r="O1641" s="418"/>
      <c r="P1641" s="414"/>
      <c r="Q1641" s="415"/>
      <c r="R1641" s="415"/>
      <c r="S1641" s="415"/>
      <c r="T1641" s="415"/>
      <c r="U1641" s="415"/>
      <c r="V1641" s="415"/>
      <c r="W1641" s="415"/>
      <c r="X1641" s="415"/>
      <c r="Y1641" s="415"/>
      <c r="Z1641" s="415"/>
      <c r="AA1641" s="415"/>
      <c r="AB1641" s="415"/>
      <c r="AC1641" s="415"/>
      <c r="AD1641" s="427"/>
      <c r="AE1641" s="415"/>
      <c r="AF1641" s="415"/>
      <c r="AG1641" s="415"/>
      <c r="AH1641" s="415"/>
      <c r="AI1641" s="415"/>
    </row>
    <row r="1642" spans="1:35" s="154" customFormat="1">
      <c r="A1642" s="415"/>
      <c r="B1642" s="415"/>
      <c r="C1642" s="425"/>
      <c r="D1642" s="415"/>
      <c r="E1642" s="415"/>
      <c r="F1642" s="415"/>
      <c r="G1642" s="416"/>
      <c r="H1642" s="416"/>
      <c r="I1642" s="415"/>
      <c r="J1642" s="417"/>
      <c r="K1642" s="415"/>
      <c r="L1642" s="415"/>
      <c r="M1642" s="415"/>
      <c r="N1642" s="418"/>
      <c r="O1642" s="418"/>
      <c r="P1642" s="414"/>
      <c r="Q1642" s="415"/>
      <c r="R1642" s="415"/>
      <c r="S1642" s="415"/>
      <c r="T1642" s="415"/>
      <c r="U1642" s="415"/>
      <c r="V1642" s="415"/>
      <c r="W1642" s="415"/>
      <c r="X1642" s="415"/>
      <c r="Y1642" s="415"/>
      <c r="Z1642" s="415"/>
      <c r="AA1642" s="415"/>
      <c r="AB1642" s="415"/>
      <c r="AC1642" s="415"/>
      <c r="AD1642" s="427"/>
      <c r="AE1642" s="415"/>
      <c r="AF1642" s="415"/>
      <c r="AG1642" s="415"/>
      <c r="AH1642" s="415"/>
      <c r="AI1642" s="415"/>
    </row>
    <row r="1643" spans="1:35" s="154" customFormat="1">
      <c r="A1643" s="415"/>
      <c r="B1643" s="415"/>
      <c r="C1643" s="425"/>
      <c r="D1643" s="415"/>
      <c r="E1643" s="415"/>
      <c r="F1643" s="415"/>
      <c r="G1643" s="416"/>
      <c r="H1643" s="416"/>
      <c r="I1643" s="415"/>
      <c r="J1643" s="417"/>
      <c r="K1643" s="415"/>
      <c r="L1643" s="415"/>
      <c r="M1643" s="415"/>
      <c r="N1643" s="418"/>
      <c r="O1643" s="418"/>
      <c r="P1643" s="414"/>
      <c r="Q1643" s="415"/>
      <c r="R1643" s="415"/>
      <c r="S1643" s="415"/>
      <c r="T1643" s="415"/>
      <c r="U1643" s="415"/>
      <c r="V1643" s="415"/>
      <c r="W1643" s="415"/>
      <c r="X1643" s="415"/>
      <c r="Y1643" s="415"/>
      <c r="Z1643" s="415"/>
      <c r="AA1643" s="415"/>
      <c r="AB1643" s="415"/>
      <c r="AC1643" s="415"/>
      <c r="AD1643" s="427"/>
      <c r="AE1643" s="415"/>
      <c r="AF1643" s="415"/>
      <c r="AG1643" s="415"/>
      <c r="AH1643" s="415"/>
      <c r="AI1643" s="415"/>
    </row>
    <row r="1644" spans="1:35" s="154" customFormat="1">
      <c r="A1644" s="415"/>
      <c r="B1644" s="415"/>
      <c r="C1644" s="425"/>
      <c r="D1644" s="415"/>
      <c r="E1644" s="415"/>
      <c r="F1644" s="415"/>
      <c r="G1644" s="416"/>
      <c r="H1644" s="416"/>
      <c r="I1644" s="415"/>
      <c r="J1644" s="417"/>
      <c r="K1644" s="415"/>
      <c r="L1644" s="415"/>
      <c r="M1644" s="415"/>
      <c r="N1644" s="418"/>
      <c r="O1644" s="418"/>
      <c r="P1644" s="414"/>
      <c r="Q1644" s="415"/>
      <c r="R1644" s="415"/>
      <c r="S1644" s="415"/>
      <c r="T1644" s="415"/>
      <c r="U1644" s="415"/>
      <c r="V1644" s="415"/>
      <c r="W1644" s="415"/>
      <c r="X1644" s="415"/>
      <c r="Y1644" s="415"/>
      <c r="Z1644" s="415"/>
      <c r="AA1644" s="415"/>
      <c r="AB1644" s="415"/>
      <c r="AC1644" s="415"/>
      <c r="AD1644" s="427"/>
      <c r="AE1644" s="415"/>
      <c r="AF1644" s="415"/>
      <c r="AG1644" s="415"/>
      <c r="AH1644" s="415"/>
      <c r="AI1644" s="415"/>
    </row>
    <row r="1645" spans="1:35" s="154" customFormat="1">
      <c r="A1645" s="415"/>
      <c r="B1645" s="415"/>
      <c r="C1645" s="425"/>
      <c r="D1645" s="415"/>
      <c r="E1645" s="415"/>
      <c r="F1645" s="415"/>
      <c r="G1645" s="416"/>
      <c r="H1645" s="416"/>
      <c r="I1645" s="415"/>
      <c r="J1645" s="417"/>
      <c r="K1645" s="415"/>
      <c r="L1645" s="415"/>
      <c r="M1645" s="415"/>
      <c r="N1645" s="418"/>
      <c r="O1645" s="418"/>
      <c r="P1645" s="414"/>
      <c r="Q1645" s="415"/>
      <c r="R1645" s="415"/>
      <c r="S1645" s="415"/>
      <c r="T1645" s="415"/>
      <c r="U1645" s="415"/>
      <c r="V1645" s="415"/>
      <c r="W1645" s="415"/>
      <c r="X1645" s="415"/>
      <c r="Y1645" s="415"/>
      <c r="Z1645" s="415"/>
      <c r="AA1645" s="415"/>
      <c r="AB1645" s="415"/>
      <c r="AC1645" s="415"/>
      <c r="AD1645" s="427"/>
      <c r="AE1645" s="415"/>
      <c r="AF1645" s="415"/>
      <c r="AG1645" s="415"/>
      <c r="AH1645" s="415"/>
      <c r="AI1645" s="415"/>
    </row>
    <row r="1646" spans="1:35" s="154" customFormat="1">
      <c r="A1646" s="415"/>
      <c r="B1646" s="415"/>
      <c r="C1646" s="425"/>
      <c r="D1646" s="415"/>
      <c r="E1646" s="415"/>
      <c r="F1646" s="415"/>
      <c r="G1646" s="416"/>
      <c r="H1646" s="416"/>
      <c r="I1646" s="415"/>
      <c r="J1646" s="417"/>
      <c r="K1646" s="415"/>
      <c r="L1646" s="415"/>
      <c r="M1646" s="415"/>
      <c r="N1646" s="418"/>
      <c r="O1646" s="418"/>
      <c r="P1646" s="414"/>
      <c r="Q1646" s="415"/>
      <c r="R1646" s="415"/>
      <c r="S1646" s="415"/>
      <c r="T1646" s="415"/>
      <c r="U1646" s="415"/>
      <c r="V1646" s="415"/>
      <c r="W1646" s="415"/>
      <c r="X1646" s="415"/>
      <c r="Y1646" s="415"/>
      <c r="Z1646" s="415"/>
      <c r="AA1646" s="415"/>
      <c r="AB1646" s="415"/>
      <c r="AC1646" s="415"/>
      <c r="AD1646" s="427"/>
      <c r="AE1646" s="415"/>
      <c r="AF1646" s="415"/>
      <c r="AG1646" s="415"/>
      <c r="AH1646" s="415"/>
      <c r="AI1646" s="415"/>
    </row>
    <row r="1647" spans="1:35" s="154" customFormat="1">
      <c r="A1647" s="415"/>
      <c r="B1647" s="415"/>
      <c r="C1647" s="425"/>
      <c r="D1647" s="415"/>
      <c r="E1647" s="415"/>
      <c r="F1647" s="415"/>
      <c r="G1647" s="416"/>
      <c r="H1647" s="416"/>
      <c r="I1647" s="415"/>
      <c r="J1647" s="417"/>
      <c r="K1647" s="415"/>
      <c r="L1647" s="415"/>
      <c r="M1647" s="415"/>
      <c r="N1647" s="418"/>
      <c r="O1647" s="418"/>
      <c r="P1647" s="414"/>
      <c r="Q1647" s="415"/>
      <c r="R1647" s="415"/>
      <c r="S1647" s="415"/>
      <c r="T1647" s="415"/>
      <c r="U1647" s="415"/>
      <c r="V1647" s="415"/>
      <c r="W1647" s="415"/>
      <c r="X1647" s="415"/>
      <c r="Y1647" s="415"/>
      <c r="Z1647" s="415"/>
      <c r="AA1647" s="415"/>
      <c r="AB1647" s="415"/>
      <c r="AC1647" s="415"/>
      <c r="AD1647" s="427"/>
      <c r="AE1647" s="415"/>
      <c r="AF1647" s="415"/>
      <c r="AG1647" s="415"/>
      <c r="AH1647" s="415"/>
      <c r="AI1647" s="415"/>
    </row>
    <row r="1648" spans="1:35" s="154" customFormat="1">
      <c r="A1648" s="415"/>
      <c r="B1648" s="415"/>
      <c r="C1648" s="425"/>
      <c r="D1648" s="415"/>
      <c r="E1648" s="415"/>
      <c r="F1648" s="415"/>
      <c r="G1648" s="416"/>
      <c r="H1648" s="416"/>
      <c r="I1648" s="415"/>
      <c r="J1648" s="417"/>
      <c r="K1648" s="415"/>
      <c r="L1648" s="415"/>
      <c r="M1648" s="415"/>
      <c r="N1648" s="418"/>
      <c r="O1648" s="418"/>
      <c r="P1648" s="414"/>
      <c r="Q1648" s="415"/>
      <c r="R1648" s="415"/>
      <c r="S1648" s="415"/>
      <c r="T1648" s="415"/>
      <c r="U1648" s="415"/>
      <c r="V1648" s="415"/>
      <c r="W1648" s="415"/>
      <c r="X1648" s="415"/>
      <c r="Y1648" s="415"/>
      <c r="Z1648" s="415"/>
      <c r="AA1648" s="415"/>
      <c r="AB1648" s="415"/>
      <c r="AC1648" s="415"/>
      <c r="AD1648" s="427"/>
      <c r="AE1648" s="415"/>
      <c r="AF1648" s="415"/>
      <c r="AG1648" s="415"/>
      <c r="AH1648" s="415"/>
      <c r="AI1648" s="415"/>
    </row>
    <row r="1649" spans="1:35" s="154" customFormat="1">
      <c r="A1649" s="415"/>
      <c r="B1649" s="415"/>
      <c r="C1649" s="425"/>
      <c r="D1649" s="415"/>
      <c r="E1649" s="415"/>
      <c r="F1649" s="415"/>
      <c r="G1649" s="416"/>
      <c r="H1649" s="416"/>
      <c r="I1649" s="415"/>
      <c r="J1649" s="417"/>
      <c r="K1649" s="415"/>
      <c r="L1649" s="415"/>
      <c r="M1649" s="415"/>
      <c r="N1649" s="418"/>
      <c r="O1649" s="418"/>
      <c r="P1649" s="414"/>
      <c r="Q1649" s="415"/>
      <c r="R1649" s="415"/>
      <c r="S1649" s="415"/>
      <c r="T1649" s="415"/>
      <c r="U1649" s="415"/>
      <c r="V1649" s="415"/>
      <c r="W1649" s="415"/>
      <c r="X1649" s="415"/>
      <c r="Y1649" s="415"/>
      <c r="Z1649" s="415"/>
      <c r="AA1649" s="415"/>
      <c r="AB1649" s="415"/>
      <c r="AC1649" s="415"/>
      <c r="AD1649" s="427"/>
      <c r="AE1649" s="415"/>
      <c r="AF1649" s="415"/>
      <c r="AG1649" s="415"/>
      <c r="AH1649" s="415"/>
      <c r="AI1649" s="415"/>
    </row>
    <row r="1650" spans="1:35" s="154" customFormat="1">
      <c r="A1650" s="415"/>
      <c r="B1650" s="415"/>
      <c r="C1650" s="425"/>
      <c r="D1650" s="415"/>
      <c r="E1650" s="415"/>
      <c r="F1650" s="415"/>
      <c r="G1650" s="416"/>
      <c r="H1650" s="416"/>
      <c r="I1650" s="415"/>
      <c r="J1650" s="417"/>
      <c r="K1650" s="415"/>
      <c r="L1650" s="415"/>
      <c r="M1650" s="415"/>
      <c r="N1650" s="418"/>
      <c r="O1650" s="418"/>
      <c r="P1650" s="414"/>
      <c r="Q1650" s="415"/>
      <c r="R1650" s="415"/>
      <c r="S1650" s="415"/>
      <c r="T1650" s="415"/>
      <c r="U1650" s="415"/>
      <c r="V1650" s="415"/>
      <c r="W1650" s="415"/>
      <c r="X1650" s="415"/>
      <c r="Y1650" s="415"/>
      <c r="Z1650" s="415"/>
      <c r="AA1650" s="415"/>
      <c r="AB1650" s="415"/>
      <c r="AC1650" s="415"/>
      <c r="AD1650" s="427"/>
      <c r="AE1650" s="415"/>
      <c r="AF1650" s="415"/>
      <c r="AG1650" s="415"/>
      <c r="AH1650" s="415"/>
      <c r="AI1650" s="415"/>
    </row>
    <row r="1651" spans="1:35" s="154" customFormat="1">
      <c r="A1651" s="415"/>
      <c r="B1651" s="415"/>
      <c r="C1651" s="425"/>
      <c r="D1651" s="415"/>
      <c r="E1651" s="415"/>
      <c r="F1651" s="415"/>
      <c r="G1651" s="416"/>
      <c r="H1651" s="416"/>
      <c r="I1651" s="415"/>
      <c r="J1651" s="417"/>
      <c r="K1651" s="415"/>
      <c r="L1651" s="415"/>
      <c r="M1651" s="415"/>
      <c r="N1651" s="418"/>
      <c r="O1651" s="418"/>
      <c r="P1651" s="414"/>
      <c r="Q1651" s="415"/>
      <c r="R1651" s="415"/>
      <c r="S1651" s="415"/>
      <c r="T1651" s="415"/>
      <c r="U1651" s="415"/>
      <c r="V1651" s="415"/>
      <c r="W1651" s="415"/>
      <c r="X1651" s="415"/>
      <c r="Y1651" s="415"/>
      <c r="Z1651" s="415"/>
      <c r="AA1651" s="415"/>
      <c r="AB1651" s="415"/>
      <c r="AC1651" s="415"/>
      <c r="AD1651" s="427"/>
      <c r="AE1651" s="415"/>
      <c r="AF1651" s="415"/>
      <c r="AG1651" s="415"/>
      <c r="AH1651" s="415"/>
      <c r="AI1651" s="415"/>
    </row>
    <row r="1652" spans="1:35" s="154" customFormat="1">
      <c r="A1652" s="415"/>
      <c r="B1652" s="415"/>
      <c r="C1652" s="425"/>
      <c r="D1652" s="415"/>
      <c r="E1652" s="415"/>
      <c r="F1652" s="415"/>
      <c r="G1652" s="416"/>
      <c r="H1652" s="416"/>
      <c r="I1652" s="415"/>
      <c r="J1652" s="417"/>
      <c r="K1652" s="415"/>
      <c r="L1652" s="415"/>
      <c r="M1652" s="415"/>
      <c r="N1652" s="418"/>
      <c r="O1652" s="418"/>
      <c r="P1652" s="414"/>
      <c r="Q1652" s="415"/>
      <c r="R1652" s="415"/>
      <c r="S1652" s="415"/>
      <c r="T1652" s="415"/>
      <c r="U1652" s="415"/>
      <c r="V1652" s="415"/>
      <c r="W1652" s="415"/>
      <c r="X1652" s="415"/>
      <c r="Y1652" s="415"/>
      <c r="Z1652" s="415"/>
      <c r="AA1652" s="415"/>
      <c r="AB1652" s="415"/>
      <c r="AC1652" s="415"/>
      <c r="AD1652" s="427"/>
      <c r="AE1652" s="415"/>
      <c r="AF1652" s="415"/>
      <c r="AG1652" s="415"/>
      <c r="AH1652" s="415"/>
      <c r="AI1652" s="415"/>
    </row>
    <row r="1653" spans="1:35" s="154" customFormat="1">
      <c r="A1653" s="415"/>
      <c r="B1653" s="415"/>
      <c r="C1653" s="425"/>
      <c r="D1653" s="415"/>
      <c r="E1653" s="415"/>
      <c r="F1653" s="415"/>
      <c r="G1653" s="416"/>
      <c r="H1653" s="416"/>
      <c r="I1653" s="415"/>
      <c r="J1653" s="417"/>
      <c r="K1653" s="415"/>
      <c r="L1653" s="415"/>
      <c r="M1653" s="415"/>
      <c r="N1653" s="418"/>
      <c r="O1653" s="418"/>
      <c r="P1653" s="414"/>
      <c r="Q1653" s="415"/>
      <c r="R1653" s="415"/>
      <c r="S1653" s="415"/>
      <c r="T1653" s="415"/>
      <c r="U1653" s="415"/>
      <c r="V1653" s="415"/>
      <c r="W1653" s="415"/>
      <c r="X1653" s="415"/>
      <c r="Y1653" s="415"/>
      <c r="Z1653" s="415"/>
      <c r="AA1653" s="415"/>
      <c r="AB1653" s="415"/>
      <c r="AC1653" s="415"/>
      <c r="AD1653" s="427"/>
      <c r="AE1653" s="415"/>
      <c r="AF1653" s="415"/>
      <c r="AG1653" s="415"/>
      <c r="AH1653" s="415"/>
      <c r="AI1653" s="415"/>
    </row>
    <row r="1654" spans="1:35" s="154" customFormat="1">
      <c r="A1654" s="415"/>
      <c r="B1654" s="415"/>
      <c r="C1654" s="425"/>
      <c r="D1654" s="415"/>
      <c r="E1654" s="415"/>
      <c r="F1654" s="415"/>
      <c r="G1654" s="416"/>
      <c r="H1654" s="416"/>
      <c r="I1654" s="415"/>
      <c r="J1654" s="417"/>
      <c r="K1654" s="415"/>
      <c r="L1654" s="415"/>
      <c r="M1654" s="415"/>
      <c r="N1654" s="418"/>
      <c r="O1654" s="418"/>
      <c r="P1654" s="414"/>
      <c r="Q1654" s="415"/>
      <c r="R1654" s="415"/>
      <c r="S1654" s="415"/>
      <c r="T1654" s="415"/>
      <c r="U1654" s="415"/>
      <c r="V1654" s="415"/>
      <c r="W1654" s="415"/>
      <c r="X1654" s="415"/>
      <c r="Y1654" s="415"/>
      <c r="Z1654" s="415"/>
      <c r="AA1654" s="415"/>
      <c r="AB1654" s="415"/>
      <c r="AC1654" s="415"/>
      <c r="AD1654" s="427"/>
      <c r="AE1654" s="415"/>
      <c r="AF1654" s="415"/>
      <c r="AG1654" s="415"/>
      <c r="AH1654" s="415"/>
      <c r="AI1654" s="415"/>
    </row>
    <row r="1655" spans="1:35" s="154" customFormat="1">
      <c r="A1655" s="415"/>
      <c r="B1655" s="415"/>
      <c r="C1655" s="425"/>
      <c r="D1655" s="415"/>
      <c r="E1655" s="415"/>
      <c r="F1655" s="415"/>
      <c r="G1655" s="416"/>
      <c r="H1655" s="416"/>
      <c r="I1655" s="415"/>
      <c r="J1655" s="417"/>
      <c r="K1655" s="415"/>
      <c r="L1655" s="415"/>
      <c r="M1655" s="415"/>
      <c r="N1655" s="418"/>
      <c r="O1655" s="418"/>
      <c r="P1655" s="414"/>
      <c r="Q1655" s="415"/>
      <c r="R1655" s="415"/>
      <c r="S1655" s="415"/>
      <c r="T1655" s="415"/>
      <c r="U1655" s="415"/>
      <c r="V1655" s="415"/>
      <c r="W1655" s="415"/>
      <c r="X1655" s="415"/>
      <c r="Y1655" s="415"/>
      <c r="Z1655" s="415"/>
      <c r="AA1655" s="415"/>
      <c r="AB1655" s="415"/>
      <c r="AC1655" s="415"/>
      <c r="AD1655" s="427"/>
      <c r="AE1655" s="415"/>
      <c r="AF1655" s="415"/>
      <c r="AG1655" s="415"/>
      <c r="AH1655" s="415"/>
      <c r="AI1655" s="415"/>
    </row>
    <row r="1656" spans="1:35" s="154" customFormat="1">
      <c r="A1656" s="415"/>
      <c r="B1656" s="415"/>
      <c r="C1656" s="425"/>
      <c r="D1656" s="415"/>
      <c r="E1656" s="415"/>
      <c r="F1656" s="415"/>
      <c r="G1656" s="416"/>
      <c r="H1656" s="416"/>
      <c r="I1656" s="415"/>
      <c r="J1656" s="417"/>
      <c r="K1656" s="415"/>
      <c r="L1656" s="415"/>
      <c r="M1656" s="415"/>
      <c r="N1656" s="418"/>
      <c r="O1656" s="418"/>
      <c r="P1656" s="414"/>
      <c r="Q1656" s="415"/>
      <c r="R1656" s="415"/>
      <c r="S1656" s="415"/>
      <c r="T1656" s="415"/>
      <c r="U1656" s="415"/>
      <c r="V1656" s="415"/>
      <c r="W1656" s="415"/>
      <c r="X1656" s="415"/>
      <c r="Y1656" s="415"/>
      <c r="Z1656" s="415"/>
      <c r="AA1656" s="415"/>
      <c r="AB1656" s="415"/>
      <c r="AC1656" s="415"/>
      <c r="AD1656" s="427"/>
      <c r="AE1656" s="415"/>
      <c r="AF1656" s="415"/>
      <c r="AG1656" s="415"/>
      <c r="AH1656" s="415"/>
      <c r="AI1656" s="415"/>
    </row>
    <row r="1657" spans="1:35" s="154" customFormat="1">
      <c r="A1657" s="415"/>
      <c r="B1657" s="415"/>
      <c r="C1657" s="425"/>
      <c r="D1657" s="415"/>
      <c r="E1657" s="415"/>
      <c r="F1657" s="415"/>
      <c r="G1657" s="416"/>
      <c r="H1657" s="416"/>
      <c r="I1657" s="415"/>
      <c r="J1657" s="417"/>
      <c r="K1657" s="415"/>
      <c r="L1657" s="415"/>
      <c r="M1657" s="415"/>
      <c r="N1657" s="418"/>
      <c r="O1657" s="418"/>
      <c r="P1657" s="414"/>
      <c r="Q1657" s="415"/>
      <c r="R1657" s="415"/>
      <c r="S1657" s="415"/>
      <c r="T1657" s="415"/>
      <c r="U1657" s="415"/>
      <c r="V1657" s="415"/>
      <c r="W1657" s="415"/>
      <c r="X1657" s="415"/>
      <c r="Y1657" s="415"/>
      <c r="Z1657" s="415"/>
      <c r="AA1657" s="415"/>
      <c r="AB1657" s="415"/>
      <c r="AC1657" s="415"/>
      <c r="AD1657" s="427"/>
      <c r="AE1657" s="415"/>
      <c r="AF1657" s="415"/>
      <c r="AG1657" s="415"/>
      <c r="AH1657" s="415"/>
      <c r="AI1657" s="415"/>
    </row>
    <row r="1658" spans="1:35" s="154" customFormat="1">
      <c r="A1658" s="415"/>
      <c r="B1658" s="415"/>
      <c r="C1658" s="425"/>
      <c r="D1658" s="415"/>
      <c r="E1658" s="415"/>
      <c r="F1658" s="415"/>
      <c r="G1658" s="416"/>
      <c r="H1658" s="416"/>
      <c r="I1658" s="415"/>
      <c r="J1658" s="417"/>
      <c r="K1658" s="415"/>
      <c r="L1658" s="415"/>
      <c r="M1658" s="415"/>
      <c r="N1658" s="418"/>
      <c r="O1658" s="418"/>
      <c r="P1658" s="414"/>
      <c r="Q1658" s="415"/>
      <c r="R1658" s="415"/>
      <c r="S1658" s="415"/>
      <c r="T1658" s="415"/>
      <c r="U1658" s="415"/>
      <c r="V1658" s="415"/>
      <c r="W1658" s="415"/>
      <c r="X1658" s="415"/>
      <c r="Y1658" s="415"/>
      <c r="Z1658" s="415"/>
      <c r="AA1658" s="415"/>
      <c r="AB1658" s="415"/>
      <c r="AC1658" s="415"/>
      <c r="AD1658" s="427"/>
      <c r="AE1658" s="415"/>
      <c r="AF1658" s="415"/>
      <c r="AG1658" s="415"/>
      <c r="AH1658" s="415"/>
      <c r="AI1658" s="415"/>
    </row>
    <row r="1659" spans="1:35" s="154" customFormat="1">
      <c r="A1659" s="415"/>
      <c r="B1659" s="415"/>
      <c r="C1659" s="425"/>
      <c r="D1659" s="415"/>
      <c r="E1659" s="415"/>
      <c r="F1659" s="415"/>
      <c r="G1659" s="416"/>
      <c r="H1659" s="416"/>
      <c r="I1659" s="415"/>
      <c r="J1659" s="417"/>
      <c r="K1659" s="415"/>
      <c r="L1659" s="415"/>
      <c r="M1659" s="415"/>
      <c r="N1659" s="418"/>
      <c r="O1659" s="418"/>
      <c r="P1659" s="414"/>
      <c r="Q1659" s="415"/>
      <c r="R1659" s="415"/>
      <c r="S1659" s="415"/>
      <c r="T1659" s="415"/>
      <c r="U1659" s="415"/>
      <c r="V1659" s="415"/>
      <c r="W1659" s="415"/>
      <c r="X1659" s="415"/>
      <c r="Y1659" s="415"/>
      <c r="Z1659" s="415"/>
      <c r="AA1659" s="415"/>
      <c r="AB1659" s="415"/>
      <c r="AC1659" s="415"/>
      <c r="AD1659" s="427"/>
      <c r="AE1659" s="415"/>
      <c r="AF1659" s="415"/>
      <c r="AG1659" s="415"/>
      <c r="AH1659" s="415"/>
      <c r="AI1659" s="415"/>
    </row>
    <row r="1660" spans="1:35" s="154" customFormat="1">
      <c r="A1660" s="415"/>
      <c r="B1660" s="415"/>
      <c r="C1660" s="425"/>
      <c r="D1660" s="415"/>
      <c r="E1660" s="415"/>
      <c r="F1660" s="415"/>
      <c r="G1660" s="416"/>
      <c r="H1660" s="416"/>
      <c r="I1660" s="415"/>
      <c r="J1660" s="417"/>
      <c r="K1660" s="415"/>
      <c r="L1660" s="415"/>
      <c r="M1660" s="415"/>
      <c r="N1660" s="418"/>
      <c r="O1660" s="418"/>
      <c r="P1660" s="414"/>
      <c r="Q1660" s="415"/>
      <c r="R1660" s="415"/>
      <c r="S1660" s="415"/>
      <c r="T1660" s="415"/>
      <c r="U1660" s="415"/>
      <c r="V1660" s="415"/>
      <c r="W1660" s="415"/>
      <c r="X1660" s="415"/>
      <c r="Y1660" s="415"/>
      <c r="Z1660" s="415"/>
      <c r="AA1660" s="415"/>
      <c r="AB1660" s="415"/>
      <c r="AC1660" s="415"/>
      <c r="AD1660" s="427"/>
      <c r="AE1660" s="415"/>
      <c r="AF1660" s="415"/>
      <c r="AG1660" s="415"/>
      <c r="AH1660" s="415"/>
      <c r="AI1660" s="415"/>
    </row>
    <row r="1661" spans="1:35" s="154" customFormat="1">
      <c r="A1661" s="415"/>
      <c r="B1661" s="415"/>
      <c r="C1661" s="425"/>
      <c r="D1661" s="415"/>
      <c r="E1661" s="415"/>
      <c r="F1661" s="415"/>
      <c r="G1661" s="416"/>
      <c r="H1661" s="416"/>
      <c r="I1661" s="415"/>
      <c r="J1661" s="417"/>
      <c r="K1661" s="415"/>
      <c r="L1661" s="415"/>
      <c r="M1661" s="415"/>
      <c r="N1661" s="418"/>
      <c r="O1661" s="418"/>
      <c r="P1661" s="414"/>
      <c r="Q1661" s="415"/>
      <c r="R1661" s="415"/>
      <c r="S1661" s="415"/>
      <c r="T1661" s="415"/>
      <c r="U1661" s="415"/>
      <c r="V1661" s="415"/>
      <c r="W1661" s="415"/>
      <c r="X1661" s="415"/>
      <c r="Y1661" s="415"/>
      <c r="Z1661" s="415"/>
      <c r="AA1661" s="415"/>
      <c r="AB1661" s="415"/>
      <c r="AC1661" s="415"/>
      <c r="AD1661" s="427"/>
      <c r="AE1661" s="415"/>
      <c r="AF1661" s="415"/>
      <c r="AG1661" s="415"/>
      <c r="AH1661" s="415"/>
      <c r="AI1661" s="415"/>
    </row>
    <row r="1662" spans="1:35" s="154" customFormat="1">
      <c r="A1662" s="415"/>
      <c r="B1662" s="415"/>
      <c r="C1662" s="425"/>
      <c r="D1662" s="415"/>
      <c r="E1662" s="415"/>
      <c r="F1662" s="415"/>
      <c r="G1662" s="416"/>
      <c r="H1662" s="416"/>
      <c r="I1662" s="415"/>
      <c r="J1662" s="417"/>
      <c r="K1662" s="415"/>
      <c r="L1662" s="415"/>
      <c r="M1662" s="415"/>
      <c r="N1662" s="418"/>
      <c r="O1662" s="418"/>
      <c r="P1662" s="414"/>
      <c r="Q1662" s="415"/>
      <c r="R1662" s="415"/>
      <c r="S1662" s="415"/>
      <c r="T1662" s="415"/>
      <c r="U1662" s="415"/>
      <c r="V1662" s="415"/>
      <c r="W1662" s="415"/>
      <c r="X1662" s="415"/>
      <c r="Y1662" s="415"/>
      <c r="Z1662" s="415"/>
      <c r="AA1662" s="415"/>
      <c r="AB1662" s="415"/>
      <c r="AC1662" s="415"/>
      <c r="AD1662" s="427"/>
      <c r="AE1662" s="415"/>
      <c r="AF1662" s="415"/>
      <c r="AG1662" s="415"/>
      <c r="AH1662" s="415"/>
      <c r="AI1662" s="415"/>
    </row>
    <row r="1663" spans="1:35" s="154" customFormat="1">
      <c r="A1663" s="415"/>
      <c r="B1663" s="415"/>
      <c r="C1663" s="425"/>
      <c r="D1663" s="415"/>
      <c r="E1663" s="415"/>
      <c r="F1663" s="415"/>
      <c r="G1663" s="416"/>
      <c r="H1663" s="416"/>
      <c r="I1663" s="415"/>
      <c r="J1663" s="417"/>
      <c r="K1663" s="415"/>
      <c r="L1663" s="415"/>
      <c r="M1663" s="415"/>
      <c r="N1663" s="418"/>
      <c r="O1663" s="418"/>
      <c r="P1663" s="414"/>
      <c r="Q1663" s="415"/>
      <c r="R1663" s="415"/>
      <c r="S1663" s="415"/>
      <c r="T1663" s="415"/>
      <c r="U1663" s="415"/>
      <c r="V1663" s="415"/>
      <c r="W1663" s="415"/>
      <c r="X1663" s="415"/>
      <c r="Y1663" s="415"/>
      <c r="Z1663" s="415"/>
      <c r="AA1663" s="415"/>
      <c r="AB1663" s="415"/>
      <c r="AC1663" s="415"/>
      <c r="AD1663" s="427"/>
      <c r="AE1663" s="415"/>
      <c r="AF1663" s="415"/>
      <c r="AG1663" s="415"/>
      <c r="AH1663" s="415"/>
      <c r="AI1663" s="415"/>
    </row>
    <row r="1664" spans="1:35" s="154" customFormat="1">
      <c r="A1664" s="415"/>
      <c r="B1664" s="415"/>
      <c r="C1664" s="425"/>
      <c r="D1664" s="415"/>
      <c r="E1664" s="415"/>
      <c r="F1664" s="415"/>
      <c r="G1664" s="416"/>
      <c r="H1664" s="416"/>
      <c r="I1664" s="415"/>
      <c r="J1664" s="417"/>
      <c r="K1664" s="415"/>
      <c r="L1664" s="415"/>
      <c r="M1664" s="415"/>
      <c r="N1664" s="418"/>
      <c r="O1664" s="418"/>
      <c r="P1664" s="414"/>
      <c r="Q1664" s="415"/>
      <c r="R1664" s="415"/>
      <c r="S1664" s="415"/>
      <c r="T1664" s="415"/>
      <c r="U1664" s="415"/>
      <c r="V1664" s="415"/>
      <c r="W1664" s="415"/>
      <c r="X1664" s="415"/>
      <c r="Y1664" s="415"/>
      <c r="Z1664" s="415"/>
      <c r="AA1664" s="415"/>
      <c r="AB1664" s="415"/>
      <c r="AC1664" s="415"/>
      <c r="AD1664" s="427"/>
      <c r="AE1664" s="415"/>
      <c r="AF1664" s="415"/>
      <c r="AG1664" s="415"/>
      <c r="AH1664" s="415"/>
      <c r="AI1664" s="415"/>
    </row>
    <row r="1665" spans="1:35" s="154" customFormat="1">
      <c r="A1665" s="415"/>
      <c r="B1665" s="415"/>
      <c r="C1665" s="425"/>
      <c r="D1665" s="415"/>
      <c r="E1665" s="415"/>
      <c r="F1665" s="415"/>
      <c r="G1665" s="416"/>
      <c r="H1665" s="416"/>
      <c r="I1665" s="415"/>
      <c r="J1665" s="417"/>
      <c r="K1665" s="415"/>
      <c r="L1665" s="415"/>
      <c r="M1665" s="415"/>
      <c r="N1665" s="418"/>
      <c r="O1665" s="418"/>
      <c r="P1665" s="414"/>
      <c r="Q1665" s="415"/>
      <c r="R1665" s="415"/>
      <c r="S1665" s="415"/>
      <c r="T1665" s="415"/>
      <c r="U1665" s="415"/>
      <c r="V1665" s="415"/>
      <c r="W1665" s="415"/>
      <c r="X1665" s="415"/>
      <c r="Y1665" s="415"/>
      <c r="Z1665" s="415"/>
      <c r="AA1665" s="415"/>
      <c r="AB1665" s="415"/>
      <c r="AC1665" s="415"/>
      <c r="AD1665" s="427"/>
      <c r="AE1665" s="415"/>
      <c r="AF1665" s="415"/>
      <c r="AG1665" s="415"/>
      <c r="AH1665" s="415"/>
      <c r="AI1665" s="415"/>
    </row>
    <row r="1666" spans="1:35" s="154" customFormat="1">
      <c r="A1666" s="415"/>
      <c r="B1666" s="415"/>
      <c r="C1666" s="425"/>
      <c r="D1666" s="415"/>
      <c r="E1666" s="415"/>
      <c r="F1666" s="415"/>
      <c r="G1666" s="416"/>
      <c r="H1666" s="416"/>
      <c r="I1666" s="415"/>
      <c r="J1666" s="417"/>
      <c r="K1666" s="415"/>
      <c r="L1666" s="415"/>
      <c r="M1666" s="415"/>
      <c r="N1666" s="418"/>
      <c r="O1666" s="418"/>
      <c r="P1666" s="414"/>
      <c r="Q1666" s="415"/>
      <c r="R1666" s="415"/>
      <c r="S1666" s="415"/>
      <c r="T1666" s="415"/>
      <c r="U1666" s="415"/>
      <c r="V1666" s="415"/>
      <c r="W1666" s="415"/>
      <c r="X1666" s="415"/>
      <c r="Y1666" s="415"/>
      <c r="Z1666" s="415"/>
      <c r="AA1666" s="415"/>
      <c r="AB1666" s="415"/>
      <c r="AC1666" s="415"/>
      <c r="AD1666" s="427"/>
      <c r="AE1666" s="415"/>
      <c r="AF1666" s="415"/>
      <c r="AG1666" s="415"/>
      <c r="AH1666" s="415"/>
      <c r="AI1666" s="415"/>
    </row>
    <row r="1667" spans="1:35" s="154" customFormat="1">
      <c r="A1667" s="415"/>
      <c r="B1667" s="415"/>
      <c r="C1667" s="425"/>
      <c r="D1667" s="415"/>
      <c r="E1667" s="415"/>
      <c r="F1667" s="415"/>
      <c r="G1667" s="416"/>
      <c r="H1667" s="416"/>
      <c r="I1667" s="415"/>
      <c r="J1667" s="417"/>
      <c r="K1667" s="415"/>
      <c r="L1667" s="415"/>
      <c r="M1667" s="415"/>
      <c r="N1667" s="418"/>
      <c r="O1667" s="418"/>
      <c r="P1667" s="414"/>
      <c r="Q1667" s="415"/>
      <c r="R1667" s="415"/>
      <c r="S1667" s="415"/>
      <c r="T1667" s="415"/>
      <c r="U1667" s="415"/>
      <c r="V1667" s="415"/>
      <c r="W1667" s="415"/>
      <c r="X1667" s="415"/>
      <c r="Y1667" s="415"/>
      <c r="Z1667" s="415"/>
      <c r="AA1667" s="415"/>
      <c r="AB1667" s="415"/>
      <c r="AC1667" s="415"/>
      <c r="AD1667" s="427"/>
      <c r="AE1667" s="415"/>
      <c r="AF1667" s="415"/>
      <c r="AG1667" s="415"/>
      <c r="AH1667" s="415"/>
      <c r="AI1667" s="415"/>
    </row>
    <row r="1668" spans="1:35" s="154" customFormat="1">
      <c r="A1668" s="415"/>
      <c r="B1668" s="415"/>
      <c r="C1668" s="425"/>
      <c r="D1668" s="415"/>
      <c r="E1668" s="415"/>
      <c r="F1668" s="415"/>
      <c r="G1668" s="416"/>
      <c r="H1668" s="416"/>
      <c r="I1668" s="415"/>
      <c r="J1668" s="417"/>
      <c r="K1668" s="415"/>
      <c r="L1668" s="415"/>
      <c r="M1668" s="415"/>
      <c r="N1668" s="418"/>
      <c r="O1668" s="418"/>
      <c r="P1668" s="414"/>
      <c r="Q1668" s="415"/>
      <c r="R1668" s="415"/>
      <c r="S1668" s="415"/>
      <c r="T1668" s="415"/>
      <c r="U1668" s="415"/>
      <c r="V1668" s="415"/>
      <c r="W1668" s="415"/>
      <c r="X1668" s="415"/>
      <c r="Y1668" s="415"/>
      <c r="Z1668" s="415"/>
      <c r="AA1668" s="415"/>
      <c r="AB1668" s="415"/>
      <c r="AC1668" s="415"/>
      <c r="AD1668" s="427"/>
      <c r="AE1668" s="415"/>
      <c r="AF1668" s="415"/>
      <c r="AG1668" s="415"/>
      <c r="AH1668" s="415"/>
      <c r="AI1668" s="415"/>
    </row>
    <row r="1669" spans="1:35" s="154" customFormat="1">
      <c r="A1669" s="415"/>
      <c r="B1669" s="415"/>
      <c r="C1669" s="425"/>
      <c r="D1669" s="415"/>
      <c r="E1669" s="415"/>
      <c r="F1669" s="415"/>
      <c r="G1669" s="416"/>
      <c r="H1669" s="416"/>
      <c r="I1669" s="415"/>
      <c r="J1669" s="417"/>
      <c r="K1669" s="415"/>
      <c r="L1669" s="415"/>
      <c r="M1669" s="415"/>
      <c r="N1669" s="418"/>
      <c r="O1669" s="418"/>
      <c r="P1669" s="414"/>
      <c r="Q1669" s="415"/>
      <c r="R1669" s="415"/>
      <c r="S1669" s="415"/>
      <c r="T1669" s="415"/>
      <c r="U1669" s="415"/>
      <c r="V1669" s="415"/>
      <c r="W1669" s="415"/>
      <c r="X1669" s="415"/>
      <c r="Y1669" s="415"/>
      <c r="Z1669" s="415"/>
      <c r="AA1669" s="415"/>
      <c r="AB1669" s="415"/>
      <c r="AC1669" s="415"/>
      <c r="AD1669" s="427"/>
      <c r="AE1669" s="415"/>
      <c r="AF1669" s="415"/>
      <c r="AG1669" s="415"/>
      <c r="AH1669" s="415"/>
      <c r="AI1669" s="415"/>
    </row>
    <row r="1670" spans="1:35" s="154" customFormat="1">
      <c r="A1670" s="415"/>
      <c r="B1670" s="415"/>
      <c r="C1670" s="425"/>
      <c r="D1670" s="415"/>
      <c r="E1670" s="415"/>
      <c r="F1670" s="415"/>
      <c r="G1670" s="416"/>
      <c r="H1670" s="416"/>
      <c r="I1670" s="415"/>
      <c r="J1670" s="417"/>
      <c r="K1670" s="415"/>
      <c r="L1670" s="415"/>
      <c r="M1670" s="415"/>
      <c r="N1670" s="418"/>
      <c r="O1670" s="418"/>
      <c r="P1670" s="414"/>
      <c r="Q1670" s="415"/>
      <c r="R1670" s="415"/>
      <c r="S1670" s="415"/>
      <c r="T1670" s="415"/>
      <c r="U1670" s="415"/>
      <c r="V1670" s="415"/>
      <c r="W1670" s="415"/>
      <c r="X1670" s="415"/>
      <c r="Y1670" s="415"/>
      <c r="Z1670" s="415"/>
      <c r="AA1670" s="415"/>
      <c r="AB1670" s="415"/>
      <c r="AC1670" s="415"/>
      <c r="AD1670" s="427"/>
      <c r="AE1670" s="415"/>
      <c r="AF1670" s="415"/>
      <c r="AG1670" s="415"/>
      <c r="AH1670" s="415"/>
      <c r="AI1670" s="415"/>
    </row>
    <row r="1671" spans="1:35" s="154" customFormat="1">
      <c r="A1671" s="415"/>
      <c r="B1671" s="415"/>
      <c r="C1671" s="425"/>
      <c r="D1671" s="415"/>
      <c r="E1671" s="415"/>
      <c r="F1671" s="415"/>
      <c r="G1671" s="416"/>
      <c r="H1671" s="416"/>
      <c r="I1671" s="415"/>
      <c r="J1671" s="417"/>
      <c r="K1671" s="415"/>
      <c r="L1671" s="415"/>
      <c r="M1671" s="415"/>
      <c r="N1671" s="418"/>
      <c r="O1671" s="418"/>
      <c r="P1671" s="414"/>
      <c r="Q1671" s="415"/>
      <c r="R1671" s="415"/>
      <c r="S1671" s="415"/>
      <c r="T1671" s="415"/>
      <c r="U1671" s="415"/>
      <c r="V1671" s="415"/>
      <c r="W1671" s="415"/>
      <c r="X1671" s="415"/>
      <c r="Y1671" s="415"/>
      <c r="Z1671" s="415"/>
      <c r="AA1671" s="415"/>
      <c r="AB1671" s="415"/>
      <c r="AC1671" s="415"/>
      <c r="AD1671" s="427"/>
      <c r="AE1671" s="415"/>
      <c r="AF1671" s="415"/>
      <c r="AG1671" s="415"/>
      <c r="AH1671" s="415"/>
      <c r="AI1671" s="415"/>
    </row>
    <row r="1672" spans="1:35" s="154" customFormat="1">
      <c r="A1672" s="415"/>
      <c r="B1672" s="415"/>
      <c r="C1672" s="425"/>
      <c r="D1672" s="415"/>
      <c r="E1672" s="415"/>
      <c r="F1672" s="415"/>
      <c r="G1672" s="416"/>
      <c r="H1672" s="416"/>
      <c r="I1672" s="415"/>
      <c r="J1672" s="417"/>
      <c r="K1672" s="415"/>
      <c r="L1672" s="415"/>
      <c r="M1672" s="415"/>
      <c r="N1672" s="418"/>
      <c r="O1672" s="418"/>
      <c r="P1672" s="414"/>
      <c r="Q1672" s="415"/>
      <c r="R1672" s="415"/>
      <c r="S1672" s="415"/>
      <c r="T1672" s="415"/>
      <c r="U1672" s="415"/>
      <c r="V1672" s="415"/>
      <c r="W1672" s="415"/>
      <c r="X1672" s="415"/>
      <c r="Y1672" s="415"/>
      <c r="Z1672" s="415"/>
      <c r="AA1672" s="415"/>
      <c r="AB1672" s="415"/>
      <c r="AC1672" s="415"/>
      <c r="AD1672" s="427"/>
      <c r="AE1672" s="415"/>
      <c r="AF1672" s="415"/>
      <c r="AG1672" s="415"/>
      <c r="AH1672" s="415"/>
      <c r="AI1672" s="415"/>
    </row>
    <row r="1673" spans="1:35" s="154" customFormat="1">
      <c r="A1673" s="415"/>
      <c r="B1673" s="415"/>
      <c r="C1673" s="425"/>
      <c r="D1673" s="415"/>
      <c r="E1673" s="415"/>
      <c r="F1673" s="415"/>
      <c r="G1673" s="416"/>
      <c r="H1673" s="416"/>
      <c r="I1673" s="415"/>
      <c r="J1673" s="417"/>
      <c r="K1673" s="415"/>
      <c r="L1673" s="415"/>
      <c r="M1673" s="415"/>
      <c r="N1673" s="418"/>
      <c r="O1673" s="418"/>
      <c r="P1673" s="414"/>
      <c r="Q1673" s="415"/>
      <c r="R1673" s="415"/>
      <c r="S1673" s="415"/>
      <c r="T1673" s="415"/>
      <c r="U1673" s="415"/>
      <c r="V1673" s="415"/>
      <c r="W1673" s="415"/>
      <c r="X1673" s="415"/>
      <c r="Y1673" s="415"/>
      <c r="Z1673" s="415"/>
      <c r="AA1673" s="415"/>
      <c r="AB1673" s="415"/>
      <c r="AC1673" s="415"/>
      <c r="AD1673" s="427"/>
      <c r="AE1673" s="415"/>
      <c r="AF1673" s="415"/>
      <c r="AG1673" s="415"/>
      <c r="AH1673" s="415"/>
      <c r="AI1673" s="415"/>
    </row>
    <row r="1674" spans="1:35" s="154" customFormat="1">
      <c r="A1674" s="415"/>
      <c r="B1674" s="415"/>
      <c r="C1674" s="425"/>
      <c r="D1674" s="415"/>
      <c r="E1674" s="415"/>
      <c r="F1674" s="415"/>
      <c r="G1674" s="416"/>
      <c r="H1674" s="416"/>
      <c r="I1674" s="415"/>
      <c r="J1674" s="417"/>
      <c r="K1674" s="415"/>
      <c r="L1674" s="415"/>
      <c r="M1674" s="415"/>
      <c r="N1674" s="418"/>
      <c r="O1674" s="418"/>
      <c r="P1674" s="414"/>
      <c r="Q1674" s="415"/>
      <c r="R1674" s="415"/>
      <c r="S1674" s="415"/>
      <c r="T1674" s="415"/>
      <c r="U1674" s="415"/>
      <c r="V1674" s="415"/>
      <c r="W1674" s="415"/>
      <c r="X1674" s="415"/>
      <c r="Y1674" s="415"/>
      <c r="Z1674" s="415"/>
      <c r="AA1674" s="415"/>
      <c r="AB1674" s="415"/>
      <c r="AC1674" s="415"/>
      <c r="AD1674" s="427"/>
      <c r="AE1674" s="415"/>
      <c r="AF1674" s="415"/>
      <c r="AG1674" s="415"/>
      <c r="AH1674" s="415"/>
      <c r="AI1674" s="415"/>
    </row>
    <row r="1675" spans="1:35" s="154" customFormat="1">
      <c r="A1675" s="415"/>
      <c r="B1675" s="415"/>
      <c r="C1675" s="425"/>
      <c r="D1675" s="415"/>
      <c r="E1675" s="415"/>
      <c r="F1675" s="415"/>
      <c r="G1675" s="416"/>
      <c r="H1675" s="416"/>
      <c r="I1675" s="415"/>
      <c r="J1675" s="417"/>
      <c r="K1675" s="415"/>
      <c r="L1675" s="415"/>
      <c r="M1675" s="415"/>
      <c r="N1675" s="418"/>
      <c r="O1675" s="418"/>
      <c r="P1675" s="414"/>
      <c r="Q1675" s="415"/>
      <c r="R1675" s="415"/>
      <c r="S1675" s="415"/>
      <c r="T1675" s="415"/>
      <c r="U1675" s="415"/>
      <c r="V1675" s="415"/>
      <c r="W1675" s="415"/>
      <c r="X1675" s="415"/>
      <c r="Y1675" s="415"/>
      <c r="Z1675" s="415"/>
      <c r="AA1675" s="415"/>
      <c r="AB1675" s="415"/>
      <c r="AC1675" s="415"/>
      <c r="AD1675" s="427"/>
      <c r="AE1675" s="415"/>
      <c r="AF1675" s="415"/>
      <c r="AG1675" s="415"/>
      <c r="AH1675" s="415"/>
      <c r="AI1675" s="415"/>
    </row>
    <row r="1676" spans="1:35" s="154" customFormat="1">
      <c r="A1676" s="415"/>
      <c r="B1676" s="415"/>
      <c r="C1676" s="425"/>
      <c r="D1676" s="415"/>
      <c r="E1676" s="415"/>
      <c r="F1676" s="415"/>
      <c r="G1676" s="416"/>
      <c r="H1676" s="416"/>
      <c r="I1676" s="415"/>
      <c r="J1676" s="417"/>
      <c r="K1676" s="415"/>
      <c r="L1676" s="415"/>
      <c r="M1676" s="415"/>
      <c r="N1676" s="418"/>
      <c r="O1676" s="418"/>
      <c r="P1676" s="414"/>
      <c r="Q1676" s="415"/>
      <c r="R1676" s="415"/>
      <c r="S1676" s="415"/>
      <c r="T1676" s="415"/>
      <c r="U1676" s="415"/>
      <c r="V1676" s="415"/>
      <c r="W1676" s="415"/>
      <c r="X1676" s="415"/>
      <c r="Y1676" s="415"/>
      <c r="Z1676" s="415"/>
      <c r="AA1676" s="415"/>
      <c r="AB1676" s="415"/>
      <c r="AC1676" s="415"/>
      <c r="AD1676" s="427"/>
      <c r="AE1676" s="415"/>
      <c r="AF1676" s="415"/>
      <c r="AG1676" s="415"/>
      <c r="AH1676" s="415"/>
      <c r="AI1676" s="415"/>
    </row>
    <row r="1677" spans="1:35" s="154" customFormat="1">
      <c r="A1677" s="415"/>
      <c r="B1677" s="415"/>
      <c r="C1677" s="425"/>
      <c r="D1677" s="415"/>
      <c r="E1677" s="415"/>
      <c r="F1677" s="415"/>
      <c r="G1677" s="416"/>
      <c r="H1677" s="416"/>
      <c r="I1677" s="415"/>
      <c r="J1677" s="417"/>
      <c r="K1677" s="415"/>
      <c r="L1677" s="415"/>
      <c r="M1677" s="415"/>
      <c r="N1677" s="418"/>
      <c r="O1677" s="418"/>
      <c r="P1677" s="414"/>
      <c r="Q1677" s="415"/>
      <c r="R1677" s="415"/>
      <c r="S1677" s="415"/>
      <c r="T1677" s="415"/>
      <c r="U1677" s="415"/>
      <c r="V1677" s="415"/>
      <c r="W1677" s="415"/>
      <c r="X1677" s="415"/>
      <c r="Y1677" s="415"/>
      <c r="Z1677" s="415"/>
      <c r="AA1677" s="415"/>
      <c r="AB1677" s="415"/>
      <c r="AC1677" s="415"/>
      <c r="AD1677" s="427"/>
      <c r="AE1677" s="415"/>
      <c r="AF1677" s="415"/>
      <c r="AG1677" s="415"/>
      <c r="AH1677" s="415"/>
      <c r="AI1677" s="415"/>
    </row>
    <row r="1678" spans="1:35" s="154" customFormat="1">
      <c r="A1678" s="415"/>
      <c r="B1678" s="415"/>
      <c r="C1678" s="425"/>
      <c r="D1678" s="415"/>
      <c r="E1678" s="415"/>
      <c r="F1678" s="415"/>
      <c r="G1678" s="416"/>
      <c r="H1678" s="416"/>
      <c r="I1678" s="415"/>
      <c r="J1678" s="417"/>
      <c r="K1678" s="415"/>
      <c r="L1678" s="415"/>
      <c r="M1678" s="415"/>
      <c r="N1678" s="418"/>
      <c r="O1678" s="418"/>
      <c r="P1678" s="414"/>
      <c r="Q1678" s="415"/>
      <c r="R1678" s="415"/>
      <c r="S1678" s="415"/>
      <c r="T1678" s="415"/>
      <c r="U1678" s="415"/>
      <c r="V1678" s="415"/>
      <c r="W1678" s="415"/>
      <c r="X1678" s="415"/>
      <c r="Y1678" s="415"/>
      <c r="Z1678" s="415"/>
      <c r="AA1678" s="415"/>
      <c r="AB1678" s="415"/>
      <c r="AC1678" s="415"/>
      <c r="AD1678" s="427"/>
      <c r="AE1678" s="415"/>
      <c r="AF1678" s="415"/>
      <c r="AG1678" s="415"/>
      <c r="AH1678" s="415"/>
      <c r="AI1678" s="415"/>
    </row>
    <row r="1679" spans="1:35" s="154" customFormat="1">
      <c r="A1679" s="415"/>
      <c r="B1679" s="415"/>
      <c r="C1679" s="425"/>
      <c r="D1679" s="415"/>
      <c r="E1679" s="415"/>
      <c r="F1679" s="415"/>
      <c r="G1679" s="416"/>
      <c r="H1679" s="416"/>
      <c r="I1679" s="415"/>
      <c r="J1679" s="417"/>
      <c r="K1679" s="415"/>
      <c r="L1679" s="415"/>
      <c r="M1679" s="415"/>
      <c r="N1679" s="418"/>
      <c r="O1679" s="418"/>
      <c r="P1679" s="414"/>
      <c r="Q1679" s="415"/>
      <c r="R1679" s="415"/>
      <c r="S1679" s="415"/>
      <c r="T1679" s="415"/>
      <c r="U1679" s="415"/>
      <c r="V1679" s="415"/>
      <c r="W1679" s="415"/>
      <c r="X1679" s="415"/>
      <c r="Y1679" s="415"/>
      <c r="Z1679" s="415"/>
      <c r="AA1679" s="415"/>
      <c r="AB1679" s="415"/>
      <c r="AC1679" s="415"/>
      <c r="AD1679" s="427"/>
      <c r="AE1679" s="415"/>
      <c r="AF1679" s="415"/>
      <c r="AG1679" s="415"/>
      <c r="AH1679" s="415"/>
      <c r="AI1679" s="415"/>
    </row>
    <row r="1680" spans="1:35" s="154" customFormat="1">
      <c r="A1680" s="415"/>
      <c r="B1680" s="415"/>
      <c r="C1680" s="425"/>
      <c r="D1680" s="415"/>
      <c r="E1680" s="415"/>
      <c r="F1680" s="415"/>
      <c r="G1680" s="416"/>
      <c r="H1680" s="416"/>
      <c r="I1680" s="415"/>
      <c r="J1680" s="417"/>
      <c r="K1680" s="415"/>
      <c r="L1680" s="415"/>
      <c r="M1680" s="415"/>
      <c r="N1680" s="418"/>
      <c r="O1680" s="418"/>
      <c r="P1680" s="414"/>
      <c r="Q1680" s="415"/>
      <c r="R1680" s="415"/>
      <c r="S1680" s="415"/>
      <c r="T1680" s="415"/>
      <c r="U1680" s="415"/>
      <c r="V1680" s="415"/>
      <c r="W1680" s="415"/>
      <c r="X1680" s="415"/>
      <c r="Y1680" s="415"/>
      <c r="Z1680" s="415"/>
      <c r="AA1680" s="415"/>
      <c r="AB1680" s="415"/>
      <c r="AC1680" s="415"/>
      <c r="AD1680" s="427"/>
      <c r="AE1680" s="415"/>
      <c r="AF1680" s="415"/>
      <c r="AG1680" s="415"/>
      <c r="AH1680" s="415"/>
      <c r="AI1680" s="415"/>
    </row>
    <row r="1681" spans="1:35" s="154" customFormat="1">
      <c r="A1681" s="415"/>
      <c r="B1681" s="415"/>
      <c r="C1681" s="425"/>
      <c r="D1681" s="415"/>
      <c r="E1681" s="415"/>
      <c r="F1681" s="415"/>
      <c r="G1681" s="416"/>
      <c r="H1681" s="416"/>
      <c r="I1681" s="415"/>
      <c r="J1681" s="417"/>
      <c r="K1681" s="415"/>
      <c r="L1681" s="415"/>
      <c r="M1681" s="415"/>
      <c r="N1681" s="418"/>
      <c r="O1681" s="418"/>
      <c r="P1681" s="414"/>
      <c r="Q1681" s="415"/>
      <c r="R1681" s="415"/>
      <c r="S1681" s="415"/>
      <c r="T1681" s="415"/>
      <c r="U1681" s="415"/>
      <c r="V1681" s="415"/>
      <c r="W1681" s="415"/>
      <c r="X1681" s="415"/>
      <c r="Y1681" s="415"/>
      <c r="Z1681" s="415"/>
      <c r="AA1681" s="415"/>
      <c r="AB1681" s="415"/>
      <c r="AC1681" s="415"/>
      <c r="AD1681" s="427"/>
      <c r="AE1681" s="415"/>
      <c r="AF1681" s="415"/>
      <c r="AG1681" s="415"/>
      <c r="AH1681" s="415"/>
      <c r="AI1681" s="415"/>
    </row>
    <row r="1682" spans="1:35" s="154" customFormat="1">
      <c r="A1682" s="415"/>
      <c r="B1682" s="415"/>
      <c r="C1682" s="425"/>
      <c r="D1682" s="415"/>
      <c r="E1682" s="415"/>
      <c r="F1682" s="415"/>
      <c r="G1682" s="416"/>
      <c r="H1682" s="416"/>
      <c r="I1682" s="415"/>
      <c r="J1682" s="417"/>
      <c r="K1682" s="415"/>
      <c r="L1682" s="415"/>
      <c r="M1682" s="415"/>
      <c r="N1682" s="418"/>
      <c r="O1682" s="418"/>
      <c r="P1682" s="414"/>
      <c r="Q1682" s="415"/>
      <c r="R1682" s="415"/>
      <c r="S1682" s="415"/>
      <c r="T1682" s="415"/>
      <c r="U1682" s="415"/>
      <c r="V1682" s="415"/>
      <c r="W1682" s="415"/>
      <c r="X1682" s="415"/>
      <c r="Y1682" s="415"/>
      <c r="Z1682" s="415"/>
      <c r="AA1682" s="415"/>
      <c r="AB1682" s="415"/>
      <c r="AC1682" s="415"/>
      <c r="AD1682" s="427"/>
      <c r="AE1682" s="415"/>
      <c r="AF1682" s="415"/>
      <c r="AG1682" s="415"/>
      <c r="AH1682" s="415"/>
      <c r="AI1682" s="415"/>
    </row>
    <row r="1683" spans="1:35" s="154" customFormat="1">
      <c r="A1683" s="415"/>
      <c r="B1683" s="415"/>
      <c r="C1683" s="425"/>
      <c r="D1683" s="415"/>
      <c r="E1683" s="415"/>
      <c r="F1683" s="415"/>
      <c r="G1683" s="416"/>
      <c r="H1683" s="416"/>
      <c r="I1683" s="415"/>
      <c r="J1683" s="417"/>
      <c r="K1683" s="415"/>
      <c r="L1683" s="415"/>
      <c r="M1683" s="415"/>
      <c r="N1683" s="418"/>
      <c r="O1683" s="418"/>
      <c r="P1683" s="414"/>
      <c r="Q1683" s="415"/>
      <c r="R1683" s="415"/>
      <c r="S1683" s="415"/>
      <c r="T1683" s="415"/>
      <c r="U1683" s="415"/>
      <c r="V1683" s="415"/>
      <c r="W1683" s="415"/>
      <c r="X1683" s="415"/>
      <c r="Y1683" s="415"/>
      <c r="Z1683" s="415"/>
      <c r="AA1683" s="415"/>
      <c r="AB1683" s="415"/>
      <c r="AC1683" s="415"/>
      <c r="AD1683" s="427"/>
      <c r="AE1683" s="415"/>
      <c r="AF1683" s="415"/>
      <c r="AG1683" s="415"/>
      <c r="AH1683" s="415"/>
      <c r="AI1683" s="415"/>
    </row>
    <row r="1684" spans="1:35" s="154" customFormat="1">
      <c r="A1684" s="415"/>
      <c r="B1684" s="415"/>
      <c r="C1684" s="425"/>
      <c r="D1684" s="415"/>
      <c r="E1684" s="415"/>
      <c r="F1684" s="415"/>
      <c r="G1684" s="416"/>
      <c r="H1684" s="416"/>
      <c r="I1684" s="415"/>
      <c r="J1684" s="417"/>
      <c r="K1684" s="415"/>
      <c r="L1684" s="415"/>
      <c r="M1684" s="415"/>
      <c r="N1684" s="418"/>
      <c r="O1684" s="418"/>
      <c r="P1684" s="414"/>
      <c r="Q1684" s="415"/>
      <c r="R1684" s="415"/>
      <c r="S1684" s="415"/>
      <c r="T1684" s="415"/>
      <c r="U1684" s="415"/>
      <c r="V1684" s="415"/>
      <c r="W1684" s="415"/>
      <c r="X1684" s="415"/>
      <c r="Y1684" s="415"/>
      <c r="Z1684" s="415"/>
      <c r="AA1684" s="415"/>
      <c r="AB1684" s="415"/>
      <c r="AC1684" s="415"/>
      <c r="AD1684" s="427"/>
      <c r="AE1684" s="415"/>
      <c r="AF1684" s="415"/>
      <c r="AG1684" s="415"/>
      <c r="AH1684" s="415"/>
      <c r="AI1684" s="415"/>
    </row>
    <row r="1685" spans="1:35" s="154" customFormat="1">
      <c r="A1685" s="415"/>
      <c r="B1685" s="415"/>
      <c r="C1685" s="425"/>
      <c r="D1685" s="415"/>
      <c r="E1685" s="415"/>
      <c r="F1685" s="415"/>
      <c r="G1685" s="416"/>
      <c r="H1685" s="416"/>
      <c r="I1685" s="415"/>
      <c r="J1685" s="417"/>
      <c r="K1685" s="415"/>
      <c r="L1685" s="415"/>
      <c r="M1685" s="415"/>
      <c r="N1685" s="418"/>
      <c r="O1685" s="418"/>
      <c r="P1685" s="414"/>
      <c r="Q1685" s="415"/>
      <c r="R1685" s="415"/>
      <c r="S1685" s="415"/>
      <c r="T1685" s="415"/>
      <c r="U1685" s="415"/>
      <c r="V1685" s="415"/>
      <c r="W1685" s="415"/>
      <c r="X1685" s="415"/>
      <c r="Y1685" s="415"/>
      <c r="Z1685" s="415"/>
      <c r="AA1685" s="415"/>
      <c r="AB1685" s="415"/>
      <c r="AC1685" s="415"/>
      <c r="AD1685" s="427"/>
      <c r="AE1685" s="415"/>
      <c r="AF1685" s="415"/>
      <c r="AG1685" s="415"/>
      <c r="AH1685" s="415"/>
      <c r="AI1685" s="415"/>
    </row>
    <row r="1686" spans="1:35" s="154" customFormat="1">
      <c r="A1686" s="415"/>
      <c r="B1686" s="415"/>
      <c r="C1686" s="425"/>
      <c r="D1686" s="415"/>
      <c r="E1686" s="415"/>
      <c r="F1686" s="415"/>
      <c r="G1686" s="416"/>
      <c r="H1686" s="416"/>
      <c r="I1686" s="415"/>
      <c r="J1686" s="417"/>
      <c r="K1686" s="415"/>
      <c r="L1686" s="415"/>
      <c r="M1686" s="415"/>
      <c r="N1686" s="418"/>
      <c r="O1686" s="418"/>
      <c r="P1686" s="414"/>
      <c r="Q1686" s="415"/>
      <c r="R1686" s="415"/>
      <c r="S1686" s="415"/>
      <c r="T1686" s="415"/>
      <c r="U1686" s="415"/>
      <c r="V1686" s="415"/>
      <c r="W1686" s="415"/>
      <c r="X1686" s="415"/>
      <c r="Y1686" s="415"/>
      <c r="Z1686" s="415"/>
      <c r="AA1686" s="415"/>
      <c r="AB1686" s="415"/>
      <c r="AC1686" s="415"/>
      <c r="AD1686" s="427"/>
      <c r="AE1686" s="415"/>
      <c r="AF1686" s="415"/>
      <c r="AG1686" s="415"/>
      <c r="AH1686" s="415"/>
      <c r="AI1686" s="415"/>
    </row>
    <row r="1687" spans="1:35" s="154" customFormat="1">
      <c r="A1687" s="415"/>
      <c r="B1687" s="415"/>
      <c r="C1687" s="425"/>
      <c r="D1687" s="415"/>
      <c r="E1687" s="415"/>
      <c r="F1687" s="415"/>
      <c r="G1687" s="416"/>
      <c r="H1687" s="416"/>
      <c r="I1687" s="415"/>
      <c r="J1687" s="417"/>
      <c r="K1687" s="415"/>
      <c r="L1687" s="415"/>
      <c r="M1687" s="415"/>
      <c r="N1687" s="418"/>
      <c r="O1687" s="418"/>
      <c r="P1687" s="414"/>
      <c r="Q1687" s="415"/>
      <c r="R1687" s="415"/>
      <c r="S1687" s="415"/>
      <c r="T1687" s="415"/>
      <c r="U1687" s="415"/>
      <c r="V1687" s="415"/>
      <c r="W1687" s="415"/>
      <c r="X1687" s="415"/>
      <c r="Y1687" s="415"/>
      <c r="Z1687" s="415"/>
      <c r="AA1687" s="415"/>
      <c r="AB1687" s="415"/>
      <c r="AC1687" s="415"/>
      <c r="AD1687" s="427"/>
      <c r="AE1687" s="415"/>
      <c r="AF1687" s="415"/>
      <c r="AG1687" s="415"/>
      <c r="AH1687" s="415"/>
      <c r="AI1687" s="415"/>
    </row>
    <row r="1688" spans="1:35" s="154" customFormat="1">
      <c r="A1688" s="415"/>
      <c r="B1688" s="415"/>
      <c r="C1688" s="425"/>
      <c r="D1688" s="415"/>
      <c r="E1688" s="415"/>
      <c r="F1688" s="415"/>
      <c r="G1688" s="416"/>
      <c r="H1688" s="416"/>
      <c r="I1688" s="415"/>
      <c r="J1688" s="417"/>
      <c r="K1688" s="415"/>
      <c r="L1688" s="415"/>
      <c r="M1688" s="415"/>
      <c r="N1688" s="418"/>
      <c r="O1688" s="418"/>
      <c r="P1688" s="414"/>
      <c r="Q1688" s="415"/>
      <c r="R1688" s="415"/>
      <c r="S1688" s="415"/>
      <c r="T1688" s="415"/>
      <c r="U1688" s="415"/>
      <c r="V1688" s="415"/>
      <c r="W1688" s="415"/>
      <c r="X1688" s="415"/>
      <c r="Y1688" s="415"/>
      <c r="Z1688" s="415"/>
      <c r="AA1688" s="415"/>
      <c r="AB1688" s="415"/>
      <c r="AC1688" s="415"/>
      <c r="AD1688" s="427"/>
      <c r="AE1688" s="415"/>
      <c r="AF1688" s="415"/>
      <c r="AG1688" s="415"/>
      <c r="AH1688" s="415"/>
      <c r="AI1688" s="415"/>
    </row>
    <row r="1689" spans="1:35" s="154" customFormat="1">
      <c r="A1689" s="415"/>
      <c r="B1689" s="415"/>
      <c r="C1689" s="425"/>
      <c r="D1689" s="415"/>
      <c r="E1689" s="415"/>
      <c r="F1689" s="415"/>
      <c r="G1689" s="416"/>
      <c r="H1689" s="416"/>
      <c r="I1689" s="415"/>
      <c r="J1689" s="417"/>
      <c r="K1689" s="415"/>
      <c r="L1689" s="415"/>
      <c r="M1689" s="415"/>
      <c r="N1689" s="418"/>
      <c r="O1689" s="418"/>
      <c r="P1689" s="414"/>
      <c r="Q1689" s="415"/>
      <c r="R1689" s="415"/>
      <c r="S1689" s="415"/>
      <c r="T1689" s="415"/>
      <c r="U1689" s="415"/>
      <c r="V1689" s="415"/>
      <c r="W1689" s="415"/>
      <c r="X1689" s="415"/>
      <c r="Y1689" s="415"/>
      <c r="Z1689" s="415"/>
      <c r="AA1689" s="415"/>
      <c r="AB1689" s="415"/>
      <c r="AC1689" s="415"/>
      <c r="AD1689" s="427"/>
      <c r="AE1689" s="415"/>
      <c r="AF1689" s="415"/>
      <c r="AG1689" s="415"/>
      <c r="AH1689" s="415"/>
      <c r="AI1689" s="415"/>
    </row>
    <row r="1690" spans="1:35" s="154" customFormat="1">
      <c r="A1690" s="415"/>
      <c r="B1690" s="415"/>
      <c r="C1690" s="425"/>
      <c r="D1690" s="415"/>
      <c r="E1690" s="415"/>
      <c r="F1690" s="415"/>
      <c r="G1690" s="416"/>
      <c r="H1690" s="416"/>
      <c r="I1690" s="415"/>
      <c r="J1690" s="417"/>
      <c r="K1690" s="415"/>
      <c r="L1690" s="415"/>
      <c r="M1690" s="415"/>
      <c r="N1690" s="418"/>
      <c r="O1690" s="418"/>
      <c r="P1690" s="414"/>
      <c r="Q1690" s="415"/>
      <c r="R1690" s="415"/>
      <c r="S1690" s="415"/>
      <c r="T1690" s="415"/>
      <c r="U1690" s="415"/>
      <c r="V1690" s="415"/>
      <c r="W1690" s="415"/>
      <c r="X1690" s="415"/>
      <c r="Y1690" s="415"/>
      <c r="Z1690" s="415"/>
      <c r="AA1690" s="415"/>
      <c r="AB1690" s="415"/>
      <c r="AC1690" s="415"/>
      <c r="AD1690" s="427"/>
      <c r="AE1690" s="415"/>
      <c r="AF1690" s="415"/>
      <c r="AG1690" s="415"/>
      <c r="AH1690" s="415"/>
      <c r="AI1690" s="415"/>
    </row>
    <row r="1691" spans="1:35" s="154" customFormat="1">
      <c r="A1691" s="415"/>
      <c r="B1691" s="415"/>
      <c r="C1691" s="425"/>
      <c r="D1691" s="415"/>
      <c r="E1691" s="415"/>
      <c r="F1691" s="415"/>
      <c r="G1691" s="416"/>
      <c r="H1691" s="416"/>
      <c r="I1691" s="415"/>
      <c r="J1691" s="417"/>
      <c r="K1691" s="415"/>
      <c r="L1691" s="415"/>
      <c r="M1691" s="415"/>
      <c r="N1691" s="418"/>
      <c r="O1691" s="418"/>
      <c r="P1691" s="414"/>
      <c r="Q1691" s="415"/>
      <c r="R1691" s="415"/>
      <c r="S1691" s="415"/>
      <c r="T1691" s="415"/>
      <c r="U1691" s="415"/>
      <c r="V1691" s="415"/>
      <c r="W1691" s="415"/>
      <c r="X1691" s="415"/>
      <c r="Y1691" s="415"/>
      <c r="Z1691" s="415"/>
      <c r="AA1691" s="415"/>
      <c r="AB1691" s="415"/>
      <c r="AC1691" s="415"/>
      <c r="AD1691" s="427"/>
      <c r="AE1691" s="415"/>
      <c r="AF1691" s="415"/>
      <c r="AG1691" s="415"/>
      <c r="AH1691" s="415"/>
      <c r="AI1691" s="415"/>
    </row>
    <row r="1692" spans="1:35" s="154" customFormat="1">
      <c r="A1692" s="415"/>
      <c r="B1692" s="415"/>
      <c r="C1692" s="425"/>
      <c r="D1692" s="415"/>
      <c r="E1692" s="415"/>
      <c r="F1692" s="415"/>
      <c r="G1692" s="416"/>
      <c r="H1692" s="416"/>
      <c r="I1692" s="415"/>
      <c r="J1692" s="417"/>
      <c r="K1692" s="415"/>
      <c r="L1692" s="415"/>
      <c r="M1692" s="415"/>
      <c r="N1692" s="418"/>
      <c r="O1692" s="418"/>
      <c r="P1692" s="414"/>
      <c r="Q1692" s="415"/>
      <c r="R1692" s="415"/>
      <c r="S1692" s="415"/>
      <c r="T1692" s="415"/>
      <c r="U1692" s="415"/>
      <c r="V1692" s="415"/>
      <c r="W1692" s="415"/>
      <c r="X1692" s="415"/>
      <c r="Y1692" s="415"/>
      <c r="Z1692" s="415"/>
      <c r="AA1692" s="415"/>
      <c r="AB1692" s="415"/>
      <c r="AC1692" s="415"/>
      <c r="AD1692" s="427"/>
      <c r="AE1692" s="415"/>
      <c r="AF1692" s="415"/>
      <c r="AG1692" s="415"/>
      <c r="AH1692" s="415"/>
      <c r="AI1692" s="415"/>
    </row>
    <row r="1693" spans="1:35" s="154" customFormat="1">
      <c r="A1693" s="415"/>
      <c r="B1693" s="415"/>
      <c r="C1693" s="425"/>
      <c r="D1693" s="415"/>
      <c r="E1693" s="415"/>
      <c r="F1693" s="415"/>
      <c r="G1693" s="416"/>
      <c r="H1693" s="416"/>
      <c r="I1693" s="415"/>
      <c r="J1693" s="417"/>
      <c r="K1693" s="415"/>
      <c r="L1693" s="415"/>
      <c r="M1693" s="415"/>
      <c r="N1693" s="418"/>
      <c r="O1693" s="418"/>
      <c r="P1693" s="414"/>
      <c r="Q1693" s="415"/>
      <c r="R1693" s="415"/>
      <c r="S1693" s="415"/>
      <c r="T1693" s="415"/>
      <c r="U1693" s="415"/>
      <c r="V1693" s="415"/>
      <c r="W1693" s="415"/>
      <c r="X1693" s="415"/>
      <c r="Y1693" s="415"/>
      <c r="Z1693" s="415"/>
      <c r="AA1693" s="415"/>
      <c r="AB1693" s="415"/>
      <c r="AC1693" s="415"/>
      <c r="AD1693" s="427"/>
      <c r="AE1693" s="415"/>
      <c r="AF1693" s="415"/>
      <c r="AG1693" s="415"/>
      <c r="AH1693" s="415"/>
      <c r="AI1693" s="415"/>
    </row>
    <row r="1694" spans="1:35" s="154" customFormat="1">
      <c r="A1694" s="415"/>
      <c r="B1694" s="415"/>
      <c r="C1694" s="425"/>
      <c r="D1694" s="415"/>
      <c r="E1694" s="415"/>
      <c r="F1694" s="415"/>
      <c r="G1694" s="416"/>
      <c r="H1694" s="416"/>
      <c r="I1694" s="415"/>
      <c r="J1694" s="417"/>
      <c r="K1694" s="415"/>
      <c r="L1694" s="415"/>
      <c r="M1694" s="415"/>
      <c r="N1694" s="418"/>
      <c r="O1694" s="418"/>
      <c r="P1694" s="414"/>
      <c r="Q1694" s="415"/>
      <c r="R1694" s="415"/>
      <c r="S1694" s="415"/>
      <c r="T1694" s="415"/>
      <c r="U1694" s="415"/>
      <c r="V1694" s="415"/>
      <c r="W1694" s="415"/>
      <c r="X1694" s="415"/>
      <c r="Y1694" s="415"/>
      <c r="Z1694" s="415"/>
      <c r="AA1694" s="415"/>
      <c r="AB1694" s="415"/>
      <c r="AC1694" s="415"/>
      <c r="AD1694" s="427"/>
      <c r="AE1694" s="415"/>
      <c r="AF1694" s="415"/>
      <c r="AG1694" s="415"/>
      <c r="AH1694" s="415"/>
      <c r="AI1694" s="415"/>
    </row>
    <row r="1695" spans="1:35" s="154" customFormat="1">
      <c r="A1695" s="415"/>
      <c r="B1695" s="415"/>
      <c r="C1695" s="425"/>
      <c r="D1695" s="415"/>
      <c r="E1695" s="415"/>
      <c r="F1695" s="415"/>
      <c r="G1695" s="416"/>
      <c r="H1695" s="416"/>
      <c r="I1695" s="415"/>
      <c r="J1695" s="417"/>
      <c r="K1695" s="415"/>
      <c r="L1695" s="415"/>
      <c r="M1695" s="415"/>
      <c r="N1695" s="418"/>
      <c r="O1695" s="418"/>
      <c r="P1695" s="414"/>
      <c r="Q1695" s="415"/>
      <c r="R1695" s="415"/>
      <c r="S1695" s="415"/>
      <c r="T1695" s="415"/>
      <c r="U1695" s="415"/>
      <c r="V1695" s="415"/>
      <c r="W1695" s="415"/>
      <c r="X1695" s="415"/>
      <c r="Y1695" s="415"/>
      <c r="Z1695" s="415"/>
      <c r="AA1695" s="415"/>
      <c r="AB1695" s="415"/>
      <c r="AC1695" s="415"/>
      <c r="AD1695" s="427"/>
      <c r="AE1695" s="415"/>
      <c r="AF1695" s="415"/>
      <c r="AG1695" s="415"/>
      <c r="AH1695" s="415"/>
      <c r="AI1695" s="415"/>
    </row>
    <row r="1696" spans="1:35" s="154" customFormat="1">
      <c r="A1696" s="415"/>
      <c r="B1696" s="415"/>
      <c r="C1696" s="425"/>
      <c r="D1696" s="415"/>
      <c r="E1696" s="415"/>
      <c r="F1696" s="415"/>
      <c r="G1696" s="416"/>
      <c r="H1696" s="416"/>
      <c r="I1696" s="415"/>
      <c r="J1696" s="417"/>
      <c r="K1696" s="415"/>
      <c r="L1696" s="415"/>
      <c r="M1696" s="415"/>
      <c r="N1696" s="418"/>
      <c r="O1696" s="418"/>
      <c r="P1696" s="414"/>
      <c r="Q1696" s="415"/>
      <c r="R1696" s="415"/>
      <c r="S1696" s="415"/>
      <c r="T1696" s="415"/>
      <c r="U1696" s="415"/>
      <c r="V1696" s="415"/>
      <c r="W1696" s="415"/>
      <c r="X1696" s="415"/>
      <c r="Y1696" s="415"/>
      <c r="Z1696" s="415"/>
      <c r="AA1696" s="415"/>
      <c r="AB1696" s="415"/>
      <c r="AC1696" s="415"/>
      <c r="AD1696" s="427"/>
      <c r="AE1696" s="415"/>
      <c r="AF1696" s="415"/>
      <c r="AG1696" s="415"/>
      <c r="AH1696" s="415"/>
      <c r="AI1696" s="415"/>
    </row>
    <row r="1697" spans="1:35" s="154" customFormat="1">
      <c r="A1697" s="415"/>
      <c r="B1697" s="415"/>
      <c r="C1697" s="425"/>
      <c r="D1697" s="415"/>
      <c r="E1697" s="415"/>
      <c r="F1697" s="415"/>
      <c r="G1697" s="416"/>
      <c r="H1697" s="416"/>
      <c r="I1697" s="415"/>
      <c r="J1697" s="417"/>
      <c r="K1697" s="415"/>
      <c r="L1697" s="415"/>
      <c r="M1697" s="415"/>
      <c r="N1697" s="418"/>
      <c r="O1697" s="418"/>
      <c r="P1697" s="414"/>
      <c r="Q1697" s="415"/>
      <c r="R1697" s="415"/>
      <c r="S1697" s="415"/>
      <c r="T1697" s="415"/>
      <c r="U1697" s="415"/>
      <c r="V1697" s="415"/>
      <c r="W1697" s="415"/>
      <c r="X1697" s="415"/>
      <c r="Y1697" s="415"/>
      <c r="Z1697" s="415"/>
      <c r="AA1697" s="415"/>
      <c r="AB1697" s="415"/>
      <c r="AC1697" s="415"/>
      <c r="AD1697" s="427"/>
      <c r="AE1697" s="415"/>
      <c r="AF1697" s="415"/>
      <c r="AG1697" s="415"/>
      <c r="AH1697" s="415"/>
      <c r="AI1697" s="415"/>
    </row>
    <row r="1698" spans="1:35" s="154" customFormat="1">
      <c r="A1698" s="415"/>
      <c r="B1698" s="415"/>
      <c r="C1698" s="425"/>
      <c r="D1698" s="415"/>
      <c r="E1698" s="415"/>
      <c r="F1698" s="415"/>
      <c r="G1698" s="416"/>
      <c r="H1698" s="416"/>
      <c r="I1698" s="415"/>
      <c r="J1698" s="417"/>
      <c r="K1698" s="415"/>
      <c r="L1698" s="415"/>
      <c r="M1698" s="415"/>
      <c r="N1698" s="418"/>
      <c r="O1698" s="418"/>
      <c r="P1698" s="414"/>
      <c r="Q1698" s="415"/>
      <c r="R1698" s="415"/>
      <c r="S1698" s="415"/>
      <c r="T1698" s="415"/>
      <c r="U1698" s="415"/>
      <c r="V1698" s="415"/>
      <c r="W1698" s="415"/>
      <c r="X1698" s="415"/>
      <c r="Y1698" s="415"/>
      <c r="Z1698" s="415"/>
      <c r="AA1698" s="415"/>
      <c r="AB1698" s="415"/>
      <c r="AC1698" s="415"/>
      <c r="AD1698" s="427"/>
      <c r="AE1698" s="415"/>
      <c r="AF1698" s="415"/>
      <c r="AG1698" s="415"/>
      <c r="AH1698" s="415"/>
      <c r="AI1698" s="415"/>
    </row>
    <row r="1699" spans="1:35" s="154" customFormat="1">
      <c r="A1699" s="415"/>
      <c r="B1699" s="415"/>
      <c r="C1699" s="425"/>
      <c r="D1699" s="415"/>
      <c r="E1699" s="415"/>
      <c r="F1699" s="415"/>
      <c r="G1699" s="416"/>
      <c r="H1699" s="416"/>
      <c r="I1699" s="415"/>
      <c r="J1699" s="417"/>
      <c r="K1699" s="415"/>
      <c r="L1699" s="415"/>
      <c r="M1699" s="415"/>
      <c r="N1699" s="418"/>
      <c r="O1699" s="418"/>
      <c r="P1699" s="414"/>
      <c r="Q1699" s="415"/>
      <c r="R1699" s="415"/>
      <c r="S1699" s="415"/>
      <c r="T1699" s="415"/>
      <c r="U1699" s="415"/>
      <c r="V1699" s="415"/>
      <c r="W1699" s="415"/>
      <c r="X1699" s="415"/>
      <c r="Y1699" s="415"/>
      <c r="Z1699" s="415"/>
      <c r="AA1699" s="415"/>
      <c r="AB1699" s="415"/>
      <c r="AC1699" s="415"/>
      <c r="AD1699" s="427"/>
      <c r="AE1699" s="415"/>
      <c r="AF1699" s="415"/>
      <c r="AG1699" s="415"/>
      <c r="AH1699" s="415"/>
      <c r="AI1699" s="415"/>
    </row>
    <row r="1700" spans="1:35" s="154" customFormat="1">
      <c r="A1700" s="415"/>
      <c r="B1700" s="415"/>
      <c r="C1700" s="425"/>
      <c r="D1700" s="415"/>
      <c r="E1700" s="415"/>
      <c r="F1700" s="415"/>
      <c r="G1700" s="416"/>
      <c r="H1700" s="416"/>
      <c r="I1700" s="415"/>
      <c r="J1700" s="417"/>
      <c r="K1700" s="415"/>
      <c r="L1700" s="415"/>
      <c r="M1700" s="415"/>
      <c r="N1700" s="418"/>
      <c r="O1700" s="418"/>
      <c r="P1700" s="414"/>
      <c r="Q1700" s="415"/>
      <c r="R1700" s="415"/>
      <c r="S1700" s="415"/>
      <c r="T1700" s="415"/>
      <c r="U1700" s="415"/>
      <c r="V1700" s="415"/>
      <c r="W1700" s="415"/>
      <c r="X1700" s="415"/>
      <c r="Y1700" s="415"/>
      <c r="Z1700" s="415"/>
      <c r="AA1700" s="415"/>
      <c r="AB1700" s="415"/>
      <c r="AC1700" s="415"/>
      <c r="AD1700" s="427"/>
      <c r="AE1700" s="415"/>
      <c r="AF1700" s="415"/>
      <c r="AG1700" s="415"/>
      <c r="AH1700" s="415"/>
      <c r="AI1700" s="415"/>
    </row>
    <row r="1701" spans="1:35" s="154" customFormat="1">
      <c r="A1701" s="415"/>
      <c r="B1701" s="415"/>
      <c r="C1701" s="425"/>
      <c r="D1701" s="415"/>
      <c r="E1701" s="415"/>
      <c r="F1701" s="415"/>
      <c r="G1701" s="416"/>
      <c r="H1701" s="416"/>
      <c r="I1701" s="415"/>
      <c r="J1701" s="417"/>
      <c r="K1701" s="415"/>
      <c r="L1701" s="415"/>
      <c r="M1701" s="415"/>
      <c r="N1701" s="418"/>
      <c r="O1701" s="418"/>
      <c r="P1701" s="414"/>
      <c r="Q1701" s="415"/>
      <c r="R1701" s="415"/>
      <c r="S1701" s="415"/>
      <c r="T1701" s="415"/>
      <c r="U1701" s="415"/>
      <c r="V1701" s="415"/>
      <c r="W1701" s="415"/>
      <c r="X1701" s="415"/>
      <c r="Y1701" s="415"/>
      <c r="Z1701" s="415"/>
      <c r="AA1701" s="415"/>
      <c r="AB1701" s="415"/>
      <c r="AC1701" s="415"/>
      <c r="AD1701" s="427"/>
      <c r="AE1701" s="415"/>
      <c r="AF1701" s="415"/>
      <c r="AG1701" s="415"/>
      <c r="AH1701" s="415"/>
      <c r="AI1701" s="415"/>
    </row>
    <row r="1702" spans="1:35" s="154" customFormat="1">
      <c r="A1702" s="415"/>
      <c r="B1702" s="415"/>
      <c r="C1702" s="425"/>
      <c r="D1702" s="415"/>
      <c r="E1702" s="415"/>
      <c r="F1702" s="415"/>
      <c r="G1702" s="416"/>
      <c r="H1702" s="416"/>
      <c r="I1702" s="415"/>
      <c r="J1702" s="417"/>
      <c r="K1702" s="415"/>
      <c r="L1702" s="415"/>
      <c r="M1702" s="415"/>
      <c r="N1702" s="418"/>
      <c r="O1702" s="418"/>
      <c r="P1702" s="414"/>
      <c r="Q1702" s="415"/>
      <c r="R1702" s="415"/>
      <c r="S1702" s="415"/>
      <c r="T1702" s="415"/>
      <c r="U1702" s="415"/>
      <c r="V1702" s="415"/>
      <c r="W1702" s="415"/>
      <c r="X1702" s="415"/>
      <c r="Y1702" s="415"/>
      <c r="Z1702" s="415"/>
      <c r="AA1702" s="415"/>
      <c r="AB1702" s="415"/>
      <c r="AC1702" s="415"/>
      <c r="AD1702" s="427"/>
      <c r="AE1702" s="415"/>
      <c r="AF1702" s="415"/>
      <c r="AG1702" s="415"/>
      <c r="AH1702" s="415"/>
      <c r="AI1702" s="415"/>
    </row>
    <row r="1703" spans="1:35" s="154" customFormat="1">
      <c r="A1703" s="415"/>
      <c r="B1703" s="415"/>
      <c r="C1703" s="425"/>
      <c r="D1703" s="415"/>
      <c r="E1703" s="415"/>
      <c r="F1703" s="415"/>
      <c r="G1703" s="416"/>
      <c r="H1703" s="416"/>
      <c r="I1703" s="415"/>
      <c r="J1703" s="417"/>
      <c r="K1703" s="415"/>
      <c r="L1703" s="415"/>
      <c r="M1703" s="415"/>
      <c r="N1703" s="418"/>
      <c r="O1703" s="418"/>
      <c r="P1703" s="414"/>
      <c r="Q1703" s="415"/>
      <c r="R1703" s="415"/>
      <c r="S1703" s="415"/>
      <c r="T1703" s="415"/>
      <c r="U1703" s="415"/>
      <c r="V1703" s="415"/>
      <c r="W1703" s="415"/>
      <c r="X1703" s="415"/>
      <c r="Y1703" s="415"/>
      <c r="Z1703" s="415"/>
      <c r="AA1703" s="415"/>
      <c r="AB1703" s="415"/>
      <c r="AC1703" s="415"/>
      <c r="AD1703" s="427"/>
      <c r="AE1703" s="415"/>
      <c r="AF1703" s="415"/>
      <c r="AG1703" s="415"/>
      <c r="AH1703" s="415"/>
      <c r="AI1703" s="415"/>
    </row>
    <row r="1704" spans="1:35" s="154" customFormat="1">
      <c r="A1704" s="415"/>
      <c r="B1704" s="415"/>
      <c r="C1704" s="425"/>
      <c r="D1704" s="415"/>
      <c r="E1704" s="415"/>
      <c r="F1704" s="415"/>
      <c r="G1704" s="416"/>
      <c r="H1704" s="416"/>
      <c r="I1704" s="415"/>
      <c r="J1704" s="417"/>
      <c r="K1704" s="415"/>
      <c r="L1704" s="415"/>
      <c r="M1704" s="415"/>
      <c r="N1704" s="418"/>
      <c r="O1704" s="418"/>
      <c r="P1704" s="414"/>
      <c r="Q1704" s="415"/>
      <c r="R1704" s="415"/>
      <c r="S1704" s="415"/>
      <c r="T1704" s="415"/>
      <c r="U1704" s="415"/>
      <c r="V1704" s="415"/>
      <c r="W1704" s="415"/>
      <c r="X1704" s="415"/>
      <c r="Y1704" s="415"/>
      <c r="Z1704" s="415"/>
      <c r="AA1704" s="415"/>
      <c r="AB1704" s="415"/>
      <c r="AC1704" s="415"/>
      <c r="AD1704" s="427"/>
      <c r="AE1704" s="415"/>
      <c r="AF1704" s="415"/>
      <c r="AG1704" s="415"/>
      <c r="AH1704" s="415"/>
      <c r="AI1704" s="415"/>
    </row>
    <row r="1705" spans="1:35" s="154" customFormat="1">
      <c r="A1705" s="415"/>
      <c r="B1705" s="415"/>
      <c r="C1705" s="425"/>
      <c r="D1705" s="415"/>
      <c r="E1705" s="415"/>
      <c r="F1705" s="415"/>
      <c r="G1705" s="416"/>
      <c r="H1705" s="416"/>
      <c r="I1705" s="415"/>
      <c r="J1705" s="417"/>
      <c r="K1705" s="415"/>
      <c r="L1705" s="415"/>
      <c r="M1705" s="415"/>
      <c r="N1705" s="418"/>
      <c r="O1705" s="418"/>
      <c r="P1705" s="414"/>
      <c r="Q1705" s="415"/>
      <c r="R1705" s="415"/>
      <c r="S1705" s="415"/>
      <c r="T1705" s="415"/>
      <c r="U1705" s="415"/>
      <c r="V1705" s="415"/>
      <c r="W1705" s="415"/>
      <c r="X1705" s="415"/>
      <c r="Y1705" s="415"/>
      <c r="Z1705" s="415"/>
      <c r="AA1705" s="415"/>
      <c r="AB1705" s="415"/>
      <c r="AC1705" s="415"/>
      <c r="AD1705" s="427"/>
      <c r="AE1705" s="415"/>
      <c r="AF1705" s="415"/>
      <c r="AG1705" s="415"/>
      <c r="AH1705" s="415"/>
      <c r="AI1705" s="415"/>
    </row>
    <row r="1706" spans="1:35" s="154" customFormat="1">
      <c r="A1706" s="415"/>
      <c r="B1706" s="415"/>
      <c r="C1706" s="425"/>
      <c r="D1706" s="415"/>
      <c r="E1706" s="415"/>
      <c r="F1706" s="415"/>
      <c r="G1706" s="416"/>
      <c r="H1706" s="416"/>
      <c r="I1706" s="415"/>
      <c r="J1706" s="417"/>
      <c r="K1706" s="415"/>
      <c r="L1706" s="415"/>
      <c r="M1706" s="415"/>
      <c r="N1706" s="418"/>
      <c r="O1706" s="418"/>
      <c r="P1706" s="414"/>
      <c r="Q1706" s="415"/>
      <c r="R1706" s="415"/>
      <c r="S1706" s="415"/>
      <c r="T1706" s="415"/>
      <c r="U1706" s="415"/>
      <c r="V1706" s="415"/>
      <c r="W1706" s="415"/>
      <c r="X1706" s="415"/>
      <c r="Y1706" s="415"/>
      <c r="Z1706" s="415"/>
      <c r="AA1706" s="415"/>
      <c r="AB1706" s="415"/>
      <c r="AC1706" s="415"/>
      <c r="AD1706" s="427"/>
      <c r="AE1706" s="415"/>
      <c r="AF1706" s="415"/>
      <c r="AG1706" s="415"/>
      <c r="AH1706" s="415"/>
      <c r="AI1706" s="415"/>
    </row>
    <row r="1707" spans="1:35" s="154" customFormat="1">
      <c r="A1707" s="415"/>
      <c r="B1707" s="415"/>
      <c r="C1707" s="425"/>
      <c r="D1707" s="415"/>
      <c r="E1707" s="415"/>
      <c r="F1707" s="415"/>
      <c r="G1707" s="416"/>
      <c r="H1707" s="416"/>
      <c r="I1707" s="415"/>
      <c r="J1707" s="417"/>
      <c r="K1707" s="415"/>
      <c r="L1707" s="415"/>
      <c r="M1707" s="415"/>
      <c r="N1707" s="418"/>
      <c r="O1707" s="418"/>
      <c r="P1707" s="414"/>
      <c r="Q1707" s="415"/>
      <c r="R1707" s="415"/>
      <c r="S1707" s="415"/>
      <c r="T1707" s="415"/>
      <c r="U1707" s="415"/>
      <c r="V1707" s="415"/>
      <c r="W1707" s="415"/>
      <c r="X1707" s="415"/>
      <c r="Y1707" s="415"/>
      <c r="Z1707" s="415"/>
      <c r="AA1707" s="415"/>
      <c r="AB1707" s="415"/>
      <c r="AC1707" s="415"/>
      <c r="AD1707" s="427"/>
      <c r="AE1707" s="415"/>
      <c r="AF1707" s="415"/>
      <c r="AG1707" s="415"/>
      <c r="AH1707" s="415"/>
      <c r="AI1707" s="415"/>
    </row>
    <row r="1708" spans="1:35" s="154" customFormat="1">
      <c r="A1708" s="415"/>
      <c r="B1708" s="415"/>
      <c r="C1708" s="425"/>
      <c r="D1708" s="415"/>
      <c r="E1708" s="415"/>
      <c r="F1708" s="415"/>
      <c r="G1708" s="416"/>
      <c r="H1708" s="416"/>
      <c r="I1708" s="415"/>
      <c r="J1708" s="417"/>
      <c r="K1708" s="415"/>
      <c r="L1708" s="415"/>
      <c r="M1708" s="415"/>
      <c r="N1708" s="418"/>
      <c r="O1708" s="418"/>
      <c r="P1708" s="414"/>
      <c r="Q1708" s="415"/>
      <c r="R1708" s="415"/>
      <c r="S1708" s="415"/>
      <c r="T1708" s="415"/>
      <c r="U1708" s="415"/>
      <c r="V1708" s="415"/>
      <c r="W1708" s="415"/>
      <c r="X1708" s="415"/>
      <c r="Y1708" s="415"/>
      <c r="Z1708" s="415"/>
      <c r="AA1708" s="415"/>
      <c r="AB1708" s="415"/>
      <c r="AC1708" s="415"/>
      <c r="AD1708" s="427"/>
      <c r="AE1708" s="415"/>
      <c r="AF1708" s="415"/>
      <c r="AG1708" s="415"/>
      <c r="AH1708" s="415"/>
      <c r="AI1708" s="415"/>
    </row>
    <row r="1709" spans="1:35" s="154" customFormat="1">
      <c r="A1709" s="415"/>
      <c r="B1709" s="415"/>
      <c r="C1709" s="425"/>
      <c r="D1709" s="415"/>
      <c r="E1709" s="415"/>
      <c r="F1709" s="415"/>
      <c r="G1709" s="416"/>
      <c r="H1709" s="416"/>
      <c r="I1709" s="415"/>
      <c r="J1709" s="417"/>
      <c r="K1709" s="415"/>
      <c r="L1709" s="415"/>
      <c r="M1709" s="415"/>
      <c r="N1709" s="418"/>
      <c r="O1709" s="418"/>
      <c r="P1709" s="414"/>
      <c r="Q1709" s="415"/>
      <c r="R1709" s="415"/>
      <c r="S1709" s="415"/>
      <c r="T1709" s="415"/>
      <c r="U1709" s="415"/>
      <c r="V1709" s="415"/>
      <c r="W1709" s="415"/>
      <c r="X1709" s="415"/>
      <c r="Y1709" s="415"/>
      <c r="Z1709" s="415"/>
      <c r="AA1709" s="415"/>
      <c r="AB1709" s="415"/>
      <c r="AC1709" s="415"/>
      <c r="AD1709" s="427"/>
      <c r="AE1709" s="415"/>
      <c r="AF1709" s="415"/>
      <c r="AG1709" s="415"/>
      <c r="AH1709" s="415"/>
      <c r="AI1709" s="415"/>
    </row>
    <row r="1710" spans="1:35" s="154" customFormat="1">
      <c r="A1710" s="415"/>
      <c r="B1710" s="415"/>
      <c r="C1710" s="425"/>
      <c r="D1710" s="415"/>
      <c r="E1710" s="415"/>
      <c r="F1710" s="415"/>
      <c r="G1710" s="416"/>
      <c r="H1710" s="416"/>
      <c r="I1710" s="415"/>
      <c r="J1710" s="417"/>
      <c r="K1710" s="415"/>
      <c r="L1710" s="415"/>
      <c r="M1710" s="415"/>
      <c r="N1710" s="418"/>
      <c r="O1710" s="418"/>
      <c r="P1710" s="414"/>
      <c r="Q1710" s="415"/>
      <c r="R1710" s="415"/>
      <c r="S1710" s="415"/>
      <c r="T1710" s="415"/>
      <c r="U1710" s="415"/>
      <c r="V1710" s="415"/>
      <c r="W1710" s="415"/>
      <c r="X1710" s="415"/>
      <c r="Y1710" s="415"/>
      <c r="Z1710" s="415"/>
      <c r="AA1710" s="415"/>
      <c r="AB1710" s="415"/>
      <c r="AC1710" s="415"/>
      <c r="AD1710" s="427"/>
      <c r="AE1710" s="415"/>
      <c r="AF1710" s="415"/>
      <c r="AG1710" s="415"/>
      <c r="AH1710" s="415"/>
      <c r="AI1710" s="415"/>
    </row>
    <row r="1711" spans="1:35" s="154" customFormat="1">
      <c r="A1711" s="415"/>
      <c r="B1711" s="415"/>
      <c r="C1711" s="425"/>
      <c r="D1711" s="415"/>
      <c r="E1711" s="415"/>
      <c r="F1711" s="415"/>
      <c r="G1711" s="416"/>
      <c r="H1711" s="416"/>
      <c r="I1711" s="415"/>
      <c r="J1711" s="417"/>
      <c r="K1711" s="415"/>
      <c r="L1711" s="415"/>
      <c r="M1711" s="415"/>
      <c r="N1711" s="418"/>
      <c r="O1711" s="418"/>
      <c r="P1711" s="414"/>
      <c r="Q1711" s="415"/>
      <c r="R1711" s="415"/>
      <c r="S1711" s="415"/>
      <c r="T1711" s="415"/>
      <c r="U1711" s="415"/>
      <c r="V1711" s="415"/>
      <c r="W1711" s="415"/>
      <c r="X1711" s="415"/>
      <c r="Y1711" s="415"/>
      <c r="Z1711" s="415"/>
      <c r="AA1711" s="415"/>
      <c r="AB1711" s="415"/>
      <c r="AC1711" s="415"/>
      <c r="AD1711" s="427"/>
      <c r="AE1711" s="415"/>
      <c r="AF1711" s="415"/>
      <c r="AG1711" s="415"/>
      <c r="AH1711" s="415"/>
      <c r="AI1711" s="415"/>
    </row>
    <row r="1712" spans="1:35" s="154" customFormat="1">
      <c r="A1712" s="415"/>
      <c r="B1712" s="415"/>
      <c r="C1712" s="425"/>
      <c r="D1712" s="415"/>
      <c r="E1712" s="415"/>
      <c r="F1712" s="415"/>
      <c r="G1712" s="416"/>
      <c r="H1712" s="416"/>
      <c r="I1712" s="415"/>
      <c r="J1712" s="417"/>
      <c r="K1712" s="415"/>
      <c r="L1712" s="415"/>
      <c r="M1712" s="415"/>
      <c r="N1712" s="418"/>
      <c r="O1712" s="418"/>
      <c r="P1712" s="414"/>
      <c r="Q1712" s="415"/>
      <c r="R1712" s="415"/>
      <c r="S1712" s="415"/>
      <c r="T1712" s="415"/>
      <c r="U1712" s="415"/>
      <c r="V1712" s="415"/>
      <c r="W1712" s="415"/>
      <c r="X1712" s="415"/>
      <c r="Y1712" s="415"/>
      <c r="Z1712" s="415"/>
      <c r="AA1712" s="415"/>
      <c r="AB1712" s="415"/>
      <c r="AC1712" s="415"/>
      <c r="AD1712" s="427"/>
      <c r="AE1712" s="415"/>
      <c r="AF1712" s="415"/>
      <c r="AG1712" s="415"/>
      <c r="AH1712" s="415"/>
      <c r="AI1712" s="415"/>
    </row>
    <row r="1713" spans="1:35" s="154" customFormat="1">
      <c r="A1713" s="415"/>
      <c r="B1713" s="415"/>
      <c r="C1713" s="425"/>
      <c r="D1713" s="415"/>
      <c r="E1713" s="415"/>
      <c r="F1713" s="415"/>
      <c r="G1713" s="416"/>
      <c r="H1713" s="416"/>
      <c r="I1713" s="415"/>
      <c r="J1713" s="417"/>
      <c r="K1713" s="415"/>
      <c r="L1713" s="415"/>
      <c r="M1713" s="415"/>
      <c r="N1713" s="418"/>
      <c r="O1713" s="418"/>
      <c r="P1713" s="414"/>
      <c r="Q1713" s="415"/>
      <c r="R1713" s="415"/>
      <c r="S1713" s="415"/>
      <c r="T1713" s="415"/>
      <c r="U1713" s="415"/>
      <c r="V1713" s="415"/>
      <c r="W1713" s="415"/>
      <c r="X1713" s="415"/>
      <c r="Y1713" s="415"/>
      <c r="Z1713" s="415"/>
      <c r="AA1713" s="415"/>
      <c r="AB1713" s="415"/>
      <c r="AC1713" s="415"/>
      <c r="AD1713" s="427"/>
      <c r="AE1713" s="415"/>
      <c r="AF1713" s="415"/>
      <c r="AG1713" s="415"/>
      <c r="AH1713" s="415"/>
      <c r="AI1713" s="415"/>
    </row>
    <row r="1714" spans="1:35" s="154" customFormat="1">
      <c r="A1714" s="415"/>
      <c r="B1714" s="415"/>
      <c r="C1714" s="425"/>
      <c r="D1714" s="415"/>
      <c r="E1714" s="415"/>
      <c r="F1714" s="415"/>
      <c r="G1714" s="416"/>
      <c r="H1714" s="416"/>
      <c r="I1714" s="415"/>
      <c r="J1714" s="417"/>
      <c r="K1714" s="415"/>
      <c r="L1714" s="415"/>
      <c r="M1714" s="415"/>
      <c r="N1714" s="418"/>
      <c r="O1714" s="418"/>
      <c r="P1714" s="414"/>
      <c r="Q1714" s="415"/>
      <c r="R1714" s="415"/>
      <c r="S1714" s="415"/>
      <c r="T1714" s="415"/>
      <c r="U1714" s="415"/>
      <c r="V1714" s="415"/>
      <c r="W1714" s="415"/>
      <c r="X1714" s="415"/>
      <c r="Y1714" s="415"/>
      <c r="Z1714" s="415"/>
      <c r="AA1714" s="415"/>
      <c r="AB1714" s="415"/>
      <c r="AC1714" s="415"/>
      <c r="AD1714" s="427"/>
      <c r="AE1714" s="415"/>
      <c r="AF1714" s="415"/>
      <c r="AG1714" s="415"/>
      <c r="AH1714" s="415"/>
      <c r="AI1714" s="415"/>
    </row>
    <row r="1715" spans="1:35" s="154" customFormat="1">
      <c r="A1715" s="415"/>
      <c r="B1715" s="415"/>
      <c r="C1715" s="425"/>
      <c r="D1715" s="415"/>
      <c r="E1715" s="415"/>
      <c r="F1715" s="415"/>
      <c r="G1715" s="416"/>
      <c r="H1715" s="416"/>
      <c r="I1715" s="415"/>
      <c r="J1715" s="417"/>
      <c r="K1715" s="415"/>
      <c r="L1715" s="415"/>
      <c r="M1715" s="415"/>
      <c r="N1715" s="418"/>
      <c r="O1715" s="418"/>
      <c r="P1715" s="414"/>
      <c r="Q1715" s="415"/>
      <c r="R1715" s="415"/>
      <c r="S1715" s="415"/>
      <c r="T1715" s="415"/>
      <c r="U1715" s="415"/>
      <c r="V1715" s="415"/>
      <c r="W1715" s="415"/>
      <c r="X1715" s="415"/>
      <c r="Y1715" s="415"/>
      <c r="Z1715" s="415"/>
      <c r="AA1715" s="415"/>
      <c r="AB1715" s="415"/>
      <c r="AC1715" s="415"/>
      <c r="AD1715" s="427"/>
      <c r="AE1715" s="415"/>
      <c r="AF1715" s="415"/>
      <c r="AG1715" s="415"/>
      <c r="AH1715" s="415"/>
      <c r="AI1715" s="415"/>
    </row>
    <row r="1716" spans="1:35" s="154" customFormat="1">
      <c r="A1716" s="415"/>
      <c r="B1716" s="415"/>
      <c r="C1716" s="425"/>
      <c r="D1716" s="415"/>
      <c r="E1716" s="415"/>
      <c r="F1716" s="415"/>
      <c r="G1716" s="416"/>
      <c r="H1716" s="416"/>
      <c r="I1716" s="415"/>
      <c r="J1716" s="417"/>
      <c r="K1716" s="415"/>
      <c r="L1716" s="415"/>
      <c r="M1716" s="415"/>
      <c r="N1716" s="418"/>
      <c r="O1716" s="418"/>
      <c r="P1716" s="414"/>
      <c r="Q1716" s="415"/>
      <c r="R1716" s="415"/>
      <c r="S1716" s="415"/>
      <c r="T1716" s="415"/>
      <c r="U1716" s="415"/>
      <c r="V1716" s="415"/>
      <c r="W1716" s="415"/>
      <c r="X1716" s="415"/>
      <c r="Y1716" s="415"/>
      <c r="Z1716" s="415"/>
      <c r="AA1716" s="415"/>
      <c r="AB1716" s="415"/>
      <c r="AC1716" s="415"/>
      <c r="AD1716" s="427"/>
      <c r="AE1716" s="415"/>
      <c r="AF1716" s="415"/>
      <c r="AG1716" s="415"/>
      <c r="AH1716" s="415"/>
      <c r="AI1716" s="415"/>
    </row>
    <row r="1717" spans="1:35" s="154" customFormat="1">
      <c r="A1717" s="415"/>
      <c r="B1717" s="415"/>
      <c r="C1717" s="425"/>
      <c r="D1717" s="415"/>
      <c r="E1717" s="415"/>
      <c r="F1717" s="415"/>
      <c r="G1717" s="416"/>
      <c r="H1717" s="416"/>
      <c r="I1717" s="415"/>
      <c r="J1717" s="417"/>
      <c r="K1717" s="415"/>
      <c r="L1717" s="415"/>
      <c r="M1717" s="415"/>
      <c r="N1717" s="418"/>
      <c r="O1717" s="418"/>
      <c r="P1717" s="414"/>
      <c r="Q1717" s="415"/>
      <c r="R1717" s="415"/>
      <c r="S1717" s="415"/>
      <c r="T1717" s="415"/>
      <c r="U1717" s="415"/>
      <c r="V1717" s="415"/>
      <c r="W1717" s="415"/>
      <c r="X1717" s="415"/>
      <c r="Y1717" s="415"/>
      <c r="Z1717" s="415"/>
      <c r="AA1717" s="415"/>
      <c r="AB1717" s="415"/>
      <c r="AC1717" s="415"/>
      <c r="AD1717" s="427"/>
      <c r="AE1717" s="415"/>
      <c r="AF1717" s="415"/>
      <c r="AG1717" s="415"/>
      <c r="AH1717" s="415"/>
      <c r="AI1717" s="415"/>
    </row>
    <row r="1718" spans="1:35" s="154" customFormat="1">
      <c r="A1718" s="415"/>
      <c r="B1718" s="415"/>
      <c r="C1718" s="425"/>
      <c r="D1718" s="415"/>
      <c r="E1718" s="415"/>
      <c r="F1718" s="415"/>
      <c r="G1718" s="416"/>
      <c r="H1718" s="416"/>
      <c r="I1718" s="415"/>
      <c r="J1718" s="417"/>
      <c r="K1718" s="415"/>
      <c r="L1718" s="415"/>
      <c r="M1718" s="415"/>
      <c r="N1718" s="418"/>
      <c r="O1718" s="418"/>
      <c r="P1718" s="414"/>
      <c r="Q1718" s="415"/>
      <c r="R1718" s="415"/>
      <c r="S1718" s="415"/>
      <c r="T1718" s="415"/>
      <c r="U1718" s="415"/>
      <c r="V1718" s="415"/>
      <c r="W1718" s="415"/>
      <c r="X1718" s="415"/>
      <c r="Y1718" s="415"/>
      <c r="Z1718" s="415"/>
      <c r="AA1718" s="415"/>
      <c r="AB1718" s="415"/>
      <c r="AC1718" s="415"/>
      <c r="AD1718" s="427"/>
      <c r="AE1718" s="415"/>
      <c r="AF1718" s="415"/>
      <c r="AG1718" s="415"/>
      <c r="AH1718" s="415"/>
      <c r="AI1718" s="415"/>
    </row>
    <row r="1719" spans="1:35" s="154" customFormat="1">
      <c r="A1719" s="415"/>
      <c r="B1719" s="415"/>
      <c r="C1719" s="425"/>
      <c r="D1719" s="415"/>
      <c r="E1719" s="415"/>
      <c r="F1719" s="415"/>
      <c r="G1719" s="416"/>
      <c r="H1719" s="416"/>
      <c r="I1719" s="415"/>
      <c r="J1719" s="417"/>
      <c r="K1719" s="415"/>
      <c r="L1719" s="415"/>
      <c r="M1719" s="415"/>
      <c r="N1719" s="418"/>
      <c r="O1719" s="418"/>
      <c r="P1719" s="414"/>
      <c r="Q1719" s="415"/>
      <c r="R1719" s="415"/>
      <c r="S1719" s="415"/>
      <c r="T1719" s="415"/>
      <c r="U1719" s="415"/>
      <c r="V1719" s="415"/>
      <c r="W1719" s="415"/>
      <c r="X1719" s="415"/>
      <c r="Y1719" s="415"/>
      <c r="Z1719" s="415"/>
      <c r="AA1719" s="415"/>
      <c r="AB1719" s="415"/>
      <c r="AC1719" s="415"/>
      <c r="AD1719" s="427"/>
      <c r="AE1719" s="415"/>
      <c r="AF1719" s="415"/>
      <c r="AG1719" s="415"/>
      <c r="AH1719" s="415"/>
      <c r="AI1719" s="415"/>
    </row>
    <row r="1720" spans="1:35" s="154" customFormat="1">
      <c r="A1720" s="415"/>
      <c r="B1720" s="415"/>
      <c r="C1720" s="425"/>
      <c r="D1720" s="415"/>
      <c r="E1720" s="415"/>
      <c r="F1720" s="415"/>
      <c r="G1720" s="416"/>
      <c r="H1720" s="416"/>
      <c r="I1720" s="415"/>
      <c r="J1720" s="417"/>
      <c r="K1720" s="415"/>
      <c r="L1720" s="415"/>
      <c r="M1720" s="415"/>
      <c r="N1720" s="418"/>
      <c r="O1720" s="418"/>
      <c r="P1720" s="414"/>
      <c r="Q1720" s="415"/>
      <c r="R1720" s="415"/>
      <c r="S1720" s="415"/>
      <c r="T1720" s="415"/>
      <c r="U1720" s="415"/>
      <c r="V1720" s="415"/>
      <c r="W1720" s="415"/>
      <c r="X1720" s="415"/>
      <c r="Y1720" s="415"/>
      <c r="Z1720" s="415"/>
      <c r="AA1720" s="415"/>
      <c r="AB1720" s="415"/>
      <c r="AC1720" s="415"/>
      <c r="AD1720" s="427"/>
      <c r="AE1720" s="415"/>
      <c r="AF1720" s="415"/>
      <c r="AG1720" s="415"/>
      <c r="AH1720" s="415"/>
      <c r="AI1720" s="415"/>
    </row>
    <row r="1721" spans="1:35" s="154" customFormat="1">
      <c r="A1721" s="415"/>
      <c r="B1721" s="415"/>
      <c r="C1721" s="425"/>
      <c r="D1721" s="415"/>
      <c r="E1721" s="415"/>
      <c r="F1721" s="415"/>
      <c r="G1721" s="416"/>
      <c r="H1721" s="416"/>
      <c r="I1721" s="415"/>
      <c r="J1721" s="417"/>
      <c r="K1721" s="415"/>
      <c r="L1721" s="415"/>
      <c r="M1721" s="415"/>
      <c r="N1721" s="418"/>
      <c r="O1721" s="418"/>
      <c r="P1721" s="414"/>
      <c r="Q1721" s="415"/>
      <c r="R1721" s="415"/>
      <c r="S1721" s="415"/>
      <c r="T1721" s="415"/>
      <c r="U1721" s="415"/>
      <c r="V1721" s="415"/>
      <c r="W1721" s="415"/>
      <c r="X1721" s="415"/>
      <c r="Y1721" s="415"/>
      <c r="Z1721" s="415"/>
      <c r="AA1721" s="415"/>
      <c r="AB1721" s="415"/>
      <c r="AC1721" s="415"/>
      <c r="AD1721" s="427"/>
      <c r="AE1721" s="415"/>
      <c r="AF1721" s="415"/>
      <c r="AG1721" s="415"/>
      <c r="AH1721" s="415"/>
      <c r="AI1721" s="415"/>
    </row>
    <row r="1722" spans="1:35" s="154" customFormat="1">
      <c r="A1722" s="415"/>
      <c r="B1722" s="415"/>
      <c r="C1722" s="425"/>
      <c r="D1722" s="415"/>
      <c r="E1722" s="415"/>
      <c r="F1722" s="415"/>
      <c r="G1722" s="416"/>
      <c r="H1722" s="416"/>
      <c r="I1722" s="415"/>
      <c r="J1722" s="417"/>
      <c r="K1722" s="415"/>
      <c r="L1722" s="415"/>
      <c r="M1722" s="415"/>
      <c r="N1722" s="418"/>
      <c r="O1722" s="418"/>
      <c r="P1722" s="414"/>
      <c r="Q1722" s="415"/>
      <c r="R1722" s="415"/>
      <c r="S1722" s="415"/>
      <c r="T1722" s="415"/>
      <c r="U1722" s="415"/>
      <c r="V1722" s="415"/>
      <c r="W1722" s="415"/>
      <c r="X1722" s="415"/>
      <c r="Y1722" s="415"/>
      <c r="Z1722" s="415"/>
      <c r="AA1722" s="415"/>
      <c r="AB1722" s="415"/>
      <c r="AC1722" s="415"/>
      <c r="AD1722" s="427"/>
      <c r="AE1722" s="415"/>
      <c r="AF1722" s="415"/>
      <c r="AG1722" s="415"/>
      <c r="AH1722" s="415"/>
      <c r="AI1722" s="415"/>
    </row>
    <row r="1723" spans="1:35" s="154" customFormat="1">
      <c r="A1723" s="415"/>
      <c r="B1723" s="415"/>
      <c r="C1723" s="425"/>
      <c r="D1723" s="415"/>
      <c r="E1723" s="415"/>
      <c r="F1723" s="415"/>
      <c r="G1723" s="416"/>
      <c r="H1723" s="416"/>
      <c r="I1723" s="415"/>
      <c r="J1723" s="417"/>
      <c r="K1723" s="415"/>
      <c r="L1723" s="415"/>
      <c r="M1723" s="415"/>
      <c r="N1723" s="418"/>
      <c r="O1723" s="418"/>
      <c r="P1723" s="414"/>
      <c r="Q1723" s="415"/>
      <c r="R1723" s="415"/>
      <c r="S1723" s="415"/>
      <c r="T1723" s="415"/>
      <c r="U1723" s="415"/>
      <c r="V1723" s="415"/>
      <c r="W1723" s="415"/>
      <c r="X1723" s="415"/>
      <c r="Y1723" s="415"/>
      <c r="Z1723" s="415"/>
      <c r="AA1723" s="415"/>
      <c r="AB1723" s="415"/>
      <c r="AC1723" s="415"/>
      <c r="AD1723" s="427"/>
      <c r="AE1723" s="415"/>
      <c r="AF1723" s="415"/>
      <c r="AG1723" s="415"/>
      <c r="AH1723" s="415"/>
      <c r="AI1723" s="415"/>
    </row>
    <row r="1724" spans="1:35" s="154" customFormat="1">
      <c r="A1724" s="415"/>
      <c r="B1724" s="415"/>
      <c r="C1724" s="425"/>
      <c r="D1724" s="415"/>
      <c r="E1724" s="415"/>
      <c r="F1724" s="415"/>
      <c r="G1724" s="416"/>
      <c r="H1724" s="416"/>
      <c r="I1724" s="415"/>
      <c r="J1724" s="417"/>
      <c r="K1724" s="415"/>
      <c r="L1724" s="415"/>
      <c r="M1724" s="415"/>
      <c r="N1724" s="418"/>
      <c r="O1724" s="418"/>
      <c r="P1724" s="414"/>
      <c r="Q1724" s="415"/>
      <c r="R1724" s="415"/>
      <c r="S1724" s="415"/>
      <c r="T1724" s="415"/>
      <c r="U1724" s="415"/>
      <c r="V1724" s="415"/>
      <c r="W1724" s="415"/>
      <c r="X1724" s="415"/>
      <c r="Y1724" s="415"/>
      <c r="Z1724" s="415"/>
      <c r="AA1724" s="415"/>
      <c r="AB1724" s="415"/>
      <c r="AC1724" s="415"/>
      <c r="AD1724" s="427"/>
      <c r="AE1724" s="415"/>
      <c r="AF1724" s="415"/>
      <c r="AG1724" s="415"/>
      <c r="AH1724" s="415"/>
      <c r="AI1724" s="415"/>
    </row>
    <row r="1725" spans="1:35" s="154" customFormat="1">
      <c r="A1725" s="415"/>
      <c r="B1725" s="415"/>
      <c r="C1725" s="425"/>
      <c r="D1725" s="415"/>
      <c r="E1725" s="415"/>
      <c r="F1725" s="415"/>
      <c r="G1725" s="416"/>
      <c r="H1725" s="416"/>
      <c r="I1725" s="415"/>
      <c r="J1725" s="417"/>
      <c r="K1725" s="415"/>
      <c r="L1725" s="415"/>
      <c r="M1725" s="415"/>
      <c r="N1725" s="418"/>
      <c r="O1725" s="418"/>
      <c r="P1725" s="414"/>
      <c r="Q1725" s="415"/>
      <c r="R1725" s="415"/>
      <c r="S1725" s="415"/>
      <c r="T1725" s="415"/>
      <c r="U1725" s="415"/>
      <c r="V1725" s="415"/>
      <c r="W1725" s="415"/>
      <c r="X1725" s="415"/>
      <c r="Y1725" s="415"/>
      <c r="Z1725" s="415"/>
      <c r="AA1725" s="415"/>
      <c r="AB1725" s="415"/>
      <c r="AC1725" s="415"/>
      <c r="AD1725" s="427"/>
      <c r="AE1725" s="415"/>
      <c r="AF1725" s="415"/>
      <c r="AG1725" s="415"/>
      <c r="AH1725" s="415"/>
      <c r="AI1725" s="415"/>
    </row>
    <row r="1726" spans="1:35" s="154" customFormat="1">
      <c r="A1726" s="415"/>
      <c r="B1726" s="415"/>
      <c r="C1726" s="425"/>
      <c r="D1726" s="415"/>
      <c r="E1726" s="415"/>
      <c r="F1726" s="415"/>
      <c r="G1726" s="416"/>
      <c r="H1726" s="416"/>
      <c r="I1726" s="415"/>
      <c r="J1726" s="417"/>
      <c r="K1726" s="415"/>
      <c r="L1726" s="415"/>
      <c r="M1726" s="415"/>
      <c r="N1726" s="418"/>
      <c r="O1726" s="418"/>
      <c r="P1726" s="414"/>
      <c r="Q1726" s="415"/>
      <c r="R1726" s="415"/>
      <c r="S1726" s="415"/>
      <c r="T1726" s="415"/>
      <c r="U1726" s="415"/>
      <c r="V1726" s="415"/>
      <c r="W1726" s="415"/>
      <c r="X1726" s="415"/>
      <c r="Y1726" s="415"/>
      <c r="Z1726" s="415"/>
      <c r="AA1726" s="415"/>
      <c r="AB1726" s="415"/>
      <c r="AC1726" s="415"/>
      <c r="AD1726" s="427"/>
      <c r="AE1726" s="415"/>
      <c r="AF1726" s="415"/>
      <c r="AG1726" s="415"/>
      <c r="AH1726" s="415"/>
      <c r="AI1726" s="415"/>
    </row>
    <row r="1727" spans="1:35" s="154" customFormat="1">
      <c r="A1727" s="415"/>
      <c r="B1727" s="415"/>
      <c r="C1727" s="425"/>
      <c r="D1727" s="415"/>
      <c r="E1727" s="415"/>
      <c r="F1727" s="415"/>
      <c r="G1727" s="416"/>
      <c r="H1727" s="416"/>
      <c r="I1727" s="415"/>
      <c r="J1727" s="417"/>
      <c r="K1727" s="415"/>
      <c r="L1727" s="415"/>
      <c r="M1727" s="415"/>
      <c r="N1727" s="418"/>
      <c r="O1727" s="418"/>
      <c r="P1727" s="414"/>
      <c r="Q1727" s="415"/>
      <c r="R1727" s="415"/>
      <c r="S1727" s="415"/>
      <c r="T1727" s="415"/>
      <c r="U1727" s="415"/>
      <c r="V1727" s="415"/>
      <c r="W1727" s="415"/>
      <c r="X1727" s="415"/>
      <c r="Y1727" s="415"/>
      <c r="Z1727" s="415"/>
      <c r="AA1727" s="415"/>
      <c r="AB1727" s="415"/>
      <c r="AC1727" s="415"/>
      <c r="AD1727" s="427"/>
      <c r="AE1727" s="415"/>
      <c r="AF1727" s="415"/>
      <c r="AG1727" s="415"/>
      <c r="AH1727" s="415"/>
      <c r="AI1727" s="415"/>
    </row>
    <row r="1728" spans="1:35" s="154" customFormat="1">
      <c r="A1728" s="415"/>
      <c r="B1728" s="415"/>
      <c r="C1728" s="425"/>
      <c r="D1728" s="415"/>
      <c r="E1728" s="415"/>
      <c r="F1728" s="415"/>
      <c r="G1728" s="416"/>
      <c r="H1728" s="416"/>
      <c r="I1728" s="415"/>
      <c r="J1728" s="417"/>
      <c r="K1728" s="415"/>
      <c r="L1728" s="415"/>
      <c r="M1728" s="415"/>
      <c r="N1728" s="418"/>
      <c r="O1728" s="418"/>
      <c r="P1728" s="414"/>
      <c r="Q1728" s="415"/>
      <c r="R1728" s="415"/>
      <c r="S1728" s="415"/>
      <c r="T1728" s="415"/>
      <c r="U1728" s="415"/>
      <c r="V1728" s="415"/>
      <c r="W1728" s="415"/>
      <c r="X1728" s="415"/>
      <c r="Y1728" s="415"/>
      <c r="Z1728" s="415"/>
      <c r="AA1728" s="415"/>
      <c r="AB1728" s="415"/>
      <c r="AC1728" s="415"/>
      <c r="AD1728" s="427"/>
      <c r="AE1728" s="415"/>
      <c r="AF1728" s="415"/>
      <c r="AG1728" s="415"/>
      <c r="AH1728" s="415"/>
      <c r="AI1728" s="415"/>
    </row>
    <row r="1729" spans="1:35" s="154" customFormat="1">
      <c r="A1729" s="415"/>
      <c r="B1729" s="415"/>
      <c r="C1729" s="425"/>
      <c r="D1729" s="415"/>
      <c r="E1729" s="415"/>
      <c r="F1729" s="415"/>
      <c r="G1729" s="416"/>
      <c r="H1729" s="416"/>
      <c r="I1729" s="415"/>
      <c r="J1729" s="417"/>
      <c r="K1729" s="415"/>
      <c r="L1729" s="415"/>
      <c r="M1729" s="415"/>
      <c r="N1729" s="418"/>
      <c r="O1729" s="418"/>
      <c r="P1729" s="414"/>
      <c r="Q1729" s="415"/>
      <c r="R1729" s="415"/>
      <c r="S1729" s="415"/>
      <c r="T1729" s="415"/>
      <c r="U1729" s="415"/>
      <c r="V1729" s="415"/>
      <c r="W1729" s="415"/>
      <c r="X1729" s="415"/>
      <c r="Y1729" s="415"/>
      <c r="Z1729" s="415"/>
      <c r="AA1729" s="415"/>
      <c r="AB1729" s="415"/>
      <c r="AC1729" s="415"/>
      <c r="AD1729" s="427"/>
      <c r="AE1729" s="415"/>
      <c r="AF1729" s="415"/>
      <c r="AG1729" s="415"/>
      <c r="AH1729" s="415"/>
      <c r="AI1729" s="415"/>
    </row>
    <row r="1730" spans="1:35" s="154" customFormat="1">
      <c r="A1730" s="415"/>
      <c r="B1730" s="415"/>
      <c r="C1730" s="425"/>
      <c r="D1730" s="415"/>
      <c r="E1730" s="415"/>
      <c r="F1730" s="415"/>
      <c r="G1730" s="416"/>
      <c r="H1730" s="416"/>
      <c r="I1730" s="415"/>
      <c r="J1730" s="417"/>
      <c r="K1730" s="415"/>
      <c r="L1730" s="415"/>
      <c r="M1730" s="415"/>
      <c r="N1730" s="418"/>
      <c r="O1730" s="418"/>
      <c r="P1730" s="414"/>
      <c r="Q1730" s="415"/>
      <c r="R1730" s="415"/>
      <c r="S1730" s="415"/>
      <c r="T1730" s="415"/>
      <c r="U1730" s="415"/>
      <c r="V1730" s="415"/>
      <c r="W1730" s="415"/>
      <c r="X1730" s="415"/>
      <c r="Y1730" s="415"/>
      <c r="Z1730" s="415"/>
      <c r="AA1730" s="415"/>
      <c r="AB1730" s="415"/>
      <c r="AC1730" s="415"/>
      <c r="AD1730" s="427"/>
      <c r="AE1730" s="415"/>
      <c r="AF1730" s="415"/>
      <c r="AG1730" s="415"/>
      <c r="AH1730" s="415"/>
      <c r="AI1730" s="415"/>
    </row>
    <row r="1731" spans="1:35" s="154" customFormat="1">
      <c r="A1731" s="415"/>
      <c r="B1731" s="415"/>
      <c r="C1731" s="425"/>
      <c r="D1731" s="415"/>
      <c r="E1731" s="415"/>
      <c r="F1731" s="415"/>
      <c r="G1731" s="416"/>
      <c r="H1731" s="416"/>
      <c r="I1731" s="415"/>
      <c r="J1731" s="417"/>
      <c r="K1731" s="415"/>
      <c r="L1731" s="415"/>
      <c r="M1731" s="415"/>
      <c r="N1731" s="418"/>
      <c r="O1731" s="418"/>
      <c r="P1731" s="414"/>
      <c r="Q1731" s="415"/>
      <c r="R1731" s="415"/>
      <c r="S1731" s="415"/>
      <c r="T1731" s="415"/>
      <c r="U1731" s="415"/>
      <c r="V1731" s="415"/>
      <c r="W1731" s="415"/>
      <c r="X1731" s="415"/>
      <c r="Y1731" s="415"/>
      <c r="Z1731" s="415"/>
      <c r="AA1731" s="415"/>
      <c r="AB1731" s="415"/>
      <c r="AC1731" s="415"/>
      <c r="AD1731" s="427"/>
      <c r="AE1731" s="415"/>
      <c r="AF1731" s="415"/>
      <c r="AG1731" s="415"/>
      <c r="AH1731" s="415"/>
      <c r="AI1731" s="415"/>
    </row>
    <row r="1732" spans="1:35" s="154" customFormat="1">
      <c r="A1732" s="415"/>
      <c r="B1732" s="415"/>
      <c r="C1732" s="425"/>
      <c r="D1732" s="415"/>
      <c r="E1732" s="415"/>
      <c r="F1732" s="415"/>
      <c r="G1732" s="416"/>
      <c r="H1732" s="416"/>
      <c r="I1732" s="415"/>
      <c r="J1732" s="417"/>
      <c r="K1732" s="415"/>
      <c r="L1732" s="415"/>
      <c r="M1732" s="415"/>
      <c r="N1732" s="418"/>
      <c r="O1732" s="418"/>
      <c r="P1732" s="414"/>
      <c r="Q1732" s="415"/>
      <c r="R1732" s="415"/>
      <c r="S1732" s="415"/>
      <c r="T1732" s="415"/>
      <c r="U1732" s="415"/>
      <c r="V1732" s="415"/>
      <c r="W1732" s="415"/>
      <c r="X1732" s="415"/>
      <c r="Y1732" s="415"/>
      <c r="Z1732" s="415"/>
      <c r="AA1732" s="415"/>
      <c r="AB1732" s="415"/>
      <c r="AC1732" s="415"/>
      <c r="AD1732" s="427"/>
      <c r="AE1732" s="415"/>
      <c r="AF1732" s="415"/>
      <c r="AG1732" s="415"/>
      <c r="AH1732" s="415"/>
      <c r="AI1732" s="415"/>
    </row>
    <row r="1733" spans="1:35" s="154" customFormat="1">
      <c r="A1733" s="415"/>
      <c r="B1733" s="415"/>
      <c r="C1733" s="425"/>
      <c r="D1733" s="415"/>
      <c r="E1733" s="415"/>
      <c r="F1733" s="415"/>
      <c r="G1733" s="416"/>
      <c r="H1733" s="416"/>
      <c r="I1733" s="415"/>
      <c r="J1733" s="417"/>
      <c r="K1733" s="415"/>
      <c r="L1733" s="415"/>
      <c r="M1733" s="415"/>
      <c r="N1733" s="418"/>
      <c r="O1733" s="418"/>
      <c r="P1733" s="414"/>
      <c r="Q1733" s="415"/>
      <c r="R1733" s="415"/>
      <c r="S1733" s="415"/>
      <c r="T1733" s="415"/>
      <c r="U1733" s="415"/>
      <c r="V1733" s="415"/>
      <c r="W1733" s="415"/>
      <c r="X1733" s="415"/>
      <c r="Y1733" s="415"/>
      <c r="Z1733" s="415"/>
      <c r="AA1733" s="415"/>
      <c r="AB1733" s="415"/>
      <c r="AC1733" s="415"/>
      <c r="AD1733" s="427"/>
      <c r="AE1733" s="415"/>
      <c r="AF1733" s="415"/>
      <c r="AG1733" s="415"/>
      <c r="AH1733" s="415"/>
      <c r="AI1733" s="415"/>
    </row>
    <row r="1734" spans="1:35" s="154" customFormat="1">
      <c r="A1734" s="415"/>
      <c r="B1734" s="415"/>
      <c r="C1734" s="425"/>
      <c r="D1734" s="415"/>
      <c r="E1734" s="415"/>
      <c r="F1734" s="415"/>
      <c r="G1734" s="416"/>
      <c r="H1734" s="416"/>
      <c r="I1734" s="415"/>
      <c r="J1734" s="417"/>
      <c r="K1734" s="415"/>
      <c r="L1734" s="415"/>
      <c r="M1734" s="415"/>
      <c r="N1734" s="418"/>
      <c r="O1734" s="418"/>
      <c r="P1734" s="414"/>
      <c r="Q1734" s="415"/>
      <c r="R1734" s="415"/>
      <c r="S1734" s="415"/>
      <c r="T1734" s="415"/>
      <c r="U1734" s="415"/>
      <c r="V1734" s="415"/>
      <c r="W1734" s="415"/>
      <c r="X1734" s="415"/>
      <c r="Y1734" s="415"/>
      <c r="Z1734" s="415"/>
      <c r="AA1734" s="415"/>
      <c r="AB1734" s="415"/>
      <c r="AC1734" s="415"/>
      <c r="AD1734" s="427"/>
      <c r="AE1734" s="415"/>
      <c r="AF1734" s="415"/>
      <c r="AG1734" s="415"/>
      <c r="AH1734" s="415"/>
      <c r="AI1734" s="415"/>
    </row>
    <row r="1735" spans="1:35" s="154" customFormat="1">
      <c r="A1735" s="415"/>
      <c r="B1735" s="415"/>
      <c r="C1735" s="425"/>
      <c r="D1735" s="415"/>
      <c r="E1735" s="415"/>
      <c r="F1735" s="415"/>
      <c r="G1735" s="416"/>
      <c r="H1735" s="416"/>
      <c r="I1735" s="415"/>
      <c r="J1735" s="417"/>
      <c r="K1735" s="415"/>
      <c r="L1735" s="415"/>
      <c r="M1735" s="415"/>
      <c r="N1735" s="418"/>
      <c r="O1735" s="418"/>
      <c r="P1735" s="414"/>
      <c r="Q1735" s="415"/>
      <c r="R1735" s="415"/>
      <c r="S1735" s="415"/>
      <c r="T1735" s="415"/>
      <c r="U1735" s="415"/>
      <c r="V1735" s="415"/>
      <c r="W1735" s="415"/>
      <c r="X1735" s="415"/>
      <c r="Y1735" s="415"/>
      <c r="Z1735" s="415"/>
      <c r="AA1735" s="415"/>
      <c r="AB1735" s="415"/>
      <c r="AC1735" s="415"/>
      <c r="AD1735" s="427"/>
      <c r="AE1735" s="415"/>
      <c r="AF1735" s="415"/>
      <c r="AG1735" s="415"/>
      <c r="AH1735" s="415"/>
      <c r="AI1735" s="415"/>
    </row>
    <row r="1736" spans="1:35" s="154" customFormat="1">
      <c r="A1736" s="415"/>
      <c r="B1736" s="415"/>
      <c r="C1736" s="425"/>
      <c r="D1736" s="415"/>
      <c r="E1736" s="415"/>
      <c r="F1736" s="415"/>
      <c r="G1736" s="416"/>
      <c r="H1736" s="416"/>
      <c r="I1736" s="415"/>
      <c r="J1736" s="417"/>
      <c r="K1736" s="415"/>
      <c r="L1736" s="415"/>
      <c r="M1736" s="415"/>
      <c r="N1736" s="418"/>
      <c r="O1736" s="418"/>
      <c r="P1736" s="414"/>
      <c r="Q1736" s="415"/>
      <c r="R1736" s="415"/>
      <c r="S1736" s="415"/>
      <c r="T1736" s="415"/>
      <c r="U1736" s="415"/>
      <c r="V1736" s="415"/>
      <c r="W1736" s="415"/>
      <c r="X1736" s="415"/>
      <c r="Y1736" s="415"/>
      <c r="Z1736" s="415"/>
      <c r="AA1736" s="415"/>
      <c r="AB1736" s="415"/>
      <c r="AC1736" s="415"/>
      <c r="AD1736" s="427"/>
      <c r="AE1736" s="415"/>
      <c r="AF1736" s="415"/>
      <c r="AG1736" s="415"/>
      <c r="AH1736" s="415"/>
      <c r="AI1736" s="415"/>
    </row>
    <row r="1737" spans="1:35" s="154" customFormat="1">
      <c r="A1737" s="415"/>
      <c r="B1737" s="415"/>
      <c r="C1737" s="425"/>
      <c r="D1737" s="415"/>
      <c r="E1737" s="415"/>
      <c r="F1737" s="415"/>
      <c r="G1737" s="416"/>
      <c r="H1737" s="416"/>
      <c r="I1737" s="415"/>
      <c r="J1737" s="417"/>
      <c r="K1737" s="415"/>
      <c r="L1737" s="415"/>
      <c r="M1737" s="415"/>
      <c r="N1737" s="418"/>
      <c r="O1737" s="418"/>
      <c r="P1737" s="414"/>
      <c r="Q1737" s="415"/>
      <c r="R1737" s="415"/>
      <c r="S1737" s="415"/>
      <c r="T1737" s="415"/>
      <c r="U1737" s="415"/>
      <c r="V1737" s="415"/>
      <c r="W1737" s="415"/>
      <c r="X1737" s="415"/>
      <c r="Y1737" s="415"/>
      <c r="Z1737" s="415"/>
      <c r="AA1737" s="415"/>
      <c r="AB1737" s="415"/>
      <c r="AC1737" s="415"/>
      <c r="AD1737" s="427"/>
      <c r="AE1737" s="415"/>
      <c r="AF1737" s="415"/>
      <c r="AG1737" s="415"/>
      <c r="AH1737" s="415"/>
      <c r="AI1737" s="415"/>
    </row>
    <row r="1738" spans="1:35" s="154" customFormat="1">
      <c r="A1738" s="415"/>
      <c r="B1738" s="415"/>
      <c r="C1738" s="425"/>
      <c r="D1738" s="415"/>
      <c r="E1738" s="415"/>
      <c r="F1738" s="415"/>
      <c r="G1738" s="416"/>
      <c r="H1738" s="416"/>
      <c r="I1738" s="415"/>
      <c r="J1738" s="417"/>
      <c r="K1738" s="415"/>
      <c r="L1738" s="415"/>
      <c r="M1738" s="415"/>
      <c r="N1738" s="418"/>
      <c r="O1738" s="418"/>
      <c r="P1738" s="414"/>
      <c r="Q1738" s="415"/>
      <c r="R1738" s="415"/>
      <c r="S1738" s="415"/>
      <c r="T1738" s="415"/>
      <c r="U1738" s="415"/>
      <c r="V1738" s="415"/>
      <c r="W1738" s="415"/>
      <c r="X1738" s="415"/>
      <c r="Y1738" s="415"/>
      <c r="Z1738" s="415"/>
      <c r="AA1738" s="415"/>
      <c r="AB1738" s="415"/>
      <c r="AC1738" s="415"/>
      <c r="AD1738" s="427"/>
      <c r="AE1738" s="415"/>
      <c r="AF1738" s="415"/>
      <c r="AG1738" s="415"/>
      <c r="AH1738" s="415"/>
      <c r="AI1738" s="415"/>
    </row>
    <row r="1739" spans="1:35" s="154" customFormat="1">
      <c r="A1739" s="415"/>
      <c r="B1739" s="415"/>
      <c r="C1739" s="425"/>
      <c r="D1739" s="415"/>
      <c r="E1739" s="415"/>
      <c r="F1739" s="415"/>
      <c r="G1739" s="416"/>
      <c r="H1739" s="416"/>
      <c r="I1739" s="415"/>
      <c r="J1739" s="417"/>
      <c r="K1739" s="415"/>
      <c r="L1739" s="415"/>
      <c r="M1739" s="415"/>
      <c r="N1739" s="418"/>
      <c r="O1739" s="418"/>
      <c r="P1739" s="414"/>
      <c r="Q1739" s="415"/>
      <c r="R1739" s="415"/>
      <c r="S1739" s="415"/>
      <c r="T1739" s="415"/>
      <c r="U1739" s="415"/>
      <c r="V1739" s="415"/>
      <c r="W1739" s="415"/>
      <c r="X1739" s="415"/>
      <c r="Y1739" s="415"/>
      <c r="Z1739" s="415"/>
      <c r="AA1739" s="415"/>
      <c r="AB1739" s="415"/>
      <c r="AC1739" s="415"/>
      <c r="AD1739" s="427"/>
      <c r="AE1739" s="415"/>
      <c r="AF1739" s="415"/>
      <c r="AG1739" s="415"/>
      <c r="AH1739" s="415"/>
      <c r="AI1739" s="415"/>
    </row>
    <row r="1740" spans="1:35" s="154" customFormat="1">
      <c r="A1740" s="415"/>
      <c r="B1740" s="415"/>
      <c r="C1740" s="425"/>
      <c r="D1740" s="415"/>
      <c r="E1740" s="415"/>
      <c r="F1740" s="415"/>
      <c r="G1740" s="416"/>
      <c r="H1740" s="416"/>
      <c r="I1740" s="415"/>
      <c r="J1740" s="417"/>
      <c r="K1740" s="415"/>
      <c r="L1740" s="415"/>
      <c r="M1740" s="415"/>
      <c r="N1740" s="418"/>
      <c r="O1740" s="418"/>
      <c r="P1740" s="414"/>
      <c r="Q1740" s="415"/>
      <c r="R1740" s="415"/>
      <c r="S1740" s="415"/>
      <c r="T1740" s="415"/>
      <c r="U1740" s="415"/>
      <c r="V1740" s="415"/>
      <c r="W1740" s="415"/>
      <c r="X1740" s="415"/>
      <c r="Y1740" s="415"/>
      <c r="Z1740" s="415"/>
      <c r="AA1740" s="415"/>
      <c r="AB1740" s="415"/>
      <c r="AC1740" s="415"/>
      <c r="AD1740" s="427"/>
      <c r="AE1740" s="415"/>
      <c r="AF1740" s="415"/>
      <c r="AG1740" s="415"/>
      <c r="AH1740" s="415"/>
      <c r="AI1740" s="415"/>
    </row>
    <row r="1741" spans="1:35" s="154" customFormat="1">
      <c r="A1741" s="415"/>
      <c r="B1741" s="415"/>
      <c r="C1741" s="425"/>
      <c r="D1741" s="415"/>
      <c r="E1741" s="415"/>
      <c r="F1741" s="415"/>
      <c r="G1741" s="416"/>
      <c r="H1741" s="416"/>
      <c r="I1741" s="415"/>
      <c r="J1741" s="417"/>
      <c r="K1741" s="415"/>
      <c r="L1741" s="415"/>
      <c r="M1741" s="415"/>
      <c r="N1741" s="418"/>
      <c r="O1741" s="418"/>
      <c r="P1741" s="414"/>
      <c r="Q1741" s="415"/>
      <c r="R1741" s="415"/>
      <c r="S1741" s="415"/>
      <c r="T1741" s="415"/>
      <c r="U1741" s="415"/>
      <c r="V1741" s="415"/>
      <c r="W1741" s="415"/>
      <c r="X1741" s="415"/>
      <c r="Y1741" s="415"/>
      <c r="Z1741" s="415"/>
      <c r="AA1741" s="415"/>
      <c r="AB1741" s="415"/>
      <c r="AC1741" s="415"/>
      <c r="AD1741" s="427"/>
      <c r="AE1741" s="415"/>
      <c r="AF1741" s="415"/>
      <c r="AG1741" s="415"/>
      <c r="AH1741" s="415"/>
      <c r="AI1741" s="415"/>
    </row>
    <row r="1742" spans="1:35" s="154" customFormat="1">
      <c r="A1742" s="415"/>
      <c r="B1742" s="415"/>
      <c r="C1742" s="425"/>
      <c r="D1742" s="415"/>
      <c r="E1742" s="415"/>
      <c r="F1742" s="415"/>
      <c r="G1742" s="416"/>
      <c r="H1742" s="416"/>
      <c r="I1742" s="415"/>
      <c r="J1742" s="417"/>
      <c r="K1742" s="415"/>
      <c r="L1742" s="415"/>
      <c r="M1742" s="415"/>
      <c r="N1742" s="418"/>
      <c r="O1742" s="418"/>
      <c r="P1742" s="414"/>
      <c r="Q1742" s="415"/>
      <c r="R1742" s="415"/>
      <c r="S1742" s="415"/>
      <c r="T1742" s="415"/>
      <c r="U1742" s="415"/>
      <c r="V1742" s="415"/>
      <c r="W1742" s="415"/>
      <c r="X1742" s="415"/>
      <c r="Y1742" s="415"/>
      <c r="Z1742" s="415"/>
      <c r="AA1742" s="415"/>
      <c r="AB1742" s="415"/>
      <c r="AC1742" s="415"/>
      <c r="AD1742" s="427"/>
      <c r="AE1742" s="415"/>
      <c r="AF1742" s="415"/>
      <c r="AG1742" s="415"/>
      <c r="AH1742" s="415"/>
      <c r="AI1742" s="415"/>
    </row>
    <row r="1743" spans="1:35" s="154" customFormat="1">
      <c r="A1743" s="415"/>
      <c r="B1743" s="415"/>
      <c r="C1743" s="425"/>
      <c r="D1743" s="415"/>
      <c r="E1743" s="415"/>
      <c r="F1743" s="415"/>
      <c r="G1743" s="416"/>
      <c r="H1743" s="416"/>
      <c r="I1743" s="415"/>
      <c r="J1743" s="417"/>
      <c r="K1743" s="415"/>
      <c r="L1743" s="415"/>
      <c r="M1743" s="415"/>
      <c r="N1743" s="418"/>
      <c r="O1743" s="418"/>
      <c r="P1743" s="414"/>
      <c r="Q1743" s="415"/>
      <c r="R1743" s="415"/>
      <c r="S1743" s="415"/>
      <c r="T1743" s="415"/>
      <c r="U1743" s="415"/>
      <c r="V1743" s="415"/>
      <c r="W1743" s="415"/>
      <c r="X1743" s="415"/>
      <c r="Y1743" s="415"/>
      <c r="Z1743" s="415"/>
      <c r="AA1743" s="415"/>
      <c r="AB1743" s="415"/>
      <c r="AC1743" s="415"/>
      <c r="AD1743" s="427"/>
      <c r="AE1743" s="415"/>
      <c r="AF1743" s="415"/>
      <c r="AG1743" s="415"/>
      <c r="AH1743" s="415"/>
      <c r="AI1743" s="415"/>
    </row>
    <row r="1744" spans="1:35" s="154" customFormat="1">
      <c r="A1744" s="415"/>
      <c r="B1744" s="415"/>
      <c r="C1744" s="425"/>
      <c r="D1744" s="415"/>
      <c r="E1744" s="415"/>
      <c r="F1744" s="415"/>
      <c r="G1744" s="416"/>
      <c r="H1744" s="416"/>
      <c r="I1744" s="415"/>
      <c r="J1744" s="417"/>
      <c r="K1744" s="415"/>
      <c r="L1744" s="415"/>
      <c r="M1744" s="415"/>
      <c r="N1744" s="418"/>
      <c r="O1744" s="418"/>
      <c r="P1744" s="414"/>
      <c r="Q1744" s="415"/>
      <c r="R1744" s="415"/>
      <c r="S1744" s="415"/>
      <c r="T1744" s="415"/>
      <c r="U1744" s="415"/>
      <c r="V1744" s="415"/>
      <c r="W1744" s="415"/>
      <c r="X1744" s="415"/>
      <c r="Y1744" s="415"/>
      <c r="Z1744" s="415"/>
      <c r="AA1744" s="415"/>
      <c r="AB1744" s="415"/>
      <c r="AC1744" s="415"/>
      <c r="AD1744" s="427"/>
      <c r="AE1744" s="415"/>
      <c r="AF1744" s="415"/>
      <c r="AG1744" s="415"/>
      <c r="AH1744" s="415"/>
      <c r="AI1744" s="415"/>
    </row>
    <row r="1745" spans="1:35" s="154" customFormat="1">
      <c r="A1745" s="415"/>
      <c r="B1745" s="415"/>
      <c r="C1745" s="425"/>
      <c r="D1745" s="415"/>
      <c r="E1745" s="415"/>
      <c r="F1745" s="415"/>
      <c r="G1745" s="416"/>
      <c r="H1745" s="416"/>
      <c r="I1745" s="415"/>
      <c r="J1745" s="417"/>
      <c r="K1745" s="415"/>
      <c r="L1745" s="415"/>
      <c r="M1745" s="415"/>
      <c r="N1745" s="418"/>
      <c r="O1745" s="418"/>
      <c r="P1745" s="414"/>
      <c r="Q1745" s="415"/>
      <c r="R1745" s="415"/>
      <c r="S1745" s="415"/>
      <c r="T1745" s="415"/>
      <c r="U1745" s="415"/>
      <c r="V1745" s="415"/>
      <c r="W1745" s="415"/>
      <c r="X1745" s="415"/>
      <c r="Y1745" s="415"/>
      <c r="Z1745" s="415"/>
      <c r="AA1745" s="415"/>
      <c r="AB1745" s="415"/>
      <c r="AC1745" s="415"/>
      <c r="AD1745" s="427"/>
      <c r="AE1745" s="415"/>
      <c r="AF1745" s="415"/>
      <c r="AG1745" s="415"/>
      <c r="AH1745" s="415"/>
      <c r="AI1745" s="415"/>
    </row>
    <row r="1746" spans="1:35" s="154" customFormat="1">
      <c r="A1746" s="415"/>
      <c r="B1746" s="415"/>
      <c r="C1746" s="425"/>
      <c r="D1746" s="415"/>
      <c r="E1746" s="415"/>
      <c r="F1746" s="415"/>
      <c r="G1746" s="416"/>
      <c r="H1746" s="416"/>
      <c r="I1746" s="415"/>
      <c r="J1746" s="417"/>
      <c r="K1746" s="415"/>
      <c r="L1746" s="415"/>
      <c r="M1746" s="415"/>
      <c r="N1746" s="418"/>
      <c r="O1746" s="418"/>
      <c r="P1746" s="414"/>
      <c r="Q1746" s="415"/>
      <c r="R1746" s="415"/>
      <c r="S1746" s="415"/>
      <c r="T1746" s="415"/>
      <c r="U1746" s="415"/>
      <c r="V1746" s="415"/>
      <c r="W1746" s="415"/>
      <c r="X1746" s="415"/>
      <c r="Y1746" s="415"/>
      <c r="Z1746" s="415"/>
      <c r="AA1746" s="415"/>
      <c r="AB1746" s="415"/>
      <c r="AC1746" s="415"/>
      <c r="AD1746" s="427"/>
      <c r="AE1746" s="415"/>
      <c r="AF1746" s="415"/>
      <c r="AG1746" s="415"/>
      <c r="AH1746" s="415"/>
      <c r="AI1746" s="415"/>
    </row>
    <row r="1747" spans="1:35" s="154" customFormat="1">
      <c r="A1747" s="415"/>
      <c r="B1747" s="415"/>
      <c r="C1747" s="425"/>
      <c r="D1747" s="415"/>
      <c r="E1747" s="415"/>
      <c r="F1747" s="415"/>
      <c r="G1747" s="416"/>
      <c r="H1747" s="416"/>
      <c r="I1747" s="415"/>
      <c r="J1747" s="417"/>
      <c r="K1747" s="415"/>
      <c r="L1747" s="415"/>
      <c r="M1747" s="415"/>
      <c r="N1747" s="418"/>
      <c r="O1747" s="418"/>
      <c r="P1747" s="414"/>
      <c r="Q1747" s="415"/>
      <c r="R1747" s="415"/>
      <c r="S1747" s="415"/>
      <c r="T1747" s="415"/>
      <c r="U1747" s="415"/>
      <c r="V1747" s="415"/>
      <c r="W1747" s="415"/>
      <c r="X1747" s="415"/>
      <c r="Y1747" s="415"/>
      <c r="Z1747" s="415"/>
      <c r="AA1747" s="415"/>
      <c r="AB1747" s="415"/>
      <c r="AC1747" s="415"/>
      <c r="AD1747" s="427"/>
      <c r="AE1747" s="415"/>
      <c r="AF1747" s="415"/>
      <c r="AG1747" s="415"/>
      <c r="AH1747" s="415"/>
      <c r="AI1747" s="415"/>
    </row>
    <row r="1748" spans="1:35" s="154" customFormat="1">
      <c r="A1748" s="415"/>
      <c r="B1748" s="415"/>
      <c r="C1748" s="425"/>
      <c r="D1748" s="415"/>
      <c r="E1748" s="415"/>
      <c r="F1748" s="415"/>
      <c r="G1748" s="416"/>
      <c r="H1748" s="416"/>
      <c r="I1748" s="415"/>
      <c r="J1748" s="417"/>
      <c r="K1748" s="415"/>
      <c r="L1748" s="415"/>
      <c r="M1748" s="415"/>
      <c r="N1748" s="418"/>
      <c r="O1748" s="418"/>
      <c r="P1748" s="414"/>
      <c r="Q1748" s="415"/>
      <c r="R1748" s="415"/>
      <c r="S1748" s="415"/>
      <c r="T1748" s="415"/>
      <c r="U1748" s="415"/>
      <c r="V1748" s="415"/>
      <c r="W1748" s="415"/>
      <c r="X1748" s="415"/>
      <c r="Y1748" s="415"/>
      <c r="Z1748" s="415"/>
      <c r="AA1748" s="415"/>
      <c r="AB1748" s="415"/>
      <c r="AC1748" s="415"/>
      <c r="AD1748" s="427"/>
      <c r="AE1748" s="415"/>
      <c r="AF1748" s="415"/>
      <c r="AG1748" s="415"/>
      <c r="AH1748" s="415"/>
      <c r="AI1748" s="415"/>
    </row>
    <row r="1749" spans="1:35" s="154" customFormat="1">
      <c r="A1749" s="415"/>
      <c r="B1749" s="415"/>
      <c r="C1749" s="425"/>
      <c r="D1749" s="415"/>
      <c r="E1749" s="415"/>
      <c r="F1749" s="415"/>
      <c r="G1749" s="416"/>
      <c r="H1749" s="416"/>
      <c r="I1749" s="415"/>
      <c r="J1749" s="417"/>
      <c r="K1749" s="415"/>
      <c r="L1749" s="415"/>
      <c r="M1749" s="415"/>
      <c r="N1749" s="418"/>
      <c r="O1749" s="418"/>
      <c r="P1749" s="414"/>
      <c r="Q1749" s="415"/>
      <c r="R1749" s="415"/>
      <c r="S1749" s="415"/>
      <c r="T1749" s="415"/>
      <c r="U1749" s="415"/>
      <c r="V1749" s="415"/>
      <c r="W1749" s="415"/>
      <c r="X1749" s="415"/>
      <c r="Y1749" s="415"/>
      <c r="Z1749" s="415"/>
      <c r="AA1749" s="415"/>
      <c r="AB1749" s="415"/>
      <c r="AC1749" s="415"/>
      <c r="AD1749" s="427"/>
      <c r="AE1749" s="415"/>
      <c r="AF1749" s="415"/>
      <c r="AG1749" s="415"/>
      <c r="AH1749" s="415"/>
      <c r="AI1749" s="415"/>
    </row>
    <row r="1750" spans="1:35" s="154" customFormat="1">
      <c r="A1750" s="415"/>
      <c r="B1750" s="415"/>
      <c r="C1750" s="425"/>
      <c r="D1750" s="415"/>
      <c r="E1750" s="415"/>
      <c r="F1750" s="415"/>
      <c r="G1750" s="416"/>
      <c r="H1750" s="416"/>
      <c r="I1750" s="415"/>
      <c r="J1750" s="417"/>
      <c r="K1750" s="415"/>
      <c r="L1750" s="415"/>
      <c r="M1750" s="415"/>
      <c r="N1750" s="418"/>
      <c r="O1750" s="418"/>
      <c r="P1750" s="414"/>
      <c r="Q1750" s="415"/>
      <c r="R1750" s="415"/>
      <c r="S1750" s="415"/>
      <c r="T1750" s="415"/>
      <c r="U1750" s="415"/>
      <c r="V1750" s="415"/>
      <c r="W1750" s="415"/>
      <c r="X1750" s="415"/>
      <c r="Y1750" s="415"/>
      <c r="Z1750" s="415"/>
      <c r="AA1750" s="415"/>
      <c r="AB1750" s="415"/>
      <c r="AC1750" s="415"/>
      <c r="AD1750" s="427"/>
      <c r="AE1750" s="415"/>
      <c r="AF1750" s="415"/>
      <c r="AG1750" s="415"/>
      <c r="AH1750" s="415"/>
      <c r="AI1750" s="415"/>
    </row>
    <row r="1751" spans="1:35" s="154" customFormat="1">
      <c r="A1751" s="415"/>
      <c r="B1751" s="415"/>
      <c r="C1751" s="425"/>
      <c r="D1751" s="415"/>
      <c r="E1751" s="415"/>
      <c r="F1751" s="415"/>
      <c r="G1751" s="416"/>
      <c r="H1751" s="416"/>
      <c r="I1751" s="415"/>
      <c r="J1751" s="417"/>
      <c r="K1751" s="415"/>
      <c r="L1751" s="415"/>
      <c r="M1751" s="415"/>
      <c r="N1751" s="418"/>
      <c r="O1751" s="418"/>
      <c r="P1751" s="414"/>
      <c r="Q1751" s="415"/>
      <c r="R1751" s="415"/>
      <c r="S1751" s="415"/>
      <c r="T1751" s="415"/>
      <c r="U1751" s="415"/>
      <c r="V1751" s="415"/>
      <c r="W1751" s="415"/>
      <c r="X1751" s="415"/>
      <c r="Y1751" s="415"/>
      <c r="Z1751" s="415"/>
      <c r="AA1751" s="415"/>
      <c r="AB1751" s="415"/>
      <c r="AC1751" s="415"/>
      <c r="AD1751" s="427"/>
      <c r="AE1751" s="415"/>
      <c r="AF1751" s="415"/>
      <c r="AG1751" s="415"/>
      <c r="AH1751" s="415"/>
      <c r="AI1751" s="415"/>
    </row>
    <row r="1752" spans="1:35" s="154" customFormat="1">
      <c r="A1752" s="415"/>
      <c r="B1752" s="415"/>
      <c r="C1752" s="425"/>
      <c r="D1752" s="415"/>
      <c r="E1752" s="415"/>
      <c r="F1752" s="415"/>
      <c r="G1752" s="416"/>
      <c r="H1752" s="416"/>
      <c r="I1752" s="415"/>
      <c r="J1752" s="417"/>
      <c r="K1752" s="415"/>
      <c r="L1752" s="415"/>
      <c r="M1752" s="415"/>
      <c r="N1752" s="418"/>
      <c r="O1752" s="418"/>
      <c r="P1752" s="414"/>
      <c r="Q1752" s="415"/>
      <c r="R1752" s="415"/>
      <c r="S1752" s="415"/>
      <c r="T1752" s="415"/>
      <c r="U1752" s="415"/>
      <c r="V1752" s="415"/>
      <c r="W1752" s="415"/>
      <c r="X1752" s="415"/>
      <c r="Y1752" s="415"/>
      <c r="Z1752" s="415"/>
      <c r="AA1752" s="415"/>
      <c r="AB1752" s="415"/>
      <c r="AC1752" s="415"/>
      <c r="AD1752" s="427"/>
      <c r="AE1752" s="415"/>
      <c r="AF1752" s="415"/>
      <c r="AG1752" s="415"/>
      <c r="AH1752" s="415"/>
      <c r="AI1752" s="415"/>
    </row>
    <row r="1753" spans="1:35" s="154" customFormat="1">
      <c r="A1753" s="415"/>
      <c r="B1753" s="415"/>
      <c r="C1753" s="425"/>
      <c r="D1753" s="415"/>
      <c r="E1753" s="415"/>
      <c r="F1753" s="415"/>
      <c r="G1753" s="416"/>
      <c r="H1753" s="416"/>
      <c r="I1753" s="415"/>
      <c r="J1753" s="417"/>
      <c r="K1753" s="415"/>
      <c r="L1753" s="415"/>
      <c r="M1753" s="415"/>
      <c r="N1753" s="418"/>
      <c r="O1753" s="418"/>
      <c r="P1753" s="414"/>
      <c r="Q1753" s="415"/>
      <c r="R1753" s="415"/>
      <c r="S1753" s="415"/>
      <c r="T1753" s="415"/>
      <c r="U1753" s="415"/>
      <c r="V1753" s="415"/>
      <c r="W1753" s="415"/>
      <c r="X1753" s="415"/>
      <c r="Y1753" s="415"/>
      <c r="Z1753" s="415"/>
      <c r="AA1753" s="415"/>
      <c r="AB1753" s="415"/>
      <c r="AC1753" s="415"/>
      <c r="AD1753" s="427"/>
      <c r="AE1753" s="415"/>
      <c r="AF1753" s="415"/>
      <c r="AG1753" s="415"/>
      <c r="AH1753" s="415"/>
      <c r="AI1753" s="415"/>
    </row>
    <row r="1754" spans="1:35" s="154" customFormat="1">
      <c r="A1754" s="415"/>
      <c r="B1754" s="415"/>
      <c r="C1754" s="425"/>
      <c r="D1754" s="415"/>
      <c r="E1754" s="415"/>
      <c r="F1754" s="415"/>
      <c r="G1754" s="416"/>
      <c r="H1754" s="416"/>
      <c r="I1754" s="415"/>
      <c r="J1754" s="417"/>
      <c r="K1754" s="415"/>
      <c r="L1754" s="415"/>
      <c r="M1754" s="415"/>
      <c r="N1754" s="418"/>
      <c r="O1754" s="418"/>
      <c r="P1754" s="414"/>
      <c r="Q1754" s="415"/>
      <c r="R1754" s="415"/>
      <c r="S1754" s="415"/>
      <c r="T1754" s="415"/>
      <c r="U1754" s="415"/>
      <c r="V1754" s="415"/>
      <c r="W1754" s="415"/>
      <c r="X1754" s="415"/>
      <c r="Y1754" s="415"/>
      <c r="Z1754" s="415"/>
      <c r="AA1754" s="415"/>
      <c r="AB1754" s="415"/>
      <c r="AC1754" s="415"/>
      <c r="AD1754" s="427"/>
      <c r="AE1754" s="415"/>
      <c r="AF1754" s="415"/>
      <c r="AG1754" s="415"/>
      <c r="AH1754" s="415"/>
      <c r="AI1754" s="415"/>
    </row>
    <row r="1755" spans="1:35" s="154" customFormat="1">
      <c r="A1755" s="415"/>
      <c r="B1755" s="415"/>
      <c r="C1755" s="425"/>
      <c r="D1755" s="415"/>
      <c r="E1755" s="415"/>
      <c r="F1755" s="415"/>
      <c r="G1755" s="416"/>
      <c r="H1755" s="416"/>
      <c r="I1755" s="415"/>
      <c r="J1755" s="417"/>
      <c r="K1755" s="415"/>
      <c r="L1755" s="415"/>
      <c r="M1755" s="415"/>
      <c r="N1755" s="418"/>
      <c r="O1755" s="418"/>
      <c r="P1755" s="414"/>
      <c r="Q1755" s="415"/>
      <c r="R1755" s="415"/>
      <c r="S1755" s="415"/>
      <c r="T1755" s="415"/>
      <c r="U1755" s="415"/>
      <c r="V1755" s="415"/>
      <c r="W1755" s="415"/>
      <c r="X1755" s="415"/>
      <c r="Y1755" s="415"/>
      <c r="Z1755" s="415"/>
      <c r="AA1755" s="415"/>
      <c r="AB1755" s="415"/>
      <c r="AC1755" s="415"/>
      <c r="AD1755" s="427"/>
      <c r="AE1755" s="415"/>
      <c r="AF1755" s="415"/>
      <c r="AG1755" s="415"/>
      <c r="AH1755" s="415"/>
      <c r="AI1755" s="415"/>
    </row>
    <row r="1756" spans="1:35" s="154" customFormat="1">
      <c r="A1756" s="415"/>
      <c r="B1756" s="415"/>
      <c r="C1756" s="425"/>
      <c r="D1756" s="415"/>
      <c r="E1756" s="415"/>
      <c r="F1756" s="415"/>
      <c r="G1756" s="416"/>
      <c r="H1756" s="416"/>
      <c r="I1756" s="415"/>
      <c r="J1756" s="417"/>
      <c r="K1756" s="415"/>
      <c r="L1756" s="415"/>
      <c r="M1756" s="415"/>
      <c r="N1756" s="418"/>
      <c r="O1756" s="418"/>
      <c r="P1756" s="414"/>
      <c r="Q1756" s="415"/>
      <c r="R1756" s="415"/>
      <c r="S1756" s="415"/>
      <c r="T1756" s="415"/>
      <c r="U1756" s="415"/>
      <c r="V1756" s="415"/>
      <c r="W1756" s="415"/>
      <c r="X1756" s="415"/>
      <c r="Y1756" s="415"/>
      <c r="Z1756" s="415"/>
      <c r="AA1756" s="415"/>
      <c r="AB1756" s="415"/>
      <c r="AC1756" s="415"/>
      <c r="AD1756" s="427"/>
      <c r="AE1756" s="415"/>
      <c r="AF1756" s="415"/>
      <c r="AG1756" s="415"/>
      <c r="AH1756" s="415"/>
      <c r="AI1756" s="415"/>
    </row>
    <row r="1757" spans="1:35" s="154" customFormat="1">
      <c r="A1757" s="415"/>
      <c r="B1757" s="415"/>
      <c r="C1757" s="425"/>
      <c r="D1757" s="415"/>
      <c r="E1757" s="415"/>
      <c r="F1757" s="415"/>
      <c r="G1757" s="416"/>
      <c r="H1757" s="416"/>
      <c r="I1757" s="415"/>
      <c r="J1757" s="417"/>
      <c r="K1757" s="415"/>
      <c r="L1757" s="415"/>
      <c r="M1757" s="415"/>
      <c r="N1757" s="418"/>
      <c r="O1757" s="418"/>
      <c r="P1757" s="414"/>
      <c r="Q1757" s="415"/>
      <c r="R1757" s="415"/>
      <c r="S1757" s="415"/>
      <c r="T1757" s="415"/>
      <c r="U1757" s="415"/>
      <c r="V1757" s="415"/>
      <c r="W1757" s="415"/>
      <c r="X1757" s="415"/>
      <c r="Y1757" s="415"/>
      <c r="Z1757" s="415"/>
      <c r="AA1757" s="415"/>
      <c r="AB1757" s="415"/>
      <c r="AC1757" s="415"/>
      <c r="AD1757" s="427"/>
      <c r="AE1757" s="415"/>
      <c r="AF1757" s="415"/>
      <c r="AG1757" s="415"/>
      <c r="AH1757" s="415"/>
      <c r="AI1757" s="415"/>
    </row>
    <row r="1758" spans="1:35" s="154" customFormat="1">
      <c r="A1758" s="415"/>
      <c r="B1758" s="415"/>
      <c r="C1758" s="425"/>
      <c r="D1758" s="415"/>
      <c r="E1758" s="415"/>
      <c r="F1758" s="415"/>
      <c r="G1758" s="416"/>
      <c r="H1758" s="416"/>
      <c r="I1758" s="415"/>
      <c r="J1758" s="417"/>
      <c r="K1758" s="415"/>
      <c r="L1758" s="415"/>
      <c r="M1758" s="415"/>
      <c r="N1758" s="418"/>
      <c r="O1758" s="418"/>
      <c r="P1758" s="414"/>
      <c r="Q1758" s="415"/>
      <c r="R1758" s="415"/>
      <c r="S1758" s="415"/>
      <c r="T1758" s="415"/>
      <c r="U1758" s="415"/>
      <c r="V1758" s="415"/>
      <c r="W1758" s="415"/>
      <c r="X1758" s="415"/>
      <c r="Y1758" s="415"/>
      <c r="Z1758" s="415"/>
      <c r="AA1758" s="415"/>
      <c r="AB1758" s="415"/>
      <c r="AC1758" s="415"/>
      <c r="AD1758" s="427"/>
      <c r="AE1758" s="415"/>
      <c r="AF1758" s="415"/>
      <c r="AG1758" s="415"/>
      <c r="AH1758" s="415"/>
      <c r="AI1758" s="415"/>
    </row>
    <row r="1759" spans="1:35" s="154" customFormat="1">
      <c r="A1759" s="415"/>
      <c r="B1759" s="415"/>
      <c r="C1759" s="425"/>
      <c r="D1759" s="415"/>
      <c r="E1759" s="415"/>
      <c r="F1759" s="415"/>
      <c r="G1759" s="416"/>
      <c r="H1759" s="416"/>
      <c r="I1759" s="415"/>
      <c r="J1759" s="417"/>
      <c r="K1759" s="415"/>
      <c r="L1759" s="415"/>
      <c r="M1759" s="415"/>
      <c r="N1759" s="418"/>
      <c r="O1759" s="418"/>
      <c r="P1759" s="414"/>
      <c r="Q1759" s="415"/>
      <c r="R1759" s="415"/>
      <c r="S1759" s="415"/>
      <c r="T1759" s="415"/>
      <c r="U1759" s="415"/>
      <c r="V1759" s="415"/>
      <c r="W1759" s="415"/>
      <c r="X1759" s="415"/>
      <c r="Y1759" s="415"/>
      <c r="Z1759" s="415"/>
      <c r="AA1759" s="415"/>
      <c r="AB1759" s="415"/>
      <c r="AC1759" s="415"/>
      <c r="AD1759" s="427"/>
      <c r="AE1759" s="415"/>
      <c r="AF1759" s="415"/>
      <c r="AG1759" s="415"/>
      <c r="AH1759" s="415"/>
      <c r="AI1759" s="415"/>
    </row>
    <row r="1760" spans="1:35" s="154" customFormat="1">
      <c r="A1760" s="415"/>
      <c r="B1760" s="415"/>
      <c r="C1760" s="425"/>
      <c r="D1760" s="415"/>
      <c r="E1760" s="415"/>
      <c r="F1760" s="415"/>
      <c r="G1760" s="416"/>
      <c r="H1760" s="416"/>
      <c r="I1760" s="415"/>
      <c r="J1760" s="417"/>
      <c r="K1760" s="415"/>
      <c r="L1760" s="415"/>
      <c r="M1760" s="415"/>
      <c r="N1760" s="418"/>
      <c r="O1760" s="418"/>
      <c r="P1760" s="414"/>
      <c r="Q1760" s="415"/>
      <c r="R1760" s="415"/>
      <c r="S1760" s="415"/>
      <c r="T1760" s="415"/>
      <c r="U1760" s="415"/>
      <c r="V1760" s="415"/>
      <c r="W1760" s="415"/>
      <c r="X1760" s="415"/>
      <c r="Y1760" s="415"/>
      <c r="Z1760" s="415"/>
      <c r="AA1760" s="415"/>
      <c r="AB1760" s="415"/>
      <c r="AC1760" s="415"/>
      <c r="AD1760" s="427"/>
      <c r="AE1760" s="415"/>
      <c r="AF1760" s="415"/>
      <c r="AG1760" s="415"/>
      <c r="AH1760" s="415"/>
      <c r="AI1760" s="415"/>
    </row>
    <row r="1761" spans="1:35" s="154" customFormat="1">
      <c r="A1761" s="415"/>
      <c r="B1761" s="415"/>
      <c r="C1761" s="425"/>
      <c r="D1761" s="415"/>
      <c r="E1761" s="415"/>
      <c r="F1761" s="415"/>
      <c r="G1761" s="416"/>
      <c r="H1761" s="416"/>
      <c r="I1761" s="415"/>
      <c r="J1761" s="417"/>
      <c r="K1761" s="415"/>
      <c r="L1761" s="415"/>
      <c r="M1761" s="415"/>
      <c r="N1761" s="418"/>
      <c r="O1761" s="418"/>
      <c r="P1761" s="414"/>
      <c r="Q1761" s="415"/>
      <c r="R1761" s="415"/>
      <c r="S1761" s="415"/>
      <c r="T1761" s="415"/>
      <c r="U1761" s="415"/>
      <c r="V1761" s="415"/>
      <c r="W1761" s="415"/>
      <c r="X1761" s="415"/>
      <c r="Y1761" s="415"/>
      <c r="Z1761" s="415"/>
      <c r="AA1761" s="415"/>
      <c r="AB1761" s="415"/>
      <c r="AC1761" s="415"/>
      <c r="AD1761" s="427"/>
      <c r="AE1761" s="415"/>
      <c r="AF1761" s="415"/>
      <c r="AG1761" s="415"/>
      <c r="AH1761" s="415"/>
      <c r="AI1761" s="415"/>
    </row>
    <row r="1762" spans="1:35" s="154" customFormat="1">
      <c r="A1762" s="415"/>
      <c r="B1762" s="415"/>
      <c r="C1762" s="425"/>
      <c r="D1762" s="415"/>
      <c r="E1762" s="415"/>
      <c r="F1762" s="415"/>
      <c r="G1762" s="416"/>
      <c r="H1762" s="416"/>
      <c r="I1762" s="415"/>
      <c r="J1762" s="417"/>
      <c r="K1762" s="415"/>
      <c r="L1762" s="415"/>
      <c r="M1762" s="415"/>
      <c r="N1762" s="418"/>
      <c r="O1762" s="418"/>
      <c r="P1762" s="414"/>
      <c r="Q1762" s="415"/>
      <c r="R1762" s="415"/>
      <c r="S1762" s="415"/>
      <c r="T1762" s="415"/>
      <c r="U1762" s="415"/>
      <c r="V1762" s="415"/>
      <c r="W1762" s="415"/>
      <c r="X1762" s="415"/>
      <c r="Y1762" s="415"/>
      <c r="Z1762" s="415"/>
      <c r="AA1762" s="415"/>
      <c r="AB1762" s="415"/>
      <c r="AC1762" s="415"/>
      <c r="AD1762" s="427"/>
      <c r="AE1762" s="415"/>
      <c r="AF1762" s="415"/>
      <c r="AG1762" s="415"/>
      <c r="AH1762" s="415"/>
      <c r="AI1762" s="415"/>
    </row>
    <row r="1763" spans="1:35" s="154" customFormat="1">
      <c r="A1763" s="415"/>
      <c r="B1763" s="415"/>
      <c r="C1763" s="425"/>
      <c r="D1763" s="415"/>
      <c r="E1763" s="415"/>
      <c r="F1763" s="415"/>
      <c r="G1763" s="416"/>
      <c r="H1763" s="416"/>
      <c r="I1763" s="415"/>
      <c r="J1763" s="417"/>
      <c r="K1763" s="415"/>
      <c r="L1763" s="415"/>
      <c r="M1763" s="415"/>
      <c r="N1763" s="418"/>
      <c r="O1763" s="418"/>
      <c r="P1763" s="414"/>
      <c r="Q1763" s="415"/>
      <c r="R1763" s="415"/>
      <c r="S1763" s="415"/>
      <c r="T1763" s="415"/>
      <c r="U1763" s="415"/>
      <c r="V1763" s="415"/>
      <c r="W1763" s="415"/>
      <c r="X1763" s="415"/>
      <c r="Y1763" s="415"/>
      <c r="Z1763" s="415"/>
      <c r="AA1763" s="415"/>
      <c r="AB1763" s="415"/>
      <c r="AC1763" s="415"/>
      <c r="AD1763" s="427"/>
      <c r="AE1763" s="415"/>
      <c r="AF1763" s="415"/>
      <c r="AG1763" s="415"/>
      <c r="AH1763" s="415"/>
      <c r="AI1763" s="415"/>
    </row>
    <row r="1764" spans="1:35" s="154" customFormat="1">
      <c r="A1764" s="415"/>
      <c r="B1764" s="415"/>
      <c r="C1764" s="425"/>
      <c r="D1764" s="415"/>
      <c r="E1764" s="415"/>
      <c r="F1764" s="415"/>
      <c r="G1764" s="416"/>
      <c r="H1764" s="416"/>
      <c r="I1764" s="415"/>
      <c r="J1764" s="417"/>
      <c r="K1764" s="415"/>
      <c r="L1764" s="415"/>
      <c r="M1764" s="415"/>
      <c r="N1764" s="418"/>
      <c r="O1764" s="418"/>
      <c r="P1764" s="414"/>
      <c r="Q1764" s="415"/>
      <c r="R1764" s="415"/>
      <c r="S1764" s="415"/>
      <c r="T1764" s="415"/>
      <c r="U1764" s="415"/>
      <c r="V1764" s="415"/>
      <c r="W1764" s="415"/>
      <c r="X1764" s="415"/>
      <c r="Y1764" s="415"/>
      <c r="Z1764" s="415"/>
      <c r="AA1764" s="415"/>
      <c r="AB1764" s="415"/>
      <c r="AC1764" s="415"/>
      <c r="AD1764" s="427"/>
      <c r="AE1764" s="415"/>
      <c r="AF1764" s="415"/>
      <c r="AG1764" s="415"/>
      <c r="AH1764" s="415"/>
      <c r="AI1764" s="415"/>
    </row>
    <row r="1765" spans="1:35" s="154" customFormat="1">
      <c r="A1765" s="415"/>
      <c r="B1765" s="415"/>
      <c r="C1765" s="425"/>
      <c r="D1765" s="415"/>
      <c r="E1765" s="415"/>
      <c r="F1765" s="415"/>
      <c r="G1765" s="416"/>
      <c r="H1765" s="416"/>
      <c r="I1765" s="415"/>
      <c r="J1765" s="417"/>
      <c r="K1765" s="415"/>
      <c r="L1765" s="415"/>
      <c r="M1765" s="415"/>
      <c r="N1765" s="418"/>
      <c r="O1765" s="418"/>
      <c r="P1765" s="414"/>
      <c r="Q1765" s="415"/>
      <c r="R1765" s="415"/>
      <c r="S1765" s="415"/>
      <c r="T1765" s="415"/>
      <c r="U1765" s="415"/>
      <c r="V1765" s="415"/>
      <c r="W1765" s="415"/>
      <c r="X1765" s="415"/>
      <c r="Y1765" s="415"/>
      <c r="Z1765" s="415"/>
      <c r="AA1765" s="415"/>
      <c r="AB1765" s="415"/>
      <c r="AC1765" s="415"/>
      <c r="AD1765" s="427"/>
      <c r="AE1765" s="415"/>
      <c r="AF1765" s="415"/>
      <c r="AG1765" s="415"/>
      <c r="AH1765" s="415"/>
      <c r="AI1765" s="415"/>
    </row>
    <row r="1766" spans="1:35" s="154" customFormat="1">
      <c r="A1766" s="415"/>
      <c r="B1766" s="415"/>
      <c r="C1766" s="425"/>
      <c r="D1766" s="415"/>
      <c r="E1766" s="415"/>
      <c r="F1766" s="415"/>
      <c r="G1766" s="416"/>
      <c r="H1766" s="416"/>
      <c r="I1766" s="415"/>
      <c r="J1766" s="417"/>
      <c r="K1766" s="415"/>
      <c r="L1766" s="415"/>
      <c r="M1766" s="415"/>
      <c r="N1766" s="418"/>
      <c r="O1766" s="418"/>
      <c r="P1766" s="414"/>
      <c r="Q1766" s="415"/>
      <c r="R1766" s="415"/>
      <c r="S1766" s="415"/>
      <c r="T1766" s="415"/>
      <c r="U1766" s="415"/>
      <c r="V1766" s="415"/>
      <c r="W1766" s="415"/>
      <c r="X1766" s="415"/>
      <c r="Y1766" s="415"/>
      <c r="Z1766" s="415"/>
      <c r="AA1766" s="415"/>
      <c r="AB1766" s="415"/>
      <c r="AC1766" s="415"/>
      <c r="AD1766" s="427"/>
      <c r="AE1766" s="415"/>
      <c r="AF1766" s="415"/>
      <c r="AG1766" s="415"/>
      <c r="AH1766" s="415"/>
      <c r="AI1766" s="415"/>
    </row>
    <row r="1767" spans="1:35" s="154" customFormat="1">
      <c r="A1767" s="415"/>
      <c r="B1767" s="415"/>
      <c r="C1767" s="425"/>
      <c r="D1767" s="415"/>
      <c r="E1767" s="415"/>
      <c r="F1767" s="415"/>
      <c r="G1767" s="416"/>
      <c r="H1767" s="416"/>
      <c r="I1767" s="415"/>
      <c r="J1767" s="417"/>
      <c r="K1767" s="415"/>
      <c r="L1767" s="415"/>
      <c r="M1767" s="415"/>
      <c r="N1767" s="418"/>
      <c r="O1767" s="418"/>
      <c r="P1767" s="414"/>
      <c r="Q1767" s="415"/>
      <c r="R1767" s="415"/>
      <c r="S1767" s="415"/>
      <c r="T1767" s="415"/>
      <c r="U1767" s="415"/>
      <c r="V1767" s="415"/>
      <c r="W1767" s="415"/>
      <c r="X1767" s="415"/>
      <c r="Y1767" s="415"/>
      <c r="Z1767" s="415"/>
      <c r="AA1767" s="415"/>
      <c r="AB1767" s="415"/>
      <c r="AC1767" s="415"/>
      <c r="AD1767" s="427"/>
      <c r="AE1767" s="415"/>
      <c r="AF1767" s="415"/>
      <c r="AG1767" s="415"/>
      <c r="AH1767" s="415"/>
      <c r="AI1767" s="415"/>
    </row>
    <row r="1768" spans="1:35" s="154" customFormat="1">
      <c r="A1768" s="415"/>
      <c r="B1768" s="415"/>
      <c r="C1768" s="425"/>
      <c r="D1768" s="415"/>
      <c r="E1768" s="415"/>
      <c r="F1768" s="415"/>
      <c r="G1768" s="416"/>
      <c r="H1768" s="416"/>
      <c r="I1768" s="415"/>
      <c r="J1768" s="417"/>
      <c r="K1768" s="415"/>
      <c r="L1768" s="415"/>
      <c r="M1768" s="415"/>
      <c r="N1768" s="418"/>
      <c r="O1768" s="418"/>
      <c r="P1768" s="414"/>
      <c r="Q1768" s="415"/>
      <c r="R1768" s="415"/>
      <c r="S1768" s="415"/>
      <c r="T1768" s="415"/>
      <c r="U1768" s="415"/>
      <c r="V1768" s="415"/>
      <c r="W1768" s="415"/>
      <c r="X1768" s="415"/>
      <c r="Y1768" s="415"/>
      <c r="Z1768" s="415"/>
      <c r="AA1768" s="415"/>
      <c r="AB1768" s="415"/>
      <c r="AC1768" s="415"/>
      <c r="AD1768" s="427"/>
      <c r="AE1768" s="415"/>
      <c r="AF1768" s="415"/>
      <c r="AG1768" s="415"/>
      <c r="AH1768" s="415"/>
      <c r="AI1768" s="415"/>
    </row>
    <row r="1769" spans="1:35" s="154" customFormat="1">
      <c r="A1769" s="415"/>
      <c r="B1769" s="415"/>
      <c r="C1769" s="425"/>
      <c r="D1769" s="415"/>
      <c r="E1769" s="415"/>
      <c r="F1769" s="415"/>
      <c r="G1769" s="416"/>
      <c r="H1769" s="416"/>
      <c r="I1769" s="415"/>
      <c r="J1769" s="417"/>
      <c r="K1769" s="415"/>
      <c r="L1769" s="415"/>
      <c r="M1769" s="415"/>
      <c r="N1769" s="418"/>
      <c r="O1769" s="418"/>
      <c r="P1769" s="414"/>
      <c r="Q1769" s="415"/>
      <c r="R1769" s="415"/>
      <c r="S1769" s="415"/>
      <c r="T1769" s="415"/>
      <c r="U1769" s="415"/>
      <c r="V1769" s="415"/>
      <c r="W1769" s="415"/>
      <c r="X1769" s="415"/>
      <c r="Y1769" s="415"/>
      <c r="Z1769" s="415"/>
      <c r="AA1769" s="415"/>
      <c r="AB1769" s="415"/>
      <c r="AC1769" s="415"/>
      <c r="AD1769" s="427"/>
      <c r="AE1769" s="415"/>
      <c r="AF1769" s="415"/>
      <c r="AG1769" s="415"/>
      <c r="AH1769" s="415"/>
      <c r="AI1769" s="415"/>
    </row>
    <row r="1770" spans="1:35" s="154" customFormat="1">
      <c r="A1770" s="415"/>
      <c r="B1770" s="415"/>
      <c r="C1770" s="425"/>
      <c r="D1770" s="415"/>
      <c r="E1770" s="415"/>
      <c r="F1770" s="415"/>
      <c r="G1770" s="416"/>
      <c r="H1770" s="416"/>
      <c r="I1770" s="415"/>
      <c r="J1770" s="417"/>
      <c r="K1770" s="415"/>
      <c r="L1770" s="415"/>
      <c r="M1770" s="415"/>
      <c r="N1770" s="418"/>
      <c r="O1770" s="418"/>
      <c r="P1770" s="414"/>
      <c r="Q1770" s="415"/>
      <c r="R1770" s="415"/>
      <c r="S1770" s="415"/>
      <c r="T1770" s="415"/>
      <c r="U1770" s="415"/>
      <c r="V1770" s="415"/>
      <c r="W1770" s="415"/>
      <c r="X1770" s="415"/>
      <c r="Y1770" s="415"/>
      <c r="Z1770" s="415"/>
      <c r="AA1770" s="415"/>
      <c r="AB1770" s="415"/>
      <c r="AC1770" s="415"/>
      <c r="AD1770" s="427"/>
      <c r="AE1770" s="415"/>
      <c r="AF1770" s="415"/>
      <c r="AG1770" s="415"/>
      <c r="AH1770" s="415"/>
      <c r="AI1770" s="415"/>
    </row>
    <row r="1771" spans="1:35" s="154" customFormat="1">
      <c r="A1771" s="415"/>
      <c r="B1771" s="415"/>
      <c r="C1771" s="425"/>
      <c r="D1771" s="415"/>
      <c r="E1771" s="415"/>
      <c r="F1771" s="415"/>
      <c r="G1771" s="416"/>
      <c r="H1771" s="416"/>
      <c r="I1771" s="415"/>
      <c r="J1771" s="417"/>
      <c r="K1771" s="415"/>
      <c r="L1771" s="415"/>
      <c r="M1771" s="415"/>
      <c r="N1771" s="418"/>
      <c r="O1771" s="418"/>
      <c r="P1771" s="414"/>
      <c r="Q1771" s="415"/>
      <c r="R1771" s="415"/>
      <c r="S1771" s="415"/>
      <c r="T1771" s="415"/>
      <c r="U1771" s="415"/>
      <c r="V1771" s="415"/>
      <c r="W1771" s="415"/>
      <c r="X1771" s="415"/>
      <c r="Y1771" s="415"/>
      <c r="Z1771" s="415"/>
      <c r="AA1771" s="415"/>
      <c r="AB1771" s="415"/>
      <c r="AC1771" s="415"/>
      <c r="AD1771" s="427"/>
      <c r="AE1771" s="415"/>
      <c r="AF1771" s="415"/>
      <c r="AG1771" s="415"/>
      <c r="AH1771" s="415"/>
      <c r="AI1771" s="415"/>
    </row>
    <row r="1772" spans="1:35" s="154" customFormat="1">
      <c r="A1772" s="415"/>
      <c r="B1772" s="415"/>
      <c r="C1772" s="425"/>
      <c r="D1772" s="415"/>
      <c r="E1772" s="415"/>
      <c r="F1772" s="415"/>
      <c r="G1772" s="416"/>
      <c r="H1772" s="416"/>
      <c r="I1772" s="415"/>
      <c r="J1772" s="417"/>
      <c r="K1772" s="415"/>
      <c r="L1772" s="415"/>
      <c r="M1772" s="415"/>
      <c r="N1772" s="418"/>
      <c r="O1772" s="418"/>
      <c r="P1772" s="414"/>
      <c r="Q1772" s="415"/>
      <c r="R1772" s="415"/>
      <c r="S1772" s="415"/>
      <c r="T1772" s="415"/>
      <c r="U1772" s="415"/>
      <c r="V1772" s="415"/>
      <c r="W1772" s="415"/>
      <c r="X1772" s="415"/>
      <c r="Y1772" s="415"/>
      <c r="Z1772" s="415"/>
      <c r="AA1772" s="415"/>
      <c r="AB1772" s="415"/>
      <c r="AC1772" s="415"/>
      <c r="AD1772" s="427"/>
      <c r="AE1772" s="415"/>
      <c r="AF1772" s="415"/>
      <c r="AG1772" s="415"/>
      <c r="AH1772" s="415"/>
      <c r="AI1772" s="415"/>
    </row>
    <row r="1773" spans="1:35" s="154" customFormat="1">
      <c r="A1773" s="415"/>
      <c r="B1773" s="415"/>
      <c r="C1773" s="425"/>
      <c r="D1773" s="415"/>
      <c r="E1773" s="415"/>
      <c r="F1773" s="415"/>
      <c r="G1773" s="416"/>
      <c r="H1773" s="416"/>
      <c r="I1773" s="415"/>
      <c r="J1773" s="417"/>
      <c r="K1773" s="415"/>
      <c r="L1773" s="415"/>
      <c r="M1773" s="415"/>
      <c r="N1773" s="418"/>
      <c r="O1773" s="418"/>
      <c r="P1773" s="414"/>
      <c r="Q1773" s="415"/>
      <c r="R1773" s="415"/>
      <c r="S1773" s="415"/>
      <c r="T1773" s="415"/>
      <c r="U1773" s="415"/>
      <c r="V1773" s="415"/>
      <c r="W1773" s="415"/>
      <c r="X1773" s="415"/>
      <c r="Y1773" s="415"/>
      <c r="Z1773" s="415"/>
      <c r="AA1773" s="415"/>
      <c r="AB1773" s="415"/>
      <c r="AC1773" s="415"/>
      <c r="AD1773" s="427"/>
      <c r="AE1773" s="415"/>
      <c r="AF1773" s="415"/>
      <c r="AG1773" s="415"/>
      <c r="AH1773" s="415"/>
      <c r="AI1773" s="415"/>
    </row>
    <row r="1774" spans="1:35" s="154" customFormat="1">
      <c r="A1774" s="415"/>
      <c r="B1774" s="415"/>
      <c r="C1774" s="425"/>
      <c r="D1774" s="415"/>
      <c r="E1774" s="415"/>
      <c r="F1774" s="415"/>
      <c r="G1774" s="416"/>
      <c r="H1774" s="416"/>
      <c r="I1774" s="415"/>
      <c r="J1774" s="417"/>
      <c r="K1774" s="415"/>
      <c r="L1774" s="415"/>
      <c r="M1774" s="415"/>
      <c r="N1774" s="418"/>
      <c r="O1774" s="418"/>
      <c r="P1774" s="414"/>
      <c r="Q1774" s="415"/>
      <c r="R1774" s="415"/>
      <c r="S1774" s="415"/>
      <c r="T1774" s="415"/>
      <c r="U1774" s="415"/>
      <c r="V1774" s="415"/>
      <c r="W1774" s="415"/>
      <c r="X1774" s="415"/>
      <c r="Y1774" s="415"/>
      <c r="Z1774" s="415"/>
      <c r="AA1774" s="415"/>
      <c r="AB1774" s="415"/>
      <c r="AC1774" s="415"/>
      <c r="AD1774" s="427"/>
      <c r="AE1774" s="415"/>
      <c r="AF1774" s="415"/>
      <c r="AG1774" s="415"/>
      <c r="AH1774" s="415"/>
      <c r="AI1774" s="415"/>
    </row>
    <row r="1775" spans="1:35" s="154" customFormat="1">
      <c r="A1775" s="415"/>
      <c r="B1775" s="415"/>
      <c r="C1775" s="425"/>
      <c r="D1775" s="415"/>
      <c r="E1775" s="415"/>
      <c r="F1775" s="415"/>
      <c r="G1775" s="416"/>
      <c r="H1775" s="416"/>
      <c r="I1775" s="415"/>
      <c r="J1775" s="417"/>
      <c r="K1775" s="415"/>
      <c r="L1775" s="415"/>
      <c r="M1775" s="415"/>
      <c r="N1775" s="418"/>
      <c r="O1775" s="418"/>
      <c r="P1775" s="414"/>
      <c r="Q1775" s="415"/>
      <c r="R1775" s="415"/>
      <c r="S1775" s="415"/>
      <c r="T1775" s="415"/>
      <c r="U1775" s="415"/>
      <c r="V1775" s="415"/>
      <c r="W1775" s="415"/>
      <c r="X1775" s="415"/>
      <c r="Y1775" s="415"/>
      <c r="Z1775" s="415"/>
      <c r="AA1775" s="415"/>
      <c r="AB1775" s="415"/>
      <c r="AC1775" s="415"/>
      <c r="AD1775" s="427"/>
      <c r="AE1775" s="415"/>
      <c r="AF1775" s="415"/>
      <c r="AG1775" s="415"/>
      <c r="AH1775" s="415"/>
      <c r="AI1775" s="415"/>
    </row>
    <row r="1776" spans="1:35" s="154" customFormat="1">
      <c r="A1776" s="415"/>
      <c r="B1776" s="415"/>
      <c r="C1776" s="425"/>
      <c r="D1776" s="415"/>
      <c r="E1776" s="415"/>
      <c r="F1776" s="415"/>
      <c r="G1776" s="416"/>
      <c r="H1776" s="416"/>
      <c r="I1776" s="415"/>
      <c r="J1776" s="417"/>
      <c r="K1776" s="415"/>
      <c r="L1776" s="415"/>
      <c r="M1776" s="415"/>
      <c r="N1776" s="418"/>
      <c r="O1776" s="418"/>
      <c r="P1776" s="414"/>
      <c r="Q1776" s="415"/>
      <c r="R1776" s="415"/>
      <c r="S1776" s="415"/>
      <c r="T1776" s="415"/>
      <c r="U1776" s="415"/>
      <c r="V1776" s="415"/>
      <c r="W1776" s="415"/>
      <c r="X1776" s="415"/>
      <c r="Y1776" s="415"/>
      <c r="Z1776" s="415"/>
      <c r="AA1776" s="415"/>
      <c r="AB1776" s="415"/>
      <c r="AC1776" s="415"/>
      <c r="AD1776" s="427"/>
      <c r="AE1776" s="415"/>
      <c r="AF1776" s="415"/>
      <c r="AG1776" s="415"/>
      <c r="AH1776" s="415"/>
      <c r="AI1776" s="415"/>
    </row>
    <row r="1777" spans="1:35" s="154" customFormat="1">
      <c r="A1777" s="415"/>
      <c r="B1777" s="415"/>
      <c r="C1777" s="425"/>
      <c r="D1777" s="415"/>
      <c r="E1777" s="415"/>
      <c r="F1777" s="415"/>
      <c r="G1777" s="416"/>
      <c r="H1777" s="416"/>
      <c r="I1777" s="415"/>
      <c r="J1777" s="417"/>
      <c r="K1777" s="415"/>
      <c r="L1777" s="415"/>
      <c r="M1777" s="415"/>
      <c r="N1777" s="418"/>
      <c r="O1777" s="418"/>
      <c r="P1777" s="414"/>
      <c r="Q1777" s="415"/>
      <c r="R1777" s="415"/>
      <c r="S1777" s="415"/>
      <c r="T1777" s="415"/>
      <c r="U1777" s="415"/>
      <c r="V1777" s="415"/>
      <c r="W1777" s="415"/>
      <c r="X1777" s="415"/>
      <c r="Y1777" s="415"/>
      <c r="Z1777" s="415"/>
      <c r="AA1777" s="415"/>
      <c r="AB1777" s="415"/>
      <c r="AC1777" s="415"/>
      <c r="AD1777" s="427"/>
      <c r="AE1777" s="415"/>
      <c r="AF1777" s="415"/>
      <c r="AG1777" s="415"/>
      <c r="AH1777" s="415"/>
      <c r="AI1777" s="415"/>
    </row>
    <row r="1778" spans="1:35" s="154" customFormat="1">
      <c r="A1778" s="415"/>
      <c r="B1778" s="415"/>
      <c r="C1778" s="425"/>
      <c r="D1778" s="415"/>
      <c r="E1778" s="415"/>
      <c r="F1778" s="415"/>
      <c r="G1778" s="416"/>
      <c r="H1778" s="416"/>
      <c r="I1778" s="415"/>
      <c r="J1778" s="417"/>
      <c r="K1778" s="415"/>
      <c r="L1778" s="415"/>
      <c r="M1778" s="415"/>
      <c r="N1778" s="418"/>
      <c r="O1778" s="418"/>
      <c r="P1778" s="414"/>
      <c r="Q1778" s="415"/>
      <c r="R1778" s="415"/>
      <c r="S1778" s="415"/>
      <c r="T1778" s="415"/>
      <c r="U1778" s="415"/>
      <c r="V1778" s="415"/>
      <c r="W1778" s="415"/>
      <c r="X1778" s="415"/>
      <c r="Y1778" s="415"/>
      <c r="Z1778" s="415"/>
      <c r="AA1778" s="415"/>
      <c r="AB1778" s="415"/>
      <c r="AC1778" s="415"/>
      <c r="AD1778" s="427"/>
      <c r="AE1778" s="415"/>
      <c r="AF1778" s="415"/>
      <c r="AG1778" s="415"/>
      <c r="AH1778" s="415"/>
      <c r="AI1778" s="415"/>
    </row>
    <row r="1779" spans="1:35" s="154" customFormat="1">
      <c r="A1779" s="415"/>
      <c r="B1779" s="415"/>
      <c r="C1779" s="425"/>
      <c r="D1779" s="415"/>
      <c r="E1779" s="415"/>
      <c r="F1779" s="415"/>
      <c r="G1779" s="416"/>
      <c r="H1779" s="416"/>
      <c r="I1779" s="415"/>
      <c r="J1779" s="417"/>
      <c r="K1779" s="415"/>
      <c r="L1779" s="415"/>
      <c r="M1779" s="415"/>
      <c r="N1779" s="418"/>
      <c r="O1779" s="418"/>
      <c r="P1779" s="414"/>
      <c r="Q1779" s="415"/>
      <c r="R1779" s="415"/>
      <c r="S1779" s="415"/>
      <c r="T1779" s="415"/>
      <c r="U1779" s="415"/>
      <c r="V1779" s="415"/>
      <c r="W1779" s="415"/>
      <c r="X1779" s="415"/>
      <c r="Y1779" s="415"/>
      <c r="Z1779" s="415"/>
      <c r="AA1779" s="415"/>
      <c r="AB1779" s="415"/>
      <c r="AC1779" s="415"/>
      <c r="AD1779" s="427"/>
      <c r="AE1779" s="415"/>
      <c r="AF1779" s="415"/>
      <c r="AG1779" s="415"/>
      <c r="AH1779" s="415"/>
      <c r="AI1779" s="415"/>
    </row>
    <row r="1780" spans="1:35" s="154" customFormat="1">
      <c r="A1780" s="415"/>
      <c r="B1780" s="415"/>
      <c r="C1780" s="425"/>
      <c r="D1780" s="415"/>
      <c r="E1780" s="415"/>
      <c r="F1780" s="415"/>
      <c r="G1780" s="416"/>
      <c r="H1780" s="416"/>
      <c r="I1780" s="415"/>
      <c r="J1780" s="417"/>
      <c r="K1780" s="415"/>
      <c r="L1780" s="415"/>
      <c r="M1780" s="415"/>
      <c r="N1780" s="418"/>
      <c r="O1780" s="418"/>
      <c r="P1780" s="414"/>
      <c r="Q1780" s="415"/>
      <c r="R1780" s="415"/>
      <c r="S1780" s="415"/>
      <c r="T1780" s="415"/>
      <c r="U1780" s="415"/>
      <c r="V1780" s="415"/>
      <c r="W1780" s="415"/>
      <c r="X1780" s="415"/>
      <c r="Y1780" s="415"/>
      <c r="Z1780" s="415"/>
      <c r="AA1780" s="415"/>
      <c r="AB1780" s="415"/>
      <c r="AC1780" s="415"/>
      <c r="AD1780" s="427"/>
      <c r="AE1780" s="415"/>
      <c r="AF1780" s="415"/>
      <c r="AG1780" s="415"/>
      <c r="AH1780" s="415"/>
      <c r="AI1780" s="415"/>
    </row>
    <row r="1781" spans="1:35" s="154" customFormat="1">
      <c r="A1781" s="415"/>
      <c r="B1781" s="415"/>
      <c r="C1781" s="425"/>
      <c r="D1781" s="415"/>
      <c r="E1781" s="415"/>
      <c r="F1781" s="415"/>
      <c r="G1781" s="416"/>
      <c r="H1781" s="416"/>
      <c r="I1781" s="415"/>
      <c r="J1781" s="417"/>
      <c r="K1781" s="415"/>
      <c r="L1781" s="415"/>
      <c r="M1781" s="415"/>
      <c r="N1781" s="418"/>
      <c r="O1781" s="418"/>
      <c r="P1781" s="414"/>
      <c r="Q1781" s="415"/>
      <c r="R1781" s="415"/>
      <c r="S1781" s="415"/>
      <c r="T1781" s="415"/>
      <c r="U1781" s="415"/>
      <c r="V1781" s="415"/>
      <c r="W1781" s="415"/>
      <c r="X1781" s="415"/>
      <c r="Y1781" s="415"/>
      <c r="Z1781" s="415"/>
      <c r="AA1781" s="415"/>
      <c r="AB1781" s="415"/>
      <c r="AC1781" s="415"/>
      <c r="AD1781" s="427"/>
      <c r="AE1781" s="415"/>
      <c r="AF1781" s="415"/>
      <c r="AG1781" s="415"/>
      <c r="AH1781" s="415"/>
      <c r="AI1781" s="415"/>
    </row>
    <row r="1782" spans="1:35" s="154" customFormat="1">
      <c r="A1782" s="415"/>
      <c r="B1782" s="415"/>
      <c r="C1782" s="425"/>
      <c r="D1782" s="415"/>
      <c r="E1782" s="415"/>
      <c r="F1782" s="415"/>
      <c r="G1782" s="416"/>
      <c r="H1782" s="416"/>
      <c r="I1782" s="415"/>
      <c r="J1782" s="417"/>
      <c r="K1782" s="415"/>
      <c r="L1782" s="415"/>
      <c r="M1782" s="415"/>
      <c r="N1782" s="418"/>
      <c r="O1782" s="418"/>
      <c r="P1782" s="414"/>
      <c r="Q1782" s="415"/>
      <c r="R1782" s="415"/>
      <c r="S1782" s="415"/>
      <c r="T1782" s="415"/>
      <c r="U1782" s="415"/>
      <c r="V1782" s="415"/>
      <c r="W1782" s="415"/>
      <c r="X1782" s="415"/>
      <c r="Y1782" s="415"/>
      <c r="Z1782" s="415"/>
      <c r="AA1782" s="415"/>
      <c r="AB1782" s="415"/>
      <c r="AC1782" s="415"/>
      <c r="AD1782" s="427"/>
      <c r="AE1782" s="415"/>
      <c r="AF1782" s="415"/>
      <c r="AG1782" s="415"/>
      <c r="AH1782" s="415"/>
      <c r="AI1782" s="415"/>
    </row>
    <row r="1783" spans="1:35" s="154" customFormat="1">
      <c r="A1783" s="415"/>
      <c r="B1783" s="415"/>
      <c r="C1783" s="425"/>
      <c r="D1783" s="415"/>
      <c r="E1783" s="415"/>
      <c r="F1783" s="415"/>
      <c r="G1783" s="416"/>
      <c r="H1783" s="416"/>
      <c r="I1783" s="415"/>
      <c r="J1783" s="417"/>
      <c r="K1783" s="415"/>
      <c r="L1783" s="415"/>
      <c r="M1783" s="415"/>
      <c r="N1783" s="418"/>
      <c r="O1783" s="418"/>
      <c r="P1783" s="414"/>
      <c r="Q1783" s="415"/>
      <c r="R1783" s="415"/>
      <c r="S1783" s="415"/>
      <c r="T1783" s="415"/>
      <c r="U1783" s="415"/>
      <c r="V1783" s="415"/>
      <c r="W1783" s="415"/>
      <c r="X1783" s="415"/>
      <c r="Y1783" s="415"/>
      <c r="Z1783" s="415"/>
      <c r="AA1783" s="415"/>
      <c r="AB1783" s="415"/>
      <c r="AC1783" s="415"/>
      <c r="AD1783" s="427"/>
      <c r="AE1783" s="415"/>
      <c r="AF1783" s="415"/>
      <c r="AG1783" s="415"/>
      <c r="AH1783" s="415"/>
      <c r="AI1783" s="415"/>
    </row>
    <row r="1784" spans="1:35" s="154" customFormat="1">
      <c r="A1784" s="415"/>
      <c r="B1784" s="415"/>
      <c r="C1784" s="425"/>
      <c r="D1784" s="415"/>
      <c r="E1784" s="415"/>
      <c r="F1784" s="415"/>
      <c r="G1784" s="416"/>
      <c r="H1784" s="416"/>
      <c r="I1784" s="415"/>
      <c r="J1784" s="417"/>
      <c r="K1784" s="415"/>
      <c r="L1784" s="415"/>
      <c r="M1784" s="415"/>
      <c r="N1784" s="418"/>
      <c r="O1784" s="418"/>
      <c r="P1784" s="414"/>
      <c r="Q1784" s="415"/>
      <c r="R1784" s="415"/>
      <c r="S1784" s="415"/>
      <c r="T1784" s="415"/>
      <c r="U1784" s="415"/>
      <c r="V1784" s="415"/>
      <c r="W1784" s="415"/>
      <c r="X1784" s="415"/>
      <c r="Y1784" s="415"/>
      <c r="Z1784" s="415"/>
      <c r="AA1784" s="415"/>
      <c r="AB1784" s="415"/>
      <c r="AC1784" s="415"/>
      <c r="AD1784" s="427"/>
      <c r="AE1784" s="415"/>
      <c r="AF1784" s="415"/>
      <c r="AG1784" s="415"/>
      <c r="AH1784" s="415"/>
      <c r="AI1784" s="415"/>
    </row>
    <row r="1785" spans="1:35" s="154" customFormat="1">
      <c r="A1785" s="415"/>
      <c r="B1785" s="415"/>
      <c r="C1785" s="425"/>
      <c r="D1785" s="415"/>
      <c r="E1785" s="415"/>
      <c r="F1785" s="415"/>
      <c r="G1785" s="416"/>
      <c r="H1785" s="416"/>
      <c r="I1785" s="415"/>
      <c r="J1785" s="417"/>
      <c r="K1785" s="415"/>
      <c r="L1785" s="415"/>
      <c r="M1785" s="415"/>
      <c r="N1785" s="418"/>
      <c r="O1785" s="418"/>
      <c r="P1785" s="414"/>
      <c r="Q1785" s="415"/>
      <c r="R1785" s="415"/>
      <c r="S1785" s="415"/>
      <c r="T1785" s="415"/>
      <c r="U1785" s="415"/>
      <c r="V1785" s="415"/>
      <c r="W1785" s="415"/>
      <c r="X1785" s="415"/>
      <c r="Y1785" s="415"/>
      <c r="Z1785" s="415"/>
      <c r="AA1785" s="415"/>
      <c r="AB1785" s="415"/>
      <c r="AC1785" s="415"/>
      <c r="AD1785" s="427"/>
      <c r="AE1785" s="415"/>
      <c r="AF1785" s="415"/>
      <c r="AG1785" s="415"/>
      <c r="AH1785" s="415"/>
      <c r="AI1785" s="415"/>
    </row>
    <row r="1786" spans="1:35" s="154" customFormat="1">
      <c r="A1786" s="415"/>
      <c r="B1786" s="415"/>
      <c r="C1786" s="425"/>
      <c r="D1786" s="415"/>
      <c r="E1786" s="415"/>
      <c r="F1786" s="415"/>
      <c r="G1786" s="416"/>
      <c r="H1786" s="416"/>
      <c r="I1786" s="415"/>
      <c r="J1786" s="417"/>
      <c r="K1786" s="415"/>
      <c r="L1786" s="415"/>
      <c r="M1786" s="415"/>
      <c r="N1786" s="418"/>
      <c r="O1786" s="418"/>
      <c r="P1786" s="414"/>
      <c r="Q1786" s="415"/>
      <c r="R1786" s="415"/>
      <c r="S1786" s="415"/>
      <c r="T1786" s="415"/>
      <c r="U1786" s="415"/>
      <c r="V1786" s="415"/>
      <c r="W1786" s="415"/>
      <c r="X1786" s="415"/>
      <c r="Y1786" s="415"/>
      <c r="Z1786" s="415"/>
      <c r="AA1786" s="415"/>
      <c r="AB1786" s="415"/>
      <c r="AC1786" s="415"/>
      <c r="AD1786" s="427"/>
      <c r="AE1786" s="415"/>
      <c r="AF1786" s="415"/>
      <c r="AG1786" s="415"/>
      <c r="AH1786" s="415"/>
      <c r="AI1786" s="415"/>
    </row>
    <row r="1787" spans="1:35" s="154" customFormat="1">
      <c r="A1787" s="415"/>
      <c r="B1787" s="415"/>
      <c r="C1787" s="425"/>
      <c r="D1787" s="415"/>
      <c r="E1787" s="415"/>
      <c r="F1787" s="415"/>
      <c r="G1787" s="416"/>
      <c r="H1787" s="416"/>
      <c r="I1787" s="415"/>
      <c r="J1787" s="417"/>
      <c r="K1787" s="415"/>
      <c r="L1787" s="415"/>
      <c r="M1787" s="415"/>
      <c r="N1787" s="418"/>
      <c r="O1787" s="418"/>
      <c r="P1787" s="414"/>
      <c r="Q1787" s="415"/>
      <c r="R1787" s="415"/>
      <c r="S1787" s="415"/>
      <c r="T1787" s="415"/>
      <c r="U1787" s="415"/>
      <c r="V1787" s="415"/>
      <c r="W1787" s="415"/>
      <c r="X1787" s="415"/>
      <c r="Y1787" s="415"/>
      <c r="Z1787" s="415"/>
      <c r="AA1787" s="415"/>
      <c r="AB1787" s="415"/>
      <c r="AC1787" s="415"/>
      <c r="AD1787" s="427"/>
      <c r="AE1787" s="415"/>
      <c r="AF1787" s="415"/>
      <c r="AG1787" s="415"/>
      <c r="AH1787" s="415"/>
      <c r="AI1787" s="415"/>
    </row>
    <row r="1788" spans="1:35" s="154" customFormat="1">
      <c r="A1788" s="415"/>
      <c r="B1788" s="415"/>
      <c r="C1788" s="425"/>
      <c r="D1788" s="415"/>
      <c r="E1788" s="415"/>
      <c r="F1788" s="415"/>
      <c r="G1788" s="416"/>
      <c r="H1788" s="416"/>
      <c r="I1788" s="415"/>
      <c r="J1788" s="417"/>
      <c r="K1788" s="415"/>
      <c r="L1788" s="415"/>
      <c r="M1788" s="415"/>
      <c r="N1788" s="418"/>
      <c r="O1788" s="418"/>
      <c r="P1788" s="414"/>
      <c r="Q1788" s="415"/>
      <c r="R1788" s="415"/>
      <c r="S1788" s="415"/>
      <c r="T1788" s="415"/>
      <c r="U1788" s="415"/>
      <c r="V1788" s="415"/>
      <c r="W1788" s="415"/>
      <c r="X1788" s="415"/>
      <c r="Y1788" s="415"/>
      <c r="Z1788" s="415"/>
      <c r="AA1788" s="415"/>
      <c r="AB1788" s="415"/>
      <c r="AC1788" s="415"/>
      <c r="AD1788" s="427"/>
      <c r="AE1788" s="415"/>
      <c r="AF1788" s="415"/>
      <c r="AG1788" s="415"/>
      <c r="AH1788" s="415"/>
      <c r="AI1788" s="415"/>
    </row>
    <row r="1789" spans="1:35" s="154" customFormat="1">
      <c r="A1789" s="415"/>
      <c r="B1789" s="415"/>
      <c r="C1789" s="425"/>
      <c r="D1789" s="415"/>
      <c r="E1789" s="415"/>
      <c r="F1789" s="415"/>
      <c r="G1789" s="416"/>
      <c r="H1789" s="416"/>
      <c r="I1789" s="415"/>
      <c r="J1789" s="417"/>
      <c r="K1789" s="415"/>
      <c r="L1789" s="415"/>
      <c r="M1789" s="415"/>
      <c r="N1789" s="418"/>
      <c r="O1789" s="418"/>
      <c r="P1789" s="414"/>
      <c r="Q1789" s="415"/>
      <c r="R1789" s="415"/>
      <c r="S1789" s="415"/>
      <c r="T1789" s="415"/>
      <c r="U1789" s="415"/>
      <c r="V1789" s="415"/>
      <c r="W1789" s="415"/>
      <c r="X1789" s="415"/>
      <c r="Y1789" s="415"/>
      <c r="Z1789" s="415"/>
      <c r="AA1789" s="415"/>
      <c r="AB1789" s="415"/>
      <c r="AC1789" s="415"/>
      <c r="AD1789" s="427"/>
      <c r="AE1789" s="415"/>
      <c r="AF1789" s="415"/>
      <c r="AG1789" s="415"/>
      <c r="AH1789" s="415"/>
      <c r="AI1789" s="415"/>
    </row>
    <row r="1790" spans="1:35" s="154" customFormat="1">
      <c r="A1790" s="415"/>
      <c r="B1790" s="415"/>
      <c r="C1790" s="425"/>
      <c r="D1790" s="415"/>
      <c r="E1790" s="415"/>
      <c r="F1790" s="415"/>
      <c r="G1790" s="416"/>
      <c r="H1790" s="416"/>
      <c r="I1790" s="415"/>
      <c r="J1790" s="417"/>
      <c r="K1790" s="415"/>
      <c r="L1790" s="415"/>
      <c r="M1790" s="415"/>
      <c r="N1790" s="418"/>
      <c r="O1790" s="418"/>
      <c r="P1790" s="414"/>
      <c r="Q1790" s="415"/>
      <c r="R1790" s="415"/>
      <c r="S1790" s="415"/>
      <c r="T1790" s="415"/>
      <c r="U1790" s="415"/>
      <c r="V1790" s="415"/>
      <c r="W1790" s="415"/>
      <c r="X1790" s="415"/>
      <c r="Y1790" s="415"/>
      <c r="Z1790" s="415"/>
      <c r="AA1790" s="415"/>
      <c r="AB1790" s="415"/>
      <c r="AC1790" s="415"/>
      <c r="AD1790" s="427"/>
      <c r="AE1790" s="415"/>
      <c r="AF1790" s="415"/>
      <c r="AG1790" s="415"/>
      <c r="AH1790" s="415"/>
      <c r="AI1790" s="415"/>
    </row>
    <row r="1791" spans="1:35" s="154" customFormat="1">
      <c r="A1791" s="415"/>
      <c r="B1791" s="415"/>
      <c r="C1791" s="425"/>
      <c r="D1791" s="415"/>
      <c r="E1791" s="415"/>
      <c r="F1791" s="415"/>
      <c r="G1791" s="416"/>
      <c r="H1791" s="416"/>
      <c r="I1791" s="415"/>
      <c r="J1791" s="417"/>
      <c r="K1791" s="415"/>
      <c r="L1791" s="415"/>
      <c r="M1791" s="415"/>
      <c r="N1791" s="418"/>
      <c r="O1791" s="418"/>
      <c r="P1791" s="414"/>
      <c r="Q1791" s="415"/>
      <c r="R1791" s="415"/>
      <c r="S1791" s="415"/>
      <c r="T1791" s="415"/>
      <c r="U1791" s="415"/>
      <c r="V1791" s="415"/>
      <c r="W1791" s="415"/>
      <c r="X1791" s="415"/>
      <c r="Y1791" s="415"/>
      <c r="Z1791" s="415"/>
      <c r="AA1791" s="415"/>
      <c r="AB1791" s="415"/>
      <c r="AC1791" s="415"/>
      <c r="AD1791" s="427"/>
      <c r="AE1791" s="415"/>
      <c r="AF1791" s="415"/>
      <c r="AG1791" s="415"/>
      <c r="AH1791" s="415"/>
      <c r="AI1791" s="415"/>
    </row>
    <row r="1792" spans="1:35" s="154" customFormat="1">
      <c r="A1792" s="415"/>
      <c r="B1792" s="415"/>
      <c r="C1792" s="425"/>
      <c r="D1792" s="415"/>
      <c r="E1792" s="415"/>
      <c r="F1792" s="415"/>
      <c r="G1792" s="416"/>
      <c r="H1792" s="416"/>
      <c r="I1792" s="415"/>
      <c r="J1792" s="417"/>
      <c r="K1792" s="415"/>
      <c r="L1792" s="415"/>
      <c r="M1792" s="415"/>
      <c r="N1792" s="418"/>
      <c r="O1792" s="418"/>
      <c r="P1792" s="414"/>
      <c r="Q1792" s="415"/>
      <c r="R1792" s="415"/>
      <c r="S1792" s="415"/>
      <c r="T1792" s="415"/>
      <c r="U1792" s="415"/>
      <c r="V1792" s="415"/>
      <c r="W1792" s="415"/>
      <c r="X1792" s="415"/>
      <c r="Y1792" s="415"/>
      <c r="Z1792" s="415"/>
      <c r="AA1792" s="415"/>
      <c r="AB1792" s="415"/>
      <c r="AC1792" s="415"/>
      <c r="AD1792" s="427"/>
      <c r="AE1792" s="415"/>
      <c r="AF1792" s="415"/>
      <c r="AG1792" s="415"/>
      <c r="AH1792" s="415"/>
      <c r="AI1792" s="415"/>
    </row>
    <row r="1793" spans="1:35" s="154" customFormat="1">
      <c r="A1793" s="415"/>
      <c r="B1793" s="415"/>
      <c r="C1793" s="425"/>
      <c r="D1793" s="415"/>
      <c r="E1793" s="415"/>
      <c r="F1793" s="415"/>
      <c r="G1793" s="416"/>
      <c r="H1793" s="416"/>
      <c r="I1793" s="415"/>
      <c r="J1793" s="417"/>
      <c r="K1793" s="415"/>
      <c r="L1793" s="415"/>
      <c r="M1793" s="415"/>
      <c r="N1793" s="418"/>
      <c r="O1793" s="418"/>
      <c r="P1793" s="414"/>
      <c r="Q1793" s="415"/>
      <c r="R1793" s="415"/>
      <c r="S1793" s="415"/>
      <c r="T1793" s="415"/>
      <c r="U1793" s="415"/>
      <c r="V1793" s="415"/>
      <c r="W1793" s="415"/>
      <c r="X1793" s="415"/>
      <c r="Y1793" s="415"/>
      <c r="Z1793" s="415"/>
      <c r="AA1793" s="415"/>
      <c r="AB1793" s="415"/>
      <c r="AC1793" s="415"/>
      <c r="AD1793" s="427"/>
      <c r="AE1793" s="415"/>
      <c r="AF1793" s="415"/>
      <c r="AG1793" s="415"/>
      <c r="AH1793" s="415"/>
      <c r="AI1793" s="415"/>
    </row>
    <row r="1794" spans="1:35" s="154" customFormat="1">
      <c r="A1794" s="415"/>
      <c r="B1794" s="415"/>
      <c r="C1794" s="425"/>
      <c r="D1794" s="415"/>
      <c r="E1794" s="415"/>
      <c r="F1794" s="415"/>
      <c r="G1794" s="416"/>
      <c r="H1794" s="416"/>
      <c r="I1794" s="415"/>
      <c r="J1794" s="417"/>
      <c r="K1794" s="415"/>
      <c r="L1794" s="415"/>
      <c r="M1794" s="415"/>
      <c r="N1794" s="418"/>
      <c r="O1794" s="418"/>
      <c r="P1794" s="414"/>
      <c r="Q1794" s="415"/>
      <c r="R1794" s="415"/>
      <c r="S1794" s="415"/>
      <c r="T1794" s="415"/>
      <c r="U1794" s="415"/>
      <c r="V1794" s="415"/>
      <c r="W1794" s="415"/>
      <c r="X1794" s="415"/>
      <c r="Y1794" s="415"/>
      <c r="Z1794" s="415"/>
      <c r="AA1794" s="415"/>
      <c r="AB1794" s="415"/>
      <c r="AC1794" s="415"/>
      <c r="AD1794" s="427"/>
      <c r="AE1794" s="415"/>
      <c r="AF1794" s="415"/>
      <c r="AG1794" s="415"/>
      <c r="AH1794" s="415"/>
      <c r="AI1794" s="415"/>
    </row>
    <row r="1795" spans="1:35" s="154" customFormat="1">
      <c r="A1795" s="415"/>
      <c r="B1795" s="415"/>
      <c r="C1795" s="425"/>
      <c r="D1795" s="415"/>
      <c r="E1795" s="415"/>
      <c r="F1795" s="415"/>
      <c r="G1795" s="416"/>
      <c r="H1795" s="416"/>
      <c r="I1795" s="415"/>
      <c r="J1795" s="417"/>
      <c r="K1795" s="415"/>
      <c r="L1795" s="415"/>
      <c r="M1795" s="415"/>
      <c r="N1795" s="418"/>
      <c r="O1795" s="418"/>
      <c r="P1795" s="414"/>
      <c r="Q1795" s="415"/>
      <c r="R1795" s="415"/>
      <c r="S1795" s="415"/>
      <c r="T1795" s="415"/>
      <c r="U1795" s="415"/>
      <c r="V1795" s="415"/>
      <c r="W1795" s="415"/>
      <c r="X1795" s="415"/>
      <c r="Y1795" s="415"/>
      <c r="Z1795" s="415"/>
      <c r="AA1795" s="415"/>
      <c r="AB1795" s="415"/>
      <c r="AC1795" s="415"/>
      <c r="AD1795" s="427"/>
      <c r="AE1795" s="415"/>
      <c r="AF1795" s="415"/>
      <c r="AG1795" s="415"/>
      <c r="AH1795" s="415"/>
      <c r="AI1795" s="415"/>
    </row>
    <row r="1796" spans="1:35" s="154" customFormat="1">
      <c r="A1796" s="415"/>
      <c r="B1796" s="415"/>
      <c r="C1796" s="425"/>
      <c r="D1796" s="415"/>
      <c r="E1796" s="415"/>
      <c r="F1796" s="415"/>
      <c r="G1796" s="416"/>
      <c r="H1796" s="416"/>
      <c r="I1796" s="415"/>
      <c r="J1796" s="417"/>
      <c r="K1796" s="415"/>
      <c r="L1796" s="415"/>
      <c r="M1796" s="415"/>
      <c r="N1796" s="418"/>
      <c r="O1796" s="418"/>
      <c r="P1796" s="414"/>
      <c r="Q1796" s="415"/>
      <c r="R1796" s="415"/>
      <c r="S1796" s="415"/>
      <c r="T1796" s="415"/>
      <c r="U1796" s="415"/>
      <c r="V1796" s="415"/>
      <c r="W1796" s="415"/>
      <c r="X1796" s="415"/>
      <c r="Y1796" s="415"/>
      <c r="Z1796" s="415"/>
      <c r="AA1796" s="415"/>
      <c r="AB1796" s="415"/>
      <c r="AC1796" s="415"/>
      <c r="AD1796" s="427"/>
      <c r="AE1796" s="415"/>
      <c r="AF1796" s="415"/>
      <c r="AG1796" s="415"/>
      <c r="AH1796" s="415"/>
      <c r="AI1796" s="415"/>
    </row>
    <row r="1797" spans="1:35" s="154" customFormat="1">
      <c r="A1797" s="415"/>
      <c r="B1797" s="415"/>
      <c r="C1797" s="425"/>
      <c r="D1797" s="415"/>
      <c r="E1797" s="415"/>
      <c r="F1797" s="415"/>
      <c r="G1797" s="416"/>
      <c r="H1797" s="416"/>
      <c r="I1797" s="415"/>
      <c r="J1797" s="417"/>
      <c r="K1797" s="415"/>
      <c r="L1797" s="415"/>
      <c r="M1797" s="415"/>
      <c r="N1797" s="418"/>
      <c r="O1797" s="418"/>
      <c r="P1797" s="414"/>
      <c r="Q1797" s="415"/>
      <c r="R1797" s="415"/>
      <c r="S1797" s="415"/>
      <c r="T1797" s="415"/>
      <c r="U1797" s="415"/>
      <c r="V1797" s="415"/>
      <c r="W1797" s="415"/>
      <c r="X1797" s="415"/>
      <c r="Y1797" s="415"/>
      <c r="Z1797" s="415"/>
      <c r="AA1797" s="415"/>
      <c r="AB1797" s="415"/>
      <c r="AC1797" s="415"/>
      <c r="AD1797" s="427"/>
      <c r="AE1797" s="415"/>
      <c r="AF1797" s="415"/>
      <c r="AG1797" s="415"/>
      <c r="AH1797" s="415"/>
      <c r="AI1797" s="415"/>
    </row>
    <row r="1798" spans="1:35" s="154" customFormat="1">
      <c r="A1798" s="415"/>
      <c r="B1798" s="415"/>
      <c r="C1798" s="425"/>
      <c r="D1798" s="415"/>
      <c r="E1798" s="415"/>
      <c r="F1798" s="415"/>
      <c r="G1798" s="416"/>
      <c r="H1798" s="416"/>
      <c r="I1798" s="415"/>
      <c r="J1798" s="417"/>
      <c r="K1798" s="415"/>
      <c r="L1798" s="415"/>
      <c r="M1798" s="415"/>
      <c r="N1798" s="418"/>
      <c r="O1798" s="418"/>
      <c r="P1798" s="414"/>
      <c r="Q1798" s="415"/>
      <c r="R1798" s="415"/>
      <c r="S1798" s="415"/>
      <c r="T1798" s="415"/>
      <c r="U1798" s="415"/>
      <c r="V1798" s="415"/>
      <c r="W1798" s="415"/>
      <c r="X1798" s="415"/>
      <c r="Y1798" s="415"/>
      <c r="Z1798" s="415"/>
      <c r="AA1798" s="415"/>
      <c r="AB1798" s="415"/>
      <c r="AC1798" s="415"/>
      <c r="AD1798" s="427"/>
      <c r="AE1798" s="415"/>
      <c r="AF1798" s="415"/>
      <c r="AG1798" s="415"/>
      <c r="AH1798" s="415"/>
      <c r="AI1798" s="415"/>
    </row>
    <row r="1799" spans="1:35" s="154" customFormat="1">
      <c r="A1799" s="415"/>
      <c r="B1799" s="415"/>
      <c r="C1799" s="425"/>
      <c r="D1799" s="415"/>
      <c r="E1799" s="415"/>
      <c r="F1799" s="415"/>
      <c r="G1799" s="416"/>
      <c r="H1799" s="416"/>
      <c r="I1799" s="415"/>
      <c r="J1799" s="417"/>
      <c r="K1799" s="415"/>
      <c r="L1799" s="415"/>
      <c r="M1799" s="415"/>
      <c r="N1799" s="418"/>
      <c r="O1799" s="418"/>
      <c r="P1799" s="414"/>
      <c r="Q1799" s="415"/>
      <c r="R1799" s="415"/>
      <c r="S1799" s="415"/>
      <c r="T1799" s="415"/>
      <c r="U1799" s="415"/>
      <c r="V1799" s="415"/>
      <c r="W1799" s="415"/>
      <c r="X1799" s="415"/>
      <c r="Y1799" s="415"/>
      <c r="Z1799" s="415"/>
      <c r="AA1799" s="415"/>
      <c r="AB1799" s="415"/>
      <c r="AC1799" s="415"/>
      <c r="AD1799" s="427"/>
      <c r="AE1799" s="415"/>
      <c r="AF1799" s="415"/>
      <c r="AG1799" s="415"/>
      <c r="AH1799" s="415"/>
      <c r="AI1799" s="415"/>
    </row>
    <row r="1800" spans="1:35" s="154" customFormat="1">
      <c r="A1800" s="415"/>
      <c r="B1800" s="415"/>
      <c r="C1800" s="425"/>
      <c r="D1800" s="415"/>
      <c r="E1800" s="415"/>
      <c r="F1800" s="415"/>
      <c r="G1800" s="416"/>
      <c r="H1800" s="416"/>
      <c r="I1800" s="415"/>
      <c r="J1800" s="417"/>
      <c r="K1800" s="415"/>
      <c r="L1800" s="415"/>
      <c r="M1800" s="415"/>
      <c r="N1800" s="418"/>
      <c r="O1800" s="418"/>
      <c r="P1800" s="414"/>
      <c r="Q1800" s="415"/>
      <c r="R1800" s="415"/>
      <c r="S1800" s="415"/>
      <c r="T1800" s="415"/>
      <c r="U1800" s="415"/>
      <c r="V1800" s="415"/>
      <c r="W1800" s="415"/>
      <c r="X1800" s="415"/>
      <c r="Y1800" s="415"/>
      <c r="Z1800" s="415"/>
      <c r="AA1800" s="415"/>
      <c r="AB1800" s="415"/>
      <c r="AC1800" s="415"/>
      <c r="AD1800" s="427"/>
      <c r="AE1800" s="415"/>
      <c r="AF1800" s="415"/>
      <c r="AG1800" s="415"/>
      <c r="AH1800" s="415"/>
      <c r="AI1800" s="415"/>
    </row>
    <row r="1801" spans="1:35" s="154" customFormat="1">
      <c r="A1801" s="415"/>
      <c r="B1801" s="415"/>
      <c r="C1801" s="425"/>
      <c r="D1801" s="415"/>
      <c r="E1801" s="415"/>
      <c r="F1801" s="415"/>
      <c r="G1801" s="416"/>
      <c r="H1801" s="416"/>
      <c r="I1801" s="415"/>
      <c r="J1801" s="417"/>
      <c r="K1801" s="415"/>
      <c r="L1801" s="415"/>
      <c r="M1801" s="415"/>
      <c r="N1801" s="418"/>
      <c r="O1801" s="418"/>
      <c r="P1801" s="414"/>
      <c r="Q1801" s="415"/>
      <c r="R1801" s="415"/>
      <c r="S1801" s="415"/>
      <c r="T1801" s="415"/>
      <c r="U1801" s="415"/>
      <c r="V1801" s="415"/>
      <c r="W1801" s="415"/>
      <c r="X1801" s="415"/>
      <c r="Y1801" s="415"/>
      <c r="Z1801" s="415"/>
      <c r="AA1801" s="415"/>
      <c r="AB1801" s="415"/>
      <c r="AC1801" s="415"/>
      <c r="AD1801" s="427"/>
      <c r="AE1801" s="415"/>
      <c r="AF1801" s="415"/>
      <c r="AG1801" s="415"/>
      <c r="AH1801" s="415"/>
      <c r="AI1801" s="415"/>
    </row>
    <row r="1802" spans="1:35" s="154" customFormat="1">
      <c r="A1802" s="415"/>
      <c r="B1802" s="415"/>
      <c r="C1802" s="425"/>
      <c r="D1802" s="415"/>
      <c r="E1802" s="415"/>
      <c r="F1802" s="415"/>
      <c r="G1802" s="416"/>
      <c r="H1802" s="416"/>
      <c r="I1802" s="415"/>
      <c r="J1802" s="417"/>
      <c r="K1802" s="415"/>
      <c r="L1802" s="415"/>
      <c r="M1802" s="415"/>
      <c r="N1802" s="418"/>
      <c r="O1802" s="418"/>
      <c r="P1802" s="414"/>
      <c r="Q1802" s="415"/>
      <c r="R1802" s="415"/>
      <c r="S1802" s="415"/>
      <c r="T1802" s="415"/>
      <c r="U1802" s="415"/>
      <c r="V1802" s="415"/>
      <c r="W1802" s="415"/>
      <c r="X1802" s="415"/>
      <c r="Y1802" s="415"/>
      <c r="Z1802" s="415"/>
      <c r="AA1802" s="415"/>
      <c r="AB1802" s="415"/>
      <c r="AC1802" s="415"/>
      <c r="AD1802" s="427"/>
      <c r="AE1802" s="415"/>
      <c r="AF1802" s="415"/>
      <c r="AG1802" s="415"/>
      <c r="AH1802" s="415"/>
      <c r="AI1802" s="415"/>
    </row>
    <row r="1803" spans="1:35" s="154" customFormat="1">
      <c r="A1803" s="415"/>
      <c r="B1803" s="415"/>
      <c r="C1803" s="425"/>
      <c r="D1803" s="415"/>
      <c r="E1803" s="415"/>
      <c r="F1803" s="415"/>
      <c r="G1803" s="416"/>
      <c r="H1803" s="416"/>
      <c r="I1803" s="415"/>
      <c r="J1803" s="417"/>
      <c r="K1803" s="415"/>
      <c r="L1803" s="415"/>
      <c r="M1803" s="415"/>
      <c r="N1803" s="418"/>
      <c r="O1803" s="418"/>
      <c r="P1803" s="414"/>
      <c r="Q1803" s="415"/>
      <c r="R1803" s="415"/>
      <c r="S1803" s="415"/>
      <c r="T1803" s="415"/>
      <c r="U1803" s="415"/>
      <c r="V1803" s="415"/>
      <c r="W1803" s="415"/>
      <c r="X1803" s="415"/>
      <c r="Y1803" s="415"/>
      <c r="Z1803" s="415"/>
      <c r="AA1803" s="415"/>
      <c r="AB1803" s="415"/>
      <c r="AC1803" s="415"/>
      <c r="AD1803" s="427"/>
      <c r="AE1803" s="415"/>
      <c r="AF1803" s="415"/>
      <c r="AG1803" s="415"/>
      <c r="AH1803" s="415"/>
      <c r="AI1803" s="415"/>
    </row>
    <row r="1804" spans="1:35" s="154" customFormat="1">
      <c r="A1804" s="415"/>
      <c r="B1804" s="415"/>
      <c r="C1804" s="425"/>
      <c r="D1804" s="415"/>
      <c r="E1804" s="415"/>
      <c r="F1804" s="415"/>
      <c r="G1804" s="416"/>
      <c r="H1804" s="416"/>
      <c r="I1804" s="415"/>
      <c r="J1804" s="417"/>
      <c r="K1804" s="415"/>
      <c r="L1804" s="415"/>
      <c r="M1804" s="415"/>
      <c r="N1804" s="418"/>
      <c r="O1804" s="418"/>
      <c r="P1804" s="414"/>
      <c r="Q1804" s="415"/>
      <c r="R1804" s="415"/>
      <c r="S1804" s="415"/>
      <c r="T1804" s="415"/>
      <c r="U1804" s="415"/>
      <c r="V1804" s="415"/>
      <c r="W1804" s="415"/>
      <c r="X1804" s="415"/>
      <c r="Y1804" s="415"/>
      <c r="Z1804" s="415"/>
      <c r="AA1804" s="415"/>
      <c r="AB1804" s="415"/>
      <c r="AC1804" s="415"/>
      <c r="AD1804" s="427"/>
      <c r="AE1804" s="415"/>
      <c r="AF1804" s="415"/>
      <c r="AG1804" s="415"/>
      <c r="AH1804" s="415"/>
      <c r="AI1804" s="415"/>
    </row>
    <row r="1805" spans="1:35" s="154" customFormat="1">
      <c r="A1805" s="415"/>
      <c r="B1805" s="415"/>
      <c r="C1805" s="425"/>
      <c r="D1805" s="415"/>
      <c r="E1805" s="415"/>
      <c r="F1805" s="415"/>
      <c r="G1805" s="416"/>
      <c r="H1805" s="416"/>
      <c r="I1805" s="415"/>
      <c r="J1805" s="417"/>
      <c r="K1805" s="415"/>
      <c r="L1805" s="415"/>
      <c r="M1805" s="415"/>
      <c r="N1805" s="418"/>
      <c r="O1805" s="418"/>
      <c r="P1805" s="414"/>
      <c r="Q1805" s="415"/>
      <c r="R1805" s="415"/>
      <c r="S1805" s="415"/>
      <c r="T1805" s="415"/>
      <c r="U1805" s="415"/>
      <c r="V1805" s="415"/>
      <c r="W1805" s="415"/>
      <c r="X1805" s="415"/>
      <c r="Y1805" s="415"/>
      <c r="Z1805" s="415"/>
      <c r="AA1805" s="415"/>
      <c r="AB1805" s="415"/>
      <c r="AC1805" s="415"/>
      <c r="AD1805" s="427"/>
      <c r="AE1805" s="415"/>
      <c r="AF1805" s="415"/>
      <c r="AG1805" s="415"/>
      <c r="AH1805" s="415"/>
      <c r="AI1805" s="415"/>
    </row>
    <row r="1806" spans="1:35" s="154" customFormat="1">
      <c r="A1806" s="415"/>
      <c r="B1806" s="415"/>
      <c r="C1806" s="425"/>
      <c r="D1806" s="415"/>
      <c r="E1806" s="415"/>
      <c r="F1806" s="415"/>
      <c r="G1806" s="416"/>
      <c r="H1806" s="416"/>
      <c r="I1806" s="415"/>
      <c r="J1806" s="417"/>
      <c r="K1806" s="415"/>
      <c r="L1806" s="415"/>
      <c r="M1806" s="415"/>
      <c r="N1806" s="418"/>
      <c r="O1806" s="418"/>
      <c r="P1806" s="414"/>
      <c r="Q1806" s="415"/>
      <c r="R1806" s="415"/>
      <c r="S1806" s="415"/>
      <c r="T1806" s="415"/>
      <c r="U1806" s="415"/>
      <c r="V1806" s="415"/>
      <c r="W1806" s="415"/>
      <c r="X1806" s="415"/>
      <c r="Y1806" s="415"/>
      <c r="Z1806" s="415"/>
      <c r="AA1806" s="415"/>
      <c r="AB1806" s="415"/>
      <c r="AC1806" s="415"/>
      <c r="AD1806" s="427"/>
      <c r="AE1806" s="415"/>
      <c r="AF1806" s="415"/>
      <c r="AG1806" s="415"/>
      <c r="AH1806" s="415"/>
      <c r="AI1806" s="415"/>
    </row>
    <row r="1807" spans="1:35" s="154" customFormat="1">
      <c r="A1807" s="415"/>
      <c r="B1807" s="415"/>
      <c r="C1807" s="425"/>
      <c r="D1807" s="415"/>
      <c r="E1807" s="415"/>
      <c r="F1807" s="415"/>
      <c r="G1807" s="416"/>
      <c r="H1807" s="416"/>
      <c r="I1807" s="415"/>
      <c r="J1807" s="417"/>
      <c r="K1807" s="415"/>
      <c r="L1807" s="415"/>
      <c r="M1807" s="415"/>
      <c r="N1807" s="418"/>
      <c r="O1807" s="418"/>
      <c r="P1807" s="414"/>
      <c r="Q1807" s="415"/>
      <c r="R1807" s="415"/>
      <c r="S1807" s="415"/>
      <c r="T1807" s="415"/>
      <c r="U1807" s="415"/>
      <c r="V1807" s="415"/>
      <c r="W1807" s="415"/>
      <c r="X1807" s="415"/>
      <c r="Y1807" s="415"/>
      <c r="Z1807" s="415"/>
      <c r="AA1807" s="415"/>
      <c r="AB1807" s="415"/>
      <c r="AC1807" s="415"/>
      <c r="AD1807" s="427"/>
      <c r="AE1807" s="415"/>
      <c r="AF1807" s="415"/>
      <c r="AG1807" s="415"/>
      <c r="AH1807" s="415"/>
      <c r="AI1807" s="415"/>
    </row>
    <row r="1808" spans="1:35" s="154" customFormat="1">
      <c r="A1808" s="415"/>
      <c r="B1808" s="415"/>
      <c r="C1808" s="425"/>
      <c r="D1808" s="415"/>
      <c r="E1808" s="415"/>
      <c r="F1808" s="415"/>
      <c r="G1808" s="416"/>
      <c r="H1808" s="416"/>
      <c r="I1808" s="415"/>
      <c r="J1808" s="417"/>
      <c r="K1808" s="415"/>
      <c r="L1808" s="415"/>
      <c r="M1808" s="415"/>
      <c r="N1808" s="418"/>
      <c r="O1808" s="418"/>
      <c r="P1808" s="414"/>
      <c r="Q1808" s="415"/>
      <c r="R1808" s="415"/>
      <c r="S1808" s="415"/>
      <c r="T1808" s="415"/>
      <c r="U1808" s="415"/>
      <c r="V1808" s="415"/>
      <c r="W1808" s="415"/>
      <c r="X1808" s="415"/>
      <c r="Y1808" s="415"/>
      <c r="Z1808" s="415"/>
      <c r="AA1808" s="415"/>
      <c r="AB1808" s="415"/>
      <c r="AC1808" s="415"/>
      <c r="AD1808" s="427"/>
      <c r="AE1808" s="415"/>
      <c r="AF1808" s="415"/>
      <c r="AG1808" s="415"/>
      <c r="AH1808" s="415"/>
      <c r="AI1808" s="415"/>
    </row>
    <row r="1809" spans="1:35" s="154" customFormat="1">
      <c r="A1809" s="415"/>
      <c r="B1809" s="415"/>
      <c r="C1809" s="425"/>
      <c r="D1809" s="415"/>
      <c r="E1809" s="415"/>
      <c r="F1809" s="415"/>
      <c r="G1809" s="416"/>
      <c r="H1809" s="416"/>
      <c r="I1809" s="415"/>
      <c r="J1809" s="417"/>
      <c r="K1809" s="415"/>
      <c r="L1809" s="415"/>
      <c r="M1809" s="415"/>
      <c r="N1809" s="418"/>
      <c r="O1809" s="418"/>
      <c r="P1809" s="414"/>
      <c r="Q1809" s="415"/>
      <c r="R1809" s="415"/>
      <c r="S1809" s="415"/>
      <c r="T1809" s="415"/>
      <c r="U1809" s="415"/>
      <c r="V1809" s="415"/>
      <c r="W1809" s="415"/>
      <c r="X1809" s="415"/>
      <c r="Y1809" s="415"/>
      <c r="Z1809" s="415"/>
      <c r="AA1809" s="415"/>
      <c r="AB1809" s="415"/>
      <c r="AC1809" s="415"/>
      <c r="AD1809" s="427"/>
      <c r="AE1809" s="415"/>
      <c r="AF1809" s="415"/>
      <c r="AG1809" s="415"/>
      <c r="AH1809" s="415"/>
      <c r="AI1809" s="415"/>
    </row>
    <row r="1810" spans="1:35" s="154" customFormat="1">
      <c r="A1810" s="415"/>
      <c r="B1810" s="415"/>
      <c r="C1810" s="425"/>
      <c r="D1810" s="415"/>
      <c r="E1810" s="415"/>
      <c r="F1810" s="415"/>
      <c r="G1810" s="416"/>
      <c r="H1810" s="416"/>
      <c r="I1810" s="415"/>
      <c r="J1810" s="417"/>
      <c r="K1810" s="415"/>
      <c r="L1810" s="415"/>
      <c r="M1810" s="415"/>
      <c r="N1810" s="418"/>
      <c r="O1810" s="418"/>
      <c r="P1810" s="414"/>
      <c r="Q1810" s="415"/>
      <c r="R1810" s="415"/>
      <c r="S1810" s="415"/>
      <c r="T1810" s="415"/>
      <c r="U1810" s="415"/>
      <c r="V1810" s="415"/>
      <c r="W1810" s="415"/>
      <c r="X1810" s="415"/>
      <c r="Y1810" s="415"/>
      <c r="Z1810" s="415"/>
      <c r="AA1810" s="415"/>
      <c r="AB1810" s="415"/>
      <c r="AC1810" s="415"/>
      <c r="AD1810" s="427"/>
      <c r="AE1810" s="415"/>
      <c r="AF1810" s="415"/>
      <c r="AG1810" s="415"/>
      <c r="AH1810" s="415"/>
      <c r="AI1810" s="415"/>
    </row>
    <row r="1811" spans="1:35" s="154" customFormat="1">
      <c r="A1811" s="415"/>
      <c r="B1811" s="415"/>
      <c r="C1811" s="425"/>
      <c r="D1811" s="415"/>
      <c r="E1811" s="415"/>
      <c r="F1811" s="415"/>
      <c r="G1811" s="416"/>
      <c r="H1811" s="416"/>
      <c r="I1811" s="415"/>
      <c r="J1811" s="417"/>
      <c r="K1811" s="415"/>
      <c r="L1811" s="415"/>
      <c r="M1811" s="415"/>
      <c r="N1811" s="418"/>
      <c r="O1811" s="418"/>
      <c r="P1811" s="414"/>
      <c r="Q1811" s="415"/>
      <c r="R1811" s="415"/>
      <c r="S1811" s="415"/>
      <c r="T1811" s="415"/>
      <c r="U1811" s="415"/>
      <c r="V1811" s="415"/>
      <c r="W1811" s="415"/>
      <c r="X1811" s="415"/>
      <c r="Y1811" s="415"/>
      <c r="Z1811" s="415"/>
      <c r="AA1811" s="415"/>
      <c r="AB1811" s="415"/>
      <c r="AC1811" s="415"/>
      <c r="AD1811" s="427"/>
      <c r="AE1811" s="415"/>
      <c r="AF1811" s="415"/>
      <c r="AG1811" s="415"/>
      <c r="AH1811" s="415"/>
      <c r="AI1811" s="415"/>
    </row>
    <row r="1812" spans="1:35" s="154" customFormat="1">
      <c r="A1812" s="415"/>
      <c r="B1812" s="415"/>
      <c r="C1812" s="425"/>
      <c r="D1812" s="415"/>
      <c r="E1812" s="415"/>
      <c r="F1812" s="415"/>
      <c r="G1812" s="416"/>
      <c r="H1812" s="416"/>
      <c r="I1812" s="415"/>
      <c r="J1812" s="417"/>
      <c r="K1812" s="415"/>
      <c r="L1812" s="415"/>
      <c r="M1812" s="415"/>
      <c r="N1812" s="418"/>
      <c r="O1812" s="418"/>
      <c r="P1812" s="414"/>
      <c r="Q1812" s="415"/>
      <c r="R1812" s="415"/>
      <c r="S1812" s="415"/>
      <c r="T1812" s="415"/>
      <c r="U1812" s="415"/>
      <c r="V1812" s="415"/>
      <c r="W1812" s="415"/>
      <c r="X1812" s="415"/>
      <c r="Y1812" s="415"/>
      <c r="Z1812" s="415"/>
      <c r="AA1812" s="415"/>
      <c r="AB1812" s="415"/>
      <c r="AC1812" s="415"/>
      <c r="AD1812" s="427"/>
      <c r="AE1812" s="415"/>
      <c r="AF1812" s="415"/>
      <c r="AG1812" s="415"/>
      <c r="AH1812" s="415"/>
      <c r="AI1812" s="415"/>
    </row>
    <row r="1813" spans="1:35" s="154" customFormat="1">
      <c r="A1813" s="415"/>
      <c r="B1813" s="415"/>
      <c r="C1813" s="425"/>
      <c r="D1813" s="415"/>
      <c r="E1813" s="415"/>
      <c r="F1813" s="415"/>
      <c r="G1813" s="416"/>
      <c r="H1813" s="416"/>
      <c r="I1813" s="415"/>
      <c r="J1813" s="417"/>
      <c r="K1813" s="415"/>
      <c r="L1813" s="415"/>
      <c r="M1813" s="415"/>
      <c r="N1813" s="418"/>
      <c r="O1813" s="418"/>
      <c r="P1813" s="414"/>
      <c r="Q1813" s="415"/>
      <c r="R1813" s="415"/>
      <c r="S1813" s="415"/>
      <c r="T1813" s="415"/>
      <c r="U1813" s="415"/>
      <c r="V1813" s="415"/>
      <c r="W1813" s="415"/>
      <c r="X1813" s="415"/>
      <c r="Y1813" s="415"/>
      <c r="Z1813" s="415"/>
      <c r="AA1813" s="415"/>
      <c r="AB1813" s="415"/>
      <c r="AC1813" s="415"/>
      <c r="AD1813" s="427"/>
      <c r="AE1813" s="415"/>
      <c r="AF1813" s="415"/>
      <c r="AG1813" s="415"/>
      <c r="AH1813" s="415"/>
      <c r="AI1813" s="415"/>
    </row>
    <row r="1814" spans="1:35" s="154" customFormat="1">
      <c r="A1814" s="415"/>
      <c r="B1814" s="415"/>
      <c r="C1814" s="425"/>
      <c r="D1814" s="415"/>
      <c r="E1814" s="415"/>
      <c r="F1814" s="415"/>
      <c r="G1814" s="416"/>
      <c r="H1814" s="416"/>
      <c r="I1814" s="415"/>
      <c r="J1814" s="417"/>
      <c r="K1814" s="415"/>
      <c r="L1814" s="415"/>
      <c r="M1814" s="415"/>
      <c r="N1814" s="418"/>
      <c r="O1814" s="418"/>
      <c r="P1814" s="414"/>
      <c r="Q1814" s="415"/>
      <c r="R1814" s="415"/>
      <c r="S1814" s="415"/>
      <c r="T1814" s="415"/>
      <c r="U1814" s="415"/>
      <c r="V1814" s="415"/>
      <c r="W1814" s="415"/>
      <c r="X1814" s="415"/>
      <c r="Y1814" s="415"/>
      <c r="Z1814" s="415"/>
      <c r="AA1814" s="415"/>
      <c r="AB1814" s="415"/>
      <c r="AC1814" s="415"/>
      <c r="AD1814" s="427"/>
      <c r="AE1814" s="415"/>
      <c r="AF1814" s="415"/>
      <c r="AG1814" s="415"/>
      <c r="AH1814" s="415"/>
      <c r="AI1814" s="415"/>
    </row>
    <row r="1815" spans="1:35" s="154" customFormat="1">
      <c r="A1815" s="415"/>
      <c r="B1815" s="415"/>
      <c r="C1815" s="425"/>
      <c r="D1815" s="415"/>
      <c r="E1815" s="415"/>
      <c r="F1815" s="415"/>
      <c r="G1815" s="416"/>
      <c r="H1815" s="416"/>
      <c r="I1815" s="415"/>
      <c r="J1815" s="417"/>
      <c r="K1815" s="415"/>
      <c r="L1815" s="415"/>
      <c r="M1815" s="415"/>
      <c r="N1815" s="418"/>
      <c r="O1815" s="418"/>
      <c r="P1815" s="414"/>
      <c r="Q1815" s="415"/>
      <c r="R1815" s="415"/>
      <c r="S1815" s="415"/>
      <c r="T1815" s="415"/>
      <c r="U1815" s="415"/>
      <c r="V1815" s="415"/>
      <c r="W1815" s="415"/>
      <c r="X1815" s="415"/>
      <c r="Y1815" s="415"/>
      <c r="Z1815" s="415"/>
      <c r="AA1815" s="415"/>
      <c r="AB1815" s="415"/>
      <c r="AC1815" s="415"/>
      <c r="AD1815" s="427"/>
      <c r="AE1815" s="415"/>
      <c r="AF1815" s="415"/>
      <c r="AG1815" s="415"/>
      <c r="AH1815" s="415"/>
      <c r="AI1815" s="415"/>
    </row>
    <row r="1816" spans="1:35" s="154" customFormat="1">
      <c r="A1816" s="415"/>
      <c r="B1816" s="415"/>
      <c r="C1816" s="425"/>
      <c r="D1816" s="415"/>
      <c r="E1816" s="415"/>
      <c r="F1816" s="415"/>
      <c r="G1816" s="416"/>
      <c r="H1816" s="416"/>
      <c r="I1816" s="415"/>
      <c r="J1816" s="417"/>
      <c r="K1816" s="415"/>
      <c r="L1816" s="415"/>
      <c r="M1816" s="415"/>
      <c r="N1816" s="418"/>
      <c r="O1816" s="418"/>
      <c r="P1816" s="414"/>
      <c r="Q1816" s="415"/>
      <c r="R1816" s="415"/>
      <c r="S1816" s="415"/>
      <c r="T1816" s="415"/>
      <c r="U1816" s="415"/>
      <c r="V1816" s="415"/>
      <c r="W1816" s="415"/>
      <c r="X1816" s="415"/>
      <c r="Y1816" s="415"/>
      <c r="Z1816" s="415"/>
      <c r="AA1816" s="415"/>
      <c r="AB1816" s="415"/>
      <c r="AC1816" s="415"/>
      <c r="AD1816" s="427"/>
      <c r="AE1816" s="415"/>
      <c r="AF1816" s="415"/>
      <c r="AG1816" s="415"/>
      <c r="AH1816" s="415"/>
      <c r="AI1816" s="415"/>
    </row>
    <row r="1817" spans="1:35" s="154" customFormat="1">
      <c r="A1817" s="415"/>
      <c r="B1817" s="415"/>
      <c r="C1817" s="425"/>
      <c r="D1817" s="415"/>
      <c r="E1817" s="415"/>
      <c r="F1817" s="415"/>
      <c r="G1817" s="416"/>
      <c r="H1817" s="416"/>
      <c r="I1817" s="415"/>
      <c r="J1817" s="417"/>
      <c r="K1817" s="415"/>
      <c r="L1817" s="415"/>
      <c r="M1817" s="415"/>
      <c r="N1817" s="418"/>
      <c r="O1817" s="418"/>
      <c r="P1817" s="414"/>
      <c r="Q1817" s="415"/>
      <c r="R1817" s="415"/>
      <c r="S1817" s="415"/>
      <c r="T1817" s="415"/>
      <c r="U1817" s="415"/>
      <c r="V1817" s="415"/>
      <c r="W1817" s="415"/>
      <c r="X1817" s="415"/>
      <c r="Y1817" s="415"/>
      <c r="Z1817" s="415"/>
      <c r="AA1817" s="415"/>
      <c r="AB1817" s="415"/>
      <c r="AC1817" s="415"/>
      <c r="AD1817" s="427"/>
      <c r="AE1817" s="415"/>
      <c r="AF1817" s="415"/>
      <c r="AG1817" s="415"/>
      <c r="AH1817" s="415"/>
      <c r="AI1817" s="415"/>
    </row>
    <row r="1818" spans="1:35" s="154" customFormat="1">
      <c r="A1818" s="415"/>
      <c r="B1818" s="415"/>
      <c r="C1818" s="425"/>
      <c r="D1818" s="415"/>
      <c r="E1818" s="415"/>
      <c r="F1818" s="415"/>
      <c r="G1818" s="416"/>
      <c r="H1818" s="416"/>
      <c r="I1818" s="415"/>
      <c r="J1818" s="417"/>
      <c r="K1818" s="415"/>
      <c r="L1818" s="415"/>
      <c r="M1818" s="415"/>
      <c r="N1818" s="418"/>
      <c r="O1818" s="418"/>
      <c r="P1818" s="414"/>
      <c r="Q1818" s="415"/>
      <c r="R1818" s="415"/>
      <c r="S1818" s="415"/>
      <c r="T1818" s="415"/>
      <c r="U1818" s="415"/>
      <c r="V1818" s="415"/>
      <c r="W1818" s="415"/>
      <c r="X1818" s="415"/>
      <c r="Y1818" s="415"/>
      <c r="Z1818" s="415"/>
      <c r="AA1818" s="415"/>
      <c r="AB1818" s="415"/>
      <c r="AC1818" s="415"/>
      <c r="AD1818" s="427"/>
      <c r="AE1818" s="415"/>
      <c r="AF1818" s="415"/>
      <c r="AG1818" s="415"/>
      <c r="AH1818" s="415"/>
      <c r="AI1818" s="415"/>
    </row>
    <row r="1819" spans="1:35" s="154" customFormat="1">
      <c r="A1819" s="415"/>
      <c r="B1819" s="415"/>
      <c r="C1819" s="425"/>
      <c r="D1819" s="415"/>
      <c r="E1819" s="415"/>
      <c r="F1819" s="415"/>
      <c r="G1819" s="416"/>
      <c r="H1819" s="416"/>
      <c r="I1819" s="415"/>
      <c r="J1819" s="417"/>
      <c r="K1819" s="415"/>
      <c r="L1819" s="415"/>
      <c r="M1819" s="415"/>
      <c r="N1819" s="418"/>
      <c r="O1819" s="418"/>
      <c r="P1819" s="414"/>
      <c r="Q1819" s="415"/>
      <c r="R1819" s="415"/>
      <c r="S1819" s="415"/>
      <c r="T1819" s="415"/>
      <c r="U1819" s="415"/>
      <c r="V1819" s="415"/>
      <c r="W1819" s="415"/>
      <c r="X1819" s="415"/>
      <c r="Y1819" s="415"/>
      <c r="Z1819" s="415"/>
      <c r="AA1819" s="415"/>
      <c r="AB1819" s="415"/>
      <c r="AC1819" s="415"/>
      <c r="AD1819" s="427"/>
      <c r="AE1819" s="415"/>
      <c r="AF1819" s="415"/>
      <c r="AG1819" s="415"/>
      <c r="AH1819" s="415"/>
      <c r="AI1819" s="415"/>
    </row>
    <row r="1820" spans="1:35" s="154" customFormat="1">
      <c r="A1820" s="415"/>
      <c r="B1820" s="415"/>
      <c r="C1820" s="425"/>
      <c r="D1820" s="415"/>
      <c r="E1820" s="415"/>
      <c r="F1820" s="415"/>
      <c r="G1820" s="416"/>
      <c r="H1820" s="416"/>
      <c r="I1820" s="415"/>
      <c r="J1820" s="417"/>
      <c r="K1820" s="415"/>
      <c r="L1820" s="415"/>
      <c r="M1820" s="415"/>
      <c r="N1820" s="418"/>
      <c r="O1820" s="418"/>
      <c r="P1820" s="414"/>
      <c r="Q1820" s="415"/>
      <c r="R1820" s="415"/>
      <c r="S1820" s="415"/>
      <c r="T1820" s="415"/>
      <c r="U1820" s="415"/>
      <c r="V1820" s="415"/>
      <c r="W1820" s="415"/>
      <c r="X1820" s="415"/>
      <c r="Y1820" s="415"/>
      <c r="Z1820" s="415"/>
      <c r="AA1820" s="415"/>
      <c r="AB1820" s="415"/>
      <c r="AC1820" s="415"/>
      <c r="AD1820" s="427"/>
      <c r="AE1820" s="415"/>
      <c r="AF1820" s="415"/>
      <c r="AG1820" s="415"/>
      <c r="AH1820" s="415"/>
      <c r="AI1820" s="415"/>
    </row>
    <row r="1821" spans="1:35" s="154" customFormat="1">
      <c r="A1821" s="415"/>
      <c r="B1821" s="415"/>
      <c r="C1821" s="425"/>
      <c r="D1821" s="415"/>
      <c r="E1821" s="415"/>
      <c r="F1821" s="415"/>
      <c r="G1821" s="416"/>
      <c r="H1821" s="416"/>
      <c r="I1821" s="415"/>
      <c r="J1821" s="417"/>
      <c r="K1821" s="415"/>
      <c r="L1821" s="415"/>
      <c r="M1821" s="415"/>
      <c r="N1821" s="418"/>
      <c r="O1821" s="418"/>
      <c r="P1821" s="414"/>
      <c r="Q1821" s="415"/>
      <c r="R1821" s="415"/>
      <c r="S1821" s="415"/>
      <c r="T1821" s="415"/>
      <c r="U1821" s="415"/>
      <c r="V1821" s="415"/>
      <c r="W1821" s="415"/>
      <c r="X1821" s="415"/>
      <c r="Y1821" s="415"/>
      <c r="Z1821" s="415"/>
      <c r="AA1821" s="415"/>
      <c r="AB1821" s="415"/>
      <c r="AC1821" s="415"/>
      <c r="AD1821" s="427"/>
      <c r="AE1821" s="415"/>
      <c r="AF1821" s="415"/>
      <c r="AG1821" s="415"/>
      <c r="AH1821" s="415"/>
      <c r="AI1821" s="415"/>
    </row>
    <row r="1822" spans="1:35" s="154" customFormat="1">
      <c r="A1822" s="415"/>
      <c r="B1822" s="415"/>
      <c r="C1822" s="425"/>
      <c r="D1822" s="415"/>
      <c r="E1822" s="415"/>
      <c r="F1822" s="415"/>
      <c r="G1822" s="416"/>
      <c r="H1822" s="416"/>
      <c r="I1822" s="415"/>
      <c r="J1822" s="417"/>
      <c r="K1822" s="415"/>
      <c r="L1822" s="415"/>
      <c r="M1822" s="415"/>
      <c r="N1822" s="418"/>
      <c r="O1822" s="418"/>
      <c r="P1822" s="414"/>
      <c r="Q1822" s="415"/>
      <c r="R1822" s="415"/>
      <c r="S1822" s="415"/>
      <c r="T1822" s="415"/>
      <c r="U1822" s="415"/>
      <c r="V1822" s="415"/>
      <c r="W1822" s="415"/>
      <c r="X1822" s="415"/>
      <c r="Y1822" s="415"/>
      <c r="Z1822" s="415"/>
      <c r="AA1822" s="415"/>
      <c r="AB1822" s="415"/>
      <c r="AC1822" s="415"/>
      <c r="AD1822" s="427"/>
      <c r="AE1822" s="415"/>
      <c r="AF1822" s="415"/>
      <c r="AG1822" s="415"/>
      <c r="AH1822" s="415"/>
      <c r="AI1822" s="415"/>
    </row>
    <row r="1823" spans="1:35" s="154" customFormat="1">
      <c r="A1823" s="415"/>
      <c r="B1823" s="415"/>
      <c r="C1823" s="425"/>
      <c r="D1823" s="415"/>
      <c r="E1823" s="415"/>
      <c r="F1823" s="415"/>
      <c r="G1823" s="416"/>
      <c r="H1823" s="416"/>
      <c r="I1823" s="415"/>
      <c r="J1823" s="417"/>
      <c r="K1823" s="415"/>
      <c r="L1823" s="415"/>
      <c r="M1823" s="415"/>
      <c r="N1823" s="418"/>
      <c r="O1823" s="418"/>
      <c r="P1823" s="414"/>
      <c r="Q1823" s="415"/>
      <c r="R1823" s="415"/>
      <c r="S1823" s="415"/>
      <c r="T1823" s="415"/>
      <c r="U1823" s="415"/>
      <c r="V1823" s="415"/>
      <c r="W1823" s="415"/>
      <c r="X1823" s="415"/>
      <c r="Y1823" s="415"/>
      <c r="Z1823" s="415"/>
      <c r="AA1823" s="415"/>
      <c r="AB1823" s="415"/>
      <c r="AC1823" s="415"/>
      <c r="AD1823" s="427"/>
      <c r="AE1823" s="415"/>
      <c r="AF1823" s="415"/>
      <c r="AG1823" s="415"/>
      <c r="AH1823" s="415"/>
      <c r="AI1823" s="415"/>
    </row>
    <row r="1824" spans="1:35" s="154" customFormat="1">
      <c r="A1824" s="415"/>
      <c r="B1824" s="415"/>
      <c r="C1824" s="425"/>
      <c r="D1824" s="415"/>
      <c r="E1824" s="415"/>
      <c r="F1824" s="415"/>
      <c r="G1824" s="416"/>
      <c r="H1824" s="416"/>
      <c r="I1824" s="415"/>
      <c r="J1824" s="417"/>
      <c r="K1824" s="415"/>
      <c r="L1824" s="415"/>
      <c r="M1824" s="415"/>
      <c r="N1824" s="418"/>
      <c r="O1824" s="418"/>
      <c r="P1824" s="414"/>
      <c r="Q1824" s="415"/>
      <c r="R1824" s="415"/>
      <c r="S1824" s="415"/>
      <c r="T1824" s="415"/>
      <c r="U1824" s="415"/>
      <c r="V1824" s="415"/>
      <c r="W1824" s="415"/>
      <c r="X1824" s="415"/>
      <c r="Y1824" s="415"/>
      <c r="Z1824" s="415"/>
      <c r="AA1824" s="415"/>
      <c r="AB1824" s="415"/>
      <c r="AC1824" s="415"/>
      <c r="AD1824" s="427"/>
      <c r="AE1824" s="415"/>
      <c r="AF1824" s="415"/>
      <c r="AG1824" s="415"/>
      <c r="AH1824" s="415"/>
      <c r="AI1824" s="415"/>
    </row>
    <row r="1825" spans="1:35" s="154" customFormat="1">
      <c r="A1825" s="415"/>
      <c r="B1825" s="415"/>
      <c r="C1825" s="425"/>
      <c r="D1825" s="415"/>
      <c r="E1825" s="415"/>
      <c r="F1825" s="415"/>
      <c r="G1825" s="416"/>
      <c r="H1825" s="416"/>
      <c r="I1825" s="415"/>
      <c r="J1825" s="417"/>
      <c r="K1825" s="415"/>
      <c r="L1825" s="415"/>
      <c r="M1825" s="415"/>
      <c r="N1825" s="418"/>
      <c r="O1825" s="418"/>
      <c r="P1825" s="414"/>
      <c r="Q1825" s="415"/>
      <c r="R1825" s="415"/>
      <c r="S1825" s="415"/>
      <c r="T1825" s="415"/>
      <c r="U1825" s="415"/>
      <c r="V1825" s="415"/>
      <c r="W1825" s="415"/>
      <c r="X1825" s="415"/>
      <c r="Y1825" s="415"/>
      <c r="Z1825" s="415"/>
      <c r="AA1825" s="415"/>
      <c r="AB1825" s="415"/>
      <c r="AC1825" s="415"/>
      <c r="AD1825" s="427"/>
      <c r="AE1825" s="415"/>
      <c r="AF1825" s="415"/>
      <c r="AG1825" s="415"/>
      <c r="AH1825" s="415"/>
      <c r="AI1825" s="415"/>
    </row>
    <row r="1826" spans="1:35" s="154" customFormat="1">
      <c r="A1826" s="415"/>
      <c r="B1826" s="415"/>
      <c r="C1826" s="425"/>
      <c r="D1826" s="415"/>
      <c r="E1826" s="415"/>
      <c r="F1826" s="415"/>
      <c r="G1826" s="416"/>
      <c r="H1826" s="416"/>
      <c r="I1826" s="415"/>
      <c r="J1826" s="417"/>
      <c r="K1826" s="415"/>
      <c r="L1826" s="415"/>
      <c r="M1826" s="415"/>
      <c r="N1826" s="418"/>
      <c r="O1826" s="418"/>
      <c r="P1826" s="414"/>
      <c r="Q1826" s="415"/>
      <c r="R1826" s="415"/>
      <c r="S1826" s="415"/>
      <c r="T1826" s="415"/>
      <c r="U1826" s="415"/>
      <c r="V1826" s="415"/>
      <c r="W1826" s="415"/>
      <c r="X1826" s="415"/>
      <c r="Y1826" s="415"/>
      <c r="Z1826" s="415"/>
      <c r="AA1826" s="415"/>
      <c r="AB1826" s="415"/>
      <c r="AC1826" s="415"/>
      <c r="AD1826" s="427"/>
      <c r="AE1826" s="415"/>
      <c r="AF1826" s="415"/>
      <c r="AG1826" s="415"/>
      <c r="AH1826" s="415"/>
      <c r="AI1826" s="415"/>
    </row>
    <row r="1827" spans="1:35" s="154" customFormat="1">
      <c r="A1827" s="415"/>
      <c r="B1827" s="415"/>
      <c r="C1827" s="425"/>
      <c r="D1827" s="415"/>
      <c r="E1827" s="415"/>
      <c r="F1827" s="415"/>
      <c r="G1827" s="416"/>
      <c r="H1827" s="416"/>
      <c r="I1827" s="415"/>
      <c r="J1827" s="417"/>
      <c r="K1827" s="415"/>
      <c r="L1827" s="415"/>
      <c r="M1827" s="415"/>
      <c r="N1827" s="418"/>
      <c r="O1827" s="418"/>
      <c r="P1827" s="414"/>
      <c r="Q1827" s="415"/>
      <c r="R1827" s="415"/>
      <c r="S1827" s="415"/>
      <c r="T1827" s="415"/>
      <c r="U1827" s="415"/>
      <c r="V1827" s="415"/>
      <c r="W1827" s="415"/>
      <c r="X1827" s="415"/>
      <c r="Y1827" s="415"/>
      <c r="Z1827" s="415"/>
      <c r="AA1827" s="415"/>
      <c r="AB1827" s="415"/>
      <c r="AC1827" s="415"/>
      <c r="AD1827" s="427"/>
      <c r="AE1827" s="415"/>
      <c r="AF1827" s="415"/>
      <c r="AG1827" s="415"/>
      <c r="AH1827" s="415"/>
      <c r="AI1827" s="415"/>
    </row>
    <row r="1828" spans="1:35" s="154" customFormat="1">
      <c r="A1828" s="415"/>
      <c r="B1828" s="415"/>
      <c r="C1828" s="425"/>
      <c r="D1828" s="415"/>
      <c r="E1828" s="415"/>
      <c r="F1828" s="415"/>
      <c r="G1828" s="416"/>
      <c r="H1828" s="416"/>
      <c r="I1828" s="415"/>
      <c r="J1828" s="417"/>
      <c r="K1828" s="415"/>
      <c r="L1828" s="415"/>
      <c r="M1828" s="415"/>
      <c r="N1828" s="418"/>
      <c r="O1828" s="418"/>
      <c r="P1828" s="414"/>
      <c r="Q1828" s="415"/>
      <c r="R1828" s="415"/>
      <c r="S1828" s="415"/>
      <c r="T1828" s="415"/>
      <c r="U1828" s="415"/>
      <c r="V1828" s="415"/>
      <c r="W1828" s="415"/>
      <c r="X1828" s="415"/>
      <c r="Y1828" s="415"/>
      <c r="Z1828" s="415"/>
      <c r="AA1828" s="415"/>
      <c r="AB1828" s="415"/>
      <c r="AC1828" s="415"/>
      <c r="AD1828" s="427"/>
      <c r="AE1828" s="415"/>
      <c r="AF1828" s="415"/>
      <c r="AG1828" s="415"/>
      <c r="AH1828" s="415"/>
      <c r="AI1828" s="415"/>
    </row>
    <row r="1829" spans="1:35" s="154" customFormat="1">
      <c r="A1829" s="415"/>
      <c r="B1829" s="415"/>
      <c r="C1829" s="425"/>
      <c r="D1829" s="415"/>
      <c r="E1829" s="415"/>
      <c r="F1829" s="415"/>
      <c r="G1829" s="416"/>
      <c r="H1829" s="416"/>
      <c r="I1829" s="415"/>
      <c r="J1829" s="417"/>
      <c r="K1829" s="415"/>
      <c r="L1829" s="415"/>
      <c r="M1829" s="415"/>
      <c r="N1829" s="418"/>
      <c r="O1829" s="418"/>
      <c r="P1829" s="414"/>
      <c r="Q1829" s="415"/>
      <c r="R1829" s="415"/>
      <c r="S1829" s="415"/>
      <c r="T1829" s="415"/>
      <c r="U1829" s="415"/>
      <c r="V1829" s="415"/>
      <c r="W1829" s="415"/>
      <c r="X1829" s="415"/>
      <c r="Y1829" s="415"/>
      <c r="Z1829" s="415"/>
      <c r="AA1829" s="415"/>
      <c r="AB1829" s="415"/>
      <c r="AC1829" s="415"/>
      <c r="AD1829" s="427"/>
      <c r="AE1829" s="415"/>
      <c r="AF1829" s="415"/>
      <c r="AG1829" s="415"/>
      <c r="AH1829" s="415"/>
      <c r="AI1829" s="415"/>
    </row>
    <row r="1830" spans="1:35" s="154" customFormat="1">
      <c r="A1830" s="415"/>
      <c r="B1830" s="415"/>
      <c r="C1830" s="425"/>
      <c r="D1830" s="415"/>
      <c r="E1830" s="415"/>
      <c r="F1830" s="415"/>
      <c r="G1830" s="416"/>
      <c r="H1830" s="416"/>
      <c r="I1830" s="415"/>
      <c r="J1830" s="417"/>
      <c r="K1830" s="415"/>
      <c r="L1830" s="415"/>
      <c r="M1830" s="415"/>
      <c r="N1830" s="418"/>
      <c r="O1830" s="418"/>
      <c r="P1830" s="414"/>
      <c r="Q1830" s="415"/>
      <c r="R1830" s="415"/>
      <c r="S1830" s="415"/>
      <c r="T1830" s="415"/>
      <c r="U1830" s="415"/>
      <c r="V1830" s="415"/>
      <c r="W1830" s="415"/>
      <c r="X1830" s="415"/>
      <c r="Y1830" s="415"/>
      <c r="Z1830" s="415"/>
      <c r="AA1830" s="415"/>
      <c r="AB1830" s="415"/>
      <c r="AC1830" s="415"/>
      <c r="AD1830" s="427"/>
      <c r="AE1830" s="415"/>
      <c r="AF1830" s="415"/>
      <c r="AG1830" s="415"/>
      <c r="AH1830" s="415"/>
      <c r="AI1830" s="415"/>
    </row>
    <row r="1831" spans="1:35" s="154" customFormat="1">
      <c r="A1831" s="415"/>
      <c r="B1831" s="415"/>
      <c r="C1831" s="425"/>
      <c r="D1831" s="415"/>
      <c r="E1831" s="415"/>
      <c r="F1831" s="415"/>
      <c r="G1831" s="416"/>
      <c r="H1831" s="416"/>
      <c r="I1831" s="415"/>
      <c r="J1831" s="417"/>
      <c r="K1831" s="415"/>
      <c r="L1831" s="415"/>
      <c r="M1831" s="415"/>
      <c r="N1831" s="418"/>
      <c r="O1831" s="418"/>
      <c r="P1831" s="414"/>
      <c r="Q1831" s="415"/>
      <c r="R1831" s="415"/>
      <c r="S1831" s="415"/>
      <c r="T1831" s="415"/>
      <c r="U1831" s="415"/>
      <c r="V1831" s="415"/>
      <c r="W1831" s="415"/>
      <c r="X1831" s="415"/>
      <c r="Y1831" s="415"/>
      <c r="Z1831" s="415"/>
      <c r="AA1831" s="415"/>
      <c r="AB1831" s="415"/>
      <c r="AC1831" s="415"/>
      <c r="AD1831" s="427"/>
      <c r="AE1831" s="415"/>
      <c r="AF1831" s="415"/>
      <c r="AG1831" s="415"/>
      <c r="AH1831" s="415"/>
      <c r="AI1831" s="415"/>
    </row>
    <row r="1832" spans="1:35" s="154" customFormat="1">
      <c r="A1832" s="415"/>
      <c r="B1832" s="415"/>
      <c r="C1832" s="425"/>
      <c r="D1832" s="415"/>
      <c r="E1832" s="415"/>
      <c r="F1832" s="415"/>
      <c r="G1832" s="416"/>
      <c r="H1832" s="416"/>
      <c r="I1832" s="415"/>
      <c r="J1832" s="417"/>
      <c r="K1832" s="415"/>
      <c r="L1832" s="415"/>
      <c r="M1832" s="415"/>
      <c r="N1832" s="418"/>
      <c r="O1832" s="418"/>
      <c r="P1832" s="414"/>
      <c r="Q1832" s="415"/>
      <c r="R1832" s="415"/>
      <c r="S1832" s="415"/>
      <c r="T1832" s="415"/>
      <c r="U1832" s="415"/>
      <c r="V1832" s="415"/>
      <c r="W1832" s="415"/>
      <c r="X1832" s="415"/>
      <c r="Y1832" s="415"/>
      <c r="Z1832" s="415"/>
      <c r="AA1832" s="415"/>
      <c r="AB1832" s="415"/>
      <c r="AC1832" s="415"/>
      <c r="AD1832" s="427"/>
      <c r="AE1832" s="415"/>
      <c r="AF1832" s="415"/>
      <c r="AG1832" s="415"/>
      <c r="AH1832" s="415"/>
      <c r="AI1832" s="415"/>
    </row>
    <row r="1833" spans="1:35" s="154" customFormat="1">
      <c r="A1833" s="415"/>
      <c r="B1833" s="415"/>
      <c r="C1833" s="425"/>
      <c r="D1833" s="415"/>
      <c r="E1833" s="415"/>
      <c r="F1833" s="415"/>
      <c r="G1833" s="416"/>
      <c r="H1833" s="416"/>
      <c r="I1833" s="415"/>
      <c r="J1833" s="417"/>
      <c r="K1833" s="415"/>
      <c r="L1833" s="415"/>
      <c r="M1833" s="415"/>
      <c r="N1833" s="418"/>
      <c r="O1833" s="418"/>
      <c r="P1833" s="414"/>
      <c r="Q1833" s="415"/>
      <c r="R1833" s="415"/>
      <c r="S1833" s="415"/>
      <c r="T1833" s="415"/>
      <c r="U1833" s="415"/>
      <c r="V1833" s="415"/>
      <c r="W1833" s="415"/>
      <c r="X1833" s="415"/>
      <c r="Y1833" s="415"/>
      <c r="Z1833" s="415"/>
      <c r="AA1833" s="415"/>
      <c r="AB1833" s="415"/>
      <c r="AC1833" s="415"/>
      <c r="AD1833" s="427"/>
      <c r="AE1833" s="415"/>
      <c r="AF1833" s="415"/>
      <c r="AG1833" s="415"/>
      <c r="AH1833" s="415"/>
      <c r="AI1833" s="415"/>
    </row>
    <row r="1834" spans="1:35" s="154" customFormat="1">
      <c r="A1834" s="415"/>
      <c r="B1834" s="415"/>
      <c r="C1834" s="425"/>
      <c r="D1834" s="415"/>
      <c r="E1834" s="415"/>
      <c r="F1834" s="415"/>
      <c r="G1834" s="416"/>
      <c r="H1834" s="416"/>
      <c r="I1834" s="415"/>
      <c r="J1834" s="417"/>
      <c r="K1834" s="415"/>
      <c r="L1834" s="415"/>
      <c r="M1834" s="415"/>
      <c r="N1834" s="418"/>
      <c r="O1834" s="418"/>
      <c r="P1834" s="414"/>
      <c r="Q1834" s="415"/>
      <c r="R1834" s="415"/>
      <c r="S1834" s="415"/>
      <c r="T1834" s="415"/>
      <c r="U1834" s="415"/>
      <c r="V1834" s="415"/>
      <c r="W1834" s="415"/>
      <c r="X1834" s="415"/>
      <c r="Y1834" s="415"/>
      <c r="Z1834" s="415"/>
      <c r="AA1834" s="415"/>
      <c r="AB1834" s="415"/>
      <c r="AC1834" s="415"/>
      <c r="AD1834" s="427"/>
      <c r="AE1834" s="415"/>
      <c r="AF1834" s="415"/>
      <c r="AG1834" s="415"/>
      <c r="AH1834" s="415"/>
      <c r="AI1834" s="415"/>
    </row>
    <row r="1835" spans="1:35" s="154" customFormat="1">
      <c r="A1835" s="415"/>
      <c r="B1835" s="415"/>
      <c r="C1835" s="425"/>
      <c r="D1835" s="415"/>
      <c r="E1835" s="415"/>
      <c r="F1835" s="415"/>
      <c r="G1835" s="416"/>
      <c r="H1835" s="416"/>
      <c r="I1835" s="415"/>
      <c r="J1835" s="417"/>
      <c r="K1835" s="415"/>
      <c r="L1835" s="415"/>
      <c r="M1835" s="415"/>
      <c r="N1835" s="418"/>
      <c r="O1835" s="418"/>
      <c r="P1835" s="414"/>
      <c r="Q1835" s="415"/>
      <c r="R1835" s="415"/>
      <c r="S1835" s="415"/>
      <c r="T1835" s="415"/>
      <c r="U1835" s="415"/>
      <c r="V1835" s="415"/>
      <c r="W1835" s="415"/>
      <c r="X1835" s="415"/>
      <c r="Y1835" s="415"/>
      <c r="Z1835" s="415"/>
      <c r="AA1835" s="415"/>
      <c r="AB1835" s="415"/>
      <c r="AC1835" s="415"/>
      <c r="AD1835" s="427"/>
      <c r="AE1835" s="415"/>
      <c r="AF1835" s="415"/>
      <c r="AG1835" s="415"/>
      <c r="AH1835" s="415"/>
      <c r="AI1835" s="415"/>
    </row>
    <row r="1836" spans="1:35" s="154" customFormat="1">
      <c r="A1836" s="415"/>
      <c r="B1836" s="415"/>
      <c r="C1836" s="425"/>
      <c r="D1836" s="415"/>
      <c r="E1836" s="415"/>
      <c r="F1836" s="415"/>
      <c r="G1836" s="416"/>
      <c r="H1836" s="416"/>
      <c r="I1836" s="415"/>
      <c r="J1836" s="417"/>
      <c r="K1836" s="415"/>
      <c r="L1836" s="415"/>
      <c r="M1836" s="415"/>
      <c r="N1836" s="418"/>
      <c r="O1836" s="418"/>
      <c r="P1836" s="414"/>
      <c r="Q1836" s="415"/>
      <c r="R1836" s="415"/>
      <c r="S1836" s="415"/>
      <c r="T1836" s="415"/>
      <c r="U1836" s="415"/>
      <c r="V1836" s="415"/>
      <c r="W1836" s="415"/>
      <c r="X1836" s="415"/>
      <c r="Y1836" s="415"/>
      <c r="Z1836" s="415"/>
      <c r="AA1836" s="415"/>
      <c r="AB1836" s="415"/>
      <c r="AC1836" s="415"/>
      <c r="AD1836" s="427"/>
      <c r="AE1836" s="415"/>
      <c r="AF1836" s="415"/>
      <c r="AG1836" s="415"/>
      <c r="AH1836" s="415"/>
      <c r="AI1836" s="415"/>
    </row>
    <row r="1837" spans="1:35" s="154" customFormat="1">
      <c r="A1837" s="415"/>
      <c r="B1837" s="415"/>
      <c r="C1837" s="425"/>
      <c r="D1837" s="415"/>
      <c r="E1837" s="415"/>
      <c r="F1837" s="415"/>
      <c r="G1837" s="416"/>
      <c r="H1837" s="416"/>
      <c r="I1837" s="415"/>
      <c r="J1837" s="417"/>
      <c r="K1837" s="415"/>
      <c r="L1837" s="415"/>
      <c r="M1837" s="415"/>
      <c r="N1837" s="418"/>
      <c r="O1837" s="418"/>
      <c r="P1837" s="414"/>
      <c r="Q1837" s="415"/>
      <c r="R1837" s="415"/>
      <c r="S1837" s="415"/>
      <c r="T1837" s="415"/>
      <c r="U1837" s="415"/>
      <c r="V1837" s="415"/>
      <c r="W1837" s="415"/>
      <c r="X1837" s="415"/>
      <c r="Y1837" s="415"/>
      <c r="Z1837" s="415"/>
      <c r="AA1837" s="415"/>
      <c r="AB1837" s="415"/>
      <c r="AC1837" s="415"/>
      <c r="AD1837" s="427"/>
      <c r="AE1837" s="415"/>
      <c r="AF1837" s="415"/>
      <c r="AG1837" s="415"/>
      <c r="AH1837" s="415"/>
      <c r="AI1837" s="415"/>
    </row>
    <row r="1838" spans="1:35" s="154" customFormat="1">
      <c r="A1838" s="415"/>
      <c r="B1838" s="415"/>
      <c r="C1838" s="425"/>
      <c r="D1838" s="415"/>
      <c r="E1838" s="415"/>
      <c r="F1838" s="415"/>
      <c r="G1838" s="416"/>
      <c r="H1838" s="416"/>
      <c r="I1838" s="415"/>
      <c r="J1838" s="417"/>
      <c r="K1838" s="415"/>
      <c r="L1838" s="415"/>
      <c r="M1838" s="415"/>
      <c r="N1838" s="418"/>
      <c r="O1838" s="418"/>
      <c r="P1838" s="414"/>
      <c r="Q1838" s="415"/>
      <c r="R1838" s="415"/>
      <c r="S1838" s="415"/>
      <c r="T1838" s="415"/>
      <c r="U1838" s="415"/>
      <c r="V1838" s="415"/>
      <c r="W1838" s="415"/>
      <c r="X1838" s="415"/>
      <c r="Y1838" s="415"/>
      <c r="Z1838" s="415"/>
      <c r="AA1838" s="415"/>
      <c r="AB1838" s="415"/>
      <c r="AC1838" s="415"/>
      <c r="AD1838" s="427"/>
      <c r="AE1838" s="415"/>
      <c r="AF1838" s="415"/>
      <c r="AG1838" s="415"/>
      <c r="AH1838" s="415"/>
      <c r="AI1838" s="415"/>
    </row>
    <row r="1839" spans="1:35" s="154" customFormat="1">
      <c r="A1839" s="415"/>
      <c r="B1839" s="415"/>
      <c r="C1839" s="425"/>
      <c r="D1839" s="415"/>
      <c r="E1839" s="415"/>
      <c r="F1839" s="415"/>
      <c r="G1839" s="416"/>
      <c r="H1839" s="416"/>
      <c r="I1839" s="415"/>
      <c r="J1839" s="417"/>
      <c r="K1839" s="415"/>
      <c r="L1839" s="415"/>
      <c r="M1839" s="415"/>
      <c r="N1839" s="418"/>
      <c r="O1839" s="418"/>
      <c r="P1839" s="414"/>
      <c r="Q1839" s="415"/>
      <c r="R1839" s="415"/>
      <c r="S1839" s="415"/>
      <c r="T1839" s="415"/>
      <c r="U1839" s="415"/>
      <c r="V1839" s="415"/>
      <c r="W1839" s="415"/>
      <c r="X1839" s="415"/>
      <c r="Y1839" s="415"/>
      <c r="Z1839" s="415"/>
      <c r="AA1839" s="415"/>
      <c r="AB1839" s="415"/>
      <c r="AC1839" s="415"/>
      <c r="AD1839" s="427"/>
      <c r="AE1839" s="415"/>
      <c r="AF1839" s="415"/>
      <c r="AG1839" s="415"/>
      <c r="AH1839" s="415"/>
      <c r="AI1839" s="415"/>
    </row>
    <row r="1840" spans="1:35" s="154" customFormat="1">
      <c r="A1840" s="415"/>
      <c r="B1840" s="415"/>
      <c r="C1840" s="425"/>
      <c r="D1840" s="415"/>
      <c r="E1840" s="415"/>
      <c r="F1840" s="415"/>
      <c r="G1840" s="416"/>
      <c r="H1840" s="416"/>
      <c r="I1840" s="415"/>
      <c r="J1840" s="417"/>
      <c r="K1840" s="415"/>
      <c r="L1840" s="415"/>
      <c r="M1840" s="415"/>
      <c r="N1840" s="418"/>
      <c r="O1840" s="418"/>
      <c r="P1840" s="414"/>
      <c r="Q1840" s="415"/>
      <c r="R1840" s="415"/>
      <c r="S1840" s="415"/>
      <c r="T1840" s="415"/>
      <c r="U1840" s="415"/>
      <c r="V1840" s="415"/>
      <c r="W1840" s="415"/>
      <c r="X1840" s="415"/>
      <c r="Y1840" s="415"/>
      <c r="Z1840" s="415"/>
      <c r="AA1840" s="415"/>
      <c r="AB1840" s="415"/>
      <c r="AC1840" s="415"/>
      <c r="AD1840" s="427"/>
      <c r="AE1840" s="415"/>
      <c r="AF1840" s="415"/>
      <c r="AG1840" s="415"/>
      <c r="AH1840" s="415"/>
      <c r="AI1840" s="415"/>
    </row>
    <row r="1841" spans="1:35" s="154" customFormat="1">
      <c r="A1841" s="415"/>
      <c r="B1841" s="415"/>
      <c r="C1841" s="425"/>
      <c r="D1841" s="415"/>
      <c r="E1841" s="415"/>
      <c r="F1841" s="415"/>
      <c r="G1841" s="416"/>
      <c r="H1841" s="416"/>
      <c r="I1841" s="415"/>
      <c r="J1841" s="417"/>
      <c r="K1841" s="415"/>
      <c r="L1841" s="415"/>
      <c r="M1841" s="415"/>
      <c r="N1841" s="418"/>
      <c r="O1841" s="418"/>
      <c r="P1841" s="414"/>
      <c r="Q1841" s="415"/>
      <c r="R1841" s="415"/>
      <c r="S1841" s="415"/>
      <c r="T1841" s="415"/>
      <c r="U1841" s="415"/>
      <c r="V1841" s="415"/>
      <c r="W1841" s="415"/>
      <c r="X1841" s="415"/>
      <c r="Y1841" s="415"/>
      <c r="Z1841" s="415"/>
      <c r="AA1841" s="415"/>
      <c r="AB1841" s="415"/>
      <c r="AC1841" s="415"/>
      <c r="AD1841" s="427"/>
      <c r="AE1841" s="415"/>
      <c r="AF1841" s="415"/>
      <c r="AG1841" s="415"/>
      <c r="AH1841" s="415"/>
      <c r="AI1841" s="415"/>
    </row>
    <row r="1842" spans="1:35" s="154" customFormat="1">
      <c r="A1842" s="415"/>
      <c r="B1842" s="415"/>
      <c r="C1842" s="425"/>
      <c r="D1842" s="415"/>
      <c r="E1842" s="415"/>
      <c r="F1842" s="415"/>
      <c r="G1842" s="416"/>
      <c r="H1842" s="416"/>
      <c r="I1842" s="415"/>
      <c r="J1842" s="417"/>
      <c r="K1842" s="415"/>
      <c r="L1842" s="415"/>
      <c r="M1842" s="415"/>
      <c r="N1842" s="418"/>
      <c r="O1842" s="418"/>
      <c r="P1842" s="414"/>
      <c r="Q1842" s="415"/>
      <c r="R1842" s="415"/>
      <c r="S1842" s="415"/>
      <c r="T1842" s="415"/>
      <c r="U1842" s="415"/>
      <c r="V1842" s="415"/>
      <c r="W1842" s="415"/>
      <c r="X1842" s="415"/>
      <c r="Y1842" s="415"/>
      <c r="Z1842" s="415"/>
      <c r="AA1842" s="415"/>
      <c r="AB1842" s="415"/>
      <c r="AC1842" s="415"/>
      <c r="AD1842" s="427"/>
      <c r="AE1842" s="415"/>
      <c r="AF1842" s="415"/>
      <c r="AG1842" s="415"/>
      <c r="AH1842" s="415"/>
      <c r="AI1842" s="415"/>
    </row>
    <row r="1843" spans="1:35" s="154" customFormat="1">
      <c r="A1843" s="415"/>
      <c r="B1843" s="415"/>
      <c r="C1843" s="425"/>
      <c r="D1843" s="415"/>
      <c r="E1843" s="415"/>
      <c r="F1843" s="415"/>
      <c r="G1843" s="416"/>
      <c r="H1843" s="416"/>
      <c r="I1843" s="415"/>
      <c r="J1843" s="417"/>
      <c r="K1843" s="415"/>
      <c r="L1843" s="415"/>
      <c r="M1843" s="415"/>
      <c r="N1843" s="418"/>
      <c r="O1843" s="418"/>
      <c r="P1843" s="414"/>
      <c r="Q1843" s="415"/>
      <c r="R1843" s="415"/>
      <c r="S1843" s="415"/>
      <c r="T1843" s="415"/>
      <c r="U1843" s="415"/>
      <c r="V1843" s="415"/>
      <c r="W1843" s="415"/>
      <c r="X1843" s="415"/>
      <c r="Y1843" s="415"/>
      <c r="Z1843" s="415"/>
      <c r="AA1843" s="415"/>
      <c r="AB1843" s="415"/>
      <c r="AC1843" s="415"/>
      <c r="AD1843" s="427"/>
      <c r="AE1843" s="415"/>
      <c r="AF1843" s="415"/>
      <c r="AG1843" s="415"/>
      <c r="AH1843" s="415"/>
      <c r="AI1843" s="415"/>
    </row>
    <row r="1844" spans="1:35" s="154" customFormat="1">
      <c r="A1844" s="415"/>
      <c r="B1844" s="415"/>
      <c r="C1844" s="425"/>
      <c r="D1844" s="415"/>
      <c r="E1844" s="415"/>
      <c r="F1844" s="415"/>
      <c r="G1844" s="416"/>
      <c r="H1844" s="416"/>
      <c r="I1844" s="415"/>
      <c r="J1844" s="417"/>
      <c r="K1844" s="415"/>
      <c r="L1844" s="415"/>
      <c r="M1844" s="415"/>
      <c r="N1844" s="418"/>
      <c r="O1844" s="418"/>
      <c r="P1844" s="414"/>
      <c r="Q1844" s="415"/>
      <c r="R1844" s="415"/>
      <c r="S1844" s="415"/>
      <c r="T1844" s="415"/>
      <c r="U1844" s="415"/>
      <c r="V1844" s="415"/>
      <c r="W1844" s="415"/>
      <c r="X1844" s="415"/>
      <c r="Y1844" s="415"/>
      <c r="Z1844" s="415"/>
      <c r="AA1844" s="415"/>
      <c r="AB1844" s="415"/>
      <c r="AC1844" s="415"/>
      <c r="AD1844" s="427"/>
      <c r="AE1844" s="415"/>
      <c r="AF1844" s="415"/>
      <c r="AG1844" s="415"/>
      <c r="AH1844" s="415"/>
      <c r="AI1844" s="415"/>
    </row>
    <row r="1845" spans="1:35" s="154" customFormat="1">
      <c r="A1845" s="415"/>
      <c r="B1845" s="415"/>
      <c r="C1845" s="425"/>
      <c r="D1845" s="415"/>
      <c r="E1845" s="415"/>
      <c r="F1845" s="415"/>
      <c r="G1845" s="416"/>
      <c r="H1845" s="416"/>
      <c r="I1845" s="415"/>
      <c r="J1845" s="417"/>
      <c r="K1845" s="415"/>
      <c r="L1845" s="415"/>
      <c r="M1845" s="415"/>
      <c r="N1845" s="418"/>
      <c r="O1845" s="418"/>
      <c r="P1845" s="414"/>
      <c r="Q1845" s="415"/>
      <c r="R1845" s="415"/>
      <c r="S1845" s="415"/>
      <c r="T1845" s="415"/>
      <c r="U1845" s="415"/>
      <c r="V1845" s="415"/>
      <c r="W1845" s="415"/>
      <c r="X1845" s="415"/>
      <c r="Y1845" s="415"/>
      <c r="Z1845" s="415"/>
      <c r="AA1845" s="415"/>
      <c r="AB1845" s="415"/>
      <c r="AC1845" s="415"/>
      <c r="AD1845" s="427"/>
      <c r="AE1845" s="415"/>
      <c r="AF1845" s="415"/>
      <c r="AG1845" s="415"/>
      <c r="AH1845" s="415"/>
      <c r="AI1845" s="415"/>
    </row>
    <row r="1846" spans="1:35" s="154" customFormat="1">
      <c r="A1846" s="415"/>
      <c r="B1846" s="415"/>
      <c r="C1846" s="425"/>
      <c r="D1846" s="415"/>
      <c r="E1846" s="415"/>
      <c r="F1846" s="415"/>
      <c r="G1846" s="416"/>
      <c r="H1846" s="416"/>
      <c r="I1846" s="415"/>
      <c r="J1846" s="417"/>
      <c r="K1846" s="415"/>
      <c r="L1846" s="415"/>
      <c r="M1846" s="415"/>
      <c r="N1846" s="418"/>
      <c r="O1846" s="418"/>
      <c r="P1846" s="414"/>
      <c r="Q1846" s="415"/>
      <c r="R1846" s="415"/>
      <c r="S1846" s="415"/>
      <c r="T1846" s="415"/>
      <c r="U1846" s="415"/>
      <c r="V1846" s="415"/>
      <c r="W1846" s="415"/>
      <c r="X1846" s="415"/>
      <c r="Y1846" s="415"/>
      <c r="Z1846" s="415"/>
      <c r="AA1846" s="415"/>
      <c r="AB1846" s="415"/>
      <c r="AC1846" s="415"/>
      <c r="AD1846" s="427"/>
      <c r="AE1846" s="415"/>
      <c r="AF1846" s="415"/>
      <c r="AG1846" s="415"/>
      <c r="AH1846" s="415"/>
      <c r="AI1846" s="415"/>
    </row>
    <row r="1847" spans="1:35" s="154" customFormat="1">
      <c r="A1847" s="415"/>
      <c r="B1847" s="415"/>
      <c r="C1847" s="425"/>
      <c r="D1847" s="415"/>
      <c r="E1847" s="415"/>
      <c r="F1847" s="415"/>
      <c r="G1847" s="416"/>
      <c r="H1847" s="416"/>
      <c r="I1847" s="415"/>
      <c r="J1847" s="417"/>
      <c r="K1847" s="415"/>
      <c r="L1847" s="415"/>
      <c r="M1847" s="415"/>
      <c r="N1847" s="418"/>
      <c r="O1847" s="418"/>
      <c r="P1847" s="414"/>
      <c r="Q1847" s="415"/>
      <c r="R1847" s="415"/>
      <c r="S1847" s="415"/>
      <c r="T1847" s="415"/>
      <c r="U1847" s="415"/>
      <c r="V1847" s="415"/>
      <c r="W1847" s="415"/>
      <c r="X1847" s="415"/>
      <c r="Y1847" s="415"/>
      <c r="Z1847" s="415"/>
      <c r="AA1847" s="415"/>
      <c r="AB1847" s="415"/>
      <c r="AC1847" s="415"/>
      <c r="AD1847" s="427"/>
      <c r="AE1847" s="415"/>
      <c r="AF1847" s="415"/>
      <c r="AG1847" s="415"/>
      <c r="AH1847" s="415"/>
      <c r="AI1847" s="415"/>
    </row>
    <row r="1848" spans="1:35" s="154" customFormat="1">
      <c r="A1848" s="415"/>
      <c r="B1848" s="415"/>
      <c r="C1848" s="425"/>
      <c r="D1848" s="415"/>
      <c r="E1848" s="415"/>
      <c r="F1848" s="415"/>
      <c r="G1848" s="416"/>
      <c r="H1848" s="416"/>
      <c r="I1848" s="415"/>
      <c r="J1848" s="417"/>
      <c r="K1848" s="415"/>
      <c r="L1848" s="415"/>
      <c r="M1848" s="415"/>
      <c r="N1848" s="418"/>
      <c r="O1848" s="418"/>
      <c r="P1848" s="414"/>
      <c r="Q1848" s="415"/>
      <c r="R1848" s="415"/>
      <c r="S1848" s="415"/>
      <c r="T1848" s="415"/>
      <c r="U1848" s="415"/>
      <c r="V1848" s="415"/>
      <c r="W1848" s="415"/>
      <c r="X1848" s="415"/>
      <c r="Y1848" s="415"/>
      <c r="Z1848" s="415"/>
      <c r="AA1848" s="415"/>
      <c r="AB1848" s="415"/>
      <c r="AC1848" s="415"/>
      <c r="AD1848" s="427"/>
      <c r="AE1848" s="415"/>
      <c r="AF1848" s="415"/>
      <c r="AG1848" s="415"/>
      <c r="AH1848" s="415"/>
      <c r="AI1848" s="415"/>
    </row>
    <row r="1849" spans="1:35" s="154" customFormat="1">
      <c r="A1849" s="415"/>
      <c r="B1849" s="415"/>
      <c r="C1849" s="425"/>
      <c r="D1849" s="415"/>
      <c r="E1849" s="415"/>
      <c r="F1849" s="415"/>
      <c r="G1849" s="416"/>
      <c r="H1849" s="416"/>
      <c r="I1849" s="415"/>
      <c r="J1849" s="417"/>
      <c r="K1849" s="415"/>
      <c r="L1849" s="415"/>
      <c r="M1849" s="415"/>
      <c r="N1849" s="418"/>
      <c r="O1849" s="418"/>
      <c r="P1849" s="414"/>
      <c r="Q1849" s="415"/>
      <c r="R1849" s="415"/>
      <c r="S1849" s="415"/>
      <c r="T1849" s="415"/>
      <c r="U1849" s="415"/>
      <c r="V1849" s="415"/>
      <c r="W1849" s="415"/>
      <c r="X1849" s="415"/>
      <c r="Y1849" s="415"/>
      <c r="Z1849" s="415"/>
      <c r="AA1849" s="415"/>
      <c r="AB1849" s="415"/>
      <c r="AC1849" s="415"/>
      <c r="AD1849" s="427"/>
      <c r="AE1849" s="415"/>
      <c r="AF1849" s="415"/>
      <c r="AG1849" s="415"/>
      <c r="AH1849" s="415"/>
      <c r="AI1849" s="415"/>
    </row>
    <row r="1850" spans="1:35" s="154" customFormat="1">
      <c r="A1850" s="415"/>
      <c r="B1850" s="415"/>
      <c r="C1850" s="425"/>
      <c r="D1850" s="415"/>
      <c r="E1850" s="415"/>
      <c r="F1850" s="415"/>
      <c r="G1850" s="416"/>
      <c r="H1850" s="416"/>
      <c r="I1850" s="415"/>
      <c r="J1850" s="417"/>
      <c r="K1850" s="415"/>
      <c r="L1850" s="415"/>
      <c r="M1850" s="415"/>
      <c r="N1850" s="418"/>
      <c r="O1850" s="418"/>
      <c r="P1850" s="414"/>
      <c r="Q1850" s="415"/>
      <c r="R1850" s="415"/>
      <c r="S1850" s="415"/>
      <c r="T1850" s="415"/>
      <c r="U1850" s="415"/>
      <c r="V1850" s="415"/>
      <c r="W1850" s="415"/>
      <c r="X1850" s="415"/>
      <c r="Y1850" s="415"/>
      <c r="Z1850" s="415"/>
      <c r="AA1850" s="415"/>
      <c r="AB1850" s="415"/>
      <c r="AC1850" s="415"/>
      <c r="AD1850" s="427"/>
      <c r="AE1850" s="415"/>
      <c r="AF1850" s="415"/>
      <c r="AG1850" s="415"/>
      <c r="AH1850" s="415"/>
      <c r="AI1850" s="415"/>
    </row>
    <row r="1851" spans="1:35" s="154" customFormat="1">
      <c r="A1851" s="415"/>
      <c r="B1851" s="415"/>
      <c r="C1851" s="425"/>
      <c r="D1851" s="415"/>
      <c r="E1851" s="415"/>
      <c r="F1851" s="415"/>
      <c r="G1851" s="416"/>
      <c r="H1851" s="416"/>
      <c r="I1851" s="415"/>
      <c r="J1851" s="417"/>
      <c r="K1851" s="415"/>
      <c r="L1851" s="415"/>
      <c r="M1851" s="415"/>
      <c r="N1851" s="418"/>
      <c r="O1851" s="418"/>
      <c r="P1851" s="414"/>
      <c r="Q1851" s="415"/>
      <c r="R1851" s="415"/>
      <c r="S1851" s="415"/>
      <c r="T1851" s="415"/>
      <c r="U1851" s="415"/>
      <c r="V1851" s="415"/>
      <c r="W1851" s="415"/>
      <c r="X1851" s="415"/>
      <c r="Y1851" s="415"/>
      <c r="Z1851" s="415"/>
      <c r="AA1851" s="415"/>
      <c r="AB1851" s="415"/>
      <c r="AC1851" s="415"/>
      <c r="AD1851" s="427"/>
      <c r="AE1851" s="415"/>
      <c r="AF1851" s="415"/>
      <c r="AG1851" s="415"/>
      <c r="AH1851" s="415"/>
      <c r="AI1851" s="415"/>
    </row>
    <row r="1852" spans="1:35" s="154" customFormat="1">
      <c r="A1852" s="415"/>
      <c r="B1852" s="415"/>
      <c r="C1852" s="425"/>
      <c r="D1852" s="415"/>
      <c r="E1852" s="415"/>
      <c r="F1852" s="415"/>
      <c r="G1852" s="416"/>
      <c r="H1852" s="416"/>
      <c r="I1852" s="415"/>
      <c r="J1852" s="417"/>
      <c r="K1852" s="415"/>
      <c r="L1852" s="415"/>
      <c r="M1852" s="415"/>
      <c r="N1852" s="418"/>
      <c r="O1852" s="418"/>
      <c r="P1852" s="414"/>
      <c r="Q1852" s="415"/>
      <c r="R1852" s="415"/>
      <c r="S1852" s="415"/>
      <c r="T1852" s="415"/>
      <c r="U1852" s="415"/>
      <c r="V1852" s="415"/>
      <c r="W1852" s="415"/>
      <c r="X1852" s="415"/>
      <c r="Y1852" s="415"/>
      <c r="Z1852" s="415"/>
      <c r="AA1852" s="415"/>
      <c r="AB1852" s="415"/>
      <c r="AC1852" s="415"/>
      <c r="AD1852" s="427"/>
      <c r="AE1852" s="415"/>
      <c r="AF1852" s="415"/>
      <c r="AG1852" s="415"/>
      <c r="AH1852" s="415"/>
      <c r="AI1852" s="415"/>
    </row>
    <row r="1853" spans="1:35" s="154" customFormat="1">
      <c r="A1853" s="415"/>
      <c r="B1853" s="415"/>
      <c r="C1853" s="425"/>
      <c r="D1853" s="415"/>
      <c r="E1853" s="415"/>
      <c r="F1853" s="415"/>
      <c r="G1853" s="416"/>
      <c r="H1853" s="416"/>
      <c r="I1853" s="415"/>
      <c r="J1853" s="417"/>
      <c r="K1853" s="415"/>
      <c r="L1853" s="415"/>
      <c r="M1853" s="415"/>
      <c r="N1853" s="418"/>
      <c r="O1853" s="418"/>
      <c r="P1853" s="414"/>
      <c r="Q1853" s="415"/>
      <c r="R1853" s="415"/>
      <c r="S1853" s="415"/>
      <c r="T1853" s="415"/>
      <c r="U1853" s="415"/>
      <c r="V1853" s="415"/>
      <c r="W1853" s="415"/>
      <c r="X1853" s="415"/>
      <c r="Y1853" s="415"/>
      <c r="Z1853" s="415"/>
      <c r="AA1853" s="415"/>
      <c r="AB1853" s="415"/>
      <c r="AC1853" s="415"/>
      <c r="AD1853" s="427"/>
      <c r="AE1853" s="415"/>
      <c r="AF1853" s="415"/>
      <c r="AG1853" s="415"/>
      <c r="AH1853" s="415"/>
      <c r="AI1853" s="415"/>
    </row>
    <row r="1854" spans="1:35" s="154" customFormat="1">
      <c r="A1854" s="415"/>
      <c r="B1854" s="415"/>
      <c r="C1854" s="425"/>
      <c r="D1854" s="415"/>
      <c r="E1854" s="415"/>
      <c r="F1854" s="415"/>
      <c r="G1854" s="416"/>
      <c r="H1854" s="416"/>
      <c r="I1854" s="415"/>
      <c r="J1854" s="417"/>
      <c r="K1854" s="415"/>
      <c r="L1854" s="415"/>
      <c r="M1854" s="415"/>
      <c r="N1854" s="418"/>
      <c r="O1854" s="418"/>
      <c r="P1854" s="414"/>
      <c r="Q1854" s="415"/>
      <c r="R1854" s="415"/>
      <c r="S1854" s="415"/>
      <c r="T1854" s="415"/>
      <c r="U1854" s="415"/>
      <c r="V1854" s="415"/>
      <c r="W1854" s="415"/>
      <c r="X1854" s="415"/>
      <c r="Y1854" s="415"/>
      <c r="Z1854" s="415"/>
      <c r="AA1854" s="415"/>
      <c r="AB1854" s="415"/>
      <c r="AC1854" s="415"/>
      <c r="AD1854" s="427"/>
      <c r="AE1854" s="415"/>
      <c r="AF1854" s="415"/>
      <c r="AG1854" s="415"/>
      <c r="AH1854" s="415"/>
      <c r="AI1854" s="415"/>
    </row>
    <row r="1855" spans="1:35" s="154" customFormat="1">
      <c r="A1855" s="415"/>
      <c r="B1855" s="415"/>
      <c r="C1855" s="425"/>
      <c r="D1855" s="415"/>
      <c r="E1855" s="415"/>
      <c r="F1855" s="415"/>
      <c r="G1855" s="416"/>
      <c r="H1855" s="416"/>
      <c r="I1855" s="415"/>
      <c r="J1855" s="417"/>
      <c r="K1855" s="415"/>
      <c r="L1855" s="415"/>
      <c r="M1855" s="415"/>
      <c r="N1855" s="418"/>
      <c r="O1855" s="418"/>
      <c r="P1855" s="414"/>
      <c r="Q1855" s="415"/>
      <c r="R1855" s="415"/>
      <c r="S1855" s="415"/>
      <c r="T1855" s="415"/>
      <c r="U1855" s="415"/>
      <c r="V1855" s="415"/>
      <c r="W1855" s="415"/>
      <c r="X1855" s="415"/>
      <c r="Y1855" s="415"/>
      <c r="Z1855" s="415"/>
      <c r="AA1855" s="415"/>
      <c r="AB1855" s="415"/>
      <c r="AC1855" s="415"/>
      <c r="AD1855" s="427"/>
      <c r="AE1855" s="415"/>
      <c r="AF1855" s="415"/>
      <c r="AG1855" s="415"/>
      <c r="AH1855" s="415"/>
      <c r="AI1855" s="415"/>
    </row>
    <row r="1856" spans="1:35" s="154" customFormat="1">
      <c r="A1856" s="415"/>
      <c r="B1856" s="415"/>
      <c r="C1856" s="425"/>
      <c r="D1856" s="415"/>
      <c r="E1856" s="415"/>
      <c r="F1856" s="415"/>
      <c r="G1856" s="416"/>
      <c r="H1856" s="416"/>
      <c r="I1856" s="415"/>
      <c r="J1856" s="417"/>
      <c r="K1856" s="415"/>
      <c r="L1856" s="415"/>
      <c r="M1856" s="415"/>
      <c r="N1856" s="418"/>
      <c r="O1856" s="418"/>
      <c r="P1856" s="414"/>
      <c r="Q1856" s="415"/>
      <c r="R1856" s="415"/>
      <c r="S1856" s="415"/>
      <c r="T1856" s="415"/>
      <c r="U1856" s="415"/>
      <c r="V1856" s="415"/>
      <c r="W1856" s="415"/>
      <c r="X1856" s="415"/>
      <c r="Y1856" s="415"/>
      <c r="Z1856" s="415"/>
      <c r="AA1856" s="415"/>
      <c r="AB1856" s="415"/>
      <c r="AC1856" s="415"/>
      <c r="AD1856" s="427"/>
      <c r="AE1856" s="415"/>
      <c r="AF1856" s="415"/>
      <c r="AG1856" s="415"/>
      <c r="AH1856" s="415"/>
      <c r="AI1856" s="415"/>
    </row>
    <row r="1857" spans="1:35" s="154" customFormat="1">
      <c r="A1857" s="415"/>
      <c r="B1857" s="415"/>
      <c r="C1857" s="425"/>
      <c r="D1857" s="415"/>
      <c r="E1857" s="415"/>
      <c r="F1857" s="415"/>
      <c r="G1857" s="416"/>
      <c r="H1857" s="416"/>
      <c r="I1857" s="415"/>
      <c r="J1857" s="417"/>
      <c r="K1857" s="415"/>
      <c r="L1857" s="415"/>
      <c r="M1857" s="415"/>
      <c r="N1857" s="418"/>
      <c r="O1857" s="418"/>
      <c r="P1857" s="414"/>
      <c r="Q1857" s="415"/>
      <c r="R1857" s="415"/>
      <c r="S1857" s="415"/>
      <c r="T1857" s="415"/>
      <c r="U1857" s="415"/>
      <c r="V1857" s="415"/>
      <c r="W1857" s="415"/>
      <c r="X1857" s="415"/>
      <c r="Y1857" s="415"/>
      <c r="Z1857" s="415"/>
      <c r="AA1857" s="415"/>
      <c r="AB1857" s="415"/>
      <c r="AC1857" s="415"/>
      <c r="AD1857" s="427"/>
      <c r="AE1857" s="415"/>
      <c r="AF1857" s="415"/>
      <c r="AG1857" s="415"/>
      <c r="AH1857" s="415"/>
      <c r="AI1857" s="415"/>
    </row>
    <row r="1858" spans="1:35" s="154" customFormat="1">
      <c r="A1858" s="415"/>
      <c r="B1858" s="415"/>
      <c r="C1858" s="425"/>
      <c r="D1858" s="415"/>
      <c r="E1858" s="415"/>
      <c r="F1858" s="415"/>
      <c r="G1858" s="416"/>
      <c r="H1858" s="416"/>
      <c r="I1858" s="415"/>
      <c r="J1858" s="417"/>
      <c r="K1858" s="415"/>
      <c r="L1858" s="415"/>
      <c r="M1858" s="415"/>
      <c r="N1858" s="418"/>
      <c r="O1858" s="418"/>
      <c r="P1858" s="414"/>
      <c r="Q1858" s="415"/>
      <c r="R1858" s="415"/>
      <c r="S1858" s="415"/>
      <c r="T1858" s="415"/>
      <c r="U1858" s="415"/>
      <c r="V1858" s="415"/>
      <c r="W1858" s="415"/>
      <c r="X1858" s="415"/>
      <c r="Y1858" s="415"/>
      <c r="Z1858" s="415"/>
      <c r="AA1858" s="415"/>
      <c r="AB1858" s="415"/>
      <c r="AC1858" s="415"/>
      <c r="AD1858" s="427"/>
      <c r="AE1858" s="415"/>
      <c r="AF1858" s="415"/>
      <c r="AG1858" s="415"/>
      <c r="AH1858" s="415"/>
      <c r="AI1858" s="415"/>
    </row>
    <row r="1859" spans="1:35" s="154" customFormat="1">
      <c r="A1859" s="415"/>
      <c r="B1859" s="415"/>
      <c r="C1859" s="425"/>
      <c r="D1859" s="415"/>
      <c r="E1859" s="415"/>
      <c r="F1859" s="415"/>
      <c r="G1859" s="416"/>
      <c r="H1859" s="416"/>
      <c r="I1859" s="415"/>
      <c r="J1859" s="417"/>
      <c r="K1859" s="415"/>
      <c r="L1859" s="415"/>
      <c r="M1859" s="415"/>
      <c r="N1859" s="418"/>
      <c r="O1859" s="418"/>
      <c r="P1859" s="414"/>
      <c r="Q1859" s="415"/>
      <c r="R1859" s="415"/>
      <c r="S1859" s="415"/>
      <c r="T1859" s="415"/>
      <c r="U1859" s="415"/>
      <c r="V1859" s="415"/>
      <c r="W1859" s="415"/>
      <c r="X1859" s="415"/>
      <c r="Y1859" s="415"/>
      <c r="Z1859" s="415"/>
      <c r="AA1859" s="415"/>
      <c r="AB1859" s="415"/>
      <c r="AC1859" s="415"/>
      <c r="AD1859" s="427"/>
      <c r="AE1859" s="415"/>
      <c r="AF1859" s="415"/>
      <c r="AG1859" s="415"/>
      <c r="AH1859" s="415"/>
      <c r="AI1859" s="415"/>
    </row>
    <row r="1860" spans="1:35" s="154" customFormat="1">
      <c r="A1860" s="415"/>
      <c r="B1860" s="415"/>
      <c r="C1860" s="425"/>
      <c r="D1860" s="415"/>
      <c r="E1860" s="415"/>
      <c r="F1860" s="415"/>
      <c r="G1860" s="416"/>
      <c r="H1860" s="416"/>
      <c r="I1860" s="415"/>
      <c r="J1860" s="417"/>
      <c r="K1860" s="415"/>
      <c r="L1860" s="415"/>
      <c r="M1860" s="415"/>
      <c r="N1860" s="418"/>
      <c r="O1860" s="418"/>
      <c r="P1860" s="414"/>
      <c r="Q1860" s="415"/>
      <c r="R1860" s="415"/>
      <c r="S1860" s="415"/>
      <c r="T1860" s="415"/>
      <c r="U1860" s="415"/>
      <c r="V1860" s="415"/>
      <c r="W1860" s="415"/>
      <c r="X1860" s="415"/>
      <c r="Y1860" s="415"/>
      <c r="Z1860" s="415"/>
      <c r="AA1860" s="415"/>
      <c r="AB1860" s="415"/>
      <c r="AC1860" s="415"/>
      <c r="AD1860" s="427"/>
      <c r="AE1860" s="415"/>
      <c r="AF1860" s="415"/>
      <c r="AG1860" s="415"/>
      <c r="AH1860" s="415"/>
      <c r="AI1860" s="415"/>
    </row>
    <row r="1861" spans="1:35" s="154" customFormat="1">
      <c r="A1861" s="415"/>
      <c r="B1861" s="415"/>
      <c r="C1861" s="425"/>
      <c r="D1861" s="415"/>
      <c r="E1861" s="415"/>
      <c r="F1861" s="415"/>
      <c r="G1861" s="416"/>
      <c r="H1861" s="416"/>
      <c r="I1861" s="415"/>
      <c r="J1861" s="417"/>
      <c r="K1861" s="415"/>
      <c r="L1861" s="415"/>
      <c r="M1861" s="415"/>
      <c r="N1861" s="418"/>
      <c r="O1861" s="418"/>
      <c r="P1861" s="414"/>
      <c r="Q1861" s="415"/>
      <c r="R1861" s="415"/>
      <c r="S1861" s="415"/>
      <c r="T1861" s="415"/>
      <c r="U1861" s="415"/>
      <c r="V1861" s="415"/>
      <c r="W1861" s="415"/>
      <c r="X1861" s="415"/>
      <c r="Y1861" s="415"/>
      <c r="Z1861" s="415"/>
      <c r="AA1861" s="415"/>
      <c r="AB1861" s="415"/>
      <c r="AC1861" s="415"/>
      <c r="AD1861" s="427"/>
      <c r="AE1861" s="415"/>
      <c r="AF1861" s="415"/>
      <c r="AG1861" s="415"/>
      <c r="AH1861" s="415"/>
      <c r="AI1861" s="415"/>
    </row>
    <row r="1862" spans="1:35" s="154" customFormat="1">
      <c r="A1862" s="415"/>
      <c r="B1862" s="415"/>
      <c r="C1862" s="425"/>
      <c r="D1862" s="415"/>
      <c r="E1862" s="415"/>
      <c r="F1862" s="415"/>
      <c r="G1862" s="416"/>
      <c r="H1862" s="416"/>
      <c r="I1862" s="415"/>
      <c r="J1862" s="417"/>
      <c r="K1862" s="415"/>
      <c r="L1862" s="415"/>
      <c r="M1862" s="415"/>
      <c r="N1862" s="418"/>
      <c r="O1862" s="418"/>
      <c r="P1862" s="414"/>
      <c r="Q1862" s="415"/>
      <c r="R1862" s="415"/>
      <c r="S1862" s="415"/>
      <c r="T1862" s="415"/>
      <c r="U1862" s="415"/>
      <c r="V1862" s="415"/>
      <c r="W1862" s="415"/>
      <c r="X1862" s="415"/>
      <c r="Y1862" s="415"/>
      <c r="Z1862" s="415"/>
      <c r="AA1862" s="415"/>
      <c r="AB1862" s="415"/>
      <c r="AC1862" s="415"/>
      <c r="AD1862" s="427"/>
      <c r="AE1862" s="415"/>
      <c r="AF1862" s="415"/>
      <c r="AG1862" s="415"/>
      <c r="AH1862" s="415"/>
      <c r="AI1862" s="415"/>
    </row>
    <row r="1863" spans="1:35" s="154" customFormat="1">
      <c r="A1863" s="415"/>
      <c r="B1863" s="415"/>
      <c r="C1863" s="425"/>
      <c r="D1863" s="415"/>
      <c r="E1863" s="415"/>
      <c r="F1863" s="415"/>
      <c r="G1863" s="416"/>
      <c r="H1863" s="416"/>
      <c r="I1863" s="415"/>
      <c r="J1863" s="417"/>
      <c r="K1863" s="415"/>
      <c r="L1863" s="415"/>
      <c r="M1863" s="415"/>
      <c r="N1863" s="418"/>
      <c r="O1863" s="418"/>
      <c r="P1863" s="414"/>
      <c r="Q1863" s="415"/>
      <c r="R1863" s="415"/>
      <c r="S1863" s="415"/>
      <c r="T1863" s="415"/>
      <c r="U1863" s="415"/>
      <c r="V1863" s="415"/>
      <c r="W1863" s="415"/>
      <c r="X1863" s="415"/>
      <c r="Y1863" s="415"/>
      <c r="Z1863" s="415"/>
      <c r="AA1863" s="415"/>
      <c r="AB1863" s="415"/>
      <c r="AC1863" s="415"/>
      <c r="AD1863" s="427"/>
      <c r="AE1863" s="415"/>
      <c r="AF1863" s="415"/>
      <c r="AG1863" s="415"/>
      <c r="AH1863" s="415"/>
      <c r="AI1863" s="415"/>
    </row>
    <row r="1864" spans="1:35" s="154" customFormat="1">
      <c r="A1864" s="415"/>
      <c r="B1864" s="415"/>
      <c r="C1864" s="425"/>
      <c r="D1864" s="415"/>
      <c r="E1864" s="415"/>
      <c r="F1864" s="415"/>
      <c r="G1864" s="416"/>
      <c r="H1864" s="416"/>
      <c r="I1864" s="415"/>
      <c r="J1864" s="417"/>
      <c r="K1864" s="415"/>
      <c r="L1864" s="415"/>
      <c r="M1864" s="415"/>
      <c r="N1864" s="418"/>
      <c r="O1864" s="418"/>
      <c r="P1864" s="414"/>
      <c r="Q1864" s="415"/>
      <c r="R1864" s="415"/>
      <c r="S1864" s="415"/>
      <c r="T1864" s="415"/>
      <c r="U1864" s="415"/>
      <c r="V1864" s="415"/>
      <c r="W1864" s="415"/>
      <c r="X1864" s="415"/>
      <c r="Y1864" s="415"/>
      <c r="Z1864" s="415"/>
      <c r="AA1864" s="415"/>
      <c r="AB1864" s="415"/>
      <c r="AC1864" s="415"/>
      <c r="AD1864" s="427"/>
      <c r="AE1864" s="415"/>
      <c r="AF1864" s="415"/>
      <c r="AG1864" s="415"/>
      <c r="AH1864" s="415"/>
      <c r="AI1864" s="415"/>
    </row>
    <row r="1865" spans="1:35" s="154" customFormat="1">
      <c r="A1865" s="415"/>
      <c r="B1865" s="415"/>
      <c r="C1865" s="425"/>
      <c r="D1865" s="415"/>
      <c r="E1865" s="415"/>
      <c r="F1865" s="415"/>
      <c r="G1865" s="416"/>
      <c r="H1865" s="416"/>
      <c r="I1865" s="415"/>
      <c r="J1865" s="417"/>
      <c r="K1865" s="415"/>
      <c r="L1865" s="415"/>
      <c r="M1865" s="415"/>
      <c r="N1865" s="418"/>
      <c r="O1865" s="418"/>
      <c r="P1865" s="414"/>
      <c r="Q1865" s="415"/>
      <c r="R1865" s="415"/>
      <c r="S1865" s="415"/>
      <c r="T1865" s="415"/>
      <c r="U1865" s="415"/>
      <c r="V1865" s="415"/>
      <c r="W1865" s="415"/>
      <c r="X1865" s="415"/>
      <c r="Y1865" s="415"/>
      <c r="Z1865" s="415"/>
      <c r="AA1865" s="415"/>
      <c r="AB1865" s="415"/>
      <c r="AC1865" s="415"/>
      <c r="AD1865" s="427"/>
      <c r="AE1865" s="415"/>
      <c r="AF1865" s="415"/>
      <c r="AG1865" s="415"/>
      <c r="AH1865" s="415"/>
      <c r="AI1865" s="415"/>
    </row>
    <row r="1866" spans="1:35" s="154" customFormat="1">
      <c r="A1866" s="415"/>
      <c r="B1866" s="415"/>
      <c r="C1866" s="425"/>
      <c r="D1866" s="415"/>
      <c r="E1866" s="415"/>
      <c r="F1866" s="415"/>
      <c r="G1866" s="416"/>
      <c r="H1866" s="416"/>
      <c r="I1866" s="415"/>
      <c r="J1866" s="417"/>
      <c r="K1866" s="415"/>
      <c r="L1866" s="415"/>
      <c r="M1866" s="415"/>
      <c r="N1866" s="418"/>
      <c r="O1866" s="418"/>
      <c r="P1866" s="414"/>
      <c r="Q1866" s="415"/>
      <c r="R1866" s="415"/>
      <c r="S1866" s="415"/>
      <c r="T1866" s="415"/>
      <c r="U1866" s="415"/>
      <c r="V1866" s="415"/>
      <c r="W1866" s="415"/>
      <c r="X1866" s="415"/>
      <c r="Y1866" s="415"/>
      <c r="Z1866" s="415"/>
      <c r="AA1866" s="415"/>
      <c r="AB1866" s="415"/>
      <c r="AC1866" s="415"/>
      <c r="AD1866" s="427"/>
      <c r="AE1866" s="415"/>
      <c r="AF1866" s="415"/>
      <c r="AG1866" s="415"/>
      <c r="AH1866" s="415"/>
      <c r="AI1866" s="415"/>
    </row>
    <row r="1867" spans="1:35" s="154" customFormat="1">
      <c r="A1867" s="415"/>
      <c r="B1867" s="415"/>
      <c r="C1867" s="425"/>
      <c r="D1867" s="415"/>
      <c r="E1867" s="415"/>
      <c r="F1867" s="415"/>
      <c r="G1867" s="416"/>
      <c r="H1867" s="416"/>
      <c r="I1867" s="415"/>
      <c r="J1867" s="417"/>
      <c r="K1867" s="415"/>
      <c r="L1867" s="415"/>
      <c r="M1867" s="415"/>
      <c r="N1867" s="418"/>
      <c r="O1867" s="418"/>
      <c r="P1867" s="414"/>
      <c r="Q1867" s="415"/>
      <c r="R1867" s="415"/>
      <c r="S1867" s="415"/>
      <c r="T1867" s="415"/>
      <c r="U1867" s="415"/>
      <c r="V1867" s="415"/>
      <c r="W1867" s="415"/>
      <c r="X1867" s="415"/>
      <c r="Y1867" s="415"/>
      <c r="Z1867" s="415"/>
      <c r="AA1867" s="415"/>
      <c r="AB1867" s="415"/>
      <c r="AC1867" s="415"/>
      <c r="AD1867" s="427"/>
      <c r="AE1867" s="415"/>
      <c r="AF1867" s="415"/>
      <c r="AG1867" s="415"/>
      <c r="AH1867" s="415"/>
      <c r="AI1867" s="415"/>
    </row>
    <row r="1868" spans="1:35" s="154" customFormat="1">
      <c r="A1868" s="415"/>
      <c r="B1868" s="415"/>
      <c r="C1868" s="425"/>
      <c r="D1868" s="415"/>
      <c r="E1868" s="415"/>
      <c r="F1868" s="415"/>
      <c r="G1868" s="416"/>
      <c r="H1868" s="416"/>
      <c r="I1868" s="415"/>
      <c r="J1868" s="417"/>
      <c r="K1868" s="415"/>
      <c r="L1868" s="415"/>
      <c r="M1868" s="415"/>
      <c r="N1868" s="418"/>
      <c r="O1868" s="418"/>
      <c r="P1868" s="414"/>
      <c r="Q1868" s="415"/>
      <c r="R1868" s="415"/>
      <c r="S1868" s="415"/>
      <c r="T1868" s="415"/>
      <c r="U1868" s="415"/>
      <c r="V1868" s="415"/>
      <c r="W1868" s="415"/>
      <c r="X1868" s="415"/>
      <c r="Y1868" s="415"/>
      <c r="Z1868" s="415"/>
      <c r="AA1868" s="415"/>
      <c r="AB1868" s="415"/>
      <c r="AC1868" s="415"/>
      <c r="AD1868" s="427"/>
      <c r="AE1868" s="415"/>
      <c r="AF1868" s="415"/>
      <c r="AG1868" s="415"/>
      <c r="AH1868" s="415"/>
      <c r="AI1868" s="415"/>
    </row>
    <row r="1869" spans="1:35" s="154" customFormat="1">
      <c r="A1869" s="415"/>
      <c r="B1869" s="415"/>
      <c r="C1869" s="425"/>
      <c r="D1869" s="415"/>
      <c r="E1869" s="415"/>
      <c r="F1869" s="415"/>
      <c r="G1869" s="416"/>
      <c r="H1869" s="416"/>
      <c r="I1869" s="415"/>
      <c r="J1869" s="417"/>
      <c r="K1869" s="415"/>
      <c r="L1869" s="415"/>
      <c r="M1869" s="415"/>
      <c r="N1869" s="418"/>
      <c r="O1869" s="418"/>
      <c r="P1869" s="414"/>
      <c r="Q1869" s="415"/>
      <c r="R1869" s="415"/>
      <c r="S1869" s="415"/>
      <c r="T1869" s="415"/>
      <c r="U1869" s="415"/>
      <c r="V1869" s="415"/>
      <c r="W1869" s="415"/>
      <c r="X1869" s="415"/>
      <c r="Y1869" s="415"/>
      <c r="Z1869" s="415"/>
      <c r="AA1869" s="415"/>
      <c r="AB1869" s="415"/>
      <c r="AC1869" s="415"/>
      <c r="AD1869" s="427"/>
      <c r="AE1869" s="415"/>
      <c r="AF1869" s="415"/>
      <c r="AG1869" s="415"/>
      <c r="AH1869" s="415"/>
      <c r="AI1869" s="415"/>
    </row>
    <row r="1870" spans="1:35" s="154" customFormat="1">
      <c r="A1870" s="415"/>
      <c r="B1870" s="415"/>
      <c r="C1870" s="425"/>
      <c r="D1870" s="415"/>
      <c r="E1870" s="415"/>
      <c r="F1870" s="415"/>
      <c r="G1870" s="416"/>
      <c r="H1870" s="416"/>
      <c r="I1870" s="415"/>
      <c r="J1870" s="417"/>
      <c r="K1870" s="415"/>
      <c r="L1870" s="415"/>
      <c r="M1870" s="415"/>
      <c r="N1870" s="418"/>
      <c r="O1870" s="418"/>
      <c r="P1870" s="414"/>
      <c r="Q1870" s="415"/>
      <c r="R1870" s="415"/>
      <c r="S1870" s="415"/>
      <c r="T1870" s="415"/>
      <c r="U1870" s="415"/>
      <c r="V1870" s="415"/>
      <c r="W1870" s="415"/>
      <c r="X1870" s="415"/>
      <c r="Y1870" s="415"/>
      <c r="Z1870" s="415"/>
      <c r="AA1870" s="415"/>
      <c r="AB1870" s="415"/>
      <c r="AC1870" s="415"/>
      <c r="AD1870" s="427"/>
      <c r="AE1870" s="415"/>
      <c r="AF1870" s="415"/>
      <c r="AG1870" s="415"/>
      <c r="AH1870" s="415"/>
      <c r="AI1870" s="415"/>
    </row>
    <row r="1871" spans="1:35" s="154" customFormat="1">
      <c r="A1871" s="415"/>
      <c r="B1871" s="415"/>
      <c r="C1871" s="425"/>
      <c r="D1871" s="415"/>
      <c r="E1871" s="415"/>
      <c r="F1871" s="415"/>
      <c r="G1871" s="416"/>
      <c r="H1871" s="416"/>
      <c r="I1871" s="415"/>
      <c r="J1871" s="417"/>
      <c r="K1871" s="415"/>
      <c r="L1871" s="415"/>
      <c r="M1871" s="415"/>
      <c r="N1871" s="418"/>
      <c r="O1871" s="418"/>
      <c r="P1871" s="414"/>
      <c r="Q1871" s="415"/>
      <c r="R1871" s="415"/>
      <c r="S1871" s="415"/>
      <c r="T1871" s="415"/>
      <c r="U1871" s="415"/>
      <c r="V1871" s="415"/>
      <c r="W1871" s="415"/>
      <c r="X1871" s="415"/>
      <c r="Y1871" s="415"/>
      <c r="Z1871" s="415"/>
      <c r="AA1871" s="415"/>
      <c r="AB1871" s="415"/>
      <c r="AC1871" s="415"/>
      <c r="AD1871" s="427"/>
      <c r="AE1871" s="415"/>
      <c r="AF1871" s="415"/>
      <c r="AG1871" s="415"/>
      <c r="AH1871" s="415"/>
      <c r="AI1871" s="415"/>
    </row>
    <row r="1872" spans="1:35" s="154" customFormat="1">
      <c r="A1872" s="415"/>
      <c r="B1872" s="415"/>
      <c r="C1872" s="425"/>
      <c r="D1872" s="415"/>
      <c r="E1872" s="415"/>
      <c r="F1872" s="415"/>
      <c r="G1872" s="416"/>
      <c r="H1872" s="416"/>
      <c r="I1872" s="415"/>
      <c r="J1872" s="417"/>
      <c r="K1872" s="415"/>
      <c r="L1872" s="415"/>
      <c r="M1872" s="415"/>
      <c r="N1872" s="418"/>
      <c r="O1872" s="418"/>
      <c r="P1872" s="414"/>
      <c r="Q1872" s="415"/>
      <c r="R1872" s="415"/>
      <c r="S1872" s="415"/>
      <c r="T1872" s="415"/>
      <c r="U1872" s="415"/>
      <c r="V1872" s="415"/>
      <c r="W1872" s="415"/>
      <c r="X1872" s="415"/>
      <c r="Y1872" s="415"/>
      <c r="Z1872" s="415"/>
      <c r="AA1872" s="415"/>
      <c r="AB1872" s="415"/>
      <c r="AC1872" s="415"/>
      <c r="AD1872" s="427"/>
      <c r="AE1872" s="415"/>
      <c r="AF1872" s="415"/>
      <c r="AG1872" s="415"/>
      <c r="AH1872" s="415"/>
      <c r="AI1872" s="415"/>
    </row>
    <row r="1873" spans="1:35" s="154" customFormat="1">
      <c r="A1873" s="415"/>
      <c r="B1873" s="415"/>
      <c r="C1873" s="425"/>
      <c r="D1873" s="415"/>
      <c r="E1873" s="415"/>
      <c r="F1873" s="415"/>
      <c r="G1873" s="416"/>
      <c r="H1873" s="416"/>
      <c r="I1873" s="415"/>
      <c r="J1873" s="417"/>
      <c r="K1873" s="415"/>
      <c r="L1873" s="415"/>
      <c r="M1873" s="415"/>
      <c r="N1873" s="418"/>
      <c r="O1873" s="418"/>
      <c r="P1873" s="414"/>
      <c r="Q1873" s="415"/>
      <c r="R1873" s="415"/>
      <c r="S1873" s="415"/>
      <c r="T1873" s="415"/>
      <c r="U1873" s="415"/>
      <c r="V1873" s="415"/>
      <c r="W1873" s="415"/>
      <c r="X1873" s="415"/>
      <c r="Y1873" s="415"/>
      <c r="Z1873" s="415"/>
      <c r="AA1873" s="415"/>
      <c r="AB1873" s="415"/>
      <c r="AC1873" s="415"/>
      <c r="AD1873" s="427"/>
      <c r="AE1873" s="415"/>
      <c r="AF1873" s="415"/>
      <c r="AG1873" s="415"/>
      <c r="AH1873" s="415"/>
      <c r="AI1873" s="415"/>
    </row>
    <row r="1874" spans="1:35" s="154" customFormat="1">
      <c r="A1874" s="415"/>
      <c r="B1874" s="415"/>
      <c r="C1874" s="425"/>
      <c r="D1874" s="415"/>
      <c r="E1874" s="415"/>
      <c r="F1874" s="415"/>
      <c r="G1874" s="416"/>
      <c r="H1874" s="416"/>
      <c r="I1874" s="415"/>
      <c r="J1874" s="417"/>
      <c r="K1874" s="415"/>
      <c r="L1874" s="415"/>
      <c r="M1874" s="415"/>
      <c r="N1874" s="418"/>
      <c r="O1874" s="418"/>
      <c r="P1874" s="414"/>
      <c r="Q1874" s="415"/>
      <c r="R1874" s="415"/>
      <c r="S1874" s="415"/>
      <c r="T1874" s="415"/>
      <c r="U1874" s="415"/>
      <c r="V1874" s="415"/>
      <c r="W1874" s="415"/>
      <c r="X1874" s="415"/>
      <c r="Y1874" s="415"/>
      <c r="Z1874" s="415"/>
      <c r="AA1874" s="415"/>
      <c r="AB1874" s="415"/>
      <c r="AC1874" s="415"/>
      <c r="AD1874" s="427"/>
      <c r="AE1874" s="415"/>
      <c r="AF1874" s="415"/>
      <c r="AG1874" s="415"/>
      <c r="AH1874" s="415"/>
      <c r="AI1874" s="415"/>
    </row>
    <row r="1875" spans="1:35" s="154" customFormat="1">
      <c r="A1875" s="415"/>
      <c r="B1875" s="415"/>
      <c r="C1875" s="425"/>
      <c r="D1875" s="415"/>
      <c r="E1875" s="415"/>
      <c r="F1875" s="415"/>
      <c r="G1875" s="416"/>
      <c r="H1875" s="416"/>
      <c r="I1875" s="415"/>
      <c r="J1875" s="417"/>
      <c r="K1875" s="415"/>
      <c r="L1875" s="415"/>
      <c r="M1875" s="415"/>
      <c r="N1875" s="418"/>
      <c r="O1875" s="418"/>
      <c r="P1875" s="414"/>
      <c r="Q1875" s="415"/>
      <c r="R1875" s="415"/>
      <c r="S1875" s="415"/>
      <c r="T1875" s="415"/>
      <c r="U1875" s="415"/>
      <c r="V1875" s="415"/>
      <c r="W1875" s="415"/>
      <c r="X1875" s="415"/>
      <c r="Y1875" s="415"/>
      <c r="Z1875" s="415"/>
      <c r="AA1875" s="415"/>
      <c r="AB1875" s="415"/>
      <c r="AC1875" s="415"/>
      <c r="AD1875" s="427"/>
      <c r="AE1875" s="415"/>
      <c r="AF1875" s="415"/>
      <c r="AG1875" s="415"/>
      <c r="AH1875" s="415"/>
      <c r="AI1875" s="415"/>
    </row>
    <row r="1876" spans="1:35" s="154" customFormat="1">
      <c r="A1876" s="415"/>
      <c r="B1876" s="415"/>
      <c r="C1876" s="425"/>
      <c r="D1876" s="415"/>
      <c r="E1876" s="415"/>
      <c r="F1876" s="415"/>
      <c r="G1876" s="416"/>
      <c r="H1876" s="416"/>
      <c r="I1876" s="415"/>
      <c r="J1876" s="417"/>
      <c r="K1876" s="415"/>
      <c r="L1876" s="415"/>
      <c r="M1876" s="415"/>
      <c r="N1876" s="418"/>
      <c r="O1876" s="418"/>
      <c r="P1876" s="414"/>
      <c r="Q1876" s="415"/>
      <c r="R1876" s="415"/>
      <c r="S1876" s="415"/>
      <c r="T1876" s="415"/>
      <c r="U1876" s="415"/>
      <c r="V1876" s="415"/>
      <c r="W1876" s="415"/>
      <c r="X1876" s="415"/>
      <c r="Y1876" s="415"/>
      <c r="Z1876" s="415"/>
      <c r="AA1876" s="415"/>
      <c r="AB1876" s="415"/>
      <c r="AC1876" s="415"/>
      <c r="AD1876" s="427"/>
      <c r="AE1876" s="415"/>
      <c r="AF1876" s="415"/>
      <c r="AG1876" s="415"/>
      <c r="AH1876" s="415"/>
      <c r="AI1876" s="415"/>
    </row>
    <row r="1877" spans="1:35" s="154" customFormat="1">
      <c r="A1877" s="415"/>
      <c r="B1877" s="415"/>
      <c r="C1877" s="425"/>
      <c r="D1877" s="415"/>
      <c r="E1877" s="415"/>
      <c r="F1877" s="415"/>
      <c r="G1877" s="416"/>
      <c r="H1877" s="416"/>
      <c r="I1877" s="415"/>
      <c r="J1877" s="417"/>
      <c r="K1877" s="415"/>
      <c r="L1877" s="415"/>
      <c r="M1877" s="415"/>
      <c r="N1877" s="418"/>
      <c r="O1877" s="418"/>
      <c r="P1877" s="414"/>
      <c r="Q1877" s="415"/>
      <c r="R1877" s="415"/>
      <c r="S1877" s="415"/>
      <c r="T1877" s="415"/>
      <c r="U1877" s="415"/>
      <c r="V1877" s="415"/>
      <c r="W1877" s="415"/>
      <c r="X1877" s="415"/>
      <c r="Y1877" s="415"/>
      <c r="Z1877" s="415"/>
      <c r="AA1877" s="415"/>
      <c r="AB1877" s="415"/>
      <c r="AC1877" s="415"/>
      <c r="AD1877" s="427"/>
      <c r="AE1877" s="415"/>
      <c r="AF1877" s="415"/>
      <c r="AG1877" s="415"/>
      <c r="AH1877" s="415"/>
      <c r="AI1877" s="415"/>
    </row>
    <row r="1878" spans="1:35" s="154" customFormat="1">
      <c r="A1878" s="415"/>
      <c r="B1878" s="415"/>
      <c r="C1878" s="425"/>
      <c r="D1878" s="415"/>
      <c r="E1878" s="415"/>
      <c r="F1878" s="415"/>
      <c r="G1878" s="416"/>
      <c r="H1878" s="416"/>
      <c r="I1878" s="415"/>
      <c r="J1878" s="417"/>
      <c r="K1878" s="415"/>
      <c r="L1878" s="415"/>
      <c r="M1878" s="415"/>
      <c r="N1878" s="418"/>
      <c r="O1878" s="418"/>
      <c r="P1878" s="414"/>
      <c r="Q1878" s="415"/>
      <c r="R1878" s="415"/>
      <c r="S1878" s="415"/>
      <c r="T1878" s="415"/>
      <c r="U1878" s="415"/>
      <c r="V1878" s="415"/>
      <c r="W1878" s="415"/>
      <c r="X1878" s="415"/>
      <c r="Y1878" s="415"/>
      <c r="Z1878" s="415"/>
      <c r="AA1878" s="415"/>
      <c r="AB1878" s="415"/>
      <c r="AC1878" s="415"/>
      <c r="AD1878" s="427"/>
      <c r="AE1878" s="415"/>
      <c r="AF1878" s="415"/>
      <c r="AG1878" s="415"/>
      <c r="AH1878" s="415"/>
      <c r="AI1878" s="415"/>
    </row>
    <row r="1879" spans="1:35" s="154" customFormat="1">
      <c r="A1879" s="415"/>
      <c r="B1879" s="415"/>
      <c r="C1879" s="425"/>
      <c r="D1879" s="415"/>
      <c r="E1879" s="415"/>
      <c r="F1879" s="415"/>
      <c r="G1879" s="416"/>
      <c r="H1879" s="416"/>
      <c r="I1879" s="415"/>
      <c r="J1879" s="417"/>
      <c r="K1879" s="415"/>
      <c r="L1879" s="415"/>
      <c r="M1879" s="415"/>
      <c r="N1879" s="418"/>
      <c r="O1879" s="418"/>
      <c r="P1879" s="414"/>
      <c r="Q1879" s="415"/>
      <c r="R1879" s="415"/>
      <c r="S1879" s="415"/>
      <c r="T1879" s="415"/>
      <c r="U1879" s="415"/>
      <c r="V1879" s="415"/>
      <c r="W1879" s="415"/>
      <c r="X1879" s="415"/>
      <c r="Y1879" s="415"/>
      <c r="Z1879" s="415"/>
      <c r="AA1879" s="415"/>
      <c r="AB1879" s="415"/>
      <c r="AC1879" s="415"/>
      <c r="AD1879" s="427"/>
      <c r="AE1879" s="415"/>
      <c r="AF1879" s="415"/>
      <c r="AG1879" s="415"/>
      <c r="AH1879" s="415"/>
      <c r="AI1879" s="415"/>
    </row>
    <row r="1880" spans="1:35" s="154" customFormat="1">
      <c r="A1880" s="415"/>
      <c r="B1880" s="415"/>
      <c r="C1880" s="425"/>
      <c r="D1880" s="415"/>
      <c r="E1880" s="415"/>
      <c r="F1880" s="415"/>
      <c r="G1880" s="416"/>
      <c r="H1880" s="416"/>
      <c r="I1880" s="415"/>
      <c r="J1880" s="417"/>
      <c r="K1880" s="415"/>
      <c r="L1880" s="415"/>
      <c r="M1880" s="415"/>
      <c r="N1880" s="418"/>
      <c r="O1880" s="418"/>
      <c r="P1880" s="414"/>
      <c r="Q1880" s="415"/>
      <c r="R1880" s="415"/>
      <c r="S1880" s="415"/>
      <c r="T1880" s="415"/>
      <c r="U1880" s="415"/>
      <c r="V1880" s="415"/>
      <c r="W1880" s="415"/>
      <c r="X1880" s="415"/>
      <c r="Y1880" s="415"/>
      <c r="Z1880" s="415"/>
      <c r="AA1880" s="415"/>
      <c r="AB1880" s="415"/>
      <c r="AC1880" s="415"/>
      <c r="AD1880" s="427"/>
      <c r="AE1880" s="415"/>
      <c r="AF1880" s="415"/>
      <c r="AG1880" s="415"/>
      <c r="AH1880" s="415"/>
      <c r="AI1880" s="415"/>
    </row>
    <row r="1881" spans="1:35" s="154" customFormat="1">
      <c r="A1881" s="415"/>
      <c r="B1881" s="415"/>
      <c r="C1881" s="425"/>
      <c r="D1881" s="415"/>
      <c r="E1881" s="415"/>
      <c r="F1881" s="415"/>
      <c r="G1881" s="416"/>
      <c r="H1881" s="416"/>
      <c r="I1881" s="415"/>
      <c r="J1881" s="417"/>
      <c r="K1881" s="415"/>
      <c r="L1881" s="415"/>
      <c r="M1881" s="415"/>
      <c r="N1881" s="418"/>
      <c r="O1881" s="418"/>
      <c r="P1881" s="414"/>
      <c r="Q1881" s="415"/>
      <c r="R1881" s="415"/>
      <c r="S1881" s="415"/>
      <c r="T1881" s="415"/>
      <c r="U1881" s="415"/>
      <c r="V1881" s="415"/>
      <c r="W1881" s="415"/>
      <c r="X1881" s="415"/>
      <c r="Y1881" s="415"/>
      <c r="Z1881" s="415"/>
      <c r="AA1881" s="415"/>
      <c r="AB1881" s="415"/>
      <c r="AC1881" s="415"/>
      <c r="AD1881" s="427"/>
      <c r="AE1881" s="415"/>
      <c r="AF1881" s="415"/>
      <c r="AG1881" s="415"/>
      <c r="AH1881" s="415"/>
      <c r="AI1881" s="415"/>
    </row>
    <row r="1882" spans="1:35" s="154" customFormat="1">
      <c r="A1882" s="415"/>
      <c r="B1882" s="415"/>
      <c r="C1882" s="425"/>
      <c r="D1882" s="415"/>
      <c r="E1882" s="415"/>
      <c r="F1882" s="415"/>
      <c r="G1882" s="416"/>
      <c r="H1882" s="416"/>
      <c r="I1882" s="415"/>
      <c r="J1882" s="417"/>
      <c r="K1882" s="415"/>
      <c r="L1882" s="415"/>
      <c r="M1882" s="415"/>
      <c r="N1882" s="418"/>
      <c r="O1882" s="418"/>
      <c r="P1882" s="414"/>
      <c r="Q1882" s="415"/>
      <c r="R1882" s="415"/>
      <c r="S1882" s="415"/>
      <c r="T1882" s="415"/>
      <c r="U1882" s="415"/>
      <c r="V1882" s="415"/>
      <c r="W1882" s="415"/>
      <c r="X1882" s="415"/>
      <c r="Y1882" s="415"/>
      <c r="Z1882" s="415"/>
      <c r="AA1882" s="415"/>
      <c r="AB1882" s="415"/>
      <c r="AC1882" s="415"/>
      <c r="AD1882" s="427"/>
      <c r="AE1882" s="415"/>
      <c r="AF1882" s="415"/>
      <c r="AG1882" s="415"/>
      <c r="AH1882" s="415"/>
      <c r="AI1882" s="415"/>
    </row>
    <row r="1883" spans="1:35" s="154" customFormat="1">
      <c r="A1883" s="415"/>
      <c r="B1883" s="415"/>
      <c r="C1883" s="425"/>
      <c r="D1883" s="415"/>
      <c r="E1883" s="415"/>
      <c r="F1883" s="415"/>
      <c r="G1883" s="416"/>
      <c r="H1883" s="416"/>
      <c r="I1883" s="415"/>
      <c r="J1883" s="417"/>
      <c r="K1883" s="415"/>
      <c r="L1883" s="415"/>
      <c r="M1883" s="415"/>
      <c r="N1883" s="418"/>
      <c r="O1883" s="418"/>
      <c r="P1883" s="414"/>
      <c r="Q1883" s="415"/>
      <c r="R1883" s="415"/>
      <c r="S1883" s="415"/>
      <c r="T1883" s="415"/>
      <c r="U1883" s="415"/>
      <c r="V1883" s="415"/>
      <c r="W1883" s="415"/>
      <c r="X1883" s="415"/>
      <c r="Y1883" s="415"/>
      <c r="Z1883" s="415"/>
      <c r="AA1883" s="415"/>
      <c r="AB1883" s="415"/>
      <c r="AC1883" s="415"/>
      <c r="AD1883" s="427"/>
      <c r="AE1883" s="415"/>
      <c r="AF1883" s="415"/>
      <c r="AG1883" s="415"/>
      <c r="AH1883" s="415"/>
      <c r="AI1883" s="415"/>
    </row>
    <row r="1884" spans="1:35" s="154" customFormat="1">
      <c r="A1884" s="415"/>
      <c r="B1884" s="415"/>
      <c r="C1884" s="425"/>
      <c r="D1884" s="415"/>
      <c r="E1884" s="415"/>
      <c r="F1884" s="415"/>
      <c r="G1884" s="416"/>
      <c r="H1884" s="416"/>
      <c r="I1884" s="415"/>
      <c r="J1884" s="417"/>
      <c r="K1884" s="415"/>
      <c r="L1884" s="415"/>
      <c r="M1884" s="415"/>
      <c r="N1884" s="418"/>
      <c r="O1884" s="418"/>
      <c r="P1884" s="414"/>
      <c r="Q1884" s="415"/>
      <c r="R1884" s="415"/>
      <c r="S1884" s="415"/>
      <c r="T1884" s="415"/>
      <c r="U1884" s="415"/>
      <c r="V1884" s="415"/>
      <c r="W1884" s="415"/>
      <c r="X1884" s="415"/>
      <c r="Y1884" s="415"/>
      <c r="Z1884" s="415"/>
      <c r="AA1884" s="415"/>
      <c r="AB1884" s="415"/>
      <c r="AC1884" s="415"/>
      <c r="AD1884" s="427"/>
      <c r="AE1884" s="415"/>
      <c r="AF1884" s="415"/>
      <c r="AG1884" s="415"/>
      <c r="AH1884" s="415"/>
      <c r="AI1884" s="415"/>
    </row>
    <row r="1885" spans="1:35" s="154" customFormat="1">
      <c r="A1885" s="415"/>
      <c r="B1885" s="415"/>
      <c r="C1885" s="425"/>
      <c r="D1885" s="415"/>
      <c r="E1885" s="415"/>
      <c r="F1885" s="415"/>
      <c r="G1885" s="416"/>
      <c r="H1885" s="416"/>
      <c r="I1885" s="415"/>
      <c r="J1885" s="417"/>
      <c r="K1885" s="415"/>
      <c r="L1885" s="415"/>
      <c r="M1885" s="415"/>
      <c r="N1885" s="418"/>
      <c r="O1885" s="418"/>
      <c r="P1885" s="414"/>
      <c r="Q1885" s="415"/>
      <c r="R1885" s="415"/>
      <c r="S1885" s="415"/>
      <c r="T1885" s="415"/>
      <c r="U1885" s="415"/>
      <c r="V1885" s="415"/>
      <c r="W1885" s="415"/>
      <c r="X1885" s="415"/>
      <c r="Y1885" s="415"/>
      <c r="Z1885" s="415"/>
      <c r="AA1885" s="415"/>
      <c r="AB1885" s="415"/>
      <c r="AC1885" s="415"/>
      <c r="AD1885" s="427"/>
      <c r="AE1885" s="415"/>
      <c r="AF1885" s="415"/>
      <c r="AG1885" s="415"/>
      <c r="AH1885" s="415"/>
      <c r="AI1885" s="415"/>
    </row>
    <row r="1886" spans="1:35" s="154" customFormat="1">
      <c r="A1886" s="415"/>
      <c r="B1886" s="415"/>
      <c r="C1886" s="425"/>
      <c r="D1886" s="415"/>
      <c r="E1886" s="415"/>
      <c r="F1886" s="415"/>
      <c r="G1886" s="416"/>
      <c r="H1886" s="416"/>
      <c r="I1886" s="415"/>
      <c r="J1886" s="417"/>
      <c r="K1886" s="415"/>
      <c r="L1886" s="415"/>
      <c r="M1886" s="415"/>
      <c r="N1886" s="418"/>
      <c r="O1886" s="418"/>
      <c r="P1886" s="414"/>
      <c r="Q1886" s="415"/>
      <c r="R1886" s="415"/>
      <c r="S1886" s="415"/>
      <c r="T1886" s="415"/>
      <c r="U1886" s="415"/>
      <c r="V1886" s="415"/>
      <c r="W1886" s="415"/>
      <c r="X1886" s="415"/>
      <c r="Y1886" s="415"/>
      <c r="Z1886" s="415"/>
      <c r="AA1886" s="415"/>
      <c r="AB1886" s="415"/>
      <c r="AC1886" s="415"/>
      <c r="AD1886" s="427"/>
      <c r="AE1886" s="415"/>
      <c r="AF1886" s="415"/>
      <c r="AG1886" s="415"/>
      <c r="AH1886" s="415"/>
      <c r="AI1886" s="415"/>
    </row>
    <row r="1887" spans="1:35" s="154" customFormat="1">
      <c r="A1887" s="415"/>
      <c r="B1887" s="415"/>
      <c r="C1887" s="425"/>
      <c r="D1887" s="415"/>
      <c r="E1887" s="415"/>
      <c r="F1887" s="415"/>
      <c r="G1887" s="416"/>
      <c r="H1887" s="416"/>
      <c r="I1887" s="415"/>
      <c r="J1887" s="417"/>
      <c r="K1887" s="415"/>
      <c r="L1887" s="415"/>
      <c r="M1887" s="415"/>
      <c r="N1887" s="418"/>
      <c r="O1887" s="418"/>
      <c r="P1887" s="414"/>
      <c r="Q1887" s="415"/>
      <c r="R1887" s="415"/>
      <c r="S1887" s="415"/>
      <c r="T1887" s="415"/>
      <c r="U1887" s="415"/>
      <c r="V1887" s="415"/>
      <c r="W1887" s="415"/>
      <c r="X1887" s="415"/>
      <c r="Y1887" s="415"/>
      <c r="Z1887" s="415"/>
      <c r="AA1887" s="415"/>
      <c r="AB1887" s="415"/>
      <c r="AC1887" s="415"/>
      <c r="AD1887" s="427"/>
      <c r="AE1887" s="415"/>
      <c r="AF1887" s="415"/>
      <c r="AG1887" s="415"/>
      <c r="AH1887" s="415"/>
      <c r="AI1887" s="415"/>
    </row>
    <row r="1888" spans="1:35" s="154" customFormat="1">
      <c r="A1888" s="415"/>
      <c r="B1888" s="415"/>
      <c r="C1888" s="425"/>
      <c r="D1888" s="415"/>
      <c r="E1888" s="415"/>
      <c r="F1888" s="415"/>
      <c r="G1888" s="416"/>
      <c r="H1888" s="416"/>
      <c r="I1888" s="415"/>
      <c r="J1888" s="417"/>
      <c r="K1888" s="415"/>
      <c r="L1888" s="415"/>
      <c r="M1888" s="415"/>
      <c r="N1888" s="418"/>
      <c r="O1888" s="418"/>
      <c r="P1888" s="414"/>
      <c r="Q1888" s="415"/>
      <c r="R1888" s="415"/>
      <c r="S1888" s="415"/>
      <c r="T1888" s="415"/>
      <c r="U1888" s="415"/>
      <c r="V1888" s="415"/>
      <c r="W1888" s="415"/>
      <c r="X1888" s="415"/>
      <c r="Y1888" s="415"/>
      <c r="Z1888" s="415"/>
      <c r="AA1888" s="415"/>
      <c r="AB1888" s="415"/>
      <c r="AC1888" s="415"/>
      <c r="AD1888" s="427"/>
      <c r="AE1888" s="415"/>
      <c r="AF1888" s="415"/>
      <c r="AG1888" s="415"/>
      <c r="AH1888" s="415"/>
      <c r="AI1888" s="415"/>
    </row>
    <row r="1889" spans="1:35" s="154" customFormat="1">
      <c r="A1889" s="415"/>
      <c r="B1889" s="415"/>
      <c r="C1889" s="425"/>
      <c r="D1889" s="415"/>
      <c r="E1889" s="415"/>
      <c r="F1889" s="415"/>
      <c r="G1889" s="416"/>
      <c r="H1889" s="416"/>
      <c r="I1889" s="415"/>
      <c r="J1889" s="417"/>
      <c r="K1889" s="415"/>
      <c r="L1889" s="415"/>
      <c r="M1889" s="415"/>
      <c r="N1889" s="418"/>
      <c r="O1889" s="418"/>
      <c r="P1889" s="414"/>
      <c r="Q1889" s="415"/>
      <c r="R1889" s="415"/>
      <c r="S1889" s="415"/>
      <c r="T1889" s="415"/>
      <c r="U1889" s="415"/>
      <c r="V1889" s="415"/>
      <c r="W1889" s="415"/>
      <c r="X1889" s="415"/>
      <c r="Y1889" s="415"/>
      <c r="Z1889" s="415"/>
      <c r="AA1889" s="415"/>
      <c r="AB1889" s="415"/>
      <c r="AC1889" s="415"/>
      <c r="AD1889" s="427"/>
      <c r="AE1889" s="415"/>
      <c r="AF1889" s="415"/>
      <c r="AG1889" s="415"/>
      <c r="AH1889" s="415"/>
      <c r="AI1889" s="415"/>
    </row>
    <row r="1890" spans="1:35" s="154" customFormat="1">
      <c r="A1890" s="415"/>
      <c r="B1890" s="415"/>
      <c r="C1890" s="425"/>
      <c r="D1890" s="415"/>
      <c r="E1890" s="415"/>
      <c r="F1890" s="415"/>
      <c r="G1890" s="416"/>
      <c r="H1890" s="416"/>
      <c r="I1890" s="415"/>
      <c r="J1890" s="417"/>
      <c r="K1890" s="415"/>
      <c r="L1890" s="415"/>
      <c r="M1890" s="415"/>
      <c r="N1890" s="418"/>
      <c r="O1890" s="418"/>
      <c r="P1890" s="414"/>
      <c r="Q1890" s="415"/>
      <c r="R1890" s="415"/>
      <c r="S1890" s="415"/>
      <c r="T1890" s="415"/>
      <c r="U1890" s="415"/>
      <c r="V1890" s="415"/>
      <c r="W1890" s="415"/>
      <c r="X1890" s="415"/>
      <c r="Y1890" s="415"/>
      <c r="Z1890" s="415"/>
      <c r="AA1890" s="415"/>
      <c r="AB1890" s="415"/>
      <c r="AC1890" s="415"/>
      <c r="AD1890" s="427"/>
      <c r="AE1890" s="415"/>
      <c r="AF1890" s="415"/>
      <c r="AG1890" s="415"/>
      <c r="AH1890" s="415"/>
      <c r="AI1890" s="415"/>
    </row>
    <row r="1891" spans="1:35" s="154" customFormat="1">
      <c r="A1891" s="415"/>
      <c r="B1891" s="415"/>
      <c r="C1891" s="425"/>
      <c r="D1891" s="415"/>
      <c r="E1891" s="415"/>
      <c r="F1891" s="415"/>
      <c r="G1891" s="416"/>
      <c r="H1891" s="416"/>
      <c r="I1891" s="415"/>
      <c r="J1891" s="417"/>
      <c r="K1891" s="415"/>
      <c r="L1891" s="415"/>
      <c r="M1891" s="415"/>
      <c r="N1891" s="418"/>
      <c r="O1891" s="418"/>
      <c r="P1891" s="414"/>
      <c r="Q1891" s="415"/>
      <c r="R1891" s="415"/>
      <c r="S1891" s="415"/>
      <c r="T1891" s="415"/>
      <c r="U1891" s="415"/>
      <c r="V1891" s="415"/>
      <c r="W1891" s="415"/>
      <c r="X1891" s="415"/>
      <c r="Y1891" s="415"/>
      <c r="Z1891" s="415"/>
      <c r="AA1891" s="415"/>
      <c r="AB1891" s="415"/>
      <c r="AC1891" s="415"/>
      <c r="AD1891" s="427"/>
      <c r="AE1891" s="415"/>
      <c r="AF1891" s="415"/>
      <c r="AG1891" s="415"/>
      <c r="AH1891" s="415"/>
      <c r="AI1891" s="415"/>
    </row>
    <row r="1892" spans="1:35" s="154" customFormat="1">
      <c r="A1892" s="415"/>
      <c r="B1892" s="415"/>
      <c r="C1892" s="425"/>
      <c r="D1892" s="415"/>
      <c r="E1892" s="415"/>
      <c r="F1892" s="415"/>
      <c r="G1892" s="416"/>
      <c r="H1892" s="416"/>
      <c r="I1892" s="415"/>
      <c r="J1892" s="417"/>
      <c r="K1892" s="415"/>
      <c r="L1892" s="415"/>
      <c r="M1892" s="415"/>
      <c r="N1892" s="418"/>
      <c r="O1892" s="418"/>
      <c r="P1892" s="414"/>
      <c r="Q1892" s="415"/>
      <c r="R1892" s="415"/>
      <c r="S1892" s="415"/>
      <c r="T1892" s="415"/>
      <c r="U1892" s="415"/>
      <c r="V1892" s="415"/>
      <c r="W1892" s="415"/>
      <c r="X1892" s="415"/>
      <c r="Y1892" s="415"/>
      <c r="Z1892" s="415"/>
      <c r="AA1892" s="415"/>
      <c r="AB1892" s="415"/>
      <c r="AC1892" s="415"/>
      <c r="AD1892" s="427"/>
      <c r="AE1892" s="415"/>
      <c r="AF1892" s="415"/>
      <c r="AG1892" s="415"/>
      <c r="AH1892" s="415"/>
      <c r="AI1892" s="415"/>
    </row>
    <row r="1893" spans="1:35" s="154" customFormat="1">
      <c r="A1893" s="415"/>
      <c r="B1893" s="415"/>
      <c r="C1893" s="425"/>
      <c r="D1893" s="415"/>
      <c r="E1893" s="415"/>
      <c r="F1893" s="415"/>
      <c r="G1893" s="416"/>
      <c r="H1893" s="416"/>
      <c r="I1893" s="415"/>
      <c r="J1893" s="417"/>
      <c r="K1893" s="415"/>
      <c r="L1893" s="415"/>
      <c r="M1893" s="415"/>
      <c r="N1893" s="418"/>
      <c r="O1893" s="418"/>
      <c r="P1893" s="414"/>
      <c r="Q1893" s="415"/>
      <c r="R1893" s="415"/>
      <c r="S1893" s="415"/>
      <c r="T1893" s="415"/>
      <c r="U1893" s="415"/>
      <c r="V1893" s="415"/>
      <c r="W1893" s="415"/>
      <c r="X1893" s="415"/>
      <c r="Y1893" s="415"/>
      <c r="Z1893" s="415"/>
      <c r="AA1893" s="415"/>
      <c r="AB1893" s="415"/>
      <c r="AC1893" s="415"/>
      <c r="AD1893" s="427"/>
      <c r="AE1893" s="415"/>
      <c r="AF1893" s="415"/>
      <c r="AG1893" s="415"/>
      <c r="AH1893" s="415"/>
      <c r="AI1893" s="415"/>
    </row>
    <row r="1894" spans="1:35" s="154" customFormat="1">
      <c r="A1894" s="415"/>
      <c r="B1894" s="415"/>
      <c r="C1894" s="425"/>
      <c r="D1894" s="415"/>
      <c r="E1894" s="415"/>
      <c r="F1894" s="415"/>
      <c r="G1894" s="416"/>
      <c r="H1894" s="416"/>
      <c r="I1894" s="415"/>
      <c r="J1894" s="417"/>
      <c r="K1894" s="415"/>
      <c r="L1894" s="415"/>
      <c r="M1894" s="415"/>
      <c r="N1894" s="418"/>
      <c r="O1894" s="418"/>
      <c r="P1894" s="414"/>
      <c r="Q1894" s="415"/>
      <c r="R1894" s="415"/>
      <c r="S1894" s="415"/>
      <c r="T1894" s="415"/>
      <c r="U1894" s="415"/>
      <c r="V1894" s="415"/>
      <c r="W1894" s="415"/>
      <c r="X1894" s="415"/>
      <c r="Y1894" s="415"/>
      <c r="Z1894" s="415"/>
      <c r="AA1894" s="415"/>
      <c r="AB1894" s="415"/>
      <c r="AC1894" s="415"/>
      <c r="AD1894" s="427"/>
      <c r="AE1894" s="415"/>
      <c r="AF1894" s="415"/>
      <c r="AG1894" s="415"/>
      <c r="AH1894" s="415"/>
      <c r="AI1894" s="415"/>
    </row>
    <row r="1895" spans="1:35" s="154" customFormat="1">
      <c r="A1895" s="415"/>
      <c r="B1895" s="415"/>
      <c r="C1895" s="425"/>
      <c r="D1895" s="415"/>
      <c r="E1895" s="415"/>
      <c r="F1895" s="415"/>
      <c r="G1895" s="416"/>
      <c r="H1895" s="416"/>
      <c r="I1895" s="415"/>
      <c r="J1895" s="417"/>
      <c r="K1895" s="415"/>
      <c r="L1895" s="415"/>
      <c r="M1895" s="415"/>
      <c r="N1895" s="418"/>
      <c r="O1895" s="418"/>
      <c r="P1895" s="414"/>
      <c r="Q1895" s="415"/>
      <c r="R1895" s="415"/>
      <c r="S1895" s="415"/>
      <c r="T1895" s="415"/>
      <c r="U1895" s="415"/>
      <c r="V1895" s="415"/>
      <c r="W1895" s="415"/>
      <c r="X1895" s="415"/>
      <c r="Y1895" s="415"/>
      <c r="Z1895" s="415"/>
      <c r="AA1895" s="415"/>
      <c r="AB1895" s="415"/>
      <c r="AC1895" s="415"/>
      <c r="AD1895" s="427"/>
      <c r="AE1895" s="415"/>
      <c r="AF1895" s="415"/>
      <c r="AG1895" s="415"/>
      <c r="AH1895" s="415"/>
      <c r="AI1895" s="415"/>
    </row>
    <row r="1896" spans="1:35" s="154" customFormat="1">
      <c r="A1896" s="415"/>
      <c r="B1896" s="415"/>
      <c r="C1896" s="425"/>
      <c r="D1896" s="415"/>
      <c r="E1896" s="415"/>
      <c r="F1896" s="415"/>
      <c r="G1896" s="416"/>
      <c r="H1896" s="416"/>
      <c r="I1896" s="415"/>
      <c r="J1896" s="417"/>
      <c r="K1896" s="415"/>
      <c r="L1896" s="415"/>
      <c r="M1896" s="415"/>
      <c r="N1896" s="418"/>
      <c r="O1896" s="418"/>
      <c r="P1896" s="414"/>
      <c r="Q1896" s="415"/>
      <c r="R1896" s="415"/>
      <c r="S1896" s="415"/>
      <c r="T1896" s="415"/>
      <c r="U1896" s="415"/>
      <c r="V1896" s="415"/>
      <c r="W1896" s="415"/>
      <c r="X1896" s="415"/>
      <c r="Y1896" s="415"/>
      <c r="Z1896" s="415"/>
      <c r="AA1896" s="415"/>
      <c r="AB1896" s="415"/>
      <c r="AC1896" s="415"/>
      <c r="AD1896" s="427"/>
      <c r="AE1896" s="415"/>
      <c r="AF1896" s="415"/>
      <c r="AG1896" s="415"/>
      <c r="AH1896" s="415"/>
      <c r="AI1896" s="415"/>
    </row>
    <row r="1897" spans="1:35" s="154" customFormat="1">
      <c r="A1897" s="415"/>
      <c r="B1897" s="415"/>
      <c r="C1897" s="425"/>
      <c r="D1897" s="415"/>
      <c r="E1897" s="415"/>
      <c r="F1897" s="415"/>
      <c r="G1897" s="416"/>
      <c r="H1897" s="416"/>
      <c r="I1897" s="415"/>
      <c r="J1897" s="417"/>
      <c r="K1897" s="415"/>
      <c r="L1897" s="415"/>
      <c r="M1897" s="415"/>
      <c r="N1897" s="418"/>
      <c r="O1897" s="418"/>
      <c r="P1897" s="414"/>
      <c r="Q1897" s="415"/>
      <c r="R1897" s="415"/>
      <c r="S1897" s="415"/>
      <c r="T1897" s="415"/>
      <c r="U1897" s="415"/>
      <c r="V1897" s="415"/>
      <c r="W1897" s="415"/>
      <c r="X1897" s="415"/>
      <c r="Y1897" s="415"/>
      <c r="Z1897" s="415"/>
      <c r="AA1897" s="415"/>
      <c r="AB1897" s="415"/>
      <c r="AC1897" s="415"/>
      <c r="AD1897" s="427"/>
      <c r="AE1897" s="415"/>
      <c r="AF1897" s="415"/>
      <c r="AG1897" s="415"/>
      <c r="AH1897" s="415"/>
      <c r="AI1897" s="415"/>
    </row>
    <row r="1898" spans="1:35" s="154" customFormat="1">
      <c r="A1898" s="415"/>
      <c r="B1898" s="415"/>
      <c r="C1898" s="425"/>
      <c r="D1898" s="415"/>
      <c r="E1898" s="415"/>
      <c r="F1898" s="415"/>
      <c r="G1898" s="416"/>
      <c r="H1898" s="416"/>
      <c r="I1898" s="415"/>
      <c r="J1898" s="417"/>
      <c r="K1898" s="415"/>
      <c r="L1898" s="415"/>
      <c r="M1898" s="415"/>
      <c r="N1898" s="418"/>
      <c r="O1898" s="418"/>
      <c r="P1898" s="414"/>
      <c r="Q1898" s="415"/>
      <c r="R1898" s="415"/>
      <c r="S1898" s="415"/>
      <c r="T1898" s="415"/>
      <c r="U1898" s="415"/>
      <c r="V1898" s="415"/>
      <c r="W1898" s="415"/>
      <c r="X1898" s="415"/>
      <c r="Y1898" s="415"/>
      <c r="Z1898" s="415"/>
      <c r="AA1898" s="415"/>
      <c r="AB1898" s="415"/>
      <c r="AC1898" s="415"/>
      <c r="AD1898" s="427"/>
      <c r="AE1898" s="415"/>
      <c r="AF1898" s="415"/>
      <c r="AG1898" s="415"/>
      <c r="AH1898" s="415"/>
      <c r="AI1898" s="415"/>
    </row>
    <row r="1899" spans="1:35" s="154" customFormat="1">
      <c r="A1899" s="415"/>
      <c r="B1899" s="415"/>
      <c r="C1899" s="425"/>
      <c r="D1899" s="415"/>
      <c r="E1899" s="415"/>
      <c r="F1899" s="415"/>
      <c r="G1899" s="416"/>
      <c r="H1899" s="416"/>
      <c r="I1899" s="415"/>
      <c r="J1899" s="417"/>
      <c r="K1899" s="415"/>
      <c r="L1899" s="415"/>
      <c r="M1899" s="415"/>
      <c r="N1899" s="418"/>
      <c r="O1899" s="418"/>
      <c r="P1899" s="414"/>
      <c r="Q1899" s="415"/>
      <c r="R1899" s="415"/>
      <c r="S1899" s="415"/>
      <c r="T1899" s="415"/>
      <c r="U1899" s="415"/>
      <c r="V1899" s="415"/>
      <c r="W1899" s="415"/>
      <c r="X1899" s="415"/>
      <c r="Y1899" s="415"/>
      <c r="Z1899" s="415"/>
      <c r="AA1899" s="415"/>
      <c r="AB1899" s="415"/>
      <c r="AC1899" s="415"/>
      <c r="AD1899" s="427"/>
      <c r="AE1899" s="415"/>
      <c r="AF1899" s="415"/>
      <c r="AG1899" s="415"/>
      <c r="AH1899" s="415"/>
      <c r="AI1899" s="415"/>
    </row>
    <row r="1900" spans="1:35" s="154" customFormat="1">
      <c r="A1900" s="415"/>
      <c r="B1900" s="415"/>
      <c r="C1900" s="425"/>
      <c r="D1900" s="415"/>
      <c r="E1900" s="415"/>
      <c r="F1900" s="415"/>
      <c r="G1900" s="416"/>
      <c r="H1900" s="416"/>
      <c r="I1900" s="415"/>
      <c r="J1900" s="417"/>
      <c r="K1900" s="415"/>
      <c r="L1900" s="415"/>
      <c r="M1900" s="415"/>
      <c r="N1900" s="418"/>
      <c r="O1900" s="418"/>
      <c r="P1900" s="414"/>
      <c r="Q1900" s="415"/>
      <c r="R1900" s="415"/>
      <c r="S1900" s="415"/>
      <c r="T1900" s="415"/>
      <c r="U1900" s="415"/>
      <c r="V1900" s="415"/>
      <c r="W1900" s="415"/>
      <c r="X1900" s="415"/>
      <c r="Y1900" s="415"/>
      <c r="Z1900" s="415"/>
      <c r="AA1900" s="415"/>
      <c r="AB1900" s="415"/>
      <c r="AC1900" s="415"/>
      <c r="AD1900" s="427"/>
      <c r="AE1900" s="415"/>
      <c r="AF1900" s="415"/>
      <c r="AG1900" s="415"/>
      <c r="AH1900" s="415"/>
      <c r="AI1900" s="415"/>
    </row>
    <row r="1901" spans="1:35" s="154" customFormat="1">
      <c r="A1901" s="415"/>
      <c r="B1901" s="415"/>
      <c r="C1901" s="425"/>
      <c r="D1901" s="415"/>
      <c r="E1901" s="415"/>
      <c r="F1901" s="415"/>
      <c r="G1901" s="416"/>
      <c r="H1901" s="416"/>
      <c r="I1901" s="415"/>
      <c r="J1901" s="417"/>
      <c r="K1901" s="415"/>
      <c r="L1901" s="415"/>
      <c r="M1901" s="415"/>
      <c r="N1901" s="418"/>
      <c r="O1901" s="418"/>
      <c r="P1901" s="414"/>
      <c r="Q1901" s="415"/>
      <c r="R1901" s="415"/>
      <c r="S1901" s="415"/>
      <c r="T1901" s="415"/>
      <c r="U1901" s="415"/>
      <c r="V1901" s="415"/>
      <c r="W1901" s="415"/>
      <c r="X1901" s="415"/>
      <c r="Y1901" s="415"/>
      <c r="Z1901" s="415"/>
      <c r="AA1901" s="415"/>
      <c r="AB1901" s="415"/>
      <c r="AC1901" s="415"/>
      <c r="AD1901" s="427"/>
      <c r="AE1901" s="415"/>
      <c r="AF1901" s="415"/>
      <c r="AG1901" s="415"/>
      <c r="AH1901" s="415"/>
      <c r="AI1901" s="415"/>
    </row>
    <row r="1902" spans="1:35" s="154" customFormat="1">
      <c r="A1902" s="415"/>
      <c r="B1902" s="415"/>
      <c r="C1902" s="425"/>
      <c r="D1902" s="415"/>
      <c r="E1902" s="415"/>
      <c r="F1902" s="415"/>
      <c r="G1902" s="416"/>
      <c r="H1902" s="416"/>
      <c r="I1902" s="415"/>
      <c r="J1902" s="417"/>
      <c r="K1902" s="415"/>
      <c r="L1902" s="415"/>
      <c r="M1902" s="415"/>
      <c r="N1902" s="418"/>
      <c r="O1902" s="418"/>
      <c r="P1902" s="414"/>
      <c r="Q1902" s="415"/>
      <c r="R1902" s="415"/>
      <c r="S1902" s="415"/>
      <c r="T1902" s="415"/>
      <c r="U1902" s="415"/>
      <c r="V1902" s="415"/>
      <c r="W1902" s="415"/>
      <c r="X1902" s="415"/>
      <c r="Y1902" s="415"/>
      <c r="Z1902" s="415"/>
      <c r="AA1902" s="415"/>
      <c r="AB1902" s="415"/>
      <c r="AC1902" s="415"/>
      <c r="AD1902" s="427"/>
      <c r="AE1902" s="415"/>
      <c r="AF1902" s="415"/>
      <c r="AG1902" s="415"/>
      <c r="AH1902" s="415"/>
      <c r="AI1902" s="415"/>
    </row>
    <row r="1903" spans="1:35" s="154" customFormat="1">
      <c r="A1903" s="415"/>
      <c r="B1903" s="415"/>
      <c r="C1903" s="425"/>
      <c r="D1903" s="415"/>
      <c r="E1903" s="415"/>
      <c r="F1903" s="415"/>
      <c r="G1903" s="416"/>
      <c r="H1903" s="416"/>
      <c r="I1903" s="415"/>
      <c r="J1903" s="417"/>
      <c r="K1903" s="415"/>
      <c r="L1903" s="415"/>
      <c r="M1903" s="415"/>
      <c r="N1903" s="418"/>
      <c r="O1903" s="418"/>
      <c r="P1903" s="414"/>
      <c r="Q1903" s="415"/>
      <c r="R1903" s="415"/>
      <c r="S1903" s="415"/>
      <c r="T1903" s="415"/>
      <c r="U1903" s="415"/>
      <c r="V1903" s="415"/>
      <c r="W1903" s="415"/>
      <c r="X1903" s="415"/>
      <c r="Y1903" s="415"/>
      <c r="Z1903" s="415"/>
      <c r="AA1903" s="415"/>
      <c r="AB1903" s="415"/>
      <c r="AC1903" s="415"/>
      <c r="AD1903" s="427"/>
      <c r="AE1903" s="415"/>
      <c r="AF1903" s="415"/>
      <c r="AG1903" s="415"/>
      <c r="AH1903" s="415"/>
      <c r="AI1903" s="415"/>
    </row>
    <row r="1904" spans="1:35" s="154" customFormat="1">
      <c r="A1904" s="415"/>
      <c r="B1904" s="415"/>
      <c r="C1904" s="425"/>
      <c r="D1904" s="415"/>
      <c r="E1904" s="415"/>
      <c r="F1904" s="415"/>
      <c r="G1904" s="416"/>
      <c r="H1904" s="416"/>
      <c r="I1904" s="415"/>
      <c r="J1904" s="417"/>
      <c r="K1904" s="415"/>
      <c r="L1904" s="415"/>
      <c r="M1904" s="415"/>
      <c r="N1904" s="418"/>
      <c r="O1904" s="418"/>
      <c r="P1904" s="414"/>
      <c r="Q1904" s="415"/>
      <c r="R1904" s="415"/>
      <c r="S1904" s="415"/>
      <c r="T1904" s="415"/>
      <c r="U1904" s="415"/>
      <c r="V1904" s="415"/>
      <c r="W1904" s="415"/>
      <c r="X1904" s="415"/>
      <c r="Y1904" s="415"/>
      <c r="Z1904" s="415"/>
      <c r="AA1904" s="415"/>
      <c r="AB1904" s="415"/>
      <c r="AC1904" s="415"/>
      <c r="AD1904" s="427"/>
      <c r="AE1904" s="415"/>
      <c r="AF1904" s="415"/>
      <c r="AG1904" s="415"/>
      <c r="AH1904" s="415"/>
      <c r="AI1904" s="415"/>
    </row>
    <row r="1905" spans="1:35" s="154" customFormat="1">
      <c r="A1905" s="415"/>
      <c r="B1905" s="415"/>
      <c r="C1905" s="425"/>
      <c r="D1905" s="415"/>
      <c r="E1905" s="415"/>
      <c r="F1905" s="415"/>
      <c r="G1905" s="416"/>
      <c r="H1905" s="416"/>
      <c r="I1905" s="415"/>
      <c r="J1905" s="417"/>
      <c r="K1905" s="415"/>
      <c r="L1905" s="415"/>
      <c r="M1905" s="415"/>
      <c r="N1905" s="418"/>
      <c r="O1905" s="418"/>
      <c r="P1905" s="414"/>
      <c r="Q1905" s="415"/>
      <c r="R1905" s="415"/>
      <c r="S1905" s="415"/>
      <c r="T1905" s="415"/>
      <c r="U1905" s="415"/>
      <c r="V1905" s="415"/>
      <c r="W1905" s="415"/>
      <c r="X1905" s="415"/>
      <c r="Y1905" s="415"/>
      <c r="Z1905" s="415"/>
      <c r="AA1905" s="415"/>
      <c r="AB1905" s="415"/>
      <c r="AC1905" s="415"/>
      <c r="AD1905" s="427"/>
      <c r="AE1905" s="415"/>
      <c r="AF1905" s="415"/>
      <c r="AG1905" s="415"/>
      <c r="AH1905" s="415"/>
      <c r="AI1905" s="415"/>
    </row>
    <row r="1906" spans="1:35" s="154" customFormat="1">
      <c r="A1906" s="415"/>
      <c r="B1906" s="415"/>
      <c r="C1906" s="425"/>
      <c r="D1906" s="415"/>
      <c r="E1906" s="415"/>
      <c r="F1906" s="415"/>
      <c r="G1906" s="416"/>
      <c r="H1906" s="416"/>
      <c r="I1906" s="415"/>
      <c r="J1906" s="417"/>
      <c r="K1906" s="415"/>
      <c r="L1906" s="415"/>
      <c r="M1906" s="415"/>
      <c r="N1906" s="418"/>
      <c r="O1906" s="418"/>
      <c r="P1906" s="414"/>
      <c r="Q1906" s="415"/>
      <c r="R1906" s="415"/>
      <c r="S1906" s="415"/>
      <c r="T1906" s="415"/>
      <c r="U1906" s="415"/>
      <c r="V1906" s="415"/>
      <c r="W1906" s="415"/>
      <c r="X1906" s="415"/>
      <c r="Y1906" s="415"/>
      <c r="Z1906" s="415"/>
      <c r="AA1906" s="415"/>
      <c r="AB1906" s="415"/>
      <c r="AC1906" s="415"/>
      <c r="AD1906" s="427"/>
      <c r="AE1906" s="415"/>
      <c r="AF1906" s="415"/>
      <c r="AG1906" s="415"/>
      <c r="AH1906" s="415"/>
      <c r="AI1906" s="415"/>
    </row>
    <row r="1907" spans="1:35" s="154" customFormat="1">
      <c r="A1907" s="415"/>
      <c r="B1907" s="415"/>
      <c r="C1907" s="425"/>
      <c r="D1907" s="415"/>
      <c r="E1907" s="415"/>
      <c r="F1907" s="415"/>
      <c r="G1907" s="416"/>
      <c r="H1907" s="416"/>
      <c r="I1907" s="415"/>
      <c r="J1907" s="417"/>
      <c r="K1907" s="415"/>
      <c r="L1907" s="415"/>
      <c r="M1907" s="415"/>
      <c r="N1907" s="418"/>
      <c r="O1907" s="418"/>
      <c r="P1907" s="414"/>
      <c r="Q1907" s="415"/>
      <c r="R1907" s="415"/>
      <c r="S1907" s="415"/>
      <c r="T1907" s="415"/>
      <c r="U1907" s="415"/>
      <c r="V1907" s="415"/>
      <c r="W1907" s="415"/>
      <c r="X1907" s="415"/>
      <c r="Y1907" s="415"/>
      <c r="Z1907" s="415"/>
      <c r="AA1907" s="415"/>
      <c r="AB1907" s="415"/>
      <c r="AC1907" s="415"/>
      <c r="AD1907" s="427"/>
      <c r="AE1907" s="415"/>
      <c r="AF1907" s="415"/>
      <c r="AG1907" s="415"/>
      <c r="AH1907" s="415"/>
      <c r="AI1907" s="415"/>
    </row>
    <row r="1908" spans="1:35" s="154" customFormat="1">
      <c r="A1908" s="415"/>
      <c r="B1908" s="415"/>
      <c r="C1908" s="425"/>
      <c r="D1908" s="415"/>
      <c r="E1908" s="415"/>
      <c r="F1908" s="415"/>
      <c r="G1908" s="416"/>
      <c r="H1908" s="416"/>
      <c r="I1908" s="415"/>
      <c r="J1908" s="417"/>
      <c r="K1908" s="415"/>
      <c r="L1908" s="415"/>
      <c r="M1908" s="415"/>
      <c r="N1908" s="418"/>
      <c r="O1908" s="418"/>
      <c r="P1908" s="414"/>
      <c r="Q1908" s="415"/>
      <c r="R1908" s="415"/>
      <c r="S1908" s="415"/>
      <c r="T1908" s="415"/>
      <c r="U1908" s="415"/>
      <c r="V1908" s="415"/>
      <c r="W1908" s="415"/>
      <c r="X1908" s="415"/>
      <c r="Y1908" s="415"/>
      <c r="Z1908" s="415"/>
      <c r="AA1908" s="415"/>
      <c r="AB1908" s="415"/>
      <c r="AC1908" s="415"/>
      <c r="AD1908" s="427"/>
      <c r="AE1908" s="415"/>
      <c r="AF1908" s="415"/>
      <c r="AG1908" s="415"/>
      <c r="AH1908" s="415"/>
      <c r="AI1908" s="415"/>
    </row>
    <row r="1909" spans="1:35" s="154" customFormat="1">
      <c r="A1909" s="415"/>
      <c r="B1909" s="415"/>
      <c r="C1909" s="425"/>
      <c r="D1909" s="415"/>
      <c r="E1909" s="415"/>
      <c r="F1909" s="415"/>
      <c r="G1909" s="416"/>
      <c r="H1909" s="416"/>
      <c r="I1909" s="415"/>
      <c r="J1909" s="417"/>
      <c r="K1909" s="415"/>
      <c r="L1909" s="415"/>
      <c r="M1909" s="415"/>
      <c r="N1909" s="418"/>
      <c r="O1909" s="418"/>
      <c r="P1909" s="414"/>
      <c r="Q1909" s="415"/>
      <c r="R1909" s="415"/>
      <c r="S1909" s="415"/>
      <c r="T1909" s="415"/>
      <c r="U1909" s="415"/>
      <c r="V1909" s="415"/>
      <c r="W1909" s="415"/>
      <c r="X1909" s="415"/>
      <c r="Y1909" s="415"/>
      <c r="Z1909" s="415"/>
      <c r="AA1909" s="415"/>
      <c r="AB1909" s="415"/>
      <c r="AC1909" s="415"/>
      <c r="AD1909" s="427"/>
      <c r="AE1909" s="415"/>
      <c r="AF1909" s="415"/>
      <c r="AG1909" s="415"/>
      <c r="AH1909" s="415"/>
      <c r="AI1909" s="415"/>
    </row>
    <row r="1910" spans="1:35" s="154" customFormat="1">
      <c r="A1910" s="415"/>
      <c r="B1910" s="415"/>
      <c r="C1910" s="425"/>
      <c r="D1910" s="415"/>
      <c r="E1910" s="415"/>
      <c r="F1910" s="415"/>
      <c r="G1910" s="416"/>
      <c r="H1910" s="416"/>
      <c r="I1910" s="415"/>
      <c r="J1910" s="417"/>
      <c r="K1910" s="415"/>
      <c r="L1910" s="415"/>
      <c r="M1910" s="415"/>
      <c r="N1910" s="418"/>
      <c r="O1910" s="418"/>
      <c r="P1910" s="414"/>
      <c r="Q1910" s="415"/>
      <c r="R1910" s="415"/>
      <c r="S1910" s="415"/>
      <c r="T1910" s="415"/>
      <c r="U1910" s="415"/>
      <c r="V1910" s="415"/>
      <c r="W1910" s="415"/>
      <c r="X1910" s="415"/>
      <c r="Y1910" s="415"/>
      <c r="Z1910" s="415"/>
      <c r="AA1910" s="415"/>
      <c r="AB1910" s="415"/>
      <c r="AC1910" s="415"/>
      <c r="AD1910" s="427"/>
      <c r="AE1910" s="415"/>
      <c r="AF1910" s="415"/>
      <c r="AG1910" s="415"/>
      <c r="AH1910" s="415"/>
      <c r="AI1910" s="415"/>
    </row>
    <row r="1911" spans="1:35" s="154" customFormat="1">
      <c r="A1911" s="415"/>
      <c r="B1911" s="415"/>
      <c r="C1911" s="425"/>
      <c r="D1911" s="415"/>
      <c r="E1911" s="415"/>
      <c r="F1911" s="415"/>
      <c r="G1911" s="416"/>
      <c r="H1911" s="416"/>
      <c r="I1911" s="415"/>
      <c r="J1911" s="417"/>
      <c r="K1911" s="415"/>
      <c r="L1911" s="415"/>
      <c r="M1911" s="415"/>
      <c r="N1911" s="418"/>
      <c r="O1911" s="418"/>
      <c r="P1911" s="414"/>
      <c r="Q1911" s="415"/>
      <c r="R1911" s="415"/>
      <c r="S1911" s="415"/>
      <c r="T1911" s="415"/>
      <c r="U1911" s="415"/>
      <c r="V1911" s="415"/>
      <c r="W1911" s="415"/>
      <c r="X1911" s="415"/>
      <c r="Y1911" s="415"/>
      <c r="Z1911" s="415"/>
      <c r="AA1911" s="415"/>
      <c r="AB1911" s="415"/>
      <c r="AC1911" s="415"/>
      <c r="AD1911" s="427"/>
      <c r="AE1911" s="415"/>
      <c r="AF1911" s="415"/>
      <c r="AG1911" s="415"/>
      <c r="AH1911" s="415"/>
      <c r="AI1911" s="415"/>
    </row>
    <row r="1912" spans="1:35" s="154" customFormat="1">
      <c r="A1912" s="415"/>
      <c r="B1912" s="415"/>
      <c r="C1912" s="425"/>
      <c r="D1912" s="415"/>
      <c r="E1912" s="415"/>
      <c r="F1912" s="415"/>
      <c r="G1912" s="416"/>
      <c r="H1912" s="416"/>
      <c r="I1912" s="415"/>
      <c r="J1912" s="417"/>
      <c r="K1912" s="415"/>
      <c r="L1912" s="415"/>
      <c r="M1912" s="415"/>
      <c r="N1912" s="418"/>
      <c r="O1912" s="418"/>
      <c r="P1912" s="414"/>
      <c r="Q1912" s="415"/>
      <c r="R1912" s="415"/>
      <c r="S1912" s="415"/>
      <c r="T1912" s="415"/>
      <c r="U1912" s="415"/>
      <c r="V1912" s="415"/>
      <c r="W1912" s="415"/>
      <c r="X1912" s="415"/>
      <c r="Y1912" s="415"/>
      <c r="Z1912" s="415"/>
      <c r="AA1912" s="415"/>
      <c r="AB1912" s="415"/>
      <c r="AC1912" s="415"/>
      <c r="AD1912" s="427"/>
      <c r="AE1912" s="415"/>
      <c r="AF1912" s="415"/>
      <c r="AG1912" s="415"/>
      <c r="AH1912" s="415"/>
      <c r="AI1912" s="415"/>
    </row>
    <row r="1913" spans="1:35" s="154" customFormat="1">
      <c r="A1913" s="415"/>
      <c r="B1913" s="415"/>
      <c r="C1913" s="425"/>
      <c r="D1913" s="415"/>
      <c r="E1913" s="415"/>
      <c r="F1913" s="415"/>
      <c r="G1913" s="416"/>
      <c r="H1913" s="416"/>
      <c r="I1913" s="415"/>
      <c r="J1913" s="417"/>
      <c r="K1913" s="415"/>
      <c r="L1913" s="415"/>
      <c r="M1913" s="415"/>
      <c r="N1913" s="418"/>
      <c r="O1913" s="418"/>
      <c r="P1913" s="414"/>
      <c r="Q1913" s="415"/>
      <c r="R1913" s="415"/>
      <c r="S1913" s="415"/>
      <c r="T1913" s="415"/>
      <c r="U1913" s="415"/>
      <c r="V1913" s="415"/>
      <c r="W1913" s="415"/>
      <c r="X1913" s="415"/>
      <c r="Y1913" s="415"/>
      <c r="Z1913" s="415"/>
      <c r="AA1913" s="415"/>
      <c r="AB1913" s="415"/>
      <c r="AC1913" s="415"/>
      <c r="AD1913" s="427"/>
      <c r="AE1913" s="415"/>
      <c r="AF1913" s="415"/>
      <c r="AG1913" s="415"/>
      <c r="AH1913" s="415"/>
      <c r="AI1913" s="415"/>
    </row>
    <row r="1914" spans="1:35" s="154" customFormat="1">
      <c r="A1914" s="415"/>
      <c r="B1914" s="415"/>
      <c r="C1914" s="425"/>
      <c r="D1914" s="415"/>
      <c r="E1914" s="415"/>
      <c r="F1914" s="415"/>
      <c r="G1914" s="416"/>
      <c r="H1914" s="416"/>
      <c r="I1914" s="415"/>
      <c r="J1914" s="417"/>
      <c r="K1914" s="415"/>
      <c r="L1914" s="415"/>
      <c r="M1914" s="415"/>
      <c r="N1914" s="418"/>
      <c r="O1914" s="418"/>
      <c r="P1914" s="414"/>
      <c r="Q1914" s="415"/>
      <c r="R1914" s="415"/>
      <c r="S1914" s="415"/>
      <c r="T1914" s="415"/>
      <c r="U1914" s="415"/>
      <c r="V1914" s="415"/>
      <c r="W1914" s="415"/>
      <c r="X1914" s="415"/>
      <c r="Y1914" s="415"/>
      <c r="Z1914" s="415"/>
      <c r="AA1914" s="415"/>
      <c r="AB1914" s="415"/>
      <c r="AC1914" s="415"/>
      <c r="AD1914" s="427"/>
      <c r="AE1914" s="415"/>
      <c r="AF1914" s="415"/>
      <c r="AG1914" s="415"/>
      <c r="AH1914" s="415"/>
      <c r="AI1914" s="415"/>
    </row>
    <row r="1915" spans="1:35" s="154" customFormat="1">
      <c r="A1915" s="415"/>
      <c r="B1915" s="415"/>
      <c r="C1915" s="425"/>
      <c r="D1915" s="415"/>
      <c r="E1915" s="415"/>
      <c r="F1915" s="415"/>
      <c r="G1915" s="416"/>
      <c r="H1915" s="416"/>
      <c r="I1915" s="415"/>
      <c r="J1915" s="417"/>
      <c r="K1915" s="415"/>
      <c r="L1915" s="415"/>
      <c r="M1915" s="415"/>
      <c r="N1915" s="418"/>
      <c r="O1915" s="418"/>
      <c r="P1915" s="414"/>
      <c r="Q1915" s="415"/>
      <c r="R1915" s="415"/>
      <c r="S1915" s="415"/>
      <c r="T1915" s="415"/>
      <c r="U1915" s="415"/>
      <c r="V1915" s="415"/>
      <c r="W1915" s="415"/>
      <c r="X1915" s="415"/>
      <c r="Y1915" s="415"/>
      <c r="Z1915" s="415"/>
      <c r="AA1915" s="415"/>
      <c r="AB1915" s="415"/>
      <c r="AC1915" s="415"/>
      <c r="AD1915" s="427"/>
      <c r="AE1915" s="415"/>
      <c r="AF1915" s="415"/>
      <c r="AG1915" s="415"/>
      <c r="AH1915" s="415"/>
      <c r="AI1915" s="415"/>
    </row>
    <row r="1916" spans="1:35" s="154" customFormat="1">
      <c r="A1916" s="415"/>
      <c r="B1916" s="415"/>
      <c r="C1916" s="425"/>
      <c r="D1916" s="415"/>
      <c r="E1916" s="415"/>
      <c r="F1916" s="415"/>
      <c r="G1916" s="416"/>
      <c r="H1916" s="416"/>
      <c r="I1916" s="415"/>
      <c r="J1916" s="417"/>
      <c r="K1916" s="415"/>
      <c r="L1916" s="415"/>
      <c r="M1916" s="415"/>
      <c r="N1916" s="418"/>
      <c r="O1916" s="418"/>
      <c r="P1916" s="414"/>
      <c r="Q1916" s="415"/>
      <c r="R1916" s="415"/>
      <c r="S1916" s="415"/>
      <c r="T1916" s="415"/>
      <c r="U1916" s="415"/>
      <c r="V1916" s="415"/>
      <c r="W1916" s="415"/>
      <c r="X1916" s="415"/>
      <c r="Y1916" s="415"/>
      <c r="Z1916" s="415"/>
      <c r="AA1916" s="415"/>
      <c r="AB1916" s="415"/>
      <c r="AC1916" s="415"/>
      <c r="AD1916" s="427"/>
      <c r="AE1916" s="415"/>
      <c r="AF1916" s="415"/>
      <c r="AG1916" s="415"/>
      <c r="AH1916" s="415"/>
      <c r="AI1916" s="415"/>
    </row>
    <row r="1917" spans="1:35" s="154" customFormat="1">
      <c r="A1917" s="415"/>
      <c r="B1917" s="415"/>
      <c r="C1917" s="425"/>
      <c r="D1917" s="415"/>
      <c r="E1917" s="415"/>
      <c r="F1917" s="415"/>
      <c r="G1917" s="416"/>
      <c r="H1917" s="416"/>
      <c r="I1917" s="415"/>
      <c r="J1917" s="417"/>
      <c r="K1917" s="415"/>
      <c r="L1917" s="415"/>
      <c r="M1917" s="415"/>
      <c r="N1917" s="418"/>
      <c r="O1917" s="418"/>
      <c r="P1917" s="414"/>
      <c r="Q1917" s="415"/>
      <c r="R1917" s="415"/>
      <c r="S1917" s="415"/>
      <c r="T1917" s="415"/>
      <c r="U1917" s="415"/>
      <c r="V1917" s="415"/>
      <c r="W1917" s="415"/>
      <c r="X1917" s="415"/>
      <c r="Y1917" s="415"/>
      <c r="Z1917" s="415"/>
      <c r="AA1917" s="415"/>
      <c r="AB1917" s="415"/>
      <c r="AC1917" s="415"/>
      <c r="AD1917" s="427"/>
      <c r="AE1917" s="415"/>
      <c r="AF1917" s="415"/>
      <c r="AG1917" s="415"/>
      <c r="AH1917" s="415"/>
      <c r="AI1917" s="415"/>
    </row>
    <row r="1918" spans="1:35" s="154" customFormat="1">
      <c r="A1918" s="415"/>
      <c r="B1918" s="415"/>
      <c r="C1918" s="425"/>
      <c r="D1918" s="415"/>
      <c r="E1918" s="415"/>
      <c r="F1918" s="415"/>
      <c r="G1918" s="416"/>
      <c r="H1918" s="416"/>
      <c r="I1918" s="415"/>
      <c r="J1918" s="417"/>
      <c r="K1918" s="415"/>
      <c r="L1918" s="415"/>
      <c r="M1918" s="415"/>
      <c r="N1918" s="418"/>
      <c r="O1918" s="418"/>
      <c r="P1918" s="414"/>
      <c r="Q1918" s="415"/>
      <c r="R1918" s="415"/>
      <c r="S1918" s="415"/>
      <c r="T1918" s="415"/>
      <c r="U1918" s="415"/>
      <c r="V1918" s="415"/>
      <c r="W1918" s="415"/>
      <c r="X1918" s="415"/>
      <c r="Y1918" s="415"/>
      <c r="Z1918" s="415"/>
      <c r="AA1918" s="415"/>
      <c r="AB1918" s="415"/>
      <c r="AC1918" s="415"/>
      <c r="AD1918" s="427"/>
      <c r="AE1918" s="415"/>
      <c r="AF1918" s="415"/>
      <c r="AG1918" s="415"/>
      <c r="AH1918" s="415"/>
      <c r="AI1918" s="415"/>
    </row>
    <row r="1919" spans="1:35" s="154" customFormat="1">
      <c r="A1919" s="415"/>
      <c r="B1919" s="415"/>
      <c r="C1919" s="425"/>
      <c r="D1919" s="415"/>
      <c r="E1919" s="415"/>
      <c r="F1919" s="415"/>
      <c r="G1919" s="416"/>
      <c r="H1919" s="416"/>
      <c r="I1919" s="415"/>
      <c r="J1919" s="417"/>
      <c r="K1919" s="415"/>
      <c r="L1919" s="415"/>
      <c r="M1919" s="415"/>
      <c r="N1919" s="418"/>
      <c r="O1919" s="418"/>
      <c r="P1919" s="414"/>
      <c r="Q1919" s="415"/>
      <c r="R1919" s="415"/>
      <c r="S1919" s="415"/>
      <c r="T1919" s="415"/>
      <c r="U1919" s="415"/>
      <c r="V1919" s="415"/>
      <c r="W1919" s="415"/>
      <c r="X1919" s="415"/>
      <c r="Y1919" s="415"/>
      <c r="Z1919" s="415"/>
      <c r="AA1919" s="415"/>
      <c r="AB1919" s="415"/>
      <c r="AC1919" s="415"/>
      <c r="AD1919" s="427"/>
      <c r="AE1919" s="415"/>
      <c r="AF1919" s="415"/>
      <c r="AG1919" s="415"/>
      <c r="AH1919" s="415"/>
      <c r="AI1919" s="415"/>
    </row>
    <row r="1920" spans="1:35" s="154" customFormat="1">
      <c r="A1920" s="415"/>
      <c r="B1920" s="415"/>
      <c r="C1920" s="425"/>
      <c r="D1920" s="415"/>
      <c r="E1920" s="415"/>
      <c r="F1920" s="415"/>
      <c r="G1920" s="416"/>
      <c r="H1920" s="416"/>
      <c r="I1920" s="415"/>
      <c r="J1920" s="417"/>
      <c r="K1920" s="415"/>
      <c r="L1920" s="415"/>
      <c r="M1920" s="415"/>
      <c r="N1920" s="418"/>
      <c r="O1920" s="418"/>
      <c r="P1920" s="414"/>
      <c r="Q1920" s="415"/>
      <c r="R1920" s="415"/>
      <c r="S1920" s="415"/>
      <c r="T1920" s="415"/>
      <c r="U1920" s="415"/>
      <c r="V1920" s="415"/>
      <c r="W1920" s="415"/>
      <c r="X1920" s="415"/>
      <c r="Y1920" s="415"/>
      <c r="Z1920" s="415"/>
      <c r="AA1920" s="415"/>
      <c r="AB1920" s="415"/>
      <c r="AC1920" s="415"/>
      <c r="AD1920" s="427"/>
      <c r="AE1920" s="415"/>
      <c r="AF1920" s="415"/>
      <c r="AG1920" s="415"/>
      <c r="AH1920" s="415"/>
      <c r="AI1920" s="415"/>
    </row>
    <row r="1921" spans="1:35" s="154" customFormat="1">
      <c r="A1921" s="415"/>
      <c r="B1921" s="415"/>
      <c r="C1921" s="425"/>
      <c r="D1921" s="415"/>
      <c r="E1921" s="415"/>
      <c r="F1921" s="415"/>
      <c r="G1921" s="416"/>
      <c r="H1921" s="416"/>
      <c r="I1921" s="415"/>
      <c r="J1921" s="417"/>
      <c r="K1921" s="415"/>
      <c r="L1921" s="415"/>
      <c r="M1921" s="415"/>
      <c r="N1921" s="418"/>
      <c r="O1921" s="418"/>
      <c r="P1921" s="414"/>
      <c r="Q1921" s="415"/>
      <c r="R1921" s="415"/>
      <c r="S1921" s="415"/>
      <c r="T1921" s="415"/>
      <c r="U1921" s="415"/>
      <c r="V1921" s="415"/>
      <c r="W1921" s="415"/>
      <c r="X1921" s="415"/>
      <c r="Y1921" s="415"/>
      <c r="Z1921" s="415"/>
      <c r="AA1921" s="415"/>
      <c r="AB1921" s="415"/>
      <c r="AC1921" s="415"/>
      <c r="AD1921" s="427"/>
      <c r="AE1921" s="415"/>
      <c r="AF1921" s="415"/>
      <c r="AG1921" s="415"/>
      <c r="AH1921" s="415"/>
      <c r="AI1921" s="415"/>
    </row>
    <row r="1922" spans="1:35" s="154" customFormat="1">
      <c r="A1922" s="415"/>
      <c r="B1922" s="415"/>
      <c r="C1922" s="425"/>
      <c r="D1922" s="415"/>
      <c r="E1922" s="415"/>
      <c r="F1922" s="415"/>
      <c r="G1922" s="416"/>
      <c r="H1922" s="416"/>
      <c r="I1922" s="415"/>
      <c r="J1922" s="417"/>
      <c r="K1922" s="415"/>
      <c r="L1922" s="415"/>
      <c r="M1922" s="415"/>
      <c r="N1922" s="418"/>
      <c r="O1922" s="418"/>
      <c r="P1922" s="414"/>
      <c r="Q1922" s="415"/>
      <c r="R1922" s="415"/>
      <c r="S1922" s="415"/>
      <c r="T1922" s="415"/>
      <c r="U1922" s="415"/>
      <c r="V1922" s="415"/>
      <c r="W1922" s="415"/>
      <c r="X1922" s="415"/>
      <c r="Y1922" s="415"/>
      <c r="Z1922" s="415"/>
      <c r="AA1922" s="415"/>
      <c r="AB1922" s="415"/>
      <c r="AC1922" s="415"/>
      <c r="AD1922" s="427"/>
      <c r="AE1922" s="415"/>
      <c r="AF1922" s="415"/>
      <c r="AG1922" s="415"/>
      <c r="AH1922" s="415"/>
      <c r="AI1922" s="415"/>
    </row>
    <row r="1923" spans="1:35" s="154" customFormat="1">
      <c r="A1923" s="415"/>
      <c r="B1923" s="415"/>
      <c r="C1923" s="425"/>
      <c r="D1923" s="415"/>
      <c r="E1923" s="415"/>
      <c r="F1923" s="415"/>
      <c r="G1923" s="416"/>
      <c r="H1923" s="416"/>
      <c r="I1923" s="415"/>
      <c r="J1923" s="417"/>
      <c r="K1923" s="415"/>
      <c r="L1923" s="415"/>
      <c r="M1923" s="415"/>
      <c r="N1923" s="418"/>
      <c r="O1923" s="418"/>
      <c r="P1923" s="414"/>
      <c r="Q1923" s="415"/>
      <c r="R1923" s="415"/>
      <c r="S1923" s="415"/>
      <c r="T1923" s="415"/>
      <c r="U1923" s="415"/>
      <c r="V1923" s="415"/>
      <c r="W1923" s="415"/>
      <c r="X1923" s="415"/>
      <c r="Y1923" s="415"/>
      <c r="Z1923" s="415"/>
      <c r="AA1923" s="415"/>
      <c r="AB1923" s="415"/>
      <c r="AC1923" s="415"/>
      <c r="AD1923" s="427"/>
      <c r="AE1923" s="415"/>
      <c r="AF1923" s="415"/>
      <c r="AG1923" s="415"/>
      <c r="AH1923" s="415"/>
      <c r="AI1923" s="415"/>
    </row>
    <row r="1924" spans="1:35" s="154" customFormat="1">
      <c r="A1924" s="415"/>
      <c r="B1924" s="415"/>
      <c r="C1924" s="425"/>
      <c r="D1924" s="415"/>
      <c r="E1924" s="415"/>
      <c r="F1924" s="415"/>
      <c r="G1924" s="416"/>
      <c r="H1924" s="416"/>
      <c r="I1924" s="415"/>
      <c r="J1924" s="417"/>
      <c r="K1924" s="415"/>
      <c r="L1924" s="415"/>
      <c r="M1924" s="415"/>
      <c r="N1924" s="418"/>
      <c r="O1924" s="418"/>
      <c r="P1924" s="414"/>
      <c r="Q1924" s="415"/>
      <c r="R1924" s="415"/>
      <c r="S1924" s="415"/>
      <c r="T1924" s="415"/>
      <c r="U1924" s="415"/>
      <c r="V1924" s="415"/>
      <c r="W1924" s="415"/>
      <c r="X1924" s="415"/>
      <c r="Y1924" s="415"/>
      <c r="Z1924" s="415"/>
      <c r="AA1924" s="415"/>
      <c r="AB1924" s="415"/>
      <c r="AC1924" s="415"/>
      <c r="AD1924" s="427"/>
      <c r="AE1924" s="415"/>
      <c r="AF1924" s="415"/>
      <c r="AG1924" s="415"/>
      <c r="AH1924" s="415"/>
      <c r="AI1924" s="415"/>
    </row>
    <row r="1925" spans="1:35" s="154" customFormat="1">
      <c r="A1925" s="415"/>
      <c r="B1925" s="415"/>
      <c r="C1925" s="425"/>
      <c r="D1925" s="415"/>
      <c r="E1925" s="415"/>
      <c r="F1925" s="415"/>
      <c r="G1925" s="416"/>
      <c r="H1925" s="416"/>
      <c r="I1925" s="415"/>
      <c r="J1925" s="417"/>
      <c r="K1925" s="415"/>
      <c r="L1925" s="415"/>
      <c r="M1925" s="415"/>
      <c r="N1925" s="418"/>
      <c r="O1925" s="418"/>
      <c r="P1925" s="414"/>
      <c r="Q1925" s="415"/>
      <c r="R1925" s="415"/>
      <c r="S1925" s="415"/>
      <c r="T1925" s="415"/>
      <c r="U1925" s="415"/>
      <c r="V1925" s="415"/>
      <c r="W1925" s="415"/>
      <c r="X1925" s="415"/>
      <c r="Y1925" s="415"/>
      <c r="Z1925" s="415"/>
      <c r="AA1925" s="415"/>
      <c r="AB1925" s="415"/>
      <c r="AC1925" s="415"/>
      <c r="AD1925" s="427"/>
      <c r="AE1925" s="415"/>
      <c r="AF1925" s="415"/>
      <c r="AG1925" s="415"/>
      <c r="AH1925" s="415"/>
      <c r="AI1925" s="415"/>
    </row>
    <row r="1926" spans="1:35" s="154" customFormat="1">
      <c r="A1926" s="415"/>
      <c r="B1926" s="415"/>
      <c r="C1926" s="425"/>
      <c r="D1926" s="415"/>
      <c r="E1926" s="415"/>
      <c r="F1926" s="415"/>
      <c r="G1926" s="416"/>
      <c r="H1926" s="416"/>
      <c r="I1926" s="415"/>
      <c r="J1926" s="417"/>
      <c r="K1926" s="415"/>
      <c r="L1926" s="415"/>
      <c r="M1926" s="415"/>
      <c r="N1926" s="418"/>
      <c r="O1926" s="418"/>
      <c r="P1926" s="414"/>
      <c r="Q1926" s="415"/>
      <c r="R1926" s="415"/>
      <c r="S1926" s="415"/>
      <c r="T1926" s="415"/>
      <c r="U1926" s="415"/>
      <c r="V1926" s="415"/>
      <c r="W1926" s="415"/>
      <c r="X1926" s="415"/>
      <c r="Y1926" s="415"/>
      <c r="Z1926" s="415"/>
      <c r="AA1926" s="415"/>
      <c r="AB1926" s="415"/>
      <c r="AC1926" s="415"/>
      <c r="AD1926" s="427"/>
      <c r="AE1926" s="415"/>
      <c r="AF1926" s="415"/>
      <c r="AG1926" s="415"/>
      <c r="AH1926" s="415"/>
      <c r="AI1926" s="415"/>
    </row>
    <row r="1927" spans="1:35" s="154" customFormat="1">
      <c r="A1927" s="415"/>
      <c r="B1927" s="415"/>
      <c r="C1927" s="425"/>
      <c r="D1927" s="415"/>
      <c r="E1927" s="415"/>
      <c r="F1927" s="415"/>
      <c r="G1927" s="416"/>
      <c r="H1927" s="416"/>
      <c r="I1927" s="415"/>
      <c r="J1927" s="417"/>
      <c r="K1927" s="415"/>
      <c r="L1927" s="415"/>
      <c r="M1927" s="415"/>
      <c r="N1927" s="418"/>
      <c r="O1927" s="418"/>
      <c r="P1927" s="414"/>
      <c r="Q1927" s="415"/>
      <c r="R1927" s="415"/>
      <c r="S1927" s="415"/>
      <c r="T1927" s="415"/>
      <c r="U1927" s="415"/>
      <c r="V1927" s="415"/>
      <c r="W1927" s="415"/>
      <c r="X1927" s="415"/>
      <c r="Y1927" s="415"/>
      <c r="Z1927" s="415"/>
      <c r="AA1927" s="415"/>
      <c r="AB1927" s="415"/>
      <c r="AC1927" s="415"/>
      <c r="AD1927" s="427"/>
      <c r="AE1927" s="415"/>
      <c r="AF1927" s="415"/>
      <c r="AG1927" s="415"/>
      <c r="AH1927" s="415"/>
      <c r="AI1927" s="415"/>
    </row>
    <row r="1928" spans="1:35" s="154" customFormat="1">
      <c r="A1928" s="415"/>
      <c r="B1928" s="415"/>
      <c r="C1928" s="425"/>
      <c r="D1928" s="415"/>
      <c r="E1928" s="415"/>
      <c r="F1928" s="415"/>
      <c r="G1928" s="416"/>
      <c r="H1928" s="416"/>
      <c r="I1928" s="415"/>
      <c r="J1928" s="417"/>
      <c r="K1928" s="415"/>
      <c r="L1928" s="415"/>
      <c r="M1928" s="415"/>
      <c r="N1928" s="418"/>
      <c r="O1928" s="418"/>
      <c r="P1928" s="414"/>
      <c r="Q1928" s="415"/>
      <c r="R1928" s="415"/>
      <c r="S1928" s="415"/>
      <c r="T1928" s="415"/>
      <c r="U1928" s="415"/>
      <c r="V1928" s="415"/>
      <c r="W1928" s="415"/>
      <c r="X1928" s="415"/>
      <c r="Y1928" s="415"/>
      <c r="Z1928" s="415"/>
      <c r="AA1928" s="415"/>
      <c r="AB1928" s="415"/>
      <c r="AC1928" s="415"/>
      <c r="AD1928" s="427"/>
      <c r="AE1928" s="415"/>
      <c r="AF1928" s="415"/>
      <c r="AG1928" s="415"/>
      <c r="AH1928" s="415"/>
      <c r="AI1928" s="415"/>
    </row>
    <row r="1929" spans="1:35" s="154" customFormat="1">
      <c r="A1929" s="415"/>
      <c r="B1929" s="415"/>
      <c r="C1929" s="425"/>
      <c r="D1929" s="415"/>
      <c r="E1929" s="415"/>
      <c r="F1929" s="415"/>
      <c r="G1929" s="416"/>
      <c r="H1929" s="416"/>
      <c r="I1929" s="415"/>
      <c r="J1929" s="417"/>
      <c r="K1929" s="415"/>
      <c r="L1929" s="415"/>
      <c r="M1929" s="415"/>
      <c r="N1929" s="418"/>
      <c r="O1929" s="418"/>
      <c r="P1929" s="414"/>
      <c r="Q1929" s="415"/>
      <c r="R1929" s="415"/>
      <c r="S1929" s="415"/>
      <c r="T1929" s="415"/>
      <c r="U1929" s="415"/>
      <c r="V1929" s="415"/>
      <c r="W1929" s="415"/>
      <c r="X1929" s="415"/>
      <c r="Y1929" s="415"/>
      <c r="Z1929" s="415"/>
      <c r="AA1929" s="415"/>
      <c r="AB1929" s="415"/>
      <c r="AC1929" s="415"/>
      <c r="AD1929" s="427"/>
      <c r="AE1929" s="415"/>
      <c r="AF1929" s="415"/>
      <c r="AG1929" s="415"/>
      <c r="AH1929" s="415"/>
      <c r="AI1929" s="415"/>
    </row>
    <row r="1930" spans="1:35" s="154" customFormat="1">
      <c r="A1930" s="415"/>
      <c r="B1930" s="415"/>
      <c r="C1930" s="425"/>
      <c r="D1930" s="415"/>
      <c r="E1930" s="415"/>
      <c r="F1930" s="415"/>
      <c r="G1930" s="416"/>
      <c r="H1930" s="416"/>
      <c r="I1930" s="415"/>
      <c r="J1930" s="417"/>
      <c r="K1930" s="415"/>
      <c r="L1930" s="415"/>
      <c r="M1930" s="415"/>
      <c r="N1930" s="418"/>
      <c r="O1930" s="418"/>
      <c r="P1930" s="414"/>
      <c r="Q1930" s="415"/>
      <c r="R1930" s="415"/>
      <c r="S1930" s="415"/>
      <c r="T1930" s="415"/>
      <c r="U1930" s="415"/>
      <c r="V1930" s="415"/>
      <c r="W1930" s="415"/>
      <c r="X1930" s="415"/>
      <c r="Y1930" s="415"/>
      <c r="Z1930" s="415"/>
      <c r="AA1930" s="415"/>
      <c r="AB1930" s="415"/>
      <c r="AC1930" s="415"/>
      <c r="AD1930" s="427"/>
      <c r="AE1930" s="415"/>
      <c r="AF1930" s="415"/>
      <c r="AG1930" s="415"/>
      <c r="AH1930" s="415"/>
      <c r="AI1930" s="415"/>
    </row>
    <row r="1931" spans="1:35" s="154" customFormat="1">
      <c r="A1931" s="415"/>
      <c r="B1931" s="415"/>
      <c r="C1931" s="425"/>
      <c r="D1931" s="415"/>
      <c r="E1931" s="415"/>
      <c r="F1931" s="415"/>
      <c r="G1931" s="416"/>
      <c r="H1931" s="416"/>
      <c r="I1931" s="415"/>
      <c r="J1931" s="417"/>
      <c r="K1931" s="415"/>
      <c r="L1931" s="415"/>
      <c r="M1931" s="415"/>
      <c r="N1931" s="418"/>
      <c r="O1931" s="418"/>
      <c r="P1931" s="414"/>
      <c r="Q1931" s="415"/>
      <c r="R1931" s="415"/>
      <c r="S1931" s="415"/>
      <c r="T1931" s="415"/>
      <c r="U1931" s="415"/>
      <c r="V1931" s="415"/>
      <c r="W1931" s="415"/>
      <c r="X1931" s="415"/>
      <c r="Y1931" s="415"/>
      <c r="Z1931" s="415"/>
      <c r="AA1931" s="415"/>
      <c r="AB1931" s="415"/>
      <c r="AC1931" s="415"/>
      <c r="AD1931" s="427"/>
      <c r="AE1931" s="415"/>
      <c r="AF1931" s="415"/>
      <c r="AG1931" s="415"/>
      <c r="AH1931" s="415"/>
      <c r="AI1931" s="415"/>
    </row>
    <row r="1932" spans="1:35" s="154" customFormat="1">
      <c r="A1932" s="415"/>
      <c r="B1932" s="415"/>
      <c r="C1932" s="425"/>
      <c r="D1932" s="415"/>
      <c r="E1932" s="415"/>
      <c r="F1932" s="415"/>
      <c r="G1932" s="416"/>
      <c r="H1932" s="416"/>
      <c r="I1932" s="415"/>
      <c r="J1932" s="417"/>
      <c r="K1932" s="415"/>
      <c r="L1932" s="415"/>
      <c r="M1932" s="415"/>
      <c r="N1932" s="418"/>
      <c r="O1932" s="418"/>
      <c r="P1932" s="414"/>
      <c r="Q1932" s="415"/>
      <c r="R1932" s="415"/>
      <c r="S1932" s="415"/>
      <c r="T1932" s="415"/>
      <c r="U1932" s="415"/>
      <c r="V1932" s="415"/>
      <c r="W1932" s="415"/>
      <c r="X1932" s="415"/>
      <c r="Y1932" s="415"/>
      <c r="Z1932" s="415"/>
      <c r="AA1932" s="415"/>
      <c r="AB1932" s="415"/>
      <c r="AC1932" s="415"/>
      <c r="AD1932" s="427"/>
      <c r="AE1932" s="415"/>
      <c r="AF1932" s="415"/>
      <c r="AG1932" s="415"/>
      <c r="AH1932" s="415"/>
      <c r="AI1932" s="415"/>
    </row>
    <row r="1933" spans="1:35" s="154" customFormat="1">
      <c r="A1933" s="415"/>
      <c r="B1933" s="415"/>
      <c r="C1933" s="425"/>
      <c r="D1933" s="415"/>
      <c r="E1933" s="415"/>
      <c r="F1933" s="415"/>
      <c r="G1933" s="416"/>
      <c r="H1933" s="416"/>
      <c r="I1933" s="415"/>
      <c r="J1933" s="417"/>
      <c r="K1933" s="415"/>
      <c r="L1933" s="415"/>
      <c r="M1933" s="415"/>
      <c r="N1933" s="418"/>
      <c r="O1933" s="418"/>
      <c r="P1933" s="414"/>
      <c r="Q1933" s="415"/>
      <c r="R1933" s="415"/>
      <c r="S1933" s="415"/>
      <c r="T1933" s="415"/>
      <c r="U1933" s="415"/>
      <c r="V1933" s="415"/>
      <c r="W1933" s="415"/>
      <c r="X1933" s="415"/>
      <c r="Y1933" s="415"/>
      <c r="Z1933" s="415"/>
      <c r="AA1933" s="415"/>
      <c r="AB1933" s="415"/>
      <c r="AC1933" s="415"/>
      <c r="AD1933" s="427"/>
      <c r="AE1933" s="415"/>
      <c r="AF1933" s="415"/>
      <c r="AG1933" s="415"/>
      <c r="AH1933" s="415"/>
      <c r="AI1933" s="415"/>
    </row>
    <row r="1934" spans="1:35" s="154" customFormat="1">
      <c r="A1934" s="415"/>
      <c r="B1934" s="415"/>
      <c r="C1934" s="425"/>
      <c r="D1934" s="415"/>
      <c r="E1934" s="415"/>
      <c r="F1934" s="415"/>
      <c r="G1934" s="416"/>
      <c r="H1934" s="416"/>
      <c r="I1934" s="415"/>
      <c r="J1934" s="417"/>
      <c r="K1934" s="415"/>
      <c r="L1934" s="415"/>
      <c r="M1934" s="415"/>
      <c r="N1934" s="418"/>
      <c r="O1934" s="418"/>
      <c r="P1934" s="414"/>
      <c r="Q1934" s="415"/>
      <c r="R1934" s="415"/>
      <c r="S1934" s="415"/>
      <c r="T1934" s="415"/>
      <c r="U1934" s="415"/>
      <c r="V1934" s="415"/>
      <c r="W1934" s="415"/>
      <c r="X1934" s="415"/>
      <c r="Y1934" s="415"/>
      <c r="Z1934" s="415"/>
      <c r="AA1934" s="415"/>
      <c r="AB1934" s="415"/>
      <c r="AC1934" s="415"/>
      <c r="AD1934" s="427"/>
      <c r="AE1934" s="415"/>
      <c r="AF1934" s="415"/>
      <c r="AG1934" s="415"/>
      <c r="AH1934" s="415"/>
      <c r="AI1934" s="415"/>
    </row>
    <row r="1935" spans="1:35" s="154" customFormat="1">
      <c r="A1935" s="415"/>
      <c r="B1935" s="415"/>
      <c r="C1935" s="425"/>
      <c r="D1935" s="415"/>
      <c r="E1935" s="415"/>
      <c r="F1935" s="415"/>
      <c r="G1935" s="416"/>
      <c r="H1935" s="416"/>
      <c r="I1935" s="415"/>
      <c r="J1935" s="417"/>
      <c r="K1935" s="415"/>
      <c r="L1935" s="415"/>
      <c r="M1935" s="415"/>
      <c r="N1935" s="418"/>
      <c r="O1935" s="418"/>
      <c r="P1935" s="414"/>
      <c r="Q1935" s="415"/>
      <c r="R1935" s="415"/>
      <c r="S1935" s="415"/>
      <c r="T1935" s="415"/>
      <c r="U1935" s="415"/>
      <c r="V1935" s="415"/>
      <c r="W1935" s="415"/>
      <c r="X1935" s="415"/>
      <c r="Y1935" s="415"/>
      <c r="Z1935" s="415"/>
      <c r="AA1935" s="415"/>
      <c r="AB1935" s="415"/>
      <c r="AC1935" s="415"/>
      <c r="AD1935" s="427"/>
      <c r="AE1935" s="415"/>
      <c r="AF1935" s="415"/>
      <c r="AG1935" s="415"/>
      <c r="AH1935" s="415"/>
      <c r="AI1935" s="415"/>
    </row>
    <row r="1936" spans="1:35" s="154" customFormat="1">
      <c r="A1936" s="415"/>
      <c r="B1936" s="415"/>
      <c r="C1936" s="425"/>
      <c r="D1936" s="415"/>
      <c r="E1936" s="415"/>
      <c r="F1936" s="415"/>
      <c r="G1936" s="416"/>
      <c r="H1936" s="416"/>
      <c r="I1936" s="415"/>
      <c r="J1936" s="417"/>
      <c r="K1936" s="415"/>
      <c r="L1936" s="415"/>
      <c r="M1936" s="415"/>
      <c r="N1936" s="418"/>
      <c r="O1936" s="418"/>
      <c r="P1936" s="414"/>
      <c r="Q1936" s="415"/>
      <c r="R1936" s="415"/>
      <c r="S1936" s="415"/>
      <c r="T1936" s="415"/>
      <c r="U1936" s="415"/>
      <c r="V1936" s="415"/>
      <c r="W1936" s="415"/>
      <c r="X1936" s="415"/>
      <c r="Y1936" s="415"/>
      <c r="Z1936" s="415"/>
      <c r="AA1936" s="415"/>
      <c r="AB1936" s="415"/>
      <c r="AC1936" s="415"/>
      <c r="AD1936" s="427"/>
      <c r="AE1936" s="415"/>
      <c r="AF1936" s="415"/>
      <c r="AG1936" s="415"/>
      <c r="AH1936" s="415"/>
      <c r="AI1936" s="415"/>
    </row>
    <row r="1937" spans="1:35" s="154" customFormat="1">
      <c r="A1937" s="415"/>
      <c r="B1937" s="415"/>
      <c r="C1937" s="425"/>
      <c r="D1937" s="415"/>
      <c r="E1937" s="415"/>
      <c r="F1937" s="415"/>
      <c r="G1937" s="416"/>
      <c r="H1937" s="416"/>
      <c r="I1937" s="415"/>
      <c r="J1937" s="417"/>
      <c r="K1937" s="415"/>
      <c r="L1937" s="415"/>
      <c r="M1937" s="415"/>
      <c r="N1937" s="418"/>
      <c r="O1937" s="418"/>
      <c r="P1937" s="414"/>
      <c r="Q1937" s="415"/>
      <c r="R1937" s="415"/>
      <c r="S1937" s="415"/>
      <c r="T1937" s="415"/>
      <c r="U1937" s="415"/>
      <c r="V1937" s="415"/>
      <c r="W1937" s="415"/>
      <c r="X1937" s="415"/>
      <c r="Y1937" s="415"/>
      <c r="Z1937" s="415"/>
      <c r="AA1937" s="415"/>
      <c r="AB1937" s="415"/>
      <c r="AC1937" s="415"/>
      <c r="AD1937" s="427"/>
      <c r="AE1937" s="415"/>
      <c r="AF1937" s="415"/>
      <c r="AG1937" s="415"/>
      <c r="AH1937" s="415"/>
      <c r="AI1937" s="415"/>
    </row>
    <row r="1938" spans="1:35" s="154" customFormat="1">
      <c r="A1938" s="415"/>
      <c r="B1938" s="415"/>
      <c r="C1938" s="425"/>
      <c r="D1938" s="415"/>
      <c r="E1938" s="415"/>
      <c r="F1938" s="415"/>
      <c r="G1938" s="416"/>
      <c r="H1938" s="416"/>
      <c r="I1938" s="415"/>
      <c r="J1938" s="417"/>
      <c r="K1938" s="415"/>
      <c r="L1938" s="415"/>
      <c r="M1938" s="415"/>
      <c r="N1938" s="418"/>
      <c r="O1938" s="418"/>
      <c r="P1938" s="414"/>
      <c r="Q1938" s="415"/>
      <c r="R1938" s="415"/>
      <c r="S1938" s="415"/>
      <c r="T1938" s="415"/>
      <c r="U1938" s="415"/>
      <c r="V1938" s="415"/>
      <c r="W1938" s="415"/>
      <c r="X1938" s="415"/>
      <c r="Y1938" s="415"/>
      <c r="Z1938" s="415"/>
      <c r="AA1938" s="415"/>
      <c r="AB1938" s="415"/>
      <c r="AC1938" s="415"/>
      <c r="AD1938" s="427"/>
      <c r="AE1938" s="415"/>
      <c r="AF1938" s="415"/>
      <c r="AG1938" s="415"/>
      <c r="AH1938" s="415"/>
      <c r="AI1938" s="415"/>
    </row>
    <row r="1939" spans="1:35" s="154" customFormat="1">
      <c r="A1939" s="415"/>
      <c r="B1939" s="415"/>
      <c r="C1939" s="425"/>
      <c r="D1939" s="415"/>
      <c r="E1939" s="415"/>
      <c r="F1939" s="415"/>
      <c r="G1939" s="416"/>
      <c r="H1939" s="416"/>
      <c r="I1939" s="415"/>
      <c r="J1939" s="417"/>
      <c r="K1939" s="415"/>
      <c r="L1939" s="415"/>
      <c r="M1939" s="415"/>
      <c r="N1939" s="418"/>
      <c r="O1939" s="418"/>
      <c r="P1939" s="414"/>
      <c r="Q1939" s="415"/>
      <c r="R1939" s="415"/>
      <c r="S1939" s="415"/>
      <c r="T1939" s="415"/>
      <c r="U1939" s="415"/>
      <c r="V1939" s="415"/>
      <c r="W1939" s="415"/>
      <c r="X1939" s="415"/>
      <c r="Y1939" s="415"/>
      <c r="Z1939" s="415"/>
      <c r="AA1939" s="415"/>
      <c r="AB1939" s="415"/>
      <c r="AC1939" s="415"/>
      <c r="AD1939" s="427"/>
      <c r="AE1939" s="415"/>
      <c r="AF1939" s="415"/>
      <c r="AG1939" s="415"/>
      <c r="AH1939" s="415"/>
      <c r="AI1939" s="415"/>
    </row>
    <row r="1940" spans="1:35" s="154" customFormat="1">
      <c r="A1940" s="415"/>
      <c r="B1940" s="415"/>
      <c r="C1940" s="425"/>
      <c r="D1940" s="415"/>
      <c r="E1940" s="415"/>
      <c r="F1940" s="415"/>
      <c r="G1940" s="416"/>
      <c r="H1940" s="416"/>
      <c r="I1940" s="415"/>
      <c r="J1940" s="417"/>
      <c r="K1940" s="415"/>
      <c r="L1940" s="415"/>
      <c r="M1940" s="415"/>
      <c r="N1940" s="418"/>
      <c r="O1940" s="418"/>
      <c r="P1940" s="414"/>
      <c r="Q1940" s="415"/>
      <c r="R1940" s="415"/>
      <c r="S1940" s="415"/>
      <c r="T1940" s="415"/>
      <c r="U1940" s="415"/>
      <c r="V1940" s="415"/>
      <c r="W1940" s="415"/>
      <c r="X1940" s="415"/>
      <c r="Y1940" s="415"/>
      <c r="Z1940" s="415"/>
      <c r="AA1940" s="415"/>
      <c r="AB1940" s="415"/>
      <c r="AC1940" s="415"/>
      <c r="AD1940" s="427"/>
      <c r="AE1940" s="415"/>
      <c r="AF1940" s="415"/>
      <c r="AG1940" s="415"/>
      <c r="AH1940" s="415"/>
      <c r="AI1940" s="415"/>
    </row>
    <row r="1941" spans="1:35" s="154" customFormat="1">
      <c r="A1941" s="415"/>
      <c r="B1941" s="415"/>
      <c r="C1941" s="425"/>
      <c r="D1941" s="415"/>
      <c r="E1941" s="415"/>
      <c r="F1941" s="415"/>
      <c r="G1941" s="416"/>
      <c r="H1941" s="416"/>
      <c r="I1941" s="415"/>
      <c r="J1941" s="417"/>
      <c r="K1941" s="415"/>
      <c r="L1941" s="415"/>
      <c r="M1941" s="415"/>
      <c r="N1941" s="418"/>
      <c r="O1941" s="418"/>
      <c r="P1941" s="414"/>
      <c r="Q1941" s="415"/>
      <c r="R1941" s="415"/>
      <c r="S1941" s="415"/>
      <c r="T1941" s="415"/>
      <c r="U1941" s="415"/>
      <c r="V1941" s="415"/>
      <c r="W1941" s="415"/>
      <c r="X1941" s="415"/>
      <c r="Y1941" s="415"/>
      <c r="Z1941" s="415"/>
      <c r="AA1941" s="415"/>
      <c r="AB1941" s="415"/>
      <c r="AC1941" s="415"/>
      <c r="AD1941" s="427"/>
      <c r="AE1941" s="415"/>
      <c r="AF1941" s="415"/>
      <c r="AG1941" s="415"/>
      <c r="AH1941" s="415"/>
      <c r="AI1941" s="415"/>
    </row>
    <row r="1942" spans="1:35" s="154" customFormat="1">
      <c r="A1942" s="415"/>
      <c r="B1942" s="415"/>
      <c r="C1942" s="425"/>
      <c r="D1942" s="415"/>
      <c r="E1942" s="415"/>
      <c r="F1942" s="415"/>
      <c r="G1942" s="416"/>
      <c r="H1942" s="416"/>
      <c r="I1942" s="415"/>
      <c r="J1942" s="417"/>
      <c r="K1942" s="415"/>
      <c r="L1942" s="415"/>
      <c r="M1942" s="415"/>
      <c r="N1942" s="418"/>
      <c r="O1942" s="418"/>
      <c r="P1942" s="414"/>
      <c r="Q1942" s="415"/>
      <c r="R1942" s="415"/>
      <c r="S1942" s="415"/>
      <c r="T1942" s="415"/>
      <c r="U1942" s="415"/>
      <c r="V1942" s="415"/>
      <c r="W1942" s="415"/>
      <c r="X1942" s="415"/>
      <c r="Y1942" s="415"/>
      <c r="Z1942" s="415"/>
      <c r="AA1942" s="415"/>
      <c r="AB1942" s="415"/>
      <c r="AC1942" s="415"/>
      <c r="AD1942" s="427"/>
      <c r="AE1942" s="415"/>
      <c r="AF1942" s="415"/>
      <c r="AG1942" s="415"/>
      <c r="AH1942" s="415"/>
      <c r="AI1942" s="415"/>
    </row>
    <row r="1943" spans="1:35" s="154" customFormat="1">
      <c r="A1943" s="415"/>
      <c r="B1943" s="415"/>
      <c r="C1943" s="425"/>
      <c r="D1943" s="415"/>
      <c r="E1943" s="415"/>
      <c r="F1943" s="415"/>
      <c r="G1943" s="416"/>
      <c r="H1943" s="416"/>
      <c r="I1943" s="415"/>
      <c r="J1943" s="417"/>
      <c r="K1943" s="415"/>
      <c r="L1943" s="415"/>
      <c r="M1943" s="415"/>
      <c r="N1943" s="418"/>
      <c r="O1943" s="418"/>
      <c r="P1943" s="414"/>
      <c r="Q1943" s="415"/>
      <c r="R1943" s="415"/>
      <c r="S1943" s="415"/>
      <c r="T1943" s="415"/>
      <c r="U1943" s="415"/>
      <c r="V1943" s="415"/>
      <c r="W1943" s="415"/>
      <c r="X1943" s="415"/>
      <c r="Y1943" s="415"/>
      <c r="Z1943" s="415"/>
      <c r="AA1943" s="415"/>
      <c r="AB1943" s="415"/>
      <c r="AC1943" s="415"/>
      <c r="AD1943" s="427"/>
      <c r="AE1943" s="415"/>
      <c r="AF1943" s="415"/>
      <c r="AG1943" s="415"/>
      <c r="AH1943" s="415"/>
      <c r="AI1943" s="415"/>
    </row>
    <row r="1944" spans="1:35" s="154" customFormat="1">
      <c r="A1944" s="415"/>
      <c r="B1944" s="415"/>
      <c r="C1944" s="425"/>
      <c r="D1944" s="415"/>
      <c r="E1944" s="415"/>
      <c r="F1944" s="415"/>
      <c r="G1944" s="416"/>
      <c r="H1944" s="416"/>
      <c r="I1944" s="415"/>
      <c r="J1944" s="417"/>
      <c r="K1944" s="415"/>
      <c r="L1944" s="415"/>
      <c r="M1944" s="415"/>
      <c r="N1944" s="418"/>
      <c r="O1944" s="418"/>
      <c r="P1944" s="414"/>
      <c r="Q1944" s="415"/>
      <c r="R1944" s="415"/>
      <c r="S1944" s="415"/>
      <c r="T1944" s="415"/>
      <c r="U1944" s="415"/>
      <c r="V1944" s="415"/>
      <c r="W1944" s="415"/>
      <c r="X1944" s="415"/>
      <c r="Y1944" s="415"/>
      <c r="Z1944" s="415"/>
      <c r="AA1944" s="415"/>
      <c r="AB1944" s="415"/>
      <c r="AC1944" s="415"/>
      <c r="AD1944" s="427"/>
      <c r="AE1944" s="415"/>
      <c r="AF1944" s="415"/>
      <c r="AG1944" s="415"/>
      <c r="AH1944" s="415"/>
      <c r="AI1944" s="415"/>
    </row>
    <row r="1945" spans="1:35" s="154" customFormat="1">
      <c r="A1945" s="415"/>
      <c r="B1945" s="415"/>
      <c r="C1945" s="425"/>
      <c r="D1945" s="415"/>
      <c r="E1945" s="415"/>
      <c r="F1945" s="415"/>
      <c r="G1945" s="416"/>
      <c r="H1945" s="416"/>
      <c r="I1945" s="415"/>
      <c r="J1945" s="417"/>
      <c r="K1945" s="415"/>
      <c r="L1945" s="415"/>
      <c r="M1945" s="415"/>
      <c r="N1945" s="418"/>
      <c r="O1945" s="418"/>
      <c r="P1945" s="414"/>
      <c r="Q1945" s="415"/>
      <c r="R1945" s="415"/>
      <c r="S1945" s="415"/>
      <c r="T1945" s="415"/>
      <c r="U1945" s="415"/>
      <c r="V1945" s="415"/>
      <c r="W1945" s="415"/>
      <c r="X1945" s="415"/>
      <c r="Y1945" s="415"/>
      <c r="Z1945" s="415"/>
      <c r="AA1945" s="415"/>
      <c r="AB1945" s="415"/>
      <c r="AC1945" s="415"/>
      <c r="AD1945" s="427"/>
      <c r="AE1945" s="415"/>
      <c r="AF1945" s="415"/>
      <c r="AG1945" s="415"/>
      <c r="AH1945" s="415"/>
      <c r="AI1945" s="415"/>
    </row>
    <row r="1946" spans="1:35" s="154" customFormat="1">
      <c r="A1946" s="415"/>
      <c r="B1946" s="415"/>
      <c r="C1946" s="425"/>
      <c r="D1946" s="415"/>
      <c r="E1946" s="415"/>
      <c r="F1946" s="415"/>
      <c r="G1946" s="416"/>
      <c r="H1946" s="416"/>
      <c r="I1946" s="415"/>
      <c r="J1946" s="417"/>
      <c r="K1946" s="415"/>
      <c r="L1946" s="415"/>
      <c r="M1946" s="415"/>
      <c r="N1946" s="418"/>
      <c r="O1946" s="418"/>
      <c r="P1946" s="414"/>
      <c r="Q1946" s="415"/>
      <c r="R1946" s="415"/>
      <c r="S1946" s="415"/>
      <c r="T1946" s="415"/>
      <c r="U1946" s="415"/>
      <c r="V1946" s="415"/>
      <c r="W1946" s="415"/>
      <c r="X1946" s="415"/>
      <c r="Y1946" s="415"/>
      <c r="Z1946" s="415"/>
      <c r="AA1946" s="415"/>
      <c r="AB1946" s="415"/>
      <c r="AC1946" s="415"/>
      <c r="AD1946" s="427"/>
      <c r="AE1946" s="415"/>
      <c r="AF1946" s="415"/>
      <c r="AG1946" s="415"/>
      <c r="AH1946" s="415"/>
      <c r="AI1946" s="415"/>
    </row>
    <row r="1947" spans="1:35" s="154" customFormat="1">
      <c r="A1947" s="415"/>
      <c r="B1947" s="415"/>
      <c r="C1947" s="425"/>
      <c r="D1947" s="415"/>
      <c r="E1947" s="415"/>
      <c r="F1947" s="415"/>
      <c r="G1947" s="416"/>
      <c r="H1947" s="416"/>
      <c r="I1947" s="415"/>
      <c r="J1947" s="417"/>
      <c r="K1947" s="415"/>
      <c r="L1947" s="415"/>
      <c r="M1947" s="415"/>
      <c r="N1947" s="418"/>
      <c r="O1947" s="418"/>
      <c r="P1947" s="414"/>
      <c r="Q1947" s="415"/>
      <c r="R1947" s="415"/>
      <c r="S1947" s="415"/>
      <c r="T1947" s="415"/>
      <c r="U1947" s="415"/>
      <c r="V1947" s="415"/>
      <c r="W1947" s="415"/>
      <c r="X1947" s="415"/>
      <c r="Y1947" s="415"/>
      <c r="Z1947" s="415"/>
      <c r="AA1947" s="415"/>
      <c r="AB1947" s="415"/>
      <c r="AC1947" s="415"/>
      <c r="AD1947" s="427"/>
      <c r="AE1947" s="415"/>
      <c r="AF1947" s="415"/>
      <c r="AG1947" s="415"/>
      <c r="AH1947" s="415"/>
      <c r="AI1947" s="415"/>
    </row>
    <row r="1948" spans="1:35" s="154" customFormat="1">
      <c r="A1948" s="415"/>
      <c r="B1948" s="415"/>
      <c r="C1948" s="425"/>
      <c r="D1948" s="415"/>
      <c r="E1948" s="415"/>
      <c r="F1948" s="415"/>
      <c r="G1948" s="416"/>
      <c r="H1948" s="416"/>
      <c r="I1948" s="415"/>
      <c r="J1948" s="417"/>
      <c r="K1948" s="415"/>
      <c r="L1948" s="415"/>
      <c r="M1948" s="415"/>
      <c r="N1948" s="418"/>
      <c r="O1948" s="418"/>
      <c r="P1948" s="414"/>
      <c r="Q1948" s="415"/>
      <c r="R1948" s="415"/>
      <c r="S1948" s="415"/>
      <c r="T1948" s="415"/>
      <c r="U1948" s="415"/>
      <c r="V1948" s="415"/>
      <c r="W1948" s="415"/>
      <c r="X1948" s="415"/>
      <c r="Y1948" s="415"/>
      <c r="Z1948" s="415"/>
      <c r="AA1948" s="415"/>
      <c r="AB1948" s="415"/>
      <c r="AC1948" s="415"/>
      <c r="AD1948" s="427"/>
      <c r="AE1948" s="415"/>
      <c r="AF1948" s="415"/>
      <c r="AG1948" s="415"/>
      <c r="AH1948" s="415"/>
      <c r="AI1948" s="415"/>
    </row>
    <row r="1949" spans="1:35" s="154" customFormat="1">
      <c r="A1949" s="415"/>
      <c r="B1949" s="415"/>
      <c r="C1949" s="425"/>
      <c r="D1949" s="415"/>
      <c r="E1949" s="415"/>
      <c r="F1949" s="415"/>
      <c r="G1949" s="416"/>
      <c r="H1949" s="416"/>
      <c r="I1949" s="415"/>
      <c r="J1949" s="417"/>
      <c r="K1949" s="415"/>
      <c r="L1949" s="415"/>
      <c r="M1949" s="415"/>
      <c r="N1949" s="418"/>
      <c r="O1949" s="418"/>
      <c r="P1949" s="414"/>
      <c r="Q1949" s="415"/>
      <c r="R1949" s="415"/>
      <c r="S1949" s="415"/>
      <c r="T1949" s="415"/>
      <c r="U1949" s="415"/>
      <c r="V1949" s="415"/>
      <c r="W1949" s="415"/>
      <c r="X1949" s="415"/>
      <c r="Y1949" s="415"/>
      <c r="Z1949" s="415"/>
      <c r="AA1949" s="415"/>
      <c r="AB1949" s="415"/>
      <c r="AC1949" s="415"/>
      <c r="AD1949" s="427"/>
      <c r="AE1949" s="415"/>
      <c r="AF1949" s="415"/>
      <c r="AG1949" s="415"/>
      <c r="AH1949" s="415"/>
      <c r="AI1949" s="415"/>
    </row>
    <row r="1950" spans="1:35" s="154" customFormat="1">
      <c r="A1950" s="415"/>
      <c r="B1950" s="415"/>
      <c r="C1950" s="425"/>
      <c r="D1950" s="415"/>
      <c r="E1950" s="415"/>
      <c r="F1950" s="415"/>
      <c r="G1950" s="416"/>
      <c r="H1950" s="416"/>
      <c r="I1950" s="415"/>
      <c r="J1950" s="417"/>
      <c r="K1950" s="415"/>
      <c r="L1950" s="415"/>
      <c r="M1950" s="415"/>
      <c r="N1950" s="418"/>
      <c r="O1950" s="418"/>
      <c r="P1950" s="414"/>
      <c r="Q1950" s="415"/>
      <c r="R1950" s="415"/>
      <c r="S1950" s="415"/>
      <c r="T1950" s="415"/>
      <c r="U1950" s="415"/>
      <c r="V1950" s="415"/>
      <c r="W1950" s="415"/>
      <c r="X1950" s="415"/>
      <c r="Y1950" s="415"/>
      <c r="Z1950" s="415"/>
      <c r="AA1950" s="415"/>
      <c r="AB1950" s="415"/>
      <c r="AC1950" s="415"/>
      <c r="AD1950" s="427"/>
      <c r="AE1950" s="415"/>
      <c r="AF1950" s="415"/>
      <c r="AG1950" s="415"/>
      <c r="AH1950" s="415"/>
      <c r="AI1950" s="415"/>
    </row>
    <row r="1951" spans="1:35" s="154" customFormat="1">
      <c r="A1951" s="415"/>
      <c r="B1951" s="415"/>
      <c r="C1951" s="425"/>
      <c r="D1951" s="415"/>
      <c r="E1951" s="415"/>
      <c r="F1951" s="415"/>
      <c r="G1951" s="416"/>
      <c r="H1951" s="416"/>
      <c r="I1951" s="415"/>
      <c r="J1951" s="417"/>
      <c r="K1951" s="415"/>
      <c r="L1951" s="415"/>
      <c r="M1951" s="415"/>
      <c r="N1951" s="418"/>
      <c r="O1951" s="418"/>
      <c r="P1951" s="414"/>
      <c r="Q1951" s="415"/>
      <c r="R1951" s="415"/>
      <c r="S1951" s="415"/>
      <c r="T1951" s="415"/>
      <c r="U1951" s="415"/>
      <c r="V1951" s="415"/>
      <c r="W1951" s="415"/>
      <c r="X1951" s="415"/>
      <c r="Y1951" s="415"/>
      <c r="Z1951" s="415"/>
      <c r="AA1951" s="415"/>
      <c r="AB1951" s="415"/>
      <c r="AC1951" s="415"/>
      <c r="AD1951" s="427"/>
      <c r="AE1951" s="415"/>
      <c r="AF1951" s="415"/>
      <c r="AG1951" s="415"/>
      <c r="AH1951" s="415"/>
      <c r="AI1951" s="415"/>
    </row>
    <row r="1952" spans="1:35" s="154" customFormat="1">
      <c r="A1952" s="415"/>
      <c r="B1952" s="415"/>
      <c r="C1952" s="425"/>
      <c r="D1952" s="415"/>
      <c r="E1952" s="415"/>
      <c r="F1952" s="415"/>
      <c r="G1952" s="416"/>
      <c r="H1952" s="416"/>
      <c r="I1952" s="415"/>
      <c r="J1952" s="417"/>
      <c r="K1952" s="415"/>
      <c r="L1952" s="415"/>
      <c r="M1952" s="415"/>
      <c r="N1952" s="418"/>
      <c r="O1952" s="418"/>
      <c r="P1952" s="414"/>
      <c r="Q1952" s="415"/>
      <c r="R1952" s="415"/>
      <c r="S1952" s="415"/>
      <c r="T1952" s="415"/>
      <c r="U1952" s="415"/>
      <c r="V1952" s="415"/>
      <c r="W1952" s="415"/>
      <c r="X1952" s="415"/>
      <c r="Y1952" s="415"/>
      <c r="Z1952" s="415"/>
      <c r="AA1952" s="415"/>
      <c r="AB1952" s="415"/>
      <c r="AC1952" s="415"/>
      <c r="AD1952" s="427"/>
      <c r="AE1952" s="415"/>
      <c r="AF1952" s="415"/>
      <c r="AG1952" s="415"/>
      <c r="AH1952" s="415"/>
      <c r="AI1952" s="415"/>
    </row>
    <row r="1953" spans="1:35" s="154" customFormat="1">
      <c r="A1953" s="415"/>
      <c r="B1953" s="415"/>
      <c r="C1953" s="425"/>
      <c r="D1953" s="415"/>
      <c r="E1953" s="415"/>
      <c r="F1953" s="415"/>
      <c r="G1953" s="416"/>
      <c r="H1953" s="416"/>
      <c r="I1953" s="415"/>
      <c r="J1953" s="417"/>
      <c r="K1953" s="415"/>
      <c r="L1953" s="415"/>
      <c r="M1953" s="415"/>
      <c r="N1953" s="418"/>
      <c r="O1953" s="418"/>
      <c r="P1953" s="414"/>
      <c r="Q1953" s="415"/>
      <c r="R1953" s="415"/>
      <c r="S1953" s="415"/>
      <c r="T1953" s="415"/>
      <c r="U1953" s="415"/>
      <c r="V1953" s="415"/>
      <c r="W1953" s="415"/>
      <c r="X1953" s="415"/>
      <c r="Y1953" s="415"/>
      <c r="Z1953" s="415"/>
      <c r="AA1953" s="415"/>
      <c r="AB1953" s="415"/>
      <c r="AC1953" s="415"/>
      <c r="AD1953" s="427"/>
      <c r="AE1953" s="415"/>
      <c r="AF1953" s="415"/>
      <c r="AG1953" s="415"/>
      <c r="AH1953" s="415"/>
      <c r="AI1953" s="415"/>
    </row>
    <row r="1954" spans="1:35" s="154" customFormat="1">
      <c r="A1954" s="415"/>
      <c r="B1954" s="415"/>
      <c r="C1954" s="425"/>
      <c r="D1954" s="415"/>
      <c r="E1954" s="415"/>
      <c r="F1954" s="415"/>
      <c r="G1954" s="416"/>
      <c r="H1954" s="416"/>
      <c r="I1954" s="415"/>
      <c r="J1954" s="417"/>
      <c r="K1954" s="415"/>
      <c r="L1954" s="415"/>
      <c r="M1954" s="415"/>
      <c r="N1954" s="418"/>
      <c r="O1954" s="418"/>
      <c r="P1954" s="414"/>
      <c r="Q1954" s="415"/>
      <c r="R1954" s="415"/>
      <c r="S1954" s="415"/>
      <c r="T1954" s="415"/>
      <c r="U1954" s="415"/>
      <c r="V1954" s="415"/>
      <c r="W1954" s="415"/>
      <c r="X1954" s="415"/>
      <c r="Y1954" s="415"/>
      <c r="Z1954" s="415"/>
      <c r="AA1954" s="415"/>
      <c r="AB1954" s="415"/>
      <c r="AC1954" s="415"/>
      <c r="AD1954" s="427"/>
      <c r="AE1954" s="415"/>
      <c r="AF1954" s="415"/>
      <c r="AG1954" s="415"/>
      <c r="AH1954" s="415"/>
      <c r="AI1954" s="415"/>
    </row>
    <row r="1955" spans="1:35" s="154" customFormat="1">
      <c r="A1955" s="415"/>
      <c r="B1955" s="415"/>
      <c r="C1955" s="425"/>
      <c r="D1955" s="415"/>
      <c r="E1955" s="415"/>
      <c r="F1955" s="415"/>
      <c r="G1955" s="416"/>
      <c r="H1955" s="416"/>
      <c r="I1955" s="415"/>
      <c r="J1955" s="417"/>
      <c r="K1955" s="415"/>
      <c r="L1955" s="415"/>
      <c r="M1955" s="415"/>
      <c r="N1955" s="418"/>
      <c r="O1955" s="418"/>
      <c r="P1955" s="414"/>
      <c r="Q1955" s="415"/>
      <c r="R1955" s="415"/>
      <c r="S1955" s="415"/>
      <c r="T1955" s="415"/>
      <c r="U1955" s="415"/>
      <c r="V1955" s="415"/>
      <c r="W1955" s="415"/>
      <c r="X1955" s="415"/>
      <c r="Y1955" s="415"/>
      <c r="Z1955" s="415"/>
      <c r="AA1955" s="415"/>
      <c r="AB1955" s="415"/>
      <c r="AC1955" s="415"/>
      <c r="AD1955" s="427"/>
      <c r="AE1955" s="415"/>
      <c r="AF1955" s="415"/>
      <c r="AG1955" s="415"/>
      <c r="AH1955" s="415"/>
      <c r="AI1955" s="415"/>
    </row>
    <row r="1956" spans="1:35" s="154" customFormat="1">
      <c r="A1956" s="415"/>
      <c r="B1956" s="415"/>
      <c r="C1956" s="425"/>
      <c r="D1956" s="415"/>
      <c r="E1956" s="415"/>
      <c r="F1956" s="415"/>
      <c r="G1956" s="416"/>
      <c r="H1956" s="416"/>
      <c r="I1956" s="415"/>
      <c r="J1956" s="417"/>
      <c r="K1956" s="415"/>
      <c r="L1956" s="415"/>
      <c r="M1956" s="415"/>
      <c r="N1956" s="418"/>
      <c r="O1956" s="418"/>
      <c r="P1956" s="414"/>
      <c r="Q1956" s="415"/>
      <c r="R1956" s="415"/>
      <c r="S1956" s="415"/>
      <c r="T1956" s="415"/>
      <c r="U1956" s="415"/>
      <c r="V1956" s="415"/>
      <c r="W1956" s="415"/>
      <c r="X1956" s="415"/>
      <c r="Y1956" s="415"/>
      <c r="Z1956" s="415"/>
      <c r="AA1956" s="415"/>
      <c r="AB1956" s="415"/>
      <c r="AC1956" s="415"/>
      <c r="AD1956" s="427"/>
      <c r="AE1956" s="415"/>
      <c r="AF1956" s="415"/>
      <c r="AG1956" s="415"/>
      <c r="AH1956" s="415"/>
      <c r="AI1956" s="415"/>
    </row>
    <row r="1957" spans="1:35" s="154" customFormat="1">
      <c r="A1957" s="415"/>
      <c r="B1957" s="415"/>
      <c r="C1957" s="425"/>
      <c r="D1957" s="415"/>
      <c r="E1957" s="415"/>
      <c r="F1957" s="415"/>
      <c r="G1957" s="416"/>
      <c r="H1957" s="416"/>
      <c r="I1957" s="415"/>
      <c r="J1957" s="417"/>
      <c r="K1957" s="415"/>
      <c r="L1957" s="415"/>
      <c r="M1957" s="415"/>
      <c r="N1957" s="418"/>
      <c r="O1957" s="418"/>
      <c r="P1957" s="414"/>
      <c r="Q1957" s="415"/>
      <c r="R1957" s="415"/>
      <c r="S1957" s="415"/>
      <c r="T1957" s="415"/>
      <c r="U1957" s="415"/>
      <c r="V1957" s="415"/>
      <c r="W1957" s="415"/>
      <c r="X1957" s="415"/>
      <c r="Y1957" s="415"/>
      <c r="Z1957" s="415"/>
      <c r="AA1957" s="415"/>
      <c r="AB1957" s="415"/>
      <c r="AC1957" s="415"/>
      <c r="AD1957" s="427"/>
      <c r="AE1957" s="415"/>
      <c r="AF1957" s="415"/>
      <c r="AG1957" s="415"/>
      <c r="AH1957" s="415"/>
      <c r="AI1957" s="415"/>
    </row>
    <row r="1958" spans="1:35" s="154" customFormat="1">
      <c r="A1958" s="415"/>
      <c r="B1958" s="415"/>
      <c r="C1958" s="425"/>
      <c r="D1958" s="415"/>
      <c r="E1958" s="415"/>
      <c r="F1958" s="415"/>
      <c r="G1958" s="416"/>
      <c r="H1958" s="416"/>
      <c r="I1958" s="415"/>
      <c r="J1958" s="417"/>
      <c r="K1958" s="415"/>
      <c r="L1958" s="415"/>
      <c r="M1958" s="415"/>
      <c r="N1958" s="418"/>
      <c r="O1958" s="418"/>
      <c r="P1958" s="414"/>
      <c r="Q1958" s="415"/>
      <c r="R1958" s="415"/>
      <c r="S1958" s="415"/>
      <c r="T1958" s="415"/>
      <c r="U1958" s="415"/>
      <c r="V1958" s="415"/>
      <c r="W1958" s="415"/>
      <c r="X1958" s="415"/>
      <c r="Y1958" s="415"/>
      <c r="Z1958" s="415"/>
      <c r="AA1958" s="415"/>
      <c r="AB1958" s="415"/>
      <c r="AC1958" s="415"/>
      <c r="AD1958" s="427"/>
      <c r="AE1958" s="415"/>
      <c r="AF1958" s="415"/>
      <c r="AG1958" s="415"/>
      <c r="AH1958" s="415"/>
      <c r="AI1958" s="415"/>
    </row>
    <row r="1959" spans="1:35" s="154" customFormat="1">
      <c r="A1959" s="415"/>
      <c r="B1959" s="415"/>
      <c r="C1959" s="425"/>
      <c r="D1959" s="415"/>
      <c r="E1959" s="415"/>
      <c r="F1959" s="415"/>
      <c r="G1959" s="416"/>
      <c r="H1959" s="416"/>
      <c r="I1959" s="415"/>
      <c r="J1959" s="417"/>
      <c r="K1959" s="415"/>
      <c r="L1959" s="415"/>
      <c r="M1959" s="415"/>
      <c r="N1959" s="418"/>
      <c r="O1959" s="418"/>
      <c r="P1959" s="414"/>
      <c r="Q1959" s="415"/>
      <c r="R1959" s="415"/>
      <c r="S1959" s="415"/>
      <c r="T1959" s="415"/>
      <c r="U1959" s="415"/>
      <c r="V1959" s="415"/>
      <c r="W1959" s="415"/>
      <c r="X1959" s="415"/>
      <c r="Y1959" s="415"/>
      <c r="Z1959" s="415"/>
      <c r="AA1959" s="415"/>
      <c r="AB1959" s="415"/>
      <c r="AC1959" s="415"/>
      <c r="AD1959" s="427"/>
      <c r="AE1959" s="415"/>
      <c r="AF1959" s="415"/>
      <c r="AG1959" s="415"/>
      <c r="AH1959" s="415"/>
      <c r="AI1959" s="415"/>
    </row>
    <row r="1960" spans="1:35" s="154" customFormat="1">
      <c r="A1960" s="415"/>
      <c r="B1960" s="415"/>
      <c r="C1960" s="425"/>
      <c r="D1960" s="415"/>
      <c r="E1960" s="415"/>
      <c r="F1960" s="415"/>
      <c r="G1960" s="416"/>
      <c r="H1960" s="416"/>
      <c r="I1960" s="415"/>
      <c r="J1960" s="417"/>
      <c r="K1960" s="415"/>
      <c r="L1960" s="415"/>
      <c r="M1960" s="415"/>
      <c r="N1960" s="418"/>
      <c r="O1960" s="418"/>
      <c r="P1960" s="414"/>
      <c r="Q1960" s="415"/>
      <c r="R1960" s="415"/>
      <c r="S1960" s="415"/>
      <c r="T1960" s="415"/>
      <c r="U1960" s="415"/>
      <c r="V1960" s="415"/>
      <c r="W1960" s="415"/>
      <c r="X1960" s="415"/>
      <c r="Y1960" s="415"/>
      <c r="Z1960" s="415"/>
      <c r="AA1960" s="415"/>
      <c r="AB1960" s="415"/>
      <c r="AC1960" s="415"/>
      <c r="AD1960" s="427"/>
      <c r="AE1960" s="415"/>
      <c r="AF1960" s="415"/>
      <c r="AG1960" s="415"/>
      <c r="AH1960" s="415"/>
      <c r="AI1960" s="415"/>
    </row>
    <row r="1961" spans="1:35" s="154" customFormat="1">
      <c r="A1961" s="415"/>
      <c r="B1961" s="415"/>
      <c r="C1961" s="425"/>
      <c r="D1961" s="415"/>
      <c r="E1961" s="415"/>
      <c r="F1961" s="415"/>
      <c r="G1961" s="416"/>
      <c r="H1961" s="416"/>
      <c r="I1961" s="415"/>
      <c r="J1961" s="417"/>
      <c r="K1961" s="415"/>
      <c r="L1961" s="415"/>
      <c r="M1961" s="415"/>
      <c r="N1961" s="418"/>
      <c r="O1961" s="418"/>
      <c r="P1961" s="414"/>
      <c r="Q1961" s="415"/>
      <c r="R1961" s="415"/>
      <c r="S1961" s="415"/>
      <c r="T1961" s="415"/>
      <c r="U1961" s="415"/>
      <c r="V1961" s="415"/>
      <c r="W1961" s="415"/>
      <c r="X1961" s="415"/>
      <c r="Y1961" s="415"/>
      <c r="Z1961" s="415"/>
      <c r="AA1961" s="415"/>
      <c r="AB1961" s="415"/>
      <c r="AC1961" s="415"/>
      <c r="AD1961" s="427"/>
      <c r="AE1961" s="415"/>
      <c r="AF1961" s="415"/>
      <c r="AG1961" s="415"/>
      <c r="AH1961" s="415"/>
      <c r="AI1961" s="415"/>
    </row>
    <row r="1962" spans="1:35" s="154" customFormat="1">
      <c r="A1962" s="415"/>
      <c r="B1962" s="415"/>
      <c r="C1962" s="425"/>
      <c r="D1962" s="415"/>
      <c r="E1962" s="415"/>
      <c r="F1962" s="415"/>
      <c r="G1962" s="416"/>
      <c r="H1962" s="416"/>
      <c r="I1962" s="415"/>
      <c r="J1962" s="417"/>
      <c r="K1962" s="415"/>
      <c r="L1962" s="415"/>
      <c r="M1962" s="415"/>
      <c r="N1962" s="418"/>
      <c r="O1962" s="418"/>
      <c r="P1962" s="414"/>
      <c r="Q1962" s="415"/>
      <c r="R1962" s="415"/>
      <c r="S1962" s="415"/>
      <c r="T1962" s="415"/>
      <c r="U1962" s="415"/>
      <c r="V1962" s="415"/>
      <c r="W1962" s="415"/>
      <c r="X1962" s="415"/>
      <c r="Y1962" s="415"/>
      <c r="Z1962" s="415"/>
      <c r="AA1962" s="415"/>
      <c r="AB1962" s="415"/>
      <c r="AC1962" s="415"/>
      <c r="AD1962" s="427"/>
      <c r="AE1962" s="415"/>
      <c r="AF1962" s="415"/>
      <c r="AG1962" s="415"/>
      <c r="AH1962" s="415"/>
      <c r="AI1962" s="415"/>
    </row>
    <row r="1963" spans="1:35" s="154" customFormat="1">
      <c r="A1963" s="415"/>
      <c r="B1963" s="415"/>
      <c r="C1963" s="425"/>
      <c r="D1963" s="415"/>
      <c r="E1963" s="415"/>
      <c r="F1963" s="415"/>
      <c r="G1963" s="416"/>
      <c r="H1963" s="416"/>
      <c r="I1963" s="415"/>
      <c r="J1963" s="417"/>
      <c r="K1963" s="415"/>
      <c r="L1963" s="415"/>
      <c r="M1963" s="415"/>
      <c r="N1963" s="418"/>
      <c r="O1963" s="418"/>
      <c r="P1963" s="414"/>
      <c r="Q1963" s="415"/>
      <c r="R1963" s="415"/>
      <c r="S1963" s="415"/>
      <c r="T1963" s="415"/>
      <c r="U1963" s="415"/>
      <c r="V1963" s="415"/>
      <c r="W1963" s="415"/>
      <c r="X1963" s="415"/>
      <c r="Y1963" s="415"/>
      <c r="Z1963" s="415"/>
      <c r="AA1963" s="415"/>
      <c r="AB1963" s="415"/>
      <c r="AC1963" s="415"/>
      <c r="AD1963" s="427"/>
      <c r="AE1963" s="415"/>
      <c r="AF1963" s="415"/>
      <c r="AG1963" s="415"/>
      <c r="AH1963" s="415"/>
      <c r="AI1963" s="415"/>
    </row>
    <row r="1964" spans="1:35" s="154" customFormat="1">
      <c r="A1964" s="415"/>
      <c r="B1964" s="415"/>
      <c r="C1964" s="425"/>
      <c r="D1964" s="415"/>
      <c r="E1964" s="415"/>
      <c r="F1964" s="415"/>
      <c r="G1964" s="416"/>
      <c r="H1964" s="416"/>
      <c r="I1964" s="415"/>
      <c r="J1964" s="417"/>
      <c r="K1964" s="415"/>
      <c r="L1964" s="415"/>
      <c r="M1964" s="415"/>
      <c r="N1964" s="418"/>
      <c r="O1964" s="418"/>
      <c r="P1964" s="414"/>
      <c r="Q1964" s="415"/>
      <c r="R1964" s="415"/>
      <c r="S1964" s="415"/>
      <c r="T1964" s="415"/>
      <c r="U1964" s="415"/>
      <c r="V1964" s="415"/>
      <c r="W1964" s="415"/>
      <c r="X1964" s="415"/>
      <c r="Y1964" s="415"/>
      <c r="Z1964" s="415"/>
      <c r="AA1964" s="415"/>
      <c r="AB1964" s="415"/>
      <c r="AC1964" s="415"/>
      <c r="AD1964" s="427"/>
      <c r="AE1964" s="415"/>
      <c r="AF1964" s="415"/>
      <c r="AG1964" s="415"/>
      <c r="AH1964" s="415"/>
      <c r="AI1964" s="415"/>
    </row>
    <row r="1965" spans="1:35" s="154" customFormat="1">
      <c r="A1965" s="415"/>
      <c r="B1965" s="415"/>
      <c r="C1965" s="425"/>
      <c r="D1965" s="415"/>
      <c r="E1965" s="415"/>
      <c r="F1965" s="415"/>
      <c r="G1965" s="416"/>
      <c r="H1965" s="416"/>
      <c r="I1965" s="415"/>
      <c r="J1965" s="417"/>
      <c r="K1965" s="415"/>
      <c r="L1965" s="415"/>
      <c r="M1965" s="415"/>
      <c r="N1965" s="418"/>
      <c r="O1965" s="418"/>
      <c r="P1965" s="414"/>
      <c r="Q1965" s="415"/>
      <c r="R1965" s="415"/>
      <c r="S1965" s="415"/>
      <c r="T1965" s="415"/>
      <c r="U1965" s="415"/>
      <c r="V1965" s="415"/>
      <c r="W1965" s="415"/>
      <c r="X1965" s="415"/>
      <c r="Y1965" s="415"/>
      <c r="Z1965" s="415"/>
      <c r="AA1965" s="415"/>
      <c r="AB1965" s="415"/>
      <c r="AC1965" s="415"/>
      <c r="AD1965" s="427"/>
      <c r="AE1965" s="415"/>
      <c r="AF1965" s="415"/>
      <c r="AG1965" s="415"/>
      <c r="AH1965" s="415"/>
      <c r="AI1965" s="415"/>
    </row>
    <row r="1966" spans="1:35" s="154" customFormat="1">
      <c r="A1966" s="415"/>
      <c r="B1966" s="415"/>
      <c r="C1966" s="425"/>
      <c r="D1966" s="415"/>
      <c r="E1966" s="415"/>
      <c r="F1966" s="415"/>
      <c r="G1966" s="416"/>
      <c r="H1966" s="416"/>
      <c r="I1966" s="415"/>
      <c r="J1966" s="417"/>
      <c r="K1966" s="415"/>
      <c r="L1966" s="415"/>
      <c r="M1966" s="415"/>
      <c r="N1966" s="418"/>
      <c r="O1966" s="418"/>
      <c r="P1966" s="414"/>
      <c r="Q1966" s="415"/>
      <c r="R1966" s="415"/>
      <c r="S1966" s="415"/>
      <c r="T1966" s="415"/>
      <c r="U1966" s="415"/>
      <c r="V1966" s="415"/>
      <c r="W1966" s="415"/>
      <c r="X1966" s="415"/>
      <c r="Y1966" s="415"/>
      <c r="Z1966" s="415"/>
      <c r="AA1966" s="415"/>
      <c r="AB1966" s="415"/>
      <c r="AC1966" s="415"/>
      <c r="AD1966" s="427"/>
      <c r="AE1966" s="415"/>
      <c r="AF1966" s="415"/>
      <c r="AG1966" s="415"/>
      <c r="AH1966" s="415"/>
      <c r="AI1966" s="415"/>
    </row>
    <row r="1967" spans="1:35" s="154" customFormat="1">
      <c r="A1967" s="415"/>
      <c r="B1967" s="415"/>
      <c r="C1967" s="425"/>
      <c r="D1967" s="415"/>
      <c r="E1967" s="415"/>
      <c r="F1967" s="415"/>
      <c r="G1967" s="416"/>
      <c r="H1967" s="416"/>
      <c r="I1967" s="415"/>
      <c r="J1967" s="417"/>
      <c r="K1967" s="415"/>
      <c r="L1967" s="415"/>
      <c r="M1967" s="415"/>
      <c r="N1967" s="418"/>
      <c r="O1967" s="418"/>
      <c r="P1967" s="414"/>
      <c r="Q1967" s="415"/>
      <c r="R1967" s="415"/>
      <c r="S1967" s="415"/>
      <c r="T1967" s="415"/>
      <c r="U1967" s="415"/>
      <c r="V1967" s="415"/>
      <c r="W1967" s="415"/>
      <c r="X1967" s="415"/>
      <c r="Y1967" s="415"/>
      <c r="Z1967" s="415"/>
      <c r="AA1967" s="415"/>
      <c r="AB1967" s="415"/>
      <c r="AC1967" s="415"/>
      <c r="AD1967" s="427"/>
      <c r="AE1967" s="415"/>
      <c r="AF1967" s="415"/>
      <c r="AG1967" s="415"/>
      <c r="AH1967" s="415"/>
      <c r="AI1967" s="415"/>
    </row>
    <row r="1968" spans="1:35" s="154" customFormat="1">
      <c r="A1968" s="415"/>
      <c r="B1968" s="415"/>
      <c r="C1968" s="425"/>
      <c r="D1968" s="415"/>
      <c r="E1968" s="415"/>
      <c r="F1968" s="415"/>
      <c r="G1968" s="416"/>
      <c r="H1968" s="416"/>
      <c r="I1968" s="415"/>
      <c r="J1968" s="417"/>
      <c r="K1968" s="415"/>
      <c r="L1968" s="415"/>
      <c r="M1968" s="415"/>
      <c r="N1968" s="418"/>
      <c r="O1968" s="418"/>
      <c r="P1968" s="414"/>
      <c r="Q1968" s="415"/>
      <c r="R1968" s="415"/>
      <c r="S1968" s="415"/>
      <c r="T1968" s="415"/>
      <c r="U1968" s="415"/>
      <c r="V1968" s="415"/>
      <c r="W1968" s="415"/>
      <c r="X1968" s="415"/>
      <c r="Y1968" s="415"/>
      <c r="Z1968" s="415"/>
      <c r="AA1968" s="415"/>
      <c r="AB1968" s="415"/>
      <c r="AC1968" s="415"/>
      <c r="AD1968" s="427"/>
      <c r="AE1968" s="415"/>
      <c r="AF1968" s="415"/>
      <c r="AG1968" s="415"/>
      <c r="AH1968" s="415"/>
      <c r="AI1968" s="415"/>
    </row>
    <row r="1969" spans="1:35" s="154" customFormat="1">
      <c r="A1969" s="415"/>
      <c r="B1969" s="415"/>
      <c r="C1969" s="425"/>
      <c r="D1969" s="415"/>
      <c r="E1969" s="415"/>
      <c r="F1969" s="415"/>
      <c r="G1969" s="416"/>
      <c r="H1969" s="416"/>
      <c r="I1969" s="415"/>
      <c r="J1969" s="417"/>
      <c r="K1969" s="415"/>
      <c r="L1969" s="415"/>
      <c r="M1969" s="415"/>
      <c r="N1969" s="418"/>
      <c r="O1969" s="418"/>
      <c r="P1969" s="414"/>
      <c r="Q1969" s="415"/>
      <c r="R1969" s="415"/>
      <c r="S1969" s="415"/>
      <c r="T1969" s="415"/>
      <c r="U1969" s="415"/>
      <c r="V1969" s="415"/>
      <c r="W1969" s="415"/>
      <c r="X1969" s="415"/>
      <c r="Y1969" s="415"/>
      <c r="Z1969" s="415"/>
      <c r="AA1969" s="415"/>
      <c r="AB1969" s="415"/>
      <c r="AC1969" s="415"/>
      <c r="AD1969" s="427"/>
      <c r="AE1969" s="415"/>
      <c r="AF1969" s="415"/>
      <c r="AG1969" s="415"/>
      <c r="AH1969" s="415"/>
      <c r="AI1969" s="415"/>
    </row>
    <row r="1970" spans="1:35" s="154" customFormat="1">
      <c r="A1970" s="415"/>
      <c r="B1970" s="415"/>
      <c r="C1970" s="425"/>
      <c r="D1970" s="415"/>
      <c r="E1970" s="415"/>
      <c r="F1970" s="415"/>
      <c r="G1970" s="416"/>
      <c r="H1970" s="416"/>
      <c r="I1970" s="415"/>
      <c r="J1970" s="417"/>
      <c r="K1970" s="415"/>
      <c r="L1970" s="415"/>
      <c r="M1970" s="415"/>
      <c r="N1970" s="418"/>
      <c r="O1970" s="418"/>
      <c r="P1970" s="414"/>
      <c r="Q1970" s="415"/>
      <c r="R1970" s="415"/>
      <c r="S1970" s="415"/>
      <c r="T1970" s="415"/>
      <c r="U1970" s="415"/>
      <c r="V1970" s="415"/>
      <c r="W1970" s="415"/>
      <c r="X1970" s="415"/>
      <c r="Y1970" s="415"/>
      <c r="Z1970" s="415"/>
      <c r="AA1970" s="415"/>
      <c r="AB1970" s="415"/>
      <c r="AC1970" s="415"/>
      <c r="AD1970" s="427"/>
      <c r="AE1970" s="415"/>
      <c r="AF1970" s="415"/>
      <c r="AG1970" s="415"/>
      <c r="AH1970" s="415"/>
      <c r="AI1970" s="415"/>
    </row>
    <row r="1971" spans="1:35" s="154" customFormat="1">
      <c r="A1971" s="415"/>
      <c r="B1971" s="415"/>
      <c r="C1971" s="425"/>
      <c r="D1971" s="415"/>
      <c r="E1971" s="415"/>
      <c r="F1971" s="415"/>
      <c r="G1971" s="416"/>
      <c r="H1971" s="416"/>
      <c r="I1971" s="415"/>
      <c r="J1971" s="417"/>
      <c r="K1971" s="415"/>
      <c r="L1971" s="415"/>
      <c r="M1971" s="415"/>
      <c r="N1971" s="418"/>
      <c r="O1971" s="418"/>
      <c r="P1971" s="414"/>
      <c r="Q1971" s="415"/>
      <c r="R1971" s="415"/>
      <c r="S1971" s="415"/>
      <c r="T1971" s="415"/>
      <c r="U1971" s="415"/>
      <c r="V1971" s="415"/>
      <c r="W1971" s="415"/>
      <c r="X1971" s="415"/>
      <c r="Y1971" s="415"/>
      <c r="Z1971" s="415"/>
      <c r="AA1971" s="415"/>
      <c r="AB1971" s="415"/>
      <c r="AC1971" s="415"/>
      <c r="AD1971" s="427"/>
      <c r="AE1971" s="415"/>
      <c r="AF1971" s="415"/>
      <c r="AG1971" s="415"/>
      <c r="AH1971" s="415"/>
      <c r="AI1971" s="415"/>
    </row>
    <row r="1972" spans="1:35" s="154" customFormat="1">
      <c r="A1972" s="415"/>
      <c r="B1972" s="415"/>
      <c r="C1972" s="425"/>
      <c r="D1972" s="415"/>
      <c r="E1972" s="415"/>
      <c r="F1972" s="415"/>
      <c r="G1972" s="416"/>
      <c r="H1972" s="416"/>
      <c r="I1972" s="415"/>
      <c r="J1972" s="417"/>
      <c r="K1972" s="415"/>
      <c r="L1972" s="415"/>
      <c r="M1972" s="415"/>
      <c r="N1972" s="418"/>
      <c r="O1972" s="418"/>
      <c r="P1972" s="414"/>
      <c r="Q1972" s="415"/>
      <c r="R1972" s="415"/>
      <c r="S1972" s="415"/>
      <c r="T1972" s="415"/>
      <c r="U1972" s="415"/>
      <c r="V1972" s="415"/>
      <c r="W1972" s="415"/>
      <c r="X1972" s="415"/>
      <c r="Y1972" s="415"/>
      <c r="Z1972" s="415"/>
      <c r="AA1972" s="415"/>
      <c r="AB1972" s="415"/>
      <c r="AC1972" s="415"/>
      <c r="AD1972" s="427"/>
      <c r="AE1972" s="415"/>
      <c r="AF1972" s="415"/>
      <c r="AG1972" s="415"/>
      <c r="AH1972" s="415"/>
      <c r="AI1972" s="415"/>
    </row>
    <row r="1973" spans="1:35" s="154" customFormat="1">
      <c r="A1973" s="415"/>
      <c r="B1973" s="415"/>
      <c r="C1973" s="425"/>
      <c r="D1973" s="415"/>
      <c r="E1973" s="415"/>
      <c r="F1973" s="415"/>
      <c r="G1973" s="416"/>
      <c r="H1973" s="416"/>
      <c r="I1973" s="415"/>
      <c r="J1973" s="417"/>
      <c r="K1973" s="415"/>
      <c r="L1973" s="415"/>
      <c r="M1973" s="415"/>
      <c r="N1973" s="418"/>
      <c r="O1973" s="418"/>
      <c r="P1973" s="414"/>
      <c r="Q1973" s="415"/>
      <c r="R1973" s="415"/>
      <c r="S1973" s="415"/>
      <c r="T1973" s="415"/>
      <c r="U1973" s="415"/>
      <c r="V1973" s="415"/>
      <c r="W1973" s="415"/>
      <c r="X1973" s="415"/>
      <c r="Y1973" s="415"/>
      <c r="Z1973" s="415"/>
      <c r="AA1973" s="415"/>
      <c r="AB1973" s="415"/>
      <c r="AC1973" s="415"/>
      <c r="AD1973" s="427"/>
      <c r="AE1973" s="415"/>
      <c r="AF1973" s="415"/>
      <c r="AG1973" s="415"/>
      <c r="AH1973" s="415"/>
      <c r="AI1973" s="415"/>
    </row>
    <row r="1974" spans="1:35" s="154" customFormat="1">
      <c r="A1974" s="415"/>
      <c r="B1974" s="415"/>
      <c r="C1974" s="425"/>
      <c r="D1974" s="415"/>
      <c r="E1974" s="415"/>
      <c r="F1974" s="415"/>
      <c r="G1974" s="416"/>
      <c r="H1974" s="416"/>
      <c r="I1974" s="415"/>
      <c r="J1974" s="417"/>
      <c r="K1974" s="415"/>
      <c r="L1974" s="415"/>
      <c r="M1974" s="415"/>
      <c r="N1974" s="418"/>
      <c r="O1974" s="418"/>
      <c r="P1974" s="414"/>
      <c r="Q1974" s="415"/>
      <c r="R1974" s="415"/>
      <c r="S1974" s="415"/>
      <c r="T1974" s="415"/>
      <c r="U1974" s="415"/>
      <c r="V1974" s="415"/>
      <c r="W1974" s="415"/>
      <c r="X1974" s="415"/>
      <c r="Y1974" s="415"/>
      <c r="Z1974" s="415"/>
      <c r="AA1974" s="415"/>
      <c r="AB1974" s="415"/>
      <c r="AC1974" s="415"/>
      <c r="AD1974" s="427"/>
      <c r="AE1974" s="415"/>
      <c r="AF1974" s="415"/>
      <c r="AG1974" s="415"/>
      <c r="AH1974" s="415"/>
      <c r="AI1974" s="415"/>
    </row>
    <row r="1975" spans="1:35" s="154" customFormat="1">
      <c r="A1975" s="415"/>
      <c r="B1975" s="415"/>
      <c r="C1975" s="425"/>
      <c r="D1975" s="415"/>
      <c r="E1975" s="415"/>
      <c r="F1975" s="415"/>
      <c r="G1975" s="416"/>
      <c r="H1975" s="416"/>
      <c r="I1975" s="415"/>
      <c r="J1975" s="417"/>
      <c r="K1975" s="415"/>
      <c r="L1975" s="415"/>
      <c r="M1975" s="415"/>
      <c r="N1975" s="418"/>
      <c r="O1975" s="418"/>
      <c r="P1975" s="414"/>
      <c r="Q1975" s="415"/>
      <c r="R1975" s="415"/>
      <c r="S1975" s="415"/>
      <c r="T1975" s="415"/>
      <c r="U1975" s="415"/>
      <c r="V1975" s="415"/>
      <c r="W1975" s="415"/>
      <c r="X1975" s="415"/>
      <c r="Y1975" s="415"/>
      <c r="Z1975" s="415"/>
      <c r="AA1975" s="415"/>
      <c r="AB1975" s="415"/>
      <c r="AC1975" s="415"/>
      <c r="AD1975" s="427"/>
      <c r="AE1975" s="415"/>
      <c r="AF1975" s="415"/>
      <c r="AG1975" s="415"/>
      <c r="AH1975" s="415"/>
      <c r="AI1975" s="415"/>
    </row>
    <row r="1976" spans="1:35" s="154" customFormat="1">
      <c r="A1976" s="415"/>
      <c r="B1976" s="415"/>
      <c r="C1976" s="425"/>
      <c r="D1976" s="415"/>
      <c r="E1976" s="415"/>
      <c r="F1976" s="415"/>
      <c r="G1976" s="416"/>
      <c r="H1976" s="416"/>
      <c r="I1976" s="415"/>
      <c r="J1976" s="417"/>
      <c r="K1976" s="415"/>
      <c r="L1976" s="415"/>
      <c r="M1976" s="415"/>
      <c r="N1976" s="418"/>
      <c r="O1976" s="418"/>
      <c r="P1976" s="414"/>
      <c r="Q1976" s="415"/>
      <c r="R1976" s="415"/>
      <c r="S1976" s="415"/>
      <c r="T1976" s="415"/>
      <c r="U1976" s="415"/>
      <c r="V1976" s="415"/>
      <c r="W1976" s="415"/>
      <c r="X1976" s="415"/>
      <c r="Y1976" s="415"/>
      <c r="Z1976" s="415"/>
      <c r="AA1976" s="415"/>
      <c r="AB1976" s="415"/>
      <c r="AC1976" s="415"/>
      <c r="AD1976" s="427"/>
      <c r="AE1976" s="415"/>
      <c r="AF1976" s="415"/>
      <c r="AG1976" s="415"/>
      <c r="AH1976" s="415"/>
      <c r="AI1976" s="415"/>
    </row>
    <row r="1977" spans="1:35" s="154" customFormat="1">
      <c r="A1977" s="415"/>
      <c r="B1977" s="415"/>
      <c r="C1977" s="425"/>
      <c r="D1977" s="415"/>
      <c r="E1977" s="415"/>
      <c r="F1977" s="415"/>
      <c r="G1977" s="416"/>
      <c r="H1977" s="416"/>
      <c r="I1977" s="415"/>
      <c r="J1977" s="417"/>
      <c r="K1977" s="415"/>
      <c r="L1977" s="415"/>
      <c r="M1977" s="415"/>
      <c r="N1977" s="418"/>
      <c r="O1977" s="418"/>
      <c r="P1977" s="414"/>
      <c r="Q1977" s="415"/>
      <c r="R1977" s="415"/>
      <c r="S1977" s="415"/>
      <c r="T1977" s="415"/>
      <c r="U1977" s="415"/>
      <c r="V1977" s="415"/>
      <c r="W1977" s="415"/>
      <c r="X1977" s="415"/>
      <c r="Y1977" s="415"/>
      <c r="Z1977" s="415"/>
      <c r="AA1977" s="415"/>
      <c r="AB1977" s="415"/>
      <c r="AC1977" s="415"/>
      <c r="AD1977" s="427"/>
      <c r="AE1977" s="415"/>
      <c r="AF1977" s="415"/>
      <c r="AG1977" s="415"/>
      <c r="AH1977" s="415"/>
      <c r="AI1977" s="415"/>
    </row>
    <row r="1978" spans="1:35" s="154" customFormat="1">
      <c r="A1978" s="415"/>
      <c r="B1978" s="415"/>
      <c r="C1978" s="425"/>
      <c r="D1978" s="415"/>
      <c r="E1978" s="415"/>
      <c r="F1978" s="415"/>
      <c r="G1978" s="416"/>
      <c r="H1978" s="416"/>
      <c r="I1978" s="415"/>
      <c r="J1978" s="417"/>
      <c r="K1978" s="415"/>
      <c r="L1978" s="415"/>
      <c r="M1978" s="415"/>
      <c r="N1978" s="418"/>
      <c r="O1978" s="418"/>
      <c r="P1978" s="414"/>
      <c r="Q1978" s="415"/>
      <c r="R1978" s="415"/>
      <c r="S1978" s="415"/>
      <c r="T1978" s="415"/>
      <c r="U1978" s="415"/>
      <c r="V1978" s="415"/>
      <c r="W1978" s="415"/>
      <c r="X1978" s="415"/>
      <c r="Y1978" s="415"/>
      <c r="Z1978" s="415"/>
      <c r="AA1978" s="415"/>
      <c r="AB1978" s="415"/>
      <c r="AC1978" s="415"/>
      <c r="AD1978" s="427"/>
      <c r="AE1978" s="415"/>
      <c r="AF1978" s="415"/>
      <c r="AG1978" s="415"/>
      <c r="AH1978" s="415"/>
      <c r="AI1978" s="415"/>
    </row>
    <row r="1979" spans="1:35" s="154" customFormat="1">
      <c r="A1979" s="415"/>
      <c r="B1979" s="415"/>
      <c r="C1979" s="425"/>
      <c r="D1979" s="415"/>
      <c r="E1979" s="415"/>
      <c r="F1979" s="415"/>
      <c r="G1979" s="416"/>
      <c r="H1979" s="416"/>
      <c r="I1979" s="415"/>
      <c r="J1979" s="417"/>
      <c r="K1979" s="415"/>
      <c r="L1979" s="415"/>
      <c r="M1979" s="415"/>
      <c r="N1979" s="418"/>
      <c r="O1979" s="418"/>
      <c r="P1979" s="414"/>
      <c r="Q1979" s="415"/>
      <c r="R1979" s="415"/>
      <c r="S1979" s="415"/>
      <c r="T1979" s="415"/>
      <c r="U1979" s="415"/>
      <c r="V1979" s="415"/>
      <c r="W1979" s="415"/>
      <c r="X1979" s="415"/>
      <c r="Y1979" s="415"/>
      <c r="Z1979" s="415"/>
      <c r="AA1979" s="415"/>
      <c r="AB1979" s="415"/>
      <c r="AC1979" s="415"/>
      <c r="AD1979" s="427"/>
      <c r="AE1979" s="415"/>
      <c r="AF1979" s="415"/>
      <c r="AG1979" s="415"/>
      <c r="AH1979" s="415"/>
      <c r="AI1979" s="415"/>
    </row>
    <row r="1980" spans="1:35" s="154" customFormat="1">
      <c r="A1980" s="415"/>
      <c r="B1980" s="415"/>
      <c r="C1980" s="425"/>
      <c r="D1980" s="415"/>
      <c r="E1980" s="415"/>
      <c r="F1980" s="415"/>
      <c r="G1980" s="416"/>
      <c r="H1980" s="416"/>
      <c r="I1980" s="415"/>
      <c r="J1980" s="417"/>
      <c r="K1980" s="415"/>
      <c r="L1980" s="415"/>
      <c r="M1980" s="415"/>
      <c r="N1980" s="418"/>
      <c r="O1980" s="418"/>
      <c r="P1980" s="414"/>
      <c r="Q1980" s="415"/>
      <c r="R1980" s="415"/>
      <c r="S1980" s="415"/>
      <c r="T1980" s="415"/>
      <c r="U1980" s="415"/>
      <c r="V1980" s="415"/>
      <c r="W1980" s="415"/>
      <c r="X1980" s="415"/>
      <c r="Y1980" s="415"/>
      <c r="Z1980" s="415"/>
      <c r="AA1980" s="415"/>
      <c r="AB1980" s="415"/>
      <c r="AC1980" s="415"/>
      <c r="AD1980" s="427"/>
      <c r="AE1980" s="415"/>
      <c r="AF1980" s="415"/>
      <c r="AG1980" s="415"/>
      <c r="AH1980" s="415"/>
      <c r="AI1980" s="415"/>
    </row>
    <row r="1981" spans="1:35" s="154" customFormat="1">
      <c r="A1981" s="415"/>
      <c r="B1981" s="415"/>
      <c r="C1981" s="425"/>
      <c r="D1981" s="415"/>
      <c r="E1981" s="415"/>
      <c r="F1981" s="415"/>
      <c r="G1981" s="416"/>
      <c r="H1981" s="416"/>
      <c r="I1981" s="415"/>
      <c r="J1981" s="417"/>
      <c r="K1981" s="415"/>
      <c r="L1981" s="415"/>
      <c r="M1981" s="415"/>
      <c r="N1981" s="418"/>
      <c r="O1981" s="418"/>
      <c r="P1981" s="414"/>
      <c r="Q1981" s="415"/>
      <c r="R1981" s="415"/>
      <c r="S1981" s="415"/>
      <c r="T1981" s="415"/>
      <c r="U1981" s="415"/>
      <c r="V1981" s="415"/>
      <c r="W1981" s="415"/>
      <c r="X1981" s="415"/>
      <c r="Y1981" s="415"/>
      <c r="Z1981" s="415"/>
      <c r="AA1981" s="415"/>
      <c r="AB1981" s="415"/>
      <c r="AC1981" s="415"/>
      <c r="AD1981" s="427"/>
      <c r="AE1981" s="415"/>
      <c r="AF1981" s="415"/>
      <c r="AG1981" s="415"/>
      <c r="AH1981" s="415"/>
      <c r="AI1981" s="415"/>
    </row>
    <row r="1982" spans="1:35" s="154" customFormat="1">
      <c r="A1982" s="415"/>
      <c r="B1982" s="415"/>
      <c r="C1982" s="425"/>
      <c r="D1982" s="415"/>
      <c r="E1982" s="415"/>
      <c r="F1982" s="415"/>
      <c r="G1982" s="416"/>
      <c r="H1982" s="416"/>
      <c r="I1982" s="415"/>
      <c r="J1982" s="417"/>
      <c r="K1982" s="415"/>
      <c r="L1982" s="415"/>
      <c r="M1982" s="415"/>
      <c r="N1982" s="418"/>
      <c r="O1982" s="418"/>
      <c r="P1982" s="414"/>
      <c r="Q1982" s="415"/>
      <c r="R1982" s="415"/>
      <c r="S1982" s="415"/>
      <c r="T1982" s="415"/>
      <c r="U1982" s="415"/>
      <c r="V1982" s="415"/>
      <c r="W1982" s="415"/>
      <c r="X1982" s="415"/>
      <c r="Y1982" s="415"/>
      <c r="Z1982" s="415"/>
      <c r="AA1982" s="415"/>
      <c r="AB1982" s="415"/>
      <c r="AC1982" s="415"/>
      <c r="AD1982" s="427"/>
      <c r="AE1982" s="415"/>
      <c r="AF1982" s="415"/>
      <c r="AG1982" s="415"/>
      <c r="AH1982" s="415"/>
      <c r="AI1982" s="415"/>
    </row>
    <row r="1983" spans="1:35" s="154" customFormat="1">
      <c r="A1983" s="415"/>
      <c r="B1983" s="415"/>
      <c r="C1983" s="425"/>
      <c r="D1983" s="415"/>
      <c r="E1983" s="415"/>
      <c r="F1983" s="415"/>
      <c r="G1983" s="416"/>
      <c r="H1983" s="416"/>
      <c r="I1983" s="415"/>
      <c r="J1983" s="417"/>
      <c r="K1983" s="415"/>
      <c r="L1983" s="415"/>
      <c r="M1983" s="415"/>
      <c r="N1983" s="418"/>
      <c r="O1983" s="418"/>
      <c r="P1983" s="414"/>
      <c r="Q1983" s="415"/>
      <c r="R1983" s="415"/>
      <c r="S1983" s="415"/>
      <c r="T1983" s="415"/>
      <c r="U1983" s="415"/>
      <c r="V1983" s="415"/>
      <c r="W1983" s="415"/>
      <c r="X1983" s="415"/>
      <c r="Y1983" s="415"/>
      <c r="Z1983" s="415"/>
      <c r="AA1983" s="415"/>
      <c r="AB1983" s="415"/>
      <c r="AC1983" s="415"/>
      <c r="AD1983" s="427"/>
      <c r="AE1983" s="415"/>
      <c r="AF1983" s="415"/>
      <c r="AG1983" s="415"/>
      <c r="AH1983" s="415"/>
      <c r="AI1983" s="415"/>
    </row>
    <row r="1984" spans="1:35" s="154" customFormat="1">
      <c r="A1984" s="415"/>
      <c r="B1984" s="415"/>
      <c r="C1984" s="425"/>
      <c r="D1984" s="415"/>
      <c r="E1984" s="415"/>
      <c r="F1984" s="415"/>
      <c r="G1984" s="416"/>
      <c r="H1984" s="416"/>
      <c r="I1984" s="415"/>
      <c r="J1984" s="417"/>
      <c r="K1984" s="415"/>
      <c r="L1984" s="415"/>
      <c r="M1984" s="415"/>
      <c r="N1984" s="418"/>
      <c r="O1984" s="418"/>
      <c r="P1984" s="414"/>
      <c r="Q1984" s="415"/>
      <c r="R1984" s="415"/>
      <c r="S1984" s="415"/>
      <c r="T1984" s="415"/>
      <c r="U1984" s="415"/>
      <c r="V1984" s="415"/>
      <c r="W1984" s="415"/>
      <c r="X1984" s="415"/>
      <c r="Y1984" s="415"/>
      <c r="Z1984" s="415"/>
      <c r="AA1984" s="415"/>
      <c r="AB1984" s="415"/>
      <c r="AC1984" s="415"/>
      <c r="AD1984" s="427"/>
      <c r="AE1984" s="415"/>
      <c r="AF1984" s="415"/>
      <c r="AG1984" s="415"/>
      <c r="AH1984" s="415"/>
      <c r="AI1984" s="415"/>
    </row>
    <row r="1985" spans="1:35" s="154" customFormat="1">
      <c r="A1985" s="415"/>
      <c r="B1985" s="415"/>
      <c r="C1985" s="425"/>
      <c r="D1985" s="415"/>
      <c r="E1985" s="415"/>
      <c r="F1985" s="415"/>
      <c r="G1985" s="416"/>
      <c r="H1985" s="416"/>
      <c r="I1985" s="415"/>
      <c r="J1985" s="417"/>
      <c r="K1985" s="415"/>
      <c r="L1985" s="415"/>
      <c r="M1985" s="415"/>
      <c r="N1985" s="418"/>
      <c r="O1985" s="418"/>
      <c r="P1985" s="414"/>
      <c r="Q1985" s="415"/>
      <c r="R1985" s="415"/>
      <c r="S1985" s="415"/>
      <c r="T1985" s="415"/>
      <c r="U1985" s="415"/>
      <c r="V1985" s="415"/>
      <c r="W1985" s="415"/>
      <c r="X1985" s="415"/>
      <c r="Y1985" s="415"/>
      <c r="Z1985" s="415"/>
      <c r="AA1985" s="415"/>
      <c r="AB1985" s="415"/>
      <c r="AC1985" s="415"/>
      <c r="AD1985" s="427"/>
      <c r="AE1985" s="415"/>
      <c r="AF1985" s="415"/>
      <c r="AG1985" s="415"/>
      <c r="AH1985" s="415"/>
      <c r="AI1985" s="415"/>
    </row>
    <row r="1986" spans="1:35" s="154" customFormat="1">
      <c r="A1986" s="415"/>
      <c r="B1986" s="415"/>
      <c r="C1986" s="425"/>
      <c r="D1986" s="415"/>
      <c r="E1986" s="415"/>
      <c r="F1986" s="415"/>
      <c r="G1986" s="416"/>
      <c r="H1986" s="416"/>
      <c r="I1986" s="415"/>
      <c r="J1986" s="417"/>
      <c r="K1986" s="415"/>
      <c r="L1986" s="415"/>
      <c r="M1986" s="415"/>
      <c r="N1986" s="418"/>
      <c r="O1986" s="418"/>
      <c r="P1986" s="414"/>
      <c r="Q1986" s="415"/>
      <c r="R1986" s="415"/>
      <c r="S1986" s="415"/>
      <c r="T1986" s="415"/>
      <c r="U1986" s="415"/>
      <c r="V1986" s="415"/>
      <c r="W1986" s="415"/>
      <c r="X1986" s="415"/>
      <c r="Y1986" s="415"/>
      <c r="Z1986" s="415"/>
      <c r="AA1986" s="415"/>
      <c r="AB1986" s="415"/>
      <c r="AC1986" s="415"/>
      <c r="AD1986" s="427"/>
      <c r="AE1986" s="415"/>
      <c r="AF1986" s="415"/>
      <c r="AG1986" s="415"/>
      <c r="AH1986" s="415"/>
      <c r="AI1986" s="415"/>
    </row>
    <row r="1987" spans="1:35" s="154" customFormat="1">
      <c r="A1987" s="415"/>
      <c r="B1987" s="415"/>
      <c r="C1987" s="425"/>
      <c r="D1987" s="415"/>
      <c r="E1987" s="415"/>
      <c r="F1987" s="415"/>
      <c r="G1987" s="416"/>
      <c r="H1987" s="416"/>
      <c r="I1987" s="415"/>
      <c r="J1987" s="417"/>
      <c r="K1987" s="415"/>
      <c r="L1987" s="415"/>
      <c r="M1987" s="415"/>
      <c r="N1987" s="418"/>
      <c r="O1987" s="418"/>
      <c r="P1987" s="414"/>
      <c r="Q1987" s="415"/>
      <c r="R1987" s="415"/>
      <c r="S1987" s="415"/>
      <c r="T1987" s="415"/>
      <c r="U1987" s="415"/>
      <c r="V1987" s="415"/>
      <c r="W1987" s="415"/>
      <c r="X1987" s="415"/>
      <c r="Y1987" s="415"/>
      <c r="Z1987" s="415"/>
      <c r="AA1987" s="415"/>
      <c r="AB1987" s="415"/>
      <c r="AC1987" s="415"/>
      <c r="AD1987" s="427"/>
      <c r="AE1987" s="415"/>
      <c r="AF1987" s="415"/>
      <c r="AG1987" s="415"/>
      <c r="AH1987" s="415"/>
      <c r="AI1987" s="415"/>
    </row>
    <row r="1988" spans="1:35" s="154" customFormat="1">
      <c r="A1988" s="415"/>
      <c r="B1988" s="415"/>
      <c r="C1988" s="425"/>
      <c r="D1988" s="415"/>
      <c r="E1988" s="415"/>
      <c r="F1988" s="415"/>
      <c r="G1988" s="416"/>
      <c r="H1988" s="416"/>
      <c r="I1988" s="415"/>
      <c r="J1988" s="417"/>
      <c r="K1988" s="415"/>
      <c r="L1988" s="415"/>
      <c r="M1988" s="415"/>
      <c r="N1988" s="418"/>
      <c r="O1988" s="418"/>
      <c r="P1988" s="414"/>
      <c r="Q1988" s="415"/>
      <c r="R1988" s="415"/>
      <c r="S1988" s="415"/>
      <c r="T1988" s="415"/>
      <c r="U1988" s="415"/>
      <c r="V1988" s="415"/>
      <c r="W1988" s="415"/>
      <c r="X1988" s="415"/>
      <c r="Y1988" s="415"/>
      <c r="Z1988" s="415"/>
      <c r="AA1988" s="415"/>
      <c r="AB1988" s="415"/>
      <c r="AC1988" s="415"/>
      <c r="AD1988" s="427"/>
      <c r="AE1988" s="415"/>
      <c r="AF1988" s="415"/>
      <c r="AG1988" s="415"/>
      <c r="AH1988" s="415"/>
      <c r="AI1988" s="415"/>
    </row>
    <row r="1989" spans="1:35" s="154" customFormat="1">
      <c r="A1989" s="415"/>
      <c r="B1989" s="415"/>
      <c r="C1989" s="425"/>
      <c r="D1989" s="415"/>
      <c r="E1989" s="415"/>
      <c r="F1989" s="415"/>
      <c r="G1989" s="416"/>
      <c r="H1989" s="416"/>
      <c r="I1989" s="415"/>
      <c r="J1989" s="417"/>
      <c r="K1989" s="415"/>
      <c r="L1989" s="415"/>
      <c r="M1989" s="415"/>
      <c r="N1989" s="418"/>
      <c r="O1989" s="418"/>
      <c r="P1989" s="414"/>
      <c r="Q1989" s="415"/>
      <c r="R1989" s="415"/>
      <c r="S1989" s="415"/>
      <c r="T1989" s="415"/>
      <c r="U1989" s="415"/>
      <c r="V1989" s="415"/>
      <c r="W1989" s="415"/>
      <c r="X1989" s="415"/>
      <c r="Y1989" s="415"/>
      <c r="Z1989" s="415"/>
      <c r="AA1989" s="415"/>
      <c r="AB1989" s="415"/>
      <c r="AC1989" s="415"/>
      <c r="AD1989" s="427"/>
      <c r="AE1989" s="415"/>
      <c r="AF1989" s="415"/>
      <c r="AG1989" s="415"/>
      <c r="AH1989" s="415"/>
      <c r="AI1989" s="415"/>
    </row>
    <row r="1990" spans="1:35" s="154" customFormat="1">
      <c r="A1990" s="415"/>
      <c r="B1990" s="415"/>
      <c r="C1990" s="425"/>
      <c r="D1990" s="415"/>
      <c r="E1990" s="415"/>
      <c r="F1990" s="415"/>
      <c r="G1990" s="416"/>
      <c r="H1990" s="416"/>
      <c r="I1990" s="415"/>
      <c r="J1990" s="417"/>
      <c r="K1990" s="415"/>
      <c r="L1990" s="415"/>
      <c r="M1990" s="415"/>
      <c r="N1990" s="418"/>
      <c r="O1990" s="418"/>
      <c r="P1990" s="414"/>
      <c r="Q1990" s="415"/>
      <c r="R1990" s="415"/>
      <c r="S1990" s="415"/>
      <c r="T1990" s="415"/>
      <c r="U1990" s="415"/>
      <c r="V1990" s="415"/>
      <c r="W1990" s="415"/>
      <c r="X1990" s="415"/>
      <c r="Y1990" s="415"/>
      <c r="Z1990" s="415"/>
      <c r="AA1990" s="415"/>
      <c r="AB1990" s="415"/>
      <c r="AC1990" s="415"/>
      <c r="AD1990" s="427"/>
      <c r="AE1990" s="415"/>
      <c r="AF1990" s="415"/>
      <c r="AG1990" s="415"/>
      <c r="AH1990" s="415"/>
      <c r="AI1990" s="415"/>
    </row>
    <row r="1991" spans="1:35" s="154" customFormat="1">
      <c r="A1991" s="415"/>
      <c r="B1991" s="415"/>
      <c r="C1991" s="425"/>
      <c r="D1991" s="415"/>
      <c r="E1991" s="415"/>
      <c r="F1991" s="415"/>
      <c r="G1991" s="416"/>
      <c r="H1991" s="416"/>
      <c r="I1991" s="415"/>
      <c r="J1991" s="417"/>
      <c r="K1991" s="415"/>
      <c r="L1991" s="415"/>
      <c r="M1991" s="415"/>
      <c r="N1991" s="418"/>
      <c r="O1991" s="418"/>
      <c r="P1991" s="414"/>
      <c r="Q1991" s="415"/>
      <c r="R1991" s="415"/>
      <c r="S1991" s="415"/>
      <c r="T1991" s="415"/>
      <c r="U1991" s="415"/>
      <c r="V1991" s="415"/>
      <c r="W1991" s="415"/>
      <c r="X1991" s="415"/>
      <c r="Y1991" s="415"/>
      <c r="Z1991" s="415"/>
      <c r="AA1991" s="415"/>
      <c r="AB1991" s="415"/>
      <c r="AC1991" s="415"/>
      <c r="AD1991" s="427"/>
      <c r="AE1991" s="415"/>
      <c r="AF1991" s="415"/>
      <c r="AG1991" s="415"/>
      <c r="AH1991" s="415"/>
      <c r="AI1991" s="415"/>
    </row>
    <row r="1992" spans="1:35" s="154" customFormat="1">
      <c r="A1992" s="415"/>
      <c r="B1992" s="415"/>
      <c r="C1992" s="425"/>
      <c r="D1992" s="415"/>
      <c r="E1992" s="415"/>
      <c r="F1992" s="415"/>
      <c r="G1992" s="416"/>
      <c r="H1992" s="416"/>
      <c r="I1992" s="415"/>
      <c r="J1992" s="417"/>
      <c r="K1992" s="415"/>
      <c r="L1992" s="415"/>
      <c r="M1992" s="415"/>
      <c r="N1992" s="418"/>
      <c r="O1992" s="418"/>
      <c r="P1992" s="414"/>
      <c r="Q1992" s="415"/>
      <c r="R1992" s="415"/>
      <c r="S1992" s="415"/>
      <c r="T1992" s="415"/>
      <c r="U1992" s="415"/>
      <c r="V1992" s="415"/>
      <c r="W1992" s="415"/>
      <c r="X1992" s="415"/>
      <c r="Y1992" s="415"/>
      <c r="Z1992" s="415"/>
      <c r="AA1992" s="415"/>
      <c r="AB1992" s="415"/>
      <c r="AC1992" s="415"/>
      <c r="AD1992" s="427"/>
      <c r="AE1992" s="415"/>
      <c r="AF1992" s="415"/>
      <c r="AG1992" s="415"/>
      <c r="AH1992" s="415"/>
      <c r="AI1992" s="415"/>
    </row>
    <row r="1993" spans="1:35" s="154" customFormat="1">
      <c r="A1993" s="415"/>
      <c r="B1993" s="415"/>
      <c r="C1993" s="425"/>
      <c r="D1993" s="415"/>
      <c r="E1993" s="415"/>
      <c r="F1993" s="415"/>
      <c r="G1993" s="416"/>
      <c r="H1993" s="416"/>
      <c r="I1993" s="415"/>
      <c r="J1993" s="417"/>
      <c r="K1993" s="415"/>
      <c r="L1993" s="415"/>
      <c r="M1993" s="415"/>
      <c r="N1993" s="418"/>
      <c r="O1993" s="418"/>
      <c r="P1993" s="414"/>
      <c r="Q1993" s="415"/>
      <c r="R1993" s="415"/>
      <c r="S1993" s="415"/>
      <c r="T1993" s="415"/>
      <c r="U1993" s="415"/>
      <c r="V1993" s="415"/>
      <c r="W1993" s="415"/>
      <c r="X1993" s="415"/>
      <c r="Y1993" s="415"/>
      <c r="Z1993" s="415"/>
      <c r="AA1993" s="415"/>
      <c r="AB1993" s="415"/>
      <c r="AC1993" s="415"/>
      <c r="AD1993" s="427"/>
      <c r="AE1993" s="415"/>
      <c r="AF1993" s="415"/>
      <c r="AG1993" s="415"/>
      <c r="AH1993" s="415"/>
      <c r="AI1993" s="415"/>
    </row>
    <row r="1994" spans="1:35" s="154" customFormat="1">
      <c r="A1994" s="415"/>
      <c r="B1994" s="415"/>
      <c r="C1994" s="425"/>
      <c r="D1994" s="415"/>
      <c r="E1994" s="415"/>
      <c r="F1994" s="415"/>
      <c r="G1994" s="416"/>
      <c r="H1994" s="416"/>
      <c r="I1994" s="415"/>
      <c r="J1994" s="417"/>
      <c r="K1994" s="415"/>
      <c r="L1994" s="415"/>
      <c r="M1994" s="415"/>
      <c r="N1994" s="418"/>
      <c r="O1994" s="418"/>
      <c r="P1994" s="414"/>
      <c r="Q1994" s="415"/>
      <c r="R1994" s="415"/>
      <c r="S1994" s="415"/>
      <c r="T1994" s="415"/>
      <c r="U1994" s="415"/>
      <c r="V1994" s="415"/>
      <c r="W1994" s="415"/>
      <c r="X1994" s="415"/>
      <c r="Y1994" s="415"/>
      <c r="Z1994" s="415"/>
      <c r="AA1994" s="415"/>
      <c r="AB1994" s="415"/>
      <c r="AC1994" s="415"/>
      <c r="AD1994" s="427"/>
      <c r="AE1994" s="415"/>
      <c r="AF1994" s="415"/>
      <c r="AG1994" s="415"/>
      <c r="AH1994" s="415"/>
      <c r="AI1994" s="415"/>
    </row>
    <row r="1995" spans="1:35" s="154" customFormat="1">
      <c r="A1995" s="415"/>
      <c r="B1995" s="415"/>
      <c r="C1995" s="425"/>
      <c r="D1995" s="415"/>
      <c r="E1995" s="415"/>
      <c r="F1995" s="415"/>
      <c r="G1995" s="416"/>
      <c r="H1995" s="416"/>
      <c r="I1995" s="415"/>
      <c r="J1995" s="417"/>
      <c r="K1995" s="415"/>
      <c r="L1995" s="415"/>
      <c r="M1995" s="415"/>
      <c r="N1995" s="418"/>
      <c r="O1995" s="418"/>
      <c r="P1995" s="414"/>
      <c r="Q1995" s="415"/>
      <c r="R1995" s="415"/>
      <c r="S1995" s="415"/>
      <c r="T1995" s="415"/>
      <c r="U1995" s="415"/>
      <c r="V1995" s="415"/>
      <c r="W1995" s="415"/>
      <c r="X1995" s="415"/>
      <c r="Y1995" s="415"/>
      <c r="Z1995" s="415"/>
      <c r="AA1995" s="415"/>
      <c r="AB1995" s="415"/>
      <c r="AC1995" s="415"/>
      <c r="AD1995" s="427"/>
      <c r="AE1995" s="415"/>
      <c r="AF1995" s="415"/>
      <c r="AG1995" s="415"/>
      <c r="AH1995" s="415"/>
      <c r="AI1995" s="415"/>
    </row>
    <row r="1996" spans="1:35" s="154" customFormat="1">
      <c r="A1996" s="415"/>
      <c r="B1996" s="415"/>
      <c r="C1996" s="425"/>
      <c r="D1996" s="415"/>
      <c r="E1996" s="415"/>
      <c r="F1996" s="415"/>
      <c r="G1996" s="416"/>
      <c r="H1996" s="416"/>
      <c r="I1996" s="415"/>
      <c r="J1996" s="417"/>
      <c r="K1996" s="415"/>
      <c r="L1996" s="415"/>
      <c r="M1996" s="415"/>
      <c r="N1996" s="418"/>
      <c r="O1996" s="418"/>
      <c r="P1996" s="414"/>
      <c r="Q1996" s="415"/>
      <c r="R1996" s="415"/>
      <c r="S1996" s="415"/>
      <c r="T1996" s="415"/>
      <c r="U1996" s="415"/>
      <c r="V1996" s="415"/>
      <c r="W1996" s="415"/>
      <c r="X1996" s="415"/>
      <c r="Y1996" s="415"/>
      <c r="Z1996" s="415"/>
      <c r="AA1996" s="415"/>
      <c r="AB1996" s="415"/>
      <c r="AC1996" s="415"/>
      <c r="AD1996" s="427"/>
      <c r="AE1996" s="415"/>
      <c r="AF1996" s="415"/>
      <c r="AG1996" s="415"/>
      <c r="AH1996" s="415"/>
      <c r="AI1996" s="415"/>
    </row>
    <row r="1997" spans="1:35" s="154" customFormat="1">
      <c r="A1997" s="415"/>
      <c r="B1997" s="415"/>
      <c r="C1997" s="425"/>
      <c r="D1997" s="415"/>
      <c r="E1997" s="415"/>
      <c r="F1997" s="415"/>
      <c r="G1997" s="416"/>
      <c r="H1997" s="416"/>
      <c r="I1997" s="415"/>
      <c r="J1997" s="417"/>
      <c r="K1997" s="415"/>
      <c r="L1997" s="415"/>
      <c r="M1997" s="415"/>
      <c r="N1997" s="418"/>
      <c r="O1997" s="418"/>
      <c r="P1997" s="414"/>
      <c r="Q1997" s="415"/>
      <c r="R1997" s="415"/>
      <c r="S1997" s="415"/>
      <c r="T1997" s="415"/>
      <c r="U1997" s="415"/>
      <c r="V1997" s="415"/>
      <c r="W1997" s="415"/>
      <c r="X1997" s="415"/>
      <c r="Y1997" s="415"/>
      <c r="Z1997" s="415"/>
      <c r="AA1997" s="415"/>
      <c r="AB1997" s="415"/>
      <c r="AC1997" s="415"/>
      <c r="AD1997" s="427"/>
      <c r="AE1997" s="415"/>
      <c r="AF1997" s="415"/>
      <c r="AG1997" s="415"/>
      <c r="AH1997" s="415"/>
      <c r="AI1997" s="415"/>
    </row>
    <row r="1998" spans="1:35" s="154" customFormat="1">
      <c r="A1998" s="415"/>
      <c r="B1998" s="415"/>
      <c r="C1998" s="425"/>
      <c r="D1998" s="415"/>
      <c r="E1998" s="415"/>
      <c r="F1998" s="415"/>
      <c r="G1998" s="416"/>
      <c r="H1998" s="416"/>
      <c r="I1998" s="415"/>
      <c r="J1998" s="417"/>
      <c r="K1998" s="415"/>
      <c r="L1998" s="415"/>
      <c r="M1998" s="415"/>
      <c r="N1998" s="418"/>
      <c r="O1998" s="418"/>
      <c r="P1998" s="414"/>
      <c r="Q1998" s="415"/>
      <c r="R1998" s="415"/>
      <c r="S1998" s="415"/>
      <c r="T1998" s="415"/>
      <c r="U1998" s="415"/>
      <c r="V1998" s="415"/>
      <c r="W1998" s="415"/>
      <c r="X1998" s="415"/>
      <c r="Y1998" s="415"/>
      <c r="Z1998" s="415"/>
      <c r="AA1998" s="415"/>
      <c r="AB1998" s="415"/>
      <c r="AC1998" s="415"/>
      <c r="AD1998" s="427"/>
      <c r="AE1998" s="415"/>
      <c r="AF1998" s="415"/>
      <c r="AG1998" s="415"/>
      <c r="AH1998" s="415"/>
      <c r="AI1998" s="415"/>
    </row>
    <row r="1999" spans="1:35" s="154" customFormat="1">
      <c r="A1999" s="415"/>
      <c r="B1999" s="415"/>
      <c r="C1999" s="425"/>
      <c r="D1999" s="415"/>
      <c r="E1999" s="415"/>
      <c r="F1999" s="415"/>
      <c r="G1999" s="416"/>
      <c r="H1999" s="416"/>
      <c r="I1999" s="415"/>
      <c r="J1999" s="417"/>
      <c r="K1999" s="415"/>
      <c r="L1999" s="415"/>
      <c r="M1999" s="415"/>
      <c r="N1999" s="418"/>
      <c r="O1999" s="418"/>
      <c r="P1999" s="414"/>
      <c r="Q1999" s="415"/>
      <c r="R1999" s="415"/>
      <c r="S1999" s="415"/>
      <c r="T1999" s="415"/>
      <c r="U1999" s="415"/>
      <c r="V1999" s="415"/>
      <c r="W1999" s="415"/>
      <c r="X1999" s="415"/>
      <c r="Y1999" s="415"/>
      <c r="Z1999" s="415"/>
      <c r="AA1999" s="415"/>
      <c r="AB1999" s="415"/>
      <c r="AC1999" s="415"/>
      <c r="AD1999" s="427"/>
      <c r="AE1999" s="415"/>
      <c r="AF1999" s="415"/>
      <c r="AG1999" s="415"/>
      <c r="AH1999" s="415"/>
      <c r="AI1999" s="415"/>
    </row>
    <row r="2000" spans="1:35" s="154" customFormat="1">
      <c r="A2000" s="415"/>
      <c r="B2000" s="415"/>
      <c r="C2000" s="425"/>
      <c r="D2000" s="415"/>
      <c r="E2000" s="415"/>
      <c r="F2000" s="415"/>
      <c r="G2000" s="416"/>
      <c r="H2000" s="416"/>
      <c r="I2000" s="415"/>
      <c r="J2000" s="417"/>
      <c r="K2000" s="415"/>
      <c r="L2000" s="415"/>
      <c r="M2000" s="415"/>
      <c r="N2000" s="418"/>
      <c r="O2000" s="418"/>
      <c r="P2000" s="414"/>
      <c r="Q2000" s="415"/>
      <c r="R2000" s="415"/>
      <c r="S2000" s="415"/>
      <c r="T2000" s="415"/>
      <c r="U2000" s="415"/>
      <c r="V2000" s="415"/>
      <c r="W2000" s="415"/>
      <c r="X2000" s="415"/>
      <c r="Y2000" s="415"/>
      <c r="Z2000" s="415"/>
      <c r="AA2000" s="415"/>
      <c r="AB2000" s="415"/>
      <c r="AC2000" s="415"/>
      <c r="AD2000" s="427"/>
      <c r="AE2000" s="415"/>
      <c r="AF2000" s="415"/>
      <c r="AG2000" s="415"/>
      <c r="AH2000" s="415"/>
      <c r="AI2000" s="415"/>
    </row>
    <row r="2001" spans="1:35" s="154" customFormat="1">
      <c r="A2001" s="415"/>
      <c r="B2001" s="415"/>
      <c r="C2001" s="425"/>
      <c r="D2001" s="415"/>
      <c r="E2001" s="415"/>
      <c r="F2001" s="415"/>
      <c r="G2001" s="416"/>
      <c r="H2001" s="416"/>
      <c r="I2001" s="415"/>
      <c r="J2001" s="417"/>
      <c r="K2001" s="415"/>
      <c r="L2001" s="415"/>
      <c r="M2001" s="415"/>
      <c r="N2001" s="418"/>
      <c r="O2001" s="418"/>
      <c r="P2001" s="414"/>
      <c r="Q2001" s="415"/>
      <c r="R2001" s="415"/>
      <c r="S2001" s="415"/>
      <c r="T2001" s="415"/>
      <c r="U2001" s="415"/>
      <c r="V2001" s="415"/>
      <c r="W2001" s="415"/>
      <c r="X2001" s="415"/>
      <c r="Y2001" s="415"/>
      <c r="Z2001" s="415"/>
      <c r="AA2001" s="415"/>
      <c r="AB2001" s="415"/>
      <c r="AC2001" s="415"/>
      <c r="AD2001" s="427"/>
      <c r="AE2001" s="415"/>
      <c r="AF2001" s="415"/>
      <c r="AG2001" s="415"/>
      <c r="AH2001" s="415"/>
      <c r="AI2001" s="415"/>
    </row>
    <row r="2002" spans="1:35" s="154" customFormat="1">
      <c r="A2002" s="415"/>
      <c r="B2002" s="415"/>
      <c r="C2002" s="425"/>
      <c r="D2002" s="415"/>
      <c r="E2002" s="415"/>
      <c r="F2002" s="415"/>
      <c r="G2002" s="416"/>
      <c r="H2002" s="416"/>
      <c r="I2002" s="415"/>
      <c r="J2002" s="417"/>
      <c r="K2002" s="415"/>
      <c r="L2002" s="415"/>
      <c r="M2002" s="415"/>
      <c r="N2002" s="418"/>
      <c r="O2002" s="418"/>
      <c r="P2002" s="414"/>
      <c r="Q2002" s="415"/>
      <c r="R2002" s="415"/>
      <c r="S2002" s="415"/>
      <c r="T2002" s="415"/>
      <c r="U2002" s="415"/>
      <c r="V2002" s="415"/>
      <c r="W2002" s="415"/>
      <c r="X2002" s="415"/>
      <c r="Y2002" s="415"/>
      <c r="Z2002" s="415"/>
      <c r="AA2002" s="415"/>
      <c r="AB2002" s="415"/>
      <c r="AC2002" s="415"/>
      <c r="AD2002" s="427"/>
      <c r="AE2002" s="415"/>
      <c r="AF2002" s="415"/>
      <c r="AG2002" s="415"/>
      <c r="AH2002" s="415"/>
      <c r="AI2002" s="415"/>
    </row>
    <row r="2003" spans="1:35" s="154" customFormat="1">
      <c r="A2003" s="415"/>
      <c r="B2003" s="415"/>
      <c r="C2003" s="425"/>
      <c r="D2003" s="415"/>
      <c r="E2003" s="415"/>
      <c r="F2003" s="415"/>
      <c r="G2003" s="416"/>
      <c r="H2003" s="416"/>
      <c r="I2003" s="415"/>
      <c r="J2003" s="417"/>
      <c r="K2003" s="415"/>
      <c r="L2003" s="415"/>
      <c r="M2003" s="415"/>
      <c r="N2003" s="418"/>
      <c r="O2003" s="418"/>
      <c r="P2003" s="414"/>
      <c r="Q2003" s="415"/>
      <c r="R2003" s="415"/>
      <c r="S2003" s="415"/>
      <c r="T2003" s="415"/>
      <c r="U2003" s="415"/>
      <c r="V2003" s="415"/>
      <c r="W2003" s="415"/>
      <c r="X2003" s="415"/>
      <c r="Y2003" s="415"/>
      <c r="Z2003" s="415"/>
      <c r="AA2003" s="415"/>
      <c r="AB2003" s="415"/>
      <c r="AC2003" s="415"/>
      <c r="AD2003" s="427"/>
      <c r="AE2003" s="415"/>
      <c r="AF2003" s="415"/>
      <c r="AG2003" s="415"/>
      <c r="AH2003" s="415"/>
      <c r="AI2003" s="415"/>
    </row>
    <row r="2004" spans="1:35" s="154" customFormat="1">
      <c r="A2004" s="415"/>
      <c r="B2004" s="415"/>
      <c r="C2004" s="425"/>
      <c r="D2004" s="415"/>
      <c r="E2004" s="415"/>
      <c r="F2004" s="415"/>
      <c r="G2004" s="416"/>
      <c r="H2004" s="416"/>
      <c r="I2004" s="415"/>
      <c r="J2004" s="417"/>
      <c r="K2004" s="415"/>
      <c r="L2004" s="415"/>
      <c r="M2004" s="415"/>
      <c r="N2004" s="418"/>
      <c r="O2004" s="418"/>
      <c r="P2004" s="414"/>
      <c r="Q2004" s="415"/>
      <c r="R2004" s="415"/>
      <c r="S2004" s="415"/>
      <c r="T2004" s="415"/>
      <c r="U2004" s="415"/>
      <c r="V2004" s="415"/>
      <c r="W2004" s="415"/>
      <c r="X2004" s="415"/>
      <c r="Y2004" s="415"/>
      <c r="Z2004" s="415"/>
      <c r="AA2004" s="415"/>
      <c r="AB2004" s="415"/>
      <c r="AC2004" s="415"/>
      <c r="AD2004" s="427"/>
      <c r="AE2004" s="415"/>
      <c r="AF2004" s="415"/>
      <c r="AG2004" s="415"/>
      <c r="AH2004" s="415"/>
      <c r="AI2004" s="415"/>
    </row>
    <row r="2005" spans="1:35" s="154" customFormat="1">
      <c r="A2005" s="415"/>
      <c r="B2005" s="415"/>
      <c r="C2005" s="425"/>
      <c r="D2005" s="415"/>
      <c r="E2005" s="415"/>
      <c r="F2005" s="415"/>
      <c r="G2005" s="416"/>
      <c r="H2005" s="416"/>
      <c r="I2005" s="415"/>
      <c r="J2005" s="417"/>
      <c r="K2005" s="415"/>
      <c r="L2005" s="415"/>
      <c r="M2005" s="415"/>
      <c r="N2005" s="418"/>
      <c r="O2005" s="418"/>
      <c r="P2005" s="414"/>
      <c r="Q2005" s="415"/>
      <c r="R2005" s="415"/>
      <c r="S2005" s="415"/>
      <c r="T2005" s="415"/>
      <c r="U2005" s="415"/>
      <c r="V2005" s="415"/>
      <c r="W2005" s="415"/>
      <c r="X2005" s="415"/>
      <c r="Y2005" s="415"/>
      <c r="Z2005" s="415"/>
      <c r="AA2005" s="415"/>
      <c r="AB2005" s="415"/>
      <c r="AC2005" s="415"/>
      <c r="AD2005" s="427"/>
      <c r="AE2005" s="415"/>
      <c r="AF2005" s="415"/>
      <c r="AG2005" s="415"/>
      <c r="AH2005" s="415"/>
      <c r="AI2005" s="415"/>
    </row>
    <row r="2006" spans="1:35" s="154" customFormat="1">
      <c r="A2006" s="415"/>
      <c r="B2006" s="415"/>
      <c r="C2006" s="425"/>
      <c r="D2006" s="415"/>
      <c r="E2006" s="415"/>
      <c r="F2006" s="415"/>
      <c r="G2006" s="416"/>
      <c r="H2006" s="416"/>
      <c r="I2006" s="415"/>
      <c r="J2006" s="417"/>
      <c r="K2006" s="415"/>
      <c r="L2006" s="415"/>
      <c r="M2006" s="415"/>
      <c r="N2006" s="418"/>
      <c r="O2006" s="418"/>
      <c r="P2006" s="414"/>
      <c r="Q2006" s="415"/>
      <c r="R2006" s="415"/>
      <c r="S2006" s="415"/>
      <c r="T2006" s="415"/>
      <c r="U2006" s="415"/>
      <c r="V2006" s="415"/>
      <c r="W2006" s="415"/>
      <c r="X2006" s="415"/>
      <c r="Y2006" s="415"/>
      <c r="Z2006" s="415"/>
      <c r="AA2006" s="415"/>
      <c r="AB2006" s="415"/>
      <c r="AC2006" s="415"/>
      <c r="AD2006" s="427"/>
      <c r="AE2006" s="415"/>
      <c r="AF2006" s="415"/>
      <c r="AG2006" s="415"/>
      <c r="AH2006" s="415"/>
      <c r="AI2006" s="415"/>
    </row>
    <row r="2007" spans="1:35" s="154" customFormat="1">
      <c r="A2007" s="415"/>
      <c r="B2007" s="415"/>
      <c r="C2007" s="425"/>
      <c r="D2007" s="415"/>
      <c r="E2007" s="415"/>
      <c r="F2007" s="415"/>
      <c r="G2007" s="416"/>
      <c r="H2007" s="416"/>
      <c r="I2007" s="415"/>
      <c r="J2007" s="417"/>
      <c r="K2007" s="415"/>
      <c r="L2007" s="415"/>
      <c r="M2007" s="415"/>
      <c r="N2007" s="418"/>
      <c r="O2007" s="418"/>
      <c r="P2007" s="414"/>
      <c r="Q2007" s="415"/>
      <c r="R2007" s="415"/>
      <c r="S2007" s="415"/>
      <c r="T2007" s="415"/>
      <c r="U2007" s="415"/>
      <c r="V2007" s="415"/>
      <c r="W2007" s="415"/>
      <c r="X2007" s="415"/>
      <c r="Y2007" s="415"/>
      <c r="Z2007" s="415"/>
      <c r="AA2007" s="415"/>
      <c r="AB2007" s="415"/>
      <c r="AC2007" s="415"/>
      <c r="AD2007" s="427"/>
      <c r="AE2007" s="415"/>
      <c r="AF2007" s="415"/>
      <c r="AG2007" s="415"/>
      <c r="AH2007" s="415"/>
      <c r="AI2007" s="415"/>
    </row>
    <row r="2008" spans="1:35" s="154" customFormat="1">
      <c r="A2008" s="415"/>
      <c r="B2008" s="415"/>
      <c r="C2008" s="425"/>
      <c r="D2008" s="415"/>
      <c r="E2008" s="415"/>
      <c r="F2008" s="415"/>
      <c r="G2008" s="416"/>
      <c r="H2008" s="416"/>
      <c r="I2008" s="415"/>
      <c r="J2008" s="417"/>
      <c r="K2008" s="415"/>
      <c r="L2008" s="415"/>
      <c r="M2008" s="415"/>
      <c r="N2008" s="418"/>
      <c r="O2008" s="418"/>
      <c r="P2008" s="414"/>
      <c r="Q2008" s="415"/>
      <c r="R2008" s="415"/>
      <c r="S2008" s="415"/>
      <c r="T2008" s="415"/>
      <c r="U2008" s="415"/>
      <c r="V2008" s="415"/>
      <c r="W2008" s="415"/>
      <c r="X2008" s="415"/>
      <c r="Y2008" s="415"/>
      <c r="Z2008" s="415"/>
      <c r="AA2008" s="415"/>
      <c r="AB2008" s="415"/>
      <c r="AC2008" s="415"/>
      <c r="AD2008" s="427"/>
      <c r="AE2008" s="415"/>
      <c r="AF2008" s="415"/>
      <c r="AG2008" s="415"/>
      <c r="AH2008" s="415"/>
      <c r="AI2008" s="415"/>
    </row>
    <row r="2009" spans="1:35" s="154" customFormat="1">
      <c r="A2009" s="415"/>
      <c r="B2009" s="415"/>
      <c r="C2009" s="425"/>
      <c r="D2009" s="415"/>
      <c r="E2009" s="415"/>
      <c r="F2009" s="415"/>
      <c r="G2009" s="416"/>
      <c r="H2009" s="416"/>
      <c r="I2009" s="415"/>
      <c r="J2009" s="417"/>
      <c r="K2009" s="415"/>
      <c r="L2009" s="415"/>
      <c r="M2009" s="415"/>
      <c r="N2009" s="418"/>
      <c r="O2009" s="418"/>
      <c r="P2009" s="414"/>
      <c r="Q2009" s="415"/>
      <c r="R2009" s="415"/>
      <c r="S2009" s="415"/>
      <c r="T2009" s="415"/>
      <c r="U2009" s="415"/>
      <c r="V2009" s="415"/>
      <c r="W2009" s="415"/>
      <c r="X2009" s="415"/>
      <c r="Y2009" s="415"/>
      <c r="Z2009" s="415"/>
      <c r="AA2009" s="415"/>
      <c r="AB2009" s="415"/>
      <c r="AC2009" s="415"/>
      <c r="AD2009" s="427"/>
      <c r="AE2009" s="415"/>
      <c r="AF2009" s="415"/>
      <c r="AG2009" s="415"/>
      <c r="AH2009" s="415"/>
      <c r="AI2009" s="415"/>
    </row>
    <row r="2010" spans="1:35" s="154" customFormat="1">
      <c r="A2010" s="415"/>
      <c r="B2010" s="415"/>
      <c r="C2010" s="425"/>
      <c r="D2010" s="415"/>
      <c r="E2010" s="415"/>
      <c r="F2010" s="415"/>
      <c r="G2010" s="416"/>
      <c r="H2010" s="416"/>
      <c r="I2010" s="415"/>
      <c r="J2010" s="417"/>
      <c r="K2010" s="415"/>
      <c r="L2010" s="415"/>
      <c r="M2010" s="415"/>
      <c r="N2010" s="418"/>
      <c r="O2010" s="418"/>
      <c r="P2010" s="414"/>
      <c r="Q2010" s="415"/>
      <c r="R2010" s="415"/>
      <c r="S2010" s="415"/>
      <c r="T2010" s="415"/>
      <c r="U2010" s="415"/>
      <c r="V2010" s="415"/>
      <c r="W2010" s="415"/>
      <c r="X2010" s="415"/>
      <c r="Y2010" s="415"/>
      <c r="Z2010" s="415"/>
      <c r="AA2010" s="415"/>
      <c r="AB2010" s="415"/>
      <c r="AC2010" s="415"/>
      <c r="AD2010" s="427"/>
      <c r="AE2010" s="415"/>
      <c r="AF2010" s="415"/>
      <c r="AG2010" s="415"/>
      <c r="AH2010" s="415"/>
      <c r="AI2010" s="415"/>
    </row>
    <row r="2011" spans="1:35" s="154" customFormat="1">
      <c r="A2011" s="415"/>
      <c r="B2011" s="415"/>
      <c r="C2011" s="425"/>
      <c r="D2011" s="415"/>
      <c r="E2011" s="415"/>
      <c r="F2011" s="415"/>
      <c r="G2011" s="416"/>
      <c r="H2011" s="416"/>
      <c r="I2011" s="415"/>
      <c r="J2011" s="417"/>
      <c r="K2011" s="415"/>
      <c r="L2011" s="415"/>
      <c r="M2011" s="415"/>
      <c r="N2011" s="418"/>
      <c r="O2011" s="418"/>
      <c r="P2011" s="414"/>
      <c r="Q2011" s="415"/>
      <c r="R2011" s="415"/>
      <c r="S2011" s="415"/>
      <c r="T2011" s="415"/>
      <c r="U2011" s="415"/>
      <c r="V2011" s="415"/>
      <c r="W2011" s="415"/>
      <c r="X2011" s="415"/>
      <c r="Y2011" s="415"/>
      <c r="Z2011" s="415"/>
      <c r="AA2011" s="415"/>
      <c r="AB2011" s="415"/>
      <c r="AC2011" s="415"/>
      <c r="AD2011" s="427"/>
      <c r="AE2011" s="415"/>
      <c r="AF2011" s="415"/>
      <c r="AG2011" s="415"/>
      <c r="AH2011" s="415"/>
      <c r="AI2011" s="415"/>
    </row>
    <row r="2012" spans="1:35" s="154" customFormat="1">
      <c r="A2012" s="415"/>
      <c r="B2012" s="415"/>
      <c r="C2012" s="425"/>
      <c r="D2012" s="415"/>
      <c r="E2012" s="415"/>
      <c r="F2012" s="415"/>
      <c r="G2012" s="416"/>
      <c r="H2012" s="416"/>
      <c r="I2012" s="415"/>
      <c r="J2012" s="417"/>
      <c r="K2012" s="415"/>
      <c r="L2012" s="415"/>
      <c r="M2012" s="415"/>
      <c r="N2012" s="418"/>
      <c r="O2012" s="418"/>
      <c r="P2012" s="414"/>
      <c r="Q2012" s="415"/>
      <c r="R2012" s="415"/>
      <c r="S2012" s="415"/>
      <c r="T2012" s="415"/>
      <c r="U2012" s="415"/>
      <c r="V2012" s="415"/>
      <c r="W2012" s="415"/>
      <c r="X2012" s="415"/>
      <c r="Y2012" s="415"/>
      <c r="Z2012" s="415"/>
      <c r="AA2012" s="415"/>
      <c r="AB2012" s="415"/>
      <c r="AC2012" s="415"/>
      <c r="AD2012" s="427"/>
      <c r="AE2012" s="415"/>
      <c r="AF2012" s="415"/>
      <c r="AG2012" s="415"/>
      <c r="AH2012" s="415"/>
      <c r="AI2012" s="415"/>
    </row>
    <row r="2013" spans="1:35" s="154" customFormat="1">
      <c r="A2013" s="415"/>
      <c r="B2013" s="415"/>
      <c r="C2013" s="425"/>
      <c r="D2013" s="415"/>
      <c r="E2013" s="415"/>
      <c r="F2013" s="415"/>
      <c r="G2013" s="416"/>
      <c r="H2013" s="416"/>
      <c r="I2013" s="415"/>
      <c r="J2013" s="417"/>
      <c r="K2013" s="415"/>
      <c r="L2013" s="415"/>
      <c r="M2013" s="415"/>
      <c r="N2013" s="418"/>
      <c r="O2013" s="418"/>
      <c r="P2013" s="414"/>
      <c r="Q2013" s="415"/>
      <c r="R2013" s="415"/>
      <c r="S2013" s="415"/>
      <c r="T2013" s="415"/>
      <c r="U2013" s="415"/>
      <c r="V2013" s="415"/>
      <c r="W2013" s="415"/>
      <c r="X2013" s="415"/>
      <c r="Y2013" s="415"/>
      <c r="Z2013" s="415"/>
      <c r="AA2013" s="415"/>
      <c r="AB2013" s="415"/>
      <c r="AC2013" s="415"/>
      <c r="AD2013" s="427"/>
      <c r="AE2013" s="415"/>
      <c r="AF2013" s="415"/>
      <c r="AG2013" s="415"/>
      <c r="AH2013" s="415"/>
      <c r="AI2013" s="415"/>
    </row>
    <row r="2014" spans="1:35" s="154" customFormat="1">
      <c r="A2014" s="415"/>
      <c r="B2014" s="415"/>
      <c r="C2014" s="425"/>
      <c r="D2014" s="415"/>
      <c r="E2014" s="415"/>
      <c r="F2014" s="415"/>
      <c r="G2014" s="416"/>
      <c r="H2014" s="416"/>
      <c r="I2014" s="415"/>
      <c r="J2014" s="417"/>
      <c r="K2014" s="415"/>
      <c r="L2014" s="415"/>
      <c r="M2014" s="415"/>
      <c r="N2014" s="418"/>
      <c r="O2014" s="418"/>
      <c r="P2014" s="414"/>
      <c r="Q2014" s="415"/>
      <c r="R2014" s="415"/>
      <c r="S2014" s="415"/>
      <c r="T2014" s="415"/>
      <c r="U2014" s="415"/>
      <c r="V2014" s="415"/>
      <c r="W2014" s="415"/>
      <c r="X2014" s="415"/>
      <c r="Y2014" s="415"/>
      <c r="Z2014" s="415"/>
      <c r="AA2014" s="415"/>
      <c r="AB2014" s="415"/>
      <c r="AC2014" s="415"/>
      <c r="AD2014" s="427"/>
      <c r="AE2014" s="415"/>
      <c r="AF2014" s="415"/>
      <c r="AG2014" s="415"/>
      <c r="AH2014" s="415"/>
      <c r="AI2014" s="415"/>
    </row>
    <row r="2015" spans="1:35" s="154" customFormat="1">
      <c r="A2015" s="415"/>
      <c r="B2015" s="415"/>
      <c r="C2015" s="425"/>
      <c r="D2015" s="415"/>
      <c r="E2015" s="415"/>
      <c r="F2015" s="415"/>
      <c r="G2015" s="416"/>
      <c r="H2015" s="416"/>
      <c r="I2015" s="415"/>
      <c r="J2015" s="417"/>
      <c r="K2015" s="415"/>
      <c r="L2015" s="415"/>
      <c r="M2015" s="415"/>
      <c r="N2015" s="418"/>
      <c r="O2015" s="418"/>
      <c r="P2015" s="414"/>
      <c r="Q2015" s="415"/>
      <c r="R2015" s="415"/>
      <c r="S2015" s="415"/>
      <c r="T2015" s="415"/>
      <c r="U2015" s="415"/>
      <c r="V2015" s="415"/>
      <c r="W2015" s="415"/>
      <c r="X2015" s="415"/>
      <c r="Y2015" s="415"/>
      <c r="Z2015" s="415"/>
      <c r="AA2015" s="415"/>
      <c r="AB2015" s="415"/>
      <c r="AC2015" s="415"/>
      <c r="AD2015" s="427"/>
      <c r="AE2015" s="415"/>
      <c r="AF2015" s="415"/>
      <c r="AG2015" s="415"/>
      <c r="AH2015" s="415"/>
      <c r="AI2015" s="415"/>
    </row>
    <row r="2016" spans="1:35" s="154" customFormat="1">
      <c r="A2016" s="415"/>
      <c r="B2016" s="415"/>
      <c r="C2016" s="425"/>
      <c r="D2016" s="415"/>
      <c r="E2016" s="415"/>
      <c r="F2016" s="415"/>
      <c r="G2016" s="416"/>
      <c r="H2016" s="416"/>
      <c r="I2016" s="415"/>
      <c r="J2016" s="417"/>
      <c r="K2016" s="415"/>
      <c r="L2016" s="415"/>
      <c r="M2016" s="415"/>
      <c r="N2016" s="418"/>
      <c r="O2016" s="418"/>
      <c r="P2016" s="414"/>
      <c r="Q2016" s="415"/>
      <c r="R2016" s="415"/>
      <c r="S2016" s="415"/>
      <c r="T2016" s="415"/>
      <c r="U2016" s="415"/>
      <c r="V2016" s="415"/>
      <c r="W2016" s="415"/>
      <c r="X2016" s="415"/>
      <c r="Y2016" s="415"/>
      <c r="Z2016" s="415"/>
      <c r="AA2016" s="415"/>
      <c r="AB2016" s="415"/>
      <c r="AC2016" s="415"/>
      <c r="AD2016" s="427"/>
      <c r="AE2016" s="415"/>
      <c r="AF2016" s="415"/>
      <c r="AG2016" s="415"/>
      <c r="AH2016" s="415"/>
      <c r="AI2016" s="415"/>
    </row>
    <row r="2017" spans="1:35" s="154" customFormat="1">
      <c r="A2017" s="415"/>
      <c r="B2017" s="415"/>
      <c r="C2017" s="425"/>
      <c r="D2017" s="415"/>
      <c r="E2017" s="415"/>
      <c r="F2017" s="415"/>
      <c r="G2017" s="416"/>
      <c r="H2017" s="416"/>
      <c r="I2017" s="415"/>
      <c r="J2017" s="417"/>
      <c r="K2017" s="415"/>
      <c r="L2017" s="415"/>
      <c r="M2017" s="415"/>
      <c r="N2017" s="418"/>
      <c r="O2017" s="418"/>
      <c r="P2017" s="414"/>
      <c r="Q2017" s="415"/>
      <c r="R2017" s="415"/>
      <c r="S2017" s="415"/>
      <c r="T2017" s="415"/>
      <c r="U2017" s="415"/>
      <c r="V2017" s="415"/>
      <c r="W2017" s="415"/>
      <c r="X2017" s="415"/>
      <c r="Y2017" s="415"/>
      <c r="Z2017" s="415"/>
      <c r="AA2017" s="415"/>
      <c r="AB2017" s="415"/>
      <c r="AC2017" s="415"/>
      <c r="AD2017" s="427"/>
      <c r="AE2017" s="415"/>
      <c r="AF2017" s="415"/>
      <c r="AG2017" s="415"/>
      <c r="AH2017" s="415"/>
      <c r="AI2017" s="415"/>
    </row>
    <row r="2018" spans="1:35" s="154" customFormat="1">
      <c r="A2018" s="415"/>
      <c r="B2018" s="415"/>
      <c r="C2018" s="425"/>
      <c r="D2018" s="415"/>
      <c r="E2018" s="415"/>
      <c r="F2018" s="415"/>
      <c r="G2018" s="416"/>
      <c r="H2018" s="416"/>
      <c r="I2018" s="415"/>
      <c r="J2018" s="417"/>
      <c r="K2018" s="415"/>
      <c r="L2018" s="415"/>
      <c r="M2018" s="415"/>
      <c r="N2018" s="418"/>
      <c r="O2018" s="418"/>
      <c r="P2018" s="414"/>
      <c r="Q2018" s="415"/>
      <c r="R2018" s="415"/>
      <c r="S2018" s="415"/>
      <c r="T2018" s="415"/>
      <c r="U2018" s="415"/>
      <c r="V2018" s="415"/>
      <c r="W2018" s="415"/>
      <c r="X2018" s="415"/>
      <c r="Y2018" s="415"/>
      <c r="Z2018" s="415"/>
      <c r="AA2018" s="415"/>
      <c r="AB2018" s="415"/>
      <c r="AC2018" s="415"/>
      <c r="AD2018" s="427"/>
      <c r="AE2018" s="415"/>
      <c r="AF2018" s="415"/>
      <c r="AG2018" s="415"/>
      <c r="AH2018" s="415"/>
      <c r="AI2018" s="415"/>
    </row>
    <row r="2019" spans="1:35" s="154" customFormat="1">
      <c r="A2019" s="415"/>
      <c r="B2019" s="415"/>
      <c r="C2019" s="425"/>
      <c r="D2019" s="415"/>
      <c r="E2019" s="415"/>
      <c r="F2019" s="415"/>
      <c r="G2019" s="416"/>
      <c r="H2019" s="416"/>
      <c r="I2019" s="415"/>
      <c r="J2019" s="417"/>
      <c r="K2019" s="415"/>
      <c r="L2019" s="415"/>
      <c r="M2019" s="415"/>
      <c r="N2019" s="418"/>
      <c r="O2019" s="418"/>
      <c r="P2019" s="414"/>
      <c r="Q2019" s="415"/>
      <c r="R2019" s="415"/>
      <c r="S2019" s="415"/>
      <c r="T2019" s="415"/>
      <c r="U2019" s="415"/>
      <c r="V2019" s="415"/>
      <c r="W2019" s="415"/>
      <c r="X2019" s="415"/>
      <c r="Y2019" s="415"/>
      <c r="Z2019" s="415"/>
      <c r="AA2019" s="415"/>
      <c r="AB2019" s="415"/>
      <c r="AC2019" s="415"/>
      <c r="AD2019" s="427"/>
      <c r="AE2019" s="415"/>
      <c r="AF2019" s="415"/>
      <c r="AG2019" s="415"/>
      <c r="AH2019" s="415"/>
      <c r="AI2019" s="415"/>
    </row>
    <row r="2020" spans="1:35" s="154" customFormat="1">
      <c r="A2020" s="415"/>
      <c r="B2020" s="415"/>
      <c r="C2020" s="425"/>
      <c r="D2020" s="415"/>
      <c r="E2020" s="415"/>
      <c r="F2020" s="415"/>
      <c r="G2020" s="416"/>
      <c r="H2020" s="416"/>
      <c r="I2020" s="415"/>
      <c r="J2020" s="417"/>
      <c r="K2020" s="415"/>
      <c r="L2020" s="415"/>
      <c r="M2020" s="415"/>
      <c r="N2020" s="418"/>
      <c r="O2020" s="418"/>
      <c r="P2020" s="414"/>
      <c r="Q2020" s="415"/>
      <c r="R2020" s="415"/>
      <c r="S2020" s="415"/>
      <c r="T2020" s="415"/>
      <c r="U2020" s="415"/>
      <c r="V2020" s="415"/>
      <c r="W2020" s="415"/>
      <c r="X2020" s="415"/>
      <c r="Y2020" s="415"/>
      <c r="Z2020" s="415"/>
      <c r="AA2020" s="415"/>
      <c r="AB2020" s="415"/>
      <c r="AC2020" s="415"/>
      <c r="AD2020" s="427"/>
      <c r="AE2020" s="415"/>
      <c r="AF2020" s="415"/>
      <c r="AG2020" s="415"/>
      <c r="AH2020" s="415"/>
      <c r="AI2020" s="415"/>
    </row>
    <row r="2021" spans="1:35" s="154" customFormat="1">
      <c r="A2021" s="415"/>
      <c r="B2021" s="415"/>
      <c r="C2021" s="425"/>
      <c r="D2021" s="415"/>
      <c r="E2021" s="415"/>
      <c r="F2021" s="415"/>
      <c r="G2021" s="416"/>
      <c r="H2021" s="416"/>
      <c r="I2021" s="415"/>
      <c r="J2021" s="417"/>
      <c r="K2021" s="415"/>
      <c r="L2021" s="415"/>
      <c r="M2021" s="415"/>
      <c r="N2021" s="418"/>
      <c r="O2021" s="418"/>
      <c r="P2021" s="414"/>
      <c r="Q2021" s="415"/>
      <c r="R2021" s="415"/>
      <c r="S2021" s="415"/>
      <c r="T2021" s="415"/>
      <c r="U2021" s="415"/>
      <c r="V2021" s="415"/>
      <c r="W2021" s="415"/>
      <c r="X2021" s="415"/>
      <c r="Y2021" s="415"/>
      <c r="Z2021" s="415"/>
      <c r="AA2021" s="415"/>
      <c r="AB2021" s="415"/>
      <c r="AC2021" s="415"/>
      <c r="AD2021" s="427"/>
      <c r="AE2021" s="415"/>
      <c r="AF2021" s="415"/>
      <c r="AG2021" s="415"/>
      <c r="AH2021" s="415"/>
      <c r="AI2021" s="415"/>
    </row>
    <row r="2022" spans="1:35" s="154" customFormat="1">
      <c r="A2022" s="415"/>
      <c r="B2022" s="415"/>
      <c r="C2022" s="425"/>
      <c r="D2022" s="415"/>
      <c r="E2022" s="415"/>
      <c r="F2022" s="415"/>
      <c r="G2022" s="416"/>
      <c r="H2022" s="416"/>
      <c r="I2022" s="415"/>
      <c r="J2022" s="417"/>
      <c r="K2022" s="415"/>
      <c r="L2022" s="415"/>
      <c r="M2022" s="415"/>
      <c r="N2022" s="418"/>
      <c r="O2022" s="418"/>
      <c r="P2022" s="414"/>
      <c r="Q2022" s="415"/>
      <c r="R2022" s="415"/>
      <c r="S2022" s="415"/>
      <c r="T2022" s="415"/>
      <c r="U2022" s="415"/>
      <c r="V2022" s="415"/>
      <c r="W2022" s="415"/>
      <c r="X2022" s="415"/>
      <c r="Y2022" s="415"/>
      <c r="Z2022" s="415"/>
      <c r="AA2022" s="415"/>
      <c r="AB2022" s="415"/>
      <c r="AC2022" s="415"/>
      <c r="AD2022" s="427"/>
      <c r="AE2022" s="415"/>
      <c r="AF2022" s="415"/>
      <c r="AG2022" s="415"/>
      <c r="AH2022" s="415"/>
      <c r="AI2022" s="415"/>
    </row>
    <row r="2023" spans="1:35" s="154" customFormat="1">
      <c r="A2023" s="415"/>
      <c r="B2023" s="415"/>
      <c r="C2023" s="425"/>
      <c r="D2023" s="415"/>
      <c r="E2023" s="415"/>
      <c r="F2023" s="415"/>
      <c r="G2023" s="416"/>
      <c r="H2023" s="416"/>
      <c r="I2023" s="415"/>
      <c r="J2023" s="417"/>
      <c r="K2023" s="415"/>
      <c r="L2023" s="415"/>
      <c r="M2023" s="415"/>
      <c r="N2023" s="418"/>
      <c r="O2023" s="418"/>
      <c r="P2023" s="414"/>
      <c r="Q2023" s="415"/>
      <c r="R2023" s="415"/>
      <c r="S2023" s="415"/>
      <c r="T2023" s="415"/>
      <c r="U2023" s="415"/>
      <c r="V2023" s="415"/>
      <c r="W2023" s="415"/>
      <c r="X2023" s="415"/>
      <c r="Y2023" s="415"/>
      <c r="Z2023" s="415"/>
      <c r="AA2023" s="415"/>
      <c r="AB2023" s="415"/>
      <c r="AC2023" s="415"/>
      <c r="AD2023" s="427"/>
      <c r="AE2023" s="415"/>
      <c r="AF2023" s="415"/>
      <c r="AG2023" s="415"/>
      <c r="AH2023" s="415"/>
      <c r="AI2023" s="415"/>
    </row>
    <row r="2024" spans="1:35" s="154" customFormat="1">
      <c r="A2024" s="415"/>
      <c r="B2024" s="415"/>
      <c r="C2024" s="425"/>
      <c r="D2024" s="415"/>
      <c r="E2024" s="415"/>
      <c r="F2024" s="415"/>
      <c r="G2024" s="416"/>
      <c r="H2024" s="416"/>
      <c r="I2024" s="415"/>
      <c r="J2024" s="417"/>
      <c r="K2024" s="415"/>
      <c r="L2024" s="415"/>
      <c r="M2024" s="415"/>
      <c r="N2024" s="418"/>
      <c r="O2024" s="418"/>
      <c r="P2024" s="414"/>
      <c r="Q2024" s="415"/>
      <c r="R2024" s="415"/>
      <c r="S2024" s="415"/>
      <c r="T2024" s="415"/>
      <c r="U2024" s="415"/>
      <c r="V2024" s="415"/>
      <c r="W2024" s="415"/>
      <c r="X2024" s="415"/>
      <c r="Y2024" s="415"/>
      <c r="Z2024" s="415"/>
      <c r="AA2024" s="415"/>
      <c r="AB2024" s="415"/>
      <c r="AC2024" s="415"/>
      <c r="AD2024" s="427"/>
      <c r="AE2024" s="415"/>
      <c r="AF2024" s="415"/>
      <c r="AG2024" s="415"/>
      <c r="AH2024" s="415"/>
      <c r="AI2024" s="415"/>
    </row>
    <row r="2025" spans="1:35" s="154" customFormat="1">
      <c r="A2025" s="415"/>
      <c r="B2025" s="415"/>
      <c r="C2025" s="425"/>
      <c r="D2025" s="415"/>
      <c r="E2025" s="415"/>
      <c r="F2025" s="415"/>
      <c r="G2025" s="416"/>
      <c r="H2025" s="416"/>
      <c r="I2025" s="415"/>
      <c r="J2025" s="417"/>
      <c r="K2025" s="415"/>
      <c r="L2025" s="415"/>
      <c r="M2025" s="415"/>
      <c r="N2025" s="418"/>
      <c r="O2025" s="418"/>
      <c r="P2025" s="414"/>
      <c r="Q2025" s="415"/>
      <c r="R2025" s="415"/>
      <c r="S2025" s="415"/>
      <c r="T2025" s="415"/>
      <c r="U2025" s="415"/>
      <c r="V2025" s="415"/>
      <c r="W2025" s="415"/>
      <c r="X2025" s="415"/>
      <c r="Y2025" s="415"/>
      <c r="Z2025" s="415"/>
      <c r="AA2025" s="415"/>
      <c r="AB2025" s="415"/>
      <c r="AC2025" s="415"/>
      <c r="AD2025" s="427"/>
      <c r="AE2025" s="415"/>
      <c r="AF2025" s="415"/>
      <c r="AG2025" s="415"/>
      <c r="AH2025" s="415"/>
      <c r="AI2025" s="415"/>
    </row>
    <row r="2026" spans="1:35" s="154" customFormat="1">
      <c r="A2026" s="415"/>
      <c r="B2026" s="415"/>
      <c r="C2026" s="425"/>
      <c r="D2026" s="415"/>
      <c r="E2026" s="415"/>
      <c r="F2026" s="415"/>
      <c r="G2026" s="416"/>
      <c r="H2026" s="416"/>
      <c r="I2026" s="415"/>
      <c r="J2026" s="417"/>
      <c r="K2026" s="415"/>
      <c r="L2026" s="415"/>
      <c r="M2026" s="415"/>
      <c r="N2026" s="418"/>
      <c r="O2026" s="418"/>
      <c r="P2026" s="414"/>
      <c r="Q2026" s="415"/>
      <c r="R2026" s="415"/>
      <c r="S2026" s="415"/>
      <c r="T2026" s="415"/>
      <c r="U2026" s="415"/>
      <c r="V2026" s="415"/>
      <c r="W2026" s="415"/>
      <c r="X2026" s="415"/>
      <c r="Y2026" s="415"/>
      <c r="Z2026" s="415"/>
      <c r="AA2026" s="415"/>
      <c r="AB2026" s="415"/>
      <c r="AC2026" s="415"/>
      <c r="AD2026" s="427"/>
      <c r="AE2026" s="415"/>
      <c r="AF2026" s="415"/>
      <c r="AG2026" s="415"/>
      <c r="AH2026" s="415"/>
      <c r="AI2026" s="415"/>
    </row>
    <row r="2027" spans="1:35" s="154" customFormat="1">
      <c r="A2027" s="415"/>
      <c r="B2027" s="415"/>
      <c r="C2027" s="425"/>
      <c r="D2027" s="415"/>
      <c r="E2027" s="415"/>
      <c r="F2027" s="415"/>
      <c r="G2027" s="416"/>
      <c r="H2027" s="416"/>
      <c r="I2027" s="415"/>
      <c r="J2027" s="417"/>
      <c r="K2027" s="415"/>
      <c r="L2027" s="415"/>
      <c r="M2027" s="415"/>
      <c r="N2027" s="418"/>
      <c r="O2027" s="418"/>
      <c r="P2027" s="414"/>
      <c r="Q2027" s="415"/>
      <c r="R2027" s="415"/>
      <c r="S2027" s="415"/>
      <c r="T2027" s="415"/>
      <c r="U2027" s="415"/>
      <c r="V2027" s="415"/>
      <c r="W2027" s="415"/>
      <c r="X2027" s="415"/>
      <c r="Y2027" s="415"/>
      <c r="Z2027" s="415"/>
      <c r="AA2027" s="415"/>
      <c r="AB2027" s="415"/>
      <c r="AC2027" s="415"/>
      <c r="AD2027" s="427"/>
      <c r="AE2027" s="415"/>
      <c r="AF2027" s="415"/>
      <c r="AG2027" s="415"/>
      <c r="AH2027" s="415"/>
      <c r="AI2027" s="415"/>
    </row>
    <row r="2028" spans="1:35" s="154" customFormat="1">
      <c r="A2028" s="415"/>
      <c r="B2028" s="415"/>
      <c r="C2028" s="425"/>
      <c r="D2028" s="415"/>
      <c r="E2028" s="415"/>
      <c r="F2028" s="415"/>
      <c r="G2028" s="416"/>
      <c r="H2028" s="416"/>
      <c r="I2028" s="415"/>
      <c r="J2028" s="417"/>
      <c r="K2028" s="415"/>
      <c r="L2028" s="415"/>
      <c r="M2028" s="415"/>
      <c r="N2028" s="418"/>
      <c r="O2028" s="418"/>
      <c r="P2028" s="414"/>
      <c r="Q2028" s="415"/>
      <c r="R2028" s="415"/>
      <c r="S2028" s="415"/>
      <c r="T2028" s="415"/>
      <c r="U2028" s="415"/>
      <c r="V2028" s="415"/>
      <c r="W2028" s="415"/>
      <c r="X2028" s="415"/>
      <c r="Y2028" s="415"/>
      <c r="Z2028" s="415"/>
      <c r="AA2028" s="415"/>
      <c r="AB2028" s="415"/>
      <c r="AC2028" s="415"/>
      <c r="AD2028" s="427"/>
      <c r="AE2028" s="415"/>
      <c r="AF2028" s="415"/>
      <c r="AG2028" s="415"/>
      <c r="AH2028" s="415"/>
      <c r="AI2028" s="415"/>
    </row>
    <row r="2029" spans="1:35" s="154" customFormat="1">
      <c r="A2029" s="415"/>
      <c r="B2029" s="415"/>
      <c r="C2029" s="425"/>
      <c r="D2029" s="415"/>
      <c r="E2029" s="415"/>
      <c r="F2029" s="415"/>
      <c r="G2029" s="416"/>
      <c r="H2029" s="416"/>
      <c r="I2029" s="415"/>
      <c r="J2029" s="417"/>
      <c r="K2029" s="415"/>
      <c r="L2029" s="415"/>
      <c r="M2029" s="415"/>
      <c r="N2029" s="418"/>
      <c r="O2029" s="418"/>
      <c r="P2029" s="414"/>
      <c r="Q2029" s="415"/>
      <c r="R2029" s="415"/>
      <c r="S2029" s="415"/>
      <c r="T2029" s="415"/>
      <c r="U2029" s="415"/>
      <c r="V2029" s="415"/>
      <c r="W2029" s="415"/>
      <c r="X2029" s="415"/>
      <c r="Y2029" s="415"/>
      <c r="Z2029" s="415"/>
      <c r="AA2029" s="415"/>
      <c r="AB2029" s="415"/>
      <c r="AC2029" s="415"/>
      <c r="AD2029" s="427"/>
      <c r="AE2029" s="415"/>
      <c r="AF2029" s="415"/>
      <c r="AG2029" s="415"/>
      <c r="AH2029" s="415"/>
      <c r="AI2029" s="415"/>
    </row>
    <row r="2030" spans="1:35" s="154" customFormat="1">
      <c r="A2030" s="415"/>
      <c r="B2030" s="415"/>
      <c r="C2030" s="425"/>
      <c r="D2030" s="415"/>
      <c r="E2030" s="415"/>
      <c r="F2030" s="415"/>
      <c r="G2030" s="416"/>
      <c r="H2030" s="416"/>
      <c r="I2030" s="415"/>
      <c r="J2030" s="417"/>
      <c r="K2030" s="415"/>
      <c r="L2030" s="415"/>
      <c r="M2030" s="415"/>
      <c r="N2030" s="418"/>
      <c r="O2030" s="418"/>
      <c r="P2030" s="414"/>
      <c r="Q2030" s="415"/>
      <c r="R2030" s="415"/>
      <c r="S2030" s="415"/>
      <c r="T2030" s="415"/>
      <c r="U2030" s="415"/>
      <c r="V2030" s="415"/>
      <c r="W2030" s="415"/>
      <c r="X2030" s="415"/>
      <c r="Y2030" s="415"/>
      <c r="Z2030" s="415"/>
      <c r="AA2030" s="415"/>
      <c r="AB2030" s="415"/>
      <c r="AC2030" s="415"/>
      <c r="AD2030" s="427"/>
      <c r="AE2030" s="415"/>
      <c r="AF2030" s="415"/>
      <c r="AG2030" s="415"/>
      <c r="AH2030" s="415"/>
      <c r="AI2030" s="415"/>
    </row>
    <row r="2031" spans="1:35" s="154" customFormat="1">
      <c r="A2031" s="415"/>
      <c r="B2031" s="415"/>
      <c r="C2031" s="425"/>
      <c r="D2031" s="415"/>
      <c r="E2031" s="415"/>
      <c r="F2031" s="415"/>
      <c r="G2031" s="416"/>
      <c r="H2031" s="416"/>
      <c r="I2031" s="415"/>
      <c r="J2031" s="417"/>
      <c r="K2031" s="415"/>
      <c r="L2031" s="415"/>
      <c r="M2031" s="415"/>
      <c r="N2031" s="418"/>
      <c r="O2031" s="418"/>
      <c r="P2031" s="414"/>
      <c r="Q2031" s="415"/>
      <c r="R2031" s="415"/>
      <c r="S2031" s="415"/>
      <c r="T2031" s="415"/>
      <c r="U2031" s="415"/>
      <c r="V2031" s="415"/>
      <c r="W2031" s="415"/>
      <c r="X2031" s="415"/>
      <c r="Y2031" s="415"/>
      <c r="Z2031" s="415"/>
      <c r="AA2031" s="415"/>
      <c r="AB2031" s="415"/>
      <c r="AC2031" s="415"/>
      <c r="AD2031" s="427"/>
      <c r="AE2031" s="415"/>
      <c r="AF2031" s="415"/>
      <c r="AG2031" s="415"/>
      <c r="AH2031" s="415"/>
      <c r="AI2031" s="415"/>
    </row>
    <row r="2032" spans="1:35" s="154" customFormat="1">
      <c r="A2032" s="415"/>
      <c r="B2032" s="415"/>
      <c r="C2032" s="425"/>
      <c r="D2032" s="415"/>
      <c r="E2032" s="415"/>
      <c r="F2032" s="415"/>
      <c r="G2032" s="416"/>
      <c r="H2032" s="416"/>
      <c r="I2032" s="415"/>
      <c r="J2032" s="417"/>
      <c r="K2032" s="415"/>
      <c r="L2032" s="415"/>
      <c r="M2032" s="415"/>
      <c r="N2032" s="418"/>
      <c r="O2032" s="418"/>
      <c r="P2032" s="414"/>
      <c r="Q2032" s="415"/>
      <c r="R2032" s="415"/>
      <c r="S2032" s="415"/>
      <c r="T2032" s="415"/>
      <c r="U2032" s="415"/>
      <c r="V2032" s="415"/>
      <c r="W2032" s="415"/>
      <c r="X2032" s="415"/>
      <c r="Y2032" s="415"/>
      <c r="Z2032" s="415"/>
      <c r="AA2032" s="415"/>
      <c r="AB2032" s="415"/>
      <c r="AC2032" s="415"/>
      <c r="AD2032" s="427"/>
      <c r="AE2032" s="415"/>
      <c r="AF2032" s="415"/>
      <c r="AG2032" s="415"/>
      <c r="AH2032" s="415"/>
      <c r="AI2032" s="415"/>
    </row>
    <row r="2033" spans="1:35" s="154" customFormat="1">
      <c r="A2033" s="415"/>
      <c r="B2033" s="415"/>
      <c r="C2033" s="425"/>
      <c r="D2033" s="415"/>
      <c r="E2033" s="415"/>
      <c r="F2033" s="415"/>
      <c r="G2033" s="416"/>
      <c r="H2033" s="416"/>
      <c r="I2033" s="415"/>
      <c r="J2033" s="417"/>
      <c r="K2033" s="415"/>
      <c r="L2033" s="415"/>
      <c r="M2033" s="415"/>
      <c r="N2033" s="418"/>
      <c r="O2033" s="418"/>
      <c r="P2033" s="414"/>
      <c r="Q2033" s="415"/>
      <c r="R2033" s="415"/>
      <c r="S2033" s="415"/>
      <c r="T2033" s="415"/>
      <c r="U2033" s="415"/>
      <c r="V2033" s="415"/>
      <c r="W2033" s="415"/>
      <c r="X2033" s="415"/>
      <c r="Y2033" s="415"/>
      <c r="Z2033" s="415"/>
      <c r="AA2033" s="415"/>
      <c r="AB2033" s="415"/>
      <c r="AC2033" s="415"/>
      <c r="AD2033" s="427"/>
      <c r="AE2033" s="415"/>
      <c r="AF2033" s="415"/>
      <c r="AG2033" s="415"/>
      <c r="AH2033" s="415"/>
      <c r="AI2033" s="415"/>
    </row>
    <row r="2034" spans="1:35" s="154" customFormat="1">
      <c r="A2034" s="415"/>
      <c r="B2034" s="415"/>
      <c r="C2034" s="425"/>
      <c r="D2034" s="415"/>
      <c r="E2034" s="415"/>
      <c r="F2034" s="415"/>
      <c r="G2034" s="416"/>
      <c r="H2034" s="416"/>
      <c r="I2034" s="415"/>
      <c r="J2034" s="417"/>
      <c r="K2034" s="415"/>
      <c r="L2034" s="415"/>
      <c r="M2034" s="415"/>
      <c r="N2034" s="418"/>
      <c r="O2034" s="418"/>
      <c r="P2034" s="414"/>
      <c r="Q2034" s="415"/>
      <c r="R2034" s="415"/>
      <c r="S2034" s="415"/>
      <c r="T2034" s="415"/>
      <c r="U2034" s="415"/>
      <c r="V2034" s="415"/>
      <c r="W2034" s="415"/>
      <c r="X2034" s="415"/>
      <c r="Y2034" s="415"/>
      <c r="Z2034" s="415"/>
      <c r="AA2034" s="415"/>
      <c r="AB2034" s="415"/>
      <c r="AC2034" s="415"/>
      <c r="AD2034" s="427"/>
      <c r="AE2034" s="415"/>
      <c r="AF2034" s="415"/>
      <c r="AG2034" s="415"/>
      <c r="AH2034" s="415"/>
      <c r="AI2034" s="415"/>
    </row>
    <row r="2035" spans="1:35" s="154" customFormat="1">
      <c r="A2035" s="415"/>
      <c r="B2035" s="415"/>
      <c r="C2035" s="425"/>
      <c r="D2035" s="415"/>
      <c r="E2035" s="415"/>
      <c r="F2035" s="415"/>
      <c r="G2035" s="416"/>
      <c r="H2035" s="416"/>
      <c r="I2035" s="415"/>
      <c r="J2035" s="417"/>
      <c r="K2035" s="415"/>
      <c r="L2035" s="415"/>
      <c r="M2035" s="415"/>
      <c r="N2035" s="418"/>
      <c r="O2035" s="418"/>
      <c r="P2035" s="414"/>
      <c r="Q2035" s="415"/>
      <c r="R2035" s="415"/>
      <c r="S2035" s="415"/>
      <c r="T2035" s="415"/>
      <c r="U2035" s="415"/>
      <c r="V2035" s="415"/>
      <c r="W2035" s="415"/>
      <c r="X2035" s="415"/>
      <c r="Y2035" s="415"/>
      <c r="Z2035" s="415"/>
      <c r="AA2035" s="415"/>
      <c r="AB2035" s="415"/>
      <c r="AC2035" s="415"/>
      <c r="AD2035" s="427"/>
      <c r="AE2035" s="415"/>
      <c r="AF2035" s="415"/>
      <c r="AG2035" s="415"/>
      <c r="AH2035" s="415"/>
      <c r="AI2035" s="415"/>
    </row>
    <row r="2036" spans="1:35" s="154" customFormat="1">
      <c r="A2036" s="415"/>
      <c r="B2036" s="415"/>
      <c r="C2036" s="425"/>
      <c r="D2036" s="415"/>
      <c r="E2036" s="415"/>
      <c r="F2036" s="415"/>
      <c r="G2036" s="416"/>
      <c r="H2036" s="416"/>
      <c r="I2036" s="415"/>
      <c r="J2036" s="417"/>
      <c r="K2036" s="415"/>
      <c r="L2036" s="415"/>
      <c r="M2036" s="415"/>
      <c r="N2036" s="418"/>
      <c r="O2036" s="418"/>
      <c r="P2036" s="414"/>
      <c r="Q2036" s="415"/>
      <c r="R2036" s="415"/>
      <c r="S2036" s="415"/>
      <c r="T2036" s="415"/>
      <c r="U2036" s="415"/>
      <c r="V2036" s="415"/>
      <c r="W2036" s="415"/>
      <c r="X2036" s="415"/>
      <c r="Y2036" s="415"/>
      <c r="Z2036" s="415"/>
      <c r="AA2036" s="415"/>
      <c r="AB2036" s="415"/>
      <c r="AC2036" s="415"/>
      <c r="AD2036" s="427"/>
      <c r="AE2036" s="415"/>
      <c r="AF2036" s="415"/>
      <c r="AG2036" s="415"/>
      <c r="AH2036" s="415"/>
      <c r="AI2036" s="415"/>
    </row>
    <row r="2037" spans="1:35" s="154" customFormat="1">
      <c r="A2037" s="415"/>
      <c r="B2037" s="415"/>
      <c r="C2037" s="425"/>
      <c r="D2037" s="415"/>
      <c r="E2037" s="415"/>
      <c r="F2037" s="415"/>
      <c r="G2037" s="416"/>
      <c r="H2037" s="416"/>
      <c r="I2037" s="415"/>
      <c r="J2037" s="417"/>
      <c r="K2037" s="415"/>
      <c r="L2037" s="415"/>
      <c r="M2037" s="415"/>
      <c r="N2037" s="418"/>
      <c r="O2037" s="418"/>
      <c r="P2037" s="414"/>
      <c r="Q2037" s="415"/>
      <c r="R2037" s="415"/>
      <c r="S2037" s="415"/>
      <c r="T2037" s="415"/>
      <c r="U2037" s="415"/>
      <c r="V2037" s="415"/>
      <c r="W2037" s="415"/>
      <c r="X2037" s="415"/>
      <c r="Y2037" s="415"/>
      <c r="Z2037" s="415"/>
      <c r="AA2037" s="415"/>
      <c r="AB2037" s="415"/>
      <c r="AC2037" s="415"/>
      <c r="AD2037" s="427"/>
      <c r="AE2037" s="415"/>
      <c r="AF2037" s="415"/>
      <c r="AG2037" s="415"/>
      <c r="AH2037" s="415"/>
      <c r="AI2037" s="415"/>
    </row>
    <row r="2038" spans="1:35" s="154" customFormat="1">
      <c r="A2038" s="415"/>
      <c r="B2038" s="415"/>
      <c r="C2038" s="425"/>
      <c r="D2038" s="415"/>
      <c r="E2038" s="415"/>
      <c r="F2038" s="415"/>
      <c r="G2038" s="416"/>
      <c r="H2038" s="416"/>
      <c r="I2038" s="415"/>
      <c r="J2038" s="417"/>
      <c r="K2038" s="415"/>
      <c r="L2038" s="415"/>
      <c r="M2038" s="415"/>
      <c r="N2038" s="418"/>
      <c r="O2038" s="418"/>
      <c r="P2038" s="414"/>
      <c r="Q2038" s="415"/>
      <c r="R2038" s="415"/>
      <c r="S2038" s="415"/>
      <c r="T2038" s="415"/>
      <c r="U2038" s="415"/>
      <c r="V2038" s="415"/>
      <c r="W2038" s="415"/>
      <c r="X2038" s="415"/>
      <c r="Y2038" s="415"/>
      <c r="Z2038" s="415"/>
      <c r="AA2038" s="415"/>
      <c r="AB2038" s="415"/>
      <c r="AC2038" s="415"/>
      <c r="AD2038" s="427"/>
      <c r="AE2038" s="415"/>
      <c r="AF2038" s="415"/>
      <c r="AG2038" s="415"/>
      <c r="AH2038" s="415"/>
      <c r="AI2038" s="415"/>
    </row>
    <row r="2039" spans="1:35" s="154" customFormat="1">
      <c r="A2039" s="415"/>
      <c r="B2039" s="415"/>
      <c r="C2039" s="425"/>
      <c r="D2039" s="415"/>
      <c r="E2039" s="415"/>
      <c r="F2039" s="415"/>
      <c r="G2039" s="416"/>
      <c r="H2039" s="416"/>
      <c r="I2039" s="415"/>
      <c r="J2039" s="417"/>
      <c r="K2039" s="415"/>
      <c r="L2039" s="415"/>
      <c r="M2039" s="415"/>
      <c r="N2039" s="418"/>
      <c r="O2039" s="418"/>
      <c r="P2039" s="414"/>
      <c r="Q2039" s="415"/>
      <c r="R2039" s="415"/>
      <c r="S2039" s="415"/>
      <c r="T2039" s="415"/>
      <c r="U2039" s="415"/>
      <c r="V2039" s="415"/>
      <c r="W2039" s="415"/>
      <c r="X2039" s="415"/>
      <c r="Y2039" s="415"/>
      <c r="Z2039" s="415"/>
      <c r="AA2039" s="415"/>
      <c r="AB2039" s="415"/>
      <c r="AC2039" s="415"/>
      <c r="AD2039" s="427"/>
      <c r="AE2039" s="415"/>
      <c r="AF2039" s="415"/>
      <c r="AG2039" s="415"/>
      <c r="AH2039" s="415"/>
      <c r="AI2039" s="415"/>
    </row>
    <row r="2040" spans="1:35" s="154" customFormat="1">
      <c r="A2040" s="415"/>
      <c r="B2040" s="415"/>
      <c r="C2040" s="425"/>
      <c r="D2040" s="415"/>
      <c r="E2040" s="415"/>
      <c r="F2040" s="415"/>
      <c r="G2040" s="416"/>
      <c r="H2040" s="416"/>
      <c r="I2040" s="415"/>
      <c r="J2040" s="417"/>
      <c r="K2040" s="415"/>
      <c r="L2040" s="415"/>
      <c r="M2040" s="415"/>
      <c r="N2040" s="418"/>
      <c r="O2040" s="418"/>
      <c r="P2040" s="414"/>
      <c r="Q2040" s="415"/>
      <c r="R2040" s="415"/>
      <c r="S2040" s="415"/>
      <c r="T2040" s="415"/>
      <c r="U2040" s="415"/>
      <c r="V2040" s="415"/>
      <c r="W2040" s="415"/>
      <c r="X2040" s="415"/>
      <c r="Y2040" s="415"/>
      <c r="Z2040" s="415"/>
      <c r="AA2040" s="415"/>
      <c r="AB2040" s="415"/>
      <c r="AC2040" s="415"/>
      <c r="AD2040" s="427"/>
      <c r="AE2040" s="415"/>
      <c r="AF2040" s="415"/>
      <c r="AG2040" s="415"/>
      <c r="AH2040" s="415"/>
      <c r="AI2040" s="415"/>
    </row>
    <row r="2041" spans="1:35" s="154" customFormat="1">
      <c r="A2041" s="415"/>
      <c r="B2041" s="415"/>
      <c r="C2041" s="425"/>
      <c r="D2041" s="415"/>
      <c r="E2041" s="415"/>
      <c r="F2041" s="415"/>
      <c r="G2041" s="416"/>
      <c r="H2041" s="416"/>
      <c r="I2041" s="415"/>
      <c r="J2041" s="417"/>
      <c r="K2041" s="415"/>
      <c r="L2041" s="415"/>
      <c r="M2041" s="415"/>
      <c r="N2041" s="418"/>
      <c r="O2041" s="418"/>
      <c r="P2041" s="414"/>
      <c r="Q2041" s="415"/>
      <c r="R2041" s="415"/>
      <c r="S2041" s="415"/>
      <c r="T2041" s="415"/>
      <c r="U2041" s="415"/>
      <c r="V2041" s="415"/>
      <c r="W2041" s="415"/>
      <c r="X2041" s="415"/>
      <c r="Y2041" s="415"/>
      <c r="Z2041" s="415"/>
      <c r="AA2041" s="415"/>
      <c r="AB2041" s="415"/>
      <c r="AC2041" s="415"/>
      <c r="AD2041" s="427"/>
      <c r="AE2041" s="415"/>
      <c r="AF2041" s="415"/>
      <c r="AG2041" s="415"/>
      <c r="AH2041" s="415"/>
      <c r="AI2041" s="415"/>
    </row>
    <row r="2042" spans="1:35" s="154" customFormat="1">
      <c r="A2042" s="415"/>
      <c r="B2042" s="415"/>
      <c r="C2042" s="425"/>
      <c r="D2042" s="415"/>
      <c r="E2042" s="415"/>
      <c r="F2042" s="415"/>
      <c r="G2042" s="416"/>
      <c r="H2042" s="416"/>
      <c r="I2042" s="415"/>
      <c r="J2042" s="417"/>
      <c r="K2042" s="415"/>
      <c r="L2042" s="415"/>
      <c r="M2042" s="415"/>
      <c r="N2042" s="418"/>
      <c r="O2042" s="418"/>
      <c r="P2042" s="414"/>
      <c r="Q2042" s="415"/>
      <c r="R2042" s="415"/>
      <c r="S2042" s="415"/>
      <c r="T2042" s="415"/>
      <c r="U2042" s="415"/>
      <c r="V2042" s="415"/>
      <c r="W2042" s="415"/>
      <c r="X2042" s="415"/>
      <c r="Y2042" s="415"/>
      <c r="Z2042" s="415"/>
      <c r="AA2042" s="415"/>
      <c r="AB2042" s="415"/>
      <c r="AC2042" s="415"/>
      <c r="AD2042" s="427"/>
      <c r="AE2042" s="415"/>
      <c r="AF2042" s="415"/>
      <c r="AG2042" s="415"/>
      <c r="AH2042" s="415"/>
      <c r="AI2042" s="415"/>
    </row>
    <row r="2043" spans="1:35" s="154" customFormat="1">
      <c r="A2043" s="415"/>
      <c r="B2043" s="415"/>
      <c r="C2043" s="425"/>
      <c r="D2043" s="415"/>
      <c r="E2043" s="415"/>
      <c r="F2043" s="415"/>
      <c r="G2043" s="416"/>
      <c r="H2043" s="416"/>
      <c r="I2043" s="415"/>
      <c r="J2043" s="417"/>
      <c r="K2043" s="415"/>
      <c r="L2043" s="415"/>
      <c r="M2043" s="415"/>
      <c r="N2043" s="418"/>
      <c r="O2043" s="418"/>
      <c r="P2043" s="414"/>
      <c r="Q2043" s="415"/>
      <c r="R2043" s="415"/>
      <c r="S2043" s="415"/>
      <c r="T2043" s="415"/>
      <c r="U2043" s="415"/>
      <c r="V2043" s="415"/>
      <c r="W2043" s="415"/>
      <c r="X2043" s="415"/>
      <c r="Y2043" s="415"/>
      <c r="Z2043" s="415"/>
      <c r="AA2043" s="415"/>
      <c r="AB2043" s="415"/>
      <c r="AC2043" s="415"/>
      <c r="AD2043" s="427"/>
      <c r="AE2043" s="415"/>
      <c r="AF2043" s="415"/>
      <c r="AG2043" s="415"/>
      <c r="AH2043" s="415"/>
      <c r="AI2043" s="415"/>
    </row>
    <row r="2044" spans="1:35" s="154" customFormat="1">
      <c r="A2044" s="415"/>
      <c r="B2044" s="415"/>
      <c r="C2044" s="425"/>
      <c r="D2044" s="415"/>
      <c r="E2044" s="415"/>
      <c r="F2044" s="415"/>
      <c r="G2044" s="416"/>
      <c r="H2044" s="416"/>
      <c r="I2044" s="415"/>
      <c r="J2044" s="417"/>
      <c r="K2044" s="415"/>
      <c r="L2044" s="415"/>
      <c r="M2044" s="415"/>
      <c r="N2044" s="418"/>
      <c r="O2044" s="418"/>
      <c r="P2044" s="414"/>
      <c r="Q2044" s="415"/>
      <c r="R2044" s="415"/>
      <c r="S2044" s="415"/>
      <c r="T2044" s="415"/>
      <c r="U2044" s="415"/>
      <c r="V2044" s="415"/>
      <c r="W2044" s="415"/>
      <c r="X2044" s="415"/>
      <c r="Y2044" s="415"/>
      <c r="Z2044" s="415"/>
      <c r="AA2044" s="415"/>
      <c r="AB2044" s="415"/>
      <c r="AC2044" s="415"/>
      <c r="AD2044" s="427"/>
      <c r="AE2044" s="415"/>
      <c r="AF2044" s="415"/>
      <c r="AG2044" s="415"/>
      <c r="AH2044" s="415"/>
      <c r="AI2044" s="415"/>
    </row>
    <row r="2045" spans="1:35" s="154" customFormat="1">
      <c r="A2045" s="415"/>
      <c r="B2045" s="415"/>
      <c r="C2045" s="425"/>
      <c r="D2045" s="415"/>
      <c r="E2045" s="415"/>
      <c r="F2045" s="415"/>
      <c r="G2045" s="416"/>
      <c r="H2045" s="416"/>
      <c r="I2045" s="415"/>
      <c r="J2045" s="417"/>
      <c r="K2045" s="415"/>
      <c r="L2045" s="415"/>
      <c r="M2045" s="415"/>
      <c r="N2045" s="418"/>
      <c r="O2045" s="418"/>
      <c r="P2045" s="414"/>
      <c r="Q2045" s="415"/>
      <c r="R2045" s="415"/>
      <c r="S2045" s="415"/>
      <c r="T2045" s="415"/>
      <c r="U2045" s="415"/>
      <c r="V2045" s="415"/>
      <c r="W2045" s="415"/>
      <c r="X2045" s="415"/>
      <c r="Y2045" s="415"/>
      <c r="Z2045" s="415"/>
      <c r="AA2045" s="415"/>
      <c r="AB2045" s="415"/>
      <c r="AC2045" s="415"/>
      <c r="AD2045" s="427"/>
      <c r="AE2045" s="415"/>
      <c r="AF2045" s="415"/>
      <c r="AG2045" s="415"/>
      <c r="AH2045" s="415"/>
      <c r="AI2045" s="415"/>
    </row>
    <row r="2046" spans="1:35" s="154" customFormat="1">
      <c r="A2046" s="415"/>
      <c r="B2046" s="415"/>
      <c r="C2046" s="425"/>
      <c r="D2046" s="415"/>
      <c r="E2046" s="415"/>
      <c r="F2046" s="415"/>
      <c r="G2046" s="416"/>
      <c r="H2046" s="416"/>
      <c r="I2046" s="415"/>
      <c r="J2046" s="417"/>
      <c r="K2046" s="415"/>
      <c r="L2046" s="415"/>
      <c r="M2046" s="415"/>
      <c r="N2046" s="418"/>
      <c r="O2046" s="418"/>
      <c r="P2046" s="414"/>
      <c r="Q2046" s="415"/>
      <c r="R2046" s="415"/>
      <c r="S2046" s="415"/>
      <c r="T2046" s="415"/>
      <c r="U2046" s="415"/>
      <c r="V2046" s="415"/>
      <c r="W2046" s="415"/>
      <c r="X2046" s="415"/>
      <c r="Y2046" s="415"/>
      <c r="Z2046" s="415"/>
      <c r="AA2046" s="415"/>
      <c r="AB2046" s="415"/>
      <c r="AC2046" s="415"/>
      <c r="AD2046" s="427"/>
      <c r="AE2046" s="415"/>
      <c r="AF2046" s="415"/>
      <c r="AG2046" s="415"/>
      <c r="AH2046" s="415"/>
      <c r="AI2046" s="415"/>
    </row>
    <row r="2047" spans="1:35" s="154" customFormat="1">
      <c r="A2047" s="415"/>
      <c r="B2047" s="415"/>
      <c r="C2047" s="425"/>
      <c r="D2047" s="415"/>
      <c r="E2047" s="415"/>
      <c r="F2047" s="415"/>
      <c r="G2047" s="416"/>
      <c r="H2047" s="416"/>
      <c r="I2047" s="415"/>
      <c r="J2047" s="417"/>
      <c r="K2047" s="415"/>
      <c r="L2047" s="415"/>
      <c r="M2047" s="415"/>
      <c r="N2047" s="418"/>
      <c r="O2047" s="418"/>
      <c r="P2047" s="414"/>
      <c r="Q2047" s="415"/>
      <c r="R2047" s="415"/>
      <c r="S2047" s="415"/>
      <c r="T2047" s="415"/>
      <c r="U2047" s="415"/>
      <c r="V2047" s="415"/>
      <c r="W2047" s="415"/>
      <c r="X2047" s="415"/>
      <c r="Y2047" s="415"/>
      <c r="Z2047" s="415"/>
      <c r="AA2047" s="415"/>
      <c r="AB2047" s="415"/>
      <c r="AC2047" s="415"/>
      <c r="AD2047" s="427"/>
      <c r="AE2047" s="415"/>
      <c r="AF2047" s="415"/>
      <c r="AG2047" s="415"/>
      <c r="AH2047" s="415"/>
      <c r="AI2047" s="415"/>
    </row>
    <row r="2048" spans="1:35" s="154" customFormat="1">
      <c r="A2048" s="415"/>
      <c r="B2048" s="415"/>
      <c r="C2048" s="425"/>
      <c r="D2048" s="415"/>
      <c r="E2048" s="415"/>
      <c r="F2048" s="415"/>
      <c r="G2048" s="416"/>
      <c r="H2048" s="416"/>
      <c r="I2048" s="415"/>
      <c r="J2048" s="417"/>
      <c r="K2048" s="415"/>
      <c r="L2048" s="415"/>
      <c r="M2048" s="415"/>
      <c r="N2048" s="418"/>
      <c r="O2048" s="418"/>
      <c r="P2048" s="414"/>
      <c r="Q2048" s="415"/>
      <c r="R2048" s="415"/>
      <c r="S2048" s="415"/>
      <c r="T2048" s="415"/>
      <c r="U2048" s="415"/>
      <c r="V2048" s="415"/>
      <c r="W2048" s="415"/>
      <c r="X2048" s="415"/>
      <c r="Y2048" s="415"/>
      <c r="Z2048" s="415"/>
      <c r="AA2048" s="415"/>
      <c r="AB2048" s="415"/>
      <c r="AC2048" s="415"/>
      <c r="AD2048" s="427"/>
      <c r="AE2048" s="415"/>
      <c r="AF2048" s="415"/>
      <c r="AG2048" s="415"/>
      <c r="AH2048" s="415"/>
      <c r="AI2048" s="415"/>
    </row>
    <row r="2049" spans="1:35" s="154" customFormat="1">
      <c r="A2049" s="415"/>
      <c r="B2049" s="415"/>
      <c r="C2049" s="425"/>
      <c r="D2049" s="415"/>
      <c r="E2049" s="415"/>
      <c r="F2049" s="415"/>
      <c r="G2049" s="416"/>
      <c r="H2049" s="416"/>
      <c r="I2049" s="415"/>
      <c r="J2049" s="417"/>
      <c r="K2049" s="415"/>
      <c r="L2049" s="415"/>
      <c r="M2049" s="415"/>
      <c r="N2049" s="418"/>
      <c r="O2049" s="418"/>
      <c r="P2049" s="414"/>
      <c r="Q2049" s="415"/>
      <c r="R2049" s="415"/>
      <c r="S2049" s="415"/>
      <c r="T2049" s="415"/>
      <c r="U2049" s="415"/>
      <c r="V2049" s="415"/>
      <c r="W2049" s="415"/>
      <c r="X2049" s="415"/>
      <c r="Y2049" s="415"/>
      <c r="Z2049" s="415"/>
      <c r="AA2049" s="415"/>
      <c r="AB2049" s="415"/>
      <c r="AC2049" s="415"/>
      <c r="AD2049" s="427"/>
      <c r="AE2049" s="415"/>
      <c r="AF2049" s="415"/>
      <c r="AG2049" s="415"/>
      <c r="AH2049" s="415"/>
      <c r="AI2049" s="415"/>
    </row>
    <row r="2050" spans="1:35" s="154" customFormat="1">
      <c r="A2050" s="415"/>
      <c r="B2050" s="415"/>
      <c r="C2050" s="425"/>
      <c r="D2050" s="415"/>
      <c r="E2050" s="415"/>
      <c r="F2050" s="415"/>
      <c r="G2050" s="416"/>
      <c r="H2050" s="416"/>
      <c r="I2050" s="415"/>
      <c r="J2050" s="417"/>
      <c r="K2050" s="415"/>
      <c r="L2050" s="415"/>
      <c r="M2050" s="415"/>
      <c r="N2050" s="418"/>
      <c r="O2050" s="418"/>
      <c r="P2050" s="414"/>
      <c r="Q2050" s="415"/>
      <c r="R2050" s="415"/>
      <c r="S2050" s="415"/>
      <c r="T2050" s="415"/>
      <c r="U2050" s="415"/>
      <c r="V2050" s="415"/>
      <c r="W2050" s="415"/>
      <c r="X2050" s="415"/>
      <c r="Y2050" s="415"/>
      <c r="Z2050" s="415"/>
      <c r="AA2050" s="415"/>
      <c r="AB2050" s="415"/>
      <c r="AC2050" s="415"/>
      <c r="AD2050" s="427"/>
      <c r="AE2050" s="415"/>
      <c r="AF2050" s="415"/>
      <c r="AG2050" s="415"/>
      <c r="AH2050" s="415"/>
      <c r="AI2050" s="415"/>
    </row>
    <row r="2051" spans="1:35" s="154" customFormat="1">
      <c r="A2051" s="415"/>
      <c r="B2051" s="415"/>
      <c r="C2051" s="425"/>
      <c r="D2051" s="415"/>
      <c r="E2051" s="415"/>
      <c r="F2051" s="415"/>
      <c r="G2051" s="416"/>
      <c r="H2051" s="416"/>
      <c r="I2051" s="415"/>
      <c r="J2051" s="417"/>
      <c r="K2051" s="415"/>
      <c r="L2051" s="415"/>
      <c r="M2051" s="415"/>
      <c r="N2051" s="418"/>
      <c r="O2051" s="418"/>
      <c r="P2051" s="414"/>
      <c r="Q2051" s="415"/>
      <c r="R2051" s="415"/>
      <c r="S2051" s="415"/>
      <c r="T2051" s="415"/>
      <c r="U2051" s="415"/>
      <c r="V2051" s="415"/>
      <c r="W2051" s="415"/>
      <c r="X2051" s="415"/>
      <c r="Y2051" s="415"/>
      <c r="Z2051" s="415"/>
      <c r="AA2051" s="415"/>
      <c r="AB2051" s="415"/>
      <c r="AC2051" s="415"/>
      <c r="AD2051" s="427"/>
      <c r="AE2051" s="415"/>
      <c r="AF2051" s="415"/>
      <c r="AG2051" s="415"/>
      <c r="AH2051" s="415"/>
      <c r="AI2051" s="415"/>
    </row>
    <row r="2052" spans="1:35" s="154" customFormat="1">
      <c r="A2052" s="415"/>
      <c r="B2052" s="415"/>
      <c r="C2052" s="425"/>
      <c r="D2052" s="415"/>
      <c r="E2052" s="415"/>
      <c r="F2052" s="415"/>
      <c r="G2052" s="416"/>
      <c r="H2052" s="416"/>
      <c r="I2052" s="415"/>
      <c r="J2052" s="417"/>
      <c r="K2052" s="415"/>
      <c r="L2052" s="415"/>
      <c r="M2052" s="415"/>
      <c r="N2052" s="418"/>
      <c r="O2052" s="418"/>
      <c r="P2052" s="414"/>
      <c r="Q2052" s="415"/>
      <c r="R2052" s="415"/>
      <c r="S2052" s="415"/>
      <c r="T2052" s="415"/>
      <c r="U2052" s="415"/>
      <c r="V2052" s="415"/>
      <c r="W2052" s="415"/>
      <c r="X2052" s="415"/>
      <c r="Y2052" s="415"/>
      <c r="Z2052" s="415"/>
      <c r="AA2052" s="415"/>
      <c r="AB2052" s="415"/>
      <c r="AC2052" s="415"/>
      <c r="AD2052" s="427"/>
      <c r="AE2052" s="415"/>
      <c r="AF2052" s="415"/>
      <c r="AG2052" s="415"/>
      <c r="AH2052" s="415"/>
      <c r="AI2052" s="415"/>
    </row>
    <row r="2053" spans="1:35" s="154" customFormat="1">
      <c r="A2053" s="415"/>
      <c r="B2053" s="415"/>
      <c r="C2053" s="425"/>
      <c r="D2053" s="415"/>
      <c r="E2053" s="415"/>
      <c r="F2053" s="415"/>
      <c r="G2053" s="416"/>
      <c r="H2053" s="416"/>
      <c r="I2053" s="415"/>
      <c r="J2053" s="417"/>
      <c r="K2053" s="415"/>
      <c r="L2053" s="415"/>
      <c r="M2053" s="415"/>
      <c r="N2053" s="418"/>
      <c r="O2053" s="418"/>
      <c r="P2053" s="414"/>
      <c r="Q2053" s="415"/>
      <c r="R2053" s="415"/>
      <c r="S2053" s="415"/>
      <c r="T2053" s="415"/>
      <c r="U2053" s="415"/>
      <c r="V2053" s="415"/>
      <c r="W2053" s="415"/>
      <c r="X2053" s="415"/>
      <c r="Y2053" s="415"/>
      <c r="Z2053" s="415"/>
      <c r="AA2053" s="415"/>
      <c r="AB2053" s="415"/>
      <c r="AC2053" s="415"/>
      <c r="AD2053" s="427"/>
      <c r="AE2053" s="415"/>
      <c r="AF2053" s="415"/>
      <c r="AG2053" s="415"/>
      <c r="AH2053" s="415"/>
      <c r="AI2053" s="415"/>
    </row>
    <row r="2054" spans="1:35" s="154" customFormat="1">
      <c r="A2054" s="415"/>
      <c r="B2054" s="415"/>
      <c r="C2054" s="425"/>
      <c r="D2054" s="415"/>
      <c r="E2054" s="415"/>
      <c r="F2054" s="415"/>
      <c r="G2054" s="416"/>
      <c r="H2054" s="416"/>
      <c r="I2054" s="415"/>
      <c r="J2054" s="417"/>
      <c r="K2054" s="415"/>
      <c r="L2054" s="415"/>
      <c r="M2054" s="415"/>
      <c r="N2054" s="418"/>
      <c r="O2054" s="418"/>
      <c r="P2054" s="414"/>
      <c r="Q2054" s="415"/>
      <c r="R2054" s="415"/>
      <c r="S2054" s="415"/>
      <c r="T2054" s="415"/>
      <c r="U2054" s="415"/>
      <c r="V2054" s="415"/>
      <c r="W2054" s="415"/>
      <c r="X2054" s="415"/>
      <c r="Y2054" s="415"/>
      <c r="Z2054" s="415"/>
      <c r="AA2054" s="415"/>
      <c r="AB2054" s="415"/>
      <c r="AC2054" s="415"/>
      <c r="AD2054" s="427"/>
      <c r="AE2054" s="415"/>
      <c r="AF2054" s="415"/>
      <c r="AG2054" s="415"/>
      <c r="AH2054" s="415"/>
      <c r="AI2054" s="415"/>
    </row>
    <row r="2055" spans="1:35" s="154" customFormat="1">
      <c r="A2055" s="415"/>
      <c r="B2055" s="415"/>
      <c r="C2055" s="425"/>
      <c r="D2055" s="415"/>
      <c r="E2055" s="415"/>
      <c r="F2055" s="415"/>
      <c r="G2055" s="416"/>
      <c r="H2055" s="416"/>
      <c r="I2055" s="415"/>
      <c r="J2055" s="417"/>
      <c r="K2055" s="415"/>
      <c r="L2055" s="415"/>
      <c r="M2055" s="415"/>
      <c r="N2055" s="418"/>
      <c r="O2055" s="418"/>
      <c r="P2055" s="414"/>
      <c r="Q2055" s="415"/>
      <c r="R2055" s="415"/>
      <c r="S2055" s="415"/>
      <c r="T2055" s="415"/>
      <c r="U2055" s="415"/>
      <c r="V2055" s="415"/>
      <c r="W2055" s="415"/>
      <c r="X2055" s="415"/>
      <c r="Y2055" s="415"/>
      <c r="Z2055" s="415"/>
      <c r="AA2055" s="415"/>
      <c r="AB2055" s="415"/>
      <c r="AC2055" s="415"/>
      <c r="AD2055" s="427"/>
      <c r="AE2055" s="415"/>
      <c r="AF2055" s="415"/>
      <c r="AG2055" s="415"/>
      <c r="AH2055" s="415"/>
      <c r="AI2055" s="415"/>
    </row>
    <row r="2056" spans="1:35" s="154" customFormat="1">
      <c r="A2056" s="415"/>
      <c r="B2056" s="415"/>
      <c r="C2056" s="425"/>
      <c r="D2056" s="415"/>
      <c r="E2056" s="415"/>
      <c r="F2056" s="415"/>
      <c r="G2056" s="416"/>
      <c r="H2056" s="416"/>
      <c r="I2056" s="415"/>
      <c r="J2056" s="417"/>
      <c r="K2056" s="415"/>
      <c r="L2056" s="415"/>
      <c r="M2056" s="415"/>
      <c r="N2056" s="418"/>
      <c r="O2056" s="418"/>
      <c r="P2056" s="414"/>
      <c r="Q2056" s="415"/>
      <c r="R2056" s="415"/>
      <c r="S2056" s="415"/>
      <c r="T2056" s="415"/>
      <c r="U2056" s="415"/>
      <c r="V2056" s="415"/>
      <c r="W2056" s="415"/>
      <c r="X2056" s="415"/>
      <c r="Y2056" s="415"/>
      <c r="Z2056" s="415"/>
      <c r="AA2056" s="415"/>
      <c r="AB2056" s="415"/>
      <c r="AC2056" s="415"/>
      <c r="AD2056" s="427"/>
      <c r="AE2056" s="415"/>
      <c r="AF2056" s="415"/>
      <c r="AG2056" s="415"/>
      <c r="AH2056" s="415"/>
      <c r="AI2056" s="415"/>
    </row>
    <row r="2057" spans="1:35" s="154" customFormat="1">
      <c r="A2057" s="415"/>
      <c r="B2057" s="415"/>
      <c r="C2057" s="425"/>
      <c r="D2057" s="415"/>
      <c r="E2057" s="415"/>
      <c r="F2057" s="415"/>
      <c r="G2057" s="416"/>
      <c r="H2057" s="416"/>
      <c r="I2057" s="415"/>
      <c r="J2057" s="417"/>
      <c r="K2057" s="415"/>
      <c r="L2057" s="415"/>
      <c r="M2057" s="415"/>
      <c r="N2057" s="418"/>
      <c r="O2057" s="418"/>
      <c r="P2057" s="414"/>
      <c r="Q2057" s="415"/>
      <c r="R2057" s="415"/>
      <c r="S2057" s="415"/>
      <c r="T2057" s="415"/>
      <c r="U2057" s="415"/>
      <c r="V2057" s="415"/>
      <c r="W2057" s="415"/>
      <c r="X2057" s="415"/>
      <c r="Y2057" s="415"/>
      <c r="Z2057" s="415"/>
      <c r="AA2057" s="415"/>
      <c r="AB2057" s="415"/>
      <c r="AC2057" s="415"/>
      <c r="AD2057" s="427"/>
      <c r="AE2057" s="415"/>
      <c r="AF2057" s="415"/>
      <c r="AG2057" s="415"/>
      <c r="AH2057" s="415"/>
      <c r="AI2057" s="415"/>
    </row>
    <row r="2058" spans="1:35" s="154" customFormat="1">
      <c r="A2058" s="415"/>
      <c r="B2058" s="415"/>
      <c r="C2058" s="425"/>
      <c r="D2058" s="415"/>
      <c r="E2058" s="415"/>
      <c r="F2058" s="415"/>
      <c r="G2058" s="416"/>
      <c r="H2058" s="416"/>
      <c r="I2058" s="415"/>
      <c r="J2058" s="417"/>
      <c r="K2058" s="415"/>
      <c r="L2058" s="415"/>
      <c r="M2058" s="415"/>
      <c r="N2058" s="418"/>
      <c r="O2058" s="418"/>
      <c r="P2058" s="414"/>
      <c r="Q2058" s="415"/>
      <c r="R2058" s="415"/>
      <c r="S2058" s="415"/>
      <c r="T2058" s="415"/>
      <c r="U2058" s="415"/>
      <c r="V2058" s="415"/>
      <c r="W2058" s="415"/>
      <c r="X2058" s="415"/>
      <c r="Y2058" s="415"/>
      <c r="Z2058" s="415"/>
      <c r="AA2058" s="415"/>
      <c r="AB2058" s="415"/>
      <c r="AC2058" s="415"/>
      <c r="AD2058" s="427"/>
      <c r="AE2058" s="415"/>
      <c r="AF2058" s="415"/>
      <c r="AG2058" s="415"/>
      <c r="AH2058" s="415"/>
      <c r="AI2058" s="415"/>
    </row>
    <row r="2059" spans="1:35" s="154" customFormat="1">
      <c r="A2059" s="415"/>
      <c r="B2059" s="415"/>
      <c r="C2059" s="425"/>
      <c r="D2059" s="415"/>
      <c r="E2059" s="415"/>
      <c r="F2059" s="415"/>
      <c r="G2059" s="416"/>
      <c r="H2059" s="416"/>
      <c r="I2059" s="415"/>
      <c r="J2059" s="417"/>
      <c r="K2059" s="415"/>
      <c r="L2059" s="415"/>
      <c r="M2059" s="415"/>
      <c r="N2059" s="418"/>
      <c r="O2059" s="418"/>
      <c r="P2059" s="414"/>
      <c r="Q2059" s="415"/>
      <c r="R2059" s="415"/>
      <c r="S2059" s="415"/>
      <c r="T2059" s="415"/>
      <c r="U2059" s="415"/>
      <c r="V2059" s="415"/>
      <c r="W2059" s="415"/>
      <c r="X2059" s="415"/>
      <c r="Y2059" s="415"/>
      <c r="Z2059" s="415"/>
      <c r="AA2059" s="415"/>
      <c r="AB2059" s="415"/>
      <c r="AC2059" s="415"/>
      <c r="AD2059" s="427"/>
      <c r="AE2059" s="415"/>
      <c r="AF2059" s="415"/>
      <c r="AG2059" s="415"/>
      <c r="AH2059" s="415"/>
      <c r="AI2059" s="415"/>
    </row>
    <row r="2060" spans="1:35" s="154" customFormat="1">
      <c r="A2060" s="415"/>
      <c r="B2060" s="415"/>
      <c r="C2060" s="425"/>
      <c r="D2060" s="415"/>
      <c r="E2060" s="415"/>
      <c r="F2060" s="415"/>
      <c r="G2060" s="416"/>
      <c r="H2060" s="416"/>
      <c r="I2060" s="415"/>
      <c r="J2060" s="417"/>
      <c r="K2060" s="415"/>
      <c r="L2060" s="415"/>
      <c r="M2060" s="415"/>
      <c r="N2060" s="418"/>
      <c r="O2060" s="418"/>
      <c r="P2060" s="414"/>
      <c r="Q2060" s="415"/>
      <c r="R2060" s="415"/>
      <c r="S2060" s="415"/>
      <c r="T2060" s="415"/>
      <c r="U2060" s="415"/>
      <c r="V2060" s="415"/>
      <c r="W2060" s="415"/>
      <c r="X2060" s="415"/>
      <c r="Y2060" s="415"/>
      <c r="Z2060" s="415"/>
      <c r="AA2060" s="415"/>
      <c r="AB2060" s="415"/>
      <c r="AC2060" s="415"/>
      <c r="AD2060" s="427"/>
      <c r="AE2060" s="415"/>
      <c r="AF2060" s="415"/>
      <c r="AG2060" s="415"/>
      <c r="AH2060" s="415"/>
      <c r="AI2060" s="415"/>
    </row>
    <row r="2061" spans="1:35" s="154" customFormat="1">
      <c r="A2061" s="415"/>
      <c r="B2061" s="415"/>
      <c r="C2061" s="425"/>
      <c r="D2061" s="415"/>
      <c r="E2061" s="415"/>
      <c r="F2061" s="415"/>
      <c r="G2061" s="416"/>
      <c r="H2061" s="416"/>
      <c r="I2061" s="415"/>
      <c r="J2061" s="417"/>
      <c r="K2061" s="415"/>
      <c r="L2061" s="415"/>
      <c r="M2061" s="415"/>
      <c r="N2061" s="418"/>
      <c r="O2061" s="418"/>
      <c r="P2061" s="414"/>
      <c r="Q2061" s="415"/>
      <c r="R2061" s="415"/>
      <c r="S2061" s="415"/>
      <c r="T2061" s="415"/>
      <c r="U2061" s="415"/>
      <c r="V2061" s="415"/>
      <c r="W2061" s="415"/>
      <c r="X2061" s="415"/>
      <c r="Y2061" s="415"/>
      <c r="Z2061" s="415"/>
      <c r="AA2061" s="415"/>
      <c r="AB2061" s="415"/>
      <c r="AC2061" s="415"/>
      <c r="AD2061" s="427"/>
      <c r="AE2061" s="415"/>
      <c r="AF2061" s="415"/>
      <c r="AG2061" s="415"/>
      <c r="AH2061" s="415"/>
      <c r="AI2061" s="415"/>
    </row>
    <row r="2062" spans="1:35" s="154" customFormat="1">
      <c r="A2062" s="415"/>
      <c r="B2062" s="415"/>
      <c r="C2062" s="425"/>
      <c r="D2062" s="415"/>
      <c r="E2062" s="415"/>
      <c r="F2062" s="415"/>
      <c r="G2062" s="416"/>
      <c r="H2062" s="416"/>
      <c r="I2062" s="415"/>
      <c r="J2062" s="417"/>
      <c r="K2062" s="415"/>
      <c r="L2062" s="415"/>
      <c r="M2062" s="415"/>
      <c r="N2062" s="418"/>
      <c r="O2062" s="418"/>
      <c r="P2062" s="414"/>
      <c r="Q2062" s="415"/>
      <c r="R2062" s="415"/>
      <c r="S2062" s="415"/>
      <c r="T2062" s="415"/>
      <c r="U2062" s="415"/>
      <c r="V2062" s="415"/>
      <c r="W2062" s="415"/>
      <c r="X2062" s="415"/>
      <c r="Y2062" s="415"/>
      <c r="Z2062" s="415"/>
      <c r="AA2062" s="415"/>
      <c r="AB2062" s="415"/>
      <c r="AC2062" s="415"/>
      <c r="AD2062" s="427"/>
      <c r="AE2062" s="415"/>
      <c r="AF2062" s="415"/>
      <c r="AG2062" s="415"/>
      <c r="AH2062" s="415"/>
      <c r="AI2062" s="415"/>
    </row>
    <row r="2063" spans="1:35" s="154" customFormat="1">
      <c r="A2063" s="415"/>
      <c r="B2063" s="415"/>
      <c r="C2063" s="425"/>
      <c r="D2063" s="415"/>
      <c r="E2063" s="415"/>
      <c r="F2063" s="415"/>
      <c r="G2063" s="416"/>
      <c r="H2063" s="416"/>
      <c r="I2063" s="415"/>
      <c r="J2063" s="417"/>
      <c r="K2063" s="415"/>
      <c r="L2063" s="415"/>
      <c r="M2063" s="415"/>
      <c r="N2063" s="418"/>
      <c r="O2063" s="418"/>
      <c r="P2063" s="414"/>
      <c r="Q2063" s="415"/>
      <c r="R2063" s="415"/>
      <c r="S2063" s="415"/>
      <c r="T2063" s="415"/>
      <c r="U2063" s="415"/>
      <c r="V2063" s="415"/>
      <c r="W2063" s="415"/>
      <c r="X2063" s="415"/>
      <c r="Y2063" s="415"/>
      <c r="Z2063" s="415"/>
      <c r="AA2063" s="415"/>
      <c r="AB2063" s="415"/>
      <c r="AC2063" s="415"/>
      <c r="AD2063" s="427"/>
      <c r="AE2063" s="415"/>
      <c r="AF2063" s="415"/>
      <c r="AG2063" s="415"/>
      <c r="AH2063" s="415"/>
      <c r="AI2063" s="415"/>
    </row>
    <row r="2064" spans="1:35" s="154" customFormat="1">
      <c r="A2064" s="415"/>
      <c r="B2064" s="415"/>
      <c r="C2064" s="425"/>
      <c r="D2064" s="415"/>
      <c r="E2064" s="415"/>
      <c r="F2064" s="415"/>
      <c r="G2064" s="416"/>
      <c r="H2064" s="416"/>
      <c r="I2064" s="415"/>
      <c r="J2064" s="417"/>
      <c r="K2064" s="415"/>
      <c r="L2064" s="415"/>
      <c r="M2064" s="415"/>
      <c r="N2064" s="418"/>
      <c r="O2064" s="418"/>
      <c r="P2064" s="414"/>
      <c r="Q2064" s="415"/>
      <c r="R2064" s="415"/>
      <c r="S2064" s="415"/>
      <c r="T2064" s="415"/>
      <c r="U2064" s="415"/>
      <c r="V2064" s="415"/>
      <c r="W2064" s="415"/>
      <c r="X2064" s="415"/>
      <c r="Y2064" s="415"/>
      <c r="Z2064" s="415"/>
      <c r="AA2064" s="415"/>
      <c r="AB2064" s="415"/>
      <c r="AC2064" s="415"/>
      <c r="AD2064" s="427"/>
      <c r="AE2064" s="415"/>
      <c r="AF2064" s="415"/>
      <c r="AG2064" s="415"/>
      <c r="AH2064" s="415"/>
      <c r="AI2064" s="415"/>
    </row>
    <row r="2065" spans="1:35" s="154" customFormat="1">
      <c r="A2065" s="415"/>
      <c r="B2065" s="415"/>
      <c r="C2065" s="425"/>
      <c r="D2065" s="415"/>
      <c r="E2065" s="415"/>
      <c r="F2065" s="415"/>
      <c r="G2065" s="416"/>
      <c r="H2065" s="416"/>
      <c r="I2065" s="415"/>
      <c r="J2065" s="417"/>
      <c r="K2065" s="415"/>
      <c r="L2065" s="415"/>
      <c r="M2065" s="415"/>
      <c r="N2065" s="418"/>
      <c r="O2065" s="418"/>
      <c r="P2065" s="414"/>
      <c r="Q2065" s="415"/>
      <c r="R2065" s="415"/>
      <c r="S2065" s="415"/>
      <c r="T2065" s="415"/>
      <c r="U2065" s="415"/>
      <c r="V2065" s="415"/>
      <c r="W2065" s="415"/>
      <c r="X2065" s="415"/>
      <c r="Y2065" s="415"/>
      <c r="Z2065" s="415"/>
      <c r="AA2065" s="415"/>
      <c r="AB2065" s="415"/>
      <c r="AC2065" s="415"/>
      <c r="AD2065" s="427"/>
      <c r="AE2065" s="415"/>
      <c r="AF2065" s="415"/>
      <c r="AG2065" s="415"/>
      <c r="AH2065" s="415"/>
      <c r="AI2065" s="415"/>
    </row>
    <row r="2066" spans="1:35" s="154" customFormat="1">
      <c r="A2066" s="415"/>
      <c r="B2066" s="415"/>
      <c r="C2066" s="425"/>
      <c r="D2066" s="415"/>
      <c r="E2066" s="415"/>
      <c r="F2066" s="415"/>
      <c r="G2066" s="416"/>
      <c r="H2066" s="416"/>
      <c r="I2066" s="415"/>
      <c r="J2066" s="417"/>
      <c r="K2066" s="415"/>
      <c r="L2066" s="415"/>
      <c r="M2066" s="415"/>
      <c r="N2066" s="418"/>
      <c r="O2066" s="418"/>
      <c r="P2066" s="414"/>
      <c r="Q2066" s="415"/>
      <c r="R2066" s="415"/>
      <c r="S2066" s="415"/>
      <c r="T2066" s="415"/>
      <c r="U2066" s="415"/>
      <c r="V2066" s="415"/>
      <c r="W2066" s="415"/>
      <c r="X2066" s="415"/>
      <c r="Y2066" s="415"/>
      <c r="Z2066" s="415"/>
      <c r="AA2066" s="415"/>
      <c r="AB2066" s="415"/>
      <c r="AC2066" s="415"/>
      <c r="AD2066" s="427"/>
      <c r="AE2066" s="415"/>
      <c r="AF2066" s="415"/>
      <c r="AG2066" s="415"/>
      <c r="AH2066" s="415"/>
      <c r="AI2066" s="415"/>
    </row>
    <row r="2067" spans="1:35" s="154" customFormat="1">
      <c r="A2067" s="415"/>
      <c r="B2067" s="415"/>
      <c r="C2067" s="425"/>
      <c r="D2067" s="415"/>
      <c r="E2067" s="415"/>
      <c r="F2067" s="415"/>
      <c r="G2067" s="416"/>
      <c r="H2067" s="416"/>
      <c r="I2067" s="415"/>
      <c r="J2067" s="417"/>
      <c r="K2067" s="415"/>
      <c r="L2067" s="415"/>
      <c r="M2067" s="415"/>
      <c r="N2067" s="418"/>
      <c r="O2067" s="418"/>
      <c r="P2067" s="414"/>
      <c r="Q2067" s="415"/>
      <c r="R2067" s="415"/>
      <c r="S2067" s="415"/>
      <c r="T2067" s="415"/>
      <c r="U2067" s="415"/>
      <c r="V2067" s="415"/>
      <c r="W2067" s="415"/>
      <c r="X2067" s="415"/>
      <c r="Y2067" s="415"/>
      <c r="Z2067" s="415"/>
      <c r="AA2067" s="415"/>
      <c r="AB2067" s="415"/>
      <c r="AC2067" s="415"/>
      <c r="AD2067" s="427"/>
      <c r="AE2067" s="415"/>
      <c r="AF2067" s="415"/>
      <c r="AG2067" s="415"/>
      <c r="AH2067" s="415"/>
      <c r="AI2067" s="415"/>
    </row>
    <row r="2068" spans="1:35" s="154" customFormat="1">
      <c r="A2068" s="415"/>
      <c r="B2068" s="415"/>
      <c r="C2068" s="425"/>
      <c r="D2068" s="415"/>
      <c r="E2068" s="415"/>
      <c r="F2068" s="415"/>
      <c r="G2068" s="416"/>
      <c r="H2068" s="416"/>
      <c r="I2068" s="415"/>
      <c r="J2068" s="417"/>
      <c r="K2068" s="415"/>
      <c r="L2068" s="415"/>
      <c r="M2068" s="415"/>
      <c r="N2068" s="418"/>
      <c r="O2068" s="418"/>
      <c r="P2068" s="414"/>
      <c r="Q2068" s="415"/>
      <c r="R2068" s="415"/>
      <c r="S2068" s="415"/>
      <c r="T2068" s="415"/>
      <c r="U2068" s="415"/>
      <c r="V2068" s="415"/>
      <c r="W2068" s="415"/>
      <c r="X2068" s="415"/>
      <c r="Y2068" s="415"/>
      <c r="Z2068" s="415"/>
      <c r="AA2068" s="415"/>
      <c r="AB2068" s="415"/>
      <c r="AC2068" s="415"/>
      <c r="AD2068" s="427"/>
      <c r="AE2068" s="415"/>
      <c r="AF2068" s="415"/>
      <c r="AG2068" s="415"/>
      <c r="AH2068" s="415"/>
      <c r="AI2068" s="415"/>
    </row>
    <row r="2069" spans="1:35" s="154" customFormat="1">
      <c r="A2069" s="415"/>
      <c r="B2069" s="415"/>
      <c r="C2069" s="425"/>
      <c r="D2069" s="415"/>
      <c r="E2069" s="415"/>
      <c r="F2069" s="415"/>
      <c r="G2069" s="416"/>
      <c r="H2069" s="416"/>
      <c r="I2069" s="415"/>
      <c r="J2069" s="417"/>
      <c r="K2069" s="415"/>
      <c r="L2069" s="415"/>
      <c r="M2069" s="415"/>
      <c r="N2069" s="418"/>
      <c r="O2069" s="418"/>
      <c r="P2069" s="414"/>
      <c r="Q2069" s="415"/>
      <c r="R2069" s="415"/>
      <c r="S2069" s="415"/>
      <c r="T2069" s="415"/>
      <c r="U2069" s="415"/>
      <c r="V2069" s="415"/>
      <c r="W2069" s="415"/>
      <c r="X2069" s="415"/>
      <c r="Y2069" s="415"/>
      <c r="Z2069" s="415"/>
      <c r="AA2069" s="415"/>
      <c r="AB2069" s="415"/>
      <c r="AC2069" s="415"/>
      <c r="AD2069" s="427"/>
      <c r="AE2069" s="415"/>
      <c r="AF2069" s="415"/>
      <c r="AG2069" s="415"/>
      <c r="AH2069" s="415"/>
      <c r="AI2069" s="415"/>
    </row>
    <row r="2070" spans="1:35" s="154" customFormat="1">
      <c r="A2070" s="415"/>
      <c r="B2070" s="415"/>
      <c r="C2070" s="425"/>
      <c r="D2070" s="415"/>
      <c r="E2070" s="415"/>
      <c r="F2070" s="415"/>
      <c r="G2070" s="416"/>
      <c r="H2070" s="416"/>
      <c r="I2070" s="415"/>
      <c r="J2070" s="417"/>
      <c r="K2070" s="415"/>
      <c r="L2070" s="415"/>
      <c r="M2070" s="415"/>
      <c r="N2070" s="418"/>
      <c r="O2070" s="418"/>
      <c r="P2070" s="414"/>
      <c r="Q2070" s="415"/>
      <c r="R2070" s="415"/>
      <c r="S2070" s="415"/>
      <c r="T2070" s="415"/>
      <c r="U2070" s="415"/>
      <c r="V2070" s="415"/>
      <c r="W2070" s="415"/>
      <c r="X2070" s="415"/>
      <c r="Y2070" s="415"/>
      <c r="Z2070" s="415"/>
      <c r="AA2070" s="415"/>
      <c r="AB2070" s="415"/>
      <c r="AC2070" s="415"/>
      <c r="AD2070" s="427"/>
      <c r="AE2070" s="415"/>
      <c r="AF2070" s="415"/>
      <c r="AG2070" s="415"/>
      <c r="AH2070" s="415"/>
      <c r="AI2070" s="415"/>
    </row>
    <row r="2071" spans="1:35" s="154" customFormat="1">
      <c r="A2071" s="415"/>
      <c r="B2071" s="415"/>
      <c r="C2071" s="425"/>
      <c r="D2071" s="415"/>
      <c r="E2071" s="415"/>
      <c r="F2071" s="415"/>
      <c r="G2071" s="416"/>
      <c r="H2071" s="416"/>
      <c r="I2071" s="415"/>
      <c r="J2071" s="417"/>
      <c r="K2071" s="415"/>
      <c r="L2071" s="415"/>
      <c r="M2071" s="415"/>
      <c r="N2071" s="418"/>
      <c r="O2071" s="418"/>
      <c r="P2071" s="414"/>
      <c r="Q2071" s="415"/>
      <c r="R2071" s="415"/>
      <c r="S2071" s="415"/>
      <c r="T2071" s="415"/>
      <c r="U2071" s="415"/>
      <c r="V2071" s="415"/>
      <c r="W2071" s="415"/>
      <c r="X2071" s="415"/>
      <c r="Y2071" s="415"/>
      <c r="Z2071" s="415"/>
      <c r="AA2071" s="415"/>
      <c r="AB2071" s="415"/>
      <c r="AC2071" s="415"/>
      <c r="AD2071" s="427"/>
      <c r="AE2071" s="415"/>
      <c r="AF2071" s="415"/>
      <c r="AG2071" s="415"/>
      <c r="AH2071" s="415"/>
      <c r="AI2071" s="415"/>
    </row>
    <row r="2072" spans="1:35" s="154" customFormat="1">
      <c r="A2072" s="415"/>
      <c r="B2072" s="415"/>
      <c r="C2072" s="425"/>
      <c r="D2072" s="415"/>
      <c r="E2072" s="415"/>
      <c r="F2072" s="415"/>
      <c r="G2072" s="416"/>
      <c r="H2072" s="416"/>
      <c r="I2072" s="415"/>
      <c r="J2072" s="417"/>
      <c r="K2072" s="415"/>
      <c r="L2072" s="415"/>
      <c r="M2072" s="415"/>
      <c r="N2072" s="418"/>
      <c r="O2072" s="418"/>
      <c r="P2072" s="414"/>
      <c r="Q2072" s="415"/>
      <c r="R2072" s="415"/>
      <c r="S2072" s="415"/>
      <c r="T2072" s="415"/>
      <c r="U2072" s="415"/>
      <c r="V2072" s="415"/>
      <c r="W2072" s="415"/>
      <c r="X2072" s="415"/>
      <c r="Y2072" s="415"/>
      <c r="Z2072" s="415"/>
      <c r="AA2072" s="415"/>
      <c r="AB2072" s="415"/>
      <c r="AC2072" s="415"/>
      <c r="AD2072" s="427"/>
      <c r="AE2072" s="415"/>
      <c r="AF2072" s="415"/>
      <c r="AG2072" s="415"/>
      <c r="AH2072" s="415"/>
      <c r="AI2072" s="415"/>
    </row>
    <row r="2073" spans="1:35" s="154" customFormat="1">
      <c r="A2073" s="415"/>
      <c r="B2073" s="415"/>
      <c r="C2073" s="425"/>
      <c r="D2073" s="415"/>
      <c r="E2073" s="415"/>
      <c r="F2073" s="415"/>
      <c r="G2073" s="416"/>
      <c r="H2073" s="416"/>
      <c r="I2073" s="415"/>
      <c r="J2073" s="417"/>
      <c r="K2073" s="415"/>
      <c r="L2073" s="415"/>
      <c r="M2073" s="415"/>
      <c r="N2073" s="418"/>
      <c r="O2073" s="418"/>
      <c r="P2073" s="414"/>
      <c r="Q2073" s="415"/>
      <c r="R2073" s="415"/>
      <c r="S2073" s="415"/>
      <c r="T2073" s="415"/>
      <c r="U2073" s="415"/>
      <c r="V2073" s="415"/>
      <c r="W2073" s="415"/>
      <c r="X2073" s="415"/>
      <c r="Y2073" s="415"/>
      <c r="Z2073" s="415"/>
      <c r="AA2073" s="415"/>
      <c r="AB2073" s="415"/>
      <c r="AC2073" s="415"/>
      <c r="AD2073" s="427"/>
      <c r="AE2073" s="415"/>
      <c r="AF2073" s="415"/>
      <c r="AG2073" s="415"/>
      <c r="AH2073" s="415"/>
      <c r="AI2073" s="415"/>
    </row>
    <row r="2074" spans="1:35" s="154" customFormat="1">
      <c r="A2074" s="415"/>
      <c r="B2074" s="415"/>
      <c r="C2074" s="425"/>
      <c r="D2074" s="415"/>
      <c r="E2074" s="415"/>
      <c r="F2074" s="415"/>
      <c r="G2074" s="416"/>
      <c r="H2074" s="416"/>
      <c r="I2074" s="415"/>
      <c r="J2074" s="417"/>
      <c r="K2074" s="415"/>
      <c r="L2074" s="415"/>
      <c r="M2074" s="415"/>
      <c r="N2074" s="418"/>
      <c r="O2074" s="418"/>
      <c r="P2074" s="414"/>
      <c r="Q2074" s="415"/>
      <c r="R2074" s="415"/>
      <c r="S2074" s="415"/>
      <c r="T2074" s="415"/>
      <c r="U2074" s="415"/>
      <c r="V2074" s="415"/>
      <c r="W2074" s="415"/>
      <c r="X2074" s="415"/>
      <c r="Y2074" s="415"/>
      <c r="Z2074" s="415"/>
      <c r="AA2074" s="415"/>
      <c r="AB2074" s="415"/>
      <c r="AC2074" s="415"/>
      <c r="AD2074" s="427"/>
      <c r="AE2074" s="415"/>
      <c r="AF2074" s="415"/>
      <c r="AG2074" s="415"/>
      <c r="AH2074" s="415"/>
      <c r="AI2074" s="415"/>
    </row>
    <row r="2075" spans="1:35" s="154" customFormat="1">
      <c r="A2075" s="415"/>
      <c r="B2075" s="415"/>
      <c r="C2075" s="425"/>
      <c r="D2075" s="415"/>
      <c r="E2075" s="415"/>
      <c r="F2075" s="415"/>
      <c r="G2075" s="416"/>
      <c r="H2075" s="416"/>
      <c r="I2075" s="415"/>
      <c r="J2075" s="417"/>
      <c r="K2075" s="415"/>
      <c r="L2075" s="415"/>
      <c r="M2075" s="415"/>
      <c r="N2075" s="418"/>
      <c r="O2075" s="418"/>
      <c r="P2075" s="414"/>
      <c r="Q2075" s="415"/>
      <c r="R2075" s="415"/>
      <c r="S2075" s="415"/>
      <c r="T2075" s="415"/>
      <c r="U2075" s="415"/>
      <c r="V2075" s="415"/>
      <c r="W2075" s="415"/>
      <c r="X2075" s="415"/>
      <c r="Y2075" s="415"/>
      <c r="Z2075" s="415"/>
      <c r="AA2075" s="415"/>
      <c r="AB2075" s="415"/>
      <c r="AC2075" s="415"/>
      <c r="AD2075" s="427"/>
      <c r="AE2075" s="415"/>
      <c r="AF2075" s="415"/>
      <c r="AG2075" s="415"/>
      <c r="AH2075" s="415"/>
      <c r="AI2075" s="415"/>
    </row>
    <row r="2076" spans="1:35" s="154" customFormat="1">
      <c r="A2076" s="415"/>
      <c r="B2076" s="415"/>
      <c r="C2076" s="425"/>
      <c r="D2076" s="415"/>
      <c r="E2076" s="415"/>
      <c r="F2076" s="415"/>
      <c r="G2076" s="416"/>
      <c r="H2076" s="416"/>
      <c r="I2076" s="415"/>
      <c r="J2076" s="417"/>
      <c r="K2076" s="415"/>
      <c r="L2076" s="415"/>
      <c r="M2076" s="415"/>
      <c r="N2076" s="418"/>
      <c r="O2076" s="418"/>
      <c r="P2076" s="414"/>
      <c r="Q2076" s="415"/>
      <c r="R2076" s="415"/>
      <c r="S2076" s="415"/>
      <c r="T2076" s="415"/>
      <c r="U2076" s="415"/>
      <c r="V2076" s="415"/>
      <c r="W2076" s="415"/>
      <c r="X2076" s="415"/>
      <c r="Y2076" s="415"/>
      <c r="Z2076" s="415"/>
      <c r="AA2076" s="415"/>
      <c r="AB2076" s="415"/>
      <c r="AC2076" s="415"/>
      <c r="AD2076" s="427"/>
      <c r="AE2076" s="415"/>
      <c r="AF2076" s="415"/>
      <c r="AG2076" s="415"/>
      <c r="AH2076" s="415"/>
      <c r="AI2076" s="415"/>
    </row>
    <row r="2077" spans="1:35" s="154" customFormat="1">
      <c r="A2077" s="415"/>
      <c r="B2077" s="415"/>
      <c r="C2077" s="425"/>
      <c r="D2077" s="415"/>
      <c r="E2077" s="415"/>
      <c r="F2077" s="415"/>
      <c r="G2077" s="416"/>
      <c r="H2077" s="416"/>
      <c r="I2077" s="415"/>
      <c r="J2077" s="417"/>
      <c r="K2077" s="415"/>
      <c r="L2077" s="415"/>
      <c r="M2077" s="415"/>
      <c r="N2077" s="418"/>
      <c r="O2077" s="418"/>
      <c r="P2077" s="414"/>
      <c r="Q2077" s="415"/>
      <c r="R2077" s="415"/>
      <c r="S2077" s="415"/>
      <c r="T2077" s="415"/>
      <c r="U2077" s="415"/>
      <c r="V2077" s="415"/>
      <c r="W2077" s="415"/>
      <c r="X2077" s="415"/>
      <c r="Y2077" s="415"/>
      <c r="Z2077" s="415"/>
      <c r="AA2077" s="415"/>
      <c r="AB2077" s="415"/>
      <c r="AC2077" s="415"/>
      <c r="AD2077" s="427"/>
      <c r="AE2077" s="415"/>
      <c r="AF2077" s="415"/>
      <c r="AG2077" s="415"/>
      <c r="AH2077" s="415"/>
      <c r="AI2077" s="415"/>
    </row>
    <row r="2078" spans="1:35" s="154" customFormat="1">
      <c r="A2078" s="415"/>
      <c r="B2078" s="415"/>
      <c r="C2078" s="425"/>
      <c r="D2078" s="415"/>
      <c r="E2078" s="415"/>
      <c r="F2078" s="415"/>
      <c r="G2078" s="416"/>
      <c r="H2078" s="416"/>
      <c r="I2078" s="415"/>
      <c r="J2078" s="417"/>
      <c r="K2078" s="415"/>
      <c r="L2078" s="415"/>
      <c r="M2078" s="415"/>
      <c r="N2078" s="418"/>
      <c r="O2078" s="418"/>
      <c r="P2078" s="414"/>
      <c r="Q2078" s="415"/>
      <c r="R2078" s="415"/>
      <c r="S2078" s="415"/>
      <c r="T2078" s="415"/>
      <c r="U2078" s="415"/>
      <c r="V2078" s="415"/>
      <c r="W2078" s="415"/>
      <c r="X2078" s="415"/>
      <c r="Y2078" s="415"/>
      <c r="Z2078" s="415"/>
      <c r="AA2078" s="415"/>
      <c r="AB2078" s="415"/>
      <c r="AC2078" s="415"/>
      <c r="AD2078" s="427"/>
      <c r="AE2078" s="415"/>
      <c r="AF2078" s="415"/>
      <c r="AG2078" s="415"/>
      <c r="AH2078" s="415"/>
      <c r="AI2078" s="415"/>
    </row>
    <row r="2079" spans="1:35" s="154" customFormat="1">
      <c r="A2079" s="415"/>
      <c r="B2079" s="415"/>
      <c r="C2079" s="425"/>
      <c r="D2079" s="415"/>
      <c r="E2079" s="415"/>
      <c r="F2079" s="415"/>
      <c r="G2079" s="416"/>
      <c r="H2079" s="416"/>
      <c r="I2079" s="415"/>
      <c r="J2079" s="417"/>
      <c r="K2079" s="415"/>
      <c r="L2079" s="415"/>
      <c r="M2079" s="415"/>
      <c r="N2079" s="418"/>
      <c r="O2079" s="418"/>
      <c r="P2079" s="414"/>
      <c r="Q2079" s="415"/>
      <c r="R2079" s="415"/>
      <c r="S2079" s="415"/>
      <c r="T2079" s="415"/>
      <c r="U2079" s="415"/>
      <c r="V2079" s="415"/>
      <c r="W2079" s="415"/>
      <c r="X2079" s="415"/>
      <c r="Y2079" s="415"/>
      <c r="Z2079" s="415"/>
      <c r="AA2079" s="415"/>
      <c r="AB2079" s="415"/>
      <c r="AC2079" s="415"/>
      <c r="AD2079" s="427"/>
      <c r="AE2079" s="415"/>
      <c r="AF2079" s="415"/>
      <c r="AG2079" s="415"/>
      <c r="AH2079" s="415"/>
      <c r="AI2079" s="415"/>
    </row>
    <row r="2080" spans="1:35" s="154" customFormat="1">
      <c r="A2080" s="415"/>
      <c r="B2080" s="415"/>
      <c r="C2080" s="425"/>
      <c r="D2080" s="415"/>
      <c r="E2080" s="415"/>
      <c r="F2080" s="415"/>
      <c r="G2080" s="416"/>
      <c r="H2080" s="416"/>
      <c r="I2080" s="415"/>
      <c r="J2080" s="417"/>
      <c r="K2080" s="415"/>
      <c r="L2080" s="415"/>
      <c r="M2080" s="415"/>
      <c r="N2080" s="418"/>
      <c r="O2080" s="418"/>
      <c r="P2080" s="414"/>
      <c r="Q2080" s="415"/>
      <c r="R2080" s="415"/>
      <c r="S2080" s="415"/>
      <c r="T2080" s="415"/>
      <c r="U2080" s="415"/>
      <c r="V2080" s="415"/>
      <c r="W2080" s="415"/>
      <c r="X2080" s="415"/>
      <c r="Y2080" s="415"/>
      <c r="Z2080" s="415"/>
      <c r="AA2080" s="415"/>
      <c r="AB2080" s="415"/>
      <c r="AC2080" s="415"/>
      <c r="AD2080" s="427"/>
      <c r="AE2080" s="415"/>
      <c r="AF2080" s="415"/>
      <c r="AG2080" s="415"/>
      <c r="AH2080" s="415"/>
      <c r="AI2080" s="415"/>
    </row>
    <row r="2081" spans="1:35" s="154" customFormat="1">
      <c r="A2081" s="415"/>
      <c r="B2081" s="415"/>
      <c r="C2081" s="425"/>
      <c r="D2081" s="415"/>
      <c r="E2081" s="415"/>
      <c r="F2081" s="415"/>
      <c r="G2081" s="416"/>
      <c r="H2081" s="416"/>
      <c r="I2081" s="415"/>
      <c r="J2081" s="417"/>
      <c r="K2081" s="415"/>
      <c r="L2081" s="415"/>
      <c r="M2081" s="415"/>
      <c r="N2081" s="418"/>
      <c r="O2081" s="418"/>
      <c r="P2081" s="414"/>
      <c r="Q2081" s="415"/>
      <c r="R2081" s="415"/>
      <c r="S2081" s="415"/>
      <c r="T2081" s="415"/>
      <c r="U2081" s="415"/>
      <c r="V2081" s="415"/>
      <c r="W2081" s="415"/>
      <c r="X2081" s="415"/>
      <c r="Y2081" s="415"/>
      <c r="Z2081" s="415"/>
      <c r="AA2081" s="415"/>
      <c r="AB2081" s="415"/>
      <c r="AC2081" s="415"/>
      <c r="AD2081" s="427"/>
      <c r="AE2081" s="415"/>
      <c r="AF2081" s="415"/>
      <c r="AG2081" s="415"/>
      <c r="AH2081" s="415"/>
      <c r="AI2081" s="415"/>
    </row>
    <row r="2082" spans="1:35" s="154" customFormat="1">
      <c r="A2082" s="415"/>
      <c r="B2082" s="415"/>
      <c r="C2082" s="425"/>
      <c r="D2082" s="415"/>
      <c r="E2082" s="415"/>
      <c r="F2082" s="415"/>
      <c r="G2082" s="416"/>
      <c r="H2082" s="416"/>
      <c r="I2082" s="415"/>
      <c r="J2082" s="417"/>
      <c r="K2082" s="415"/>
      <c r="L2082" s="415"/>
      <c r="M2082" s="415"/>
      <c r="N2082" s="418"/>
      <c r="O2082" s="418"/>
      <c r="P2082" s="414"/>
      <c r="Q2082" s="415"/>
      <c r="R2082" s="415"/>
      <c r="S2082" s="415"/>
      <c r="T2082" s="415"/>
      <c r="U2082" s="415"/>
      <c r="V2082" s="415"/>
      <c r="W2082" s="415"/>
      <c r="X2082" s="415"/>
      <c r="Y2082" s="415"/>
      <c r="Z2082" s="415"/>
      <c r="AA2082" s="415"/>
      <c r="AB2082" s="415"/>
      <c r="AC2082" s="415"/>
      <c r="AD2082" s="427"/>
      <c r="AE2082" s="415"/>
      <c r="AF2082" s="415"/>
      <c r="AG2082" s="415"/>
      <c r="AH2082" s="415"/>
      <c r="AI2082" s="415"/>
    </row>
    <row r="2083" spans="1:35" s="154" customFormat="1">
      <c r="A2083" s="415"/>
      <c r="B2083" s="415"/>
      <c r="C2083" s="425"/>
      <c r="D2083" s="415"/>
      <c r="E2083" s="415"/>
      <c r="F2083" s="415"/>
      <c r="G2083" s="416"/>
      <c r="H2083" s="416"/>
      <c r="I2083" s="415"/>
      <c r="J2083" s="417"/>
      <c r="K2083" s="415"/>
      <c r="L2083" s="415"/>
      <c r="M2083" s="415"/>
      <c r="N2083" s="418"/>
      <c r="O2083" s="418"/>
      <c r="P2083" s="414"/>
      <c r="Q2083" s="415"/>
      <c r="R2083" s="415"/>
      <c r="S2083" s="415"/>
      <c r="T2083" s="415"/>
      <c r="U2083" s="415"/>
      <c r="V2083" s="415"/>
      <c r="W2083" s="415"/>
      <c r="X2083" s="415"/>
      <c r="Y2083" s="415"/>
      <c r="Z2083" s="415"/>
      <c r="AA2083" s="415"/>
      <c r="AB2083" s="415"/>
      <c r="AC2083" s="415"/>
      <c r="AD2083" s="427"/>
      <c r="AE2083" s="415"/>
      <c r="AF2083" s="415"/>
      <c r="AG2083" s="415"/>
      <c r="AH2083" s="415"/>
      <c r="AI2083" s="415"/>
    </row>
    <row r="2084" spans="1:35" s="154" customFormat="1">
      <c r="A2084" s="415"/>
      <c r="B2084" s="415"/>
      <c r="C2084" s="425"/>
      <c r="D2084" s="415"/>
      <c r="E2084" s="415"/>
      <c r="F2084" s="415"/>
      <c r="G2084" s="416"/>
      <c r="H2084" s="416"/>
      <c r="I2084" s="415"/>
      <c r="J2084" s="417"/>
      <c r="K2084" s="415"/>
      <c r="L2084" s="415"/>
      <c r="M2084" s="415"/>
      <c r="N2084" s="418"/>
      <c r="O2084" s="418"/>
      <c r="P2084" s="414"/>
      <c r="Q2084" s="415"/>
      <c r="R2084" s="415"/>
      <c r="S2084" s="415"/>
      <c r="T2084" s="415"/>
      <c r="U2084" s="415"/>
      <c r="V2084" s="415"/>
      <c r="W2084" s="415"/>
      <c r="X2084" s="415"/>
      <c r="Y2084" s="415"/>
      <c r="Z2084" s="415"/>
      <c r="AA2084" s="415"/>
      <c r="AB2084" s="415"/>
      <c r="AC2084" s="415"/>
      <c r="AD2084" s="427"/>
      <c r="AE2084" s="415"/>
      <c r="AF2084" s="415"/>
      <c r="AG2084" s="415"/>
      <c r="AH2084" s="415"/>
      <c r="AI2084" s="415"/>
    </row>
    <row r="2085" spans="1:35" s="154" customFormat="1">
      <c r="A2085" s="415"/>
      <c r="B2085" s="415"/>
      <c r="C2085" s="425"/>
      <c r="D2085" s="415"/>
      <c r="E2085" s="415"/>
      <c r="F2085" s="415"/>
      <c r="G2085" s="416"/>
      <c r="H2085" s="416"/>
      <c r="I2085" s="415"/>
      <c r="J2085" s="417"/>
      <c r="K2085" s="415"/>
      <c r="L2085" s="415"/>
      <c r="M2085" s="415"/>
      <c r="N2085" s="418"/>
      <c r="O2085" s="418"/>
      <c r="P2085" s="414"/>
      <c r="Q2085" s="415"/>
      <c r="R2085" s="415"/>
      <c r="S2085" s="415"/>
      <c r="T2085" s="415"/>
      <c r="U2085" s="415"/>
      <c r="V2085" s="415"/>
      <c r="W2085" s="415"/>
      <c r="X2085" s="415"/>
      <c r="Y2085" s="415"/>
      <c r="Z2085" s="415"/>
      <c r="AA2085" s="415"/>
      <c r="AB2085" s="415"/>
      <c r="AC2085" s="415"/>
      <c r="AD2085" s="427"/>
      <c r="AE2085" s="415"/>
      <c r="AF2085" s="415"/>
      <c r="AG2085" s="415"/>
      <c r="AH2085" s="415"/>
      <c r="AI2085" s="415"/>
    </row>
    <row r="2086" spans="1:35" s="154" customFormat="1">
      <c r="A2086" s="415"/>
      <c r="B2086" s="415"/>
      <c r="C2086" s="425"/>
      <c r="D2086" s="415"/>
      <c r="E2086" s="415"/>
      <c r="F2086" s="415"/>
      <c r="G2086" s="416"/>
      <c r="H2086" s="416"/>
      <c r="I2086" s="415"/>
      <c r="J2086" s="417"/>
      <c r="K2086" s="415"/>
      <c r="L2086" s="415"/>
      <c r="M2086" s="415"/>
      <c r="N2086" s="418"/>
      <c r="O2086" s="418"/>
      <c r="P2086" s="414"/>
      <c r="Q2086" s="415"/>
      <c r="R2086" s="415"/>
      <c r="S2086" s="415"/>
      <c r="T2086" s="415"/>
      <c r="U2086" s="415"/>
      <c r="V2086" s="415"/>
      <c r="W2086" s="415"/>
      <c r="X2086" s="415"/>
      <c r="Y2086" s="415"/>
      <c r="Z2086" s="415"/>
      <c r="AA2086" s="415"/>
      <c r="AB2086" s="415"/>
      <c r="AC2086" s="415"/>
      <c r="AD2086" s="427"/>
      <c r="AE2086" s="415"/>
      <c r="AF2086" s="415"/>
      <c r="AG2086" s="415"/>
      <c r="AH2086" s="415"/>
      <c r="AI2086" s="415"/>
    </row>
    <row r="2087" spans="1:35" s="154" customFormat="1">
      <c r="A2087" s="415"/>
      <c r="B2087" s="415"/>
      <c r="C2087" s="425"/>
      <c r="D2087" s="415"/>
      <c r="E2087" s="415"/>
      <c r="F2087" s="415"/>
      <c r="G2087" s="416"/>
      <c r="H2087" s="416"/>
      <c r="I2087" s="415"/>
      <c r="J2087" s="417"/>
      <c r="K2087" s="415"/>
      <c r="L2087" s="415"/>
      <c r="M2087" s="415"/>
      <c r="N2087" s="418"/>
      <c r="O2087" s="418"/>
      <c r="P2087" s="414"/>
      <c r="Q2087" s="415"/>
      <c r="R2087" s="415"/>
      <c r="S2087" s="415"/>
      <c r="T2087" s="415"/>
      <c r="U2087" s="415"/>
      <c r="V2087" s="415"/>
      <c r="W2087" s="415"/>
      <c r="X2087" s="415"/>
      <c r="Y2087" s="415"/>
      <c r="Z2087" s="415"/>
      <c r="AA2087" s="415"/>
      <c r="AB2087" s="415"/>
      <c r="AC2087" s="415"/>
      <c r="AD2087" s="427"/>
      <c r="AE2087" s="415"/>
      <c r="AF2087" s="415"/>
      <c r="AG2087" s="415"/>
      <c r="AH2087" s="415"/>
      <c r="AI2087" s="415"/>
    </row>
    <row r="2088" spans="1:35" s="154" customFormat="1">
      <c r="A2088" s="415"/>
      <c r="B2088" s="415"/>
      <c r="C2088" s="425"/>
      <c r="D2088" s="415"/>
      <c r="E2088" s="415"/>
      <c r="F2088" s="415"/>
      <c r="G2088" s="416"/>
      <c r="H2088" s="416"/>
      <c r="I2088" s="415"/>
      <c r="J2088" s="417"/>
      <c r="K2088" s="415"/>
      <c r="L2088" s="415"/>
      <c r="M2088" s="415"/>
      <c r="N2088" s="418"/>
      <c r="O2088" s="418"/>
      <c r="P2088" s="414"/>
      <c r="Q2088" s="415"/>
      <c r="R2088" s="415"/>
      <c r="S2088" s="415"/>
      <c r="T2088" s="415"/>
      <c r="U2088" s="415"/>
      <c r="V2088" s="415"/>
      <c r="W2088" s="415"/>
      <c r="X2088" s="415"/>
      <c r="Y2088" s="415"/>
      <c r="Z2088" s="415"/>
      <c r="AA2088" s="415"/>
      <c r="AB2088" s="415"/>
      <c r="AC2088" s="415"/>
      <c r="AD2088" s="427"/>
      <c r="AE2088" s="415"/>
      <c r="AF2088" s="415"/>
      <c r="AG2088" s="415"/>
      <c r="AH2088" s="415"/>
      <c r="AI2088" s="415"/>
    </row>
    <row r="2089" spans="1:35" s="154" customFormat="1">
      <c r="A2089" s="415"/>
      <c r="B2089" s="415"/>
      <c r="C2089" s="425"/>
      <c r="D2089" s="415"/>
      <c r="E2089" s="415"/>
      <c r="F2089" s="415"/>
      <c r="G2089" s="416"/>
      <c r="H2089" s="416"/>
      <c r="I2089" s="415"/>
      <c r="J2089" s="417"/>
      <c r="K2089" s="415"/>
      <c r="L2089" s="415"/>
      <c r="M2089" s="415"/>
      <c r="N2089" s="418"/>
      <c r="O2089" s="418"/>
      <c r="P2089" s="414"/>
      <c r="Q2089" s="415"/>
      <c r="R2089" s="415"/>
      <c r="S2089" s="415"/>
      <c r="T2089" s="415"/>
      <c r="U2089" s="415"/>
      <c r="V2089" s="415"/>
      <c r="W2089" s="415"/>
      <c r="X2089" s="415"/>
      <c r="Y2089" s="415"/>
      <c r="Z2089" s="415"/>
      <c r="AA2089" s="415"/>
      <c r="AB2089" s="415"/>
      <c r="AC2089" s="415"/>
      <c r="AD2089" s="427"/>
      <c r="AE2089" s="415"/>
      <c r="AF2089" s="415"/>
      <c r="AG2089" s="415"/>
      <c r="AH2089" s="415"/>
      <c r="AI2089" s="415"/>
    </row>
    <row r="2090" spans="1:35" s="154" customFormat="1">
      <c r="A2090" s="415"/>
      <c r="B2090" s="415"/>
      <c r="C2090" s="425"/>
      <c r="D2090" s="415"/>
      <c r="E2090" s="415"/>
      <c r="F2090" s="415"/>
      <c r="G2090" s="416"/>
      <c r="H2090" s="416"/>
      <c r="I2090" s="415"/>
      <c r="J2090" s="417"/>
      <c r="K2090" s="415"/>
      <c r="L2090" s="415"/>
      <c r="M2090" s="415"/>
      <c r="N2090" s="418"/>
      <c r="O2090" s="418"/>
      <c r="P2090" s="414"/>
      <c r="Q2090" s="415"/>
      <c r="R2090" s="415"/>
      <c r="S2090" s="415"/>
      <c r="T2090" s="415"/>
      <c r="U2090" s="415"/>
      <c r="V2090" s="415"/>
      <c r="W2090" s="415"/>
      <c r="X2090" s="415"/>
      <c r="Y2090" s="415"/>
      <c r="Z2090" s="415"/>
      <c r="AA2090" s="415"/>
      <c r="AB2090" s="415"/>
      <c r="AC2090" s="415"/>
      <c r="AD2090" s="427"/>
      <c r="AE2090" s="415"/>
      <c r="AF2090" s="415"/>
      <c r="AG2090" s="415"/>
      <c r="AH2090" s="415"/>
      <c r="AI2090" s="415"/>
    </row>
    <row r="2091" spans="1:35" s="154" customFormat="1">
      <c r="A2091" s="415"/>
      <c r="B2091" s="415"/>
      <c r="C2091" s="425"/>
      <c r="D2091" s="415"/>
      <c r="E2091" s="415"/>
      <c r="F2091" s="415"/>
      <c r="G2091" s="416"/>
      <c r="H2091" s="416"/>
      <c r="I2091" s="415"/>
      <c r="J2091" s="417"/>
      <c r="K2091" s="415"/>
      <c r="L2091" s="415"/>
      <c r="M2091" s="415"/>
      <c r="N2091" s="418"/>
      <c r="O2091" s="418"/>
      <c r="P2091" s="414"/>
      <c r="Q2091" s="415"/>
      <c r="R2091" s="415"/>
      <c r="S2091" s="415"/>
      <c r="T2091" s="415"/>
      <c r="U2091" s="415"/>
      <c r="V2091" s="415"/>
      <c r="W2091" s="415"/>
      <c r="X2091" s="415"/>
      <c r="Y2091" s="415"/>
      <c r="Z2091" s="415"/>
      <c r="AA2091" s="415"/>
      <c r="AB2091" s="415"/>
      <c r="AC2091" s="415"/>
      <c r="AD2091" s="427"/>
      <c r="AE2091" s="415"/>
      <c r="AF2091" s="415"/>
      <c r="AG2091" s="415"/>
      <c r="AH2091" s="415"/>
      <c r="AI2091" s="415"/>
    </row>
    <row r="2092" spans="1:35" s="154" customFormat="1">
      <c r="A2092" s="415"/>
      <c r="B2092" s="415"/>
      <c r="C2092" s="425"/>
      <c r="D2092" s="415"/>
      <c r="E2092" s="415"/>
      <c r="F2092" s="415"/>
      <c r="G2092" s="416"/>
      <c r="H2092" s="416"/>
      <c r="I2092" s="415"/>
      <c r="J2092" s="417"/>
      <c r="K2092" s="415"/>
      <c r="L2092" s="415"/>
      <c r="M2092" s="415"/>
      <c r="N2092" s="418"/>
      <c r="O2092" s="418"/>
      <c r="P2092" s="414"/>
      <c r="Q2092" s="415"/>
      <c r="R2092" s="415"/>
      <c r="S2092" s="415"/>
      <c r="T2092" s="415"/>
      <c r="U2092" s="415"/>
      <c r="V2092" s="415"/>
      <c r="W2092" s="415"/>
      <c r="X2092" s="415"/>
      <c r="Y2092" s="415"/>
      <c r="Z2092" s="415"/>
      <c r="AA2092" s="415"/>
      <c r="AB2092" s="415"/>
      <c r="AC2092" s="415"/>
      <c r="AD2092" s="427"/>
      <c r="AE2092" s="415"/>
      <c r="AF2092" s="415"/>
      <c r="AG2092" s="415"/>
      <c r="AH2092" s="415"/>
      <c r="AI2092" s="415"/>
    </row>
    <row r="2093" spans="1:35" s="154" customFormat="1">
      <c r="A2093" s="415"/>
      <c r="B2093" s="415"/>
      <c r="C2093" s="425"/>
      <c r="D2093" s="415"/>
      <c r="E2093" s="415"/>
      <c r="F2093" s="415"/>
      <c r="G2093" s="416"/>
      <c r="H2093" s="416"/>
      <c r="I2093" s="415"/>
      <c r="J2093" s="417"/>
      <c r="K2093" s="415"/>
      <c r="L2093" s="415"/>
      <c r="M2093" s="415"/>
      <c r="N2093" s="418"/>
      <c r="O2093" s="418"/>
      <c r="P2093" s="414"/>
      <c r="Q2093" s="415"/>
      <c r="R2093" s="415"/>
      <c r="S2093" s="415"/>
      <c r="T2093" s="415"/>
      <c r="U2093" s="415"/>
      <c r="V2093" s="415"/>
      <c r="W2093" s="415"/>
      <c r="X2093" s="415"/>
      <c r="Y2093" s="415"/>
      <c r="Z2093" s="415"/>
      <c r="AA2093" s="415"/>
      <c r="AB2093" s="415"/>
      <c r="AC2093" s="415"/>
      <c r="AD2093" s="427"/>
      <c r="AE2093" s="415"/>
      <c r="AF2093" s="415"/>
      <c r="AG2093" s="415"/>
      <c r="AH2093" s="415"/>
      <c r="AI2093" s="415"/>
    </row>
    <row r="2094" spans="1:35" s="154" customFormat="1">
      <c r="A2094" s="415"/>
      <c r="B2094" s="415"/>
      <c r="C2094" s="425"/>
      <c r="D2094" s="415"/>
      <c r="E2094" s="415"/>
      <c r="F2094" s="415"/>
      <c r="G2094" s="416"/>
      <c r="H2094" s="416"/>
      <c r="I2094" s="415"/>
      <c r="J2094" s="417"/>
      <c r="K2094" s="415"/>
      <c r="L2094" s="415"/>
      <c r="M2094" s="415"/>
      <c r="N2094" s="418"/>
      <c r="O2094" s="418"/>
      <c r="P2094" s="414"/>
      <c r="Q2094" s="415"/>
      <c r="R2094" s="415"/>
      <c r="S2094" s="415"/>
      <c r="T2094" s="415"/>
      <c r="U2094" s="415"/>
      <c r="V2094" s="415"/>
      <c r="W2094" s="415"/>
      <c r="X2094" s="415"/>
      <c r="Y2094" s="415"/>
      <c r="Z2094" s="415"/>
      <c r="AA2094" s="415"/>
      <c r="AB2094" s="415"/>
      <c r="AC2094" s="415"/>
      <c r="AD2094" s="427"/>
      <c r="AE2094" s="415"/>
      <c r="AF2094" s="415"/>
      <c r="AG2094" s="415"/>
      <c r="AH2094" s="415"/>
      <c r="AI2094" s="415"/>
    </row>
    <row r="2095" spans="1:35" s="154" customFormat="1">
      <c r="A2095" s="415"/>
      <c r="B2095" s="415"/>
      <c r="C2095" s="425"/>
      <c r="D2095" s="415"/>
      <c r="E2095" s="415"/>
      <c r="F2095" s="415"/>
      <c r="G2095" s="416"/>
      <c r="H2095" s="416"/>
      <c r="I2095" s="415"/>
      <c r="J2095" s="417"/>
      <c r="K2095" s="415"/>
      <c r="L2095" s="415"/>
      <c r="M2095" s="415"/>
      <c r="N2095" s="418"/>
      <c r="O2095" s="418"/>
      <c r="P2095" s="414"/>
      <c r="Q2095" s="415"/>
      <c r="R2095" s="415"/>
      <c r="S2095" s="415"/>
      <c r="T2095" s="415"/>
      <c r="U2095" s="415"/>
      <c r="V2095" s="415"/>
      <c r="W2095" s="415"/>
      <c r="X2095" s="415"/>
      <c r="Y2095" s="415"/>
      <c r="Z2095" s="415"/>
      <c r="AA2095" s="415"/>
      <c r="AB2095" s="415"/>
      <c r="AC2095" s="415"/>
      <c r="AD2095" s="427"/>
      <c r="AE2095" s="415"/>
      <c r="AF2095" s="415"/>
      <c r="AG2095" s="415"/>
      <c r="AH2095" s="415"/>
      <c r="AI2095" s="415"/>
    </row>
    <row r="2096" spans="1:35" s="154" customFormat="1">
      <c r="A2096" s="415"/>
      <c r="B2096" s="415"/>
      <c r="C2096" s="425"/>
      <c r="D2096" s="415"/>
      <c r="E2096" s="415"/>
      <c r="F2096" s="415"/>
      <c r="G2096" s="416"/>
      <c r="H2096" s="416"/>
      <c r="I2096" s="415"/>
      <c r="J2096" s="417"/>
      <c r="K2096" s="415"/>
      <c r="L2096" s="415"/>
      <c r="M2096" s="415"/>
      <c r="N2096" s="418"/>
      <c r="O2096" s="418"/>
      <c r="P2096" s="414"/>
      <c r="Q2096" s="415"/>
      <c r="R2096" s="415"/>
      <c r="S2096" s="415"/>
      <c r="T2096" s="415"/>
      <c r="U2096" s="415"/>
      <c r="V2096" s="415"/>
      <c r="W2096" s="415"/>
      <c r="X2096" s="415"/>
      <c r="Y2096" s="415"/>
      <c r="Z2096" s="415"/>
      <c r="AA2096" s="415"/>
      <c r="AB2096" s="415"/>
      <c r="AC2096" s="415"/>
      <c r="AD2096" s="427"/>
      <c r="AE2096" s="415"/>
      <c r="AF2096" s="415"/>
      <c r="AG2096" s="415"/>
      <c r="AH2096" s="415"/>
      <c r="AI2096" s="415"/>
    </row>
    <row r="2097" spans="1:35" s="154" customFormat="1">
      <c r="A2097" s="415"/>
      <c r="B2097" s="415"/>
      <c r="C2097" s="425"/>
      <c r="D2097" s="415"/>
      <c r="E2097" s="415"/>
      <c r="F2097" s="415"/>
      <c r="G2097" s="416"/>
      <c r="H2097" s="416"/>
      <c r="I2097" s="415"/>
      <c r="J2097" s="417"/>
      <c r="K2097" s="415"/>
      <c r="L2097" s="415"/>
      <c r="M2097" s="415"/>
      <c r="N2097" s="418"/>
      <c r="O2097" s="418"/>
      <c r="P2097" s="414"/>
      <c r="Q2097" s="415"/>
      <c r="R2097" s="415"/>
      <c r="S2097" s="415"/>
      <c r="T2097" s="415"/>
      <c r="U2097" s="415"/>
      <c r="V2097" s="415"/>
      <c r="W2097" s="415"/>
      <c r="X2097" s="415"/>
      <c r="Y2097" s="415"/>
      <c r="Z2097" s="415"/>
      <c r="AA2097" s="415"/>
      <c r="AB2097" s="415"/>
      <c r="AC2097" s="415"/>
      <c r="AD2097" s="427"/>
      <c r="AE2097" s="415"/>
      <c r="AF2097" s="415"/>
      <c r="AG2097" s="415"/>
      <c r="AH2097" s="415"/>
      <c r="AI2097" s="415"/>
    </row>
    <row r="2098" spans="1:35" s="154" customFormat="1">
      <c r="A2098" s="415"/>
      <c r="B2098" s="415"/>
      <c r="C2098" s="425"/>
      <c r="D2098" s="415"/>
      <c r="E2098" s="415"/>
      <c r="F2098" s="415"/>
      <c r="G2098" s="416"/>
      <c r="H2098" s="416"/>
      <c r="I2098" s="415"/>
      <c r="J2098" s="417"/>
      <c r="K2098" s="415"/>
      <c r="L2098" s="415"/>
      <c r="M2098" s="415"/>
      <c r="N2098" s="418"/>
      <c r="O2098" s="418"/>
      <c r="P2098" s="414"/>
      <c r="Q2098" s="415"/>
      <c r="R2098" s="415"/>
      <c r="S2098" s="415"/>
      <c r="T2098" s="415"/>
      <c r="U2098" s="415"/>
      <c r="V2098" s="415"/>
      <c r="W2098" s="415"/>
      <c r="X2098" s="415"/>
      <c r="Y2098" s="415"/>
      <c r="Z2098" s="415"/>
      <c r="AA2098" s="415"/>
      <c r="AB2098" s="415"/>
      <c r="AC2098" s="415"/>
      <c r="AD2098" s="427"/>
      <c r="AE2098" s="415"/>
      <c r="AF2098" s="415"/>
      <c r="AG2098" s="415"/>
      <c r="AH2098" s="415"/>
      <c r="AI2098" s="415"/>
    </row>
    <row r="2099" spans="1:35" s="154" customFormat="1">
      <c r="A2099" s="415"/>
      <c r="B2099" s="415"/>
      <c r="C2099" s="425"/>
      <c r="D2099" s="415"/>
      <c r="E2099" s="415"/>
      <c r="F2099" s="415"/>
      <c r="G2099" s="416"/>
      <c r="H2099" s="416"/>
      <c r="I2099" s="415"/>
      <c r="J2099" s="417"/>
      <c r="K2099" s="415"/>
      <c r="L2099" s="415"/>
      <c r="M2099" s="415"/>
      <c r="N2099" s="418"/>
      <c r="O2099" s="418"/>
      <c r="P2099" s="414"/>
      <c r="Q2099" s="415"/>
      <c r="R2099" s="415"/>
      <c r="S2099" s="415"/>
      <c r="T2099" s="415"/>
      <c r="U2099" s="415"/>
      <c r="V2099" s="415"/>
      <c r="W2099" s="415"/>
      <c r="X2099" s="415"/>
      <c r="Y2099" s="415"/>
      <c r="Z2099" s="415"/>
      <c r="AA2099" s="415"/>
      <c r="AB2099" s="415"/>
      <c r="AC2099" s="415"/>
      <c r="AD2099" s="427"/>
      <c r="AE2099" s="415"/>
      <c r="AF2099" s="415"/>
      <c r="AG2099" s="415"/>
      <c r="AH2099" s="415"/>
      <c r="AI2099" s="415"/>
    </row>
    <row r="2100" spans="1:35" s="154" customFormat="1">
      <c r="A2100" s="415"/>
      <c r="B2100" s="415"/>
      <c r="C2100" s="425"/>
      <c r="D2100" s="415"/>
      <c r="E2100" s="415"/>
      <c r="F2100" s="415"/>
      <c r="G2100" s="416"/>
      <c r="H2100" s="416"/>
      <c r="I2100" s="415"/>
      <c r="J2100" s="417"/>
      <c r="K2100" s="415"/>
      <c r="L2100" s="415"/>
      <c r="M2100" s="415"/>
      <c r="N2100" s="418"/>
      <c r="O2100" s="418"/>
      <c r="P2100" s="414"/>
      <c r="Q2100" s="415"/>
      <c r="R2100" s="415"/>
      <c r="S2100" s="415"/>
      <c r="T2100" s="415"/>
      <c r="U2100" s="415"/>
      <c r="V2100" s="415"/>
      <c r="W2100" s="415"/>
      <c r="X2100" s="415"/>
      <c r="Y2100" s="415"/>
      <c r="Z2100" s="415"/>
      <c r="AA2100" s="415"/>
      <c r="AB2100" s="415"/>
      <c r="AC2100" s="415"/>
      <c r="AD2100" s="427"/>
      <c r="AE2100" s="415"/>
      <c r="AF2100" s="415"/>
      <c r="AG2100" s="415"/>
      <c r="AH2100" s="415"/>
      <c r="AI2100" s="415"/>
    </row>
    <row r="2101" spans="1:35" s="154" customFormat="1">
      <c r="A2101" s="415"/>
      <c r="B2101" s="415"/>
      <c r="C2101" s="425"/>
      <c r="D2101" s="415"/>
      <c r="E2101" s="415"/>
      <c r="F2101" s="415"/>
      <c r="G2101" s="416"/>
      <c r="H2101" s="416"/>
      <c r="I2101" s="415"/>
      <c r="J2101" s="417"/>
      <c r="K2101" s="415"/>
      <c r="L2101" s="415"/>
      <c r="M2101" s="415"/>
      <c r="N2101" s="418"/>
      <c r="O2101" s="418"/>
      <c r="P2101" s="414"/>
      <c r="Q2101" s="415"/>
      <c r="R2101" s="415"/>
      <c r="S2101" s="415"/>
      <c r="T2101" s="415"/>
      <c r="U2101" s="415"/>
      <c r="V2101" s="415"/>
      <c r="W2101" s="415"/>
      <c r="X2101" s="415"/>
      <c r="Y2101" s="415"/>
      <c r="Z2101" s="415"/>
      <c r="AA2101" s="415"/>
      <c r="AB2101" s="415"/>
      <c r="AC2101" s="415"/>
      <c r="AD2101" s="427"/>
      <c r="AE2101" s="415"/>
      <c r="AF2101" s="415"/>
      <c r="AG2101" s="415"/>
      <c r="AH2101" s="415"/>
      <c r="AI2101" s="415"/>
    </row>
    <row r="2102" spans="1:35" s="154" customFormat="1">
      <c r="A2102" s="415"/>
      <c r="B2102" s="415"/>
      <c r="C2102" s="425"/>
      <c r="D2102" s="415"/>
      <c r="E2102" s="415"/>
      <c r="F2102" s="415"/>
      <c r="G2102" s="416"/>
      <c r="H2102" s="416"/>
      <c r="I2102" s="415"/>
      <c r="J2102" s="417"/>
      <c r="K2102" s="415"/>
      <c r="L2102" s="415"/>
      <c r="M2102" s="415"/>
      <c r="N2102" s="418"/>
      <c r="O2102" s="418"/>
      <c r="P2102" s="414"/>
      <c r="Q2102" s="415"/>
      <c r="R2102" s="415"/>
      <c r="S2102" s="415"/>
      <c r="T2102" s="415"/>
      <c r="U2102" s="415"/>
      <c r="V2102" s="415"/>
      <c r="W2102" s="415"/>
      <c r="X2102" s="415"/>
      <c r="Y2102" s="415"/>
      <c r="Z2102" s="415"/>
      <c r="AA2102" s="415"/>
      <c r="AB2102" s="415"/>
      <c r="AC2102" s="415"/>
      <c r="AD2102" s="427"/>
      <c r="AE2102" s="415"/>
      <c r="AF2102" s="415"/>
      <c r="AG2102" s="415"/>
      <c r="AH2102" s="415"/>
      <c r="AI2102" s="415"/>
    </row>
    <row r="2103" spans="1:35" s="154" customFormat="1">
      <c r="A2103" s="415"/>
      <c r="B2103" s="415"/>
      <c r="C2103" s="425"/>
      <c r="D2103" s="415"/>
      <c r="E2103" s="415"/>
      <c r="F2103" s="415"/>
      <c r="G2103" s="416"/>
      <c r="H2103" s="416"/>
      <c r="I2103" s="415"/>
      <c r="J2103" s="417"/>
      <c r="K2103" s="415"/>
      <c r="L2103" s="415"/>
      <c r="M2103" s="415"/>
      <c r="N2103" s="418"/>
      <c r="O2103" s="418"/>
      <c r="P2103" s="414"/>
      <c r="Q2103" s="415"/>
      <c r="R2103" s="415"/>
      <c r="S2103" s="415"/>
      <c r="T2103" s="415"/>
      <c r="U2103" s="415"/>
      <c r="V2103" s="415"/>
      <c r="W2103" s="415"/>
      <c r="X2103" s="415"/>
      <c r="Y2103" s="415"/>
      <c r="Z2103" s="415"/>
      <c r="AA2103" s="415"/>
      <c r="AB2103" s="415"/>
      <c r="AC2103" s="415"/>
      <c r="AD2103" s="427"/>
      <c r="AE2103" s="415"/>
      <c r="AF2103" s="415"/>
      <c r="AG2103" s="415"/>
      <c r="AH2103" s="415"/>
      <c r="AI2103" s="415"/>
    </row>
    <row r="2104" spans="1:35" s="154" customFormat="1">
      <c r="A2104" s="415"/>
      <c r="B2104" s="415"/>
      <c r="C2104" s="425"/>
      <c r="D2104" s="415"/>
      <c r="E2104" s="415"/>
      <c r="F2104" s="415"/>
      <c r="G2104" s="416"/>
      <c r="H2104" s="416"/>
      <c r="I2104" s="415"/>
      <c r="J2104" s="417"/>
      <c r="K2104" s="415"/>
      <c r="L2104" s="415"/>
      <c r="M2104" s="415"/>
      <c r="N2104" s="418"/>
      <c r="O2104" s="418"/>
      <c r="P2104" s="414"/>
      <c r="Q2104" s="415"/>
      <c r="R2104" s="415"/>
      <c r="S2104" s="415"/>
      <c r="T2104" s="415"/>
      <c r="U2104" s="415"/>
      <c r="V2104" s="415"/>
      <c r="W2104" s="415"/>
      <c r="X2104" s="415"/>
      <c r="Y2104" s="415"/>
      <c r="Z2104" s="415"/>
      <c r="AA2104" s="415"/>
      <c r="AB2104" s="415"/>
      <c r="AC2104" s="415"/>
      <c r="AD2104" s="427"/>
      <c r="AE2104" s="415"/>
      <c r="AF2104" s="415"/>
      <c r="AG2104" s="415"/>
      <c r="AH2104" s="415"/>
      <c r="AI2104" s="415"/>
    </row>
    <row r="2105" spans="1:35" s="154" customFormat="1">
      <c r="A2105" s="415"/>
      <c r="B2105" s="415"/>
      <c r="C2105" s="425"/>
      <c r="D2105" s="415"/>
      <c r="E2105" s="415"/>
      <c r="F2105" s="415"/>
      <c r="G2105" s="416"/>
      <c r="H2105" s="416"/>
      <c r="I2105" s="415"/>
      <c r="J2105" s="417"/>
      <c r="K2105" s="415"/>
      <c r="L2105" s="415"/>
      <c r="M2105" s="415"/>
      <c r="N2105" s="418"/>
      <c r="O2105" s="418"/>
      <c r="P2105" s="414"/>
      <c r="Q2105" s="415"/>
      <c r="R2105" s="415"/>
      <c r="S2105" s="415"/>
      <c r="T2105" s="415"/>
      <c r="U2105" s="415"/>
      <c r="V2105" s="415"/>
      <c r="W2105" s="415"/>
      <c r="X2105" s="415"/>
      <c r="Y2105" s="415"/>
      <c r="Z2105" s="415"/>
      <c r="AA2105" s="415"/>
      <c r="AB2105" s="415"/>
      <c r="AC2105" s="415"/>
      <c r="AD2105" s="427"/>
      <c r="AE2105" s="415"/>
      <c r="AF2105" s="415"/>
      <c r="AG2105" s="415"/>
      <c r="AH2105" s="415"/>
      <c r="AI2105" s="415"/>
    </row>
    <row r="2106" spans="1:35" s="154" customFormat="1">
      <c r="A2106" s="415"/>
      <c r="B2106" s="415"/>
      <c r="C2106" s="425"/>
      <c r="D2106" s="415"/>
      <c r="E2106" s="415"/>
      <c r="F2106" s="415"/>
      <c r="G2106" s="416"/>
      <c r="H2106" s="416"/>
      <c r="I2106" s="415"/>
      <c r="J2106" s="417"/>
      <c r="K2106" s="415"/>
      <c r="L2106" s="415"/>
      <c r="M2106" s="415"/>
      <c r="N2106" s="418"/>
      <c r="O2106" s="418"/>
      <c r="P2106" s="414"/>
      <c r="Q2106" s="415"/>
      <c r="R2106" s="415"/>
      <c r="S2106" s="415"/>
      <c r="T2106" s="415"/>
      <c r="U2106" s="415"/>
      <c r="V2106" s="415"/>
      <c r="W2106" s="415"/>
      <c r="X2106" s="415"/>
      <c r="Y2106" s="415"/>
      <c r="Z2106" s="415"/>
      <c r="AA2106" s="415"/>
      <c r="AB2106" s="415"/>
      <c r="AC2106" s="415"/>
      <c r="AD2106" s="427"/>
      <c r="AE2106" s="415"/>
      <c r="AF2106" s="415"/>
      <c r="AG2106" s="415"/>
      <c r="AH2106" s="415"/>
      <c r="AI2106" s="415"/>
    </row>
    <row r="2107" spans="1:35" s="154" customFormat="1">
      <c r="A2107" s="415"/>
      <c r="B2107" s="415"/>
      <c r="C2107" s="425"/>
      <c r="D2107" s="415"/>
      <c r="E2107" s="415"/>
      <c r="F2107" s="415"/>
      <c r="G2107" s="416"/>
      <c r="H2107" s="416"/>
      <c r="I2107" s="415"/>
      <c r="J2107" s="417"/>
      <c r="K2107" s="415"/>
      <c r="L2107" s="415"/>
      <c r="M2107" s="415"/>
      <c r="N2107" s="418"/>
      <c r="O2107" s="418"/>
      <c r="P2107" s="414"/>
      <c r="Q2107" s="415"/>
      <c r="R2107" s="415"/>
      <c r="S2107" s="415"/>
      <c r="T2107" s="415"/>
      <c r="U2107" s="415"/>
      <c r="V2107" s="415"/>
      <c r="W2107" s="415"/>
      <c r="X2107" s="415"/>
      <c r="Y2107" s="415"/>
      <c r="Z2107" s="415"/>
      <c r="AA2107" s="415"/>
      <c r="AB2107" s="415"/>
      <c r="AC2107" s="415"/>
      <c r="AD2107" s="427"/>
      <c r="AE2107" s="415"/>
      <c r="AF2107" s="415"/>
      <c r="AG2107" s="415"/>
      <c r="AH2107" s="415"/>
      <c r="AI2107" s="415"/>
    </row>
    <row r="2108" spans="1:35" s="154" customFormat="1">
      <c r="A2108" s="415"/>
      <c r="B2108" s="415"/>
      <c r="C2108" s="425"/>
      <c r="D2108" s="415"/>
      <c r="E2108" s="415"/>
      <c r="F2108" s="415"/>
      <c r="G2108" s="416"/>
      <c r="H2108" s="416"/>
      <c r="I2108" s="415"/>
      <c r="J2108" s="417"/>
      <c r="K2108" s="415"/>
      <c r="L2108" s="415"/>
      <c r="M2108" s="415"/>
      <c r="N2108" s="418"/>
      <c r="O2108" s="418"/>
      <c r="P2108" s="414"/>
      <c r="Q2108" s="415"/>
      <c r="R2108" s="415"/>
      <c r="S2108" s="415"/>
      <c r="T2108" s="415"/>
      <c r="U2108" s="415"/>
      <c r="V2108" s="415"/>
      <c r="W2108" s="415"/>
      <c r="X2108" s="415"/>
      <c r="Y2108" s="415"/>
      <c r="Z2108" s="415"/>
      <c r="AA2108" s="415"/>
      <c r="AB2108" s="415"/>
      <c r="AC2108" s="415"/>
      <c r="AD2108" s="427"/>
      <c r="AE2108" s="415"/>
      <c r="AF2108" s="415"/>
      <c r="AG2108" s="415"/>
      <c r="AH2108" s="415"/>
      <c r="AI2108" s="415"/>
    </row>
    <row r="2109" spans="1:35" s="154" customFormat="1">
      <c r="A2109" s="415"/>
      <c r="B2109" s="415"/>
      <c r="C2109" s="425"/>
      <c r="D2109" s="415"/>
      <c r="E2109" s="415"/>
      <c r="F2109" s="415"/>
      <c r="G2109" s="416"/>
      <c r="H2109" s="416"/>
      <c r="I2109" s="415"/>
      <c r="J2109" s="417"/>
      <c r="K2109" s="415"/>
      <c r="L2109" s="415"/>
      <c r="M2109" s="415"/>
      <c r="N2109" s="418"/>
      <c r="O2109" s="418"/>
      <c r="P2109" s="414"/>
      <c r="Q2109" s="415"/>
      <c r="R2109" s="415"/>
      <c r="S2109" s="415"/>
      <c r="T2109" s="415"/>
      <c r="U2109" s="415"/>
      <c r="V2109" s="415"/>
      <c r="W2109" s="415"/>
      <c r="X2109" s="415"/>
      <c r="Y2109" s="415"/>
      <c r="Z2109" s="415"/>
      <c r="AA2109" s="415"/>
      <c r="AB2109" s="415"/>
      <c r="AC2109" s="415"/>
      <c r="AD2109" s="427"/>
      <c r="AE2109" s="415"/>
      <c r="AF2109" s="415"/>
      <c r="AG2109" s="415"/>
      <c r="AH2109" s="415"/>
      <c r="AI2109" s="415"/>
    </row>
    <row r="2110" spans="1:35" s="154" customFormat="1">
      <c r="A2110" s="415"/>
      <c r="B2110" s="415"/>
      <c r="C2110" s="425"/>
      <c r="D2110" s="415"/>
      <c r="E2110" s="415"/>
      <c r="F2110" s="415"/>
      <c r="G2110" s="416"/>
      <c r="H2110" s="416"/>
      <c r="I2110" s="415"/>
      <c r="J2110" s="417"/>
      <c r="K2110" s="415"/>
      <c r="L2110" s="415"/>
      <c r="M2110" s="415"/>
      <c r="N2110" s="418"/>
      <c r="O2110" s="418"/>
      <c r="P2110" s="414"/>
      <c r="Q2110" s="415"/>
      <c r="R2110" s="415"/>
      <c r="S2110" s="415"/>
      <c r="T2110" s="415"/>
      <c r="U2110" s="415"/>
      <c r="V2110" s="415"/>
      <c r="W2110" s="415"/>
      <c r="X2110" s="415"/>
      <c r="Y2110" s="415"/>
      <c r="Z2110" s="415"/>
      <c r="AA2110" s="415"/>
      <c r="AB2110" s="415"/>
      <c r="AC2110" s="415"/>
      <c r="AD2110" s="427"/>
      <c r="AE2110" s="415"/>
      <c r="AF2110" s="415"/>
      <c r="AG2110" s="415"/>
      <c r="AH2110" s="415"/>
      <c r="AI2110" s="415"/>
    </row>
    <row r="2111" spans="1:35" s="154" customFormat="1">
      <c r="A2111" s="415"/>
      <c r="B2111" s="415"/>
      <c r="C2111" s="425"/>
      <c r="D2111" s="415"/>
      <c r="E2111" s="415"/>
      <c r="F2111" s="415"/>
      <c r="G2111" s="416"/>
      <c r="H2111" s="416"/>
      <c r="I2111" s="415"/>
      <c r="J2111" s="417"/>
      <c r="K2111" s="415"/>
      <c r="L2111" s="415"/>
      <c r="M2111" s="415"/>
      <c r="N2111" s="418"/>
      <c r="O2111" s="418"/>
      <c r="P2111" s="414"/>
      <c r="Q2111" s="415"/>
      <c r="R2111" s="415"/>
      <c r="S2111" s="415"/>
      <c r="T2111" s="415"/>
      <c r="U2111" s="415"/>
      <c r="V2111" s="415"/>
      <c r="W2111" s="415"/>
      <c r="X2111" s="415"/>
      <c r="Y2111" s="415"/>
      <c r="Z2111" s="415"/>
      <c r="AA2111" s="415"/>
      <c r="AB2111" s="415"/>
      <c r="AC2111" s="415"/>
      <c r="AD2111" s="427"/>
      <c r="AE2111" s="415"/>
      <c r="AF2111" s="415"/>
      <c r="AG2111" s="415"/>
      <c r="AH2111" s="415"/>
      <c r="AI2111" s="415"/>
    </row>
    <row r="2112" spans="1:35" s="154" customFormat="1">
      <c r="A2112" s="415"/>
      <c r="B2112" s="415"/>
      <c r="C2112" s="425"/>
      <c r="D2112" s="415"/>
      <c r="E2112" s="415"/>
      <c r="F2112" s="415"/>
      <c r="G2112" s="416"/>
      <c r="H2112" s="416"/>
      <c r="I2112" s="415"/>
      <c r="J2112" s="417"/>
      <c r="K2112" s="415"/>
      <c r="L2112" s="415"/>
      <c r="M2112" s="415"/>
      <c r="N2112" s="418"/>
      <c r="O2112" s="418"/>
      <c r="P2112" s="414"/>
      <c r="Q2112" s="415"/>
      <c r="R2112" s="415"/>
      <c r="S2112" s="415"/>
      <c r="T2112" s="415"/>
      <c r="U2112" s="415"/>
      <c r="V2112" s="415"/>
      <c r="W2112" s="415"/>
      <c r="X2112" s="415"/>
      <c r="Y2112" s="415"/>
      <c r="Z2112" s="415"/>
      <c r="AA2112" s="415"/>
      <c r="AB2112" s="415"/>
      <c r="AC2112" s="415"/>
      <c r="AD2112" s="427"/>
      <c r="AE2112" s="415"/>
      <c r="AF2112" s="415"/>
      <c r="AG2112" s="415"/>
      <c r="AH2112" s="415"/>
      <c r="AI2112" s="415"/>
    </row>
    <row r="2113" spans="1:35" s="154" customFormat="1">
      <c r="A2113" s="415"/>
      <c r="B2113" s="415"/>
      <c r="C2113" s="425"/>
      <c r="D2113" s="415"/>
      <c r="E2113" s="415"/>
      <c r="F2113" s="415"/>
      <c r="G2113" s="416"/>
      <c r="H2113" s="416"/>
      <c r="I2113" s="415"/>
      <c r="J2113" s="417"/>
      <c r="K2113" s="415"/>
      <c r="L2113" s="415"/>
      <c r="M2113" s="415"/>
      <c r="N2113" s="418"/>
      <c r="O2113" s="418"/>
      <c r="P2113" s="414"/>
      <c r="Q2113" s="415"/>
      <c r="R2113" s="415"/>
      <c r="S2113" s="415"/>
      <c r="T2113" s="415"/>
      <c r="U2113" s="415"/>
      <c r="V2113" s="415"/>
      <c r="W2113" s="415"/>
      <c r="X2113" s="415"/>
      <c r="Y2113" s="415"/>
      <c r="Z2113" s="415"/>
      <c r="AA2113" s="415"/>
      <c r="AB2113" s="415"/>
      <c r="AC2113" s="415"/>
      <c r="AD2113" s="427"/>
      <c r="AE2113" s="415"/>
      <c r="AF2113" s="415"/>
      <c r="AG2113" s="415"/>
      <c r="AH2113" s="415"/>
      <c r="AI2113" s="415"/>
    </row>
    <row r="2114" spans="1:35" s="154" customFormat="1">
      <c r="A2114" s="415"/>
      <c r="B2114" s="415"/>
      <c r="C2114" s="425"/>
      <c r="D2114" s="415"/>
      <c r="E2114" s="415"/>
      <c r="F2114" s="415"/>
      <c r="G2114" s="416"/>
      <c r="H2114" s="416"/>
      <c r="I2114" s="415"/>
      <c r="J2114" s="417"/>
      <c r="K2114" s="415"/>
      <c r="L2114" s="415"/>
      <c r="M2114" s="415"/>
      <c r="N2114" s="418"/>
      <c r="O2114" s="418"/>
      <c r="P2114" s="414"/>
      <c r="Q2114" s="415"/>
      <c r="R2114" s="415"/>
      <c r="S2114" s="415"/>
      <c r="T2114" s="415"/>
      <c r="U2114" s="415"/>
      <c r="V2114" s="415"/>
      <c r="W2114" s="415"/>
      <c r="X2114" s="415"/>
      <c r="Y2114" s="415"/>
      <c r="Z2114" s="415"/>
      <c r="AA2114" s="415"/>
      <c r="AB2114" s="415"/>
      <c r="AC2114" s="415"/>
      <c r="AD2114" s="427"/>
      <c r="AE2114" s="415"/>
      <c r="AF2114" s="415"/>
      <c r="AG2114" s="415"/>
      <c r="AH2114" s="415"/>
      <c r="AI2114" s="415"/>
    </row>
    <row r="2115" spans="1:35" s="154" customFormat="1">
      <c r="A2115" s="415"/>
      <c r="B2115" s="415"/>
      <c r="C2115" s="425"/>
      <c r="D2115" s="415"/>
      <c r="E2115" s="415"/>
      <c r="F2115" s="415"/>
      <c r="G2115" s="416"/>
      <c r="H2115" s="416"/>
      <c r="I2115" s="415"/>
      <c r="J2115" s="417"/>
      <c r="K2115" s="415"/>
      <c r="L2115" s="415"/>
      <c r="M2115" s="415"/>
      <c r="N2115" s="418"/>
      <c r="O2115" s="418"/>
      <c r="P2115" s="414"/>
      <c r="Q2115" s="415"/>
      <c r="R2115" s="415"/>
      <c r="S2115" s="415"/>
      <c r="T2115" s="415"/>
      <c r="U2115" s="415"/>
      <c r="V2115" s="415"/>
      <c r="W2115" s="415"/>
      <c r="X2115" s="415"/>
      <c r="Y2115" s="415"/>
      <c r="Z2115" s="415"/>
      <c r="AA2115" s="415"/>
      <c r="AB2115" s="415"/>
      <c r="AC2115" s="415"/>
      <c r="AD2115" s="427"/>
      <c r="AE2115" s="415"/>
      <c r="AF2115" s="415"/>
      <c r="AG2115" s="415"/>
      <c r="AH2115" s="415"/>
      <c r="AI2115" s="415"/>
    </row>
    <row r="2116" spans="1:35" s="154" customFormat="1">
      <c r="A2116" s="415"/>
      <c r="B2116" s="415"/>
      <c r="C2116" s="425"/>
      <c r="D2116" s="415"/>
      <c r="E2116" s="415"/>
      <c r="F2116" s="415"/>
      <c r="G2116" s="416"/>
      <c r="H2116" s="416"/>
      <c r="I2116" s="415"/>
      <c r="J2116" s="417"/>
      <c r="K2116" s="415"/>
      <c r="L2116" s="415"/>
      <c r="M2116" s="415"/>
      <c r="N2116" s="418"/>
      <c r="O2116" s="418"/>
      <c r="P2116" s="414"/>
      <c r="Q2116" s="415"/>
      <c r="R2116" s="415"/>
      <c r="S2116" s="415"/>
      <c r="T2116" s="415"/>
      <c r="U2116" s="415"/>
      <c r="V2116" s="415"/>
      <c r="W2116" s="415"/>
      <c r="X2116" s="415"/>
      <c r="Y2116" s="415"/>
      <c r="Z2116" s="415"/>
      <c r="AA2116" s="415"/>
      <c r="AB2116" s="415"/>
      <c r="AC2116" s="415"/>
      <c r="AD2116" s="427"/>
      <c r="AE2116" s="415"/>
      <c r="AF2116" s="415"/>
      <c r="AG2116" s="415"/>
      <c r="AH2116" s="415"/>
      <c r="AI2116" s="415"/>
    </row>
    <row r="2117" spans="1:35" s="154" customFormat="1">
      <c r="A2117" s="415"/>
      <c r="B2117" s="415"/>
      <c r="C2117" s="425"/>
      <c r="D2117" s="415"/>
      <c r="E2117" s="415"/>
      <c r="F2117" s="415"/>
      <c r="G2117" s="416"/>
      <c r="H2117" s="416"/>
      <c r="I2117" s="415"/>
      <c r="J2117" s="417"/>
      <c r="K2117" s="415"/>
      <c r="L2117" s="415"/>
      <c r="M2117" s="415"/>
      <c r="N2117" s="418"/>
      <c r="O2117" s="418"/>
      <c r="P2117" s="414"/>
      <c r="Q2117" s="415"/>
      <c r="R2117" s="415"/>
      <c r="S2117" s="415"/>
      <c r="T2117" s="415"/>
      <c r="U2117" s="415"/>
      <c r="V2117" s="415"/>
      <c r="W2117" s="415"/>
      <c r="X2117" s="415"/>
      <c r="Y2117" s="415"/>
      <c r="Z2117" s="415"/>
      <c r="AA2117" s="415"/>
      <c r="AB2117" s="415"/>
      <c r="AC2117" s="415"/>
      <c r="AD2117" s="427"/>
      <c r="AE2117" s="415"/>
      <c r="AF2117" s="415"/>
      <c r="AG2117" s="415"/>
      <c r="AH2117" s="415"/>
      <c r="AI2117" s="415"/>
    </row>
    <row r="2118" spans="1:35" s="154" customFormat="1">
      <c r="A2118" s="415"/>
      <c r="B2118" s="415"/>
      <c r="C2118" s="425"/>
      <c r="D2118" s="415"/>
      <c r="E2118" s="415"/>
      <c r="F2118" s="415"/>
      <c r="G2118" s="416"/>
      <c r="H2118" s="416"/>
      <c r="I2118" s="415"/>
      <c r="J2118" s="417"/>
      <c r="K2118" s="415"/>
      <c r="L2118" s="415"/>
      <c r="M2118" s="415"/>
      <c r="N2118" s="418"/>
      <c r="O2118" s="418"/>
      <c r="P2118" s="414"/>
      <c r="Q2118" s="415"/>
      <c r="R2118" s="415"/>
      <c r="S2118" s="415"/>
      <c r="T2118" s="415"/>
      <c r="U2118" s="415"/>
      <c r="V2118" s="415"/>
      <c r="W2118" s="415"/>
      <c r="X2118" s="415"/>
      <c r="Y2118" s="415"/>
      <c r="Z2118" s="415"/>
      <c r="AA2118" s="415"/>
      <c r="AB2118" s="415"/>
      <c r="AC2118" s="415"/>
      <c r="AD2118" s="427"/>
      <c r="AE2118" s="415"/>
      <c r="AF2118" s="415"/>
      <c r="AG2118" s="415"/>
      <c r="AH2118" s="415"/>
      <c r="AI2118" s="415"/>
    </row>
    <row r="2119" spans="1:35" s="154" customFormat="1">
      <c r="A2119" s="415"/>
      <c r="B2119" s="415"/>
      <c r="C2119" s="425"/>
      <c r="D2119" s="415"/>
      <c r="E2119" s="415"/>
      <c r="F2119" s="415"/>
      <c r="G2119" s="416"/>
      <c r="H2119" s="416"/>
      <c r="I2119" s="415"/>
      <c r="J2119" s="417"/>
      <c r="K2119" s="415"/>
      <c r="L2119" s="415"/>
      <c r="M2119" s="415"/>
      <c r="N2119" s="418"/>
      <c r="O2119" s="418"/>
      <c r="P2119" s="414"/>
      <c r="Q2119" s="415"/>
      <c r="R2119" s="415"/>
      <c r="S2119" s="415"/>
      <c r="T2119" s="415"/>
      <c r="U2119" s="415"/>
      <c r="V2119" s="415"/>
      <c r="W2119" s="415"/>
      <c r="X2119" s="415"/>
      <c r="Y2119" s="415"/>
      <c r="Z2119" s="415"/>
      <c r="AA2119" s="415"/>
      <c r="AB2119" s="415"/>
      <c r="AC2119" s="415"/>
      <c r="AD2119" s="427"/>
      <c r="AE2119" s="415"/>
      <c r="AF2119" s="415"/>
      <c r="AG2119" s="415"/>
      <c r="AH2119" s="415"/>
      <c r="AI2119" s="415"/>
    </row>
    <row r="2120" spans="1:35" s="154" customFormat="1">
      <c r="A2120" s="415"/>
      <c r="B2120" s="415"/>
      <c r="C2120" s="425"/>
      <c r="D2120" s="415"/>
      <c r="E2120" s="415"/>
      <c r="F2120" s="415"/>
      <c r="G2120" s="416"/>
      <c r="H2120" s="416"/>
      <c r="I2120" s="415"/>
      <c r="J2120" s="417"/>
      <c r="K2120" s="415"/>
      <c r="L2120" s="415"/>
      <c r="M2120" s="415"/>
      <c r="N2120" s="418"/>
      <c r="O2120" s="418"/>
      <c r="P2120" s="414"/>
      <c r="Q2120" s="415"/>
      <c r="R2120" s="415"/>
      <c r="S2120" s="415"/>
      <c r="T2120" s="415"/>
      <c r="U2120" s="415"/>
      <c r="V2120" s="415"/>
      <c r="W2120" s="415"/>
      <c r="X2120" s="415"/>
      <c r="Y2120" s="415"/>
      <c r="Z2120" s="415"/>
      <c r="AA2120" s="415"/>
      <c r="AB2120" s="415"/>
      <c r="AC2120" s="415"/>
      <c r="AD2120" s="427"/>
      <c r="AE2120" s="415"/>
      <c r="AF2120" s="415"/>
      <c r="AG2120" s="415"/>
      <c r="AH2120" s="415"/>
      <c r="AI2120" s="415"/>
    </row>
    <row r="2121" spans="1:35" s="154" customFormat="1">
      <c r="A2121" s="413"/>
      <c r="B2121" s="413"/>
      <c r="C2121" s="426"/>
      <c r="D2121" s="413"/>
      <c r="E2121" s="413"/>
      <c r="F2121" s="413"/>
      <c r="G2121" s="419"/>
      <c r="H2121" s="419"/>
      <c r="I2121" s="413"/>
      <c r="J2121" s="420"/>
      <c r="K2121" s="413"/>
      <c r="L2121" s="426"/>
      <c r="M2121" s="413"/>
      <c r="N2121" s="421"/>
      <c r="O2121" s="421"/>
      <c r="P2121" s="413"/>
      <c r="Q2121" s="413"/>
      <c r="R2121" s="412"/>
      <c r="S2121" s="413"/>
      <c r="T2121" s="413"/>
      <c r="U2121" s="412"/>
      <c r="V2121" s="412"/>
      <c r="W2121" s="413"/>
      <c r="X2121" s="413"/>
      <c r="Y2121" s="413"/>
      <c r="Z2121" s="412"/>
      <c r="AA2121" s="412"/>
      <c r="AB2121" s="422"/>
      <c r="AC2121" s="412"/>
      <c r="AD2121" s="412"/>
      <c r="AE2121" s="412"/>
      <c r="AF2121" s="412"/>
      <c r="AG2121" s="412"/>
      <c r="AH2121" s="415"/>
      <c r="AI2121" s="413"/>
    </row>
    <row r="2122" spans="1:35" s="154" customFormat="1">
      <c r="A2122" s="413"/>
      <c r="B2122" s="413"/>
      <c r="C2122" s="426"/>
      <c r="D2122" s="413"/>
      <c r="E2122" s="413"/>
      <c r="F2122" s="413"/>
      <c r="G2122" s="419"/>
      <c r="H2122" s="419"/>
      <c r="I2122" s="413"/>
      <c r="J2122" s="420"/>
      <c r="K2122" s="413"/>
      <c r="L2122" s="426"/>
      <c r="M2122" s="413"/>
      <c r="N2122" s="421"/>
      <c r="O2122" s="421"/>
      <c r="P2122" s="413"/>
      <c r="Q2122" s="413"/>
      <c r="R2122" s="413"/>
      <c r="S2122" s="413"/>
      <c r="T2122" s="413"/>
      <c r="U2122" s="412"/>
      <c r="V2122" s="412"/>
      <c r="W2122" s="413"/>
      <c r="X2122" s="413"/>
      <c r="Y2122" s="413"/>
      <c r="Z2122" s="412"/>
      <c r="AA2122" s="412"/>
      <c r="AB2122" s="422"/>
      <c r="AC2122" s="412"/>
      <c r="AD2122" s="412"/>
      <c r="AE2122" s="412"/>
      <c r="AF2122" s="412"/>
      <c r="AG2122" s="412"/>
      <c r="AH2122" s="415"/>
      <c r="AI2122" s="413"/>
    </row>
    <row r="2123" spans="1:35" s="154" customFormat="1">
      <c r="A2123" s="413"/>
      <c r="B2123" s="413"/>
      <c r="C2123" s="426"/>
      <c r="D2123" s="413"/>
      <c r="E2123" s="413"/>
      <c r="F2123" s="413"/>
      <c r="G2123" s="419"/>
      <c r="H2123" s="419"/>
      <c r="I2123" s="413"/>
      <c r="J2123" s="420"/>
      <c r="K2123" s="413"/>
      <c r="L2123" s="426"/>
      <c r="M2123" s="413"/>
      <c r="N2123" s="421"/>
      <c r="O2123" s="421"/>
      <c r="P2123" s="413"/>
      <c r="Q2123" s="413"/>
      <c r="R2123" s="412"/>
      <c r="S2123" s="413"/>
      <c r="T2123" s="413"/>
      <c r="U2123" s="412"/>
      <c r="V2123" s="412"/>
      <c r="W2123" s="413"/>
      <c r="X2123" s="413"/>
      <c r="Y2123" s="413"/>
      <c r="Z2123" s="412"/>
      <c r="AA2123" s="412"/>
      <c r="AB2123" s="422"/>
      <c r="AC2123" s="412"/>
      <c r="AD2123" s="412"/>
      <c r="AE2123" s="412"/>
      <c r="AF2123" s="412"/>
      <c r="AG2123" s="412"/>
      <c r="AH2123" s="415"/>
      <c r="AI2123" s="413"/>
    </row>
    <row r="2124" spans="1:35" s="154" customFormat="1">
      <c r="A2124" s="413"/>
      <c r="B2124" s="413"/>
      <c r="C2124" s="426"/>
      <c r="D2124" s="413"/>
      <c r="E2124" s="413"/>
      <c r="F2124" s="413"/>
      <c r="G2124" s="419"/>
      <c r="H2124" s="419"/>
      <c r="I2124" s="413"/>
      <c r="J2124" s="420"/>
      <c r="K2124" s="413"/>
      <c r="L2124" s="426"/>
      <c r="M2124" s="413"/>
      <c r="N2124" s="421"/>
      <c r="O2124" s="421"/>
      <c r="P2124" s="413"/>
      <c r="Q2124" s="413"/>
      <c r="R2124" s="413"/>
      <c r="S2124" s="413"/>
      <c r="T2124" s="413"/>
      <c r="U2124" s="412"/>
      <c r="V2124" s="412"/>
      <c r="W2124" s="413"/>
      <c r="X2124" s="413"/>
      <c r="Y2124" s="413"/>
      <c r="Z2124" s="412"/>
      <c r="AA2124" s="412"/>
      <c r="AB2124" s="422"/>
      <c r="AC2124" s="412"/>
      <c r="AD2124" s="412"/>
      <c r="AE2124" s="412"/>
      <c r="AF2124" s="412"/>
      <c r="AG2124" s="412"/>
      <c r="AH2124" s="415"/>
      <c r="AI2124" s="413"/>
    </row>
    <row r="2125" spans="1:35" s="154" customFormat="1">
      <c r="A2125" s="413"/>
      <c r="B2125" s="413"/>
      <c r="C2125" s="426"/>
      <c r="D2125" s="413"/>
      <c r="E2125" s="413"/>
      <c r="F2125" s="413"/>
      <c r="G2125" s="419"/>
      <c r="H2125" s="419"/>
      <c r="I2125" s="413"/>
      <c r="J2125" s="420"/>
      <c r="K2125" s="413"/>
      <c r="L2125" s="426"/>
      <c r="M2125" s="413"/>
      <c r="N2125" s="421"/>
      <c r="O2125" s="421"/>
      <c r="P2125" s="413"/>
      <c r="Q2125" s="413"/>
      <c r="R2125" s="412"/>
      <c r="S2125" s="413"/>
      <c r="T2125" s="413"/>
      <c r="U2125" s="412"/>
      <c r="V2125" s="412"/>
      <c r="W2125" s="413"/>
      <c r="X2125" s="413"/>
      <c r="Y2125" s="413"/>
      <c r="Z2125" s="412"/>
      <c r="AA2125" s="412"/>
      <c r="AB2125" s="422"/>
      <c r="AC2125" s="412"/>
      <c r="AD2125" s="412"/>
      <c r="AE2125" s="412"/>
      <c r="AF2125" s="412"/>
      <c r="AG2125" s="412"/>
      <c r="AH2125" s="415"/>
      <c r="AI2125" s="413"/>
    </row>
    <row r="2126" spans="1:35" s="154" customFormat="1">
      <c r="A2126" s="413"/>
      <c r="B2126" s="413"/>
      <c r="C2126" s="426"/>
      <c r="D2126" s="413"/>
      <c r="E2126" s="423"/>
      <c r="F2126" s="413"/>
      <c r="G2126" s="419"/>
      <c r="H2126" s="419"/>
      <c r="I2126" s="413"/>
      <c r="J2126" s="420"/>
      <c r="K2126" s="413"/>
      <c r="L2126" s="426"/>
      <c r="M2126" s="413"/>
      <c r="N2126" s="421"/>
      <c r="O2126" s="421"/>
      <c r="P2126" s="413"/>
      <c r="Q2126" s="413"/>
      <c r="R2126" s="413"/>
      <c r="S2126" s="413"/>
      <c r="T2126" s="413"/>
      <c r="U2126" s="412"/>
      <c r="V2126" s="412"/>
      <c r="W2126" s="413"/>
      <c r="X2126" s="413"/>
      <c r="Y2126" s="413"/>
      <c r="Z2126" s="412"/>
      <c r="AA2126" s="412"/>
      <c r="AB2126" s="422"/>
      <c r="AC2126" s="412"/>
      <c r="AD2126" s="412"/>
      <c r="AE2126" s="412"/>
      <c r="AF2126" s="412"/>
      <c r="AG2126" s="412"/>
      <c r="AH2126" s="415"/>
      <c r="AI2126" s="413"/>
    </row>
    <row r="2127" spans="1:35" s="154" customFormat="1">
      <c r="A2127" s="413"/>
      <c r="B2127" s="413"/>
      <c r="C2127" s="426"/>
      <c r="D2127" s="413"/>
      <c r="E2127" s="423"/>
      <c r="F2127" s="413"/>
      <c r="G2127" s="419"/>
      <c r="H2127" s="419"/>
      <c r="I2127" s="413"/>
      <c r="J2127" s="420"/>
      <c r="K2127" s="413"/>
      <c r="L2127" s="426"/>
      <c r="M2127" s="413"/>
      <c r="N2127" s="421"/>
      <c r="O2127" s="421"/>
      <c r="P2127" s="413"/>
      <c r="Q2127" s="413"/>
      <c r="R2127" s="412"/>
      <c r="S2127" s="413"/>
      <c r="T2127" s="413"/>
      <c r="U2127" s="412"/>
      <c r="V2127" s="412"/>
      <c r="W2127" s="413"/>
      <c r="X2127" s="413"/>
      <c r="Y2127" s="413"/>
      <c r="Z2127" s="412"/>
      <c r="AA2127" s="412"/>
      <c r="AB2127" s="422"/>
      <c r="AC2127" s="412"/>
      <c r="AD2127" s="412"/>
      <c r="AE2127" s="412"/>
      <c r="AF2127" s="412"/>
      <c r="AG2127" s="412"/>
      <c r="AH2127" s="415"/>
      <c r="AI2127" s="413"/>
    </row>
    <row r="2128" spans="1:35" s="154" customFormat="1">
      <c r="A2128" s="413"/>
      <c r="B2128" s="413"/>
      <c r="C2128" s="426"/>
      <c r="D2128" s="413"/>
      <c r="E2128" s="423"/>
      <c r="F2128" s="413"/>
      <c r="G2128" s="419"/>
      <c r="H2128" s="419"/>
      <c r="I2128" s="413"/>
      <c r="J2128" s="420"/>
      <c r="K2128" s="413"/>
      <c r="L2128" s="426"/>
      <c r="M2128" s="413"/>
      <c r="N2128" s="421"/>
      <c r="O2128" s="421"/>
      <c r="P2128" s="413"/>
      <c r="Q2128" s="413"/>
      <c r="R2128" s="413"/>
      <c r="S2128" s="413"/>
      <c r="T2128" s="413"/>
      <c r="U2128" s="412"/>
      <c r="V2128" s="412"/>
      <c r="W2128" s="413"/>
      <c r="X2128" s="413"/>
      <c r="Y2128" s="413"/>
      <c r="Z2128" s="412"/>
      <c r="AA2128" s="412"/>
      <c r="AB2128" s="422"/>
      <c r="AC2128" s="412"/>
      <c r="AD2128" s="412"/>
      <c r="AE2128" s="412"/>
      <c r="AF2128" s="412"/>
      <c r="AG2128" s="412"/>
      <c r="AH2128" s="415"/>
      <c r="AI2128" s="413"/>
    </row>
    <row r="2129" spans="1:35" s="154" customFormat="1">
      <c r="A2129" s="413"/>
      <c r="B2129" s="413"/>
      <c r="C2129" s="426"/>
      <c r="D2129" s="413"/>
      <c r="E2129" s="423"/>
      <c r="F2129" s="413"/>
      <c r="G2129" s="419"/>
      <c r="H2129" s="419"/>
      <c r="I2129" s="413"/>
      <c r="J2129" s="420"/>
      <c r="K2129" s="413"/>
      <c r="L2129" s="426"/>
      <c r="M2129" s="413"/>
      <c r="N2129" s="421"/>
      <c r="O2129" s="421"/>
      <c r="P2129" s="413"/>
      <c r="Q2129" s="413"/>
      <c r="R2129" s="412"/>
      <c r="S2129" s="413"/>
      <c r="T2129" s="413"/>
      <c r="U2129" s="412"/>
      <c r="V2129" s="412"/>
      <c r="W2129" s="413"/>
      <c r="X2129" s="413"/>
      <c r="Y2129" s="413"/>
      <c r="Z2129" s="412"/>
      <c r="AA2129" s="412"/>
      <c r="AB2129" s="422"/>
      <c r="AC2129" s="412"/>
      <c r="AD2129" s="412"/>
      <c r="AE2129" s="412"/>
      <c r="AF2129" s="412"/>
      <c r="AG2129" s="412"/>
      <c r="AH2129" s="415"/>
      <c r="AI2129" s="413"/>
    </row>
    <row r="2130" spans="1:35" s="154" customFormat="1">
      <c r="A2130" s="413"/>
      <c r="B2130" s="413"/>
      <c r="C2130" s="426"/>
      <c r="D2130" s="413"/>
      <c r="E2130" s="423"/>
      <c r="F2130" s="413"/>
      <c r="G2130" s="419"/>
      <c r="H2130" s="419"/>
      <c r="I2130" s="413"/>
      <c r="J2130" s="420"/>
      <c r="K2130" s="413"/>
      <c r="L2130" s="426"/>
      <c r="M2130" s="413"/>
      <c r="N2130" s="421"/>
      <c r="O2130" s="421"/>
      <c r="P2130" s="413"/>
      <c r="Q2130" s="413"/>
      <c r="R2130" s="413"/>
      <c r="S2130" s="413"/>
      <c r="T2130" s="413"/>
      <c r="U2130" s="412"/>
      <c r="V2130" s="412"/>
      <c r="W2130" s="413"/>
      <c r="X2130" s="413"/>
      <c r="Y2130" s="413"/>
      <c r="Z2130" s="412"/>
      <c r="AA2130" s="412"/>
      <c r="AB2130" s="422"/>
      <c r="AC2130" s="412"/>
      <c r="AD2130" s="412"/>
      <c r="AE2130" s="412"/>
      <c r="AF2130" s="412"/>
      <c r="AG2130" s="412"/>
      <c r="AH2130" s="415"/>
      <c r="AI2130" s="413"/>
    </row>
    <row r="2131" spans="1:35" s="154" customFormat="1">
      <c r="A2131" s="413"/>
      <c r="B2131" s="413"/>
      <c r="C2131" s="426"/>
      <c r="D2131" s="413"/>
      <c r="E2131" s="423"/>
      <c r="F2131" s="413"/>
      <c r="G2131" s="419"/>
      <c r="H2131" s="419"/>
      <c r="I2131" s="413"/>
      <c r="J2131" s="420"/>
      <c r="K2131" s="413"/>
      <c r="L2131" s="426"/>
      <c r="M2131" s="413"/>
      <c r="N2131" s="421"/>
      <c r="O2131" s="421"/>
      <c r="P2131" s="413"/>
      <c r="Q2131" s="413"/>
      <c r="R2131" s="413"/>
      <c r="S2131" s="413"/>
      <c r="T2131" s="413"/>
      <c r="U2131" s="412"/>
      <c r="V2131" s="412"/>
      <c r="W2131" s="413"/>
      <c r="X2131" s="413"/>
      <c r="Y2131" s="413"/>
      <c r="Z2131" s="412"/>
      <c r="AA2131" s="412"/>
      <c r="AB2131" s="422"/>
      <c r="AC2131" s="412"/>
      <c r="AD2131" s="412"/>
      <c r="AE2131" s="412"/>
      <c r="AF2131" s="412"/>
      <c r="AG2131" s="412"/>
      <c r="AH2131" s="415"/>
      <c r="AI2131" s="413"/>
    </row>
    <row r="2132" spans="1:35" s="154" customFormat="1">
      <c r="A2132" s="413"/>
      <c r="B2132" s="413"/>
      <c r="C2132" s="426"/>
      <c r="D2132" s="413"/>
      <c r="E2132" s="423"/>
      <c r="F2132" s="413"/>
      <c r="G2132" s="419"/>
      <c r="H2132" s="419"/>
      <c r="I2132" s="413"/>
      <c r="J2132" s="420"/>
      <c r="K2132" s="413"/>
      <c r="L2132" s="426"/>
      <c r="M2132" s="413"/>
      <c r="N2132" s="421"/>
      <c r="O2132" s="421"/>
      <c r="P2132" s="413"/>
      <c r="Q2132" s="413"/>
      <c r="R2132" s="413"/>
      <c r="S2132" s="413"/>
      <c r="T2132" s="413"/>
      <c r="U2132" s="412"/>
      <c r="V2132" s="412"/>
      <c r="W2132" s="413"/>
      <c r="X2132" s="413"/>
      <c r="Y2132" s="413"/>
      <c r="Z2132" s="412"/>
      <c r="AA2132" s="412"/>
      <c r="AB2132" s="422"/>
      <c r="AC2132" s="412"/>
      <c r="AD2132" s="412"/>
      <c r="AE2132" s="412"/>
      <c r="AF2132" s="412"/>
      <c r="AG2132" s="412"/>
      <c r="AH2132" s="415"/>
      <c r="AI2132" s="413"/>
    </row>
    <row r="2133" spans="1:35" s="154" customFormat="1">
      <c r="A2133" s="413"/>
      <c r="B2133" s="413"/>
      <c r="C2133" s="426"/>
      <c r="D2133" s="413"/>
      <c r="E2133" s="423"/>
      <c r="F2133" s="413"/>
      <c r="G2133" s="419"/>
      <c r="H2133" s="419"/>
      <c r="I2133" s="413"/>
      <c r="J2133" s="420"/>
      <c r="K2133" s="413"/>
      <c r="L2133" s="426"/>
      <c r="M2133" s="413"/>
      <c r="N2133" s="421"/>
      <c r="O2133" s="421"/>
      <c r="P2133" s="413"/>
      <c r="Q2133" s="413"/>
      <c r="R2133" s="413"/>
      <c r="S2133" s="413"/>
      <c r="T2133" s="413"/>
      <c r="U2133" s="412"/>
      <c r="V2133" s="412"/>
      <c r="W2133" s="413"/>
      <c r="X2133" s="413"/>
      <c r="Y2133" s="413"/>
      <c r="Z2133" s="413"/>
      <c r="AA2133" s="413"/>
      <c r="AB2133" s="422"/>
      <c r="AC2133" s="413"/>
      <c r="AD2133" s="428"/>
      <c r="AE2133" s="413"/>
      <c r="AF2133" s="412"/>
      <c r="AG2133" s="412"/>
      <c r="AH2133" s="415"/>
      <c r="AI2133" s="413"/>
    </row>
    <row r="2134" spans="1:35" s="154" customFormat="1">
      <c r="A2134" s="413"/>
      <c r="B2134" s="413"/>
      <c r="C2134" s="426"/>
      <c r="D2134" s="413"/>
      <c r="E2134" s="423"/>
      <c r="F2134" s="413"/>
      <c r="G2134" s="419"/>
      <c r="H2134" s="419"/>
      <c r="I2134" s="413"/>
      <c r="J2134" s="420"/>
      <c r="K2134" s="413"/>
      <c r="L2134" s="426"/>
      <c r="M2134" s="413"/>
      <c r="N2134" s="421"/>
      <c r="O2134" s="421"/>
      <c r="P2134" s="413"/>
      <c r="Q2134" s="413"/>
      <c r="R2134" s="412"/>
      <c r="S2134" s="413"/>
      <c r="T2134" s="413"/>
      <c r="U2134" s="412"/>
      <c r="V2134" s="412"/>
      <c r="W2134" s="413"/>
      <c r="X2134" s="413"/>
      <c r="Y2134" s="413"/>
      <c r="Z2134" s="412"/>
      <c r="AA2134" s="412"/>
      <c r="AB2134" s="422"/>
      <c r="AC2134" s="412"/>
      <c r="AD2134" s="412"/>
      <c r="AE2134" s="412"/>
      <c r="AF2134" s="412"/>
      <c r="AG2134" s="412"/>
      <c r="AH2134" s="415"/>
      <c r="AI2134" s="413"/>
    </row>
    <row r="2135" spans="1:35" s="154" customFormat="1">
      <c r="A2135" s="413"/>
      <c r="B2135" s="413"/>
      <c r="C2135" s="426"/>
      <c r="D2135" s="413"/>
      <c r="E2135" s="423"/>
      <c r="F2135" s="413"/>
      <c r="G2135" s="419"/>
      <c r="H2135" s="419"/>
      <c r="I2135" s="413"/>
      <c r="J2135" s="420"/>
      <c r="K2135" s="413"/>
      <c r="L2135" s="426"/>
      <c r="M2135" s="413"/>
      <c r="N2135" s="421"/>
      <c r="O2135" s="421"/>
      <c r="P2135" s="413"/>
      <c r="Q2135" s="413"/>
      <c r="R2135" s="413"/>
      <c r="S2135" s="413"/>
      <c r="T2135" s="413"/>
      <c r="U2135" s="412"/>
      <c r="V2135" s="412"/>
      <c r="W2135" s="413"/>
      <c r="X2135" s="413"/>
      <c r="Y2135" s="413"/>
      <c r="Z2135" s="412"/>
      <c r="AA2135" s="412"/>
      <c r="AB2135" s="422"/>
      <c r="AC2135" s="412"/>
      <c r="AD2135" s="412"/>
      <c r="AE2135" s="412"/>
      <c r="AF2135" s="412"/>
      <c r="AG2135" s="412"/>
      <c r="AH2135" s="415"/>
      <c r="AI2135" s="413"/>
    </row>
    <row r="2136" spans="1:35" s="154" customFormat="1">
      <c r="A2136" s="413"/>
      <c r="B2136" s="413"/>
      <c r="C2136" s="426"/>
      <c r="D2136" s="413"/>
      <c r="E2136" s="423"/>
      <c r="F2136" s="413"/>
      <c r="G2136" s="419"/>
      <c r="H2136" s="419"/>
      <c r="I2136" s="413"/>
      <c r="J2136" s="420"/>
      <c r="K2136" s="413"/>
      <c r="L2136" s="426"/>
      <c r="M2136" s="413"/>
      <c r="N2136" s="421"/>
      <c r="O2136" s="421"/>
      <c r="P2136" s="413"/>
      <c r="Q2136" s="413"/>
      <c r="R2136" s="413"/>
      <c r="S2136" s="413"/>
      <c r="T2136" s="413"/>
      <c r="U2136" s="412"/>
      <c r="V2136" s="412"/>
      <c r="W2136" s="413"/>
      <c r="X2136" s="413"/>
      <c r="Y2136" s="413"/>
      <c r="Z2136" s="413"/>
      <c r="AA2136" s="413"/>
      <c r="AB2136" s="422"/>
      <c r="AC2136" s="413"/>
      <c r="AD2136" s="428"/>
      <c r="AE2136" s="413"/>
      <c r="AF2136" s="412"/>
      <c r="AG2136" s="412"/>
      <c r="AH2136" s="415"/>
      <c r="AI2136" s="413"/>
    </row>
    <row r="2137" spans="1:35" s="154" customFormat="1">
      <c r="A2137" s="413"/>
      <c r="B2137" s="413"/>
      <c r="C2137" s="426"/>
      <c r="D2137" s="413"/>
      <c r="E2137" s="413"/>
      <c r="F2137" s="413"/>
      <c r="G2137" s="419"/>
      <c r="H2137" s="419"/>
      <c r="I2137" s="413"/>
      <c r="J2137" s="420"/>
      <c r="K2137" s="413"/>
      <c r="L2137" s="426"/>
      <c r="M2137" s="413"/>
      <c r="N2137" s="421"/>
      <c r="O2137" s="421"/>
      <c r="P2137" s="413"/>
      <c r="Q2137" s="413"/>
      <c r="R2137" s="412"/>
      <c r="S2137" s="413"/>
      <c r="T2137" s="413"/>
      <c r="U2137" s="412"/>
      <c r="V2137" s="412"/>
      <c r="W2137" s="413"/>
      <c r="X2137" s="413"/>
      <c r="Y2137" s="413"/>
      <c r="Z2137" s="412"/>
      <c r="AA2137" s="412"/>
      <c r="AB2137" s="422"/>
      <c r="AC2137" s="412"/>
      <c r="AD2137" s="412"/>
      <c r="AE2137" s="412"/>
      <c r="AF2137" s="412"/>
      <c r="AG2137" s="412"/>
      <c r="AH2137" s="415"/>
      <c r="AI2137" s="413"/>
    </row>
    <row r="2138" spans="1:35" s="154" customFormat="1">
      <c r="A2138" s="413"/>
      <c r="B2138" s="413"/>
      <c r="C2138" s="426"/>
      <c r="D2138" s="413"/>
      <c r="E2138" s="413"/>
      <c r="F2138" s="413"/>
      <c r="G2138" s="419"/>
      <c r="H2138" s="419"/>
      <c r="I2138" s="413"/>
      <c r="J2138" s="420"/>
      <c r="K2138" s="413"/>
      <c r="L2138" s="426"/>
      <c r="M2138" s="413"/>
      <c r="N2138" s="421"/>
      <c r="O2138" s="421"/>
      <c r="P2138" s="413"/>
      <c r="Q2138" s="413"/>
      <c r="R2138" s="413"/>
      <c r="S2138" s="413"/>
      <c r="T2138" s="413"/>
      <c r="U2138" s="412"/>
      <c r="V2138" s="412"/>
      <c r="W2138" s="413"/>
      <c r="X2138" s="413"/>
      <c r="Y2138" s="413"/>
      <c r="Z2138" s="412"/>
      <c r="AA2138" s="412"/>
      <c r="AB2138" s="422"/>
      <c r="AC2138" s="412"/>
      <c r="AD2138" s="412"/>
      <c r="AE2138" s="412"/>
      <c r="AF2138" s="412"/>
      <c r="AG2138" s="412"/>
      <c r="AH2138" s="415"/>
      <c r="AI2138" s="413"/>
    </row>
    <row r="2139" spans="1:35" s="154" customFormat="1">
      <c r="A2139" s="413"/>
      <c r="B2139" s="413"/>
      <c r="C2139" s="426"/>
      <c r="D2139" s="413"/>
      <c r="E2139" s="423"/>
      <c r="F2139" s="412"/>
      <c r="G2139" s="419"/>
      <c r="H2139" s="419"/>
      <c r="I2139" s="413"/>
      <c r="J2139" s="420"/>
      <c r="K2139" s="413"/>
      <c r="L2139" s="426"/>
      <c r="M2139" s="413"/>
      <c r="N2139" s="421"/>
      <c r="O2139" s="421"/>
      <c r="P2139" s="413"/>
      <c r="Q2139" s="413"/>
      <c r="R2139" s="413"/>
      <c r="S2139" s="413"/>
      <c r="T2139" s="413"/>
      <c r="U2139" s="412"/>
      <c r="V2139" s="412"/>
      <c r="W2139" s="413"/>
      <c r="X2139" s="413"/>
      <c r="Y2139" s="413"/>
      <c r="Z2139" s="413"/>
      <c r="AA2139" s="413"/>
      <c r="AB2139" s="422"/>
      <c r="AC2139" s="413"/>
      <c r="AD2139" s="412"/>
      <c r="AE2139" s="412"/>
      <c r="AF2139" s="412"/>
      <c r="AG2139" s="412"/>
      <c r="AH2139" s="415"/>
      <c r="AI2139" s="413"/>
    </row>
    <row r="2140" spans="1:35" s="154" customFormat="1">
      <c r="A2140" s="413"/>
      <c r="B2140" s="413"/>
      <c r="C2140" s="426"/>
      <c r="D2140" s="413"/>
      <c r="E2140" s="423"/>
      <c r="F2140" s="412"/>
      <c r="G2140" s="419"/>
      <c r="H2140" s="419"/>
      <c r="I2140" s="413"/>
      <c r="J2140" s="420"/>
      <c r="K2140" s="413"/>
      <c r="L2140" s="426"/>
      <c r="M2140" s="413"/>
      <c r="N2140" s="421"/>
      <c r="O2140" s="421"/>
      <c r="P2140" s="413"/>
      <c r="Q2140" s="413"/>
      <c r="R2140" s="412"/>
      <c r="S2140" s="413"/>
      <c r="T2140" s="413"/>
      <c r="U2140" s="412"/>
      <c r="V2140" s="412"/>
      <c r="W2140" s="413"/>
      <c r="X2140" s="413"/>
      <c r="Y2140" s="413"/>
      <c r="Z2140" s="412"/>
      <c r="AA2140" s="412"/>
      <c r="AB2140" s="422"/>
      <c r="AC2140" s="412"/>
      <c r="AD2140" s="412"/>
      <c r="AE2140" s="412"/>
      <c r="AF2140" s="412"/>
      <c r="AG2140" s="412"/>
      <c r="AH2140" s="415"/>
      <c r="AI2140" s="413"/>
    </row>
    <row r="2141" spans="1:35" s="154" customFormat="1">
      <c r="A2141" s="413"/>
      <c r="B2141" s="413"/>
      <c r="C2141" s="426"/>
      <c r="D2141" s="413"/>
      <c r="E2141" s="423"/>
      <c r="F2141" s="412"/>
      <c r="G2141" s="419"/>
      <c r="H2141" s="419"/>
      <c r="I2141" s="413"/>
      <c r="J2141" s="420"/>
      <c r="K2141" s="413"/>
      <c r="L2141" s="426"/>
      <c r="M2141" s="413"/>
      <c r="N2141" s="421"/>
      <c r="O2141" s="421"/>
      <c r="P2141" s="413"/>
      <c r="Q2141" s="413"/>
      <c r="R2141" s="413"/>
      <c r="S2141" s="413"/>
      <c r="T2141" s="413"/>
      <c r="U2141" s="412"/>
      <c r="V2141" s="412"/>
      <c r="W2141" s="413"/>
      <c r="X2141" s="413"/>
      <c r="Y2141" s="413"/>
      <c r="Z2141" s="412"/>
      <c r="AA2141" s="412"/>
      <c r="AB2141" s="422"/>
      <c r="AC2141" s="412"/>
      <c r="AD2141" s="412"/>
      <c r="AE2141" s="412"/>
      <c r="AF2141" s="412"/>
      <c r="AG2141" s="412"/>
      <c r="AH2141" s="415"/>
      <c r="AI2141" s="413"/>
    </row>
    <row r="2142" spans="1:35" s="154" customFormat="1">
      <c r="A2142" s="413"/>
      <c r="B2142" s="413"/>
      <c r="C2142" s="426"/>
      <c r="D2142" s="413"/>
      <c r="E2142" s="423"/>
      <c r="F2142" s="412"/>
      <c r="G2142" s="419"/>
      <c r="H2142" s="419"/>
      <c r="I2142" s="413"/>
      <c r="J2142" s="420"/>
      <c r="K2142" s="413"/>
      <c r="L2142" s="426"/>
      <c r="M2142" s="413"/>
      <c r="N2142" s="421"/>
      <c r="O2142" s="421"/>
      <c r="P2142" s="413"/>
      <c r="Q2142" s="413"/>
      <c r="R2142" s="413"/>
      <c r="S2142" s="413"/>
      <c r="T2142" s="413"/>
      <c r="U2142" s="412"/>
      <c r="V2142" s="412"/>
      <c r="W2142" s="413"/>
      <c r="X2142" s="413"/>
      <c r="Y2142" s="413"/>
      <c r="Z2142" s="412"/>
      <c r="AA2142" s="412"/>
      <c r="AB2142" s="422"/>
      <c r="AC2142" s="412"/>
      <c r="AD2142" s="412"/>
      <c r="AE2142" s="412"/>
      <c r="AF2142" s="412"/>
      <c r="AG2142" s="412"/>
      <c r="AH2142" s="415"/>
      <c r="AI2142" s="413"/>
    </row>
    <row r="2143" spans="1:35" s="154" customFormat="1">
      <c r="A2143" s="413"/>
      <c r="B2143" s="413"/>
      <c r="C2143" s="426"/>
      <c r="D2143" s="413"/>
      <c r="E2143" s="423"/>
      <c r="F2143" s="413"/>
      <c r="G2143" s="419"/>
      <c r="H2143" s="419"/>
      <c r="I2143" s="413"/>
      <c r="J2143" s="420"/>
      <c r="K2143" s="413"/>
      <c r="L2143" s="426"/>
      <c r="M2143" s="413"/>
      <c r="N2143" s="421"/>
      <c r="O2143" s="421"/>
      <c r="P2143" s="413"/>
      <c r="Q2143" s="413"/>
      <c r="R2143" s="413"/>
      <c r="S2143" s="413"/>
      <c r="T2143" s="413"/>
      <c r="U2143" s="412"/>
      <c r="V2143" s="412"/>
      <c r="W2143" s="413"/>
      <c r="X2143" s="413"/>
      <c r="Y2143" s="413"/>
      <c r="Z2143" s="413"/>
      <c r="AA2143" s="413"/>
      <c r="AB2143" s="422"/>
      <c r="AC2143" s="413"/>
      <c r="AD2143" s="428"/>
      <c r="AE2143" s="413"/>
      <c r="AF2143" s="412"/>
      <c r="AG2143" s="412"/>
      <c r="AH2143" s="415"/>
      <c r="AI2143" s="413"/>
    </row>
    <row r="2144" spans="1:35" s="154" customFormat="1">
      <c r="A2144" s="413"/>
      <c r="B2144" s="413"/>
      <c r="C2144" s="426"/>
      <c r="D2144" s="413"/>
      <c r="E2144" s="423"/>
      <c r="F2144" s="413"/>
      <c r="G2144" s="419"/>
      <c r="H2144" s="419"/>
      <c r="I2144" s="413"/>
      <c r="J2144" s="420"/>
      <c r="K2144" s="413"/>
      <c r="L2144" s="426"/>
      <c r="M2144" s="413"/>
      <c r="N2144" s="421"/>
      <c r="O2144" s="421"/>
      <c r="P2144" s="413"/>
      <c r="Q2144" s="413"/>
      <c r="R2144" s="412"/>
      <c r="S2144" s="413"/>
      <c r="T2144" s="413"/>
      <c r="U2144" s="412"/>
      <c r="V2144" s="412"/>
      <c r="W2144" s="413"/>
      <c r="X2144" s="413"/>
      <c r="Y2144" s="413"/>
      <c r="Z2144" s="412"/>
      <c r="AA2144" s="412"/>
      <c r="AB2144" s="422"/>
      <c r="AC2144" s="412"/>
      <c r="AD2144" s="412"/>
      <c r="AE2144" s="412"/>
      <c r="AF2144" s="412"/>
      <c r="AG2144" s="412"/>
      <c r="AH2144" s="415"/>
      <c r="AI2144" s="413"/>
    </row>
    <row r="2145" spans="1:35" s="154" customFormat="1">
      <c r="A2145" s="413"/>
      <c r="B2145" s="413"/>
      <c r="C2145" s="426"/>
      <c r="D2145" s="413"/>
      <c r="E2145" s="413"/>
      <c r="F2145" s="413"/>
      <c r="G2145" s="419"/>
      <c r="H2145" s="419"/>
      <c r="I2145" s="413"/>
      <c r="J2145" s="420"/>
      <c r="K2145" s="413"/>
      <c r="L2145" s="426"/>
      <c r="M2145" s="413"/>
      <c r="N2145" s="421"/>
      <c r="O2145" s="421"/>
      <c r="P2145" s="413"/>
      <c r="Q2145" s="413"/>
      <c r="R2145" s="413"/>
      <c r="S2145" s="413"/>
      <c r="T2145" s="413"/>
      <c r="U2145" s="412"/>
      <c r="V2145" s="412"/>
      <c r="W2145" s="413"/>
      <c r="X2145" s="413"/>
      <c r="Y2145" s="413"/>
      <c r="Z2145" s="412"/>
      <c r="AA2145" s="412"/>
      <c r="AB2145" s="422"/>
      <c r="AC2145" s="412"/>
      <c r="AD2145" s="412"/>
      <c r="AE2145" s="412"/>
      <c r="AF2145" s="412"/>
      <c r="AG2145" s="412"/>
      <c r="AH2145" s="415"/>
      <c r="AI2145" s="413"/>
    </row>
    <row r="2146" spans="1:35" s="154" customFormat="1">
      <c r="A2146" s="413"/>
      <c r="B2146" s="413"/>
      <c r="C2146" s="426"/>
      <c r="D2146" s="413"/>
      <c r="E2146" s="413"/>
      <c r="F2146" s="413"/>
      <c r="G2146" s="419"/>
      <c r="H2146" s="419"/>
      <c r="I2146" s="413"/>
      <c r="J2146" s="420"/>
      <c r="K2146" s="413"/>
      <c r="L2146" s="426"/>
      <c r="M2146" s="413"/>
      <c r="N2146" s="421"/>
      <c r="O2146" s="421"/>
      <c r="P2146" s="413"/>
      <c r="Q2146" s="413"/>
      <c r="R2146" s="413"/>
      <c r="S2146" s="413"/>
      <c r="T2146" s="413"/>
      <c r="U2146" s="412"/>
      <c r="V2146" s="412"/>
      <c r="W2146" s="413"/>
      <c r="X2146" s="413"/>
      <c r="Y2146" s="413"/>
      <c r="Z2146" s="413"/>
      <c r="AA2146" s="413"/>
      <c r="AB2146" s="422"/>
      <c r="AC2146" s="413"/>
      <c r="AD2146" s="428"/>
      <c r="AE2146" s="413"/>
      <c r="AF2146" s="412"/>
      <c r="AG2146" s="412"/>
      <c r="AH2146" s="415"/>
      <c r="AI2146" s="413"/>
    </row>
    <row r="2147" spans="1:35" s="154" customFormat="1">
      <c r="A2147" s="413"/>
      <c r="B2147" s="413"/>
      <c r="C2147" s="426"/>
      <c r="D2147" s="413"/>
      <c r="E2147" s="413"/>
      <c r="F2147" s="413"/>
      <c r="G2147" s="419"/>
      <c r="H2147" s="419"/>
      <c r="I2147" s="413"/>
      <c r="J2147" s="420"/>
      <c r="K2147" s="413"/>
      <c r="L2147" s="426"/>
      <c r="M2147" s="413"/>
      <c r="N2147" s="421"/>
      <c r="O2147" s="421"/>
      <c r="P2147" s="413"/>
      <c r="Q2147" s="413"/>
      <c r="R2147" s="412"/>
      <c r="S2147" s="413"/>
      <c r="T2147" s="413"/>
      <c r="U2147" s="412"/>
      <c r="V2147" s="412"/>
      <c r="W2147" s="413"/>
      <c r="X2147" s="413"/>
      <c r="Y2147" s="413"/>
      <c r="Z2147" s="412"/>
      <c r="AA2147" s="412"/>
      <c r="AB2147" s="422"/>
      <c r="AC2147" s="412"/>
      <c r="AD2147" s="412"/>
      <c r="AE2147" s="412"/>
      <c r="AF2147" s="412"/>
      <c r="AG2147" s="412"/>
      <c r="AH2147" s="415"/>
      <c r="AI2147" s="413"/>
    </row>
    <row r="2148" spans="1:35" s="154" customFormat="1">
      <c r="A2148" s="413"/>
      <c r="B2148" s="413"/>
      <c r="C2148" s="426"/>
      <c r="D2148" s="413"/>
      <c r="E2148" s="413"/>
      <c r="F2148" s="413"/>
      <c r="G2148" s="419"/>
      <c r="H2148" s="419"/>
      <c r="I2148" s="413"/>
      <c r="J2148" s="420"/>
      <c r="K2148" s="413"/>
      <c r="L2148" s="426"/>
      <c r="M2148" s="413"/>
      <c r="N2148" s="421"/>
      <c r="O2148" s="421"/>
      <c r="P2148" s="413"/>
      <c r="Q2148" s="413"/>
      <c r="R2148" s="413"/>
      <c r="S2148" s="413"/>
      <c r="T2148" s="413"/>
      <c r="U2148" s="412"/>
      <c r="V2148" s="412"/>
      <c r="W2148" s="413"/>
      <c r="X2148" s="413"/>
      <c r="Y2148" s="413"/>
      <c r="Z2148" s="412"/>
      <c r="AA2148" s="412"/>
      <c r="AB2148" s="422"/>
      <c r="AC2148" s="412"/>
      <c r="AD2148" s="412"/>
      <c r="AE2148" s="412"/>
      <c r="AF2148" s="412"/>
      <c r="AG2148" s="412"/>
      <c r="AH2148" s="415"/>
      <c r="AI2148" s="413"/>
    </row>
    <row r="2149" spans="1:35" s="154" customFormat="1">
      <c r="A2149" s="413"/>
      <c r="B2149" s="413"/>
      <c r="C2149" s="426"/>
      <c r="D2149" s="413"/>
      <c r="E2149" s="413"/>
      <c r="F2149" s="413"/>
      <c r="G2149" s="419"/>
      <c r="H2149" s="419"/>
      <c r="I2149" s="413"/>
      <c r="J2149" s="420"/>
      <c r="K2149" s="413"/>
      <c r="L2149" s="426"/>
      <c r="M2149" s="413"/>
      <c r="N2149" s="421"/>
      <c r="O2149" s="421"/>
      <c r="P2149" s="413"/>
      <c r="Q2149" s="413"/>
      <c r="R2149" s="412"/>
      <c r="S2149" s="413"/>
      <c r="T2149" s="413"/>
      <c r="U2149" s="412"/>
      <c r="V2149" s="412"/>
      <c r="W2149" s="413"/>
      <c r="X2149" s="413"/>
      <c r="Y2149" s="413"/>
      <c r="Z2149" s="412"/>
      <c r="AA2149" s="412"/>
      <c r="AB2149" s="422"/>
      <c r="AC2149" s="412"/>
      <c r="AD2149" s="412"/>
      <c r="AE2149" s="412"/>
      <c r="AF2149" s="412"/>
      <c r="AG2149" s="412"/>
      <c r="AH2149" s="415"/>
      <c r="AI2149" s="413"/>
    </row>
    <row r="2150" spans="1:35" s="154" customFormat="1">
      <c r="A2150" s="413"/>
      <c r="B2150" s="413"/>
      <c r="C2150" s="426"/>
      <c r="D2150" s="413"/>
      <c r="E2150" s="413"/>
      <c r="F2150" s="413"/>
      <c r="G2150" s="419"/>
      <c r="H2150" s="419"/>
      <c r="I2150" s="413"/>
      <c r="J2150" s="420"/>
      <c r="K2150" s="413"/>
      <c r="L2150" s="426"/>
      <c r="M2150" s="413"/>
      <c r="N2150" s="421"/>
      <c r="O2150" s="421"/>
      <c r="P2150" s="413"/>
      <c r="Q2150" s="413"/>
      <c r="R2150" s="413"/>
      <c r="S2150" s="413"/>
      <c r="T2150" s="413"/>
      <c r="U2150" s="412"/>
      <c r="V2150" s="412"/>
      <c r="W2150" s="413"/>
      <c r="X2150" s="413"/>
      <c r="Y2150" s="413"/>
      <c r="Z2150" s="412"/>
      <c r="AA2150" s="412"/>
      <c r="AB2150" s="422"/>
      <c r="AC2150" s="412"/>
      <c r="AD2150" s="412"/>
      <c r="AE2150" s="412"/>
      <c r="AF2150" s="412"/>
      <c r="AG2150" s="412"/>
      <c r="AH2150" s="415"/>
      <c r="AI2150" s="413"/>
    </row>
    <row r="2151" spans="1:35" s="154" customFormat="1">
      <c r="A2151" s="413"/>
      <c r="B2151" s="413"/>
      <c r="C2151" s="426"/>
      <c r="D2151" s="413"/>
      <c r="E2151" s="413"/>
      <c r="F2151" s="413"/>
      <c r="G2151" s="419"/>
      <c r="H2151" s="419"/>
      <c r="I2151" s="413"/>
      <c r="J2151" s="420"/>
      <c r="K2151" s="413"/>
      <c r="L2151" s="426"/>
      <c r="M2151" s="413"/>
      <c r="N2151" s="421"/>
      <c r="O2151" s="421"/>
      <c r="P2151" s="413"/>
      <c r="Q2151" s="413"/>
      <c r="R2151" s="412"/>
      <c r="S2151" s="413"/>
      <c r="T2151" s="413"/>
      <c r="U2151" s="412"/>
      <c r="V2151" s="412"/>
      <c r="W2151" s="413"/>
      <c r="X2151" s="413"/>
      <c r="Y2151" s="413"/>
      <c r="Z2151" s="412"/>
      <c r="AA2151" s="412"/>
      <c r="AB2151" s="422"/>
      <c r="AC2151" s="412"/>
      <c r="AD2151" s="412"/>
      <c r="AE2151" s="412"/>
      <c r="AF2151" s="412"/>
      <c r="AG2151" s="412"/>
      <c r="AH2151" s="415"/>
      <c r="AI2151" s="413"/>
    </row>
    <row r="2152" spans="1:35" s="154" customFormat="1">
      <c r="A2152" s="413"/>
      <c r="B2152" s="413"/>
      <c r="C2152" s="426"/>
      <c r="D2152" s="413"/>
      <c r="E2152" s="413"/>
      <c r="F2152" s="413"/>
      <c r="G2152" s="419"/>
      <c r="H2152" s="419"/>
      <c r="I2152" s="413"/>
      <c r="J2152" s="420"/>
      <c r="K2152" s="413"/>
      <c r="L2152" s="426"/>
      <c r="M2152" s="413"/>
      <c r="N2152" s="421"/>
      <c r="O2152" s="421"/>
      <c r="P2152" s="413"/>
      <c r="Q2152" s="413"/>
      <c r="R2152" s="413"/>
      <c r="S2152" s="413"/>
      <c r="T2152" s="413"/>
      <c r="U2152" s="412"/>
      <c r="V2152" s="412"/>
      <c r="W2152" s="413"/>
      <c r="X2152" s="413"/>
      <c r="Y2152" s="413"/>
      <c r="Z2152" s="412"/>
      <c r="AA2152" s="412"/>
      <c r="AB2152" s="422"/>
      <c r="AC2152" s="412"/>
      <c r="AD2152" s="412"/>
      <c r="AE2152" s="412"/>
      <c r="AF2152" s="412"/>
      <c r="AG2152" s="412"/>
      <c r="AH2152" s="415"/>
      <c r="AI2152" s="413"/>
    </row>
    <row r="2153" spans="1:35" s="154" customFormat="1">
      <c r="A2153" s="413"/>
      <c r="B2153" s="413"/>
      <c r="C2153" s="426"/>
      <c r="D2153" s="413"/>
      <c r="E2153" s="413"/>
      <c r="F2153" s="413"/>
      <c r="G2153" s="419"/>
      <c r="H2153" s="419"/>
      <c r="I2153" s="413"/>
      <c r="J2153" s="420"/>
      <c r="K2153" s="413"/>
      <c r="L2153" s="426"/>
      <c r="M2153" s="413"/>
      <c r="N2153" s="421"/>
      <c r="O2153" s="421"/>
      <c r="P2153" s="413"/>
      <c r="Q2153" s="413"/>
      <c r="R2153" s="412"/>
      <c r="S2153" s="413"/>
      <c r="T2153" s="413"/>
      <c r="U2153" s="412"/>
      <c r="V2153" s="412"/>
      <c r="W2153" s="413"/>
      <c r="X2153" s="413"/>
      <c r="Y2153" s="413"/>
      <c r="Z2153" s="412"/>
      <c r="AA2153" s="412"/>
      <c r="AB2153" s="422"/>
      <c r="AC2153" s="412"/>
      <c r="AD2153" s="412"/>
      <c r="AE2153" s="412"/>
      <c r="AF2153" s="412"/>
      <c r="AG2153" s="412"/>
      <c r="AH2153" s="415"/>
      <c r="AI2153" s="413"/>
    </row>
    <row r="2154" spans="1:35" s="154" customFormat="1">
      <c r="A2154" s="413"/>
      <c r="B2154" s="413"/>
      <c r="C2154" s="426"/>
      <c r="D2154" s="413"/>
      <c r="E2154" s="413"/>
      <c r="F2154" s="413"/>
      <c r="G2154" s="419"/>
      <c r="H2154" s="419"/>
      <c r="I2154" s="413"/>
      <c r="J2154" s="420"/>
      <c r="K2154" s="413"/>
      <c r="L2154" s="426"/>
      <c r="M2154" s="413"/>
      <c r="N2154" s="421"/>
      <c r="O2154" s="421"/>
      <c r="P2154" s="413"/>
      <c r="Q2154" s="413"/>
      <c r="R2154" s="413"/>
      <c r="S2154" s="413"/>
      <c r="T2154" s="413"/>
      <c r="U2154" s="412"/>
      <c r="V2154" s="412"/>
      <c r="W2154" s="413"/>
      <c r="X2154" s="413"/>
      <c r="Y2154" s="413"/>
      <c r="Z2154" s="412"/>
      <c r="AA2154" s="412"/>
      <c r="AB2154" s="422"/>
      <c r="AC2154" s="412"/>
      <c r="AD2154" s="412"/>
      <c r="AE2154" s="412"/>
      <c r="AF2154" s="412"/>
      <c r="AG2154" s="412"/>
      <c r="AH2154" s="415"/>
      <c r="AI2154" s="413"/>
    </row>
    <row r="2155" spans="1:35" s="154" customFormat="1">
      <c r="A2155" s="413"/>
      <c r="B2155" s="413"/>
      <c r="C2155" s="426"/>
      <c r="D2155" s="413"/>
      <c r="E2155" s="413"/>
      <c r="F2155" s="413"/>
      <c r="G2155" s="419"/>
      <c r="H2155" s="419"/>
      <c r="I2155" s="413"/>
      <c r="J2155" s="420"/>
      <c r="K2155" s="413"/>
      <c r="L2155" s="426"/>
      <c r="M2155" s="413"/>
      <c r="N2155" s="421"/>
      <c r="O2155" s="421"/>
      <c r="P2155" s="413"/>
      <c r="Q2155" s="413"/>
      <c r="R2155" s="412"/>
      <c r="S2155" s="413"/>
      <c r="T2155" s="413"/>
      <c r="U2155" s="412"/>
      <c r="V2155" s="412"/>
      <c r="W2155" s="413"/>
      <c r="X2155" s="413"/>
      <c r="Y2155" s="413"/>
      <c r="Z2155" s="412"/>
      <c r="AA2155" s="412"/>
      <c r="AB2155" s="422"/>
      <c r="AC2155" s="412"/>
      <c r="AD2155" s="412"/>
      <c r="AE2155" s="412"/>
      <c r="AF2155" s="412"/>
      <c r="AG2155" s="412"/>
      <c r="AH2155" s="415"/>
      <c r="AI2155" s="413"/>
    </row>
    <row r="2156" spans="1:35" s="154" customFormat="1">
      <c r="A2156" s="413"/>
      <c r="B2156" s="413"/>
      <c r="C2156" s="426"/>
      <c r="D2156" s="413"/>
      <c r="E2156" s="413"/>
      <c r="F2156" s="413"/>
      <c r="G2156" s="419"/>
      <c r="H2156" s="419"/>
      <c r="I2156" s="413"/>
      <c r="J2156" s="420"/>
      <c r="K2156" s="413"/>
      <c r="L2156" s="426"/>
      <c r="M2156" s="413"/>
      <c r="N2156" s="421"/>
      <c r="O2156" s="421"/>
      <c r="P2156" s="413"/>
      <c r="Q2156" s="413"/>
      <c r="R2156" s="413"/>
      <c r="S2156" s="413"/>
      <c r="T2156" s="413"/>
      <c r="U2156" s="412"/>
      <c r="V2156" s="412"/>
      <c r="W2156" s="413"/>
      <c r="X2156" s="413"/>
      <c r="Y2156" s="413"/>
      <c r="Z2156" s="412"/>
      <c r="AA2156" s="412"/>
      <c r="AB2156" s="422"/>
      <c r="AC2156" s="412"/>
      <c r="AD2156" s="412"/>
      <c r="AE2156" s="412"/>
      <c r="AF2156" s="412"/>
      <c r="AG2156" s="412"/>
      <c r="AH2156" s="415"/>
      <c r="AI2156" s="413"/>
    </row>
    <row r="2157" spans="1:35" s="154" customFormat="1">
      <c r="A2157" s="413"/>
      <c r="B2157" s="413"/>
      <c r="C2157" s="426"/>
      <c r="D2157" s="413"/>
      <c r="E2157" s="413"/>
      <c r="F2157" s="413"/>
      <c r="G2157" s="419"/>
      <c r="H2157" s="419"/>
      <c r="I2157" s="413"/>
      <c r="J2157" s="420"/>
      <c r="K2157" s="413"/>
      <c r="L2157" s="426"/>
      <c r="M2157" s="413"/>
      <c r="N2157" s="421"/>
      <c r="O2157" s="421"/>
      <c r="P2157" s="413"/>
      <c r="Q2157" s="413"/>
      <c r="R2157" s="412"/>
      <c r="S2157" s="413"/>
      <c r="T2157" s="413"/>
      <c r="U2157" s="412"/>
      <c r="V2157" s="412"/>
      <c r="W2157" s="413"/>
      <c r="X2157" s="413"/>
      <c r="Y2157" s="413"/>
      <c r="Z2157" s="412"/>
      <c r="AA2157" s="412"/>
      <c r="AB2157" s="422"/>
      <c r="AC2157" s="412"/>
      <c r="AD2157" s="412"/>
      <c r="AE2157" s="412"/>
      <c r="AF2157" s="412"/>
      <c r="AG2157" s="412"/>
      <c r="AH2157" s="415"/>
      <c r="AI2157" s="413"/>
    </row>
    <row r="2158" spans="1:35" s="154" customFormat="1">
      <c r="A2158" s="413"/>
      <c r="B2158" s="413"/>
      <c r="C2158" s="426"/>
      <c r="D2158" s="413"/>
      <c r="E2158" s="423"/>
      <c r="F2158" s="413"/>
      <c r="G2158" s="419"/>
      <c r="H2158" s="419"/>
      <c r="I2158" s="413"/>
      <c r="J2158" s="420"/>
      <c r="K2158" s="413"/>
      <c r="L2158" s="426"/>
      <c r="M2158" s="413"/>
      <c r="N2158" s="421"/>
      <c r="O2158" s="421"/>
      <c r="P2158" s="413"/>
      <c r="Q2158" s="413"/>
      <c r="R2158" s="413"/>
      <c r="S2158" s="413"/>
      <c r="T2158" s="413"/>
      <c r="U2158" s="412"/>
      <c r="V2158" s="412"/>
      <c r="W2158" s="413"/>
      <c r="X2158" s="413"/>
      <c r="Y2158" s="413"/>
      <c r="Z2158" s="412"/>
      <c r="AA2158" s="412"/>
      <c r="AB2158" s="422"/>
      <c r="AC2158" s="412"/>
      <c r="AD2158" s="412"/>
      <c r="AE2158" s="412"/>
      <c r="AF2158" s="412"/>
      <c r="AG2158" s="412"/>
      <c r="AH2158" s="415"/>
      <c r="AI2158" s="413"/>
    </row>
    <row r="2159" spans="1:35" s="154" customFormat="1">
      <c r="A2159" s="413"/>
      <c r="B2159" s="413"/>
      <c r="C2159" s="426"/>
      <c r="D2159" s="413"/>
      <c r="E2159" s="423"/>
      <c r="F2159" s="413"/>
      <c r="G2159" s="419"/>
      <c r="H2159" s="419"/>
      <c r="I2159" s="413"/>
      <c r="J2159" s="420"/>
      <c r="K2159" s="413"/>
      <c r="L2159" s="426"/>
      <c r="M2159" s="413"/>
      <c r="N2159" s="421"/>
      <c r="O2159" s="421"/>
      <c r="P2159" s="413"/>
      <c r="Q2159" s="413"/>
      <c r="R2159" s="413"/>
      <c r="S2159" s="413"/>
      <c r="T2159" s="413"/>
      <c r="U2159" s="412"/>
      <c r="V2159" s="412"/>
      <c r="W2159" s="413"/>
      <c r="X2159" s="413"/>
      <c r="Y2159" s="413"/>
      <c r="Z2159" s="412"/>
      <c r="AA2159" s="412"/>
      <c r="AB2159" s="422"/>
      <c r="AC2159" s="412"/>
      <c r="AD2159" s="412"/>
      <c r="AE2159" s="412"/>
      <c r="AF2159" s="412"/>
      <c r="AG2159" s="412"/>
      <c r="AH2159" s="415"/>
      <c r="AI2159" s="413"/>
    </row>
    <row r="2160" spans="1:35" s="154" customFormat="1">
      <c r="A2160" s="413"/>
      <c r="B2160" s="413"/>
      <c r="C2160" s="426"/>
      <c r="D2160" s="413"/>
      <c r="E2160" s="423"/>
      <c r="F2160" s="413"/>
      <c r="G2160" s="419"/>
      <c r="H2160" s="419"/>
      <c r="I2160" s="413"/>
      <c r="J2160" s="420"/>
      <c r="K2160" s="413"/>
      <c r="L2160" s="426"/>
      <c r="M2160" s="413"/>
      <c r="N2160" s="421"/>
      <c r="O2160" s="421"/>
      <c r="P2160" s="413"/>
      <c r="Q2160" s="413"/>
      <c r="R2160" s="413"/>
      <c r="S2160" s="413"/>
      <c r="T2160" s="413"/>
      <c r="U2160" s="412"/>
      <c r="V2160" s="412"/>
      <c r="W2160" s="413"/>
      <c r="X2160" s="413"/>
      <c r="Y2160" s="413"/>
      <c r="Z2160" s="413"/>
      <c r="AA2160" s="413"/>
      <c r="AB2160" s="422"/>
      <c r="AC2160" s="413"/>
      <c r="AD2160" s="428"/>
      <c r="AE2160" s="413"/>
      <c r="AF2160" s="412"/>
      <c r="AG2160" s="412"/>
      <c r="AH2160" s="415"/>
      <c r="AI2160" s="413"/>
    </row>
    <row r="2161" spans="1:35" s="154" customFormat="1">
      <c r="A2161" s="413"/>
      <c r="B2161" s="413"/>
      <c r="C2161" s="426"/>
      <c r="D2161" s="413"/>
      <c r="E2161" s="423"/>
      <c r="F2161" s="413"/>
      <c r="G2161" s="419"/>
      <c r="H2161" s="419"/>
      <c r="I2161" s="413"/>
      <c r="J2161" s="420"/>
      <c r="K2161" s="413"/>
      <c r="L2161" s="426"/>
      <c r="M2161" s="413"/>
      <c r="N2161" s="421"/>
      <c r="O2161" s="421"/>
      <c r="P2161" s="413"/>
      <c r="Q2161" s="413"/>
      <c r="R2161" s="412"/>
      <c r="S2161" s="413"/>
      <c r="T2161" s="413"/>
      <c r="U2161" s="412"/>
      <c r="V2161" s="412"/>
      <c r="W2161" s="413"/>
      <c r="X2161" s="413"/>
      <c r="Y2161" s="413"/>
      <c r="Z2161" s="412"/>
      <c r="AA2161" s="412"/>
      <c r="AB2161" s="422"/>
      <c r="AC2161" s="412"/>
      <c r="AD2161" s="412"/>
      <c r="AE2161" s="412"/>
      <c r="AF2161" s="412"/>
      <c r="AG2161" s="412"/>
      <c r="AH2161" s="415"/>
      <c r="AI2161" s="413"/>
    </row>
    <row r="2162" spans="1:35" s="154" customFormat="1">
      <c r="A2162" s="413"/>
      <c r="B2162" s="413"/>
      <c r="C2162" s="426"/>
      <c r="D2162" s="413"/>
      <c r="E2162" s="423"/>
      <c r="F2162" s="413"/>
      <c r="G2162" s="419"/>
      <c r="H2162" s="419"/>
      <c r="I2162" s="413"/>
      <c r="J2162" s="420"/>
      <c r="K2162" s="413"/>
      <c r="L2162" s="426"/>
      <c r="M2162" s="413"/>
      <c r="N2162" s="421"/>
      <c r="O2162" s="421"/>
      <c r="P2162" s="413"/>
      <c r="Q2162" s="413"/>
      <c r="R2162" s="412"/>
      <c r="S2162" s="413"/>
      <c r="T2162" s="413"/>
      <c r="U2162" s="412"/>
      <c r="V2162" s="412"/>
      <c r="W2162" s="413"/>
      <c r="X2162" s="413"/>
      <c r="Y2162" s="413"/>
      <c r="Z2162" s="413"/>
      <c r="AA2162" s="413"/>
      <c r="AB2162" s="422"/>
      <c r="AC2162" s="413"/>
      <c r="AD2162" s="428"/>
      <c r="AE2162" s="413"/>
      <c r="AF2162" s="412"/>
      <c r="AG2162" s="412"/>
      <c r="AH2162" s="415"/>
      <c r="AI2162" s="413"/>
    </row>
    <row r="2163" spans="1:35" s="154" customFormat="1">
      <c r="A2163" s="413"/>
      <c r="B2163" s="413"/>
      <c r="C2163" s="426"/>
      <c r="D2163" s="413"/>
      <c r="E2163" s="423"/>
      <c r="F2163" s="413"/>
      <c r="G2163" s="419"/>
      <c r="H2163" s="419"/>
      <c r="I2163" s="413"/>
      <c r="J2163" s="420"/>
      <c r="K2163" s="413"/>
      <c r="L2163" s="426"/>
      <c r="M2163" s="413"/>
      <c r="N2163" s="421"/>
      <c r="O2163" s="421"/>
      <c r="P2163" s="413"/>
      <c r="Q2163" s="413"/>
      <c r="R2163" s="413"/>
      <c r="S2163" s="413"/>
      <c r="T2163" s="413"/>
      <c r="U2163" s="412"/>
      <c r="V2163" s="412"/>
      <c r="W2163" s="413"/>
      <c r="X2163" s="413"/>
      <c r="Y2163" s="413"/>
      <c r="Z2163" s="412"/>
      <c r="AA2163" s="412"/>
      <c r="AB2163" s="422"/>
      <c r="AC2163" s="412"/>
      <c r="AD2163" s="412"/>
      <c r="AE2163" s="412"/>
      <c r="AF2163" s="412"/>
      <c r="AG2163" s="412"/>
      <c r="AH2163" s="415"/>
      <c r="AI2163" s="413"/>
    </row>
    <row r="2164" spans="1:35" s="154" customFormat="1">
      <c r="A2164" s="413"/>
      <c r="B2164" s="413"/>
      <c r="C2164" s="426"/>
      <c r="D2164" s="413"/>
      <c r="E2164" s="423"/>
      <c r="F2164" s="413"/>
      <c r="G2164" s="419"/>
      <c r="H2164" s="419"/>
      <c r="I2164" s="413"/>
      <c r="J2164" s="420"/>
      <c r="K2164" s="413"/>
      <c r="L2164" s="426"/>
      <c r="M2164" s="413"/>
      <c r="N2164" s="421"/>
      <c r="O2164" s="421"/>
      <c r="P2164" s="413"/>
      <c r="Q2164" s="413"/>
      <c r="R2164" s="412"/>
      <c r="S2164" s="413"/>
      <c r="T2164" s="413"/>
      <c r="U2164" s="412"/>
      <c r="V2164" s="412"/>
      <c r="W2164" s="413"/>
      <c r="X2164" s="413"/>
      <c r="Y2164" s="413"/>
      <c r="Z2164" s="412"/>
      <c r="AA2164" s="412"/>
      <c r="AB2164" s="422"/>
      <c r="AC2164" s="412"/>
      <c r="AD2164" s="412"/>
      <c r="AE2164" s="412"/>
      <c r="AF2164" s="412"/>
      <c r="AG2164" s="412"/>
      <c r="AH2164" s="415"/>
      <c r="AI2164" s="413"/>
    </row>
    <row r="2165" spans="1:35" s="154" customFormat="1">
      <c r="A2165" s="413"/>
      <c r="B2165" s="413"/>
      <c r="C2165" s="426"/>
      <c r="D2165" s="413"/>
      <c r="E2165" s="423"/>
      <c r="F2165" s="413"/>
      <c r="G2165" s="419"/>
      <c r="H2165" s="419"/>
      <c r="I2165" s="413"/>
      <c r="J2165" s="420"/>
      <c r="K2165" s="413"/>
      <c r="L2165" s="426"/>
      <c r="M2165" s="413"/>
      <c r="N2165" s="421"/>
      <c r="O2165" s="421"/>
      <c r="P2165" s="413"/>
      <c r="Q2165" s="413"/>
      <c r="R2165" s="413"/>
      <c r="S2165" s="413"/>
      <c r="T2165" s="413"/>
      <c r="U2165" s="412"/>
      <c r="V2165" s="412"/>
      <c r="W2165" s="413"/>
      <c r="X2165" s="413"/>
      <c r="Y2165" s="413"/>
      <c r="Z2165" s="412"/>
      <c r="AA2165" s="412"/>
      <c r="AB2165" s="422"/>
      <c r="AC2165" s="412"/>
      <c r="AD2165" s="412"/>
      <c r="AE2165" s="412"/>
      <c r="AF2165" s="412"/>
      <c r="AG2165" s="412"/>
      <c r="AH2165" s="415"/>
      <c r="AI2165" s="413"/>
    </row>
    <row r="2166" spans="1:35" s="154" customFormat="1">
      <c r="A2166" s="413"/>
      <c r="B2166" s="413"/>
      <c r="C2166" s="426"/>
      <c r="D2166" s="413"/>
      <c r="E2166" s="423"/>
      <c r="F2166" s="413"/>
      <c r="G2166" s="419"/>
      <c r="H2166" s="419"/>
      <c r="I2166" s="413"/>
      <c r="J2166" s="420"/>
      <c r="K2166" s="413"/>
      <c r="L2166" s="426"/>
      <c r="M2166" s="413"/>
      <c r="N2166" s="421"/>
      <c r="O2166" s="421"/>
      <c r="P2166" s="413"/>
      <c r="Q2166" s="413"/>
      <c r="R2166" s="412"/>
      <c r="S2166" s="413"/>
      <c r="T2166" s="413"/>
      <c r="U2166" s="412"/>
      <c r="V2166" s="412"/>
      <c r="W2166" s="413"/>
      <c r="X2166" s="413"/>
      <c r="Y2166" s="413"/>
      <c r="Z2166" s="412"/>
      <c r="AA2166" s="412"/>
      <c r="AB2166" s="422"/>
      <c r="AC2166" s="412"/>
      <c r="AD2166" s="412"/>
      <c r="AE2166" s="412"/>
      <c r="AF2166" s="412"/>
      <c r="AG2166" s="412"/>
      <c r="AH2166" s="415"/>
      <c r="AI2166" s="413"/>
    </row>
    <row r="2167" spans="1:35" s="154" customFormat="1">
      <c r="A2167" s="413"/>
      <c r="B2167" s="413"/>
      <c r="C2167" s="426"/>
      <c r="D2167" s="413"/>
      <c r="E2167" s="423"/>
      <c r="F2167" s="413"/>
      <c r="G2167" s="419"/>
      <c r="H2167" s="419"/>
      <c r="I2167" s="413"/>
      <c r="J2167" s="420"/>
      <c r="K2167" s="413"/>
      <c r="L2167" s="426"/>
      <c r="M2167" s="413"/>
      <c r="N2167" s="421"/>
      <c r="O2167" s="421"/>
      <c r="P2167" s="413"/>
      <c r="Q2167" s="413"/>
      <c r="R2167" s="413"/>
      <c r="S2167" s="413"/>
      <c r="T2167" s="413"/>
      <c r="U2167" s="412"/>
      <c r="V2167" s="412"/>
      <c r="W2167" s="413"/>
      <c r="X2167" s="413"/>
      <c r="Y2167" s="413"/>
      <c r="Z2167" s="412"/>
      <c r="AA2167" s="412"/>
      <c r="AB2167" s="422"/>
      <c r="AC2167" s="412"/>
      <c r="AD2167" s="412"/>
      <c r="AE2167" s="412"/>
      <c r="AF2167" s="412"/>
      <c r="AG2167" s="412"/>
      <c r="AH2167" s="415"/>
      <c r="AI2167" s="413"/>
    </row>
    <row r="2168" spans="1:35" s="154" customFormat="1">
      <c r="A2168" s="413"/>
      <c r="B2168" s="413"/>
      <c r="C2168" s="426"/>
      <c r="D2168" s="413"/>
      <c r="E2168" s="423"/>
      <c r="F2168" s="413"/>
      <c r="G2168" s="419"/>
      <c r="H2168" s="419"/>
      <c r="I2168" s="413"/>
      <c r="J2168" s="420"/>
      <c r="K2168" s="413"/>
      <c r="L2168" s="426"/>
      <c r="M2168" s="413"/>
      <c r="N2168" s="421"/>
      <c r="O2168" s="421"/>
      <c r="P2168" s="413"/>
      <c r="Q2168" s="413"/>
      <c r="R2168" s="413"/>
      <c r="S2168" s="413"/>
      <c r="T2168" s="413"/>
      <c r="U2168" s="412"/>
      <c r="V2168" s="412"/>
      <c r="W2168" s="413"/>
      <c r="X2168" s="413"/>
      <c r="Y2168" s="413"/>
      <c r="Z2168" s="413"/>
      <c r="AA2168" s="413"/>
      <c r="AB2168" s="422"/>
      <c r="AC2168" s="413"/>
      <c r="AD2168" s="428"/>
      <c r="AE2168" s="413"/>
      <c r="AF2168" s="412"/>
      <c r="AG2168" s="412"/>
      <c r="AH2168" s="415"/>
      <c r="AI2168" s="413"/>
    </row>
    <row r="2169" spans="1:35" s="154" customFormat="1">
      <c r="A2169" s="413"/>
      <c r="B2169" s="413"/>
      <c r="C2169" s="426"/>
      <c r="D2169" s="413"/>
      <c r="E2169" s="423"/>
      <c r="F2169" s="413"/>
      <c r="G2169" s="419"/>
      <c r="H2169" s="419"/>
      <c r="I2169" s="413"/>
      <c r="J2169" s="420"/>
      <c r="K2169" s="413"/>
      <c r="L2169" s="426"/>
      <c r="M2169" s="413"/>
      <c r="N2169" s="421"/>
      <c r="O2169" s="421"/>
      <c r="P2169" s="413"/>
      <c r="Q2169" s="413"/>
      <c r="R2169" s="413"/>
      <c r="S2169" s="413"/>
      <c r="T2169" s="413"/>
      <c r="U2169" s="412"/>
      <c r="V2169" s="412"/>
      <c r="W2169" s="413"/>
      <c r="X2169" s="413"/>
      <c r="Y2169" s="413"/>
      <c r="Z2169" s="412"/>
      <c r="AA2169" s="412"/>
      <c r="AB2169" s="422"/>
      <c r="AC2169" s="412"/>
      <c r="AD2169" s="412"/>
      <c r="AE2169" s="412"/>
      <c r="AF2169" s="412"/>
      <c r="AG2169" s="412"/>
      <c r="AH2169" s="415"/>
      <c r="AI2169" s="413"/>
    </row>
    <row r="2170" spans="1:35" s="154" customFormat="1">
      <c r="A2170" s="413"/>
      <c r="B2170" s="413"/>
      <c r="C2170" s="426"/>
      <c r="D2170" s="413"/>
      <c r="E2170" s="423"/>
      <c r="F2170" s="413"/>
      <c r="G2170" s="419"/>
      <c r="H2170" s="419"/>
      <c r="I2170" s="413"/>
      <c r="J2170" s="420"/>
      <c r="K2170" s="413"/>
      <c r="L2170" s="426"/>
      <c r="M2170" s="413"/>
      <c r="N2170" s="421"/>
      <c r="O2170" s="421"/>
      <c r="P2170" s="413"/>
      <c r="Q2170" s="413"/>
      <c r="R2170" s="413"/>
      <c r="S2170" s="413"/>
      <c r="T2170" s="413"/>
      <c r="U2170" s="412"/>
      <c r="V2170" s="412"/>
      <c r="W2170" s="413"/>
      <c r="X2170" s="413"/>
      <c r="Y2170" s="413"/>
      <c r="Z2170" s="412"/>
      <c r="AA2170" s="412"/>
      <c r="AB2170" s="422"/>
      <c r="AC2170" s="412"/>
      <c r="AD2170" s="412"/>
      <c r="AE2170" s="412"/>
      <c r="AF2170" s="412"/>
      <c r="AG2170" s="412"/>
      <c r="AH2170" s="415"/>
      <c r="AI2170" s="413"/>
    </row>
    <row r="2171" spans="1:35" s="154" customFormat="1">
      <c r="A2171" s="413"/>
      <c r="B2171" s="413"/>
      <c r="C2171" s="426"/>
      <c r="D2171" s="413"/>
      <c r="E2171" s="423"/>
      <c r="F2171" s="413"/>
      <c r="G2171" s="419"/>
      <c r="H2171" s="419"/>
      <c r="I2171" s="413"/>
      <c r="J2171" s="420"/>
      <c r="K2171" s="413"/>
      <c r="L2171" s="426"/>
      <c r="M2171" s="413"/>
      <c r="N2171" s="421"/>
      <c r="O2171" s="421"/>
      <c r="P2171" s="413"/>
      <c r="Q2171" s="413"/>
      <c r="R2171" s="412"/>
      <c r="S2171" s="413"/>
      <c r="T2171" s="413"/>
      <c r="U2171" s="412"/>
      <c r="V2171" s="412"/>
      <c r="W2171" s="413"/>
      <c r="X2171" s="413"/>
      <c r="Y2171" s="413"/>
      <c r="Z2171" s="412"/>
      <c r="AA2171" s="412"/>
      <c r="AB2171" s="422"/>
      <c r="AC2171" s="412"/>
      <c r="AD2171" s="412"/>
      <c r="AE2171" s="412"/>
      <c r="AF2171" s="412"/>
      <c r="AG2171" s="412"/>
      <c r="AH2171" s="415"/>
      <c r="AI2171" s="413"/>
    </row>
    <row r="2172" spans="1:35" s="154" customFormat="1">
      <c r="A2172" s="413"/>
      <c r="B2172" s="413"/>
      <c r="C2172" s="426"/>
      <c r="D2172" s="413"/>
      <c r="E2172" s="423"/>
      <c r="F2172" s="413"/>
      <c r="G2172" s="419"/>
      <c r="H2172" s="419"/>
      <c r="I2172" s="413"/>
      <c r="J2172" s="420"/>
      <c r="K2172" s="413"/>
      <c r="L2172" s="426"/>
      <c r="M2172" s="413"/>
      <c r="N2172" s="421"/>
      <c r="O2172" s="421"/>
      <c r="P2172" s="413"/>
      <c r="Q2172" s="413"/>
      <c r="R2172" s="413"/>
      <c r="S2172" s="413"/>
      <c r="T2172" s="413"/>
      <c r="U2172" s="412"/>
      <c r="V2172" s="412"/>
      <c r="W2172" s="413"/>
      <c r="X2172" s="413"/>
      <c r="Y2172" s="413"/>
      <c r="Z2172" s="412"/>
      <c r="AA2172" s="412"/>
      <c r="AB2172" s="422"/>
      <c r="AC2172" s="412"/>
      <c r="AD2172" s="412"/>
      <c r="AE2172" s="412"/>
      <c r="AF2172" s="412"/>
      <c r="AG2172" s="412"/>
      <c r="AH2172" s="415"/>
      <c r="AI2172" s="413"/>
    </row>
    <row r="2173" spans="1:35" s="154" customFormat="1">
      <c r="A2173" s="413"/>
      <c r="B2173" s="413"/>
      <c r="C2173" s="426"/>
      <c r="D2173" s="413"/>
      <c r="E2173" s="423"/>
      <c r="F2173" s="413"/>
      <c r="G2173" s="419"/>
      <c r="H2173" s="419"/>
      <c r="I2173" s="413"/>
      <c r="J2173" s="420"/>
      <c r="K2173" s="413"/>
      <c r="L2173" s="426"/>
      <c r="M2173" s="413"/>
      <c r="N2173" s="421"/>
      <c r="O2173" s="421"/>
      <c r="P2173" s="413"/>
      <c r="Q2173" s="413"/>
      <c r="R2173" s="412"/>
      <c r="S2173" s="413"/>
      <c r="T2173" s="413"/>
      <c r="U2173" s="412"/>
      <c r="V2173" s="412"/>
      <c r="W2173" s="413"/>
      <c r="X2173" s="413"/>
      <c r="Y2173" s="413"/>
      <c r="Z2173" s="412"/>
      <c r="AA2173" s="412"/>
      <c r="AB2173" s="422"/>
      <c r="AC2173" s="412"/>
      <c r="AD2173" s="412"/>
      <c r="AE2173" s="412"/>
      <c r="AF2173" s="412"/>
      <c r="AG2173" s="412"/>
      <c r="AH2173" s="415"/>
      <c r="AI2173" s="413"/>
    </row>
    <row r="2174" spans="1:35" s="154" customFormat="1">
      <c r="A2174" s="413"/>
      <c r="B2174" s="413"/>
      <c r="C2174" s="426"/>
      <c r="D2174" s="413"/>
      <c r="E2174" s="423"/>
      <c r="F2174" s="413"/>
      <c r="G2174" s="419"/>
      <c r="H2174" s="419"/>
      <c r="I2174" s="413"/>
      <c r="J2174" s="420"/>
      <c r="K2174" s="413"/>
      <c r="L2174" s="426"/>
      <c r="M2174" s="413"/>
      <c r="N2174" s="421"/>
      <c r="O2174" s="421"/>
      <c r="P2174" s="413"/>
      <c r="Q2174" s="413"/>
      <c r="R2174" s="413"/>
      <c r="S2174" s="413"/>
      <c r="T2174" s="413"/>
      <c r="U2174" s="412"/>
      <c r="V2174" s="412"/>
      <c r="W2174" s="413"/>
      <c r="X2174" s="413"/>
      <c r="Y2174" s="413"/>
      <c r="Z2174" s="412"/>
      <c r="AA2174" s="412"/>
      <c r="AB2174" s="422"/>
      <c r="AC2174" s="412"/>
      <c r="AD2174" s="412"/>
      <c r="AE2174" s="412"/>
      <c r="AF2174" s="412"/>
      <c r="AG2174" s="412"/>
      <c r="AH2174" s="415"/>
      <c r="AI2174" s="413"/>
    </row>
    <row r="2175" spans="1:35" s="154" customFormat="1">
      <c r="A2175" s="413"/>
      <c r="B2175" s="413"/>
      <c r="C2175" s="426"/>
      <c r="D2175" s="413"/>
      <c r="E2175" s="423"/>
      <c r="F2175" s="413"/>
      <c r="G2175" s="419"/>
      <c r="H2175" s="419"/>
      <c r="I2175" s="413"/>
      <c r="J2175" s="420"/>
      <c r="K2175" s="413"/>
      <c r="L2175" s="426"/>
      <c r="M2175" s="413"/>
      <c r="N2175" s="421"/>
      <c r="O2175" s="421"/>
      <c r="P2175" s="413"/>
      <c r="Q2175" s="413"/>
      <c r="R2175" s="412"/>
      <c r="S2175" s="413"/>
      <c r="T2175" s="413"/>
      <c r="U2175" s="412"/>
      <c r="V2175" s="412"/>
      <c r="W2175" s="413"/>
      <c r="X2175" s="413"/>
      <c r="Y2175" s="413"/>
      <c r="Z2175" s="412"/>
      <c r="AA2175" s="412"/>
      <c r="AB2175" s="422"/>
      <c r="AC2175" s="412"/>
      <c r="AD2175" s="412"/>
      <c r="AE2175" s="412"/>
      <c r="AF2175" s="412"/>
      <c r="AG2175" s="412"/>
      <c r="AH2175" s="415"/>
      <c r="AI2175" s="413"/>
    </row>
    <row r="2176" spans="1:35" s="154" customFormat="1">
      <c r="A2176" s="413"/>
      <c r="B2176" s="413"/>
      <c r="C2176" s="426"/>
      <c r="D2176" s="413"/>
      <c r="E2176" s="423"/>
      <c r="F2176" s="413"/>
      <c r="G2176" s="419"/>
      <c r="H2176" s="419"/>
      <c r="I2176" s="413"/>
      <c r="J2176" s="420"/>
      <c r="K2176" s="413"/>
      <c r="L2176" s="426"/>
      <c r="M2176" s="413"/>
      <c r="N2176" s="421"/>
      <c r="O2176" s="421"/>
      <c r="P2176" s="413"/>
      <c r="Q2176" s="413"/>
      <c r="R2176" s="413"/>
      <c r="S2176" s="413"/>
      <c r="T2176" s="413"/>
      <c r="U2176" s="412"/>
      <c r="V2176" s="412"/>
      <c r="W2176" s="413"/>
      <c r="X2176" s="413"/>
      <c r="Y2176" s="413"/>
      <c r="Z2176" s="412"/>
      <c r="AA2176" s="412"/>
      <c r="AB2176" s="422"/>
      <c r="AC2176" s="412"/>
      <c r="AD2176" s="412"/>
      <c r="AE2176" s="412"/>
      <c r="AF2176" s="412"/>
      <c r="AG2176" s="412"/>
      <c r="AH2176" s="415"/>
      <c r="AI2176" s="413"/>
    </row>
    <row r="2177" spans="1:35" s="154" customFormat="1">
      <c r="A2177" s="413"/>
      <c r="B2177" s="413"/>
      <c r="C2177" s="426"/>
      <c r="D2177" s="413"/>
      <c r="E2177" s="423"/>
      <c r="F2177" s="413"/>
      <c r="G2177" s="419"/>
      <c r="H2177" s="419"/>
      <c r="I2177" s="413"/>
      <c r="J2177" s="420"/>
      <c r="K2177" s="413"/>
      <c r="L2177" s="426"/>
      <c r="M2177" s="413"/>
      <c r="N2177" s="421"/>
      <c r="O2177" s="421"/>
      <c r="P2177" s="413"/>
      <c r="Q2177" s="413"/>
      <c r="R2177" s="412"/>
      <c r="S2177" s="413"/>
      <c r="T2177" s="413"/>
      <c r="U2177" s="412"/>
      <c r="V2177" s="412"/>
      <c r="W2177" s="413"/>
      <c r="X2177" s="413"/>
      <c r="Y2177" s="413"/>
      <c r="Z2177" s="412"/>
      <c r="AA2177" s="412"/>
      <c r="AB2177" s="422"/>
      <c r="AC2177" s="412"/>
      <c r="AD2177" s="412"/>
      <c r="AE2177" s="412"/>
      <c r="AF2177" s="412"/>
      <c r="AG2177" s="412"/>
      <c r="AH2177" s="415"/>
      <c r="AI2177" s="413"/>
    </row>
    <row r="2178" spans="1:35" s="154" customFormat="1">
      <c r="A2178" s="413"/>
      <c r="B2178" s="413"/>
      <c r="C2178" s="426"/>
      <c r="D2178" s="413"/>
      <c r="E2178" s="423"/>
      <c r="F2178" s="413"/>
      <c r="G2178" s="419"/>
      <c r="H2178" s="419"/>
      <c r="I2178" s="413"/>
      <c r="J2178" s="420"/>
      <c r="K2178" s="413"/>
      <c r="L2178" s="426"/>
      <c r="M2178" s="413"/>
      <c r="N2178" s="421"/>
      <c r="O2178" s="421"/>
      <c r="P2178" s="413"/>
      <c r="Q2178" s="413"/>
      <c r="R2178" s="413"/>
      <c r="S2178" s="413"/>
      <c r="T2178" s="413"/>
      <c r="U2178" s="412"/>
      <c r="V2178" s="412"/>
      <c r="W2178" s="413"/>
      <c r="X2178" s="413"/>
      <c r="Y2178" s="413"/>
      <c r="Z2178" s="412"/>
      <c r="AA2178" s="412"/>
      <c r="AB2178" s="422"/>
      <c r="AC2178" s="412"/>
      <c r="AD2178" s="412"/>
      <c r="AE2178" s="412"/>
      <c r="AF2178" s="412"/>
      <c r="AG2178" s="412"/>
      <c r="AH2178" s="415"/>
      <c r="AI2178" s="413"/>
    </row>
    <row r="2179" spans="1:35" s="154" customFormat="1">
      <c r="A2179" s="413"/>
      <c r="B2179" s="413"/>
      <c r="C2179" s="426"/>
      <c r="D2179" s="413"/>
      <c r="E2179" s="423"/>
      <c r="F2179" s="413"/>
      <c r="G2179" s="419"/>
      <c r="H2179" s="419"/>
      <c r="I2179" s="413"/>
      <c r="J2179" s="420"/>
      <c r="K2179" s="413"/>
      <c r="L2179" s="426"/>
      <c r="M2179" s="413"/>
      <c r="N2179" s="421"/>
      <c r="O2179" s="421"/>
      <c r="P2179" s="413"/>
      <c r="Q2179" s="413"/>
      <c r="R2179" s="412"/>
      <c r="S2179" s="413"/>
      <c r="T2179" s="413"/>
      <c r="U2179" s="412"/>
      <c r="V2179" s="412"/>
      <c r="W2179" s="413"/>
      <c r="X2179" s="413"/>
      <c r="Y2179" s="413"/>
      <c r="Z2179" s="412"/>
      <c r="AA2179" s="412"/>
      <c r="AB2179" s="422"/>
      <c r="AC2179" s="412"/>
      <c r="AD2179" s="412"/>
      <c r="AE2179" s="412"/>
      <c r="AF2179" s="412"/>
      <c r="AG2179" s="412"/>
      <c r="AH2179" s="415"/>
      <c r="AI2179" s="413"/>
    </row>
    <row r="2180" spans="1:35" s="154" customFormat="1">
      <c r="A2180" s="413"/>
      <c r="B2180" s="413"/>
      <c r="C2180" s="426"/>
      <c r="D2180" s="413"/>
      <c r="E2180" s="423"/>
      <c r="F2180" s="413"/>
      <c r="G2180" s="419"/>
      <c r="H2180" s="419"/>
      <c r="I2180" s="413"/>
      <c r="J2180" s="420"/>
      <c r="K2180" s="413"/>
      <c r="L2180" s="426"/>
      <c r="M2180" s="413"/>
      <c r="N2180" s="421"/>
      <c r="O2180" s="421"/>
      <c r="P2180" s="413"/>
      <c r="Q2180" s="413"/>
      <c r="R2180" s="413"/>
      <c r="S2180" s="413"/>
      <c r="T2180" s="413"/>
      <c r="U2180" s="412"/>
      <c r="V2180" s="412"/>
      <c r="W2180" s="413"/>
      <c r="X2180" s="413"/>
      <c r="Y2180" s="413"/>
      <c r="Z2180" s="412"/>
      <c r="AA2180" s="412"/>
      <c r="AB2180" s="422"/>
      <c r="AC2180" s="412"/>
      <c r="AD2180" s="412"/>
      <c r="AE2180" s="412"/>
      <c r="AF2180" s="412"/>
      <c r="AG2180" s="412"/>
      <c r="AH2180" s="415"/>
      <c r="AI2180" s="413"/>
    </row>
    <row r="2181" spans="1:35" s="154" customFormat="1">
      <c r="A2181" s="413"/>
      <c r="B2181" s="413"/>
      <c r="C2181" s="426"/>
      <c r="D2181" s="413"/>
      <c r="E2181" s="423"/>
      <c r="F2181" s="413"/>
      <c r="G2181" s="419"/>
      <c r="H2181" s="419"/>
      <c r="I2181" s="413"/>
      <c r="J2181" s="420"/>
      <c r="K2181" s="413"/>
      <c r="L2181" s="426"/>
      <c r="M2181" s="413"/>
      <c r="N2181" s="421"/>
      <c r="O2181" s="421"/>
      <c r="P2181" s="413"/>
      <c r="Q2181" s="413"/>
      <c r="R2181" s="412"/>
      <c r="S2181" s="413"/>
      <c r="T2181" s="413"/>
      <c r="U2181" s="412"/>
      <c r="V2181" s="412"/>
      <c r="W2181" s="413"/>
      <c r="X2181" s="413"/>
      <c r="Y2181" s="413"/>
      <c r="Z2181" s="412"/>
      <c r="AA2181" s="412"/>
      <c r="AB2181" s="422"/>
      <c r="AC2181" s="412"/>
      <c r="AD2181" s="412"/>
      <c r="AE2181" s="412"/>
      <c r="AF2181" s="412"/>
      <c r="AG2181" s="412"/>
      <c r="AH2181" s="415"/>
      <c r="AI2181" s="413"/>
    </row>
    <row r="2182" spans="1:35" s="154" customFormat="1">
      <c r="A2182" s="413"/>
      <c r="B2182" s="413"/>
      <c r="C2182" s="426"/>
      <c r="D2182" s="413"/>
      <c r="E2182" s="423"/>
      <c r="F2182" s="413"/>
      <c r="G2182" s="419"/>
      <c r="H2182" s="419"/>
      <c r="I2182" s="413"/>
      <c r="J2182" s="420"/>
      <c r="K2182" s="413"/>
      <c r="L2182" s="426"/>
      <c r="M2182" s="413"/>
      <c r="N2182" s="421"/>
      <c r="O2182" s="421"/>
      <c r="P2182" s="413"/>
      <c r="Q2182" s="413"/>
      <c r="R2182" s="413"/>
      <c r="S2182" s="413"/>
      <c r="T2182" s="413"/>
      <c r="U2182" s="412"/>
      <c r="V2182" s="412"/>
      <c r="W2182" s="413"/>
      <c r="X2182" s="413"/>
      <c r="Y2182" s="413"/>
      <c r="Z2182" s="412"/>
      <c r="AA2182" s="412"/>
      <c r="AB2182" s="422"/>
      <c r="AC2182" s="412"/>
      <c r="AD2182" s="412"/>
      <c r="AE2182" s="412"/>
      <c r="AF2182" s="412"/>
      <c r="AG2182" s="412"/>
      <c r="AH2182" s="415"/>
      <c r="AI2182" s="413"/>
    </row>
    <row r="2183" spans="1:35" s="154" customFormat="1">
      <c r="A2183" s="413"/>
      <c r="B2183" s="413"/>
      <c r="C2183" s="426"/>
      <c r="D2183" s="413"/>
      <c r="E2183" s="413"/>
      <c r="F2183" s="413"/>
      <c r="G2183" s="419"/>
      <c r="H2183" s="419"/>
      <c r="I2183" s="413"/>
      <c r="J2183" s="420"/>
      <c r="K2183" s="413"/>
      <c r="L2183" s="426"/>
      <c r="M2183" s="413"/>
      <c r="N2183" s="421"/>
      <c r="O2183" s="421"/>
      <c r="P2183" s="413"/>
      <c r="Q2183" s="413"/>
      <c r="R2183" s="412"/>
      <c r="S2183" s="413"/>
      <c r="T2183" s="413"/>
      <c r="U2183" s="412"/>
      <c r="V2183" s="412"/>
      <c r="W2183" s="413"/>
      <c r="X2183" s="413"/>
      <c r="Y2183" s="413"/>
      <c r="Z2183" s="412"/>
      <c r="AA2183" s="412"/>
      <c r="AB2183" s="422"/>
      <c r="AC2183" s="412"/>
      <c r="AD2183" s="412"/>
      <c r="AE2183" s="412"/>
      <c r="AF2183" s="412"/>
      <c r="AG2183" s="412"/>
      <c r="AH2183" s="415"/>
      <c r="AI2183" s="413"/>
    </row>
    <row r="2184" spans="1:35" s="154" customFormat="1">
      <c r="A2184" s="413"/>
      <c r="B2184" s="413"/>
      <c r="C2184" s="426"/>
      <c r="D2184" s="413"/>
      <c r="E2184" s="423"/>
      <c r="F2184" s="413"/>
      <c r="G2184" s="419"/>
      <c r="H2184" s="419"/>
      <c r="I2184" s="413"/>
      <c r="J2184" s="420"/>
      <c r="K2184" s="413"/>
      <c r="L2184" s="426"/>
      <c r="M2184" s="413"/>
      <c r="N2184" s="421"/>
      <c r="O2184" s="421"/>
      <c r="P2184" s="413"/>
      <c r="Q2184" s="413"/>
      <c r="R2184" s="413"/>
      <c r="S2184" s="413"/>
      <c r="T2184" s="413"/>
      <c r="U2184" s="412"/>
      <c r="V2184" s="412"/>
      <c r="W2184" s="413"/>
      <c r="X2184" s="413"/>
      <c r="Y2184" s="413"/>
      <c r="Z2184" s="412"/>
      <c r="AA2184" s="412"/>
      <c r="AB2184" s="422"/>
      <c r="AC2184" s="412"/>
      <c r="AD2184" s="412"/>
      <c r="AE2184" s="412"/>
      <c r="AF2184" s="412"/>
      <c r="AG2184" s="412"/>
      <c r="AH2184" s="415"/>
      <c r="AI2184" s="413"/>
    </row>
    <row r="2185" spans="1:35" s="154" customFormat="1">
      <c r="A2185" s="413"/>
      <c r="B2185" s="413"/>
      <c r="C2185" s="426"/>
      <c r="D2185" s="413"/>
      <c r="E2185" s="413"/>
      <c r="F2185" s="413"/>
      <c r="G2185" s="419"/>
      <c r="H2185" s="419"/>
      <c r="I2185" s="413"/>
      <c r="J2185" s="420"/>
      <c r="K2185" s="413"/>
      <c r="L2185" s="426"/>
      <c r="M2185" s="413"/>
      <c r="N2185" s="421"/>
      <c r="O2185" s="421"/>
      <c r="P2185" s="413"/>
      <c r="Q2185" s="413"/>
      <c r="R2185" s="412"/>
      <c r="S2185" s="413"/>
      <c r="T2185" s="413"/>
      <c r="U2185" s="412"/>
      <c r="V2185" s="412"/>
      <c r="W2185" s="413"/>
      <c r="X2185" s="413"/>
      <c r="Y2185" s="413"/>
      <c r="Z2185" s="412"/>
      <c r="AA2185" s="412"/>
      <c r="AB2185" s="422"/>
      <c r="AC2185" s="412"/>
      <c r="AD2185" s="412"/>
      <c r="AE2185" s="412"/>
      <c r="AF2185" s="412"/>
      <c r="AG2185" s="412"/>
      <c r="AH2185" s="415"/>
      <c r="AI2185" s="413"/>
    </row>
    <row r="2186" spans="1:35" s="154" customFormat="1">
      <c r="A2186" s="413"/>
      <c r="B2186" s="413"/>
      <c r="C2186" s="426"/>
      <c r="D2186" s="413"/>
      <c r="E2186" s="423"/>
      <c r="F2186" s="413"/>
      <c r="G2186" s="419"/>
      <c r="H2186" s="419"/>
      <c r="I2186" s="413"/>
      <c r="J2186" s="420"/>
      <c r="K2186" s="413"/>
      <c r="L2186" s="426"/>
      <c r="M2186" s="413"/>
      <c r="N2186" s="421"/>
      <c r="O2186" s="421"/>
      <c r="P2186" s="413"/>
      <c r="Q2186" s="413"/>
      <c r="R2186" s="413"/>
      <c r="S2186" s="413"/>
      <c r="T2186" s="413"/>
      <c r="U2186" s="412"/>
      <c r="V2186" s="412"/>
      <c r="W2186" s="413"/>
      <c r="X2186" s="413"/>
      <c r="Y2186" s="413"/>
      <c r="Z2186" s="412"/>
      <c r="AA2186" s="412"/>
      <c r="AB2186" s="422"/>
      <c r="AC2186" s="412"/>
      <c r="AD2186" s="412"/>
      <c r="AE2186" s="412"/>
      <c r="AF2186" s="412"/>
      <c r="AG2186" s="412"/>
      <c r="AH2186" s="415"/>
      <c r="AI2186" s="413"/>
    </row>
    <row r="2187" spans="1:35" s="154" customFormat="1">
      <c r="A2187" s="413"/>
      <c r="B2187" s="413"/>
      <c r="C2187" s="426"/>
      <c r="D2187" s="413"/>
      <c r="E2187" s="423"/>
      <c r="F2187" s="413"/>
      <c r="G2187" s="419"/>
      <c r="H2187" s="419"/>
      <c r="I2187" s="413"/>
      <c r="J2187" s="420"/>
      <c r="K2187" s="413"/>
      <c r="L2187" s="426"/>
      <c r="M2187" s="413"/>
      <c r="N2187" s="421"/>
      <c r="O2187" s="421"/>
      <c r="P2187" s="413"/>
      <c r="Q2187" s="413"/>
      <c r="R2187" s="412"/>
      <c r="S2187" s="413"/>
      <c r="T2187" s="413"/>
      <c r="U2187" s="412"/>
      <c r="V2187" s="412"/>
      <c r="W2187" s="413"/>
      <c r="X2187" s="413"/>
      <c r="Y2187" s="413"/>
      <c r="Z2187" s="412"/>
      <c r="AA2187" s="412"/>
      <c r="AB2187" s="422"/>
      <c r="AC2187" s="412"/>
      <c r="AD2187" s="412"/>
      <c r="AE2187" s="412"/>
      <c r="AF2187" s="412"/>
      <c r="AG2187" s="412"/>
      <c r="AH2187" s="415"/>
      <c r="AI2187" s="413"/>
    </row>
    <row r="2188" spans="1:35" s="154" customFormat="1">
      <c r="A2188" s="413"/>
      <c r="B2188" s="413"/>
      <c r="C2188" s="426"/>
      <c r="D2188" s="413"/>
      <c r="E2188" s="413"/>
      <c r="F2188" s="413"/>
      <c r="G2188" s="419"/>
      <c r="H2188" s="419"/>
      <c r="I2188" s="413"/>
      <c r="J2188" s="420"/>
      <c r="K2188" s="413"/>
      <c r="L2188" s="426"/>
      <c r="M2188" s="413"/>
      <c r="N2188" s="421"/>
      <c r="O2188" s="421"/>
      <c r="P2188" s="413"/>
      <c r="Q2188" s="413"/>
      <c r="R2188" s="413"/>
      <c r="S2188" s="413"/>
      <c r="T2188" s="413"/>
      <c r="U2188" s="412"/>
      <c r="V2188" s="412"/>
      <c r="W2188" s="413"/>
      <c r="X2188" s="413"/>
      <c r="Y2188" s="413"/>
      <c r="Z2188" s="413"/>
      <c r="AA2188" s="413"/>
      <c r="AB2188" s="422"/>
      <c r="AC2188" s="413"/>
      <c r="AD2188" s="428"/>
      <c r="AE2188" s="413"/>
      <c r="AF2188" s="412"/>
      <c r="AG2188" s="412"/>
      <c r="AH2188" s="415"/>
      <c r="AI2188" s="413"/>
    </row>
    <row r="2189" spans="1:35" s="154" customFormat="1">
      <c r="A2189" s="413"/>
      <c r="B2189" s="413"/>
      <c r="C2189" s="426"/>
      <c r="D2189" s="413"/>
      <c r="E2189" s="413"/>
      <c r="F2189" s="413"/>
      <c r="G2189" s="419"/>
      <c r="H2189" s="419"/>
      <c r="I2189" s="413"/>
      <c r="J2189" s="420"/>
      <c r="K2189" s="413"/>
      <c r="L2189" s="426"/>
      <c r="M2189" s="413"/>
      <c r="N2189" s="421"/>
      <c r="O2189" s="421"/>
      <c r="P2189" s="413"/>
      <c r="Q2189" s="413"/>
      <c r="R2189" s="413"/>
      <c r="S2189" s="413"/>
      <c r="T2189" s="413"/>
      <c r="U2189" s="412"/>
      <c r="V2189" s="412"/>
      <c r="W2189" s="413"/>
      <c r="X2189" s="413"/>
      <c r="Y2189" s="413"/>
      <c r="Z2189" s="413"/>
      <c r="AA2189" s="413"/>
      <c r="AB2189" s="422"/>
      <c r="AC2189" s="413"/>
      <c r="AD2189" s="428"/>
      <c r="AE2189" s="413"/>
      <c r="AF2189" s="412"/>
      <c r="AG2189" s="412"/>
      <c r="AH2189" s="415"/>
      <c r="AI2189" s="413"/>
    </row>
    <row r="2190" spans="1:35" s="154" customFormat="1">
      <c r="A2190" s="413"/>
      <c r="B2190" s="413"/>
      <c r="C2190" s="426"/>
      <c r="D2190" s="413"/>
      <c r="E2190" s="413"/>
      <c r="F2190" s="413"/>
      <c r="G2190" s="419"/>
      <c r="H2190" s="419"/>
      <c r="I2190" s="413"/>
      <c r="J2190" s="420"/>
      <c r="K2190" s="413"/>
      <c r="L2190" s="426"/>
      <c r="M2190" s="413"/>
      <c r="N2190" s="421"/>
      <c r="O2190" s="421"/>
      <c r="P2190" s="413"/>
      <c r="Q2190" s="413"/>
      <c r="R2190" s="413"/>
      <c r="S2190" s="413"/>
      <c r="T2190" s="413"/>
      <c r="U2190" s="412"/>
      <c r="V2190" s="412"/>
      <c r="W2190" s="413"/>
      <c r="X2190" s="413"/>
      <c r="Y2190" s="413"/>
      <c r="Z2190" s="412"/>
      <c r="AA2190" s="412"/>
      <c r="AB2190" s="422"/>
      <c r="AC2190" s="412"/>
      <c r="AD2190" s="412"/>
      <c r="AE2190" s="412"/>
      <c r="AF2190" s="412"/>
      <c r="AG2190" s="412"/>
      <c r="AH2190" s="415"/>
      <c r="AI2190" s="413"/>
    </row>
    <row r="2191" spans="1:35" s="154" customFormat="1">
      <c r="A2191" s="413"/>
      <c r="B2191" s="413"/>
      <c r="C2191" s="426"/>
      <c r="D2191" s="413"/>
      <c r="E2191" s="413"/>
      <c r="F2191" s="413"/>
      <c r="G2191" s="419"/>
      <c r="H2191" s="419"/>
      <c r="I2191" s="413"/>
      <c r="J2191" s="420"/>
      <c r="K2191" s="413"/>
      <c r="L2191" s="426"/>
      <c r="M2191" s="413"/>
      <c r="N2191" s="421"/>
      <c r="O2191" s="421"/>
      <c r="P2191" s="413"/>
      <c r="Q2191" s="413"/>
      <c r="R2191" s="412"/>
      <c r="S2191" s="413"/>
      <c r="T2191" s="413"/>
      <c r="U2191" s="412"/>
      <c r="V2191" s="412"/>
      <c r="W2191" s="413"/>
      <c r="X2191" s="413"/>
      <c r="Y2191" s="413"/>
      <c r="Z2191" s="412"/>
      <c r="AA2191" s="412"/>
      <c r="AB2191" s="422"/>
      <c r="AC2191" s="412"/>
      <c r="AD2191" s="412"/>
      <c r="AE2191" s="412"/>
      <c r="AF2191" s="412"/>
      <c r="AG2191" s="412"/>
      <c r="AH2191" s="415"/>
      <c r="AI2191" s="413"/>
    </row>
    <row r="2192" spans="1:35" s="154" customFormat="1">
      <c r="A2192" s="413"/>
      <c r="B2192" s="413"/>
      <c r="C2192" s="426"/>
      <c r="D2192" s="413"/>
      <c r="E2192" s="413"/>
      <c r="F2192" s="413"/>
      <c r="G2192" s="419"/>
      <c r="H2192" s="419"/>
      <c r="I2192" s="413"/>
      <c r="J2192" s="420"/>
      <c r="K2192" s="413"/>
      <c r="L2192" s="426"/>
      <c r="M2192" s="413"/>
      <c r="N2192" s="421"/>
      <c r="O2192" s="421"/>
      <c r="P2192" s="413"/>
      <c r="Q2192" s="413"/>
      <c r="R2192" s="413"/>
      <c r="S2192" s="413"/>
      <c r="T2192" s="413"/>
      <c r="U2192" s="412"/>
      <c r="V2192" s="412"/>
      <c r="W2192" s="413"/>
      <c r="X2192" s="413"/>
      <c r="Y2192" s="413"/>
      <c r="Z2192" s="412"/>
      <c r="AA2192" s="412"/>
      <c r="AB2192" s="422"/>
      <c r="AC2192" s="412"/>
      <c r="AD2192" s="412"/>
      <c r="AE2192" s="412"/>
      <c r="AF2192" s="412"/>
      <c r="AG2192" s="412"/>
      <c r="AH2192" s="415"/>
      <c r="AI2192" s="413"/>
    </row>
    <row r="2193" spans="1:35" s="154" customFormat="1">
      <c r="A2193" s="413"/>
      <c r="B2193" s="413"/>
      <c r="C2193" s="426"/>
      <c r="D2193" s="413"/>
      <c r="E2193" s="423"/>
      <c r="F2193" s="413"/>
      <c r="G2193" s="419"/>
      <c r="H2193" s="419"/>
      <c r="I2193" s="413"/>
      <c r="J2193" s="420"/>
      <c r="K2193" s="413"/>
      <c r="L2193" s="426"/>
      <c r="M2193" s="413"/>
      <c r="N2193" s="421"/>
      <c r="O2193" s="421"/>
      <c r="P2193" s="413"/>
      <c r="Q2193" s="413"/>
      <c r="R2193" s="412"/>
      <c r="S2193" s="413"/>
      <c r="T2193" s="413"/>
      <c r="U2193" s="412"/>
      <c r="V2193" s="412"/>
      <c r="W2193" s="413"/>
      <c r="X2193" s="413"/>
      <c r="Y2193" s="413"/>
      <c r="Z2193" s="412"/>
      <c r="AA2193" s="412"/>
      <c r="AB2193" s="422"/>
      <c r="AC2193" s="412"/>
      <c r="AD2193" s="412"/>
      <c r="AE2193" s="412"/>
      <c r="AF2193" s="412"/>
      <c r="AG2193" s="412"/>
      <c r="AH2193" s="415"/>
      <c r="AI2193" s="413"/>
    </row>
    <row r="2194" spans="1:35" s="154" customFormat="1">
      <c r="A2194" s="413"/>
      <c r="B2194" s="413"/>
      <c r="C2194" s="426"/>
      <c r="D2194" s="413"/>
      <c r="E2194" s="423"/>
      <c r="F2194" s="413"/>
      <c r="G2194" s="419"/>
      <c r="H2194" s="419"/>
      <c r="I2194" s="413"/>
      <c r="J2194" s="420"/>
      <c r="K2194" s="413"/>
      <c r="L2194" s="426"/>
      <c r="M2194" s="413"/>
      <c r="N2194" s="421"/>
      <c r="O2194" s="421"/>
      <c r="P2194" s="413"/>
      <c r="Q2194" s="413"/>
      <c r="R2194" s="413"/>
      <c r="S2194" s="413"/>
      <c r="T2194" s="413"/>
      <c r="U2194" s="412"/>
      <c r="V2194" s="412"/>
      <c r="W2194" s="413"/>
      <c r="X2194" s="413"/>
      <c r="Y2194" s="413"/>
      <c r="Z2194" s="412"/>
      <c r="AA2194" s="412"/>
      <c r="AB2194" s="422"/>
      <c r="AC2194" s="412"/>
      <c r="AD2194" s="412"/>
      <c r="AE2194" s="412"/>
      <c r="AF2194" s="412"/>
      <c r="AG2194" s="412"/>
      <c r="AH2194" s="415"/>
      <c r="AI2194" s="413"/>
    </row>
    <row r="2195" spans="1:35" s="154" customFormat="1">
      <c r="A2195" s="413"/>
      <c r="B2195" s="413"/>
      <c r="C2195" s="426"/>
      <c r="D2195" s="413"/>
      <c r="E2195" s="423"/>
      <c r="F2195" s="413"/>
      <c r="G2195" s="419"/>
      <c r="H2195" s="419"/>
      <c r="I2195" s="413"/>
      <c r="J2195" s="420"/>
      <c r="K2195" s="413"/>
      <c r="L2195" s="426"/>
      <c r="M2195" s="413"/>
      <c r="N2195" s="421"/>
      <c r="O2195" s="421"/>
      <c r="P2195" s="413"/>
      <c r="Q2195" s="413"/>
      <c r="R2195" s="412"/>
      <c r="S2195" s="413"/>
      <c r="T2195" s="413"/>
      <c r="U2195" s="412"/>
      <c r="V2195" s="412"/>
      <c r="W2195" s="413"/>
      <c r="X2195" s="413"/>
      <c r="Y2195" s="413"/>
      <c r="Z2195" s="412"/>
      <c r="AA2195" s="412"/>
      <c r="AB2195" s="422"/>
      <c r="AC2195" s="412"/>
      <c r="AD2195" s="412"/>
      <c r="AE2195" s="412"/>
      <c r="AF2195" s="412"/>
      <c r="AG2195" s="412"/>
      <c r="AH2195" s="415"/>
      <c r="AI2195" s="413"/>
    </row>
    <row r="2196" spans="1:35" s="154" customFormat="1">
      <c r="A2196" s="413"/>
      <c r="B2196" s="413"/>
      <c r="C2196" s="426"/>
      <c r="D2196" s="413"/>
      <c r="E2196" s="423"/>
      <c r="F2196" s="413"/>
      <c r="G2196" s="419"/>
      <c r="H2196" s="419"/>
      <c r="I2196" s="413"/>
      <c r="J2196" s="420"/>
      <c r="K2196" s="413"/>
      <c r="L2196" s="426"/>
      <c r="M2196" s="413"/>
      <c r="N2196" s="421"/>
      <c r="O2196" s="421"/>
      <c r="P2196" s="413"/>
      <c r="Q2196" s="413"/>
      <c r="R2196" s="413"/>
      <c r="S2196" s="413"/>
      <c r="T2196" s="413"/>
      <c r="U2196" s="412"/>
      <c r="V2196" s="412"/>
      <c r="W2196" s="413"/>
      <c r="X2196" s="413"/>
      <c r="Y2196" s="413"/>
      <c r="Z2196" s="412"/>
      <c r="AA2196" s="412"/>
      <c r="AB2196" s="422"/>
      <c r="AC2196" s="412"/>
      <c r="AD2196" s="412"/>
      <c r="AE2196" s="412"/>
      <c r="AF2196" s="412"/>
      <c r="AG2196" s="412"/>
      <c r="AH2196" s="415"/>
      <c r="AI2196" s="413"/>
    </row>
    <row r="2197" spans="1:35" s="154" customFormat="1">
      <c r="A2197" s="413"/>
      <c r="B2197" s="413"/>
      <c r="C2197" s="426"/>
      <c r="D2197" s="413"/>
      <c r="E2197" s="423"/>
      <c r="F2197" s="413"/>
      <c r="G2197" s="419"/>
      <c r="H2197" s="419"/>
      <c r="I2197" s="413"/>
      <c r="J2197" s="420"/>
      <c r="K2197" s="413"/>
      <c r="L2197" s="426"/>
      <c r="M2197" s="413"/>
      <c r="N2197" s="421"/>
      <c r="O2197" s="421"/>
      <c r="P2197" s="413"/>
      <c r="Q2197" s="413"/>
      <c r="R2197" s="413"/>
      <c r="S2197" s="413"/>
      <c r="T2197" s="413"/>
      <c r="U2197" s="412"/>
      <c r="V2197" s="412"/>
      <c r="W2197" s="413"/>
      <c r="X2197" s="413"/>
      <c r="Y2197" s="413"/>
      <c r="Z2197" s="412"/>
      <c r="AA2197" s="412"/>
      <c r="AB2197" s="422"/>
      <c r="AC2197" s="412"/>
      <c r="AD2197" s="412"/>
      <c r="AE2197" s="412"/>
      <c r="AF2197" s="412"/>
      <c r="AG2197" s="412"/>
      <c r="AH2197" s="415"/>
      <c r="AI2197" s="413"/>
    </row>
    <row r="2198" spans="1:35" s="154" customFormat="1">
      <c r="A2198" s="413"/>
      <c r="B2198" s="413"/>
      <c r="C2198" s="426"/>
      <c r="D2198" s="413"/>
      <c r="E2198" s="423"/>
      <c r="F2198" s="413"/>
      <c r="G2198" s="419"/>
      <c r="H2198" s="419"/>
      <c r="I2198" s="413"/>
      <c r="J2198" s="420"/>
      <c r="K2198" s="413"/>
      <c r="L2198" s="426"/>
      <c r="M2198" s="413"/>
      <c r="N2198" s="421"/>
      <c r="O2198" s="421"/>
      <c r="P2198" s="413"/>
      <c r="Q2198" s="413"/>
      <c r="R2198" s="412"/>
      <c r="S2198" s="413"/>
      <c r="T2198" s="413"/>
      <c r="U2198" s="412"/>
      <c r="V2198" s="412"/>
      <c r="W2198" s="413"/>
      <c r="X2198" s="413"/>
      <c r="Y2198" s="413"/>
      <c r="Z2198" s="412"/>
      <c r="AA2198" s="412"/>
      <c r="AB2198" s="422"/>
      <c r="AC2198" s="412"/>
      <c r="AD2198" s="412"/>
      <c r="AE2198" s="412"/>
      <c r="AF2198" s="412"/>
      <c r="AG2198" s="412"/>
      <c r="AH2198" s="415"/>
      <c r="AI2198" s="413"/>
    </row>
    <row r="2199" spans="1:35" s="154" customFormat="1">
      <c r="A2199" s="413"/>
      <c r="B2199" s="413"/>
      <c r="C2199" s="426"/>
      <c r="D2199" s="413"/>
      <c r="E2199" s="423"/>
      <c r="F2199" s="413"/>
      <c r="G2199" s="419"/>
      <c r="H2199" s="419"/>
      <c r="I2199" s="413"/>
      <c r="J2199" s="420"/>
      <c r="K2199" s="413"/>
      <c r="L2199" s="426"/>
      <c r="M2199" s="413"/>
      <c r="N2199" s="421"/>
      <c r="O2199" s="421"/>
      <c r="P2199" s="413"/>
      <c r="Q2199" s="413"/>
      <c r="R2199" s="413"/>
      <c r="S2199" s="413"/>
      <c r="T2199" s="413"/>
      <c r="U2199" s="412"/>
      <c r="V2199" s="412"/>
      <c r="W2199" s="413"/>
      <c r="X2199" s="413"/>
      <c r="Y2199" s="413"/>
      <c r="Z2199" s="412"/>
      <c r="AA2199" s="412"/>
      <c r="AB2199" s="422"/>
      <c r="AC2199" s="412"/>
      <c r="AD2199" s="412"/>
      <c r="AE2199" s="412"/>
      <c r="AF2199" s="412"/>
      <c r="AG2199" s="412"/>
      <c r="AH2199" s="415"/>
      <c r="AI2199" s="413"/>
    </row>
    <row r="2200" spans="1:35" s="154" customFormat="1">
      <c r="A2200" s="413"/>
      <c r="B2200" s="413"/>
      <c r="C2200" s="426"/>
      <c r="D2200" s="413"/>
      <c r="E2200" s="413"/>
      <c r="F2200" s="413"/>
      <c r="G2200" s="419"/>
      <c r="H2200" s="419"/>
      <c r="I2200" s="413"/>
      <c r="J2200" s="420"/>
      <c r="K2200" s="413"/>
      <c r="L2200" s="426"/>
      <c r="M2200" s="413"/>
      <c r="N2200" s="421"/>
      <c r="O2200" s="421"/>
      <c r="P2200" s="413"/>
      <c r="Q2200" s="413"/>
      <c r="R2200" s="412"/>
      <c r="S2200" s="413"/>
      <c r="T2200" s="413"/>
      <c r="U2200" s="412"/>
      <c r="V2200" s="412"/>
      <c r="W2200" s="413"/>
      <c r="X2200" s="413"/>
      <c r="Y2200" s="413"/>
      <c r="Z2200" s="412"/>
      <c r="AA2200" s="412"/>
      <c r="AB2200" s="422"/>
      <c r="AC2200" s="412"/>
      <c r="AD2200" s="412"/>
      <c r="AE2200" s="412"/>
      <c r="AF2200" s="412"/>
      <c r="AG2200" s="412"/>
      <c r="AH2200" s="415"/>
      <c r="AI2200" s="413"/>
    </row>
    <row r="2201" spans="1:35" s="154" customFormat="1">
      <c r="A2201" s="413"/>
      <c r="B2201" s="413"/>
      <c r="C2201" s="426"/>
      <c r="D2201" s="413"/>
      <c r="E2201" s="413"/>
      <c r="F2201" s="413"/>
      <c r="G2201" s="419"/>
      <c r="H2201" s="419"/>
      <c r="I2201" s="413"/>
      <c r="J2201" s="420"/>
      <c r="K2201" s="413"/>
      <c r="L2201" s="426"/>
      <c r="M2201" s="413"/>
      <c r="N2201" s="421"/>
      <c r="O2201" s="421"/>
      <c r="P2201" s="413"/>
      <c r="Q2201" s="413"/>
      <c r="R2201" s="413"/>
      <c r="S2201" s="413"/>
      <c r="T2201" s="413"/>
      <c r="U2201" s="412"/>
      <c r="V2201" s="412"/>
      <c r="W2201" s="413"/>
      <c r="X2201" s="413"/>
      <c r="Y2201" s="413"/>
      <c r="Z2201" s="412"/>
      <c r="AA2201" s="412"/>
      <c r="AB2201" s="422"/>
      <c r="AC2201" s="412"/>
      <c r="AD2201" s="412"/>
      <c r="AE2201" s="412"/>
      <c r="AF2201" s="412"/>
      <c r="AG2201" s="412"/>
      <c r="AH2201" s="415"/>
      <c r="AI2201" s="413"/>
    </row>
    <row r="2202" spans="1:35" s="154" customFormat="1">
      <c r="A2202" s="413"/>
      <c r="B2202" s="413"/>
      <c r="C2202" s="426"/>
      <c r="D2202" s="413"/>
      <c r="E2202" s="413"/>
      <c r="F2202" s="413"/>
      <c r="G2202" s="419"/>
      <c r="H2202" s="419"/>
      <c r="I2202" s="413"/>
      <c r="J2202" s="420"/>
      <c r="K2202" s="413"/>
      <c r="L2202" s="426"/>
      <c r="M2202" s="413"/>
      <c r="N2202" s="421"/>
      <c r="O2202" s="421"/>
      <c r="P2202" s="413"/>
      <c r="Q2202" s="413"/>
      <c r="R2202" s="412"/>
      <c r="S2202" s="413"/>
      <c r="T2202" s="413"/>
      <c r="U2202" s="412"/>
      <c r="V2202" s="412"/>
      <c r="W2202" s="413"/>
      <c r="X2202" s="413"/>
      <c r="Y2202" s="413"/>
      <c r="Z2202" s="412"/>
      <c r="AA2202" s="412"/>
      <c r="AB2202" s="422"/>
      <c r="AC2202" s="412"/>
      <c r="AD2202" s="412"/>
      <c r="AE2202" s="412"/>
      <c r="AF2202" s="412"/>
      <c r="AG2202" s="412"/>
      <c r="AH2202" s="415"/>
      <c r="AI2202" s="413"/>
    </row>
    <row r="2203" spans="1:35" s="154" customFormat="1">
      <c r="A2203" s="413"/>
      <c r="B2203" s="413"/>
      <c r="C2203" s="426"/>
      <c r="D2203" s="413"/>
      <c r="E2203" s="413"/>
      <c r="F2203" s="413"/>
      <c r="G2203" s="419"/>
      <c r="H2203" s="419"/>
      <c r="I2203" s="413"/>
      <c r="J2203" s="420"/>
      <c r="K2203" s="413"/>
      <c r="L2203" s="426"/>
      <c r="M2203" s="413"/>
      <c r="N2203" s="421"/>
      <c r="O2203" s="421"/>
      <c r="P2203" s="413"/>
      <c r="Q2203" s="413"/>
      <c r="R2203" s="413"/>
      <c r="S2203" s="413"/>
      <c r="T2203" s="413"/>
      <c r="U2203" s="412"/>
      <c r="V2203" s="412"/>
      <c r="W2203" s="413"/>
      <c r="X2203" s="413"/>
      <c r="Y2203" s="413"/>
      <c r="Z2203" s="412"/>
      <c r="AA2203" s="412"/>
      <c r="AB2203" s="422"/>
      <c r="AC2203" s="412"/>
      <c r="AD2203" s="412"/>
      <c r="AE2203" s="412"/>
      <c r="AF2203" s="412"/>
      <c r="AG2203" s="412"/>
      <c r="AH2203" s="415"/>
      <c r="AI2203" s="413"/>
    </row>
    <row r="2204" spans="1:35" s="154" customFormat="1">
      <c r="A2204" s="413"/>
      <c r="B2204" s="413"/>
      <c r="C2204" s="426"/>
      <c r="D2204" s="413"/>
      <c r="E2204" s="413"/>
      <c r="F2204" s="413"/>
      <c r="G2204" s="419"/>
      <c r="H2204" s="419"/>
      <c r="I2204" s="413"/>
      <c r="J2204" s="420"/>
      <c r="K2204" s="413"/>
      <c r="L2204" s="426"/>
      <c r="M2204" s="413"/>
      <c r="N2204" s="421"/>
      <c r="O2204" s="421"/>
      <c r="P2204" s="413"/>
      <c r="Q2204" s="413"/>
      <c r="R2204" s="412"/>
      <c r="S2204" s="413"/>
      <c r="T2204" s="413"/>
      <c r="U2204" s="412"/>
      <c r="V2204" s="412"/>
      <c r="W2204" s="413"/>
      <c r="X2204" s="413"/>
      <c r="Y2204" s="413"/>
      <c r="Z2204" s="412"/>
      <c r="AA2204" s="412"/>
      <c r="AB2204" s="422"/>
      <c r="AC2204" s="412"/>
      <c r="AD2204" s="412"/>
      <c r="AE2204" s="412"/>
      <c r="AF2204" s="412"/>
      <c r="AG2204" s="412"/>
      <c r="AH2204" s="415"/>
      <c r="AI2204" s="413"/>
    </row>
    <row r="2205" spans="1:35" s="154" customFormat="1">
      <c r="A2205" s="413"/>
      <c r="B2205" s="413"/>
      <c r="C2205" s="426"/>
      <c r="D2205" s="413"/>
      <c r="E2205" s="413"/>
      <c r="F2205" s="413"/>
      <c r="G2205" s="419"/>
      <c r="H2205" s="419"/>
      <c r="I2205" s="413"/>
      <c r="J2205" s="420"/>
      <c r="K2205" s="413"/>
      <c r="L2205" s="426"/>
      <c r="M2205" s="413"/>
      <c r="N2205" s="421"/>
      <c r="O2205" s="421"/>
      <c r="P2205" s="413"/>
      <c r="Q2205" s="413"/>
      <c r="R2205" s="413"/>
      <c r="S2205" s="413"/>
      <c r="T2205" s="413"/>
      <c r="U2205" s="412"/>
      <c r="V2205" s="412"/>
      <c r="W2205" s="413"/>
      <c r="X2205" s="413"/>
      <c r="Y2205" s="413"/>
      <c r="Z2205" s="412"/>
      <c r="AA2205" s="412"/>
      <c r="AB2205" s="422"/>
      <c r="AC2205" s="412"/>
      <c r="AD2205" s="412"/>
      <c r="AE2205" s="412"/>
      <c r="AF2205" s="412"/>
      <c r="AG2205" s="412"/>
      <c r="AH2205" s="415"/>
      <c r="AI2205" s="413"/>
    </row>
    <row r="2206" spans="1:35" s="154" customFormat="1">
      <c r="A2206" s="413"/>
      <c r="B2206" s="413"/>
      <c r="C2206" s="426"/>
      <c r="D2206" s="413"/>
      <c r="E2206" s="413"/>
      <c r="F2206" s="413"/>
      <c r="G2206" s="419"/>
      <c r="H2206" s="419"/>
      <c r="I2206" s="413"/>
      <c r="J2206" s="420"/>
      <c r="K2206" s="413"/>
      <c r="L2206" s="426"/>
      <c r="M2206" s="413"/>
      <c r="N2206" s="421"/>
      <c r="O2206" s="421"/>
      <c r="P2206" s="413"/>
      <c r="Q2206" s="413"/>
      <c r="R2206" s="412"/>
      <c r="S2206" s="413"/>
      <c r="T2206" s="413"/>
      <c r="U2206" s="412"/>
      <c r="V2206" s="412"/>
      <c r="W2206" s="413"/>
      <c r="X2206" s="413"/>
      <c r="Y2206" s="413"/>
      <c r="Z2206" s="412"/>
      <c r="AA2206" s="412"/>
      <c r="AB2206" s="422"/>
      <c r="AC2206" s="412"/>
      <c r="AD2206" s="412"/>
      <c r="AE2206" s="412"/>
      <c r="AF2206" s="412"/>
      <c r="AG2206" s="412"/>
      <c r="AH2206" s="415"/>
      <c r="AI2206" s="413"/>
    </row>
    <row r="2207" spans="1:35" s="154" customFormat="1">
      <c r="A2207" s="413"/>
      <c r="B2207" s="413"/>
      <c r="C2207" s="426"/>
      <c r="D2207" s="413"/>
      <c r="E2207" s="413"/>
      <c r="F2207" s="413"/>
      <c r="G2207" s="419"/>
      <c r="H2207" s="419"/>
      <c r="I2207" s="413"/>
      <c r="J2207" s="420"/>
      <c r="K2207" s="413"/>
      <c r="L2207" s="426"/>
      <c r="M2207" s="413"/>
      <c r="N2207" s="421"/>
      <c r="O2207" s="421"/>
      <c r="P2207" s="413"/>
      <c r="Q2207" s="413"/>
      <c r="R2207" s="413"/>
      <c r="S2207" s="413"/>
      <c r="T2207" s="413"/>
      <c r="U2207" s="412"/>
      <c r="V2207" s="412"/>
      <c r="W2207" s="413"/>
      <c r="X2207" s="413"/>
      <c r="Y2207" s="413"/>
      <c r="Z2207" s="412"/>
      <c r="AA2207" s="412"/>
      <c r="AB2207" s="422"/>
      <c r="AC2207" s="412"/>
      <c r="AD2207" s="412"/>
      <c r="AE2207" s="412"/>
      <c r="AF2207" s="412"/>
      <c r="AG2207" s="412"/>
      <c r="AH2207" s="415"/>
      <c r="AI2207" s="413"/>
    </row>
    <row r="2208" spans="1:35" s="154" customFormat="1">
      <c r="A2208" s="413"/>
      <c r="B2208" s="413"/>
      <c r="C2208" s="426"/>
      <c r="D2208" s="413"/>
      <c r="E2208" s="413"/>
      <c r="F2208" s="413"/>
      <c r="G2208" s="419"/>
      <c r="H2208" s="419"/>
      <c r="I2208" s="413"/>
      <c r="J2208" s="420"/>
      <c r="K2208" s="413"/>
      <c r="L2208" s="426"/>
      <c r="M2208" s="413"/>
      <c r="N2208" s="421"/>
      <c r="O2208" s="421"/>
      <c r="P2208" s="413"/>
      <c r="Q2208" s="413"/>
      <c r="R2208" s="412"/>
      <c r="S2208" s="413"/>
      <c r="T2208" s="413"/>
      <c r="U2208" s="412"/>
      <c r="V2208" s="412"/>
      <c r="W2208" s="413"/>
      <c r="X2208" s="413"/>
      <c r="Y2208" s="413"/>
      <c r="Z2208" s="412"/>
      <c r="AA2208" s="412"/>
      <c r="AB2208" s="422"/>
      <c r="AC2208" s="412"/>
      <c r="AD2208" s="412"/>
      <c r="AE2208" s="412"/>
      <c r="AF2208" s="412"/>
      <c r="AG2208" s="412"/>
      <c r="AH2208" s="415"/>
      <c r="AI2208" s="413"/>
    </row>
    <row r="2209" spans="1:35" s="154" customFormat="1">
      <c r="A2209" s="413"/>
      <c r="B2209" s="413"/>
      <c r="C2209" s="426"/>
      <c r="D2209" s="413"/>
      <c r="E2209" s="413"/>
      <c r="F2209" s="413"/>
      <c r="G2209" s="419"/>
      <c r="H2209" s="419"/>
      <c r="I2209" s="413"/>
      <c r="J2209" s="420"/>
      <c r="K2209" s="413"/>
      <c r="L2209" s="426"/>
      <c r="M2209" s="413"/>
      <c r="N2209" s="421"/>
      <c r="O2209" s="421"/>
      <c r="P2209" s="413"/>
      <c r="Q2209" s="413"/>
      <c r="R2209" s="413"/>
      <c r="S2209" s="413"/>
      <c r="T2209" s="413"/>
      <c r="U2209" s="412"/>
      <c r="V2209" s="412"/>
      <c r="W2209" s="413"/>
      <c r="X2209" s="413"/>
      <c r="Y2209" s="413"/>
      <c r="Z2209" s="412"/>
      <c r="AA2209" s="412"/>
      <c r="AB2209" s="422"/>
      <c r="AC2209" s="412"/>
      <c r="AD2209" s="412"/>
      <c r="AE2209" s="412"/>
      <c r="AF2209" s="412"/>
      <c r="AG2209" s="412"/>
      <c r="AH2209" s="415"/>
      <c r="AI2209" s="413"/>
    </row>
    <row r="2210" spans="1:35" s="154" customFormat="1">
      <c r="A2210" s="413"/>
      <c r="B2210" s="413"/>
      <c r="C2210" s="426"/>
      <c r="D2210" s="413"/>
      <c r="E2210" s="413"/>
      <c r="F2210" s="413"/>
      <c r="G2210" s="419"/>
      <c r="H2210" s="419"/>
      <c r="I2210" s="413"/>
      <c r="J2210" s="420"/>
      <c r="K2210" s="413"/>
      <c r="L2210" s="426"/>
      <c r="M2210" s="413"/>
      <c r="N2210" s="421"/>
      <c r="O2210" s="421"/>
      <c r="P2210" s="413"/>
      <c r="Q2210" s="413"/>
      <c r="R2210" s="412"/>
      <c r="S2210" s="413"/>
      <c r="T2210" s="413"/>
      <c r="U2210" s="412"/>
      <c r="V2210" s="412"/>
      <c r="W2210" s="413"/>
      <c r="X2210" s="413"/>
      <c r="Y2210" s="413"/>
      <c r="Z2210" s="412"/>
      <c r="AA2210" s="412"/>
      <c r="AB2210" s="422"/>
      <c r="AC2210" s="412"/>
      <c r="AD2210" s="412"/>
      <c r="AE2210" s="412"/>
      <c r="AF2210" s="412"/>
      <c r="AG2210" s="412"/>
      <c r="AH2210" s="415"/>
      <c r="AI2210" s="413"/>
    </row>
    <row r="2211" spans="1:35" s="154" customFormat="1">
      <c r="A2211" s="413"/>
      <c r="B2211" s="413"/>
      <c r="C2211" s="426"/>
      <c r="D2211" s="413"/>
      <c r="E2211" s="413"/>
      <c r="F2211" s="413"/>
      <c r="G2211" s="419"/>
      <c r="H2211" s="419"/>
      <c r="I2211" s="413"/>
      <c r="J2211" s="420"/>
      <c r="K2211" s="413"/>
      <c r="L2211" s="426"/>
      <c r="M2211" s="413"/>
      <c r="N2211" s="421"/>
      <c r="O2211" s="421"/>
      <c r="P2211" s="413"/>
      <c r="Q2211" s="413"/>
      <c r="R2211" s="412"/>
      <c r="S2211" s="413"/>
      <c r="T2211" s="413"/>
      <c r="U2211" s="412"/>
      <c r="V2211" s="412"/>
      <c r="W2211" s="413"/>
      <c r="X2211" s="413"/>
      <c r="Y2211" s="413"/>
      <c r="Z2211" s="412"/>
      <c r="AA2211" s="412"/>
      <c r="AB2211" s="422"/>
      <c r="AC2211" s="412"/>
      <c r="AD2211" s="412"/>
      <c r="AE2211" s="412"/>
      <c r="AF2211" s="412"/>
      <c r="AG2211" s="412"/>
      <c r="AH2211" s="415"/>
      <c r="AI2211" s="413"/>
    </row>
    <row r="2212" spans="1:35" s="154" customFormat="1">
      <c r="A2212" s="413"/>
      <c r="B2212" s="413"/>
      <c r="C2212" s="426"/>
      <c r="D2212" s="413"/>
      <c r="E2212" s="413"/>
      <c r="F2212" s="413"/>
      <c r="G2212" s="419"/>
      <c r="H2212" s="419"/>
      <c r="I2212" s="413"/>
      <c r="J2212" s="420"/>
      <c r="K2212" s="413"/>
      <c r="L2212" s="426"/>
      <c r="M2212" s="413"/>
      <c r="N2212" s="421"/>
      <c r="O2212" s="421"/>
      <c r="P2212" s="413"/>
      <c r="Q2212" s="413"/>
      <c r="R2212" s="413"/>
      <c r="S2212" s="413"/>
      <c r="T2212" s="413"/>
      <c r="U2212" s="412"/>
      <c r="V2212" s="412"/>
      <c r="W2212" s="413"/>
      <c r="X2212" s="413"/>
      <c r="Y2212" s="413"/>
      <c r="Z2212" s="413"/>
      <c r="AA2212" s="413"/>
      <c r="AB2212" s="422"/>
      <c r="AC2212" s="413"/>
      <c r="AD2212" s="428"/>
      <c r="AE2212" s="413"/>
      <c r="AF2212" s="412"/>
      <c r="AG2212" s="412"/>
      <c r="AH2212" s="415"/>
      <c r="AI2212" s="413"/>
    </row>
    <row r="2213" spans="1:35" s="154" customFormat="1">
      <c r="A2213" s="413"/>
      <c r="B2213" s="413"/>
      <c r="C2213" s="426"/>
      <c r="D2213" s="413"/>
      <c r="E2213" s="413"/>
      <c r="F2213" s="413"/>
      <c r="G2213" s="419"/>
      <c r="H2213" s="419"/>
      <c r="I2213" s="413"/>
      <c r="J2213" s="420"/>
      <c r="K2213" s="413"/>
      <c r="L2213" s="426"/>
      <c r="M2213" s="413"/>
      <c r="N2213" s="421"/>
      <c r="O2213" s="421"/>
      <c r="P2213" s="413"/>
      <c r="Q2213" s="413"/>
      <c r="R2213" s="413"/>
      <c r="S2213" s="413"/>
      <c r="T2213" s="413"/>
      <c r="U2213" s="412"/>
      <c r="V2213" s="412"/>
      <c r="W2213" s="413"/>
      <c r="X2213" s="413"/>
      <c r="Y2213" s="413"/>
      <c r="Z2213" s="412"/>
      <c r="AA2213" s="412"/>
      <c r="AB2213" s="422"/>
      <c r="AC2213" s="412"/>
      <c r="AD2213" s="412"/>
      <c r="AE2213" s="412"/>
      <c r="AF2213" s="412"/>
      <c r="AG2213" s="412"/>
      <c r="AH2213" s="415"/>
      <c r="AI2213" s="413"/>
    </row>
    <row r="2214" spans="1:35" s="154" customFormat="1">
      <c r="A2214" s="413"/>
      <c r="B2214" s="413"/>
      <c r="C2214" s="426"/>
      <c r="D2214" s="413"/>
      <c r="E2214" s="413"/>
      <c r="F2214" s="413"/>
      <c r="G2214" s="419"/>
      <c r="H2214" s="419"/>
      <c r="I2214" s="413"/>
      <c r="J2214" s="420"/>
      <c r="K2214" s="413"/>
      <c r="L2214" s="426"/>
      <c r="M2214" s="413"/>
      <c r="N2214" s="421"/>
      <c r="O2214" s="421"/>
      <c r="P2214" s="413"/>
      <c r="Q2214" s="413"/>
      <c r="R2214" s="412"/>
      <c r="S2214" s="413"/>
      <c r="T2214" s="413"/>
      <c r="U2214" s="412"/>
      <c r="V2214" s="412"/>
      <c r="W2214" s="413"/>
      <c r="X2214" s="413"/>
      <c r="Y2214" s="413"/>
      <c r="Z2214" s="412"/>
      <c r="AA2214" s="412"/>
      <c r="AB2214" s="422"/>
      <c r="AC2214" s="412"/>
      <c r="AD2214" s="412"/>
      <c r="AE2214" s="412"/>
      <c r="AF2214" s="412"/>
      <c r="AG2214" s="412"/>
      <c r="AH2214" s="415"/>
      <c r="AI2214" s="413"/>
    </row>
    <row r="2215" spans="1:35" s="154" customFormat="1">
      <c r="A2215" s="413"/>
      <c r="B2215" s="413"/>
      <c r="C2215" s="426"/>
      <c r="D2215" s="413"/>
      <c r="E2215" s="413"/>
      <c r="F2215" s="413"/>
      <c r="G2215" s="419"/>
      <c r="H2215" s="419"/>
      <c r="I2215" s="413"/>
      <c r="J2215" s="420"/>
      <c r="K2215" s="413"/>
      <c r="L2215" s="426"/>
      <c r="M2215" s="413"/>
      <c r="N2215" s="421"/>
      <c r="O2215" s="421"/>
      <c r="P2215" s="413"/>
      <c r="Q2215" s="413"/>
      <c r="R2215" s="413"/>
      <c r="S2215" s="413"/>
      <c r="T2215" s="413"/>
      <c r="U2215" s="412"/>
      <c r="V2215" s="412"/>
      <c r="W2215" s="413"/>
      <c r="X2215" s="413"/>
      <c r="Y2215" s="413"/>
      <c r="Z2215" s="413"/>
      <c r="AA2215" s="413"/>
      <c r="AB2215" s="422"/>
      <c r="AC2215" s="413"/>
      <c r="AD2215" s="428"/>
      <c r="AE2215" s="413"/>
      <c r="AF2215" s="412"/>
      <c r="AG2215" s="412"/>
      <c r="AH2215" s="415"/>
      <c r="AI2215" s="413"/>
    </row>
    <row r="2216" spans="1:35" s="154" customFormat="1">
      <c r="A2216" s="413"/>
      <c r="B2216" s="413"/>
      <c r="C2216" s="426"/>
      <c r="D2216" s="413"/>
      <c r="E2216" s="413"/>
      <c r="F2216" s="413"/>
      <c r="G2216" s="419"/>
      <c r="H2216" s="419"/>
      <c r="I2216" s="413"/>
      <c r="J2216" s="420"/>
      <c r="K2216" s="413"/>
      <c r="L2216" s="426"/>
      <c r="M2216" s="413"/>
      <c r="N2216" s="421"/>
      <c r="O2216" s="421"/>
      <c r="P2216" s="413"/>
      <c r="Q2216" s="413"/>
      <c r="R2216" s="413"/>
      <c r="S2216" s="413"/>
      <c r="T2216" s="413"/>
      <c r="U2216" s="412"/>
      <c r="V2216" s="412"/>
      <c r="W2216" s="413"/>
      <c r="X2216" s="413"/>
      <c r="Y2216" s="413"/>
      <c r="Z2216" s="412"/>
      <c r="AA2216" s="412"/>
      <c r="AB2216" s="422"/>
      <c r="AC2216" s="412"/>
      <c r="AD2216" s="412"/>
      <c r="AE2216" s="412"/>
      <c r="AF2216" s="412"/>
      <c r="AG2216" s="412"/>
      <c r="AH2216" s="415"/>
      <c r="AI2216" s="413"/>
    </row>
    <row r="2217" spans="1:35" s="154" customFormat="1">
      <c r="A2217" s="413"/>
      <c r="B2217" s="413"/>
      <c r="C2217" s="426"/>
      <c r="D2217" s="413"/>
      <c r="E2217" s="413"/>
      <c r="F2217" s="413"/>
      <c r="G2217" s="419"/>
      <c r="H2217" s="419"/>
      <c r="I2217" s="413"/>
      <c r="J2217" s="420"/>
      <c r="K2217" s="413"/>
      <c r="L2217" s="426"/>
      <c r="M2217" s="413"/>
      <c r="N2217" s="421"/>
      <c r="O2217" s="421"/>
      <c r="P2217" s="413"/>
      <c r="Q2217" s="413"/>
      <c r="R2217" s="413"/>
      <c r="S2217" s="413"/>
      <c r="T2217" s="413"/>
      <c r="U2217" s="412"/>
      <c r="V2217" s="412"/>
      <c r="W2217" s="413"/>
      <c r="X2217" s="413"/>
      <c r="Y2217" s="413"/>
      <c r="Z2217" s="412"/>
      <c r="AA2217" s="412"/>
      <c r="AB2217" s="422"/>
      <c r="AC2217" s="412"/>
      <c r="AD2217" s="412"/>
      <c r="AE2217" s="412"/>
      <c r="AF2217" s="412"/>
      <c r="AG2217" s="412"/>
      <c r="AH2217" s="415"/>
      <c r="AI2217" s="413"/>
    </row>
    <row r="2218" spans="1:35" s="154" customFormat="1">
      <c r="A2218" s="413"/>
      <c r="B2218" s="413"/>
      <c r="C2218" s="426"/>
      <c r="D2218" s="413"/>
      <c r="E2218" s="413"/>
      <c r="F2218" s="413"/>
      <c r="G2218" s="419"/>
      <c r="H2218" s="419"/>
      <c r="I2218" s="413"/>
      <c r="J2218" s="420"/>
      <c r="K2218" s="413"/>
      <c r="L2218" s="426"/>
      <c r="M2218" s="413"/>
      <c r="N2218" s="421"/>
      <c r="O2218" s="421"/>
      <c r="P2218" s="413"/>
      <c r="Q2218" s="413"/>
      <c r="R2218" s="412"/>
      <c r="S2218" s="413"/>
      <c r="T2218" s="413"/>
      <c r="U2218" s="412"/>
      <c r="V2218" s="412"/>
      <c r="W2218" s="413"/>
      <c r="X2218" s="413"/>
      <c r="Y2218" s="413"/>
      <c r="Z2218" s="412"/>
      <c r="AA2218" s="412"/>
      <c r="AB2218" s="422"/>
      <c r="AC2218" s="412"/>
      <c r="AD2218" s="412"/>
      <c r="AE2218" s="412"/>
      <c r="AF2218" s="412"/>
      <c r="AG2218" s="412"/>
      <c r="AH2218" s="415"/>
      <c r="AI2218" s="413"/>
    </row>
    <row r="2219" spans="1:35" s="154" customFormat="1">
      <c r="A2219" s="413"/>
      <c r="B2219" s="413"/>
      <c r="C2219" s="426"/>
      <c r="D2219" s="413"/>
      <c r="E2219" s="413"/>
      <c r="F2219" s="413"/>
      <c r="G2219" s="419"/>
      <c r="H2219" s="419"/>
      <c r="I2219" s="413"/>
      <c r="J2219" s="420"/>
      <c r="K2219" s="413"/>
      <c r="L2219" s="426"/>
      <c r="M2219" s="413"/>
      <c r="N2219" s="421"/>
      <c r="O2219" s="421"/>
      <c r="P2219" s="413"/>
      <c r="Q2219" s="413"/>
      <c r="R2219" s="413"/>
      <c r="S2219" s="413"/>
      <c r="T2219" s="413"/>
      <c r="U2219" s="412"/>
      <c r="V2219" s="412"/>
      <c r="W2219" s="413"/>
      <c r="X2219" s="413"/>
      <c r="Y2219" s="413"/>
      <c r="Z2219" s="412"/>
      <c r="AA2219" s="412"/>
      <c r="AB2219" s="422"/>
      <c r="AC2219" s="412"/>
      <c r="AD2219" s="412"/>
      <c r="AE2219" s="412"/>
      <c r="AF2219" s="412"/>
      <c r="AG2219" s="412"/>
      <c r="AH2219" s="415"/>
      <c r="AI2219" s="413"/>
    </row>
    <row r="2220" spans="1:35" s="154" customFormat="1">
      <c r="A2220" s="413"/>
      <c r="B2220" s="413"/>
      <c r="C2220" s="426"/>
      <c r="D2220" s="413"/>
      <c r="E2220" s="413"/>
      <c r="F2220" s="413"/>
      <c r="G2220" s="419"/>
      <c r="H2220" s="419"/>
      <c r="I2220" s="413"/>
      <c r="J2220" s="420"/>
      <c r="K2220" s="413"/>
      <c r="L2220" s="426"/>
      <c r="M2220" s="413"/>
      <c r="N2220" s="421"/>
      <c r="O2220" s="421"/>
      <c r="P2220" s="413"/>
      <c r="Q2220" s="413"/>
      <c r="R2220" s="413"/>
      <c r="S2220" s="413"/>
      <c r="T2220" s="413"/>
      <c r="U2220" s="412"/>
      <c r="V2220" s="412"/>
      <c r="W2220" s="413"/>
      <c r="X2220" s="413"/>
      <c r="Y2220" s="413"/>
      <c r="Z2220" s="412"/>
      <c r="AA2220" s="412"/>
      <c r="AB2220" s="422"/>
      <c r="AC2220" s="412"/>
      <c r="AD2220" s="412"/>
      <c r="AE2220" s="412"/>
      <c r="AF2220" s="412"/>
      <c r="AG2220" s="412"/>
      <c r="AH2220" s="415"/>
      <c r="AI2220" s="413"/>
    </row>
    <row r="2221" spans="1:35" s="154" customFormat="1">
      <c r="A2221" s="413"/>
      <c r="B2221" s="413"/>
      <c r="C2221" s="426"/>
      <c r="D2221" s="413"/>
      <c r="E2221" s="413"/>
      <c r="F2221" s="413"/>
      <c r="G2221" s="419"/>
      <c r="H2221" s="419"/>
      <c r="I2221" s="413"/>
      <c r="J2221" s="420"/>
      <c r="K2221" s="413"/>
      <c r="L2221" s="426"/>
      <c r="M2221" s="413"/>
      <c r="N2221" s="421"/>
      <c r="O2221" s="421"/>
      <c r="P2221" s="413"/>
      <c r="Q2221" s="413"/>
      <c r="R2221" s="413"/>
      <c r="S2221" s="413"/>
      <c r="T2221" s="413"/>
      <c r="U2221" s="412"/>
      <c r="V2221" s="412"/>
      <c r="W2221" s="413"/>
      <c r="X2221" s="413"/>
      <c r="Y2221" s="413"/>
      <c r="Z2221" s="413"/>
      <c r="AA2221" s="413"/>
      <c r="AB2221" s="422"/>
      <c r="AC2221" s="413"/>
      <c r="AD2221" s="428"/>
      <c r="AE2221" s="413"/>
      <c r="AF2221" s="412"/>
      <c r="AG2221" s="412"/>
      <c r="AH2221" s="415"/>
      <c r="AI2221" s="413"/>
    </row>
    <row r="2222" spans="1:35" s="154" customFormat="1">
      <c r="A2222" s="413"/>
      <c r="B2222" s="413"/>
      <c r="C2222" s="426"/>
      <c r="D2222" s="413"/>
      <c r="E2222" s="413"/>
      <c r="F2222" s="413"/>
      <c r="G2222" s="419"/>
      <c r="H2222" s="419"/>
      <c r="I2222" s="413"/>
      <c r="J2222" s="420"/>
      <c r="K2222" s="413"/>
      <c r="L2222" s="426"/>
      <c r="M2222" s="413"/>
      <c r="N2222" s="421"/>
      <c r="O2222" s="421"/>
      <c r="P2222" s="413"/>
      <c r="Q2222" s="413"/>
      <c r="R2222" s="413"/>
      <c r="S2222" s="413"/>
      <c r="T2222" s="413"/>
      <c r="U2222" s="412"/>
      <c r="V2222" s="412"/>
      <c r="W2222" s="413"/>
      <c r="X2222" s="413"/>
      <c r="Y2222" s="413"/>
      <c r="Z2222" s="412"/>
      <c r="AA2222" s="412"/>
      <c r="AB2222" s="422"/>
      <c r="AC2222" s="412"/>
      <c r="AD2222" s="412"/>
      <c r="AE2222" s="412"/>
      <c r="AF2222" s="412"/>
      <c r="AG2222" s="412"/>
      <c r="AH2222" s="415"/>
      <c r="AI2222" s="413"/>
    </row>
    <row r="2223" spans="1:35" s="154" customFormat="1">
      <c r="A2223" s="413"/>
      <c r="B2223" s="413"/>
      <c r="C2223" s="426"/>
      <c r="D2223" s="413"/>
      <c r="E2223" s="413"/>
      <c r="F2223" s="413"/>
      <c r="G2223" s="419"/>
      <c r="H2223" s="419"/>
      <c r="I2223" s="413"/>
      <c r="J2223" s="420"/>
      <c r="K2223" s="413"/>
      <c r="L2223" s="426"/>
      <c r="M2223" s="413"/>
      <c r="N2223" s="421"/>
      <c r="O2223" s="421"/>
      <c r="P2223" s="413"/>
      <c r="Q2223" s="413"/>
      <c r="R2223" s="413"/>
      <c r="S2223" s="413"/>
      <c r="T2223" s="413"/>
      <c r="U2223" s="412"/>
      <c r="V2223" s="412"/>
      <c r="W2223" s="413"/>
      <c r="X2223" s="413"/>
      <c r="Y2223" s="413"/>
      <c r="Z2223" s="412"/>
      <c r="AA2223" s="412"/>
      <c r="AB2223" s="422"/>
      <c r="AC2223" s="412"/>
      <c r="AD2223" s="412"/>
      <c r="AE2223" s="412"/>
      <c r="AF2223" s="412"/>
      <c r="AG2223" s="412"/>
      <c r="AH2223" s="415"/>
      <c r="AI2223" s="413"/>
    </row>
    <row r="2224" spans="1:35" s="154" customFormat="1">
      <c r="A2224" s="413"/>
      <c r="B2224" s="413"/>
      <c r="C2224" s="426"/>
      <c r="D2224" s="413"/>
      <c r="E2224" s="413"/>
      <c r="F2224" s="413"/>
      <c r="G2224" s="419"/>
      <c r="H2224" s="419"/>
      <c r="I2224" s="413"/>
      <c r="J2224" s="420"/>
      <c r="K2224" s="413"/>
      <c r="L2224" s="426"/>
      <c r="M2224" s="413"/>
      <c r="N2224" s="421"/>
      <c r="O2224" s="421"/>
      <c r="P2224" s="413"/>
      <c r="Q2224" s="413"/>
      <c r="R2224" s="412"/>
      <c r="S2224" s="413"/>
      <c r="T2224" s="413"/>
      <c r="U2224" s="412"/>
      <c r="V2224" s="412"/>
      <c r="W2224" s="413"/>
      <c r="X2224" s="413"/>
      <c r="Y2224" s="413"/>
      <c r="Z2224" s="412"/>
      <c r="AA2224" s="412"/>
      <c r="AB2224" s="422"/>
      <c r="AC2224" s="412"/>
      <c r="AD2224" s="412"/>
      <c r="AE2224" s="412"/>
      <c r="AF2224" s="412"/>
      <c r="AG2224" s="412"/>
      <c r="AH2224" s="415"/>
      <c r="AI2224" s="413"/>
    </row>
    <row r="2225" spans="1:35" s="154" customFormat="1">
      <c r="A2225" s="413"/>
      <c r="B2225" s="413"/>
      <c r="C2225" s="426"/>
      <c r="D2225" s="413"/>
      <c r="E2225" s="413"/>
      <c r="F2225" s="413"/>
      <c r="G2225" s="419"/>
      <c r="H2225" s="419"/>
      <c r="I2225" s="413"/>
      <c r="J2225" s="420"/>
      <c r="K2225" s="413"/>
      <c r="L2225" s="426"/>
      <c r="M2225" s="413"/>
      <c r="N2225" s="421"/>
      <c r="O2225" s="421"/>
      <c r="P2225" s="413"/>
      <c r="Q2225" s="413"/>
      <c r="R2225" s="413"/>
      <c r="S2225" s="413"/>
      <c r="T2225" s="413"/>
      <c r="U2225" s="412"/>
      <c r="V2225" s="412"/>
      <c r="W2225" s="413"/>
      <c r="X2225" s="413"/>
      <c r="Y2225" s="413"/>
      <c r="Z2225" s="412"/>
      <c r="AA2225" s="412"/>
      <c r="AB2225" s="422"/>
      <c r="AC2225" s="412"/>
      <c r="AD2225" s="412"/>
      <c r="AE2225" s="412"/>
      <c r="AF2225" s="412"/>
      <c r="AG2225" s="412"/>
      <c r="AH2225" s="415"/>
      <c r="AI2225" s="413"/>
    </row>
    <row r="2226" spans="1:35" s="154" customFormat="1">
      <c r="A2226" s="413"/>
      <c r="B2226" s="413"/>
      <c r="C2226" s="426"/>
      <c r="D2226" s="413"/>
      <c r="E2226" s="423"/>
      <c r="F2226" s="413"/>
      <c r="G2226" s="419"/>
      <c r="H2226" s="419"/>
      <c r="I2226" s="413"/>
      <c r="J2226" s="420"/>
      <c r="K2226" s="413"/>
      <c r="L2226" s="426"/>
      <c r="M2226" s="413"/>
      <c r="N2226" s="421"/>
      <c r="O2226" s="421"/>
      <c r="P2226" s="413"/>
      <c r="Q2226" s="413"/>
      <c r="R2226" s="412"/>
      <c r="S2226" s="413"/>
      <c r="T2226" s="413"/>
      <c r="U2226" s="412"/>
      <c r="V2226" s="412"/>
      <c r="W2226" s="413"/>
      <c r="X2226" s="413"/>
      <c r="Y2226" s="413"/>
      <c r="Z2226" s="412"/>
      <c r="AA2226" s="412"/>
      <c r="AB2226" s="422"/>
      <c r="AC2226" s="412"/>
      <c r="AD2226" s="412"/>
      <c r="AE2226" s="412"/>
      <c r="AF2226" s="412"/>
      <c r="AG2226" s="412"/>
      <c r="AH2226" s="415"/>
      <c r="AI2226" s="413"/>
    </row>
    <row r="2227" spans="1:35" s="154" customFormat="1">
      <c r="A2227" s="413"/>
      <c r="B2227" s="413"/>
      <c r="C2227" s="426"/>
      <c r="D2227" s="413"/>
      <c r="E2227" s="413"/>
      <c r="F2227" s="413"/>
      <c r="G2227" s="419"/>
      <c r="H2227" s="419"/>
      <c r="I2227" s="413"/>
      <c r="J2227" s="420"/>
      <c r="K2227" s="413"/>
      <c r="L2227" s="426"/>
      <c r="M2227" s="413"/>
      <c r="N2227" s="421"/>
      <c r="O2227" s="421"/>
      <c r="P2227" s="413"/>
      <c r="Q2227" s="413"/>
      <c r="R2227" s="413"/>
      <c r="S2227" s="413"/>
      <c r="T2227" s="413"/>
      <c r="U2227" s="412"/>
      <c r="V2227" s="412"/>
      <c r="W2227" s="413"/>
      <c r="X2227" s="413"/>
      <c r="Y2227" s="413"/>
      <c r="Z2227" s="413"/>
      <c r="AA2227" s="413"/>
      <c r="AB2227" s="422"/>
      <c r="AC2227" s="413"/>
      <c r="AD2227" s="428"/>
      <c r="AE2227" s="413"/>
      <c r="AF2227" s="412"/>
      <c r="AG2227" s="412"/>
      <c r="AH2227" s="415"/>
      <c r="AI2227" s="413"/>
    </row>
    <row r="2228" spans="1:35" s="154" customFormat="1">
      <c r="A2228" s="413"/>
      <c r="B2228" s="413"/>
      <c r="C2228" s="426"/>
      <c r="D2228" s="413"/>
      <c r="E2228" s="413"/>
      <c r="F2228" s="413"/>
      <c r="G2228" s="419"/>
      <c r="H2228" s="419"/>
      <c r="I2228" s="413"/>
      <c r="J2228" s="420"/>
      <c r="K2228" s="413"/>
      <c r="L2228" s="426"/>
      <c r="M2228" s="413"/>
      <c r="N2228" s="421"/>
      <c r="O2228" s="421"/>
      <c r="P2228" s="413"/>
      <c r="Q2228" s="413"/>
      <c r="R2228" s="413"/>
      <c r="S2228" s="413"/>
      <c r="T2228" s="413"/>
      <c r="U2228" s="412"/>
      <c r="V2228" s="412"/>
      <c r="W2228" s="413"/>
      <c r="X2228" s="413"/>
      <c r="Y2228" s="413"/>
      <c r="Z2228" s="412"/>
      <c r="AA2228" s="412"/>
      <c r="AB2228" s="422"/>
      <c r="AC2228" s="412"/>
      <c r="AD2228" s="412"/>
      <c r="AE2228" s="412"/>
      <c r="AF2228" s="412"/>
      <c r="AG2228" s="412"/>
      <c r="AH2228" s="415"/>
      <c r="AI2228" s="413"/>
    </row>
    <row r="2229" spans="1:35" s="154" customFormat="1">
      <c r="A2229" s="413"/>
      <c r="B2229" s="413"/>
      <c r="C2229" s="426"/>
      <c r="D2229" s="413"/>
      <c r="E2229" s="413"/>
      <c r="F2229" s="413"/>
      <c r="G2229" s="419"/>
      <c r="H2229" s="419"/>
      <c r="I2229" s="413"/>
      <c r="J2229" s="420"/>
      <c r="K2229" s="413"/>
      <c r="L2229" s="426"/>
      <c r="M2229" s="413"/>
      <c r="N2229" s="421"/>
      <c r="O2229" s="421"/>
      <c r="P2229" s="413"/>
      <c r="Q2229" s="413"/>
      <c r="R2229" s="413"/>
      <c r="S2229" s="413"/>
      <c r="T2229" s="413"/>
      <c r="U2229" s="412"/>
      <c r="V2229" s="412"/>
      <c r="W2229" s="413"/>
      <c r="X2229" s="413"/>
      <c r="Y2229" s="413"/>
      <c r="Z2229" s="412"/>
      <c r="AA2229" s="412"/>
      <c r="AB2229" s="422"/>
      <c r="AC2229" s="412"/>
      <c r="AD2229" s="412"/>
      <c r="AE2229" s="412"/>
      <c r="AF2229" s="412"/>
      <c r="AG2229" s="412"/>
      <c r="AH2229" s="415"/>
      <c r="AI2229" s="413"/>
    </row>
    <row r="2230" spans="1:35" s="154" customFormat="1">
      <c r="A2230" s="413"/>
      <c r="B2230" s="413"/>
      <c r="C2230" s="426"/>
      <c r="D2230" s="413"/>
      <c r="E2230" s="413"/>
      <c r="F2230" s="413"/>
      <c r="G2230" s="419"/>
      <c r="H2230" s="419"/>
      <c r="I2230" s="413"/>
      <c r="J2230" s="420"/>
      <c r="K2230" s="413"/>
      <c r="L2230" s="426"/>
      <c r="M2230" s="413"/>
      <c r="N2230" s="421"/>
      <c r="O2230" s="421"/>
      <c r="P2230" s="413"/>
      <c r="Q2230" s="413"/>
      <c r="R2230" s="413"/>
      <c r="S2230" s="413"/>
      <c r="T2230" s="413"/>
      <c r="U2230" s="412"/>
      <c r="V2230" s="412"/>
      <c r="W2230" s="413"/>
      <c r="X2230" s="413"/>
      <c r="Y2230" s="413"/>
      <c r="Z2230" s="412"/>
      <c r="AA2230" s="412"/>
      <c r="AB2230" s="422"/>
      <c r="AC2230" s="412"/>
      <c r="AD2230" s="412"/>
      <c r="AE2230" s="412"/>
      <c r="AF2230" s="412"/>
      <c r="AG2230" s="412"/>
      <c r="AH2230" s="415"/>
      <c r="AI2230" s="413"/>
    </row>
    <row r="2231" spans="1:35" s="154" customFormat="1">
      <c r="A2231" s="413"/>
      <c r="B2231" s="413"/>
      <c r="C2231" s="426"/>
      <c r="D2231" s="413"/>
      <c r="E2231" s="413"/>
      <c r="F2231" s="413"/>
      <c r="G2231" s="419"/>
      <c r="H2231" s="419"/>
      <c r="I2231" s="413"/>
      <c r="J2231" s="420"/>
      <c r="K2231" s="413"/>
      <c r="L2231" s="426"/>
      <c r="M2231" s="413"/>
      <c r="N2231" s="421"/>
      <c r="O2231" s="421"/>
      <c r="P2231" s="413"/>
      <c r="Q2231" s="413"/>
      <c r="R2231" s="413"/>
      <c r="S2231" s="413"/>
      <c r="T2231" s="413"/>
      <c r="U2231" s="412"/>
      <c r="V2231" s="412"/>
      <c r="W2231" s="413"/>
      <c r="X2231" s="413"/>
      <c r="Y2231" s="413"/>
      <c r="Z2231" s="412"/>
      <c r="AA2231" s="412"/>
      <c r="AB2231" s="422"/>
      <c r="AC2231" s="412"/>
      <c r="AD2231" s="412"/>
      <c r="AE2231" s="412"/>
      <c r="AF2231" s="412"/>
      <c r="AG2231" s="412"/>
      <c r="AH2231" s="415"/>
      <c r="AI2231" s="413"/>
    </row>
    <row r="2232" spans="1:35" s="154" customFormat="1">
      <c r="A2232" s="413"/>
      <c r="B2232" s="413"/>
      <c r="C2232" s="426"/>
      <c r="D2232" s="413"/>
      <c r="E2232" s="413"/>
      <c r="F2232" s="413"/>
      <c r="G2232" s="419"/>
      <c r="H2232" s="419"/>
      <c r="I2232" s="413"/>
      <c r="J2232" s="420"/>
      <c r="K2232" s="413"/>
      <c r="L2232" s="426"/>
      <c r="M2232" s="413"/>
      <c r="N2232" s="421"/>
      <c r="O2232" s="421"/>
      <c r="P2232" s="413"/>
      <c r="Q2232" s="413"/>
      <c r="R2232" s="412"/>
      <c r="S2232" s="413"/>
      <c r="T2232" s="413"/>
      <c r="U2232" s="412"/>
      <c r="V2232" s="412"/>
      <c r="W2232" s="413"/>
      <c r="X2232" s="413"/>
      <c r="Y2232" s="413"/>
      <c r="Z2232" s="412"/>
      <c r="AA2232" s="412"/>
      <c r="AB2232" s="422"/>
      <c r="AC2232" s="412"/>
      <c r="AD2232" s="412"/>
      <c r="AE2232" s="412"/>
      <c r="AF2232" s="412"/>
      <c r="AG2232" s="412"/>
      <c r="AH2232" s="415"/>
      <c r="AI2232" s="413"/>
    </row>
    <row r="2233" spans="1:35" s="154" customFormat="1">
      <c r="A2233" s="413"/>
      <c r="B2233" s="413"/>
      <c r="C2233" s="426"/>
      <c r="D2233" s="413"/>
      <c r="E2233" s="413"/>
      <c r="F2233" s="413"/>
      <c r="G2233" s="419"/>
      <c r="H2233" s="419"/>
      <c r="I2233" s="413"/>
      <c r="J2233" s="420"/>
      <c r="K2233" s="413"/>
      <c r="L2233" s="426"/>
      <c r="M2233" s="413"/>
      <c r="N2233" s="421"/>
      <c r="O2233" s="421"/>
      <c r="P2233" s="413"/>
      <c r="Q2233" s="413"/>
      <c r="R2233" s="413"/>
      <c r="S2233" s="413"/>
      <c r="T2233" s="413"/>
      <c r="U2233" s="412"/>
      <c r="V2233" s="412"/>
      <c r="W2233" s="413"/>
      <c r="X2233" s="413"/>
      <c r="Y2233" s="413"/>
      <c r="Z2233" s="412"/>
      <c r="AA2233" s="412"/>
      <c r="AB2233" s="422"/>
      <c r="AC2233" s="412"/>
      <c r="AD2233" s="412"/>
      <c r="AE2233" s="412"/>
      <c r="AF2233" s="412"/>
      <c r="AG2233" s="412"/>
      <c r="AH2233" s="415"/>
      <c r="AI2233" s="413"/>
    </row>
    <row r="2234" spans="1:35" s="154" customFormat="1">
      <c r="A2234" s="413"/>
      <c r="B2234" s="413"/>
      <c r="C2234" s="426"/>
      <c r="D2234" s="413"/>
      <c r="E2234" s="413"/>
      <c r="F2234" s="413"/>
      <c r="G2234" s="419"/>
      <c r="H2234" s="419"/>
      <c r="I2234" s="413"/>
      <c r="J2234" s="420"/>
      <c r="K2234" s="413"/>
      <c r="L2234" s="426"/>
      <c r="M2234" s="413"/>
      <c r="N2234" s="421"/>
      <c r="O2234" s="421"/>
      <c r="P2234" s="413"/>
      <c r="Q2234" s="413"/>
      <c r="R2234" s="413"/>
      <c r="S2234" s="413"/>
      <c r="T2234" s="413"/>
      <c r="U2234" s="412"/>
      <c r="V2234" s="412"/>
      <c r="W2234" s="413"/>
      <c r="X2234" s="413"/>
      <c r="Y2234" s="413"/>
      <c r="Z2234" s="412"/>
      <c r="AA2234" s="412"/>
      <c r="AB2234" s="422"/>
      <c r="AC2234" s="412"/>
      <c r="AD2234" s="412"/>
      <c r="AE2234" s="412"/>
      <c r="AF2234" s="412"/>
      <c r="AG2234" s="412"/>
      <c r="AH2234" s="415"/>
      <c r="AI2234" s="413"/>
    </row>
    <row r="2235" spans="1:35" s="154" customFormat="1">
      <c r="A2235" s="413"/>
      <c r="B2235" s="413"/>
      <c r="C2235" s="426"/>
      <c r="D2235" s="413"/>
      <c r="E2235" s="413"/>
      <c r="F2235" s="413"/>
      <c r="G2235" s="419"/>
      <c r="H2235" s="419"/>
      <c r="I2235" s="413"/>
      <c r="J2235" s="420"/>
      <c r="K2235" s="413"/>
      <c r="L2235" s="426"/>
      <c r="M2235" s="413"/>
      <c r="N2235" s="421"/>
      <c r="O2235" s="421"/>
      <c r="P2235" s="413"/>
      <c r="Q2235" s="413"/>
      <c r="R2235" s="412"/>
      <c r="S2235" s="413"/>
      <c r="T2235" s="413"/>
      <c r="U2235" s="412"/>
      <c r="V2235" s="412"/>
      <c r="W2235" s="413"/>
      <c r="X2235" s="413"/>
      <c r="Y2235" s="413"/>
      <c r="Z2235" s="412"/>
      <c r="AA2235" s="412"/>
      <c r="AB2235" s="422"/>
      <c r="AC2235" s="412"/>
      <c r="AD2235" s="412"/>
      <c r="AE2235" s="412"/>
      <c r="AF2235" s="412"/>
      <c r="AG2235" s="412"/>
      <c r="AH2235" s="415"/>
      <c r="AI2235" s="413"/>
    </row>
    <row r="2236" spans="1:35" s="154" customFormat="1">
      <c r="A2236" s="413"/>
      <c r="B2236" s="413"/>
      <c r="C2236" s="426"/>
      <c r="D2236" s="413"/>
      <c r="E2236" s="413"/>
      <c r="F2236" s="413"/>
      <c r="G2236" s="419"/>
      <c r="H2236" s="419"/>
      <c r="I2236" s="413"/>
      <c r="J2236" s="420"/>
      <c r="K2236" s="413"/>
      <c r="L2236" s="426"/>
      <c r="M2236" s="413"/>
      <c r="N2236" s="421"/>
      <c r="O2236" s="421"/>
      <c r="P2236" s="413"/>
      <c r="Q2236" s="413"/>
      <c r="R2236" s="413"/>
      <c r="S2236" s="413"/>
      <c r="T2236" s="413"/>
      <c r="U2236" s="412"/>
      <c r="V2236" s="412"/>
      <c r="W2236" s="413"/>
      <c r="X2236" s="413"/>
      <c r="Y2236" s="413"/>
      <c r="Z2236" s="412"/>
      <c r="AA2236" s="412"/>
      <c r="AB2236" s="422"/>
      <c r="AC2236" s="412"/>
      <c r="AD2236" s="412"/>
      <c r="AE2236" s="412"/>
      <c r="AF2236" s="412"/>
      <c r="AG2236" s="412"/>
      <c r="AH2236" s="415"/>
      <c r="AI2236" s="413"/>
    </row>
    <row r="2237" spans="1:35" s="154" customFormat="1">
      <c r="A2237" s="413"/>
      <c r="B2237" s="413"/>
      <c r="C2237" s="426"/>
      <c r="D2237" s="413"/>
      <c r="E2237" s="423"/>
      <c r="F2237" s="413"/>
      <c r="G2237" s="419"/>
      <c r="H2237" s="419"/>
      <c r="I2237" s="413"/>
      <c r="J2237" s="420"/>
      <c r="K2237" s="413"/>
      <c r="L2237" s="426"/>
      <c r="M2237" s="413"/>
      <c r="N2237" s="421"/>
      <c r="O2237" s="421"/>
      <c r="P2237" s="413"/>
      <c r="Q2237" s="413"/>
      <c r="R2237" s="413"/>
      <c r="S2237" s="413"/>
      <c r="T2237" s="413"/>
      <c r="U2237" s="412"/>
      <c r="V2237" s="412"/>
      <c r="W2237" s="413"/>
      <c r="X2237" s="413"/>
      <c r="Y2237" s="413"/>
      <c r="Z2237" s="412"/>
      <c r="AA2237" s="412"/>
      <c r="AB2237" s="422"/>
      <c r="AC2237" s="412"/>
      <c r="AD2237" s="412"/>
      <c r="AE2237" s="412"/>
      <c r="AF2237" s="412"/>
      <c r="AG2237" s="412"/>
      <c r="AH2237" s="415"/>
      <c r="AI2237" s="413"/>
    </row>
    <row r="2238" spans="1:35" s="154" customFormat="1">
      <c r="A2238" s="413"/>
      <c r="B2238" s="413"/>
      <c r="C2238" s="426"/>
      <c r="D2238" s="413"/>
      <c r="E2238" s="413"/>
      <c r="F2238" s="413"/>
      <c r="G2238" s="419"/>
      <c r="H2238" s="419"/>
      <c r="I2238" s="413"/>
      <c r="J2238" s="420"/>
      <c r="K2238" s="413"/>
      <c r="L2238" s="426"/>
      <c r="M2238" s="413"/>
      <c r="N2238" s="421"/>
      <c r="O2238" s="421"/>
      <c r="P2238" s="413"/>
      <c r="Q2238" s="413"/>
      <c r="R2238" s="412"/>
      <c r="S2238" s="413"/>
      <c r="T2238" s="413"/>
      <c r="U2238" s="412"/>
      <c r="V2238" s="412"/>
      <c r="W2238" s="413"/>
      <c r="X2238" s="413"/>
      <c r="Y2238" s="413"/>
      <c r="Z2238" s="413"/>
      <c r="AA2238" s="413"/>
      <c r="AB2238" s="422"/>
      <c r="AC2238" s="413"/>
      <c r="AD2238" s="428"/>
      <c r="AE2238" s="413"/>
      <c r="AF2238" s="412"/>
      <c r="AG2238" s="412"/>
      <c r="AH2238" s="415"/>
      <c r="AI2238" s="413"/>
    </row>
    <row r="2239" spans="1:35" s="154" customFormat="1">
      <c r="A2239" s="413"/>
      <c r="B2239" s="413"/>
      <c r="C2239" s="426"/>
      <c r="D2239" s="413"/>
      <c r="E2239" s="423"/>
      <c r="F2239" s="413"/>
      <c r="G2239" s="419"/>
      <c r="H2239" s="419"/>
      <c r="I2239" s="413"/>
      <c r="J2239" s="420"/>
      <c r="K2239" s="413"/>
      <c r="L2239" s="426"/>
      <c r="M2239" s="413"/>
      <c r="N2239" s="421"/>
      <c r="O2239" s="421"/>
      <c r="P2239" s="413"/>
      <c r="Q2239" s="413"/>
      <c r="R2239" s="413"/>
      <c r="S2239" s="413"/>
      <c r="T2239" s="413"/>
      <c r="U2239" s="412"/>
      <c r="V2239" s="412"/>
      <c r="W2239" s="413"/>
      <c r="X2239" s="413"/>
      <c r="Y2239" s="413"/>
      <c r="Z2239" s="412"/>
      <c r="AA2239" s="412"/>
      <c r="AB2239" s="422"/>
      <c r="AC2239" s="412"/>
      <c r="AD2239" s="412"/>
      <c r="AE2239" s="412"/>
      <c r="AF2239" s="412"/>
      <c r="AG2239" s="412"/>
      <c r="AH2239" s="415"/>
      <c r="AI2239" s="413"/>
    </row>
    <row r="2240" spans="1:35" s="154" customFormat="1">
      <c r="A2240" s="413"/>
      <c r="B2240" s="413"/>
      <c r="C2240" s="426"/>
      <c r="D2240" s="413"/>
      <c r="E2240" s="423"/>
      <c r="F2240" s="413"/>
      <c r="G2240" s="419"/>
      <c r="H2240" s="419"/>
      <c r="I2240" s="413"/>
      <c r="J2240" s="420"/>
      <c r="K2240" s="413"/>
      <c r="L2240" s="426"/>
      <c r="M2240" s="413"/>
      <c r="N2240" s="421"/>
      <c r="O2240" s="421"/>
      <c r="P2240" s="413"/>
      <c r="Q2240" s="413"/>
      <c r="R2240" s="412"/>
      <c r="S2240" s="413"/>
      <c r="T2240" s="413"/>
      <c r="U2240" s="412"/>
      <c r="V2240" s="412"/>
      <c r="W2240" s="413"/>
      <c r="X2240" s="413"/>
      <c r="Y2240" s="413"/>
      <c r="Z2240" s="412"/>
      <c r="AA2240" s="412"/>
      <c r="AB2240" s="422"/>
      <c r="AC2240" s="412"/>
      <c r="AD2240" s="412"/>
      <c r="AE2240" s="412"/>
      <c r="AF2240" s="412"/>
      <c r="AG2240" s="412"/>
      <c r="AH2240" s="415"/>
      <c r="AI2240" s="413"/>
    </row>
    <row r="2241" spans="1:35" s="154" customFormat="1">
      <c r="A2241" s="413"/>
      <c r="B2241" s="413"/>
      <c r="C2241" s="426"/>
      <c r="D2241" s="413"/>
      <c r="E2241" s="423"/>
      <c r="F2241" s="413"/>
      <c r="G2241" s="419"/>
      <c r="H2241" s="419"/>
      <c r="I2241" s="413"/>
      <c r="J2241" s="420"/>
      <c r="K2241" s="413"/>
      <c r="L2241" s="426"/>
      <c r="M2241" s="413"/>
      <c r="N2241" s="421"/>
      <c r="O2241" s="421"/>
      <c r="P2241" s="413"/>
      <c r="Q2241" s="413"/>
      <c r="R2241" s="413"/>
      <c r="S2241" s="413"/>
      <c r="T2241" s="413"/>
      <c r="U2241" s="412"/>
      <c r="V2241" s="412"/>
      <c r="W2241" s="413"/>
      <c r="X2241" s="413"/>
      <c r="Y2241" s="413"/>
      <c r="Z2241" s="412"/>
      <c r="AA2241" s="412"/>
      <c r="AB2241" s="422"/>
      <c r="AC2241" s="412"/>
      <c r="AD2241" s="412"/>
      <c r="AE2241" s="412"/>
      <c r="AF2241" s="412"/>
      <c r="AG2241" s="412"/>
      <c r="AH2241" s="415"/>
      <c r="AI2241" s="413"/>
    </row>
    <row r="2242" spans="1:35" s="154" customFormat="1">
      <c r="A2242" s="413"/>
      <c r="B2242" s="413"/>
      <c r="C2242" s="426"/>
      <c r="D2242" s="413"/>
      <c r="E2242" s="423"/>
      <c r="F2242" s="413"/>
      <c r="G2242" s="419"/>
      <c r="H2242" s="419"/>
      <c r="I2242" s="413"/>
      <c r="J2242" s="420"/>
      <c r="K2242" s="413"/>
      <c r="L2242" s="426"/>
      <c r="M2242" s="413"/>
      <c r="N2242" s="421"/>
      <c r="O2242" s="421"/>
      <c r="P2242" s="413"/>
      <c r="Q2242" s="413"/>
      <c r="R2242" s="412"/>
      <c r="S2242" s="413"/>
      <c r="T2242" s="413"/>
      <c r="U2242" s="412"/>
      <c r="V2242" s="412"/>
      <c r="W2242" s="413"/>
      <c r="X2242" s="413"/>
      <c r="Y2242" s="413"/>
      <c r="Z2242" s="412"/>
      <c r="AA2242" s="412"/>
      <c r="AB2242" s="422"/>
      <c r="AC2242" s="412"/>
      <c r="AD2242" s="412"/>
      <c r="AE2242" s="412"/>
      <c r="AF2242" s="412"/>
      <c r="AG2242" s="412"/>
      <c r="AH2242" s="415"/>
      <c r="AI2242" s="413"/>
    </row>
    <row r="2243" spans="1:35" s="154" customFormat="1">
      <c r="A2243" s="413"/>
      <c r="B2243" s="413"/>
      <c r="C2243" s="426"/>
      <c r="D2243" s="413"/>
      <c r="E2243" s="423"/>
      <c r="F2243" s="413"/>
      <c r="G2243" s="419"/>
      <c r="H2243" s="419"/>
      <c r="I2243" s="413"/>
      <c r="J2243" s="420"/>
      <c r="K2243" s="413"/>
      <c r="L2243" s="426"/>
      <c r="M2243" s="413"/>
      <c r="N2243" s="421"/>
      <c r="O2243" s="421"/>
      <c r="P2243" s="413"/>
      <c r="Q2243" s="413"/>
      <c r="R2243" s="413"/>
      <c r="S2243" s="413"/>
      <c r="T2243" s="413"/>
      <c r="U2243" s="412"/>
      <c r="V2243" s="412"/>
      <c r="W2243" s="413"/>
      <c r="X2243" s="413"/>
      <c r="Y2243" s="413"/>
      <c r="Z2243" s="412"/>
      <c r="AA2243" s="412"/>
      <c r="AB2243" s="422"/>
      <c r="AC2243" s="412"/>
      <c r="AD2243" s="412"/>
      <c r="AE2243" s="412"/>
      <c r="AF2243" s="412"/>
      <c r="AG2243" s="412"/>
      <c r="AH2243" s="415"/>
      <c r="AI2243" s="413"/>
    </row>
    <row r="2244" spans="1:35" s="154" customFormat="1">
      <c r="A2244" s="413"/>
      <c r="B2244" s="413"/>
      <c r="C2244" s="426"/>
      <c r="D2244" s="413"/>
      <c r="E2244" s="423"/>
      <c r="F2244" s="413"/>
      <c r="G2244" s="419"/>
      <c r="H2244" s="419"/>
      <c r="I2244" s="413"/>
      <c r="J2244" s="420"/>
      <c r="K2244" s="413"/>
      <c r="L2244" s="426"/>
      <c r="M2244" s="413"/>
      <c r="N2244" s="421"/>
      <c r="O2244" s="421"/>
      <c r="P2244" s="413"/>
      <c r="Q2244" s="413"/>
      <c r="R2244" s="413"/>
      <c r="S2244" s="413"/>
      <c r="T2244" s="413"/>
      <c r="U2244" s="412"/>
      <c r="V2244" s="412"/>
      <c r="W2244" s="413"/>
      <c r="X2244" s="413"/>
      <c r="Y2244" s="413"/>
      <c r="Z2244" s="412"/>
      <c r="AA2244" s="412"/>
      <c r="AB2244" s="422"/>
      <c r="AC2244" s="412"/>
      <c r="AD2244" s="412"/>
      <c r="AE2244" s="412"/>
      <c r="AF2244" s="412"/>
      <c r="AG2244" s="412"/>
      <c r="AH2244" s="415"/>
      <c r="AI2244" s="413"/>
    </row>
    <row r="2245" spans="1:35" s="154" customFormat="1">
      <c r="A2245" s="413"/>
      <c r="B2245" s="413"/>
      <c r="C2245" s="426"/>
      <c r="D2245" s="413"/>
      <c r="E2245" s="413"/>
      <c r="F2245" s="413"/>
      <c r="G2245" s="419"/>
      <c r="H2245" s="419"/>
      <c r="I2245" s="413"/>
      <c r="J2245" s="420"/>
      <c r="K2245" s="413"/>
      <c r="L2245" s="426"/>
      <c r="M2245" s="413"/>
      <c r="N2245" s="421"/>
      <c r="O2245" s="421"/>
      <c r="P2245" s="413"/>
      <c r="Q2245" s="413"/>
      <c r="R2245" s="413"/>
      <c r="S2245" s="413"/>
      <c r="T2245" s="413"/>
      <c r="U2245" s="412"/>
      <c r="V2245" s="412"/>
      <c r="W2245" s="413"/>
      <c r="X2245" s="413"/>
      <c r="Y2245" s="413"/>
      <c r="Z2245" s="413"/>
      <c r="AA2245" s="413"/>
      <c r="AB2245" s="422"/>
      <c r="AC2245" s="413"/>
      <c r="AD2245" s="428"/>
      <c r="AE2245" s="413"/>
      <c r="AF2245" s="412"/>
      <c r="AG2245" s="412"/>
      <c r="AH2245" s="415"/>
      <c r="AI2245" s="413"/>
    </row>
    <row r="2246" spans="1:35" s="154" customFormat="1">
      <c r="A2246" s="413"/>
      <c r="B2246" s="413"/>
      <c r="C2246" s="426"/>
      <c r="D2246" s="413"/>
      <c r="E2246" s="423"/>
      <c r="F2246" s="413"/>
      <c r="G2246" s="419"/>
      <c r="H2246" s="419"/>
      <c r="I2246" s="413"/>
      <c r="J2246" s="420"/>
      <c r="K2246" s="413"/>
      <c r="L2246" s="426"/>
      <c r="M2246" s="413"/>
      <c r="N2246" s="421"/>
      <c r="O2246" s="421"/>
      <c r="P2246" s="413"/>
      <c r="Q2246" s="413"/>
      <c r="R2246" s="413"/>
      <c r="S2246" s="413"/>
      <c r="T2246" s="413"/>
      <c r="U2246" s="412"/>
      <c r="V2246" s="412"/>
      <c r="W2246" s="413"/>
      <c r="X2246" s="413"/>
      <c r="Y2246" s="413"/>
      <c r="Z2246" s="412"/>
      <c r="AA2246" s="412"/>
      <c r="AB2246" s="422"/>
      <c r="AC2246" s="412"/>
      <c r="AD2246" s="412"/>
      <c r="AE2246" s="412"/>
      <c r="AF2246" s="412"/>
      <c r="AG2246" s="412"/>
      <c r="AH2246" s="415"/>
      <c r="AI2246" s="413"/>
    </row>
    <row r="2247" spans="1:35" s="154" customFormat="1">
      <c r="A2247" s="413"/>
      <c r="B2247" s="413"/>
      <c r="C2247" s="426"/>
      <c r="D2247" s="413"/>
      <c r="E2247" s="423"/>
      <c r="F2247" s="413"/>
      <c r="G2247" s="419"/>
      <c r="H2247" s="419"/>
      <c r="I2247" s="413"/>
      <c r="J2247" s="420"/>
      <c r="K2247" s="413"/>
      <c r="L2247" s="426"/>
      <c r="M2247" s="413"/>
      <c r="N2247" s="421"/>
      <c r="O2247" s="421"/>
      <c r="P2247" s="413"/>
      <c r="Q2247" s="413"/>
      <c r="R2247" s="412"/>
      <c r="S2247" s="413"/>
      <c r="T2247" s="413"/>
      <c r="U2247" s="412"/>
      <c r="V2247" s="412"/>
      <c r="W2247" s="413"/>
      <c r="X2247" s="413"/>
      <c r="Y2247" s="413"/>
      <c r="Z2247" s="412"/>
      <c r="AA2247" s="412"/>
      <c r="AB2247" s="422"/>
      <c r="AC2247" s="412"/>
      <c r="AD2247" s="412"/>
      <c r="AE2247" s="412"/>
      <c r="AF2247" s="412"/>
      <c r="AG2247" s="412"/>
      <c r="AH2247" s="415"/>
      <c r="AI2247" s="413"/>
    </row>
    <row r="2248" spans="1:35" s="154" customFormat="1">
      <c r="A2248" s="413"/>
      <c r="B2248" s="413"/>
      <c r="C2248" s="426"/>
      <c r="D2248" s="413"/>
      <c r="E2248" s="423"/>
      <c r="F2248" s="413"/>
      <c r="G2248" s="419"/>
      <c r="H2248" s="419"/>
      <c r="I2248" s="413"/>
      <c r="J2248" s="420"/>
      <c r="K2248" s="413"/>
      <c r="L2248" s="426"/>
      <c r="M2248" s="413"/>
      <c r="N2248" s="421"/>
      <c r="O2248" s="421"/>
      <c r="P2248" s="413"/>
      <c r="Q2248" s="413"/>
      <c r="R2248" s="413"/>
      <c r="S2248" s="413"/>
      <c r="T2248" s="413"/>
      <c r="U2248" s="412"/>
      <c r="V2248" s="412"/>
      <c r="W2248" s="413"/>
      <c r="X2248" s="413"/>
      <c r="Y2248" s="413"/>
      <c r="Z2248" s="412"/>
      <c r="AA2248" s="412"/>
      <c r="AB2248" s="422"/>
      <c r="AC2248" s="412"/>
      <c r="AD2248" s="412"/>
      <c r="AE2248" s="412"/>
      <c r="AF2248" s="412"/>
      <c r="AG2248" s="412"/>
      <c r="AH2248" s="415"/>
      <c r="AI2248" s="413"/>
    </row>
    <row r="2249" spans="1:35" s="154" customFormat="1">
      <c r="A2249" s="413"/>
      <c r="B2249" s="413"/>
      <c r="C2249" s="426"/>
      <c r="D2249" s="413"/>
      <c r="E2249" s="413"/>
      <c r="F2249" s="413"/>
      <c r="G2249" s="419"/>
      <c r="H2249" s="419"/>
      <c r="I2249" s="413"/>
      <c r="J2249" s="420"/>
      <c r="K2249" s="413"/>
      <c r="L2249" s="426"/>
      <c r="M2249" s="413"/>
      <c r="N2249" s="421"/>
      <c r="O2249" s="421"/>
      <c r="P2249" s="413"/>
      <c r="Q2249" s="413"/>
      <c r="R2249" s="412"/>
      <c r="S2249" s="413"/>
      <c r="T2249" s="413"/>
      <c r="U2249" s="412"/>
      <c r="V2249" s="412"/>
      <c r="W2249" s="413"/>
      <c r="X2249" s="413"/>
      <c r="Y2249" s="413"/>
      <c r="Z2249" s="412"/>
      <c r="AA2249" s="412"/>
      <c r="AB2249" s="422"/>
      <c r="AC2249" s="412"/>
      <c r="AD2249" s="412"/>
      <c r="AE2249" s="412"/>
      <c r="AF2249" s="412"/>
      <c r="AG2249" s="412"/>
      <c r="AH2249" s="415"/>
      <c r="AI2249" s="413"/>
    </row>
    <row r="2250" spans="1:35" s="154" customFormat="1">
      <c r="A2250" s="413"/>
      <c r="B2250" s="413"/>
      <c r="C2250" s="426"/>
      <c r="D2250" s="413"/>
      <c r="E2250" s="423"/>
      <c r="F2250" s="413"/>
      <c r="G2250" s="419"/>
      <c r="H2250" s="419"/>
      <c r="I2250" s="413"/>
      <c r="J2250" s="420"/>
      <c r="K2250" s="413"/>
      <c r="L2250" s="426"/>
      <c r="M2250" s="413"/>
      <c r="N2250" s="421"/>
      <c r="O2250" s="421"/>
      <c r="P2250" s="413"/>
      <c r="Q2250" s="413"/>
      <c r="R2250" s="413"/>
      <c r="S2250" s="413"/>
      <c r="T2250" s="413"/>
      <c r="U2250" s="412"/>
      <c r="V2250" s="412"/>
      <c r="W2250" s="413"/>
      <c r="X2250" s="413"/>
      <c r="Y2250" s="413"/>
      <c r="Z2250" s="412"/>
      <c r="AA2250" s="412"/>
      <c r="AB2250" s="422"/>
      <c r="AC2250" s="412"/>
      <c r="AD2250" s="412"/>
      <c r="AE2250" s="412"/>
      <c r="AF2250" s="412"/>
      <c r="AG2250" s="412"/>
      <c r="AH2250" s="415"/>
      <c r="AI2250" s="413"/>
    </row>
    <row r="2251" spans="1:35" s="154" customFormat="1">
      <c r="A2251" s="413"/>
      <c r="B2251" s="413"/>
      <c r="C2251" s="426"/>
      <c r="D2251" s="413"/>
      <c r="E2251" s="423"/>
      <c r="F2251" s="413"/>
      <c r="G2251" s="419"/>
      <c r="H2251" s="419"/>
      <c r="I2251" s="413"/>
      <c r="J2251" s="420"/>
      <c r="K2251" s="413"/>
      <c r="L2251" s="426"/>
      <c r="M2251" s="413"/>
      <c r="N2251" s="421"/>
      <c r="O2251" s="421"/>
      <c r="P2251" s="413"/>
      <c r="Q2251" s="413"/>
      <c r="R2251" s="413"/>
      <c r="S2251" s="413"/>
      <c r="T2251" s="413"/>
      <c r="U2251" s="412"/>
      <c r="V2251" s="412"/>
      <c r="W2251" s="413"/>
      <c r="X2251" s="413"/>
      <c r="Y2251" s="413"/>
      <c r="Z2251" s="412"/>
      <c r="AA2251" s="412"/>
      <c r="AB2251" s="422"/>
      <c r="AC2251" s="412"/>
      <c r="AD2251" s="412"/>
      <c r="AE2251" s="412"/>
      <c r="AF2251" s="412"/>
      <c r="AG2251" s="412"/>
      <c r="AH2251" s="415"/>
      <c r="AI2251" s="413"/>
    </row>
    <row r="2252" spans="1:35" s="154" customFormat="1">
      <c r="A2252" s="413"/>
      <c r="B2252" s="413"/>
      <c r="C2252" s="426"/>
      <c r="D2252" s="413"/>
      <c r="E2252" s="423"/>
      <c r="F2252" s="413"/>
      <c r="G2252" s="419"/>
      <c r="H2252" s="419"/>
      <c r="I2252" s="413"/>
      <c r="J2252" s="420"/>
      <c r="K2252" s="413"/>
      <c r="L2252" s="426"/>
      <c r="M2252" s="413"/>
      <c r="N2252" s="421"/>
      <c r="O2252" s="421"/>
      <c r="P2252" s="413"/>
      <c r="Q2252" s="413"/>
      <c r="R2252" s="412"/>
      <c r="S2252" s="413"/>
      <c r="T2252" s="413"/>
      <c r="U2252" s="412"/>
      <c r="V2252" s="412"/>
      <c r="W2252" s="413"/>
      <c r="X2252" s="413"/>
      <c r="Y2252" s="413"/>
      <c r="Z2252" s="412"/>
      <c r="AA2252" s="412"/>
      <c r="AB2252" s="422"/>
      <c r="AC2252" s="412"/>
      <c r="AD2252" s="412"/>
      <c r="AE2252" s="412"/>
      <c r="AF2252" s="412"/>
      <c r="AG2252" s="412"/>
      <c r="AH2252" s="415"/>
      <c r="AI2252" s="413"/>
    </row>
    <row r="2253" spans="1:35" s="154" customFormat="1">
      <c r="A2253" s="413"/>
      <c r="B2253" s="413"/>
      <c r="C2253" s="426"/>
      <c r="D2253" s="413"/>
      <c r="E2253" s="423"/>
      <c r="F2253" s="413"/>
      <c r="G2253" s="419"/>
      <c r="H2253" s="419"/>
      <c r="I2253" s="413"/>
      <c r="J2253" s="420"/>
      <c r="K2253" s="413"/>
      <c r="L2253" s="426"/>
      <c r="M2253" s="413"/>
      <c r="N2253" s="421"/>
      <c r="O2253" s="421"/>
      <c r="P2253" s="413"/>
      <c r="Q2253" s="413"/>
      <c r="R2253" s="412"/>
      <c r="S2253" s="413"/>
      <c r="T2253" s="413"/>
      <c r="U2253" s="412"/>
      <c r="V2253" s="412"/>
      <c r="W2253" s="413"/>
      <c r="X2253" s="413"/>
      <c r="Y2253" s="413"/>
      <c r="Z2253" s="413"/>
      <c r="AA2253" s="413"/>
      <c r="AB2253" s="422"/>
      <c r="AC2253" s="413"/>
      <c r="AD2253" s="428"/>
      <c r="AE2253" s="413"/>
      <c r="AF2253" s="412"/>
      <c r="AG2253" s="412"/>
      <c r="AH2253" s="415"/>
      <c r="AI2253" s="413"/>
    </row>
    <row r="2254" spans="1:35" s="154" customFormat="1">
      <c r="A2254" s="413"/>
      <c r="B2254" s="413"/>
      <c r="C2254" s="426"/>
      <c r="D2254" s="413"/>
      <c r="E2254" s="423"/>
      <c r="F2254" s="413"/>
      <c r="G2254" s="419"/>
      <c r="H2254" s="419"/>
      <c r="I2254" s="413"/>
      <c r="J2254" s="420"/>
      <c r="K2254" s="413"/>
      <c r="L2254" s="426"/>
      <c r="M2254" s="413"/>
      <c r="N2254" s="421"/>
      <c r="O2254" s="421"/>
      <c r="P2254" s="413"/>
      <c r="Q2254" s="413"/>
      <c r="R2254" s="413"/>
      <c r="S2254" s="413"/>
      <c r="T2254" s="413"/>
      <c r="U2254" s="412"/>
      <c r="V2254" s="412"/>
      <c r="W2254" s="413"/>
      <c r="X2254" s="413"/>
      <c r="Y2254" s="413"/>
      <c r="Z2254" s="412"/>
      <c r="AA2254" s="412"/>
      <c r="AB2254" s="422"/>
      <c r="AC2254" s="412"/>
      <c r="AD2254" s="412"/>
      <c r="AE2254" s="412"/>
      <c r="AF2254" s="412"/>
      <c r="AG2254" s="412"/>
      <c r="AH2254" s="415"/>
      <c r="AI2254" s="413"/>
    </row>
    <row r="2255" spans="1:35" s="154" customFormat="1">
      <c r="A2255" s="413"/>
      <c r="B2255" s="413"/>
      <c r="C2255" s="426"/>
      <c r="D2255" s="413"/>
      <c r="E2255" s="423"/>
      <c r="F2255" s="413"/>
      <c r="G2255" s="419"/>
      <c r="H2255" s="419"/>
      <c r="I2255" s="413"/>
      <c r="J2255" s="420"/>
      <c r="K2255" s="413"/>
      <c r="L2255" s="426"/>
      <c r="M2255" s="413"/>
      <c r="N2255" s="421"/>
      <c r="O2255" s="421"/>
      <c r="P2255" s="413"/>
      <c r="Q2255" s="413"/>
      <c r="R2255" s="413"/>
      <c r="S2255" s="413"/>
      <c r="T2255" s="413"/>
      <c r="U2255" s="412"/>
      <c r="V2255" s="412"/>
      <c r="W2255" s="413"/>
      <c r="X2255" s="413"/>
      <c r="Y2255" s="413"/>
      <c r="Z2255" s="412"/>
      <c r="AA2255" s="412"/>
      <c r="AB2255" s="422"/>
      <c r="AC2255" s="412"/>
      <c r="AD2255" s="412"/>
      <c r="AE2255" s="412"/>
      <c r="AF2255" s="412"/>
      <c r="AG2255" s="412"/>
      <c r="AH2255" s="415"/>
      <c r="AI2255" s="413"/>
    </row>
    <row r="2256" spans="1:35" s="154" customFormat="1">
      <c r="A2256" s="413"/>
      <c r="B2256" s="413"/>
      <c r="C2256" s="426"/>
      <c r="D2256" s="413"/>
      <c r="E2256" s="423"/>
      <c r="F2256" s="413"/>
      <c r="G2256" s="419"/>
      <c r="H2256" s="419"/>
      <c r="I2256" s="413"/>
      <c r="J2256" s="420"/>
      <c r="K2256" s="413"/>
      <c r="L2256" s="426"/>
      <c r="M2256" s="413"/>
      <c r="N2256" s="421"/>
      <c r="O2256" s="421"/>
      <c r="P2256" s="413"/>
      <c r="Q2256" s="413"/>
      <c r="R2256" s="412"/>
      <c r="S2256" s="413"/>
      <c r="T2256" s="413"/>
      <c r="U2256" s="412"/>
      <c r="V2256" s="412"/>
      <c r="W2256" s="413"/>
      <c r="X2256" s="413"/>
      <c r="Y2256" s="413"/>
      <c r="Z2256" s="412"/>
      <c r="AA2256" s="412"/>
      <c r="AB2256" s="422"/>
      <c r="AC2256" s="412"/>
      <c r="AD2256" s="412"/>
      <c r="AE2256" s="412"/>
      <c r="AF2256" s="412"/>
      <c r="AG2256" s="412"/>
      <c r="AH2256" s="415"/>
      <c r="AI2256" s="413"/>
    </row>
    <row r="2257" spans="1:35" s="154" customFormat="1">
      <c r="A2257" s="413"/>
      <c r="B2257" s="413"/>
      <c r="C2257" s="426"/>
      <c r="D2257" s="413"/>
      <c r="E2257" s="423"/>
      <c r="F2257" s="413"/>
      <c r="G2257" s="419"/>
      <c r="H2257" s="419"/>
      <c r="I2257" s="413"/>
      <c r="J2257" s="420"/>
      <c r="K2257" s="413"/>
      <c r="L2257" s="426"/>
      <c r="M2257" s="413"/>
      <c r="N2257" s="421"/>
      <c r="O2257" s="421"/>
      <c r="P2257" s="413"/>
      <c r="Q2257" s="413"/>
      <c r="R2257" s="413"/>
      <c r="S2257" s="413"/>
      <c r="T2257" s="413"/>
      <c r="U2257" s="412"/>
      <c r="V2257" s="412"/>
      <c r="W2257" s="413"/>
      <c r="X2257" s="413"/>
      <c r="Y2257" s="413"/>
      <c r="Z2257" s="413"/>
      <c r="AA2257" s="413"/>
      <c r="AB2257" s="422"/>
      <c r="AC2257" s="413"/>
      <c r="AD2257" s="428"/>
      <c r="AE2257" s="413"/>
      <c r="AF2257" s="412"/>
      <c r="AG2257" s="412"/>
      <c r="AH2257" s="415"/>
      <c r="AI2257" s="413"/>
    </row>
    <row r="2258" spans="1:35" s="154" customFormat="1">
      <c r="A2258" s="413"/>
      <c r="B2258" s="413"/>
      <c r="C2258" s="426"/>
      <c r="D2258" s="413"/>
      <c r="E2258" s="423"/>
      <c r="F2258" s="413"/>
      <c r="G2258" s="419"/>
      <c r="H2258" s="419"/>
      <c r="I2258" s="413"/>
      <c r="J2258" s="420"/>
      <c r="K2258" s="413"/>
      <c r="L2258" s="426"/>
      <c r="M2258" s="413"/>
      <c r="N2258" s="421"/>
      <c r="O2258" s="421"/>
      <c r="P2258" s="413"/>
      <c r="Q2258" s="413"/>
      <c r="R2258" s="413"/>
      <c r="S2258" s="413"/>
      <c r="T2258" s="413"/>
      <c r="U2258" s="412"/>
      <c r="V2258" s="412"/>
      <c r="W2258" s="413"/>
      <c r="X2258" s="413"/>
      <c r="Y2258" s="413"/>
      <c r="Z2258" s="412"/>
      <c r="AA2258" s="412"/>
      <c r="AB2258" s="422"/>
      <c r="AC2258" s="412"/>
      <c r="AD2258" s="412"/>
      <c r="AE2258" s="412"/>
      <c r="AF2258" s="412"/>
      <c r="AG2258" s="412"/>
      <c r="AH2258" s="415"/>
      <c r="AI2258" s="413"/>
    </row>
    <row r="2259" spans="1:35" s="154" customFormat="1">
      <c r="A2259" s="413"/>
      <c r="B2259" s="413"/>
      <c r="C2259" s="426"/>
      <c r="D2259" s="413"/>
      <c r="E2259" s="413"/>
      <c r="F2259" s="413"/>
      <c r="G2259" s="419"/>
      <c r="H2259" s="419"/>
      <c r="I2259" s="413"/>
      <c r="J2259" s="420"/>
      <c r="K2259" s="413"/>
      <c r="L2259" s="426"/>
      <c r="M2259" s="413"/>
      <c r="N2259" s="421"/>
      <c r="O2259" s="421"/>
      <c r="P2259" s="413"/>
      <c r="Q2259" s="413"/>
      <c r="R2259" s="413"/>
      <c r="S2259" s="413"/>
      <c r="T2259" s="413"/>
      <c r="U2259" s="412"/>
      <c r="V2259" s="412"/>
      <c r="W2259" s="413"/>
      <c r="X2259" s="413"/>
      <c r="Y2259" s="413"/>
      <c r="Z2259" s="412"/>
      <c r="AA2259" s="412"/>
      <c r="AB2259" s="422"/>
      <c r="AC2259" s="412"/>
      <c r="AD2259" s="412"/>
      <c r="AE2259" s="412"/>
      <c r="AF2259" s="412"/>
      <c r="AG2259" s="412"/>
      <c r="AH2259" s="415"/>
      <c r="AI2259" s="413"/>
    </row>
    <row r="2260" spans="1:35" s="154" customFormat="1">
      <c r="A2260" s="413"/>
      <c r="B2260" s="413"/>
      <c r="C2260" s="426"/>
      <c r="D2260" s="413"/>
      <c r="E2260" s="413"/>
      <c r="F2260" s="413"/>
      <c r="G2260" s="419"/>
      <c r="H2260" s="419"/>
      <c r="I2260" s="413"/>
      <c r="J2260" s="420"/>
      <c r="K2260" s="413"/>
      <c r="L2260" s="426"/>
      <c r="M2260" s="413"/>
      <c r="N2260" s="421"/>
      <c r="O2260" s="421"/>
      <c r="P2260" s="413"/>
      <c r="Q2260" s="413"/>
      <c r="R2260" s="413"/>
      <c r="S2260" s="413"/>
      <c r="T2260" s="413"/>
      <c r="U2260" s="412"/>
      <c r="V2260" s="412"/>
      <c r="W2260" s="413"/>
      <c r="X2260" s="413"/>
      <c r="Y2260" s="413"/>
      <c r="Z2260" s="412"/>
      <c r="AA2260" s="412"/>
      <c r="AB2260" s="422"/>
      <c r="AC2260" s="412"/>
      <c r="AD2260" s="412"/>
      <c r="AE2260" s="412"/>
      <c r="AF2260" s="412"/>
      <c r="AG2260" s="412"/>
      <c r="AH2260" s="415"/>
      <c r="AI2260" s="413"/>
    </row>
    <row r="2261" spans="1:35" s="154" customFormat="1">
      <c r="A2261" s="413"/>
      <c r="B2261" s="413"/>
      <c r="C2261" s="426"/>
      <c r="D2261" s="413"/>
      <c r="E2261" s="413"/>
      <c r="F2261" s="413"/>
      <c r="G2261" s="419"/>
      <c r="H2261" s="419"/>
      <c r="I2261" s="413"/>
      <c r="J2261" s="420"/>
      <c r="K2261" s="413"/>
      <c r="L2261" s="426"/>
      <c r="M2261" s="413"/>
      <c r="N2261" s="421"/>
      <c r="O2261" s="421"/>
      <c r="P2261" s="413"/>
      <c r="Q2261" s="413"/>
      <c r="R2261" s="412"/>
      <c r="S2261" s="413"/>
      <c r="T2261" s="413"/>
      <c r="U2261" s="412"/>
      <c r="V2261" s="412"/>
      <c r="W2261" s="413"/>
      <c r="X2261" s="413"/>
      <c r="Y2261" s="413"/>
      <c r="Z2261" s="412"/>
      <c r="AA2261" s="412"/>
      <c r="AB2261" s="422"/>
      <c r="AC2261" s="412"/>
      <c r="AD2261" s="412"/>
      <c r="AE2261" s="412"/>
      <c r="AF2261" s="412"/>
      <c r="AG2261" s="412"/>
      <c r="AH2261" s="415"/>
      <c r="AI2261" s="413"/>
    </row>
    <row r="2262" spans="1:35" s="154" customFormat="1">
      <c r="A2262" s="413"/>
      <c r="B2262" s="413"/>
      <c r="C2262" s="426"/>
      <c r="D2262" s="413"/>
      <c r="E2262" s="423"/>
      <c r="F2262" s="413"/>
      <c r="G2262" s="419"/>
      <c r="H2262" s="419"/>
      <c r="I2262" s="413"/>
      <c r="J2262" s="420"/>
      <c r="K2262" s="413"/>
      <c r="L2262" s="426"/>
      <c r="M2262" s="413"/>
      <c r="N2262" s="421"/>
      <c r="O2262" s="421"/>
      <c r="P2262" s="413"/>
      <c r="Q2262" s="413"/>
      <c r="R2262" s="413"/>
      <c r="S2262" s="413"/>
      <c r="T2262" s="413"/>
      <c r="U2262" s="412"/>
      <c r="V2262" s="412"/>
      <c r="W2262" s="413"/>
      <c r="X2262" s="413"/>
      <c r="Y2262" s="413"/>
      <c r="Z2262" s="412"/>
      <c r="AA2262" s="412"/>
      <c r="AB2262" s="422"/>
      <c r="AC2262" s="412"/>
      <c r="AD2262" s="412"/>
      <c r="AE2262" s="412"/>
      <c r="AF2262" s="412"/>
      <c r="AG2262" s="412"/>
      <c r="AH2262" s="415"/>
      <c r="AI2262" s="413"/>
    </row>
    <row r="2263" spans="1:35" s="154" customFormat="1">
      <c r="A2263" s="413"/>
      <c r="B2263" s="413"/>
      <c r="C2263" s="426"/>
      <c r="D2263" s="413"/>
      <c r="E2263" s="423"/>
      <c r="F2263" s="413"/>
      <c r="G2263" s="419"/>
      <c r="H2263" s="419"/>
      <c r="I2263" s="413"/>
      <c r="J2263" s="420"/>
      <c r="K2263" s="413"/>
      <c r="L2263" s="426"/>
      <c r="M2263" s="413"/>
      <c r="N2263" s="421"/>
      <c r="O2263" s="421"/>
      <c r="P2263" s="413"/>
      <c r="Q2263" s="413"/>
      <c r="R2263" s="412"/>
      <c r="S2263" s="413"/>
      <c r="T2263" s="413"/>
      <c r="U2263" s="412"/>
      <c r="V2263" s="412"/>
      <c r="W2263" s="413"/>
      <c r="X2263" s="413"/>
      <c r="Y2263" s="413"/>
      <c r="Z2263" s="412"/>
      <c r="AA2263" s="412"/>
      <c r="AB2263" s="422"/>
      <c r="AC2263" s="412"/>
      <c r="AD2263" s="412"/>
      <c r="AE2263" s="412"/>
      <c r="AF2263" s="412"/>
      <c r="AG2263" s="412"/>
      <c r="AH2263" s="415"/>
      <c r="AI2263" s="413"/>
    </row>
    <row r="2264" spans="1:35" s="154" customFormat="1">
      <c r="A2264" s="413"/>
      <c r="B2264" s="413"/>
      <c r="C2264" s="426"/>
      <c r="D2264" s="413"/>
      <c r="E2264" s="423"/>
      <c r="F2264" s="413"/>
      <c r="G2264" s="419"/>
      <c r="H2264" s="419"/>
      <c r="I2264" s="413"/>
      <c r="J2264" s="420"/>
      <c r="K2264" s="413"/>
      <c r="L2264" s="426"/>
      <c r="M2264" s="413"/>
      <c r="N2264" s="421"/>
      <c r="O2264" s="421"/>
      <c r="P2264" s="413"/>
      <c r="Q2264" s="413"/>
      <c r="R2264" s="413"/>
      <c r="S2264" s="413"/>
      <c r="T2264" s="413"/>
      <c r="U2264" s="412"/>
      <c r="V2264" s="412"/>
      <c r="W2264" s="413"/>
      <c r="X2264" s="413"/>
      <c r="Y2264" s="413"/>
      <c r="Z2264" s="412"/>
      <c r="AA2264" s="412"/>
      <c r="AB2264" s="422"/>
      <c r="AC2264" s="412"/>
      <c r="AD2264" s="412"/>
      <c r="AE2264" s="412"/>
      <c r="AF2264" s="412"/>
      <c r="AG2264" s="412"/>
      <c r="AH2264" s="415"/>
      <c r="AI2264" s="413"/>
    </row>
    <row r="2265" spans="1:35" s="154" customFormat="1">
      <c r="A2265" s="413"/>
      <c r="B2265" s="413"/>
      <c r="C2265" s="426"/>
      <c r="D2265" s="413"/>
      <c r="E2265" s="423"/>
      <c r="F2265" s="413"/>
      <c r="G2265" s="419"/>
      <c r="H2265" s="419"/>
      <c r="I2265" s="413"/>
      <c r="J2265" s="420"/>
      <c r="K2265" s="413"/>
      <c r="L2265" s="426"/>
      <c r="M2265" s="413"/>
      <c r="N2265" s="421"/>
      <c r="O2265" s="421"/>
      <c r="P2265" s="413"/>
      <c r="Q2265" s="413"/>
      <c r="R2265" s="412"/>
      <c r="S2265" s="413"/>
      <c r="T2265" s="413"/>
      <c r="U2265" s="412"/>
      <c r="V2265" s="412"/>
      <c r="W2265" s="413"/>
      <c r="X2265" s="413"/>
      <c r="Y2265" s="413"/>
      <c r="Z2265" s="412"/>
      <c r="AA2265" s="412"/>
      <c r="AB2265" s="422"/>
      <c r="AC2265" s="412"/>
      <c r="AD2265" s="412"/>
      <c r="AE2265" s="412"/>
      <c r="AF2265" s="412"/>
      <c r="AG2265" s="412"/>
      <c r="AH2265" s="415"/>
      <c r="AI2265" s="413"/>
    </row>
    <row r="2266" spans="1:35" s="154" customFormat="1">
      <c r="A2266" s="413"/>
      <c r="B2266" s="413"/>
      <c r="C2266" s="426"/>
      <c r="D2266" s="413"/>
      <c r="E2266" s="423"/>
      <c r="F2266" s="413"/>
      <c r="G2266" s="419"/>
      <c r="H2266" s="419"/>
      <c r="I2266" s="413"/>
      <c r="J2266" s="420"/>
      <c r="K2266" s="413"/>
      <c r="L2266" s="426"/>
      <c r="M2266" s="413"/>
      <c r="N2266" s="421"/>
      <c r="O2266" s="421"/>
      <c r="P2266" s="413"/>
      <c r="Q2266" s="413"/>
      <c r="R2266" s="413"/>
      <c r="S2266" s="413"/>
      <c r="T2266" s="413"/>
      <c r="U2266" s="412"/>
      <c r="V2266" s="412"/>
      <c r="W2266" s="413"/>
      <c r="X2266" s="413"/>
      <c r="Y2266" s="413"/>
      <c r="Z2266" s="412"/>
      <c r="AA2266" s="412"/>
      <c r="AB2266" s="422"/>
      <c r="AC2266" s="412"/>
      <c r="AD2266" s="412"/>
      <c r="AE2266" s="412"/>
      <c r="AF2266" s="412"/>
      <c r="AG2266" s="412"/>
      <c r="AH2266" s="415"/>
      <c r="AI2266" s="413"/>
    </row>
    <row r="2267" spans="1:35" s="154" customFormat="1">
      <c r="A2267" s="413"/>
      <c r="B2267" s="413"/>
      <c r="C2267" s="426"/>
      <c r="D2267" s="413"/>
      <c r="E2267" s="423"/>
      <c r="F2267" s="413"/>
      <c r="G2267" s="419"/>
      <c r="H2267" s="419"/>
      <c r="I2267" s="413"/>
      <c r="J2267" s="420"/>
      <c r="K2267" s="413"/>
      <c r="L2267" s="426"/>
      <c r="M2267" s="413"/>
      <c r="N2267" s="421"/>
      <c r="O2267" s="421"/>
      <c r="P2267" s="413"/>
      <c r="Q2267" s="413"/>
      <c r="R2267" s="412"/>
      <c r="S2267" s="413"/>
      <c r="T2267" s="413"/>
      <c r="U2267" s="412"/>
      <c r="V2267" s="412"/>
      <c r="W2267" s="413"/>
      <c r="X2267" s="413"/>
      <c r="Y2267" s="413"/>
      <c r="Z2267" s="412"/>
      <c r="AA2267" s="412"/>
      <c r="AB2267" s="422"/>
      <c r="AC2267" s="412"/>
      <c r="AD2267" s="412"/>
      <c r="AE2267" s="412"/>
      <c r="AF2267" s="412"/>
      <c r="AG2267" s="412"/>
      <c r="AH2267" s="415"/>
      <c r="AI2267" s="413"/>
    </row>
    <row r="2268" spans="1:35" s="154" customFormat="1">
      <c r="A2268" s="413"/>
      <c r="B2268" s="413"/>
      <c r="C2268" s="426"/>
      <c r="D2268" s="413"/>
      <c r="E2268" s="423"/>
      <c r="F2268" s="413"/>
      <c r="G2268" s="419"/>
      <c r="H2268" s="419"/>
      <c r="I2268" s="413"/>
      <c r="J2268" s="420"/>
      <c r="K2268" s="413"/>
      <c r="L2268" s="426"/>
      <c r="M2268" s="413"/>
      <c r="N2268" s="421"/>
      <c r="O2268" s="421"/>
      <c r="P2268" s="413"/>
      <c r="Q2268" s="413"/>
      <c r="R2268" s="413"/>
      <c r="S2268" s="413"/>
      <c r="T2268" s="413"/>
      <c r="U2268" s="412"/>
      <c r="V2268" s="412"/>
      <c r="W2268" s="413"/>
      <c r="X2268" s="413"/>
      <c r="Y2268" s="413"/>
      <c r="Z2268" s="412"/>
      <c r="AA2268" s="412"/>
      <c r="AB2268" s="422"/>
      <c r="AC2268" s="412"/>
      <c r="AD2268" s="412"/>
      <c r="AE2268" s="412"/>
      <c r="AF2268" s="412"/>
      <c r="AG2268" s="412"/>
      <c r="AH2268" s="415"/>
      <c r="AI2268" s="413"/>
    </row>
    <row r="2269" spans="1:35" s="154" customFormat="1">
      <c r="A2269" s="413"/>
      <c r="B2269" s="413"/>
      <c r="C2269" s="426"/>
      <c r="D2269" s="413"/>
      <c r="E2269" s="423"/>
      <c r="F2269" s="413"/>
      <c r="G2269" s="419"/>
      <c r="H2269" s="419"/>
      <c r="I2269" s="413"/>
      <c r="J2269" s="420"/>
      <c r="K2269" s="413"/>
      <c r="L2269" s="426"/>
      <c r="M2269" s="413"/>
      <c r="N2269" s="421"/>
      <c r="O2269" s="421"/>
      <c r="P2269" s="413"/>
      <c r="Q2269" s="413"/>
      <c r="R2269" s="412"/>
      <c r="S2269" s="413"/>
      <c r="T2269" s="413"/>
      <c r="U2269" s="412"/>
      <c r="V2269" s="412"/>
      <c r="W2269" s="413"/>
      <c r="X2269" s="413"/>
      <c r="Y2269" s="413"/>
      <c r="Z2269" s="412"/>
      <c r="AA2269" s="412"/>
      <c r="AB2269" s="422"/>
      <c r="AC2269" s="412"/>
      <c r="AD2269" s="412"/>
      <c r="AE2269" s="412"/>
      <c r="AF2269" s="412"/>
      <c r="AG2269" s="412"/>
      <c r="AH2269" s="415"/>
      <c r="AI2269" s="413"/>
    </row>
    <row r="2270" spans="1:35" s="154" customFormat="1">
      <c r="A2270" s="413"/>
      <c r="B2270" s="413"/>
      <c r="C2270" s="426"/>
      <c r="D2270" s="413"/>
      <c r="E2270" s="413"/>
      <c r="F2270" s="413"/>
      <c r="G2270" s="419"/>
      <c r="H2270" s="419"/>
      <c r="I2270" s="413"/>
      <c r="J2270" s="420"/>
      <c r="K2270" s="413"/>
      <c r="L2270" s="426"/>
      <c r="M2270" s="413"/>
      <c r="N2270" s="421"/>
      <c r="O2270" s="421"/>
      <c r="P2270" s="413"/>
      <c r="Q2270" s="413"/>
      <c r="R2270" s="413"/>
      <c r="S2270" s="413"/>
      <c r="T2270" s="413"/>
      <c r="U2270" s="412"/>
      <c r="V2270" s="412"/>
      <c r="W2270" s="413"/>
      <c r="X2270" s="413"/>
      <c r="Y2270" s="413"/>
      <c r="Z2270" s="412"/>
      <c r="AA2270" s="412"/>
      <c r="AB2270" s="422"/>
      <c r="AC2270" s="412"/>
      <c r="AD2270" s="412"/>
      <c r="AE2270" s="412"/>
      <c r="AF2270" s="412"/>
      <c r="AG2270" s="412"/>
      <c r="AH2270" s="415"/>
      <c r="AI2270" s="413"/>
    </row>
    <row r="2271" spans="1:35" s="154" customFormat="1">
      <c r="A2271" s="413"/>
      <c r="B2271" s="413"/>
      <c r="C2271" s="426"/>
      <c r="D2271" s="413"/>
      <c r="E2271" s="423"/>
      <c r="F2271" s="413"/>
      <c r="G2271" s="419"/>
      <c r="H2271" s="419"/>
      <c r="I2271" s="413"/>
      <c r="J2271" s="420"/>
      <c r="K2271" s="413"/>
      <c r="L2271" s="426"/>
      <c r="M2271" s="413"/>
      <c r="N2271" s="421"/>
      <c r="O2271" s="421"/>
      <c r="P2271" s="413"/>
      <c r="Q2271" s="413"/>
      <c r="R2271" s="412"/>
      <c r="S2271" s="413"/>
      <c r="T2271" s="413"/>
      <c r="U2271" s="412"/>
      <c r="V2271" s="412"/>
      <c r="W2271" s="413"/>
      <c r="X2271" s="413"/>
      <c r="Y2271" s="413"/>
      <c r="Z2271" s="412"/>
      <c r="AA2271" s="412"/>
      <c r="AB2271" s="422"/>
      <c r="AC2271" s="412"/>
      <c r="AD2271" s="412"/>
      <c r="AE2271" s="412"/>
      <c r="AF2271" s="412"/>
      <c r="AG2271" s="412"/>
      <c r="AH2271" s="415"/>
      <c r="AI2271" s="413"/>
    </row>
    <row r="2272" spans="1:35" s="154" customFormat="1">
      <c r="A2272" s="413"/>
      <c r="B2272" s="413"/>
      <c r="C2272" s="426"/>
      <c r="D2272" s="413"/>
      <c r="E2272" s="413"/>
      <c r="F2272" s="413"/>
      <c r="G2272" s="419"/>
      <c r="H2272" s="419"/>
      <c r="I2272" s="413"/>
      <c r="J2272" s="420"/>
      <c r="K2272" s="413"/>
      <c r="L2272" s="426"/>
      <c r="M2272" s="413"/>
      <c r="N2272" s="421"/>
      <c r="O2272" s="421"/>
      <c r="P2272" s="413"/>
      <c r="Q2272" s="413"/>
      <c r="R2272" s="413"/>
      <c r="S2272" s="413"/>
      <c r="T2272" s="413"/>
      <c r="U2272" s="412"/>
      <c r="V2272" s="412"/>
      <c r="W2272" s="413"/>
      <c r="X2272" s="413"/>
      <c r="Y2272" s="413"/>
      <c r="Z2272" s="412"/>
      <c r="AA2272" s="412"/>
      <c r="AB2272" s="422"/>
      <c r="AC2272" s="412"/>
      <c r="AD2272" s="412"/>
      <c r="AE2272" s="412"/>
      <c r="AF2272" s="412"/>
      <c r="AG2272" s="412"/>
      <c r="AH2272" s="415"/>
      <c r="AI2272" s="413"/>
    </row>
    <row r="2273" spans="1:35" s="154" customFormat="1">
      <c r="A2273" s="413"/>
      <c r="B2273" s="413"/>
      <c r="C2273" s="426"/>
      <c r="D2273" s="413"/>
      <c r="E2273" s="423"/>
      <c r="F2273" s="413"/>
      <c r="G2273" s="419"/>
      <c r="H2273" s="419"/>
      <c r="I2273" s="413"/>
      <c r="J2273" s="420"/>
      <c r="K2273" s="413"/>
      <c r="L2273" s="426"/>
      <c r="M2273" s="413"/>
      <c r="N2273" s="421"/>
      <c r="O2273" s="421"/>
      <c r="P2273" s="413"/>
      <c r="Q2273" s="413"/>
      <c r="R2273" s="412"/>
      <c r="S2273" s="413"/>
      <c r="T2273" s="413"/>
      <c r="U2273" s="412"/>
      <c r="V2273" s="412"/>
      <c r="W2273" s="413"/>
      <c r="X2273" s="413"/>
      <c r="Y2273" s="413"/>
      <c r="Z2273" s="412"/>
      <c r="AA2273" s="412"/>
      <c r="AB2273" s="422"/>
      <c r="AC2273" s="412"/>
      <c r="AD2273" s="412"/>
      <c r="AE2273" s="412"/>
      <c r="AF2273" s="412"/>
      <c r="AG2273" s="412"/>
      <c r="AH2273" s="415"/>
      <c r="AI2273" s="413"/>
    </row>
    <row r="2274" spans="1:35" s="154" customFormat="1">
      <c r="A2274" s="413"/>
      <c r="B2274" s="413"/>
      <c r="C2274" s="426"/>
      <c r="D2274" s="413"/>
      <c r="E2274" s="413"/>
      <c r="F2274" s="413"/>
      <c r="G2274" s="419"/>
      <c r="H2274" s="419"/>
      <c r="I2274" s="413"/>
      <c r="J2274" s="420"/>
      <c r="K2274" s="413"/>
      <c r="L2274" s="426"/>
      <c r="M2274" s="413"/>
      <c r="N2274" s="421"/>
      <c r="O2274" s="421"/>
      <c r="P2274" s="413"/>
      <c r="Q2274" s="413"/>
      <c r="R2274" s="413"/>
      <c r="S2274" s="413"/>
      <c r="T2274" s="413"/>
      <c r="U2274" s="412"/>
      <c r="V2274" s="412"/>
      <c r="W2274" s="413"/>
      <c r="X2274" s="413"/>
      <c r="Y2274" s="413"/>
      <c r="Z2274" s="412"/>
      <c r="AA2274" s="412"/>
      <c r="AB2274" s="422"/>
      <c r="AC2274" s="412"/>
      <c r="AD2274" s="412"/>
      <c r="AE2274" s="412"/>
      <c r="AF2274" s="412"/>
      <c r="AG2274" s="412"/>
      <c r="AH2274" s="415"/>
      <c r="AI2274" s="413"/>
    </row>
    <row r="2275" spans="1:35" s="154" customFormat="1">
      <c r="A2275" s="413"/>
      <c r="B2275" s="413"/>
      <c r="C2275" s="426"/>
      <c r="D2275" s="413"/>
      <c r="E2275" s="413"/>
      <c r="F2275" s="413"/>
      <c r="G2275" s="419"/>
      <c r="H2275" s="419"/>
      <c r="I2275" s="413"/>
      <c r="J2275" s="420"/>
      <c r="K2275" s="413"/>
      <c r="L2275" s="426"/>
      <c r="M2275" s="413"/>
      <c r="N2275" s="421"/>
      <c r="O2275" s="421"/>
      <c r="P2275" s="413"/>
      <c r="Q2275" s="413"/>
      <c r="R2275" s="412"/>
      <c r="S2275" s="413"/>
      <c r="T2275" s="413"/>
      <c r="U2275" s="412"/>
      <c r="V2275" s="412"/>
      <c r="W2275" s="413"/>
      <c r="X2275" s="413"/>
      <c r="Y2275" s="413"/>
      <c r="Z2275" s="412"/>
      <c r="AA2275" s="412"/>
      <c r="AB2275" s="422"/>
      <c r="AC2275" s="412"/>
      <c r="AD2275" s="412"/>
      <c r="AE2275" s="412"/>
      <c r="AF2275" s="412"/>
      <c r="AG2275" s="412"/>
      <c r="AH2275" s="415"/>
      <c r="AI2275" s="413"/>
    </row>
    <row r="2276" spans="1:35" s="154" customFormat="1">
      <c r="A2276" s="413"/>
      <c r="B2276" s="413"/>
      <c r="C2276" s="426"/>
      <c r="D2276" s="413"/>
      <c r="E2276" s="413"/>
      <c r="F2276" s="413"/>
      <c r="G2276" s="419"/>
      <c r="H2276" s="419"/>
      <c r="I2276" s="413"/>
      <c r="J2276" s="420"/>
      <c r="K2276" s="413"/>
      <c r="L2276" s="426"/>
      <c r="M2276" s="413"/>
      <c r="N2276" s="421"/>
      <c r="O2276" s="421"/>
      <c r="P2276" s="413"/>
      <c r="Q2276" s="413"/>
      <c r="R2276" s="413"/>
      <c r="S2276" s="413"/>
      <c r="T2276" s="413"/>
      <c r="U2276" s="412"/>
      <c r="V2276" s="412"/>
      <c r="W2276" s="413"/>
      <c r="X2276" s="413"/>
      <c r="Y2276" s="413"/>
      <c r="Z2276" s="412"/>
      <c r="AA2276" s="412"/>
      <c r="AB2276" s="422"/>
      <c r="AC2276" s="412"/>
      <c r="AD2276" s="412"/>
      <c r="AE2276" s="412"/>
      <c r="AF2276" s="412"/>
      <c r="AG2276" s="412"/>
      <c r="AH2276" s="415"/>
      <c r="AI2276" s="413"/>
    </row>
    <row r="2277" spans="1:35" s="154" customFormat="1">
      <c r="A2277" s="413"/>
      <c r="B2277" s="413"/>
      <c r="C2277" s="426"/>
      <c r="D2277" s="413"/>
      <c r="E2277" s="413"/>
      <c r="F2277" s="413"/>
      <c r="G2277" s="419"/>
      <c r="H2277" s="419"/>
      <c r="I2277" s="413"/>
      <c r="J2277" s="420"/>
      <c r="K2277" s="413"/>
      <c r="L2277" s="426"/>
      <c r="M2277" s="413"/>
      <c r="N2277" s="421"/>
      <c r="O2277" s="421"/>
      <c r="P2277" s="413"/>
      <c r="Q2277" s="413"/>
      <c r="R2277" s="413"/>
      <c r="S2277" s="413"/>
      <c r="T2277" s="413"/>
      <c r="U2277" s="412"/>
      <c r="V2277" s="412"/>
      <c r="W2277" s="413"/>
      <c r="X2277" s="413"/>
      <c r="Y2277" s="413"/>
      <c r="Z2277" s="413"/>
      <c r="AA2277" s="413"/>
      <c r="AB2277" s="422"/>
      <c r="AC2277" s="413"/>
      <c r="AD2277" s="428"/>
      <c r="AE2277" s="413"/>
      <c r="AF2277" s="412"/>
      <c r="AG2277" s="412"/>
      <c r="AH2277" s="415"/>
      <c r="AI2277" s="413"/>
    </row>
    <row r="2278" spans="1:35" s="154" customFormat="1">
      <c r="A2278" s="413"/>
      <c r="B2278" s="413"/>
      <c r="C2278" s="426"/>
      <c r="D2278" s="413"/>
      <c r="E2278" s="413"/>
      <c r="F2278" s="413"/>
      <c r="G2278" s="419"/>
      <c r="H2278" s="419"/>
      <c r="I2278" s="413"/>
      <c r="J2278" s="420"/>
      <c r="K2278" s="413"/>
      <c r="L2278" s="426"/>
      <c r="M2278" s="413"/>
      <c r="N2278" s="421"/>
      <c r="O2278" s="421"/>
      <c r="P2278" s="413"/>
      <c r="Q2278" s="413"/>
      <c r="R2278" s="413"/>
      <c r="S2278" s="413"/>
      <c r="T2278" s="413"/>
      <c r="U2278" s="412"/>
      <c r="V2278" s="412"/>
      <c r="W2278" s="413"/>
      <c r="X2278" s="413"/>
      <c r="Y2278" s="413"/>
      <c r="Z2278" s="412"/>
      <c r="AA2278" s="412"/>
      <c r="AB2278" s="422"/>
      <c r="AC2278" s="412"/>
      <c r="AD2278" s="412"/>
      <c r="AE2278" s="412"/>
      <c r="AF2278" s="412"/>
      <c r="AG2278" s="412"/>
      <c r="AH2278" s="415"/>
      <c r="AI2278" s="413"/>
    </row>
    <row r="2279" spans="1:35" s="154" customFormat="1">
      <c r="A2279" s="413"/>
      <c r="B2279" s="413"/>
      <c r="C2279" s="426"/>
      <c r="D2279" s="413"/>
      <c r="E2279" s="413"/>
      <c r="F2279" s="413"/>
      <c r="G2279" s="419"/>
      <c r="H2279" s="419"/>
      <c r="I2279" s="413"/>
      <c r="J2279" s="420"/>
      <c r="K2279" s="413"/>
      <c r="L2279" s="426"/>
      <c r="M2279" s="413"/>
      <c r="N2279" s="421"/>
      <c r="O2279" s="421"/>
      <c r="P2279" s="413"/>
      <c r="Q2279" s="413"/>
      <c r="R2279" s="412"/>
      <c r="S2279" s="413"/>
      <c r="T2279" s="413"/>
      <c r="U2279" s="412"/>
      <c r="V2279" s="412"/>
      <c r="W2279" s="413"/>
      <c r="X2279" s="413"/>
      <c r="Y2279" s="413"/>
      <c r="Z2279" s="412"/>
      <c r="AA2279" s="412"/>
      <c r="AB2279" s="422"/>
      <c r="AC2279" s="412"/>
      <c r="AD2279" s="412"/>
      <c r="AE2279" s="412"/>
      <c r="AF2279" s="412"/>
      <c r="AG2279" s="412"/>
      <c r="AH2279" s="415"/>
      <c r="AI2279" s="413"/>
    </row>
    <row r="2280" spans="1:35" s="154" customFormat="1">
      <c r="A2280" s="413"/>
      <c r="B2280" s="413"/>
      <c r="C2280" s="426"/>
      <c r="D2280" s="413"/>
      <c r="E2280" s="413"/>
      <c r="F2280" s="413"/>
      <c r="G2280" s="419"/>
      <c r="H2280" s="419"/>
      <c r="I2280" s="413"/>
      <c r="J2280" s="420"/>
      <c r="K2280" s="413"/>
      <c r="L2280" s="426"/>
      <c r="M2280" s="413"/>
      <c r="N2280" s="421"/>
      <c r="O2280" s="421"/>
      <c r="P2280" s="413"/>
      <c r="Q2280" s="413"/>
      <c r="R2280" s="412"/>
      <c r="S2280" s="413"/>
      <c r="T2280" s="413"/>
      <c r="U2280" s="412"/>
      <c r="V2280" s="412"/>
      <c r="W2280" s="413"/>
      <c r="X2280" s="413"/>
      <c r="Y2280" s="413"/>
      <c r="Z2280" s="413"/>
      <c r="AA2280" s="413"/>
      <c r="AB2280" s="422"/>
      <c r="AC2280" s="412"/>
      <c r="AD2280" s="428"/>
      <c r="AE2280" s="413"/>
      <c r="AF2280" s="412"/>
      <c r="AG2280" s="412"/>
      <c r="AH2280" s="415"/>
      <c r="AI2280" s="413"/>
    </row>
    <row r="2281" spans="1:35" s="154" customFormat="1">
      <c r="A2281" s="413"/>
      <c r="B2281" s="413"/>
      <c r="C2281" s="426"/>
      <c r="D2281" s="413"/>
      <c r="E2281" s="413"/>
      <c r="F2281" s="413"/>
      <c r="G2281" s="419"/>
      <c r="H2281" s="419"/>
      <c r="I2281" s="413"/>
      <c r="J2281" s="420"/>
      <c r="K2281" s="413"/>
      <c r="L2281" s="426"/>
      <c r="M2281" s="413"/>
      <c r="N2281" s="421"/>
      <c r="O2281" s="421"/>
      <c r="P2281" s="413"/>
      <c r="Q2281" s="413"/>
      <c r="R2281" s="413"/>
      <c r="S2281" s="413"/>
      <c r="T2281" s="413"/>
      <c r="U2281" s="412"/>
      <c r="V2281" s="412"/>
      <c r="W2281" s="413"/>
      <c r="X2281" s="413"/>
      <c r="Y2281" s="413"/>
      <c r="Z2281" s="412"/>
      <c r="AA2281" s="412"/>
      <c r="AB2281" s="422"/>
      <c r="AC2281" s="412"/>
      <c r="AD2281" s="412"/>
      <c r="AE2281" s="412"/>
      <c r="AF2281" s="412"/>
      <c r="AG2281" s="412"/>
      <c r="AH2281" s="415"/>
      <c r="AI2281" s="413"/>
    </row>
    <row r="2282" spans="1:35" s="154" customFormat="1">
      <c r="A2282" s="413"/>
      <c r="B2282" s="413"/>
      <c r="C2282" s="426"/>
      <c r="D2282" s="413"/>
      <c r="E2282" s="423"/>
      <c r="F2282" s="413"/>
      <c r="G2282" s="419"/>
      <c r="H2282" s="419"/>
      <c r="I2282" s="413"/>
      <c r="J2282" s="420"/>
      <c r="K2282" s="413"/>
      <c r="L2282" s="426"/>
      <c r="M2282" s="413"/>
      <c r="N2282" s="421"/>
      <c r="O2282" s="421"/>
      <c r="P2282" s="413"/>
      <c r="Q2282" s="413"/>
      <c r="R2282" s="423"/>
      <c r="S2282" s="413"/>
      <c r="T2282" s="413"/>
      <c r="U2282" s="412"/>
      <c r="V2282" s="412"/>
      <c r="W2282" s="413"/>
      <c r="X2282" s="413"/>
      <c r="Y2282" s="413"/>
      <c r="Z2282" s="412"/>
      <c r="AA2282" s="412"/>
      <c r="AB2282" s="422"/>
      <c r="AC2282" s="412"/>
      <c r="AD2282" s="412"/>
      <c r="AE2282" s="412"/>
      <c r="AF2282" s="412"/>
      <c r="AG2282" s="412"/>
      <c r="AH2282" s="415"/>
      <c r="AI2282" s="413"/>
    </row>
    <row r="2283" spans="1:35" s="154" customFormat="1">
      <c r="A2283" s="413"/>
      <c r="B2283" s="413"/>
      <c r="C2283" s="426"/>
      <c r="D2283" s="413"/>
      <c r="E2283" s="413"/>
      <c r="F2283" s="413"/>
      <c r="G2283" s="419"/>
      <c r="H2283" s="419"/>
      <c r="I2283" s="413"/>
      <c r="J2283" s="420"/>
      <c r="K2283" s="413"/>
      <c r="L2283" s="426"/>
      <c r="M2283" s="413"/>
      <c r="N2283" s="421"/>
      <c r="O2283" s="421"/>
      <c r="P2283" s="413"/>
      <c r="Q2283" s="413"/>
      <c r="R2283" s="413"/>
      <c r="S2283" s="413"/>
      <c r="T2283" s="413"/>
      <c r="U2283" s="412"/>
      <c r="V2283" s="412"/>
      <c r="W2283" s="413"/>
      <c r="X2283" s="413"/>
      <c r="Y2283" s="413"/>
      <c r="Z2283" s="412"/>
      <c r="AA2283" s="412"/>
      <c r="AB2283" s="422"/>
      <c r="AC2283" s="412"/>
      <c r="AD2283" s="412"/>
      <c r="AE2283" s="412"/>
      <c r="AF2283" s="412"/>
      <c r="AG2283" s="412"/>
      <c r="AH2283" s="415"/>
      <c r="AI2283" s="413"/>
    </row>
    <row r="2284" spans="1:35" s="154" customFormat="1">
      <c r="A2284" s="413"/>
      <c r="B2284" s="413"/>
      <c r="C2284" s="426"/>
      <c r="D2284" s="413"/>
      <c r="E2284" s="413"/>
      <c r="F2284" s="413"/>
      <c r="G2284" s="419"/>
      <c r="H2284" s="419"/>
      <c r="I2284" s="413"/>
      <c r="J2284" s="420"/>
      <c r="K2284" s="413"/>
      <c r="L2284" s="426"/>
      <c r="M2284" s="413"/>
      <c r="N2284" s="421"/>
      <c r="O2284" s="421"/>
      <c r="P2284" s="413"/>
      <c r="Q2284" s="413"/>
      <c r="R2284" s="412"/>
      <c r="S2284" s="413"/>
      <c r="T2284" s="413"/>
      <c r="U2284" s="412"/>
      <c r="V2284" s="412"/>
      <c r="W2284" s="413"/>
      <c r="X2284" s="413"/>
      <c r="Y2284" s="413"/>
      <c r="Z2284" s="412"/>
      <c r="AA2284" s="412"/>
      <c r="AB2284" s="422"/>
      <c r="AC2284" s="412"/>
      <c r="AD2284" s="412"/>
      <c r="AE2284" s="412"/>
      <c r="AF2284" s="412"/>
      <c r="AG2284" s="412"/>
      <c r="AH2284" s="415"/>
      <c r="AI2284" s="413"/>
    </row>
    <row r="2285" spans="1:35" s="154" customFormat="1">
      <c r="A2285" s="413"/>
      <c r="B2285" s="413"/>
      <c r="C2285" s="426"/>
      <c r="D2285" s="413"/>
      <c r="E2285" s="413"/>
      <c r="F2285" s="413"/>
      <c r="G2285" s="419"/>
      <c r="H2285" s="419"/>
      <c r="I2285" s="413"/>
      <c r="J2285" s="420"/>
      <c r="K2285" s="413"/>
      <c r="L2285" s="426"/>
      <c r="M2285" s="413"/>
      <c r="N2285" s="421"/>
      <c r="O2285" s="421"/>
      <c r="P2285" s="413"/>
      <c r="Q2285" s="413"/>
      <c r="R2285" s="413"/>
      <c r="S2285" s="413"/>
      <c r="T2285" s="413"/>
      <c r="U2285" s="412"/>
      <c r="V2285" s="412"/>
      <c r="W2285" s="413"/>
      <c r="X2285" s="413"/>
      <c r="Y2285" s="413"/>
      <c r="Z2285" s="412"/>
      <c r="AA2285" s="412"/>
      <c r="AB2285" s="422"/>
      <c r="AC2285" s="412"/>
      <c r="AD2285" s="412"/>
      <c r="AE2285" s="412"/>
      <c r="AF2285" s="412"/>
      <c r="AG2285" s="412"/>
      <c r="AH2285" s="415"/>
      <c r="AI2285" s="413"/>
    </row>
    <row r="2286" spans="1:35" s="154" customFormat="1">
      <c r="A2286" s="413"/>
      <c r="B2286" s="413"/>
      <c r="C2286" s="426"/>
      <c r="D2286" s="413"/>
      <c r="E2286" s="413"/>
      <c r="F2286" s="413"/>
      <c r="G2286" s="419"/>
      <c r="H2286" s="419"/>
      <c r="I2286" s="413"/>
      <c r="J2286" s="420"/>
      <c r="K2286" s="413"/>
      <c r="L2286" s="426"/>
      <c r="M2286" s="413"/>
      <c r="N2286" s="421"/>
      <c r="O2286" s="421"/>
      <c r="P2286" s="413"/>
      <c r="Q2286" s="413"/>
      <c r="R2286" s="412"/>
      <c r="S2286" s="413"/>
      <c r="T2286" s="413"/>
      <c r="U2286" s="412"/>
      <c r="V2286" s="412"/>
      <c r="W2286" s="413"/>
      <c r="X2286" s="413"/>
      <c r="Y2286" s="413"/>
      <c r="Z2286" s="412"/>
      <c r="AA2286" s="412"/>
      <c r="AB2286" s="422"/>
      <c r="AC2286" s="412"/>
      <c r="AD2286" s="412"/>
      <c r="AE2286" s="412"/>
      <c r="AF2286" s="412"/>
      <c r="AG2286" s="412"/>
      <c r="AH2286" s="415"/>
      <c r="AI2286" s="413"/>
    </row>
    <row r="2287" spans="1:35" s="154" customFormat="1">
      <c r="A2287" s="413"/>
      <c r="B2287" s="413"/>
      <c r="C2287" s="426"/>
      <c r="D2287" s="413"/>
      <c r="E2287" s="413"/>
      <c r="F2287" s="413"/>
      <c r="G2287" s="419"/>
      <c r="H2287" s="419"/>
      <c r="I2287" s="413"/>
      <c r="J2287" s="420"/>
      <c r="K2287" s="413"/>
      <c r="L2287" s="426"/>
      <c r="M2287" s="413"/>
      <c r="N2287" s="421"/>
      <c r="O2287" s="421"/>
      <c r="P2287" s="413"/>
      <c r="Q2287" s="413"/>
      <c r="R2287" s="413"/>
      <c r="S2287" s="413"/>
      <c r="T2287" s="413"/>
      <c r="U2287" s="412"/>
      <c r="V2287" s="412"/>
      <c r="W2287" s="413"/>
      <c r="X2287" s="413"/>
      <c r="Y2287" s="413"/>
      <c r="Z2287" s="412"/>
      <c r="AA2287" s="412"/>
      <c r="AB2287" s="422"/>
      <c r="AC2287" s="412"/>
      <c r="AD2287" s="412"/>
      <c r="AE2287" s="412"/>
      <c r="AF2287" s="412"/>
      <c r="AG2287" s="412"/>
      <c r="AH2287" s="415"/>
      <c r="AI2287" s="413"/>
    </row>
    <row r="2288" spans="1:35" s="154" customFormat="1">
      <c r="A2288" s="413"/>
      <c r="B2288" s="413"/>
      <c r="C2288" s="426"/>
      <c r="D2288" s="413"/>
      <c r="E2288" s="413"/>
      <c r="F2288" s="413"/>
      <c r="G2288" s="419"/>
      <c r="H2288" s="419"/>
      <c r="I2288" s="413"/>
      <c r="J2288" s="420"/>
      <c r="K2288" s="413"/>
      <c r="L2288" s="426"/>
      <c r="M2288" s="413"/>
      <c r="N2288" s="421"/>
      <c r="O2288" s="421"/>
      <c r="P2288" s="413"/>
      <c r="Q2288" s="413"/>
      <c r="R2288" s="412"/>
      <c r="S2288" s="413"/>
      <c r="T2288" s="413"/>
      <c r="U2288" s="412"/>
      <c r="V2288" s="412"/>
      <c r="W2288" s="413"/>
      <c r="X2288" s="413"/>
      <c r="Y2288" s="413"/>
      <c r="Z2288" s="412"/>
      <c r="AA2288" s="412"/>
      <c r="AB2288" s="422"/>
      <c r="AC2288" s="412"/>
      <c r="AD2288" s="412"/>
      <c r="AE2288" s="412"/>
      <c r="AF2288" s="412"/>
      <c r="AG2288" s="412"/>
      <c r="AH2288" s="415"/>
      <c r="AI2288" s="413"/>
    </row>
    <row r="2289" spans="1:35" s="154" customFormat="1">
      <c r="A2289" s="413"/>
      <c r="B2289" s="413"/>
      <c r="C2289" s="426"/>
      <c r="D2289" s="413"/>
      <c r="E2289" s="413"/>
      <c r="F2289" s="413"/>
      <c r="G2289" s="419"/>
      <c r="H2289" s="419"/>
      <c r="I2289" s="413"/>
      <c r="J2289" s="420"/>
      <c r="K2289" s="413"/>
      <c r="L2289" s="426"/>
      <c r="M2289" s="413"/>
      <c r="N2289" s="421"/>
      <c r="O2289" s="421"/>
      <c r="P2289" s="413"/>
      <c r="Q2289" s="413"/>
      <c r="R2289" s="413"/>
      <c r="S2289" s="413"/>
      <c r="T2289" s="413"/>
      <c r="U2289" s="412"/>
      <c r="V2289" s="412"/>
      <c r="W2289" s="413"/>
      <c r="X2289" s="413"/>
      <c r="Y2289" s="413"/>
      <c r="Z2289" s="412"/>
      <c r="AA2289" s="412"/>
      <c r="AB2289" s="422"/>
      <c r="AC2289" s="412"/>
      <c r="AD2289" s="412"/>
      <c r="AE2289" s="412"/>
      <c r="AF2289" s="412"/>
      <c r="AG2289" s="412"/>
      <c r="AH2289" s="415"/>
      <c r="AI2289" s="413"/>
    </row>
    <row r="2290" spans="1:35" s="154" customFormat="1">
      <c r="A2290" s="413"/>
      <c r="B2290" s="413"/>
      <c r="C2290" s="426"/>
      <c r="D2290" s="413"/>
      <c r="E2290" s="413"/>
      <c r="F2290" s="413"/>
      <c r="G2290" s="419"/>
      <c r="H2290" s="419"/>
      <c r="I2290" s="413"/>
      <c r="J2290" s="420"/>
      <c r="K2290" s="413"/>
      <c r="L2290" s="426"/>
      <c r="M2290" s="413"/>
      <c r="N2290" s="421"/>
      <c r="O2290" s="421"/>
      <c r="P2290" s="413"/>
      <c r="Q2290" s="424"/>
      <c r="R2290" s="412"/>
      <c r="S2290" s="413"/>
      <c r="T2290" s="413"/>
      <c r="U2290" s="412"/>
      <c r="V2290" s="412"/>
      <c r="W2290" s="413"/>
      <c r="X2290" s="413"/>
      <c r="Y2290" s="413"/>
      <c r="Z2290" s="412"/>
      <c r="AA2290" s="412"/>
      <c r="AB2290" s="422"/>
      <c r="AC2290" s="412"/>
      <c r="AD2290" s="412"/>
      <c r="AE2290" s="412"/>
      <c r="AF2290" s="412"/>
      <c r="AG2290" s="412"/>
      <c r="AH2290" s="415"/>
      <c r="AI2290" s="413"/>
    </row>
    <row r="2291" spans="1:35" s="154" customFormat="1">
      <c r="A2291" s="413"/>
      <c r="B2291" s="413"/>
      <c r="C2291" s="426"/>
      <c r="D2291" s="413"/>
      <c r="E2291" s="413"/>
      <c r="F2291" s="413"/>
      <c r="G2291" s="419"/>
      <c r="H2291" s="419"/>
      <c r="I2291" s="413"/>
      <c r="J2291" s="420"/>
      <c r="K2291" s="413"/>
      <c r="L2291" s="426"/>
      <c r="M2291" s="413"/>
      <c r="N2291" s="421"/>
      <c r="O2291" s="421"/>
      <c r="P2291" s="413"/>
      <c r="Q2291" s="413"/>
      <c r="R2291" s="413"/>
      <c r="S2291" s="413"/>
      <c r="T2291" s="413"/>
      <c r="U2291" s="412"/>
      <c r="V2291" s="412"/>
      <c r="W2291" s="413"/>
      <c r="X2291" s="413"/>
      <c r="Y2291" s="413"/>
      <c r="Z2291" s="412"/>
      <c r="AA2291" s="412"/>
      <c r="AB2291" s="422"/>
      <c r="AC2291" s="412"/>
      <c r="AD2291" s="412"/>
      <c r="AE2291" s="412"/>
      <c r="AF2291" s="412"/>
      <c r="AG2291" s="412"/>
      <c r="AH2291" s="415"/>
      <c r="AI2291" s="413"/>
    </row>
    <row r="2292" spans="1:35" s="154" customFormat="1">
      <c r="A2292" s="413"/>
      <c r="B2292" s="413"/>
      <c r="C2292" s="426"/>
      <c r="D2292" s="413"/>
      <c r="E2292" s="413"/>
      <c r="F2292" s="413"/>
      <c r="G2292" s="419"/>
      <c r="H2292" s="419"/>
      <c r="I2292" s="413"/>
      <c r="J2292" s="420"/>
      <c r="K2292" s="413"/>
      <c r="L2292" s="426"/>
      <c r="M2292" s="413"/>
      <c r="N2292" s="421"/>
      <c r="O2292" s="421"/>
      <c r="P2292" s="413"/>
      <c r="Q2292" s="413"/>
      <c r="R2292" s="413"/>
      <c r="S2292" s="413"/>
      <c r="T2292" s="413"/>
      <c r="U2292" s="412"/>
      <c r="V2292" s="412"/>
      <c r="W2292" s="413"/>
      <c r="X2292" s="413"/>
      <c r="Y2292" s="413"/>
      <c r="Z2292" s="412"/>
      <c r="AA2292" s="412"/>
      <c r="AB2292" s="422"/>
      <c r="AC2292" s="412"/>
      <c r="AD2292" s="412"/>
      <c r="AE2292" s="412"/>
      <c r="AF2292" s="412"/>
      <c r="AG2292" s="412"/>
      <c r="AH2292" s="415"/>
      <c r="AI2292" s="413"/>
    </row>
    <row r="2293" spans="1:35" s="154" customFormat="1">
      <c r="A2293" s="413"/>
      <c r="B2293" s="413"/>
      <c r="C2293" s="426"/>
      <c r="D2293" s="413"/>
      <c r="E2293" s="413"/>
      <c r="F2293" s="413"/>
      <c r="G2293" s="419"/>
      <c r="H2293" s="419"/>
      <c r="I2293" s="413"/>
      <c r="J2293" s="420"/>
      <c r="K2293" s="413"/>
      <c r="L2293" s="426"/>
      <c r="M2293" s="413"/>
      <c r="N2293" s="421"/>
      <c r="O2293" s="421"/>
      <c r="P2293" s="413"/>
      <c r="Q2293" s="413"/>
      <c r="R2293" s="413"/>
      <c r="S2293" s="413"/>
      <c r="T2293" s="413"/>
      <c r="U2293" s="412"/>
      <c r="V2293" s="412"/>
      <c r="W2293" s="413"/>
      <c r="X2293" s="413"/>
      <c r="Y2293" s="413"/>
      <c r="Z2293" s="413"/>
      <c r="AA2293" s="413"/>
      <c r="AB2293" s="422"/>
      <c r="AC2293" s="413"/>
      <c r="AD2293" s="428"/>
      <c r="AE2293" s="413"/>
      <c r="AF2293" s="412"/>
      <c r="AG2293" s="412"/>
      <c r="AH2293" s="415"/>
      <c r="AI2293" s="413"/>
    </row>
    <row r="2294" spans="1:35" s="154" customFormat="1">
      <c r="A2294" s="413"/>
      <c r="B2294" s="413"/>
      <c r="C2294" s="426"/>
      <c r="D2294" s="413"/>
      <c r="E2294" s="413"/>
      <c r="F2294" s="413"/>
      <c r="G2294" s="419"/>
      <c r="H2294" s="419"/>
      <c r="I2294" s="413"/>
      <c r="J2294" s="420"/>
      <c r="K2294" s="413"/>
      <c r="L2294" s="426"/>
      <c r="M2294" s="413"/>
      <c r="N2294" s="421"/>
      <c r="O2294" s="421"/>
      <c r="P2294" s="413"/>
      <c r="Q2294" s="413"/>
      <c r="R2294" s="412"/>
      <c r="S2294" s="413"/>
      <c r="T2294" s="413"/>
      <c r="U2294" s="412"/>
      <c r="V2294" s="412"/>
      <c r="W2294" s="413"/>
      <c r="X2294" s="413"/>
      <c r="Y2294" s="413"/>
      <c r="Z2294" s="412"/>
      <c r="AA2294" s="412"/>
      <c r="AB2294" s="422"/>
      <c r="AC2294" s="412"/>
      <c r="AD2294" s="412"/>
      <c r="AE2294" s="412"/>
      <c r="AF2294" s="412"/>
      <c r="AG2294" s="412"/>
      <c r="AH2294" s="415"/>
      <c r="AI2294" s="413"/>
    </row>
    <row r="2295" spans="1:35" s="154" customFormat="1">
      <c r="A2295" s="413"/>
      <c r="B2295" s="413"/>
      <c r="C2295" s="426"/>
      <c r="D2295" s="413"/>
      <c r="E2295" s="413"/>
      <c r="F2295" s="413"/>
      <c r="G2295" s="419"/>
      <c r="H2295" s="419"/>
      <c r="I2295" s="413"/>
      <c r="J2295" s="420"/>
      <c r="K2295" s="413"/>
      <c r="L2295" s="426"/>
      <c r="M2295" s="413"/>
      <c r="N2295" s="421"/>
      <c r="O2295" s="421"/>
      <c r="P2295" s="413"/>
      <c r="Q2295" s="413"/>
      <c r="R2295" s="413"/>
      <c r="S2295" s="413"/>
      <c r="T2295" s="413"/>
      <c r="U2295" s="412"/>
      <c r="V2295" s="412"/>
      <c r="W2295" s="413"/>
      <c r="X2295" s="413"/>
      <c r="Y2295" s="413"/>
      <c r="Z2295" s="412"/>
      <c r="AA2295" s="412"/>
      <c r="AB2295" s="422"/>
      <c r="AC2295" s="412"/>
      <c r="AD2295" s="412"/>
      <c r="AE2295" s="412"/>
      <c r="AF2295" s="412"/>
      <c r="AG2295" s="412"/>
      <c r="AH2295" s="415"/>
      <c r="AI2295" s="413"/>
    </row>
    <row r="2296" spans="1:35" s="154" customFormat="1">
      <c r="A2296" s="413"/>
      <c r="B2296" s="413"/>
      <c r="C2296" s="426"/>
      <c r="D2296" s="413"/>
      <c r="E2296" s="413"/>
      <c r="F2296" s="413"/>
      <c r="G2296" s="419"/>
      <c r="H2296" s="419"/>
      <c r="I2296" s="413"/>
      <c r="J2296" s="420"/>
      <c r="K2296" s="413"/>
      <c r="L2296" s="426"/>
      <c r="M2296" s="413"/>
      <c r="N2296" s="421"/>
      <c r="O2296" s="421"/>
      <c r="P2296" s="413"/>
      <c r="Q2296" s="413"/>
      <c r="R2296" s="412"/>
      <c r="S2296" s="413"/>
      <c r="T2296" s="413"/>
      <c r="U2296" s="412"/>
      <c r="V2296" s="412"/>
      <c r="W2296" s="413"/>
      <c r="X2296" s="413"/>
      <c r="Y2296" s="413"/>
      <c r="Z2296" s="412"/>
      <c r="AA2296" s="412"/>
      <c r="AB2296" s="422"/>
      <c r="AC2296" s="412"/>
      <c r="AD2296" s="412"/>
      <c r="AE2296" s="412"/>
      <c r="AF2296" s="412"/>
      <c r="AG2296" s="412"/>
      <c r="AH2296" s="415"/>
      <c r="AI2296" s="413"/>
    </row>
    <row r="2297" spans="1:35" s="154" customFormat="1">
      <c r="A2297" s="413"/>
      <c r="B2297" s="413"/>
      <c r="C2297" s="426"/>
      <c r="D2297" s="413"/>
      <c r="E2297" s="413"/>
      <c r="F2297" s="413"/>
      <c r="G2297" s="419"/>
      <c r="H2297" s="419"/>
      <c r="I2297" s="413"/>
      <c r="J2297" s="420"/>
      <c r="K2297" s="413"/>
      <c r="L2297" s="426"/>
      <c r="M2297" s="413"/>
      <c r="N2297" s="421"/>
      <c r="O2297" s="421"/>
      <c r="P2297" s="413"/>
      <c r="Q2297" s="413"/>
      <c r="R2297" s="413"/>
      <c r="S2297" s="413"/>
      <c r="T2297" s="413"/>
      <c r="U2297" s="412"/>
      <c r="V2297" s="412"/>
      <c r="W2297" s="413"/>
      <c r="X2297" s="413"/>
      <c r="Y2297" s="413"/>
      <c r="Z2297" s="412"/>
      <c r="AA2297" s="412"/>
      <c r="AB2297" s="422"/>
      <c r="AC2297" s="412"/>
      <c r="AD2297" s="412"/>
      <c r="AE2297" s="412"/>
      <c r="AF2297" s="412"/>
      <c r="AG2297" s="412"/>
      <c r="AH2297" s="415"/>
      <c r="AI2297" s="413"/>
    </row>
    <row r="2298" spans="1:35" s="154" customFormat="1">
      <c r="A2298" s="413"/>
      <c r="B2298" s="413"/>
      <c r="C2298" s="426"/>
      <c r="D2298" s="413"/>
      <c r="E2298" s="423"/>
      <c r="F2298" s="413"/>
      <c r="G2298" s="419"/>
      <c r="H2298" s="419"/>
      <c r="I2298" s="413"/>
      <c r="J2298" s="420"/>
      <c r="K2298" s="413"/>
      <c r="L2298" s="426"/>
      <c r="M2298" s="413"/>
      <c r="N2298" s="421"/>
      <c r="O2298" s="421"/>
      <c r="P2298" s="413"/>
      <c r="Q2298" s="413"/>
      <c r="R2298" s="412"/>
      <c r="S2298" s="413"/>
      <c r="T2298" s="413"/>
      <c r="U2298" s="412"/>
      <c r="V2298" s="412"/>
      <c r="W2298" s="413"/>
      <c r="X2298" s="413"/>
      <c r="Y2298" s="413"/>
      <c r="Z2298" s="412"/>
      <c r="AA2298" s="412"/>
      <c r="AB2298" s="422"/>
      <c r="AC2298" s="412"/>
      <c r="AD2298" s="412"/>
      <c r="AE2298" s="412"/>
      <c r="AF2298" s="412"/>
      <c r="AG2298" s="412"/>
      <c r="AH2298" s="415"/>
      <c r="AI2298" s="413"/>
    </row>
    <row r="2299" spans="1:35" s="154" customFormat="1">
      <c r="A2299" s="413"/>
      <c r="B2299" s="413"/>
      <c r="C2299" s="426"/>
      <c r="D2299" s="413"/>
      <c r="E2299" s="413"/>
      <c r="F2299" s="413"/>
      <c r="G2299" s="419"/>
      <c r="H2299" s="419"/>
      <c r="I2299" s="413"/>
      <c r="J2299" s="420"/>
      <c r="K2299" s="413"/>
      <c r="L2299" s="426"/>
      <c r="M2299" s="413"/>
      <c r="N2299" s="421"/>
      <c r="O2299" s="421"/>
      <c r="P2299" s="413"/>
      <c r="Q2299" s="413"/>
      <c r="R2299" s="413"/>
      <c r="S2299" s="413"/>
      <c r="T2299" s="413"/>
      <c r="U2299" s="412"/>
      <c r="V2299" s="412"/>
      <c r="W2299" s="413"/>
      <c r="X2299" s="413"/>
      <c r="Y2299" s="413"/>
      <c r="Z2299" s="412"/>
      <c r="AA2299" s="412"/>
      <c r="AB2299" s="422"/>
      <c r="AC2299" s="412"/>
      <c r="AD2299" s="412"/>
      <c r="AE2299" s="412"/>
      <c r="AF2299" s="412"/>
      <c r="AG2299" s="412"/>
      <c r="AH2299" s="415"/>
      <c r="AI2299" s="413"/>
    </row>
    <row r="2300" spans="1:35" s="154" customFormat="1">
      <c r="A2300" s="413"/>
      <c r="B2300" s="413"/>
      <c r="C2300" s="426"/>
      <c r="D2300" s="413"/>
      <c r="E2300" s="413"/>
      <c r="F2300" s="413"/>
      <c r="G2300" s="419"/>
      <c r="H2300" s="419"/>
      <c r="I2300" s="413"/>
      <c r="J2300" s="420"/>
      <c r="K2300" s="413"/>
      <c r="L2300" s="426"/>
      <c r="M2300" s="413"/>
      <c r="N2300" s="421"/>
      <c r="O2300" s="421"/>
      <c r="P2300" s="413"/>
      <c r="Q2300" s="413"/>
      <c r="R2300" s="412"/>
      <c r="S2300" s="413"/>
      <c r="T2300" s="413"/>
      <c r="U2300" s="412"/>
      <c r="V2300" s="412"/>
      <c r="W2300" s="413"/>
      <c r="X2300" s="413"/>
      <c r="Y2300" s="413"/>
      <c r="Z2300" s="412"/>
      <c r="AA2300" s="412"/>
      <c r="AB2300" s="422"/>
      <c r="AC2300" s="412"/>
      <c r="AD2300" s="412"/>
      <c r="AE2300" s="412"/>
      <c r="AF2300" s="412"/>
      <c r="AG2300" s="412"/>
      <c r="AH2300" s="415"/>
      <c r="AI2300" s="413"/>
    </row>
    <row r="2301" spans="1:35" s="154" customFormat="1">
      <c r="A2301" s="413"/>
      <c r="B2301" s="413"/>
      <c r="C2301" s="426"/>
      <c r="D2301" s="413"/>
      <c r="E2301" s="413"/>
      <c r="F2301" s="413"/>
      <c r="G2301" s="419"/>
      <c r="H2301" s="419"/>
      <c r="I2301" s="413"/>
      <c r="J2301" s="420"/>
      <c r="K2301" s="413"/>
      <c r="L2301" s="426"/>
      <c r="M2301" s="413"/>
      <c r="N2301" s="421"/>
      <c r="O2301" s="421"/>
      <c r="P2301" s="413"/>
      <c r="Q2301" s="413"/>
      <c r="R2301" s="413"/>
      <c r="S2301" s="413"/>
      <c r="T2301" s="413"/>
      <c r="U2301" s="412"/>
      <c r="V2301" s="412"/>
      <c r="W2301" s="413"/>
      <c r="X2301" s="413"/>
      <c r="Y2301" s="413"/>
      <c r="Z2301" s="412"/>
      <c r="AA2301" s="412"/>
      <c r="AB2301" s="422"/>
      <c r="AC2301" s="412"/>
      <c r="AD2301" s="412"/>
      <c r="AE2301" s="412"/>
      <c r="AF2301" s="412"/>
      <c r="AG2301" s="412"/>
      <c r="AH2301" s="415"/>
      <c r="AI2301" s="413"/>
    </row>
    <row r="2302" spans="1:35" s="154" customFormat="1">
      <c r="A2302" s="413"/>
      <c r="B2302" s="413"/>
      <c r="C2302" s="426"/>
      <c r="D2302" s="413"/>
      <c r="E2302" s="413"/>
      <c r="F2302" s="413"/>
      <c r="G2302" s="419"/>
      <c r="H2302" s="419"/>
      <c r="I2302" s="413"/>
      <c r="J2302" s="420"/>
      <c r="K2302" s="413"/>
      <c r="L2302" s="426"/>
      <c r="M2302" s="413"/>
      <c r="N2302" s="421"/>
      <c r="O2302" s="421"/>
      <c r="P2302" s="413"/>
      <c r="Q2302" s="413"/>
      <c r="R2302" s="412"/>
      <c r="S2302" s="413"/>
      <c r="T2302" s="413"/>
      <c r="U2302" s="412"/>
      <c r="V2302" s="412"/>
      <c r="W2302" s="413"/>
      <c r="X2302" s="413"/>
      <c r="Y2302" s="413"/>
      <c r="Z2302" s="412"/>
      <c r="AA2302" s="412"/>
      <c r="AB2302" s="422"/>
      <c r="AC2302" s="412"/>
      <c r="AD2302" s="412"/>
      <c r="AE2302" s="412"/>
      <c r="AF2302" s="412"/>
      <c r="AG2302" s="412"/>
      <c r="AH2302" s="415"/>
      <c r="AI2302" s="413"/>
    </row>
    <row r="2303" spans="1:35" s="154" customFormat="1">
      <c r="A2303" s="413"/>
      <c r="B2303" s="413"/>
      <c r="C2303" s="426"/>
      <c r="D2303" s="413"/>
      <c r="E2303" s="413"/>
      <c r="F2303" s="413"/>
      <c r="G2303" s="419"/>
      <c r="H2303" s="419"/>
      <c r="I2303" s="413"/>
      <c r="J2303" s="420"/>
      <c r="K2303" s="413"/>
      <c r="L2303" s="426"/>
      <c r="M2303" s="413"/>
      <c r="N2303" s="421"/>
      <c r="O2303" s="421"/>
      <c r="P2303" s="413"/>
      <c r="Q2303" s="413"/>
      <c r="R2303" s="413"/>
      <c r="S2303" s="413"/>
      <c r="T2303" s="413"/>
      <c r="U2303" s="412"/>
      <c r="V2303" s="412"/>
      <c r="W2303" s="413"/>
      <c r="X2303" s="413"/>
      <c r="Y2303" s="413"/>
      <c r="Z2303" s="412"/>
      <c r="AA2303" s="412"/>
      <c r="AB2303" s="422"/>
      <c r="AC2303" s="412"/>
      <c r="AD2303" s="412"/>
      <c r="AE2303" s="412"/>
      <c r="AF2303" s="412"/>
      <c r="AG2303" s="412"/>
      <c r="AH2303" s="415"/>
      <c r="AI2303" s="413"/>
    </row>
    <row r="2304" spans="1:35" s="154" customFormat="1">
      <c r="A2304" s="413"/>
      <c r="B2304" s="413"/>
      <c r="C2304" s="426"/>
      <c r="D2304" s="413"/>
      <c r="E2304" s="423"/>
      <c r="F2304" s="412"/>
      <c r="G2304" s="419"/>
      <c r="H2304" s="419"/>
      <c r="I2304" s="413"/>
      <c r="J2304" s="420"/>
      <c r="K2304" s="413"/>
      <c r="L2304" s="426"/>
      <c r="M2304" s="413"/>
      <c r="N2304" s="421"/>
      <c r="O2304" s="421"/>
      <c r="P2304" s="413"/>
      <c r="Q2304" s="413"/>
      <c r="R2304" s="413"/>
      <c r="S2304" s="413"/>
      <c r="T2304" s="413"/>
      <c r="U2304" s="412"/>
      <c r="V2304" s="412"/>
      <c r="W2304" s="413"/>
      <c r="X2304" s="413"/>
      <c r="Y2304" s="413"/>
      <c r="Z2304" s="413"/>
      <c r="AA2304" s="413"/>
      <c r="AB2304" s="422"/>
      <c r="AC2304" s="413"/>
      <c r="AD2304" s="412"/>
      <c r="AE2304" s="412"/>
      <c r="AF2304" s="412"/>
      <c r="AG2304" s="412"/>
      <c r="AH2304" s="415"/>
      <c r="AI2304" s="413"/>
    </row>
    <row r="2305" spans="1:35" s="154" customFormat="1">
      <c r="A2305" s="413"/>
      <c r="B2305" s="413"/>
      <c r="C2305" s="426"/>
      <c r="D2305" s="413"/>
      <c r="E2305" s="412"/>
      <c r="F2305" s="412"/>
      <c r="G2305" s="419"/>
      <c r="H2305" s="419"/>
      <c r="I2305" s="413"/>
      <c r="J2305" s="420"/>
      <c r="K2305" s="413"/>
      <c r="L2305" s="426"/>
      <c r="M2305" s="413"/>
      <c r="N2305" s="421"/>
      <c r="O2305" s="421"/>
      <c r="P2305" s="413"/>
      <c r="Q2305" s="413"/>
      <c r="R2305" s="412"/>
      <c r="S2305" s="413"/>
      <c r="T2305" s="413"/>
      <c r="U2305" s="412"/>
      <c r="V2305" s="412"/>
      <c r="W2305" s="413"/>
      <c r="X2305" s="413"/>
      <c r="Y2305" s="413"/>
      <c r="Z2305" s="412"/>
      <c r="AA2305" s="412"/>
      <c r="AB2305" s="422"/>
      <c r="AC2305" s="412"/>
      <c r="AD2305" s="412"/>
      <c r="AE2305" s="412"/>
      <c r="AF2305" s="412"/>
      <c r="AG2305" s="412"/>
      <c r="AH2305" s="415"/>
      <c r="AI2305" s="413"/>
    </row>
    <row r="2306" spans="1:35" s="154" customFormat="1">
      <c r="A2306" s="413"/>
      <c r="B2306" s="413"/>
      <c r="C2306" s="426"/>
      <c r="D2306" s="413"/>
      <c r="E2306" s="423"/>
      <c r="F2306" s="412"/>
      <c r="G2306" s="419"/>
      <c r="H2306" s="419"/>
      <c r="I2306" s="413"/>
      <c r="J2306" s="420"/>
      <c r="K2306" s="413"/>
      <c r="L2306" s="426"/>
      <c r="M2306" s="413"/>
      <c r="N2306" s="421"/>
      <c r="O2306" s="421"/>
      <c r="P2306" s="413"/>
      <c r="Q2306" s="413"/>
      <c r="R2306" s="413"/>
      <c r="S2306" s="413"/>
      <c r="T2306" s="413"/>
      <c r="U2306" s="412"/>
      <c r="V2306" s="412"/>
      <c r="W2306" s="413"/>
      <c r="X2306" s="413"/>
      <c r="Y2306" s="413"/>
      <c r="Z2306" s="412"/>
      <c r="AA2306" s="412"/>
      <c r="AB2306" s="422"/>
      <c r="AC2306" s="412"/>
      <c r="AD2306" s="412"/>
      <c r="AE2306" s="412"/>
      <c r="AF2306" s="412"/>
      <c r="AG2306" s="412"/>
      <c r="AH2306" s="415"/>
      <c r="AI2306" s="413"/>
    </row>
    <row r="2307" spans="1:35" s="154" customFormat="1">
      <c r="A2307" s="413"/>
      <c r="B2307" s="413"/>
      <c r="C2307" s="426"/>
      <c r="D2307" s="413"/>
      <c r="E2307" s="412"/>
      <c r="F2307" s="412"/>
      <c r="G2307" s="419"/>
      <c r="H2307" s="419"/>
      <c r="I2307" s="413"/>
      <c r="J2307" s="420"/>
      <c r="K2307" s="413"/>
      <c r="L2307" s="426"/>
      <c r="M2307" s="413"/>
      <c r="N2307" s="421"/>
      <c r="O2307" s="421"/>
      <c r="P2307" s="413"/>
      <c r="Q2307" s="413"/>
      <c r="R2307" s="412"/>
      <c r="S2307" s="413"/>
      <c r="T2307" s="413"/>
      <c r="U2307" s="412"/>
      <c r="V2307" s="412"/>
      <c r="W2307" s="413"/>
      <c r="X2307" s="413"/>
      <c r="Y2307" s="413"/>
      <c r="Z2307" s="412"/>
      <c r="AA2307" s="412"/>
      <c r="AB2307" s="422"/>
      <c r="AC2307" s="412"/>
      <c r="AD2307" s="412"/>
      <c r="AE2307" s="412"/>
      <c r="AF2307" s="412"/>
      <c r="AG2307" s="412"/>
      <c r="AH2307" s="415"/>
      <c r="AI2307" s="413"/>
    </row>
    <row r="2308" spans="1:35" s="154" customFormat="1">
      <c r="A2308" s="413"/>
      <c r="B2308" s="413"/>
      <c r="C2308" s="426"/>
      <c r="D2308" s="413"/>
      <c r="E2308" s="412"/>
      <c r="F2308" s="412"/>
      <c r="G2308" s="419"/>
      <c r="H2308" s="419"/>
      <c r="I2308" s="413"/>
      <c r="J2308" s="420"/>
      <c r="K2308" s="413"/>
      <c r="L2308" s="426"/>
      <c r="M2308" s="413"/>
      <c r="N2308" s="421"/>
      <c r="O2308" s="421"/>
      <c r="P2308" s="413"/>
      <c r="Q2308" s="413"/>
      <c r="R2308" s="413"/>
      <c r="S2308" s="413"/>
      <c r="T2308" s="413"/>
      <c r="U2308" s="412"/>
      <c r="V2308" s="412"/>
      <c r="W2308" s="413"/>
      <c r="X2308" s="413"/>
      <c r="Y2308" s="413"/>
      <c r="Z2308" s="412"/>
      <c r="AA2308" s="412"/>
      <c r="AB2308" s="422"/>
      <c r="AC2308" s="412"/>
      <c r="AD2308" s="412"/>
      <c r="AE2308" s="412"/>
      <c r="AF2308" s="412"/>
      <c r="AG2308" s="412"/>
      <c r="AH2308" s="415"/>
      <c r="AI2308" s="413"/>
    </row>
    <row r="2309" spans="1:35" s="154" customFormat="1">
      <c r="A2309" s="413"/>
      <c r="B2309" s="413"/>
      <c r="C2309" s="426"/>
      <c r="D2309" s="413"/>
      <c r="E2309" s="412"/>
      <c r="F2309" s="412"/>
      <c r="G2309" s="419"/>
      <c r="H2309" s="419"/>
      <c r="I2309" s="413"/>
      <c r="J2309" s="420"/>
      <c r="K2309" s="413"/>
      <c r="L2309" s="426"/>
      <c r="M2309" s="413"/>
      <c r="N2309" s="421"/>
      <c r="O2309" s="421"/>
      <c r="P2309" s="413"/>
      <c r="Q2309" s="413"/>
      <c r="R2309" s="412"/>
      <c r="S2309" s="413"/>
      <c r="T2309" s="413"/>
      <c r="U2309" s="412"/>
      <c r="V2309" s="412"/>
      <c r="W2309" s="413"/>
      <c r="X2309" s="413"/>
      <c r="Y2309" s="413"/>
      <c r="Z2309" s="412"/>
      <c r="AA2309" s="412"/>
      <c r="AB2309" s="422"/>
      <c r="AC2309" s="412"/>
      <c r="AD2309" s="412"/>
      <c r="AE2309" s="412"/>
      <c r="AF2309" s="412"/>
      <c r="AG2309" s="412"/>
      <c r="AH2309" s="415"/>
      <c r="AI2309" s="413"/>
    </row>
    <row r="2310" spans="1:35" s="154" customFormat="1">
      <c r="A2310" s="413"/>
      <c r="B2310" s="413"/>
      <c r="C2310" s="426"/>
      <c r="D2310" s="413"/>
      <c r="E2310" s="412"/>
      <c r="F2310" s="412"/>
      <c r="G2310" s="419"/>
      <c r="H2310" s="419"/>
      <c r="I2310" s="413"/>
      <c r="J2310" s="420"/>
      <c r="K2310" s="413"/>
      <c r="L2310" s="426"/>
      <c r="M2310" s="413"/>
      <c r="N2310" s="421"/>
      <c r="O2310" s="421"/>
      <c r="P2310" s="413"/>
      <c r="Q2310" s="413"/>
      <c r="R2310" s="413"/>
      <c r="S2310" s="413"/>
      <c r="T2310" s="413"/>
      <c r="U2310" s="412"/>
      <c r="V2310" s="412"/>
      <c r="W2310" s="413"/>
      <c r="X2310" s="413"/>
      <c r="Y2310" s="413"/>
      <c r="Z2310" s="412"/>
      <c r="AA2310" s="412"/>
      <c r="AB2310" s="422"/>
      <c r="AC2310" s="412"/>
      <c r="AD2310" s="412"/>
      <c r="AE2310" s="412"/>
      <c r="AF2310" s="412"/>
      <c r="AG2310" s="412"/>
      <c r="AH2310" s="415"/>
      <c r="AI2310" s="413"/>
    </row>
    <row r="2311" spans="1:35" s="154" customFormat="1">
      <c r="A2311" s="413"/>
      <c r="B2311" s="413"/>
      <c r="C2311" s="426"/>
      <c r="D2311" s="413"/>
      <c r="E2311" s="412"/>
      <c r="F2311" s="412"/>
      <c r="G2311" s="419"/>
      <c r="H2311" s="419"/>
      <c r="I2311" s="413"/>
      <c r="J2311" s="420"/>
      <c r="K2311" s="413"/>
      <c r="L2311" s="426"/>
      <c r="M2311" s="413"/>
      <c r="N2311" s="421"/>
      <c r="O2311" s="421"/>
      <c r="P2311" s="413"/>
      <c r="Q2311" s="413"/>
      <c r="R2311" s="413"/>
      <c r="S2311" s="413"/>
      <c r="T2311" s="413"/>
      <c r="U2311" s="412"/>
      <c r="V2311" s="412"/>
      <c r="W2311" s="413"/>
      <c r="X2311" s="413"/>
      <c r="Y2311" s="413"/>
      <c r="Z2311" s="413"/>
      <c r="AA2311" s="413"/>
      <c r="AB2311" s="422"/>
      <c r="AC2311" s="413"/>
      <c r="AD2311" s="412"/>
      <c r="AE2311" s="412"/>
      <c r="AF2311" s="412"/>
      <c r="AG2311" s="412"/>
      <c r="AH2311" s="415"/>
      <c r="AI2311" s="413"/>
    </row>
    <row r="2312" spans="1:35" s="154" customFormat="1">
      <c r="A2312" s="413"/>
      <c r="B2312" s="413"/>
      <c r="C2312" s="426"/>
      <c r="D2312" s="413"/>
      <c r="E2312" s="412"/>
      <c r="F2312" s="412"/>
      <c r="G2312" s="419"/>
      <c r="H2312" s="419"/>
      <c r="I2312" s="413"/>
      <c r="J2312" s="420"/>
      <c r="K2312" s="413"/>
      <c r="L2312" s="426"/>
      <c r="M2312" s="413"/>
      <c r="N2312" s="421"/>
      <c r="O2312" s="421"/>
      <c r="P2312" s="413"/>
      <c r="Q2312" s="413"/>
      <c r="R2312" s="413"/>
      <c r="S2312" s="413"/>
      <c r="T2312" s="413"/>
      <c r="U2312" s="412"/>
      <c r="V2312" s="412"/>
      <c r="W2312" s="413"/>
      <c r="X2312" s="413"/>
      <c r="Y2312" s="413"/>
      <c r="Z2312" s="412"/>
      <c r="AA2312" s="412"/>
      <c r="AB2312" s="422"/>
      <c r="AC2312" s="412"/>
      <c r="AD2312" s="412"/>
      <c r="AE2312" s="412"/>
      <c r="AF2312" s="412"/>
      <c r="AG2312" s="412"/>
      <c r="AH2312" s="415"/>
      <c r="AI2312" s="413"/>
    </row>
    <row r="2313" spans="1:35" s="154" customFormat="1">
      <c r="A2313" s="413"/>
      <c r="B2313" s="413"/>
      <c r="C2313" s="426"/>
      <c r="D2313" s="413"/>
      <c r="E2313" s="412"/>
      <c r="F2313" s="412"/>
      <c r="G2313" s="419"/>
      <c r="H2313" s="419"/>
      <c r="I2313" s="413"/>
      <c r="J2313" s="420"/>
      <c r="K2313" s="413"/>
      <c r="L2313" s="426"/>
      <c r="M2313" s="413"/>
      <c r="N2313" s="421"/>
      <c r="O2313" s="421"/>
      <c r="P2313" s="413"/>
      <c r="Q2313" s="413"/>
      <c r="R2313" s="413"/>
      <c r="S2313" s="413"/>
      <c r="T2313" s="413"/>
      <c r="U2313" s="412"/>
      <c r="V2313" s="412"/>
      <c r="W2313" s="413"/>
      <c r="X2313" s="413"/>
      <c r="Y2313" s="413"/>
      <c r="Z2313" s="412"/>
      <c r="AA2313" s="412"/>
      <c r="AB2313" s="422"/>
      <c r="AC2313" s="412"/>
      <c r="AD2313" s="412"/>
      <c r="AE2313" s="412"/>
      <c r="AF2313" s="412"/>
      <c r="AG2313" s="412"/>
      <c r="AH2313" s="415"/>
      <c r="AI2313" s="413"/>
    </row>
    <row r="2314" spans="1:35" s="154" customFormat="1">
      <c r="A2314" s="413"/>
      <c r="B2314" s="413"/>
      <c r="C2314" s="426"/>
      <c r="D2314" s="413"/>
      <c r="E2314" s="412"/>
      <c r="F2314" s="412"/>
      <c r="G2314" s="419"/>
      <c r="H2314" s="419"/>
      <c r="I2314" s="413"/>
      <c r="J2314" s="420"/>
      <c r="K2314" s="413"/>
      <c r="L2314" s="426"/>
      <c r="M2314" s="413"/>
      <c r="N2314" s="421"/>
      <c r="O2314" s="421"/>
      <c r="P2314" s="413"/>
      <c r="Q2314" s="413"/>
      <c r="R2314" s="413"/>
      <c r="S2314" s="413"/>
      <c r="T2314" s="413"/>
      <c r="U2314" s="412"/>
      <c r="V2314" s="412"/>
      <c r="W2314" s="413"/>
      <c r="X2314" s="413"/>
      <c r="Y2314" s="413"/>
      <c r="Z2314" s="412"/>
      <c r="AA2314" s="412"/>
      <c r="AB2314" s="422"/>
      <c r="AC2314" s="412"/>
      <c r="AD2314" s="412"/>
      <c r="AE2314" s="412"/>
      <c r="AF2314" s="412"/>
      <c r="AG2314" s="412"/>
      <c r="AH2314" s="415"/>
      <c r="AI2314" s="413"/>
    </row>
    <row r="2315" spans="1:35" s="154" customFormat="1">
      <c r="A2315" s="413"/>
      <c r="B2315" s="413"/>
      <c r="C2315" s="426"/>
      <c r="D2315" s="413"/>
      <c r="E2315" s="412"/>
      <c r="F2315" s="412"/>
      <c r="G2315" s="419"/>
      <c r="H2315" s="419"/>
      <c r="I2315" s="413"/>
      <c r="J2315" s="420"/>
      <c r="K2315" s="413"/>
      <c r="L2315" s="426"/>
      <c r="M2315" s="413"/>
      <c r="N2315" s="421"/>
      <c r="O2315" s="421"/>
      <c r="P2315" s="413"/>
      <c r="Q2315" s="413"/>
      <c r="R2315" s="413"/>
      <c r="S2315" s="413"/>
      <c r="T2315" s="413"/>
      <c r="U2315" s="412"/>
      <c r="V2315" s="412"/>
      <c r="W2315" s="413"/>
      <c r="X2315" s="413"/>
      <c r="Y2315" s="413"/>
      <c r="Z2315" s="412"/>
      <c r="AA2315" s="412"/>
      <c r="AB2315" s="422"/>
      <c r="AC2315" s="412"/>
      <c r="AD2315" s="412"/>
      <c r="AE2315" s="412"/>
      <c r="AF2315" s="412"/>
      <c r="AG2315" s="412"/>
      <c r="AH2315" s="415"/>
      <c r="AI2315" s="413"/>
    </row>
    <row r="2316" spans="1:35" s="154" customFormat="1">
      <c r="A2316" s="413"/>
      <c r="B2316" s="413"/>
      <c r="C2316" s="426"/>
      <c r="D2316" s="413"/>
      <c r="E2316" s="412"/>
      <c r="F2316" s="412"/>
      <c r="G2316" s="419"/>
      <c r="H2316" s="419"/>
      <c r="I2316" s="413"/>
      <c r="J2316" s="420"/>
      <c r="K2316" s="413"/>
      <c r="L2316" s="426"/>
      <c r="M2316" s="413"/>
      <c r="N2316" s="421"/>
      <c r="O2316" s="421"/>
      <c r="P2316" s="413"/>
      <c r="Q2316" s="413"/>
      <c r="R2316" s="412"/>
      <c r="S2316" s="413"/>
      <c r="T2316" s="413"/>
      <c r="U2316" s="412"/>
      <c r="V2316" s="412"/>
      <c r="W2316" s="413"/>
      <c r="X2316" s="413"/>
      <c r="Y2316" s="413"/>
      <c r="Z2316" s="412"/>
      <c r="AA2316" s="412"/>
      <c r="AB2316" s="422"/>
      <c r="AC2316" s="412"/>
      <c r="AD2316" s="412"/>
      <c r="AE2316" s="412"/>
      <c r="AF2316" s="412"/>
      <c r="AG2316" s="412"/>
      <c r="AH2316" s="415"/>
      <c r="AI2316" s="413"/>
    </row>
    <row r="2317" spans="1:35" s="154" customFormat="1">
      <c r="A2317" s="413"/>
      <c r="B2317" s="413"/>
      <c r="C2317" s="426"/>
      <c r="D2317" s="413"/>
      <c r="E2317" s="412"/>
      <c r="F2317" s="412"/>
      <c r="G2317" s="419"/>
      <c r="H2317" s="419"/>
      <c r="I2317" s="413"/>
      <c r="J2317" s="420"/>
      <c r="K2317" s="413"/>
      <c r="L2317" s="426"/>
      <c r="M2317" s="413"/>
      <c r="N2317" s="421"/>
      <c r="O2317" s="421"/>
      <c r="P2317" s="413"/>
      <c r="Q2317" s="413"/>
      <c r="R2317" s="413"/>
      <c r="S2317" s="413"/>
      <c r="T2317" s="413"/>
      <c r="U2317" s="412"/>
      <c r="V2317" s="412"/>
      <c r="W2317" s="413"/>
      <c r="X2317" s="413"/>
      <c r="Y2317" s="413"/>
      <c r="Z2317" s="412"/>
      <c r="AA2317" s="412"/>
      <c r="AB2317" s="422"/>
      <c r="AC2317" s="412"/>
      <c r="AD2317" s="412"/>
      <c r="AE2317" s="412"/>
      <c r="AF2317" s="412"/>
      <c r="AG2317" s="412"/>
      <c r="AH2317" s="415"/>
      <c r="AI2317" s="413"/>
    </row>
    <row r="2318" spans="1:35" s="154" customFormat="1">
      <c r="A2318" s="413"/>
      <c r="B2318" s="413"/>
      <c r="C2318" s="426"/>
      <c r="D2318" s="413"/>
      <c r="E2318" s="412"/>
      <c r="F2318" s="412"/>
      <c r="G2318" s="419"/>
      <c r="H2318" s="419"/>
      <c r="I2318" s="413"/>
      <c r="J2318" s="420"/>
      <c r="K2318" s="413"/>
      <c r="L2318" s="426"/>
      <c r="M2318" s="413"/>
      <c r="N2318" s="421"/>
      <c r="O2318" s="421"/>
      <c r="P2318" s="413"/>
      <c r="Q2318" s="413"/>
      <c r="R2318" s="412"/>
      <c r="S2318" s="413"/>
      <c r="T2318" s="413"/>
      <c r="U2318" s="412"/>
      <c r="V2318" s="412"/>
      <c r="W2318" s="413"/>
      <c r="X2318" s="413"/>
      <c r="Y2318" s="413"/>
      <c r="Z2318" s="412"/>
      <c r="AA2318" s="412"/>
      <c r="AB2318" s="422"/>
      <c r="AC2318" s="412"/>
      <c r="AD2318" s="412"/>
      <c r="AE2318" s="412"/>
      <c r="AF2318" s="412"/>
      <c r="AG2318" s="412"/>
      <c r="AH2318" s="415"/>
      <c r="AI2318" s="413"/>
    </row>
    <row r="2319" spans="1:35" s="154" customFormat="1">
      <c r="A2319" s="413"/>
      <c r="B2319" s="413"/>
      <c r="C2319" s="426"/>
      <c r="D2319" s="413"/>
      <c r="E2319" s="412"/>
      <c r="F2319" s="412"/>
      <c r="G2319" s="419"/>
      <c r="H2319" s="419"/>
      <c r="I2319" s="413"/>
      <c r="J2319" s="420"/>
      <c r="K2319" s="413"/>
      <c r="L2319" s="426"/>
      <c r="M2319" s="413"/>
      <c r="N2319" s="421"/>
      <c r="O2319" s="421"/>
      <c r="P2319" s="413"/>
      <c r="Q2319" s="413"/>
      <c r="R2319" s="413"/>
      <c r="S2319" s="413"/>
      <c r="T2319" s="413"/>
      <c r="U2319" s="412"/>
      <c r="V2319" s="412"/>
      <c r="W2319" s="413"/>
      <c r="X2319" s="413"/>
      <c r="Y2319" s="413"/>
      <c r="Z2319" s="412"/>
      <c r="AA2319" s="412"/>
      <c r="AB2319" s="422"/>
      <c r="AC2319" s="412"/>
      <c r="AD2319" s="412"/>
      <c r="AE2319" s="412"/>
      <c r="AF2319" s="412"/>
      <c r="AG2319" s="412"/>
      <c r="AH2319" s="415"/>
      <c r="AI2319" s="413"/>
    </row>
    <row r="2320" spans="1:35" s="154" customFormat="1">
      <c r="A2320" s="413"/>
      <c r="B2320" s="413"/>
      <c r="C2320" s="426"/>
      <c r="D2320" s="413"/>
      <c r="E2320" s="412"/>
      <c r="F2320" s="412"/>
      <c r="G2320" s="419"/>
      <c r="H2320" s="419"/>
      <c r="I2320" s="413"/>
      <c r="J2320" s="420"/>
      <c r="K2320" s="413"/>
      <c r="L2320" s="426"/>
      <c r="M2320" s="413"/>
      <c r="N2320" s="421"/>
      <c r="O2320" s="421"/>
      <c r="P2320" s="413"/>
      <c r="Q2320" s="413"/>
      <c r="R2320" s="412"/>
      <c r="S2320" s="413"/>
      <c r="T2320" s="413"/>
      <c r="U2320" s="412"/>
      <c r="V2320" s="412"/>
      <c r="W2320" s="413"/>
      <c r="X2320" s="413"/>
      <c r="Y2320" s="413"/>
      <c r="Z2320" s="412"/>
      <c r="AA2320" s="412"/>
      <c r="AB2320" s="422"/>
      <c r="AC2320" s="412"/>
      <c r="AD2320" s="412"/>
      <c r="AE2320" s="412"/>
      <c r="AF2320" s="412"/>
      <c r="AG2320" s="412"/>
      <c r="AH2320" s="415"/>
      <c r="AI2320" s="413"/>
    </row>
    <row r="2321" spans="1:35" s="154" customFormat="1">
      <c r="A2321" s="413"/>
      <c r="B2321" s="413"/>
      <c r="C2321" s="426"/>
      <c r="D2321" s="413"/>
      <c r="E2321" s="412"/>
      <c r="F2321" s="412"/>
      <c r="G2321" s="419"/>
      <c r="H2321" s="419"/>
      <c r="I2321" s="413"/>
      <c r="J2321" s="420"/>
      <c r="K2321" s="413"/>
      <c r="L2321" s="426"/>
      <c r="M2321" s="413"/>
      <c r="N2321" s="421"/>
      <c r="O2321" s="421"/>
      <c r="P2321" s="413"/>
      <c r="Q2321" s="413"/>
      <c r="R2321" s="413"/>
      <c r="S2321" s="413"/>
      <c r="T2321" s="413"/>
      <c r="U2321" s="412"/>
      <c r="V2321" s="412"/>
      <c r="W2321" s="413"/>
      <c r="X2321" s="413"/>
      <c r="Y2321" s="413"/>
      <c r="Z2321" s="412"/>
      <c r="AA2321" s="412"/>
      <c r="AB2321" s="422"/>
      <c r="AC2321" s="412"/>
      <c r="AD2321" s="412"/>
      <c r="AE2321" s="412"/>
      <c r="AF2321" s="412"/>
      <c r="AG2321" s="412"/>
      <c r="AH2321" s="415"/>
      <c r="AI2321" s="413"/>
    </row>
    <row r="2322" spans="1:35" s="154" customFormat="1">
      <c r="A2322" s="413"/>
      <c r="B2322" s="413"/>
      <c r="C2322" s="426"/>
      <c r="D2322" s="413"/>
      <c r="E2322" s="412"/>
      <c r="F2322" s="412"/>
      <c r="G2322" s="419"/>
      <c r="H2322" s="419"/>
      <c r="I2322" s="413"/>
      <c r="J2322" s="420"/>
      <c r="K2322" s="413"/>
      <c r="L2322" s="426"/>
      <c r="M2322" s="413"/>
      <c r="N2322" s="421"/>
      <c r="O2322" s="421"/>
      <c r="P2322" s="413"/>
      <c r="Q2322" s="413"/>
      <c r="R2322" s="412"/>
      <c r="S2322" s="413"/>
      <c r="T2322" s="413"/>
      <c r="U2322" s="412"/>
      <c r="V2322" s="412"/>
      <c r="W2322" s="413"/>
      <c r="X2322" s="413"/>
      <c r="Y2322" s="413"/>
      <c r="Z2322" s="412"/>
      <c r="AA2322" s="412"/>
      <c r="AB2322" s="422"/>
      <c r="AC2322" s="412"/>
      <c r="AD2322" s="412"/>
      <c r="AE2322" s="412"/>
      <c r="AF2322" s="412"/>
      <c r="AG2322" s="412"/>
      <c r="AH2322" s="415"/>
      <c r="AI2322" s="413"/>
    </row>
    <row r="2323" spans="1:35" s="154" customFormat="1">
      <c r="A2323" s="413"/>
      <c r="B2323" s="413"/>
      <c r="C2323" s="426"/>
      <c r="D2323" s="413"/>
      <c r="E2323" s="423"/>
      <c r="F2323" s="412"/>
      <c r="G2323" s="419"/>
      <c r="H2323" s="419"/>
      <c r="I2323" s="413"/>
      <c r="J2323" s="420"/>
      <c r="K2323" s="413"/>
      <c r="L2323" s="426"/>
      <c r="M2323" s="413"/>
      <c r="N2323" s="421"/>
      <c r="O2323" s="421"/>
      <c r="P2323" s="413"/>
      <c r="Q2323" s="413"/>
      <c r="R2323" s="413"/>
      <c r="S2323" s="413"/>
      <c r="T2323" s="413"/>
      <c r="U2323" s="412"/>
      <c r="V2323" s="412"/>
      <c r="W2323" s="413"/>
      <c r="X2323" s="413"/>
      <c r="Y2323" s="413"/>
      <c r="Z2323" s="412"/>
      <c r="AA2323" s="412"/>
      <c r="AB2323" s="422"/>
      <c r="AC2323" s="412"/>
      <c r="AD2323" s="412"/>
      <c r="AE2323" s="412"/>
      <c r="AF2323" s="412"/>
      <c r="AG2323" s="412"/>
      <c r="AH2323" s="415"/>
      <c r="AI2323" s="413"/>
    </row>
    <row r="2324" spans="1:35" s="154" customFormat="1">
      <c r="A2324" s="413"/>
      <c r="B2324" s="413"/>
      <c r="C2324" s="426"/>
      <c r="D2324" s="413"/>
      <c r="E2324" s="412"/>
      <c r="F2324" s="412"/>
      <c r="G2324" s="419"/>
      <c r="H2324" s="419"/>
      <c r="I2324" s="413"/>
      <c r="J2324" s="420"/>
      <c r="K2324" s="413"/>
      <c r="L2324" s="426"/>
      <c r="M2324" s="413"/>
      <c r="N2324" s="421"/>
      <c r="O2324" s="421"/>
      <c r="P2324" s="413"/>
      <c r="Q2324" s="413"/>
      <c r="R2324" s="412"/>
      <c r="S2324" s="413"/>
      <c r="T2324" s="413"/>
      <c r="U2324" s="412"/>
      <c r="V2324" s="412"/>
      <c r="W2324" s="413"/>
      <c r="X2324" s="413"/>
      <c r="Y2324" s="413"/>
      <c r="Z2324" s="412"/>
      <c r="AA2324" s="412"/>
      <c r="AB2324" s="422"/>
      <c r="AC2324" s="412"/>
      <c r="AD2324" s="412"/>
      <c r="AE2324" s="412"/>
      <c r="AF2324" s="412"/>
      <c r="AG2324" s="412"/>
      <c r="AH2324" s="415"/>
      <c r="AI2324" s="413"/>
    </row>
    <row r="2325" spans="1:35" s="154" customFormat="1">
      <c r="A2325" s="413"/>
      <c r="B2325" s="413"/>
      <c r="C2325" s="426"/>
      <c r="D2325" s="413"/>
      <c r="E2325" s="412"/>
      <c r="F2325" s="412"/>
      <c r="G2325" s="419"/>
      <c r="H2325" s="419"/>
      <c r="I2325" s="413"/>
      <c r="J2325" s="420"/>
      <c r="K2325" s="413"/>
      <c r="L2325" s="426"/>
      <c r="M2325" s="413"/>
      <c r="N2325" s="421"/>
      <c r="O2325" s="421"/>
      <c r="P2325" s="413"/>
      <c r="Q2325" s="413"/>
      <c r="R2325" s="413"/>
      <c r="S2325" s="413"/>
      <c r="T2325" s="413"/>
      <c r="U2325" s="412"/>
      <c r="V2325" s="412"/>
      <c r="W2325" s="413"/>
      <c r="X2325" s="413"/>
      <c r="Y2325" s="413"/>
      <c r="Z2325" s="412"/>
      <c r="AA2325" s="412"/>
      <c r="AB2325" s="422"/>
      <c r="AC2325" s="412"/>
      <c r="AD2325" s="412"/>
      <c r="AE2325" s="412"/>
      <c r="AF2325" s="412"/>
      <c r="AG2325" s="412"/>
      <c r="AH2325" s="412"/>
      <c r="AI2325" s="413"/>
    </row>
    <row r="2326" spans="1:35" s="154" customFormat="1">
      <c r="A2326" s="413"/>
      <c r="B2326" s="413"/>
      <c r="C2326" s="426"/>
      <c r="D2326" s="413"/>
      <c r="E2326" s="412"/>
      <c r="F2326" s="412"/>
      <c r="G2326" s="419"/>
      <c r="H2326" s="419"/>
      <c r="I2326" s="413"/>
      <c r="J2326" s="420"/>
      <c r="K2326" s="413"/>
      <c r="L2326" s="426"/>
      <c r="M2326" s="413"/>
      <c r="N2326" s="421"/>
      <c r="O2326" s="421"/>
      <c r="P2326" s="413"/>
      <c r="Q2326" s="413"/>
      <c r="R2326" s="412"/>
      <c r="S2326" s="413"/>
      <c r="T2326" s="413"/>
      <c r="U2326" s="412"/>
      <c r="V2326" s="412"/>
      <c r="W2326" s="413"/>
      <c r="X2326" s="413"/>
      <c r="Y2326" s="413"/>
      <c r="Z2326" s="412"/>
      <c r="AA2326" s="412"/>
      <c r="AB2326" s="422"/>
      <c r="AC2326" s="412"/>
      <c r="AD2326" s="412"/>
      <c r="AE2326" s="412"/>
      <c r="AF2326" s="412"/>
      <c r="AG2326" s="412"/>
      <c r="AH2326" s="412"/>
      <c r="AI2326" s="413"/>
    </row>
    <row r="2327" spans="1:35" s="154" customFormat="1">
      <c r="A2327" s="413"/>
      <c r="B2327" s="413"/>
      <c r="C2327" s="426"/>
      <c r="D2327" s="413"/>
      <c r="E2327" s="412"/>
      <c r="F2327" s="412"/>
      <c r="G2327" s="419"/>
      <c r="H2327" s="419"/>
      <c r="I2327" s="413"/>
      <c r="J2327" s="420"/>
      <c r="K2327" s="413"/>
      <c r="L2327" s="426"/>
      <c r="M2327" s="413"/>
      <c r="N2327" s="421"/>
      <c r="O2327" s="421"/>
      <c r="P2327" s="413"/>
      <c r="Q2327" s="413"/>
      <c r="R2327" s="413"/>
      <c r="S2327" s="413"/>
      <c r="T2327" s="413"/>
      <c r="U2327" s="412"/>
      <c r="V2327" s="412"/>
      <c r="W2327" s="413"/>
      <c r="X2327" s="413"/>
      <c r="Y2327" s="413"/>
      <c r="Z2327" s="412"/>
      <c r="AA2327" s="412"/>
      <c r="AB2327" s="422"/>
      <c r="AC2327" s="412"/>
      <c r="AD2327" s="412"/>
      <c r="AE2327" s="412"/>
      <c r="AF2327" s="412"/>
      <c r="AG2327" s="412"/>
      <c r="AH2327" s="412"/>
      <c r="AI2327" s="413"/>
    </row>
    <row r="2328" spans="1:35" s="154" customFormat="1">
      <c r="A2328" s="413"/>
      <c r="B2328" s="413"/>
      <c r="C2328" s="426"/>
      <c r="D2328" s="413"/>
      <c r="E2328" s="412"/>
      <c r="F2328" s="412"/>
      <c r="G2328" s="419"/>
      <c r="H2328" s="419"/>
      <c r="I2328" s="413"/>
      <c r="J2328" s="420"/>
      <c r="K2328" s="413"/>
      <c r="L2328" s="426"/>
      <c r="M2328" s="413"/>
      <c r="N2328" s="421"/>
      <c r="O2328" s="421"/>
      <c r="P2328" s="413"/>
      <c r="Q2328" s="413"/>
      <c r="R2328" s="413"/>
      <c r="S2328" s="413"/>
      <c r="T2328" s="413"/>
      <c r="U2328" s="412"/>
      <c r="V2328" s="412"/>
      <c r="W2328" s="413"/>
      <c r="X2328" s="413"/>
      <c r="Y2328" s="413"/>
      <c r="Z2328" s="413"/>
      <c r="AA2328" s="413"/>
      <c r="AB2328" s="422"/>
      <c r="AC2328" s="413"/>
      <c r="AD2328" s="412"/>
      <c r="AE2328" s="412"/>
      <c r="AF2328" s="412"/>
      <c r="AG2328" s="412"/>
      <c r="AH2328" s="412"/>
      <c r="AI2328" s="413"/>
    </row>
    <row r="2329" spans="1:35" s="154" customFormat="1">
      <c r="A2329" s="413"/>
      <c r="B2329" s="413"/>
      <c r="C2329" s="426"/>
      <c r="D2329" s="413"/>
      <c r="E2329" s="412"/>
      <c r="F2329" s="412"/>
      <c r="G2329" s="419"/>
      <c r="H2329" s="419"/>
      <c r="I2329" s="413"/>
      <c r="J2329" s="420"/>
      <c r="K2329" s="413"/>
      <c r="L2329" s="426"/>
      <c r="M2329" s="413"/>
      <c r="N2329" s="421"/>
      <c r="O2329" s="421"/>
      <c r="P2329" s="413"/>
      <c r="Q2329" s="413"/>
      <c r="R2329" s="412"/>
      <c r="S2329" s="413"/>
      <c r="T2329" s="413"/>
      <c r="U2329" s="412"/>
      <c r="V2329" s="412"/>
      <c r="W2329" s="413"/>
      <c r="X2329" s="413"/>
      <c r="Y2329" s="413"/>
      <c r="Z2329" s="412"/>
      <c r="AA2329" s="412"/>
      <c r="AB2329" s="422"/>
      <c r="AC2329" s="412"/>
      <c r="AD2329" s="412"/>
      <c r="AE2329" s="412"/>
      <c r="AF2329" s="412"/>
      <c r="AG2329" s="412"/>
      <c r="AH2329" s="412"/>
      <c r="AI2329" s="413"/>
    </row>
    <row r="2330" spans="1:35" s="154" customFormat="1">
      <c r="A2330" s="413"/>
      <c r="B2330" s="413"/>
      <c r="C2330" s="426"/>
      <c r="D2330" s="413"/>
      <c r="E2330" s="412"/>
      <c r="F2330" s="412"/>
      <c r="G2330" s="419"/>
      <c r="H2330" s="419"/>
      <c r="I2330" s="413"/>
      <c r="J2330" s="420"/>
      <c r="K2330" s="413"/>
      <c r="L2330" s="426"/>
      <c r="M2330" s="413"/>
      <c r="N2330" s="421"/>
      <c r="O2330" s="421"/>
      <c r="P2330" s="413"/>
      <c r="Q2330" s="413"/>
      <c r="R2330" s="413"/>
      <c r="S2330" s="413"/>
      <c r="T2330" s="413"/>
      <c r="U2330" s="412"/>
      <c r="V2330" s="412"/>
      <c r="W2330" s="413"/>
      <c r="X2330" s="413"/>
      <c r="Y2330" s="413"/>
      <c r="Z2330" s="412"/>
      <c r="AA2330" s="412"/>
      <c r="AB2330" s="422"/>
      <c r="AC2330" s="412"/>
      <c r="AD2330" s="412"/>
      <c r="AE2330" s="412"/>
      <c r="AF2330" s="412"/>
      <c r="AG2330" s="412"/>
      <c r="AH2330" s="412"/>
      <c r="AI2330" s="413"/>
    </row>
    <row r="2331" spans="1:35" s="154" customFormat="1">
      <c r="A2331" s="413"/>
      <c r="B2331" s="413"/>
      <c r="C2331" s="426"/>
      <c r="D2331" s="413"/>
      <c r="E2331" s="412"/>
      <c r="F2331" s="412"/>
      <c r="G2331" s="419"/>
      <c r="H2331" s="419"/>
      <c r="I2331" s="413"/>
      <c r="J2331" s="420"/>
      <c r="K2331" s="413"/>
      <c r="L2331" s="426"/>
      <c r="M2331" s="413"/>
      <c r="N2331" s="421"/>
      <c r="O2331" s="421"/>
      <c r="P2331" s="413"/>
      <c r="Q2331" s="413"/>
      <c r="R2331" s="412"/>
      <c r="S2331" s="413"/>
      <c r="T2331" s="413"/>
      <c r="U2331" s="412"/>
      <c r="V2331" s="412"/>
      <c r="W2331" s="413"/>
      <c r="X2331" s="413"/>
      <c r="Y2331" s="413"/>
      <c r="Z2331" s="412"/>
      <c r="AA2331" s="412"/>
      <c r="AB2331" s="422"/>
      <c r="AC2331" s="412"/>
      <c r="AD2331" s="412"/>
      <c r="AE2331" s="412"/>
      <c r="AF2331" s="412"/>
      <c r="AG2331" s="412"/>
      <c r="AH2331" s="412"/>
      <c r="AI2331" s="413"/>
    </row>
    <row r="2332" spans="1:35" s="154" customFormat="1">
      <c r="A2332" s="413"/>
      <c r="B2332" s="413"/>
      <c r="C2332" s="426"/>
      <c r="D2332" s="413"/>
      <c r="E2332" s="412"/>
      <c r="F2332" s="412"/>
      <c r="G2332" s="419"/>
      <c r="H2332" s="419"/>
      <c r="I2332" s="413"/>
      <c r="J2332" s="420"/>
      <c r="K2332" s="413"/>
      <c r="L2332" s="426"/>
      <c r="M2332" s="413"/>
      <c r="N2332" s="421"/>
      <c r="O2332" s="421"/>
      <c r="P2332" s="413"/>
      <c r="Q2332" s="413"/>
      <c r="R2332" s="413"/>
      <c r="S2332" s="413"/>
      <c r="T2332" s="413"/>
      <c r="U2332" s="412"/>
      <c r="V2332" s="412"/>
      <c r="W2332" s="413"/>
      <c r="X2332" s="413"/>
      <c r="Y2332" s="413"/>
      <c r="Z2332" s="412"/>
      <c r="AA2332" s="412"/>
      <c r="AB2332" s="422"/>
      <c r="AC2332" s="412"/>
      <c r="AD2332" s="412"/>
      <c r="AE2332" s="412"/>
      <c r="AF2332" s="412"/>
      <c r="AG2332" s="412"/>
      <c r="AH2332" s="412"/>
      <c r="AI2332" s="413"/>
    </row>
    <row r="2333" spans="1:35" s="154" customFormat="1">
      <c r="A2333" s="413"/>
      <c r="B2333" s="413"/>
      <c r="C2333" s="426"/>
      <c r="D2333" s="413"/>
      <c r="E2333" s="412"/>
      <c r="F2333" s="412"/>
      <c r="G2333" s="419"/>
      <c r="H2333" s="419"/>
      <c r="I2333" s="413"/>
      <c r="J2333" s="420"/>
      <c r="K2333" s="413"/>
      <c r="L2333" s="426"/>
      <c r="M2333" s="413"/>
      <c r="N2333" s="421"/>
      <c r="O2333" s="421"/>
      <c r="P2333" s="413"/>
      <c r="Q2333" s="413"/>
      <c r="R2333" s="412"/>
      <c r="S2333" s="413"/>
      <c r="T2333" s="413"/>
      <c r="U2333" s="412"/>
      <c r="V2333" s="412"/>
      <c r="W2333" s="413"/>
      <c r="X2333" s="413"/>
      <c r="Y2333" s="413"/>
      <c r="Z2333" s="412"/>
      <c r="AA2333" s="412"/>
      <c r="AB2333" s="422"/>
      <c r="AC2333" s="412"/>
      <c r="AD2333" s="412"/>
      <c r="AE2333" s="412"/>
      <c r="AF2333" s="412"/>
      <c r="AG2333" s="412"/>
      <c r="AH2333" s="412"/>
      <c r="AI2333" s="413"/>
    </row>
    <row r="2334" spans="1:35" s="154" customFormat="1">
      <c r="A2334" s="413"/>
      <c r="B2334" s="413"/>
      <c r="C2334" s="426"/>
      <c r="D2334" s="413"/>
      <c r="E2334" s="412"/>
      <c r="F2334" s="412"/>
      <c r="G2334" s="419"/>
      <c r="H2334" s="419"/>
      <c r="I2334" s="413"/>
      <c r="J2334" s="420"/>
      <c r="K2334" s="413"/>
      <c r="L2334" s="426"/>
      <c r="M2334" s="413"/>
      <c r="N2334" s="421"/>
      <c r="O2334" s="421"/>
      <c r="P2334" s="413"/>
      <c r="Q2334" s="413"/>
      <c r="R2334" s="413"/>
      <c r="S2334" s="413"/>
      <c r="T2334" s="413"/>
      <c r="U2334" s="412"/>
      <c r="V2334" s="412"/>
      <c r="W2334" s="413"/>
      <c r="X2334" s="413"/>
      <c r="Y2334" s="413"/>
      <c r="Z2334" s="412"/>
      <c r="AA2334" s="412"/>
      <c r="AB2334" s="422"/>
      <c r="AC2334" s="412"/>
      <c r="AD2334" s="412"/>
      <c r="AE2334" s="412"/>
      <c r="AF2334" s="412"/>
      <c r="AG2334" s="412"/>
      <c r="AH2334" s="412"/>
      <c r="AI2334" s="413"/>
    </row>
    <row r="2335" spans="1:35" s="154" customFormat="1">
      <c r="A2335" s="413"/>
      <c r="B2335" s="413"/>
      <c r="C2335" s="426"/>
      <c r="D2335" s="413"/>
      <c r="E2335" s="412"/>
      <c r="F2335" s="412"/>
      <c r="G2335" s="419"/>
      <c r="H2335" s="419"/>
      <c r="I2335" s="413"/>
      <c r="J2335" s="420"/>
      <c r="K2335" s="413"/>
      <c r="L2335" s="426"/>
      <c r="M2335" s="413"/>
      <c r="N2335" s="421"/>
      <c r="O2335" s="421"/>
      <c r="P2335" s="413"/>
      <c r="Q2335" s="413"/>
      <c r="R2335" s="412"/>
      <c r="S2335" s="413"/>
      <c r="T2335" s="413"/>
      <c r="U2335" s="412"/>
      <c r="V2335" s="412"/>
      <c r="W2335" s="413"/>
      <c r="X2335" s="413"/>
      <c r="Y2335" s="413"/>
      <c r="Z2335" s="412"/>
      <c r="AA2335" s="412"/>
      <c r="AB2335" s="422"/>
      <c r="AC2335" s="412"/>
      <c r="AD2335" s="412"/>
      <c r="AE2335" s="412"/>
      <c r="AF2335" s="412"/>
      <c r="AG2335" s="412"/>
      <c r="AH2335" s="412"/>
      <c r="AI2335" s="413"/>
    </row>
    <row r="2336" spans="1:35" s="154" customFormat="1">
      <c r="A2336" s="413"/>
      <c r="B2336" s="413"/>
      <c r="C2336" s="426"/>
      <c r="D2336" s="413"/>
      <c r="E2336" s="412"/>
      <c r="F2336" s="412"/>
      <c r="G2336" s="419"/>
      <c r="H2336" s="419"/>
      <c r="I2336" s="413"/>
      <c r="J2336" s="420"/>
      <c r="K2336" s="413"/>
      <c r="L2336" s="426"/>
      <c r="M2336" s="413"/>
      <c r="N2336" s="421"/>
      <c r="O2336" s="421"/>
      <c r="P2336" s="413"/>
      <c r="Q2336" s="413"/>
      <c r="R2336" s="413"/>
      <c r="S2336" s="413"/>
      <c r="T2336" s="413"/>
      <c r="U2336" s="412"/>
      <c r="V2336" s="412"/>
      <c r="W2336" s="413"/>
      <c r="X2336" s="413"/>
      <c r="Y2336" s="413"/>
      <c r="Z2336" s="412"/>
      <c r="AA2336" s="412"/>
      <c r="AB2336" s="422"/>
      <c r="AC2336" s="412"/>
      <c r="AD2336" s="412"/>
      <c r="AE2336" s="412"/>
      <c r="AF2336" s="412"/>
      <c r="AG2336" s="412"/>
      <c r="AH2336" s="412"/>
      <c r="AI2336" s="413"/>
    </row>
    <row r="2337" spans="1:35" s="154" customFormat="1">
      <c r="A2337" s="413"/>
      <c r="B2337" s="413"/>
      <c r="C2337" s="426"/>
      <c r="D2337" s="413"/>
      <c r="E2337" s="412"/>
      <c r="F2337" s="412"/>
      <c r="G2337" s="419"/>
      <c r="H2337" s="419"/>
      <c r="I2337" s="413"/>
      <c r="J2337" s="420"/>
      <c r="K2337" s="413"/>
      <c r="L2337" s="426"/>
      <c r="M2337" s="413"/>
      <c r="N2337" s="421"/>
      <c r="O2337" s="421"/>
      <c r="P2337" s="413"/>
      <c r="Q2337" s="413"/>
      <c r="R2337" s="412"/>
      <c r="S2337" s="413"/>
      <c r="T2337" s="413"/>
      <c r="U2337" s="412"/>
      <c r="V2337" s="412"/>
      <c r="W2337" s="413"/>
      <c r="X2337" s="413"/>
      <c r="Y2337" s="413"/>
      <c r="Z2337" s="412"/>
      <c r="AA2337" s="412"/>
      <c r="AB2337" s="422"/>
      <c r="AC2337" s="412"/>
      <c r="AD2337" s="412"/>
      <c r="AE2337" s="412"/>
      <c r="AF2337" s="412"/>
      <c r="AG2337" s="412"/>
      <c r="AH2337" s="412"/>
      <c r="AI2337" s="413"/>
    </row>
    <row r="2338" spans="1:35" s="154" customFormat="1">
      <c r="A2338" s="413"/>
      <c r="B2338" s="413"/>
      <c r="C2338" s="426"/>
      <c r="D2338" s="413"/>
      <c r="E2338" s="412"/>
      <c r="F2338" s="412"/>
      <c r="G2338" s="419"/>
      <c r="H2338" s="419"/>
      <c r="I2338" s="413"/>
      <c r="J2338" s="420"/>
      <c r="K2338" s="413"/>
      <c r="L2338" s="426"/>
      <c r="M2338" s="413"/>
      <c r="N2338" s="421"/>
      <c r="O2338" s="421"/>
      <c r="P2338" s="413"/>
      <c r="Q2338" s="413"/>
      <c r="R2338" s="413"/>
      <c r="S2338" s="413"/>
      <c r="T2338" s="413"/>
      <c r="U2338" s="412"/>
      <c r="V2338" s="412"/>
      <c r="W2338" s="413"/>
      <c r="X2338" s="413"/>
      <c r="Y2338" s="413"/>
      <c r="Z2338" s="412"/>
      <c r="AA2338" s="412"/>
      <c r="AB2338" s="422"/>
      <c r="AC2338" s="412"/>
      <c r="AD2338" s="412"/>
      <c r="AE2338" s="412"/>
      <c r="AF2338" s="412"/>
      <c r="AG2338" s="412"/>
      <c r="AH2338" s="412"/>
      <c r="AI2338" s="413"/>
    </row>
    <row r="2339" spans="1:35" s="154" customFormat="1">
      <c r="A2339" s="413"/>
      <c r="B2339" s="413"/>
      <c r="C2339" s="426"/>
      <c r="D2339" s="413"/>
      <c r="E2339" s="413"/>
      <c r="F2339" s="413"/>
      <c r="G2339" s="419"/>
      <c r="H2339" s="419"/>
      <c r="I2339" s="413"/>
      <c r="J2339" s="420"/>
      <c r="K2339" s="413"/>
      <c r="L2339" s="426"/>
      <c r="M2339" s="413"/>
      <c r="N2339" s="421"/>
      <c r="O2339" s="421"/>
      <c r="P2339" s="413"/>
      <c r="Q2339" s="413"/>
      <c r="R2339" s="413"/>
      <c r="S2339" s="413"/>
      <c r="T2339" s="413"/>
      <c r="U2339" s="412"/>
      <c r="V2339" s="412"/>
      <c r="W2339" s="413"/>
      <c r="X2339" s="413"/>
      <c r="Y2339" s="413"/>
      <c r="Z2339" s="413"/>
      <c r="AA2339" s="413"/>
      <c r="AB2339" s="422"/>
      <c r="AC2339" s="413"/>
      <c r="AD2339" s="428"/>
      <c r="AE2339" s="413"/>
      <c r="AF2339" s="412"/>
      <c r="AG2339" s="412"/>
      <c r="AH2339" s="413"/>
      <c r="AI2339" s="413"/>
    </row>
    <row r="2340" spans="1:35" s="154" customFormat="1">
      <c r="A2340" s="413"/>
      <c r="B2340" s="413"/>
      <c r="C2340" s="426"/>
      <c r="D2340" s="413"/>
      <c r="E2340" s="413"/>
      <c r="F2340" s="413"/>
      <c r="G2340" s="419"/>
      <c r="H2340" s="419"/>
      <c r="I2340" s="413"/>
      <c r="J2340" s="420"/>
      <c r="K2340" s="413"/>
      <c r="L2340" s="426"/>
      <c r="M2340" s="413"/>
      <c r="N2340" s="421"/>
      <c r="O2340" s="421"/>
      <c r="P2340" s="413"/>
      <c r="Q2340" s="413"/>
      <c r="R2340" s="412"/>
      <c r="S2340" s="413"/>
      <c r="T2340" s="413"/>
      <c r="U2340" s="412"/>
      <c r="V2340" s="412"/>
      <c r="W2340" s="413"/>
      <c r="X2340" s="413"/>
      <c r="Y2340" s="413"/>
      <c r="Z2340" s="412"/>
      <c r="AA2340" s="412"/>
      <c r="AB2340" s="422"/>
      <c r="AC2340" s="412"/>
      <c r="AD2340" s="412"/>
      <c r="AE2340" s="412"/>
      <c r="AF2340" s="412"/>
      <c r="AG2340" s="412"/>
      <c r="AH2340" s="412"/>
      <c r="AI2340" s="413"/>
    </row>
    <row r="2341" spans="1:35" s="154" customFormat="1">
      <c r="A2341" s="413"/>
      <c r="B2341" s="413"/>
      <c r="C2341" s="426"/>
      <c r="D2341" s="413"/>
      <c r="E2341" s="413"/>
      <c r="F2341" s="413"/>
      <c r="G2341" s="419"/>
      <c r="H2341" s="419"/>
      <c r="I2341" s="413"/>
      <c r="J2341" s="420"/>
      <c r="K2341" s="413"/>
      <c r="L2341" s="426"/>
      <c r="M2341" s="413"/>
      <c r="N2341" s="421"/>
      <c r="O2341" s="421"/>
      <c r="P2341" s="413"/>
      <c r="Q2341" s="413"/>
      <c r="R2341" s="413"/>
      <c r="S2341" s="413"/>
      <c r="T2341" s="413"/>
      <c r="U2341" s="412"/>
      <c r="V2341" s="412"/>
      <c r="W2341" s="413"/>
      <c r="X2341" s="413"/>
      <c r="Y2341" s="413"/>
      <c r="Z2341" s="413"/>
      <c r="AA2341" s="413"/>
      <c r="AB2341" s="422"/>
      <c r="AC2341" s="413"/>
      <c r="AD2341" s="428"/>
      <c r="AE2341" s="413"/>
      <c r="AF2341" s="412"/>
      <c r="AG2341" s="412"/>
      <c r="AH2341" s="413"/>
      <c r="AI2341" s="413"/>
    </row>
    <row r="2342" spans="1:35" s="154" customFormat="1">
      <c r="A2342" s="413"/>
      <c r="B2342" s="413"/>
      <c r="C2342" s="426"/>
      <c r="D2342" s="413"/>
      <c r="E2342" s="413"/>
      <c r="F2342" s="413"/>
      <c r="G2342" s="419"/>
      <c r="H2342" s="419"/>
      <c r="I2342" s="413"/>
      <c r="J2342" s="420"/>
      <c r="K2342" s="413"/>
      <c r="L2342" s="426"/>
      <c r="M2342" s="413"/>
      <c r="N2342" s="421"/>
      <c r="O2342" s="421"/>
      <c r="P2342" s="413"/>
      <c r="Q2342" s="413"/>
      <c r="R2342" s="413"/>
      <c r="S2342" s="413"/>
      <c r="T2342" s="413"/>
      <c r="U2342" s="412"/>
      <c r="V2342" s="412"/>
      <c r="W2342" s="413"/>
      <c r="X2342" s="413"/>
      <c r="Y2342" s="413"/>
      <c r="Z2342" s="412"/>
      <c r="AA2342" s="412"/>
      <c r="AB2342" s="422"/>
      <c r="AC2342" s="412"/>
      <c r="AD2342" s="412"/>
      <c r="AE2342" s="412"/>
      <c r="AF2342" s="412"/>
      <c r="AG2342" s="412"/>
      <c r="AH2342" s="412"/>
      <c r="AI2342" s="413"/>
    </row>
    <row r="2343" spans="1:35" s="154" customFormat="1">
      <c r="A2343" s="413"/>
      <c r="B2343" s="413"/>
      <c r="C2343" s="426"/>
      <c r="D2343" s="413"/>
      <c r="E2343" s="413"/>
      <c r="F2343" s="413"/>
      <c r="G2343" s="419"/>
      <c r="H2343" s="419"/>
      <c r="I2343" s="413"/>
      <c r="J2343" s="420"/>
      <c r="K2343" s="413"/>
      <c r="L2343" s="426"/>
      <c r="M2343" s="413"/>
      <c r="N2343" s="421"/>
      <c r="O2343" s="421"/>
      <c r="P2343" s="413"/>
      <c r="Q2343" s="413"/>
      <c r="R2343" s="413"/>
      <c r="S2343" s="413"/>
      <c r="T2343" s="413"/>
      <c r="U2343" s="412"/>
      <c r="V2343" s="412"/>
      <c r="W2343" s="413"/>
      <c r="X2343" s="413"/>
      <c r="Y2343" s="413"/>
      <c r="Z2343" s="412"/>
      <c r="AA2343" s="412"/>
      <c r="AB2343" s="422"/>
      <c r="AC2343" s="412"/>
      <c r="AD2343" s="412"/>
      <c r="AE2343" s="412"/>
      <c r="AF2343" s="412"/>
      <c r="AG2343" s="412"/>
      <c r="AH2343" s="412"/>
      <c r="AI2343" s="413"/>
    </row>
    <row r="2344" spans="1:35" s="154" customFormat="1">
      <c r="A2344" s="413"/>
      <c r="B2344" s="413"/>
      <c r="C2344" s="426"/>
      <c r="D2344" s="413"/>
      <c r="E2344" s="413"/>
      <c r="F2344" s="413"/>
      <c r="G2344" s="419"/>
      <c r="H2344" s="419"/>
      <c r="I2344" s="413"/>
      <c r="J2344" s="420"/>
      <c r="K2344" s="413"/>
      <c r="L2344" s="426"/>
      <c r="M2344" s="413"/>
      <c r="N2344" s="421"/>
      <c r="O2344" s="421"/>
      <c r="P2344" s="413"/>
      <c r="Q2344" s="413"/>
      <c r="R2344" s="413"/>
      <c r="S2344" s="413"/>
      <c r="T2344" s="413"/>
      <c r="U2344" s="412"/>
      <c r="V2344" s="412"/>
      <c r="W2344" s="413"/>
      <c r="X2344" s="413"/>
      <c r="Y2344" s="413"/>
      <c r="Z2344" s="412"/>
      <c r="AA2344" s="412"/>
      <c r="AB2344" s="422"/>
      <c r="AC2344" s="412"/>
      <c r="AD2344" s="412"/>
      <c r="AE2344" s="412"/>
      <c r="AF2344" s="412"/>
      <c r="AG2344" s="412"/>
      <c r="AH2344" s="412"/>
      <c r="AI2344" s="413"/>
    </row>
    <row r="2345" spans="1:35" s="154" customFormat="1">
      <c r="A2345" s="413"/>
      <c r="B2345" s="413"/>
      <c r="C2345" s="426"/>
      <c r="D2345" s="413"/>
      <c r="E2345" s="413"/>
      <c r="F2345" s="413"/>
      <c r="G2345" s="419"/>
      <c r="H2345" s="419"/>
      <c r="I2345" s="413"/>
      <c r="J2345" s="420"/>
      <c r="K2345" s="413"/>
      <c r="L2345" s="426"/>
      <c r="M2345" s="413"/>
      <c r="N2345" s="421"/>
      <c r="O2345" s="421"/>
      <c r="P2345" s="413"/>
      <c r="Q2345" s="413"/>
      <c r="R2345" s="413"/>
      <c r="S2345" s="413"/>
      <c r="T2345" s="413"/>
      <c r="U2345" s="412"/>
      <c r="V2345" s="412"/>
      <c r="W2345" s="413"/>
      <c r="X2345" s="413"/>
      <c r="Y2345" s="413"/>
      <c r="Z2345" s="412"/>
      <c r="AA2345" s="412"/>
      <c r="AB2345" s="422"/>
      <c r="AC2345" s="412"/>
      <c r="AD2345" s="412"/>
      <c r="AE2345" s="412"/>
      <c r="AF2345" s="412"/>
      <c r="AG2345" s="412"/>
      <c r="AH2345" s="412"/>
      <c r="AI2345" s="413"/>
    </row>
    <row r="2346" spans="1:35" s="154" customFormat="1">
      <c r="A2346" s="413"/>
      <c r="B2346" s="413"/>
      <c r="C2346" s="426"/>
      <c r="D2346" s="413"/>
      <c r="E2346" s="413"/>
      <c r="F2346" s="413"/>
      <c r="G2346" s="419"/>
      <c r="H2346" s="419"/>
      <c r="I2346" s="413"/>
      <c r="J2346" s="420"/>
      <c r="K2346" s="413"/>
      <c r="L2346" s="426"/>
      <c r="M2346" s="413"/>
      <c r="N2346" s="421"/>
      <c r="O2346" s="421"/>
      <c r="P2346" s="413"/>
      <c r="Q2346" s="413"/>
      <c r="R2346" s="412"/>
      <c r="S2346" s="413"/>
      <c r="T2346" s="413"/>
      <c r="U2346" s="412"/>
      <c r="V2346" s="412"/>
      <c r="W2346" s="413"/>
      <c r="X2346" s="413"/>
      <c r="Y2346" s="413"/>
      <c r="Z2346" s="412"/>
      <c r="AA2346" s="412"/>
      <c r="AB2346" s="422"/>
      <c r="AC2346" s="412"/>
      <c r="AD2346" s="412"/>
      <c r="AE2346" s="412"/>
      <c r="AF2346" s="412"/>
      <c r="AG2346" s="412"/>
      <c r="AH2346" s="412"/>
      <c r="AI2346" s="413"/>
    </row>
    <row r="2347" spans="1:35" s="154" customFormat="1">
      <c r="A2347" s="413"/>
      <c r="B2347" s="413"/>
      <c r="C2347" s="426"/>
      <c r="D2347" s="413"/>
      <c r="E2347" s="413"/>
      <c r="F2347" s="413"/>
      <c r="G2347" s="419"/>
      <c r="H2347" s="419"/>
      <c r="I2347" s="413"/>
      <c r="J2347" s="420"/>
      <c r="K2347" s="413"/>
      <c r="L2347" s="426"/>
      <c r="M2347" s="413"/>
      <c r="N2347" s="421"/>
      <c r="O2347" s="421"/>
      <c r="P2347" s="413"/>
      <c r="Q2347" s="413"/>
      <c r="R2347" s="413"/>
      <c r="S2347" s="413"/>
      <c r="T2347" s="413"/>
      <c r="U2347" s="412"/>
      <c r="V2347" s="412"/>
      <c r="W2347" s="413"/>
      <c r="X2347" s="413"/>
      <c r="Y2347" s="413"/>
      <c r="Z2347" s="412"/>
      <c r="AA2347" s="412"/>
      <c r="AB2347" s="422"/>
      <c r="AC2347" s="412"/>
      <c r="AD2347" s="412"/>
      <c r="AE2347" s="412"/>
      <c r="AF2347" s="412"/>
      <c r="AG2347" s="412"/>
      <c r="AH2347" s="412"/>
      <c r="AI2347" s="413"/>
    </row>
    <row r="2348" spans="1:35" s="154" customFormat="1">
      <c r="A2348" s="413"/>
      <c r="B2348" s="413"/>
      <c r="C2348" s="426"/>
      <c r="D2348" s="413"/>
      <c r="E2348" s="413"/>
      <c r="F2348" s="413"/>
      <c r="G2348" s="419"/>
      <c r="H2348" s="419"/>
      <c r="I2348" s="413"/>
      <c r="J2348" s="420"/>
      <c r="K2348" s="413"/>
      <c r="L2348" s="426"/>
      <c r="M2348" s="413"/>
      <c r="N2348" s="421"/>
      <c r="O2348" s="421"/>
      <c r="P2348" s="413"/>
      <c r="Q2348" s="413"/>
      <c r="R2348" s="412"/>
      <c r="S2348" s="413"/>
      <c r="T2348" s="413"/>
      <c r="U2348" s="412"/>
      <c r="V2348" s="412"/>
      <c r="W2348" s="413"/>
      <c r="X2348" s="413"/>
      <c r="Y2348" s="413"/>
      <c r="Z2348" s="412"/>
      <c r="AA2348" s="412"/>
      <c r="AB2348" s="422"/>
      <c r="AC2348" s="412"/>
      <c r="AD2348" s="412"/>
      <c r="AE2348" s="412"/>
      <c r="AF2348" s="412"/>
      <c r="AG2348" s="412"/>
      <c r="AH2348" s="412"/>
      <c r="AI2348" s="413"/>
    </row>
    <row r="2349" spans="1:35" s="154" customFormat="1">
      <c r="A2349" s="413"/>
      <c r="B2349" s="413"/>
      <c r="C2349" s="426"/>
      <c r="D2349" s="413"/>
      <c r="E2349" s="413"/>
      <c r="F2349" s="413"/>
      <c r="G2349" s="419"/>
      <c r="H2349" s="419"/>
      <c r="I2349" s="413"/>
      <c r="J2349" s="420"/>
      <c r="K2349" s="413"/>
      <c r="L2349" s="426"/>
      <c r="M2349" s="413"/>
      <c r="N2349" s="421"/>
      <c r="O2349" s="421"/>
      <c r="P2349" s="413"/>
      <c r="Q2349" s="413"/>
      <c r="R2349" s="413"/>
      <c r="S2349" s="413"/>
      <c r="T2349" s="413"/>
      <c r="U2349" s="412"/>
      <c r="V2349" s="412"/>
      <c r="W2349" s="413"/>
      <c r="X2349" s="413"/>
      <c r="Y2349" s="413"/>
      <c r="Z2349" s="412"/>
      <c r="AA2349" s="412"/>
      <c r="AB2349" s="422"/>
      <c r="AC2349" s="412"/>
      <c r="AD2349" s="412"/>
      <c r="AE2349" s="412"/>
      <c r="AF2349" s="412"/>
      <c r="AG2349" s="412"/>
      <c r="AH2349" s="412"/>
      <c r="AI2349" s="413"/>
    </row>
    <row r="2350" spans="1:35" s="154" customFormat="1">
      <c r="A2350" s="413"/>
      <c r="B2350" s="413"/>
      <c r="C2350" s="426"/>
      <c r="D2350" s="413"/>
      <c r="E2350" s="413"/>
      <c r="F2350" s="413"/>
      <c r="G2350" s="419"/>
      <c r="H2350" s="419"/>
      <c r="I2350" s="413"/>
      <c r="J2350" s="420"/>
      <c r="K2350" s="413"/>
      <c r="L2350" s="426"/>
      <c r="M2350" s="413"/>
      <c r="N2350" s="421"/>
      <c r="O2350" s="421"/>
      <c r="P2350" s="414"/>
      <c r="Q2350" s="413"/>
      <c r="R2350" s="412"/>
      <c r="S2350" s="413"/>
      <c r="T2350" s="413"/>
      <c r="U2350" s="412"/>
      <c r="V2350" s="412"/>
      <c r="W2350" s="413"/>
      <c r="X2350" s="413"/>
      <c r="Y2350" s="413"/>
      <c r="Z2350" s="412"/>
      <c r="AA2350" s="412"/>
      <c r="AB2350" s="422"/>
      <c r="AC2350" s="412"/>
      <c r="AD2350" s="412"/>
      <c r="AE2350" s="412"/>
      <c r="AF2350" s="412"/>
      <c r="AG2350" s="412"/>
      <c r="AH2350" s="412"/>
      <c r="AI2350" s="413"/>
    </row>
    <row r="2351" spans="1:35" s="154" customFormat="1">
      <c r="A2351" s="413"/>
      <c r="B2351" s="413"/>
      <c r="C2351" s="426"/>
      <c r="D2351" s="413"/>
      <c r="E2351" s="413"/>
      <c r="F2351" s="413"/>
      <c r="G2351" s="419"/>
      <c r="H2351" s="419"/>
      <c r="I2351" s="413"/>
      <c r="J2351" s="420"/>
      <c r="K2351" s="413"/>
      <c r="L2351" s="426"/>
      <c r="M2351" s="413"/>
      <c r="N2351" s="421"/>
      <c r="O2351" s="421"/>
      <c r="P2351" s="414"/>
      <c r="Q2351" s="413"/>
      <c r="R2351" s="423"/>
      <c r="S2351" s="413"/>
      <c r="T2351" s="413"/>
      <c r="U2351" s="412"/>
      <c r="V2351" s="412"/>
      <c r="W2351" s="413"/>
      <c r="X2351" s="413"/>
      <c r="Y2351" s="413"/>
      <c r="Z2351" s="412"/>
      <c r="AA2351" s="412"/>
      <c r="AB2351" s="422"/>
      <c r="AC2351" s="412"/>
      <c r="AD2351" s="412"/>
      <c r="AE2351" s="412"/>
      <c r="AF2351" s="412"/>
      <c r="AG2351" s="412"/>
      <c r="AH2351" s="412"/>
      <c r="AI2351" s="413"/>
    </row>
    <row r="2352" spans="1:35" s="154" customFormat="1">
      <c r="A2352" s="413"/>
      <c r="B2352" s="413"/>
      <c r="C2352" s="426"/>
      <c r="D2352" s="413"/>
      <c r="E2352" s="413"/>
      <c r="F2352" s="413"/>
      <c r="G2352" s="419"/>
      <c r="H2352" s="419"/>
      <c r="I2352" s="413"/>
      <c r="J2352" s="420"/>
      <c r="K2352" s="413"/>
      <c r="L2352" s="426"/>
      <c r="M2352" s="413"/>
      <c r="N2352" s="421"/>
      <c r="O2352" s="421"/>
      <c r="P2352" s="414"/>
      <c r="Q2352" s="413"/>
      <c r="R2352" s="413"/>
      <c r="S2352" s="413"/>
      <c r="T2352" s="413"/>
      <c r="U2352" s="412"/>
      <c r="V2352" s="412"/>
      <c r="W2352" s="413"/>
      <c r="X2352" s="413"/>
      <c r="Y2352" s="413"/>
      <c r="Z2352" s="413"/>
      <c r="AA2352" s="413"/>
      <c r="AB2352" s="422"/>
      <c r="AC2352" s="413"/>
      <c r="AD2352" s="428"/>
      <c r="AE2352" s="413"/>
      <c r="AF2352" s="412"/>
      <c r="AG2352" s="412"/>
      <c r="AH2352" s="413"/>
      <c r="AI2352" s="413"/>
    </row>
    <row r="2353" spans="1:35" s="154" customFormat="1">
      <c r="A2353" s="413"/>
      <c r="B2353" s="413"/>
      <c r="C2353" s="426"/>
      <c r="D2353" s="413"/>
      <c r="E2353" s="413"/>
      <c r="F2353" s="413"/>
      <c r="G2353" s="419"/>
      <c r="H2353" s="419"/>
      <c r="I2353" s="413"/>
      <c r="J2353" s="420"/>
      <c r="K2353" s="413"/>
      <c r="L2353" s="426"/>
      <c r="M2353" s="413"/>
      <c r="N2353" s="421"/>
      <c r="O2353" s="421"/>
      <c r="P2353" s="414"/>
      <c r="Q2353" s="413"/>
      <c r="R2353" s="413"/>
      <c r="S2353" s="413"/>
      <c r="T2353" s="413"/>
      <c r="U2353" s="412"/>
      <c r="V2353" s="412"/>
      <c r="W2353" s="413"/>
      <c r="X2353" s="413"/>
      <c r="Y2353" s="413"/>
      <c r="Z2353" s="412"/>
      <c r="AA2353" s="412"/>
      <c r="AB2353" s="422"/>
      <c r="AC2353" s="412"/>
      <c r="AD2353" s="412"/>
      <c r="AE2353" s="412"/>
      <c r="AF2353" s="412"/>
      <c r="AG2353" s="412"/>
      <c r="AH2353" s="412"/>
      <c r="AI2353" s="413"/>
    </row>
    <row r="2354" spans="1:35" s="154" customFormat="1">
      <c r="A2354" s="413"/>
      <c r="B2354" s="413"/>
      <c r="C2354" s="426"/>
      <c r="D2354" s="413"/>
      <c r="E2354" s="413"/>
      <c r="F2354" s="413"/>
      <c r="G2354" s="419"/>
      <c r="H2354" s="419"/>
      <c r="I2354" s="413"/>
      <c r="J2354" s="420"/>
      <c r="K2354" s="413"/>
      <c r="L2354" s="426"/>
      <c r="M2354" s="413"/>
      <c r="N2354" s="421"/>
      <c r="O2354" s="421"/>
      <c r="P2354" s="414"/>
      <c r="Q2354" s="413"/>
      <c r="R2354" s="412"/>
      <c r="S2354" s="413"/>
      <c r="T2354" s="413"/>
      <c r="U2354" s="412"/>
      <c r="V2354" s="412"/>
      <c r="W2354" s="413"/>
      <c r="X2354" s="413"/>
      <c r="Y2354" s="413"/>
      <c r="Z2354" s="412"/>
      <c r="AA2354" s="412"/>
      <c r="AB2354" s="422"/>
      <c r="AC2354" s="412"/>
      <c r="AD2354" s="412"/>
      <c r="AE2354" s="412"/>
      <c r="AF2354" s="412"/>
      <c r="AG2354" s="412"/>
      <c r="AH2354" s="412"/>
      <c r="AI2354" s="413"/>
    </row>
    <row r="2355" spans="1:35" s="154" customFormat="1">
      <c r="A2355" s="413"/>
      <c r="B2355" s="413"/>
      <c r="C2355" s="426"/>
      <c r="D2355" s="413"/>
      <c r="E2355" s="413"/>
      <c r="F2355" s="413"/>
      <c r="G2355" s="419"/>
      <c r="H2355" s="419"/>
      <c r="I2355" s="413"/>
      <c r="J2355" s="420"/>
      <c r="K2355" s="413"/>
      <c r="L2355" s="426"/>
      <c r="M2355" s="413"/>
      <c r="N2355" s="421"/>
      <c r="O2355" s="421"/>
      <c r="P2355" s="414"/>
      <c r="Q2355" s="413"/>
      <c r="R2355" s="413"/>
      <c r="S2355" s="413"/>
      <c r="T2355" s="413"/>
      <c r="U2355" s="412"/>
      <c r="V2355" s="412"/>
      <c r="W2355" s="413"/>
      <c r="X2355" s="413"/>
      <c r="Y2355" s="413"/>
      <c r="Z2355" s="412"/>
      <c r="AA2355" s="412"/>
      <c r="AB2355" s="422"/>
      <c r="AC2355" s="412"/>
      <c r="AD2355" s="412"/>
      <c r="AE2355" s="412"/>
      <c r="AF2355" s="412"/>
      <c r="AG2355" s="412"/>
      <c r="AH2355" s="412"/>
      <c r="AI2355" s="413"/>
    </row>
    <row r="2356" spans="1:35" s="154" customFormat="1">
      <c r="A2356" s="413"/>
      <c r="B2356" s="413"/>
      <c r="C2356" s="426"/>
      <c r="D2356" s="413"/>
      <c r="E2356" s="413"/>
      <c r="F2356" s="413"/>
      <c r="G2356" s="419"/>
      <c r="H2356" s="419"/>
      <c r="I2356" s="413"/>
      <c r="J2356" s="420"/>
      <c r="K2356" s="413"/>
      <c r="L2356" s="426"/>
      <c r="M2356" s="413"/>
      <c r="N2356" s="421"/>
      <c r="O2356" s="421"/>
      <c r="P2356" s="414"/>
      <c r="Q2356" s="413"/>
      <c r="R2356" s="412"/>
      <c r="S2356" s="413"/>
      <c r="T2356" s="413"/>
      <c r="U2356" s="412"/>
      <c r="V2356" s="412"/>
      <c r="W2356" s="413"/>
      <c r="X2356" s="413"/>
      <c r="Y2356" s="413"/>
      <c r="Z2356" s="412"/>
      <c r="AA2356" s="412"/>
      <c r="AB2356" s="422"/>
      <c r="AC2356" s="412"/>
      <c r="AD2356" s="412"/>
      <c r="AE2356" s="412"/>
      <c r="AF2356" s="412"/>
      <c r="AG2356" s="412"/>
      <c r="AH2356" s="412"/>
      <c r="AI2356" s="413"/>
    </row>
    <row r="2357" spans="1:35" s="154" customFormat="1">
      <c r="A2357" s="413"/>
      <c r="B2357" s="413"/>
      <c r="C2357" s="426"/>
      <c r="D2357" s="413"/>
      <c r="E2357" s="413"/>
      <c r="F2357" s="413"/>
      <c r="G2357" s="419"/>
      <c r="H2357" s="419"/>
      <c r="I2357" s="413"/>
      <c r="J2357" s="420"/>
      <c r="K2357" s="413"/>
      <c r="L2357" s="426"/>
      <c r="M2357" s="413"/>
      <c r="N2357" s="421"/>
      <c r="O2357" s="421"/>
      <c r="P2357" s="414"/>
      <c r="Q2357" s="413"/>
      <c r="R2357" s="413"/>
      <c r="S2357" s="413"/>
      <c r="T2357" s="413"/>
      <c r="U2357" s="412"/>
      <c r="V2357" s="412"/>
      <c r="W2357" s="413"/>
      <c r="X2357" s="413"/>
      <c r="Y2357" s="413"/>
      <c r="Z2357" s="412"/>
      <c r="AA2357" s="412"/>
      <c r="AB2357" s="422"/>
      <c r="AC2357" s="412"/>
      <c r="AD2357" s="412"/>
      <c r="AE2357" s="412"/>
      <c r="AF2357" s="412"/>
      <c r="AG2357" s="412"/>
      <c r="AH2357" s="412"/>
      <c r="AI2357" s="413"/>
    </row>
    <row r="2358" spans="1:35" s="154" customFormat="1">
      <c r="A2358" s="413"/>
      <c r="B2358" s="413"/>
      <c r="C2358" s="426"/>
      <c r="D2358" s="413"/>
      <c r="E2358" s="413"/>
      <c r="F2358" s="413"/>
      <c r="G2358" s="419"/>
      <c r="H2358" s="419"/>
      <c r="I2358" s="413"/>
      <c r="J2358" s="420"/>
      <c r="K2358" s="413"/>
      <c r="L2358" s="426"/>
      <c r="M2358" s="413"/>
      <c r="N2358" s="421"/>
      <c r="O2358" s="421"/>
      <c r="P2358" s="414"/>
      <c r="Q2358" s="413"/>
      <c r="R2358" s="412"/>
      <c r="S2358" s="413"/>
      <c r="T2358" s="413"/>
      <c r="U2358" s="412"/>
      <c r="V2358" s="412"/>
      <c r="W2358" s="413"/>
      <c r="X2358" s="413"/>
      <c r="Y2358" s="413"/>
      <c r="Z2358" s="412"/>
      <c r="AA2358" s="412"/>
      <c r="AB2358" s="422"/>
      <c r="AC2358" s="412"/>
      <c r="AD2358" s="412"/>
      <c r="AE2358" s="412"/>
      <c r="AF2358" s="412"/>
      <c r="AG2358" s="412"/>
      <c r="AH2358" s="412"/>
      <c r="AI2358" s="413"/>
    </row>
    <row r="2359" spans="1:35" s="154" customFormat="1">
      <c r="A2359" s="413"/>
      <c r="B2359" s="413"/>
      <c r="C2359" s="426"/>
      <c r="D2359" s="413"/>
      <c r="E2359" s="413"/>
      <c r="F2359" s="413"/>
      <c r="G2359" s="419"/>
      <c r="H2359" s="419"/>
      <c r="I2359" s="413"/>
      <c r="J2359" s="420"/>
      <c r="K2359" s="413"/>
      <c r="L2359" s="426"/>
      <c r="M2359" s="413"/>
      <c r="N2359" s="421"/>
      <c r="O2359" s="421"/>
      <c r="P2359" s="414"/>
      <c r="Q2359" s="413"/>
      <c r="R2359" s="413"/>
      <c r="S2359" s="413"/>
      <c r="T2359" s="413"/>
      <c r="U2359" s="412"/>
      <c r="V2359" s="412"/>
      <c r="W2359" s="413"/>
      <c r="X2359" s="413"/>
      <c r="Y2359" s="413"/>
      <c r="Z2359" s="412"/>
      <c r="AA2359" s="412"/>
      <c r="AB2359" s="422"/>
      <c r="AC2359" s="412"/>
      <c r="AD2359" s="412"/>
      <c r="AE2359" s="412"/>
      <c r="AF2359" s="412"/>
      <c r="AG2359" s="412"/>
      <c r="AH2359" s="412"/>
      <c r="AI2359" s="413"/>
    </row>
    <row r="2360" spans="1:35" s="154" customFormat="1">
      <c r="A2360" s="413"/>
      <c r="B2360" s="413"/>
      <c r="C2360" s="426"/>
      <c r="D2360" s="413"/>
      <c r="E2360" s="413"/>
      <c r="F2360" s="413"/>
      <c r="G2360" s="419"/>
      <c r="H2360" s="419"/>
      <c r="I2360" s="413"/>
      <c r="J2360" s="420"/>
      <c r="K2360" s="413"/>
      <c r="L2360" s="426"/>
      <c r="M2360" s="413"/>
      <c r="N2360" s="421"/>
      <c r="O2360" s="421"/>
      <c r="P2360" s="414"/>
      <c r="Q2360" s="413"/>
      <c r="R2360" s="412"/>
      <c r="S2360" s="413"/>
      <c r="T2360" s="413"/>
      <c r="U2360" s="412"/>
      <c r="V2360" s="412"/>
      <c r="W2360" s="413"/>
      <c r="X2360" s="413"/>
      <c r="Y2360" s="413"/>
      <c r="Z2360" s="412"/>
      <c r="AA2360" s="412"/>
      <c r="AB2360" s="422"/>
      <c r="AC2360" s="412"/>
      <c r="AD2360" s="412"/>
      <c r="AE2360" s="412"/>
      <c r="AF2360" s="412"/>
      <c r="AG2360" s="412"/>
      <c r="AH2360" s="412"/>
      <c r="AI2360" s="413"/>
    </row>
    <row r="2361" spans="1:35" s="154" customFormat="1">
      <c r="A2361" s="413"/>
      <c r="B2361" s="413"/>
      <c r="C2361" s="426"/>
      <c r="D2361" s="413"/>
      <c r="E2361" s="413"/>
      <c r="F2361" s="413"/>
      <c r="G2361" s="419"/>
      <c r="H2361" s="419"/>
      <c r="I2361" s="413"/>
      <c r="J2361" s="420"/>
      <c r="K2361" s="413"/>
      <c r="L2361" s="426"/>
      <c r="M2361" s="413"/>
      <c r="N2361" s="421"/>
      <c r="O2361" s="421"/>
      <c r="P2361" s="414"/>
      <c r="Q2361" s="413"/>
      <c r="R2361" s="413"/>
      <c r="S2361" s="413"/>
      <c r="T2361" s="413"/>
      <c r="U2361" s="412"/>
      <c r="V2361" s="412"/>
      <c r="W2361" s="413"/>
      <c r="X2361" s="413"/>
      <c r="Y2361" s="413"/>
      <c r="Z2361" s="412"/>
      <c r="AA2361" s="412"/>
      <c r="AB2361" s="422"/>
      <c r="AC2361" s="412"/>
      <c r="AD2361" s="412"/>
      <c r="AE2361" s="412"/>
      <c r="AF2361" s="412"/>
      <c r="AG2361" s="412"/>
      <c r="AH2361" s="412"/>
      <c r="AI2361" s="413"/>
    </row>
    <row r="2362" spans="1:35" s="154" customFormat="1">
      <c r="A2362" s="413"/>
      <c r="B2362" s="413"/>
      <c r="C2362" s="426"/>
      <c r="D2362" s="413"/>
      <c r="E2362" s="413"/>
      <c r="F2362" s="413"/>
      <c r="G2362" s="419"/>
      <c r="H2362" s="419"/>
      <c r="I2362" s="413"/>
      <c r="J2362" s="420"/>
      <c r="K2362" s="413"/>
      <c r="L2362" s="426"/>
      <c r="M2362" s="413"/>
      <c r="N2362" s="421"/>
      <c r="O2362" s="421"/>
      <c r="P2362" s="414"/>
      <c r="Q2362" s="413"/>
      <c r="R2362" s="412"/>
      <c r="S2362" s="413"/>
      <c r="T2362" s="413"/>
      <c r="U2362" s="412"/>
      <c r="V2362" s="412"/>
      <c r="W2362" s="413"/>
      <c r="X2362" s="413"/>
      <c r="Y2362" s="413"/>
      <c r="Z2362" s="412"/>
      <c r="AA2362" s="412"/>
      <c r="AB2362" s="422"/>
      <c r="AC2362" s="412"/>
      <c r="AD2362" s="412"/>
      <c r="AE2362" s="412"/>
      <c r="AF2362" s="412"/>
      <c r="AG2362" s="412"/>
      <c r="AH2362" s="412"/>
      <c r="AI2362" s="413"/>
    </row>
    <row r="2363" spans="1:35" s="154" customFormat="1">
      <c r="A2363" s="413"/>
      <c r="B2363" s="413"/>
      <c r="C2363" s="426"/>
      <c r="D2363" s="413"/>
      <c r="E2363" s="413"/>
      <c r="F2363" s="413"/>
      <c r="G2363" s="419"/>
      <c r="H2363" s="419"/>
      <c r="I2363" s="413"/>
      <c r="J2363" s="420"/>
      <c r="K2363" s="413"/>
      <c r="L2363" s="426"/>
      <c r="M2363" s="413"/>
      <c r="N2363" s="421"/>
      <c r="O2363" s="421"/>
      <c r="P2363" s="414"/>
      <c r="Q2363" s="413"/>
      <c r="R2363" s="413"/>
      <c r="S2363" s="413"/>
      <c r="T2363" s="413"/>
      <c r="U2363" s="412"/>
      <c r="V2363" s="412"/>
      <c r="W2363" s="413"/>
      <c r="X2363" s="413"/>
      <c r="Y2363" s="413"/>
      <c r="Z2363" s="412"/>
      <c r="AA2363" s="412"/>
      <c r="AB2363" s="422"/>
      <c r="AC2363" s="412"/>
      <c r="AD2363" s="412"/>
      <c r="AE2363" s="412"/>
      <c r="AF2363" s="412"/>
      <c r="AG2363" s="412"/>
      <c r="AH2363" s="412"/>
      <c r="AI2363" s="413"/>
    </row>
    <row r="2364" spans="1:35" s="154" customFormat="1">
      <c r="A2364" s="413"/>
      <c r="B2364" s="413"/>
      <c r="C2364" s="426"/>
      <c r="D2364" s="413"/>
      <c r="E2364" s="413"/>
      <c r="F2364" s="413"/>
      <c r="G2364" s="419"/>
      <c r="H2364" s="419"/>
      <c r="I2364" s="413"/>
      <c r="J2364" s="420"/>
      <c r="K2364" s="413"/>
      <c r="L2364" s="426"/>
      <c r="M2364" s="413"/>
      <c r="N2364" s="421"/>
      <c r="O2364" s="421"/>
      <c r="P2364" s="414"/>
      <c r="Q2364" s="413"/>
      <c r="R2364" s="413"/>
      <c r="S2364" s="413"/>
      <c r="T2364" s="413"/>
      <c r="U2364" s="412"/>
      <c r="V2364" s="412"/>
      <c r="W2364" s="413"/>
      <c r="X2364" s="413"/>
      <c r="Y2364" s="413"/>
      <c r="Z2364" s="413"/>
      <c r="AA2364" s="413"/>
      <c r="AB2364" s="422"/>
      <c r="AC2364" s="413"/>
      <c r="AD2364" s="428"/>
      <c r="AE2364" s="413"/>
      <c r="AF2364" s="412"/>
      <c r="AG2364" s="412"/>
      <c r="AH2364" s="413"/>
      <c r="AI2364" s="413"/>
    </row>
    <row r="2365" spans="1:35" s="154" customFormat="1">
      <c r="A2365" s="413"/>
      <c r="B2365" s="413"/>
      <c r="C2365" s="426"/>
      <c r="D2365" s="413"/>
      <c r="E2365" s="413"/>
      <c r="F2365" s="413"/>
      <c r="G2365" s="419"/>
      <c r="H2365" s="419"/>
      <c r="I2365" s="413"/>
      <c r="J2365" s="420"/>
      <c r="K2365" s="413"/>
      <c r="L2365" s="426"/>
      <c r="M2365" s="413"/>
      <c r="N2365" s="421"/>
      <c r="O2365" s="421"/>
      <c r="P2365" s="414"/>
      <c r="Q2365" s="413"/>
      <c r="R2365" s="413"/>
      <c r="S2365" s="413"/>
      <c r="T2365" s="413"/>
      <c r="U2365" s="412"/>
      <c r="V2365" s="412"/>
      <c r="W2365" s="413"/>
      <c r="X2365" s="413"/>
      <c r="Y2365" s="413"/>
      <c r="Z2365" s="412"/>
      <c r="AA2365" s="412"/>
      <c r="AB2365" s="422"/>
      <c r="AC2365" s="412"/>
      <c r="AD2365" s="412"/>
      <c r="AE2365" s="412"/>
      <c r="AF2365" s="412"/>
      <c r="AG2365" s="412"/>
      <c r="AH2365" s="412"/>
      <c r="AI2365" s="413"/>
    </row>
    <row r="2366" spans="1:35" s="154" customFormat="1">
      <c r="A2366" s="413"/>
      <c r="B2366" s="413"/>
      <c r="C2366" s="426"/>
      <c r="D2366" s="413"/>
      <c r="E2366" s="413"/>
      <c r="F2366" s="413"/>
      <c r="G2366" s="419"/>
      <c r="H2366" s="419"/>
      <c r="I2366" s="413"/>
      <c r="J2366" s="420"/>
      <c r="K2366" s="413"/>
      <c r="L2366" s="426"/>
      <c r="M2366" s="413"/>
      <c r="N2366" s="421"/>
      <c r="O2366" s="421"/>
      <c r="P2366" s="414"/>
      <c r="Q2366" s="413"/>
      <c r="R2366" s="413"/>
      <c r="S2366" s="413"/>
      <c r="T2366" s="413"/>
      <c r="U2366" s="412"/>
      <c r="V2366" s="412"/>
      <c r="W2366" s="413"/>
      <c r="X2366" s="413"/>
      <c r="Y2366" s="413"/>
      <c r="Z2366" s="412"/>
      <c r="AA2366" s="412"/>
      <c r="AB2366" s="422"/>
      <c r="AC2366" s="412"/>
      <c r="AD2366" s="412"/>
      <c r="AE2366" s="412"/>
      <c r="AF2366" s="412"/>
      <c r="AG2366" s="412"/>
      <c r="AH2366" s="412"/>
      <c r="AI2366" s="413"/>
    </row>
    <row r="2367" spans="1:35" s="154" customFormat="1">
      <c r="A2367" s="413"/>
      <c r="B2367" s="413"/>
      <c r="C2367" s="426"/>
      <c r="D2367" s="413"/>
      <c r="E2367" s="413"/>
      <c r="F2367" s="413"/>
      <c r="G2367" s="419"/>
      <c r="H2367" s="419"/>
      <c r="I2367" s="413"/>
      <c r="J2367" s="420"/>
      <c r="K2367" s="413"/>
      <c r="L2367" s="426"/>
      <c r="M2367" s="413"/>
      <c r="N2367" s="421"/>
      <c r="O2367" s="421"/>
      <c r="P2367" s="414"/>
      <c r="Q2367" s="413"/>
      <c r="R2367" s="413"/>
      <c r="S2367" s="413"/>
      <c r="T2367" s="413"/>
      <c r="U2367" s="412"/>
      <c r="V2367" s="412"/>
      <c r="W2367" s="413"/>
      <c r="X2367" s="413"/>
      <c r="Y2367" s="413"/>
      <c r="Z2367" s="412"/>
      <c r="AA2367" s="412"/>
      <c r="AB2367" s="422"/>
      <c r="AC2367" s="412"/>
      <c r="AD2367" s="412"/>
      <c r="AE2367" s="412"/>
      <c r="AF2367" s="412"/>
      <c r="AG2367" s="412"/>
      <c r="AH2367" s="412"/>
      <c r="AI2367" s="413"/>
    </row>
    <row r="2368" spans="1:35" s="154" customFormat="1">
      <c r="A2368" s="413"/>
      <c r="B2368" s="413"/>
      <c r="C2368" s="426"/>
      <c r="D2368" s="413"/>
      <c r="E2368" s="413"/>
      <c r="F2368" s="413"/>
      <c r="G2368" s="419"/>
      <c r="H2368" s="419"/>
      <c r="I2368" s="413"/>
      <c r="J2368" s="420"/>
      <c r="K2368" s="413"/>
      <c r="L2368" s="426"/>
      <c r="M2368" s="413"/>
      <c r="N2368" s="421"/>
      <c r="O2368" s="421"/>
      <c r="P2368" s="414"/>
      <c r="Q2368" s="413"/>
      <c r="R2368" s="413"/>
      <c r="S2368" s="413"/>
      <c r="T2368" s="413"/>
      <c r="U2368" s="412"/>
      <c r="V2368" s="412"/>
      <c r="W2368" s="413"/>
      <c r="X2368" s="413"/>
      <c r="Y2368" s="413"/>
      <c r="Z2368" s="412"/>
      <c r="AA2368" s="412"/>
      <c r="AB2368" s="422"/>
      <c r="AC2368" s="412"/>
      <c r="AD2368" s="412"/>
      <c r="AE2368" s="412"/>
      <c r="AF2368" s="412"/>
      <c r="AG2368" s="412"/>
      <c r="AH2368" s="412"/>
      <c r="AI2368" s="413"/>
    </row>
    <row r="2369" spans="1:35" s="154" customFormat="1">
      <c r="A2369" s="413"/>
      <c r="B2369" s="413"/>
      <c r="C2369" s="426"/>
      <c r="D2369" s="413"/>
      <c r="E2369" s="413"/>
      <c r="F2369" s="413"/>
      <c r="G2369" s="419"/>
      <c r="H2369" s="419"/>
      <c r="I2369" s="413"/>
      <c r="J2369" s="420"/>
      <c r="K2369" s="413"/>
      <c r="L2369" s="426"/>
      <c r="M2369" s="413"/>
      <c r="N2369" s="421"/>
      <c r="O2369" s="421"/>
      <c r="P2369" s="414"/>
      <c r="Q2369" s="413"/>
      <c r="R2369" s="413"/>
      <c r="S2369" s="413"/>
      <c r="T2369" s="413"/>
      <c r="U2369" s="412"/>
      <c r="V2369" s="412"/>
      <c r="W2369" s="413"/>
      <c r="X2369" s="413"/>
      <c r="Y2369" s="413"/>
      <c r="Z2369" s="412"/>
      <c r="AA2369" s="412"/>
      <c r="AB2369" s="422"/>
      <c r="AC2369" s="412"/>
      <c r="AD2369" s="412"/>
      <c r="AE2369" s="412"/>
      <c r="AF2369" s="412"/>
      <c r="AG2369" s="412"/>
      <c r="AH2369" s="412"/>
      <c r="AI2369" s="413"/>
    </row>
    <row r="2370" spans="1:35" s="154" customFormat="1">
      <c r="A2370" s="413"/>
      <c r="B2370" s="413"/>
      <c r="C2370" s="426"/>
      <c r="D2370" s="413"/>
      <c r="E2370" s="413"/>
      <c r="F2370" s="413"/>
      <c r="G2370" s="419"/>
      <c r="H2370" s="419"/>
      <c r="I2370" s="413"/>
      <c r="J2370" s="420"/>
      <c r="K2370" s="413"/>
      <c r="L2370" s="426"/>
      <c r="M2370" s="413"/>
      <c r="N2370" s="421"/>
      <c r="O2370" s="421"/>
      <c r="P2370" s="414"/>
      <c r="Q2370" s="413"/>
      <c r="R2370" s="412"/>
      <c r="S2370" s="413"/>
      <c r="T2370" s="413"/>
      <c r="U2370" s="412"/>
      <c r="V2370" s="412"/>
      <c r="W2370" s="413"/>
      <c r="X2370" s="413"/>
      <c r="Y2370" s="413"/>
      <c r="Z2370" s="412"/>
      <c r="AA2370" s="412"/>
      <c r="AB2370" s="422"/>
      <c r="AC2370" s="412"/>
      <c r="AD2370" s="412"/>
      <c r="AE2370" s="412"/>
      <c r="AF2370" s="412"/>
      <c r="AG2370" s="412"/>
      <c r="AH2370" s="412"/>
      <c r="AI2370" s="413"/>
    </row>
    <row r="2371" spans="1:35" s="154" customFormat="1">
      <c r="A2371" s="413"/>
      <c r="B2371" s="413"/>
      <c r="C2371" s="426"/>
      <c r="D2371" s="413"/>
      <c r="E2371" s="413"/>
      <c r="F2371" s="413"/>
      <c r="G2371" s="419"/>
      <c r="H2371" s="419"/>
      <c r="I2371" s="413"/>
      <c r="J2371" s="420"/>
      <c r="K2371" s="413"/>
      <c r="L2371" s="426"/>
      <c r="M2371" s="413"/>
      <c r="N2371" s="421"/>
      <c r="O2371" s="421"/>
      <c r="P2371" s="414"/>
      <c r="Q2371" s="413"/>
      <c r="R2371" s="413"/>
      <c r="S2371" s="413"/>
      <c r="T2371" s="413"/>
      <c r="U2371" s="412"/>
      <c r="V2371" s="412"/>
      <c r="W2371" s="413"/>
      <c r="X2371" s="413"/>
      <c r="Y2371" s="413"/>
      <c r="Z2371" s="412"/>
      <c r="AA2371" s="412"/>
      <c r="AB2371" s="422"/>
      <c r="AC2371" s="412"/>
      <c r="AD2371" s="412"/>
      <c r="AE2371" s="412"/>
      <c r="AF2371" s="412"/>
      <c r="AG2371" s="412"/>
      <c r="AH2371" s="412"/>
      <c r="AI2371" s="413"/>
    </row>
    <row r="2372" spans="1:35" s="154" customFormat="1">
      <c r="A2372" s="413"/>
      <c r="B2372" s="413"/>
      <c r="C2372" s="426"/>
      <c r="D2372" s="413"/>
      <c r="E2372" s="413"/>
      <c r="F2372" s="413"/>
      <c r="G2372" s="419"/>
      <c r="H2372" s="419"/>
      <c r="I2372" s="413"/>
      <c r="J2372" s="420"/>
      <c r="K2372" s="413"/>
      <c r="L2372" s="426"/>
      <c r="M2372" s="413"/>
      <c r="N2372" s="421"/>
      <c r="O2372" s="421"/>
      <c r="P2372" s="414"/>
      <c r="Q2372" s="413"/>
      <c r="R2372" s="412"/>
      <c r="S2372" s="413"/>
      <c r="T2372" s="413"/>
      <c r="U2372" s="412"/>
      <c r="V2372" s="412"/>
      <c r="W2372" s="413"/>
      <c r="X2372" s="413"/>
      <c r="Y2372" s="413"/>
      <c r="Z2372" s="412"/>
      <c r="AA2372" s="412"/>
      <c r="AB2372" s="422"/>
      <c r="AC2372" s="412"/>
      <c r="AD2372" s="412"/>
      <c r="AE2372" s="412"/>
      <c r="AF2372" s="412"/>
      <c r="AG2372" s="412"/>
      <c r="AH2372" s="412"/>
      <c r="AI2372" s="413"/>
    </row>
    <row r="2373" spans="1:35" s="154" customFormat="1">
      <c r="A2373" s="413"/>
      <c r="B2373" s="413"/>
      <c r="C2373" s="426"/>
      <c r="D2373" s="413"/>
      <c r="E2373" s="413"/>
      <c r="F2373" s="413"/>
      <c r="G2373" s="419"/>
      <c r="H2373" s="419"/>
      <c r="I2373" s="413"/>
      <c r="J2373" s="420"/>
      <c r="K2373" s="413"/>
      <c r="L2373" s="426"/>
      <c r="M2373" s="413"/>
      <c r="N2373" s="421"/>
      <c r="O2373" s="421"/>
      <c r="P2373" s="414"/>
      <c r="Q2373" s="413"/>
      <c r="R2373" s="413"/>
      <c r="S2373" s="413"/>
      <c r="T2373" s="413"/>
      <c r="U2373" s="412"/>
      <c r="V2373" s="412"/>
      <c r="W2373" s="413"/>
      <c r="X2373" s="413"/>
      <c r="Y2373" s="413"/>
      <c r="Z2373" s="412"/>
      <c r="AA2373" s="412"/>
      <c r="AB2373" s="422"/>
      <c r="AC2373" s="412"/>
      <c r="AD2373" s="412"/>
      <c r="AE2373" s="412"/>
      <c r="AF2373" s="412"/>
      <c r="AG2373" s="412"/>
      <c r="AH2373" s="412"/>
      <c r="AI2373" s="413"/>
    </row>
    <row r="2374" spans="1:35" s="154" customFormat="1">
      <c r="A2374" s="413"/>
      <c r="B2374" s="413"/>
      <c r="C2374" s="426"/>
      <c r="D2374" s="413"/>
      <c r="E2374" s="413"/>
      <c r="F2374" s="413"/>
      <c r="G2374" s="419"/>
      <c r="H2374" s="419"/>
      <c r="I2374" s="413"/>
      <c r="J2374" s="420"/>
      <c r="K2374" s="413"/>
      <c r="L2374" s="426"/>
      <c r="M2374" s="413"/>
      <c r="N2374" s="421"/>
      <c r="O2374" s="421"/>
      <c r="P2374" s="414"/>
      <c r="Q2374" s="413"/>
      <c r="R2374" s="412"/>
      <c r="S2374" s="413"/>
      <c r="T2374" s="413"/>
      <c r="U2374" s="412"/>
      <c r="V2374" s="412"/>
      <c r="W2374" s="413"/>
      <c r="X2374" s="413"/>
      <c r="Y2374" s="413"/>
      <c r="Z2374" s="412"/>
      <c r="AA2374" s="412"/>
      <c r="AB2374" s="422"/>
      <c r="AC2374" s="412"/>
      <c r="AD2374" s="412"/>
      <c r="AE2374" s="412"/>
      <c r="AF2374" s="412"/>
      <c r="AG2374" s="412"/>
      <c r="AH2374" s="412"/>
      <c r="AI2374" s="413"/>
    </row>
    <row r="2375" spans="1:35" s="154" customFormat="1">
      <c r="A2375" s="413"/>
      <c r="B2375" s="413"/>
      <c r="C2375" s="426"/>
      <c r="D2375" s="413"/>
      <c r="E2375" s="413"/>
      <c r="F2375" s="413"/>
      <c r="G2375" s="419"/>
      <c r="H2375" s="419"/>
      <c r="I2375" s="413"/>
      <c r="J2375" s="420"/>
      <c r="K2375" s="413"/>
      <c r="L2375" s="426"/>
      <c r="M2375" s="413"/>
      <c r="N2375" s="421"/>
      <c r="O2375" s="421"/>
      <c r="P2375" s="414"/>
      <c r="Q2375" s="413"/>
      <c r="R2375" s="413"/>
      <c r="S2375" s="413"/>
      <c r="T2375" s="413"/>
      <c r="U2375" s="412"/>
      <c r="V2375" s="412"/>
      <c r="W2375" s="413"/>
      <c r="X2375" s="413"/>
      <c r="Y2375" s="413"/>
      <c r="Z2375" s="412"/>
      <c r="AA2375" s="412"/>
      <c r="AB2375" s="422"/>
      <c r="AC2375" s="412"/>
      <c r="AD2375" s="412"/>
      <c r="AE2375" s="412"/>
      <c r="AF2375" s="412"/>
      <c r="AG2375" s="412"/>
      <c r="AH2375" s="412"/>
      <c r="AI2375" s="413"/>
    </row>
    <row r="2376" spans="1:35" s="154" customFormat="1">
      <c r="A2376" s="413"/>
      <c r="B2376" s="413"/>
      <c r="C2376" s="426"/>
      <c r="D2376" s="413"/>
      <c r="E2376" s="413"/>
      <c r="F2376" s="413"/>
      <c r="G2376" s="419"/>
      <c r="H2376" s="419"/>
      <c r="I2376" s="413"/>
      <c r="J2376" s="420"/>
      <c r="K2376" s="413"/>
      <c r="L2376" s="426"/>
      <c r="M2376" s="413"/>
      <c r="N2376" s="421"/>
      <c r="O2376" s="421"/>
      <c r="P2376" s="414"/>
      <c r="Q2376" s="413"/>
      <c r="R2376" s="412"/>
      <c r="S2376" s="413"/>
      <c r="T2376" s="413"/>
      <c r="U2376" s="412"/>
      <c r="V2376" s="412"/>
      <c r="W2376" s="413"/>
      <c r="X2376" s="413"/>
      <c r="Y2376" s="413"/>
      <c r="Z2376" s="412"/>
      <c r="AA2376" s="412"/>
      <c r="AB2376" s="422"/>
      <c r="AC2376" s="412"/>
      <c r="AD2376" s="412"/>
      <c r="AE2376" s="412"/>
      <c r="AF2376" s="412"/>
      <c r="AG2376" s="412"/>
      <c r="AH2376" s="412"/>
      <c r="AI2376" s="413"/>
    </row>
    <row r="2377" spans="1:35" s="154" customFormat="1">
      <c r="A2377" s="413"/>
      <c r="B2377" s="413"/>
      <c r="C2377" s="426"/>
      <c r="D2377" s="413"/>
      <c r="E2377" s="413"/>
      <c r="F2377" s="413"/>
      <c r="G2377" s="419"/>
      <c r="H2377" s="419"/>
      <c r="I2377" s="413"/>
      <c r="J2377" s="420"/>
      <c r="K2377" s="413"/>
      <c r="L2377" s="426"/>
      <c r="M2377" s="413"/>
      <c r="N2377" s="421"/>
      <c r="O2377" s="421"/>
      <c r="P2377" s="414"/>
      <c r="Q2377" s="413"/>
      <c r="R2377" s="413"/>
      <c r="S2377" s="413"/>
      <c r="T2377" s="413"/>
      <c r="U2377" s="412"/>
      <c r="V2377" s="412"/>
      <c r="W2377" s="413"/>
      <c r="X2377" s="413"/>
      <c r="Y2377" s="413"/>
      <c r="Z2377" s="413"/>
      <c r="AA2377" s="413"/>
      <c r="AB2377" s="422"/>
      <c r="AC2377" s="413"/>
      <c r="AD2377" s="428"/>
      <c r="AE2377" s="413"/>
      <c r="AF2377" s="412"/>
      <c r="AG2377" s="412"/>
      <c r="AH2377" s="413"/>
      <c r="AI2377" s="413"/>
    </row>
    <row r="2378" spans="1:35" s="154" customFormat="1">
      <c r="A2378" s="413"/>
      <c r="B2378" s="413"/>
      <c r="C2378" s="426"/>
      <c r="D2378" s="413"/>
      <c r="E2378" s="413"/>
      <c r="F2378" s="413"/>
      <c r="G2378" s="419"/>
      <c r="H2378" s="419"/>
      <c r="I2378" s="413"/>
      <c r="J2378" s="420"/>
      <c r="K2378" s="413"/>
      <c r="L2378" s="426"/>
      <c r="M2378" s="413"/>
      <c r="N2378" s="421"/>
      <c r="O2378" s="421"/>
      <c r="P2378" s="414"/>
      <c r="Q2378" s="413"/>
      <c r="R2378" s="412"/>
      <c r="S2378" s="413"/>
      <c r="T2378" s="413"/>
      <c r="U2378" s="412"/>
      <c r="V2378" s="412"/>
      <c r="W2378" s="413"/>
      <c r="X2378" s="413"/>
      <c r="Y2378" s="413"/>
      <c r="Z2378" s="412"/>
      <c r="AA2378" s="412"/>
      <c r="AB2378" s="422"/>
      <c r="AC2378" s="412"/>
      <c r="AD2378" s="412"/>
      <c r="AE2378" s="412"/>
      <c r="AF2378" s="412"/>
      <c r="AG2378" s="412"/>
      <c r="AH2378" s="412"/>
      <c r="AI2378" s="413"/>
    </row>
    <row r="2379" spans="1:35" s="154" customFormat="1">
      <c r="A2379" s="413"/>
      <c r="B2379" s="413"/>
      <c r="C2379" s="426"/>
      <c r="D2379" s="413"/>
      <c r="E2379" s="413"/>
      <c r="F2379" s="413"/>
      <c r="G2379" s="419"/>
      <c r="H2379" s="419"/>
      <c r="I2379" s="413"/>
      <c r="J2379" s="420"/>
      <c r="K2379" s="413"/>
      <c r="L2379" s="426"/>
      <c r="M2379" s="413"/>
      <c r="N2379" s="421"/>
      <c r="O2379" s="421"/>
      <c r="P2379" s="414"/>
      <c r="Q2379" s="413"/>
      <c r="R2379" s="413"/>
      <c r="S2379" s="413"/>
      <c r="T2379" s="413"/>
      <c r="U2379" s="412"/>
      <c r="V2379" s="412"/>
      <c r="W2379" s="413"/>
      <c r="X2379" s="413"/>
      <c r="Y2379" s="413"/>
      <c r="Z2379" s="412"/>
      <c r="AA2379" s="412"/>
      <c r="AB2379" s="422"/>
      <c r="AC2379" s="412"/>
      <c r="AD2379" s="412"/>
      <c r="AE2379" s="412"/>
      <c r="AF2379" s="412"/>
      <c r="AG2379" s="412"/>
      <c r="AH2379" s="412"/>
      <c r="AI2379" s="413"/>
    </row>
    <row r="2380" spans="1:35" s="154" customFormat="1">
      <c r="A2380" s="413"/>
      <c r="B2380" s="413"/>
      <c r="C2380" s="426"/>
      <c r="D2380" s="413"/>
      <c r="E2380" s="413"/>
      <c r="F2380" s="413"/>
      <c r="G2380" s="419"/>
      <c r="H2380" s="419"/>
      <c r="I2380" s="413"/>
      <c r="J2380" s="420"/>
      <c r="K2380" s="413"/>
      <c r="L2380" s="426"/>
      <c r="M2380" s="413"/>
      <c r="N2380" s="421"/>
      <c r="O2380" s="421"/>
      <c r="P2380" s="414"/>
      <c r="Q2380" s="413"/>
      <c r="R2380" s="412"/>
      <c r="S2380" s="413"/>
      <c r="T2380" s="413"/>
      <c r="U2380" s="412"/>
      <c r="V2380" s="412"/>
      <c r="W2380" s="413"/>
      <c r="X2380" s="413"/>
      <c r="Y2380" s="413"/>
      <c r="Z2380" s="412"/>
      <c r="AA2380" s="412"/>
      <c r="AB2380" s="422"/>
      <c r="AC2380" s="412"/>
      <c r="AD2380" s="412"/>
      <c r="AE2380" s="412"/>
      <c r="AF2380" s="412"/>
      <c r="AG2380" s="412"/>
      <c r="AH2380" s="412"/>
      <c r="AI2380" s="413"/>
    </row>
    <row r="2381" spans="1:35" s="154" customFormat="1">
      <c r="A2381" s="413"/>
      <c r="B2381" s="413"/>
      <c r="C2381" s="426"/>
      <c r="D2381" s="413"/>
      <c r="E2381" s="413"/>
      <c r="F2381" s="413"/>
      <c r="G2381" s="419"/>
      <c r="H2381" s="419"/>
      <c r="I2381" s="413"/>
      <c r="J2381" s="420"/>
      <c r="K2381" s="413"/>
      <c r="L2381" s="426"/>
      <c r="M2381" s="413"/>
      <c r="N2381" s="421"/>
      <c r="O2381" s="421"/>
      <c r="P2381" s="414"/>
      <c r="Q2381" s="413"/>
      <c r="R2381" s="413"/>
      <c r="S2381" s="413"/>
      <c r="T2381" s="413"/>
      <c r="U2381" s="412"/>
      <c r="V2381" s="412"/>
      <c r="W2381" s="413"/>
      <c r="X2381" s="413"/>
      <c r="Y2381" s="413"/>
      <c r="Z2381" s="412"/>
      <c r="AA2381" s="412"/>
      <c r="AB2381" s="422"/>
      <c r="AC2381" s="412"/>
      <c r="AD2381" s="412"/>
      <c r="AE2381" s="412"/>
      <c r="AF2381" s="412"/>
      <c r="AG2381" s="412"/>
      <c r="AH2381" s="412"/>
      <c r="AI2381" s="413"/>
    </row>
    <row r="2382" spans="1:35" s="154" customFormat="1">
      <c r="A2382" s="413"/>
      <c r="B2382" s="413"/>
      <c r="C2382" s="426"/>
      <c r="D2382" s="413"/>
      <c r="E2382" s="413"/>
      <c r="F2382" s="413"/>
      <c r="G2382" s="419"/>
      <c r="H2382" s="419"/>
      <c r="I2382" s="413"/>
      <c r="J2382" s="420"/>
      <c r="K2382" s="413"/>
      <c r="L2382" s="426"/>
      <c r="M2382" s="413"/>
      <c r="N2382" s="421"/>
      <c r="O2382" s="421"/>
      <c r="P2382" s="414"/>
      <c r="Q2382" s="413"/>
      <c r="R2382" s="412"/>
      <c r="S2382" s="413"/>
      <c r="T2382" s="413"/>
      <c r="U2382" s="412"/>
      <c r="V2382" s="412"/>
      <c r="W2382" s="413"/>
      <c r="X2382" s="413"/>
      <c r="Y2382" s="413"/>
      <c r="Z2382" s="412"/>
      <c r="AA2382" s="412"/>
      <c r="AB2382" s="422"/>
      <c r="AC2382" s="412"/>
      <c r="AD2382" s="412"/>
      <c r="AE2382" s="412"/>
      <c r="AF2382" s="412"/>
      <c r="AG2382" s="412"/>
      <c r="AH2382" s="412"/>
      <c r="AI2382" s="413"/>
    </row>
    <row r="2383" spans="1:35" s="154" customFormat="1">
      <c r="A2383" s="413"/>
      <c r="B2383" s="413"/>
      <c r="C2383" s="426"/>
      <c r="D2383" s="413"/>
      <c r="E2383" s="413"/>
      <c r="F2383" s="413"/>
      <c r="G2383" s="419"/>
      <c r="H2383" s="419"/>
      <c r="I2383" s="413"/>
      <c r="J2383" s="420"/>
      <c r="K2383" s="413"/>
      <c r="L2383" s="426"/>
      <c r="M2383" s="413"/>
      <c r="N2383" s="421"/>
      <c r="O2383" s="421"/>
      <c r="P2383" s="414"/>
      <c r="Q2383" s="413"/>
      <c r="R2383" s="413"/>
      <c r="S2383" s="413"/>
      <c r="T2383" s="413"/>
      <c r="U2383" s="412"/>
      <c r="V2383" s="412"/>
      <c r="W2383" s="413"/>
      <c r="X2383" s="413"/>
      <c r="Y2383" s="413"/>
      <c r="Z2383" s="412"/>
      <c r="AA2383" s="412"/>
      <c r="AB2383" s="422"/>
      <c r="AC2383" s="412"/>
      <c r="AD2383" s="412"/>
      <c r="AE2383" s="412"/>
      <c r="AF2383" s="412"/>
      <c r="AG2383" s="412"/>
      <c r="AH2383" s="412"/>
      <c r="AI2383" s="413"/>
    </row>
    <row r="2384" spans="1:35" s="154" customFormat="1">
      <c r="A2384" s="413"/>
      <c r="B2384" s="413"/>
      <c r="C2384" s="426"/>
      <c r="D2384" s="413"/>
      <c r="E2384" s="413"/>
      <c r="F2384" s="413"/>
      <c r="G2384" s="419"/>
      <c r="H2384" s="419"/>
      <c r="I2384" s="413"/>
      <c r="J2384" s="420"/>
      <c r="K2384" s="413"/>
      <c r="L2384" s="426"/>
      <c r="M2384" s="413"/>
      <c r="N2384" s="421"/>
      <c r="O2384" s="421"/>
      <c r="P2384" s="414"/>
      <c r="Q2384" s="413"/>
      <c r="R2384" s="413"/>
      <c r="S2384" s="413"/>
      <c r="T2384" s="413"/>
      <c r="U2384" s="412"/>
      <c r="V2384" s="412"/>
      <c r="W2384" s="413"/>
      <c r="X2384" s="413"/>
      <c r="Y2384" s="413"/>
      <c r="Z2384" s="413"/>
      <c r="AA2384" s="413"/>
      <c r="AB2384" s="422"/>
      <c r="AC2384" s="413"/>
      <c r="AD2384" s="428"/>
      <c r="AE2384" s="413"/>
      <c r="AF2384" s="412"/>
      <c r="AG2384" s="412"/>
      <c r="AH2384" s="413"/>
      <c r="AI2384" s="413"/>
    </row>
    <row r="2385" spans="1:35" s="154" customFormat="1">
      <c r="A2385" s="413"/>
      <c r="B2385" s="413"/>
      <c r="C2385" s="426"/>
      <c r="D2385" s="413"/>
      <c r="E2385" s="413"/>
      <c r="F2385" s="413"/>
      <c r="G2385" s="419"/>
      <c r="H2385" s="419"/>
      <c r="I2385" s="413"/>
      <c r="J2385" s="420"/>
      <c r="K2385" s="413"/>
      <c r="L2385" s="426"/>
      <c r="M2385" s="413"/>
      <c r="N2385" s="421"/>
      <c r="O2385" s="421"/>
      <c r="P2385" s="414"/>
      <c r="Q2385" s="413"/>
      <c r="R2385" s="413"/>
      <c r="S2385" s="413"/>
      <c r="T2385" s="413"/>
      <c r="U2385" s="412"/>
      <c r="V2385" s="412"/>
      <c r="W2385" s="413"/>
      <c r="X2385" s="413"/>
      <c r="Y2385" s="413"/>
      <c r="Z2385" s="412"/>
      <c r="AA2385" s="412"/>
      <c r="AB2385" s="422"/>
      <c r="AC2385" s="412"/>
      <c r="AD2385" s="412"/>
      <c r="AE2385" s="412"/>
      <c r="AF2385" s="412"/>
      <c r="AG2385" s="412"/>
      <c r="AH2385" s="412"/>
      <c r="AI2385" s="413"/>
    </row>
    <row r="2386" spans="1:35" s="154" customFormat="1">
      <c r="A2386" s="413"/>
      <c r="B2386" s="413"/>
      <c r="C2386" s="426"/>
      <c r="D2386" s="413"/>
      <c r="E2386" s="413"/>
      <c r="F2386" s="413"/>
      <c r="G2386" s="419"/>
      <c r="H2386" s="419"/>
      <c r="I2386" s="413"/>
      <c r="J2386" s="420"/>
      <c r="K2386" s="413"/>
      <c r="L2386" s="426"/>
      <c r="M2386" s="413"/>
      <c r="N2386" s="421"/>
      <c r="O2386" s="421"/>
      <c r="P2386" s="414"/>
      <c r="Q2386" s="413"/>
      <c r="R2386" s="412"/>
      <c r="S2386" s="413"/>
      <c r="T2386" s="413"/>
      <c r="U2386" s="412"/>
      <c r="V2386" s="412"/>
      <c r="W2386" s="413"/>
      <c r="X2386" s="413"/>
      <c r="Y2386" s="413"/>
      <c r="Z2386" s="412"/>
      <c r="AA2386" s="412"/>
      <c r="AB2386" s="422"/>
      <c r="AC2386" s="412"/>
      <c r="AD2386" s="412"/>
      <c r="AE2386" s="412"/>
      <c r="AF2386" s="412"/>
      <c r="AG2386" s="412"/>
      <c r="AH2386" s="412"/>
      <c r="AI2386" s="413"/>
    </row>
    <row r="2387" spans="1:35" s="154" customFormat="1">
      <c r="A2387" s="413"/>
      <c r="B2387" s="413"/>
      <c r="C2387" s="426"/>
      <c r="D2387" s="413"/>
      <c r="E2387" s="413"/>
      <c r="F2387" s="413"/>
      <c r="G2387" s="419"/>
      <c r="H2387" s="419"/>
      <c r="I2387" s="413"/>
      <c r="J2387" s="420"/>
      <c r="K2387" s="413"/>
      <c r="L2387" s="426"/>
      <c r="M2387" s="413"/>
      <c r="N2387" s="421"/>
      <c r="O2387" s="421"/>
      <c r="P2387" s="414"/>
      <c r="Q2387" s="413"/>
      <c r="R2387" s="413"/>
      <c r="S2387" s="413"/>
      <c r="T2387" s="413"/>
      <c r="U2387" s="412"/>
      <c r="V2387" s="412"/>
      <c r="W2387" s="413"/>
      <c r="X2387" s="413"/>
      <c r="Y2387" s="413"/>
      <c r="Z2387" s="412"/>
      <c r="AA2387" s="412"/>
      <c r="AB2387" s="422"/>
      <c r="AC2387" s="412"/>
      <c r="AD2387" s="412"/>
      <c r="AE2387" s="412"/>
      <c r="AF2387" s="412"/>
      <c r="AG2387" s="412"/>
      <c r="AH2387" s="412"/>
      <c r="AI2387" s="413"/>
    </row>
    <row r="2388" spans="1:35" s="154" customFormat="1">
      <c r="A2388" s="413"/>
      <c r="B2388" s="413"/>
      <c r="C2388" s="426"/>
      <c r="D2388" s="413"/>
      <c r="E2388" s="413"/>
      <c r="F2388" s="413"/>
      <c r="G2388" s="419"/>
      <c r="H2388" s="419"/>
      <c r="I2388" s="413"/>
      <c r="J2388" s="420"/>
      <c r="K2388" s="413"/>
      <c r="L2388" s="426"/>
      <c r="M2388" s="413"/>
      <c r="N2388" s="421"/>
      <c r="O2388" s="421"/>
      <c r="P2388" s="414"/>
      <c r="Q2388" s="413"/>
      <c r="R2388" s="412"/>
      <c r="S2388" s="413"/>
      <c r="T2388" s="413"/>
      <c r="U2388" s="412"/>
      <c r="V2388" s="412"/>
      <c r="W2388" s="413"/>
      <c r="X2388" s="413"/>
      <c r="Y2388" s="413"/>
      <c r="Z2388" s="412"/>
      <c r="AA2388" s="412"/>
      <c r="AB2388" s="422"/>
      <c r="AC2388" s="412"/>
      <c r="AD2388" s="412"/>
      <c r="AE2388" s="412"/>
      <c r="AF2388" s="412"/>
      <c r="AG2388" s="412"/>
      <c r="AH2388" s="412"/>
      <c r="AI2388" s="413"/>
    </row>
    <row r="2389" spans="1:35" s="154" customFormat="1">
      <c r="A2389" s="413"/>
      <c r="B2389" s="413"/>
      <c r="C2389" s="426"/>
      <c r="D2389" s="413"/>
      <c r="E2389" s="413"/>
      <c r="F2389" s="413"/>
      <c r="G2389" s="419"/>
      <c r="H2389" s="419"/>
      <c r="I2389" s="413"/>
      <c r="J2389" s="420"/>
      <c r="K2389" s="413"/>
      <c r="L2389" s="426"/>
      <c r="M2389" s="413"/>
      <c r="N2389" s="421"/>
      <c r="O2389" s="421"/>
      <c r="P2389" s="414"/>
      <c r="Q2389" s="413"/>
      <c r="R2389" s="413"/>
      <c r="S2389" s="413"/>
      <c r="T2389" s="413"/>
      <c r="U2389" s="412"/>
      <c r="V2389" s="412"/>
      <c r="W2389" s="413"/>
      <c r="X2389" s="413"/>
      <c r="Y2389" s="413"/>
      <c r="Z2389" s="412"/>
      <c r="AA2389" s="412"/>
      <c r="AB2389" s="422"/>
      <c r="AC2389" s="412"/>
      <c r="AD2389" s="412"/>
      <c r="AE2389" s="412"/>
      <c r="AF2389" s="412"/>
      <c r="AG2389" s="412"/>
      <c r="AH2389" s="412"/>
      <c r="AI2389" s="413"/>
    </row>
    <row r="2390" spans="1:35" s="154" customFormat="1">
      <c r="A2390" s="413"/>
      <c r="B2390" s="413"/>
      <c r="C2390" s="426"/>
      <c r="D2390" s="413"/>
      <c r="E2390" s="413"/>
      <c r="F2390" s="413"/>
      <c r="G2390" s="419"/>
      <c r="H2390" s="419"/>
      <c r="I2390" s="413"/>
      <c r="J2390" s="420"/>
      <c r="K2390" s="413"/>
      <c r="L2390" s="426"/>
      <c r="M2390" s="413"/>
      <c r="N2390" s="421"/>
      <c r="O2390" s="421"/>
      <c r="P2390" s="414"/>
      <c r="Q2390" s="413"/>
      <c r="R2390" s="412"/>
      <c r="S2390" s="413"/>
      <c r="T2390" s="413"/>
      <c r="U2390" s="412"/>
      <c r="V2390" s="412"/>
      <c r="W2390" s="413"/>
      <c r="X2390" s="413"/>
      <c r="Y2390" s="413"/>
      <c r="Z2390" s="412"/>
      <c r="AA2390" s="412"/>
      <c r="AB2390" s="422"/>
      <c r="AC2390" s="412"/>
      <c r="AD2390" s="412"/>
      <c r="AE2390" s="412"/>
      <c r="AF2390" s="412"/>
      <c r="AG2390" s="412"/>
      <c r="AH2390" s="412"/>
      <c r="AI2390" s="413"/>
    </row>
    <row r="2391" spans="1:35" s="154" customFormat="1">
      <c r="A2391" s="413"/>
      <c r="B2391" s="413"/>
      <c r="C2391" s="426"/>
      <c r="D2391" s="413"/>
      <c r="E2391" s="413"/>
      <c r="F2391" s="413"/>
      <c r="G2391" s="419"/>
      <c r="H2391" s="419"/>
      <c r="I2391" s="413"/>
      <c r="J2391" s="420"/>
      <c r="K2391" s="413"/>
      <c r="L2391" s="426"/>
      <c r="M2391" s="413"/>
      <c r="N2391" s="421"/>
      <c r="O2391" s="421"/>
      <c r="P2391" s="414"/>
      <c r="Q2391" s="413"/>
      <c r="R2391" s="413"/>
      <c r="S2391" s="413"/>
      <c r="T2391" s="413"/>
      <c r="U2391" s="412"/>
      <c r="V2391" s="412"/>
      <c r="W2391" s="413"/>
      <c r="X2391" s="413"/>
      <c r="Y2391" s="413"/>
      <c r="Z2391" s="412"/>
      <c r="AA2391" s="412"/>
      <c r="AB2391" s="422"/>
      <c r="AC2391" s="412"/>
      <c r="AD2391" s="412"/>
      <c r="AE2391" s="412"/>
      <c r="AF2391" s="412"/>
      <c r="AG2391" s="412"/>
      <c r="AH2391" s="412"/>
      <c r="AI2391" s="413"/>
    </row>
    <row r="2392" spans="1:35" s="154" customFormat="1">
      <c r="A2392" s="413"/>
      <c r="B2392" s="413"/>
      <c r="C2392" s="426"/>
      <c r="D2392" s="413"/>
      <c r="E2392" s="413"/>
      <c r="F2392" s="413"/>
      <c r="G2392" s="419"/>
      <c r="H2392" s="419"/>
      <c r="I2392" s="413"/>
      <c r="J2392" s="420"/>
      <c r="K2392" s="413"/>
      <c r="L2392" s="426"/>
      <c r="M2392" s="413"/>
      <c r="N2392" s="421"/>
      <c r="O2392" s="421"/>
      <c r="P2392" s="414"/>
      <c r="Q2392" s="413"/>
      <c r="R2392" s="413"/>
      <c r="S2392" s="413"/>
      <c r="T2392" s="413"/>
      <c r="U2392" s="412"/>
      <c r="V2392" s="412"/>
      <c r="W2392" s="413"/>
      <c r="X2392" s="413"/>
      <c r="Y2392" s="413"/>
      <c r="Z2392" s="412"/>
      <c r="AA2392" s="412"/>
      <c r="AB2392" s="422"/>
      <c r="AC2392" s="412"/>
      <c r="AD2392" s="412"/>
      <c r="AE2392" s="412"/>
      <c r="AF2392" s="412"/>
      <c r="AG2392" s="412"/>
      <c r="AH2392" s="412"/>
      <c r="AI2392" s="413"/>
    </row>
    <row r="2393" spans="1:35" s="154" customFormat="1">
      <c r="A2393" s="413"/>
      <c r="B2393" s="413"/>
      <c r="C2393" s="426"/>
      <c r="D2393" s="413"/>
      <c r="E2393" s="413"/>
      <c r="F2393" s="413"/>
      <c r="G2393" s="419"/>
      <c r="H2393" s="419"/>
      <c r="I2393" s="413"/>
      <c r="J2393" s="420"/>
      <c r="K2393" s="413"/>
      <c r="L2393" s="426"/>
      <c r="M2393" s="413"/>
      <c r="N2393" s="421"/>
      <c r="O2393" s="421"/>
      <c r="P2393" s="414"/>
      <c r="Q2393" s="413"/>
      <c r="R2393" s="413"/>
      <c r="S2393" s="413"/>
      <c r="T2393" s="413"/>
      <c r="U2393" s="412"/>
      <c r="V2393" s="412"/>
      <c r="W2393" s="413"/>
      <c r="X2393" s="413"/>
      <c r="Y2393" s="413"/>
      <c r="Z2393" s="412"/>
      <c r="AA2393" s="412"/>
      <c r="AB2393" s="422"/>
      <c r="AC2393" s="412"/>
      <c r="AD2393" s="412"/>
      <c r="AE2393" s="412"/>
      <c r="AF2393" s="412"/>
      <c r="AG2393" s="412"/>
      <c r="AH2393" s="412"/>
      <c r="AI2393" s="413"/>
    </row>
    <row r="2394" spans="1:35" s="154" customFormat="1">
      <c r="A2394" s="413"/>
      <c r="B2394" s="413"/>
      <c r="C2394" s="426"/>
      <c r="D2394" s="413"/>
      <c r="E2394" s="413"/>
      <c r="F2394" s="413"/>
      <c r="G2394" s="419"/>
      <c r="H2394" s="419"/>
      <c r="I2394" s="413"/>
      <c r="J2394" s="420"/>
      <c r="K2394" s="413"/>
      <c r="L2394" s="426"/>
      <c r="M2394" s="413"/>
      <c r="N2394" s="421"/>
      <c r="O2394" s="421"/>
      <c r="P2394" s="414"/>
      <c r="Q2394" s="413"/>
      <c r="R2394" s="413"/>
      <c r="S2394" s="413"/>
      <c r="T2394" s="413"/>
      <c r="U2394" s="412"/>
      <c r="V2394" s="412"/>
      <c r="W2394" s="413"/>
      <c r="X2394" s="413"/>
      <c r="Y2394" s="413"/>
      <c r="Z2394" s="413"/>
      <c r="AA2394" s="413"/>
      <c r="AB2394" s="422"/>
      <c r="AC2394" s="413"/>
      <c r="AD2394" s="428"/>
      <c r="AE2394" s="413"/>
      <c r="AF2394" s="412"/>
      <c r="AG2394" s="412"/>
      <c r="AH2394" s="413"/>
      <c r="AI2394" s="413"/>
    </row>
    <row r="2395" spans="1:35" s="154" customFormat="1">
      <c r="A2395" s="413"/>
      <c r="B2395" s="413"/>
      <c r="C2395" s="426"/>
      <c r="D2395" s="413"/>
      <c r="E2395" s="413"/>
      <c r="F2395" s="413"/>
      <c r="G2395" s="419"/>
      <c r="H2395" s="419"/>
      <c r="I2395" s="413"/>
      <c r="J2395" s="420"/>
      <c r="K2395" s="413"/>
      <c r="L2395" s="426"/>
      <c r="M2395" s="413"/>
      <c r="N2395" s="421"/>
      <c r="O2395" s="421"/>
      <c r="P2395" s="414"/>
      <c r="Q2395" s="413"/>
      <c r="R2395" s="413"/>
      <c r="S2395" s="413"/>
      <c r="T2395" s="413"/>
      <c r="U2395" s="412"/>
      <c r="V2395" s="412"/>
      <c r="W2395" s="413"/>
      <c r="X2395" s="413"/>
      <c r="Y2395" s="413"/>
      <c r="Z2395" s="412"/>
      <c r="AA2395" s="412"/>
      <c r="AB2395" s="422"/>
      <c r="AC2395" s="412"/>
      <c r="AD2395" s="412"/>
      <c r="AE2395" s="412"/>
      <c r="AF2395" s="412"/>
      <c r="AG2395" s="412"/>
      <c r="AH2395" s="412"/>
      <c r="AI2395" s="413"/>
    </row>
    <row r="2396" spans="1:35" s="154" customFormat="1">
      <c r="A2396" s="413"/>
      <c r="B2396" s="413"/>
      <c r="C2396" s="426"/>
      <c r="D2396" s="413"/>
      <c r="E2396" s="413"/>
      <c r="F2396" s="413"/>
      <c r="G2396" s="419"/>
      <c r="H2396" s="419"/>
      <c r="I2396" s="413"/>
      <c r="J2396" s="420"/>
      <c r="K2396" s="413"/>
      <c r="L2396" s="426"/>
      <c r="M2396" s="413"/>
      <c r="N2396" s="421"/>
      <c r="O2396" s="421"/>
      <c r="P2396" s="414"/>
      <c r="Q2396" s="413"/>
      <c r="R2396" s="413"/>
      <c r="S2396" s="413"/>
      <c r="T2396" s="413"/>
      <c r="U2396" s="412"/>
      <c r="V2396" s="412"/>
      <c r="W2396" s="413"/>
      <c r="X2396" s="413"/>
      <c r="Y2396" s="413"/>
      <c r="Z2396" s="412"/>
      <c r="AA2396" s="412"/>
      <c r="AB2396" s="422"/>
      <c r="AC2396" s="412"/>
      <c r="AD2396" s="412"/>
      <c r="AE2396" s="412"/>
      <c r="AF2396" s="412"/>
      <c r="AG2396" s="412"/>
      <c r="AH2396" s="412"/>
      <c r="AI2396" s="413"/>
    </row>
    <row r="2397" spans="1:35" s="154" customFormat="1">
      <c r="A2397" s="413"/>
      <c r="B2397" s="413"/>
      <c r="C2397" s="426"/>
      <c r="D2397" s="413"/>
      <c r="E2397" s="413"/>
      <c r="F2397" s="413"/>
      <c r="G2397" s="419"/>
      <c r="H2397" s="419"/>
      <c r="I2397" s="413"/>
      <c r="J2397" s="420"/>
      <c r="K2397" s="413"/>
      <c r="L2397" s="426"/>
      <c r="M2397" s="413"/>
      <c r="N2397" s="421"/>
      <c r="O2397" s="421"/>
      <c r="P2397" s="414"/>
      <c r="Q2397" s="413"/>
      <c r="R2397" s="412"/>
      <c r="S2397" s="413"/>
      <c r="T2397" s="413"/>
      <c r="U2397" s="412"/>
      <c r="V2397" s="412"/>
      <c r="W2397" s="413"/>
      <c r="X2397" s="413"/>
      <c r="Y2397" s="413"/>
      <c r="Z2397" s="412"/>
      <c r="AA2397" s="412"/>
      <c r="AB2397" s="422"/>
      <c r="AC2397" s="412"/>
      <c r="AD2397" s="412"/>
      <c r="AE2397" s="412"/>
      <c r="AF2397" s="412"/>
      <c r="AG2397" s="412"/>
      <c r="AH2397" s="412"/>
      <c r="AI2397" s="413"/>
    </row>
    <row r="2398" spans="1:35" s="154" customFormat="1">
      <c r="A2398" s="413"/>
      <c r="B2398" s="413"/>
      <c r="C2398" s="426"/>
      <c r="D2398" s="413"/>
      <c r="E2398" s="413"/>
      <c r="F2398" s="413"/>
      <c r="G2398" s="419"/>
      <c r="H2398" s="419"/>
      <c r="I2398" s="413"/>
      <c r="J2398" s="420"/>
      <c r="K2398" s="413"/>
      <c r="L2398" s="426"/>
      <c r="M2398" s="413"/>
      <c r="N2398" s="421"/>
      <c r="O2398" s="421"/>
      <c r="P2398" s="414"/>
      <c r="Q2398" s="413"/>
      <c r="R2398" s="413"/>
      <c r="S2398" s="413"/>
      <c r="T2398" s="413"/>
      <c r="U2398" s="412"/>
      <c r="V2398" s="412"/>
      <c r="W2398" s="413"/>
      <c r="X2398" s="413"/>
      <c r="Y2398" s="413"/>
      <c r="Z2398" s="412"/>
      <c r="AA2398" s="412"/>
      <c r="AB2398" s="422"/>
      <c r="AC2398" s="412"/>
      <c r="AD2398" s="412"/>
      <c r="AE2398" s="412"/>
      <c r="AF2398" s="412"/>
      <c r="AG2398" s="412"/>
      <c r="AH2398" s="412"/>
      <c r="AI2398" s="413"/>
    </row>
    <row r="2399" spans="1:35" s="154" customFormat="1">
      <c r="A2399" s="413"/>
      <c r="B2399" s="413"/>
      <c r="C2399" s="426"/>
      <c r="D2399" s="413"/>
      <c r="E2399" s="413"/>
      <c r="F2399" s="413"/>
      <c r="G2399" s="419"/>
      <c r="H2399" s="419"/>
      <c r="I2399" s="413"/>
      <c r="J2399" s="420"/>
      <c r="K2399" s="413"/>
      <c r="L2399" s="426"/>
      <c r="M2399" s="413"/>
      <c r="N2399" s="421"/>
      <c r="O2399" s="421"/>
      <c r="P2399" s="414"/>
      <c r="Q2399" s="413"/>
      <c r="R2399" s="412"/>
      <c r="S2399" s="413"/>
      <c r="T2399" s="413"/>
      <c r="U2399" s="412"/>
      <c r="V2399" s="412"/>
      <c r="W2399" s="413"/>
      <c r="X2399" s="413"/>
      <c r="Y2399" s="413"/>
      <c r="Z2399" s="412"/>
      <c r="AA2399" s="412"/>
      <c r="AB2399" s="422"/>
      <c r="AC2399" s="412"/>
      <c r="AD2399" s="412"/>
      <c r="AE2399" s="412"/>
      <c r="AF2399" s="412"/>
      <c r="AG2399" s="412"/>
      <c r="AH2399" s="412"/>
      <c r="AI2399" s="413"/>
    </row>
    <row r="2400" spans="1:35" s="154" customFormat="1">
      <c r="A2400" s="413"/>
      <c r="B2400" s="413"/>
      <c r="C2400" s="426"/>
      <c r="D2400" s="413"/>
      <c r="E2400" s="413"/>
      <c r="F2400" s="413"/>
      <c r="G2400" s="419"/>
      <c r="H2400" s="419"/>
      <c r="I2400" s="413"/>
      <c r="J2400" s="420"/>
      <c r="K2400" s="413"/>
      <c r="L2400" s="426"/>
      <c r="M2400" s="413"/>
      <c r="N2400" s="421"/>
      <c r="O2400" s="421"/>
      <c r="P2400" s="414"/>
      <c r="Q2400" s="413"/>
      <c r="R2400" s="413"/>
      <c r="S2400" s="413"/>
      <c r="T2400" s="413"/>
      <c r="U2400" s="412"/>
      <c r="V2400" s="412"/>
      <c r="W2400" s="413"/>
      <c r="X2400" s="413"/>
      <c r="Y2400" s="413"/>
      <c r="Z2400" s="412"/>
      <c r="AA2400" s="412"/>
      <c r="AB2400" s="422"/>
      <c r="AC2400" s="412"/>
      <c r="AD2400" s="412"/>
      <c r="AE2400" s="412"/>
      <c r="AF2400" s="412"/>
      <c r="AG2400" s="412"/>
      <c r="AH2400" s="412"/>
      <c r="AI2400" s="413"/>
    </row>
    <row r="2401" spans="1:35" s="154" customFormat="1">
      <c r="A2401" s="413"/>
      <c r="B2401" s="413"/>
      <c r="C2401" s="426"/>
      <c r="D2401" s="413"/>
      <c r="E2401" s="413"/>
      <c r="F2401" s="413"/>
      <c r="G2401" s="419"/>
      <c r="H2401" s="419"/>
      <c r="I2401" s="413"/>
      <c r="J2401" s="420"/>
      <c r="K2401" s="413"/>
      <c r="L2401" s="426"/>
      <c r="M2401" s="413"/>
      <c r="N2401" s="421"/>
      <c r="O2401" s="421"/>
      <c r="P2401" s="414"/>
      <c r="Q2401" s="413"/>
      <c r="R2401" s="412"/>
      <c r="S2401" s="413"/>
      <c r="T2401" s="413"/>
      <c r="U2401" s="412"/>
      <c r="V2401" s="412"/>
      <c r="W2401" s="413"/>
      <c r="X2401" s="413"/>
      <c r="Y2401" s="413"/>
      <c r="Z2401" s="412"/>
      <c r="AA2401" s="412"/>
      <c r="AB2401" s="422"/>
      <c r="AC2401" s="412"/>
      <c r="AD2401" s="412"/>
      <c r="AE2401" s="412"/>
      <c r="AF2401" s="412"/>
      <c r="AG2401" s="412"/>
      <c r="AH2401" s="412"/>
      <c r="AI2401" s="413"/>
    </row>
    <row r="2402" spans="1:35" s="154" customFormat="1">
      <c r="A2402" s="413"/>
      <c r="B2402" s="413"/>
      <c r="C2402" s="426"/>
      <c r="D2402" s="413"/>
      <c r="E2402" s="413"/>
      <c r="F2402" s="413"/>
      <c r="G2402" s="419"/>
      <c r="H2402" s="419"/>
      <c r="I2402" s="413"/>
      <c r="J2402" s="420"/>
      <c r="K2402" s="413"/>
      <c r="L2402" s="426"/>
      <c r="M2402" s="413"/>
      <c r="N2402" s="421"/>
      <c r="O2402" s="421"/>
      <c r="P2402" s="414"/>
      <c r="Q2402" s="413"/>
      <c r="R2402" s="413"/>
      <c r="S2402" s="413"/>
      <c r="T2402" s="413"/>
      <c r="U2402" s="412"/>
      <c r="V2402" s="412"/>
      <c r="W2402" s="413"/>
      <c r="X2402" s="413"/>
      <c r="Y2402" s="413"/>
      <c r="Z2402" s="412"/>
      <c r="AA2402" s="412"/>
      <c r="AB2402" s="422"/>
      <c r="AC2402" s="412"/>
      <c r="AD2402" s="412"/>
      <c r="AE2402" s="412"/>
      <c r="AF2402" s="412"/>
      <c r="AG2402" s="412"/>
      <c r="AH2402" s="412"/>
      <c r="AI2402" s="413"/>
    </row>
    <row r="2403" spans="1:35" s="154" customFormat="1">
      <c r="A2403" s="413"/>
      <c r="B2403" s="413"/>
      <c r="C2403" s="426"/>
      <c r="D2403" s="413"/>
      <c r="E2403" s="423"/>
      <c r="F2403" s="413"/>
      <c r="G2403" s="419"/>
      <c r="H2403" s="419"/>
      <c r="I2403" s="413"/>
      <c r="J2403" s="420"/>
      <c r="K2403" s="413"/>
      <c r="L2403" s="426"/>
      <c r="M2403" s="413"/>
      <c r="N2403" s="421"/>
      <c r="O2403" s="421"/>
      <c r="P2403" s="414"/>
      <c r="Q2403" s="413"/>
      <c r="R2403" s="413"/>
      <c r="S2403" s="413"/>
      <c r="T2403" s="413"/>
      <c r="U2403" s="412"/>
      <c r="V2403" s="412"/>
      <c r="W2403" s="413"/>
      <c r="X2403" s="413"/>
      <c r="Y2403" s="413"/>
      <c r="Z2403" s="412"/>
      <c r="AA2403" s="412"/>
      <c r="AB2403" s="422"/>
      <c r="AC2403" s="412"/>
      <c r="AD2403" s="412"/>
      <c r="AE2403" s="412"/>
      <c r="AF2403" s="412"/>
      <c r="AG2403" s="412"/>
      <c r="AH2403" s="412"/>
      <c r="AI2403" s="413"/>
    </row>
    <row r="2404" spans="1:35" s="154" customFormat="1">
      <c r="A2404" s="413"/>
      <c r="B2404" s="413"/>
      <c r="C2404" s="426"/>
      <c r="D2404" s="413"/>
      <c r="E2404" s="423"/>
      <c r="F2404" s="413"/>
      <c r="G2404" s="419"/>
      <c r="H2404" s="419"/>
      <c r="I2404" s="413"/>
      <c r="J2404" s="420"/>
      <c r="K2404" s="413"/>
      <c r="L2404" s="426"/>
      <c r="M2404" s="413"/>
      <c r="N2404" s="421"/>
      <c r="O2404" s="421"/>
      <c r="P2404" s="414"/>
      <c r="Q2404" s="413"/>
      <c r="R2404" s="413"/>
      <c r="S2404" s="413"/>
      <c r="T2404" s="413"/>
      <c r="U2404" s="412"/>
      <c r="V2404" s="412"/>
      <c r="W2404" s="413"/>
      <c r="X2404" s="413"/>
      <c r="Y2404" s="413"/>
      <c r="Z2404" s="413"/>
      <c r="AA2404" s="413"/>
      <c r="AB2404" s="422"/>
      <c r="AC2404" s="413"/>
      <c r="AD2404" s="428"/>
      <c r="AE2404" s="413"/>
      <c r="AF2404" s="412"/>
      <c r="AG2404" s="412"/>
      <c r="AH2404" s="413"/>
      <c r="AI2404" s="413"/>
    </row>
    <row r="2405" spans="1:35" s="154" customFormat="1">
      <c r="A2405" s="413"/>
      <c r="B2405" s="413"/>
      <c r="C2405" s="426"/>
      <c r="D2405" s="413"/>
      <c r="E2405" s="423"/>
      <c r="F2405" s="413"/>
      <c r="G2405" s="419"/>
      <c r="H2405" s="419"/>
      <c r="I2405" s="413"/>
      <c r="J2405" s="420"/>
      <c r="K2405" s="413"/>
      <c r="L2405" s="426"/>
      <c r="M2405" s="413"/>
      <c r="N2405" s="421"/>
      <c r="O2405" s="421"/>
      <c r="P2405" s="414"/>
      <c r="Q2405" s="413"/>
      <c r="R2405" s="413"/>
      <c r="S2405" s="413"/>
      <c r="T2405" s="413"/>
      <c r="U2405" s="412"/>
      <c r="V2405" s="412"/>
      <c r="W2405" s="413"/>
      <c r="X2405" s="413"/>
      <c r="Y2405" s="413"/>
      <c r="Z2405" s="412"/>
      <c r="AA2405" s="412"/>
      <c r="AB2405" s="422"/>
      <c r="AC2405" s="412"/>
      <c r="AD2405" s="412"/>
      <c r="AE2405" s="412"/>
      <c r="AF2405" s="412"/>
      <c r="AG2405" s="412"/>
      <c r="AH2405" s="412"/>
      <c r="AI2405" s="413"/>
    </row>
    <row r="2406" spans="1:35" s="154" customFormat="1">
      <c r="A2406" s="413"/>
      <c r="B2406" s="413"/>
      <c r="C2406" s="426"/>
      <c r="D2406" s="413"/>
      <c r="E2406" s="413"/>
      <c r="F2406" s="413"/>
      <c r="G2406" s="419"/>
      <c r="H2406" s="419"/>
      <c r="I2406" s="413"/>
      <c r="J2406" s="420"/>
      <c r="K2406" s="413"/>
      <c r="L2406" s="426"/>
      <c r="M2406" s="413"/>
      <c r="N2406" s="421"/>
      <c r="O2406" s="421"/>
      <c r="P2406" s="414"/>
      <c r="Q2406" s="413"/>
      <c r="R2406" s="412"/>
      <c r="S2406" s="413"/>
      <c r="T2406" s="413"/>
      <c r="U2406" s="412"/>
      <c r="V2406" s="412"/>
      <c r="W2406" s="413"/>
      <c r="X2406" s="413"/>
      <c r="Y2406" s="413"/>
      <c r="Z2406" s="412"/>
      <c r="AA2406" s="412"/>
      <c r="AB2406" s="422"/>
      <c r="AC2406" s="412"/>
      <c r="AD2406" s="412"/>
      <c r="AE2406" s="412"/>
      <c r="AF2406" s="412"/>
      <c r="AG2406" s="412"/>
      <c r="AH2406" s="412"/>
      <c r="AI2406" s="413"/>
    </row>
    <row r="2407" spans="1:35" s="154" customFormat="1">
      <c r="A2407" s="413"/>
      <c r="B2407" s="413"/>
      <c r="C2407" s="426"/>
      <c r="D2407" s="413"/>
      <c r="E2407" s="413"/>
      <c r="F2407" s="413"/>
      <c r="G2407" s="419"/>
      <c r="H2407" s="419"/>
      <c r="I2407" s="413"/>
      <c r="J2407" s="420"/>
      <c r="K2407" s="413"/>
      <c r="L2407" s="426"/>
      <c r="M2407" s="413"/>
      <c r="N2407" s="421"/>
      <c r="O2407" s="421"/>
      <c r="P2407" s="414"/>
      <c r="Q2407" s="413"/>
      <c r="R2407" s="413"/>
      <c r="S2407" s="413"/>
      <c r="T2407" s="413"/>
      <c r="U2407" s="412"/>
      <c r="V2407" s="412"/>
      <c r="W2407" s="413"/>
      <c r="X2407" s="413"/>
      <c r="Y2407" s="413"/>
      <c r="Z2407" s="412"/>
      <c r="AA2407" s="412"/>
      <c r="AB2407" s="422"/>
      <c r="AC2407" s="412"/>
      <c r="AD2407" s="412"/>
      <c r="AE2407" s="412"/>
      <c r="AF2407" s="412"/>
      <c r="AG2407" s="412"/>
      <c r="AH2407" s="412"/>
      <c r="AI2407" s="413"/>
    </row>
    <row r="2408" spans="1:35" s="154" customFormat="1">
      <c r="A2408" s="413"/>
      <c r="B2408" s="413"/>
      <c r="C2408" s="426"/>
      <c r="D2408" s="413"/>
      <c r="E2408" s="413"/>
      <c r="F2408" s="413"/>
      <c r="G2408" s="419"/>
      <c r="H2408" s="419"/>
      <c r="I2408" s="413"/>
      <c r="J2408" s="420"/>
      <c r="K2408" s="413"/>
      <c r="L2408" s="426"/>
      <c r="M2408" s="413"/>
      <c r="N2408" s="421"/>
      <c r="O2408" s="421"/>
      <c r="P2408" s="414"/>
      <c r="Q2408" s="413"/>
      <c r="R2408" s="413"/>
      <c r="S2408" s="413"/>
      <c r="T2408" s="413"/>
      <c r="U2408" s="412"/>
      <c r="V2408" s="412"/>
      <c r="W2408" s="413"/>
      <c r="X2408" s="413"/>
      <c r="Y2408" s="413"/>
      <c r="Z2408" s="412"/>
      <c r="AA2408" s="412"/>
      <c r="AB2408" s="422"/>
      <c r="AC2408" s="412"/>
      <c r="AD2408" s="412"/>
      <c r="AE2408" s="412"/>
      <c r="AF2408" s="412"/>
      <c r="AG2408" s="412"/>
      <c r="AH2408" s="412"/>
      <c r="AI2408" s="413"/>
    </row>
    <row r="2409" spans="1:35" s="154" customFormat="1">
      <c r="A2409" s="413"/>
      <c r="B2409" s="413"/>
      <c r="C2409" s="426"/>
      <c r="D2409" s="413"/>
      <c r="E2409" s="413"/>
      <c r="F2409" s="413"/>
      <c r="G2409" s="419"/>
      <c r="H2409" s="419"/>
      <c r="I2409" s="413"/>
      <c r="J2409" s="420"/>
      <c r="K2409" s="413"/>
      <c r="L2409" s="426"/>
      <c r="M2409" s="413"/>
      <c r="N2409" s="421"/>
      <c r="O2409" s="421"/>
      <c r="P2409" s="414"/>
      <c r="Q2409" s="413"/>
      <c r="R2409" s="413"/>
      <c r="S2409" s="413"/>
      <c r="T2409" s="413"/>
      <c r="U2409" s="412"/>
      <c r="V2409" s="412"/>
      <c r="W2409" s="413"/>
      <c r="X2409" s="413"/>
      <c r="Y2409" s="413"/>
      <c r="Z2409" s="412"/>
      <c r="AA2409" s="412"/>
      <c r="AB2409" s="422"/>
      <c r="AC2409" s="412"/>
      <c r="AD2409" s="412"/>
      <c r="AE2409" s="412"/>
      <c r="AF2409" s="412"/>
      <c r="AG2409" s="412"/>
      <c r="AH2409" s="412"/>
      <c r="AI2409" s="413"/>
    </row>
    <row r="2410" spans="1:35" s="154" customFormat="1">
      <c r="A2410" s="413"/>
      <c r="B2410" s="413"/>
      <c r="C2410" s="426"/>
      <c r="D2410" s="413"/>
      <c r="E2410" s="413"/>
      <c r="F2410" s="413"/>
      <c r="G2410" s="419"/>
      <c r="H2410" s="419"/>
      <c r="I2410" s="413"/>
      <c r="J2410" s="420"/>
      <c r="K2410" s="413"/>
      <c r="L2410" s="426"/>
      <c r="M2410" s="413"/>
      <c r="N2410" s="421"/>
      <c r="O2410" s="421"/>
      <c r="P2410" s="414"/>
      <c r="Q2410" s="413"/>
      <c r="R2410" s="412"/>
      <c r="S2410" s="413"/>
      <c r="T2410" s="413"/>
      <c r="U2410" s="412"/>
      <c r="V2410" s="412"/>
      <c r="W2410" s="413"/>
      <c r="X2410" s="413"/>
      <c r="Y2410" s="413"/>
      <c r="Z2410" s="412"/>
      <c r="AA2410" s="412"/>
      <c r="AB2410" s="422"/>
      <c r="AC2410" s="412"/>
      <c r="AD2410" s="412"/>
      <c r="AE2410" s="412"/>
      <c r="AF2410" s="412"/>
      <c r="AG2410" s="412"/>
      <c r="AH2410" s="412"/>
      <c r="AI2410" s="413"/>
    </row>
    <row r="2411" spans="1:35" s="154" customFormat="1">
      <c r="A2411" s="413"/>
      <c r="B2411" s="413"/>
      <c r="C2411" s="426"/>
      <c r="D2411" s="413"/>
      <c r="E2411" s="413"/>
      <c r="F2411" s="413"/>
      <c r="G2411" s="419"/>
      <c r="H2411" s="419"/>
      <c r="I2411" s="413"/>
      <c r="J2411" s="420"/>
      <c r="K2411" s="413"/>
      <c r="L2411" s="426"/>
      <c r="M2411" s="413"/>
      <c r="N2411" s="421"/>
      <c r="O2411" s="421"/>
      <c r="P2411" s="414"/>
      <c r="Q2411" s="413"/>
      <c r="R2411" s="413"/>
      <c r="S2411" s="413"/>
      <c r="T2411" s="413"/>
      <c r="U2411" s="412"/>
      <c r="V2411" s="412"/>
      <c r="W2411" s="413"/>
      <c r="X2411" s="413"/>
      <c r="Y2411" s="413"/>
      <c r="Z2411" s="412"/>
      <c r="AA2411" s="412"/>
      <c r="AB2411" s="422"/>
      <c r="AC2411" s="412"/>
      <c r="AD2411" s="412"/>
      <c r="AE2411" s="412"/>
      <c r="AF2411" s="412"/>
      <c r="AG2411" s="412"/>
      <c r="AH2411" s="412"/>
      <c r="AI2411" s="413"/>
    </row>
    <row r="2412" spans="1:35" s="154" customFormat="1">
      <c r="A2412" s="413"/>
      <c r="B2412" s="413"/>
      <c r="C2412" s="426"/>
      <c r="D2412" s="413"/>
      <c r="E2412" s="413"/>
      <c r="F2412" s="413"/>
      <c r="G2412" s="419"/>
      <c r="H2412" s="419"/>
      <c r="I2412" s="413"/>
      <c r="J2412" s="420"/>
      <c r="K2412" s="413"/>
      <c r="L2412" s="426"/>
      <c r="M2412" s="413"/>
      <c r="N2412" s="421"/>
      <c r="O2412" s="421"/>
      <c r="P2412" s="414"/>
      <c r="Q2412" s="413"/>
      <c r="R2412" s="412"/>
      <c r="S2412" s="413"/>
      <c r="T2412" s="413"/>
      <c r="U2412" s="412"/>
      <c r="V2412" s="412"/>
      <c r="W2412" s="413"/>
      <c r="X2412" s="413"/>
      <c r="Y2412" s="413"/>
      <c r="Z2412" s="412"/>
      <c r="AA2412" s="412"/>
      <c r="AB2412" s="422"/>
      <c r="AC2412" s="412"/>
      <c r="AD2412" s="412"/>
      <c r="AE2412" s="412"/>
      <c r="AF2412" s="412"/>
      <c r="AG2412" s="412"/>
      <c r="AH2412" s="412"/>
      <c r="AI2412" s="413"/>
    </row>
    <row r="2413" spans="1:35" s="154" customFormat="1">
      <c r="A2413" s="413"/>
      <c r="B2413" s="413"/>
      <c r="C2413" s="426"/>
      <c r="D2413" s="413"/>
      <c r="E2413" s="413"/>
      <c r="F2413" s="413"/>
      <c r="G2413" s="419"/>
      <c r="H2413" s="419"/>
      <c r="I2413" s="413"/>
      <c r="J2413" s="420"/>
      <c r="K2413" s="413"/>
      <c r="L2413" s="426"/>
      <c r="M2413" s="413"/>
      <c r="N2413" s="421"/>
      <c r="O2413" s="421"/>
      <c r="P2413" s="414"/>
      <c r="Q2413" s="413"/>
      <c r="R2413" s="423"/>
      <c r="S2413" s="413"/>
      <c r="T2413" s="413"/>
      <c r="U2413" s="412"/>
      <c r="V2413" s="412"/>
      <c r="W2413" s="413"/>
      <c r="X2413" s="413"/>
      <c r="Y2413" s="413"/>
      <c r="Z2413" s="413"/>
      <c r="AA2413" s="413"/>
      <c r="AB2413" s="422"/>
      <c r="AC2413" s="413"/>
      <c r="AD2413" s="428"/>
      <c r="AE2413" s="413"/>
      <c r="AF2413" s="412"/>
      <c r="AG2413" s="412"/>
      <c r="AH2413" s="413"/>
      <c r="AI2413" s="413"/>
    </row>
    <row r="2414" spans="1:35" s="154" customFormat="1">
      <c r="A2414" s="413"/>
      <c r="B2414" s="413"/>
      <c r="C2414" s="426"/>
      <c r="D2414" s="413"/>
      <c r="E2414" s="413"/>
      <c r="F2414" s="413"/>
      <c r="G2414" s="419"/>
      <c r="H2414" s="419"/>
      <c r="I2414" s="413"/>
      <c r="J2414" s="420"/>
      <c r="K2414" s="413"/>
      <c r="L2414" s="426"/>
      <c r="M2414" s="413"/>
      <c r="N2414" s="421"/>
      <c r="O2414" s="421"/>
      <c r="P2414" s="413"/>
      <c r="Q2414" s="413"/>
      <c r="R2414" s="413"/>
      <c r="S2414" s="413"/>
      <c r="T2414" s="413"/>
      <c r="U2414" s="412"/>
      <c r="V2414" s="412"/>
      <c r="W2414" s="413"/>
      <c r="X2414" s="413"/>
      <c r="Y2414" s="413"/>
      <c r="Z2414" s="412"/>
      <c r="AA2414" s="412"/>
      <c r="AB2414" s="422"/>
      <c r="AC2414" s="412"/>
      <c r="AD2414" s="412"/>
      <c r="AE2414" s="412"/>
      <c r="AF2414" s="412"/>
      <c r="AG2414" s="412"/>
      <c r="AH2414" s="412"/>
      <c r="AI2414" s="413"/>
    </row>
    <row r="2415" spans="1:35" s="154" customFormat="1">
      <c r="A2415" s="413"/>
      <c r="B2415" s="413"/>
      <c r="C2415" s="426"/>
      <c r="D2415" s="413"/>
      <c r="E2415" s="413"/>
      <c r="F2415" s="413"/>
      <c r="G2415" s="419"/>
      <c r="H2415" s="419"/>
      <c r="I2415" s="413"/>
      <c r="J2415" s="420"/>
      <c r="K2415" s="413"/>
      <c r="L2415" s="426"/>
      <c r="M2415" s="413"/>
      <c r="N2415" s="421"/>
      <c r="O2415" s="421"/>
      <c r="P2415" s="413"/>
      <c r="Q2415" s="413"/>
      <c r="R2415" s="412"/>
      <c r="S2415" s="413"/>
      <c r="T2415" s="413"/>
      <c r="U2415" s="412"/>
      <c r="V2415" s="412"/>
      <c r="W2415" s="413"/>
      <c r="X2415" s="413"/>
      <c r="Y2415" s="413"/>
      <c r="Z2415" s="412"/>
      <c r="AA2415" s="412"/>
      <c r="AB2415" s="422"/>
      <c r="AC2415" s="412"/>
      <c r="AD2415" s="412"/>
      <c r="AE2415" s="412"/>
      <c r="AF2415" s="412"/>
      <c r="AG2415" s="412"/>
      <c r="AH2415" s="412"/>
      <c r="AI2415" s="413"/>
    </row>
    <row r="2416" spans="1:35" s="154" customFormat="1">
      <c r="A2416" s="413"/>
      <c r="B2416" s="413"/>
      <c r="C2416" s="426"/>
      <c r="D2416" s="413"/>
      <c r="E2416" s="413"/>
      <c r="F2416" s="413"/>
      <c r="G2416" s="419"/>
      <c r="H2416" s="419"/>
      <c r="I2416" s="413"/>
      <c r="J2416" s="420"/>
      <c r="K2416" s="413"/>
      <c r="L2416" s="426"/>
      <c r="M2416" s="413"/>
      <c r="N2416" s="421"/>
      <c r="O2416" s="421"/>
      <c r="P2416" s="413"/>
      <c r="Q2416" s="413"/>
      <c r="R2416" s="413"/>
      <c r="S2416" s="413"/>
      <c r="T2416" s="413"/>
      <c r="U2416" s="412"/>
      <c r="V2416" s="412"/>
      <c r="W2416" s="413"/>
      <c r="X2416" s="413"/>
      <c r="Y2416" s="413"/>
      <c r="Z2416" s="412"/>
      <c r="AA2416" s="412"/>
      <c r="AB2416" s="422"/>
      <c r="AC2416" s="412"/>
      <c r="AD2416" s="412"/>
      <c r="AE2416" s="412"/>
      <c r="AF2416" s="412"/>
      <c r="AG2416" s="412"/>
      <c r="AH2416" s="412"/>
      <c r="AI2416" s="413"/>
    </row>
    <row r="2417" spans="1:35" s="154" customFormat="1">
      <c r="A2417" s="413"/>
      <c r="B2417" s="413"/>
      <c r="C2417" s="426"/>
      <c r="D2417" s="413"/>
      <c r="E2417" s="412"/>
      <c r="F2417" s="412"/>
      <c r="G2417" s="419"/>
      <c r="H2417" s="419"/>
      <c r="I2417" s="413"/>
      <c r="J2417" s="420"/>
      <c r="K2417" s="413"/>
      <c r="L2417" s="426"/>
      <c r="M2417" s="413"/>
      <c r="N2417" s="421"/>
      <c r="O2417" s="421"/>
      <c r="P2417" s="413"/>
      <c r="Q2417" s="413"/>
      <c r="R2417" s="413"/>
      <c r="S2417" s="413"/>
      <c r="T2417" s="413"/>
      <c r="U2417" s="412"/>
      <c r="V2417" s="412"/>
      <c r="W2417" s="413"/>
      <c r="X2417" s="413"/>
      <c r="Y2417" s="413"/>
      <c r="Z2417" s="413"/>
      <c r="AA2417" s="413"/>
      <c r="AB2417" s="422"/>
      <c r="AC2417" s="413"/>
      <c r="AD2417" s="412"/>
      <c r="AE2417" s="412"/>
      <c r="AF2417" s="412"/>
      <c r="AG2417" s="412"/>
      <c r="AH2417" s="412"/>
      <c r="AI2417" s="413"/>
    </row>
    <row r="2418" spans="1:35" s="154" customFormat="1">
      <c r="A2418" s="413"/>
      <c r="B2418" s="413"/>
      <c r="C2418" s="426"/>
      <c r="D2418" s="413"/>
      <c r="E2418" s="412"/>
      <c r="F2418" s="412"/>
      <c r="G2418" s="419"/>
      <c r="H2418" s="419"/>
      <c r="I2418" s="413"/>
      <c r="J2418" s="420"/>
      <c r="K2418" s="413"/>
      <c r="L2418" s="426"/>
      <c r="M2418" s="413"/>
      <c r="N2418" s="421"/>
      <c r="O2418" s="421"/>
      <c r="P2418" s="413"/>
      <c r="Q2418" s="413"/>
      <c r="R2418" s="413"/>
      <c r="S2418" s="413"/>
      <c r="T2418" s="413"/>
      <c r="U2418" s="412"/>
      <c r="V2418" s="412"/>
      <c r="W2418" s="413"/>
      <c r="X2418" s="413"/>
      <c r="Y2418" s="413"/>
      <c r="Z2418" s="412"/>
      <c r="AA2418" s="412"/>
      <c r="AB2418" s="422"/>
      <c r="AC2418" s="412"/>
      <c r="AD2418" s="412"/>
      <c r="AE2418" s="412"/>
      <c r="AF2418" s="412"/>
      <c r="AG2418" s="412"/>
      <c r="AH2418" s="412"/>
      <c r="AI2418" s="413"/>
    </row>
    <row r="2419" spans="1:35" s="154" customFormat="1">
      <c r="A2419" s="413"/>
      <c r="B2419" s="413"/>
      <c r="C2419" s="426"/>
      <c r="D2419" s="413"/>
      <c r="E2419" s="412"/>
      <c r="F2419" s="412"/>
      <c r="G2419" s="419"/>
      <c r="H2419" s="419"/>
      <c r="I2419" s="413"/>
      <c r="J2419" s="420"/>
      <c r="K2419" s="413"/>
      <c r="L2419" s="426"/>
      <c r="M2419" s="413"/>
      <c r="N2419" s="421"/>
      <c r="O2419" s="421"/>
      <c r="P2419" s="413"/>
      <c r="Q2419" s="413"/>
      <c r="R2419" s="413"/>
      <c r="S2419" s="413"/>
      <c r="T2419" s="413"/>
      <c r="U2419" s="412"/>
      <c r="V2419" s="412"/>
      <c r="W2419" s="413"/>
      <c r="X2419" s="413"/>
      <c r="Y2419" s="413"/>
      <c r="Z2419" s="412"/>
      <c r="AA2419" s="412"/>
      <c r="AB2419" s="422"/>
      <c r="AC2419" s="412"/>
      <c r="AD2419" s="412"/>
      <c r="AE2419" s="412"/>
      <c r="AF2419" s="412"/>
      <c r="AG2419" s="412"/>
      <c r="AH2419" s="412"/>
      <c r="AI2419" s="413"/>
    </row>
    <row r="2420" spans="1:35" s="154" customFormat="1">
      <c r="A2420" s="413"/>
      <c r="B2420" s="413"/>
      <c r="C2420" s="426"/>
      <c r="D2420" s="413"/>
      <c r="E2420" s="412"/>
      <c r="F2420" s="412"/>
      <c r="G2420" s="419"/>
      <c r="H2420" s="419"/>
      <c r="I2420" s="413"/>
      <c r="J2420" s="420"/>
      <c r="K2420" s="413"/>
      <c r="L2420" s="426"/>
      <c r="M2420" s="413"/>
      <c r="N2420" s="421"/>
      <c r="O2420" s="421"/>
      <c r="P2420" s="413"/>
      <c r="Q2420" s="413"/>
      <c r="R2420" s="413"/>
      <c r="S2420" s="413"/>
      <c r="T2420" s="413"/>
      <c r="U2420" s="412"/>
      <c r="V2420" s="412"/>
      <c r="W2420" s="413"/>
      <c r="X2420" s="413"/>
      <c r="Y2420" s="413"/>
      <c r="Z2420" s="412"/>
      <c r="AA2420" s="412"/>
      <c r="AB2420" s="422"/>
      <c r="AC2420" s="412"/>
      <c r="AD2420" s="412"/>
      <c r="AE2420" s="412"/>
      <c r="AF2420" s="412"/>
      <c r="AG2420" s="412"/>
      <c r="AH2420" s="412"/>
      <c r="AI2420" s="413"/>
    </row>
    <row r="2421" spans="1:35" s="154" customFormat="1">
      <c r="A2421" s="413"/>
      <c r="B2421" s="413"/>
      <c r="C2421" s="426"/>
      <c r="D2421" s="413"/>
      <c r="E2421" s="412"/>
      <c r="F2421" s="412"/>
      <c r="G2421" s="419"/>
      <c r="H2421" s="419"/>
      <c r="I2421" s="413"/>
      <c r="J2421" s="420"/>
      <c r="K2421" s="413"/>
      <c r="L2421" s="426"/>
      <c r="M2421" s="413"/>
      <c r="N2421" s="421"/>
      <c r="O2421" s="421"/>
      <c r="P2421" s="413"/>
      <c r="Q2421" s="413"/>
      <c r="R2421" s="412"/>
      <c r="S2421" s="413"/>
      <c r="T2421" s="413"/>
      <c r="U2421" s="412"/>
      <c r="V2421" s="412"/>
      <c r="W2421" s="413"/>
      <c r="X2421" s="413"/>
      <c r="Y2421" s="413"/>
      <c r="Z2421" s="412"/>
      <c r="AA2421" s="412"/>
      <c r="AB2421" s="422"/>
      <c r="AC2421" s="412"/>
      <c r="AD2421" s="412"/>
      <c r="AE2421" s="412"/>
      <c r="AF2421" s="412"/>
      <c r="AG2421" s="412"/>
      <c r="AH2421" s="412"/>
      <c r="AI2421" s="413"/>
    </row>
    <row r="2422" spans="1:35" s="154" customFormat="1">
      <c r="A2422" s="413"/>
      <c r="B2422" s="413"/>
      <c r="C2422" s="426"/>
      <c r="D2422" s="413"/>
      <c r="E2422" s="412"/>
      <c r="F2422" s="412"/>
      <c r="G2422" s="419"/>
      <c r="H2422" s="419"/>
      <c r="I2422" s="413"/>
      <c r="J2422" s="420"/>
      <c r="K2422" s="413"/>
      <c r="L2422" s="426"/>
      <c r="M2422" s="413"/>
      <c r="N2422" s="421"/>
      <c r="O2422" s="421"/>
      <c r="P2422" s="413"/>
      <c r="Q2422" s="413"/>
      <c r="R2422" s="413"/>
      <c r="S2422" s="413"/>
      <c r="T2422" s="413"/>
      <c r="U2422" s="412"/>
      <c r="V2422" s="412"/>
      <c r="W2422" s="413"/>
      <c r="X2422" s="413"/>
      <c r="Y2422" s="413"/>
      <c r="Z2422" s="412"/>
      <c r="AA2422" s="412"/>
      <c r="AB2422" s="422"/>
      <c r="AC2422" s="412"/>
      <c r="AD2422" s="412"/>
      <c r="AE2422" s="412"/>
      <c r="AF2422" s="412"/>
      <c r="AG2422" s="412"/>
      <c r="AH2422" s="412"/>
      <c r="AI2422" s="413"/>
    </row>
    <row r="2423" spans="1:35" s="154" customFormat="1">
      <c r="A2423" s="413"/>
      <c r="B2423" s="413"/>
      <c r="C2423" s="426"/>
      <c r="D2423" s="413"/>
      <c r="E2423" s="412"/>
      <c r="F2423" s="412"/>
      <c r="G2423" s="419"/>
      <c r="H2423" s="419"/>
      <c r="I2423" s="413"/>
      <c r="J2423" s="420"/>
      <c r="K2423" s="413"/>
      <c r="L2423" s="426"/>
      <c r="M2423" s="413"/>
      <c r="N2423" s="421"/>
      <c r="O2423" s="421"/>
      <c r="P2423" s="413"/>
      <c r="Q2423" s="413"/>
      <c r="R2423" s="412"/>
      <c r="S2423" s="413"/>
      <c r="T2423" s="413"/>
      <c r="U2423" s="412"/>
      <c r="V2423" s="412"/>
      <c r="W2423" s="413"/>
      <c r="X2423" s="413"/>
      <c r="Y2423" s="413"/>
      <c r="Z2423" s="412"/>
      <c r="AA2423" s="412"/>
      <c r="AB2423" s="422"/>
      <c r="AC2423" s="412"/>
      <c r="AD2423" s="412"/>
      <c r="AE2423" s="412"/>
      <c r="AF2423" s="412"/>
      <c r="AG2423" s="412"/>
      <c r="AH2423" s="412"/>
      <c r="AI2423" s="413"/>
    </row>
    <row r="2424" spans="1:35" s="154" customFormat="1">
      <c r="A2424" s="413"/>
      <c r="B2424" s="413"/>
      <c r="C2424" s="426"/>
      <c r="D2424" s="413"/>
      <c r="E2424" s="412"/>
      <c r="F2424" s="412"/>
      <c r="G2424" s="419"/>
      <c r="H2424" s="419"/>
      <c r="I2424" s="413"/>
      <c r="J2424" s="420"/>
      <c r="K2424" s="413"/>
      <c r="L2424" s="426"/>
      <c r="M2424" s="413"/>
      <c r="N2424" s="421"/>
      <c r="O2424" s="421"/>
      <c r="P2424" s="413"/>
      <c r="Q2424" s="413"/>
      <c r="R2424" s="413"/>
      <c r="S2424" s="413"/>
      <c r="T2424" s="413"/>
      <c r="U2424" s="412"/>
      <c r="V2424" s="412"/>
      <c r="W2424" s="413"/>
      <c r="X2424" s="413"/>
      <c r="Y2424" s="413"/>
      <c r="Z2424" s="412"/>
      <c r="AA2424" s="412"/>
      <c r="AB2424" s="422"/>
      <c r="AC2424" s="412"/>
      <c r="AD2424" s="412"/>
      <c r="AE2424" s="412"/>
      <c r="AF2424" s="412"/>
      <c r="AG2424" s="412"/>
      <c r="AH2424" s="412"/>
      <c r="AI2424" s="413"/>
    </row>
    <row r="2425" spans="1:35" s="154" customFormat="1">
      <c r="A2425" s="413"/>
      <c r="B2425" s="413"/>
      <c r="C2425" s="426"/>
      <c r="D2425" s="413"/>
      <c r="E2425" s="412"/>
      <c r="F2425" s="412"/>
      <c r="G2425" s="419"/>
      <c r="H2425" s="419"/>
      <c r="I2425" s="413"/>
      <c r="J2425" s="420"/>
      <c r="K2425" s="413"/>
      <c r="L2425" s="426"/>
      <c r="M2425" s="413"/>
      <c r="N2425" s="421"/>
      <c r="O2425" s="421"/>
      <c r="P2425" s="413"/>
      <c r="Q2425" s="413"/>
      <c r="R2425" s="413"/>
      <c r="S2425" s="413"/>
      <c r="T2425" s="413"/>
      <c r="U2425" s="412"/>
      <c r="V2425" s="412"/>
      <c r="W2425" s="413"/>
      <c r="X2425" s="413"/>
      <c r="Y2425" s="413"/>
      <c r="Z2425" s="412"/>
      <c r="AA2425" s="412"/>
      <c r="AB2425" s="422"/>
      <c r="AC2425" s="412"/>
      <c r="AD2425" s="412"/>
      <c r="AE2425" s="412"/>
      <c r="AF2425" s="412"/>
      <c r="AG2425" s="412"/>
      <c r="AH2425" s="412"/>
      <c r="AI2425" s="413"/>
    </row>
    <row r="2426" spans="1:35" s="154" customFormat="1">
      <c r="A2426" s="413"/>
      <c r="B2426" s="413"/>
      <c r="C2426" s="426"/>
      <c r="D2426" s="413"/>
      <c r="E2426" s="413"/>
      <c r="F2426" s="413"/>
      <c r="G2426" s="419"/>
      <c r="H2426" s="419"/>
      <c r="I2426" s="413"/>
      <c r="J2426" s="420"/>
      <c r="K2426" s="413"/>
      <c r="L2426" s="426"/>
      <c r="M2426" s="413"/>
      <c r="N2426" s="421"/>
      <c r="O2426" s="421"/>
      <c r="P2426" s="413"/>
      <c r="Q2426" s="413"/>
      <c r="R2426" s="413"/>
      <c r="S2426" s="413"/>
      <c r="T2426" s="413"/>
      <c r="U2426" s="412"/>
      <c r="V2426" s="412"/>
      <c r="W2426" s="413"/>
      <c r="X2426" s="413"/>
      <c r="Y2426" s="413"/>
      <c r="Z2426" s="413"/>
      <c r="AA2426" s="413"/>
      <c r="AB2426" s="422"/>
      <c r="AC2426" s="413"/>
      <c r="AD2426" s="428"/>
      <c r="AE2426" s="413"/>
      <c r="AF2426" s="412"/>
      <c r="AG2426" s="412"/>
      <c r="AH2426" s="413"/>
      <c r="AI2426" s="413"/>
    </row>
    <row r="2427" spans="1:35" s="154" customFormat="1">
      <c r="A2427" s="413"/>
      <c r="B2427" s="413"/>
      <c r="C2427" s="426"/>
      <c r="D2427" s="413"/>
      <c r="E2427" s="413"/>
      <c r="F2427" s="413"/>
      <c r="G2427" s="419"/>
      <c r="H2427" s="419"/>
      <c r="I2427" s="413"/>
      <c r="J2427" s="420"/>
      <c r="K2427" s="413"/>
      <c r="L2427" s="426"/>
      <c r="M2427" s="413"/>
      <c r="N2427" s="421"/>
      <c r="O2427" s="421"/>
      <c r="P2427" s="413"/>
      <c r="Q2427" s="413"/>
      <c r="R2427" s="413"/>
      <c r="S2427" s="413"/>
      <c r="T2427" s="413"/>
      <c r="U2427" s="412"/>
      <c r="V2427" s="412"/>
      <c r="W2427" s="413"/>
      <c r="X2427" s="413"/>
      <c r="Y2427" s="413"/>
      <c r="Z2427" s="412"/>
      <c r="AA2427" s="412"/>
      <c r="AB2427" s="422"/>
      <c r="AC2427" s="412"/>
      <c r="AD2427" s="412"/>
      <c r="AE2427" s="412"/>
      <c r="AF2427" s="412"/>
      <c r="AG2427" s="412"/>
      <c r="AH2427" s="412"/>
      <c r="AI2427" s="413"/>
    </row>
    <row r="2428" spans="1:35" s="154" customFormat="1">
      <c r="A2428" s="413"/>
      <c r="B2428" s="413"/>
      <c r="C2428" s="426"/>
      <c r="D2428" s="413"/>
      <c r="E2428" s="413"/>
      <c r="F2428" s="413"/>
      <c r="G2428" s="419"/>
      <c r="H2428" s="419"/>
      <c r="I2428" s="413"/>
      <c r="J2428" s="420"/>
      <c r="K2428" s="413"/>
      <c r="L2428" s="426"/>
      <c r="M2428" s="413"/>
      <c r="N2428" s="421"/>
      <c r="O2428" s="421"/>
      <c r="P2428" s="413"/>
      <c r="Q2428" s="413"/>
      <c r="R2428" s="413"/>
      <c r="S2428" s="413"/>
      <c r="T2428" s="413"/>
      <c r="U2428" s="412"/>
      <c r="V2428" s="412"/>
      <c r="W2428" s="413"/>
      <c r="X2428" s="413"/>
      <c r="Y2428" s="413"/>
      <c r="Z2428" s="412"/>
      <c r="AA2428" s="412"/>
      <c r="AB2428" s="422"/>
      <c r="AC2428" s="412"/>
      <c r="AD2428" s="412"/>
      <c r="AE2428" s="412"/>
      <c r="AF2428" s="412"/>
      <c r="AG2428" s="412"/>
      <c r="AH2428" s="412"/>
      <c r="AI2428" s="413"/>
    </row>
    <row r="2429" spans="1:35" s="154" customFormat="1">
      <c r="A2429" s="413"/>
      <c r="B2429" s="413"/>
      <c r="C2429" s="426"/>
      <c r="D2429" s="413"/>
      <c r="E2429" s="413"/>
      <c r="F2429" s="413"/>
      <c r="G2429" s="419"/>
      <c r="H2429" s="419"/>
      <c r="I2429" s="413"/>
      <c r="J2429" s="420"/>
      <c r="K2429" s="413"/>
      <c r="L2429" s="426"/>
      <c r="M2429" s="413"/>
      <c r="N2429" s="421"/>
      <c r="O2429" s="421"/>
      <c r="P2429" s="413"/>
      <c r="Q2429" s="413"/>
      <c r="R2429" s="412"/>
      <c r="S2429" s="413"/>
      <c r="T2429" s="413"/>
      <c r="U2429" s="412"/>
      <c r="V2429" s="412"/>
      <c r="W2429" s="413"/>
      <c r="X2429" s="413"/>
      <c r="Y2429" s="413"/>
      <c r="Z2429" s="412"/>
      <c r="AA2429" s="412"/>
      <c r="AB2429" s="422"/>
      <c r="AC2429" s="412"/>
      <c r="AD2429" s="412"/>
      <c r="AE2429" s="412"/>
      <c r="AF2429" s="412"/>
      <c r="AG2429" s="412"/>
      <c r="AH2429" s="412"/>
      <c r="AI2429" s="413"/>
    </row>
    <row r="2430" spans="1:35" s="154" customFormat="1">
      <c r="A2430" s="413"/>
      <c r="B2430" s="413"/>
      <c r="C2430" s="426"/>
      <c r="D2430" s="413"/>
      <c r="E2430" s="413"/>
      <c r="F2430" s="413"/>
      <c r="G2430" s="419"/>
      <c r="H2430" s="419"/>
      <c r="I2430" s="413"/>
      <c r="J2430" s="420"/>
      <c r="K2430" s="413"/>
      <c r="L2430" s="426"/>
      <c r="M2430" s="413"/>
      <c r="N2430" s="421"/>
      <c r="O2430" s="421"/>
      <c r="P2430" s="413"/>
      <c r="Q2430" s="413"/>
      <c r="R2430" s="413"/>
      <c r="S2430" s="413"/>
      <c r="T2430" s="413"/>
      <c r="U2430" s="412"/>
      <c r="V2430" s="412"/>
      <c r="W2430" s="413"/>
      <c r="X2430" s="413"/>
      <c r="Y2430" s="413"/>
      <c r="Z2430" s="412"/>
      <c r="AA2430" s="412"/>
      <c r="AB2430" s="422"/>
      <c r="AC2430" s="412"/>
      <c r="AD2430" s="412"/>
      <c r="AE2430" s="412"/>
      <c r="AF2430" s="412"/>
      <c r="AG2430" s="412"/>
      <c r="AH2430" s="412"/>
      <c r="AI2430" s="413"/>
    </row>
    <row r="2431" spans="1:35" s="154" customFormat="1">
      <c r="A2431" s="413"/>
      <c r="B2431" s="413"/>
      <c r="C2431" s="426"/>
      <c r="D2431" s="413"/>
      <c r="E2431" s="413"/>
      <c r="F2431" s="413"/>
      <c r="G2431" s="419"/>
      <c r="H2431" s="419"/>
      <c r="I2431" s="413"/>
      <c r="J2431" s="420"/>
      <c r="K2431" s="413"/>
      <c r="L2431" s="426"/>
      <c r="M2431" s="413"/>
      <c r="N2431" s="421"/>
      <c r="O2431" s="421"/>
      <c r="P2431" s="413"/>
      <c r="Q2431" s="413"/>
      <c r="R2431" s="412"/>
      <c r="S2431" s="413"/>
      <c r="T2431" s="413"/>
      <c r="U2431" s="412"/>
      <c r="V2431" s="412"/>
      <c r="W2431" s="413"/>
      <c r="X2431" s="413"/>
      <c r="Y2431" s="413"/>
      <c r="Z2431" s="412"/>
      <c r="AA2431" s="412"/>
      <c r="AB2431" s="422"/>
      <c r="AC2431" s="412"/>
      <c r="AD2431" s="412"/>
      <c r="AE2431" s="412"/>
      <c r="AF2431" s="412"/>
      <c r="AG2431" s="412"/>
      <c r="AH2431" s="412"/>
      <c r="AI2431" s="413"/>
    </row>
    <row r="2432" spans="1:35" s="154" customFormat="1">
      <c r="A2432" s="413"/>
      <c r="B2432" s="413"/>
      <c r="C2432" s="426"/>
      <c r="D2432" s="413"/>
      <c r="E2432" s="413"/>
      <c r="F2432" s="413"/>
      <c r="G2432" s="419"/>
      <c r="H2432" s="419"/>
      <c r="I2432" s="413"/>
      <c r="J2432" s="420"/>
      <c r="K2432" s="413"/>
      <c r="L2432" s="426"/>
      <c r="M2432" s="413"/>
      <c r="N2432" s="421"/>
      <c r="O2432" s="421"/>
      <c r="P2432" s="413"/>
      <c r="Q2432" s="413"/>
      <c r="R2432" s="413"/>
      <c r="S2432" s="413"/>
      <c r="T2432" s="413"/>
      <c r="U2432" s="412"/>
      <c r="V2432" s="412"/>
      <c r="W2432" s="413"/>
      <c r="X2432" s="413"/>
      <c r="Y2432" s="413"/>
      <c r="Z2432" s="412"/>
      <c r="AA2432" s="412"/>
      <c r="AB2432" s="422"/>
      <c r="AC2432" s="412"/>
      <c r="AD2432" s="412"/>
      <c r="AE2432" s="412"/>
      <c r="AF2432" s="412"/>
      <c r="AG2432" s="412"/>
      <c r="AH2432" s="412"/>
      <c r="AI2432" s="413"/>
    </row>
    <row r="2433" spans="1:35" s="154" customFormat="1">
      <c r="A2433" s="413"/>
      <c r="B2433" s="413"/>
      <c r="C2433" s="426"/>
      <c r="D2433" s="413"/>
      <c r="E2433" s="413"/>
      <c r="F2433" s="413"/>
      <c r="G2433" s="419"/>
      <c r="H2433" s="419"/>
      <c r="I2433" s="413"/>
      <c r="J2433" s="420"/>
      <c r="K2433" s="413"/>
      <c r="L2433" s="426"/>
      <c r="M2433" s="413"/>
      <c r="N2433" s="421"/>
      <c r="O2433" s="421"/>
      <c r="P2433" s="413"/>
      <c r="Q2433" s="413"/>
      <c r="R2433" s="412"/>
      <c r="S2433" s="413"/>
      <c r="T2433" s="413"/>
      <c r="U2433" s="412"/>
      <c r="V2433" s="412"/>
      <c r="W2433" s="413"/>
      <c r="X2433" s="413"/>
      <c r="Y2433" s="413"/>
      <c r="Z2433" s="412"/>
      <c r="AA2433" s="412"/>
      <c r="AB2433" s="422"/>
      <c r="AC2433" s="412"/>
      <c r="AD2433" s="412"/>
      <c r="AE2433" s="412"/>
      <c r="AF2433" s="412"/>
      <c r="AG2433" s="412"/>
      <c r="AH2433" s="412"/>
      <c r="AI2433" s="413"/>
    </row>
    <row r="2434" spans="1:35" s="154" customFormat="1">
      <c r="A2434" s="413"/>
      <c r="B2434" s="413"/>
      <c r="C2434" s="426"/>
      <c r="D2434" s="413"/>
      <c r="E2434" s="423"/>
      <c r="F2434" s="413"/>
      <c r="G2434" s="419"/>
      <c r="H2434" s="419"/>
      <c r="I2434" s="413"/>
      <c r="J2434" s="420"/>
      <c r="K2434" s="413"/>
      <c r="L2434" s="426"/>
      <c r="M2434" s="413"/>
      <c r="N2434" s="421"/>
      <c r="O2434" s="421"/>
      <c r="P2434" s="413"/>
      <c r="Q2434" s="413"/>
      <c r="R2434" s="412"/>
      <c r="S2434" s="413"/>
      <c r="T2434" s="413"/>
      <c r="U2434" s="412"/>
      <c r="V2434" s="412"/>
      <c r="W2434" s="413"/>
      <c r="X2434" s="413"/>
      <c r="Y2434" s="413"/>
      <c r="Z2434" s="412"/>
      <c r="AA2434" s="412"/>
      <c r="AB2434" s="422"/>
      <c r="AC2434" s="412"/>
      <c r="AD2434" s="412"/>
      <c r="AE2434" s="412"/>
      <c r="AF2434" s="412"/>
      <c r="AG2434" s="412"/>
      <c r="AH2434" s="412"/>
      <c r="AI2434" s="413"/>
    </row>
    <row r="2435" spans="1:35" s="154" customFormat="1">
      <c r="A2435" s="413"/>
      <c r="B2435" s="413"/>
      <c r="C2435" s="426"/>
      <c r="D2435" s="413"/>
      <c r="E2435" s="423"/>
      <c r="F2435" s="413"/>
      <c r="G2435" s="419"/>
      <c r="H2435" s="419"/>
      <c r="I2435" s="413"/>
      <c r="J2435" s="420"/>
      <c r="K2435" s="413"/>
      <c r="L2435" s="426"/>
      <c r="M2435" s="413"/>
      <c r="N2435" s="421"/>
      <c r="O2435" s="421"/>
      <c r="P2435" s="413"/>
      <c r="Q2435" s="413"/>
      <c r="R2435" s="413"/>
      <c r="S2435" s="413"/>
      <c r="T2435" s="413"/>
      <c r="U2435" s="412"/>
      <c r="V2435" s="412"/>
      <c r="W2435" s="413"/>
      <c r="X2435" s="413"/>
      <c r="Y2435" s="413"/>
      <c r="Z2435" s="413"/>
      <c r="AA2435" s="413"/>
      <c r="AB2435" s="422"/>
      <c r="AC2435" s="413"/>
      <c r="AD2435" s="428"/>
      <c r="AE2435" s="413"/>
      <c r="AF2435" s="412"/>
      <c r="AG2435" s="412"/>
      <c r="AH2435" s="413"/>
      <c r="AI2435" s="413"/>
    </row>
    <row r="2436" spans="1:35" s="154" customFormat="1">
      <c r="A2436" s="413"/>
      <c r="B2436" s="413"/>
      <c r="C2436" s="426"/>
      <c r="D2436" s="413"/>
      <c r="E2436" s="423"/>
      <c r="F2436" s="413"/>
      <c r="G2436" s="419"/>
      <c r="H2436" s="419"/>
      <c r="I2436" s="413"/>
      <c r="J2436" s="420"/>
      <c r="K2436" s="413"/>
      <c r="L2436" s="426"/>
      <c r="M2436" s="413"/>
      <c r="N2436" s="421"/>
      <c r="O2436" s="421"/>
      <c r="P2436" s="413"/>
      <c r="Q2436" s="413"/>
      <c r="R2436" s="413"/>
      <c r="S2436" s="413"/>
      <c r="T2436" s="413"/>
      <c r="U2436" s="412"/>
      <c r="V2436" s="412"/>
      <c r="W2436" s="413"/>
      <c r="X2436" s="413"/>
      <c r="Y2436" s="413"/>
      <c r="Z2436" s="412"/>
      <c r="AA2436" s="412"/>
      <c r="AB2436" s="422"/>
      <c r="AC2436" s="412"/>
      <c r="AD2436" s="412"/>
      <c r="AE2436" s="412"/>
      <c r="AF2436" s="412"/>
      <c r="AG2436" s="412"/>
      <c r="AH2436" s="412"/>
      <c r="AI2436" s="413"/>
    </row>
    <row r="2437" spans="1:35" s="154" customFormat="1">
      <c r="A2437" s="413"/>
      <c r="B2437" s="413"/>
      <c r="C2437" s="426"/>
      <c r="D2437" s="413"/>
      <c r="E2437" s="423"/>
      <c r="F2437" s="413"/>
      <c r="G2437" s="419"/>
      <c r="H2437" s="419"/>
      <c r="I2437" s="413"/>
      <c r="J2437" s="420"/>
      <c r="K2437" s="413"/>
      <c r="L2437" s="426"/>
      <c r="M2437" s="413"/>
      <c r="N2437" s="421"/>
      <c r="O2437" s="421"/>
      <c r="P2437" s="413"/>
      <c r="Q2437" s="413"/>
      <c r="R2437" s="423"/>
      <c r="S2437" s="413"/>
      <c r="T2437" s="413"/>
      <c r="U2437" s="412"/>
      <c r="V2437" s="412"/>
      <c r="W2437" s="413"/>
      <c r="X2437" s="413"/>
      <c r="Y2437" s="413"/>
      <c r="Z2437" s="412"/>
      <c r="AA2437" s="412"/>
      <c r="AB2437" s="422"/>
      <c r="AC2437" s="412"/>
      <c r="AD2437" s="412"/>
      <c r="AE2437" s="412"/>
      <c r="AF2437" s="412"/>
      <c r="AG2437" s="412"/>
      <c r="AH2437" s="412"/>
      <c r="AI2437" s="413"/>
    </row>
    <row r="2438" spans="1:35" s="154" customFormat="1">
      <c r="A2438" s="413"/>
      <c r="B2438" s="413"/>
      <c r="C2438" s="426"/>
      <c r="D2438" s="413"/>
      <c r="E2438" s="423"/>
      <c r="F2438" s="413"/>
      <c r="G2438" s="419"/>
      <c r="H2438" s="419"/>
      <c r="I2438" s="413"/>
      <c r="J2438" s="420"/>
      <c r="K2438" s="413"/>
      <c r="L2438" s="426"/>
      <c r="M2438" s="413"/>
      <c r="N2438" s="421"/>
      <c r="O2438" s="421"/>
      <c r="P2438" s="413"/>
      <c r="Q2438" s="413"/>
      <c r="R2438" s="413"/>
      <c r="S2438" s="413"/>
      <c r="T2438" s="413"/>
      <c r="U2438" s="412"/>
      <c r="V2438" s="412"/>
      <c r="W2438" s="413"/>
      <c r="X2438" s="413"/>
      <c r="Y2438" s="413"/>
      <c r="Z2438" s="412"/>
      <c r="AA2438" s="412"/>
      <c r="AB2438" s="422"/>
      <c r="AC2438" s="412"/>
      <c r="AD2438" s="412"/>
      <c r="AE2438" s="412"/>
      <c r="AF2438" s="412"/>
      <c r="AG2438" s="412"/>
      <c r="AH2438" s="412"/>
      <c r="AI2438" s="413"/>
    </row>
    <row r="2439" spans="1:35" s="154" customFormat="1">
      <c r="A2439" s="413"/>
      <c r="B2439" s="413"/>
      <c r="C2439" s="426"/>
      <c r="D2439" s="413"/>
      <c r="E2439" s="423"/>
      <c r="F2439" s="413"/>
      <c r="G2439" s="419"/>
      <c r="H2439" s="419"/>
      <c r="I2439" s="413"/>
      <c r="J2439" s="420"/>
      <c r="K2439" s="413"/>
      <c r="L2439" s="426"/>
      <c r="M2439" s="413"/>
      <c r="N2439" s="421"/>
      <c r="O2439" s="421"/>
      <c r="P2439" s="413"/>
      <c r="Q2439" s="413"/>
      <c r="R2439" s="412"/>
      <c r="S2439" s="413"/>
      <c r="T2439" s="413"/>
      <c r="U2439" s="412"/>
      <c r="V2439" s="412"/>
      <c r="W2439" s="413"/>
      <c r="X2439" s="413"/>
      <c r="Y2439" s="413"/>
      <c r="Z2439" s="412"/>
      <c r="AA2439" s="412"/>
      <c r="AB2439" s="422"/>
      <c r="AC2439" s="412"/>
      <c r="AD2439" s="412"/>
      <c r="AE2439" s="412"/>
      <c r="AF2439" s="412"/>
      <c r="AG2439" s="412"/>
      <c r="AH2439" s="412"/>
      <c r="AI2439" s="413"/>
    </row>
    <row r="2440" spans="1:35" s="154" customFormat="1">
      <c r="A2440" s="413"/>
      <c r="B2440" s="413"/>
      <c r="C2440" s="426"/>
      <c r="D2440" s="413"/>
      <c r="E2440" s="423"/>
      <c r="F2440" s="413"/>
      <c r="G2440" s="419"/>
      <c r="H2440" s="419"/>
      <c r="I2440" s="413"/>
      <c r="J2440" s="420"/>
      <c r="K2440" s="413"/>
      <c r="L2440" s="426"/>
      <c r="M2440" s="413"/>
      <c r="N2440" s="421"/>
      <c r="O2440" s="421"/>
      <c r="P2440" s="413"/>
      <c r="Q2440" s="413"/>
      <c r="R2440" s="413"/>
      <c r="S2440" s="413"/>
      <c r="T2440" s="413"/>
      <c r="U2440" s="412"/>
      <c r="V2440" s="412"/>
      <c r="W2440" s="413"/>
      <c r="X2440" s="413"/>
      <c r="Y2440" s="413"/>
      <c r="Z2440" s="412"/>
      <c r="AA2440" s="412"/>
      <c r="AB2440" s="422"/>
      <c r="AC2440" s="412"/>
      <c r="AD2440" s="412"/>
      <c r="AE2440" s="412"/>
      <c r="AF2440" s="412"/>
      <c r="AG2440" s="412"/>
      <c r="AH2440" s="412"/>
      <c r="AI2440" s="413"/>
    </row>
    <row r="2441" spans="1:35" s="154" customFormat="1">
      <c r="A2441" s="413"/>
      <c r="B2441" s="413"/>
      <c r="C2441" s="426"/>
      <c r="D2441" s="413"/>
      <c r="E2441" s="423"/>
      <c r="F2441" s="413"/>
      <c r="G2441" s="419"/>
      <c r="H2441" s="419"/>
      <c r="I2441" s="413"/>
      <c r="J2441" s="420"/>
      <c r="K2441" s="413"/>
      <c r="L2441" s="426"/>
      <c r="M2441" s="413"/>
      <c r="N2441" s="421"/>
      <c r="O2441" s="421"/>
      <c r="P2441" s="413"/>
      <c r="Q2441" s="413"/>
      <c r="R2441" s="413"/>
      <c r="S2441" s="413"/>
      <c r="T2441" s="413"/>
      <c r="U2441" s="412"/>
      <c r="V2441" s="412"/>
      <c r="W2441" s="413"/>
      <c r="X2441" s="413"/>
      <c r="Y2441" s="413"/>
      <c r="Z2441" s="412"/>
      <c r="AA2441" s="412"/>
      <c r="AB2441" s="422"/>
      <c r="AC2441" s="412"/>
      <c r="AD2441" s="412"/>
      <c r="AE2441" s="412"/>
      <c r="AF2441" s="412"/>
      <c r="AG2441" s="412"/>
      <c r="AH2441" s="412"/>
      <c r="AI2441" s="413"/>
    </row>
    <row r="2442" spans="1:35" s="154" customFormat="1">
      <c r="A2442" s="413"/>
      <c r="B2442" s="413"/>
      <c r="C2442" s="426"/>
      <c r="D2442" s="413"/>
      <c r="E2442" s="423"/>
      <c r="F2442" s="413"/>
      <c r="G2442" s="419"/>
      <c r="H2442" s="419"/>
      <c r="I2442" s="413"/>
      <c r="J2442" s="420"/>
      <c r="K2442" s="413"/>
      <c r="L2442" s="426"/>
      <c r="M2442" s="413"/>
      <c r="N2442" s="421"/>
      <c r="O2442" s="421"/>
      <c r="P2442" s="413"/>
      <c r="Q2442" s="413"/>
      <c r="R2442" s="413"/>
      <c r="S2442" s="413"/>
      <c r="T2442" s="413"/>
      <c r="U2442" s="412"/>
      <c r="V2442" s="412"/>
      <c r="W2442" s="413"/>
      <c r="X2442" s="413"/>
      <c r="Y2442" s="413"/>
      <c r="Z2442" s="413"/>
      <c r="AA2442" s="413"/>
      <c r="AB2442" s="422"/>
      <c r="AC2442" s="413"/>
      <c r="AD2442" s="428"/>
      <c r="AE2442" s="413"/>
      <c r="AF2442" s="412"/>
      <c r="AG2442" s="412"/>
      <c r="AH2442" s="413"/>
      <c r="AI2442" s="413"/>
    </row>
    <row r="2443" spans="1:35" s="154" customFormat="1">
      <c r="A2443" s="413"/>
      <c r="B2443" s="413"/>
      <c r="C2443" s="426"/>
      <c r="D2443" s="413"/>
      <c r="E2443" s="423"/>
      <c r="F2443" s="413"/>
      <c r="G2443" s="419"/>
      <c r="H2443" s="419"/>
      <c r="I2443" s="413"/>
      <c r="J2443" s="420"/>
      <c r="K2443" s="413"/>
      <c r="L2443" s="426"/>
      <c r="M2443" s="413"/>
      <c r="N2443" s="421"/>
      <c r="O2443" s="421"/>
      <c r="P2443" s="413"/>
      <c r="Q2443" s="413"/>
      <c r="R2443" s="413"/>
      <c r="S2443" s="413"/>
      <c r="T2443" s="413"/>
      <c r="U2443" s="412"/>
      <c r="V2443" s="412"/>
      <c r="W2443" s="413"/>
      <c r="X2443" s="413"/>
      <c r="Y2443" s="413"/>
      <c r="Z2443" s="412"/>
      <c r="AA2443" s="412"/>
      <c r="AB2443" s="422"/>
      <c r="AC2443" s="412"/>
      <c r="AD2443" s="412"/>
      <c r="AE2443" s="412"/>
      <c r="AF2443" s="412"/>
      <c r="AG2443" s="412"/>
      <c r="AH2443" s="412"/>
      <c r="AI2443" s="413"/>
    </row>
    <row r="2444" spans="1:35" s="154" customFormat="1">
      <c r="A2444" s="413"/>
      <c r="B2444" s="413"/>
      <c r="C2444" s="426"/>
      <c r="D2444" s="413"/>
      <c r="E2444" s="423"/>
      <c r="F2444" s="413"/>
      <c r="G2444" s="419"/>
      <c r="H2444" s="419"/>
      <c r="I2444" s="413"/>
      <c r="J2444" s="420"/>
      <c r="K2444" s="413"/>
      <c r="L2444" s="426"/>
      <c r="M2444" s="413"/>
      <c r="N2444" s="421"/>
      <c r="O2444" s="421"/>
      <c r="P2444" s="413"/>
      <c r="Q2444" s="413"/>
      <c r="R2444" s="412"/>
      <c r="S2444" s="413"/>
      <c r="T2444" s="413"/>
      <c r="U2444" s="412"/>
      <c r="V2444" s="412"/>
      <c r="W2444" s="413"/>
      <c r="X2444" s="413"/>
      <c r="Y2444" s="413"/>
      <c r="Z2444" s="412"/>
      <c r="AA2444" s="412"/>
      <c r="AB2444" s="422"/>
      <c r="AC2444" s="412"/>
      <c r="AD2444" s="412"/>
      <c r="AE2444" s="412"/>
      <c r="AF2444" s="412"/>
      <c r="AG2444" s="412"/>
      <c r="AH2444" s="412"/>
      <c r="AI2444" s="413"/>
    </row>
    <row r="2445" spans="1:35" s="154" customFormat="1">
      <c r="A2445" s="413"/>
      <c r="B2445" s="413"/>
      <c r="C2445" s="426"/>
      <c r="D2445" s="413"/>
      <c r="E2445" s="423"/>
      <c r="F2445" s="413"/>
      <c r="G2445" s="419"/>
      <c r="H2445" s="419"/>
      <c r="I2445" s="413"/>
      <c r="J2445" s="420"/>
      <c r="K2445" s="413"/>
      <c r="L2445" s="426"/>
      <c r="M2445" s="413"/>
      <c r="N2445" s="421"/>
      <c r="O2445" s="421"/>
      <c r="P2445" s="413"/>
      <c r="Q2445" s="413"/>
      <c r="R2445" s="413"/>
      <c r="S2445" s="413"/>
      <c r="T2445" s="413"/>
      <c r="U2445" s="412"/>
      <c r="V2445" s="412"/>
      <c r="W2445" s="413"/>
      <c r="X2445" s="413"/>
      <c r="Y2445" s="413"/>
      <c r="Z2445" s="412"/>
      <c r="AA2445" s="412"/>
      <c r="AB2445" s="422"/>
      <c r="AC2445" s="412"/>
      <c r="AD2445" s="412"/>
      <c r="AE2445" s="412"/>
      <c r="AF2445" s="412"/>
      <c r="AG2445" s="412"/>
      <c r="AH2445" s="412"/>
      <c r="AI2445" s="413"/>
    </row>
    <row r="2446" spans="1:35" s="154" customFormat="1">
      <c r="A2446" s="413"/>
      <c r="B2446" s="413"/>
      <c r="C2446" s="426"/>
      <c r="D2446" s="413"/>
      <c r="E2446" s="423"/>
      <c r="F2446" s="413"/>
      <c r="G2446" s="419"/>
      <c r="H2446" s="419"/>
      <c r="I2446" s="413"/>
      <c r="J2446" s="420"/>
      <c r="K2446" s="413"/>
      <c r="L2446" s="426"/>
      <c r="M2446" s="413"/>
      <c r="N2446" s="421"/>
      <c r="O2446" s="421"/>
      <c r="P2446" s="413"/>
      <c r="Q2446" s="413"/>
      <c r="R2446" s="412"/>
      <c r="S2446" s="413"/>
      <c r="T2446" s="413"/>
      <c r="U2446" s="412"/>
      <c r="V2446" s="412"/>
      <c r="W2446" s="413"/>
      <c r="X2446" s="413"/>
      <c r="Y2446" s="413"/>
      <c r="Z2446" s="412"/>
      <c r="AA2446" s="412"/>
      <c r="AB2446" s="422"/>
      <c r="AC2446" s="412"/>
      <c r="AD2446" s="412"/>
      <c r="AE2446" s="412"/>
      <c r="AF2446" s="412"/>
      <c r="AG2446" s="412"/>
      <c r="AH2446" s="412"/>
      <c r="AI2446" s="413"/>
    </row>
    <row r="2447" spans="1:35" s="154" customFormat="1">
      <c r="A2447" s="413"/>
      <c r="B2447" s="413"/>
      <c r="C2447" s="426"/>
      <c r="D2447" s="413"/>
      <c r="E2447" s="423"/>
      <c r="F2447" s="413"/>
      <c r="G2447" s="419"/>
      <c r="H2447" s="419"/>
      <c r="I2447" s="413"/>
      <c r="J2447" s="420"/>
      <c r="K2447" s="413"/>
      <c r="L2447" s="426"/>
      <c r="M2447" s="413"/>
      <c r="N2447" s="421"/>
      <c r="O2447" s="421"/>
      <c r="P2447" s="413"/>
      <c r="Q2447" s="413"/>
      <c r="R2447" s="413"/>
      <c r="S2447" s="413"/>
      <c r="T2447" s="413"/>
      <c r="U2447" s="412"/>
      <c r="V2447" s="412"/>
      <c r="W2447" s="413"/>
      <c r="X2447" s="413"/>
      <c r="Y2447" s="413"/>
      <c r="Z2447" s="412"/>
      <c r="AA2447" s="412"/>
      <c r="AB2447" s="422"/>
      <c r="AC2447" s="412"/>
      <c r="AD2447" s="412"/>
      <c r="AE2447" s="412"/>
      <c r="AF2447" s="412"/>
      <c r="AG2447" s="412"/>
      <c r="AH2447" s="412"/>
      <c r="AI2447" s="413"/>
    </row>
    <row r="2448" spans="1:35" s="154" customFormat="1">
      <c r="A2448" s="413"/>
      <c r="B2448" s="413"/>
      <c r="C2448" s="426"/>
      <c r="D2448" s="413"/>
      <c r="E2448" s="423"/>
      <c r="F2448" s="413"/>
      <c r="G2448" s="419"/>
      <c r="H2448" s="419"/>
      <c r="I2448" s="413"/>
      <c r="J2448" s="420"/>
      <c r="K2448" s="413"/>
      <c r="L2448" s="426"/>
      <c r="M2448" s="413"/>
      <c r="N2448" s="421"/>
      <c r="O2448" s="421"/>
      <c r="P2448" s="413"/>
      <c r="Q2448" s="413"/>
      <c r="R2448" s="412"/>
      <c r="S2448" s="413"/>
      <c r="T2448" s="413"/>
      <c r="U2448" s="412"/>
      <c r="V2448" s="412"/>
      <c r="W2448" s="413"/>
      <c r="X2448" s="413"/>
      <c r="Y2448" s="413"/>
      <c r="Z2448" s="412"/>
      <c r="AA2448" s="412"/>
      <c r="AB2448" s="422"/>
      <c r="AC2448" s="412"/>
      <c r="AD2448" s="412"/>
      <c r="AE2448" s="412"/>
      <c r="AF2448" s="412"/>
      <c r="AG2448" s="412"/>
      <c r="AH2448" s="412"/>
      <c r="AI2448" s="413"/>
    </row>
    <row r="2449" spans="1:35" s="154" customFormat="1">
      <c r="A2449" s="413"/>
      <c r="B2449" s="413"/>
      <c r="C2449" s="426"/>
      <c r="D2449" s="413"/>
      <c r="E2449" s="423"/>
      <c r="F2449" s="413"/>
      <c r="G2449" s="419"/>
      <c r="H2449" s="419"/>
      <c r="I2449" s="413"/>
      <c r="J2449" s="420"/>
      <c r="K2449" s="413"/>
      <c r="L2449" s="426"/>
      <c r="M2449" s="413"/>
      <c r="N2449" s="421"/>
      <c r="O2449" s="421"/>
      <c r="P2449" s="413"/>
      <c r="Q2449" s="413"/>
      <c r="R2449" s="413"/>
      <c r="S2449" s="413"/>
      <c r="T2449" s="413"/>
      <c r="U2449" s="412"/>
      <c r="V2449" s="412"/>
      <c r="W2449" s="413"/>
      <c r="X2449" s="413"/>
      <c r="Y2449" s="413"/>
      <c r="Z2449" s="412"/>
      <c r="AA2449" s="412"/>
      <c r="AB2449" s="422"/>
      <c r="AC2449" s="412"/>
      <c r="AD2449" s="412"/>
      <c r="AE2449" s="412"/>
      <c r="AF2449" s="412"/>
      <c r="AG2449" s="412"/>
      <c r="AH2449" s="412"/>
      <c r="AI2449" s="413"/>
    </row>
    <row r="2450" spans="1:35" s="154" customFormat="1">
      <c r="A2450" s="413"/>
      <c r="B2450" s="413"/>
      <c r="C2450" s="426"/>
      <c r="D2450" s="413"/>
      <c r="E2450" s="423"/>
      <c r="F2450" s="413"/>
      <c r="G2450" s="419"/>
      <c r="H2450" s="419"/>
      <c r="I2450" s="413"/>
      <c r="J2450" s="420"/>
      <c r="K2450" s="413"/>
      <c r="L2450" s="426"/>
      <c r="M2450" s="413"/>
      <c r="N2450" s="421"/>
      <c r="O2450" s="421"/>
      <c r="P2450" s="413"/>
      <c r="Q2450" s="413"/>
      <c r="R2450" s="413"/>
      <c r="S2450" s="413"/>
      <c r="T2450" s="413"/>
      <c r="U2450" s="412"/>
      <c r="V2450" s="412"/>
      <c r="W2450" s="413"/>
      <c r="X2450" s="413"/>
      <c r="Y2450" s="413"/>
      <c r="Z2450" s="413"/>
      <c r="AA2450" s="413"/>
      <c r="AB2450" s="422"/>
      <c r="AC2450" s="413"/>
      <c r="AD2450" s="428"/>
      <c r="AE2450" s="413"/>
      <c r="AF2450" s="412"/>
      <c r="AG2450" s="412"/>
      <c r="AH2450" s="413"/>
      <c r="AI2450" s="413"/>
    </row>
    <row r="2451" spans="1:35" s="154" customFormat="1">
      <c r="A2451" s="413"/>
      <c r="B2451" s="413"/>
      <c r="C2451" s="426"/>
      <c r="D2451" s="413"/>
      <c r="E2451" s="423"/>
      <c r="F2451" s="413"/>
      <c r="G2451" s="419"/>
      <c r="H2451" s="419"/>
      <c r="I2451" s="413"/>
      <c r="J2451" s="420"/>
      <c r="K2451" s="413"/>
      <c r="L2451" s="426"/>
      <c r="M2451" s="413"/>
      <c r="N2451" s="421"/>
      <c r="O2451" s="421"/>
      <c r="P2451" s="413"/>
      <c r="Q2451" s="413"/>
      <c r="R2451" s="413"/>
      <c r="S2451" s="413"/>
      <c r="T2451" s="413"/>
      <c r="U2451" s="412"/>
      <c r="V2451" s="412"/>
      <c r="W2451" s="413"/>
      <c r="X2451" s="413"/>
      <c r="Y2451" s="413"/>
      <c r="Z2451" s="412"/>
      <c r="AA2451" s="412"/>
      <c r="AB2451" s="422"/>
      <c r="AC2451" s="412"/>
      <c r="AD2451" s="412"/>
      <c r="AE2451" s="412"/>
      <c r="AF2451" s="412"/>
      <c r="AG2451" s="412"/>
      <c r="AH2451" s="412"/>
      <c r="AI2451" s="413"/>
    </row>
    <row r="2452" spans="1:35" s="154" customFormat="1">
      <c r="A2452" s="413"/>
      <c r="B2452" s="413"/>
      <c r="C2452" s="426"/>
      <c r="D2452" s="413"/>
      <c r="E2452" s="423"/>
      <c r="F2452" s="413"/>
      <c r="G2452" s="419"/>
      <c r="H2452" s="419"/>
      <c r="I2452" s="413"/>
      <c r="J2452" s="420"/>
      <c r="K2452" s="413"/>
      <c r="L2452" s="426"/>
      <c r="M2452" s="413"/>
      <c r="N2452" s="421"/>
      <c r="O2452" s="421"/>
      <c r="P2452" s="413"/>
      <c r="Q2452" s="413"/>
      <c r="R2452" s="413"/>
      <c r="S2452" s="413"/>
      <c r="T2452" s="413"/>
      <c r="U2452" s="412"/>
      <c r="V2452" s="412"/>
      <c r="W2452" s="413"/>
      <c r="X2452" s="413"/>
      <c r="Y2452" s="413"/>
      <c r="Z2452" s="412"/>
      <c r="AA2452" s="412"/>
      <c r="AB2452" s="422"/>
      <c r="AC2452" s="412"/>
      <c r="AD2452" s="412"/>
      <c r="AE2452" s="412"/>
      <c r="AF2452" s="412"/>
      <c r="AG2452" s="412"/>
      <c r="AH2452" s="412"/>
      <c r="AI2452" s="413"/>
    </row>
    <row r="2453" spans="1:35" s="154" customFormat="1">
      <c r="A2453" s="413"/>
      <c r="B2453" s="413"/>
      <c r="C2453" s="426"/>
      <c r="D2453" s="413"/>
      <c r="E2453" s="423"/>
      <c r="F2453" s="413"/>
      <c r="G2453" s="419"/>
      <c r="H2453" s="419"/>
      <c r="I2453" s="413"/>
      <c r="J2453" s="420"/>
      <c r="K2453" s="413"/>
      <c r="L2453" s="426"/>
      <c r="M2453" s="413"/>
      <c r="N2453" s="421"/>
      <c r="O2453" s="421"/>
      <c r="P2453" s="413"/>
      <c r="Q2453" s="413"/>
      <c r="R2453" s="413"/>
      <c r="S2453" s="413"/>
      <c r="T2453" s="413"/>
      <c r="U2453" s="412"/>
      <c r="V2453" s="412"/>
      <c r="W2453" s="413"/>
      <c r="X2453" s="413"/>
      <c r="Y2453" s="413"/>
      <c r="Z2453" s="412"/>
      <c r="AA2453" s="412"/>
      <c r="AB2453" s="422"/>
      <c r="AC2453" s="412"/>
      <c r="AD2453" s="412"/>
      <c r="AE2453" s="412"/>
      <c r="AF2453" s="412"/>
      <c r="AG2453" s="412"/>
      <c r="AH2453" s="412"/>
      <c r="AI2453" s="413"/>
    </row>
    <row r="2454" spans="1:35" s="154" customFormat="1">
      <c r="A2454" s="413"/>
      <c r="B2454" s="413"/>
      <c r="C2454" s="426"/>
      <c r="D2454" s="413"/>
      <c r="E2454" s="423"/>
      <c r="F2454" s="413"/>
      <c r="G2454" s="419"/>
      <c r="H2454" s="419"/>
      <c r="I2454" s="413"/>
      <c r="J2454" s="420"/>
      <c r="K2454" s="413"/>
      <c r="L2454" s="426"/>
      <c r="M2454" s="413"/>
      <c r="N2454" s="421"/>
      <c r="O2454" s="421"/>
      <c r="P2454" s="413"/>
      <c r="Q2454" s="413"/>
      <c r="R2454" s="413"/>
      <c r="S2454" s="413"/>
      <c r="T2454" s="413"/>
      <c r="U2454" s="412"/>
      <c r="V2454" s="412"/>
      <c r="W2454" s="413"/>
      <c r="X2454" s="413"/>
      <c r="Y2454" s="413"/>
      <c r="Z2454" s="412"/>
      <c r="AA2454" s="412"/>
      <c r="AB2454" s="422"/>
      <c r="AC2454" s="412"/>
      <c r="AD2454" s="412"/>
      <c r="AE2454" s="412"/>
      <c r="AF2454" s="412"/>
      <c r="AG2454" s="412"/>
      <c r="AH2454" s="412"/>
      <c r="AI2454" s="413"/>
    </row>
    <row r="2455" spans="1:35" s="154" customFormat="1">
      <c r="A2455" s="413"/>
      <c r="B2455" s="413"/>
      <c r="C2455" s="426"/>
      <c r="D2455" s="413"/>
      <c r="E2455" s="423"/>
      <c r="F2455" s="413"/>
      <c r="G2455" s="419"/>
      <c r="H2455" s="419"/>
      <c r="I2455" s="413"/>
      <c r="J2455" s="420"/>
      <c r="K2455" s="413"/>
      <c r="L2455" s="426"/>
      <c r="M2455" s="413"/>
      <c r="N2455" s="421"/>
      <c r="O2455" s="421"/>
      <c r="P2455" s="413"/>
      <c r="Q2455" s="413"/>
      <c r="R2455" s="413"/>
      <c r="S2455" s="413"/>
      <c r="T2455" s="413"/>
      <c r="U2455" s="412"/>
      <c r="V2455" s="412"/>
      <c r="W2455" s="413"/>
      <c r="X2455" s="413"/>
      <c r="Y2455" s="413"/>
      <c r="Z2455" s="412"/>
      <c r="AA2455" s="412"/>
      <c r="AB2455" s="422"/>
      <c r="AC2455" s="412"/>
      <c r="AD2455" s="412"/>
      <c r="AE2455" s="412"/>
      <c r="AF2455" s="412"/>
      <c r="AG2455" s="412"/>
      <c r="AH2455" s="412"/>
      <c r="AI2455" s="413"/>
    </row>
    <row r="2456" spans="1:35" s="154" customFormat="1">
      <c r="A2456" s="413"/>
      <c r="B2456" s="413"/>
      <c r="C2456" s="426"/>
      <c r="D2456" s="413"/>
      <c r="E2456" s="423"/>
      <c r="F2456" s="413"/>
      <c r="G2456" s="419"/>
      <c r="H2456" s="419"/>
      <c r="I2456" s="413"/>
      <c r="J2456" s="420"/>
      <c r="K2456" s="413"/>
      <c r="L2456" s="426"/>
      <c r="M2456" s="413"/>
      <c r="N2456" s="421"/>
      <c r="O2456" s="421"/>
      <c r="P2456" s="413"/>
      <c r="Q2456" s="413"/>
      <c r="R2456" s="413"/>
      <c r="S2456" s="413"/>
      <c r="T2456" s="413"/>
      <c r="U2456" s="412"/>
      <c r="V2456" s="412"/>
      <c r="W2456" s="413"/>
      <c r="X2456" s="413"/>
      <c r="Y2456" s="413"/>
      <c r="Z2456" s="412"/>
      <c r="AA2456" s="412"/>
      <c r="AB2456" s="422"/>
      <c r="AC2456" s="412"/>
      <c r="AD2456" s="412"/>
      <c r="AE2456" s="412"/>
      <c r="AF2456" s="412"/>
      <c r="AG2456" s="412"/>
      <c r="AH2456" s="412"/>
      <c r="AI2456" s="413"/>
    </row>
    <row r="2457" spans="1:35" s="154" customFormat="1">
      <c r="A2457" s="413"/>
      <c r="B2457" s="413"/>
      <c r="C2457" s="426"/>
      <c r="D2457" s="413"/>
      <c r="E2457" s="423"/>
      <c r="F2457" s="413"/>
      <c r="G2457" s="419"/>
      <c r="H2457" s="419"/>
      <c r="I2457" s="413"/>
      <c r="J2457" s="420"/>
      <c r="K2457" s="413"/>
      <c r="L2457" s="426"/>
      <c r="M2457" s="413"/>
      <c r="N2457" s="421"/>
      <c r="O2457" s="421"/>
      <c r="P2457" s="413"/>
      <c r="Q2457" s="413"/>
      <c r="R2457" s="413"/>
      <c r="S2457" s="413"/>
      <c r="T2457" s="413"/>
      <c r="U2457" s="412"/>
      <c r="V2457" s="412"/>
      <c r="W2457" s="413"/>
      <c r="X2457" s="413"/>
      <c r="Y2457" s="413"/>
      <c r="Z2457" s="412"/>
      <c r="AA2457" s="412"/>
      <c r="AB2457" s="422"/>
      <c r="AC2457" s="412"/>
      <c r="AD2457" s="412"/>
      <c r="AE2457" s="412"/>
      <c r="AF2457" s="412"/>
      <c r="AG2457" s="412"/>
      <c r="AH2457" s="412"/>
      <c r="AI2457" s="413"/>
    </row>
    <row r="2458" spans="1:35" s="154" customFormat="1">
      <c r="A2458" s="413"/>
      <c r="B2458" s="413"/>
      <c r="C2458" s="426"/>
      <c r="D2458" s="413"/>
      <c r="E2458" s="423"/>
      <c r="F2458" s="413"/>
      <c r="G2458" s="419"/>
      <c r="H2458" s="419"/>
      <c r="I2458" s="413"/>
      <c r="J2458" s="420"/>
      <c r="K2458" s="413"/>
      <c r="L2458" s="426"/>
      <c r="M2458" s="413"/>
      <c r="N2458" s="421"/>
      <c r="O2458" s="421"/>
      <c r="P2458" s="413"/>
      <c r="Q2458" s="413"/>
      <c r="R2458" s="413"/>
      <c r="S2458" s="413"/>
      <c r="T2458" s="413"/>
      <c r="U2458" s="412"/>
      <c r="V2458" s="412"/>
      <c r="W2458" s="413"/>
      <c r="X2458" s="413"/>
      <c r="Y2458" s="413"/>
      <c r="Z2458" s="413"/>
      <c r="AA2458" s="413"/>
      <c r="AB2458" s="422"/>
      <c r="AC2458" s="413"/>
      <c r="AD2458" s="428"/>
      <c r="AE2458" s="413"/>
      <c r="AF2458" s="412"/>
      <c r="AG2458" s="412"/>
      <c r="AH2458" s="413"/>
      <c r="AI2458" s="413"/>
    </row>
    <row r="2459" spans="1:35" s="154" customFormat="1">
      <c r="A2459" s="413"/>
      <c r="B2459" s="413"/>
      <c r="C2459" s="426"/>
      <c r="D2459" s="413"/>
      <c r="E2459" s="423"/>
      <c r="F2459" s="413"/>
      <c r="G2459" s="419"/>
      <c r="H2459" s="419"/>
      <c r="I2459" s="413"/>
      <c r="J2459" s="420"/>
      <c r="K2459" s="413"/>
      <c r="L2459" s="426"/>
      <c r="M2459" s="413"/>
      <c r="N2459" s="421"/>
      <c r="O2459" s="421"/>
      <c r="P2459" s="413"/>
      <c r="Q2459" s="413"/>
      <c r="R2459" s="413"/>
      <c r="S2459" s="413"/>
      <c r="T2459" s="413"/>
      <c r="U2459" s="412"/>
      <c r="V2459" s="412"/>
      <c r="W2459" s="413"/>
      <c r="X2459" s="413"/>
      <c r="Y2459" s="413"/>
      <c r="Z2459" s="412"/>
      <c r="AA2459" s="412"/>
      <c r="AB2459" s="422"/>
      <c r="AC2459" s="412"/>
      <c r="AD2459" s="412"/>
      <c r="AE2459" s="412"/>
      <c r="AF2459" s="412"/>
      <c r="AG2459" s="412"/>
      <c r="AH2459" s="412"/>
      <c r="AI2459" s="413"/>
    </row>
    <row r="2460" spans="1:35" s="154" customFormat="1">
      <c r="A2460" s="413"/>
      <c r="B2460" s="413"/>
      <c r="C2460" s="426"/>
      <c r="D2460" s="413"/>
      <c r="E2460" s="423"/>
      <c r="F2460" s="413"/>
      <c r="G2460" s="419"/>
      <c r="H2460" s="419"/>
      <c r="I2460" s="413"/>
      <c r="J2460" s="420"/>
      <c r="K2460" s="413"/>
      <c r="L2460" s="426"/>
      <c r="M2460" s="413"/>
      <c r="N2460" s="421"/>
      <c r="O2460" s="421"/>
      <c r="P2460" s="413"/>
      <c r="Q2460" s="413"/>
      <c r="R2460" s="413"/>
      <c r="S2460" s="413"/>
      <c r="T2460" s="413"/>
      <c r="U2460" s="412"/>
      <c r="V2460" s="412"/>
      <c r="W2460" s="413"/>
      <c r="X2460" s="413"/>
      <c r="Y2460" s="413"/>
      <c r="Z2460" s="412"/>
      <c r="AA2460" s="412"/>
      <c r="AB2460" s="422"/>
      <c r="AC2460" s="412"/>
      <c r="AD2460" s="412"/>
      <c r="AE2460" s="412"/>
      <c r="AF2460" s="412"/>
      <c r="AG2460" s="412"/>
      <c r="AH2460" s="412"/>
      <c r="AI2460" s="413"/>
    </row>
    <row r="2461" spans="1:35" s="154" customFormat="1">
      <c r="A2461" s="413"/>
      <c r="B2461" s="413"/>
      <c r="C2461" s="426"/>
      <c r="D2461" s="413"/>
      <c r="E2461" s="423"/>
      <c r="F2461" s="413"/>
      <c r="G2461" s="419"/>
      <c r="H2461" s="419"/>
      <c r="I2461" s="413"/>
      <c r="J2461" s="420"/>
      <c r="K2461" s="413"/>
      <c r="L2461" s="426"/>
      <c r="M2461" s="413"/>
      <c r="N2461" s="421"/>
      <c r="O2461" s="421"/>
      <c r="P2461" s="413"/>
      <c r="Q2461" s="413"/>
      <c r="R2461" s="413"/>
      <c r="S2461" s="413"/>
      <c r="T2461" s="413"/>
      <c r="U2461" s="412"/>
      <c r="V2461" s="412"/>
      <c r="W2461" s="413"/>
      <c r="X2461" s="413"/>
      <c r="Y2461" s="413"/>
      <c r="Z2461" s="413"/>
      <c r="AA2461" s="413"/>
      <c r="AB2461" s="422"/>
      <c r="AC2461" s="413"/>
      <c r="AD2461" s="428"/>
      <c r="AE2461" s="413"/>
      <c r="AF2461" s="412"/>
      <c r="AG2461" s="412"/>
      <c r="AH2461" s="413"/>
      <c r="AI2461" s="413"/>
    </row>
    <row r="2462" spans="1:35" s="154" customFormat="1">
      <c r="A2462" s="413"/>
      <c r="B2462" s="413"/>
      <c r="C2462" s="426"/>
      <c r="D2462" s="413"/>
      <c r="E2462" s="423"/>
      <c r="F2462" s="413"/>
      <c r="G2462" s="419"/>
      <c r="H2462" s="419"/>
      <c r="I2462" s="413"/>
      <c r="J2462" s="420"/>
      <c r="K2462" s="413"/>
      <c r="L2462" s="426"/>
      <c r="M2462" s="413"/>
      <c r="N2462" s="421"/>
      <c r="O2462" s="421"/>
      <c r="P2462" s="413"/>
      <c r="Q2462" s="413"/>
      <c r="R2462" s="412"/>
      <c r="S2462" s="413"/>
      <c r="T2462" s="413"/>
      <c r="U2462" s="412"/>
      <c r="V2462" s="412"/>
      <c r="W2462" s="413"/>
      <c r="X2462" s="413"/>
      <c r="Y2462" s="413"/>
      <c r="Z2462" s="412"/>
      <c r="AA2462" s="412"/>
      <c r="AB2462" s="422"/>
      <c r="AC2462" s="412"/>
      <c r="AD2462" s="412"/>
      <c r="AE2462" s="412"/>
      <c r="AF2462" s="412"/>
      <c r="AG2462" s="412"/>
      <c r="AH2462" s="412"/>
      <c r="AI2462" s="413"/>
    </row>
    <row r="2463" spans="1:35" s="154" customFormat="1">
      <c r="A2463" s="413"/>
      <c r="B2463" s="413"/>
      <c r="C2463" s="426"/>
      <c r="D2463" s="413"/>
      <c r="E2463" s="423"/>
      <c r="F2463" s="413"/>
      <c r="G2463" s="419"/>
      <c r="H2463" s="419"/>
      <c r="I2463" s="413"/>
      <c r="J2463" s="420"/>
      <c r="K2463" s="413"/>
      <c r="L2463" s="426"/>
      <c r="M2463" s="413"/>
      <c r="N2463" s="421"/>
      <c r="O2463" s="421"/>
      <c r="P2463" s="413"/>
      <c r="Q2463" s="413"/>
      <c r="R2463" s="413"/>
      <c r="S2463" s="413"/>
      <c r="T2463" s="413"/>
      <c r="U2463" s="412"/>
      <c r="V2463" s="412"/>
      <c r="W2463" s="413"/>
      <c r="X2463" s="413"/>
      <c r="Y2463" s="413"/>
      <c r="Z2463" s="412"/>
      <c r="AA2463" s="412"/>
      <c r="AB2463" s="422"/>
      <c r="AC2463" s="412"/>
      <c r="AD2463" s="412"/>
      <c r="AE2463" s="412"/>
      <c r="AF2463" s="412"/>
      <c r="AG2463" s="412"/>
      <c r="AH2463" s="412"/>
      <c r="AI2463" s="413"/>
    </row>
    <row r="2464" spans="1:35" s="154" customFormat="1">
      <c r="A2464" s="413"/>
      <c r="B2464" s="413"/>
      <c r="C2464" s="426"/>
      <c r="D2464" s="413"/>
      <c r="E2464" s="413"/>
      <c r="F2464" s="413"/>
      <c r="G2464" s="419"/>
      <c r="H2464" s="419"/>
      <c r="I2464" s="413"/>
      <c r="J2464" s="420"/>
      <c r="K2464" s="413"/>
      <c r="L2464" s="426"/>
      <c r="M2464" s="413"/>
      <c r="N2464" s="421"/>
      <c r="O2464" s="421"/>
      <c r="P2464" s="413"/>
      <c r="Q2464" s="413"/>
      <c r="R2464" s="412"/>
      <c r="S2464" s="413"/>
      <c r="T2464" s="413"/>
      <c r="U2464" s="412"/>
      <c r="V2464" s="412"/>
      <c r="W2464" s="413"/>
      <c r="X2464" s="413"/>
      <c r="Y2464" s="413"/>
      <c r="Z2464" s="412"/>
      <c r="AA2464" s="412"/>
      <c r="AB2464" s="422"/>
      <c r="AC2464" s="412"/>
      <c r="AD2464" s="412"/>
      <c r="AE2464" s="412"/>
      <c r="AF2464" s="412"/>
      <c r="AG2464" s="412"/>
      <c r="AH2464" s="412"/>
      <c r="AI2464" s="413"/>
    </row>
    <row r="2465" spans="1:35" s="154" customFormat="1">
      <c r="A2465" s="413"/>
      <c r="B2465" s="413"/>
      <c r="C2465" s="426"/>
      <c r="D2465" s="413"/>
      <c r="E2465" s="413"/>
      <c r="F2465" s="413"/>
      <c r="G2465" s="419"/>
      <c r="H2465" s="419"/>
      <c r="I2465" s="413"/>
      <c r="J2465" s="420"/>
      <c r="K2465" s="413"/>
      <c r="L2465" s="426"/>
      <c r="M2465" s="413"/>
      <c r="N2465" s="421"/>
      <c r="O2465" s="421"/>
      <c r="P2465" s="413"/>
      <c r="Q2465" s="413"/>
      <c r="R2465" s="413"/>
      <c r="S2465" s="413"/>
      <c r="T2465" s="413"/>
      <c r="U2465" s="412"/>
      <c r="V2465" s="412"/>
      <c r="W2465" s="413"/>
      <c r="X2465" s="413"/>
      <c r="Y2465" s="413"/>
      <c r="Z2465" s="412"/>
      <c r="AA2465" s="412"/>
      <c r="AB2465" s="422"/>
      <c r="AC2465" s="412"/>
      <c r="AD2465" s="412"/>
      <c r="AE2465" s="412"/>
      <c r="AF2465" s="412"/>
      <c r="AG2465" s="412"/>
      <c r="AH2465" s="412"/>
      <c r="AI2465" s="413"/>
    </row>
    <row r="2466" spans="1:35" s="154" customFormat="1">
      <c r="A2466" s="413"/>
      <c r="B2466" s="413"/>
      <c r="C2466" s="426"/>
      <c r="D2466" s="413"/>
      <c r="E2466" s="413"/>
      <c r="F2466" s="413"/>
      <c r="G2466" s="419"/>
      <c r="H2466" s="419"/>
      <c r="I2466" s="413"/>
      <c r="J2466" s="420"/>
      <c r="K2466" s="413"/>
      <c r="L2466" s="426"/>
      <c r="M2466" s="413"/>
      <c r="N2466" s="421"/>
      <c r="O2466" s="421"/>
      <c r="P2466" s="413"/>
      <c r="Q2466" s="413"/>
      <c r="R2466" s="412"/>
      <c r="S2466" s="413"/>
      <c r="T2466" s="413"/>
      <c r="U2466" s="412"/>
      <c r="V2466" s="412"/>
      <c r="W2466" s="413"/>
      <c r="X2466" s="413"/>
      <c r="Y2466" s="413"/>
      <c r="Z2466" s="412"/>
      <c r="AA2466" s="412"/>
      <c r="AB2466" s="422"/>
      <c r="AC2466" s="412"/>
      <c r="AD2466" s="412"/>
      <c r="AE2466" s="412"/>
      <c r="AF2466" s="412"/>
      <c r="AG2466" s="412"/>
      <c r="AH2466" s="412"/>
      <c r="AI2466" s="413"/>
    </row>
    <row r="2467" spans="1:35" s="154" customFormat="1">
      <c r="A2467" s="413"/>
      <c r="B2467" s="413"/>
      <c r="C2467" s="426"/>
      <c r="D2467" s="413"/>
      <c r="E2467" s="413"/>
      <c r="F2467" s="413"/>
      <c r="G2467" s="419"/>
      <c r="H2467" s="419"/>
      <c r="I2467" s="413"/>
      <c r="J2467" s="420"/>
      <c r="K2467" s="413"/>
      <c r="L2467" s="426"/>
      <c r="M2467" s="413"/>
      <c r="N2467" s="421"/>
      <c r="O2467" s="421"/>
      <c r="P2467" s="413"/>
      <c r="Q2467" s="413"/>
      <c r="R2467" s="423"/>
      <c r="S2467" s="413"/>
      <c r="T2467" s="413"/>
      <c r="U2467" s="412"/>
      <c r="V2467" s="412"/>
      <c r="W2467" s="413"/>
      <c r="X2467" s="413"/>
      <c r="Y2467" s="413"/>
      <c r="Z2467" s="412"/>
      <c r="AA2467" s="412"/>
      <c r="AB2467" s="422"/>
      <c r="AC2467" s="412"/>
      <c r="AD2467" s="412"/>
      <c r="AE2467" s="412"/>
      <c r="AF2467" s="412"/>
      <c r="AG2467" s="412"/>
      <c r="AH2467" s="412"/>
      <c r="AI2467" s="413"/>
    </row>
    <row r="2468" spans="1:35" s="154" customFormat="1">
      <c r="A2468" s="413"/>
      <c r="B2468" s="413"/>
      <c r="C2468" s="426"/>
      <c r="D2468" s="413"/>
      <c r="E2468" s="413"/>
      <c r="F2468" s="413"/>
      <c r="G2468" s="419"/>
      <c r="H2468" s="419"/>
      <c r="I2468" s="413"/>
      <c r="J2468" s="420"/>
      <c r="K2468" s="413"/>
      <c r="L2468" s="426"/>
      <c r="M2468" s="413"/>
      <c r="N2468" s="421"/>
      <c r="O2468" s="421"/>
      <c r="P2468" s="413"/>
      <c r="Q2468" s="413"/>
      <c r="R2468" s="413"/>
      <c r="S2468" s="413"/>
      <c r="T2468" s="413"/>
      <c r="U2468" s="412"/>
      <c r="V2468" s="412"/>
      <c r="W2468" s="413"/>
      <c r="X2468" s="413"/>
      <c r="Y2468" s="413"/>
      <c r="Z2468" s="412"/>
      <c r="AA2468" s="412"/>
      <c r="AB2468" s="422"/>
      <c r="AC2468" s="412"/>
      <c r="AD2468" s="412"/>
      <c r="AE2468" s="412"/>
      <c r="AF2468" s="412"/>
      <c r="AG2468" s="412"/>
      <c r="AH2468" s="412"/>
      <c r="AI2468" s="413"/>
    </row>
    <row r="2469" spans="1:35" s="154" customFormat="1">
      <c r="A2469" s="413"/>
      <c r="B2469" s="413"/>
      <c r="C2469" s="426"/>
      <c r="D2469" s="413"/>
      <c r="E2469" s="413"/>
      <c r="F2469" s="413"/>
      <c r="G2469" s="419"/>
      <c r="H2469" s="419"/>
      <c r="I2469" s="413"/>
      <c r="J2469" s="420"/>
      <c r="K2469" s="413"/>
      <c r="L2469" s="426"/>
      <c r="M2469" s="413"/>
      <c r="N2469" s="421"/>
      <c r="O2469" s="421"/>
      <c r="P2469" s="413"/>
      <c r="Q2469" s="413"/>
      <c r="R2469" s="412"/>
      <c r="S2469" s="413"/>
      <c r="T2469" s="413"/>
      <c r="U2469" s="412"/>
      <c r="V2469" s="412"/>
      <c r="W2469" s="413"/>
      <c r="X2469" s="413"/>
      <c r="Y2469" s="413"/>
      <c r="Z2469" s="412"/>
      <c r="AA2469" s="412"/>
      <c r="AB2469" s="422"/>
      <c r="AC2469" s="412"/>
      <c r="AD2469" s="412"/>
      <c r="AE2469" s="412"/>
      <c r="AF2469" s="412"/>
      <c r="AG2469" s="412"/>
      <c r="AH2469" s="412"/>
      <c r="AI2469" s="413"/>
    </row>
    <row r="2470" spans="1:35" s="154" customFormat="1">
      <c r="A2470" s="413"/>
      <c r="B2470" s="413"/>
      <c r="C2470" s="426"/>
      <c r="D2470" s="413"/>
      <c r="E2470" s="413"/>
      <c r="F2470" s="413"/>
      <c r="G2470" s="419"/>
      <c r="H2470" s="419"/>
      <c r="I2470" s="413"/>
      <c r="J2470" s="420"/>
      <c r="K2470" s="413"/>
      <c r="L2470" s="426"/>
      <c r="M2470" s="413"/>
      <c r="N2470" s="421"/>
      <c r="O2470" s="421"/>
      <c r="P2470" s="413"/>
      <c r="Q2470" s="413"/>
      <c r="R2470" s="413"/>
      <c r="S2470" s="413"/>
      <c r="T2470" s="413"/>
      <c r="U2470" s="412"/>
      <c r="V2470" s="412"/>
      <c r="W2470" s="413"/>
      <c r="X2470" s="413"/>
      <c r="Y2470" s="413"/>
      <c r="Z2470" s="412"/>
      <c r="AA2470" s="412"/>
      <c r="AB2470" s="422"/>
      <c r="AC2470" s="412"/>
      <c r="AD2470" s="412"/>
      <c r="AE2470" s="412"/>
      <c r="AF2470" s="412"/>
      <c r="AG2470" s="412"/>
      <c r="AH2470" s="412"/>
      <c r="AI2470" s="413"/>
    </row>
    <row r="2471" spans="1:35" s="154" customFormat="1">
      <c r="A2471" s="413"/>
      <c r="B2471" s="413"/>
      <c r="C2471" s="426"/>
      <c r="D2471" s="413"/>
      <c r="E2471" s="413"/>
      <c r="F2471" s="413"/>
      <c r="G2471" s="419"/>
      <c r="H2471" s="419"/>
      <c r="I2471" s="413"/>
      <c r="J2471" s="420"/>
      <c r="K2471" s="413"/>
      <c r="L2471" s="426"/>
      <c r="M2471" s="413"/>
      <c r="N2471" s="421"/>
      <c r="O2471" s="421"/>
      <c r="P2471" s="413"/>
      <c r="Q2471" s="413"/>
      <c r="R2471" s="412"/>
      <c r="S2471" s="413"/>
      <c r="T2471" s="413"/>
      <c r="U2471" s="412"/>
      <c r="V2471" s="412"/>
      <c r="W2471" s="413"/>
      <c r="X2471" s="413"/>
      <c r="Y2471" s="413"/>
      <c r="Z2471" s="413"/>
      <c r="AA2471" s="413"/>
      <c r="AB2471" s="422"/>
      <c r="AC2471" s="412"/>
      <c r="AD2471" s="428"/>
      <c r="AE2471" s="413"/>
      <c r="AF2471" s="412"/>
      <c r="AG2471" s="412"/>
      <c r="AH2471" s="413"/>
      <c r="AI2471" s="413"/>
    </row>
    <row r="2472" spans="1:35" s="154" customFormat="1">
      <c r="A2472" s="413"/>
      <c r="B2472" s="413"/>
      <c r="C2472" s="426"/>
      <c r="D2472" s="413"/>
      <c r="E2472" s="413"/>
      <c r="F2472" s="413"/>
      <c r="G2472" s="419"/>
      <c r="H2472" s="419"/>
      <c r="I2472" s="413"/>
      <c r="J2472" s="420"/>
      <c r="K2472" s="413"/>
      <c r="L2472" s="426"/>
      <c r="M2472" s="413"/>
      <c r="N2472" s="421"/>
      <c r="O2472" s="421"/>
      <c r="P2472" s="413"/>
      <c r="Q2472" s="413"/>
      <c r="R2472" s="413"/>
      <c r="S2472" s="413"/>
      <c r="T2472" s="413"/>
      <c r="U2472" s="412"/>
      <c r="V2472" s="412"/>
      <c r="W2472" s="413"/>
      <c r="X2472" s="413"/>
      <c r="Y2472" s="413"/>
      <c r="Z2472" s="412"/>
      <c r="AA2472" s="412"/>
      <c r="AB2472" s="422"/>
      <c r="AC2472" s="412"/>
      <c r="AD2472" s="412"/>
      <c r="AE2472" s="412"/>
      <c r="AF2472" s="412"/>
      <c r="AG2472" s="412"/>
      <c r="AH2472" s="412"/>
      <c r="AI2472" s="413"/>
    </row>
    <row r="2473" spans="1:35" s="154" customFormat="1">
      <c r="A2473" s="413"/>
      <c r="B2473" s="413"/>
      <c r="C2473" s="426"/>
      <c r="D2473" s="413"/>
      <c r="E2473" s="413"/>
      <c r="F2473" s="413"/>
      <c r="G2473" s="419"/>
      <c r="H2473" s="419"/>
      <c r="I2473" s="413"/>
      <c r="J2473" s="420"/>
      <c r="K2473" s="413"/>
      <c r="L2473" s="426"/>
      <c r="M2473" s="413"/>
      <c r="N2473" s="421"/>
      <c r="O2473" s="421"/>
      <c r="P2473" s="413"/>
      <c r="Q2473" s="413"/>
      <c r="R2473" s="413"/>
      <c r="S2473" s="413"/>
      <c r="T2473" s="413"/>
      <c r="U2473" s="412"/>
      <c r="V2473" s="412"/>
      <c r="W2473" s="413"/>
      <c r="X2473" s="413"/>
      <c r="Y2473" s="413"/>
      <c r="Z2473" s="412"/>
      <c r="AA2473" s="412"/>
      <c r="AB2473" s="422"/>
      <c r="AC2473" s="412"/>
      <c r="AD2473" s="412"/>
      <c r="AE2473" s="412"/>
      <c r="AF2473" s="412"/>
      <c r="AG2473" s="412"/>
      <c r="AH2473" s="412"/>
      <c r="AI2473" s="413"/>
    </row>
    <row r="2474" spans="1:35" s="154" customFormat="1">
      <c r="A2474" s="413"/>
      <c r="B2474" s="413"/>
      <c r="C2474" s="426"/>
      <c r="D2474" s="413"/>
      <c r="E2474" s="413"/>
      <c r="F2474" s="413"/>
      <c r="G2474" s="419"/>
      <c r="H2474" s="419"/>
      <c r="I2474" s="413"/>
      <c r="J2474" s="420"/>
      <c r="K2474" s="413"/>
      <c r="L2474" s="426"/>
      <c r="M2474" s="413"/>
      <c r="N2474" s="421"/>
      <c r="O2474" s="421"/>
      <c r="P2474" s="413"/>
      <c r="Q2474" s="413"/>
      <c r="R2474" s="413"/>
      <c r="S2474" s="413"/>
      <c r="T2474" s="413"/>
      <c r="U2474" s="412"/>
      <c r="V2474" s="412"/>
      <c r="W2474" s="413"/>
      <c r="X2474" s="413"/>
      <c r="Y2474" s="413"/>
      <c r="Z2474" s="413"/>
      <c r="AA2474" s="413"/>
      <c r="AB2474" s="422"/>
      <c r="AC2474" s="413"/>
      <c r="AD2474" s="428"/>
      <c r="AE2474" s="413"/>
      <c r="AF2474" s="412"/>
      <c r="AG2474" s="412"/>
      <c r="AH2474" s="413"/>
      <c r="AI2474" s="413"/>
    </row>
    <row r="2475" spans="1:35" s="154" customFormat="1">
      <c r="A2475" s="413"/>
      <c r="B2475" s="413"/>
      <c r="C2475" s="426"/>
      <c r="D2475" s="413"/>
      <c r="E2475" s="413"/>
      <c r="F2475" s="413"/>
      <c r="G2475" s="419"/>
      <c r="H2475" s="419"/>
      <c r="I2475" s="413"/>
      <c r="J2475" s="420"/>
      <c r="K2475" s="413"/>
      <c r="L2475" s="426"/>
      <c r="M2475" s="413"/>
      <c r="N2475" s="421"/>
      <c r="O2475" s="421"/>
      <c r="P2475" s="413"/>
      <c r="Q2475" s="413"/>
      <c r="R2475" s="413"/>
      <c r="S2475" s="413"/>
      <c r="T2475" s="413"/>
      <c r="U2475" s="412"/>
      <c r="V2475" s="412"/>
      <c r="W2475" s="413"/>
      <c r="X2475" s="413"/>
      <c r="Y2475" s="413"/>
      <c r="Z2475" s="412"/>
      <c r="AA2475" s="412"/>
      <c r="AB2475" s="422"/>
      <c r="AC2475" s="412"/>
      <c r="AD2475" s="412"/>
      <c r="AE2475" s="412"/>
      <c r="AF2475" s="412"/>
      <c r="AG2475" s="412"/>
      <c r="AH2475" s="412"/>
      <c r="AI2475" s="413"/>
    </row>
    <row r="2476" spans="1:35" s="154" customFormat="1">
      <c r="A2476" s="413"/>
      <c r="B2476" s="413"/>
      <c r="C2476" s="426"/>
      <c r="D2476" s="413"/>
      <c r="E2476" s="413"/>
      <c r="F2476" s="413"/>
      <c r="G2476" s="419"/>
      <c r="H2476" s="419"/>
      <c r="I2476" s="413"/>
      <c r="J2476" s="420"/>
      <c r="K2476" s="413"/>
      <c r="L2476" s="426"/>
      <c r="M2476" s="413"/>
      <c r="N2476" s="421"/>
      <c r="O2476" s="421"/>
      <c r="P2476" s="413"/>
      <c r="Q2476" s="413"/>
      <c r="R2476" s="413"/>
      <c r="S2476" s="413"/>
      <c r="T2476" s="413"/>
      <c r="U2476" s="412"/>
      <c r="V2476" s="412"/>
      <c r="W2476" s="413"/>
      <c r="X2476" s="413"/>
      <c r="Y2476" s="413"/>
      <c r="Z2476" s="412"/>
      <c r="AA2476" s="412"/>
      <c r="AB2476" s="422"/>
      <c r="AC2476" s="412"/>
      <c r="AD2476" s="412"/>
      <c r="AE2476" s="412"/>
      <c r="AF2476" s="412"/>
      <c r="AG2476" s="412"/>
      <c r="AH2476" s="412"/>
      <c r="AI2476" s="413"/>
    </row>
    <row r="2477" spans="1:35" s="154" customFormat="1">
      <c r="A2477" s="413"/>
      <c r="B2477" s="413"/>
      <c r="C2477" s="426"/>
      <c r="D2477" s="413"/>
      <c r="E2477" s="413"/>
      <c r="F2477" s="413"/>
      <c r="G2477" s="419"/>
      <c r="H2477" s="419"/>
      <c r="I2477" s="413"/>
      <c r="J2477" s="420"/>
      <c r="K2477" s="413"/>
      <c r="L2477" s="426"/>
      <c r="M2477" s="413"/>
      <c r="N2477" s="421"/>
      <c r="O2477" s="421"/>
      <c r="P2477" s="413"/>
      <c r="Q2477" s="413"/>
      <c r="R2477" s="413"/>
      <c r="S2477" s="413"/>
      <c r="T2477" s="413"/>
      <c r="U2477" s="412"/>
      <c r="V2477" s="412"/>
      <c r="W2477" s="413"/>
      <c r="X2477" s="413"/>
      <c r="Y2477" s="413"/>
      <c r="Z2477" s="412"/>
      <c r="AA2477" s="412"/>
      <c r="AB2477" s="422"/>
      <c r="AC2477" s="412"/>
      <c r="AD2477" s="412"/>
      <c r="AE2477" s="412"/>
      <c r="AF2477" s="412"/>
      <c r="AG2477" s="412"/>
      <c r="AH2477" s="412"/>
      <c r="AI2477" s="413"/>
    </row>
    <row r="2478" spans="1:35" s="154" customFormat="1">
      <c r="A2478" s="413"/>
      <c r="B2478" s="413"/>
      <c r="C2478" s="426"/>
      <c r="D2478" s="413"/>
      <c r="E2478" s="413"/>
      <c r="F2478" s="413"/>
      <c r="G2478" s="419"/>
      <c r="H2478" s="419"/>
      <c r="I2478" s="413"/>
      <c r="J2478" s="420"/>
      <c r="K2478" s="413"/>
      <c r="L2478" s="426"/>
      <c r="M2478" s="413"/>
      <c r="N2478" s="421"/>
      <c r="O2478" s="421"/>
      <c r="P2478" s="413"/>
      <c r="Q2478" s="413"/>
      <c r="R2478" s="412"/>
      <c r="S2478" s="413"/>
      <c r="T2478" s="413"/>
      <c r="U2478" s="412"/>
      <c r="V2478" s="412"/>
      <c r="W2478" s="413"/>
      <c r="X2478" s="413"/>
      <c r="Y2478" s="413"/>
      <c r="Z2478" s="412"/>
      <c r="AA2478" s="412"/>
      <c r="AB2478" s="422"/>
      <c r="AC2478" s="412"/>
      <c r="AD2478" s="412"/>
      <c r="AE2478" s="412"/>
      <c r="AF2478" s="412"/>
      <c r="AG2478" s="412"/>
      <c r="AH2478" s="412"/>
      <c r="AI2478" s="413"/>
    </row>
    <row r="2479" spans="1:35" s="154" customFormat="1">
      <c r="A2479" s="413"/>
      <c r="B2479" s="413"/>
      <c r="C2479" s="426"/>
      <c r="D2479" s="413"/>
      <c r="E2479" s="423"/>
      <c r="F2479" s="413"/>
      <c r="G2479" s="419"/>
      <c r="H2479" s="419"/>
      <c r="I2479" s="413"/>
      <c r="J2479" s="420"/>
      <c r="K2479" s="413"/>
      <c r="L2479" s="426"/>
      <c r="M2479" s="413"/>
      <c r="N2479" s="421"/>
      <c r="O2479" s="421"/>
      <c r="P2479" s="413"/>
      <c r="Q2479" s="413"/>
      <c r="R2479" s="413"/>
      <c r="S2479" s="413"/>
      <c r="T2479" s="413"/>
      <c r="U2479" s="412"/>
      <c r="V2479" s="412"/>
      <c r="W2479" s="413"/>
      <c r="X2479" s="413"/>
      <c r="Y2479" s="413"/>
      <c r="Z2479" s="412"/>
      <c r="AA2479" s="412"/>
      <c r="AB2479" s="422"/>
      <c r="AC2479" s="412"/>
      <c r="AD2479" s="412"/>
      <c r="AE2479" s="412"/>
      <c r="AF2479" s="412"/>
      <c r="AG2479" s="412"/>
      <c r="AH2479" s="412"/>
      <c r="AI2479" s="413"/>
    </row>
    <row r="2480" spans="1:35" s="154" customFormat="1">
      <c r="A2480" s="413"/>
      <c r="B2480" s="413"/>
      <c r="C2480" s="426"/>
      <c r="D2480" s="413"/>
      <c r="E2480" s="423"/>
      <c r="F2480" s="413"/>
      <c r="G2480" s="419"/>
      <c r="H2480" s="419"/>
      <c r="I2480" s="413"/>
      <c r="J2480" s="420"/>
      <c r="K2480" s="413"/>
      <c r="L2480" s="426"/>
      <c r="M2480" s="413"/>
      <c r="N2480" s="421"/>
      <c r="O2480" s="421"/>
      <c r="P2480" s="413"/>
      <c r="Q2480" s="413"/>
      <c r="R2480" s="413"/>
      <c r="S2480" s="413"/>
      <c r="T2480" s="413"/>
      <c r="U2480" s="412"/>
      <c r="V2480" s="412"/>
      <c r="W2480" s="413"/>
      <c r="X2480" s="413"/>
      <c r="Y2480" s="413"/>
      <c r="Z2480" s="413"/>
      <c r="AA2480" s="413"/>
      <c r="AB2480" s="422"/>
      <c r="AC2480" s="413"/>
      <c r="AD2480" s="428"/>
      <c r="AE2480" s="413"/>
      <c r="AF2480" s="412"/>
      <c r="AG2480" s="412"/>
      <c r="AH2480" s="413"/>
      <c r="AI2480" s="413"/>
    </row>
    <row r="2481" spans="1:35" s="154" customFormat="1">
      <c r="A2481" s="413"/>
      <c r="B2481" s="413"/>
      <c r="C2481" s="426"/>
      <c r="D2481" s="413"/>
      <c r="E2481" s="423"/>
      <c r="F2481" s="413"/>
      <c r="G2481" s="419"/>
      <c r="H2481" s="419"/>
      <c r="I2481" s="413"/>
      <c r="J2481" s="420"/>
      <c r="K2481" s="413"/>
      <c r="L2481" s="426"/>
      <c r="M2481" s="413"/>
      <c r="N2481" s="421"/>
      <c r="O2481" s="421"/>
      <c r="P2481" s="413"/>
      <c r="Q2481" s="413"/>
      <c r="R2481" s="412"/>
      <c r="S2481" s="413"/>
      <c r="T2481" s="413"/>
      <c r="U2481" s="412"/>
      <c r="V2481" s="412"/>
      <c r="W2481" s="413"/>
      <c r="X2481" s="413"/>
      <c r="Y2481" s="413"/>
      <c r="Z2481" s="412"/>
      <c r="AA2481" s="412"/>
      <c r="AB2481" s="422"/>
      <c r="AC2481" s="412"/>
      <c r="AD2481" s="412"/>
      <c r="AE2481" s="412"/>
      <c r="AF2481" s="412"/>
      <c r="AG2481" s="412"/>
      <c r="AH2481" s="412"/>
      <c r="AI2481" s="413"/>
    </row>
    <row r="2482" spans="1:35" s="154" customFormat="1">
      <c r="A2482" s="413"/>
      <c r="B2482" s="413"/>
      <c r="C2482" s="426"/>
      <c r="D2482" s="413"/>
      <c r="E2482" s="423"/>
      <c r="F2482" s="413"/>
      <c r="G2482" s="419"/>
      <c r="H2482" s="419"/>
      <c r="I2482" s="413"/>
      <c r="J2482" s="420"/>
      <c r="K2482" s="413"/>
      <c r="L2482" s="426"/>
      <c r="M2482" s="413"/>
      <c r="N2482" s="421"/>
      <c r="O2482" s="421"/>
      <c r="P2482" s="413"/>
      <c r="Q2482" s="413"/>
      <c r="R2482" s="413"/>
      <c r="S2482" s="413"/>
      <c r="T2482" s="413"/>
      <c r="U2482" s="412"/>
      <c r="V2482" s="412"/>
      <c r="W2482" s="413"/>
      <c r="X2482" s="413"/>
      <c r="Y2482" s="413"/>
      <c r="Z2482" s="412"/>
      <c r="AA2482" s="412"/>
      <c r="AB2482" s="422"/>
      <c r="AC2482" s="412"/>
      <c r="AD2482" s="412"/>
      <c r="AE2482" s="412"/>
      <c r="AF2482" s="412"/>
      <c r="AG2482" s="412"/>
      <c r="AH2482" s="412"/>
      <c r="AI2482" s="413"/>
    </row>
    <row r="2483" spans="1:35" s="154" customFormat="1">
      <c r="A2483" s="413"/>
      <c r="B2483" s="413"/>
      <c r="C2483" s="426"/>
      <c r="D2483" s="413"/>
      <c r="E2483" s="423"/>
      <c r="F2483" s="413"/>
      <c r="G2483" s="419"/>
      <c r="H2483" s="419"/>
      <c r="I2483" s="413"/>
      <c r="J2483" s="420"/>
      <c r="K2483" s="413"/>
      <c r="L2483" s="426"/>
      <c r="M2483" s="413"/>
      <c r="N2483" s="421"/>
      <c r="O2483" s="421"/>
      <c r="P2483" s="413"/>
      <c r="Q2483" s="413"/>
      <c r="R2483" s="413"/>
      <c r="S2483" s="413"/>
      <c r="T2483" s="413"/>
      <c r="U2483" s="412"/>
      <c r="V2483" s="412"/>
      <c r="W2483" s="413"/>
      <c r="X2483" s="413"/>
      <c r="Y2483" s="413"/>
      <c r="Z2483" s="412"/>
      <c r="AA2483" s="412"/>
      <c r="AB2483" s="422"/>
      <c r="AC2483" s="412"/>
      <c r="AD2483" s="412"/>
      <c r="AE2483" s="412"/>
      <c r="AF2483" s="412"/>
      <c r="AG2483" s="412"/>
      <c r="AH2483" s="412"/>
      <c r="AI2483" s="413"/>
    </row>
    <row r="2484" spans="1:35" s="154" customFormat="1">
      <c r="A2484" s="413"/>
      <c r="B2484" s="413"/>
      <c r="C2484" s="426"/>
      <c r="D2484" s="413"/>
      <c r="E2484" s="423"/>
      <c r="F2484" s="413"/>
      <c r="G2484" s="419"/>
      <c r="H2484" s="419"/>
      <c r="I2484" s="413"/>
      <c r="J2484" s="420"/>
      <c r="K2484" s="413"/>
      <c r="L2484" s="426"/>
      <c r="M2484" s="413"/>
      <c r="N2484" s="421"/>
      <c r="O2484" s="421"/>
      <c r="P2484" s="413"/>
      <c r="Q2484" s="413"/>
      <c r="R2484" s="412"/>
      <c r="S2484" s="413"/>
      <c r="T2484" s="413"/>
      <c r="U2484" s="412"/>
      <c r="V2484" s="412"/>
      <c r="W2484" s="413"/>
      <c r="X2484" s="413"/>
      <c r="Y2484" s="413"/>
      <c r="Z2484" s="412"/>
      <c r="AA2484" s="412"/>
      <c r="AB2484" s="422"/>
      <c r="AC2484" s="412"/>
      <c r="AD2484" s="412"/>
      <c r="AE2484" s="412"/>
      <c r="AF2484" s="412"/>
      <c r="AG2484" s="412"/>
      <c r="AH2484" s="412"/>
      <c r="AI2484" s="413"/>
    </row>
    <row r="2485" spans="1:35" s="154" customFormat="1">
      <c r="A2485" s="413"/>
      <c r="B2485" s="413"/>
      <c r="C2485" s="426"/>
      <c r="D2485" s="413"/>
      <c r="E2485" s="423"/>
      <c r="F2485" s="413"/>
      <c r="G2485" s="419"/>
      <c r="H2485" s="419"/>
      <c r="I2485" s="413"/>
      <c r="J2485" s="420"/>
      <c r="K2485" s="413"/>
      <c r="L2485" s="426"/>
      <c r="M2485" s="413"/>
      <c r="N2485" s="421"/>
      <c r="O2485" s="421"/>
      <c r="P2485" s="414"/>
      <c r="Q2485" s="413"/>
      <c r="R2485" s="413"/>
      <c r="S2485" s="413"/>
      <c r="T2485" s="413"/>
      <c r="U2485" s="412"/>
      <c r="V2485" s="412"/>
      <c r="W2485" s="413"/>
      <c r="X2485" s="413"/>
      <c r="Y2485" s="413"/>
      <c r="Z2485" s="412"/>
      <c r="AA2485" s="412"/>
      <c r="AB2485" s="422"/>
      <c r="AC2485" s="412"/>
      <c r="AD2485" s="412"/>
      <c r="AE2485" s="412"/>
      <c r="AF2485" s="412"/>
      <c r="AG2485" s="412"/>
      <c r="AH2485" s="412"/>
      <c r="AI2485" s="413"/>
    </row>
    <row r="2486" spans="1:35" s="154" customFormat="1">
      <c r="A2486" s="413"/>
      <c r="B2486" s="413"/>
      <c r="C2486" s="426"/>
      <c r="D2486" s="413"/>
      <c r="E2486" s="423"/>
      <c r="F2486" s="413"/>
      <c r="G2486" s="419"/>
      <c r="H2486" s="419"/>
      <c r="I2486" s="413"/>
      <c r="J2486" s="420"/>
      <c r="K2486" s="413"/>
      <c r="L2486" s="426"/>
      <c r="M2486" s="413"/>
      <c r="N2486" s="421"/>
      <c r="O2486" s="421"/>
      <c r="P2486" s="414"/>
      <c r="Q2486" s="413"/>
      <c r="R2486" s="412"/>
      <c r="S2486" s="413"/>
      <c r="T2486" s="413"/>
      <c r="U2486" s="412"/>
      <c r="V2486" s="412"/>
      <c r="W2486" s="413"/>
      <c r="X2486" s="413"/>
      <c r="Y2486" s="413"/>
      <c r="Z2486" s="412"/>
      <c r="AA2486" s="412"/>
      <c r="AB2486" s="422"/>
      <c r="AC2486" s="412"/>
      <c r="AD2486" s="412"/>
      <c r="AE2486" s="412"/>
      <c r="AF2486" s="412"/>
      <c r="AG2486" s="412"/>
      <c r="AH2486" s="412"/>
      <c r="AI2486" s="413"/>
    </row>
    <row r="2487" spans="1:35" s="154" customFormat="1">
      <c r="A2487" s="413"/>
      <c r="B2487" s="413"/>
      <c r="C2487" s="426"/>
      <c r="D2487" s="413"/>
      <c r="E2487" s="423"/>
      <c r="F2487" s="413"/>
      <c r="G2487" s="419"/>
      <c r="H2487" s="419"/>
      <c r="I2487" s="413"/>
      <c r="J2487" s="420"/>
      <c r="K2487" s="413"/>
      <c r="L2487" s="426"/>
      <c r="M2487" s="413"/>
      <c r="N2487" s="421"/>
      <c r="O2487" s="421"/>
      <c r="P2487" s="414"/>
      <c r="Q2487" s="413"/>
      <c r="R2487" s="413"/>
      <c r="S2487" s="413"/>
      <c r="T2487" s="413"/>
      <c r="U2487" s="412"/>
      <c r="V2487" s="412"/>
      <c r="W2487" s="413"/>
      <c r="X2487" s="413"/>
      <c r="Y2487" s="413"/>
      <c r="Z2487" s="412"/>
      <c r="AA2487" s="412"/>
      <c r="AB2487" s="422"/>
      <c r="AC2487" s="412"/>
      <c r="AD2487" s="412"/>
      <c r="AE2487" s="412"/>
      <c r="AF2487" s="412"/>
      <c r="AG2487" s="412"/>
      <c r="AH2487" s="412"/>
      <c r="AI2487" s="413"/>
    </row>
    <row r="2488" spans="1:35" s="154" customFormat="1">
      <c r="A2488" s="413"/>
      <c r="B2488" s="413"/>
      <c r="C2488" s="426"/>
      <c r="D2488" s="413"/>
      <c r="E2488" s="423"/>
      <c r="F2488" s="413"/>
      <c r="G2488" s="419"/>
      <c r="H2488" s="419"/>
      <c r="I2488" s="413"/>
      <c r="J2488" s="420"/>
      <c r="K2488" s="413"/>
      <c r="L2488" s="426"/>
      <c r="M2488" s="413"/>
      <c r="N2488" s="421"/>
      <c r="O2488" s="421"/>
      <c r="P2488" s="414"/>
      <c r="Q2488" s="413"/>
      <c r="R2488" s="412"/>
      <c r="S2488" s="413"/>
      <c r="T2488" s="413"/>
      <c r="U2488" s="412"/>
      <c r="V2488" s="412"/>
      <c r="W2488" s="413"/>
      <c r="X2488" s="413"/>
      <c r="Y2488" s="413"/>
      <c r="Z2488" s="412"/>
      <c r="AA2488" s="412"/>
      <c r="AB2488" s="422"/>
      <c r="AC2488" s="412"/>
      <c r="AD2488" s="412"/>
      <c r="AE2488" s="412"/>
      <c r="AF2488" s="412"/>
      <c r="AG2488" s="412"/>
      <c r="AH2488" s="412"/>
      <c r="AI2488" s="413"/>
    </row>
    <row r="2489" spans="1:35" s="154" customFormat="1">
      <c r="A2489" s="413"/>
      <c r="B2489" s="413"/>
      <c r="C2489" s="426"/>
      <c r="D2489" s="413"/>
      <c r="E2489" s="423"/>
      <c r="F2489" s="413"/>
      <c r="G2489" s="419"/>
      <c r="H2489" s="419"/>
      <c r="I2489" s="413"/>
      <c r="J2489" s="420"/>
      <c r="K2489" s="413"/>
      <c r="L2489" s="426"/>
      <c r="M2489" s="413"/>
      <c r="N2489" s="421"/>
      <c r="O2489" s="421"/>
      <c r="P2489" s="414"/>
      <c r="Q2489" s="413"/>
      <c r="R2489" s="413"/>
      <c r="S2489" s="413"/>
      <c r="T2489" s="413"/>
      <c r="U2489" s="412"/>
      <c r="V2489" s="412"/>
      <c r="W2489" s="413"/>
      <c r="X2489" s="413"/>
      <c r="Y2489" s="413"/>
      <c r="Z2489" s="412"/>
      <c r="AA2489" s="412"/>
      <c r="AB2489" s="422"/>
      <c r="AC2489" s="412"/>
      <c r="AD2489" s="412"/>
      <c r="AE2489" s="412"/>
      <c r="AF2489" s="412"/>
      <c r="AG2489" s="412"/>
      <c r="AH2489" s="412"/>
      <c r="AI2489" s="413"/>
    </row>
    <row r="2490" spans="1:35" s="154" customFormat="1">
      <c r="A2490" s="413"/>
      <c r="B2490" s="413"/>
      <c r="C2490" s="426"/>
      <c r="D2490" s="413"/>
      <c r="E2490" s="423"/>
      <c r="F2490" s="413"/>
      <c r="G2490" s="419"/>
      <c r="H2490" s="419"/>
      <c r="I2490" s="413"/>
      <c r="J2490" s="420"/>
      <c r="K2490" s="413"/>
      <c r="L2490" s="426"/>
      <c r="M2490" s="413"/>
      <c r="N2490" s="421"/>
      <c r="O2490" s="421"/>
      <c r="P2490" s="414"/>
      <c r="Q2490" s="413"/>
      <c r="R2490" s="412"/>
      <c r="S2490" s="413"/>
      <c r="T2490" s="413"/>
      <c r="U2490" s="412"/>
      <c r="V2490" s="412"/>
      <c r="W2490" s="413"/>
      <c r="X2490" s="413"/>
      <c r="Y2490" s="413"/>
      <c r="Z2490" s="412"/>
      <c r="AA2490" s="412"/>
      <c r="AB2490" s="422"/>
      <c r="AC2490" s="412"/>
      <c r="AD2490" s="412"/>
      <c r="AE2490" s="412"/>
      <c r="AF2490" s="412"/>
      <c r="AG2490" s="412"/>
      <c r="AH2490" s="412"/>
      <c r="AI2490" s="413"/>
    </row>
    <row r="2491" spans="1:35" s="154" customFormat="1">
      <c r="A2491" s="413"/>
      <c r="B2491" s="413"/>
      <c r="C2491" s="426"/>
      <c r="D2491" s="413"/>
      <c r="E2491" s="423"/>
      <c r="F2491" s="413"/>
      <c r="G2491" s="419"/>
      <c r="H2491" s="419"/>
      <c r="I2491" s="413"/>
      <c r="J2491" s="420"/>
      <c r="K2491" s="413"/>
      <c r="L2491" s="426"/>
      <c r="M2491" s="413"/>
      <c r="N2491" s="421"/>
      <c r="O2491" s="421"/>
      <c r="P2491" s="414"/>
      <c r="Q2491" s="413"/>
      <c r="R2491" s="413"/>
      <c r="S2491" s="413"/>
      <c r="T2491" s="413"/>
      <c r="U2491" s="412"/>
      <c r="V2491" s="412"/>
      <c r="W2491" s="413"/>
      <c r="X2491" s="413"/>
      <c r="Y2491" s="413"/>
      <c r="Z2491" s="412"/>
      <c r="AA2491" s="412"/>
      <c r="AB2491" s="422"/>
      <c r="AC2491" s="412"/>
      <c r="AD2491" s="412"/>
      <c r="AE2491" s="412"/>
      <c r="AF2491" s="412"/>
      <c r="AG2491" s="412"/>
      <c r="AH2491" s="412"/>
      <c r="AI2491" s="413"/>
    </row>
    <row r="2492" spans="1:35" s="154" customFormat="1">
      <c r="A2492" s="413"/>
      <c r="B2492" s="413"/>
      <c r="C2492" s="426"/>
      <c r="D2492" s="413"/>
      <c r="E2492" s="423"/>
      <c r="F2492" s="413"/>
      <c r="G2492" s="419"/>
      <c r="H2492" s="419"/>
      <c r="I2492" s="413"/>
      <c r="J2492" s="420"/>
      <c r="K2492" s="413"/>
      <c r="L2492" s="426"/>
      <c r="M2492" s="413"/>
      <c r="N2492" s="421"/>
      <c r="O2492" s="421"/>
      <c r="P2492" s="414"/>
      <c r="Q2492" s="413"/>
      <c r="R2492" s="413"/>
      <c r="S2492" s="413"/>
      <c r="T2492" s="413"/>
      <c r="U2492" s="412"/>
      <c r="V2492" s="412"/>
      <c r="W2492" s="413"/>
      <c r="X2492" s="413"/>
      <c r="Y2492" s="413"/>
      <c r="Z2492" s="412"/>
      <c r="AA2492" s="412"/>
      <c r="AB2492" s="422"/>
      <c r="AC2492" s="412"/>
      <c r="AD2492" s="412"/>
      <c r="AE2492" s="412"/>
      <c r="AF2492" s="412"/>
      <c r="AG2492" s="412"/>
      <c r="AH2492" s="412"/>
      <c r="AI2492" s="413"/>
    </row>
    <row r="2493" spans="1:35" s="154" customFormat="1">
      <c r="A2493" s="413"/>
      <c r="B2493" s="413"/>
      <c r="C2493" s="426"/>
      <c r="D2493" s="413"/>
      <c r="E2493" s="423"/>
      <c r="F2493" s="413"/>
      <c r="G2493" s="419"/>
      <c r="H2493" s="419"/>
      <c r="I2493" s="413"/>
      <c r="J2493" s="420"/>
      <c r="K2493" s="413"/>
      <c r="L2493" s="426"/>
      <c r="M2493" s="413"/>
      <c r="N2493" s="421"/>
      <c r="O2493" s="421"/>
      <c r="P2493" s="414"/>
      <c r="Q2493" s="413"/>
      <c r="R2493" s="413"/>
      <c r="S2493" s="413"/>
      <c r="T2493" s="413"/>
      <c r="U2493" s="412"/>
      <c r="V2493" s="412"/>
      <c r="W2493" s="413"/>
      <c r="X2493" s="413"/>
      <c r="Y2493" s="413"/>
      <c r="Z2493" s="412"/>
      <c r="AA2493" s="412"/>
      <c r="AB2493" s="422"/>
      <c r="AC2493" s="412"/>
      <c r="AD2493" s="412"/>
      <c r="AE2493" s="412"/>
      <c r="AF2493" s="412"/>
      <c r="AG2493" s="412"/>
      <c r="AH2493" s="412"/>
      <c r="AI2493" s="413"/>
    </row>
    <row r="2494" spans="1:35" s="154" customFormat="1">
      <c r="A2494" s="413"/>
      <c r="B2494" s="413"/>
      <c r="C2494" s="426"/>
      <c r="D2494" s="413"/>
      <c r="E2494" s="423"/>
      <c r="F2494" s="413"/>
      <c r="G2494" s="419"/>
      <c r="H2494" s="419"/>
      <c r="I2494" s="413"/>
      <c r="J2494" s="420"/>
      <c r="K2494" s="413"/>
      <c r="L2494" s="426"/>
      <c r="M2494" s="413"/>
      <c r="N2494" s="421"/>
      <c r="O2494" s="421"/>
      <c r="P2494" s="414"/>
      <c r="Q2494" s="413"/>
      <c r="R2494" s="413"/>
      <c r="S2494" s="413"/>
      <c r="T2494" s="413"/>
      <c r="U2494" s="412"/>
      <c r="V2494" s="412"/>
      <c r="W2494" s="413"/>
      <c r="X2494" s="413"/>
      <c r="Y2494" s="413"/>
      <c r="Z2494" s="413"/>
      <c r="AA2494" s="413"/>
      <c r="AB2494" s="422"/>
      <c r="AC2494" s="413"/>
      <c r="AD2494" s="428"/>
      <c r="AE2494" s="413"/>
      <c r="AF2494" s="412"/>
      <c r="AG2494" s="412"/>
      <c r="AH2494" s="413"/>
      <c r="AI2494" s="413"/>
    </row>
    <row r="2495" spans="1:35" s="154" customFormat="1">
      <c r="A2495" s="413"/>
      <c r="B2495" s="413"/>
      <c r="C2495" s="426"/>
      <c r="D2495" s="413"/>
      <c r="E2495" s="423"/>
      <c r="F2495" s="413"/>
      <c r="G2495" s="419"/>
      <c r="H2495" s="419"/>
      <c r="I2495" s="413"/>
      <c r="J2495" s="420"/>
      <c r="K2495" s="413"/>
      <c r="L2495" s="426"/>
      <c r="M2495" s="413"/>
      <c r="N2495" s="421"/>
      <c r="O2495" s="421"/>
      <c r="P2495" s="414"/>
      <c r="Q2495" s="413"/>
      <c r="R2495" s="413"/>
      <c r="S2495" s="413"/>
      <c r="T2495" s="413"/>
      <c r="U2495" s="412"/>
      <c r="V2495" s="412"/>
      <c r="W2495" s="413"/>
      <c r="X2495" s="413"/>
      <c r="Y2495" s="413"/>
      <c r="Z2495" s="412"/>
      <c r="AA2495" s="412"/>
      <c r="AB2495" s="422"/>
      <c r="AC2495" s="412"/>
      <c r="AD2495" s="412"/>
      <c r="AE2495" s="412"/>
      <c r="AF2495" s="412"/>
      <c r="AG2495" s="412"/>
      <c r="AH2495" s="412"/>
      <c r="AI2495" s="413"/>
    </row>
    <row r="2496" spans="1:35" s="154" customFormat="1">
      <c r="A2496" s="413"/>
      <c r="B2496" s="413"/>
      <c r="C2496" s="426"/>
      <c r="D2496" s="413"/>
      <c r="E2496" s="413"/>
      <c r="F2496" s="413"/>
      <c r="G2496" s="419"/>
      <c r="H2496" s="419"/>
      <c r="I2496" s="413"/>
      <c r="J2496" s="420"/>
      <c r="K2496" s="413"/>
      <c r="L2496" s="426"/>
      <c r="M2496" s="413"/>
      <c r="N2496" s="421"/>
      <c r="O2496" s="421"/>
      <c r="P2496" s="414"/>
      <c r="Q2496" s="413"/>
      <c r="R2496" s="413"/>
      <c r="S2496" s="413"/>
      <c r="T2496" s="413"/>
      <c r="U2496" s="412"/>
      <c r="V2496" s="412"/>
      <c r="W2496" s="413"/>
      <c r="X2496" s="413"/>
      <c r="Y2496" s="413"/>
      <c r="Z2496" s="412"/>
      <c r="AA2496" s="412"/>
      <c r="AB2496" s="422"/>
      <c r="AC2496" s="412"/>
      <c r="AD2496" s="412"/>
      <c r="AE2496" s="412"/>
      <c r="AF2496" s="412"/>
      <c r="AG2496" s="412"/>
      <c r="AH2496" s="412"/>
      <c r="AI2496" s="413"/>
    </row>
    <row r="2497" spans="1:35" s="154" customFormat="1">
      <c r="A2497" s="413"/>
      <c r="B2497" s="413"/>
      <c r="C2497" s="426"/>
      <c r="D2497" s="413"/>
      <c r="E2497" s="423"/>
      <c r="F2497" s="413"/>
      <c r="G2497" s="419"/>
      <c r="H2497" s="419"/>
      <c r="I2497" s="413"/>
      <c r="J2497" s="420"/>
      <c r="K2497" s="413"/>
      <c r="L2497" s="426"/>
      <c r="M2497" s="413"/>
      <c r="N2497" s="421"/>
      <c r="O2497" s="421"/>
      <c r="P2497" s="414"/>
      <c r="Q2497" s="413"/>
      <c r="R2497" s="413"/>
      <c r="S2497" s="413"/>
      <c r="T2497" s="413"/>
      <c r="U2497" s="412"/>
      <c r="V2497" s="412"/>
      <c r="W2497" s="413"/>
      <c r="X2497" s="413"/>
      <c r="Y2497" s="413"/>
      <c r="Z2497" s="412"/>
      <c r="AA2497" s="412"/>
      <c r="AB2497" s="422"/>
      <c r="AC2497" s="412"/>
      <c r="AD2497" s="412"/>
      <c r="AE2497" s="412"/>
      <c r="AF2497" s="412"/>
      <c r="AG2497" s="412"/>
      <c r="AH2497" s="412"/>
      <c r="AI2497" s="413"/>
    </row>
    <row r="2498" spans="1:35" s="154" customFormat="1">
      <c r="A2498" s="413"/>
      <c r="B2498" s="413"/>
      <c r="C2498" s="426"/>
      <c r="D2498" s="413"/>
      <c r="E2498" s="423"/>
      <c r="F2498" s="413"/>
      <c r="G2498" s="419"/>
      <c r="H2498" s="419"/>
      <c r="I2498" s="413"/>
      <c r="J2498" s="420"/>
      <c r="K2498" s="413"/>
      <c r="L2498" s="426"/>
      <c r="M2498" s="413"/>
      <c r="N2498" s="421"/>
      <c r="O2498" s="421"/>
      <c r="P2498" s="414"/>
      <c r="Q2498" s="413"/>
      <c r="R2498" s="412"/>
      <c r="S2498" s="413"/>
      <c r="T2498" s="413"/>
      <c r="U2498" s="412"/>
      <c r="V2498" s="412"/>
      <c r="W2498" s="413"/>
      <c r="X2498" s="413"/>
      <c r="Y2498" s="413"/>
      <c r="Z2498" s="412"/>
      <c r="AA2498" s="412"/>
      <c r="AB2498" s="422"/>
      <c r="AC2498" s="412"/>
      <c r="AD2498" s="412"/>
      <c r="AE2498" s="412"/>
      <c r="AF2498" s="412"/>
      <c r="AG2498" s="412"/>
      <c r="AH2498" s="412"/>
      <c r="AI2498" s="413"/>
    </row>
    <row r="2499" spans="1:35" s="154" customFormat="1">
      <c r="A2499" s="413"/>
      <c r="B2499" s="413"/>
      <c r="C2499" s="426"/>
      <c r="D2499" s="413"/>
      <c r="E2499" s="423"/>
      <c r="F2499" s="413"/>
      <c r="G2499" s="419"/>
      <c r="H2499" s="419"/>
      <c r="I2499" s="413"/>
      <c r="J2499" s="420"/>
      <c r="K2499" s="413"/>
      <c r="L2499" s="426"/>
      <c r="M2499" s="413"/>
      <c r="N2499" s="421"/>
      <c r="O2499" s="421"/>
      <c r="P2499" s="414"/>
      <c r="Q2499" s="413"/>
      <c r="R2499" s="413"/>
      <c r="S2499" s="413"/>
      <c r="T2499" s="413"/>
      <c r="U2499" s="412"/>
      <c r="V2499" s="412"/>
      <c r="W2499" s="413"/>
      <c r="X2499" s="413"/>
      <c r="Y2499" s="413"/>
      <c r="Z2499" s="412"/>
      <c r="AA2499" s="412"/>
      <c r="AB2499" s="422"/>
      <c r="AC2499" s="412"/>
      <c r="AD2499" s="412"/>
      <c r="AE2499" s="412"/>
      <c r="AF2499" s="412"/>
      <c r="AG2499" s="412"/>
      <c r="AH2499" s="412"/>
      <c r="AI2499" s="413"/>
    </row>
    <row r="2500" spans="1:35" s="154" customFormat="1">
      <c r="A2500" s="413"/>
      <c r="B2500" s="413"/>
      <c r="C2500" s="426"/>
      <c r="D2500" s="413"/>
      <c r="E2500" s="423"/>
      <c r="F2500" s="413"/>
      <c r="G2500" s="419"/>
      <c r="H2500" s="419"/>
      <c r="I2500" s="413"/>
      <c r="J2500" s="420"/>
      <c r="K2500" s="413"/>
      <c r="L2500" s="426"/>
      <c r="M2500" s="413"/>
      <c r="N2500" s="421"/>
      <c r="O2500" s="421"/>
      <c r="P2500" s="414"/>
      <c r="Q2500" s="413"/>
      <c r="R2500" s="412"/>
      <c r="S2500" s="413"/>
      <c r="T2500" s="413"/>
      <c r="U2500" s="412"/>
      <c r="V2500" s="412"/>
      <c r="W2500" s="413"/>
      <c r="X2500" s="413"/>
      <c r="Y2500" s="413"/>
      <c r="Z2500" s="412"/>
      <c r="AA2500" s="412"/>
      <c r="AB2500" s="422"/>
      <c r="AC2500" s="412"/>
      <c r="AD2500" s="412"/>
      <c r="AE2500" s="412"/>
      <c r="AF2500" s="412"/>
      <c r="AG2500" s="412"/>
      <c r="AH2500" s="412"/>
      <c r="AI2500" s="413"/>
    </row>
    <row r="2501" spans="1:35" s="154" customFormat="1">
      <c r="A2501" s="413"/>
      <c r="B2501" s="413"/>
      <c r="C2501" s="426"/>
      <c r="D2501" s="413"/>
      <c r="E2501" s="413"/>
      <c r="F2501" s="413"/>
      <c r="G2501" s="419"/>
      <c r="H2501" s="419"/>
      <c r="I2501" s="413"/>
      <c r="J2501" s="420"/>
      <c r="K2501" s="413"/>
      <c r="L2501" s="426"/>
      <c r="M2501" s="413"/>
      <c r="N2501" s="421"/>
      <c r="O2501" s="421"/>
      <c r="P2501" s="414"/>
      <c r="Q2501" s="413"/>
      <c r="R2501" s="413"/>
      <c r="S2501" s="413"/>
      <c r="T2501" s="413"/>
      <c r="U2501" s="412"/>
      <c r="V2501" s="412"/>
      <c r="W2501" s="413"/>
      <c r="X2501" s="413"/>
      <c r="Y2501" s="413"/>
      <c r="Z2501" s="412"/>
      <c r="AA2501" s="412"/>
      <c r="AB2501" s="422"/>
      <c r="AC2501" s="412"/>
      <c r="AD2501" s="412"/>
      <c r="AE2501" s="412"/>
      <c r="AF2501" s="412"/>
      <c r="AG2501" s="412"/>
      <c r="AH2501" s="412"/>
      <c r="AI2501" s="413"/>
    </row>
    <row r="2502" spans="1:35" s="154" customFormat="1">
      <c r="A2502" s="413"/>
      <c r="B2502" s="413"/>
      <c r="C2502" s="426"/>
      <c r="D2502" s="413"/>
      <c r="E2502" s="413"/>
      <c r="F2502" s="413"/>
      <c r="G2502" s="419"/>
      <c r="H2502" s="419"/>
      <c r="I2502" s="413"/>
      <c r="J2502" s="420"/>
      <c r="K2502" s="413"/>
      <c r="L2502" s="426"/>
      <c r="M2502" s="413"/>
      <c r="N2502" s="421"/>
      <c r="O2502" s="421"/>
      <c r="P2502" s="414"/>
      <c r="Q2502" s="413"/>
      <c r="R2502" s="412"/>
      <c r="S2502" s="413"/>
      <c r="T2502" s="413"/>
      <c r="U2502" s="412"/>
      <c r="V2502" s="412"/>
      <c r="W2502" s="413"/>
      <c r="X2502" s="413"/>
      <c r="Y2502" s="413"/>
      <c r="Z2502" s="412"/>
      <c r="AA2502" s="412"/>
      <c r="AB2502" s="422"/>
      <c r="AC2502" s="412"/>
      <c r="AD2502" s="412"/>
      <c r="AE2502" s="412"/>
      <c r="AF2502" s="412"/>
      <c r="AG2502" s="412"/>
      <c r="AH2502" s="412"/>
      <c r="AI2502" s="413"/>
    </row>
    <row r="2503" spans="1:35" s="154" customFormat="1">
      <c r="A2503" s="413"/>
      <c r="B2503" s="413"/>
      <c r="C2503" s="426"/>
      <c r="D2503" s="413"/>
      <c r="E2503" s="413"/>
      <c r="F2503" s="413"/>
      <c r="G2503" s="419"/>
      <c r="H2503" s="419"/>
      <c r="I2503" s="413"/>
      <c r="J2503" s="420"/>
      <c r="K2503" s="413"/>
      <c r="L2503" s="426"/>
      <c r="M2503" s="413"/>
      <c r="N2503" s="421"/>
      <c r="O2503" s="421"/>
      <c r="P2503" s="414"/>
      <c r="Q2503" s="413"/>
      <c r="R2503" s="413"/>
      <c r="S2503" s="413"/>
      <c r="T2503" s="413"/>
      <c r="U2503" s="412"/>
      <c r="V2503" s="412"/>
      <c r="W2503" s="413"/>
      <c r="X2503" s="413"/>
      <c r="Y2503" s="413"/>
      <c r="Z2503" s="412"/>
      <c r="AA2503" s="412"/>
      <c r="AB2503" s="422"/>
      <c r="AC2503" s="412"/>
      <c r="AD2503" s="412"/>
      <c r="AE2503" s="412"/>
      <c r="AF2503" s="412"/>
      <c r="AG2503" s="412"/>
      <c r="AH2503" s="412"/>
      <c r="AI2503" s="413"/>
    </row>
    <row r="2504" spans="1:35" s="154" customFormat="1">
      <c r="A2504" s="413"/>
      <c r="B2504" s="413"/>
      <c r="C2504" s="426"/>
      <c r="D2504" s="413"/>
      <c r="E2504" s="413"/>
      <c r="F2504" s="413"/>
      <c r="G2504" s="419"/>
      <c r="H2504" s="419"/>
      <c r="I2504" s="413"/>
      <c r="J2504" s="420"/>
      <c r="K2504" s="413"/>
      <c r="L2504" s="426"/>
      <c r="M2504" s="413"/>
      <c r="N2504" s="421"/>
      <c r="O2504" s="421"/>
      <c r="P2504" s="414"/>
      <c r="Q2504" s="413"/>
      <c r="R2504" s="412"/>
      <c r="S2504" s="413"/>
      <c r="T2504" s="413"/>
      <c r="U2504" s="412"/>
      <c r="V2504" s="412"/>
      <c r="W2504" s="413"/>
      <c r="X2504" s="413"/>
      <c r="Y2504" s="413"/>
      <c r="Z2504" s="412"/>
      <c r="AA2504" s="412"/>
      <c r="AB2504" s="422"/>
      <c r="AC2504" s="412"/>
      <c r="AD2504" s="412"/>
      <c r="AE2504" s="412"/>
      <c r="AF2504" s="412"/>
      <c r="AG2504" s="412"/>
      <c r="AH2504" s="412"/>
      <c r="AI2504" s="413"/>
    </row>
    <row r="2505" spans="1:35" s="154" customFormat="1">
      <c r="A2505" s="413"/>
      <c r="B2505" s="413"/>
      <c r="C2505" s="426"/>
      <c r="D2505" s="413"/>
      <c r="E2505" s="423"/>
      <c r="F2505" s="413"/>
      <c r="G2505" s="419"/>
      <c r="H2505" s="419"/>
      <c r="I2505" s="413"/>
      <c r="J2505" s="420"/>
      <c r="K2505" s="413"/>
      <c r="L2505" s="426"/>
      <c r="M2505" s="413"/>
      <c r="N2505" s="421"/>
      <c r="O2505" s="421"/>
      <c r="P2505" s="414"/>
      <c r="Q2505" s="413"/>
      <c r="R2505" s="413"/>
      <c r="S2505" s="413"/>
      <c r="T2505" s="413"/>
      <c r="U2505" s="412"/>
      <c r="V2505" s="412"/>
      <c r="W2505" s="413"/>
      <c r="X2505" s="413"/>
      <c r="Y2505" s="413"/>
      <c r="Z2505" s="412"/>
      <c r="AA2505" s="412"/>
      <c r="AB2505" s="422"/>
      <c r="AC2505" s="412"/>
      <c r="AD2505" s="412"/>
      <c r="AE2505" s="412"/>
      <c r="AF2505" s="412"/>
      <c r="AG2505" s="412"/>
      <c r="AH2505" s="412"/>
      <c r="AI2505" s="413"/>
    </row>
    <row r="2506" spans="1:35" s="154" customFormat="1">
      <c r="A2506" s="413"/>
      <c r="B2506" s="413"/>
      <c r="C2506" s="426"/>
      <c r="D2506" s="413"/>
      <c r="E2506" s="413"/>
      <c r="F2506" s="413"/>
      <c r="G2506" s="419"/>
      <c r="H2506" s="419"/>
      <c r="I2506" s="413"/>
      <c r="J2506" s="420"/>
      <c r="K2506" s="413"/>
      <c r="L2506" s="426"/>
      <c r="M2506" s="413"/>
      <c r="N2506" s="421"/>
      <c r="O2506" s="421"/>
      <c r="P2506" s="414"/>
      <c r="Q2506" s="413"/>
      <c r="R2506" s="412"/>
      <c r="S2506" s="413"/>
      <c r="T2506" s="413"/>
      <c r="U2506" s="412"/>
      <c r="V2506" s="412"/>
      <c r="W2506" s="413"/>
      <c r="X2506" s="413"/>
      <c r="Y2506" s="413"/>
      <c r="Z2506" s="412"/>
      <c r="AA2506" s="412"/>
      <c r="AB2506" s="422"/>
      <c r="AC2506" s="412"/>
      <c r="AD2506" s="412"/>
      <c r="AE2506" s="412"/>
      <c r="AF2506" s="412"/>
      <c r="AG2506" s="412"/>
      <c r="AH2506" s="412"/>
      <c r="AI2506" s="413"/>
    </row>
    <row r="2507" spans="1:35" s="154" customFormat="1">
      <c r="A2507" s="413"/>
      <c r="B2507" s="413"/>
      <c r="C2507" s="426"/>
      <c r="D2507" s="413"/>
      <c r="E2507" s="423"/>
      <c r="F2507" s="413"/>
      <c r="G2507" s="419"/>
      <c r="H2507" s="419"/>
      <c r="I2507" s="413"/>
      <c r="J2507" s="420"/>
      <c r="K2507" s="413"/>
      <c r="L2507" s="426"/>
      <c r="M2507" s="413"/>
      <c r="N2507" s="421"/>
      <c r="O2507" s="421"/>
      <c r="P2507" s="414"/>
      <c r="Q2507" s="413"/>
      <c r="R2507" s="413"/>
      <c r="S2507" s="413"/>
      <c r="T2507" s="413"/>
      <c r="U2507" s="412"/>
      <c r="V2507" s="412"/>
      <c r="W2507" s="413"/>
      <c r="X2507" s="413"/>
      <c r="Y2507" s="413"/>
      <c r="Z2507" s="412"/>
      <c r="AA2507" s="412"/>
      <c r="AB2507" s="422"/>
      <c r="AC2507" s="412"/>
      <c r="AD2507" s="412"/>
      <c r="AE2507" s="412"/>
      <c r="AF2507" s="412"/>
      <c r="AG2507" s="412"/>
      <c r="AH2507" s="412"/>
      <c r="AI2507" s="413"/>
    </row>
    <row r="2508" spans="1:35" s="154" customFormat="1">
      <c r="A2508" s="413"/>
      <c r="B2508" s="413"/>
      <c r="C2508" s="426"/>
      <c r="D2508" s="413"/>
      <c r="E2508" s="423"/>
      <c r="F2508" s="413"/>
      <c r="G2508" s="419"/>
      <c r="H2508" s="419"/>
      <c r="I2508" s="413"/>
      <c r="J2508" s="420"/>
      <c r="K2508" s="413"/>
      <c r="L2508" s="426"/>
      <c r="M2508" s="413"/>
      <c r="N2508" s="421"/>
      <c r="O2508" s="421"/>
      <c r="P2508" s="414"/>
      <c r="Q2508" s="413"/>
      <c r="R2508" s="412"/>
      <c r="S2508" s="413"/>
      <c r="T2508" s="413"/>
      <c r="U2508" s="412"/>
      <c r="V2508" s="412"/>
      <c r="W2508" s="413"/>
      <c r="X2508" s="413"/>
      <c r="Y2508" s="413"/>
      <c r="Z2508" s="412"/>
      <c r="AA2508" s="412"/>
      <c r="AB2508" s="422"/>
      <c r="AC2508" s="412"/>
      <c r="AD2508" s="412"/>
      <c r="AE2508" s="412"/>
      <c r="AF2508" s="412"/>
      <c r="AG2508" s="412"/>
      <c r="AH2508" s="412"/>
      <c r="AI2508" s="413"/>
    </row>
    <row r="2509" spans="1:35" s="154" customFormat="1">
      <c r="A2509" s="413"/>
      <c r="B2509" s="413"/>
      <c r="C2509" s="426"/>
      <c r="D2509" s="413"/>
      <c r="E2509" s="423"/>
      <c r="F2509" s="413"/>
      <c r="G2509" s="419"/>
      <c r="H2509" s="419"/>
      <c r="I2509" s="413"/>
      <c r="J2509" s="420"/>
      <c r="K2509" s="413"/>
      <c r="L2509" s="426"/>
      <c r="M2509" s="413"/>
      <c r="N2509" s="421"/>
      <c r="O2509" s="421"/>
      <c r="P2509" s="414"/>
      <c r="Q2509" s="413"/>
      <c r="R2509" s="413"/>
      <c r="S2509" s="413"/>
      <c r="T2509" s="413"/>
      <c r="U2509" s="412"/>
      <c r="V2509" s="412"/>
      <c r="W2509" s="413"/>
      <c r="X2509" s="413"/>
      <c r="Y2509" s="413"/>
      <c r="Z2509" s="413"/>
      <c r="AA2509" s="413"/>
      <c r="AB2509" s="422"/>
      <c r="AC2509" s="413"/>
      <c r="AD2509" s="428"/>
      <c r="AE2509" s="413"/>
      <c r="AF2509" s="412"/>
      <c r="AG2509" s="412"/>
      <c r="AH2509" s="413"/>
      <c r="AI2509" s="413"/>
    </row>
    <row r="2510" spans="1:35" s="154" customFormat="1">
      <c r="A2510" s="413"/>
      <c r="B2510" s="413"/>
      <c r="C2510" s="426"/>
      <c r="D2510" s="413"/>
      <c r="E2510" s="423"/>
      <c r="F2510" s="413"/>
      <c r="G2510" s="419"/>
      <c r="H2510" s="419"/>
      <c r="I2510" s="413"/>
      <c r="J2510" s="420"/>
      <c r="K2510" s="413"/>
      <c r="L2510" s="426"/>
      <c r="M2510" s="413"/>
      <c r="N2510" s="421"/>
      <c r="O2510" s="421"/>
      <c r="P2510" s="414"/>
      <c r="Q2510" s="413"/>
      <c r="R2510" s="413"/>
      <c r="S2510" s="413"/>
      <c r="T2510" s="413"/>
      <c r="U2510" s="412"/>
      <c r="V2510" s="412"/>
      <c r="W2510" s="413"/>
      <c r="X2510" s="413"/>
      <c r="Y2510" s="413"/>
      <c r="Z2510" s="412"/>
      <c r="AA2510" s="412"/>
      <c r="AB2510" s="422"/>
      <c r="AC2510" s="412"/>
      <c r="AD2510" s="412"/>
      <c r="AE2510" s="412"/>
      <c r="AF2510" s="412"/>
      <c r="AG2510" s="412"/>
      <c r="AH2510" s="412"/>
      <c r="AI2510" s="413"/>
    </row>
    <row r="2511" spans="1:35" s="154" customFormat="1">
      <c r="A2511" s="413"/>
      <c r="B2511" s="413"/>
      <c r="C2511" s="426"/>
      <c r="D2511" s="413"/>
      <c r="E2511" s="423"/>
      <c r="F2511" s="413"/>
      <c r="G2511" s="419"/>
      <c r="H2511" s="419"/>
      <c r="I2511" s="413"/>
      <c r="J2511" s="420"/>
      <c r="K2511" s="413"/>
      <c r="L2511" s="426"/>
      <c r="M2511" s="413"/>
      <c r="N2511" s="421"/>
      <c r="O2511" s="421"/>
      <c r="P2511" s="414"/>
      <c r="Q2511" s="413"/>
      <c r="R2511" s="413"/>
      <c r="S2511" s="413"/>
      <c r="T2511" s="413"/>
      <c r="U2511" s="412"/>
      <c r="V2511" s="412"/>
      <c r="W2511" s="413"/>
      <c r="X2511" s="413"/>
      <c r="Y2511" s="413"/>
      <c r="Z2511" s="412"/>
      <c r="AA2511" s="412"/>
      <c r="AB2511" s="422"/>
      <c r="AC2511" s="412"/>
      <c r="AD2511" s="412"/>
      <c r="AE2511" s="412"/>
      <c r="AF2511" s="412"/>
      <c r="AG2511" s="412"/>
      <c r="AH2511" s="412"/>
      <c r="AI2511" s="413"/>
    </row>
    <row r="2512" spans="1:35" s="154" customFormat="1">
      <c r="A2512" s="413"/>
      <c r="B2512" s="413"/>
      <c r="C2512" s="426"/>
      <c r="D2512" s="413"/>
      <c r="E2512" s="423"/>
      <c r="F2512" s="413"/>
      <c r="G2512" s="419"/>
      <c r="H2512" s="419"/>
      <c r="I2512" s="413"/>
      <c r="J2512" s="420"/>
      <c r="K2512" s="413"/>
      <c r="L2512" s="426"/>
      <c r="M2512" s="413"/>
      <c r="N2512" s="421"/>
      <c r="O2512" s="421"/>
      <c r="P2512" s="414"/>
      <c r="Q2512" s="413"/>
      <c r="R2512" s="413"/>
      <c r="S2512" s="413"/>
      <c r="T2512" s="413"/>
      <c r="U2512" s="412"/>
      <c r="V2512" s="412"/>
      <c r="W2512" s="413"/>
      <c r="X2512" s="413"/>
      <c r="Y2512" s="413"/>
      <c r="Z2512" s="412"/>
      <c r="AA2512" s="412"/>
      <c r="AB2512" s="422"/>
      <c r="AC2512" s="412"/>
      <c r="AD2512" s="412"/>
      <c r="AE2512" s="412"/>
      <c r="AF2512" s="412"/>
      <c r="AG2512" s="412"/>
      <c r="AH2512" s="412"/>
      <c r="AI2512" s="413"/>
    </row>
    <row r="2513" spans="1:35" s="154" customFormat="1">
      <c r="A2513" s="413"/>
      <c r="B2513" s="413"/>
      <c r="C2513" s="426"/>
      <c r="D2513" s="413"/>
      <c r="E2513" s="423"/>
      <c r="F2513" s="413"/>
      <c r="G2513" s="419"/>
      <c r="H2513" s="419"/>
      <c r="I2513" s="413"/>
      <c r="J2513" s="420"/>
      <c r="K2513" s="413"/>
      <c r="L2513" s="426"/>
      <c r="M2513" s="413"/>
      <c r="N2513" s="421"/>
      <c r="O2513" s="421"/>
      <c r="P2513" s="414"/>
      <c r="Q2513" s="413"/>
      <c r="R2513" s="412"/>
      <c r="S2513" s="413"/>
      <c r="T2513" s="413"/>
      <c r="U2513" s="412"/>
      <c r="V2513" s="412"/>
      <c r="W2513" s="413"/>
      <c r="X2513" s="413"/>
      <c r="Y2513" s="413"/>
      <c r="Z2513" s="412"/>
      <c r="AA2513" s="412"/>
      <c r="AB2513" s="422"/>
      <c r="AC2513" s="412"/>
      <c r="AD2513" s="412"/>
      <c r="AE2513" s="412"/>
      <c r="AF2513" s="412"/>
      <c r="AG2513" s="412"/>
      <c r="AH2513" s="412"/>
      <c r="AI2513" s="413"/>
    </row>
    <row r="2514" spans="1:35" s="154" customFormat="1">
      <c r="A2514" s="413"/>
      <c r="B2514" s="413"/>
      <c r="C2514" s="426"/>
      <c r="D2514" s="413"/>
      <c r="E2514" s="423"/>
      <c r="F2514" s="413"/>
      <c r="G2514" s="419"/>
      <c r="H2514" s="419"/>
      <c r="I2514" s="413"/>
      <c r="J2514" s="420"/>
      <c r="K2514" s="413"/>
      <c r="L2514" s="426"/>
      <c r="M2514" s="413"/>
      <c r="N2514" s="421"/>
      <c r="O2514" s="421"/>
      <c r="P2514" s="414"/>
      <c r="Q2514" s="413"/>
      <c r="R2514" s="413"/>
      <c r="S2514" s="413"/>
      <c r="T2514" s="413"/>
      <c r="U2514" s="412"/>
      <c r="V2514" s="412"/>
      <c r="W2514" s="413"/>
      <c r="X2514" s="413"/>
      <c r="Y2514" s="413"/>
      <c r="Z2514" s="412"/>
      <c r="AA2514" s="412"/>
      <c r="AB2514" s="422"/>
      <c r="AC2514" s="412"/>
      <c r="AD2514" s="412"/>
      <c r="AE2514" s="412"/>
      <c r="AF2514" s="412"/>
      <c r="AG2514" s="412"/>
      <c r="AH2514" s="412"/>
      <c r="AI2514" s="413"/>
    </row>
    <row r="2515" spans="1:35" s="154" customFormat="1">
      <c r="A2515" s="413"/>
      <c r="B2515" s="413"/>
      <c r="C2515" s="426"/>
      <c r="D2515" s="413"/>
      <c r="E2515" s="423"/>
      <c r="F2515" s="413"/>
      <c r="G2515" s="419"/>
      <c r="H2515" s="419"/>
      <c r="I2515" s="413"/>
      <c r="J2515" s="420"/>
      <c r="K2515" s="413"/>
      <c r="L2515" s="426"/>
      <c r="M2515" s="413"/>
      <c r="N2515" s="421"/>
      <c r="O2515" s="421"/>
      <c r="P2515" s="414"/>
      <c r="Q2515" s="413"/>
      <c r="R2515" s="412"/>
      <c r="S2515" s="413"/>
      <c r="T2515" s="413"/>
      <c r="U2515" s="412"/>
      <c r="V2515" s="412"/>
      <c r="W2515" s="413"/>
      <c r="X2515" s="413"/>
      <c r="Y2515" s="413"/>
      <c r="Z2515" s="412"/>
      <c r="AA2515" s="412"/>
      <c r="AB2515" s="422"/>
      <c r="AC2515" s="412"/>
      <c r="AD2515" s="412"/>
      <c r="AE2515" s="412"/>
      <c r="AF2515" s="412"/>
      <c r="AG2515" s="412"/>
      <c r="AH2515" s="412"/>
      <c r="AI2515" s="413"/>
    </row>
    <row r="2516" spans="1:35" s="154" customFormat="1">
      <c r="A2516" s="413"/>
      <c r="B2516" s="413"/>
      <c r="C2516" s="426"/>
      <c r="D2516" s="413"/>
      <c r="E2516" s="413"/>
      <c r="F2516" s="413"/>
      <c r="G2516" s="419"/>
      <c r="H2516" s="419"/>
      <c r="I2516" s="413"/>
      <c r="J2516" s="420"/>
      <c r="K2516" s="413"/>
      <c r="L2516" s="426"/>
      <c r="M2516" s="413"/>
      <c r="N2516" s="421"/>
      <c r="O2516" s="421"/>
      <c r="P2516" s="414"/>
      <c r="Q2516" s="413"/>
      <c r="R2516" s="413"/>
      <c r="S2516" s="413"/>
      <c r="T2516" s="413"/>
      <c r="U2516" s="412"/>
      <c r="V2516" s="412"/>
      <c r="W2516" s="413"/>
      <c r="X2516" s="413"/>
      <c r="Y2516" s="413"/>
      <c r="Z2516" s="412"/>
      <c r="AA2516" s="412"/>
      <c r="AB2516" s="422"/>
      <c r="AC2516" s="412"/>
      <c r="AD2516" s="412"/>
      <c r="AE2516" s="412"/>
      <c r="AF2516" s="412"/>
      <c r="AG2516" s="412"/>
      <c r="AH2516" s="412"/>
      <c r="AI2516" s="413"/>
    </row>
    <row r="2517" spans="1:35" s="154" customFormat="1">
      <c r="A2517" s="413"/>
      <c r="B2517" s="413"/>
      <c r="C2517" s="426"/>
      <c r="D2517" s="413"/>
      <c r="E2517" s="413"/>
      <c r="F2517" s="413"/>
      <c r="G2517" s="419"/>
      <c r="H2517" s="419"/>
      <c r="I2517" s="413"/>
      <c r="J2517" s="420"/>
      <c r="K2517" s="413"/>
      <c r="L2517" s="426"/>
      <c r="M2517" s="413"/>
      <c r="N2517" s="421"/>
      <c r="O2517" s="421"/>
      <c r="P2517" s="414"/>
      <c r="Q2517" s="413"/>
      <c r="R2517" s="412"/>
      <c r="S2517" s="413"/>
      <c r="T2517" s="413"/>
      <c r="U2517" s="412"/>
      <c r="V2517" s="412"/>
      <c r="W2517" s="413"/>
      <c r="X2517" s="413"/>
      <c r="Y2517" s="413"/>
      <c r="Z2517" s="412"/>
      <c r="AA2517" s="412"/>
      <c r="AB2517" s="422"/>
      <c r="AC2517" s="412"/>
      <c r="AD2517" s="412"/>
      <c r="AE2517" s="412"/>
      <c r="AF2517" s="412"/>
      <c r="AG2517" s="412"/>
      <c r="AH2517" s="412"/>
      <c r="AI2517" s="413"/>
    </row>
    <row r="2518" spans="1:35" s="154" customFormat="1">
      <c r="A2518" s="413"/>
      <c r="B2518" s="413"/>
      <c r="C2518" s="426"/>
      <c r="D2518" s="413"/>
      <c r="E2518" s="413"/>
      <c r="F2518" s="413"/>
      <c r="G2518" s="419"/>
      <c r="H2518" s="419"/>
      <c r="I2518" s="413"/>
      <c r="J2518" s="420"/>
      <c r="K2518" s="413"/>
      <c r="L2518" s="426"/>
      <c r="M2518" s="413"/>
      <c r="N2518" s="421"/>
      <c r="O2518" s="421"/>
      <c r="P2518" s="414"/>
      <c r="Q2518" s="413"/>
      <c r="R2518" s="413"/>
      <c r="S2518" s="413"/>
      <c r="T2518" s="413"/>
      <c r="U2518" s="412"/>
      <c r="V2518" s="412"/>
      <c r="W2518" s="413"/>
      <c r="X2518" s="413"/>
      <c r="Y2518" s="413"/>
      <c r="Z2518" s="412"/>
      <c r="AA2518" s="412"/>
      <c r="AB2518" s="422"/>
      <c r="AC2518" s="412"/>
      <c r="AD2518" s="412"/>
      <c r="AE2518" s="412"/>
      <c r="AF2518" s="412"/>
      <c r="AG2518" s="412"/>
      <c r="AH2518" s="412"/>
      <c r="AI2518" s="413"/>
    </row>
    <row r="2519" spans="1:35" s="154" customFormat="1">
      <c r="A2519" s="413"/>
      <c r="B2519" s="413"/>
      <c r="C2519" s="426"/>
      <c r="D2519" s="413"/>
      <c r="E2519" s="413"/>
      <c r="F2519" s="413"/>
      <c r="G2519" s="419"/>
      <c r="H2519" s="419"/>
      <c r="I2519" s="413"/>
      <c r="J2519" s="420"/>
      <c r="K2519" s="413"/>
      <c r="L2519" s="426"/>
      <c r="M2519" s="413"/>
      <c r="N2519" s="421"/>
      <c r="O2519" s="421"/>
      <c r="P2519" s="414"/>
      <c r="Q2519" s="413"/>
      <c r="R2519" s="412"/>
      <c r="S2519" s="413"/>
      <c r="T2519" s="413"/>
      <c r="U2519" s="412"/>
      <c r="V2519" s="412"/>
      <c r="W2519" s="413"/>
      <c r="X2519" s="413"/>
      <c r="Y2519" s="413"/>
      <c r="Z2519" s="412"/>
      <c r="AA2519" s="412"/>
      <c r="AB2519" s="422"/>
      <c r="AC2519" s="412"/>
      <c r="AD2519" s="412"/>
      <c r="AE2519" s="412"/>
      <c r="AF2519" s="412"/>
      <c r="AG2519" s="412"/>
      <c r="AH2519" s="412"/>
      <c r="AI2519" s="413"/>
    </row>
    <row r="2520" spans="1:35" s="154" customFormat="1">
      <c r="A2520" s="413"/>
      <c r="B2520" s="413"/>
      <c r="C2520" s="426"/>
      <c r="D2520" s="413"/>
      <c r="E2520" s="413"/>
      <c r="F2520" s="413"/>
      <c r="G2520" s="419"/>
      <c r="H2520" s="419"/>
      <c r="I2520" s="413"/>
      <c r="J2520" s="420"/>
      <c r="K2520" s="413"/>
      <c r="L2520" s="426"/>
      <c r="M2520" s="413"/>
      <c r="N2520" s="421"/>
      <c r="O2520" s="421"/>
      <c r="P2520" s="414"/>
      <c r="Q2520" s="413"/>
      <c r="R2520" s="413"/>
      <c r="S2520" s="413"/>
      <c r="T2520" s="413"/>
      <c r="U2520" s="412"/>
      <c r="V2520" s="412"/>
      <c r="W2520" s="413"/>
      <c r="X2520" s="413"/>
      <c r="Y2520" s="413"/>
      <c r="Z2520" s="412"/>
      <c r="AA2520" s="412"/>
      <c r="AB2520" s="422"/>
      <c r="AC2520" s="412"/>
      <c r="AD2520" s="412"/>
      <c r="AE2520" s="412"/>
      <c r="AF2520" s="412"/>
      <c r="AG2520" s="412"/>
      <c r="AH2520" s="412"/>
      <c r="AI2520" s="413"/>
    </row>
    <row r="2521" spans="1:35" s="154" customFormat="1">
      <c r="A2521" s="413"/>
      <c r="B2521" s="413"/>
      <c r="C2521" s="426"/>
      <c r="D2521" s="413"/>
      <c r="E2521" s="413"/>
      <c r="F2521" s="413"/>
      <c r="G2521" s="419"/>
      <c r="H2521" s="419"/>
      <c r="I2521" s="413"/>
      <c r="J2521" s="420"/>
      <c r="K2521" s="413"/>
      <c r="L2521" s="426"/>
      <c r="M2521" s="413"/>
      <c r="N2521" s="421"/>
      <c r="O2521" s="421"/>
      <c r="P2521" s="414"/>
      <c r="Q2521" s="413"/>
      <c r="R2521" s="412"/>
      <c r="S2521" s="413"/>
      <c r="T2521" s="413"/>
      <c r="U2521" s="412"/>
      <c r="V2521" s="412"/>
      <c r="W2521" s="413"/>
      <c r="X2521" s="413"/>
      <c r="Y2521" s="413"/>
      <c r="Z2521" s="412"/>
      <c r="AA2521" s="412"/>
      <c r="AB2521" s="422"/>
      <c r="AC2521" s="412"/>
      <c r="AD2521" s="412"/>
      <c r="AE2521" s="412"/>
      <c r="AF2521" s="412"/>
      <c r="AG2521" s="412"/>
      <c r="AH2521" s="412"/>
      <c r="AI2521" s="413"/>
    </row>
    <row r="2522" spans="1:35" s="154" customFormat="1">
      <c r="A2522" s="413"/>
      <c r="B2522" s="413"/>
      <c r="C2522" s="426"/>
      <c r="D2522" s="413"/>
      <c r="E2522" s="413"/>
      <c r="F2522" s="413"/>
      <c r="G2522" s="419"/>
      <c r="H2522" s="419"/>
      <c r="I2522" s="413"/>
      <c r="J2522" s="420"/>
      <c r="K2522" s="413"/>
      <c r="L2522" s="426"/>
      <c r="M2522" s="413"/>
      <c r="N2522" s="421"/>
      <c r="O2522" s="421"/>
      <c r="P2522" s="414"/>
      <c r="Q2522" s="413"/>
      <c r="R2522" s="413"/>
      <c r="S2522" s="413"/>
      <c r="T2522" s="413"/>
      <c r="U2522" s="412"/>
      <c r="V2522" s="412"/>
      <c r="W2522" s="413"/>
      <c r="X2522" s="413"/>
      <c r="Y2522" s="413"/>
      <c r="Z2522" s="412"/>
      <c r="AA2522" s="412"/>
      <c r="AB2522" s="422"/>
      <c r="AC2522" s="412"/>
      <c r="AD2522" s="412"/>
      <c r="AE2522" s="412"/>
      <c r="AF2522" s="412"/>
      <c r="AG2522" s="412"/>
      <c r="AH2522" s="412"/>
      <c r="AI2522" s="413"/>
    </row>
    <row r="2523" spans="1:35" s="154" customFormat="1">
      <c r="A2523" s="413"/>
      <c r="B2523" s="413"/>
      <c r="C2523" s="426"/>
      <c r="D2523" s="413"/>
      <c r="E2523" s="413"/>
      <c r="F2523" s="413"/>
      <c r="G2523" s="419"/>
      <c r="H2523" s="419"/>
      <c r="I2523" s="413"/>
      <c r="J2523" s="420"/>
      <c r="K2523" s="413"/>
      <c r="L2523" s="426"/>
      <c r="M2523" s="413"/>
      <c r="N2523" s="421"/>
      <c r="O2523" s="421"/>
      <c r="P2523" s="414"/>
      <c r="Q2523" s="413"/>
      <c r="R2523" s="413"/>
      <c r="S2523" s="413"/>
      <c r="T2523" s="413"/>
      <c r="U2523" s="412"/>
      <c r="V2523" s="412"/>
      <c r="W2523" s="413"/>
      <c r="X2523" s="413"/>
      <c r="Y2523" s="413"/>
      <c r="Z2523" s="413"/>
      <c r="AA2523" s="413"/>
      <c r="AB2523" s="422"/>
      <c r="AC2523" s="413"/>
      <c r="AD2523" s="428"/>
      <c r="AE2523" s="413"/>
      <c r="AF2523" s="412"/>
      <c r="AG2523" s="412"/>
      <c r="AH2523" s="413"/>
      <c r="AI2523" s="413"/>
    </row>
    <row r="2524" spans="1:35" s="154" customFormat="1">
      <c r="A2524" s="413"/>
      <c r="B2524" s="413"/>
      <c r="C2524" s="426"/>
      <c r="D2524" s="413"/>
      <c r="E2524" s="413"/>
      <c r="F2524" s="413"/>
      <c r="G2524" s="419"/>
      <c r="H2524" s="419"/>
      <c r="I2524" s="413"/>
      <c r="J2524" s="420"/>
      <c r="K2524" s="413"/>
      <c r="L2524" s="426"/>
      <c r="M2524" s="413"/>
      <c r="N2524" s="421"/>
      <c r="O2524" s="421"/>
      <c r="P2524" s="414"/>
      <c r="Q2524" s="413"/>
      <c r="R2524" s="413"/>
      <c r="S2524" s="413"/>
      <c r="T2524" s="413"/>
      <c r="U2524" s="412"/>
      <c r="V2524" s="412"/>
      <c r="W2524" s="413"/>
      <c r="X2524" s="413"/>
      <c r="Y2524" s="413"/>
      <c r="Z2524" s="412"/>
      <c r="AA2524" s="412"/>
      <c r="AB2524" s="422"/>
      <c r="AC2524" s="412"/>
      <c r="AD2524" s="412"/>
      <c r="AE2524" s="412"/>
      <c r="AF2524" s="412"/>
      <c r="AG2524" s="412"/>
      <c r="AH2524" s="412"/>
      <c r="AI2524" s="413"/>
    </row>
    <row r="2525" spans="1:35" s="154" customFormat="1">
      <c r="A2525" s="413"/>
      <c r="B2525" s="413"/>
      <c r="C2525" s="426"/>
      <c r="D2525" s="413"/>
      <c r="E2525" s="413"/>
      <c r="F2525" s="413"/>
      <c r="G2525" s="419"/>
      <c r="H2525" s="419"/>
      <c r="I2525" s="413"/>
      <c r="J2525" s="420"/>
      <c r="K2525" s="413"/>
      <c r="L2525" s="426"/>
      <c r="M2525" s="413"/>
      <c r="N2525" s="421"/>
      <c r="O2525" s="421"/>
      <c r="P2525" s="414"/>
      <c r="Q2525" s="413"/>
      <c r="R2525" s="413"/>
      <c r="S2525" s="413"/>
      <c r="T2525" s="413"/>
      <c r="U2525" s="412"/>
      <c r="V2525" s="412"/>
      <c r="W2525" s="413"/>
      <c r="X2525" s="413"/>
      <c r="Y2525" s="413"/>
      <c r="Z2525" s="412"/>
      <c r="AA2525" s="412"/>
      <c r="AB2525" s="422"/>
      <c r="AC2525" s="412"/>
      <c r="AD2525" s="412"/>
      <c r="AE2525" s="412"/>
      <c r="AF2525" s="412"/>
      <c r="AG2525" s="412"/>
      <c r="AH2525" s="412"/>
      <c r="AI2525" s="413"/>
    </row>
    <row r="2526" spans="1:35" s="154" customFormat="1">
      <c r="A2526" s="413"/>
      <c r="B2526" s="413"/>
      <c r="C2526" s="426"/>
      <c r="D2526" s="413"/>
      <c r="E2526" s="413"/>
      <c r="F2526" s="413"/>
      <c r="G2526" s="419"/>
      <c r="H2526" s="419"/>
      <c r="I2526" s="413"/>
      <c r="J2526" s="420"/>
      <c r="K2526" s="413"/>
      <c r="L2526" s="426"/>
      <c r="M2526" s="413"/>
      <c r="N2526" s="421"/>
      <c r="O2526" s="421"/>
      <c r="P2526" s="414"/>
      <c r="Q2526" s="413"/>
      <c r="R2526" s="413"/>
      <c r="S2526" s="413"/>
      <c r="T2526" s="413"/>
      <c r="U2526" s="412"/>
      <c r="V2526" s="412"/>
      <c r="W2526" s="413"/>
      <c r="X2526" s="413"/>
      <c r="Y2526" s="413"/>
      <c r="Z2526" s="412"/>
      <c r="AA2526" s="412"/>
      <c r="AB2526" s="422"/>
      <c r="AC2526" s="412"/>
      <c r="AD2526" s="412"/>
      <c r="AE2526" s="412"/>
      <c r="AF2526" s="412"/>
      <c r="AG2526" s="412"/>
      <c r="AH2526" s="412"/>
      <c r="AI2526" s="413"/>
    </row>
    <row r="2527" spans="1:35" s="154" customFormat="1">
      <c r="A2527" s="413"/>
      <c r="B2527" s="413"/>
      <c r="C2527" s="426"/>
      <c r="D2527" s="413"/>
      <c r="E2527" s="413"/>
      <c r="F2527" s="413"/>
      <c r="G2527" s="419"/>
      <c r="H2527" s="419"/>
      <c r="I2527" s="413"/>
      <c r="J2527" s="420"/>
      <c r="K2527" s="413"/>
      <c r="L2527" s="426"/>
      <c r="M2527" s="413"/>
      <c r="N2527" s="421"/>
      <c r="O2527" s="421"/>
      <c r="P2527" s="414"/>
      <c r="Q2527" s="413"/>
      <c r="R2527" s="412"/>
      <c r="S2527" s="413"/>
      <c r="T2527" s="413"/>
      <c r="U2527" s="412"/>
      <c r="V2527" s="412"/>
      <c r="W2527" s="413"/>
      <c r="X2527" s="413"/>
      <c r="Y2527" s="413"/>
      <c r="Z2527" s="412"/>
      <c r="AA2527" s="412"/>
      <c r="AB2527" s="422"/>
      <c r="AC2527" s="412"/>
      <c r="AD2527" s="412"/>
      <c r="AE2527" s="412"/>
      <c r="AF2527" s="412"/>
      <c r="AG2527" s="412"/>
      <c r="AH2527" s="412"/>
      <c r="AI2527" s="413"/>
    </row>
    <row r="2528" spans="1:35" s="154" customFormat="1">
      <c r="A2528" s="413"/>
      <c r="B2528" s="413"/>
      <c r="C2528" s="426"/>
      <c r="D2528" s="413"/>
      <c r="E2528" s="423"/>
      <c r="F2528" s="413"/>
      <c r="G2528" s="419"/>
      <c r="H2528" s="419"/>
      <c r="I2528" s="413"/>
      <c r="J2528" s="420"/>
      <c r="K2528" s="413"/>
      <c r="L2528" s="426"/>
      <c r="M2528" s="413"/>
      <c r="N2528" s="421"/>
      <c r="O2528" s="421"/>
      <c r="P2528" s="414"/>
      <c r="Q2528" s="413"/>
      <c r="R2528" s="413"/>
      <c r="S2528" s="413"/>
      <c r="T2528" s="413"/>
      <c r="U2528" s="412"/>
      <c r="V2528" s="412"/>
      <c r="W2528" s="413"/>
      <c r="X2528" s="413"/>
      <c r="Y2528" s="413"/>
      <c r="Z2528" s="412"/>
      <c r="AA2528" s="412"/>
      <c r="AB2528" s="422"/>
      <c r="AC2528" s="412"/>
      <c r="AD2528" s="412"/>
      <c r="AE2528" s="412"/>
      <c r="AF2528" s="412"/>
      <c r="AG2528" s="412"/>
      <c r="AH2528" s="412"/>
      <c r="AI2528" s="413"/>
    </row>
    <row r="2529" spans="1:35" s="154" customFormat="1">
      <c r="A2529" s="413"/>
      <c r="B2529" s="413"/>
      <c r="C2529" s="426"/>
      <c r="D2529" s="413"/>
      <c r="E2529" s="423"/>
      <c r="F2529" s="413"/>
      <c r="G2529" s="419"/>
      <c r="H2529" s="419"/>
      <c r="I2529" s="413"/>
      <c r="J2529" s="420"/>
      <c r="K2529" s="413"/>
      <c r="L2529" s="426"/>
      <c r="M2529" s="413"/>
      <c r="N2529" s="421"/>
      <c r="O2529" s="421"/>
      <c r="P2529" s="414"/>
      <c r="Q2529" s="413"/>
      <c r="R2529" s="412"/>
      <c r="S2529" s="413"/>
      <c r="T2529" s="413"/>
      <c r="U2529" s="412"/>
      <c r="V2529" s="412"/>
      <c r="W2529" s="413"/>
      <c r="X2529" s="413"/>
      <c r="Y2529" s="413"/>
      <c r="Z2529" s="412"/>
      <c r="AA2529" s="412"/>
      <c r="AB2529" s="422"/>
      <c r="AC2529" s="412"/>
      <c r="AD2529" s="412"/>
      <c r="AE2529" s="412"/>
      <c r="AF2529" s="412"/>
      <c r="AG2529" s="412"/>
      <c r="AH2529" s="412"/>
      <c r="AI2529" s="413"/>
    </row>
    <row r="2530" spans="1:35" s="154" customFormat="1">
      <c r="A2530" s="413"/>
      <c r="B2530" s="413"/>
      <c r="C2530" s="426"/>
      <c r="D2530" s="413"/>
      <c r="E2530" s="423"/>
      <c r="F2530" s="413"/>
      <c r="G2530" s="419"/>
      <c r="H2530" s="419"/>
      <c r="I2530" s="413"/>
      <c r="J2530" s="420"/>
      <c r="K2530" s="413"/>
      <c r="L2530" s="426"/>
      <c r="M2530" s="413"/>
      <c r="N2530" s="421"/>
      <c r="O2530" s="421"/>
      <c r="P2530" s="414"/>
      <c r="Q2530" s="413"/>
      <c r="R2530" s="413"/>
      <c r="S2530" s="413"/>
      <c r="T2530" s="413"/>
      <c r="U2530" s="412"/>
      <c r="V2530" s="412"/>
      <c r="W2530" s="413"/>
      <c r="X2530" s="413"/>
      <c r="Y2530" s="413"/>
      <c r="Z2530" s="412"/>
      <c r="AA2530" s="412"/>
      <c r="AB2530" s="422"/>
      <c r="AC2530" s="412"/>
      <c r="AD2530" s="412"/>
      <c r="AE2530" s="412"/>
      <c r="AF2530" s="412"/>
      <c r="AG2530" s="412"/>
      <c r="AH2530" s="412"/>
      <c r="AI2530" s="413"/>
    </row>
    <row r="2531" spans="1:35" s="154" customFormat="1">
      <c r="A2531" s="413"/>
      <c r="B2531" s="413"/>
      <c r="C2531" s="426"/>
      <c r="D2531" s="413"/>
      <c r="E2531" s="423"/>
      <c r="F2531" s="413"/>
      <c r="G2531" s="419"/>
      <c r="H2531" s="419"/>
      <c r="I2531" s="413"/>
      <c r="J2531" s="420"/>
      <c r="K2531" s="413"/>
      <c r="L2531" s="426"/>
      <c r="M2531" s="413"/>
      <c r="N2531" s="421"/>
      <c r="O2531" s="421"/>
      <c r="P2531" s="414"/>
      <c r="Q2531" s="413"/>
      <c r="R2531" s="412"/>
      <c r="S2531" s="413"/>
      <c r="T2531" s="413"/>
      <c r="U2531" s="412"/>
      <c r="V2531" s="412"/>
      <c r="W2531" s="413"/>
      <c r="X2531" s="413"/>
      <c r="Y2531" s="413"/>
      <c r="Z2531" s="412"/>
      <c r="AA2531" s="412"/>
      <c r="AB2531" s="422"/>
      <c r="AC2531" s="412"/>
      <c r="AD2531" s="412"/>
      <c r="AE2531" s="412"/>
      <c r="AF2531" s="412"/>
      <c r="AG2531" s="412"/>
      <c r="AH2531" s="412"/>
      <c r="AI2531" s="413"/>
    </row>
    <row r="2532" spans="1:35" s="154" customFormat="1">
      <c r="A2532" s="413"/>
      <c r="B2532" s="413"/>
      <c r="C2532" s="426"/>
      <c r="D2532" s="413"/>
      <c r="E2532" s="423"/>
      <c r="F2532" s="413"/>
      <c r="G2532" s="419"/>
      <c r="H2532" s="419"/>
      <c r="I2532" s="413"/>
      <c r="J2532" s="420"/>
      <c r="K2532" s="413"/>
      <c r="L2532" s="426"/>
      <c r="M2532" s="413"/>
      <c r="N2532" s="421"/>
      <c r="O2532" s="421"/>
      <c r="P2532" s="414"/>
      <c r="Q2532" s="413"/>
      <c r="R2532" s="413"/>
      <c r="S2532" s="413"/>
      <c r="T2532" s="413"/>
      <c r="U2532" s="412"/>
      <c r="V2532" s="412"/>
      <c r="W2532" s="413"/>
      <c r="X2532" s="413"/>
      <c r="Y2532" s="413"/>
      <c r="Z2532" s="412"/>
      <c r="AA2532" s="412"/>
      <c r="AB2532" s="422"/>
      <c r="AC2532" s="412"/>
      <c r="AD2532" s="412"/>
      <c r="AE2532" s="412"/>
      <c r="AF2532" s="412"/>
      <c r="AG2532" s="412"/>
      <c r="AH2532" s="412"/>
      <c r="AI2532" s="413"/>
    </row>
    <row r="2533" spans="1:35" s="154" customFormat="1">
      <c r="A2533" s="413"/>
      <c r="B2533" s="413"/>
      <c r="C2533" s="426"/>
      <c r="D2533" s="413"/>
      <c r="E2533" s="413"/>
      <c r="F2533" s="413"/>
      <c r="G2533" s="419"/>
      <c r="H2533" s="419"/>
      <c r="I2533" s="413"/>
      <c r="J2533" s="420"/>
      <c r="K2533" s="413"/>
      <c r="L2533" s="426"/>
      <c r="M2533" s="413"/>
      <c r="N2533" s="421"/>
      <c r="O2533" s="421"/>
      <c r="P2533" s="414"/>
      <c r="Q2533" s="413"/>
      <c r="R2533" s="412"/>
      <c r="S2533" s="413"/>
      <c r="T2533" s="413"/>
      <c r="U2533" s="412"/>
      <c r="V2533" s="412"/>
      <c r="W2533" s="413"/>
      <c r="X2533" s="413"/>
      <c r="Y2533" s="413"/>
      <c r="Z2533" s="412"/>
      <c r="AA2533" s="412"/>
      <c r="AB2533" s="422"/>
      <c r="AC2533" s="412"/>
      <c r="AD2533" s="412"/>
      <c r="AE2533" s="412"/>
      <c r="AF2533" s="412"/>
      <c r="AG2533" s="412"/>
      <c r="AH2533" s="412"/>
      <c r="AI2533" s="413"/>
    </row>
    <row r="2534" spans="1:35" s="154" customFormat="1">
      <c r="A2534" s="413"/>
      <c r="B2534" s="413"/>
      <c r="C2534" s="426"/>
      <c r="D2534" s="413"/>
      <c r="E2534" s="413"/>
      <c r="F2534" s="413"/>
      <c r="G2534" s="419"/>
      <c r="H2534" s="419"/>
      <c r="I2534" s="413"/>
      <c r="J2534" s="420"/>
      <c r="K2534" s="413"/>
      <c r="L2534" s="426"/>
      <c r="M2534" s="413"/>
      <c r="N2534" s="421"/>
      <c r="O2534" s="421"/>
      <c r="P2534" s="414"/>
      <c r="Q2534" s="413"/>
      <c r="R2534" s="413"/>
      <c r="S2534" s="413"/>
      <c r="T2534" s="413"/>
      <c r="U2534" s="412"/>
      <c r="V2534" s="412"/>
      <c r="W2534" s="413"/>
      <c r="X2534" s="413"/>
      <c r="Y2534" s="413"/>
      <c r="Z2534" s="412"/>
      <c r="AA2534" s="412"/>
      <c r="AB2534" s="422"/>
      <c r="AC2534" s="412"/>
      <c r="AD2534" s="412"/>
      <c r="AE2534" s="412"/>
      <c r="AF2534" s="412"/>
      <c r="AG2534" s="412"/>
      <c r="AH2534" s="412"/>
      <c r="AI2534" s="413"/>
    </row>
    <row r="2535" spans="1:35" s="154" customFormat="1">
      <c r="A2535" s="413"/>
      <c r="B2535" s="413"/>
      <c r="C2535" s="426"/>
      <c r="D2535" s="413"/>
      <c r="E2535" s="413"/>
      <c r="F2535" s="413"/>
      <c r="G2535" s="419"/>
      <c r="H2535" s="419"/>
      <c r="I2535" s="413"/>
      <c r="J2535" s="420"/>
      <c r="K2535" s="413"/>
      <c r="L2535" s="426"/>
      <c r="M2535" s="413"/>
      <c r="N2535" s="421"/>
      <c r="O2535" s="421"/>
      <c r="P2535" s="414"/>
      <c r="Q2535" s="413"/>
      <c r="R2535" s="412"/>
      <c r="S2535" s="413"/>
      <c r="T2535" s="413"/>
      <c r="U2535" s="412"/>
      <c r="V2535" s="412"/>
      <c r="W2535" s="413"/>
      <c r="X2535" s="413"/>
      <c r="Y2535" s="413"/>
      <c r="Z2535" s="412"/>
      <c r="AA2535" s="412"/>
      <c r="AB2535" s="422"/>
      <c r="AC2535" s="412"/>
      <c r="AD2535" s="412"/>
      <c r="AE2535" s="412"/>
      <c r="AF2535" s="412"/>
      <c r="AG2535" s="412"/>
      <c r="AH2535" s="412"/>
      <c r="AI2535" s="413"/>
    </row>
    <row r="2536" spans="1:35" s="154" customFormat="1">
      <c r="A2536" s="413"/>
      <c r="B2536" s="413"/>
      <c r="C2536" s="426"/>
      <c r="D2536" s="413"/>
      <c r="E2536" s="413"/>
      <c r="F2536" s="413"/>
      <c r="G2536" s="419"/>
      <c r="H2536" s="419"/>
      <c r="I2536" s="413"/>
      <c r="J2536" s="420"/>
      <c r="K2536" s="413"/>
      <c r="L2536" s="426"/>
      <c r="M2536" s="413"/>
      <c r="N2536" s="421"/>
      <c r="O2536" s="421"/>
      <c r="P2536" s="414"/>
      <c r="Q2536" s="413"/>
      <c r="R2536" s="413"/>
      <c r="S2536" s="413"/>
      <c r="T2536" s="413"/>
      <c r="U2536" s="412"/>
      <c r="V2536" s="412"/>
      <c r="W2536" s="413"/>
      <c r="X2536" s="413"/>
      <c r="Y2536" s="413"/>
      <c r="Z2536" s="412"/>
      <c r="AA2536" s="412"/>
      <c r="AB2536" s="422"/>
      <c r="AC2536" s="412"/>
      <c r="AD2536" s="412"/>
      <c r="AE2536" s="412"/>
      <c r="AF2536" s="412"/>
      <c r="AG2536" s="412"/>
      <c r="AH2536" s="412"/>
      <c r="AI2536" s="413"/>
    </row>
    <row r="2537" spans="1:35" s="154" customFormat="1">
      <c r="A2537" s="413"/>
      <c r="B2537" s="413"/>
      <c r="C2537" s="426"/>
      <c r="D2537" s="413"/>
      <c r="E2537" s="413"/>
      <c r="F2537" s="413"/>
      <c r="G2537" s="419"/>
      <c r="H2537" s="419"/>
      <c r="I2537" s="413"/>
      <c r="J2537" s="420"/>
      <c r="K2537" s="413"/>
      <c r="L2537" s="426"/>
      <c r="M2537" s="413"/>
      <c r="N2537" s="421"/>
      <c r="O2537" s="421"/>
      <c r="P2537" s="414"/>
      <c r="Q2537" s="413"/>
      <c r="R2537" s="412"/>
      <c r="S2537" s="413"/>
      <c r="T2537" s="413"/>
      <c r="U2537" s="412"/>
      <c r="V2537" s="412"/>
      <c r="W2537" s="413"/>
      <c r="X2537" s="413"/>
      <c r="Y2537" s="413"/>
      <c r="Z2537" s="412"/>
      <c r="AA2537" s="412"/>
      <c r="AB2537" s="422"/>
      <c r="AC2537" s="412"/>
      <c r="AD2537" s="412"/>
      <c r="AE2537" s="412"/>
      <c r="AF2537" s="412"/>
      <c r="AG2537" s="412"/>
      <c r="AH2537" s="412"/>
      <c r="AI2537" s="413"/>
    </row>
    <row r="2538" spans="1:35" s="154" customFormat="1">
      <c r="A2538" s="413"/>
      <c r="B2538" s="413"/>
      <c r="C2538" s="426"/>
      <c r="D2538" s="413"/>
      <c r="E2538" s="413"/>
      <c r="F2538" s="413"/>
      <c r="G2538" s="419"/>
      <c r="H2538" s="419"/>
      <c r="I2538" s="413"/>
      <c r="J2538" s="420"/>
      <c r="K2538" s="413"/>
      <c r="L2538" s="426"/>
      <c r="M2538" s="413"/>
      <c r="N2538" s="421"/>
      <c r="O2538" s="421"/>
      <c r="P2538" s="414"/>
      <c r="Q2538" s="413"/>
      <c r="R2538" s="413"/>
      <c r="S2538" s="413"/>
      <c r="T2538" s="413"/>
      <c r="U2538" s="412"/>
      <c r="V2538" s="412"/>
      <c r="W2538" s="413"/>
      <c r="X2538" s="413"/>
      <c r="Y2538" s="413"/>
      <c r="Z2538" s="412"/>
      <c r="AA2538" s="412"/>
      <c r="AB2538" s="422"/>
      <c r="AC2538" s="412"/>
      <c r="AD2538" s="412"/>
      <c r="AE2538" s="412"/>
      <c r="AF2538" s="412"/>
      <c r="AG2538" s="412"/>
      <c r="AH2538" s="412"/>
      <c r="AI2538" s="413"/>
    </row>
    <row r="2539" spans="1:35" s="154" customFormat="1">
      <c r="A2539" s="413"/>
      <c r="B2539" s="413"/>
      <c r="C2539" s="426"/>
      <c r="D2539" s="413"/>
      <c r="E2539" s="413"/>
      <c r="F2539" s="413"/>
      <c r="G2539" s="419"/>
      <c r="H2539" s="419"/>
      <c r="I2539" s="413"/>
      <c r="J2539" s="420"/>
      <c r="K2539" s="413"/>
      <c r="L2539" s="426"/>
      <c r="M2539" s="413"/>
      <c r="N2539" s="421"/>
      <c r="O2539" s="421"/>
      <c r="P2539" s="414"/>
      <c r="Q2539" s="413"/>
      <c r="R2539" s="412"/>
      <c r="S2539" s="413"/>
      <c r="T2539" s="413"/>
      <c r="U2539" s="412"/>
      <c r="V2539" s="412"/>
      <c r="W2539" s="413"/>
      <c r="X2539" s="413"/>
      <c r="Y2539" s="413"/>
      <c r="Z2539" s="412"/>
      <c r="AA2539" s="412"/>
      <c r="AB2539" s="422"/>
      <c r="AC2539" s="412"/>
      <c r="AD2539" s="412"/>
      <c r="AE2539" s="412"/>
      <c r="AF2539" s="412"/>
      <c r="AG2539" s="412"/>
      <c r="AH2539" s="412"/>
      <c r="AI2539" s="413"/>
    </row>
    <row r="2540" spans="1:35" s="154" customFormat="1">
      <c r="A2540" s="413"/>
      <c r="B2540" s="413"/>
      <c r="C2540" s="426"/>
      <c r="D2540" s="413"/>
      <c r="E2540" s="413"/>
      <c r="F2540" s="413"/>
      <c r="G2540" s="419"/>
      <c r="H2540" s="419"/>
      <c r="I2540" s="413"/>
      <c r="J2540" s="420"/>
      <c r="K2540" s="413"/>
      <c r="L2540" s="426"/>
      <c r="M2540" s="413"/>
      <c r="N2540" s="421"/>
      <c r="O2540" s="421"/>
      <c r="P2540" s="414"/>
      <c r="Q2540" s="413"/>
      <c r="R2540" s="413"/>
      <c r="S2540" s="413"/>
      <c r="T2540" s="413"/>
      <c r="U2540" s="412"/>
      <c r="V2540" s="412"/>
      <c r="W2540" s="413"/>
      <c r="X2540" s="413"/>
      <c r="Y2540" s="413"/>
      <c r="Z2540" s="412"/>
      <c r="AA2540" s="412"/>
      <c r="AB2540" s="422"/>
      <c r="AC2540" s="412"/>
      <c r="AD2540" s="412"/>
      <c r="AE2540" s="412"/>
      <c r="AF2540" s="412"/>
      <c r="AG2540" s="412"/>
      <c r="AH2540" s="412"/>
      <c r="AI2540" s="413"/>
    </row>
    <row r="2541" spans="1:35" s="154" customFormat="1">
      <c r="A2541" s="413"/>
      <c r="B2541" s="413"/>
      <c r="C2541" s="426"/>
      <c r="D2541" s="413"/>
      <c r="E2541" s="413"/>
      <c r="F2541" s="413"/>
      <c r="G2541" s="419"/>
      <c r="H2541" s="419"/>
      <c r="I2541" s="413"/>
      <c r="J2541" s="420"/>
      <c r="K2541" s="413"/>
      <c r="L2541" s="426"/>
      <c r="M2541" s="413"/>
      <c r="N2541" s="421"/>
      <c r="O2541" s="421"/>
      <c r="P2541" s="414"/>
      <c r="Q2541" s="413"/>
      <c r="R2541" s="412"/>
      <c r="S2541" s="413"/>
      <c r="T2541" s="413"/>
      <c r="U2541" s="412"/>
      <c r="V2541" s="412"/>
      <c r="W2541" s="413"/>
      <c r="X2541" s="413"/>
      <c r="Y2541" s="413"/>
      <c r="Z2541" s="412"/>
      <c r="AA2541" s="412"/>
      <c r="AB2541" s="422"/>
      <c r="AC2541" s="412"/>
      <c r="AD2541" s="412"/>
      <c r="AE2541" s="412"/>
      <c r="AF2541" s="412"/>
      <c r="AG2541" s="412"/>
      <c r="AH2541" s="412"/>
      <c r="AI2541" s="413"/>
    </row>
    <row r="2542" spans="1:35" s="154" customFormat="1">
      <c r="A2542" s="413"/>
      <c r="B2542" s="413"/>
      <c r="C2542" s="426"/>
      <c r="D2542" s="413"/>
      <c r="E2542" s="413"/>
      <c r="F2542" s="413"/>
      <c r="G2542" s="419"/>
      <c r="H2542" s="419"/>
      <c r="I2542" s="413"/>
      <c r="J2542" s="420"/>
      <c r="K2542" s="413"/>
      <c r="L2542" s="426"/>
      <c r="M2542" s="413"/>
      <c r="N2542" s="421"/>
      <c r="O2542" s="421"/>
      <c r="P2542" s="414"/>
      <c r="Q2542" s="413"/>
      <c r="R2542" s="413"/>
      <c r="S2542" s="413"/>
      <c r="T2542" s="413"/>
      <c r="U2542" s="412"/>
      <c r="V2542" s="412"/>
      <c r="W2542" s="413"/>
      <c r="X2542" s="413"/>
      <c r="Y2542" s="413"/>
      <c r="Z2542" s="412"/>
      <c r="AA2542" s="412"/>
      <c r="AB2542" s="422"/>
      <c r="AC2542" s="412"/>
      <c r="AD2542" s="412"/>
      <c r="AE2542" s="412"/>
      <c r="AF2542" s="412"/>
      <c r="AG2542" s="412"/>
      <c r="AH2542" s="412"/>
      <c r="AI2542" s="413"/>
    </row>
    <row r="2543" spans="1:35" s="154" customFormat="1">
      <c r="A2543" s="413"/>
      <c r="B2543" s="413"/>
      <c r="C2543" s="426"/>
      <c r="D2543" s="413"/>
      <c r="E2543" s="413"/>
      <c r="F2543" s="413"/>
      <c r="G2543" s="419"/>
      <c r="H2543" s="419"/>
      <c r="I2543" s="413"/>
      <c r="J2543" s="420"/>
      <c r="K2543" s="413"/>
      <c r="L2543" s="426"/>
      <c r="M2543" s="413"/>
      <c r="N2543" s="421"/>
      <c r="O2543" s="421"/>
      <c r="P2543" s="414"/>
      <c r="Q2543" s="413"/>
      <c r="R2543" s="412"/>
      <c r="S2543" s="413"/>
      <c r="T2543" s="413"/>
      <c r="U2543" s="412"/>
      <c r="V2543" s="412"/>
      <c r="W2543" s="413"/>
      <c r="X2543" s="413"/>
      <c r="Y2543" s="413"/>
      <c r="Z2543" s="412"/>
      <c r="AA2543" s="412"/>
      <c r="AB2543" s="422"/>
      <c r="AC2543" s="412"/>
      <c r="AD2543" s="412"/>
      <c r="AE2543" s="412"/>
      <c r="AF2543" s="412"/>
      <c r="AG2543" s="412"/>
      <c r="AH2543" s="412"/>
      <c r="AI2543" s="413"/>
    </row>
    <row r="2544" spans="1:35" s="154" customFormat="1">
      <c r="A2544" s="413"/>
      <c r="B2544" s="413"/>
      <c r="C2544" s="426"/>
      <c r="D2544" s="413"/>
      <c r="E2544" s="413"/>
      <c r="F2544" s="413"/>
      <c r="G2544" s="419"/>
      <c r="H2544" s="419"/>
      <c r="I2544" s="413"/>
      <c r="J2544" s="420"/>
      <c r="K2544" s="413"/>
      <c r="L2544" s="426"/>
      <c r="M2544" s="413"/>
      <c r="N2544" s="421"/>
      <c r="O2544" s="421"/>
      <c r="P2544" s="414"/>
      <c r="Q2544" s="413"/>
      <c r="R2544" s="413"/>
      <c r="S2544" s="413"/>
      <c r="T2544" s="413"/>
      <c r="U2544" s="412"/>
      <c r="V2544" s="412"/>
      <c r="W2544" s="413"/>
      <c r="X2544" s="413"/>
      <c r="Y2544" s="413"/>
      <c r="Z2544" s="412"/>
      <c r="AA2544" s="412"/>
      <c r="AB2544" s="422"/>
      <c r="AC2544" s="412"/>
      <c r="AD2544" s="412"/>
      <c r="AE2544" s="412"/>
      <c r="AF2544" s="412"/>
      <c r="AG2544" s="412"/>
      <c r="AH2544" s="412"/>
      <c r="AI2544" s="413"/>
    </row>
    <row r="2545" spans="1:35" s="154" customFormat="1">
      <c r="A2545" s="413"/>
      <c r="B2545" s="413"/>
      <c r="C2545" s="426"/>
      <c r="D2545" s="413"/>
      <c r="E2545" s="413"/>
      <c r="F2545" s="413"/>
      <c r="G2545" s="419"/>
      <c r="H2545" s="419"/>
      <c r="I2545" s="413"/>
      <c r="J2545" s="420"/>
      <c r="K2545" s="413"/>
      <c r="L2545" s="426"/>
      <c r="M2545" s="413"/>
      <c r="N2545" s="421"/>
      <c r="O2545" s="421"/>
      <c r="P2545" s="414"/>
      <c r="Q2545" s="413"/>
      <c r="R2545" s="412"/>
      <c r="S2545" s="413"/>
      <c r="T2545" s="413"/>
      <c r="U2545" s="412"/>
      <c r="V2545" s="412"/>
      <c r="W2545" s="413"/>
      <c r="X2545" s="413"/>
      <c r="Y2545" s="413"/>
      <c r="Z2545" s="412"/>
      <c r="AA2545" s="412"/>
      <c r="AB2545" s="422"/>
      <c r="AC2545" s="412"/>
      <c r="AD2545" s="412"/>
      <c r="AE2545" s="412"/>
      <c r="AF2545" s="412"/>
      <c r="AG2545" s="412"/>
      <c r="AH2545" s="412"/>
      <c r="AI2545" s="413"/>
    </row>
    <row r="2546" spans="1:35" s="154" customFormat="1">
      <c r="A2546" s="413"/>
      <c r="B2546" s="413"/>
      <c r="C2546" s="426"/>
      <c r="D2546" s="413"/>
      <c r="E2546" s="413"/>
      <c r="F2546" s="413"/>
      <c r="G2546" s="419"/>
      <c r="H2546" s="419"/>
      <c r="I2546" s="413"/>
      <c r="J2546" s="420"/>
      <c r="K2546" s="413"/>
      <c r="L2546" s="426"/>
      <c r="M2546" s="413"/>
      <c r="N2546" s="421"/>
      <c r="O2546" s="421"/>
      <c r="P2546" s="414"/>
      <c r="Q2546" s="413"/>
      <c r="R2546" s="413"/>
      <c r="S2546" s="413"/>
      <c r="T2546" s="413"/>
      <c r="U2546" s="412"/>
      <c r="V2546" s="412"/>
      <c r="W2546" s="413"/>
      <c r="X2546" s="413"/>
      <c r="Y2546" s="413"/>
      <c r="Z2546" s="412"/>
      <c r="AA2546" s="412"/>
      <c r="AB2546" s="422"/>
      <c r="AC2546" s="412"/>
      <c r="AD2546" s="412"/>
      <c r="AE2546" s="412"/>
      <c r="AF2546" s="412"/>
      <c r="AG2546" s="412"/>
      <c r="AH2546" s="412"/>
      <c r="AI2546" s="413"/>
    </row>
    <row r="2547" spans="1:35" s="154" customFormat="1">
      <c r="A2547" s="413"/>
      <c r="B2547" s="413"/>
      <c r="C2547" s="426"/>
      <c r="D2547" s="413"/>
      <c r="E2547" s="413"/>
      <c r="F2547" s="413"/>
      <c r="G2547" s="419"/>
      <c r="H2547" s="419"/>
      <c r="I2547" s="413"/>
      <c r="J2547" s="420"/>
      <c r="K2547" s="413"/>
      <c r="L2547" s="426"/>
      <c r="M2547" s="413"/>
      <c r="N2547" s="421"/>
      <c r="O2547" s="421"/>
      <c r="P2547" s="414"/>
      <c r="Q2547" s="413"/>
      <c r="R2547" s="412"/>
      <c r="S2547" s="413"/>
      <c r="T2547" s="413"/>
      <c r="U2547" s="412"/>
      <c r="V2547" s="412"/>
      <c r="W2547" s="413"/>
      <c r="X2547" s="413"/>
      <c r="Y2547" s="413"/>
      <c r="Z2547" s="412"/>
      <c r="AA2547" s="412"/>
      <c r="AB2547" s="422"/>
      <c r="AC2547" s="412"/>
      <c r="AD2547" s="412"/>
      <c r="AE2547" s="412"/>
      <c r="AF2547" s="412"/>
      <c r="AG2547" s="412"/>
      <c r="AH2547" s="412"/>
      <c r="AI2547" s="413"/>
    </row>
    <row r="2548" spans="1:35" s="154" customFormat="1">
      <c r="A2548" s="413"/>
      <c r="B2548" s="413"/>
      <c r="C2548" s="426"/>
      <c r="D2548" s="413"/>
      <c r="E2548" s="413"/>
      <c r="F2548" s="413"/>
      <c r="G2548" s="419"/>
      <c r="H2548" s="419"/>
      <c r="I2548" s="413"/>
      <c r="J2548" s="420"/>
      <c r="K2548" s="413"/>
      <c r="L2548" s="426"/>
      <c r="M2548" s="413"/>
      <c r="N2548" s="421"/>
      <c r="O2548" s="421"/>
      <c r="P2548" s="414"/>
      <c r="Q2548" s="413"/>
      <c r="R2548" s="413"/>
      <c r="S2548" s="413"/>
      <c r="T2548" s="413"/>
      <c r="U2548" s="412"/>
      <c r="V2548" s="412"/>
      <c r="W2548" s="413"/>
      <c r="X2548" s="413"/>
      <c r="Y2548" s="413"/>
      <c r="Z2548" s="412"/>
      <c r="AA2548" s="412"/>
      <c r="AB2548" s="422"/>
      <c r="AC2548" s="412"/>
      <c r="AD2548" s="412"/>
      <c r="AE2548" s="412"/>
      <c r="AF2548" s="412"/>
      <c r="AG2548" s="412"/>
      <c r="AH2548" s="412"/>
      <c r="AI2548" s="413"/>
    </row>
    <row r="2549" spans="1:35" s="154" customFormat="1">
      <c r="A2549" s="413"/>
      <c r="B2549" s="413"/>
      <c r="C2549" s="426"/>
      <c r="D2549" s="413"/>
      <c r="E2549" s="413"/>
      <c r="F2549" s="413"/>
      <c r="G2549" s="419"/>
      <c r="H2549" s="419"/>
      <c r="I2549" s="413"/>
      <c r="J2549" s="420"/>
      <c r="K2549" s="413"/>
      <c r="L2549" s="426"/>
      <c r="M2549" s="413"/>
      <c r="N2549" s="421"/>
      <c r="O2549" s="421"/>
      <c r="P2549" s="414"/>
      <c r="Q2549" s="413"/>
      <c r="R2549" s="412"/>
      <c r="S2549" s="413"/>
      <c r="T2549" s="413"/>
      <c r="U2549" s="412"/>
      <c r="V2549" s="412"/>
      <c r="W2549" s="413"/>
      <c r="X2549" s="413"/>
      <c r="Y2549" s="413"/>
      <c r="Z2549" s="412"/>
      <c r="AA2549" s="412"/>
      <c r="AB2549" s="422"/>
      <c r="AC2549" s="412"/>
      <c r="AD2549" s="412"/>
      <c r="AE2549" s="412"/>
      <c r="AF2549" s="412"/>
      <c r="AG2549" s="412"/>
      <c r="AH2549" s="412"/>
      <c r="AI2549" s="413"/>
    </row>
    <row r="2550" spans="1:35" s="154" customFormat="1">
      <c r="A2550" s="413"/>
      <c r="B2550" s="413"/>
      <c r="C2550" s="426"/>
      <c r="D2550" s="413"/>
      <c r="E2550" s="413"/>
      <c r="F2550" s="413"/>
      <c r="G2550" s="419"/>
      <c r="H2550" s="419"/>
      <c r="I2550" s="413"/>
      <c r="J2550" s="420"/>
      <c r="K2550" s="413"/>
      <c r="L2550" s="426"/>
      <c r="M2550" s="413"/>
      <c r="N2550" s="421"/>
      <c r="O2550" s="421"/>
      <c r="P2550" s="414"/>
      <c r="Q2550" s="413"/>
      <c r="R2550" s="413"/>
      <c r="S2550" s="413"/>
      <c r="T2550" s="413"/>
      <c r="U2550" s="412"/>
      <c r="V2550" s="412"/>
      <c r="W2550" s="413"/>
      <c r="X2550" s="413"/>
      <c r="Y2550" s="413"/>
      <c r="Z2550" s="412"/>
      <c r="AA2550" s="412"/>
      <c r="AB2550" s="422"/>
      <c r="AC2550" s="412"/>
      <c r="AD2550" s="412"/>
      <c r="AE2550" s="412"/>
      <c r="AF2550" s="412"/>
      <c r="AG2550" s="412"/>
      <c r="AH2550" s="412"/>
      <c r="AI2550" s="413"/>
    </row>
    <row r="2551" spans="1:35" s="154" customFormat="1">
      <c r="A2551" s="413"/>
      <c r="B2551" s="413"/>
      <c r="C2551" s="426"/>
      <c r="D2551" s="413"/>
      <c r="E2551" s="412"/>
      <c r="F2551" s="412"/>
      <c r="G2551" s="419"/>
      <c r="H2551" s="419"/>
      <c r="I2551" s="413"/>
      <c r="J2551" s="420"/>
      <c r="K2551" s="413"/>
      <c r="L2551" s="426"/>
      <c r="M2551" s="413"/>
      <c r="N2551" s="421"/>
      <c r="O2551" s="421"/>
      <c r="P2551" s="414"/>
      <c r="Q2551" s="413"/>
      <c r="R2551" s="413"/>
      <c r="S2551" s="413"/>
      <c r="T2551" s="413"/>
      <c r="U2551" s="412"/>
      <c r="V2551" s="412"/>
      <c r="W2551" s="413"/>
      <c r="X2551" s="413"/>
      <c r="Y2551" s="413"/>
      <c r="Z2551" s="413"/>
      <c r="AA2551" s="413"/>
      <c r="AB2551" s="422"/>
      <c r="AC2551" s="413"/>
      <c r="AD2551" s="412"/>
      <c r="AE2551" s="412"/>
      <c r="AF2551" s="412"/>
      <c r="AG2551" s="412"/>
      <c r="AH2551" s="412"/>
      <c r="AI2551" s="413"/>
    </row>
    <row r="2552" spans="1:35" s="154" customFormat="1">
      <c r="A2552" s="413"/>
      <c r="B2552" s="413"/>
      <c r="C2552" s="426"/>
      <c r="D2552" s="413"/>
      <c r="E2552" s="412"/>
      <c r="F2552" s="412"/>
      <c r="G2552" s="419"/>
      <c r="H2552" s="419"/>
      <c r="I2552" s="413"/>
      <c r="J2552" s="420"/>
      <c r="K2552" s="413"/>
      <c r="L2552" s="426"/>
      <c r="M2552" s="413"/>
      <c r="N2552" s="421"/>
      <c r="O2552" s="421"/>
      <c r="P2552" s="414"/>
      <c r="Q2552" s="413"/>
      <c r="R2552" s="412"/>
      <c r="S2552" s="413"/>
      <c r="T2552" s="413"/>
      <c r="U2552" s="412"/>
      <c r="V2552" s="412"/>
      <c r="W2552" s="413"/>
      <c r="X2552" s="413"/>
      <c r="Y2552" s="413"/>
      <c r="Z2552" s="412"/>
      <c r="AA2552" s="412"/>
      <c r="AB2552" s="422"/>
      <c r="AC2552" s="412"/>
      <c r="AD2552" s="412"/>
      <c r="AE2552" s="412"/>
      <c r="AF2552" s="412"/>
      <c r="AG2552" s="412"/>
      <c r="AH2552" s="412"/>
      <c r="AI2552" s="413"/>
    </row>
    <row r="2553" spans="1:35" s="154" customFormat="1">
      <c r="A2553" s="413"/>
      <c r="B2553" s="413"/>
      <c r="C2553" s="426"/>
      <c r="D2553" s="413"/>
      <c r="E2553" s="412"/>
      <c r="F2553" s="412"/>
      <c r="G2553" s="419"/>
      <c r="H2553" s="419"/>
      <c r="I2553" s="413"/>
      <c r="J2553" s="420"/>
      <c r="K2553" s="413"/>
      <c r="L2553" s="426"/>
      <c r="M2553" s="413"/>
      <c r="N2553" s="421"/>
      <c r="O2553" s="421"/>
      <c r="P2553" s="414"/>
      <c r="Q2553" s="413"/>
      <c r="R2553" s="413"/>
      <c r="S2553" s="413"/>
      <c r="T2553" s="413"/>
      <c r="U2553" s="412"/>
      <c r="V2553" s="412"/>
      <c r="W2553" s="413"/>
      <c r="X2553" s="413"/>
      <c r="Y2553" s="413"/>
      <c r="Z2553" s="412"/>
      <c r="AA2553" s="412"/>
      <c r="AB2553" s="422"/>
      <c r="AC2553" s="412"/>
      <c r="AD2553" s="412"/>
      <c r="AE2553" s="412"/>
      <c r="AF2553" s="412"/>
      <c r="AG2553" s="412"/>
      <c r="AH2553" s="412"/>
      <c r="AI2553" s="413"/>
    </row>
    <row r="2554" spans="1:35" s="154" customFormat="1">
      <c r="A2554" s="413"/>
      <c r="B2554" s="413"/>
      <c r="C2554" s="426"/>
      <c r="D2554" s="413"/>
      <c r="E2554" s="412"/>
      <c r="F2554" s="412"/>
      <c r="G2554" s="419"/>
      <c r="H2554" s="419"/>
      <c r="I2554" s="413"/>
      <c r="J2554" s="420"/>
      <c r="K2554" s="413"/>
      <c r="L2554" s="426"/>
      <c r="M2554" s="413"/>
      <c r="N2554" s="421"/>
      <c r="O2554" s="421"/>
      <c r="P2554" s="414"/>
      <c r="Q2554" s="413"/>
      <c r="R2554" s="412"/>
      <c r="S2554" s="413"/>
      <c r="T2554" s="413"/>
      <c r="U2554" s="412"/>
      <c r="V2554" s="412"/>
      <c r="W2554" s="413"/>
      <c r="X2554" s="413"/>
      <c r="Y2554" s="413"/>
      <c r="Z2554" s="412"/>
      <c r="AA2554" s="412"/>
      <c r="AB2554" s="422"/>
      <c r="AC2554" s="412"/>
      <c r="AD2554" s="412"/>
      <c r="AE2554" s="412"/>
      <c r="AF2554" s="412"/>
      <c r="AG2554" s="412"/>
      <c r="AH2554" s="412"/>
      <c r="AI2554" s="413"/>
    </row>
    <row r="2555" spans="1:35" s="154" customFormat="1">
      <c r="A2555" s="413"/>
      <c r="B2555" s="413"/>
      <c r="C2555" s="426"/>
      <c r="D2555" s="413"/>
      <c r="E2555" s="412"/>
      <c r="F2555" s="412"/>
      <c r="G2555" s="419"/>
      <c r="H2555" s="419"/>
      <c r="I2555" s="413"/>
      <c r="J2555" s="420"/>
      <c r="K2555" s="413"/>
      <c r="L2555" s="426"/>
      <c r="M2555" s="413"/>
      <c r="N2555" s="421"/>
      <c r="O2555" s="421"/>
      <c r="P2555" s="414"/>
      <c r="Q2555" s="413"/>
      <c r="R2555" s="413"/>
      <c r="S2555" s="413"/>
      <c r="T2555" s="413"/>
      <c r="U2555" s="412"/>
      <c r="V2555" s="412"/>
      <c r="W2555" s="413"/>
      <c r="X2555" s="413"/>
      <c r="Y2555" s="413"/>
      <c r="Z2555" s="412"/>
      <c r="AA2555" s="412"/>
      <c r="AB2555" s="422"/>
      <c r="AC2555" s="412"/>
      <c r="AD2555" s="412"/>
      <c r="AE2555" s="412"/>
      <c r="AF2555" s="412"/>
      <c r="AG2555" s="412"/>
      <c r="AH2555" s="412"/>
      <c r="AI2555" s="413"/>
    </row>
    <row r="2556" spans="1:35" s="154" customFormat="1">
      <c r="A2556" s="413"/>
      <c r="B2556" s="413"/>
      <c r="C2556" s="426"/>
      <c r="D2556" s="413"/>
      <c r="E2556" s="423"/>
      <c r="F2556" s="412"/>
      <c r="G2556" s="419"/>
      <c r="H2556" s="419"/>
      <c r="I2556" s="413"/>
      <c r="J2556" s="420"/>
      <c r="K2556" s="413"/>
      <c r="L2556" s="426"/>
      <c r="M2556" s="413"/>
      <c r="N2556" s="421"/>
      <c r="O2556" s="421"/>
      <c r="P2556" s="414"/>
      <c r="Q2556" s="413"/>
      <c r="R2556" s="412"/>
      <c r="S2556" s="413"/>
      <c r="T2556" s="413"/>
      <c r="U2556" s="412"/>
      <c r="V2556" s="412"/>
      <c r="W2556" s="413"/>
      <c r="X2556" s="413"/>
      <c r="Y2556" s="413"/>
      <c r="Z2556" s="412"/>
      <c r="AA2556" s="412"/>
      <c r="AB2556" s="422"/>
      <c r="AC2556" s="412"/>
      <c r="AD2556" s="412"/>
      <c r="AE2556" s="412"/>
      <c r="AF2556" s="412"/>
      <c r="AG2556" s="412"/>
      <c r="AH2556" s="412"/>
      <c r="AI2556" s="413"/>
    </row>
    <row r="2557" spans="1:35" s="154" customFormat="1">
      <c r="A2557" s="413"/>
      <c r="B2557" s="413"/>
      <c r="C2557" s="426"/>
      <c r="D2557" s="413"/>
      <c r="E2557" s="423"/>
      <c r="F2557" s="412"/>
      <c r="G2557" s="419"/>
      <c r="H2557" s="419"/>
      <c r="I2557" s="413"/>
      <c r="J2557" s="420"/>
      <c r="K2557" s="413"/>
      <c r="L2557" s="426"/>
      <c r="M2557" s="413"/>
      <c r="N2557" s="421"/>
      <c r="O2557" s="421"/>
      <c r="P2557" s="414"/>
      <c r="Q2557" s="413"/>
      <c r="R2557" s="413"/>
      <c r="S2557" s="413"/>
      <c r="T2557" s="413"/>
      <c r="U2557" s="412"/>
      <c r="V2557" s="412"/>
      <c r="W2557" s="413"/>
      <c r="X2557" s="413"/>
      <c r="Y2557" s="413"/>
      <c r="Z2557" s="412"/>
      <c r="AA2557" s="412"/>
      <c r="AB2557" s="422"/>
      <c r="AC2557" s="412"/>
      <c r="AD2557" s="412"/>
      <c r="AE2557" s="412"/>
      <c r="AF2557" s="412"/>
      <c r="AG2557" s="412"/>
      <c r="AH2557" s="412"/>
      <c r="AI2557" s="413"/>
    </row>
    <row r="2558" spans="1:35" s="154" customFormat="1">
      <c r="A2558" s="413"/>
      <c r="B2558" s="413"/>
      <c r="C2558" s="426"/>
      <c r="D2558" s="413"/>
      <c r="E2558" s="412"/>
      <c r="F2558" s="412"/>
      <c r="G2558" s="419"/>
      <c r="H2558" s="419"/>
      <c r="I2558" s="413"/>
      <c r="J2558" s="420"/>
      <c r="K2558" s="413"/>
      <c r="L2558" s="426"/>
      <c r="M2558" s="413"/>
      <c r="N2558" s="421"/>
      <c r="O2558" s="421"/>
      <c r="P2558" s="414"/>
      <c r="Q2558" s="413"/>
      <c r="R2558" s="412"/>
      <c r="S2558" s="413"/>
      <c r="T2558" s="413"/>
      <c r="U2558" s="412"/>
      <c r="V2558" s="412"/>
      <c r="W2558" s="413"/>
      <c r="X2558" s="413"/>
      <c r="Y2558" s="413"/>
      <c r="Z2558" s="412"/>
      <c r="AA2558" s="412"/>
      <c r="AB2558" s="422"/>
      <c r="AC2558" s="412"/>
      <c r="AD2558" s="412"/>
      <c r="AE2558" s="412"/>
      <c r="AF2558" s="412"/>
      <c r="AG2558" s="412"/>
      <c r="AH2558" s="412"/>
      <c r="AI2558" s="413"/>
    </row>
    <row r="2559" spans="1:35" s="154" customFormat="1">
      <c r="A2559" s="413"/>
      <c r="B2559" s="413"/>
      <c r="C2559" s="426"/>
      <c r="D2559" s="413"/>
      <c r="E2559" s="412"/>
      <c r="F2559" s="412"/>
      <c r="G2559" s="419"/>
      <c r="H2559" s="419"/>
      <c r="I2559" s="413"/>
      <c r="J2559" s="420"/>
      <c r="K2559" s="413"/>
      <c r="L2559" s="426"/>
      <c r="M2559" s="413"/>
      <c r="N2559" s="421"/>
      <c r="O2559" s="421"/>
      <c r="P2559" s="414"/>
      <c r="Q2559" s="413"/>
      <c r="R2559" s="413"/>
      <c r="S2559" s="413"/>
      <c r="T2559" s="413"/>
      <c r="U2559" s="412"/>
      <c r="V2559" s="412"/>
      <c r="W2559" s="413"/>
      <c r="X2559" s="413"/>
      <c r="Y2559" s="413"/>
      <c r="Z2559" s="412"/>
      <c r="AA2559" s="412"/>
      <c r="AB2559" s="422"/>
      <c r="AC2559" s="412"/>
      <c r="AD2559" s="412"/>
      <c r="AE2559" s="412"/>
      <c r="AF2559" s="412"/>
      <c r="AG2559" s="412"/>
      <c r="AH2559" s="412"/>
      <c r="AI2559" s="413"/>
    </row>
    <row r="2560" spans="1:35" s="154" customFormat="1">
      <c r="A2560" s="413"/>
      <c r="B2560" s="413"/>
      <c r="C2560" s="426"/>
      <c r="D2560" s="413"/>
      <c r="E2560" s="412"/>
      <c r="F2560" s="412"/>
      <c r="G2560" s="419"/>
      <c r="H2560" s="419"/>
      <c r="I2560" s="413"/>
      <c r="J2560" s="420"/>
      <c r="K2560" s="413"/>
      <c r="L2560" s="426"/>
      <c r="M2560" s="413"/>
      <c r="N2560" s="421"/>
      <c r="O2560" s="421"/>
      <c r="P2560" s="414"/>
      <c r="Q2560" s="413"/>
      <c r="R2560" s="412"/>
      <c r="S2560" s="413"/>
      <c r="T2560" s="413"/>
      <c r="U2560" s="412"/>
      <c r="V2560" s="412"/>
      <c r="W2560" s="413"/>
      <c r="X2560" s="413"/>
      <c r="Y2560" s="413"/>
      <c r="Z2560" s="412"/>
      <c r="AA2560" s="412"/>
      <c r="AB2560" s="422"/>
      <c r="AC2560" s="412"/>
      <c r="AD2560" s="412"/>
      <c r="AE2560" s="412"/>
      <c r="AF2560" s="412"/>
      <c r="AG2560" s="412"/>
      <c r="AH2560" s="412"/>
      <c r="AI2560" s="413"/>
    </row>
    <row r="2561" spans="1:35" s="154" customFormat="1">
      <c r="A2561" s="413"/>
      <c r="B2561" s="413"/>
      <c r="C2561" s="426"/>
      <c r="D2561" s="413"/>
      <c r="E2561" s="412"/>
      <c r="F2561" s="412"/>
      <c r="G2561" s="419"/>
      <c r="H2561" s="419"/>
      <c r="I2561" s="413"/>
      <c r="J2561" s="420"/>
      <c r="K2561" s="413"/>
      <c r="L2561" s="426"/>
      <c r="M2561" s="413"/>
      <c r="N2561" s="421"/>
      <c r="O2561" s="421"/>
      <c r="P2561" s="414"/>
      <c r="Q2561" s="413"/>
      <c r="R2561" s="413"/>
      <c r="S2561" s="413"/>
      <c r="T2561" s="413"/>
      <c r="U2561" s="412"/>
      <c r="V2561" s="412"/>
      <c r="W2561" s="413"/>
      <c r="X2561" s="413"/>
      <c r="Y2561" s="413"/>
      <c r="Z2561" s="412"/>
      <c r="AA2561" s="412"/>
      <c r="AB2561" s="422"/>
      <c r="AC2561" s="412"/>
      <c r="AD2561" s="412"/>
      <c r="AE2561" s="412"/>
      <c r="AF2561" s="412"/>
      <c r="AG2561" s="412"/>
      <c r="AH2561" s="412"/>
      <c r="AI2561" s="413"/>
    </row>
    <row r="2562" spans="1:35" s="154" customFormat="1">
      <c r="A2562" s="413"/>
      <c r="B2562" s="413"/>
      <c r="C2562" s="426"/>
      <c r="D2562" s="413"/>
      <c r="E2562" s="412"/>
      <c r="F2562" s="412"/>
      <c r="G2562" s="419"/>
      <c r="H2562" s="419"/>
      <c r="I2562" s="413"/>
      <c r="J2562" s="420"/>
      <c r="K2562" s="413"/>
      <c r="L2562" s="426"/>
      <c r="M2562" s="413"/>
      <c r="N2562" s="421"/>
      <c r="O2562" s="421"/>
      <c r="P2562" s="414"/>
      <c r="Q2562" s="413"/>
      <c r="R2562" s="412"/>
      <c r="S2562" s="413"/>
      <c r="T2562" s="413"/>
      <c r="U2562" s="412"/>
      <c r="V2562" s="412"/>
      <c r="W2562" s="413"/>
      <c r="X2562" s="413"/>
      <c r="Y2562" s="413"/>
      <c r="Z2562" s="412"/>
      <c r="AA2562" s="412"/>
      <c r="AB2562" s="422"/>
      <c r="AC2562" s="412"/>
      <c r="AD2562" s="412"/>
      <c r="AE2562" s="412"/>
      <c r="AF2562" s="412"/>
      <c r="AG2562" s="412"/>
      <c r="AH2562" s="412"/>
      <c r="AI2562" s="413"/>
    </row>
    <row r="2563" spans="1:35" s="154" customFormat="1">
      <c r="A2563" s="413"/>
      <c r="B2563" s="413"/>
      <c r="C2563" s="426"/>
      <c r="D2563" s="413"/>
      <c r="E2563" s="412"/>
      <c r="F2563" s="412"/>
      <c r="G2563" s="419"/>
      <c r="H2563" s="419"/>
      <c r="I2563" s="413"/>
      <c r="J2563" s="420"/>
      <c r="K2563" s="413"/>
      <c r="L2563" s="426"/>
      <c r="M2563" s="413"/>
      <c r="N2563" s="421"/>
      <c r="O2563" s="421"/>
      <c r="P2563" s="414"/>
      <c r="Q2563" s="413"/>
      <c r="R2563" s="413"/>
      <c r="S2563" s="413"/>
      <c r="T2563" s="413"/>
      <c r="U2563" s="412"/>
      <c r="V2563" s="412"/>
      <c r="W2563" s="413"/>
      <c r="X2563" s="413"/>
      <c r="Y2563" s="413"/>
      <c r="Z2563" s="412"/>
      <c r="AA2563" s="412"/>
      <c r="AB2563" s="422"/>
      <c r="AC2563" s="412"/>
      <c r="AD2563" s="412"/>
      <c r="AE2563" s="412"/>
      <c r="AF2563" s="412"/>
      <c r="AG2563" s="412"/>
      <c r="AH2563" s="412"/>
      <c r="AI2563" s="413"/>
    </row>
    <row r="2564" spans="1:35" s="154" customFormat="1">
      <c r="A2564" s="413"/>
      <c r="B2564" s="413"/>
      <c r="C2564" s="426"/>
      <c r="D2564" s="413"/>
      <c r="E2564" s="413"/>
      <c r="F2564" s="413"/>
      <c r="G2564" s="419"/>
      <c r="H2564" s="419"/>
      <c r="I2564" s="413"/>
      <c r="J2564" s="420"/>
      <c r="K2564" s="413"/>
      <c r="L2564" s="426"/>
      <c r="M2564" s="413"/>
      <c r="N2564" s="421"/>
      <c r="O2564" s="421"/>
      <c r="P2564" s="414"/>
      <c r="Q2564" s="413"/>
      <c r="R2564" s="412"/>
      <c r="S2564" s="413"/>
      <c r="T2564" s="413"/>
      <c r="U2564" s="412"/>
      <c r="V2564" s="412"/>
      <c r="W2564" s="413"/>
      <c r="X2564" s="413"/>
      <c r="Y2564" s="413"/>
      <c r="Z2564" s="413"/>
      <c r="AA2564" s="413"/>
      <c r="AB2564" s="422"/>
      <c r="AC2564" s="413"/>
      <c r="AD2564" s="428"/>
      <c r="AE2564" s="413"/>
      <c r="AF2564" s="412"/>
      <c r="AG2564" s="412"/>
      <c r="AH2564" s="413"/>
      <c r="AI2564" s="413"/>
    </row>
    <row r="2565" spans="1:35" s="154" customFormat="1">
      <c r="A2565" s="413"/>
      <c r="B2565" s="413"/>
      <c r="C2565" s="426"/>
      <c r="D2565" s="413"/>
      <c r="E2565" s="413"/>
      <c r="F2565" s="413"/>
      <c r="G2565" s="419"/>
      <c r="H2565" s="419"/>
      <c r="I2565" s="413"/>
      <c r="J2565" s="420"/>
      <c r="K2565" s="413"/>
      <c r="L2565" s="426"/>
      <c r="M2565" s="413"/>
      <c r="N2565" s="421"/>
      <c r="O2565" s="421"/>
      <c r="P2565" s="414"/>
      <c r="Q2565" s="413"/>
      <c r="R2565" s="413"/>
      <c r="S2565" s="413"/>
      <c r="T2565" s="413"/>
      <c r="U2565" s="412"/>
      <c r="V2565" s="412"/>
      <c r="W2565" s="413"/>
      <c r="X2565" s="413"/>
      <c r="Y2565" s="413"/>
      <c r="Z2565" s="412"/>
      <c r="AA2565" s="412"/>
      <c r="AB2565" s="422"/>
      <c r="AC2565" s="412"/>
      <c r="AD2565" s="412"/>
      <c r="AE2565" s="412"/>
      <c r="AF2565" s="412"/>
      <c r="AG2565" s="412"/>
      <c r="AH2565" s="412"/>
      <c r="AI2565" s="413"/>
    </row>
    <row r="2566" spans="1:35" s="154" customFormat="1">
      <c r="A2566" s="413"/>
      <c r="B2566" s="413"/>
      <c r="C2566" s="426"/>
      <c r="D2566" s="413"/>
      <c r="E2566" s="413"/>
      <c r="F2566" s="413"/>
      <c r="G2566" s="419"/>
      <c r="H2566" s="419"/>
      <c r="I2566" s="413"/>
      <c r="J2566" s="420"/>
      <c r="K2566" s="413"/>
      <c r="L2566" s="426"/>
      <c r="M2566" s="413"/>
      <c r="N2566" s="421"/>
      <c r="O2566" s="421"/>
      <c r="P2566" s="414"/>
      <c r="Q2566" s="413"/>
      <c r="R2566" s="412"/>
      <c r="S2566" s="413"/>
      <c r="T2566" s="413"/>
      <c r="U2566" s="412"/>
      <c r="V2566" s="412"/>
      <c r="W2566" s="413"/>
      <c r="X2566" s="413"/>
      <c r="Y2566" s="413"/>
      <c r="Z2566" s="412"/>
      <c r="AA2566" s="412"/>
      <c r="AB2566" s="422"/>
      <c r="AC2566" s="412"/>
      <c r="AD2566" s="412"/>
      <c r="AE2566" s="412"/>
      <c r="AF2566" s="412"/>
      <c r="AG2566" s="412"/>
      <c r="AH2566" s="412"/>
      <c r="AI2566" s="413"/>
    </row>
    <row r="2567" spans="1:35" s="154" customFormat="1">
      <c r="A2567" s="413"/>
      <c r="B2567" s="413"/>
      <c r="C2567" s="426"/>
      <c r="D2567" s="413"/>
      <c r="E2567" s="413"/>
      <c r="F2567" s="413"/>
      <c r="G2567" s="419"/>
      <c r="H2567" s="419"/>
      <c r="I2567" s="413"/>
      <c r="J2567" s="420"/>
      <c r="K2567" s="413"/>
      <c r="L2567" s="426"/>
      <c r="M2567" s="413"/>
      <c r="N2567" s="421"/>
      <c r="O2567" s="421"/>
      <c r="P2567" s="414"/>
      <c r="Q2567" s="413"/>
      <c r="R2567" s="413"/>
      <c r="S2567" s="413"/>
      <c r="T2567" s="413"/>
      <c r="U2567" s="412"/>
      <c r="V2567" s="412"/>
      <c r="W2567" s="413"/>
      <c r="X2567" s="413"/>
      <c r="Y2567" s="413"/>
      <c r="Z2567" s="412"/>
      <c r="AA2567" s="412"/>
      <c r="AB2567" s="422"/>
      <c r="AC2567" s="412"/>
      <c r="AD2567" s="412"/>
      <c r="AE2567" s="412"/>
      <c r="AF2567" s="412"/>
      <c r="AG2567" s="412"/>
      <c r="AH2567" s="412"/>
      <c r="AI2567" s="413"/>
    </row>
    <row r="2568" spans="1:35" s="154" customFormat="1">
      <c r="A2568" s="413"/>
      <c r="B2568" s="413"/>
      <c r="C2568" s="426"/>
      <c r="D2568" s="413"/>
      <c r="E2568" s="413"/>
      <c r="F2568" s="413"/>
      <c r="G2568" s="419"/>
      <c r="H2568" s="419"/>
      <c r="I2568" s="413"/>
      <c r="J2568" s="420"/>
      <c r="K2568" s="413"/>
      <c r="L2568" s="426"/>
      <c r="M2568" s="413"/>
      <c r="N2568" s="421"/>
      <c r="O2568" s="421"/>
      <c r="P2568" s="414"/>
      <c r="Q2568" s="413"/>
      <c r="R2568" s="412"/>
      <c r="S2568" s="413"/>
      <c r="T2568" s="413"/>
      <c r="U2568" s="412"/>
      <c r="V2568" s="412"/>
      <c r="W2568" s="413"/>
      <c r="X2568" s="413"/>
      <c r="Y2568" s="413"/>
      <c r="Z2568" s="412"/>
      <c r="AA2568" s="412"/>
      <c r="AB2568" s="422"/>
      <c r="AC2568" s="412"/>
      <c r="AD2568" s="412"/>
      <c r="AE2568" s="412"/>
      <c r="AF2568" s="412"/>
      <c r="AG2568" s="412"/>
      <c r="AH2568" s="412"/>
      <c r="AI2568" s="413"/>
    </row>
    <row r="2569" spans="1:35" s="154" customFormat="1">
      <c r="A2569" s="413"/>
      <c r="B2569" s="413"/>
      <c r="C2569" s="426"/>
      <c r="D2569" s="413"/>
      <c r="E2569" s="413"/>
      <c r="F2569" s="413"/>
      <c r="G2569" s="419"/>
      <c r="H2569" s="419"/>
      <c r="I2569" s="413"/>
      <c r="J2569" s="420"/>
      <c r="K2569" s="413"/>
      <c r="L2569" s="426"/>
      <c r="M2569" s="413"/>
      <c r="N2569" s="421"/>
      <c r="O2569" s="421"/>
      <c r="P2569" s="414"/>
      <c r="Q2569" s="413"/>
      <c r="R2569" s="413"/>
      <c r="S2569" s="413"/>
      <c r="T2569" s="413"/>
      <c r="U2569" s="412"/>
      <c r="V2569" s="412"/>
      <c r="W2569" s="413"/>
      <c r="X2569" s="413"/>
      <c r="Y2569" s="413"/>
      <c r="Z2569" s="412"/>
      <c r="AA2569" s="412"/>
      <c r="AB2569" s="422"/>
      <c r="AC2569" s="412"/>
      <c r="AD2569" s="412"/>
      <c r="AE2569" s="412"/>
      <c r="AF2569" s="412"/>
      <c r="AG2569" s="412"/>
      <c r="AH2569" s="412"/>
      <c r="AI2569" s="413"/>
    </row>
    <row r="2570" spans="1:35" s="154" customFormat="1">
      <c r="A2570" s="413"/>
      <c r="B2570" s="413"/>
      <c r="C2570" s="426"/>
      <c r="D2570" s="413"/>
      <c r="E2570" s="413"/>
      <c r="F2570" s="413"/>
      <c r="G2570" s="419"/>
      <c r="H2570" s="419"/>
      <c r="I2570" s="413"/>
      <c r="J2570" s="420"/>
      <c r="K2570" s="413"/>
      <c r="L2570" s="426"/>
      <c r="M2570" s="413"/>
      <c r="N2570" s="421"/>
      <c r="O2570" s="421"/>
      <c r="P2570" s="414"/>
      <c r="Q2570" s="413"/>
      <c r="R2570" s="413"/>
      <c r="S2570" s="413"/>
      <c r="T2570" s="413"/>
      <c r="U2570" s="412"/>
      <c r="V2570" s="412"/>
      <c r="W2570" s="413"/>
      <c r="X2570" s="413"/>
      <c r="Y2570" s="413"/>
      <c r="Z2570" s="412"/>
      <c r="AA2570" s="412"/>
      <c r="AB2570" s="422"/>
      <c r="AC2570" s="412"/>
      <c r="AD2570" s="412"/>
      <c r="AE2570" s="412"/>
      <c r="AF2570" s="412"/>
      <c r="AG2570" s="412"/>
      <c r="AH2570" s="412"/>
      <c r="AI2570" s="413"/>
    </row>
    <row r="2571" spans="1:35" s="154" customFormat="1">
      <c r="A2571" s="413"/>
      <c r="B2571" s="413"/>
      <c r="C2571" s="426"/>
      <c r="D2571" s="413"/>
      <c r="E2571" s="413"/>
      <c r="F2571" s="413"/>
      <c r="G2571" s="419"/>
      <c r="H2571" s="419"/>
      <c r="I2571" s="413"/>
      <c r="J2571" s="420"/>
      <c r="K2571" s="413"/>
      <c r="L2571" s="426"/>
      <c r="M2571" s="413"/>
      <c r="N2571" s="421"/>
      <c r="O2571" s="421"/>
      <c r="P2571" s="414"/>
      <c r="Q2571" s="413"/>
      <c r="R2571" s="413"/>
      <c r="S2571" s="413"/>
      <c r="T2571" s="413"/>
      <c r="U2571" s="412"/>
      <c r="V2571" s="412"/>
      <c r="W2571" s="413"/>
      <c r="X2571" s="413"/>
      <c r="Y2571" s="413"/>
      <c r="Z2571" s="413"/>
      <c r="AA2571" s="413"/>
      <c r="AB2571" s="422"/>
      <c r="AC2571" s="413"/>
      <c r="AD2571" s="428"/>
      <c r="AE2571" s="413"/>
      <c r="AF2571" s="412"/>
      <c r="AG2571" s="412"/>
      <c r="AH2571" s="413"/>
      <c r="AI2571" s="413"/>
    </row>
    <row r="2572" spans="1:35" s="154" customFormat="1">
      <c r="A2572" s="413"/>
      <c r="B2572" s="413"/>
      <c r="C2572" s="426"/>
      <c r="D2572" s="413"/>
      <c r="E2572" s="413"/>
      <c r="F2572" s="413"/>
      <c r="G2572" s="419"/>
      <c r="H2572" s="419"/>
      <c r="I2572" s="413"/>
      <c r="J2572" s="420"/>
      <c r="K2572" s="413"/>
      <c r="L2572" s="426"/>
      <c r="M2572" s="413"/>
      <c r="N2572" s="421"/>
      <c r="O2572" s="421"/>
      <c r="P2572" s="414"/>
      <c r="Q2572" s="413"/>
      <c r="R2572" s="413"/>
      <c r="S2572" s="413"/>
      <c r="T2572" s="413"/>
      <c r="U2572" s="412"/>
      <c r="V2572" s="412"/>
      <c r="W2572" s="413"/>
      <c r="X2572" s="413"/>
      <c r="Y2572" s="413"/>
      <c r="Z2572" s="412"/>
      <c r="AA2572" s="412"/>
      <c r="AB2572" s="422"/>
      <c r="AC2572" s="412"/>
      <c r="AD2572" s="412"/>
      <c r="AE2572" s="412"/>
      <c r="AF2572" s="412"/>
      <c r="AG2572" s="412"/>
      <c r="AH2572" s="412"/>
      <c r="AI2572" s="413"/>
    </row>
    <row r="2573" spans="1:35" s="154" customFormat="1">
      <c r="A2573" s="413"/>
      <c r="B2573" s="413"/>
      <c r="C2573" s="426"/>
      <c r="D2573" s="413"/>
      <c r="E2573" s="413"/>
      <c r="F2573" s="413"/>
      <c r="G2573" s="419"/>
      <c r="H2573" s="419"/>
      <c r="I2573" s="413"/>
      <c r="J2573" s="420"/>
      <c r="K2573" s="413"/>
      <c r="L2573" s="426"/>
      <c r="M2573" s="413"/>
      <c r="N2573" s="421"/>
      <c r="O2573" s="421"/>
      <c r="P2573" s="414"/>
      <c r="Q2573" s="413"/>
      <c r="R2573" s="413"/>
      <c r="S2573" s="413"/>
      <c r="T2573" s="413"/>
      <c r="U2573" s="412"/>
      <c r="V2573" s="412"/>
      <c r="W2573" s="413"/>
      <c r="X2573" s="413"/>
      <c r="Y2573" s="413"/>
      <c r="Z2573" s="412"/>
      <c r="AA2573" s="412"/>
      <c r="AB2573" s="422"/>
      <c r="AC2573" s="412"/>
      <c r="AD2573" s="412"/>
      <c r="AE2573" s="412"/>
      <c r="AF2573" s="412"/>
      <c r="AG2573" s="412"/>
      <c r="AH2573" s="412"/>
      <c r="AI2573" s="413"/>
    </row>
    <row r="2574" spans="1:35" s="154" customFormat="1">
      <c r="A2574" s="413"/>
      <c r="B2574" s="413"/>
      <c r="C2574" s="426"/>
      <c r="D2574" s="413"/>
      <c r="E2574" s="413"/>
      <c r="F2574" s="413"/>
      <c r="G2574" s="419"/>
      <c r="H2574" s="419"/>
      <c r="I2574" s="413"/>
      <c r="J2574" s="420"/>
      <c r="K2574" s="413"/>
      <c r="L2574" s="426"/>
      <c r="M2574" s="413"/>
      <c r="N2574" s="421"/>
      <c r="O2574" s="421"/>
      <c r="P2574" s="413"/>
      <c r="Q2574" s="413"/>
      <c r="R2574" s="412"/>
      <c r="S2574" s="413"/>
      <c r="T2574" s="413"/>
      <c r="U2574" s="412"/>
      <c r="V2574" s="412"/>
      <c r="W2574" s="413"/>
      <c r="X2574" s="413"/>
      <c r="Y2574" s="413"/>
      <c r="Z2574" s="412"/>
      <c r="AA2574" s="412"/>
      <c r="AB2574" s="422"/>
      <c r="AC2574" s="412"/>
      <c r="AD2574" s="412"/>
      <c r="AE2574" s="412"/>
      <c r="AF2574" s="412"/>
      <c r="AG2574" s="412"/>
      <c r="AH2574" s="412"/>
      <c r="AI2574" s="413"/>
    </row>
    <row r="2575" spans="1:35" s="154" customFormat="1">
      <c r="A2575" s="413"/>
      <c r="B2575" s="413"/>
      <c r="C2575" s="426"/>
      <c r="D2575" s="413"/>
      <c r="E2575" s="413"/>
      <c r="F2575" s="413"/>
      <c r="G2575" s="419"/>
      <c r="H2575" s="419"/>
      <c r="I2575" s="413"/>
      <c r="J2575" s="420"/>
      <c r="K2575" s="413"/>
      <c r="L2575" s="426"/>
      <c r="M2575" s="413"/>
      <c r="N2575" s="421"/>
      <c r="O2575" s="421"/>
      <c r="P2575" s="413"/>
      <c r="Q2575" s="413"/>
      <c r="R2575" s="413"/>
      <c r="S2575" s="413"/>
      <c r="T2575" s="413"/>
      <c r="U2575" s="412"/>
      <c r="V2575" s="412"/>
      <c r="W2575" s="413"/>
      <c r="X2575" s="413"/>
      <c r="Y2575" s="413"/>
      <c r="Z2575" s="412"/>
      <c r="AA2575" s="412"/>
      <c r="AB2575" s="422"/>
      <c r="AC2575" s="412"/>
      <c r="AD2575" s="412"/>
      <c r="AE2575" s="412"/>
      <c r="AF2575" s="412"/>
      <c r="AG2575" s="412"/>
      <c r="AH2575" s="412"/>
      <c r="AI2575" s="413"/>
    </row>
    <row r="2576" spans="1:35" s="154" customFormat="1">
      <c r="A2576" s="413"/>
      <c r="B2576" s="413"/>
      <c r="C2576" s="426"/>
      <c r="D2576" s="413"/>
      <c r="E2576" s="413"/>
      <c r="F2576" s="413"/>
      <c r="G2576" s="419"/>
      <c r="H2576" s="419"/>
      <c r="I2576" s="413"/>
      <c r="J2576" s="420"/>
      <c r="K2576" s="413"/>
      <c r="L2576" s="426"/>
      <c r="M2576" s="413"/>
      <c r="N2576" s="421"/>
      <c r="O2576" s="421"/>
      <c r="P2576" s="413"/>
      <c r="Q2576" s="413"/>
      <c r="R2576" s="413"/>
      <c r="S2576" s="413"/>
      <c r="T2576" s="413"/>
      <c r="U2576" s="412"/>
      <c r="V2576" s="412"/>
      <c r="W2576" s="413"/>
      <c r="X2576" s="413"/>
      <c r="Y2576" s="413"/>
      <c r="Z2576" s="413"/>
      <c r="AA2576" s="413"/>
      <c r="AB2576" s="422"/>
      <c r="AC2576" s="413"/>
      <c r="AD2576" s="428"/>
      <c r="AE2576" s="413"/>
      <c r="AF2576" s="412"/>
      <c r="AG2576" s="412"/>
      <c r="AH2576" s="413"/>
      <c r="AI2576" s="413"/>
    </row>
    <row r="2577" spans="1:35" s="154" customFormat="1">
      <c r="A2577" s="413"/>
      <c r="B2577" s="413"/>
      <c r="C2577" s="426"/>
      <c r="D2577" s="413"/>
      <c r="E2577" s="413"/>
      <c r="F2577" s="413"/>
      <c r="G2577" s="419"/>
      <c r="H2577" s="419"/>
      <c r="I2577" s="413"/>
      <c r="J2577" s="420"/>
      <c r="K2577" s="413"/>
      <c r="L2577" s="426"/>
      <c r="M2577" s="413"/>
      <c r="N2577" s="421"/>
      <c r="O2577" s="421"/>
      <c r="P2577" s="413"/>
      <c r="Q2577" s="413"/>
      <c r="R2577" s="413"/>
      <c r="S2577" s="413"/>
      <c r="T2577" s="413"/>
      <c r="U2577" s="412"/>
      <c r="V2577" s="412"/>
      <c r="W2577" s="413"/>
      <c r="X2577" s="413"/>
      <c r="Y2577" s="413"/>
      <c r="Z2577" s="412"/>
      <c r="AA2577" s="412"/>
      <c r="AB2577" s="422"/>
      <c r="AC2577" s="412"/>
      <c r="AD2577" s="412"/>
      <c r="AE2577" s="412"/>
      <c r="AF2577" s="412"/>
      <c r="AG2577" s="412"/>
      <c r="AH2577" s="412"/>
      <c r="AI2577" s="413"/>
    </row>
    <row r="2578" spans="1:35" s="154" customFormat="1">
      <c r="A2578" s="413"/>
      <c r="B2578" s="413"/>
      <c r="C2578" s="426"/>
      <c r="D2578" s="413"/>
      <c r="E2578" s="413"/>
      <c r="F2578" s="413"/>
      <c r="G2578" s="419"/>
      <c r="H2578" s="419"/>
      <c r="I2578" s="413"/>
      <c r="J2578" s="420"/>
      <c r="K2578" s="413"/>
      <c r="L2578" s="426"/>
      <c r="M2578" s="413"/>
      <c r="N2578" s="421"/>
      <c r="O2578" s="421"/>
      <c r="P2578" s="413"/>
      <c r="Q2578" s="413"/>
      <c r="R2578" s="413"/>
      <c r="S2578" s="413"/>
      <c r="T2578" s="413"/>
      <c r="U2578" s="412"/>
      <c r="V2578" s="412"/>
      <c r="W2578" s="413"/>
      <c r="X2578" s="413"/>
      <c r="Y2578" s="413"/>
      <c r="Z2578" s="412"/>
      <c r="AA2578" s="412"/>
      <c r="AB2578" s="422"/>
      <c r="AC2578" s="412"/>
      <c r="AD2578" s="412"/>
      <c r="AE2578" s="412"/>
      <c r="AF2578" s="412"/>
      <c r="AG2578" s="412"/>
      <c r="AH2578" s="412"/>
      <c r="AI2578" s="413"/>
    </row>
    <row r="2579" spans="1:35" s="154" customFormat="1">
      <c r="A2579" s="413"/>
      <c r="B2579" s="413"/>
      <c r="C2579" s="426"/>
      <c r="D2579" s="413"/>
      <c r="E2579" s="413"/>
      <c r="F2579" s="413"/>
      <c r="G2579" s="419"/>
      <c r="H2579" s="419"/>
      <c r="I2579" s="413"/>
      <c r="J2579" s="420"/>
      <c r="K2579" s="413"/>
      <c r="L2579" s="426"/>
      <c r="M2579" s="413"/>
      <c r="N2579" s="421"/>
      <c r="O2579" s="421"/>
      <c r="P2579" s="413"/>
      <c r="Q2579" s="413"/>
      <c r="R2579" s="413"/>
      <c r="S2579" s="413"/>
      <c r="T2579" s="413"/>
      <c r="U2579" s="412"/>
      <c r="V2579" s="412"/>
      <c r="W2579" s="413"/>
      <c r="X2579" s="413"/>
      <c r="Y2579" s="413"/>
      <c r="Z2579" s="412"/>
      <c r="AA2579" s="412"/>
      <c r="AB2579" s="422"/>
      <c r="AC2579" s="412"/>
      <c r="AD2579" s="412"/>
      <c r="AE2579" s="412"/>
      <c r="AF2579" s="412"/>
      <c r="AG2579" s="412"/>
      <c r="AH2579" s="412"/>
      <c r="AI2579" s="413"/>
    </row>
    <row r="2580" spans="1:35" s="154" customFormat="1">
      <c r="A2580" s="413"/>
      <c r="B2580" s="413"/>
      <c r="C2580" s="426"/>
      <c r="D2580" s="413"/>
      <c r="E2580" s="413"/>
      <c r="F2580" s="413"/>
      <c r="G2580" s="419"/>
      <c r="H2580" s="419"/>
      <c r="I2580" s="413"/>
      <c r="J2580" s="420"/>
      <c r="K2580" s="413"/>
      <c r="L2580" s="426"/>
      <c r="M2580" s="413"/>
      <c r="N2580" s="421"/>
      <c r="O2580" s="421"/>
      <c r="P2580" s="413"/>
      <c r="Q2580" s="413"/>
      <c r="R2580" s="413"/>
      <c r="S2580" s="413"/>
      <c r="T2580" s="413"/>
      <c r="U2580" s="412"/>
      <c r="V2580" s="412"/>
      <c r="W2580" s="413"/>
      <c r="X2580" s="413"/>
      <c r="Y2580" s="413"/>
      <c r="Z2580" s="412"/>
      <c r="AA2580" s="412"/>
      <c r="AB2580" s="422"/>
      <c r="AC2580" s="412"/>
      <c r="AD2580" s="412"/>
      <c r="AE2580" s="412"/>
      <c r="AF2580" s="412"/>
      <c r="AG2580" s="412"/>
      <c r="AH2580" s="412"/>
      <c r="AI2580" s="413"/>
    </row>
    <row r="2581" spans="1:35" s="154" customFormat="1">
      <c r="A2581" s="413"/>
      <c r="B2581" s="413"/>
      <c r="C2581" s="426"/>
      <c r="D2581" s="413"/>
      <c r="E2581" s="413"/>
      <c r="F2581" s="413"/>
      <c r="G2581" s="419"/>
      <c r="H2581" s="419"/>
      <c r="I2581" s="413"/>
      <c r="J2581" s="420"/>
      <c r="K2581" s="413"/>
      <c r="L2581" s="426"/>
      <c r="M2581" s="413"/>
      <c r="N2581" s="421"/>
      <c r="O2581" s="421"/>
      <c r="P2581" s="413"/>
      <c r="Q2581" s="413"/>
      <c r="R2581" s="412"/>
      <c r="S2581" s="413"/>
      <c r="T2581" s="413"/>
      <c r="U2581" s="412"/>
      <c r="V2581" s="412"/>
      <c r="W2581" s="413"/>
      <c r="X2581" s="413"/>
      <c r="Y2581" s="413"/>
      <c r="Z2581" s="412"/>
      <c r="AA2581" s="412"/>
      <c r="AB2581" s="422"/>
      <c r="AC2581" s="412"/>
      <c r="AD2581" s="412"/>
      <c r="AE2581" s="412"/>
      <c r="AF2581" s="412"/>
      <c r="AG2581" s="412"/>
      <c r="AH2581" s="412"/>
      <c r="AI2581" s="413"/>
    </row>
    <row r="2582" spans="1:35" s="154" customFormat="1">
      <c r="A2582" s="413"/>
      <c r="B2582" s="413"/>
      <c r="C2582" s="426"/>
      <c r="D2582" s="413"/>
      <c r="E2582" s="413"/>
      <c r="F2582" s="413"/>
      <c r="G2582" s="419"/>
      <c r="H2582" s="419"/>
      <c r="I2582" s="413"/>
      <c r="J2582" s="420"/>
      <c r="K2582" s="413"/>
      <c r="L2582" s="426"/>
      <c r="M2582" s="413"/>
      <c r="N2582" s="421"/>
      <c r="O2582" s="421"/>
      <c r="P2582" s="413"/>
      <c r="Q2582" s="413"/>
      <c r="R2582" s="413"/>
      <c r="S2582" s="413"/>
      <c r="T2582" s="413"/>
      <c r="U2582" s="412"/>
      <c r="V2582" s="412"/>
      <c r="W2582" s="413"/>
      <c r="X2582" s="413"/>
      <c r="Y2582" s="413"/>
      <c r="Z2582" s="412"/>
      <c r="AA2582" s="412"/>
      <c r="AB2582" s="422"/>
      <c r="AC2582" s="412"/>
      <c r="AD2582" s="412"/>
      <c r="AE2582" s="412"/>
      <c r="AF2582" s="412"/>
      <c r="AG2582" s="412"/>
      <c r="AH2582" s="412"/>
      <c r="AI2582" s="413"/>
    </row>
    <row r="2583" spans="1:35" s="154" customFormat="1">
      <c r="A2583" s="413"/>
      <c r="B2583" s="413"/>
      <c r="C2583" s="426"/>
      <c r="D2583" s="413"/>
      <c r="E2583" s="413"/>
      <c r="F2583" s="413"/>
      <c r="G2583" s="419"/>
      <c r="H2583" s="419"/>
      <c r="I2583" s="413"/>
      <c r="J2583" s="420"/>
      <c r="K2583" s="413"/>
      <c r="L2583" s="426"/>
      <c r="M2583" s="413"/>
      <c r="N2583" s="421"/>
      <c r="O2583" s="421"/>
      <c r="P2583" s="413"/>
      <c r="Q2583" s="413"/>
      <c r="R2583" s="412"/>
      <c r="S2583" s="413"/>
      <c r="T2583" s="413"/>
      <c r="U2583" s="412"/>
      <c r="V2583" s="412"/>
      <c r="W2583" s="413"/>
      <c r="X2583" s="413"/>
      <c r="Y2583" s="413"/>
      <c r="Z2583" s="412"/>
      <c r="AA2583" s="412"/>
      <c r="AB2583" s="422"/>
      <c r="AC2583" s="412"/>
      <c r="AD2583" s="412"/>
      <c r="AE2583" s="412"/>
      <c r="AF2583" s="412"/>
      <c r="AG2583" s="412"/>
      <c r="AH2583" s="412"/>
      <c r="AI2583" s="413"/>
    </row>
    <row r="2584" spans="1:35" s="154" customFormat="1">
      <c r="A2584" s="413"/>
      <c r="B2584" s="413"/>
      <c r="C2584" s="426"/>
      <c r="D2584" s="413"/>
      <c r="E2584" s="413"/>
      <c r="F2584" s="413"/>
      <c r="G2584" s="419"/>
      <c r="H2584" s="419"/>
      <c r="I2584" s="413"/>
      <c r="J2584" s="420"/>
      <c r="K2584" s="413"/>
      <c r="L2584" s="426"/>
      <c r="M2584" s="413"/>
      <c r="N2584" s="421"/>
      <c r="O2584" s="421"/>
      <c r="P2584" s="414"/>
      <c r="Q2584" s="413"/>
      <c r="R2584" s="413"/>
      <c r="S2584" s="413"/>
      <c r="T2584" s="413"/>
      <c r="U2584" s="412"/>
      <c r="V2584" s="412"/>
      <c r="W2584" s="413"/>
      <c r="X2584" s="413"/>
      <c r="Y2584" s="413"/>
      <c r="Z2584" s="412"/>
      <c r="AA2584" s="412"/>
      <c r="AB2584" s="422"/>
      <c r="AC2584" s="412"/>
      <c r="AD2584" s="412"/>
      <c r="AE2584" s="412"/>
      <c r="AF2584" s="412"/>
      <c r="AG2584" s="412"/>
      <c r="AH2584" s="412"/>
      <c r="AI2584" s="413"/>
    </row>
    <row r="2585" spans="1:35" s="154" customFormat="1">
      <c r="A2585" s="413"/>
      <c r="B2585" s="413"/>
      <c r="C2585" s="426"/>
      <c r="D2585" s="413"/>
      <c r="E2585" s="413"/>
      <c r="F2585" s="413"/>
      <c r="G2585" s="419"/>
      <c r="H2585" s="419"/>
      <c r="I2585" s="413"/>
      <c r="J2585" s="420"/>
      <c r="K2585" s="413"/>
      <c r="L2585" s="426"/>
      <c r="M2585" s="413"/>
      <c r="N2585" s="421"/>
      <c r="O2585" s="421"/>
      <c r="P2585" s="414"/>
      <c r="Q2585" s="413"/>
      <c r="R2585" s="412"/>
      <c r="S2585" s="413"/>
      <c r="T2585" s="413"/>
      <c r="U2585" s="412"/>
      <c r="V2585" s="412"/>
      <c r="W2585" s="413"/>
      <c r="X2585" s="413"/>
      <c r="Y2585" s="413"/>
      <c r="Z2585" s="412"/>
      <c r="AA2585" s="412"/>
      <c r="AB2585" s="422"/>
      <c r="AC2585" s="412"/>
      <c r="AD2585" s="412"/>
      <c r="AE2585" s="412"/>
      <c r="AF2585" s="412"/>
      <c r="AG2585" s="412"/>
      <c r="AH2585" s="412"/>
      <c r="AI2585" s="413"/>
    </row>
    <row r="2586" spans="1:35" s="154" customFormat="1">
      <c r="A2586" s="413"/>
      <c r="B2586" s="413"/>
      <c r="C2586" s="426"/>
      <c r="D2586" s="413"/>
      <c r="E2586" s="413"/>
      <c r="F2586" s="413"/>
      <c r="G2586" s="419"/>
      <c r="H2586" s="419"/>
      <c r="I2586" s="413"/>
      <c r="J2586" s="420"/>
      <c r="K2586" s="413"/>
      <c r="L2586" s="426"/>
      <c r="M2586" s="413"/>
      <c r="N2586" s="421"/>
      <c r="O2586" s="421"/>
      <c r="P2586" s="414"/>
      <c r="Q2586" s="413"/>
      <c r="R2586" s="413"/>
      <c r="S2586" s="413"/>
      <c r="T2586" s="413"/>
      <c r="U2586" s="412"/>
      <c r="V2586" s="412"/>
      <c r="W2586" s="413"/>
      <c r="X2586" s="413"/>
      <c r="Y2586" s="413"/>
      <c r="Z2586" s="412"/>
      <c r="AA2586" s="412"/>
      <c r="AB2586" s="422"/>
      <c r="AC2586" s="412"/>
      <c r="AD2586" s="412"/>
      <c r="AE2586" s="412"/>
      <c r="AF2586" s="412"/>
      <c r="AG2586" s="412"/>
      <c r="AH2586" s="412"/>
      <c r="AI2586" s="413"/>
    </row>
    <row r="2587" spans="1:35" s="154" customFormat="1">
      <c r="A2587" s="413"/>
      <c r="B2587" s="413"/>
      <c r="C2587" s="426"/>
      <c r="D2587" s="413"/>
      <c r="E2587" s="413"/>
      <c r="F2587" s="413"/>
      <c r="G2587" s="419"/>
      <c r="H2587" s="419"/>
      <c r="I2587" s="413"/>
      <c r="J2587" s="420"/>
      <c r="K2587" s="413"/>
      <c r="L2587" s="426"/>
      <c r="M2587" s="413"/>
      <c r="N2587" s="421"/>
      <c r="O2587" s="421"/>
      <c r="P2587" s="414"/>
      <c r="Q2587" s="413"/>
      <c r="R2587" s="412"/>
      <c r="S2587" s="413"/>
      <c r="T2587" s="413"/>
      <c r="U2587" s="412"/>
      <c r="V2587" s="412"/>
      <c r="W2587" s="413"/>
      <c r="X2587" s="413"/>
      <c r="Y2587" s="413"/>
      <c r="Z2587" s="412"/>
      <c r="AA2587" s="412"/>
      <c r="AB2587" s="422"/>
      <c r="AC2587" s="412"/>
      <c r="AD2587" s="412"/>
      <c r="AE2587" s="412"/>
      <c r="AF2587" s="412"/>
      <c r="AG2587" s="412"/>
      <c r="AH2587" s="412"/>
      <c r="AI2587" s="413"/>
    </row>
    <row r="2588" spans="1:35" s="154" customFormat="1">
      <c r="A2588" s="413"/>
      <c r="B2588" s="413"/>
      <c r="C2588" s="426"/>
      <c r="D2588" s="413"/>
      <c r="E2588" s="413"/>
      <c r="F2588" s="413"/>
      <c r="G2588" s="419"/>
      <c r="H2588" s="419"/>
      <c r="I2588" s="413"/>
      <c r="J2588" s="420"/>
      <c r="K2588" s="413"/>
      <c r="L2588" s="426"/>
      <c r="M2588" s="413"/>
      <c r="N2588" s="421"/>
      <c r="O2588" s="421"/>
      <c r="P2588" s="414"/>
      <c r="Q2588" s="413"/>
      <c r="R2588" s="413"/>
      <c r="S2588" s="413"/>
      <c r="T2588" s="413"/>
      <c r="U2588" s="412"/>
      <c r="V2588" s="412"/>
      <c r="W2588" s="413"/>
      <c r="X2588" s="413"/>
      <c r="Y2588" s="413"/>
      <c r="Z2588" s="412"/>
      <c r="AA2588" s="412"/>
      <c r="AB2588" s="422"/>
      <c r="AC2588" s="412"/>
      <c r="AD2588" s="412"/>
      <c r="AE2588" s="412"/>
      <c r="AF2588" s="412"/>
      <c r="AG2588" s="412"/>
      <c r="AH2588" s="412"/>
      <c r="AI2588" s="413"/>
    </row>
    <row r="2589" spans="1:35" s="154" customFormat="1">
      <c r="A2589" s="413"/>
      <c r="B2589" s="413"/>
      <c r="C2589" s="426"/>
      <c r="D2589" s="413"/>
      <c r="E2589" s="413"/>
      <c r="F2589" s="413"/>
      <c r="G2589" s="419"/>
      <c r="H2589" s="419"/>
      <c r="I2589" s="413"/>
      <c r="J2589" s="420"/>
      <c r="K2589" s="413"/>
      <c r="L2589" s="426"/>
      <c r="M2589" s="413"/>
      <c r="N2589" s="421"/>
      <c r="O2589" s="421"/>
      <c r="P2589" s="414"/>
      <c r="Q2589" s="413"/>
      <c r="R2589" s="412"/>
      <c r="S2589" s="413"/>
      <c r="T2589" s="413"/>
      <c r="U2589" s="412"/>
      <c r="V2589" s="412"/>
      <c r="W2589" s="413"/>
      <c r="X2589" s="413"/>
      <c r="Y2589" s="413"/>
      <c r="Z2589" s="412"/>
      <c r="AA2589" s="412"/>
      <c r="AB2589" s="422"/>
      <c r="AC2589" s="412"/>
      <c r="AD2589" s="412"/>
      <c r="AE2589" s="412"/>
      <c r="AF2589" s="412"/>
      <c r="AG2589" s="412"/>
      <c r="AH2589" s="412"/>
      <c r="AI2589" s="413"/>
    </row>
    <row r="2590" spans="1:35" s="154" customFormat="1">
      <c r="A2590" s="413"/>
      <c r="B2590" s="413"/>
      <c r="C2590" s="426"/>
      <c r="D2590" s="413"/>
      <c r="E2590" s="413"/>
      <c r="F2590" s="413"/>
      <c r="G2590" s="419"/>
      <c r="H2590" s="419"/>
      <c r="I2590" s="413"/>
      <c r="J2590" s="420"/>
      <c r="K2590" s="413"/>
      <c r="L2590" s="426"/>
      <c r="M2590" s="413"/>
      <c r="N2590" s="421"/>
      <c r="O2590" s="421"/>
      <c r="P2590" s="414"/>
      <c r="Q2590" s="413"/>
      <c r="R2590" s="413"/>
      <c r="S2590" s="413"/>
      <c r="T2590" s="413"/>
      <c r="U2590" s="412"/>
      <c r="V2590" s="412"/>
      <c r="W2590" s="413"/>
      <c r="X2590" s="413"/>
      <c r="Y2590" s="413"/>
      <c r="Z2590" s="412"/>
      <c r="AA2590" s="412"/>
      <c r="AB2590" s="422"/>
      <c r="AC2590" s="412"/>
      <c r="AD2590" s="412"/>
      <c r="AE2590" s="412"/>
      <c r="AF2590" s="412"/>
      <c r="AG2590" s="412"/>
      <c r="AH2590" s="412"/>
      <c r="AI2590" s="413"/>
    </row>
    <row r="2591" spans="1:35" s="154" customFormat="1">
      <c r="A2591" s="413"/>
      <c r="B2591" s="413"/>
      <c r="C2591" s="426"/>
      <c r="D2591" s="413"/>
      <c r="E2591" s="413"/>
      <c r="F2591" s="413"/>
      <c r="G2591" s="419"/>
      <c r="H2591" s="419"/>
      <c r="I2591" s="413"/>
      <c r="J2591" s="420"/>
      <c r="K2591" s="413"/>
      <c r="L2591" s="426"/>
      <c r="M2591" s="413"/>
      <c r="N2591" s="421"/>
      <c r="O2591" s="421"/>
      <c r="P2591" s="414"/>
      <c r="Q2591" s="413"/>
      <c r="R2591" s="412"/>
      <c r="S2591" s="413"/>
      <c r="T2591" s="413"/>
      <c r="U2591" s="412"/>
      <c r="V2591" s="412"/>
      <c r="W2591" s="413"/>
      <c r="X2591" s="413"/>
      <c r="Y2591" s="413"/>
      <c r="Z2591" s="412"/>
      <c r="AA2591" s="412"/>
      <c r="AB2591" s="422"/>
      <c r="AC2591" s="412"/>
      <c r="AD2591" s="412"/>
      <c r="AE2591" s="412"/>
      <c r="AF2591" s="412"/>
      <c r="AG2591" s="412"/>
      <c r="AH2591" s="412"/>
      <c r="AI2591" s="413"/>
    </row>
    <row r="2592" spans="1:35" s="154" customFormat="1">
      <c r="A2592" s="413"/>
      <c r="B2592" s="413"/>
      <c r="C2592" s="426"/>
      <c r="D2592" s="413"/>
      <c r="E2592" s="413"/>
      <c r="F2592" s="413"/>
      <c r="G2592" s="419"/>
      <c r="H2592" s="419"/>
      <c r="I2592" s="413"/>
      <c r="J2592" s="420"/>
      <c r="K2592" s="413"/>
      <c r="L2592" s="426"/>
      <c r="M2592" s="413"/>
      <c r="N2592" s="421"/>
      <c r="O2592" s="421"/>
      <c r="P2592" s="414"/>
      <c r="Q2592" s="413"/>
      <c r="R2592" s="413"/>
      <c r="S2592" s="413"/>
      <c r="T2592" s="413"/>
      <c r="U2592" s="412"/>
      <c r="V2592" s="412"/>
      <c r="W2592" s="413"/>
      <c r="X2592" s="413"/>
      <c r="Y2592" s="413"/>
      <c r="Z2592" s="412"/>
      <c r="AA2592" s="412"/>
      <c r="AB2592" s="422"/>
      <c r="AC2592" s="412"/>
      <c r="AD2592" s="412"/>
      <c r="AE2592" s="412"/>
      <c r="AF2592" s="412"/>
      <c r="AG2592" s="412"/>
      <c r="AH2592" s="412"/>
      <c r="AI2592" s="413"/>
    </row>
    <row r="2593" spans="1:35" s="154" customFormat="1">
      <c r="A2593" s="413"/>
      <c r="B2593" s="413"/>
      <c r="C2593" s="426"/>
      <c r="D2593" s="413"/>
      <c r="E2593" s="413"/>
      <c r="F2593" s="413"/>
      <c r="G2593" s="419"/>
      <c r="H2593" s="419"/>
      <c r="I2593" s="413"/>
      <c r="J2593" s="420"/>
      <c r="K2593" s="413"/>
      <c r="L2593" s="426"/>
      <c r="M2593" s="413"/>
      <c r="N2593" s="421"/>
      <c r="O2593" s="421"/>
      <c r="P2593" s="414"/>
      <c r="Q2593" s="413"/>
      <c r="R2593" s="412"/>
      <c r="S2593" s="413"/>
      <c r="T2593" s="413"/>
      <c r="U2593" s="412"/>
      <c r="V2593" s="412"/>
      <c r="W2593" s="413"/>
      <c r="X2593" s="413"/>
      <c r="Y2593" s="413"/>
      <c r="Z2593" s="412"/>
      <c r="AA2593" s="412"/>
      <c r="AB2593" s="422"/>
      <c r="AC2593" s="412"/>
      <c r="AD2593" s="412"/>
      <c r="AE2593" s="412"/>
      <c r="AF2593" s="412"/>
      <c r="AG2593" s="412"/>
      <c r="AH2593" s="412"/>
      <c r="AI2593" s="413"/>
    </row>
    <row r="2594" spans="1:35" s="154" customFormat="1">
      <c r="A2594" s="413"/>
      <c r="B2594" s="413"/>
      <c r="C2594" s="426"/>
      <c r="D2594" s="413"/>
      <c r="E2594" s="413"/>
      <c r="F2594" s="413"/>
      <c r="G2594" s="419"/>
      <c r="H2594" s="419"/>
      <c r="I2594" s="413"/>
      <c r="J2594" s="420"/>
      <c r="K2594" s="413"/>
      <c r="L2594" s="426"/>
      <c r="M2594" s="413"/>
      <c r="N2594" s="421"/>
      <c r="O2594" s="421"/>
      <c r="P2594" s="414"/>
      <c r="Q2594" s="413"/>
      <c r="R2594" s="413"/>
      <c r="S2594" s="413"/>
      <c r="T2594" s="413"/>
      <c r="U2594" s="412"/>
      <c r="V2594" s="412"/>
      <c r="W2594" s="413"/>
      <c r="X2594" s="413"/>
      <c r="Y2594" s="413"/>
      <c r="Z2594" s="412"/>
      <c r="AA2594" s="412"/>
      <c r="AB2594" s="422"/>
      <c r="AC2594" s="412"/>
      <c r="AD2594" s="412"/>
      <c r="AE2594" s="412"/>
      <c r="AF2594" s="412"/>
      <c r="AG2594" s="412"/>
      <c r="AH2594" s="412"/>
      <c r="AI2594" s="413"/>
    </row>
    <row r="2595" spans="1:35" s="154" customFormat="1">
      <c r="A2595" s="413"/>
      <c r="B2595" s="413"/>
      <c r="C2595" s="426"/>
      <c r="D2595" s="413"/>
      <c r="E2595" s="413"/>
      <c r="F2595" s="413"/>
      <c r="G2595" s="419"/>
      <c r="H2595" s="419"/>
      <c r="I2595" s="413"/>
      <c r="J2595" s="420"/>
      <c r="K2595" s="413"/>
      <c r="L2595" s="426"/>
      <c r="M2595" s="413"/>
      <c r="N2595" s="421"/>
      <c r="O2595" s="421"/>
      <c r="P2595" s="414"/>
      <c r="Q2595" s="413"/>
      <c r="R2595" s="413"/>
      <c r="S2595" s="413"/>
      <c r="T2595" s="413"/>
      <c r="U2595" s="412"/>
      <c r="V2595" s="412"/>
      <c r="W2595" s="413"/>
      <c r="X2595" s="413"/>
      <c r="Y2595" s="413"/>
      <c r="Z2595" s="413"/>
      <c r="AA2595" s="413"/>
      <c r="AB2595" s="422"/>
      <c r="AC2595" s="413"/>
      <c r="AD2595" s="428"/>
      <c r="AE2595" s="413"/>
      <c r="AF2595" s="412"/>
      <c r="AG2595" s="412"/>
      <c r="AH2595" s="413"/>
      <c r="AI2595" s="413"/>
    </row>
    <row r="2596" spans="1:35" s="154" customFormat="1">
      <c r="A2596" s="413"/>
      <c r="B2596" s="413"/>
      <c r="C2596" s="426"/>
      <c r="D2596" s="413"/>
      <c r="E2596" s="413"/>
      <c r="F2596" s="413"/>
      <c r="G2596" s="419"/>
      <c r="H2596" s="419"/>
      <c r="I2596" s="413"/>
      <c r="J2596" s="420"/>
      <c r="K2596" s="413"/>
      <c r="L2596" s="426"/>
      <c r="M2596" s="413"/>
      <c r="N2596" s="421"/>
      <c r="O2596" s="421"/>
      <c r="P2596" s="414"/>
      <c r="Q2596" s="413"/>
      <c r="R2596" s="413"/>
      <c r="S2596" s="413"/>
      <c r="T2596" s="413"/>
      <c r="U2596" s="412"/>
      <c r="V2596" s="412"/>
      <c r="W2596" s="413"/>
      <c r="X2596" s="413"/>
      <c r="Y2596" s="413"/>
      <c r="Z2596" s="412"/>
      <c r="AA2596" s="412"/>
      <c r="AB2596" s="422"/>
      <c r="AC2596" s="412"/>
      <c r="AD2596" s="412"/>
      <c r="AE2596" s="412"/>
      <c r="AF2596" s="412"/>
      <c r="AG2596" s="412"/>
      <c r="AH2596" s="412"/>
      <c r="AI2596" s="413"/>
    </row>
    <row r="2597" spans="1:35" s="154" customFormat="1">
      <c r="A2597" s="413"/>
      <c r="B2597" s="413"/>
      <c r="C2597" s="426"/>
      <c r="D2597" s="413"/>
      <c r="E2597" s="413"/>
      <c r="F2597" s="413"/>
      <c r="G2597" s="419"/>
      <c r="H2597" s="419"/>
      <c r="I2597" s="413"/>
      <c r="J2597" s="420"/>
      <c r="K2597" s="413"/>
      <c r="L2597" s="426"/>
      <c r="M2597" s="413"/>
      <c r="N2597" s="421"/>
      <c r="O2597" s="421"/>
      <c r="P2597" s="414"/>
      <c r="Q2597" s="413"/>
      <c r="R2597" s="413"/>
      <c r="S2597" s="413"/>
      <c r="T2597" s="413"/>
      <c r="U2597" s="412"/>
      <c r="V2597" s="412"/>
      <c r="W2597" s="413"/>
      <c r="X2597" s="413"/>
      <c r="Y2597" s="413"/>
      <c r="Z2597" s="412"/>
      <c r="AA2597" s="412"/>
      <c r="AB2597" s="422"/>
      <c r="AC2597" s="412"/>
      <c r="AD2597" s="412"/>
      <c r="AE2597" s="412"/>
      <c r="AF2597" s="412"/>
      <c r="AG2597" s="412"/>
      <c r="AH2597" s="412"/>
      <c r="AI2597" s="413"/>
    </row>
    <row r="2598" spans="1:35" s="154" customFormat="1">
      <c r="A2598" s="413"/>
      <c r="B2598" s="413"/>
      <c r="C2598" s="426"/>
      <c r="D2598" s="413"/>
      <c r="E2598" s="413"/>
      <c r="F2598" s="413"/>
      <c r="G2598" s="419"/>
      <c r="H2598" s="419"/>
      <c r="I2598" s="413"/>
      <c r="J2598" s="420"/>
      <c r="K2598" s="413"/>
      <c r="L2598" s="426"/>
      <c r="M2598" s="413"/>
      <c r="N2598" s="421"/>
      <c r="O2598" s="421"/>
      <c r="P2598" s="414"/>
      <c r="Q2598" s="413"/>
      <c r="R2598" s="413"/>
      <c r="S2598" s="413"/>
      <c r="T2598" s="413"/>
      <c r="U2598" s="412"/>
      <c r="V2598" s="412"/>
      <c r="W2598" s="413"/>
      <c r="X2598" s="413"/>
      <c r="Y2598" s="413"/>
      <c r="Z2598" s="412"/>
      <c r="AA2598" s="412"/>
      <c r="AB2598" s="422"/>
      <c r="AC2598" s="412"/>
      <c r="AD2598" s="412"/>
      <c r="AE2598" s="412"/>
      <c r="AF2598" s="412"/>
      <c r="AG2598" s="412"/>
      <c r="AH2598" s="412"/>
      <c r="AI2598" s="413"/>
    </row>
    <row r="2599" spans="1:35" s="154" customFormat="1">
      <c r="A2599" s="413"/>
      <c r="B2599" s="413"/>
      <c r="C2599" s="426"/>
      <c r="D2599" s="413"/>
      <c r="E2599" s="413"/>
      <c r="F2599" s="413"/>
      <c r="G2599" s="419"/>
      <c r="H2599" s="419"/>
      <c r="I2599" s="413"/>
      <c r="J2599" s="420"/>
      <c r="K2599" s="413"/>
      <c r="L2599" s="426"/>
      <c r="M2599" s="413"/>
      <c r="N2599" s="421"/>
      <c r="O2599" s="421"/>
      <c r="P2599" s="414"/>
      <c r="Q2599" s="413"/>
      <c r="R2599" s="412"/>
      <c r="S2599" s="413"/>
      <c r="T2599" s="413"/>
      <c r="U2599" s="412"/>
      <c r="V2599" s="412"/>
      <c r="W2599" s="413"/>
      <c r="X2599" s="413"/>
      <c r="Y2599" s="413"/>
      <c r="Z2599" s="412"/>
      <c r="AA2599" s="412"/>
      <c r="AB2599" s="422"/>
      <c r="AC2599" s="412"/>
      <c r="AD2599" s="412"/>
      <c r="AE2599" s="412"/>
      <c r="AF2599" s="412"/>
      <c r="AG2599" s="412"/>
      <c r="AH2599" s="412"/>
      <c r="AI2599" s="413"/>
    </row>
    <row r="2600" spans="1:35" s="154" customFormat="1">
      <c r="A2600" s="413"/>
      <c r="B2600" s="413"/>
      <c r="C2600" s="426"/>
      <c r="D2600" s="413"/>
      <c r="E2600" s="413"/>
      <c r="F2600" s="413"/>
      <c r="G2600" s="419"/>
      <c r="H2600" s="419"/>
      <c r="I2600" s="413"/>
      <c r="J2600" s="420"/>
      <c r="K2600" s="413"/>
      <c r="L2600" s="426"/>
      <c r="M2600" s="413"/>
      <c r="N2600" s="421"/>
      <c r="O2600" s="421"/>
      <c r="P2600" s="414"/>
      <c r="Q2600" s="413"/>
      <c r="R2600" s="413"/>
      <c r="S2600" s="413"/>
      <c r="T2600" s="413"/>
      <c r="U2600" s="412"/>
      <c r="V2600" s="412"/>
      <c r="W2600" s="413"/>
      <c r="X2600" s="413"/>
      <c r="Y2600" s="413"/>
      <c r="Z2600" s="412"/>
      <c r="AA2600" s="412"/>
      <c r="AB2600" s="422"/>
      <c r="AC2600" s="412"/>
      <c r="AD2600" s="412"/>
      <c r="AE2600" s="412"/>
      <c r="AF2600" s="412"/>
      <c r="AG2600" s="412"/>
      <c r="AH2600" s="412"/>
      <c r="AI2600" s="413"/>
    </row>
    <row r="2601" spans="1:35" s="154" customFormat="1">
      <c r="A2601" s="413"/>
      <c r="B2601" s="413"/>
      <c r="C2601" s="426"/>
      <c r="D2601" s="413"/>
      <c r="E2601" s="413"/>
      <c r="F2601" s="413"/>
      <c r="G2601" s="419"/>
      <c r="H2601" s="419"/>
      <c r="I2601" s="413"/>
      <c r="J2601" s="420"/>
      <c r="K2601" s="413"/>
      <c r="L2601" s="426"/>
      <c r="M2601" s="413"/>
      <c r="N2601" s="421"/>
      <c r="O2601" s="421"/>
      <c r="P2601" s="414"/>
      <c r="Q2601" s="413"/>
      <c r="R2601" s="412"/>
      <c r="S2601" s="413"/>
      <c r="T2601" s="413"/>
      <c r="U2601" s="412"/>
      <c r="V2601" s="412"/>
      <c r="W2601" s="413"/>
      <c r="X2601" s="413"/>
      <c r="Y2601" s="413"/>
      <c r="Z2601" s="412"/>
      <c r="AA2601" s="412"/>
      <c r="AB2601" s="422"/>
      <c r="AC2601" s="412"/>
      <c r="AD2601" s="412"/>
      <c r="AE2601" s="412"/>
      <c r="AF2601" s="412"/>
      <c r="AG2601" s="412"/>
      <c r="AH2601" s="412"/>
      <c r="AI2601" s="413"/>
    </row>
    <row r="2602" spans="1:35" s="154" customFormat="1">
      <c r="A2602" s="413"/>
      <c r="B2602" s="413"/>
      <c r="C2602" s="426"/>
      <c r="D2602" s="413"/>
      <c r="E2602" s="413"/>
      <c r="F2602" s="413"/>
      <c r="G2602" s="419"/>
      <c r="H2602" s="419"/>
      <c r="I2602" s="413"/>
      <c r="J2602" s="420"/>
      <c r="K2602" s="413"/>
      <c r="L2602" s="426"/>
      <c r="M2602" s="413"/>
      <c r="N2602" s="421"/>
      <c r="O2602" s="421"/>
      <c r="P2602" s="414"/>
      <c r="Q2602" s="413"/>
      <c r="R2602" s="413"/>
      <c r="S2602" s="413"/>
      <c r="T2602" s="413"/>
      <c r="U2602" s="412"/>
      <c r="V2602" s="412"/>
      <c r="W2602" s="413"/>
      <c r="X2602" s="413"/>
      <c r="Y2602" s="413"/>
      <c r="Z2602" s="412"/>
      <c r="AA2602" s="412"/>
      <c r="AB2602" s="422"/>
      <c r="AC2602" s="412"/>
      <c r="AD2602" s="412"/>
      <c r="AE2602" s="412"/>
      <c r="AF2602" s="412"/>
      <c r="AG2602" s="412"/>
      <c r="AH2602" s="412"/>
      <c r="AI2602" s="413"/>
    </row>
    <row r="2603" spans="1:35" s="154" customFormat="1">
      <c r="A2603" s="413"/>
      <c r="B2603" s="413"/>
      <c r="C2603" s="426"/>
      <c r="D2603" s="413"/>
      <c r="E2603" s="413"/>
      <c r="F2603" s="413"/>
      <c r="G2603" s="419"/>
      <c r="H2603" s="419"/>
      <c r="I2603" s="413"/>
      <c r="J2603" s="420"/>
      <c r="K2603" s="413"/>
      <c r="L2603" s="426"/>
      <c r="M2603" s="413"/>
      <c r="N2603" s="421"/>
      <c r="O2603" s="421"/>
      <c r="P2603" s="414"/>
      <c r="Q2603" s="413"/>
      <c r="R2603" s="412"/>
      <c r="S2603" s="413"/>
      <c r="T2603" s="413"/>
      <c r="U2603" s="412"/>
      <c r="V2603" s="412"/>
      <c r="W2603" s="413"/>
      <c r="X2603" s="413"/>
      <c r="Y2603" s="413"/>
      <c r="Z2603" s="412"/>
      <c r="AA2603" s="412"/>
      <c r="AB2603" s="422"/>
      <c r="AC2603" s="412"/>
      <c r="AD2603" s="412"/>
      <c r="AE2603" s="412"/>
      <c r="AF2603" s="412"/>
      <c r="AG2603" s="412"/>
      <c r="AH2603" s="412"/>
      <c r="AI2603" s="413"/>
    </row>
    <row r="2604" spans="1:35" s="154" customFormat="1">
      <c r="A2604" s="413"/>
      <c r="B2604" s="413"/>
      <c r="C2604" s="426"/>
      <c r="D2604" s="413"/>
      <c r="E2604" s="413"/>
      <c r="F2604" s="413"/>
      <c r="G2604" s="419"/>
      <c r="H2604" s="419"/>
      <c r="I2604" s="413"/>
      <c r="J2604" s="420"/>
      <c r="K2604" s="413"/>
      <c r="L2604" s="426"/>
      <c r="M2604" s="413"/>
      <c r="N2604" s="421"/>
      <c r="O2604" s="421"/>
      <c r="P2604" s="414"/>
      <c r="Q2604" s="413"/>
      <c r="R2604" s="413"/>
      <c r="S2604" s="413"/>
      <c r="T2604" s="413"/>
      <c r="U2604" s="412"/>
      <c r="V2604" s="412"/>
      <c r="W2604" s="413"/>
      <c r="X2604" s="413"/>
      <c r="Y2604" s="413"/>
      <c r="Z2604" s="412"/>
      <c r="AA2604" s="412"/>
      <c r="AB2604" s="422"/>
      <c r="AC2604" s="412"/>
      <c r="AD2604" s="412"/>
      <c r="AE2604" s="412"/>
      <c r="AF2604" s="412"/>
      <c r="AG2604" s="412"/>
      <c r="AH2604" s="412"/>
      <c r="AI2604" s="413"/>
    </row>
    <row r="2605" spans="1:35" s="154" customFormat="1">
      <c r="A2605" s="413"/>
      <c r="B2605" s="413"/>
      <c r="C2605" s="426"/>
      <c r="D2605" s="413"/>
      <c r="E2605" s="413"/>
      <c r="F2605" s="413"/>
      <c r="G2605" s="419"/>
      <c r="H2605" s="419"/>
      <c r="I2605" s="413"/>
      <c r="J2605" s="420"/>
      <c r="K2605" s="413"/>
      <c r="L2605" s="426"/>
      <c r="M2605" s="413"/>
      <c r="N2605" s="421"/>
      <c r="O2605" s="421"/>
      <c r="P2605" s="414"/>
      <c r="Q2605" s="413"/>
      <c r="R2605" s="413"/>
      <c r="S2605" s="413"/>
      <c r="T2605" s="413"/>
      <c r="U2605" s="412"/>
      <c r="V2605" s="412"/>
      <c r="W2605" s="413"/>
      <c r="X2605" s="413"/>
      <c r="Y2605" s="413"/>
      <c r="Z2605" s="413"/>
      <c r="AA2605" s="413"/>
      <c r="AB2605" s="422"/>
      <c r="AC2605" s="413"/>
      <c r="AD2605" s="428"/>
      <c r="AE2605" s="413"/>
      <c r="AF2605" s="412"/>
      <c r="AG2605" s="412"/>
      <c r="AH2605" s="413"/>
      <c r="AI2605" s="413"/>
    </row>
    <row r="2606" spans="1:35" s="154" customFormat="1">
      <c r="A2606" s="413"/>
      <c r="B2606" s="413"/>
      <c r="C2606" s="426"/>
      <c r="D2606" s="413"/>
      <c r="E2606" s="413"/>
      <c r="F2606" s="413"/>
      <c r="G2606" s="419"/>
      <c r="H2606" s="419"/>
      <c r="I2606" s="413"/>
      <c r="J2606" s="420"/>
      <c r="K2606" s="413"/>
      <c r="L2606" s="426"/>
      <c r="M2606" s="413"/>
      <c r="N2606" s="421"/>
      <c r="O2606" s="421"/>
      <c r="P2606" s="414"/>
      <c r="Q2606" s="413"/>
      <c r="R2606" s="413"/>
      <c r="S2606" s="413"/>
      <c r="T2606" s="413"/>
      <c r="U2606" s="412"/>
      <c r="V2606" s="412"/>
      <c r="W2606" s="413"/>
      <c r="X2606" s="413"/>
      <c r="Y2606" s="413"/>
      <c r="Z2606" s="412"/>
      <c r="AA2606" s="412"/>
      <c r="AB2606" s="422"/>
      <c r="AC2606" s="412"/>
      <c r="AD2606" s="412"/>
      <c r="AE2606" s="412"/>
      <c r="AF2606" s="412"/>
      <c r="AG2606" s="412"/>
      <c r="AH2606" s="412"/>
      <c r="AI2606" s="413"/>
    </row>
    <row r="2607" spans="1:35" s="154" customFormat="1">
      <c r="A2607" s="413"/>
      <c r="B2607" s="413"/>
      <c r="C2607" s="426"/>
      <c r="D2607" s="413"/>
      <c r="E2607" s="413"/>
      <c r="F2607" s="413"/>
      <c r="G2607" s="419"/>
      <c r="H2607" s="419"/>
      <c r="I2607" s="413"/>
      <c r="J2607" s="420"/>
      <c r="K2607" s="413"/>
      <c r="L2607" s="426"/>
      <c r="M2607" s="413"/>
      <c r="N2607" s="421"/>
      <c r="O2607" s="421"/>
      <c r="P2607" s="414"/>
      <c r="Q2607" s="413"/>
      <c r="R2607" s="413"/>
      <c r="S2607" s="413"/>
      <c r="T2607" s="413"/>
      <c r="U2607" s="412"/>
      <c r="V2607" s="412"/>
      <c r="W2607" s="413"/>
      <c r="X2607" s="413"/>
      <c r="Y2607" s="413"/>
      <c r="Z2607" s="412"/>
      <c r="AA2607" s="412"/>
      <c r="AB2607" s="422"/>
      <c r="AC2607" s="412"/>
      <c r="AD2607" s="412"/>
      <c r="AE2607" s="412"/>
      <c r="AF2607" s="412"/>
      <c r="AG2607" s="412"/>
      <c r="AH2607" s="412"/>
      <c r="AI2607" s="413"/>
    </row>
    <row r="2608" spans="1:35" s="154" customFormat="1">
      <c r="A2608" s="413"/>
      <c r="B2608" s="413"/>
      <c r="C2608" s="426"/>
      <c r="D2608" s="413"/>
      <c r="E2608" s="413"/>
      <c r="F2608" s="413"/>
      <c r="G2608" s="419"/>
      <c r="H2608" s="419"/>
      <c r="I2608" s="413"/>
      <c r="J2608" s="420"/>
      <c r="K2608" s="413"/>
      <c r="L2608" s="426"/>
      <c r="M2608" s="413"/>
      <c r="N2608" s="421"/>
      <c r="O2608" s="421"/>
      <c r="P2608" s="414"/>
      <c r="Q2608" s="413"/>
      <c r="R2608" s="413"/>
      <c r="S2608" s="413"/>
      <c r="T2608" s="413"/>
      <c r="U2608" s="412"/>
      <c r="V2608" s="412"/>
      <c r="W2608" s="413"/>
      <c r="X2608" s="413"/>
      <c r="Y2608" s="413"/>
      <c r="Z2608" s="412"/>
      <c r="AA2608" s="412"/>
      <c r="AB2608" s="422"/>
      <c r="AC2608" s="412"/>
      <c r="AD2608" s="412"/>
      <c r="AE2608" s="412"/>
      <c r="AF2608" s="412"/>
      <c r="AG2608" s="412"/>
      <c r="AH2608" s="412"/>
      <c r="AI2608" s="413"/>
    </row>
    <row r="2609" spans="1:35" s="154" customFormat="1">
      <c r="A2609" s="413"/>
      <c r="B2609" s="413"/>
      <c r="C2609" s="426"/>
      <c r="D2609" s="413"/>
      <c r="E2609" s="413"/>
      <c r="F2609" s="413"/>
      <c r="G2609" s="419"/>
      <c r="H2609" s="419"/>
      <c r="I2609" s="413"/>
      <c r="J2609" s="420"/>
      <c r="K2609" s="413"/>
      <c r="L2609" s="426"/>
      <c r="M2609" s="413"/>
      <c r="N2609" s="421"/>
      <c r="O2609" s="421"/>
      <c r="P2609" s="414"/>
      <c r="Q2609" s="413"/>
      <c r="R2609" s="412"/>
      <c r="S2609" s="413"/>
      <c r="T2609" s="413"/>
      <c r="U2609" s="412"/>
      <c r="V2609" s="412"/>
      <c r="W2609" s="413"/>
      <c r="X2609" s="413"/>
      <c r="Y2609" s="413"/>
      <c r="Z2609" s="412"/>
      <c r="AA2609" s="412"/>
      <c r="AB2609" s="422"/>
      <c r="AC2609" s="412"/>
      <c r="AD2609" s="412"/>
      <c r="AE2609" s="412"/>
      <c r="AF2609" s="412"/>
      <c r="AG2609" s="412"/>
      <c r="AH2609" s="412"/>
      <c r="AI2609" s="413"/>
    </row>
    <row r="2610" spans="1:35" s="154" customFormat="1">
      <c r="A2610" s="413"/>
      <c r="B2610" s="413"/>
      <c r="C2610" s="426"/>
      <c r="D2610" s="413"/>
      <c r="E2610" s="413"/>
      <c r="F2610" s="413"/>
      <c r="G2610" s="419"/>
      <c r="H2610" s="419"/>
      <c r="I2610" s="413"/>
      <c r="J2610" s="420"/>
      <c r="K2610" s="413"/>
      <c r="L2610" s="426"/>
      <c r="M2610" s="413"/>
      <c r="N2610" s="421"/>
      <c r="O2610" s="421"/>
      <c r="P2610" s="414"/>
      <c r="Q2610" s="413"/>
      <c r="R2610" s="413"/>
      <c r="S2610" s="413"/>
      <c r="T2610" s="413"/>
      <c r="U2610" s="412"/>
      <c r="V2610" s="412"/>
      <c r="W2610" s="413"/>
      <c r="X2610" s="413"/>
      <c r="Y2610" s="413"/>
      <c r="Z2610" s="412"/>
      <c r="AA2610" s="412"/>
      <c r="AB2610" s="422"/>
      <c r="AC2610" s="412"/>
      <c r="AD2610" s="412"/>
      <c r="AE2610" s="412"/>
      <c r="AF2610" s="412"/>
      <c r="AG2610" s="412"/>
      <c r="AH2610" s="412"/>
      <c r="AI2610" s="413"/>
    </row>
    <row r="2611" spans="1:35" s="154" customFormat="1">
      <c r="A2611" s="413"/>
      <c r="B2611" s="413"/>
      <c r="C2611" s="426"/>
      <c r="D2611" s="413"/>
      <c r="E2611" s="413"/>
      <c r="F2611" s="413"/>
      <c r="G2611" s="419"/>
      <c r="H2611" s="419"/>
      <c r="I2611" s="413"/>
      <c r="J2611" s="420"/>
      <c r="K2611" s="413"/>
      <c r="L2611" s="426"/>
      <c r="M2611" s="413"/>
      <c r="N2611" s="421"/>
      <c r="O2611" s="421"/>
      <c r="P2611" s="414"/>
      <c r="Q2611" s="413"/>
      <c r="R2611" s="412"/>
      <c r="S2611" s="413"/>
      <c r="T2611" s="413"/>
      <c r="U2611" s="412"/>
      <c r="V2611" s="412"/>
      <c r="W2611" s="413"/>
      <c r="X2611" s="413"/>
      <c r="Y2611" s="413"/>
      <c r="Z2611" s="412"/>
      <c r="AA2611" s="412"/>
      <c r="AB2611" s="422"/>
      <c r="AC2611" s="412"/>
      <c r="AD2611" s="412"/>
      <c r="AE2611" s="412"/>
      <c r="AF2611" s="412"/>
      <c r="AG2611" s="412"/>
      <c r="AH2611" s="412"/>
      <c r="AI2611" s="413"/>
    </row>
    <row r="2612" spans="1:35" s="154" customFormat="1">
      <c r="A2612" s="413"/>
      <c r="B2612" s="413"/>
      <c r="C2612" s="426"/>
      <c r="D2612" s="413"/>
      <c r="E2612" s="413"/>
      <c r="F2612" s="413"/>
      <c r="G2612" s="419"/>
      <c r="H2612" s="419"/>
      <c r="I2612" s="413"/>
      <c r="J2612" s="420"/>
      <c r="K2612" s="413"/>
      <c r="L2612" s="426"/>
      <c r="M2612" s="413"/>
      <c r="N2612" s="421"/>
      <c r="O2612" s="421"/>
      <c r="P2612" s="414"/>
      <c r="Q2612" s="413"/>
      <c r="R2612" s="413"/>
      <c r="S2612" s="413"/>
      <c r="T2612" s="413"/>
      <c r="U2612" s="412"/>
      <c r="V2612" s="412"/>
      <c r="W2612" s="413"/>
      <c r="X2612" s="413"/>
      <c r="Y2612" s="413"/>
      <c r="Z2612" s="413"/>
      <c r="AA2612" s="413"/>
      <c r="AB2612" s="422"/>
      <c r="AC2612" s="413"/>
      <c r="AD2612" s="428"/>
      <c r="AE2612" s="413"/>
      <c r="AF2612" s="412"/>
      <c r="AG2612" s="412"/>
      <c r="AH2612" s="413"/>
      <c r="AI2612" s="413"/>
    </row>
    <row r="2613" spans="1:35" s="154" customFormat="1">
      <c r="A2613" s="413"/>
      <c r="B2613" s="413"/>
      <c r="C2613" s="426"/>
      <c r="D2613" s="413"/>
      <c r="E2613" s="413"/>
      <c r="F2613" s="413"/>
      <c r="G2613" s="419"/>
      <c r="H2613" s="419"/>
      <c r="I2613" s="413"/>
      <c r="J2613" s="420"/>
      <c r="K2613" s="413"/>
      <c r="L2613" s="426"/>
      <c r="M2613" s="413"/>
      <c r="N2613" s="421"/>
      <c r="O2613" s="421"/>
      <c r="P2613" s="414"/>
      <c r="Q2613" s="413"/>
      <c r="R2613" s="413"/>
      <c r="S2613" s="413"/>
      <c r="T2613" s="413"/>
      <c r="U2613" s="412"/>
      <c r="V2613" s="412"/>
      <c r="W2613" s="413"/>
      <c r="X2613" s="413"/>
      <c r="Y2613" s="413"/>
      <c r="Z2613" s="412"/>
      <c r="AA2613" s="412"/>
      <c r="AB2613" s="422"/>
      <c r="AC2613" s="412"/>
      <c r="AD2613" s="412"/>
      <c r="AE2613" s="412"/>
      <c r="AF2613" s="412"/>
      <c r="AG2613" s="412"/>
      <c r="AH2613" s="412"/>
      <c r="AI2613" s="413"/>
    </row>
    <row r="2614" spans="1:35" s="154" customFormat="1">
      <c r="A2614" s="413"/>
      <c r="B2614" s="413"/>
      <c r="C2614" s="426"/>
      <c r="D2614" s="413"/>
      <c r="E2614" s="413"/>
      <c r="F2614" s="413"/>
      <c r="G2614" s="419"/>
      <c r="H2614" s="419"/>
      <c r="I2614" s="413"/>
      <c r="J2614" s="420"/>
      <c r="K2614" s="413"/>
      <c r="L2614" s="426"/>
      <c r="M2614" s="413"/>
      <c r="N2614" s="421"/>
      <c r="O2614" s="421"/>
      <c r="P2614" s="414"/>
      <c r="Q2614" s="413"/>
      <c r="R2614" s="413"/>
      <c r="S2614" s="413"/>
      <c r="T2614" s="413"/>
      <c r="U2614" s="412"/>
      <c r="V2614" s="412"/>
      <c r="W2614" s="413"/>
      <c r="X2614" s="413"/>
      <c r="Y2614" s="413"/>
      <c r="Z2614" s="412"/>
      <c r="AA2614" s="412"/>
      <c r="AB2614" s="422"/>
      <c r="AC2614" s="412"/>
      <c r="AD2614" s="412"/>
      <c r="AE2614" s="412"/>
      <c r="AF2614" s="412"/>
      <c r="AG2614" s="412"/>
      <c r="AH2614" s="412"/>
      <c r="AI2614" s="413"/>
    </row>
    <row r="2615" spans="1:35" s="154" customFormat="1">
      <c r="A2615" s="413"/>
      <c r="B2615" s="413"/>
      <c r="C2615" s="426"/>
      <c r="D2615" s="413"/>
      <c r="E2615" s="413"/>
      <c r="F2615" s="413"/>
      <c r="G2615" s="419"/>
      <c r="H2615" s="419"/>
      <c r="I2615" s="413"/>
      <c r="J2615" s="420"/>
      <c r="K2615" s="413"/>
      <c r="L2615" s="426"/>
      <c r="M2615" s="413"/>
      <c r="N2615" s="421"/>
      <c r="O2615" s="421"/>
      <c r="P2615" s="414"/>
      <c r="Q2615" s="413"/>
      <c r="R2615" s="412"/>
      <c r="S2615" s="413"/>
      <c r="T2615" s="413"/>
      <c r="U2615" s="412"/>
      <c r="V2615" s="412"/>
      <c r="W2615" s="413"/>
      <c r="X2615" s="413"/>
      <c r="Y2615" s="413"/>
      <c r="Z2615" s="412"/>
      <c r="AA2615" s="412"/>
      <c r="AB2615" s="422"/>
      <c r="AC2615" s="412"/>
      <c r="AD2615" s="412"/>
      <c r="AE2615" s="412"/>
      <c r="AF2615" s="412"/>
      <c r="AG2615" s="412"/>
      <c r="AH2615" s="412"/>
      <c r="AI2615" s="413"/>
    </row>
    <row r="2616" spans="1:35" s="154" customFormat="1">
      <c r="A2616" s="413"/>
      <c r="B2616" s="413"/>
      <c r="C2616" s="426"/>
      <c r="D2616" s="413"/>
      <c r="E2616" s="413"/>
      <c r="F2616" s="413"/>
      <c r="G2616" s="419"/>
      <c r="H2616" s="419"/>
      <c r="I2616" s="413"/>
      <c r="J2616" s="420"/>
      <c r="K2616" s="413"/>
      <c r="L2616" s="426"/>
      <c r="M2616" s="413"/>
      <c r="N2616" s="421"/>
      <c r="O2616" s="421"/>
      <c r="P2616" s="414"/>
      <c r="Q2616" s="413"/>
      <c r="R2616" s="412"/>
      <c r="S2616" s="413"/>
      <c r="T2616" s="413"/>
      <c r="U2616" s="412"/>
      <c r="V2616" s="412"/>
      <c r="W2616" s="413"/>
      <c r="X2616" s="413"/>
      <c r="Y2616" s="413"/>
      <c r="Z2616" s="413"/>
      <c r="AA2616" s="413"/>
      <c r="AB2616" s="422"/>
      <c r="AC2616" s="412"/>
      <c r="AD2616" s="428"/>
      <c r="AE2616" s="413"/>
      <c r="AF2616" s="412"/>
      <c r="AG2616" s="412"/>
      <c r="AH2616" s="413"/>
      <c r="AI2616" s="413"/>
    </row>
    <row r="2617" spans="1:35" s="154" customFormat="1">
      <c r="A2617" s="413"/>
      <c r="B2617" s="413"/>
      <c r="C2617" s="426"/>
      <c r="D2617" s="413"/>
      <c r="E2617" s="413"/>
      <c r="F2617" s="413"/>
      <c r="G2617" s="419"/>
      <c r="H2617" s="419"/>
      <c r="I2617" s="413"/>
      <c r="J2617" s="420"/>
      <c r="K2617" s="413"/>
      <c r="L2617" s="426"/>
      <c r="M2617" s="413"/>
      <c r="N2617" s="421"/>
      <c r="O2617" s="421"/>
      <c r="P2617" s="414"/>
      <c r="Q2617" s="413"/>
      <c r="R2617" s="413"/>
      <c r="S2617" s="413"/>
      <c r="T2617" s="413"/>
      <c r="U2617" s="412"/>
      <c r="V2617" s="412"/>
      <c r="W2617" s="413"/>
      <c r="X2617" s="413"/>
      <c r="Y2617" s="413"/>
      <c r="Z2617" s="412"/>
      <c r="AA2617" s="412"/>
      <c r="AB2617" s="422"/>
      <c r="AC2617" s="412"/>
      <c r="AD2617" s="412"/>
      <c r="AE2617" s="412"/>
      <c r="AF2617" s="412"/>
      <c r="AG2617" s="412"/>
      <c r="AH2617" s="412"/>
      <c r="AI2617" s="413"/>
    </row>
    <row r="2618" spans="1:35" s="154" customFormat="1">
      <c r="A2618" s="413"/>
      <c r="B2618" s="413"/>
      <c r="C2618" s="426"/>
      <c r="D2618" s="413"/>
      <c r="E2618" s="413"/>
      <c r="F2618" s="413"/>
      <c r="G2618" s="419"/>
      <c r="H2618" s="419"/>
      <c r="I2618" s="413"/>
      <c r="J2618" s="420"/>
      <c r="K2618" s="413"/>
      <c r="L2618" s="426"/>
      <c r="M2618" s="413"/>
      <c r="N2618" s="421"/>
      <c r="O2618" s="421"/>
      <c r="P2618" s="414"/>
      <c r="Q2618" s="413"/>
      <c r="R2618" s="413"/>
      <c r="S2618" s="413"/>
      <c r="T2618" s="413"/>
      <c r="U2618" s="412"/>
      <c r="V2618" s="412"/>
      <c r="W2618" s="413"/>
      <c r="X2618" s="413"/>
      <c r="Y2618" s="413"/>
      <c r="Z2618" s="413"/>
      <c r="AA2618" s="413"/>
      <c r="AB2618" s="422"/>
      <c r="AC2618" s="413"/>
      <c r="AD2618" s="428"/>
      <c r="AE2618" s="413"/>
      <c r="AF2618" s="412"/>
      <c r="AG2618" s="412"/>
      <c r="AH2618" s="413"/>
      <c r="AI2618" s="413"/>
    </row>
    <row r="2619" spans="1:35" s="154" customFormat="1">
      <c r="A2619" s="413"/>
      <c r="B2619" s="413"/>
      <c r="C2619" s="426"/>
      <c r="D2619" s="413"/>
      <c r="E2619" s="413"/>
      <c r="F2619" s="413"/>
      <c r="G2619" s="419"/>
      <c r="H2619" s="419"/>
      <c r="I2619" s="413"/>
      <c r="J2619" s="420"/>
      <c r="K2619" s="413"/>
      <c r="L2619" s="426"/>
      <c r="M2619" s="413"/>
      <c r="N2619" s="421"/>
      <c r="O2619" s="421"/>
      <c r="P2619" s="414"/>
      <c r="Q2619" s="413"/>
      <c r="R2619" s="413"/>
      <c r="S2619" s="413"/>
      <c r="T2619" s="413"/>
      <c r="U2619" s="412"/>
      <c r="V2619" s="412"/>
      <c r="W2619" s="413"/>
      <c r="X2619" s="413"/>
      <c r="Y2619" s="413"/>
      <c r="Z2619" s="412"/>
      <c r="AA2619" s="412"/>
      <c r="AB2619" s="422"/>
      <c r="AC2619" s="412"/>
      <c r="AD2619" s="412"/>
      <c r="AE2619" s="412"/>
      <c r="AF2619" s="412"/>
      <c r="AG2619" s="412"/>
      <c r="AH2619" s="412"/>
      <c r="AI2619" s="413"/>
    </row>
    <row r="2620" spans="1:35" s="154" customFormat="1">
      <c r="A2620" s="413"/>
      <c r="B2620" s="413"/>
      <c r="C2620" s="426"/>
      <c r="D2620" s="413"/>
      <c r="E2620" s="413"/>
      <c r="F2620" s="413"/>
      <c r="G2620" s="419"/>
      <c r="H2620" s="419"/>
      <c r="I2620" s="413"/>
      <c r="J2620" s="420"/>
      <c r="K2620" s="413"/>
      <c r="L2620" s="426"/>
      <c r="M2620" s="413"/>
      <c r="N2620" s="421"/>
      <c r="O2620" s="421"/>
      <c r="P2620" s="414"/>
      <c r="Q2620" s="413"/>
      <c r="R2620" s="412"/>
      <c r="S2620" s="413"/>
      <c r="T2620" s="413"/>
      <c r="U2620" s="412"/>
      <c r="V2620" s="412"/>
      <c r="W2620" s="413"/>
      <c r="X2620" s="413"/>
      <c r="Y2620" s="413"/>
      <c r="Z2620" s="412"/>
      <c r="AA2620" s="412"/>
      <c r="AB2620" s="422"/>
      <c r="AC2620" s="412"/>
      <c r="AD2620" s="412"/>
      <c r="AE2620" s="412"/>
      <c r="AF2620" s="412"/>
      <c r="AG2620" s="412"/>
      <c r="AH2620" s="412"/>
      <c r="AI2620" s="413"/>
    </row>
    <row r="2621" spans="1:35" s="154" customFormat="1">
      <c r="A2621" s="413"/>
      <c r="B2621" s="413"/>
      <c r="C2621" s="426"/>
      <c r="D2621" s="413"/>
      <c r="E2621" s="413"/>
      <c r="F2621" s="413"/>
      <c r="G2621" s="419"/>
      <c r="H2621" s="419"/>
      <c r="I2621" s="413"/>
      <c r="J2621" s="420"/>
      <c r="K2621" s="413"/>
      <c r="L2621" s="426"/>
      <c r="M2621" s="413"/>
      <c r="N2621" s="421"/>
      <c r="O2621" s="421"/>
      <c r="P2621" s="414"/>
      <c r="Q2621" s="413"/>
      <c r="R2621" s="413"/>
      <c r="S2621" s="413"/>
      <c r="T2621" s="413"/>
      <c r="U2621" s="412"/>
      <c r="V2621" s="412"/>
      <c r="W2621" s="413"/>
      <c r="X2621" s="413"/>
      <c r="Y2621" s="413"/>
      <c r="Z2621" s="412"/>
      <c r="AA2621" s="412"/>
      <c r="AB2621" s="422"/>
      <c r="AC2621" s="412"/>
      <c r="AD2621" s="412"/>
      <c r="AE2621" s="412"/>
      <c r="AF2621" s="412"/>
      <c r="AG2621" s="412"/>
      <c r="AH2621" s="412"/>
      <c r="AI2621" s="413"/>
    </row>
    <row r="2622" spans="1:35" s="154" customFormat="1">
      <c r="A2622" s="413"/>
      <c r="B2622" s="413"/>
      <c r="C2622" s="426"/>
      <c r="D2622" s="413"/>
      <c r="E2622" s="413"/>
      <c r="F2622" s="413"/>
      <c r="G2622" s="419"/>
      <c r="H2622" s="419"/>
      <c r="I2622" s="413"/>
      <c r="J2622" s="420"/>
      <c r="K2622" s="413"/>
      <c r="L2622" s="426"/>
      <c r="M2622" s="413"/>
      <c r="N2622" s="421"/>
      <c r="O2622" s="421"/>
      <c r="P2622" s="414"/>
      <c r="Q2622" s="413"/>
      <c r="R2622" s="412"/>
      <c r="S2622" s="413"/>
      <c r="T2622" s="413"/>
      <c r="U2622" s="412"/>
      <c r="V2622" s="412"/>
      <c r="W2622" s="413"/>
      <c r="X2622" s="413"/>
      <c r="Y2622" s="413"/>
      <c r="Z2622" s="412"/>
      <c r="AA2622" s="412"/>
      <c r="AB2622" s="422"/>
      <c r="AC2622" s="412"/>
      <c r="AD2622" s="412"/>
      <c r="AE2622" s="412"/>
      <c r="AF2622" s="412"/>
      <c r="AG2622" s="412"/>
      <c r="AH2622" s="412"/>
      <c r="AI2622" s="413"/>
    </row>
    <row r="2623" spans="1:35" s="154" customFormat="1">
      <c r="A2623" s="413"/>
      <c r="B2623" s="413"/>
      <c r="C2623" s="426"/>
      <c r="D2623" s="413"/>
      <c r="E2623" s="413"/>
      <c r="F2623" s="413"/>
      <c r="G2623" s="419"/>
      <c r="H2623" s="419"/>
      <c r="I2623" s="413"/>
      <c r="J2623" s="420"/>
      <c r="K2623" s="413"/>
      <c r="L2623" s="426"/>
      <c r="M2623" s="413"/>
      <c r="N2623" s="421"/>
      <c r="O2623" s="421"/>
      <c r="P2623" s="414"/>
      <c r="Q2623" s="413"/>
      <c r="R2623" s="413"/>
      <c r="S2623" s="413"/>
      <c r="T2623" s="413"/>
      <c r="U2623" s="412"/>
      <c r="V2623" s="412"/>
      <c r="W2623" s="413"/>
      <c r="X2623" s="413"/>
      <c r="Y2623" s="413"/>
      <c r="Z2623" s="412"/>
      <c r="AA2623" s="412"/>
      <c r="AB2623" s="422"/>
      <c r="AC2623" s="412"/>
      <c r="AD2623" s="412"/>
      <c r="AE2623" s="412"/>
      <c r="AF2623" s="412"/>
      <c r="AG2623" s="412"/>
      <c r="AH2623" s="412"/>
      <c r="AI2623" s="413"/>
    </row>
    <row r="2624" spans="1:35" s="154" customFormat="1">
      <c r="A2624" s="413"/>
      <c r="B2624" s="413"/>
      <c r="C2624" s="426"/>
      <c r="D2624" s="413"/>
      <c r="E2624" s="413"/>
      <c r="F2624" s="413"/>
      <c r="G2624" s="419"/>
      <c r="H2624" s="419"/>
      <c r="I2624" s="413"/>
      <c r="J2624" s="420"/>
      <c r="K2624" s="413"/>
      <c r="L2624" s="426"/>
      <c r="M2624" s="413"/>
      <c r="N2624" s="421"/>
      <c r="O2624" s="421"/>
      <c r="P2624" s="414"/>
      <c r="Q2624" s="413"/>
      <c r="R2624" s="413"/>
      <c r="S2624" s="413"/>
      <c r="T2624" s="413"/>
      <c r="U2624" s="412"/>
      <c r="V2624" s="412"/>
      <c r="W2624" s="413"/>
      <c r="X2624" s="413"/>
      <c r="Y2624" s="413"/>
      <c r="Z2624" s="413"/>
      <c r="AA2624" s="413"/>
      <c r="AB2624" s="422"/>
      <c r="AC2624" s="413"/>
      <c r="AD2624" s="428"/>
      <c r="AE2624" s="413"/>
      <c r="AF2624" s="412"/>
      <c r="AG2624" s="412"/>
      <c r="AH2624" s="413"/>
      <c r="AI2624" s="413"/>
    </row>
    <row r="2625" spans="1:35" s="154" customFormat="1">
      <c r="A2625" s="413"/>
      <c r="B2625" s="413"/>
      <c r="C2625" s="426"/>
      <c r="D2625" s="413"/>
      <c r="E2625" s="413"/>
      <c r="F2625" s="413"/>
      <c r="G2625" s="419"/>
      <c r="H2625" s="419"/>
      <c r="I2625" s="413"/>
      <c r="J2625" s="420"/>
      <c r="K2625" s="413"/>
      <c r="L2625" s="426"/>
      <c r="M2625" s="413"/>
      <c r="N2625" s="421"/>
      <c r="O2625" s="421"/>
      <c r="P2625" s="414"/>
      <c r="Q2625" s="413"/>
      <c r="R2625" s="413"/>
      <c r="S2625" s="413"/>
      <c r="T2625" s="413"/>
      <c r="U2625" s="412"/>
      <c r="V2625" s="412"/>
      <c r="W2625" s="413"/>
      <c r="X2625" s="413"/>
      <c r="Y2625" s="413"/>
      <c r="Z2625" s="413"/>
      <c r="AA2625" s="413"/>
      <c r="AB2625" s="422"/>
      <c r="AC2625" s="413"/>
      <c r="AD2625" s="428"/>
      <c r="AE2625" s="413"/>
      <c r="AF2625" s="412"/>
      <c r="AG2625" s="412"/>
      <c r="AH2625" s="413"/>
      <c r="AI2625" s="413"/>
    </row>
    <row r="2626" spans="1:35" s="154" customFormat="1">
      <c r="A2626" s="413"/>
      <c r="B2626" s="413"/>
      <c r="C2626" s="426"/>
      <c r="D2626" s="413"/>
      <c r="E2626" s="413"/>
      <c r="F2626" s="413"/>
      <c r="G2626" s="419"/>
      <c r="H2626" s="419"/>
      <c r="I2626" s="413"/>
      <c r="J2626" s="420"/>
      <c r="K2626" s="413"/>
      <c r="L2626" s="426"/>
      <c r="M2626" s="413"/>
      <c r="N2626" s="421"/>
      <c r="O2626" s="421"/>
      <c r="P2626" s="414"/>
      <c r="Q2626" s="413"/>
      <c r="R2626" s="423"/>
      <c r="S2626" s="413"/>
      <c r="T2626" s="413"/>
      <c r="U2626" s="412"/>
      <c r="V2626" s="412"/>
      <c r="W2626" s="413"/>
      <c r="X2626" s="413"/>
      <c r="Y2626" s="413"/>
      <c r="Z2626" s="412"/>
      <c r="AA2626" s="412"/>
      <c r="AB2626" s="422"/>
      <c r="AC2626" s="412"/>
      <c r="AD2626" s="412"/>
      <c r="AE2626" s="412"/>
      <c r="AF2626" s="412"/>
      <c r="AG2626" s="412"/>
      <c r="AH2626" s="412"/>
      <c r="AI2626" s="413"/>
    </row>
    <row r="2627" spans="1:35" s="154" customFormat="1">
      <c r="A2627" s="413"/>
      <c r="B2627" s="413"/>
      <c r="C2627" s="426"/>
      <c r="D2627" s="413"/>
      <c r="E2627" s="413"/>
      <c r="F2627" s="413"/>
      <c r="G2627" s="419"/>
      <c r="H2627" s="419"/>
      <c r="I2627" s="413"/>
      <c r="J2627" s="420"/>
      <c r="K2627" s="413"/>
      <c r="L2627" s="426"/>
      <c r="M2627" s="413"/>
      <c r="N2627" s="421"/>
      <c r="O2627" s="421"/>
      <c r="P2627" s="414"/>
      <c r="Q2627" s="413"/>
      <c r="R2627" s="413"/>
      <c r="S2627" s="413"/>
      <c r="T2627" s="413"/>
      <c r="U2627" s="412"/>
      <c r="V2627" s="412"/>
      <c r="W2627" s="413"/>
      <c r="X2627" s="413"/>
      <c r="Y2627" s="413"/>
      <c r="Z2627" s="412"/>
      <c r="AA2627" s="412"/>
      <c r="AB2627" s="422"/>
      <c r="AC2627" s="412"/>
      <c r="AD2627" s="412"/>
      <c r="AE2627" s="412"/>
      <c r="AF2627" s="412"/>
      <c r="AG2627" s="412"/>
      <c r="AH2627" s="412"/>
      <c r="AI2627" s="413"/>
    </row>
    <row r="2628" spans="1:35" s="154" customFormat="1">
      <c r="A2628" s="413"/>
      <c r="B2628" s="413"/>
      <c r="C2628" s="426"/>
      <c r="D2628" s="413"/>
      <c r="E2628" s="413"/>
      <c r="F2628" s="413"/>
      <c r="G2628" s="419"/>
      <c r="H2628" s="419"/>
      <c r="I2628" s="413"/>
      <c r="J2628" s="420"/>
      <c r="K2628" s="413"/>
      <c r="L2628" s="426"/>
      <c r="M2628" s="413"/>
      <c r="N2628" s="421"/>
      <c r="O2628" s="421"/>
      <c r="P2628" s="414"/>
      <c r="Q2628" s="413"/>
      <c r="R2628" s="412"/>
      <c r="S2628" s="413"/>
      <c r="T2628" s="413"/>
      <c r="U2628" s="412"/>
      <c r="V2628" s="412"/>
      <c r="W2628" s="413"/>
      <c r="X2628" s="413"/>
      <c r="Y2628" s="413"/>
      <c r="Z2628" s="412"/>
      <c r="AA2628" s="412"/>
      <c r="AB2628" s="422"/>
      <c r="AC2628" s="412"/>
      <c r="AD2628" s="412"/>
      <c r="AE2628" s="412"/>
      <c r="AF2628" s="412"/>
      <c r="AG2628" s="412"/>
      <c r="AH2628" s="412"/>
      <c r="AI2628" s="413"/>
    </row>
    <row r="2629" spans="1:35" s="154" customFormat="1">
      <c r="A2629" s="413"/>
      <c r="B2629" s="413"/>
      <c r="C2629" s="426"/>
      <c r="D2629" s="413"/>
      <c r="E2629" s="413"/>
      <c r="F2629" s="413"/>
      <c r="G2629" s="419"/>
      <c r="H2629" s="419"/>
      <c r="I2629" s="413"/>
      <c r="J2629" s="420"/>
      <c r="K2629" s="413"/>
      <c r="L2629" s="426"/>
      <c r="M2629" s="413"/>
      <c r="N2629" s="421"/>
      <c r="O2629" s="421"/>
      <c r="P2629" s="414"/>
      <c r="Q2629" s="413"/>
      <c r="R2629" s="413"/>
      <c r="S2629" s="413"/>
      <c r="T2629" s="413"/>
      <c r="U2629" s="412"/>
      <c r="V2629" s="412"/>
      <c r="W2629" s="413"/>
      <c r="X2629" s="413"/>
      <c r="Y2629" s="413"/>
      <c r="Z2629" s="412"/>
      <c r="AA2629" s="412"/>
      <c r="AB2629" s="422"/>
      <c r="AC2629" s="412"/>
      <c r="AD2629" s="412"/>
      <c r="AE2629" s="412"/>
      <c r="AF2629" s="412"/>
      <c r="AG2629" s="412"/>
      <c r="AH2629" s="412"/>
      <c r="AI2629" s="413"/>
    </row>
    <row r="2630" spans="1:35" s="154" customFormat="1">
      <c r="A2630" s="413"/>
      <c r="B2630" s="413"/>
      <c r="C2630" s="426"/>
      <c r="D2630" s="413"/>
      <c r="E2630" s="413"/>
      <c r="F2630" s="413"/>
      <c r="G2630" s="419"/>
      <c r="H2630" s="419"/>
      <c r="I2630" s="413"/>
      <c r="J2630" s="420"/>
      <c r="K2630" s="413"/>
      <c r="L2630" s="426"/>
      <c r="M2630" s="413"/>
      <c r="N2630" s="421"/>
      <c r="O2630" s="421"/>
      <c r="P2630" s="414"/>
      <c r="Q2630" s="413"/>
      <c r="R2630" s="412"/>
      <c r="S2630" s="413"/>
      <c r="T2630" s="413"/>
      <c r="U2630" s="412"/>
      <c r="V2630" s="412"/>
      <c r="W2630" s="413"/>
      <c r="X2630" s="413"/>
      <c r="Y2630" s="413"/>
      <c r="Z2630" s="412"/>
      <c r="AA2630" s="412"/>
      <c r="AB2630" s="422"/>
      <c r="AC2630" s="412"/>
      <c r="AD2630" s="412"/>
      <c r="AE2630" s="412"/>
      <c r="AF2630" s="412"/>
      <c r="AG2630" s="412"/>
      <c r="AH2630" s="412"/>
      <c r="AI2630" s="413"/>
    </row>
    <row r="2631" spans="1:35" s="154" customFormat="1">
      <c r="A2631" s="413"/>
      <c r="B2631" s="413"/>
      <c r="C2631" s="426"/>
      <c r="D2631" s="413"/>
      <c r="E2631" s="413"/>
      <c r="F2631" s="413"/>
      <c r="G2631" s="419"/>
      <c r="H2631" s="419"/>
      <c r="I2631" s="413"/>
      <c r="J2631" s="420"/>
      <c r="K2631" s="413"/>
      <c r="L2631" s="426"/>
      <c r="M2631" s="413"/>
      <c r="N2631" s="421"/>
      <c r="O2631" s="421"/>
      <c r="P2631" s="414"/>
      <c r="Q2631" s="413"/>
      <c r="R2631" s="413"/>
      <c r="S2631" s="413"/>
      <c r="T2631" s="413"/>
      <c r="U2631" s="412"/>
      <c r="V2631" s="412"/>
      <c r="W2631" s="413"/>
      <c r="X2631" s="413"/>
      <c r="Y2631" s="413"/>
      <c r="Z2631" s="412"/>
      <c r="AA2631" s="412"/>
      <c r="AB2631" s="422"/>
      <c r="AC2631" s="412"/>
      <c r="AD2631" s="412"/>
      <c r="AE2631" s="412"/>
      <c r="AF2631" s="412"/>
      <c r="AG2631" s="412"/>
      <c r="AH2631" s="412"/>
      <c r="AI2631" s="413"/>
    </row>
    <row r="2632" spans="1:35" s="154" customFormat="1">
      <c r="A2632" s="413"/>
      <c r="B2632" s="413"/>
      <c r="C2632" s="426"/>
      <c r="D2632" s="413"/>
      <c r="E2632" s="413"/>
      <c r="F2632" s="413"/>
      <c r="G2632" s="419"/>
      <c r="H2632" s="419"/>
      <c r="I2632" s="413"/>
      <c r="J2632" s="420"/>
      <c r="K2632" s="413"/>
      <c r="L2632" s="426"/>
      <c r="M2632" s="413"/>
      <c r="N2632" s="421"/>
      <c r="O2632" s="421"/>
      <c r="P2632" s="414"/>
      <c r="Q2632" s="413"/>
      <c r="R2632" s="413"/>
      <c r="S2632" s="413"/>
      <c r="T2632" s="413"/>
      <c r="U2632" s="412"/>
      <c r="V2632" s="412"/>
      <c r="W2632" s="413"/>
      <c r="X2632" s="413"/>
      <c r="Y2632" s="413"/>
      <c r="Z2632" s="413"/>
      <c r="AA2632" s="413"/>
      <c r="AB2632" s="422"/>
      <c r="AC2632" s="413"/>
      <c r="AD2632" s="428"/>
      <c r="AE2632" s="413"/>
      <c r="AF2632" s="412"/>
      <c r="AG2632" s="412"/>
      <c r="AH2632" s="413"/>
      <c r="AI2632" s="413"/>
    </row>
    <row r="2633" spans="1:35" s="154" customFormat="1">
      <c r="A2633" s="413"/>
      <c r="B2633" s="413"/>
      <c r="C2633" s="426"/>
      <c r="D2633" s="413"/>
      <c r="E2633" s="413"/>
      <c r="F2633" s="413"/>
      <c r="G2633" s="419"/>
      <c r="H2633" s="419"/>
      <c r="I2633" s="413"/>
      <c r="J2633" s="420"/>
      <c r="K2633" s="413"/>
      <c r="L2633" s="426"/>
      <c r="M2633" s="413"/>
      <c r="N2633" s="421"/>
      <c r="O2633" s="421"/>
      <c r="P2633" s="414"/>
      <c r="Q2633" s="413"/>
      <c r="R2633" s="412"/>
      <c r="S2633" s="413"/>
      <c r="T2633" s="413"/>
      <c r="U2633" s="412"/>
      <c r="V2633" s="412"/>
      <c r="W2633" s="413"/>
      <c r="X2633" s="413"/>
      <c r="Y2633" s="413"/>
      <c r="Z2633" s="412"/>
      <c r="AA2633" s="412"/>
      <c r="AB2633" s="422"/>
      <c r="AC2633" s="412"/>
      <c r="AD2633" s="412"/>
      <c r="AE2633" s="412"/>
      <c r="AF2633" s="412"/>
      <c r="AG2633" s="412"/>
      <c r="AH2633" s="412"/>
      <c r="AI2633" s="413"/>
    </row>
    <row r="2634" spans="1:35" s="154" customFormat="1">
      <c r="A2634" s="413"/>
      <c r="B2634" s="413"/>
      <c r="C2634" s="426"/>
      <c r="D2634" s="413"/>
      <c r="E2634" s="413"/>
      <c r="F2634" s="413"/>
      <c r="G2634" s="419"/>
      <c r="H2634" s="419"/>
      <c r="I2634" s="413"/>
      <c r="J2634" s="420"/>
      <c r="K2634" s="413"/>
      <c r="L2634" s="426"/>
      <c r="M2634" s="413"/>
      <c r="N2634" s="421"/>
      <c r="O2634" s="421"/>
      <c r="P2634" s="414"/>
      <c r="Q2634" s="413"/>
      <c r="R2634" s="413"/>
      <c r="S2634" s="413"/>
      <c r="T2634" s="413"/>
      <c r="U2634" s="412"/>
      <c r="V2634" s="412"/>
      <c r="W2634" s="413"/>
      <c r="X2634" s="413"/>
      <c r="Y2634" s="413"/>
      <c r="Z2634" s="412"/>
      <c r="AA2634" s="412"/>
      <c r="AB2634" s="422"/>
      <c r="AC2634" s="412"/>
      <c r="AD2634" s="412"/>
      <c r="AE2634" s="412"/>
      <c r="AF2634" s="412"/>
      <c r="AG2634" s="412"/>
      <c r="AH2634" s="412"/>
      <c r="AI2634" s="413"/>
    </row>
    <row r="2635" spans="1:35" s="154" customFormat="1">
      <c r="A2635" s="413"/>
      <c r="B2635" s="413"/>
      <c r="C2635" s="426"/>
      <c r="D2635" s="413"/>
      <c r="E2635" s="413"/>
      <c r="F2635" s="413"/>
      <c r="G2635" s="419"/>
      <c r="H2635" s="419"/>
      <c r="I2635" s="413"/>
      <c r="J2635" s="420"/>
      <c r="K2635" s="413"/>
      <c r="L2635" s="426"/>
      <c r="M2635" s="413"/>
      <c r="N2635" s="421"/>
      <c r="O2635" s="421"/>
      <c r="P2635" s="414"/>
      <c r="Q2635" s="413"/>
      <c r="R2635" s="412"/>
      <c r="S2635" s="413"/>
      <c r="T2635" s="413"/>
      <c r="U2635" s="412"/>
      <c r="V2635" s="412"/>
      <c r="W2635" s="413"/>
      <c r="X2635" s="413"/>
      <c r="Y2635" s="413"/>
      <c r="Z2635" s="412"/>
      <c r="AA2635" s="412"/>
      <c r="AB2635" s="422"/>
      <c r="AC2635" s="412"/>
      <c r="AD2635" s="412"/>
      <c r="AE2635" s="412"/>
      <c r="AF2635" s="412"/>
      <c r="AG2635" s="412"/>
      <c r="AH2635" s="412"/>
      <c r="AI2635" s="413"/>
    </row>
    <row r="2636" spans="1:35" s="154" customFormat="1">
      <c r="A2636" s="413"/>
      <c r="B2636" s="413"/>
      <c r="C2636" s="426"/>
      <c r="D2636" s="413"/>
      <c r="E2636" s="413"/>
      <c r="F2636" s="413"/>
      <c r="G2636" s="419"/>
      <c r="H2636" s="419"/>
      <c r="I2636" s="413"/>
      <c r="J2636" s="420"/>
      <c r="K2636" s="413"/>
      <c r="L2636" s="426"/>
      <c r="M2636" s="413"/>
      <c r="N2636" s="421"/>
      <c r="O2636" s="421"/>
      <c r="P2636" s="414"/>
      <c r="Q2636" s="413"/>
      <c r="R2636" s="413"/>
      <c r="S2636" s="413"/>
      <c r="T2636" s="413"/>
      <c r="U2636" s="412"/>
      <c r="V2636" s="412"/>
      <c r="W2636" s="413"/>
      <c r="X2636" s="413"/>
      <c r="Y2636" s="413"/>
      <c r="Z2636" s="412"/>
      <c r="AA2636" s="412"/>
      <c r="AB2636" s="422"/>
      <c r="AC2636" s="412"/>
      <c r="AD2636" s="412"/>
      <c r="AE2636" s="412"/>
      <c r="AF2636" s="412"/>
      <c r="AG2636" s="412"/>
      <c r="AH2636" s="412"/>
      <c r="AI2636" s="413"/>
    </row>
    <row r="2637" spans="1:35" s="154" customFormat="1">
      <c r="A2637" s="413"/>
      <c r="B2637" s="413"/>
      <c r="C2637" s="426"/>
      <c r="D2637" s="413"/>
      <c r="E2637" s="413"/>
      <c r="F2637" s="413"/>
      <c r="G2637" s="419"/>
      <c r="H2637" s="419"/>
      <c r="I2637" s="413"/>
      <c r="J2637" s="420"/>
      <c r="K2637" s="413"/>
      <c r="L2637" s="426"/>
      <c r="M2637" s="413"/>
      <c r="N2637" s="421"/>
      <c r="O2637" s="421"/>
      <c r="P2637" s="414"/>
      <c r="Q2637" s="413"/>
      <c r="R2637" s="412"/>
      <c r="S2637" s="413"/>
      <c r="T2637" s="413"/>
      <c r="U2637" s="412"/>
      <c r="V2637" s="412"/>
      <c r="W2637" s="413"/>
      <c r="X2637" s="413"/>
      <c r="Y2637" s="413"/>
      <c r="Z2637" s="412"/>
      <c r="AA2637" s="412"/>
      <c r="AB2637" s="422"/>
      <c r="AC2637" s="412"/>
      <c r="AD2637" s="412"/>
      <c r="AE2637" s="412"/>
      <c r="AF2637" s="412"/>
      <c r="AG2637" s="412"/>
      <c r="AH2637" s="412"/>
      <c r="AI2637" s="413"/>
    </row>
    <row r="2638" spans="1:35" s="154" customFormat="1">
      <c r="A2638" s="413"/>
      <c r="B2638" s="413"/>
      <c r="C2638" s="426"/>
      <c r="D2638" s="413"/>
      <c r="E2638" s="413"/>
      <c r="F2638" s="413"/>
      <c r="G2638" s="419"/>
      <c r="H2638" s="419"/>
      <c r="I2638" s="413"/>
      <c r="J2638" s="420"/>
      <c r="K2638" s="413"/>
      <c r="L2638" s="426"/>
      <c r="M2638" s="413"/>
      <c r="N2638" s="421"/>
      <c r="O2638" s="421"/>
      <c r="P2638" s="414"/>
      <c r="Q2638" s="413"/>
      <c r="R2638" s="413"/>
      <c r="S2638" s="413"/>
      <c r="T2638" s="413"/>
      <c r="U2638" s="412"/>
      <c r="V2638" s="412"/>
      <c r="W2638" s="413"/>
      <c r="X2638" s="413"/>
      <c r="Y2638" s="413"/>
      <c r="Z2638" s="412"/>
      <c r="AA2638" s="412"/>
      <c r="AB2638" s="422"/>
      <c r="AC2638" s="412"/>
      <c r="AD2638" s="412"/>
      <c r="AE2638" s="412"/>
      <c r="AF2638" s="412"/>
      <c r="AG2638" s="412"/>
      <c r="AH2638" s="412"/>
      <c r="AI2638" s="413"/>
    </row>
    <row r="2639" spans="1:35" s="154" customFormat="1">
      <c r="A2639" s="413"/>
      <c r="B2639" s="413"/>
      <c r="C2639" s="426"/>
      <c r="D2639" s="413"/>
      <c r="E2639" s="413"/>
      <c r="F2639" s="413"/>
      <c r="G2639" s="419"/>
      <c r="H2639" s="419"/>
      <c r="I2639" s="413"/>
      <c r="J2639" s="420"/>
      <c r="K2639" s="413"/>
      <c r="L2639" s="426"/>
      <c r="M2639" s="413"/>
      <c r="N2639" s="421"/>
      <c r="O2639" s="421"/>
      <c r="P2639" s="414"/>
      <c r="Q2639" s="413"/>
      <c r="R2639" s="412"/>
      <c r="S2639" s="413"/>
      <c r="T2639" s="413"/>
      <c r="U2639" s="412"/>
      <c r="V2639" s="412"/>
      <c r="W2639" s="413"/>
      <c r="X2639" s="413"/>
      <c r="Y2639" s="413"/>
      <c r="Z2639" s="412"/>
      <c r="AA2639" s="412"/>
      <c r="AB2639" s="422"/>
      <c r="AC2639" s="412"/>
      <c r="AD2639" s="412"/>
      <c r="AE2639" s="412"/>
      <c r="AF2639" s="412"/>
      <c r="AG2639" s="412"/>
      <c r="AH2639" s="412"/>
      <c r="AI2639" s="413"/>
    </row>
    <row r="2640" spans="1:35" s="154" customFormat="1">
      <c r="A2640" s="413"/>
      <c r="B2640" s="413"/>
      <c r="C2640" s="426"/>
      <c r="D2640" s="413"/>
      <c r="E2640" s="413"/>
      <c r="F2640" s="413"/>
      <c r="G2640" s="419"/>
      <c r="H2640" s="419"/>
      <c r="I2640" s="413"/>
      <c r="J2640" s="420"/>
      <c r="K2640" s="413"/>
      <c r="L2640" s="426"/>
      <c r="M2640" s="413"/>
      <c r="N2640" s="421"/>
      <c r="O2640" s="421"/>
      <c r="P2640" s="414"/>
      <c r="Q2640" s="413"/>
      <c r="R2640" s="413"/>
      <c r="S2640" s="413"/>
      <c r="T2640" s="413"/>
      <c r="U2640" s="412"/>
      <c r="V2640" s="412"/>
      <c r="W2640" s="413"/>
      <c r="X2640" s="413"/>
      <c r="Y2640" s="413"/>
      <c r="Z2640" s="412"/>
      <c r="AA2640" s="412"/>
      <c r="AB2640" s="422"/>
      <c r="AC2640" s="412"/>
      <c r="AD2640" s="412"/>
      <c r="AE2640" s="412"/>
      <c r="AF2640" s="412"/>
      <c r="AG2640" s="412"/>
      <c r="AH2640" s="412"/>
      <c r="AI2640" s="413"/>
    </row>
    <row r="2641" spans="1:35" s="154" customFormat="1">
      <c r="A2641" s="413"/>
      <c r="B2641" s="413"/>
      <c r="C2641" s="426"/>
      <c r="D2641" s="413"/>
      <c r="E2641" s="413"/>
      <c r="F2641" s="413"/>
      <c r="G2641" s="419"/>
      <c r="H2641" s="419"/>
      <c r="I2641" s="413"/>
      <c r="J2641" s="420"/>
      <c r="K2641" s="413"/>
      <c r="L2641" s="426"/>
      <c r="M2641" s="413"/>
      <c r="N2641" s="421"/>
      <c r="O2641" s="421"/>
      <c r="P2641" s="414"/>
      <c r="Q2641" s="413"/>
      <c r="R2641" s="413"/>
      <c r="S2641" s="413"/>
      <c r="T2641" s="413"/>
      <c r="U2641" s="412"/>
      <c r="V2641" s="412"/>
      <c r="W2641" s="413"/>
      <c r="X2641" s="413"/>
      <c r="Y2641" s="413"/>
      <c r="Z2641" s="412"/>
      <c r="AA2641" s="412"/>
      <c r="AB2641" s="422"/>
      <c r="AC2641" s="412"/>
      <c r="AD2641" s="412"/>
      <c r="AE2641" s="412"/>
      <c r="AF2641" s="412"/>
      <c r="AG2641" s="412"/>
      <c r="AH2641" s="412"/>
      <c r="AI2641" s="413"/>
    </row>
    <row r="2642" spans="1:35" s="154" customFormat="1">
      <c r="A2642" s="413"/>
      <c r="B2642" s="413"/>
      <c r="C2642" s="426"/>
      <c r="D2642" s="413"/>
      <c r="E2642" s="413"/>
      <c r="F2642" s="413"/>
      <c r="G2642" s="419"/>
      <c r="H2642" s="419"/>
      <c r="I2642" s="413"/>
      <c r="J2642" s="420"/>
      <c r="K2642" s="413"/>
      <c r="L2642" s="426"/>
      <c r="M2642" s="413"/>
      <c r="N2642" s="421"/>
      <c r="O2642" s="421"/>
      <c r="P2642" s="414"/>
      <c r="Q2642" s="413"/>
      <c r="R2642" s="413"/>
      <c r="S2642" s="413"/>
      <c r="T2642" s="413"/>
      <c r="U2642" s="412"/>
      <c r="V2642" s="412"/>
      <c r="W2642" s="413"/>
      <c r="X2642" s="413"/>
      <c r="Y2642" s="413"/>
      <c r="Z2642" s="413"/>
      <c r="AA2642" s="413"/>
      <c r="AB2642" s="422"/>
      <c r="AC2642" s="413"/>
      <c r="AD2642" s="428"/>
      <c r="AE2642" s="413"/>
      <c r="AF2642" s="412"/>
      <c r="AG2642" s="412"/>
      <c r="AH2642" s="413"/>
      <c r="AI2642" s="413"/>
    </row>
    <row r="2643" spans="1:35" s="154" customFormat="1">
      <c r="A2643" s="413"/>
      <c r="B2643" s="413"/>
      <c r="C2643" s="426"/>
      <c r="D2643" s="413"/>
      <c r="E2643" s="413"/>
      <c r="F2643" s="413"/>
      <c r="G2643" s="419"/>
      <c r="H2643" s="419"/>
      <c r="I2643" s="413"/>
      <c r="J2643" s="420"/>
      <c r="K2643" s="413"/>
      <c r="L2643" s="426"/>
      <c r="M2643" s="413"/>
      <c r="N2643" s="421"/>
      <c r="O2643" s="421"/>
      <c r="P2643" s="414"/>
      <c r="Q2643" s="413"/>
      <c r="R2643" s="412"/>
      <c r="S2643" s="413"/>
      <c r="T2643" s="413"/>
      <c r="U2643" s="412"/>
      <c r="V2643" s="412"/>
      <c r="W2643" s="413"/>
      <c r="X2643" s="413"/>
      <c r="Y2643" s="413"/>
      <c r="Z2643" s="412"/>
      <c r="AA2643" s="412"/>
      <c r="AB2643" s="422"/>
      <c r="AC2643" s="412"/>
      <c r="AD2643" s="412"/>
      <c r="AE2643" s="412"/>
      <c r="AF2643" s="412"/>
      <c r="AG2643" s="412"/>
      <c r="AH2643" s="412"/>
      <c r="AI2643" s="413"/>
    </row>
    <row r="2644" spans="1:35" s="154" customFormat="1">
      <c r="A2644" s="413"/>
      <c r="B2644" s="413"/>
      <c r="C2644" s="426"/>
      <c r="D2644" s="413"/>
      <c r="E2644" s="423"/>
      <c r="F2644" s="413"/>
      <c r="G2644" s="419"/>
      <c r="H2644" s="419"/>
      <c r="I2644" s="413"/>
      <c r="J2644" s="420"/>
      <c r="K2644" s="413"/>
      <c r="L2644" s="426"/>
      <c r="M2644" s="413"/>
      <c r="N2644" s="421"/>
      <c r="O2644" s="421"/>
      <c r="P2644" s="414"/>
      <c r="Q2644" s="413"/>
      <c r="R2644" s="413"/>
      <c r="S2644" s="413"/>
      <c r="T2644" s="413"/>
      <c r="U2644" s="412"/>
      <c r="V2644" s="412"/>
      <c r="W2644" s="413"/>
      <c r="X2644" s="413"/>
      <c r="Y2644" s="413"/>
      <c r="Z2644" s="412"/>
      <c r="AA2644" s="412"/>
      <c r="AB2644" s="422"/>
      <c r="AC2644" s="412"/>
      <c r="AD2644" s="412"/>
      <c r="AE2644" s="412"/>
      <c r="AF2644" s="412"/>
      <c r="AG2644" s="412"/>
      <c r="AH2644" s="412"/>
      <c r="AI2644" s="413"/>
    </row>
    <row r="2645" spans="1:35" s="154" customFormat="1">
      <c r="A2645" s="413"/>
      <c r="B2645" s="413"/>
      <c r="C2645" s="426"/>
      <c r="D2645" s="413"/>
      <c r="E2645" s="423"/>
      <c r="F2645" s="413"/>
      <c r="G2645" s="419"/>
      <c r="H2645" s="419"/>
      <c r="I2645" s="413"/>
      <c r="J2645" s="420"/>
      <c r="K2645" s="413"/>
      <c r="L2645" s="426"/>
      <c r="M2645" s="413"/>
      <c r="N2645" s="421"/>
      <c r="O2645" s="421"/>
      <c r="P2645" s="414"/>
      <c r="Q2645" s="413"/>
      <c r="R2645" s="412"/>
      <c r="S2645" s="413"/>
      <c r="T2645" s="413"/>
      <c r="U2645" s="412"/>
      <c r="V2645" s="412"/>
      <c r="W2645" s="413"/>
      <c r="X2645" s="413"/>
      <c r="Y2645" s="413"/>
      <c r="Z2645" s="412"/>
      <c r="AA2645" s="412"/>
      <c r="AB2645" s="422"/>
      <c r="AC2645" s="412"/>
      <c r="AD2645" s="412"/>
      <c r="AE2645" s="412"/>
      <c r="AF2645" s="412"/>
      <c r="AG2645" s="412"/>
      <c r="AH2645" s="412"/>
      <c r="AI2645" s="413"/>
    </row>
    <row r="2646" spans="1:35" s="154" customFormat="1">
      <c r="A2646" s="413"/>
      <c r="B2646" s="413"/>
      <c r="C2646" s="426"/>
      <c r="D2646" s="413"/>
      <c r="E2646" s="413"/>
      <c r="F2646" s="413"/>
      <c r="G2646" s="419"/>
      <c r="H2646" s="419"/>
      <c r="I2646" s="413"/>
      <c r="J2646" s="420"/>
      <c r="K2646" s="413"/>
      <c r="L2646" s="426"/>
      <c r="M2646" s="413"/>
      <c r="N2646" s="421"/>
      <c r="O2646" s="421"/>
      <c r="P2646" s="414"/>
      <c r="Q2646" s="413"/>
      <c r="R2646" s="413"/>
      <c r="S2646" s="413"/>
      <c r="T2646" s="413"/>
      <c r="U2646" s="412"/>
      <c r="V2646" s="412"/>
      <c r="W2646" s="413"/>
      <c r="X2646" s="413"/>
      <c r="Y2646" s="413"/>
      <c r="Z2646" s="412"/>
      <c r="AA2646" s="412"/>
      <c r="AB2646" s="422"/>
      <c r="AC2646" s="412"/>
      <c r="AD2646" s="412"/>
      <c r="AE2646" s="412"/>
      <c r="AF2646" s="412"/>
      <c r="AG2646" s="412"/>
      <c r="AH2646" s="412"/>
      <c r="AI2646" s="413"/>
    </row>
    <row r="2647" spans="1:35" s="154" customFormat="1">
      <c r="A2647" s="413"/>
      <c r="B2647" s="413"/>
      <c r="C2647" s="426"/>
      <c r="D2647" s="413"/>
      <c r="E2647" s="412"/>
      <c r="F2647" s="412"/>
      <c r="G2647" s="419"/>
      <c r="H2647" s="419"/>
      <c r="I2647" s="413"/>
      <c r="J2647" s="420"/>
      <c r="K2647" s="413"/>
      <c r="L2647" s="426"/>
      <c r="M2647" s="413"/>
      <c r="N2647" s="421"/>
      <c r="O2647" s="421"/>
      <c r="P2647" s="414"/>
      <c r="Q2647" s="413"/>
      <c r="R2647" s="413"/>
      <c r="S2647" s="413"/>
      <c r="T2647" s="413"/>
      <c r="U2647" s="412"/>
      <c r="V2647" s="412"/>
      <c r="W2647" s="413"/>
      <c r="X2647" s="413"/>
      <c r="Y2647" s="413"/>
      <c r="Z2647" s="413"/>
      <c r="AA2647" s="413"/>
      <c r="AB2647" s="422"/>
      <c r="AC2647" s="413"/>
      <c r="AD2647" s="412"/>
      <c r="AE2647" s="412"/>
      <c r="AF2647" s="412"/>
      <c r="AG2647" s="412"/>
      <c r="AH2647" s="412"/>
      <c r="AI2647" s="413"/>
    </row>
    <row r="2648" spans="1:35" s="154" customFormat="1">
      <c r="A2648" s="413"/>
      <c r="B2648" s="413"/>
      <c r="C2648" s="426"/>
      <c r="D2648" s="413"/>
      <c r="E2648" s="412"/>
      <c r="F2648" s="412"/>
      <c r="G2648" s="419"/>
      <c r="H2648" s="419"/>
      <c r="I2648" s="413"/>
      <c r="J2648" s="420"/>
      <c r="K2648" s="413"/>
      <c r="L2648" s="426"/>
      <c r="M2648" s="413"/>
      <c r="N2648" s="421"/>
      <c r="O2648" s="421"/>
      <c r="P2648" s="414"/>
      <c r="Q2648" s="413"/>
      <c r="R2648" s="413"/>
      <c r="S2648" s="413"/>
      <c r="T2648" s="413"/>
      <c r="U2648" s="412"/>
      <c r="V2648" s="412"/>
      <c r="W2648" s="413"/>
      <c r="X2648" s="413"/>
      <c r="Y2648" s="413"/>
      <c r="Z2648" s="412"/>
      <c r="AA2648" s="412"/>
      <c r="AB2648" s="422"/>
      <c r="AC2648" s="412"/>
      <c r="AD2648" s="412"/>
      <c r="AE2648" s="412"/>
      <c r="AF2648" s="412"/>
      <c r="AG2648" s="412"/>
      <c r="AH2648" s="412"/>
      <c r="AI2648" s="413"/>
    </row>
    <row r="2649" spans="1:35" s="154" customFormat="1">
      <c r="A2649" s="413"/>
      <c r="B2649" s="413"/>
      <c r="C2649" s="426"/>
      <c r="D2649" s="413"/>
      <c r="E2649" s="412"/>
      <c r="F2649" s="412"/>
      <c r="G2649" s="419"/>
      <c r="H2649" s="419"/>
      <c r="I2649" s="413"/>
      <c r="J2649" s="420"/>
      <c r="K2649" s="413"/>
      <c r="L2649" s="426"/>
      <c r="M2649" s="413"/>
      <c r="N2649" s="421"/>
      <c r="O2649" s="421"/>
      <c r="P2649" s="414"/>
      <c r="Q2649" s="413"/>
      <c r="R2649" s="413"/>
      <c r="S2649" s="413"/>
      <c r="T2649" s="413"/>
      <c r="U2649" s="412"/>
      <c r="V2649" s="412"/>
      <c r="W2649" s="413"/>
      <c r="X2649" s="413"/>
      <c r="Y2649" s="413"/>
      <c r="Z2649" s="412"/>
      <c r="AA2649" s="412"/>
      <c r="AB2649" s="422"/>
      <c r="AC2649" s="412"/>
      <c r="AD2649" s="412"/>
      <c r="AE2649" s="412"/>
      <c r="AF2649" s="412"/>
      <c r="AG2649" s="412"/>
      <c r="AH2649" s="412"/>
      <c r="AI2649" s="413"/>
    </row>
    <row r="2650" spans="1:35" s="154" customFormat="1">
      <c r="A2650" s="413"/>
      <c r="B2650" s="413"/>
      <c r="C2650" s="426"/>
      <c r="D2650" s="413"/>
      <c r="E2650" s="412"/>
      <c r="F2650" s="412"/>
      <c r="G2650" s="419"/>
      <c r="H2650" s="419"/>
      <c r="I2650" s="413"/>
      <c r="J2650" s="420"/>
      <c r="K2650" s="413"/>
      <c r="L2650" s="426"/>
      <c r="M2650" s="413"/>
      <c r="N2650" s="421"/>
      <c r="O2650" s="421"/>
      <c r="P2650" s="414"/>
      <c r="Q2650" s="413"/>
      <c r="R2650" s="413"/>
      <c r="S2650" s="413"/>
      <c r="T2650" s="413"/>
      <c r="U2650" s="412"/>
      <c r="V2650" s="412"/>
      <c r="W2650" s="413"/>
      <c r="X2650" s="413"/>
      <c r="Y2650" s="413"/>
      <c r="Z2650" s="412"/>
      <c r="AA2650" s="412"/>
      <c r="AB2650" s="422"/>
      <c r="AC2650" s="412"/>
      <c r="AD2650" s="412"/>
      <c r="AE2650" s="412"/>
      <c r="AF2650" s="412"/>
      <c r="AG2650" s="412"/>
      <c r="AH2650" s="412"/>
      <c r="AI2650" s="413"/>
    </row>
    <row r="2651" spans="1:35" s="154" customFormat="1">
      <c r="A2651" s="413"/>
      <c r="B2651" s="413"/>
      <c r="C2651" s="426"/>
      <c r="D2651" s="413"/>
      <c r="E2651" s="412"/>
      <c r="F2651" s="412"/>
      <c r="G2651" s="419"/>
      <c r="H2651" s="419"/>
      <c r="I2651" s="413"/>
      <c r="J2651" s="420"/>
      <c r="K2651" s="413"/>
      <c r="L2651" s="426"/>
      <c r="M2651" s="413"/>
      <c r="N2651" s="421"/>
      <c r="O2651" s="421"/>
      <c r="P2651" s="414"/>
      <c r="Q2651" s="413"/>
      <c r="R2651" s="413"/>
      <c r="S2651" s="413"/>
      <c r="T2651" s="413"/>
      <c r="U2651" s="412"/>
      <c r="V2651" s="412"/>
      <c r="W2651" s="413"/>
      <c r="X2651" s="413"/>
      <c r="Y2651" s="413"/>
      <c r="Z2651" s="412"/>
      <c r="AA2651" s="412"/>
      <c r="AB2651" s="422"/>
      <c r="AC2651" s="412"/>
      <c r="AD2651" s="412"/>
      <c r="AE2651" s="412"/>
      <c r="AF2651" s="412"/>
      <c r="AG2651" s="412"/>
      <c r="AH2651" s="412"/>
      <c r="AI2651" s="413"/>
    </row>
    <row r="2652" spans="1:35" s="154" customFormat="1">
      <c r="A2652" s="413"/>
      <c r="B2652" s="413"/>
      <c r="C2652" s="426"/>
      <c r="D2652" s="413"/>
      <c r="E2652" s="413"/>
      <c r="F2652" s="413"/>
      <c r="G2652" s="419"/>
      <c r="H2652" s="419"/>
      <c r="I2652" s="413"/>
      <c r="J2652" s="420"/>
      <c r="K2652" s="413"/>
      <c r="L2652" s="426"/>
      <c r="M2652" s="413"/>
      <c r="N2652" s="421"/>
      <c r="O2652" s="421"/>
      <c r="P2652" s="414"/>
      <c r="Q2652" s="413"/>
      <c r="R2652" s="413"/>
      <c r="S2652" s="413"/>
      <c r="T2652" s="413"/>
      <c r="U2652" s="412"/>
      <c r="V2652" s="412"/>
      <c r="W2652" s="413"/>
      <c r="X2652" s="413"/>
      <c r="Y2652" s="413"/>
      <c r="Z2652" s="413"/>
      <c r="AA2652" s="413"/>
      <c r="AB2652" s="422"/>
      <c r="AC2652" s="413"/>
      <c r="AD2652" s="428"/>
      <c r="AE2652" s="413"/>
      <c r="AF2652" s="412"/>
      <c r="AG2652" s="412"/>
      <c r="AH2652" s="413"/>
      <c r="AI2652" s="413"/>
    </row>
    <row r="2653" spans="1:35" s="154" customFormat="1">
      <c r="A2653" s="413"/>
      <c r="B2653" s="413"/>
      <c r="C2653" s="426"/>
      <c r="D2653" s="413"/>
      <c r="E2653" s="413"/>
      <c r="F2653" s="413"/>
      <c r="G2653" s="419"/>
      <c r="H2653" s="419"/>
      <c r="I2653" s="413"/>
      <c r="J2653" s="420"/>
      <c r="K2653" s="413"/>
      <c r="L2653" s="426"/>
      <c r="M2653" s="413"/>
      <c r="N2653" s="421"/>
      <c r="O2653" s="421"/>
      <c r="P2653" s="414"/>
      <c r="Q2653" s="413"/>
      <c r="R2653" s="413"/>
      <c r="S2653" s="413"/>
      <c r="T2653" s="413"/>
      <c r="U2653" s="412"/>
      <c r="V2653" s="412"/>
      <c r="W2653" s="413"/>
      <c r="X2653" s="413"/>
      <c r="Y2653" s="413"/>
      <c r="Z2653" s="412"/>
      <c r="AA2653" s="412"/>
      <c r="AB2653" s="422"/>
      <c r="AC2653" s="412"/>
      <c r="AD2653" s="412"/>
      <c r="AE2653" s="412"/>
      <c r="AF2653" s="412"/>
      <c r="AG2653" s="412"/>
      <c r="AH2653" s="412"/>
      <c r="AI2653" s="413"/>
    </row>
    <row r="2654" spans="1:35" s="154" customFormat="1">
      <c r="A2654" s="413"/>
      <c r="B2654" s="413"/>
      <c r="C2654" s="426"/>
      <c r="D2654" s="413"/>
      <c r="E2654" s="413"/>
      <c r="F2654" s="413"/>
      <c r="G2654" s="419"/>
      <c r="H2654" s="419"/>
      <c r="I2654" s="413"/>
      <c r="J2654" s="420"/>
      <c r="K2654" s="413"/>
      <c r="L2654" s="426"/>
      <c r="M2654" s="413"/>
      <c r="N2654" s="421"/>
      <c r="O2654" s="421"/>
      <c r="P2654" s="414"/>
      <c r="Q2654" s="413"/>
      <c r="R2654" s="412"/>
      <c r="S2654" s="413"/>
      <c r="T2654" s="413"/>
      <c r="U2654" s="412"/>
      <c r="V2654" s="412"/>
      <c r="W2654" s="413"/>
      <c r="X2654" s="413"/>
      <c r="Y2654" s="413"/>
      <c r="Z2654" s="412"/>
      <c r="AA2654" s="412"/>
      <c r="AB2654" s="422"/>
      <c r="AC2654" s="412"/>
      <c r="AD2654" s="412"/>
      <c r="AE2654" s="412"/>
      <c r="AF2654" s="412"/>
      <c r="AG2654" s="412"/>
      <c r="AH2654" s="412"/>
      <c r="AI2654" s="413"/>
    </row>
    <row r="2655" spans="1:35" s="154" customFormat="1">
      <c r="A2655" s="413"/>
      <c r="B2655" s="413"/>
      <c r="C2655" s="426"/>
      <c r="D2655" s="413"/>
      <c r="E2655" s="413"/>
      <c r="F2655" s="413"/>
      <c r="G2655" s="419"/>
      <c r="H2655" s="419"/>
      <c r="I2655" s="413"/>
      <c r="J2655" s="420"/>
      <c r="K2655" s="413"/>
      <c r="L2655" s="426"/>
      <c r="M2655" s="413"/>
      <c r="N2655" s="421"/>
      <c r="O2655" s="421"/>
      <c r="P2655" s="414"/>
      <c r="Q2655" s="413"/>
      <c r="R2655" s="413"/>
      <c r="S2655" s="413"/>
      <c r="T2655" s="413"/>
      <c r="U2655" s="412"/>
      <c r="V2655" s="412"/>
      <c r="W2655" s="413"/>
      <c r="X2655" s="413"/>
      <c r="Y2655" s="413"/>
      <c r="Z2655" s="412"/>
      <c r="AA2655" s="412"/>
      <c r="AB2655" s="422"/>
      <c r="AC2655" s="412"/>
      <c r="AD2655" s="412"/>
      <c r="AE2655" s="412"/>
      <c r="AF2655" s="412"/>
      <c r="AG2655" s="412"/>
      <c r="AH2655" s="412"/>
      <c r="AI2655" s="413"/>
    </row>
    <row r="2656" spans="1:35" s="154" customFormat="1">
      <c r="A2656" s="413"/>
      <c r="B2656" s="413"/>
      <c r="C2656" s="426"/>
      <c r="D2656" s="413"/>
      <c r="E2656" s="413"/>
      <c r="F2656" s="413"/>
      <c r="G2656" s="419"/>
      <c r="H2656" s="419"/>
      <c r="I2656" s="413"/>
      <c r="J2656" s="420"/>
      <c r="K2656" s="413"/>
      <c r="L2656" s="426"/>
      <c r="M2656" s="413"/>
      <c r="N2656" s="421"/>
      <c r="O2656" s="421"/>
      <c r="P2656" s="414"/>
      <c r="Q2656" s="413"/>
      <c r="R2656" s="412"/>
      <c r="S2656" s="413"/>
      <c r="T2656" s="413"/>
      <c r="U2656" s="412"/>
      <c r="V2656" s="412"/>
      <c r="W2656" s="413"/>
      <c r="X2656" s="413"/>
      <c r="Y2656" s="413"/>
      <c r="Z2656" s="412"/>
      <c r="AA2656" s="412"/>
      <c r="AB2656" s="422"/>
      <c r="AC2656" s="412"/>
      <c r="AD2656" s="412"/>
      <c r="AE2656" s="412"/>
      <c r="AF2656" s="412"/>
      <c r="AG2656" s="412"/>
      <c r="AH2656" s="412"/>
      <c r="AI2656" s="413"/>
    </row>
    <row r="2657" spans="1:35" s="154" customFormat="1">
      <c r="A2657" s="413"/>
      <c r="B2657" s="413"/>
      <c r="C2657" s="426"/>
      <c r="D2657" s="413"/>
      <c r="E2657" s="413"/>
      <c r="F2657" s="413"/>
      <c r="G2657" s="419"/>
      <c r="H2657" s="419"/>
      <c r="I2657" s="413"/>
      <c r="J2657" s="420"/>
      <c r="K2657" s="413"/>
      <c r="L2657" s="426"/>
      <c r="M2657" s="413"/>
      <c r="N2657" s="421"/>
      <c r="O2657" s="421"/>
      <c r="P2657" s="414"/>
      <c r="Q2657" s="413"/>
      <c r="R2657" s="413"/>
      <c r="S2657" s="413"/>
      <c r="T2657" s="413"/>
      <c r="U2657" s="412"/>
      <c r="V2657" s="412"/>
      <c r="W2657" s="413"/>
      <c r="X2657" s="413"/>
      <c r="Y2657" s="413"/>
      <c r="Z2657" s="412"/>
      <c r="AA2657" s="412"/>
      <c r="AB2657" s="422"/>
      <c r="AC2657" s="412"/>
      <c r="AD2657" s="412"/>
      <c r="AE2657" s="412"/>
      <c r="AF2657" s="412"/>
      <c r="AG2657" s="412"/>
      <c r="AH2657" s="412"/>
      <c r="AI2657" s="413"/>
    </row>
    <row r="2658" spans="1:35" s="154" customFormat="1">
      <c r="A2658" s="413"/>
      <c r="B2658" s="413"/>
      <c r="C2658" s="426"/>
      <c r="D2658" s="413"/>
      <c r="E2658" s="413"/>
      <c r="F2658" s="413"/>
      <c r="G2658" s="419"/>
      <c r="H2658" s="419"/>
      <c r="I2658" s="413"/>
      <c r="J2658" s="420"/>
      <c r="K2658" s="413"/>
      <c r="L2658" s="426"/>
      <c r="M2658" s="413"/>
      <c r="N2658" s="421"/>
      <c r="O2658" s="421"/>
      <c r="P2658" s="414"/>
      <c r="Q2658" s="413"/>
      <c r="R2658" s="412"/>
      <c r="S2658" s="413"/>
      <c r="T2658" s="413"/>
      <c r="U2658" s="412"/>
      <c r="V2658" s="412"/>
      <c r="W2658" s="413"/>
      <c r="X2658" s="413"/>
      <c r="Y2658" s="413"/>
      <c r="Z2658" s="412"/>
      <c r="AA2658" s="412"/>
      <c r="AB2658" s="422"/>
      <c r="AC2658" s="412"/>
      <c r="AD2658" s="412"/>
      <c r="AE2658" s="412"/>
      <c r="AF2658" s="412"/>
      <c r="AG2658" s="412"/>
      <c r="AH2658" s="412"/>
      <c r="AI2658" s="413"/>
    </row>
    <row r="2659" spans="1:35" s="154" customFormat="1">
      <c r="A2659" s="413"/>
      <c r="B2659" s="413"/>
      <c r="C2659" s="426"/>
      <c r="D2659" s="413"/>
      <c r="E2659" s="423"/>
      <c r="F2659" s="413"/>
      <c r="G2659" s="419"/>
      <c r="H2659" s="419"/>
      <c r="I2659" s="413"/>
      <c r="J2659" s="420"/>
      <c r="K2659" s="413"/>
      <c r="L2659" s="426"/>
      <c r="M2659" s="413"/>
      <c r="N2659" s="421"/>
      <c r="O2659" s="421"/>
      <c r="P2659" s="414"/>
      <c r="Q2659" s="413"/>
      <c r="R2659" s="413"/>
      <c r="S2659" s="413"/>
      <c r="T2659" s="413"/>
      <c r="U2659" s="412"/>
      <c r="V2659" s="412"/>
      <c r="W2659" s="413"/>
      <c r="X2659" s="413"/>
      <c r="Y2659" s="413"/>
      <c r="Z2659" s="412"/>
      <c r="AA2659" s="412"/>
      <c r="AB2659" s="422"/>
      <c r="AC2659" s="412"/>
      <c r="AD2659" s="412"/>
      <c r="AE2659" s="412"/>
      <c r="AF2659" s="412"/>
      <c r="AG2659" s="412"/>
      <c r="AH2659" s="412"/>
      <c r="AI2659" s="413"/>
    </row>
    <row r="2660" spans="1:35" s="154" customFormat="1">
      <c r="A2660" s="413"/>
      <c r="B2660" s="413"/>
      <c r="C2660" s="426"/>
      <c r="D2660" s="413"/>
      <c r="E2660" s="413"/>
      <c r="F2660" s="413"/>
      <c r="G2660" s="419"/>
      <c r="H2660" s="419"/>
      <c r="I2660" s="413"/>
      <c r="J2660" s="420"/>
      <c r="K2660" s="413"/>
      <c r="L2660" s="426"/>
      <c r="M2660" s="413"/>
      <c r="N2660" s="421"/>
      <c r="O2660" s="421"/>
      <c r="P2660" s="414"/>
      <c r="Q2660" s="413"/>
      <c r="R2660" s="412"/>
      <c r="S2660" s="413"/>
      <c r="T2660" s="413"/>
      <c r="U2660" s="412"/>
      <c r="V2660" s="412"/>
      <c r="W2660" s="413"/>
      <c r="X2660" s="413"/>
      <c r="Y2660" s="413"/>
      <c r="Z2660" s="412"/>
      <c r="AA2660" s="412"/>
      <c r="AB2660" s="422"/>
      <c r="AC2660" s="412"/>
      <c r="AD2660" s="412"/>
      <c r="AE2660" s="412"/>
      <c r="AF2660" s="412"/>
      <c r="AG2660" s="412"/>
      <c r="AH2660" s="412"/>
      <c r="AI2660" s="413"/>
    </row>
    <row r="2661" spans="1:35" s="154" customFormat="1">
      <c r="A2661" s="413"/>
      <c r="B2661" s="413"/>
      <c r="C2661" s="426"/>
      <c r="D2661" s="413"/>
      <c r="E2661" s="413"/>
      <c r="F2661" s="413"/>
      <c r="G2661" s="419"/>
      <c r="H2661" s="419"/>
      <c r="I2661" s="413"/>
      <c r="J2661" s="420"/>
      <c r="K2661" s="413"/>
      <c r="L2661" s="426"/>
      <c r="M2661" s="413"/>
      <c r="N2661" s="421"/>
      <c r="O2661" s="421"/>
      <c r="P2661" s="414"/>
      <c r="Q2661" s="413"/>
      <c r="R2661" s="413"/>
      <c r="S2661" s="413"/>
      <c r="T2661" s="413"/>
      <c r="U2661" s="412"/>
      <c r="V2661" s="412"/>
      <c r="W2661" s="413"/>
      <c r="X2661" s="413"/>
      <c r="Y2661" s="413"/>
      <c r="Z2661" s="412"/>
      <c r="AA2661" s="412"/>
      <c r="AB2661" s="422"/>
      <c r="AC2661" s="412"/>
      <c r="AD2661" s="412"/>
      <c r="AE2661" s="412"/>
      <c r="AF2661" s="412"/>
      <c r="AG2661" s="412"/>
      <c r="AH2661" s="412"/>
      <c r="AI2661" s="413"/>
    </row>
    <row r="2662" spans="1:35" s="154" customFormat="1">
      <c r="A2662" s="413"/>
      <c r="B2662" s="413"/>
      <c r="C2662" s="426"/>
      <c r="D2662" s="413"/>
      <c r="E2662" s="413"/>
      <c r="F2662" s="413"/>
      <c r="G2662" s="419"/>
      <c r="H2662" s="419"/>
      <c r="I2662" s="413"/>
      <c r="J2662" s="420"/>
      <c r="K2662" s="413"/>
      <c r="L2662" s="426"/>
      <c r="M2662" s="413"/>
      <c r="N2662" s="421"/>
      <c r="O2662" s="421"/>
      <c r="P2662" s="414"/>
      <c r="Q2662" s="413"/>
      <c r="R2662" s="412"/>
      <c r="S2662" s="413"/>
      <c r="T2662" s="413"/>
      <c r="U2662" s="412"/>
      <c r="V2662" s="412"/>
      <c r="W2662" s="413"/>
      <c r="X2662" s="413"/>
      <c r="Y2662" s="413"/>
      <c r="Z2662" s="412"/>
      <c r="AA2662" s="412"/>
      <c r="AB2662" s="422"/>
      <c r="AC2662" s="412"/>
      <c r="AD2662" s="412"/>
      <c r="AE2662" s="412"/>
      <c r="AF2662" s="412"/>
      <c r="AG2662" s="412"/>
      <c r="AH2662" s="412"/>
      <c r="AI2662" s="413"/>
    </row>
    <row r="2663" spans="1:35" s="154" customFormat="1">
      <c r="A2663" s="413"/>
      <c r="B2663" s="413"/>
      <c r="C2663" s="426"/>
      <c r="D2663" s="413"/>
      <c r="E2663" s="413"/>
      <c r="F2663" s="413"/>
      <c r="G2663" s="419"/>
      <c r="H2663" s="419"/>
      <c r="I2663" s="413"/>
      <c r="J2663" s="420"/>
      <c r="K2663" s="413"/>
      <c r="L2663" s="426"/>
      <c r="M2663" s="413"/>
      <c r="N2663" s="421"/>
      <c r="O2663" s="421"/>
      <c r="P2663" s="414"/>
      <c r="Q2663" s="413"/>
      <c r="R2663" s="413"/>
      <c r="S2663" s="413"/>
      <c r="T2663" s="413"/>
      <c r="U2663" s="412"/>
      <c r="V2663" s="412"/>
      <c r="W2663" s="413"/>
      <c r="X2663" s="413"/>
      <c r="Y2663" s="413"/>
      <c r="Z2663" s="412"/>
      <c r="AA2663" s="412"/>
      <c r="AB2663" s="422"/>
      <c r="AC2663" s="412"/>
      <c r="AD2663" s="412"/>
      <c r="AE2663" s="412"/>
      <c r="AF2663" s="412"/>
      <c r="AG2663" s="412"/>
      <c r="AH2663" s="412"/>
      <c r="AI2663" s="413"/>
    </row>
    <row r="2664" spans="1:35" s="154" customFormat="1">
      <c r="A2664" s="413"/>
      <c r="B2664" s="413"/>
      <c r="C2664" s="426"/>
      <c r="D2664" s="413"/>
      <c r="E2664" s="413"/>
      <c r="F2664" s="413"/>
      <c r="G2664" s="419"/>
      <c r="H2664" s="419"/>
      <c r="I2664" s="413"/>
      <c r="J2664" s="420"/>
      <c r="K2664" s="413"/>
      <c r="L2664" s="426"/>
      <c r="M2664" s="413"/>
      <c r="N2664" s="421"/>
      <c r="O2664" s="421"/>
      <c r="P2664" s="414"/>
      <c r="Q2664" s="413"/>
      <c r="R2664" s="412"/>
      <c r="S2664" s="413"/>
      <c r="T2664" s="413"/>
      <c r="U2664" s="412"/>
      <c r="V2664" s="412"/>
      <c r="W2664" s="413"/>
      <c r="X2664" s="413"/>
      <c r="Y2664" s="413"/>
      <c r="Z2664" s="412"/>
      <c r="AA2664" s="412"/>
      <c r="AB2664" s="422"/>
      <c r="AC2664" s="412"/>
      <c r="AD2664" s="412"/>
      <c r="AE2664" s="412"/>
      <c r="AF2664" s="412"/>
      <c r="AG2664" s="412"/>
      <c r="AH2664" s="412"/>
      <c r="AI2664" s="413"/>
    </row>
    <row r="2665" spans="1:35" s="154" customFormat="1">
      <c r="A2665" s="413"/>
      <c r="B2665" s="413"/>
      <c r="C2665" s="426"/>
      <c r="D2665" s="413"/>
      <c r="E2665" s="413"/>
      <c r="F2665" s="413"/>
      <c r="G2665" s="419"/>
      <c r="H2665" s="419"/>
      <c r="I2665" s="413"/>
      <c r="J2665" s="420"/>
      <c r="K2665" s="413"/>
      <c r="L2665" s="426"/>
      <c r="M2665" s="413"/>
      <c r="N2665" s="421"/>
      <c r="O2665" s="421"/>
      <c r="P2665" s="414"/>
      <c r="Q2665" s="413"/>
      <c r="R2665" s="413"/>
      <c r="S2665" s="413"/>
      <c r="T2665" s="413"/>
      <c r="U2665" s="412"/>
      <c r="V2665" s="412"/>
      <c r="W2665" s="413"/>
      <c r="X2665" s="413"/>
      <c r="Y2665" s="413"/>
      <c r="Z2665" s="412"/>
      <c r="AA2665" s="412"/>
      <c r="AB2665" s="422"/>
      <c r="AC2665" s="412"/>
      <c r="AD2665" s="412"/>
      <c r="AE2665" s="412"/>
      <c r="AF2665" s="412"/>
      <c r="AG2665" s="412"/>
      <c r="AH2665" s="412"/>
      <c r="AI2665" s="413"/>
    </row>
    <row r="2666" spans="1:35" s="154" customFormat="1">
      <c r="A2666" s="413"/>
      <c r="B2666" s="413"/>
      <c r="C2666" s="426"/>
      <c r="D2666" s="413"/>
      <c r="E2666" s="413"/>
      <c r="F2666" s="413"/>
      <c r="G2666" s="419"/>
      <c r="H2666" s="419"/>
      <c r="I2666" s="413"/>
      <c r="J2666" s="420"/>
      <c r="K2666" s="413"/>
      <c r="L2666" s="426"/>
      <c r="M2666" s="413"/>
      <c r="N2666" s="421"/>
      <c r="O2666" s="421"/>
      <c r="P2666" s="414"/>
      <c r="Q2666" s="413"/>
      <c r="R2666" s="412"/>
      <c r="S2666" s="413"/>
      <c r="T2666" s="413"/>
      <c r="U2666" s="412"/>
      <c r="V2666" s="412"/>
      <c r="W2666" s="413"/>
      <c r="X2666" s="413"/>
      <c r="Y2666" s="413"/>
      <c r="Z2666" s="412"/>
      <c r="AA2666" s="412"/>
      <c r="AB2666" s="422"/>
      <c r="AC2666" s="412"/>
      <c r="AD2666" s="412"/>
      <c r="AE2666" s="412"/>
      <c r="AF2666" s="412"/>
      <c r="AG2666" s="412"/>
      <c r="AH2666" s="412"/>
      <c r="AI2666" s="413"/>
    </row>
    <row r="2667" spans="1:35" s="154" customFormat="1">
      <c r="A2667" s="413"/>
      <c r="B2667" s="413"/>
      <c r="C2667" s="426"/>
      <c r="D2667" s="413"/>
      <c r="E2667" s="413"/>
      <c r="F2667" s="413"/>
      <c r="G2667" s="419"/>
      <c r="H2667" s="419"/>
      <c r="I2667" s="413"/>
      <c r="J2667" s="420"/>
      <c r="K2667" s="413"/>
      <c r="L2667" s="426"/>
      <c r="M2667" s="413"/>
      <c r="N2667" s="421"/>
      <c r="O2667" s="421"/>
      <c r="P2667" s="414"/>
      <c r="Q2667" s="413"/>
      <c r="R2667" s="413"/>
      <c r="S2667" s="413"/>
      <c r="T2667" s="413"/>
      <c r="U2667" s="412"/>
      <c r="V2667" s="412"/>
      <c r="W2667" s="413"/>
      <c r="X2667" s="413"/>
      <c r="Y2667" s="413"/>
      <c r="Z2667" s="412"/>
      <c r="AA2667" s="412"/>
      <c r="AB2667" s="422"/>
      <c r="AC2667" s="412"/>
      <c r="AD2667" s="412"/>
      <c r="AE2667" s="412"/>
      <c r="AF2667" s="412"/>
      <c r="AG2667" s="412"/>
      <c r="AH2667" s="412"/>
      <c r="AI2667" s="413"/>
    </row>
    <row r="2668" spans="1:35" s="154" customFormat="1">
      <c r="A2668" s="413"/>
      <c r="B2668" s="413"/>
      <c r="C2668" s="426"/>
      <c r="D2668" s="413"/>
      <c r="E2668" s="413"/>
      <c r="F2668" s="413"/>
      <c r="G2668" s="419"/>
      <c r="H2668" s="419"/>
      <c r="I2668" s="413"/>
      <c r="J2668" s="420"/>
      <c r="K2668" s="413"/>
      <c r="L2668" s="426"/>
      <c r="M2668" s="413"/>
      <c r="N2668" s="421"/>
      <c r="O2668" s="421"/>
      <c r="P2668" s="414"/>
      <c r="Q2668" s="413"/>
      <c r="R2668" s="412"/>
      <c r="S2668" s="413"/>
      <c r="T2668" s="413"/>
      <c r="U2668" s="412"/>
      <c r="V2668" s="412"/>
      <c r="W2668" s="413"/>
      <c r="X2668" s="413"/>
      <c r="Y2668" s="413"/>
      <c r="Z2668" s="412"/>
      <c r="AA2668" s="412"/>
      <c r="AB2668" s="422"/>
      <c r="AC2668" s="412"/>
      <c r="AD2668" s="412"/>
      <c r="AE2668" s="412"/>
      <c r="AF2668" s="412"/>
      <c r="AG2668" s="412"/>
      <c r="AH2668" s="412"/>
      <c r="AI2668" s="413"/>
    </row>
    <row r="2669" spans="1:35" s="154" customFormat="1">
      <c r="A2669" s="413"/>
      <c r="B2669" s="413"/>
      <c r="C2669" s="426"/>
      <c r="D2669" s="413"/>
      <c r="E2669" s="413"/>
      <c r="F2669" s="413"/>
      <c r="G2669" s="419"/>
      <c r="H2669" s="419"/>
      <c r="I2669" s="413"/>
      <c r="J2669" s="420"/>
      <c r="K2669" s="413"/>
      <c r="L2669" s="426"/>
      <c r="M2669" s="413"/>
      <c r="N2669" s="421"/>
      <c r="O2669" s="421"/>
      <c r="P2669" s="414"/>
      <c r="Q2669" s="413"/>
      <c r="R2669" s="413"/>
      <c r="S2669" s="413"/>
      <c r="T2669" s="413"/>
      <c r="U2669" s="412"/>
      <c r="V2669" s="412"/>
      <c r="W2669" s="413"/>
      <c r="X2669" s="413"/>
      <c r="Y2669" s="413"/>
      <c r="Z2669" s="412"/>
      <c r="AA2669" s="412"/>
      <c r="AB2669" s="422"/>
      <c r="AC2669" s="412"/>
      <c r="AD2669" s="412"/>
      <c r="AE2669" s="412"/>
      <c r="AF2669" s="412"/>
      <c r="AG2669" s="412"/>
      <c r="AH2669" s="412"/>
      <c r="AI2669" s="413"/>
    </row>
    <row r="2670" spans="1:35" s="154" customFormat="1">
      <c r="A2670" s="413"/>
      <c r="B2670" s="413"/>
      <c r="C2670" s="426"/>
      <c r="D2670" s="413"/>
      <c r="E2670" s="413"/>
      <c r="F2670" s="413"/>
      <c r="G2670" s="419"/>
      <c r="H2670" s="419"/>
      <c r="I2670" s="413"/>
      <c r="J2670" s="420"/>
      <c r="K2670" s="413"/>
      <c r="L2670" s="426"/>
      <c r="M2670" s="413"/>
      <c r="N2670" s="421"/>
      <c r="O2670" s="421"/>
      <c r="P2670" s="414"/>
      <c r="Q2670" s="413"/>
      <c r="R2670" s="413"/>
      <c r="S2670" s="413"/>
      <c r="T2670" s="413"/>
      <c r="U2670" s="412"/>
      <c r="V2670" s="412"/>
      <c r="W2670" s="413"/>
      <c r="X2670" s="413"/>
      <c r="Y2670" s="413"/>
      <c r="Z2670" s="413"/>
      <c r="AA2670" s="413"/>
      <c r="AB2670" s="422"/>
      <c r="AC2670" s="413"/>
      <c r="AD2670" s="428"/>
      <c r="AE2670" s="413"/>
      <c r="AF2670" s="412"/>
      <c r="AG2670" s="412"/>
      <c r="AH2670" s="413"/>
      <c r="AI2670" s="413"/>
    </row>
    <row r="2671" spans="1:35" s="154" customFormat="1">
      <c r="A2671" s="413"/>
      <c r="B2671" s="413"/>
      <c r="C2671" s="426"/>
      <c r="D2671" s="413"/>
      <c r="E2671" s="413"/>
      <c r="F2671" s="413"/>
      <c r="G2671" s="419"/>
      <c r="H2671" s="419"/>
      <c r="I2671" s="413"/>
      <c r="J2671" s="420"/>
      <c r="K2671" s="413"/>
      <c r="L2671" s="426"/>
      <c r="M2671" s="413"/>
      <c r="N2671" s="421"/>
      <c r="O2671" s="421"/>
      <c r="P2671" s="413"/>
      <c r="Q2671" s="413"/>
      <c r="R2671" s="413"/>
      <c r="S2671" s="413"/>
      <c r="T2671" s="413"/>
      <c r="U2671" s="412"/>
      <c r="V2671" s="412"/>
      <c r="W2671" s="413"/>
      <c r="X2671" s="413"/>
      <c r="Y2671" s="413"/>
      <c r="Z2671" s="412"/>
      <c r="AA2671" s="412"/>
      <c r="AB2671" s="422"/>
      <c r="AC2671" s="412"/>
      <c r="AD2671" s="412"/>
      <c r="AE2671" s="412"/>
      <c r="AF2671" s="412"/>
      <c r="AG2671" s="412"/>
      <c r="AH2671" s="412"/>
      <c r="AI2671" s="413"/>
    </row>
    <row r="2672" spans="1:35" s="154" customFormat="1">
      <c r="A2672" s="413"/>
      <c r="B2672" s="413"/>
      <c r="C2672" s="426"/>
      <c r="D2672" s="413"/>
      <c r="E2672" s="413"/>
      <c r="F2672" s="413"/>
      <c r="G2672" s="419"/>
      <c r="H2672" s="419"/>
      <c r="I2672" s="413"/>
      <c r="J2672" s="420"/>
      <c r="K2672" s="413"/>
      <c r="L2672" s="426"/>
      <c r="M2672" s="413"/>
      <c r="N2672" s="421"/>
      <c r="O2672" s="421"/>
      <c r="P2672" s="413"/>
      <c r="Q2672" s="413"/>
      <c r="R2672" s="412"/>
      <c r="S2672" s="413"/>
      <c r="T2672" s="413"/>
      <c r="U2672" s="412"/>
      <c r="V2672" s="412"/>
      <c r="W2672" s="413"/>
      <c r="X2672" s="413"/>
      <c r="Y2672" s="413"/>
      <c r="Z2672" s="412"/>
      <c r="AA2672" s="412"/>
      <c r="AB2672" s="422"/>
      <c r="AC2672" s="412"/>
      <c r="AD2672" s="412"/>
      <c r="AE2672" s="412"/>
      <c r="AF2672" s="412"/>
      <c r="AG2672" s="412"/>
      <c r="AH2672" s="412"/>
      <c r="AI2672" s="413"/>
    </row>
    <row r="2673" spans="1:35" s="154" customFormat="1">
      <c r="A2673" s="413"/>
      <c r="B2673" s="413"/>
      <c r="C2673" s="426"/>
      <c r="D2673" s="413"/>
      <c r="E2673" s="413"/>
      <c r="F2673" s="413"/>
      <c r="G2673" s="419"/>
      <c r="H2673" s="419"/>
      <c r="I2673" s="413"/>
      <c r="J2673" s="420"/>
      <c r="K2673" s="413"/>
      <c r="L2673" s="426"/>
      <c r="M2673" s="413"/>
      <c r="N2673" s="421"/>
      <c r="O2673" s="421"/>
      <c r="P2673" s="413"/>
      <c r="Q2673" s="413"/>
      <c r="R2673" s="412"/>
      <c r="S2673" s="413"/>
      <c r="T2673" s="413"/>
      <c r="U2673" s="412"/>
      <c r="V2673" s="412"/>
      <c r="W2673" s="413"/>
      <c r="X2673" s="413"/>
      <c r="Y2673" s="413"/>
      <c r="Z2673" s="412"/>
      <c r="AA2673" s="412"/>
      <c r="AB2673" s="422"/>
      <c r="AC2673" s="412"/>
      <c r="AD2673" s="412"/>
      <c r="AE2673" s="412"/>
      <c r="AF2673" s="412"/>
      <c r="AG2673" s="412"/>
      <c r="AH2673" s="412"/>
      <c r="AI2673" s="413"/>
    </row>
    <row r="2674" spans="1:35" s="154" customFormat="1">
      <c r="A2674" s="413"/>
      <c r="B2674" s="413"/>
      <c r="C2674" s="426"/>
      <c r="D2674" s="413"/>
      <c r="E2674" s="423"/>
      <c r="F2674" s="413"/>
      <c r="G2674" s="419"/>
      <c r="H2674" s="419"/>
      <c r="I2674" s="413"/>
      <c r="J2674" s="420"/>
      <c r="K2674" s="413"/>
      <c r="L2674" s="426"/>
      <c r="M2674" s="413"/>
      <c r="N2674" s="421"/>
      <c r="O2674" s="421"/>
      <c r="P2674" s="413"/>
      <c r="Q2674" s="413"/>
      <c r="R2674" s="412"/>
      <c r="S2674" s="413"/>
      <c r="T2674" s="413"/>
      <c r="U2674" s="412"/>
      <c r="V2674" s="412"/>
      <c r="W2674" s="413"/>
      <c r="X2674" s="413"/>
      <c r="Y2674" s="413"/>
      <c r="Z2674" s="412"/>
      <c r="AA2674" s="412"/>
      <c r="AB2674" s="422"/>
      <c r="AC2674" s="412"/>
      <c r="AD2674" s="412"/>
      <c r="AE2674" s="412"/>
      <c r="AF2674" s="412"/>
      <c r="AG2674" s="412"/>
      <c r="AH2674" s="412"/>
      <c r="AI2674" s="413"/>
    </row>
    <row r="2675" spans="1:35" s="154" customFormat="1">
      <c r="A2675" s="413"/>
      <c r="B2675" s="413"/>
      <c r="C2675" s="426"/>
      <c r="D2675" s="413"/>
      <c r="E2675" s="423"/>
      <c r="F2675" s="413"/>
      <c r="G2675" s="419"/>
      <c r="H2675" s="419"/>
      <c r="I2675" s="413"/>
      <c r="J2675" s="420"/>
      <c r="K2675" s="413"/>
      <c r="L2675" s="426"/>
      <c r="M2675" s="413"/>
      <c r="N2675" s="421"/>
      <c r="O2675" s="421"/>
      <c r="P2675" s="413"/>
      <c r="Q2675" s="413"/>
      <c r="R2675" s="413"/>
      <c r="S2675" s="413"/>
      <c r="T2675" s="413"/>
      <c r="U2675" s="412"/>
      <c r="V2675" s="412"/>
      <c r="W2675" s="413"/>
      <c r="X2675" s="413"/>
      <c r="Y2675" s="413"/>
      <c r="Z2675" s="412"/>
      <c r="AA2675" s="412"/>
      <c r="AB2675" s="422"/>
      <c r="AC2675" s="412"/>
      <c r="AD2675" s="412"/>
      <c r="AE2675" s="412"/>
      <c r="AF2675" s="412"/>
      <c r="AG2675" s="412"/>
      <c r="AH2675" s="412"/>
      <c r="AI2675" s="413"/>
    </row>
    <row r="2676" spans="1:35" s="154" customFormat="1">
      <c r="A2676" s="413"/>
      <c r="B2676" s="413"/>
      <c r="C2676" s="426"/>
      <c r="D2676" s="413"/>
      <c r="E2676" s="423"/>
      <c r="F2676" s="413"/>
      <c r="G2676" s="419"/>
      <c r="H2676" s="419"/>
      <c r="I2676" s="413"/>
      <c r="J2676" s="420"/>
      <c r="K2676" s="413"/>
      <c r="L2676" s="426"/>
      <c r="M2676" s="413"/>
      <c r="N2676" s="421"/>
      <c r="O2676" s="421"/>
      <c r="P2676" s="413"/>
      <c r="Q2676" s="413"/>
      <c r="R2676" s="413"/>
      <c r="S2676" s="413"/>
      <c r="T2676" s="413"/>
      <c r="U2676" s="412"/>
      <c r="V2676" s="412"/>
      <c r="W2676" s="413"/>
      <c r="X2676" s="413"/>
      <c r="Y2676" s="413"/>
      <c r="Z2676" s="413"/>
      <c r="AA2676" s="413"/>
      <c r="AB2676" s="422"/>
      <c r="AC2676" s="413"/>
      <c r="AD2676" s="428"/>
      <c r="AE2676" s="413"/>
      <c r="AF2676" s="412"/>
      <c r="AG2676" s="412"/>
      <c r="AH2676" s="413"/>
      <c r="AI2676" s="413"/>
    </row>
    <row r="2677" spans="1:35" s="154" customFormat="1">
      <c r="A2677" s="413"/>
      <c r="B2677" s="413"/>
      <c r="C2677" s="426"/>
      <c r="D2677" s="413"/>
      <c r="E2677" s="423"/>
      <c r="F2677" s="413"/>
      <c r="G2677" s="419"/>
      <c r="H2677" s="419"/>
      <c r="I2677" s="413"/>
      <c r="J2677" s="420"/>
      <c r="K2677" s="413"/>
      <c r="L2677" s="426"/>
      <c r="M2677" s="413"/>
      <c r="N2677" s="421"/>
      <c r="O2677" s="421"/>
      <c r="P2677" s="413"/>
      <c r="Q2677" s="413"/>
      <c r="R2677" s="413"/>
      <c r="S2677" s="413"/>
      <c r="T2677" s="413"/>
      <c r="U2677" s="412"/>
      <c r="V2677" s="412"/>
      <c r="W2677" s="413"/>
      <c r="X2677" s="413"/>
      <c r="Y2677" s="413"/>
      <c r="Z2677" s="412"/>
      <c r="AA2677" s="412"/>
      <c r="AB2677" s="422"/>
      <c r="AC2677" s="412"/>
      <c r="AD2677" s="412"/>
      <c r="AE2677" s="412"/>
      <c r="AF2677" s="412"/>
      <c r="AG2677" s="412"/>
      <c r="AH2677" s="412"/>
      <c r="AI2677" s="413"/>
    </row>
    <row r="2678" spans="1:35" s="154" customFormat="1">
      <c r="A2678" s="413"/>
      <c r="B2678" s="413"/>
      <c r="C2678" s="426"/>
      <c r="D2678" s="413"/>
      <c r="E2678" s="423"/>
      <c r="F2678" s="413"/>
      <c r="G2678" s="419"/>
      <c r="H2678" s="419"/>
      <c r="I2678" s="413"/>
      <c r="J2678" s="420"/>
      <c r="K2678" s="413"/>
      <c r="L2678" s="426"/>
      <c r="M2678" s="413"/>
      <c r="N2678" s="421"/>
      <c r="O2678" s="421"/>
      <c r="P2678" s="413"/>
      <c r="Q2678" s="413"/>
      <c r="R2678" s="413"/>
      <c r="S2678" s="413"/>
      <c r="T2678" s="413"/>
      <c r="U2678" s="412"/>
      <c r="V2678" s="412"/>
      <c r="W2678" s="413"/>
      <c r="X2678" s="413"/>
      <c r="Y2678" s="413"/>
      <c r="Z2678" s="412"/>
      <c r="AA2678" s="412"/>
      <c r="AB2678" s="422"/>
      <c r="AC2678" s="412"/>
      <c r="AD2678" s="412"/>
      <c r="AE2678" s="412"/>
      <c r="AF2678" s="412"/>
      <c r="AG2678" s="412"/>
      <c r="AH2678" s="412"/>
      <c r="AI2678" s="413"/>
    </row>
    <row r="2679" spans="1:35" s="154" customFormat="1">
      <c r="A2679" s="413"/>
      <c r="B2679" s="413"/>
      <c r="C2679" s="426"/>
      <c r="D2679" s="413"/>
      <c r="E2679" s="423"/>
      <c r="F2679" s="413"/>
      <c r="G2679" s="419"/>
      <c r="H2679" s="419"/>
      <c r="I2679" s="413"/>
      <c r="J2679" s="420"/>
      <c r="K2679" s="413"/>
      <c r="L2679" s="426"/>
      <c r="M2679" s="413"/>
      <c r="N2679" s="421"/>
      <c r="O2679" s="421"/>
      <c r="P2679" s="413"/>
      <c r="Q2679" s="413"/>
      <c r="R2679" s="413"/>
      <c r="S2679" s="413"/>
      <c r="T2679" s="413"/>
      <c r="U2679" s="412"/>
      <c r="V2679" s="412"/>
      <c r="W2679" s="413"/>
      <c r="X2679" s="413"/>
      <c r="Y2679" s="413"/>
      <c r="Z2679" s="412"/>
      <c r="AA2679" s="412"/>
      <c r="AB2679" s="422"/>
      <c r="AC2679" s="412"/>
      <c r="AD2679" s="412"/>
      <c r="AE2679" s="412"/>
      <c r="AF2679" s="412"/>
      <c r="AG2679" s="412"/>
      <c r="AH2679" s="412"/>
      <c r="AI2679" s="413"/>
    </row>
    <row r="2680" spans="1:35" s="154" customFormat="1">
      <c r="A2680" s="413"/>
      <c r="B2680" s="413"/>
      <c r="C2680" s="426"/>
      <c r="D2680" s="413"/>
      <c r="E2680" s="413"/>
      <c r="F2680" s="413"/>
      <c r="G2680" s="419"/>
      <c r="H2680" s="419"/>
      <c r="I2680" s="413"/>
      <c r="J2680" s="420"/>
      <c r="K2680" s="413"/>
      <c r="L2680" s="426"/>
      <c r="M2680" s="413"/>
      <c r="N2680" s="421"/>
      <c r="O2680" s="421"/>
      <c r="P2680" s="413"/>
      <c r="Q2680" s="413"/>
      <c r="R2680" s="413"/>
      <c r="S2680" s="413"/>
      <c r="T2680" s="413"/>
      <c r="U2680" s="412"/>
      <c r="V2680" s="412"/>
      <c r="W2680" s="413"/>
      <c r="X2680" s="413"/>
      <c r="Y2680" s="413"/>
      <c r="Z2680" s="412"/>
      <c r="AA2680" s="412"/>
      <c r="AB2680" s="422"/>
      <c r="AC2680" s="412"/>
      <c r="AD2680" s="412"/>
      <c r="AE2680" s="412"/>
      <c r="AF2680" s="412"/>
      <c r="AG2680" s="412"/>
      <c r="AH2680" s="412"/>
      <c r="AI2680" s="413"/>
    </row>
    <row r="2681" spans="1:35" s="154" customFormat="1">
      <c r="A2681" s="413"/>
      <c r="B2681" s="413"/>
      <c r="C2681" s="426"/>
      <c r="D2681" s="413"/>
      <c r="E2681" s="413"/>
      <c r="F2681" s="413"/>
      <c r="G2681" s="419"/>
      <c r="H2681" s="419"/>
      <c r="I2681" s="413"/>
      <c r="J2681" s="420"/>
      <c r="K2681" s="413"/>
      <c r="L2681" s="426"/>
      <c r="M2681" s="413"/>
      <c r="N2681" s="421"/>
      <c r="O2681" s="421"/>
      <c r="P2681" s="413"/>
      <c r="Q2681" s="413"/>
      <c r="R2681" s="412"/>
      <c r="S2681" s="413"/>
      <c r="T2681" s="413"/>
      <c r="U2681" s="412"/>
      <c r="V2681" s="412"/>
      <c r="W2681" s="413"/>
      <c r="X2681" s="413"/>
      <c r="Y2681" s="413"/>
      <c r="Z2681" s="412"/>
      <c r="AA2681" s="412"/>
      <c r="AB2681" s="422"/>
      <c r="AC2681" s="412"/>
      <c r="AD2681" s="412"/>
      <c r="AE2681" s="412"/>
      <c r="AF2681" s="412"/>
      <c r="AG2681" s="412"/>
      <c r="AH2681" s="412"/>
      <c r="AI2681" s="413"/>
    </row>
    <row r="2682" spans="1:35" s="154" customFormat="1">
      <c r="A2682" s="413"/>
      <c r="B2682" s="413"/>
      <c r="C2682" s="426"/>
      <c r="D2682" s="413"/>
      <c r="E2682" s="413"/>
      <c r="F2682" s="413"/>
      <c r="G2682" s="419"/>
      <c r="H2682" s="419"/>
      <c r="I2682" s="413"/>
      <c r="J2682" s="420"/>
      <c r="K2682" s="413"/>
      <c r="L2682" s="426"/>
      <c r="M2682" s="413"/>
      <c r="N2682" s="421"/>
      <c r="O2682" s="421"/>
      <c r="P2682" s="413"/>
      <c r="Q2682" s="413"/>
      <c r="R2682" s="413"/>
      <c r="S2682" s="413"/>
      <c r="T2682" s="413"/>
      <c r="U2682" s="412"/>
      <c r="V2682" s="412"/>
      <c r="W2682" s="413"/>
      <c r="X2682" s="413"/>
      <c r="Y2682" s="413"/>
      <c r="Z2682" s="413"/>
      <c r="AA2682" s="413"/>
      <c r="AB2682" s="422"/>
      <c r="AC2682" s="413"/>
      <c r="AD2682" s="428"/>
      <c r="AE2682" s="413"/>
      <c r="AF2682" s="412"/>
      <c r="AG2682" s="412"/>
      <c r="AH2682" s="413"/>
      <c r="AI2682" s="413"/>
    </row>
    <row r="2683" spans="1:35" s="154" customFormat="1">
      <c r="A2683" s="413"/>
      <c r="B2683" s="413"/>
      <c r="C2683" s="426"/>
      <c r="D2683" s="413"/>
      <c r="E2683" s="413"/>
      <c r="F2683" s="413"/>
      <c r="G2683" s="419"/>
      <c r="H2683" s="419"/>
      <c r="I2683" s="413"/>
      <c r="J2683" s="420"/>
      <c r="K2683" s="413"/>
      <c r="L2683" s="426"/>
      <c r="M2683" s="413"/>
      <c r="N2683" s="421"/>
      <c r="O2683" s="421"/>
      <c r="P2683" s="413"/>
      <c r="Q2683" s="413"/>
      <c r="R2683" s="412"/>
      <c r="S2683" s="413"/>
      <c r="T2683" s="413"/>
      <c r="U2683" s="412"/>
      <c r="V2683" s="412"/>
      <c r="W2683" s="413"/>
      <c r="X2683" s="413"/>
      <c r="Y2683" s="413"/>
      <c r="Z2683" s="412"/>
      <c r="AA2683" s="412"/>
      <c r="AB2683" s="422"/>
      <c r="AC2683" s="412"/>
      <c r="AD2683" s="412"/>
      <c r="AE2683" s="412"/>
      <c r="AF2683" s="412"/>
      <c r="AG2683" s="412"/>
      <c r="AH2683" s="412"/>
      <c r="AI2683" s="413"/>
    </row>
    <row r="2684" spans="1:35" s="154" customFormat="1">
      <c r="A2684" s="413"/>
      <c r="B2684" s="413"/>
      <c r="C2684" s="426"/>
      <c r="D2684" s="413"/>
      <c r="E2684" s="413"/>
      <c r="F2684" s="413"/>
      <c r="G2684" s="419"/>
      <c r="H2684" s="419"/>
      <c r="I2684" s="413"/>
      <c r="J2684" s="420"/>
      <c r="K2684" s="413"/>
      <c r="L2684" s="426"/>
      <c r="M2684" s="413"/>
      <c r="N2684" s="421"/>
      <c r="O2684" s="421"/>
      <c r="P2684" s="413"/>
      <c r="Q2684" s="413"/>
      <c r="R2684" s="413"/>
      <c r="S2684" s="413"/>
      <c r="T2684" s="413"/>
      <c r="U2684" s="412"/>
      <c r="V2684" s="412"/>
      <c r="W2684" s="413"/>
      <c r="X2684" s="413"/>
      <c r="Y2684" s="413"/>
      <c r="Z2684" s="412"/>
      <c r="AA2684" s="412"/>
      <c r="AB2684" s="422"/>
      <c r="AC2684" s="412"/>
      <c r="AD2684" s="412"/>
      <c r="AE2684" s="412"/>
      <c r="AF2684" s="412"/>
      <c r="AG2684" s="412"/>
      <c r="AH2684" s="412"/>
      <c r="AI2684" s="413"/>
    </row>
    <row r="2685" spans="1:35" s="154" customFormat="1">
      <c r="A2685" s="413"/>
      <c r="B2685" s="413"/>
      <c r="C2685" s="426"/>
      <c r="D2685" s="413"/>
      <c r="E2685" s="413"/>
      <c r="F2685" s="413"/>
      <c r="G2685" s="419"/>
      <c r="H2685" s="419"/>
      <c r="I2685" s="413"/>
      <c r="J2685" s="420"/>
      <c r="K2685" s="413"/>
      <c r="L2685" s="426"/>
      <c r="M2685" s="413"/>
      <c r="N2685" s="421"/>
      <c r="O2685" s="421"/>
      <c r="P2685" s="413"/>
      <c r="Q2685" s="413"/>
      <c r="R2685" s="412"/>
      <c r="S2685" s="413"/>
      <c r="T2685" s="413"/>
      <c r="U2685" s="412"/>
      <c r="V2685" s="412"/>
      <c r="W2685" s="413"/>
      <c r="X2685" s="413"/>
      <c r="Y2685" s="413"/>
      <c r="Z2685" s="412"/>
      <c r="AA2685" s="412"/>
      <c r="AB2685" s="422"/>
      <c r="AC2685" s="412"/>
      <c r="AD2685" s="412"/>
      <c r="AE2685" s="412"/>
      <c r="AF2685" s="412"/>
      <c r="AG2685" s="412"/>
      <c r="AH2685" s="412"/>
      <c r="AI2685" s="413"/>
    </row>
    <row r="2686" spans="1:35" s="154" customFormat="1">
      <c r="A2686" s="413"/>
      <c r="B2686" s="413"/>
      <c r="C2686" s="426"/>
      <c r="D2686" s="413"/>
      <c r="E2686" s="413"/>
      <c r="F2686" s="413"/>
      <c r="G2686" s="419"/>
      <c r="H2686" s="419"/>
      <c r="I2686" s="413"/>
      <c r="J2686" s="420"/>
      <c r="K2686" s="413"/>
      <c r="L2686" s="426"/>
      <c r="M2686" s="413"/>
      <c r="N2686" s="421"/>
      <c r="O2686" s="421"/>
      <c r="P2686" s="413"/>
      <c r="Q2686" s="413"/>
      <c r="R2686" s="413"/>
      <c r="S2686" s="413"/>
      <c r="T2686" s="413"/>
      <c r="U2686" s="412"/>
      <c r="V2686" s="412"/>
      <c r="W2686" s="413"/>
      <c r="X2686" s="413"/>
      <c r="Y2686" s="413"/>
      <c r="Z2686" s="412"/>
      <c r="AA2686" s="412"/>
      <c r="AB2686" s="422"/>
      <c r="AC2686" s="412"/>
      <c r="AD2686" s="412"/>
      <c r="AE2686" s="412"/>
      <c r="AF2686" s="412"/>
      <c r="AG2686" s="412"/>
      <c r="AH2686" s="412"/>
      <c r="AI2686" s="413"/>
    </row>
    <row r="2687" spans="1:35" s="154" customFormat="1">
      <c r="A2687" s="413"/>
      <c r="B2687" s="413"/>
      <c r="C2687" s="426"/>
      <c r="D2687" s="413"/>
      <c r="E2687" s="413"/>
      <c r="F2687" s="413"/>
      <c r="G2687" s="419"/>
      <c r="H2687" s="419"/>
      <c r="I2687" s="413"/>
      <c r="J2687" s="420"/>
      <c r="K2687" s="413"/>
      <c r="L2687" s="426"/>
      <c r="M2687" s="413"/>
      <c r="N2687" s="421"/>
      <c r="O2687" s="421"/>
      <c r="P2687" s="413"/>
      <c r="Q2687" s="413"/>
      <c r="R2687" s="412"/>
      <c r="S2687" s="413"/>
      <c r="T2687" s="413"/>
      <c r="U2687" s="412"/>
      <c r="V2687" s="412"/>
      <c r="W2687" s="413"/>
      <c r="X2687" s="413"/>
      <c r="Y2687" s="413"/>
      <c r="Z2687" s="412"/>
      <c r="AA2687" s="412"/>
      <c r="AB2687" s="422"/>
      <c r="AC2687" s="412"/>
      <c r="AD2687" s="412"/>
      <c r="AE2687" s="412"/>
      <c r="AF2687" s="412"/>
      <c r="AG2687" s="412"/>
      <c r="AH2687" s="412"/>
      <c r="AI2687" s="413"/>
    </row>
    <row r="2688" spans="1:35" s="154" customFormat="1">
      <c r="A2688" s="413"/>
      <c r="B2688" s="413"/>
      <c r="C2688" s="426"/>
      <c r="D2688" s="413"/>
      <c r="E2688" s="423"/>
      <c r="F2688" s="413"/>
      <c r="G2688" s="419"/>
      <c r="H2688" s="419"/>
      <c r="I2688" s="413"/>
      <c r="J2688" s="420"/>
      <c r="K2688" s="413"/>
      <c r="L2688" s="426"/>
      <c r="M2688" s="413"/>
      <c r="N2688" s="421"/>
      <c r="O2688" s="421"/>
      <c r="P2688" s="413"/>
      <c r="Q2688" s="413"/>
      <c r="R2688" s="413"/>
      <c r="S2688" s="413"/>
      <c r="T2688" s="413"/>
      <c r="U2688" s="412"/>
      <c r="V2688" s="412"/>
      <c r="W2688" s="413"/>
      <c r="X2688" s="413"/>
      <c r="Y2688" s="413"/>
      <c r="Z2688" s="412"/>
      <c r="AA2688" s="412"/>
      <c r="AB2688" s="422"/>
      <c r="AC2688" s="412"/>
      <c r="AD2688" s="412"/>
      <c r="AE2688" s="412"/>
      <c r="AF2688" s="412"/>
      <c r="AG2688" s="412"/>
      <c r="AH2688" s="412"/>
      <c r="AI2688" s="413"/>
    </row>
    <row r="2689" spans="1:35" s="154" customFormat="1">
      <c r="A2689" s="413"/>
      <c r="B2689" s="413"/>
      <c r="C2689" s="426"/>
      <c r="D2689" s="413"/>
      <c r="E2689" s="423"/>
      <c r="F2689" s="413"/>
      <c r="G2689" s="419"/>
      <c r="H2689" s="419"/>
      <c r="I2689" s="413"/>
      <c r="J2689" s="420"/>
      <c r="K2689" s="413"/>
      <c r="L2689" s="426"/>
      <c r="M2689" s="413"/>
      <c r="N2689" s="421"/>
      <c r="O2689" s="421"/>
      <c r="P2689" s="413"/>
      <c r="Q2689" s="413"/>
      <c r="R2689" s="412"/>
      <c r="S2689" s="413"/>
      <c r="T2689" s="413"/>
      <c r="U2689" s="412"/>
      <c r="V2689" s="412"/>
      <c r="W2689" s="413"/>
      <c r="X2689" s="413"/>
      <c r="Y2689" s="413"/>
      <c r="Z2689" s="412"/>
      <c r="AA2689" s="412"/>
      <c r="AB2689" s="422"/>
      <c r="AC2689" s="412"/>
      <c r="AD2689" s="412"/>
      <c r="AE2689" s="412"/>
      <c r="AF2689" s="412"/>
      <c r="AG2689" s="412"/>
      <c r="AH2689" s="412"/>
      <c r="AI2689" s="413"/>
    </row>
    <row r="2690" spans="1:35" s="154" customFormat="1">
      <c r="A2690" s="413"/>
      <c r="B2690" s="413"/>
      <c r="C2690" s="426"/>
      <c r="D2690" s="413"/>
      <c r="E2690" s="423"/>
      <c r="F2690" s="413"/>
      <c r="G2690" s="419"/>
      <c r="H2690" s="419"/>
      <c r="I2690" s="413"/>
      <c r="J2690" s="420"/>
      <c r="K2690" s="413"/>
      <c r="L2690" s="426"/>
      <c r="M2690" s="413"/>
      <c r="N2690" s="421"/>
      <c r="O2690" s="421"/>
      <c r="P2690" s="413"/>
      <c r="Q2690" s="413"/>
      <c r="R2690" s="413"/>
      <c r="S2690" s="413"/>
      <c r="T2690" s="413"/>
      <c r="U2690" s="412"/>
      <c r="V2690" s="412"/>
      <c r="W2690" s="413"/>
      <c r="X2690" s="413"/>
      <c r="Y2690" s="413"/>
      <c r="Z2690" s="412"/>
      <c r="AA2690" s="412"/>
      <c r="AB2690" s="422"/>
      <c r="AC2690" s="412"/>
      <c r="AD2690" s="412"/>
      <c r="AE2690" s="412"/>
      <c r="AF2690" s="412"/>
      <c r="AG2690" s="412"/>
      <c r="AH2690" s="412"/>
      <c r="AI2690" s="413"/>
    </row>
    <row r="2691" spans="1:35" s="154" customFormat="1">
      <c r="A2691" s="413"/>
      <c r="B2691" s="413"/>
      <c r="C2691" s="426"/>
      <c r="D2691" s="413"/>
      <c r="E2691" s="423"/>
      <c r="F2691" s="413"/>
      <c r="G2691" s="419"/>
      <c r="H2691" s="419"/>
      <c r="I2691" s="413"/>
      <c r="J2691" s="420"/>
      <c r="K2691" s="413"/>
      <c r="L2691" s="426"/>
      <c r="M2691" s="413"/>
      <c r="N2691" s="421"/>
      <c r="O2691" s="421"/>
      <c r="P2691" s="413"/>
      <c r="Q2691" s="413"/>
      <c r="R2691" s="413"/>
      <c r="S2691" s="413"/>
      <c r="T2691" s="413"/>
      <c r="U2691" s="412"/>
      <c r="V2691" s="412"/>
      <c r="W2691" s="413"/>
      <c r="X2691" s="413"/>
      <c r="Y2691" s="413"/>
      <c r="Z2691" s="413"/>
      <c r="AA2691" s="413"/>
      <c r="AB2691" s="422"/>
      <c r="AC2691" s="413"/>
      <c r="AD2691" s="428"/>
      <c r="AE2691" s="413"/>
      <c r="AF2691" s="412"/>
      <c r="AG2691" s="412"/>
      <c r="AH2691" s="413"/>
      <c r="AI2691" s="413"/>
    </row>
    <row r="2692" spans="1:35" s="154" customFormat="1">
      <c r="A2692" s="413"/>
      <c r="B2692" s="413"/>
      <c r="C2692" s="426"/>
      <c r="D2692" s="413"/>
      <c r="E2692" s="423"/>
      <c r="F2692" s="413"/>
      <c r="G2692" s="419"/>
      <c r="H2692" s="419"/>
      <c r="I2692" s="413"/>
      <c r="J2692" s="420"/>
      <c r="K2692" s="413"/>
      <c r="L2692" s="426"/>
      <c r="M2692" s="413"/>
      <c r="N2692" s="421"/>
      <c r="O2692" s="421"/>
      <c r="P2692" s="413"/>
      <c r="Q2692" s="413"/>
      <c r="R2692" s="413"/>
      <c r="S2692" s="413"/>
      <c r="T2692" s="413"/>
      <c r="U2692" s="412"/>
      <c r="V2692" s="412"/>
      <c r="W2692" s="413"/>
      <c r="X2692" s="413"/>
      <c r="Y2692" s="413"/>
      <c r="Z2692" s="412"/>
      <c r="AA2692" s="412"/>
      <c r="AB2692" s="422"/>
      <c r="AC2692" s="412"/>
      <c r="AD2692" s="412"/>
      <c r="AE2692" s="412"/>
      <c r="AF2692" s="412"/>
      <c r="AG2692" s="412"/>
      <c r="AH2692" s="412"/>
      <c r="AI2692" s="413"/>
    </row>
    <row r="2693" spans="1:35" s="154" customFormat="1">
      <c r="A2693" s="413"/>
      <c r="B2693" s="413"/>
      <c r="C2693" s="426"/>
      <c r="D2693" s="413"/>
      <c r="E2693" s="423"/>
      <c r="F2693" s="413"/>
      <c r="G2693" s="419"/>
      <c r="H2693" s="419"/>
      <c r="I2693" s="413"/>
      <c r="J2693" s="420"/>
      <c r="K2693" s="413"/>
      <c r="L2693" s="426"/>
      <c r="M2693" s="413"/>
      <c r="N2693" s="421"/>
      <c r="O2693" s="421"/>
      <c r="P2693" s="413"/>
      <c r="Q2693" s="413"/>
      <c r="R2693" s="412"/>
      <c r="S2693" s="413"/>
      <c r="T2693" s="413"/>
      <c r="U2693" s="412"/>
      <c r="V2693" s="412"/>
      <c r="W2693" s="413"/>
      <c r="X2693" s="413"/>
      <c r="Y2693" s="413"/>
      <c r="Z2693" s="412"/>
      <c r="AA2693" s="412"/>
      <c r="AB2693" s="422"/>
      <c r="AC2693" s="412"/>
      <c r="AD2693" s="412"/>
      <c r="AE2693" s="412"/>
      <c r="AF2693" s="412"/>
      <c r="AG2693" s="412"/>
      <c r="AH2693" s="412"/>
      <c r="AI2693" s="413"/>
    </row>
    <row r="2694" spans="1:35" s="154" customFormat="1">
      <c r="A2694" s="413"/>
      <c r="B2694" s="413"/>
      <c r="C2694" s="426"/>
      <c r="D2694" s="413"/>
      <c r="E2694" s="423"/>
      <c r="F2694" s="413"/>
      <c r="G2694" s="419"/>
      <c r="H2694" s="419"/>
      <c r="I2694" s="413"/>
      <c r="J2694" s="420"/>
      <c r="K2694" s="413"/>
      <c r="L2694" s="426"/>
      <c r="M2694" s="413"/>
      <c r="N2694" s="421"/>
      <c r="O2694" s="421"/>
      <c r="P2694" s="413"/>
      <c r="Q2694" s="413"/>
      <c r="R2694" s="413"/>
      <c r="S2694" s="413"/>
      <c r="T2694" s="413"/>
      <c r="U2694" s="412"/>
      <c r="V2694" s="412"/>
      <c r="W2694" s="413"/>
      <c r="X2694" s="413"/>
      <c r="Y2694" s="413"/>
      <c r="Z2694" s="412"/>
      <c r="AA2694" s="412"/>
      <c r="AB2694" s="422"/>
      <c r="AC2694" s="412"/>
      <c r="AD2694" s="412"/>
      <c r="AE2694" s="412"/>
      <c r="AF2694" s="412"/>
      <c r="AG2694" s="412"/>
      <c r="AH2694" s="412"/>
      <c r="AI2694" s="413"/>
    </row>
    <row r="2695" spans="1:35" s="154" customFormat="1">
      <c r="A2695" s="413"/>
      <c r="B2695" s="413"/>
      <c r="C2695" s="426"/>
      <c r="D2695" s="413"/>
      <c r="E2695" s="423"/>
      <c r="F2695" s="413"/>
      <c r="G2695" s="419"/>
      <c r="H2695" s="419"/>
      <c r="I2695" s="413"/>
      <c r="J2695" s="420"/>
      <c r="K2695" s="413"/>
      <c r="L2695" s="426"/>
      <c r="M2695" s="413"/>
      <c r="N2695" s="421"/>
      <c r="O2695" s="421"/>
      <c r="P2695" s="413"/>
      <c r="Q2695" s="413"/>
      <c r="R2695" s="412"/>
      <c r="S2695" s="413"/>
      <c r="T2695" s="413"/>
      <c r="U2695" s="412"/>
      <c r="V2695" s="412"/>
      <c r="W2695" s="413"/>
      <c r="X2695" s="413"/>
      <c r="Y2695" s="413"/>
      <c r="Z2695" s="412"/>
      <c r="AA2695" s="412"/>
      <c r="AB2695" s="422"/>
      <c r="AC2695" s="412"/>
      <c r="AD2695" s="412"/>
      <c r="AE2695" s="412"/>
      <c r="AF2695" s="412"/>
      <c r="AG2695" s="412"/>
      <c r="AH2695" s="412"/>
      <c r="AI2695" s="413"/>
    </row>
    <row r="2696" spans="1:35" s="154" customFormat="1">
      <c r="A2696" s="413"/>
      <c r="B2696" s="413"/>
      <c r="C2696" s="426"/>
      <c r="D2696" s="413"/>
      <c r="E2696" s="423"/>
      <c r="F2696" s="413"/>
      <c r="G2696" s="419"/>
      <c r="H2696" s="419"/>
      <c r="I2696" s="413"/>
      <c r="J2696" s="420"/>
      <c r="K2696" s="413"/>
      <c r="L2696" s="426"/>
      <c r="M2696" s="413"/>
      <c r="N2696" s="421"/>
      <c r="O2696" s="421"/>
      <c r="P2696" s="413"/>
      <c r="Q2696" s="413"/>
      <c r="R2696" s="413"/>
      <c r="S2696" s="413"/>
      <c r="T2696" s="413"/>
      <c r="U2696" s="412"/>
      <c r="V2696" s="412"/>
      <c r="W2696" s="413"/>
      <c r="X2696" s="413"/>
      <c r="Y2696" s="413"/>
      <c r="Z2696" s="412"/>
      <c r="AA2696" s="412"/>
      <c r="AB2696" s="422"/>
      <c r="AC2696" s="412"/>
      <c r="AD2696" s="412"/>
      <c r="AE2696" s="412"/>
      <c r="AF2696" s="412"/>
      <c r="AG2696" s="412"/>
      <c r="AH2696" s="412"/>
      <c r="AI2696" s="413"/>
    </row>
    <row r="2697" spans="1:35" s="154" customFormat="1">
      <c r="A2697" s="413"/>
      <c r="B2697" s="413"/>
      <c r="C2697" s="426"/>
      <c r="D2697" s="413"/>
      <c r="E2697" s="423"/>
      <c r="F2697" s="413"/>
      <c r="G2697" s="419"/>
      <c r="H2697" s="419"/>
      <c r="I2697" s="413"/>
      <c r="J2697" s="420"/>
      <c r="K2697" s="413"/>
      <c r="L2697" s="426"/>
      <c r="M2697" s="413"/>
      <c r="N2697" s="421"/>
      <c r="O2697" s="421"/>
      <c r="P2697" s="413"/>
      <c r="Q2697" s="413"/>
      <c r="R2697" s="412"/>
      <c r="S2697" s="413"/>
      <c r="T2697" s="413"/>
      <c r="U2697" s="412"/>
      <c r="V2697" s="412"/>
      <c r="W2697" s="413"/>
      <c r="X2697" s="413"/>
      <c r="Y2697" s="413"/>
      <c r="Z2697" s="412"/>
      <c r="AA2697" s="412"/>
      <c r="AB2697" s="422"/>
      <c r="AC2697" s="412"/>
      <c r="AD2697" s="412"/>
      <c r="AE2697" s="412"/>
      <c r="AF2697" s="412"/>
      <c r="AG2697" s="412"/>
      <c r="AH2697" s="412"/>
      <c r="AI2697" s="413"/>
    </row>
    <row r="2698" spans="1:35" s="154" customFormat="1">
      <c r="A2698" s="413"/>
      <c r="B2698" s="413"/>
      <c r="C2698" s="426"/>
      <c r="D2698" s="413"/>
      <c r="E2698" s="423"/>
      <c r="F2698" s="413"/>
      <c r="G2698" s="419"/>
      <c r="H2698" s="419"/>
      <c r="I2698" s="413"/>
      <c r="J2698" s="420"/>
      <c r="K2698" s="413"/>
      <c r="L2698" s="426"/>
      <c r="M2698" s="413"/>
      <c r="N2698" s="421"/>
      <c r="O2698" s="421"/>
      <c r="P2698" s="413"/>
      <c r="Q2698" s="413"/>
      <c r="R2698" s="413"/>
      <c r="S2698" s="413"/>
      <c r="T2698" s="413"/>
      <c r="U2698" s="412"/>
      <c r="V2698" s="412"/>
      <c r="W2698" s="413"/>
      <c r="X2698" s="413"/>
      <c r="Y2698" s="413"/>
      <c r="Z2698" s="412"/>
      <c r="AA2698" s="412"/>
      <c r="AB2698" s="422"/>
      <c r="AC2698" s="412"/>
      <c r="AD2698" s="412"/>
      <c r="AE2698" s="412"/>
      <c r="AF2698" s="412"/>
      <c r="AG2698" s="412"/>
      <c r="AH2698" s="412"/>
      <c r="AI2698" s="413"/>
    </row>
    <row r="2699" spans="1:35" s="154" customFormat="1">
      <c r="A2699" s="413"/>
      <c r="B2699" s="413"/>
      <c r="C2699" s="426"/>
      <c r="D2699" s="413"/>
      <c r="E2699" s="423"/>
      <c r="F2699" s="413"/>
      <c r="G2699" s="419"/>
      <c r="H2699" s="419"/>
      <c r="I2699" s="413"/>
      <c r="J2699" s="420"/>
      <c r="K2699" s="413"/>
      <c r="L2699" s="426"/>
      <c r="M2699" s="413"/>
      <c r="N2699" s="421"/>
      <c r="O2699" s="421"/>
      <c r="P2699" s="413"/>
      <c r="Q2699" s="413"/>
      <c r="R2699" s="413"/>
      <c r="S2699" s="413"/>
      <c r="T2699" s="413"/>
      <c r="U2699" s="412"/>
      <c r="V2699" s="412"/>
      <c r="W2699" s="413"/>
      <c r="X2699" s="413"/>
      <c r="Y2699" s="413"/>
      <c r="Z2699" s="413"/>
      <c r="AA2699" s="413"/>
      <c r="AB2699" s="422"/>
      <c r="AC2699" s="413"/>
      <c r="AD2699" s="428"/>
      <c r="AE2699" s="413"/>
      <c r="AF2699" s="412"/>
      <c r="AG2699" s="412"/>
      <c r="AH2699" s="413"/>
      <c r="AI2699" s="413"/>
    </row>
    <row r="2700" spans="1:35" s="154" customFormat="1">
      <c r="A2700" s="413"/>
      <c r="B2700" s="413"/>
      <c r="C2700" s="426"/>
      <c r="D2700" s="413"/>
      <c r="E2700" s="423"/>
      <c r="F2700" s="413"/>
      <c r="G2700" s="419"/>
      <c r="H2700" s="419"/>
      <c r="I2700" s="413"/>
      <c r="J2700" s="420"/>
      <c r="K2700" s="413"/>
      <c r="L2700" s="426"/>
      <c r="M2700" s="413"/>
      <c r="N2700" s="421"/>
      <c r="O2700" s="421"/>
      <c r="P2700" s="413"/>
      <c r="Q2700" s="413"/>
      <c r="R2700" s="413"/>
      <c r="S2700" s="413"/>
      <c r="T2700" s="413"/>
      <c r="U2700" s="412"/>
      <c r="V2700" s="412"/>
      <c r="W2700" s="413"/>
      <c r="X2700" s="413"/>
      <c r="Y2700" s="413"/>
      <c r="Z2700" s="412"/>
      <c r="AA2700" s="412"/>
      <c r="AB2700" s="422"/>
      <c r="AC2700" s="412"/>
      <c r="AD2700" s="412"/>
      <c r="AE2700" s="412"/>
      <c r="AF2700" s="412"/>
      <c r="AG2700" s="412"/>
      <c r="AH2700" s="412"/>
      <c r="AI2700" s="413"/>
    </row>
    <row r="2701" spans="1:35" s="154" customFormat="1">
      <c r="A2701" s="413"/>
      <c r="B2701" s="413"/>
      <c r="C2701" s="426"/>
      <c r="D2701" s="413"/>
      <c r="E2701" s="423"/>
      <c r="F2701" s="413"/>
      <c r="G2701" s="419"/>
      <c r="H2701" s="419"/>
      <c r="I2701" s="413"/>
      <c r="J2701" s="420"/>
      <c r="K2701" s="413"/>
      <c r="L2701" s="426"/>
      <c r="M2701" s="413"/>
      <c r="N2701" s="421"/>
      <c r="O2701" s="421"/>
      <c r="P2701" s="413"/>
      <c r="Q2701" s="413"/>
      <c r="R2701" s="412"/>
      <c r="S2701" s="413"/>
      <c r="T2701" s="413"/>
      <c r="U2701" s="412"/>
      <c r="V2701" s="412"/>
      <c r="W2701" s="413"/>
      <c r="X2701" s="413"/>
      <c r="Y2701" s="413"/>
      <c r="Z2701" s="412"/>
      <c r="AA2701" s="412"/>
      <c r="AB2701" s="422"/>
      <c r="AC2701" s="412"/>
      <c r="AD2701" s="412"/>
      <c r="AE2701" s="412"/>
      <c r="AF2701" s="412"/>
      <c r="AG2701" s="412"/>
      <c r="AH2701" s="412"/>
      <c r="AI2701" s="413"/>
    </row>
    <row r="2702" spans="1:35" s="154" customFormat="1">
      <c r="A2702" s="413"/>
      <c r="B2702" s="413"/>
      <c r="C2702" s="426"/>
      <c r="D2702" s="413"/>
      <c r="E2702" s="423"/>
      <c r="F2702" s="413"/>
      <c r="G2702" s="419"/>
      <c r="H2702" s="419"/>
      <c r="I2702" s="413"/>
      <c r="J2702" s="420"/>
      <c r="K2702" s="413"/>
      <c r="L2702" s="426"/>
      <c r="M2702" s="413"/>
      <c r="N2702" s="421"/>
      <c r="O2702" s="421"/>
      <c r="P2702" s="413"/>
      <c r="Q2702" s="413"/>
      <c r="R2702" s="412"/>
      <c r="S2702" s="413"/>
      <c r="T2702" s="413"/>
      <c r="U2702" s="412"/>
      <c r="V2702" s="412"/>
      <c r="W2702" s="413"/>
      <c r="X2702" s="413"/>
      <c r="Y2702" s="413"/>
      <c r="Z2702" s="413"/>
      <c r="AA2702" s="413"/>
      <c r="AB2702" s="422"/>
      <c r="AC2702" s="413"/>
      <c r="AD2702" s="428"/>
      <c r="AE2702" s="413"/>
      <c r="AF2702" s="412"/>
      <c r="AG2702" s="412"/>
      <c r="AH2702" s="413"/>
      <c r="AI2702" s="413"/>
    </row>
    <row r="2703" spans="1:35" s="154" customFormat="1">
      <c r="A2703" s="413"/>
      <c r="B2703" s="413"/>
      <c r="C2703" s="426"/>
      <c r="D2703" s="413"/>
      <c r="E2703" s="423"/>
      <c r="F2703" s="413"/>
      <c r="G2703" s="419"/>
      <c r="H2703" s="419"/>
      <c r="I2703" s="413"/>
      <c r="J2703" s="420"/>
      <c r="K2703" s="413"/>
      <c r="L2703" s="426"/>
      <c r="M2703" s="413"/>
      <c r="N2703" s="421"/>
      <c r="O2703" s="421"/>
      <c r="P2703" s="413"/>
      <c r="Q2703" s="413"/>
      <c r="R2703" s="413"/>
      <c r="S2703" s="413"/>
      <c r="T2703" s="413"/>
      <c r="U2703" s="412"/>
      <c r="V2703" s="412"/>
      <c r="W2703" s="413"/>
      <c r="X2703" s="413"/>
      <c r="Y2703" s="413"/>
      <c r="Z2703" s="412"/>
      <c r="AA2703" s="412"/>
      <c r="AB2703" s="422"/>
      <c r="AC2703" s="412"/>
      <c r="AD2703" s="412"/>
      <c r="AE2703" s="412"/>
      <c r="AF2703" s="412"/>
      <c r="AG2703" s="412"/>
      <c r="AH2703" s="412"/>
      <c r="AI2703" s="413"/>
    </row>
    <row r="2704" spans="1:35" s="154" customFormat="1">
      <c r="A2704" s="413"/>
      <c r="B2704" s="413"/>
      <c r="C2704" s="426"/>
      <c r="D2704" s="413"/>
      <c r="E2704" s="423"/>
      <c r="F2704" s="413"/>
      <c r="G2704" s="419"/>
      <c r="H2704" s="419"/>
      <c r="I2704" s="413"/>
      <c r="J2704" s="420"/>
      <c r="K2704" s="413"/>
      <c r="L2704" s="426"/>
      <c r="M2704" s="413"/>
      <c r="N2704" s="421"/>
      <c r="O2704" s="421"/>
      <c r="P2704" s="413"/>
      <c r="Q2704" s="413"/>
      <c r="R2704" s="413"/>
      <c r="S2704" s="413"/>
      <c r="T2704" s="413"/>
      <c r="U2704" s="412"/>
      <c r="V2704" s="412"/>
      <c r="W2704" s="413"/>
      <c r="X2704" s="413"/>
      <c r="Y2704" s="413"/>
      <c r="Z2704" s="412"/>
      <c r="AA2704" s="412"/>
      <c r="AB2704" s="422"/>
      <c r="AC2704" s="412"/>
      <c r="AD2704" s="412"/>
      <c r="AE2704" s="412"/>
      <c r="AF2704" s="412"/>
      <c r="AG2704" s="412"/>
      <c r="AH2704" s="412"/>
      <c r="AI2704" s="413"/>
    </row>
    <row r="2705" spans="1:35" s="154" customFormat="1">
      <c r="A2705" s="413"/>
      <c r="B2705" s="413"/>
      <c r="C2705" s="426"/>
      <c r="D2705" s="413"/>
      <c r="E2705" s="423"/>
      <c r="F2705" s="413"/>
      <c r="G2705" s="419"/>
      <c r="H2705" s="419"/>
      <c r="I2705" s="413"/>
      <c r="J2705" s="420"/>
      <c r="K2705" s="413"/>
      <c r="L2705" s="426"/>
      <c r="M2705" s="413"/>
      <c r="N2705" s="421"/>
      <c r="O2705" s="421"/>
      <c r="P2705" s="413"/>
      <c r="Q2705" s="413"/>
      <c r="R2705" s="413"/>
      <c r="S2705" s="413"/>
      <c r="T2705" s="413"/>
      <c r="U2705" s="412"/>
      <c r="V2705" s="412"/>
      <c r="W2705" s="413"/>
      <c r="X2705" s="413"/>
      <c r="Y2705" s="413"/>
      <c r="Z2705" s="412"/>
      <c r="AA2705" s="412"/>
      <c r="AB2705" s="422"/>
      <c r="AC2705" s="412"/>
      <c r="AD2705" s="412"/>
      <c r="AE2705" s="412"/>
      <c r="AF2705" s="412"/>
      <c r="AG2705" s="412"/>
      <c r="AH2705" s="412"/>
      <c r="AI2705" s="413"/>
    </row>
    <row r="2706" spans="1:35" s="154" customFormat="1">
      <c r="A2706" s="413"/>
      <c r="B2706" s="413"/>
      <c r="C2706" s="426"/>
      <c r="D2706" s="413"/>
      <c r="E2706" s="423"/>
      <c r="F2706" s="413"/>
      <c r="G2706" s="419"/>
      <c r="H2706" s="419"/>
      <c r="I2706" s="413"/>
      <c r="J2706" s="420"/>
      <c r="K2706" s="413"/>
      <c r="L2706" s="426"/>
      <c r="M2706" s="413"/>
      <c r="N2706" s="421"/>
      <c r="O2706" s="421"/>
      <c r="P2706" s="413"/>
      <c r="Q2706" s="413"/>
      <c r="R2706" s="413"/>
      <c r="S2706" s="413"/>
      <c r="T2706" s="413"/>
      <c r="U2706" s="412"/>
      <c r="V2706" s="412"/>
      <c r="W2706" s="413"/>
      <c r="X2706" s="413"/>
      <c r="Y2706" s="413"/>
      <c r="Z2706" s="413"/>
      <c r="AA2706" s="413"/>
      <c r="AB2706" s="422"/>
      <c r="AC2706" s="413"/>
      <c r="AD2706" s="428"/>
      <c r="AE2706" s="413"/>
      <c r="AF2706" s="412"/>
      <c r="AG2706" s="412"/>
      <c r="AH2706" s="413"/>
      <c r="AI2706" s="413"/>
    </row>
    <row r="2707" spans="1:35" s="154" customFormat="1">
      <c r="A2707" s="413"/>
      <c r="B2707" s="413"/>
      <c r="C2707" s="426"/>
      <c r="D2707" s="413"/>
      <c r="E2707" s="423"/>
      <c r="F2707" s="413"/>
      <c r="G2707" s="419"/>
      <c r="H2707" s="419"/>
      <c r="I2707" s="413"/>
      <c r="J2707" s="420"/>
      <c r="K2707" s="413"/>
      <c r="L2707" s="426"/>
      <c r="M2707" s="413"/>
      <c r="N2707" s="421"/>
      <c r="O2707" s="421"/>
      <c r="P2707" s="413"/>
      <c r="Q2707" s="413"/>
      <c r="R2707" s="413"/>
      <c r="S2707" s="413"/>
      <c r="T2707" s="413"/>
      <c r="U2707" s="412"/>
      <c r="V2707" s="412"/>
      <c r="W2707" s="413"/>
      <c r="X2707" s="413"/>
      <c r="Y2707" s="413"/>
      <c r="Z2707" s="412"/>
      <c r="AA2707" s="412"/>
      <c r="AB2707" s="422"/>
      <c r="AC2707" s="412"/>
      <c r="AD2707" s="412"/>
      <c r="AE2707" s="412"/>
      <c r="AF2707" s="412"/>
      <c r="AG2707" s="412"/>
      <c r="AH2707" s="412"/>
      <c r="AI2707" s="413"/>
    </row>
    <row r="2708" spans="1:35" s="154" customFormat="1">
      <c r="A2708" s="413"/>
      <c r="B2708" s="413"/>
      <c r="C2708" s="426"/>
      <c r="D2708" s="413"/>
      <c r="E2708" s="423"/>
      <c r="F2708" s="413"/>
      <c r="G2708" s="419"/>
      <c r="H2708" s="419"/>
      <c r="I2708" s="413"/>
      <c r="J2708" s="420"/>
      <c r="K2708" s="413"/>
      <c r="L2708" s="426"/>
      <c r="M2708" s="413"/>
      <c r="N2708" s="421"/>
      <c r="O2708" s="421"/>
      <c r="P2708" s="413"/>
      <c r="Q2708" s="413"/>
      <c r="R2708" s="413"/>
      <c r="S2708" s="413"/>
      <c r="T2708" s="413"/>
      <c r="U2708" s="412"/>
      <c r="V2708" s="412"/>
      <c r="W2708" s="413"/>
      <c r="X2708" s="413"/>
      <c r="Y2708" s="413"/>
      <c r="Z2708" s="412"/>
      <c r="AA2708" s="412"/>
      <c r="AB2708" s="422"/>
      <c r="AC2708" s="412"/>
      <c r="AD2708" s="412"/>
      <c r="AE2708" s="412"/>
      <c r="AF2708" s="412"/>
      <c r="AG2708" s="412"/>
      <c r="AH2708" s="412"/>
      <c r="AI2708" s="413"/>
    </row>
    <row r="2709" spans="1:35" s="154" customFormat="1">
      <c r="A2709" s="413"/>
      <c r="B2709" s="413"/>
      <c r="C2709" s="426"/>
      <c r="D2709" s="413"/>
      <c r="E2709" s="423"/>
      <c r="F2709" s="413"/>
      <c r="G2709" s="419"/>
      <c r="H2709" s="419"/>
      <c r="I2709" s="413"/>
      <c r="J2709" s="420"/>
      <c r="K2709" s="413"/>
      <c r="L2709" s="426"/>
      <c r="M2709" s="413"/>
      <c r="N2709" s="421"/>
      <c r="O2709" s="421"/>
      <c r="P2709" s="413"/>
      <c r="Q2709" s="413"/>
      <c r="R2709" s="413"/>
      <c r="S2709" s="413"/>
      <c r="T2709" s="413"/>
      <c r="U2709" s="412"/>
      <c r="V2709" s="412"/>
      <c r="W2709" s="413"/>
      <c r="X2709" s="413"/>
      <c r="Y2709" s="413"/>
      <c r="Z2709" s="412"/>
      <c r="AA2709" s="412"/>
      <c r="AB2709" s="422"/>
      <c r="AC2709" s="412"/>
      <c r="AD2709" s="412"/>
      <c r="AE2709" s="412"/>
      <c r="AF2709" s="412"/>
      <c r="AG2709" s="412"/>
      <c r="AH2709" s="412"/>
      <c r="AI2709" s="413"/>
    </row>
    <row r="2710" spans="1:35" s="154" customFormat="1">
      <c r="A2710" s="413"/>
      <c r="B2710" s="413"/>
      <c r="C2710" s="426"/>
      <c r="D2710" s="413"/>
      <c r="E2710" s="423"/>
      <c r="F2710" s="413"/>
      <c r="G2710" s="419"/>
      <c r="H2710" s="419"/>
      <c r="I2710" s="413"/>
      <c r="J2710" s="420"/>
      <c r="K2710" s="413"/>
      <c r="L2710" s="426"/>
      <c r="M2710" s="413"/>
      <c r="N2710" s="421"/>
      <c r="O2710" s="421"/>
      <c r="P2710" s="413"/>
      <c r="Q2710" s="413"/>
      <c r="R2710" s="413"/>
      <c r="S2710" s="413"/>
      <c r="T2710" s="413"/>
      <c r="U2710" s="412"/>
      <c r="V2710" s="412"/>
      <c r="W2710" s="413"/>
      <c r="X2710" s="413"/>
      <c r="Y2710" s="413"/>
      <c r="Z2710" s="412"/>
      <c r="AA2710" s="412"/>
      <c r="AB2710" s="422"/>
      <c r="AC2710" s="412"/>
      <c r="AD2710" s="412"/>
      <c r="AE2710" s="412"/>
      <c r="AF2710" s="412"/>
      <c r="AG2710" s="412"/>
      <c r="AH2710" s="412"/>
      <c r="AI2710" s="413"/>
    </row>
    <row r="2711" spans="1:35" s="154" customFormat="1">
      <c r="A2711" s="413"/>
      <c r="B2711" s="413"/>
      <c r="C2711" s="426"/>
      <c r="D2711" s="413"/>
      <c r="E2711" s="423"/>
      <c r="F2711" s="413"/>
      <c r="G2711" s="419"/>
      <c r="H2711" s="419"/>
      <c r="I2711" s="413"/>
      <c r="J2711" s="420"/>
      <c r="K2711" s="413"/>
      <c r="L2711" s="426"/>
      <c r="M2711" s="413"/>
      <c r="N2711" s="421"/>
      <c r="O2711" s="421"/>
      <c r="P2711" s="413"/>
      <c r="Q2711" s="413"/>
      <c r="R2711" s="412"/>
      <c r="S2711" s="413"/>
      <c r="T2711" s="413"/>
      <c r="U2711" s="412"/>
      <c r="V2711" s="412"/>
      <c r="W2711" s="413"/>
      <c r="X2711" s="413"/>
      <c r="Y2711" s="413"/>
      <c r="Z2711" s="412"/>
      <c r="AA2711" s="412"/>
      <c r="AB2711" s="422"/>
      <c r="AC2711" s="412"/>
      <c r="AD2711" s="412"/>
      <c r="AE2711" s="412"/>
      <c r="AF2711" s="412"/>
      <c r="AG2711" s="412"/>
      <c r="AH2711" s="412"/>
      <c r="AI2711" s="413"/>
    </row>
    <row r="2712" spans="1:35" s="154" customFormat="1">
      <c r="A2712" s="413"/>
      <c r="B2712" s="413"/>
      <c r="C2712" s="426"/>
      <c r="D2712" s="413"/>
      <c r="E2712" s="423"/>
      <c r="F2712" s="413"/>
      <c r="G2712" s="419"/>
      <c r="H2712" s="419"/>
      <c r="I2712" s="413"/>
      <c r="J2712" s="420"/>
      <c r="K2712" s="413"/>
      <c r="L2712" s="426"/>
      <c r="M2712" s="413"/>
      <c r="N2712" s="421"/>
      <c r="O2712" s="421"/>
      <c r="P2712" s="413"/>
      <c r="Q2712" s="413"/>
      <c r="R2712" s="413"/>
      <c r="S2712" s="413"/>
      <c r="T2712" s="413"/>
      <c r="U2712" s="412"/>
      <c r="V2712" s="412"/>
      <c r="W2712" s="413"/>
      <c r="X2712" s="413"/>
      <c r="Y2712" s="413"/>
      <c r="Z2712" s="412"/>
      <c r="AA2712" s="412"/>
      <c r="AB2712" s="422"/>
      <c r="AC2712" s="412"/>
      <c r="AD2712" s="412"/>
      <c r="AE2712" s="412"/>
      <c r="AF2712" s="412"/>
      <c r="AG2712" s="412"/>
      <c r="AH2712" s="412"/>
      <c r="AI2712" s="413"/>
    </row>
    <row r="2713" spans="1:35" s="154" customFormat="1">
      <c r="A2713" s="413"/>
      <c r="B2713" s="413"/>
      <c r="C2713" s="426"/>
      <c r="D2713" s="413"/>
      <c r="E2713" s="423"/>
      <c r="F2713" s="413"/>
      <c r="G2713" s="419"/>
      <c r="H2713" s="419"/>
      <c r="I2713" s="413"/>
      <c r="J2713" s="420"/>
      <c r="K2713" s="413"/>
      <c r="L2713" s="426"/>
      <c r="M2713" s="413"/>
      <c r="N2713" s="421"/>
      <c r="O2713" s="421"/>
      <c r="P2713" s="413"/>
      <c r="Q2713" s="413"/>
      <c r="R2713" s="412"/>
      <c r="S2713" s="413"/>
      <c r="T2713" s="413"/>
      <c r="U2713" s="412"/>
      <c r="V2713" s="412"/>
      <c r="W2713" s="413"/>
      <c r="X2713" s="413"/>
      <c r="Y2713" s="413"/>
      <c r="Z2713" s="412"/>
      <c r="AA2713" s="412"/>
      <c r="AB2713" s="422"/>
      <c r="AC2713" s="412"/>
      <c r="AD2713" s="412"/>
      <c r="AE2713" s="412"/>
      <c r="AF2713" s="412"/>
      <c r="AG2713" s="412"/>
      <c r="AH2713" s="412"/>
      <c r="AI2713" s="413"/>
    </row>
    <row r="2714" spans="1:35" s="154" customFormat="1">
      <c r="A2714" s="413"/>
      <c r="B2714" s="413"/>
      <c r="C2714" s="426"/>
      <c r="D2714" s="413"/>
      <c r="E2714" s="423"/>
      <c r="F2714" s="413"/>
      <c r="G2714" s="419"/>
      <c r="H2714" s="419"/>
      <c r="I2714" s="413"/>
      <c r="J2714" s="420"/>
      <c r="K2714" s="413"/>
      <c r="L2714" s="426"/>
      <c r="M2714" s="413"/>
      <c r="N2714" s="421"/>
      <c r="O2714" s="421"/>
      <c r="P2714" s="413"/>
      <c r="Q2714" s="413"/>
      <c r="R2714" s="413"/>
      <c r="S2714" s="413"/>
      <c r="T2714" s="413"/>
      <c r="U2714" s="412"/>
      <c r="V2714" s="412"/>
      <c r="W2714" s="413"/>
      <c r="X2714" s="413"/>
      <c r="Y2714" s="413"/>
      <c r="Z2714" s="412"/>
      <c r="AA2714" s="412"/>
      <c r="AB2714" s="422"/>
      <c r="AC2714" s="412"/>
      <c r="AD2714" s="412"/>
      <c r="AE2714" s="412"/>
      <c r="AF2714" s="412"/>
      <c r="AG2714" s="412"/>
      <c r="AH2714" s="412"/>
      <c r="AI2714" s="413"/>
    </row>
    <row r="2715" spans="1:35" s="154" customFormat="1">
      <c r="A2715" s="413"/>
      <c r="B2715" s="413"/>
      <c r="C2715" s="426"/>
      <c r="D2715" s="413"/>
      <c r="E2715" s="413"/>
      <c r="F2715" s="413"/>
      <c r="G2715" s="419"/>
      <c r="H2715" s="419"/>
      <c r="I2715" s="413"/>
      <c r="J2715" s="420"/>
      <c r="K2715" s="413"/>
      <c r="L2715" s="426"/>
      <c r="M2715" s="413"/>
      <c r="N2715" s="421"/>
      <c r="O2715" s="421"/>
      <c r="P2715" s="413"/>
      <c r="Q2715" s="413"/>
      <c r="R2715" s="412"/>
      <c r="S2715" s="413"/>
      <c r="T2715" s="413"/>
      <c r="U2715" s="412"/>
      <c r="V2715" s="412"/>
      <c r="W2715" s="413"/>
      <c r="X2715" s="413"/>
      <c r="Y2715" s="413"/>
      <c r="Z2715" s="412"/>
      <c r="AA2715" s="412"/>
      <c r="AB2715" s="422"/>
      <c r="AC2715" s="412"/>
      <c r="AD2715" s="412"/>
      <c r="AE2715" s="412"/>
      <c r="AF2715" s="412"/>
      <c r="AG2715" s="412"/>
      <c r="AH2715" s="412"/>
      <c r="AI2715" s="413"/>
    </row>
    <row r="2716" spans="1:35" s="154" customFormat="1">
      <c r="A2716" s="413"/>
      <c r="B2716" s="413"/>
      <c r="C2716" s="426"/>
      <c r="D2716" s="413"/>
      <c r="E2716" s="413"/>
      <c r="F2716" s="413"/>
      <c r="G2716" s="419"/>
      <c r="H2716" s="419"/>
      <c r="I2716" s="413"/>
      <c r="J2716" s="420"/>
      <c r="K2716" s="413"/>
      <c r="L2716" s="426"/>
      <c r="M2716" s="413"/>
      <c r="N2716" s="421"/>
      <c r="O2716" s="421"/>
      <c r="P2716" s="413"/>
      <c r="Q2716" s="413"/>
      <c r="R2716" s="413"/>
      <c r="S2716" s="413"/>
      <c r="T2716" s="413"/>
      <c r="U2716" s="412"/>
      <c r="V2716" s="412"/>
      <c r="W2716" s="413"/>
      <c r="X2716" s="413"/>
      <c r="Y2716" s="413"/>
      <c r="Z2716" s="412"/>
      <c r="AA2716" s="412"/>
      <c r="AB2716" s="422"/>
      <c r="AC2716" s="412"/>
      <c r="AD2716" s="412"/>
      <c r="AE2716" s="412"/>
      <c r="AF2716" s="412"/>
      <c r="AG2716" s="412"/>
      <c r="AH2716" s="412"/>
      <c r="AI2716" s="413"/>
    </row>
    <row r="2717" spans="1:35" s="154" customFormat="1">
      <c r="A2717" s="413"/>
      <c r="B2717" s="413"/>
      <c r="C2717" s="426"/>
      <c r="D2717" s="413"/>
      <c r="E2717" s="413"/>
      <c r="F2717" s="413"/>
      <c r="G2717" s="419"/>
      <c r="H2717" s="419"/>
      <c r="I2717" s="413"/>
      <c r="J2717" s="420"/>
      <c r="K2717" s="413"/>
      <c r="L2717" s="426"/>
      <c r="M2717" s="413"/>
      <c r="N2717" s="421"/>
      <c r="O2717" s="421"/>
      <c r="P2717" s="413"/>
      <c r="Q2717" s="413"/>
      <c r="R2717" s="412"/>
      <c r="S2717" s="413"/>
      <c r="T2717" s="413"/>
      <c r="U2717" s="412"/>
      <c r="V2717" s="412"/>
      <c r="W2717" s="413"/>
      <c r="X2717" s="413"/>
      <c r="Y2717" s="413"/>
      <c r="Z2717" s="412"/>
      <c r="AA2717" s="412"/>
      <c r="AB2717" s="422"/>
      <c r="AC2717" s="412"/>
      <c r="AD2717" s="412"/>
      <c r="AE2717" s="412"/>
      <c r="AF2717" s="412"/>
      <c r="AG2717" s="412"/>
      <c r="AH2717" s="412"/>
      <c r="AI2717" s="413"/>
    </row>
    <row r="2718" spans="1:35" s="154" customFormat="1">
      <c r="A2718" s="413"/>
      <c r="B2718" s="413"/>
      <c r="C2718" s="426"/>
      <c r="D2718" s="413"/>
      <c r="E2718" s="423"/>
      <c r="F2718" s="413"/>
      <c r="G2718" s="419"/>
      <c r="H2718" s="419"/>
      <c r="I2718" s="413"/>
      <c r="J2718" s="420"/>
      <c r="K2718" s="413"/>
      <c r="L2718" s="426"/>
      <c r="M2718" s="413"/>
      <c r="N2718" s="421"/>
      <c r="O2718" s="421"/>
      <c r="P2718" s="413"/>
      <c r="Q2718" s="413"/>
      <c r="R2718" s="413"/>
      <c r="S2718" s="413"/>
      <c r="T2718" s="413"/>
      <c r="U2718" s="412"/>
      <c r="V2718" s="412"/>
      <c r="W2718" s="413"/>
      <c r="X2718" s="413"/>
      <c r="Y2718" s="413"/>
      <c r="Z2718" s="412"/>
      <c r="AA2718" s="412"/>
      <c r="AB2718" s="422"/>
      <c r="AC2718" s="412"/>
      <c r="AD2718" s="412"/>
      <c r="AE2718" s="412"/>
      <c r="AF2718" s="412"/>
      <c r="AG2718" s="412"/>
      <c r="AH2718" s="412"/>
      <c r="AI2718" s="413"/>
    </row>
    <row r="2719" spans="1:35" s="154" customFormat="1">
      <c r="A2719" s="413"/>
      <c r="B2719" s="413"/>
      <c r="C2719" s="426"/>
      <c r="D2719" s="413"/>
      <c r="E2719" s="423"/>
      <c r="F2719" s="413"/>
      <c r="G2719" s="419"/>
      <c r="H2719" s="419"/>
      <c r="I2719" s="413"/>
      <c r="J2719" s="420"/>
      <c r="K2719" s="413"/>
      <c r="L2719" s="426"/>
      <c r="M2719" s="413"/>
      <c r="N2719" s="421"/>
      <c r="O2719" s="421"/>
      <c r="P2719" s="414"/>
      <c r="Q2719" s="413"/>
      <c r="R2719" s="412"/>
      <c r="S2719" s="413"/>
      <c r="T2719" s="413"/>
      <c r="U2719" s="412"/>
      <c r="V2719" s="412"/>
      <c r="W2719" s="413"/>
      <c r="X2719" s="413"/>
      <c r="Y2719" s="413"/>
      <c r="Z2719" s="412"/>
      <c r="AA2719" s="412"/>
      <c r="AB2719" s="422"/>
      <c r="AC2719" s="412"/>
      <c r="AD2719" s="412"/>
      <c r="AE2719" s="412"/>
      <c r="AF2719" s="412"/>
      <c r="AG2719" s="412"/>
      <c r="AH2719" s="412"/>
      <c r="AI2719" s="413"/>
    </row>
    <row r="2720" spans="1:35" s="154" customFormat="1">
      <c r="A2720" s="413"/>
      <c r="B2720" s="413"/>
      <c r="C2720" s="426"/>
      <c r="D2720" s="413"/>
      <c r="E2720" s="423"/>
      <c r="F2720" s="413"/>
      <c r="G2720" s="419"/>
      <c r="H2720" s="419"/>
      <c r="I2720" s="413"/>
      <c r="J2720" s="420"/>
      <c r="K2720" s="413"/>
      <c r="L2720" s="426"/>
      <c r="M2720" s="413"/>
      <c r="N2720" s="421"/>
      <c r="O2720" s="421"/>
      <c r="P2720" s="414"/>
      <c r="Q2720" s="413"/>
      <c r="R2720" s="413"/>
      <c r="S2720" s="413"/>
      <c r="T2720" s="413"/>
      <c r="U2720" s="412"/>
      <c r="V2720" s="412"/>
      <c r="W2720" s="413"/>
      <c r="X2720" s="413"/>
      <c r="Y2720" s="413"/>
      <c r="Z2720" s="412"/>
      <c r="AA2720" s="412"/>
      <c r="AB2720" s="422"/>
      <c r="AC2720" s="412"/>
      <c r="AD2720" s="412"/>
      <c r="AE2720" s="412"/>
      <c r="AF2720" s="412"/>
      <c r="AG2720" s="412"/>
      <c r="AH2720" s="412"/>
      <c r="AI2720" s="413"/>
    </row>
    <row r="2721" spans="1:35" s="154" customFormat="1">
      <c r="A2721" s="413"/>
      <c r="B2721" s="413"/>
      <c r="C2721" s="426"/>
      <c r="D2721" s="413"/>
      <c r="E2721" s="423"/>
      <c r="F2721" s="413"/>
      <c r="G2721" s="419"/>
      <c r="H2721" s="419"/>
      <c r="I2721" s="413"/>
      <c r="J2721" s="420"/>
      <c r="K2721" s="413"/>
      <c r="L2721" s="426"/>
      <c r="M2721" s="413"/>
      <c r="N2721" s="421"/>
      <c r="O2721" s="421"/>
      <c r="P2721" s="414"/>
      <c r="Q2721" s="413"/>
      <c r="R2721" s="413"/>
      <c r="S2721" s="413"/>
      <c r="T2721" s="413"/>
      <c r="U2721" s="412"/>
      <c r="V2721" s="412"/>
      <c r="W2721" s="413"/>
      <c r="X2721" s="413"/>
      <c r="Y2721" s="413"/>
      <c r="Z2721" s="413"/>
      <c r="AA2721" s="413"/>
      <c r="AB2721" s="422"/>
      <c r="AC2721" s="413"/>
      <c r="AD2721" s="428"/>
      <c r="AE2721" s="413"/>
      <c r="AF2721" s="412"/>
      <c r="AG2721" s="412"/>
      <c r="AH2721" s="413"/>
      <c r="AI2721" s="413"/>
    </row>
    <row r="2722" spans="1:35" s="154" customFormat="1">
      <c r="A2722" s="413"/>
      <c r="B2722" s="413"/>
      <c r="C2722" s="426"/>
      <c r="D2722" s="413"/>
      <c r="E2722" s="413"/>
      <c r="F2722" s="413"/>
      <c r="G2722" s="419"/>
      <c r="H2722" s="419"/>
      <c r="I2722" s="413"/>
      <c r="J2722" s="420"/>
      <c r="K2722" s="413"/>
      <c r="L2722" s="426"/>
      <c r="M2722" s="413"/>
      <c r="N2722" s="421"/>
      <c r="O2722" s="421"/>
      <c r="P2722" s="414"/>
      <c r="Q2722" s="413"/>
      <c r="R2722" s="413"/>
      <c r="S2722" s="413"/>
      <c r="T2722" s="413"/>
      <c r="U2722" s="412"/>
      <c r="V2722" s="412"/>
      <c r="W2722" s="413"/>
      <c r="X2722" s="413"/>
      <c r="Y2722" s="413"/>
      <c r="Z2722" s="412"/>
      <c r="AA2722" s="412"/>
      <c r="AB2722" s="422"/>
      <c r="AC2722" s="412"/>
      <c r="AD2722" s="412"/>
      <c r="AE2722" s="412"/>
      <c r="AF2722" s="412"/>
      <c r="AG2722" s="412"/>
      <c r="AH2722" s="412"/>
      <c r="AI2722" s="413"/>
    </row>
    <row r="2723" spans="1:35" s="154" customFormat="1">
      <c r="A2723" s="413"/>
      <c r="B2723" s="413"/>
      <c r="C2723" s="426"/>
      <c r="D2723" s="413"/>
      <c r="E2723" s="413"/>
      <c r="F2723" s="413"/>
      <c r="G2723" s="419"/>
      <c r="H2723" s="419"/>
      <c r="I2723" s="413"/>
      <c r="J2723" s="420"/>
      <c r="K2723" s="413"/>
      <c r="L2723" s="426"/>
      <c r="M2723" s="413"/>
      <c r="N2723" s="421"/>
      <c r="O2723" s="421"/>
      <c r="P2723" s="414"/>
      <c r="Q2723" s="413"/>
      <c r="R2723" s="413"/>
      <c r="S2723" s="413"/>
      <c r="T2723" s="413"/>
      <c r="U2723" s="412"/>
      <c r="V2723" s="412"/>
      <c r="W2723" s="413"/>
      <c r="X2723" s="413"/>
      <c r="Y2723" s="413"/>
      <c r="Z2723" s="412"/>
      <c r="AA2723" s="412"/>
      <c r="AB2723" s="422"/>
      <c r="AC2723" s="412"/>
      <c r="AD2723" s="412"/>
      <c r="AE2723" s="412"/>
      <c r="AF2723" s="412"/>
      <c r="AG2723" s="412"/>
      <c r="AH2723" s="412"/>
      <c r="AI2723" s="413"/>
    </row>
    <row r="2724" spans="1:35" s="154" customFormat="1">
      <c r="A2724" s="413"/>
      <c r="B2724" s="413"/>
      <c r="C2724" s="426"/>
      <c r="D2724" s="413"/>
      <c r="E2724" s="413"/>
      <c r="F2724" s="413"/>
      <c r="G2724" s="419"/>
      <c r="H2724" s="419"/>
      <c r="I2724" s="413"/>
      <c r="J2724" s="420"/>
      <c r="K2724" s="413"/>
      <c r="L2724" s="426"/>
      <c r="M2724" s="413"/>
      <c r="N2724" s="421"/>
      <c r="O2724" s="421"/>
      <c r="P2724" s="414"/>
      <c r="Q2724" s="413"/>
      <c r="R2724" s="412"/>
      <c r="S2724" s="413"/>
      <c r="T2724" s="413"/>
      <c r="U2724" s="412"/>
      <c r="V2724" s="412"/>
      <c r="W2724" s="413"/>
      <c r="X2724" s="413"/>
      <c r="Y2724" s="413"/>
      <c r="Z2724" s="412"/>
      <c r="AA2724" s="412"/>
      <c r="AB2724" s="422"/>
      <c r="AC2724" s="412"/>
      <c r="AD2724" s="412"/>
      <c r="AE2724" s="412"/>
      <c r="AF2724" s="412"/>
      <c r="AG2724" s="412"/>
      <c r="AH2724" s="412"/>
      <c r="AI2724" s="413"/>
    </row>
    <row r="2725" spans="1:35" s="154" customFormat="1">
      <c r="A2725" s="413"/>
      <c r="B2725" s="413"/>
      <c r="C2725" s="426"/>
      <c r="D2725" s="413"/>
      <c r="E2725" s="413"/>
      <c r="F2725" s="413"/>
      <c r="G2725" s="419"/>
      <c r="H2725" s="419"/>
      <c r="I2725" s="413"/>
      <c r="J2725" s="420"/>
      <c r="K2725" s="413"/>
      <c r="L2725" s="426"/>
      <c r="M2725" s="413"/>
      <c r="N2725" s="421"/>
      <c r="O2725" s="421"/>
      <c r="P2725" s="414"/>
      <c r="Q2725" s="413"/>
      <c r="R2725" s="413"/>
      <c r="S2725" s="413"/>
      <c r="T2725" s="413"/>
      <c r="U2725" s="412"/>
      <c r="V2725" s="412"/>
      <c r="W2725" s="413"/>
      <c r="X2725" s="413"/>
      <c r="Y2725" s="413"/>
      <c r="Z2725" s="412"/>
      <c r="AA2725" s="412"/>
      <c r="AB2725" s="422"/>
      <c r="AC2725" s="412"/>
      <c r="AD2725" s="412"/>
      <c r="AE2725" s="412"/>
      <c r="AF2725" s="412"/>
      <c r="AG2725" s="412"/>
      <c r="AH2725" s="412"/>
      <c r="AI2725" s="413"/>
    </row>
    <row r="2726" spans="1:35" s="154" customFormat="1">
      <c r="A2726" s="413"/>
      <c r="B2726" s="413"/>
      <c r="C2726" s="426"/>
      <c r="D2726" s="413"/>
      <c r="E2726" s="413"/>
      <c r="F2726" s="413"/>
      <c r="G2726" s="419"/>
      <c r="H2726" s="419"/>
      <c r="I2726" s="413"/>
      <c r="J2726" s="420"/>
      <c r="K2726" s="413"/>
      <c r="L2726" s="426"/>
      <c r="M2726" s="413"/>
      <c r="N2726" s="421"/>
      <c r="O2726" s="421"/>
      <c r="P2726" s="414"/>
      <c r="Q2726" s="413"/>
      <c r="R2726" s="412"/>
      <c r="S2726" s="413"/>
      <c r="T2726" s="413"/>
      <c r="U2726" s="412"/>
      <c r="V2726" s="412"/>
      <c r="W2726" s="413"/>
      <c r="X2726" s="413"/>
      <c r="Y2726" s="413"/>
      <c r="Z2726" s="412"/>
      <c r="AA2726" s="412"/>
      <c r="AB2726" s="422"/>
      <c r="AC2726" s="412"/>
      <c r="AD2726" s="412"/>
      <c r="AE2726" s="412"/>
      <c r="AF2726" s="412"/>
      <c r="AG2726" s="412"/>
      <c r="AH2726" s="412"/>
      <c r="AI2726" s="413"/>
    </row>
    <row r="2727" spans="1:35" s="154" customFormat="1">
      <c r="A2727" s="413"/>
      <c r="B2727" s="413"/>
      <c r="C2727" s="426"/>
      <c r="D2727" s="413"/>
      <c r="E2727" s="413"/>
      <c r="F2727" s="413"/>
      <c r="G2727" s="419"/>
      <c r="H2727" s="419"/>
      <c r="I2727" s="413"/>
      <c r="J2727" s="420"/>
      <c r="K2727" s="413"/>
      <c r="L2727" s="426"/>
      <c r="M2727" s="413"/>
      <c r="N2727" s="421"/>
      <c r="O2727" s="421"/>
      <c r="P2727" s="414"/>
      <c r="Q2727" s="413"/>
      <c r="R2727" s="413"/>
      <c r="S2727" s="413"/>
      <c r="T2727" s="413"/>
      <c r="U2727" s="412"/>
      <c r="V2727" s="412"/>
      <c r="W2727" s="413"/>
      <c r="X2727" s="413"/>
      <c r="Y2727" s="413"/>
      <c r="Z2727" s="412"/>
      <c r="AA2727" s="412"/>
      <c r="AB2727" s="422"/>
      <c r="AC2727" s="412"/>
      <c r="AD2727" s="412"/>
      <c r="AE2727" s="412"/>
      <c r="AF2727" s="412"/>
      <c r="AG2727" s="412"/>
      <c r="AH2727" s="412"/>
      <c r="AI2727" s="413"/>
    </row>
    <row r="2728" spans="1:35" s="154" customFormat="1">
      <c r="A2728" s="413"/>
      <c r="B2728" s="413"/>
      <c r="C2728" s="426"/>
      <c r="D2728" s="413"/>
      <c r="E2728" s="413"/>
      <c r="F2728" s="413"/>
      <c r="G2728" s="419"/>
      <c r="H2728" s="419"/>
      <c r="I2728" s="413"/>
      <c r="J2728" s="420"/>
      <c r="K2728" s="413"/>
      <c r="L2728" s="426"/>
      <c r="M2728" s="413"/>
      <c r="N2728" s="421"/>
      <c r="O2728" s="421"/>
      <c r="P2728" s="414"/>
      <c r="Q2728" s="413"/>
      <c r="R2728" s="412"/>
      <c r="S2728" s="413"/>
      <c r="T2728" s="413"/>
      <c r="U2728" s="412"/>
      <c r="V2728" s="412"/>
      <c r="W2728" s="413"/>
      <c r="X2728" s="413"/>
      <c r="Y2728" s="413"/>
      <c r="Z2728" s="412"/>
      <c r="AA2728" s="412"/>
      <c r="AB2728" s="422"/>
      <c r="AC2728" s="412"/>
      <c r="AD2728" s="412"/>
      <c r="AE2728" s="412"/>
      <c r="AF2728" s="412"/>
      <c r="AG2728" s="412"/>
      <c r="AH2728" s="412"/>
      <c r="AI2728" s="413"/>
    </row>
    <row r="2729" spans="1:35" s="154" customFormat="1">
      <c r="A2729" s="413"/>
      <c r="B2729" s="413"/>
      <c r="C2729" s="426"/>
      <c r="D2729" s="413"/>
      <c r="E2729" s="413"/>
      <c r="F2729" s="413"/>
      <c r="G2729" s="419"/>
      <c r="H2729" s="419"/>
      <c r="I2729" s="413"/>
      <c r="J2729" s="420"/>
      <c r="K2729" s="413"/>
      <c r="L2729" s="426"/>
      <c r="M2729" s="413"/>
      <c r="N2729" s="421"/>
      <c r="O2729" s="421"/>
      <c r="P2729" s="414"/>
      <c r="Q2729" s="413"/>
      <c r="R2729" s="413"/>
      <c r="S2729" s="413"/>
      <c r="T2729" s="413"/>
      <c r="U2729" s="412"/>
      <c r="V2729" s="412"/>
      <c r="W2729" s="413"/>
      <c r="X2729" s="413"/>
      <c r="Y2729" s="413"/>
      <c r="Z2729" s="412"/>
      <c r="AA2729" s="412"/>
      <c r="AB2729" s="422"/>
      <c r="AC2729" s="412"/>
      <c r="AD2729" s="412"/>
      <c r="AE2729" s="412"/>
      <c r="AF2729" s="412"/>
      <c r="AG2729" s="412"/>
      <c r="AH2729" s="412"/>
      <c r="AI2729" s="413"/>
    </row>
    <row r="2730" spans="1:35" s="154" customFormat="1">
      <c r="A2730" s="413"/>
      <c r="B2730" s="413"/>
      <c r="C2730" s="426"/>
      <c r="D2730" s="413"/>
      <c r="E2730" s="413"/>
      <c r="F2730" s="413"/>
      <c r="G2730" s="419"/>
      <c r="H2730" s="419"/>
      <c r="I2730" s="413"/>
      <c r="J2730" s="420"/>
      <c r="K2730" s="413"/>
      <c r="L2730" s="426"/>
      <c r="M2730" s="413"/>
      <c r="N2730" s="421"/>
      <c r="O2730" s="421"/>
      <c r="P2730" s="414"/>
      <c r="Q2730" s="413"/>
      <c r="R2730" s="412"/>
      <c r="S2730" s="413"/>
      <c r="T2730" s="413"/>
      <c r="U2730" s="412"/>
      <c r="V2730" s="412"/>
      <c r="W2730" s="413"/>
      <c r="X2730" s="413"/>
      <c r="Y2730" s="413"/>
      <c r="Z2730" s="412"/>
      <c r="AA2730" s="412"/>
      <c r="AB2730" s="422"/>
      <c r="AC2730" s="412"/>
      <c r="AD2730" s="412"/>
      <c r="AE2730" s="412"/>
      <c r="AF2730" s="412"/>
      <c r="AG2730" s="412"/>
      <c r="AH2730" s="412"/>
      <c r="AI2730" s="413"/>
    </row>
    <row r="2731" spans="1:35" s="154" customFormat="1">
      <c r="A2731" s="413"/>
      <c r="B2731" s="413"/>
      <c r="C2731" s="426"/>
      <c r="D2731" s="413"/>
      <c r="E2731" s="413"/>
      <c r="F2731" s="413"/>
      <c r="G2731" s="419"/>
      <c r="H2731" s="419"/>
      <c r="I2731" s="413"/>
      <c r="J2731" s="420"/>
      <c r="K2731" s="413"/>
      <c r="L2731" s="426"/>
      <c r="M2731" s="413"/>
      <c r="N2731" s="421"/>
      <c r="O2731" s="421"/>
      <c r="P2731" s="414"/>
      <c r="Q2731" s="413"/>
      <c r="R2731" s="413"/>
      <c r="S2731" s="413"/>
      <c r="T2731" s="413"/>
      <c r="U2731" s="412"/>
      <c r="V2731" s="412"/>
      <c r="W2731" s="413"/>
      <c r="X2731" s="413"/>
      <c r="Y2731" s="413"/>
      <c r="Z2731" s="412"/>
      <c r="AA2731" s="412"/>
      <c r="AB2731" s="422"/>
      <c r="AC2731" s="412"/>
      <c r="AD2731" s="412"/>
      <c r="AE2731" s="412"/>
      <c r="AF2731" s="412"/>
      <c r="AG2731" s="412"/>
      <c r="AH2731" s="412"/>
      <c r="AI2731" s="413"/>
    </row>
    <row r="2732" spans="1:35" s="154" customFormat="1">
      <c r="A2732" s="413"/>
      <c r="B2732" s="413"/>
      <c r="C2732" s="426"/>
      <c r="D2732" s="413"/>
      <c r="E2732" s="413"/>
      <c r="F2732" s="413"/>
      <c r="G2732" s="419"/>
      <c r="H2732" s="419"/>
      <c r="I2732" s="413"/>
      <c r="J2732" s="420"/>
      <c r="K2732" s="413"/>
      <c r="L2732" s="426"/>
      <c r="M2732" s="413"/>
      <c r="N2732" s="421"/>
      <c r="O2732" s="421"/>
      <c r="P2732" s="414"/>
      <c r="Q2732" s="413"/>
      <c r="R2732" s="412"/>
      <c r="S2732" s="413"/>
      <c r="T2732" s="413"/>
      <c r="U2732" s="412"/>
      <c r="V2732" s="412"/>
      <c r="W2732" s="413"/>
      <c r="X2732" s="413"/>
      <c r="Y2732" s="413"/>
      <c r="Z2732" s="412"/>
      <c r="AA2732" s="412"/>
      <c r="AB2732" s="422"/>
      <c r="AC2732" s="412"/>
      <c r="AD2732" s="412"/>
      <c r="AE2732" s="412"/>
      <c r="AF2732" s="412"/>
      <c r="AG2732" s="412"/>
      <c r="AH2732" s="412"/>
      <c r="AI2732" s="413"/>
    </row>
    <row r="2733" spans="1:35" s="154" customFormat="1">
      <c r="A2733" s="413"/>
      <c r="B2733" s="413"/>
      <c r="C2733" s="426"/>
      <c r="D2733" s="413"/>
      <c r="E2733" s="412"/>
      <c r="F2733" s="412"/>
      <c r="G2733" s="419"/>
      <c r="H2733" s="419"/>
      <c r="I2733" s="413"/>
      <c r="J2733" s="420"/>
      <c r="K2733" s="413"/>
      <c r="L2733" s="426"/>
      <c r="M2733" s="413"/>
      <c r="N2733" s="421"/>
      <c r="O2733" s="421"/>
      <c r="P2733" s="414"/>
      <c r="Q2733" s="413"/>
      <c r="R2733" s="413"/>
      <c r="S2733" s="413"/>
      <c r="T2733" s="413"/>
      <c r="U2733" s="412"/>
      <c r="V2733" s="412"/>
      <c r="W2733" s="413"/>
      <c r="X2733" s="413"/>
      <c r="Y2733" s="413"/>
      <c r="Z2733" s="413"/>
      <c r="AA2733" s="413"/>
      <c r="AB2733" s="422"/>
      <c r="AC2733" s="413"/>
      <c r="AD2733" s="412"/>
      <c r="AE2733" s="412"/>
      <c r="AF2733" s="412"/>
      <c r="AG2733" s="412"/>
      <c r="AH2733" s="412"/>
      <c r="AI2733" s="413"/>
    </row>
    <row r="2734" spans="1:35" s="154" customFormat="1">
      <c r="A2734" s="413"/>
      <c r="B2734" s="413"/>
      <c r="C2734" s="426"/>
      <c r="D2734" s="413"/>
      <c r="E2734" s="412"/>
      <c r="F2734" s="412"/>
      <c r="G2734" s="419"/>
      <c r="H2734" s="419"/>
      <c r="I2734" s="413"/>
      <c r="J2734" s="420"/>
      <c r="K2734" s="413"/>
      <c r="L2734" s="426"/>
      <c r="M2734" s="413"/>
      <c r="N2734" s="421"/>
      <c r="O2734" s="421"/>
      <c r="P2734" s="414"/>
      <c r="Q2734" s="413"/>
      <c r="R2734" s="413"/>
      <c r="S2734" s="413"/>
      <c r="T2734" s="413"/>
      <c r="U2734" s="412"/>
      <c r="V2734" s="412"/>
      <c r="W2734" s="413"/>
      <c r="X2734" s="413"/>
      <c r="Y2734" s="413"/>
      <c r="Z2734" s="412"/>
      <c r="AA2734" s="412"/>
      <c r="AB2734" s="422"/>
      <c r="AC2734" s="412"/>
      <c r="AD2734" s="412"/>
      <c r="AE2734" s="412"/>
      <c r="AF2734" s="412"/>
      <c r="AG2734" s="412"/>
      <c r="AH2734" s="412"/>
      <c r="AI2734" s="413"/>
    </row>
    <row r="2735" spans="1:35" s="154" customFormat="1">
      <c r="A2735" s="413"/>
      <c r="B2735" s="413"/>
      <c r="C2735" s="426"/>
      <c r="D2735" s="413"/>
      <c r="E2735" s="412"/>
      <c r="F2735" s="412"/>
      <c r="G2735" s="419"/>
      <c r="H2735" s="419"/>
      <c r="I2735" s="413"/>
      <c r="J2735" s="420"/>
      <c r="K2735" s="413"/>
      <c r="L2735" s="426"/>
      <c r="M2735" s="413"/>
      <c r="N2735" s="421"/>
      <c r="O2735" s="421"/>
      <c r="P2735" s="414"/>
      <c r="Q2735" s="413"/>
      <c r="R2735" s="412"/>
      <c r="S2735" s="413"/>
      <c r="T2735" s="413"/>
      <c r="U2735" s="412"/>
      <c r="V2735" s="412"/>
      <c r="W2735" s="413"/>
      <c r="X2735" s="413"/>
      <c r="Y2735" s="413"/>
      <c r="Z2735" s="412"/>
      <c r="AA2735" s="412"/>
      <c r="AB2735" s="422"/>
      <c r="AC2735" s="412"/>
      <c r="AD2735" s="412"/>
      <c r="AE2735" s="412"/>
      <c r="AF2735" s="412"/>
      <c r="AG2735" s="412"/>
      <c r="AH2735" s="412"/>
      <c r="AI2735" s="413"/>
    </row>
    <row r="2736" spans="1:35" s="154" customFormat="1">
      <c r="A2736" s="413"/>
      <c r="B2736" s="413"/>
      <c r="C2736" s="426"/>
      <c r="D2736" s="413"/>
      <c r="E2736" s="412"/>
      <c r="F2736" s="412"/>
      <c r="G2736" s="419"/>
      <c r="H2736" s="419"/>
      <c r="I2736" s="413"/>
      <c r="J2736" s="420"/>
      <c r="K2736" s="413"/>
      <c r="L2736" s="426"/>
      <c r="M2736" s="413"/>
      <c r="N2736" s="421"/>
      <c r="O2736" s="421"/>
      <c r="P2736" s="414"/>
      <c r="Q2736" s="413"/>
      <c r="R2736" s="413"/>
      <c r="S2736" s="413"/>
      <c r="T2736" s="413"/>
      <c r="U2736" s="412"/>
      <c r="V2736" s="412"/>
      <c r="W2736" s="413"/>
      <c r="X2736" s="413"/>
      <c r="Y2736" s="413"/>
      <c r="Z2736" s="412"/>
      <c r="AA2736" s="412"/>
      <c r="AB2736" s="422"/>
      <c r="AC2736" s="412"/>
      <c r="AD2736" s="412"/>
      <c r="AE2736" s="412"/>
      <c r="AF2736" s="412"/>
      <c r="AG2736" s="412"/>
      <c r="AH2736" s="412"/>
      <c r="AI2736" s="413"/>
    </row>
    <row r="2737" spans="1:35" s="154" customFormat="1">
      <c r="A2737" s="413"/>
      <c r="B2737" s="413"/>
      <c r="C2737" s="426"/>
      <c r="D2737" s="413"/>
      <c r="E2737" s="412"/>
      <c r="F2737" s="412"/>
      <c r="G2737" s="419"/>
      <c r="H2737" s="419"/>
      <c r="I2737" s="413"/>
      <c r="J2737" s="420"/>
      <c r="K2737" s="413"/>
      <c r="L2737" s="426"/>
      <c r="M2737" s="413"/>
      <c r="N2737" s="421"/>
      <c r="O2737" s="421"/>
      <c r="P2737" s="414"/>
      <c r="Q2737" s="413"/>
      <c r="R2737" s="412"/>
      <c r="S2737" s="413"/>
      <c r="T2737" s="413"/>
      <c r="U2737" s="412"/>
      <c r="V2737" s="412"/>
      <c r="W2737" s="413"/>
      <c r="X2737" s="413"/>
      <c r="Y2737" s="413"/>
      <c r="Z2737" s="412"/>
      <c r="AA2737" s="412"/>
      <c r="AB2737" s="422"/>
      <c r="AC2737" s="412"/>
      <c r="AD2737" s="412"/>
      <c r="AE2737" s="412"/>
      <c r="AF2737" s="412"/>
      <c r="AG2737" s="412"/>
      <c r="AH2737" s="412"/>
      <c r="AI2737" s="413"/>
    </row>
    <row r="2738" spans="1:35" s="154" customFormat="1">
      <c r="A2738" s="413"/>
      <c r="B2738" s="413"/>
      <c r="C2738" s="426"/>
      <c r="D2738" s="413"/>
      <c r="E2738" s="412"/>
      <c r="F2738" s="412"/>
      <c r="G2738" s="419"/>
      <c r="H2738" s="419"/>
      <c r="I2738" s="413"/>
      <c r="J2738" s="420"/>
      <c r="K2738" s="413"/>
      <c r="L2738" s="426"/>
      <c r="M2738" s="413"/>
      <c r="N2738" s="421"/>
      <c r="O2738" s="421"/>
      <c r="P2738" s="414"/>
      <c r="Q2738" s="413"/>
      <c r="R2738" s="413"/>
      <c r="S2738" s="413"/>
      <c r="T2738" s="413"/>
      <c r="U2738" s="412"/>
      <c r="V2738" s="412"/>
      <c r="W2738" s="413"/>
      <c r="X2738" s="413"/>
      <c r="Y2738" s="413"/>
      <c r="Z2738" s="412"/>
      <c r="AA2738" s="412"/>
      <c r="AB2738" s="422"/>
      <c r="AC2738" s="412"/>
      <c r="AD2738" s="412"/>
      <c r="AE2738" s="412"/>
      <c r="AF2738" s="412"/>
      <c r="AG2738" s="412"/>
      <c r="AH2738" s="412"/>
      <c r="AI2738" s="413"/>
    </row>
    <row r="2739" spans="1:35" s="154" customFormat="1">
      <c r="A2739" s="413"/>
      <c r="B2739" s="413"/>
      <c r="C2739" s="426"/>
      <c r="D2739" s="413"/>
      <c r="E2739" s="413"/>
      <c r="F2739" s="413"/>
      <c r="G2739" s="419"/>
      <c r="H2739" s="419"/>
      <c r="I2739" s="413"/>
      <c r="J2739" s="420"/>
      <c r="K2739" s="413"/>
      <c r="L2739" s="426"/>
      <c r="M2739" s="413"/>
      <c r="N2739" s="421"/>
      <c r="O2739" s="421"/>
      <c r="P2739" s="414"/>
      <c r="Q2739" s="413"/>
      <c r="R2739" s="413"/>
      <c r="S2739" s="413"/>
      <c r="T2739" s="413"/>
      <c r="U2739" s="412"/>
      <c r="V2739" s="412"/>
      <c r="W2739" s="413"/>
      <c r="X2739" s="413"/>
      <c r="Y2739" s="413"/>
      <c r="Z2739" s="413"/>
      <c r="AA2739" s="413"/>
      <c r="AB2739" s="422"/>
      <c r="AC2739" s="413"/>
      <c r="AD2739" s="428"/>
      <c r="AE2739" s="413"/>
      <c r="AF2739" s="412"/>
      <c r="AG2739" s="412"/>
      <c r="AH2739" s="413"/>
      <c r="AI2739" s="413"/>
    </row>
    <row r="2740" spans="1:35" s="154" customFormat="1">
      <c r="A2740" s="413"/>
      <c r="B2740" s="413"/>
      <c r="C2740" s="426"/>
      <c r="D2740" s="413"/>
      <c r="E2740" s="413"/>
      <c r="F2740" s="413"/>
      <c r="G2740" s="419"/>
      <c r="H2740" s="419"/>
      <c r="I2740" s="413"/>
      <c r="J2740" s="420"/>
      <c r="K2740" s="413"/>
      <c r="L2740" s="426"/>
      <c r="M2740" s="413"/>
      <c r="N2740" s="421"/>
      <c r="O2740" s="421"/>
      <c r="P2740" s="414"/>
      <c r="Q2740" s="413"/>
      <c r="R2740" s="413"/>
      <c r="S2740" s="413"/>
      <c r="T2740" s="413"/>
      <c r="U2740" s="412"/>
      <c r="V2740" s="412"/>
      <c r="W2740" s="413"/>
      <c r="X2740" s="413"/>
      <c r="Y2740" s="413"/>
      <c r="Z2740" s="412"/>
      <c r="AA2740" s="412"/>
      <c r="AB2740" s="422"/>
      <c r="AC2740" s="412"/>
      <c r="AD2740" s="412"/>
      <c r="AE2740" s="412"/>
      <c r="AF2740" s="412"/>
      <c r="AG2740" s="412"/>
      <c r="AH2740" s="412"/>
      <c r="AI2740" s="413"/>
    </row>
    <row r="2741" spans="1:35" s="154" customFormat="1">
      <c r="A2741" s="413"/>
      <c r="B2741" s="413"/>
      <c r="C2741" s="426"/>
      <c r="D2741" s="413"/>
      <c r="E2741" s="413"/>
      <c r="F2741" s="413"/>
      <c r="G2741" s="419"/>
      <c r="H2741" s="419"/>
      <c r="I2741" s="413"/>
      <c r="J2741" s="420"/>
      <c r="K2741" s="413"/>
      <c r="L2741" s="426"/>
      <c r="M2741" s="413"/>
      <c r="N2741" s="421"/>
      <c r="O2741" s="421"/>
      <c r="P2741" s="414"/>
      <c r="Q2741" s="413"/>
      <c r="R2741" s="413"/>
      <c r="S2741" s="413"/>
      <c r="T2741" s="413"/>
      <c r="U2741" s="412"/>
      <c r="V2741" s="412"/>
      <c r="W2741" s="413"/>
      <c r="X2741" s="413"/>
      <c r="Y2741" s="413"/>
      <c r="Z2741" s="412"/>
      <c r="AA2741" s="412"/>
      <c r="AB2741" s="422"/>
      <c r="AC2741" s="412"/>
      <c r="AD2741" s="412"/>
      <c r="AE2741" s="412"/>
      <c r="AF2741" s="412"/>
      <c r="AG2741" s="412"/>
      <c r="AH2741" s="412"/>
      <c r="AI2741" s="413"/>
    </row>
    <row r="2742" spans="1:35" s="154" customFormat="1">
      <c r="A2742" s="413"/>
      <c r="B2742" s="413"/>
      <c r="C2742" s="426"/>
      <c r="D2742" s="413"/>
      <c r="E2742" s="423"/>
      <c r="F2742" s="413"/>
      <c r="G2742" s="419"/>
      <c r="H2742" s="419"/>
      <c r="I2742" s="413"/>
      <c r="J2742" s="420"/>
      <c r="K2742" s="413"/>
      <c r="L2742" s="426"/>
      <c r="M2742" s="413"/>
      <c r="N2742" s="421"/>
      <c r="O2742" s="421"/>
      <c r="P2742" s="414"/>
      <c r="Q2742" s="413"/>
      <c r="R2742" s="413"/>
      <c r="S2742" s="413"/>
      <c r="T2742" s="413"/>
      <c r="U2742" s="412"/>
      <c r="V2742" s="412"/>
      <c r="W2742" s="413"/>
      <c r="X2742" s="413"/>
      <c r="Y2742" s="413"/>
      <c r="Z2742" s="412"/>
      <c r="AA2742" s="412"/>
      <c r="AB2742" s="422"/>
      <c r="AC2742" s="412"/>
      <c r="AD2742" s="412"/>
      <c r="AE2742" s="412"/>
      <c r="AF2742" s="412"/>
      <c r="AG2742" s="412"/>
      <c r="AH2742" s="412"/>
      <c r="AI2742" s="413"/>
    </row>
    <row r="2743" spans="1:35" s="154" customFormat="1">
      <c r="A2743" s="413"/>
      <c r="B2743" s="413"/>
      <c r="C2743" s="426"/>
      <c r="D2743" s="413"/>
      <c r="E2743" s="423"/>
      <c r="F2743" s="413"/>
      <c r="G2743" s="419"/>
      <c r="H2743" s="419"/>
      <c r="I2743" s="413"/>
      <c r="J2743" s="420"/>
      <c r="K2743" s="413"/>
      <c r="L2743" s="426"/>
      <c r="M2743" s="413"/>
      <c r="N2743" s="421"/>
      <c r="O2743" s="421"/>
      <c r="P2743" s="414"/>
      <c r="Q2743" s="413"/>
      <c r="R2743" s="413"/>
      <c r="S2743" s="413"/>
      <c r="T2743" s="413"/>
      <c r="U2743" s="412"/>
      <c r="V2743" s="412"/>
      <c r="W2743" s="413"/>
      <c r="X2743" s="413"/>
      <c r="Y2743" s="413"/>
      <c r="Z2743" s="412"/>
      <c r="AA2743" s="412"/>
      <c r="AB2743" s="422"/>
      <c r="AC2743" s="412"/>
      <c r="AD2743" s="412"/>
      <c r="AE2743" s="412"/>
      <c r="AF2743" s="412"/>
      <c r="AG2743" s="412"/>
      <c r="AH2743" s="412"/>
      <c r="AI2743" s="413"/>
    </row>
    <row r="2744" spans="1:35" s="154" customFormat="1">
      <c r="A2744" s="413"/>
      <c r="B2744" s="413"/>
      <c r="C2744" s="426"/>
      <c r="D2744" s="413"/>
      <c r="E2744" s="423"/>
      <c r="F2744" s="413"/>
      <c r="G2744" s="419"/>
      <c r="H2744" s="419"/>
      <c r="I2744" s="413"/>
      <c r="J2744" s="420"/>
      <c r="K2744" s="413"/>
      <c r="L2744" s="426"/>
      <c r="M2744" s="413"/>
      <c r="N2744" s="421"/>
      <c r="O2744" s="421"/>
      <c r="P2744" s="414"/>
      <c r="Q2744" s="413"/>
      <c r="R2744" s="413"/>
      <c r="S2744" s="413"/>
      <c r="T2744" s="413"/>
      <c r="U2744" s="412"/>
      <c r="V2744" s="412"/>
      <c r="W2744" s="413"/>
      <c r="X2744" s="413"/>
      <c r="Y2744" s="413"/>
      <c r="Z2744" s="412"/>
      <c r="AA2744" s="412"/>
      <c r="AB2744" s="422"/>
      <c r="AC2744" s="412"/>
      <c r="AD2744" s="412"/>
      <c r="AE2744" s="412"/>
      <c r="AF2744" s="412"/>
      <c r="AG2744" s="412"/>
      <c r="AH2744" s="412"/>
      <c r="AI2744" s="413"/>
    </row>
    <row r="2745" spans="1:35" s="154" customFormat="1">
      <c r="A2745" s="413"/>
      <c r="B2745" s="413"/>
      <c r="C2745" s="426"/>
      <c r="D2745" s="413"/>
      <c r="E2745" s="423"/>
      <c r="F2745" s="413"/>
      <c r="G2745" s="419"/>
      <c r="H2745" s="419"/>
      <c r="I2745" s="413"/>
      <c r="J2745" s="420"/>
      <c r="K2745" s="413"/>
      <c r="L2745" s="426"/>
      <c r="M2745" s="413"/>
      <c r="N2745" s="421"/>
      <c r="O2745" s="421"/>
      <c r="P2745" s="414"/>
      <c r="Q2745" s="413"/>
      <c r="R2745" s="412"/>
      <c r="S2745" s="413"/>
      <c r="T2745" s="413"/>
      <c r="U2745" s="412"/>
      <c r="V2745" s="412"/>
      <c r="W2745" s="413"/>
      <c r="X2745" s="413"/>
      <c r="Y2745" s="413"/>
      <c r="Z2745" s="412"/>
      <c r="AA2745" s="412"/>
      <c r="AB2745" s="422"/>
      <c r="AC2745" s="412"/>
      <c r="AD2745" s="412"/>
      <c r="AE2745" s="412"/>
      <c r="AF2745" s="412"/>
      <c r="AG2745" s="412"/>
      <c r="AH2745" s="412"/>
      <c r="AI2745" s="413"/>
    </row>
    <row r="2746" spans="1:35" s="154" customFormat="1">
      <c r="A2746" s="413"/>
      <c r="B2746" s="413"/>
      <c r="C2746" s="426"/>
      <c r="D2746" s="413"/>
      <c r="E2746" s="423"/>
      <c r="F2746" s="413"/>
      <c r="G2746" s="419"/>
      <c r="H2746" s="419"/>
      <c r="I2746" s="413"/>
      <c r="J2746" s="420"/>
      <c r="K2746" s="413"/>
      <c r="L2746" s="426"/>
      <c r="M2746" s="413"/>
      <c r="N2746" s="421"/>
      <c r="O2746" s="421"/>
      <c r="P2746" s="414"/>
      <c r="Q2746" s="413"/>
      <c r="R2746" s="413"/>
      <c r="S2746" s="413"/>
      <c r="T2746" s="413"/>
      <c r="U2746" s="412"/>
      <c r="V2746" s="412"/>
      <c r="W2746" s="413"/>
      <c r="X2746" s="413"/>
      <c r="Y2746" s="413"/>
      <c r="Z2746" s="412"/>
      <c r="AA2746" s="412"/>
      <c r="AB2746" s="422"/>
      <c r="AC2746" s="412"/>
      <c r="AD2746" s="412"/>
      <c r="AE2746" s="412"/>
      <c r="AF2746" s="412"/>
      <c r="AG2746" s="412"/>
      <c r="AH2746" s="412"/>
      <c r="AI2746" s="413"/>
    </row>
    <row r="2747" spans="1:35" s="154" customFormat="1">
      <c r="A2747" s="413"/>
      <c r="B2747" s="413"/>
      <c r="C2747" s="426"/>
      <c r="D2747" s="413"/>
      <c r="E2747" s="423"/>
      <c r="F2747" s="413"/>
      <c r="G2747" s="419"/>
      <c r="H2747" s="419"/>
      <c r="I2747" s="413"/>
      <c r="J2747" s="420"/>
      <c r="K2747" s="413"/>
      <c r="L2747" s="426"/>
      <c r="M2747" s="413"/>
      <c r="N2747" s="421"/>
      <c r="O2747" s="421"/>
      <c r="P2747" s="414"/>
      <c r="Q2747" s="413"/>
      <c r="R2747" s="412"/>
      <c r="S2747" s="413"/>
      <c r="T2747" s="413"/>
      <c r="U2747" s="412"/>
      <c r="V2747" s="412"/>
      <c r="W2747" s="413"/>
      <c r="X2747" s="413"/>
      <c r="Y2747" s="413"/>
      <c r="Z2747" s="412"/>
      <c r="AA2747" s="412"/>
      <c r="AB2747" s="422"/>
      <c r="AC2747" s="412"/>
      <c r="AD2747" s="412"/>
      <c r="AE2747" s="412"/>
      <c r="AF2747" s="412"/>
      <c r="AG2747" s="412"/>
      <c r="AH2747" s="412"/>
      <c r="AI2747" s="413"/>
    </row>
    <row r="2748" spans="1:35" s="154" customFormat="1">
      <c r="A2748" s="413"/>
      <c r="B2748" s="413"/>
      <c r="C2748" s="426"/>
      <c r="D2748" s="413"/>
      <c r="E2748" s="423"/>
      <c r="F2748" s="413"/>
      <c r="G2748" s="419"/>
      <c r="H2748" s="419"/>
      <c r="I2748" s="413"/>
      <c r="J2748" s="420"/>
      <c r="K2748" s="413"/>
      <c r="L2748" s="426"/>
      <c r="M2748" s="413"/>
      <c r="N2748" s="421"/>
      <c r="O2748" s="421"/>
      <c r="P2748" s="414"/>
      <c r="Q2748" s="413"/>
      <c r="R2748" s="413"/>
      <c r="S2748" s="413"/>
      <c r="T2748" s="413"/>
      <c r="U2748" s="412"/>
      <c r="V2748" s="412"/>
      <c r="W2748" s="413"/>
      <c r="X2748" s="413"/>
      <c r="Y2748" s="413"/>
      <c r="Z2748" s="412"/>
      <c r="AA2748" s="412"/>
      <c r="AB2748" s="422"/>
      <c r="AC2748" s="412"/>
      <c r="AD2748" s="412"/>
      <c r="AE2748" s="412"/>
      <c r="AF2748" s="412"/>
      <c r="AG2748" s="412"/>
      <c r="AH2748" s="412"/>
      <c r="AI2748" s="413"/>
    </row>
    <row r="2749" spans="1:35" s="154" customFormat="1">
      <c r="A2749" s="413"/>
      <c r="B2749" s="413"/>
      <c r="C2749" s="426"/>
      <c r="D2749" s="413"/>
      <c r="E2749" s="423"/>
      <c r="F2749" s="413"/>
      <c r="G2749" s="419"/>
      <c r="H2749" s="419"/>
      <c r="I2749" s="413"/>
      <c r="J2749" s="420"/>
      <c r="K2749" s="413"/>
      <c r="L2749" s="426"/>
      <c r="M2749" s="413"/>
      <c r="N2749" s="421"/>
      <c r="O2749" s="421"/>
      <c r="P2749" s="414"/>
      <c r="Q2749" s="413"/>
      <c r="R2749" s="413"/>
      <c r="S2749" s="413"/>
      <c r="T2749" s="413"/>
      <c r="U2749" s="412"/>
      <c r="V2749" s="412"/>
      <c r="W2749" s="413"/>
      <c r="X2749" s="413"/>
      <c r="Y2749" s="413"/>
      <c r="Z2749" s="413"/>
      <c r="AA2749" s="413"/>
      <c r="AB2749" s="422"/>
      <c r="AC2749" s="413"/>
      <c r="AD2749" s="428"/>
      <c r="AE2749" s="413"/>
      <c r="AF2749" s="412"/>
      <c r="AG2749" s="412"/>
      <c r="AH2749" s="413"/>
      <c r="AI2749" s="413"/>
    </row>
    <row r="2750" spans="1:35" s="154" customFormat="1">
      <c r="A2750" s="413"/>
      <c r="B2750" s="413"/>
      <c r="C2750" s="426"/>
      <c r="D2750" s="413"/>
      <c r="E2750" s="423"/>
      <c r="F2750" s="413"/>
      <c r="G2750" s="419"/>
      <c r="H2750" s="419"/>
      <c r="I2750" s="413"/>
      <c r="J2750" s="420"/>
      <c r="K2750" s="413"/>
      <c r="L2750" s="426"/>
      <c r="M2750" s="413"/>
      <c r="N2750" s="421"/>
      <c r="O2750" s="421"/>
      <c r="P2750" s="414"/>
      <c r="Q2750" s="413"/>
      <c r="R2750" s="413"/>
      <c r="S2750" s="413"/>
      <c r="T2750" s="413"/>
      <c r="U2750" s="412"/>
      <c r="V2750" s="412"/>
      <c r="W2750" s="413"/>
      <c r="X2750" s="413"/>
      <c r="Y2750" s="413"/>
      <c r="Z2750" s="412"/>
      <c r="AA2750" s="412"/>
      <c r="AB2750" s="422"/>
      <c r="AC2750" s="412"/>
      <c r="AD2750" s="412"/>
      <c r="AE2750" s="412"/>
      <c r="AF2750" s="412"/>
      <c r="AG2750" s="412"/>
      <c r="AH2750" s="412"/>
      <c r="AI2750" s="413"/>
    </row>
    <row r="2751" spans="1:35" s="154" customFormat="1">
      <c r="A2751" s="413"/>
      <c r="B2751" s="413"/>
      <c r="C2751" s="426"/>
      <c r="D2751" s="413"/>
      <c r="E2751" s="423"/>
      <c r="F2751" s="413"/>
      <c r="G2751" s="419"/>
      <c r="H2751" s="419"/>
      <c r="I2751" s="413"/>
      <c r="J2751" s="420"/>
      <c r="K2751" s="413"/>
      <c r="L2751" s="426"/>
      <c r="M2751" s="413"/>
      <c r="N2751" s="421"/>
      <c r="O2751" s="421"/>
      <c r="P2751" s="414"/>
      <c r="Q2751" s="413"/>
      <c r="R2751" s="413"/>
      <c r="S2751" s="413"/>
      <c r="T2751" s="413"/>
      <c r="U2751" s="412"/>
      <c r="V2751" s="412"/>
      <c r="W2751" s="413"/>
      <c r="X2751" s="413"/>
      <c r="Y2751" s="413"/>
      <c r="Z2751" s="412"/>
      <c r="AA2751" s="412"/>
      <c r="AB2751" s="422"/>
      <c r="AC2751" s="412"/>
      <c r="AD2751" s="412"/>
      <c r="AE2751" s="412"/>
      <c r="AF2751" s="412"/>
      <c r="AG2751" s="412"/>
      <c r="AH2751" s="412"/>
      <c r="AI2751" s="413"/>
    </row>
    <row r="2752" spans="1:35" s="154" customFormat="1">
      <c r="A2752" s="413"/>
      <c r="B2752" s="413"/>
      <c r="C2752" s="426"/>
      <c r="D2752" s="413"/>
      <c r="E2752" s="423"/>
      <c r="F2752" s="413"/>
      <c r="G2752" s="419"/>
      <c r="H2752" s="419"/>
      <c r="I2752" s="413"/>
      <c r="J2752" s="420"/>
      <c r="K2752" s="413"/>
      <c r="L2752" s="426"/>
      <c r="M2752" s="413"/>
      <c r="N2752" s="421"/>
      <c r="O2752" s="421"/>
      <c r="P2752" s="414"/>
      <c r="Q2752" s="413"/>
      <c r="R2752" s="412"/>
      <c r="S2752" s="413"/>
      <c r="T2752" s="413"/>
      <c r="U2752" s="412"/>
      <c r="V2752" s="412"/>
      <c r="W2752" s="413"/>
      <c r="X2752" s="413"/>
      <c r="Y2752" s="413"/>
      <c r="Z2752" s="412"/>
      <c r="AA2752" s="412"/>
      <c r="AB2752" s="422"/>
      <c r="AC2752" s="412"/>
      <c r="AD2752" s="412"/>
      <c r="AE2752" s="412"/>
      <c r="AF2752" s="412"/>
      <c r="AG2752" s="412"/>
      <c r="AH2752" s="412"/>
      <c r="AI2752" s="413"/>
    </row>
    <row r="2753" spans="1:35" s="154" customFormat="1">
      <c r="A2753" s="413"/>
      <c r="B2753" s="413"/>
      <c r="C2753" s="426"/>
      <c r="D2753" s="413"/>
      <c r="E2753" s="423"/>
      <c r="F2753" s="413"/>
      <c r="G2753" s="419"/>
      <c r="H2753" s="419"/>
      <c r="I2753" s="413"/>
      <c r="J2753" s="420"/>
      <c r="K2753" s="413"/>
      <c r="L2753" s="426"/>
      <c r="M2753" s="413"/>
      <c r="N2753" s="421"/>
      <c r="O2753" s="421"/>
      <c r="P2753" s="414"/>
      <c r="Q2753" s="413"/>
      <c r="R2753" s="413"/>
      <c r="S2753" s="413"/>
      <c r="T2753" s="413"/>
      <c r="U2753" s="412"/>
      <c r="V2753" s="412"/>
      <c r="W2753" s="413"/>
      <c r="X2753" s="413"/>
      <c r="Y2753" s="413"/>
      <c r="Z2753" s="412"/>
      <c r="AA2753" s="412"/>
      <c r="AB2753" s="422"/>
      <c r="AC2753" s="412"/>
      <c r="AD2753" s="412"/>
      <c r="AE2753" s="412"/>
      <c r="AF2753" s="412"/>
      <c r="AG2753" s="412"/>
      <c r="AH2753" s="412"/>
      <c r="AI2753" s="413"/>
    </row>
    <row r="2754" spans="1:35" s="154" customFormat="1">
      <c r="A2754" s="413"/>
      <c r="B2754" s="413"/>
      <c r="C2754" s="426"/>
      <c r="D2754" s="413"/>
      <c r="E2754" s="423"/>
      <c r="F2754" s="413"/>
      <c r="G2754" s="419"/>
      <c r="H2754" s="419"/>
      <c r="I2754" s="413"/>
      <c r="J2754" s="420"/>
      <c r="K2754" s="413"/>
      <c r="L2754" s="426"/>
      <c r="M2754" s="413"/>
      <c r="N2754" s="421"/>
      <c r="O2754" s="421"/>
      <c r="P2754" s="414"/>
      <c r="Q2754" s="413"/>
      <c r="R2754" s="412"/>
      <c r="S2754" s="413"/>
      <c r="T2754" s="413"/>
      <c r="U2754" s="412"/>
      <c r="V2754" s="412"/>
      <c r="W2754" s="413"/>
      <c r="X2754" s="413"/>
      <c r="Y2754" s="413"/>
      <c r="Z2754" s="412"/>
      <c r="AA2754" s="412"/>
      <c r="AB2754" s="422"/>
      <c r="AC2754" s="412"/>
      <c r="AD2754" s="412"/>
      <c r="AE2754" s="412"/>
      <c r="AF2754" s="412"/>
      <c r="AG2754" s="412"/>
      <c r="AH2754" s="412"/>
      <c r="AI2754" s="413"/>
    </row>
    <row r="2755" spans="1:35" s="154" customFormat="1">
      <c r="A2755" s="413"/>
      <c r="B2755" s="413"/>
      <c r="C2755" s="426"/>
      <c r="D2755" s="413"/>
      <c r="E2755" s="423"/>
      <c r="F2755" s="413"/>
      <c r="G2755" s="419"/>
      <c r="H2755" s="419"/>
      <c r="I2755" s="413"/>
      <c r="J2755" s="420"/>
      <c r="K2755" s="413"/>
      <c r="L2755" s="426"/>
      <c r="M2755" s="413"/>
      <c r="N2755" s="421"/>
      <c r="O2755" s="421"/>
      <c r="P2755" s="414"/>
      <c r="Q2755" s="413"/>
      <c r="R2755" s="413"/>
      <c r="S2755" s="413"/>
      <c r="T2755" s="413"/>
      <c r="U2755" s="412"/>
      <c r="V2755" s="412"/>
      <c r="W2755" s="413"/>
      <c r="X2755" s="413"/>
      <c r="Y2755" s="413"/>
      <c r="Z2755" s="412"/>
      <c r="AA2755" s="412"/>
      <c r="AB2755" s="422"/>
      <c r="AC2755" s="412"/>
      <c r="AD2755" s="412"/>
      <c r="AE2755" s="412"/>
      <c r="AF2755" s="412"/>
      <c r="AG2755" s="412"/>
      <c r="AH2755" s="412"/>
      <c r="AI2755" s="413"/>
    </row>
    <row r="2756" spans="1:35" s="154" customFormat="1">
      <c r="A2756" s="413"/>
      <c r="B2756" s="413"/>
      <c r="C2756" s="426"/>
      <c r="D2756" s="413"/>
      <c r="E2756" s="423"/>
      <c r="F2756" s="413"/>
      <c r="G2756" s="419"/>
      <c r="H2756" s="419"/>
      <c r="I2756" s="413"/>
      <c r="J2756" s="420"/>
      <c r="K2756" s="413"/>
      <c r="L2756" s="426"/>
      <c r="M2756" s="413"/>
      <c r="N2756" s="421"/>
      <c r="O2756" s="421"/>
      <c r="P2756" s="414"/>
      <c r="Q2756" s="413"/>
      <c r="R2756" s="412"/>
      <c r="S2756" s="413"/>
      <c r="T2756" s="413"/>
      <c r="U2756" s="412"/>
      <c r="V2756" s="412"/>
      <c r="W2756" s="413"/>
      <c r="X2756" s="413"/>
      <c r="Y2756" s="413"/>
      <c r="Z2756" s="412"/>
      <c r="AA2756" s="412"/>
      <c r="AB2756" s="422"/>
      <c r="AC2756" s="412"/>
      <c r="AD2756" s="412"/>
      <c r="AE2756" s="412"/>
      <c r="AF2756" s="412"/>
      <c r="AG2756" s="412"/>
      <c r="AH2756" s="412"/>
      <c r="AI2756" s="413"/>
    </row>
    <row r="2757" spans="1:35" s="154" customFormat="1">
      <c r="A2757" s="413"/>
      <c r="B2757" s="413"/>
      <c r="C2757" s="426"/>
      <c r="D2757" s="413"/>
      <c r="E2757" s="413"/>
      <c r="F2757" s="413"/>
      <c r="G2757" s="419"/>
      <c r="H2757" s="419"/>
      <c r="I2757" s="413"/>
      <c r="J2757" s="420"/>
      <c r="K2757" s="413"/>
      <c r="L2757" s="426"/>
      <c r="M2757" s="413"/>
      <c r="N2757" s="421"/>
      <c r="O2757" s="421"/>
      <c r="P2757" s="414"/>
      <c r="Q2757" s="413"/>
      <c r="R2757" s="413"/>
      <c r="S2757" s="413"/>
      <c r="T2757" s="413"/>
      <c r="U2757" s="412"/>
      <c r="V2757" s="412"/>
      <c r="W2757" s="413"/>
      <c r="X2757" s="413"/>
      <c r="Y2757" s="413"/>
      <c r="Z2757" s="412"/>
      <c r="AA2757" s="412"/>
      <c r="AB2757" s="422"/>
      <c r="AC2757" s="412"/>
      <c r="AD2757" s="412"/>
      <c r="AE2757" s="412"/>
      <c r="AF2757" s="412"/>
      <c r="AG2757" s="412"/>
      <c r="AH2757" s="412"/>
      <c r="AI2757" s="413"/>
    </row>
    <row r="2758" spans="1:35" s="154" customFormat="1">
      <c r="A2758" s="413"/>
      <c r="B2758" s="413"/>
      <c r="C2758" s="426"/>
      <c r="D2758" s="413"/>
      <c r="E2758" s="413"/>
      <c r="F2758" s="413"/>
      <c r="G2758" s="419"/>
      <c r="H2758" s="419"/>
      <c r="I2758" s="413"/>
      <c r="J2758" s="420"/>
      <c r="K2758" s="413"/>
      <c r="L2758" s="426"/>
      <c r="M2758" s="413"/>
      <c r="N2758" s="421"/>
      <c r="O2758" s="421"/>
      <c r="P2758" s="414"/>
      <c r="Q2758" s="413"/>
      <c r="R2758" s="412"/>
      <c r="S2758" s="413"/>
      <c r="T2758" s="413"/>
      <c r="U2758" s="412"/>
      <c r="V2758" s="412"/>
      <c r="W2758" s="413"/>
      <c r="X2758" s="413"/>
      <c r="Y2758" s="413"/>
      <c r="Z2758" s="412"/>
      <c r="AA2758" s="412"/>
      <c r="AB2758" s="422"/>
      <c r="AC2758" s="412"/>
      <c r="AD2758" s="412"/>
      <c r="AE2758" s="412"/>
      <c r="AF2758" s="412"/>
      <c r="AG2758" s="412"/>
      <c r="AH2758" s="412"/>
      <c r="AI2758" s="413"/>
    </row>
    <row r="2759" spans="1:35" s="154" customFormat="1">
      <c r="A2759" s="413"/>
      <c r="B2759" s="413"/>
      <c r="C2759" s="426"/>
      <c r="D2759" s="413"/>
      <c r="E2759" s="413"/>
      <c r="F2759" s="413"/>
      <c r="G2759" s="419"/>
      <c r="H2759" s="419"/>
      <c r="I2759" s="413"/>
      <c r="J2759" s="420"/>
      <c r="K2759" s="413"/>
      <c r="L2759" s="426"/>
      <c r="M2759" s="413"/>
      <c r="N2759" s="421"/>
      <c r="O2759" s="421"/>
      <c r="P2759" s="414"/>
      <c r="Q2759" s="413"/>
      <c r="R2759" s="413"/>
      <c r="S2759" s="413"/>
      <c r="T2759" s="413"/>
      <c r="U2759" s="412"/>
      <c r="V2759" s="412"/>
      <c r="W2759" s="413"/>
      <c r="X2759" s="413"/>
      <c r="Y2759" s="413"/>
      <c r="Z2759" s="412"/>
      <c r="AA2759" s="412"/>
      <c r="AB2759" s="422"/>
      <c r="AC2759" s="412"/>
      <c r="AD2759" s="412"/>
      <c r="AE2759" s="412"/>
      <c r="AF2759" s="412"/>
      <c r="AG2759" s="412"/>
      <c r="AH2759" s="412"/>
      <c r="AI2759" s="413"/>
    </row>
    <row r="2760" spans="1:35" s="154" customFormat="1">
      <c r="A2760" s="413"/>
      <c r="B2760" s="413"/>
      <c r="C2760" s="426"/>
      <c r="D2760" s="413"/>
      <c r="E2760" s="413"/>
      <c r="F2760" s="413"/>
      <c r="G2760" s="419"/>
      <c r="H2760" s="419"/>
      <c r="I2760" s="413"/>
      <c r="J2760" s="420"/>
      <c r="K2760" s="413"/>
      <c r="L2760" s="426"/>
      <c r="M2760" s="413"/>
      <c r="N2760" s="421"/>
      <c r="O2760" s="421"/>
      <c r="P2760" s="414"/>
      <c r="Q2760" s="413"/>
      <c r="R2760" s="412"/>
      <c r="S2760" s="413"/>
      <c r="T2760" s="413"/>
      <c r="U2760" s="412"/>
      <c r="V2760" s="412"/>
      <c r="W2760" s="413"/>
      <c r="X2760" s="413"/>
      <c r="Y2760" s="413"/>
      <c r="Z2760" s="412"/>
      <c r="AA2760" s="412"/>
      <c r="AB2760" s="422"/>
      <c r="AC2760" s="412"/>
      <c r="AD2760" s="412"/>
      <c r="AE2760" s="412"/>
      <c r="AF2760" s="412"/>
      <c r="AG2760" s="412"/>
      <c r="AH2760" s="412"/>
      <c r="AI2760" s="413"/>
    </row>
    <row r="2761" spans="1:35" s="154" customFormat="1">
      <c r="A2761" s="413"/>
      <c r="B2761" s="413"/>
      <c r="C2761" s="426"/>
      <c r="D2761" s="413"/>
      <c r="E2761" s="413"/>
      <c r="F2761" s="413"/>
      <c r="G2761" s="419"/>
      <c r="H2761" s="419"/>
      <c r="I2761" s="413"/>
      <c r="J2761" s="420"/>
      <c r="K2761" s="413"/>
      <c r="L2761" s="426"/>
      <c r="M2761" s="413"/>
      <c r="N2761" s="421"/>
      <c r="O2761" s="421"/>
      <c r="P2761" s="414"/>
      <c r="Q2761" s="413"/>
      <c r="R2761" s="413"/>
      <c r="S2761" s="413"/>
      <c r="T2761" s="413"/>
      <c r="U2761" s="412"/>
      <c r="V2761" s="412"/>
      <c r="W2761" s="413"/>
      <c r="X2761" s="413"/>
      <c r="Y2761" s="413"/>
      <c r="Z2761" s="412"/>
      <c r="AA2761" s="412"/>
      <c r="AB2761" s="422"/>
      <c r="AC2761" s="412"/>
      <c r="AD2761" s="412"/>
      <c r="AE2761" s="412"/>
      <c r="AF2761" s="412"/>
      <c r="AG2761" s="412"/>
      <c r="AH2761" s="412"/>
      <c r="AI2761" s="413"/>
    </row>
    <row r="2762" spans="1:35" s="154" customFormat="1">
      <c r="A2762" s="413"/>
      <c r="B2762" s="413"/>
      <c r="C2762" s="426"/>
      <c r="D2762" s="413"/>
      <c r="E2762" s="413"/>
      <c r="F2762" s="413"/>
      <c r="G2762" s="419"/>
      <c r="H2762" s="419"/>
      <c r="I2762" s="413"/>
      <c r="J2762" s="420"/>
      <c r="K2762" s="413"/>
      <c r="L2762" s="426"/>
      <c r="M2762" s="413"/>
      <c r="N2762" s="421"/>
      <c r="O2762" s="421"/>
      <c r="P2762" s="414"/>
      <c r="Q2762" s="413"/>
      <c r="R2762" s="413"/>
      <c r="S2762" s="413"/>
      <c r="T2762" s="413"/>
      <c r="U2762" s="412"/>
      <c r="V2762" s="412"/>
      <c r="W2762" s="413"/>
      <c r="X2762" s="413"/>
      <c r="Y2762" s="413"/>
      <c r="Z2762" s="413"/>
      <c r="AA2762" s="413"/>
      <c r="AB2762" s="422"/>
      <c r="AC2762" s="413"/>
      <c r="AD2762" s="428"/>
      <c r="AE2762" s="413"/>
      <c r="AF2762" s="412"/>
      <c r="AG2762" s="412"/>
      <c r="AH2762" s="413"/>
      <c r="AI2762" s="413"/>
    </row>
    <row r="2763" spans="1:35" s="154" customFormat="1">
      <c r="A2763" s="413"/>
      <c r="B2763" s="413"/>
      <c r="C2763" s="426"/>
      <c r="D2763" s="413"/>
      <c r="E2763" s="413"/>
      <c r="F2763" s="413"/>
      <c r="G2763" s="419"/>
      <c r="H2763" s="419"/>
      <c r="I2763" s="413"/>
      <c r="J2763" s="420"/>
      <c r="K2763" s="413"/>
      <c r="L2763" s="426"/>
      <c r="M2763" s="413"/>
      <c r="N2763" s="421"/>
      <c r="O2763" s="421"/>
      <c r="P2763" s="414"/>
      <c r="Q2763" s="413"/>
      <c r="R2763" s="413"/>
      <c r="S2763" s="413"/>
      <c r="T2763" s="413"/>
      <c r="U2763" s="412"/>
      <c r="V2763" s="412"/>
      <c r="W2763" s="413"/>
      <c r="X2763" s="413"/>
      <c r="Y2763" s="413"/>
      <c r="Z2763" s="412"/>
      <c r="AA2763" s="412"/>
      <c r="AB2763" s="422"/>
      <c r="AC2763" s="412"/>
      <c r="AD2763" s="412"/>
      <c r="AE2763" s="412"/>
      <c r="AF2763" s="412"/>
      <c r="AG2763" s="412"/>
      <c r="AH2763" s="412"/>
      <c r="AI2763" s="413"/>
    </row>
    <row r="2764" spans="1:35" s="154" customFormat="1">
      <c r="A2764" s="413"/>
      <c r="B2764" s="413"/>
      <c r="C2764" s="426"/>
      <c r="D2764" s="413"/>
      <c r="E2764" s="423"/>
      <c r="F2764" s="413"/>
      <c r="G2764" s="419"/>
      <c r="H2764" s="419"/>
      <c r="I2764" s="413"/>
      <c r="J2764" s="420"/>
      <c r="K2764" s="413"/>
      <c r="L2764" s="426"/>
      <c r="M2764" s="413"/>
      <c r="N2764" s="421"/>
      <c r="O2764" s="421"/>
      <c r="P2764" s="414"/>
      <c r="Q2764" s="413"/>
      <c r="R2764" s="413"/>
      <c r="S2764" s="413"/>
      <c r="T2764" s="413"/>
      <c r="U2764" s="412"/>
      <c r="V2764" s="412"/>
      <c r="W2764" s="413"/>
      <c r="X2764" s="413"/>
      <c r="Y2764" s="413"/>
      <c r="Z2764" s="412"/>
      <c r="AA2764" s="412"/>
      <c r="AB2764" s="422"/>
      <c r="AC2764" s="412"/>
      <c r="AD2764" s="412"/>
      <c r="AE2764" s="412"/>
      <c r="AF2764" s="412"/>
      <c r="AG2764" s="412"/>
      <c r="AH2764" s="412"/>
      <c r="AI2764" s="413"/>
    </row>
    <row r="2765" spans="1:35" s="154" customFormat="1">
      <c r="A2765" s="413"/>
      <c r="B2765" s="413"/>
      <c r="C2765" s="426"/>
      <c r="D2765" s="413"/>
      <c r="E2765" s="423"/>
      <c r="F2765" s="413"/>
      <c r="G2765" s="419"/>
      <c r="H2765" s="419"/>
      <c r="I2765" s="413"/>
      <c r="J2765" s="420"/>
      <c r="K2765" s="413"/>
      <c r="L2765" s="426"/>
      <c r="M2765" s="413"/>
      <c r="N2765" s="421"/>
      <c r="O2765" s="421"/>
      <c r="P2765" s="414"/>
      <c r="Q2765" s="413"/>
      <c r="R2765" s="412"/>
      <c r="S2765" s="413"/>
      <c r="T2765" s="413"/>
      <c r="U2765" s="412"/>
      <c r="V2765" s="412"/>
      <c r="W2765" s="413"/>
      <c r="X2765" s="413"/>
      <c r="Y2765" s="413"/>
      <c r="Z2765" s="412"/>
      <c r="AA2765" s="412"/>
      <c r="AB2765" s="422"/>
      <c r="AC2765" s="412"/>
      <c r="AD2765" s="412"/>
      <c r="AE2765" s="412"/>
      <c r="AF2765" s="412"/>
      <c r="AG2765" s="412"/>
      <c r="AH2765" s="412"/>
      <c r="AI2765" s="413"/>
    </row>
    <row r="2766" spans="1:35" s="154" customFormat="1">
      <c r="A2766" s="413"/>
      <c r="B2766" s="413"/>
      <c r="C2766" s="426"/>
      <c r="D2766" s="413"/>
      <c r="E2766" s="423"/>
      <c r="F2766" s="413"/>
      <c r="G2766" s="419"/>
      <c r="H2766" s="419"/>
      <c r="I2766" s="413"/>
      <c r="J2766" s="420"/>
      <c r="K2766" s="413"/>
      <c r="L2766" s="426"/>
      <c r="M2766" s="413"/>
      <c r="N2766" s="421"/>
      <c r="O2766" s="421"/>
      <c r="P2766" s="414"/>
      <c r="Q2766" s="413"/>
      <c r="R2766" s="413"/>
      <c r="S2766" s="413"/>
      <c r="T2766" s="413"/>
      <c r="U2766" s="412"/>
      <c r="V2766" s="412"/>
      <c r="W2766" s="413"/>
      <c r="X2766" s="413"/>
      <c r="Y2766" s="413"/>
      <c r="Z2766" s="412"/>
      <c r="AA2766" s="412"/>
      <c r="AB2766" s="422"/>
      <c r="AC2766" s="412"/>
      <c r="AD2766" s="412"/>
      <c r="AE2766" s="412"/>
      <c r="AF2766" s="412"/>
      <c r="AG2766" s="412"/>
      <c r="AH2766" s="412"/>
      <c r="AI2766" s="413"/>
    </row>
    <row r="2767" spans="1:35" s="154" customFormat="1">
      <c r="A2767" s="413"/>
      <c r="B2767" s="413"/>
      <c r="C2767" s="426"/>
      <c r="D2767" s="413"/>
      <c r="E2767" s="423"/>
      <c r="F2767" s="413"/>
      <c r="G2767" s="419"/>
      <c r="H2767" s="419"/>
      <c r="I2767" s="413"/>
      <c r="J2767" s="420"/>
      <c r="K2767" s="413"/>
      <c r="L2767" s="426"/>
      <c r="M2767" s="413"/>
      <c r="N2767" s="421"/>
      <c r="O2767" s="421"/>
      <c r="P2767" s="414"/>
      <c r="Q2767" s="413"/>
      <c r="R2767" s="413"/>
      <c r="S2767" s="413"/>
      <c r="T2767" s="413"/>
      <c r="U2767" s="412"/>
      <c r="V2767" s="412"/>
      <c r="W2767" s="413"/>
      <c r="X2767" s="413"/>
      <c r="Y2767" s="413"/>
      <c r="Z2767" s="412"/>
      <c r="AA2767" s="412"/>
      <c r="AB2767" s="422"/>
      <c r="AC2767" s="412"/>
      <c r="AD2767" s="412"/>
      <c r="AE2767" s="412"/>
      <c r="AF2767" s="412"/>
      <c r="AG2767" s="412"/>
      <c r="AH2767" s="412"/>
      <c r="AI2767" s="413"/>
    </row>
    <row r="2768" spans="1:35" s="154" customFormat="1">
      <c r="A2768" s="413"/>
      <c r="B2768" s="413"/>
      <c r="C2768" s="426"/>
      <c r="D2768" s="413"/>
      <c r="E2768" s="423"/>
      <c r="F2768" s="413"/>
      <c r="G2768" s="419"/>
      <c r="H2768" s="419"/>
      <c r="I2768" s="413"/>
      <c r="J2768" s="420"/>
      <c r="K2768" s="413"/>
      <c r="L2768" s="426"/>
      <c r="M2768" s="413"/>
      <c r="N2768" s="421"/>
      <c r="O2768" s="421"/>
      <c r="P2768" s="414"/>
      <c r="Q2768" s="413"/>
      <c r="R2768" s="413"/>
      <c r="S2768" s="413"/>
      <c r="T2768" s="413"/>
      <c r="U2768" s="412"/>
      <c r="V2768" s="412"/>
      <c r="W2768" s="413"/>
      <c r="X2768" s="413"/>
      <c r="Y2768" s="413"/>
      <c r="Z2768" s="413"/>
      <c r="AA2768" s="413"/>
      <c r="AB2768" s="422"/>
      <c r="AC2768" s="413"/>
      <c r="AD2768" s="428"/>
      <c r="AE2768" s="413"/>
      <c r="AF2768" s="412"/>
      <c r="AG2768" s="412"/>
      <c r="AH2768" s="413"/>
      <c r="AI2768" s="413"/>
    </row>
    <row r="2769" spans="1:35" s="154" customFormat="1">
      <c r="A2769" s="413"/>
      <c r="B2769" s="413"/>
      <c r="C2769" s="426"/>
      <c r="D2769" s="413"/>
      <c r="E2769" s="413"/>
      <c r="F2769" s="413"/>
      <c r="G2769" s="419"/>
      <c r="H2769" s="419"/>
      <c r="I2769" s="413"/>
      <c r="J2769" s="420"/>
      <c r="K2769" s="413"/>
      <c r="L2769" s="426"/>
      <c r="M2769" s="413"/>
      <c r="N2769" s="421"/>
      <c r="O2769" s="421"/>
      <c r="P2769" s="414"/>
      <c r="Q2769" s="413"/>
      <c r="R2769" s="413"/>
      <c r="S2769" s="413"/>
      <c r="T2769" s="413"/>
      <c r="U2769" s="412"/>
      <c r="V2769" s="412"/>
      <c r="W2769" s="413"/>
      <c r="X2769" s="413"/>
      <c r="Y2769" s="413"/>
      <c r="Z2769" s="412"/>
      <c r="AA2769" s="412"/>
      <c r="AB2769" s="422"/>
      <c r="AC2769" s="412"/>
      <c r="AD2769" s="412"/>
      <c r="AE2769" s="412"/>
      <c r="AF2769" s="412"/>
      <c r="AG2769" s="412"/>
      <c r="AH2769" s="412"/>
      <c r="AI2769" s="413"/>
    </row>
    <row r="2770" spans="1:35" s="154" customFormat="1">
      <c r="A2770" s="413"/>
      <c r="B2770" s="413"/>
      <c r="C2770" s="426"/>
      <c r="D2770" s="413"/>
      <c r="E2770" s="413"/>
      <c r="F2770" s="413"/>
      <c r="G2770" s="419"/>
      <c r="H2770" s="419"/>
      <c r="I2770" s="413"/>
      <c r="J2770" s="420"/>
      <c r="K2770" s="413"/>
      <c r="L2770" s="426"/>
      <c r="M2770" s="413"/>
      <c r="N2770" s="421"/>
      <c r="O2770" s="421"/>
      <c r="P2770" s="414"/>
      <c r="Q2770" s="413"/>
      <c r="R2770" s="412"/>
      <c r="S2770" s="413"/>
      <c r="T2770" s="413"/>
      <c r="U2770" s="412"/>
      <c r="V2770" s="412"/>
      <c r="W2770" s="413"/>
      <c r="X2770" s="413"/>
      <c r="Y2770" s="413"/>
      <c r="Z2770" s="412"/>
      <c r="AA2770" s="412"/>
      <c r="AB2770" s="422"/>
      <c r="AC2770" s="412"/>
      <c r="AD2770" s="412"/>
      <c r="AE2770" s="412"/>
      <c r="AF2770" s="412"/>
      <c r="AG2770" s="412"/>
      <c r="AH2770" s="412"/>
      <c r="AI2770" s="413"/>
    </row>
    <row r="2771" spans="1:35" s="154" customFormat="1">
      <c r="A2771" s="413"/>
      <c r="B2771" s="413"/>
      <c r="C2771" s="426"/>
      <c r="D2771" s="413"/>
      <c r="E2771" s="413"/>
      <c r="F2771" s="413"/>
      <c r="G2771" s="419"/>
      <c r="H2771" s="419"/>
      <c r="I2771" s="413"/>
      <c r="J2771" s="420"/>
      <c r="K2771" s="413"/>
      <c r="L2771" s="426"/>
      <c r="M2771" s="413"/>
      <c r="N2771" s="421"/>
      <c r="O2771" s="421"/>
      <c r="P2771" s="414"/>
      <c r="Q2771" s="413"/>
      <c r="R2771" s="413"/>
      <c r="S2771" s="413"/>
      <c r="T2771" s="413"/>
      <c r="U2771" s="412"/>
      <c r="V2771" s="412"/>
      <c r="W2771" s="413"/>
      <c r="X2771" s="413"/>
      <c r="Y2771" s="413"/>
      <c r="Z2771" s="413"/>
      <c r="AA2771" s="413"/>
      <c r="AB2771" s="422"/>
      <c r="AC2771" s="413"/>
      <c r="AD2771" s="428"/>
      <c r="AE2771" s="413"/>
      <c r="AF2771" s="412"/>
      <c r="AG2771" s="412"/>
      <c r="AH2771" s="413"/>
      <c r="AI2771" s="413"/>
    </row>
    <row r="2772" spans="1:35" s="154" customFormat="1">
      <c r="A2772" s="413"/>
      <c r="B2772" s="413"/>
      <c r="C2772" s="426"/>
      <c r="D2772" s="413"/>
      <c r="E2772" s="412"/>
      <c r="F2772" s="412"/>
      <c r="G2772" s="419"/>
      <c r="H2772" s="419"/>
      <c r="I2772" s="413"/>
      <c r="J2772" s="420"/>
      <c r="K2772" s="413"/>
      <c r="L2772" s="426"/>
      <c r="M2772" s="413"/>
      <c r="N2772" s="421"/>
      <c r="O2772" s="421"/>
      <c r="P2772" s="414"/>
      <c r="Q2772" s="413"/>
      <c r="R2772" s="413"/>
      <c r="S2772" s="413"/>
      <c r="T2772" s="413"/>
      <c r="U2772" s="412"/>
      <c r="V2772" s="412"/>
      <c r="W2772" s="413"/>
      <c r="X2772" s="413"/>
      <c r="Y2772" s="413"/>
      <c r="Z2772" s="413"/>
      <c r="AA2772" s="413"/>
      <c r="AB2772" s="422"/>
      <c r="AC2772" s="413"/>
      <c r="AD2772" s="412"/>
      <c r="AE2772" s="412"/>
      <c r="AF2772" s="412"/>
      <c r="AG2772" s="412"/>
      <c r="AH2772" s="412"/>
      <c r="AI2772" s="413"/>
    </row>
    <row r="2773" spans="1:35" s="154" customFormat="1">
      <c r="A2773" s="413"/>
      <c r="B2773" s="413"/>
      <c r="C2773" s="426"/>
      <c r="D2773" s="413"/>
      <c r="E2773" s="423"/>
      <c r="F2773" s="412"/>
      <c r="G2773" s="419"/>
      <c r="H2773" s="419"/>
      <c r="I2773" s="413"/>
      <c r="J2773" s="420"/>
      <c r="K2773" s="413"/>
      <c r="L2773" s="426"/>
      <c r="M2773" s="413"/>
      <c r="N2773" s="421"/>
      <c r="O2773" s="421"/>
      <c r="P2773" s="414"/>
      <c r="Q2773" s="413"/>
      <c r="R2773" s="413"/>
      <c r="S2773" s="413"/>
      <c r="T2773" s="413"/>
      <c r="U2773" s="412"/>
      <c r="V2773" s="412"/>
      <c r="W2773" s="413"/>
      <c r="X2773" s="413"/>
      <c r="Y2773" s="413"/>
      <c r="Z2773" s="412"/>
      <c r="AA2773" s="412"/>
      <c r="AB2773" s="422"/>
      <c r="AC2773" s="412"/>
      <c r="AD2773" s="412"/>
      <c r="AE2773" s="412"/>
      <c r="AF2773" s="412"/>
      <c r="AG2773" s="412"/>
      <c r="AH2773" s="412"/>
      <c r="AI2773" s="413"/>
    </row>
    <row r="2774" spans="1:35" s="154" customFormat="1">
      <c r="A2774" s="413"/>
      <c r="B2774" s="413"/>
      <c r="C2774" s="426"/>
      <c r="D2774" s="413"/>
      <c r="E2774" s="423"/>
      <c r="F2774" s="412"/>
      <c r="G2774" s="419"/>
      <c r="H2774" s="419"/>
      <c r="I2774" s="413"/>
      <c r="J2774" s="420"/>
      <c r="K2774" s="413"/>
      <c r="L2774" s="426"/>
      <c r="M2774" s="413"/>
      <c r="N2774" s="421"/>
      <c r="O2774" s="421"/>
      <c r="P2774" s="414"/>
      <c r="Q2774" s="413"/>
      <c r="R2774" s="413"/>
      <c r="S2774" s="413"/>
      <c r="T2774" s="413"/>
      <c r="U2774" s="412"/>
      <c r="V2774" s="412"/>
      <c r="W2774" s="413"/>
      <c r="X2774" s="413"/>
      <c r="Y2774" s="413"/>
      <c r="Z2774" s="412"/>
      <c r="AA2774" s="412"/>
      <c r="AB2774" s="422"/>
      <c r="AC2774" s="412"/>
      <c r="AD2774" s="412"/>
      <c r="AE2774" s="412"/>
      <c r="AF2774" s="412"/>
      <c r="AG2774" s="412"/>
      <c r="AH2774" s="412"/>
      <c r="AI2774" s="413"/>
    </row>
    <row r="2775" spans="1:35" s="154" customFormat="1">
      <c r="A2775" s="413"/>
      <c r="B2775" s="413"/>
      <c r="C2775" s="426"/>
      <c r="D2775" s="413"/>
      <c r="E2775" s="423"/>
      <c r="F2775" s="412"/>
      <c r="G2775" s="419"/>
      <c r="H2775" s="419"/>
      <c r="I2775" s="413"/>
      <c r="J2775" s="420"/>
      <c r="K2775" s="413"/>
      <c r="L2775" s="426"/>
      <c r="M2775" s="413"/>
      <c r="N2775" s="421"/>
      <c r="O2775" s="421"/>
      <c r="P2775" s="414"/>
      <c r="Q2775" s="413"/>
      <c r="R2775" s="412"/>
      <c r="S2775" s="413"/>
      <c r="T2775" s="413"/>
      <c r="U2775" s="412"/>
      <c r="V2775" s="412"/>
      <c r="W2775" s="413"/>
      <c r="X2775" s="413"/>
      <c r="Y2775" s="413"/>
      <c r="Z2775" s="412"/>
      <c r="AA2775" s="412"/>
      <c r="AB2775" s="422"/>
      <c r="AC2775" s="412"/>
      <c r="AD2775" s="412"/>
      <c r="AE2775" s="412"/>
      <c r="AF2775" s="412"/>
      <c r="AG2775" s="412"/>
      <c r="AH2775" s="412"/>
      <c r="AI2775" s="413"/>
    </row>
    <row r="2776" spans="1:35" s="154" customFormat="1">
      <c r="A2776" s="413"/>
      <c r="B2776" s="413"/>
      <c r="C2776" s="426"/>
      <c r="D2776" s="413"/>
      <c r="E2776" s="423"/>
      <c r="F2776" s="412"/>
      <c r="G2776" s="419"/>
      <c r="H2776" s="419"/>
      <c r="I2776" s="413"/>
      <c r="J2776" s="420"/>
      <c r="K2776" s="413"/>
      <c r="L2776" s="426"/>
      <c r="M2776" s="413"/>
      <c r="N2776" s="421"/>
      <c r="O2776" s="421"/>
      <c r="P2776" s="414"/>
      <c r="Q2776" s="413"/>
      <c r="R2776" s="413"/>
      <c r="S2776" s="413"/>
      <c r="T2776" s="413"/>
      <c r="U2776" s="412"/>
      <c r="V2776" s="412"/>
      <c r="W2776" s="413"/>
      <c r="X2776" s="413"/>
      <c r="Y2776" s="413"/>
      <c r="Z2776" s="412"/>
      <c r="AA2776" s="412"/>
      <c r="AB2776" s="422"/>
      <c r="AC2776" s="412"/>
      <c r="AD2776" s="412"/>
      <c r="AE2776" s="412"/>
      <c r="AF2776" s="412"/>
      <c r="AG2776" s="412"/>
      <c r="AH2776" s="412"/>
      <c r="AI2776" s="413"/>
    </row>
    <row r="2777" spans="1:35" s="154" customFormat="1">
      <c r="A2777" s="413"/>
      <c r="B2777" s="413"/>
      <c r="C2777" s="426"/>
      <c r="D2777" s="413"/>
      <c r="E2777" s="412"/>
      <c r="F2777" s="412"/>
      <c r="G2777" s="419"/>
      <c r="H2777" s="419"/>
      <c r="I2777" s="413"/>
      <c r="J2777" s="420"/>
      <c r="K2777" s="413"/>
      <c r="L2777" s="426"/>
      <c r="M2777" s="413"/>
      <c r="N2777" s="421"/>
      <c r="O2777" s="421"/>
      <c r="P2777" s="414"/>
      <c r="Q2777" s="413"/>
      <c r="R2777" s="412"/>
      <c r="S2777" s="413"/>
      <c r="T2777" s="413"/>
      <c r="U2777" s="412"/>
      <c r="V2777" s="412"/>
      <c r="W2777" s="413"/>
      <c r="X2777" s="413"/>
      <c r="Y2777" s="413"/>
      <c r="Z2777" s="412"/>
      <c r="AA2777" s="412"/>
      <c r="AB2777" s="422"/>
      <c r="AC2777" s="412"/>
      <c r="AD2777" s="412"/>
      <c r="AE2777" s="412"/>
      <c r="AF2777" s="412"/>
      <c r="AG2777" s="412"/>
      <c r="AH2777" s="412"/>
      <c r="AI2777" s="413"/>
    </row>
    <row r="2778" spans="1:35" s="154" customFormat="1">
      <c r="A2778" s="413"/>
      <c r="B2778" s="413"/>
      <c r="C2778" s="426"/>
      <c r="D2778" s="413"/>
      <c r="E2778" s="412"/>
      <c r="F2778" s="412"/>
      <c r="G2778" s="419"/>
      <c r="H2778" s="419"/>
      <c r="I2778" s="413"/>
      <c r="J2778" s="420"/>
      <c r="K2778" s="413"/>
      <c r="L2778" s="426"/>
      <c r="M2778" s="413"/>
      <c r="N2778" s="421"/>
      <c r="O2778" s="421"/>
      <c r="P2778" s="414"/>
      <c r="Q2778" s="413"/>
      <c r="R2778" s="413"/>
      <c r="S2778" s="413"/>
      <c r="T2778" s="413"/>
      <c r="U2778" s="412"/>
      <c r="V2778" s="412"/>
      <c r="W2778" s="413"/>
      <c r="X2778" s="413"/>
      <c r="Y2778" s="413"/>
      <c r="Z2778" s="412"/>
      <c r="AA2778" s="412"/>
      <c r="AB2778" s="422"/>
      <c r="AC2778" s="412"/>
      <c r="AD2778" s="412"/>
      <c r="AE2778" s="412"/>
      <c r="AF2778" s="412"/>
      <c r="AG2778" s="412"/>
      <c r="AH2778" s="412"/>
      <c r="AI2778" s="413"/>
    </row>
    <row r="2779" spans="1:35" s="154" customFormat="1">
      <c r="A2779" s="413"/>
      <c r="B2779" s="413"/>
      <c r="C2779" s="426"/>
      <c r="D2779" s="413"/>
      <c r="E2779" s="412"/>
      <c r="F2779" s="412"/>
      <c r="G2779" s="419"/>
      <c r="H2779" s="419"/>
      <c r="I2779" s="413"/>
      <c r="J2779" s="420"/>
      <c r="K2779" s="413"/>
      <c r="L2779" s="426"/>
      <c r="M2779" s="413"/>
      <c r="N2779" s="421"/>
      <c r="O2779" s="421"/>
      <c r="P2779" s="414"/>
      <c r="Q2779" s="413"/>
      <c r="R2779" s="412"/>
      <c r="S2779" s="413"/>
      <c r="T2779" s="413"/>
      <c r="U2779" s="412"/>
      <c r="V2779" s="412"/>
      <c r="W2779" s="413"/>
      <c r="X2779" s="413"/>
      <c r="Y2779" s="413"/>
      <c r="Z2779" s="412"/>
      <c r="AA2779" s="412"/>
      <c r="AB2779" s="422"/>
      <c r="AC2779" s="412"/>
      <c r="AD2779" s="412"/>
      <c r="AE2779" s="412"/>
      <c r="AF2779" s="412"/>
      <c r="AG2779" s="412"/>
      <c r="AH2779" s="412"/>
      <c r="AI2779" s="413"/>
    </row>
    <row r="2780" spans="1:35" s="154" customFormat="1">
      <c r="A2780" s="413"/>
      <c r="B2780" s="413"/>
      <c r="C2780" s="426"/>
      <c r="D2780" s="413"/>
      <c r="E2780" s="423"/>
      <c r="F2780" s="412"/>
      <c r="G2780" s="419"/>
      <c r="H2780" s="419"/>
      <c r="I2780" s="413"/>
      <c r="J2780" s="420"/>
      <c r="K2780" s="413"/>
      <c r="L2780" s="426"/>
      <c r="M2780" s="413"/>
      <c r="N2780" s="421"/>
      <c r="O2780" s="421"/>
      <c r="P2780" s="414"/>
      <c r="Q2780" s="413"/>
      <c r="R2780" s="413"/>
      <c r="S2780" s="413"/>
      <c r="T2780" s="413"/>
      <c r="U2780" s="412"/>
      <c r="V2780" s="412"/>
      <c r="W2780" s="413"/>
      <c r="X2780" s="413"/>
      <c r="Y2780" s="413"/>
      <c r="Z2780" s="412"/>
      <c r="AA2780" s="412"/>
      <c r="AB2780" s="422"/>
      <c r="AC2780" s="412"/>
      <c r="AD2780" s="412"/>
      <c r="AE2780" s="412"/>
      <c r="AF2780" s="412"/>
      <c r="AG2780" s="412"/>
      <c r="AH2780" s="412"/>
      <c r="AI2780" s="413"/>
    </row>
    <row r="2781" spans="1:35" s="154" customFormat="1">
      <c r="A2781" s="413"/>
      <c r="B2781" s="413"/>
      <c r="C2781" s="426"/>
      <c r="D2781" s="413"/>
      <c r="E2781" s="413"/>
      <c r="F2781" s="413"/>
      <c r="G2781" s="419"/>
      <c r="H2781" s="419"/>
      <c r="I2781" s="413"/>
      <c r="J2781" s="420"/>
      <c r="K2781" s="413"/>
      <c r="L2781" s="426"/>
      <c r="M2781" s="413"/>
      <c r="N2781" s="421"/>
      <c r="O2781" s="421"/>
      <c r="P2781" s="414"/>
      <c r="Q2781" s="413"/>
      <c r="R2781" s="413"/>
      <c r="S2781" s="413"/>
      <c r="T2781" s="413"/>
      <c r="U2781" s="412"/>
      <c r="V2781" s="412"/>
      <c r="W2781" s="413"/>
      <c r="X2781" s="413"/>
      <c r="Y2781" s="413"/>
      <c r="Z2781" s="413"/>
      <c r="AA2781" s="413"/>
      <c r="AB2781" s="422"/>
      <c r="AC2781" s="413"/>
      <c r="AD2781" s="428"/>
      <c r="AE2781" s="413"/>
      <c r="AF2781" s="412"/>
      <c r="AG2781" s="412"/>
      <c r="AH2781" s="413"/>
      <c r="AI2781" s="413"/>
    </row>
    <row r="2782" spans="1:35" s="154" customFormat="1">
      <c r="A2782" s="413"/>
      <c r="B2782" s="413"/>
      <c r="C2782" s="426"/>
      <c r="D2782" s="413"/>
      <c r="E2782" s="423"/>
      <c r="F2782" s="413"/>
      <c r="G2782" s="419"/>
      <c r="H2782" s="419"/>
      <c r="I2782" s="413"/>
      <c r="J2782" s="420"/>
      <c r="K2782" s="413"/>
      <c r="L2782" s="426"/>
      <c r="M2782" s="413"/>
      <c r="N2782" s="421"/>
      <c r="O2782" s="421"/>
      <c r="P2782" s="414"/>
      <c r="Q2782" s="413"/>
      <c r="R2782" s="413"/>
      <c r="S2782" s="413"/>
      <c r="T2782" s="413"/>
      <c r="U2782" s="412"/>
      <c r="V2782" s="412"/>
      <c r="W2782" s="413"/>
      <c r="X2782" s="413"/>
      <c r="Y2782" s="413"/>
      <c r="Z2782" s="412"/>
      <c r="AA2782" s="412"/>
      <c r="AB2782" s="422"/>
      <c r="AC2782" s="412"/>
      <c r="AD2782" s="412"/>
      <c r="AE2782" s="412"/>
      <c r="AF2782" s="412"/>
      <c r="AG2782" s="412"/>
      <c r="AH2782" s="412"/>
      <c r="AI2782" s="413"/>
    </row>
    <row r="2783" spans="1:35" s="154" customFormat="1">
      <c r="A2783" s="413"/>
      <c r="B2783" s="413"/>
      <c r="C2783" s="426"/>
      <c r="D2783" s="413"/>
      <c r="E2783" s="413"/>
      <c r="F2783" s="413"/>
      <c r="G2783" s="419"/>
      <c r="H2783" s="419"/>
      <c r="I2783" s="413"/>
      <c r="J2783" s="420"/>
      <c r="K2783" s="413"/>
      <c r="L2783" s="426"/>
      <c r="M2783" s="413"/>
      <c r="N2783" s="421"/>
      <c r="O2783" s="421"/>
      <c r="P2783" s="414"/>
      <c r="Q2783" s="413"/>
      <c r="R2783" s="412"/>
      <c r="S2783" s="413"/>
      <c r="T2783" s="413"/>
      <c r="U2783" s="412"/>
      <c r="V2783" s="412"/>
      <c r="W2783" s="413"/>
      <c r="X2783" s="413"/>
      <c r="Y2783" s="413"/>
      <c r="Z2783" s="412"/>
      <c r="AA2783" s="412"/>
      <c r="AB2783" s="422"/>
      <c r="AC2783" s="412"/>
      <c r="AD2783" s="412"/>
      <c r="AE2783" s="412"/>
      <c r="AF2783" s="412"/>
      <c r="AG2783" s="412"/>
      <c r="AH2783" s="412"/>
      <c r="AI2783" s="413"/>
    </row>
    <row r="2784" spans="1:35" s="154" customFormat="1">
      <c r="A2784" s="413"/>
      <c r="B2784" s="413"/>
      <c r="C2784" s="426"/>
      <c r="D2784" s="413"/>
      <c r="E2784" s="413"/>
      <c r="F2784" s="413"/>
      <c r="G2784" s="419"/>
      <c r="H2784" s="419"/>
      <c r="I2784" s="413"/>
      <c r="J2784" s="420"/>
      <c r="K2784" s="413"/>
      <c r="L2784" s="426"/>
      <c r="M2784" s="413"/>
      <c r="N2784" s="421"/>
      <c r="O2784" s="421"/>
      <c r="P2784" s="414"/>
      <c r="Q2784" s="413"/>
      <c r="R2784" s="413"/>
      <c r="S2784" s="413"/>
      <c r="T2784" s="413"/>
      <c r="U2784" s="412"/>
      <c r="V2784" s="412"/>
      <c r="W2784" s="413"/>
      <c r="X2784" s="413"/>
      <c r="Y2784" s="413"/>
      <c r="Z2784" s="412"/>
      <c r="AA2784" s="412"/>
      <c r="AB2784" s="422"/>
      <c r="AC2784" s="412"/>
      <c r="AD2784" s="412"/>
      <c r="AE2784" s="412"/>
      <c r="AF2784" s="412"/>
      <c r="AG2784" s="412"/>
      <c r="AH2784" s="412"/>
      <c r="AI2784" s="413"/>
    </row>
    <row r="2785" spans="1:35" s="154" customFormat="1">
      <c r="A2785" s="413"/>
      <c r="B2785" s="413"/>
      <c r="C2785" s="426"/>
      <c r="D2785" s="413"/>
      <c r="E2785" s="413"/>
      <c r="F2785" s="413"/>
      <c r="G2785" s="419"/>
      <c r="H2785" s="419"/>
      <c r="I2785" s="413"/>
      <c r="J2785" s="420"/>
      <c r="K2785" s="413"/>
      <c r="L2785" s="426"/>
      <c r="M2785" s="413"/>
      <c r="N2785" s="421"/>
      <c r="O2785" s="421"/>
      <c r="P2785" s="414"/>
      <c r="Q2785" s="413"/>
      <c r="R2785" s="412"/>
      <c r="S2785" s="413"/>
      <c r="T2785" s="413"/>
      <c r="U2785" s="412"/>
      <c r="V2785" s="412"/>
      <c r="W2785" s="413"/>
      <c r="X2785" s="413"/>
      <c r="Y2785" s="413"/>
      <c r="Z2785" s="412"/>
      <c r="AA2785" s="412"/>
      <c r="AB2785" s="422"/>
      <c r="AC2785" s="412"/>
      <c r="AD2785" s="412"/>
      <c r="AE2785" s="412"/>
      <c r="AF2785" s="412"/>
      <c r="AG2785" s="412"/>
      <c r="AH2785" s="412"/>
      <c r="AI2785" s="413"/>
    </row>
    <row r="2786" spans="1:35" s="154" customFormat="1">
      <c r="A2786" s="413"/>
      <c r="B2786" s="413"/>
      <c r="C2786" s="426"/>
      <c r="D2786" s="413"/>
      <c r="E2786" s="413"/>
      <c r="F2786" s="413"/>
      <c r="G2786" s="419"/>
      <c r="H2786" s="419"/>
      <c r="I2786" s="413"/>
      <c r="J2786" s="420"/>
      <c r="K2786" s="413"/>
      <c r="L2786" s="426"/>
      <c r="M2786" s="413"/>
      <c r="N2786" s="421"/>
      <c r="O2786" s="421"/>
      <c r="P2786" s="414"/>
      <c r="Q2786" s="413"/>
      <c r="R2786" s="413"/>
      <c r="S2786" s="413"/>
      <c r="T2786" s="413"/>
      <c r="U2786" s="412"/>
      <c r="V2786" s="412"/>
      <c r="W2786" s="413"/>
      <c r="X2786" s="413"/>
      <c r="Y2786" s="413"/>
      <c r="Z2786" s="412"/>
      <c r="AA2786" s="412"/>
      <c r="AB2786" s="422"/>
      <c r="AC2786" s="412"/>
      <c r="AD2786" s="412"/>
      <c r="AE2786" s="412"/>
      <c r="AF2786" s="412"/>
      <c r="AG2786" s="412"/>
      <c r="AH2786" s="412"/>
      <c r="AI2786" s="413"/>
    </row>
    <row r="2787" spans="1:35" s="154" customFormat="1">
      <c r="A2787" s="413"/>
      <c r="B2787" s="413"/>
      <c r="C2787" s="426"/>
      <c r="D2787" s="413"/>
      <c r="E2787" s="413"/>
      <c r="F2787" s="413"/>
      <c r="G2787" s="419"/>
      <c r="H2787" s="419"/>
      <c r="I2787" s="413"/>
      <c r="J2787" s="420"/>
      <c r="K2787" s="413"/>
      <c r="L2787" s="426"/>
      <c r="M2787" s="413"/>
      <c r="N2787" s="421"/>
      <c r="O2787" s="421"/>
      <c r="P2787" s="414"/>
      <c r="Q2787" s="413"/>
      <c r="R2787" s="412"/>
      <c r="S2787" s="413"/>
      <c r="T2787" s="413"/>
      <c r="U2787" s="412"/>
      <c r="V2787" s="412"/>
      <c r="W2787" s="413"/>
      <c r="X2787" s="413"/>
      <c r="Y2787" s="413"/>
      <c r="Z2787" s="412"/>
      <c r="AA2787" s="412"/>
      <c r="AB2787" s="422"/>
      <c r="AC2787" s="412"/>
      <c r="AD2787" s="412"/>
      <c r="AE2787" s="412"/>
      <c r="AF2787" s="412"/>
      <c r="AG2787" s="412"/>
      <c r="AH2787" s="412"/>
      <c r="AI2787" s="413"/>
    </row>
    <row r="2788" spans="1:35" s="154" customFormat="1">
      <c r="A2788" s="413"/>
      <c r="B2788" s="413"/>
      <c r="C2788" s="426"/>
      <c r="D2788" s="413"/>
      <c r="E2788" s="413"/>
      <c r="F2788" s="413"/>
      <c r="G2788" s="419"/>
      <c r="H2788" s="419"/>
      <c r="I2788" s="413"/>
      <c r="J2788" s="420"/>
      <c r="K2788" s="413"/>
      <c r="L2788" s="426"/>
      <c r="M2788" s="413"/>
      <c r="N2788" s="421"/>
      <c r="O2788" s="421"/>
      <c r="P2788" s="414"/>
      <c r="Q2788" s="413"/>
      <c r="R2788" s="413"/>
      <c r="S2788" s="413"/>
      <c r="T2788" s="413"/>
      <c r="U2788" s="412"/>
      <c r="V2788" s="412"/>
      <c r="W2788" s="413"/>
      <c r="X2788" s="413"/>
      <c r="Y2788" s="413"/>
      <c r="Z2788" s="412"/>
      <c r="AA2788" s="412"/>
      <c r="AB2788" s="422"/>
      <c r="AC2788" s="412"/>
      <c r="AD2788" s="412"/>
      <c r="AE2788" s="412"/>
      <c r="AF2788" s="412"/>
      <c r="AG2788" s="412"/>
      <c r="AH2788" s="412"/>
      <c r="AI2788" s="413"/>
    </row>
    <row r="2789" spans="1:35" s="154" customFormat="1">
      <c r="A2789" s="413"/>
      <c r="B2789" s="413"/>
      <c r="C2789" s="426"/>
      <c r="D2789" s="413"/>
      <c r="E2789" s="413"/>
      <c r="F2789" s="413"/>
      <c r="G2789" s="419"/>
      <c r="H2789" s="419"/>
      <c r="I2789" s="413"/>
      <c r="J2789" s="420"/>
      <c r="K2789" s="413"/>
      <c r="L2789" s="426"/>
      <c r="M2789" s="413"/>
      <c r="N2789" s="421"/>
      <c r="O2789" s="421"/>
      <c r="P2789" s="414"/>
      <c r="Q2789" s="413"/>
      <c r="R2789" s="412"/>
      <c r="S2789" s="413"/>
      <c r="T2789" s="413"/>
      <c r="U2789" s="412"/>
      <c r="V2789" s="412"/>
      <c r="W2789" s="413"/>
      <c r="X2789" s="413"/>
      <c r="Y2789" s="413"/>
      <c r="Z2789" s="412"/>
      <c r="AA2789" s="412"/>
      <c r="AB2789" s="422"/>
      <c r="AC2789" s="412"/>
      <c r="AD2789" s="412"/>
      <c r="AE2789" s="412"/>
      <c r="AF2789" s="412"/>
      <c r="AG2789" s="412"/>
      <c r="AH2789" s="412"/>
      <c r="AI2789" s="413"/>
    </row>
    <row r="2790" spans="1:35" s="154" customFormat="1">
      <c r="A2790" s="413"/>
      <c r="B2790" s="413"/>
      <c r="C2790" s="426"/>
      <c r="D2790" s="413"/>
      <c r="E2790" s="413"/>
      <c r="F2790" s="413"/>
      <c r="G2790" s="419"/>
      <c r="H2790" s="419"/>
      <c r="I2790" s="413"/>
      <c r="J2790" s="420"/>
      <c r="K2790" s="413"/>
      <c r="L2790" s="426"/>
      <c r="M2790" s="413"/>
      <c r="N2790" s="421"/>
      <c r="O2790" s="421"/>
      <c r="P2790" s="414"/>
      <c r="Q2790" s="413"/>
      <c r="R2790" s="413"/>
      <c r="S2790" s="413"/>
      <c r="T2790" s="413"/>
      <c r="U2790" s="412"/>
      <c r="V2790" s="412"/>
      <c r="W2790" s="413"/>
      <c r="X2790" s="413"/>
      <c r="Y2790" s="413"/>
      <c r="Z2790" s="412"/>
      <c r="AA2790" s="412"/>
      <c r="AB2790" s="422"/>
      <c r="AC2790" s="412"/>
      <c r="AD2790" s="412"/>
      <c r="AE2790" s="412"/>
      <c r="AF2790" s="412"/>
      <c r="AG2790" s="412"/>
      <c r="AH2790" s="412"/>
      <c r="AI2790" s="413"/>
    </row>
    <row r="2791" spans="1:35" s="154" customFormat="1">
      <c r="A2791" s="413"/>
      <c r="B2791" s="413"/>
      <c r="C2791" s="426"/>
      <c r="D2791" s="413"/>
      <c r="E2791" s="423"/>
      <c r="F2791" s="413"/>
      <c r="G2791" s="419"/>
      <c r="H2791" s="419"/>
      <c r="I2791" s="413"/>
      <c r="J2791" s="420"/>
      <c r="K2791" s="413"/>
      <c r="L2791" s="426"/>
      <c r="M2791" s="413"/>
      <c r="N2791" s="421"/>
      <c r="O2791" s="421"/>
      <c r="P2791" s="414"/>
      <c r="Q2791" s="413"/>
      <c r="R2791" s="412"/>
      <c r="S2791" s="413"/>
      <c r="T2791" s="413"/>
      <c r="U2791" s="412"/>
      <c r="V2791" s="412"/>
      <c r="W2791" s="413"/>
      <c r="X2791" s="413"/>
      <c r="Y2791" s="413"/>
      <c r="Z2791" s="412"/>
      <c r="AA2791" s="412"/>
      <c r="AB2791" s="422"/>
      <c r="AC2791" s="412"/>
      <c r="AD2791" s="412"/>
      <c r="AE2791" s="412"/>
      <c r="AF2791" s="412"/>
      <c r="AG2791" s="412"/>
      <c r="AH2791" s="412"/>
      <c r="AI2791" s="413"/>
    </row>
    <row r="2792" spans="1:35" s="154" customFormat="1">
      <c r="A2792" s="413"/>
      <c r="B2792" s="413"/>
      <c r="C2792" s="426"/>
      <c r="D2792" s="413"/>
      <c r="E2792" s="413"/>
      <c r="F2792" s="413"/>
      <c r="G2792" s="419"/>
      <c r="H2792" s="419"/>
      <c r="I2792" s="413"/>
      <c r="J2792" s="420"/>
      <c r="K2792" s="413"/>
      <c r="L2792" s="426"/>
      <c r="M2792" s="413"/>
      <c r="N2792" s="421"/>
      <c r="O2792" s="421"/>
      <c r="P2792" s="414"/>
      <c r="Q2792" s="413"/>
      <c r="R2792" s="413"/>
      <c r="S2792" s="413"/>
      <c r="T2792" s="413"/>
      <c r="U2792" s="412"/>
      <c r="V2792" s="412"/>
      <c r="W2792" s="413"/>
      <c r="X2792" s="413"/>
      <c r="Y2792" s="413"/>
      <c r="Z2792" s="412"/>
      <c r="AA2792" s="412"/>
      <c r="AB2792" s="422"/>
      <c r="AC2792" s="412"/>
      <c r="AD2792" s="412"/>
      <c r="AE2792" s="412"/>
      <c r="AF2792" s="412"/>
      <c r="AG2792" s="412"/>
      <c r="AH2792" s="412"/>
      <c r="AI2792" s="413"/>
    </row>
    <row r="2793" spans="1:35" s="154" customFormat="1">
      <c r="A2793" s="413"/>
      <c r="B2793" s="413"/>
      <c r="C2793" s="426"/>
      <c r="D2793" s="413"/>
      <c r="E2793" s="413"/>
      <c r="F2793" s="413"/>
      <c r="G2793" s="419"/>
      <c r="H2793" s="419"/>
      <c r="I2793" s="413"/>
      <c r="J2793" s="420"/>
      <c r="K2793" s="413"/>
      <c r="L2793" s="426"/>
      <c r="M2793" s="413"/>
      <c r="N2793" s="421"/>
      <c r="O2793" s="421"/>
      <c r="P2793" s="414"/>
      <c r="Q2793" s="413"/>
      <c r="R2793" s="412"/>
      <c r="S2793" s="413"/>
      <c r="T2793" s="413"/>
      <c r="U2793" s="412"/>
      <c r="V2793" s="412"/>
      <c r="W2793" s="413"/>
      <c r="X2793" s="413"/>
      <c r="Y2793" s="413"/>
      <c r="Z2793" s="412"/>
      <c r="AA2793" s="412"/>
      <c r="AB2793" s="422"/>
      <c r="AC2793" s="412"/>
      <c r="AD2793" s="412"/>
      <c r="AE2793" s="412"/>
      <c r="AF2793" s="412"/>
      <c r="AG2793" s="412"/>
      <c r="AH2793" s="412"/>
      <c r="AI2793" s="413"/>
    </row>
    <row r="2794" spans="1:35" s="154" customFormat="1">
      <c r="A2794" s="413"/>
      <c r="B2794" s="413"/>
      <c r="C2794" s="426"/>
      <c r="D2794" s="413"/>
      <c r="E2794" s="413"/>
      <c r="F2794" s="413"/>
      <c r="G2794" s="419"/>
      <c r="H2794" s="419"/>
      <c r="I2794" s="413"/>
      <c r="J2794" s="420"/>
      <c r="K2794" s="413"/>
      <c r="L2794" s="426"/>
      <c r="M2794" s="413"/>
      <c r="N2794" s="421"/>
      <c r="O2794" s="421"/>
      <c r="P2794" s="414"/>
      <c r="Q2794" s="413"/>
      <c r="R2794" s="413"/>
      <c r="S2794" s="413"/>
      <c r="T2794" s="413"/>
      <c r="U2794" s="412"/>
      <c r="V2794" s="412"/>
      <c r="W2794" s="413"/>
      <c r="X2794" s="413"/>
      <c r="Y2794" s="413"/>
      <c r="Z2794" s="412"/>
      <c r="AA2794" s="412"/>
      <c r="AB2794" s="422"/>
      <c r="AC2794" s="412"/>
      <c r="AD2794" s="412"/>
      <c r="AE2794" s="412"/>
      <c r="AF2794" s="412"/>
      <c r="AG2794" s="412"/>
      <c r="AH2794" s="412"/>
      <c r="AI2794" s="413"/>
    </row>
    <row r="2795" spans="1:35" s="154" customFormat="1">
      <c r="A2795" s="413"/>
      <c r="B2795" s="413"/>
      <c r="C2795" s="426"/>
      <c r="D2795" s="413"/>
      <c r="E2795" s="413"/>
      <c r="F2795" s="413"/>
      <c r="G2795" s="419"/>
      <c r="H2795" s="419"/>
      <c r="I2795" s="413"/>
      <c r="J2795" s="420"/>
      <c r="K2795" s="413"/>
      <c r="L2795" s="426"/>
      <c r="M2795" s="413"/>
      <c r="N2795" s="421"/>
      <c r="O2795" s="421"/>
      <c r="P2795" s="414"/>
      <c r="Q2795" s="413"/>
      <c r="R2795" s="412"/>
      <c r="S2795" s="413"/>
      <c r="T2795" s="413"/>
      <c r="U2795" s="412"/>
      <c r="V2795" s="412"/>
      <c r="W2795" s="413"/>
      <c r="X2795" s="413"/>
      <c r="Y2795" s="413"/>
      <c r="Z2795" s="412"/>
      <c r="AA2795" s="412"/>
      <c r="AB2795" s="422"/>
      <c r="AC2795" s="412"/>
      <c r="AD2795" s="412"/>
      <c r="AE2795" s="412"/>
      <c r="AF2795" s="412"/>
      <c r="AG2795" s="412"/>
      <c r="AH2795" s="412"/>
      <c r="AI2795" s="413"/>
    </row>
    <row r="2796" spans="1:35" s="154" customFormat="1">
      <c r="A2796" s="413"/>
      <c r="B2796" s="413"/>
      <c r="C2796" s="426"/>
      <c r="D2796" s="413"/>
      <c r="E2796" s="413"/>
      <c r="F2796" s="413"/>
      <c r="G2796" s="419"/>
      <c r="H2796" s="419"/>
      <c r="I2796" s="413"/>
      <c r="J2796" s="420"/>
      <c r="K2796" s="413"/>
      <c r="L2796" s="426"/>
      <c r="M2796" s="413"/>
      <c r="N2796" s="421"/>
      <c r="O2796" s="421"/>
      <c r="P2796" s="414"/>
      <c r="Q2796" s="413"/>
      <c r="R2796" s="413"/>
      <c r="S2796" s="413"/>
      <c r="T2796" s="413"/>
      <c r="U2796" s="412"/>
      <c r="V2796" s="412"/>
      <c r="W2796" s="413"/>
      <c r="X2796" s="413"/>
      <c r="Y2796" s="413"/>
      <c r="Z2796" s="412"/>
      <c r="AA2796" s="412"/>
      <c r="AB2796" s="422"/>
      <c r="AC2796" s="412"/>
      <c r="AD2796" s="412"/>
      <c r="AE2796" s="412"/>
      <c r="AF2796" s="412"/>
      <c r="AG2796" s="412"/>
      <c r="AH2796" s="412"/>
      <c r="AI2796" s="413"/>
    </row>
    <row r="2797" spans="1:35" s="154" customFormat="1">
      <c r="A2797" s="413"/>
      <c r="B2797" s="413"/>
      <c r="C2797" s="426"/>
      <c r="D2797" s="413"/>
      <c r="E2797" s="423"/>
      <c r="F2797" s="413"/>
      <c r="G2797" s="419"/>
      <c r="H2797" s="419"/>
      <c r="I2797" s="413"/>
      <c r="J2797" s="420"/>
      <c r="K2797" s="413"/>
      <c r="L2797" s="426"/>
      <c r="M2797" s="413"/>
      <c r="N2797" s="421"/>
      <c r="O2797" s="421"/>
      <c r="P2797" s="414"/>
      <c r="Q2797" s="413"/>
      <c r="R2797" s="413"/>
      <c r="S2797" s="413"/>
      <c r="T2797" s="413"/>
      <c r="U2797" s="412"/>
      <c r="V2797" s="412"/>
      <c r="W2797" s="413"/>
      <c r="X2797" s="413"/>
      <c r="Y2797" s="413"/>
      <c r="Z2797" s="412"/>
      <c r="AA2797" s="412"/>
      <c r="AB2797" s="422"/>
      <c r="AC2797" s="412"/>
      <c r="AD2797" s="412"/>
      <c r="AE2797" s="412"/>
      <c r="AF2797" s="412"/>
      <c r="AG2797" s="412"/>
      <c r="AH2797" s="412"/>
      <c r="AI2797" s="413"/>
    </row>
    <row r="2798" spans="1:35" s="154" customFormat="1">
      <c r="A2798" s="413"/>
      <c r="B2798" s="413"/>
      <c r="C2798" s="426"/>
      <c r="D2798" s="413"/>
      <c r="E2798" s="423"/>
      <c r="F2798" s="413"/>
      <c r="G2798" s="419"/>
      <c r="H2798" s="419"/>
      <c r="I2798" s="413"/>
      <c r="J2798" s="420"/>
      <c r="K2798" s="413"/>
      <c r="L2798" s="426"/>
      <c r="M2798" s="413"/>
      <c r="N2798" s="421"/>
      <c r="O2798" s="421"/>
      <c r="P2798" s="414"/>
      <c r="Q2798" s="413"/>
      <c r="R2798" s="413"/>
      <c r="S2798" s="413"/>
      <c r="T2798" s="413"/>
      <c r="U2798" s="412"/>
      <c r="V2798" s="412"/>
      <c r="W2798" s="413"/>
      <c r="X2798" s="413"/>
      <c r="Y2798" s="413"/>
      <c r="Z2798" s="413"/>
      <c r="AA2798" s="413"/>
      <c r="AB2798" s="422"/>
      <c r="AC2798" s="413"/>
      <c r="AD2798" s="428"/>
      <c r="AE2798" s="413"/>
      <c r="AF2798" s="412"/>
      <c r="AG2798" s="412"/>
      <c r="AH2798" s="413"/>
      <c r="AI2798" s="413"/>
    </row>
    <row r="2799" spans="1:35" s="154" customFormat="1">
      <c r="A2799" s="413"/>
      <c r="B2799" s="413"/>
      <c r="C2799" s="426"/>
      <c r="D2799" s="413"/>
      <c r="E2799" s="423"/>
      <c r="F2799" s="413"/>
      <c r="G2799" s="419"/>
      <c r="H2799" s="419"/>
      <c r="I2799" s="413"/>
      <c r="J2799" s="420"/>
      <c r="K2799" s="413"/>
      <c r="L2799" s="426"/>
      <c r="M2799" s="413"/>
      <c r="N2799" s="421"/>
      <c r="O2799" s="421"/>
      <c r="P2799" s="414"/>
      <c r="Q2799" s="413"/>
      <c r="R2799" s="413"/>
      <c r="S2799" s="413"/>
      <c r="T2799" s="413"/>
      <c r="U2799" s="412"/>
      <c r="V2799" s="412"/>
      <c r="W2799" s="413"/>
      <c r="X2799" s="413"/>
      <c r="Y2799" s="413"/>
      <c r="Z2799" s="412"/>
      <c r="AA2799" s="412"/>
      <c r="AB2799" s="422"/>
      <c r="AC2799" s="412"/>
      <c r="AD2799" s="412"/>
      <c r="AE2799" s="412"/>
      <c r="AF2799" s="412"/>
      <c r="AG2799" s="412"/>
      <c r="AH2799" s="412"/>
      <c r="AI2799" s="413"/>
    </row>
    <row r="2800" spans="1:35" s="154" customFormat="1">
      <c r="A2800" s="413"/>
      <c r="B2800" s="413"/>
      <c r="C2800" s="426"/>
      <c r="D2800" s="413"/>
      <c r="E2800" s="423"/>
      <c r="F2800" s="413"/>
      <c r="G2800" s="419"/>
      <c r="H2800" s="419"/>
      <c r="I2800" s="413"/>
      <c r="J2800" s="420"/>
      <c r="K2800" s="413"/>
      <c r="L2800" s="426"/>
      <c r="M2800" s="413"/>
      <c r="N2800" s="421"/>
      <c r="O2800" s="421"/>
      <c r="P2800" s="414"/>
      <c r="Q2800" s="413"/>
      <c r="R2800" s="413"/>
      <c r="S2800" s="413"/>
      <c r="T2800" s="413"/>
      <c r="U2800" s="412"/>
      <c r="V2800" s="412"/>
      <c r="W2800" s="413"/>
      <c r="X2800" s="413"/>
      <c r="Y2800" s="413"/>
      <c r="Z2800" s="412"/>
      <c r="AA2800" s="412"/>
      <c r="AB2800" s="422"/>
      <c r="AC2800" s="412"/>
      <c r="AD2800" s="412"/>
      <c r="AE2800" s="412"/>
      <c r="AF2800" s="412"/>
      <c r="AG2800" s="412"/>
      <c r="AH2800" s="412"/>
      <c r="AI2800" s="413"/>
    </row>
    <row r="2801" spans="1:35" s="154" customFormat="1">
      <c r="A2801" s="413"/>
      <c r="B2801" s="413"/>
      <c r="C2801" s="426"/>
      <c r="D2801" s="413"/>
      <c r="E2801" s="423"/>
      <c r="F2801" s="413"/>
      <c r="G2801" s="419"/>
      <c r="H2801" s="419"/>
      <c r="I2801" s="413"/>
      <c r="J2801" s="420"/>
      <c r="K2801" s="413"/>
      <c r="L2801" s="426"/>
      <c r="M2801" s="413"/>
      <c r="N2801" s="421"/>
      <c r="O2801" s="421"/>
      <c r="P2801" s="414"/>
      <c r="Q2801" s="413"/>
      <c r="R2801" s="413"/>
      <c r="S2801" s="413"/>
      <c r="T2801" s="413"/>
      <c r="U2801" s="412"/>
      <c r="V2801" s="412"/>
      <c r="W2801" s="413"/>
      <c r="X2801" s="413"/>
      <c r="Y2801" s="413"/>
      <c r="Z2801" s="412"/>
      <c r="AA2801" s="412"/>
      <c r="AB2801" s="422"/>
      <c r="AC2801" s="412"/>
      <c r="AD2801" s="412"/>
      <c r="AE2801" s="412"/>
      <c r="AF2801" s="412"/>
      <c r="AG2801" s="412"/>
      <c r="AH2801" s="412"/>
      <c r="AI2801" s="413"/>
    </row>
    <row r="2802" spans="1:35" s="154" customFormat="1">
      <c r="A2802" s="413"/>
      <c r="B2802" s="413"/>
      <c r="C2802" s="426"/>
      <c r="D2802" s="413"/>
      <c r="E2802" s="423"/>
      <c r="F2802" s="413"/>
      <c r="G2802" s="419"/>
      <c r="H2802" s="419"/>
      <c r="I2802" s="413"/>
      <c r="J2802" s="420"/>
      <c r="K2802" s="413"/>
      <c r="L2802" s="426"/>
      <c r="M2802" s="413"/>
      <c r="N2802" s="421"/>
      <c r="O2802" s="421"/>
      <c r="P2802" s="414"/>
      <c r="Q2802" s="413"/>
      <c r="R2802" s="412"/>
      <c r="S2802" s="413"/>
      <c r="T2802" s="413"/>
      <c r="U2802" s="412"/>
      <c r="V2802" s="412"/>
      <c r="W2802" s="413"/>
      <c r="X2802" s="413"/>
      <c r="Y2802" s="413"/>
      <c r="Z2802" s="412"/>
      <c r="AA2802" s="412"/>
      <c r="AB2802" s="422"/>
      <c r="AC2802" s="412"/>
      <c r="AD2802" s="412"/>
      <c r="AE2802" s="412"/>
      <c r="AF2802" s="412"/>
      <c r="AG2802" s="412"/>
      <c r="AH2802" s="412"/>
      <c r="AI2802" s="413"/>
    </row>
    <row r="2803" spans="1:35" s="154" customFormat="1">
      <c r="A2803" s="413"/>
      <c r="B2803" s="413"/>
      <c r="C2803" s="426"/>
      <c r="D2803" s="413"/>
      <c r="E2803" s="423"/>
      <c r="F2803" s="413"/>
      <c r="G2803" s="419"/>
      <c r="H2803" s="419"/>
      <c r="I2803" s="413"/>
      <c r="J2803" s="420"/>
      <c r="K2803" s="413"/>
      <c r="L2803" s="426"/>
      <c r="M2803" s="413"/>
      <c r="N2803" s="421"/>
      <c r="O2803" s="421"/>
      <c r="P2803" s="414"/>
      <c r="Q2803" s="413"/>
      <c r="R2803" s="413"/>
      <c r="S2803" s="413"/>
      <c r="T2803" s="413"/>
      <c r="U2803" s="412"/>
      <c r="V2803" s="412"/>
      <c r="W2803" s="413"/>
      <c r="X2803" s="413"/>
      <c r="Y2803" s="413"/>
      <c r="Z2803" s="412"/>
      <c r="AA2803" s="412"/>
      <c r="AB2803" s="422"/>
      <c r="AC2803" s="412"/>
      <c r="AD2803" s="412"/>
      <c r="AE2803" s="412"/>
      <c r="AF2803" s="412"/>
      <c r="AG2803" s="412"/>
      <c r="AH2803" s="412"/>
      <c r="AI2803" s="413"/>
    </row>
    <row r="2804" spans="1:35" s="154" customFormat="1">
      <c r="A2804" s="413"/>
      <c r="B2804" s="413"/>
      <c r="C2804" s="426"/>
      <c r="D2804" s="413"/>
      <c r="E2804" s="413"/>
      <c r="F2804" s="413"/>
      <c r="G2804" s="419"/>
      <c r="H2804" s="419"/>
      <c r="I2804" s="413"/>
      <c r="J2804" s="420"/>
      <c r="K2804" s="413"/>
      <c r="L2804" s="426"/>
      <c r="M2804" s="413"/>
      <c r="N2804" s="421"/>
      <c r="O2804" s="421"/>
      <c r="P2804" s="414"/>
      <c r="Q2804" s="413"/>
      <c r="R2804" s="413"/>
      <c r="S2804" s="413"/>
      <c r="T2804" s="413"/>
      <c r="U2804" s="412"/>
      <c r="V2804" s="412"/>
      <c r="W2804" s="413"/>
      <c r="X2804" s="413"/>
      <c r="Y2804" s="413"/>
      <c r="Z2804" s="412"/>
      <c r="AA2804" s="412"/>
      <c r="AB2804" s="422"/>
      <c r="AC2804" s="412"/>
      <c r="AD2804" s="412"/>
      <c r="AE2804" s="412"/>
      <c r="AF2804" s="412"/>
      <c r="AG2804" s="412"/>
      <c r="AH2804" s="412"/>
      <c r="AI2804" s="413"/>
    </row>
    <row r="2805" spans="1:35" s="154" customFormat="1">
      <c r="A2805" s="413"/>
      <c r="B2805" s="413"/>
      <c r="C2805" s="426"/>
      <c r="D2805" s="413"/>
      <c r="E2805" s="423"/>
      <c r="F2805" s="413"/>
      <c r="G2805" s="419"/>
      <c r="H2805" s="419"/>
      <c r="I2805" s="413"/>
      <c r="J2805" s="420"/>
      <c r="K2805" s="413"/>
      <c r="L2805" s="426"/>
      <c r="M2805" s="413"/>
      <c r="N2805" s="421"/>
      <c r="O2805" s="421"/>
      <c r="P2805" s="414"/>
      <c r="Q2805" s="413"/>
      <c r="R2805" s="412"/>
      <c r="S2805" s="413"/>
      <c r="T2805" s="413"/>
      <c r="U2805" s="412"/>
      <c r="V2805" s="412"/>
      <c r="W2805" s="413"/>
      <c r="X2805" s="413"/>
      <c r="Y2805" s="413"/>
      <c r="Z2805" s="412"/>
      <c r="AA2805" s="412"/>
      <c r="AB2805" s="422"/>
      <c r="AC2805" s="412"/>
      <c r="AD2805" s="412"/>
      <c r="AE2805" s="412"/>
      <c r="AF2805" s="412"/>
      <c r="AG2805" s="412"/>
      <c r="AH2805" s="412"/>
      <c r="AI2805" s="413"/>
    </row>
    <row r="2806" spans="1:35" s="154" customFormat="1">
      <c r="A2806" s="413"/>
      <c r="B2806" s="413"/>
      <c r="C2806" s="426"/>
      <c r="D2806" s="413"/>
      <c r="E2806" s="413"/>
      <c r="F2806" s="413"/>
      <c r="G2806" s="419"/>
      <c r="H2806" s="419"/>
      <c r="I2806" s="413"/>
      <c r="J2806" s="420"/>
      <c r="K2806" s="413"/>
      <c r="L2806" s="426"/>
      <c r="M2806" s="413"/>
      <c r="N2806" s="421"/>
      <c r="O2806" s="421"/>
      <c r="P2806" s="414"/>
      <c r="Q2806" s="413"/>
      <c r="R2806" s="413"/>
      <c r="S2806" s="413"/>
      <c r="T2806" s="413"/>
      <c r="U2806" s="412"/>
      <c r="V2806" s="412"/>
      <c r="W2806" s="413"/>
      <c r="X2806" s="413"/>
      <c r="Y2806" s="413"/>
      <c r="Z2806" s="412"/>
      <c r="AA2806" s="412"/>
      <c r="AB2806" s="422"/>
      <c r="AC2806" s="412"/>
      <c r="AD2806" s="412"/>
      <c r="AE2806" s="412"/>
      <c r="AF2806" s="412"/>
      <c r="AG2806" s="412"/>
      <c r="AH2806" s="412"/>
      <c r="AI2806" s="413"/>
    </row>
    <row r="2807" spans="1:35" s="154" customFormat="1">
      <c r="A2807" s="413"/>
      <c r="B2807" s="413"/>
      <c r="C2807" s="426"/>
      <c r="D2807" s="413"/>
      <c r="E2807" s="423"/>
      <c r="F2807" s="413"/>
      <c r="G2807" s="419"/>
      <c r="H2807" s="419"/>
      <c r="I2807" s="413"/>
      <c r="J2807" s="420"/>
      <c r="K2807" s="413"/>
      <c r="L2807" s="426"/>
      <c r="M2807" s="413"/>
      <c r="N2807" s="421"/>
      <c r="O2807" s="421"/>
      <c r="P2807" s="414"/>
      <c r="Q2807" s="413"/>
      <c r="R2807" s="412"/>
      <c r="S2807" s="413"/>
      <c r="T2807" s="413"/>
      <c r="U2807" s="412"/>
      <c r="V2807" s="412"/>
      <c r="W2807" s="413"/>
      <c r="X2807" s="413"/>
      <c r="Y2807" s="413"/>
      <c r="Z2807" s="412"/>
      <c r="AA2807" s="412"/>
      <c r="AB2807" s="422"/>
      <c r="AC2807" s="412"/>
      <c r="AD2807" s="412"/>
      <c r="AE2807" s="412"/>
      <c r="AF2807" s="412"/>
      <c r="AG2807" s="412"/>
      <c r="AH2807" s="412"/>
      <c r="AI2807" s="413"/>
    </row>
    <row r="2808" spans="1:35" s="154" customFormat="1">
      <c r="A2808" s="413"/>
      <c r="B2808" s="413"/>
      <c r="C2808" s="426"/>
      <c r="D2808" s="413"/>
      <c r="E2808" s="423"/>
      <c r="F2808" s="413"/>
      <c r="G2808" s="419"/>
      <c r="H2808" s="419"/>
      <c r="I2808" s="413"/>
      <c r="J2808" s="420"/>
      <c r="K2808" s="413"/>
      <c r="L2808" s="426"/>
      <c r="M2808" s="413"/>
      <c r="N2808" s="421"/>
      <c r="O2808" s="421"/>
      <c r="P2808" s="414"/>
      <c r="Q2808" s="413"/>
      <c r="R2808" s="413"/>
      <c r="S2808" s="413"/>
      <c r="T2808" s="413"/>
      <c r="U2808" s="412"/>
      <c r="V2808" s="412"/>
      <c r="W2808" s="413"/>
      <c r="X2808" s="413"/>
      <c r="Y2808" s="413"/>
      <c r="Z2808" s="412"/>
      <c r="AA2808" s="412"/>
      <c r="AB2808" s="422"/>
      <c r="AC2808" s="412"/>
      <c r="AD2808" s="412"/>
      <c r="AE2808" s="412"/>
      <c r="AF2808" s="412"/>
      <c r="AG2808" s="412"/>
      <c r="AH2808" s="412"/>
      <c r="AI2808" s="413"/>
    </row>
    <row r="2809" spans="1:35" s="154" customFormat="1">
      <c r="A2809" s="413"/>
      <c r="B2809" s="413"/>
      <c r="C2809" s="426"/>
      <c r="D2809" s="413"/>
      <c r="E2809" s="423"/>
      <c r="F2809" s="413"/>
      <c r="G2809" s="419"/>
      <c r="H2809" s="419"/>
      <c r="I2809" s="413"/>
      <c r="J2809" s="420"/>
      <c r="K2809" s="413"/>
      <c r="L2809" s="426"/>
      <c r="M2809" s="413"/>
      <c r="N2809" s="421"/>
      <c r="O2809" s="421"/>
      <c r="P2809" s="414"/>
      <c r="Q2809" s="413"/>
      <c r="R2809" s="412"/>
      <c r="S2809" s="413"/>
      <c r="T2809" s="413"/>
      <c r="U2809" s="412"/>
      <c r="V2809" s="412"/>
      <c r="W2809" s="413"/>
      <c r="X2809" s="413"/>
      <c r="Y2809" s="413"/>
      <c r="Z2809" s="412"/>
      <c r="AA2809" s="412"/>
      <c r="AB2809" s="422"/>
      <c r="AC2809" s="412"/>
      <c r="AD2809" s="412"/>
      <c r="AE2809" s="412"/>
      <c r="AF2809" s="412"/>
      <c r="AG2809" s="412"/>
      <c r="AH2809" s="412"/>
      <c r="AI2809" s="413"/>
    </row>
    <row r="2810" spans="1:35" s="154" customFormat="1">
      <c r="A2810" s="413"/>
      <c r="B2810" s="413"/>
      <c r="C2810" s="426"/>
      <c r="D2810" s="413"/>
      <c r="E2810" s="413"/>
      <c r="F2810" s="413"/>
      <c r="G2810" s="419"/>
      <c r="H2810" s="419"/>
      <c r="I2810" s="413"/>
      <c r="J2810" s="420"/>
      <c r="K2810" s="413"/>
      <c r="L2810" s="426"/>
      <c r="M2810" s="413"/>
      <c r="N2810" s="421"/>
      <c r="O2810" s="421"/>
      <c r="P2810" s="414"/>
      <c r="Q2810" s="413"/>
      <c r="R2810" s="413"/>
      <c r="S2810" s="413"/>
      <c r="T2810" s="413"/>
      <c r="U2810" s="412"/>
      <c r="V2810" s="412"/>
      <c r="W2810" s="413"/>
      <c r="X2810" s="413"/>
      <c r="Y2810" s="413"/>
      <c r="Z2810" s="412"/>
      <c r="AA2810" s="412"/>
      <c r="AB2810" s="422"/>
      <c r="AC2810" s="412"/>
      <c r="AD2810" s="412"/>
      <c r="AE2810" s="412"/>
      <c r="AF2810" s="412"/>
      <c r="AG2810" s="412"/>
      <c r="AH2810" s="412"/>
      <c r="AI2810" s="413"/>
    </row>
    <row r="2811" spans="1:35" s="154" customFormat="1">
      <c r="A2811" s="413"/>
      <c r="B2811" s="413"/>
      <c r="C2811" s="426"/>
      <c r="D2811" s="413"/>
      <c r="E2811" s="423"/>
      <c r="F2811" s="412"/>
      <c r="G2811" s="419"/>
      <c r="H2811" s="419"/>
      <c r="I2811" s="413"/>
      <c r="J2811" s="420"/>
      <c r="K2811" s="413"/>
      <c r="L2811" s="426"/>
      <c r="M2811" s="413"/>
      <c r="N2811" s="421"/>
      <c r="O2811" s="421"/>
      <c r="P2811" s="414"/>
      <c r="Q2811" s="413"/>
      <c r="R2811" s="413"/>
      <c r="S2811" s="413"/>
      <c r="T2811" s="413"/>
      <c r="U2811" s="412"/>
      <c r="V2811" s="412"/>
      <c r="W2811" s="413"/>
      <c r="X2811" s="413"/>
      <c r="Y2811" s="413"/>
      <c r="Z2811" s="413"/>
      <c r="AA2811" s="413"/>
      <c r="AB2811" s="422"/>
      <c r="AC2811" s="413"/>
      <c r="AD2811" s="412"/>
      <c r="AE2811" s="412"/>
      <c r="AF2811" s="412"/>
      <c r="AG2811" s="412"/>
      <c r="AH2811" s="412"/>
      <c r="AI2811" s="413"/>
    </row>
    <row r="2812" spans="1:35" s="154" customFormat="1">
      <c r="A2812" s="413"/>
      <c r="B2812" s="413"/>
      <c r="C2812" s="426"/>
      <c r="D2812" s="413"/>
      <c r="E2812" s="412"/>
      <c r="F2812" s="412"/>
      <c r="G2812" s="419"/>
      <c r="H2812" s="419"/>
      <c r="I2812" s="413"/>
      <c r="J2812" s="420"/>
      <c r="K2812" s="413"/>
      <c r="L2812" s="426"/>
      <c r="M2812" s="413"/>
      <c r="N2812" s="421"/>
      <c r="O2812" s="421"/>
      <c r="P2812" s="414"/>
      <c r="Q2812" s="413"/>
      <c r="R2812" s="412"/>
      <c r="S2812" s="413"/>
      <c r="T2812" s="413"/>
      <c r="U2812" s="412"/>
      <c r="V2812" s="412"/>
      <c r="W2812" s="413"/>
      <c r="X2812" s="413"/>
      <c r="Y2812" s="413"/>
      <c r="Z2812" s="412"/>
      <c r="AA2812" s="412"/>
      <c r="AB2812" s="422"/>
      <c r="AC2812" s="412"/>
      <c r="AD2812" s="412"/>
      <c r="AE2812" s="412"/>
      <c r="AF2812" s="412"/>
      <c r="AG2812" s="412"/>
      <c r="AH2812" s="412"/>
      <c r="AI2812" s="413"/>
    </row>
    <row r="2813" spans="1:35" s="154" customFormat="1">
      <c r="A2813" s="413"/>
      <c r="B2813" s="413"/>
      <c r="C2813" s="426"/>
      <c r="D2813" s="413"/>
      <c r="E2813" s="412"/>
      <c r="F2813" s="412"/>
      <c r="G2813" s="419"/>
      <c r="H2813" s="419"/>
      <c r="I2813" s="413"/>
      <c r="J2813" s="420"/>
      <c r="K2813" s="413"/>
      <c r="L2813" s="426"/>
      <c r="M2813" s="413"/>
      <c r="N2813" s="421"/>
      <c r="O2813" s="421"/>
      <c r="P2813" s="414"/>
      <c r="Q2813" s="413"/>
      <c r="R2813" s="413"/>
      <c r="S2813" s="413"/>
      <c r="T2813" s="413"/>
      <c r="U2813" s="412"/>
      <c r="V2813" s="412"/>
      <c r="W2813" s="413"/>
      <c r="X2813" s="413"/>
      <c r="Y2813" s="413"/>
      <c r="Z2813" s="412"/>
      <c r="AA2813" s="412"/>
      <c r="AB2813" s="422"/>
      <c r="AC2813" s="412"/>
      <c r="AD2813" s="412"/>
      <c r="AE2813" s="412"/>
      <c r="AF2813" s="412"/>
      <c r="AG2813" s="412"/>
      <c r="AH2813" s="412"/>
      <c r="AI2813" s="413"/>
    </row>
    <row r="2814" spans="1:35" s="154" customFormat="1">
      <c r="A2814" s="413"/>
      <c r="B2814" s="413"/>
      <c r="C2814" s="426"/>
      <c r="D2814" s="413"/>
      <c r="E2814" s="412"/>
      <c r="F2814" s="412"/>
      <c r="G2814" s="419"/>
      <c r="H2814" s="419"/>
      <c r="I2814" s="413"/>
      <c r="J2814" s="420"/>
      <c r="K2814" s="413"/>
      <c r="L2814" s="426"/>
      <c r="M2814" s="413"/>
      <c r="N2814" s="421"/>
      <c r="O2814" s="421"/>
      <c r="P2814" s="414"/>
      <c r="Q2814" s="413"/>
      <c r="R2814" s="412"/>
      <c r="S2814" s="413"/>
      <c r="T2814" s="413"/>
      <c r="U2814" s="412"/>
      <c r="V2814" s="412"/>
      <c r="W2814" s="413"/>
      <c r="X2814" s="413"/>
      <c r="Y2814" s="413"/>
      <c r="Z2814" s="412"/>
      <c r="AA2814" s="412"/>
      <c r="AB2814" s="422"/>
      <c r="AC2814" s="412"/>
      <c r="AD2814" s="412"/>
      <c r="AE2814" s="412"/>
      <c r="AF2814" s="412"/>
      <c r="AG2814" s="412"/>
      <c r="AH2814" s="412"/>
      <c r="AI2814" s="413"/>
    </row>
    <row r="2815" spans="1:35" s="154" customFormat="1">
      <c r="A2815" s="413"/>
      <c r="B2815" s="413"/>
      <c r="C2815" s="426"/>
      <c r="D2815" s="413"/>
      <c r="E2815" s="412"/>
      <c r="F2815" s="412"/>
      <c r="G2815" s="419"/>
      <c r="H2815" s="419"/>
      <c r="I2815" s="413"/>
      <c r="J2815" s="420"/>
      <c r="K2815" s="413"/>
      <c r="L2815" s="426"/>
      <c r="M2815" s="413"/>
      <c r="N2815" s="421"/>
      <c r="O2815" s="421"/>
      <c r="P2815" s="414"/>
      <c r="Q2815" s="413"/>
      <c r="R2815" s="413"/>
      <c r="S2815" s="413"/>
      <c r="T2815" s="413"/>
      <c r="U2815" s="412"/>
      <c r="V2815" s="412"/>
      <c r="W2815" s="413"/>
      <c r="X2815" s="413"/>
      <c r="Y2815" s="413"/>
      <c r="Z2815" s="412"/>
      <c r="AA2815" s="412"/>
      <c r="AB2815" s="422"/>
      <c r="AC2815" s="412"/>
      <c r="AD2815" s="412"/>
      <c r="AE2815" s="412"/>
      <c r="AF2815" s="412"/>
      <c r="AG2815" s="412"/>
      <c r="AH2815" s="412"/>
      <c r="AI2815" s="413"/>
    </row>
    <row r="2816" spans="1:35" s="154" customFormat="1">
      <c r="A2816" s="413"/>
      <c r="B2816" s="413"/>
      <c r="C2816" s="426"/>
      <c r="D2816" s="413"/>
      <c r="E2816" s="412"/>
      <c r="F2816" s="412"/>
      <c r="G2816" s="419"/>
      <c r="H2816" s="419"/>
      <c r="I2816" s="413"/>
      <c r="J2816" s="420"/>
      <c r="K2816" s="413"/>
      <c r="L2816" s="426"/>
      <c r="M2816" s="413"/>
      <c r="N2816" s="421"/>
      <c r="O2816" s="421"/>
      <c r="P2816" s="414"/>
      <c r="Q2816" s="413"/>
      <c r="R2816" s="412"/>
      <c r="S2816" s="413"/>
      <c r="T2816" s="413"/>
      <c r="U2816" s="412"/>
      <c r="V2816" s="412"/>
      <c r="W2816" s="413"/>
      <c r="X2816" s="413"/>
      <c r="Y2816" s="413"/>
      <c r="Z2816" s="412"/>
      <c r="AA2816" s="412"/>
      <c r="AB2816" s="422"/>
      <c r="AC2816" s="412"/>
      <c r="AD2816" s="412"/>
      <c r="AE2816" s="412"/>
      <c r="AF2816" s="412"/>
      <c r="AG2816" s="412"/>
      <c r="AH2816" s="412"/>
      <c r="AI2816" s="413"/>
    </row>
    <row r="2817" spans="1:35" s="154" customFormat="1">
      <c r="A2817" s="413"/>
      <c r="B2817" s="413"/>
      <c r="C2817" s="426"/>
      <c r="D2817" s="413"/>
      <c r="E2817" s="412"/>
      <c r="F2817" s="412"/>
      <c r="G2817" s="419"/>
      <c r="H2817" s="419"/>
      <c r="I2817" s="413"/>
      <c r="J2817" s="420"/>
      <c r="K2817" s="413"/>
      <c r="L2817" s="426"/>
      <c r="M2817" s="413"/>
      <c r="N2817" s="421"/>
      <c r="O2817" s="421"/>
      <c r="P2817" s="414"/>
      <c r="Q2817" s="413"/>
      <c r="R2817" s="413"/>
      <c r="S2817" s="413"/>
      <c r="T2817" s="413"/>
      <c r="U2817" s="412"/>
      <c r="V2817" s="412"/>
      <c r="W2817" s="413"/>
      <c r="X2817" s="413"/>
      <c r="Y2817" s="413"/>
      <c r="Z2817" s="412"/>
      <c r="AA2817" s="412"/>
      <c r="AB2817" s="422"/>
      <c r="AC2817" s="412"/>
      <c r="AD2817" s="412"/>
      <c r="AE2817" s="412"/>
      <c r="AF2817" s="412"/>
      <c r="AG2817" s="412"/>
      <c r="AH2817" s="412"/>
      <c r="AI2817" s="413"/>
    </row>
    <row r="2818" spans="1:35" s="154" customFormat="1">
      <c r="A2818" s="413"/>
      <c r="B2818" s="413"/>
      <c r="C2818" s="426"/>
      <c r="D2818" s="413"/>
      <c r="E2818" s="412"/>
      <c r="F2818" s="412"/>
      <c r="G2818" s="419"/>
      <c r="H2818" s="419"/>
      <c r="I2818" s="413"/>
      <c r="J2818" s="420"/>
      <c r="K2818" s="413"/>
      <c r="L2818" s="426"/>
      <c r="M2818" s="413"/>
      <c r="N2818" s="421"/>
      <c r="O2818" s="421"/>
      <c r="P2818" s="414"/>
      <c r="Q2818" s="413"/>
      <c r="R2818" s="412"/>
      <c r="S2818" s="413"/>
      <c r="T2818" s="413"/>
      <c r="U2818" s="412"/>
      <c r="V2818" s="412"/>
      <c r="W2818" s="413"/>
      <c r="X2818" s="413"/>
      <c r="Y2818" s="413"/>
      <c r="Z2818" s="412"/>
      <c r="AA2818" s="412"/>
      <c r="AB2818" s="422"/>
      <c r="AC2818" s="412"/>
      <c r="AD2818" s="412"/>
      <c r="AE2818" s="412"/>
      <c r="AF2818" s="412"/>
      <c r="AG2818" s="412"/>
      <c r="AH2818" s="412"/>
      <c r="AI2818" s="413"/>
    </row>
    <row r="2819" spans="1:35" s="154" customFormat="1">
      <c r="A2819" s="413"/>
      <c r="B2819" s="413"/>
      <c r="C2819" s="426"/>
      <c r="D2819" s="413"/>
      <c r="E2819" s="412"/>
      <c r="F2819" s="412"/>
      <c r="G2819" s="419"/>
      <c r="H2819" s="419"/>
      <c r="I2819" s="413"/>
      <c r="J2819" s="420"/>
      <c r="K2819" s="413"/>
      <c r="L2819" s="426"/>
      <c r="M2819" s="413"/>
      <c r="N2819" s="421"/>
      <c r="O2819" s="421"/>
      <c r="P2819" s="414"/>
      <c r="Q2819" s="413"/>
      <c r="R2819" s="413"/>
      <c r="S2819" s="413"/>
      <c r="T2819" s="413"/>
      <c r="U2819" s="412"/>
      <c r="V2819" s="412"/>
      <c r="W2819" s="413"/>
      <c r="X2819" s="413"/>
      <c r="Y2819" s="413"/>
      <c r="Z2819" s="412"/>
      <c r="AA2819" s="412"/>
      <c r="AB2819" s="422"/>
      <c r="AC2819" s="412"/>
      <c r="AD2819" s="412"/>
      <c r="AE2819" s="412"/>
      <c r="AF2819" s="412"/>
      <c r="AG2819" s="412"/>
      <c r="AH2819" s="412"/>
      <c r="AI2819" s="413"/>
    </row>
    <row r="2820" spans="1:35" s="154" customFormat="1">
      <c r="A2820" s="413"/>
      <c r="B2820" s="413"/>
      <c r="C2820" s="426"/>
      <c r="D2820" s="413"/>
      <c r="E2820" s="412"/>
      <c r="F2820" s="412"/>
      <c r="G2820" s="419"/>
      <c r="H2820" s="419"/>
      <c r="I2820" s="413"/>
      <c r="J2820" s="420"/>
      <c r="K2820" s="413"/>
      <c r="L2820" s="426"/>
      <c r="M2820" s="413"/>
      <c r="N2820" s="421"/>
      <c r="O2820" s="421"/>
      <c r="P2820" s="414"/>
      <c r="Q2820" s="413"/>
      <c r="R2820" s="412"/>
      <c r="S2820" s="413"/>
      <c r="T2820" s="413"/>
      <c r="U2820" s="412"/>
      <c r="V2820" s="412"/>
      <c r="W2820" s="413"/>
      <c r="X2820" s="413"/>
      <c r="Y2820" s="413"/>
      <c r="Z2820" s="412"/>
      <c r="AA2820" s="412"/>
      <c r="AB2820" s="422"/>
      <c r="AC2820" s="412"/>
      <c r="AD2820" s="412"/>
      <c r="AE2820" s="412"/>
      <c r="AF2820" s="412"/>
      <c r="AG2820" s="412"/>
      <c r="AH2820" s="412"/>
      <c r="AI2820" s="413"/>
    </row>
    <row r="2821" spans="1:35" s="154" customFormat="1">
      <c r="A2821" s="413"/>
      <c r="B2821" s="413"/>
      <c r="C2821" s="426"/>
      <c r="D2821" s="413"/>
      <c r="E2821" s="412"/>
      <c r="F2821" s="412"/>
      <c r="G2821" s="419"/>
      <c r="H2821" s="419"/>
      <c r="I2821" s="413"/>
      <c r="J2821" s="420"/>
      <c r="K2821" s="413"/>
      <c r="L2821" s="426"/>
      <c r="M2821" s="413"/>
      <c r="N2821" s="421"/>
      <c r="O2821" s="421"/>
      <c r="P2821" s="414"/>
      <c r="Q2821" s="413"/>
      <c r="R2821" s="413"/>
      <c r="S2821" s="413"/>
      <c r="T2821" s="413"/>
      <c r="U2821" s="412"/>
      <c r="V2821" s="412"/>
      <c r="W2821" s="413"/>
      <c r="X2821" s="413"/>
      <c r="Y2821" s="413"/>
      <c r="Z2821" s="412"/>
      <c r="AA2821" s="412"/>
      <c r="AB2821" s="422"/>
      <c r="AC2821" s="412"/>
      <c r="AD2821" s="412"/>
      <c r="AE2821" s="412"/>
      <c r="AF2821" s="412"/>
      <c r="AG2821" s="412"/>
      <c r="AH2821" s="412"/>
      <c r="AI2821" s="413"/>
    </row>
    <row r="2822" spans="1:35" s="154" customFormat="1">
      <c r="A2822" s="413"/>
      <c r="B2822" s="413"/>
      <c r="C2822" s="426"/>
      <c r="D2822" s="413"/>
      <c r="E2822" s="412"/>
      <c r="F2822" s="412"/>
      <c r="G2822" s="419"/>
      <c r="H2822" s="419"/>
      <c r="I2822" s="413"/>
      <c r="J2822" s="420"/>
      <c r="K2822" s="413"/>
      <c r="L2822" s="426"/>
      <c r="M2822" s="413"/>
      <c r="N2822" s="421"/>
      <c r="O2822" s="421"/>
      <c r="P2822" s="414"/>
      <c r="Q2822" s="413"/>
      <c r="R2822" s="412"/>
      <c r="S2822" s="413"/>
      <c r="T2822" s="413"/>
      <c r="U2822" s="412"/>
      <c r="V2822" s="412"/>
      <c r="W2822" s="413"/>
      <c r="X2822" s="413"/>
      <c r="Y2822" s="413"/>
      <c r="Z2822" s="412"/>
      <c r="AA2822" s="412"/>
      <c r="AB2822" s="422"/>
      <c r="AC2822" s="412"/>
      <c r="AD2822" s="412"/>
      <c r="AE2822" s="412"/>
      <c r="AF2822" s="412"/>
      <c r="AG2822" s="412"/>
      <c r="AH2822" s="412"/>
      <c r="AI2822" s="413"/>
    </row>
    <row r="2823" spans="1:35" s="154" customFormat="1">
      <c r="A2823" s="413"/>
      <c r="B2823" s="413"/>
      <c r="C2823" s="426"/>
      <c r="D2823" s="413"/>
      <c r="E2823" s="423"/>
      <c r="F2823" s="412"/>
      <c r="G2823" s="419"/>
      <c r="H2823" s="419"/>
      <c r="I2823" s="413"/>
      <c r="J2823" s="420"/>
      <c r="K2823" s="413"/>
      <c r="L2823" s="426"/>
      <c r="M2823" s="413"/>
      <c r="N2823" s="421"/>
      <c r="O2823" s="421"/>
      <c r="P2823" s="414"/>
      <c r="Q2823" s="413"/>
      <c r="R2823" s="413"/>
      <c r="S2823" s="413"/>
      <c r="T2823" s="413"/>
      <c r="U2823" s="412"/>
      <c r="V2823" s="412"/>
      <c r="W2823" s="413"/>
      <c r="X2823" s="413"/>
      <c r="Y2823" s="413"/>
      <c r="Z2823" s="412"/>
      <c r="AA2823" s="412"/>
      <c r="AB2823" s="422"/>
      <c r="AC2823" s="412"/>
      <c r="AD2823" s="412"/>
      <c r="AE2823" s="412"/>
      <c r="AF2823" s="412"/>
      <c r="AG2823" s="412"/>
      <c r="AH2823" s="412"/>
      <c r="AI2823" s="413"/>
    </row>
    <row r="2824" spans="1:35" s="154" customFormat="1">
      <c r="A2824" s="413"/>
      <c r="B2824" s="413"/>
      <c r="C2824" s="426"/>
      <c r="D2824" s="413"/>
      <c r="E2824" s="423"/>
      <c r="F2824" s="412"/>
      <c r="G2824" s="419"/>
      <c r="H2824" s="419"/>
      <c r="I2824" s="413"/>
      <c r="J2824" s="420"/>
      <c r="K2824" s="413"/>
      <c r="L2824" s="426"/>
      <c r="M2824" s="413"/>
      <c r="N2824" s="421"/>
      <c r="O2824" s="421"/>
      <c r="P2824" s="414"/>
      <c r="Q2824" s="413"/>
      <c r="R2824" s="412"/>
      <c r="S2824" s="413"/>
      <c r="T2824" s="413"/>
      <c r="U2824" s="412"/>
      <c r="V2824" s="412"/>
      <c r="W2824" s="413"/>
      <c r="X2824" s="413"/>
      <c r="Y2824" s="413"/>
      <c r="Z2824" s="412"/>
      <c r="AA2824" s="412"/>
      <c r="AB2824" s="422"/>
      <c r="AC2824" s="412"/>
      <c r="AD2824" s="412"/>
      <c r="AE2824" s="412"/>
      <c r="AF2824" s="412"/>
      <c r="AG2824" s="412"/>
      <c r="AH2824" s="412"/>
      <c r="AI2824" s="413"/>
    </row>
    <row r="2825" spans="1:35" s="154" customFormat="1">
      <c r="A2825" s="413"/>
      <c r="B2825" s="413"/>
      <c r="C2825" s="426"/>
      <c r="D2825" s="413"/>
      <c r="E2825" s="423"/>
      <c r="F2825" s="412"/>
      <c r="G2825" s="419"/>
      <c r="H2825" s="419"/>
      <c r="I2825" s="413"/>
      <c r="J2825" s="420"/>
      <c r="K2825" s="413"/>
      <c r="L2825" s="426"/>
      <c r="M2825" s="413"/>
      <c r="N2825" s="421"/>
      <c r="O2825" s="421"/>
      <c r="P2825" s="414"/>
      <c r="Q2825" s="413"/>
      <c r="R2825" s="413"/>
      <c r="S2825" s="413"/>
      <c r="T2825" s="413"/>
      <c r="U2825" s="412"/>
      <c r="V2825" s="412"/>
      <c r="W2825" s="413"/>
      <c r="X2825" s="413"/>
      <c r="Y2825" s="413"/>
      <c r="Z2825" s="412"/>
      <c r="AA2825" s="412"/>
      <c r="AB2825" s="422"/>
      <c r="AC2825" s="412"/>
      <c r="AD2825" s="412"/>
      <c r="AE2825" s="412"/>
      <c r="AF2825" s="412"/>
      <c r="AG2825" s="412"/>
      <c r="AH2825" s="412"/>
      <c r="AI2825" s="413"/>
    </row>
    <row r="2826" spans="1:35" s="154" customFormat="1">
      <c r="A2826" s="413"/>
      <c r="B2826" s="413"/>
      <c r="C2826" s="426"/>
      <c r="D2826" s="413"/>
      <c r="E2826" s="412"/>
      <c r="F2826" s="412"/>
      <c r="G2826" s="419"/>
      <c r="H2826" s="419"/>
      <c r="I2826" s="413"/>
      <c r="J2826" s="420"/>
      <c r="K2826" s="413"/>
      <c r="L2826" s="426"/>
      <c r="M2826" s="413"/>
      <c r="N2826" s="421"/>
      <c r="O2826" s="421"/>
      <c r="P2826" s="414"/>
      <c r="Q2826" s="413"/>
      <c r="R2826" s="412"/>
      <c r="S2826" s="413"/>
      <c r="T2826" s="413"/>
      <c r="U2826" s="412"/>
      <c r="V2826" s="412"/>
      <c r="W2826" s="413"/>
      <c r="X2826" s="413"/>
      <c r="Y2826" s="413"/>
      <c r="Z2826" s="412"/>
      <c r="AA2826" s="412"/>
      <c r="AB2826" s="422"/>
      <c r="AC2826" s="412"/>
      <c r="AD2826" s="412"/>
      <c r="AE2826" s="412"/>
      <c r="AF2826" s="412"/>
      <c r="AG2826" s="412"/>
      <c r="AH2826" s="412"/>
      <c r="AI2826" s="413"/>
    </row>
    <row r="2827" spans="1:35" s="154" customFormat="1">
      <c r="A2827" s="413"/>
      <c r="B2827" s="413"/>
      <c r="C2827" s="426"/>
      <c r="D2827" s="413"/>
      <c r="E2827" s="412"/>
      <c r="F2827" s="412"/>
      <c r="G2827" s="419"/>
      <c r="H2827" s="419"/>
      <c r="I2827" s="413"/>
      <c r="J2827" s="420"/>
      <c r="K2827" s="413"/>
      <c r="L2827" s="426"/>
      <c r="M2827" s="413"/>
      <c r="N2827" s="421"/>
      <c r="O2827" s="421"/>
      <c r="P2827" s="414"/>
      <c r="Q2827" s="413"/>
      <c r="R2827" s="413"/>
      <c r="S2827" s="413"/>
      <c r="T2827" s="413"/>
      <c r="U2827" s="412"/>
      <c r="V2827" s="412"/>
      <c r="W2827" s="413"/>
      <c r="X2827" s="413"/>
      <c r="Y2827" s="413"/>
      <c r="Z2827" s="412"/>
      <c r="AA2827" s="412"/>
      <c r="AB2827" s="422"/>
      <c r="AC2827" s="412"/>
      <c r="AD2827" s="412"/>
      <c r="AE2827" s="412"/>
      <c r="AF2827" s="412"/>
      <c r="AG2827" s="412"/>
      <c r="AH2827" s="412"/>
      <c r="AI2827" s="413"/>
    </row>
    <row r="2828" spans="1:35" s="154" customFormat="1">
      <c r="A2828" s="413"/>
      <c r="B2828" s="413"/>
      <c r="C2828" s="426"/>
      <c r="D2828" s="413"/>
      <c r="E2828" s="412"/>
      <c r="F2828" s="412"/>
      <c r="G2828" s="419"/>
      <c r="H2828" s="419"/>
      <c r="I2828" s="413"/>
      <c r="J2828" s="420"/>
      <c r="K2828" s="413"/>
      <c r="L2828" s="426"/>
      <c r="M2828" s="413"/>
      <c r="N2828" s="421"/>
      <c r="O2828" s="421"/>
      <c r="P2828" s="414"/>
      <c r="Q2828" s="413"/>
      <c r="R2828" s="412"/>
      <c r="S2828" s="413"/>
      <c r="T2828" s="413"/>
      <c r="U2828" s="412"/>
      <c r="V2828" s="412"/>
      <c r="W2828" s="413"/>
      <c r="X2828" s="413"/>
      <c r="Y2828" s="413"/>
      <c r="Z2828" s="412"/>
      <c r="AA2828" s="412"/>
      <c r="AB2828" s="422"/>
      <c r="AC2828" s="412"/>
      <c r="AD2828" s="412"/>
      <c r="AE2828" s="412"/>
      <c r="AF2828" s="412"/>
      <c r="AG2828" s="412"/>
      <c r="AH2828" s="412"/>
      <c r="AI2828" s="413"/>
    </row>
    <row r="2829" spans="1:35" s="154" customFormat="1">
      <c r="A2829" s="413"/>
      <c r="B2829" s="413"/>
      <c r="C2829" s="426"/>
      <c r="D2829" s="413"/>
      <c r="E2829" s="423"/>
      <c r="F2829" s="412"/>
      <c r="G2829" s="419"/>
      <c r="H2829" s="419"/>
      <c r="I2829" s="413"/>
      <c r="J2829" s="420"/>
      <c r="K2829" s="413"/>
      <c r="L2829" s="426"/>
      <c r="M2829" s="413"/>
      <c r="N2829" s="421"/>
      <c r="O2829" s="421"/>
      <c r="P2829" s="414"/>
      <c r="Q2829" s="413"/>
      <c r="R2829" s="413"/>
      <c r="S2829" s="413"/>
      <c r="T2829" s="413"/>
      <c r="U2829" s="412"/>
      <c r="V2829" s="412"/>
      <c r="W2829" s="413"/>
      <c r="X2829" s="413"/>
      <c r="Y2829" s="413"/>
      <c r="Z2829" s="412"/>
      <c r="AA2829" s="412"/>
      <c r="AB2829" s="422"/>
      <c r="AC2829" s="412"/>
      <c r="AD2829" s="412"/>
      <c r="AE2829" s="412"/>
      <c r="AF2829" s="412"/>
      <c r="AG2829" s="412"/>
      <c r="AH2829" s="412"/>
      <c r="AI2829" s="413"/>
    </row>
    <row r="2830" spans="1:35" s="154" customFormat="1">
      <c r="A2830" s="413"/>
      <c r="B2830" s="413"/>
      <c r="C2830" s="426"/>
      <c r="D2830" s="413"/>
      <c r="E2830" s="423"/>
      <c r="F2830" s="412"/>
      <c r="G2830" s="419"/>
      <c r="H2830" s="419"/>
      <c r="I2830" s="413"/>
      <c r="J2830" s="420"/>
      <c r="K2830" s="413"/>
      <c r="L2830" s="426"/>
      <c r="M2830" s="413"/>
      <c r="N2830" s="421"/>
      <c r="O2830" s="421"/>
      <c r="P2830" s="414"/>
      <c r="Q2830" s="413"/>
      <c r="R2830" s="412"/>
      <c r="S2830" s="413"/>
      <c r="T2830" s="413"/>
      <c r="U2830" s="412"/>
      <c r="V2830" s="412"/>
      <c r="W2830" s="413"/>
      <c r="X2830" s="413"/>
      <c r="Y2830" s="413"/>
      <c r="Z2830" s="412"/>
      <c r="AA2830" s="412"/>
      <c r="AB2830" s="422"/>
      <c r="AC2830" s="412"/>
      <c r="AD2830" s="412"/>
      <c r="AE2830" s="412"/>
      <c r="AF2830" s="412"/>
      <c r="AG2830" s="412"/>
      <c r="AH2830" s="412"/>
      <c r="AI2830" s="413"/>
    </row>
    <row r="2831" spans="1:35" s="154" customFormat="1">
      <c r="A2831" s="413"/>
      <c r="B2831" s="413"/>
      <c r="C2831" s="426"/>
      <c r="D2831" s="413"/>
      <c r="E2831" s="423"/>
      <c r="F2831" s="412"/>
      <c r="G2831" s="419"/>
      <c r="H2831" s="419"/>
      <c r="I2831" s="413"/>
      <c r="J2831" s="420"/>
      <c r="K2831" s="413"/>
      <c r="L2831" s="426"/>
      <c r="M2831" s="413"/>
      <c r="N2831" s="421"/>
      <c r="O2831" s="421"/>
      <c r="P2831" s="414"/>
      <c r="Q2831" s="413"/>
      <c r="R2831" s="413"/>
      <c r="S2831" s="413"/>
      <c r="T2831" s="413"/>
      <c r="U2831" s="412"/>
      <c r="V2831" s="412"/>
      <c r="W2831" s="413"/>
      <c r="X2831" s="413"/>
      <c r="Y2831" s="413"/>
      <c r="Z2831" s="412"/>
      <c r="AA2831" s="412"/>
      <c r="AB2831" s="422"/>
      <c r="AC2831" s="412"/>
      <c r="AD2831" s="412"/>
      <c r="AE2831" s="412"/>
      <c r="AF2831" s="412"/>
      <c r="AG2831" s="412"/>
      <c r="AH2831" s="412"/>
      <c r="AI2831" s="413"/>
    </row>
    <row r="2832" spans="1:35" s="154" customFormat="1">
      <c r="A2832" s="413"/>
      <c r="B2832" s="413"/>
      <c r="C2832" s="426"/>
      <c r="D2832" s="413"/>
      <c r="E2832" s="423"/>
      <c r="F2832" s="412"/>
      <c r="G2832" s="419"/>
      <c r="H2832" s="419"/>
      <c r="I2832" s="413"/>
      <c r="J2832" s="420"/>
      <c r="K2832" s="413"/>
      <c r="L2832" s="426"/>
      <c r="M2832" s="413"/>
      <c r="N2832" s="421"/>
      <c r="O2832" s="421"/>
      <c r="P2832" s="414"/>
      <c r="Q2832" s="413"/>
      <c r="R2832" s="412"/>
      <c r="S2832" s="413"/>
      <c r="T2832" s="413"/>
      <c r="U2832" s="412"/>
      <c r="V2832" s="412"/>
      <c r="W2832" s="413"/>
      <c r="X2832" s="413"/>
      <c r="Y2832" s="413"/>
      <c r="Z2832" s="412"/>
      <c r="AA2832" s="412"/>
      <c r="AB2832" s="422"/>
      <c r="AC2832" s="412"/>
      <c r="AD2832" s="412"/>
      <c r="AE2832" s="412"/>
      <c r="AF2832" s="412"/>
      <c r="AG2832" s="412"/>
      <c r="AH2832" s="412"/>
      <c r="AI2832" s="413"/>
    </row>
    <row r="2833" spans="1:35" s="154" customFormat="1">
      <c r="A2833" s="413"/>
      <c r="B2833" s="413"/>
      <c r="C2833" s="426"/>
      <c r="D2833" s="413"/>
      <c r="E2833" s="412"/>
      <c r="F2833" s="412"/>
      <c r="G2833" s="419"/>
      <c r="H2833" s="419"/>
      <c r="I2833" s="413"/>
      <c r="J2833" s="420"/>
      <c r="K2833" s="413"/>
      <c r="L2833" s="426"/>
      <c r="M2833" s="413"/>
      <c r="N2833" s="421"/>
      <c r="O2833" s="421"/>
      <c r="P2833" s="414"/>
      <c r="Q2833" s="413"/>
      <c r="R2833" s="413"/>
      <c r="S2833" s="413"/>
      <c r="T2833" s="413"/>
      <c r="U2833" s="412"/>
      <c r="V2833" s="412"/>
      <c r="W2833" s="413"/>
      <c r="X2833" s="413"/>
      <c r="Y2833" s="413"/>
      <c r="Z2833" s="412"/>
      <c r="AA2833" s="412"/>
      <c r="AB2833" s="422"/>
      <c r="AC2833" s="412"/>
      <c r="AD2833" s="412"/>
      <c r="AE2833" s="412"/>
      <c r="AF2833" s="412"/>
      <c r="AG2833" s="412"/>
      <c r="AH2833" s="412"/>
      <c r="AI2833" s="413"/>
    </row>
    <row r="2834" spans="1:35" s="154" customFormat="1">
      <c r="A2834" s="413"/>
      <c r="B2834" s="413"/>
      <c r="C2834" s="426"/>
      <c r="D2834" s="413"/>
      <c r="E2834" s="412"/>
      <c r="F2834" s="412"/>
      <c r="G2834" s="419"/>
      <c r="H2834" s="419"/>
      <c r="I2834" s="413"/>
      <c r="J2834" s="420"/>
      <c r="K2834" s="413"/>
      <c r="L2834" s="426"/>
      <c r="M2834" s="413"/>
      <c r="N2834" s="421"/>
      <c r="O2834" s="421"/>
      <c r="P2834" s="414"/>
      <c r="Q2834" s="413"/>
      <c r="R2834" s="412"/>
      <c r="S2834" s="413"/>
      <c r="T2834" s="413"/>
      <c r="U2834" s="412"/>
      <c r="V2834" s="412"/>
      <c r="W2834" s="413"/>
      <c r="X2834" s="413"/>
      <c r="Y2834" s="413"/>
      <c r="Z2834" s="412"/>
      <c r="AA2834" s="412"/>
      <c r="AB2834" s="422"/>
      <c r="AC2834" s="412"/>
      <c r="AD2834" s="412"/>
      <c r="AE2834" s="412"/>
      <c r="AF2834" s="412"/>
      <c r="AG2834" s="412"/>
      <c r="AH2834" s="412"/>
      <c r="AI2834" s="413"/>
    </row>
    <row r="2835" spans="1:35" s="154" customFormat="1">
      <c r="A2835" s="413"/>
      <c r="B2835" s="413"/>
      <c r="C2835" s="426"/>
      <c r="D2835" s="413"/>
      <c r="E2835" s="412"/>
      <c r="F2835" s="412"/>
      <c r="G2835" s="419"/>
      <c r="H2835" s="419"/>
      <c r="I2835" s="413"/>
      <c r="J2835" s="420"/>
      <c r="K2835" s="413"/>
      <c r="L2835" s="426"/>
      <c r="M2835" s="413"/>
      <c r="N2835" s="421"/>
      <c r="O2835" s="421"/>
      <c r="P2835" s="414"/>
      <c r="Q2835" s="413"/>
      <c r="R2835" s="413"/>
      <c r="S2835" s="413"/>
      <c r="T2835" s="413"/>
      <c r="U2835" s="412"/>
      <c r="V2835" s="412"/>
      <c r="W2835" s="413"/>
      <c r="X2835" s="413"/>
      <c r="Y2835" s="413"/>
      <c r="Z2835" s="412"/>
      <c r="AA2835" s="412"/>
      <c r="AB2835" s="422"/>
      <c r="AC2835" s="412"/>
      <c r="AD2835" s="412"/>
      <c r="AE2835" s="412"/>
      <c r="AF2835" s="412"/>
      <c r="AG2835" s="412"/>
      <c r="AH2835" s="412"/>
      <c r="AI2835" s="413"/>
    </row>
    <row r="2836" spans="1:35" s="154" customFormat="1">
      <c r="A2836" s="413"/>
      <c r="B2836" s="413"/>
      <c r="C2836" s="426"/>
      <c r="D2836" s="413"/>
      <c r="E2836" s="412"/>
      <c r="F2836" s="412"/>
      <c r="G2836" s="419"/>
      <c r="H2836" s="419"/>
      <c r="I2836" s="413"/>
      <c r="J2836" s="420"/>
      <c r="K2836" s="413"/>
      <c r="L2836" s="426"/>
      <c r="M2836" s="413"/>
      <c r="N2836" s="421"/>
      <c r="O2836" s="421"/>
      <c r="P2836" s="414"/>
      <c r="Q2836" s="413"/>
      <c r="R2836" s="413"/>
      <c r="S2836" s="413"/>
      <c r="T2836" s="413"/>
      <c r="U2836" s="412"/>
      <c r="V2836" s="412"/>
      <c r="W2836" s="413"/>
      <c r="X2836" s="413"/>
      <c r="Y2836" s="413"/>
      <c r="Z2836" s="413"/>
      <c r="AA2836" s="413"/>
      <c r="AB2836" s="422"/>
      <c r="AC2836" s="413"/>
      <c r="AD2836" s="412"/>
      <c r="AE2836" s="412"/>
      <c r="AF2836" s="412"/>
      <c r="AG2836" s="412"/>
      <c r="AH2836" s="412"/>
      <c r="AI2836" s="413"/>
    </row>
    <row r="2837" spans="1:35" s="154" customFormat="1">
      <c r="A2837" s="413"/>
      <c r="B2837" s="413"/>
      <c r="C2837" s="426"/>
      <c r="D2837" s="413"/>
      <c r="E2837" s="412"/>
      <c r="F2837" s="412"/>
      <c r="G2837" s="419"/>
      <c r="H2837" s="419"/>
      <c r="I2837" s="413"/>
      <c r="J2837" s="420"/>
      <c r="K2837" s="413"/>
      <c r="L2837" s="426"/>
      <c r="M2837" s="413"/>
      <c r="N2837" s="421"/>
      <c r="O2837" s="421"/>
      <c r="P2837" s="414"/>
      <c r="Q2837" s="413"/>
      <c r="R2837" s="413"/>
      <c r="S2837" s="413"/>
      <c r="T2837" s="413"/>
      <c r="U2837" s="412"/>
      <c r="V2837" s="412"/>
      <c r="W2837" s="413"/>
      <c r="X2837" s="413"/>
      <c r="Y2837" s="413"/>
      <c r="Z2837" s="412"/>
      <c r="AA2837" s="412"/>
      <c r="AB2837" s="422"/>
      <c r="AC2837" s="412"/>
      <c r="AD2837" s="412"/>
      <c r="AE2837" s="412"/>
      <c r="AF2837" s="412"/>
      <c r="AG2837" s="412"/>
      <c r="AH2837" s="412"/>
      <c r="AI2837" s="413"/>
    </row>
    <row r="2838" spans="1:35" s="154" customFormat="1">
      <c r="A2838" s="413"/>
      <c r="B2838" s="413"/>
      <c r="C2838" s="426"/>
      <c r="D2838" s="413"/>
      <c r="E2838" s="412"/>
      <c r="F2838" s="412"/>
      <c r="G2838" s="419"/>
      <c r="H2838" s="419"/>
      <c r="I2838" s="413"/>
      <c r="J2838" s="420"/>
      <c r="K2838" s="413"/>
      <c r="L2838" s="426"/>
      <c r="M2838" s="413"/>
      <c r="N2838" s="421"/>
      <c r="O2838" s="421"/>
      <c r="P2838" s="414"/>
      <c r="Q2838" s="413"/>
      <c r="R2838" s="413"/>
      <c r="S2838" s="413"/>
      <c r="T2838" s="413"/>
      <c r="U2838" s="412"/>
      <c r="V2838" s="412"/>
      <c r="W2838" s="413"/>
      <c r="X2838" s="413"/>
      <c r="Y2838" s="413"/>
      <c r="Z2838" s="412"/>
      <c r="AA2838" s="412"/>
      <c r="AB2838" s="422"/>
      <c r="AC2838" s="412"/>
      <c r="AD2838" s="412"/>
      <c r="AE2838" s="412"/>
      <c r="AF2838" s="412"/>
      <c r="AG2838" s="412"/>
      <c r="AH2838" s="412"/>
      <c r="AI2838" s="413"/>
    </row>
    <row r="2839" spans="1:35" s="154" customFormat="1">
      <c r="A2839" s="413"/>
      <c r="B2839" s="413"/>
      <c r="C2839" s="426"/>
      <c r="D2839" s="413"/>
      <c r="E2839" s="412"/>
      <c r="F2839" s="412"/>
      <c r="G2839" s="419"/>
      <c r="H2839" s="419"/>
      <c r="I2839" s="413"/>
      <c r="J2839" s="420"/>
      <c r="K2839" s="413"/>
      <c r="L2839" s="426"/>
      <c r="M2839" s="413"/>
      <c r="N2839" s="421"/>
      <c r="O2839" s="421"/>
      <c r="P2839" s="414"/>
      <c r="Q2839" s="413"/>
      <c r="R2839" s="413"/>
      <c r="S2839" s="413"/>
      <c r="T2839" s="413"/>
      <c r="U2839" s="412"/>
      <c r="V2839" s="412"/>
      <c r="W2839" s="413"/>
      <c r="X2839" s="413"/>
      <c r="Y2839" s="413"/>
      <c r="Z2839" s="412"/>
      <c r="AA2839" s="412"/>
      <c r="AB2839" s="422"/>
      <c r="AC2839" s="412"/>
      <c r="AD2839" s="412"/>
      <c r="AE2839" s="412"/>
      <c r="AF2839" s="412"/>
      <c r="AG2839" s="412"/>
      <c r="AH2839" s="412"/>
      <c r="AI2839" s="413"/>
    </row>
    <row r="2840" spans="1:35" s="154" customFormat="1">
      <c r="A2840" s="413"/>
      <c r="B2840" s="413"/>
      <c r="C2840" s="426"/>
      <c r="D2840" s="413"/>
      <c r="E2840" s="412"/>
      <c r="F2840" s="412"/>
      <c r="G2840" s="419"/>
      <c r="H2840" s="419"/>
      <c r="I2840" s="413"/>
      <c r="J2840" s="420"/>
      <c r="K2840" s="413"/>
      <c r="L2840" s="426"/>
      <c r="M2840" s="413"/>
      <c r="N2840" s="421"/>
      <c r="O2840" s="421"/>
      <c r="P2840" s="414"/>
      <c r="Q2840" s="413"/>
      <c r="R2840" s="412"/>
      <c r="S2840" s="413"/>
      <c r="T2840" s="413"/>
      <c r="U2840" s="412"/>
      <c r="V2840" s="412"/>
      <c r="W2840" s="413"/>
      <c r="X2840" s="413"/>
      <c r="Y2840" s="413"/>
      <c r="Z2840" s="412"/>
      <c r="AA2840" s="412"/>
      <c r="AB2840" s="422"/>
      <c r="AC2840" s="412"/>
      <c r="AD2840" s="412"/>
      <c r="AE2840" s="412"/>
      <c r="AF2840" s="412"/>
      <c r="AG2840" s="412"/>
      <c r="AH2840" s="412"/>
      <c r="AI2840" s="413"/>
    </row>
    <row r="2841" spans="1:35" s="154" customFormat="1">
      <c r="A2841" s="413"/>
      <c r="B2841" s="413"/>
      <c r="C2841" s="426"/>
      <c r="D2841" s="413"/>
      <c r="E2841" s="412"/>
      <c r="F2841" s="412"/>
      <c r="G2841" s="419"/>
      <c r="H2841" s="419"/>
      <c r="I2841" s="413"/>
      <c r="J2841" s="420"/>
      <c r="K2841" s="413"/>
      <c r="L2841" s="426"/>
      <c r="M2841" s="413"/>
      <c r="N2841" s="421"/>
      <c r="O2841" s="421"/>
      <c r="P2841" s="414"/>
      <c r="Q2841" s="413"/>
      <c r="R2841" s="413"/>
      <c r="S2841" s="413"/>
      <c r="T2841" s="413"/>
      <c r="U2841" s="412"/>
      <c r="V2841" s="412"/>
      <c r="W2841" s="413"/>
      <c r="X2841" s="413"/>
      <c r="Y2841" s="413"/>
      <c r="Z2841" s="412"/>
      <c r="AA2841" s="412"/>
      <c r="AB2841" s="422"/>
      <c r="AC2841" s="412"/>
      <c r="AD2841" s="412"/>
      <c r="AE2841" s="412"/>
      <c r="AF2841" s="412"/>
      <c r="AG2841" s="412"/>
      <c r="AH2841" s="412"/>
      <c r="AI2841" s="413"/>
    </row>
    <row r="2842" spans="1:35" s="154" customFormat="1">
      <c r="A2842" s="413"/>
      <c r="B2842" s="413"/>
      <c r="C2842" s="426"/>
      <c r="D2842" s="413"/>
      <c r="E2842" s="412"/>
      <c r="F2842" s="412"/>
      <c r="G2842" s="419"/>
      <c r="H2842" s="419"/>
      <c r="I2842" s="413"/>
      <c r="J2842" s="420"/>
      <c r="K2842" s="413"/>
      <c r="L2842" s="426"/>
      <c r="M2842" s="413"/>
      <c r="N2842" s="421"/>
      <c r="O2842" s="421"/>
      <c r="P2842" s="414"/>
      <c r="Q2842" s="413"/>
      <c r="R2842" s="412"/>
      <c r="S2842" s="413"/>
      <c r="T2842" s="413"/>
      <c r="U2842" s="412"/>
      <c r="V2842" s="412"/>
      <c r="W2842" s="413"/>
      <c r="X2842" s="413"/>
      <c r="Y2842" s="413"/>
      <c r="Z2842" s="412"/>
      <c r="AA2842" s="412"/>
      <c r="AB2842" s="422"/>
      <c r="AC2842" s="412"/>
      <c r="AD2842" s="412"/>
      <c r="AE2842" s="412"/>
      <c r="AF2842" s="412"/>
      <c r="AG2842" s="412"/>
      <c r="AH2842" s="412"/>
      <c r="AI2842" s="413"/>
    </row>
    <row r="2843" spans="1:35" s="154" customFormat="1">
      <c r="A2843" s="413"/>
      <c r="B2843" s="413"/>
      <c r="C2843" s="426"/>
      <c r="D2843" s="413"/>
      <c r="E2843" s="412"/>
      <c r="F2843" s="412"/>
      <c r="G2843" s="419"/>
      <c r="H2843" s="419"/>
      <c r="I2843" s="413"/>
      <c r="J2843" s="420"/>
      <c r="K2843" s="413"/>
      <c r="L2843" s="426"/>
      <c r="M2843" s="413"/>
      <c r="N2843" s="421"/>
      <c r="O2843" s="421"/>
      <c r="P2843" s="414"/>
      <c r="Q2843" s="413"/>
      <c r="R2843" s="413"/>
      <c r="S2843" s="413"/>
      <c r="T2843" s="413"/>
      <c r="U2843" s="412"/>
      <c r="V2843" s="412"/>
      <c r="W2843" s="413"/>
      <c r="X2843" s="413"/>
      <c r="Y2843" s="413"/>
      <c r="Z2843" s="412"/>
      <c r="AA2843" s="412"/>
      <c r="AB2843" s="422"/>
      <c r="AC2843" s="412"/>
      <c r="AD2843" s="412"/>
      <c r="AE2843" s="412"/>
      <c r="AF2843" s="412"/>
      <c r="AG2843" s="412"/>
      <c r="AH2843" s="412"/>
      <c r="AI2843" s="413"/>
    </row>
    <row r="2844" spans="1:35" s="154" customFormat="1">
      <c r="A2844" s="413"/>
      <c r="B2844" s="413"/>
      <c r="C2844" s="426"/>
      <c r="D2844" s="413"/>
      <c r="E2844" s="412"/>
      <c r="F2844" s="412"/>
      <c r="G2844" s="419"/>
      <c r="H2844" s="419"/>
      <c r="I2844" s="413"/>
      <c r="J2844" s="420"/>
      <c r="K2844" s="413"/>
      <c r="L2844" s="426"/>
      <c r="M2844" s="413"/>
      <c r="N2844" s="421"/>
      <c r="O2844" s="421"/>
      <c r="P2844" s="414"/>
      <c r="Q2844" s="413"/>
      <c r="R2844" s="412"/>
      <c r="S2844" s="413"/>
      <c r="T2844" s="413"/>
      <c r="U2844" s="412"/>
      <c r="V2844" s="412"/>
      <c r="W2844" s="413"/>
      <c r="X2844" s="413"/>
      <c r="Y2844" s="413"/>
      <c r="Z2844" s="412"/>
      <c r="AA2844" s="412"/>
      <c r="AB2844" s="422"/>
      <c r="AC2844" s="412"/>
      <c r="AD2844" s="412"/>
      <c r="AE2844" s="412"/>
      <c r="AF2844" s="412"/>
      <c r="AG2844" s="412"/>
      <c r="AH2844" s="412"/>
      <c r="AI2844" s="413"/>
    </row>
    <row r="2845" spans="1:35" s="154" customFormat="1">
      <c r="A2845" s="413"/>
      <c r="B2845" s="413"/>
      <c r="C2845" s="426"/>
      <c r="D2845" s="413"/>
      <c r="E2845" s="412"/>
      <c r="F2845" s="412"/>
      <c r="G2845" s="419"/>
      <c r="H2845" s="419"/>
      <c r="I2845" s="413"/>
      <c r="J2845" s="420"/>
      <c r="K2845" s="413"/>
      <c r="L2845" s="426"/>
      <c r="M2845" s="413"/>
      <c r="N2845" s="421"/>
      <c r="O2845" s="421"/>
      <c r="P2845" s="414"/>
      <c r="Q2845" s="413"/>
      <c r="R2845" s="413"/>
      <c r="S2845" s="413"/>
      <c r="T2845" s="413"/>
      <c r="U2845" s="412"/>
      <c r="V2845" s="412"/>
      <c r="W2845" s="413"/>
      <c r="X2845" s="413"/>
      <c r="Y2845" s="413"/>
      <c r="Z2845" s="412"/>
      <c r="AA2845" s="412"/>
      <c r="AB2845" s="422"/>
      <c r="AC2845" s="412"/>
      <c r="AD2845" s="412"/>
      <c r="AE2845" s="412"/>
      <c r="AF2845" s="412"/>
      <c r="AG2845" s="412"/>
      <c r="AH2845" s="412"/>
      <c r="AI2845" s="413"/>
    </row>
    <row r="2846" spans="1:35" s="154" customFormat="1">
      <c r="A2846" s="413"/>
      <c r="B2846" s="413"/>
      <c r="C2846" s="426"/>
      <c r="D2846" s="413"/>
      <c r="E2846" s="412"/>
      <c r="F2846" s="412"/>
      <c r="G2846" s="419"/>
      <c r="H2846" s="419"/>
      <c r="I2846" s="413"/>
      <c r="J2846" s="420"/>
      <c r="K2846" s="413"/>
      <c r="L2846" s="426"/>
      <c r="M2846" s="413"/>
      <c r="N2846" s="421"/>
      <c r="O2846" s="421"/>
      <c r="P2846" s="414"/>
      <c r="Q2846" s="413"/>
      <c r="R2846" s="412"/>
      <c r="S2846" s="413"/>
      <c r="T2846" s="413"/>
      <c r="U2846" s="412"/>
      <c r="V2846" s="412"/>
      <c r="W2846" s="413"/>
      <c r="X2846" s="413"/>
      <c r="Y2846" s="413"/>
      <c r="Z2846" s="412"/>
      <c r="AA2846" s="412"/>
      <c r="AB2846" s="422"/>
      <c r="AC2846" s="412"/>
      <c r="AD2846" s="412"/>
      <c r="AE2846" s="412"/>
      <c r="AF2846" s="412"/>
      <c r="AG2846" s="412"/>
      <c r="AH2846" s="412"/>
      <c r="AI2846" s="413"/>
    </row>
    <row r="2847" spans="1:35" s="154" customFormat="1">
      <c r="A2847" s="413"/>
      <c r="B2847" s="413"/>
      <c r="C2847" s="426"/>
      <c r="D2847" s="413"/>
      <c r="E2847" s="412"/>
      <c r="F2847" s="412"/>
      <c r="G2847" s="419"/>
      <c r="H2847" s="419"/>
      <c r="I2847" s="413"/>
      <c r="J2847" s="420"/>
      <c r="K2847" s="413"/>
      <c r="L2847" s="426"/>
      <c r="M2847" s="413"/>
      <c r="N2847" s="421"/>
      <c r="O2847" s="421"/>
      <c r="P2847" s="414"/>
      <c r="Q2847" s="413"/>
      <c r="R2847" s="413"/>
      <c r="S2847" s="413"/>
      <c r="T2847" s="413"/>
      <c r="U2847" s="412"/>
      <c r="V2847" s="412"/>
      <c r="W2847" s="413"/>
      <c r="X2847" s="413"/>
      <c r="Y2847" s="413"/>
      <c r="Z2847" s="412"/>
      <c r="AA2847" s="412"/>
      <c r="AB2847" s="422"/>
      <c r="AC2847" s="412"/>
      <c r="AD2847" s="412"/>
      <c r="AE2847" s="412"/>
      <c r="AF2847" s="412"/>
      <c r="AG2847" s="412"/>
      <c r="AH2847" s="412"/>
      <c r="AI2847" s="413"/>
    </row>
    <row r="2848" spans="1:35" s="154" customFormat="1">
      <c r="A2848" s="413"/>
      <c r="B2848" s="413"/>
      <c r="C2848" s="426"/>
      <c r="D2848" s="413"/>
      <c r="E2848" s="412"/>
      <c r="F2848" s="412"/>
      <c r="G2848" s="419"/>
      <c r="H2848" s="419"/>
      <c r="I2848" s="413"/>
      <c r="J2848" s="420"/>
      <c r="K2848" s="413"/>
      <c r="L2848" s="426"/>
      <c r="M2848" s="413"/>
      <c r="N2848" s="421"/>
      <c r="O2848" s="421"/>
      <c r="P2848" s="414"/>
      <c r="Q2848" s="413"/>
      <c r="R2848" s="412"/>
      <c r="S2848" s="413"/>
      <c r="T2848" s="413"/>
      <c r="U2848" s="412"/>
      <c r="V2848" s="412"/>
      <c r="W2848" s="413"/>
      <c r="X2848" s="413"/>
      <c r="Y2848" s="413"/>
      <c r="Z2848" s="412"/>
      <c r="AA2848" s="412"/>
      <c r="AB2848" s="422"/>
      <c r="AC2848" s="412"/>
      <c r="AD2848" s="412"/>
      <c r="AE2848" s="412"/>
      <c r="AF2848" s="412"/>
      <c r="AG2848" s="412"/>
      <c r="AH2848" s="412"/>
      <c r="AI2848" s="413"/>
    </row>
    <row r="2849" spans="1:35" s="154" customFormat="1">
      <c r="A2849" s="413"/>
      <c r="B2849" s="413"/>
      <c r="C2849" s="426"/>
      <c r="D2849" s="413"/>
      <c r="E2849" s="412"/>
      <c r="F2849" s="412"/>
      <c r="G2849" s="419"/>
      <c r="H2849" s="419"/>
      <c r="I2849" s="413"/>
      <c r="J2849" s="420"/>
      <c r="K2849" s="413"/>
      <c r="L2849" s="426"/>
      <c r="M2849" s="413"/>
      <c r="N2849" s="421"/>
      <c r="O2849" s="421"/>
      <c r="P2849" s="414"/>
      <c r="Q2849" s="413"/>
      <c r="R2849" s="413"/>
      <c r="S2849" s="413"/>
      <c r="T2849" s="413"/>
      <c r="U2849" s="412"/>
      <c r="V2849" s="412"/>
      <c r="W2849" s="413"/>
      <c r="X2849" s="413"/>
      <c r="Y2849" s="413"/>
      <c r="Z2849" s="412"/>
      <c r="AA2849" s="412"/>
      <c r="AB2849" s="422"/>
      <c r="AC2849" s="412"/>
      <c r="AD2849" s="412"/>
      <c r="AE2849" s="412"/>
      <c r="AF2849" s="412"/>
      <c r="AG2849" s="412"/>
      <c r="AH2849" s="412"/>
      <c r="AI2849" s="413"/>
    </row>
    <row r="2850" spans="1:35" s="154" customFormat="1">
      <c r="A2850" s="413"/>
      <c r="B2850" s="413"/>
      <c r="C2850" s="426"/>
      <c r="D2850" s="413"/>
      <c r="E2850" s="412"/>
      <c r="F2850" s="412"/>
      <c r="G2850" s="419"/>
      <c r="H2850" s="419"/>
      <c r="I2850" s="413"/>
      <c r="J2850" s="420"/>
      <c r="K2850" s="413"/>
      <c r="L2850" s="426"/>
      <c r="M2850" s="413"/>
      <c r="N2850" s="421"/>
      <c r="O2850" s="421"/>
      <c r="P2850" s="414"/>
      <c r="Q2850" s="413"/>
      <c r="R2850" s="412"/>
      <c r="S2850" s="413"/>
      <c r="T2850" s="413"/>
      <c r="U2850" s="412"/>
      <c r="V2850" s="412"/>
      <c r="W2850" s="413"/>
      <c r="X2850" s="413"/>
      <c r="Y2850" s="413"/>
      <c r="Z2850" s="412"/>
      <c r="AA2850" s="412"/>
      <c r="AB2850" s="422"/>
      <c r="AC2850" s="412"/>
      <c r="AD2850" s="412"/>
      <c r="AE2850" s="412"/>
      <c r="AF2850" s="412"/>
      <c r="AG2850" s="412"/>
      <c r="AH2850" s="412"/>
      <c r="AI2850" s="413"/>
    </row>
    <row r="2851" spans="1:35" s="154" customFormat="1">
      <c r="A2851" s="413"/>
      <c r="B2851" s="413"/>
      <c r="C2851" s="426"/>
      <c r="D2851" s="413"/>
      <c r="E2851" s="413"/>
      <c r="F2851" s="413"/>
      <c r="G2851" s="419"/>
      <c r="H2851" s="419"/>
      <c r="I2851" s="413"/>
      <c r="J2851" s="420"/>
      <c r="K2851" s="413"/>
      <c r="L2851" s="426"/>
      <c r="M2851" s="413"/>
      <c r="N2851" s="421"/>
      <c r="O2851" s="421"/>
      <c r="P2851" s="414"/>
      <c r="Q2851" s="413"/>
      <c r="R2851" s="413"/>
      <c r="S2851" s="413"/>
      <c r="T2851" s="413"/>
      <c r="U2851" s="412"/>
      <c r="V2851" s="412"/>
      <c r="W2851" s="413"/>
      <c r="X2851" s="413"/>
      <c r="Y2851" s="413"/>
      <c r="Z2851" s="413"/>
      <c r="AA2851" s="413"/>
      <c r="AB2851" s="422"/>
      <c r="AC2851" s="413"/>
      <c r="AD2851" s="428"/>
      <c r="AE2851" s="413"/>
      <c r="AF2851" s="412"/>
      <c r="AG2851" s="412"/>
      <c r="AH2851" s="413"/>
      <c r="AI2851" s="413"/>
    </row>
    <row r="2852" spans="1:35" s="154" customFormat="1">
      <c r="A2852" s="413"/>
      <c r="B2852" s="413"/>
      <c r="C2852" s="426"/>
      <c r="D2852" s="413"/>
      <c r="E2852" s="412"/>
      <c r="F2852" s="412"/>
      <c r="G2852" s="419"/>
      <c r="H2852" s="419"/>
      <c r="I2852" s="413"/>
      <c r="J2852" s="420"/>
      <c r="K2852" s="413"/>
      <c r="L2852" s="426"/>
      <c r="M2852" s="413"/>
      <c r="N2852" s="421"/>
      <c r="O2852" s="421"/>
      <c r="P2852" s="414"/>
      <c r="Q2852" s="413"/>
      <c r="R2852" s="413"/>
      <c r="S2852" s="413"/>
      <c r="T2852" s="413"/>
      <c r="U2852" s="412"/>
      <c r="V2852" s="412"/>
      <c r="W2852" s="413"/>
      <c r="X2852" s="413"/>
      <c r="Y2852" s="413"/>
      <c r="Z2852" s="413"/>
      <c r="AA2852" s="413"/>
      <c r="AB2852" s="422"/>
      <c r="AC2852" s="413"/>
      <c r="AD2852" s="412"/>
      <c r="AE2852" s="412"/>
      <c r="AF2852" s="412"/>
      <c r="AG2852" s="412"/>
      <c r="AH2852" s="412"/>
      <c r="AI2852" s="413"/>
    </row>
    <row r="2853" spans="1:35" s="154" customFormat="1">
      <c r="A2853" s="413"/>
      <c r="B2853" s="413"/>
      <c r="C2853" s="426"/>
      <c r="D2853" s="413"/>
      <c r="E2853" s="412"/>
      <c r="F2853" s="412"/>
      <c r="G2853" s="419"/>
      <c r="H2853" s="419"/>
      <c r="I2853" s="413"/>
      <c r="J2853" s="420"/>
      <c r="K2853" s="413"/>
      <c r="L2853" s="426"/>
      <c r="M2853" s="413"/>
      <c r="N2853" s="421"/>
      <c r="O2853" s="421"/>
      <c r="P2853" s="414"/>
      <c r="Q2853" s="413"/>
      <c r="R2853" s="413"/>
      <c r="S2853" s="413"/>
      <c r="T2853" s="413"/>
      <c r="U2853" s="412"/>
      <c r="V2853" s="412"/>
      <c r="W2853" s="413"/>
      <c r="X2853" s="413"/>
      <c r="Y2853" s="413"/>
      <c r="Z2853" s="412"/>
      <c r="AA2853" s="412"/>
      <c r="AB2853" s="422"/>
      <c r="AC2853" s="412"/>
      <c r="AD2853" s="412"/>
      <c r="AE2853" s="412"/>
      <c r="AF2853" s="412"/>
      <c r="AG2853" s="412"/>
      <c r="AH2853" s="412"/>
      <c r="AI2853" s="413"/>
    </row>
    <row r="2854" spans="1:35" s="154" customFormat="1">
      <c r="A2854" s="413"/>
      <c r="B2854" s="413"/>
      <c r="C2854" s="426"/>
      <c r="D2854" s="413"/>
      <c r="E2854" s="412"/>
      <c r="F2854" s="412"/>
      <c r="G2854" s="419"/>
      <c r="H2854" s="419"/>
      <c r="I2854" s="413"/>
      <c r="J2854" s="420"/>
      <c r="K2854" s="413"/>
      <c r="L2854" s="426"/>
      <c r="M2854" s="413"/>
      <c r="N2854" s="421"/>
      <c r="O2854" s="421"/>
      <c r="P2854" s="414"/>
      <c r="Q2854" s="413"/>
      <c r="R2854" s="412"/>
      <c r="S2854" s="413"/>
      <c r="T2854" s="413"/>
      <c r="U2854" s="412"/>
      <c r="V2854" s="412"/>
      <c r="W2854" s="413"/>
      <c r="X2854" s="413"/>
      <c r="Y2854" s="413"/>
      <c r="Z2854" s="412"/>
      <c r="AA2854" s="412"/>
      <c r="AB2854" s="422"/>
      <c r="AC2854" s="412"/>
      <c r="AD2854" s="412"/>
      <c r="AE2854" s="412"/>
      <c r="AF2854" s="412"/>
      <c r="AG2854" s="412"/>
      <c r="AH2854" s="412"/>
      <c r="AI2854" s="413"/>
    </row>
    <row r="2855" spans="1:35" s="154" customFormat="1">
      <c r="A2855" s="413"/>
      <c r="B2855" s="413"/>
      <c r="C2855" s="426"/>
      <c r="D2855" s="413"/>
      <c r="E2855" s="412"/>
      <c r="F2855" s="412"/>
      <c r="G2855" s="419"/>
      <c r="H2855" s="419"/>
      <c r="I2855" s="413"/>
      <c r="J2855" s="420"/>
      <c r="K2855" s="413"/>
      <c r="L2855" s="426"/>
      <c r="M2855" s="413"/>
      <c r="N2855" s="421"/>
      <c r="O2855" s="421"/>
      <c r="P2855" s="414"/>
      <c r="Q2855" s="413"/>
      <c r="R2855" s="413"/>
      <c r="S2855" s="413"/>
      <c r="T2855" s="413"/>
      <c r="U2855" s="412"/>
      <c r="V2855" s="412"/>
      <c r="W2855" s="413"/>
      <c r="X2855" s="413"/>
      <c r="Y2855" s="413"/>
      <c r="Z2855" s="413"/>
      <c r="AA2855" s="413"/>
      <c r="AB2855" s="422"/>
      <c r="AC2855" s="413"/>
      <c r="AD2855" s="412"/>
      <c r="AE2855" s="412"/>
      <c r="AF2855" s="412"/>
      <c r="AG2855" s="412"/>
      <c r="AH2855" s="412"/>
      <c r="AI2855" s="413"/>
    </row>
    <row r="2856" spans="1:35" s="154" customFormat="1">
      <c r="A2856" s="413"/>
      <c r="B2856" s="413"/>
      <c r="C2856" s="426"/>
      <c r="D2856" s="413"/>
      <c r="E2856" s="412"/>
      <c r="F2856" s="412"/>
      <c r="G2856" s="419"/>
      <c r="H2856" s="419"/>
      <c r="I2856" s="413"/>
      <c r="J2856" s="420"/>
      <c r="K2856" s="413"/>
      <c r="L2856" s="426"/>
      <c r="M2856" s="413"/>
      <c r="N2856" s="421"/>
      <c r="O2856" s="421"/>
      <c r="P2856" s="414"/>
      <c r="Q2856" s="413"/>
      <c r="R2856" s="412"/>
      <c r="S2856" s="413"/>
      <c r="T2856" s="413"/>
      <c r="U2856" s="412"/>
      <c r="V2856" s="412"/>
      <c r="W2856" s="413"/>
      <c r="X2856" s="413"/>
      <c r="Y2856" s="413"/>
      <c r="Z2856" s="412"/>
      <c r="AA2856" s="412"/>
      <c r="AB2856" s="422"/>
      <c r="AC2856" s="412"/>
      <c r="AD2856" s="412"/>
      <c r="AE2856" s="412"/>
      <c r="AF2856" s="412"/>
      <c r="AG2856" s="412"/>
      <c r="AH2856" s="412"/>
      <c r="AI2856" s="413"/>
    </row>
    <row r="2857" spans="1:35" s="154" customFormat="1">
      <c r="A2857" s="413"/>
      <c r="B2857" s="413"/>
      <c r="C2857" s="426"/>
      <c r="D2857" s="413"/>
      <c r="E2857" s="412"/>
      <c r="F2857" s="412"/>
      <c r="G2857" s="419"/>
      <c r="H2857" s="419"/>
      <c r="I2857" s="413"/>
      <c r="J2857" s="420"/>
      <c r="K2857" s="413"/>
      <c r="L2857" s="426"/>
      <c r="M2857" s="413"/>
      <c r="N2857" s="421"/>
      <c r="O2857" s="421"/>
      <c r="P2857" s="414"/>
      <c r="Q2857" s="413"/>
      <c r="R2857" s="413"/>
      <c r="S2857" s="413"/>
      <c r="T2857" s="413"/>
      <c r="U2857" s="412"/>
      <c r="V2857" s="412"/>
      <c r="W2857" s="413"/>
      <c r="X2857" s="413"/>
      <c r="Y2857" s="413"/>
      <c r="Z2857" s="412"/>
      <c r="AA2857" s="412"/>
      <c r="AB2857" s="422"/>
      <c r="AC2857" s="412"/>
      <c r="AD2857" s="412"/>
      <c r="AE2857" s="412"/>
      <c r="AF2857" s="412"/>
      <c r="AG2857" s="412"/>
      <c r="AH2857" s="412"/>
      <c r="AI2857" s="413"/>
    </row>
    <row r="2858" spans="1:35" s="154" customFormat="1">
      <c r="A2858" s="413"/>
      <c r="B2858" s="413"/>
      <c r="C2858" s="426"/>
      <c r="D2858" s="413"/>
      <c r="E2858" s="412"/>
      <c r="F2858" s="412"/>
      <c r="G2858" s="419"/>
      <c r="H2858" s="419"/>
      <c r="I2858" s="413"/>
      <c r="J2858" s="420"/>
      <c r="K2858" s="413"/>
      <c r="L2858" s="426"/>
      <c r="M2858" s="413"/>
      <c r="N2858" s="421"/>
      <c r="O2858" s="421"/>
      <c r="P2858" s="414"/>
      <c r="Q2858" s="413"/>
      <c r="R2858" s="412"/>
      <c r="S2858" s="413"/>
      <c r="T2858" s="413"/>
      <c r="U2858" s="412"/>
      <c r="V2858" s="412"/>
      <c r="W2858" s="413"/>
      <c r="X2858" s="413"/>
      <c r="Y2858" s="413"/>
      <c r="Z2858" s="412"/>
      <c r="AA2858" s="412"/>
      <c r="AB2858" s="422"/>
      <c r="AC2858" s="412"/>
      <c r="AD2858" s="412"/>
      <c r="AE2858" s="412"/>
      <c r="AF2858" s="412"/>
      <c r="AG2858" s="412"/>
      <c r="AH2858" s="412"/>
      <c r="AI2858" s="413"/>
    </row>
    <row r="2859" spans="1:35" s="154" customFormat="1">
      <c r="A2859" s="413"/>
      <c r="B2859" s="413"/>
      <c r="C2859" s="426"/>
      <c r="D2859" s="413"/>
      <c r="E2859" s="412"/>
      <c r="F2859" s="412"/>
      <c r="G2859" s="419"/>
      <c r="H2859" s="419"/>
      <c r="I2859" s="413"/>
      <c r="J2859" s="420"/>
      <c r="K2859" s="413"/>
      <c r="L2859" s="426"/>
      <c r="M2859" s="413"/>
      <c r="N2859" s="421"/>
      <c r="O2859" s="421"/>
      <c r="P2859" s="414"/>
      <c r="Q2859" s="413"/>
      <c r="R2859" s="413"/>
      <c r="S2859" s="413"/>
      <c r="T2859" s="413"/>
      <c r="U2859" s="412"/>
      <c r="V2859" s="412"/>
      <c r="W2859" s="413"/>
      <c r="X2859" s="413"/>
      <c r="Y2859" s="413"/>
      <c r="Z2859" s="412"/>
      <c r="AA2859" s="412"/>
      <c r="AB2859" s="422"/>
      <c r="AC2859" s="412"/>
      <c r="AD2859" s="412"/>
      <c r="AE2859" s="412"/>
      <c r="AF2859" s="412"/>
      <c r="AG2859" s="412"/>
      <c r="AH2859" s="412"/>
      <c r="AI2859" s="413"/>
    </row>
    <row r="2860" spans="1:35" s="154" customFormat="1">
      <c r="A2860" s="413"/>
      <c r="B2860" s="413"/>
      <c r="C2860" s="426"/>
      <c r="D2860" s="413"/>
      <c r="E2860" s="412"/>
      <c r="F2860" s="412"/>
      <c r="G2860" s="419"/>
      <c r="H2860" s="419"/>
      <c r="I2860" s="413"/>
      <c r="J2860" s="420"/>
      <c r="K2860" s="413"/>
      <c r="L2860" s="426"/>
      <c r="M2860" s="413"/>
      <c r="N2860" s="421"/>
      <c r="O2860" s="421"/>
      <c r="P2860" s="414"/>
      <c r="Q2860" s="413"/>
      <c r="R2860" s="412"/>
      <c r="S2860" s="413"/>
      <c r="T2860" s="413"/>
      <c r="U2860" s="412"/>
      <c r="V2860" s="412"/>
      <c r="W2860" s="413"/>
      <c r="X2860" s="413"/>
      <c r="Y2860" s="413"/>
      <c r="Z2860" s="412"/>
      <c r="AA2860" s="412"/>
      <c r="AB2860" s="422"/>
      <c r="AC2860" s="412"/>
      <c r="AD2860" s="412"/>
      <c r="AE2860" s="412"/>
      <c r="AF2860" s="412"/>
      <c r="AG2860" s="412"/>
      <c r="AH2860" s="412"/>
      <c r="AI2860" s="413"/>
    </row>
    <row r="2861" spans="1:35" s="154" customFormat="1">
      <c r="A2861" s="413"/>
      <c r="B2861" s="413"/>
      <c r="C2861" s="426"/>
      <c r="D2861" s="413"/>
      <c r="E2861" s="412"/>
      <c r="F2861" s="412"/>
      <c r="G2861" s="419"/>
      <c r="H2861" s="419"/>
      <c r="I2861" s="413"/>
      <c r="J2861" s="420"/>
      <c r="K2861" s="413"/>
      <c r="L2861" s="426"/>
      <c r="M2861" s="413"/>
      <c r="N2861" s="421"/>
      <c r="O2861" s="421"/>
      <c r="P2861" s="414"/>
      <c r="Q2861" s="413"/>
      <c r="R2861" s="413"/>
      <c r="S2861" s="413"/>
      <c r="T2861" s="413"/>
      <c r="U2861" s="412"/>
      <c r="V2861" s="412"/>
      <c r="W2861" s="413"/>
      <c r="X2861" s="413"/>
      <c r="Y2861" s="413"/>
      <c r="Z2861" s="412"/>
      <c r="AA2861" s="412"/>
      <c r="AB2861" s="422"/>
      <c r="AC2861" s="412"/>
      <c r="AD2861" s="412"/>
      <c r="AE2861" s="412"/>
      <c r="AF2861" s="412"/>
      <c r="AG2861" s="412"/>
      <c r="AH2861" s="412"/>
      <c r="AI2861" s="413"/>
    </row>
    <row r="2862" spans="1:35" s="154" customFormat="1">
      <c r="A2862" s="413"/>
      <c r="B2862" s="413"/>
      <c r="C2862" s="426"/>
      <c r="D2862" s="413"/>
      <c r="E2862" s="413"/>
      <c r="F2862" s="413"/>
      <c r="G2862" s="419"/>
      <c r="H2862" s="419"/>
      <c r="I2862" s="413"/>
      <c r="J2862" s="420"/>
      <c r="K2862" s="413"/>
      <c r="L2862" s="426"/>
      <c r="M2862" s="412"/>
      <c r="N2862" s="421"/>
      <c r="O2862" s="421"/>
      <c r="P2862" s="414"/>
      <c r="Q2862" s="413"/>
      <c r="R2862" s="413"/>
      <c r="S2862" s="413"/>
      <c r="T2862" s="413"/>
      <c r="U2862" s="412"/>
      <c r="V2862" s="412"/>
      <c r="W2862" s="413"/>
      <c r="X2862" s="413"/>
      <c r="Y2862" s="413"/>
      <c r="Z2862" s="412"/>
      <c r="AA2862" s="413"/>
      <c r="AB2862" s="422"/>
      <c r="AC2862" s="413"/>
      <c r="AD2862" s="428"/>
      <c r="AE2862" s="413"/>
      <c r="AF2862" s="412"/>
      <c r="AG2862" s="412"/>
      <c r="AH2862" s="412"/>
      <c r="AI2862" s="413"/>
    </row>
    <row r="2863" spans="1:35" s="154" customFormat="1">
      <c r="A2863" s="413"/>
      <c r="B2863" s="413"/>
      <c r="C2863" s="426"/>
      <c r="D2863" s="413"/>
      <c r="E2863" s="413"/>
      <c r="F2863" s="413"/>
      <c r="G2863" s="419"/>
      <c r="H2863" s="419"/>
      <c r="I2863" s="413"/>
      <c r="J2863" s="420"/>
      <c r="K2863" s="413"/>
      <c r="L2863" s="426"/>
      <c r="M2863" s="413"/>
      <c r="N2863" s="421"/>
      <c r="O2863" s="421"/>
      <c r="P2863" s="414"/>
      <c r="Q2863" s="413"/>
      <c r="R2863" s="413"/>
      <c r="S2863" s="413"/>
      <c r="T2863" s="413"/>
      <c r="U2863" s="412"/>
      <c r="V2863" s="412"/>
      <c r="W2863" s="413"/>
      <c r="X2863" s="413"/>
      <c r="Y2863" s="413"/>
      <c r="Z2863" s="413"/>
      <c r="AA2863" s="413"/>
      <c r="AB2863" s="422"/>
      <c r="AC2863" s="413"/>
      <c r="AD2863" s="428"/>
      <c r="AE2863" s="413"/>
      <c r="AF2863" s="412"/>
      <c r="AG2863" s="412"/>
      <c r="AH2863" s="413"/>
      <c r="AI2863" s="413"/>
    </row>
    <row r="2864" spans="1:35" s="154" customFormat="1">
      <c r="A2864" s="413"/>
      <c r="B2864" s="413"/>
      <c r="C2864" s="426"/>
      <c r="D2864" s="413"/>
      <c r="E2864" s="413"/>
      <c r="F2864" s="413"/>
      <c r="G2864" s="419"/>
      <c r="H2864" s="419"/>
      <c r="I2864" s="413"/>
      <c r="J2864" s="420"/>
      <c r="K2864" s="413"/>
      <c r="L2864" s="426"/>
      <c r="M2864" s="413"/>
      <c r="N2864" s="421"/>
      <c r="O2864" s="421"/>
      <c r="P2864" s="414"/>
      <c r="Q2864" s="413"/>
      <c r="R2864" s="413"/>
      <c r="S2864" s="413"/>
      <c r="T2864" s="413"/>
      <c r="U2864" s="412"/>
      <c r="V2864" s="412"/>
      <c r="W2864" s="413"/>
      <c r="X2864" s="413"/>
      <c r="Y2864" s="413"/>
      <c r="Z2864" s="412"/>
      <c r="AA2864" s="412"/>
      <c r="AB2864" s="422"/>
      <c r="AC2864" s="412"/>
      <c r="AD2864" s="412"/>
      <c r="AE2864" s="412"/>
      <c r="AF2864" s="412"/>
      <c r="AG2864" s="412"/>
      <c r="AH2864" s="412"/>
      <c r="AI2864" s="413"/>
    </row>
    <row r="2865" spans="1:35" s="154" customFormat="1">
      <c r="A2865" s="413"/>
      <c r="B2865" s="413"/>
      <c r="C2865" s="426"/>
      <c r="D2865" s="413"/>
      <c r="E2865" s="413"/>
      <c r="F2865" s="413"/>
      <c r="G2865" s="419"/>
      <c r="H2865" s="419"/>
      <c r="I2865" s="413"/>
      <c r="J2865" s="420"/>
      <c r="K2865" s="413"/>
      <c r="L2865" s="426"/>
      <c r="M2865" s="413"/>
      <c r="N2865" s="421"/>
      <c r="O2865" s="421"/>
      <c r="P2865" s="414"/>
      <c r="Q2865" s="413"/>
      <c r="R2865" s="412"/>
      <c r="S2865" s="413"/>
      <c r="T2865" s="413"/>
      <c r="U2865" s="412"/>
      <c r="V2865" s="412"/>
      <c r="W2865" s="413"/>
      <c r="X2865" s="413"/>
      <c r="Y2865" s="413"/>
      <c r="Z2865" s="412"/>
      <c r="AA2865" s="412"/>
      <c r="AB2865" s="422"/>
      <c r="AC2865" s="412"/>
      <c r="AD2865" s="412"/>
      <c r="AE2865" s="412"/>
      <c r="AF2865" s="412"/>
      <c r="AG2865" s="412"/>
      <c r="AH2865" s="412"/>
      <c r="AI2865" s="413"/>
    </row>
    <row r="2866" spans="1:35" s="154" customFormat="1">
      <c r="A2866" s="413"/>
      <c r="B2866" s="413"/>
      <c r="C2866" s="426"/>
      <c r="D2866" s="413"/>
      <c r="E2866" s="413"/>
      <c r="F2866" s="413"/>
      <c r="G2866" s="419"/>
      <c r="H2866" s="419"/>
      <c r="I2866" s="413"/>
      <c r="J2866" s="420"/>
      <c r="K2866" s="413"/>
      <c r="L2866" s="426"/>
      <c r="M2866" s="413"/>
      <c r="N2866" s="421"/>
      <c r="O2866" s="421"/>
      <c r="P2866" s="414"/>
      <c r="Q2866" s="413"/>
      <c r="R2866" s="413"/>
      <c r="S2866" s="413"/>
      <c r="T2866" s="413"/>
      <c r="U2866" s="412"/>
      <c r="V2866" s="412"/>
      <c r="W2866" s="413"/>
      <c r="X2866" s="413"/>
      <c r="Y2866" s="413"/>
      <c r="Z2866" s="412"/>
      <c r="AA2866" s="412"/>
      <c r="AB2866" s="422"/>
      <c r="AC2866" s="412"/>
      <c r="AD2866" s="412"/>
      <c r="AE2866" s="412"/>
      <c r="AF2866" s="412"/>
      <c r="AG2866" s="412"/>
      <c r="AH2866" s="412"/>
      <c r="AI2866" s="413"/>
    </row>
    <row r="2867" spans="1:35" s="154" customFormat="1">
      <c r="A2867" s="413"/>
      <c r="B2867" s="413"/>
      <c r="C2867" s="426"/>
      <c r="D2867" s="413"/>
      <c r="E2867" s="413"/>
      <c r="F2867" s="413"/>
      <c r="G2867" s="419"/>
      <c r="H2867" s="419"/>
      <c r="I2867" s="413"/>
      <c r="J2867" s="420"/>
      <c r="K2867" s="413"/>
      <c r="L2867" s="426"/>
      <c r="M2867" s="413"/>
      <c r="N2867" s="421"/>
      <c r="O2867" s="421"/>
      <c r="P2867" s="414"/>
      <c r="Q2867" s="413"/>
      <c r="R2867" s="412"/>
      <c r="S2867" s="413"/>
      <c r="T2867" s="413"/>
      <c r="U2867" s="412"/>
      <c r="V2867" s="412"/>
      <c r="W2867" s="413"/>
      <c r="X2867" s="413"/>
      <c r="Y2867" s="413"/>
      <c r="Z2867" s="412"/>
      <c r="AA2867" s="412"/>
      <c r="AB2867" s="422"/>
      <c r="AC2867" s="412"/>
      <c r="AD2867" s="412"/>
      <c r="AE2867" s="412"/>
      <c r="AF2867" s="412"/>
      <c r="AG2867" s="412"/>
      <c r="AH2867" s="412"/>
      <c r="AI2867" s="413"/>
    </row>
    <row r="2868" spans="1:35" s="154" customFormat="1">
      <c r="A2868" s="413"/>
      <c r="B2868" s="413"/>
      <c r="C2868" s="426"/>
      <c r="D2868" s="413"/>
      <c r="E2868" s="413"/>
      <c r="F2868" s="413"/>
      <c r="G2868" s="419"/>
      <c r="H2868" s="419"/>
      <c r="I2868" s="413"/>
      <c r="J2868" s="420"/>
      <c r="K2868" s="413"/>
      <c r="L2868" s="426"/>
      <c r="M2868" s="413"/>
      <c r="N2868" s="421"/>
      <c r="O2868" s="421"/>
      <c r="P2868" s="414"/>
      <c r="Q2868" s="413"/>
      <c r="R2868" s="413"/>
      <c r="S2868" s="413"/>
      <c r="T2868" s="413"/>
      <c r="U2868" s="412"/>
      <c r="V2868" s="412"/>
      <c r="W2868" s="413"/>
      <c r="X2868" s="413"/>
      <c r="Y2868" s="413"/>
      <c r="Z2868" s="412"/>
      <c r="AA2868" s="412"/>
      <c r="AB2868" s="422"/>
      <c r="AC2868" s="412"/>
      <c r="AD2868" s="412"/>
      <c r="AE2868" s="412"/>
      <c r="AF2868" s="412"/>
      <c r="AG2868" s="412"/>
      <c r="AH2868" s="412"/>
      <c r="AI2868" s="413"/>
    </row>
    <row r="2869" spans="1:35" s="154" customFormat="1">
      <c r="A2869" s="413"/>
      <c r="B2869" s="413"/>
      <c r="C2869" s="426"/>
      <c r="D2869" s="413"/>
      <c r="E2869" s="413"/>
      <c r="F2869" s="413"/>
      <c r="G2869" s="419"/>
      <c r="H2869" s="419"/>
      <c r="I2869" s="413"/>
      <c r="J2869" s="420"/>
      <c r="K2869" s="413"/>
      <c r="L2869" s="426"/>
      <c r="M2869" s="413"/>
      <c r="N2869" s="421"/>
      <c r="O2869" s="421"/>
      <c r="P2869" s="414"/>
      <c r="Q2869" s="413"/>
      <c r="R2869" s="412"/>
      <c r="S2869" s="413"/>
      <c r="T2869" s="413"/>
      <c r="U2869" s="412"/>
      <c r="V2869" s="412"/>
      <c r="W2869" s="413"/>
      <c r="X2869" s="413"/>
      <c r="Y2869" s="413"/>
      <c r="Z2869" s="412"/>
      <c r="AA2869" s="412"/>
      <c r="AB2869" s="422"/>
      <c r="AC2869" s="412"/>
      <c r="AD2869" s="412"/>
      <c r="AE2869" s="412"/>
      <c r="AF2869" s="412"/>
      <c r="AG2869" s="412"/>
      <c r="AH2869" s="412"/>
      <c r="AI2869" s="413"/>
    </row>
    <row r="2870" spans="1:35" s="154" customFormat="1">
      <c r="A2870" s="413"/>
      <c r="B2870" s="413"/>
      <c r="C2870" s="426"/>
      <c r="D2870" s="413"/>
      <c r="E2870" s="413"/>
      <c r="F2870" s="413"/>
      <c r="G2870" s="419"/>
      <c r="H2870" s="419"/>
      <c r="I2870" s="413"/>
      <c r="J2870" s="420"/>
      <c r="K2870" s="413"/>
      <c r="L2870" s="426"/>
      <c r="M2870" s="413"/>
      <c r="N2870" s="421"/>
      <c r="O2870" s="421"/>
      <c r="P2870" s="414"/>
      <c r="Q2870" s="413"/>
      <c r="R2870" s="413"/>
      <c r="S2870" s="413"/>
      <c r="T2870" s="413"/>
      <c r="U2870" s="412"/>
      <c r="V2870" s="412"/>
      <c r="W2870" s="413"/>
      <c r="X2870" s="413"/>
      <c r="Y2870" s="413"/>
      <c r="Z2870" s="412"/>
      <c r="AA2870" s="412"/>
      <c r="AB2870" s="422"/>
      <c r="AC2870" s="412"/>
      <c r="AD2870" s="412"/>
      <c r="AE2870" s="412"/>
      <c r="AF2870" s="412"/>
      <c r="AG2870" s="412"/>
      <c r="AH2870" s="412"/>
      <c r="AI2870" s="413"/>
    </row>
    <row r="2871" spans="1:35" s="154" customFormat="1">
      <c r="A2871" s="413"/>
      <c r="B2871" s="413"/>
      <c r="C2871" s="426"/>
      <c r="D2871" s="413"/>
      <c r="E2871" s="413"/>
      <c r="F2871" s="413"/>
      <c r="G2871" s="419"/>
      <c r="H2871" s="419"/>
      <c r="I2871" s="413"/>
      <c r="J2871" s="420"/>
      <c r="K2871" s="413"/>
      <c r="L2871" s="426"/>
      <c r="M2871" s="413"/>
      <c r="N2871" s="421"/>
      <c r="O2871" s="421"/>
      <c r="P2871" s="414"/>
      <c r="Q2871" s="413"/>
      <c r="R2871" s="413"/>
      <c r="S2871" s="413"/>
      <c r="T2871" s="413"/>
      <c r="U2871" s="412"/>
      <c r="V2871" s="412"/>
      <c r="W2871" s="413"/>
      <c r="X2871" s="413"/>
      <c r="Y2871" s="413"/>
      <c r="Z2871" s="413"/>
      <c r="AA2871" s="413"/>
      <c r="AB2871" s="422"/>
      <c r="AC2871" s="413"/>
      <c r="AD2871" s="428"/>
      <c r="AE2871" s="413"/>
      <c r="AF2871" s="412"/>
      <c r="AG2871" s="412"/>
      <c r="AH2871" s="413"/>
      <c r="AI2871" s="413"/>
    </row>
    <row r="2872" spans="1:35" s="154" customFormat="1">
      <c r="A2872" s="413"/>
      <c r="B2872" s="413"/>
      <c r="C2872" s="426"/>
      <c r="D2872" s="413"/>
      <c r="E2872" s="413"/>
      <c r="F2872" s="413"/>
      <c r="G2872" s="419"/>
      <c r="H2872" s="419"/>
      <c r="I2872" s="413"/>
      <c r="J2872" s="420"/>
      <c r="K2872" s="413"/>
      <c r="L2872" s="426"/>
      <c r="M2872" s="413"/>
      <c r="N2872" s="421"/>
      <c r="O2872" s="421"/>
      <c r="P2872" s="413"/>
      <c r="Q2872" s="413"/>
      <c r="R2872" s="413"/>
      <c r="S2872" s="413"/>
      <c r="T2872" s="413"/>
      <c r="U2872" s="412"/>
      <c r="V2872" s="412"/>
      <c r="W2872" s="413"/>
      <c r="X2872" s="413"/>
      <c r="Y2872" s="413"/>
      <c r="Z2872" s="412"/>
      <c r="AA2872" s="412"/>
      <c r="AB2872" s="422"/>
      <c r="AC2872" s="412"/>
      <c r="AD2872" s="412"/>
      <c r="AE2872" s="412"/>
      <c r="AF2872" s="412"/>
      <c r="AG2872" s="412"/>
      <c r="AH2872" s="412"/>
      <c r="AI2872" s="413"/>
    </row>
    <row r="2873" spans="1:35" s="154" customFormat="1">
      <c r="A2873" s="413"/>
      <c r="B2873" s="413"/>
      <c r="C2873" s="426"/>
      <c r="D2873" s="413"/>
      <c r="E2873" s="413"/>
      <c r="F2873" s="413"/>
      <c r="G2873" s="419"/>
      <c r="H2873" s="419"/>
      <c r="I2873" s="413"/>
      <c r="J2873" s="420"/>
      <c r="K2873" s="413"/>
      <c r="L2873" s="426"/>
      <c r="M2873" s="413"/>
      <c r="N2873" s="421"/>
      <c r="O2873" s="421"/>
      <c r="P2873" s="413"/>
      <c r="Q2873" s="413"/>
      <c r="R2873" s="412"/>
      <c r="S2873" s="413"/>
      <c r="T2873" s="413"/>
      <c r="U2873" s="412"/>
      <c r="V2873" s="412"/>
      <c r="W2873" s="413"/>
      <c r="X2873" s="413"/>
      <c r="Y2873" s="413"/>
      <c r="Z2873" s="412"/>
      <c r="AA2873" s="412"/>
      <c r="AB2873" s="422"/>
      <c r="AC2873" s="412"/>
      <c r="AD2873" s="412"/>
      <c r="AE2873" s="412"/>
      <c r="AF2873" s="412"/>
      <c r="AG2873" s="412"/>
      <c r="AH2873" s="412"/>
      <c r="AI2873" s="413"/>
    </row>
    <row r="2874" spans="1:35" s="154" customFormat="1">
      <c r="A2874" s="413"/>
      <c r="B2874" s="413"/>
      <c r="C2874" s="426"/>
      <c r="D2874" s="413"/>
      <c r="E2874" s="413"/>
      <c r="F2874" s="413"/>
      <c r="G2874" s="419"/>
      <c r="H2874" s="419"/>
      <c r="I2874" s="413"/>
      <c r="J2874" s="420"/>
      <c r="K2874" s="413"/>
      <c r="L2874" s="426"/>
      <c r="M2874" s="413"/>
      <c r="N2874" s="421"/>
      <c r="O2874" s="421"/>
      <c r="P2874" s="413"/>
      <c r="Q2874" s="413"/>
      <c r="R2874" s="413"/>
      <c r="S2874" s="413"/>
      <c r="T2874" s="413"/>
      <c r="U2874" s="412"/>
      <c r="V2874" s="412"/>
      <c r="W2874" s="413"/>
      <c r="X2874" s="413"/>
      <c r="Y2874" s="413"/>
      <c r="Z2874" s="412"/>
      <c r="AA2874" s="412"/>
      <c r="AB2874" s="422"/>
      <c r="AC2874" s="412"/>
      <c r="AD2874" s="412"/>
      <c r="AE2874" s="412"/>
      <c r="AF2874" s="412"/>
      <c r="AG2874" s="412"/>
      <c r="AH2874" s="412"/>
      <c r="AI2874" s="413"/>
    </row>
    <row r="2875" spans="1:35" s="154" customFormat="1">
      <c r="A2875" s="413"/>
      <c r="B2875" s="413"/>
      <c r="C2875" s="426"/>
      <c r="D2875" s="413"/>
      <c r="E2875" s="413"/>
      <c r="F2875" s="413"/>
      <c r="G2875" s="419"/>
      <c r="H2875" s="419"/>
      <c r="I2875" s="413"/>
      <c r="J2875" s="420"/>
      <c r="K2875" s="413"/>
      <c r="L2875" s="426"/>
      <c r="M2875" s="413"/>
      <c r="N2875" s="421"/>
      <c r="O2875" s="421"/>
      <c r="P2875" s="413"/>
      <c r="Q2875" s="413"/>
      <c r="R2875" s="413"/>
      <c r="S2875" s="413"/>
      <c r="T2875" s="413"/>
      <c r="U2875" s="412"/>
      <c r="V2875" s="412"/>
      <c r="W2875" s="413"/>
      <c r="X2875" s="413"/>
      <c r="Y2875" s="413"/>
      <c r="Z2875" s="413"/>
      <c r="AA2875" s="413"/>
      <c r="AB2875" s="422"/>
      <c r="AC2875" s="413"/>
      <c r="AD2875" s="428"/>
      <c r="AE2875" s="413"/>
      <c r="AF2875" s="412"/>
      <c r="AG2875" s="412"/>
      <c r="AH2875" s="413"/>
      <c r="AI2875" s="413"/>
    </row>
    <row r="2876" spans="1:35" s="154" customFormat="1">
      <c r="A2876" s="413"/>
      <c r="B2876" s="413"/>
      <c r="C2876" s="426"/>
      <c r="D2876" s="413"/>
      <c r="E2876" s="413"/>
      <c r="F2876" s="413"/>
      <c r="G2876" s="419"/>
      <c r="H2876" s="419"/>
      <c r="I2876" s="413"/>
      <c r="J2876" s="420"/>
      <c r="K2876" s="413"/>
      <c r="L2876" s="426"/>
      <c r="M2876" s="413"/>
      <c r="N2876" s="421"/>
      <c r="O2876" s="421"/>
      <c r="P2876" s="413"/>
      <c r="Q2876" s="413"/>
      <c r="R2876" s="413"/>
      <c r="S2876" s="413"/>
      <c r="T2876" s="413"/>
      <c r="U2876" s="412"/>
      <c r="V2876" s="412"/>
      <c r="W2876" s="413"/>
      <c r="X2876" s="413"/>
      <c r="Y2876" s="413"/>
      <c r="Z2876" s="412"/>
      <c r="AA2876" s="412"/>
      <c r="AB2876" s="422"/>
      <c r="AC2876" s="412"/>
      <c r="AD2876" s="412"/>
      <c r="AE2876" s="412"/>
      <c r="AF2876" s="412"/>
      <c r="AG2876" s="412"/>
      <c r="AH2876" s="412"/>
      <c r="AI2876" s="413"/>
    </row>
    <row r="2877" spans="1:35" s="154" customFormat="1">
      <c r="A2877" s="413"/>
      <c r="B2877" s="413"/>
      <c r="C2877" s="426"/>
      <c r="D2877" s="413"/>
      <c r="E2877" s="413"/>
      <c r="F2877" s="413"/>
      <c r="G2877" s="419"/>
      <c r="H2877" s="419"/>
      <c r="I2877" s="413"/>
      <c r="J2877" s="420"/>
      <c r="K2877" s="413"/>
      <c r="L2877" s="426"/>
      <c r="M2877" s="413"/>
      <c r="N2877" s="421"/>
      <c r="O2877" s="421"/>
      <c r="P2877" s="413"/>
      <c r="Q2877" s="413"/>
      <c r="R2877" s="412"/>
      <c r="S2877" s="413"/>
      <c r="T2877" s="413"/>
      <c r="U2877" s="412"/>
      <c r="V2877" s="412"/>
      <c r="W2877" s="413"/>
      <c r="X2877" s="413"/>
      <c r="Y2877" s="413"/>
      <c r="Z2877" s="412"/>
      <c r="AA2877" s="412"/>
      <c r="AB2877" s="422"/>
      <c r="AC2877" s="412"/>
      <c r="AD2877" s="412"/>
      <c r="AE2877" s="412"/>
      <c r="AF2877" s="412"/>
      <c r="AG2877" s="412"/>
      <c r="AH2877" s="412"/>
      <c r="AI2877" s="413"/>
    </row>
    <row r="2878" spans="1:35" s="154" customFormat="1">
      <c r="A2878" s="413"/>
      <c r="B2878" s="413"/>
      <c r="C2878" s="426"/>
      <c r="D2878" s="413"/>
      <c r="E2878" s="413"/>
      <c r="F2878" s="413"/>
      <c r="G2878" s="419"/>
      <c r="H2878" s="419"/>
      <c r="I2878" s="413"/>
      <c r="J2878" s="420"/>
      <c r="K2878" s="413"/>
      <c r="L2878" s="426"/>
      <c r="M2878" s="413"/>
      <c r="N2878" s="421"/>
      <c r="O2878" s="421"/>
      <c r="P2878" s="413"/>
      <c r="Q2878" s="413"/>
      <c r="R2878" s="413"/>
      <c r="S2878" s="413"/>
      <c r="T2878" s="413"/>
      <c r="U2878" s="412"/>
      <c r="V2878" s="412"/>
      <c r="W2878" s="413"/>
      <c r="X2878" s="413"/>
      <c r="Y2878" s="413"/>
      <c r="Z2878" s="412"/>
      <c r="AA2878" s="412"/>
      <c r="AB2878" s="422"/>
      <c r="AC2878" s="412"/>
      <c r="AD2878" s="412"/>
      <c r="AE2878" s="412"/>
      <c r="AF2878" s="412"/>
      <c r="AG2878" s="412"/>
      <c r="AH2878" s="412"/>
      <c r="AI2878" s="413"/>
    </row>
    <row r="2879" spans="1:35" s="154" customFormat="1">
      <c r="A2879" s="413"/>
      <c r="B2879" s="413"/>
      <c r="C2879" s="426"/>
      <c r="D2879" s="413"/>
      <c r="E2879" s="413"/>
      <c r="F2879" s="413"/>
      <c r="G2879" s="419"/>
      <c r="H2879" s="419"/>
      <c r="I2879" s="413"/>
      <c r="J2879" s="420"/>
      <c r="K2879" s="413"/>
      <c r="L2879" s="426"/>
      <c r="M2879" s="413"/>
      <c r="N2879" s="421"/>
      <c r="O2879" s="421"/>
      <c r="P2879" s="414"/>
      <c r="Q2879" s="413"/>
      <c r="R2879" s="412"/>
      <c r="S2879" s="413"/>
      <c r="T2879" s="413"/>
      <c r="U2879" s="412"/>
      <c r="V2879" s="412"/>
      <c r="W2879" s="413"/>
      <c r="X2879" s="413"/>
      <c r="Y2879" s="413"/>
      <c r="Z2879" s="412"/>
      <c r="AA2879" s="412"/>
      <c r="AB2879" s="422"/>
      <c r="AC2879" s="412"/>
      <c r="AD2879" s="412"/>
      <c r="AE2879" s="412"/>
      <c r="AF2879" s="412"/>
      <c r="AG2879" s="412"/>
      <c r="AH2879" s="412"/>
      <c r="AI2879" s="413"/>
    </row>
    <row r="2880" spans="1:35" s="154" customFormat="1">
      <c r="A2880" s="413"/>
      <c r="B2880" s="413"/>
      <c r="C2880" s="426"/>
      <c r="D2880" s="413"/>
      <c r="E2880" s="413"/>
      <c r="F2880" s="413"/>
      <c r="G2880" s="419"/>
      <c r="H2880" s="419"/>
      <c r="I2880" s="413"/>
      <c r="J2880" s="420"/>
      <c r="K2880" s="413"/>
      <c r="L2880" s="426"/>
      <c r="M2880" s="413"/>
      <c r="N2880" s="421"/>
      <c r="O2880" s="421"/>
      <c r="P2880" s="414"/>
      <c r="Q2880" s="413"/>
      <c r="R2880" s="413"/>
      <c r="S2880" s="413"/>
      <c r="T2880" s="413"/>
      <c r="U2880" s="412"/>
      <c r="V2880" s="412"/>
      <c r="W2880" s="413"/>
      <c r="X2880" s="413"/>
      <c r="Y2880" s="413"/>
      <c r="Z2880" s="412"/>
      <c r="AA2880" s="412"/>
      <c r="AB2880" s="422"/>
      <c r="AC2880" s="412"/>
      <c r="AD2880" s="412"/>
      <c r="AE2880" s="412"/>
      <c r="AF2880" s="412"/>
      <c r="AG2880" s="412"/>
      <c r="AH2880" s="412"/>
      <c r="AI2880" s="413"/>
    </row>
    <row r="2881" spans="1:35" s="154" customFormat="1">
      <c r="A2881" s="413"/>
      <c r="B2881" s="413"/>
      <c r="C2881" s="426"/>
      <c r="D2881" s="413"/>
      <c r="E2881" s="413"/>
      <c r="F2881" s="413"/>
      <c r="G2881" s="419"/>
      <c r="H2881" s="419"/>
      <c r="I2881" s="413"/>
      <c r="J2881" s="420"/>
      <c r="K2881" s="413"/>
      <c r="L2881" s="426"/>
      <c r="M2881" s="413"/>
      <c r="N2881" s="421"/>
      <c r="O2881" s="421"/>
      <c r="P2881" s="414"/>
      <c r="Q2881" s="413"/>
      <c r="R2881" s="412"/>
      <c r="S2881" s="413"/>
      <c r="T2881" s="413"/>
      <c r="U2881" s="412"/>
      <c r="V2881" s="412"/>
      <c r="W2881" s="413"/>
      <c r="X2881" s="413"/>
      <c r="Y2881" s="413"/>
      <c r="Z2881" s="412"/>
      <c r="AA2881" s="412"/>
      <c r="AB2881" s="422"/>
      <c r="AC2881" s="412"/>
      <c r="AD2881" s="412"/>
      <c r="AE2881" s="412"/>
      <c r="AF2881" s="412"/>
      <c r="AG2881" s="412"/>
      <c r="AH2881" s="412"/>
      <c r="AI2881" s="413"/>
    </row>
    <row r="2882" spans="1:35" s="154" customFormat="1">
      <c r="A2882" s="413"/>
      <c r="B2882" s="413"/>
      <c r="C2882" s="426"/>
      <c r="D2882" s="413"/>
      <c r="E2882" s="413"/>
      <c r="F2882" s="413"/>
      <c r="G2882" s="419"/>
      <c r="H2882" s="419"/>
      <c r="I2882" s="413"/>
      <c r="J2882" s="420"/>
      <c r="K2882" s="413"/>
      <c r="L2882" s="426"/>
      <c r="M2882" s="413"/>
      <c r="N2882" s="421"/>
      <c r="O2882" s="421"/>
      <c r="P2882" s="414"/>
      <c r="Q2882" s="413"/>
      <c r="R2882" s="413"/>
      <c r="S2882" s="413"/>
      <c r="T2882" s="413"/>
      <c r="U2882" s="412"/>
      <c r="V2882" s="412"/>
      <c r="W2882" s="413"/>
      <c r="X2882" s="413"/>
      <c r="Y2882" s="413"/>
      <c r="Z2882" s="412"/>
      <c r="AA2882" s="412"/>
      <c r="AB2882" s="422"/>
      <c r="AC2882" s="412"/>
      <c r="AD2882" s="412"/>
      <c r="AE2882" s="412"/>
      <c r="AF2882" s="412"/>
      <c r="AG2882" s="412"/>
      <c r="AH2882" s="412"/>
      <c r="AI2882" s="413"/>
    </row>
    <row r="2883" spans="1:35" s="154" customFormat="1">
      <c r="A2883" s="413"/>
      <c r="B2883" s="413"/>
      <c r="C2883" s="426"/>
      <c r="D2883" s="413"/>
      <c r="E2883" s="413"/>
      <c r="F2883" s="413"/>
      <c r="G2883" s="419"/>
      <c r="H2883" s="419"/>
      <c r="I2883" s="413"/>
      <c r="J2883" s="420"/>
      <c r="K2883" s="413"/>
      <c r="L2883" s="426"/>
      <c r="M2883" s="413"/>
      <c r="N2883" s="421"/>
      <c r="O2883" s="421"/>
      <c r="P2883" s="414"/>
      <c r="Q2883" s="413"/>
      <c r="R2883" s="412"/>
      <c r="S2883" s="413"/>
      <c r="T2883" s="413"/>
      <c r="U2883" s="412"/>
      <c r="V2883" s="412"/>
      <c r="W2883" s="413"/>
      <c r="X2883" s="413"/>
      <c r="Y2883" s="413"/>
      <c r="Z2883" s="412"/>
      <c r="AA2883" s="412"/>
      <c r="AB2883" s="422"/>
      <c r="AC2883" s="412"/>
      <c r="AD2883" s="412"/>
      <c r="AE2883" s="412"/>
      <c r="AF2883" s="412"/>
      <c r="AG2883" s="412"/>
      <c r="AH2883" s="412"/>
      <c r="AI2883" s="413"/>
    </row>
    <row r="2884" spans="1:35" s="154" customFormat="1">
      <c r="A2884" s="413"/>
      <c r="B2884" s="413"/>
      <c r="C2884" s="426"/>
      <c r="D2884" s="413"/>
      <c r="E2884" s="413"/>
      <c r="F2884" s="413"/>
      <c r="G2884" s="419"/>
      <c r="H2884" s="419"/>
      <c r="I2884" s="413"/>
      <c r="J2884" s="420"/>
      <c r="K2884" s="413"/>
      <c r="L2884" s="426"/>
      <c r="M2884" s="413"/>
      <c r="N2884" s="421"/>
      <c r="O2884" s="421"/>
      <c r="P2884" s="414"/>
      <c r="Q2884" s="413"/>
      <c r="R2884" s="413"/>
      <c r="S2884" s="413"/>
      <c r="T2884" s="413"/>
      <c r="U2884" s="412"/>
      <c r="V2884" s="412"/>
      <c r="W2884" s="413"/>
      <c r="X2884" s="413"/>
      <c r="Y2884" s="413"/>
      <c r="Z2884" s="412"/>
      <c r="AA2884" s="412"/>
      <c r="AB2884" s="422"/>
      <c r="AC2884" s="412"/>
      <c r="AD2884" s="412"/>
      <c r="AE2884" s="412"/>
      <c r="AF2884" s="412"/>
      <c r="AG2884" s="412"/>
      <c r="AH2884" s="412"/>
      <c r="AI2884" s="413"/>
    </row>
    <row r="2885" spans="1:35" s="154" customFormat="1">
      <c r="A2885" s="413"/>
      <c r="B2885" s="413"/>
      <c r="C2885" s="426"/>
      <c r="D2885" s="413"/>
      <c r="E2885" s="413"/>
      <c r="F2885" s="413"/>
      <c r="G2885" s="419"/>
      <c r="H2885" s="419"/>
      <c r="I2885" s="413"/>
      <c r="J2885" s="420"/>
      <c r="K2885" s="413"/>
      <c r="L2885" s="426"/>
      <c r="M2885" s="413"/>
      <c r="N2885" s="421"/>
      <c r="O2885" s="421"/>
      <c r="P2885" s="414"/>
      <c r="Q2885" s="413"/>
      <c r="R2885" s="412"/>
      <c r="S2885" s="413"/>
      <c r="T2885" s="413"/>
      <c r="U2885" s="412"/>
      <c r="V2885" s="412"/>
      <c r="W2885" s="413"/>
      <c r="X2885" s="413"/>
      <c r="Y2885" s="413"/>
      <c r="Z2885" s="412"/>
      <c r="AA2885" s="412"/>
      <c r="AB2885" s="422"/>
      <c r="AC2885" s="412"/>
      <c r="AD2885" s="412"/>
      <c r="AE2885" s="412"/>
      <c r="AF2885" s="412"/>
      <c r="AG2885" s="412"/>
      <c r="AH2885" s="412"/>
      <c r="AI2885" s="413"/>
    </row>
    <row r="2886" spans="1:35" s="154" customFormat="1">
      <c r="A2886" s="413"/>
      <c r="B2886" s="413"/>
      <c r="C2886" s="426"/>
      <c r="D2886" s="413"/>
      <c r="E2886" s="413"/>
      <c r="F2886" s="413"/>
      <c r="G2886" s="419"/>
      <c r="H2886" s="419"/>
      <c r="I2886" s="413"/>
      <c r="J2886" s="420"/>
      <c r="K2886" s="413"/>
      <c r="L2886" s="426"/>
      <c r="M2886" s="413"/>
      <c r="N2886" s="421"/>
      <c r="O2886" s="421"/>
      <c r="P2886" s="414"/>
      <c r="Q2886" s="413"/>
      <c r="R2886" s="413"/>
      <c r="S2886" s="413"/>
      <c r="T2886" s="413"/>
      <c r="U2886" s="412"/>
      <c r="V2886" s="412"/>
      <c r="W2886" s="413"/>
      <c r="X2886" s="413"/>
      <c r="Y2886" s="413"/>
      <c r="Z2886" s="412"/>
      <c r="AA2886" s="412"/>
      <c r="AB2886" s="422"/>
      <c r="AC2886" s="412"/>
      <c r="AD2886" s="412"/>
      <c r="AE2886" s="412"/>
      <c r="AF2886" s="412"/>
      <c r="AG2886" s="412"/>
      <c r="AH2886" s="412"/>
      <c r="AI2886" s="413"/>
    </row>
    <row r="2887" spans="1:35" s="154" customFormat="1">
      <c r="A2887" s="413"/>
      <c r="B2887" s="413"/>
      <c r="C2887" s="426"/>
      <c r="D2887" s="413"/>
      <c r="E2887" s="413"/>
      <c r="F2887" s="413"/>
      <c r="G2887" s="419"/>
      <c r="H2887" s="419"/>
      <c r="I2887" s="413"/>
      <c r="J2887" s="420"/>
      <c r="K2887" s="413"/>
      <c r="L2887" s="426"/>
      <c r="M2887" s="413"/>
      <c r="N2887" s="421"/>
      <c r="O2887" s="421"/>
      <c r="P2887" s="414"/>
      <c r="Q2887" s="413"/>
      <c r="R2887" s="412"/>
      <c r="S2887" s="413"/>
      <c r="T2887" s="413"/>
      <c r="U2887" s="412"/>
      <c r="V2887" s="412"/>
      <c r="W2887" s="413"/>
      <c r="X2887" s="413"/>
      <c r="Y2887" s="413"/>
      <c r="Z2887" s="412"/>
      <c r="AA2887" s="412"/>
      <c r="AB2887" s="422"/>
      <c r="AC2887" s="412"/>
      <c r="AD2887" s="412"/>
      <c r="AE2887" s="412"/>
      <c r="AF2887" s="412"/>
      <c r="AG2887" s="412"/>
      <c r="AH2887" s="412"/>
      <c r="AI2887" s="413"/>
    </row>
    <row r="2888" spans="1:35" s="154" customFormat="1">
      <c r="A2888" s="413"/>
      <c r="B2888" s="413"/>
      <c r="C2888" s="426"/>
      <c r="D2888" s="413"/>
      <c r="E2888" s="413"/>
      <c r="F2888" s="413"/>
      <c r="G2888" s="419"/>
      <c r="H2888" s="419"/>
      <c r="I2888" s="413"/>
      <c r="J2888" s="420"/>
      <c r="K2888" s="413"/>
      <c r="L2888" s="426"/>
      <c r="M2888" s="413"/>
      <c r="N2888" s="421"/>
      <c r="O2888" s="421"/>
      <c r="P2888" s="414"/>
      <c r="Q2888" s="413"/>
      <c r="R2888" s="413"/>
      <c r="S2888" s="413"/>
      <c r="T2888" s="413"/>
      <c r="U2888" s="412"/>
      <c r="V2888" s="412"/>
      <c r="W2888" s="413"/>
      <c r="X2888" s="413"/>
      <c r="Y2888" s="413"/>
      <c r="Z2888" s="412"/>
      <c r="AA2888" s="412"/>
      <c r="AB2888" s="422"/>
      <c r="AC2888" s="412"/>
      <c r="AD2888" s="412"/>
      <c r="AE2888" s="412"/>
      <c r="AF2888" s="412"/>
      <c r="AG2888" s="412"/>
      <c r="AH2888" s="412"/>
      <c r="AI2888" s="413"/>
    </row>
    <row r="2889" spans="1:35" s="154" customFormat="1">
      <c r="A2889" s="413"/>
      <c r="B2889" s="413"/>
      <c r="C2889" s="426"/>
      <c r="D2889" s="413"/>
      <c r="E2889" s="413"/>
      <c r="F2889" s="413"/>
      <c r="G2889" s="419"/>
      <c r="H2889" s="419"/>
      <c r="I2889" s="413"/>
      <c r="J2889" s="420"/>
      <c r="K2889" s="413"/>
      <c r="L2889" s="426"/>
      <c r="M2889" s="413"/>
      <c r="N2889" s="421"/>
      <c r="O2889" s="421"/>
      <c r="P2889" s="414"/>
      <c r="Q2889" s="413"/>
      <c r="R2889" s="412"/>
      <c r="S2889" s="413"/>
      <c r="T2889" s="413"/>
      <c r="U2889" s="412"/>
      <c r="V2889" s="412"/>
      <c r="W2889" s="413"/>
      <c r="X2889" s="413"/>
      <c r="Y2889" s="413"/>
      <c r="Z2889" s="412"/>
      <c r="AA2889" s="412"/>
      <c r="AB2889" s="422"/>
      <c r="AC2889" s="412"/>
      <c r="AD2889" s="412"/>
      <c r="AE2889" s="412"/>
      <c r="AF2889" s="412"/>
      <c r="AG2889" s="412"/>
      <c r="AH2889" s="412"/>
      <c r="AI2889" s="413"/>
    </row>
    <row r="2890" spans="1:35" s="154" customFormat="1">
      <c r="A2890" s="413"/>
      <c r="B2890" s="413"/>
      <c r="C2890" s="426"/>
      <c r="D2890" s="413"/>
      <c r="E2890" s="413"/>
      <c r="F2890" s="413"/>
      <c r="G2890" s="419"/>
      <c r="H2890" s="419"/>
      <c r="I2890" s="413"/>
      <c r="J2890" s="420"/>
      <c r="K2890" s="413"/>
      <c r="L2890" s="426"/>
      <c r="M2890" s="413"/>
      <c r="N2890" s="421"/>
      <c r="O2890" s="421"/>
      <c r="P2890" s="414"/>
      <c r="Q2890" s="413"/>
      <c r="R2890" s="413"/>
      <c r="S2890" s="413"/>
      <c r="T2890" s="413"/>
      <c r="U2890" s="412"/>
      <c r="V2890" s="412"/>
      <c r="W2890" s="413"/>
      <c r="X2890" s="413"/>
      <c r="Y2890" s="413"/>
      <c r="Z2890" s="412"/>
      <c r="AA2890" s="412"/>
      <c r="AB2890" s="422"/>
      <c r="AC2890" s="412"/>
      <c r="AD2890" s="412"/>
      <c r="AE2890" s="412"/>
      <c r="AF2890" s="412"/>
      <c r="AG2890" s="412"/>
      <c r="AH2890" s="412"/>
      <c r="AI2890" s="413"/>
    </row>
    <row r="2891" spans="1:35" s="154" customFormat="1">
      <c r="A2891" s="413"/>
      <c r="B2891" s="413"/>
      <c r="C2891" s="426"/>
      <c r="D2891" s="413"/>
      <c r="E2891" s="413"/>
      <c r="F2891" s="413"/>
      <c r="G2891" s="419"/>
      <c r="H2891" s="419"/>
      <c r="I2891" s="413"/>
      <c r="J2891" s="420"/>
      <c r="K2891" s="413"/>
      <c r="L2891" s="426"/>
      <c r="M2891" s="413"/>
      <c r="N2891" s="421"/>
      <c r="O2891" s="421"/>
      <c r="P2891" s="414"/>
      <c r="Q2891" s="413"/>
      <c r="R2891" s="413"/>
      <c r="S2891" s="413"/>
      <c r="T2891" s="413"/>
      <c r="U2891" s="412"/>
      <c r="V2891" s="412"/>
      <c r="W2891" s="413"/>
      <c r="X2891" s="413"/>
      <c r="Y2891" s="413"/>
      <c r="Z2891" s="413"/>
      <c r="AA2891" s="413"/>
      <c r="AB2891" s="422"/>
      <c r="AC2891" s="413"/>
      <c r="AD2891" s="428"/>
      <c r="AE2891" s="413"/>
      <c r="AF2891" s="412"/>
      <c r="AG2891" s="412"/>
      <c r="AH2891" s="413"/>
      <c r="AI2891" s="413"/>
    </row>
    <row r="2892" spans="1:35" s="154" customFormat="1">
      <c r="A2892" s="413"/>
      <c r="B2892" s="413"/>
      <c r="C2892" s="426"/>
      <c r="D2892" s="413"/>
      <c r="E2892" s="413"/>
      <c r="F2892" s="413"/>
      <c r="G2892" s="419"/>
      <c r="H2892" s="419"/>
      <c r="I2892" s="413"/>
      <c r="J2892" s="420"/>
      <c r="K2892" s="413"/>
      <c r="L2892" s="426"/>
      <c r="M2892" s="413"/>
      <c r="N2892" s="421"/>
      <c r="O2892" s="421"/>
      <c r="P2892" s="414"/>
      <c r="Q2892" s="413"/>
      <c r="R2892" s="413"/>
      <c r="S2892" s="413"/>
      <c r="T2892" s="413"/>
      <c r="U2892" s="412"/>
      <c r="V2892" s="412"/>
      <c r="W2892" s="413"/>
      <c r="X2892" s="413"/>
      <c r="Y2892" s="413"/>
      <c r="Z2892" s="412"/>
      <c r="AA2892" s="412"/>
      <c r="AB2892" s="422"/>
      <c r="AC2892" s="412"/>
      <c r="AD2892" s="412"/>
      <c r="AE2892" s="412"/>
      <c r="AF2892" s="412"/>
      <c r="AG2892" s="412"/>
      <c r="AH2892" s="412"/>
      <c r="AI2892" s="413"/>
    </row>
    <row r="2893" spans="1:35" s="154" customFormat="1">
      <c r="A2893" s="413"/>
      <c r="B2893" s="413"/>
      <c r="C2893" s="426"/>
      <c r="D2893" s="413"/>
      <c r="E2893" s="413"/>
      <c r="F2893" s="413"/>
      <c r="G2893" s="419"/>
      <c r="H2893" s="419"/>
      <c r="I2893" s="413"/>
      <c r="J2893" s="420"/>
      <c r="K2893" s="413"/>
      <c r="L2893" s="426"/>
      <c r="M2893" s="413"/>
      <c r="N2893" s="421"/>
      <c r="O2893" s="421"/>
      <c r="P2893" s="414"/>
      <c r="Q2893" s="413"/>
      <c r="R2893" s="412"/>
      <c r="S2893" s="413"/>
      <c r="T2893" s="413"/>
      <c r="U2893" s="412"/>
      <c r="V2893" s="412"/>
      <c r="W2893" s="413"/>
      <c r="X2893" s="413"/>
      <c r="Y2893" s="413"/>
      <c r="Z2893" s="412"/>
      <c r="AA2893" s="412"/>
      <c r="AB2893" s="422"/>
      <c r="AC2893" s="412"/>
      <c r="AD2893" s="412"/>
      <c r="AE2893" s="412"/>
      <c r="AF2893" s="412"/>
      <c r="AG2893" s="412"/>
      <c r="AH2893" s="412"/>
      <c r="AI2893" s="413"/>
    </row>
    <row r="2894" spans="1:35" s="154" customFormat="1">
      <c r="A2894" s="413"/>
      <c r="B2894" s="413"/>
      <c r="C2894" s="426"/>
      <c r="D2894" s="413"/>
      <c r="E2894" s="413"/>
      <c r="F2894" s="413"/>
      <c r="G2894" s="419"/>
      <c r="H2894" s="419"/>
      <c r="I2894" s="413"/>
      <c r="J2894" s="420"/>
      <c r="K2894" s="413"/>
      <c r="L2894" s="426"/>
      <c r="M2894" s="413"/>
      <c r="N2894" s="421"/>
      <c r="O2894" s="421"/>
      <c r="P2894" s="414"/>
      <c r="Q2894" s="413"/>
      <c r="R2894" s="413"/>
      <c r="S2894" s="413"/>
      <c r="T2894" s="413"/>
      <c r="U2894" s="412"/>
      <c r="V2894" s="412"/>
      <c r="W2894" s="413"/>
      <c r="X2894" s="413"/>
      <c r="Y2894" s="413"/>
      <c r="Z2894" s="412"/>
      <c r="AA2894" s="412"/>
      <c r="AB2894" s="422"/>
      <c r="AC2894" s="412"/>
      <c r="AD2894" s="412"/>
      <c r="AE2894" s="412"/>
      <c r="AF2894" s="412"/>
      <c r="AG2894" s="412"/>
      <c r="AH2894" s="412"/>
      <c r="AI2894" s="413"/>
    </row>
    <row r="2895" spans="1:35" s="154" customFormat="1">
      <c r="A2895" s="413"/>
      <c r="B2895" s="413"/>
      <c r="C2895" s="426"/>
      <c r="D2895" s="413"/>
      <c r="E2895" s="413"/>
      <c r="F2895" s="413"/>
      <c r="G2895" s="419"/>
      <c r="H2895" s="419"/>
      <c r="I2895" s="413"/>
      <c r="J2895" s="420"/>
      <c r="K2895" s="413"/>
      <c r="L2895" s="426"/>
      <c r="M2895" s="413"/>
      <c r="N2895" s="421"/>
      <c r="O2895" s="421"/>
      <c r="P2895" s="414"/>
      <c r="Q2895" s="413"/>
      <c r="R2895" s="412"/>
      <c r="S2895" s="413"/>
      <c r="T2895" s="413"/>
      <c r="U2895" s="412"/>
      <c r="V2895" s="412"/>
      <c r="W2895" s="413"/>
      <c r="X2895" s="413"/>
      <c r="Y2895" s="413"/>
      <c r="Z2895" s="412"/>
      <c r="AA2895" s="412"/>
      <c r="AB2895" s="422"/>
      <c r="AC2895" s="412"/>
      <c r="AD2895" s="412"/>
      <c r="AE2895" s="412"/>
      <c r="AF2895" s="412"/>
      <c r="AG2895" s="412"/>
      <c r="AH2895" s="412"/>
      <c r="AI2895" s="413"/>
    </row>
    <row r="2896" spans="1:35" s="154" customFormat="1">
      <c r="A2896" s="413"/>
      <c r="B2896" s="413"/>
      <c r="C2896" s="426"/>
      <c r="D2896" s="413"/>
      <c r="E2896" s="423"/>
      <c r="F2896" s="413"/>
      <c r="G2896" s="419"/>
      <c r="H2896" s="419"/>
      <c r="I2896" s="413"/>
      <c r="J2896" s="420"/>
      <c r="K2896" s="413"/>
      <c r="L2896" s="426"/>
      <c r="M2896" s="413"/>
      <c r="N2896" s="421"/>
      <c r="O2896" s="421"/>
      <c r="P2896" s="414"/>
      <c r="Q2896" s="413"/>
      <c r="R2896" s="413"/>
      <c r="S2896" s="413"/>
      <c r="T2896" s="413"/>
      <c r="U2896" s="412"/>
      <c r="V2896" s="412"/>
      <c r="W2896" s="413"/>
      <c r="X2896" s="413"/>
      <c r="Y2896" s="413"/>
      <c r="Z2896" s="412"/>
      <c r="AA2896" s="412"/>
      <c r="AB2896" s="422"/>
      <c r="AC2896" s="412"/>
      <c r="AD2896" s="412"/>
      <c r="AE2896" s="412"/>
      <c r="AF2896" s="412"/>
      <c r="AG2896" s="412"/>
      <c r="AH2896" s="412"/>
      <c r="AI2896" s="413"/>
    </row>
    <row r="2897" spans="1:35" s="154" customFormat="1">
      <c r="A2897" s="413"/>
      <c r="B2897" s="413"/>
      <c r="C2897" s="426"/>
      <c r="D2897" s="413"/>
      <c r="E2897" s="423"/>
      <c r="F2897" s="413"/>
      <c r="G2897" s="419"/>
      <c r="H2897" s="419"/>
      <c r="I2897" s="413"/>
      <c r="J2897" s="420"/>
      <c r="K2897" s="413"/>
      <c r="L2897" s="426"/>
      <c r="M2897" s="413"/>
      <c r="N2897" s="421"/>
      <c r="O2897" s="421"/>
      <c r="P2897" s="414"/>
      <c r="Q2897" s="413"/>
      <c r="R2897" s="412"/>
      <c r="S2897" s="413"/>
      <c r="T2897" s="413"/>
      <c r="U2897" s="412"/>
      <c r="V2897" s="412"/>
      <c r="W2897" s="413"/>
      <c r="X2897" s="413"/>
      <c r="Y2897" s="413"/>
      <c r="Z2897" s="412"/>
      <c r="AA2897" s="412"/>
      <c r="AB2897" s="422"/>
      <c r="AC2897" s="412"/>
      <c r="AD2897" s="412"/>
      <c r="AE2897" s="412"/>
      <c r="AF2897" s="412"/>
      <c r="AG2897" s="412"/>
      <c r="AH2897" s="412"/>
      <c r="AI2897" s="413"/>
    </row>
    <row r="2898" spans="1:35" s="154" customFormat="1">
      <c r="A2898" s="413"/>
      <c r="B2898" s="413"/>
      <c r="C2898" s="426"/>
      <c r="D2898" s="413"/>
      <c r="E2898" s="423"/>
      <c r="F2898" s="413"/>
      <c r="G2898" s="419"/>
      <c r="H2898" s="419"/>
      <c r="I2898" s="413"/>
      <c r="J2898" s="420"/>
      <c r="K2898" s="413"/>
      <c r="L2898" s="426"/>
      <c r="M2898" s="413"/>
      <c r="N2898" s="421"/>
      <c r="O2898" s="421"/>
      <c r="P2898" s="414"/>
      <c r="Q2898" s="413"/>
      <c r="R2898" s="413"/>
      <c r="S2898" s="413"/>
      <c r="T2898" s="413"/>
      <c r="U2898" s="412"/>
      <c r="V2898" s="412"/>
      <c r="W2898" s="413"/>
      <c r="X2898" s="413"/>
      <c r="Y2898" s="413"/>
      <c r="Z2898" s="412"/>
      <c r="AA2898" s="412"/>
      <c r="AB2898" s="422"/>
      <c r="AC2898" s="412"/>
      <c r="AD2898" s="412"/>
      <c r="AE2898" s="412"/>
      <c r="AF2898" s="412"/>
      <c r="AG2898" s="412"/>
      <c r="AH2898" s="412"/>
      <c r="AI2898" s="413"/>
    </row>
    <row r="2899" spans="1:35" s="154" customFormat="1">
      <c r="A2899" s="413"/>
      <c r="B2899" s="413"/>
      <c r="C2899" s="426"/>
      <c r="D2899" s="413"/>
      <c r="E2899" s="423"/>
      <c r="F2899" s="413"/>
      <c r="G2899" s="419"/>
      <c r="H2899" s="419"/>
      <c r="I2899" s="413"/>
      <c r="J2899" s="420"/>
      <c r="K2899" s="413"/>
      <c r="L2899" s="426"/>
      <c r="M2899" s="413"/>
      <c r="N2899" s="421"/>
      <c r="O2899" s="421"/>
      <c r="P2899" s="414"/>
      <c r="Q2899" s="413"/>
      <c r="R2899" s="413"/>
      <c r="S2899" s="413"/>
      <c r="T2899" s="413"/>
      <c r="U2899" s="412"/>
      <c r="V2899" s="412"/>
      <c r="W2899" s="413"/>
      <c r="X2899" s="413"/>
      <c r="Y2899" s="413"/>
      <c r="Z2899" s="413"/>
      <c r="AA2899" s="413"/>
      <c r="AB2899" s="422"/>
      <c r="AC2899" s="413"/>
      <c r="AD2899" s="428"/>
      <c r="AE2899" s="413"/>
      <c r="AF2899" s="412"/>
      <c r="AG2899" s="412"/>
      <c r="AH2899" s="413"/>
      <c r="AI2899" s="413"/>
    </row>
    <row r="2900" spans="1:35" s="154" customFormat="1">
      <c r="A2900" s="413"/>
      <c r="B2900" s="413"/>
      <c r="C2900" s="426"/>
      <c r="D2900" s="413"/>
      <c r="E2900" s="423"/>
      <c r="F2900" s="413"/>
      <c r="G2900" s="419"/>
      <c r="H2900" s="419"/>
      <c r="I2900" s="413"/>
      <c r="J2900" s="420"/>
      <c r="K2900" s="413"/>
      <c r="L2900" s="426"/>
      <c r="M2900" s="413"/>
      <c r="N2900" s="421"/>
      <c r="O2900" s="421"/>
      <c r="P2900" s="414"/>
      <c r="Q2900" s="413"/>
      <c r="R2900" s="412"/>
      <c r="S2900" s="413"/>
      <c r="T2900" s="413"/>
      <c r="U2900" s="412"/>
      <c r="V2900" s="412"/>
      <c r="W2900" s="413"/>
      <c r="X2900" s="413"/>
      <c r="Y2900" s="413"/>
      <c r="Z2900" s="412"/>
      <c r="AA2900" s="412"/>
      <c r="AB2900" s="422"/>
      <c r="AC2900" s="412"/>
      <c r="AD2900" s="412"/>
      <c r="AE2900" s="412"/>
      <c r="AF2900" s="412"/>
      <c r="AG2900" s="412"/>
      <c r="AH2900" s="412"/>
      <c r="AI2900" s="413"/>
    </row>
    <row r="2901" spans="1:35" s="154" customFormat="1">
      <c r="A2901" s="413"/>
      <c r="B2901" s="413"/>
      <c r="C2901" s="426"/>
      <c r="D2901" s="413"/>
      <c r="E2901" s="423"/>
      <c r="F2901" s="413"/>
      <c r="G2901" s="419"/>
      <c r="H2901" s="419"/>
      <c r="I2901" s="413"/>
      <c r="J2901" s="420"/>
      <c r="K2901" s="413"/>
      <c r="L2901" s="426"/>
      <c r="M2901" s="413"/>
      <c r="N2901" s="421"/>
      <c r="O2901" s="421"/>
      <c r="P2901" s="414"/>
      <c r="Q2901" s="413"/>
      <c r="R2901" s="412"/>
      <c r="S2901" s="413"/>
      <c r="T2901" s="413"/>
      <c r="U2901" s="412"/>
      <c r="V2901" s="412"/>
      <c r="W2901" s="413"/>
      <c r="X2901" s="413"/>
      <c r="Y2901" s="413"/>
      <c r="Z2901" s="413"/>
      <c r="AA2901" s="413"/>
      <c r="AB2901" s="422"/>
      <c r="AC2901" s="412"/>
      <c r="AD2901" s="428"/>
      <c r="AE2901" s="413"/>
      <c r="AF2901" s="412"/>
      <c r="AG2901" s="412"/>
      <c r="AH2901" s="413"/>
      <c r="AI2901" s="413"/>
    </row>
    <row r="2902" spans="1:35" s="154" customFormat="1">
      <c r="A2902" s="413"/>
      <c r="B2902" s="413"/>
      <c r="C2902" s="426"/>
      <c r="D2902" s="413"/>
      <c r="E2902" s="423"/>
      <c r="F2902" s="413"/>
      <c r="G2902" s="419"/>
      <c r="H2902" s="419"/>
      <c r="I2902" s="413"/>
      <c r="J2902" s="420"/>
      <c r="K2902" s="413"/>
      <c r="L2902" s="426"/>
      <c r="M2902" s="413"/>
      <c r="N2902" s="421"/>
      <c r="O2902" s="421"/>
      <c r="P2902" s="414"/>
      <c r="Q2902" s="413"/>
      <c r="R2902" s="413"/>
      <c r="S2902" s="413"/>
      <c r="T2902" s="413"/>
      <c r="U2902" s="412"/>
      <c r="V2902" s="412"/>
      <c r="W2902" s="413"/>
      <c r="X2902" s="413"/>
      <c r="Y2902" s="413"/>
      <c r="Z2902" s="412"/>
      <c r="AA2902" s="412"/>
      <c r="AB2902" s="422"/>
      <c r="AC2902" s="412"/>
      <c r="AD2902" s="412"/>
      <c r="AE2902" s="412"/>
      <c r="AF2902" s="412"/>
      <c r="AG2902" s="412"/>
      <c r="AH2902" s="412"/>
      <c r="AI2902" s="413"/>
    </row>
    <row r="2903" spans="1:35" s="154" customFormat="1">
      <c r="A2903" s="413"/>
      <c r="B2903" s="413"/>
      <c r="C2903" s="426"/>
      <c r="D2903" s="413"/>
      <c r="E2903" s="423"/>
      <c r="F2903" s="413"/>
      <c r="G2903" s="419"/>
      <c r="H2903" s="419"/>
      <c r="I2903" s="413"/>
      <c r="J2903" s="420"/>
      <c r="K2903" s="413"/>
      <c r="L2903" s="426"/>
      <c r="M2903" s="413"/>
      <c r="N2903" s="421"/>
      <c r="O2903" s="421"/>
      <c r="P2903" s="414"/>
      <c r="Q2903" s="413"/>
      <c r="R2903" s="413"/>
      <c r="S2903" s="413"/>
      <c r="T2903" s="413"/>
      <c r="U2903" s="412"/>
      <c r="V2903" s="412"/>
      <c r="W2903" s="413"/>
      <c r="X2903" s="413"/>
      <c r="Y2903" s="413"/>
      <c r="Z2903" s="412"/>
      <c r="AA2903" s="412"/>
      <c r="AB2903" s="422"/>
      <c r="AC2903" s="412"/>
      <c r="AD2903" s="412"/>
      <c r="AE2903" s="412"/>
      <c r="AF2903" s="412"/>
      <c r="AG2903" s="412"/>
      <c r="AH2903" s="412"/>
      <c r="AI2903" s="413"/>
    </row>
    <row r="2904" spans="1:35" s="154" customFormat="1">
      <c r="A2904" s="413"/>
      <c r="B2904" s="413"/>
      <c r="C2904" s="426"/>
      <c r="D2904" s="413"/>
      <c r="E2904" s="423"/>
      <c r="F2904" s="413"/>
      <c r="G2904" s="419"/>
      <c r="H2904" s="419"/>
      <c r="I2904" s="413"/>
      <c r="J2904" s="420"/>
      <c r="K2904" s="413"/>
      <c r="L2904" s="426"/>
      <c r="M2904" s="413"/>
      <c r="N2904" s="421"/>
      <c r="O2904" s="421"/>
      <c r="P2904" s="414"/>
      <c r="Q2904" s="413"/>
      <c r="R2904" s="413"/>
      <c r="S2904" s="413"/>
      <c r="T2904" s="413"/>
      <c r="U2904" s="412"/>
      <c r="V2904" s="412"/>
      <c r="W2904" s="413"/>
      <c r="X2904" s="413"/>
      <c r="Y2904" s="413"/>
      <c r="Z2904" s="413"/>
      <c r="AA2904" s="413"/>
      <c r="AB2904" s="422"/>
      <c r="AC2904" s="413"/>
      <c r="AD2904" s="428"/>
      <c r="AE2904" s="413"/>
      <c r="AF2904" s="412"/>
      <c r="AG2904" s="412"/>
      <c r="AH2904" s="413"/>
      <c r="AI2904" s="413"/>
    </row>
    <row r="2905" spans="1:35" s="154" customFormat="1">
      <c r="A2905" s="413"/>
      <c r="B2905" s="413"/>
      <c r="C2905" s="426"/>
      <c r="D2905" s="413"/>
      <c r="E2905" s="413"/>
      <c r="F2905" s="413"/>
      <c r="G2905" s="419"/>
      <c r="H2905" s="419"/>
      <c r="I2905" s="413"/>
      <c r="J2905" s="420"/>
      <c r="K2905" s="413"/>
      <c r="L2905" s="426"/>
      <c r="M2905" s="413"/>
      <c r="N2905" s="421"/>
      <c r="O2905" s="421"/>
      <c r="P2905" s="414"/>
      <c r="Q2905" s="413"/>
      <c r="R2905" s="413"/>
      <c r="S2905" s="413"/>
      <c r="T2905" s="413"/>
      <c r="U2905" s="412"/>
      <c r="V2905" s="412"/>
      <c r="W2905" s="413"/>
      <c r="X2905" s="413"/>
      <c r="Y2905" s="413"/>
      <c r="Z2905" s="412"/>
      <c r="AA2905" s="412"/>
      <c r="AB2905" s="422"/>
      <c r="AC2905" s="412"/>
      <c r="AD2905" s="412"/>
      <c r="AE2905" s="412"/>
      <c r="AF2905" s="412"/>
      <c r="AG2905" s="412"/>
      <c r="AH2905" s="412"/>
      <c r="AI2905" s="413"/>
    </row>
    <row r="2906" spans="1:35" s="154" customFormat="1">
      <c r="A2906" s="413"/>
      <c r="B2906" s="413"/>
      <c r="C2906" s="426"/>
      <c r="D2906" s="413"/>
      <c r="E2906" s="423"/>
      <c r="F2906" s="413"/>
      <c r="G2906" s="419"/>
      <c r="H2906" s="419"/>
      <c r="I2906" s="413"/>
      <c r="J2906" s="420"/>
      <c r="K2906" s="413"/>
      <c r="L2906" s="426"/>
      <c r="M2906" s="413"/>
      <c r="N2906" s="421"/>
      <c r="O2906" s="421"/>
      <c r="P2906" s="414"/>
      <c r="Q2906" s="413"/>
      <c r="R2906" s="413"/>
      <c r="S2906" s="413"/>
      <c r="T2906" s="413"/>
      <c r="U2906" s="412"/>
      <c r="V2906" s="412"/>
      <c r="W2906" s="413"/>
      <c r="X2906" s="413"/>
      <c r="Y2906" s="413"/>
      <c r="Z2906" s="412"/>
      <c r="AA2906" s="412"/>
      <c r="AB2906" s="422"/>
      <c r="AC2906" s="412"/>
      <c r="AD2906" s="412"/>
      <c r="AE2906" s="412"/>
      <c r="AF2906" s="412"/>
      <c r="AG2906" s="412"/>
      <c r="AH2906" s="412"/>
      <c r="AI2906" s="413"/>
    </row>
    <row r="2907" spans="1:35" s="154" customFormat="1">
      <c r="A2907" s="413"/>
      <c r="B2907" s="413"/>
      <c r="C2907" s="426"/>
      <c r="D2907" s="413"/>
      <c r="E2907" s="423"/>
      <c r="F2907" s="413"/>
      <c r="G2907" s="419"/>
      <c r="H2907" s="419"/>
      <c r="I2907" s="413"/>
      <c r="J2907" s="420"/>
      <c r="K2907" s="413"/>
      <c r="L2907" s="426"/>
      <c r="M2907" s="413"/>
      <c r="N2907" s="421"/>
      <c r="O2907" s="421"/>
      <c r="P2907" s="414"/>
      <c r="Q2907" s="413"/>
      <c r="R2907" s="412"/>
      <c r="S2907" s="413"/>
      <c r="T2907" s="413"/>
      <c r="U2907" s="412"/>
      <c r="V2907" s="412"/>
      <c r="W2907" s="413"/>
      <c r="X2907" s="413"/>
      <c r="Y2907" s="413"/>
      <c r="Z2907" s="412"/>
      <c r="AA2907" s="412"/>
      <c r="AB2907" s="422"/>
      <c r="AC2907" s="412"/>
      <c r="AD2907" s="412"/>
      <c r="AE2907" s="412"/>
      <c r="AF2907" s="412"/>
      <c r="AG2907" s="412"/>
      <c r="AH2907" s="412"/>
      <c r="AI2907" s="413"/>
    </row>
    <row r="2908" spans="1:35" s="154" customFormat="1">
      <c r="A2908" s="413"/>
      <c r="B2908" s="413"/>
      <c r="C2908" s="426"/>
      <c r="D2908" s="413"/>
      <c r="E2908" s="423"/>
      <c r="F2908" s="413"/>
      <c r="G2908" s="419"/>
      <c r="H2908" s="419"/>
      <c r="I2908" s="413"/>
      <c r="J2908" s="420"/>
      <c r="K2908" s="413"/>
      <c r="L2908" s="426"/>
      <c r="M2908" s="413"/>
      <c r="N2908" s="421"/>
      <c r="O2908" s="421"/>
      <c r="P2908" s="414"/>
      <c r="Q2908" s="413"/>
      <c r="R2908" s="413"/>
      <c r="S2908" s="413"/>
      <c r="T2908" s="413"/>
      <c r="U2908" s="412"/>
      <c r="V2908" s="412"/>
      <c r="W2908" s="413"/>
      <c r="X2908" s="413"/>
      <c r="Y2908" s="413"/>
      <c r="Z2908" s="412"/>
      <c r="AA2908" s="412"/>
      <c r="AB2908" s="422"/>
      <c r="AC2908" s="412"/>
      <c r="AD2908" s="412"/>
      <c r="AE2908" s="412"/>
      <c r="AF2908" s="412"/>
      <c r="AG2908" s="412"/>
      <c r="AH2908" s="412"/>
      <c r="AI2908" s="413"/>
    </row>
    <row r="2909" spans="1:35" s="154" customFormat="1">
      <c r="A2909" s="413"/>
      <c r="B2909" s="413"/>
      <c r="C2909" s="426"/>
      <c r="D2909" s="413"/>
      <c r="E2909" s="423"/>
      <c r="F2909" s="413"/>
      <c r="G2909" s="419"/>
      <c r="H2909" s="419"/>
      <c r="I2909" s="413"/>
      <c r="J2909" s="420"/>
      <c r="K2909" s="413"/>
      <c r="L2909" s="426"/>
      <c r="M2909" s="413"/>
      <c r="N2909" s="421"/>
      <c r="O2909" s="421"/>
      <c r="P2909" s="414"/>
      <c r="Q2909" s="413"/>
      <c r="R2909" s="412"/>
      <c r="S2909" s="413"/>
      <c r="T2909" s="413"/>
      <c r="U2909" s="412"/>
      <c r="V2909" s="412"/>
      <c r="W2909" s="413"/>
      <c r="X2909" s="413"/>
      <c r="Y2909" s="413"/>
      <c r="Z2909" s="412"/>
      <c r="AA2909" s="412"/>
      <c r="AB2909" s="422"/>
      <c r="AC2909" s="412"/>
      <c r="AD2909" s="412"/>
      <c r="AE2909" s="412"/>
      <c r="AF2909" s="412"/>
      <c r="AG2909" s="412"/>
      <c r="AH2909" s="412"/>
      <c r="AI2909" s="413"/>
    </row>
    <row r="2910" spans="1:35" s="154" customFormat="1">
      <c r="A2910" s="413"/>
      <c r="B2910" s="413"/>
      <c r="C2910" s="426"/>
      <c r="D2910" s="413"/>
      <c r="E2910" s="423"/>
      <c r="F2910" s="413"/>
      <c r="G2910" s="419"/>
      <c r="H2910" s="419"/>
      <c r="I2910" s="413"/>
      <c r="J2910" s="420"/>
      <c r="K2910" s="413"/>
      <c r="L2910" s="426"/>
      <c r="M2910" s="413"/>
      <c r="N2910" s="421"/>
      <c r="O2910" s="421"/>
      <c r="P2910" s="414"/>
      <c r="Q2910" s="413"/>
      <c r="R2910" s="413"/>
      <c r="S2910" s="413"/>
      <c r="T2910" s="413"/>
      <c r="U2910" s="412"/>
      <c r="V2910" s="412"/>
      <c r="W2910" s="413"/>
      <c r="X2910" s="413"/>
      <c r="Y2910" s="413"/>
      <c r="Z2910" s="412"/>
      <c r="AA2910" s="412"/>
      <c r="AB2910" s="422"/>
      <c r="AC2910" s="412"/>
      <c r="AD2910" s="412"/>
      <c r="AE2910" s="412"/>
      <c r="AF2910" s="412"/>
      <c r="AG2910" s="412"/>
      <c r="AH2910" s="412"/>
      <c r="AI2910" s="413"/>
    </row>
    <row r="2911" spans="1:35" s="154" customFormat="1">
      <c r="A2911" s="413"/>
      <c r="B2911" s="413"/>
      <c r="C2911" s="426"/>
      <c r="D2911" s="413"/>
      <c r="E2911" s="423"/>
      <c r="F2911" s="413"/>
      <c r="G2911" s="419"/>
      <c r="H2911" s="419"/>
      <c r="I2911" s="413"/>
      <c r="J2911" s="420"/>
      <c r="K2911" s="413"/>
      <c r="L2911" s="426"/>
      <c r="M2911" s="413"/>
      <c r="N2911" s="421"/>
      <c r="O2911" s="421"/>
      <c r="P2911" s="414"/>
      <c r="Q2911" s="413"/>
      <c r="R2911" s="413"/>
      <c r="S2911" s="413"/>
      <c r="T2911" s="413"/>
      <c r="U2911" s="412"/>
      <c r="V2911" s="412"/>
      <c r="W2911" s="413"/>
      <c r="X2911" s="413"/>
      <c r="Y2911" s="413"/>
      <c r="Z2911" s="412"/>
      <c r="AA2911" s="412"/>
      <c r="AB2911" s="422"/>
      <c r="AC2911" s="412"/>
      <c r="AD2911" s="412"/>
      <c r="AE2911" s="412"/>
      <c r="AF2911" s="412"/>
      <c r="AG2911" s="412"/>
      <c r="AH2911" s="412"/>
      <c r="AI2911" s="413"/>
    </row>
    <row r="2912" spans="1:35" s="154" customFormat="1">
      <c r="A2912" s="413"/>
      <c r="B2912" s="413"/>
      <c r="C2912" s="426"/>
      <c r="D2912" s="413"/>
      <c r="E2912" s="423"/>
      <c r="F2912" s="413"/>
      <c r="G2912" s="419"/>
      <c r="H2912" s="419"/>
      <c r="I2912" s="413"/>
      <c r="J2912" s="420"/>
      <c r="K2912" s="413"/>
      <c r="L2912" s="426"/>
      <c r="M2912" s="413"/>
      <c r="N2912" s="421"/>
      <c r="O2912" s="421"/>
      <c r="P2912" s="414"/>
      <c r="Q2912" s="413"/>
      <c r="R2912" s="413"/>
      <c r="S2912" s="413"/>
      <c r="T2912" s="413"/>
      <c r="U2912" s="412"/>
      <c r="V2912" s="412"/>
      <c r="W2912" s="413"/>
      <c r="X2912" s="413"/>
      <c r="Y2912" s="413"/>
      <c r="Z2912" s="413"/>
      <c r="AA2912" s="413"/>
      <c r="AB2912" s="422"/>
      <c r="AC2912" s="413"/>
      <c r="AD2912" s="428"/>
      <c r="AE2912" s="413"/>
      <c r="AF2912" s="412"/>
      <c r="AG2912" s="412"/>
      <c r="AH2912" s="413"/>
      <c r="AI2912" s="413"/>
    </row>
    <row r="2913" spans="1:35" s="154" customFormat="1">
      <c r="A2913" s="413"/>
      <c r="B2913" s="413"/>
      <c r="C2913" s="426"/>
      <c r="D2913" s="413"/>
      <c r="E2913" s="423"/>
      <c r="F2913" s="413"/>
      <c r="G2913" s="419"/>
      <c r="H2913" s="419"/>
      <c r="I2913" s="413"/>
      <c r="J2913" s="420"/>
      <c r="K2913" s="413"/>
      <c r="L2913" s="426"/>
      <c r="M2913" s="413"/>
      <c r="N2913" s="421"/>
      <c r="O2913" s="421"/>
      <c r="P2913" s="414"/>
      <c r="Q2913" s="413"/>
      <c r="R2913" s="412"/>
      <c r="S2913" s="413"/>
      <c r="T2913" s="413"/>
      <c r="U2913" s="412"/>
      <c r="V2913" s="412"/>
      <c r="W2913" s="413"/>
      <c r="X2913" s="413"/>
      <c r="Y2913" s="413"/>
      <c r="Z2913" s="412"/>
      <c r="AA2913" s="412"/>
      <c r="AB2913" s="422"/>
      <c r="AC2913" s="412"/>
      <c r="AD2913" s="412"/>
      <c r="AE2913" s="412"/>
      <c r="AF2913" s="412"/>
      <c r="AG2913" s="412"/>
      <c r="AH2913" s="412"/>
      <c r="AI2913" s="413"/>
    </row>
    <row r="2914" spans="1:35" s="154" customFormat="1">
      <c r="A2914" s="413"/>
      <c r="B2914" s="413"/>
      <c r="C2914" s="426"/>
      <c r="D2914" s="413"/>
      <c r="E2914" s="423"/>
      <c r="F2914" s="413"/>
      <c r="G2914" s="419"/>
      <c r="H2914" s="419"/>
      <c r="I2914" s="413"/>
      <c r="J2914" s="420"/>
      <c r="K2914" s="413"/>
      <c r="L2914" s="426"/>
      <c r="M2914" s="413"/>
      <c r="N2914" s="421"/>
      <c r="O2914" s="421"/>
      <c r="P2914" s="414"/>
      <c r="Q2914" s="413"/>
      <c r="R2914" s="413"/>
      <c r="S2914" s="413"/>
      <c r="T2914" s="413"/>
      <c r="U2914" s="412"/>
      <c r="V2914" s="412"/>
      <c r="W2914" s="413"/>
      <c r="X2914" s="413"/>
      <c r="Y2914" s="413"/>
      <c r="Z2914" s="412"/>
      <c r="AA2914" s="412"/>
      <c r="AB2914" s="422"/>
      <c r="AC2914" s="412"/>
      <c r="AD2914" s="412"/>
      <c r="AE2914" s="412"/>
      <c r="AF2914" s="412"/>
      <c r="AG2914" s="412"/>
      <c r="AH2914" s="412"/>
      <c r="AI2914" s="413"/>
    </row>
    <row r="2915" spans="1:35" s="154" customFormat="1">
      <c r="A2915" s="413"/>
      <c r="B2915" s="413"/>
      <c r="C2915" s="426"/>
      <c r="D2915" s="413"/>
      <c r="E2915" s="423"/>
      <c r="F2915" s="413"/>
      <c r="G2915" s="419"/>
      <c r="H2915" s="419"/>
      <c r="I2915" s="413"/>
      <c r="J2915" s="420"/>
      <c r="K2915" s="413"/>
      <c r="L2915" s="426"/>
      <c r="M2915" s="413"/>
      <c r="N2915" s="421"/>
      <c r="O2915" s="421"/>
      <c r="P2915" s="414"/>
      <c r="Q2915" s="413"/>
      <c r="R2915" s="412"/>
      <c r="S2915" s="413"/>
      <c r="T2915" s="413"/>
      <c r="U2915" s="412"/>
      <c r="V2915" s="412"/>
      <c r="W2915" s="413"/>
      <c r="X2915" s="413"/>
      <c r="Y2915" s="413"/>
      <c r="Z2915" s="412"/>
      <c r="AA2915" s="412"/>
      <c r="AB2915" s="422"/>
      <c r="AC2915" s="412"/>
      <c r="AD2915" s="412"/>
      <c r="AE2915" s="412"/>
      <c r="AF2915" s="412"/>
      <c r="AG2915" s="412"/>
      <c r="AH2915" s="412"/>
      <c r="AI2915" s="413"/>
    </row>
    <row r="2916" spans="1:35" s="154" customFormat="1">
      <c r="A2916" s="413"/>
      <c r="B2916" s="413"/>
      <c r="C2916" s="426"/>
      <c r="D2916" s="413"/>
      <c r="E2916" s="413"/>
      <c r="F2916" s="413"/>
      <c r="G2916" s="419"/>
      <c r="H2916" s="419"/>
      <c r="I2916" s="413"/>
      <c r="J2916" s="420"/>
      <c r="K2916" s="413"/>
      <c r="L2916" s="426"/>
      <c r="M2916" s="413"/>
      <c r="N2916" s="421"/>
      <c r="O2916" s="421"/>
      <c r="P2916" s="414"/>
      <c r="Q2916" s="413"/>
      <c r="R2916" s="413"/>
      <c r="S2916" s="413"/>
      <c r="T2916" s="413"/>
      <c r="U2916" s="412"/>
      <c r="V2916" s="412"/>
      <c r="W2916" s="413"/>
      <c r="X2916" s="413"/>
      <c r="Y2916" s="413"/>
      <c r="Z2916" s="412"/>
      <c r="AA2916" s="412"/>
      <c r="AB2916" s="422"/>
      <c r="AC2916" s="412"/>
      <c r="AD2916" s="412"/>
      <c r="AE2916" s="412"/>
      <c r="AF2916" s="412"/>
      <c r="AG2916" s="412"/>
      <c r="AH2916" s="412"/>
      <c r="AI2916" s="413"/>
    </row>
    <row r="2917" spans="1:35" s="154" customFormat="1">
      <c r="A2917" s="413"/>
      <c r="B2917" s="413"/>
      <c r="C2917" s="426"/>
      <c r="D2917" s="413"/>
      <c r="E2917" s="413"/>
      <c r="F2917" s="413"/>
      <c r="G2917" s="419"/>
      <c r="H2917" s="419"/>
      <c r="I2917" s="413"/>
      <c r="J2917" s="420"/>
      <c r="K2917" s="413"/>
      <c r="L2917" s="426"/>
      <c r="M2917" s="413"/>
      <c r="N2917" s="421"/>
      <c r="O2917" s="421"/>
      <c r="P2917" s="414"/>
      <c r="Q2917" s="413"/>
      <c r="R2917" s="412"/>
      <c r="S2917" s="413"/>
      <c r="T2917" s="413"/>
      <c r="U2917" s="412"/>
      <c r="V2917" s="412"/>
      <c r="W2917" s="413"/>
      <c r="X2917" s="413"/>
      <c r="Y2917" s="413"/>
      <c r="Z2917" s="412"/>
      <c r="AA2917" s="412"/>
      <c r="AB2917" s="422"/>
      <c r="AC2917" s="412"/>
      <c r="AD2917" s="412"/>
      <c r="AE2917" s="412"/>
      <c r="AF2917" s="412"/>
      <c r="AG2917" s="412"/>
      <c r="AH2917" s="412"/>
      <c r="AI2917" s="413"/>
    </row>
    <row r="2918" spans="1:35" s="154" customFormat="1">
      <c r="A2918" s="413"/>
      <c r="B2918" s="413"/>
      <c r="C2918" s="426"/>
      <c r="D2918" s="413"/>
      <c r="E2918" s="413"/>
      <c r="F2918" s="413"/>
      <c r="G2918" s="419"/>
      <c r="H2918" s="419"/>
      <c r="I2918" s="413"/>
      <c r="J2918" s="420"/>
      <c r="K2918" s="413"/>
      <c r="L2918" s="426"/>
      <c r="M2918" s="413"/>
      <c r="N2918" s="421"/>
      <c r="O2918" s="421"/>
      <c r="P2918" s="414"/>
      <c r="Q2918" s="413"/>
      <c r="R2918" s="413"/>
      <c r="S2918" s="413"/>
      <c r="T2918" s="413"/>
      <c r="U2918" s="412"/>
      <c r="V2918" s="412"/>
      <c r="W2918" s="413"/>
      <c r="X2918" s="413"/>
      <c r="Y2918" s="413"/>
      <c r="Z2918" s="412"/>
      <c r="AA2918" s="412"/>
      <c r="AB2918" s="422"/>
      <c r="AC2918" s="412"/>
      <c r="AD2918" s="412"/>
      <c r="AE2918" s="412"/>
      <c r="AF2918" s="412"/>
      <c r="AG2918" s="412"/>
      <c r="AH2918" s="412"/>
      <c r="AI2918" s="413"/>
    </row>
    <row r="2919" spans="1:35" s="154" customFormat="1">
      <c r="A2919" s="413"/>
      <c r="B2919" s="413"/>
      <c r="C2919" s="426"/>
      <c r="D2919" s="413"/>
      <c r="E2919" s="413"/>
      <c r="F2919" s="413"/>
      <c r="G2919" s="419"/>
      <c r="H2919" s="419"/>
      <c r="I2919" s="413"/>
      <c r="J2919" s="420"/>
      <c r="K2919" s="413"/>
      <c r="L2919" s="426"/>
      <c r="M2919" s="413"/>
      <c r="N2919" s="421"/>
      <c r="O2919" s="421"/>
      <c r="P2919" s="414"/>
      <c r="Q2919" s="413"/>
      <c r="R2919" s="412"/>
      <c r="S2919" s="413"/>
      <c r="T2919" s="413"/>
      <c r="U2919" s="412"/>
      <c r="V2919" s="412"/>
      <c r="W2919" s="413"/>
      <c r="X2919" s="413"/>
      <c r="Y2919" s="413"/>
      <c r="Z2919" s="412"/>
      <c r="AA2919" s="412"/>
      <c r="AB2919" s="422"/>
      <c r="AC2919" s="412"/>
      <c r="AD2919" s="412"/>
      <c r="AE2919" s="412"/>
      <c r="AF2919" s="412"/>
      <c r="AG2919" s="412"/>
      <c r="AH2919" s="412"/>
      <c r="AI2919" s="413"/>
    </row>
    <row r="2920" spans="1:35" s="154" customFormat="1">
      <c r="A2920" s="413"/>
      <c r="B2920" s="413"/>
      <c r="C2920" s="426"/>
      <c r="D2920" s="413"/>
      <c r="E2920" s="413"/>
      <c r="F2920" s="413"/>
      <c r="G2920" s="419"/>
      <c r="H2920" s="419"/>
      <c r="I2920" s="413"/>
      <c r="J2920" s="420"/>
      <c r="K2920" s="413"/>
      <c r="L2920" s="426"/>
      <c r="M2920" s="413"/>
      <c r="N2920" s="421"/>
      <c r="O2920" s="421"/>
      <c r="P2920" s="414"/>
      <c r="Q2920" s="413"/>
      <c r="R2920" s="413"/>
      <c r="S2920" s="413"/>
      <c r="T2920" s="413"/>
      <c r="U2920" s="412"/>
      <c r="V2920" s="412"/>
      <c r="W2920" s="413"/>
      <c r="X2920" s="413"/>
      <c r="Y2920" s="413"/>
      <c r="Z2920" s="412"/>
      <c r="AA2920" s="412"/>
      <c r="AB2920" s="422"/>
      <c r="AC2920" s="412"/>
      <c r="AD2920" s="412"/>
      <c r="AE2920" s="412"/>
      <c r="AF2920" s="412"/>
      <c r="AG2920" s="412"/>
      <c r="AH2920" s="412"/>
      <c r="AI2920" s="413"/>
    </row>
    <row r="2921" spans="1:35" s="154" customFormat="1">
      <c r="A2921" s="413"/>
      <c r="B2921" s="413"/>
      <c r="C2921" s="426"/>
      <c r="D2921" s="413"/>
      <c r="E2921" s="413"/>
      <c r="F2921" s="413"/>
      <c r="G2921" s="419"/>
      <c r="H2921" s="419"/>
      <c r="I2921" s="413"/>
      <c r="J2921" s="420"/>
      <c r="K2921" s="413"/>
      <c r="L2921" s="426"/>
      <c r="M2921" s="413"/>
      <c r="N2921" s="421"/>
      <c r="O2921" s="421"/>
      <c r="P2921" s="414"/>
      <c r="Q2921" s="413"/>
      <c r="R2921" s="413"/>
      <c r="S2921" s="413"/>
      <c r="T2921" s="413"/>
      <c r="U2921" s="412"/>
      <c r="V2921" s="412"/>
      <c r="W2921" s="413"/>
      <c r="X2921" s="413"/>
      <c r="Y2921" s="413"/>
      <c r="Z2921" s="413"/>
      <c r="AA2921" s="413"/>
      <c r="AB2921" s="422"/>
      <c r="AC2921" s="413"/>
      <c r="AD2921" s="428"/>
      <c r="AE2921" s="413"/>
      <c r="AF2921" s="412"/>
      <c r="AG2921" s="412"/>
      <c r="AH2921" s="413"/>
      <c r="AI2921" s="413"/>
    </row>
    <row r="2922" spans="1:35" s="154" customFormat="1">
      <c r="A2922" s="413"/>
      <c r="B2922" s="413"/>
      <c r="C2922" s="426"/>
      <c r="D2922" s="413"/>
      <c r="E2922" s="413"/>
      <c r="F2922" s="413"/>
      <c r="G2922" s="419"/>
      <c r="H2922" s="419"/>
      <c r="I2922" s="413"/>
      <c r="J2922" s="420"/>
      <c r="K2922" s="413"/>
      <c r="L2922" s="426"/>
      <c r="M2922" s="413"/>
      <c r="N2922" s="421"/>
      <c r="O2922" s="421"/>
      <c r="P2922" s="414"/>
      <c r="Q2922" s="413"/>
      <c r="R2922" s="412"/>
      <c r="S2922" s="413"/>
      <c r="T2922" s="413"/>
      <c r="U2922" s="412"/>
      <c r="V2922" s="412"/>
      <c r="W2922" s="413"/>
      <c r="X2922" s="413"/>
      <c r="Y2922" s="413"/>
      <c r="Z2922" s="412"/>
      <c r="AA2922" s="412"/>
      <c r="AB2922" s="422"/>
      <c r="AC2922" s="412"/>
      <c r="AD2922" s="412"/>
      <c r="AE2922" s="412"/>
      <c r="AF2922" s="412"/>
      <c r="AG2922" s="412"/>
      <c r="AH2922" s="412"/>
      <c r="AI2922" s="413"/>
    </row>
    <row r="2923" spans="1:35" s="154" customFormat="1">
      <c r="A2923" s="413"/>
      <c r="B2923" s="413"/>
      <c r="C2923" s="426"/>
      <c r="D2923" s="413"/>
      <c r="E2923" s="413"/>
      <c r="F2923" s="413"/>
      <c r="G2923" s="419"/>
      <c r="H2923" s="419"/>
      <c r="I2923" s="413"/>
      <c r="J2923" s="420"/>
      <c r="K2923" s="413"/>
      <c r="L2923" s="426"/>
      <c r="M2923" s="413"/>
      <c r="N2923" s="421"/>
      <c r="O2923" s="421"/>
      <c r="P2923" s="414"/>
      <c r="Q2923" s="413"/>
      <c r="R2923" s="413"/>
      <c r="S2923" s="413"/>
      <c r="T2923" s="413"/>
      <c r="U2923" s="412"/>
      <c r="V2923" s="412"/>
      <c r="W2923" s="413"/>
      <c r="X2923" s="413"/>
      <c r="Y2923" s="413"/>
      <c r="Z2923" s="412"/>
      <c r="AA2923" s="412"/>
      <c r="AB2923" s="422"/>
      <c r="AC2923" s="412"/>
      <c r="AD2923" s="412"/>
      <c r="AE2923" s="412"/>
      <c r="AF2923" s="412"/>
      <c r="AG2923" s="412"/>
      <c r="AH2923" s="412"/>
      <c r="AI2923" s="413"/>
    </row>
    <row r="2924" spans="1:35" s="154" customFormat="1">
      <c r="A2924" s="413"/>
      <c r="B2924" s="413"/>
      <c r="C2924" s="426"/>
      <c r="D2924" s="413"/>
      <c r="E2924" s="413"/>
      <c r="F2924" s="413"/>
      <c r="G2924" s="419"/>
      <c r="H2924" s="419"/>
      <c r="I2924" s="413"/>
      <c r="J2924" s="420"/>
      <c r="K2924" s="413"/>
      <c r="L2924" s="426"/>
      <c r="M2924" s="413"/>
      <c r="N2924" s="421"/>
      <c r="O2924" s="421"/>
      <c r="P2924" s="414"/>
      <c r="Q2924" s="413"/>
      <c r="R2924" s="413"/>
      <c r="S2924" s="413"/>
      <c r="T2924" s="413"/>
      <c r="U2924" s="412"/>
      <c r="V2924" s="412"/>
      <c r="W2924" s="413"/>
      <c r="X2924" s="413"/>
      <c r="Y2924" s="413"/>
      <c r="Z2924" s="413"/>
      <c r="AA2924" s="413"/>
      <c r="AB2924" s="422"/>
      <c r="AC2924" s="413"/>
      <c r="AD2924" s="428"/>
      <c r="AE2924" s="413"/>
      <c r="AF2924" s="412"/>
      <c r="AG2924" s="412"/>
      <c r="AH2924" s="413"/>
      <c r="AI2924" s="413"/>
    </row>
    <row r="2925" spans="1:35" s="154" customFormat="1">
      <c r="A2925" s="413"/>
      <c r="B2925" s="413"/>
      <c r="C2925" s="426"/>
      <c r="D2925" s="413"/>
      <c r="E2925" s="413"/>
      <c r="F2925" s="413"/>
      <c r="G2925" s="419"/>
      <c r="H2925" s="419"/>
      <c r="I2925" s="413"/>
      <c r="J2925" s="420"/>
      <c r="K2925" s="413"/>
      <c r="L2925" s="426"/>
      <c r="M2925" s="413"/>
      <c r="N2925" s="421"/>
      <c r="O2925" s="421"/>
      <c r="P2925" s="414"/>
      <c r="Q2925" s="413"/>
      <c r="R2925" s="412"/>
      <c r="S2925" s="413"/>
      <c r="T2925" s="413"/>
      <c r="U2925" s="412"/>
      <c r="V2925" s="412"/>
      <c r="W2925" s="413"/>
      <c r="X2925" s="413"/>
      <c r="Y2925" s="413"/>
      <c r="Z2925" s="412"/>
      <c r="AA2925" s="412"/>
      <c r="AB2925" s="422"/>
      <c r="AC2925" s="412"/>
      <c r="AD2925" s="412"/>
      <c r="AE2925" s="412"/>
      <c r="AF2925" s="412"/>
      <c r="AG2925" s="412"/>
      <c r="AH2925" s="412"/>
      <c r="AI2925" s="413"/>
    </row>
    <row r="2926" spans="1:35" s="154" customFormat="1">
      <c r="A2926" s="413"/>
      <c r="B2926" s="413"/>
      <c r="C2926" s="426"/>
      <c r="D2926" s="413"/>
      <c r="E2926" s="413"/>
      <c r="F2926" s="413"/>
      <c r="G2926" s="419"/>
      <c r="H2926" s="419"/>
      <c r="I2926" s="413"/>
      <c r="J2926" s="420"/>
      <c r="K2926" s="413"/>
      <c r="L2926" s="426"/>
      <c r="M2926" s="413"/>
      <c r="N2926" s="421"/>
      <c r="O2926" s="421"/>
      <c r="P2926" s="414"/>
      <c r="Q2926" s="413"/>
      <c r="R2926" s="413"/>
      <c r="S2926" s="413"/>
      <c r="T2926" s="413"/>
      <c r="U2926" s="412"/>
      <c r="V2926" s="412"/>
      <c r="W2926" s="413"/>
      <c r="X2926" s="413"/>
      <c r="Y2926" s="413"/>
      <c r="Z2926" s="412"/>
      <c r="AA2926" s="412"/>
      <c r="AB2926" s="422"/>
      <c r="AC2926" s="412"/>
      <c r="AD2926" s="412"/>
      <c r="AE2926" s="412"/>
      <c r="AF2926" s="412"/>
      <c r="AG2926" s="412"/>
      <c r="AH2926" s="412"/>
      <c r="AI2926" s="413"/>
    </row>
    <row r="2927" spans="1:35" s="154" customFormat="1">
      <c r="A2927" s="413"/>
      <c r="B2927" s="413"/>
      <c r="C2927" s="426"/>
      <c r="D2927" s="413"/>
      <c r="E2927" s="423"/>
      <c r="F2927" s="413"/>
      <c r="G2927" s="419"/>
      <c r="H2927" s="419"/>
      <c r="I2927" s="413"/>
      <c r="J2927" s="420"/>
      <c r="K2927" s="413"/>
      <c r="L2927" s="426"/>
      <c r="M2927" s="413"/>
      <c r="N2927" s="421"/>
      <c r="O2927" s="421"/>
      <c r="P2927" s="414"/>
      <c r="Q2927" s="413"/>
      <c r="R2927" s="412"/>
      <c r="S2927" s="413"/>
      <c r="T2927" s="413"/>
      <c r="U2927" s="412"/>
      <c r="V2927" s="412"/>
      <c r="W2927" s="413"/>
      <c r="X2927" s="413"/>
      <c r="Y2927" s="413"/>
      <c r="Z2927" s="412"/>
      <c r="AA2927" s="412"/>
      <c r="AB2927" s="422"/>
      <c r="AC2927" s="412"/>
      <c r="AD2927" s="412"/>
      <c r="AE2927" s="412"/>
      <c r="AF2927" s="412"/>
      <c r="AG2927" s="412"/>
      <c r="AH2927" s="412"/>
      <c r="AI2927" s="413"/>
    </row>
    <row r="2928" spans="1:35" s="154" customFormat="1">
      <c r="A2928" s="413"/>
      <c r="B2928" s="413"/>
      <c r="C2928" s="426"/>
      <c r="D2928" s="413"/>
      <c r="E2928" s="423"/>
      <c r="F2928" s="413"/>
      <c r="G2928" s="419"/>
      <c r="H2928" s="419"/>
      <c r="I2928" s="413"/>
      <c r="J2928" s="420"/>
      <c r="K2928" s="413"/>
      <c r="L2928" s="426"/>
      <c r="M2928" s="413"/>
      <c r="N2928" s="421"/>
      <c r="O2928" s="421"/>
      <c r="P2928" s="414"/>
      <c r="Q2928" s="413"/>
      <c r="R2928" s="413"/>
      <c r="S2928" s="413"/>
      <c r="T2928" s="413"/>
      <c r="U2928" s="412"/>
      <c r="V2928" s="412"/>
      <c r="W2928" s="413"/>
      <c r="X2928" s="413"/>
      <c r="Y2928" s="413"/>
      <c r="Z2928" s="412"/>
      <c r="AA2928" s="412"/>
      <c r="AB2928" s="422"/>
      <c r="AC2928" s="412"/>
      <c r="AD2928" s="412"/>
      <c r="AE2928" s="412"/>
      <c r="AF2928" s="412"/>
      <c r="AG2928" s="412"/>
      <c r="AH2928" s="412"/>
      <c r="AI2928" s="413"/>
    </row>
    <row r="2929" spans="1:35" s="154" customFormat="1">
      <c r="A2929" s="413"/>
      <c r="B2929" s="413"/>
      <c r="C2929" s="426"/>
      <c r="D2929" s="413"/>
      <c r="E2929" s="423"/>
      <c r="F2929" s="413"/>
      <c r="G2929" s="419"/>
      <c r="H2929" s="419"/>
      <c r="I2929" s="413"/>
      <c r="J2929" s="420"/>
      <c r="K2929" s="413"/>
      <c r="L2929" s="426"/>
      <c r="M2929" s="413"/>
      <c r="N2929" s="421"/>
      <c r="O2929" s="421"/>
      <c r="P2929" s="414"/>
      <c r="Q2929" s="413"/>
      <c r="R2929" s="413"/>
      <c r="S2929" s="413"/>
      <c r="T2929" s="413"/>
      <c r="U2929" s="412"/>
      <c r="V2929" s="412"/>
      <c r="W2929" s="413"/>
      <c r="X2929" s="413"/>
      <c r="Y2929" s="413"/>
      <c r="Z2929" s="413"/>
      <c r="AA2929" s="413"/>
      <c r="AB2929" s="422"/>
      <c r="AC2929" s="413"/>
      <c r="AD2929" s="428"/>
      <c r="AE2929" s="413"/>
      <c r="AF2929" s="412"/>
      <c r="AG2929" s="412"/>
      <c r="AH2929" s="413"/>
      <c r="AI2929" s="413"/>
    </row>
    <row r="2930" spans="1:35" s="154" customFormat="1">
      <c r="A2930" s="413"/>
      <c r="B2930" s="413"/>
      <c r="C2930" s="426"/>
      <c r="D2930" s="413"/>
      <c r="E2930" s="423"/>
      <c r="F2930" s="413"/>
      <c r="G2930" s="419"/>
      <c r="H2930" s="419"/>
      <c r="I2930" s="413"/>
      <c r="J2930" s="420"/>
      <c r="K2930" s="413"/>
      <c r="L2930" s="426"/>
      <c r="M2930" s="413"/>
      <c r="N2930" s="421"/>
      <c r="O2930" s="421"/>
      <c r="P2930" s="414"/>
      <c r="Q2930" s="413"/>
      <c r="R2930" s="413"/>
      <c r="S2930" s="413"/>
      <c r="T2930" s="413"/>
      <c r="U2930" s="412"/>
      <c r="V2930" s="412"/>
      <c r="W2930" s="413"/>
      <c r="X2930" s="413"/>
      <c r="Y2930" s="413"/>
      <c r="Z2930" s="412"/>
      <c r="AA2930" s="412"/>
      <c r="AB2930" s="422"/>
      <c r="AC2930" s="412"/>
      <c r="AD2930" s="412"/>
      <c r="AE2930" s="412"/>
      <c r="AF2930" s="412"/>
      <c r="AG2930" s="412"/>
      <c r="AH2930" s="412"/>
      <c r="AI2930" s="413"/>
    </row>
    <row r="2931" spans="1:35" s="154" customFormat="1">
      <c r="A2931" s="413"/>
      <c r="B2931" s="413"/>
      <c r="C2931" s="426"/>
      <c r="D2931" s="413"/>
      <c r="E2931" s="423"/>
      <c r="F2931" s="413"/>
      <c r="G2931" s="419"/>
      <c r="H2931" s="419"/>
      <c r="I2931" s="413"/>
      <c r="J2931" s="420"/>
      <c r="K2931" s="413"/>
      <c r="L2931" s="426"/>
      <c r="M2931" s="413"/>
      <c r="N2931" s="421"/>
      <c r="O2931" s="421"/>
      <c r="P2931" s="414"/>
      <c r="Q2931" s="413"/>
      <c r="R2931" s="413"/>
      <c r="S2931" s="413"/>
      <c r="T2931" s="413"/>
      <c r="U2931" s="412"/>
      <c r="V2931" s="412"/>
      <c r="W2931" s="413"/>
      <c r="X2931" s="413"/>
      <c r="Y2931" s="413"/>
      <c r="Z2931" s="412"/>
      <c r="AA2931" s="412"/>
      <c r="AB2931" s="422"/>
      <c r="AC2931" s="412"/>
      <c r="AD2931" s="412"/>
      <c r="AE2931" s="412"/>
      <c r="AF2931" s="412"/>
      <c r="AG2931" s="412"/>
      <c r="AH2931" s="412"/>
      <c r="AI2931" s="413"/>
    </row>
    <row r="2932" spans="1:35" s="154" customFormat="1">
      <c r="A2932" s="413"/>
      <c r="B2932" s="413"/>
      <c r="C2932" s="426"/>
      <c r="D2932" s="413"/>
      <c r="E2932" s="423"/>
      <c r="F2932" s="413"/>
      <c r="G2932" s="419"/>
      <c r="H2932" s="419"/>
      <c r="I2932" s="413"/>
      <c r="J2932" s="420"/>
      <c r="K2932" s="413"/>
      <c r="L2932" s="426"/>
      <c r="M2932" s="413"/>
      <c r="N2932" s="421"/>
      <c r="O2932" s="421"/>
      <c r="P2932" s="414"/>
      <c r="Q2932" s="413"/>
      <c r="R2932" s="413"/>
      <c r="S2932" s="413"/>
      <c r="T2932" s="413"/>
      <c r="U2932" s="412"/>
      <c r="V2932" s="412"/>
      <c r="W2932" s="413"/>
      <c r="X2932" s="413"/>
      <c r="Y2932" s="413"/>
      <c r="Z2932" s="413"/>
      <c r="AA2932" s="413"/>
      <c r="AB2932" s="422"/>
      <c r="AC2932" s="413"/>
      <c r="AD2932" s="428"/>
      <c r="AE2932" s="413"/>
      <c r="AF2932" s="412"/>
      <c r="AG2932" s="412"/>
      <c r="AH2932" s="413"/>
      <c r="AI2932" s="413"/>
    </row>
    <row r="2933" spans="1:35" s="154" customFormat="1">
      <c r="A2933" s="413"/>
      <c r="B2933" s="413"/>
      <c r="C2933" s="426"/>
      <c r="D2933" s="413"/>
      <c r="E2933" s="423"/>
      <c r="F2933" s="413"/>
      <c r="G2933" s="419"/>
      <c r="H2933" s="419"/>
      <c r="I2933" s="413"/>
      <c r="J2933" s="420"/>
      <c r="K2933" s="413"/>
      <c r="L2933" s="426"/>
      <c r="M2933" s="413"/>
      <c r="N2933" s="421"/>
      <c r="O2933" s="421"/>
      <c r="P2933" s="414"/>
      <c r="Q2933" s="413"/>
      <c r="R2933" s="412"/>
      <c r="S2933" s="413"/>
      <c r="T2933" s="413"/>
      <c r="U2933" s="412"/>
      <c r="V2933" s="412"/>
      <c r="W2933" s="413"/>
      <c r="X2933" s="413"/>
      <c r="Y2933" s="413"/>
      <c r="Z2933" s="412"/>
      <c r="AA2933" s="412"/>
      <c r="AB2933" s="422"/>
      <c r="AC2933" s="412"/>
      <c r="AD2933" s="412"/>
      <c r="AE2933" s="412"/>
      <c r="AF2933" s="412"/>
      <c r="AG2933" s="412"/>
      <c r="AH2933" s="412"/>
      <c r="AI2933" s="413"/>
    </row>
    <row r="2934" spans="1:35" s="154" customFormat="1">
      <c r="A2934" s="413"/>
      <c r="B2934" s="413"/>
      <c r="C2934" s="426"/>
      <c r="D2934" s="413"/>
      <c r="E2934" s="423"/>
      <c r="F2934" s="413"/>
      <c r="G2934" s="419"/>
      <c r="H2934" s="419"/>
      <c r="I2934" s="413"/>
      <c r="J2934" s="420"/>
      <c r="K2934" s="413"/>
      <c r="L2934" s="426"/>
      <c r="M2934" s="413"/>
      <c r="N2934" s="421"/>
      <c r="O2934" s="421"/>
      <c r="P2934" s="414"/>
      <c r="Q2934" s="413"/>
      <c r="R2934" s="413"/>
      <c r="S2934" s="413"/>
      <c r="T2934" s="413"/>
      <c r="U2934" s="412"/>
      <c r="V2934" s="412"/>
      <c r="W2934" s="413"/>
      <c r="X2934" s="413"/>
      <c r="Y2934" s="413"/>
      <c r="Z2934" s="412"/>
      <c r="AA2934" s="412"/>
      <c r="AB2934" s="422"/>
      <c r="AC2934" s="412"/>
      <c r="AD2934" s="412"/>
      <c r="AE2934" s="412"/>
      <c r="AF2934" s="412"/>
      <c r="AG2934" s="412"/>
      <c r="AH2934" s="412"/>
      <c r="AI2934" s="413"/>
    </row>
    <row r="2935" spans="1:35" s="154" customFormat="1">
      <c r="A2935" s="413"/>
      <c r="B2935" s="413"/>
      <c r="C2935" s="426"/>
      <c r="D2935" s="413"/>
      <c r="E2935" s="423"/>
      <c r="F2935" s="413"/>
      <c r="G2935" s="419"/>
      <c r="H2935" s="419"/>
      <c r="I2935" s="413"/>
      <c r="J2935" s="420"/>
      <c r="K2935" s="413"/>
      <c r="L2935" s="426"/>
      <c r="M2935" s="413"/>
      <c r="N2935" s="421"/>
      <c r="O2935" s="421"/>
      <c r="P2935" s="414"/>
      <c r="Q2935" s="413"/>
      <c r="R2935" s="412"/>
      <c r="S2935" s="413"/>
      <c r="T2935" s="413"/>
      <c r="U2935" s="412"/>
      <c r="V2935" s="412"/>
      <c r="W2935" s="413"/>
      <c r="X2935" s="413"/>
      <c r="Y2935" s="413"/>
      <c r="Z2935" s="412"/>
      <c r="AA2935" s="412"/>
      <c r="AB2935" s="422"/>
      <c r="AC2935" s="412"/>
      <c r="AD2935" s="412"/>
      <c r="AE2935" s="412"/>
      <c r="AF2935" s="412"/>
      <c r="AG2935" s="412"/>
      <c r="AH2935" s="412"/>
      <c r="AI2935" s="413"/>
    </row>
    <row r="2936" spans="1:35" s="154" customFormat="1">
      <c r="A2936" s="413"/>
      <c r="B2936" s="413"/>
      <c r="C2936" s="426"/>
      <c r="D2936" s="413"/>
      <c r="E2936" s="413"/>
      <c r="F2936" s="413"/>
      <c r="G2936" s="419"/>
      <c r="H2936" s="419"/>
      <c r="I2936" s="413"/>
      <c r="J2936" s="420"/>
      <c r="K2936" s="413"/>
      <c r="L2936" s="426"/>
      <c r="M2936" s="413"/>
      <c r="N2936" s="421"/>
      <c r="O2936" s="421"/>
      <c r="P2936" s="414"/>
      <c r="Q2936" s="413"/>
      <c r="R2936" s="413"/>
      <c r="S2936" s="413"/>
      <c r="T2936" s="413"/>
      <c r="U2936" s="412"/>
      <c r="V2936" s="412"/>
      <c r="W2936" s="413"/>
      <c r="X2936" s="413"/>
      <c r="Y2936" s="413"/>
      <c r="Z2936" s="412"/>
      <c r="AA2936" s="412"/>
      <c r="AB2936" s="422"/>
      <c r="AC2936" s="412"/>
      <c r="AD2936" s="412"/>
      <c r="AE2936" s="412"/>
      <c r="AF2936" s="412"/>
      <c r="AG2936" s="412"/>
      <c r="AH2936" s="412"/>
      <c r="AI2936" s="413"/>
    </row>
    <row r="2937" spans="1:35" s="154" customFormat="1">
      <c r="A2937" s="413"/>
      <c r="B2937" s="413"/>
      <c r="C2937" s="426"/>
      <c r="D2937" s="413"/>
      <c r="E2937" s="413"/>
      <c r="F2937" s="413"/>
      <c r="G2937" s="419"/>
      <c r="H2937" s="419"/>
      <c r="I2937" s="413"/>
      <c r="J2937" s="420"/>
      <c r="K2937" s="413"/>
      <c r="L2937" s="426"/>
      <c r="M2937" s="413"/>
      <c r="N2937" s="421"/>
      <c r="O2937" s="421"/>
      <c r="P2937" s="414"/>
      <c r="Q2937" s="413"/>
      <c r="R2937" s="412"/>
      <c r="S2937" s="413"/>
      <c r="T2937" s="413"/>
      <c r="U2937" s="412"/>
      <c r="V2937" s="412"/>
      <c r="W2937" s="413"/>
      <c r="X2937" s="413"/>
      <c r="Y2937" s="413"/>
      <c r="Z2937" s="412"/>
      <c r="AA2937" s="412"/>
      <c r="AB2937" s="422"/>
      <c r="AC2937" s="412"/>
      <c r="AD2937" s="412"/>
      <c r="AE2937" s="412"/>
      <c r="AF2937" s="412"/>
      <c r="AG2937" s="412"/>
      <c r="AH2937" s="412"/>
      <c r="AI2937" s="413"/>
    </row>
    <row r="2938" spans="1:35" s="154" customFormat="1">
      <c r="A2938" s="413"/>
      <c r="B2938" s="413"/>
      <c r="C2938" s="426"/>
      <c r="D2938" s="413"/>
      <c r="E2938" s="413"/>
      <c r="F2938" s="413"/>
      <c r="G2938" s="419"/>
      <c r="H2938" s="419"/>
      <c r="I2938" s="413"/>
      <c r="J2938" s="420"/>
      <c r="K2938" s="413"/>
      <c r="L2938" s="426"/>
      <c r="M2938" s="413"/>
      <c r="N2938" s="421"/>
      <c r="O2938" s="421"/>
      <c r="P2938" s="414"/>
      <c r="Q2938" s="413"/>
      <c r="R2938" s="413"/>
      <c r="S2938" s="413"/>
      <c r="T2938" s="413"/>
      <c r="U2938" s="412"/>
      <c r="V2938" s="412"/>
      <c r="W2938" s="413"/>
      <c r="X2938" s="413"/>
      <c r="Y2938" s="413"/>
      <c r="Z2938" s="412"/>
      <c r="AA2938" s="412"/>
      <c r="AB2938" s="422"/>
      <c r="AC2938" s="412"/>
      <c r="AD2938" s="412"/>
      <c r="AE2938" s="412"/>
      <c r="AF2938" s="412"/>
      <c r="AG2938" s="412"/>
      <c r="AH2938" s="412"/>
      <c r="AI2938" s="413"/>
    </row>
    <row r="2939" spans="1:35" s="154" customFormat="1">
      <c r="A2939" s="413"/>
      <c r="B2939" s="413"/>
      <c r="C2939" s="426"/>
      <c r="D2939" s="413"/>
      <c r="E2939" s="413"/>
      <c r="F2939" s="413"/>
      <c r="G2939" s="419"/>
      <c r="H2939" s="419"/>
      <c r="I2939" s="413"/>
      <c r="J2939" s="420"/>
      <c r="K2939" s="413"/>
      <c r="L2939" s="426"/>
      <c r="M2939" s="413"/>
      <c r="N2939" s="421"/>
      <c r="O2939" s="421"/>
      <c r="P2939" s="414"/>
      <c r="Q2939" s="413"/>
      <c r="R2939" s="413"/>
      <c r="S2939" s="413"/>
      <c r="T2939" s="413"/>
      <c r="U2939" s="412"/>
      <c r="V2939" s="412"/>
      <c r="W2939" s="413"/>
      <c r="X2939" s="413"/>
      <c r="Y2939" s="413"/>
      <c r="Z2939" s="412"/>
      <c r="AA2939" s="412"/>
      <c r="AB2939" s="422"/>
      <c r="AC2939" s="412"/>
      <c r="AD2939" s="412"/>
      <c r="AE2939" s="412"/>
      <c r="AF2939" s="412"/>
      <c r="AG2939" s="412"/>
      <c r="AH2939" s="412"/>
      <c r="AI2939" s="413"/>
    </row>
    <row r="2940" spans="1:35" s="154" customFormat="1">
      <c r="A2940" s="413"/>
      <c r="B2940" s="413"/>
      <c r="C2940" s="426"/>
      <c r="D2940" s="413"/>
      <c r="E2940" s="413"/>
      <c r="F2940" s="413"/>
      <c r="G2940" s="419"/>
      <c r="H2940" s="419"/>
      <c r="I2940" s="413"/>
      <c r="J2940" s="420"/>
      <c r="K2940" s="413"/>
      <c r="L2940" s="426"/>
      <c r="M2940" s="413"/>
      <c r="N2940" s="421"/>
      <c r="O2940" s="421"/>
      <c r="P2940" s="414"/>
      <c r="Q2940" s="413"/>
      <c r="R2940" s="413"/>
      <c r="S2940" s="413"/>
      <c r="T2940" s="413"/>
      <c r="U2940" s="412"/>
      <c r="V2940" s="412"/>
      <c r="W2940" s="413"/>
      <c r="X2940" s="413"/>
      <c r="Y2940" s="413"/>
      <c r="Z2940" s="413"/>
      <c r="AA2940" s="413"/>
      <c r="AB2940" s="422"/>
      <c r="AC2940" s="413"/>
      <c r="AD2940" s="428"/>
      <c r="AE2940" s="413"/>
      <c r="AF2940" s="412"/>
      <c r="AG2940" s="412"/>
      <c r="AH2940" s="413"/>
      <c r="AI2940" s="413"/>
    </row>
    <row r="2941" spans="1:35" s="154" customFormat="1">
      <c r="A2941" s="413"/>
      <c r="B2941" s="413"/>
      <c r="C2941" s="426"/>
      <c r="D2941" s="413"/>
      <c r="E2941" s="413"/>
      <c r="F2941" s="413"/>
      <c r="G2941" s="419"/>
      <c r="H2941" s="419"/>
      <c r="I2941" s="413"/>
      <c r="J2941" s="420"/>
      <c r="K2941" s="413"/>
      <c r="L2941" s="426"/>
      <c r="M2941" s="413"/>
      <c r="N2941" s="421"/>
      <c r="O2941" s="421"/>
      <c r="P2941" s="414"/>
      <c r="Q2941" s="413"/>
      <c r="R2941" s="413"/>
      <c r="S2941" s="413"/>
      <c r="T2941" s="413"/>
      <c r="U2941" s="412"/>
      <c r="V2941" s="412"/>
      <c r="W2941" s="413"/>
      <c r="X2941" s="413"/>
      <c r="Y2941" s="413"/>
      <c r="Z2941" s="413"/>
      <c r="AA2941" s="413"/>
      <c r="AB2941" s="422"/>
      <c r="AC2941" s="413"/>
      <c r="AD2941" s="428"/>
      <c r="AE2941" s="413"/>
      <c r="AF2941" s="412"/>
      <c r="AG2941" s="412"/>
      <c r="AH2941" s="413"/>
      <c r="AI2941" s="413"/>
    </row>
    <row r="2942" spans="1:35" s="154" customFormat="1">
      <c r="A2942" s="413"/>
      <c r="B2942" s="413"/>
      <c r="C2942" s="426"/>
      <c r="D2942" s="413"/>
      <c r="E2942" s="413"/>
      <c r="F2942" s="413"/>
      <c r="G2942" s="419"/>
      <c r="H2942" s="419"/>
      <c r="I2942" s="413"/>
      <c r="J2942" s="420"/>
      <c r="K2942" s="413"/>
      <c r="L2942" s="426"/>
      <c r="M2942" s="413"/>
      <c r="N2942" s="421"/>
      <c r="O2942" s="421"/>
      <c r="P2942" s="414"/>
      <c r="Q2942" s="413"/>
      <c r="R2942" s="413"/>
      <c r="S2942" s="413"/>
      <c r="T2942" s="413"/>
      <c r="U2942" s="412"/>
      <c r="V2942" s="412"/>
      <c r="W2942" s="413"/>
      <c r="X2942" s="413"/>
      <c r="Y2942" s="413"/>
      <c r="Z2942" s="412"/>
      <c r="AA2942" s="412"/>
      <c r="AB2942" s="422"/>
      <c r="AC2942" s="412"/>
      <c r="AD2942" s="412"/>
      <c r="AE2942" s="412"/>
      <c r="AF2942" s="412"/>
      <c r="AG2942" s="412"/>
      <c r="AH2942" s="412"/>
      <c r="AI2942" s="413"/>
    </row>
    <row r="2943" spans="1:35" s="154" customFormat="1">
      <c r="A2943" s="413"/>
      <c r="B2943" s="413"/>
      <c r="C2943" s="426"/>
      <c r="D2943" s="413"/>
      <c r="E2943" s="413"/>
      <c r="F2943" s="413"/>
      <c r="G2943" s="419"/>
      <c r="H2943" s="419"/>
      <c r="I2943" s="413"/>
      <c r="J2943" s="420"/>
      <c r="K2943" s="413"/>
      <c r="L2943" s="426"/>
      <c r="M2943" s="413"/>
      <c r="N2943" s="421"/>
      <c r="O2943" s="421"/>
      <c r="P2943" s="414"/>
      <c r="Q2943" s="413"/>
      <c r="R2943" s="412"/>
      <c r="S2943" s="413"/>
      <c r="T2943" s="413"/>
      <c r="U2943" s="412"/>
      <c r="V2943" s="412"/>
      <c r="W2943" s="413"/>
      <c r="X2943" s="413"/>
      <c r="Y2943" s="413"/>
      <c r="Z2943" s="412"/>
      <c r="AA2943" s="412"/>
      <c r="AB2943" s="422"/>
      <c r="AC2943" s="412"/>
      <c r="AD2943" s="412"/>
      <c r="AE2943" s="412"/>
      <c r="AF2943" s="412"/>
      <c r="AG2943" s="412"/>
      <c r="AH2943" s="412"/>
      <c r="AI2943" s="413"/>
    </row>
    <row r="2944" spans="1:35" s="154" customFormat="1">
      <c r="A2944" s="413"/>
      <c r="B2944" s="413"/>
      <c r="C2944" s="426"/>
      <c r="D2944" s="413"/>
      <c r="E2944" s="413"/>
      <c r="F2944" s="413"/>
      <c r="G2944" s="419"/>
      <c r="H2944" s="419"/>
      <c r="I2944" s="413"/>
      <c r="J2944" s="420"/>
      <c r="K2944" s="413"/>
      <c r="L2944" s="426"/>
      <c r="M2944" s="413"/>
      <c r="N2944" s="421"/>
      <c r="O2944" s="421"/>
      <c r="P2944" s="414"/>
      <c r="Q2944" s="413"/>
      <c r="R2944" s="413"/>
      <c r="S2944" s="413"/>
      <c r="T2944" s="413"/>
      <c r="U2944" s="412"/>
      <c r="V2944" s="412"/>
      <c r="W2944" s="413"/>
      <c r="X2944" s="413"/>
      <c r="Y2944" s="413"/>
      <c r="Z2944" s="412"/>
      <c r="AA2944" s="412"/>
      <c r="AB2944" s="422"/>
      <c r="AC2944" s="412"/>
      <c r="AD2944" s="412"/>
      <c r="AE2944" s="412"/>
      <c r="AF2944" s="412"/>
      <c r="AG2944" s="412"/>
      <c r="AH2944" s="412"/>
      <c r="AI2944" s="413"/>
    </row>
    <row r="2945" spans="1:35" s="154" customFormat="1">
      <c r="A2945" s="413"/>
      <c r="B2945" s="413"/>
      <c r="C2945" s="426"/>
      <c r="D2945" s="413"/>
      <c r="E2945" s="413"/>
      <c r="F2945" s="413"/>
      <c r="G2945" s="419"/>
      <c r="H2945" s="419"/>
      <c r="I2945" s="413"/>
      <c r="J2945" s="420"/>
      <c r="K2945" s="413"/>
      <c r="L2945" s="426"/>
      <c r="M2945" s="413"/>
      <c r="N2945" s="421"/>
      <c r="O2945" s="421"/>
      <c r="P2945" s="414"/>
      <c r="Q2945" s="413"/>
      <c r="R2945" s="413"/>
      <c r="S2945" s="413"/>
      <c r="T2945" s="413"/>
      <c r="U2945" s="412"/>
      <c r="V2945" s="412"/>
      <c r="W2945" s="413"/>
      <c r="X2945" s="413"/>
      <c r="Y2945" s="413"/>
      <c r="Z2945" s="413"/>
      <c r="AA2945" s="413"/>
      <c r="AB2945" s="422"/>
      <c r="AC2945" s="413"/>
      <c r="AD2945" s="428"/>
      <c r="AE2945" s="413"/>
      <c r="AF2945" s="412"/>
      <c r="AG2945" s="412"/>
      <c r="AH2945" s="413"/>
      <c r="AI2945" s="413"/>
    </row>
    <row r="2946" spans="1:35" s="154" customFormat="1">
      <c r="A2946" s="413"/>
      <c r="B2946" s="413"/>
      <c r="C2946" s="426"/>
      <c r="D2946" s="413"/>
      <c r="E2946" s="413"/>
      <c r="F2946" s="413"/>
      <c r="G2946" s="419"/>
      <c r="H2946" s="419"/>
      <c r="I2946" s="413"/>
      <c r="J2946" s="420"/>
      <c r="K2946" s="413"/>
      <c r="L2946" s="426"/>
      <c r="M2946" s="413"/>
      <c r="N2946" s="421"/>
      <c r="O2946" s="421"/>
      <c r="P2946" s="414"/>
      <c r="Q2946" s="413"/>
      <c r="R2946" s="413"/>
      <c r="S2946" s="413"/>
      <c r="T2946" s="413"/>
      <c r="U2946" s="412"/>
      <c r="V2946" s="412"/>
      <c r="W2946" s="413"/>
      <c r="X2946" s="413"/>
      <c r="Y2946" s="413"/>
      <c r="Z2946" s="412"/>
      <c r="AA2946" s="412"/>
      <c r="AB2946" s="422"/>
      <c r="AC2946" s="412"/>
      <c r="AD2946" s="412"/>
      <c r="AE2946" s="412"/>
      <c r="AF2946" s="412"/>
      <c r="AG2946" s="412"/>
      <c r="AH2946" s="412"/>
      <c r="AI2946" s="413"/>
    </row>
    <row r="2947" spans="1:35" s="154" customFormat="1">
      <c r="A2947" s="413"/>
      <c r="B2947" s="413"/>
      <c r="C2947" s="426"/>
      <c r="D2947" s="413"/>
      <c r="E2947" s="413"/>
      <c r="F2947" s="413"/>
      <c r="G2947" s="419"/>
      <c r="H2947" s="419"/>
      <c r="I2947" s="413"/>
      <c r="J2947" s="420"/>
      <c r="K2947" s="413"/>
      <c r="L2947" s="426"/>
      <c r="M2947" s="413"/>
      <c r="N2947" s="421"/>
      <c r="O2947" s="421"/>
      <c r="P2947" s="414"/>
      <c r="Q2947" s="413"/>
      <c r="R2947" s="412"/>
      <c r="S2947" s="413"/>
      <c r="T2947" s="413"/>
      <c r="U2947" s="412"/>
      <c r="V2947" s="412"/>
      <c r="W2947" s="413"/>
      <c r="X2947" s="413"/>
      <c r="Y2947" s="413"/>
      <c r="Z2947" s="412"/>
      <c r="AA2947" s="412"/>
      <c r="AB2947" s="422"/>
      <c r="AC2947" s="412"/>
      <c r="AD2947" s="412"/>
      <c r="AE2947" s="412"/>
      <c r="AF2947" s="412"/>
      <c r="AG2947" s="412"/>
      <c r="AH2947" s="412"/>
      <c r="AI2947" s="413"/>
    </row>
    <row r="2948" spans="1:35" s="154" customFormat="1">
      <c r="A2948" s="413"/>
      <c r="B2948" s="413"/>
      <c r="C2948" s="426"/>
      <c r="D2948" s="413"/>
      <c r="E2948" s="413"/>
      <c r="F2948" s="413"/>
      <c r="G2948" s="419"/>
      <c r="H2948" s="419"/>
      <c r="I2948" s="413"/>
      <c r="J2948" s="420"/>
      <c r="K2948" s="413"/>
      <c r="L2948" s="426"/>
      <c r="M2948" s="413"/>
      <c r="N2948" s="421"/>
      <c r="O2948" s="421"/>
      <c r="P2948" s="414"/>
      <c r="Q2948" s="413"/>
      <c r="R2948" s="413"/>
      <c r="S2948" s="413"/>
      <c r="T2948" s="413"/>
      <c r="U2948" s="412"/>
      <c r="V2948" s="412"/>
      <c r="W2948" s="413"/>
      <c r="X2948" s="413"/>
      <c r="Y2948" s="413"/>
      <c r="Z2948" s="412"/>
      <c r="AA2948" s="412"/>
      <c r="AB2948" s="422"/>
      <c r="AC2948" s="412"/>
      <c r="AD2948" s="412"/>
      <c r="AE2948" s="412"/>
      <c r="AF2948" s="412"/>
      <c r="AG2948" s="412"/>
      <c r="AH2948" s="412"/>
      <c r="AI2948" s="413"/>
    </row>
    <row r="2949" spans="1:35" s="154" customFormat="1">
      <c r="A2949" s="413"/>
      <c r="B2949" s="413"/>
      <c r="C2949" s="426"/>
      <c r="D2949" s="413"/>
      <c r="E2949" s="412"/>
      <c r="F2949" s="412"/>
      <c r="G2949" s="419"/>
      <c r="H2949" s="419"/>
      <c r="I2949" s="413"/>
      <c r="J2949" s="420"/>
      <c r="K2949" s="413"/>
      <c r="L2949" s="426"/>
      <c r="M2949" s="413"/>
      <c r="N2949" s="421"/>
      <c r="O2949" s="421"/>
      <c r="P2949" s="414"/>
      <c r="Q2949" s="413"/>
      <c r="R2949" s="413"/>
      <c r="S2949" s="413"/>
      <c r="T2949" s="413"/>
      <c r="U2949" s="412"/>
      <c r="V2949" s="412"/>
      <c r="W2949" s="413"/>
      <c r="X2949" s="413"/>
      <c r="Y2949" s="413"/>
      <c r="Z2949" s="413"/>
      <c r="AA2949" s="413"/>
      <c r="AB2949" s="422"/>
      <c r="AC2949" s="413"/>
      <c r="AD2949" s="412"/>
      <c r="AE2949" s="412"/>
      <c r="AF2949" s="412"/>
      <c r="AG2949" s="412"/>
      <c r="AH2949" s="412"/>
      <c r="AI2949" s="413"/>
    </row>
    <row r="2950" spans="1:35" s="154" customFormat="1">
      <c r="A2950" s="413"/>
      <c r="B2950" s="413"/>
      <c r="C2950" s="426"/>
      <c r="D2950" s="413"/>
      <c r="E2950" s="423"/>
      <c r="F2950" s="412"/>
      <c r="G2950" s="419"/>
      <c r="H2950" s="419"/>
      <c r="I2950" s="413"/>
      <c r="J2950" s="420"/>
      <c r="K2950" s="413"/>
      <c r="L2950" s="426"/>
      <c r="M2950" s="413"/>
      <c r="N2950" s="421"/>
      <c r="O2950" s="421"/>
      <c r="P2950" s="414"/>
      <c r="Q2950" s="413"/>
      <c r="R2950" s="412"/>
      <c r="S2950" s="413"/>
      <c r="T2950" s="413"/>
      <c r="U2950" s="412"/>
      <c r="V2950" s="412"/>
      <c r="W2950" s="413"/>
      <c r="X2950" s="413"/>
      <c r="Y2950" s="413"/>
      <c r="Z2950" s="412"/>
      <c r="AA2950" s="412"/>
      <c r="AB2950" s="422"/>
      <c r="AC2950" s="412"/>
      <c r="AD2950" s="412"/>
      <c r="AE2950" s="412"/>
      <c r="AF2950" s="412"/>
      <c r="AG2950" s="412"/>
      <c r="AH2950" s="412"/>
      <c r="AI2950" s="413"/>
    </row>
    <row r="2951" spans="1:35" s="154" customFormat="1">
      <c r="A2951" s="413"/>
      <c r="B2951" s="413"/>
      <c r="C2951" s="426"/>
      <c r="D2951" s="413"/>
      <c r="E2951" s="423"/>
      <c r="F2951" s="412"/>
      <c r="G2951" s="419"/>
      <c r="H2951" s="419"/>
      <c r="I2951" s="413"/>
      <c r="J2951" s="420"/>
      <c r="K2951" s="413"/>
      <c r="L2951" s="426"/>
      <c r="M2951" s="413"/>
      <c r="N2951" s="421"/>
      <c r="O2951" s="421"/>
      <c r="P2951" s="414"/>
      <c r="Q2951" s="413"/>
      <c r="R2951" s="413"/>
      <c r="S2951" s="413"/>
      <c r="T2951" s="413"/>
      <c r="U2951" s="412"/>
      <c r="V2951" s="412"/>
      <c r="W2951" s="413"/>
      <c r="X2951" s="413"/>
      <c r="Y2951" s="413"/>
      <c r="Z2951" s="412"/>
      <c r="AA2951" s="412"/>
      <c r="AB2951" s="422"/>
      <c r="AC2951" s="412"/>
      <c r="AD2951" s="412"/>
      <c r="AE2951" s="412"/>
      <c r="AF2951" s="412"/>
      <c r="AG2951" s="412"/>
      <c r="AH2951" s="412"/>
      <c r="AI2951" s="413"/>
    </row>
    <row r="2952" spans="1:35" s="154" customFormat="1">
      <c r="A2952" s="413"/>
      <c r="B2952" s="413"/>
      <c r="C2952" s="426"/>
      <c r="D2952" s="413"/>
      <c r="E2952" s="423"/>
      <c r="F2952" s="412"/>
      <c r="G2952" s="419"/>
      <c r="H2952" s="419"/>
      <c r="I2952" s="413"/>
      <c r="J2952" s="420"/>
      <c r="K2952" s="413"/>
      <c r="L2952" s="426"/>
      <c r="M2952" s="413"/>
      <c r="N2952" s="421"/>
      <c r="O2952" s="421"/>
      <c r="P2952" s="414"/>
      <c r="Q2952" s="413"/>
      <c r="R2952" s="412"/>
      <c r="S2952" s="413"/>
      <c r="T2952" s="413"/>
      <c r="U2952" s="412"/>
      <c r="V2952" s="412"/>
      <c r="W2952" s="413"/>
      <c r="X2952" s="413"/>
      <c r="Y2952" s="413"/>
      <c r="Z2952" s="412"/>
      <c r="AA2952" s="412"/>
      <c r="AB2952" s="422"/>
      <c r="AC2952" s="412"/>
      <c r="AD2952" s="412"/>
      <c r="AE2952" s="412"/>
      <c r="AF2952" s="412"/>
      <c r="AG2952" s="412"/>
      <c r="AH2952" s="412"/>
      <c r="AI2952" s="413"/>
    </row>
    <row r="2953" spans="1:35" s="154" customFormat="1">
      <c r="A2953" s="413"/>
      <c r="B2953" s="413"/>
      <c r="C2953" s="426"/>
      <c r="D2953" s="413"/>
      <c r="E2953" s="413"/>
      <c r="F2953" s="413"/>
      <c r="G2953" s="419"/>
      <c r="H2953" s="419"/>
      <c r="I2953" s="413"/>
      <c r="J2953" s="420"/>
      <c r="K2953" s="413"/>
      <c r="L2953" s="426"/>
      <c r="M2953" s="413"/>
      <c r="N2953" s="421"/>
      <c r="O2953" s="421"/>
      <c r="P2953" s="414"/>
      <c r="Q2953" s="413"/>
      <c r="R2953" s="413"/>
      <c r="S2953" s="413"/>
      <c r="T2953" s="413"/>
      <c r="U2953" s="412"/>
      <c r="V2953" s="412"/>
      <c r="W2953" s="413"/>
      <c r="X2953" s="413"/>
      <c r="Y2953" s="413"/>
      <c r="Z2953" s="413"/>
      <c r="AA2953" s="413"/>
      <c r="AB2953" s="422"/>
      <c r="AC2953" s="413"/>
      <c r="AD2953" s="428"/>
      <c r="AE2953" s="413"/>
      <c r="AF2953" s="412"/>
      <c r="AG2953" s="412"/>
      <c r="AH2953" s="413"/>
      <c r="AI2953" s="413"/>
    </row>
    <row r="2954" spans="1:35" s="154" customFormat="1">
      <c r="A2954" s="413"/>
      <c r="B2954" s="413"/>
      <c r="C2954" s="426"/>
      <c r="D2954" s="413"/>
      <c r="E2954" s="413"/>
      <c r="F2954" s="413"/>
      <c r="G2954" s="419"/>
      <c r="H2954" s="419"/>
      <c r="I2954" s="413"/>
      <c r="J2954" s="420"/>
      <c r="K2954" s="413"/>
      <c r="L2954" s="426"/>
      <c r="M2954" s="413"/>
      <c r="N2954" s="421"/>
      <c r="O2954" s="421"/>
      <c r="P2954" s="414"/>
      <c r="Q2954" s="413"/>
      <c r="R2954" s="412"/>
      <c r="S2954" s="413"/>
      <c r="T2954" s="413"/>
      <c r="U2954" s="412"/>
      <c r="V2954" s="412"/>
      <c r="W2954" s="413"/>
      <c r="X2954" s="413"/>
      <c r="Y2954" s="413"/>
      <c r="Z2954" s="412"/>
      <c r="AA2954" s="412"/>
      <c r="AB2954" s="422"/>
      <c r="AC2954" s="412"/>
      <c r="AD2954" s="412"/>
      <c r="AE2954" s="412"/>
      <c r="AF2954" s="412"/>
      <c r="AG2954" s="412"/>
      <c r="AH2954" s="412"/>
      <c r="AI2954" s="413"/>
    </row>
    <row r="2955" spans="1:35" s="154" customFormat="1">
      <c r="A2955" s="413"/>
      <c r="B2955" s="413"/>
      <c r="C2955" s="426"/>
      <c r="D2955" s="413"/>
      <c r="E2955" s="413"/>
      <c r="F2955" s="413"/>
      <c r="G2955" s="419"/>
      <c r="H2955" s="419"/>
      <c r="I2955" s="413"/>
      <c r="J2955" s="420"/>
      <c r="K2955" s="413"/>
      <c r="L2955" s="426"/>
      <c r="M2955" s="413"/>
      <c r="N2955" s="421"/>
      <c r="O2955" s="421"/>
      <c r="P2955" s="414"/>
      <c r="Q2955" s="413"/>
      <c r="R2955" s="413"/>
      <c r="S2955" s="413"/>
      <c r="T2955" s="413"/>
      <c r="U2955" s="412"/>
      <c r="V2955" s="412"/>
      <c r="W2955" s="413"/>
      <c r="X2955" s="413"/>
      <c r="Y2955" s="413"/>
      <c r="Z2955" s="412"/>
      <c r="AA2955" s="412"/>
      <c r="AB2955" s="422"/>
      <c r="AC2955" s="412"/>
      <c r="AD2955" s="412"/>
      <c r="AE2955" s="412"/>
      <c r="AF2955" s="412"/>
      <c r="AG2955" s="412"/>
      <c r="AH2955" s="412"/>
      <c r="AI2955" s="413"/>
    </row>
    <row r="2956" spans="1:35" s="154" customFormat="1">
      <c r="A2956" s="413"/>
      <c r="B2956" s="413"/>
      <c r="C2956" s="426"/>
      <c r="D2956" s="413"/>
      <c r="E2956" s="413"/>
      <c r="F2956" s="413"/>
      <c r="G2956" s="419"/>
      <c r="H2956" s="419"/>
      <c r="I2956" s="413"/>
      <c r="J2956" s="420"/>
      <c r="K2956" s="413"/>
      <c r="L2956" s="426"/>
      <c r="M2956" s="413"/>
      <c r="N2956" s="421"/>
      <c r="O2956" s="421"/>
      <c r="P2956" s="414"/>
      <c r="Q2956" s="413"/>
      <c r="R2956" s="412"/>
      <c r="S2956" s="413"/>
      <c r="T2956" s="413"/>
      <c r="U2956" s="412"/>
      <c r="V2956" s="412"/>
      <c r="W2956" s="413"/>
      <c r="X2956" s="413"/>
      <c r="Y2956" s="413"/>
      <c r="Z2956" s="412"/>
      <c r="AA2956" s="412"/>
      <c r="AB2956" s="422"/>
      <c r="AC2956" s="412"/>
      <c r="AD2956" s="412"/>
      <c r="AE2956" s="412"/>
      <c r="AF2956" s="412"/>
      <c r="AG2956" s="412"/>
      <c r="AH2956" s="412"/>
      <c r="AI2956" s="413"/>
    </row>
    <row r="2957" spans="1:35" s="154" customFormat="1">
      <c r="A2957" s="413"/>
      <c r="B2957" s="413"/>
      <c r="C2957" s="426"/>
      <c r="D2957" s="413"/>
      <c r="E2957" s="413"/>
      <c r="F2957" s="413"/>
      <c r="G2957" s="419"/>
      <c r="H2957" s="419"/>
      <c r="I2957" s="413"/>
      <c r="J2957" s="420"/>
      <c r="K2957" s="413"/>
      <c r="L2957" s="426"/>
      <c r="M2957" s="413"/>
      <c r="N2957" s="421"/>
      <c r="O2957" s="421"/>
      <c r="P2957" s="414"/>
      <c r="Q2957" s="413"/>
      <c r="R2957" s="413"/>
      <c r="S2957" s="413"/>
      <c r="T2957" s="413"/>
      <c r="U2957" s="412"/>
      <c r="V2957" s="412"/>
      <c r="W2957" s="413"/>
      <c r="X2957" s="413"/>
      <c r="Y2957" s="413"/>
      <c r="Z2957" s="413"/>
      <c r="AA2957" s="413"/>
      <c r="AB2957" s="422"/>
      <c r="AC2957" s="413"/>
      <c r="AD2957" s="428"/>
      <c r="AE2957" s="413"/>
      <c r="AF2957" s="412"/>
      <c r="AG2957" s="412"/>
      <c r="AH2957" s="413"/>
      <c r="AI2957" s="413"/>
    </row>
    <row r="2958" spans="1:35" s="154" customFormat="1">
      <c r="A2958" s="413"/>
      <c r="B2958" s="413"/>
      <c r="C2958" s="426"/>
      <c r="D2958" s="413"/>
      <c r="E2958" s="413"/>
      <c r="F2958" s="413"/>
      <c r="G2958" s="419"/>
      <c r="H2958" s="419"/>
      <c r="I2958" s="413"/>
      <c r="J2958" s="420"/>
      <c r="K2958" s="413"/>
      <c r="L2958" s="426"/>
      <c r="M2958" s="413"/>
      <c r="N2958" s="421"/>
      <c r="O2958" s="421"/>
      <c r="P2958" s="414"/>
      <c r="Q2958" s="413"/>
      <c r="R2958" s="413"/>
      <c r="S2958" s="413"/>
      <c r="T2958" s="413"/>
      <c r="U2958" s="412"/>
      <c r="V2958" s="412"/>
      <c r="W2958" s="413"/>
      <c r="X2958" s="413"/>
      <c r="Y2958" s="413"/>
      <c r="Z2958" s="412"/>
      <c r="AA2958" s="412"/>
      <c r="AB2958" s="422"/>
      <c r="AC2958" s="412"/>
      <c r="AD2958" s="412"/>
      <c r="AE2958" s="412"/>
      <c r="AF2958" s="412"/>
      <c r="AG2958" s="412"/>
      <c r="AH2958" s="412"/>
      <c r="AI2958" s="413"/>
    </row>
    <row r="2959" spans="1:35" s="154" customFormat="1">
      <c r="A2959" s="413"/>
      <c r="B2959" s="413"/>
      <c r="C2959" s="426"/>
      <c r="D2959" s="413"/>
      <c r="E2959" s="413"/>
      <c r="F2959" s="413"/>
      <c r="G2959" s="419"/>
      <c r="H2959" s="419"/>
      <c r="I2959" s="413"/>
      <c r="J2959" s="420"/>
      <c r="K2959" s="413"/>
      <c r="L2959" s="426"/>
      <c r="M2959" s="413"/>
      <c r="N2959" s="421"/>
      <c r="O2959" s="421"/>
      <c r="P2959" s="414"/>
      <c r="Q2959" s="413"/>
      <c r="R2959" s="413"/>
      <c r="S2959" s="413"/>
      <c r="T2959" s="413"/>
      <c r="U2959" s="412"/>
      <c r="V2959" s="412"/>
      <c r="W2959" s="413"/>
      <c r="X2959" s="413"/>
      <c r="Y2959" s="413"/>
      <c r="Z2959" s="412"/>
      <c r="AA2959" s="412"/>
      <c r="AB2959" s="422"/>
      <c r="AC2959" s="412"/>
      <c r="AD2959" s="412"/>
      <c r="AE2959" s="412"/>
      <c r="AF2959" s="412"/>
      <c r="AG2959" s="412"/>
      <c r="AH2959" s="412"/>
      <c r="AI2959" s="413"/>
    </row>
    <row r="2960" spans="1:35" s="154" customFormat="1">
      <c r="A2960" s="413"/>
      <c r="B2960" s="413"/>
      <c r="C2960" s="426"/>
      <c r="D2960" s="413"/>
      <c r="E2960" s="413"/>
      <c r="F2960" s="413"/>
      <c r="G2960" s="419"/>
      <c r="H2960" s="419"/>
      <c r="I2960" s="413"/>
      <c r="J2960" s="420"/>
      <c r="K2960" s="413"/>
      <c r="L2960" s="426"/>
      <c r="M2960" s="413"/>
      <c r="N2960" s="421"/>
      <c r="O2960" s="421"/>
      <c r="P2960" s="414"/>
      <c r="Q2960" s="413"/>
      <c r="R2960" s="413"/>
      <c r="S2960" s="413"/>
      <c r="T2960" s="413"/>
      <c r="U2960" s="412"/>
      <c r="V2960" s="412"/>
      <c r="W2960" s="413"/>
      <c r="X2960" s="413"/>
      <c r="Y2960" s="413"/>
      <c r="Z2960" s="412"/>
      <c r="AA2960" s="412"/>
      <c r="AB2960" s="422"/>
      <c r="AC2960" s="412"/>
      <c r="AD2960" s="412"/>
      <c r="AE2960" s="412"/>
      <c r="AF2960" s="412"/>
      <c r="AG2960" s="412"/>
      <c r="AH2960" s="412"/>
      <c r="AI2960" s="413"/>
    </row>
    <row r="2961" spans="1:35" s="154" customFormat="1">
      <c r="A2961" s="413"/>
      <c r="B2961" s="413"/>
      <c r="C2961" s="426"/>
      <c r="D2961" s="413"/>
      <c r="E2961" s="413"/>
      <c r="F2961" s="413"/>
      <c r="G2961" s="419"/>
      <c r="H2961" s="419"/>
      <c r="I2961" s="413"/>
      <c r="J2961" s="420"/>
      <c r="K2961" s="413"/>
      <c r="L2961" s="426"/>
      <c r="M2961" s="413"/>
      <c r="N2961" s="421"/>
      <c r="O2961" s="421"/>
      <c r="P2961" s="414"/>
      <c r="Q2961" s="413"/>
      <c r="R2961" s="413"/>
      <c r="S2961" s="413"/>
      <c r="T2961" s="413"/>
      <c r="U2961" s="412"/>
      <c r="V2961" s="412"/>
      <c r="W2961" s="413"/>
      <c r="X2961" s="413"/>
      <c r="Y2961" s="413"/>
      <c r="Z2961" s="412"/>
      <c r="AA2961" s="412"/>
      <c r="AB2961" s="422"/>
      <c r="AC2961" s="412"/>
      <c r="AD2961" s="412"/>
      <c r="AE2961" s="412"/>
      <c r="AF2961" s="412"/>
      <c r="AG2961" s="412"/>
      <c r="AH2961" s="412"/>
      <c r="AI2961" s="413"/>
    </row>
    <row r="2962" spans="1:35" s="154" customFormat="1">
      <c r="A2962" s="413"/>
      <c r="B2962" s="413"/>
      <c r="C2962" s="426"/>
      <c r="D2962" s="413"/>
      <c r="E2962" s="413"/>
      <c r="F2962" s="413"/>
      <c r="G2962" s="419"/>
      <c r="H2962" s="419"/>
      <c r="I2962" s="413"/>
      <c r="J2962" s="420"/>
      <c r="K2962" s="413"/>
      <c r="L2962" s="426"/>
      <c r="M2962" s="413"/>
      <c r="N2962" s="421"/>
      <c r="O2962" s="421"/>
      <c r="P2962" s="414"/>
      <c r="Q2962" s="413"/>
      <c r="R2962" s="413"/>
      <c r="S2962" s="413"/>
      <c r="T2962" s="413"/>
      <c r="U2962" s="412"/>
      <c r="V2962" s="412"/>
      <c r="W2962" s="413"/>
      <c r="X2962" s="413"/>
      <c r="Y2962" s="413"/>
      <c r="Z2962" s="412"/>
      <c r="AA2962" s="412"/>
      <c r="AB2962" s="422"/>
      <c r="AC2962" s="412"/>
      <c r="AD2962" s="412"/>
      <c r="AE2962" s="412"/>
      <c r="AF2962" s="412"/>
      <c r="AG2962" s="412"/>
      <c r="AH2962" s="412"/>
      <c r="AI2962" s="413"/>
    </row>
    <row r="2963" spans="1:35" s="154" customFormat="1">
      <c r="A2963" s="413"/>
      <c r="B2963" s="413"/>
      <c r="C2963" s="426"/>
      <c r="D2963" s="413"/>
      <c r="E2963" s="413"/>
      <c r="F2963" s="413"/>
      <c r="G2963" s="419"/>
      <c r="H2963" s="419"/>
      <c r="I2963" s="413"/>
      <c r="J2963" s="420"/>
      <c r="K2963" s="413"/>
      <c r="L2963" s="426"/>
      <c r="M2963" s="413"/>
      <c r="N2963" s="421"/>
      <c r="O2963" s="421"/>
      <c r="P2963" s="414"/>
      <c r="Q2963" s="413"/>
      <c r="R2963" s="413"/>
      <c r="S2963" s="413"/>
      <c r="T2963" s="413"/>
      <c r="U2963" s="412"/>
      <c r="V2963" s="412"/>
      <c r="W2963" s="413"/>
      <c r="X2963" s="413"/>
      <c r="Y2963" s="413"/>
      <c r="Z2963" s="412"/>
      <c r="AA2963" s="412"/>
      <c r="AB2963" s="422"/>
      <c r="AC2963" s="412"/>
      <c r="AD2963" s="412"/>
      <c r="AE2963" s="412"/>
      <c r="AF2963" s="412"/>
      <c r="AG2963" s="412"/>
      <c r="AH2963" s="412"/>
      <c r="AI2963" s="413"/>
    </row>
    <row r="2964" spans="1:35" s="154" customFormat="1">
      <c r="A2964" s="413"/>
      <c r="B2964" s="413"/>
      <c r="C2964" s="426"/>
      <c r="D2964" s="413"/>
      <c r="E2964" s="413"/>
      <c r="F2964" s="413"/>
      <c r="G2964" s="419"/>
      <c r="H2964" s="419"/>
      <c r="I2964" s="413"/>
      <c r="J2964" s="420"/>
      <c r="K2964" s="413"/>
      <c r="L2964" s="426"/>
      <c r="M2964" s="413"/>
      <c r="N2964" s="421"/>
      <c r="O2964" s="421"/>
      <c r="P2964" s="414"/>
      <c r="Q2964" s="413"/>
      <c r="R2964" s="413"/>
      <c r="S2964" s="413"/>
      <c r="T2964" s="413"/>
      <c r="U2964" s="412"/>
      <c r="V2964" s="412"/>
      <c r="W2964" s="413"/>
      <c r="X2964" s="413"/>
      <c r="Y2964" s="413"/>
      <c r="Z2964" s="412"/>
      <c r="AA2964" s="412"/>
      <c r="AB2964" s="422"/>
      <c r="AC2964" s="412"/>
      <c r="AD2964" s="412"/>
      <c r="AE2964" s="412"/>
      <c r="AF2964" s="412"/>
      <c r="AG2964" s="412"/>
      <c r="AH2964" s="412"/>
      <c r="AI2964" s="413"/>
    </row>
    <row r="2965" spans="1:35" s="154" customFormat="1">
      <c r="A2965" s="413"/>
      <c r="B2965" s="413"/>
      <c r="C2965" s="426"/>
      <c r="D2965" s="413"/>
      <c r="E2965" s="413"/>
      <c r="F2965" s="413"/>
      <c r="G2965" s="419"/>
      <c r="H2965" s="419"/>
      <c r="I2965" s="413"/>
      <c r="J2965" s="420"/>
      <c r="K2965" s="413"/>
      <c r="L2965" s="426"/>
      <c r="M2965" s="413"/>
      <c r="N2965" s="421"/>
      <c r="O2965" s="421"/>
      <c r="P2965" s="414"/>
      <c r="Q2965" s="413"/>
      <c r="R2965" s="413"/>
      <c r="S2965" s="413"/>
      <c r="T2965" s="413"/>
      <c r="U2965" s="412"/>
      <c r="V2965" s="412"/>
      <c r="W2965" s="413"/>
      <c r="X2965" s="413"/>
      <c r="Y2965" s="413"/>
      <c r="Z2965" s="412"/>
      <c r="AA2965" s="412"/>
      <c r="AB2965" s="422"/>
      <c r="AC2965" s="412"/>
      <c r="AD2965" s="412"/>
      <c r="AE2965" s="412"/>
      <c r="AF2965" s="412"/>
      <c r="AG2965" s="412"/>
      <c r="AH2965" s="412"/>
      <c r="AI2965" s="413"/>
    </row>
    <row r="2966" spans="1:35" s="154" customFormat="1">
      <c r="A2966" s="413"/>
      <c r="B2966" s="413"/>
      <c r="C2966" s="426"/>
      <c r="D2966" s="413"/>
      <c r="E2966" s="413"/>
      <c r="F2966" s="413"/>
      <c r="G2966" s="419"/>
      <c r="H2966" s="419"/>
      <c r="I2966" s="413"/>
      <c r="J2966" s="420"/>
      <c r="K2966" s="413"/>
      <c r="L2966" s="426"/>
      <c r="M2966" s="413"/>
      <c r="N2966" s="421"/>
      <c r="O2966" s="421"/>
      <c r="P2966" s="414"/>
      <c r="Q2966" s="413"/>
      <c r="R2966" s="413"/>
      <c r="S2966" s="413"/>
      <c r="T2966" s="413"/>
      <c r="U2966" s="412"/>
      <c r="V2966" s="412"/>
      <c r="W2966" s="413"/>
      <c r="X2966" s="413"/>
      <c r="Y2966" s="413"/>
      <c r="Z2966" s="413"/>
      <c r="AA2966" s="413"/>
      <c r="AB2966" s="422"/>
      <c r="AC2966" s="412"/>
      <c r="AD2966" s="428"/>
      <c r="AE2966" s="413"/>
      <c r="AF2966" s="412"/>
      <c r="AG2966" s="412"/>
      <c r="AH2966" s="413"/>
      <c r="AI2966" s="413"/>
    </row>
    <row r="2967" spans="1:35" s="154" customFormat="1">
      <c r="A2967" s="413"/>
      <c r="B2967" s="413"/>
      <c r="C2967" s="426"/>
      <c r="D2967" s="413"/>
      <c r="E2967" s="413"/>
      <c r="F2967" s="413"/>
      <c r="G2967" s="419"/>
      <c r="H2967" s="419"/>
      <c r="I2967" s="413"/>
      <c r="J2967" s="420"/>
      <c r="K2967" s="413"/>
      <c r="L2967" s="426"/>
      <c r="M2967" s="413"/>
      <c r="N2967" s="421"/>
      <c r="O2967" s="421"/>
      <c r="P2967" s="414"/>
      <c r="Q2967" s="413"/>
      <c r="R2967" s="413"/>
      <c r="S2967" s="413"/>
      <c r="T2967" s="413"/>
      <c r="U2967" s="412"/>
      <c r="V2967" s="412"/>
      <c r="W2967" s="413"/>
      <c r="X2967" s="413"/>
      <c r="Y2967" s="413"/>
      <c r="Z2967" s="412"/>
      <c r="AA2967" s="412"/>
      <c r="AB2967" s="422"/>
      <c r="AC2967" s="412"/>
      <c r="AD2967" s="412"/>
      <c r="AE2967" s="412"/>
      <c r="AF2967" s="412"/>
      <c r="AG2967" s="412"/>
      <c r="AH2967" s="412"/>
      <c r="AI2967" s="413"/>
    </row>
    <row r="2968" spans="1:35" s="154" customFormat="1">
      <c r="A2968" s="413"/>
      <c r="B2968" s="413"/>
      <c r="C2968" s="426"/>
      <c r="D2968" s="413"/>
      <c r="E2968" s="413"/>
      <c r="F2968" s="413"/>
      <c r="G2968" s="419"/>
      <c r="H2968" s="419"/>
      <c r="I2968" s="413"/>
      <c r="J2968" s="420"/>
      <c r="K2968" s="413"/>
      <c r="L2968" s="426"/>
      <c r="M2968" s="413"/>
      <c r="N2968" s="421"/>
      <c r="O2968" s="421"/>
      <c r="P2968" s="414"/>
      <c r="Q2968" s="413"/>
      <c r="R2968" s="413"/>
      <c r="S2968" s="413"/>
      <c r="T2968" s="413"/>
      <c r="U2968" s="412"/>
      <c r="V2968" s="412"/>
      <c r="W2968" s="413"/>
      <c r="X2968" s="413"/>
      <c r="Y2968" s="413"/>
      <c r="Z2968" s="412"/>
      <c r="AA2968" s="412"/>
      <c r="AB2968" s="422"/>
      <c r="AC2968" s="412"/>
      <c r="AD2968" s="412"/>
      <c r="AE2968" s="412"/>
      <c r="AF2968" s="412"/>
      <c r="AG2968" s="412"/>
      <c r="AH2968" s="412"/>
      <c r="AI2968" s="413"/>
    </row>
    <row r="2969" spans="1:35" s="154" customFormat="1">
      <c r="A2969" s="413"/>
      <c r="B2969" s="413"/>
      <c r="C2969" s="426"/>
      <c r="D2969" s="413"/>
      <c r="E2969" s="413"/>
      <c r="F2969" s="413"/>
      <c r="G2969" s="419"/>
      <c r="H2969" s="419"/>
      <c r="I2969" s="413"/>
      <c r="J2969" s="420"/>
      <c r="K2969" s="413"/>
      <c r="L2969" s="426"/>
      <c r="M2969" s="413"/>
      <c r="N2969" s="421"/>
      <c r="O2969" s="421"/>
      <c r="P2969" s="414"/>
      <c r="Q2969" s="413"/>
      <c r="R2969" s="413"/>
      <c r="S2969" s="413"/>
      <c r="T2969" s="413"/>
      <c r="U2969" s="412"/>
      <c r="V2969" s="412"/>
      <c r="W2969" s="413"/>
      <c r="X2969" s="413"/>
      <c r="Y2969" s="413"/>
      <c r="Z2969" s="412"/>
      <c r="AA2969" s="412"/>
      <c r="AB2969" s="422"/>
      <c r="AC2969" s="412"/>
      <c r="AD2969" s="412"/>
      <c r="AE2969" s="412"/>
      <c r="AF2969" s="412"/>
      <c r="AG2969" s="412"/>
      <c r="AH2969" s="412"/>
      <c r="AI2969" s="413"/>
    </row>
    <row r="2970" spans="1:35" s="154" customFormat="1">
      <c r="A2970" s="413"/>
      <c r="B2970" s="413"/>
      <c r="C2970" s="426"/>
      <c r="D2970" s="413"/>
      <c r="E2970" s="413"/>
      <c r="F2970" s="413"/>
      <c r="G2970" s="419"/>
      <c r="H2970" s="419"/>
      <c r="I2970" s="413"/>
      <c r="J2970" s="420"/>
      <c r="K2970" s="413"/>
      <c r="L2970" s="426"/>
      <c r="M2970" s="413"/>
      <c r="N2970" s="421"/>
      <c r="O2970" s="421"/>
      <c r="P2970" s="414"/>
      <c r="Q2970" s="413"/>
      <c r="R2970" s="413"/>
      <c r="S2970" s="413"/>
      <c r="T2970" s="413"/>
      <c r="U2970" s="412"/>
      <c r="V2970" s="412"/>
      <c r="W2970" s="413"/>
      <c r="X2970" s="413"/>
      <c r="Y2970" s="413"/>
      <c r="Z2970" s="412"/>
      <c r="AA2970" s="412"/>
      <c r="AB2970" s="422"/>
      <c r="AC2970" s="412"/>
      <c r="AD2970" s="412"/>
      <c r="AE2970" s="412"/>
      <c r="AF2970" s="412"/>
      <c r="AG2970" s="412"/>
      <c r="AH2970" s="412"/>
      <c r="AI2970" s="413"/>
    </row>
    <row r="2971" spans="1:35" s="154" customFormat="1">
      <c r="A2971" s="413"/>
      <c r="B2971" s="413"/>
      <c r="C2971" s="426"/>
      <c r="D2971" s="413"/>
      <c r="E2971" s="413"/>
      <c r="F2971" s="413"/>
      <c r="G2971" s="419"/>
      <c r="H2971" s="419"/>
      <c r="I2971" s="413"/>
      <c r="J2971" s="420"/>
      <c r="K2971" s="413"/>
      <c r="L2971" s="426"/>
      <c r="M2971" s="413"/>
      <c r="N2971" s="421"/>
      <c r="O2971" s="421"/>
      <c r="P2971" s="414"/>
      <c r="Q2971" s="413"/>
      <c r="R2971" s="413"/>
      <c r="S2971" s="413"/>
      <c r="T2971" s="413"/>
      <c r="U2971" s="412"/>
      <c r="V2971" s="412"/>
      <c r="W2971" s="413"/>
      <c r="X2971" s="413"/>
      <c r="Y2971" s="413"/>
      <c r="Z2971" s="412"/>
      <c r="AA2971" s="412"/>
      <c r="AB2971" s="422"/>
      <c r="AC2971" s="412"/>
      <c r="AD2971" s="412"/>
      <c r="AE2971" s="412"/>
      <c r="AF2971" s="412"/>
      <c r="AG2971" s="412"/>
      <c r="AH2971" s="412"/>
      <c r="AI2971" s="413"/>
    </row>
    <row r="2972" spans="1:35" s="154" customFormat="1">
      <c r="A2972" s="413"/>
      <c r="B2972" s="413"/>
      <c r="C2972" s="426"/>
      <c r="D2972" s="413"/>
      <c r="E2972" s="413"/>
      <c r="F2972" s="413"/>
      <c r="G2972" s="419"/>
      <c r="H2972" s="419"/>
      <c r="I2972" s="413"/>
      <c r="J2972" s="420"/>
      <c r="K2972" s="413"/>
      <c r="L2972" s="426"/>
      <c r="M2972" s="413"/>
      <c r="N2972" s="421"/>
      <c r="O2972" s="421"/>
      <c r="P2972" s="414"/>
      <c r="Q2972" s="413"/>
      <c r="R2972" s="413"/>
      <c r="S2972" s="413"/>
      <c r="T2972" s="413"/>
      <c r="U2972" s="412"/>
      <c r="V2972" s="412"/>
      <c r="W2972" s="413"/>
      <c r="X2972" s="413"/>
      <c r="Y2972" s="413"/>
      <c r="Z2972" s="412"/>
      <c r="AA2972" s="412"/>
      <c r="AB2972" s="422"/>
      <c r="AC2972" s="412"/>
      <c r="AD2972" s="412"/>
      <c r="AE2972" s="412"/>
      <c r="AF2972" s="412"/>
      <c r="AG2972" s="412"/>
      <c r="AH2972" s="412"/>
      <c r="AI2972" s="413"/>
    </row>
    <row r="2973" spans="1:35" s="154" customFormat="1">
      <c r="A2973" s="413"/>
      <c r="B2973" s="413"/>
      <c r="C2973" s="426"/>
      <c r="D2973" s="413"/>
      <c r="E2973" s="413"/>
      <c r="F2973" s="413"/>
      <c r="G2973" s="419"/>
      <c r="H2973" s="419"/>
      <c r="I2973" s="413"/>
      <c r="J2973" s="420"/>
      <c r="K2973" s="413"/>
      <c r="L2973" s="426"/>
      <c r="M2973" s="413"/>
      <c r="N2973" s="421"/>
      <c r="O2973" s="421"/>
      <c r="P2973" s="414"/>
      <c r="Q2973" s="413"/>
      <c r="R2973" s="413"/>
      <c r="S2973" s="413"/>
      <c r="T2973" s="413"/>
      <c r="U2973" s="412"/>
      <c r="V2973" s="412"/>
      <c r="W2973" s="413"/>
      <c r="X2973" s="413"/>
      <c r="Y2973" s="413"/>
      <c r="Z2973" s="412"/>
      <c r="AA2973" s="412"/>
      <c r="AB2973" s="422"/>
      <c r="AC2973" s="412"/>
      <c r="AD2973" s="412"/>
      <c r="AE2973" s="412"/>
      <c r="AF2973" s="412"/>
      <c r="AG2973" s="412"/>
      <c r="AH2973" s="412"/>
      <c r="AI2973" s="413"/>
    </row>
    <row r="2974" spans="1:35" s="154" customFormat="1">
      <c r="A2974" s="413"/>
      <c r="B2974" s="413"/>
      <c r="C2974" s="426"/>
      <c r="D2974" s="413"/>
      <c r="E2974" s="413"/>
      <c r="F2974" s="413"/>
      <c r="G2974" s="419"/>
      <c r="H2974" s="419"/>
      <c r="I2974" s="413"/>
      <c r="J2974" s="420"/>
      <c r="K2974" s="413"/>
      <c r="L2974" s="426"/>
      <c r="M2974" s="413"/>
      <c r="N2974" s="421"/>
      <c r="O2974" s="421"/>
      <c r="P2974" s="414"/>
      <c r="Q2974" s="413"/>
      <c r="R2974" s="413"/>
      <c r="S2974" s="413"/>
      <c r="T2974" s="413"/>
      <c r="U2974" s="412"/>
      <c r="V2974" s="412"/>
      <c r="W2974" s="413"/>
      <c r="X2974" s="413"/>
      <c r="Y2974" s="413"/>
      <c r="Z2974" s="412"/>
      <c r="AA2974" s="412"/>
      <c r="AB2974" s="422"/>
      <c r="AC2974" s="412"/>
      <c r="AD2974" s="412"/>
      <c r="AE2974" s="412"/>
      <c r="AF2974" s="412"/>
      <c r="AG2974" s="412"/>
      <c r="AH2974" s="412"/>
      <c r="AI2974" s="413"/>
    </row>
    <row r="2975" spans="1:35" s="154" customFormat="1">
      <c r="A2975" s="413"/>
      <c r="B2975" s="413"/>
      <c r="C2975" s="426"/>
      <c r="D2975" s="413"/>
      <c r="E2975" s="413"/>
      <c r="F2975" s="413"/>
      <c r="G2975" s="419"/>
      <c r="H2975" s="419"/>
      <c r="I2975" s="413"/>
      <c r="J2975" s="420"/>
      <c r="K2975" s="413"/>
      <c r="L2975" s="426"/>
      <c r="M2975" s="413"/>
      <c r="N2975" s="421"/>
      <c r="O2975" s="421"/>
      <c r="P2975" s="414"/>
      <c r="Q2975" s="413"/>
      <c r="R2975" s="413"/>
      <c r="S2975" s="413"/>
      <c r="T2975" s="413"/>
      <c r="U2975" s="412"/>
      <c r="V2975" s="412"/>
      <c r="W2975" s="413"/>
      <c r="X2975" s="413"/>
      <c r="Y2975" s="413"/>
      <c r="Z2975" s="412"/>
      <c r="AA2975" s="412"/>
      <c r="AB2975" s="422"/>
      <c r="AC2975" s="412"/>
      <c r="AD2975" s="412"/>
      <c r="AE2975" s="412"/>
      <c r="AF2975" s="412"/>
      <c r="AG2975" s="412"/>
      <c r="AH2975" s="412"/>
      <c r="AI2975" s="413"/>
    </row>
    <row r="2976" spans="1:35" s="154" customFormat="1">
      <c r="A2976" s="413"/>
      <c r="B2976" s="413"/>
      <c r="C2976" s="426"/>
      <c r="D2976" s="413"/>
      <c r="E2976" s="413"/>
      <c r="F2976" s="413"/>
      <c r="G2976" s="419"/>
      <c r="H2976" s="419"/>
      <c r="I2976" s="413"/>
      <c r="J2976" s="420"/>
      <c r="K2976" s="413"/>
      <c r="L2976" s="426"/>
      <c r="M2976" s="413"/>
      <c r="N2976" s="421"/>
      <c r="O2976" s="421"/>
      <c r="P2976" s="414"/>
      <c r="Q2976" s="413"/>
      <c r="R2976" s="413"/>
      <c r="S2976" s="413"/>
      <c r="T2976" s="413"/>
      <c r="U2976" s="412"/>
      <c r="V2976" s="412"/>
      <c r="W2976" s="413"/>
      <c r="X2976" s="413"/>
      <c r="Y2976" s="413"/>
      <c r="Z2976" s="412"/>
      <c r="AA2976" s="412"/>
      <c r="AB2976" s="422"/>
      <c r="AC2976" s="412"/>
      <c r="AD2976" s="412"/>
      <c r="AE2976" s="412"/>
      <c r="AF2976" s="412"/>
      <c r="AG2976" s="412"/>
      <c r="AH2976" s="412"/>
      <c r="AI2976" s="413"/>
    </row>
    <row r="2977" spans="1:35" s="154" customFormat="1">
      <c r="A2977" s="413"/>
      <c r="B2977" s="413"/>
      <c r="C2977" s="426"/>
      <c r="D2977" s="413"/>
      <c r="E2977" s="413"/>
      <c r="F2977" s="413"/>
      <c r="G2977" s="419"/>
      <c r="H2977" s="419"/>
      <c r="I2977" s="413"/>
      <c r="J2977" s="420"/>
      <c r="K2977" s="413"/>
      <c r="L2977" s="426"/>
      <c r="M2977" s="413"/>
      <c r="N2977" s="421"/>
      <c r="O2977" s="421"/>
      <c r="P2977" s="414"/>
      <c r="Q2977" s="413"/>
      <c r="R2977" s="413"/>
      <c r="S2977" s="413"/>
      <c r="T2977" s="413"/>
      <c r="U2977" s="412"/>
      <c r="V2977" s="412"/>
      <c r="W2977" s="413"/>
      <c r="X2977" s="413"/>
      <c r="Y2977" s="413"/>
      <c r="Z2977" s="412"/>
      <c r="AA2977" s="412"/>
      <c r="AB2977" s="422"/>
      <c r="AC2977" s="412"/>
      <c r="AD2977" s="412"/>
      <c r="AE2977" s="412"/>
      <c r="AF2977" s="412"/>
      <c r="AG2977" s="412"/>
      <c r="AH2977" s="412"/>
      <c r="AI2977" s="413"/>
    </row>
    <row r="2978" spans="1:35" s="154" customFormat="1">
      <c r="A2978" s="413"/>
      <c r="B2978" s="413"/>
      <c r="C2978" s="426"/>
      <c r="D2978" s="413"/>
      <c r="E2978" s="413"/>
      <c r="F2978" s="413"/>
      <c r="G2978" s="419"/>
      <c r="H2978" s="419"/>
      <c r="I2978" s="413"/>
      <c r="J2978" s="420"/>
      <c r="K2978" s="413"/>
      <c r="L2978" s="426"/>
      <c r="M2978" s="413"/>
      <c r="N2978" s="421"/>
      <c r="O2978" s="421"/>
      <c r="P2978" s="414"/>
      <c r="Q2978" s="413"/>
      <c r="R2978" s="413"/>
      <c r="S2978" s="413"/>
      <c r="T2978" s="413"/>
      <c r="U2978" s="412"/>
      <c r="V2978" s="412"/>
      <c r="W2978" s="413"/>
      <c r="X2978" s="413"/>
      <c r="Y2978" s="413"/>
      <c r="Z2978" s="412"/>
      <c r="AA2978" s="412"/>
      <c r="AB2978" s="422"/>
      <c r="AC2978" s="412"/>
      <c r="AD2978" s="412"/>
      <c r="AE2978" s="412"/>
      <c r="AF2978" s="412"/>
      <c r="AG2978" s="412"/>
      <c r="AH2978" s="412"/>
      <c r="AI2978" s="413"/>
    </row>
    <row r="2979" spans="1:35" s="154" customFormat="1">
      <c r="A2979" s="413"/>
      <c r="B2979" s="413"/>
      <c r="C2979" s="426"/>
      <c r="D2979" s="413"/>
      <c r="E2979" s="413"/>
      <c r="F2979" s="413"/>
      <c r="G2979" s="419"/>
      <c r="H2979" s="419"/>
      <c r="I2979" s="413"/>
      <c r="J2979" s="420"/>
      <c r="K2979" s="413"/>
      <c r="L2979" s="426"/>
      <c r="M2979" s="413"/>
      <c r="N2979" s="421"/>
      <c r="O2979" s="421"/>
      <c r="P2979" s="414"/>
      <c r="Q2979" s="413"/>
      <c r="R2979" s="413"/>
      <c r="S2979" s="413"/>
      <c r="T2979" s="413"/>
      <c r="U2979" s="412"/>
      <c r="V2979" s="412"/>
      <c r="W2979" s="413"/>
      <c r="X2979" s="413"/>
      <c r="Y2979" s="413"/>
      <c r="Z2979" s="412"/>
      <c r="AA2979" s="412"/>
      <c r="AB2979" s="422"/>
      <c r="AC2979" s="412"/>
      <c r="AD2979" s="412"/>
      <c r="AE2979" s="412"/>
      <c r="AF2979" s="412"/>
      <c r="AG2979" s="412"/>
      <c r="AH2979" s="412"/>
      <c r="AI2979" s="413"/>
    </row>
    <row r="2980" spans="1:35" s="154" customFormat="1">
      <c r="A2980" s="413"/>
      <c r="B2980" s="413"/>
      <c r="C2980" s="426"/>
      <c r="D2980" s="413"/>
      <c r="E2980" s="413"/>
      <c r="F2980" s="413"/>
      <c r="G2980" s="419"/>
      <c r="H2980" s="419"/>
      <c r="I2980" s="413"/>
      <c r="J2980" s="420"/>
      <c r="K2980" s="413"/>
      <c r="L2980" s="426"/>
      <c r="M2980" s="413"/>
      <c r="N2980" s="421"/>
      <c r="O2980" s="421"/>
      <c r="P2980" s="414"/>
      <c r="Q2980" s="413"/>
      <c r="R2980" s="413"/>
      <c r="S2980" s="413"/>
      <c r="T2980" s="413"/>
      <c r="U2980" s="412"/>
      <c r="V2980" s="412"/>
      <c r="W2980" s="413"/>
      <c r="X2980" s="413"/>
      <c r="Y2980" s="413"/>
      <c r="Z2980" s="413"/>
      <c r="AA2980" s="413"/>
      <c r="AB2980" s="422"/>
      <c r="AC2980" s="413"/>
      <c r="AD2980" s="428"/>
      <c r="AE2980" s="413"/>
      <c r="AF2980" s="412"/>
      <c r="AG2980" s="412"/>
      <c r="AH2980" s="413"/>
      <c r="AI2980" s="413"/>
    </row>
    <row r="2981" spans="1:35" s="154" customFormat="1">
      <c r="A2981" s="413"/>
      <c r="B2981" s="413"/>
      <c r="C2981" s="426"/>
      <c r="D2981" s="413"/>
      <c r="E2981" s="413"/>
      <c r="F2981" s="413"/>
      <c r="G2981" s="419"/>
      <c r="H2981" s="419"/>
      <c r="I2981" s="413"/>
      <c r="J2981" s="420"/>
      <c r="K2981" s="413"/>
      <c r="L2981" s="426"/>
      <c r="M2981" s="413"/>
      <c r="N2981" s="421"/>
      <c r="O2981" s="421"/>
      <c r="P2981" s="414"/>
      <c r="Q2981" s="413"/>
      <c r="R2981" s="413"/>
      <c r="S2981" s="413"/>
      <c r="T2981" s="413"/>
      <c r="U2981" s="412"/>
      <c r="V2981" s="412"/>
      <c r="W2981" s="413"/>
      <c r="X2981" s="413"/>
      <c r="Y2981" s="413"/>
      <c r="Z2981" s="413"/>
      <c r="AA2981" s="413"/>
      <c r="AB2981" s="422"/>
      <c r="AC2981" s="413"/>
      <c r="AD2981" s="428"/>
      <c r="AE2981" s="413"/>
      <c r="AF2981" s="412"/>
      <c r="AG2981" s="412"/>
      <c r="AH2981" s="413"/>
      <c r="AI2981" s="413"/>
    </row>
    <row r="2982" spans="1:35" s="154" customFormat="1">
      <c r="A2982" s="413"/>
      <c r="B2982" s="413"/>
      <c r="C2982" s="426"/>
      <c r="D2982" s="413"/>
      <c r="E2982" s="413"/>
      <c r="F2982" s="413"/>
      <c r="G2982" s="419"/>
      <c r="H2982" s="419"/>
      <c r="I2982" s="413"/>
      <c r="J2982" s="420"/>
      <c r="K2982" s="413"/>
      <c r="L2982" s="426"/>
      <c r="M2982" s="413"/>
      <c r="N2982" s="421"/>
      <c r="O2982" s="421"/>
      <c r="P2982" s="414"/>
      <c r="Q2982" s="413"/>
      <c r="R2982" s="413"/>
      <c r="S2982" s="413"/>
      <c r="T2982" s="413"/>
      <c r="U2982" s="412"/>
      <c r="V2982" s="412"/>
      <c r="W2982" s="413"/>
      <c r="X2982" s="413"/>
      <c r="Y2982" s="413"/>
      <c r="Z2982" s="412"/>
      <c r="AA2982" s="412"/>
      <c r="AB2982" s="422"/>
      <c r="AC2982" s="412"/>
      <c r="AD2982" s="412"/>
      <c r="AE2982" s="412"/>
      <c r="AF2982" s="412"/>
      <c r="AG2982" s="412"/>
      <c r="AH2982" s="412"/>
      <c r="AI2982" s="413"/>
    </row>
    <row r="2983" spans="1:35" s="154" customFormat="1">
      <c r="A2983" s="413"/>
      <c r="B2983" s="413"/>
      <c r="C2983" s="426"/>
      <c r="D2983" s="413"/>
      <c r="E2983" s="413"/>
      <c r="F2983" s="413"/>
      <c r="G2983" s="419"/>
      <c r="H2983" s="419"/>
      <c r="I2983" s="413"/>
      <c r="J2983" s="420"/>
      <c r="K2983" s="413"/>
      <c r="L2983" s="426"/>
      <c r="M2983" s="413"/>
      <c r="N2983" s="421"/>
      <c r="O2983" s="421"/>
      <c r="P2983" s="414"/>
      <c r="Q2983" s="413"/>
      <c r="R2983" s="412"/>
      <c r="S2983" s="413"/>
      <c r="T2983" s="413"/>
      <c r="U2983" s="412"/>
      <c r="V2983" s="412"/>
      <c r="W2983" s="413"/>
      <c r="X2983" s="413"/>
      <c r="Y2983" s="413"/>
      <c r="Z2983" s="412"/>
      <c r="AA2983" s="412"/>
      <c r="AB2983" s="422"/>
      <c r="AC2983" s="412"/>
      <c r="AD2983" s="412"/>
      <c r="AE2983" s="412"/>
      <c r="AF2983" s="412"/>
      <c r="AG2983" s="412"/>
      <c r="AH2983" s="412"/>
      <c r="AI2983" s="413"/>
    </row>
    <row r="2984" spans="1:35" s="154" customFormat="1">
      <c r="A2984" s="413"/>
      <c r="B2984" s="413"/>
      <c r="C2984" s="426"/>
      <c r="D2984" s="413"/>
      <c r="E2984" s="413"/>
      <c r="F2984" s="413"/>
      <c r="G2984" s="419"/>
      <c r="H2984" s="419"/>
      <c r="I2984" s="413"/>
      <c r="J2984" s="420"/>
      <c r="K2984" s="413"/>
      <c r="L2984" s="426"/>
      <c r="M2984" s="413"/>
      <c r="N2984" s="421"/>
      <c r="O2984" s="421"/>
      <c r="P2984" s="414"/>
      <c r="Q2984" s="413"/>
      <c r="R2984" s="413"/>
      <c r="S2984" s="413"/>
      <c r="T2984" s="413"/>
      <c r="U2984" s="412"/>
      <c r="V2984" s="412"/>
      <c r="W2984" s="413"/>
      <c r="X2984" s="413"/>
      <c r="Y2984" s="413"/>
      <c r="Z2984" s="412"/>
      <c r="AA2984" s="412"/>
      <c r="AB2984" s="422"/>
      <c r="AC2984" s="412"/>
      <c r="AD2984" s="412"/>
      <c r="AE2984" s="412"/>
      <c r="AF2984" s="412"/>
      <c r="AG2984" s="412"/>
      <c r="AH2984" s="412"/>
      <c r="AI2984" s="413"/>
    </row>
    <row r="2985" spans="1:35" s="154" customFormat="1">
      <c r="A2985" s="413"/>
      <c r="B2985" s="413"/>
      <c r="C2985" s="426"/>
      <c r="D2985" s="413"/>
      <c r="E2985" s="413"/>
      <c r="F2985" s="413"/>
      <c r="G2985" s="419"/>
      <c r="H2985" s="419"/>
      <c r="I2985" s="413"/>
      <c r="J2985" s="420"/>
      <c r="K2985" s="413"/>
      <c r="L2985" s="426"/>
      <c r="M2985" s="413"/>
      <c r="N2985" s="421"/>
      <c r="O2985" s="421"/>
      <c r="P2985" s="414"/>
      <c r="Q2985" s="413"/>
      <c r="R2985" s="413"/>
      <c r="S2985" s="413"/>
      <c r="T2985" s="413"/>
      <c r="U2985" s="412"/>
      <c r="V2985" s="412"/>
      <c r="W2985" s="413"/>
      <c r="X2985" s="413"/>
      <c r="Y2985" s="413"/>
      <c r="Z2985" s="413"/>
      <c r="AA2985" s="413"/>
      <c r="AB2985" s="422"/>
      <c r="AC2985" s="413"/>
      <c r="AD2985" s="428"/>
      <c r="AE2985" s="413"/>
      <c r="AF2985" s="412"/>
      <c r="AG2985" s="412"/>
      <c r="AH2985" s="413"/>
      <c r="AI2985" s="413"/>
    </row>
    <row r="2986" spans="1:35" s="154" customFormat="1">
      <c r="A2986" s="413"/>
      <c r="B2986" s="413"/>
      <c r="C2986" s="426"/>
      <c r="D2986" s="413"/>
      <c r="E2986" s="413"/>
      <c r="F2986" s="413"/>
      <c r="G2986" s="419"/>
      <c r="H2986" s="419"/>
      <c r="I2986" s="413"/>
      <c r="J2986" s="420"/>
      <c r="K2986" s="413"/>
      <c r="L2986" s="426"/>
      <c r="M2986" s="413"/>
      <c r="N2986" s="421"/>
      <c r="O2986" s="421"/>
      <c r="P2986" s="414"/>
      <c r="Q2986" s="413"/>
      <c r="R2986" s="413"/>
      <c r="S2986" s="413"/>
      <c r="T2986" s="413"/>
      <c r="U2986" s="412"/>
      <c r="V2986" s="412"/>
      <c r="W2986" s="413"/>
      <c r="X2986" s="413"/>
      <c r="Y2986" s="413"/>
      <c r="Z2986" s="412"/>
      <c r="AA2986" s="412"/>
      <c r="AB2986" s="422"/>
      <c r="AC2986" s="412"/>
      <c r="AD2986" s="412"/>
      <c r="AE2986" s="412"/>
      <c r="AF2986" s="412"/>
      <c r="AG2986" s="412"/>
      <c r="AH2986" s="412"/>
      <c r="AI2986" s="413"/>
    </row>
    <row r="2987" spans="1:35" s="154" customFormat="1">
      <c r="A2987" s="413"/>
      <c r="B2987" s="413"/>
      <c r="C2987" s="426"/>
      <c r="D2987" s="413"/>
      <c r="E2987" s="413"/>
      <c r="F2987" s="413"/>
      <c r="G2987" s="419"/>
      <c r="H2987" s="419"/>
      <c r="I2987" s="413"/>
      <c r="J2987" s="420"/>
      <c r="K2987" s="413"/>
      <c r="L2987" s="426"/>
      <c r="M2987" s="413"/>
      <c r="N2987" s="421"/>
      <c r="O2987" s="421"/>
      <c r="P2987" s="414"/>
      <c r="Q2987" s="413"/>
      <c r="R2987" s="413"/>
      <c r="S2987" s="413"/>
      <c r="T2987" s="413"/>
      <c r="U2987" s="412"/>
      <c r="V2987" s="412"/>
      <c r="W2987" s="413"/>
      <c r="X2987" s="413"/>
      <c r="Y2987" s="413"/>
      <c r="Z2987" s="413"/>
      <c r="AA2987" s="413"/>
      <c r="AB2987" s="422"/>
      <c r="AC2987" s="413"/>
      <c r="AD2987" s="428"/>
      <c r="AE2987" s="413"/>
      <c r="AF2987" s="412"/>
      <c r="AG2987" s="412"/>
      <c r="AH2987" s="413"/>
      <c r="AI2987" s="413"/>
    </row>
    <row r="2988" spans="1:35" s="154" customFormat="1">
      <c r="A2988" s="413"/>
      <c r="B2988" s="413"/>
      <c r="C2988" s="426"/>
      <c r="D2988" s="413"/>
      <c r="E2988" s="413"/>
      <c r="F2988" s="413"/>
      <c r="G2988" s="419"/>
      <c r="H2988" s="419"/>
      <c r="I2988" s="413"/>
      <c r="J2988" s="420"/>
      <c r="K2988" s="413"/>
      <c r="L2988" s="426"/>
      <c r="M2988" s="413"/>
      <c r="N2988" s="421"/>
      <c r="O2988" s="421"/>
      <c r="P2988" s="414"/>
      <c r="Q2988" s="413"/>
      <c r="R2988" s="412"/>
      <c r="S2988" s="413"/>
      <c r="T2988" s="413"/>
      <c r="U2988" s="412"/>
      <c r="V2988" s="412"/>
      <c r="W2988" s="413"/>
      <c r="X2988" s="413"/>
      <c r="Y2988" s="413"/>
      <c r="Z2988" s="412"/>
      <c r="AA2988" s="412"/>
      <c r="AB2988" s="422"/>
      <c r="AC2988" s="412"/>
      <c r="AD2988" s="412"/>
      <c r="AE2988" s="412"/>
      <c r="AF2988" s="412"/>
      <c r="AG2988" s="412"/>
      <c r="AH2988" s="412"/>
      <c r="AI2988" s="413"/>
    </row>
    <row r="2989" spans="1:35" s="154" customFormat="1">
      <c r="A2989" s="413"/>
      <c r="B2989" s="413"/>
      <c r="C2989" s="426"/>
      <c r="D2989" s="413"/>
      <c r="E2989" s="413"/>
      <c r="F2989" s="413"/>
      <c r="G2989" s="419"/>
      <c r="H2989" s="419"/>
      <c r="I2989" s="413"/>
      <c r="J2989" s="420"/>
      <c r="K2989" s="413"/>
      <c r="L2989" s="426"/>
      <c r="M2989" s="413"/>
      <c r="N2989" s="421"/>
      <c r="O2989" s="421"/>
      <c r="P2989" s="414"/>
      <c r="Q2989" s="413"/>
      <c r="R2989" s="413"/>
      <c r="S2989" s="413"/>
      <c r="T2989" s="413"/>
      <c r="U2989" s="412"/>
      <c r="V2989" s="412"/>
      <c r="W2989" s="413"/>
      <c r="X2989" s="413"/>
      <c r="Y2989" s="413"/>
      <c r="Z2989" s="412"/>
      <c r="AA2989" s="412"/>
      <c r="AB2989" s="422"/>
      <c r="AC2989" s="412"/>
      <c r="AD2989" s="412"/>
      <c r="AE2989" s="412"/>
      <c r="AF2989" s="412"/>
      <c r="AG2989" s="412"/>
      <c r="AH2989" s="412"/>
      <c r="AI2989" s="413"/>
    </row>
    <row r="2990" spans="1:35" s="154" customFormat="1">
      <c r="A2990" s="413"/>
      <c r="B2990" s="413"/>
      <c r="C2990" s="426"/>
      <c r="D2990" s="413"/>
      <c r="E2990" s="413"/>
      <c r="F2990" s="413"/>
      <c r="G2990" s="419"/>
      <c r="H2990" s="419"/>
      <c r="I2990" s="413"/>
      <c r="J2990" s="420"/>
      <c r="K2990" s="413"/>
      <c r="L2990" s="426"/>
      <c r="M2990" s="413"/>
      <c r="N2990" s="421"/>
      <c r="O2990" s="421"/>
      <c r="P2990" s="414"/>
      <c r="Q2990" s="413"/>
      <c r="R2990" s="412"/>
      <c r="S2990" s="413"/>
      <c r="T2990" s="413"/>
      <c r="U2990" s="412"/>
      <c r="V2990" s="412"/>
      <c r="W2990" s="413"/>
      <c r="X2990" s="413"/>
      <c r="Y2990" s="413"/>
      <c r="Z2990" s="412"/>
      <c r="AA2990" s="412"/>
      <c r="AB2990" s="422"/>
      <c r="AC2990" s="412"/>
      <c r="AD2990" s="412"/>
      <c r="AE2990" s="412"/>
      <c r="AF2990" s="412"/>
      <c r="AG2990" s="412"/>
      <c r="AH2990" s="412"/>
      <c r="AI2990" s="413"/>
    </row>
    <row r="2991" spans="1:35" s="154" customFormat="1">
      <c r="A2991" s="413"/>
      <c r="B2991" s="413"/>
      <c r="C2991" s="426"/>
      <c r="D2991" s="413"/>
      <c r="E2991" s="413"/>
      <c r="F2991" s="413"/>
      <c r="G2991" s="419"/>
      <c r="H2991" s="419"/>
      <c r="I2991" s="413"/>
      <c r="J2991" s="420"/>
      <c r="K2991" s="413"/>
      <c r="L2991" s="426"/>
      <c r="M2991" s="413"/>
      <c r="N2991" s="421"/>
      <c r="O2991" s="421"/>
      <c r="P2991" s="414"/>
      <c r="Q2991" s="413"/>
      <c r="R2991" s="413"/>
      <c r="S2991" s="413"/>
      <c r="T2991" s="413"/>
      <c r="U2991" s="412"/>
      <c r="V2991" s="412"/>
      <c r="W2991" s="413"/>
      <c r="X2991" s="413"/>
      <c r="Y2991" s="413"/>
      <c r="Z2991" s="412"/>
      <c r="AA2991" s="412"/>
      <c r="AB2991" s="422"/>
      <c r="AC2991" s="412"/>
      <c r="AD2991" s="412"/>
      <c r="AE2991" s="412"/>
      <c r="AF2991" s="412"/>
      <c r="AG2991" s="412"/>
      <c r="AH2991" s="412"/>
      <c r="AI2991" s="413"/>
    </row>
    <row r="2992" spans="1:35" s="154" customFormat="1">
      <c r="A2992" s="413"/>
      <c r="B2992" s="413"/>
      <c r="C2992" s="426"/>
      <c r="D2992" s="413"/>
      <c r="E2992" s="413"/>
      <c r="F2992" s="413"/>
      <c r="G2992" s="419"/>
      <c r="H2992" s="419"/>
      <c r="I2992" s="413"/>
      <c r="J2992" s="420"/>
      <c r="K2992" s="413"/>
      <c r="L2992" s="426"/>
      <c r="M2992" s="413"/>
      <c r="N2992" s="421"/>
      <c r="O2992" s="421"/>
      <c r="P2992" s="414"/>
      <c r="Q2992" s="413"/>
      <c r="R2992" s="413"/>
      <c r="S2992" s="413"/>
      <c r="T2992" s="413"/>
      <c r="U2992" s="412"/>
      <c r="V2992" s="412"/>
      <c r="W2992" s="413"/>
      <c r="X2992" s="413"/>
      <c r="Y2992" s="413"/>
      <c r="Z2992" s="412"/>
      <c r="AA2992" s="412"/>
      <c r="AB2992" s="422"/>
      <c r="AC2992" s="412"/>
      <c r="AD2992" s="412"/>
      <c r="AE2992" s="412"/>
      <c r="AF2992" s="412"/>
      <c r="AG2992" s="412"/>
      <c r="AH2992" s="412"/>
      <c r="AI2992" s="413"/>
    </row>
    <row r="2993" spans="1:35" s="154" customFormat="1">
      <c r="A2993" s="413"/>
      <c r="B2993" s="413"/>
      <c r="C2993" s="426"/>
      <c r="D2993" s="413"/>
      <c r="E2993" s="413"/>
      <c r="F2993" s="413"/>
      <c r="G2993" s="419"/>
      <c r="H2993" s="419"/>
      <c r="I2993" s="413"/>
      <c r="J2993" s="420"/>
      <c r="K2993" s="413"/>
      <c r="L2993" s="426"/>
      <c r="M2993" s="413"/>
      <c r="N2993" s="421"/>
      <c r="O2993" s="421"/>
      <c r="P2993" s="414"/>
      <c r="Q2993" s="413"/>
      <c r="R2993" s="413"/>
      <c r="S2993" s="413"/>
      <c r="T2993" s="413"/>
      <c r="U2993" s="412"/>
      <c r="V2993" s="412"/>
      <c r="W2993" s="413"/>
      <c r="X2993" s="413"/>
      <c r="Y2993" s="413"/>
      <c r="Z2993" s="413"/>
      <c r="AA2993" s="413"/>
      <c r="AB2993" s="422"/>
      <c r="AC2993" s="413"/>
      <c r="AD2993" s="428"/>
      <c r="AE2993" s="413"/>
      <c r="AF2993" s="412"/>
      <c r="AG2993" s="412"/>
      <c r="AH2993" s="413"/>
      <c r="AI2993" s="413"/>
    </row>
    <row r="2994" spans="1:35" s="154" customFormat="1">
      <c r="A2994" s="413"/>
      <c r="B2994" s="413"/>
      <c r="C2994" s="426"/>
      <c r="D2994" s="413"/>
      <c r="E2994" s="413"/>
      <c r="F2994" s="413"/>
      <c r="G2994" s="419"/>
      <c r="H2994" s="419"/>
      <c r="I2994" s="413"/>
      <c r="J2994" s="420"/>
      <c r="K2994" s="413"/>
      <c r="L2994" s="426"/>
      <c r="M2994" s="413"/>
      <c r="N2994" s="421"/>
      <c r="O2994" s="421"/>
      <c r="P2994" s="414"/>
      <c r="Q2994" s="413"/>
      <c r="R2994" s="412"/>
      <c r="S2994" s="413"/>
      <c r="T2994" s="413"/>
      <c r="U2994" s="412"/>
      <c r="V2994" s="412"/>
      <c r="W2994" s="413"/>
      <c r="X2994" s="413"/>
      <c r="Y2994" s="413"/>
      <c r="Z2994" s="412"/>
      <c r="AA2994" s="412"/>
      <c r="AB2994" s="422"/>
      <c r="AC2994" s="412"/>
      <c r="AD2994" s="412"/>
      <c r="AE2994" s="412"/>
      <c r="AF2994" s="412"/>
      <c r="AG2994" s="412"/>
      <c r="AH2994" s="412"/>
      <c r="AI2994" s="413"/>
    </row>
    <row r="2995" spans="1:35" s="154" customFormat="1">
      <c r="A2995" s="413"/>
      <c r="B2995" s="413"/>
      <c r="C2995" s="426"/>
      <c r="D2995" s="413"/>
      <c r="E2995" s="413"/>
      <c r="F2995" s="413"/>
      <c r="G2995" s="419"/>
      <c r="H2995" s="419"/>
      <c r="I2995" s="413"/>
      <c r="J2995" s="420"/>
      <c r="K2995" s="413"/>
      <c r="L2995" s="426"/>
      <c r="M2995" s="413"/>
      <c r="N2995" s="421"/>
      <c r="O2995" s="421"/>
      <c r="P2995" s="414"/>
      <c r="Q2995" s="413"/>
      <c r="R2995" s="413"/>
      <c r="S2995" s="413"/>
      <c r="T2995" s="413"/>
      <c r="U2995" s="412"/>
      <c r="V2995" s="412"/>
      <c r="W2995" s="413"/>
      <c r="X2995" s="413"/>
      <c r="Y2995" s="413"/>
      <c r="Z2995" s="412"/>
      <c r="AA2995" s="412"/>
      <c r="AB2995" s="422"/>
      <c r="AC2995" s="412"/>
      <c r="AD2995" s="412"/>
      <c r="AE2995" s="412"/>
      <c r="AF2995" s="412"/>
      <c r="AG2995" s="412"/>
      <c r="AH2995" s="412"/>
      <c r="AI2995" s="413"/>
    </row>
    <row r="2996" spans="1:35" s="154" customFormat="1">
      <c r="A2996" s="413"/>
      <c r="B2996" s="413"/>
      <c r="C2996" s="426"/>
      <c r="D2996" s="413"/>
      <c r="E2996" s="413"/>
      <c r="F2996" s="413"/>
      <c r="G2996" s="419"/>
      <c r="H2996" s="419"/>
      <c r="I2996" s="413"/>
      <c r="J2996" s="420"/>
      <c r="K2996" s="413"/>
      <c r="L2996" s="426"/>
      <c r="M2996" s="413"/>
      <c r="N2996" s="421"/>
      <c r="O2996" s="421"/>
      <c r="P2996" s="414"/>
      <c r="Q2996" s="413"/>
      <c r="R2996" s="413"/>
      <c r="S2996" s="413"/>
      <c r="T2996" s="413"/>
      <c r="U2996" s="412"/>
      <c r="V2996" s="412"/>
      <c r="W2996" s="413"/>
      <c r="X2996" s="413"/>
      <c r="Y2996" s="413"/>
      <c r="Z2996" s="413"/>
      <c r="AA2996" s="413"/>
      <c r="AB2996" s="422"/>
      <c r="AC2996" s="413"/>
      <c r="AD2996" s="428"/>
      <c r="AE2996" s="413"/>
      <c r="AF2996" s="412"/>
      <c r="AG2996" s="412"/>
      <c r="AH2996" s="413"/>
      <c r="AI2996" s="413"/>
    </row>
    <row r="2997" spans="1:35" s="154" customFormat="1">
      <c r="A2997" s="413"/>
      <c r="B2997" s="413"/>
      <c r="C2997" s="426"/>
      <c r="D2997" s="413"/>
      <c r="E2997" s="413"/>
      <c r="F2997" s="413"/>
      <c r="G2997" s="419"/>
      <c r="H2997" s="419"/>
      <c r="I2997" s="413"/>
      <c r="J2997" s="420"/>
      <c r="K2997" s="413"/>
      <c r="L2997" s="426"/>
      <c r="M2997" s="413"/>
      <c r="N2997" s="421"/>
      <c r="O2997" s="421"/>
      <c r="P2997" s="414"/>
      <c r="Q2997" s="413"/>
      <c r="R2997" s="412"/>
      <c r="S2997" s="413"/>
      <c r="T2997" s="413"/>
      <c r="U2997" s="412"/>
      <c r="V2997" s="412"/>
      <c r="W2997" s="413"/>
      <c r="X2997" s="413"/>
      <c r="Y2997" s="413"/>
      <c r="Z2997" s="412"/>
      <c r="AA2997" s="412"/>
      <c r="AB2997" s="422"/>
      <c r="AC2997" s="412"/>
      <c r="AD2997" s="412"/>
      <c r="AE2997" s="412"/>
      <c r="AF2997" s="412"/>
      <c r="AG2997" s="412"/>
      <c r="AH2997" s="412"/>
      <c r="AI2997" s="413"/>
    </row>
    <row r="2998" spans="1:35" s="154" customFormat="1">
      <c r="A2998" s="413"/>
      <c r="B2998" s="413"/>
      <c r="C2998" s="426"/>
      <c r="D2998" s="413"/>
      <c r="E2998" s="413"/>
      <c r="F2998" s="413"/>
      <c r="G2998" s="419"/>
      <c r="H2998" s="419"/>
      <c r="I2998" s="413"/>
      <c r="J2998" s="420"/>
      <c r="K2998" s="413"/>
      <c r="L2998" s="426"/>
      <c r="M2998" s="413"/>
      <c r="N2998" s="421"/>
      <c r="O2998" s="421"/>
      <c r="P2998" s="414"/>
      <c r="Q2998" s="413"/>
      <c r="R2998" s="413"/>
      <c r="S2998" s="413"/>
      <c r="T2998" s="413"/>
      <c r="U2998" s="412"/>
      <c r="V2998" s="412"/>
      <c r="W2998" s="413"/>
      <c r="X2998" s="413"/>
      <c r="Y2998" s="413"/>
      <c r="Z2998" s="412"/>
      <c r="AA2998" s="412"/>
      <c r="AB2998" s="422"/>
      <c r="AC2998" s="412"/>
      <c r="AD2998" s="412"/>
      <c r="AE2998" s="412"/>
      <c r="AF2998" s="412"/>
      <c r="AG2998" s="412"/>
      <c r="AH2998" s="412"/>
      <c r="AI2998" s="413"/>
    </row>
    <row r="2999" spans="1:35" s="154" customFormat="1">
      <c r="A2999" s="413"/>
      <c r="B2999" s="413"/>
      <c r="C2999" s="426"/>
      <c r="D2999" s="413"/>
      <c r="E2999" s="413"/>
      <c r="F2999" s="413"/>
      <c r="G2999" s="419"/>
      <c r="H2999" s="419"/>
      <c r="I2999" s="413"/>
      <c r="J2999" s="420"/>
      <c r="K2999" s="413"/>
      <c r="L2999" s="426"/>
      <c r="M2999" s="413"/>
      <c r="N2999" s="421"/>
      <c r="O2999" s="421"/>
      <c r="P2999" s="414"/>
      <c r="Q2999" s="413"/>
      <c r="R2999" s="413"/>
      <c r="S2999" s="413"/>
      <c r="T2999" s="413"/>
      <c r="U2999" s="412"/>
      <c r="V2999" s="412"/>
      <c r="W2999" s="413"/>
      <c r="X2999" s="413"/>
      <c r="Y2999" s="413"/>
      <c r="Z2999" s="413"/>
      <c r="AA2999" s="413"/>
      <c r="AB2999" s="422"/>
      <c r="AC2999" s="413"/>
      <c r="AD2999" s="428"/>
      <c r="AE2999" s="413"/>
      <c r="AF2999" s="412"/>
      <c r="AG2999" s="412"/>
      <c r="AH2999" s="413"/>
      <c r="AI2999" s="413"/>
    </row>
    <row r="3000" spans="1:35" s="154" customFormat="1">
      <c r="A3000" s="413"/>
      <c r="B3000" s="413"/>
      <c r="C3000" s="426"/>
      <c r="D3000" s="413"/>
      <c r="E3000" s="413"/>
      <c r="F3000" s="413"/>
      <c r="G3000" s="419"/>
      <c r="H3000" s="419"/>
      <c r="I3000" s="413"/>
      <c r="J3000" s="420"/>
      <c r="K3000" s="413"/>
      <c r="L3000" s="426"/>
      <c r="M3000" s="413"/>
      <c r="N3000" s="421"/>
      <c r="O3000" s="421"/>
      <c r="P3000" s="414"/>
      <c r="Q3000" s="413"/>
      <c r="R3000" s="412"/>
      <c r="S3000" s="413"/>
      <c r="T3000" s="413"/>
      <c r="U3000" s="412"/>
      <c r="V3000" s="412"/>
      <c r="W3000" s="413"/>
      <c r="X3000" s="413"/>
      <c r="Y3000" s="413"/>
      <c r="Z3000" s="412"/>
      <c r="AA3000" s="412"/>
      <c r="AB3000" s="422"/>
      <c r="AC3000" s="412"/>
      <c r="AD3000" s="412"/>
      <c r="AE3000" s="412"/>
      <c r="AF3000" s="412"/>
      <c r="AG3000" s="412"/>
      <c r="AH3000" s="412"/>
      <c r="AI3000" s="413"/>
    </row>
    <row r="3001" spans="1:35" s="154" customFormat="1">
      <c r="A3001" s="413"/>
      <c r="B3001" s="413"/>
      <c r="C3001" s="426"/>
      <c r="D3001" s="413"/>
      <c r="E3001" s="413"/>
      <c r="F3001" s="413"/>
      <c r="G3001" s="419"/>
      <c r="H3001" s="419"/>
      <c r="I3001" s="413"/>
      <c r="J3001" s="420"/>
      <c r="K3001" s="413"/>
      <c r="L3001" s="426"/>
      <c r="M3001" s="413"/>
      <c r="N3001" s="421"/>
      <c r="O3001" s="421"/>
      <c r="P3001" s="414"/>
      <c r="Q3001" s="413"/>
      <c r="R3001" s="413"/>
      <c r="S3001" s="413"/>
      <c r="T3001" s="413"/>
      <c r="U3001" s="412"/>
      <c r="V3001" s="412"/>
      <c r="W3001" s="413"/>
      <c r="X3001" s="413"/>
      <c r="Y3001" s="413"/>
      <c r="Z3001" s="412"/>
      <c r="AA3001" s="412"/>
      <c r="AB3001" s="422"/>
      <c r="AC3001" s="412"/>
      <c r="AD3001" s="412"/>
      <c r="AE3001" s="412"/>
      <c r="AF3001" s="412"/>
      <c r="AG3001" s="412"/>
      <c r="AH3001" s="412"/>
      <c r="AI3001" s="413"/>
    </row>
    <row r="3002" spans="1:35" s="154" customFormat="1">
      <c r="A3002" s="413"/>
      <c r="B3002" s="413"/>
      <c r="C3002" s="426"/>
      <c r="D3002" s="413"/>
      <c r="E3002" s="413"/>
      <c r="F3002" s="413"/>
      <c r="G3002" s="419"/>
      <c r="H3002" s="419"/>
      <c r="I3002" s="413"/>
      <c r="J3002" s="420"/>
      <c r="K3002" s="413"/>
      <c r="L3002" s="426"/>
      <c r="M3002" s="413"/>
      <c r="N3002" s="421"/>
      <c r="O3002" s="421"/>
      <c r="P3002" s="414"/>
      <c r="Q3002" s="413"/>
      <c r="R3002" s="412"/>
      <c r="S3002" s="413"/>
      <c r="T3002" s="413"/>
      <c r="U3002" s="412"/>
      <c r="V3002" s="412"/>
      <c r="W3002" s="413"/>
      <c r="X3002" s="413"/>
      <c r="Y3002" s="413"/>
      <c r="Z3002" s="412"/>
      <c r="AA3002" s="412"/>
      <c r="AB3002" s="422"/>
      <c r="AC3002" s="412"/>
      <c r="AD3002" s="412"/>
      <c r="AE3002" s="412"/>
      <c r="AF3002" s="412"/>
      <c r="AG3002" s="412"/>
      <c r="AH3002" s="412"/>
      <c r="AI3002" s="413"/>
    </row>
    <row r="3003" spans="1:35" s="154" customFormat="1">
      <c r="A3003" s="413"/>
      <c r="B3003" s="413"/>
      <c r="C3003" s="426"/>
      <c r="D3003" s="413"/>
      <c r="E3003" s="413"/>
      <c r="F3003" s="413"/>
      <c r="G3003" s="419"/>
      <c r="H3003" s="419"/>
      <c r="I3003" s="413"/>
      <c r="J3003" s="420"/>
      <c r="K3003" s="413"/>
      <c r="L3003" s="426"/>
      <c r="M3003" s="413"/>
      <c r="N3003" s="421"/>
      <c r="O3003" s="421"/>
      <c r="P3003" s="414"/>
      <c r="Q3003" s="413"/>
      <c r="R3003" s="413"/>
      <c r="S3003" s="413"/>
      <c r="T3003" s="413"/>
      <c r="U3003" s="412"/>
      <c r="V3003" s="412"/>
      <c r="W3003" s="413"/>
      <c r="X3003" s="413"/>
      <c r="Y3003" s="413"/>
      <c r="Z3003" s="412"/>
      <c r="AA3003" s="412"/>
      <c r="AB3003" s="422"/>
      <c r="AC3003" s="412"/>
      <c r="AD3003" s="412"/>
      <c r="AE3003" s="412"/>
      <c r="AF3003" s="412"/>
      <c r="AG3003" s="412"/>
      <c r="AH3003" s="412"/>
      <c r="AI3003" s="413"/>
    </row>
    <row r="3004" spans="1:35" s="154" customFormat="1">
      <c r="A3004" s="413"/>
      <c r="B3004" s="413"/>
      <c r="C3004" s="426"/>
      <c r="D3004" s="413"/>
      <c r="E3004" s="413"/>
      <c r="F3004" s="413"/>
      <c r="G3004" s="419"/>
      <c r="H3004" s="419"/>
      <c r="I3004" s="413"/>
      <c r="J3004" s="420"/>
      <c r="K3004" s="413"/>
      <c r="L3004" s="426"/>
      <c r="M3004" s="413"/>
      <c r="N3004" s="421"/>
      <c r="O3004" s="421"/>
      <c r="P3004" s="414"/>
      <c r="Q3004" s="413"/>
      <c r="R3004" s="413"/>
      <c r="S3004" s="413"/>
      <c r="T3004" s="413"/>
      <c r="U3004" s="412"/>
      <c r="V3004" s="412"/>
      <c r="W3004" s="413"/>
      <c r="X3004" s="413"/>
      <c r="Y3004" s="413"/>
      <c r="Z3004" s="413"/>
      <c r="AA3004" s="413"/>
      <c r="AB3004" s="422"/>
      <c r="AC3004" s="413"/>
      <c r="AD3004" s="428"/>
      <c r="AE3004" s="413"/>
      <c r="AF3004" s="412"/>
      <c r="AG3004" s="412"/>
      <c r="AH3004" s="413"/>
      <c r="AI3004" s="413"/>
    </row>
    <row r="3005" spans="1:35" s="154" customFormat="1">
      <c r="A3005" s="413"/>
      <c r="B3005" s="413"/>
      <c r="C3005" s="426"/>
      <c r="D3005" s="413"/>
      <c r="E3005" s="413"/>
      <c r="F3005" s="413"/>
      <c r="G3005" s="419"/>
      <c r="H3005" s="419"/>
      <c r="I3005" s="413"/>
      <c r="J3005" s="420"/>
      <c r="K3005" s="413"/>
      <c r="L3005" s="426"/>
      <c r="M3005" s="413"/>
      <c r="N3005" s="421"/>
      <c r="O3005" s="421"/>
      <c r="P3005" s="414"/>
      <c r="Q3005" s="413"/>
      <c r="R3005" s="412"/>
      <c r="S3005" s="413"/>
      <c r="T3005" s="413"/>
      <c r="U3005" s="412"/>
      <c r="V3005" s="412"/>
      <c r="W3005" s="413"/>
      <c r="X3005" s="413"/>
      <c r="Y3005" s="413"/>
      <c r="Z3005" s="412"/>
      <c r="AA3005" s="412"/>
      <c r="AB3005" s="422"/>
      <c r="AC3005" s="412"/>
      <c r="AD3005" s="412"/>
      <c r="AE3005" s="412"/>
      <c r="AF3005" s="412"/>
      <c r="AG3005" s="412"/>
      <c r="AH3005" s="412"/>
      <c r="AI3005" s="413"/>
    </row>
    <row r="3006" spans="1:35" s="154" customFormat="1">
      <c r="A3006" s="413"/>
      <c r="B3006" s="413"/>
      <c r="C3006" s="426"/>
      <c r="D3006" s="413"/>
      <c r="E3006" s="413"/>
      <c r="F3006" s="413"/>
      <c r="G3006" s="419"/>
      <c r="H3006" s="419"/>
      <c r="I3006" s="413"/>
      <c r="J3006" s="420"/>
      <c r="K3006" s="413"/>
      <c r="L3006" s="426"/>
      <c r="M3006" s="413"/>
      <c r="N3006" s="421"/>
      <c r="O3006" s="421"/>
      <c r="P3006" s="414"/>
      <c r="Q3006" s="413"/>
      <c r="R3006" s="413"/>
      <c r="S3006" s="413"/>
      <c r="T3006" s="413"/>
      <c r="U3006" s="412"/>
      <c r="V3006" s="412"/>
      <c r="W3006" s="413"/>
      <c r="X3006" s="413"/>
      <c r="Y3006" s="413"/>
      <c r="Z3006" s="412"/>
      <c r="AA3006" s="412"/>
      <c r="AB3006" s="422"/>
      <c r="AC3006" s="412"/>
      <c r="AD3006" s="412"/>
      <c r="AE3006" s="412"/>
      <c r="AF3006" s="412"/>
      <c r="AG3006" s="412"/>
      <c r="AH3006" s="412"/>
      <c r="AI3006" s="413"/>
    </row>
    <row r="3007" spans="1:35" s="154" customFormat="1">
      <c r="A3007" s="413"/>
      <c r="B3007" s="413"/>
      <c r="C3007" s="426"/>
      <c r="D3007" s="413"/>
      <c r="E3007" s="413"/>
      <c r="F3007" s="413"/>
      <c r="G3007" s="419"/>
      <c r="H3007" s="419"/>
      <c r="I3007" s="413"/>
      <c r="J3007" s="420"/>
      <c r="K3007" s="413"/>
      <c r="L3007" s="426"/>
      <c r="M3007" s="413"/>
      <c r="N3007" s="421"/>
      <c r="O3007" s="421"/>
      <c r="P3007" s="414"/>
      <c r="Q3007" s="413"/>
      <c r="R3007" s="413"/>
      <c r="S3007" s="413"/>
      <c r="T3007" s="413"/>
      <c r="U3007" s="412"/>
      <c r="V3007" s="412"/>
      <c r="W3007" s="413"/>
      <c r="X3007" s="413"/>
      <c r="Y3007" s="413"/>
      <c r="Z3007" s="413"/>
      <c r="AA3007" s="413"/>
      <c r="AB3007" s="422"/>
      <c r="AC3007" s="413"/>
      <c r="AD3007" s="428"/>
      <c r="AE3007" s="413"/>
      <c r="AF3007" s="412"/>
      <c r="AG3007" s="412"/>
      <c r="AH3007" s="413"/>
      <c r="AI3007" s="413"/>
    </row>
    <row r="3008" spans="1:35" s="154" customFormat="1">
      <c r="A3008" s="413"/>
      <c r="B3008" s="413"/>
      <c r="C3008" s="426"/>
      <c r="D3008" s="413"/>
      <c r="E3008" s="413"/>
      <c r="F3008" s="413"/>
      <c r="G3008" s="419"/>
      <c r="H3008" s="419"/>
      <c r="I3008" s="413"/>
      <c r="J3008" s="420"/>
      <c r="K3008" s="413"/>
      <c r="L3008" s="426"/>
      <c r="M3008" s="413"/>
      <c r="N3008" s="421"/>
      <c r="O3008" s="421"/>
      <c r="P3008" s="414"/>
      <c r="Q3008" s="413"/>
      <c r="R3008" s="412"/>
      <c r="S3008" s="413"/>
      <c r="T3008" s="413"/>
      <c r="U3008" s="412"/>
      <c r="V3008" s="412"/>
      <c r="W3008" s="413"/>
      <c r="X3008" s="413"/>
      <c r="Y3008" s="413"/>
      <c r="Z3008" s="412"/>
      <c r="AA3008" s="412"/>
      <c r="AB3008" s="422"/>
      <c r="AC3008" s="412"/>
      <c r="AD3008" s="412"/>
      <c r="AE3008" s="412"/>
      <c r="AF3008" s="412"/>
      <c r="AG3008" s="412"/>
      <c r="AH3008" s="412"/>
      <c r="AI3008" s="413"/>
    </row>
    <row r="3009" spans="1:35" s="154" customFormat="1">
      <c r="A3009" s="413"/>
      <c r="B3009" s="413"/>
      <c r="C3009" s="426"/>
      <c r="D3009" s="413"/>
      <c r="E3009" s="413"/>
      <c r="F3009" s="413"/>
      <c r="G3009" s="419"/>
      <c r="H3009" s="419"/>
      <c r="I3009" s="413"/>
      <c r="J3009" s="420"/>
      <c r="K3009" s="413"/>
      <c r="L3009" s="426"/>
      <c r="M3009" s="413"/>
      <c r="N3009" s="421"/>
      <c r="O3009" s="421"/>
      <c r="P3009" s="414"/>
      <c r="Q3009" s="413"/>
      <c r="R3009" s="413"/>
      <c r="S3009" s="413"/>
      <c r="T3009" s="413"/>
      <c r="U3009" s="412"/>
      <c r="V3009" s="412"/>
      <c r="W3009" s="413"/>
      <c r="X3009" s="413"/>
      <c r="Y3009" s="413"/>
      <c r="Z3009" s="412"/>
      <c r="AA3009" s="412"/>
      <c r="AB3009" s="422"/>
      <c r="AC3009" s="412"/>
      <c r="AD3009" s="412"/>
      <c r="AE3009" s="412"/>
      <c r="AF3009" s="412"/>
      <c r="AG3009" s="412"/>
      <c r="AH3009" s="412"/>
      <c r="AI3009" s="413"/>
    </row>
    <row r="3010" spans="1:35" s="154" customFormat="1">
      <c r="A3010" s="413"/>
      <c r="B3010" s="413"/>
      <c r="C3010" s="426"/>
      <c r="D3010" s="413"/>
      <c r="E3010" s="413"/>
      <c r="F3010" s="413"/>
      <c r="G3010" s="419"/>
      <c r="H3010" s="419"/>
      <c r="I3010" s="413"/>
      <c r="J3010" s="420"/>
      <c r="K3010" s="413"/>
      <c r="L3010" s="426"/>
      <c r="M3010" s="413"/>
      <c r="N3010" s="421"/>
      <c r="O3010" s="421"/>
      <c r="P3010" s="414"/>
      <c r="Q3010" s="413"/>
      <c r="R3010" s="412"/>
      <c r="S3010" s="413"/>
      <c r="T3010" s="413"/>
      <c r="U3010" s="412"/>
      <c r="V3010" s="412"/>
      <c r="W3010" s="413"/>
      <c r="X3010" s="413"/>
      <c r="Y3010" s="413"/>
      <c r="Z3010" s="412"/>
      <c r="AA3010" s="412"/>
      <c r="AB3010" s="422"/>
      <c r="AC3010" s="412"/>
      <c r="AD3010" s="412"/>
      <c r="AE3010" s="412"/>
      <c r="AF3010" s="412"/>
      <c r="AG3010" s="412"/>
      <c r="AH3010" s="412"/>
      <c r="AI3010" s="413"/>
    </row>
    <row r="3011" spans="1:35" s="154" customFormat="1">
      <c r="A3011" s="413"/>
      <c r="B3011" s="413"/>
      <c r="C3011" s="426"/>
      <c r="D3011" s="413"/>
      <c r="E3011" s="413"/>
      <c r="F3011" s="413"/>
      <c r="G3011" s="419"/>
      <c r="H3011" s="419"/>
      <c r="I3011" s="413"/>
      <c r="J3011" s="420"/>
      <c r="K3011" s="413"/>
      <c r="L3011" s="426"/>
      <c r="M3011" s="413"/>
      <c r="N3011" s="421"/>
      <c r="O3011" s="421"/>
      <c r="P3011" s="414"/>
      <c r="Q3011" s="413"/>
      <c r="R3011" s="413"/>
      <c r="S3011" s="413"/>
      <c r="T3011" s="413"/>
      <c r="U3011" s="412"/>
      <c r="V3011" s="412"/>
      <c r="W3011" s="413"/>
      <c r="X3011" s="413"/>
      <c r="Y3011" s="413"/>
      <c r="Z3011" s="412"/>
      <c r="AA3011" s="412"/>
      <c r="AB3011" s="422"/>
      <c r="AC3011" s="412"/>
      <c r="AD3011" s="412"/>
      <c r="AE3011" s="412"/>
      <c r="AF3011" s="412"/>
      <c r="AG3011" s="412"/>
      <c r="AH3011" s="412"/>
      <c r="AI3011" s="413"/>
    </row>
    <row r="3012" spans="1:35" s="154" customFormat="1">
      <c r="A3012" s="413"/>
      <c r="B3012" s="413"/>
      <c r="C3012" s="426"/>
      <c r="D3012" s="413"/>
      <c r="E3012" s="413"/>
      <c r="F3012" s="413"/>
      <c r="G3012" s="419"/>
      <c r="H3012" s="419"/>
      <c r="I3012" s="413"/>
      <c r="J3012" s="420"/>
      <c r="K3012" s="413"/>
      <c r="L3012" s="426"/>
      <c r="M3012" s="413"/>
      <c r="N3012" s="421"/>
      <c r="O3012" s="421"/>
      <c r="P3012" s="414"/>
      <c r="Q3012" s="413"/>
      <c r="R3012" s="412"/>
      <c r="S3012" s="413"/>
      <c r="T3012" s="413"/>
      <c r="U3012" s="412"/>
      <c r="V3012" s="412"/>
      <c r="W3012" s="413"/>
      <c r="X3012" s="413"/>
      <c r="Y3012" s="413"/>
      <c r="Z3012" s="412"/>
      <c r="AA3012" s="412"/>
      <c r="AB3012" s="422"/>
      <c r="AC3012" s="412"/>
      <c r="AD3012" s="412"/>
      <c r="AE3012" s="412"/>
      <c r="AF3012" s="412"/>
      <c r="AG3012" s="412"/>
      <c r="AH3012" s="412"/>
      <c r="AI3012" s="413"/>
    </row>
    <row r="3013" spans="1:35" s="154" customFormat="1">
      <c r="A3013" s="413"/>
      <c r="B3013" s="413"/>
      <c r="C3013" s="426"/>
      <c r="D3013" s="413"/>
      <c r="E3013" s="413"/>
      <c r="F3013" s="413"/>
      <c r="G3013" s="419"/>
      <c r="H3013" s="419"/>
      <c r="I3013" s="413"/>
      <c r="J3013" s="420"/>
      <c r="K3013" s="413"/>
      <c r="L3013" s="426"/>
      <c r="M3013" s="413"/>
      <c r="N3013" s="421"/>
      <c r="O3013" s="421"/>
      <c r="P3013" s="414"/>
      <c r="Q3013" s="413"/>
      <c r="R3013" s="413"/>
      <c r="S3013" s="413"/>
      <c r="T3013" s="413"/>
      <c r="U3013" s="412"/>
      <c r="V3013" s="412"/>
      <c r="W3013" s="413"/>
      <c r="X3013" s="413"/>
      <c r="Y3013" s="413"/>
      <c r="Z3013" s="412"/>
      <c r="AA3013" s="412"/>
      <c r="AB3013" s="422"/>
      <c r="AC3013" s="412"/>
      <c r="AD3013" s="412"/>
      <c r="AE3013" s="412"/>
      <c r="AF3013" s="412"/>
      <c r="AG3013" s="412"/>
      <c r="AH3013" s="412"/>
      <c r="AI3013" s="413"/>
    </row>
    <row r="3014" spans="1:35" s="154" customFormat="1">
      <c r="A3014" s="413"/>
      <c r="B3014" s="413"/>
      <c r="C3014" s="426"/>
      <c r="D3014" s="413"/>
      <c r="E3014" s="413"/>
      <c r="F3014" s="413"/>
      <c r="G3014" s="419"/>
      <c r="H3014" s="419"/>
      <c r="I3014" s="413"/>
      <c r="J3014" s="420"/>
      <c r="K3014" s="413"/>
      <c r="L3014" s="426"/>
      <c r="M3014" s="413"/>
      <c r="N3014" s="421"/>
      <c r="O3014" s="421"/>
      <c r="P3014" s="414"/>
      <c r="Q3014" s="413"/>
      <c r="R3014" s="412"/>
      <c r="S3014" s="413"/>
      <c r="T3014" s="413"/>
      <c r="U3014" s="412"/>
      <c r="V3014" s="412"/>
      <c r="W3014" s="413"/>
      <c r="X3014" s="413"/>
      <c r="Y3014" s="413"/>
      <c r="Z3014" s="412"/>
      <c r="AA3014" s="412"/>
      <c r="AB3014" s="422"/>
      <c r="AC3014" s="412"/>
      <c r="AD3014" s="412"/>
      <c r="AE3014" s="412"/>
      <c r="AF3014" s="412"/>
      <c r="AG3014" s="412"/>
      <c r="AH3014" s="412"/>
      <c r="AI3014" s="413"/>
    </row>
    <row r="3015" spans="1:35" s="154" customFormat="1">
      <c r="A3015" s="413"/>
      <c r="B3015" s="413"/>
      <c r="C3015" s="426"/>
      <c r="D3015" s="413"/>
      <c r="E3015" s="413"/>
      <c r="F3015" s="413"/>
      <c r="G3015" s="419"/>
      <c r="H3015" s="419"/>
      <c r="I3015" s="413"/>
      <c r="J3015" s="420"/>
      <c r="K3015" s="413"/>
      <c r="L3015" s="426"/>
      <c r="M3015" s="413"/>
      <c r="N3015" s="421"/>
      <c r="O3015" s="421"/>
      <c r="P3015" s="414"/>
      <c r="Q3015" s="413"/>
      <c r="R3015" s="413"/>
      <c r="S3015" s="413"/>
      <c r="T3015" s="413"/>
      <c r="U3015" s="412"/>
      <c r="V3015" s="412"/>
      <c r="W3015" s="413"/>
      <c r="X3015" s="413"/>
      <c r="Y3015" s="413"/>
      <c r="Z3015" s="412"/>
      <c r="AA3015" s="412"/>
      <c r="AB3015" s="422"/>
      <c r="AC3015" s="412"/>
      <c r="AD3015" s="412"/>
      <c r="AE3015" s="412"/>
      <c r="AF3015" s="412"/>
      <c r="AG3015" s="412"/>
      <c r="AH3015" s="412"/>
      <c r="AI3015" s="413"/>
    </row>
    <row r="3016" spans="1:35" s="154" customFormat="1">
      <c r="A3016" s="413"/>
      <c r="B3016" s="413"/>
      <c r="C3016" s="426"/>
      <c r="D3016" s="413"/>
      <c r="E3016" s="413"/>
      <c r="F3016" s="413"/>
      <c r="G3016" s="419"/>
      <c r="H3016" s="419"/>
      <c r="I3016" s="413"/>
      <c r="J3016" s="420"/>
      <c r="K3016" s="413"/>
      <c r="L3016" s="426"/>
      <c r="M3016" s="413"/>
      <c r="N3016" s="421"/>
      <c r="O3016" s="421"/>
      <c r="P3016" s="414"/>
      <c r="Q3016" s="413"/>
      <c r="R3016" s="413"/>
      <c r="S3016" s="413"/>
      <c r="T3016" s="413"/>
      <c r="U3016" s="412"/>
      <c r="V3016" s="412"/>
      <c r="W3016" s="413"/>
      <c r="X3016" s="413"/>
      <c r="Y3016" s="413"/>
      <c r="Z3016" s="413"/>
      <c r="AA3016" s="413"/>
      <c r="AB3016" s="422"/>
      <c r="AC3016" s="413"/>
      <c r="AD3016" s="428"/>
      <c r="AE3016" s="413"/>
      <c r="AF3016" s="412"/>
      <c r="AG3016" s="412"/>
      <c r="AH3016" s="413"/>
      <c r="AI3016" s="413"/>
    </row>
    <row r="3017" spans="1:35" s="154" customFormat="1">
      <c r="A3017" s="413"/>
      <c r="B3017" s="413"/>
      <c r="C3017" s="426"/>
      <c r="D3017" s="413"/>
      <c r="E3017" s="413"/>
      <c r="F3017" s="413"/>
      <c r="G3017" s="419"/>
      <c r="H3017" s="419"/>
      <c r="I3017" s="413"/>
      <c r="J3017" s="420"/>
      <c r="K3017" s="413"/>
      <c r="L3017" s="426"/>
      <c r="M3017" s="413"/>
      <c r="N3017" s="421"/>
      <c r="O3017" s="421"/>
      <c r="P3017" s="414"/>
      <c r="Q3017" s="413"/>
      <c r="R3017" s="413"/>
      <c r="S3017" s="413"/>
      <c r="T3017" s="413"/>
      <c r="U3017" s="412"/>
      <c r="V3017" s="412"/>
      <c r="W3017" s="413"/>
      <c r="X3017" s="413"/>
      <c r="Y3017" s="413"/>
      <c r="Z3017" s="412"/>
      <c r="AA3017" s="412"/>
      <c r="AB3017" s="422"/>
      <c r="AC3017" s="412"/>
      <c r="AD3017" s="412"/>
      <c r="AE3017" s="412"/>
      <c r="AF3017" s="412"/>
      <c r="AG3017" s="412"/>
      <c r="AH3017" s="412"/>
      <c r="AI3017" s="413"/>
    </row>
    <row r="3018" spans="1:35" s="154" customFormat="1">
      <c r="A3018" s="413"/>
      <c r="B3018" s="413"/>
      <c r="C3018" s="426"/>
      <c r="D3018" s="413"/>
      <c r="E3018" s="413"/>
      <c r="F3018" s="413"/>
      <c r="G3018" s="419"/>
      <c r="H3018" s="419"/>
      <c r="I3018" s="413"/>
      <c r="J3018" s="420"/>
      <c r="K3018" s="413"/>
      <c r="L3018" s="426"/>
      <c r="M3018" s="413"/>
      <c r="N3018" s="421"/>
      <c r="O3018" s="421"/>
      <c r="P3018" s="414"/>
      <c r="Q3018" s="413"/>
      <c r="R3018" s="413"/>
      <c r="S3018" s="413"/>
      <c r="T3018" s="413"/>
      <c r="U3018" s="412"/>
      <c r="V3018" s="412"/>
      <c r="W3018" s="413"/>
      <c r="X3018" s="413"/>
      <c r="Y3018" s="413"/>
      <c r="Z3018" s="412"/>
      <c r="AA3018" s="412"/>
      <c r="AB3018" s="422"/>
      <c r="AC3018" s="412"/>
      <c r="AD3018" s="412"/>
      <c r="AE3018" s="412"/>
      <c r="AF3018" s="412"/>
      <c r="AG3018" s="412"/>
      <c r="AH3018" s="412"/>
      <c r="AI3018" s="413"/>
    </row>
    <row r="3019" spans="1:35" s="154" customFormat="1">
      <c r="A3019" s="413"/>
      <c r="B3019" s="413"/>
      <c r="C3019" s="426"/>
      <c r="D3019" s="413"/>
      <c r="E3019" s="413"/>
      <c r="F3019" s="413"/>
      <c r="G3019" s="419"/>
      <c r="H3019" s="419"/>
      <c r="I3019" s="413"/>
      <c r="J3019" s="420"/>
      <c r="K3019" s="413"/>
      <c r="L3019" s="413"/>
      <c r="M3019" s="413"/>
      <c r="N3019" s="421"/>
      <c r="O3019" s="421"/>
      <c r="P3019" s="414"/>
      <c r="Q3019" s="413"/>
      <c r="R3019" s="412"/>
      <c r="S3019" s="413"/>
      <c r="T3019" s="413"/>
      <c r="U3019" s="412"/>
      <c r="V3019" s="412"/>
      <c r="W3019" s="413"/>
      <c r="X3019" s="413"/>
      <c r="Y3019" s="413"/>
      <c r="Z3019" s="412"/>
      <c r="AA3019" s="412"/>
      <c r="AB3019" s="422"/>
      <c r="AC3019" s="412"/>
      <c r="AD3019" s="412"/>
      <c r="AE3019" s="412"/>
      <c r="AF3019" s="412"/>
      <c r="AG3019" s="412"/>
      <c r="AH3019" s="412"/>
      <c r="AI3019" s="413"/>
    </row>
    <row r="3020" spans="1:35" s="154" customFormat="1">
      <c r="A3020" s="413"/>
      <c r="B3020" s="413"/>
      <c r="C3020" s="426"/>
      <c r="D3020" s="413"/>
      <c r="E3020" s="413"/>
      <c r="F3020" s="413"/>
      <c r="G3020" s="419"/>
      <c r="H3020" s="419"/>
      <c r="I3020" s="413"/>
      <c r="J3020" s="420"/>
      <c r="K3020" s="413"/>
      <c r="L3020" s="413"/>
      <c r="M3020" s="413"/>
      <c r="N3020" s="421"/>
      <c r="O3020" s="421"/>
      <c r="P3020" s="414"/>
      <c r="Q3020" s="413"/>
      <c r="R3020" s="413"/>
      <c r="S3020" s="413"/>
      <c r="T3020" s="413"/>
      <c r="U3020" s="412"/>
      <c r="V3020" s="412"/>
      <c r="W3020" s="413"/>
      <c r="X3020" s="413"/>
      <c r="Y3020" s="413"/>
      <c r="Z3020" s="412"/>
      <c r="AA3020" s="412"/>
      <c r="AB3020" s="422"/>
      <c r="AC3020" s="412"/>
      <c r="AD3020" s="412"/>
      <c r="AE3020" s="412"/>
      <c r="AF3020" s="412"/>
      <c r="AG3020" s="412"/>
      <c r="AH3020" s="412"/>
      <c r="AI3020" s="413"/>
    </row>
    <row r="3021" spans="1:35" s="154" customFormat="1">
      <c r="A3021" s="413"/>
      <c r="B3021" s="413"/>
      <c r="C3021" s="426"/>
      <c r="D3021" s="413"/>
      <c r="E3021" s="413"/>
      <c r="F3021" s="413"/>
      <c r="G3021" s="419"/>
      <c r="H3021" s="419"/>
      <c r="I3021" s="413"/>
      <c r="J3021" s="420"/>
      <c r="K3021" s="413"/>
      <c r="L3021" s="413"/>
      <c r="M3021" s="413"/>
      <c r="N3021" s="421"/>
      <c r="O3021" s="421"/>
      <c r="P3021" s="414"/>
      <c r="Q3021" s="413"/>
      <c r="R3021" s="412"/>
      <c r="S3021" s="413"/>
      <c r="T3021" s="413"/>
      <c r="U3021" s="412"/>
      <c r="V3021" s="412"/>
      <c r="W3021" s="413"/>
      <c r="X3021" s="413"/>
      <c r="Y3021" s="413"/>
      <c r="Z3021" s="412"/>
      <c r="AA3021" s="412"/>
      <c r="AB3021" s="422"/>
      <c r="AC3021" s="412"/>
      <c r="AD3021" s="412"/>
      <c r="AE3021" s="412"/>
      <c r="AF3021" s="412"/>
      <c r="AG3021" s="412"/>
      <c r="AH3021" s="412"/>
      <c r="AI3021" s="413"/>
    </row>
    <row r="3022" spans="1:35" s="154" customFormat="1">
      <c r="A3022" s="413"/>
      <c r="B3022" s="413"/>
      <c r="C3022" s="426"/>
      <c r="D3022" s="413"/>
      <c r="E3022" s="413"/>
      <c r="F3022" s="413"/>
      <c r="G3022" s="419"/>
      <c r="H3022" s="419"/>
      <c r="I3022" s="413"/>
      <c r="J3022" s="420"/>
      <c r="K3022" s="413"/>
      <c r="L3022" s="413"/>
      <c r="M3022" s="413"/>
      <c r="N3022" s="421"/>
      <c r="O3022" s="421"/>
      <c r="P3022" s="414"/>
      <c r="Q3022" s="413"/>
      <c r="R3022" s="413"/>
      <c r="S3022" s="413"/>
      <c r="T3022" s="413"/>
      <c r="U3022" s="412"/>
      <c r="V3022" s="412"/>
      <c r="W3022" s="413"/>
      <c r="X3022" s="413"/>
      <c r="Y3022" s="413"/>
      <c r="Z3022" s="412"/>
      <c r="AA3022" s="412"/>
      <c r="AB3022" s="422"/>
      <c r="AC3022" s="412"/>
      <c r="AD3022" s="412"/>
      <c r="AE3022" s="412"/>
      <c r="AF3022" s="412"/>
      <c r="AG3022" s="412"/>
      <c r="AH3022" s="412"/>
      <c r="AI3022" s="413"/>
    </row>
    <row r="3023" spans="1:35" s="154" customFormat="1">
      <c r="A3023" s="413"/>
      <c r="B3023" s="413"/>
      <c r="C3023" s="426"/>
      <c r="D3023" s="413"/>
      <c r="E3023" s="413"/>
      <c r="F3023" s="413"/>
      <c r="G3023" s="419"/>
      <c r="H3023" s="419"/>
      <c r="I3023" s="413"/>
      <c r="J3023" s="420"/>
      <c r="K3023" s="413"/>
      <c r="L3023" s="413"/>
      <c r="M3023" s="413"/>
      <c r="N3023" s="421"/>
      <c r="O3023" s="421"/>
      <c r="P3023" s="414"/>
      <c r="Q3023" s="413"/>
      <c r="R3023" s="413"/>
      <c r="S3023" s="413"/>
      <c r="T3023" s="413"/>
      <c r="U3023" s="412"/>
      <c r="V3023" s="412"/>
      <c r="W3023" s="413"/>
      <c r="X3023" s="413"/>
      <c r="Y3023" s="413"/>
      <c r="Z3023" s="412"/>
      <c r="AA3023" s="412"/>
      <c r="AB3023" s="422"/>
      <c r="AC3023" s="412"/>
      <c r="AD3023" s="412"/>
      <c r="AE3023" s="412"/>
      <c r="AF3023" s="412"/>
      <c r="AG3023" s="412"/>
      <c r="AH3023" s="412"/>
      <c r="AI3023" s="413"/>
    </row>
    <row r="3024" spans="1:35" s="154" customFormat="1">
      <c r="A3024" s="413"/>
      <c r="B3024" s="413"/>
      <c r="C3024" s="426"/>
      <c r="D3024" s="413"/>
      <c r="E3024" s="413"/>
      <c r="F3024" s="413"/>
      <c r="G3024" s="419"/>
      <c r="H3024" s="419"/>
      <c r="I3024" s="413"/>
      <c r="J3024" s="420"/>
      <c r="K3024" s="413"/>
      <c r="L3024" s="413"/>
      <c r="M3024" s="413"/>
      <c r="N3024" s="421"/>
      <c r="O3024" s="421"/>
      <c r="P3024" s="414"/>
      <c r="Q3024" s="413"/>
      <c r="R3024" s="413"/>
      <c r="S3024" s="413"/>
      <c r="T3024" s="413"/>
      <c r="U3024" s="412"/>
      <c r="V3024" s="412"/>
      <c r="W3024" s="413"/>
      <c r="X3024" s="413"/>
      <c r="Y3024" s="413"/>
      <c r="Z3024" s="413"/>
      <c r="AA3024" s="413"/>
      <c r="AB3024" s="422"/>
      <c r="AC3024" s="413"/>
      <c r="AD3024" s="428"/>
      <c r="AE3024" s="413"/>
      <c r="AF3024" s="412"/>
      <c r="AG3024" s="412"/>
      <c r="AH3024" s="413"/>
      <c r="AI3024" s="413"/>
    </row>
    <row r="3025" spans="1:35" s="154" customFormat="1">
      <c r="A3025" s="413"/>
      <c r="B3025" s="413"/>
      <c r="C3025" s="426"/>
      <c r="D3025" s="413"/>
      <c r="E3025" s="413"/>
      <c r="F3025" s="413"/>
      <c r="G3025" s="419"/>
      <c r="H3025" s="419"/>
      <c r="I3025" s="413"/>
      <c r="J3025" s="420"/>
      <c r="K3025" s="413"/>
      <c r="L3025" s="413"/>
      <c r="M3025" s="413"/>
      <c r="N3025" s="421"/>
      <c r="O3025" s="421"/>
      <c r="P3025" s="414"/>
      <c r="Q3025" s="413"/>
      <c r="R3025" s="413"/>
      <c r="S3025" s="413"/>
      <c r="T3025" s="413"/>
      <c r="U3025" s="412"/>
      <c r="V3025" s="412"/>
      <c r="W3025" s="413"/>
      <c r="X3025" s="413"/>
      <c r="Y3025" s="413"/>
      <c r="Z3025" s="412"/>
      <c r="AA3025" s="412"/>
      <c r="AB3025" s="422"/>
      <c r="AC3025" s="412"/>
      <c r="AD3025" s="412"/>
      <c r="AE3025" s="412"/>
      <c r="AF3025" s="412"/>
      <c r="AG3025" s="412"/>
      <c r="AH3025" s="412"/>
      <c r="AI3025" s="413"/>
    </row>
    <row r="3026" spans="1:35" s="154" customFormat="1">
      <c r="A3026" s="413"/>
      <c r="B3026" s="413"/>
      <c r="C3026" s="426"/>
      <c r="D3026" s="413"/>
      <c r="E3026" s="413"/>
      <c r="F3026" s="413"/>
      <c r="G3026" s="419"/>
      <c r="H3026" s="419"/>
      <c r="I3026" s="413"/>
      <c r="J3026" s="420"/>
      <c r="K3026" s="413"/>
      <c r="L3026" s="413"/>
      <c r="M3026" s="413"/>
      <c r="N3026" s="421"/>
      <c r="O3026" s="421"/>
      <c r="P3026" s="414"/>
      <c r="Q3026" s="413"/>
      <c r="R3026" s="413"/>
      <c r="S3026" s="413"/>
      <c r="T3026" s="413"/>
      <c r="U3026" s="412"/>
      <c r="V3026" s="412"/>
      <c r="W3026" s="413"/>
      <c r="X3026" s="413"/>
      <c r="Y3026" s="413"/>
      <c r="Z3026" s="412"/>
      <c r="AA3026" s="412"/>
      <c r="AB3026" s="422"/>
      <c r="AC3026" s="412"/>
      <c r="AD3026" s="412"/>
      <c r="AE3026" s="412"/>
      <c r="AF3026" s="412"/>
      <c r="AG3026" s="412"/>
      <c r="AH3026" s="412"/>
      <c r="AI3026" s="413"/>
    </row>
    <row r="3027" spans="1:35" s="154" customFormat="1">
      <c r="A3027" s="413"/>
      <c r="B3027" s="413"/>
      <c r="C3027" s="426"/>
      <c r="D3027" s="413"/>
      <c r="E3027" s="413"/>
      <c r="F3027" s="413"/>
      <c r="G3027" s="419"/>
      <c r="H3027" s="419"/>
      <c r="I3027" s="413"/>
      <c r="J3027" s="420"/>
      <c r="K3027" s="413"/>
      <c r="L3027" s="413"/>
      <c r="M3027" s="413"/>
      <c r="N3027" s="421"/>
      <c r="O3027" s="421"/>
      <c r="P3027" s="414"/>
      <c r="Q3027" s="413"/>
      <c r="R3027" s="413"/>
      <c r="S3027" s="413"/>
      <c r="T3027" s="413"/>
      <c r="U3027" s="412"/>
      <c r="V3027" s="412"/>
      <c r="W3027" s="413"/>
      <c r="X3027" s="413"/>
      <c r="Y3027" s="413"/>
      <c r="Z3027" s="412"/>
      <c r="AA3027" s="412"/>
      <c r="AB3027" s="422"/>
      <c r="AC3027" s="412"/>
      <c r="AD3027" s="412"/>
      <c r="AE3027" s="412"/>
      <c r="AF3027" s="412"/>
      <c r="AG3027" s="412"/>
      <c r="AH3027" s="412"/>
      <c r="AI3027" s="413"/>
    </row>
    <row r="3028" spans="1:35" s="154" customFormat="1">
      <c r="A3028" s="413"/>
      <c r="B3028" s="413"/>
      <c r="C3028" s="426"/>
      <c r="D3028" s="413"/>
      <c r="E3028" s="413"/>
      <c r="F3028" s="413"/>
      <c r="G3028" s="419"/>
      <c r="H3028" s="419"/>
      <c r="I3028" s="413"/>
      <c r="J3028" s="420"/>
      <c r="K3028" s="413"/>
      <c r="L3028" s="413"/>
      <c r="M3028" s="413"/>
      <c r="N3028" s="421"/>
      <c r="O3028" s="421"/>
      <c r="P3028" s="414"/>
      <c r="Q3028" s="413"/>
      <c r="R3028" s="413"/>
      <c r="S3028" s="413"/>
      <c r="T3028" s="413"/>
      <c r="U3028" s="412"/>
      <c r="V3028" s="412"/>
      <c r="W3028" s="413"/>
      <c r="X3028" s="413"/>
      <c r="Y3028" s="413"/>
      <c r="Z3028" s="412"/>
      <c r="AA3028" s="412"/>
      <c r="AB3028" s="422"/>
      <c r="AC3028" s="412"/>
      <c r="AD3028" s="412"/>
      <c r="AE3028" s="412"/>
      <c r="AF3028" s="412"/>
      <c r="AG3028" s="412"/>
      <c r="AH3028" s="412"/>
      <c r="AI3028" s="413"/>
    </row>
    <row r="3029" spans="1:35" s="154" customFormat="1">
      <c r="A3029" s="413"/>
      <c r="B3029" s="413"/>
      <c r="C3029" s="426"/>
      <c r="D3029" s="413"/>
      <c r="E3029" s="413"/>
      <c r="F3029" s="413"/>
      <c r="G3029" s="419"/>
      <c r="H3029" s="419"/>
      <c r="I3029" s="413"/>
      <c r="J3029" s="420"/>
      <c r="K3029" s="413"/>
      <c r="L3029" s="413"/>
      <c r="M3029" s="413"/>
      <c r="N3029" s="421"/>
      <c r="O3029" s="421"/>
      <c r="P3029" s="414"/>
      <c r="Q3029" s="413"/>
      <c r="R3029" s="412"/>
      <c r="S3029" s="413"/>
      <c r="T3029" s="413"/>
      <c r="U3029" s="412"/>
      <c r="V3029" s="412"/>
      <c r="W3029" s="413"/>
      <c r="X3029" s="413"/>
      <c r="Y3029" s="413"/>
      <c r="Z3029" s="412"/>
      <c r="AA3029" s="412"/>
      <c r="AB3029" s="422"/>
      <c r="AC3029" s="412"/>
      <c r="AD3029" s="412"/>
      <c r="AE3029" s="412"/>
      <c r="AF3029" s="412"/>
      <c r="AG3029" s="412"/>
      <c r="AH3029" s="412"/>
      <c r="AI3029" s="413"/>
    </row>
    <row r="3030" spans="1:35" s="154" customFormat="1">
      <c r="A3030" s="413"/>
      <c r="B3030" s="413"/>
      <c r="C3030" s="426"/>
      <c r="D3030" s="413"/>
      <c r="E3030" s="413"/>
      <c r="F3030" s="413"/>
      <c r="G3030" s="419"/>
      <c r="H3030" s="419"/>
      <c r="I3030" s="413"/>
      <c r="J3030" s="420"/>
      <c r="K3030" s="413"/>
      <c r="L3030" s="413"/>
      <c r="M3030" s="413"/>
      <c r="N3030" s="421"/>
      <c r="O3030" s="421"/>
      <c r="P3030" s="414"/>
      <c r="Q3030" s="413"/>
      <c r="R3030" s="413"/>
      <c r="S3030" s="413"/>
      <c r="T3030" s="413"/>
      <c r="U3030" s="412"/>
      <c r="V3030" s="412"/>
      <c r="W3030" s="413"/>
      <c r="X3030" s="413"/>
      <c r="Y3030" s="413"/>
      <c r="Z3030" s="412"/>
      <c r="AA3030" s="412"/>
      <c r="AB3030" s="422"/>
      <c r="AC3030" s="412"/>
      <c r="AD3030" s="412"/>
      <c r="AE3030" s="412"/>
      <c r="AF3030" s="412"/>
      <c r="AG3030" s="412"/>
      <c r="AH3030" s="412"/>
      <c r="AI3030" s="413"/>
    </row>
    <row r="3031" spans="1:35" s="154" customFormat="1">
      <c r="A3031" s="413"/>
      <c r="B3031" s="413"/>
      <c r="C3031" s="426"/>
      <c r="D3031" s="413"/>
      <c r="E3031" s="413"/>
      <c r="F3031" s="413"/>
      <c r="G3031" s="419"/>
      <c r="H3031" s="419"/>
      <c r="I3031" s="413"/>
      <c r="J3031" s="420"/>
      <c r="K3031" s="413"/>
      <c r="L3031" s="413"/>
      <c r="M3031" s="413"/>
      <c r="N3031" s="421"/>
      <c r="O3031" s="421"/>
      <c r="P3031" s="414"/>
      <c r="Q3031" s="413"/>
      <c r="R3031" s="412"/>
      <c r="S3031" s="413"/>
      <c r="T3031" s="413"/>
      <c r="U3031" s="412"/>
      <c r="V3031" s="412"/>
      <c r="W3031" s="413"/>
      <c r="X3031" s="413"/>
      <c r="Y3031" s="413"/>
      <c r="Z3031" s="412"/>
      <c r="AA3031" s="412"/>
      <c r="AB3031" s="422"/>
      <c r="AC3031" s="412"/>
      <c r="AD3031" s="412"/>
      <c r="AE3031" s="412"/>
      <c r="AF3031" s="412"/>
      <c r="AG3031" s="412"/>
      <c r="AH3031" s="412"/>
      <c r="AI3031" s="413"/>
    </row>
    <row r="3032" spans="1:35" s="154" customFormat="1">
      <c r="A3032" s="413"/>
      <c r="B3032" s="413"/>
      <c r="C3032" s="426"/>
      <c r="D3032" s="413"/>
      <c r="E3032" s="413"/>
      <c r="F3032" s="413"/>
      <c r="G3032" s="419"/>
      <c r="H3032" s="419"/>
      <c r="I3032" s="413"/>
      <c r="J3032" s="420"/>
      <c r="K3032" s="413"/>
      <c r="L3032" s="413"/>
      <c r="M3032" s="413"/>
      <c r="N3032" s="421"/>
      <c r="O3032" s="421"/>
      <c r="P3032" s="414"/>
      <c r="Q3032" s="413"/>
      <c r="R3032" s="413"/>
      <c r="S3032" s="413"/>
      <c r="T3032" s="413"/>
      <c r="U3032" s="412"/>
      <c r="V3032" s="412"/>
      <c r="W3032" s="413"/>
      <c r="X3032" s="413"/>
      <c r="Y3032" s="413"/>
      <c r="Z3032" s="412"/>
      <c r="AA3032" s="412"/>
      <c r="AB3032" s="422"/>
      <c r="AC3032" s="412"/>
      <c r="AD3032" s="412"/>
      <c r="AE3032" s="412"/>
      <c r="AF3032" s="412"/>
      <c r="AG3032" s="412"/>
      <c r="AH3032" s="412"/>
      <c r="AI3032" s="413"/>
    </row>
    <row r="3033" spans="1:35" s="154" customFormat="1">
      <c r="A3033" s="413"/>
      <c r="B3033" s="413"/>
      <c r="C3033" s="426"/>
      <c r="D3033" s="413"/>
      <c r="E3033" s="413"/>
      <c r="F3033" s="413"/>
      <c r="G3033" s="419"/>
      <c r="H3033" s="419"/>
      <c r="I3033" s="413"/>
      <c r="J3033" s="420"/>
      <c r="K3033" s="413"/>
      <c r="L3033" s="413"/>
      <c r="M3033" s="413"/>
      <c r="N3033" s="421"/>
      <c r="O3033" s="421"/>
      <c r="P3033" s="414"/>
      <c r="Q3033" s="413"/>
      <c r="R3033" s="412"/>
      <c r="S3033" s="413"/>
      <c r="T3033" s="413"/>
      <c r="U3033" s="412"/>
      <c r="V3033" s="412"/>
      <c r="W3033" s="413"/>
      <c r="X3033" s="413"/>
      <c r="Y3033" s="413"/>
      <c r="Z3033" s="412"/>
      <c r="AA3033" s="412"/>
      <c r="AB3033" s="422"/>
      <c r="AC3033" s="412"/>
      <c r="AD3033" s="412"/>
      <c r="AE3033" s="412"/>
      <c r="AF3033" s="412"/>
      <c r="AG3033" s="412"/>
      <c r="AH3033" s="412"/>
      <c r="AI3033" s="413"/>
    </row>
    <row r="3034" spans="1:35" s="154" customFormat="1">
      <c r="A3034" s="413"/>
      <c r="B3034" s="413"/>
      <c r="C3034" s="426"/>
      <c r="D3034" s="413"/>
      <c r="E3034" s="413"/>
      <c r="F3034" s="413"/>
      <c r="G3034" s="419"/>
      <c r="H3034" s="419"/>
      <c r="I3034" s="413"/>
      <c r="J3034" s="420"/>
      <c r="K3034" s="413"/>
      <c r="L3034" s="413"/>
      <c r="M3034" s="413"/>
      <c r="N3034" s="421"/>
      <c r="O3034" s="421"/>
      <c r="P3034" s="414"/>
      <c r="Q3034" s="413"/>
      <c r="R3034" s="413"/>
      <c r="S3034" s="413"/>
      <c r="T3034" s="413"/>
      <c r="U3034" s="412"/>
      <c r="V3034" s="412"/>
      <c r="W3034" s="413"/>
      <c r="X3034" s="413"/>
      <c r="Y3034" s="413"/>
      <c r="Z3034" s="412"/>
      <c r="AA3034" s="412"/>
      <c r="AB3034" s="422"/>
      <c r="AC3034" s="412"/>
      <c r="AD3034" s="412"/>
      <c r="AE3034" s="412"/>
      <c r="AF3034" s="412"/>
      <c r="AG3034" s="412"/>
      <c r="AH3034" s="412"/>
      <c r="AI3034" s="413"/>
    </row>
    <row r="3035" spans="1:35" s="154" customFormat="1">
      <c r="A3035" s="413"/>
      <c r="B3035" s="413"/>
      <c r="C3035" s="426"/>
      <c r="D3035" s="413"/>
      <c r="E3035" s="413"/>
      <c r="F3035" s="413"/>
      <c r="G3035" s="419"/>
      <c r="H3035" s="419"/>
      <c r="I3035" s="413"/>
      <c r="J3035" s="420"/>
      <c r="K3035" s="413"/>
      <c r="L3035" s="413"/>
      <c r="M3035" s="413"/>
      <c r="N3035" s="421"/>
      <c r="O3035" s="421"/>
      <c r="P3035" s="414"/>
      <c r="Q3035" s="413"/>
      <c r="R3035" s="412"/>
      <c r="S3035" s="413"/>
      <c r="T3035" s="413"/>
      <c r="U3035" s="412"/>
      <c r="V3035" s="412"/>
      <c r="W3035" s="413"/>
      <c r="X3035" s="413"/>
      <c r="Y3035" s="413"/>
      <c r="Z3035" s="412"/>
      <c r="AA3035" s="412"/>
      <c r="AB3035" s="422"/>
      <c r="AC3035" s="412"/>
      <c r="AD3035" s="412"/>
      <c r="AE3035" s="412"/>
      <c r="AF3035" s="412"/>
      <c r="AG3035" s="412"/>
      <c r="AH3035" s="412"/>
      <c r="AI3035" s="413"/>
    </row>
    <row r="3036" spans="1:35" s="154" customFormat="1">
      <c r="A3036" s="413"/>
      <c r="B3036" s="413"/>
      <c r="C3036" s="426"/>
      <c r="D3036" s="413"/>
      <c r="E3036" s="413"/>
      <c r="F3036" s="413"/>
      <c r="G3036" s="419"/>
      <c r="H3036" s="419"/>
      <c r="I3036" s="413"/>
      <c r="J3036" s="420"/>
      <c r="K3036" s="413"/>
      <c r="L3036" s="413"/>
      <c r="M3036" s="413"/>
      <c r="N3036" s="421"/>
      <c r="O3036" s="421"/>
      <c r="P3036" s="414"/>
      <c r="Q3036" s="413"/>
      <c r="R3036" s="413"/>
      <c r="S3036" s="413"/>
      <c r="T3036" s="413"/>
      <c r="U3036" s="412"/>
      <c r="V3036" s="412"/>
      <c r="W3036" s="413"/>
      <c r="X3036" s="413"/>
      <c r="Y3036" s="413"/>
      <c r="Z3036" s="412"/>
      <c r="AA3036" s="412"/>
      <c r="AB3036" s="422"/>
      <c r="AC3036" s="412"/>
      <c r="AD3036" s="412"/>
      <c r="AE3036" s="412"/>
      <c r="AF3036" s="412"/>
      <c r="AG3036" s="412"/>
      <c r="AH3036" s="412"/>
      <c r="AI3036" s="413"/>
    </row>
    <row r="3037" spans="1:35" s="154" customFormat="1">
      <c r="A3037" s="413"/>
      <c r="B3037" s="413"/>
      <c r="C3037" s="426"/>
      <c r="D3037" s="413"/>
      <c r="E3037" s="413"/>
      <c r="F3037" s="413"/>
      <c r="G3037" s="419"/>
      <c r="H3037" s="419"/>
      <c r="I3037" s="413"/>
      <c r="J3037" s="420"/>
      <c r="K3037" s="413"/>
      <c r="L3037" s="413"/>
      <c r="M3037" s="413"/>
      <c r="N3037" s="421"/>
      <c r="O3037" s="421"/>
      <c r="P3037" s="414"/>
      <c r="Q3037" s="413"/>
      <c r="R3037" s="412"/>
      <c r="S3037" s="413"/>
      <c r="T3037" s="413"/>
      <c r="U3037" s="412"/>
      <c r="V3037" s="412"/>
      <c r="W3037" s="413"/>
      <c r="X3037" s="413"/>
      <c r="Y3037" s="413"/>
      <c r="Z3037" s="412"/>
      <c r="AA3037" s="412"/>
      <c r="AB3037" s="422"/>
      <c r="AC3037" s="412"/>
      <c r="AD3037" s="412"/>
      <c r="AE3037" s="412"/>
      <c r="AF3037" s="412"/>
      <c r="AG3037" s="412"/>
      <c r="AH3037" s="412"/>
      <c r="AI3037" s="413"/>
    </row>
    <row r="3038" spans="1:35" s="154" customFormat="1">
      <c r="A3038" s="413"/>
      <c r="B3038" s="413"/>
      <c r="C3038" s="426"/>
      <c r="D3038" s="413"/>
      <c r="E3038" s="413"/>
      <c r="F3038" s="413"/>
      <c r="G3038" s="419"/>
      <c r="H3038" s="419"/>
      <c r="I3038" s="413"/>
      <c r="J3038" s="420"/>
      <c r="K3038" s="413"/>
      <c r="L3038" s="413"/>
      <c r="M3038" s="413"/>
      <c r="N3038" s="421"/>
      <c r="O3038" s="421"/>
      <c r="P3038" s="414"/>
      <c r="Q3038" s="413"/>
      <c r="R3038" s="413"/>
      <c r="S3038" s="413"/>
      <c r="T3038" s="413"/>
      <c r="U3038" s="412"/>
      <c r="V3038" s="412"/>
      <c r="W3038" s="413"/>
      <c r="X3038" s="413"/>
      <c r="Y3038" s="413"/>
      <c r="Z3038" s="412"/>
      <c r="AA3038" s="412"/>
      <c r="AB3038" s="422"/>
      <c r="AC3038" s="412"/>
      <c r="AD3038" s="412"/>
      <c r="AE3038" s="412"/>
      <c r="AF3038" s="412"/>
      <c r="AG3038" s="412"/>
      <c r="AH3038" s="412"/>
      <c r="AI3038" s="413"/>
    </row>
    <row r="3039" spans="1:35" s="154" customFormat="1">
      <c r="A3039" s="413"/>
      <c r="B3039" s="413"/>
      <c r="C3039" s="426"/>
      <c r="D3039" s="413"/>
      <c r="E3039" s="413"/>
      <c r="F3039" s="413"/>
      <c r="G3039" s="419"/>
      <c r="H3039" s="419"/>
      <c r="I3039" s="413"/>
      <c r="J3039" s="420"/>
      <c r="K3039" s="413"/>
      <c r="L3039" s="413"/>
      <c r="M3039" s="413"/>
      <c r="N3039" s="421"/>
      <c r="O3039" s="421"/>
      <c r="P3039" s="414"/>
      <c r="Q3039" s="413"/>
      <c r="R3039" s="413"/>
      <c r="S3039" s="413"/>
      <c r="T3039" s="413"/>
      <c r="U3039" s="412"/>
      <c r="V3039" s="412"/>
      <c r="W3039" s="413"/>
      <c r="X3039" s="413"/>
      <c r="Y3039" s="413"/>
      <c r="Z3039" s="413"/>
      <c r="AA3039" s="413"/>
      <c r="AB3039" s="422"/>
      <c r="AC3039" s="413"/>
      <c r="AD3039" s="428"/>
      <c r="AE3039" s="413"/>
      <c r="AF3039" s="412"/>
      <c r="AG3039" s="412"/>
      <c r="AH3039" s="413"/>
      <c r="AI3039" s="413"/>
    </row>
    <row r="3040" spans="1:35" s="154" customFormat="1">
      <c r="A3040" s="413"/>
      <c r="B3040" s="413"/>
      <c r="C3040" s="426"/>
      <c r="D3040" s="413"/>
      <c r="E3040" s="413"/>
      <c r="F3040" s="413"/>
      <c r="G3040" s="419"/>
      <c r="H3040" s="419"/>
      <c r="I3040" s="413"/>
      <c r="J3040" s="420"/>
      <c r="K3040" s="413"/>
      <c r="L3040" s="413"/>
      <c r="M3040" s="413"/>
      <c r="N3040" s="421"/>
      <c r="O3040" s="421"/>
      <c r="P3040" s="414"/>
      <c r="Q3040" s="413"/>
      <c r="R3040" s="413"/>
      <c r="S3040" s="413"/>
      <c r="T3040" s="413"/>
      <c r="U3040" s="412"/>
      <c r="V3040" s="412"/>
      <c r="W3040" s="413"/>
      <c r="X3040" s="413"/>
      <c r="Y3040" s="413"/>
      <c r="Z3040" s="413"/>
      <c r="AA3040" s="413"/>
      <c r="AB3040" s="422"/>
      <c r="AC3040" s="413"/>
      <c r="AD3040" s="428"/>
      <c r="AE3040" s="413"/>
      <c r="AF3040" s="412"/>
      <c r="AG3040" s="412"/>
      <c r="AH3040" s="413"/>
      <c r="AI3040" s="413"/>
    </row>
    <row r="3041" spans="1:35" s="154" customFormat="1">
      <c r="A3041" s="413"/>
      <c r="B3041" s="413"/>
      <c r="C3041" s="426"/>
      <c r="D3041" s="413"/>
      <c r="E3041" s="413"/>
      <c r="F3041" s="413"/>
      <c r="G3041" s="419"/>
      <c r="H3041" s="419"/>
      <c r="I3041" s="413"/>
      <c r="J3041" s="420"/>
      <c r="K3041" s="413"/>
      <c r="L3041" s="413"/>
      <c r="M3041" s="413"/>
      <c r="N3041" s="421"/>
      <c r="O3041" s="421"/>
      <c r="P3041" s="414"/>
      <c r="Q3041" s="413"/>
      <c r="R3041" s="413"/>
      <c r="S3041" s="413"/>
      <c r="T3041" s="413"/>
      <c r="U3041" s="412"/>
      <c r="V3041" s="412"/>
      <c r="W3041" s="413"/>
      <c r="X3041" s="413"/>
      <c r="Y3041" s="413"/>
      <c r="Z3041" s="412"/>
      <c r="AA3041" s="412"/>
      <c r="AB3041" s="422"/>
      <c r="AC3041" s="412"/>
      <c r="AD3041" s="412"/>
      <c r="AE3041" s="412"/>
      <c r="AF3041" s="412"/>
      <c r="AG3041" s="412"/>
      <c r="AH3041" s="412"/>
      <c r="AI3041" s="413"/>
    </row>
    <row r="3042" spans="1:35" s="154" customFormat="1">
      <c r="A3042" s="413"/>
      <c r="B3042" s="413"/>
      <c r="C3042" s="426"/>
      <c r="D3042" s="413"/>
      <c r="E3042" s="413"/>
      <c r="F3042" s="413"/>
      <c r="G3042" s="419"/>
      <c r="H3042" s="419"/>
      <c r="I3042" s="413"/>
      <c r="J3042" s="420"/>
      <c r="K3042" s="413"/>
      <c r="L3042" s="413"/>
      <c r="M3042" s="413"/>
      <c r="N3042" s="421"/>
      <c r="O3042" s="421"/>
      <c r="P3042" s="414"/>
      <c r="Q3042" s="413"/>
      <c r="R3042" s="413"/>
      <c r="S3042" s="413"/>
      <c r="T3042" s="413"/>
      <c r="U3042" s="412"/>
      <c r="V3042" s="412"/>
      <c r="W3042" s="413"/>
      <c r="X3042" s="413"/>
      <c r="Y3042" s="413"/>
      <c r="Z3042" s="412"/>
      <c r="AA3042" s="412"/>
      <c r="AB3042" s="422"/>
      <c r="AC3042" s="412"/>
      <c r="AD3042" s="412"/>
      <c r="AE3042" s="412"/>
      <c r="AF3042" s="412"/>
      <c r="AG3042" s="412"/>
      <c r="AH3042" s="412"/>
      <c r="AI3042" s="413"/>
    </row>
    <row r="3043" spans="1:35" s="154" customFormat="1">
      <c r="A3043" s="413"/>
      <c r="B3043" s="413"/>
      <c r="C3043" s="426"/>
      <c r="D3043" s="413"/>
      <c r="E3043" s="413"/>
      <c r="F3043" s="413"/>
      <c r="G3043" s="419"/>
      <c r="H3043" s="419"/>
      <c r="I3043" s="413"/>
      <c r="J3043" s="420"/>
      <c r="K3043" s="413"/>
      <c r="L3043" s="413"/>
      <c r="M3043" s="413"/>
      <c r="N3043" s="421"/>
      <c r="O3043" s="421"/>
      <c r="P3043" s="414"/>
      <c r="Q3043" s="413"/>
      <c r="R3043" s="413"/>
      <c r="S3043" s="413"/>
      <c r="T3043" s="413"/>
      <c r="U3043" s="412"/>
      <c r="V3043" s="412"/>
      <c r="W3043" s="413"/>
      <c r="X3043" s="413"/>
      <c r="Y3043" s="413"/>
      <c r="Z3043" s="412"/>
      <c r="AA3043" s="412"/>
      <c r="AB3043" s="422"/>
      <c r="AC3043" s="412"/>
      <c r="AD3043" s="412"/>
      <c r="AE3043" s="412"/>
      <c r="AF3043" s="412"/>
      <c r="AG3043" s="412"/>
      <c r="AH3043" s="412"/>
      <c r="AI3043" s="413"/>
    </row>
    <row r="3044" spans="1:35" s="154" customFormat="1">
      <c r="A3044" s="413"/>
      <c r="B3044" s="413"/>
      <c r="C3044" s="426"/>
      <c r="D3044" s="413"/>
      <c r="E3044" s="413"/>
      <c r="F3044" s="413"/>
      <c r="G3044" s="419"/>
      <c r="H3044" s="419"/>
      <c r="I3044" s="413"/>
      <c r="J3044" s="420"/>
      <c r="K3044" s="413"/>
      <c r="L3044" s="413"/>
      <c r="M3044" s="413"/>
      <c r="N3044" s="421"/>
      <c r="O3044" s="421"/>
      <c r="P3044" s="414"/>
      <c r="Q3044" s="413"/>
      <c r="R3044" s="413"/>
      <c r="S3044" s="413"/>
      <c r="T3044" s="413"/>
      <c r="U3044" s="412"/>
      <c r="V3044" s="412"/>
      <c r="W3044" s="413"/>
      <c r="X3044" s="413"/>
      <c r="Y3044" s="413"/>
      <c r="Z3044" s="412"/>
      <c r="AA3044" s="412"/>
      <c r="AB3044" s="422"/>
      <c r="AC3044" s="412"/>
      <c r="AD3044" s="412"/>
      <c r="AE3044" s="412"/>
      <c r="AF3044" s="412"/>
      <c r="AG3044" s="412"/>
      <c r="AH3044" s="412"/>
      <c r="AI3044" s="413"/>
    </row>
    <row r="3045" spans="1:35" s="154" customFormat="1">
      <c r="A3045" s="413"/>
      <c r="B3045" s="413"/>
      <c r="C3045" s="426"/>
      <c r="D3045" s="413"/>
      <c r="E3045" s="413"/>
      <c r="F3045" s="413"/>
      <c r="G3045" s="419"/>
      <c r="H3045" s="419"/>
      <c r="I3045" s="413"/>
      <c r="J3045" s="420"/>
      <c r="K3045" s="413"/>
      <c r="L3045" s="413"/>
      <c r="M3045" s="413"/>
      <c r="N3045" s="421"/>
      <c r="O3045" s="421"/>
      <c r="P3045" s="414"/>
      <c r="Q3045" s="413"/>
      <c r="R3045" s="413"/>
      <c r="S3045" s="413"/>
      <c r="T3045" s="413"/>
      <c r="U3045" s="412"/>
      <c r="V3045" s="412"/>
      <c r="W3045" s="413"/>
      <c r="X3045" s="413"/>
      <c r="Y3045" s="413"/>
      <c r="Z3045" s="412"/>
      <c r="AA3045" s="412"/>
      <c r="AB3045" s="422"/>
      <c r="AC3045" s="412"/>
      <c r="AD3045" s="412"/>
      <c r="AE3045" s="412"/>
      <c r="AF3045" s="412"/>
      <c r="AG3045" s="412"/>
      <c r="AH3045" s="412"/>
      <c r="AI3045" s="413"/>
    </row>
    <row r="3046" spans="1:35" s="154" customFormat="1">
      <c r="A3046" s="413"/>
      <c r="B3046" s="413"/>
      <c r="C3046" s="426"/>
      <c r="D3046" s="413"/>
      <c r="E3046" s="413"/>
      <c r="F3046" s="413"/>
      <c r="G3046" s="419"/>
      <c r="H3046" s="419"/>
      <c r="I3046" s="413"/>
      <c r="J3046" s="420"/>
      <c r="K3046" s="413"/>
      <c r="L3046" s="413"/>
      <c r="M3046" s="413"/>
      <c r="N3046" s="421"/>
      <c r="O3046" s="421"/>
      <c r="P3046" s="414"/>
      <c r="Q3046" s="413"/>
      <c r="R3046" s="413"/>
      <c r="S3046" s="413"/>
      <c r="T3046" s="413"/>
      <c r="U3046" s="412"/>
      <c r="V3046" s="412"/>
      <c r="W3046" s="413"/>
      <c r="X3046" s="413"/>
      <c r="Y3046" s="413"/>
      <c r="Z3046" s="412"/>
      <c r="AA3046" s="412"/>
      <c r="AB3046" s="422"/>
      <c r="AC3046" s="412"/>
      <c r="AD3046" s="412"/>
      <c r="AE3046" s="412"/>
      <c r="AF3046" s="412"/>
      <c r="AG3046" s="412"/>
      <c r="AH3046" s="412"/>
      <c r="AI3046" s="413"/>
    </row>
    <row r="3047" spans="1:35" s="154" customFormat="1">
      <c r="A3047" s="413"/>
      <c r="B3047" s="413"/>
      <c r="C3047" s="426"/>
      <c r="D3047" s="413"/>
      <c r="E3047" s="413"/>
      <c r="F3047" s="413"/>
      <c r="G3047" s="419"/>
      <c r="H3047" s="419"/>
      <c r="I3047" s="413"/>
      <c r="J3047" s="420"/>
      <c r="K3047" s="413"/>
      <c r="L3047" s="413"/>
      <c r="M3047" s="413"/>
      <c r="N3047" s="421"/>
      <c r="O3047" s="421"/>
      <c r="P3047" s="414"/>
      <c r="Q3047" s="413"/>
      <c r="R3047" s="413"/>
      <c r="S3047" s="413"/>
      <c r="T3047" s="413"/>
      <c r="U3047" s="412"/>
      <c r="V3047" s="412"/>
      <c r="W3047" s="413"/>
      <c r="X3047" s="413"/>
      <c r="Y3047" s="413"/>
      <c r="Z3047" s="412"/>
      <c r="AA3047" s="412"/>
      <c r="AB3047" s="422"/>
      <c r="AC3047" s="412"/>
      <c r="AD3047" s="412"/>
      <c r="AE3047" s="412"/>
      <c r="AF3047" s="412"/>
      <c r="AG3047" s="412"/>
      <c r="AH3047" s="412"/>
      <c r="AI3047" s="413"/>
    </row>
    <row r="3048" spans="1:35" s="154" customFormat="1">
      <c r="A3048" s="413"/>
      <c r="B3048" s="413"/>
      <c r="C3048" s="426"/>
      <c r="D3048" s="413"/>
      <c r="E3048" s="413"/>
      <c r="F3048" s="413"/>
      <c r="G3048" s="419"/>
      <c r="H3048" s="419"/>
      <c r="I3048" s="413"/>
      <c r="J3048" s="420"/>
      <c r="K3048" s="413"/>
      <c r="L3048" s="413"/>
      <c r="M3048" s="413"/>
      <c r="N3048" s="421"/>
      <c r="O3048" s="421"/>
      <c r="P3048" s="414"/>
      <c r="Q3048" s="413"/>
      <c r="R3048" s="412"/>
      <c r="S3048" s="413"/>
      <c r="T3048" s="413"/>
      <c r="U3048" s="412"/>
      <c r="V3048" s="412"/>
      <c r="W3048" s="413"/>
      <c r="X3048" s="413"/>
      <c r="Y3048" s="413"/>
      <c r="Z3048" s="412"/>
      <c r="AA3048" s="412"/>
      <c r="AB3048" s="422"/>
      <c r="AC3048" s="412"/>
      <c r="AD3048" s="412"/>
      <c r="AE3048" s="412"/>
      <c r="AF3048" s="412"/>
      <c r="AG3048" s="412"/>
      <c r="AH3048" s="412"/>
      <c r="AI3048" s="413"/>
    </row>
    <row r="3049" spans="1:35" s="154" customFormat="1">
      <c r="A3049" s="413"/>
      <c r="B3049" s="413"/>
      <c r="C3049" s="426"/>
      <c r="D3049" s="413"/>
      <c r="E3049" s="413"/>
      <c r="F3049" s="413"/>
      <c r="G3049" s="419"/>
      <c r="H3049" s="419"/>
      <c r="I3049" s="413"/>
      <c r="J3049" s="420"/>
      <c r="K3049" s="413"/>
      <c r="L3049" s="413"/>
      <c r="M3049" s="413"/>
      <c r="N3049" s="421"/>
      <c r="O3049" s="421"/>
      <c r="P3049" s="414"/>
      <c r="Q3049" s="413"/>
      <c r="R3049" s="413"/>
      <c r="S3049" s="413"/>
      <c r="T3049" s="413"/>
      <c r="U3049" s="412"/>
      <c r="V3049" s="412"/>
      <c r="W3049" s="413"/>
      <c r="X3049" s="413"/>
      <c r="Y3049" s="413"/>
      <c r="Z3049" s="412"/>
      <c r="AA3049" s="412"/>
      <c r="AB3049" s="422"/>
      <c r="AC3049" s="412"/>
      <c r="AD3049" s="412"/>
      <c r="AE3049" s="412"/>
      <c r="AF3049" s="412"/>
      <c r="AG3049" s="412"/>
      <c r="AH3049" s="412"/>
      <c r="AI3049" s="413"/>
    </row>
    <row r="3050" spans="1:35" s="154" customFormat="1">
      <c r="A3050" s="413"/>
      <c r="B3050" s="413"/>
      <c r="C3050" s="426"/>
      <c r="D3050" s="413"/>
      <c r="E3050" s="413"/>
      <c r="F3050" s="413"/>
      <c r="G3050" s="419"/>
      <c r="H3050" s="419"/>
      <c r="I3050" s="413"/>
      <c r="J3050" s="420"/>
      <c r="K3050" s="413"/>
      <c r="L3050" s="413"/>
      <c r="M3050" s="413"/>
      <c r="N3050" s="421"/>
      <c r="O3050" s="421"/>
      <c r="P3050" s="414"/>
      <c r="Q3050" s="413"/>
      <c r="R3050" s="412"/>
      <c r="S3050" s="413"/>
      <c r="T3050" s="413"/>
      <c r="U3050" s="412"/>
      <c r="V3050" s="412"/>
      <c r="W3050" s="413"/>
      <c r="X3050" s="413"/>
      <c r="Y3050" s="413"/>
      <c r="Z3050" s="412"/>
      <c r="AA3050" s="412"/>
      <c r="AB3050" s="422"/>
      <c r="AC3050" s="412"/>
      <c r="AD3050" s="412"/>
      <c r="AE3050" s="412"/>
      <c r="AF3050" s="412"/>
      <c r="AG3050" s="412"/>
      <c r="AH3050" s="412"/>
      <c r="AI3050" s="413"/>
    </row>
    <row r="3051" spans="1:35" s="154" customFormat="1">
      <c r="A3051" s="413"/>
      <c r="B3051" s="413"/>
      <c r="C3051" s="426"/>
      <c r="D3051" s="413"/>
      <c r="E3051" s="413"/>
      <c r="F3051" s="413"/>
      <c r="G3051" s="419"/>
      <c r="H3051" s="419"/>
      <c r="I3051" s="413"/>
      <c r="J3051" s="420"/>
      <c r="K3051" s="413"/>
      <c r="L3051" s="413"/>
      <c r="M3051" s="413"/>
      <c r="N3051" s="421"/>
      <c r="O3051" s="421"/>
      <c r="P3051" s="414"/>
      <c r="Q3051" s="413"/>
      <c r="R3051" s="413"/>
      <c r="S3051" s="413"/>
      <c r="T3051" s="413"/>
      <c r="U3051" s="412"/>
      <c r="V3051" s="412"/>
      <c r="W3051" s="413"/>
      <c r="X3051" s="413"/>
      <c r="Y3051" s="413"/>
      <c r="Z3051" s="413"/>
      <c r="AA3051" s="413"/>
      <c r="AB3051" s="422"/>
      <c r="AC3051" s="413"/>
      <c r="AD3051" s="428"/>
      <c r="AE3051" s="413"/>
      <c r="AF3051" s="412"/>
      <c r="AG3051" s="412"/>
      <c r="AH3051" s="413"/>
      <c r="AI3051" s="413"/>
    </row>
    <row r="3052" spans="1:35" s="154" customFormat="1">
      <c r="A3052" s="413"/>
      <c r="B3052" s="413"/>
      <c r="C3052" s="426"/>
      <c r="D3052" s="413"/>
      <c r="E3052" s="423"/>
      <c r="F3052" s="413"/>
      <c r="G3052" s="419"/>
      <c r="H3052" s="419"/>
      <c r="I3052" s="413"/>
      <c r="J3052" s="420"/>
      <c r="K3052" s="413"/>
      <c r="L3052" s="413"/>
      <c r="M3052" s="413"/>
      <c r="N3052" s="421"/>
      <c r="O3052" s="421"/>
      <c r="P3052" s="414"/>
      <c r="Q3052" s="413"/>
      <c r="R3052" s="413"/>
      <c r="S3052" s="413"/>
      <c r="T3052" s="413"/>
      <c r="U3052" s="412"/>
      <c r="V3052" s="412"/>
      <c r="W3052" s="413"/>
      <c r="X3052" s="413"/>
      <c r="Y3052" s="413"/>
      <c r="Z3052" s="413"/>
      <c r="AA3052" s="413"/>
      <c r="AB3052" s="422"/>
      <c r="AC3052" s="413"/>
      <c r="AD3052" s="428"/>
      <c r="AE3052" s="413"/>
      <c r="AF3052" s="412"/>
      <c r="AG3052" s="412"/>
      <c r="AH3052" s="413"/>
      <c r="AI3052" s="413"/>
    </row>
    <row r="3053" spans="1:35" s="154" customFormat="1">
      <c r="A3053" s="413"/>
      <c r="B3053" s="413"/>
      <c r="C3053" s="426"/>
      <c r="D3053" s="413"/>
      <c r="E3053" s="423"/>
      <c r="F3053" s="413"/>
      <c r="G3053" s="419"/>
      <c r="H3053" s="419"/>
      <c r="I3053" s="413"/>
      <c r="J3053" s="420"/>
      <c r="K3053" s="413"/>
      <c r="L3053" s="413"/>
      <c r="M3053" s="413"/>
      <c r="N3053" s="421"/>
      <c r="O3053" s="421"/>
      <c r="P3053" s="414"/>
      <c r="Q3053" s="413"/>
      <c r="R3053" s="412"/>
      <c r="S3053" s="413"/>
      <c r="T3053" s="413"/>
      <c r="U3053" s="412"/>
      <c r="V3053" s="412"/>
      <c r="W3053" s="413"/>
      <c r="X3053" s="413"/>
      <c r="Y3053" s="413"/>
      <c r="Z3053" s="412"/>
      <c r="AA3053" s="412"/>
      <c r="AB3053" s="422"/>
      <c r="AC3053" s="412"/>
      <c r="AD3053" s="412"/>
      <c r="AE3053" s="412"/>
      <c r="AF3053" s="412"/>
      <c r="AG3053" s="412"/>
      <c r="AH3053" s="412"/>
      <c r="AI3053" s="413"/>
    </row>
    <row r="3054" spans="1:35" s="154" customFormat="1">
      <c r="A3054" s="413"/>
      <c r="B3054" s="413"/>
      <c r="C3054" s="426"/>
      <c r="D3054" s="413"/>
      <c r="E3054" s="423"/>
      <c r="F3054" s="413"/>
      <c r="G3054" s="419"/>
      <c r="H3054" s="419"/>
      <c r="I3054" s="413"/>
      <c r="J3054" s="420"/>
      <c r="K3054" s="413"/>
      <c r="L3054" s="413"/>
      <c r="M3054" s="413"/>
      <c r="N3054" s="421"/>
      <c r="O3054" s="421"/>
      <c r="P3054" s="414"/>
      <c r="Q3054" s="413"/>
      <c r="R3054" s="413"/>
      <c r="S3054" s="413"/>
      <c r="T3054" s="413"/>
      <c r="U3054" s="412"/>
      <c r="V3054" s="412"/>
      <c r="W3054" s="413"/>
      <c r="X3054" s="413"/>
      <c r="Y3054" s="413"/>
      <c r="Z3054" s="412"/>
      <c r="AA3054" s="412"/>
      <c r="AB3054" s="422"/>
      <c r="AC3054" s="412"/>
      <c r="AD3054" s="412"/>
      <c r="AE3054" s="412"/>
      <c r="AF3054" s="412"/>
      <c r="AG3054" s="412"/>
      <c r="AH3054" s="412"/>
      <c r="AI3054" s="413"/>
    </row>
    <row r="3055" spans="1:35" s="154" customFormat="1">
      <c r="A3055" s="413"/>
      <c r="B3055" s="413"/>
      <c r="C3055" s="426"/>
      <c r="D3055" s="413"/>
      <c r="E3055" s="423"/>
      <c r="F3055" s="413"/>
      <c r="G3055" s="419"/>
      <c r="H3055" s="419"/>
      <c r="I3055" s="413"/>
      <c r="J3055" s="420"/>
      <c r="K3055" s="413"/>
      <c r="L3055" s="413"/>
      <c r="M3055" s="413"/>
      <c r="N3055" s="421"/>
      <c r="O3055" s="421"/>
      <c r="P3055" s="414"/>
      <c r="Q3055" s="413"/>
      <c r="R3055" s="412"/>
      <c r="S3055" s="413"/>
      <c r="T3055" s="413"/>
      <c r="U3055" s="412"/>
      <c r="V3055" s="412"/>
      <c r="W3055" s="413"/>
      <c r="X3055" s="413"/>
      <c r="Y3055" s="413"/>
      <c r="Z3055" s="412"/>
      <c r="AA3055" s="412"/>
      <c r="AB3055" s="422"/>
      <c r="AC3055" s="412"/>
      <c r="AD3055" s="412"/>
      <c r="AE3055" s="412"/>
      <c r="AF3055" s="412"/>
      <c r="AG3055" s="412"/>
      <c r="AH3055" s="412"/>
      <c r="AI3055" s="413"/>
    </row>
    <row r="3056" spans="1:35" s="154" customFormat="1">
      <c r="A3056" s="413"/>
      <c r="B3056" s="413"/>
      <c r="C3056" s="426"/>
      <c r="D3056" s="413"/>
      <c r="E3056" s="423"/>
      <c r="F3056" s="413"/>
      <c r="G3056" s="419"/>
      <c r="H3056" s="419"/>
      <c r="I3056" s="413"/>
      <c r="J3056" s="420"/>
      <c r="K3056" s="413"/>
      <c r="L3056" s="413"/>
      <c r="M3056" s="413"/>
      <c r="N3056" s="421"/>
      <c r="O3056" s="421"/>
      <c r="P3056" s="414"/>
      <c r="Q3056" s="413"/>
      <c r="R3056" s="413"/>
      <c r="S3056" s="413"/>
      <c r="T3056" s="413"/>
      <c r="U3056" s="412"/>
      <c r="V3056" s="412"/>
      <c r="W3056" s="413"/>
      <c r="X3056" s="413"/>
      <c r="Y3056" s="413"/>
      <c r="Z3056" s="413"/>
      <c r="AA3056" s="413"/>
      <c r="AB3056" s="422"/>
      <c r="AC3056" s="413"/>
      <c r="AD3056" s="428"/>
      <c r="AE3056" s="413"/>
      <c r="AF3056" s="412"/>
      <c r="AG3056" s="412"/>
      <c r="AH3056" s="413"/>
      <c r="AI3056" s="413"/>
    </row>
    <row r="3057" spans="1:35" s="154" customFormat="1">
      <c r="A3057" s="413"/>
      <c r="B3057" s="413"/>
      <c r="C3057" s="426"/>
      <c r="D3057" s="413"/>
      <c r="E3057" s="413"/>
      <c r="F3057" s="413"/>
      <c r="G3057" s="419"/>
      <c r="H3057" s="419"/>
      <c r="I3057" s="413"/>
      <c r="J3057" s="420"/>
      <c r="K3057" s="413"/>
      <c r="L3057" s="413"/>
      <c r="M3057" s="413"/>
      <c r="N3057" s="421"/>
      <c r="O3057" s="421"/>
      <c r="P3057" s="414"/>
      <c r="Q3057" s="413"/>
      <c r="R3057" s="413"/>
      <c r="S3057" s="413"/>
      <c r="T3057" s="413"/>
      <c r="U3057" s="412"/>
      <c r="V3057" s="412"/>
      <c r="W3057" s="413"/>
      <c r="X3057" s="413"/>
      <c r="Y3057" s="413"/>
      <c r="Z3057" s="412"/>
      <c r="AA3057" s="412"/>
      <c r="AB3057" s="422"/>
      <c r="AC3057" s="412"/>
      <c r="AD3057" s="412"/>
      <c r="AE3057" s="412"/>
      <c r="AF3057" s="412"/>
      <c r="AG3057" s="412"/>
      <c r="AH3057" s="412"/>
      <c r="AI3057" s="413"/>
    </row>
    <row r="3058" spans="1:35" s="154" customFormat="1">
      <c r="A3058" s="413"/>
      <c r="B3058" s="413"/>
      <c r="C3058" s="426"/>
      <c r="D3058" s="413"/>
      <c r="E3058" s="413"/>
      <c r="F3058" s="413"/>
      <c r="G3058" s="419"/>
      <c r="H3058" s="419"/>
      <c r="I3058" s="413"/>
      <c r="J3058" s="420"/>
      <c r="K3058" s="413"/>
      <c r="L3058" s="413"/>
      <c r="M3058" s="413"/>
      <c r="N3058" s="421"/>
      <c r="O3058" s="421"/>
      <c r="P3058" s="414"/>
      <c r="Q3058" s="413"/>
      <c r="R3058" s="412"/>
      <c r="S3058" s="413"/>
      <c r="T3058" s="413"/>
      <c r="U3058" s="412"/>
      <c r="V3058" s="412"/>
      <c r="W3058" s="413"/>
      <c r="X3058" s="413"/>
      <c r="Y3058" s="413"/>
      <c r="Z3058" s="413"/>
      <c r="AA3058" s="413"/>
      <c r="AB3058" s="422"/>
      <c r="AC3058" s="413"/>
      <c r="AD3058" s="428"/>
      <c r="AE3058" s="413"/>
      <c r="AF3058" s="412"/>
      <c r="AG3058" s="412"/>
      <c r="AH3058" s="413"/>
      <c r="AI3058" s="413"/>
    </row>
    <row r="3059" spans="1:35" s="154" customFormat="1">
      <c r="A3059" s="413"/>
      <c r="B3059" s="413"/>
      <c r="C3059" s="426"/>
      <c r="D3059" s="413"/>
      <c r="E3059" s="413"/>
      <c r="F3059" s="413"/>
      <c r="G3059" s="419"/>
      <c r="H3059" s="419"/>
      <c r="I3059" s="413"/>
      <c r="J3059" s="420"/>
      <c r="K3059" s="413"/>
      <c r="L3059" s="413"/>
      <c r="M3059" s="413"/>
      <c r="N3059" s="421"/>
      <c r="O3059" s="421"/>
      <c r="P3059" s="414"/>
      <c r="Q3059" s="413"/>
      <c r="R3059" s="413"/>
      <c r="S3059" s="413"/>
      <c r="T3059" s="413"/>
      <c r="U3059" s="412"/>
      <c r="V3059" s="412"/>
      <c r="W3059" s="413"/>
      <c r="X3059" s="413"/>
      <c r="Y3059" s="413"/>
      <c r="Z3059" s="413"/>
      <c r="AA3059" s="413"/>
      <c r="AB3059" s="422"/>
      <c r="AC3059" s="413"/>
      <c r="AD3059" s="428"/>
      <c r="AE3059" s="413"/>
      <c r="AF3059" s="412"/>
      <c r="AG3059" s="412"/>
      <c r="AH3059" s="413"/>
      <c r="AI3059" s="413"/>
    </row>
    <row r="3060" spans="1:35" s="154" customFormat="1">
      <c r="A3060" s="413"/>
      <c r="B3060" s="413"/>
      <c r="C3060" s="426"/>
      <c r="D3060" s="413"/>
      <c r="E3060" s="423"/>
      <c r="F3060" s="413"/>
      <c r="G3060" s="419"/>
      <c r="H3060" s="419"/>
      <c r="I3060" s="413"/>
      <c r="J3060" s="420"/>
      <c r="K3060" s="413"/>
      <c r="L3060" s="413"/>
      <c r="M3060" s="413"/>
      <c r="N3060" s="421"/>
      <c r="O3060" s="421"/>
      <c r="P3060" s="414"/>
      <c r="Q3060" s="413"/>
      <c r="R3060" s="412"/>
      <c r="S3060" s="413"/>
      <c r="T3060" s="413"/>
      <c r="U3060" s="412"/>
      <c r="V3060" s="412"/>
      <c r="W3060" s="413"/>
      <c r="X3060" s="413"/>
      <c r="Y3060" s="413"/>
      <c r="Z3060" s="412"/>
      <c r="AA3060" s="412"/>
      <c r="AB3060" s="422"/>
      <c r="AC3060" s="412"/>
      <c r="AD3060" s="412"/>
      <c r="AE3060" s="412"/>
      <c r="AF3060" s="412"/>
      <c r="AG3060" s="412"/>
      <c r="AH3060" s="412"/>
      <c r="AI3060" s="413"/>
    </row>
    <row r="3061" spans="1:35" s="154" customFormat="1">
      <c r="A3061" s="413"/>
      <c r="B3061" s="413"/>
      <c r="C3061" s="426"/>
      <c r="D3061" s="413"/>
      <c r="E3061" s="423"/>
      <c r="F3061" s="413"/>
      <c r="G3061" s="419"/>
      <c r="H3061" s="419"/>
      <c r="I3061" s="413"/>
      <c r="J3061" s="420"/>
      <c r="K3061" s="413"/>
      <c r="L3061" s="413"/>
      <c r="M3061" s="413"/>
      <c r="N3061" s="421"/>
      <c r="O3061" s="421"/>
      <c r="P3061" s="414"/>
      <c r="Q3061" s="413"/>
      <c r="R3061" s="413"/>
      <c r="S3061" s="413"/>
      <c r="T3061" s="413"/>
      <c r="U3061" s="412"/>
      <c r="V3061" s="412"/>
      <c r="W3061" s="413"/>
      <c r="X3061" s="413"/>
      <c r="Y3061" s="413"/>
      <c r="Z3061" s="412"/>
      <c r="AA3061" s="412"/>
      <c r="AB3061" s="422"/>
      <c r="AC3061" s="412"/>
      <c r="AD3061" s="412"/>
      <c r="AE3061" s="412"/>
      <c r="AF3061" s="412"/>
      <c r="AG3061" s="412"/>
      <c r="AH3061" s="412"/>
      <c r="AI3061" s="413"/>
    </row>
    <row r="3062" spans="1:35" s="154" customFormat="1">
      <c r="A3062" s="413"/>
      <c r="B3062" s="413"/>
      <c r="C3062" s="426"/>
      <c r="D3062" s="413"/>
      <c r="E3062" s="423"/>
      <c r="F3062" s="413"/>
      <c r="G3062" s="419"/>
      <c r="H3062" s="419"/>
      <c r="I3062" s="413"/>
      <c r="J3062" s="420"/>
      <c r="K3062" s="413"/>
      <c r="L3062" s="413"/>
      <c r="M3062" s="413"/>
      <c r="N3062" s="421"/>
      <c r="O3062" s="421"/>
      <c r="P3062" s="414"/>
      <c r="Q3062" s="413"/>
      <c r="R3062" s="413"/>
      <c r="S3062" s="413"/>
      <c r="T3062" s="413"/>
      <c r="U3062" s="412"/>
      <c r="V3062" s="412"/>
      <c r="W3062" s="413"/>
      <c r="X3062" s="413"/>
      <c r="Y3062" s="413"/>
      <c r="Z3062" s="412"/>
      <c r="AA3062" s="412"/>
      <c r="AB3062" s="422"/>
      <c r="AC3062" s="412"/>
      <c r="AD3062" s="412"/>
      <c r="AE3062" s="412"/>
      <c r="AF3062" s="412"/>
      <c r="AG3062" s="412"/>
      <c r="AH3062" s="412"/>
      <c r="AI3062" s="413"/>
    </row>
    <row r="3063" spans="1:35" s="154" customFormat="1">
      <c r="A3063" s="413"/>
      <c r="B3063" s="413"/>
      <c r="C3063" s="426"/>
      <c r="D3063" s="413"/>
      <c r="E3063" s="423"/>
      <c r="F3063" s="413"/>
      <c r="G3063" s="419"/>
      <c r="H3063" s="419"/>
      <c r="I3063" s="413"/>
      <c r="J3063" s="420"/>
      <c r="K3063" s="413"/>
      <c r="L3063" s="413"/>
      <c r="M3063" s="413"/>
      <c r="N3063" s="421"/>
      <c r="O3063" s="421"/>
      <c r="P3063" s="414"/>
      <c r="Q3063" s="413"/>
      <c r="R3063" s="412"/>
      <c r="S3063" s="413"/>
      <c r="T3063" s="413"/>
      <c r="U3063" s="412"/>
      <c r="V3063" s="412"/>
      <c r="W3063" s="413"/>
      <c r="X3063" s="413"/>
      <c r="Y3063" s="413"/>
      <c r="Z3063" s="412"/>
      <c r="AA3063" s="412"/>
      <c r="AB3063" s="422"/>
      <c r="AC3063" s="412"/>
      <c r="AD3063" s="412"/>
      <c r="AE3063" s="412"/>
      <c r="AF3063" s="412"/>
      <c r="AG3063" s="412"/>
      <c r="AH3063" s="412"/>
      <c r="AI3063" s="413"/>
    </row>
    <row r="3064" spans="1:35" s="154" customFormat="1">
      <c r="A3064" s="413"/>
      <c r="B3064" s="413"/>
      <c r="C3064" s="426"/>
      <c r="D3064" s="413"/>
      <c r="E3064" s="423"/>
      <c r="F3064" s="413"/>
      <c r="G3064" s="419"/>
      <c r="H3064" s="419"/>
      <c r="I3064" s="413"/>
      <c r="J3064" s="420"/>
      <c r="K3064" s="413"/>
      <c r="L3064" s="413"/>
      <c r="M3064" s="413"/>
      <c r="N3064" s="421"/>
      <c r="O3064" s="421"/>
      <c r="P3064" s="414"/>
      <c r="Q3064" s="413"/>
      <c r="R3064" s="412"/>
      <c r="S3064" s="413"/>
      <c r="T3064" s="413"/>
      <c r="U3064" s="412"/>
      <c r="V3064" s="412"/>
      <c r="W3064" s="413"/>
      <c r="X3064" s="413"/>
      <c r="Y3064" s="413"/>
      <c r="Z3064" s="412"/>
      <c r="AA3064" s="412"/>
      <c r="AB3064" s="422"/>
      <c r="AC3064" s="412"/>
      <c r="AD3064" s="412"/>
      <c r="AE3064" s="412"/>
      <c r="AF3064" s="412"/>
      <c r="AG3064" s="412"/>
      <c r="AH3064" s="412"/>
      <c r="AI3064" s="413"/>
    </row>
    <row r="3065" spans="1:35" s="154" customFormat="1">
      <c r="A3065" s="413"/>
      <c r="B3065" s="413"/>
      <c r="C3065" s="426"/>
      <c r="D3065" s="413"/>
      <c r="E3065" s="423"/>
      <c r="F3065" s="413"/>
      <c r="G3065" s="419"/>
      <c r="H3065" s="419"/>
      <c r="I3065" s="413"/>
      <c r="J3065" s="420"/>
      <c r="K3065" s="413"/>
      <c r="L3065" s="413"/>
      <c r="M3065" s="413"/>
      <c r="N3065" s="421"/>
      <c r="O3065" s="421"/>
      <c r="P3065" s="414"/>
      <c r="Q3065" s="413"/>
      <c r="R3065" s="413"/>
      <c r="S3065" s="413"/>
      <c r="T3065" s="413"/>
      <c r="U3065" s="412"/>
      <c r="V3065" s="412"/>
      <c r="W3065" s="413"/>
      <c r="X3065" s="413"/>
      <c r="Y3065" s="413"/>
      <c r="Z3065" s="413"/>
      <c r="AA3065" s="413"/>
      <c r="AB3065" s="422"/>
      <c r="AC3065" s="413"/>
      <c r="AD3065" s="428"/>
      <c r="AE3065" s="413"/>
      <c r="AF3065" s="412"/>
      <c r="AG3065" s="412"/>
      <c r="AH3065" s="413"/>
      <c r="AI3065" s="413"/>
    </row>
    <row r="3066" spans="1:35" s="154" customFormat="1">
      <c r="A3066" s="413"/>
      <c r="B3066" s="413"/>
      <c r="C3066" s="426"/>
      <c r="D3066" s="413"/>
      <c r="E3066" s="423"/>
      <c r="F3066" s="413"/>
      <c r="G3066" s="419"/>
      <c r="H3066" s="419"/>
      <c r="I3066" s="413"/>
      <c r="J3066" s="420"/>
      <c r="K3066" s="413"/>
      <c r="L3066" s="413"/>
      <c r="M3066" s="413"/>
      <c r="N3066" s="421"/>
      <c r="O3066" s="421"/>
      <c r="P3066" s="414"/>
      <c r="Q3066" s="413"/>
      <c r="R3066" s="413"/>
      <c r="S3066" s="413"/>
      <c r="T3066" s="413"/>
      <c r="U3066" s="412"/>
      <c r="V3066" s="412"/>
      <c r="W3066" s="413"/>
      <c r="X3066" s="413"/>
      <c r="Y3066" s="413"/>
      <c r="Z3066" s="412"/>
      <c r="AA3066" s="412"/>
      <c r="AB3066" s="422"/>
      <c r="AC3066" s="412"/>
      <c r="AD3066" s="412"/>
      <c r="AE3066" s="412"/>
      <c r="AF3066" s="412"/>
      <c r="AG3066" s="412"/>
      <c r="AH3066" s="412"/>
      <c r="AI3066" s="413"/>
    </row>
    <row r="3067" spans="1:35" s="154" customFormat="1">
      <c r="A3067" s="413"/>
      <c r="B3067" s="413"/>
      <c r="C3067" s="426"/>
      <c r="D3067" s="413"/>
      <c r="E3067" s="423"/>
      <c r="F3067" s="413"/>
      <c r="G3067" s="419"/>
      <c r="H3067" s="419"/>
      <c r="I3067" s="413"/>
      <c r="J3067" s="420"/>
      <c r="K3067" s="413"/>
      <c r="L3067" s="413"/>
      <c r="M3067" s="413"/>
      <c r="N3067" s="421"/>
      <c r="O3067" s="421"/>
      <c r="P3067" s="414"/>
      <c r="Q3067" s="413"/>
      <c r="R3067" s="412"/>
      <c r="S3067" s="413"/>
      <c r="T3067" s="413"/>
      <c r="U3067" s="412"/>
      <c r="V3067" s="412"/>
      <c r="W3067" s="413"/>
      <c r="X3067" s="413"/>
      <c r="Y3067" s="413"/>
      <c r="Z3067" s="412"/>
      <c r="AA3067" s="412"/>
      <c r="AB3067" s="422"/>
      <c r="AC3067" s="412"/>
      <c r="AD3067" s="412"/>
      <c r="AE3067" s="412"/>
      <c r="AF3067" s="412"/>
      <c r="AG3067" s="412"/>
      <c r="AH3067" s="412"/>
      <c r="AI3067" s="413"/>
    </row>
    <row r="3068" spans="1:35" s="154" customFormat="1">
      <c r="A3068" s="413"/>
      <c r="B3068" s="413"/>
      <c r="C3068" s="426"/>
      <c r="D3068" s="413"/>
      <c r="E3068" s="423"/>
      <c r="F3068" s="413"/>
      <c r="G3068" s="419"/>
      <c r="H3068" s="419"/>
      <c r="I3068" s="413"/>
      <c r="J3068" s="420"/>
      <c r="K3068" s="413"/>
      <c r="L3068" s="413"/>
      <c r="M3068" s="413"/>
      <c r="N3068" s="421"/>
      <c r="O3068" s="421"/>
      <c r="P3068" s="414"/>
      <c r="Q3068" s="413"/>
      <c r="R3068" s="413"/>
      <c r="S3068" s="413"/>
      <c r="T3068" s="413"/>
      <c r="U3068" s="412"/>
      <c r="V3068" s="412"/>
      <c r="W3068" s="413"/>
      <c r="X3068" s="413"/>
      <c r="Y3068" s="413"/>
      <c r="Z3068" s="412"/>
      <c r="AA3068" s="412"/>
      <c r="AB3068" s="422"/>
      <c r="AC3068" s="412"/>
      <c r="AD3068" s="412"/>
      <c r="AE3068" s="412"/>
      <c r="AF3068" s="412"/>
      <c r="AG3068" s="412"/>
      <c r="AH3068" s="412"/>
      <c r="AI3068" s="413"/>
    </row>
    <row r="3069" spans="1:35" s="154" customFormat="1">
      <c r="A3069" s="413"/>
      <c r="B3069" s="413"/>
      <c r="C3069" s="426"/>
      <c r="D3069" s="413"/>
      <c r="E3069" s="423"/>
      <c r="F3069" s="413"/>
      <c r="G3069" s="419"/>
      <c r="H3069" s="419"/>
      <c r="I3069" s="413"/>
      <c r="J3069" s="420"/>
      <c r="K3069" s="413"/>
      <c r="L3069" s="413"/>
      <c r="M3069" s="413"/>
      <c r="N3069" s="421"/>
      <c r="O3069" s="421"/>
      <c r="P3069" s="414"/>
      <c r="Q3069" s="413"/>
      <c r="R3069" s="412"/>
      <c r="S3069" s="413"/>
      <c r="T3069" s="413"/>
      <c r="U3069" s="412"/>
      <c r="V3069" s="412"/>
      <c r="W3069" s="413"/>
      <c r="X3069" s="413"/>
      <c r="Y3069" s="413"/>
      <c r="Z3069" s="412"/>
      <c r="AA3069" s="412"/>
      <c r="AB3069" s="422"/>
      <c r="AC3069" s="412"/>
      <c r="AD3069" s="412"/>
      <c r="AE3069" s="412"/>
      <c r="AF3069" s="412"/>
      <c r="AG3069" s="412"/>
      <c r="AH3069" s="412"/>
      <c r="AI3069" s="413"/>
    </row>
    <row r="3070" spans="1:35" s="154" customFormat="1">
      <c r="A3070" s="413"/>
      <c r="B3070" s="413"/>
      <c r="C3070" s="426"/>
      <c r="D3070" s="413"/>
      <c r="E3070" s="423"/>
      <c r="F3070" s="413"/>
      <c r="G3070" s="419"/>
      <c r="H3070" s="419"/>
      <c r="I3070" s="413"/>
      <c r="J3070" s="420"/>
      <c r="K3070" s="413"/>
      <c r="L3070" s="413"/>
      <c r="M3070" s="413"/>
      <c r="N3070" s="421"/>
      <c r="O3070" s="421"/>
      <c r="P3070" s="414"/>
      <c r="Q3070" s="413"/>
      <c r="R3070" s="413"/>
      <c r="S3070" s="413"/>
      <c r="T3070" s="413"/>
      <c r="U3070" s="412"/>
      <c r="V3070" s="412"/>
      <c r="W3070" s="413"/>
      <c r="X3070" s="413"/>
      <c r="Y3070" s="413"/>
      <c r="Z3070" s="412"/>
      <c r="AA3070" s="412"/>
      <c r="AB3070" s="422"/>
      <c r="AC3070" s="412"/>
      <c r="AD3070" s="412"/>
      <c r="AE3070" s="412"/>
      <c r="AF3070" s="412"/>
      <c r="AG3070" s="412"/>
      <c r="AH3070" s="412"/>
      <c r="AI3070" s="413"/>
    </row>
    <row r="3071" spans="1:35" s="154" customFormat="1">
      <c r="A3071" s="413"/>
      <c r="B3071" s="413"/>
      <c r="C3071" s="426"/>
      <c r="D3071" s="413"/>
      <c r="E3071" s="423"/>
      <c r="F3071" s="413"/>
      <c r="G3071" s="419"/>
      <c r="H3071" s="419"/>
      <c r="I3071" s="413"/>
      <c r="J3071" s="420"/>
      <c r="K3071" s="413"/>
      <c r="L3071" s="413"/>
      <c r="M3071" s="413"/>
      <c r="N3071" s="421"/>
      <c r="O3071" s="421"/>
      <c r="P3071" s="414"/>
      <c r="Q3071" s="413"/>
      <c r="R3071" s="412"/>
      <c r="S3071" s="413"/>
      <c r="T3071" s="413"/>
      <c r="U3071" s="412"/>
      <c r="V3071" s="412"/>
      <c r="W3071" s="413"/>
      <c r="X3071" s="413"/>
      <c r="Y3071" s="413"/>
      <c r="Z3071" s="412"/>
      <c r="AA3071" s="412"/>
      <c r="AB3071" s="422"/>
      <c r="AC3071" s="412"/>
      <c r="AD3071" s="412"/>
      <c r="AE3071" s="412"/>
      <c r="AF3071" s="412"/>
      <c r="AG3071" s="412"/>
      <c r="AH3071" s="412"/>
      <c r="AI3071" s="413"/>
    </row>
    <row r="3072" spans="1:35" s="154" customFormat="1">
      <c r="A3072" s="413"/>
      <c r="B3072" s="413"/>
      <c r="C3072" s="426"/>
      <c r="D3072" s="413"/>
      <c r="E3072" s="423"/>
      <c r="F3072" s="413"/>
      <c r="G3072" s="419"/>
      <c r="H3072" s="419"/>
      <c r="I3072" s="413"/>
      <c r="J3072" s="420"/>
      <c r="K3072" s="413"/>
      <c r="L3072" s="413"/>
      <c r="M3072" s="413"/>
      <c r="N3072" s="421"/>
      <c r="O3072" s="421"/>
      <c r="P3072" s="414"/>
      <c r="Q3072" s="413"/>
      <c r="R3072" s="413"/>
      <c r="S3072" s="413"/>
      <c r="T3072" s="413"/>
      <c r="U3072" s="412"/>
      <c r="V3072" s="412"/>
      <c r="W3072" s="413"/>
      <c r="X3072" s="413"/>
      <c r="Y3072" s="413"/>
      <c r="Z3072" s="412"/>
      <c r="AA3072" s="412"/>
      <c r="AB3072" s="422"/>
      <c r="AC3072" s="412"/>
      <c r="AD3072" s="412"/>
      <c r="AE3072" s="412"/>
      <c r="AF3072" s="412"/>
      <c r="AG3072" s="412"/>
      <c r="AH3072" s="412"/>
      <c r="AI3072" s="413"/>
    </row>
    <row r="3073" spans="1:35" s="154" customFormat="1">
      <c r="A3073" s="413"/>
      <c r="B3073" s="413"/>
      <c r="C3073" s="426"/>
      <c r="D3073" s="413"/>
      <c r="E3073" s="423"/>
      <c r="F3073" s="413"/>
      <c r="G3073" s="419"/>
      <c r="H3073" s="419"/>
      <c r="I3073" s="413"/>
      <c r="J3073" s="420"/>
      <c r="K3073" s="413"/>
      <c r="L3073" s="413"/>
      <c r="M3073" s="413"/>
      <c r="N3073" s="421"/>
      <c r="O3073" s="421"/>
      <c r="P3073" s="414"/>
      <c r="Q3073" s="413"/>
      <c r="R3073" s="412"/>
      <c r="S3073" s="413"/>
      <c r="T3073" s="413"/>
      <c r="U3073" s="412"/>
      <c r="V3073" s="412"/>
      <c r="W3073" s="413"/>
      <c r="X3073" s="413"/>
      <c r="Y3073" s="413"/>
      <c r="Z3073" s="412"/>
      <c r="AA3073" s="412"/>
      <c r="AB3073" s="422"/>
      <c r="AC3073" s="412"/>
      <c r="AD3073" s="412"/>
      <c r="AE3073" s="412"/>
      <c r="AF3073" s="412"/>
      <c r="AG3073" s="412"/>
      <c r="AH3073" s="412"/>
      <c r="AI3073" s="413"/>
    </row>
    <row r="3074" spans="1:35" s="154" customFormat="1">
      <c r="A3074" s="413"/>
      <c r="B3074" s="413"/>
      <c r="C3074" s="426"/>
      <c r="D3074" s="413"/>
      <c r="E3074" s="423"/>
      <c r="F3074" s="413"/>
      <c r="G3074" s="419"/>
      <c r="H3074" s="419"/>
      <c r="I3074" s="413"/>
      <c r="J3074" s="420"/>
      <c r="K3074" s="413"/>
      <c r="L3074" s="413"/>
      <c r="M3074" s="413"/>
      <c r="N3074" s="421"/>
      <c r="O3074" s="421"/>
      <c r="P3074" s="414"/>
      <c r="Q3074" s="413"/>
      <c r="R3074" s="413"/>
      <c r="S3074" s="413"/>
      <c r="T3074" s="413"/>
      <c r="U3074" s="412"/>
      <c r="V3074" s="412"/>
      <c r="W3074" s="413"/>
      <c r="X3074" s="413"/>
      <c r="Y3074" s="413"/>
      <c r="Z3074" s="412"/>
      <c r="AA3074" s="412"/>
      <c r="AB3074" s="422"/>
      <c r="AC3074" s="412"/>
      <c r="AD3074" s="412"/>
      <c r="AE3074" s="412"/>
      <c r="AF3074" s="412"/>
      <c r="AG3074" s="412"/>
      <c r="AH3074" s="412"/>
      <c r="AI3074" s="413"/>
    </row>
    <row r="3075" spans="1:35" s="154" customFormat="1">
      <c r="A3075" s="413"/>
      <c r="B3075" s="413"/>
      <c r="C3075" s="426"/>
      <c r="D3075" s="413"/>
      <c r="E3075" s="423"/>
      <c r="F3075" s="413"/>
      <c r="G3075" s="419"/>
      <c r="H3075" s="419"/>
      <c r="I3075" s="413"/>
      <c r="J3075" s="420"/>
      <c r="K3075" s="413"/>
      <c r="L3075" s="413"/>
      <c r="M3075" s="413"/>
      <c r="N3075" s="421"/>
      <c r="O3075" s="421"/>
      <c r="P3075" s="414"/>
      <c r="Q3075" s="413"/>
      <c r="R3075" s="412"/>
      <c r="S3075" s="413"/>
      <c r="T3075" s="413"/>
      <c r="U3075" s="412"/>
      <c r="V3075" s="412"/>
      <c r="W3075" s="413"/>
      <c r="X3075" s="413"/>
      <c r="Y3075" s="413"/>
      <c r="Z3075" s="412"/>
      <c r="AA3075" s="412"/>
      <c r="AB3075" s="422"/>
      <c r="AC3075" s="412"/>
      <c r="AD3075" s="412"/>
      <c r="AE3075" s="412"/>
      <c r="AF3075" s="412"/>
      <c r="AG3075" s="412"/>
      <c r="AH3075" s="412"/>
      <c r="AI3075" s="413"/>
    </row>
    <row r="3076" spans="1:35" s="154" customFormat="1">
      <c r="A3076" s="413"/>
      <c r="B3076" s="413"/>
      <c r="C3076" s="426"/>
      <c r="D3076" s="413"/>
      <c r="E3076" s="423"/>
      <c r="F3076" s="413"/>
      <c r="G3076" s="419"/>
      <c r="H3076" s="419"/>
      <c r="I3076" s="413"/>
      <c r="J3076" s="420"/>
      <c r="K3076" s="413"/>
      <c r="L3076" s="413"/>
      <c r="M3076" s="413"/>
      <c r="N3076" s="421"/>
      <c r="O3076" s="421"/>
      <c r="P3076" s="414"/>
      <c r="Q3076" s="413"/>
      <c r="R3076" s="413"/>
      <c r="S3076" s="413"/>
      <c r="T3076" s="413"/>
      <c r="U3076" s="412"/>
      <c r="V3076" s="412"/>
      <c r="W3076" s="413"/>
      <c r="X3076" s="413"/>
      <c r="Y3076" s="413"/>
      <c r="Z3076" s="412"/>
      <c r="AA3076" s="412"/>
      <c r="AB3076" s="422"/>
      <c r="AC3076" s="412"/>
      <c r="AD3076" s="412"/>
      <c r="AE3076" s="412"/>
      <c r="AF3076" s="412"/>
      <c r="AG3076" s="412"/>
      <c r="AH3076" s="412"/>
      <c r="AI3076" s="413"/>
    </row>
    <row r="3077" spans="1:35" s="154" customFormat="1">
      <c r="A3077" s="413"/>
      <c r="B3077" s="413"/>
      <c r="C3077" s="426"/>
      <c r="D3077" s="413"/>
      <c r="E3077" s="423"/>
      <c r="F3077" s="413"/>
      <c r="G3077" s="419"/>
      <c r="H3077" s="419"/>
      <c r="I3077" s="413"/>
      <c r="J3077" s="420"/>
      <c r="K3077" s="413"/>
      <c r="L3077" s="413"/>
      <c r="M3077" s="413"/>
      <c r="N3077" s="421"/>
      <c r="O3077" s="421"/>
      <c r="P3077" s="414"/>
      <c r="Q3077" s="413"/>
      <c r="R3077" s="413"/>
      <c r="S3077" s="413"/>
      <c r="T3077" s="413"/>
      <c r="U3077" s="412"/>
      <c r="V3077" s="412"/>
      <c r="W3077" s="413"/>
      <c r="X3077" s="413"/>
      <c r="Y3077" s="413"/>
      <c r="Z3077" s="413"/>
      <c r="AA3077" s="413"/>
      <c r="AB3077" s="422"/>
      <c r="AC3077" s="413"/>
      <c r="AD3077" s="428"/>
      <c r="AE3077" s="413"/>
      <c r="AF3077" s="412"/>
      <c r="AG3077" s="412"/>
      <c r="AH3077" s="413"/>
      <c r="AI3077" s="413"/>
    </row>
    <row r="3078" spans="1:35" s="154" customFormat="1">
      <c r="A3078" s="413"/>
      <c r="B3078" s="413"/>
      <c r="C3078" s="426"/>
      <c r="D3078" s="413"/>
      <c r="E3078" s="423"/>
      <c r="F3078" s="413"/>
      <c r="G3078" s="419"/>
      <c r="H3078" s="419"/>
      <c r="I3078" s="413"/>
      <c r="J3078" s="420"/>
      <c r="K3078" s="413"/>
      <c r="L3078" s="413"/>
      <c r="M3078" s="413"/>
      <c r="N3078" s="421"/>
      <c r="O3078" s="421"/>
      <c r="P3078" s="414"/>
      <c r="Q3078" s="413"/>
      <c r="R3078" s="412"/>
      <c r="S3078" s="413"/>
      <c r="T3078" s="413"/>
      <c r="U3078" s="412"/>
      <c r="V3078" s="412"/>
      <c r="W3078" s="413"/>
      <c r="X3078" s="413"/>
      <c r="Y3078" s="413"/>
      <c r="Z3078" s="412"/>
      <c r="AA3078" s="412"/>
      <c r="AB3078" s="422"/>
      <c r="AC3078" s="412"/>
      <c r="AD3078" s="412"/>
      <c r="AE3078" s="412"/>
      <c r="AF3078" s="412"/>
      <c r="AG3078" s="412"/>
      <c r="AH3078" s="412"/>
      <c r="AI3078" s="413"/>
    </row>
    <row r="3079" spans="1:35" s="154" customFormat="1">
      <c r="A3079" s="413"/>
      <c r="B3079" s="413"/>
      <c r="C3079" s="426"/>
      <c r="D3079" s="413"/>
      <c r="E3079" s="423"/>
      <c r="F3079" s="413"/>
      <c r="G3079" s="419"/>
      <c r="H3079" s="419"/>
      <c r="I3079" s="413"/>
      <c r="J3079" s="420"/>
      <c r="K3079" s="413"/>
      <c r="L3079" s="413"/>
      <c r="M3079" s="413"/>
      <c r="N3079" s="421"/>
      <c r="O3079" s="421"/>
      <c r="P3079" s="414"/>
      <c r="Q3079" s="413"/>
      <c r="R3079" s="413"/>
      <c r="S3079" s="413"/>
      <c r="T3079" s="413"/>
      <c r="U3079" s="412"/>
      <c r="V3079" s="412"/>
      <c r="W3079" s="413"/>
      <c r="X3079" s="413"/>
      <c r="Y3079" s="413"/>
      <c r="Z3079" s="412"/>
      <c r="AA3079" s="412"/>
      <c r="AB3079" s="422"/>
      <c r="AC3079" s="412"/>
      <c r="AD3079" s="412"/>
      <c r="AE3079" s="412"/>
      <c r="AF3079" s="412"/>
      <c r="AG3079" s="412"/>
      <c r="AH3079" s="412"/>
      <c r="AI3079" s="413"/>
    </row>
    <row r="3080" spans="1:35" s="154" customFormat="1">
      <c r="A3080" s="413"/>
      <c r="B3080" s="413"/>
      <c r="C3080" s="426"/>
      <c r="D3080" s="413"/>
      <c r="E3080" s="423"/>
      <c r="F3080" s="413"/>
      <c r="G3080" s="419"/>
      <c r="H3080" s="419"/>
      <c r="I3080" s="413"/>
      <c r="J3080" s="420"/>
      <c r="K3080" s="413"/>
      <c r="L3080" s="413"/>
      <c r="M3080" s="413"/>
      <c r="N3080" s="421"/>
      <c r="O3080" s="421"/>
      <c r="P3080" s="414"/>
      <c r="Q3080" s="413"/>
      <c r="R3080" s="412"/>
      <c r="S3080" s="413"/>
      <c r="T3080" s="413"/>
      <c r="U3080" s="412"/>
      <c r="V3080" s="412"/>
      <c r="W3080" s="413"/>
      <c r="X3080" s="413"/>
      <c r="Y3080" s="413"/>
      <c r="Z3080" s="412"/>
      <c r="AA3080" s="412"/>
      <c r="AB3080" s="422"/>
      <c r="AC3080" s="412"/>
      <c r="AD3080" s="412"/>
      <c r="AE3080" s="412"/>
      <c r="AF3080" s="412"/>
      <c r="AG3080" s="412"/>
      <c r="AH3080" s="412"/>
      <c r="AI3080" s="413"/>
    </row>
    <row r="3081" spans="1:35" s="154" customFormat="1">
      <c r="A3081" s="413"/>
      <c r="B3081" s="413"/>
      <c r="C3081" s="426"/>
      <c r="D3081" s="413"/>
      <c r="E3081" s="423"/>
      <c r="F3081" s="413"/>
      <c r="G3081" s="419"/>
      <c r="H3081" s="419"/>
      <c r="I3081" s="413"/>
      <c r="J3081" s="420"/>
      <c r="K3081" s="413"/>
      <c r="L3081" s="413"/>
      <c r="M3081" s="413"/>
      <c r="N3081" s="421"/>
      <c r="O3081" s="421"/>
      <c r="P3081" s="414"/>
      <c r="Q3081" s="413"/>
      <c r="R3081" s="413"/>
      <c r="S3081" s="413"/>
      <c r="T3081" s="413"/>
      <c r="U3081" s="412"/>
      <c r="V3081" s="412"/>
      <c r="W3081" s="413"/>
      <c r="X3081" s="413"/>
      <c r="Y3081" s="413"/>
      <c r="Z3081" s="412"/>
      <c r="AA3081" s="412"/>
      <c r="AB3081" s="422"/>
      <c r="AC3081" s="412"/>
      <c r="AD3081" s="412"/>
      <c r="AE3081" s="412"/>
      <c r="AF3081" s="412"/>
      <c r="AG3081" s="412"/>
      <c r="AH3081" s="412"/>
      <c r="AI3081" s="413"/>
    </row>
    <row r="3082" spans="1:35" s="154" customFormat="1">
      <c r="A3082" s="413"/>
      <c r="B3082" s="413"/>
      <c r="C3082" s="426"/>
      <c r="D3082" s="413"/>
      <c r="E3082" s="423"/>
      <c r="F3082" s="413"/>
      <c r="G3082" s="419"/>
      <c r="H3082" s="419"/>
      <c r="I3082" s="413"/>
      <c r="J3082" s="420"/>
      <c r="K3082" s="413"/>
      <c r="L3082" s="413"/>
      <c r="M3082" s="413"/>
      <c r="N3082" s="421"/>
      <c r="O3082" s="421"/>
      <c r="P3082" s="414"/>
      <c r="Q3082" s="413"/>
      <c r="R3082" s="412"/>
      <c r="S3082" s="413"/>
      <c r="T3082" s="413"/>
      <c r="U3082" s="412"/>
      <c r="V3082" s="412"/>
      <c r="W3082" s="413"/>
      <c r="X3082" s="413"/>
      <c r="Y3082" s="413"/>
      <c r="Z3082" s="412"/>
      <c r="AA3082" s="412"/>
      <c r="AB3082" s="422"/>
      <c r="AC3082" s="412"/>
      <c r="AD3082" s="412"/>
      <c r="AE3082" s="412"/>
      <c r="AF3082" s="412"/>
      <c r="AG3082" s="412"/>
      <c r="AH3082" s="412"/>
      <c r="AI3082" s="413"/>
    </row>
    <row r="3083" spans="1:35" s="154" customFormat="1">
      <c r="A3083" s="413"/>
      <c r="B3083" s="413"/>
      <c r="C3083" s="426"/>
      <c r="D3083" s="413"/>
      <c r="E3083" s="423"/>
      <c r="F3083" s="413"/>
      <c r="G3083" s="419"/>
      <c r="H3083" s="419"/>
      <c r="I3083" s="413"/>
      <c r="J3083" s="420"/>
      <c r="K3083" s="413"/>
      <c r="L3083" s="413"/>
      <c r="M3083" s="413"/>
      <c r="N3083" s="421"/>
      <c r="O3083" s="421"/>
      <c r="P3083" s="414"/>
      <c r="Q3083" s="413"/>
      <c r="R3083" s="413"/>
      <c r="S3083" s="413"/>
      <c r="T3083" s="413"/>
      <c r="U3083" s="412"/>
      <c r="V3083" s="412"/>
      <c r="W3083" s="413"/>
      <c r="X3083" s="413"/>
      <c r="Y3083" s="413"/>
      <c r="Z3083" s="413"/>
      <c r="AA3083" s="413"/>
      <c r="AB3083" s="422"/>
      <c r="AC3083" s="413"/>
      <c r="AD3083" s="428"/>
      <c r="AE3083" s="413"/>
      <c r="AF3083" s="412"/>
      <c r="AG3083" s="412"/>
      <c r="AH3083" s="413"/>
      <c r="AI3083" s="413"/>
    </row>
    <row r="3084" spans="1:35" s="154" customFormat="1">
      <c r="A3084" s="413"/>
      <c r="B3084" s="413"/>
      <c r="C3084" s="426"/>
      <c r="D3084" s="413"/>
      <c r="E3084" s="423"/>
      <c r="F3084" s="413"/>
      <c r="G3084" s="419"/>
      <c r="H3084" s="419"/>
      <c r="I3084" s="413"/>
      <c r="J3084" s="420"/>
      <c r="K3084" s="413"/>
      <c r="L3084" s="413"/>
      <c r="M3084" s="413"/>
      <c r="N3084" s="421"/>
      <c r="O3084" s="421"/>
      <c r="P3084" s="414"/>
      <c r="Q3084" s="413"/>
      <c r="R3084" s="413"/>
      <c r="S3084" s="413"/>
      <c r="T3084" s="413"/>
      <c r="U3084" s="412"/>
      <c r="V3084" s="412"/>
      <c r="W3084" s="413"/>
      <c r="X3084" s="413"/>
      <c r="Y3084" s="413"/>
      <c r="Z3084" s="412"/>
      <c r="AA3084" s="412"/>
      <c r="AB3084" s="422"/>
      <c r="AC3084" s="412"/>
      <c r="AD3084" s="412"/>
      <c r="AE3084" s="412"/>
      <c r="AF3084" s="412"/>
      <c r="AG3084" s="412"/>
      <c r="AH3084" s="412"/>
      <c r="AI3084" s="413"/>
    </row>
    <row r="3085" spans="1:35" s="154" customFormat="1">
      <c r="A3085" s="413"/>
      <c r="B3085" s="413"/>
      <c r="C3085" s="426"/>
      <c r="D3085" s="413"/>
      <c r="E3085" s="423"/>
      <c r="F3085" s="413"/>
      <c r="G3085" s="419"/>
      <c r="H3085" s="419"/>
      <c r="I3085" s="413"/>
      <c r="J3085" s="420"/>
      <c r="K3085" s="413"/>
      <c r="L3085" s="413"/>
      <c r="M3085" s="413"/>
      <c r="N3085" s="421"/>
      <c r="O3085" s="421"/>
      <c r="P3085" s="414"/>
      <c r="Q3085" s="413"/>
      <c r="R3085" s="412"/>
      <c r="S3085" s="413"/>
      <c r="T3085" s="413"/>
      <c r="U3085" s="412"/>
      <c r="V3085" s="412"/>
      <c r="W3085" s="413"/>
      <c r="X3085" s="413"/>
      <c r="Y3085" s="413"/>
      <c r="Z3085" s="412"/>
      <c r="AA3085" s="412"/>
      <c r="AB3085" s="422"/>
      <c r="AC3085" s="412"/>
      <c r="AD3085" s="412"/>
      <c r="AE3085" s="412"/>
      <c r="AF3085" s="412"/>
      <c r="AG3085" s="412"/>
      <c r="AH3085" s="412"/>
      <c r="AI3085" s="413"/>
    </row>
    <row r="3086" spans="1:35" s="154" customFormat="1">
      <c r="A3086" s="413"/>
      <c r="B3086" s="413"/>
      <c r="C3086" s="426"/>
      <c r="D3086" s="413"/>
      <c r="E3086" s="423"/>
      <c r="F3086" s="413"/>
      <c r="G3086" s="419"/>
      <c r="H3086" s="419"/>
      <c r="I3086" s="413"/>
      <c r="J3086" s="420"/>
      <c r="K3086" s="413"/>
      <c r="L3086" s="413"/>
      <c r="M3086" s="413"/>
      <c r="N3086" s="421"/>
      <c r="O3086" s="421"/>
      <c r="P3086" s="414"/>
      <c r="Q3086" s="413"/>
      <c r="R3086" s="413"/>
      <c r="S3086" s="413"/>
      <c r="T3086" s="413"/>
      <c r="U3086" s="412"/>
      <c r="V3086" s="412"/>
      <c r="W3086" s="413"/>
      <c r="X3086" s="413"/>
      <c r="Y3086" s="413"/>
      <c r="Z3086" s="412"/>
      <c r="AA3086" s="412"/>
      <c r="AB3086" s="422"/>
      <c r="AC3086" s="412"/>
      <c r="AD3086" s="412"/>
      <c r="AE3086" s="412"/>
      <c r="AF3086" s="412"/>
      <c r="AG3086" s="412"/>
      <c r="AH3086" s="412"/>
      <c r="AI3086" s="413"/>
    </row>
    <row r="3087" spans="1:35" s="154" customFormat="1">
      <c r="A3087" s="413"/>
      <c r="B3087" s="413"/>
      <c r="C3087" s="426"/>
      <c r="D3087" s="413"/>
      <c r="E3087" s="423"/>
      <c r="F3087" s="413"/>
      <c r="G3087" s="419"/>
      <c r="H3087" s="419"/>
      <c r="I3087" s="413"/>
      <c r="J3087" s="420"/>
      <c r="K3087" s="413"/>
      <c r="L3087" s="413"/>
      <c r="M3087" s="413"/>
      <c r="N3087" s="421"/>
      <c r="O3087" s="421"/>
      <c r="P3087" s="414"/>
      <c r="Q3087" s="413"/>
      <c r="R3087" s="412"/>
      <c r="S3087" s="413"/>
      <c r="T3087" s="413"/>
      <c r="U3087" s="412"/>
      <c r="V3087" s="412"/>
      <c r="W3087" s="413"/>
      <c r="X3087" s="413"/>
      <c r="Y3087" s="413"/>
      <c r="Z3087" s="412"/>
      <c r="AA3087" s="412"/>
      <c r="AB3087" s="422"/>
      <c r="AC3087" s="412"/>
      <c r="AD3087" s="412"/>
      <c r="AE3087" s="412"/>
      <c r="AF3087" s="412"/>
      <c r="AG3087" s="412"/>
      <c r="AH3087" s="412"/>
      <c r="AI3087" s="413"/>
    </row>
    <row r="3088" spans="1:35" s="154" customFormat="1">
      <c r="A3088" s="413"/>
      <c r="B3088" s="413"/>
      <c r="C3088" s="426"/>
      <c r="D3088" s="413"/>
      <c r="E3088" s="423"/>
      <c r="F3088" s="413"/>
      <c r="G3088" s="419"/>
      <c r="H3088" s="419"/>
      <c r="I3088" s="413"/>
      <c r="J3088" s="420"/>
      <c r="K3088" s="413"/>
      <c r="L3088" s="413"/>
      <c r="M3088" s="413"/>
      <c r="N3088" s="421"/>
      <c r="O3088" s="421"/>
      <c r="P3088" s="414"/>
      <c r="Q3088" s="413"/>
      <c r="R3088" s="413"/>
      <c r="S3088" s="413"/>
      <c r="T3088" s="413"/>
      <c r="U3088" s="412"/>
      <c r="V3088" s="412"/>
      <c r="W3088" s="413"/>
      <c r="X3088" s="413"/>
      <c r="Y3088" s="413"/>
      <c r="Z3088" s="412"/>
      <c r="AA3088" s="412"/>
      <c r="AB3088" s="422"/>
      <c r="AC3088" s="412"/>
      <c r="AD3088" s="412"/>
      <c r="AE3088" s="412"/>
      <c r="AF3088" s="412"/>
      <c r="AG3088" s="412"/>
      <c r="AH3088" s="412"/>
      <c r="AI3088" s="413"/>
    </row>
    <row r="3089" spans="1:35" s="154" customFormat="1">
      <c r="A3089" s="413"/>
      <c r="B3089" s="413"/>
      <c r="C3089" s="426"/>
      <c r="D3089" s="413"/>
      <c r="E3089" s="423"/>
      <c r="F3089" s="413"/>
      <c r="G3089" s="419"/>
      <c r="H3089" s="419"/>
      <c r="I3089" s="413"/>
      <c r="J3089" s="420"/>
      <c r="K3089" s="413"/>
      <c r="L3089" s="413"/>
      <c r="M3089" s="413"/>
      <c r="N3089" s="421"/>
      <c r="O3089" s="421"/>
      <c r="P3089" s="414"/>
      <c r="Q3089" s="413"/>
      <c r="R3089" s="412"/>
      <c r="S3089" s="413"/>
      <c r="T3089" s="413"/>
      <c r="U3089" s="412"/>
      <c r="V3089" s="412"/>
      <c r="W3089" s="413"/>
      <c r="X3089" s="413"/>
      <c r="Y3089" s="413"/>
      <c r="Z3089" s="412"/>
      <c r="AA3089" s="412"/>
      <c r="AB3089" s="422"/>
      <c r="AC3089" s="412"/>
      <c r="AD3089" s="412"/>
      <c r="AE3089" s="412"/>
      <c r="AF3089" s="412"/>
      <c r="AG3089" s="412"/>
      <c r="AH3089" s="412"/>
      <c r="AI3089" s="413"/>
    </row>
    <row r="3090" spans="1:35" s="154" customFormat="1">
      <c r="A3090" s="413"/>
      <c r="B3090" s="413"/>
      <c r="C3090" s="426"/>
      <c r="D3090" s="413"/>
      <c r="E3090" s="423"/>
      <c r="F3090" s="413"/>
      <c r="G3090" s="419"/>
      <c r="H3090" s="419"/>
      <c r="I3090" s="413"/>
      <c r="J3090" s="420"/>
      <c r="K3090" s="413"/>
      <c r="L3090" s="413"/>
      <c r="M3090" s="413"/>
      <c r="N3090" s="421"/>
      <c r="O3090" s="421"/>
      <c r="P3090" s="414"/>
      <c r="Q3090" s="413"/>
      <c r="R3090" s="413"/>
      <c r="S3090" s="413"/>
      <c r="T3090" s="413"/>
      <c r="U3090" s="412"/>
      <c r="V3090" s="412"/>
      <c r="W3090" s="413"/>
      <c r="X3090" s="413"/>
      <c r="Y3090" s="413"/>
      <c r="Z3090" s="412"/>
      <c r="AA3090" s="412"/>
      <c r="AB3090" s="422"/>
      <c r="AC3090" s="412"/>
      <c r="AD3090" s="412"/>
      <c r="AE3090" s="412"/>
      <c r="AF3090" s="412"/>
      <c r="AG3090" s="412"/>
      <c r="AH3090" s="412"/>
      <c r="AI3090" s="413"/>
    </row>
    <row r="3091" spans="1:35" s="154" customFormat="1">
      <c r="A3091" s="413"/>
      <c r="B3091" s="413"/>
      <c r="C3091" s="426"/>
      <c r="D3091" s="413"/>
      <c r="E3091" s="423"/>
      <c r="F3091" s="413"/>
      <c r="G3091" s="419"/>
      <c r="H3091" s="419"/>
      <c r="I3091" s="413"/>
      <c r="J3091" s="420"/>
      <c r="K3091" s="413"/>
      <c r="L3091" s="413"/>
      <c r="M3091" s="413"/>
      <c r="N3091" s="421"/>
      <c r="O3091" s="421"/>
      <c r="P3091" s="414"/>
      <c r="Q3091" s="413"/>
      <c r="R3091" s="412"/>
      <c r="S3091" s="413"/>
      <c r="T3091" s="413"/>
      <c r="U3091" s="412"/>
      <c r="V3091" s="412"/>
      <c r="W3091" s="413"/>
      <c r="X3091" s="413"/>
      <c r="Y3091" s="413"/>
      <c r="Z3091" s="412"/>
      <c r="AA3091" s="412"/>
      <c r="AB3091" s="422"/>
      <c r="AC3091" s="412"/>
      <c r="AD3091" s="412"/>
      <c r="AE3091" s="412"/>
      <c r="AF3091" s="412"/>
      <c r="AG3091" s="412"/>
      <c r="AH3091" s="412"/>
      <c r="AI3091" s="413"/>
    </row>
    <row r="3092" spans="1:35" s="154" customFormat="1">
      <c r="A3092" s="413"/>
      <c r="B3092" s="413"/>
      <c r="C3092" s="426"/>
      <c r="D3092" s="413"/>
      <c r="E3092" s="423"/>
      <c r="F3092" s="413"/>
      <c r="G3092" s="419"/>
      <c r="H3092" s="419"/>
      <c r="I3092" s="413"/>
      <c r="J3092" s="420"/>
      <c r="K3092" s="413"/>
      <c r="L3092" s="413"/>
      <c r="M3092" s="413"/>
      <c r="N3092" s="421"/>
      <c r="O3092" s="421"/>
      <c r="P3092" s="414"/>
      <c r="Q3092" s="413"/>
      <c r="R3092" s="413"/>
      <c r="S3092" s="413"/>
      <c r="T3092" s="413"/>
      <c r="U3092" s="412"/>
      <c r="V3092" s="412"/>
      <c r="W3092" s="413"/>
      <c r="X3092" s="413"/>
      <c r="Y3092" s="413"/>
      <c r="Z3092" s="412"/>
      <c r="AA3092" s="412"/>
      <c r="AB3092" s="422"/>
      <c r="AC3092" s="412"/>
      <c r="AD3092" s="412"/>
      <c r="AE3092" s="412"/>
      <c r="AF3092" s="412"/>
      <c r="AG3092" s="412"/>
      <c r="AH3092" s="412"/>
      <c r="AI3092" s="413"/>
    </row>
    <row r="3093" spans="1:35" s="154" customFormat="1">
      <c r="A3093" s="413"/>
      <c r="B3093" s="413"/>
      <c r="C3093" s="426"/>
      <c r="D3093" s="413"/>
      <c r="E3093" s="423"/>
      <c r="F3093" s="413"/>
      <c r="G3093" s="419"/>
      <c r="H3093" s="419"/>
      <c r="I3093" s="413"/>
      <c r="J3093" s="420"/>
      <c r="K3093" s="413"/>
      <c r="L3093" s="413"/>
      <c r="M3093" s="413"/>
      <c r="N3093" s="421"/>
      <c r="O3093" s="421"/>
      <c r="P3093" s="414"/>
      <c r="Q3093" s="413"/>
      <c r="R3093" s="412"/>
      <c r="S3093" s="413"/>
      <c r="T3093" s="413"/>
      <c r="U3093" s="412"/>
      <c r="V3093" s="412"/>
      <c r="W3093" s="413"/>
      <c r="X3093" s="413"/>
      <c r="Y3093" s="413"/>
      <c r="Z3093" s="412"/>
      <c r="AA3093" s="412"/>
      <c r="AB3093" s="422"/>
      <c r="AC3093" s="412"/>
      <c r="AD3093" s="412"/>
      <c r="AE3093" s="412"/>
      <c r="AF3093" s="412"/>
      <c r="AG3093" s="412"/>
      <c r="AH3093" s="412"/>
      <c r="AI3093" s="413"/>
    </row>
    <row r="3094" spans="1:35" s="154" customFormat="1">
      <c r="A3094" s="413"/>
      <c r="B3094" s="413"/>
      <c r="C3094" s="426"/>
      <c r="D3094" s="413"/>
      <c r="E3094" s="423"/>
      <c r="F3094" s="413"/>
      <c r="G3094" s="419"/>
      <c r="H3094" s="419"/>
      <c r="I3094" s="413"/>
      <c r="J3094" s="420"/>
      <c r="K3094" s="413"/>
      <c r="L3094" s="413"/>
      <c r="M3094" s="413"/>
      <c r="N3094" s="421"/>
      <c r="O3094" s="421"/>
      <c r="P3094" s="414"/>
      <c r="Q3094" s="413"/>
      <c r="R3094" s="413"/>
      <c r="S3094" s="413"/>
      <c r="T3094" s="413"/>
      <c r="U3094" s="412"/>
      <c r="V3094" s="412"/>
      <c r="W3094" s="413"/>
      <c r="X3094" s="413"/>
      <c r="Y3094" s="413"/>
      <c r="Z3094" s="413"/>
      <c r="AA3094" s="413"/>
      <c r="AB3094" s="422"/>
      <c r="AC3094" s="413"/>
      <c r="AD3094" s="428"/>
      <c r="AE3094" s="413"/>
      <c r="AF3094" s="412"/>
      <c r="AG3094" s="412"/>
      <c r="AH3094" s="413"/>
      <c r="AI3094" s="413"/>
    </row>
    <row r="3095" spans="1:35" s="154" customFormat="1">
      <c r="A3095" s="413"/>
      <c r="B3095" s="413"/>
      <c r="C3095" s="426"/>
      <c r="D3095" s="413"/>
      <c r="E3095" s="423"/>
      <c r="F3095" s="413"/>
      <c r="G3095" s="419"/>
      <c r="H3095" s="419"/>
      <c r="I3095" s="413"/>
      <c r="J3095" s="420"/>
      <c r="K3095" s="413"/>
      <c r="L3095" s="413"/>
      <c r="M3095" s="413"/>
      <c r="N3095" s="421"/>
      <c r="O3095" s="421"/>
      <c r="P3095" s="414"/>
      <c r="Q3095" s="413"/>
      <c r="R3095" s="413"/>
      <c r="S3095" s="413"/>
      <c r="T3095" s="413"/>
      <c r="U3095" s="412"/>
      <c r="V3095" s="412"/>
      <c r="W3095" s="413"/>
      <c r="X3095" s="413"/>
      <c r="Y3095" s="413"/>
      <c r="Z3095" s="412"/>
      <c r="AA3095" s="412"/>
      <c r="AB3095" s="422"/>
      <c r="AC3095" s="412"/>
      <c r="AD3095" s="412"/>
      <c r="AE3095" s="412"/>
      <c r="AF3095" s="412"/>
      <c r="AG3095" s="412"/>
      <c r="AH3095" s="412"/>
      <c r="AI3095" s="413"/>
    </row>
    <row r="3096" spans="1:35" s="154" customFormat="1">
      <c r="A3096" s="413"/>
      <c r="B3096" s="413"/>
      <c r="C3096" s="426"/>
      <c r="D3096" s="413"/>
      <c r="E3096" s="423"/>
      <c r="F3096" s="413"/>
      <c r="G3096" s="419"/>
      <c r="H3096" s="419"/>
      <c r="I3096" s="413"/>
      <c r="J3096" s="420"/>
      <c r="K3096" s="413"/>
      <c r="L3096" s="413"/>
      <c r="M3096" s="413"/>
      <c r="N3096" s="421"/>
      <c r="O3096" s="421"/>
      <c r="P3096" s="414"/>
      <c r="Q3096" s="413"/>
      <c r="R3096" s="413"/>
      <c r="S3096" s="413"/>
      <c r="T3096" s="413"/>
      <c r="U3096" s="412"/>
      <c r="V3096" s="412"/>
      <c r="W3096" s="413"/>
      <c r="X3096" s="413"/>
      <c r="Y3096" s="413"/>
      <c r="Z3096" s="412"/>
      <c r="AA3096" s="412"/>
      <c r="AB3096" s="422"/>
      <c r="AC3096" s="412"/>
      <c r="AD3096" s="412"/>
      <c r="AE3096" s="412"/>
      <c r="AF3096" s="412"/>
      <c r="AG3096" s="412"/>
      <c r="AH3096" s="412"/>
      <c r="AI3096" s="413"/>
    </row>
    <row r="3097" spans="1:35" s="154" customFormat="1">
      <c r="A3097" s="413"/>
      <c r="B3097" s="413"/>
      <c r="C3097" s="426"/>
      <c r="D3097" s="413"/>
      <c r="E3097" s="423"/>
      <c r="F3097" s="413"/>
      <c r="G3097" s="419"/>
      <c r="H3097" s="419"/>
      <c r="I3097" s="413"/>
      <c r="J3097" s="420"/>
      <c r="K3097" s="413"/>
      <c r="L3097" s="413"/>
      <c r="M3097" s="413"/>
      <c r="N3097" s="421"/>
      <c r="O3097" s="421"/>
      <c r="P3097" s="414"/>
      <c r="Q3097" s="413"/>
      <c r="R3097" s="412"/>
      <c r="S3097" s="413"/>
      <c r="T3097" s="413"/>
      <c r="U3097" s="412"/>
      <c r="V3097" s="412"/>
      <c r="W3097" s="413"/>
      <c r="X3097" s="413"/>
      <c r="Y3097" s="413"/>
      <c r="Z3097" s="412"/>
      <c r="AA3097" s="412"/>
      <c r="AB3097" s="422"/>
      <c r="AC3097" s="412"/>
      <c r="AD3097" s="412"/>
      <c r="AE3097" s="412"/>
      <c r="AF3097" s="412"/>
      <c r="AG3097" s="412"/>
      <c r="AH3097" s="412"/>
      <c r="AI3097" s="413"/>
    </row>
    <row r="3098" spans="1:35" s="154" customFormat="1">
      <c r="A3098" s="413"/>
      <c r="B3098" s="413"/>
      <c r="C3098" s="426"/>
      <c r="D3098" s="413"/>
      <c r="E3098" s="423"/>
      <c r="F3098" s="413"/>
      <c r="G3098" s="419"/>
      <c r="H3098" s="419"/>
      <c r="I3098" s="413"/>
      <c r="J3098" s="420"/>
      <c r="K3098" s="413"/>
      <c r="L3098" s="413"/>
      <c r="M3098" s="413"/>
      <c r="N3098" s="421"/>
      <c r="O3098" s="421"/>
      <c r="P3098" s="414"/>
      <c r="Q3098" s="413"/>
      <c r="R3098" s="413"/>
      <c r="S3098" s="413"/>
      <c r="T3098" s="413"/>
      <c r="U3098" s="412"/>
      <c r="V3098" s="412"/>
      <c r="W3098" s="413"/>
      <c r="X3098" s="413"/>
      <c r="Y3098" s="413"/>
      <c r="Z3098" s="412"/>
      <c r="AA3098" s="412"/>
      <c r="AB3098" s="422"/>
      <c r="AC3098" s="412"/>
      <c r="AD3098" s="412"/>
      <c r="AE3098" s="412"/>
      <c r="AF3098" s="412"/>
      <c r="AG3098" s="412"/>
      <c r="AH3098" s="412"/>
      <c r="AI3098" s="413"/>
    </row>
    <row r="3099" spans="1:35" s="154" customFormat="1">
      <c r="A3099" s="413"/>
      <c r="B3099" s="413"/>
      <c r="C3099" s="426"/>
      <c r="D3099" s="413"/>
      <c r="E3099" s="413"/>
      <c r="F3099" s="413"/>
      <c r="G3099" s="419"/>
      <c r="H3099" s="419"/>
      <c r="I3099" s="413"/>
      <c r="J3099" s="420"/>
      <c r="K3099" s="413"/>
      <c r="L3099" s="413"/>
      <c r="M3099" s="413"/>
      <c r="N3099" s="421"/>
      <c r="O3099" s="421"/>
      <c r="P3099" s="414"/>
      <c r="Q3099" s="413"/>
      <c r="R3099" s="413"/>
      <c r="S3099" s="413"/>
      <c r="T3099" s="413"/>
      <c r="U3099" s="412"/>
      <c r="V3099" s="412"/>
      <c r="W3099" s="413"/>
      <c r="X3099" s="413"/>
      <c r="Y3099" s="413"/>
      <c r="Z3099" s="413"/>
      <c r="AA3099" s="413"/>
      <c r="AB3099" s="422"/>
      <c r="AC3099" s="413"/>
      <c r="AD3099" s="428"/>
      <c r="AE3099" s="413"/>
      <c r="AF3099" s="412"/>
      <c r="AG3099" s="412"/>
      <c r="AH3099" s="413"/>
      <c r="AI3099" s="413"/>
    </row>
    <row r="3100" spans="1:35" s="154" customFormat="1">
      <c r="A3100" s="413"/>
      <c r="B3100" s="413"/>
      <c r="C3100" s="426"/>
      <c r="D3100" s="413"/>
      <c r="E3100" s="413"/>
      <c r="F3100" s="413"/>
      <c r="G3100" s="419"/>
      <c r="H3100" s="419"/>
      <c r="I3100" s="413"/>
      <c r="J3100" s="420"/>
      <c r="K3100" s="413"/>
      <c r="L3100" s="413"/>
      <c r="M3100" s="413"/>
      <c r="N3100" s="421"/>
      <c r="O3100" s="421"/>
      <c r="P3100" s="414"/>
      <c r="Q3100" s="413"/>
      <c r="R3100" s="412"/>
      <c r="S3100" s="413"/>
      <c r="T3100" s="413"/>
      <c r="U3100" s="412"/>
      <c r="V3100" s="412"/>
      <c r="W3100" s="413"/>
      <c r="X3100" s="413"/>
      <c r="Y3100" s="413"/>
      <c r="Z3100" s="413"/>
      <c r="AA3100" s="413"/>
      <c r="AB3100" s="422"/>
      <c r="AC3100" s="413"/>
      <c r="AD3100" s="428"/>
      <c r="AE3100" s="413"/>
      <c r="AF3100" s="412"/>
      <c r="AG3100" s="412"/>
      <c r="AH3100" s="413"/>
      <c r="AI3100" s="413"/>
    </row>
    <row r="3101" spans="1:35" s="154" customFormat="1">
      <c r="A3101" s="413"/>
      <c r="B3101" s="413"/>
      <c r="C3101" s="426"/>
      <c r="D3101" s="413"/>
      <c r="E3101" s="413"/>
      <c r="F3101" s="413"/>
      <c r="G3101" s="419"/>
      <c r="H3101" s="419"/>
      <c r="I3101" s="413"/>
      <c r="J3101" s="420"/>
      <c r="K3101" s="413"/>
      <c r="L3101" s="413"/>
      <c r="M3101" s="413"/>
      <c r="N3101" s="421"/>
      <c r="O3101" s="421"/>
      <c r="P3101" s="414"/>
      <c r="Q3101" s="413"/>
      <c r="R3101" s="413"/>
      <c r="S3101" s="413"/>
      <c r="T3101" s="413"/>
      <c r="U3101" s="412"/>
      <c r="V3101" s="412"/>
      <c r="W3101" s="413"/>
      <c r="X3101" s="413"/>
      <c r="Y3101" s="413"/>
      <c r="Z3101" s="413"/>
      <c r="AA3101" s="413"/>
      <c r="AB3101" s="422"/>
      <c r="AC3101" s="413"/>
      <c r="AD3101" s="428"/>
      <c r="AE3101" s="413"/>
      <c r="AF3101" s="412"/>
      <c r="AG3101" s="412"/>
      <c r="AH3101" s="413"/>
      <c r="AI3101" s="413"/>
    </row>
    <row r="3102" spans="1:35" s="154" customFormat="1">
      <c r="A3102" s="413"/>
      <c r="B3102" s="413"/>
      <c r="C3102" s="426"/>
      <c r="D3102" s="413"/>
      <c r="E3102" s="413"/>
      <c r="F3102" s="413"/>
      <c r="G3102" s="419"/>
      <c r="H3102" s="419"/>
      <c r="I3102" s="413"/>
      <c r="J3102" s="420"/>
      <c r="K3102" s="413"/>
      <c r="L3102" s="413"/>
      <c r="M3102" s="413"/>
      <c r="N3102" s="421"/>
      <c r="O3102" s="421"/>
      <c r="P3102" s="414"/>
      <c r="Q3102" s="413"/>
      <c r="R3102" s="413"/>
      <c r="S3102" s="413"/>
      <c r="T3102" s="413"/>
      <c r="U3102" s="412"/>
      <c r="V3102" s="412"/>
      <c r="W3102" s="413"/>
      <c r="X3102" s="413"/>
      <c r="Y3102" s="413"/>
      <c r="Z3102" s="412"/>
      <c r="AA3102" s="412"/>
      <c r="AB3102" s="422"/>
      <c r="AC3102" s="412"/>
      <c r="AD3102" s="412"/>
      <c r="AE3102" s="412"/>
      <c r="AF3102" s="412"/>
      <c r="AG3102" s="412"/>
      <c r="AH3102" s="412"/>
      <c r="AI3102" s="413"/>
    </row>
    <row r="3103" spans="1:35" s="154" customFormat="1">
      <c r="A3103" s="413"/>
      <c r="B3103" s="413"/>
      <c r="C3103" s="426"/>
      <c r="D3103" s="413"/>
      <c r="E3103" s="413"/>
      <c r="F3103" s="413"/>
      <c r="G3103" s="419"/>
      <c r="H3103" s="419"/>
      <c r="I3103" s="413"/>
      <c r="J3103" s="420"/>
      <c r="K3103" s="413"/>
      <c r="L3103" s="413"/>
      <c r="M3103" s="413"/>
      <c r="N3103" s="421"/>
      <c r="O3103" s="421"/>
      <c r="P3103" s="414"/>
      <c r="Q3103" s="413"/>
      <c r="R3103" s="412"/>
      <c r="S3103" s="413"/>
      <c r="T3103" s="413"/>
      <c r="U3103" s="412"/>
      <c r="V3103" s="412"/>
      <c r="W3103" s="413"/>
      <c r="X3103" s="413"/>
      <c r="Y3103" s="413"/>
      <c r="Z3103" s="412"/>
      <c r="AA3103" s="412"/>
      <c r="AB3103" s="422"/>
      <c r="AC3103" s="412"/>
      <c r="AD3103" s="412"/>
      <c r="AE3103" s="412"/>
      <c r="AF3103" s="412"/>
      <c r="AG3103" s="412"/>
      <c r="AH3103" s="412"/>
      <c r="AI3103" s="413"/>
    </row>
    <row r="3104" spans="1:35" s="154" customFormat="1">
      <c r="A3104" s="413"/>
      <c r="B3104" s="413"/>
      <c r="C3104" s="426"/>
      <c r="D3104" s="413"/>
      <c r="E3104" s="413"/>
      <c r="F3104" s="413"/>
      <c r="G3104" s="419"/>
      <c r="H3104" s="419"/>
      <c r="I3104" s="413"/>
      <c r="J3104" s="420"/>
      <c r="K3104" s="413"/>
      <c r="L3104" s="413"/>
      <c r="M3104" s="413"/>
      <c r="N3104" s="421"/>
      <c r="O3104" s="421"/>
      <c r="P3104" s="414"/>
      <c r="Q3104" s="413"/>
      <c r="R3104" s="413"/>
      <c r="S3104" s="413"/>
      <c r="T3104" s="413"/>
      <c r="U3104" s="412"/>
      <c r="V3104" s="412"/>
      <c r="W3104" s="413"/>
      <c r="X3104" s="413"/>
      <c r="Y3104" s="413"/>
      <c r="Z3104" s="412"/>
      <c r="AA3104" s="412"/>
      <c r="AB3104" s="422"/>
      <c r="AC3104" s="412"/>
      <c r="AD3104" s="412"/>
      <c r="AE3104" s="412"/>
      <c r="AF3104" s="412"/>
      <c r="AG3104" s="412"/>
      <c r="AH3104" s="412"/>
      <c r="AI3104" s="413"/>
    </row>
    <row r="3105" spans="1:35" s="154" customFormat="1">
      <c r="A3105" s="413"/>
      <c r="B3105" s="413"/>
      <c r="C3105" s="426"/>
      <c r="D3105" s="413"/>
      <c r="E3105" s="413"/>
      <c r="F3105" s="413"/>
      <c r="G3105" s="419"/>
      <c r="H3105" s="419"/>
      <c r="I3105" s="413"/>
      <c r="J3105" s="420"/>
      <c r="K3105" s="413"/>
      <c r="L3105" s="413"/>
      <c r="M3105" s="413"/>
      <c r="N3105" s="421"/>
      <c r="O3105" s="421"/>
      <c r="P3105" s="414"/>
      <c r="Q3105" s="413"/>
      <c r="R3105" s="412"/>
      <c r="S3105" s="413"/>
      <c r="T3105" s="413"/>
      <c r="U3105" s="412"/>
      <c r="V3105" s="412"/>
      <c r="W3105" s="413"/>
      <c r="X3105" s="413"/>
      <c r="Y3105" s="413"/>
      <c r="Z3105" s="413"/>
      <c r="AA3105" s="413"/>
      <c r="AB3105" s="422"/>
      <c r="AC3105" s="412"/>
      <c r="AD3105" s="428"/>
      <c r="AE3105" s="413"/>
      <c r="AF3105" s="412"/>
      <c r="AG3105" s="412"/>
      <c r="AH3105" s="413"/>
      <c r="AI3105" s="413"/>
    </row>
    <row r="3106" spans="1:35" s="154" customFormat="1">
      <c r="A3106" s="413"/>
      <c r="B3106" s="413"/>
      <c r="C3106" s="426"/>
      <c r="D3106" s="413"/>
      <c r="E3106" s="413"/>
      <c r="F3106" s="413"/>
      <c r="G3106" s="419"/>
      <c r="H3106" s="419"/>
      <c r="I3106" s="413"/>
      <c r="J3106" s="420"/>
      <c r="K3106" s="413"/>
      <c r="L3106" s="413"/>
      <c r="M3106" s="413"/>
      <c r="N3106" s="421"/>
      <c r="O3106" s="421"/>
      <c r="P3106" s="414"/>
      <c r="Q3106" s="413"/>
      <c r="R3106" s="413"/>
      <c r="S3106" s="413"/>
      <c r="T3106" s="413"/>
      <c r="U3106" s="412"/>
      <c r="V3106" s="412"/>
      <c r="W3106" s="413"/>
      <c r="X3106" s="413"/>
      <c r="Y3106" s="413"/>
      <c r="Z3106" s="412"/>
      <c r="AA3106" s="412"/>
      <c r="AB3106" s="422"/>
      <c r="AC3106" s="412"/>
      <c r="AD3106" s="412"/>
      <c r="AE3106" s="412"/>
      <c r="AF3106" s="412"/>
      <c r="AG3106" s="412"/>
      <c r="AH3106" s="412"/>
      <c r="AI3106" s="413"/>
    </row>
    <row r="3107" spans="1:35" s="154" customFormat="1">
      <c r="A3107" s="413"/>
      <c r="B3107" s="413"/>
      <c r="C3107" s="426"/>
      <c r="D3107" s="413"/>
      <c r="E3107" s="423"/>
      <c r="F3107" s="413"/>
      <c r="G3107" s="419"/>
      <c r="H3107" s="419"/>
      <c r="I3107" s="413"/>
      <c r="J3107" s="420"/>
      <c r="K3107" s="413"/>
      <c r="L3107" s="413"/>
      <c r="M3107" s="413"/>
      <c r="N3107" s="421"/>
      <c r="O3107" s="421"/>
      <c r="P3107" s="414"/>
      <c r="Q3107" s="413"/>
      <c r="R3107" s="413"/>
      <c r="S3107" s="413"/>
      <c r="T3107" s="413"/>
      <c r="U3107" s="412"/>
      <c r="V3107" s="412"/>
      <c r="W3107" s="413"/>
      <c r="X3107" s="413"/>
      <c r="Y3107" s="413"/>
      <c r="Z3107" s="412"/>
      <c r="AA3107" s="412"/>
      <c r="AB3107" s="422"/>
      <c r="AC3107" s="412"/>
      <c r="AD3107" s="412"/>
      <c r="AE3107" s="412"/>
      <c r="AF3107" s="412"/>
      <c r="AG3107" s="412"/>
      <c r="AH3107" s="412"/>
      <c r="AI3107" s="413"/>
    </row>
    <row r="3108" spans="1:35" s="154" customFormat="1">
      <c r="A3108" s="413"/>
      <c r="B3108" s="413"/>
      <c r="C3108" s="426"/>
      <c r="D3108" s="413"/>
      <c r="E3108" s="423"/>
      <c r="F3108" s="412"/>
      <c r="G3108" s="419"/>
      <c r="H3108" s="419"/>
      <c r="I3108" s="413"/>
      <c r="J3108" s="420"/>
      <c r="K3108" s="413"/>
      <c r="L3108" s="413"/>
      <c r="M3108" s="413"/>
      <c r="N3108" s="421"/>
      <c r="O3108" s="421"/>
      <c r="P3108" s="414"/>
      <c r="Q3108" s="413"/>
      <c r="R3108" s="413"/>
      <c r="S3108" s="413"/>
      <c r="T3108" s="413"/>
      <c r="U3108" s="412"/>
      <c r="V3108" s="412"/>
      <c r="W3108" s="413"/>
      <c r="X3108" s="413"/>
      <c r="Y3108" s="413"/>
      <c r="Z3108" s="413"/>
      <c r="AA3108" s="413"/>
      <c r="AB3108" s="422"/>
      <c r="AC3108" s="413"/>
      <c r="AD3108" s="412"/>
      <c r="AE3108" s="412"/>
      <c r="AF3108" s="412"/>
      <c r="AG3108" s="412"/>
      <c r="AH3108" s="412"/>
      <c r="AI3108" s="413"/>
    </row>
    <row r="3109" spans="1:35" s="154" customFormat="1">
      <c r="A3109" s="413"/>
      <c r="B3109" s="413"/>
      <c r="C3109" s="426"/>
      <c r="D3109" s="413"/>
      <c r="E3109" s="423"/>
      <c r="F3109" s="412"/>
      <c r="G3109" s="419"/>
      <c r="H3109" s="419"/>
      <c r="I3109" s="413"/>
      <c r="J3109" s="420"/>
      <c r="K3109" s="413"/>
      <c r="L3109" s="413"/>
      <c r="M3109" s="413"/>
      <c r="N3109" s="421"/>
      <c r="O3109" s="421"/>
      <c r="P3109" s="414"/>
      <c r="Q3109" s="413"/>
      <c r="R3109" s="413"/>
      <c r="S3109" s="413"/>
      <c r="T3109" s="413"/>
      <c r="U3109" s="412"/>
      <c r="V3109" s="412"/>
      <c r="W3109" s="413"/>
      <c r="X3109" s="413"/>
      <c r="Y3109" s="413"/>
      <c r="Z3109" s="412"/>
      <c r="AA3109" s="412"/>
      <c r="AB3109" s="422"/>
      <c r="AC3109" s="412"/>
      <c r="AD3109" s="412"/>
      <c r="AE3109" s="412"/>
      <c r="AF3109" s="412"/>
      <c r="AG3109" s="412"/>
      <c r="AH3109" s="412"/>
      <c r="AI3109" s="413"/>
    </row>
    <row r="3110" spans="1:35" s="154" customFormat="1">
      <c r="A3110" s="413"/>
      <c r="B3110" s="413"/>
      <c r="C3110" s="426"/>
      <c r="D3110" s="413"/>
      <c r="E3110" s="423"/>
      <c r="F3110" s="412"/>
      <c r="G3110" s="419"/>
      <c r="H3110" s="419"/>
      <c r="I3110" s="413"/>
      <c r="J3110" s="420"/>
      <c r="K3110" s="413"/>
      <c r="L3110" s="413"/>
      <c r="M3110" s="413"/>
      <c r="N3110" s="421"/>
      <c r="O3110" s="421"/>
      <c r="P3110" s="414"/>
      <c r="Q3110" s="413"/>
      <c r="R3110" s="412"/>
      <c r="S3110" s="413"/>
      <c r="T3110" s="413"/>
      <c r="U3110" s="412"/>
      <c r="V3110" s="412"/>
      <c r="W3110" s="413"/>
      <c r="X3110" s="413"/>
      <c r="Y3110" s="413"/>
      <c r="Z3110" s="412"/>
      <c r="AA3110" s="412"/>
      <c r="AB3110" s="422"/>
      <c r="AC3110" s="412"/>
      <c r="AD3110" s="412"/>
      <c r="AE3110" s="412"/>
      <c r="AF3110" s="412"/>
      <c r="AG3110" s="412"/>
      <c r="AH3110" s="412"/>
      <c r="AI3110" s="413"/>
    </row>
    <row r="3111" spans="1:35" s="154" customFormat="1">
      <c r="A3111" s="413"/>
      <c r="B3111" s="413"/>
      <c r="C3111" s="426"/>
      <c r="D3111" s="413"/>
      <c r="E3111" s="423"/>
      <c r="F3111" s="412"/>
      <c r="G3111" s="419"/>
      <c r="H3111" s="419"/>
      <c r="I3111" s="413"/>
      <c r="J3111" s="420"/>
      <c r="K3111" s="413"/>
      <c r="L3111" s="413"/>
      <c r="M3111" s="413"/>
      <c r="N3111" s="421"/>
      <c r="O3111" s="421"/>
      <c r="P3111" s="414"/>
      <c r="Q3111" s="413"/>
      <c r="R3111" s="413"/>
      <c r="S3111" s="413"/>
      <c r="T3111" s="413"/>
      <c r="U3111" s="412"/>
      <c r="V3111" s="412"/>
      <c r="W3111" s="413"/>
      <c r="X3111" s="413"/>
      <c r="Y3111" s="413"/>
      <c r="Z3111" s="412"/>
      <c r="AA3111" s="412"/>
      <c r="AB3111" s="422"/>
      <c r="AC3111" s="412"/>
      <c r="AD3111" s="412"/>
      <c r="AE3111" s="412"/>
      <c r="AF3111" s="412"/>
      <c r="AG3111" s="412"/>
      <c r="AH3111" s="412"/>
      <c r="AI3111" s="413"/>
    </row>
    <row r="3112" spans="1:35" s="154" customFormat="1">
      <c r="A3112" s="413"/>
      <c r="B3112" s="413"/>
      <c r="C3112" s="426"/>
      <c r="D3112" s="413"/>
      <c r="E3112" s="423"/>
      <c r="F3112" s="412"/>
      <c r="G3112" s="419"/>
      <c r="H3112" s="419"/>
      <c r="I3112" s="413"/>
      <c r="J3112" s="420"/>
      <c r="K3112" s="413"/>
      <c r="L3112" s="413"/>
      <c r="M3112" s="413"/>
      <c r="N3112" s="421"/>
      <c r="O3112" s="421"/>
      <c r="P3112" s="414"/>
      <c r="Q3112" s="413"/>
      <c r="R3112" s="412"/>
      <c r="S3112" s="413"/>
      <c r="T3112" s="413"/>
      <c r="U3112" s="412"/>
      <c r="V3112" s="412"/>
      <c r="W3112" s="413"/>
      <c r="X3112" s="413"/>
      <c r="Y3112" s="413"/>
      <c r="Z3112" s="412"/>
      <c r="AA3112" s="412"/>
      <c r="AB3112" s="422"/>
      <c r="AC3112" s="412"/>
      <c r="AD3112" s="412"/>
      <c r="AE3112" s="412"/>
      <c r="AF3112" s="412"/>
      <c r="AG3112" s="412"/>
      <c r="AH3112" s="412"/>
      <c r="AI3112" s="413"/>
    </row>
    <row r="3113" spans="1:35" s="154" customFormat="1">
      <c r="A3113" s="413"/>
      <c r="B3113" s="413"/>
      <c r="C3113" s="426"/>
      <c r="D3113" s="413"/>
      <c r="E3113" s="423"/>
      <c r="F3113" s="412"/>
      <c r="G3113" s="419"/>
      <c r="H3113" s="419"/>
      <c r="I3113" s="413"/>
      <c r="J3113" s="420"/>
      <c r="K3113" s="413"/>
      <c r="L3113" s="413"/>
      <c r="M3113" s="413"/>
      <c r="N3113" s="421"/>
      <c r="O3113" s="421"/>
      <c r="P3113" s="414"/>
      <c r="Q3113" s="413"/>
      <c r="R3113" s="413"/>
      <c r="S3113" s="413"/>
      <c r="T3113" s="413"/>
      <c r="U3113" s="412"/>
      <c r="V3113" s="412"/>
      <c r="W3113" s="413"/>
      <c r="X3113" s="413"/>
      <c r="Y3113" s="413"/>
      <c r="Z3113" s="412"/>
      <c r="AA3113" s="412"/>
      <c r="AB3113" s="422"/>
      <c r="AC3113" s="412"/>
      <c r="AD3113" s="412"/>
      <c r="AE3113" s="412"/>
      <c r="AF3113" s="412"/>
      <c r="AG3113" s="412"/>
      <c r="AH3113" s="412"/>
      <c r="AI3113" s="413"/>
    </row>
    <row r="3114" spans="1:35" s="154" customFormat="1">
      <c r="A3114" s="413"/>
      <c r="B3114" s="413"/>
      <c r="C3114" s="426"/>
      <c r="D3114" s="413"/>
      <c r="E3114" s="423"/>
      <c r="F3114" s="413"/>
      <c r="G3114" s="419"/>
      <c r="H3114" s="419"/>
      <c r="I3114" s="413"/>
      <c r="J3114" s="420"/>
      <c r="K3114" s="413"/>
      <c r="L3114" s="413"/>
      <c r="M3114" s="413"/>
      <c r="N3114" s="421"/>
      <c r="O3114" s="421"/>
      <c r="P3114" s="414"/>
      <c r="Q3114" s="413"/>
      <c r="R3114" s="413"/>
      <c r="S3114" s="413"/>
      <c r="T3114" s="413"/>
      <c r="U3114" s="412"/>
      <c r="V3114" s="412"/>
      <c r="W3114" s="413"/>
      <c r="X3114" s="413"/>
      <c r="Y3114" s="413"/>
      <c r="Z3114" s="413"/>
      <c r="AA3114" s="413"/>
      <c r="AB3114" s="422"/>
      <c r="AC3114" s="413"/>
      <c r="AD3114" s="428"/>
      <c r="AE3114" s="413"/>
      <c r="AF3114" s="412"/>
      <c r="AG3114" s="412"/>
      <c r="AH3114" s="413"/>
      <c r="AI3114" s="413"/>
    </row>
    <row r="3115" spans="1:35" s="154" customFormat="1">
      <c r="A3115" s="413"/>
      <c r="B3115" s="413"/>
      <c r="C3115" s="426"/>
      <c r="D3115" s="413"/>
      <c r="E3115" s="423"/>
      <c r="F3115" s="413"/>
      <c r="G3115" s="419"/>
      <c r="H3115" s="419"/>
      <c r="I3115" s="413"/>
      <c r="J3115" s="420"/>
      <c r="K3115" s="413"/>
      <c r="L3115" s="413"/>
      <c r="M3115" s="413"/>
      <c r="N3115" s="421"/>
      <c r="O3115" s="421"/>
      <c r="P3115" s="414"/>
      <c r="Q3115" s="413"/>
      <c r="R3115" s="412"/>
      <c r="S3115" s="413"/>
      <c r="T3115" s="413"/>
      <c r="U3115" s="412"/>
      <c r="V3115" s="412"/>
      <c r="W3115" s="413"/>
      <c r="X3115" s="413"/>
      <c r="Y3115" s="413"/>
      <c r="Z3115" s="412"/>
      <c r="AA3115" s="412"/>
      <c r="AB3115" s="422"/>
      <c r="AC3115" s="412"/>
      <c r="AD3115" s="412"/>
      <c r="AE3115" s="412"/>
      <c r="AF3115" s="412"/>
      <c r="AG3115" s="412"/>
      <c r="AH3115" s="412"/>
      <c r="AI3115" s="413"/>
    </row>
    <row r="3116" spans="1:35" s="154" customFormat="1">
      <c r="A3116" s="413"/>
      <c r="B3116" s="413"/>
      <c r="C3116" s="426"/>
      <c r="D3116" s="413"/>
      <c r="E3116" s="423"/>
      <c r="F3116" s="413"/>
      <c r="G3116" s="419"/>
      <c r="H3116" s="419"/>
      <c r="I3116" s="413"/>
      <c r="J3116" s="420"/>
      <c r="K3116" s="413"/>
      <c r="L3116" s="413"/>
      <c r="M3116" s="413"/>
      <c r="N3116" s="421"/>
      <c r="O3116" s="421"/>
      <c r="P3116" s="414"/>
      <c r="Q3116" s="413"/>
      <c r="R3116" s="413"/>
      <c r="S3116" s="413"/>
      <c r="T3116" s="413"/>
      <c r="U3116" s="412"/>
      <c r="V3116" s="412"/>
      <c r="W3116" s="413"/>
      <c r="X3116" s="413"/>
      <c r="Y3116" s="413"/>
      <c r="Z3116" s="412"/>
      <c r="AA3116" s="412"/>
      <c r="AB3116" s="422"/>
      <c r="AC3116" s="412"/>
      <c r="AD3116" s="412"/>
      <c r="AE3116" s="412"/>
      <c r="AF3116" s="412"/>
      <c r="AG3116" s="412"/>
      <c r="AH3116" s="412"/>
      <c r="AI3116" s="413"/>
    </row>
    <row r="3117" spans="1:35" s="154" customFormat="1">
      <c r="A3117" s="413"/>
      <c r="B3117" s="413"/>
      <c r="C3117" s="426"/>
      <c r="D3117" s="413"/>
      <c r="E3117" s="423"/>
      <c r="F3117" s="413"/>
      <c r="G3117" s="419"/>
      <c r="H3117" s="419"/>
      <c r="I3117" s="413"/>
      <c r="J3117" s="420"/>
      <c r="K3117" s="413"/>
      <c r="L3117" s="413"/>
      <c r="M3117" s="413"/>
      <c r="N3117" s="421"/>
      <c r="O3117" s="421"/>
      <c r="P3117" s="414"/>
      <c r="Q3117" s="413"/>
      <c r="R3117" s="413"/>
      <c r="S3117" s="413"/>
      <c r="T3117" s="413"/>
      <c r="U3117" s="412"/>
      <c r="V3117" s="412"/>
      <c r="W3117" s="413"/>
      <c r="X3117" s="413"/>
      <c r="Y3117" s="413"/>
      <c r="Z3117" s="413"/>
      <c r="AA3117" s="413"/>
      <c r="AB3117" s="422"/>
      <c r="AC3117" s="413"/>
      <c r="AD3117" s="428"/>
      <c r="AE3117" s="413"/>
      <c r="AF3117" s="412"/>
      <c r="AG3117" s="412"/>
      <c r="AH3117" s="413"/>
      <c r="AI3117" s="413"/>
    </row>
    <row r="3118" spans="1:35" s="154" customFormat="1">
      <c r="A3118" s="413"/>
      <c r="B3118" s="413"/>
      <c r="C3118" s="426"/>
      <c r="D3118" s="413"/>
      <c r="E3118" s="423"/>
      <c r="F3118" s="413"/>
      <c r="G3118" s="419"/>
      <c r="H3118" s="419"/>
      <c r="I3118" s="413"/>
      <c r="J3118" s="420"/>
      <c r="K3118" s="413"/>
      <c r="L3118" s="413"/>
      <c r="M3118" s="413"/>
      <c r="N3118" s="421"/>
      <c r="O3118" s="421"/>
      <c r="P3118" s="414"/>
      <c r="Q3118" s="413"/>
      <c r="R3118" s="412"/>
      <c r="S3118" s="413"/>
      <c r="T3118" s="413"/>
      <c r="U3118" s="412"/>
      <c r="V3118" s="412"/>
      <c r="W3118" s="413"/>
      <c r="X3118" s="413"/>
      <c r="Y3118" s="413"/>
      <c r="Z3118" s="412"/>
      <c r="AA3118" s="412"/>
      <c r="AB3118" s="422"/>
      <c r="AC3118" s="412"/>
      <c r="AD3118" s="412"/>
      <c r="AE3118" s="412"/>
      <c r="AF3118" s="412"/>
      <c r="AG3118" s="412"/>
      <c r="AH3118" s="412"/>
      <c r="AI3118" s="413"/>
    </row>
    <row r="3119" spans="1:35" s="154" customFormat="1">
      <c r="A3119" s="413"/>
      <c r="B3119" s="413"/>
      <c r="C3119" s="426"/>
      <c r="D3119" s="413"/>
      <c r="E3119" s="423"/>
      <c r="F3119" s="413"/>
      <c r="G3119" s="419"/>
      <c r="H3119" s="419"/>
      <c r="I3119" s="413"/>
      <c r="J3119" s="420"/>
      <c r="K3119" s="413"/>
      <c r="L3119" s="413"/>
      <c r="M3119" s="413"/>
      <c r="N3119" s="421"/>
      <c r="O3119" s="421"/>
      <c r="P3119" s="414"/>
      <c r="Q3119" s="413"/>
      <c r="R3119" s="413"/>
      <c r="S3119" s="413"/>
      <c r="T3119" s="413"/>
      <c r="U3119" s="412"/>
      <c r="V3119" s="412"/>
      <c r="W3119" s="413"/>
      <c r="X3119" s="413"/>
      <c r="Y3119" s="413"/>
      <c r="Z3119" s="412"/>
      <c r="AA3119" s="412"/>
      <c r="AB3119" s="422"/>
      <c r="AC3119" s="412"/>
      <c r="AD3119" s="412"/>
      <c r="AE3119" s="412"/>
      <c r="AF3119" s="412"/>
      <c r="AG3119" s="412"/>
      <c r="AH3119" s="412"/>
      <c r="AI3119" s="413"/>
    </row>
    <row r="3120" spans="1:35" s="154" customFormat="1">
      <c r="A3120" s="413"/>
      <c r="B3120" s="413"/>
      <c r="C3120" s="426"/>
      <c r="D3120" s="413"/>
      <c r="E3120" s="423"/>
      <c r="F3120" s="413"/>
      <c r="G3120" s="419"/>
      <c r="H3120" s="419"/>
      <c r="I3120" s="413"/>
      <c r="J3120" s="420"/>
      <c r="K3120" s="413"/>
      <c r="L3120" s="413"/>
      <c r="M3120" s="413"/>
      <c r="N3120" s="421"/>
      <c r="O3120" s="421"/>
      <c r="P3120" s="414"/>
      <c r="Q3120" s="413"/>
      <c r="R3120" s="412"/>
      <c r="S3120" s="413"/>
      <c r="T3120" s="413"/>
      <c r="U3120" s="412"/>
      <c r="V3120" s="412"/>
      <c r="W3120" s="413"/>
      <c r="X3120" s="413"/>
      <c r="Y3120" s="413"/>
      <c r="Z3120" s="412"/>
      <c r="AA3120" s="412"/>
      <c r="AB3120" s="422"/>
      <c r="AC3120" s="412"/>
      <c r="AD3120" s="412"/>
      <c r="AE3120" s="412"/>
      <c r="AF3120" s="412"/>
      <c r="AG3120" s="412"/>
      <c r="AH3120" s="412"/>
      <c r="AI3120" s="413"/>
    </row>
    <row r="3121" spans="1:35" s="154" customFormat="1">
      <c r="A3121" s="413"/>
      <c r="B3121" s="413"/>
      <c r="C3121" s="426"/>
      <c r="D3121" s="413"/>
      <c r="E3121" s="423"/>
      <c r="F3121" s="413"/>
      <c r="G3121" s="419"/>
      <c r="H3121" s="419"/>
      <c r="I3121" s="413"/>
      <c r="J3121" s="420"/>
      <c r="K3121" s="413"/>
      <c r="L3121" s="413"/>
      <c r="M3121" s="413"/>
      <c r="N3121" s="421"/>
      <c r="O3121" s="421"/>
      <c r="P3121" s="414"/>
      <c r="Q3121" s="413"/>
      <c r="R3121" s="413"/>
      <c r="S3121" s="413"/>
      <c r="T3121" s="413"/>
      <c r="U3121" s="412"/>
      <c r="V3121" s="412"/>
      <c r="W3121" s="413"/>
      <c r="X3121" s="413"/>
      <c r="Y3121" s="413"/>
      <c r="Z3121" s="412"/>
      <c r="AA3121" s="412"/>
      <c r="AB3121" s="422"/>
      <c r="AC3121" s="412"/>
      <c r="AD3121" s="412"/>
      <c r="AE3121" s="412"/>
      <c r="AF3121" s="412"/>
      <c r="AG3121" s="412"/>
      <c r="AH3121" s="412"/>
      <c r="AI3121" s="413"/>
    </row>
    <row r="3122" spans="1:35" s="154" customFormat="1">
      <c r="A3122" s="413"/>
      <c r="B3122" s="413"/>
      <c r="C3122" s="426"/>
      <c r="D3122" s="413"/>
      <c r="E3122" s="423"/>
      <c r="F3122" s="413"/>
      <c r="G3122" s="419"/>
      <c r="H3122" s="419"/>
      <c r="I3122" s="413"/>
      <c r="J3122" s="420"/>
      <c r="K3122" s="413"/>
      <c r="L3122" s="413"/>
      <c r="M3122" s="413"/>
      <c r="N3122" s="421"/>
      <c r="O3122" s="421"/>
      <c r="P3122" s="414"/>
      <c r="Q3122" s="413"/>
      <c r="R3122" s="412"/>
      <c r="S3122" s="413"/>
      <c r="T3122" s="413"/>
      <c r="U3122" s="412"/>
      <c r="V3122" s="412"/>
      <c r="W3122" s="413"/>
      <c r="X3122" s="413"/>
      <c r="Y3122" s="413"/>
      <c r="Z3122" s="412"/>
      <c r="AA3122" s="412"/>
      <c r="AB3122" s="422"/>
      <c r="AC3122" s="412"/>
      <c r="AD3122" s="412"/>
      <c r="AE3122" s="412"/>
      <c r="AF3122" s="412"/>
      <c r="AG3122" s="412"/>
      <c r="AH3122" s="412"/>
      <c r="AI3122" s="413"/>
    </row>
    <row r="3123" spans="1:35" s="154" customFormat="1">
      <c r="A3123" s="413"/>
      <c r="B3123" s="413"/>
      <c r="C3123" s="426"/>
      <c r="D3123" s="413"/>
      <c r="E3123" s="423"/>
      <c r="F3123" s="413"/>
      <c r="G3123" s="419"/>
      <c r="H3123" s="419"/>
      <c r="I3123" s="413"/>
      <c r="J3123" s="420"/>
      <c r="K3123" s="413"/>
      <c r="L3123" s="413"/>
      <c r="M3123" s="413"/>
      <c r="N3123" s="421"/>
      <c r="O3123" s="421"/>
      <c r="P3123" s="414"/>
      <c r="Q3123" s="413"/>
      <c r="R3123" s="413"/>
      <c r="S3123" s="413"/>
      <c r="T3123" s="413"/>
      <c r="U3123" s="412"/>
      <c r="V3123" s="412"/>
      <c r="W3123" s="413"/>
      <c r="X3123" s="413"/>
      <c r="Y3123" s="413"/>
      <c r="Z3123" s="412"/>
      <c r="AA3123" s="412"/>
      <c r="AB3123" s="422"/>
      <c r="AC3123" s="412"/>
      <c r="AD3123" s="412"/>
      <c r="AE3123" s="412"/>
      <c r="AF3123" s="412"/>
      <c r="AG3123" s="412"/>
      <c r="AH3123" s="412"/>
      <c r="AI3123" s="413"/>
    </row>
    <row r="3124" spans="1:35" s="154" customFormat="1">
      <c r="A3124" s="413"/>
      <c r="B3124" s="413"/>
      <c r="C3124" s="426"/>
      <c r="D3124" s="413"/>
      <c r="E3124" s="423"/>
      <c r="F3124" s="413"/>
      <c r="G3124" s="419"/>
      <c r="H3124" s="419"/>
      <c r="I3124" s="413"/>
      <c r="J3124" s="420"/>
      <c r="K3124" s="413"/>
      <c r="L3124" s="413"/>
      <c r="M3124" s="413"/>
      <c r="N3124" s="421"/>
      <c r="O3124" s="421"/>
      <c r="P3124" s="414"/>
      <c r="Q3124" s="413"/>
      <c r="R3124" s="412"/>
      <c r="S3124" s="413"/>
      <c r="T3124" s="413"/>
      <c r="U3124" s="412"/>
      <c r="V3124" s="412"/>
      <c r="W3124" s="413"/>
      <c r="X3124" s="413"/>
      <c r="Y3124" s="413"/>
      <c r="Z3124" s="412"/>
      <c r="AA3124" s="412"/>
      <c r="AB3124" s="422"/>
      <c r="AC3124" s="412"/>
      <c r="AD3124" s="412"/>
      <c r="AE3124" s="412"/>
      <c r="AF3124" s="412"/>
      <c r="AG3124" s="412"/>
      <c r="AH3124" s="412"/>
      <c r="AI3124" s="413"/>
    </row>
    <row r="3125" spans="1:35" s="154" customFormat="1">
      <c r="A3125" s="413"/>
      <c r="B3125" s="413"/>
      <c r="C3125" s="426"/>
      <c r="D3125" s="413"/>
      <c r="E3125" s="423"/>
      <c r="F3125" s="413"/>
      <c r="G3125" s="419"/>
      <c r="H3125" s="419"/>
      <c r="I3125" s="413"/>
      <c r="J3125" s="420"/>
      <c r="K3125" s="413"/>
      <c r="L3125" s="413"/>
      <c r="M3125" s="413"/>
      <c r="N3125" s="421"/>
      <c r="O3125" s="421"/>
      <c r="P3125" s="414"/>
      <c r="Q3125" s="413"/>
      <c r="R3125" s="413"/>
      <c r="S3125" s="413"/>
      <c r="T3125" s="413"/>
      <c r="U3125" s="412"/>
      <c r="V3125" s="412"/>
      <c r="W3125" s="413"/>
      <c r="X3125" s="413"/>
      <c r="Y3125" s="413"/>
      <c r="Z3125" s="412"/>
      <c r="AA3125" s="412"/>
      <c r="AB3125" s="422"/>
      <c r="AC3125" s="412"/>
      <c r="AD3125" s="412"/>
      <c r="AE3125" s="412"/>
      <c r="AF3125" s="412"/>
      <c r="AG3125" s="412"/>
      <c r="AH3125" s="412"/>
      <c r="AI3125" s="413"/>
    </row>
    <row r="3126" spans="1:35" s="154" customFormat="1">
      <c r="A3126" s="413"/>
      <c r="B3126" s="413"/>
      <c r="C3126" s="426"/>
      <c r="D3126" s="413"/>
      <c r="E3126" s="423"/>
      <c r="F3126" s="413"/>
      <c r="G3126" s="419"/>
      <c r="H3126" s="419"/>
      <c r="I3126" s="413"/>
      <c r="J3126" s="420"/>
      <c r="K3126" s="413"/>
      <c r="L3126" s="413"/>
      <c r="M3126" s="413"/>
      <c r="N3126" s="421"/>
      <c r="O3126" s="421"/>
      <c r="P3126" s="414"/>
      <c r="Q3126" s="413"/>
      <c r="R3126" s="412"/>
      <c r="S3126" s="413"/>
      <c r="T3126" s="413"/>
      <c r="U3126" s="412"/>
      <c r="V3126" s="412"/>
      <c r="W3126" s="413"/>
      <c r="X3126" s="413"/>
      <c r="Y3126" s="413"/>
      <c r="Z3126" s="412"/>
      <c r="AA3126" s="412"/>
      <c r="AB3126" s="422"/>
      <c r="AC3126" s="412"/>
      <c r="AD3126" s="412"/>
      <c r="AE3126" s="412"/>
      <c r="AF3126" s="412"/>
      <c r="AG3126" s="412"/>
      <c r="AH3126" s="412"/>
      <c r="AI3126" s="413"/>
    </row>
    <row r="3127" spans="1:35" s="154" customFormat="1">
      <c r="A3127" s="413"/>
      <c r="B3127" s="413"/>
      <c r="C3127" s="426"/>
      <c r="D3127" s="413"/>
      <c r="E3127" s="423"/>
      <c r="F3127" s="413"/>
      <c r="G3127" s="419"/>
      <c r="H3127" s="419"/>
      <c r="I3127" s="413"/>
      <c r="J3127" s="420"/>
      <c r="K3127" s="413"/>
      <c r="L3127" s="413"/>
      <c r="M3127" s="413"/>
      <c r="N3127" s="421"/>
      <c r="O3127" s="421"/>
      <c r="P3127" s="414"/>
      <c r="Q3127" s="413"/>
      <c r="R3127" s="413"/>
      <c r="S3127" s="413"/>
      <c r="T3127" s="413"/>
      <c r="U3127" s="412"/>
      <c r="V3127" s="412"/>
      <c r="W3127" s="413"/>
      <c r="X3127" s="413"/>
      <c r="Y3127" s="413"/>
      <c r="Z3127" s="412"/>
      <c r="AA3127" s="412"/>
      <c r="AB3127" s="422"/>
      <c r="AC3127" s="412"/>
      <c r="AD3127" s="412"/>
      <c r="AE3127" s="412"/>
      <c r="AF3127" s="412"/>
      <c r="AG3127" s="412"/>
      <c r="AH3127" s="412"/>
      <c r="AI3127" s="413"/>
    </row>
    <row r="3128" spans="1:35" s="154" customFormat="1">
      <c r="A3128" s="413"/>
      <c r="B3128" s="413"/>
      <c r="C3128" s="426"/>
      <c r="D3128" s="413"/>
      <c r="E3128" s="423"/>
      <c r="F3128" s="413"/>
      <c r="G3128" s="419"/>
      <c r="H3128" s="419"/>
      <c r="I3128" s="413"/>
      <c r="J3128" s="420"/>
      <c r="K3128" s="413"/>
      <c r="L3128" s="413"/>
      <c r="M3128" s="413"/>
      <c r="N3128" s="421"/>
      <c r="O3128" s="421"/>
      <c r="P3128" s="414"/>
      <c r="Q3128" s="413"/>
      <c r="R3128" s="413"/>
      <c r="S3128" s="413"/>
      <c r="T3128" s="413"/>
      <c r="U3128" s="412"/>
      <c r="V3128" s="412"/>
      <c r="W3128" s="413"/>
      <c r="X3128" s="413"/>
      <c r="Y3128" s="413"/>
      <c r="Z3128" s="412"/>
      <c r="AA3128" s="412"/>
      <c r="AB3128" s="422"/>
      <c r="AC3128" s="412"/>
      <c r="AD3128" s="412"/>
      <c r="AE3128" s="412"/>
      <c r="AF3128" s="412"/>
      <c r="AG3128" s="412"/>
      <c r="AH3128" s="412"/>
      <c r="AI3128" s="413"/>
    </row>
    <row r="3129" spans="1:35" s="154" customFormat="1">
      <c r="A3129" s="413"/>
      <c r="B3129" s="413"/>
      <c r="C3129" s="426"/>
      <c r="D3129" s="413"/>
      <c r="E3129" s="423"/>
      <c r="F3129" s="413"/>
      <c r="G3129" s="419"/>
      <c r="H3129" s="419"/>
      <c r="I3129" s="413"/>
      <c r="J3129" s="420"/>
      <c r="K3129" s="413"/>
      <c r="L3129" s="413"/>
      <c r="M3129" s="413"/>
      <c r="N3129" s="421"/>
      <c r="O3129" s="421"/>
      <c r="P3129" s="414"/>
      <c r="Q3129" s="413"/>
      <c r="R3129" s="412"/>
      <c r="S3129" s="413"/>
      <c r="T3129" s="413"/>
      <c r="U3129" s="412"/>
      <c r="V3129" s="412"/>
      <c r="W3129" s="413"/>
      <c r="X3129" s="413"/>
      <c r="Y3129" s="413"/>
      <c r="Z3129" s="412"/>
      <c r="AA3129" s="412"/>
      <c r="AB3129" s="422"/>
      <c r="AC3129" s="412"/>
      <c r="AD3129" s="412"/>
      <c r="AE3129" s="412"/>
      <c r="AF3129" s="412"/>
      <c r="AG3129" s="412"/>
      <c r="AH3129" s="412"/>
      <c r="AI3129" s="413"/>
    </row>
    <row r="3130" spans="1:35" s="154" customFormat="1">
      <c r="A3130" s="413"/>
      <c r="B3130" s="413"/>
      <c r="C3130" s="426"/>
      <c r="D3130" s="413"/>
      <c r="E3130" s="423"/>
      <c r="F3130" s="413"/>
      <c r="G3130" s="419"/>
      <c r="H3130" s="419"/>
      <c r="I3130" s="413"/>
      <c r="J3130" s="420"/>
      <c r="K3130" s="413"/>
      <c r="L3130" s="413"/>
      <c r="M3130" s="413"/>
      <c r="N3130" s="421"/>
      <c r="O3130" s="421"/>
      <c r="P3130" s="414"/>
      <c r="Q3130" s="413"/>
      <c r="R3130" s="413"/>
      <c r="S3130" s="413"/>
      <c r="T3130" s="413"/>
      <c r="U3130" s="412"/>
      <c r="V3130" s="412"/>
      <c r="W3130" s="413"/>
      <c r="X3130" s="413"/>
      <c r="Y3130" s="413"/>
      <c r="Z3130" s="412"/>
      <c r="AA3130" s="412"/>
      <c r="AB3130" s="422"/>
      <c r="AC3130" s="412"/>
      <c r="AD3130" s="412"/>
      <c r="AE3130" s="412"/>
      <c r="AF3130" s="412"/>
      <c r="AG3130" s="412"/>
      <c r="AH3130" s="412"/>
      <c r="AI3130" s="413"/>
    </row>
    <row r="3131" spans="1:35" s="154" customFormat="1">
      <c r="A3131" s="413"/>
      <c r="B3131" s="413"/>
      <c r="C3131" s="426"/>
      <c r="D3131" s="413"/>
      <c r="E3131" s="423"/>
      <c r="F3131" s="413"/>
      <c r="G3131" s="419"/>
      <c r="H3131" s="419"/>
      <c r="I3131" s="413"/>
      <c r="J3131" s="420"/>
      <c r="K3131" s="413"/>
      <c r="L3131" s="413"/>
      <c r="M3131" s="413"/>
      <c r="N3131" s="421"/>
      <c r="O3131" s="421"/>
      <c r="P3131" s="414"/>
      <c r="Q3131" s="413"/>
      <c r="R3131" s="413"/>
      <c r="S3131" s="413"/>
      <c r="T3131" s="413"/>
      <c r="U3131" s="412"/>
      <c r="V3131" s="412"/>
      <c r="W3131" s="413"/>
      <c r="X3131" s="413"/>
      <c r="Y3131" s="413"/>
      <c r="Z3131" s="413"/>
      <c r="AA3131" s="413"/>
      <c r="AB3131" s="422"/>
      <c r="AC3131" s="413"/>
      <c r="AD3131" s="428"/>
      <c r="AE3131" s="413"/>
      <c r="AF3131" s="412"/>
      <c r="AG3131" s="412"/>
      <c r="AH3131" s="413"/>
      <c r="AI3131" s="413"/>
    </row>
    <row r="3132" spans="1:35" s="154" customFormat="1">
      <c r="A3132" s="413"/>
      <c r="B3132" s="413"/>
      <c r="C3132" s="426"/>
      <c r="D3132" s="413"/>
      <c r="E3132" s="423"/>
      <c r="F3132" s="413"/>
      <c r="G3132" s="419"/>
      <c r="H3132" s="419"/>
      <c r="I3132" s="413"/>
      <c r="J3132" s="420"/>
      <c r="K3132" s="413"/>
      <c r="L3132" s="413"/>
      <c r="M3132" s="413"/>
      <c r="N3132" s="421"/>
      <c r="O3132" s="421"/>
      <c r="P3132" s="414"/>
      <c r="Q3132" s="413"/>
      <c r="R3132" s="412"/>
      <c r="S3132" s="413"/>
      <c r="T3132" s="413"/>
      <c r="U3132" s="412"/>
      <c r="V3132" s="412"/>
      <c r="W3132" s="413"/>
      <c r="X3132" s="413"/>
      <c r="Y3132" s="413"/>
      <c r="Z3132" s="412"/>
      <c r="AA3132" s="412"/>
      <c r="AB3132" s="422"/>
      <c r="AC3132" s="412"/>
      <c r="AD3132" s="412"/>
      <c r="AE3132" s="412"/>
      <c r="AF3132" s="412"/>
      <c r="AG3132" s="412"/>
      <c r="AH3132" s="412"/>
      <c r="AI3132" s="413"/>
    </row>
    <row r="3133" spans="1:35" s="154" customFormat="1">
      <c r="A3133" s="413"/>
      <c r="B3133" s="413"/>
      <c r="C3133" s="426"/>
      <c r="D3133" s="413"/>
      <c r="E3133" s="423"/>
      <c r="F3133" s="413"/>
      <c r="G3133" s="419"/>
      <c r="H3133" s="419"/>
      <c r="I3133" s="413"/>
      <c r="J3133" s="420"/>
      <c r="K3133" s="413"/>
      <c r="L3133" s="413"/>
      <c r="M3133" s="413"/>
      <c r="N3133" s="421"/>
      <c r="O3133" s="421"/>
      <c r="P3133" s="414"/>
      <c r="Q3133" s="413"/>
      <c r="R3133" s="413"/>
      <c r="S3133" s="413"/>
      <c r="T3133" s="413"/>
      <c r="U3133" s="412"/>
      <c r="V3133" s="412"/>
      <c r="W3133" s="413"/>
      <c r="X3133" s="413"/>
      <c r="Y3133" s="413"/>
      <c r="Z3133" s="412"/>
      <c r="AA3133" s="412"/>
      <c r="AB3133" s="422"/>
      <c r="AC3133" s="412"/>
      <c r="AD3133" s="412"/>
      <c r="AE3133" s="412"/>
      <c r="AF3133" s="412"/>
      <c r="AG3133" s="412"/>
      <c r="AH3133" s="412"/>
      <c r="AI3133" s="413"/>
    </row>
    <row r="3134" spans="1:35" s="154" customFormat="1">
      <c r="A3134" s="413"/>
      <c r="B3134" s="413"/>
      <c r="C3134" s="426"/>
      <c r="D3134" s="413"/>
      <c r="E3134" s="423"/>
      <c r="F3134" s="413"/>
      <c r="G3134" s="419"/>
      <c r="H3134" s="419"/>
      <c r="I3134" s="413"/>
      <c r="J3134" s="420"/>
      <c r="K3134" s="413"/>
      <c r="L3134" s="413"/>
      <c r="M3134" s="413"/>
      <c r="N3134" s="421"/>
      <c r="O3134" s="421"/>
      <c r="P3134" s="414"/>
      <c r="Q3134" s="413"/>
      <c r="R3134" s="413"/>
      <c r="S3134" s="413"/>
      <c r="T3134" s="413"/>
      <c r="U3134" s="412"/>
      <c r="V3134" s="412"/>
      <c r="W3134" s="413"/>
      <c r="X3134" s="413"/>
      <c r="Y3134" s="413"/>
      <c r="Z3134" s="413"/>
      <c r="AA3134" s="413"/>
      <c r="AB3134" s="422"/>
      <c r="AC3134" s="413"/>
      <c r="AD3134" s="428"/>
      <c r="AE3134" s="413"/>
      <c r="AF3134" s="412"/>
      <c r="AG3134" s="412"/>
      <c r="AH3134" s="413"/>
      <c r="AI3134" s="413"/>
    </row>
    <row r="3135" spans="1:35" s="154" customFormat="1">
      <c r="A3135" s="413"/>
      <c r="B3135" s="413"/>
      <c r="C3135" s="426"/>
      <c r="D3135" s="413"/>
      <c r="E3135" s="423"/>
      <c r="F3135" s="413"/>
      <c r="G3135" s="419"/>
      <c r="H3135" s="419"/>
      <c r="I3135" s="413"/>
      <c r="J3135" s="420"/>
      <c r="K3135" s="413"/>
      <c r="L3135" s="413"/>
      <c r="M3135" s="413"/>
      <c r="N3135" s="421"/>
      <c r="O3135" s="421"/>
      <c r="P3135" s="414"/>
      <c r="Q3135" s="413"/>
      <c r="R3135" s="412"/>
      <c r="S3135" s="413"/>
      <c r="T3135" s="413"/>
      <c r="U3135" s="412"/>
      <c r="V3135" s="412"/>
      <c r="W3135" s="413"/>
      <c r="X3135" s="413"/>
      <c r="Y3135" s="413"/>
      <c r="Z3135" s="412"/>
      <c r="AA3135" s="412"/>
      <c r="AB3135" s="422"/>
      <c r="AC3135" s="412"/>
      <c r="AD3135" s="412"/>
      <c r="AE3135" s="412"/>
      <c r="AF3135" s="412"/>
      <c r="AG3135" s="412"/>
      <c r="AH3135" s="412"/>
      <c r="AI3135" s="413"/>
    </row>
    <row r="3136" spans="1:35" s="154" customFormat="1">
      <c r="A3136" s="413"/>
      <c r="B3136" s="413"/>
      <c r="C3136" s="426"/>
      <c r="D3136" s="413"/>
      <c r="E3136" s="423"/>
      <c r="F3136" s="413"/>
      <c r="G3136" s="419"/>
      <c r="H3136" s="419"/>
      <c r="I3136" s="413"/>
      <c r="J3136" s="420"/>
      <c r="K3136" s="413"/>
      <c r="L3136" s="413"/>
      <c r="M3136" s="413"/>
      <c r="N3136" s="421"/>
      <c r="O3136" s="421"/>
      <c r="P3136" s="414"/>
      <c r="Q3136" s="413"/>
      <c r="R3136" s="413"/>
      <c r="S3136" s="413"/>
      <c r="T3136" s="413"/>
      <c r="U3136" s="412"/>
      <c r="V3136" s="412"/>
      <c r="W3136" s="413"/>
      <c r="X3136" s="413"/>
      <c r="Y3136" s="413"/>
      <c r="Z3136" s="412"/>
      <c r="AA3136" s="412"/>
      <c r="AB3136" s="422"/>
      <c r="AC3136" s="412"/>
      <c r="AD3136" s="412"/>
      <c r="AE3136" s="412"/>
      <c r="AF3136" s="412"/>
      <c r="AG3136" s="412"/>
      <c r="AH3136" s="412"/>
      <c r="AI3136" s="413"/>
    </row>
    <row r="3137" spans="1:35" s="154" customFormat="1">
      <c r="A3137" s="413"/>
      <c r="B3137" s="413"/>
      <c r="C3137" s="426"/>
      <c r="D3137" s="413"/>
      <c r="E3137" s="423"/>
      <c r="F3137" s="412"/>
      <c r="G3137" s="419"/>
      <c r="H3137" s="419"/>
      <c r="I3137" s="413"/>
      <c r="J3137" s="420"/>
      <c r="K3137" s="413"/>
      <c r="L3137" s="413"/>
      <c r="M3137" s="413"/>
      <c r="N3137" s="421"/>
      <c r="O3137" s="421"/>
      <c r="P3137" s="414"/>
      <c r="Q3137" s="413"/>
      <c r="R3137" s="413"/>
      <c r="S3137" s="413"/>
      <c r="T3137" s="413"/>
      <c r="U3137" s="412"/>
      <c r="V3137" s="412"/>
      <c r="W3137" s="413"/>
      <c r="X3137" s="413"/>
      <c r="Y3137" s="413"/>
      <c r="Z3137" s="413"/>
      <c r="AA3137" s="413"/>
      <c r="AB3137" s="422"/>
      <c r="AC3137" s="413"/>
      <c r="AD3137" s="412"/>
      <c r="AE3137" s="412"/>
      <c r="AF3137" s="412"/>
      <c r="AG3137" s="412"/>
      <c r="AH3137" s="423"/>
      <c r="AI3137" s="413"/>
    </row>
    <row r="3138" spans="1:35" s="154" customFormat="1">
      <c r="A3138" s="413"/>
      <c r="B3138" s="413"/>
      <c r="C3138" s="426"/>
      <c r="D3138" s="413"/>
      <c r="E3138" s="423"/>
      <c r="F3138" s="412"/>
      <c r="G3138" s="419"/>
      <c r="H3138" s="419"/>
      <c r="I3138" s="413"/>
      <c r="J3138" s="420"/>
      <c r="K3138" s="413"/>
      <c r="L3138" s="413"/>
      <c r="M3138" s="413"/>
      <c r="N3138" s="421"/>
      <c r="O3138" s="421"/>
      <c r="P3138" s="414"/>
      <c r="Q3138" s="413"/>
      <c r="R3138" s="412"/>
      <c r="S3138" s="413"/>
      <c r="T3138" s="413"/>
      <c r="U3138" s="412"/>
      <c r="V3138" s="412"/>
      <c r="W3138" s="413"/>
      <c r="X3138" s="413"/>
      <c r="Y3138" s="413"/>
      <c r="Z3138" s="412"/>
      <c r="AA3138" s="412"/>
      <c r="AB3138" s="422"/>
      <c r="AC3138" s="412"/>
      <c r="AD3138" s="412"/>
      <c r="AE3138" s="412"/>
      <c r="AF3138" s="412"/>
      <c r="AG3138" s="412"/>
      <c r="AH3138" s="412"/>
      <c r="AI3138" s="413"/>
    </row>
    <row r="3139" spans="1:35" s="154" customFormat="1">
      <c r="A3139" s="413"/>
      <c r="B3139" s="413"/>
      <c r="C3139" s="426"/>
      <c r="D3139" s="413"/>
      <c r="E3139" s="423"/>
      <c r="F3139" s="412"/>
      <c r="G3139" s="419"/>
      <c r="H3139" s="419"/>
      <c r="I3139" s="413"/>
      <c r="J3139" s="420"/>
      <c r="K3139" s="413"/>
      <c r="L3139" s="413"/>
      <c r="M3139" s="413"/>
      <c r="N3139" s="421"/>
      <c r="O3139" s="421"/>
      <c r="P3139" s="414"/>
      <c r="Q3139" s="413"/>
      <c r="R3139" s="413"/>
      <c r="S3139" s="413"/>
      <c r="T3139" s="413"/>
      <c r="U3139" s="412"/>
      <c r="V3139" s="412"/>
      <c r="W3139" s="413"/>
      <c r="X3139" s="413"/>
      <c r="Y3139" s="413"/>
      <c r="Z3139" s="412"/>
      <c r="AA3139" s="412"/>
      <c r="AB3139" s="422"/>
      <c r="AC3139" s="412"/>
      <c r="AD3139" s="412"/>
      <c r="AE3139" s="412"/>
      <c r="AF3139" s="412"/>
      <c r="AG3139" s="412"/>
      <c r="AH3139" s="423"/>
      <c r="AI3139" s="413"/>
    </row>
    <row r="3140" spans="1:35" s="154" customFormat="1">
      <c r="A3140" s="413"/>
      <c r="B3140" s="413"/>
      <c r="C3140" s="426"/>
      <c r="D3140" s="413"/>
      <c r="E3140" s="423"/>
      <c r="F3140" s="413"/>
      <c r="G3140" s="419"/>
      <c r="H3140" s="419"/>
      <c r="I3140" s="413"/>
      <c r="J3140" s="420"/>
      <c r="K3140" s="413"/>
      <c r="L3140" s="413"/>
      <c r="M3140" s="413"/>
      <c r="N3140" s="421"/>
      <c r="O3140" s="421"/>
      <c r="P3140" s="414"/>
      <c r="Q3140" s="413"/>
      <c r="R3140" s="413"/>
      <c r="S3140" s="413"/>
      <c r="T3140" s="413"/>
      <c r="U3140" s="412"/>
      <c r="V3140" s="412"/>
      <c r="W3140" s="413"/>
      <c r="X3140" s="413"/>
      <c r="Y3140" s="413"/>
      <c r="Z3140" s="413"/>
      <c r="AA3140" s="413"/>
      <c r="AB3140" s="422"/>
      <c r="AC3140" s="413"/>
      <c r="AD3140" s="428"/>
      <c r="AE3140" s="413"/>
      <c r="AF3140" s="412"/>
      <c r="AG3140" s="412"/>
      <c r="AH3140" s="423"/>
      <c r="AI3140" s="413"/>
    </row>
    <row r="3141" spans="1:35" s="154" customFormat="1">
      <c r="A3141" s="413"/>
      <c r="B3141" s="413"/>
      <c r="C3141" s="426"/>
      <c r="D3141" s="413"/>
      <c r="E3141" s="423"/>
      <c r="F3141" s="413"/>
      <c r="G3141" s="419"/>
      <c r="H3141" s="419"/>
      <c r="I3141" s="413"/>
      <c r="J3141" s="420"/>
      <c r="K3141" s="413"/>
      <c r="L3141" s="413"/>
      <c r="M3141" s="413"/>
      <c r="N3141" s="421"/>
      <c r="O3141" s="421"/>
      <c r="P3141" s="414"/>
      <c r="Q3141" s="413"/>
      <c r="R3141" s="413"/>
      <c r="S3141" s="413"/>
      <c r="T3141" s="413"/>
      <c r="U3141" s="412"/>
      <c r="V3141" s="412"/>
      <c r="W3141" s="413"/>
      <c r="X3141" s="413"/>
      <c r="Y3141" s="413"/>
      <c r="Z3141" s="412"/>
      <c r="AA3141" s="412"/>
      <c r="AB3141" s="422"/>
      <c r="AC3141" s="412"/>
      <c r="AD3141" s="412"/>
      <c r="AE3141" s="412"/>
      <c r="AF3141" s="412"/>
      <c r="AG3141" s="412"/>
      <c r="AH3141" s="412"/>
      <c r="AI3141" s="413"/>
    </row>
    <row r="3142" spans="1:35" s="154" customFormat="1">
      <c r="A3142" s="413"/>
      <c r="B3142" s="413"/>
      <c r="C3142" s="426"/>
      <c r="D3142" s="413"/>
      <c r="E3142" s="423"/>
      <c r="F3142" s="413"/>
      <c r="G3142" s="419"/>
      <c r="H3142" s="419"/>
      <c r="I3142" s="413"/>
      <c r="J3142" s="420"/>
      <c r="K3142" s="413"/>
      <c r="L3142" s="413"/>
      <c r="M3142" s="413"/>
      <c r="N3142" s="421"/>
      <c r="O3142" s="421"/>
      <c r="P3142" s="414"/>
      <c r="Q3142" s="413"/>
      <c r="R3142" s="413"/>
      <c r="S3142" s="413"/>
      <c r="T3142" s="413"/>
      <c r="U3142" s="412"/>
      <c r="V3142" s="412"/>
      <c r="W3142" s="413"/>
      <c r="X3142" s="413"/>
      <c r="Y3142" s="413"/>
      <c r="Z3142" s="412"/>
      <c r="AA3142" s="412"/>
      <c r="AB3142" s="422"/>
      <c r="AC3142" s="412"/>
      <c r="AD3142" s="412"/>
      <c r="AE3142" s="412"/>
      <c r="AF3142" s="412"/>
      <c r="AG3142" s="412"/>
      <c r="AH3142" s="423"/>
      <c r="AI3142" s="413"/>
    </row>
    <row r="3143" spans="1:35" s="154" customFormat="1">
      <c r="A3143" s="413"/>
      <c r="B3143" s="413"/>
      <c r="C3143" s="426"/>
      <c r="D3143" s="413"/>
      <c r="E3143" s="423"/>
      <c r="F3143" s="412"/>
      <c r="G3143" s="419"/>
      <c r="H3143" s="419"/>
      <c r="I3143" s="413"/>
      <c r="J3143" s="420"/>
      <c r="K3143" s="413"/>
      <c r="L3143" s="413"/>
      <c r="M3143" s="413"/>
      <c r="N3143" s="421"/>
      <c r="O3143" s="421"/>
      <c r="P3143" s="414"/>
      <c r="Q3143" s="413"/>
      <c r="R3143" s="413"/>
      <c r="S3143" s="413"/>
      <c r="T3143" s="413"/>
      <c r="U3143" s="412"/>
      <c r="V3143" s="412"/>
      <c r="W3143" s="413"/>
      <c r="X3143" s="413"/>
      <c r="Y3143" s="413"/>
      <c r="Z3143" s="413"/>
      <c r="AA3143" s="413"/>
      <c r="AB3143" s="422"/>
      <c r="AC3143" s="413"/>
      <c r="AD3143" s="412"/>
      <c r="AE3143" s="412"/>
      <c r="AF3143" s="412"/>
      <c r="AG3143" s="412"/>
      <c r="AH3143" s="412"/>
      <c r="AI3143" s="413"/>
    </row>
    <row r="3144" spans="1:35" s="154" customFormat="1">
      <c r="A3144" s="413"/>
      <c r="B3144" s="413"/>
      <c r="C3144" s="426"/>
      <c r="D3144" s="413"/>
      <c r="E3144" s="423"/>
      <c r="F3144" s="412"/>
      <c r="G3144" s="419"/>
      <c r="H3144" s="419"/>
      <c r="I3144" s="413"/>
      <c r="J3144" s="420"/>
      <c r="K3144" s="413"/>
      <c r="L3144" s="413"/>
      <c r="M3144" s="413"/>
      <c r="N3144" s="421"/>
      <c r="O3144" s="421"/>
      <c r="P3144" s="414"/>
      <c r="Q3144" s="413"/>
      <c r="R3144" s="413"/>
      <c r="S3144" s="413"/>
      <c r="T3144" s="413"/>
      <c r="U3144" s="412"/>
      <c r="V3144" s="412"/>
      <c r="W3144" s="413"/>
      <c r="X3144" s="413"/>
      <c r="Y3144" s="413"/>
      <c r="Z3144" s="412"/>
      <c r="AA3144" s="412"/>
      <c r="AB3144" s="422"/>
      <c r="AC3144" s="412"/>
      <c r="AD3144" s="412"/>
      <c r="AE3144" s="412"/>
      <c r="AF3144" s="412"/>
      <c r="AG3144" s="412"/>
      <c r="AH3144" s="423"/>
      <c r="AI3144" s="413"/>
    </row>
    <row r="3145" spans="1:35" s="154" customFormat="1">
      <c r="A3145" s="413"/>
      <c r="B3145" s="413"/>
      <c r="C3145" s="426"/>
      <c r="D3145" s="413"/>
      <c r="E3145" s="423"/>
      <c r="F3145" s="412"/>
      <c r="G3145" s="419"/>
      <c r="H3145" s="419"/>
      <c r="I3145" s="413"/>
      <c r="J3145" s="420"/>
      <c r="K3145" s="413"/>
      <c r="L3145" s="413"/>
      <c r="M3145" s="413"/>
      <c r="N3145" s="421"/>
      <c r="O3145" s="421"/>
      <c r="P3145" s="414"/>
      <c r="Q3145" s="413"/>
      <c r="R3145" s="412"/>
      <c r="S3145" s="413"/>
      <c r="T3145" s="413"/>
      <c r="U3145" s="412"/>
      <c r="V3145" s="412"/>
      <c r="W3145" s="413"/>
      <c r="X3145" s="413"/>
      <c r="Y3145" s="413"/>
      <c r="Z3145" s="412"/>
      <c r="AA3145" s="412"/>
      <c r="AB3145" s="422"/>
      <c r="AC3145" s="412"/>
      <c r="AD3145" s="412"/>
      <c r="AE3145" s="412"/>
      <c r="AF3145" s="412"/>
      <c r="AG3145" s="412"/>
      <c r="AH3145" s="412"/>
      <c r="AI3145" s="413"/>
    </row>
    <row r="3146" spans="1:35" s="154" customFormat="1">
      <c r="A3146" s="413"/>
      <c r="B3146" s="413"/>
      <c r="C3146" s="426"/>
      <c r="D3146" s="413"/>
      <c r="E3146" s="423"/>
      <c r="F3146" s="412"/>
      <c r="G3146" s="419"/>
      <c r="H3146" s="419"/>
      <c r="I3146" s="413"/>
      <c r="J3146" s="420"/>
      <c r="K3146" s="413"/>
      <c r="L3146" s="413"/>
      <c r="M3146" s="413"/>
      <c r="N3146" s="421"/>
      <c r="O3146" s="421"/>
      <c r="P3146" s="414"/>
      <c r="Q3146" s="413"/>
      <c r="R3146" s="413"/>
      <c r="S3146" s="413"/>
      <c r="T3146" s="413"/>
      <c r="U3146" s="412"/>
      <c r="V3146" s="412"/>
      <c r="W3146" s="413"/>
      <c r="X3146" s="413"/>
      <c r="Y3146" s="413"/>
      <c r="Z3146" s="412"/>
      <c r="AA3146" s="412"/>
      <c r="AB3146" s="422"/>
      <c r="AC3146" s="412"/>
      <c r="AD3146" s="412"/>
      <c r="AE3146" s="412"/>
      <c r="AF3146" s="412"/>
      <c r="AG3146" s="412"/>
      <c r="AH3146" s="423"/>
      <c r="AI3146" s="413"/>
    </row>
    <row r="3147" spans="1:35" s="154" customFormat="1">
      <c r="A3147" s="413"/>
      <c r="B3147" s="413"/>
      <c r="C3147" s="426"/>
      <c r="D3147" s="413"/>
      <c r="E3147" s="423"/>
      <c r="F3147" s="413"/>
      <c r="G3147" s="419"/>
      <c r="H3147" s="419"/>
      <c r="I3147" s="413"/>
      <c r="J3147" s="420"/>
      <c r="K3147" s="413"/>
      <c r="L3147" s="413"/>
      <c r="M3147" s="413"/>
      <c r="N3147" s="421"/>
      <c r="O3147" s="421"/>
      <c r="P3147" s="414"/>
      <c r="Q3147" s="413"/>
      <c r="R3147" s="413"/>
      <c r="S3147" s="413"/>
      <c r="T3147" s="413"/>
      <c r="U3147" s="412"/>
      <c r="V3147" s="412"/>
      <c r="W3147" s="413"/>
      <c r="X3147" s="413"/>
      <c r="Y3147" s="413"/>
      <c r="Z3147" s="413"/>
      <c r="AA3147" s="413"/>
      <c r="AB3147" s="422"/>
      <c r="AC3147" s="413"/>
      <c r="AD3147" s="428"/>
      <c r="AE3147" s="413"/>
      <c r="AF3147" s="412"/>
      <c r="AG3147" s="412"/>
      <c r="AH3147" s="413"/>
      <c r="AI3147" s="413"/>
    </row>
    <row r="3148" spans="1:35" s="154" customFormat="1">
      <c r="A3148" s="413"/>
      <c r="B3148" s="413"/>
      <c r="C3148" s="426"/>
      <c r="D3148" s="413"/>
      <c r="E3148" s="423"/>
      <c r="F3148" s="413"/>
      <c r="G3148" s="419"/>
      <c r="H3148" s="419"/>
      <c r="I3148" s="413"/>
      <c r="J3148" s="420"/>
      <c r="K3148" s="413"/>
      <c r="L3148" s="413"/>
      <c r="M3148" s="413"/>
      <c r="N3148" s="421"/>
      <c r="O3148" s="421"/>
      <c r="P3148" s="414"/>
      <c r="Q3148" s="413"/>
      <c r="R3148" s="413"/>
      <c r="S3148" s="413"/>
      <c r="T3148" s="413"/>
      <c r="U3148" s="412"/>
      <c r="V3148" s="412"/>
      <c r="W3148" s="413"/>
      <c r="X3148" s="413"/>
      <c r="Y3148" s="413"/>
      <c r="Z3148" s="413"/>
      <c r="AA3148" s="413"/>
      <c r="AB3148" s="422"/>
      <c r="AC3148" s="413"/>
      <c r="AD3148" s="428"/>
      <c r="AE3148" s="413"/>
      <c r="AF3148" s="412"/>
      <c r="AG3148" s="412"/>
      <c r="AH3148" s="413"/>
      <c r="AI3148" s="413"/>
    </row>
    <row r="3149" spans="1:35" s="154" customFormat="1">
      <c r="A3149" s="413"/>
      <c r="B3149" s="413"/>
      <c r="C3149" s="426"/>
      <c r="D3149" s="413"/>
      <c r="E3149" s="423"/>
      <c r="F3149" s="413"/>
      <c r="G3149" s="419"/>
      <c r="H3149" s="419"/>
      <c r="I3149" s="413"/>
      <c r="J3149" s="420"/>
      <c r="K3149" s="413"/>
      <c r="L3149" s="413"/>
      <c r="M3149" s="413"/>
      <c r="N3149" s="421"/>
      <c r="O3149" s="421"/>
      <c r="P3149" s="414"/>
      <c r="Q3149" s="413"/>
      <c r="R3149" s="413"/>
      <c r="S3149" s="413"/>
      <c r="T3149" s="413"/>
      <c r="U3149" s="412"/>
      <c r="V3149" s="412"/>
      <c r="W3149" s="413"/>
      <c r="X3149" s="413"/>
      <c r="Y3149" s="413"/>
      <c r="Z3149" s="412"/>
      <c r="AA3149" s="412"/>
      <c r="AB3149" s="422"/>
      <c r="AC3149" s="412"/>
      <c r="AD3149" s="412"/>
      <c r="AE3149" s="412"/>
      <c r="AF3149" s="412"/>
      <c r="AG3149" s="412"/>
      <c r="AH3149" s="412"/>
      <c r="AI3149" s="413"/>
    </row>
    <row r="3150" spans="1:35" s="154" customFormat="1">
      <c r="A3150" s="413"/>
      <c r="B3150" s="413"/>
      <c r="C3150" s="426"/>
      <c r="D3150" s="413"/>
      <c r="E3150" s="423"/>
      <c r="F3150" s="413"/>
      <c r="G3150" s="419"/>
      <c r="H3150" s="419"/>
      <c r="I3150" s="413"/>
      <c r="J3150" s="420"/>
      <c r="K3150" s="413"/>
      <c r="L3150" s="413"/>
      <c r="M3150" s="413"/>
      <c r="N3150" s="421"/>
      <c r="O3150" s="421"/>
      <c r="P3150" s="414"/>
      <c r="Q3150" s="413"/>
      <c r="R3150" s="412"/>
      <c r="S3150" s="413"/>
      <c r="T3150" s="413"/>
      <c r="U3150" s="412"/>
      <c r="V3150" s="412"/>
      <c r="W3150" s="413"/>
      <c r="X3150" s="413"/>
      <c r="Y3150" s="413"/>
      <c r="Z3150" s="412"/>
      <c r="AA3150" s="412"/>
      <c r="AB3150" s="422"/>
      <c r="AC3150" s="412"/>
      <c r="AD3150" s="412"/>
      <c r="AE3150" s="412"/>
      <c r="AF3150" s="412"/>
      <c r="AG3150" s="412"/>
      <c r="AH3150" s="412"/>
      <c r="AI3150" s="413"/>
    </row>
    <row r="3151" spans="1:35" s="154" customFormat="1">
      <c r="A3151" s="413"/>
      <c r="B3151" s="413"/>
      <c r="C3151" s="426"/>
      <c r="D3151" s="413"/>
      <c r="E3151" s="423"/>
      <c r="F3151" s="413"/>
      <c r="G3151" s="419"/>
      <c r="H3151" s="419"/>
      <c r="I3151" s="413"/>
      <c r="J3151" s="420"/>
      <c r="K3151" s="413"/>
      <c r="L3151" s="413"/>
      <c r="M3151" s="413"/>
      <c r="N3151" s="421"/>
      <c r="O3151" s="421"/>
      <c r="P3151" s="414"/>
      <c r="Q3151" s="413"/>
      <c r="R3151" s="413"/>
      <c r="S3151" s="413"/>
      <c r="T3151" s="413"/>
      <c r="U3151" s="412"/>
      <c r="V3151" s="412"/>
      <c r="W3151" s="413"/>
      <c r="X3151" s="413"/>
      <c r="Y3151" s="413"/>
      <c r="Z3151" s="412"/>
      <c r="AA3151" s="412"/>
      <c r="AB3151" s="422"/>
      <c r="AC3151" s="412"/>
      <c r="AD3151" s="412"/>
      <c r="AE3151" s="412"/>
      <c r="AF3151" s="412"/>
      <c r="AG3151" s="412"/>
      <c r="AH3151" s="412"/>
      <c r="AI3151" s="413"/>
    </row>
    <row r="3152" spans="1:35" s="154" customFormat="1">
      <c r="A3152" s="413"/>
      <c r="B3152" s="413"/>
      <c r="C3152" s="426"/>
      <c r="D3152" s="413"/>
      <c r="E3152" s="423"/>
      <c r="F3152" s="413"/>
      <c r="G3152" s="419"/>
      <c r="H3152" s="419"/>
      <c r="I3152" s="413"/>
      <c r="J3152" s="420"/>
      <c r="K3152" s="413"/>
      <c r="L3152" s="413"/>
      <c r="M3152" s="413"/>
      <c r="N3152" s="421"/>
      <c r="O3152" s="421"/>
      <c r="P3152" s="414"/>
      <c r="Q3152" s="413"/>
      <c r="R3152" s="412"/>
      <c r="S3152" s="413"/>
      <c r="T3152" s="413"/>
      <c r="U3152" s="412"/>
      <c r="V3152" s="412"/>
      <c r="W3152" s="413"/>
      <c r="X3152" s="413"/>
      <c r="Y3152" s="413"/>
      <c r="Z3152" s="412"/>
      <c r="AA3152" s="412"/>
      <c r="AB3152" s="422"/>
      <c r="AC3152" s="412"/>
      <c r="AD3152" s="412"/>
      <c r="AE3152" s="412"/>
      <c r="AF3152" s="412"/>
      <c r="AG3152" s="412"/>
      <c r="AH3152" s="412"/>
      <c r="AI3152" s="413"/>
    </row>
    <row r="3153" spans="1:35" s="154" customFormat="1">
      <c r="A3153" s="413"/>
      <c r="B3153" s="413"/>
      <c r="C3153" s="426"/>
      <c r="D3153" s="413"/>
      <c r="E3153" s="423"/>
      <c r="F3153" s="413"/>
      <c r="G3153" s="419"/>
      <c r="H3153" s="419"/>
      <c r="I3153" s="413"/>
      <c r="J3153" s="420"/>
      <c r="K3153" s="413"/>
      <c r="L3153" s="413"/>
      <c r="M3153" s="413"/>
      <c r="N3153" s="421"/>
      <c r="O3153" s="421"/>
      <c r="P3153" s="414"/>
      <c r="Q3153" s="413"/>
      <c r="R3153" s="413"/>
      <c r="S3153" s="413"/>
      <c r="T3153" s="413"/>
      <c r="U3153" s="412"/>
      <c r="V3153" s="412"/>
      <c r="W3153" s="413"/>
      <c r="X3153" s="413"/>
      <c r="Y3153" s="413"/>
      <c r="Z3153" s="412"/>
      <c r="AA3153" s="412"/>
      <c r="AB3153" s="422"/>
      <c r="AC3153" s="412"/>
      <c r="AD3153" s="412"/>
      <c r="AE3153" s="412"/>
      <c r="AF3153" s="412"/>
      <c r="AG3153" s="412"/>
      <c r="AH3153" s="412"/>
      <c r="AI3153" s="413"/>
    </row>
    <row r="3154" spans="1:35" s="154" customFormat="1">
      <c r="A3154" s="413"/>
      <c r="B3154" s="413"/>
      <c r="C3154" s="426"/>
      <c r="D3154" s="413"/>
      <c r="E3154" s="423"/>
      <c r="F3154" s="413"/>
      <c r="G3154" s="419"/>
      <c r="H3154" s="419"/>
      <c r="I3154" s="413"/>
      <c r="J3154" s="420"/>
      <c r="K3154" s="413"/>
      <c r="L3154" s="413"/>
      <c r="M3154" s="413"/>
      <c r="N3154" s="421"/>
      <c r="O3154" s="421"/>
      <c r="P3154" s="414"/>
      <c r="Q3154" s="413"/>
      <c r="R3154" s="413"/>
      <c r="S3154" s="413"/>
      <c r="T3154" s="413"/>
      <c r="U3154" s="412"/>
      <c r="V3154" s="412"/>
      <c r="W3154" s="413"/>
      <c r="X3154" s="413"/>
      <c r="Y3154" s="413"/>
      <c r="Z3154" s="413"/>
      <c r="AA3154" s="413"/>
      <c r="AB3154" s="422"/>
      <c r="AC3154" s="413"/>
      <c r="AD3154" s="428"/>
      <c r="AE3154" s="413"/>
      <c r="AF3154" s="412"/>
      <c r="AG3154" s="412"/>
      <c r="AH3154" s="413"/>
      <c r="AI3154" s="413"/>
    </row>
    <row r="3155" spans="1:35" s="154" customFormat="1">
      <c r="A3155" s="413"/>
      <c r="B3155" s="413"/>
      <c r="C3155" s="426"/>
      <c r="D3155" s="413"/>
      <c r="E3155" s="423"/>
      <c r="F3155" s="413"/>
      <c r="G3155" s="419"/>
      <c r="H3155" s="419"/>
      <c r="I3155" s="413"/>
      <c r="J3155" s="420"/>
      <c r="K3155" s="413"/>
      <c r="L3155" s="413"/>
      <c r="M3155" s="413"/>
      <c r="N3155" s="421"/>
      <c r="O3155" s="421"/>
      <c r="P3155" s="414"/>
      <c r="Q3155" s="413"/>
      <c r="R3155" s="413"/>
      <c r="S3155" s="413"/>
      <c r="T3155" s="413"/>
      <c r="U3155" s="412"/>
      <c r="V3155" s="412"/>
      <c r="W3155" s="413"/>
      <c r="X3155" s="413"/>
      <c r="Y3155" s="413"/>
      <c r="Z3155" s="412"/>
      <c r="AA3155" s="412"/>
      <c r="AB3155" s="422"/>
      <c r="AC3155" s="412"/>
      <c r="AD3155" s="412"/>
      <c r="AE3155" s="412"/>
      <c r="AF3155" s="412"/>
      <c r="AG3155" s="412"/>
      <c r="AH3155" s="412"/>
      <c r="AI3155" s="413"/>
    </row>
    <row r="3156" spans="1:35" s="154" customFormat="1">
      <c r="A3156" s="413"/>
      <c r="B3156" s="413"/>
      <c r="C3156" s="426"/>
      <c r="D3156" s="413"/>
      <c r="E3156" s="423"/>
      <c r="F3156" s="413"/>
      <c r="G3156" s="419"/>
      <c r="H3156" s="419"/>
      <c r="I3156" s="413"/>
      <c r="J3156" s="420"/>
      <c r="K3156" s="413"/>
      <c r="L3156" s="413"/>
      <c r="M3156" s="413"/>
      <c r="N3156" s="421"/>
      <c r="O3156" s="421"/>
      <c r="P3156" s="414"/>
      <c r="Q3156" s="413"/>
      <c r="R3156" s="412"/>
      <c r="S3156" s="413"/>
      <c r="T3156" s="413"/>
      <c r="U3156" s="412"/>
      <c r="V3156" s="412"/>
      <c r="W3156" s="413"/>
      <c r="X3156" s="413"/>
      <c r="Y3156" s="413"/>
      <c r="Z3156" s="412"/>
      <c r="AA3156" s="412"/>
      <c r="AB3156" s="422"/>
      <c r="AC3156" s="412"/>
      <c r="AD3156" s="412"/>
      <c r="AE3156" s="412"/>
      <c r="AF3156" s="412"/>
      <c r="AG3156" s="412"/>
      <c r="AH3156" s="412"/>
      <c r="AI3156" s="413"/>
    </row>
    <row r="3157" spans="1:35" s="154" customFormat="1">
      <c r="A3157" s="413"/>
      <c r="B3157" s="413"/>
      <c r="C3157" s="426"/>
      <c r="D3157" s="413"/>
      <c r="E3157" s="423"/>
      <c r="F3157" s="413"/>
      <c r="G3157" s="419"/>
      <c r="H3157" s="419"/>
      <c r="I3157" s="413"/>
      <c r="J3157" s="420"/>
      <c r="K3157" s="413"/>
      <c r="L3157" s="413"/>
      <c r="M3157" s="413"/>
      <c r="N3157" s="421"/>
      <c r="O3157" s="421"/>
      <c r="P3157" s="414"/>
      <c r="Q3157" s="413"/>
      <c r="R3157" s="413"/>
      <c r="S3157" s="413"/>
      <c r="T3157" s="413"/>
      <c r="U3157" s="412"/>
      <c r="V3157" s="412"/>
      <c r="W3157" s="413"/>
      <c r="X3157" s="413"/>
      <c r="Y3157" s="413"/>
      <c r="Z3157" s="412"/>
      <c r="AA3157" s="412"/>
      <c r="AB3157" s="422"/>
      <c r="AC3157" s="412"/>
      <c r="AD3157" s="412"/>
      <c r="AE3157" s="412"/>
      <c r="AF3157" s="412"/>
      <c r="AG3157" s="412"/>
      <c r="AH3157" s="412"/>
      <c r="AI3157" s="413"/>
    </row>
    <row r="3158" spans="1:35" s="154" customFormat="1">
      <c r="A3158" s="413"/>
      <c r="B3158" s="413"/>
      <c r="C3158" s="426"/>
      <c r="D3158" s="413"/>
      <c r="E3158" s="413"/>
      <c r="F3158" s="413"/>
      <c r="G3158" s="419"/>
      <c r="H3158" s="419"/>
      <c r="I3158" s="413"/>
      <c r="J3158" s="420"/>
      <c r="K3158" s="413"/>
      <c r="L3158" s="413"/>
      <c r="M3158" s="413"/>
      <c r="N3158" s="421"/>
      <c r="O3158" s="421"/>
      <c r="P3158" s="414"/>
      <c r="Q3158" s="413"/>
      <c r="R3158" s="412"/>
      <c r="S3158" s="413"/>
      <c r="T3158" s="413"/>
      <c r="U3158" s="412"/>
      <c r="V3158" s="412"/>
      <c r="W3158" s="413"/>
      <c r="X3158" s="413"/>
      <c r="Y3158" s="413"/>
      <c r="Z3158" s="412"/>
      <c r="AA3158" s="412"/>
      <c r="AB3158" s="422"/>
      <c r="AC3158" s="412"/>
      <c r="AD3158" s="412"/>
      <c r="AE3158" s="412"/>
      <c r="AF3158" s="412"/>
      <c r="AG3158" s="412"/>
      <c r="AH3158" s="412"/>
      <c r="AI3158" s="413"/>
    </row>
    <row r="3159" spans="1:35" s="154" customFormat="1">
      <c r="A3159" s="413"/>
      <c r="B3159" s="413"/>
      <c r="C3159" s="426"/>
      <c r="D3159" s="413"/>
      <c r="E3159" s="423"/>
      <c r="F3159" s="413"/>
      <c r="G3159" s="419"/>
      <c r="H3159" s="419"/>
      <c r="I3159" s="413"/>
      <c r="J3159" s="420"/>
      <c r="K3159" s="413"/>
      <c r="L3159" s="413"/>
      <c r="M3159" s="413"/>
      <c r="N3159" s="421"/>
      <c r="O3159" s="421"/>
      <c r="P3159" s="414"/>
      <c r="Q3159" s="413"/>
      <c r="R3159" s="413"/>
      <c r="S3159" s="413"/>
      <c r="T3159" s="413"/>
      <c r="U3159" s="412"/>
      <c r="V3159" s="412"/>
      <c r="W3159" s="413"/>
      <c r="X3159" s="413"/>
      <c r="Y3159" s="413"/>
      <c r="Z3159" s="412"/>
      <c r="AA3159" s="412"/>
      <c r="AB3159" s="422"/>
      <c r="AC3159" s="412"/>
      <c r="AD3159" s="412"/>
      <c r="AE3159" s="412"/>
      <c r="AF3159" s="412"/>
      <c r="AG3159" s="412"/>
      <c r="AH3159" s="412"/>
      <c r="AI3159" s="413"/>
    </row>
    <row r="3160" spans="1:35" s="154" customFormat="1">
      <c r="A3160" s="413"/>
      <c r="B3160" s="413"/>
      <c r="C3160" s="426"/>
      <c r="D3160" s="413"/>
      <c r="E3160" s="423"/>
      <c r="F3160" s="413"/>
      <c r="G3160" s="419"/>
      <c r="H3160" s="419"/>
      <c r="I3160" s="413"/>
      <c r="J3160" s="420"/>
      <c r="K3160" s="413"/>
      <c r="L3160" s="413"/>
      <c r="M3160" s="413"/>
      <c r="N3160" s="421"/>
      <c r="O3160" s="421"/>
      <c r="P3160" s="414"/>
      <c r="Q3160" s="413"/>
      <c r="R3160" s="412"/>
      <c r="S3160" s="413"/>
      <c r="T3160" s="413"/>
      <c r="U3160" s="412"/>
      <c r="V3160" s="412"/>
      <c r="W3160" s="413"/>
      <c r="X3160" s="413"/>
      <c r="Y3160" s="413"/>
      <c r="Z3160" s="412"/>
      <c r="AA3160" s="412"/>
      <c r="AB3160" s="422"/>
      <c r="AC3160" s="412"/>
      <c r="AD3160" s="412"/>
      <c r="AE3160" s="412"/>
      <c r="AF3160" s="412"/>
      <c r="AG3160" s="412"/>
      <c r="AH3160" s="412"/>
      <c r="AI3160" s="413"/>
    </row>
    <row r="3161" spans="1:35" s="154" customFormat="1">
      <c r="A3161" s="413"/>
      <c r="B3161" s="413"/>
      <c r="C3161" s="426"/>
      <c r="D3161" s="413"/>
      <c r="E3161" s="423"/>
      <c r="F3161" s="413"/>
      <c r="G3161" s="419"/>
      <c r="H3161" s="419"/>
      <c r="I3161" s="413"/>
      <c r="J3161" s="420"/>
      <c r="K3161" s="413"/>
      <c r="L3161" s="413"/>
      <c r="M3161" s="413"/>
      <c r="N3161" s="421"/>
      <c r="O3161" s="421"/>
      <c r="P3161" s="414"/>
      <c r="Q3161" s="413"/>
      <c r="R3161" s="413"/>
      <c r="S3161" s="413"/>
      <c r="T3161" s="413"/>
      <c r="U3161" s="412"/>
      <c r="V3161" s="412"/>
      <c r="W3161" s="413"/>
      <c r="X3161" s="413"/>
      <c r="Y3161" s="413"/>
      <c r="Z3161" s="412"/>
      <c r="AA3161" s="412"/>
      <c r="AB3161" s="422"/>
      <c r="AC3161" s="412"/>
      <c r="AD3161" s="412"/>
      <c r="AE3161" s="412"/>
      <c r="AF3161" s="412"/>
      <c r="AG3161" s="412"/>
      <c r="AH3161" s="412"/>
      <c r="AI3161" s="413"/>
    </row>
    <row r="3162" spans="1:35" s="154" customFormat="1">
      <c r="A3162" s="413"/>
      <c r="B3162" s="413"/>
      <c r="C3162" s="426"/>
      <c r="D3162" s="413"/>
      <c r="E3162" s="423"/>
      <c r="F3162" s="413"/>
      <c r="G3162" s="419"/>
      <c r="H3162" s="419"/>
      <c r="I3162" s="413"/>
      <c r="J3162" s="420"/>
      <c r="K3162" s="413"/>
      <c r="L3162" s="413"/>
      <c r="M3162" s="413"/>
      <c r="N3162" s="421"/>
      <c r="O3162" s="421"/>
      <c r="P3162" s="414"/>
      <c r="Q3162" s="413"/>
      <c r="R3162" s="413"/>
      <c r="S3162" s="413"/>
      <c r="T3162" s="413"/>
      <c r="U3162" s="412"/>
      <c r="V3162" s="412"/>
      <c r="W3162" s="413"/>
      <c r="X3162" s="413"/>
      <c r="Y3162" s="413"/>
      <c r="Z3162" s="413"/>
      <c r="AA3162" s="413"/>
      <c r="AB3162" s="422"/>
      <c r="AC3162" s="413"/>
      <c r="AD3162" s="428"/>
      <c r="AE3162" s="413"/>
      <c r="AF3162" s="412"/>
      <c r="AG3162" s="412"/>
      <c r="AH3162" s="413"/>
      <c r="AI3162" s="413"/>
    </row>
    <row r="3163" spans="1:35" s="154" customFormat="1">
      <c r="A3163" s="413"/>
      <c r="B3163" s="413"/>
      <c r="C3163" s="426"/>
      <c r="D3163" s="413"/>
      <c r="E3163" s="423"/>
      <c r="F3163" s="413"/>
      <c r="G3163" s="419"/>
      <c r="H3163" s="419"/>
      <c r="I3163" s="413"/>
      <c r="J3163" s="420"/>
      <c r="K3163" s="413"/>
      <c r="L3163" s="413"/>
      <c r="M3163" s="413"/>
      <c r="N3163" s="421"/>
      <c r="O3163" s="421"/>
      <c r="P3163" s="414"/>
      <c r="Q3163" s="413"/>
      <c r="R3163" s="413"/>
      <c r="S3163" s="413"/>
      <c r="T3163" s="413"/>
      <c r="U3163" s="412"/>
      <c r="V3163" s="412"/>
      <c r="W3163" s="413"/>
      <c r="X3163" s="413"/>
      <c r="Y3163" s="413"/>
      <c r="Z3163" s="412"/>
      <c r="AA3163" s="412"/>
      <c r="AB3163" s="422"/>
      <c r="AC3163" s="412"/>
      <c r="AD3163" s="412"/>
      <c r="AE3163" s="412"/>
      <c r="AF3163" s="412"/>
      <c r="AG3163" s="412"/>
      <c r="AH3163" s="412"/>
      <c r="AI3163" s="413"/>
    </row>
    <row r="3164" spans="1:35" s="154" customFormat="1">
      <c r="A3164" s="413"/>
      <c r="B3164" s="413"/>
      <c r="C3164" s="426"/>
      <c r="D3164" s="413"/>
      <c r="E3164" s="423"/>
      <c r="F3164" s="413"/>
      <c r="G3164" s="419"/>
      <c r="H3164" s="419"/>
      <c r="I3164" s="413"/>
      <c r="J3164" s="420"/>
      <c r="K3164" s="413"/>
      <c r="L3164" s="413"/>
      <c r="M3164" s="413"/>
      <c r="N3164" s="421"/>
      <c r="O3164" s="421"/>
      <c r="P3164" s="414"/>
      <c r="Q3164" s="413"/>
      <c r="R3164" s="412"/>
      <c r="S3164" s="413"/>
      <c r="T3164" s="413"/>
      <c r="U3164" s="412"/>
      <c r="V3164" s="412"/>
      <c r="W3164" s="413"/>
      <c r="X3164" s="413"/>
      <c r="Y3164" s="413"/>
      <c r="Z3164" s="412"/>
      <c r="AA3164" s="412"/>
      <c r="AB3164" s="422"/>
      <c r="AC3164" s="412"/>
      <c r="AD3164" s="412"/>
      <c r="AE3164" s="412"/>
      <c r="AF3164" s="412"/>
      <c r="AG3164" s="412"/>
      <c r="AH3164" s="412"/>
      <c r="AI3164" s="413"/>
    </row>
    <row r="3165" spans="1:35" s="154" customFormat="1">
      <c r="A3165" s="413"/>
      <c r="B3165" s="413"/>
      <c r="C3165" s="426"/>
      <c r="D3165" s="413"/>
      <c r="E3165" s="423"/>
      <c r="F3165" s="413"/>
      <c r="G3165" s="419"/>
      <c r="H3165" s="419"/>
      <c r="I3165" s="413"/>
      <c r="J3165" s="420"/>
      <c r="K3165" s="413"/>
      <c r="L3165" s="413"/>
      <c r="M3165" s="413"/>
      <c r="N3165" s="421"/>
      <c r="O3165" s="421"/>
      <c r="P3165" s="414"/>
      <c r="Q3165" s="413"/>
      <c r="R3165" s="413"/>
      <c r="S3165" s="413"/>
      <c r="T3165" s="413"/>
      <c r="U3165" s="412"/>
      <c r="V3165" s="412"/>
      <c r="W3165" s="413"/>
      <c r="X3165" s="413"/>
      <c r="Y3165" s="413"/>
      <c r="Z3165" s="413"/>
      <c r="AA3165" s="413"/>
      <c r="AB3165" s="422"/>
      <c r="AC3165" s="413"/>
      <c r="AD3165" s="428"/>
      <c r="AE3165" s="413"/>
      <c r="AF3165" s="412"/>
      <c r="AG3165" s="412"/>
      <c r="AH3165" s="413"/>
      <c r="AI3165" s="413"/>
    </row>
    <row r="3166" spans="1:35" s="154" customFormat="1">
      <c r="A3166" s="413"/>
      <c r="B3166" s="413"/>
      <c r="C3166" s="426"/>
      <c r="D3166" s="413"/>
      <c r="E3166" s="423"/>
      <c r="F3166" s="413"/>
      <c r="G3166" s="419"/>
      <c r="H3166" s="419"/>
      <c r="I3166" s="413"/>
      <c r="J3166" s="420"/>
      <c r="K3166" s="413"/>
      <c r="L3166" s="413"/>
      <c r="M3166" s="413"/>
      <c r="N3166" s="421"/>
      <c r="O3166" s="421"/>
      <c r="P3166" s="414"/>
      <c r="Q3166" s="413"/>
      <c r="R3166" s="413"/>
      <c r="S3166" s="413"/>
      <c r="T3166" s="413"/>
      <c r="U3166" s="412"/>
      <c r="V3166" s="412"/>
      <c r="W3166" s="413"/>
      <c r="X3166" s="413"/>
      <c r="Y3166" s="413"/>
      <c r="Z3166" s="412"/>
      <c r="AA3166" s="412"/>
      <c r="AB3166" s="422"/>
      <c r="AC3166" s="412"/>
      <c r="AD3166" s="412"/>
      <c r="AE3166" s="412"/>
      <c r="AF3166" s="412"/>
      <c r="AG3166" s="412"/>
      <c r="AH3166" s="412"/>
      <c r="AI3166" s="413"/>
    </row>
    <row r="3167" spans="1:35" s="154" customFormat="1">
      <c r="A3167" s="413"/>
      <c r="B3167" s="413"/>
      <c r="C3167" s="426"/>
      <c r="D3167" s="413"/>
      <c r="E3167" s="423"/>
      <c r="F3167" s="413"/>
      <c r="G3167" s="419"/>
      <c r="H3167" s="419"/>
      <c r="I3167" s="413"/>
      <c r="J3167" s="420"/>
      <c r="K3167" s="413"/>
      <c r="L3167" s="413"/>
      <c r="M3167" s="413"/>
      <c r="N3167" s="421"/>
      <c r="O3167" s="421"/>
      <c r="P3167" s="414"/>
      <c r="Q3167" s="413"/>
      <c r="R3167" s="413"/>
      <c r="S3167" s="413"/>
      <c r="T3167" s="413"/>
      <c r="U3167" s="412"/>
      <c r="V3167" s="412"/>
      <c r="W3167" s="413"/>
      <c r="X3167" s="413"/>
      <c r="Y3167" s="413"/>
      <c r="Z3167" s="412"/>
      <c r="AA3167" s="412"/>
      <c r="AB3167" s="422"/>
      <c r="AC3167" s="412"/>
      <c r="AD3167" s="412"/>
      <c r="AE3167" s="412"/>
      <c r="AF3167" s="412"/>
      <c r="AG3167" s="412"/>
      <c r="AH3167" s="412"/>
      <c r="AI3167" s="413"/>
    </row>
    <row r="3168" spans="1:35" s="154" customFormat="1">
      <c r="A3168" s="413"/>
      <c r="B3168" s="413"/>
      <c r="C3168" s="426"/>
      <c r="D3168" s="413"/>
      <c r="E3168" s="423"/>
      <c r="F3168" s="413"/>
      <c r="G3168" s="419"/>
      <c r="H3168" s="419"/>
      <c r="I3168" s="413"/>
      <c r="J3168" s="420"/>
      <c r="K3168" s="413"/>
      <c r="L3168" s="413"/>
      <c r="M3168" s="413"/>
      <c r="N3168" s="421"/>
      <c r="O3168" s="421"/>
      <c r="P3168" s="414"/>
      <c r="Q3168" s="413"/>
      <c r="R3168" s="412"/>
      <c r="S3168" s="413"/>
      <c r="T3168" s="413"/>
      <c r="U3168" s="412"/>
      <c r="V3168" s="412"/>
      <c r="W3168" s="413"/>
      <c r="X3168" s="413"/>
      <c r="Y3168" s="413"/>
      <c r="Z3168" s="412"/>
      <c r="AA3168" s="412"/>
      <c r="AB3168" s="422"/>
      <c r="AC3168" s="412"/>
      <c r="AD3168" s="412"/>
      <c r="AE3168" s="412"/>
      <c r="AF3168" s="412"/>
      <c r="AG3168" s="412"/>
      <c r="AH3168" s="412"/>
      <c r="AI3168" s="413"/>
    </row>
    <row r="3169" spans="1:35" s="154" customFormat="1">
      <c r="A3169" s="413"/>
      <c r="B3169" s="413"/>
      <c r="C3169" s="426"/>
      <c r="D3169" s="413"/>
      <c r="E3169" s="423"/>
      <c r="F3169" s="413"/>
      <c r="G3169" s="419"/>
      <c r="H3169" s="419"/>
      <c r="I3169" s="413"/>
      <c r="J3169" s="420"/>
      <c r="K3169" s="413"/>
      <c r="L3169" s="413"/>
      <c r="M3169" s="413"/>
      <c r="N3169" s="421"/>
      <c r="O3169" s="421"/>
      <c r="P3169" s="414"/>
      <c r="Q3169" s="413"/>
      <c r="R3169" s="413"/>
      <c r="S3169" s="413"/>
      <c r="T3169" s="413"/>
      <c r="U3169" s="412"/>
      <c r="V3169" s="412"/>
      <c r="W3169" s="413"/>
      <c r="X3169" s="413"/>
      <c r="Y3169" s="413"/>
      <c r="Z3169" s="412"/>
      <c r="AA3169" s="412"/>
      <c r="AB3169" s="422"/>
      <c r="AC3169" s="412"/>
      <c r="AD3169" s="412"/>
      <c r="AE3169" s="412"/>
      <c r="AF3169" s="412"/>
      <c r="AG3169" s="412"/>
      <c r="AH3169" s="412"/>
      <c r="AI3169" s="413"/>
    </row>
    <row r="3170" spans="1:35" s="154" customFormat="1">
      <c r="A3170" s="413"/>
      <c r="B3170" s="413"/>
      <c r="C3170" s="426"/>
      <c r="D3170" s="413"/>
      <c r="E3170" s="423"/>
      <c r="F3170" s="413"/>
      <c r="G3170" s="419"/>
      <c r="H3170" s="419"/>
      <c r="I3170" s="413"/>
      <c r="J3170" s="420"/>
      <c r="K3170" s="413"/>
      <c r="L3170" s="413"/>
      <c r="M3170" s="413"/>
      <c r="N3170" s="421"/>
      <c r="O3170" s="421"/>
      <c r="P3170" s="414"/>
      <c r="Q3170" s="413"/>
      <c r="R3170" s="413"/>
      <c r="S3170" s="413"/>
      <c r="T3170" s="413"/>
      <c r="U3170" s="412"/>
      <c r="V3170" s="412"/>
      <c r="W3170" s="413"/>
      <c r="X3170" s="413"/>
      <c r="Y3170" s="413"/>
      <c r="Z3170" s="413"/>
      <c r="AA3170" s="413"/>
      <c r="AB3170" s="422"/>
      <c r="AC3170" s="413"/>
      <c r="AD3170" s="428"/>
      <c r="AE3170" s="413"/>
      <c r="AF3170" s="412"/>
      <c r="AG3170" s="412"/>
      <c r="AH3170" s="413"/>
      <c r="AI3170" s="413"/>
    </row>
    <row r="3171" spans="1:35" s="154" customFormat="1">
      <c r="A3171" s="413"/>
      <c r="B3171" s="413"/>
      <c r="C3171" s="426"/>
      <c r="D3171" s="413"/>
      <c r="E3171" s="423"/>
      <c r="F3171" s="413"/>
      <c r="G3171" s="419"/>
      <c r="H3171" s="419"/>
      <c r="I3171" s="413"/>
      <c r="J3171" s="420"/>
      <c r="K3171" s="413"/>
      <c r="L3171" s="413"/>
      <c r="M3171" s="413"/>
      <c r="N3171" s="421"/>
      <c r="O3171" s="421"/>
      <c r="P3171" s="414"/>
      <c r="Q3171" s="413"/>
      <c r="R3171" s="413"/>
      <c r="S3171" s="413"/>
      <c r="T3171" s="413"/>
      <c r="U3171" s="412"/>
      <c r="V3171" s="412"/>
      <c r="W3171" s="413"/>
      <c r="X3171" s="413"/>
      <c r="Y3171" s="413"/>
      <c r="Z3171" s="412"/>
      <c r="AA3171" s="412"/>
      <c r="AB3171" s="422"/>
      <c r="AC3171" s="412"/>
      <c r="AD3171" s="412"/>
      <c r="AE3171" s="412"/>
      <c r="AF3171" s="412"/>
      <c r="AG3171" s="412"/>
      <c r="AH3171" s="412"/>
      <c r="AI3171" s="413"/>
    </row>
    <row r="3172" spans="1:35" s="154" customFormat="1">
      <c r="A3172" s="413"/>
      <c r="B3172" s="413"/>
      <c r="C3172" s="426"/>
      <c r="D3172" s="413"/>
      <c r="E3172" s="423"/>
      <c r="F3172" s="413"/>
      <c r="G3172" s="419"/>
      <c r="H3172" s="419"/>
      <c r="I3172" s="413"/>
      <c r="J3172" s="420"/>
      <c r="K3172" s="413"/>
      <c r="L3172" s="413"/>
      <c r="M3172" s="413"/>
      <c r="N3172" s="421"/>
      <c r="O3172" s="421"/>
      <c r="P3172" s="414"/>
      <c r="Q3172" s="413"/>
      <c r="R3172" s="412"/>
      <c r="S3172" s="413"/>
      <c r="T3172" s="413"/>
      <c r="U3172" s="412"/>
      <c r="V3172" s="412"/>
      <c r="W3172" s="413"/>
      <c r="X3172" s="413"/>
      <c r="Y3172" s="413"/>
      <c r="Z3172" s="412"/>
      <c r="AA3172" s="412"/>
      <c r="AB3172" s="422"/>
      <c r="AC3172" s="412"/>
      <c r="AD3172" s="412"/>
      <c r="AE3172" s="412"/>
      <c r="AF3172" s="412"/>
      <c r="AG3172" s="412"/>
      <c r="AH3172" s="412"/>
      <c r="AI3172" s="413"/>
    </row>
    <row r="3173" spans="1:35" s="154" customFormat="1">
      <c r="A3173" s="413"/>
      <c r="B3173" s="413"/>
      <c r="C3173" s="426"/>
      <c r="D3173" s="413"/>
      <c r="E3173" s="423"/>
      <c r="F3173" s="413"/>
      <c r="G3173" s="419"/>
      <c r="H3173" s="419"/>
      <c r="I3173" s="413"/>
      <c r="J3173" s="420"/>
      <c r="K3173" s="413"/>
      <c r="L3173" s="413"/>
      <c r="M3173" s="413"/>
      <c r="N3173" s="421"/>
      <c r="O3173" s="421"/>
      <c r="P3173" s="414"/>
      <c r="Q3173" s="413"/>
      <c r="R3173" s="413"/>
      <c r="S3173" s="413"/>
      <c r="T3173" s="413"/>
      <c r="U3173" s="412"/>
      <c r="V3173" s="412"/>
      <c r="W3173" s="413"/>
      <c r="X3173" s="413"/>
      <c r="Y3173" s="413"/>
      <c r="Z3173" s="412"/>
      <c r="AA3173" s="412"/>
      <c r="AB3173" s="422"/>
      <c r="AC3173" s="412"/>
      <c r="AD3173" s="412"/>
      <c r="AE3173" s="412"/>
      <c r="AF3173" s="412"/>
      <c r="AG3173" s="412"/>
      <c r="AH3173" s="412"/>
      <c r="AI3173" s="413"/>
    </row>
    <row r="3174" spans="1:35" s="154" customFormat="1">
      <c r="A3174" s="413"/>
      <c r="B3174" s="413"/>
      <c r="C3174" s="426"/>
      <c r="D3174" s="413"/>
      <c r="E3174" s="413"/>
      <c r="F3174" s="413"/>
      <c r="G3174" s="419"/>
      <c r="H3174" s="419"/>
      <c r="I3174" s="413"/>
      <c r="J3174" s="420"/>
      <c r="K3174" s="413"/>
      <c r="L3174" s="413"/>
      <c r="M3174" s="413"/>
      <c r="N3174" s="421"/>
      <c r="O3174" s="421"/>
      <c r="P3174" s="414"/>
      <c r="Q3174" s="413"/>
      <c r="R3174" s="412"/>
      <c r="S3174" s="413"/>
      <c r="T3174" s="413"/>
      <c r="U3174" s="412"/>
      <c r="V3174" s="412"/>
      <c r="W3174" s="413"/>
      <c r="X3174" s="413"/>
      <c r="Y3174" s="413"/>
      <c r="Z3174" s="412"/>
      <c r="AA3174" s="412"/>
      <c r="AB3174" s="422"/>
      <c r="AC3174" s="412"/>
      <c r="AD3174" s="412"/>
      <c r="AE3174" s="412"/>
      <c r="AF3174" s="412"/>
      <c r="AG3174" s="412"/>
      <c r="AH3174" s="412"/>
      <c r="AI3174" s="413"/>
    </row>
    <row r="3175" spans="1:35" s="154" customFormat="1">
      <c r="A3175" s="413"/>
      <c r="B3175" s="413"/>
      <c r="C3175" s="426"/>
      <c r="D3175" s="413"/>
      <c r="E3175" s="413"/>
      <c r="F3175" s="413"/>
      <c r="G3175" s="419"/>
      <c r="H3175" s="419"/>
      <c r="I3175" s="413"/>
      <c r="J3175" s="420"/>
      <c r="K3175" s="413"/>
      <c r="L3175" s="413"/>
      <c r="M3175" s="413"/>
      <c r="N3175" s="421"/>
      <c r="O3175" s="421"/>
      <c r="P3175" s="414"/>
      <c r="Q3175" s="413"/>
      <c r="R3175" s="413"/>
      <c r="S3175" s="413"/>
      <c r="T3175" s="413"/>
      <c r="U3175" s="412"/>
      <c r="V3175" s="412"/>
      <c r="W3175" s="413"/>
      <c r="X3175" s="413"/>
      <c r="Y3175" s="413"/>
      <c r="Z3175" s="412"/>
      <c r="AA3175" s="412"/>
      <c r="AB3175" s="422"/>
      <c r="AC3175" s="412"/>
      <c r="AD3175" s="412"/>
      <c r="AE3175" s="412"/>
      <c r="AF3175" s="412"/>
      <c r="AG3175" s="412"/>
      <c r="AH3175" s="412"/>
      <c r="AI3175" s="413"/>
    </row>
    <row r="3176" spans="1:35" s="154" customFormat="1">
      <c r="A3176" s="413"/>
      <c r="B3176" s="413"/>
      <c r="C3176" s="426"/>
      <c r="D3176" s="413"/>
      <c r="E3176" s="413"/>
      <c r="F3176" s="413"/>
      <c r="G3176" s="419"/>
      <c r="H3176" s="419"/>
      <c r="I3176" s="413"/>
      <c r="J3176" s="420"/>
      <c r="K3176" s="413"/>
      <c r="L3176" s="413"/>
      <c r="M3176" s="413"/>
      <c r="N3176" s="421"/>
      <c r="O3176" s="421"/>
      <c r="P3176" s="414"/>
      <c r="Q3176" s="413"/>
      <c r="R3176" s="412"/>
      <c r="S3176" s="413"/>
      <c r="T3176" s="413"/>
      <c r="U3176" s="412"/>
      <c r="V3176" s="412"/>
      <c r="W3176" s="413"/>
      <c r="X3176" s="413"/>
      <c r="Y3176" s="413"/>
      <c r="Z3176" s="412"/>
      <c r="AA3176" s="412"/>
      <c r="AB3176" s="422"/>
      <c r="AC3176" s="412"/>
      <c r="AD3176" s="412"/>
      <c r="AE3176" s="412"/>
      <c r="AF3176" s="412"/>
      <c r="AG3176" s="412"/>
      <c r="AH3176" s="412"/>
      <c r="AI3176" s="413"/>
    </row>
    <row r="3177" spans="1:35" s="154" customFormat="1">
      <c r="A3177" s="413"/>
      <c r="B3177" s="413"/>
      <c r="C3177" s="426"/>
      <c r="D3177" s="413"/>
      <c r="E3177" s="413"/>
      <c r="F3177" s="413"/>
      <c r="G3177" s="419"/>
      <c r="H3177" s="419"/>
      <c r="I3177" s="413"/>
      <c r="J3177" s="420"/>
      <c r="K3177" s="413"/>
      <c r="L3177" s="413"/>
      <c r="M3177" s="413"/>
      <c r="N3177" s="421"/>
      <c r="O3177" s="421"/>
      <c r="P3177" s="414"/>
      <c r="Q3177" s="413"/>
      <c r="R3177" s="413"/>
      <c r="S3177" s="413"/>
      <c r="T3177" s="413"/>
      <c r="U3177" s="412"/>
      <c r="V3177" s="412"/>
      <c r="W3177" s="413"/>
      <c r="X3177" s="413"/>
      <c r="Y3177" s="413"/>
      <c r="Z3177" s="412"/>
      <c r="AA3177" s="412"/>
      <c r="AB3177" s="422"/>
      <c r="AC3177" s="412"/>
      <c r="AD3177" s="412"/>
      <c r="AE3177" s="412"/>
      <c r="AF3177" s="412"/>
      <c r="AG3177" s="412"/>
      <c r="AH3177" s="412"/>
      <c r="AI3177" s="413"/>
    </row>
    <row r="3178" spans="1:35" s="154" customFormat="1">
      <c r="A3178" s="413"/>
      <c r="B3178" s="413"/>
      <c r="C3178" s="426"/>
      <c r="D3178" s="413"/>
      <c r="E3178" s="413"/>
      <c r="F3178" s="413"/>
      <c r="G3178" s="419"/>
      <c r="H3178" s="419"/>
      <c r="I3178" s="413"/>
      <c r="J3178" s="420"/>
      <c r="K3178" s="413"/>
      <c r="L3178" s="413"/>
      <c r="M3178" s="413"/>
      <c r="N3178" s="421"/>
      <c r="O3178" s="421"/>
      <c r="P3178" s="414"/>
      <c r="Q3178" s="413"/>
      <c r="R3178" s="412"/>
      <c r="S3178" s="413"/>
      <c r="T3178" s="413"/>
      <c r="U3178" s="412"/>
      <c r="V3178" s="412"/>
      <c r="W3178" s="413"/>
      <c r="X3178" s="413"/>
      <c r="Y3178" s="413"/>
      <c r="Z3178" s="412"/>
      <c r="AA3178" s="412"/>
      <c r="AB3178" s="422"/>
      <c r="AC3178" s="412"/>
      <c r="AD3178" s="412"/>
      <c r="AE3178" s="412"/>
      <c r="AF3178" s="412"/>
      <c r="AG3178" s="412"/>
      <c r="AH3178" s="412"/>
      <c r="AI3178" s="413"/>
    </row>
    <row r="3179" spans="1:35" s="154" customFormat="1">
      <c r="A3179" s="413"/>
      <c r="B3179" s="413"/>
      <c r="C3179" s="426"/>
      <c r="D3179" s="413"/>
      <c r="E3179" s="413"/>
      <c r="F3179" s="413"/>
      <c r="G3179" s="419"/>
      <c r="H3179" s="419"/>
      <c r="I3179" s="413"/>
      <c r="J3179" s="420"/>
      <c r="K3179" s="413"/>
      <c r="L3179" s="413"/>
      <c r="M3179" s="413"/>
      <c r="N3179" s="421"/>
      <c r="O3179" s="421"/>
      <c r="P3179" s="414"/>
      <c r="Q3179" s="413"/>
      <c r="R3179" s="413"/>
      <c r="S3179" s="413"/>
      <c r="T3179" s="413"/>
      <c r="U3179" s="412"/>
      <c r="V3179" s="412"/>
      <c r="W3179" s="413"/>
      <c r="X3179" s="413"/>
      <c r="Y3179" s="413"/>
      <c r="Z3179" s="412"/>
      <c r="AA3179" s="412"/>
      <c r="AB3179" s="422"/>
      <c r="AC3179" s="412"/>
      <c r="AD3179" s="412"/>
      <c r="AE3179" s="412"/>
      <c r="AF3179" s="412"/>
      <c r="AG3179" s="412"/>
      <c r="AH3179" s="412"/>
      <c r="AI3179" s="413"/>
    </row>
    <row r="3180" spans="1:35" s="154" customFormat="1">
      <c r="A3180" s="413"/>
      <c r="B3180" s="413"/>
      <c r="C3180" s="426"/>
      <c r="D3180" s="413"/>
      <c r="E3180" s="413"/>
      <c r="F3180" s="413"/>
      <c r="G3180" s="419"/>
      <c r="H3180" s="419"/>
      <c r="I3180" s="413"/>
      <c r="J3180" s="420"/>
      <c r="K3180" s="413"/>
      <c r="L3180" s="413"/>
      <c r="M3180" s="413"/>
      <c r="N3180" s="421"/>
      <c r="O3180" s="421"/>
      <c r="P3180" s="414"/>
      <c r="Q3180" s="413"/>
      <c r="R3180" s="412"/>
      <c r="S3180" s="413"/>
      <c r="T3180" s="413"/>
      <c r="U3180" s="412"/>
      <c r="V3180" s="412"/>
      <c r="W3180" s="413"/>
      <c r="X3180" s="413"/>
      <c r="Y3180" s="413"/>
      <c r="Z3180" s="412"/>
      <c r="AA3180" s="412"/>
      <c r="AB3180" s="422"/>
      <c r="AC3180" s="412"/>
      <c r="AD3180" s="412"/>
      <c r="AE3180" s="412"/>
      <c r="AF3180" s="412"/>
      <c r="AG3180" s="412"/>
      <c r="AH3180" s="412"/>
      <c r="AI3180" s="413"/>
    </row>
    <row r="3181" spans="1:35" s="154" customFormat="1">
      <c r="A3181" s="413"/>
      <c r="B3181" s="413"/>
      <c r="C3181" s="426"/>
      <c r="D3181" s="413"/>
      <c r="E3181" s="423"/>
      <c r="F3181" s="413"/>
      <c r="G3181" s="419"/>
      <c r="H3181" s="419"/>
      <c r="I3181" s="413"/>
      <c r="J3181" s="420"/>
      <c r="K3181" s="413"/>
      <c r="L3181" s="413"/>
      <c r="M3181" s="413"/>
      <c r="N3181" s="421"/>
      <c r="O3181" s="421"/>
      <c r="P3181" s="414"/>
      <c r="Q3181" s="413"/>
      <c r="R3181" s="413"/>
      <c r="S3181" s="413"/>
      <c r="T3181" s="413"/>
      <c r="U3181" s="412"/>
      <c r="V3181" s="412"/>
      <c r="W3181" s="413"/>
      <c r="X3181" s="413"/>
      <c r="Y3181" s="413"/>
      <c r="Z3181" s="412"/>
      <c r="AA3181" s="412"/>
      <c r="AB3181" s="422"/>
      <c r="AC3181" s="412"/>
      <c r="AD3181" s="412"/>
      <c r="AE3181" s="412"/>
      <c r="AF3181" s="412"/>
      <c r="AG3181" s="412"/>
      <c r="AH3181" s="412"/>
      <c r="AI3181" s="413"/>
    </row>
    <row r="3182" spans="1:35" s="154" customFormat="1">
      <c r="A3182" s="413"/>
      <c r="B3182" s="413"/>
      <c r="C3182" s="426"/>
      <c r="D3182" s="413"/>
      <c r="E3182" s="413"/>
      <c r="F3182" s="413"/>
      <c r="G3182" s="419"/>
      <c r="H3182" s="419"/>
      <c r="I3182" s="413"/>
      <c r="J3182" s="420"/>
      <c r="K3182" s="413"/>
      <c r="L3182" s="413"/>
      <c r="M3182" s="413"/>
      <c r="N3182" s="421"/>
      <c r="O3182" s="421"/>
      <c r="P3182" s="414"/>
      <c r="Q3182" s="413"/>
      <c r="R3182" s="413"/>
      <c r="S3182" s="413"/>
      <c r="T3182" s="413"/>
      <c r="U3182" s="412"/>
      <c r="V3182" s="412"/>
      <c r="W3182" s="413"/>
      <c r="X3182" s="413"/>
      <c r="Y3182" s="413"/>
      <c r="Z3182" s="413"/>
      <c r="AA3182" s="413"/>
      <c r="AB3182" s="422"/>
      <c r="AC3182" s="413"/>
      <c r="AD3182" s="428"/>
      <c r="AE3182" s="413"/>
      <c r="AF3182" s="412"/>
      <c r="AG3182" s="412"/>
      <c r="AH3182" s="413"/>
      <c r="AI3182" s="413"/>
    </row>
    <row r="3183" spans="1:35" s="154" customFormat="1">
      <c r="A3183" s="413"/>
      <c r="B3183" s="413"/>
      <c r="C3183" s="426"/>
      <c r="D3183" s="413"/>
      <c r="E3183" s="413"/>
      <c r="F3183" s="413"/>
      <c r="G3183" s="419"/>
      <c r="H3183" s="419"/>
      <c r="I3183" s="413"/>
      <c r="J3183" s="420"/>
      <c r="K3183" s="413"/>
      <c r="L3183" s="413"/>
      <c r="M3183" s="413"/>
      <c r="N3183" s="421"/>
      <c r="O3183" s="421"/>
      <c r="P3183" s="414"/>
      <c r="Q3183" s="413"/>
      <c r="R3183" s="413"/>
      <c r="S3183" s="413"/>
      <c r="T3183" s="413"/>
      <c r="U3183" s="412"/>
      <c r="V3183" s="412"/>
      <c r="W3183" s="413"/>
      <c r="X3183" s="413"/>
      <c r="Y3183" s="413"/>
      <c r="Z3183" s="412"/>
      <c r="AA3183" s="412"/>
      <c r="AB3183" s="422"/>
      <c r="AC3183" s="412"/>
      <c r="AD3183" s="412"/>
      <c r="AE3183" s="412"/>
      <c r="AF3183" s="412"/>
      <c r="AG3183" s="412"/>
      <c r="AH3183" s="412"/>
      <c r="AI3183" s="413"/>
    </row>
    <row r="3184" spans="1:35" s="154" customFormat="1">
      <c r="A3184" s="413"/>
      <c r="B3184" s="413"/>
      <c r="C3184" s="426"/>
      <c r="D3184" s="413"/>
      <c r="E3184" s="423"/>
      <c r="F3184" s="413"/>
      <c r="G3184" s="419"/>
      <c r="H3184" s="419"/>
      <c r="I3184" s="413"/>
      <c r="J3184" s="420"/>
      <c r="K3184" s="413"/>
      <c r="L3184" s="413"/>
      <c r="M3184" s="413"/>
      <c r="N3184" s="421"/>
      <c r="O3184" s="421"/>
      <c r="P3184" s="414"/>
      <c r="Q3184" s="413"/>
      <c r="R3184" s="412"/>
      <c r="S3184" s="413"/>
      <c r="T3184" s="413"/>
      <c r="U3184" s="412"/>
      <c r="V3184" s="412"/>
      <c r="W3184" s="413"/>
      <c r="X3184" s="413"/>
      <c r="Y3184" s="413"/>
      <c r="Z3184" s="412"/>
      <c r="AA3184" s="412"/>
      <c r="AB3184" s="422"/>
      <c r="AC3184" s="412"/>
      <c r="AD3184" s="412"/>
      <c r="AE3184" s="412"/>
      <c r="AF3184" s="412"/>
      <c r="AG3184" s="412"/>
      <c r="AH3184" s="412"/>
      <c r="AI3184" s="413"/>
    </row>
    <row r="3185" spans="1:35" s="154" customFormat="1">
      <c r="A3185" s="413"/>
      <c r="B3185" s="413"/>
      <c r="C3185" s="426"/>
      <c r="D3185" s="413"/>
      <c r="E3185" s="423"/>
      <c r="F3185" s="413"/>
      <c r="G3185" s="419"/>
      <c r="H3185" s="419"/>
      <c r="I3185" s="413"/>
      <c r="J3185" s="420"/>
      <c r="K3185" s="413"/>
      <c r="L3185" s="413"/>
      <c r="M3185" s="413"/>
      <c r="N3185" s="421"/>
      <c r="O3185" s="421"/>
      <c r="P3185" s="414"/>
      <c r="Q3185" s="413"/>
      <c r="R3185" s="412"/>
      <c r="S3185" s="413"/>
      <c r="T3185" s="413"/>
      <c r="U3185" s="412"/>
      <c r="V3185" s="412"/>
      <c r="W3185" s="413"/>
      <c r="X3185" s="413"/>
      <c r="Y3185" s="413"/>
      <c r="Z3185" s="412"/>
      <c r="AA3185" s="412"/>
      <c r="AB3185" s="422"/>
      <c r="AC3185" s="412"/>
      <c r="AD3185" s="412"/>
      <c r="AE3185" s="412"/>
      <c r="AF3185" s="412"/>
      <c r="AG3185" s="412"/>
      <c r="AH3185" s="412"/>
      <c r="AI3185" s="413"/>
    </row>
    <row r="3186" spans="1:35" s="154" customFormat="1">
      <c r="A3186" s="413"/>
      <c r="B3186" s="413"/>
      <c r="C3186" s="426"/>
      <c r="D3186" s="413"/>
      <c r="E3186" s="423"/>
      <c r="F3186" s="413"/>
      <c r="G3186" s="419"/>
      <c r="H3186" s="419"/>
      <c r="I3186" s="413"/>
      <c r="J3186" s="420"/>
      <c r="K3186" s="413"/>
      <c r="L3186" s="413"/>
      <c r="M3186" s="413"/>
      <c r="N3186" s="421"/>
      <c r="O3186" s="421"/>
      <c r="P3186" s="414"/>
      <c r="Q3186" s="413"/>
      <c r="R3186" s="413"/>
      <c r="S3186" s="413"/>
      <c r="T3186" s="413"/>
      <c r="U3186" s="412"/>
      <c r="V3186" s="412"/>
      <c r="W3186" s="413"/>
      <c r="X3186" s="413"/>
      <c r="Y3186" s="413"/>
      <c r="Z3186" s="413"/>
      <c r="AA3186" s="413"/>
      <c r="AB3186" s="422"/>
      <c r="AC3186" s="413"/>
      <c r="AD3186" s="428"/>
      <c r="AE3186" s="413"/>
      <c r="AF3186" s="412"/>
      <c r="AG3186" s="412"/>
      <c r="AH3186" s="413"/>
      <c r="AI3186" s="413"/>
    </row>
    <row r="3187" spans="1:35" s="154" customFormat="1">
      <c r="A3187" s="413"/>
      <c r="B3187" s="413"/>
      <c r="C3187" s="426"/>
      <c r="D3187" s="413"/>
      <c r="E3187" s="423"/>
      <c r="F3187" s="413"/>
      <c r="G3187" s="419"/>
      <c r="H3187" s="419"/>
      <c r="I3187" s="413"/>
      <c r="J3187" s="420"/>
      <c r="K3187" s="413"/>
      <c r="L3187" s="413"/>
      <c r="M3187" s="413"/>
      <c r="N3187" s="421"/>
      <c r="O3187" s="421"/>
      <c r="P3187" s="414"/>
      <c r="Q3187" s="413"/>
      <c r="R3187" s="413"/>
      <c r="S3187" s="413"/>
      <c r="T3187" s="413"/>
      <c r="U3187" s="412"/>
      <c r="V3187" s="412"/>
      <c r="W3187" s="413"/>
      <c r="X3187" s="413"/>
      <c r="Y3187" s="413"/>
      <c r="Z3187" s="412"/>
      <c r="AA3187" s="412"/>
      <c r="AB3187" s="422"/>
      <c r="AC3187" s="412"/>
      <c r="AD3187" s="412"/>
      <c r="AE3187" s="412"/>
      <c r="AF3187" s="412"/>
      <c r="AG3187" s="412"/>
      <c r="AH3187" s="412"/>
      <c r="AI3187" s="413"/>
    </row>
    <row r="3188" spans="1:35" s="154" customFormat="1">
      <c r="A3188" s="413"/>
      <c r="B3188" s="413"/>
      <c r="C3188" s="426"/>
      <c r="D3188" s="413"/>
      <c r="E3188" s="423"/>
      <c r="F3188" s="413"/>
      <c r="G3188" s="419"/>
      <c r="H3188" s="419"/>
      <c r="I3188" s="413"/>
      <c r="J3188" s="420"/>
      <c r="K3188" s="413"/>
      <c r="L3188" s="413"/>
      <c r="M3188" s="413"/>
      <c r="N3188" s="421"/>
      <c r="O3188" s="421"/>
      <c r="P3188" s="414"/>
      <c r="Q3188" s="413"/>
      <c r="R3188" s="412"/>
      <c r="S3188" s="413"/>
      <c r="T3188" s="413"/>
      <c r="U3188" s="412"/>
      <c r="V3188" s="412"/>
      <c r="W3188" s="413"/>
      <c r="X3188" s="413"/>
      <c r="Y3188" s="413"/>
      <c r="Z3188" s="412"/>
      <c r="AA3188" s="412"/>
      <c r="AB3188" s="422"/>
      <c r="AC3188" s="412"/>
      <c r="AD3188" s="412"/>
      <c r="AE3188" s="412"/>
      <c r="AF3188" s="412"/>
      <c r="AG3188" s="412"/>
      <c r="AH3188" s="412"/>
      <c r="AI3188" s="413"/>
    </row>
    <row r="3189" spans="1:35" s="154" customFormat="1">
      <c r="A3189" s="413"/>
      <c r="B3189" s="413"/>
      <c r="C3189" s="426"/>
      <c r="D3189" s="413"/>
      <c r="E3189" s="423"/>
      <c r="F3189" s="413"/>
      <c r="G3189" s="419"/>
      <c r="H3189" s="419"/>
      <c r="I3189" s="413"/>
      <c r="J3189" s="420"/>
      <c r="K3189" s="413"/>
      <c r="L3189" s="413"/>
      <c r="M3189" s="413"/>
      <c r="N3189" s="421"/>
      <c r="O3189" s="421"/>
      <c r="P3189" s="414"/>
      <c r="Q3189" s="413"/>
      <c r="R3189" s="413"/>
      <c r="S3189" s="413"/>
      <c r="T3189" s="413"/>
      <c r="U3189" s="412"/>
      <c r="V3189" s="412"/>
      <c r="W3189" s="413"/>
      <c r="X3189" s="413"/>
      <c r="Y3189" s="413"/>
      <c r="Z3189" s="413"/>
      <c r="AA3189" s="413"/>
      <c r="AB3189" s="422"/>
      <c r="AC3189" s="413"/>
      <c r="AD3189" s="428"/>
      <c r="AE3189" s="413"/>
      <c r="AF3189" s="412"/>
      <c r="AG3189" s="412"/>
      <c r="AH3189" s="413"/>
      <c r="AI3189" s="413"/>
    </row>
    <row r="3190" spans="1:35" s="154" customFormat="1">
      <c r="A3190" s="413"/>
      <c r="B3190" s="413"/>
      <c r="C3190" s="426"/>
      <c r="D3190" s="413"/>
      <c r="E3190" s="413"/>
      <c r="F3190" s="413"/>
      <c r="G3190" s="419"/>
      <c r="H3190" s="419"/>
      <c r="I3190" s="413"/>
      <c r="J3190" s="420"/>
      <c r="K3190" s="413"/>
      <c r="L3190" s="413"/>
      <c r="M3190" s="413"/>
      <c r="N3190" s="421"/>
      <c r="O3190" s="421"/>
      <c r="P3190" s="414"/>
      <c r="Q3190" s="413"/>
      <c r="R3190" s="413"/>
      <c r="S3190" s="413"/>
      <c r="T3190" s="413"/>
      <c r="U3190" s="412"/>
      <c r="V3190" s="412"/>
      <c r="W3190" s="413"/>
      <c r="X3190" s="413"/>
      <c r="Y3190" s="413"/>
      <c r="Z3190" s="412"/>
      <c r="AA3190" s="412"/>
      <c r="AB3190" s="422"/>
      <c r="AC3190" s="412"/>
      <c r="AD3190" s="412"/>
      <c r="AE3190" s="412"/>
      <c r="AF3190" s="412"/>
      <c r="AG3190" s="412"/>
      <c r="AH3190" s="412"/>
      <c r="AI3190" s="413"/>
    </row>
    <row r="3191" spans="1:35" s="154" customFormat="1">
      <c r="A3191" s="413"/>
      <c r="B3191" s="413"/>
      <c r="C3191" s="426"/>
      <c r="D3191" s="413"/>
      <c r="E3191" s="413"/>
      <c r="F3191" s="413"/>
      <c r="G3191" s="419"/>
      <c r="H3191" s="419"/>
      <c r="I3191" s="413"/>
      <c r="J3191" s="420"/>
      <c r="K3191" s="413"/>
      <c r="L3191" s="413"/>
      <c r="M3191" s="413"/>
      <c r="N3191" s="421"/>
      <c r="O3191" s="421"/>
      <c r="P3191" s="414"/>
      <c r="Q3191" s="413"/>
      <c r="R3191" s="412"/>
      <c r="S3191" s="413"/>
      <c r="T3191" s="413"/>
      <c r="U3191" s="412"/>
      <c r="V3191" s="412"/>
      <c r="W3191" s="413"/>
      <c r="X3191" s="413"/>
      <c r="Y3191" s="413"/>
      <c r="Z3191" s="412"/>
      <c r="AA3191" s="412"/>
      <c r="AB3191" s="422"/>
      <c r="AC3191" s="412"/>
      <c r="AD3191" s="412"/>
      <c r="AE3191" s="412"/>
      <c r="AF3191" s="412"/>
      <c r="AG3191" s="412"/>
      <c r="AH3191" s="412"/>
      <c r="AI3191" s="413"/>
    </row>
    <row r="3192" spans="1:35" s="154" customFormat="1">
      <c r="A3192" s="413"/>
      <c r="B3192" s="413"/>
      <c r="C3192" s="426"/>
      <c r="D3192" s="413"/>
      <c r="E3192" s="413"/>
      <c r="F3192" s="413"/>
      <c r="G3192" s="419"/>
      <c r="H3192" s="419"/>
      <c r="I3192" s="413"/>
      <c r="J3192" s="420"/>
      <c r="K3192" s="413"/>
      <c r="L3192" s="413"/>
      <c r="M3192" s="413"/>
      <c r="N3192" s="421"/>
      <c r="O3192" s="421"/>
      <c r="P3192" s="414"/>
      <c r="Q3192" s="413"/>
      <c r="R3192" s="413"/>
      <c r="S3192" s="413"/>
      <c r="T3192" s="413"/>
      <c r="U3192" s="412"/>
      <c r="V3192" s="412"/>
      <c r="W3192" s="413"/>
      <c r="X3192" s="413"/>
      <c r="Y3192" s="413"/>
      <c r="Z3192" s="412"/>
      <c r="AA3192" s="412"/>
      <c r="AB3192" s="422"/>
      <c r="AC3192" s="412"/>
      <c r="AD3192" s="412"/>
      <c r="AE3192" s="412"/>
      <c r="AF3192" s="412"/>
      <c r="AG3192" s="412"/>
      <c r="AH3192" s="412"/>
      <c r="AI3192" s="413"/>
    </row>
    <row r="3193" spans="1:35" s="154" customFormat="1">
      <c r="A3193" s="413"/>
      <c r="B3193" s="413"/>
      <c r="C3193" s="426"/>
      <c r="D3193" s="413"/>
      <c r="E3193" s="423"/>
      <c r="F3193" s="413"/>
      <c r="G3193" s="419"/>
      <c r="H3193" s="419"/>
      <c r="I3193" s="413"/>
      <c r="J3193" s="420"/>
      <c r="K3193" s="413"/>
      <c r="L3193" s="413"/>
      <c r="M3193" s="413"/>
      <c r="N3193" s="421"/>
      <c r="O3193" s="421"/>
      <c r="P3193" s="414"/>
      <c r="Q3193" s="413"/>
      <c r="R3193" s="412"/>
      <c r="S3193" s="413"/>
      <c r="T3193" s="413"/>
      <c r="U3193" s="412"/>
      <c r="V3193" s="412"/>
      <c r="W3193" s="413"/>
      <c r="X3193" s="413"/>
      <c r="Y3193" s="413"/>
      <c r="Z3193" s="412"/>
      <c r="AA3193" s="412"/>
      <c r="AB3193" s="422"/>
      <c r="AC3193" s="412"/>
      <c r="AD3193" s="412"/>
      <c r="AE3193" s="412"/>
      <c r="AF3193" s="412"/>
      <c r="AG3193" s="412"/>
      <c r="AH3193" s="412"/>
      <c r="AI3193" s="413"/>
    </row>
    <row r="3194" spans="1:35" s="154" customFormat="1">
      <c r="A3194" s="413"/>
      <c r="B3194" s="413"/>
      <c r="C3194" s="426"/>
      <c r="D3194" s="413"/>
      <c r="E3194" s="423"/>
      <c r="F3194" s="413"/>
      <c r="G3194" s="419"/>
      <c r="H3194" s="419"/>
      <c r="I3194" s="413"/>
      <c r="J3194" s="420"/>
      <c r="K3194" s="413"/>
      <c r="L3194" s="413"/>
      <c r="M3194" s="413"/>
      <c r="N3194" s="421"/>
      <c r="O3194" s="421"/>
      <c r="P3194" s="414"/>
      <c r="Q3194" s="413"/>
      <c r="R3194" s="413"/>
      <c r="S3194" s="413"/>
      <c r="T3194" s="413"/>
      <c r="U3194" s="412"/>
      <c r="V3194" s="412"/>
      <c r="W3194" s="413"/>
      <c r="X3194" s="413"/>
      <c r="Y3194" s="413"/>
      <c r="Z3194" s="412"/>
      <c r="AA3194" s="412"/>
      <c r="AB3194" s="422"/>
      <c r="AC3194" s="412"/>
      <c r="AD3194" s="412"/>
      <c r="AE3194" s="412"/>
      <c r="AF3194" s="412"/>
      <c r="AG3194" s="412"/>
      <c r="AH3194" s="412"/>
      <c r="AI3194" s="413"/>
    </row>
    <row r="3195" spans="1:35" s="154" customFormat="1">
      <c r="A3195" s="413"/>
      <c r="B3195" s="413"/>
      <c r="C3195" s="426"/>
      <c r="D3195" s="413"/>
      <c r="E3195" s="423"/>
      <c r="F3195" s="413"/>
      <c r="G3195" s="419"/>
      <c r="H3195" s="419"/>
      <c r="I3195" s="413"/>
      <c r="J3195" s="420"/>
      <c r="K3195" s="413"/>
      <c r="L3195" s="413"/>
      <c r="M3195" s="413"/>
      <c r="N3195" s="421"/>
      <c r="O3195" s="421"/>
      <c r="P3195" s="414"/>
      <c r="Q3195" s="413"/>
      <c r="R3195" s="413"/>
      <c r="S3195" s="413"/>
      <c r="T3195" s="413"/>
      <c r="U3195" s="412"/>
      <c r="V3195" s="412"/>
      <c r="W3195" s="413"/>
      <c r="X3195" s="413"/>
      <c r="Y3195" s="413"/>
      <c r="Z3195" s="413"/>
      <c r="AA3195" s="413"/>
      <c r="AB3195" s="422"/>
      <c r="AC3195" s="413"/>
      <c r="AD3195" s="428"/>
      <c r="AE3195" s="413"/>
      <c r="AF3195" s="412"/>
      <c r="AG3195" s="412"/>
      <c r="AH3195" s="413"/>
      <c r="AI3195" s="413"/>
    </row>
    <row r="3196" spans="1:35" s="154" customFormat="1">
      <c r="A3196" s="413"/>
      <c r="B3196" s="413"/>
      <c r="C3196" s="426"/>
      <c r="D3196" s="413"/>
      <c r="E3196" s="423"/>
      <c r="F3196" s="413"/>
      <c r="G3196" s="419"/>
      <c r="H3196" s="419"/>
      <c r="I3196" s="413"/>
      <c r="J3196" s="420"/>
      <c r="K3196" s="413"/>
      <c r="L3196" s="413"/>
      <c r="M3196" s="413"/>
      <c r="N3196" s="421"/>
      <c r="O3196" s="421"/>
      <c r="P3196" s="414"/>
      <c r="Q3196" s="413"/>
      <c r="R3196" s="413"/>
      <c r="S3196" s="413"/>
      <c r="T3196" s="413"/>
      <c r="U3196" s="412"/>
      <c r="V3196" s="412"/>
      <c r="W3196" s="413"/>
      <c r="X3196" s="413"/>
      <c r="Y3196" s="413"/>
      <c r="Z3196" s="412"/>
      <c r="AA3196" s="412"/>
      <c r="AB3196" s="422"/>
      <c r="AC3196" s="412"/>
      <c r="AD3196" s="412"/>
      <c r="AE3196" s="412"/>
      <c r="AF3196" s="412"/>
      <c r="AG3196" s="412"/>
      <c r="AH3196" s="412"/>
      <c r="AI3196" s="413"/>
    </row>
    <row r="3197" spans="1:35" s="154" customFormat="1">
      <c r="A3197" s="413"/>
      <c r="B3197" s="413"/>
      <c r="C3197" s="426"/>
      <c r="D3197" s="413"/>
      <c r="E3197" s="413"/>
      <c r="F3197" s="413"/>
      <c r="G3197" s="419"/>
      <c r="H3197" s="419"/>
      <c r="I3197" s="413"/>
      <c r="J3197" s="420"/>
      <c r="K3197" s="413"/>
      <c r="L3197" s="413"/>
      <c r="M3197" s="413"/>
      <c r="N3197" s="421"/>
      <c r="O3197" s="421"/>
      <c r="P3197" s="414"/>
      <c r="Q3197" s="413"/>
      <c r="R3197" s="412"/>
      <c r="S3197" s="413"/>
      <c r="T3197" s="413"/>
      <c r="U3197" s="412"/>
      <c r="V3197" s="412"/>
      <c r="W3197" s="413"/>
      <c r="X3197" s="413"/>
      <c r="Y3197" s="413"/>
      <c r="Z3197" s="412"/>
      <c r="AA3197" s="412"/>
      <c r="AB3197" s="422"/>
      <c r="AC3197" s="412"/>
      <c r="AD3197" s="412"/>
      <c r="AE3197" s="412"/>
      <c r="AF3197" s="412"/>
      <c r="AG3197" s="412"/>
      <c r="AH3197" s="412"/>
      <c r="AI3197" s="413"/>
    </row>
    <row r="3198" spans="1:35" s="154" customFormat="1">
      <c r="A3198" s="413"/>
      <c r="B3198" s="413"/>
      <c r="C3198" s="426"/>
      <c r="D3198" s="413"/>
      <c r="E3198" s="413"/>
      <c r="F3198" s="413"/>
      <c r="G3198" s="419"/>
      <c r="H3198" s="419"/>
      <c r="I3198" s="413"/>
      <c r="J3198" s="420"/>
      <c r="K3198" s="413"/>
      <c r="L3198" s="413"/>
      <c r="M3198" s="413"/>
      <c r="N3198" s="421"/>
      <c r="O3198" s="421"/>
      <c r="P3198" s="414"/>
      <c r="Q3198" s="413"/>
      <c r="R3198" s="413"/>
      <c r="S3198" s="413"/>
      <c r="T3198" s="413"/>
      <c r="U3198" s="412"/>
      <c r="V3198" s="412"/>
      <c r="W3198" s="413"/>
      <c r="X3198" s="413"/>
      <c r="Y3198" s="413"/>
      <c r="Z3198" s="412"/>
      <c r="AA3198" s="412"/>
      <c r="AB3198" s="422"/>
      <c r="AC3198" s="412"/>
      <c r="AD3198" s="412"/>
      <c r="AE3198" s="412"/>
      <c r="AF3198" s="412"/>
      <c r="AG3198" s="412"/>
      <c r="AH3198" s="412"/>
      <c r="AI3198" s="413"/>
    </row>
    <row r="3199" spans="1:35" s="154" customFormat="1">
      <c r="A3199" s="413"/>
      <c r="B3199" s="413"/>
      <c r="C3199" s="426"/>
      <c r="D3199" s="413"/>
      <c r="E3199" s="423"/>
      <c r="F3199" s="413"/>
      <c r="G3199" s="419"/>
      <c r="H3199" s="419"/>
      <c r="I3199" s="413"/>
      <c r="J3199" s="420"/>
      <c r="K3199" s="413"/>
      <c r="L3199" s="413"/>
      <c r="M3199" s="413"/>
      <c r="N3199" s="421"/>
      <c r="O3199" s="421"/>
      <c r="P3199" s="414"/>
      <c r="Q3199" s="413"/>
      <c r="R3199" s="413"/>
      <c r="S3199" s="413"/>
      <c r="T3199" s="413"/>
      <c r="U3199" s="412"/>
      <c r="V3199" s="412"/>
      <c r="W3199" s="413"/>
      <c r="X3199" s="413"/>
      <c r="Y3199" s="413"/>
      <c r="Z3199" s="413"/>
      <c r="AA3199" s="413"/>
      <c r="AB3199" s="422"/>
      <c r="AC3199" s="413"/>
      <c r="AD3199" s="428"/>
      <c r="AE3199" s="413"/>
      <c r="AF3199" s="412"/>
      <c r="AG3199" s="412"/>
      <c r="AH3199" s="413"/>
      <c r="AI3199" s="413"/>
    </row>
    <row r="3200" spans="1:35" s="154" customFormat="1">
      <c r="A3200" s="413"/>
      <c r="B3200" s="413"/>
      <c r="C3200" s="426"/>
      <c r="D3200" s="413"/>
      <c r="E3200" s="413"/>
      <c r="F3200" s="413"/>
      <c r="G3200" s="419"/>
      <c r="H3200" s="419"/>
      <c r="I3200" s="413"/>
      <c r="J3200" s="420"/>
      <c r="K3200" s="413"/>
      <c r="L3200" s="413"/>
      <c r="M3200" s="413"/>
      <c r="N3200" s="421"/>
      <c r="O3200" s="421"/>
      <c r="P3200" s="414"/>
      <c r="Q3200" s="413"/>
      <c r="R3200" s="413"/>
      <c r="S3200" s="413"/>
      <c r="T3200" s="413"/>
      <c r="U3200" s="412"/>
      <c r="V3200" s="412"/>
      <c r="W3200" s="413"/>
      <c r="X3200" s="413"/>
      <c r="Y3200" s="413"/>
      <c r="Z3200" s="412"/>
      <c r="AA3200" s="412"/>
      <c r="AB3200" s="422"/>
      <c r="AC3200" s="412"/>
      <c r="AD3200" s="412"/>
      <c r="AE3200" s="412"/>
      <c r="AF3200" s="412"/>
      <c r="AG3200" s="412"/>
      <c r="AH3200" s="412"/>
      <c r="AI3200" s="413"/>
    </row>
    <row r="3201" spans="1:35" s="154" customFormat="1">
      <c r="A3201" s="413"/>
      <c r="B3201" s="413"/>
      <c r="C3201" s="426"/>
      <c r="D3201" s="413"/>
      <c r="E3201" s="413"/>
      <c r="F3201" s="413"/>
      <c r="G3201" s="419"/>
      <c r="H3201" s="419"/>
      <c r="I3201" s="413"/>
      <c r="J3201" s="420"/>
      <c r="K3201" s="413"/>
      <c r="L3201" s="413"/>
      <c r="M3201" s="413"/>
      <c r="N3201" s="421"/>
      <c r="O3201" s="421"/>
      <c r="P3201" s="414"/>
      <c r="Q3201" s="413"/>
      <c r="R3201" s="412"/>
      <c r="S3201" s="413"/>
      <c r="T3201" s="413"/>
      <c r="U3201" s="412"/>
      <c r="V3201" s="412"/>
      <c r="W3201" s="413"/>
      <c r="X3201" s="413"/>
      <c r="Y3201" s="413"/>
      <c r="Z3201" s="412"/>
      <c r="AA3201" s="412"/>
      <c r="AB3201" s="422"/>
      <c r="AC3201" s="412"/>
      <c r="AD3201" s="412"/>
      <c r="AE3201" s="412"/>
      <c r="AF3201" s="412"/>
      <c r="AG3201" s="412"/>
      <c r="AH3201" s="412"/>
      <c r="AI3201" s="413"/>
    </row>
    <row r="3202" spans="1:35" s="154" customFormat="1">
      <c r="A3202" s="413"/>
      <c r="B3202" s="413"/>
      <c r="C3202" s="426"/>
      <c r="D3202" s="413"/>
      <c r="E3202" s="413"/>
      <c r="F3202" s="413"/>
      <c r="G3202" s="419"/>
      <c r="H3202" s="419"/>
      <c r="I3202" s="413"/>
      <c r="J3202" s="420"/>
      <c r="K3202" s="413"/>
      <c r="L3202" s="413"/>
      <c r="M3202" s="413"/>
      <c r="N3202" s="421"/>
      <c r="O3202" s="421"/>
      <c r="P3202" s="414"/>
      <c r="Q3202" s="413"/>
      <c r="R3202" s="413"/>
      <c r="S3202" s="413"/>
      <c r="T3202" s="413"/>
      <c r="U3202" s="412"/>
      <c r="V3202" s="412"/>
      <c r="W3202" s="413"/>
      <c r="X3202" s="413"/>
      <c r="Y3202" s="413"/>
      <c r="Z3202" s="413"/>
      <c r="AA3202" s="413"/>
      <c r="AB3202" s="422"/>
      <c r="AC3202" s="413"/>
      <c r="AD3202" s="428"/>
      <c r="AE3202" s="413"/>
      <c r="AF3202" s="412"/>
      <c r="AG3202" s="412"/>
      <c r="AH3202" s="413"/>
      <c r="AI3202" s="413"/>
    </row>
    <row r="3203" spans="1:35" s="154" customFormat="1">
      <c r="A3203" s="413"/>
      <c r="B3203" s="413"/>
      <c r="C3203" s="426"/>
      <c r="D3203" s="413"/>
      <c r="E3203" s="413"/>
      <c r="F3203" s="413"/>
      <c r="G3203" s="419"/>
      <c r="H3203" s="419"/>
      <c r="I3203" s="413"/>
      <c r="J3203" s="420"/>
      <c r="K3203" s="413"/>
      <c r="L3203" s="413"/>
      <c r="M3203" s="413"/>
      <c r="N3203" s="421"/>
      <c r="O3203" s="421"/>
      <c r="P3203" s="414"/>
      <c r="Q3203" s="413"/>
      <c r="R3203" s="413"/>
      <c r="S3203" s="413"/>
      <c r="T3203" s="413"/>
      <c r="U3203" s="412"/>
      <c r="V3203" s="412"/>
      <c r="W3203" s="413"/>
      <c r="X3203" s="413"/>
      <c r="Y3203" s="413"/>
      <c r="Z3203" s="412"/>
      <c r="AA3203" s="412"/>
      <c r="AB3203" s="422"/>
      <c r="AC3203" s="412"/>
      <c r="AD3203" s="412"/>
      <c r="AE3203" s="412"/>
      <c r="AF3203" s="412"/>
      <c r="AG3203" s="412"/>
      <c r="AH3203" s="412"/>
      <c r="AI3203" s="413"/>
    </row>
    <row r="3204" spans="1:35" s="154" customFormat="1">
      <c r="A3204" s="413"/>
      <c r="B3204" s="413"/>
      <c r="C3204" s="426"/>
      <c r="D3204" s="413"/>
      <c r="E3204" s="413"/>
      <c r="F3204" s="413"/>
      <c r="G3204" s="419"/>
      <c r="H3204" s="419"/>
      <c r="I3204" s="413"/>
      <c r="J3204" s="420"/>
      <c r="K3204" s="413"/>
      <c r="L3204" s="413"/>
      <c r="M3204" s="413"/>
      <c r="N3204" s="421"/>
      <c r="O3204" s="421"/>
      <c r="P3204" s="414"/>
      <c r="Q3204" s="413"/>
      <c r="R3204" s="412"/>
      <c r="S3204" s="413"/>
      <c r="T3204" s="413"/>
      <c r="U3204" s="412"/>
      <c r="V3204" s="412"/>
      <c r="W3204" s="413"/>
      <c r="X3204" s="413"/>
      <c r="Y3204" s="413"/>
      <c r="Z3204" s="412"/>
      <c r="AA3204" s="412"/>
      <c r="AB3204" s="422"/>
      <c r="AC3204" s="412"/>
      <c r="AD3204" s="412"/>
      <c r="AE3204" s="412"/>
      <c r="AF3204" s="412"/>
      <c r="AG3204" s="412"/>
      <c r="AH3204" s="412"/>
      <c r="AI3204" s="413"/>
    </row>
    <row r="3205" spans="1:35" s="154" customFormat="1">
      <c r="A3205" s="413"/>
      <c r="B3205" s="413"/>
      <c r="C3205" s="426"/>
      <c r="D3205" s="413"/>
      <c r="E3205" s="413"/>
      <c r="F3205" s="413"/>
      <c r="G3205" s="419"/>
      <c r="H3205" s="419"/>
      <c r="I3205" s="413"/>
      <c r="J3205" s="420"/>
      <c r="K3205" s="413"/>
      <c r="L3205" s="413"/>
      <c r="M3205" s="413"/>
      <c r="N3205" s="421"/>
      <c r="O3205" s="421"/>
      <c r="P3205" s="414"/>
      <c r="Q3205" s="413"/>
      <c r="R3205" s="413"/>
      <c r="S3205" s="413"/>
      <c r="T3205" s="413"/>
      <c r="U3205" s="412"/>
      <c r="V3205" s="412"/>
      <c r="W3205" s="413"/>
      <c r="X3205" s="413"/>
      <c r="Y3205" s="413"/>
      <c r="Z3205" s="412"/>
      <c r="AA3205" s="412"/>
      <c r="AB3205" s="422"/>
      <c r="AC3205" s="412"/>
      <c r="AD3205" s="412"/>
      <c r="AE3205" s="412"/>
      <c r="AF3205" s="412"/>
      <c r="AG3205" s="412"/>
      <c r="AH3205" s="412"/>
      <c r="AI3205" s="413"/>
    </row>
    <row r="3206" spans="1:35" s="154" customFormat="1">
      <c r="A3206" s="413"/>
      <c r="B3206" s="413"/>
      <c r="C3206" s="426"/>
      <c r="D3206" s="413"/>
      <c r="E3206" s="413"/>
      <c r="F3206" s="413"/>
      <c r="G3206" s="419"/>
      <c r="H3206" s="419"/>
      <c r="I3206" s="413"/>
      <c r="J3206" s="420"/>
      <c r="K3206" s="413"/>
      <c r="L3206" s="413"/>
      <c r="M3206" s="413"/>
      <c r="N3206" s="421"/>
      <c r="O3206" s="421"/>
      <c r="P3206" s="414"/>
      <c r="Q3206" s="413"/>
      <c r="R3206" s="413"/>
      <c r="S3206" s="413"/>
      <c r="T3206" s="413"/>
      <c r="U3206" s="412"/>
      <c r="V3206" s="412"/>
      <c r="W3206" s="413"/>
      <c r="X3206" s="413"/>
      <c r="Y3206" s="413"/>
      <c r="Z3206" s="413"/>
      <c r="AA3206" s="413"/>
      <c r="AB3206" s="422"/>
      <c r="AC3206" s="413"/>
      <c r="AD3206" s="428"/>
      <c r="AE3206" s="413"/>
      <c r="AF3206" s="412"/>
      <c r="AG3206" s="412"/>
      <c r="AH3206" s="413"/>
      <c r="AI3206" s="413"/>
    </row>
    <row r="3207" spans="1:35" s="154" customFormat="1">
      <c r="A3207" s="413"/>
      <c r="B3207" s="413"/>
      <c r="C3207" s="426"/>
      <c r="D3207" s="413"/>
      <c r="E3207" s="413"/>
      <c r="F3207" s="413"/>
      <c r="G3207" s="419"/>
      <c r="H3207" s="419"/>
      <c r="I3207" s="413"/>
      <c r="J3207" s="420"/>
      <c r="K3207" s="413"/>
      <c r="L3207" s="413"/>
      <c r="M3207" s="413"/>
      <c r="N3207" s="421"/>
      <c r="O3207" s="421"/>
      <c r="P3207" s="414"/>
      <c r="Q3207" s="413"/>
      <c r="R3207" s="413"/>
      <c r="S3207" s="413"/>
      <c r="T3207" s="413"/>
      <c r="U3207" s="412"/>
      <c r="V3207" s="412"/>
      <c r="W3207" s="413"/>
      <c r="X3207" s="413"/>
      <c r="Y3207" s="413"/>
      <c r="Z3207" s="412"/>
      <c r="AA3207" s="412"/>
      <c r="AB3207" s="422"/>
      <c r="AC3207" s="412"/>
      <c r="AD3207" s="412"/>
      <c r="AE3207" s="412"/>
      <c r="AF3207" s="412"/>
      <c r="AG3207" s="412"/>
      <c r="AH3207" s="412"/>
      <c r="AI3207" s="413"/>
    </row>
    <row r="3208" spans="1:35" s="154" customFormat="1">
      <c r="A3208" s="413"/>
      <c r="B3208" s="413"/>
      <c r="C3208" s="426"/>
      <c r="D3208" s="413"/>
      <c r="E3208" s="413"/>
      <c r="F3208" s="413"/>
      <c r="G3208" s="419"/>
      <c r="H3208" s="419"/>
      <c r="I3208" s="413"/>
      <c r="J3208" s="420"/>
      <c r="K3208" s="413"/>
      <c r="L3208" s="413"/>
      <c r="M3208" s="413"/>
      <c r="N3208" s="421"/>
      <c r="O3208" s="421"/>
      <c r="P3208" s="414"/>
      <c r="Q3208" s="413"/>
      <c r="R3208" s="412"/>
      <c r="S3208" s="413"/>
      <c r="T3208" s="413"/>
      <c r="U3208" s="412"/>
      <c r="V3208" s="412"/>
      <c r="W3208" s="413"/>
      <c r="X3208" s="413"/>
      <c r="Y3208" s="413"/>
      <c r="Z3208" s="412"/>
      <c r="AA3208" s="412"/>
      <c r="AB3208" s="422"/>
      <c r="AC3208" s="412"/>
      <c r="AD3208" s="412"/>
      <c r="AE3208" s="412"/>
      <c r="AF3208" s="412"/>
      <c r="AG3208" s="412"/>
      <c r="AH3208" s="412"/>
      <c r="AI3208" s="413"/>
    </row>
    <row r="3209" spans="1:35" s="154" customFormat="1">
      <c r="A3209" s="413"/>
      <c r="B3209" s="413"/>
      <c r="C3209" s="426"/>
      <c r="D3209" s="413"/>
      <c r="E3209" s="413"/>
      <c r="F3209" s="413"/>
      <c r="G3209" s="419"/>
      <c r="H3209" s="419"/>
      <c r="I3209" s="413"/>
      <c r="J3209" s="420"/>
      <c r="K3209" s="413"/>
      <c r="L3209" s="413"/>
      <c r="M3209" s="413"/>
      <c r="N3209" s="421"/>
      <c r="O3209" s="421"/>
      <c r="P3209" s="414"/>
      <c r="Q3209" s="413"/>
      <c r="R3209" s="413"/>
      <c r="S3209" s="413"/>
      <c r="T3209" s="413"/>
      <c r="U3209" s="412"/>
      <c r="V3209" s="412"/>
      <c r="W3209" s="413"/>
      <c r="X3209" s="413"/>
      <c r="Y3209" s="413"/>
      <c r="Z3209" s="412"/>
      <c r="AA3209" s="412"/>
      <c r="AB3209" s="422"/>
      <c r="AC3209" s="412"/>
      <c r="AD3209" s="412"/>
      <c r="AE3209" s="412"/>
      <c r="AF3209" s="412"/>
      <c r="AG3209" s="412"/>
      <c r="AH3209" s="412"/>
      <c r="AI3209" s="413"/>
    </row>
    <row r="3210" spans="1:35" s="154" customFormat="1">
      <c r="A3210" s="413"/>
      <c r="B3210" s="413"/>
      <c r="C3210" s="426"/>
      <c r="D3210" s="413"/>
      <c r="E3210" s="413"/>
      <c r="F3210" s="413"/>
      <c r="G3210" s="419"/>
      <c r="H3210" s="419"/>
      <c r="I3210" s="413"/>
      <c r="J3210" s="420"/>
      <c r="K3210" s="413"/>
      <c r="L3210" s="413"/>
      <c r="M3210" s="413"/>
      <c r="N3210" s="421"/>
      <c r="O3210" s="421"/>
      <c r="P3210" s="414"/>
      <c r="Q3210" s="413"/>
      <c r="R3210" s="412"/>
      <c r="S3210" s="413"/>
      <c r="T3210" s="413"/>
      <c r="U3210" s="412"/>
      <c r="V3210" s="412"/>
      <c r="W3210" s="413"/>
      <c r="X3210" s="413"/>
      <c r="Y3210" s="413"/>
      <c r="Z3210" s="412"/>
      <c r="AA3210" s="412"/>
      <c r="AB3210" s="422"/>
      <c r="AC3210" s="412"/>
      <c r="AD3210" s="412"/>
      <c r="AE3210" s="412"/>
      <c r="AF3210" s="412"/>
      <c r="AG3210" s="412"/>
      <c r="AH3210" s="412"/>
      <c r="AI3210" s="413"/>
    </row>
    <row r="3211" spans="1:35" s="154" customFormat="1">
      <c r="A3211" s="413"/>
      <c r="B3211" s="413"/>
      <c r="C3211" s="426"/>
      <c r="D3211" s="413"/>
      <c r="E3211" s="413"/>
      <c r="F3211" s="413"/>
      <c r="G3211" s="419"/>
      <c r="H3211" s="419"/>
      <c r="I3211" s="413"/>
      <c r="J3211" s="420"/>
      <c r="K3211" s="413"/>
      <c r="L3211" s="413"/>
      <c r="M3211" s="413"/>
      <c r="N3211" s="421"/>
      <c r="O3211" s="421"/>
      <c r="P3211" s="414"/>
      <c r="Q3211" s="413"/>
      <c r="R3211" s="413"/>
      <c r="S3211" s="413"/>
      <c r="T3211" s="413"/>
      <c r="U3211" s="412"/>
      <c r="V3211" s="412"/>
      <c r="W3211" s="413"/>
      <c r="X3211" s="413"/>
      <c r="Y3211" s="413"/>
      <c r="Z3211" s="412"/>
      <c r="AA3211" s="412"/>
      <c r="AB3211" s="422"/>
      <c r="AC3211" s="412"/>
      <c r="AD3211" s="412"/>
      <c r="AE3211" s="412"/>
      <c r="AF3211" s="412"/>
      <c r="AG3211" s="412"/>
      <c r="AH3211" s="412"/>
      <c r="AI3211" s="413"/>
    </row>
    <row r="3212" spans="1:35" s="154" customFormat="1">
      <c r="A3212" s="413"/>
      <c r="B3212" s="413"/>
      <c r="C3212" s="426"/>
      <c r="D3212" s="413"/>
      <c r="E3212" s="413"/>
      <c r="F3212" s="413"/>
      <c r="G3212" s="419"/>
      <c r="H3212" s="419"/>
      <c r="I3212" s="413"/>
      <c r="J3212" s="420"/>
      <c r="K3212" s="413"/>
      <c r="L3212" s="413"/>
      <c r="M3212" s="413"/>
      <c r="N3212" s="421"/>
      <c r="O3212" s="421"/>
      <c r="P3212" s="414"/>
      <c r="Q3212" s="413"/>
      <c r="R3212" s="412"/>
      <c r="S3212" s="413"/>
      <c r="T3212" s="413"/>
      <c r="U3212" s="412"/>
      <c r="V3212" s="412"/>
      <c r="W3212" s="413"/>
      <c r="X3212" s="413"/>
      <c r="Y3212" s="413"/>
      <c r="Z3212" s="412"/>
      <c r="AA3212" s="412"/>
      <c r="AB3212" s="422"/>
      <c r="AC3212" s="412"/>
      <c r="AD3212" s="412"/>
      <c r="AE3212" s="412"/>
      <c r="AF3212" s="412"/>
      <c r="AG3212" s="412"/>
      <c r="AH3212" s="412"/>
      <c r="AI3212" s="413"/>
    </row>
    <row r="3213" spans="1:35" s="154" customFormat="1">
      <c r="A3213" s="413"/>
      <c r="B3213" s="413"/>
      <c r="C3213" s="426"/>
      <c r="D3213" s="413"/>
      <c r="E3213" s="413"/>
      <c r="F3213" s="413"/>
      <c r="G3213" s="419"/>
      <c r="H3213" s="419"/>
      <c r="I3213" s="413"/>
      <c r="J3213" s="420"/>
      <c r="K3213" s="413"/>
      <c r="L3213" s="413"/>
      <c r="M3213" s="413"/>
      <c r="N3213" s="421"/>
      <c r="O3213" s="421"/>
      <c r="P3213" s="414"/>
      <c r="Q3213" s="413"/>
      <c r="R3213" s="412"/>
      <c r="S3213" s="413"/>
      <c r="T3213" s="413"/>
      <c r="U3213" s="412"/>
      <c r="V3213" s="412"/>
      <c r="W3213" s="413"/>
      <c r="X3213" s="413"/>
      <c r="Y3213" s="413"/>
      <c r="Z3213" s="412"/>
      <c r="AA3213" s="412"/>
      <c r="AB3213" s="422"/>
      <c r="AC3213" s="412"/>
      <c r="AD3213" s="412"/>
      <c r="AE3213" s="412"/>
      <c r="AF3213" s="412"/>
      <c r="AG3213" s="412"/>
      <c r="AH3213" s="412"/>
      <c r="AI3213" s="413"/>
    </row>
    <row r="3214" spans="1:35" s="154" customFormat="1">
      <c r="A3214" s="413"/>
      <c r="B3214" s="413"/>
      <c r="C3214" s="426"/>
      <c r="D3214" s="413"/>
      <c r="E3214" s="413"/>
      <c r="F3214" s="413"/>
      <c r="G3214" s="419"/>
      <c r="H3214" s="419"/>
      <c r="I3214" s="413"/>
      <c r="J3214" s="420"/>
      <c r="K3214" s="413"/>
      <c r="L3214" s="413"/>
      <c r="M3214" s="413"/>
      <c r="N3214" s="421"/>
      <c r="O3214" s="421"/>
      <c r="P3214" s="414"/>
      <c r="Q3214" s="413"/>
      <c r="R3214" s="413"/>
      <c r="S3214" s="413"/>
      <c r="T3214" s="413"/>
      <c r="U3214" s="412"/>
      <c r="V3214" s="412"/>
      <c r="W3214" s="413"/>
      <c r="X3214" s="413"/>
      <c r="Y3214" s="413"/>
      <c r="Z3214" s="413"/>
      <c r="AA3214" s="413"/>
      <c r="AB3214" s="422"/>
      <c r="AC3214" s="413"/>
      <c r="AD3214" s="428"/>
      <c r="AE3214" s="413"/>
      <c r="AF3214" s="412"/>
      <c r="AG3214" s="412"/>
      <c r="AH3214" s="413"/>
      <c r="AI3214" s="413"/>
    </row>
    <row r="3215" spans="1:35" s="154" customFormat="1">
      <c r="A3215" s="413"/>
      <c r="B3215" s="413"/>
      <c r="C3215" s="426"/>
      <c r="D3215" s="413"/>
      <c r="E3215" s="413"/>
      <c r="F3215" s="413"/>
      <c r="G3215" s="419"/>
      <c r="H3215" s="419"/>
      <c r="I3215" s="413"/>
      <c r="J3215" s="420"/>
      <c r="K3215" s="413"/>
      <c r="L3215" s="413"/>
      <c r="M3215" s="413"/>
      <c r="N3215" s="421"/>
      <c r="O3215" s="421"/>
      <c r="P3215" s="414"/>
      <c r="Q3215" s="413"/>
      <c r="R3215" s="413"/>
      <c r="S3215" s="413"/>
      <c r="T3215" s="413"/>
      <c r="U3215" s="412"/>
      <c r="V3215" s="412"/>
      <c r="W3215" s="413"/>
      <c r="X3215" s="413"/>
      <c r="Y3215" s="413"/>
      <c r="Z3215" s="412"/>
      <c r="AA3215" s="412"/>
      <c r="AB3215" s="422"/>
      <c r="AC3215" s="412"/>
      <c r="AD3215" s="412"/>
      <c r="AE3215" s="412"/>
      <c r="AF3215" s="412"/>
      <c r="AG3215" s="412"/>
      <c r="AH3215" s="412"/>
      <c r="AI3215" s="413"/>
    </row>
    <row r="3216" spans="1:35" s="154" customFormat="1">
      <c r="A3216" s="413"/>
      <c r="B3216" s="413"/>
      <c r="C3216" s="426"/>
      <c r="D3216" s="413"/>
      <c r="E3216" s="413"/>
      <c r="F3216" s="413"/>
      <c r="G3216" s="419"/>
      <c r="H3216" s="419"/>
      <c r="I3216" s="413"/>
      <c r="J3216" s="420"/>
      <c r="K3216" s="413"/>
      <c r="L3216" s="413"/>
      <c r="M3216" s="413"/>
      <c r="N3216" s="421"/>
      <c r="O3216" s="421"/>
      <c r="P3216" s="414"/>
      <c r="Q3216" s="413"/>
      <c r="R3216" s="412"/>
      <c r="S3216" s="413"/>
      <c r="T3216" s="413"/>
      <c r="U3216" s="412"/>
      <c r="V3216" s="412"/>
      <c r="W3216" s="413"/>
      <c r="X3216" s="413"/>
      <c r="Y3216" s="413"/>
      <c r="Z3216" s="412"/>
      <c r="AA3216" s="412"/>
      <c r="AB3216" s="422"/>
      <c r="AC3216" s="412"/>
      <c r="AD3216" s="412"/>
      <c r="AE3216" s="412"/>
      <c r="AF3216" s="412"/>
      <c r="AG3216" s="412"/>
      <c r="AH3216" s="412"/>
      <c r="AI3216" s="413"/>
    </row>
    <row r="3217" spans="1:35" s="154" customFormat="1">
      <c r="A3217" s="413"/>
      <c r="B3217" s="413"/>
      <c r="C3217" s="426"/>
      <c r="D3217" s="413"/>
      <c r="E3217" s="413"/>
      <c r="F3217" s="413"/>
      <c r="G3217" s="419"/>
      <c r="H3217" s="419"/>
      <c r="I3217" s="413"/>
      <c r="J3217" s="420"/>
      <c r="K3217" s="413"/>
      <c r="L3217" s="413"/>
      <c r="M3217" s="413"/>
      <c r="N3217" s="421"/>
      <c r="O3217" s="421"/>
      <c r="P3217" s="414"/>
      <c r="Q3217" s="413"/>
      <c r="R3217" s="412"/>
      <c r="S3217" s="413"/>
      <c r="T3217" s="413"/>
      <c r="U3217" s="412"/>
      <c r="V3217" s="412"/>
      <c r="W3217" s="413"/>
      <c r="X3217" s="413"/>
      <c r="Y3217" s="413"/>
      <c r="Z3217" s="413"/>
      <c r="AA3217" s="413"/>
      <c r="AB3217" s="422"/>
      <c r="AC3217" s="413"/>
      <c r="AD3217" s="428"/>
      <c r="AE3217" s="413"/>
      <c r="AF3217" s="412"/>
      <c r="AG3217" s="412"/>
      <c r="AH3217" s="413"/>
      <c r="AI3217" s="413"/>
    </row>
    <row r="3218" spans="1:35" s="154" customFormat="1">
      <c r="A3218" s="413"/>
      <c r="B3218" s="413"/>
      <c r="C3218" s="426"/>
      <c r="D3218" s="413"/>
      <c r="E3218" s="413"/>
      <c r="F3218" s="413"/>
      <c r="G3218" s="419"/>
      <c r="H3218" s="419"/>
      <c r="I3218" s="413"/>
      <c r="J3218" s="420"/>
      <c r="K3218" s="413"/>
      <c r="L3218" s="413"/>
      <c r="M3218" s="413"/>
      <c r="N3218" s="421"/>
      <c r="O3218" s="421"/>
      <c r="P3218" s="414"/>
      <c r="Q3218" s="413"/>
      <c r="R3218" s="423"/>
      <c r="S3218" s="413"/>
      <c r="T3218" s="413"/>
      <c r="U3218" s="412"/>
      <c r="V3218" s="412"/>
      <c r="W3218" s="413"/>
      <c r="X3218" s="413"/>
      <c r="Y3218" s="413"/>
      <c r="Z3218" s="413"/>
      <c r="AA3218" s="413"/>
      <c r="AB3218" s="422"/>
      <c r="AC3218" s="413"/>
      <c r="AD3218" s="428"/>
      <c r="AE3218" s="413"/>
      <c r="AF3218" s="412"/>
      <c r="AG3218" s="412"/>
      <c r="AH3218" s="413"/>
      <c r="AI3218" s="413"/>
    </row>
    <row r="3219" spans="1:35" s="154" customFormat="1">
      <c r="A3219" s="413"/>
      <c r="B3219" s="413"/>
      <c r="C3219" s="426"/>
      <c r="D3219" s="413"/>
      <c r="E3219" s="413"/>
      <c r="F3219" s="413"/>
      <c r="G3219" s="419"/>
      <c r="H3219" s="419"/>
      <c r="I3219" s="413"/>
      <c r="J3219" s="420"/>
      <c r="K3219" s="413"/>
      <c r="L3219" s="413"/>
      <c r="M3219" s="413"/>
      <c r="N3219" s="421"/>
      <c r="O3219" s="421"/>
      <c r="P3219" s="414"/>
      <c r="Q3219" s="413"/>
      <c r="R3219" s="413"/>
      <c r="S3219" s="413"/>
      <c r="T3219" s="413"/>
      <c r="U3219" s="412"/>
      <c r="V3219" s="412"/>
      <c r="W3219" s="413"/>
      <c r="X3219" s="413"/>
      <c r="Y3219" s="413"/>
      <c r="Z3219" s="413"/>
      <c r="AA3219" s="413"/>
      <c r="AB3219" s="422"/>
      <c r="AC3219" s="413"/>
      <c r="AD3219" s="428"/>
      <c r="AE3219" s="413"/>
      <c r="AF3219" s="412"/>
      <c r="AG3219" s="412"/>
      <c r="AH3219" s="413"/>
      <c r="AI3219" s="413"/>
    </row>
    <row r="3220" spans="1:35" s="154" customFormat="1">
      <c r="A3220" s="413"/>
      <c r="B3220" s="413"/>
      <c r="C3220" s="426"/>
      <c r="D3220" s="413"/>
      <c r="E3220" s="413"/>
      <c r="F3220" s="413"/>
      <c r="G3220" s="419"/>
      <c r="H3220" s="419"/>
      <c r="I3220" s="413"/>
      <c r="J3220" s="420"/>
      <c r="K3220" s="413"/>
      <c r="L3220" s="413"/>
      <c r="M3220" s="413"/>
      <c r="N3220" s="421"/>
      <c r="O3220" s="421"/>
      <c r="P3220" s="414"/>
      <c r="Q3220" s="413"/>
      <c r="R3220" s="412"/>
      <c r="S3220" s="413"/>
      <c r="T3220" s="413"/>
      <c r="U3220" s="412"/>
      <c r="V3220" s="412"/>
      <c r="W3220" s="413"/>
      <c r="X3220" s="413"/>
      <c r="Y3220" s="413"/>
      <c r="Z3220" s="412"/>
      <c r="AA3220" s="412"/>
      <c r="AB3220" s="422"/>
      <c r="AC3220" s="412"/>
      <c r="AD3220" s="412"/>
      <c r="AE3220" s="412"/>
      <c r="AF3220" s="412"/>
      <c r="AG3220" s="412"/>
      <c r="AH3220" s="412"/>
      <c r="AI3220" s="413"/>
    </row>
    <row r="3221" spans="1:35" s="154" customFormat="1">
      <c r="A3221" s="413"/>
      <c r="B3221" s="413"/>
      <c r="C3221" s="426"/>
      <c r="D3221" s="413"/>
      <c r="E3221" s="413"/>
      <c r="F3221" s="413"/>
      <c r="G3221" s="419"/>
      <c r="H3221" s="419"/>
      <c r="I3221" s="413"/>
      <c r="J3221" s="420"/>
      <c r="K3221" s="413"/>
      <c r="L3221" s="413"/>
      <c r="M3221" s="413"/>
      <c r="N3221" s="421"/>
      <c r="O3221" s="421"/>
      <c r="P3221" s="414"/>
      <c r="Q3221" s="413"/>
      <c r="R3221" s="413"/>
      <c r="S3221" s="413"/>
      <c r="T3221" s="413"/>
      <c r="U3221" s="412"/>
      <c r="V3221" s="412"/>
      <c r="W3221" s="413"/>
      <c r="X3221" s="413"/>
      <c r="Y3221" s="413"/>
      <c r="Z3221" s="412"/>
      <c r="AA3221" s="412"/>
      <c r="AB3221" s="422"/>
      <c r="AC3221" s="412"/>
      <c r="AD3221" s="412"/>
      <c r="AE3221" s="412"/>
      <c r="AF3221" s="412"/>
      <c r="AG3221" s="412"/>
      <c r="AH3221" s="412"/>
      <c r="AI3221" s="413"/>
    </row>
    <row r="3222" spans="1:35" s="154" customFormat="1">
      <c r="A3222" s="413"/>
      <c r="B3222" s="413"/>
      <c r="C3222" s="426"/>
      <c r="D3222" s="413"/>
      <c r="E3222" s="413"/>
      <c r="F3222" s="413"/>
      <c r="G3222" s="419"/>
      <c r="H3222" s="419"/>
      <c r="I3222" s="413"/>
      <c r="J3222" s="420"/>
      <c r="K3222" s="413"/>
      <c r="L3222" s="413"/>
      <c r="M3222" s="413"/>
      <c r="N3222" s="421"/>
      <c r="O3222" s="421"/>
      <c r="P3222" s="414"/>
      <c r="Q3222" s="413"/>
      <c r="R3222" s="412"/>
      <c r="S3222" s="413"/>
      <c r="T3222" s="413"/>
      <c r="U3222" s="412"/>
      <c r="V3222" s="412"/>
      <c r="W3222" s="413"/>
      <c r="X3222" s="413"/>
      <c r="Y3222" s="413"/>
      <c r="Z3222" s="412"/>
      <c r="AA3222" s="412"/>
      <c r="AB3222" s="422"/>
      <c r="AC3222" s="412"/>
      <c r="AD3222" s="412"/>
      <c r="AE3222" s="412"/>
      <c r="AF3222" s="412"/>
      <c r="AG3222" s="412"/>
      <c r="AH3222" s="412"/>
      <c r="AI3222" s="413"/>
    </row>
    <row r="3223" spans="1:35" s="154" customFormat="1">
      <c r="A3223" s="413"/>
      <c r="B3223" s="413"/>
      <c r="C3223" s="426"/>
      <c r="D3223" s="413"/>
      <c r="E3223" s="413"/>
      <c r="F3223" s="413"/>
      <c r="G3223" s="419"/>
      <c r="H3223" s="419"/>
      <c r="I3223" s="413"/>
      <c r="J3223" s="420"/>
      <c r="K3223" s="413"/>
      <c r="L3223" s="413"/>
      <c r="M3223" s="413"/>
      <c r="N3223" s="421"/>
      <c r="O3223" s="421"/>
      <c r="P3223" s="414"/>
      <c r="Q3223" s="413"/>
      <c r="R3223" s="413"/>
      <c r="S3223" s="413"/>
      <c r="T3223" s="413"/>
      <c r="U3223" s="412"/>
      <c r="V3223" s="412"/>
      <c r="W3223" s="413"/>
      <c r="X3223" s="413"/>
      <c r="Y3223" s="413"/>
      <c r="Z3223" s="412"/>
      <c r="AA3223" s="412"/>
      <c r="AB3223" s="422"/>
      <c r="AC3223" s="412"/>
      <c r="AD3223" s="412"/>
      <c r="AE3223" s="412"/>
      <c r="AF3223" s="412"/>
      <c r="AG3223" s="412"/>
      <c r="AH3223" s="412"/>
      <c r="AI3223" s="413"/>
    </row>
    <row r="3224" spans="1:35" s="154" customFormat="1">
      <c r="A3224" s="413"/>
      <c r="B3224" s="413"/>
      <c r="C3224" s="426"/>
      <c r="D3224" s="413"/>
      <c r="E3224" s="413"/>
      <c r="F3224" s="413"/>
      <c r="G3224" s="419"/>
      <c r="H3224" s="419"/>
      <c r="I3224" s="413"/>
      <c r="J3224" s="420"/>
      <c r="K3224" s="413"/>
      <c r="L3224" s="413"/>
      <c r="M3224" s="413"/>
      <c r="N3224" s="421"/>
      <c r="O3224" s="421"/>
      <c r="P3224" s="414"/>
      <c r="Q3224" s="413"/>
      <c r="R3224" s="412"/>
      <c r="S3224" s="413"/>
      <c r="T3224" s="413"/>
      <c r="U3224" s="412"/>
      <c r="V3224" s="412"/>
      <c r="W3224" s="413"/>
      <c r="X3224" s="413"/>
      <c r="Y3224" s="413"/>
      <c r="Z3224" s="412"/>
      <c r="AA3224" s="412"/>
      <c r="AB3224" s="422"/>
      <c r="AC3224" s="412"/>
      <c r="AD3224" s="412"/>
      <c r="AE3224" s="412"/>
      <c r="AF3224" s="412"/>
      <c r="AG3224" s="412"/>
      <c r="AH3224" s="412"/>
      <c r="AI3224" s="413"/>
    </row>
    <row r="3225" spans="1:35" s="154" customFormat="1">
      <c r="A3225" s="413"/>
      <c r="B3225" s="413"/>
      <c r="C3225" s="426"/>
      <c r="D3225" s="413"/>
      <c r="E3225" s="413"/>
      <c r="F3225" s="413"/>
      <c r="G3225" s="419"/>
      <c r="H3225" s="419"/>
      <c r="I3225" s="413"/>
      <c r="J3225" s="420"/>
      <c r="K3225" s="413"/>
      <c r="L3225" s="413"/>
      <c r="M3225" s="413"/>
      <c r="N3225" s="421"/>
      <c r="O3225" s="421"/>
      <c r="P3225" s="414"/>
      <c r="Q3225" s="413"/>
      <c r="R3225" s="413"/>
      <c r="S3225" s="413"/>
      <c r="T3225" s="413"/>
      <c r="U3225" s="412"/>
      <c r="V3225" s="412"/>
      <c r="W3225" s="413"/>
      <c r="X3225" s="413"/>
      <c r="Y3225" s="413"/>
      <c r="Z3225" s="412"/>
      <c r="AA3225" s="412"/>
      <c r="AB3225" s="422"/>
      <c r="AC3225" s="412"/>
      <c r="AD3225" s="412"/>
      <c r="AE3225" s="412"/>
      <c r="AF3225" s="412"/>
      <c r="AG3225" s="412"/>
      <c r="AH3225" s="412"/>
      <c r="AI3225" s="413"/>
    </row>
    <row r="3226" spans="1:35" s="154" customFormat="1">
      <c r="A3226" s="413"/>
      <c r="B3226" s="413"/>
      <c r="C3226" s="426"/>
      <c r="D3226" s="413"/>
      <c r="E3226" s="413"/>
      <c r="F3226" s="413"/>
      <c r="G3226" s="419"/>
      <c r="H3226" s="419"/>
      <c r="I3226" s="413"/>
      <c r="J3226" s="420"/>
      <c r="K3226" s="413"/>
      <c r="L3226" s="413"/>
      <c r="M3226" s="413"/>
      <c r="N3226" s="421"/>
      <c r="O3226" s="421"/>
      <c r="P3226" s="414"/>
      <c r="Q3226" s="413"/>
      <c r="R3226" s="413"/>
      <c r="S3226" s="413"/>
      <c r="T3226" s="413"/>
      <c r="U3226" s="412"/>
      <c r="V3226" s="412"/>
      <c r="W3226" s="413"/>
      <c r="X3226" s="413"/>
      <c r="Y3226" s="413"/>
      <c r="Z3226" s="413"/>
      <c r="AA3226" s="413"/>
      <c r="AB3226" s="422"/>
      <c r="AC3226" s="413"/>
      <c r="AD3226" s="428"/>
      <c r="AE3226" s="413"/>
      <c r="AF3226" s="412"/>
      <c r="AG3226" s="412"/>
      <c r="AH3226" s="413"/>
      <c r="AI3226" s="413"/>
    </row>
    <row r="3227" spans="1:35" s="154" customFormat="1">
      <c r="A3227" s="413"/>
      <c r="B3227" s="413"/>
      <c r="C3227" s="426"/>
      <c r="D3227" s="413"/>
      <c r="E3227" s="413"/>
      <c r="F3227" s="413"/>
      <c r="G3227" s="419"/>
      <c r="H3227" s="419"/>
      <c r="I3227" s="413"/>
      <c r="J3227" s="420"/>
      <c r="K3227" s="413"/>
      <c r="L3227" s="413"/>
      <c r="M3227" s="413"/>
      <c r="N3227" s="421"/>
      <c r="O3227" s="421"/>
      <c r="P3227" s="414"/>
      <c r="Q3227" s="413"/>
      <c r="R3227" s="413"/>
      <c r="S3227" s="413"/>
      <c r="T3227" s="413"/>
      <c r="U3227" s="412"/>
      <c r="V3227" s="412"/>
      <c r="W3227" s="413"/>
      <c r="X3227" s="413"/>
      <c r="Y3227" s="413"/>
      <c r="Z3227" s="412"/>
      <c r="AA3227" s="412"/>
      <c r="AB3227" s="422"/>
      <c r="AC3227" s="412"/>
      <c r="AD3227" s="412"/>
      <c r="AE3227" s="412"/>
      <c r="AF3227" s="412"/>
      <c r="AG3227" s="412"/>
      <c r="AH3227" s="412"/>
      <c r="AI3227" s="413"/>
    </row>
    <row r="3228" spans="1:35" s="154" customFormat="1">
      <c r="A3228" s="413"/>
      <c r="B3228" s="413"/>
      <c r="C3228" s="426"/>
      <c r="D3228" s="413"/>
      <c r="E3228" s="413"/>
      <c r="F3228" s="413"/>
      <c r="G3228" s="419"/>
      <c r="H3228" s="419"/>
      <c r="I3228" s="413"/>
      <c r="J3228" s="420"/>
      <c r="K3228" s="413"/>
      <c r="L3228" s="413"/>
      <c r="M3228" s="413"/>
      <c r="N3228" s="421"/>
      <c r="O3228" s="421"/>
      <c r="P3228" s="414"/>
      <c r="Q3228" s="413"/>
      <c r="R3228" s="412"/>
      <c r="S3228" s="413"/>
      <c r="T3228" s="413"/>
      <c r="U3228" s="412"/>
      <c r="V3228" s="412"/>
      <c r="W3228" s="413"/>
      <c r="X3228" s="413"/>
      <c r="Y3228" s="413"/>
      <c r="Z3228" s="413"/>
      <c r="AA3228" s="413"/>
      <c r="AB3228" s="422"/>
      <c r="AC3228" s="413"/>
      <c r="AD3228" s="428"/>
      <c r="AE3228" s="413"/>
      <c r="AF3228" s="412"/>
      <c r="AG3228" s="412"/>
      <c r="AH3228" s="413"/>
      <c r="AI3228" s="413"/>
    </row>
    <row r="3229" spans="1:35" s="154" customFormat="1">
      <c r="A3229" s="413"/>
      <c r="B3229" s="413"/>
      <c r="C3229" s="426"/>
      <c r="D3229" s="413"/>
      <c r="E3229" s="413"/>
      <c r="F3229" s="413"/>
      <c r="G3229" s="419"/>
      <c r="H3229" s="419"/>
      <c r="I3229" s="413"/>
      <c r="J3229" s="420"/>
      <c r="K3229" s="413"/>
      <c r="L3229" s="413"/>
      <c r="M3229" s="413"/>
      <c r="N3229" s="421"/>
      <c r="O3229" s="421"/>
      <c r="P3229" s="414"/>
      <c r="Q3229" s="413"/>
      <c r="R3229" s="413"/>
      <c r="S3229" s="413"/>
      <c r="T3229" s="413"/>
      <c r="U3229" s="412"/>
      <c r="V3229" s="412"/>
      <c r="W3229" s="413"/>
      <c r="X3229" s="413"/>
      <c r="Y3229" s="413"/>
      <c r="Z3229" s="413"/>
      <c r="AA3229" s="413"/>
      <c r="AB3229" s="422"/>
      <c r="AC3229" s="413"/>
      <c r="AD3229" s="428"/>
      <c r="AE3229" s="413"/>
      <c r="AF3229" s="412"/>
      <c r="AG3229" s="412"/>
      <c r="AH3229" s="413"/>
      <c r="AI3229" s="413"/>
    </row>
    <row r="3230" spans="1:35" s="154" customFormat="1">
      <c r="A3230" s="413"/>
      <c r="B3230" s="413"/>
      <c r="C3230" s="426"/>
      <c r="D3230" s="413"/>
      <c r="E3230" s="413"/>
      <c r="F3230" s="413"/>
      <c r="G3230" s="419"/>
      <c r="H3230" s="419"/>
      <c r="I3230" s="413"/>
      <c r="J3230" s="420"/>
      <c r="K3230" s="413"/>
      <c r="L3230" s="413"/>
      <c r="M3230" s="413"/>
      <c r="N3230" s="421"/>
      <c r="O3230" s="421"/>
      <c r="P3230" s="414"/>
      <c r="Q3230" s="413"/>
      <c r="R3230" s="412"/>
      <c r="S3230" s="413"/>
      <c r="T3230" s="413"/>
      <c r="U3230" s="412"/>
      <c r="V3230" s="412"/>
      <c r="W3230" s="413"/>
      <c r="X3230" s="413"/>
      <c r="Y3230" s="413"/>
      <c r="Z3230" s="413"/>
      <c r="AA3230" s="413"/>
      <c r="AB3230" s="422"/>
      <c r="AC3230" s="413"/>
      <c r="AD3230" s="428"/>
      <c r="AE3230" s="413"/>
      <c r="AF3230" s="412"/>
      <c r="AG3230" s="412"/>
      <c r="AH3230" s="413"/>
      <c r="AI3230" s="413"/>
    </row>
    <row r="3231" spans="1:35" s="154" customFormat="1">
      <c r="A3231" s="413"/>
      <c r="B3231" s="413"/>
      <c r="C3231" s="426"/>
      <c r="D3231" s="413"/>
      <c r="E3231" s="413"/>
      <c r="F3231" s="413"/>
      <c r="G3231" s="419"/>
      <c r="H3231" s="419"/>
      <c r="I3231" s="413"/>
      <c r="J3231" s="420"/>
      <c r="K3231" s="413"/>
      <c r="L3231" s="413"/>
      <c r="M3231" s="413"/>
      <c r="N3231" s="421"/>
      <c r="O3231" s="421"/>
      <c r="P3231" s="414"/>
      <c r="Q3231" s="413"/>
      <c r="R3231" s="413"/>
      <c r="S3231" s="413"/>
      <c r="T3231" s="413"/>
      <c r="U3231" s="412"/>
      <c r="V3231" s="412"/>
      <c r="W3231" s="413"/>
      <c r="X3231" s="413"/>
      <c r="Y3231" s="413"/>
      <c r="Z3231" s="413"/>
      <c r="AA3231" s="413"/>
      <c r="AB3231" s="422"/>
      <c r="AC3231" s="413"/>
      <c r="AD3231" s="428"/>
      <c r="AE3231" s="413"/>
      <c r="AF3231" s="412"/>
      <c r="AG3231" s="412"/>
      <c r="AH3231" s="413"/>
      <c r="AI3231" s="413"/>
    </row>
    <row r="3232" spans="1:35" s="154" customFormat="1">
      <c r="A3232" s="413"/>
      <c r="B3232" s="413"/>
      <c r="C3232" s="426"/>
      <c r="D3232" s="413"/>
      <c r="E3232" s="413"/>
      <c r="F3232" s="413"/>
      <c r="G3232" s="419"/>
      <c r="H3232" s="419"/>
      <c r="I3232" s="413"/>
      <c r="J3232" s="420"/>
      <c r="K3232" s="413"/>
      <c r="L3232" s="413"/>
      <c r="M3232" s="413"/>
      <c r="N3232" s="421"/>
      <c r="O3232" s="421"/>
      <c r="P3232" s="414"/>
      <c r="Q3232" s="413"/>
      <c r="R3232" s="413"/>
      <c r="S3232" s="413"/>
      <c r="T3232" s="413"/>
      <c r="U3232" s="412"/>
      <c r="V3232" s="412"/>
      <c r="W3232" s="413"/>
      <c r="X3232" s="413"/>
      <c r="Y3232" s="413"/>
      <c r="Z3232" s="412"/>
      <c r="AA3232" s="412"/>
      <c r="AB3232" s="422"/>
      <c r="AC3232" s="412"/>
      <c r="AD3232" s="412"/>
      <c r="AE3232" s="412"/>
      <c r="AF3232" s="412"/>
      <c r="AG3232" s="412"/>
      <c r="AH3232" s="412"/>
      <c r="AI3232" s="413"/>
    </row>
    <row r="3233" spans="1:35" s="154" customFormat="1">
      <c r="A3233" s="413"/>
      <c r="B3233" s="413"/>
      <c r="C3233" s="426"/>
      <c r="D3233" s="413"/>
      <c r="E3233" s="413"/>
      <c r="F3233" s="413"/>
      <c r="G3233" s="419"/>
      <c r="H3233" s="419"/>
      <c r="I3233" s="413"/>
      <c r="J3233" s="420"/>
      <c r="K3233" s="413"/>
      <c r="L3233" s="413"/>
      <c r="M3233" s="413"/>
      <c r="N3233" s="421"/>
      <c r="O3233" s="421"/>
      <c r="P3233" s="414"/>
      <c r="Q3233" s="413"/>
      <c r="R3233" s="413"/>
      <c r="S3233" s="413"/>
      <c r="T3233" s="413"/>
      <c r="U3233" s="412"/>
      <c r="V3233" s="412"/>
      <c r="W3233" s="413"/>
      <c r="X3233" s="413"/>
      <c r="Y3233" s="413"/>
      <c r="Z3233" s="412"/>
      <c r="AA3233" s="412"/>
      <c r="AB3233" s="422"/>
      <c r="AC3233" s="412"/>
      <c r="AD3233" s="412"/>
      <c r="AE3233" s="412"/>
      <c r="AF3233" s="412"/>
      <c r="AG3233" s="412"/>
      <c r="AH3233" s="412"/>
      <c r="AI3233" s="413"/>
    </row>
    <row r="3234" spans="1:35" s="154" customFormat="1">
      <c r="A3234" s="413"/>
      <c r="B3234" s="413"/>
      <c r="C3234" s="426"/>
      <c r="D3234" s="413"/>
      <c r="E3234" s="413"/>
      <c r="F3234" s="413"/>
      <c r="G3234" s="419"/>
      <c r="H3234" s="419"/>
      <c r="I3234" s="413"/>
      <c r="J3234" s="420"/>
      <c r="K3234" s="413"/>
      <c r="L3234" s="413"/>
      <c r="M3234" s="413"/>
      <c r="N3234" s="421"/>
      <c r="O3234" s="421"/>
      <c r="P3234" s="414"/>
      <c r="Q3234" s="413"/>
      <c r="R3234" s="412"/>
      <c r="S3234" s="413"/>
      <c r="T3234" s="413"/>
      <c r="U3234" s="412"/>
      <c r="V3234" s="412"/>
      <c r="W3234" s="413"/>
      <c r="X3234" s="413"/>
      <c r="Y3234" s="413"/>
      <c r="Z3234" s="412"/>
      <c r="AA3234" s="412"/>
      <c r="AB3234" s="422"/>
      <c r="AC3234" s="412"/>
      <c r="AD3234" s="412"/>
      <c r="AE3234" s="412"/>
      <c r="AF3234" s="412"/>
      <c r="AG3234" s="412"/>
      <c r="AH3234" s="412"/>
      <c r="AI3234" s="413"/>
    </row>
    <row r="3235" spans="1:35" s="154" customFormat="1">
      <c r="A3235" s="413"/>
      <c r="B3235" s="413"/>
      <c r="C3235" s="426"/>
      <c r="D3235" s="413"/>
      <c r="E3235" s="413"/>
      <c r="F3235" s="413"/>
      <c r="G3235" s="419"/>
      <c r="H3235" s="419"/>
      <c r="I3235" s="413"/>
      <c r="J3235" s="420"/>
      <c r="K3235" s="413"/>
      <c r="L3235" s="413"/>
      <c r="M3235" s="413"/>
      <c r="N3235" s="421"/>
      <c r="O3235" s="421"/>
      <c r="P3235" s="414"/>
      <c r="Q3235" s="413"/>
      <c r="R3235" s="413"/>
      <c r="S3235" s="413"/>
      <c r="T3235" s="413"/>
      <c r="U3235" s="412"/>
      <c r="V3235" s="412"/>
      <c r="W3235" s="413"/>
      <c r="X3235" s="413"/>
      <c r="Y3235" s="413"/>
      <c r="Z3235" s="412"/>
      <c r="AA3235" s="412"/>
      <c r="AB3235" s="422"/>
      <c r="AC3235" s="412"/>
      <c r="AD3235" s="412"/>
      <c r="AE3235" s="412"/>
      <c r="AF3235" s="412"/>
      <c r="AG3235" s="412"/>
      <c r="AH3235" s="412"/>
      <c r="AI3235" s="413"/>
    </row>
    <row r="3236" spans="1:35" s="154" customFormat="1">
      <c r="A3236" s="413"/>
      <c r="B3236" s="413"/>
      <c r="C3236" s="426"/>
      <c r="D3236" s="413"/>
      <c r="E3236" s="413"/>
      <c r="F3236" s="413"/>
      <c r="G3236" s="419"/>
      <c r="H3236" s="419"/>
      <c r="I3236" s="413"/>
      <c r="J3236" s="420"/>
      <c r="K3236" s="413"/>
      <c r="L3236" s="413"/>
      <c r="M3236" s="413"/>
      <c r="N3236" s="421"/>
      <c r="O3236" s="421"/>
      <c r="P3236" s="414"/>
      <c r="Q3236" s="413"/>
      <c r="R3236" s="412"/>
      <c r="S3236" s="413"/>
      <c r="T3236" s="413"/>
      <c r="U3236" s="412"/>
      <c r="V3236" s="412"/>
      <c r="W3236" s="413"/>
      <c r="X3236" s="413"/>
      <c r="Y3236" s="413"/>
      <c r="Z3236" s="412"/>
      <c r="AA3236" s="412"/>
      <c r="AB3236" s="422"/>
      <c r="AC3236" s="412"/>
      <c r="AD3236" s="412"/>
      <c r="AE3236" s="412"/>
      <c r="AF3236" s="412"/>
      <c r="AG3236" s="412"/>
      <c r="AH3236" s="412"/>
      <c r="AI3236" s="413"/>
    </row>
    <row r="3237" spans="1:35" s="154" customFormat="1">
      <c r="A3237" s="413"/>
      <c r="B3237" s="413"/>
      <c r="C3237" s="426"/>
      <c r="D3237" s="413"/>
      <c r="E3237" s="413"/>
      <c r="F3237" s="413"/>
      <c r="G3237" s="419"/>
      <c r="H3237" s="419"/>
      <c r="I3237" s="413"/>
      <c r="J3237" s="420"/>
      <c r="K3237" s="413"/>
      <c r="L3237" s="413"/>
      <c r="M3237" s="413"/>
      <c r="N3237" s="421"/>
      <c r="O3237" s="421"/>
      <c r="P3237" s="414"/>
      <c r="Q3237" s="413"/>
      <c r="R3237" s="413"/>
      <c r="S3237" s="413"/>
      <c r="T3237" s="413"/>
      <c r="U3237" s="412"/>
      <c r="V3237" s="412"/>
      <c r="W3237" s="413"/>
      <c r="X3237" s="413"/>
      <c r="Y3237" s="413"/>
      <c r="Z3237" s="413"/>
      <c r="AA3237" s="413"/>
      <c r="AB3237" s="422"/>
      <c r="AC3237" s="413"/>
      <c r="AD3237" s="428"/>
      <c r="AE3237" s="413"/>
      <c r="AF3237" s="412"/>
      <c r="AG3237" s="412"/>
      <c r="AH3237" s="413"/>
      <c r="AI3237" s="413"/>
    </row>
    <row r="3238" spans="1:35" s="154" customFormat="1">
      <c r="A3238" s="413"/>
      <c r="B3238" s="413"/>
      <c r="C3238" s="426"/>
      <c r="D3238" s="413"/>
      <c r="E3238" s="413"/>
      <c r="F3238" s="413"/>
      <c r="G3238" s="419"/>
      <c r="H3238" s="419"/>
      <c r="I3238" s="413"/>
      <c r="J3238" s="420"/>
      <c r="K3238" s="413"/>
      <c r="L3238" s="413"/>
      <c r="M3238" s="413"/>
      <c r="N3238" s="421"/>
      <c r="O3238" s="421"/>
      <c r="P3238" s="414"/>
      <c r="Q3238" s="413"/>
      <c r="R3238" s="413"/>
      <c r="S3238" s="413"/>
      <c r="T3238" s="413"/>
      <c r="U3238" s="412"/>
      <c r="V3238" s="412"/>
      <c r="W3238" s="413"/>
      <c r="X3238" s="413"/>
      <c r="Y3238" s="413"/>
      <c r="Z3238" s="413"/>
      <c r="AA3238" s="413"/>
      <c r="AB3238" s="422"/>
      <c r="AC3238" s="413"/>
      <c r="AD3238" s="428"/>
      <c r="AE3238" s="413"/>
      <c r="AF3238" s="412"/>
      <c r="AG3238" s="412"/>
      <c r="AH3238" s="413"/>
      <c r="AI3238" s="413"/>
    </row>
    <row r="3239" spans="1:35" s="154" customFormat="1">
      <c r="A3239" s="413"/>
      <c r="B3239" s="413"/>
      <c r="C3239" s="426"/>
      <c r="D3239" s="413"/>
      <c r="E3239" s="423"/>
      <c r="F3239" s="413"/>
      <c r="G3239" s="419"/>
      <c r="H3239" s="419"/>
      <c r="I3239" s="413"/>
      <c r="J3239" s="420"/>
      <c r="K3239" s="413"/>
      <c r="L3239" s="413"/>
      <c r="M3239" s="413"/>
      <c r="N3239" s="421"/>
      <c r="O3239" s="421"/>
      <c r="P3239" s="414"/>
      <c r="Q3239" s="413"/>
      <c r="R3239" s="413"/>
      <c r="S3239" s="413"/>
      <c r="T3239" s="413"/>
      <c r="U3239" s="412"/>
      <c r="V3239" s="412"/>
      <c r="W3239" s="413"/>
      <c r="X3239" s="413"/>
      <c r="Y3239" s="413"/>
      <c r="Z3239" s="412"/>
      <c r="AA3239" s="412"/>
      <c r="AB3239" s="422"/>
      <c r="AC3239" s="412"/>
      <c r="AD3239" s="412"/>
      <c r="AE3239" s="412"/>
      <c r="AF3239" s="412"/>
      <c r="AG3239" s="412"/>
      <c r="AH3239" s="412"/>
      <c r="AI3239" s="413"/>
    </row>
    <row r="3240" spans="1:35" s="154" customFormat="1">
      <c r="A3240" s="413"/>
      <c r="B3240" s="413"/>
      <c r="C3240" s="426"/>
      <c r="D3240" s="413"/>
      <c r="E3240" s="423"/>
      <c r="F3240" s="413"/>
      <c r="G3240" s="419"/>
      <c r="H3240" s="419"/>
      <c r="I3240" s="413"/>
      <c r="J3240" s="420"/>
      <c r="K3240" s="413"/>
      <c r="L3240" s="413"/>
      <c r="M3240" s="413"/>
      <c r="N3240" s="421"/>
      <c r="O3240" s="421"/>
      <c r="P3240" s="414"/>
      <c r="Q3240" s="413"/>
      <c r="R3240" s="413"/>
      <c r="S3240" s="413"/>
      <c r="T3240" s="413"/>
      <c r="U3240" s="412"/>
      <c r="V3240" s="412"/>
      <c r="W3240" s="413"/>
      <c r="X3240" s="413"/>
      <c r="Y3240" s="413"/>
      <c r="Z3240" s="413"/>
      <c r="AA3240" s="413"/>
      <c r="AB3240" s="422"/>
      <c r="AC3240" s="413"/>
      <c r="AD3240" s="428"/>
      <c r="AE3240" s="413"/>
      <c r="AF3240" s="412"/>
      <c r="AG3240" s="412"/>
      <c r="AH3240" s="413"/>
      <c r="AI3240" s="413"/>
    </row>
    <row r="3241" spans="1:35" s="154" customFormat="1">
      <c r="A3241" s="413"/>
      <c r="B3241" s="413"/>
      <c r="C3241" s="426"/>
      <c r="D3241" s="413"/>
      <c r="E3241" s="423"/>
      <c r="F3241" s="413"/>
      <c r="G3241" s="419"/>
      <c r="H3241" s="419"/>
      <c r="I3241" s="413"/>
      <c r="J3241" s="420"/>
      <c r="K3241" s="413"/>
      <c r="L3241" s="413"/>
      <c r="M3241" s="413"/>
      <c r="N3241" s="421"/>
      <c r="O3241" s="421"/>
      <c r="P3241" s="414"/>
      <c r="Q3241" s="413"/>
      <c r="R3241" s="412"/>
      <c r="S3241" s="413"/>
      <c r="T3241" s="413"/>
      <c r="U3241" s="412"/>
      <c r="V3241" s="412"/>
      <c r="W3241" s="413"/>
      <c r="X3241" s="413"/>
      <c r="Y3241" s="413"/>
      <c r="Z3241" s="412"/>
      <c r="AA3241" s="412"/>
      <c r="AB3241" s="422"/>
      <c r="AC3241" s="412"/>
      <c r="AD3241" s="412"/>
      <c r="AE3241" s="412"/>
      <c r="AF3241" s="412"/>
      <c r="AG3241" s="412"/>
      <c r="AH3241" s="412"/>
      <c r="AI3241" s="413"/>
    </row>
    <row r="3242" spans="1:35" s="154" customFormat="1">
      <c r="A3242" s="413"/>
      <c r="B3242" s="413"/>
      <c r="C3242" s="426"/>
      <c r="D3242" s="413"/>
      <c r="E3242" s="423"/>
      <c r="F3242" s="412"/>
      <c r="G3242" s="419"/>
      <c r="H3242" s="419"/>
      <c r="I3242" s="413"/>
      <c r="J3242" s="420"/>
      <c r="K3242" s="413"/>
      <c r="L3242" s="413"/>
      <c r="M3242" s="413"/>
      <c r="N3242" s="421"/>
      <c r="O3242" s="421"/>
      <c r="P3242" s="414"/>
      <c r="Q3242" s="413"/>
      <c r="R3242" s="413"/>
      <c r="S3242" s="413"/>
      <c r="T3242" s="413"/>
      <c r="U3242" s="412"/>
      <c r="V3242" s="412"/>
      <c r="W3242" s="413"/>
      <c r="X3242" s="413"/>
      <c r="Y3242" s="413"/>
      <c r="Z3242" s="413"/>
      <c r="AA3242" s="413"/>
      <c r="AB3242" s="422"/>
      <c r="AC3242" s="413"/>
      <c r="AD3242" s="412"/>
      <c r="AE3242" s="412"/>
      <c r="AF3242" s="412"/>
      <c r="AG3242" s="412"/>
      <c r="AH3242" s="412"/>
      <c r="AI3242" s="413"/>
    </row>
    <row r="3243" spans="1:35" s="154" customFormat="1">
      <c r="A3243" s="413"/>
      <c r="B3243" s="413"/>
      <c r="C3243" s="426"/>
      <c r="D3243" s="413"/>
      <c r="E3243" s="423"/>
      <c r="F3243" s="412"/>
      <c r="G3243" s="419"/>
      <c r="H3243" s="419"/>
      <c r="I3243" s="413"/>
      <c r="J3243" s="420"/>
      <c r="K3243" s="413"/>
      <c r="L3243" s="413"/>
      <c r="M3243" s="413"/>
      <c r="N3243" s="421"/>
      <c r="O3243" s="421"/>
      <c r="P3243" s="414"/>
      <c r="Q3243" s="413"/>
      <c r="R3243" s="412"/>
      <c r="S3243" s="413"/>
      <c r="T3243" s="413"/>
      <c r="U3243" s="412"/>
      <c r="V3243" s="412"/>
      <c r="W3243" s="413"/>
      <c r="X3243" s="413"/>
      <c r="Y3243" s="413"/>
      <c r="Z3243" s="412"/>
      <c r="AA3243" s="412"/>
      <c r="AB3243" s="422"/>
      <c r="AC3243" s="412"/>
      <c r="AD3243" s="412"/>
      <c r="AE3243" s="412"/>
      <c r="AF3243" s="412"/>
      <c r="AG3243" s="412"/>
      <c r="AH3243" s="412"/>
      <c r="AI3243" s="413"/>
    </row>
    <row r="3244" spans="1:35" s="154" customFormat="1">
      <c r="A3244" s="413"/>
      <c r="B3244" s="413"/>
      <c r="C3244" s="426"/>
      <c r="D3244" s="413"/>
      <c r="E3244" s="423"/>
      <c r="F3244" s="412"/>
      <c r="G3244" s="419"/>
      <c r="H3244" s="419"/>
      <c r="I3244" s="413"/>
      <c r="J3244" s="420"/>
      <c r="K3244" s="413"/>
      <c r="L3244" s="413"/>
      <c r="M3244" s="413"/>
      <c r="N3244" s="421"/>
      <c r="O3244" s="421"/>
      <c r="P3244" s="414"/>
      <c r="Q3244" s="413"/>
      <c r="R3244" s="413"/>
      <c r="S3244" s="413"/>
      <c r="T3244" s="413"/>
      <c r="U3244" s="412"/>
      <c r="V3244" s="412"/>
      <c r="W3244" s="413"/>
      <c r="X3244" s="413"/>
      <c r="Y3244" s="413"/>
      <c r="Z3244" s="412"/>
      <c r="AA3244" s="412"/>
      <c r="AB3244" s="422"/>
      <c r="AC3244" s="412"/>
      <c r="AD3244" s="412"/>
      <c r="AE3244" s="412"/>
      <c r="AF3244" s="412"/>
      <c r="AG3244" s="412"/>
      <c r="AH3244" s="412"/>
      <c r="AI3244" s="413"/>
    </row>
    <row r="3245" spans="1:35" s="154" customFormat="1">
      <c r="A3245" s="413"/>
      <c r="B3245" s="413"/>
      <c r="C3245" s="426"/>
      <c r="D3245" s="413"/>
      <c r="E3245" s="423"/>
      <c r="F3245" s="413"/>
      <c r="G3245" s="419"/>
      <c r="H3245" s="419"/>
      <c r="I3245" s="413"/>
      <c r="J3245" s="420"/>
      <c r="K3245" s="413"/>
      <c r="L3245" s="413"/>
      <c r="M3245" s="413"/>
      <c r="N3245" s="421"/>
      <c r="O3245" s="421"/>
      <c r="P3245" s="414"/>
      <c r="Q3245" s="413"/>
      <c r="R3245" s="413"/>
      <c r="S3245" s="413"/>
      <c r="T3245" s="413"/>
      <c r="U3245" s="412"/>
      <c r="V3245" s="412"/>
      <c r="W3245" s="413"/>
      <c r="X3245" s="413"/>
      <c r="Y3245" s="413"/>
      <c r="Z3245" s="413"/>
      <c r="AA3245" s="413"/>
      <c r="AB3245" s="422"/>
      <c r="AC3245" s="413"/>
      <c r="AD3245" s="428"/>
      <c r="AE3245" s="413"/>
      <c r="AF3245" s="412"/>
      <c r="AG3245" s="412"/>
      <c r="AH3245" s="413"/>
      <c r="AI3245" s="413"/>
    </row>
    <row r="3246" spans="1:35" s="154" customFormat="1">
      <c r="A3246" s="413"/>
      <c r="B3246" s="413"/>
      <c r="C3246" s="426"/>
      <c r="D3246" s="413"/>
      <c r="E3246" s="423"/>
      <c r="F3246" s="413"/>
      <c r="G3246" s="419"/>
      <c r="H3246" s="419"/>
      <c r="I3246" s="413"/>
      <c r="J3246" s="420"/>
      <c r="K3246" s="413"/>
      <c r="L3246" s="413"/>
      <c r="M3246" s="413"/>
      <c r="N3246" s="421"/>
      <c r="O3246" s="421"/>
      <c r="P3246" s="414"/>
      <c r="Q3246" s="413"/>
      <c r="R3246" s="413"/>
      <c r="S3246" s="413"/>
      <c r="T3246" s="413"/>
      <c r="U3246" s="412"/>
      <c r="V3246" s="412"/>
      <c r="W3246" s="413"/>
      <c r="X3246" s="413"/>
      <c r="Y3246" s="413"/>
      <c r="Z3246" s="412"/>
      <c r="AA3246" s="412"/>
      <c r="AB3246" s="422"/>
      <c r="AC3246" s="412"/>
      <c r="AD3246" s="412"/>
      <c r="AE3246" s="412"/>
      <c r="AF3246" s="412"/>
      <c r="AG3246" s="412"/>
      <c r="AH3246" s="412"/>
      <c r="AI3246" s="413"/>
    </row>
    <row r="3247" spans="1:35" s="154" customFormat="1">
      <c r="A3247" s="413"/>
      <c r="B3247" s="413"/>
      <c r="C3247" s="426"/>
      <c r="D3247" s="413"/>
      <c r="E3247" s="423"/>
      <c r="F3247" s="413"/>
      <c r="G3247" s="419"/>
      <c r="H3247" s="419"/>
      <c r="I3247" s="413"/>
      <c r="J3247" s="420"/>
      <c r="K3247" s="413"/>
      <c r="L3247" s="413"/>
      <c r="M3247" s="413"/>
      <c r="N3247" s="421"/>
      <c r="O3247" s="421"/>
      <c r="P3247" s="414"/>
      <c r="Q3247" s="413"/>
      <c r="R3247" s="412"/>
      <c r="S3247" s="413"/>
      <c r="T3247" s="413"/>
      <c r="U3247" s="412"/>
      <c r="V3247" s="412"/>
      <c r="W3247" s="413"/>
      <c r="X3247" s="413"/>
      <c r="Y3247" s="413"/>
      <c r="Z3247" s="412"/>
      <c r="AA3247" s="412"/>
      <c r="AB3247" s="422"/>
      <c r="AC3247" s="412"/>
      <c r="AD3247" s="412"/>
      <c r="AE3247" s="412"/>
      <c r="AF3247" s="412"/>
      <c r="AG3247" s="412"/>
      <c r="AH3247" s="412"/>
      <c r="AI3247" s="413"/>
    </row>
    <row r="3248" spans="1:35" s="154" customFormat="1">
      <c r="A3248" s="413"/>
      <c r="B3248" s="413"/>
      <c r="C3248" s="426"/>
      <c r="D3248" s="413"/>
      <c r="E3248" s="423"/>
      <c r="F3248" s="413"/>
      <c r="G3248" s="419"/>
      <c r="H3248" s="419"/>
      <c r="I3248" s="413"/>
      <c r="J3248" s="420"/>
      <c r="K3248" s="413"/>
      <c r="L3248" s="413"/>
      <c r="M3248" s="413"/>
      <c r="N3248" s="421"/>
      <c r="O3248" s="421"/>
      <c r="P3248" s="414"/>
      <c r="Q3248" s="413"/>
      <c r="R3248" s="413"/>
      <c r="S3248" s="413"/>
      <c r="T3248" s="413"/>
      <c r="U3248" s="412"/>
      <c r="V3248" s="412"/>
      <c r="W3248" s="413"/>
      <c r="X3248" s="413"/>
      <c r="Y3248" s="413"/>
      <c r="Z3248" s="412"/>
      <c r="AA3248" s="412"/>
      <c r="AB3248" s="422"/>
      <c r="AC3248" s="412"/>
      <c r="AD3248" s="412"/>
      <c r="AE3248" s="412"/>
      <c r="AF3248" s="412"/>
      <c r="AG3248" s="412"/>
      <c r="AH3248" s="412"/>
      <c r="AI3248" s="413"/>
    </row>
    <row r="3249" spans="1:35" s="154" customFormat="1">
      <c r="A3249" s="413"/>
      <c r="B3249" s="413"/>
      <c r="C3249" s="426"/>
      <c r="D3249" s="413"/>
      <c r="E3249" s="423"/>
      <c r="F3249" s="413"/>
      <c r="G3249" s="419"/>
      <c r="H3249" s="419"/>
      <c r="I3249" s="413"/>
      <c r="J3249" s="420"/>
      <c r="K3249" s="413"/>
      <c r="L3249" s="413"/>
      <c r="M3249" s="413"/>
      <c r="N3249" s="421"/>
      <c r="O3249" s="421"/>
      <c r="P3249" s="414"/>
      <c r="Q3249" s="413"/>
      <c r="R3249" s="412"/>
      <c r="S3249" s="413"/>
      <c r="T3249" s="413"/>
      <c r="U3249" s="412"/>
      <c r="V3249" s="412"/>
      <c r="W3249" s="413"/>
      <c r="X3249" s="413"/>
      <c r="Y3249" s="413"/>
      <c r="Z3249" s="412"/>
      <c r="AA3249" s="412"/>
      <c r="AB3249" s="422"/>
      <c r="AC3249" s="412"/>
      <c r="AD3249" s="412"/>
      <c r="AE3249" s="412"/>
      <c r="AF3249" s="412"/>
      <c r="AG3249" s="412"/>
      <c r="AH3249" s="412"/>
      <c r="AI3249" s="413"/>
    </row>
    <row r="3250" spans="1:35" s="154" customFormat="1">
      <c r="A3250" s="413"/>
      <c r="B3250" s="413"/>
      <c r="C3250" s="426"/>
      <c r="D3250" s="413"/>
      <c r="E3250" s="423"/>
      <c r="F3250" s="413"/>
      <c r="G3250" s="419"/>
      <c r="H3250" s="419"/>
      <c r="I3250" s="413"/>
      <c r="J3250" s="420"/>
      <c r="K3250" s="413"/>
      <c r="L3250" s="413"/>
      <c r="M3250" s="413"/>
      <c r="N3250" s="421"/>
      <c r="O3250" s="421"/>
      <c r="P3250" s="414"/>
      <c r="Q3250" s="413"/>
      <c r="R3250" s="413"/>
      <c r="S3250" s="413"/>
      <c r="T3250" s="413"/>
      <c r="U3250" s="412"/>
      <c r="V3250" s="412"/>
      <c r="W3250" s="413"/>
      <c r="X3250" s="413"/>
      <c r="Y3250" s="413"/>
      <c r="Z3250" s="412"/>
      <c r="AA3250" s="412"/>
      <c r="AB3250" s="422"/>
      <c r="AC3250" s="412"/>
      <c r="AD3250" s="412"/>
      <c r="AE3250" s="412"/>
      <c r="AF3250" s="412"/>
      <c r="AG3250" s="412"/>
      <c r="AH3250" s="412"/>
      <c r="AI3250" s="413"/>
    </row>
    <row r="3251" spans="1:35" s="154" customFormat="1">
      <c r="A3251" s="413"/>
      <c r="B3251" s="413"/>
      <c r="C3251" s="426"/>
      <c r="D3251" s="413"/>
      <c r="E3251" s="423"/>
      <c r="F3251" s="413"/>
      <c r="G3251" s="419"/>
      <c r="H3251" s="419"/>
      <c r="I3251" s="413"/>
      <c r="J3251" s="420"/>
      <c r="K3251" s="413"/>
      <c r="L3251" s="413"/>
      <c r="M3251" s="413"/>
      <c r="N3251" s="421"/>
      <c r="O3251" s="421"/>
      <c r="P3251" s="414"/>
      <c r="Q3251" s="413"/>
      <c r="R3251" s="412"/>
      <c r="S3251" s="413"/>
      <c r="T3251" s="413"/>
      <c r="U3251" s="412"/>
      <c r="V3251" s="412"/>
      <c r="W3251" s="413"/>
      <c r="X3251" s="413"/>
      <c r="Y3251" s="413"/>
      <c r="Z3251" s="412"/>
      <c r="AA3251" s="412"/>
      <c r="AB3251" s="422"/>
      <c r="AC3251" s="412"/>
      <c r="AD3251" s="412"/>
      <c r="AE3251" s="412"/>
      <c r="AF3251" s="412"/>
      <c r="AG3251" s="412"/>
      <c r="AH3251" s="412"/>
      <c r="AI3251" s="413"/>
    </row>
    <row r="3252" spans="1:35" s="154" customFormat="1">
      <c r="A3252" s="413"/>
      <c r="B3252" s="413"/>
      <c r="C3252" s="426"/>
      <c r="D3252" s="413"/>
      <c r="E3252" s="423"/>
      <c r="F3252" s="413"/>
      <c r="G3252" s="419"/>
      <c r="H3252" s="419"/>
      <c r="I3252" s="413"/>
      <c r="J3252" s="420"/>
      <c r="K3252" s="413"/>
      <c r="L3252" s="413"/>
      <c r="M3252" s="413"/>
      <c r="N3252" s="421"/>
      <c r="O3252" s="421"/>
      <c r="P3252" s="414"/>
      <c r="Q3252" s="413"/>
      <c r="R3252" s="413"/>
      <c r="S3252" s="413"/>
      <c r="T3252" s="413"/>
      <c r="U3252" s="412"/>
      <c r="V3252" s="412"/>
      <c r="W3252" s="413"/>
      <c r="X3252" s="413"/>
      <c r="Y3252" s="413"/>
      <c r="Z3252" s="412"/>
      <c r="AA3252" s="412"/>
      <c r="AB3252" s="422"/>
      <c r="AC3252" s="412"/>
      <c r="AD3252" s="412"/>
      <c r="AE3252" s="412"/>
      <c r="AF3252" s="412"/>
      <c r="AG3252" s="412"/>
      <c r="AH3252" s="412"/>
      <c r="AI3252" s="413"/>
    </row>
    <row r="3253" spans="1:35" s="154" customFormat="1">
      <c r="A3253" s="413"/>
      <c r="B3253" s="413"/>
      <c r="C3253" s="426"/>
      <c r="D3253" s="413"/>
      <c r="E3253" s="423"/>
      <c r="F3253" s="413"/>
      <c r="G3253" s="419"/>
      <c r="H3253" s="419"/>
      <c r="I3253" s="413"/>
      <c r="J3253" s="420"/>
      <c r="K3253" s="413"/>
      <c r="L3253" s="413"/>
      <c r="M3253" s="413"/>
      <c r="N3253" s="421"/>
      <c r="O3253" s="421"/>
      <c r="P3253" s="414"/>
      <c r="Q3253" s="413"/>
      <c r="R3253" s="412"/>
      <c r="S3253" s="413"/>
      <c r="T3253" s="413"/>
      <c r="U3253" s="412"/>
      <c r="V3253" s="412"/>
      <c r="W3253" s="413"/>
      <c r="X3253" s="413"/>
      <c r="Y3253" s="413"/>
      <c r="Z3253" s="412"/>
      <c r="AA3253" s="412"/>
      <c r="AB3253" s="422"/>
      <c r="AC3253" s="412"/>
      <c r="AD3253" s="412"/>
      <c r="AE3253" s="412"/>
      <c r="AF3253" s="412"/>
      <c r="AG3253" s="412"/>
      <c r="AH3253" s="412"/>
      <c r="AI3253" s="413"/>
    </row>
    <row r="3254" spans="1:35" s="154" customFormat="1">
      <c r="A3254" s="413"/>
      <c r="B3254" s="413"/>
      <c r="C3254" s="426"/>
      <c r="D3254" s="413"/>
      <c r="E3254" s="423"/>
      <c r="F3254" s="413"/>
      <c r="G3254" s="419"/>
      <c r="H3254" s="419"/>
      <c r="I3254" s="413"/>
      <c r="J3254" s="420"/>
      <c r="K3254" s="413"/>
      <c r="L3254" s="413"/>
      <c r="M3254" s="413"/>
      <c r="N3254" s="421"/>
      <c r="O3254" s="421"/>
      <c r="P3254" s="414"/>
      <c r="Q3254" s="413"/>
      <c r="R3254" s="413"/>
      <c r="S3254" s="413"/>
      <c r="T3254" s="413"/>
      <c r="U3254" s="412"/>
      <c r="V3254" s="412"/>
      <c r="W3254" s="413"/>
      <c r="X3254" s="413"/>
      <c r="Y3254" s="413"/>
      <c r="Z3254" s="412"/>
      <c r="AA3254" s="412"/>
      <c r="AB3254" s="422"/>
      <c r="AC3254" s="412"/>
      <c r="AD3254" s="412"/>
      <c r="AE3254" s="412"/>
      <c r="AF3254" s="412"/>
      <c r="AG3254" s="412"/>
      <c r="AH3254" s="412"/>
      <c r="AI3254" s="413"/>
    </row>
    <row r="3255" spans="1:35" s="154" customFormat="1">
      <c r="A3255" s="413"/>
      <c r="B3255" s="413"/>
      <c r="C3255" s="426"/>
      <c r="D3255" s="413"/>
      <c r="E3255" s="423"/>
      <c r="F3255" s="413"/>
      <c r="G3255" s="419"/>
      <c r="H3255" s="419"/>
      <c r="I3255" s="413"/>
      <c r="J3255" s="420"/>
      <c r="K3255" s="413"/>
      <c r="L3255" s="413"/>
      <c r="M3255" s="413"/>
      <c r="N3255" s="421"/>
      <c r="O3255" s="421"/>
      <c r="P3255" s="414"/>
      <c r="Q3255" s="413"/>
      <c r="R3255" s="412"/>
      <c r="S3255" s="413"/>
      <c r="T3255" s="413"/>
      <c r="U3255" s="412"/>
      <c r="V3255" s="412"/>
      <c r="W3255" s="413"/>
      <c r="X3255" s="413"/>
      <c r="Y3255" s="413"/>
      <c r="Z3255" s="412"/>
      <c r="AA3255" s="412"/>
      <c r="AB3255" s="422"/>
      <c r="AC3255" s="412"/>
      <c r="AD3255" s="412"/>
      <c r="AE3255" s="412"/>
      <c r="AF3255" s="412"/>
      <c r="AG3255" s="412"/>
      <c r="AH3255" s="412"/>
      <c r="AI3255" s="413"/>
    </row>
    <row r="3256" spans="1:35" s="154" customFormat="1">
      <c r="A3256" s="413"/>
      <c r="B3256" s="413"/>
      <c r="C3256" s="426"/>
      <c r="D3256" s="413"/>
      <c r="E3256" s="423"/>
      <c r="F3256" s="413"/>
      <c r="G3256" s="419"/>
      <c r="H3256" s="419"/>
      <c r="I3256" s="413"/>
      <c r="J3256" s="420"/>
      <c r="K3256" s="413"/>
      <c r="L3256" s="413"/>
      <c r="M3256" s="413"/>
      <c r="N3256" s="421"/>
      <c r="O3256" s="421"/>
      <c r="P3256" s="414"/>
      <c r="Q3256" s="413"/>
      <c r="R3256" s="413"/>
      <c r="S3256" s="413"/>
      <c r="T3256" s="413"/>
      <c r="U3256" s="412"/>
      <c r="V3256" s="412"/>
      <c r="W3256" s="413"/>
      <c r="X3256" s="413"/>
      <c r="Y3256" s="413"/>
      <c r="Z3256" s="412"/>
      <c r="AA3256" s="412"/>
      <c r="AB3256" s="422"/>
      <c r="AC3256" s="412"/>
      <c r="AD3256" s="412"/>
      <c r="AE3256" s="412"/>
      <c r="AF3256" s="412"/>
      <c r="AG3256" s="412"/>
      <c r="AH3256" s="412"/>
      <c r="AI3256" s="413"/>
    </row>
    <row r="3257" spans="1:35" s="154" customFormat="1">
      <c r="A3257" s="413"/>
      <c r="B3257" s="413"/>
      <c r="C3257" s="426"/>
      <c r="D3257" s="413"/>
      <c r="E3257" s="423"/>
      <c r="F3257" s="413"/>
      <c r="G3257" s="419"/>
      <c r="H3257" s="419"/>
      <c r="I3257" s="413"/>
      <c r="J3257" s="420"/>
      <c r="K3257" s="413"/>
      <c r="L3257" s="413"/>
      <c r="M3257" s="413"/>
      <c r="N3257" s="421"/>
      <c r="O3257" s="421"/>
      <c r="P3257" s="414"/>
      <c r="Q3257" s="413"/>
      <c r="R3257" s="412"/>
      <c r="S3257" s="413"/>
      <c r="T3257" s="413"/>
      <c r="U3257" s="412"/>
      <c r="V3257" s="412"/>
      <c r="W3257" s="413"/>
      <c r="X3257" s="413"/>
      <c r="Y3257" s="413"/>
      <c r="Z3257" s="412"/>
      <c r="AA3257" s="412"/>
      <c r="AB3257" s="422"/>
      <c r="AC3257" s="412"/>
      <c r="AD3257" s="412"/>
      <c r="AE3257" s="412"/>
      <c r="AF3257" s="412"/>
      <c r="AG3257" s="412"/>
      <c r="AH3257" s="412"/>
      <c r="AI3257" s="413"/>
    </row>
    <row r="3258" spans="1:35" s="154" customFormat="1">
      <c r="A3258" s="413"/>
      <c r="B3258" s="413"/>
      <c r="C3258" s="426"/>
      <c r="D3258" s="413"/>
      <c r="E3258" s="423"/>
      <c r="F3258" s="413"/>
      <c r="G3258" s="419"/>
      <c r="H3258" s="419"/>
      <c r="I3258" s="413"/>
      <c r="J3258" s="420"/>
      <c r="K3258" s="413"/>
      <c r="L3258" s="413"/>
      <c r="M3258" s="413"/>
      <c r="N3258" s="421"/>
      <c r="O3258" s="421"/>
      <c r="P3258" s="414"/>
      <c r="Q3258" s="413"/>
      <c r="R3258" s="413"/>
      <c r="S3258" s="413"/>
      <c r="T3258" s="413"/>
      <c r="U3258" s="412"/>
      <c r="V3258" s="412"/>
      <c r="W3258" s="413"/>
      <c r="X3258" s="413"/>
      <c r="Y3258" s="413"/>
      <c r="Z3258" s="412"/>
      <c r="AA3258" s="412"/>
      <c r="AB3258" s="422"/>
      <c r="AC3258" s="412"/>
      <c r="AD3258" s="412"/>
      <c r="AE3258" s="412"/>
      <c r="AF3258" s="412"/>
      <c r="AG3258" s="412"/>
      <c r="AH3258" s="412"/>
      <c r="AI3258" s="413"/>
    </row>
    <row r="3259" spans="1:35" s="154" customFormat="1">
      <c r="A3259" s="413"/>
      <c r="B3259" s="413"/>
      <c r="C3259" s="426"/>
      <c r="D3259" s="413"/>
      <c r="E3259" s="423"/>
      <c r="F3259" s="413"/>
      <c r="G3259" s="419"/>
      <c r="H3259" s="419"/>
      <c r="I3259" s="413"/>
      <c r="J3259" s="420"/>
      <c r="K3259" s="413"/>
      <c r="L3259" s="413"/>
      <c r="M3259" s="413"/>
      <c r="N3259" s="421"/>
      <c r="O3259" s="421"/>
      <c r="P3259" s="414"/>
      <c r="Q3259" s="413"/>
      <c r="R3259" s="412"/>
      <c r="S3259" s="413"/>
      <c r="T3259" s="413"/>
      <c r="U3259" s="412"/>
      <c r="V3259" s="412"/>
      <c r="W3259" s="413"/>
      <c r="X3259" s="413"/>
      <c r="Y3259" s="413"/>
      <c r="Z3259" s="412"/>
      <c r="AA3259" s="412"/>
      <c r="AB3259" s="422"/>
      <c r="AC3259" s="412"/>
      <c r="AD3259" s="412"/>
      <c r="AE3259" s="412"/>
      <c r="AF3259" s="412"/>
      <c r="AG3259" s="412"/>
      <c r="AH3259" s="412"/>
      <c r="AI3259" s="413"/>
    </row>
    <row r="3260" spans="1:35" s="154" customFormat="1">
      <c r="A3260" s="413"/>
      <c r="B3260" s="413"/>
      <c r="C3260" s="426"/>
      <c r="D3260" s="413"/>
      <c r="E3260" s="423"/>
      <c r="F3260" s="413"/>
      <c r="G3260" s="419"/>
      <c r="H3260" s="419"/>
      <c r="I3260" s="413"/>
      <c r="J3260" s="420"/>
      <c r="K3260" s="413"/>
      <c r="L3260" s="413"/>
      <c r="M3260" s="413"/>
      <c r="N3260" s="421"/>
      <c r="O3260" s="421"/>
      <c r="P3260" s="414"/>
      <c r="Q3260" s="413"/>
      <c r="R3260" s="413"/>
      <c r="S3260" s="413"/>
      <c r="T3260" s="413"/>
      <c r="U3260" s="412"/>
      <c r="V3260" s="412"/>
      <c r="W3260" s="413"/>
      <c r="X3260" s="413"/>
      <c r="Y3260" s="413"/>
      <c r="Z3260" s="412"/>
      <c r="AA3260" s="412"/>
      <c r="AB3260" s="422"/>
      <c r="AC3260" s="412"/>
      <c r="AD3260" s="412"/>
      <c r="AE3260" s="412"/>
      <c r="AF3260" s="412"/>
      <c r="AG3260" s="412"/>
      <c r="AH3260" s="412"/>
      <c r="AI3260" s="413"/>
    </row>
    <row r="3261" spans="1:35" s="154" customFormat="1">
      <c r="A3261" s="413"/>
      <c r="B3261" s="413"/>
      <c r="C3261" s="426"/>
      <c r="D3261" s="413"/>
      <c r="E3261" s="423"/>
      <c r="F3261" s="413"/>
      <c r="G3261" s="419"/>
      <c r="H3261" s="419"/>
      <c r="I3261" s="413"/>
      <c r="J3261" s="420"/>
      <c r="K3261" s="413"/>
      <c r="L3261" s="413"/>
      <c r="M3261" s="413"/>
      <c r="N3261" s="421"/>
      <c r="O3261" s="421"/>
      <c r="P3261" s="414"/>
      <c r="Q3261" s="413"/>
      <c r="R3261" s="412"/>
      <c r="S3261" s="413"/>
      <c r="T3261" s="413"/>
      <c r="U3261" s="412"/>
      <c r="V3261" s="412"/>
      <c r="W3261" s="413"/>
      <c r="X3261" s="413"/>
      <c r="Y3261" s="413"/>
      <c r="Z3261" s="412"/>
      <c r="AA3261" s="412"/>
      <c r="AB3261" s="422"/>
      <c r="AC3261" s="412"/>
      <c r="AD3261" s="412"/>
      <c r="AE3261" s="412"/>
      <c r="AF3261" s="412"/>
      <c r="AG3261" s="412"/>
      <c r="AH3261" s="412"/>
      <c r="AI3261" s="413"/>
    </row>
    <row r="3262" spans="1:35" s="154" customFormat="1">
      <c r="A3262" s="413"/>
      <c r="B3262" s="413"/>
      <c r="C3262" s="426"/>
      <c r="D3262" s="413"/>
      <c r="E3262" s="423"/>
      <c r="F3262" s="413"/>
      <c r="G3262" s="419"/>
      <c r="H3262" s="419"/>
      <c r="I3262" s="413"/>
      <c r="J3262" s="420"/>
      <c r="K3262" s="413"/>
      <c r="L3262" s="413"/>
      <c r="M3262" s="413"/>
      <c r="N3262" s="421"/>
      <c r="O3262" s="421"/>
      <c r="P3262" s="414"/>
      <c r="Q3262" s="413"/>
      <c r="R3262" s="413"/>
      <c r="S3262" s="413"/>
      <c r="T3262" s="413"/>
      <c r="U3262" s="412"/>
      <c r="V3262" s="412"/>
      <c r="W3262" s="413"/>
      <c r="X3262" s="413"/>
      <c r="Y3262" s="413"/>
      <c r="Z3262" s="412"/>
      <c r="AA3262" s="412"/>
      <c r="AB3262" s="422"/>
      <c r="AC3262" s="412"/>
      <c r="AD3262" s="412"/>
      <c r="AE3262" s="412"/>
      <c r="AF3262" s="412"/>
      <c r="AG3262" s="412"/>
      <c r="AH3262" s="412"/>
      <c r="AI3262" s="413"/>
    </row>
    <row r="3263" spans="1:35">
      <c r="A3263" s="413"/>
      <c r="B3263" s="413"/>
      <c r="C3263" s="426"/>
      <c r="D3263" s="413"/>
      <c r="E3263" s="423"/>
      <c r="F3263" s="413"/>
      <c r="G3263" s="419"/>
      <c r="H3263" s="419"/>
      <c r="I3263" s="413"/>
      <c r="J3263" s="420"/>
      <c r="K3263" s="413"/>
      <c r="L3263" s="413"/>
      <c r="M3263" s="413"/>
      <c r="N3263" s="421"/>
      <c r="O3263" s="421"/>
      <c r="P3263" s="414"/>
      <c r="Q3263" s="413"/>
      <c r="R3263" s="412"/>
      <c r="S3263" s="413"/>
      <c r="T3263" s="413"/>
      <c r="U3263" s="412"/>
      <c r="V3263" s="412"/>
      <c r="W3263" s="413"/>
      <c r="X3263" s="413"/>
      <c r="Y3263" s="413"/>
      <c r="Z3263" s="412"/>
      <c r="AA3263" s="412"/>
      <c r="AB3263" s="422"/>
      <c r="AC3263" s="412"/>
      <c r="AD3263" s="412"/>
      <c r="AE3263" s="412"/>
      <c r="AF3263" s="412"/>
      <c r="AG3263" s="412"/>
      <c r="AH3263" s="412"/>
      <c r="AI3263" s="413"/>
    </row>
    <row r="3264" spans="1:35">
      <c r="A3264" s="413"/>
      <c r="B3264" s="413"/>
      <c r="C3264" s="426"/>
      <c r="D3264" s="413"/>
      <c r="E3264" s="423"/>
      <c r="F3264" s="413"/>
      <c r="G3264" s="419"/>
      <c r="H3264" s="419"/>
      <c r="I3264" s="413"/>
      <c r="J3264" s="420"/>
      <c r="K3264" s="413"/>
      <c r="L3264" s="413"/>
      <c r="M3264" s="413"/>
      <c r="N3264" s="421"/>
      <c r="O3264" s="421"/>
      <c r="P3264" s="414"/>
      <c r="Q3264" s="413"/>
      <c r="R3264" s="412"/>
      <c r="S3264" s="413"/>
      <c r="T3264" s="413"/>
      <c r="U3264" s="412"/>
      <c r="V3264" s="412"/>
      <c r="W3264" s="413"/>
      <c r="X3264" s="413"/>
      <c r="Y3264" s="413"/>
      <c r="Z3264" s="413"/>
      <c r="AA3264" s="413"/>
      <c r="AB3264" s="422"/>
      <c r="AC3264" s="412"/>
      <c r="AD3264" s="428"/>
      <c r="AE3264" s="413"/>
      <c r="AF3264" s="412"/>
      <c r="AG3264" s="412"/>
      <c r="AH3264" s="413"/>
      <c r="AI3264" s="413"/>
    </row>
    <row r="3265" spans="1:35">
      <c r="A3265" s="413"/>
      <c r="B3265" s="413"/>
      <c r="C3265" s="426"/>
      <c r="D3265" s="413"/>
      <c r="E3265" s="423"/>
      <c r="F3265" s="413"/>
      <c r="G3265" s="419"/>
      <c r="H3265" s="419"/>
      <c r="I3265" s="413"/>
      <c r="J3265" s="420"/>
      <c r="K3265" s="413"/>
      <c r="L3265" s="413"/>
      <c r="M3265" s="413"/>
      <c r="N3265" s="421"/>
      <c r="O3265" s="421"/>
      <c r="P3265" s="414"/>
      <c r="Q3265" s="413"/>
      <c r="R3265" s="413"/>
      <c r="S3265" s="413"/>
      <c r="T3265" s="413"/>
      <c r="U3265" s="412"/>
      <c r="V3265" s="412"/>
      <c r="W3265" s="413"/>
      <c r="X3265" s="413"/>
      <c r="Y3265" s="413"/>
      <c r="Z3265" s="412"/>
      <c r="AA3265" s="412"/>
      <c r="AB3265" s="422"/>
      <c r="AC3265" s="412"/>
      <c r="AD3265" s="412"/>
      <c r="AE3265" s="412"/>
      <c r="AF3265" s="412"/>
      <c r="AG3265" s="412"/>
      <c r="AH3265" s="412"/>
      <c r="AI3265" s="413"/>
    </row>
    <row r="3266" spans="1:35">
      <c r="A3266" s="413"/>
      <c r="B3266" s="413"/>
      <c r="C3266" s="426"/>
      <c r="D3266" s="413"/>
      <c r="E3266" s="423"/>
      <c r="F3266" s="413"/>
      <c r="G3266" s="419"/>
      <c r="H3266" s="419"/>
      <c r="I3266" s="413"/>
      <c r="J3266" s="420"/>
      <c r="K3266" s="413"/>
      <c r="L3266" s="413"/>
      <c r="M3266" s="413"/>
      <c r="N3266" s="421"/>
      <c r="O3266" s="421"/>
      <c r="P3266" s="414"/>
      <c r="Q3266" s="413"/>
      <c r="R3266" s="413"/>
      <c r="S3266" s="413"/>
      <c r="T3266" s="413"/>
      <c r="U3266" s="412"/>
      <c r="V3266" s="412"/>
      <c r="W3266" s="413"/>
      <c r="X3266" s="413"/>
      <c r="Y3266" s="413"/>
      <c r="Z3266" s="413"/>
      <c r="AA3266" s="413"/>
      <c r="AB3266" s="422"/>
      <c r="AC3266" s="413"/>
      <c r="AD3266" s="428"/>
      <c r="AE3266" s="413"/>
      <c r="AF3266" s="412"/>
      <c r="AG3266" s="412"/>
      <c r="AH3266" s="413"/>
      <c r="AI3266" s="413"/>
    </row>
    <row r="3267" spans="1:35">
      <c r="A3267" s="413"/>
      <c r="B3267" s="413"/>
      <c r="C3267" s="426"/>
      <c r="D3267" s="413"/>
      <c r="E3267" s="423"/>
      <c r="F3267" s="413"/>
      <c r="G3267" s="419"/>
      <c r="H3267" s="419"/>
      <c r="I3267" s="413"/>
      <c r="J3267" s="420"/>
      <c r="K3267" s="413"/>
      <c r="L3267" s="413"/>
      <c r="M3267" s="413"/>
      <c r="N3267" s="421"/>
      <c r="O3267" s="421"/>
      <c r="P3267" s="414"/>
      <c r="Q3267" s="413"/>
      <c r="R3267" s="413"/>
      <c r="S3267" s="413"/>
      <c r="T3267" s="413"/>
      <c r="U3267" s="412"/>
      <c r="V3267" s="412"/>
      <c r="W3267" s="413"/>
      <c r="X3267" s="413"/>
      <c r="Y3267" s="413"/>
      <c r="Z3267" s="412"/>
      <c r="AA3267" s="412"/>
      <c r="AB3267" s="422"/>
      <c r="AC3267" s="412"/>
      <c r="AD3267" s="412"/>
      <c r="AE3267" s="412"/>
      <c r="AF3267" s="412"/>
      <c r="AG3267" s="412"/>
      <c r="AH3267" s="412"/>
      <c r="AI3267" s="413"/>
    </row>
    <row r="3268" spans="1:35">
      <c r="A3268" s="413"/>
      <c r="B3268" s="413"/>
      <c r="C3268" s="426"/>
      <c r="D3268" s="413"/>
      <c r="E3268" s="413"/>
      <c r="F3268" s="413"/>
      <c r="G3268" s="419"/>
      <c r="H3268" s="419"/>
      <c r="I3268" s="413"/>
      <c r="J3268" s="420"/>
      <c r="K3268" s="413"/>
      <c r="L3268" s="413"/>
      <c r="M3268" s="413"/>
      <c r="N3268" s="421"/>
      <c r="O3268" s="421"/>
      <c r="P3268" s="414"/>
      <c r="Q3268" s="413"/>
      <c r="R3268" s="413"/>
      <c r="S3268" s="413"/>
      <c r="T3268" s="413"/>
      <c r="U3268" s="412"/>
      <c r="V3268" s="412"/>
      <c r="W3268" s="413"/>
      <c r="X3268" s="413"/>
      <c r="Y3268" s="413"/>
      <c r="Z3268" s="412"/>
      <c r="AA3268" s="412"/>
      <c r="AB3268" s="422"/>
      <c r="AC3268" s="412"/>
      <c r="AD3268" s="412"/>
      <c r="AE3268" s="412"/>
      <c r="AF3268" s="412"/>
      <c r="AG3268" s="412"/>
      <c r="AH3268" s="412"/>
      <c r="AI3268" s="413"/>
    </row>
    <row r="3269" spans="1:35">
      <c r="A3269" s="413"/>
      <c r="B3269" s="413"/>
      <c r="C3269" s="426"/>
      <c r="D3269" s="413"/>
      <c r="E3269" s="413"/>
      <c r="F3269" s="413"/>
      <c r="G3269" s="419"/>
      <c r="H3269" s="419"/>
      <c r="I3269" s="413"/>
      <c r="J3269" s="420"/>
      <c r="K3269" s="413"/>
      <c r="L3269" s="413"/>
      <c r="M3269" s="413"/>
      <c r="N3269" s="421"/>
      <c r="O3269" s="421"/>
      <c r="P3269" s="414"/>
      <c r="Q3269" s="413"/>
      <c r="R3269" s="413"/>
      <c r="S3269" s="413"/>
      <c r="T3269" s="413"/>
      <c r="U3269" s="412"/>
      <c r="V3269" s="412"/>
      <c r="W3269" s="413"/>
      <c r="X3269" s="413"/>
      <c r="Y3269" s="413"/>
      <c r="Z3269" s="412"/>
      <c r="AA3269" s="412"/>
      <c r="AB3269" s="422"/>
      <c r="AC3269" s="412"/>
      <c r="AD3269" s="412"/>
      <c r="AE3269" s="412"/>
      <c r="AF3269" s="412"/>
      <c r="AG3269" s="412"/>
      <c r="AH3269" s="412"/>
      <c r="AI3269" s="413"/>
    </row>
    <row r="3270" spans="1:35">
      <c r="A3270" s="413"/>
      <c r="B3270" s="413"/>
      <c r="C3270" s="426"/>
      <c r="D3270" s="413"/>
      <c r="E3270" s="413"/>
      <c r="F3270" s="413"/>
      <c r="G3270" s="419"/>
      <c r="H3270" s="419"/>
      <c r="I3270" s="413"/>
      <c r="J3270" s="420"/>
      <c r="K3270" s="413"/>
      <c r="L3270" s="413"/>
      <c r="M3270" s="413"/>
      <c r="N3270" s="421"/>
      <c r="O3270" s="421"/>
      <c r="P3270" s="414"/>
      <c r="Q3270" s="413"/>
      <c r="R3270" s="412"/>
      <c r="S3270" s="413"/>
      <c r="T3270" s="413"/>
      <c r="U3270" s="412"/>
      <c r="V3270" s="412"/>
      <c r="W3270" s="413"/>
      <c r="X3270" s="413"/>
      <c r="Y3270" s="413"/>
      <c r="Z3270" s="412"/>
      <c r="AA3270" s="412"/>
      <c r="AB3270" s="422"/>
      <c r="AC3270" s="412"/>
      <c r="AD3270" s="412"/>
      <c r="AE3270" s="412"/>
      <c r="AF3270" s="412"/>
      <c r="AG3270" s="412"/>
      <c r="AH3270" s="412"/>
      <c r="AI3270" s="413"/>
    </row>
    <row r="3271" spans="1:35">
      <c r="A3271" s="413"/>
      <c r="B3271" s="413"/>
      <c r="C3271" s="426"/>
      <c r="D3271" s="413"/>
      <c r="E3271" s="423"/>
      <c r="F3271" s="413"/>
      <c r="G3271" s="419"/>
      <c r="H3271" s="419"/>
      <c r="I3271" s="413"/>
      <c r="J3271" s="420"/>
      <c r="K3271" s="413"/>
      <c r="L3271" s="413"/>
      <c r="M3271" s="413"/>
      <c r="N3271" s="421"/>
      <c r="O3271" s="421"/>
      <c r="P3271" s="414"/>
      <c r="Q3271" s="413"/>
      <c r="R3271" s="413"/>
      <c r="S3271" s="413"/>
      <c r="T3271" s="413"/>
      <c r="U3271" s="412"/>
      <c r="V3271" s="412"/>
      <c r="W3271" s="413"/>
      <c r="X3271" s="413"/>
      <c r="Y3271" s="413"/>
      <c r="Z3271" s="412"/>
      <c r="AA3271" s="412"/>
      <c r="AB3271" s="422"/>
      <c r="AC3271" s="412"/>
      <c r="AD3271" s="412"/>
      <c r="AE3271" s="412"/>
      <c r="AF3271" s="412"/>
      <c r="AG3271" s="412"/>
      <c r="AH3271" s="412"/>
      <c r="AI3271" s="413"/>
    </row>
    <row r="3272" spans="1:35">
      <c r="A3272" s="413"/>
      <c r="B3272" s="413"/>
      <c r="C3272" s="426"/>
      <c r="D3272" s="413"/>
      <c r="E3272" s="423"/>
      <c r="F3272" s="413"/>
      <c r="G3272" s="419"/>
      <c r="H3272" s="419"/>
      <c r="I3272" s="413"/>
      <c r="J3272" s="420"/>
      <c r="K3272" s="413"/>
      <c r="L3272" s="413"/>
      <c r="M3272" s="413"/>
      <c r="N3272" s="421"/>
      <c r="O3272" s="421"/>
      <c r="P3272" s="414"/>
      <c r="Q3272" s="413"/>
      <c r="R3272" s="413"/>
      <c r="S3272" s="413"/>
      <c r="T3272" s="413"/>
      <c r="U3272" s="412"/>
      <c r="V3272" s="412"/>
      <c r="W3272" s="413"/>
      <c r="X3272" s="413"/>
      <c r="Y3272" s="413"/>
      <c r="Z3272" s="412"/>
      <c r="AA3272" s="412"/>
      <c r="AB3272" s="422"/>
      <c r="AC3272" s="412"/>
      <c r="AD3272" s="412"/>
      <c r="AE3272" s="412"/>
      <c r="AF3272" s="412"/>
      <c r="AG3272" s="412"/>
      <c r="AH3272" s="412"/>
      <c r="AI3272" s="413"/>
    </row>
    <row r="3273" spans="1:35">
      <c r="A3273" s="413"/>
      <c r="B3273" s="413"/>
      <c r="C3273" s="426"/>
      <c r="D3273" s="413"/>
      <c r="E3273" s="423"/>
      <c r="F3273" s="413"/>
      <c r="G3273" s="419"/>
      <c r="H3273" s="419"/>
      <c r="I3273" s="413"/>
      <c r="J3273" s="420"/>
      <c r="K3273" s="413"/>
      <c r="L3273" s="413"/>
      <c r="M3273" s="413"/>
      <c r="N3273" s="421"/>
      <c r="O3273" s="421"/>
      <c r="P3273" s="414"/>
      <c r="Q3273" s="413"/>
      <c r="R3273" s="413"/>
      <c r="S3273" s="413"/>
      <c r="T3273" s="413"/>
      <c r="U3273" s="412"/>
      <c r="V3273" s="412"/>
      <c r="W3273" s="413"/>
      <c r="X3273" s="413"/>
      <c r="Y3273" s="413"/>
      <c r="Z3273" s="413"/>
      <c r="AA3273" s="413"/>
      <c r="AB3273" s="422"/>
      <c r="AC3273" s="413"/>
      <c r="AD3273" s="428"/>
      <c r="AE3273" s="413"/>
      <c r="AF3273" s="412"/>
      <c r="AG3273" s="412"/>
      <c r="AH3273" s="413"/>
      <c r="AI3273" s="413"/>
    </row>
    <row r="3274" spans="1:35">
      <c r="A3274" s="413"/>
      <c r="B3274" s="413"/>
      <c r="C3274" s="426"/>
      <c r="D3274" s="413"/>
      <c r="E3274" s="423"/>
      <c r="F3274" s="413"/>
      <c r="G3274" s="419"/>
      <c r="H3274" s="419"/>
      <c r="I3274" s="413"/>
      <c r="J3274" s="420"/>
      <c r="K3274" s="413"/>
      <c r="L3274" s="413"/>
      <c r="M3274" s="413"/>
      <c r="N3274" s="421"/>
      <c r="O3274" s="421"/>
      <c r="P3274" s="414"/>
      <c r="Q3274" s="413"/>
      <c r="R3274" s="413"/>
      <c r="S3274" s="413"/>
      <c r="T3274" s="413"/>
      <c r="U3274" s="412"/>
      <c r="V3274" s="412"/>
      <c r="W3274" s="413"/>
      <c r="X3274" s="413"/>
      <c r="Y3274" s="413"/>
      <c r="Z3274" s="412"/>
      <c r="AA3274" s="412"/>
      <c r="AB3274" s="422"/>
      <c r="AC3274" s="412"/>
      <c r="AD3274" s="412"/>
      <c r="AE3274" s="412"/>
      <c r="AF3274" s="412"/>
      <c r="AG3274" s="412"/>
      <c r="AH3274" s="412"/>
      <c r="AI3274" s="413"/>
    </row>
    <row r="3275" spans="1:35">
      <c r="A3275" s="413"/>
      <c r="B3275" s="413"/>
      <c r="C3275" s="426"/>
      <c r="D3275" s="413"/>
      <c r="E3275" s="423"/>
      <c r="F3275" s="413"/>
      <c r="G3275" s="419"/>
      <c r="H3275" s="419"/>
      <c r="I3275" s="413"/>
      <c r="J3275" s="420"/>
      <c r="K3275" s="413"/>
      <c r="L3275" s="413"/>
      <c r="M3275" s="413"/>
      <c r="N3275" s="421"/>
      <c r="O3275" s="421"/>
      <c r="P3275" s="414"/>
      <c r="Q3275" s="413"/>
      <c r="R3275" s="412"/>
      <c r="S3275" s="413"/>
      <c r="T3275" s="413"/>
      <c r="U3275" s="412"/>
      <c r="V3275" s="412"/>
      <c r="W3275" s="413"/>
      <c r="X3275" s="413"/>
      <c r="Y3275" s="413"/>
      <c r="Z3275" s="412"/>
      <c r="AA3275" s="412"/>
      <c r="AB3275" s="422"/>
      <c r="AC3275" s="412"/>
      <c r="AD3275" s="412"/>
      <c r="AE3275" s="412"/>
      <c r="AF3275" s="412"/>
      <c r="AG3275" s="412"/>
      <c r="AH3275" s="412"/>
      <c r="AI3275" s="413"/>
    </row>
    <row r="3276" spans="1:35">
      <c r="A3276" s="413"/>
      <c r="B3276" s="413"/>
      <c r="C3276" s="426"/>
      <c r="D3276" s="413"/>
      <c r="E3276" s="423"/>
      <c r="F3276" s="413"/>
      <c r="G3276" s="419"/>
      <c r="H3276" s="419"/>
      <c r="I3276" s="413"/>
      <c r="J3276" s="420"/>
      <c r="K3276" s="413"/>
      <c r="L3276" s="413"/>
      <c r="M3276" s="413"/>
      <c r="N3276" s="421"/>
      <c r="O3276" s="421"/>
      <c r="P3276" s="414"/>
      <c r="Q3276" s="413"/>
      <c r="R3276" s="413"/>
      <c r="S3276" s="413"/>
      <c r="T3276" s="413"/>
      <c r="U3276" s="412"/>
      <c r="V3276" s="412"/>
      <c r="W3276" s="413"/>
      <c r="X3276" s="413"/>
      <c r="Y3276" s="413"/>
      <c r="Z3276" s="412"/>
      <c r="AA3276" s="412"/>
      <c r="AB3276" s="422"/>
      <c r="AC3276" s="412"/>
      <c r="AD3276" s="412"/>
      <c r="AE3276" s="412"/>
      <c r="AF3276" s="412"/>
      <c r="AG3276" s="412"/>
      <c r="AH3276" s="412"/>
      <c r="AI3276" s="413"/>
    </row>
    <row r="3277" spans="1:35">
      <c r="A3277" s="413"/>
      <c r="B3277" s="413"/>
      <c r="C3277" s="426"/>
      <c r="D3277" s="413"/>
      <c r="E3277" s="413"/>
      <c r="F3277" s="413"/>
      <c r="G3277" s="419"/>
      <c r="H3277" s="419"/>
      <c r="I3277" s="413"/>
      <c r="J3277" s="420"/>
      <c r="K3277" s="413"/>
      <c r="L3277" s="413"/>
      <c r="M3277" s="413"/>
      <c r="N3277" s="421"/>
      <c r="O3277" s="421"/>
      <c r="P3277" s="414"/>
      <c r="Q3277" s="413"/>
      <c r="R3277" s="412"/>
      <c r="S3277" s="413"/>
      <c r="T3277" s="413"/>
      <c r="U3277" s="412"/>
      <c r="V3277" s="412"/>
      <c r="W3277" s="413"/>
      <c r="X3277" s="413"/>
      <c r="Y3277" s="413"/>
      <c r="Z3277" s="412"/>
      <c r="AA3277" s="412"/>
      <c r="AB3277" s="422"/>
      <c r="AC3277" s="412"/>
      <c r="AD3277" s="412"/>
      <c r="AE3277" s="412"/>
      <c r="AF3277" s="412"/>
      <c r="AG3277" s="412"/>
      <c r="AH3277" s="412"/>
      <c r="AI3277" s="413"/>
    </row>
    <row r="3278" spans="1:35">
      <c r="A3278" s="413"/>
      <c r="B3278" s="413"/>
      <c r="C3278" s="426"/>
      <c r="D3278" s="413"/>
      <c r="E3278" s="413"/>
      <c r="F3278" s="413"/>
      <c r="G3278" s="419"/>
      <c r="H3278" s="419"/>
      <c r="I3278" s="413"/>
      <c r="J3278" s="420"/>
      <c r="K3278" s="413"/>
      <c r="L3278" s="413"/>
      <c r="M3278" s="413"/>
      <c r="N3278" s="421"/>
      <c r="O3278" s="421"/>
      <c r="P3278" s="414"/>
      <c r="Q3278" s="413"/>
      <c r="R3278" s="413"/>
      <c r="S3278" s="413"/>
      <c r="T3278" s="413"/>
      <c r="U3278" s="412"/>
      <c r="V3278" s="412"/>
      <c r="W3278" s="413"/>
      <c r="X3278" s="413"/>
      <c r="Y3278" s="413"/>
      <c r="Z3278" s="412"/>
      <c r="AA3278" s="412"/>
      <c r="AB3278" s="422"/>
      <c r="AC3278" s="412"/>
      <c r="AD3278" s="412"/>
      <c r="AE3278" s="412"/>
      <c r="AF3278" s="412"/>
      <c r="AG3278" s="412"/>
      <c r="AH3278" s="412"/>
      <c r="AI3278" s="413"/>
    </row>
    <row r="3279" spans="1:35">
      <c r="A3279" s="413"/>
      <c r="B3279" s="413"/>
      <c r="C3279" s="426"/>
      <c r="D3279" s="413"/>
      <c r="E3279" s="413"/>
      <c r="F3279" s="413"/>
      <c r="G3279" s="419"/>
      <c r="H3279" s="419"/>
      <c r="I3279" s="413"/>
      <c r="J3279" s="420"/>
      <c r="K3279" s="413"/>
      <c r="L3279" s="413"/>
      <c r="M3279" s="413"/>
      <c r="N3279" s="421"/>
      <c r="O3279" s="421"/>
      <c r="P3279" s="414"/>
      <c r="Q3279" s="413"/>
      <c r="R3279" s="413"/>
      <c r="S3279" s="413"/>
      <c r="T3279" s="413"/>
      <c r="U3279" s="412"/>
      <c r="V3279" s="412"/>
      <c r="W3279" s="413"/>
      <c r="X3279" s="413"/>
      <c r="Y3279" s="413"/>
      <c r="Z3279" s="412"/>
      <c r="AA3279" s="412"/>
      <c r="AB3279" s="422"/>
      <c r="AC3279" s="412"/>
      <c r="AD3279" s="412"/>
      <c r="AE3279" s="412"/>
      <c r="AF3279" s="412"/>
      <c r="AG3279" s="412"/>
      <c r="AH3279" s="412"/>
      <c r="AI3279" s="413"/>
    </row>
    <row r="3280" spans="1:35">
      <c r="A3280" s="413"/>
      <c r="B3280" s="413"/>
      <c r="C3280" s="426"/>
      <c r="D3280" s="413"/>
      <c r="E3280" s="412"/>
      <c r="F3280" s="412"/>
      <c r="G3280" s="419"/>
      <c r="H3280" s="419"/>
      <c r="I3280" s="413"/>
      <c r="J3280" s="420"/>
      <c r="K3280" s="413"/>
      <c r="L3280" s="413"/>
      <c r="M3280" s="413"/>
      <c r="N3280" s="421"/>
      <c r="O3280" s="421"/>
      <c r="P3280" s="414"/>
      <c r="Q3280" s="413"/>
      <c r="R3280" s="413"/>
      <c r="S3280" s="413"/>
      <c r="T3280" s="413"/>
      <c r="U3280" s="412"/>
      <c r="V3280" s="412"/>
      <c r="W3280" s="413"/>
      <c r="X3280" s="413"/>
      <c r="Y3280" s="413"/>
      <c r="Z3280" s="413"/>
      <c r="AA3280" s="413"/>
      <c r="AB3280" s="422"/>
      <c r="AC3280" s="413"/>
      <c r="AD3280" s="412"/>
      <c r="AE3280" s="412"/>
      <c r="AF3280" s="412"/>
      <c r="AG3280" s="412"/>
      <c r="AH3280" s="412"/>
      <c r="AI3280" s="413"/>
    </row>
    <row r="3281" spans="1:35">
      <c r="A3281" s="413"/>
      <c r="B3281" s="413"/>
      <c r="C3281" s="426"/>
      <c r="D3281" s="413"/>
      <c r="E3281" s="412"/>
      <c r="F3281" s="412"/>
      <c r="G3281" s="419"/>
      <c r="H3281" s="419"/>
      <c r="I3281" s="413"/>
      <c r="J3281" s="420"/>
      <c r="K3281" s="413"/>
      <c r="L3281" s="413"/>
      <c r="M3281" s="413"/>
      <c r="N3281" s="421"/>
      <c r="O3281" s="421"/>
      <c r="P3281" s="414"/>
      <c r="Q3281" s="413"/>
      <c r="R3281" s="412"/>
      <c r="S3281" s="413"/>
      <c r="T3281" s="413"/>
      <c r="U3281" s="412"/>
      <c r="V3281" s="412"/>
      <c r="W3281" s="413"/>
      <c r="X3281" s="413"/>
      <c r="Y3281" s="413"/>
      <c r="Z3281" s="412"/>
      <c r="AA3281" s="412"/>
      <c r="AB3281" s="422"/>
      <c r="AC3281" s="412"/>
      <c r="AD3281" s="412"/>
      <c r="AE3281" s="412"/>
      <c r="AF3281" s="412"/>
      <c r="AG3281" s="412"/>
      <c r="AH3281" s="412"/>
      <c r="AI3281" s="413"/>
    </row>
    <row r="3282" spans="1:35">
      <c r="A3282" s="413"/>
      <c r="B3282" s="413"/>
      <c r="C3282" s="426"/>
      <c r="D3282" s="413"/>
      <c r="E3282" s="412"/>
      <c r="F3282" s="412"/>
      <c r="G3282" s="419"/>
      <c r="H3282" s="419"/>
      <c r="I3282" s="413"/>
      <c r="J3282" s="420"/>
      <c r="K3282" s="413"/>
      <c r="L3282" s="413"/>
      <c r="M3282" s="413"/>
      <c r="N3282" s="421"/>
      <c r="O3282" s="421"/>
      <c r="P3282" s="414"/>
      <c r="Q3282" s="413"/>
      <c r="R3282" s="413"/>
      <c r="S3282" s="413"/>
      <c r="T3282" s="413"/>
      <c r="U3282" s="412"/>
      <c r="V3282" s="412"/>
      <c r="W3282" s="413"/>
      <c r="X3282" s="413"/>
      <c r="Y3282" s="413"/>
      <c r="Z3282" s="412"/>
      <c r="AA3282" s="412"/>
      <c r="AB3282" s="422"/>
      <c r="AC3282" s="412"/>
      <c r="AD3282" s="412"/>
      <c r="AE3282" s="412"/>
      <c r="AF3282" s="412"/>
      <c r="AG3282" s="412"/>
      <c r="AH3282" s="412"/>
      <c r="AI3282" s="413"/>
    </row>
    <row r="3283" spans="1:35">
      <c r="A3283" s="413"/>
      <c r="B3283" s="413"/>
      <c r="C3283" s="426"/>
      <c r="D3283" s="413"/>
      <c r="E3283" s="412"/>
      <c r="F3283" s="412"/>
      <c r="G3283" s="419"/>
      <c r="H3283" s="419"/>
      <c r="I3283" s="413"/>
      <c r="J3283" s="420"/>
      <c r="K3283" s="413"/>
      <c r="L3283" s="413"/>
      <c r="M3283" s="413"/>
      <c r="N3283" s="421"/>
      <c r="O3283" s="421"/>
      <c r="P3283" s="414"/>
      <c r="Q3283" s="413"/>
      <c r="R3283" s="412"/>
      <c r="S3283" s="413"/>
      <c r="T3283" s="413"/>
      <c r="U3283" s="412"/>
      <c r="V3283" s="412"/>
      <c r="W3283" s="413"/>
      <c r="X3283" s="413"/>
      <c r="Y3283" s="413"/>
      <c r="Z3283" s="412"/>
      <c r="AA3283" s="412"/>
      <c r="AB3283" s="422"/>
      <c r="AC3283" s="412"/>
      <c r="AD3283" s="412"/>
      <c r="AE3283" s="412"/>
      <c r="AF3283" s="412"/>
      <c r="AG3283" s="412"/>
      <c r="AH3283" s="412"/>
      <c r="AI3283" s="413"/>
    </row>
    <row r="3284" spans="1:35">
      <c r="A3284" s="413"/>
      <c r="B3284" s="413"/>
      <c r="C3284" s="426"/>
      <c r="D3284" s="413"/>
      <c r="E3284" s="412"/>
      <c r="F3284" s="412"/>
      <c r="G3284" s="419"/>
      <c r="H3284" s="419"/>
      <c r="I3284" s="413"/>
      <c r="J3284" s="420"/>
      <c r="K3284" s="413"/>
      <c r="L3284" s="413"/>
      <c r="M3284" s="413"/>
      <c r="N3284" s="421"/>
      <c r="O3284" s="421"/>
      <c r="P3284" s="414"/>
      <c r="Q3284" s="413"/>
      <c r="R3284" s="413"/>
      <c r="S3284" s="413"/>
      <c r="T3284" s="413"/>
      <c r="U3284" s="412"/>
      <c r="V3284" s="412"/>
      <c r="W3284" s="413"/>
      <c r="X3284" s="413"/>
      <c r="Y3284" s="413"/>
      <c r="Z3284" s="412"/>
      <c r="AA3284" s="412"/>
      <c r="AB3284" s="422"/>
      <c r="AC3284" s="412"/>
      <c r="AD3284" s="412"/>
      <c r="AE3284" s="412"/>
      <c r="AF3284" s="412"/>
      <c r="AG3284" s="412"/>
      <c r="AH3284" s="412"/>
      <c r="AI3284" s="413"/>
    </row>
    <row r="3285" spans="1:35">
      <c r="A3285" s="413"/>
      <c r="B3285" s="413"/>
      <c r="C3285" s="426"/>
      <c r="D3285" s="413"/>
      <c r="E3285" s="413"/>
      <c r="F3285" s="413"/>
      <c r="G3285" s="419"/>
      <c r="H3285" s="419"/>
      <c r="I3285" s="413"/>
      <c r="J3285" s="420"/>
      <c r="K3285" s="413"/>
      <c r="L3285" s="413"/>
      <c r="M3285" s="413"/>
      <c r="N3285" s="421"/>
      <c r="O3285" s="421"/>
      <c r="P3285" s="414"/>
      <c r="Q3285" s="413"/>
      <c r="R3285" s="413"/>
      <c r="S3285" s="413"/>
      <c r="T3285" s="413"/>
      <c r="U3285" s="412"/>
      <c r="V3285" s="412"/>
      <c r="W3285" s="413"/>
      <c r="X3285" s="413"/>
      <c r="Y3285" s="413"/>
      <c r="Z3285" s="413"/>
      <c r="AA3285" s="413"/>
      <c r="AB3285" s="422"/>
      <c r="AC3285" s="413"/>
      <c r="AD3285" s="428"/>
      <c r="AE3285" s="413"/>
      <c r="AF3285" s="412"/>
      <c r="AG3285" s="412"/>
      <c r="AH3285" s="413"/>
      <c r="AI3285" s="413"/>
    </row>
    <row r="3286" spans="1:35">
      <c r="A3286" s="413"/>
      <c r="B3286" s="413"/>
      <c r="C3286" s="426"/>
      <c r="D3286" s="413"/>
      <c r="E3286" s="413"/>
      <c r="F3286" s="413"/>
      <c r="G3286" s="419"/>
      <c r="H3286" s="419"/>
      <c r="I3286" s="413"/>
      <c r="J3286" s="420"/>
      <c r="K3286" s="413"/>
      <c r="L3286" s="413"/>
      <c r="M3286" s="413"/>
      <c r="N3286" s="421"/>
      <c r="O3286" s="421"/>
      <c r="P3286" s="414"/>
      <c r="Q3286" s="413"/>
      <c r="R3286" s="412"/>
      <c r="S3286" s="413"/>
      <c r="T3286" s="413"/>
      <c r="U3286" s="412"/>
      <c r="V3286" s="412"/>
      <c r="W3286" s="413"/>
      <c r="X3286" s="413"/>
      <c r="Y3286" s="413"/>
      <c r="Z3286" s="412"/>
      <c r="AA3286" s="412"/>
      <c r="AB3286" s="422"/>
      <c r="AC3286" s="412"/>
      <c r="AD3286" s="412"/>
      <c r="AE3286" s="412"/>
      <c r="AF3286" s="412"/>
      <c r="AG3286" s="412"/>
      <c r="AH3286" s="412"/>
      <c r="AI3286" s="413"/>
    </row>
    <row r="3287" spans="1:35">
      <c r="A3287" s="413"/>
      <c r="B3287" s="413"/>
      <c r="C3287" s="426"/>
      <c r="D3287" s="413"/>
      <c r="E3287" s="413"/>
      <c r="F3287" s="413"/>
      <c r="G3287" s="419"/>
      <c r="H3287" s="419"/>
      <c r="I3287" s="413"/>
      <c r="J3287" s="420"/>
      <c r="K3287" s="413"/>
      <c r="L3287" s="413"/>
      <c r="M3287" s="413"/>
      <c r="N3287" s="421"/>
      <c r="O3287" s="421"/>
      <c r="P3287" s="414"/>
      <c r="Q3287" s="413"/>
      <c r="R3287" s="413"/>
      <c r="S3287" s="413"/>
      <c r="T3287" s="413"/>
      <c r="U3287" s="412"/>
      <c r="V3287" s="412"/>
      <c r="W3287" s="413"/>
      <c r="X3287" s="413"/>
      <c r="Y3287" s="413"/>
      <c r="Z3287" s="412"/>
      <c r="AA3287" s="412"/>
      <c r="AB3287" s="422"/>
      <c r="AC3287" s="412"/>
      <c r="AD3287" s="412"/>
      <c r="AE3287" s="412"/>
      <c r="AF3287" s="412"/>
      <c r="AG3287" s="412"/>
      <c r="AH3287" s="412"/>
      <c r="AI3287" s="413"/>
    </row>
    <row r="3288" spans="1:35">
      <c r="A3288" s="413"/>
      <c r="B3288" s="413"/>
      <c r="C3288" s="426"/>
      <c r="D3288" s="413"/>
      <c r="E3288" s="413"/>
      <c r="F3288" s="413"/>
      <c r="G3288" s="419"/>
      <c r="H3288" s="419"/>
      <c r="I3288" s="413"/>
      <c r="J3288" s="420"/>
      <c r="K3288" s="413"/>
      <c r="L3288" s="413"/>
      <c r="M3288" s="413"/>
      <c r="N3288" s="421"/>
      <c r="O3288" s="421"/>
      <c r="P3288" s="414"/>
      <c r="Q3288" s="413"/>
      <c r="R3288" s="412"/>
      <c r="S3288" s="413"/>
      <c r="T3288" s="413"/>
      <c r="U3288" s="412"/>
      <c r="V3288" s="412"/>
      <c r="W3288" s="413"/>
      <c r="X3288" s="413"/>
      <c r="Y3288" s="413"/>
      <c r="Z3288" s="412"/>
      <c r="AA3288" s="412"/>
      <c r="AB3288" s="422"/>
      <c r="AC3288" s="412"/>
      <c r="AD3288" s="412"/>
      <c r="AE3288" s="412"/>
      <c r="AF3288" s="412"/>
      <c r="AG3288" s="412"/>
      <c r="AH3288" s="412"/>
      <c r="AI3288" s="413"/>
    </row>
    <row r="3289" spans="1:35">
      <c r="A3289" s="413"/>
      <c r="B3289" s="413"/>
      <c r="C3289" s="426"/>
      <c r="D3289" s="413"/>
      <c r="E3289" s="413"/>
      <c r="F3289" s="413"/>
      <c r="G3289" s="419"/>
      <c r="H3289" s="419"/>
      <c r="I3289" s="413"/>
      <c r="J3289" s="420"/>
      <c r="K3289" s="413"/>
      <c r="L3289" s="413"/>
      <c r="M3289" s="413"/>
      <c r="N3289" s="421"/>
      <c r="O3289" s="421"/>
      <c r="P3289" s="414"/>
      <c r="Q3289" s="413"/>
      <c r="R3289" s="413"/>
      <c r="S3289" s="413"/>
      <c r="T3289" s="413"/>
      <c r="U3289" s="412"/>
      <c r="V3289" s="412"/>
      <c r="W3289" s="413"/>
      <c r="X3289" s="413"/>
      <c r="Y3289" s="413"/>
      <c r="Z3289" s="412"/>
      <c r="AA3289" s="412"/>
      <c r="AB3289" s="422"/>
      <c r="AC3289" s="412"/>
      <c r="AD3289" s="412"/>
      <c r="AE3289" s="412"/>
      <c r="AF3289" s="412"/>
      <c r="AG3289" s="412"/>
      <c r="AH3289" s="412"/>
      <c r="AI3289" s="413"/>
    </row>
    <row r="3290" spans="1:35">
      <c r="A3290" s="413"/>
      <c r="B3290" s="413"/>
      <c r="C3290" s="426"/>
      <c r="D3290" s="413"/>
      <c r="E3290" s="413"/>
      <c r="F3290" s="413"/>
      <c r="G3290" s="419"/>
      <c r="H3290" s="419"/>
      <c r="I3290" s="413"/>
      <c r="J3290" s="420"/>
      <c r="K3290" s="413"/>
      <c r="L3290" s="413"/>
      <c r="M3290" s="413"/>
      <c r="N3290" s="421"/>
      <c r="O3290" s="421"/>
      <c r="P3290" s="414"/>
      <c r="Q3290" s="413"/>
      <c r="R3290" s="412"/>
      <c r="S3290" s="413"/>
      <c r="T3290" s="413"/>
      <c r="U3290" s="412"/>
      <c r="V3290" s="412"/>
      <c r="W3290" s="413"/>
      <c r="X3290" s="413"/>
      <c r="Y3290" s="413"/>
      <c r="Z3290" s="412"/>
      <c r="AA3290" s="412"/>
      <c r="AB3290" s="422"/>
      <c r="AC3290" s="412"/>
      <c r="AD3290" s="412"/>
      <c r="AE3290" s="412"/>
      <c r="AF3290" s="412"/>
      <c r="AG3290" s="412"/>
      <c r="AH3290" s="412"/>
      <c r="AI3290" s="413"/>
    </row>
    <row r="3291" spans="1:35">
      <c r="A3291" s="413"/>
      <c r="B3291" s="413"/>
      <c r="C3291" s="426"/>
      <c r="D3291" s="413"/>
      <c r="E3291" s="412"/>
      <c r="F3291" s="412"/>
      <c r="G3291" s="419"/>
      <c r="H3291" s="419"/>
      <c r="I3291" s="413"/>
      <c r="J3291" s="420"/>
      <c r="K3291" s="413"/>
      <c r="L3291" s="413"/>
      <c r="M3291" s="413"/>
      <c r="N3291" s="421"/>
      <c r="O3291" s="421"/>
      <c r="P3291" s="414"/>
      <c r="Q3291" s="413"/>
      <c r="R3291" s="413"/>
      <c r="S3291" s="413"/>
      <c r="T3291" s="413"/>
      <c r="U3291" s="412"/>
      <c r="V3291" s="412"/>
      <c r="W3291" s="413"/>
      <c r="X3291" s="413"/>
      <c r="Y3291" s="413"/>
      <c r="Z3291" s="413"/>
      <c r="AA3291" s="413"/>
      <c r="AB3291" s="422"/>
      <c r="AC3291" s="413"/>
      <c r="AD3291" s="412"/>
      <c r="AE3291" s="412"/>
      <c r="AF3291" s="412"/>
      <c r="AG3291" s="412"/>
      <c r="AH3291" s="412"/>
      <c r="AI3291" s="413"/>
    </row>
    <row r="3292" spans="1:35">
      <c r="A3292" s="413"/>
      <c r="B3292" s="413"/>
      <c r="C3292" s="426"/>
      <c r="D3292" s="413"/>
      <c r="E3292" s="412"/>
      <c r="F3292" s="412"/>
      <c r="G3292" s="419"/>
      <c r="H3292" s="419"/>
      <c r="I3292" s="413"/>
      <c r="J3292" s="420"/>
      <c r="K3292" s="413"/>
      <c r="L3292" s="413"/>
      <c r="M3292" s="413"/>
      <c r="N3292" s="421"/>
      <c r="O3292" s="421"/>
      <c r="P3292" s="414"/>
      <c r="Q3292" s="413"/>
      <c r="R3292" s="412"/>
      <c r="S3292" s="413"/>
      <c r="T3292" s="413"/>
      <c r="U3292" s="412"/>
      <c r="V3292" s="412"/>
      <c r="W3292" s="413"/>
      <c r="X3292" s="413"/>
      <c r="Y3292" s="413"/>
      <c r="Z3292" s="412"/>
      <c r="AA3292" s="412"/>
      <c r="AB3292" s="422"/>
      <c r="AC3292" s="412"/>
      <c r="AD3292" s="412"/>
      <c r="AE3292" s="412"/>
      <c r="AF3292" s="412"/>
      <c r="AG3292" s="412"/>
      <c r="AH3292" s="412"/>
      <c r="AI3292" s="413"/>
    </row>
    <row r="3293" spans="1:35">
      <c r="A3293" s="413"/>
      <c r="B3293" s="413"/>
      <c r="C3293" s="426"/>
      <c r="D3293" s="413"/>
      <c r="E3293" s="412"/>
      <c r="F3293" s="412"/>
      <c r="G3293" s="419"/>
      <c r="H3293" s="419"/>
      <c r="I3293" s="413"/>
      <c r="J3293" s="420"/>
      <c r="K3293" s="413"/>
      <c r="L3293" s="413"/>
      <c r="M3293" s="413"/>
      <c r="N3293" s="421"/>
      <c r="O3293" s="421"/>
      <c r="P3293" s="414"/>
      <c r="Q3293" s="413"/>
      <c r="R3293" s="413"/>
      <c r="S3293" s="413"/>
      <c r="T3293" s="413"/>
      <c r="U3293" s="412"/>
      <c r="V3293" s="412"/>
      <c r="W3293" s="413"/>
      <c r="X3293" s="413"/>
      <c r="Y3293" s="413"/>
      <c r="Z3293" s="412"/>
      <c r="AA3293" s="412"/>
      <c r="AB3293" s="422"/>
      <c r="AC3293" s="412"/>
      <c r="AD3293" s="412"/>
      <c r="AE3293" s="412"/>
      <c r="AF3293" s="412"/>
      <c r="AG3293" s="412"/>
      <c r="AH3293" s="412"/>
      <c r="AI3293" s="413"/>
    </row>
    <row r="3294" spans="1:35">
      <c r="A3294" s="413"/>
      <c r="B3294" s="413"/>
      <c r="C3294" s="426"/>
      <c r="D3294" s="413"/>
      <c r="E3294" s="413"/>
      <c r="F3294" s="413"/>
      <c r="G3294" s="419"/>
      <c r="H3294" s="419"/>
      <c r="I3294" s="413"/>
      <c r="J3294" s="420"/>
      <c r="K3294" s="413"/>
      <c r="L3294" s="413"/>
      <c r="M3294" s="413"/>
      <c r="N3294" s="421"/>
      <c r="O3294" s="421"/>
      <c r="P3294" s="414"/>
      <c r="Q3294" s="413"/>
      <c r="R3294" s="413"/>
      <c r="S3294" s="413"/>
      <c r="T3294" s="413"/>
      <c r="U3294" s="412"/>
      <c r="V3294" s="412"/>
      <c r="W3294" s="413"/>
      <c r="X3294" s="413"/>
      <c r="Y3294" s="413"/>
      <c r="Z3294" s="413"/>
      <c r="AA3294" s="413"/>
      <c r="AB3294" s="422"/>
      <c r="AC3294" s="413"/>
      <c r="AD3294" s="428"/>
      <c r="AE3294" s="413"/>
      <c r="AF3294" s="412"/>
      <c r="AG3294" s="412"/>
      <c r="AH3294" s="413"/>
      <c r="AI3294" s="413"/>
    </row>
    <row r="3295" spans="1:35">
      <c r="A3295" s="413"/>
      <c r="B3295" s="413"/>
      <c r="C3295" s="426"/>
      <c r="D3295" s="413"/>
      <c r="E3295" s="413"/>
      <c r="F3295" s="413"/>
      <c r="G3295" s="419"/>
      <c r="H3295" s="419"/>
      <c r="I3295" s="413"/>
      <c r="J3295" s="420"/>
      <c r="K3295" s="413"/>
      <c r="L3295" s="413"/>
      <c r="M3295" s="413"/>
      <c r="N3295" s="421"/>
      <c r="O3295" s="421"/>
      <c r="P3295" s="414"/>
      <c r="Q3295" s="413"/>
      <c r="R3295" s="412"/>
      <c r="S3295" s="413"/>
      <c r="T3295" s="413"/>
      <c r="U3295" s="412"/>
      <c r="V3295" s="412"/>
      <c r="W3295" s="413"/>
      <c r="X3295" s="413"/>
      <c r="Y3295" s="413"/>
      <c r="Z3295" s="412"/>
      <c r="AA3295" s="412"/>
      <c r="AB3295" s="422"/>
      <c r="AC3295" s="412"/>
      <c r="AD3295" s="412"/>
      <c r="AE3295" s="412"/>
      <c r="AF3295" s="412"/>
      <c r="AG3295" s="412"/>
      <c r="AH3295" s="412"/>
      <c r="AI3295" s="413"/>
    </row>
    <row r="3296" spans="1:35">
      <c r="A3296" s="413"/>
      <c r="B3296" s="413"/>
      <c r="C3296" s="426"/>
      <c r="D3296" s="413"/>
      <c r="E3296" s="413"/>
      <c r="F3296" s="413"/>
      <c r="G3296" s="419"/>
      <c r="H3296" s="419"/>
      <c r="I3296" s="413"/>
      <c r="J3296" s="420"/>
      <c r="K3296" s="413"/>
      <c r="L3296" s="413"/>
      <c r="M3296" s="413"/>
      <c r="N3296" s="421"/>
      <c r="O3296" s="421"/>
      <c r="P3296" s="414"/>
      <c r="Q3296" s="413"/>
      <c r="R3296" s="413"/>
      <c r="S3296" s="413"/>
      <c r="T3296" s="413"/>
      <c r="U3296" s="412"/>
      <c r="V3296" s="412"/>
      <c r="W3296" s="413"/>
      <c r="X3296" s="413"/>
      <c r="Y3296" s="413"/>
      <c r="Z3296" s="413"/>
      <c r="AA3296" s="413"/>
      <c r="AB3296" s="422"/>
      <c r="AC3296" s="413"/>
      <c r="AD3296" s="428"/>
      <c r="AE3296" s="413"/>
      <c r="AF3296" s="412"/>
      <c r="AG3296" s="412"/>
      <c r="AH3296" s="413"/>
      <c r="AI3296" s="413"/>
    </row>
    <row r="3297" spans="1:35">
      <c r="A3297" s="413"/>
      <c r="B3297" s="413"/>
      <c r="C3297" s="426"/>
      <c r="D3297" s="413"/>
      <c r="E3297" s="413"/>
      <c r="F3297" s="413"/>
      <c r="G3297" s="419"/>
      <c r="H3297" s="419"/>
      <c r="I3297" s="413"/>
      <c r="J3297" s="420"/>
      <c r="K3297" s="413"/>
      <c r="L3297" s="413"/>
      <c r="M3297" s="413"/>
      <c r="N3297" s="421"/>
      <c r="O3297" s="421"/>
      <c r="P3297" s="414"/>
      <c r="Q3297" s="413"/>
      <c r="R3297" s="412"/>
      <c r="S3297" s="413"/>
      <c r="T3297" s="413"/>
      <c r="U3297" s="412"/>
      <c r="V3297" s="412"/>
      <c r="W3297" s="413"/>
      <c r="X3297" s="413"/>
      <c r="Y3297" s="413"/>
      <c r="Z3297" s="412"/>
      <c r="AA3297" s="412"/>
      <c r="AB3297" s="422"/>
      <c r="AC3297" s="412"/>
      <c r="AD3297" s="412"/>
      <c r="AE3297" s="412"/>
      <c r="AF3297" s="412"/>
      <c r="AG3297" s="412"/>
      <c r="AH3297" s="412"/>
      <c r="AI3297" s="413"/>
    </row>
    <row r="3298" spans="1:35">
      <c r="A3298" s="413"/>
      <c r="B3298" s="413"/>
      <c r="C3298" s="426"/>
      <c r="D3298" s="413"/>
      <c r="E3298" s="413"/>
      <c r="F3298" s="413"/>
      <c r="G3298" s="419"/>
      <c r="H3298" s="419"/>
      <c r="I3298" s="413"/>
      <c r="J3298" s="420"/>
      <c r="K3298" s="413"/>
      <c r="L3298" s="413"/>
      <c r="M3298" s="413"/>
      <c r="N3298" s="421"/>
      <c r="O3298" s="421"/>
      <c r="P3298" s="414"/>
      <c r="Q3298" s="413"/>
      <c r="R3298" s="413"/>
      <c r="S3298" s="413"/>
      <c r="T3298" s="413"/>
      <c r="U3298" s="412"/>
      <c r="V3298" s="412"/>
      <c r="W3298" s="413"/>
      <c r="X3298" s="413"/>
      <c r="Y3298" s="413"/>
      <c r="Z3298" s="412"/>
      <c r="AA3298" s="412"/>
      <c r="AB3298" s="422"/>
      <c r="AC3298" s="412"/>
      <c r="AD3298" s="412"/>
      <c r="AE3298" s="412"/>
      <c r="AF3298" s="412"/>
      <c r="AG3298" s="412"/>
      <c r="AH3298" s="412"/>
      <c r="AI3298" s="413"/>
    </row>
    <row r="3299" spans="1:35">
      <c r="A3299" s="413"/>
      <c r="B3299" s="413"/>
      <c r="C3299" s="426"/>
      <c r="D3299" s="413"/>
      <c r="E3299" s="413"/>
      <c r="F3299" s="413"/>
      <c r="G3299" s="419"/>
      <c r="H3299" s="419"/>
      <c r="I3299" s="413"/>
      <c r="J3299" s="420"/>
      <c r="K3299" s="413"/>
      <c r="L3299" s="413"/>
      <c r="M3299" s="413"/>
      <c r="N3299" s="421"/>
      <c r="O3299" s="421"/>
      <c r="P3299" s="414"/>
      <c r="Q3299" s="413"/>
      <c r="R3299" s="412"/>
      <c r="S3299" s="413"/>
      <c r="T3299" s="413"/>
      <c r="U3299" s="412"/>
      <c r="V3299" s="412"/>
      <c r="W3299" s="413"/>
      <c r="X3299" s="413"/>
      <c r="Y3299" s="413"/>
      <c r="Z3299" s="412"/>
      <c r="AA3299" s="412"/>
      <c r="AB3299" s="422"/>
      <c r="AC3299" s="412"/>
      <c r="AD3299" s="412"/>
      <c r="AE3299" s="412"/>
      <c r="AF3299" s="412"/>
      <c r="AG3299" s="412"/>
      <c r="AH3299" s="412"/>
      <c r="AI3299" s="413"/>
    </row>
    <row r="3300" spans="1:35">
      <c r="A3300" s="413"/>
      <c r="B3300" s="413"/>
      <c r="C3300" s="426"/>
      <c r="D3300" s="413"/>
      <c r="E3300" s="413"/>
      <c r="F3300" s="413"/>
      <c r="G3300" s="419"/>
      <c r="H3300" s="419"/>
      <c r="I3300" s="413"/>
      <c r="J3300" s="420"/>
      <c r="K3300" s="413"/>
      <c r="L3300" s="413"/>
      <c r="M3300" s="413"/>
      <c r="N3300" s="421"/>
      <c r="O3300" s="421"/>
      <c r="P3300" s="414"/>
      <c r="Q3300" s="413"/>
      <c r="R3300" s="413"/>
      <c r="S3300" s="413"/>
      <c r="T3300" s="413"/>
      <c r="U3300" s="412"/>
      <c r="V3300" s="412"/>
      <c r="W3300" s="413"/>
      <c r="X3300" s="413"/>
      <c r="Y3300" s="413"/>
      <c r="Z3300" s="412"/>
      <c r="AA3300" s="412"/>
      <c r="AB3300" s="422"/>
      <c r="AC3300" s="412"/>
      <c r="AD3300" s="412"/>
      <c r="AE3300" s="412"/>
      <c r="AF3300" s="412"/>
      <c r="AG3300" s="412"/>
      <c r="AH3300" s="412"/>
      <c r="AI3300" s="413"/>
    </row>
    <row r="3301" spans="1:35">
      <c r="A3301" s="413"/>
      <c r="B3301" s="413"/>
      <c r="C3301" s="426"/>
      <c r="D3301" s="413"/>
      <c r="E3301" s="413"/>
      <c r="F3301" s="413"/>
      <c r="G3301" s="419"/>
      <c r="H3301" s="419"/>
      <c r="I3301" s="413"/>
      <c r="J3301" s="420"/>
      <c r="K3301" s="413"/>
      <c r="L3301" s="413"/>
      <c r="M3301" s="413"/>
      <c r="N3301" s="421"/>
      <c r="O3301" s="421"/>
      <c r="P3301" s="414"/>
      <c r="Q3301" s="413"/>
      <c r="R3301" s="412"/>
      <c r="S3301" s="413"/>
      <c r="T3301" s="413"/>
      <c r="U3301" s="412"/>
      <c r="V3301" s="412"/>
      <c r="W3301" s="413"/>
      <c r="X3301" s="413"/>
      <c r="Y3301" s="413"/>
      <c r="Z3301" s="412"/>
      <c r="AA3301" s="412"/>
      <c r="AB3301" s="422"/>
      <c r="AC3301" s="412"/>
      <c r="AD3301" s="412"/>
      <c r="AE3301" s="412"/>
      <c r="AF3301" s="412"/>
      <c r="AG3301" s="412"/>
      <c r="AH3301" s="412"/>
      <c r="AI3301" s="413"/>
    </row>
    <row r="3302" spans="1:35">
      <c r="A3302" s="413"/>
      <c r="B3302" s="413"/>
      <c r="C3302" s="426"/>
      <c r="D3302" s="413"/>
      <c r="E3302" s="413"/>
      <c r="F3302" s="413"/>
      <c r="G3302" s="419"/>
      <c r="H3302" s="419"/>
      <c r="I3302" s="413"/>
      <c r="J3302" s="420"/>
      <c r="K3302" s="413"/>
      <c r="L3302" s="413"/>
      <c r="M3302" s="413"/>
      <c r="N3302" s="421"/>
      <c r="O3302" s="421"/>
      <c r="P3302" s="414"/>
      <c r="Q3302" s="413"/>
      <c r="R3302" s="413"/>
      <c r="S3302" s="413"/>
      <c r="T3302" s="413"/>
      <c r="U3302" s="412"/>
      <c r="V3302" s="412"/>
      <c r="W3302" s="413"/>
      <c r="X3302" s="413"/>
      <c r="Y3302" s="413"/>
      <c r="Z3302" s="412"/>
      <c r="AA3302" s="412"/>
      <c r="AB3302" s="422"/>
      <c r="AC3302" s="412"/>
      <c r="AD3302" s="412"/>
      <c r="AE3302" s="412"/>
      <c r="AF3302" s="412"/>
      <c r="AG3302" s="412"/>
      <c r="AH3302" s="412"/>
      <c r="AI3302" s="413"/>
    </row>
    <row r="3303" spans="1:35">
      <c r="A3303" s="413"/>
      <c r="B3303" s="413"/>
      <c r="C3303" s="426"/>
      <c r="D3303" s="413"/>
      <c r="E3303" s="413"/>
      <c r="F3303" s="413"/>
      <c r="G3303" s="419"/>
      <c r="H3303" s="419"/>
      <c r="I3303" s="413"/>
      <c r="J3303" s="420"/>
      <c r="K3303" s="413"/>
      <c r="L3303" s="413"/>
      <c r="M3303" s="413"/>
      <c r="N3303" s="421"/>
      <c r="O3303" s="421"/>
      <c r="P3303" s="414"/>
      <c r="Q3303" s="413"/>
      <c r="R3303" s="412"/>
      <c r="S3303" s="413"/>
      <c r="T3303" s="413"/>
      <c r="U3303" s="412"/>
      <c r="V3303" s="412"/>
      <c r="W3303" s="413"/>
      <c r="X3303" s="413"/>
      <c r="Y3303" s="413"/>
      <c r="Z3303" s="412"/>
      <c r="AA3303" s="412"/>
      <c r="AB3303" s="422"/>
      <c r="AC3303" s="412"/>
      <c r="AD3303" s="412"/>
      <c r="AE3303" s="412"/>
      <c r="AF3303" s="412"/>
      <c r="AG3303" s="412"/>
      <c r="AH3303" s="412"/>
      <c r="AI3303" s="413"/>
    </row>
    <row r="3304" spans="1:35">
      <c r="A3304" s="413"/>
      <c r="B3304" s="413"/>
      <c r="C3304" s="426"/>
      <c r="D3304" s="413"/>
      <c r="E3304" s="413"/>
      <c r="F3304" s="413"/>
      <c r="G3304" s="419"/>
      <c r="H3304" s="419"/>
      <c r="I3304" s="413"/>
      <c r="J3304" s="420"/>
      <c r="K3304" s="413"/>
      <c r="L3304" s="413"/>
      <c r="M3304" s="413"/>
      <c r="N3304" s="421"/>
      <c r="O3304" s="421"/>
      <c r="P3304" s="414"/>
      <c r="Q3304" s="413"/>
      <c r="R3304" s="413"/>
      <c r="S3304" s="413"/>
      <c r="T3304" s="413"/>
      <c r="U3304" s="412"/>
      <c r="V3304" s="412"/>
      <c r="W3304" s="413"/>
      <c r="X3304" s="413"/>
      <c r="Y3304" s="413"/>
      <c r="Z3304" s="412"/>
      <c r="AA3304" s="412"/>
      <c r="AB3304" s="422"/>
      <c r="AC3304" s="412"/>
      <c r="AD3304" s="412"/>
      <c r="AE3304" s="412"/>
      <c r="AF3304" s="412"/>
      <c r="AG3304" s="412"/>
      <c r="AH3304" s="412"/>
      <c r="AI3304" s="413"/>
    </row>
    <row r="3305" spans="1:35">
      <c r="A3305" s="413"/>
      <c r="B3305" s="413"/>
      <c r="C3305" s="426"/>
      <c r="D3305" s="413"/>
      <c r="E3305" s="413"/>
      <c r="F3305" s="413"/>
      <c r="G3305" s="419"/>
      <c r="H3305" s="419"/>
      <c r="I3305" s="413"/>
      <c r="J3305" s="420"/>
      <c r="K3305" s="413"/>
      <c r="L3305" s="413"/>
      <c r="M3305" s="413"/>
      <c r="N3305" s="421"/>
      <c r="O3305" s="421"/>
      <c r="P3305" s="414"/>
      <c r="Q3305" s="413"/>
      <c r="R3305" s="412"/>
      <c r="S3305" s="413"/>
      <c r="T3305" s="413"/>
      <c r="U3305" s="412"/>
      <c r="V3305" s="412"/>
      <c r="W3305" s="413"/>
      <c r="X3305" s="413"/>
      <c r="Y3305" s="413"/>
      <c r="Z3305" s="412"/>
      <c r="AA3305" s="412"/>
      <c r="AB3305" s="422"/>
      <c r="AC3305" s="412"/>
      <c r="AD3305" s="412"/>
      <c r="AE3305" s="412"/>
      <c r="AF3305" s="412"/>
      <c r="AG3305" s="412"/>
      <c r="AH3305" s="412"/>
      <c r="AI3305" s="413"/>
    </row>
    <row r="3306" spans="1:35">
      <c r="A3306" s="413"/>
      <c r="B3306" s="413"/>
      <c r="C3306" s="426"/>
      <c r="D3306" s="413"/>
      <c r="E3306" s="413"/>
      <c r="F3306" s="413"/>
      <c r="G3306" s="419"/>
      <c r="H3306" s="419"/>
      <c r="I3306" s="413"/>
      <c r="J3306" s="420"/>
      <c r="K3306" s="413"/>
      <c r="L3306" s="413"/>
      <c r="M3306" s="413"/>
      <c r="N3306" s="421"/>
      <c r="O3306" s="421"/>
      <c r="P3306" s="414"/>
      <c r="Q3306" s="413"/>
      <c r="R3306" s="413"/>
      <c r="S3306" s="413"/>
      <c r="T3306" s="413"/>
      <c r="U3306" s="412"/>
      <c r="V3306" s="412"/>
      <c r="W3306" s="413"/>
      <c r="X3306" s="413"/>
      <c r="Y3306" s="413"/>
      <c r="Z3306" s="412"/>
      <c r="AA3306" s="412"/>
      <c r="AB3306" s="422"/>
      <c r="AC3306" s="412"/>
      <c r="AD3306" s="412"/>
      <c r="AE3306" s="412"/>
      <c r="AF3306" s="412"/>
      <c r="AG3306" s="412"/>
      <c r="AH3306" s="412"/>
      <c r="AI3306" s="413"/>
    </row>
    <row r="3307" spans="1:35">
      <c r="A3307" s="413"/>
      <c r="B3307" s="413"/>
      <c r="C3307" s="426"/>
      <c r="D3307" s="413"/>
      <c r="E3307" s="413"/>
      <c r="F3307" s="413"/>
      <c r="G3307" s="419"/>
      <c r="H3307" s="419"/>
      <c r="I3307" s="413"/>
      <c r="J3307" s="420"/>
      <c r="K3307" s="413"/>
      <c r="L3307" s="413"/>
      <c r="M3307" s="413"/>
      <c r="N3307" s="421"/>
      <c r="O3307" s="421"/>
      <c r="P3307" s="414"/>
      <c r="Q3307" s="413"/>
      <c r="R3307" s="412"/>
      <c r="S3307" s="413"/>
      <c r="T3307" s="413"/>
      <c r="U3307" s="412"/>
      <c r="V3307" s="412"/>
      <c r="W3307" s="413"/>
      <c r="X3307" s="413"/>
      <c r="Y3307" s="413"/>
      <c r="Z3307" s="412"/>
      <c r="AA3307" s="412"/>
      <c r="AB3307" s="422"/>
      <c r="AC3307" s="412"/>
      <c r="AD3307" s="412"/>
      <c r="AE3307" s="412"/>
      <c r="AF3307" s="412"/>
      <c r="AG3307" s="412"/>
      <c r="AH3307" s="412"/>
      <c r="AI3307" s="413"/>
    </row>
    <row r="3308" spans="1:35">
      <c r="A3308" s="413"/>
      <c r="B3308" s="413"/>
      <c r="C3308" s="426"/>
      <c r="D3308" s="413"/>
      <c r="E3308" s="413"/>
      <c r="F3308" s="413"/>
      <c r="G3308" s="419"/>
      <c r="H3308" s="419"/>
      <c r="I3308" s="413"/>
      <c r="J3308" s="420"/>
      <c r="K3308" s="413"/>
      <c r="L3308" s="413"/>
      <c r="M3308" s="413"/>
      <c r="N3308" s="421"/>
      <c r="O3308" s="421"/>
      <c r="P3308" s="414"/>
      <c r="Q3308" s="413"/>
      <c r="R3308" s="413"/>
      <c r="S3308" s="413"/>
      <c r="T3308" s="413"/>
      <c r="U3308" s="412"/>
      <c r="V3308" s="412"/>
      <c r="W3308" s="413"/>
      <c r="X3308" s="413"/>
      <c r="Y3308" s="413"/>
      <c r="Z3308" s="412"/>
      <c r="AA3308" s="412"/>
      <c r="AB3308" s="422"/>
      <c r="AC3308" s="412"/>
      <c r="AD3308" s="412"/>
      <c r="AE3308" s="412"/>
      <c r="AF3308" s="412"/>
      <c r="AG3308" s="412"/>
      <c r="AH3308" s="412"/>
      <c r="AI3308" s="413"/>
    </row>
    <row r="3309" spans="1:35">
      <c r="A3309" s="413"/>
      <c r="B3309" s="413"/>
      <c r="C3309" s="426"/>
      <c r="D3309" s="413"/>
      <c r="E3309" s="413"/>
      <c r="F3309" s="413"/>
      <c r="G3309" s="419"/>
      <c r="H3309" s="419"/>
      <c r="I3309" s="413"/>
      <c r="J3309" s="420"/>
      <c r="K3309" s="413"/>
      <c r="L3309" s="413"/>
      <c r="M3309" s="413"/>
      <c r="N3309" s="421"/>
      <c r="O3309" s="421"/>
      <c r="P3309" s="414"/>
      <c r="Q3309" s="413"/>
      <c r="R3309" s="412"/>
      <c r="S3309" s="413"/>
      <c r="T3309" s="413"/>
      <c r="U3309" s="412"/>
      <c r="V3309" s="412"/>
      <c r="W3309" s="413"/>
      <c r="X3309" s="413"/>
      <c r="Y3309" s="413"/>
      <c r="Z3309" s="412"/>
      <c r="AA3309" s="412"/>
      <c r="AB3309" s="422"/>
      <c r="AC3309" s="412"/>
      <c r="AD3309" s="412"/>
      <c r="AE3309" s="412"/>
      <c r="AF3309" s="412"/>
      <c r="AG3309" s="412"/>
      <c r="AH3309" s="412"/>
      <c r="AI3309" s="413"/>
    </row>
    <row r="3310" spans="1:35">
      <c r="A3310" s="413"/>
      <c r="B3310" s="413"/>
      <c r="C3310" s="426"/>
      <c r="D3310" s="413"/>
      <c r="E3310" s="413"/>
      <c r="F3310" s="413"/>
      <c r="G3310" s="419"/>
      <c r="H3310" s="419"/>
      <c r="I3310" s="413"/>
      <c r="J3310" s="420"/>
      <c r="K3310" s="413"/>
      <c r="L3310" s="413"/>
      <c r="M3310" s="413"/>
      <c r="N3310" s="421"/>
      <c r="O3310" s="421"/>
      <c r="P3310" s="414"/>
      <c r="Q3310" s="413"/>
      <c r="R3310" s="413"/>
      <c r="S3310" s="413"/>
      <c r="T3310" s="413"/>
      <c r="U3310" s="412"/>
      <c r="V3310" s="412"/>
      <c r="W3310" s="413"/>
      <c r="X3310" s="413"/>
      <c r="Y3310" s="413"/>
      <c r="Z3310" s="412"/>
      <c r="AA3310" s="412"/>
      <c r="AB3310" s="422"/>
      <c r="AC3310" s="412"/>
      <c r="AD3310" s="412"/>
      <c r="AE3310" s="412"/>
      <c r="AF3310" s="412"/>
      <c r="AG3310" s="412"/>
      <c r="AH3310" s="412"/>
      <c r="AI3310" s="413"/>
    </row>
    <row r="3311" spans="1:35">
      <c r="A3311" s="413"/>
      <c r="B3311" s="413"/>
      <c r="C3311" s="426"/>
      <c r="D3311" s="413"/>
      <c r="E3311" s="413"/>
      <c r="F3311" s="413"/>
      <c r="G3311" s="419"/>
      <c r="H3311" s="419"/>
      <c r="I3311" s="413"/>
      <c r="J3311" s="420"/>
      <c r="K3311" s="413"/>
      <c r="L3311" s="413"/>
      <c r="M3311" s="413"/>
      <c r="N3311" s="421"/>
      <c r="O3311" s="421"/>
      <c r="P3311" s="414"/>
      <c r="Q3311" s="413"/>
      <c r="R3311" s="412"/>
      <c r="S3311" s="413"/>
      <c r="T3311" s="413"/>
      <c r="U3311" s="412"/>
      <c r="V3311" s="412"/>
      <c r="W3311" s="413"/>
      <c r="X3311" s="413"/>
      <c r="Y3311" s="413"/>
      <c r="Z3311" s="412"/>
      <c r="AA3311" s="412"/>
      <c r="AB3311" s="422"/>
      <c r="AC3311" s="412"/>
      <c r="AD3311" s="412"/>
      <c r="AE3311" s="412"/>
      <c r="AF3311" s="412"/>
      <c r="AG3311" s="412"/>
      <c r="AH3311" s="412"/>
      <c r="AI3311" s="413"/>
    </row>
    <row r="3312" spans="1:35">
      <c r="A3312" s="413"/>
      <c r="B3312" s="413"/>
      <c r="C3312" s="426"/>
      <c r="D3312" s="413"/>
      <c r="E3312" s="413"/>
      <c r="F3312" s="413"/>
      <c r="G3312" s="419"/>
      <c r="H3312" s="419"/>
      <c r="I3312" s="413"/>
      <c r="J3312" s="420"/>
      <c r="K3312" s="413"/>
      <c r="L3312" s="413"/>
      <c r="M3312" s="413"/>
      <c r="N3312" s="421"/>
      <c r="O3312" s="421"/>
      <c r="P3312" s="414"/>
      <c r="Q3312" s="413"/>
      <c r="R3312" s="413"/>
      <c r="S3312" s="413"/>
      <c r="T3312" s="413"/>
      <c r="U3312" s="412"/>
      <c r="V3312" s="412"/>
      <c r="W3312" s="413"/>
      <c r="X3312" s="413"/>
      <c r="Y3312" s="413"/>
      <c r="Z3312" s="412"/>
      <c r="AA3312" s="412"/>
      <c r="AB3312" s="422"/>
      <c r="AC3312" s="412"/>
      <c r="AD3312" s="412"/>
      <c r="AE3312" s="412"/>
      <c r="AF3312" s="412"/>
      <c r="AG3312" s="412"/>
      <c r="AH3312" s="412"/>
      <c r="AI3312" s="413"/>
    </row>
    <row r="3313" spans="1:35">
      <c r="A3313" s="413"/>
      <c r="B3313" s="413"/>
      <c r="C3313" s="426"/>
      <c r="D3313" s="413"/>
      <c r="E3313" s="413"/>
      <c r="F3313" s="413"/>
      <c r="G3313" s="419"/>
      <c r="H3313" s="419"/>
      <c r="I3313" s="413"/>
      <c r="J3313" s="420"/>
      <c r="K3313" s="413"/>
      <c r="L3313" s="413"/>
      <c r="M3313" s="413"/>
      <c r="N3313" s="421"/>
      <c r="O3313" s="421"/>
      <c r="P3313" s="414"/>
      <c r="Q3313" s="413"/>
      <c r="R3313" s="412"/>
      <c r="S3313" s="413"/>
      <c r="T3313" s="413"/>
      <c r="U3313" s="412"/>
      <c r="V3313" s="412"/>
      <c r="W3313" s="413"/>
      <c r="X3313" s="413"/>
      <c r="Y3313" s="413"/>
      <c r="Z3313" s="412"/>
      <c r="AA3313" s="412"/>
      <c r="AB3313" s="422"/>
      <c r="AC3313" s="412"/>
      <c r="AD3313" s="412"/>
      <c r="AE3313" s="412"/>
      <c r="AF3313" s="412"/>
      <c r="AG3313" s="412"/>
      <c r="AH3313" s="412"/>
      <c r="AI3313" s="413"/>
    </row>
    <row r="3314" spans="1:35">
      <c r="A3314" s="413"/>
      <c r="B3314" s="413"/>
      <c r="C3314" s="426"/>
      <c r="D3314" s="413"/>
      <c r="E3314" s="413"/>
      <c r="F3314" s="413"/>
      <c r="G3314" s="419"/>
      <c r="H3314" s="419"/>
      <c r="I3314" s="413"/>
      <c r="J3314" s="420"/>
      <c r="K3314" s="413"/>
      <c r="L3314" s="413"/>
      <c r="M3314" s="413"/>
      <c r="N3314" s="421"/>
      <c r="O3314" s="421"/>
      <c r="P3314" s="414"/>
      <c r="Q3314" s="413"/>
      <c r="R3314" s="413"/>
      <c r="S3314" s="413"/>
      <c r="T3314" s="413"/>
      <c r="U3314" s="412"/>
      <c r="V3314" s="412"/>
      <c r="W3314" s="413"/>
      <c r="X3314" s="413"/>
      <c r="Y3314" s="413"/>
      <c r="Z3314" s="412"/>
      <c r="AA3314" s="412"/>
      <c r="AB3314" s="422"/>
      <c r="AC3314" s="412"/>
      <c r="AD3314" s="412"/>
      <c r="AE3314" s="412"/>
      <c r="AF3314" s="412"/>
      <c r="AG3314" s="412"/>
      <c r="AH3314" s="412"/>
      <c r="AI3314" s="413"/>
    </row>
    <row r="3315" spans="1:35">
      <c r="A3315" s="413"/>
      <c r="B3315" s="413"/>
      <c r="C3315" s="426"/>
      <c r="D3315" s="413"/>
      <c r="E3315" s="413"/>
      <c r="F3315" s="413"/>
      <c r="G3315" s="419"/>
      <c r="H3315" s="419"/>
      <c r="I3315" s="413"/>
      <c r="J3315" s="420"/>
      <c r="K3315" s="413"/>
      <c r="L3315" s="413"/>
      <c r="M3315" s="413"/>
      <c r="N3315" s="421"/>
      <c r="O3315" s="421"/>
      <c r="P3315" s="414"/>
      <c r="Q3315" s="413"/>
      <c r="R3315" s="413"/>
      <c r="S3315" s="413"/>
      <c r="T3315" s="413"/>
      <c r="U3315" s="412"/>
      <c r="V3315" s="412"/>
      <c r="W3315" s="413"/>
      <c r="X3315" s="413"/>
      <c r="Y3315" s="413"/>
      <c r="Z3315" s="412"/>
      <c r="AA3315" s="412"/>
      <c r="AB3315" s="422"/>
      <c r="AC3315" s="412"/>
      <c r="AD3315" s="412"/>
      <c r="AE3315" s="412"/>
      <c r="AF3315" s="412"/>
      <c r="AG3315" s="412"/>
      <c r="AH3315" s="412"/>
      <c r="AI3315" s="413"/>
    </row>
    <row r="3316" spans="1:35">
      <c r="A3316" s="413"/>
      <c r="B3316" s="413"/>
      <c r="C3316" s="426"/>
      <c r="D3316" s="413"/>
      <c r="E3316" s="413"/>
      <c r="F3316" s="413"/>
      <c r="G3316" s="419"/>
      <c r="H3316" s="419"/>
      <c r="I3316" s="413"/>
      <c r="J3316" s="420"/>
      <c r="K3316" s="413"/>
      <c r="L3316" s="413"/>
      <c r="M3316" s="413"/>
      <c r="N3316" s="421"/>
      <c r="O3316" s="421"/>
      <c r="P3316" s="414"/>
      <c r="Q3316" s="413"/>
      <c r="R3316" s="413"/>
      <c r="S3316" s="413"/>
      <c r="T3316" s="413"/>
      <c r="U3316" s="412"/>
      <c r="V3316" s="412"/>
      <c r="W3316" s="413"/>
      <c r="X3316" s="413"/>
      <c r="Y3316" s="413"/>
      <c r="Z3316" s="413"/>
      <c r="AA3316" s="413"/>
      <c r="AB3316" s="422"/>
      <c r="AC3316" s="413"/>
      <c r="AD3316" s="428"/>
      <c r="AE3316" s="413"/>
      <c r="AF3316" s="412"/>
      <c r="AG3316" s="412"/>
      <c r="AH3316" s="413"/>
      <c r="AI3316" s="413"/>
    </row>
    <row r="3317" spans="1:35">
      <c r="A3317" s="413"/>
      <c r="B3317" s="413"/>
      <c r="C3317" s="426"/>
      <c r="D3317" s="413"/>
      <c r="E3317" s="413"/>
      <c r="F3317" s="413"/>
      <c r="G3317" s="419"/>
      <c r="H3317" s="419"/>
      <c r="I3317" s="413"/>
      <c r="J3317" s="420"/>
      <c r="K3317" s="413"/>
      <c r="L3317" s="413"/>
      <c r="M3317" s="413"/>
      <c r="N3317" s="421"/>
      <c r="O3317" s="421"/>
      <c r="P3317" s="414"/>
      <c r="Q3317" s="413"/>
      <c r="R3317" s="413"/>
      <c r="S3317" s="413"/>
      <c r="T3317" s="413"/>
      <c r="U3317" s="412"/>
      <c r="V3317" s="412"/>
      <c r="W3317" s="413"/>
      <c r="X3317" s="413"/>
      <c r="Y3317" s="413"/>
      <c r="Z3317" s="412"/>
      <c r="AA3317" s="412"/>
      <c r="AB3317" s="422"/>
      <c r="AC3317" s="412"/>
      <c r="AD3317" s="412"/>
      <c r="AE3317" s="412"/>
      <c r="AF3317" s="412"/>
      <c r="AG3317" s="412"/>
      <c r="AH3317" s="412"/>
      <c r="AI3317" s="413"/>
    </row>
    <row r="3318" spans="1:35">
      <c r="A3318" s="413"/>
      <c r="B3318" s="413"/>
      <c r="C3318" s="426"/>
      <c r="D3318" s="413"/>
      <c r="E3318" s="413"/>
      <c r="F3318" s="413"/>
      <c r="G3318" s="419"/>
      <c r="H3318" s="419"/>
      <c r="I3318" s="413"/>
      <c r="J3318" s="420"/>
      <c r="K3318" s="413"/>
      <c r="L3318" s="413"/>
      <c r="M3318" s="413"/>
      <c r="N3318" s="421"/>
      <c r="O3318" s="421"/>
      <c r="P3318" s="414"/>
      <c r="Q3318" s="413"/>
      <c r="R3318" s="413"/>
      <c r="S3318" s="413"/>
      <c r="T3318" s="413"/>
      <c r="U3318" s="412"/>
      <c r="V3318" s="412"/>
      <c r="W3318" s="413"/>
      <c r="X3318" s="413"/>
      <c r="Y3318" s="413"/>
      <c r="Z3318" s="412"/>
      <c r="AA3318" s="412"/>
      <c r="AB3318" s="422"/>
      <c r="AC3318" s="412"/>
      <c r="AD3318" s="412"/>
      <c r="AE3318" s="412"/>
      <c r="AF3318" s="412"/>
      <c r="AG3318" s="412"/>
      <c r="AH3318" s="412"/>
      <c r="AI3318" s="413"/>
    </row>
    <row r="3319" spans="1:35">
      <c r="A3319" s="413"/>
      <c r="B3319" s="413"/>
      <c r="C3319" s="426"/>
      <c r="D3319" s="413"/>
      <c r="E3319" s="413"/>
      <c r="F3319" s="413"/>
      <c r="G3319" s="419"/>
      <c r="H3319" s="419"/>
      <c r="I3319" s="413"/>
      <c r="J3319" s="420"/>
      <c r="K3319" s="413"/>
      <c r="L3319" s="413"/>
      <c r="M3319" s="413"/>
      <c r="N3319" s="421"/>
      <c r="O3319" s="421"/>
      <c r="P3319" s="414"/>
      <c r="Q3319" s="413"/>
      <c r="R3319" s="412"/>
      <c r="S3319" s="413"/>
      <c r="T3319" s="413"/>
      <c r="U3319" s="412"/>
      <c r="V3319" s="412"/>
      <c r="W3319" s="413"/>
      <c r="X3319" s="413"/>
      <c r="Y3319" s="413"/>
      <c r="Z3319" s="412"/>
      <c r="AA3319" s="412"/>
      <c r="AB3319" s="422"/>
      <c r="AC3319" s="412"/>
      <c r="AD3319" s="412"/>
      <c r="AE3319" s="412"/>
      <c r="AF3319" s="412"/>
      <c r="AG3319" s="412"/>
      <c r="AH3319" s="412"/>
      <c r="AI3319" s="413"/>
    </row>
    <row r="3320" spans="1:35">
      <c r="A3320" s="413"/>
      <c r="B3320" s="413"/>
      <c r="C3320" s="426"/>
      <c r="D3320" s="413"/>
      <c r="E3320" s="413"/>
      <c r="F3320" s="413"/>
      <c r="G3320" s="419"/>
      <c r="H3320" s="419"/>
      <c r="I3320" s="413"/>
      <c r="J3320" s="420"/>
      <c r="K3320" s="413"/>
      <c r="L3320" s="413"/>
      <c r="M3320" s="413"/>
      <c r="N3320" s="421"/>
      <c r="O3320" s="421"/>
      <c r="P3320" s="414"/>
      <c r="Q3320" s="413"/>
      <c r="R3320" s="413"/>
      <c r="S3320" s="413"/>
      <c r="T3320" s="413"/>
      <c r="U3320" s="412"/>
      <c r="V3320" s="412"/>
      <c r="W3320" s="413"/>
      <c r="X3320" s="413"/>
      <c r="Y3320" s="413"/>
      <c r="Z3320" s="412"/>
      <c r="AA3320" s="412"/>
      <c r="AB3320" s="422"/>
      <c r="AC3320" s="412"/>
      <c r="AD3320" s="412"/>
      <c r="AE3320" s="412"/>
      <c r="AF3320" s="412"/>
      <c r="AG3320" s="412"/>
      <c r="AH3320" s="412"/>
      <c r="AI3320" s="413"/>
    </row>
    <row r="3321" spans="1:35">
      <c r="A3321" s="413"/>
      <c r="B3321" s="413"/>
      <c r="C3321" s="426"/>
      <c r="D3321" s="413"/>
      <c r="E3321" s="413"/>
      <c r="F3321" s="413"/>
      <c r="G3321" s="419"/>
      <c r="H3321" s="419"/>
      <c r="I3321" s="413"/>
      <c r="J3321" s="420"/>
      <c r="K3321" s="413"/>
      <c r="L3321" s="413"/>
      <c r="M3321" s="413"/>
      <c r="N3321" s="421"/>
      <c r="O3321" s="421"/>
      <c r="P3321" s="414"/>
      <c r="Q3321" s="413"/>
      <c r="R3321" s="412"/>
      <c r="S3321" s="413"/>
      <c r="T3321" s="413"/>
      <c r="U3321" s="412"/>
      <c r="V3321" s="412"/>
      <c r="W3321" s="413"/>
      <c r="X3321" s="413"/>
      <c r="Y3321" s="413"/>
      <c r="Z3321" s="412"/>
      <c r="AA3321" s="412"/>
      <c r="AB3321" s="422"/>
      <c r="AC3321" s="412"/>
      <c r="AD3321" s="412"/>
      <c r="AE3321" s="412"/>
      <c r="AF3321" s="412"/>
      <c r="AG3321" s="412"/>
      <c r="AH3321" s="412"/>
      <c r="AI3321" s="413"/>
    </row>
    <row r="3322" spans="1:35">
      <c r="A3322" s="413"/>
      <c r="B3322" s="413"/>
      <c r="C3322" s="426"/>
      <c r="D3322" s="413"/>
      <c r="E3322" s="413"/>
      <c r="F3322" s="413"/>
      <c r="G3322" s="419"/>
      <c r="H3322" s="419"/>
      <c r="I3322" s="413"/>
      <c r="J3322" s="420"/>
      <c r="K3322" s="413"/>
      <c r="L3322" s="413"/>
      <c r="M3322" s="413"/>
      <c r="N3322" s="421"/>
      <c r="O3322" s="421"/>
      <c r="P3322" s="414"/>
      <c r="Q3322" s="413"/>
      <c r="R3322" s="413"/>
      <c r="S3322" s="413"/>
      <c r="T3322" s="413"/>
      <c r="U3322" s="412"/>
      <c r="V3322" s="412"/>
      <c r="W3322" s="413"/>
      <c r="X3322" s="413"/>
      <c r="Y3322" s="413"/>
      <c r="Z3322" s="412"/>
      <c r="AA3322" s="412"/>
      <c r="AB3322" s="422"/>
      <c r="AC3322" s="412"/>
      <c r="AD3322" s="412"/>
      <c r="AE3322" s="412"/>
      <c r="AF3322" s="412"/>
      <c r="AG3322" s="412"/>
      <c r="AH3322" s="412"/>
      <c r="AI3322" s="413"/>
    </row>
    <row r="3323" spans="1:35">
      <c r="A3323" s="413"/>
      <c r="B3323" s="413"/>
      <c r="C3323" s="426"/>
      <c r="D3323" s="413"/>
      <c r="E3323" s="413"/>
      <c r="F3323" s="413"/>
      <c r="G3323" s="419"/>
      <c r="H3323" s="419"/>
      <c r="I3323" s="413"/>
      <c r="J3323" s="420"/>
      <c r="K3323" s="413"/>
      <c r="L3323" s="413"/>
      <c r="M3323" s="413"/>
      <c r="N3323" s="421"/>
      <c r="O3323" s="421"/>
      <c r="P3323" s="414"/>
      <c r="Q3323" s="413"/>
      <c r="R3323" s="412"/>
      <c r="S3323" s="413"/>
      <c r="T3323" s="413"/>
      <c r="U3323" s="412"/>
      <c r="V3323" s="412"/>
      <c r="W3323" s="413"/>
      <c r="X3323" s="413"/>
      <c r="Y3323" s="413"/>
      <c r="Z3323" s="412"/>
      <c r="AA3323" s="412"/>
      <c r="AB3323" s="422"/>
      <c r="AC3323" s="412"/>
      <c r="AD3323" s="412"/>
      <c r="AE3323" s="412"/>
      <c r="AF3323" s="412"/>
      <c r="AG3323" s="412"/>
      <c r="AH3323" s="412"/>
      <c r="AI3323" s="413"/>
    </row>
    <row r="3324" spans="1:35">
      <c r="A3324" s="413"/>
      <c r="B3324" s="413"/>
      <c r="C3324" s="426"/>
      <c r="D3324" s="413"/>
      <c r="E3324" s="413"/>
      <c r="F3324" s="413"/>
      <c r="G3324" s="419"/>
      <c r="H3324" s="419"/>
      <c r="I3324" s="413"/>
      <c r="J3324" s="420"/>
      <c r="K3324" s="413"/>
      <c r="L3324" s="413"/>
      <c r="M3324" s="413"/>
      <c r="N3324" s="421"/>
      <c r="O3324" s="421"/>
      <c r="P3324" s="414"/>
      <c r="Q3324" s="413"/>
      <c r="R3324" s="413"/>
      <c r="S3324" s="413"/>
      <c r="T3324" s="413"/>
      <c r="U3324" s="412"/>
      <c r="V3324" s="412"/>
      <c r="W3324" s="413"/>
      <c r="X3324" s="413"/>
      <c r="Y3324" s="413"/>
      <c r="Z3324" s="412"/>
      <c r="AA3324" s="412"/>
      <c r="AB3324" s="422"/>
      <c r="AC3324" s="412"/>
      <c r="AD3324" s="412"/>
      <c r="AE3324" s="412"/>
      <c r="AF3324" s="412"/>
      <c r="AG3324" s="412"/>
      <c r="AH3324" s="412"/>
      <c r="AI3324" s="413"/>
    </row>
    <row r="3325" spans="1:35">
      <c r="A3325" s="413"/>
      <c r="B3325" s="413"/>
      <c r="C3325" s="426"/>
      <c r="D3325" s="413"/>
      <c r="E3325" s="413"/>
      <c r="F3325" s="413"/>
      <c r="G3325" s="419"/>
      <c r="H3325" s="419"/>
      <c r="I3325" s="413"/>
      <c r="J3325" s="420"/>
      <c r="K3325" s="413"/>
      <c r="L3325" s="413"/>
      <c r="M3325" s="413"/>
      <c r="N3325" s="421"/>
      <c r="O3325" s="421"/>
      <c r="P3325" s="414"/>
      <c r="Q3325" s="413"/>
      <c r="R3325" s="413"/>
      <c r="S3325" s="413"/>
      <c r="T3325" s="413"/>
      <c r="U3325" s="412"/>
      <c r="V3325" s="412"/>
      <c r="W3325" s="413"/>
      <c r="X3325" s="413"/>
      <c r="Y3325" s="413"/>
      <c r="Z3325" s="413"/>
      <c r="AA3325" s="413"/>
      <c r="AB3325" s="422"/>
      <c r="AC3325" s="413"/>
      <c r="AD3325" s="428"/>
      <c r="AE3325" s="413"/>
      <c r="AF3325" s="412"/>
      <c r="AG3325" s="412"/>
      <c r="AH3325" s="413"/>
      <c r="AI3325" s="413"/>
    </row>
    <row r="3326" spans="1:35">
      <c r="A3326" s="413"/>
      <c r="B3326" s="413"/>
      <c r="C3326" s="426"/>
      <c r="D3326" s="413"/>
      <c r="E3326" s="413"/>
      <c r="F3326" s="413"/>
      <c r="G3326" s="419"/>
      <c r="H3326" s="419"/>
      <c r="I3326" s="413"/>
      <c r="J3326" s="420"/>
      <c r="K3326" s="413"/>
      <c r="L3326" s="413"/>
      <c r="M3326" s="413"/>
      <c r="N3326" s="421"/>
      <c r="O3326" s="421"/>
      <c r="P3326" s="414"/>
      <c r="Q3326" s="413"/>
      <c r="R3326" s="413"/>
      <c r="S3326" s="413"/>
      <c r="T3326" s="413"/>
      <c r="U3326" s="412"/>
      <c r="V3326" s="412"/>
      <c r="W3326" s="413"/>
      <c r="X3326" s="413"/>
      <c r="Y3326" s="413"/>
      <c r="Z3326" s="412"/>
      <c r="AA3326" s="412"/>
      <c r="AB3326" s="422"/>
      <c r="AC3326" s="412"/>
      <c r="AD3326" s="412"/>
      <c r="AE3326" s="412"/>
      <c r="AF3326" s="412"/>
      <c r="AG3326" s="412"/>
      <c r="AH3326" s="412"/>
      <c r="AI3326" s="413"/>
    </row>
    <row r="3327" spans="1:35">
      <c r="A3327" s="413"/>
      <c r="B3327" s="413"/>
      <c r="C3327" s="426"/>
      <c r="D3327" s="413"/>
      <c r="E3327" s="413"/>
      <c r="F3327" s="413"/>
      <c r="G3327" s="419"/>
      <c r="H3327" s="419"/>
      <c r="I3327" s="413"/>
      <c r="J3327" s="420"/>
      <c r="K3327" s="413"/>
      <c r="L3327" s="413"/>
      <c r="M3327" s="413"/>
      <c r="N3327" s="421"/>
      <c r="O3327" s="421"/>
      <c r="P3327" s="414"/>
      <c r="Q3327" s="413"/>
      <c r="R3327" s="412"/>
      <c r="S3327" s="413"/>
      <c r="T3327" s="413"/>
      <c r="U3327" s="412"/>
      <c r="V3327" s="412"/>
      <c r="W3327" s="413"/>
      <c r="X3327" s="413"/>
      <c r="Y3327" s="413"/>
      <c r="Z3327" s="412"/>
      <c r="AA3327" s="412"/>
      <c r="AB3327" s="422"/>
      <c r="AC3327" s="412"/>
      <c r="AD3327" s="412"/>
      <c r="AE3327" s="412"/>
      <c r="AF3327" s="412"/>
      <c r="AG3327" s="412"/>
      <c r="AH3327" s="412"/>
      <c r="AI3327" s="413"/>
    </row>
    <row r="3328" spans="1:35">
      <c r="A3328" s="413"/>
      <c r="B3328" s="413"/>
      <c r="C3328" s="426"/>
      <c r="D3328" s="413"/>
      <c r="E3328" s="413"/>
      <c r="F3328" s="413"/>
      <c r="G3328" s="419"/>
      <c r="H3328" s="419"/>
      <c r="I3328" s="413"/>
      <c r="J3328" s="420"/>
      <c r="K3328" s="413"/>
      <c r="L3328" s="413"/>
      <c r="M3328" s="413"/>
      <c r="N3328" s="421"/>
      <c r="O3328" s="421"/>
      <c r="P3328" s="414"/>
      <c r="Q3328" s="413"/>
      <c r="R3328" s="413"/>
      <c r="S3328" s="413"/>
      <c r="T3328" s="413"/>
      <c r="U3328" s="412"/>
      <c r="V3328" s="412"/>
      <c r="W3328" s="413"/>
      <c r="X3328" s="413"/>
      <c r="Y3328" s="413"/>
      <c r="Z3328" s="412"/>
      <c r="AA3328" s="412"/>
      <c r="AB3328" s="422"/>
      <c r="AC3328" s="412"/>
      <c r="AD3328" s="412"/>
      <c r="AE3328" s="412"/>
      <c r="AF3328" s="412"/>
      <c r="AG3328" s="412"/>
      <c r="AH3328" s="412"/>
      <c r="AI3328" s="413"/>
    </row>
    <row r="3329" spans="1:35">
      <c r="A3329" s="413"/>
      <c r="B3329" s="413"/>
      <c r="C3329" s="426"/>
      <c r="D3329" s="413"/>
      <c r="E3329" s="413"/>
      <c r="F3329" s="413"/>
      <c r="G3329" s="419"/>
      <c r="H3329" s="419"/>
      <c r="I3329" s="413"/>
      <c r="J3329" s="420"/>
      <c r="K3329" s="413"/>
      <c r="L3329" s="413"/>
      <c r="M3329" s="413"/>
      <c r="N3329" s="421"/>
      <c r="O3329" s="421"/>
      <c r="P3329" s="414"/>
      <c r="Q3329" s="413"/>
      <c r="R3329" s="412"/>
      <c r="S3329" s="413"/>
      <c r="T3329" s="413"/>
      <c r="U3329" s="412"/>
      <c r="V3329" s="412"/>
      <c r="W3329" s="413"/>
      <c r="X3329" s="413"/>
      <c r="Y3329" s="413"/>
      <c r="Z3329" s="412"/>
      <c r="AA3329" s="412"/>
      <c r="AB3329" s="422"/>
      <c r="AC3329" s="412"/>
      <c r="AD3329" s="412"/>
      <c r="AE3329" s="412"/>
      <c r="AF3329" s="412"/>
      <c r="AG3329" s="412"/>
      <c r="AH3329" s="412"/>
      <c r="AI3329" s="413"/>
    </row>
    <row r="3330" spans="1:35">
      <c r="A3330" s="413"/>
      <c r="B3330" s="413"/>
      <c r="C3330" s="426"/>
      <c r="D3330" s="413"/>
      <c r="E3330" s="413"/>
      <c r="F3330" s="413"/>
      <c r="G3330" s="419"/>
      <c r="H3330" s="419"/>
      <c r="I3330" s="413"/>
      <c r="J3330" s="420"/>
      <c r="K3330" s="413"/>
      <c r="L3330" s="413"/>
      <c r="M3330" s="413"/>
      <c r="N3330" s="421"/>
      <c r="O3330" s="421"/>
      <c r="P3330" s="414"/>
      <c r="Q3330" s="413"/>
      <c r="R3330" s="413"/>
      <c r="S3330" s="413"/>
      <c r="T3330" s="413"/>
      <c r="U3330" s="412"/>
      <c r="V3330" s="412"/>
      <c r="W3330" s="413"/>
      <c r="X3330" s="413"/>
      <c r="Y3330" s="413"/>
      <c r="Z3330" s="412"/>
      <c r="AA3330" s="412"/>
      <c r="AB3330" s="422"/>
      <c r="AC3330" s="412"/>
      <c r="AD3330" s="412"/>
      <c r="AE3330" s="412"/>
      <c r="AF3330" s="412"/>
      <c r="AG3330" s="412"/>
      <c r="AH3330" s="412"/>
      <c r="AI3330" s="413"/>
    </row>
    <row r="3331" spans="1:35">
      <c r="A3331" s="413"/>
      <c r="B3331" s="413"/>
      <c r="C3331" s="426"/>
      <c r="D3331" s="413"/>
      <c r="E3331" s="413"/>
      <c r="F3331" s="413"/>
      <c r="G3331" s="419"/>
      <c r="H3331" s="419"/>
      <c r="I3331" s="413"/>
      <c r="J3331" s="420"/>
      <c r="K3331" s="413"/>
      <c r="L3331" s="413"/>
      <c r="M3331" s="413"/>
      <c r="N3331" s="421"/>
      <c r="O3331" s="421"/>
      <c r="P3331" s="414"/>
      <c r="Q3331" s="413"/>
      <c r="R3331" s="412"/>
      <c r="S3331" s="413"/>
      <c r="T3331" s="413"/>
      <c r="U3331" s="412"/>
      <c r="V3331" s="412"/>
      <c r="W3331" s="413"/>
      <c r="X3331" s="413"/>
      <c r="Y3331" s="413"/>
      <c r="Z3331" s="412"/>
      <c r="AA3331" s="412"/>
      <c r="AB3331" s="422"/>
      <c r="AC3331" s="412"/>
      <c r="AD3331" s="412"/>
      <c r="AE3331" s="412"/>
      <c r="AF3331" s="412"/>
      <c r="AG3331" s="412"/>
      <c r="AH3331" s="412"/>
      <c r="AI3331" s="413"/>
    </row>
    <row r="3332" spans="1:35">
      <c r="A3332" s="413"/>
      <c r="B3332" s="413"/>
      <c r="C3332" s="426"/>
      <c r="D3332" s="413"/>
      <c r="E3332" s="413"/>
      <c r="F3332" s="413"/>
      <c r="G3332" s="419"/>
      <c r="H3332" s="419"/>
      <c r="I3332" s="413"/>
      <c r="J3332" s="420"/>
      <c r="K3332" s="413"/>
      <c r="L3332" s="413"/>
      <c r="M3332" s="413"/>
      <c r="N3332" s="421"/>
      <c r="O3332" s="421"/>
      <c r="P3332" s="414"/>
      <c r="Q3332" s="413"/>
      <c r="R3332" s="413"/>
      <c r="S3332" s="413"/>
      <c r="T3332" s="413"/>
      <c r="U3332" s="412"/>
      <c r="V3332" s="412"/>
      <c r="W3332" s="413"/>
      <c r="X3332" s="413"/>
      <c r="Y3332" s="413"/>
      <c r="Z3332" s="412"/>
      <c r="AA3332" s="412"/>
      <c r="AB3332" s="422"/>
      <c r="AC3332" s="412"/>
      <c r="AD3332" s="412"/>
      <c r="AE3332" s="412"/>
      <c r="AF3332" s="412"/>
      <c r="AG3332" s="412"/>
      <c r="AH3332" s="412"/>
      <c r="AI3332" s="413"/>
    </row>
    <row r="3333" spans="1:35">
      <c r="A3333" s="413"/>
      <c r="B3333" s="413"/>
      <c r="C3333" s="426"/>
      <c r="D3333" s="413"/>
      <c r="E3333" s="413"/>
      <c r="F3333" s="413"/>
      <c r="G3333" s="419"/>
      <c r="H3333" s="419"/>
      <c r="I3333" s="413"/>
      <c r="J3333" s="420"/>
      <c r="K3333" s="413"/>
      <c r="L3333" s="413"/>
      <c r="M3333" s="413"/>
      <c r="N3333" s="421"/>
      <c r="O3333" s="421"/>
      <c r="P3333" s="414"/>
      <c r="Q3333" s="413"/>
      <c r="R3333" s="412"/>
      <c r="S3333" s="413"/>
      <c r="T3333" s="413"/>
      <c r="U3333" s="412"/>
      <c r="V3333" s="412"/>
      <c r="W3333" s="413"/>
      <c r="X3333" s="413"/>
      <c r="Y3333" s="413"/>
      <c r="Z3333" s="412"/>
      <c r="AA3333" s="412"/>
      <c r="AB3333" s="422"/>
      <c r="AC3333" s="412"/>
      <c r="AD3333" s="412"/>
      <c r="AE3333" s="412"/>
      <c r="AF3333" s="412"/>
      <c r="AG3333" s="412"/>
      <c r="AH3333" s="412"/>
      <c r="AI3333" s="413"/>
    </row>
    <row r="3334" spans="1:35">
      <c r="A3334" s="413"/>
      <c r="B3334" s="413"/>
      <c r="C3334" s="426"/>
      <c r="D3334" s="413"/>
      <c r="E3334" s="413"/>
      <c r="F3334" s="413"/>
      <c r="G3334" s="419"/>
      <c r="H3334" s="419"/>
      <c r="I3334" s="413"/>
      <c r="J3334" s="420"/>
      <c r="K3334" s="413"/>
      <c r="L3334" s="413"/>
      <c r="M3334" s="413"/>
      <c r="N3334" s="421"/>
      <c r="O3334" s="421"/>
      <c r="P3334" s="414"/>
      <c r="Q3334" s="413"/>
      <c r="R3334" s="413"/>
      <c r="S3334" s="413"/>
      <c r="T3334" s="413"/>
      <c r="U3334" s="412"/>
      <c r="V3334" s="412"/>
      <c r="W3334" s="413"/>
      <c r="X3334" s="413"/>
      <c r="Y3334" s="413"/>
      <c r="Z3334" s="412"/>
      <c r="AA3334" s="412"/>
      <c r="AB3334" s="422"/>
      <c r="AC3334" s="412"/>
      <c r="AD3334" s="412"/>
      <c r="AE3334" s="412"/>
      <c r="AF3334" s="412"/>
      <c r="AG3334" s="412"/>
      <c r="AH3334" s="412"/>
      <c r="AI3334" s="413"/>
    </row>
    <row r="3335" spans="1:35">
      <c r="A3335" s="413"/>
      <c r="B3335" s="413"/>
      <c r="C3335" s="426"/>
      <c r="D3335" s="413"/>
      <c r="E3335" s="413"/>
      <c r="F3335" s="413"/>
      <c r="G3335" s="419"/>
      <c r="H3335" s="419"/>
      <c r="I3335" s="413"/>
      <c r="J3335" s="420"/>
      <c r="K3335" s="413"/>
      <c r="L3335" s="413"/>
      <c r="M3335" s="413"/>
      <c r="N3335" s="421"/>
      <c r="O3335" s="421"/>
      <c r="P3335" s="414"/>
      <c r="Q3335" s="413"/>
      <c r="R3335" s="412"/>
      <c r="S3335" s="413"/>
      <c r="T3335" s="413"/>
      <c r="U3335" s="412"/>
      <c r="V3335" s="412"/>
      <c r="W3335" s="413"/>
      <c r="X3335" s="413"/>
      <c r="Y3335" s="413"/>
      <c r="Z3335" s="412"/>
      <c r="AA3335" s="412"/>
      <c r="AB3335" s="422"/>
      <c r="AC3335" s="412"/>
      <c r="AD3335" s="412"/>
      <c r="AE3335" s="412"/>
      <c r="AF3335" s="412"/>
      <c r="AG3335" s="412"/>
      <c r="AH3335" s="412"/>
      <c r="AI3335" s="413"/>
    </row>
    <row r="3336" spans="1:35">
      <c r="A3336" s="413"/>
      <c r="B3336" s="413"/>
      <c r="C3336" s="426"/>
      <c r="D3336" s="413"/>
      <c r="E3336" s="413"/>
      <c r="F3336" s="413"/>
      <c r="G3336" s="419"/>
      <c r="H3336" s="419"/>
      <c r="I3336" s="413"/>
      <c r="J3336" s="420"/>
      <c r="K3336" s="413"/>
      <c r="L3336" s="413"/>
      <c r="M3336" s="413"/>
      <c r="N3336" s="421"/>
      <c r="O3336" s="421"/>
      <c r="P3336" s="414"/>
      <c r="Q3336" s="413"/>
      <c r="R3336" s="413"/>
      <c r="S3336" s="413"/>
      <c r="T3336" s="413"/>
      <c r="U3336" s="412"/>
      <c r="V3336" s="412"/>
      <c r="W3336" s="413"/>
      <c r="X3336" s="413"/>
      <c r="Y3336" s="413"/>
      <c r="Z3336" s="412"/>
      <c r="AA3336" s="412"/>
      <c r="AB3336" s="422"/>
      <c r="AC3336" s="412"/>
      <c r="AD3336" s="412"/>
      <c r="AE3336" s="412"/>
      <c r="AF3336" s="412"/>
      <c r="AG3336" s="412"/>
      <c r="AH3336" s="412"/>
      <c r="AI3336" s="413"/>
    </row>
    <row r="3337" spans="1:35">
      <c r="A3337" s="413"/>
      <c r="B3337" s="413"/>
      <c r="C3337" s="426"/>
      <c r="D3337" s="413"/>
      <c r="E3337" s="413"/>
      <c r="F3337" s="413"/>
      <c r="G3337" s="419"/>
      <c r="H3337" s="419"/>
      <c r="I3337" s="413"/>
      <c r="J3337" s="420"/>
      <c r="K3337" s="413"/>
      <c r="L3337" s="413"/>
      <c r="M3337" s="413"/>
      <c r="N3337" s="421"/>
      <c r="O3337" s="421"/>
      <c r="P3337" s="414"/>
      <c r="Q3337" s="413"/>
      <c r="R3337" s="413"/>
      <c r="S3337" s="413"/>
      <c r="T3337" s="413"/>
      <c r="U3337" s="412"/>
      <c r="V3337" s="412"/>
      <c r="W3337" s="413"/>
      <c r="X3337" s="413"/>
      <c r="Y3337" s="413"/>
      <c r="Z3337" s="413"/>
      <c r="AA3337" s="413"/>
      <c r="AB3337" s="422"/>
      <c r="AC3337" s="413"/>
      <c r="AD3337" s="428"/>
      <c r="AE3337" s="413"/>
      <c r="AF3337" s="412"/>
      <c r="AG3337" s="412"/>
      <c r="AH3337" s="413"/>
      <c r="AI3337" s="413"/>
    </row>
    <row r="3338" spans="1:35">
      <c r="A3338" s="413"/>
      <c r="B3338" s="413"/>
      <c r="C3338" s="426"/>
      <c r="D3338" s="413"/>
      <c r="E3338" s="413"/>
      <c r="F3338" s="413"/>
      <c r="G3338" s="419"/>
      <c r="H3338" s="419"/>
      <c r="I3338" s="413"/>
      <c r="J3338" s="420"/>
      <c r="K3338" s="413"/>
      <c r="L3338" s="413"/>
      <c r="M3338" s="413"/>
      <c r="N3338" s="421"/>
      <c r="O3338" s="421"/>
      <c r="P3338" s="414"/>
      <c r="Q3338" s="413"/>
      <c r="R3338" s="413"/>
      <c r="S3338" s="413"/>
      <c r="T3338" s="413"/>
      <c r="U3338" s="412"/>
      <c r="V3338" s="412"/>
      <c r="W3338" s="413"/>
      <c r="X3338" s="413"/>
      <c r="Y3338" s="413"/>
      <c r="Z3338" s="413"/>
      <c r="AA3338" s="413"/>
      <c r="AB3338" s="422"/>
      <c r="AC3338" s="413"/>
      <c r="AD3338" s="428"/>
      <c r="AE3338" s="413"/>
      <c r="AF3338" s="412"/>
      <c r="AG3338" s="412"/>
      <c r="AH3338" s="413"/>
      <c r="AI3338" s="413"/>
    </row>
    <row r="3339" spans="1:35">
      <c r="A3339" s="413"/>
      <c r="B3339" s="413"/>
      <c r="C3339" s="426"/>
      <c r="D3339" s="413"/>
      <c r="E3339" s="413"/>
      <c r="F3339" s="413"/>
      <c r="G3339" s="419"/>
      <c r="H3339" s="419"/>
      <c r="I3339" s="413"/>
      <c r="J3339" s="420"/>
      <c r="K3339" s="413"/>
      <c r="L3339" s="413"/>
      <c r="M3339" s="413"/>
      <c r="N3339" s="421"/>
      <c r="O3339" s="421"/>
      <c r="P3339" s="414"/>
      <c r="Q3339" s="413"/>
      <c r="R3339" s="413"/>
      <c r="S3339" s="413"/>
      <c r="T3339" s="413"/>
      <c r="U3339" s="412"/>
      <c r="V3339" s="412"/>
      <c r="W3339" s="413"/>
      <c r="X3339" s="413"/>
      <c r="Y3339" s="413"/>
      <c r="Z3339" s="412"/>
      <c r="AA3339" s="412"/>
      <c r="AB3339" s="422"/>
      <c r="AC3339" s="412"/>
      <c r="AD3339" s="412"/>
      <c r="AE3339" s="412"/>
      <c r="AF3339" s="412"/>
      <c r="AG3339" s="412"/>
      <c r="AH3339" s="412"/>
      <c r="AI3339" s="413"/>
    </row>
    <row r="3340" spans="1:35">
      <c r="A3340" s="413"/>
      <c r="B3340" s="413"/>
      <c r="C3340" s="426"/>
      <c r="D3340" s="413"/>
      <c r="E3340" s="413"/>
      <c r="F3340" s="413"/>
      <c r="G3340" s="419"/>
      <c r="H3340" s="419"/>
      <c r="I3340" s="413"/>
      <c r="J3340" s="420"/>
      <c r="K3340" s="413"/>
      <c r="L3340" s="413"/>
      <c r="M3340" s="413"/>
      <c r="N3340" s="421"/>
      <c r="O3340" s="421"/>
      <c r="P3340" s="414"/>
      <c r="Q3340" s="413"/>
      <c r="R3340" s="413"/>
      <c r="S3340" s="413"/>
      <c r="T3340" s="413"/>
      <c r="U3340" s="412"/>
      <c r="V3340" s="412"/>
      <c r="W3340" s="413"/>
      <c r="X3340" s="413"/>
      <c r="Y3340" s="413"/>
      <c r="Z3340" s="412"/>
      <c r="AA3340" s="412"/>
      <c r="AB3340" s="422"/>
      <c r="AC3340" s="412"/>
      <c r="AD3340" s="412"/>
      <c r="AE3340" s="412"/>
      <c r="AF3340" s="412"/>
      <c r="AG3340" s="412"/>
      <c r="AH3340" s="412"/>
      <c r="AI3340" s="413"/>
    </row>
    <row r="3341" spans="1:35">
      <c r="A3341" s="413"/>
      <c r="B3341" s="413"/>
      <c r="C3341" s="426"/>
      <c r="D3341" s="413"/>
      <c r="E3341" s="413"/>
      <c r="F3341" s="413"/>
      <c r="G3341" s="419"/>
      <c r="H3341" s="419"/>
      <c r="I3341" s="413"/>
      <c r="J3341" s="420"/>
      <c r="K3341" s="413"/>
      <c r="L3341" s="413"/>
      <c r="M3341" s="413"/>
      <c r="N3341" s="421"/>
      <c r="O3341" s="421"/>
      <c r="P3341" s="414"/>
      <c r="Q3341" s="413"/>
      <c r="R3341" s="413"/>
      <c r="S3341" s="413"/>
      <c r="T3341" s="413"/>
      <c r="U3341" s="412"/>
      <c r="V3341" s="412"/>
      <c r="W3341" s="413"/>
      <c r="X3341" s="413"/>
      <c r="Y3341" s="413"/>
      <c r="Z3341" s="412"/>
      <c r="AA3341" s="412"/>
      <c r="AB3341" s="422"/>
      <c r="AC3341" s="412"/>
      <c r="AD3341" s="412"/>
      <c r="AE3341" s="412"/>
      <c r="AF3341" s="412"/>
      <c r="AG3341" s="412"/>
      <c r="AH3341" s="412"/>
      <c r="AI3341" s="413"/>
    </row>
    <row r="3342" spans="1:35">
      <c r="A3342" s="413"/>
      <c r="B3342" s="413"/>
      <c r="C3342" s="426"/>
      <c r="D3342" s="413"/>
      <c r="E3342" s="413"/>
      <c r="F3342" s="413"/>
      <c r="G3342" s="419"/>
      <c r="H3342" s="419"/>
      <c r="I3342" s="413"/>
      <c r="J3342" s="420"/>
      <c r="K3342" s="413"/>
      <c r="L3342" s="413"/>
      <c r="M3342" s="413"/>
      <c r="N3342" s="421"/>
      <c r="O3342" s="421"/>
      <c r="P3342" s="414"/>
      <c r="Q3342" s="413"/>
      <c r="R3342" s="413"/>
      <c r="S3342" s="413"/>
      <c r="T3342" s="413"/>
      <c r="U3342" s="412"/>
      <c r="V3342" s="412"/>
      <c r="W3342" s="413"/>
      <c r="X3342" s="413"/>
      <c r="Y3342" s="413"/>
      <c r="Z3342" s="412"/>
      <c r="AA3342" s="412"/>
      <c r="AB3342" s="422"/>
      <c r="AC3342" s="412"/>
      <c r="AD3342" s="412"/>
      <c r="AE3342" s="412"/>
      <c r="AF3342" s="412"/>
      <c r="AG3342" s="412"/>
      <c r="AH3342" s="412"/>
      <c r="AI3342" s="413"/>
    </row>
    <row r="3343" spans="1:35">
      <c r="A3343" s="413"/>
      <c r="B3343" s="413"/>
      <c r="C3343" s="426"/>
      <c r="D3343" s="413"/>
      <c r="E3343" s="413"/>
      <c r="F3343" s="413"/>
      <c r="G3343" s="419"/>
      <c r="H3343" s="419"/>
      <c r="I3343" s="413"/>
      <c r="J3343" s="420"/>
      <c r="K3343" s="413"/>
      <c r="L3343" s="413"/>
      <c r="M3343" s="413"/>
      <c r="N3343" s="421"/>
      <c r="O3343" s="421"/>
      <c r="P3343" s="414"/>
      <c r="Q3343" s="413"/>
      <c r="R3343" s="412"/>
      <c r="S3343" s="413"/>
      <c r="T3343" s="413"/>
      <c r="U3343" s="412"/>
      <c r="V3343" s="412"/>
      <c r="W3343" s="413"/>
      <c r="X3343" s="413"/>
      <c r="Y3343" s="413"/>
      <c r="Z3343" s="412"/>
      <c r="AA3343" s="412"/>
      <c r="AB3343" s="422"/>
      <c r="AC3343" s="412"/>
      <c r="AD3343" s="412"/>
      <c r="AE3343" s="412"/>
      <c r="AF3343" s="412"/>
      <c r="AG3343" s="412"/>
      <c r="AH3343" s="412"/>
      <c r="AI3343" s="413"/>
    </row>
    <row r="3344" spans="1:35">
      <c r="A3344" s="413"/>
      <c r="B3344" s="413"/>
      <c r="C3344" s="426"/>
      <c r="D3344" s="413"/>
      <c r="E3344" s="413"/>
      <c r="F3344" s="413"/>
      <c r="G3344" s="419"/>
      <c r="H3344" s="419"/>
      <c r="I3344" s="413"/>
      <c r="J3344" s="420"/>
      <c r="K3344" s="413"/>
      <c r="L3344" s="413"/>
      <c r="M3344" s="413"/>
      <c r="N3344" s="421"/>
      <c r="O3344" s="421"/>
      <c r="P3344" s="414"/>
      <c r="Q3344" s="413"/>
      <c r="R3344" s="413"/>
      <c r="S3344" s="413"/>
      <c r="T3344" s="413"/>
      <c r="U3344" s="412"/>
      <c r="V3344" s="412"/>
      <c r="W3344" s="413"/>
      <c r="X3344" s="413"/>
      <c r="Y3344" s="413"/>
      <c r="Z3344" s="412"/>
      <c r="AA3344" s="412"/>
      <c r="AB3344" s="422"/>
      <c r="AC3344" s="412"/>
      <c r="AD3344" s="412"/>
      <c r="AE3344" s="412"/>
      <c r="AF3344" s="412"/>
      <c r="AG3344" s="412"/>
      <c r="AH3344" s="412"/>
      <c r="AI3344" s="413"/>
    </row>
    <row r="3345" spans="1:35">
      <c r="A3345" s="413"/>
      <c r="B3345" s="413"/>
      <c r="C3345" s="426"/>
      <c r="D3345" s="413"/>
      <c r="E3345" s="413"/>
      <c r="F3345" s="413"/>
      <c r="G3345" s="419"/>
      <c r="H3345" s="419"/>
      <c r="I3345" s="413"/>
      <c r="J3345" s="420"/>
      <c r="K3345" s="413"/>
      <c r="L3345" s="413"/>
      <c r="M3345" s="413"/>
      <c r="N3345" s="421"/>
      <c r="O3345" s="421"/>
      <c r="P3345" s="414"/>
      <c r="Q3345" s="413"/>
      <c r="R3345" s="412"/>
      <c r="S3345" s="413"/>
      <c r="T3345" s="413"/>
      <c r="U3345" s="412"/>
      <c r="V3345" s="412"/>
      <c r="W3345" s="413"/>
      <c r="X3345" s="413"/>
      <c r="Y3345" s="413"/>
      <c r="Z3345" s="412"/>
      <c r="AA3345" s="412"/>
      <c r="AB3345" s="422"/>
      <c r="AC3345" s="412"/>
      <c r="AD3345" s="412"/>
      <c r="AE3345" s="412"/>
      <c r="AF3345" s="412"/>
      <c r="AG3345" s="412"/>
      <c r="AH3345" s="412"/>
      <c r="AI3345" s="413"/>
    </row>
    <row r="3346" spans="1:35">
      <c r="A3346" s="413"/>
      <c r="B3346" s="413"/>
      <c r="C3346" s="426"/>
      <c r="D3346" s="413"/>
      <c r="E3346" s="413"/>
      <c r="F3346" s="413"/>
      <c r="G3346" s="419"/>
      <c r="H3346" s="419"/>
      <c r="I3346" s="413"/>
      <c r="J3346" s="420"/>
      <c r="K3346" s="413"/>
      <c r="L3346" s="413"/>
      <c r="M3346" s="413"/>
      <c r="N3346" s="421"/>
      <c r="O3346" s="421"/>
      <c r="P3346" s="414"/>
      <c r="Q3346" s="413"/>
      <c r="R3346" s="413"/>
      <c r="S3346" s="413"/>
      <c r="T3346" s="413"/>
      <c r="U3346" s="412"/>
      <c r="V3346" s="412"/>
      <c r="W3346" s="413"/>
      <c r="X3346" s="413"/>
      <c r="Y3346" s="413"/>
      <c r="Z3346" s="412"/>
      <c r="AA3346" s="412"/>
      <c r="AB3346" s="422"/>
      <c r="AC3346" s="412"/>
      <c r="AD3346" s="412"/>
      <c r="AE3346" s="412"/>
      <c r="AF3346" s="412"/>
      <c r="AG3346" s="412"/>
      <c r="AH3346" s="412"/>
      <c r="AI3346" s="413"/>
    </row>
    <row r="3347" spans="1:35">
      <c r="A3347" s="413"/>
      <c r="B3347" s="413"/>
      <c r="C3347" s="426"/>
      <c r="D3347" s="413"/>
      <c r="E3347" s="413"/>
      <c r="F3347" s="413"/>
      <c r="G3347" s="419"/>
      <c r="H3347" s="419"/>
      <c r="I3347" s="413"/>
      <c r="J3347" s="420"/>
      <c r="K3347" s="413"/>
      <c r="L3347" s="413"/>
      <c r="M3347" s="413"/>
      <c r="N3347" s="421"/>
      <c r="O3347" s="421"/>
      <c r="P3347" s="414"/>
      <c r="Q3347" s="413"/>
      <c r="R3347" s="412"/>
      <c r="S3347" s="413"/>
      <c r="T3347" s="413"/>
      <c r="U3347" s="412"/>
      <c r="V3347" s="412"/>
      <c r="W3347" s="413"/>
      <c r="X3347" s="413"/>
      <c r="Y3347" s="413"/>
      <c r="Z3347" s="412"/>
      <c r="AA3347" s="412"/>
      <c r="AB3347" s="422"/>
      <c r="AC3347" s="412"/>
      <c r="AD3347" s="412"/>
      <c r="AE3347" s="412"/>
      <c r="AF3347" s="412"/>
      <c r="AG3347" s="412"/>
      <c r="AH3347" s="412"/>
      <c r="AI3347" s="413"/>
    </row>
    <row r="3348" spans="1:35">
      <c r="A3348" s="413"/>
      <c r="B3348" s="413"/>
      <c r="C3348" s="426"/>
      <c r="D3348" s="413"/>
      <c r="E3348" s="413"/>
      <c r="F3348" s="413"/>
      <c r="G3348" s="419"/>
      <c r="H3348" s="419"/>
      <c r="I3348" s="413"/>
      <c r="J3348" s="420"/>
      <c r="K3348" s="413"/>
      <c r="L3348" s="413"/>
      <c r="M3348" s="413"/>
      <c r="N3348" s="421"/>
      <c r="O3348" s="421"/>
      <c r="P3348" s="414"/>
      <c r="Q3348" s="413"/>
      <c r="R3348" s="412"/>
      <c r="S3348" s="413"/>
      <c r="T3348" s="413"/>
      <c r="U3348" s="412"/>
      <c r="V3348" s="412"/>
      <c r="W3348" s="413"/>
      <c r="X3348" s="413"/>
      <c r="Y3348" s="413"/>
      <c r="Z3348" s="413"/>
      <c r="AA3348" s="413"/>
      <c r="AB3348" s="422"/>
      <c r="AC3348" s="413"/>
      <c r="AD3348" s="428"/>
      <c r="AE3348" s="413"/>
      <c r="AF3348" s="412"/>
      <c r="AG3348" s="412"/>
      <c r="AH3348" s="413"/>
      <c r="AI3348" s="413"/>
    </row>
    <row r="3349" spans="1:35">
      <c r="A3349" s="413"/>
      <c r="B3349" s="413"/>
      <c r="C3349" s="426"/>
      <c r="D3349" s="413"/>
      <c r="E3349" s="413"/>
      <c r="F3349" s="413"/>
      <c r="G3349" s="419"/>
      <c r="H3349" s="419"/>
      <c r="I3349" s="413"/>
      <c r="J3349" s="420"/>
      <c r="K3349" s="413"/>
      <c r="L3349" s="413"/>
      <c r="M3349" s="413"/>
      <c r="N3349" s="421"/>
      <c r="O3349" s="421"/>
      <c r="P3349" s="414"/>
      <c r="Q3349" s="413"/>
      <c r="R3349" s="413"/>
      <c r="S3349" s="413"/>
      <c r="T3349" s="413"/>
      <c r="U3349" s="412"/>
      <c r="V3349" s="412"/>
      <c r="W3349" s="413"/>
      <c r="X3349" s="413"/>
      <c r="Y3349" s="413"/>
      <c r="Z3349" s="412"/>
      <c r="AA3349" s="412"/>
      <c r="AB3349" s="422"/>
      <c r="AC3349" s="412"/>
      <c r="AD3349" s="412"/>
      <c r="AE3349" s="412"/>
      <c r="AF3349" s="412"/>
      <c r="AG3349" s="412"/>
      <c r="AH3349" s="412"/>
      <c r="AI3349" s="413"/>
    </row>
    <row r="3350" spans="1:35">
      <c r="A3350" s="413"/>
      <c r="B3350" s="413"/>
      <c r="C3350" s="426"/>
      <c r="D3350" s="413"/>
      <c r="E3350" s="413"/>
      <c r="F3350" s="413"/>
      <c r="G3350" s="419"/>
      <c r="H3350" s="419"/>
      <c r="I3350" s="413"/>
      <c r="J3350" s="420"/>
      <c r="K3350" s="413"/>
      <c r="L3350" s="413"/>
      <c r="M3350" s="413"/>
      <c r="N3350" s="421"/>
      <c r="O3350" s="421"/>
      <c r="P3350" s="414"/>
      <c r="Q3350" s="413"/>
      <c r="R3350" s="412"/>
      <c r="S3350" s="413"/>
      <c r="T3350" s="413"/>
      <c r="U3350" s="412"/>
      <c r="V3350" s="412"/>
      <c r="W3350" s="413"/>
      <c r="X3350" s="413"/>
      <c r="Y3350" s="413"/>
      <c r="Z3350" s="412"/>
      <c r="AA3350" s="412"/>
      <c r="AB3350" s="422"/>
      <c r="AC3350" s="412"/>
      <c r="AD3350" s="412"/>
      <c r="AE3350" s="412"/>
      <c r="AF3350" s="412"/>
      <c r="AG3350" s="412"/>
      <c r="AH3350" s="412"/>
      <c r="AI3350" s="413"/>
    </row>
    <row r="3351" spans="1:35">
      <c r="A3351" s="413"/>
      <c r="B3351" s="413"/>
      <c r="C3351" s="426"/>
      <c r="D3351" s="413"/>
      <c r="E3351" s="413"/>
      <c r="F3351" s="413"/>
      <c r="G3351" s="419"/>
      <c r="H3351" s="419"/>
      <c r="I3351" s="413"/>
      <c r="J3351" s="420"/>
      <c r="K3351" s="413"/>
      <c r="L3351" s="413"/>
      <c r="M3351" s="413"/>
      <c r="N3351" s="421"/>
      <c r="O3351" s="421"/>
      <c r="P3351" s="414"/>
      <c r="Q3351" s="413"/>
      <c r="R3351" s="413"/>
      <c r="S3351" s="413"/>
      <c r="T3351" s="413"/>
      <c r="U3351" s="412"/>
      <c r="V3351" s="412"/>
      <c r="W3351" s="413"/>
      <c r="X3351" s="413"/>
      <c r="Y3351" s="413"/>
      <c r="Z3351" s="412"/>
      <c r="AA3351" s="412"/>
      <c r="AB3351" s="422"/>
      <c r="AC3351" s="412"/>
      <c r="AD3351" s="412"/>
      <c r="AE3351" s="412"/>
      <c r="AF3351" s="412"/>
      <c r="AG3351" s="412"/>
      <c r="AH3351" s="412"/>
      <c r="AI3351" s="413"/>
    </row>
    <row r="3352" spans="1:35">
      <c r="A3352" s="413"/>
      <c r="B3352" s="413"/>
      <c r="C3352" s="426"/>
      <c r="D3352" s="413"/>
      <c r="E3352" s="413"/>
      <c r="F3352" s="413"/>
      <c r="G3352" s="419"/>
      <c r="H3352" s="419"/>
      <c r="I3352" s="413"/>
      <c r="J3352" s="420"/>
      <c r="K3352" s="413"/>
      <c r="L3352" s="413"/>
      <c r="M3352" s="413"/>
      <c r="N3352" s="421"/>
      <c r="O3352" s="421"/>
      <c r="P3352" s="414"/>
      <c r="Q3352" s="413"/>
      <c r="R3352" s="413"/>
      <c r="S3352" s="413"/>
      <c r="T3352" s="413"/>
      <c r="U3352" s="412"/>
      <c r="V3352" s="412"/>
      <c r="W3352" s="413"/>
      <c r="X3352" s="413"/>
      <c r="Y3352" s="413"/>
      <c r="Z3352" s="413"/>
      <c r="AA3352" s="413"/>
      <c r="AB3352" s="422"/>
      <c r="AC3352" s="413"/>
      <c r="AD3352" s="428"/>
      <c r="AE3352" s="413"/>
      <c r="AF3352" s="412"/>
      <c r="AG3352" s="412"/>
      <c r="AH3352" s="413"/>
      <c r="AI3352" s="413"/>
    </row>
    <row r="3353" spans="1:35">
      <c r="A3353" s="413"/>
      <c r="B3353" s="413"/>
      <c r="C3353" s="426"/>
      <c r="D3353" s="413"/>
      <c r="E3353" s="413"/>
      <c r="F3353" s="413"/>
      <c r="G3353" s="419"/>
      <c r="H3353" s="419"/>
      <c r="I3353" s="413"/>
      <c r="J3353" s="420"/>
      <c r="K3353" s="413"/>
      <c r="L3353" s="413"/>
      <c r="M3353" s="413"/>
      <c r="N3353" s="421"/>
      <c r="O3353" s="421"/>
      <c r="P3353" s="414"/>
      <c r="Q3353" s="413"/>
      <c r="R3353" s="413"/>
      <c r="S3353" s="413"/>
      <c r="T3353" s="413"/>
      <c r="U3353" s="412"/>
      <c r="V3353" s="412"/>
      <c r="W3353" s="413"/>
      <c r="X3353" s="413"/>
      <c r="Y3353" s="413"/>
      <c r="Z3353" s="412"/>
      <c r="AA3353" s="412"/>
      <c r="AB3353" s="422"/>
      <c r="AC3353" s="412"/>
      <c r="AD3353" s="412"/>
      <c r="AE3353" s="412"/>
      <c r="AF3353" s="412"/>
      <c r="AG3353" s="412"/>
      <c r="AH3353" s="412"/>
      <c r="AI3353" s="413"/>
    </row>
    <row r="3354" spans="1:35">
      <c r="A3354" s="413"/>
      <c r="B3354" s="413"/>
      <c r="C3354" s="426"/>
      <c r="D3354" s="413"/>
      <c r="E3354" s="413"/>
      <c r="F3354" s="413"/>
      <c r="G3354" s="419"/>
      <c r="H3354" s="419"/>
      <c r="I3354" s="413"/>
      <c r="J3354" s="420"/>
      <c r="K3354" s="413"/>
      <c r="L3354" s="413"/>
      <c r="M3354" s="413"/>
      <c r="N3354" s="421"/>
      <c r="O3354" s="421"/>
      <c r="P3354" s="414"/>
      <c r="Q3354" s="413"/>
      <c r="R3354" s="412"/>
      <c r="S3354" s="413"/>
      <c r="T3354" s="413"/>
      <c r="U3354" s="412"/>
      <c r="V3354" s="412"/>
      <c r="W3354" s="413"/>
      <c r="X3354" s="413"/>
      <c r="Y3354" s="413"/>
      <c r="Z3354" s="412"/>
      <c r="AA3354" s="412"/>
      <c r="AB3354" s="422"/>
      <c r="AC3354" s="412"/>
      <c r="AD3354" s="412"/>
      <c r="AE3354" s="412"/>
      <c r="AF3354" s="412"/>
      <c r="AG3354" s="412"/>
      <c r="AH3354" s="412"/>
      <c r="AI3354" s="413"/>
    </row>
    <row r="3355" spans="1:35">
      <c r="A3355" s="413"/>
      <c r="B3355" s="413"/>
      <c r="C3355" s="426"/>
      <c r="D3355" s="413"/>
      <c r="E3355" s="423"/>
      <c r="F3355" s="413"/>
      <c r="G3355" s="419"/>
      <c r="H3355" s="419"/>
      <c r="I3355" s="413"/>
      <c r="J3355" s="420"/>
      <c r="K3355" s="413"/>
      <c r="L3355" s="413"/>
      <c r="M3355" s="413"/>
      <c r="N3355" s="421"/>
      <c r="O3355" s="421"/>
      <c r="P3355" s="414"/>
      <c r="Q3355" s="413"/>
      <c r="R3355" s="413"/>
      <c r="S3355" s="413"/>
      <c r="T3355" s="413"/>
      <c r="U3355" s="412"/>
      <c r="V3355" s="412"/>
      <c r="W3355" s="413"/>
      <c r="X3355" s="413"/>
      <c r="Y3355" s="413"/>
      <c r="Z3355" s="412"/>
      <c r="AA3355" s="412"/>
      <c r="AB3355" s="422"/>
      <c r="AC3355" s="412"/>
      <c r="AD3355" s="412"/>
      <c r="AE3355" s="412"/>
      <c r="AF3355" s="412"/>
      <c r="AG3355" s="412"/>
      <c r="AH3355" s="412"/>
      <c r="AI3355" s="413"/>
    </row>
    <row r="3356" spans="1:35">
      <c r="A3356" s="413"/>
      <c r="B3356" s="413"/>
      <c r="C3356" s="426"/>
      <c r="D3356" s="413"/>
      <c r="E3356" s="423"/>
      <c r="F3356" s="413"/>
      <c r="G3356" s="419"/>
      <c r="H3356" s="419"/>
      <c r="I3356" s="413"/>
      <c r="J3356" s="420"/>
      <c r="K3356" s="413"/>
      <c r="L3356" s="413"/>
      <c r="M3356" s="413"/>
      <c r="N3356" s="421"/>
      <c r="O3356" s="421"/>
      <c r="P3356" s="414"/>
      <c r="Q3356" s="413"/>
      <c r="R3356" s="413"/>
      <c r="S3356" s="413"/>
      <c r="T3356" s="413"/>
      <c r="U3356" s="412"/>
      <c r="V3356" s="412"/>
      <c r="W3356" s="413"/>
      <c r="X3356" s="413"/>
      <c r="Y3356" s="413"/>
      <c r="Z3356" s="413"/>
      <c r="AA3356" s="413"/>
      <c r="AB3356" s="422"/>
      <c r="AC3356" s="413"/>
      <c r="AD3356" s="428"/>
      <c r="AE3356" s="413"/>
      <c r="AF3356" s="412"/>
      <c r="AG3356" s="412"/>
      <c r="AH3356" s="413"/>
      <c r="AI3356" s="413"/>
    </row>
    <row r="3357" spans="1:35">
      <c r="A3357" s="413"/>
      <c r="B3357" s="413"/>
      <c r="C3357" s="426"/>
      <c r="D3357" s="413"/>
      <c r="E3357" s="423"/>
      <c r="F3357" s="413"/>
      <c r="G3357" s="419"/>
      <c r="H3357" s="419"/>
      <c r="I3357" s="413"/>
      <c r="J3357" s="420"/>
      <c r="K3357" s="413"/>
      <c r="L3357" s="413"/>
      <c r="M3357" s="413"/>
      <c r="N3357" s="421"/>
      <c r="O3357" s="421"/>
      <c r="P3357" s="414"/>
      <c r="Q3357" s="413"/>
      <c r="R3357" s="413"/>
      <c r="S3357" s="413"/>
      <c r="T3357" s="413"/>
      <c r="U3357" s="412"/>
      <c r="V3357" s="412"/>
      <c r="W3357" s="413"/>
      <c r="X3357" s="413"/>
      <c r="Y3357" s="413"/>
      <c r="Z3357" s="412"/>
      <c r="AA3357" s="412"/>
      <c r="AB3357" s="422"/>
      <c r="AC3357" s="412"/>
      <c r="AD3357" s="412"/>
      <c r="AE3357" s="412"/>
      <c r="AF3357" s="412"/>
      <c r="AG3357" s="412"/>
      <c r="AH3357" s="412"/>
      <c r="AI3357" s="413"/>
    </row>
    <row r="3358" spans="1:35">
      <c r="A3358" s="413"/>
      <c r="B3358" s="413"/>
      <c r="C3358" s="426"/>
      <c r="D3358" s="413"/>
      <c r="E3358" s="423"/>
      <c r="F3358" s="413"/>
      <c r="G3358" s="419"/>
      <c r="H3358" s="419"/>
      <c r="I3358" s="413"/>
      <c r="J3358" s="420"/>
      <c r="K3358" s="413"/>
      <c r="L3358" s="413"/>
      <c r="M3358" s="413"/>
      <c r="N3358" s="421"/>
      <c r="O3358" s="421"/>
      <c r="P3358" s="414"/>
      <c r="Q3358" s="413"/>
      <c r="R3358" s="413"/>
      <c r="S3358" s="413"/>
      <c r="T3358" s="413"/>
      <c r="U3358" s="412"/>
      <c r="V3358" s="412"/>
      <c r="W3358" s="413"/>
      <c r="X3358" s="413"/>
      <c r="Y3358" s="413"/>
      <c r="Z3358" s="412"/>
      <c r="AA3358" s="412"/>
      <c r="AB3358" s="422"/>
      <c r="AC3358" s="412"/>
      <c r="AD3358" s="412"/>
      <c r="AE3358" s="412"/>
      <c r="AF3358" s="412"/>
      <c r="AG3358" s="412"/>
      <c r="AH3358" s="412"/>
      <c r="AI3358" s="413"/>
    </row>
    <row r="3359" spans="1:35">
      <c r="A3359" s="413"/>
      <c r="B3359" s="413"/>
      <c r="C3359" s="426"/>
      <c r="D3359" s="413"/>
      <c r="E3359" s="423"/>
      <c r="F3359" s="413"/>
      <c r="G3359" s="419"/>
      <c r="H3359" s="419"/>
      <c r="I3359" s="413"/>
      <c r="J3359" s="420"/>
      <c r="K3359" s="413"/>
      <c r="L3359" s="413"/>
      <c r="M3359" s="413"/>
      <c r="N3359" s="421"/>
      <c r="O3359" s="421"/>
      <c r="P3359" s="414"/>
      <c r="Q3359" s="413"/>
      <c r="R3359" s="412"/>
      <c r="S3359" s="413"/>
      <c r="T3359" s="413"/>
      <c r="U3359" s="412"/>
      <c r="V3359" s="412"/>
      <c r="W3359" s="413"/>
      <c r="X3359" s="413"/>
      <c r="Y3359" s="413"/>
      <c r="Z3359" s="412"/>
      <c r="AA3359" s="412"/>
      <c r="AB3359" s="422"/>
      <c r="AC3359" s="412"/>
      <c r="AD3359" s="412"/>
      <c r="AE3359" s="412"/>
      <c r="AF3359" s="412"/>
      <c r="AG3359" s="412"/>
      <c r="AH3359" s="412"/>
      <c r="AI3359" s="413"/>
    </row>
    <row r="3360" spans="1:35">
      <c r="A3360" s="413"/>
      <c r="B3360" s="413"/>
      <c r="C3360" s="426"/>
      <c r="D3360" s="413"/>
      <c r="E3360" s="413"/>
      <c r="F3360" s="413"/>
      <c r="G3360" s="419"/>
      <c r="H3360" s="419"/>
      <c r="I3360" s="413"/>
      <c r="J3360" s="420"/>
      <c r="K3360" s="413"/>
      <c r="L3360" s="413"/>
      <c r="M3360" s="413"/>
      <c r="N3360" s="421"/>
      <c r="O3360" s="421"/>
      <c r="P3360" s="414"/>
      <c r="Q3360" s="413"/>
      <c r="R3360" s="413"/>
      <c r="S3360" s="413"/>
      <c r="T3360" s="413"/>
      <c r="U3360" s="412"/>
      <c r="V3360" s="412"/>
      <c r="W3360" s="413"/>
      <c r="X3360" s="413"/>
      <c r="Y3360" s="413"/>
      <c r="Z3360" s="412"/>
      <c r="AA3360" s="412"/>
      <c r="AB3360" s="422"/>
      <c r="AC3360" s="412"/>
      <c r="AD3360" s="412"/>
      <c r="AE3360" s="412"/>
      <c r="AF3360" s="412"/>
      <c r="AG3360" s="412"/>
      <c r="AH3360" s="412"/>
      <c r="AI3360" s="413"/>
    </row>
    <row r="3361" spans="1:35">
      <c r="A3361" s="413"/>
      <c r="B3361" s="413"/>
      <c r="C3361" s="426"/>
      <c r="D3361" s="413"/>
      <c r="E3361" s="413"/>
      <c r="F3361" s="413"/>
      <c r="G3361" s="419"/>
      <c r="H3361" s="419"/>
      <c r="I3361" s="413"/>
      <c r="J3361" s="420"/>
      <c r="K3361" s="413"/>
      <c r="L3361" s="413"/>
      <c r="M3361" s="413"/>
      <c r="N3361" s="421"/>
      <c r="O3361" s="421"/>
      <c r="P3361" s="414"/>
      <c r="Q3361" s="413"/>
      <c r="R3361" s="413"/>
      <c r="S3361" s="413"/>
      <c r="T3361" s="413"/>
      <c r="U3361" s="412"/>
      <c r="V3361" s="412"/>
      <c r="W3361" s="413"/>
      <c r="X3361" s="413"/>
      <c r="Y3361" s="413"/>
      <c r="Z3361" s="413"/>
      <c r="AA3361" s="413"/>
      <c r="AB3361" s="422"/>
      <c r="AC3361" s="413"/>
      <c r="AD3361" s="428"/>
      <c r="AE3361" s="413"/>
      <c r="AF3361" s="412"/>
      <c r="AG3361" s="412"/>
      <c r="AH3361" s="413"/>
      <c r="AI3361" s="413"/>
    </row>
    <row r="3362" spans="1:35">
      <c r="A3362" s="413"/>
      <c r="B3362" s="413"/>
      <c r="C3362" s="426"/>
      <c r="D3362" s="413"/>
      <c r="E3362" s="413"/>
      <c r="F3362" s="413"/>
      <c r="G3362" s="419"/>
      <c r="H3362" s="419"/>
      <c r="I3362" s="413"/>
      <c r="J3362" s="420"/>
      <c r="K3362" s="413"/>
      <c r="L3362" s="413"/>
      <c r="M3362" s="413"/>
      <c r="N3362" s="421"/>
      <c r="O3362" s="421"/>
      <c r="P3362" s="414"/>
      <c r="Q3362" s="413"/>
      <c r="R3362" s="413"/>
      <c r="S3362" s="413"/>
      <c r="T3362" s="413"/>
      <c r="U3362" s="412"/>
      <c r="V3362" s="412"/>
      <c r="W3362" s="413"/>
      <c r="X3362" s="413"/>
      <c r="Y3362" s="413"/>
      <c r="Z3362" s="412"/>
      <c r="AA3362" s="412"/>
      <c r="AB3362" s="422"/>
      <c r="AC3362" s="412"/>
      <c r="AD3362" s="412"/>
      <c r="AE3362" s="412"/>
      <c r="AF3362" s="412"/>
      <c r="AG3362" s="412"/>
      <c r="AH3362" s="412"/>
      <c r="AI3362" s="413"/>
    </row>
    <row r="3363" spans="1:35">
      <c r="A3363" s="413"/>
      <c r="B3363" s="413"/>
      <c r="C3363" s="426"/>
      <c r="D3363" s="413"/>
      <c r="E3363" s="413"/>
      <c r="F3363" s="413"/>
      <c r="G3363" s="419"/>
      <c r="H3363" s="419"/>
      <c r="I3363" s="413"/>
      <c r="J3363" s="420"/>
      <c r="K3363" s="413"/>
      <c r="L3363" s="413"/>
      <c r="M3363" s="413"/>
      <c r="N3363" s="421"/>
      <c r="O3363" s="421"/>
      <c r="P3363" s="414"/>
      <c r="Q3363" s="413"/>
      <c r="R3363" s="412"/>
      <c r="S3363" s="413"/>
      <c r="T3363" s="413"/>
      <c r="U3363" s="412"/>
      <c r="V3363" s="412"/>
      <c r="W3363" s="413"/>
      <c r="X3363" s="413"/>
      <c r="Y3363" s="413"/>
      <c r="Z3363" s="412"/>
      <c r="AA3363" s="412"/>
      <c r="AB3363" s="422"/>
      <c r="AC3363" s="412"/>
      <c r="AD3363" s="412"/>
      <c r="AE3363" s="412"/>
      <c r="AF3363" s="412"/>
      <c r="AG3363" s="412"/>
      <c r="AH3363" s="412"/>
      <c r="AI3363" s="413"/>
    </row>
    <row r="3364" spans="1:35">
      <c r="A3364" s="413"/>
      <c r="B3364" s="413"/>
      <c r="C3364" s="426"/>
      <c r="D3364" s="413"/>
      <c r="E3364" s="413"/>
      <c r="F3364" s="413"/>
      <c r="G3364" s="419"/>
      <c r="H3364" s="419"/>
      <c r="I3364" s="413"/>
      <c r="J3364" s="420"/>
      <c r="K3364" s="413"/>
      <c r="L3364" s="413"/>
      <c r="M3364" s="413"/>
      <c r="N3364" s="421"/>
      <c r="O3364" s="421"/>
      <c r="P3364" s="414"/>
      <c r="Q3364" s="413"/>
      <c r="R3364" s="413"/>
      <c r="S3364" s="413"/>
      <c r="T3364" s="413"/>
      <c r="U3364" s="412"/>
      <c r="V3364" s="412"/>
      <c r="W3364" s="413"/>
      <c r="X3364" s="413"/>
      <c r="Y3364" s="413"/>
      <c r="Z3364" s="412"/>
      <c r="AA3364" s="412"/>
      <c r="AB3364" s="422"/>
      <c r="AC3364" s="412"/>
      <c r="AD3364" s="412"/>
      <c r="AE3364" s="412"/>
      <c r="AF3364" s="412"/>
      <c r="AG3364" s="412"/>
      <c r="AH3364" s="412"/>
      <c r="AI3364" s="413"/>
    </row>
    <row r="3365" spans="1:35">
      <c r="A3365" s="413"/>
      <c r="B3365" s="413"/>
      <c r="C3365" s="426"/>
      <c r="D3365" s="413"/>
      <c r="E3365" s="413"/>
      <c r="F3365" s="413"/>
      <c r="G3365" s="419"/>
      <c r="H3365" s="419"/>
      <c r="I3365" s="413"/>
      <c r="J3365" s="420"/>
      <c r="K3365" s="413"/>
      <c r="L3365" s="413"/>
      <c r="M3365" s="413"/>
      <c r="N3365" s="421"/>
      <c r="O3365" s="421"/>
      <c r="P3365" s="414"/>
      <c r="Q3365" s="413"/>
      <c r="R3365" s="413"/>
      <c r="S3365" s="413"/>
      <c r="T3365" s="413"/>
      <c r="U3365" s="412"/>
      <c r="V3365" s="412"/>
      <c r="W3365" s="413"/>
      <c r="X3365" s="413"/>
      <c r="Y3365" s="413"/>
      <c r="Z3365" s="413"/>
      <c r="AA3365" s="413"/>
      <c r="AB3365" s="422"/>
      <c r="AC3365" s="413"/>
      <c r="AD3365" s="428"/>
      <c r="AE3365" s="413"/>
      <c r="AF3365" s="412"/>
      <c r="AG3365" s="412"/>
      <c r="AH3365" s="413"/>
      <c r="AI3365" s="413"/>
    </row>
    <row r="3366" spans="1:35">
      <c r="A3366" s="413"/>
      <c r="B3366" s="413"/>
      <c r="C3366" s="426"/>
      <c r="D3366" s="413"/>
      <c r="E3366" s="413"/>
      <c r="F3366" s="413"/>
      <c r="G3366" s="419"/>
      <c r="H3366" s="419"/>
      <c r="I3366" s="413"/>
      <c r="J3366" s="420"/>
      <c r="K3366" s="413"/>
      <c r="L3366" s="413"/>
      <c r="M3366" s="413"/>
      <c r="N3366" s="421"/>
      <c r="O3366" s="421"/>
      <c r="P3366" s="414"/>
      <c r="Q3366" s="413"/>
      <c r="R3366" s="413"/>
      <c r="S3366" s="413"/>
      <c r="T3366" s="413"/>
      <c r="U3366" s="412"/>
      <c r="V3366" s="412"/>
      <c r="W3366" s="413"/>
      <c r="X3366" s="413"/>
      <c r="Y3366" s="413"/>
      <c r="Z3366" s="412"/>
      <c r="AA3366" s="412"/>
      <c r="AB3366" s="422"/>
      <c r="AC3366" s="412"/>
      <c r="AD3366" s="412"/>
      <c r="AE3366" s="412"/>
      <c r="AF3366" s="412"/>
      <c r="AG3366" s="412"/>
      <c r="AH3366" s="412"/>
      <c r="AI3366" s="413"/>
    </row>
    <row r="3367" spans="1:35">
      <c r="A3367" s="413"/>
      <c r="B3367" s="413"/>
      <c r="C3367" s="426"/>
      <c r="D3367" s="413"/>
      <c r="E3367" s="413"/>
      <c r="F3367" s="413"/>
      <c r="G3367" s="419"/>
      <c r="H3367" s="419"/>
      <c r="I3367" s="413"/>
      <c r="J3367" s="420"/>
      <c r="K3367" s="413"/>
      <c r="L3367" s="413"/>
      <c r="M3367" s="413"/>
      <c r="N3367" s="421"/>
      <c r="O3367" s="421"/>
      <c r="P3367" s="414"/>
      <c r="Q3367" s="413"/>
      <c r="R3367" s="412"/>
      <c r="S3367" s="413"/>
      <c r="T3367" s="413"/>
      <c r="U3367" s="412"/>
      <c r="V3367" s="412"/>
      <c r="W3367" s="413"/>
      <c r="X3367" s="413"/>
      <c r="Y3367" s="413"/>
      <c r="Z3367" s="412"/>
      <c r="AA3367" s="412"/>
      <c r="AB3367" s="422"/>
      <c r="AC3367" s="412"/>
      <c r="AD3367" s="412"/>
      <c r="AE3367" s="412"/>
      <c r="AF3367" s="412"/>
      <c r="AG3367" s="412"/>
      <c r="AH3367" s="412"/>
      <c r="AI3367" s="413"/>
    </row>
    <row r="3368" spans="1:35">
      <c r="A3368" s="413"/>
      <c r="B3368" s="413"/>
      <c r="C3368" s="426"/>
      <c r="D3368" s="413"/>
      <c r="E3368" s="423"/>
      <c r="F3368" s="413"/>
      <c r="G3368" s="419"/>
      <c r="H3368" s="419"/>
      <c r="I3368" s="413"/>
      <c r="J3368" s="420"/>
      <c r="K3368" s="413"/>
      <c r="L3368" s="413"/>
      <c r="M3368" s="413"/>
      <c r="N3368" s="421"/>
      <c r="O3368" s="421"/>
      <c r="P3368" s="414"/>
      <c r="Q3368" s="413"/>
      <c r="R3368" s="413"/>
      <c r="S3368" s="413"/>
      <c r="T3368" s="413"/>
      <c r="U3368" s="412"/>
      <c r="V3368" s="412"/>
      <c r="W3368" s="413"/>
      <c r="X3368" s="413"/>
      <c r="Y3368" s="413"/>
      <c r="Z3368" s="413"/>
      <c r="AA3368" s="413"/>
      <c r="AB3368" s="422"/>
      <c r="AC3368" s="413"/>
      <c r="AD3368" s="428"/>
      <c r="AE3368" s="413"/>
      <c r="AF3368" s="412"/>
      <c r="AG3368" s="412"/>
      <c r="AH3368" s="413"/>
      <c r="AI3368" s="413"/>
    </row>
    <row r="3369" spans="1:35">
      <c r="A3369" s="413"/>
      <c r="B3369" s="413"/>
      <c r="C3369" s="426"/>
      <c r="D3369" s="413"/>
      <c r="E3369" s="423"/>
      <c r="F3369" s="413"/>
      <c r="G3369" s="419"/>
      <c r="H3369" s="419"/>
      <c r="I3369" s="413"/>
      <c r="J3369" s="420"/>
      <c r="K3369" s="413"/>
      <c r="L3369" s="413"/>
      <c r="M3369" s="413"/>
      <c r="N3369" s="421"/>
      <c r="O3369" s="421"/>
      <c r="P3369" s="414"/>
      <c r="Q3369" s="413"/>
      <c r="R3369" s="413"/>
      <c r="S3369" s="413"/>
      <c r="T3369" s="413"/>
      <c r="U3369" s="412"/>
      <c r="V3369" s="412"/>
      <c r="W3369" s="413"/>
      <c r="X3369" s="413"/>
      <c r="Y3369" s="413"/>
      <c r="Z3369" s="412"/>
      <c r="AA3369" s="412"/>
      <c r="AB3369" s="422"/>
      <c r="AC3369" s="412"/>
      <c r="AD3369" s="412"/>
      <c r="AE3369" s="412"/>
      <c r="AF3369" s="412"/>
      <c r="AG3369" s="412"/>
      <c r="AH3369" s="412"/>
      <c r="AI3369" s="413"/>
    </row>
    <row r="3370" spans="1:35">
      <c r="A3370" s="413"/>
      <c r="B3370" s="413"/>
      <c r="C3370" s="426"/>
      <c r="D3370" s="413"/>
      <c r="E3370" s="423"/>
      <c r="F3370" s="413"/>
      <c r="G3370" s="419"/>
      <c r="H3370" s="419"/>
      <c r="I3370" s="413"/>
      <c r="J3370" s="420"/>
      <c r="K3370" s="413"/>
      <c r="L3370" s="413"/>
      <c r="M3370" s="413"/>
      <c r="N3370" s="421"/>
      <c r="O3370" s="421"/>
      <c r="P3370" s="414"/>
      <c r="Q3370" s="413"/>
      <c r="R3370" s="413"/>
      <c r="S3370" s="413"/>
      <c r="T3370" s="413"/>
      <c r="U3370" s="412"/>
      <c r="V3370" s="412"/>
      <c r="W3370" s="413"/>
      <c r="X3370" s="413"/>
      <c r="Y3370" s="413"/>
      <c r="Z3370" s="412"/>
      <c r="AA3370" s="412"/>
      <c r="AB3370" s="422"/>
      <c r="AC3370" s="412"/>
      <c r="AD3370" s="412"/>
      <c r="AE3370" s="412"/>
      <c r="AF3370" s="412"/>
      <c r="AG3370" s="412"/>
      <c r="AH3370" s="412"/>
      <c r="AI3370" s="413"/>
    </row>
    <row r="3371" spans="1:35">
      <c r="A3371" s="413"/>
      <c r="B3371" s="413"/>
      <c r="C3371" s="426"/>
      <c r="D3371" s="413"/>
      <c r="E3371" s="413"/>
      <c r="F3371" s="413"/>
      <c r="G3371" s="419"/>
      <c r="H3371" s="419"/>
      <c r="I3371" s="413"/>
      <c r="J3371" s="420"/>
      <c r="K3371" s="413"/>
      <c r="L3371" s="413"/>
      <c r="M3371" s="413"/>
      <c r="N3371" s="421"/>
      <c r="O3371" s="421"/>
      <c r="P3371" s="414"/>
      <c r="Q3371" s="413"/>
      <c r="R3371" s="412"/>
      <c r="S3371" s="413"/>
      <c r="T3371" s="413"/>
      <c r="U3371" s="412"/>
      <c r="V3371" s="412"/>
      <c r="W3371" s="413"/>
      <c r="X3371" s="413"/>
      <c r="Y3371" s="413"/>
      <c r="Z3371" s="412"/>
      <c r="AA3371" s="412"/>
      <c r="AB3371" s="422"/>
      <c r="AC3371" s="412"/>
      <c r="AD3371" s="412"/>
      <c r="AE3371" s="412"/>
      <c r="AF3371" s="412"/>
      <c r="AG3371" s="412"/>
      <c r="AH3371" s="412"/>
      <c r="AI3371" s="413"/>
    </row>
    <row r="3372" spans="1:35">
      <c r="A3372" s="413"/>
      <c r="B3372" s="413"/>
      <c r="C3372" s="426"/>
      <c r="D3372" s="413"/>
      <c r="E3372" s="413"/>
      <c r="F3372" s="413"/>
      <c r="G3372" s="419"/>
      <c r="H3372" s="419"/>
      <c r="I3372" s="413"/>
      <c r="J3372" s="420"/>
      <c r="K3372" s="413"/>
      <c r="L3372" s="413"/>
      <c r="M3372" s="413"/>
      <c r="N3372" s="421"/>
      <c r="O3372" s="421"/>
      <c r="P3372" s="414"/>
      <c r="Q3372" s="413"/>
      <c r="R3372" s="413"/>
      <c r="S3372" s="413"/>
      <c r="T3372" s="413"/>
      <c r="U3372" s="412"/>
      <c r="V3372" s="412"/>
      <c r="W3372" s="413"/>
      <c r="X3372" s="413"/>
      <c r="Y3372" s="413"/>
      <c r="Z3372" s="412"/>
      <c r="AA3372" s="412"/>
      <c r="AB3372" s="422"/>
      <c r="AC3372" s="412"/>
      <c r="AD3372" s="412"/>
      <c r="AE3372" s="412"/>
      <c r="AF3372" s="412"/>
      <c r="AG3372" s="412"/>
      <c r="AH3372" s="412"/>
      <c r="AI3372" s="413"/>
    </row>
    <row r="3373" spans="1:35">
      <c r="A3373" s="413"/>
      <c r="B3373" s="413"/>
      <c r="C3373" s="426"/>
      <c r="D3373" s="413"/>
      <c r="E3373" s="413"/>
      <c r="F3373" s="413"/>
      <c r="G3373" s="419"/>
      <c r="H3373" s="419"/>
      <c r="I3373" s="413"/>
      <c r="J3373" s="420"/>
      <c r="K3373" s="413"/>
      <c r="L3373" s="413"/>
      <c r="M3373" s="413"/>
      <c r="N3373" s="421"/>
      <c r="O3373" s="421"/>
      <c r="P3373" s="414"/>
      <c r="Q3373" s="413"/>
      <c r="R3373" s="413"/>
      <c r="S3373" s="413"/>
      <c r="T3373" s="413"/>
      <c r="U3373" s="412"/>
      <c r="V3373" s="412"/>
      <c r="W3373" s="413"/>
      <c r="X3373" s="413"/>
      <c r="Y3373" s="413"/>
      <c r="Z3373" s="412"/>
      <c r="AA3373" s="412"/>
      <c r="AB3373" s="422"/>
      <c r="AC3373" s="412"/>
      <c r="AD3373" s="412"/>
      <c r="AE3373" s="412"/>
      <c r="AF3373" s="412"/>
      <c r="AG3373" s="412"/>
      <c r="AH3373" s="412"/>
      <c r="AI3373" s="413"/>
    </row>
    <row r="3374" spans="1:35">
      <c r="A3374" s="413"/>
      <c r="B3374" s="413"/>
      <c r="C3374" s="426"/>
      <c r="D3374" s="413"/>
      <c r="E3374" s="413"/>
      <c r="F3374" s="413"/>
      <c r="G3374" s="419"/>
      <c r="H3374" s="419"/>
      <c r="I3374" s="413"/>
      <c r="J3374" s="420"/>
      <c r="K3374" s="413"/>
      <c r="L3374" s="413"/>
      <c r="M3374" s="413"/>
      <c r="N3374" s="421"/>
      <c r="O3374" s="421"/>
      <c r="P3374" s="414"/>
      <c r="Q3374" s="413"/>
      <c r="R3374" s="412"/>
      <c r="S3374" s="413"/>
      <c r="T3374" s="413"/>
      <c r="U3374" s="412"/>
      <c r="V3374" s="412"/>
      <c r="W3374" s="413"/>
      <c r="X3374" s="413"/>
      <c r="Y3374" s="413"/>
      <c r="Z3374" s="412"/>
      <c r="AA3374" s="412"/>
      <c r="AB3374" s="422"/>
      <c r="AC3374" s="412"/>
      <c r="AD3374" s="412"/>
      <c r="AE3374" s="412"/>
      <c r="AF3374" s="412"/>
      <c r="AG3374" s="412"/>
      <c r="AH3374" s="412"/>
      <c r="AI3374" s="413"/>
    </row>
    <row r="3375" spans="1:35">
      <c r="A3375" s="413"/>
      <c r="B3375" s="413"/>
      <c r="C3375" s="426"/>
      <c r="D3375" s="413"/>
      <c r="E3375" s="413"/>
      <c r="F3375" s="413"/>
      <c r="G3375" s="419"/>
      <c r="H3375" s="419"/>
      <c r="I3375" s="413"/>
      <c r="J3375" s="420"/>
      <c r="K3375" s="413"/>
      <c r="L3375" s="413"/>
      <c r="M3375" s="413"/>
      <c r="N3375" s="421"/>
      <c r="O3375" s="421"/>
      <c r="P3375" s="414"/>
      <c r="Q3375" s="413"/>
      <c r="R3375" s="413"/>
      <c r="S3375" s="413"/>
      <c r="T3375" s="413"/>
      <c r="U3375" s="412"/>
      <c r="V3375" s="412"/>
      <c r="W3375" s="413"/>
      <c r="X3375" s="413"/>
      <c r="Y3375" s="413"/>
      <c r="Z3375" s="412"/>
      <c r="AA3375" s="412"/>
      <c r="AB3375" s="422"/>
      <c r="AC3375" s="412"/>
      <c r="AD3375" s="412"/>
      <c r="AE3375" s="412"/>
      <c r="AF3375" s="412"/>
      <c r="AG3375" s="412"/>
      <c r="AH3375" s="412"/>
      <c r="AI3375" s="413"/>
    </row>
    <row r="3376" spans="1:35">
      <c r="A3376" s="413"/>
      <c r="B3376" s="413"/>
      <c r="C3376" s="426"/>
      <c r="D3376" s="413"/>
      <c r="E3376" s="413"/>
      <c r="F3376" s="413"/>
      <c r="G3376" s="419"/>
      <c r="H3376" s="419"/>
      <c r="I3376" s="413"/>
      <c r="J3376" s="420"/>
      <c r="K3376" s="413"/>
      <c r="L3376" s="413"/>
      <c r="M3376" s="413"/>
      <c r="N3376" s="421"/>
      <c r="O3376" s="421"/>
      <c r="P3376" s="414"/>
      <c r="Q3376" s="413"/>
      <c r="R3376" s="412"/>
      <c r="S3376" s="413"/>
      <c r="T3376" s="413"/>
      <c r="U3376" s="412"/>
      <c r="V3376" s="412"/>
      <c r="W3376" s="413"/>
      <c r="X3376" s="413"/>
      <c r="Y3376" s="413"/>
      <c r="Z3376" s="412"/>
      <c r="AA3376" s="412"/>
      <c r="AB3376" s="422"/>
      <c r="AC3376" s="412"/>
      <c r="AD3376" s="412"/>
      <c r="AE3376" s="412"/>
      <c r="AF3376" s="412"/>
      <c r="AG3376" s="412"/>
      <c r="AH3376" s="412"/>
      <c r="AI3376" s="413"/>
    </row>
    <row r="3377" spans="1:35">
      <c r="A3377" s="413"/>
      <c r="B3377" s="413"/>
      <c r="C3377" s="426"/>
      <c r="D3377" s="413"/>
      <c r="E3377" s="413"/>
      <c r="F3377" s="413"/>
      <c r="G3377" s="419"/>
      <c r="H3377" s="419"/>
      <c r="I3377" s="413"/>
      <c r="J3377" s="420"/>
      <c r="K3377" s="413"/>
      <c r="L3377" s="413"/>
      <c r="M3377" s="413"/>
      <c r="N3377" s="421"/>
      <c r="O3377" s="421"/>
      <c r="P3377" s="414"/>
      <c r="Q3377" s="413"/>
      <c r="R3377" s="413"/>
      <c r="S3377" s="413"/>
      <c r="T3377" s="413"/>
      <c r="U3377" s="412"/>
      <c r="V3377" s="412"/>
      <c r="W3377" s="413"/>
      <c r="X3377" s="413"/>
      <c r="Y3377" s="413"/>
      <c r="Z3377" s="412"/>
      <c r="AA3377" s="412"/>
      <c r="AB3377" s="422"/>
      <c r="AC3377" s="412"/>
      <c r="AD3377" s="412"/>
      <c r="AE3377" s="412"/>
      <c r="AF3377" s="412"/>
      <c r="AG3377" s="412"/>
      <c r="AH3377" s="412"/>
      <c r="AI3377" s="413"/>
    </row>
    <row r="3378" spans="1:35">
      <c r="A3378" s="413"/>
      <c r="B3378" s="413"/>
      <c r="C3378" s="426"/>
      <c r="D3378" s="413"/>
      <c r="E3378" s="413"/>
      <c r="F3378" s="413"/>
      <c r="G3378" s="419"/>
      <c r="H3378" s="419"/>
      <c r="I3378" s="413"/>
      <c r="J3378" s="420"/>
      <c r="K3378" s="413"/>
      <c r="L3378" s="413"/>
      <c r="M3378" s="413"/>
      <c r="N3378" s="421"/>
      <c r="O3378" s="421"/>
      <c r="P3378" s="414"/>
      <c r="Q3378" s="413"/>
      <c r="R3378" s="412"/>
      <c r="S3378" s="413"/>
      <c r="T3378" s="413"/>
      <c r="U3378" s="412"/>
      <c r="V3378" s="412"/>
      <c r="W3378" s="413"/>
      <c r="X3378" s="413"/>
      <c r="Y3378" s="413"/>
      <c r="Z3378" s="412"/>
      <c r="AA3378" s="412"/>
      <c r="AB3378" s="422"/>
      <c r="AC3378" s="412"/>
      <c r="AD3378" s="412"/>
      <c r="AE3378" s="412"/>
      <c r="AF3378" s="412"/>
      <c r="AG3378" s="412"/>
      <c r="AH3378" s="412"/>
      <c r="AI3378" s="413"/>
    </row>
    <row r="3379" spans="1:35">
      <c r="A3379" s="413"/>
      <c r="B3379" s="413"/>
      <c r="C3379" s="426"/>
      <c r="D3379" s="413"/>
      <c r="E3379" s="413"/>
      <c r="F3379" s="413"/>
      <c r="G3379" s="419"/>
      <c r="H3379" s="419"/>
      <c r="I3379" s="413"/>
      <c r="J3379" s="420"/>
      <c r="K3379" s="413"/>
      <c r="L3379" s="413"/>
      <c r="M3379" s="413"/>
      <c r="N3379" s="421"/>
      <c r="O3379" s="421"/>
      <c r="P3379" s="414"/>
      <c r="Q3379" s="413"/>
      <c r="R3379" s="413"/>
      <c r="S3379" s="413"/>
      <c r="T3379" s="413"/>
      <c r="U3379" s="412"/>
      <c r="V3379" s="412"/>
      <c r="W3379" s="413"/>
      <c r="X3379" s="413"/>
      <c r="Y3379" s="413"/>
      <c r="Z3379" s="412"/>
      <c r="AA3379" s="412"/>
      <c r="AB3379" s="422"/>
      <c r="AC3379" s="412"/>
      <c r="AD3379" s="412"/>
      <c r="AE3379" s="412"/>
      <c r="AF3379" s="412"/>
      <c r="AG3379" s="412"/>
      <c r="AH3379" s="412"/>
      <c r="AI3379" s="413"/>
    </row>
    <row r="3380" spans="1:35">
      <c r="A3380" s="413"/>
      <c r="B3380" s="413"/>
      <c r="C3380" s="426"/>
      <c r="D3380" s="413"/>
      <c r="E3380" s="413"/>
      <c r="F3380" s="413"/>
      <c r="G3380" s="419"/>
      <c r="H3380" s="419"/>
      <c r="I3380" s="413"/>
      <c r="J3380" s="420"/>
      <c r="K3380" s="413"/>
      <c r="L3380" s="413"/>
      <c r="M3380" s="413"/>
      <c r="N3380" s="421"/>
      <c r="O3380" s="421"/>
      <c r="P3380" s="414"/>
      <c r="Q3380" s="413"/>
      <c r="R3380" s="413"/>
      <c r="S3380" s="413"/>
      <c r="T3380" s="413"/>
      <c r="U3380" s="412"/>
      <c r="V3380" s="412"/>
      <c r="W3380" s="413"/>
      <c r="X3380" s="413"/>
      <c r="Y3380" s="413"/>
      <c r="Z3380" s="413"/>
      <c r="AA3380" s="413"/>
      <c r="AB3380" s="422"/>
      <c r="AC3380" s="413"/>
      <c r="AD3380" s="428"/>
      <c r="AE3380" s="413"/>
      <c r="AF3380" s="412"/>
      <c r="AG3380" s="412"/>
      <c r="AH3380" s="413"/>
      <c r="AI3380" s="413"/>
    </row>
    <row r="3381" spans="1:35">
      <c r="A3381" s="413"/>
      <c r="B3381" s="413"/>
      <c r="C3381" s="426"/>
      <c r="D3381" s="413"/>
      <c r="E3381" s="413"/>
      <c r="F3381" s="413"/>
      <c r="G3381" s="419"/>
      <c r="H3381" s="419"/>
      <c r="I3381" s="413"/>
      <c r="J3381" s="420"/>
      <c r="K3381" s="413"/>
      <c r="L3381" s="413"/>
      <c r="M3381" s="413"/>
      <c r="N3381" s="421"/>
      <c r="O3381" s="421"/>
      <c r="P3381" s="414"/>
      <c r="Q3381" s="413"/>
      <c r="R3381" s="413"/>
      <c r="S3381" s="413"/>
      <c r="T3381" s="413"/>
      <c r="U3381" s="412"/>
      <c r="V3381" s="412"/>
      <c r="W3381" s="413"/>
      <c r="X3381" s="413"/>
      <c r="Y3381" s="413"/>
      <c r="Z3381" s="412"/>
      <c r="AA3381" s="412"/>
      <c r="AB3381" s="422"/>
      <c r="AC3381" s="412"/>
      <c r="AD3381" s="412"/>
      <c r="AE3381" s="412"/>
      <c r="AF3381" s="412"/>
      <c r="AG3381" s="412"/>
      <c r="AH3381" s="412"/>
      <c r="AI3381" s="413"/>
    </row>
    <row r="3382" spans="1:35">
      <c r="A3382" s="413"/>
      <c r="B3382" s="413"/>
      <c r="C3382" s="426"/>
      <c r="D3382" s="413"/>
      <c r="E3382" s="413"/>
      <c r="F3382" s="413"/>
      <c r="G3382" s="419"/>
      <c r="H3382" s="419"/>
      <c r="I3382" s="413"/>
      <c r="J3382" s="420"/>
      <c r="K3382" s="413"/>
      <c r="L3382" s="413"/>
      <c r="M3382" s="413"/>
      <c r="N3382" s="421"/>
      <c r="O3382" s="421"/>
      <c r="P3382" s="414"/>
      <c r="Q3382" s="413"/>
      <c r="R3382" s="413"/>
      <c r="S3382" s="413"/>
      <c r="T3382" s="413"/>
      <c r="U3382" s="412"/>
      <c r="V3382" s="412"/>
      <c r="W3382" s="413"/>
      <c r="X3382" s="413"/>
      <c r="Y3382" s="413"/>
      <c r="Z3382" s="412"/>
      <c r="AA3382" s="412"/>
      <c r="AB3382" s="422"/>
      <c r="AC3382" s="412"/>
      <c r="AD3382" s="412"/>
      <c r="AE3382" s="412"/>
      <c r="AF3382" s="412"/>
      <c r="AG3382" s="412"/>
      <c r="AH3382" s="412"/>
      <c r="AI3382" s="413"/>
    </row>
    <row r="3383" spans="1:35">
      <c r="A3383" s="413"/>
      <c r="B3383" s="413"/>
      <c r="C3383" s="426"/>
      <c r="D3383" s="413"/>
      <c r="E3383" s="423"/>
      <c r="F3383" s="413"/>
      <c r="G3383" s="419"/>
      <c r="H3383" s="419"/>
      <c r="I3383" s="413"/>
      <c r="J3383" s="420"/>
      <c r="K3383" s="413"/>
      <c r="L3383" s="413"/>
      <c r="M3383" s="413"/>
      <c r="N3383" s="421"/>
      <c r="O3383" s="421"/>
      <c r="P3383" s="414"/>
      <c r="Q3383" s="413"/>
      <c r="R3383" s="412"/>
      <c r="S3383" s="413"/>
      <c r="T3383" s="413"/>
      <c r="U3383" s="412"/>
      <c r="V3383" s="412"/>
      <c r="W3383" s="413"/>
      <c r="X3383" s="413"/>
      <c r="Y3383" s="413"/>
      <c r="Z3383" s="412"/>
      <c r="AA3383" s="412"/>
      <c r="AB3383" s="422"/>
      <c r="AC3383" s="412"/>
      <c r="AD3383" s="412"/>
      <c r="AE3383" s="412"/>
      <c r="AF3383" s="412"/>
      <c r="AG3383" s="412"/>
      <c r="AH3383" s="412"/>
      <c r="AI3383" s="413"/>
    </row>
    <row r="3384" spans="1:35">
      <c r="A3384" s="413"/>
      <c r="B3384" s="413"/>
      <c r="C3384" s="426"/>
      <c r="D3384" s="413"/>
      <c r="E3384" s="413"/>
      <c r="F3384" s="413"/>
      <c r="G3384" s="419"/>
      <c r="H3384" s="419"/>
      <c r="I3384" s="413"/>
      <c r="J3384" s="420"/>
      <c r="K3384" s="413"/>
      <c r="L3384" s="413"/>
      <c r="M3384" s="413"/>
      <c r="N3384" s="421"/>
      <c r="O3384" s="421"/>
      <c r="P3384" s="414"/>
      <c r="Q3384" s="413"/>
      <c r="R3384" s="413"/>
      <c r="S3384" s="413"/>
      <c r="T3384" s="413"/>
      <c r="U3384" s="412"/>
      <c r="V3384" s="412"/>
      <c r="W3384" s="413"/>
      <c r="X3384" s="413"/>
      <c r="Y3384" s="413"/>
      <c r="Z3384" s="412"/>
      <c r="AA3384" s="412"/>
      <c r="AB3384" s="422"/>
      <c r="AC3384" s="412"/>
      <c r="AD3384" s="412"/>
      <c r="AE3384" s="412"/>
      <c r="AF3384" s="412"/>
      <c r="AG3384" s="412"/>
      <c r="AH3384" s="412"/>
      <c r="AI3384" s="413"/>
    </row>
    <row r="3385" spans="1:35">
      <c r="A3385" s="413"/>
      <c r="B3385" s="413"/>
      <c r="C3385" s="426"/>
      <c r="D3385" s="413"/>
      <c r="E3385" s="413"/>
      <c r="F3385" s="413"/>
      <c r="G3385" s="419"/>
      <c r="H3385" s="419"/>
      <c r="I3385" s="413"/>
      <c r="J3385" s="420"/>
      <c r="K3385" s="413"/>
      <c r="L3385" s="413"/>
      <c r="M3385" s="413"/>
      <c r="N3385" s="421"/>
      <c r="O3385" s="421"/>
      <c r="P3385" s="414"/>
      <c r="Q3385" s="413"/>
      <c r="R3385" s="412"/>
      <c r="S3385" s="413"/>
      <c r="T3385" s="413"/>
      <c r="U3385" s="412"/>
      <c r="V3385" s="412"/>
      <c r="W3385" s="413"/>
      <c r="X3385" s="413"/>
      <c r="Y3385" s="413"/>
      <c r="Z3385" s="412"/>
      <c r="AA3385" s="412"/>
      <c r="AB3385" s="422"/>
      <c r="AC3385" s="412"/>
      <c r="AD3385" s="412"/>
      <c r="AE3385" s="412"/>
      <c r="AF3385" s="412"/>
      <c r="AG3385" s="412"/>
      <c r="AH3385" s="412"/>
      <c r="AI3385" s="413"/>
    </row>
    <row r="3386" spans="1:35">
      <c r="A3386" s="413"/>
      <c r="B3386" s="413"/>
      <c r="C3386" s="426"/>
      <c r="D3386" s="413"/>
      <c r="E3386" s="413"/>
      <c r="F3386" s="413"/>
      <c r="G3386" s="419"/>
      <c r="H3386" s="419"/>
      <c r="I3386" s="413"/>
      <c r="J3386" s="420"/>
      <c r="K3386" s="413"/>
      <c r="L3386" s="413"/>
      <c r="M3386" s="413"/>
      <c r="N3386" s="421"/>
      <c r="O3386" s="421"/>
      <c r="P3386" s="414"/>
      <c r="Q3386" s="413"/>
      <c r="R3386" s="413"/>
      <c r="S3386" s="413"/>
      <c r="T3386" s="413"/>
      <c r="U3386" s="412"/>
      <c r="V3386" s="412"/>
      <c r="W3386" s="413"/>
      <c r="X3386" s="413"/>
      <c r="Y3386" s="413"/>
      <c r="Z3386" s="412"/>
      <c r="AA3386" s="412"/>
      <c r="AB3386" s="422"/>
      <c r="AC3386" s="412"/>
      <c r="AD3386" s="412"/>
      <c r="AE3386" s="412"/>
      <c r="AF3386" s="412"/>
      <c r="AG3386" s="412"/>
      <c r="AH3386" s="412"/>
      <c r="AI3386" s="413"/>
    </row>
    <row r="3387" spans="1:35">
      <c r="A3387" s="413"/>
      <c r="B3387" s="413"/>
      <c r="C3387" s="426"/>
      <c r="D3387" s="413"/>
      <c r="E3387" s="413"/>
      <c r="F3387" s="413"/>
      <c r="G3387" s="419"/>
      <c r="H3387" s="419"/>
      <c r="I3387" s="413"/>
      <c r="J3387" s="420"/>
      <c r="K3387" s="413"/>
      <c r="L3387" s="413"/>
      <c r="M3387" s="413"/>
      <c r="N3387" s="421"/>
      <c r="O3387" s="421"/>
      <c r="P3387" s="414"/>
      <c r="Q3387" s="413"/>
      <c r="R3387" s="413"/>
      <c r="S3387" s="413"/>
      <c r="T3387" s="413"/>
      <c r="U3387" s="412"/>
      <c r="V3387" s="412"/>
      <c r="W3387" s="413"/>
      <c r="X3387" s="413"/>
      <c r="Y3387" s="413"/>
      <c r="Z3387" s="413"/>
      <c r="AA3387" s="413"/>
      <c r="AB3387" s="422"/>
      <c r="AC3387" s="413"/>
      <c r="AD3387" s="428"/>
      <c r="AE3387" s="413"/>
      <c r="AF3387" s="412"/>
      <c r="AG3387" s="412"/>
      <c r="AH3387" s="413"/>
      <c r="AI3387" s="413"/>
    </row>
    <row r="3388" spans="1:35">
      <c r="A3388" s="413"/>
      <c r="B3388" s="413"/>
      <c r="C3388" s="426"/>
      <c r="D3388" s="413"/>
      <c r="E3388" s="413"/>
      <c r="F3388" s="413"/>
      <c r="G3388" s="419"/>
      <c r="H3388" s="419"/>
      <c r="I3388" s="413"/>
      <c r="J3388" s="420"/>
      <c r="K3388" s="413"/>
      <c r="L3388" s="413"/>
      <c r="M3388" s="413"/>
      <c r="N3388" s="421"/>
      <c r="O3388" s="421"/>
      <c r="P3388" s="414"/>
      <c r="Q3388" s="413"/>
      <c r="R3388" s="413"/>
      <c r="S3388" s="413"/>
      <c r="T3388" s="413"/>
      <c r="U3388" s="412"/>
      <c r="V3388" s="412"/>
      <c r="W3388" s="413"/>
      <c r="X3388" s="413"/>
      <c r="Y3388" s="413"/>
      <c r="Z3388" s="412"/>
      <c r="AA3388" s="412"/>
      <c r="AB3388" s="422"/>
      <c r="AC3388" s="412"/>
      <c r="AD3388" s="412"/>
      <c r="AE3388" s="412"/>
      <c r="AF3388" s="412"/>
      <c r="AG3388" s="412"/>
      <c r="AH3388" s="412"/>
      <c r="AI3388" s="413"/>
    </row>
    <row r="3389" spans="1:35">
      <c r="A3389" s="413"/>
      <c r="B3389" s="413"/>
      <c r="C3389" s="426"/>
      <c r="D3389" s="413"/>
      <c r="E3389" s="413"/>
      <c r="F3389" s="413"/>
      <c r="G3389" s="419"/>
      <c r="H3389" s="419"/>
      <c r="I3389" s="413"/>
      <c r="J3389" s="420"/>
      <c r="K3389" s="413"/>
      <c r="L3389" s="413"/>
      <c r="M3389" s="413"/>
      <c r="N3389" s="421"/>
      <c r="O3389" s="421"/>
      <c r="P3389" s="414"/>
      <c r="Q3389" s="413"/>
      <c r="R3389" s="412"/>
      <c r="S3389" s="413"/>
      <c r="T3389" s="413"/>
      <c r="U3389" s="412"/>
      <c r="V3389" s="412"/>
      <c r="W3389" s="413"/>
      <c r="X3389" s="413"/>
      <c r="Y3389" s="413"/>
      <c r="Z3389" s="412"/>
      <c r="AA3389" s="412"/>
      <c r="AB3389" s="422"/>
      <c r="AC3389" s="412"/>
      <c r="AD3389" s="412"/>
      <c r="AE3389" s="412"/>
      <c r="AF3389" s="412"/>
      <c r="AG3389" s="412"/>
      <c r="AH3389" s="412"/>
      <c r="AI3389" s="413"/>
    </row>
    <row r="3390" spans="1:35">
      <c r="A3390" s="413"/>
      <c r="B3390" s="413"/>
      <c r="C3390" s="426"/>
      <c r="D3390" s="413"/>
      <c r="E3390" s="413"/>
      <c r="F3390" s="413"/>
      <c r="G3390" s="419"/>
      <c r="H3390" s="419"/>
      <c r="I3390" s="413"/>
      <c r="J3390" s="420"/>
      <c r="K3390" s="413"/>
      <c r="L3390" s="413"/>
      <c r="M3390" s="413"/>
      <c r="N3390" s="421"/>
      <c r="O3390" s="421"/>
      <c r="P3390" s="414"/>
      <c r="Q3390" s="413"/>
      <c r="R3390" s="413"/>
      <c r="S3390" s="413"/>
      <c r="T3390" s="413"/>
      <c r="U3390" s="412"/>
      <c r="V3390" s="412"/>
      <c r="W3390" s="413"/>
      <c r="X3390" s="413"/>
      <c r="Y3390" s="413"/>
      <c r="Z3390" s="412"/>
      <c r="AA3390" s="412"/>
      <c r="AB3390" s="422"/>
      <c r="AC3390" s="412"/>
      <c r="AD3390" s="412"/>
      <c r="AE3390" s="412"/>
      <c r="AF3390" s="412"/>
      <c r="AG3390" s="412"/>
      <c r="AH3390" s="412"/>
      <c r="AI3390" s="413"/>
    </row>
    <row r="3391" spans="1:35">
      <c r="A3391" s="413"/>
      <c r="B3391" s="413"/>
      <c r="C3391" s="426"/>
      <c r="D3391" s="413"/>
      <c r="E3391" s="413"/>
      <c r="F3391" s="413"/>
      <c r="G3391" s="419"/>
      <c r="H3391" s="419"/>
      <c r="I3391" s="413"/>
      <c r="J3391" s="420"/>
      <c r="K3391" s="413"/>
      <c r="L3391" s="413"/>
      <c r="M3391" s="413"/>
      <c r="N3391" s="421"/>
      <c r="O3391" s="421"/>
      <c r="P3391" s="414"/>
      <c r="Q3391" s="413"/>
      <c r="R3391" s="412"/>
      <c r="S3391" s="413"/>
      <c r="T3391" s="413"/>
      <c r="U3391" s="412"/>
      <c r="V3391" s="412"/>
      <c r="W3391" s="413"/>
      <c r="X3391" s="413"/>
      <c r="Y3391" s="413"/>
      <c r="Z3391" s="412"/>
      <c r="AA3391" s="412"/>
      <c r="AB3391" s="422"/>
      <c r="AC3391" s="412"/>
      <c r="AD3391" s="412"/>
      <c r="AE3391" s="412"/>
      <c r="AF3391" s="412"/>
      <c r="AG3391" s="412"/>
      <c r="AH3391" s="412"/>
      <c r="AI3391" s="413"/>
    </row>
    <row r="3392" spans="1:35">
      <c r="A3392" s="413"/>
      <c r="B3392" s="413"/>
      <c r="C3392" s="426"/>
      <c r="D3392" s="413"/>
      <c r="E3392" s="413"/>
      <c r="F3392" s="413"/>
      <c r="G3392" s="419"/>
      <c r="H3392" s="419"/>
      <c r="I3392" s="413"/>
      <c r="J3392" s="420"/>
      <c r="K3392" s="413"/>
      <c r="L3392" s="413"/>
      <c r="M3392" s="413"/>
      <c r="N3392" s="421"/>
      <c r="O3392" s="421"/>
      <c r="P3392" s="414"/>
      <c r="Q3392" s="413"/>
      <c r="R3392" s="413"/>
      <c r="S3392" s="413"/>
      <c r="T3392" s="413"/>
      <c r="U3392" s="412"/>
      <c r="V3392" s="412"/>
      <c r="W3392" s="413"/>
      <c r="X3392" s="413"/>
      <c r="Y3392" s="413"/>
      <c r="Z3392" s="413"/>
      <c r="AA3392" s="413"/>
      <c r="AB3392" s="422"/>
      <c r="AC3392" s="413"/>
      <c r="AD3392" s="428"/>
      <c r="AE3392" s="413"/>
      <c r="AF3392" s="412"/>
      <c r="AG3392" s="412"/>
      <c r="AH3392" s="413"/>
      <c r="AI3392" s="413"/>
    </row>
    <row r="3393" spans="1:35">
      <c r="A3393" s="413"/>
      <c r="B3393" s="413"/>
      <c r="C3393" s="426"/>
      <c r="D3393" s="413"/>
      <c r="E3393" s="423"/>
      <c r="F3393" s="413"/>
      <c r="G3393" s="419"/>
      <c r="H3393" s="419"/>
      <c r="I3393" s="413"/>
      <c r="J3393" s="420"/>
      <c r="K3393" s="413"/>
      <c r="L3393" s="413"/>
      <c r="M3393" s="413"/>
      <c r="N3393" s="421"/>
      <c r="O3393" s="421"/>
      <c r="P3393" s="414"/>
      <c r="Q3393" s="413"/>
      <c r="R3393" s="413"/>
      <c r="S3393" s="413"/>
      <c r="T3393" s="413"/>
      <c r="U3393" s="412"/>
      <c r="V3393" s="412"/>
      <c r="W3393" s="413"/>
      <c r="X3393" s="413"/>
      <c r="Y3393" s="413"/>
      <c r="Z3393" s="412"/>
      <c r="AA3393" s="412"/>
      <c r="AB3393" s="422"/>
      <c r="AC3393" s="412"/>
      <c r="AD3393" s="412"/>
      <c r="AE3393" s="412"/>
      <c r="AF3393" s="412"/>
      <c r="AG3393" s="412"/>
      <c r="AH3393" s="412"/>
      <c r="AI3393" s="413"/>
    </row>
    <row r="3394" spans="1:35">
      <c r="A3394" s="413"/>
      <c r="B3394" s="413"/>
      <c r="C3394" s="426"/>
      <c r="D3394" s="413"/>
      <c r="E3394" s="413"/>
      <c r="F3394" s="413"/>
      <c r="G3394" s="419"/>
      <c r="H3394" s="419"/>
      <c r="I3394" s="413"/>
      <c r="J3394" s="420"/>
      <c r="K3394" s="413"/>
      <c r="L3394" s="413"/>
      <c r="M3394" s="413"/>
      <c r="N3394" s="421"/>
      <c r="O3394" s="421"/>
      <c r="P3394" s="414"/>
      <c r="Q3394" s="413"/>
      <c r="R3394" s="413"/>
      <c r="S3394" s="413"/>
      <c r="T3394" s="413"/>
      <c r="U3394" s="412"/>
      <c r="V3394" s="412"/>
      <c r="W3394" s="413"/>
      <c r="X3394" s="413"/>
      <c r="Y3394" s="413"/>
      <c r="Z3394" s="412"/>
      <c r="AA3394" s="412"/>
      <c r="AB3394" s="422"/>
      <c r="AC3394" s="412"/>
      <c r="AD3394" s="412"/>
      <c r="AE3394" s="412"/>
      <c r="AF3394" s="412"/>
      <c r="AG3394" s="412"/>
      <c r="AH3394" s="412"/>
      <c r="AI3394" s="413"/>
    </row>
    <row r="3395" spans="1:35">
      <c r="A3395" s="413"/>
      <c r="B3395" s="413"/>
      <c r="C3395" s="426"/>
      <c r="D3395" s="413"/>
      <c r="E3395" s="413"/>
      <c r="F3395" s="413"/>
      <c r="G3395" s="419"/>
      <c r="H3395" s="419"/>
      <c r="I3395" s="413"/>
      <c r="J3395" s="420"/>
      <c r="K3395" s="413"/>
      <c r="L3395" s="413"/>
      <c r="M3395" s="413"/>
      <c r="N3395" s="421"/>
      <c r="O3395" s="421"/>
      <c r="P3395" s="414"/>
      <c r="Q3395" s="413"/>
      <c r="R3395" s="412"/>
      <c r="S3395" s="413"/>
      <c r="T3395" s="413"/>
      <c r="U3395" s="412"/>
      <c r="V3395" s="412"/>
      <c r="W3395" s="413"/>
      <c r="X3395" s="413"/>
      <c r="Y3395" s="413"/>
      <c r="Z3395" s="412"/>
      <c r="AA3395" s="412"/>
      <c r="AB3395" s="422"/>
      <c r="AC3395" s="412"/>
      <c r="AD3395" s="412"/>
      <c r="AE3395" s="412"/>
      <c r="AF3395" s="412"/>
      <c r="AG3395" s="412"/>
      <c r="AH3395" s="412"/>
      <c r="AI3395" s="413"/>
    </row>
    <row r="3396" spans="1:35">
      <c r="A3396" s="413"/>
      <c r="B3396" s="413"/>
      <c r="C3396" s="426"/>
      <c r="D3396" s="413"/>
      <c r="E3396" s="413"/>
      <c r="F3396" s="413"/>
      <c r="G3396" s="419"/>
      <c r="H3396" s="419"/>
      <c r="I3396" s="413"/>
      <c r="J3396" s="420"/>
      <c r="K3396" s="413"/>
      <c r="L3396" s="413"/>
      <c r="M3396" s="413"/>
      <c r="N3396" s="421"/>
      <c r="O3396" s="421"/>
      <c r="P3396" s="414"/>
      <c r="Q3396" s="413"/>
      <c r="R3396" s="413"/>
      <c r="S3396" s="413"/>
      <c r="T3396" s="413"/>
      <c r="U3396" s="412"/>
      <c r="V3396" s="412"/>
      <c r="W3396" s="413"/>
      <c r="X3396" s="413"/>
      <c r="Y3396" s="413"/>
      <c r="Z3396" s="412"/>
      <c r="AA3396" s="412"/>
      <c r="AB3396" s="422"/>
      <c r="AC3396" s="412"/>
      <c r="AD3396" s="412"/>
      <c r="AE3396" s="412"/>
      <c r="AF3396" s="412"/>
      <c r="AG3396" s="412"/>
      <c r="AH3396" s="412"/>
      <c r="AI3396" s="413"/>
    </row>
    <row r="3397" spans="1:35">
      <c r="A3397" s="413"/>
      <c r="B3397" s="413"/>
      <c r="C3397" s="426"/>
      <c r="D3397" s="413"/>
      <c r="E3397" s="413"/>
      <c r="F3397" s="413"/>
      <c r="G3397" s="419"/>
      <c r="H3397" s="419"/>
      <c r="I3397" s="413"/>
      <c r="J3397" s="420"/>
      <c r="K3397" s="413"/>
      <c r="L3397" s="413"/>
      <c r="M3397" s="413"/>
      <c r="N3397" s="421"/>
      <c r="O3397" s="421"/>
      <c r="P3397" s="414"/>
      <c r="Q3397" s="413"/>
      <c r="R3397" s="412"/>
      <c r="S3397" s="413"/>
      <c r="T3397" s="413"/>
      <c r="U3397" s="412"/>
      <c r="V3397" s="412"/>
      <c r="W3397" s="413"/>
      <c r="X3397" s="413"/>
      <c r="Y3397" s="413"/>
      <c r="Z3397" s="412"/>
      <c r="AA3397" s="412"/>
      <c r="AB3397" s="422"/>
      <c r="AC3397" s="412"/>
      <c r="AD3397" s="412"/>
      <c r="AE3397" s="412"/>
      <c r="AF3397" s="412"/>
      <c r="AG3397" s="412"/>
      <c r="AH3397" s="412"/>
      <c r="AI3397" s="413"/>
    </row>
    <row r="3398" spans="1:35">
      <c r="A3398" s="413"/>
      <c r="B3398" s="413"/>
      <c r="C3398" s="426"/>
      <c r="D3398" s="413"/>
      <c r="E3398" s="413"/>
      <c r="F3398" s="413"/>
      <c r="G3398" s="419"/>
      <c r="H3398" s="419"/>
      <c r="I3398" s="413"/>
      <c r="J3398" s="420"/>
      <c r="K3398" s="413"/>
      <c r="L3398" s="413"/>
      <c r="M3398" s="413"/>
      <c r="N3398" s="421"/>
      <c r="O3398" s="421"/>
      <c r="P3398" s="414"/>
      <c r="Q3398" s="413"/>
      <c r="R3398" s="413"/>
      <c r="S3398" s="413"/>
      <c r="T3398" s="413"/>
      <c r="U3398" s="412"/>
      <c r="V3398" s="412"/>
      <c r="W3398" s="413"/>
      <c r="X3398" s="413"/>
      <c r="Y3398" s="413"/>
      <c r="Z3398" s="412"/>
      <c r="AA3398" s="412"/>
      <c r="AB3398" s="422"/>
      <c r="AC3398" s="412"/>
      <c r="AD3398" s="412"/>
      <c r="AE3398" s="412"/>
      <c r="AF3398" s="412"/>
      <c r="AG3398" s="412"/>
      <c r="AH3398" s="412"/>
      <c r="AI3398" s="413"/>
    </row>
    <row r="3399" spans="1:35">
      <c r="A3399" s="413"/>
      <c r="B3399" s="413"/>
      <c r="C3399" s="426"/>
      <c r="D3399" s="413"/>
      <c r="E3399" s="412"/>
      <c r="F3399" s="412"/>
      <c r="G3399" s="419"/>
      <c r="H3399" s="419"/>
      <c r="I3399" s="413"/>
      <c r="J3399" s="420"/>
      <c r="K3399" s="413"/>
      <c r="L3399" s="413"/>
      <c r="M3399" s="413"/>
      <c r="N3399" s="421"/>
      <c r="O3399" s="421"/>
      <c r="P3399" s="414"/>
      <c r="Q3399" s="413"/>
      <c r="R3399" s="413"/>
      <c r="S3399" s="413"/>
      <c r="T3399" s="413"/>
      <c r="U3399" s="412"/>
      <c r="V3399" s="412"/>
      <c r="W3399" s="413"/>
      <c r="X3399" s="413"/>
      <c r="Y3399" s="413"/>
      <c r="Z3399" s="413"/>
      <c r="AA3399" s="413"/>
      <c r="AB3399" s="422"/>
      <c r="AC3399" s="413"/>
      <c r="AD3399" s="412"/>
      <c r="AE3399" s="412"/>
      <c r="AF3399" s="412"/>
      <c r="AG3399" s="412"/>
      <c r="AH3399" s="412"/>
      <c r="AI3399" s="413"/>
    </row>
    <row r="3400" spans="1:35">
      <c r="A3400" s="413"/>
      <c r="B3400" s="413"/>
      <c r="C3400" s="426"/>
      <c r="D3400" s="413"/>
      <c r="E3400" s="412"/>
      <c r="F3400" s="412"/>
      <c r="G3400" s="419"/>
      <c r="H3400" s="419"/>
      <c r="I3400" s="413"/>
      <c r="J3400" s="420"/>
      <c r="K3400" s="413"/>
      <c r="L3400" s="413"/>
      <c r="M3400" s="413"/>
      <c r="N3400" s="421"/>
      <c r="O3400" s="421"/>
      <c r="P3400" s="414"/>
      <c r="Q3400" s="413"/>
      <c r="R3400" s="413"/>
      <c r="S3400" s="413"/>
      <c r="T3400" s="413"/>
      <c r="U3400" s="412"/>
      <c r="V3400" s="412"/>
      <c r="W3400" s="413"/>
      <c r="X3400" s="413"/>
      <c r="Y3400" s="413"/>
      <c r="Z3400" s="412"/>
      <c r="AA3400" s="412"/>
      <c r="AB3400" s="422"/>
      <c r="AC3400" s="412"/>
      <c r="AD3400" s="412"/>
      <c r="AE3400" s="412"/>
      <c r="AF3400" s="412"/>
      <c r="AG3400" s="412"/>
      <c r="AH3400" s="412"/>
      <c r="AI3400" s="413"/>
    </row>
    <row r="3401" spans="1:35">
      <c r="A3401" s="413"/>
      <c r="B3401" s="413"/>
      <c r="C3401" s="426"/>
      <c r="D3401" s="413"/>
      <c r="E3401" s="412"/>
      <c r="F3401" s="412"/>
      <c r="G3401" s="419"/>
      <c r="H3401" s="419"/>
      <c r="I3401" s="413"/>
      <c r="J3401" s="420"/>
      <c r="K3401" s="413"/>
      <c r="L3401" s="413"/>
      <c r="M3401" s="413"/>
      <c r="N3401" s="421"/>
      <c r="O3401" s="421"/>
      <c r="P3401" s="414"/>
      <c r="Q3401" s="413"/>
      <c r="R3401" s="412"/>
      <c r="S3401" s="413"/>
      <c r="T3401" s="413"/>
      <c r="U3401" s="412"/>
      <c r="V3401" s="412"/>
      <c r="W3401" s="413"/>
      <c r="X3401" s="413"/>
      <c r="Y3401" s="413"/>
      <c r="Z3401" s="412"/>
      <c r="AA3401" s="412"/>
      <c r="AB3401" s="422"/>
      <c r="AC3401" s="412"/>
      <c r="AD3401" s="412"/>
      <c r="AE3401" s="412"/>
      <c r="AF3401" s="412"/>
      <c r="AG3401" s="412"/>
      <c r="AH3401" s="412"/>
      <c r="AI3401" s="413"/>
    </row>
    <row r="3402" spans="1:35">
      <c r="A3402" s="413"/>
      <c r="B3402" s="413"/>
      <c r="C3402" s="426"/>
      <c r="D3402" s="413"/>
      <c r="E3402" s="423"/>
      <c r="F3402" s="412"/>
      <c r="G3402" s="419"/>
      <c r="H3402" s="419"/>
      <c r="I3402" s="413"/>
      <c r="J3402" s="420"/>
      <c r="K3402" s="413"/>
      <c r="L3402" s="413"/>
      <c r="M3402" s="413"/>
      <c r="N3402" s="421"/>
      <c r="O3402" s="421"/>
      <c r="P3402" s="414"/>
      <c r="Q3402" s="413"/>
      <c r="R3402" s="423"/>
      <c r="S3402" s="413"/>
      <c r="T3402" s="413"/>
      <c r="U3402" s="412"/>
      <c r="V3402" s="412"/>
      <c r="W3402" s="413"/>
      <c r="X3402" s="413"/>
      <c r="Y3402" s="413"/>
      <c r="Z3402" s="412"/>
      <c r="AA3402" s="412"/>
      <c r="AB3402" s="422"/>
      <c r="AC3402" s="412"/>
      <c r="AD3402" s="412"/>
      <c r="AE3402" s="412"/>
      <c r="AF3402" s="412"/>
      <c r="AG3402" s="412"/>
      <c r="AH3402" s="412"/>
      <c r="AI3402" s="413"/>
    </row>
    <row r="3403" spans="1:35">
      <c r="A3403" s="413"/>
      <c r="B3403" s="413"/>
      <c r="C3403" s="426"/>
      <c r="D3403" s="413"/>
      <c r="E3403" s="423"/>
      <c r="F3403" s="412"/>
      <c r="G3403" s="419"/>
      <c r="H3403" s="419"/>
      <c r="I3403" s="413"/>
      <c r="J3403" s="420"/>
      <c r="K3403" s="413"/>
      <c r="L3403" s="413"/>
      <c r="M3403" s="413"/>
      <c r="N3403" s="421"/>
      <c r="O3403" s="421"/>
      <c r="P3403" s="414"/>
      <c r="Q3403" s="413"/>
      <c r="R3403" s="412"/>
      <c r="S3403" s="413"/>
      <c r="T3403" s="413"/>
      <c r="U3403" s="412"/>
      <c r="V3403" s="412"/>
      <c r="W3403" s="413"/>
      <c r="X3403" s="413"/>
      <c r="Y3403" s="413"/>
      <c r="Z3403" s="412"/>
      <c r="AA3403" s="412"/>
      <c r="AB3403" s="422"/>
      <c r="AC3403" s="412"/>
      <c r="AD3403" s="412"/>
      <c r="AE3403" s="412"/>
      <c r="AF3403" s="412"/>
      <c r="AG3403" s="412"/>
      <c r="AH3403" s="412"/>
      <c r="AI3403" s="413"/>
    </row>
    <row r="3404" spans="1:35">
      <c r="A3404" s="413"/>
      <c r="B3404" s="413"/>
      <c r="C3404" s="426"/>
      <c r="D3404" s="413"/>
      <c r="E3404" s="423"/>
      <c r="F3404" s="412"/>
      <c r="G3404" s="419"/>
      <c r="H3404" s="419"/>
      <c r="I3404" s="413"/>
      <c r="J3404" s="420"/>
      <c r="K3404" s="413"/>
      <c r="L3404" s="413"/>
      <c r="M3404" s="413"/>
      <c r="N3404" s="421"/>
      <c r="O3404" s="421"/>
      <c r="P3404" s="414"/>
      <c r="Q3404" s="413"/>
      <c r="R3404" s="413"/>
      <c r="S3404" s="413"/>
      <c r="T3404" s="413"/>
      <c r="U3404" s="412"/>
      <c r="V3404" s="412"/>
      <c r="W3404" s="413"/>
      <c r="X3404" s="413"/>
      <c r="Y3404" s="413"/>
      <c r="Z3404" s="412"/>
      <c r="AA3404" s="412"/>
      <c r="AB3404" s="422"/>
      <c r="AC3404" s="412"/>
      <c r="AD3404" s="412"/>
      <c r="AE3404" s="412"/>
      <c r="AF3404" s="412"/>
      <c r="AG3404" s="412"/>
      <c r="AH3404" s="412"/>
      <c r="AI3404" s="413"/>
    </row>
    <row r="3405" spans="1:35">
      <c r="A3405" s="413"/>
      <c r="B3405" s="413"/>
      <c r="C3405" s="426"/>
      <c r="D3405" s="413"/>
      <c r="E3405" s="423"/>
      <c r="F3405" s="413"/>
      <c r="G3405" s="419"/>
      <c r="H3405" s="419"/>
      <c r="I3405" s="413"/>
      <c r="J3405" s="420"/>
      <c r="K3405" s="413"/>
      <c r="L3405" s="413"/>
      <c r="M3405" s="413"/>
      <c r="N3405" s="421"/>
      <c r="O3405" s="421"/>
      <c r="P3405" s="414"/>
      <c r="Q3405" s="413"/>
      <c r="R3405" s="413"/>
      <c r="S3405" s="413"/>
      <c r="T3405" s="413"/>
      <c r="U3405" s="412"/>
      <c r="V3405" s="412"/>
      <c r="W3405" s="413"/>
      <c r="X3405" s="413"/>
      <c r="Y3405" s="413"/>
      <c r="Z3405" s="413"/>
      <c r="AA3405" s="413"/>
      <c r="AB3405" s="422"/>
      <c r="AC3405" s="413"/>
      <c r="AD3405" s="428"/>
      <c r="AE3405" s="413"/>
      <c r="AF3405" s="412"/>
      <c r="AG3405" s="412"/>
      <c r="AH3405" s="413"/>
      <c r="AI3405" s="413"/>
    </row>
    <row r="3406" spans="1:35">
      <c r="A3406" s="413"/>
      <c r="B3406" s="413"/>
      <c r="C3406" s="426"/>
      <c r="D3406" s="413"/>
      <c r="E3406" s="423"/>
      <c r="F3406" s="413"/>
      <c r="G3406" s="419"/>
      <c r="H3406" s="419"/>
      <c r="I3406" s="413"/>
      <c r="J3406" s="420"/>
      <c r="K3406" s="413"/>
      <c r="L3406" s="413"/>
      <c r="M3406" s="413"/>
      <c r="N3406" s="421"/>
      <c r="O3406" s="421"/>
      <c r="P3406" s="414"/>
      <c r="Q3406" s="413"/>
      <c r="R3406" s="412"/>
      <c r="S3406" s="413"/>
      <c r="T3406" s="413"/>
      <c r="U3406" s="412"/>
      <c r="V3406" s="412"/>
      <c r="W3406" s="413"/>
      <c r="X3406" s="413"/>
      <c r="Y3406" s="413"/>
      <c r="Z3406" s="412"/>
      <c r="AA3406" s="412"/>
      <c r="AB3406" s="422"/>
      <c r="AC3406" s="412"/>
      <c r="AD3406" s="412"/>
      <c r="AE3406" s="412"/>
      <c r="AF3406" s="412"/>
      <c r="AG3406" s="412"/>
      <c r="AH3406" s="412"/>
      <c r="AI3406" s="413"/>
    </row>
    <row r="3407" spans="1:35">
      <c r="A3407" s="413"/>
      <c r="B3407" s="413"/>
      <c r="C3407" s="426"/>
      <c r="D3407" s="413"/>
      <c r="E3407" s="423"/>
      <c r="F3407" s="413"/>
      <c r="G3407" s="419"/>
      <c r="H3407" s="419"/>
      <c r="I3407" s="413"/>
      <c r="J3407" s="420"/>
      <c r="K3407" s="413"/>
      <c r="L3407" s="413"/>
      <c r="M3407" s="413"/>
      <c r="N3407" s="421"/>
      <c r="O3407" s="421"/>
      <c r="P3407" s="414"/>
      <c r="Q3407" s="413"/>
      <c r="R3407" s="413"/>
      <c r="S3407" s="413"/>
      <c r="T3407" s="413"/>
      <c r="U3407" s="412"/>
      <c r="V3407" s="412"/>
      <c r="W3407" s="413"/>
      <c r="X3407" s="413"/>
      <c r="Y3407" s="413"/>
      <c r="Z3407" s="412"/>
      <c r="AA3407" s="412"/>
      <c r="AB3407" s="422"/>
      <c r="AC3407" s="412"/>
      <c r="AD3407" s="412"/>
      <c r="AE3407" s="412"/>
      <c r="AF3407" s="412"/>
      <c r="AG3407" s="412"/>
      <c r="AH3407" s="412"/>
      <c r="AI3407" s="413"/>
    </row>
    <row r="3408" spans="1:35">
      <c r="A3408" s="413"/>
      <c r="B3408" s="413"/>
      <c r="C3408" s="426"/>
      <c r="D3408" s="413"/>
      <c r="E3408" s="423"/>
      <c r="F3408" s="413"/>
      <c r="G3408" s="419"/>
      <c r="H3408" s="419"/>
      <c r="I3408" s="413"/>
      <c r="J3408" s="420"/>
      <c r="K3408" s="413"/>
      <c r="L3408" s="413"/>
      <c r="M3408" s="413"/>
      <c r="N3408" s="421"/>
      <c r="O3408" s="421"/>
      <c r="P3408" s="414"/>
      <c r="Q3408" s="413"/>
      <c r="R3408" s="412"/>
      <c r="S3408" s="413"/>
      <c r="T3408" s="413"/>
      <c r="U3408" s="412"/>
      <c r="V3408" s="412"/>
      <c r="W3408" s="413"/>
      <c r="X3408" s="413"/>
      <c r="Y3408" s="413"/>
      <c r="Z3408" s="412"/>
      <c r="AA3408" s="412"/>
      <c r="AB3408" s="422"/>
      <c r="AC3408" s="412"/>
      <c r="AD3408" s="412"/>
      <c r="AE3408" s="412"/>
      <c r="AF3408" s="412"/>
      <c r="AG3408" s="412"/>
      <c r="AH3408" s="412"/>
      <c r="AI3408" s="413"/>
    </row>
    <row r="3409" spans="1:35">
      <c r="A3409" s="413"/>
      <c r="B3409" s="413"/>
      <c r="C3409" s="426"/>
      <c r="D3409" s="413"/>
      <c r="E3409" s="413"/>
      <c r="F3409" s="413"/>
      <c r="G3409" s="419"/>
      <c r="H3409" s="419"/>
      <c r="I3409" s="413"/>
      <c r="J3409" s="420"/>
      <c r="K3409" s="413"/>
      <c r="L3409" s="413"/>
      <c r="M3409" s="413"/>
      <c r="N3409" s="421"/>
      <c r="O3409" s="421"/>
      <c r="P3409" s="414"/>
      <c r="Q3409" s="413"/>
      <c r="R3409" s="413"/>
      <c r="S3409" s="413"/>
      <c r="T3409" s="413"/>
      <c r="U3409" s="412"/>
      <c r="V3409" s="412"/>
      <c r="W3409" s="413"/>
      <c r="X3409" s="413"/>
      <c r="Y3409" s="413"/>
      <c r="Z3409" s="412"/>
      <c r="AA3409" s="412"/>
      <c r="AB3409" s="422"/>
      <c r="AC3409" s="412"/>
      <c r="AD3409" s="412"/>
      <c r="AE3409" s="412"/>
      <c r="AF3409" s="412"/>
      <c r="AG3409" s="412"/>
      <c r="AH3409" s="412"/>
      <c r="AI3409" s="413"/>
    </row>
    <row r="3410" spans="1:35">
      <c r="A3410" s="413"/>
      <c r="B3410" s="413"/>
      <c r="C3410" s="426"/>
      <c r="D3410" s="413"/>
      <c r="E3410" s="413"/>
      <c r="F3410" s="413"/>
      <c r="G3410" s="419"/>
      <c r="H3410" s="419"/>
      <c r="I3410" s="413"/>
      <c r="J3410" s="420"/>
      <c r="K3410" s="413"/>
      <c r="L3410" s="413"/>
      <c r="M3410" s="413"/>
      <c r="N3410" s="421"/>
      <c r="O3410" s="421"/>
      <c r="P3410" s="414"/>
      <c r="Q3410" s="413"/>
      <c r="R3410" s="413"/>
      <c r="S3410" s="413"/>
      <c r="T3410" s="413"/>
      <c r="U3410" s="412"/>
      <c r="V3410" s="412"/>
      <c r="W3410" s="413"/>
      <c r="X3410" s="413"/>
      <c r="Y3410" s="413"/>
      <c r="Z3410" s="412"/>
      <c r="AA3410" s="412"/>
      <c r="AB3410" s="422"/>
      <c r="AC3410" s="412"/>
      <c r="AD3410" s="412"/>
      <c r="AE3410" s="412"/>
      <c r="AF3410" s="412"/>
      <c r="AG3410" s="412"/>
      <c r="AH3410" s="412"/>
      <c r="AI3410" s="413"/>
    </row>
    <row r="3411" spans="1:35">
      <c r="A3411" s="413"/>
      <c r="B3411" s="413"/>
      <c r="C3411" s="426"/>
      <c r="D3411" s="413"/>
      <c r="E3411" s="413"/>
      <c r="F3411" s="413"/>
      <c r="G3411" s="419"/>
      <c r="H3411" s="419"/>
      <c r="I3411" s="413"/>
      <c r="J3411" s="420"/>
      <c r="K3411" s="413"/>
      <c r="L3411" s="413"/>
      <c r="M3411" s="413"/>
      <c r="N3411" s="421"/>
      <c r="O3411" s="421"/>
      <c r="P3411" s="414"/>
      <c r="Q3411" s="413"/>
      <c r="R3411" s="413"/>
      <c r="S3411" s="413"/>
      <c r="T3411" s="413"/>
      <c r="U3411" s="412"/>
      <c r="V3411" s="412"/>
      <c r="W3411" s="413"/>
      <c r="X3411" s="413"/>
      <c r="Y3411" s="413"/>
      <c r="Z3411" s="413"/>
      <c r="AA3411" s="413"/>
      <c r="AB3411" s="422"/>
      <c r="AC3411" s="413"/>
      <c r="AD3411" s="428"/>
      <c r="AE3411" s="413"/>
      <c r="AF3411" s="412"/>
      <c r="AG3411" s="412"/>
      <c r="AH3411" s="413"/>
      <c r="AI3411" s="413"/>
    </row>
    <row r="3412" spans="1:35">
      <c r="A3412" s="413"/>
      <c r="B3412" s="413"/>
      <c r="C3412" s="426"/>
      <c r="D3412" s="413"/>
      <c r="E3412" s="412"/>
      <c r="F3412" s="412"/>
      <c r="G3412" s="419"/>
      <c r="H3412" s="419"/>
      <c r="I3412" s="413"/>
      <c r="J3412" s="420"/>
      <c r="K3412" s="413"/>
      <c r="L3412" s="413"/>
      <c r="M3412" s="413"/>
      <c r="N3412" s="421"/>
      <c r="O3412" s="421"/>
      <c r="P3412" s="414"/>
      <c r="Q3412" s="413"/>
      <c r="R3412" s="412"/>
      <c r="S3412" s="413"/>
      <c r="T3412" s="413"/>
      <c r="U3412" s="412"/>
      <c r="V3412" s="412"/>
      <c r="W3412" s="413"/>
      <c r="X3412" s="413"/>
      <c r="Y3412" s="413"/>
      <c r="Z3412" s="413"/>
      <c r="AA3412" s="413"/>
      <c r="AB3412" s="422"/>
      <c r="AC3412" s="413"/>
      <c r="AD3412" s="412"/>
      <c r="AE3412" s="412"/>
      <c r="AF3412" s="412"/>
      <c r="AG3412" s="412"/>
      <c r="AH3412" s="412"/>
      <c r="AI3412" s="413"/>
    </row>
    <row r="3413" spans="1:35">
      <c r="A3413" s="413"/>
      <c r="B3413" s="413"/>
      <c r="C3413" s="426"/>
      <c r="D3413" s="413"/>
      <c r="E3413" s="423"/>
      <c r="F3413" s="413"/>
      <c r="G3413" s="419"/>
      <c r="H3413" s="419"/>
      <c r="I3413" s="413"/>
      <c r="J3413" s="420"/>
      <c r="K3413" s="413"/>
      <c r="L3413" s="413"/>
      <c r="M3413" s="413"/>
      <c r="N3413" s="421"/>
      <c r="O3413" s="421"/>
      <c r="P3413" s="414"/>
      <c r="Q3413" s="413"/>
      <c r="R3413" s="412"/>
      <c r="S3413" s="413"/>
      <c r="T3413" s="413"/>
      <c r="U3413" s="412"/>
      <c r="V3413" s="412"/>
      <c r="W3413" s="413"/>
      <c r="X3413" s="413"/>
      <c r="Y3413" s="413"/>
      <c r="Z3413" s="413"/>
      <c r="AA3413" s="413"/>
      <c r="AB3413" s="422"/>
      <c r="AC3413" s="413"/>
      <c r="AD3413" s="428"/>
      <c r="AE3413" s="413"/>
      <c r="AF3413" s="412"/>
      <c r="AG3413" s="412"/>
      <c r="AH3413" s="413"/>
      <c r="AI3413" s="413"/>
    </row>
    <row r="3414" spans="1:35">
      <c r="A3414" s="413"/>
      <c r="B3414" s="413"/>
      <c r="C3414" s="426"/>
      <c r="D3414" s="413"/>
      <c r="E3414" s="423"/>
      <c r="F3414" s="413"/>
      <c r="G3414" s="419"/>
      <c r="H3414" s="419"/>
      <c r="I3414" s="413"/>
      <c r="J3414" s="420"/>
      <c r="K3414" s="413"/>
      <c r="L3414" s="413"/>
      <c r="M3414" s="413"/>
      <c r="N3414" s="421"/>
      <c r="O3414" s="421"/>
      <c r="P3414" s="414"/>
      <c r="Q3414" s="413"/>
      <c r="R3414" s="413"/>
      <c r="S3414" s="413"/>
      <c r="T3414" s="413"/>
      <c r="U3414" s="412"/>
      <c r="V3414" s="412"/>
      <c r="W3414" s="413"/>
      <c r="X3414" s="413"/>
      <c r="Y3414" s="413"/>
      <c r="Z3414" s="412"/>
      <c r="AA3414" s="412"/>
      <c r="AB3414" s="422"/>
      <c r="AC3414" s="412"/>
      <c r="AD3414" s="412"/>
      <c r="AE3414" s="412"/>
      <c r="AF3414" s="412"/>
      <c r="AG3414" s="412"/>
      <c r="AH3414" s="412"/>
      <c r="AI3414" s="413"/>
    </row>
    <row r="3415" spans="1:35">
      <c r="A3415" s="413"/>
      <c r="B3415" s="413"/>
      <c r="C3415" s="426"/>
      <c r="D3415" s="413"/>
      <c r="E3415" s="423"/>
      <c r="F3415" s="413"/>
      <c r="G3415" s="419"/>
      <c r="H3415" s="419"/>
      <c r="I3415" s="413"/>
      <c r="J3415" s="420"/>
      <c r="K3415" s="413"/>
      <c r="L3415" s="413"/>
      <c r="M3415" s="413"/>
      <c r="N3415" s="421"/>
      <c r="O3415" s="421"/>
      <c r="P3415" s="414"/>
      <c r="Q3415" s="413"/>
      <c r="R3415" s="413"/>
      <c r="S3415" s="413"/>
      <c r="T3415" s="413"/>
      <c r="U3415" s="412"/>
      <c r="V3415" s="412"/>
      <c r="W3415" s="413"/>
      <c r="X3415" s="413"/>
      <c r="Y3415" s="413"/>
      <c r="Z3415" s="413"/>
      <c r="AA3415" s="413"/>
      <c r="AB3415" s="422"/>
      <c r="AC3415" s="413"/>
      <c r="AD3415" s="428"/>
      <c r="AE3415" s="413"/>
      <c r="AF3415" s="412"/>
      <c r="AG3415" s="412"/>
      <c r="AH3415" s="413"/>
      <c r="AI3415" s="413"/>
    </row>
    <row r="3416" spans="1:35">
      <c r="A3416" s="413"/>
      <c r="B3416" s="413"/>
      <c r="C3416" s="426"/>
      <c r="D3416" s="413"/>
      <c r="E3416" s="423"/>
      <c r="F3416" s="413"/>
      <c r="G3416" s="419"/>
      <c r="H3416" s="419"/>
      <c r="I3416" s="413"/>
      <c r="J3416" s="420"/>
      <c r="K3416" s="413"/>
      <c r="L3416" s="413"/>
      <c r="M3416" s="413"/>
      <c r="N3416" s="421"/>
      <c r="O3416" s="421"/>
      <c r="P3416" s="414"/>
      <c r="Q3416" s="413"/>
      <c r="R3416" s="413"/>
      <c r="S3416" s="413"/>
      <c r="T3416" s="413"/>
      <c r="U3416" s="412"/>
      <c r="V3416" s="412"/>
      <c r="W3416" s="413"/>
      <c r="X3416" s="413"/>
      <c r="Y3416" s="413"/>
      <c r="Z3416" s="412"/>
      <c r="AA3416" s="412"/>
      <c r="AB3416" s="422"/>
      <c r="AC3416" s="412"/>
      <c r="AD3416" s="412"/>
      <c r="AE3416" s="412"/>
      <c r="AF3416" s="412"/>
      <c r="AG3416" s="412"/>
      <c r="AH3416" s="412"/>
      <c r="AI3416" s="413"/>
    </row>
    <row r="3417" spans="1:35">
      <c r="A3417" s="413"/>
      <c r="B3417" s="413"/>
      <c r="C3417" s="426"/>
      <c r="D3417" s="413"/>
      <c r="E3417" s="423"/>
      <c r="F3417" s="413"/>
      <c r="G3417" s="419"/>
      <c r="H3417" s="419"/>
      <c r="I3417" s="413"/>
      <c r="J3417" s="420"/>
      <c r="K3417" s="413"/>
      <c r="L3417" s="413"/>
      <c r="M3417" s="413"/>
      <c r="N3417" s="421"/>
      <c r="O3417" s="421"/>
      <c r="P3417" s="414"/>
      <c r="Q3417" s="413"/>
      <c r="R3417" s="412"/>
      <c r="S3417" s="413"/>
      <c r="T3417" s="413"/>
      <c r="U3417" s="412"/>
      <c r="V3417" s="412"/>
      <c r="W3417" s="413"/>
      <c r="X3417" s="413"/>
      <c r="Y3417" s="413"/>
      <c r="Z3417" s="412"/>
      <c r="AA3417" s="412"/>
      <c r="AB3417" s="422"/>
      <c r="AC3417" s="412"/>
      <c r="AD3417" s="412"/>
      <c r="AE3417" s="412"/>
      <c r="AF3417" s="412"/>
      <c r="AG3417" s="412"/>
      <c r="AH3417" s="412"/>
      <c r="AI3417" s="413"/>
    </row>
    <row r="3418" spans="1:35">
      <c r="A3418" s="413"/>
      <c r="B3418" s="413"/>
      <c r="C3418" s="426"/>
      <c r="D3418" s="413"/>
      <c r="E3418" s="423"/>
      <c r="F3418" s="413"/>
      <c r="G3418" s="419"/>
      <c r="H3418" s="419"/>
      <c r="I3418" s="413"/>
      <c r="J3418" s="420"/>
      <c r="K3418" s="413"/>
      <c r="L3418" s="413"/>
      <c r="M3418" s="413"/>
      <c r="N3418" s="421"/>
      <c r="O3418" s="421"/>
      <c r="P3418" s="414"/>
      <c r="Q3418" s="413"/>
      <c r="R3418" s="413"/>
      <c r="S3418" s="413"/>
      <c r="T3418" s="413"/>
      <c r="U3418" s="412"/>
      <c r="V3418" s="412"/>
      <c r="W3418" s="413"/>
      <c r="X3418" s="413"/>
      <c r="Y3418" s="413"/>
      <c r="Z3418" s="412"/>
      <c r="AA3418" s="412"/>
      <c r="AB3418" s="422"/>
      <c r="AC3418" s="412"/>
      <c r="AD3418" s="412"/>
      <c r="AE3418" s="412"/>
      <c r="AF3418" s="412"/>
      <c r="AG3418" s="412"/>
      <c r="AH3418" s="412"/>
      <c r="AI3418" s="413"/>
    </row>
    <row r="3419" spans="1:35">
      <c r="A3419" s="413"/>
      <c r="B3419" s="413"/>
      <c r="C3419" s="426"/>
      <c r="D3419" s="413"/>
      <c r="E3419" s="423"/>
      <c r="F3419" s="412"/>
      <c r="G3419" s="419"/>
      <c r="H3419" s="419"/>
      <c r="I3419" s="413"/>
      <c r="J3419" s="420"/>
      <c r="K3419" s="413"/>
      <c r="L3419" s="413"/>
      <c r="M3419" s="413"/>
      <c r="N3419" s="421"/>
      <c r="O3419" s="421"/>
      <c r="P3419" s="414"/>
      <c r="Q3419" s="413"/>
      <c r="R3419" s="412"/>
      <c r="S3419" s="413"/>
      <c r="T3419" s="413"/>
      <c r="U3419" s="412"/>
      <c r="V3419" s="412"/>
      <c r="W3419" s="413"/>
      <c r="X3419" s="413"/>
      <c r="Y3419" s="413"/>
      <c r="Z3419" s="413"/>
      <c r="AA3419" s="413"/>
      <c r="AB3419" s="422"/>
      <c r="AC3419" s="413"/>
      <c r="AD3419" s="412"/>
      <c r="AE3419" s="412"/>
      <c r="AF3419" s="412"/>
      <c r="AG3419" s="412"/>
      <c r="AH3419" s="412"/>
      <c r="AI3419" s="413"/>
    </row>
    <row r="3420" spans="1:35">
      <c r="A3420" s="413"/>
      <c r="B3420" s="413"/>
      <c r="C3420" s="426"/>
      <c r="D3420" s="413"/>
      <c r="E3420" s="412"/>
      <c r="F3420" s="412"/>
      <c r="G3420" s="419"/>
      <c r="H3420" s="419"/>
      <c r="I3420" s="413"/>
      <c r="J3420" s="420"/>
      <c r="K3420" s="413"/>
      <c r="L3420" s="413"/>
      <c r="M3420" s="413"/>
      <c r="N3420" s="421"/>
      <c r="O3420" s="421"/>
      <c r="P3420" s="414"/>
      <c r="Q3420" s="413"/>
      <c r="R3420" s="413"/>
      <c r="S3420" s="413"/>
      <c r="T3420" s="413"/>
      <c r="U3420" s="412"/>
      <c r="V3420" s="412"/>
      <c r="W3420" s="413"/>
      <c r="X3420" s="413"/>
      <c r="Y3420" s="413"/>
      <c r="Z3420" s="413"/>
      <c r="AA3420" s="413"/>
      <c r="AB3420" s="422"/>
      <c r="AC3420" s="412"/>
      <c r="AD3420" s="412"/>
      <c r="AE3420" s="412"/>
      <c r="AF3420" s="412"/>
      <c r="AG3420" s="412"/>
      <c r="AH3420" s="412"/>
      <c r="AI3420" s="413"/>
    </row>
    <row r="3421" spans="1:35">
      <c r="A3421" s="413"/>
      <c r="B3421" s="413"/>
      <c r="C3421" s="426"/>
      <c r="D3421" s="413"/>
      <c r="E3421" s="412"/>
      <c r="F3421" s="412"/>
      <c r="G3421" s="419"/>
      <c r="H3421" s="419"/>
      <c r="I3421" s="413"/>
      <c r="J3421" s="420"/>
      <c r="K3421" s="413"/>
      <c r="L3421" s="413"/>
      <c r="M3421" s="413"/>
      <c r="N3421" s="421"/>
      <c r="O3421" s="421"/>
      <c r="P3421" s="414"/>
      <c r="Q3421" s="413"/>
      <c r="R3421" s="413"/>
      <c r="S3421" s="413"/>
      <c r="T3421" s="413"/>
      <c r="U3421" s="412"/>
      <c r="V3421" s="412"/>
      <c r="W3421" s="413"/>
      <c r="X3421" s="413"/>
      <c r="Y3421" s="413"/>
      <c r="Z3421" s="413"/>
      <c r="AA3421" s="413"/>
      <c r="AB3421" s="422"/>
      <c r="AC3421" s="412"/>
      <c r="AD3421" s="412"/>
      <c r="AE3421" s="412"/>
      <c r="AF3421" s="412"/>
      <c r="AG3421" s="412"/>
      <c r="AH3421" s="412"/>
      <c r="AI3421" s="413"/>
    </row>
    <row r="3422" spans="1:35">
      <c r="A3422" s="413"/>
      <c r="B3422" s="413"/>
      <c r="C3422" s="426"/>
      <c r="D3422" s="413"/>
      <c r="E3422" s="412"/>
      <c r="F3422" s="412"/>
      <c r="G3422" s="419"/>
      <c r="H3422" s="419"/>
      <c r="I3422" s="413"/>
      <c r="J3422" s="420"/>
      <c r="K3422" s="413"/>
      <c r="L3422" s="413"/>
      <c r="M3422" s="413"/>
      <c r="N3422" s="421"/>
      <c r="O3422" s="421"/>
      <c r="P3422" s="414"/>
      <c r="Q3422" s="413"/>
      <c r="R3422" s="412"/>
      <c r="S3422" s="413"/>
      <c r="T3422" s="413"/>
      <c r="U3422" s="412"/>
      <c r="V3422" s="412"/>
      <c r="W3422" s="413"/>
      <c r="X3422" s="413"/>
      <c r="Y3422" s="413"/>
      <c r="Z3422" s="413"/>
      <c r="AA3422" s="413"/>
      <c r="AB3422" s="422"/>
      <c r="AC3422" s="413"/>
      <c r="AD3422" s="412"/>
      <c r="AE3422" s="412"/>
      <c r="AF3422" s="412"/>
      <c r="AG3422" s="412"/>
      <c r="AH3422" s="412"/>
      <c r="AI3422" s="413"/>
    </row>
    <row r="3423" spans="1:35">
      <c r="A3423" s="413"/>
      <c r="B3423" s="413"/>
      <c r="C3423" s="426"/>
      <c r="D3423" s="413"/>
      <c r="E3423" s="412"/>
      <c r="F3423" s="412"/>
      <c r="G3423" s="419"/>
      <c r="H3423" s="419"/>
      <c r="I3423" s="413"/>
      <c r="J3423" s="420"/>
      <c r="K3423" s="413"/>
      <c r="L3423" s="413"/>
      <c r="M3423" s="413"/>
      <c r="N3423" s="421"/>
      <c r="O3423" s="421"/>
      <c r="P3423" s="414"/>
      <c r="Q3423" s="413"/>
      <c r="R3423" s="413"/>
      <c r="S3423" s="413"/>
      <c r="T3423" s="413"/>
      <c r="U3423" s="412"/>
      <c r="V3423" s="412"/>
      <c r="W3423" s="413"/>
      <c r="X3423" s="413"/>
      <c r="Y3423" s="413"/>
      <c r="Z3423" s="413"/>
      <c r="AA3423" s="413"/>
      <c r="AB3423" s="422"/>
      <c r="AC3423" s="412"/>
      <c r="AD3423" s="412"/>
      <c r="AE3423" s="412"/>
      <c r="AF3423" s="412"/>
      <c r="AG3423" s="412"/>
      <c r="AH3423" s="412"/>
      <c r="AI3423" s="413"/>
    </row>
    <row r="3424" spans="1:35">
      <c r="A3424" s="413"/>
      <c r="B3424" s="413"/>
      <c r="C3424" s="426"/>
      <c r="D3424" s="413"/>
      <c r="E3424" s="412"/>
      <c r="F3424" s="412"/>
      <c r="G3424" s="419"/>
      <c r="H3424" s="419"/>
      <c r="I3424" s="413"/>
      <c r="J3424" s="420"/>
      <c r="K3424" s="413"/>
      <c r="L3424" s="413"/>
      <c r="M3424" s="413"/>
      <c r="N3424" s="421"/>
      <c r="O3424" s="421"/>
      <c r="P3424" s="414"/>
      <c r="Q3424" s="413"/>
      <c r="R3424" s="413"/>
      <c r="S3424" s="413"/>
      <c r="T3424" s="413"/>
      <c r="U3424" s="412"/>
      <c r="V3424" s="412"/>
      <c r="W3424" s="413"/>
      <c r="X3424" s="413"/>
      <c r="Y3424" s="413"/>
      <c r="Z3424" s="412"/>
      <c r="AA3424" s="412"/>
      <c r="AB3424" s="422"/>
      <c r="AC3424" s="412"/>
      <c r="AD3424" s="412"/>
      <c r="AE3424" s="412"/>
      <c r="AF3424" s="412"/>
      <c r="AG3424" s="412"/>
      <c r="AH3424" s="412"/>
      <c r="AI3424" s="413"/>
    </row>
    <row r="3425" spans="1:35">
      <c r="A3425" s="413"/>
      <c r="B3425" s="413"/>
      <c r="C3425" s="426"/>
      <c r="D3425" s="413"/>
      <c r="E3425" s="412"/>
      <c r="F3425" s="412"/>
      <c r="G3425" s="419"/>
      <c r="H3425" s="419"/>
      <c r="I3425" s="413"/>
      <c r="J3425" s="420"/>
      <c r="K3425" s="413"/>
      <c r="L3425" s="413"/>
      <c r="M3425" s="413"/>
      <c r="N3425" s="421"/>
      <c r="O3425" s="421"/>
      <c r="P3425" s="414"/>
      <c r="Q3425" s="413"/>
      <c r="R3425" s="413"/>
      <c r="S3425" s="413"/>
      <c r="T3425" s="413"/>
      <c r="U3425" s="412"/>
      <c r="V3425" s="412"/>
      <c r="W3425" s="413"/>
      <c r="X3425" s="413"/>
      <c r="Y3425" s="413"/>
      <c r="Z3425" s="413"/>
      <c r="AA3425" s="413"/>
      <c r="AB3425" s="422"/>
      <c r="AC3425" s="412"/>
      <c r="AD3425" s="412"/>
      <c r="AE3425" s="412"/>
      <c r="AF3425" s="412"/>
      <c r="AG3425" s="412"/>
      <c r="AH3425" s="412"/>
      <c r="AI3425" s="413"/>
    </row>
    <row r="3426" spans="1:35">
      <c r="A3426" s="413"/>
      <c r="B3426" s="413"/>
      <c r="C3426" s="426"/>
      <c r="D3426" s="413"/>
      <c r="E3426" s="412"/>
      <c r="F3426" s="412"/>
      <c r="G3426" s="419"/>
      <c r="H3426" s="419"/>
      <c r="I3426" s="413"/>
      <c r="J3426" s="420"/>
      <c r="K3426" s="413"/>
      <c r="L3426" s="413"/>
      <c r="M3426" s="413"/>
      <c r="N3426" s="421"/>
      <c r="O3426" s="421"/>
      <c r="P3426" s="414"/>
      <c r="Q3426" s="413"/>
      <c r="R3426" s="412"/>
      <c r="S3426" s="413"/>
      <c r="T3426" s="413"/>
      <c r="U3426" s="412"/>
      <c r="V3426" s="412"/>
      <c r="W3426" s="413"/>
      <c r="X3426" s="413"/>
      <c r="Y3426" s="413"/>
      <c r="Z3426" s="413"/>
      <c r="AA3426" s="413"/>
      <c r="AB3426" s="422"/>
      <c r="AC3426" s="412"/>
      <c r="AD3426" s="412"/>
      <c r="AE3426" s="412"/>
      <c r="AF3426" s="412"/>
      <c r="AG3426" s="412"/>
      <c r="AH3426" s="412"/>
      <c r="AI3426" s="413"/>
    </row>
    <row r="3427" spans="1:35">
      <c r="A3427" s="413"/>
      <c r="B3427" s="413"/>
      <c r="C3427" s="426"/>
      <c r="D3427" s="413"/>
      <c r="E3427" s="412"/>
      <c r="F3427" s="412"/>
      <c r="G3427" s="419"/>
      <c r="H3427" s="419"/>
      <c r="I3427" s="413"/>
      <c r="J3427" s="420"/>
      <c r="K3427" s="413"/>
      <c r="L3427" s="413"/>
      <c r="M3427" s="413"/>
      <c r="N3427" s="421"/>
      <c r="O3427" s="421"/>
      <c r="P3427" s="414"/>
      <c r="Q3427" s="413"/>
      <c r="R3427" s="413"/>
      <c r="S3427" s="413"/>
      <c r="T3427" s="413"/>
      <c r="U3427" s="412"/>
      <c r="V3427" s="412"/>
      <c r="W3427" s="413"/>
      <c r="X3427" s="413"/>
      <c r="Y3427" s="413"/>
      <c r="Z3427" s="413"/>
      <c r="AA3427" s="413"/>
      <c r="AB3427" s="422"/>
      <c r="AC3427" s="412"/>
      <c r="AD3427" s="412"/>
      <c r="AE3427" s="412"/>
      <c r="AF3427" s="412"/>
      <c r="AG3427" s="412"/>
      <c r="AH3427" s="412"/>
      <c r="AI3427" s="413"/>
    </row>
    <row r="3428" spans="1:35">
      <c r="A3428" s="413"/>
      <c r="B3428" s="413"/>
      <c r="C3428" s="426"/>
      <c r="D3428" s="413"/>
      <c r="E3428" s="413"/>
      <c r="F3428" s="413"/>
      <c r="G3428" s="419"/>
      <c r="H3428" s="419"/>
      <c r="I3428" s="413"/>
      <c r="J3428" s="420"/>
      <c r="K3428" s="413"/>
      <c r="L3428" s="413"/>
      <c r="M3428" s="413"/>
      <c r="N3428" s="421"/>
      <c r="O3428" s="421"/>
      <c r="P3428" s="414"/>
      <c r="Q3428" s="413"/>
      <c r="R3428" s="412"/>
      <c r="S3428" s="413"/>
      <c r="T3428" s="413"/>
      <c r="U3428" s="412"/>
      <c r="V3428" s="412"/>
      <c r="W3428" s="413"/>
      <c r="X3428" s="413"/>
      <c r="Y3428" s="413"/>
      <c r="Z3428" s="413"/>
      <c r="AA3428" s="413"/>
      <c r="AB3428" s="422"/>
      <c r="AC3428" s="413"/>
      <c r="AD3428" s="428"/>
      <c r="AE3428" s="413"/>
      <c r="AF3428" s="412"/>
      <c r="AG3428" s="412"/>
      <c r="AH3428" s="413"/>
      <c r="AI3428" s="413"/>
    </row>
    <row r="3429" spans="1:35">
      <c r="A3429" s="413"/>
      <c r="B3429" s="413"/>
      <c r="C3429" s="426"/>
      <c r="D3429" s="413"/>
      <c r="E3429" s="413"/>
      <c r="F3429" s="413"/>
      <c r="G3429" s="419"/>
      <c r="H3429" s="419"/>
      <c r="I3429" s="413"/>
      <c r="J3429" s="420"/>
      <c r="K3429" s="413"/>
      <c r="L3429" s="413"/>
      <c r="M3429" s="413"/>
      <c r="N3429" s="421"/>
      <c r="O3429" s="421"/>
      <c r="P3429" s="414"/>
      <c r="Q3429" s="413"/>
      <c r="R3429" s="413"/>
      <c r="S3429" s="413"/>
      <c r="T3429" s="413"/>
      <c r="U3429" s="412"/>
      <c r="V3429" s="412"/>
      <c r="W3429" s="413"/>
      <c r="X3429" s="413"/>
      <c r="Y3429" s="413"/>
      <c r="Z3429" s="412"/>
      <c r="AA3429" s="412"/>
      <c r="AB3429" s="422"/>
      <c r="AC3429" s="412"/>
      <c r="AD3429" s="412"/>
      <c r="AE3429" s="412"/>
      <c r="AF3429" s="412"/>
      <c r="AG3429" s="412"/>
      <c r="AH3429" s="412"/>
      <c r="AI3429" s="413"/>
    </row>
    <row r="3430" spans="1:35">
      <c r="A3430" s="413"/>
      <c r="B3430" s="413"/>
      <c r="C3430" s="426"/>
      <c r="D3430" s="413"/>
      <c r="E3430" s="413"/>
      <c r="F3430" s="413"/>
      <c r="G3430" s="419"/>
      <c r="H3430" s="419"/>
      <c r="I3430" s="413"/>
      <c r="J3430" s="420"/>
      <c r="K3430" s="413"/>
      <c r="L3430" s="413"/>
      <c r="M3430" s="413"/>
      <c r="N3430" s="421"/>
      <c r="O3430" s="421"/>
      <c r="P3430" s="414"/>
      <c r="Q3430" s="413"/>
      <c r="R3430" s="413"/>
      <c r="S3430" s="413"/>
      <c r="T3430" s="413"/>
      <c r="U3430" s="412"/>
      <c r="V3430" s="412"/>
      <c r="W3430" s="413"/>
      <c r="X3430" s="413"/>
      <c r="Y3430" s="413"/>
      <c r="Z3430" s="413"/>
      <c r="AA3430" s="413"/>
      <c r="AB3430" s="422"/>
      <c r="AC3430" s="413"/>
      <c r="AD3430" s="428"/>
      <c r="AE3430" s="413"/>
      <c r="AF3430" s="412"/>
      <c r="AG3430" s="412"/>
      <c r="AH3430" s="413"/>
      <c r="AI3430" s="413"/>
    </row>
    <row r="3431" spans="1:35">
      <c r="A3431" s="413"/>
      <c r="B3431" s="413"/>
      <c r="C3431" s="426"/>
      <c r="D3431" s="413"/>
      <c r="E3431" s="413"/>
      <c r="F3431" s="413"/>
      <c r="G3431" s="419"/>
      <c r="H3431" s="419"/>
      <c r="I3431" s="413"/>
      <c r="J3431" s="420"/>
      <c r="K3431" s="413"/>
      <c r="L3431" s="413"/>
      <c r="M3431" s="413"/>
      <c r="N3431" s="421"/>
      <c r="O3431" s="421"/>
      <c r="P3431" s="414"/>
      <c r="Q3431" s="413"/>
      <c r="R3431" s="412"/>
      <c r="S3431" s="413"/>
      <c r="T3431" s="413"/>
      <c r="U3431" s="412"/>
      <c r="V3431" s="412"/>
      <c r="W3431" s="413"/>
      <c r="X3431" s="413"/>
      <c r="Y3431" s="413"/>
      <c r="Z3431" s="412"/>
      <c r="AA3431" s="412"/>
      <c r="AB3431" s="422"/>
      <c r="AC3431" s="412"/>
      <c r="AD3431" s="412"/>
      <c r="AE3431" s="412"/>
      <c r="AF3431" s="412"/>
      <c r="AG3431" s="412"/>
      <c r="AH3431" s="412"/>
      <c r="AI3431" s="413"/>
    </row>
    <row r="3432" spans="1:35">
      <c r="A3432" s="413"/>
      <c r="B3432" s="413"/>
      <c r="C3432" s="426"/>
      <c r="D3432" s="413"/>
      <c r="E3432" s="413"/>
      <c r="F3432" s="413"/>
      <c r="G3432" s="419"/>
      <c r="H3432" s="419"/>
      <c r="I3432" s="413"/>
      <c r="J3432" s="420"/>
      <c r="K3432" s="413"/>
      <c r="L3432" s="413"/>
      <c r="M3432" s="413"/>
      <c r="N3432" s="421"/>
      <c r="O3432" s="421"/>
      <c r="P3432" s="414"/>
      <c r="Q3432" s="413"/>
      <c r="R3432" s="413"/>
      <c r="S3432" s="413"/>
      <c r="T3432" s="413"/>
      <c r="U3432" s="412"/>
      <c r="V3432" s="412"/>
      <c r="W3432" s="413"/>
      <c r="X3432" s="413"/>
      <c r="Y3432" s="413"/>
      <c r="Z3432" s="412"/>
      <c r="AA3432" s="412"/>
      <c r="AB3432" s="422"/>
      <c r="AC3432" s="412"/>
      <c r="AD3432" s="412"/>
      <c r="AE3432" s="412"/>
      <c r="AF3432" s="412"/>
      <c r="AG3432" s="412"/>
      <c r="AH3432" s="412"/>
      <c r="AI3432" s="413"/>
    </row>
    <row r="3433" spans="1:35">
      <c r="A3433" s="413"/>
      <c r="B3433" s="413"/>
      <c r="C3433" s="426"/>
      <c r="D3433" s="413"/>
      <c r="E3433" s="413"/>
      <c r="F3433" s="413"/>
      <c r="G3433" s="419"/>
      <c r="H3433" s="419"/>
      <c r="I3433" s="413"/>
      <c r="J3433" s="420"/>
      <c r="K3433" s="413"/>
      <c r="L3433" s="413"/>
      <c r="M3433" s="413"/>
      <c r="N3433" s="421"/>
      <c r="O3433" s="421"/>
      <c r="P3433" s="414"/>
      <c r="Q3433" s="413"/>
      <c r="R3433" s="412"/>
      <c r="S3433" s="413"/>
      <c r="T3433" s="413"/>
      <c r="U3433" s="412"/>
      <c r="V3433" s="412"/>
      <c r="W3433" s="413"/>
      <c r="X3433" s="413"/>
      <c r="Y3433" s="413"/>
      <c r="Z3433" s="412"/>
      <c r="AA3433" s="412"/>
      <c r="AB3433" s="422"/>
      <c r="AC3433" s="412"/>
      <c r="AD3433" s="412"/>
      <c r="AE3433" s="412"/>
      <c r="AF3433" s="412"/>
      <c r="AG3433" s="412"/>
      <c r="AH3433" s="412"/>
      <c r="AI3433" s="413"/>
    </row>
    <row r="3434" spans="1:35">
      <c r="A3434" s="413"/>
      <c r="B3434" s="413"/>
      <c r="C3434" s="426"/>
      <c r="D3434" s="413"/>
      <c r="E3434" s="413"/>
      <c r="F3434" s="413"/>
      <c r="G3434" s="419"/>
      <c r="H3434" s="419"/>
      <c r="I3434" s="413"/>
      <c r="J3434" s="420"/>
      <c r="K3434" s="413"/>
      <c r="L3434" s="413"/>
      <c r="M3434" s="413"/>
      <c r="N3434" s="421"/>
      <c r="O3434" s="421"/>
      <c r="P3434" s="414"/>
      <c r="Q3434" s="413"/>
      <c r="R3434" s="413"/>
      <c r="S3434" s="413"/>
      <c r="T3434" s="413"/>
      <c r="U3434" s="412"/>
      <c r="V3434" s="412"/>
      <c r="W3434" s="413"/>
      <c r="X3434" s="413"/>
      <c r="Y3434" s="413"/>
      <c r="Z3434" s="412"/>
      <c r="AA3434" s="412"/>
      <c r="AB3434" s="422"/>
      <c r="AC3434" s="412"/>
      <c r="AD3434" s="412"/>
      <c r="AE3434" s="412"/>
      <c r="AF3434" s="412"/>
      <c r="AG3434" s="412"/>
      <c r="AH3434" s="412"/>
      <c r="AI3434" s="413"/>
    </row>
    <row r="3435" spans="1:35">
      <c r="A3435" s="413"/>
      <c r="B3435" s="413"/>
      <c r="C3435" s="426"/>
      <c r="D3435" s="413"/>
      <c r="E3435" s="413"/>
      <c r="F3435" s="413"/>
      <c r="G3435" s="419"/>
      <c r="H3435" s="419"/>
      <c r="I3435" s="413"/>
      <c r="J3435" s="420"/>
      <c r="K3435" s="413"/>
      <c r="L3435" s="413"/>
      <c r="M3435" s="413"/>
      <c r="N3435" s="421"/>
      <c r="O3435" s="421"/>
      <c r="P3435" s="414"/>
      <c r="Q3435" s="413"/>
      <c r="R3435" s="413"/>
      <c r="S3435" s="413"/>
      <c r="T3435" s="413"/>
      <c r="U3435" s="412"/>
      <c r="V3435" s="412"/>
      <c r="W3435" s="413"/>
      <c r="X3435" s="413"/>
      <c r="Y3435" s="413"/>
      <c r="Z3435" s="413"/>
      <c r="AA3435" s="413"/>
      <c r="AB3435" s="422"/>
      <c r="AC3435" s="413"/>
      <c r="AD3435" s="428"/>
      <c r="AE3435" s="413"/>
      <c r="AF3435" s="412"/>
      <c r="AG3435" s="412"/>
      <c r="AH3435" s="413"/>
      <c r="AI3435" s="413"/>
    </row>
    <row r="3436" spans="1:35">
      <c r="A3436" s="413"/>
      <c r="B3436" s="413"/>
      <c r="C3436" s="426"/>
      <c r="D3436" s="413"/>
      <c r="E3436" s="413"/>
      <c r="F3436" s="413"/>
      <c r="G3436" s="419"/>
      <c r="H3436" s="419"/>
      <c r="I3436" s="413"/>
      <c r="J3436" s="420"/>
      <c r="K3436" s="413"/>
      <c r="L3436" s="413"/>
      <c r="M3436" s="413"/>
      <c r="N3436" s="421"/>
      <c r="O3436" s="421"/>
      <c r="P3436" s="414"/>
      <c r="Q3436" s="413"/>
      <c r="R3436" s="412"/>
      <c r="S3436" s="413"/>
      <c r="T3436" s="413"/>
      <c r="U3436" s="412"/>
      <c r="V3436" s="412"/>
      <c r="W3436" s="413"/>
      <c r="X3436" s="413"/>
      <c r="Y3436" s="413"/>
      <c r="Z3436" s="413"/>
      <c r="AA3436" s="413"/>
      <c r="AB3436" s="422"/>
      <c r="AC3436" s="413"/>
      <c r="AD3436" s="428"/>
      <c r="AE3436" s="413"/>
      <c r="AF3436" s="412"/>
      <c r="AG3436" s="412"/>
      <c r="AH3436" s="413"/>
      <c r="AI3436" s="413"/>
    </row>
    <row r="3437" spans="1:35">
      <c r="A3437" s="413"/>
      <c r="B3437" s="413"/>
      <c r="C3437" s="426"/>
      <c r="D3437" s="413"/>
      <c r="E3437" s="413"/>
      <c r="F3437" s="413"/>
      <c r="G3437" s="419"/>
      <c r="H3437" s="419"/>
      <c r="I3437" s="413"/>
      <c r="J3437" s="420"/>
      <c r="K3437" s="413"/>
      <c r="L3437" s="413"/>
      <c r="M3437" s="413"/>
      <c r="N3437" s="421"/>
      <c r="O3437" s="421"/>
      <c r="P3437" s="414"/>
      <c r="Q3437" s="413"/>
      <c r="R3437" s="413"/>
      <c r="S3437" s="413"/>
      <c r="T3437" s="413"/>
      <c r="U3437" s="412"/>
      <c r="V3437" s="412"/>
      <c r="W3437" s="413"/>
      <c r="X3437" s="413"/>
      <c r="Y3437" s="413"/>
      <c r="Z3437" s="412"/>
      <c r="AA3437" s="412"/>
      <c r="AB3437" s="422"/>
      <c r="AC3437" s="412"/>
      <c r="AD3437" s="412"/>
      <c r="AE3437" s="412"/>
      <c r="AF3437" s="412"/>
      <c r="AG3437" s="412"/>
      <c r="AH3437" s="412"/>
      <c r="AI3437" s="413"/>
    </row>
    <row r="3438" spans="1:35">
      <c r="A3438" s="413"/>
      <c r="B3438" s="413"/>
      <c r="C3438" s="426"/>
      <c r="D3438" s="413"/>
      <c r="E3438" s="413"/>
      <c r="F3438" s="413"/>
      <c r="G3438" s="419"/>
      <c r="H3438" s="419"/>
      <c r="I3438" s="413"/>
      <c r="J3438" s="420"/>
      <c r="K3438" s="413"/>
      <c r="L3438" s="413"/>
      <c r="M3438" s="413"/>
      <c r="N3438" s="421"/>
      <c r="O3438" s="421"/>
      <c r="P3438" s="414"/>
      <c r="Q3438" s="413"/>
      <c r="R3438" s="412"/>
      <c r="S3438" s="413"/>
      <c r="T3438" s="413"/>
      <c r="U3438" s="412"/>
      <c r="V3438" s="412"/>
      <c r="W3438" s="413"/>
      <c r="X3438" s="413"/>
      <c r="Y3438" s="413"/>
      <c r="Z3438" s="412"/>
      <c r="AA3438" s="412"/>
      <c r="AB3438" s="422"/>
      <c r="AC3438" s="412"/>
      <c r="AD3438" s="412"/>
      <c r="AE3438" s="412"/>
      <c r="AF3438" s="412"/>
      <c r="AG3438" s="412"/>
      <c r="AH3438" s="412"/>
      <c r="AI3438" s="413"/>
    </row>
    <row r="3439" spans="1:35">
      <c r="A3439" s="413"/>
      <c r="B3439" s="413"/>
      <c r="C3439" s="426"/>
      <c r="D3439" s="413"/>
      <c r="E3439" s="413"/>
      <c r="F3439" s="413"/>
      <c r="G3439" s="419"/>
      <c r="H3439" s="419"/>
      <c r="I3439" s="413"/>
      <c r="J3439" s="420"/>
      <c r="K3439" s="413"/>
      <c r="L3439" s="413"/>
      <c r="M3439" s="413"/>
      <c r="N3439" s="421"/>
      <c r="O3439" s="421"/>
      <c r="P3439" s="414"/>
      <c r="Q3439" s="413"/>
      <c r="R3439" s="413"/>
      <c r="S3439" s="413"/>
      <c r="T3439" s="413"/>
      <c r="U3439" s="412"/>
      <c r="V3439" s="412"/>
      <c r="W3439" s="413"/>
      <c r="X3439" s="413"/>
      <c r="Y3439" s="413"/>
      <c r="Z3439" s="412"/>
      <c r="AA3439" s="412"/>
      <c r="AB3439" s="422"/>
      <c r="AC3439" s="412"/>
      <c r="AD3439" s="412"/>
      <c r="AE3439" s="412"/>
      <c r="AF3439" s="412"/>
      <c r="AG3439" s="412"/>
      <c r="AH3439" s="412"/>
      <c r="AI3439" s="413"/>
    </row>
    <row r="3440" spans="1:35">
      <c r="A3440" s="413"/>
      <c r="B3440" s="413"/>
      <c r="C3440" s="426"/>
      <c r="D3440" s="413"/>
      <c r="E3440" s="413"/>
      <c r="F3440" s="413"/>
      <c r="G3440" s="419"/>
      <c r="H3440" s="419"/>
      <c r="I3440" s="413"/>
      <c r="J3440" s="420"/>
      <c r="K3440" s="413"/>
      <c r="L3440" s="413"/>
      <c r="M3440" s="413"/>
      <c r="N3440" s="421"/>
      <c r="O3440" s="421"/>
      <c r="P3440" s="414"/>
      <c r="Q3440" s="413"/>
      <c r="R3440" s="412"/>
      <c r="S3440" s="413"/>
      <c r="T3440" s="413"/>
      <c r="U3440" s="412"/>
      <c r="V3440" s="412"/>
      <c r="W3440" s="413"/>
      <c r="X3440" s="413"/>
      <c r="Y3440" s="413"/>
      <c r="Z3440" s="412"/>
      <c r="AA3440" s="412"/>
      <c r="AB3440" s="422"/>
      <c r="AC3440" s="412"/>
      <c r="AD3440" s="412"/>
      <c r="AE3440" s="412"/>
      <c r="AF3440" s="412"/>
      <c r="AG3440" s="412"/>
      <c r="AH3440" s="412"/>
      <c r="AI3440" s="413"/>
    </row>
    <row r="3441" spans="1:35">
      <c r="A3441" s="413"/>
      <c r="B3441" s="413"/>
      <c r="C3441" s="426"/>
      <c r="D3441" s="413"/>
      <c r="E3441" s="413"/>
      <c r="F3441" s="413"/>
      <c r="G3441" s="419"/>
      <c r="H3441" s="419"/>
      <c r="I3441" s="413"/>
      <c r="J3441" s="420"/>
      <c r="K3441" s="413"/>
      <c r="L3441" s="413"/>
      <c r="M3441" s="413"/>
      <c r="N3441" s="421"/>
      <c r="O3441" s="421"/>
      <c r="P3441" s="414"/>
      <c r="Q3441" s="413"/>
      <c r="R3441" s="413"/>
      <c r="S3441" s="413"/>
      <c r="T3441" s="413"/>
      <c r="U3441" s="412"/>
      <c r="V3441" s="412"/>
      <c r="W3441" s="413"/>
      <c r="X3441" s="413"/>
      <c r="Y3441" s="413"/>
      <c r="Z3441" s="412"/>
      <c r="AA3441" s="412"/>
      <c r="AB3441" s="422"/>
      <c r="AC3441" s="412"/>
      <c r="AD3441" s="412"/>
      <c r="AE3441" s="412"/>
      <c r="AF3441" s="412"/>
      <c r="AG3441" s="412"/>
      <c r="AH3441" s="412"/>
      <c r="AI3441" s="413"/>
    </row>
    <row r="3442" spans="1:35">
      <c r="A3442" s="413"/>
      <c r="B3442" s="413"/>
      <c r="C3442" s="426"/>
      <c r="D3442" s="413"/>
      <c r="E3442" s="413"/>
      <c r="F3442" s="413"/>
      <c r="G3442" s="419"/>
      <c r="H3442" s="419"/>
      <c r="I3442" s="413"/>
      <c r="J3442" s="420"/>
      <c r="K3442" s="413"/>
      <c r="L3442" s="413"/>
      <c r="M3442" s="413"/>
      <c r="N3442" s="421"/>
      <c r="O3442" s="421"/>
      <c r="P3442" s="414"/>
      <c r="Q3442" s="413"/>
      <c r="R3442" s="412"/>
      <c r="S3442" s="413"/>
      <c r="T3442" s="413"/>
      <c r="U3442" s="412"/>
      <c r="V3442" s="412"/>
      <c r="W3442" s="413"/>
      <c r="X3442" s="413"/>
      <c r="Y3442" s="413"/>
      <c r="Z3442" s="412"/>
      <c r="AA3442" s="412"/>
      <c r="AB3442" s="422"/>
      <c r="AC3442" s="412"/>
      <c r="AD3442" s="412"/>
      <c r="AE3442" s="412"/>
      <c r="AF3442" s="412"/>
      <c r="AG3442" s="412"/>
      <c r="AH3442" s="412"/>
      <c r="AI3442" s="413"/>
    </row>
    <row r="3443" spans="1:35">
      <c r="A3443" s="413"/>
      <c r="B3443" s="413"/>
      <c r="C3443" s="426"/>
      <c r="D3443" s="413"/>
      <c r="E3443" s="423"/>
      <c r="F3443" s="413"/>
      <c r="G3443" s="419"/>
      <c r="H3443" s="419"/>
      <c r="I3443" s="413"/>
      <c r="J3443" s="420"/>
      <c r="K3443" s="413"/>
      <c r="L3443" s="413"/>
      <c r="M3443" s="413"/>
      <c r="N3443" s="421"/>
      <c r="O3443" s="421"/>
      <c r="P3443" s="414"/>
      <c r="Q3443" s="413"/>
      <c r="R3443" s="413"/>
      <c r="S3443" s="413"/>
      <c r="T3443" s="413"/>
      <c r="U3443" s="412"/>
      <c r="V3443" s="412"/>
      <c r="W3443" s="413"/>
      <c r="X3443" s="413"/>
      <c r="Y3443" s="413"/>
      <c r="Z3443" s="412"/>
      <c r="AA3443" s="412"/>
      <c r="AB3443" s="422"/>
      <c r="AC3443" s="412"/>
      <c r="AD3443" s="412"/>
      <c r="AE3443" s="412"/>
      <c r="AF3443" s="412"/>
      <c r="AG3443" s="412"/>
      <c r="AH3443" s="412"/>
      <c r="AI3443" s="413"/>
    </row>
    <row r="3444" spans="1:35">
      <c r="A3444" s="413"/>
      <c r="B3444" s="413"/>
      <c r="C3444" s="426"/>
      <c r="D3444" s="413"/>
      <c r="E3444" s="412"/>
      <c r="F3444" s="412"/>
      <c r="G3444" s="419"/>
      <c r="H3444" s="419"/>
      <c r="I3444" s="413"/>
      <c r="J3444" s="420"/>
      <c r="K3444" s="413"/>
      <c r="L3444" s="413"/>
      <c r="M3444" s="413"/>
      <c r="N3444" s="421"/>
      <c r="O3444" s="421"/>
      <c r="P3444" s="414"/>
      <c r="Q3444" s="413"/>
      <c r="R3444" s="413"/>
      <c r="S3444" s="413"/>
      <c r="T3444" s="413"/>
      <c r="U3444" s="412"/>
      <c r="V3444" s="412"/>
      <c r="W3444" s="413"/>
      <c r="X3444" s="413"/>
      <c r="Y3444" s="413"/>
      <c r="Z3444" s="413"/>
      <c r="AA3444" s="413"/>
      <c r="AB3444" s="422"/>
      <c r="AC3444" s="413"/>
      <c r="AD3444" s="412"/>
      <c r="AE3444" s="412"/>
      <c r="AF3444" s="412"/>
      <c r="AG3444" s="412"/>
      <c r="AH3444" s="412"/>
      <c r="AI3444" s="413"/>
    </row>
    <row r="3445" spans="1:35">
      <c r="A3445" s="413"/>
      <c r="B3445" s="413"/>
      <c r="C3445" s="426"/>
      <c r="D3445" s="413"/>
      <c r="E3445" s="412"/>
      <c r="F3445" s="412"/>
      <c r="G3445" s="419"/>
      <c r="H3445" s="419"/>
      <c r="I3445" s="413"/>
      <c r="J3445" s="420"/>
      <c r="K3445" s="413"/>
      <c r="L3445" s="413"/>
      <c r="M3445" s="413"/>
      <c r="N3445" s="421"/>
      <c r="O3445" s="421"/>
      <c r="P3445" s="414"/>
      <c r="Q3445" s="413"/>
      <c r="R3445" s="413"/>
      <c r="S3445" s="413"/>
      <c r="T3445" s="413"/>
      <c r="U3445" s="412"/>
      <c r="V3445" s="412"/>
      <c r="W3445" s="413"/>
      <c r="X3445" s="413"/>
      <c r="Y3445" s="413"/>
      <c r="Z3445" s="412"/>
      <c r="AA3445" s="412"/>
      <c r="AB3445" s="422"/>
      <c r="AC3445" s="412"/>
      <c r="AD3445" s="412"/>
      <c r="AE3445" s="412"/>
      <c r="AF3445" s="412"/>
      <c r="AG3445" s="412"/>
      <c r="AH3445" s="412"/>
      <c r="AI3445" s="413"/>
    </row>
    <row r="3446" spans="1:35">
      <c r="A3446" s="413"/>
      <c r="B3446" s="413"/>
      <c r="C3446" s="426"/>
      <c r="D3446" s="413"/>
      <c r="E3446" s="412"/>
      <c r="F3446" s="412"/>
      <c r="G3446" s="419"/>
      <c r="H3446" s="419"/>
      <c r="I3446" s="413"/>
      <c r="J3446" s="420"/>
      <c r="K3446" s="413"/>
      <c r="L3446" s="413"/>
      <c r="M3446" s="413"/>
      <c r="N3446" s="421"/>
      <c r="O3446" s="421"/>
      <c r="P3446" s="414"/>
      <c r="Q3446" s="413"/>
      <c r="R3446" s="412"/>
      <c r="S3446" s="413"/>
      <c r="T3446" s="413"/>
      <c r="U3446" s="412"/>
      <c r="V3446" s="412"/>
      <c r="W3446" s="413"/>
      <c r="X3446" s="413"/>
      <c r="Y3446" s="413"/>
      <c r="Z3446" s="412"/>
      <c r="AA3446" s="412"/>
      <c r="AB3446" s="422"/>
      <c r="AC3446" s="412"/>
      <c r="AD3446" s="412"/>
      <c r="AE3446" s="412"/>
      <c r="AF3446" s="412"/>
      <c r="AG3446" s="412"/>
      <c r="AH3446" s="412"/>
      <c r="AI3446" s="413"/>
    </row>
    <row r="3447" spans="1:35">
      <c r="A3447" s="413"/>
      <c r="B3447" s="413"/>
      <c r="C3447" s="426"/>
      <c r="D3447" s="413"/>
      <c r="E3447" s="413"/>
      <c r="F3447" s="413"/>
      <c r="G3447" s="419"/>
      <c r="H3447" s="419"/>
      <c r="I3447" s="413"/>
      <c r="J3447" s="420"/>
      <c r="K3447" s="413"/>
      <c r="L3447" s="413"/>
      <c r="M3447" s="413"/>
      <c r="N3447" s="421"/>
      <c r="O3447" s="421"/>
      <c r="P3447" s="414"/>
      <c r="Q3447" s="413"/>
      <c r="R3447" s="413"/>
      <c r="S3447" s="413"/>
      <c r="T3447" s="413"/>
      <c r="U3447" s="412"/>
      <c r="V3447" s="412"/>
      <c r="W3447" s="413"/>
      <c r="X3447" s="413"/>
      <c r="Y3447" s="413"/>
      <c r="Z3447" s="413"/>
      <c r="AA3447" s="413"/>
      <c r="AB3447" s="422"/>
      <c r="AC3447" s="413"/>
      <c r="AD3447" s="428"/>
      <c r="AE3447" s="413"/>
      <c r="AF3447" s="412"/>
      <c r="AG3447" s="412"/>
      <c r="AH3447" s="413"/>
      <c r="AI3447" s="413"/>
    </row>
    <row r="3448" spans="1:35">
      <c r="A3448" s="413"/>
      <c r="B3448" s="413"/>
      <c r="C3448" s="426"/>
      <c r="D3448" s="413"/>
      <c r="E3448" s="413"/>
      <c r="F3448" s="413"/>
      <c r="G3448" s="419"/>
      <c r="H3448" s="419"/>
      <c r="I3448" s="413"/>
      <c r="J3448" s="420"/>
      <c r="K3448" s="413"/>
      <c r="L3448" s="413"/>
      <c r="M3448" s="413"/>
      <c r="N3448" s="421"/>
      <c r="O3448" s="421"/>
      <c r="P3448" s="414"/>
      <c r="Q3448" s="413"/>
      <c r="R3448" s="413"/>
      <c r="S3448" s="413"/>
      <c r="T3448" s="413"/>
      <c r="U3448" s="412"/>
      <c r="V3448" s="412"/>
      <c r="W3448" s="413"/>
      <c r="X3448" s="413"/>
      <c r="Y3448" s="413"/>
      <c r="Z3448" s="412"/>
      <c r="AA3448" s="412"/>
      <c r="AB3448" s="422"/>
      <c r="AC3448" s="412"/>
      <c r="AD3448" s="412"/>
      <c r="AE3448" s="412"/>
      <c r="AF3448" s="412"/>
      <c r="AG3448" s="412"/>
      <c r="AH3448" s="412"/>
      <c r="AI3448" s="413"/>
    </row>
    <row r="3449" spans="1:35">
      <c r="A3449" s="413"/>
      <c r="B3449" s="413"/>
      <c r="C3449" s="426"/>
      <c r="D3449" s="413"/>
      <c r="E3449" s="413"/>
      <c r="F3449" s="413"/>
      <c r="G3449" s="419"/>
      <c r="H3449" s="419"/>
      <c r="I3449" s="413"/>
      <c r="J3449" s="420"/>
      <c r="K3449" s="413"/>
      <c r="L3449" s="413"/>
      <c r="M3449" s="413"/>
      <c r="N3449" s="421"/>
      <c r="O3449" s="421"/>
      <c r="P3449" s="414"/>
      <c r="Q3449" s="413"/>
      <c r="R3449" s="412"/>
      <c r="S3449" s="413"/>
      <c r="T3449" s="413"/>
      <c r="U3449" s="412"/>
      <c r="V3449" s="412"/>
      <c r="W3449" s="413"/>
      <c r="X3449" s="413"/>
      <c r="Y3449" s="413"/>
      <c r="Z3449" s="412"/>
      <c r="AA3449" s="412"/>
      <c r="AB3449" s="422"/>
      <c r="AC3449" s="412"/>
      <c r="AD3449" s="412"/>
      <c r="AE3449" s="412"/>
      <c r="AF3449" s="412"/>
      <c r="AG3449" s="412"/>
      <c r="AH3449" s="412"/>
      <c r="AI3449" s="413"/>
    </row>
    <row r="3450" spans="1:35">
      <c r="A3450" s="413"/>
      <c r="B3450" s="413"/>
      <c r="C3450" s="426"/>
      <c r="D3450" s="413"/>
      <c r="E3450" s="413"/>
      <c r="F3450" s="413"/>
      <c r="G3450" s="419"/>
      <c r="H3450" s="419"/>
      <c r="I3450" s="413"/>
      <c r="J3450" s="420"/>
      <c r="K3450" s="413"/>
      <c r="L3450" s="413"/>
      <c r="M3450" s="413"/>
      <c r="N3450" s="421"/>
      <c r="O3450" s="421"/>
      <c r="P3450" s="414"/>
      <c r="Q3450" s="413"/>
      <c r="R3450" s="413"/>
      <c r="S3450" s="413"/>
      <c r="T3450" s="413"/>
      <c r="U3450" s="412"/>
      <c r="V3450" s="412"/>
      <c r="W3450" s="413"/>
      <c r="X3450" s="413"/>
      <c r="Y3450" s="413"/>
      <c r="Z3450" s="412"/>
      <c r="AA3450" s="412"/>
      <c r="AB3450" s="422"/>
      <c r="AC3450" s="412"/>
      <c r="AD3450" s="412"/>
      <c r="AE3450" s="412"/>
      <c r="AF3450" s="412"/>
      <c r="AG3450" s="412"/>
      <c r="AH3450" s="412"/>
      <c r="AI3450" s="413"/>
    </row>
    <row r="3451" spans="1:35">
      <c r="A3451" s="413"/>
      <c r="B3451" s="413"/>
      <c r="C3451" s="426"/>
      <c r="D3451" s="413"/>
      <c r="E3451" s="413"/>
      <c r="F3451" s="413"/>
      <c r="G3451" s="419"/>
      <c r="H3451" s="419"/>
      <c r="I3451" s="413"/>
      <c r="J3451" s="420"/>
      <c r="K3451" s="413"/>
      <c r="L3451" s="413"/>
      <c r="M3451" s="413"/>
      <c r="N3451" s="421"/>
      <c r="O3451" s="421"/>
      <c r="P3451" s="414"/>
      <c r="Q3451" s="413"/>
      <c r="R3451" s="412"/>
      <c r="S3451" s="413"/>
      <c r="T3451" s="413"/>
      <c r="U3451" s="412"/>
      <c r="V3451" s="412"/>
      <c r="W3451" s="413"/>
      <c r="X3451" s="413"/>
      <c r="Y3451" s="413"/>
      <c r="Z3451" s="412"/>
      <c r="AA3451" s="412"/>
      <c r="AB3451" s="422"/>
      <c r="AC3451" s="412"/>
      <c r="AD3451" s="412"/>
      <c r="AE3451" s="412"/>
      <c r="AF3451" s="412"/>
      <c r="AG3451" s="412"/>
      <c r="AH3451" s="412"/>
      <c r="AI3451" s="413"/>
    </row>
    <row r="3452" spans="1:35">
      <c r="A3452" s="413"/>
      <c r="B3452" s="413"/>
      <c r="C3452" s="426"/>
      <c r="D3452" s="413"/>
      <c r="E3452" s="413"/>
      <c r="F3452" s="413"/>
      <c r="G3452" s="419"/>
      <c r="H3452" s="419"/>
      <c r="I3452" s="413"/>
      <c r="J3452" s="420"/>
      <c r="K3452" s="413"/>
      <c r="L3452" s="413"/>
      <c r="M3452" s="413"/>
      <c r="N3452" s="421"/>
      <c r="O3452" s="421"/>
      <c r="P3452" s="414"/>
      <c r="Q3452" s="413"/>
      <c r="R3452" s="413"/>
      <c r="S3452" s="413"/>
      <c r="T3452" s="413"/>
      <c r="U3452" s="412"/>
      <c r="V3452" s="412"/>
      <c r="W3452" s="413"/>
      <c r="X3452" s="413"/>
      <c r="Y3452" s="413"/>
      <c r="Z3452" s="412"/>
      <c r="AA3452" s="412"/>
      <c r="AB3452" s="422"/>
      <c r="AC3452" s="412"/>
      <c r="AD3452" s="412"/>
      <c r="AE3452" s="412"/>
      <c r="AF3452" s="412"/>
      <c r="AG3452" s="412"/>
      <c r="AH3452" s="412"/>
      <c r="AI3452" s="413"/>
    </row>
    <row r="3453" spans="1:35">
      <c r="A3453" s="413"/>
      <c r="B3453" s="413"/>
      <c r="C3453" s="426"/>
      <c r="D3453" s="413"/>
      <c r="E3453" s="413"/>
      <c r="F3453" s="413"/>
      <c r="G3453" s="419"/>
      <c r="H3453" s="419"/>
      <c r="I3453" s="413"/>
      <c r="J3453" s="420"/>
      <c r="K3453" s="413"/>
      <c r="L3453" s="413"/>
      <c r="M3453" s="413"/>
      <c r="N3453" s="421"/>
      <c r="O3453" s="421"/>
      <c r="P3453" s="414"/>
      <c r="Q3453" s="413"/>
      <c r="R3453" s="412"/>
      <c r="S3453" s="413"/>
      <c r="T3453" s="413"/>
      <c r="U3453" s="412"/>
      <c r="V3453" s="412"/>
      <c r="W3453" s="413"/>
      <c r="X3453" s="413"/>
      <c r="Y3453" s="413"/>
      <c r="Z3453" s="412"/>
      <c r="AA3453" s="412"/>
      <c r="AB3453" s="422"/>
      <c r="AC3453" s="412"/>
      <c r="AD3453" s="412"/>
      <c r="AE3453" s="412"/>
      <c r="AF3453" s="412"/>
      <c r="AG3453" s="412"/>
      <c r="AH3453" s="412"/>
      <c r="AI3453" s="413"/>
    </row>
    <row r="3454" spans="1:35">
      <c r="A3454" s="413"/>
      <c r="B3454" s="413"/>
      <c r="C3454" s="426"/>
      <c r="D3454" s="413"/>
      <c r="E3454" s="423"/>
      <c r="F3454" s="413"/>
      <c r="G3454" s="419"/>
      <c r="H3454" s="419"/>
      <c r="I3454" s="413"/>
      <c r="J3454" s="420"/>
      <c r="K3454" s="413"/>
      <c r="L3454" s="413"/>
      <c r="M3454" s="413"/>
      <c r="N3454" s="421"/>
      <c r="O3454" s="421"/>
      <c r="P3454" s="414"/>
      <c r="Q3454" s="413"/>
      <c r="R3454" s="423"/>
      <c r="S3454" s="413"/>
      <c r="T3454" s="413"/>
      <c r="U3454" s="412"/>
      <c r="V3454" s="412"/>
      <c r="W3454" s="413"/>
      <c r="X3454" s="413"/>
      <c r="Y3454" s="413"/>
      <c r="Z3454" s="412"/>
      <c r="AA3454" s="412"/>
      <c r="AB3454" s="422"/>
      <c r="AC3454" s="412"/>
      <c r="AD3454" s="412"/>
      <c r="AE3454" s="412"/>
      <c r="AF3454" s="412"/>
      <c r="AG3454" s="412"/>
      <c r="AH3454" s="412"/>
      <c r="AI3454" s="413"/>
    </row>
    <row r="3455" spans="1:35">
      <c r="A3455" s="413"/>
      <c r="B3455" s="413"/>
      <c r="C3455" s="426"/>
      <c r="D3455" s="413"/>
      <c r="E3455" s="423"/>
      <c r="F3455" s="413"/>
      <c r="G3455" s="419"/>
      <c r="H3455" s="419"/>
      <c r="I3455" s="413"/>
      <c r="J3455" s="420"/>
      <c r="K3455" s="413"/>
      <c r="L3455" s="413"/>
      <c r="M3455" s="413"/>
      <c r="N3455" s="421"/>
      <c r="O3455" s="421"/>
      <c r="P3455" s="414"/>
      <c r="Q3455" s="413"/>
      <c r="R3455" s="423"/>
      <c r="S3455" s="413"/>
      <c r="T3455" s="413"/>
      <c r="U3455" s="412"/>
      <c r="V3455" s="412"/>
      <c r="W3455" s="413"/>
      <c r="X3455" s="413"/>
      <c r="Y3455" s="413"/>
      <c r="Z3455" s="412"/>
      <c r="AA3455" s="412"/>
      <c r="AB3455" s="422"/>
      <c r="AC3455" s="412"/>
      <c r="AD3455" s="412"/>
      <c r="AE3455" s="412"/>
      <c r="AF3455" s="412"/>
      <c r="AG3455" s="412"/>
      <c r="AH3455" s="412"/>
      <c r="AI3455" s="413"/>
    </row>
    <row r="3456" spans="1:35">
      <c r="A3456" s="413"/>
      <c r="B3456" s="413"/>
      <c r="C3456" s="426"/>
      <c r="D3456" s="413"/>
      <c r="E3456" s="423"/>
      <c r="F3456" s="413"/>
      <c r="G3456" s="419"/>
      <c r="H3456" s="419"/>
      <c r="I3456" s="413"/>
      <c r="J3456" s="420"/>
      <c r="K3456" s="413"/>
      <c r="L3456" s="413"/>
      <c r="M3456" s="413"/>
      <c r="N3456" s="421"/>
      <c r="O3456" s="421"/>
      <c r="P3456" s="414"/>
      <c r="Q3456" s="413"/>
      <c r="R3456" s="413"/>
      <c r="S3456" s="413"/>
      <c r="T3456" s="413"/>
      <c r="U3456" s="412"/>
      <c r="V3456" s="412"/>
      <c r="W3456" s="413"/>
      <c r="X3456" s="413"/>
      <c r="Y3456" s="413"/>
      <c r="Z3456" s="412"/>
      <c r="AA3456" s="412"/>
      <c r="AB3456" s="422"/>
      <c r="AC3456" s="412"/>
      <c r="AD3456" s="412"/>
      <c r="AE3456" s="412"/>
      <c r="AF3456" s="412"/>
      <c r="AG3456" s="412"/>
      <c r="AH3456" s="412"/>
      <c r="AI3456" s="413"/>
    </row>
    <row r="3457" spans="1:35">
      <c r="A3457" s="413"/>
      <c r="B3457" s="413"/>
      <c r="C3457" s="426"/>
      <c r="D3457" s="413"/>
      <c r="E3457" s="423"/>
      <c r="F3457" s="413"/>
      <c r="G3457" s="419"/>
      <c r="H3457" s="419"/>
      <c r="I3457" s="413"/>
      <c r="J3457" s="420"/>
      <c r="K3457" s="413"/>
      <c r="L3457" s="413"/>
      <c r="M3457" s="413"/>
      <c r="N3457" s="421"/>
      <c r="O3457" s="421"/>
      <c r="P3457" s="414"/>
      <c r="Q3457" s="413"/>
      <c r="R3457" s="412"/>
      <c r="S3457" s="413"/>
      <c r="T3457" s="413"/>
      <c r="U3457" s="412"/>
      <c r="V3457" s="412"/>
      <c r="W3457" s="413"/>
      <c r="X3457" s="413"/>
      <c r="Y3457" s="413"/>
      <c r="Z3457" s="412"/>
      <c r="AA3457" s="412"/>
      <c r="AB3457" s="422"/>
      <c r="AC3457" s="412"/>
      <c r="AD3457" s="412"/>
      <c r="AE3457" s="412"/>
      <c r="AF3457" s="412"/>
      <c r="AG3457" s="412"/>
      <c r="AH3457" s="412"/>
      <c r="AI3457" s="413"/>
    </row>
    <row r="3458" spans="1:35">
      <c r="A3458" s="413"/>
      <c r="B3458" s="413"/>
      <c r="C3458" s="426"/>
      <c r="D3458" s="413"/>
      <c r="E3458" s="413"/>
      <c r="F3458" s="413"/>
      <c r="G3458" s="419"/>
      <c r="H3458" s="419"/>
      <c r="I3458" s="413"/>
      <c r="J3458" s="420"/>
      <c r="K3458" s="413"/>
      <c r="L3458" s="413"/>
      <c r="M3458" s="413"/>
      <c r="N3458" s="421"/>
      <c r="O3458" s="421"/>
      <c r="P3458" s="414"/>
      <c r="Q3458" s="413"/>
      <c r="R3458" s="413"/>
      <c r="S3458" s="413"/>
      <c r="T3458" s="413"/>
      <c r="U3458" s="412"/>
      <c r="V3458" s="412"/>
      <c r="W3458" s="413"/>
      <c r="X3458" s="413"/>
      <c r="Y3458" s="413"/>
      <c r="Z3458" s="412"/>
      <c r="AA3458" s="412"/>
      <c r="AB3458" s="422"/>
      <c r="AC3458" s="412"/>
      <c r="AD3458" s="412"/>
      <c r="AE3458" s="412"/>
      <c r="AF3458" s="412"/>
      <c r="AG3458" s="412"/>
      <c r="AH3458" s="412"/>
      <c r="AI3458" s="413"/>
    </row>
    <row r="3459" spans="1:35">
      <c r="A3459" s="413"/>
      <c r="B3459" s="413"/>
      <c r="C3459" s="426"/>
      <c r="D3459" s="413"/>
      <c r="E3459" s="413"/>
      <c r="F3459" s="413"/>
      <c r="G3459" s="419"/>
      <c r="H3459" s="419"/>
      <c r="I3459" s="413"/>
      <c r="J3459" s="420"/>
      <c r="K3459" s="413"/>
      <c r="L3459" s="413"/>
      <c r="M3459" s="413"/>
      <c r="N3459" s="421"/>
      <c r="O3459" s="421"/>
      <c r="P3459" s="414"/>
      <c r="Q3459" s="413"/>
      <c r="R3459" s="412"/>
      <c r="S3459" s="413"/>
      <c r="T3459" s="413"/>
      <c r="U3459" s="412"/>
      <c r="V3459" s="412"/>
      <c r="W3459" s="413"/>
      <c r="X3459" s="413"/>
      <c r="Y3459" s="413"/>
      <c r="Z3459" s="412"/>
      <c r="AA3459" s="412"/>
      <c r="AB3459" s="422"/>
      <c r="AC3459" s="412"/>
      <c r="AD3459" s="412"/>
      <c r="AE3459" s="412"/>
      <c r="AF3459" s="412"/>
      <c r="AG3459" s="412"/>
      <c r="AH3459" s="412"/>
      <c r="AI3459" s="413"/>
    </row>
    <row r="3460" spans="1:35">
      <c r="A3460" s="413"/>
      <c r="B3460" s="413"/>
      <c r="C3460" s="426"/>
      <c r="D3460" s="413"/>
      <c r="E3460" s="413"/>
      <c r="F3460" s="413"/>
      <c r="G3460" s="419"/>
      <c r="H3460" s="419"/>
      <c r="I3460" s="413"/>
      <c r="J3460" s="420"/>
      <c r="K3460" s="413"/>
      <c r="L3460" s="413"/>
      <c r="M3460" s="413"/>
      <c r="N3460" s="421"/>
      <c r="O3460" s="421"/>
      <c r="P3460" s="414"/>
      <c r="Q3460" s="413"/>
      <c r="R3460" s="413"/>
      <c r="S3460" s="413"/>
      <c r="T3460" s="413"/>
      <c r="U3460" s="412"/>
      <c r="V3460" s="412"/>
      <c r="W3460" s="413"/>
      <c r="X3460" s="413"/>
      <c r="Y3460" s="413"/>
      <c r="Z3460" s="412"/>
      <c r="AA3460" s="412"/>
      <c r="AB3460" s="422"/>
      <c r="AC3460" s="412"/>
      <c r="AD3460" s="412"/>
      <c r="AE3460" s="412"/>
      <c r="AF3460" s="412"/>
      <c r="AG3460" s="412"/>
      <c r="AH3460" s="412"/>
      <c r="AI3460" s="413"/>
    </row>
    <row r="3461" spans="1:35">
      <c r="A3461" s="413"/>
      <c r="B3461" s="413"/>
      <c r="C3461" s="426"/>
      <c r="D3461" s="413"/>
      <c r="E3461" s="413"/>
      <c r="F3461" s="413"/>
      <c r="G3461" s="419"/>
      <c r="H3461" s="419"/>
      <c r="I3461" s="413"/>
      <c r="J3461" s="420"/>
      <c r="K3461" s="413"/>
      <c r="L3461" s="413"/>
      <c r="M3461" s="413"/>
      <c r="N3461" s="421"/>
      <c r="O3461" s="421"/>
      <c r="P3461" s="414"/>
      <c r="Q3461" s="413"/>
      <c r="R3461" s="412"/>
      <c r="S3461" s="413"/>
      <c r="T3461" s="413"/>
      <c r="U3461" s="412"/>
      <c r="V3461" s="412"/>
      <c r="W3461" s="413"/>
      <c r="X3461" s="413"/>
      <c r="Y3461" s="413"/>
      <c r="Z3461" s="412"/>
      <c r="AA3461" s="412"/>
      <c r="AB3461" s="422"/>
      <c r="AC3461" s="412"/>
      <c r="AD3461" s="412"/>
      <c r="AE3461" s="412"/>
      <c r="AF3461" s="412"/>
      <c r="AG3461" s="412"/>
      <c r="AH3461" s="412"/>
      <c r="AI3461" s="413"/>
    </row>
    <row r="3462" spans="1:35">
      <c r="A3462" s="413"/>
      <c r="B3462" s="413"/>
      <c r="C3462" s="426"/>
      <c r="D3462" s="413"/>
      <c r="E3462" s="413"/>
      <c r="F3462" s="413"/>
      <c r="G3462" s="419"/>
      <c r="H3462" s="419"/>
      <c r="I3462" s="413"/>
      <c r="J3462" s="420"/>
      <c r="K3462" s="413"/>
      <c r="L3462" s="413"/>
      <c r="M3462" s="413"/>
      <c r="N3462" s="421"/>
      <c r="O3462" s="421"/>
      <c r="P3462" s="414"/>
      <c r="Q3462" s="413"/>
      <c r="R3462" s="413"/>
      <c r="S3462" s="413"/>
      <c r="T3462" s="413"/>
      <c r="U3462" s="412"/>
      <c r="V3462" s="412"/>
      <c r="W3462" s="413"/>
      <c r="X3462" s="413"/>
      <c r="Y3462" s="413"/>
      <c r="Z3462" s="413"/>
      <c r="AA3462" s="413"/>
      <c r="AB3462" s="422"/>
      <c r="AC3462" s="413"/>
      <c r="AD3462" s="428"/>
      <c r="AE3462" s="413"/>
      <c r="AF3462" s="412"/>
      <c r="AG3462" s="412"/>
      <c r="AH3462" s="413"/>
      <c r="AI3462" s="413"/>
    </row>
    <row r="3463" spans="1:35">
      <c r="A3463" s="413"/>
      <c r="B3463" s="413"/>
      <c r="C3463" s="426"/>
      <c r="D3463" s="413"/>
      <c r="E3463" s="413"/>
      <c r="F3463" s="413"/>
      <c r="G3463" s="419"/>
      <c r="H3463" s="419"/>
      <c r="I3463" s="413"/>
      <c r="J3463" s="420"/>
      <c r="K3463" s="413"/>
      <c r="L3463" s="413"/>
      <c r="M3463" s="413"/>
      <c r="N3463" s="421"/>
      <c r="O3463" s="421"/>
      <c r="P3463" s="414"/>
      <c r="Q3463" s="413"/>
      <c r="R3463" s="413"/>
      <c r="S3463" s="413"/>
      <c r="T3463" s="413"/>
      <c r="U3463" s="412"/>
      <c r="V3463" s="412"/>
      <c r="W3463" s="413"/>
      <c r="X3463" s="413"/>
      <c r="Y3463" s="413"/>
      <c r="Z3463" s="412"/>
      <c r="AA3463" s="412"/>
      <c r="AB3463" s="422"/>
      <c r="AC3463" s="412"/>
      <c r="AD3463" s="412"/>
      <c r="AE3463" s="412"/>
      <c r="AF3463" s="412"/>
      <c r="AG3463" s="412"/>
      <c r="AH3463" s="412"/>
      <c r="AI3463" s="413"/>
    </row>
    <row r="3464" spans="1:35">
      <c r="A3464" s="413"/>
      <c r="B3464" s="413"/>
      <c r="C3464" s="426"/>
      <c r="D3464" s="413"/>
      <c r="E3464" s="413"/>
      <c r="F3464" s="413"/>
      <c r="G3464" s="419"/>
      <c r="H3464" s="419"/>
      <c r="I3464" s="413"/>
      <c r="J3464" s="420"/>
      <c r="K3464" s="413"/>
      <c r="L3464" s="413"/>
      <c r="M3464" s="413"/>
      <c r="N3464" s="421"/>
      <c r="O3464" s="421"/>
      <c r="P3464" s="414"/>
      <c r="Q3464" s="413"/>
      <c r="R3464" s="412"/>
      <c r="S3464" s="413"/>
      <c r="T3464" s="413"/>
      <c r="U3464" s="412"/>
      <c r="V3464" s="412"/>
      <c r="W3464" s="413"/>
      <c r="X3464" s="413"/>
      <c r="Y3464" s="413"/>
      <c r="Z3464" s="412"/>
      <c r="AA3464" s="412"/>
      <c r="AB3464" s="422"/>
      <c r="AC3464" s="412"/>
      <c r="AD3464" s="412"/>
      <c r="AE3464" s="412"/>
      <c r="AF3464" s="412"/>
      <c r="AG3464" s="412"/>
      <c r="AH3464" s="412"/>
      <c r="AI3464" s="413"/>
    </row>
    <row r="3465" spans="1:35">
      <c r="A3465" s="413"/>
      <c r="B3465" s="413"/>
      <c r="C3465" s="426"/>
      <c r="D3465" s="413"/>
      <c r="E3465" s="413"/>
      <c r="F3465" s="413"/>
      <c r="G3465" s="419"/>
      <c r="H3465" s="419"/>
      <c r="I3465" s="413"/>
      <c r="J3465" s="420"/>
      <c r="K3465" s="413"/>
      <c r="L3465" s="413"/>
      <c r="M3465" s="413"/>
      <c r="N3465" s="421"/>
      <c r="O3465" s="421"/>
      <c r="P3465" s="414"/>
      <c r="Q3465" s="413"/>
      <c r="R3465" s="413"/>
      <c r="S3465" s="413"/>
      <c r="T3465" s="413"/>
      <c r="U3465" s="412"/>
      <c r="V3465" s="412"/>
      <c r="W3465" s="413"/>
      <c r="X3465" s="413"/>
      <c r="Y3465" s="413"/>
      <c r="Z3465" s="412"/>
      <c r="AA3465" s="412"/>
      <c r="AB3465" s="422"/>
      <c r="AC3465" s="412"/>
      <c r="AD3465" s="412"/>
      <c r="AE3465" s="412"/>
      <c r="AF3465" s="412"/>
      <c r="AG3465" s="412"/>
      <c r="AH3465" s="412"/>
      <c r="AI3465" s="413"/>
    </row>
    <row r="3466" spans="1:35">
      <c r="A3466" s="413"/>
      <c r="B3466" s="413"/>
      <c r="C3466" s="426"/>
      <c r="D3466" s="413"/>
      <c r="E3466" s="413"/>
      <c r="F3466" s="413"/>
      <c r="G3466" s="419"/>
      <c r="H3466" s="419"/>
      <c r="I3466" s="413"/>
      <c r="J3466" s="420"/>
      <c r="K3466" s="413"/>
      <c r="L3466" s="413"/>
      <c r="M3466" s="413"/>
      <c r="N3466" s="421"/>
      <c r="O3466" s="421"/>
      <c r="P3466" s="414"/>
      <c r="Q3466" s="413"/>
      <c r="R3466" s="412"/>
      <c r="S3466" s="413"/>
      <c r="T3466" s="413"/>
      <c r="U3466" s="412"/>
      <c r="V3466" s="412"/>
      <c r="W3466" s="413"/>
      <c r="X3466" s="413"/>
      <c r="Y3466" s="413"/>
      <c r="Z3466" s="412"/>
      <c r="AA3466" s="412"/>
      <c r="AB3466" s="422"/>
      <c r="AC3466" s="412"/>
      <c r="AD3466" s="412"/>
      <c r="AE3466" s="412"/>
      <c r="AF3466" s="412"/>
      <c r="AG3466" s="412"/>
      <c r="AH3466" s="412"/>
      <c r="AI3466" s="413"/>
    </row>
    <row r="3467" spans="1:35">
      <c r="A3467" s="413"/>
      <c r="B3467" s="413"/>
      <c r="C3467" s="426"/>
      <c r="D3467" s="413"/>
      <c r="E3467" s="413"/>
      <c r="F3467" s="413"/>
      <c r="G3467" s="419"/>
      <c r="H3467" s="419"/>
      <c r="I3467" s="413"/>
      <c r="J3467" s="420"/>
      <c r="K3467" s="413"/>
      <c r="L3467" s="413"/>
      <c r="M3467" s="413"/>
      <c r="N3467" s="421"/>
      <c r="O3467" s="421"/>
      <c r="P3467" s="414"/>
      <c r="Q3467" s="413"/>
      <c r="R3467" s="413"/>
      <c r="S3467" s="413"/>
      <c r="T3467" s="413"/>
      <c r="U3467" s="412"/>
      <c r="V3467" s="412"/>
      <c r="W3467" s="413"/>
      <c r="X3467" s="413"/>
      <c r="Y3467" s="413"/>
      <c r="Z3467" s="412"/>
      <c r="AA3467" s="412"/>
      <c r="AB3467" s="422"/>
      <c r="AC3467" s="412"/>
      <c r="AD3467" s="412"/>
      <c r="AE3467" s="412"/>
      <c r="AF3467" s="412"/>
      <c r="AG3467" s="412"/>
      <c r="AH3467" s="412"/>
      <c r="AI3467" s="413"/>
    </row>
    <row r="3468" spans="1:35">
      <c r="A3468" s="413"/>
      <c r="B3468" s="413"/>
      <c r="C3468" s="426"/>
      <c r="D3468" s="413"/>
      <c r="E3468" s="413"/>
      <c r="F3468" s="413"/>
      <c r="G3468" s="419"/>
      <c r="H3468" s="419"/>
      <c r="I3468" s="413"/>
      <c r="J3468" s="420"/>
      <c r="K3468" s="413"/>
      <c r="L3468" s="413"/>
      <c r="M3468" s="413"/>
      <c r="N3468" s="421"/>
      <c r="O3468" s="421"/>
      <c r="P3468" s="414"/>
      <c r="Q3468" s="413"/>
      <c r="R3468" s="413"/>
      <c r="S3468" s="413"/>
      <c r="T3468" s="413"/>
      <c r="U3468" s="412"/>
      <c r="V3468" s="412"/>
      <c r="W3468" s="413"/>
      <c r="X3468" s="413"/>
      <c r="Y3468" s="413"/>
      <c r="Z3468" s="413"/>
      <c r="AA3468" s="413"/>
      <c r="AB3468" s="422"/>
      <c r="AC3468" s="413"/>
      <c r="AD3468" s="428"/>
      <c r="AE3468" s="413"/>
      <c r="AF3468" s="412"/>
      <c r="AG3468" s="412"/>
      <c r="AH3468" s="413"/>
      <c r="AI3468" s="413"/>
    </row>
    <row r="3469" spans="1:35">
      <c r="A3469" s="413"/>
      <c r="B3469" s="413"/>
      <c r="C3469" s="426"/>
      <c r="D3469" s="413"/>
      <c r="E3469" s="413"/>
      <c r="F3469" s="413"/>
      <c r="G3469" s="419"/>
      <c r="H3469" s="419"/>
      <c r="I3469" s="413"/>
      <c r="J3469" s="420"/>
      <c r="K3469" s="413"/>
      <c r="L3469" s="413"/>
      <c r="M3469" s="413"/>
      <c r="N3469" s="421"/>
      <c r="O3469" s="421"/>
      <c r="P3469" s="414"/>
      <c r="Q3469" s="413"/>
      <c r="R3469" s="413"/>
      <c r="S3469" s="413"/>
      <c r="T3469" s="413"/>
      <c r="U3469" s="412"/>
      <c r="V3469" s="412"/>
      <c r="W3469" s="413"/>
      <c r="X3469" s="413"/>
      <c r="Y3469" s="413"/>
      <c r="Z3469" s="412"/>
      <c r="AA3469" s="412"/>
      <c r="AB3469" s="422"/>
      <c r="AC3469" s="412"/>
      <c r="AD3469" s="412"/>
      <c r="AE3469" s="412"/>
      <c r="AF3469" s="412"/>
      <c r="AG3469" s="412"/>
      <c r="AH3469" s="412"/>
      <c r="AI3469" s="413"/>
    </row>
    <row r="3470" spans="1:35">
      <c r="A3470" s="413"/>
      <c r="B3470" s="413"/>
      <c r="C3470" s="426"/>
      <c r="D3470" s="413"/>
      <c r="E3470" s="413"/>
      <c r="F3470" s="413"/>
      <c r="G3470" s="419"/>
      <c r="H3470" s="419"/>
      <c r="I3470" s="413"/>
      <c r="J3470" s="420"/>
      <c r="K3470" s="413"/>
      <c r="L3470" s="413"/>
      <c r="M3470" s="413"/>
      <c r="N3470" s="421"/>
      <c r="O3470" s="421"/>
      <c r="P3470" s="414"/>
      <c r="Q3470" s="413"/>
      <c r="R3470" s="413"/>
      <c r="S3470" s="413"/>
      <c r="T3470" s="413"/>
      <c r="U3470" s="412"/>
      <c r="V3470" s="412"/>
      <c r="W3470" s="413"/>
      <c r="X3470" s="413"/>
      <c r="Y3470" s="413"/>
      <c r="Z3470" s="412"/>
      <c r="AA3470" s="412"/>
      <c r="AB3470" s="422"/>
      <c r="AC3470" s="412"/>
      <c r="AD3470" s="412"/>
      <c r="AE3470" s="412"/>
      <c r="AF3470" s="412"/>
      <c r="AG3470" s="412"/>
      <c r="AH3470" s="412"/>
      <c r="AI3470" s="413"/>
    </row>
    <row r="3471" spans="1:35">
      <c r="A3471" s="413"/>
      <c r="B3471" s="413"/>
      <c r="C3471" s="426"/>
      <c r="D3471" s="413"/>
      <c r="E3471" s="413"/>
      <c r="F3471" s="413"/>
      <c r="G3471" s="419"/>
      <c r="H3471" s="419"/>
      <c r="I3471" s="413"/>
      <c r="J3471" s="420"/>
      <c r="K3471" s="413"/>
      <c r="L3471" s="413"/>
      <c r="M3471" s="413"/>
      <c r="N3471" s="421"/>
      <c r="O3471" s="421"/>
      <c r="P3471" s="414"/>
      <c r="Q3471" s="413"/>
      <c r="R3471" s="413"/>
      <c r="S3471" s="413"/>
      <c r="T3471" s="413"/>
      <c r="U3471" s="412"/>
      <c r="V3471" s="412"/>
      <c r="W3471" s="413"/>
      <c r="X3471" s="413"/>
      <c r="Y3471" s="413"/>
      <c r="Z3471" s="412"/>
      <c r="AA3471" s="412"/>
      <c r="AB3471" s="422"/>
      <c r="AC3471" s="412"/>
      <c r="AD3471" s="412"/>
      <c r="AE3471" s="412"/>
      <c r="AF3471" s="412"/>
      <c r="AG3471" s="412"/>
      <c r="AH3471" s="412"/>
      <c r="AI3471" s="413"/>
    </row>
    <row r="3472" spans="1:35">
      <c r="A3472" s="413"/>
      <c r="B3472" s="413"/>
      <c r="C3472" s="426"/>
      <c r="D3472" s="413"/>
      <c r="E3472" s="413"/>
      <c r="F3472" s="413"/>
      <c r="G3472" s="419"/>
      <c r="H3472" s="419"/>
      <c r="I3472" s="413"/>
      <c r="J3472" s="420"/>
      <c r="K3472" s="413"/>
      <c r="L3472" s="413"/>
      <c r="M3472" s="413"/>
      <c r="N3472" s="421"/>
      <c r="O3472" s="421"/>
      <c r="P3472" s="414"/>
      <c r="Q3472" s="413"/>
      <c r="R3472" s="412"/>
      <c r="S3472" s="413"/>
      <c r="T3472" s="413"/>
      <c r="U3472" s="412"/>
      <c r="V3472" s="412"/>
      <c r="W3472" s="413"/>
      <c r="X3472" s="413"/>
      <c r="Y3472" s="413"/>
      <c r="Z3472" s="412"/>
      <c r="AA3472" s="412"/>
      <c r="AB3472" s="422"/>
      <c r="AC3472" s="412"/>
      <c r="AD3472" s="412"/>
      <c r="AE3472" s="412"/>
      <c r="AF3472" s="412"/>
      <c r="AG3472" s="412"/>
      <c r="AH3472" s="412"/>
      <c r="AI3472" s="413"/>
    </row>
    <row r="3473" spans="1:35">
      <c r="A3473" s="413"/>
      <c r="B3473" s="413"/>
      <c r="C3473" s="426"/>
      <c r="D3473" s="413"/>
      <c r="E3473" s="413"/>
      <c r="F3473" s="413"/>
      <c r="G3473" s="419"/>
      <c r="H3473" s="419"/>
      <c r="I3473" s="413"/>
      <c r="J3473" s="420"/>
      <c r="K3473" s="413"/>
      <c r="L3473" s="413"/>
      <c r="M3473" s="413"/>
      <c r="N3473" s="421"/>
      <c r="O3473" s="421"/>
      <c r="P3473" s="414"/>
      <c r="Q3473" s="413"/>
      <c r="R3473" s="413"/>
      <c r="S3473" s="413"/>
      <c r="T3473" s="413"/>
      <c r="U3473" s="412"/>
      <c r="V3473" s="412"/>
      <c r="W3473" s="413"/>
      <c r="X3473" s="413"/>
      <c r="Y3473" s="413"/>
      <c r="Z3473" s="412"/>
      <c r="AA3473" s="412"/>
      <c r="AB3473" s="422"/>
      <c r="AC3473" s="412"/>
      <c r="AD3473" s="412"/>
      <c r="AE3473" s="412"/>
      <c r="AF3473" s="412"/>
      <c r="AG3473" s="412"/>
      <c r="AH3473" s="412"/>
      <c r="AI3473" s="413"/>
    </row>
    <row r="3474" spans="1:35">
      <c r="A3474" s="413"/>
      <c r="B3474" s="413"/>
      <c r="C3474" s="426"/>
      <c r="D3474" s="413"/>
      <c r="E3474" s="413"/>
      <c r="F3474" s="413"/>
      <c r="G3474" s="419"/>
      <c r="H3474" s="419"/>
      <c r="I3474" s="413"/>
      <c r="J3474" s="420"/>
      <c r="K3474" s="413"/>
      <c r="L3474" s="413"/>
      <c r="M3474" s="413"/>
      <c r="N3474" s="421"/>
      <c r="O3474" s="421"/>
      <c r="P3474" s="414"/>
      <c r="Q3474" s="413"/>
      <c r="R3474" s="413"/>
      <c r="S3474" s="413"/>
      <c r="T3474" s="413"/>
      <c r="U3474" s="412"/>
      <c r="V3474" s="412"/>
      <c r="W3474" s="413"/>
      <c r="X3474" s="413"/>
      <c r="Y3474" s="413"/>
      <c r="Z3474" s="413"/>
      <c r="AA3474" s="413"/>
      <c r="AB3474" s="422"/>
      <c r="AC3474" s="413"/>
      <c r="AD3474" s="428"/>
      <c r="AE3474" s="413"/>
      <c r="AF3474" s="412"/>
      <c r="AG3474" s="412"/>
      <c r="AH3474" s="413"/>
      <c r="AI3474" s="413"/>
    </row>
    <row r="3475" spans="1:35">
      <c r="A3475" s="413"/>
      <c r="B3475" s="413"/>
      <c r="C3475" s="426"/>
      <c r="D3475" s="413"/>
      <c r="E3475" s="413"/>
      <c r="F3475" s="413"/>
      <c r="G3475" s="419"/>
      <c r="H3475" s="419"/>
      <c r="I3475" s="413"/>
      <c r="J3475" s="420"/>
      <c r="K3475" s="413"/>
      <c r="L3475" s="413"/>
      <c r="M3475" s="413"/>
      <c r="N3475" s="421"/>
      <c r="O3475" s="421"/>
      <c r="P3475" s="414"/>
      <c r="Q3475" s="413"/>
      <c r="R3475" s="413"/>
      <c r="S3475" s="413"/>
      <c r="T3475" s="413"/>
      <c r="U3475" s="412"/>
      <c r="V3475" s="412"/>
      <c r="W3475" s="413"/>
      <c r="X3475" s="413"/>
      <c r="Y3475" s="413"/>
      <c r="Z3475" s="412"/>
      <c r="AA3475" s="412"/>
      <c r="AB3475" s="422"/>
      <c r="AC3475" s="412"/>
      <c r="AD3475" s="412"/>
      <c r="AE3475" s="412"/>
      <c r="AF3475" s="412"/>
      <c r="AG3475" s="412"/>
      <c r="AH3475" s="412"/>
      <c r="AI3475" s="413"/>
    </row>
    <row r="3476" spans="1:35">
      <c r="A3476" s="413"/>
      <c r="B3476" s="413"/>
      <c r="C3476" s="426"/>
      <c r="D3476" s="413"/>
      <c r="E3476" s="413"/>
      <c r="F3476" s="413"/>
      <c r="G3476" s="419"/>
      <c r="H3476" s="419"/>
      <c r="I3476" s="413"/>
      <c r="J3476" s="420"/>
      <c r="K3476" s="413"/>
      <c r="L3476" s="413"/>
      <c r="M3476" s="413"/>
      <c r="N3476" s="421"/>
      <c r="O3476" s="421"/>
      <c r="P3476" s="414"/>
      <c r="Q3476" s="413"/>
      <c r="R3476" s="423"/>
      <c r="S3476" s="413"/>
      <c r="T3476" s="413"/>
      <c r="U3476" s="412"/>
      <c r="V3476" s="412"/>
      <c r="W3476" s="413"/>
      <c r="X3476" s="413"/>
      <c r="Y3476" s="413"/>
      <c r="Z3476" s="412"/>
      <c r="AA3476" s="412"/>
      <c r="AB3476" s="422"/>
      <c r="AC3476" s="412"/>
      <c r="AD3476" s="412"/>
      <c r="AE3476" s="412"/>
      <c r="AF3476" s="412"/>
      <c r="AG3476" s="412"/>
      <c r="AH3476" s="412"/>
      <c r="AI3476" s="413"/>
    </row>
    <row r="3477" spans="1:35">
      <c r="A3477" s="413"/>
      <c r="B3477" s="413"/>
      <c r="C3477" s="426"/>
      <c r="D3477" s="413"/>
      <c r="E3477" s="413"/>
      <c r="F3477" s="413"/>
      <c r="G3477" s="419"/>
      <c r="H3477" s="419"/>
      <c r="I3477" s="413"/>
      <c r="J3477" s="420"/>
      <c r="K3477" s="413"/>
      <c r="L3477" s="413"/>
      <c r="M3477" s="413"/>
      <c r="N3477" s="421"/>
      <c r="O3477" s="421"/>
      <c r="P3477" s="414"/>
      <c r="Q3477" s="413"/>
      <c r="R3477" s="412"/>
      <c r="S3477" s="413"/>
      <c r="T3477" s="413"/>
      <c r="U3477" s="412"/>
      <c r="V3477" s="412"/>
      <c r="W3477" s="413"/>
      <c r="X3477" s="413"/>
      <c r="Y3477" s="413"/>
      <c r="Z3477" s="412"/>
      <c r="AA3477" s="412"/>
      <c r="AB3477" s="422"/>
      <c r="AC3477" s="412"/>
      <c r="AD3477" s="412"/>
      <c r="AE3477" s="412"/>
      <c r="AF3477" s="412"/>
      <c r="AG3477" s="412"/>
      <c r="AH3477" s="412"/>
      <c r="AI3477" s="413"/>
    </row>
    <row r="3478" spans="1:35">
      <c r="A3478" s="413"/>
      <c r="B3478" s="413"/>
      <c r="C3478" s="426"/>
      <c r="D3478" s="413"/>
      <c r="E3478" s="413"/>
      <c r="F3478" s="413"/>
      <c r="G3478" s="419"/>
      <c r="H3478" s="419"/>
      <c r="I3478" s="413"/>
      <c r="J3478" s="420"/>
      <c r="K3478" s="413"/>
      <c r="L3478" s="413"/>
      <c r="M3478" s="413"/>
      <c r="N3478" s="421"/>
      <c r="O3478" s="421"/>
      <c r="P3478" s="414"/>
      <c r="Q3478" s="413"/>
      <c r="R3478" s="413"/>
      <c r="S3478" s="413"/>
      <c r="T3478" s="413"/>
      <c r="U3478" s="412"/>
      <c r="V3478" s="412"/>
      <c r="W3478" s="413"/>
      <c r="X3478" s="413"/>
      <c r="Y3478" s="413"/>
      <c r="Z3478" s="412"/>
      <c r="AA3478" s="412"/>
      <c r="AB3478" s="422"/>
      <c r="AC3478" s="412"/>
      <c r="AD3478" s="412"/>
      <c r="AE3478" s="412"/>
      <c r="AF3478" s="412"/>
      <c r="AG3478" s="412"/>
      <c r="AH3478" s="412"/>
      <c r="AI3478" s="413"/>
    </row>
    <row r="3479" spans="1:35">
      <c r="A3479" s="413"/>
      <c r="B3479" s="413"/>
      <c r="C3479" s="426"/>
      <c r="D3479" s="413"/>
      <c r="E3479" s="413"/>
      <c r="F3479" s="413"/>
      <c r="G3479" s="419"/>
      <c r="H3479" s="419"/>
      <c r="I3479" s="413"/>
      <c r="J3479" s="420"/>
      <c r="K3479" s="413"/>
      <c r="L3479" s="413"/>
      <c r="M3479" s="413"/>
      <c r="N3479" s="421"/>
      <c r="O3479" s="421"/>
      <c r="P3479" s="414"/>
      <c r="Q3479" s="413"/>
      <c r="R3479" s="413"/>
      <c r="S3479" s="413"/>
      <c r="T3479" s="413"/>
      <c r="U3479" s="412"/>
      <c r="V3479" s="412"/>
      <c r="W3479" s="413"/>
      <c r="X3479" s="413"/>
      <c r="Y3479" s="413"/>
      <c r="Z3479" s="412"/>
      <c r="AA3479" s="412"/>
      <c r="AB3479" s="422"/>
      <c r="AC3479" s="412"/>
      <c r="AD3479" s="412"/>
      <c r="AE3479" s="412"/>
      <c r="AF3479" s="412"/>
      <c r="AG3479" s="412"/>
      <c r="AH3479" s="412"/>
      <c r="AI3479" s="413"/>
    </row>
    <row r="3480" spans="1:35">
      <c r="A3480" s="413"/>
      <c r="B3480" s="413"/>
      <c r="C3480" s="426"/>
      <c r="D3480" s="413"/>
      <c r="E3480" s="413"/>
      <c r="F3480" s="413"/>
      <c r="G3480" s="419"/>
      <c r="H3480" s="419"/>
      <c r="I3480" s="413"/>
      <c r="J3480" s="420"/>
      <c r="K3480" s="413"/>
      <c r="L3480" s="413"/>
      <c r="M3480" s="413"/>
      <c r="N3480" s="421"/>
      <c r="O3480" s="421"/>
      <c r="P3480" s="414"/>
      <c r="Q3480" s="413"/>
      <c r="R3480" s="413"/>
      <c r="S3480" s="413"/>
      <c r="T3480" s="413"/>
      <c r="U3480" s="412"/>
      <c r="V3480" s="412"/>
      <c r="W3480" s="413"/>
      <c r="X3480" s="413"/>
      <c r="Y3480" s="413"/>
      <c r="Z3480" s="413"/>
      <c r="AA3480" s="413"/>
      <c r="AB3480" s="422"/>
      <c r="AC3480" s="413"/>
      <c r="AD3480" s="428"/>
      <c r="AE3480" s="413"/>
      <c r="AF3480" s="412"/>
      <c r="AG3480" s="412"/>
      <c r="AH3480" s="413"/>
      <c r="AI3480" s="413"/>
    </row>
    <row r="3481" spans="1:35">
      <c r="A3481" s="413"/>
      <c r="B3481" s="413"/>
      <c r="C3481" s="426"/>
      <c r="D3481" s="413"/>
      <c r="E3481" s="413"/>
      <c r="F3481" s="413"/>
      <c r="G3481" s="419"/>
      <c r="H3481" s="419"/>
      <c r="I3481" s="413"/>
      <c r="J3481" s="420"/>
      <c r="K3481" s="413"/>
      <c r="L3481" s="413"/>
      <c r="M3481" s="413"/>
      <c r="N3481" s="421"/>
      <c r="O3481" s="421"/>
      <c r="P3481" s="414"/>
      <c r="Q3481" s="413"/>
      <c r="R3481" s="413"/>
      <c r="S3481" s="413"/>
      <c r="T3481" s="413"/>
      <c r="U3481" s="412"/>
      <c r="V3481" s="412"/>
      <c r="W3481" s="413"/>
      <c r="X3481" s="413"/>
      <c r="Y3481" s="413"/>
      <c r="Z3481" s="412"/>
      <c r="AA3481" s="412"/>
      <c r="AB3481" s="422"/>
      <c r="AC3481" s="412"/>
      <c r="AD3481" s="412"/>
      <c r="AE3481" s="412"/>
      <c r="AF3481" s="412"/>
      <c r="AG3481" s="412"/>
      <c r="AH3481" s="412"/>
      <c r="AI3481" s="413"/>
    </row>
    <row r="3482" spans="1:35">
      <c r="A3482" s="413"/>
      <c r="B3482" s="413"/>
      <c r="C3482" s="426"/>
      <c r="D3482" s="413"/>
      <c r="E3482" s="413"/>
      <c r="F3482" s="413"/>
      <c r="G3482" s="419"/>
      <c r="H3482" s="419"/>
      <c r="I3482" s="413"/>
      <c r="J3482" s="420"/>
      <c r="K3482" s="413"/>
      <c r="L3482" s="413"/>
      <c r="M3482" s="413"/>
      <c r="N3482" s="421"/>
      <c r="O3482" s="421"/>
      <c r="P3482" s="414"/>
      <c r="Q3482" s="413"/>
      <c r="R3482" s="413"/>
      <c r="S3482" s="413"/>
      <c r="T3482" s="413"/>
      <c r="U3482" s="412"/>
      <c r="V3482" s="412"/>
      <c r="W3482" s="413"/>
      <c r="X3482" s="413"/>
      <c r="Y3482" s="413"/>
      <c r="Z3482" s="412"/>
      <c r="AA3482" s="412"/>
      <c r="AB3482" s="422"/>
      <c r="AC3482" s="412"/>
      <c r="AD3482" s="412"/>
      <c r="AE3482" s="412"/>
      <c r="AF3482" s="412"/>
      <c r="AG3482" s="412"/>
      <c r="AH3482" s="412"/>
      <c r="AI3482" s="413"/>
    </row>
    <row r="3483" spans="1:35">
      <c r="A3483" s="413"/>
      <c r="B3483" s="413"/>
      <c r="C3483" s="426"/>
      <c r="D3483" s="413"/>
      <c r="E3483" s="413"/>
      <c r="F3483" s="413"/>
      <c r="G3483" s="419"/>
      <c r="H3483" s="419"/>
      <c r="I3483" s="413"/>
      <c r="J3483" s="420"/>
      <c r="K3483" s="413"/>
      <c r="L3483" s="413"/>
      <c r="M3483" s="413"/>
      <c r="N3483" s="421"/>
      <c r="O3483" s="421"/>
      <c r="P3483" s="414"/>
      <c r="Q3483" s="413"/>
      <c r="R3483" s="412"/>
      <c r="S3483" s="413"/>
      <c r="T3483" s="413"/>
      <c r="U3483" s="412"/>
      <c r="V3483" s="412"/>
      <c r="W3483" s="413"/>
      <c r="X3483" s="413"/>
      <c r="Y3483" s="413"/>
      <c r="Z3483" s="412"/>
      <c r="AA3483" s="412"/>
      <c r="AB3483" s="422"/>
      <c r="AC3483" s="412"/>
      <c r="AD3483" s="412"/>
      <c r="AE3483" s="412"/>
      <c r="AF3483" s="412"/>
      <c r="AG3483" s="412"/>
      <c r="AH3483" s="412"/>
      <c r="AI3483" s="413"/>
    </row>
    <row r="3484" spans="1:35">
      <c r="A3484" s="413"/>
      <c r="B3484" s="413"/>
      <c r="C3484" s="426"/>
      <c r="D3484" s="413"/>
      <c r="E3484" s="413"/>
      <c r="F3484" s="413"/>
      <c r="G3484" s="419"/>
      <c r="H3484" s="419"/>
      <c r="I3484" s="413"/>
      <c r="J3484" s="420"/>
      <c r="K3484" s="413"/>
      <c r="L3484" s="413"/>
      <c r="M3484" s="413"/>
      <c r="N3484" s="421"/>
      <c r="O3484" s="421"/>
      <c r="P3484" s="414"/>
      <c r="Q3484" s="413"/>
      <c r="R3484" s="412"/>
      <c r="S3484" s="413"/>
      <c r="T3484" s="413"/>
      <c r="U3484" s="412"/>
      <c r="V3484" s="412"/>
      <c r="W3484" s="413"/>
      <c r="X3484" s="413"/>
      <c r="Y3484" s="413"/>
      <c r="Z3484" s="413"/>
      <c r="AA3484" s="413"/>
      <c r="AB3484" s="422"/>
      <c r="AC3484" s="413"/>
      <c r="AD3484" s="428"/>
      <c r="AE3484" s="413"/>
      <c r="AF3484" s="412"/>
      <c r="AG3484" s="412"/>
      <c r="AH3484" s="413"/>
      <c r="AI3484" s="413"/>
    </row>
    <row r="3485" spans="1:35">
      <c r="A3485" s="413"/>
      <c r="B3485" s="413"/>
      <c r="C3485" s="426"/>
      <c r="D3485" s="413"/>
      <c r="E3485" s="413"/>
      <c r="F3485" s="413"/>
      <c r="G3485" s="419"/>
      <c r="H3485" s="419"/>
      <c r="I3485" s="413"/>
      <c r="J3485" s="420"/>
      <c r="K3485" s="413"/>
      <c r="L3485" s="413"/>
      <c r="M3485" s="413"/>
      <c r="N3485" s="421"/>
      <c r="O3485" s="421"/>
      <c r="P3485" s="414"/>
      <c r="Q3485" s="413"/>
      <c r="R3485" s="413"/>
      <c r="S3485" s="413"/>
      <c r="T3485" s="413"/>
      <c r="U3485" s="412"/>
      <c r="V3485" s="412"/>
      <c r="W3485" s="413"/>
      <c r="X3485" s="413"/>
      <c r="Y3485" s="413"/>
      <c r="Z3485" s="412"/>
      <c r="AA3485" s="412"/>
      <c r="AB3485" s="422"/>
      <c r="AC3485" s="412"/>
      <c r="AD3485" s="412"/>
      <c r="AE3485" s="412"/>
      <c r="AF3485" s="412"/>
      <c r="AG3485" s="412"/>
      <c r="AH3485" s="412"/>
      <c r="AI3485" s="413"/>
    </row>
    <row r="3486" spans="1:35">
      <c r="A3486" s="413"/>
      <c r="B3486" s="413"/>
      <c r="C3486" s="426"/>
      <c r="D3486" s="413"/>
      <c r="E3486" s="413"/>
      <c r="F3486" s="413"/>
      <c r="G3486" s="419"/>
      <c r="H3486" s="419"/>
      <c r="I3486" s="413"/>
      <c r="J3486" s="420"/>
      <c r="K3486" s="413"/>
      <c r="L3486" s="413"/>
      <c r="M3486" s="413"/>
      <c r="N3486" s="421"/>
      <c r="O3486" s="421"/>
      <c r="P3486" s="414"/>
      <c r="Q3486" s="413"/>
      <c r="R3486" s="413"/>
      <c r="S3486" s="413"/>
      <c r="T3486" s="413"/>
      <c r="U3486" s="412"/>
      <c r="V3486" s="412"/>
      <c r="W3486" s="413"/>
      <c r="X3486" s="413"/>
      <c r="Y3486" s="413"/>
      <c r="Z3486" s="413"/>
      <c r="AA3486" s="413"/>
      <c r="AB3486" s="422"/>
      <c r="AC3486" s="413"/>
      <c r="AD3486" s="428"/>
      <c r="AE3486" s="413"/>
      <c r="AF3486" s="412"/>
      <c r="AG3486" s="412"/>
      <c r="AH3486" s="413"/>
      <c r="AI3486" s="413"/>
    </row>
    <row r="3487" spans="1:35">
      <c r="A3487" s="413"/>
      <c r="B3487" s="413"/>
      <c r="C3487" s="426"/>
      <c r="D3487" s="413"/>
      <c r="E3487" s="413"/>
      <c r="F3487" s="413"/>
      <c r="G3487" s="419"/>
      <c r="H3487" s="419"/>
      <c r="I3487" s="413"/>
      <c r="J3487" s="420"/>
      <c r="K3487" s="413"/>
      <c r="L3487" s="413"/>
      <c r="M3487" s="413"/>
      <c r="N3487" s="421"/>
      <c r="O3487" s="421"/>
      <c r="P3487" s="414"/>
      <c r="Q3487" s="413"/>
      <c r="R3487" s="413"/>
      <c r="S3487" s="413"/>
      <c r="T3487" s="413"/>
      <c r="U3487" s="412"/>
      <c r="V3487" s="412"/>
      <c r="W3487" s="413"/>
      <c r="X3487" s="413"/>
      <c r="Y3487" s="413"/>
      <c r="Z3487" s="412"/>
      <c r="AA3487" s="412"/>
      <c r="AB3487" s="422"/>
      <c r="AC3487" s="412"/>
      <c r="AD3487" s="412"/>
      <c r="AE3487" s="412"/>
      <c r="AF3487" s="412"/>
      <c r="AG3487" s="412"/>
      <c r="AH3487" s="412"/>
      <c r="AI3487" s="413"/>
    </row>
    <row r="3488" spans="1:35">
      <c r="A3488" s="413"/>
      <c r="B3488" s="413"/>
      <c r="C3488" s="426"/>
      <c r="D3488" s="413"/>
      <c r="E3488" s="413"/>
      <c r="F3488" s="413"/>
      <c r="G3488" s="419"/>
      <c r="H3488" s="419"/>
      <c r="I3488" s="413"/>
      <c r="J3488" s="420"/>
      <c r="K3488" s="413"/>
      <c r="L3488" s="413"/>
      <c r="M3488" s="413"/>
      <c r="N3488" s="421"/>
      <c r="O3488" s="421"/>
      <c r="P3488" s="414"/>
      <c r="Q3488" s="413"/>
      <c r="R3488" s="412"/>
      <c r="S3488" s="413"/>
      <c r="T3488" s="413"/>
      <c r="U3488" s="412"/>
      <c r="V3488" s="412"/>
      <c r="W3488" s="413"/>
      <c r="X3488" s="413"/>
      <c r="Y3488" s="413"/>
      <c r="Z3488" s="412"/>
      <c r="AA3488" s="412"/>
      <c r="AB3488" s="422"/>
      <c r="AC3488" s="412"/>
      <c r="AD3488" s="412"/>
      <c r="AE3488" s="412"/>
      <c r="AF3488" s="412"/>
      <c r="AG3488" s="412"/>
      <c r="AH3488" s="412"/>
      <c r="AI3488" s="413"/>
    </row>
    <row r="3489" spans="1:35">
      <c r="A3489" s="413"/>
      <c r="B3489" s="413"/>
      <c r="C3489" s="426"/>
      <c r="D3489" s="413"/>
      <c r="E3489" s="413"/>
      <c r="F3489" s="413"/>
      <c r="G3489" s="419"/>
      <c r="H3489" s="419"/>
      <c r="I3489" s="413"/>
      <c r="J3489" s="420"/>
      <c r="K3489" s="413"/>
      <c r="L3489" s="413"/>
      <c r="M3489" s="413"/>
      <c r="N3489" s="421"/>
      <c r="O3489" s="421"/>
      <c r="P3489" s="414"/>
      <c r="Q3489" s="413"/>
      <c r="R3489" s="413"/>
      <c r="S3489" s="413"/>
      <c r="T3489" s="413"/>
      <c r="U3489" s="412"/>
      <c r="V3489" s="412"/>
      <c r="W3489" s="413"/>
      <c r="X3489" s="413"/>
      <c r="Y3489" s="413"/>
      <c r="Z3489" s="412"/>
      <c r="AA3489" s="412"/>
      <c r="AB3489" s="422"/>
      <c r="AC3489" s="412"/>
      <c r="AD3489" s="412"/>
      <c r="AE3489" s="412"/>
      <c r="AF3489" s="412"/>
      <c r="AG3489" s="412"/>
      <c r="AH3489" s="412"/>
      <c r="AI3489" s="413"/>
    </row>
    <row r="3490" spans="1:35">
      <c r="A3490" s="413"/>
      <c r="B3490" s="413"/>
      <c r="C3490" s="426"/>
      <c r="D3490" s="413"/>
      <c r="E3490" s="413"/>
      <c r="F3490" s="413"/>
      <c r="G3490" s="419"/>
      <c r="H3490" s="419"/>
      <c r="I3490" s="413"/>
      <c r="J3490" s="420"/>
      <c r="K3490" s="413"/>
      <c r="L3490" s="413"/>
      <c r="M3490" s="413"/>
      <c r="N3490" s="421"/>
      <c r="O3490" s="421"/>
      <c r="P3490" s="414"/>
      <c r="Q3490" s="413"/>
      <c r="R3490" s="412"/>
      <c r="S3490" s="413"/>
      <c r="T3490" s="413"/>
      <c r="U3490" s="412"/>
      <c r="V3490" s="412"/>
      <c r="W3490" s="413"/>
      <c r="X3490" s="413"/>
      <c r="Y3490" s="413"/>
      <c r="Z3490" s="412"/>
      <c r="AA3490" s="412"/>
      <c r="AB3490" s="422"/>
      <c r="AC3490" s="412"/>
      <c r="AD3490" s="412"/>
      <c r="AE3490" s="412"/>
      <c r="AF3490" s="412"/>
      <c r="AG3490" s="412"/>
      <c r="AH3490" s="412"/>
      <c r="AI3490" s="413"/>
    </row>
    <row r="3491" spans="1:35">
      <c r="A3491" s="413"/>
      <c r="B3491" s="413"/>
      <c r="C3491" s="426"/>
      <c r="D3491" s="413"/>
      <c r="E3491" s="413"/>
      <c r="F3491" s="413"/>
      <c r="G3491" s="419"/>
      <c r="H3491" s="419"/>
      <c r="I3491" s="413"/>
      <c r="J3491" s="420"/>
      <c r="K3491" s="413"/>
      <c r="L3491" s="413"/>
      <c r="M3491" s="413"/>
      <c r="N3491" s="421"/>
      <c r="O3491" s="421"/>
      <c r="P3491" s="414"/>
      <c r="Q3491" s="413"/>
      <c r="R3491" s="413"/>
      <c r="S3491" s="413"/>
      <c r="T3491" s="413"/>
      <c r="U3491" s="412"/>
      <c r="V3491" s="412"/>
      <c r="W3491" s="413"/>
      <c r="X3491" s="413"/>
      <c r="Y3491" s="413"/>
      <c r="Z3491" s="412"/>
      <c r="AA3491" s="412"/>
      <c r="AB3491" s="422"/>
      <c r="AC3491" s="412"/>
      <c r="AD3491" s="412"/>
      <c r="AE3491" s="412"/>
      <c r="AF3491" s="412"/>
      <c r="AG3491" s="412"/>
      <c r="AH3491" s="412"/>
      <c r="AI3491" s="413"/>
    </row>
    <row r="3492" spans="1:35">
      <c r="A3492" s="413"/>
      <c r="B3492" s="413"/>
      <c r="C3492" s="426"/>
      <c r="D3492" s="413"/>
      <c r="E3492" s="413"/>
      <c r="F3492" s="413"/>
      <c r="G3492" s="419"/>
      <c r="H3492" s="419"/>
      <c r="I3492" s="413"/>
      <c r="J3492" s="420"/>
      <c r="K3492" s="413"/>
      <c r="L3492" s="413"/>
      <c r="M3492" s="413"/>
      <c r="N3492" s="421"/>
      <c r="O3492" s="421"/>
      <c r="P3492" s="414"/>
      <c r="Q3492" s="413"/>
      <c r="R3492" s="412"/>
      <c r="S3492" s="413"/>
      <c r="T3492" s="413"/>
      <c r="U3492" s="412"/>
      <c r="V3492" s="412"/>
      <c r="W3492" s="413"/>
      <c r="X3492" s="413"/>
      <c r="Y3492" s="413"/>
      <c r="Z3492" s="412"/>
      <c r="AA3492" s="412"/>
      <c r="AB3492" s="422"/>
      <c r="AC3492" s="412"/>
      <c r="AD3492" s="412"/>
      <c r="AE3492" s="412"/>
      <c r="AF3492" s="412"/>
      <c r="AG3492" s="412"/>
      <c r="AH3492" s="412"/>
      <c r="AI3492" s="413"/>
    </row>
    <row r="3493" spans="1:35">
      <c r="A3493" s="413"/>
      <c r="B3493" s="413"/>
      <c r="C3493" s="426"/>
      <c r="D3493" s="413"/>
      <c r="E3493" s="413"/>
      <c r="F3493" s="413"/>
      <c r="G3493" s="419"/>
      <c r="H3493" s="419"/>
      <c r="I3493" s="413"/>
      <c r="J3493" s="420"/>
      <c r="K3493" s="413"/>
      <c r="L3493" s="413"/>
      <c r="M3493" s="413"/>
      <c r="N3493" s="421"/>
      <c r="O3493" s="421"/>
      <c r="P3493" s="414"/>
      <c r="Q3493" s="413"/>
      <c r="R3493" s="413"/>
      <c r="S3493" s="413"/>
      <c r="T3493" s="413"/>
      <c r="U3493" s="412"/>
      <c r="V3493" s="412"/>
      <c r="W3493" s="413"/>
      <c r="X3493" s="413"/>
      <c r="Y3493" s="413"/>
      <c r="Z3493" s="412"/>
      <c r="AA3493" s="412"/>
      <c r="AB3493" s="422"/>
      <c r="AC3493" s="412"/>
      <c r="AD3493" s="412"/>
      <c r="AE3493" s="412"/>
      <c r="AF3493" s="412"/>
      <c r="AG3493" s="412"/>
      <c r="AH3493" s="412"/>
      <c r="AI3493" s="413"/>
    </row>
    <row r="3494" spans="1:35">
      <c r="A3494" s="413"/>
      <c r="B3494" s="413"/>
      <c r="C3494" s="426"/>
      <c r="D3494" s="413"/>
      <c r="E3494" s="413"/>
      <c r="F3494" s="413"/>
      <c r="G3494" s="419"/>
      <c r="H3494" s="419"/>
      <c r="I3494" s="413"/>
      <c r="J3494" s="420"/>
      <c r="K3494" s="413"/>
      <c r="L3494" s="413"/>
      <c r="M3494" s="413"/>
      <c r="N3494" s="421"/>
      <c r="O3494" s="421"/>
      <c r="P3494" s="414"/>
      <c r="Q3494" s="413"/>
      <c r="R3494" s="412"/>
      <c r="S3494" s="413"/>
      <c r="T3494" s="413"/>
      <c r="U3494" s="412"/>
      <c r="V3494" s="412"/>
      <c r="W3494" s="413"/>
      <c r="X3494" s="413"/>
      <c r="Y3494" s="413"/>
      <c r="Z3494" s="412"/>
      <c r="AA3494" s="412"/>
      <c r="AB3494" s="422"/>
      <c r="AC3494" s="412"/>
      <c r="AD3494" s="412"/>
      <c r="AE3494" s="412"/>
      <c r="AF3494" s="412"/>
      <c r="AG3494" s="412"/>
      <c r="AH3494" s="412"/>
      <c r="AI3494" s="413"/>
    </row>
    <row r="3495" spans="1:35">
      <c r="A3495" s="413"/>
      <c r="B3495" s="413"/>
      <c r="C3495" s="426"/>
      <c r="D3495" s="413"/>
      <c r="E3495" s="413"/>
      <c r="F3495" s="413"/>
      <c r="G3495" s="419"/>
      <c r="H3495" s="419"/>
      <c r="I3495" s="413"/>
      <c r="J3495" s="420"/>
      <c r="K3495" s="413"/>
      <c r="L3495" s="413"/>
      <c r="M3495" s="413"/>
      <c r="N3495" s="421"/>
      <c r="O3495" s="421"/>
      <c r="P3495" s="414"/>
      <c r="Q3495" s="413"/>
      <c r="R3495" s="413"/>
      <c r="S3495" s="413"/>
      <c r="T3495" s="413"/>
      <c r="U3495" s="412"/>
      <c r="V3495" s="412"/>
      <c r="W3495" s="413"/>
      <c r="X3495" s="413"/>
      <c r="Y3495" s="413"/>
      <c r="Z3495" s="412"/>
      <c r="AA3495" s="412"/>
      <c r="AB3495" s="422"/>
      <c r="AC3495" s="412"/>
      <c r="AD3495" s="412"/>
      <c r="AE3495" s="412"/>
      <c r="AF3495" s="412"/>
      <c r="AG3495" s="412"/>
      <c r="AH3495" s="412"/>
      <c r="AI3495" s="413"/>
    </row>
    <row r="3496" spans="1:35">
      <c r="A3496" s="413"/>
      <c r="B3496" s="413"/>
      <c r="C3496" s="426"/>
      <c r="D3496" s="413"/>
      <c r="E3496" s="413"/>
      <c r="F3496" s="413"/>
      <c r="G3496" s="419"/>
      <c r="H3496" s="419"/>
      <c r="I3496" s="413"/>
      <c r="J3496" s="420"/>
      <c r="K3496" s="413"/>
      <c r="L3496" s="413"/>
      <c r="M3496" s="413"/>
      <c r="N3496" s="421"/>
      <c r="O3496" s="421"/>
      <c r="P3496" s="414"/>
      <c r="Q3496" s="413"/>
      <c r="R3496" s="412"/>
      <c r="S3496" s="413"/>
      <c r="T3496" s="413"/>
      <c r="U3496" s="412"/>
      <c r="V3496" s="412"/>
      <c r="W3496" s="413"/>
      <c r="X3496" s="413"/>
      <c r="Y3496" s="413"/>
      <c r="Z3496" s="413"/>
      <c r="AA3496" s="413"/>
      <c r="AB3496" s="422"/>
      <c r="AC3496" s="413"/>
      <c r="AD3496" s="428"/>
      <c r="AE3496" s="413"/>
      <c r="AF3496" s="412"/>
      <c r="AG3496" s="412"/>
      <c r="AH3496" s="413"/>
      <c r="AI3496" s="413"/>
    </row>
    <row r="3497" spans="1:35">
      <c r="A3497" s="413"/>
      <c r="B3497" s="413"/>
      <c r="C3497" s="426"/>
      <c r="D3497" s="413"/>
      <c r="E3497" s="413"/>
      <c r="F3497" s="413"/>
      <c r="G3497" s="419"/>
      <c r="H3497" s="419"/>
      <c r="I3497" s="413"/>
      <c r="J3497" s="420"/>
      <c r="K3497" s="413"/>
      <c r="L3497" s="413"/>
      <c r="M3497" s="413"/>
      <c r="N3497" s="421"/>
      <c r="O3497" s="421"/>
      <c r="P3497" s="414"/>
      <c r="Q3497" s="413"/>
      <c r="R3497" s="413"/>
      <c r="S3497" s="413"/>
      <c r="T3497" s="413"/>
      <c r="U3497" s="412"/>
      <c r="V3497" s="412"/>
      <c r="W3497" s="413"/>
      <c r="X3497" s="413"/>
      <c r="Y3497" s="413"/>
      <c r="Z3497" s="413"/>
      <c r="AA3497" s="413"/>
      <c r="AB3497" s="422"/>
      <c r="AC3497" s="413"/>
      <c r="AD3497" s="428"/>
      <c r="AE3497" s="413"/>
      <c r="AF3497" s="412"/>
      <c r="AG3497" s="412"/>
      <c r="AH3497" s="413"/>
      <c r="AI3497" s="413"/>
    </row>
    <row r="3498" spans="1:35">
      <c r="A3498" s="413"/>
      <c r="B3498" s="413"/>
      <c r="C3498" s="426"/>
      <c r="D3498" s="413"/>
      <c r="E3498" s="413"/>
      <c r="F3498" s="413"/>
      <c r="G3498" s="419"/>
      <c r="H3498" s="419"/>
      <c r="I3498" s="413"/>
      <c r="J3498" s="420"/>
      <c r="K3498" s="413"/>
      <c r="L3498" s="413"/>
      <c r="M3498" s="413"/>
      <c r="N3498" s="421"/>
      <c r="O3498" s="421"/>
      <c r="P3498" s="414"/>
      <c r="Q3498" s="413"/>
      <c r="R3498" s="412"/>
      <c r="S3498" s="413"/>
      <c r="T3498" s="413"/>
      <c r="U3498" s="412"/>
      <c r="V3498" s="412"/>
      <c r="W3498" s="413"/>
      <c r="X3498" s="413"/>
      <c r="Y3498" s="413"/>
      <c r="Z3498" s="412"/>
      <c r="AA3498" s="412"/>
      <c r="AB3498" s="422"/>
      <c r="AC3498" s="412"/>
      <c r="AD3498" s="412"/>
      <c r="AE3498" s="412"/>
      <c r="AF3498" s="412"/>
      <c r="AG3498" s="412"/>
      <c r="AH3498" s="412"/>
      <c r="AI3498" s="413"/>
    </row>
    <row r="3499" spans="1:35">
      <c r="A3499" s="413"/>
      <c r="B3499" s="413"/>
      <c r="C3499" s="426"/>
      <c r="D3499" s="413"/>
      <c r="E3499" s="413"/>
      <c r="F3499" s="413"/>
      <c r="G3499" s="419"/>
      <c r="H3499" s="419"/>
      <c r="I3499" s="413"/>
      <c r="J3499" s="420"/>
      <c r="K3499" s="413"/>
      <c r="L3499" s="413"/>
      <c r="M3499" s="413"/>
      <c r="N3499" s="421"/>
      <c r="O3499" s="421"/>
      <c r="P3499" s="414"/>
      <c r="Q3499" s="413"/>
      <c r="R3499" s="413"/>
      <c r="S3499" s="413"/>
      <c r="T3499" s="413"/>
      <c r="U3499" s="412"/>
      <c r="V3499" s="412"/>
      <c r="W3499" s="413"/>
      <c r="X3499" s="413"/>
      <c r="Y3499" s="413"/>
      <c r="Z3499" s="412"/>
      <c r="AA3499" s="412"/>
      <c r="AB3499" s="422"/>
      <c r="AC3499" s="412"/>
      <c r="AD3499" s="412"/>
      <c r="AE3499" s="412"/>
      <c r="AF3499" s="412"/>
      <c r="AG3499" s="412"/>
      <c r="AH3499" s="412"/>
      <c r="AI3499" s="413"/>
    </row>
    <row r="3500" spans="1:35">
      <c r="A3500" s="413"/>
      <c r="B3500" s="413"/>
      <c r="C3500" s="426"/>
      <c r="D3500" s="413"/>
      <c r="E3500" s="413"/>
      <c r="F3500" s="413"/>
      <c r="G3500" s="419"/>
      <c r="H3500" s="419"/>
      <c r="I3500" s="413"/>
      <c r="J3500" s="420"/>
      <c r="K3500" s="413"/>
      <c r="L3500" s="413"/>
      <c r="M3500" s="413"/>
      <c r="N3500" s="421"/>
      <c r="O3500" s="421"/>
      <c r="P3500" s="414"/>
      <c r="Q3500" s="413"/>
      <c r="R3500" s="412"/>
      <c r="S3500" s="413"/>
      <c r="T3500" s="413"/>
      <c r="U3500" s="412"/>
      <c r="V3500" s="412"/>
      <c r="W3500" s="413"/>
      <c r="X3500" s="413"/>
      <c r="Y3500" s="413"/>
      <c r="Z3500" s="412"/>
      <c r="AA3500" s="412"/>
      <c r="AB3500" s="422"/>
      <c r="AC3500" s="412"/>
      <c r="AD3500" s="412"/>
      <c r="AE3500" s="412"/>
      <c r="AF3500" s="412"/>
      <c r="AG3500" s="412"/>
      <c r="AH3500" s="412"/>
      <c r="AI3500" s="413"/>
    </row>
    <row r="3501" spans="1:35">
      <c r="A3501" s="413"/>
      <c r="B3501" s="413"/>
      <c r="C3501" s="426"/>
      <c r="D3501" s="413"/>
      <c r="E3501" s="423"/>
      <c r="F3501" s="413"/>
      <c r="G3501" s="419"/>
      <c r="H3501" s="419"/>
      <c r="I3501" s="413"/>
      <c r="J3501" s="420"/>
      <c r="K3501" s="413"/>
      <c r="L3501" s="413"/>
      <c r="M3501" s="413"/>
      <c r="N3501" s="421"/>
      <c r="O3501" s="421"/>
      <c r="P3501" s="414"/>
      <c r="Q3501" s="413"/>
      <c r="R3501" s="413"/>
      <c r="S3501" s="413"/>
      <c r="T3501" s="413"/>
      <c r="U3501" s="412"/>
      <c r="V3501" s="412"/>
      <c r="W3501" s="413"/>
      <c r="X3501" s="413"/>
      <c r="Y3501" s="413"/>
      <c r="Z3501" s="413"/>
      <c r="AA3501" s="413"/>
      <c r="AB3501" s="422"/>
      <c r="AC3501" s="413"/>
      <c r="AD3501" s="428"/>
      <c r="AE3501" s="413"/>
      <c r="AF3501" s="412"/>
      <c r="AG3501" s="412"/>
      <c r="AH3501" s="413"/>
      <c r="AI3501" s="413"/>
    </row>
    <row r="3502" spans="1:35">
      <c r="A3502" s="413"/>
      <c r="B3502" s="413"/>
      <c r="C3502" s="426"/>
      <c r="D3502" s="413"/>
      <c r="E3502" s="423"/>
      <c r="F3502" s="413"/>
      <c r="G3502" s="419"/>
      <c r="H3502" s="419"/>
      <c r="I3502" s="413"/>
      <c r="J3502" s="420"/>
      <c r="K3502" s="413"/>
      <c r="L3502" s="413"/>
      <c r="M3502" s="413"/>
      <c r="N3502" s="421"/>
      <c r="O3502" s="421"/>
      <c r="P3502" s="414"/>
      <c r="Q3502" s="413"/>
      <c r="R3502" s="413"/>
      <c r="S3502" s="413"/>
      <c r="T3502" s="413"/>
      <c r="U3502" s="412"/>
      <c r="V3502" s="412"/>
      <c r="W3502" s="413"/>
      <c r="X3502" s="413"/>
      <c r="Y3502" s="413"/>
      <c r="Z3502" s="412"/>
      <c r="AA3502" s="412"/>
      <c r="AB3502" s="422"/>
      <c r="AC3502" s="412"/>
      <c r="AD3502" s="412"/>
      <c r="AE3502" s="412"/>
      <c r="AF3502" s="412"/>
      <c r="AG3502" s="412"/>
      <c r="AH3502" s="412"/>
      <c r="AI3502" s="413"/>
    </row>
    <row r="3503" spans="1:35">
      <c r="A3503" s="413"/>
      <c r="B3503" s="413"/>
      <c r="C3503" s="426"/>
      <c r="D3503" s="413"/>
      <c r="E3503" s="423"/>
      <c r="F3503" s="413"/>
      <c r="G3503" s="419"/>
      <c r="H3503" s="419"/>
      <c r="I3503" s="413"/>
      <c r="J3503" s="420"/>
      <c r="K3503" s="413"/>
      <c r="L3503" s="413"/>
      <c r="M3503" s="413"/>
      <c r="N3503" s="421"/>
      <c r="O3503" s="421"/>
      <c r="P3503" s="414"/>
      <c r="Q3503" s="413"/>
      <c r="R3503" s="412"/>
      <c r="S3503" s="413"/>
      <c r="T3503" s="413"/>
      <c r="U3503" s="412"/>
      <c r="V3503" s="412"/>
      <c r="W3503" s="413"/>
      <c r="X3503" s="413"/>
      <c r="Y3503" s="413"/>
      <c r="Z3503" s="412"/>
      <c r="AA3503" s="412"/>
      <c r="AB3503" s="422"/>
      <c r="AC3503" s="412"/>
      <c r="AD3503" s="412"/>
      <c r="AE3503" s="412"/>
      <c r="AF3503" s="412"/>
      <c r="AG3503" s="412"/>
      <c r="AH3503" s="412"/>
      <c r="AI3503" s="413"/>
    </row>
    <row r="3504" spans="1:35">
      <c r="A3504" s="413"/>
      <c r="B3504" s="413"/>
      <c r="C3504" s="426"/>
      <c r="D3504" s="413"/>
      <c r="E3504" s="423"/>
      <c r="F3504" s="413"/>
      <c r="G3504" s="419"/>
      <c r="H3504" s="419"/>
      <c r="I3504" s="413"/>
      <c r="J3504" s="420"/>
      <c r="K3504" s="413"/>
      <c r="L3504" s="413"/>
      <c r="M3504" s="413"/>
      <c r="N3504" s="421"/>
      <c r="O3504" s="421"/>
      <c r="P3504" s="414"/>
      <c r="Q3504" s="413"/>
      <c r="R3504" s="413"/>
      <c r="S3504" s="413"/>
      <c r="T3504" s="413"/>
      <c r="U3504" s="412"/>
      <c r="V3504" s="412"/>
      <c r="W3504" s="413"/>
      <c r="X3504" s="413"/>
      <c r="Y3504" s="413"/>
      <c r="Z3504" s="412"/>
      <c r="AA3504" s="412"/>
      <c r="AB3504" s="422"/>
      <c r="AC3504" s="412"/>
      <c r="AD3504" s="412"/>
      <c r="AE3504" s="412"/>
      <c r="AF3504" s="412"/>
      <c r="AG3504" s="412"/>
      <c r="AH3504" s="412"/>
      <c r="AI3504" s="413"/>
    </row>
    <row r="3505" spans="1:35">
      <c r="A3505" s="413"/>
      <c r="B3505" s="413"/>
      <c r="C3505" s="426"/>
      <c r="D3505" s="413"/>
      <c r="E3505" s="423"/>
      <c r="F3505" s="412"/>
      <c r="G3505" s="419"/>
      <c r="H3505" s="419"/>
      <c r="I3505" s="413"/>
      <c r="J3505" s="420"/>
      <c r="K3505" s="413"/>
      <c r="L3505" s="413"/>
      <c r="M3505" s="413"/>
      <c r="N3505" s="421"/>
      <c r="O3505" s="421"/>
      <c r="P3505" s="414"/>
      <c r="Q3505" s="413"/>
      <c r="R3505" s="413"/>
      <c r="S3505" s="413"/>
      <c r="T3505" s="413"/>
      <c r="U3505" s="412"/>
      <c r="V3505" s="412"/>
      <c r="W3505" s="413"/>
      <c r="X3505" s="413"/>
      <c r="Y3505" s="413"/>
      <c r="Z3505" s="413"/>
      <c r="AA3505" s="413"/>
      <c r="AB3505" s="422"/>
      <c r="AC3505" s="413"/>
      <c r="AD3505" s="412"/>
      <c r="AE3505" s="412"/>
      <c r="AF3505" s="412"/>
      <c r="AG3505" s="412"/>
      <c r="AH3505" s="412"/>
      <c r="AI3505" s="413"/>
    </row>
    <row r="3506" spans="1:35">
      <c r="A3506" s="413"/>
      <c r="B3506" s="413"/>
      <c r="C3506" s="426"/>
      <c r="D3506" s="413"/>
      <c r="E3506" s="423"/>
      <c r="F3506" s="412"/>
      <c r="G3506" s="419"/>
      <c r="H3506" s="419"/>
      <c r="I3506" s="413"/>
      <c r="J3506" s="420"/>
      <c r="K3506" s="413"/>
      <c r="L3506" s="413"/>
      <c r="M3506" s="413"/>
      <c r="N3506" s="421"/>
      <c r="O3506" s="421"/>
      <c r="P3506" s="414"/>
      <c r="Q3506" s="413"/>
      <c r="R3506" s="413"/>
      <c r="S3506" s="413"/>
      <c r="T3506" s="413"/>
      <c r="U3506" s="412"/>
      <c r="V3506" s="412"/>
      <c r="W3506" s="413"/>
      <c r="X3506" s="413"/>
      <c r="Y3506" s="413"/>
      <c r="Z3506" s="412"/>
      <c r="AA3506" s="412"/>
      <c r="AB3506" s="422"/>
      <c r="AC3506" s="412"/>
      <c r="AD3506" s="412"/>
      <c r="AE3506" s="412"/>
      <c r="AF3506" s="412"/>
      <c r="AG3506" s="412"/>
      <c r="AH3506" s="412"/>
      <c r="AI3506" s="413"/>
    </row>
    <row r="3507" spans="1:35">
      <c r="A3507" s="413"/>
      <c r="B3507" s="413"/>
      <c r="C3507" s="426"/>
      <c r="D3507" s="413"/>
      <c r="E3507" s="412"/>
      <c r="F3507" s="412"/>
      <c r="G3507" s="419"/>
      <c r="H3507" s="419"/>
      <c r="I3507" s="413"/>
      <c r="J3507" s="420"/>
      <c r="K3507" s="413"/>
      <c r="L3507" s="413"/>
      <c r="M3507" s="413"/>
      <c r="N3507" s="421"/>
      <c r="O3507" s="421"/>
      <c r="P3507" s="414"/>
      <c r="Q3507" s="413"/>
      <c r="R3507" s="412"/>
      <c r="S3507" s="413"/>
      <c r="T3507" s="413"/>
      <c r="U3507" s="412"/>
      <c r="V3507" s="412"/>
      <c r="W3507" s="413"/>
      <c r="X3507" s="413"/>
      <c r="Y3507" s="413"/>
      <c r="Z3507" s="412"/>
      <c r="AA3507" s="412"/>
      <c r="AB3507" s="422"/>
      <c r="AC3507" s="412"/>
      <c r="AD3507" s="412"/>
      <c r="AE3507" s="412"/>
      <c r="AF3507" s="412"/>
      <c r="AG3507" s="412"/>
      <c r="AH3507" s="412"/>
      <c r="AI3507" s="413"/>
    </row>
    <row r="3508" spans="1:35">
      <c r="A3508" s="413"/>
      <c r="B3508" s="413"/>
      <c r="C3508" s="426"/>
      <c r="D3508" s="413"/>
      <c r="E3508" s="413"/>
      <c r="F3508" s="413"/>
      <c r="G3508" s="419"/>
      <c r="H3508" s="419"/>
      <c r="I3508" s="413"/>
      <c r="J3508" s="420"/>
      <c r="K3508" s="413"/>
      <c r="L3508" s="413"/>
      <c r="M3508" s="413"/>
      <c r="N3508" s="421"/>
      <c r="O3508" s="421"/>
      <c r="P3508" s="414"/>
      <c r="Q3508" s="413"/>
      <c r="R3508" s="413"/>
      <c r="S3508" s="413"/>
      <c r="T3508" s="413"/>
      <c r="U3508" s="412"/>
      <c r="V3508" s="412"/>
      <c r="W3508" s="413"/>
      <c r="X3508" s="413"/>
      <c r="Y3508" s="413"/>
      <c r="Z3508" s="413"/>
      <c r="AA3508" s="413"/>
      <c r="AB3508" s="422"/>
      <c r="AC3508" s="413"/>
      <c r="AD3508" s="428"/>
      <c r="AE3508" s="413"/>
      <c r="AF3508" s="412"/>
      <c r="AG3508" s="412"/>
      <c r="AH3508" s="413"/>
      <c r="AI3508" s="413"/>
    </row>
    <row r="3509" spans="1:35">
      <c r="A3509" s="413"/>
      <c r="B3509" s="413"/>
      <c r="C3509" s="426"/>
      <c r="D3509" s="413"/>
      <c r="E3509" s="413"/>
      <c r="F3509" s="413"/>
      <c r="G3509" s="419"/>
      <c r="H3509" s="419"/>
      <c r="I3509" s="413"/>
      <c r="J3509" s="420"/>
      <c r="K3509" s="413"/>
      <c r="L3509" s="413"/>
      <c r="M3509" s="413"/>
      <c r="N3509" s="421"/>
      <c r="O3509" s="421"/>
      <c r="P3509" s="414"/>
      <c r="Q3509" s="413"/>
      <c r="R3509" s="413"/>
      <c r="S3509" s="413"/>
      <c r="T3509" s="413"/>
      <c r="U3509" s="412"/>
      <c r="V3509" s="412"/>
      <c r="W3509" s="413"/>
      <c r="X3509" s="413"/>
      <c r="Y3509" s="413"/>
      <c r="Z3509" s="412"/>
      <c r="AA3509" s="412"/>
      <c r="AB3509" s="422"/>
      <c r="AC3509" s="412"/>
      <c r="AD3509" s="412"/>
      <c r="AE3509" s="412"/>
      <c r="AF3509" s="412"/>
      <c r="AG3509" s="412"/>
      <c r="AH3509" s="412"/>
      <c r="AI3509" s="413"/>
    </row>
    <row r="3510" spans="1:35">
      <c r="A3510" s="413"/>
      <c r="B3510" s="413"/>
      <c r="C3510" s="426"/>
      <c r="D3510" s="413"/>
      <c r="E3510" s="413"/>
      <c r="F3510" s="413"/>
      <c r="G3510" s="419"/>
      <c r="H3510" s="419"/>
      <c r="I3510" s="413"/>
      <c r="J3510" s="420"/>
      <c r="K3510" s="413"/>
      <c r="L3510" s="413"/>
      <c r="M3510" s="413"/>
      <c r="N3510" s="421"/>
      <c r="O3510" s="421"/>
      <c r="P3510" s="414"/>
      <c r="Q3510" s="413"/>
      <c r="R3510" s="412"/>
      <c r="S3510" s="413"/>
      <c r="T3510" s="413"/>
      <c r="U3510" s="412"/>
      <c r="V3510" s="412"/>
      <c r="W3510" s="413"/>
      <c r="X3510" s="413"/>
      <c r="Y3510" s="413"/>
      <c r="Z3510" s="412"/>
      <c r="AA3510" s="412"/>
      <c r="AB3510" s="422"/>
      <c r="AC3510" s="412"/>
      <c r="AD3510" s="412"/>
      <c r="AE3510" s="412"/>
      <c r="AF3510" s="412"/>
      <c r="AG3510" s="412"/>
      <c r="AH3510" s="412"/>
      <c r="AI3510" s="413"/>
    </row>
    <row r="3511" spans="1:35">
      <c r="A3511" s="413"/>
      <c r="B3511" s="413"/>
      <c r="C3511" s="426"/>
      <c r="D3511" s="413"/>
      <c r="E3511" s="412"/>
      <c r="F3511" s="412"/>
      <c r="G3511" s="419"/>
      <c r="H3511" s="419"/>
      <c r="I3511" s="413"/>
      <c r="J3511" s="420"/>
      <c r="K3511" s="413"/>
      <c r="L3511" s="413"/>
      <c r="M3511" s="413"/>
      <c r="N3511" s="421"/>
      <c r="O3511" s="421"/>
      <c r="P3511" s="414"/>
      <c r="Q3511" s="413"/>
      <c r="R3511" s="413"/>
      <c r="S3511" s="413"/>
      <c r="T3511" s="413"/>
      <c r="U3511" s="412"/>
      <c r="V3511" s="412"/>
      <c r="W3511" s="413"/>
      <c r="X3511" s="413"/>
      <c r="Y3511" s="413"/>
      <c r="Z3511" s="413"/>
      <c r="AA3511" s="413"/>
      <c r="AB3511" s="422"/>
      <c r="AC3511" s="413"/>
      <c r="AD3511" s="412"/>
      <c r="AE3511" s="412"/>
      <c r="AF3511" s="412"/>
      <c r="AG3511" s="412"/>
      <c r="AH3511" s="412"/>
      <c r="AI3511" s="413"/>
    </row>
    <row r="3512" spans="1:35">
      <c r="A3512" s="413"/>
      <c r="B3512" s="413"/>
      <c r="C3512" s="426"/>
      <c r="D3512" s="413"/>
      <c r="E3512" s="412"/>
      <c r="F3512" s="412"/>
      <c r="G3512" s="419"/>
      <c r="H3512" s="419"/>
      <c r="I3512" s="413"/>
      <c r="J3512" s="420"/>
      <c r="K3512" s="413"/>
      <c r="L3512" s="413"/>
      <c r="M3512" s="413"/>
      <c r="N3512" s="421"/>
      <c r="O3512" s="421"/>
      <c r="P3512" s="414"/>
      <c r="Q3512" s="413"/>
      <c r="R3512" s="413"/>
      <c r="S3512" s="413"/>
      <c r="T3512" s="413"/>
      <c r="U3512" s="412"/>
      <c r="V3512" s="412"/>
      <c r="W3512" s="413"/>
      <c r="X3512" s="413"/>
      <c r="Y3512" s="413"/>
      <c r="Z3512" s="412"/>
      <c r="AA3512" s="412"/>
      <c r="AB3512" s="422"/>
      <c r="AC3512" s="412"/>
      <c r="AD3512" s="412"/>
      <c r="AE3512" s="412"/>
      <c r="AF3512" s="412"/>
      <c r="AG3512" s="412"/>
      <c r="AH3512" s="412"/>
      <c r="AI3512" s="413"/>
    </row>
    <row r="3513" spans="1:35">
      <c r="A3513" s="413"/>
      <c r="B3513" s="413"/>
      <c r="C3513" s="426"/>
      <c r="D3513" s="413"/>
      <c r="E3513" s="412"/>
      <c r="F3513" s="412"/>
      <c r="G3513" s="419"/>
      <c r="H3513" s="419"/>
      <c r="I3513" s="413"/>
      <c r="J3513" s="420"/>
      <c r="K3513" s="413"/>
      <c r="L3513" s="413"/>
      <c r="M3513" s="413"/>
      <c r="N3513" s="421"/>
      <c r="O3513" s="421"/>
      <c r="P3513" s="414"/>
      <c r="Q3513" s="413"/>
      <c r="R3513" s="412"/>
      <c r="S3513" s="413"/>
      <c r="T3513" s="413"/>
      <c r="U3513" s="412"/>
      <c r="V3513" s="412"/>
      <c r="W3513" s="413"/>
      <c r="X3513" s="413"/>
      <c r="Y3513" s="413"/>
      <c r="Z3513" s="412"/>
      <c r="AA3513" s="412"/>
      <c r="AB3513" s="422"/>
      <c r="AC3513" s="412"/>
      <c r="AD3513" s="412"/>
      <c r="AE3513" s="412"/>
      <c r="AF3513" s="412"/>
      <c r="AG3513" s="412"/>
      <c r="AH3513" s="412"/>
      <c r="AI3513" s="413"/>
    </row>
    <row r="3514" spans="1:35">
      <c r="A3514" s="413"/>
      <c r="B3514" s="413"/>
      <c r="C3514" s="426"/>
      <c r="D3514" s="413"/>
      <c r="E3514" s="412"/>
      <c r="F3514" s="412"/>
      <c r="G3514" s="419"/>
      <c r="H3514" s="419"/>
      <c r="I3514" s="413"/>
      <c r="J3514" s="420"/>
      <c r="K3514" s="413"/>
      <c r="L3514" s="413"/>
      <c r="M3514" s="413"/>
      <c r="N3514" s="421"/>
      <c r="O3514" s="421"/>
      <c r="P3514" s="414"/>
      <c r="Q3514" s="413"/>
      <c r="R3514" s="413"/>
      <c r="S3514" s="413"/>
      <c r="T3514" s="413"/>
      <c r="U3514" s="412"/>
      <c r="V3514" s="412"/>
      <c r="W3514" s="413"/>
      <c r="X3514" s="413"/>
      <c r="Y3514" s="413"/>
      <c r="Z3514" s="412"/>
      <c r="AA3514" s="412"/>
      <c r="AB3514" s="422"/>
      <c r="AC3514" s="412"/>
      <c r="AD3514" s="412"/>
      <c r="AE3514" s="412"/>
      <c r="AF3514" s="412"/>
      <c r="AG3514" s="412"/>
      <c r="AH3514" s="412"/>
      <c r="AI3514" s="413"/>
    </row>
    <row r="3515" spans="1:35">
      <c r="A3515" s="413"/>
      <c r="B3515" s="413"/>
      <c r="C3515" s="426"/>
      <c r="D3515" s="413"/>
      <c r="E3515" s="413"/>
      <c r="F3515" s="413"/>
      <c r="G3515" s="419"/>
      <c r="H3515" s="419"/>
      <c r="I3515" s="413"/>
      <c r="J3515" s="420"/>
      <c r="K3515" s="413"/>
      <c r="L3515" s="413"/>
      <c r="M3515" s="413"/>
      <c r="N3515" s="421"/>
      <c r="O3515" s="421"/>
      <c r="P3515" s="414"/>
      <c r="Q3515" s="413"/>
      <c r="R3515" s="413"/>
      <c r="S3515" s="413"/>
      <c r="T3515" s="413"/>
      <c r="U3515" s="412"/>
      <c r="V3515" s="412"/>
      <c r="W3515" s="413"/>
      <c r="X3515" s="413"/>
      <c r="Y3515" s="413"/>
      <c r="Z3515" s="413"/>
      <c r="AA3515" s="413"/>
      <c r="AB3515" s="422"/>
      <c r="AC3515" s="413"/>
      <c r="AD3515" s="428"/>
      <c r="AE3515" s="413"/>
      <c r="AF3515" s="412"/>
      <c r="AG3515" s="412"/>
      <c r="AH3515" s="413"/>
      <c r="AI3515" s="413"/>
    </row>
    <row r="3516" spans="1:35">
      <c r="A3516" s="413"/>
      <c r="B3516" s="413"/>
      <c r="C3516" s="426"/>
      <c r="D3516" s="413"/>
      <c r="E3516" s="413"/>
      <c r="F3516" s="413"/>
      <c r="G3516" s="419"/>
      <c r="H3516" s="419"/>
      <c r="I3516" s="413"/>
      <c r="J3516" s="420"/>
      <c r="K3516" s="413"/>
      <c r="L3516" s="413"/>
      <c r="M3516" s="413"/>
      <c r="N3516" s="421"/>
      <c r="O3516" s="421"/>
      <c r="P3516" s="414"/>
      <c r="Q3516" s="413"/>
      <c r="R3516" s="413"/>
      <c r="S3516" s="413"/>
      <c r="T3516" s="413"/>
      <c r="U3516" s="412"/>
      <c r="V3516" s="412"/>
      <c r="W3516" s="413"/>
      <c r="X3516" s="413"/>
      <c r="Y3516" s="413"/>
      <c r="Z3516" s="412"/>
      <c r="AA3516" s="412"/>
      <c r="AB3516" s="422"/>
      <c r="AC3516" s="412"/>
      <c r="AD3516" s="412"/>
      <c r="AE3516" s="412"/>
      <c r="AF3516" s="412"/>
      <c r="AG3516" s="412"/>
      <c r="AH3516" s="412"/>
      <c r="AI3516" s="413"/>
    </row>
    <row r="3517" spans="1:35">
      <c r="A3517" s="413"/>
      <c r="B3517" s="413"/>
      <c r="C3517" s="426"/>
      <c r="D3517" s="413"/>
      <c r="E3517" s="413"/>
      <c r="F3517" s="413"/>
      <c r="G3517" s="419"/>
      <c r="H3517" s="419"/>
      <c r="I3517" s="413"/>
      <c r="J3517" s="420"/>
      <c r="K3517" s="413"/>
      <c r="L3517" s="413"/>
      <c r="M3517" s="413"/>
      <c r="N3517" s="421"/>
      <c r="O3517" s="421"/>
      <c r="P3517" s="414"/>
      <c r="Q3517" s="413"/>
      <c r="R3517" s="412"/>
      <c r="S3517" s="413"/>
      <c r="T3517" s="413"/>
      <c r="U3517" s="412"/>
      <c r="V3517" s="412"/>
      <c r="W3517" s="413"/>
      <c r="X3517" s="413"/>
      <c r="Y3517" s="413"/>
      <c r="Z3517" s="412"/>
      <c r="AA3517" s="412"/>
      <c r="AB3517" s="422"/>
      <c r="AC3517" s="412"/>
      <c r="AD3517" s="412"/>
      <c r="AE3517" s="412"/>
      <c r="AF3517" s="412"/>
      <c r="AG3517" s="412"/>
      <c r="AH3517" s="412"/>
      <c r="AI3517" s="413"/>
    </row>
    <row r="3518" spans="1:35">
      <c r="A3518" s="413"/>
      <c r="B3518" s="413"/>
      <c r="C3518" s="426"/>
      <c r="D3518" s="413"/>
      <c r="E3518" s="413"/>
      <c r="F3518" s="413"/>
      <c r="G3518" s="419"/>
      <c r="H3518" s="419"/>
      <c r="I3518" s="413"/>
      <c r="J3518" s="420"/>
      <c r="K3518" s="413"/>
      <c r="L3518" s="413"/>
      <c r="M3518" s="413"/>
      <c r="N3518" s="421"/>
      <c r="O3518" s="421"/>
      <c r="P3518" s="414"/>
      <c r="Q3518" s="413"/>
      <c r="R3518" s="413"/>
      <c r="S3518" s="413"/>
      <c r="T3518" s="413"/>
      <c r="U3518" s="412"/>
      <c r="V3518" s="412"/>
      <c r="W3518" s="413"/>
      <c r="X3518" s="413"/>
      <c r="Y3518" s="413"/>
      <c r="Z3518" s="412"/>
      <c r="AA3518" s="412"/>
      <c r="AB3518" s="422"/>
      <c r="AC3518" s="412"/>
      <c r="AD3518" s="412"/>
      <c r="AE3518" s="412"/>
      <c r="AF3518" s="412"/>
      <c r="AG3518" s="412"/>
      <c r="AH3518" s="412"/>
      <c r="AI3518" s="413"/>
    </row>
    <row r="3519" spans="1:35">
      <c r="A3519" s="413"/>
      <c r="B3519" s="413"/>
      <c r="C3519" s="426"/>
      <c r="D3519" s="413"/>
      <c r="E3519" s="413"/>
      <c r="F3519" s="413"/>
      <c r="G3519" s="419"/>
      <c r="H3519" s="419"/>
      <c r="I3519" s="413"/>
      <c r="J3519" s="420"/>
      <c r="K3519" s="413"/>
      <c r="L3519" s="413"/>
      <c r="M3519" s="413"/>
      <c r="N3519" s="421"/>
      <c r="O3519" s="421"/>
      <c r="P3519" s="414"/>
      <c r="Q3519" s="413"/>
      <c r="R3519" s="412"/>
      <c r="S3519" s="413"/>
      <c r="T3519" s="413"/>
      <c r="U3519" s="412"/>
      <c r="V3519" s="412"/>
      <c r="W3519" s="413"/>
      <c r="X3519" s="413"/>
      <c r="Y3519" s="413"/>
      <c r="Z3519" s="412"/>
      <c r="AA3519" s="412"/>
      <c r="AB3519" s="422"/>
      <c r="AC3519" s="412"/>
      <c r="AD3519" s="412"/>
      <c r="AE3519" s="412"/>
      <c r="AF3519" s="412"/>
      <c r="AG3519" s="412"/>
      <c r="AH3519" s="412"/>
      <c r="AI3519" s="413"/>
    </row>
    <row r="3520" spans="1:35">
      <c r="A3520" s="413"/>
      <c r="B3520" s="413"/>
      <c r="C3520" s="426"/>
      <c r="D3520" s="413"/>
      <c r="E3520" s="423"/>
      <c r="F3520" s="413"/>
      <c r="G3520" s="419"/>
      <c r="H3520" s="419"/>
      <c r="I3520" s="413"/>
      <c r="J3520" s="420"/>
      <c r="K3520" s="413"/>
      <c r="L3520" s="413"/>
      <c r="M3520" s="413"/>
      <c r="N3520" s="421"/>
      <c r="O3520" s="421"/>
      <c r="P3520" s="414"/>
      <c r="Q3520" s="413"/>
      <c r="R3520" s="413"/>
      <c r="S3520" s="413"/>
      <c r="T3520" s="413"/>
      <c r="U3520" s="412"/>
      <c r="V3520" s="412"/>
      <c r="W3520" s="413"/>
      <c r="X3520" s="413"/>
      <c r="Y3520" s="413"/>
      <c r="Z3520" s="412"/>
      <c r="AA3520" s="412"/>
      <c r="AB3520" s="422"/>
      <c r="AC3520" s="412"/>
      <c r="AD3520" s="412"/>
      <c r="AE3520" s="412"/>
      <c r="AF3520" s="412"/>
      <c r="AG3520" s="412"/>
      <c r="AH3520" s="412"/>
      <c r="AI3520" s="413"/>
    </row>
    <row r="3521" spans="1:35">
      <c r="A3521" s="413"/>
      <c r="B3521" s="413"/>
      <c r="C3521" s="426"/>
      <c r="D3521" s="413"/>
      <c r="E3521" s="423"/>
      <c r="F3521" s="413"/>
      <c r="G3521" s="419"/>
      <c r="H3521" s="419"/>
      <c r="I3521" s="413"/>
      <c r="J3521" s="420"/>
      <c r="K3521" s="413"/>
      <c r="L3521" s="413"/>
      <c r="M3521" s="413"/>
      <c r="N3521" s="421"/>
      <c r="O3521" s="421"/>
      <c r="P3521" s="414"/>
      <c r="Q3521" s="413"/>
      <c r="R3521" s="412"/>
      <c r="S3521" s="413"/>
      <c r="T3521" s="413"/>
      <c r="U3521" s="412"/>
      <c r="V3521" s="412"/>
      <c r="W3521" s="413"/>
      <c r="X3521" s="413"/>
      <c r="Y3521" s="413"/>
      <c r="Z3521" s="412"/>
      <c r="AA3521" s="412"/>
      <c r="AB3521" s="422"/>
      <c r="AC3521" s="412"/>
      <c r="AD3521" s="412"/>
      <c r="AE3521" s="412"/>
      <c r="AF3521" s="412"/>
      <c r="AG3521" s="412"/>
      <c r="AH3521" s="412"/>
      <c r="AI3521" s="413"/>
    </row>
    <row r="3522" spans="1:35">
      <c r="A3522" s="413"/>
      <c r="B3522" s="413"/>
      <c r="C3522" s="426"/>
      <c r="D3522" s="413"/>
      <c r="E3522" s="423"/>
      <c r="F3522" s="413"/>
      <c r="G3522" s="419"/>
      <c r="H3522" s="419"/>
      <c r="I3522" s="413"/>
      <c r="J3522" s="420"/>
      <c r="K3522" s="413"/>
      <c r="L3522" s="413"/>
      <c r="M3522" s="413"/>
      <c r="N3522" s="421"/>
      <c r="O3522" s="421"/>
      <c r="P3522" s="414"/>
      <c r="Q3522" s="413"/>
      <c r="R3522" s="413"/>
      <c r="S3522" s="413"/>
      <c r="T3522" s="413"/>
      <c r="U3522" s="412"/>
      <c r="V3522" s="412"/>
      <c r="W3522" s="413"/>
      <c r="X3522" s="413"/>
      <c r="Y3522" s="413"/>
      <c r="Z3522" s="412"/>
      <c r="AA3522" s="412"/>
      <c r="AB3522" s="422"/>
      <c r="AC3522" s="412"/>
      <c r="AD3522" s="412"/>
      <c r="AE3522" s="412"/>
      <c r="AF3522" s="412"/>
      <c r="AG3522" s="412"/>
      <c r="AH3522" s="412"/>
      <c r="AI3522" s="413"/>
    </row>
    <row r="3523" spans="1:35">
      <c r="A3523" s="413"/>
      <c r="B3523" s="413"/>
      <c r="C3523" s="426"/>
      <c r="D3523" s="413"/>
      <c r="E3523" s="413"/>
      <c r="F3523" s="413"/>
      <c r="G3523" s="419"/>
      <c r="H3523" s="419"/>
      <c r="I3523" s="413"/>
      <c r="J3523" s="420"/>
      <c r="K3523" s="413"/>
      <c r="L3523" s="413"/>
      <c r="M3523" s="413"/>
      <c r="N3523" s="421"/>
      <c r="O3523" s="421"/>
      <c r="P3523" s="414"/>
      <c r="Q3523" s="413"/>
      <c r="R3523" s="412"/>
      <c r="S3523" s="413"/>
      <c r="T3523" s="413"/>
      <c r="U3523" s="412"/>
      <c r="V3523" s="412"/>
      <c r="W3523" s="413"/>
      <c r="X3523" s="413"/>
      <c r="Y3523" s="413"/>
      <c r="Z3523" s="412"/>
      <c r="AA3523" s="412"/>
      <c r="AB3523" s="422"/>
      <c r="AC3523" s="412"/>
      <c r="AD3523" s="412"/>
      <c r="AE3523" s="412"/>
      <c r="AF3523" s="412"/>
      <c r="AG3523" s="412"/>
      <c r="AH3523" s="412"/>
      <c r="AI3523" s="413"/>
    </row>
    <row r="3524" spans="1:35">
      <c r="A3524" s="413"/>
      <c r="B3524" s="413"/>
      <c r="C3524" s="426"/>
      <c r="D3524" s="413"/>
      <c r="E3524" s="413"/>
      <c r="F3524" s="413"/>
      <c r="G3524" s="419"/>
      <c r="H3524" s="419"/>
      <c r="I3524" s="413"/>
      <c r="J3524" s="420"/>
      <c r="K3524" s="413"/>
      <c r="L3524" s="413"/>
      <c r="M3524" s="413"/>
      <c r="N3524" s="421"/>
      <c r="O3524" s="421"/>
      <c r="P3524" s="414"/>
      <c r="Q3524" s="413"/>
      <c r="R3524" s="413"/>
      <c r="S3524" s="413"/>
      <c r="T3524" s="413"/>
      <c r="U3524" s="412"/>
      <c r="V3524" s="412"/>
      <c r="W3524" s="413"/>
      <c r="X3524" s="413"/>
      <c r="Y3524" s="413"/>
      <c r="Z3524" s="412"/>
      <c r="AA3524" s="412"/>
      <c r="AB3524" s="422"/>
      <c r="AC3524" s="412"/>
      <c r="AD3524" s="412"/>
      <c r="AE3524" s="412"/>
      <c r="AF3524" s="412"/>
      <c r="AG3524" s="412"/>
      <c r="AH3524" s="412"/>
      <c r="AI3524" s="413"/>
    </row>
    <row r="3525" spans="1:35">
      <c r="A3525" s="413"/>
      <c r="B3525" s="413"/>
      <c r="C3525" s="426"/>
      <c r="D3525" s="413"/>
      <c r="E3525" s="413"/>
      <c r="F3525" s="413"/>
      <c r="G3525" s="419"/>
      <c r="H3525" s="419"/>
      <c r="I3525" s="413"/>
      <c r="J3525" s="420"/>
      <c r="K3525" s="413"/>
      <c r="L3525" s="413"/>
      <c r="M3525" s="413"/>
      <c r="N3525" s="421"/>
      <c r="O3525" s="421"/>
      <c r="P3525" s="414"/>
      <c r="Q3525" s="413"/>
      <c r="R3525" s="412"/>
      <c r="S3525" s="413"/>
      <c r="T3525" s="413"/>
      <c r="U3525" s="412"/>
      <c r="V3525" s="412"/>
      <c r="W3525" s="413"/>
      <c r="X3525" s="413"/>
      <c r="Y3525" s="413"/>
      <c r="Z3525" s="412"/>
      <c r="AA3525" s="412"/>
      <c r="AB3525" s="422"/>
      <c r="AC3525" s="412"/>
      <c r="AD3525" s="412"/>
      <c r="AE3525" s="412"/>
      <c r="AF3525" s="412"/>
      <c r="AG3525" s="412"/>
      <c r="AH3525" s="412"/>
      <c r="AI3525" s="413"/>
    </row>
    <row r="3526" spans="1:35">
      <c r="A3526" s="413"/>
      <c r="B3526" s="413"/>
      <c r="C3526" s="426"/>
      <c r="D3526" s="413"/>
      <c r="E3526" s="413"/>
      <c r="F3526" s="413"/>
      <c r="G3526" s="419"/>
      <c r="H3526" s="419"/>
      <c r="I3526" s="413"/>
      <c r="J3526" s="420"/>
      <c r="K3526" s="413"/>
      <c r="L3526" s="413"/>
      <c r="M3526" s="413"/>
      <c r="N3526" s="421"/>
      <c r="O3526" s="421"/>
      <c r="P3526" s="414"/>
      <c r="Q3526" s="413"/>
      <c r="R3526" s="413"/>
      <c r="S3526" s="413"/>
      <c r="T3526" s="413"/>
      <c r="U3526" s="412"/>
      <c r="V3526" s="412"/>
      <c r="W3526" s="413"/>
      <c r="X3526" s="413"/>
      <c r="Y3526" s="413"/>
      <c r="Z3526" s="412"/>
      <c r="AA3526" s="412"/>
      <c r="AB3526" s="422"/>
      <c r="AC3526" s="412"/>
      <c r="AD3526" s="412"/>
      <c r="AE3526" s="412"/>
      <c r="AF3526" s="412"/>
      <c r="AG3526" s="412"/>
      <c r="AH3526" s="412"/>
      <c r="AI3526" s="413"/>
    </row>
    <row r="3527" spans="1:35">
      <c r="A3527" s="413"/>
      <c r="B3527" s="413"/>
      <c r="C3527" s="426"/>
      <c r="D3527" s="413"/>
      <c r="E3527" s="413"/>
      <c r="F3527" s="413"/>
      <c r="G3527" s="419"/>
      <c r="H3527" s="419"/>
      <c r="I3527" s="413"/>
      <c r="J3527" s="420"/>
      <c r="K3527" s="413"/>
      <c r="L3527" s="413"/>
      <c r="M3527" s="413"/>
      <c r="N3527" s="421"/>
      <c r="O3527" s="421"/>
      <c r="P3527" s="414"/>
      <c r="Q3527" s="413"/>
      <c r="R3527" s="412"/>
      <c r="S3527" s="413"/>
      <c r="T3527" s="413"/>
      <c r="U3527" s="412"/>
      <c r="V3527" s="412"/>
      <c r="W3527" s="413"/>
      <c r="X3527" s="413"/>
      <c r="Y3527" s="413"/>
      <c r="Z3527" s="412"/>
      <c r="AA3527" s="412"/>
      <c r="AB3527" s="422"/>
      <c r="AC3527" s="412"/>
      <c r="AD3527" s="412"/>
      <c r="AE3527" s="412"/>
      <c r="AF3527" s="412"/>
      <c r="AG3527" s="412"/>
      <c r="AH3527" s="412"/>
      <c r="AI3527" s="413"/>
    </row>
    <row r="3528" spans="1:35">
      <c r="A3528" s="413"/>
      <c r="B3528" s="413"/>
      <c r="C3528" s="426"/>
      <c r="D3528" s="413"/>
      <c r="E3528" s="413"/>
      <c r="F3528" s="413"/>
      <c r="G3528" s="419"/>
      <c r="H3528" s="419"/>
      <c r="I3528" s="413"/>
      <c r="J3528" s="420"/>
      <c r="K3528" s="413"/>
      <c r="L3528" s="413"/>
      <c r="M3528" s="413"/>
      <c r="N3528" s="421"/>
      <c r="O3528" s="421"/>
      <c r="P3528" s="414"/>
      <c r="Q3528" s="413"/>
      <c r="R3528" s="413"/>
      <c r="S3528" s="413"/>
      <c r="T3528" s="413"/>
      <c r="U3528" s="412"/>
      <c r="V3528" s="412"/>
      <c r="W3528" s="413"/>
      <c r="X3528" s="413"/>
      <c r="Y3528" s="413"/>
      <c r="Z3528" s="412"/>
      <c r="AA3528" s="412"/>
      <c r="AB3528" s="422"/>
      <c r="AC3528" s="412"/>
      <c r="AD3528" s="412"/>
      <c r="AE3528" s="412"/>
      <c r="AF3528" s="412"/>
      <c r="AG3528" s="412"/>
      <c r="AH3528" s="412"/>
      <c r="AI3528" s="413"/>
    </row>
    <row r="3529" spans="1:35">
      <c r="A3529" s="413"/>
      <c r="B3529" s="413"/>
      <c r="C3529" s="426"/>
      <c r="D3529" s="413"/>
      <c r="E3529" s="413"/>
      <c r="F3529" s="413"/>
      <c r="G3529" s="419"/>
      <c r="H3529" s="419"/>
      <c r="I3529" s="413"/>
      <c r="J3529" s="420"/>
      <c r="K3529" s="413"/>
      <c r="L3529" s="413"/>
      <c r="M3529" s="413"/>
      <c r="N3529" s="421"/>
      <c r="O3529" s="421"/>
      <c r="P3529" s="414"/>
      <c r="Q3529" s="413"/>
      <c r="R3529" s="412"/>
      <c r="S3529" s="413"/>
      <c r="T3529" s="413"/>
      <c r="U3529" s="412"/>
      <c r="V3529" s="412"/>
      <c r="W3529" s="413"/>
      <c r="X3529" s="413"/>
      <c r="Y3529" s="413"/>
      <c r="Z3529" s="412"/>
      <c r="AA3529" s="412"/>
      <c r="AB3529" s="422"/>
      <c r="AC3529" s="412"/>
      <c r="AD3529" s="412"/>
      <c r="AE3529" s="412"/>
      <c r="AF3529" s="412"/>
      <c r="AG3529" s="412"/>
      <c r="AH3529" s="412"/>
      <c r="AI3529" s="413"/>
    </row>
    <row r="3530" spans="1:35">
      <c r="A3530" s="413"/>
      <c r="B3530" s="413"/>
      <c r="C3530" s="426"/>
      <c r="D3530" s="413"/>
      <c r="E3530" s="413"/>
      <c r="F3530" s="413"/>
      <c r="G3530" s="419"/>
      <c r="H3530" s="419"/>
      <c r="I3530" s="413"/>
      <c r="J3530" s="420"/>
      <c r="K3530" s="413"/>
      <c r="L3530" s="413"/>
      <c r="M3530" s="413"/>
      <c r="N3530" s="421"/>
      <c r="O3530" s="421"/>
      <c r="P3530" s="414"/>
      <c r="Q3530" s="413"/>
      <c r="R3530" s="413"/>
      <c r="S3530" s="413"/>
      <c r="T3530" s="413"/>
      <c r="U3530" s="412"/>
      <c r="V3530" s="412"/>
      <c r="W3530" s="413"/>
      <c r="X3530" s="413"/>
      <c r="Y3530" s="413"/>
      <c r="Z3530" s="412"/>
      <c r="AA3530" s="412"/>
      <c r="AB3530" s="422"/>
      <c r="AC3530" s="412"/>
      <c r="AD3530" s="412"/>
      <c r="AE3530" s="412"/>
      <c r="AF3530" s="412"/>
      <c r="AG3530" s="412"/>
      <c r="AH3530" s="412"/>
      <c r="AI3530" s="413"/>
    </row>
    <row r="3531" spans="1:35">
      <c r="A3531" s="413"/>
      <c r="B3531" s="413"/>
      <c r="C3531" s="426"/>
      <c r="D3531" s="413"/>
      <c r="E3531" s="413"/>
      <c r="F3531" s="413"/>
      <c r="G3531" s="419"/>
      <c r="H3531" s="419"/>
      <c r="I3531" s="413"/>
      <c r="J3531" s="420"/>
      <c r="K3531" s="413"/>
      <c r="L3531" s="413"/>
      <c r="M3531" s="413"/>
      <c r="N3531" s="421"/>
      <c r="O3531" s="421"/>
      <c r="P3531" s="414"/>
      <c r="Q3531" s="413"/>
      <c r="R3531" s="412"/>
      <c r="S3531" s="413"/>
      <c r="T3531" s="413"/>
      <c r="U3531" s="412"/>
      <c r="V3531" s="412"/>
      <c r="W3531" s="413"/>
      <c r="X3531" s="413"/>
      <c r="Y3531" s="413"/>
      <c r="Z3531" s="412"/>
      <c r="AA3531" s="412"/>
      <c r="AB3531" s="422"/>
      <c r="AC3531" s="412"/>
      <c r="AD3531" s="412"/>
      <c r="AE3531" s="412"/>
      <c r="AF3531" s="412"/>
      <c r="AG3531" s="412"/>
      <c r="AH3531" s="412"/>
      <c r="AI3531" s="413"/>
    </row>
    <row r="3532" spans="1:35">
      <c r="A3532" s="413"/>
      <c r="B3532" s="413"/>
      <c r="C3532" s="426"/>
      <c r="D3532" s="413"/>
      <c r="E3532" s="413"/>
      <c r="F3532" s="413"/>
      <c r="G3532" s="419"/>
      <c r="H3532" s="419"/>
      <c r="I3532" s="413"/>
      <c r="J3532" s="420"/>
      <c r="K3532" s="413"/>
      <c r="L3532" s="413"/>
      <c r="M3532" s="413"/>
      <c r="N3532" s="421"/>
      <c r="O3532" s="421"/>
      <c r="P3532" s="414"/>
      <c r="Q3532" s="413"/>
      <c r="R3532" s="413"/>
      <c r="S3532" s="413"/>
      <c r="T3532" s="413"/>
      <c r="U3532" s="412"/>
      <c r="V3532" s="412"/>
      <c r="W3532" s="413"/>
      <c r="X3532" s="413"/>
      <c r="Y3532" s="413"/>
      <c r="Z3532" s="412"/>
      <c r="AA3532" s="412"/>
      <c r="AB3532" s="422"/>
      <c r="AC3532" s="412"/>
      <c r="AD3532" s="412"/>
      <c r="AE3532" s="412"/>
      <c r="AF3532" s="412"/>
      <c r="AG3532" s="412"/>
      <c r="AH3532" s="412"/>
      <c r="AI3532" s="413"/>
    </row>
    <row r="3533" spans="1:35">
      <c r="A3533" s="413"/>
      <c r="B3533" s="413"/>
      <c r="C3533" s="426"/>
      <c r="D3533" s="413"/>
      <c r="E3533" s="413"/>
      <c r="F3533" s="413"/>
      <c r="G3533" s="419"/>
      <c r="H3533" s="419"/>
      <c r="I3533" s="413"/>
      <c r="J3533" s="420"/>
      <c r="K3533" s="413"/>
      <c r="L3533" s="413"/>
      <c r="M3533" s="413"/>
      <c r="N3533" s="421"/>
      <c r="O3533" s="421"/>
      <c r="P3533" s="414"/>
      <c r="Q3533" s="413"/>
      <c r="R3533" s="413"/>
      <c r="S3533" s="413"/>
      <c r="T3533" s="413"/>
      <c r="U3533" s="412"/>
      <c r="V3533" s="412"/>
      <c r="W3533" s="413"/>
      <c r="X3533" s="413"/>
      <c r="Y3533" s="413"/>
      <c r="Z3533" s="413"/>
      <c r="AA3533" s="413"/>
      <c r="AB3533" s="422"/>
      <c r="AC3533" s="413"/>
      <c r="AD3533" s="428"/>
      <c r="AE3533" s="413"/>
      <c r="AF3533" s="412"/>
      <c r="AG3533" s="412"/>
      <c r="AH3533" s="413"/>
      <c r="AI3533" s="413"/>
    </row>
    <row r="3534" spans="1:35">
      <c r="A3534" s="413"/>
      <c r="B3534" s="413"/>
      <c r="C3534" s="426"/>
      <c r="D3534" s="413"/>
      <c r="E3534" s="413"/>
      <c r="F3534" s="413"/>
      <c r="G3534" s="419"/>
      <c r="H3534" s="419"/>
      <c r="I3534" s="413"/>
      <c r="J3534" s="420"/>
      <c r="K3534" s="413"/>
      <c r="L3534" s="413"/>
      <c r="M3534" s="413"/>
      <c r="N3534" s="421"/>
      <c r="O3534" s="421"/>
      <c r="P3534" s="414"/>
      <c r="Q3534" s="413"/>
      <c r="R3534" s="413"/>
      <c r="S3534" s="413"/>
      <c r="T3534" s="413"/>
      <c r="U3534" s="412"/>
      <c r="V3534" s="412"/>
      <c r="W3534" s="413"/>
      <c r="X3534" s="413"/>
      <c r="Y3534" s="413"/>
      <c r="Z3534" s="412"/>
      <c r="AA3534" s="412"/>
      <c r="AB3534" s="422"/>
      <c r="AC3534" s="412"/>
      <c r="AD3534" s="412"/>
      <c r="AE3534" s="412"/>
      <c r="AF3534" s="412"/>
      <c r="AG3534" s="412"/>
      <c r="AH3534" s="412"/>
      <c r="AI3534" s="413"/>
    </row>
    <row r="3535" spans="1:35">
      <c r="A3535" s="413"/>
      <c r="B3535" s="413"/>
      <c r="C3535" s="426"/>
      <c r="D3535" s="413"/>
      <c r="E3535" s="413"/>
      <c r="F3535" s="413"/>
      <c r="G3535" s="419"/>
      <c r="H3535" s="419"/>
      <c r="I3535" s="413"/>
      <c r="J3535" s="420"/>
      <c r="K3535" s="413"/>
      <c r="L3535" s="413"/>
      <c r="M3535" s="413"/>
      <c r="N3535" s="421"/>
      <c r="O3535" s="421"/>
      <c r="P3535" s="414"/>
      <c r="Q3535" s="413"/>
      <c r="R3535" s="413"/>
      <c r="S3535" s="413"/>
      <c r="T3535" s="413"/>
      <c r="U3535" s="412"/>
      <c r="V3535" s="412"/>
      <c r="W3535" s="413"/>
      <c r="X3535" s="413"/>
      <c r="Y3535" s="413"/>
      <c r="Z3535" s="412"/>
      <c r="AA3535" s="412"/>
      <c r="AB3535" s="422"/>
      <c r="AC3535" s="412"/>
      <c r="AD3535" s="412"/>
      <c r="AE3535" s="412"/>
      <c r="AF3535" s="412"/>
      <c r="AG3535" s="412"/>
      <c r="AH3535" s="412"/>
      <c r="AI3535" s="413"/>
    </row>
    <row r="3536" spans="1:35">
      <c r="A3536" s="413"/>
      <c r="B3536" s="413"/>
      <c r="C3536" s="426"/>
      <c r="D3536" s="413"/>
      <c r="E3536" s="413"/>
      <c r="F3536" s="413"/>
      <c r="G3536" s="419"/>
      <c r="H3536" s="419"/>
      <c r="I3536" s="413"/>
      <c r="J3536" s="420"/>
      <c r="K3536" s="413"/>
      <c r="L3536" s="413"/>
      <c r="M3536" s="413"/>
      <c r="N3536" s="421"/>
      <c r="O3536" s="421"/>
      <c r="P3536" s="414"/>
      <c r="Q3536" s="413"/>
      <c r="R3536" s="412"/>
      <c r="S3536" s="413"/>
      <c r="T3536" s="413"/>
      <c r="U3536" s="412"/>
      <c r="V3536" s="412"/>
      <c r="W3536" s="413"/>
      <c r="X3536" s="413"/>
      <c r="Y3536" s="413"/>
      <c r="Z3536" s="413"/>
      <c r="AA3536" s="413"/>
      <c r="AB3536" s="422"/>
      <c r="AC3536" s="412"/>
      <c r="AD3536" s="428"/>
      <c r="AE3536" s="413"/>
      <c r="AF3536" s="412"/>
      <c r="AG3536" s="412"/>
      <c r="AH3536" s="413"/>
      <c r="AI3536" s="413"/>
    </row>
    <row r="3537" spans="1:35">
      <c r="A3537" s="413"/>
      <c r="B3537" s="413"/>
      <c r="C3537" s="426"/>
      <c r="D3537" s="413"/>
      <c r="E3537" s="413"/>
      <c r="F3537" s="413"/>
      <c r="G3537" s="419"/>
      <c r="H3537" s="419"/>
      <c r="I3537" s="413"/>
      <c r="J3537" s="420"/>
      <c r="K3537" s="413"/>
      <c r="L3537" s="413"/>
      <c r="M3537" s="413"/>
      <c r="N3537" s="421"/>
      <c r="O3537" s="421"/>
      <c r="P3537" s="414"/>
      <c r="Q3537" s="413"/>
      <c r="R3537" s="413"/>
      <c r="S3537" s="413"/>
      <c r="T3537" s="413"/>
      <c r="U3537" s="412"/>
      <c r="V3537" s="412"/>
      <c r="W3537" s="413"/>
      <c r="X3537" s="413"/>
      <c r="Y3537" s="413"/>
      <c r="Z3537" s="412"/>
      <c r="AA3537" s="412"/>
      <c r="AB3537" s="422"/>
      <c r="AC3537" s="412"/>
      <c r="AD3537" s="412"/>
      <c r="AE3537" s="412"/>
      <c r="AF3537" s="412"/>
      <c r="AG3537" s="412"/>
      <c r="AH3537" s="412"/>
      <c r="AI3537" s="413"/>
    </row>
    <row r="3538" spans="1:35">
      <c r="A3538" s="413"/>
      <c r="B3538" s="413"/>
      <c r="C3538" s="426"/>
      <c r="D3538" s="413"/>
      <c r="E3538" s="413"/>
      <c r="F3538" s="413"/>
      <c r="G3538" s="419"/>
      <c r="H3538" s="419"/>
      <c r="I3538" s="413"/>
      <c r="J3538" s="420"/>
      <c r="K3538" s="413"/>
      <c r="L3538" s="413"/>
      <c r="M3538" s="413"/>
      <c r="N3538" s="421"/>
      <c r="O3538" s="421"/>
      <c r="P3538" s="414"/>
      <c r="Q3538" s="413"/>
      <c r="R3538" s="412"/>
      <c r="S3538" s="413"/>
      <c r="T3538" s="413"/>
      <c r="U3538" s="412"/>
      <c r="V3538" s="412"/>
      <c r="W3538" s="413"/>
      <c r="X3538" s="413"/>
      <c r="Y3538" s="413"/>
      <c r="Z3538" s="412"/>
      <c r="AA3538" s="412"/>
      <c r="AB3538" s="422"/>
      <c r="AC3538" s="412"/>
      <c r="AD3538" s="412"/>
      <c r="AE3538" s="412"/>
      <c r="AF3538" s="412"/>
      <c r="AG3538" s="412"/>
      <c r="AH3538" s="412"/>
      <c r="AI3538" s="413"/>
    </row>
    <row r="3539" spans="1:35">
      <c r="A3539" s="413"/>
      <c r="B3539" s="413"/>
      <c r="C3539" s="426"/>
      <c r="D3539" s="413"/>
      <c r="E3539" s="413"/>
      <c r="F3539" s="413"/>
      <c r="G3539" s="419"/>
      <c r="H3539" s="419"/>
      <c r="I3539" s="413"/>
      <c r="J3539" s="420"/>
      <c r="K3539" s="413"/>
      <c r="L3539" s="413"/>
      <c r="M3539" s="413"/>
      <c r="N3539" s="421"/>
      <c r="O3539" s="421"/>
      <c r="P3539" s="414"/>
      <c r="Q3539" s="413"/>
      <c r="R3539" s="413"/>
      <c r="S3539" s="413"/>
      <c r="T3539" s="413"/>
      <c r="U3539" s="412"/>
      <c r="V3539" s="412"/>
      <c r="W3539" s="413"/>
      <c r="X3539" s="413"/>
      <c r="Y3539" s="413"/>
      <c r="Z3539" s="412"/>
      <c r="AA3539" s="412"/>
      <c r="AB3539" s="422"/>
      <c r="AC3539" s="412"/>
      <c r="AD3539" s="412"/>
      <c r="AE3539" s="412"/>
      <c r="AF3539" s="412"/>
      <c r="AG3539" s="412"/>
      <c r="AH3539" s="412"/>
      <c r="AI3539" s="413"/>
    </row>
    <row r="3540" spans="1:35">
      <c r="A3540" s="413"/>
      <c r="B3540" s="413"/>
      <c r="C3540" s="426"/>
      <c r="D3540" s="413"/>
      <c r="E3540" s="413"/>
      <c r="F3540" s="413"/>
      <c r="G3540" s="419"/>
      <c r="H3540" s="419"/>
      <c r="I3540" s="413"/>
      <c r="J3540" s="420"/>
      <c r="K3540" s="413"/>
      <c r="L3540" s="413"/>
      <c r="M3540" s="413"/>
      <c r="N3540" s="421"/>
      <c r="O3540" s="421"/>
      <c r="P3540" s="414"/>
      <c r="Q3540" s="413"/>
      <c r="R3540" s="412"/>
      <c r="S3540" s="413"/>
      <c r="T3540" s="413"/>
      <c r="U3540" s="412"/>
      <c r="V3540" s="412"/>
      <c r="W3540" s="413"/>
      <c r="X3540" s="413"/>
      <c r="Y3540" s="413"/>
      <c r="Z3540" s="412"/>
      <c r="AA3540" s="412"/>
      <c r="AB3540" s="422"/>
      <c r="AC3540" s="412"/>
      <c r="AD3540" s="412"/>
      <c r="AE3540" s="412"/>
      <c r="AF3540" s="412"/>
      <c r="AG3540" s="412"/>
      <c r="AH3540" s="412"/>
      <c r="AI3540" s="413"/>
    </row>
    <row r="3541" spans="1:35">
      <c r="A3541" s="413"/>
      <c r="B3541" s="413"/>
      <c r="C3541" s="426"/>
      <c r="D3541" s="413"/>
      <c r="E3541" s="413"/>
      <c r="F3541" s="413"/>
      <c r="G3541" s="419"/>
      <c r="H3541" s="419"/>
      <c r="I3541" s="413"/>
      <c r="J3541" s="420"/>
      <c r="K3541" s="413"/>
      <c r="L3541" s="413"/>
      <c r="M3541" s="413"/>
      <c r="N3541" s="421"/>
      <c r="O3541" s="421"/>
      <c r="P3541" s="414"/>
      <c r="Q3541" s="413"/>
      <c r="R3541" s="413"/>
      <c r="S3541" s="413"/>
      <c r="T3541" s="413"/>
      <c r="U3541" s="412"/>
      <c r="V3541" s="412"/>
      <c r="W3541" s="413"/>
      <c r="X3541" s="413"/>
      <c r="Y3541" s="413"/>
      <c r="Z3541" s="412"/>
      <c r="AA3541" s="412"/>
      <c r="AB3541" s="422"/>
      <c r="AC3541" s="412"/>
      <c r="AD3541" s="412"/>
      <c r="AE3541" s="412"/>
      <c r="AF3541" s="412"/>
      <c r="AG3541" s="412"/>
      <c r="AH3541" s="412"/>
      <c r="AI3541" s="413"/>
    </row>
    <row r="3542" spans="1:35">
      <c r="A3542" s="413"/>
      <c r="B3542" s="413"/>
      <c r="C3542" s="426"/>
      <c r="D3542" s="413"/>
      <c r="E3542" s="413"/>
      <c r="F3542" s="413"/>
      <c r="G3542" s="419"/>
      <c r="H3542" s="419"/>
      <c r="I3542" s="413"/>
      <c r="J3542" s="420"/>
      <c r="K3542" s="413"/>
      <c r="L3542" s="413"/>
      <c r="M3542" s="413"/>
      <c r="N3542" s="421"/>
      <c r="O3542" s="421"/>
      <c r="P3542" s="414"/>
      <c r="Q3542" s="413"/>
      <c r="R3542" s="412"/>
      <c r="S3542" s="413"/>
      <c r="T3542" s="413"/>
      <c r="U3542" s="412"/>
      <c r="V3542" s="412"/>
      <c r="W3542" s="413"/>
      <c r="X3542" s="413"/>
      <c r="Y3542" s="413"/>
      <c r="Z3542" s="412"/>
      <c r="AA3542" s="412"/>
      <c r="AB3542" s="422"/>
      <c r="AC3542" s="412"/>
      <c r="AD3542" s="412"/>
      <c r="AE3542" s="412"/>
      <c r="AF3542" s="412"/>
      <c r="AG3542" s="412"/>
      <c r="AH3542" s="412"/>
      <c r="AI3542" s="413"/>
    </row>
    <row r="3543" spans="1:35">
      <c r="A3543" s="413"/>
      <c r="B3543" s="413"/>
      <c r="C3543" s="426"/>
      <c r="D3543" s="413"/>
      <c r="E3543" s="413"/>
      <c r="F3543" s="413"/>
      <c r="G3543" s="419"/>
      <c r="H3543" s="419"/>
      <c r="I3543" s="413"/>
      <c r="J3543" s="420"/>
      <c r="K3543" s="413"/>
      <c r="L3543" s="413"/>
      <c r="M3543" s="413"/>
      <c r="N3543" s="421"/>
      <c r="O3543" s="421"/>
      <c r="P3543" s="414"/>
      <c r="Q3543" s="413"/>
      <c r="R3543" s="413"/>
      <c r="S3543" s="413"/>
      <c r="T3543" s="413"/>
      <c r="U3543" s="412"/>
      <c r="V3543" s="412"/>
      <c r="W3543" s="413"/>
      <c r="X3543" s="413"/>
      <c r="Y3543" s="413"/>
      <c r="Z3543" s="412"/>
      <c r="AA3543" s="412"/>
      <c r="AB3543" s="422"/>
      <c r="AC3543" s="412"/>
      <c r="AD3543" s="412"/>
      <c r="AE3543" s="412"/>
      <c r="AF3543" s="412"/>
      <c r="AG3543" s="412"/>
      <c r="AH3543" s="412"/>
      <c r="AI3543" s="413"/>
    </row>
    <row r="3544" spans="1:35">
      <c r="A3544" s="413"/>
      <c r="B3544" s="413"/>
      <c r="C3544" s="426"/>
      <c r="D3544" s="413"/>
      <c r="E3544" s="413"/>
      <c r="F3544" s="413"/>
      <c r="G3544" s="419"/>
      <c r="H3544" s="419"/>
      <c r="I3544" s="413"/>
      <c r="J3544" s="420"/>
      <c r="K3544" s="413"/>
      <c r="L3544" s="413"/>
      <c r="M3544" s="413"/>
      <c r="N3544" s="421"/>
      <c r="O3544" s="421"/>
      <c r="P3544" s="414"/>
      <c r="Q3544" s="413"/>
      <c r="R3544" s="412"/>
      <c r="S3544" s="413"/>
      <c r="T3544" s="413"/>
      <c r="U3544" s="412"/>
      <c r="V3544" s="412"/>
      <c r="W3544" s="413"/>
      <c r="X3544" s="413"/>
      <c r="Y3544" s="413"/>
      <c r="Z3544" s="412"/>
      <c r="AA3544" s="412"/>
      <c r="AB3544" s="422"/>
      <c r="AC3544" s="412"/>
      <c r="AD3544" s="412"/>
      <c r="AE3544" s="412"/>
      <c r="AF3544" s="412"/>
      <c r="AG3544" s="412"/>
      <c r="AH3544" s="412"/>
      <c r="AI3544" s="413"/>
    </row>
    <row r="3545" spans="1:35">
      <c r="A3545" s="413"/>
      <c r="B3545" s="413"/>
      <c r="C3545" s="426"/>
      <c r="D3545" s="413"/>
      <c r="E3545" s="413"/>
      <c r="F3545" s="413"/>
      <c r="G3545" s="419"/>
      <c r="H3545" s="419"/>
      <c r="I3545" s="413"/>
      <c r="J3545" s="420"/>
      <c r="K3545" s="413"/>
      <c r="L3545" s="413"/>
      <c r="M3545" s="413"/>
      <c r="N3545" s="421"/>
      <c r="O3545" s="421"/>
      <c r="P3545" s="414"/>
      <c r="Q3545" s="413"/>
      <c r="R3545" s="413"/>
      <c r="S3545" s="413"/>
      <c r="T3545" s="413"/>
      <c r="U3545" s="412"/>
      <c r="V3545" s="412"/>
      <c r="W3545" s="413"/>
      <c r="X3545" s="413"/>
      <c r="Y3545" s="413"/>
      <c r="Z3545" s="412"/>
      <c r="AA3545" s="412"/>
      <c r="AB3545" s="422"/>
      <c r="AC3545" s="412"/>
      <c r="AD3545" s="412"/>
      <c r="AE3545" s="412"/>
      <c r="AF3545" s="412"/>
      <c r="AG3545" s="412"/>
      <c r="AH3545" s="412"/>
      <c r="AI3545" s="413"/>
    </row>
    <row r="3546" spans="1:35">
      <c r="A3546" s="413"/>
      <c r="B3546" s="413"/>
      <c r="C3546" s="426"/>
      <c r="D3546" s="413"/>
      <c r="E3546" s="413"/>
      <c r="F3546" s="413"/>
      <c r="G3546" s="419"/>
      <c r="H3546" s="419"/>
      <c r="I3546" s="413"/>
      <c r="J3546" s="420"/>
      <c r="K3546" s="413"/>
      <c r="L3546" s="413"/>
      <c r="M3546" s="413"/>
      <c r="N3546" s="421"/>
      <c r="O3546" s="421"/>
      <c r="P3546" s="414"/>
      <c r="Q3546" s="413"/>
      <c r="R3546" s="412"/>
      <c r="S3546" s="413"/>
      <c r="T3546" s="413"/>
      <c r="U3546" s="412"/>
      <c r="V3546" s="412"/>
      <c r="W3546" s="413"/>
      <c r="X3546" s="413"/>
      <c r="Y3546" s="413"/>
      <c r="Z3546" s="412"/>
      <c r="AA3546" s="412"/>
      <c r="AB3546" s="422"/>
      <c r="AC3546" s="412"/>
      <c r="AD3546" s="412"/>
      <c r="AE3546" s="412"/>
      <c r="AF3546" s="412"/>
      <c r="AG3546" s="412"/>
      <c r="AH3546" s="412"/>
      <c r="AI3546" s="413"/>
    </row>
    <row r="3547" spans="1:35">
      <c r="A3547" s="413"/>
      <c r="B3547" s="413"/>
      <c r="C3547" s="426"/>
      <c r="D3547" s="413"/>
      <c r="E3547" s="413"/>
      <c r="F3547" s="413"/>
      <c r="G3547" s="419"/>
      <c r="H3547" s="419"/>
      <c r="I3547" s="413"/>
      <c r="J3547" s="420"/>
      <c r="K3547" s="413"/>
      <c r="L3547" s="413"/>
      <c r="M3547" s="413"/>
      <c r="N3547" s="421"/>
      <c r="O3547" s="421"/>
      <c r="P3547" s="414"/>
      <c r="Q3547" s="413"/>
      <c r="R3547" s="413"/>
      <c r="S3547" s="413"/>
      <c r="T3547" s="413"/>
      <c r="U3547" s="412"/>
      <c r="V3547" s="412"/>
      <c r="W3547" s="413"/>
      <c r="X3547" s="413"/>
      <c r="Y3547" s="413"/>
      <c r="Z3547" s="412"/>
      <c r="AA3547" s="412"/>
      <c r="AB3547" s="422"/>
      <c r="AC3547" s="412"/>
      <c r="AD3547" s="412"/>
      <c r="AE3547" s="412"/>
      <c r="AF3547" s="412"/>
      <c r="AG3547" s="412"/>
      <c r="AH3547" s="412"/>
      <c r="AI3547" s="413"/>
    </row>
    <row r="3548" spans="1:35">
      <c r="A3548" s="413"/>
      <c r="B3548" s="413"/>
      <c r="C3548" s="426"/>
      <c r="D3548" s="413"/>
      <c r="E3548" s="413"/>
      <c r="F3548" s="413"/>
      <c r="G3548" s="419"/>
      <c r="H3548" s="419"/>
      <c r="I3548" s="413"/>
      <c r="J3548" s="420"/>
      <c r="K3548" s="413"/>
      <c r="L3548" s="413"/>
      <c r="M3548" s="413"/>
      <c r="N3548" s="421"/>
      <c r="O3548" s="421"/>
      <c r="P3548" s="414"/>
      <c r="Q3548" s="413"/>
      <c r="R3548" s="423"/>
      <c r="S3548" s="413"/>
      <c r="T3548" s="413"/>
      <c r="U3548" s="412"/>
      <c r="V3548" s="412"/>
      <c r="W3548" s="413"/>
      <c r="X3548" s="413"/>
      <c r="Y3548" s="413"/>
      <c r="Z3548" s="413"/>
      <c r="AA3548" s="413"/>
      <c r="AB3548" s="422"/>
      <c r="AC3548" s="413"/>
      <c r="AD3548" s="428"/>
      <c r="AE3548" s="413"/>
      <c r="AF3548" s="412"/>
      <c r="AG3548" s="412"/>
      <c r="AH3548" s="413"/>
      <c r="AI3548" s="413"/>
    </row>
    <row r="3549" spans="1:35">
      <c r="A3549" s="413"/>
      <c r="B3549" s="413"/>
      <c r="C3549" s="426"/>
      <c r="D3549" s="413"/>
      <c r="E3549" s="413"/>
      <c r="F3549" s="413"/>
      <c r="G3549" s="419"/>
      <c r="H3549" s="419"/>
      <c r="I3549" s="413"/>
      <c r="J3549" s="420"/>
      <c r="K3549" s="413"/>
      <c r="L3549" s="413"/>
      <c r="M3549" s="413"/>
      <c r="N3549" s="421"/>
      <c r="O3549" s="421"/>
      <c r="P3549" s="414"/>
      <c r="Q3549" s="413"/>
      <c r="R3549" s="413"/>
      <c r="S3549" s="413"/>
      <c r="T3549" s="413"/>
      <c r="U3549" s="412"/>
      <c r="V3549" s="412"/>
      <c r="W3549" s="413"/>
      <c r="X3549" s="413"/>
      <c r="Y3549" s="413"/>
      <c r="Z3549" s="412"/>
      <c r="AA3549" s="412"/>
      <c r="AB3549" s="422"/>
      <c r="AC3549" s="412"/>
      <c r="AD3549" s="412"/>
      <c r="AE3549" s="412"/>
      <c r="AF3549" s="412"/>
      <c r="AG3549" s="412"/>
      <c r="AH3549" s="412"/>
      <c r="AI3549" s="413"/>
    </row>
    <row r="3550" spans="1:35">
      <c r="A3550" s="413"/>
      <c r="B3550" s="413"/>
      <c r="C3550" s="426"/>
      <c r="D3550" s="413"/>
      <c r="E3550" s="413"/>
      <c r="F3550" s="413"/>
      <c r="G3550" s="419"/>
      <c r="H3550" s="419"/>
      <c r="I3550" s="413"/>
      <c r="J3550" s="420"/>
      <c r="K3550" s="413"/>
      <c r="L3550" s="413"/>
      <c r="M3550" s="413"/>
      <c r="N3550" s="421"/>
      <c r="O3550" s="421"/>
      <c r="P3550" s="414"/>
      <c r="Q3550" s="413"/>
      <c r="R3550" s="412"/>
      <c r="S3550" s="413"/>
      <c r="T3550" s="413"/>
      <c r="U3550" s="412"/>
      <c r="V3550" s="412"/>
      <c r="W3550" s="413"/>
      <c r="X3550" s="413"/>
      <c r="Y3550" s="413"/>
      <c r="Z3550" s="412"/>
      <c r="AA3550" s="412"/>
      <c r="AB3550" s="422"/>
      <c r="AC3550" s="412"/>
      <c r="AD3550" s="412"/>
      <c r="AE3550" s="412"/>
      <c r="AF3550" s="412"/>
      <c r="AG3550" s="412"/>
      <c r="AH3550" s="412"/>
      <c r="AI3550" s="413"/>
    </row>
    <row r="3551" spans="1:35">
      <c r="A3551" s="413"/>
      <c r="B3551" s="413"/>
      <c r="C3551" s="426"/>
      <c r="D3551" s="413"/>
      <c r="E3551" s="413"/>
      <c r="F3551" s="413"/>
      <c r="G3551" s="419"/>
      <c r="H3551" s="419"/>
      <c r="I3551" s="413"/>
      <c r="J3551" s="420"/>
      <c r="K3551" s="413"/>
      <c r="L3551" s="413"/>
      <c r="M3551" s="413"/>
      <c r="N3551" s="421"/>
      <c r="O3551" s="421"/>
      <c r="P3551" s="414"/>
      <c r="Q3551" s="413"/>
      <c r="R3551" s="413"/>
      <c r="S3551" s="413"/>
      <c r="T3551" s="413"/>
      <c r="U3551" s="412"/>
      <c r="V3551" s="412"/>
      <c r="W3551" s="413"/>
      <c r="X3551" s="413"/>
      <c r="Y3551" s="413"/>
      <c r="Z3551" s="412"/>
      <c r="AA3551" s="412"/>
      <c r="AB3551" s="422"/>
      <c r="AC3551" s="412"/>
      <c r="AD3551" s="412"/>
      <c r="AE3551" s="412"/>
      <c r="AF3551" s="412"/>
      <c r="AG3551" s="412"/>
      <c r="AH3551" s="412"/>
      <c r="AI3551" s="413"/>
    </row>
    <row r="3552" spans="1:35">
      <c r="A3552" s="413"/>
      <c r="B3552" s="413"/>
      <c r="C3552" s="426"/>
      <c r="D3552" s="413"/>
      <c r="E3552" s="413"/>
      <c r="F3552" s="413"/>
      <c r="G3552" s="419"/>
      <c r="H3552" s="419"/>
      <c r="I3552" s="413"/>
      <c r="J3552" s="420"/>
      <c r="K3552" s="413"/>
      <c r="L3552" s="413"/>
      <c r="M3552" s="413"/>
      <c r="N3552" s="421"/>
      <c r="O3552" s="421"/>
      <c r="P3552" s="414"/>
      <c r="Q3552" s="413"/>
      <c r="R3552" s="412"/>
      <c r="S3552" s="413"/>
      <c r="T3552" s="413"/>
      <c r="U3552" s="412"/>
      <c r="V3552" s="412"/>
      <c r="W3552" s="413"/>
      <c r="X3552" s="413"/>
      <c r="Y3552" s="413"/>
      <c r="Z3552" s="412"/>
      <c r="AA3552" s="412"/>
      <c r="AB3552" s="422"/>
      <c r="AC3552" s="412"/>
      <c r="AD3552" s="412"/>
      <c r="AE3552" s="412"/>
      <c r="AF3552" s="412"/>
      <c r="AG3552" s="412"/>
      <c r="AH3552" s="412"/>
      <c r="AI3552" s="413"/>
    </row>
    <row r="3553" spans="1:35">
      <c r="A3553" s="413"/>
      <c r="B3553" s="413"/>
      <c r="C3553" s="426"/>
      <c r="D3553" s="413"/>
      <c r="E3553" s="413"/>
      <c r="F3553" s="413"/>
      <c r="G3553" s="419"/>
      <c r="H3553" s="419"/>
      <c r="I3553" s="413"/>
      <c r="J3553" s="420"/>
      <c r="K3553" s="413"/>
      <c r="L3553" s="413"/>
      <c r="M3553" s="413"/>
      <c r="N3553" s="421"/>
      <c r="O3553" s="421"/>
      <c r="P3553" s="414"/>
      <c r="Q3553" s="413"/>
      <c r="R3553" s="413"/>
      <c r="S3553" s="413"/>
      <c r="T3553" s="413"/>
      <c r="U3553" s="412"/>
      <c r="V3553" s="412"/>
      <c r="W3553" s="413"/>
      <c r="X3553" s="413"/>
      <c r="Y3553" s="413"/>
      <c r="Z3553" s="412"/>
      <c r="AA3553" s="412"/>
      <c r="AB3553" s="422"/>
      <c r="AC3553" s="412"/>
      <c r="AD3553" s="412"/>
      <c r="AE3553" s="412"/>
      <c r="AF3553" s="412"/>
      <c r="AG3553" s="412"/>
      <c r="AH3553" s="412"/>
      <c r="AI3553" s="413"/>
    </row>
    <row r="3554" spans="1:35">
      <c r="A3554" s="413"/>
      <c r="B3554" s="413"/>
      <c r="C3554" s="426"/>
      <c r="D3554" s="413"/>
      <c r="E3554" s="413"/>
      <c r="F3554" s="413"/>
      <c r="G3554" s="419"/>
      <c r="H3554" s="419"/>
      <c r="I3554" s="413"/>
      <c r="J3554" s="420"/>
      <c r="K3554" s="413"/>
      <c r="L3554" s="413"/>
      <c r="M3554" s="413"/>
      <c r="N3554" s="421"/>
      <c r="O3554" s="421"/>
      <c r="P3554" s="414"/>
      <c r="Q3554" s="413"/>
      <c r="R3554" s="413"/>
      <c r="S3554" s="413"/>
      <c r="T3554" s="413"/>
      <c r="U3554" s="412"/>
      <c r="V3554" s="412"/>
      <c r="W3554" s="413"/>
      <c r="X3554" s="413"/>
      <c r="Y3554" s="413"/>
      <c r="Z3554" s="412"/>
      <c r="AA3554" s="412"/>
      <c r="AB3554" s="422"/>
      <c r="AC3554" s="412"/>
      <c r="AD3554" s="412"/>
      <c r="AE3554" s="412"/>
      <c r="AF3554" s="412"/>
      <c r="AG3554" s="412"/>
      <c r="AH3554" s="412"/>
      <c r="AI3554" s="413"/>
    </row>
    <row r="3555" spans="1:35">
      <c r="A3555" s="413"/>
      <c r="B3555" s="413"/>
      <c r="C3555" s="426"/>
      <c r="D3555" s="413"/>
      <c r="E3555" s="413"/>
      <c r="F3555" s="413"/>
      <c r="G3555" s="419"/>
      <c r="H3555" s="419"/>
      <c r="I3555" s="413"/>
      <c r="J3555" s="420"/>
      <c r="K3555" s="413"/>
      <c r="L3555" s="413"/>
      <c r="M3555" s="413"/>
      <c r="N3555" s="421"/>
      <c r="O3555" s="421"/>
      <c r="P3555" s="414"/>
      <c r="Q3555" s="413"/>
      <c r="R3555" s="413"/>
      <c r="S3555" s="413"/>
      <c r="T3555" s="413"/>
      <c r="U3555" s="412"/>
      <c r="V3555" s="412"/>
      <c r="W3555" s="413"/>
      <c r="X3555" s="413"/>
      <c r="Y3555" s="413"/>
      <c r="Z3555" s="412"/>
      <c r="AA3555" s="412"/>
      <c r="AB3555" s="422"/>
      <c r="AC3555" s="412"/>
      <c r="AD3555" s="412"/>
      <c r="AE3555" s="412"/>
      <c r="AF3555" s="412"/>
      <c r="AG3555" s="412"/>
      <c r="AH3555" s="412"/>
      <c r="AI3555" s="413"/>
    </row>
    <row r="3556" spans="1:35">
      <c r="A3556" s="413"/>
      <c r="B3556" s="413"/>
      <c r="C3556" s="426"/>
      <c r="D3556" s="413"/>
      <c r="E3556" s="413"/>
      <c r="F3556" s="413"/>
      <c r="G3556" s="419"/>
      <c r="H3556" s="419"/>
      <c r="I3556" s="413"/>
      <c r="J3556" s="420"/>
      <c r="K3556" s="413"/>
      <c r="L3556" s="413"/>
      <c r="M3556" s="413"/>
      <c r="N3556" s="421"/>
      <c r="O3556" s="421"/>
      <c r="P3556" s="414"/>
      <c r="Q3556" s="413"/>
      <c r="R3556" s="413"/>
      <c r="S3556" s="413"/>
      <c r="T3556" s="413"/>
      <c r="U3556" s="412"/>
      <c r="V3556" s="412"/>
      <c r="W3556" s="413"/>
      <c r="X3556" s="413"/>
      <c r="Y3556" s="413"/>
      <c r="Z3556" s="412"/>
      <c r="AA3556" s="412"/>
      <c r="AB3556" s="422"/>
      <c r="AC3556" s="412"/>
      <c r="AD3556" s="412"/>
      <c r="AE3556" s="412"/>
      <c r="AF3556" s="412"/>
      <c r="AG3556" s="412"/>
      <c r="AH3556" s="412"/>
      <c r="AI3556" s="413"/>
    </row>
    <row r="3557" spans="1:35">
      <c r="A3557" s="413"/>
      <c r="B3557" s="413"/>
      <c r="C3557" s="426"/>
      <c r="D3557" s="413"/>
      <c r="E3557" s="413"/>
      <c r="F3557" s="413"/>
      <c r="G3557" s="419"/>
      <c r="H3557" s="419"/>
      <c r="I3557" s="413"/>
      <c r="J3557" s="420"/>
      <c r="K3557" s="413"/>
      <c r="L3557" s="413"/>
      <c r="M3557" s="413"/>
      <c r="N3557" s="421"/>
      <c r="O3557" s="421"/>
      <c r="P3557" s="414"/>
      <c r="Q3557" s="413"/>
      <c r="R3557" s="413"/>
      <c r="S3557" s="413"/>
      <c r="T3557" s="413"/>
      <c r="U3557" s="412"/>
      <c r="V3557" s="412"/>
      <c r="W3557" s="413"/>
      <c r="X3557" s="413"/>
      <c r="Y3557" s="413"/>
      <c r="Z3557" s="412"/>
      <c r="AA3557" s="412"/>
      <c r="AB3557" s="422"/>
      <c r="AC3557" s="412"/>
      <c r="AD3557" s="412"/>
      <c r="AE3557" s="412"/>
      <c r="AF3557" s="412"/>
      <c r="AG3557" s="412"/>
      <c r="AH3557" s="412"/>
      <c r="AI3557" s="413"/>
    </row>
    <row r="3558" spans="1:35">
      <c r="A3558" s="413"/>
      <c r="B3558" s="413"/>
      <c r="C3558" s="426"/>
      <c r="D3558" s="413"/>
      <c r="E3558" s="413"/>
      <c r="F3558" s="413"/>
      <c r="G3558" s="419"/>
      <c r="H3558" s="419"/>
      <c r="I3558" s="413"/>
      <c r="J3558" s="420"/>
      <c r="K3558" s="413"/>
      <c r="L3558" s="413"/>
      <c r="M3558" s="413"/>
      <c r="N3558" s="421"/>
      <c r="O3558" s="421"/>
      <c r="P3558" s="414"/>
      <c r="Q3558" s="413"/>
      <c r="R3558" s="412"/>
      <c r="S3558" s="413"/>
      <c r="T3558" s="413"/>
      <c r="U3558" s="412"/>
      <c r="V3558" s="412"/>
      <c r="W3558" s="413"/>
      <c r="X3558" s="413"/>
      <c r="Y3558" s="413"/>
      <c r="Z3558" s="413"/>
      <c r="AA3558" s="413"/>
      <c r="AB3558" s="422"/>
      <c r="AC3558" s="413"/>
      <c r="AD3558" s="428"/>
      <c r="AE3558" s="413"/>
      <c r="AF3558" s="412"/>
      <c r="AG3558" s="412"/>
      <c r="AH3558" s="413"/>
      <c r="AI3558" s="413"/>
    </row>
    <row r="3559" spans="1:35">
      <c r="A3559" s="413"/>
      <c r="B3559" s="413"/>
      <c r="C3559" s="426"/>
      <c r="D3559" s="413"/>
      <c r="E3559" s="413"/>
      <c r="F3559" s="413"/>
      <c r="G3559" s="419"/>
      <c r="H3559" s="419"/>
      <c r="I3559" s="413"/>
      <c r="J3559" s="420"/>
      <c r="K3559" s="413"/>
      <c r="L3559" s="413"/>
      <c r="M3559" s="413"/>
      <c r="N3559" s="421"/>
      <c r="O3559" s="421"/>
      <c r="P3559" s="414"/>
      <c r="Q3559" s="413"/>
      <c r="R3559" s="413"/>
      <c r="S3559" s="413"/>
      <c r="T3559" s="413"/>
      <c r="U3559" s="412"/>
      <c r="V3559" s="412"/>
      <c r="W3559" s="413"/>
      <c r="X3559" s="413"/>
      <c r="Y3559" s="413"/>
      <c r="Z3559" s="413"/>
      <c r="AA3559" s="413"/>
      <c r="AB3559" s="422"/>
      <c r="AC3559" s="413"/>
      <c r="AD3559" s="428"/>
      <c r="AE3559" s="413"/>
      <c r="AF3559" s="412"/>
      <c r="AG3559" s="412"/>
      <c r="AH3559" s="413"/>
      <c r="AI3559" s="413"/>
    </row>
    <row r="3560" spans="1:35">
      <c r="A3560" s="413"/>
      <c r="B3560" s="413"/>
      <c r="C3560" s="426"/>
      <c r="D3560" s="413"/>
      <c r="E3560" s="413"/>
      <c r="F3560" s="413"/>
      <c r="G3560" s="419"/>
      <c r="H3560" s="419"/>
      <c r="I3560" s="413"/>
      <c r="J3560" s="420"/>
      <c r="K3560" s="413"/>
      <c r="L3560" s="413"/>
      <c r="M3560" s="413"/>
      <c r="N3560" s="421"/>
      <c r="O3560" s="421"/>
      <c r="P3560" s="414"/>
      <c r="Q3560" s="413"/>
      <c r="R3560" s="412"/>
      <c r="S3560" s="413"/>
      <c r="T3560" s="413"/>
      <c r="U3560" s="412"/>
      <c r="V3560" s="412"/>
      <c r="W3560" s="413"/>
      <c r="X3560" s="413"/>
      <c r="Y3560" s="413"/>
      <c r="Z3560" s="412"/>
      <c r="AA3560" s="412"/>
      <c r="AB3560" s="422"/>
      <c r="AC3560" s="412"/>
      <c r="AD3560" s="412"/>
      <c r="AE3560" s="412"/>
      <c r="AF3560" s="412"/>
      <c r="AG3560" s="412"/>
      <c r="AH3560" s="412"/>
      <c r="AI3560" s="413"/>
    </row>
    <row r="3561" spans="1:35">
      <c r="A3561" s="413"/>
      <c r="B3561" s="413"/>
      <c r="C3561" s="426"/>
      <c r="D3561" s="413"/>
      <c r="E3561" s="413"/>
      <c r="F3561" s="413"/>
      <c r="G3561" s="419"/>
      <c r="H3561" s="419"/>
      <c r="I3561" s="413"/>
      <c r="J3561" s="420"/>
      <c r="K3561" s="413"/>
      <c r="L3561" s="413"/>
      <c r="M3561" s="413"/>
      <c r="N3561" s="421"/>
      <c r="O3561" s="421"/>
      <c r="P3561" s="414"/>
      <c r="Q3561" s="413"/>
      <c r="R3561" s="413"/>
      <c r="S3561" s="413"/>
      <c r="T3561" s="413"/>
      <c r="U3561" s="412"/>
      <c r="V3561" s="412"/>
      <c r="W3561" s="413"/>
      <c r="X3561" s="413"/>
      <c r="Y3561" s="413"/>
      <c r="Z3561" s="412"/>
      <c r="AA3561" s="412"/>
      <c r="AB3561" s="422"/>
      <c r="AC3561" s="412"/>
      <c r="AD3561" s="412"/>
      <c r="AE3561" s="412"/>
      <c r="AF3561" s="412"/>
      <c r="AG3561" s="412"/>
      <c r="AH3561" s="412"/>
      <c r="AI3561" s="413"/>
    </row>
    <row r="3562" spans="1:35">
      <c r="A3562" s="413"/>
      <c r="B3562" s="413"/>
      <c r="C3562" s="426"/>
      <c r="D3562" s="413"/>
      <c r="E3562" s="413"/>
      <c r="F3562" s="413"/>
      <c r="G3562" s="419"/>
      <c r="H3562" s="419"/>
      <c r="I3562" s="413"/>
      <c r="J3562" s="420"/>
      <c r="K3562" s="413"/>
      <c r="L3562" s="413"/>
      <c r="M3562" s="413"/>
      <c r="N3562" s="421"/>
      <c r="O3562" s="421"/>
      <c r="P3562" s="414"/>
      <c r="Q3562" s="413"/>
      <c r="R3562" s="412"/>
      <c r="S3562" s="413"/>
      <c r="T3562" s="413"/>
      <c r="U3562" s="412"/>
      <c r="V3562" s="412"/>
      <c r="W3562" s="413"/>
      <c r="X3562" s="413"/>
      <c r="Y3562" s="413"/>
      <c r="Z3562" s="413"/>
      <c r="AA3562" s="413"/>
      <c r="AB3562" s="422"/>
      <c r="AC3562" s="413"/>
      <c r="AD3562" s="428"/>
      <c r="AE3562" s="413"/>
      <c r="AF3562" s="412"/>
      <c r="AG3562" s="412"/>
      <c r="AH3562" s="413"/>
      <c r="AI3562" s="413"/>
    </row>
    <row r="3563" spans="1:35">
      <c r="A3563" s="413"/>
      <c r="B3563" s="413"/>
      <c r="C3563" s="426"/>
      <c r="D3563" s="413"/>
      <c r="E3563" s="412"/>
      <c r="F3563" s="412"/>
      <c r="G3563" s="419"/>
      <c r="H3563" s="419"/>
      <c r="I3563" s="413"/>
      <c r="J3563" s="420"/>
      <c r="K3563" s="413"/>
      <c r="L3563" s="413"/>
      <c r="M3563" s="413"/>
      <c r="N3563" s="421"/>
      <c r="O3563" s="421"/>
      <c r="P3563" s="414"/>
      <c r="Q3563" s="413"/>
      <c r="R3563" s="412"/>
      <c r="S3563" s="413"/>
      <c r="T3563" s="413"/>
      <c r="U3563" s="412"/>
      <c r="V3563" s="412"/>
      <c r="W3563" s="413"/>
      <c r="X3563" s="413"/>
      <c r="Y3563" s="413"/>
      <c r="Z3563" s="413"/>
      <c r="AA3563" s="413"/>
      <c r="AB3563" s="422"/>
      <c r="AC3563" s="413"/>
      <c r="AD3563" s="412"/>
      <c r="AE3563" s="412"/>
      <c r="AF3563" s="412"/>
      <c r="AG3563" s="412"/>
      <c r="AH3563" s="412"/>
      <c r="AI3563" s="413"/>
    </row>
    <row r="3564" spans="1:35">
      <c r="A3564" s="413"/>
      <c r="B3564" s="413"/>
      <c r="C3564" s="426"/>
      <c r="D3564" s="413"/>
      <c r="E3564" s="412"/>
      <c r="F3564" s="412"/>
      <c r="G3564" s="419"/>
      <c r="H3564" s="419"/>
      <c r="I3564" s="413"/>
      <c r="J3564" s="420"/>
      <c r="K3564" s="413"/>
      <c r="L3564" s="413"/>
      <c r="M3564" s="413"/>
      <c r="N3564" s="421"/>
      <c r="O3564" s="421"/>
      <c r="P3564" s="414"/>
      <c r="Q3564" s="413"/>
      <c r="R3564" s="413"/>
      <c r="S3564" s="413"/>
      <c r="T3564" s="413"/>
      <c r="U3564" s="412"/>
      <c r="V3564" s="412"/>
      <c r="W3564" s="413"/>
      <c r="X3564" s="413"/>
      <c r="Y3564" s="413"/>
      <c r="Z3564" s="412"/>
      <c r="AA3564" s="412"/>
      <c r="AB3564" s="422"/>
      <c r="AC3564" s="412"/>
      <c r="AD3564" s="412"/>
      <c r="AE3564" s="412"/>
      <c r="AF3564" s="412"/>
      <c r="AG3564" s="412"/>
      <c r="AH3564" s="412"/>
      <c r="AI3564" s="413"/>
    </row>
    <row r="3565" spans="1:35">
      <c r="A3565" s="413"/>
      <c r="B3565" s="413"/>
      <c r="C3565" s="426"/>
      <c r="D3565" s="413"/>
      <c r="E3565" s="412"/>
      <c r="F3565" s="412"/>
      <c r="G3565" s="419"/>
      <c r="H3565" s="419"/>
      <c r="I3565" s="413"/>
      <c r="J3565" s="420"/>
      <c r="K3565" s="413"/>
      <c r="L3565" s="413"/>
      <c r="M3565" s="413"/>
      <c r="N3565" s="421"/>
      <c r="O3565" s="421"/>
      <c r="P3565" s="414"/>
      <c r="Q3565" s="413"/>
      <c r="R3565" s="412"/>
      <c r="S3565" s="413"/>
      <c r="T3565" s="413"/>
      <c r="U3565" s="412"/>
      <c r="V3565" s="412"/>
      <c r="W3565" s="413"/>
      <c r="X3565" s="413"/>
      <c r="Y3565" s="413"/>
      <c r="Z3565" s="412"/>
      <c r="AA3565" s="412"/>
      <c r="AB3565" s="422"/>
      <c r="AC3565" s="412"/>
      <c r="AD3565" s="412"/>
      <c r="AE3565" s="412"/>
      <c r="AF3565" s="412"/>
      <c r="AG3565" s="412"/>
      <c r="AH3565" s="412"/>
      <c r="AI3565" s="413"/>
    </row>
    <row r="3566" spans="1:35">
      <c r="A3566" s="413"/>
      <c r="B3566" s="413"/>
      <c r="C3566" s="426"/>
      <c r="D3566" s="413"/>
      <c r="E3566" s="412"/>
      <c r="F3566" s="412"/>
      <c r="G3566" s="419"/>
      <c r="H3566" s="419"/>
      <c r="I3566" s="413"/>
      <c r="J3566" s="420"/>
      <c r="K3566" s="413"/>
      <c r="L3566" s="413"/>
      <c r="M3566" s="413"/>
      <c r="N3566" s="421"/>
      <c r="O3566" s="421"/>
      <c r="P3566" s="414"/>
      <c r="Q3566" s="413"/>
      <c r="R3566" s="413"/>
      <c r="S3566" s="413"/>
      <c r="T3566" s="413"/>
      <c r="U3566" s="412"/>
      <c r="V3566" s="412"/>
      <c r="W3566" s="413"/>
      <c r="X3566" s="413"/>
      <c r="Y3566" s="413"/>
      <c r="Z3566" s="412"/>
      <c r="AA3566" s="412"/>
      <c r="AB3566" s="422"/>
      <c r="AC3566" s="412"/>
      <c r="AD3566" s="412"/>
      <c r="AE3566" s="412"/>
      <c r="AF3566" s="412"/>
      <c r="AG3566" s="412"/>
      <c r="AH3566" s="412"/>
      <c r="AI3566" s="413"/>
    </row>
    <row r="3567" spans="1:35">
      <c r="A3567" s="413"/>
      <c r="B3567" s="413"/>
      <c r="C3567" s="426"/>
      <c r="D3567" s="413"/>
      <c r="E3567" s="413"/>
      <c r="F3567" s="413"/>
      <c r="G3567" s="419"/>
      <c r="H3567" s="419"/>
      <c r="I3567" s="413"/>
      <c r="J3567" s="420"/>
      <c r="K3567" s="413"/>
      <c r="L3567" s="413"/>
      <c r="M3567" s="413"/>
      <c r="N3567" s="421"/>
      <c r="O3567" s="421"/>
      <c r="P3567" s="414"/>
      <c r="Q3567" s="413"/>
      <c r="R3567" s="413"/>
      <c r="S3567" s="413"/>
      <c r="T3567" s="413"/>
      <c r="U3567" s="412"/>
      <c r="V3567" s="412"/>
      <c r="W3567" s="413"/>
      <c r="X3567" s="413"/>
      <c r="Y3567" s="413"/>
      <c r="Z3567" s="413"/>
      <c r="AA3567" s="413"/>
      <c r="AB3567" s="422"/>
      <c r="AC3567" s="413"/>
      <c r="AD3567" s="428"/>
      <c r="AE3567" s="413"/>
      <c r="AF3567" s="412"/>
      <c r="AG3567" s="412"/>
      <c r="AH3567" s="413"/>
      <c r="AI3567" s="413"/>
    </row>
    <row r="3568" spans="1:35">
      <c r="A3568" s="413"/>
      <c r="B3568" s="413"/>
      <c r="C3568" s="426"/>
      <c r="D3568" s="413"/>
      <c r="E3568" s="413"/>
      <c r="F3568" s="413"/>
      <c r="G3568" s="419"/>
      <c r="H3568" s="419"/>
      <c r="I3568" s="413"/>
      <c r="J3568" s="420"/>
      <c r="K3568" s="413"/>
      <c r="L3568" s="413"/>
      <c r="M3568" s="413"/>
      <c r="N3568" s="421"/>
      <c r="O3568" s="421"/>
      <c r="P3568" s="414"/>
      <c r="Q3568" s="413"/>
      <c r="R3568" s="412"/>
      <c r="S3568" s="413"/>
      <c r="T3568" s="413"/>
      <c r="U3568" s="412"/>
      <c r="V3568" s="412"/>
      <c r="W3568" s="413"/>
      <c r="X3568" s="413"/>
      <c r="Y3568" s="413"/>
      <c r="Z3568" s="412"/>
      <c r="AA3568" s="412"/>
      <c r="AB3568" s="422"/>
      <c r="AC3568" s="412"/>
      <c r="AD3568" s="412"/>
      <c r="AE3568" s="412"/>
      <c r="AF3568" s="412"/>
      <c r="AG3568" s="412"/>
      <c r="AH3568" s="412"/>
      <c r="AI3568" s="413"/>
    </row>
    <row r="3569" spans="1:35">
      <c r="A3569" s="413"/>
      <c r="B3569" s="413"/>
      <c r="C3569" s="426"/>
      <c r="D3569" s="413"/>
      <c r="E3569" s="413"/>
      <c r="F3569" s="413"/>
      <c r="G3569" s="419"/>
      <c r="H3569" s="419"/>
      <c r="I3569" s="413"/>
      <c r="J3569" s="420"/>
      <c r="K3569" s="413"/>
      <c r="L3569" s="413"/>
      <c r="M3569" s="413"/>
      <c r="N3569" s="421"/>
      <c r="O3569" s="421"/>
      <c r="P3569" s="414"/>
      <c r="Q3569" s="413"/>
      <c r="R3569" s="413"/>
      <c r="S3569" s="413"/>
      <c r="T3569" s="413"/>
      <c r="U3569" s="412"/>
      <c r="V3569" s="412"/>
      <c r="W3569" s="413"/>
      <c r="X3569" s="413"/>
      <c r="Y3569" s="413"/>
      <c r="Z3569" s="412"/>
      <c r="AA3569" s="412"/>
      <c r="AB3569" s="422"/>
      <c r="AC3569" s="412"/>
      <c r="AD3569" s="412"/>
      <c r="AE3569" s="412"/>
      <c r="AF3569" s="412"/>
      <c r="AG3569" s="412"/>
      <c r="AH3569" s="412"/>
      <c r="AI3569" s="413"/>
    </row>
    <row r="3570" spans="1:35">
      <c r="A3570" s="413"/>
      <c r="B3570" s="413"/>
      <c r="C3570" s="426"/>
      <c r="D3570" s="413"/>
      <c r="E3570" s="413"/>
      <c r="F3570" s="413"/>
      <c r="G3570" s="419"/>
      <c r="H3570" s="419"/>
      <c r="I3570" s="413"/>
      <c r="J3570" s="420"/>
      <c r="K3570" s="413"/>
      <c r="L3570" s="413"/>
      <c r="M3570" s="413"/>
      <c r="N3570" s="421"/>
      <c r="O3570" s="421"/>
      <c r="P3570" s="414"/>
      <c r="Q3570" s="413"/>
      <c r="R3570" s="413"/>
      <c r="S3570" s="413"/>
      <c r="T3570" s="413"/>
      <c r="U3570" s="412"/>
      <c r="V3570" s="412"/>
      <c r="W3570" s="413"/>
      <c r="X3570" s="413"/>
      <c r="Y3570" s="413"/>
      <c r="Z3570" s="413"/>
      <c r="AA3570" s="413"/>
      <c r="AB3570" s="422"/>
      <c r="AC3570" s="413"/>
      <c r="AD3570" s="428"/>
      <c r="AE3570" s="413"/>
      <c r="AF3570" s="412"/>
      <c r="AG3570" s="412"/>
      <c r="AH3570" s="413"/>
      <c r="AI3570" s="413"/>
    </row>
    <row r="3571" spans="1:35">
      <c r="A3571" s="413"/>
      <c r="B3571" s="413"/>
      <c r="C3571" s="426"/>
      <c r="D3571" s="413"/>
      <c r="E3571" s="413"/>
      <c r="F3571" s="413"/>
      <c r="G3571" s="419"/>
      <c r="H3571" s="419"/>
      <c r="I3571" s="413"/>
      <c r="J3571" s="420"/>
      <c r="K3571" s="413"/>
      <c r="L3571" s="413"/>
      <c r="M3571" s="413"/>
      <c r="N3571" s="421"/>
      <c r="O3571" s="421"/>
      <c r="P3571" s="414"/>
      <c r="Q3571" s="413"/>
      <c r="R3571" s="413"/>
      <c r="S3571" s="413"/>
      <c r="T3571" s="413"/>
      <c r="U3571" s="412"/>
      <c r="V3571" s="412"/>
      <c r="W3571" s="413"/>
      <c r="X3571" s="413"/>
      <c r="Y3571" s="413"/>
      <c r="Z3571" s="412"/>
      <c r="AA3571" s="412"/>
      <c r="AB3571" s="422"/>
      <c r="AC3571" s="412"/>
      <c r="AD3571" s="412"/>
      <c r="AE3571" s="412"/>
      <c r="AF3571" s="412"/>
      <c r="AG3571" s="412"/>
      <c r="AH3571" s="412"/>
      <c r="AI3571" s="413"/>
    </row>
    <row r="3572" spans="1:35">
      <c r="A3572" s="413"/>
      <c r="B3572" s="413"/>
      <c r="C3572" s="426"/>
      <c r="D3572" s="413"/>
      <c r="E3572" s="413"/>
      <c r="F3572" s="413"/>
      <c r="G3572" s="419"/>
      <c r="H3572" s="419"/>
      <c r="I3572" s="413"/>
      <c r="J3572" s="420"/>
      <c r="K3572" s="413"/>
      <c r="L3572" s="413"/>
      <c r="M3572" s="412"/>
      <c r="N3572" s="421"/>
      <c r="O3572" s="421"/>
      <c r="P3572" s="414"/>
      <c r="Q3572" s="413"/>
      <c r="R3572" s="413"/>
      <c r="S3572" s="413"/>
      <c r="T3572" s="413"/>
      <c r="U3572" s="412"/>
      <c r="V3572" s="412"/>
      <c r="W3572" s="413"/>
      <c r="X3572" s="413"/>
      <c r="Y3572" s="413"/>
      <c r="Z3572" s="412"/>
      <c r="AA3572" s="413"/>
      <c r="AB3572" s="422"/>
      <c r="AC3572" s="413"/>
      <c r="AD3572" s="428"/>
      <c r="AE3572" s="413"/>
      <c r="AF3572" s="412"/>
      <c r="AG3572" s="412"/>
      <c r="AH3572" s="412"/>
      <c r="AI3572" s="413"/>
    </row>
    <row r="3573" spans="1:35">
      <c r="A3573" s="413"/>
      <c r="B3573" s="413"/>
      <c r="C3573" s="426"/>
      <c r="D3573" s="413"/>
      <c r="E3573" s="413"/>
      <c r="F3573" s="413"/>
      <c r="G3573" s="419"/>
      <c r="H3573" s="419"/>
      <c r="I3573" s="413"/>
      <c r="J3573" s="420"/>
      <c r="K3573" s="413"/>
      <c r="L3573" s="413"/>
      <c r="M3573" s="412"/>
      <c r="N3573" s="421"/>
      <c r="O3573" s="421"/>
      <c r="P3573" s="414"/>
      <c r="Q3573" s="413"/>
      <c r="R3573" s="413"/>
      <c r="S3573" s="413"/>
      <c r="T3573" s="413"/>
      <c r="U3573" s="412"/>
      <c r="V3573" s="412"/>
      <c r="W3573" s="413"/>
      <c r="X3573" s="413"/>
      <c r="Y3573" s="413"/>
      <c r="Z3573" s="412"/>
      <c r="AA3573" s="413"/>
      <c r="AB3573" s="422"/>
      <c r="AC3573" s="412"/>
      <c r="AD3573" s="428"/>
      <c r="AE3573" s="413"/>
      <c r="AF3573" s="412"/>
      <c r="AG3573" s="412"/>
      <c r="AH3573" s="412"/>
      <c r="AI3573" s="413"/>
    </row>
    <row r="3574" spans="1:35">
      <c r="A3574" s="413"/>
      <c r="B3574" s="413"/>
      <c r="C3574" s="426"/>
      <c r="D3574" s="413"/>
      <c r="E3574" s="413"/>
      <c r="F3574" s="413"/>
      <c r="G3574" s="419"/>
      <c r="H3574" s="419"/>
      <c r="I3574" s="413"/>
      <c r="J3574" s="420"/>
      <c r="K3574" s="413"/>
      <c r="L3574" s="413"/>
      <c r="M3574" s="413"/>
      <c r="N3574" s="421"/>
      <c r="O3574" s="421"/>
      <c r="P3574" s="414"/>
      <c r="Q3574" s="413"/>
      <c r="R3574" s="413"/>
      <c r="S3574" s="413"/>
      <c r="T3574" s="413"/>
      <c r="U3574" s="412"/>
      <c r="V3574" s="412"/>
      <c r="W3574" s="413"/>
      <c r="X3574" s="413"/>
      <c r="Y3574" s="413"/>
      <c r="Z3574" s="413"/>
      <c r="AA3574" s="413"/>
      <c r="AB3574" s="422"/>
      <c r="AC3574" s="413"/>
      <c r="AD3574" s="428"/>
      <c r="AE3574" s="413"/>
      <c r="AF3574" s="412"/>
      <c r="AG3574" s="412"/>
      <c r="AH3574" s="413"/>
      <c r="AI3574" s="413"/>
    </row>
    <row r="3575" spans="1:35">
      <c r="A3575" s="413"/>
      <c r="B3575" s="413"/>
      <c r="C3575" s="426"/>
      <c r="D3575" s="413"/>
      <c r="E3575" s="413"/>
      <c r="F3575" s="413"/>
      <c r="G3575" s="419"/>
      <c r="H3575" s="419"/>
      <c r="I3575" s="413"/>
      <c r="J3575" s="420"/>
      <c r="K3575" s="413"/>
      <c r="L3575" s="413"/>
      <c r="M3575" s="413"/>
      <c r="N3575" s="421"/>
      <c r="O3575" s="421"/>
      <c r="P3575" s="414"/>
      <c r="Q3575" s="413"/>
      <c r="R3575" s="413"/>
      <c r="S3575" s="413"/>
      <c r="T3575" s="413"/>
      <c r="U3575" s="412"/>
      <c r="V3575" s="412"/>
      <c r="W3575" s="413"/>
      <c r="X3575" s="413"/>
      <c r="Y3575" s="413"/>
      <c r="Z3575" s="412"/>
      <c r="AA3575" s="412"/>
      <c r="AB3575" s="422"/>
      <c r="AC3575" s="412"/>
      <c r="AD3575" s="412"/>
      <c r="AE3575" s="412"/>
      <c r="AF3575" s="412"/>
      <c r="AG3575" s="412"/>
      <c r="AH3575" s="412"/>
      <c r="AI3575" s="413"/>
    </row>
    <row r="3576" spans="1:35">
      <c r="A3576" s="413"/>
      <c r="B3576" s="413"/>
      <c r="C3576" s="426"/>
      <c r="D3576" s="413"/>
      <c r="E3576" s="413"/>
      <c r="F3576" s="413"/>
      <c r="G3576" s="419"/>
      <c r="H3576" s="419"/>
      <c r="I3576" s="413"/>
      <c r="J3576" s="420"/>
      <c r="K3576" s="413"/>
      <c r="L3576" s="413"/>
      <c r="M3576" s="413"/>
      <c r="N3576" s="421"/>
      <c r="O3576" s="421"/>
      <c r="P3576" s="414"/>
      <c r="Q3576" s="413"/>
      <c r="R3576" s="413"/>
      <c r="S3576" s="413"/>
      <c r="T3576" s="413"/>
      <c r="U3576" s="412"/>
      <c r="V3576" s="412"/>
      <c r="W3576" s="413"/>
      <c r="X3576" s="413"/>
      <c r="Y3576" s="413"/>
      <c r="Z3576" s="412"/>
      <c r="AA3576" s="412"/>
      <c r="AB3576" s="422"/>
      <c r="AC3576" s="412"/>
      <c r="AD3576" s="412"/>
      <c r="AE3576" s="412"/>
      <c r="AF3576" s="412"/>
      <c r="AG3576" s="412"/>
      <c r="AH3576" s="412"/>
      <c r="AI3576" s="413"/>
    </row>
    <row r="3577" spans="1:35">
      <c r="A3577" s="413"/>
      <c r="B3577" s="413"/>
      <c r="C3577" s="426"/>
      <c r="D3577" s="413"/>
      <c r="E3577" s="413"/>
      <c r="F3577" s="413"/>
      <c r="G3577" s="419"/>
      <c r="H3577" s="419"/>
      <c r="I3577" s="413"/>
      <c r="J3577" s="420"/>
      <c r="K3577" s="413"/>
      <c r="L3577" s="413"/>
      <c r="M3577" s="413"/>
      <c r="N3577" s="421"/>
      <c r="O3577" s="421"/>
      <c r="P3577" s="414"/>
      <c r="Q3577" s="413"/>
      <c r="R3577" s="413"/>
      <c r="S3577" s="413"/>
      <c r="T3577" s="413"/>
      <c r="U3577" s="412"/>
      <c r="V3577" s="412"/>
      <c r="W3577" s="413"/>
      <c r="X3577" s="413"/>
      <c r="Y3577" s="413"/>
      <c r="Z3577" s="412"/>
      <c r="AA3577" s="412"/>
      <c r="AB3577" s="422"/>
      <c r="AC3577" s="412"/>
      <c r="AD3577" s="412"/>
      <c r="AE3577" s="412"/>
      <c r="AF3577" s="412"/>
      <c r="AG3577" s="412"/>
      <c r="AH3577" s="412"/>
      <c r="AI3577" s="413"/>
    </row>
    <row r="3578" spans="1:35">
      <c r="A3578" s="413"/>
      <c r="B3578" s="413"/>
      <c r="C3578" s="426"/>
      <c r="D3578" s="413"/>
      <c r="E3578" s="413"/>
      <c r="F3578" s="413"/>
      <c r="G3578" s="419"/>
      <c r="H3578" s="419"/>
      <c r="I3578" s="413"/>
      <c r="J3578" s="420"/>
      <c r="K3578" s="413"/>
      <c r="L3578" s="413"/>
      <c r="M3578" s="413"/>
      <c r="N3578" s="421"/>
      <c r="O3578" s="421"/>
      <c r="P3578" s="414"/>
      <c r="Q3578" s="413"/>
      <c r="R3578" s="412"/>
      <c r="S3578" s="413"/>
      <c r="T3578" s="413"/>
      <c r="U3578" s="412"/>
      <c r="V3578" s="412"/>
      <c r="W3578" s="413"/>
      <c r="X3578" s="413"/>
      <c r="Y3578" s="413"/>
      <c r="Z3578" s="412"/>
      <c r="AA3578" s="412"/>
      <c r="AB3578" s="422"/>
      <c r="AC3578" s="412"/>
      <c r="AD3578" s="412"/>
      <c r="AE3578" s="412"/>
      <c r="AF3578" s="412"/>
      <c r="AG3578" s="412"/>
      <c r="AH3578" s="412"/>
      <c r="AI3578" s="413"/>
    </row>
    <row r="3579" spans="1:35">
      <c r="A3579" s="413"/>
      <c r="B3579" s="413"/>
      <c r="C3579" s="426"/>
      <c r="D3579" s="413"/>
      <c r="E3579" s="413"/>
      <c r="F3579" s="413"/>
      <c r="G3579" s="419"/>
      <c r="H3579" s="419"/>
      <c r="I3579" s="413"/>
      <c r="J3579" s="420"/>
      <c r="K3579" s="413"/>
      <c r="L3579" s="413"/>
      <c r="M3579" s="413"/>
      <c r="N3579" s="421"/>
      <c r="O3579" s="421"/>
      <c r="P3579" s="414"/>
      <c r="Q3579" s="413"/>
      <c r="R3579" s="413"/>
      <c r="S3579" s="413"/>
      <c r="T3579" s="413"/>
      <c r="U3579" s="412"/>
      <c r="V3579" s="412"/>
      <c r="W3579" s="413"/>
      <c r="X3579" s="413"/>
      <c r="Y3579" s="413"/>
      <c r="Z3579" s="413"/>
      <c r="AA3579" s="413"/>
      <c r="AB3579" s="422"/>
      <c r="AC3579" s="413"/>
      <c r="AD3579" s="428"/>
      <c r="AE3579" s="413"/>
      <c r="AF3579" s="412"/>
      <c r="AG3579" s="412"/>
      <c r="AH3579" s="413"/>
      <c r="AI3579" s="413"/>
    </row>
    <row r="3580" spans="1:35">
      <c r="A3580" s="413"/>
      <c r="B3580" s="413"/>
      <c r="C3580" s="426"/>
      <c r="D3580" s="413"/>
      <c r="E3580" s="413"/>
      <c r="F3580" s="413"/>
      <c r="G3580" s="419"/>
      <c r="H3580" s="419"/>
      <c r="I3580" s="413"/>
      <c r="J3580" s="420"/>
      <c r="K3580" s="413"/>
      <c r="L3580" s="413"/>
      <c r="M3580" s="413"/>
      <c r="N3580" s="421"/>
      <c r="O3580" s="421"/>
      <c r="P3580" s="414"/>
      <c r="Q3580" s="413"/>
      <c r="R3580" s="413"/>
      <c r="S3580" s="413"/>
      <c r="T3580" s="413"/>
      <c r="U3580" s="412"/>
      <c r="V3580" s="412"/>
      <c r="W3580" s="413"/>
      <c r="X3580" s="413"/>
      <c r="Y3580" s="413"/>
      <c r="Z3580" s="412"/>
      <c r="AA3580" s="412"/>
      <c r="AB3580" s="422"/>
      <c r="AC3580" s="412"/>
      <c r="AD3580" s="412"/>
      <c r="AE3580" s="412"/>
      <c r="AF3580" s="412"/>
      <c r="AG3580" s="412"/>
      <c r="AH3580" s="412"/>
      <c r="AI3580" s="413"/>
    </row>
    <row r="3581" spans="1:35">
      <c r="A3581" s="413"/>
      <c r="B3581" s="413"/>
      <c r="C3581" s="426"/>
      <c r="D3581" s="413"/>
      <c r="E3581" s="413"/>
      <c r="F3581" s="413"/>
      <c r="G3581" s="419"/>
      <c r="H3581" s="419"/>
      <c r="I3581" s="413"/>
      <c r="J3581" s="420"/>
      <c r="K3581" s="413"/>
      <c r="L3581" s="413"/>
      <c r="M3581" s="413"/>
      <c r="N3581" s="421"/>
      <c r="O3581" s="421"/>
      <c r="P3581" s="414"/>
      <c r="Q3581" s="413"/>
      <c r="R3581" s="413"/>
      <c r="S3581" s="413"/>
      <c r="T3581" s="413"/>
      <c r="U3581" s="412"/>
      <c r="V3581" s="412"/>
      <c r="W3581" s="413"/>
      <c r="X3581" s="413"/>
      <c r="Y3581" s="413"/>
      <c r="Z3581" s="413"/>
      <c r="AA3581" s="413"/>
      <c r="AB3581" s="422"/>
      <c r="AC3581" s="412"/>
      <c r="AD3581" s="428"/>
      <c r="AE3581" s="413"/>
      <c r="AF3581" s="412"/>
      <c r="AG3581" s="412"/>
      <c r="AH3581" s="413"/>
      <c r="AI3581" s="413"/>
    </row>
    <row r="3582" spans="1:35">
      <c r="A3582" s="413"/>
      <c r="B3582" s="413"/>
      <c r="C3582" s="426"/>
      <c r="D3582" s="413"/>
      <c r="E3582" s="413"/>
      <c r="F3582" s="413"/>
      <c r="G3582" s="419"/>
      <c r="H3582" s="419"/>
      <c r="I3582" s="413"/>
      <c r="J3582" s="420"/>
      <c r="K3582" s="413"/>
      <c r="L3582" s="413"/>
      <c r="M3582" s="413"/>
      <c r="N3582" s="421"/>
      <c r="O3582" s="421"/>
      <c r="P3582" s="414"/>
      <c r="Q3582" s="413"/>
      <c r="R3582" s="413"/>
      <c r="S3582" s="413"/>
      <c r="T3582" s="413"/>
      <c r="U3582" s="412"/>
      <c r="V3582" s="412"/>
      <c r="W3582" s="413"/>
      <c r="X3582" s="413"/>
      <c r="Y3582" s="413"/>
      <c r="Z3582" s="412"/>
      <c r="AA3582" s="412"/>
      <c r="AB3582" s="422"/>
      <c r="AC3582" s="412"/>
      <c r="AD3582" s="412"/>
      <c r="AE3582" s="412"/>
      <c r="AF3582" s="412"/>
      <c r="AG3582" s="412"/>
      <c r="AH3582" s="412"/>
      <c r="AI3582" s="413"/>
    </row>
    <row r="3583" spans="1:35">
      <c r="A3583" s="413"/>
      <c r="B3583" s="413"/>
      <c r="C3583" s="426"/>
      <c r="D3583" s="413"/>
      <c r="E3583" s="413"/>
      <c r="F3583" s="413"/>
      <c r="G3583" s="419"/>
      <c r="H3583" s="419"/>
      <c r="I3583" s="413"/>
      <c r="J3583" s="420"/>
      <c r="K3583" s="413"/>
      <c r="L3583" s="413"/>
      <c r="M3583" s="413"/>
      <c r="N3583" s="421"/>
      <c r="O3583" s="421"/>
      <c r="P3583" s="414"/>
      <c r="Q3583" s="413"/>
      <c r="R3583" s="412"/>
      <c r="S3583" s="413"/>
      <c r="T3583" s="413"/>
      <c r="U3583" s="412"/>
      <c r="V3583" s="412"/>
      <c r="W3583" s="413"/>
      <c r="X3583" s="413"/>
      <c r="Y3583" s="413"/>
      <c r="Z3583" s="412"/>
      <c r="AA3583" s="412"/>
      <c r="AB3583" s="422"/>
      <c r="AC3583" s="412"/>
      <c r="AD3583" s="412"/>
      <c r="AE3583" s="412"/>
      <c r="AF3583" s="412"/>
      <c r="AG3583" s="412"/>
      <c r="AH3583" s="412"/>
      <c r="AI3583" s="413"/>
    </row>
    <row r="3584" spans="1:35">
      <c r="A3584" s="413"/>
      <c r="B3584" s="413"/>
      <c r="C3584" s="426"/>
      <c r="D3584" s="413"/>
      <c r="E3584" s="413"/>
      <c r="F3584" s="413"/>
      <c r="G3584" s="419"/>
      <c r="H3584" s="419"/>
      <c r="I3584" s="413"/>
      <c r="J3584" s="420"/>
      <c r="K3584" s="413"/>
      <c r="L3584" s="413"/>
      <c r="M3584" s="413"/>
      <c r="N3584" s="421"/>
      <c r="O3584" s="421"/>
      <c r="P3584" s="414"/>
      <c r="Q3584" s="413"/>
      <c r="R3584" s="413"/>
      <c r="S3584" s="413"/>
      <c r="T3584" s="413"/>
      <c r="U3584" s="412"/>
      <c r="V3584" s="412"/>
      <c r="W3584" s="413"/>
      <c r="X3584" s="413"/>
      <c r="Y3584" s="413"/>
      <c r="Z3584" s="412"/>
      <c r="AA3584" s="412"/>
      <c r="AB3584" s="422"/>
      <c r="AC3584" s="412"/>
      <c r="AD3584" s="412"/>
      <c r="AE3584" s="412"/>
      <c r="AF3584" s="412"/>
      <c r="AG3584" s="412"/>
      <c r="AH3584" s="412"/>
      <c r="AI3584" s="413"/>
    </row>
    <row r="3585" spans="1:35">
      <c r="A3585" s="413"/>
      <c r="B3585" s="413"/>
      <c r="C3585" s="426"/>
      <c r="D3585" s="413"/>
      <c r="E3585" s="413"/>
      <c r="F3585" s="413"/>
      <c r="G3585" s="419"/>
      <c r="H3585" s="419"/>
      <c r="I3585" s="413"/>
      <c r="J3585" s="420"/>
      <c r="K3585" s="413"/>
      <c r="L3585" s="413"/>
      <c r="M3585" s="413"/>
      <c r="N3585" s="421"/>
      <c r="O3585" s="421"/>
      <c r="P3585" s="414"/>
      <c r="Q3585" s="413"/>
      <c r="R3585" s="412"/>
      <c r="S3585" s="413"/>
      <c r="T3585" s="413"/>
      <c r="U3585" s="412"/>
      <c r="V3585" s="412"/>
      <c r="W3585" s="413"/>
      <c r="X3585" s="413"/>
      <c r="Y3585" s="413"/>
      <c r="Z3585" s="412"/>
      <c r="AA3585" s="412"/>
      <c r="AB3585" s="422"/>
      <c r="AC3585" s="412"/>
      <c r="AD3585" s="412"/>
      <c r="AE3585" s="412"/>
      <c r="AF3585" s="412"/>
      <c r="AG3585" s="412"/>
      <c r="AH3585" s="412"/>
      <c r="AI3585" s="413"/>
    </row>
    <row r="3586" spans="1:35">
      <c r="A3586" s="413"/>
      <c r="B3586" s="413"/>
      <c r="C3586" s="426"/>
      <c r="D3586" s="413"/>
      <c r="E3586" s="413"/>
      <c r="F3586" s="413"/>
      <c r="G3586" s="419"/>
      <c r="H3586" s="419"/>
      <c r="I3586" s="413"/>
      <c r="J3586" s="420"/>
      <c r="K3586" s="413"/>
      <c r="L3586" s="413"/>
      <c r="M3586" s="413"/>
      <c r="N3586" s="421"/>
      <c r="O3586" s="421"/>
      <c r="P3586" s="414"/>
      <c r="Q3586" s="413"/>
      <c r="R3586" s="413"/>
      <c r="S3586" s="413"/>
      <c r="T3586" s="413"/>
      <c r="U3586" s="412"/>
      <c r="V3586" s="412"/>
      <c r="W3586" s="413"/>
      <c r="X3586" s="413"/>
      <c r="Y3586" s="413"/>
      <c r="Z3586" s="412"/>
      <c r="AA3586" s="412"/>
      <c r="AB3586" s="422"/>
      <c r="AC3586" s="412"/>
      <c r="AD3586" s="412"/>
      <c r="AE3586" s="412"/>
      <c r="AF3586" s="412"/>
      <c r="AG3586" s="412"/>
      <c r="AH3586" s="412"/>
      <c r="AI3586" s="413"/>
    </row>
    <row r="3587" spans="1:35">
      <c r="A3587" s="413"/>
      <c r="B3587" s="413"/>
      <c r="C3587" s="426"/>
      <c r="D3587" s="413"/>
      <c r="E3587" s="413"/>
      <c r="F3587" s="413"/>
      <c r="G3587" s="419"/>
      <c r="H3587" s="419"/>
      <c r="I3587" s="413"/>
      <c r="J3587" s="420"/>
      <c r="K3587" s="413"/>
      <c r="L3587" s="413"/>
      <c r="M3587" s="413"/>
      <c r="N3587" s="421"/>
      <c r="O3587" s="421"/>
      <c r="P3587" s="414"/>
      <c r="Q3587" s="413"/>
      <c r="R3587" s="412"/>
      <c r="S3587" s="413"/>
      <c r="T3587" s="413"/>
      <c r="U3587" s="412"/>
      <c r="V3587" s="412"/>
      <c r="W3587" s="413"/>
      <c r="X3587" s="413"/>
      <c r="Y3587" s="413"/>
      <c r="Z3587" s="412"/>
      <c r="AA3587" s="412"/>
      <c r="AB3587" s="422"/>
      <c r="AC3587" s="412"/>
      <c r="AD3587" s="412"/>
      <c r="AE3587" s="412"/>
      <c r="AF3587" s="412"/>
      <c r="AG3587" s="412"/>
      <c r="AH3587" s="412"/>
      <c r="AI3587" s="413"/>
    </row>
    <row r="3588" spans="1:35">
      <c r="A3588" s="413"/>
      <c r="B3588" s="413"/>
      <c r="C3588" s="426"/>
      <c r="D3588" s="413"/>
      <c r="E3588" s="413"/>
      <c r="F3588" s="413"/>
      <c r="G3588" s="419"/>
      <c r="H3588" s="419"/>
      <c r="I3588" s="413"/>
      <c r="J3588" s="420"/>
      <c r="K3588" s="413"/>
      <c r="L3588" s="413"/>
      <c r="M3588" s="413"/>
      <c r="N3588" s="421"/>
      <c r="O3588" s="421"/>
      <c r="P3588" s="414"/>
      <c r="Q3588" s="413"/>
      <c r="R3588" s="413"/>
      <c r="S3588" s="413"/>
      <c r="T3588" s="413"/>
      <c r="U3588" s="412"/>
      <c r="V3588" s="412"/>
      <c r="W3588" s="413"/>
      <c r="X3588" s="413"/>
      <c r="Y3588" s="413"/>
      <c r="Z3588" s="412"/>
      <c r="AA3588" s="412"/>
      <c r="AB3588" s="422"/>
      <c r="AC3588" s="412"/>
      <c r="AD3588" s="412"/>
      <c r="AE3588" s="412"/>
      <c r="AF3588" s="412"/>
      <c r="AG3588" s="412"/>
      <c r="AH3588" s="412"/>
      <c r="AI3588" s="413"/>
    </row>
    <row r="3589" spans="1:35">
      <c r="A3589" s="413"/>
      <c r="B3589" s="413"/>
      <c r="C3589" s="426"/>
      <c r="D3589" s="413"/>
      <c r="E3589" s="413"/>
      <c r="F3589" s="413"/>
      <c r="G3589" s="419"/>
      <c r="H3589" s="419"/>
      <c r="I3589" s="413"/>
      <c r="J3589" s="420"/>
      <c r="K3589" s="413"/>
      <c r="L3589" s="413"/>
      <c r="M3589" s="413"/>
      <c r="N3589" s="421"/>
      <c r="O3589" s="421"/>
      <c r="P3589" s="414"/>
      <c r="Q3589" s="413"/>
      <c r="R3589" s="412"/>
      <c r="S3589" s="413"/>
      <c r="T3589" s="413"/>
      <c r="U3589" s="412"/>
      <c r="V3589" s="412"/>
      <c r="W3589" s="413"/>
      <c r="X3589" s="413"/>
      <c r="Y3589" s="413"/>
      <c r="Z3589" s="412"/>
      <c r="AA3589" s="412"/>
      <c r="AB3589" s="422"/>
      <c r="AC3589" s="412"/>
      <c r="AD3589" s="412"/>
      <c r="AE3589" s="412"/>
      <c r="AF3589" s="412"/>
      <c r="AG3589" s="412"/>
      <c r="AH3589" s="412"/>
      <c r="AI3589" s="413"/>
    </row>
    <row r="3590" spans="1:35">
      <c r="A3590" s="413"/>
      <c r="B3590" s="413"/>
      <c r="C3590" s="426"/>
      <c r="D3590" s="413"/>
      <c r="E3590" s="413"/>
      <c r="F3590" s="413"/>
      <c r="G3590" s="419"/>
      <c r="H3590" s="419"/>
      <c r="I3590" s="413"/>
      <c r="J3590" s="420"/>
      <c r="K3590" s="413"/>
      <c r="L3590" s="413"/>
      <c r="M3590" s="413"/>
      <c r="N3590" s="421"/>
      <c r="O3590" s="421"/>
      <c r="P3590" s="414"/>
      <c r="Q3590" s="413"/>
      <c r="R3590" s="413"/>
      <c r="S3590" s="413"/>
      <c r="T3590" s="413"/>
      <c r="U3590" s="412"/>
      <c r="V3590" s="412"/>
      <c r="W3590" s="413"/>
      <c r="X3590" s="413"/>
      <c r="Y3590" s="413"/>
      <c r="Z3590" s="412"/>
      <c r="AA3590" s="412"/>
      <c r="AB3590" s="422"/>
      <c r="AC3590" s="412"/>
      <c r="AD3590" s="412"/>
      <c r="AE3590" s="412"/>
      <c r="AF3590" s="412"/>
      <c r="AG3590" s="412"/>
      <c r="AH3590" s="412"/>
      <c r="AI3590" s="413"/>
    </row>
    <row r="3591" spans="1:35">
      <c r="A3591" s="413"/>
      <c r="B3591" s="413"/>
      <c r="C3591" s="426"/>
      <c r="D3591" s="413"/>
      <c r="E3591" s="413"/>
      <c r="F3591" s="413"/>
      <c r="G3591" s="419"/>
      <c r="H3591" s="419"/>
      <c r="I3591" s="413"/>
      <c r="J3591" s="420"/>
      <c r="K3591" s="413"/>
      <c r="L3591" s="413"/>
      <c r="M3591" s="413"/>
      <c r="N3591" s="421"/>
      <c r="O3591" s="421"/>
      <c r="P3591" s="414"/>
      <c r="Q3591" s="413"/>
      <c r="R3591" s="412"/>
      <c r="S3591" s="413"/>
      <c r="T3591" s="413"/>
      <c r="U3591" s="412"/>
      <c r="V3591" s="412"/>
      <c r="W3591" s="413"/>
      <c r="X3591" s="413"/>
      <c r="Y3591" s="413"/>
      <c r="Z3591" s="412"/>
      <c r="AA3591" s="412"/>
      <c r="AB3591" s="422"/>
      <c r="AC3591" s="412"/>
      <c r="AD3591" s="412"/>
      <c r="AE3591" s="412"/>
      <c r="AF3591" s="412"/>
      <c r="AG3591" s="412"/>
      <c r="AH3591" s="412"/>
      <c r="AI3591" s="413"/>
    </row>
    <row r="3592" spans="1:35">
      <c r="A3592" s="413"/>
      <c r="B3592" s="413"/>
      <c r="C3592" s="426"/>
      <c r="D3592" s="413"/>
      <c r="E3592" s="413"/>
      <c r="F3592" s="413"/>
      <c r="G3592" s="419"/>
      <c r="H3592" s="419"/>
      <c r="I3592" s="413"/>
      <c r="J3592" s="420"/>
      <c r="K3592" s="413"/>
      <c r="L3592" s="413"/>
      <c r="M3592" s="413"/>
      <c r="N3592" s="421"/>
      <c r="O3592" s="421"/>
      <c r="P3592" s="414"/>
      <c r="Q3592" s="413"/>
      <c r="R3592" s="413"/>
      <c r="S3592" s="413"/>
      <c r="T3592" s="413"/>
      <c r="U3592" s="412"/>
      <c r="V3592" s="412"/>
      <c r="W3592" s="413"/>
      <c r="X3592" s="413"/>
      <c r="Y3592" s="413"/>
      <c r="Z3592" s="413"/>
      <c r="AA3592" s="413"/>
      <c r="AB3592" s="422"/>
      <c r="AC3592" s="413"/>
      <c r="AD3592" s="428"/>
      <c r="AE3592" s="413"/>
      <c r="AF3592" s="412"/>
      <c r="AG3592" s="412"/>
      <c r="AH3592" s="413"/>
      <c r="AI3592" s="413"/>
    </row>
    <row r="3593" spans="1:35">
      <c r="A3593" s="413"/>
      <c r="B3593" s="413"/>
      <c r="C3593" s="426"/>
      <c r="D3593" s="413"/>
      <c r="E3593" s="413"/>
      <c r="F3593" s="413"/>
      <c r="G3593" s="419"/>
      <c r="H3593" s="419"/>
      <c r="I3593" s="413"/>
      <c r="J3593" s="420"/>
      <c r="K3593" s="413"/>
      <c r="L3593" s="413"/>
      <c r="M3593" s="413"/>
      <c r="N3593" s="421"/>
      <c r="O3593" s="421"/>
      <c r="P3593" s="414"/>
      <c r="Q3593" s="413"/>
      <c r="R3593" s="413"/>
      <c r="S3593" s="413"/>
      <c r="T3593" s="413"/>
      <c r="U3593" s="412"/>
      <c r="V3593" s="412"/>
      <c r="W3593" s="413"/>
      <c r="X3593" s="413"/>
      <c r="Y3593" s="413"/>
      <c r="Z3593" s="412"/>
      <c r="AA3593" s="412"/>
      <c r="AB3593" s="422"/>
      <c r="AC3593" s="412"/>
      <c r="AD3593" s="412"/>
      <c r="AE3593" s="412"/>
      <c r="AF3593" s="412"/>
      <c r="AG3593" s="412"/>
      <c r="AH3593" s="412"/>
      <c r="AI3593" s="413"/>
    </row>
    <row r="3594" spans="1:35">
      <c r="A3594" s="413"/>
      <c r="B3594" s="413"/>
      <c r="C3594" s="426"/>
      <c r="D3594" s="413"/>
      <c r="E3594" s="413"/>
      <c r="F3594" s="413"/>
      <c r="G3594" s="419"/>
      <c r="H3594" s="419"/>
      <c r="I3594" s="413"/>
      <c r="J3594" s="420"/>
      <c r="K3594" s="413"/>
      <c r="L3594" s="413"/>
      <c r="M3594" s="413"/>
      <c r="N3594" s="421"/>
      <c r="O3594" s="421"/>
      <c r="P3594" s="414"/>
      <c r="Q3594" s="413"/>
      <c r="R3594" s="412"/>
      <c r="S3594" s="413"/>
      <c r="T3594" s="413"/>
      <c r="U3594" s="412"/>
      <c r="V3594" s="412"/>
      <c r="W3594" s="413"/>
      <c r="X3594" s="413"/>
      <c r="Y3594" s="413"/>
      <c r="Z3594" s="412"/>
      <c r="AA3594" s="412"/>
      <c r="AB3594" s="422"/>
      <c r="AC3594" s="412"/>
      <c r="AD3594" s="412"/>
      <c r="AE3594" s="412"/>
      <c r="AF3594" s="412"/>
      <c r="AG3594" s="412"/>
      <c r="AH3594" s="412"/>
      <c r="AI3594" s="413"/>
    </row>
    <row r="3595" spans="1:35">
      <c r="A3595" s="413"/>
      <c r="B3595" s="413"/>
      <c r="C3595" s="426"/>
      <c r="D3595" s="413"/>
      <c r="E3595" s="413"/>
      <c r="F3595" s="413"/>
      <c r="G3595" s="419"/>
      <c r="H3595" s="419"/>
      <c r="I3595" s="413"/>
      <c r="J3595" s="420"/>
      <c r="K3595" s="413"/>
      <c r="L3595" s="413"/>
      <c r="M3595" s="413"/>
      <c r="N3595" s="421"/>
      <c r="O3595" s="421"/>
      <c r="P3595" s="414"/>
      <c r="Q3595" s="413"/>
      <c r="R3595" s="413"/>
      <c r="S3595" s="413"/>
      <c r="T3595" s="413"/>
      <c r="U3595" s="412"/>
      <c r="V3595" s="412"/>
      <c r="W3595" s="413"/>
      <c r="X3595" s="413"/>
      <c r="Y3595" s="413"/>
      <c r="Z3595" s="412"/>
      <c r="AA3595" s="412"/>
      <c r="AB3595" s="422"/>
      <c r="AC3595" s="412"/>
      <c r="AD3595" s="412"/>
      <c r="AE3595" s="412"/>
      <c r="AF3595" s="412"/>
      <c r="AG3595" s="412"/>
      <c r="AH3595" s="412"/>
      <c r="AI3595" s="413"/>
    </row>
    <row r="3596" spans="1:35">
      <c r="A3596" s="413"/>
      <c r="B3596" s="413"/>
      <c r="C3596" s="426"/>
      <c r="D3596" s="413"/>
      <c r="E3596" s="413"/>
      <c r="F3596" s="413"/>
      <c r="G3596" s="419"/>
      <c r="H3596" s="419"/>
      <c r="I3596" s="413"/>
      <c r="J3596" s="420"/>
      <c r="K3596" s="413"/>
      <c r="L3596" s="413"/>
      <c r="M3596" s="413"/>
      <c r="N3596" s="421"/>
      <c r="O3596" s="421"/>
      <c r="P3596" s="414"/>
      <c r="Q3596" s="413"/>
      <c r="R3596" s="412"/>
      <c r="S3596" s="413"/>
      <c r="T3596" s="413"/>
      <c r="U3596" s="412"/>
      <c r="V3596" s="412"/>
      <c r="W3596" s="413"/>
      <c r="X3596" s="413"/>
      <c r="Y3596" s="413"/>
      <c r="Z3596" s="412"/>
      <c r="AA3596" s="412"/>
      <c r="AB3596" s="422"/>
      <c r="AC3596" s="412"/>
      <c r="AD3596" s="412"/>
      <c r="AE3596" s="412"/>
      <c r="AF3596" s="412"/>
      <c r="AG3596" s="412"/>
      <c r="AH3596" s="412"/>
      <c r="AI3596" s="413"/>
    </row>
    <row r="3597" spans="1:35">
      <c r="A3597" s="413"/>
      <c r="B3597" s="413"/>
      <c r="C3597" s="426"/>
      <c r="D3597" s="413"/>
      <c r="E3597" s="413"/>
      <c r="F3597" s="413"/>
      <c r="G3597" s="419"/>
      <c r="H3597" s="419"/>
      <c r="I3597" s="413"/>
      <c r="J3597" s="420"/>
      <c r="K3597" s="413"/>
      <c r="L3597" s="413"/>
      <c r="M3597" s="413"/>
      <c r="N3597" s="421"/>
      <c r="O3597" s="421"/>
      <c r="P3597" s="414"/>
      <c r="Q3597" s="413"/>
      <c r="R3597" s="413"/>
      <c r="S3597" s="413"/>
      <c r="T3597" s="413"/>
      <c r="U3597" s="412"/>
      <c r="V3597" s="412"/>
      <c r="W3597" s="413"/>
      <c r="X3597" s="413"/>
      <c r="Y3597" s="413"/>
      <c r="Z3597" s="412"/>
      <c r="AA3597" s="412"/>
      <c r="AB3597" s="422"/>
      <c r="AC3597" s="412"/>
      <c r="AD3597" s="412"/>
      <c r="AE3597" s="412"/>
      <c r="AF3597" s="412"/>
      <c r="AG3597" s="412"/>
      <c r="AH3597" s="412"/>
      <c r="AI3597" s="413"/>
    </row>
    <row r="3598" spans="1:35">
      <c r="A3598" s="413"/>
      <c r="B3598" s="413"/>
      <c r="C3598" s="426"/>
      <c r="D3598" s="413"/>
      <c r="E3598" s="413"/>
      <c r="F3598" s="413"/>
      <c r="G3598" s="419"/>
      <c r="H3598" s="419"/>
      <c r="I3598" s="413"/>
      <c r="J3598" s="420"/>
      <c r="K3598" s="413"/>
      <c r="L3598" s="413"/>
      <c r="M3598" s="413"/>
      <c r="N3598" s="421"/>
      <c r="O3598" s="421"/>
      <c r="P3598" s="414"/>
      <c r="Q3598" s="413"/>
      <c r="R3598" s="412"/>
      <c r="S3598" s="413"/>
      <c r="T3598" s="413"/>
      <c r="U3598" s="412"/>
      <c r="V3598" s="412"/>
      <c r="W3598" s="413"/>
      <c r="X3598" s="413"/>
      <c r="Y3598" s="413"/>
      <c r="Z3598" s="412"/>
      <c r="AA3598" s="412"/>
      <c r="AB3598" s="422"/>
      <c r="AC3598" s="412"/>
      <c r="AD3598" s="412"/>
      <c r="AE3598" s="412"/>
      <c r="AF3598" s="412"/>
      <c r="AG3598" s="412"/>
      <c r="AH3598" s="412"/>
      <c r="AI3598" s="413"/>
    </row>
    <row r="3599" spans="1:35">
      <c r="A3599" s="413"/>
      <c r="B3599" s="413"/>
      <c r="C3599" s="426"/>
      <c r="D3599" s="413"/>
      <c r="E3599" s="413"/>
      <c r="F3599" s="413"/>
      <c r="G3599" s="419"/>
      <c r="H3599" s="419"/>
      <c r="I3599" s="413"/>
      <c r="J3599" s="420"/>
      <c r="K3599" s="413"/>
      <c r="L3599" s="413"/>
      <c r="M3599" s="413"/>
      <c r="N3599" s="421"/>
      <c r="O3599" s="421"/>
      <c r="P3599" s="414"/>
      <c r="Q3599" s="413"/>
      <c r="R3599" s="413"/>
      <c r="S3599" s="413"/>
      <c r="T3599" s="413"/>
      <c r="U3599" s="412"/>
      <c r="V3599" s="412"/>
      <c r="W3599" s="413"/>
      <c r="X3599" s="413"/>
      <c r="Y3599" s="413"/>
      <c r="Z3599" s="412"/>
      <c r="AA3599" s="412"/>
      <c r="AB3599" s="422"/>
      <c r="AC3599" s="412"/>
      <c r="AD3599" s="412"/>
      <c r="AE3599" s="412"/>
      <c r="AF3599" s="412"/>
      <c r="AG3599" s="412"/>
      <c r="AH3599" s="412"/>
      <c r="AI3599" s="413"/>
    </row>
    <row r="3600" spans="1:35">
      <c r="A3600" s="413"/>
      <c r="B3600" s="413"/>
      <c r="C3600" s="426"/>
      <c r="D3600" s="413"/>
      <c r="E3600" s="413"/>
      <c r="F3600" s="413"/>
      <c r="G3600" s="419"/>
      <c r="H3600" s="419"/>
      <c r="I3600" s="413"/>
      <c r="J3600" s="420"/>
      <c r="K3600" s="413"/>
      <c r="L3600" s="413"/>
      <c r="M3600" s="413"/>
      <c r="N3600" s="421"/>
      <c r="O3600" s="421"/>
      <c r="P3600" s="414"/>
      <c r="Q3600" s="413"/>
      <c r="R3600" s="413"/>
      <c r="S3600" s="413"/>
      <c r="T3600" s="413"/>
      <c r="U3600" s="412"/>
      <c r="V3600" s="412"/>
      <c r="W3600" s="413"/>
      <c r="X3600" s="413"/>
      <c r="Y3600" s="413"/>
      <c r="Z3600" s="413"/>
      <c r="AA3600" s="413"/>
      <c r="AB3600" s="422"/>
      <c r="AC3600" s="413"/>
      <c r="AD3600" s="428"/>
      <c r="AE3600" s="413"/>
      <c r="AF3600" s="412"/>
      <c r="AG3600" s="412"/>
      <c r="AH3600" s="413"/>
      <c r="AI3600" s="413"/>
    </row>
    <row r="3601" spans="1:35">
      <c r="A3601" s="413"/>
      <c r="B3601" s="413"/>
      <c r="C3601" s="426"/>
      <c r="D3601" s="413"/>
      <c r="E3601" s="413"/>
      <c r="F3601" s="413"/>
      <c r="G3601" s="419"/>
      <c r="H3601" s="419"/>
      <c r="I3601" s="413"/>
      <c r="J3601" s="420"/>
      <c r="K3601" s="413"/>
      <c r="L3601" s="413"/>
      <c r="M3601" s="413"/>
      <c r="N3601" s="421"/>
      <c r="O3601" s="421"/>
      <c r="P3601" s="414"/>
      <c r="Q3601" s="413"/>
      <c r="R3601" s="412"/>
      <c r="S3601" s="413"/>
      <c r="T3601" s="413"/>
      <c r="U3601" s="412"/>
      <c r="V3601" s="412"/>
      <c r="W3601" s="413"/>
      <c r="X3601" s="413"/>
      <c r="Y3601" s="413"/>
      <c r="Z3601" s="412"/>
      <c r="AA3601" s="412"/>
      <c r="AB3601" s="422"/>
      <c r="AC3601" s="412"/>
      <c r="AD3601" s="412"/>
      <c r="AE3601" s="412"/>
      <c r="AF3601" s="412"/>
      <c r="AG3601" s="412"/>
      <c r="AH3601" s="412"/>
      <c r="AI3601" s="413"/>
    </row>
    <row r="3602" spans="1:35">
      <c r="A3602" s="413"/>
      <c r="B3602" s="413"/>
      <c r="C3602" s="426"/>
      <c r="D3602" s="413"/>
      <c r="E3602" s="413"/>
      <c r="F3602" s="413"/>
      <c r="G3602" s="419"/>
      <c r="H3602" s="419"/>
      <c r="I3602" s="413"/>
      <c r="J3602" s="420"/>
      <c r="K3602" s="413"/>
      <c r="L3602" s="413"/>
      <c r="M3602" s="413"/>
      <c r="N3602" s="421"/>
      <c r="O3602" s="421"/>
      <c r="P3602" s="414"/>
      <c r="Q3602" s="413"/>
      <c r="R3602" s="413"/>
      <c r="S3602" s="413"/>
      <c r="T3602" s="413"/>
      <c r="U3602" s="412"/>
      <c r="V3602" s="412"/>
      <c r="W3602" s="413"/>
      <c r="X3602" s="413"/>
      <c r="Y3602" s="413"/>
      <c r="Z3602" s="412"/>
      <c r="AA3602" s="412"/>
      <c r="AB3602" s="422"/>
      <c r="AC3602" s="412"/>
      <c r="AD3602" s="412"/>
      <c r="AE3602" s="412"/>
      <c r="AF3602" s="412"/>
      <c r="AG3602" s="412"/>
      <c r="AH3602" s="412"/>
      <c r="AI3602" s="413"/>
    </row>
    <row r="3603" spans="1:35">
      <c r="A3603" s="413"/>
      <c r="B3603" s="413"/>
      <c r="C3603" s="426"/>
      <c r="D3603" s="413"/>
      <c r="E3603" s="413"/>
      <c r="F3603" s="413"/>
      <c r="G3603" s="419"/>
      <c r="H3603" s="419"/>
      <c r="I3603" s="413"/>
      <c r="J3603" s="420"/>
      <c r="K3603" s="413"/>
      <c r="L3603" s="413"/>
      <c r="M3603" s="412"/>
      <c r="N3603" s="421"/>
      <c r="O3603" s="421"/>
      <c r="P3603" s="414"/>
      <c r="Q3603" s="413"/>
      <c r="R3603" s="413"/>
      <c r="S3603" s="413"/>
      <c r="T3603" s="413"/>
      <c r="U3603" s="412"/>
      <c r="V3603" s="412"/>
      <c r="W3603" s="413"/>
      <c r="X3603" s="413"/>
      <c r="Y3603" s="413"/>
      <c r="Z3603" s="412"/>
      <c r="AA3603" s="413"/>
      <c r="AB3603" s="422"/>
      <c r="AC3603" s="413"/>
      <c r="AD3603" s="428"/>
      <c r="AE3603" s="413"/>
      <c r="AF3603" s="412"/>
      <c r="AG3603" s="412"/>
      <c r="AH3603" s="412"/>
      <c r="AI3603" s="413"/>
    </row>
    <row r="3604" spans="1:35">
      <c r="A3604" s="413"/>
      <c r="B3604" s="413"/>
      <c r="C3604" s="426"/>
      <c r="D3604" s="413"/>
      <c r="E3604" s="413"/>
      <c r="F3604" s="413"/>
      <c r="G3604" s="419"/>
      <c r="H3604" s="419"/>
      <c r="I3604" s="413"/>
      <c r="J3604" s="420"/>
      <c r="K3604" s="413"/>
      <c r="L3604" s="413"/>
      <c r="M3604" s="412"/>
      <c r="N3604" s="421"/>
      <c r="O3604" s="421"/>
      <c r="P3604" s="414"/>
      <c r="Q3604" s="413"/>
      <c r="R3604" s="413"/>
      <c r="S3604" s="413"/>
      <c r="T3604" s="413"/>
      <c r="U3604" s="412"/>
      <c r="V3604" s="412"/>
      <c r="W3604" s="413"/>
      <c r="X3604" s="413"/>
      <c r="Y3604" s="413"/>
      <c r="Z3604" s="412"/>
      <c r="AA3604" s="412"/>
      <c r="AB3604" s="422"/>
      <c r="AC3604" s="412"/>
      <c r="AD3604" s="412"/>
      <c r="AE3604" s="412"/>
      <c r="AF3604" s="412"/>
      <c r="AG3604" s="412"/>
      <c r="AH3604" s="412"/>
      <c r="AI3604" s="413"/>
    </row>
    <row r="3605" spans="1:35">
      <c r="A3605" s="413"/>
      <c r="B3605" s="413"/>
      <c r="C3605" s="426"/>
      <c r="D3605" s="413"/>
      <c r="E3605" s="413"/>
      <c r="F3605" s="413"/>
      <c r="G3605" s="419"/>
      <c r="H3605" s="419"/>
      <c r="I3605" s="413"/>
      <c r="J3605" s="420"/>
      <c r="K3605" s="413"/>
      <c r="L3605" s="413"/>
      <c r="M3605" s="412"/>
      <c r="N3605" s="421"/>
      <c r="O3605" s="421"/>
      <c r="P3605" s="414"/>
      <c r="Q3605" s="413"/>
      <c r="R3605" s="413"/>
      <c r="S3605" s="413"/>
      <c r="T3605" s="413"/>
      <c r="U3605" s="412"/>
      <c r="V3605" s="412"/>
      <c r="W3605" s="413"/>
      <c r="X3605" s="413"/>
      <c r="Y3605" s="413"/>
      <c r="Z3605" s="412"/>
      <c r="AA3605" s="412"/>
      <c r="AB3605" s="422"/>
      <c r="AC3605" s="412"/>
      <c r="AD3605" s="412"/>
      <c r="AE3605" s="412"/>
      <c r="AF3605" s="412"/>
      <c r="AG3605" s="412"/>
      <c r="AH3605" s="412"/>
      <c r="AI3605" s="413"/>
    </row>
    <row r="3606" spans="1:35">
      <c r="A3606" s="413"/>
      <c r="B3606" s="413"/>
      <c r="C3606" s="426"/>
      <c r="D3606" s="413"/>
      <c r="E3606" s="413"/>
      <c r="F3606" s="413"/>
      <c r="G3606" s="419"/>
      <c r="H3606" s="419"/>
      <c r="I3606" s="413"/>
      <c r="J3606" s="420"/>
      <c r="K3606" s="413"/>
      <c r="L3606" s="413"/>
      <c r="M3606" s="412"/>
      <c r="N3606" s="421"/>
      <c r="O3606" s="421"/>
      <c r="P3606" s="414"/>
      <c r="Q3606" s="413"/>
      <c r="R3606" s="412"/>
      <c r="S3606" s="413"/>
      <c r="T3606" s="413"/>
      <c r="U3606" s="412"/>
      <c r="V3606" s="412"/>
      <c r="W3606" s="413"/>
      <c r="X3606" s="413"/>
      <c r="Y3606" s="413"/>
      <c r="Z3606" s="412"/>
      <c r="AA3606" s="413"/>
      <c r="AB3606" s="422"/>
      <c r="AC3606" s="413"/>
      <c r="AD3606" s="428"/>
      <c r="AE3606" s="413"/>
      <c r="AF3606" s="412"/>
      <c r="AG3606" s="412"/>
      <c r="AH3606" s="412"/>
      <c r="AI3606" s="413"/>
    </row>
    <row r="3607" spans="1:35">
      <c r="A3607" s="413"/>
      <c r="B3607" s="413"/>
      <c r="C3607" s="426"/>
      <c r="D3607" s="413"/>
      <c r="E3607" s="413"/>
      <c r="F3607" s="413"/>
      <c r="G3607" s="419"/>
      <c r="H3607" s="419"/>
      <c r="I3607" s="413"/>
      <c r="J3607" s="420"/>
      <c r="K3607" s="413"/>
      <c r="L3607" s="413"/>
      <c r="M3607" s="413"/>
      <c r="N3607" s="421"/>
      <c r="O3607" s="421"/>
      <c r="P3607" s="414"/>
      <c r="Q3607" s="413"/>
      <c r="R3607" s="413"/>
      <c r="S3607" s="413"/>
      <c r="T3607" s="413"/>
      <c r="U3607" s="412"/>
      <c r="V3607" s="412"/>
      <c r="W3607" s="413"/>
      <c r="X3607" s="413"/>
      <c r="Y3607" s="413"/>
      <c r="Z3607" s="413"/>
      <c r="AA3607" s="413"/>
      <c r="AB3607" s="422"/>
      <c r="AC3607" s="413"/>
      <c r="AD3607" s="428"/>
      <c r="AE3607" s="413"/>
      <c r="AF3607" s="412"/>
      <c r="AG3607" s="412"/>
      <c r="AH3607" s="413"/>
      <c r="AI3607" s="413"/>
    </row>
    <row r="3608" spans="1:35">
      <c r="A3608" s="413"/>
      <c r="B3608" s="413"/>
      <c r="C3608" s="426"/>
      <c r="D3608" s="413"/>
      <c r="E3608" s="413"/>
      <c r="F3608" s="413"/>
      <c r="G3608" s="419"/>
      <c r="H3608" s="419"/>
      <c r="I3608" s="413"/>
      <c r="J3608" s="420"/>
      <c r="K3608" s="413"/>
      <c r="L3608" s="413"/>
      <c r="M3608" s="413"/>
      <c r="N3608" s="421"/>
      <c r="O3608" s="421"/>
      <c r="P3608" s="414"/>
      <c r="Q3608" s="413"/>
      <c r="R3608" s="412"/>
      <c r="S3608" s="413"/>
      <c r="T3608" s="413"/>
      <c r="U3608" s="412"/>
      <c r="V3608" s="412"/>
      <c r="W3608" s="413"/>
      <c r="X3608" s="413"/>
      <c r="Y3608" s="413"/>
      <c r="Z3608" s="412"/>
      <c r="AA3608" s="412"/>
      <c r="AB3608" s="422"/>
      <c r="AC3608" s="412"/>
      <c r="AD3608" s="412"/>
      <c r="AE3608" s="412"/>
      <c r="AF3608" s="412"/>
      <c r="AG3608" s="412"/>
      <c r="AH3608" s="412"/>
      <c r="AI3608" s="413"/>
    </row>
    <row r="3609" spans="1:35">
      <c r="A3609" s="413"/>
      <c r="B3609" s="413"/>
      <c r="C3609" s="426"/>
      <c r="D3609" s="413"/>
      <c r="E3609" s="413"/>
      <c r="F3609" s="413"/>
      <c r="G3609" s="419"/>
      <c r="H3609" s="419"/>
      <c r="I3609" s="413"/>
      <c r="J3609" s="420"/>
      <c r="K3609" s="413"/>
      <c r="L3609" s="413"/>
      <c r="M3609" s="413"/>
      <c r="N3609" s="421"/>
      <c r="O3609" s="421"/>
      <c r="P3609" s="414"/>
      <c r="Q3609" s="413"/>
      <c r="R3609" s="413"/>
      <c r="S3609" s="413"/>
      <c r="T3609" s="413"/>
      <c r="U3609" s="412"/>
      <c r="V3609" s="412"/>
      <c r="W3609" s="413"/>
      <c r="X3609" s="413"/>
      <c r="Y3609" s="413"/>
      <c r="Z3609" s="412"/>
      <c r="AA3609" s="412"/>
      <c r="AB3609" s="422"/>
      <c r="AC3609" s="412"/>
      <c r="AD3609" s="412"/>
      <c r="AE3609" s="412"/>
      <c r="AF3609" s="412"/>
      <c r="AG3609" s="412"/>
      <c r="AH3609" s="412"/>
      <c r="AI3609" s="413"/>
    </row>
    <row r="3610" spans="1:35">
      <c r="A3610" s="413"/>
      <c r="B3610" s="413"/>
      <c r="C3610" s="426"/>
      <c r="D3610" s="413"/>
      <c r="E3610" s="413"/>
      <c r="F3610" s="413"/>
      <c r="G3610" s="419"/>
      <c r="H3610" s="419"/>
      <c r="I3610" s="413"/>
      <c r="J3610" s="420"/>
      <c r="K3610" s="413"/>
      <c r="L3610" s="413"/>
      <c r="M3610" s="413"/>
      <c r="N3610" s="421"/>
      <c r="O3610" s="421"/>
      <c r="P3610" s="414"/>
      <c r="Q3610" s="413"/>
      <c r="R3610" s="412"/>
      <c r="S3610" s="413"/>
      <c r="T3610" s="413"/>
      <c r="U3610" s="412"/>
      <c r="V3610" s="412"/>
      <c r="W3610" s="413"/>
      <c r="X3610" s="413"/>
      <c r="Y3610" s="413"/>
      <c r="Z3610" s="412"/>
      <c r="AA3610" s="412"/>
      <c r="AB3610" s="422"/>
      <c r="AC3610" s="412"/>
      <c r="AD3610" s="412"/>
      <c r="AE3610" s="412"/>
      <c r="AF3610" s="412"/>
      <c r="AG3610" s="412"/>
      <c r="AH3610" s="412"/>
      <c r="AI3610" s="413"/>
    </row>
    <row r="3611" spans="1:35">
      <c r="A3611" s="413"/>
      <c r="B3611" s="413"/>
      <c r="C3611" s="426"/>
      <c r="D3611" s="413"/>
      <c r="E3611" s="413"/>
      <c r="F3611" s="413"/>
      <c r="G3611" s="419"/>
      <c r="H3611" s="419"/>
      <c r="I3611" s="413"/>
      <c r="J3611" s="420"/>
      <c r="K3611" s="413"/>
      <c r="L3611" s="413"/>
      <c r="M3611" s="413"/>
      <c r="N3611" s="421"/>
      <c r="O3611" s="421"/>
      <c r="P3611" s="414"/>
      <c r="Q3611" s="413"/>
      <c r="R3611" s="413"/>
      <c r="S3611" s="413"/>
      <c r="T3611" s="413"/>
      <c r="U3611" s="412"/>
      <c r="V3611" s="412"/>
      <c r="W3611" s="413"/>
      <c r="X3611" s="413"/>
      <c r="Y3611" s="413"/>
      <c r="Z3611" s="413"/>
      <c r="AA3611" s="413"/>
      <c r="AB3611" s="422"/>
      <c r="AC3611" s="413"/>
      <c r="AD3611" s="428"/>
      <c r="AE3611" s="413"/>
      <c r="AF3611" s="412"/>
      <c r="AG3611" s="412"/>
      <c r="AH3611" s="413"/>
      <c r="AI3611" s="413"/>
    </row>
    <row r="3612" spans="1:35">
      <c r="A3612" s="413"/>
      <c r="B3612" s="413"/>
      <c r="C3612" s="426"/>
      <c r="D3612" s="413"/>
      <c r="E3612" s="413"/>
      <c r="F3612" s="413"/>
      <c r="G3612" s="419"/>
      <c r="H3612" s="419"/>
      <c r="I3612" s="413"/>
      <c r="J3612" s="420"/>
      <c r="K3612" s="413"/>
      <c r="L3612" s="413"/>
      <c r="M3612" s="413"/>
      <c r="N3612" s="421"/>
      <c r="O3612" s="421"/>
      <c r="P3612" s="414"/>
      <c r="Q3612" s="413"/>
      <c r="R3612" s="412"/>
      <c r="S3612" s="413"/>
      <c r="T3612" s="413"/>
      <c r="U3612" s="412"/>
      <c r="V3612" s="412"/>
      <c r="W3612" s="413"/>
      <c r="X3612" s="413"/>
      <c r="Y3612" s="413"/>
      <c r="Z3612" s="412"/>
      <c r="AA3612" s="412"/>
      <c r="AB3612" s="422"/>
      <c r="AC3612" s="412"/>
      <c r="AD3612" s="412"/>
      <c r="AE3612" s="412"/>
      <c r="AF3612" s="412"/>
      <c r="AG3612" s="412"/>
      <c r="AH3612" s="412"/>
      <c r="AI3612" s="413"/>
    </row>
    <row r="3613" spans="1:35">
      <c r="A3613" s="413"/>
      <c r="B3613" s="413"/>
      <c r="C3613" s="426"/>
      <c r="D3613" s="413"/>
      <c r="E3613" s="413"/>
      <c r="F3613" s="413"/>
      <c r="G3613" s="419"/>
      <c r="H3613" s="419"/>
      <c r="I3613" s="413"/>
      <c r="J3613" s="420"/>
      <c r="K3613" s="413"/>
      <c r="L3613" s="413"/>
      <c r="M3613" s="413"/>
      <c r="N3613" s="421"/>
      <c r="O3613" s="421"/>
      <c r="P3613" s="414"/>
      <c r="Q3613" s="413"/>
      <c r="R3613" s="413"/>
      <c r="S3613" s="413"/>
      <c r="T3613" s="413"/>
      <c r="U3613" s="412"/>
      <c r="V3613" s="412"/>
      <c r="W3613" s="413"/>
      <c r="X3613" s="413"/>
      <c r="Y3613" s="413"/>
      <c r="Z3613" s="412"/>
      <c r="AA3613" s="412"/>
      <c r="AB3613" s="422"/>
      <c r="AC3613" s="412"/>
      <c r="AD3613" s="412"/>
      <c r="AE3613" s="412"/>
      <c r="AF3613" s="412"/>
      <c r="AG3613" s="412"/>
      <c r="AH3613" s="412"/>
      <c r="AI3613" s="413"/>
    </row>
    <row r="3614" spans="1:35">
      <c r="A3614" s="413"/>
      <c r="B3614" s="413"/>
      <c r="C3614" s="426"/>
      <c r="D3614" s="413"/>
      <c r="E3614" s="413"/>
      <c r="F3614" s="413"/>
      <c r="G3614" s="419"/>
      <c r="H3614" s="419"/>
      <c r="I3614" s="413"/>
      <c r="J3614" s="420"/>
      <c r="K3614" s="413"/>
      <c r="L3614" s="413"/>
      <c r="M3614" s="413"/>
      <c r="N3614" s="421"/>
      <c r="O3614" s="421"/>
      <c r="P3614" s="414"/>
      <c r="Q3614" s="413"/>
      <c r="R3614" s="413"/>
      <c r="S3614" s="413"/>
      <c r="T3614" s="413"/>
      <c r="U3614" s="412"/>
      <c r="V3614" s="412"/>
      <c r="W3614" s="413"/>
      <c r="X3614" s="413"/>
      <c r="Y3614" s="413"/>
      <c r="Z3614" s="412"/>
      <c r="AA3614" s="412"/>
      <c r="AB3614" s="422"/>
      <c r="AC3614" s="412"/>
      <c r="AD3614" s="412"/>
      <c r="AE3614" s="412"/>
      <c r="AF3614" s="412"/>
      <c r="AG3614" s="412"/>
      <c r="AH3614" s="412"/>
      <c r="AI3614" s="413"/>
    </row>
    <row r="3615" spans="1:35">
      <c r="A3615" s="413"/>
      <c r="B3615" s="413"/>
      <c r="C3615" s="426"/>
      <c r="D3615" s="413"/>
      <c r="E3615" s="413"/>
      <c r="F3615" s="413"/>
      <c r="G3615" s="419"/>
      <c r="H3615" s="419"/>
      <c r="I3615" s="413"/>
      <c r="J3615" s="420"/>
      <c r="K3615" s="413"/>
      <c r="L3615" s="413"/>
      <c r="M3615" s="413"/>
      <c r="N3615" s="421"/>
      <c r="O3615" s="421"/>
      <c r="P3615" s="414"/>
      <c r="Q3615" s="413"/>
      <c r="R3615" s="413"/>
      <c r="S3615" s="413"/>
      <c r="T3615" s="413"/>
      <c r="U3615" s="412"/>
      <c r="V3615" s="412"/>
      <c r="W3615" s="413"/>
      <c r="X3615" s="413"/>
      <c r="Y3615" s="413"/>
      <c r="Z3615" s="412"/>
      <c r="AA3615" s="412"/>
      <c r="AB3615" s="422"/>
      <c r="AC3615" s="412"/>
      <c r="AD3615" s="412"/>
      <c r="AE3615" s="412"/>
      <c r="AF3615" s="412"/>
      <c r="AG3615" s="412"/>
      <c r="AH3615" s="412"/>
      <c r="AI3615" s="413"/>
    </row>
    <row r="3616" spans="1:35">
      <c r="A3616" s="413"/>
      <c r="B3616" s="413"/>
      <c r="C3616" s="426"/>
      <c r="D3616" s="413"/>
      <c r="E3616" s="413"/>
      <c r="F3616" s="413"/>
      <c r="G3616" s="419"/>
      <c r="H3616" s="419"/>
      <c r="I3616" s="413"/>
      <c r="J3616" s="420"/>
      <c r="K3616" s="413"/>
      <c r="L3616" s="413"/>
      <c r="M3616" s="413"/>
      <c r="N3616" s="421"/>
      <c r="O3616" s="421"/>
      <c r="P3616" s="414"/>
      <c r="Q3616" s="413"/>
      <c r="R3616" s="412"/>
      <c r="S3616" s="413"/>
      <c r="T3616" s="413"/>
      <c r="U3616" s="412"/>
      <c r="V3616" s="412"/>
      <c r="W3616" s="413"/>
      <c r="X3616" s="413"/>
      <c r="Y3616" s="413"/>
      <c r="Z3616" s="412"/>
      <c r="AA3616" s="412"/>
      <c r="AB3616" s="422"/>
      <c r="AC3616" s="412"/>
      <c r="AD3616" s="412"/>
      <c r="AE3616" s="412"/>
      <c r="AF3616" s="412"/>
      <c r="AG3616" s="412"/>
      <c r="AH3616" s="412"/>
      <c r="AI3616" s="413"/>
    </row>
    <row r="3617" spans="1:35">
      <c r="A3617" s="413"/>
      <c r="B3617" s="413"/>
      <c r="C3617" s="426"/>
      <c r="D3617" s="413"/>
      <c r="E3617" s="413"/>
      <c r="F3617" s="413"/>
      <c r="G3617" s="419"/>
      <c r="H3617" s="419"/>
      <c r="I3617" s="413"/>
      <c r="J3617" s="420"/>
      <c r="K3617" s="413"/>
      <c r="L3617" s="413"/>
      <c r="M3617" s="413"/>
      <c r="N3617" s="421"/>
      <c r="O3617" s="421"/>
      <c r="P3617" s="414"/>
      <c r="Q3617" s="413"/>
      <c r="R3617" s="413"/>
      <c r="S3617" s="413"/>
      <c r="T3617" s="413"/>
      <c r="U3617" s="412"/>
      <c r="V3617" s="412"/>
      <c r="W3617" s="413"/>
      <c r="X3617" s="413"/>
      <c r="Y3617" s="413"/>
      <c r="Z3617" s="412"/>
      <c r="AA3617" s="412"/>
      <c r="AB3617" s="422"/>
      <c r="AC3617" s="412"/>
      <c r="AD3617" s="412"/>
      <c r="AE3617" s="412"/>
      <c r="AF3617" s="412"/>
      <c r="AG3617" s="412"/>
      <c r="AH3617" s="412"/>
      <c r="AI3617" s="413"/>
    </row>
    <row r="3618" spans="1:35">
      <c r="A3618" s="413"/>
      <c r="B3618" s="413"/>
      <c r="C3618" s="426"/>
      <c r="D3618" s="413"/>
      <c r="E3618" s="413"/>
      <c r="F3618" s="413"/>
      <c r="G3618" s="419"/>
      <c r="H3618" s="419"/>
      <c r="I3618" s="413"/>
      <c r="J3618" s="420"/>
      <c r="K3618" s="413"/>
      <c r="L3618" s="413"/>
      <c r="M3618" s="413"/>
      <c r="N3618" s="421"/>
      <c r="O3618" s="421"/>
      <c r="P3618" s="414"/>
      <c r="Q3618" s="413"/>
      <c r="R3618" s="412"/>
      <c r="S3618" s="413"/>
      <c r="T3618" s="413"/>
      <c r="U3618" s="412"/>
      <c r="V3618" s="412"/>
      <c r="W3618" s="413"/>
      <c r="X3618" s="413"/>
      <c r="Y3618" s="413"/>
      <c r="Z3618" s="412"/>
      <c r="AA3618" s="412"/>
      <c r="AB3618" s="422"/>
      <c r="AC3618" s="412"/>
      <c r="AD3618" s="412"/>
      <c r="AE3618" s="412"/>
      <c r="AF3618" s="412"/>
      <c r="AG3618" s="412"/>
      <c r="AH3618" s="412"/>
      <c r="AI3618" s="413"/>
    </row>
    <row r="3619" spans="1:35">
      <c r="A3619" s="413"/>
      <c r="B3619" s="413"/>
      <c r="C3619" s="426"/>
      <c r="D3619" s="413"/>
      <c r="E3619" s="413"/>
      <c r="F3619" s="413"/>
      <c r="G3619" s="419"/>
      <c r="H3619" s="419"/>
      <c r="I3619" s="413"/>
      <c r="J3619" s="420"/>
      <c r="K3619" s="413"/>
      <c r="L3619" s="413"/>
      <c r="M3619" s="413"/>
      <c r="N3619" s="421"/>
      <c r="O3619" s="421"/>
      <c r="P3619" s="414"/>
      <c r="Q3619" s="413"/>
      <c r="R3619" s="412"/>
      <c r="S3619" s="413"/>
      <c r="T3619" s="413"/>
      <c r="U3619" s="412"/>
      <c r="V3619" s="412"/>
      <c r="W3619" s="413"/>
      <c r="X3619" s="413"/>
      <c r="Y3619" s="413"/>
      <c r="Z3619" s="413"/>
      <c r="AA3619" s="413"/>
      <c r="AB3619" s="422"/>
      <c r="AC3619" s="413"/>
      <c r="AD3619" s="428"/>
      <c r="AE3619" s="413"/>
      <c r="AF3619" s="412"/>
      <c r="AG3619" s="412"/>
      <c r="AH3619" s="413"/>
      <c r="AI3619" s="413"/>
    </row>
    <row r="3620" spans="1:35">
      <c r="A3620" s="413"/>
      <c r="B3620" s="413"/>
      <c r="C3620" s="426"/>
      <c r="D3620" s="413"/>
      <c r="E3620" s="413"/>
      <c r="F3620" s="413"/>
      <c r="G3620" s="419"/>
      <c r="H3620" s="419"/>
      <c r="I3620" s="413"/>
      <c r="J3620" s="420"/>
      <c r="K3620" s="413"/>
      <c r="L3620" s="413"/>
      <c r="M3620" s="413"/>
      <c r="N3620" s="421"/>
      <c r="O3620" s="421"/>
      <c r="P3620" s="414"/>
      <c r="Q3620" s="413"/>
      <c r="R3620" s="413"/>
      <c r="S3620" s="413"/>
      <c r="T3620" s="413"/>
      <c r="U3620" s="412"/>
      <c r="V3620" s="412"/>
      <c r="W3620" s="413"/>
      <c r="X3620" s="413"/>
      <c r="Y3620" s="413"/>
      <c r="Z3620" s="412"/>
      <c r="AA3620" s="412"/>
      <c r="AB3620" s="422"/>
      <c r="AC3620" s="412"/>
      <c r="AD3620" s="412"/>
      <c r="AE3620" s="412"/>
      <c r="AF3620" s="412"/>
      <c r="AG3620" s="412"/>
      <c r="AH3620" s="412"/>
      <c r="AI3620" s="413"/>
    </row>
    <row r="3621" spans="1:35">
      <c r="A3621" s="413"/>
      <c r="B3621" s="413"/>
      <c r="C3621" s="426"/>
      <c r="D3621" s="413"/>
      <c r="E3621" s="413"/>
      <c r="F3621" s="413"/>
      <c r="G3621" s="419"/>
      <c r="H3621" s="419"/>
      <c r="I3621" s="413"/>
      <c r="J3621" s="420"/>
      <c r="K3621" s="413"/>
      <c r="L3621" s="413"/>
      <c r="M3621" s="413"/>
      <c r="N3621" s="421"/>
      <c r="O3621" s="421"/>
      <c r="P3621" s="414"/>
      <c r="Q3621" s="413"/>
      <c r="R3621" s="412"/>
      <c r="S3621" s="413"/>
      <c r="T3621" s="413"/>
      <c r="U3621" s="412"/>
      <c r="V3621" s="412"/>
      <c r="W3621" s="413"/>
      <c r="X3621" s="413"/>
      <c r="Y3621" s="413"/>
      <c r="Z3621" s="412"/>
      <c r="AA3621" s="412"/>
      <c r="AB3621" s="422"/>
      <c r="AC3621" s="412"/>
      <c r="AD3621" s="412"/>
      <c r="AE3621" s="412"/>
      <c r="AF3621" s="412"/>
      <c r="AG3621" s="412"/>
      <c r="AH3621" s="412"/>
      <c r="AI3621" s="413"/>
    </row>
    <row r="3622" spans="1:35">
      <c r="A3622" s="413"/>
      <c r="B3622" s="413"/>
      <c r="C3622" s="426"/>
      <c r="D3622" s="413"/>
      <c r="E3622" s="413"/>
      <c r="F3622" s="413"/>
      <c r="G3622" s="419"/>
      <c r="H3622" s="419"/>
      <c r="I3622" s="413"/>
      <c r="J3622" s="420"/>
      <c r="K3622" s="413"/>
      <c r="L3622" s="413"/>
      <c r="M3622" s="413"/>
      <c r="N3622" s="421"/>
      <c r="O3622" s="421"/>
      <c r="P3622" s="414"/>
      <c r="Q3622" s="413"/>
      <c r="R3622" s="413"/>
      <c r="S3622" s="413"/>
      <c r="T3622" s="413"/>
      <c r="U3622" s="412"/>
      <c r="V3622" s="412"/>
      <c r="W3622" s="413"/>
      <c r="X3622" s="413"/>
      <c r="Y3622" s="413"/>
      <c r="Z3622" s="413"/>
      <c r="AA3622" s="413"/>
      <c r="AB3622" s="422"/>
      <c r="AC3622" s="413"/>
      <c r="AD3622" s="428"/>
      <c r="AE3622" s="413"/>
      <c r="AF3622" s="412"/>
      <c r="AG3622" s="412"/>
      <c r="AH3622" s="413"/>
      <c r="AI3622" s="413"/>
    </row>
    <row r="3623" spans="1:35">
      <c r="A3623" s="413"/>
      <c r="B3623" s="413"/>
      <c r="C3623" s="426"/>
      <c r="D3623" s="413"/>
      <c r="E3623" s="413"/>
      <c r="F3623" s="413"/>
      <c r="G3623" s="419"/>
      <c r="H3623" s="419"/>
      <c r="I3623" s="413"/>
      <c r="J3623" s="420"/>
      <c r="K3623" s="413"/>
      <c r="L3623" s="413"/>
      <c r="M3623" s="413"/>
      <c r="N3623" s="421"/>
      <c r="O3623" s="421"/>
      <c r="P3623" s="414"/>
      <c r="Q3623" s="413"/>
      <c r="R3623" s="412"/>
      <c r="S3623" s="413"/>
      <c r="T3623" s="413"/>
      <c r="U3623" s="412"/>
      <c r="V3623" s="412"/>
      <c r="W3623" s="413"/>
      <c r="X3623" s="413"/>
      <c r="Y3623" s="413"/>
      <c r="Z3623" s="412"/>
      <c r="AA3623" s="412"/>
      <c r="AB3623" s="422"/>
      <c r="AC3623" s="412"/>
      <c r="AD3623" s="412"/>
      <c r="AE3623" s="412"/>
      <c r="AF3623" s="412"/>
      <c r="AG3623" s="412"/>
      <c r="AH3623" s="412"/>
      <c r="AI3623" s="413"/>
    </row>
    <row r="3624" spans="1:35">
      <c r="A3624" s="413"/>
      <c r="B3624" s="413"/>
      <c r="C3624" s="426"/>
      <c r="D3624" s="413"/>
      <c r="E3624" s="413"/>
      <c r="F3624" s="413"/>
      <c r="G3624" s="419"/>
      <c r="H3624" s="419"/>
      <c r="I3624" s="413"/>
      <c r="J3624" s="420"/>
      <c r="K3624" s="413"/>
      <c r="L3624" s="413"/>
      <c r="M3624" s="413"/>
      <c r="N3624" s="421"/>
      <c r="O3624" s="421"/>
      <c r="P3624" s="414"/>
      <c r="Q3624" s="413"/>
      <c r="R3624" s="413"/>
      <c r="S3624" s="413"/>
      <c r="T3624" s="413"/>
      <c r="U3624" s="412"/>
      <c r="V3624" s="412"/>
      <c r="W3624" s="413"/>
      <c r="X3624" s="413"/>
      <c r="Y3624" s="413"/>
      <c r="Z3624" s="413"/>
      <c r="AA3624" s="413"/>
      <c r="AB3624" s="422"/>
      <c r="AC3624" s="413"/>
      <c r="AD3624" s="428"/>
      <c r="AE3624" s="413"/>
      <c r="AF3624" s="412"/>
      <c r="AG3624" s="412"/>
      <c r="AH3624" s="413"/>
      <c r="AI3624" s="413"/>
    </row>
    <row r="3625" spans="1:35">
      <c r="A3625" s="413"/>
      <c r="B3625" s="413"/>
      <c r="C3625" s="426"/>
      <c r="D3625" s="413"/>
      <c r="E3625" s="413"/>
      <c r="F3625" s="413"/>
      <c r="G3625" s="419"/>
      <c r="H3625" s="419"/>
      <c r="I3625" s="413"/>
      <c r="J3625" s="420"/>
      <c r="K3625" s="413"/>
      <c r="L3625" s="413"/>
      <c r="M3625" s="413"/>
      <c r="N3625" s="421"/>
      <c r="O3625" s="421"/>
      <c r="P3625" s="414"/>
      <c r="Q3625" s="413"/>
      <c r="R3625" s="412"/>
      <c r="S3625" s="413"/>
      <c r="T3625" s="413"/>
      <c r="U3625" s="412"/>
      <c r="V3625" s="412"/>
      <c r="W3625" s="413"/>
      <c r="X3625" s="413"/>
      <c r="Y3625" s="413"/>
      <c r="Z3625" s="412"/>
      <c r="AA3625" s="412"/>
      <c r="AB3625" s="422"/>
      <c r="AC3625" s="412"/>
      <c r="AD3625" s="412"/>
      <c r="AE3625" s="412"/>
      <c r="AF3625" s="412"/>
      <c r="AG3625" s="412"/>
      <c r="AH3625" s="412"/>
      <c r="AI3625" s="413"/>
    </row>
    <row r="3626" spans="1:35">
      <c r="A3626" s="413"/>
      <c r="B3626" s="413"/>
      <c r="C3626" s="426"/>
      <c r="D3626" s="413"/>
      <c r="E3626" s="413"/>
      <c r="F3626" s="413"/>
      <c r="G3626" s="419"/>
      <c r="H3626" s="419"/>
      <c r="I3626" s="413"/>
      <c r="J3626" s="420"/>
      <c r="K3626" s="413"/>
      <c r="L3626" s="413"/>
      <c r="M3626" s="413"/>
      <c r="N3626" s="421"/>
      <c r="O3626" s="421"/>
      <c r="P3626" s="414"/>
      <c r="Q3626" s="413"/>
      <c r="R3626" s="413"/>
      <c r="S3626" s="413"/>
      <c r="T3626" s="413"/>
      <c r="U3626" s="412"/>
      <c r="V3626" s="412"/>
      <c r="W3626" s="413"/>
      <c r="X3626" s="413"/>
      <c r="Y3626" s="413"/>
      <c r="Z3626" s="412"/>
      <c r="AA3626" s="412"/>
      <c r="AB3626" s="422"/>
      <c r="AC3626" s="412"/>
      <c r="AD3626" s="412"/>
      <c r="AE3626" s="412"/>
      <c r="AF3626" s="412"/>
      <c r="AG3626" s="412"/>
      <c r="AH3626" s="412"/>
      <c r="AI3626" s="413"/>
    </row>
    <row r="3627" spans="1:35">
      <c r="A3627" s="413"/>
      <c r="B3627" s="413"/>
      <c r="C3627" s="426"/>
      <c r="D3627" s="413"/>
      <c r="E3627" s="413"/>
      <c r="F3627" s="413"/>
      <c r="G3627" s="419"/>
      <c r="H3627" s="419"/>
      <c r="I3627" s="413"/>
      <c r="J3627" s="420"/>
      <c r="K3627" s="413"/>
      <c r="L3627" s="413"/>
      <c r="M3627" s="413"/>
      <c r="N3627" s="421"/>
      <c r="O3627" s="421"/>
      <c r="P3627" s="414"/>
      <c r="Q3627" s="413"/>
      <c r="R3627" s="413"/>
      <c r="S3627" s="413"/>
      <c r="T3627" s="413"/>
      <c r="U3627" s="412"/>
      <c r="V3627" s="412"/>
      <c r="W3627" s="413"/>
      <c r="X3627" s="413"/>
      <c r="Y3627" s="413"/>
      <c r="Z3627" s="412"/>
      <c r="AA3627" s="412"/>
      <c r="AB3627" s="422"/>
      <c r="AC3627" s="412"/>
      <c r="AD3627" s="412"/>
      <c r="AE3627" s="412"/>
      <c r="AF3627" s="412"/>
      <c r="AG3627" s="412"/>
      <c r="AH3627" s="412"/>
      <c r="AI3627" s="413"/>
    </row>
    <row r="3628" spans="1:35">
      <c r="A3628" s="413"/>
      <c r="B3628" s="413"/>
      <c r="C3628" s="426"/>
      <c r="D3628" s="413"/>
      <c r="E3628" s="413"/>
      <c r="F3628" s="413"/>
      <c r="G3628" s="419"/>
      <c r="H3628" s="419"/>
      <c r="I3628" s="413"/>
      <c r="J3628" s="420"/>
      <c r="K3628" s="413"/>
      <c r="L3628" s="413"/>
      <c r="M3628" s="413"/>
      <c r="N3628" s="421"/>
      <c r="O3628" s="421"/>
      <c r="P3628" s="414"/>
      <c r="Q3628" s="413"/>
      <c r="R3628" s="413"/>
      <c r="S3628" s="413"/>
      <c r="T3628" s="413"/>
      <c r="U3628" s="412"/>
      <c r="V3628" s="412"/>
      <c r="W3628" s="413"/>
      <c r="X3628" s="413"/>
      <c r="Y3628" s="413"/>
      <c r="Z3628" s="412"/>
      <c r="AA3628" s="412"/>
      <c r="AB3628" s="422"/>
      <c r="AC3628" s="412"/>
      <c r="AD3628" s="412"/>
      <c r="AE3628" s="412"/>
      <c r="AF3628" s="412"/>
      <c r="AG3628" s="412"/>
      <c r="AH3628" s="412"/>
      <c r="AI3628" s="413"/>
    </row>
    <row r="3629" spans="1:35">
      <c r="A3629" s="413"/>
      <c r="B3629" s="413"/>
      <c r="C3629" s="426"/>
      <c r="D3629" s="413"/>
      <c r="E3629" s="413"/>
      <c r="F3629" s="413"/>
      <c r="G3629" s="419"/>
      <c r="H3629" s="419"/>
      <c r="I3629" s="413"/>
      <c r="J3629" s="420"/>
      <c r="K3629" s="413"/>
      <c r="L3629" s="413"/>
      <c r="M3629" s="413"/>
      <c r="N3629" s="421"/>
      <c r="O3629" s="421"/>
      <c r="P3629" s="414"/>
      <c r="Q3629" s="413"/>
      <c r="R3629" s="412"/>
      <c r="S3629" s="413"/>
      <c r="T3629" s="413"/>
      <c r="U3629" s="412"/>
      <c r="V3629" s="412"/>
      <c r="W3629" s="413"/>
      <c r="X3629" s="413"/>
      <c r="Y3629" s="413"/>
      <c r="Z3629" s="412"/>
      <c r="AA3629" s="412"/>
      <c r="AB3629" s="422"/>
      <c r="AC3629" s="412"/>
      <c r="AD3629" s="412"/>
      <c r="AE3629" s="412"/>
      <c r="AF3629" s="412"/>
      <c r="AG3629" s="412"/>
      <c r="AH3629" s="412"/>
      <c r="AI3629" s="413"/>
    </row>
    <row r="3630" spans="1:35">
      <c r="A3630" s="413"/>
      <c r="B3630" s="413"/>
      <c r="C3630" s="426"/>
      <c r="D3630" s="413"/>
      <c r="E3630" s="413"/>
      <c r="F3630" s="413"/>
      <c r="G3630" s="419"/>
      <c r="H3630" s="419"/>
      <c r="I3630" s="413"/>
      <c r="J3630" s="420"/>
      <c r="K3630" s="413"/>
      <c r="L3630" s="413"/>
      <c r="M3630" s="413"/>
      <c r="N3630" s="421"/>
      <c r="O3630" s="421"/>
      <c r="P3630" s="414"/>
      <c r="Q3630" s="413"/>
      <c r="R3630" s="413"/>
      <c r="S3630" s="413"/>
      <c r="T3630" s="413"/>
      <c r="U3630" s="412"/>
      <c r="V3630" s="412"/>
      <c r="W3630" s="413"/>
      <c r="X3630" s="413"/>
      <c r="Y3630" s="413"/>
      <c r="Z3630" s="413"/>
      <c r="AA3630" s="413"/>
      <c r="AB3630" s="422"/>
      <c r="AC3630" s="412"/>
      <c r="AD3630" s="428"/>
      <c r="AE3630" s="413"/>
      <c r="AF3630" s="412"/>
      <c r="AG3630" s="412"/>
      <c r="AH3630" s="413"/>
      <c r="AI3630" s="413"/>
    </row>
    <row r="3631" spans="1:35">
      <c r="A3631" s="413"/>
      <c r="B3631" s="413"/>
      <c r="C3631" s="426"/>
      <c r="D3631" s="413"/>
      <c r="E3631" s="413"/>
      <c r="F3631" s="413"/>
      <c r="G3631" s="419"/>
      <c r="H3631" s="419"/>
      <c r="I3631" s="413"/>
      <c r="J3631" s="420"/>
      <c r="K3631" s="413"/>
      <c r="L3631" s="413"/>
      <c r="M3631" s="413"/>
      <c r="N3631" s="421"/>
      <c r="O3631" s="421"/>
      <c r="P3631" s="414"/>
      <c r="Q3631" s="413"/>
      <c r="R3631" s="413"/>
      <c r="S3631" s="413"/>
      <c r="T3631" s="413"/>
      <c r="U3631" s="412"/>
      <c r="V3631" s="412"/>
      <c r="W3631" s="413"/>
      <c r="X3631" s="413"/>
      <c r="Y3631" s="413"/>
      <c r="Z3631" s="412"/>
      <c r="AA3631" s="412"/>
      <c r="AB3631" s="422"/>
      <c r="AC3631" s="412"/>
      <c r="AD3631" s="412"/>
      <c r="AE3631" s="412"/>
      <c r="AF3631" s="412"/>
      <c r="AG3631" s="412"/>
      <c r="AH3631" s="412"/>
      <c r="AI3631" s="413"/>
    </row>
    <row r="3632" spans="1:35">
      <c r="A3632" s="413"/>
      <c r="B3632" s="413"/>
      <c r="C3632" s="426"/>
      <c r="D3632" s="413"/>
      <c r="E3632" s="413"/>
      <c r="F3632" s="413"/>
      <c r="G3632" s="419"/>
      <c r="H3632" s="419"/>
      <c r="I3632" s="413"/>
      <c r="J3632" s="420"/>
      <c r="K3632" s="413"/>
      <c r="L3632" s="413"/>
      <c r="M3632" s="413"/>
      <c r="N3632" s="421"/>
      <c r="O3632" s="421"/>
      <c r="P3632" s="414"/>
      <c r="Q3632" s="413"/>
      <c r="R3632" s="413"/>
      <c r="S3632" s="413"/>
      <c r="T3632" s="413"/>
      <c r="U3632" s="412"/>
      <c r="V3632" s="412"/>
      <c r="W3632" s="413"/>
      <c r="X3632" s="413"/>
      <c r="Y3632" s="413"/>
      <c r="Z3632" s="412"/>
      <c r="AA3632" s="412"/>
      <c r="AB3632" s="422"/>
      <c r="AC3632" s="412"/>
      <c r="AD3632" s="412"/>
      <c r="AE3632" s="412"/>
      <c r="AF3632" s="412"/>
      <c r="AG3632" s="412"/>
      <c r="AH3632" s="412"/>
      <c r="AI3632" s="413"/>
    </row>
    <row r="3633" spans="1:35">
      <c r="A3633" s="413"/>
      <c r="B3633" s="413"/>
      <c r="C3633" s="426"/>
      <c r="D3633" s="413"/>
      <c r="E3633" s="413"/>
      <c r="F3633" s="413"/>
      <c r="G3633" s="419"/>
      <c r="H3633" s="419"/>
      <c r="I3633" s="413"/>
      <c r="J3633" s="420"/>
      <c r="K3633" s="413"/>
      <c r="L3633" s="413"/>
      <c r="M3633" s="413"/>
      <c r="N3633" s="421"/>
      <c r="O3633" s="421"/>
      <c r="P3633" s="414"/>
      <c r="Q3633" s="413"/>
      <c r="R3633" s="413"/>
      <c r="S3633" s="413"/>
      <c r="T3633" s="413"/>
      <c r="U3633" s="412"/>
      <c r="V3633" s="412"/>
      <c r="W3633" s="413"/>
      <c r="X3633" s="413"/>
      <c r="Y3633" s="413"/>
      <c r="Z3633" s="413"/>
      <c r="AA3633" s="413"/>
      <c r="AB3633" s="422"/>
      <c r="AC3633" s="413"/>
      <c r="AD3633" s="428"/>
      <c r="AE3633" s="413"/>
      <c r="AF3633" s="412"/>
      <c r="AG3633" s="412"/>
      <c r="AH3633" s="413"/>
      <c r="AI3633" s="413"/>
    </row>
    <row r="3634" spans="1:35">
      <c r="A3634" s="413"/>
      <c r="B3634" s="413"/>
      <c r="C3634" s="426"/>
      <c r="D3634" s="413"/>
      <c r="E3634" s="413"/>
      <c r="F3634" s="413"/>
      <c r="G3634" s="419"/>
      <c r="H3634" s="419"/>
      <c r="I3634" s="413"/>
      <c r="J3634" s="420"/>
      <c r="K3634" s="413"/>
      <c r="L3634" s="413"/>
      <c r="M3634" s="413"/>
      <c r="N3634" s="421"/>
      <c r="O3634" s="421"/>
      <c r="P3634" s="414"/>
      <c r="Q3634" s="413"/>
      <c r="R3634" s="413"/>
      <c r="S3634" s="413"/>
      <c r="T3634" s="413"/>
      <c r="U3634" s="412"/>
      <c r="V3634" s="412"/>
      <c r="W3634" s="413"/>
      <c r="X3634" s="413"/>
      <c r="Y3634" s="413"/>
      <c r="Z3634" s="412"/>
      <c r="AA3634" s="412"/>
      <c r="AB3634" s="422"/>
      <c r="AC3634" s="412"/>
      <c r="AD3634" s="412"/>
      <c r="AE3634" s="412"/>
      <c r="AF3634" s="412"/>
      <c r="AG3634" s="412"/>
      <c r="AH3634" s="412"/>
      <c r="AI3634" s="413"/>
    </row>
    <row r="3635" spans="1:35">
      <c r="A3635" s="413"/>
      <c r="B3635" s="413"/>
      <c r="C3635" s="426"/>
      <c r="D3635" s="413"/>
      <c r="E3635" s="413"/>
      <c r="F3635" s="413"/>
      <c r="G3635" s="419"/>
      <c r="H3635" s="419"/>
      <c r="I3635" s="413"/>
      <c r="J3635" s="420"/>
      <c r="K3635" s="413"/>
      <c r="L3635" s="413"/>
      <c r="M3635" s="413"/>
      <c r="N3635" s="421"/>
      <c r="O3635" s="421"/>
      <c r="P3635" s="414"/>
      <c r="Q3635" s="413"/>
      <c r="R3635" s="413"/>
      <c r="S3635" s="413"/>
      <c r="T3635" s="413"/>
      <c r="U3635" s="412"/>
      <c r="V3635" s="412"/>
      <c r="W3635" s="413"/>
      <c r="X3635" s="413"/>
      <c r="Y3635" s="413"/>
      <c r="Z3635" s="412"/>
      <c r="AA3635" s="412"/>
      <c r="AB3635" s="422"/>
      <c r="AC3635" s="412"/>
      <c r="AD3635" s="412"/>
      <c r="AE3635" s="412"/>
      <c r="AF3635" s="412"/>
      <c r="AG3635" s="412"/>
      <c r="AH3635" s="412"/>
      <c r="AI3635" s="413"/>
    </row>
    <row r="3636" spans="1:35">
      <c r="A3636" s="413"/>
      <c r="B3636" s="413"/>
      <c r="C3636" s="426"/>
      <c r="D3636" s="413"/>
      <c r="E3636" s="413"/>
      <c r="F3636" s="413"/>
      <c r="G3636" s="419"/>
      <c r="H3636" s="419"/>
      <c r="I3636" s="413"/>
      <c r="J3636" s="420"/>
      <c r="K3636" s="413"/>
      <c r="L3636" s="413"/>
      <c r="M3636" s="413"/>
      <c r="N3636" s="421"/>
      <c r="O3636" s="421"/>
      <c r="P3636" s="414"/>
      <c r="Q3636" s="413"/>
      <c r="R3636" s="423"/>
      <c r="S3636" s="413"/>
      <c r="T3636" s="413"/>
      <c r="U3636" s="412"/>
      <c r="V3636" s="412"/>
      <c r="W3636" s="413"/>
      <c r="X3636" s="413"/>
      <c r="Y3636" s="413"/>
      <c r="Z3636" s="412"/>
      <c r="AA3636" s="412"/>
      <c r="AB3636" s="422"/>
      <c r="AC3636" s="412"/>
      <c r="AD3636" s="412"/>
      <c r="AE3636" s="412"/>
      <c r="AF3636" s="412"/>
      <c r="AG3636" s="412"/>
      <c r="AH3636" s="412"/>
      <c r="AI3636" s="413"/>
    </row>
    <row r="3637" spans="1:35">
      <c r="A3637" s="413"/>
      <c r="B3637" s="413"/>
      <c r="C3637" s="426"/>
      <c r="D3637" s="413"/>
      <c r="E3637" s="413"/>
      <c r="F3637" s="413"/>
      <c r="G3637" s="419"/>
      <c r="H3637" s="419"/>
      <c r="I3637" s="413"/>
      <c r="J3637" s="420"/>
      <c r="K3637" s="413"/>
      <c r="L3637" s="413"/>
      <c r="M3637" s="413"/>
      <c r="N3637" s="421"/>
      <c r="O3637" s="421"/>
      <c r="P3637" s="414"/>
      <c r="Q3637" s="413"/>
      <c r="R3637" s="413"/>
      <c r="S3637" s="413"/>
      <c r="T3637" s="413"/>
      <c r="U3637" s="412"/>
      <c r="V3637" s="412"/>
      <c r="W3637" s="413"/>
      <c r="X3637" s="413"/>
      <c r="Y3637" s="413"/>
      <c r="Z3637" s="412"/>
      <c r="AA3637" s="412"/>
      <c r="AB3637" s="422"/>
      <c r="AC3637" s="412"/>
      <c r="AD3637" s="412"/>
      <c r="AE3637" s="412"/>
      <c r="AF3637" s="412"/>
      <c r="AG3637" s="412"/>
      <c r="AH3637" s="412"/>
      <c r="AI3637" s="413"/>
    </row>
    <row r="3638" spans="1:35">
      <c r="A3638" s="413"/>
      <c r="B3638" s="413"/>
      <c r="C3638" s="426"/>
      <c r="D3638" s="413"/>
      <c r="E3638" s="413"/>
      <c r="F3638" s="413"/>
      <c r="G3638" s="419"/>
      <c r="H3638" s="419"/>
      <c r="I3638" s="413"/>
      <c r="J3638" s="420"/>
      <c r="K3638" s="413"/>
      <c r="L3638" s="413"/>
      <c r="M3638" s="413"/>
      <c r="N3638" s="421"/>
      <c r="O3638" s="421"/>
      <c r="P3638" s="414"/>
      <c r="Q3638" s="413"/>
      <c r="R3638" s="413"/>
      <c r="S3638" s="413"/>
      <c r="T3638" s="413"/>
      <c r="U3638" s="412"/>
      <c r="V3638" s="412"/>
      <c r="W3638" s="413"/>
      <c r="X3638" s="413"/>
      <c r="Y3638" s="413"/>
      <c r="Z3638" s="413"/>
      <c r="AA3638" s="413"/>
      <c r="AB3638" s="422"/>
      <c r="AC3638" s="413"/>
      <c r="AD3638" s="428"/>
      <c r="AE3638" s="413"/>
      <c r="AF3638" s="412"/>
      <c r="AG3638" s="412"/>
      <c r="AH3638" s="413"/>
      <c r="AI3638" s="413"/>
    </row>
    <row r="3639" spans="1:35">
      <c r="A3639" s="413"/>
      <c r="B3639" s="413"/>
      <c r="C3639" s="426"/>
      <c r="D3639" s="413"/>
      <c r="E3639" s="413"/>
      <c r="F3639" s="413"/>
      <c r="G3639" s="419"/>
      <c r="H3639" s="419"/>
      <c r="I3639" s="413"/>
      <c r="J3639" s="420"/>
      <c r="K3639" s="413"/>
      <c r="L3639" s="413"/>
      <c r="M3639" s="413"/>
      <c r="N3639" s="421"/>
      <c r="O3639" s="421"/>
      <c r="P3639" s="414"/>
      <c r="Q3639" s="413"/>
      <c r="R3639" s="413"/>
      <c r="S3639" s="413"/>
      <c r="T3639" s="413"/>
      <c r="U3639" s="412"/>
      <c r="V3639" s="412"/>
      <c r="W3639" s="413"/>
      <c r="X3639" s="413"/>
      <c r="Y3639" s="413"/>
      <c r="Z3639" s="412"/>
      <c r="AA3639" s="412"/>
      <c r="AB3639" s="422"/>
      <c r="AC3639" s="412"/>
      <c r="AD3639" s="412"/>
      <c r="AE3639" s="412"/>
      <c r="AF3639" s="412"/>
      <c r="AG3639" s="412"/>
      <c r="AH3639" s="412"/>
      <c r="AI3639" s="413"/>
    </row>
    <row r="3640" spans="1:35">
      <c r="A3640" s="413"/>
      <c r="B3640" s="413"/>
      <c r="C3640" s="426"/>
      <c r="D3640" s="413"/>
      <c r="E3640" s="413"/>
      <c r="F3640" s="413"/>
      <c r="G3640" s="419"/>
      <c r="H3640" s="419"/>
      <c r="I3640" s="413"/>
      <c r="J3640" s="420"/>
      <c r="K3640" s="413"/>
      <c r="L3640" s="413"/>
      <c r="M3640" s="413"/>
      <c r="N3640" s="421"/>
      <c r="O3640" s="421"/>
      <c r="P3640" s="414"/>
      <c r="Q3640" s="413"/>
      <c r="R3640" s="413"/>
      <c r="S3640" s="413"/>
      <c r="T3640" s="413"/>
      <c r="U3640" s="412"/>
      <c r="V3640" s="412"/>
      <c r="W3640" s="413"/>
      <c r="X3640" s="413"/>
      <c r="Y3640" s="413"/>
      <c r="Z3640" s="412"/>
      <c r="AA3640" s="412"/>
      <c r="AB3640" s="422"/>
      <c r="AC3640" s="412"/>
      <c r="AD3640" s="412"/>
      <c r="AE3640" s="412"/>
      <c r="AF3640" s="412"/>
      <c r="AG3640" s="412"/>
      <c r="AH3640" s="412"/>
      <c r="AI3640" s="413"/>
    </row>
    <row r="3641" spans="1:35">
      <c r="A3641" s="413"/>
      <c r="B3641" s="413"/>
      <c r="C3641" s="426"/>
      <c r="D3641" s="413"/>
      <c r="E3641" s="413"/>
      <c r="F3641" s="413"/>
      <c r="G3641" s="419"/>
      <c r="H3641" s="419"/>
      <c r="I3641" s="413"/>
      <c r="J3641" s="420"/>
      <c r="K3641" s="413"/>
      <c r="L3641" s="413"/>
      <c r="M3641" s="413"/>
      <c r="N3641" s="421"/>
      <c r="O3641" s="421"/>
      <c r="P3641" s="414"/>
      <c r="Q3641" s="413"/>
      <c r="R3641" s="413"/>
      <c r="S3641" s="413"/>
      <c r="T3641" s="413"/>
      <c r="U3641" s="412"/>
      <c r="V3641" s="412"/>
      <c r="W3641" s="413"/>
      <c r="X3641" s="413"/>
      <c r="Y3641" s="413"/>
      <c r="Z3641" s="412"/>
      <c r="AA3641" s="412"/>
      <c r="AB3641" s="422"/>
      <c r="AC3641" s="412"/>
      <c r="AD3641" s="412"/>
      <c r="AE3641" s="412"/>
      <c r="AF3641" s="412"/>
      <c r="AG3641" s="412"/>
      <c r="AH3641" s="412"/>
      <c r="AI3641" s="413"/>
    </row>
    <row r="3642" spans="1:35">
      <c r="A3642" s="413"/>
      <c r="B3642" s="413"/>
      <c r="C3642" s="426"/>
      <c r="D3642" s="413"/>
      <c r="E3642" s="413"/>
      <c r="F3642" s="413"/>
      <c r="G3642" s="419"/>
      <c r="H3642" s="419"/>
      <c r="I3642" s="413"/>
      <c r="J3642" s="420"/>
      <c r="K3642" s="413"/>
      <c r="L3642" s="413"/>
      <c r="M3642" s="413"/>
      <c r="N3642" s="421"/>
      <c r="O3642" s="421"/>
      <c r="P3642" s="414"/>
      <c r="Q3642" s="413"/>
      <c r="R3642" s="413"/>
      <c r="S3642" s="413"/>
      <c r="T3642" s="413"/>
      <c r="U3642" s="412"/>
      <c r="V3642" s="412"/>
      <c r="W3642" s="413"/>
      <c r="X3642" s="413"/>
      <c r="Y3642" s="413"/>
      <c r="Z3642" s="412"/>
      <c r="AA3642" s="412"/>
      <c r="AB3642" s="422"/>
      <c r="AC3642" s="412"/>
      <c r="AD3642" s="412"/>
      <c r="AE3642" s="412"/>
      <c r="AF3642" s="412"/>
      <c r="AG3642" s="412"/>
      <c r="AH3642" s="412"/>
      <c r="AI3642" s="413"/>
    </row>
    <row r="3643" spans="1:35">
      <c r="A3643" s="413"/>
      <c r="B3643" s="413"/>
      <c r="C3643" s="426"/>
      <c r="D3643" s="413"/>
      <c r="E3643" s="413"/>
      <c r="F3643" s="413"/>
      <c r="G3643" s="419"/>
      <c r="H3643" s="419"/>
      <c r="I3643" s="413"/>
      <c r="J3643" s="420"/>
      <c r="K3643" s="413"/>
      <c r="L3643" s="413"/>
      <c r="M3643" s="413"/>
      <c r="N3643" s="421"/>
      <c r="O3643" s="421"/>
      <c r="P3643" s="414"/>
      <c r="Q3643" s="413"/>
      <c r="R3643" s="413"/>
      <c r="S3643" s="413"/>
      <c r="T3643" s="413"/>
      <c r="U3643" s="412"/>
      <c r="V3643" s="412"/>
      <c r="W3643" s="413"/>
      <c r="X3643" s="413"/>
      <c r="Y3643" s="413"/>
      <c r="Z3643" s="412"/>
      <c r="AA3643" s="412"/>
      <c r="AB3643" s="422"/>
      <c r="AC3643" s="412"/>
      <c r="AD3643" s="412"/>
      <c r="AE3643" s="412"/>
      <c r="AF3643" s="412"/>
      <c r="AG3643" s="412"/>
      <c r="AH3643" s="412"/>
      <c r="AI3643" s="413"/>
    </row>
    <row r="3644" spans="1:35">
      <c r="A3644" s="413"/>
      <c r="B3644" s="413"/>
      <c r="C3644" s="426"/>
      <c r="D3644" s="413"/>
      <c r="E3644" s="413"/>
      <c r="F3644" s="413"/>
      <c r="G3644" s="419"/>
      <c r="H3644" s="419"/>
      <c r="I3644" s="413"/>
      <c r="J3644" s="420"/>
      <c r="K3644" s="413"/>
      <c r="L3644" s="413"/>
      <c r="M3644" s="413"/>
      <c r="N3644" s="421"/>
      <c r="O3644" s="421"/>
      <c r="P3644" s="414"/>
      <c r="Q3644" s="413"/>
      <c r="R3644" s="413"/>
      <c r="S3644" s="413"/>
      <c r="T3644" s="413"/>
      <c r="U3644" s="412"/>
      <c r="V3644" s="412"/>
      <c r="W3644" s="413"/>
      <c r="X3644" s="413"/>
      <c r="Y3644" s="413"/>
      <c r="Z3644" s="412"/>
      <c r="AA3644" s="412"/>
      <c r="AB3644" s="422"/>
      <c r="AC3644" s="412"/>
      <c r="AD3644" s="412"/>
      <c r="AE3644" s="412"/>
      <c r="AF3644" s="412"/>
      <c r="AG3644" s="412"/>
      <c r="AH3644" s="412"/>
      <c r="AI3644" s="413"/>
    </row>
    <row r="3645" spans="1:35">
      <c r="A3645" s="413"/>
      <c r="B3645" s="413"/>
      <c r="C3645" s="426"/>
      <c r="D3645" s="413"/>
      <c r="E3645" s="412"/>
      <c r="F3645" s="412"/>
      <c r="G3645" s="419"/>
      <c r="H3645" s="419"/>
      <c r="I3645" s="413"/>
      <c r="J3645" s="420"/>
      <c r="K3645" s="413"/>
      <c r="L3645" s="413"/>
      <c r="M3645" s="413"/>
      <c r="N3645" s="421"/>
      <c r="O3645" s="421"/>
      <c r="P3645" s="414"/>
      <c r="Q3645" s="413"/>
      <c r="R3645" s="413"/>
      <c r="S3645" s="413"/>
      <c r="T3645" s="413"/>
      <c r="U3645" s="412"/>
      <c r="V3645" s="412"/>
      <c r="W3645" s="413"/>
      <c r="X3645" s="413"/>
      <c r="Y3645" s="413"/>
      <c r="Z3645" s="413"/>
      <c r="AA3645" s="413"/>
      <c r="AB3645" s="422"/>
      <c r="AC3645" s="413"/>
      <c r="AD3645" s="412"/>
      <c r="AE3645" s="412"/>
      <c r="AF3645" s="412"/>
      <c r="AG3645" s="412"/>
      <c r="AH3645" s="412"/>
      <c r="AI3645" s="413"/>
    </row>
    <row r="3646" spans="1:35">
      <c r="A3646" s="413"/>
      <c r="B3646" s="413"/>
      <c r="C3646" s="426"/>
      <c r="D3646" s="413"/>
      <c r="E3646" s="412"/>
      <c r="F3646" s="412"/>
      <c r="G3646" s="419"/>
      <c r="H3646" s="419"/>
      <c r="I3646" s="413"/>
      <c r="J3646" s="420"/>
      <c r="K3646" s="413"/>
      <c r="L3646" s="413"/>
      <c r="M3646" s="413"/>
      <c r="N3646" s="421"/>
      <c r="O3646" s="421"/>
      <c r="P3646" s="414"/>
      <c r="Q3646" s="413"/>
      <c r="R3646" s="413"/>
      <c r="S3646" s="413"/>
      <c r="T3646" s="413"/>
      <c r="U3646" s="412"/>
      <c r="V3646" s="412"/>
      <c r="W3646" s="413"/>
      <c r="X3646" s="413"/>
      <c r="Y3646" s="413"/>
      <c r="Z3646" s="412"/>
      <c r="AA3646" s="412"/>
      <c r="AB3646" s="422"/>
      <c r="AC3646" s="412"/>
      <c r="AD3646" s="412"/>
      <c r="AE3646" s="412"/>
      <c r="AF3646" s="412"/>
      <c r="AG3646" s="412"/>
      <c r="AH3646" s="412"/>
      <c r="AI3646" s="413"/>
    </row>
    <row r="3647" spans="1:35">
      <c r="A3647" s="413"/>
      <c r="B3647" s="413"/>
      <c r="C3647" s="426"/>
      <c r="D3647" s="413"/>
      <c r="E3647" s="412"/>
      <c r="F3647" s="412"/>
      <c r="G3647" s="419"/>
      <c r="H3647" s="419"/>
      <c r="I3647" s="413"/>
      <c r="J3647" s="420"/>
      <c r="K3647" s="413"/>
      <c r="L3647" s="413"/>
      <c r="M3647" s="413"/>
      <c r="N3647" s="421"/>
      <c r="O3647" s="421"/>
      <c r="P3647" s="414"/>
      <c r="Q3647" s="413"/>
      <c r="R3647" s="413"/>
      <c r="S3647" s="413"/>
      <c r="T3647" s="413"/>
      <c r="U3647" s="412"/>
      <c r="V3647" s="412"/>
      <c r="W3647" s="413"/>
      <c r="X3647" s="413"/>
      <c r="Y3647" s="413"/>
      <c r="Z3647" s="412"/>
      <c r="AA3647" s="412"/>
      <c r="AB3647" s="422"/>
      <c r="AC3647" s="412"/>
      <c r="AD3647" s="412"/>
      <c r="AE3647" s="412"/>
      <c r="AF3647" s="412"/>
      <c r="AG3647" s="412"/>
      <c r="AH3647" s="412"/>
      <c r="AI3647" s="413"/>
    </row>
    <row r="3648" spans="1:35">
      <c r="A3648" s="413"/>
      <c r="B3648" s="413"/>
      <c r="C3648" s="426"/>
      <c r="D3648" s="413"/>
      <c r="E3648" s="412"/>
      <c r="F3648" s="412"/>
      <c r="G3648" s="419"/>
      <c r="H3648" s="419"/>
      <c r="I3648" s="413"/>
      <c r="J3648" s="420"/>
      <c r="K3648" s="413"/>
      <c r="L3648" s="413"/>
      <c r="M3648" s="413"/>
      <c r="N3648" s="421"/>
      <c r="O3648" s="421"/>
      <c r="P3648" s="414"/>
      <c r="Q3648" s="413"/>
      <c r="R3648" s="413"/>
      <c r="S3648" s="413"/>
      <c r="T3648" s="413"/>
      <c r="U3648" s="412"/>
      <c r="V3648" s="412"/>
      <c r="W3648" s="413"/>
      <c r="X3648" s="413"/>
      <c r="Y3648" s="413"/>
      <c r="Z3648" s="412"/>
      <c r="AA3648" s="412"/>
      <c r="AB3648" s="422"/>
      <c r="AC3648" s="412"/>
      <c r="AD3648" s="412"/>
      <c r="AE3648" s="412"/>
      <c r="AF3648" s="412"/>
      <c r="AG3648" s="412"/>
      <c r="AH3648" s="412"/>
      <c r="AI3648" s="413"/>
    </row>
    <row r="3649" spans="1:35">
      <c r="A3649" s="413"/>
      <c r="B3649" s="413"/>
      <c r="C3649" s="426"/>
      <c r="D3649" s="413"/>
      <c r="E3649" s="412"/>
      <c r="F3649" s="412"/>
      <c r="G3649" s="419"/>
      <c r="H3649" s="419"/>
      <c r="I3649" s="413"/>
      <c r="J3649" s="420"/>
      <c r="K3649" s="413"/>
      <c r="L3649" s="413"/>
      <c r="M3649" s="413"/>
      <c r="N3649" s="421"/>
      <c r="O3649" s="421"/>
      <c r="P3649" s="414"/>
      <c r="Q3649" s="413"/>
      <c r="R3649" s="413"/>
      <c r="S3649" s="413"/>
      <c r="T3649" s="413"/>
      <c r="U3649" s="412"/>
      <c r="V3649" s="412"/>
      <c r="W3649" s="413"/>
      <c r="X3649" s="413"/>
      <c r="Y3649" s="413"/>
      <c r="Z3649" s="412"/>
      <c r="AA3649" s="412"/>
      <c r="AB3649" s="422"/>
      <c r="AC3649" s="412"/>
      <c r="AD3649" s="412"/>
      <c r="AE3649" s="412"/>
      <c r="AF3649" s="412"/>
      <c r="AG3649" s="412"/>
      <c r="AH3649" s="412"/>
      <c r="AI3649" s="413"/>
    </row>
    <row r="3650" spans="1:35">
      <c r="A3650" s="413"/>
      <c r="B3650" s="413"/>
      <c r="C3650" s="426"/>
      <c r="D3650" s="413"/>
      <c r="E3650" s="413"/>
      <c r="F3650" s="413"/>
      <c r="G3650" s="419"/>
      <c r="H3650" s="419"/>
      <c r="I3650" s="413"/>
      <c r="J3650" s="420"/>
      <c r="K3650" s="413"/>
      <c r="L3650" s="413"/>
      <c r="M3650" s="413"/>
      <c r="N3650" s="421"/>
      <c r="O3650" s="421"/>
      <c r="P3650" s="414"/>
      <c r="Q3650" s="413"/>
      <c r="R3650" s="413"/>
      <c r="S3650" s="413"/>
      <c r="T3650" s="413"/>
      <c r="U3650" s="412"/>
      <c r="V3650" s="412"/>
      <c r="W3650" s="413"/>
      <c r="X3650" s="413"/>
      <c r="Y3650" s="413"/>
      <c r="Z3650" s="413"/>
      <c r="AA3650" s="413"/>
      <c r="AB3650" s="422"/>
      <c r="AC3650" s="413"/>
      <c r="AD3650" s="428"/>
      <c r="AE3650" s="413"/>
      <c r="AF3650" s="412"/>
      <c r="AG3650" s="412"/>
      <c r="AH3650" s="413"/>
      <c r="AI3650" s="413"/>
    </row>
    <row r="3651" spans="1:35">
      <c r="A3651" s="413"/>
      <c r="B3651" s="413"/>
      <c r="C3651" s="426"/>
      <c r="D3651" s="413"/>
      <c r="E3651" s="413"/>
      <c r="F3651" s="413"/>
      <c r="G3651" s="419"/>
      <c r="H3651" s="419"/>
      <c r="I3651" s="413"/>
      <c r="J3651" s="420"/>
      <c r="K3651" s="413"/>
      <c r="L3651" s="413"/>
      <c r="M3651" s="413"/>
      <c r="N3651" s="421"/>
      <c r="O3651" s="421"/>
      <c r="P3651" s="414"/>
      <c r="Q3651" s="413"/>
      <c r="R3651" s="412"/>
      <c r="S3651" s="413"/>
      <c r="T3651" s="413"/>
      <c r="U3651" s="412"/>
      <c r="V3651" s="412"/>
      <c r="W3651" s="413"/>
      <c r="X3651" s="413"/>
      <c r="Y3651" s="413"/>
      <c r="Z3651" s="412"/>
      <c r="AA3651" s="412"/>
      <c r="AB3651" s="422"/>
      <c r="AC3651" s="412"/>
      <c r="AD3651" s="412"/>
      <c r="AE3651" s="412"/>
      <c r="AF3651" s="412"/>
      <c r="AG3651" s="412"/>
      <c r="AH3651" s="412"/>
      <c r="AI3651" s="413"/>
    </row>
    <row r="3652" spans="1:35">
      <c r="A3652" s="413"/>
      <c r="B3652" s="413"/>
      <c r="C3652" s="426"/>
      <c r="D3652" s="413"/>
      <c r="E3652" s="413"/>
      <c r="F3652" s="413"/>
      <c r="G3652" s="419"/>
      <c r="H3652" s="419"/>
      <c r="I3652" s="413"/>
      <c r="J3652" s="420"/>
      <c r="K3652" s="413"/>
      <c r="L3652" s="413"/>
      <c r="M3652" s="413"/>
      <c r="N3652" s="421"/>
      <c r="O3652" s="421"/>
      <c r="P3652" s="414"/>
      <c r="Q3652" s="413"/>
      <c r="R3652" s="413"/>
      <c r="S3652" s="413"/>
      <c r="T3652" s="413"/>
      <c r="U3652" s="412"/>
      <c r="V3652" s="412"/>
      <c r="W3652" s="413"/>
      <c r="X3652" s="413"/>
      <c r="Y3652" s="413"/>
      <c r="Z3652" s="413"/>
      <c r="AA3652" s="413"/>
      <c r="AB3652" s="422"/>
      <c r="AC3652" s="413"/>
      <c r="AD3652" s="428"/>
      <c r="AE3652" s="413"/>
      <c r="AF3652" s="412"/>
      <c r="AG3652" s="412"/>
      <c r="AH3652" s="413"/>
      <c r="AI3652" s="413"/>
    </row>
    <row r="3653" spans="1:35">
      <c r="A3653" s="413"/>
      <c r="B3653" s="413"/>
      <c r="C3653" s="426"/>
      <c r="D3653" s="413"/>
      <c r="E3653" s="413"/>
      <c r="F3653" s="413"/>
      <c r="G3653" s="419"/>
      <c r="H3653" s="419"/>
      <c r="I3653" s="413"/>
      <c r="J3653" s="420"/>
      <c r="K3653" s="413"/>
      <c r="L3653" s="413"/>
      <c r="M3653" s="413"/>
      <c r="N3653" s="421"/>
      <c r="O3653" s="421"/>
      <c r="P3653" s="414"/>
      <c r="Q3653" s="413"/>
      <c r="R3653" s="412"/>
      <c r="S3653" s="413"/>
      <c r="T3653" s="413"/>
      <c r="U3653" s="412"/>
      <c r="V3653" s="412"/>
      <c r="W3653" s="413"/>
      <c r="X3653" s="413"/>
      <c r="Y3653" s="413"/>
      <c r="Z3653" s="412"/>
      <c r="AA3653" s="412"/>
      <c r="AB3653" s="422"/>
      <c r="AC3653" s="412"/>
      <c r="AD3653" s="412"/>
      <c r="AE3653" s="412"/>
      <c r="AF3653" s="412"/>
      <c r="AG3653" s="412"/>
      <c r="AH3653" s="412"/>
      <c r="AI3653" s="413"/>
    </row>
    <row r="3654" spans="1:35">
      <c r="A3654" s="413"/>
      <c r="B3654" s="413"/>
      <c r="C3654" s="426"/>
      <c r="D3654" s="413"/>
      <c r="E3654" s="413"/>
      <c r="F3654" s="413"/>
      <c r="G3654" s="419"/>
      <c r="H3654" s="419"/>
      <c r="I3654" s="413"/>
      <c r="J3654" s="420"/>
      <c r="K3654" s="413"/>
      <c r="L3654" s="413"/>
      <c r="M3654" s="413"/>
      <c r="N3654" s="421"/>
      <c r="O3654" s="421"/>
      <c r="P3654" s="414"/>
      <c r="Q3654" s="413"/>
      <c r="R3654" s="413"/>
      <c r="S3654" s="413"/>
      <c r="T3654" s="413"/>
      <c r="U3654" s="412"/>
      <c r="V3654" s="412"/>
      <c r="W3654" s="413"/>
      <c r="X3654" s="413"/>
      <c r="Y3654" s="413"/>
      <c r="Z3654" s="412"/>
      <c r="AA3654" s="412"/>
      <c r="AB3654" s="422"/>
      <c r="AC3654" s="412"/>
      <c r="AD3654" s="412"/>
      <c r="AE3654" s="412"/>
      <c r="AF3654" s="412"/>
      <c r="AG3654" s="412"/>
      <c r="AH3654" s="412"/>
      <c r="AI3654" s="413"/>
    </row>
    <row r="3655" spans="1:35">
      <c r="A3655" s="413"/>
      <c r="B3655" s="413"/>
      <c r="C3655" s="426"/>
      <c r="D3655" s="413"/>
      <c r="E3655" s="413"/>
      <c r="F3655" s="413"/>
      <c r="G3655" s="419"/>
      <c r="H3655" s="419"/>
      <c r="I3655" s="413"/>
      <c r="J3655" s="420"/>
      <c r="K3655" s="413"/>
      <c r="L3655" s="413"/>
      <c r="M3655" s="413"/>
      <c r="N3655" s="421"/>
      <c r="O3655" s="421"/>
      <c r="P3655" s="414"/>
      <c r="Q3655" s="413"/>
      <c r="R3655" s="412"/>
      <c r="S3655" s="413"/>
      <c r="T3655" s="413"/>
      <c r="U3655" s="412"/>
      <c r="V3655" s="412"/>
      <c r="W3655" s="413"/>
      <c r="X3655" s="413"/>
      <c r="Y3655" s="413"/>
      <c r="Z3655" s="412"/>
      <c r="AA3655" s="412"/>
      <c r="AB3655" s="422"/>
      <c r="AC3655" s="412"/>
      <c r="AD3655" s="412"/>
      <c r="AE3655" s="412"/>
      <c r="AF3655" s="412"/>
      <c r="AG3655" s="412"/>
      <c r="AH3655" s="412"/>
      <c r="AI3655" s="413"/>
    </row>
    <row r="3656" spans="1:35">
      <c r="A3656" s="413"/>
      <c r="B3656" s="413"/>
      <c r="C3656" s="426"/>
      <c r="D3656" s="413"/>
      <c r="E3656" s="413"/>
      <c r="F3656" s="413"/>
      <c r="G3656" s="419"/>
      <c r="H3656" s="419"/>
      <c r="I3656" s="413"/>
      <c r="J3656" s="420"/>
      <c r="K3656" s="413"/>
      <c r="L3656" s="413"/>
      <c r="M3656" s="413"/>
      <c r="N3656" s="421"/>
      <c r="O3656" s="421"/>
      <c r="P3656" s="414"/>
      <c r="Q3656" s="413"/>
      <c r="R3656" s="413"/>
      <c r="S3656" s="413"/>
      <c r="T3656" s="413"/>
      <c r="U3656" s="412"/>
      <c r="V3656" s="412"/>
      <c r="W3656" s="413"/>
      <c r="X3656" s="413"/>
      <c r="Y3656" s="413"/>
      <c r="Z3656" s="412"/>
      <c r="AA3656" s="412"/>
      <c r="AB3656" s="422"/>
      <c r="AC3656" s="412"/>
      <c r="AD3656" s="412"/>
      <c r="AE3656" s="412"/>
      <c r="AF3656" s="412"/>
      <c r="AG3656" s="412"/>
      <c r="AH3656" s="412"/>
      <c r="AI3656" s="413"/>
    </row>
    <row r="3657" spans="1:35">
      <c r="A3657" s="413"/>
      <c r="B3657" s="413"/>
      <c r="C3657" s="426"/>
      <c r="D3657" s="413"/>
      <c r="E3657" s="413"/>
      <c r="F3657" s="413"/>
      <c r="G3657" s="419"/>
      <c r="H3657" s="419"/>
      <c r="I3657" s="413"/>
      <c r="J3657" s="420"/>
      <c r="K3657" s="413"/>
      <c r="L3657" s="413"/>
      <c r="M3657" s="413"/>
      <c r="N3657" s="421"/>
      <c r="O3657" s="421"/>
      <c r="P3657" s="414"/>
      <c r="Q3657" s="413"/>
      <c r="R3657" s="412"/>
      <c r="S3657" s="413"/>
      <c r="T3657" s="413"/>
      <c r="U3657" s="412"/>
      <c r="V3657" s="412"/>
      <c r="W3657" s="413"/>
      <c r="X3657" s="413"/>
      <c r="Y3657" s="413"/>
      <c r="Z3657" s="412"/>
      <c r="AA3657" s="412"/>
      <c r="AB3657" s="422"/>
      <c r="AC3657" s="412"/>
      <c r="AD3657" s="412"/>
      <c r="AE3657" s="412"/>
      <c r="AF3657" s="412"/>
      <c r="AG3657" s="412"/>
      <c r="AH3657" s="412"/>
      <c r="AI3657" s="413"/>
    </row>
    <row r="3658" spans="1:35">
      <c r="A3658" s="413"/>
      <c r="B3658" s="413"/>
      <c r="C3658" s="426"/>
      <c r="D3658" s="413"/>
      <c r="E3658" s="413"/>
      <c r="F3658" s="413"/>
      <c r="G3658" s="419"/>
      <c r="H3658" s="419"/>
      <c r="I3658" s="413"/>
      <c r="J3658" s="420"/>
      <c r="K3658" s="413"/>
      <c r="L3658" s="413"/>
      <c r="M3658" s="413"/>
      <c r="N3658" s="421"/>
      <c r="O3658" s="421"/>
      <c r="P3658" s="414"/>
      <c r="Q3658" s="413"/>
      <c r="R3658" s="413"/>
      <c r="S3658" s="413"/>
      <c r="T3658" s="413"/>
      <c r="U3658" s="412"/>
      <c r="V3658" s="412"/>
      <c r="W3658" s="413"/>
      <c r="X3658" s="413"/>
      <c r="Y3658" s="413"/>
      <c r="Z3658" s="412"/>
      <c r="AA3658" s="412"/>
      <c r="AB3658" s="422"/>
      <c r="AC3658" s="412"/>
      <c r="AD3658" s="412"/>
      <c r="AE3658" s="412"/>
      <c r="AF3658" s="412"/>
      <c r="AG3658" s="412"/>
      <c r="AH3658" s="412"/>
      <c r="AI3658" s="413"/>
    </row>
    <row r="3659" spans="1:35">
      <c r="A3659" s="413"/>
      <c r="B3659" s="413"/>
      <c r="C3659" s="426"/>
      <c r="D3659" s="413"/>
      <c r="E3659" s="413"/>
      <c r="F3659" s="413"/>
      <c r="G3659" s="419"/>
      <c r="H3659" s="419"/>
      <c r="I3659" s="413"/>
      <c r="J3659" s="420"/>
      <c r="K3659" s="413"/>
      <c r="L3659" s="413"/>
      <c r="M3659" s="413"/>
      <c r="N3659" s="421"/>
      <c r="O3659" s="421"/>
      <c r="P3659" s="414"/>
      <c r="Q3659" s="413"/>
      <c r="R3659" s="412"/>
      <c r="S3659" s="413"/>
      <c r="T3659" s="413"/>
      <c r="U3659" s="412"/>
      <c r="V3659" s="412"/>
      <c r="W3659" s="413"/>
      <c r="X3659" s="413"/>
      <c r="Y3659" s="413"/>
      <c r="Z3659" s="412"/>
      <c r="AA3659" s="412"/>
      <c r="AB3659" s="422"/>
      <c r="AC3659" s="412"/>
      <c r="AD3659" s="412"/>
      <c r="AE3659" s="412"/>
      <c r="AF3659" s="412"/>
      <c r="AG3659" s="412"/>
      <c r="AH3659" s="412"/>
      <c r="AI3659" s="413"/>
    </row>
    <row r="3660" spans="1:35">
      <c r="A3660" s="413"/>
      <c r="B3660" s="413"/>
      <c r="C3660" s="426"/>
      <c r="D3660" s="413"/>
      <c r="E3660" s="413"/>
      <c r="F3660" s="413"/>
      <c r="G3660" s="419"/>
      <c r="H3660" s="419"/>
      <c r="I3660" s="413"/>
      <c r="J3660" s="420"/>
      <c r="K3660" s="413"/>
      <c r="L3660" s="413"/>
      <c r="M3660" s="413"/>
      <c r="N3660" s="421"/>
      <c r="O3660" s="421"/>
      <c r="P3660" s="414"/>
      <c r="Q3660" s="413"/>
      <c r="R3660" s="413"/>
      <c r="S3660" s="413"/>
      <c r="T3660" s="413"/>
      <c r="U3660" s="412"/>
      <c r="V3660" s="412"/>
      <c r="W3660" s="413"/>
      <c r="X3660" s="413"/>
      <c r="Y3660" s="413"/>
      <c r="Z3660" s="412"/>
      <c r="AA3660" s="412"/>
      <c r="AB3660" s="422"/>
      <c r="AC3660" s="412"/>
      <c r="AD3660" s="412"/>
      <c r="AE3660" s="412"/>
      <c r="AF3660" s="412"/>
      <c r="AG3660" s="412"/>
      <c r="AH3660" s="412"/>
      <c r="AI3660" s="413"/>
    </row>
    <row r="3661" spans="1:35">
      <c r="A3661" s="413"/>
      <c r="B3661" s="413"/>
      <c r="C3661" s="426"/>
      <c r="D3661" s="413"/>
      <c r="E3661" s="413"/>
      <c r="F3661" s="413"/>
      <c r="G3661" s="419"/>
      <c r="H3661" s="419"/>
      <c r="I3661" s="413"/>
      <c r="J3661" s="420"/>
      <c r="K3661" s="413"/>
      <c r="L3661" s="413"/>
      <c r="M3661" s="413"/>
      <c r="N3661" s="421"/>
      <c r="O3661" s="421"/>
      <c r="P3661" s="414"/>
      <c r="Q3661" s="413"/>
      <c r="R3661" s="412"/>
      <c r="S3661" s="413"/>
      <c r="T3661" s="413"/>
      <c r="U3661" s="412"/>
      <c r="V3661" s="412"/>
      <c r="W3661" s="413"/>
      <c r="X3661" s="413"/>
      <c r="Y3661" s="413"/>
      <c r="Z3661" s="412"/>
      <c r="AA3661" s="412"/>
      <c r="AB3661" s="422"/>
      <c r="AC3661" s="412"/>
      <c r="AD3661" s="412"/>
      <c r="AE3661" s="412"/>
      <c r="AF3661" s="412"/>
      <c r="AG3661" s="412"/>
      <c r="AH3661" s="412"/>
      <c r="AI3661" s="413"/>
    </row>
    <row r="3662" spans="1:35">
      <c r="A3662" s="413"/>
      <c r="B3662" s="413"/>
      <c r="C3662" s="426"/>
      <c r="D3662" s="413"/>
      <c r="E3662" s="413"/>
      <c r="F3662" s="413"/>
      <c r="G3662" s="419"/>
      <c r="H3662" s="419"/>
      <c r="I3662" s="413"/>
      <c r="J3662" s="420"/>
      <c r="K3662" s="413"/>
      <c r="L3662" s="413"/>
      <c r="M3662" s="413"/>
      <c r="N3662" s="421"/>
      <c r="O3662" s="421"/>
      <c r="P3662" s="414"/>
      <c r="Q3662" s="413"/>
      <c r="R3662" s="413"/>
      <c r="S3662" s="413"/>
      <c r="T3662" s="413"/>
      <c r="U3662" s="412"/>
      <c r="V3662" s="412"/>
      <c r="W3662" s="413"/>
      <c r="X3662" s="413"/>
      <c r="Y3662" s="413"/>
      <c r="Z3662" s="412"/>
      <c r="AA3662" s="412"/>
      <c r="AB3662" s="422"/>
      <c r="AC3662" s="412"/>
      <c r="AD3662" s="412"/>
      <c r="AE3662" s="412"/>
      <c r="AF3662" s="412"/>
      <c r="AG3662" s="412"/>
      <c r="AH3662" s="412"/>
      <c r="AI3662" s="413"/>
    </row>
    <row r="3663" spans="1:35">
      <c r="A3663" s="413"/>
      <c r="B3663" s="413"/>
      <c r="C3663" s="426"/>
      <c r="D3663" s="413"/>
      <c r="E3663" s="413"/>
      <c r="F3663" s="413"/>
      <c r="G3663" s="419"/>
      <c r="H3663" s="419"/>
      <c r="I3663" s="413"/>
      <c r="J3663" s="420"/>
      <c r="K3663" s="413"/>
      <c r="L3663" s="413"/>
      <c r="M3663" s="413"/>
      <c r="N3663" s="421"/>
      <c r="O3663" s="421"/>
      <c r="P3663" s="414"/>
      <c r="Q3663" s="413"/>
      <c r="R3663" s="413"/>
      <c r="S3663" s="413"/>
      <c r="T3663" s="413"/>
      <c r="U3663" s="412"/>
      <c r="V3663" s="412"/>
      <c r="W3663" s="413"/>
      <c r="X3663" s="413"/>
      <c r="Y3663" s="413"/>
      <c r="Z3663" s="413"/>
      <c r="AA3663" s="413"/>
      <c r="AB3663" s="422"/>
      <c r="AC3663" s="413"/>
      <c r="AD3663" s="428"/>
      <c r="AE3663" s="413"/>
      <c r="AF3663" s="412"/>
      <c r="AG3663" s="412"/>
      <c r="AH3663" s="413"/>
      <c r="AI3663" s="413"/>
    </row>
    <row r="3664" spans="1:35">
      <c r="A3664" s="413"/>
      <c r="B3664" s="413"/>
      <c r="C3664" s="426"/>
      <c r="D3664" s="413"/>
      <c r="E3664" s="413"/>
      <c r="F3664" s="413"/>
      <c r="G3664" s="419"/>
      <c r="H3664" s="419"/>
      <c r="I3664" s="413"/>
      <c r="J3664" s="420"/>
      <c r="K3664" s="413"/>
      <c r="L3664" s="413"/>
      <c r="M3664" s="413"/>
      <c r="N3664" s="421"/>
      <c r="O3664" s="421"/>
      <c r="P3664" s="414"/>
      <c r="Q3664" s="413"/>
      <c r="R3664" s="413"/>
      <c r="S3664" s="413"/>
      <c r="T3664" s="413"/>
      <c r="U3664" s="412"/>
      <c r="V3664" s="412"/>
      <c r="W3664" s="413"/>
      <c r="X3664" s="413"/>
      <c r="Y3664" s="413"/>
      <c r="Z3664" s="412"/>
      <c r="AA3664" s="412"/>
      <c r="AB3664" s="422"/>
      <c r="AC3664" s="412"/>
      <c r="AD3664" s="412"/>
      <c r="AE3664" s="412"/>
      <c r="AF3664" s="412"/>
      <c r="AG3664" s="412"/>
      <c r="AH3664" s="412"/>
      <c r="AI3664" s="413"/>
    </row>
    <row r="3665" spans="1:35">
      <c r="A3665" s="413"/>
      <c r="B3665" s="413"/>
      <c r="C3665" s="426"/>
      <c r="D3665" s="413"/>
      <c r="E3665" s="413"/>
      <c r="F3665" s="413"/>
      <c r="G3665" s="419"/>
      <c r="H3665" s="419"/>
      <c r="I3665" s="413"/>
      <c r="J3665" s="420"/>
      <c r="K3665" s="413"/>
      <c r="L3665" s="413"/>
      <c r="M3665" s="413"/>
      <c r="N3665" s="421"/>
      <c r="O3665" s="421"/>
      <c r="P3665" s="414"/>
      <c r="Q3665" s="413"/>
      <c r="R3665" s="413"/>
      <c r="S3665" s="413"/>
      <c r="T3665" s="413"/>
      <c r="U3665" s="412"/>
      <c r="V3665" s="412"/>
      <c r="W3665" s="413"/>
      <c r="X3665" s="413"/>
      <c r="Y3665" s="413"/>
      <c r="Z3665" s="412"/>
      <c r="AA3665" s="412"/>
      <c r="AB3665" s="422"/>
      <c r="AC3665" s="412"/>
      <c r="AD3665" s="412"/>
      <c r="AE3665" s="412"/>
      <c r="AF3665" s="412"/>
      <c r="AG3665" s="412"/>
      <c r="AH3665" s="412"/>
      <c r="AI3665" s="413"/>
    </row>
    <row r="3666" spans="1:35">
      <c r="A3666" s="413"/>
      <c r="B3666" s="413"/>
      <c r="C3666" s="426"/>
      <c r="D3666" s="413"/>
      <c r="E3666" s="413"/>
      <c r="F3666" s="413"/>
      <c r="G3666" s="419"/>
      <c r="H3666" s="419"/>
      <c r="I3666" s="413"/>
      <c r="J3666" s="420"/>
      <c r="K3666" s="413"/>
      <c r="L3666" s="413"/>
      <c r="M3666" s="413"/>
      <c r="N3666" s="421"/>
      <c r="O3666" s="421"/>
      <c r="P3666" s="414"/>
      <c r="Q3666" s="413"/>
      <c r="R3666" s="413"/>
      <c r="S3666" s="413"/>
      <c r="T3666" s="413"/>
      <c r="U3666" s="412"/>
      <c r="V3666" s="412"/>
      <c r="W3666" s="413"/>
      <c r="X3666" s="413"/>
      <c r="Y3666" s="413"/>
      <c r="Z3666" s="413"/>
      <c r="AA3666" s="413"/>
      <c r="AB3666" s="422"/>
      <c r="AC3666" s="413"/>
      <c r="AD3666" s="428"/>
      <c r="AE3666" s="413"/>
      <c r="AF3666" s="412"/>
      <c r="AG3666" s="412"/>
      <c r="AH3666" s="413"/>
      <c r="AI3666" s="413"/>
    </row>
    <row r="3667" spans="1:35">
      <c r="A3667" s="413"/>
      <c r="B3667" s="413"/>
      <c r="C3667" s="426"/>
      <c r="D3667" s="413"/>
      <c r="E3667" s="413"/>
      <c r="F3667" s="413"/>
      <c r="G3667" s="419"/>
      <c r="H3667" s="419"/>
      <c r="I3667" s="413"/>
      <c r="J3667" s="420"/>
      <c r="K3667" s="413"/>
      <c r="L3667" s="413"/>
      <c r="M3667" s="413"/>
      <c r="N3667" s="421"/>
      <c r="O3667" s="421"/>
      <c r="P3667" s="414"/>
      <c r="Q3667" s="413"/>
      <c r="R3667" s="413"/>
      <c r="S3667" s="413"/>
      <c r="T3667" s="413"/>
      <c r="U3667" s="412"/>
      <c r="V3667" s="412"/>
      <c r="W3667" s="413"/>
      <c r="X3667" s="413"/>
      <c r="Y3667" s="413"/>
      <c r="Z3667" s="412"/>
      <c r="AA3667" s="412"/>
      <c r="AB3667" s="422"/>
      <c r="AC3667" s="412"/>
      <c r="AD3667" s="412"/>
      <c r="AE3667" s="412"/>
      <c r="AF3667" s="412"/>
      <c r="AG3667" s="412"/>
      <c r="AH3667" s="412"/>
      <c r="AI3667" s="413"/>
    </row>
    <row r="3668" spans="1:35">
      <c r="A3668" s="413"/>
      <c r="B3668" s="413"/>
      <c r="C3668" s="426"/>
      <c r="D3668" s="413"/>
      <c r="E3668" s="413"/>
      <c r="F3668" s="413"/>
      <c r="G3668" s="419"/>
      <c r="H3668" s="419"/>
      <c r="I3668" s="413"/>
      <c r="J3668" s="420"/>
      <c r="K3668" s="413"/>
      <c r="L3668" s="413"/>
      <c r="M3668" s="413"/>
      <c r="N3668" s="421"/>
      <c r="O3668" s="421"/>
      <c r="P3668" s="414"/>
      <c r="Q3668" s="413"/>
      <c r="R3668" s="413"/>
      <c r="S3668" s="413"/>
      <c r="T3668" s="413"/>
      <c r="U3668" s="412"/>
      <c r="V3668" s="412"/>
      <c r="W3668" s="413"/>
      <c r="X3668" s="413"/>
      <c r="Y3668" s="413"/>
      <c r="Z3668" s="412"/>
      <c r="AA3668" s="412"/>
      <c r="AB3668" s="422"/>
      <c r="AC3668" s="412"/>
      <c r="AD3668" s="412"/>
      <c r="AE3668" s="412"/>
      <c r="AF3668" s="412"/>
      <c r="AG3668" s="412"/>
      <c r="AH3668" s="412"/>
      <c r="AI3668" s="413"/>
    </row>
    <row r="3669" spans="1:35">
      <c r="A3669" s="413"/>
      <c r="B3669" s="413"/>
      <c r="C3669" s="426"/>
      <c r="D3669" s="413"/>
      <c r="E3669" s="413"/>
      <c r="F3669" s="413"/>
      <c r="G3669" s="419"/>
      <c r="H3669" s="419"/>
      <c r="I3669" s="413"/>
      <c r="J3669" s="420"/>
      <c r="K3669" s="413"/>
      <c r="L3669" s="413"/>
      <c r="M3669" s="413"/>
      <c r="N3669" s="421"/>
      <c r="O3669" s="421"/>
      <c r="P3669" s="414"/>
      <c r="Q3669" s="413"/>
      <c r="R3669" s="413"/>
      <c r="S3669" s="413"/>
      <c r="T3669" s="413"/>
      <c r="U3669" s="412"/>
      <c r="V3669" s="412"/>
      <c r="W3669" s="413"/>
      <c r="X3669" s="413"/>
      <c r="Y3669" s="413"/>
      <c r="Z3669" s="412"/>
      <c r="AA3669" s="412"/>
      <c r="AB3669" s="422"/>
      <c r="AC3669" s="412"/>
      <c r="AD3669" s="412"/>
      <c r="AE3669" s="412"/>
      <c r="AF3669" s="412"/>
      <c r="AG3669" s="412"/>
      <c r="AH3669" s="412"/>
      <c r="AI3669" s="413"/>
    </row>
    <row r="3670" spans="1:35">
      <c r="A3670" s="413"/>
      <c r="B3670" s="413"/>
      <c r="C3670" s="426"/>
      <c r="D3670" s="413"/>
      <c r="E3670" s="413"/>
      <c r="F3670" s="413"/>
      <c r="G3670" s="419"/>
      <c r="H3670" s="419"/>
      <c r="I3670" s="413"/>
      <c r="J3670" s="420"/>
      <c r="K3670" s="413"/>
      <c r="L3670" s="413"/>
      <c r="M3670" s="413"/>
      <c r="N3670" s="421"/>
      <c r="O3670" s="421"/>
      <c r="P3670" s="414"/>
      <c r="Q3670" s="413"/>
      <c r="R3670" s="412"/>
      <c r="S3670" s="413"/>
      <c r="T3670" s="413"/>
      <c r="U3670" s="412"/>
      <c r="V3670" s="412"/>
      <c r="W3670" s="413"/>
      <c r="X3670" s="413"/>
      <c r="Y3670" s="413"/>
      <c r="Z3670" s="412"/>
      <c r="AA3670" s="412"/>
      <c r="AB3670" s="422"/>
      <c r="AC3670" s="412"/>
      <c r="AD3670" s="412"/>
      <c r="AE3670" s="412"/>
      <c r="AF3670" s="412"/>
      <c r="AG3670" s="412"/>
      <c r="AH3670" s="412"/>
      <c r="AI3670" s="413"/>
    </row>
    <row r="3671" spans="1:35">
      <c r="A3671" s="413"/>
      <c r="B3671" s="413"/>
      <c r="C3671" s="426"/>
      <c r="D3671" s="413"/>
      <c r="E3671" s="412"/>
      <c r="F3671" s="412"/>
      <c r="G3671" s="419"/>
      <c r="H3671" s="419"/>
      <c r="I3671" s="413"/>
      <c r="J3671" s="420"/>
      <c r="K3671" s="413"/>
      <c r="L3671" s="413"/>
      <c r="M3671" s="413"/>
      <c r="N3671" s="421"/>
      <c r="O3671" s="421"/>
      <c r="P3671" s="414"/>
      <c r="Q3671" s="413"/>
      <c r="R3671" s="413"/>
      <c r="S3671" s="413"/>
      <c r="T3671" s="413"/>
      <c r="U3671" s="412"/>
      <c r="V3671" s="412"/>
      <c r="W3671" s="413"/>
      <c r="X3671" s="413"/>
      <c r="Y3671" s="413"/>
      <c r="Z3671" s="413"/>
      <c r="AA3671" s="413"/>
      <c r="AB3671" s="422"/>
      <c r="AC3671" s="413"/>
      <c r="AD3671" s="412"/>
      <c r="AE3671" s="412"/>
      <c r="AF3671" s="412"/>
      <c r="AG3671" s="412"/>
      <c r="AH3671" s="412"/>
      <c r="AI3671" s="413"/>
    </row>
    <row r="3672" spans="1:35">
      <c r="A3672" s="413"/>
      <c r="B3672" s="413"/>
      <c r="C3672" s="426"/>
      <c r="D3672" s="413"/>
      <c r="E3672" s="412"/>
      <c r="F3672" s="412"/>
      <c r="G3672" s="419"/>
      <c r="H3672" s="419"/>
      <c r="I3672" s="413"/>
      <c r="J3672" s="420"/>
      <c r="K3672" s="413"/>
      <c r="L3672" s="413"/>
      <c r="M3672" s="413"/>
      <c r="N3672" s="421"/>
      <c r="O3672" s="421"/>
      <c r="P3672" s="414"/>
      <c r="Q3672" s="413"/>
      <c r="R3672" s="413"/>
      <c r="S3672" s="413"/>
      <c r="T3672" s="413"/>
      <c r="U3672" s="412"/>
      <c r="V3672" s="412"/>
      <c r="W3672" s="413"/>
      <c r="X3672" s="413"/>
      <c r="Y3672" s="413"/>
      <c r="Z3672" s="412"/>
      <c r="AA3672" s="412"/>
      <c r="AB3672" s="422"/>
      <c r="AC3672" s="412"/>
      <c r="AD3672" s="412"/>
      <c r="AE3672" s="412"/>
      <c r="AF3672" s="412"/>
      <c r="AG3672" s="412"/>
      <c r="AH3672" s="412"/>
      <c r="AI3672" s="413"/>
    </row>
    <row r="3673" spans="1:35">
      <c r="A3673" s="413"/>
      <c r="B3673" s="413"/>
      <c r="C3673" s="426"/>
      <c r="D3673" s="413"/>
      <c r="E3673" s="423"/>
      <c r="F3673" s="412"/>
      <c r="G3673" s="419"/>
      <c r="H3673" s="419"/>
      <c r="I3673" s="413"/>
      <c r="J3673" s="420"/>
      <c r="K3673" s="413"/>
      <c r="L3673" s="413"/>
      <c r="M3673" s="413"/>
      <c r="N3673" s="421"/>
      <c r="O3673" s="421"/>
      <c r="P3673" s="414"/>
      <c r="Q3673" s="413"/>
      <c r="R3673" s="413"/>
      <c r="S3673" s="413"/>
      <c r="T3673" s="413"/>
      <c r="U3673" s="412"/>
      <c r="V3673" s="412"/>
      <c r="W3673" s="413"/>
      <c r="X3673" s="413"/>
      <c r="Y3673" s="413"/>
      <c r="Z3673" s="412"/>
      <c r="AA3673" s="412"/>
      <c r="AB3673" s="422"/>
      <c r="AC3673" s="412"/>
      <c r="AD3673" s="412"/>
      <c r="AE3673" s="412"/>
      <c r="AF3673" s="412"/>
      <c r="AG3673" s="412"/>
      <c r="AH3673" s="412"/>
      <c r="AI3673" s="413"/>
    </row>
    <row r="3674" spans="1:35">
      <c r="A3674" s="413"/>
      <c r="B3674" s="413"/>
      <c r="C3674" s="426"/>
      <c r="D3674" s="413"/>
      <c r="E3674" s="423"/>
      <c r="F3674" s="412"/>
      <c r="G3674" s="419"/>
      <c r="H3674" s="419"/>
      <c r="I3674" s="413"/>
      <c r="J3674" s="420"/>
      <c r="K3674" s="413"/>
      <c r="L3674" s="413"/>
      <c r="M3674" s="413"/>
      <c r="N3674" s="421"/>
      <c r="O3674" s="421"/>
      <c r="P3674" s="414"/>
      <c r="Q3674" s="413"/>
      <c r="R3674" s="413"/>
      <c r="S3674" s="413"/>
      <c r="T3674" s="413"/>
      <c r="U3674" s="412"/>
      <c r="V3674" s="412"/>
      <c r="W3674" s="413"/>
      <c r="X3674" s="413"/>
      <c r="Y3674" s="413"/>
      <c r="Z3674" s="412"/>
      <c r="AA3674" s="412"/>
      <c r="AB3674" s="422"/>
      <c r="AC3674" s="412"/>
      <c r="AD3674" s="412"/>
      <c r="AE3674" s="412"/>
      <c r="AF3674" s="412"/>
      <c r="AG3674" s="412"/>
      <c r="AH3674" s="412"/>
      <c r="AI3674" s="413"/>
    </row>
    <row r="3675" spans="1:35">
      <c r="A3675" s="413"/>
      <c r="B3675" s="413"/>
      <c r="C3675" s="426"/>
      <c r="D3675" s="413"/>
      <c r="E3675" s="423"/>
      <c r="F3675" s="412"/>
      <c r="G3675" s="419"/>
      <c r="H3675" s="419"/>
      <c r="I3675" s="413"/>
      <c r="J3675" s="420"/>
      <c r="K3675" s="413"/>
      <c r="L3675" s="413"/>
      <c r="M3675" s="413"/>
      <c r="N3675" s="421"/>
      <c r="O3675" s="421"/>
      <c r="P3675" s="414"/>
      <c r="Q3675" s="413"/>
      <c r="R3675" s="413"/>
      <c r="S3675" s="413"/>
      <c r="T3675" s="413"/>
      <c r="U3675" s="412"/>
      <c r="V3675" s="412"/>
      <c r="W3675" s="413"/>
      <c r="X3675" s="413"/>
      <c r="Y3675" s="413"/>
      <c r="Z3675" s="412"/>
      <c r="AA3675" s="412"/>
      <c r="AB3675" s="422"/>
      <c r="AC3675" s="412"/>
      <c r="AD3675" s="412"/>
      <c r="AE3675" s="412"/>
      <c r="AF3675" s="412"/>
      <c r="AG3675" s="412"/>
      <c r="AH3675" s="412"/>
      <c r="AI3675" s="413"/>
    </row>
    <row r="3676" spans="1:35">
      <c r="A3676" s="413"/>
      <c r="B3676" s="413"/>
      <c r="C3676" s="426"/>
      <c r="D3676" s="413"/>
      <c r="E3676" s="423"/>
      <c r="F3676" s="412"/>
      <c r="G3676" s="419"/>
      <c r="H3676" s="419"/>
      <c r="I3676" s="413"/>
      <c r="J3676" s="420"/>
      <c r="K3676" s="413"/>
      <c r="L3676" s="413"/>
      <c r="M3676" s="413"/>
      <c r="N3676" s="421"/>
      <c r="O3676" s="421"/>
      <c r="P3676" s="414"/>
      <c r="Q3676" s="413"/>
      <c r="R3676" s="413"/>
      <c r="S3676" s="413"/>
      <c r="T3676" s="413"/>
      <c r="U3676" s="412"/>
      <c r="V3676" s="412"/>
      <c r="W3676" s="413"/>
      <c r="X3676" s="413"/>
      <c r="Y3676" s="413"/>
      <c r="Z3676" s="413"/>
      <c r="AA3676" s="413"/>
      <c r="AB3676" s="422"/>
      <c r="AC3676" s="413"/>
      <c r="AD3676" s="412"/>
      <c r="AE3676" s="412"/>
      <c r="AF3676" s="412"/>
      <c r="AG3676" s="412"/>
      <c r="AH3676" s="412"/>
      <c r="AI3676" s="413"/>
    </row>
    <row r="3677" spans="1:35">
      <c r="A3677" s="413"/>
      <c r="B3677" s="413"/>
      <c r="C3677" s="426"/>
      <c r="D3677" s="413"/>
      <c r="E3677" s="423"/>
      <c r="F3677" s="412"/>
      <c r="G3677" s="419"/>
      <c r="H3677" s="419"/>
      <c r="I3677" s="413"/>
      <c r="J3677" s="420"/>
      <c r="K3677" s="413"/>
      <c r="L3677" s="413"/>
      <c r="M3677" s="413"/>
      <c r="N3677" s="421"/>
      <c r="O3677" s="421"/>
      <c r="P3677" s="414"/>
      <c r="Q3677" s="413"/>
      <c r="R3677" s="413"/>
      <c r="S3677" s="413"/>
      <c r="T3677" s="413"/>
      <c r="U3677" s="412"/>
      <c r="V3677" s="412"/>
      <c r="W3677" s="413"/>
      <c r="X3677" s="413"/>
      <c r="Y3677" s="413"/>
      <c r="Z3677" s="412"/>
      <c r="AA3677" s="412"/>
      <c r="AB3677" s="422"/>
      <c r="AC3677" s="412"/>
      <c r="AD3677" s="412"/>
      <c r="AE3677" s="412"/>
      <c r="AF3677" s="412"/>
      <c r="AG3677" s="412"/>
      <c r="AH3677" s="412"/>
      <c r="AI3677" s="413"/>
    </row>
    <row r="3678" spans="1:35">
      <c r="A3678" s="413"/>
      <c r="B3678" s="413"/>
      <c r="C3678" s="426"/>
      <c r="D3678" s="413"/>
      <c r="E3678" s="423"/>
      <c r="F3678" s="412"/>
      <c r="G3678" s="419"/>
      <c r="H3678" s="419"/>
      <c r="I3678" s="413"/>
      <c r="J3678" s="420"/>
      <c r="K3678" s="413"/>
      <c r="L3678" s="413"/>
      <c r="M3678" s="413"/>
      <c r="N3678" s="421"/>
      <c r="O3678" s="421"/>
      <c r="P3678" s="414"/>
      <c r="Q3678" s="413"/>
      <c r="R3678" s="413"/>
      <c r="S3678" s="413"/>
      <c r="T3678" s="413"/>
      <c r="U3678" s="412"/>
      <c r="V3678" s="412"/>
      <c r="W3678" s="413"/>
      <c r="X3678" s="413"/>
      <c r="Y3678" s="413"/>
      <c r="Z3678" s="412"/>
      <c r="AA3678" s="412"/>
      <c r="AB3678" s="422"/>
      <c r="AC3678" s="412"/>
      <c r="AD3678" s="412"/>
      <c r="AE3678" s="412"/>
      <c r="AF3678" s="412"/>
      <c r="AG3678" s="412"/>
      <c r="AH3678" s="412"/>
      <c r="AI3678" s="413"/>
    </row>
    <row r="3679" spans="1:35">
      <c r="A3679" s="413"/>
      <c r="B3679" s="413"/>
      <c r="C3679" s="426"/>
      <c r="D3679" s="413"/>
      <c r="E3679" s="423"/>
      <c r="F3679" s="412"/>
      <c r="G3679" s="419"/>
      <c r="H3679" s="419"/>
      <c r="I3679" s="413"/>
      <c r="J3679" s="420"/>
      <c r="K3679" s="413"/>
      <c r="L3679" s="413"/>
      <c r="M3679" s="413"/>
      <c r="N3679" s="421"/>
      <c r="O3679" s="421"/>
      <c r="P3679" s="414"/>
      <c r="Q3679" s="413"/>
      <c r="R3679" s="413"/>
      <c r="S3679" s="413"/>
      <c r="T3679" s="413"/>
      <c r="U3679" s="412"/>
      <c r="V3679" s="412"/>
      <c r="W3679" s="413"/>
      <c r="X3679" s="413"/>
      <c r="Y3679" s="413"/>
      <c r="Z3679" s="412"/>
      <c r="AA3679" s="412"/>
      <c r="AB3679" s="422"/>
      <c r="AC3679" s="412"/>
      <c r="AD3679" s="412"/>
      <c r="AE3679" s="412"/>
      <c r="AF3679" s="412"/>
      <c r="AG3679" s="412"/>
      <c r="AH3679" s="412"/>
      <c r="AI3679" s="413"/>
    </row>
    <row r="3680" spans="1:35">
      <c r="A3680" s="413"/>
      <c r="B3680" s="413"/>
      <c r="C3680" s="426"/>
      <c r="D3680" s="413"/>
      <c r="E3680" s="423"/>
      <c r="F3680" s="412"/>
      <c r="G3680" s="419"/>
      <c r="H3680" s="419"/>
      <c r="I3680" s="413"/>
      <c r="J3680" s="420"/>
      <c r="K3680" s="413"/>
      <c r="L3680" s="413"/>
      <c r="M3680" s="413"/>
      <c r="N3680" s="421"/>
      <c r="O3680" s="421"/>
      <c r="P3680" s="414"/>
      <c r="Q3680" s="413"/>
      <c r="R3680" s="412"/>
      <c r="S3680" s="413"/>
      <c r="T3680" s="413"/>
      <c r="U3680" s="412"/>
      <c r="V3680" s="412"/>
      <c r="W3680" s="413"/>
      <c r="X3680" s="413"/>
      <c r="Y3680" s="413"/>
      <c r="Z3680" s="412"/>
      <c r="AA3680" s="412"/>
      <c r="AB3680" s="422"/>
      <c r="AC3680" s="412"/>
      <c r="AD3680" s="412"/>
      <c r="AE3680" s="412"/>
      <c r="AF3680" s="412"/>
      <c r="AG3680" s="412"/>
      <c r="AH3680" s="412"/>
      <c r="AI3680" s="413"/>
    </row>
    <row r="3681" spans="1:35">
      <c r="A3681" s="413"/>
      <c r="B3681" s="413"/>
      <c r="C3681" s="426"/>
      <c r="D3681" s="413"/>
      <c r="E3681" s="423"/>
      <c r="F3681" s="412"/>
      <c r="G3681" s="419"/>
      <c r="H3681" s="419"/>
      <c r="I3681" s="413"/>
      <c r="J3681" s="420"/>
      <c r="K3681" s="413"/>
      <c r="L3681" s="413"/>
      <c r="M3681" s="412"/>
      <c r="N3681" s="421"/>
      <c r="O3681" s="421"/>
      <c r="P3681" s="414"/>
      <c r="Q3681" s="413"/>
      <c r="R3681" s="413"/>
      <c r="S3681" s="413"/>
      <c r="T3681" s="413"/>
      <c r="U3681" s="412"/>
      <c r="V3681" s="412"/>
      <c r="W3681" s="413"/>
      <c r="X3681" s="413"/>
      <c r="Y3681" s="413"/>
      <c r="Z3681" s="412"/>
      <c r="AA3681" s="413"/>
      <c r="AB3681" s="422"/>
      <c r="AC3681" s="413"/>
      <c r="AD3681" s="412"/>
      <c r="AE3681" s="412"/>
      <c r="AF3681" s="412"/>
      <c r="AG3681" s="412"/>
      <c r="AH3681" s="412"/>
      <c r="AI3681" s="413"/>
    </row>
    <row r="3682" spans="1:35">
      <c r="A3682" s="413"/>
      <c r="B3682" s="413"/>
      <c r="C3682" s="426"/>
      <c r="D3682" s="413"/>
      <c r="E3682" s="423"/>
      <c r="F3682" s="413"/>
      <c r="G3682" s="419"/>
      <c r="H3682" s="419"/>
      <c r="I3682" s="413"/>
      <c r="J3682" s="420"/>
      <c r="K3682" s="413"/>
      <c r="L3682" s="413"/>
      <c r="M3682" s="412"/>
      <c r="N3682" s="421"/>
      <c r="O3682" s="421"/>
      <c r="P3682" s="414"/>
      <c r="Q3682" s="413"/>
      <c r="R3682" s="413"/>
      <c r="S3682" s="413"/>
      <c r="T3682" s="413"/>
      <c r="U3682" s="412"/>
      <c r="V3682" s="412"/>
      <c r="W3682" s="413"/>
      <c r="X3682" s="413"/>
      <c r="Y3682" s="413"/>
      <c r="Z3682" s="412"/>
      <c r="AA3682" s="413"/>
      <c r="AB3682" s="422"/>
      <c r="AC3682" s="413"/>
      <c r="AD3682" s="428"/>
      <c r="AE3682" s="413"/>
      <c r="AF3682" s="412"/>
      <c r="AG3682" s="412"/>
      <c r="AH3682" s="412"/>
      <c r="AI3682" s="413"/>
    </row>
    <row r="3683" spans="1:35">
      <c r="A3683" s="413"/>
      <c r="B3683" s="413"/>
      <c r="C3683" s="426"/>
      <c r="D3683" s="413"/>
      <c r="E3683" s="423"/>
      <c r="F3683" s="412"/>
      <c r="G3683" s="419"/>
      <c r="H3683" s="419"/>
      <c r="I3683" s="413"/>
      <c r="J3683" s="420"/>
      <c r="K3683" s="413"/>
      <c r="L3683" s="413"/>
      <c r="M3683" s="413"/>
      <c r="N3683" s="421"/>
      <c r="O3683" s="421"/>
      <c r="P3683" s="414"/>
      <c r="Q3683" s="413"/>
      <c r="R3683" s="412"/>
      <c r="S3683" s="413"/>
      <c r="T3683" s="413"/>
      <c r="U3683" s="412"/>
      <c r="V3683" s="412"/>
      <c r="W3683" s="413"/>
      <c r="X3683" s="413"/>
      <c r="Y3683" s="413"/>
      <c r="Z3683" s="413"/>
      <c r="AA3683" s="413"/>
      <c r="AB3683" s="422"/>
      <c r="AC3683" s="413"/>
      <c r="AD3683" s="412"/>
      <c r="AE3683" s="412"/>
      <c r="AF3683" s="412"/>
      <c r="AG3683" s="412"/>
      <c r="AH3683" s="412"/>
      <c r="AI3683" s="413"/>
    </row>
    <row r="3684" spans="1:35">
      <c r="A3684" s="413"/>
      <c r="B3684" s="413"/>
      <c r="C3684" s="426"/>
      <c r="D3684" s="413"/>
      <c r="E3684" s="423"/>
      <c r="F3684" s="412"/>
      <c r="G3684" s="419"/>
      <c r="H3684" s="419"/>
      <c r="I3684" s="413"/>
      <c r="J3684" s="420"/>
      <c r="K3684" s="413"/>
      <c r="L3684" s="413"/>
      <c r="M3684" s="413"/>
      <c r="N3684" s="421"/>
      <c r="O3684" s="421"/>
      <c r="P3684" s="414"/>
      <c r="Q3684" s="413"/>
      <c r="R3684" s="413"/>
      <c r="S3684" s="413"/>
      <c r="T3684" s="413"/>
      <c r="U3684" s="412"/>
      <c r="V3684" s="412"/>
      <c r="W3684" s="413"/>
      <c r="X3684" s="413"/>
      <c r="Y3684" s="413"/>
      <c r="Z3684" s="412"/>
      <c r="AA3684" s="412"/>
      <c r="AB3684" s="422"/>
      <c r="AC3684" s="412"/>
      <c r="AD3684" s="412"/>
      <c r="AE3684" s="412"/>
      <c r="AF3684" s="412"/>
      <c r="AG3684" s="412"/>
      <c r="AH3684" s="412"/>
      <c r="AI3684" s="413"/>
    </row>
    <row r="3685" spans="1:35">
      <c r="A3685" s="413"/>
      <c r="B3685" s="413"/>
      <c r="C3685" s="426"/>
      <c r="D3685" s="413"/>
      <c r="E3685" s="423"/>
      <c r="F3685" s="412"/>
      <c r="G3685" s="419"/>
      <c r="H3685" s="419"/>
      <c r="I3685" s="413"/>
      <c r="J3685" s="420"/>
      <c r="K3685" s="413"/>
      <c r="L3685" s="413"/>
      <c r="M3685" s="413"/>
      <c r="N3685" s="421"/>
      <c r="O3685" s="421"/>
      <c r="P3685" s="414"/>
      <c r="Q3685" s="413"/>
      <c r="R3685" s="412"/>
      <c r="S3685" s="413"/>
      <c r="T3685" s="413"/>
      <c r="U3685" s="412"/>
      <c r="V3685" s="412"/>
      <c r="W3685" s="413"/>
      <c r="X3685" s="413"/>
      <c r="Y3685" s="413"/>
      <c r="Z3685" s="412"/>
      <c r="AA3685" s="412"/>
      <c r="AB3685" s="422"/>
      <c r="AC3685" s="412"/>
      <c r="AD3685" s="412"/>
      <c r="AE3685" s="412"/>
      <c r="AF3685" s="412"/>
      <c r="AG3685" s="412"/>
      <c r="AH3685" s="412"/>
      <c r="AI3685" s="413"/>
    </row>
    <row r="3686" spans="1:35">
      <c r="A3686" s="197"/>
      <c r="B3686" s="197"/>
      <c r="C3686" s="204"/>
      <c r="D3686" s="197"/>
      <c r="E3686" s="203"/>
      <c r="F3686" s="197"/>
      <c r="G3686" s="199"/>
      <c r="H3686" s="199"/>
      <c r="I3686" s="197"/>
      <c r="J3686" s="200"/>
      <c r="K3686" s="197"/>
      <c r="L3686" s="197"/>
      <c r="M3686" s="197"/>
      <c r="N3686" s="201"/>
      <c r="O3686" s="201"/>
      <c r="P3686" s="198"/>
      <c r="Q3686" s="197"/>
      <c r="R3686" s="197"/>
      <c r="S3686" s="197"/>
      <c r="T3686" s="197"/>
      <c r="U3686" s="196"/>
      <c r="V3686" s="196"/>
      <c r="W3686" s="197"/>
      <c r="X3686" s="197"/>
      <c r="Y3686" s="197"/>
      <c r="Z3686" s="197"/>
      <c r="AA3686" s="197"/>
      <c r="AB3686" s="202"/>
      <c r="AC3686" s="197"/>
      <c r="AD3686" s="205"/>
      <c r="AE3686" s="197"/>
      <c r="AF3686" s="196"/>
      <c r="AG3686" s="196"/>
      <c r="AH3686" s="197"/>
      <c r="AI3686" s="197"/>
    </row>
    <row r="3687" spans="1:35">
      <c r="A3687" s="197"/>
      <c r="B3687" s="197"/>
      <c r="C3687" s="204"/>
      <c r="D3687" s="197"/>
      <c r="E3687" s="197"/>
      <c r="F3687" s="197"/>
      <c r="G3687" s="199"/>
      <c r="H3687" s="199"/>
      <c r="I3687" s="197"/>
      <c r="J3687" s="200"/>
      <c r="K3687" s="197"/>
      <c r="L3687" s="197"/>
      <c r="M3687" s="197"/>
      <c r="N3687" s="201"/>
      <c r="O3687" s="201"/>
      <c r="P3687" s="198"/>
      <c r="Q3687" s="197"/>
      <c r="R3687" s="197"/>
      <c r="S3687" s="197"/>
      <c r="T3687" s="197"/>
      <c r="U3687" s="196"/>
      <c r="V3687" s="196"/>
      <c r="W3687" s="197"/>
      <c r="X3687" s="197"/>
      <c r="Y3687" s="197"/>
      <c r="Z3687" s="196"/>
      <c r="AA3687" s="196"/>
      <c r="AB3687" s="202"/>
      <c r="AC3687" s="196"/>
      <c r="AD3687" s="196"/>
      <c r="AE3687" s="196"/>
      <c r="AF3687" s="196"/>
      <c r="AG3687" s="196"/>
      <c r="AH3687" s="196"/>
      <c r="AI3687" s="197"/>
    </row>
    <row r="3688" spans="1:35">
      <c r="A3688" s="197"/>
      <c r="B3688" s="197"/>
      <c r="C3688" s="204"/>
      <c r="D3688" s="197"/>
      <c r="E3688" s="197"/>
      <c r="F3688" s="197"/>
      <c r="G3688" s="199"/>
      <c r="H3688" s="199"/>
      <c r="I3688" s="197"/>
      <c r="J3688" s="200"/>
      <c r="K3688" s="197"/>
      <c r="L3688" s="197"/>
      <c r="M3688" s="197"/>
      <c r="N3688" s="201"/>
      <c r="O3688" s="201"/>
      <c r="P3688" s="198"/>
      <c r="Q3688" s="197"/>
      <c r="R3688" s="196"/>
      <c r="S3688" s="197"/>
      <c r="T3688" s="197"/>
      <c r="U3688" s="196"/>
      <c r="V3688" s="196"/>
      <c r="W3688" s="197"/>
      <c r="X3688" s="197"/>
      <c r="Y3688" s="197"/>
      <c r="Z3688" s="196"/>
      <c r="AA3688" s="196"/>
      <c r="AB3688" s="202"/>
      <c r="AC3688" s="196"/>
      <c r="AD3688" s="196"/>
      <c r="AE3688" s="196"/>
      <c r="AF3688" s="196"/>
      <c r="AG3688" s="196"/>
      <c r="AH3688" s="196"/>
      <c r="AI3688" s="197"/>
    </row>
    <row r="3689" spans="1:35">
      <c r="A3689" s="197"/>
      <c r="B3689" s="197"/>
      <c r="C3689" s="204"/>
      <c r="D3689" s="197"/>
      <c r="E3689" s="197"/>
      <c r="F3689" s="197"/>
      <c r="G3689" s="199"/>
      <c r="H3689" s="199"/>
      <c r="I3689" s="197"/>
      <c r="J3689" s="200"/>
      <c r="K3689" s="197"/>
      <c r="L3689" s="197"/>
      <c r="M3689" s="197"/>
      <c r="N3689" s="201"/>
      <c r="O3689" s="201"/>
      <c r="P3689" s="198"/>
      <c r="Q3689" s="197"/>
      <c r="R3689" s="197"/>
      <c r="S3689" s="197"/>
      <c r="T3689" s="197"/>
      <c r="U3689" s="196"/>
      <c r="V3689" s="196"/>
      <c r="W3689" s="197"/>
      <c r="X3689" s="197"/>
      <c r="Y3689" s="197"/>
      <c r="Z3689" s="196"/>
      <c r="AA3689" s="196"/>
      <c r="AB3689" s="202"/>
      <c r="AC3689" s="196"/>
      <c r="AD3689" s="196"/>
      <c r="AE3689" s="196"/>
      <c r="AF3689" s="196"/>
      <c r="AG3689" s="196"/>
      <c r="AH3689" s="196"/>
      <c r="AI3689" s="197"/>
    </row>
    <row r="3690" spans="1:35">
      <c r="A3690" s="197"/>
      <c r="B3690" s="197"/>
      <c r="C3690" s="204"/>
      <c r="D3690" s="197"/>
      <c r="E3690" s="197"/>
      <c r="F3690" s="197"/>
      <c r="G3690" s="199"/>
      <c r="H3690" s="199"/>
      <c r="I3690" s="197"/>
      <c r="J3690" s="200"/>
      <c r="K3690" s="197"/>
      <c r="L3690" s="197"/>
      <c r="M3690" s="197"/>
      <c r="N3690" s="201"/>
      <c r="O3690" s="201"/>
      <c r="P3690" s="198"/>
      <c r="Q3690" s="197"/>
      <c r="R3690" s="196"/>
      <c r="S3690" s="197"/>
      <c r="T3690" s="197"/>
      <c r="U3690" s="196"/>
      <c r="V3690" s="196"/>
      <c r="W3690" s="197"/>
      <c r="X3690" s="197"/>
      <c r="Y3690" s="197"/>
      <c r="Z3690" s="196"/>
      <c r="AA3690" s="196"/>
      <c r="AB3690" s="202"/>
      <c r="AC3690" s="196"/>
      <c r="AD3690" s="196"/>
      <c r="AE3690" s="196"/>
      <c r="AF3690" s="196"/>
      <c r="AG3690" s="196"/>
      <c r="AH3690" s="196"/>
      <c r="AI3690" s="197"/>
    </row>
    <row r="3691" spans="1:35">
      <c r="A3691" s="197"/>
      <c r="B3691" s="197"/>
      <c r="C3691" s="204"/>
      <c r="D3691" s="197"/>
      <c r="E3691" s="197"/>
      <c r="F3691" s="197"/>
      <c r="G3691" s="199"/>
      <c r="H3691" s="199"/>
      <c r="I3691" s="197"/>
      <c r="J3691" s="200"/>
      <c r="K3691" s="197"/>
      <c r="L3691" s="197"/>
      <c r="M3691" s="197"/>
      <c r="N3691" s="201"/>
      <c r="O3691" s="201"/>
      <c r="P3691" s="198"/>
      <c r="Q3691" s="197"/>
      <c r="R3691" s="197"/>
      <c r="S3691" s="197"/>
      <c r="T3691" s="197"/>
      <c r="U3691" s="196"/>
      <c r="V3691" s="196"/>
      <c r="W3691" s="197"/>
      <c r="X3691" s="197"/>
      <c r="Y3691" s="197"/>
      <c r="Z3691" s="196"/>
      <c r="AA3691" s="196"/>
      <c r="AB3691" s="202"/>
      <c r="AC3691" s="196"/>
      <c r="AD3691" s="196"/>
      <c r="AE3691" s="196"/>
      <c r="AF3691" s="196"/>
      <c r="AG3691" s="196"/>
      <c r="AH3691" s="196"/>
      <c r="AI3691" s="197"/>
    </row>
    <row r="3692" spans="1:35">
      <c r="A3692" s="197"/>
      <c r="B3692" s="197"/>
      <c r="C3692" s="204"/>
      <c r="D3692" s="197"/>
      <c r="E3692" s="197"/>
      <c r="F3692" s="197"/>
      <c r="G3692" s="199"/>
      <c r="H3692" s="199"/>
      <c r="I3692" s="197"/>
      <c r="J3692" s="200"/>
      <c r="K3692" s="197"/>
      <c r="L3692" s="197"/>
      <c r="M3692" s="197"/>
      <c r="N3692" s="201"/>
      <c r="O3692" s="201"/>
      <c r="P3692" s="198"/>
      <c r="Q3692" s="197"/>
      <c r="R3692" s="196"/>
      <c r="S3692" s="197"/>
      <c r="T3692" s="197"/>
      <c r="U3692" s="196"/>
      <c r="V3692" s="196"/>
      <c r="W3692" s="197"/>
      <c r="X3692" s="197"/>
      <c r="Y3692" s="197"/>
      <c r="Z3692" s="196"/>
      <c r="AA3692" s="196"/>
      <c r="AB3692" s="202"/>
      <c r="AC3692" s="196"/>
      <c r="AD3692" s="196"/>
      <c r="AE3692" s="196"/>
      <c r="AF3692" s="196"/>
      <c r="AG3692" s="196"/>
      <c r="AH3692" s="196"/>
      <c r="AI3692" s="197"/>
    </row>
    <row r="3693" spans="1:35">
      <c r="A3693" s="197"/>
      <c r="B3693" s="197"/>
      <c r="C3693" s="204"/>
      <c r="D3693" s="197"/>
      <c r="E3693" s="197"/>
      <c r="F3693" s="197"/>
      <c r="G3693" s="199"/>
      <c r="H3693" s="199"/>
      <c r="I3693" s="197"/>
      <c r="J3693" s="200"/>
      <c r="K3693" s="197"/>
      <c r="L3693" s="197"/>
      <c r="M3693" s="197"/>
      <c r="N3693" s="201"/>
      <c r="O3693" s="201"/>
      <c r="P3693" s="198"/>
      <c r="Q3693" s="197"/>
      <c r="R3693" s="197"/>
      <c r="S3693" s="197"/>
      <c r="T3693" s="197"/>
      <c r="U3693" s="196"/>
      <c r="V3693" s="196"/>
      <c r="W3693" s="197"/>
      <c r="X3693" s="197"/>
      <c r="Y3693" s="197"/>
      <c r="Z3693" s="196"/>
      <c r="AA3693" s="196"/>
      <c r="AB3693" s="202"/>
      <c r="AC3693" s="196"/>
      <c r="AD3693" s="196"/>
      <c r="AE3693" s="196"/>
      <c r="AF3693" s="196"/>
      <c r="AG3693" s="196"/>
      <c r="AH3693" s="196"/>
      <c r="AI3693" s="197"/>
    </row>
    <row r="3694" spans="1:35">
      <c r="A3694" s="197"/>
      <c r="B3694" s="197"/>
      <c r="C3694" s="204"/>
      <c r="D3694" s="197"/>
      <c r="E3694" s="197"/>
      <c r="F3694" s="197"/>
      <c r="G3694" s="199"/>
      <c r="H3694" s="199"/>
      <c r="I3694" s="197"/>
      <c r="J3694" s="200"/>
      <c r="K3694" s="197"/>
      <c r="L3694" s="197"/>
      <c r="M3694" s="197"/>
      <c r="N3694" s="201"/>
      <c r="O3694" s="201"/>
      <c r="P3694" s="198"/>
      <c r="Q3694" s="197"/>
      <c r="R3694" s="196"/>
      <c r="S3694" s="197"/>
      <c r="T3694" s="197"/>
      <c r="U3694" s="196"/>
      <c r="V3694" s="196"/>
      <c r="W3694" s="197"/>
      <c r="X3694" s="197"/>
      <c r="Y3694" s="197"/>
      <c r="Z3694" s="196"/>
      <c r="AA3694" s="196"/>
      <c r="AB3694" s="202"/>
      <c r="AC3694" s="196"/>
      <c r="AD3694" s="196"/>
      <c r="AE3694" s="196"/>
      <c r="AF3694" s="196"/>
      <c r="AG3694" s="196"/>
      <c r="AH3694" s="196"/>
      <c r="AI3694" s="197"/>
    </row>
    <row r="3695" spans="1:35">
      <c r="A3695" s="197"/>
      <c r="B3695" s="197"/>
      <c r="C3695" s="204"/>
      <c r="D3695" s="197"/>
      <c r="E3695" s="197"/>
      <c r="F3695" s="197"/>
      <c r="G3695" s="199"/>
      <c r="H3695" s="199"/>
      <c r="I3695" s="197"/>
      <c r="J3695" s="200"/>
      <c r="K3695" s="197"/>
      <c r="L3695" s="197"/>
      <c r="M3695" s="197"/>
      <c r="N3695" s="201"/>
      <c r="O3695" s="201"/>
      <c r="P3695" s="198"/>
      <c r="Q3695" s="197"/>
      <c r="R3695" s="197"/>
      <c r="S3695" s="197"/>
      <c r="T3695" s="197"/>
      <c r="U3695" s="196"/>
      <c r="V3695" s="196"/>
      <c r="W3695" s="197"/>
      <c r="X3695" s="197"/>
      <c r="Y3695" s="197"/>
      <c r="Z3695" s="196"/>
      <c r="AA3695" s="196"/>
      <c r="AB3695" s="202"/>
      <c r="AC3695" s="196"/>
      <c r="AD3695" s="196"/>
      <c r="AE3695" s="196"/>
      <c r="AF3695" s="196"/>
      <c r="AG3695" s="196"/>
      <c r="AH3695" s="196"/>
      <c r="AI3695" s="197"/>
    </row>
    <row r="3696" spans="1:35">
      <c r="A3696" s="197"/>
      <c r="B3696" s="197"/>
      <c r="C3696" s="204"/>
      <c r="D3696" s="197"/>
      <c r="E3696" s="197"/>
      <c r="F3696" s="197"/>
      <c r="G3696" s="199"/>
      <c r="H3696" s="199"/>
      <c r="I3696" s="197"/>
      <c r="J3696" s="200"/>
      <c r="K3696" s="197"/>
      <c r="L3696" s="197"/>
      <c r="M3696" s="197"/>
      <c r="N3696" s="201"/>
      <c r="O3696" s="201"/>
      <c r="P3696" s="198"/>
      <c r="Q3696" s="197"/>
      <c r="R3696" s="197"/>
      <c r="S3696" s="197"/>
      <c r="T3696" s="197"/>
      <c r="U3696" s="196"/>
      <c r="V3696" s="196"/>
      <c r="W3696" s="197"/>
      <c r="X3696" s="197"/>
      <c r="Y3696" s="197"/>
      <c r="Z3696" s="196"/>
      <c r="AA3696" s="196"/>
      <c r="AB3696" s="202"/>
      <c r="AC3696" s="196"/>
      <c r="AD3696" s="196"/>
      <c r="AE3696" s="196"/>
      <c r="AF3696" s="196"/>
      <c r="AG3696" s="196"/>
      <c r="AH3696" s="196"/>
      <c r="AI3696" s="197"/>
    </row>
    <row r="3697" spans="1:35">
      <c r="A3697" s="197"/>
      <c r="B3697" s="197"/>
      <c r="C3697" s="204"/>
      <c r="D3697" s="197"/>
      <c r="E3697" s="197"/>
      <c r="F3697" s="197"/>
      <c r="G3697" s="199"/>
      <c r="H3697" s="199"/>
      <c r="I3697" s="197"/>
      <c r="J3697" s="200"/>
      <c r="K3697" s="197"/>
      <c r="L3697" s="197"/>
      <c r="M3697" s="197"/>
      <c r="N3697" s="201"/>
      <c r="O3697" s="201"/>
      <c r="P3697" s="198"/>
      <c r="Q3697" s="197"/>
      <c r="R3697" s="197"/>
      <c r="S3697" s="197"/>
      <c r="T3697" s="197"/>
      <c r="U3697" s="196"/>
      <c r="V3697" s="196"/>
      <c r="W3697" s="197"/>
      <c r="X3697" s="197"/>
      <c r="Y3697" s="197"/>
      <c r="Z3697" s="196"/>
      <c r="AA3697" s="196"/>
      <c r="AB3697" s="202"/>
      <c r="AC3697" s="196"/>
      <c r="AD3697" s="196"/>
      <c r="AE3697" s="196"/>
      <c r="AF3697" s="196"/>
      <c r="AG3697" s="196"/>
      <c r="AH3697" s="196"/>
      <c r="AI3697" s="197"/>
    </row>
    <row r="3698" spans="1:35">
      <c r="A3698" s="197"/>
      <c r="B3698" s="197"/>
      <c r="C3698" s="204"/>
      <c r="D3698" s="197"/>
      <c r="E3698" s="197"/>
      <c r="F3698" s="197"/>
      <c r="G3698" s="199"/>
      <c r="H3698" s="199"/>
      <c r="I3698" s="197"/>
      <c r="J3698" s="200"/>
      <c r="K3698" s="197"/>
      <c r="L3698" s="197"/>
      <c r="M3698" s="197"/>
      <c r="N3698" s="201"/>
      <c r="O3698" s="201"/>
      <c r="P3698" s="198"/>
      <c r="Q3698" s="197"/>
      <c r="R3698" s="197"/>
      <c r="S3698" s="197"/>
      <c r="T3698" s="197"/>
      <c r="U3698" s="196"/>
      <c r="V3698" s="196"/>
      <c r="W3698" s="197"/>
      <c r="X3698" s="197"/>
      <c r="Y3698" s="197"/>
      <c r="Z3698" s="197"/>
      <c r="AA3698" s="197"/>
      <c r="AB3698" s="202"/>
      <c r="AC3698" s="197"/>
      <c r="AD3698" s="205"/>
      <c r="AE3698" s="197"/>
      <c r="AF3698" s="196"/>
      <c r="AG3698" s="196"/>
      <c r="AH3698" s="197"/>
      <c r="AI3698" s="197"/>
    </row>
    <row r="3699" spans="1:35">
      <c r="A3699" s="197"/>
      <c r="B3699" s="197"/>
      <c r="C3699" s="204"/>
      <c r="D3699" s="197"/>
      <c r="E3699" s="203"/>
      <c r="F3699" s="197"/>
      <c r="G3699" s="199"/>
      <c r="H3699" s="199"/>
      <c r="I3699" s="197"/>
      <c r="J3699" s="200"/>
      <c r="K3699" s="197"/>
      <c r="L3699" s="197"/>
      <c r="M3699" s="197"/>
      <c r="N3699" s="201"/>
      <c r="O3699" s="201"/>
      <c r="P3699" s="198"/>
      <c r="Q3699" s="197"/>
      <c r="R3699" s="197"/>
      <c r="S3699" s="197"/>
      <c r="T3699" s="197"/>
      <c r="U3699" s="196"/>
      <c r="V3699" s="196"/>
      <c r="W3699" s="197"/>
      <c r="X3699" s="197"/>
      <c r="Y3699" s="197"/>
      <c r="Z3699" s="196"/>
      <c r="AA3699" s="196"/>
      <c r="AB3699" s="202"/>
      <c r="AC3699" s="196"/>
      <c r="AD3699" s="196"/>
      <c r="AE3699" s="196"/>
      <c r="AF3699" s="196"/>
      <c r="AG3699" s="196"/>
      <c r="AH3699" s="196"/>
      <c r="AI3699" s="197"/>
    </row>
    <row r="3700" spans="1:35">
      <c r="A3700" s="197"/>
      <c r="B3700" s="197"/>
      <c r="C3700" s="204"/>
      <c r="D3700" s="197"/>
      <c r="E3700" s="203"/>
      <c r="F3700" s="197"/>
      <c r="G3700" s="199"/>
      <c r="H3700" s="199"/>
      <c r="I3700" s="197"/>
      <c r="J3700" s="200"/>
      <c r="K3700" s="197"/>
      <c r="L3700" s="197"/>
      <c r="M3700" s="197"/>
      <c r="N3700" s="201"/>
      <c r="O3700" s="201"/>
      <c r="P3700" s="198"/>
      <c r="Q3700" s="197"/>
      <c r="R3700" s="196"/>
      <c r="S3700" s="197"/>
      <c r="T3700" s="197"/>
      <c r="U3700" s="196"/>
      <c r="V3700" s="196"/>
      <c r="W3700" s="197"/>
      <c r="X3700" s="197"/>
      <c r="Y3700" s="197"/>
      <c r="Z3700" s="196"/>
      <c r="AA3700" s="196"/>
      <c r="AB3700" s="202"/>
      <c r="AC3700" s="196"/>
      <c r="AD3700" s="196"/>
      <c r="AE3700" s="196"/>
      <c r="AF3700" s="196"/>
      <c r="AG3700" s="196"/>
      <c r="AH3700" s="196"/>
      <c r="AI3700" s="197"/>
    </row>
    <row r="3701" spans="1:35">
      <c r="A3701" s="197"/>
      <c r="B3701" s="197"/>
      <c r="C3701" s="204"/>
      <c r="D3701" s="197"/>
      <c r="E3701" s="203"/>
      <c r="F3701" s="197"/>
      <c r="G3701" s="199"/>
      <c r="H3701" s="199"/>
      <c r="I3701" s="197"/>
      <c r="J3701" s="200"/>
      <c r="K3701" s="197"/>
      <c r="L3701" s="197"/>
      <c r="M3701" s="197"/>
      <c r="N3701" s="201"/>
      <c r="O3701" s="201"/>
      <c r="P3701" s="198"/>
      <c r="Q3701" s="197"/>
      <c r="R3701" s="197"/>
      <c r="S3701" s="197"/>
      <c r="T3701" s="197"/>
      <c r="U3701" s="196"/>
      <c r="V3701" s="196"/>
      <c r="W3701" s="197"/>
      <c r="X3701" s="197"/>
      <c r="Y3701" s="197"/>
      <c r="Z3701" s="196"/>
      <c r="AA3701" s="196"/>
      <c r="AB3701" s="202"/>
      <c r="AC3701" s="196"/>
      <c r="AD3701" s="196"/>
      <c r="AE3701" s="196"/>
      <c r="AF3701" s="196"/>
      <c r="AG3701" s="196"/>
      <c r="AH3701" s="196"/>
      <c r="AI3701" s="197"/>
    </row>
    <row r="3702" spans="1:35">
      <c r="A3702" s="197"/>
      <c r="B3702" s="197"/>
      <c r="C3702" s="204"/>
      <c r="D3702" s="197"/>
      <c r="E3702" s="203"/>
      <c r="F3702" s="197"/>
      <c r="G3702" s="199"/>
      <c r="H3702" s="199"/>
      <c r="I3702" s="197"/>
      <c r="J3702" s="200"/>
      <c r="K3702" s="197"/>
      <c r="L3702" s="197"/>
      <c r="M3702" s="197"/>
      <c r="N3702" s="201"/>
      <c r="O3702" s="201"/>
      <c r="P3702" s="198"/>
      <c r="Q3702" s="197"/>
      <c r="R3702" s="197"/>
      <c r="S3702" s="197"/>
      <c r="T3702" s="197"/>
      <c r="U3702" s="196"/>
      <c r="V3702" s="196"/>
      <c r="W3702" s="197"/>
      <c r="X3702" s="197"/>
      <c r="Y3702" s="197"/>
      <c r="Z3702" s="196"/>
      <c r="AA3702" s="196"/>
      <c r="AB3702" s="202"/>
      <c r="AC3702" s="196"/>
      <c r="AD3702" s="196"/>
      <c r="AE3702" s="196"/>
      <c r="AF3702" s="196"/>
      <c r="AG3702" s="196"/>
      <c r="AH3702" s="196"/>
      <c r="AI3702" s="197"/>
    </row>
    <row r="3703" spans="1:35">
      <c r="A3703" s="197"/>
      <c r="B3703" s="197"/>
      <c r="C3703" s="204"/>
      <c r="D3703" s="197"/>
      <c r="E3703" s="203"/>
      <c r="F3703" s="197"/>
      <c r="G3703" s="199"/>
      <c r="H3703" s="199"/>
      <c r="I3703" s="197"/>
      <c r="J3703" s="200"/>
      <c r="K3703" s="197"/>
      <c r="L3703" s="197"/>
      <c r="M3703" s="197"/>
      <c r="N3703" s="201"/>
      <c r="O3703" s="201"/>
      <c r="P3703" s="198"/>
      <c r="Q3703" s="197"/>
      <c r="R3703" s="197"/>
      <c r="S3703" s="197"/>
      <c r="T3703" s="197"/>
      <c r="U3703" s="196"/>
      <c r="V3703" s="196"/>
      <c r="W3703" s="197"/>
      <c r="X3703" s="197"/>
      <c r="Y3703" s="197"/>
      <c r="Z3703" s="197"/>
      <c r="AA3703" s="197"/>
      <c r="AB3703" s="202"/>
      <c r="AC3703" s="197"/>
      <c r="AD3703" s="205"/>
      <c r="AE3703" s="197"/>
      <c r="AF3703" s="196"/>
      <c r="AG3703" s="196"/>
      <c r="AH3703" s="197"/>
      <c r="AI3703" s="197"/>
    </row>
    <row r="3704" spans="1:35">
      <c r="A3704" s="197"/>
      <c r="B3704" s="197"/>
      <c r="C3704" s="204"/>
      <c r="D3704" s="197"/>
      <c r="E3704" s="203"/>
      <c r="F3704" s="197"/>
      <c r="G3704" s="199"/>
      <c r="H3704" s="199"/>
      <c r="I3704" s="197"/>
      <c r="J3704" s="200"/>
      <c r="K3704" s="197"/>
      <c r="L3704" s="197"/>
      <c r="M3704" s="197"/>
      <c r="N3704" s="201"/>
      <c r="O3704" s="201"/>
      <c r="P3704" s="198"/>
      <c r="Q3704" s="197"/>
      <c r="R3704" s="197"/>
      <c r="S3704" s="197"/>
      <c r="T3704" s="197"/>
      <c r="U3704" s="196"/>
      <c r="V3704" s="196"/>
      <c r="W3704" s="197"/>
      <c r="X3704" s="197"/>
      <c r="Y3704" s="197"/>
      <c r="Z3704" s="196"/>
      <c r="AA3704" s="196"/>
      <c r="AB3704" s="202"/>
      <c r="AC3704" s="196"/>
      <c r="AD3704" s="196"/>
      <c r="AE3704" s="196"/>
      <c r="AF3704" s="196"/>
      <c r="AG3704" s="196"/>
      <c r="AH3704" s="196"/>
      <c r="AI3704" s="197"/>
    </row>
    <row r="3705" spans="1:35">
      <c r="A3705" s="197"/>
      <c r="B3705" s="197"/>
      <c r="C3705" s="204"/>
      <c r="D3705" s="197"/>
      <c r="E3705" s="203"/>
      <c r="F3705" s="197"/>
      <c r="G3705" s="199"/>
      <c r="H3705" s="199"/>
      <c r="I3705" s="197"/>
      <c r="J3705" s="200"/>
      <c r="K3705" s="197"/>
      <c r="L3705" s="197"/>
      <c r="M3705" s="197"/>
      <c r="N3705" s="201"/>
      <c r="O3705" s="201"/>
      <c r="P3705" s="198"/>
      <c r="Q3705" s="197"/>
      <c r="R3705" s="196"/>
      <c r="S3705" s="197"/>
      <c r="T3705" s="197"/>
      <c r="U3705" s="196"/>
      <c r="V3705" s="196"/>
      <c r="W3705" s="197"/>
      <c r="X3705" s="197"/>
      <c r="Y3705" s="197"/>
      <c r="Z3705" s="196"/>
      <c r="AA3705" s="196"/>
      <c r="AB3705" s="202"/>
      <c r="AC3705" s="196"/>
      <c r="AD3705" s="196"/>
      <c r="AE3705" s="196"/>
      <c r="AF3705" s="196"/>
      <c r="AG3705" s="196"/>
      <c r="AH3705" s="196"/>
      <c r="AI3705" s="197"/>
    </row>
    <row r="3706" spans="1:35">
      <c r="A3706" s="197"/>
      <c r="B3706" s="197"/>
      <c r="C3706" s="204"/>
      <c r="D3706" s="197"/>
      <c r="E3706" s="203"/>
      <c r="F3706" s="197"/>
      <c r="G3706" s="199"/>
      <c r="H3706" s="199"/>
      <c r="I3706" s="197"/>
      <c r="J3706" s="200"/>
      <c r="K3706" s="197"/>
      <c r="L3706" s="197"/>
      <c r="M3706" s="197"/>
      <c r="N3706" s="201"/>
      <c r="O3706" s="201"/>
      <c r="P3706" s="198"/>
      <c r="Q3706" s="197"/>
      <c r="R3706" s="197"/>
      <c r="S3706" s="197"/>
      <c r="T3706" s="197"/>
      <c r="U3706" s="196"/>
      <c r="V3706" s="196"/>
      <c r="W3706" s="197"/>
      <c r="X3706" s="197"/>
      <c r="Y3706" s="197"/>
      <c r="Z3706" s="196"/>
      <c r="AA3706" s="196"/>
      <c r="AB3706" s="202"/>
      <c r="AC3706" s="196"/>
      <c r="AD3706" s="196"/>
      <c r="AE3706" s="196"/>
      <c r="AF3706" s="196"/>
      <c r="AG3706" s="196"/>
      <c r="AH3706" s="196"/>
      <c r="AI3706" s="197"/>
    </row>
    <row r="3707" spans="1:35">
      <c r="A3707" s="197"/>
      <c r="B3707" s="197"/>
      <c r="C3707" s="204"/>
      <c r="D3707" s="197"/>
      <c r="E3707" s="203"/>
      <c r="F3707" s="197"/>
      <c r="G3707" s="199"/>
      <c r="H3707" s="199"/>
      <c r="I3707" s="197"/>
      <c r="J3707" s="200"/>
      <c r="K3707" s="197"/>
      <c r="L3707" s="197"/>
      <c r="M3707" s="197"/>
      <c r="N3707" s="201"/>
      <c r="O3707" s="201"/>
      <c r="P3707" s="198"/>
      <c r="Q3707" s="197"/>
      <c r="R3707" s="196"/>
      <c r="S3707" s="197"/>
      <c r="T3707" s="197"/>
      <c r="U3707" s="196"/>
      <c r="V3707" s="196"/>
      <c r="W3707" s="197"/>
      <c r="X3707" s="197"/>
      <c r="Y3707" s="197"/>
      <c r="Z3707" s="196"/>
      <c r="AA3707" s="196"/>
      <c r="AB3707" s="202"/>
      <c r="AC3707" s="196"/>
      <c r="AD3707" s="196"/>
      <c r="AE3707" s="196"/>
      <c r="AF3707" s="196"/>
      <c r="AG3707" s="196"/>
      <c r="AH3707" s="196"/>
      <c r="AI3707" s="197"/>
    </row>
    <row r="3708" spans="1:35">
      <c r="A3708" s="197"/>
      <c r="B3708" s="197"/>
      <c r="C3708" s="204"/>
      <c r="D3708" s="197"/>
      <c r="E3708" s="203"/>
      <c r="F3708" s="197"/>
      <c r="G3708" s="199"/>
      <c r="H3708" s="199"/>
      <c r="I3708" s="197"/>
      <c r="J3708" s="200"/>
      <c r="K3708" s="197"/>
      <c r="L3708" s="197"/>
      <c r="M3708" s="197"/>
      <c r="N3708" s="201"/>
      <c r="O3708" s="201"/>
      <c r="P3708" s="198"/>
      <c r="Q3708" s="197"/>
      <c r="R3708" s="197"/>
      <c r="S3708" s="197"/>
      <c r="T3708" s="197"/>
      <c r="U3708" s="196"/>
      <c r="V3708" s="196"/>
      <c r="W3708" s="197"/>
      <c r="X3708" s="197"/>
      <c r="Y3708" s="197"/>
      <c r="Z3708" s="196"/>
      <c r="AA3708" s="196"/>
      <c r="AB3708" s="202"/>
      <c r="AC3708" s="196"/>
      <c r="AD3708" s="196"/>
      <c r="AE3708" s="196"/>
      <c r="AF3708" s="196"/>
      <c r="AG3708" s="196"/>
      <c r="AH3708" s="196"/>
      <c r="AI3708" s="197"/>
    </row>
    <row r="3709" spans="1:35">
      <c r="A3709" s="197"/>
      <c r="B3709" s="197"/>
      <c r="C3709" s="204"/>
      <c r="D3709" s="197"/>
      <c r="E3709" s="203"/>
      <c r="F3709" s="197"/>
      <c r="G3709" s="199"/>
      <c r="H3709" s="199"/>
      <c r="I3709" s="197"/>
      <c r="J3709" s="200"/>
      <c r="K3709" s="197"/>
      <c r="L3709" s="197"/>
      <c r="M3709" s="197"/>
      <c r="N3709" s="201"/>
      <c r="O3709" s="201"/>
      <c r="P3709" s="198"/>
      <c r="Q3709" s="197"/>
      <c r="R3709" s="197"/>
      <c r="S3709" s="197"/>
      <c r="T3709" s="197"/>
      <c r="U3709" s="196"/>
      <c r="V3709" s="196"/>
      <c r="W3709" s="197"/>
      <c r="X3709" s="197"/>
      <c r="Y3709" s="197"/>
      <c r="Z3709" s="197"/>
      <c r="AA3709" s="197"/>
      <c r="AB3709" s="202"/>
      <c r="AC3709" s="197"/>
      <c r="AD3709" s="205"/>
      <c r="AE3709" s="197"/>
      <c r="AF3709" s="196"/>
      <c r="AG3709" s="196"/>
      <c r="AH3709" s="197"/>
      <c r="AI3709" s="197"/>
    </row>
    <row r="3710" spans="1:35">
      <c r="A3710" s="197"/>
      <c r="B3710" s="197"/>
      <c r="C3710" s="204"/>
      <c r="D3710" s="197"/>
      <c r="E3710" s="203"/>
      <c r="F3710" s="197"/>
      <c r="G3710" s="199"/>
      <c r="H3710" s="199"/>
      <c r="I3710" s="197"/>
      <c r="J3710" s="200"/>
      <c r="K3710" s="197"/>
      <c r="L3710" s="197"/>
      <c r="M3710" s="197"/>
      <c r="N3710" s="201"/>
      <c r="O3710" s="201"/>
      <c r="P3710" s="198"/>
      <c r="Q3710" s="197"/>
      <c r="R3710" s="196"/>
      <c r="S3710" s="197"/>
      <c r="T3710" s="197"/>
      <c r="U3710" s="196"/>
      <c r="V3710" s="196"/>
      <c r="W3710" s="197"/>
      <c r="X3710" s="197"/>
      <c r="Y3710" s="197"/>
      <c r="Z3710" s="196"/>
      <c r="AA3710" s="196"/>
      <c r="AB3710" s="202"/>
      <c r="AC3710" s="196"/>
      <c r="AD3710" s="196"/>
      <c r="AE3710" s="196"/>
      <c r="AF3710" s="196"/>
      <c r="AG3710" s="196"/>
      <c r="AH3710" s="196"/>
      <c r="AI3710" s="197"/>
    </row>
    <row r="3711" spans="1:35">
      <c r="A3711" s="197"/>
      <c r="B3711" s="197"/>
      <c r="C3711" s="204"/>
      <c r="D3711" s="197"/>
      <c r="E3711" s="197"/>
      <c r="F3711" s="197"/>
      <c r="G3711" s="199"/>
      <c r="H3711" s="199"/>
      <c r="I3711" s="197"/>
      <c r="J3711" s="200"/>
      <c r="K3711" s="197"/>
      <c r="L3711" s="197"/>
      <c r="M3711" s="197"/>
      <c r="N3711" s="201"/>
      <c r="O3711" s="201"/>
      <c r="P3711" s="198"/>
      <c r="Q3711" s="197"/>
      <c r="R3711" s="197"/>
      <c r="S3711" s="197"/>
      <c r="T3711" s="197"/>
      <c r="U3711" s="196"/>
      <c r="V3711" s="196"/>
      <c r="W3711" s="197"/>
      <c r="X3711" s="197"/>
      <c r="Y3711" s="197"/>
      <c r="Z3711" s="196"/>
      <c r="AA3711" s="196"/>
      <c r="AB3711" s="202"/>
      <c r="AC3711" s="196"/>
      <c r="AD3711" s="196"/>
      <c r="AE3711" s="196"/>
      <c r="AF3711" s="196"/>
      <c r="AG3711" s="196"/>
      <c r="AH3711" s="196"/>
      <c r="AI3711" s="197"/>
    </row>
    <row r="3712" spans="1:35">
      <c r="A3712" s="197"/>
      <c r="B3712" s="197"/>
      <c r="C3712" s="204"/>
      <c r="D3712" s="197"/>
      <c r="E3712" s="197"/>
      <c r="F3712" s="197"/>
      <c r="G3712" s="199"/>
      <c r="H3712" s="199"/>
      <c r="I3712" s="197"/>
      <c r="J3712" s="200"/>
      <c r="K3712" s="197"/>
      <c r="L3712" s="197"/>
      <c r="M3712" s="197"/>
      <c r="N3712" s="201"/>
      <c r="O3712" s="201"/>
      <c r="P3712" s="198"/>
      <c r="Q3712" s="197"/>
      <c r="R3712" s="197"/>
      <c r="S3712" s="197"/>
      <c r="T3712" s="197"/>
      <c r="U3712" s="196"/>
      <c r="V3712" s="196"/>
      <c r="W3712" s="197"/>
      <c r="X3712" s="197"/>
      <c r="Y3712" s="197"/>
      <c r="Z3712" s="196"/>
      <c r="AA3712" s="196"/>
      <c r="AB3712" s="202"/>
      <c r="AC3712" s="196"/>
      <c r="AD3712" s="196"/>
      <c r="AE3712" s="196"/>
      <c r="AF3712" s="196"/>
      <c r="AG3712" s="196"/>
      <c r="AH3712" s="196"/>
      <c r="AI3712" s="197"/>
    </row>
    <row r="3713" spans="1:35">
      <c r="A3713" s="197"/>
      <c r="B3713" s="197"/>
      <c r="C3713" s="204"/>
      <c r="D3713" s="197"/>
      <c r="E3713" s="197"/>
      <c r="F3713" s="197"/>
      <c r="G3713" s="199"/>
      <c r="H3713" s="199"/>
      <c r="I3713" s="197"/>
      <c r="J3713" s="200"/>
      <c r="K3713" s="197"/>
      <c r="L3713" s="197"/>
      <c r="M3713" s="197"/>
      <c r="N3713" s="201"/>
      <c r="O3713" s="201"/>
      <c r="P3713" s="198"/>
      <c r="Q3713" s="197"/>
      <c r="R3713" s="197"/>
      <c r="S3713" s="197"/>
      <c r="T3713" s="197"/>
      <c r="U3713" s="196"/>
      <c r="V3713" s="196"/>
      <c r="W3713" s="197"/>
      <c r="X3713" s="197"/>
      <c r="Y3713" s="197"/>
      <c r="Z3713" s="197"/>
      <c r="AA3713" s="197"/>
      <c r="AB3713" s="202"/>
      <c r="AC3713" s="197"/>
      <c r="AD3713" s="205"/>
      <c r="AE3713" s="197"/>
      <c r="AF3713" s="196"/>
      <c r="AG3713" s="196"/>
      <c r="AH3713" s="197"/>
      <c r="AI3713" s="197"/>
    </row>
    <row r="3714" spans="1:35">
      <c r="A3714" s="197"/>
      <c r="B3714" s="197"/>
      <c r="C3714" s="204"/>
      <c r="D3714" s="197"/>
      <c r="E3714" s="197"/>
      <c r="F3714" s="197"/>
      <c r="G3714" s="199"/>
      <c r="H3714" s="199"/>
      <c r="I3714" s="197"/>
      <c r="J3714" s="200"/>
      <c r="K3714" s="197"/>
      <c r="L3714" s="197"/>
      <c r="M3714" s="197"/>
      <c r="N3714" s="201"/>
      <c r="O3714" s="201"/>
      <c r="P3714" s="198"/>
      <c r="Q3714" s="197"/>
      <c r="R3714" s="197"/>
      <c r="S3714" s="197"/>
      <c r="T3714" s="197"/>
      <c r="U3714" s="196"/>
      <c r="V3714" s="196"/>
      <c r="W3714" s="197"/>
      <c r="X3714" s="197"/>
      <c r="Y3714" s="197"/>
      <c r="Z3714" s="196"/>
      <c r="AA3714" s="196"/>
      <c r="AB3714" s="202"/>
      <c r="AC3714" s="196"/>
      <c r="AD3714" s="196"/>
      <c r="AE3714" s="196"/>
      <c r="AF3714" s="196"/>
      <c r="AG3714" s="196"/>
      <c r="AH3714" s="196"/>
      <c r="AI3714" s="197"/>
    </row>
    <row r="3715" spans="1:35">
      <c r="A3715" s="197"/>
      <c r="B3715" s="197"/>
      <c r="C3715" s="204"/>
      <c r="D3715" s="197"/>
      <c r="E3715" s="197"/>
      <c r="F3715" s="197"/>
      <c r="G3715" s="199"/>
      <c r="H3715" s="199"/>
      <c r="I3715" s="197"/>
      <c r="J3715" s="200"/>
      <c r="K3715" s="197"/>
      <c r="L3715" s="197"/>
      <c r="M3715" s="197"/>
      <c r="N3715" s="201"/>
      <c r="O3715" s="201"/>
      <c r="P3715" s="198"/>
      <c r="Q3715" s="197"/>
      <c r="R3715" s="203"/>
      <c r="S3715" s="197"/>
      <c r="T3715" s="197"/>
      <c r="U3715" s="196"/>
      <c r="V3715" s="196"/>
      <c r="W3715" s="197"/>
      <c r="X3715" s="197"/>
      <c r="Y3715" s="197"/>
      <c r="Z3715" s="196"/>
      <c r="AA3715" s="196"/>
      <c r="AB3715" s="202"/>
      <c r="AC3715" s="196"/>
      <c r="AD3715" s="196"/>
      <c r="AE3715" s="196"/>
      <c r="AF3715" s="196"/>
      <c r="AG3715" s="196"/>
      <c r="AH3715" s="196"/>
      <c r="AI3715" s="197"/>
    </row>
    <row r="3716" spans="1:35">
      <c r="A3716" s="197"/>
      <c r="B3716" s="197"/>
      <c r="C3716" s="204"/>
      <c r="D3716" s="197"/>
      <c r="E3716" s="197"/>
      <c r="F3716" s="197"/>
      <c r="G3716" s="199"/>
      <c r="H3716" s="199"/>
      <c r="I3716" s="197"/>
      <c r="J3716" s="200"/>
      <c r="K3716" s="197"/>
      <c r="L3716" s="197"/>
      <c r="M3716" s="197"/>
      <c r="N3716" s="201"/>
      <c r="O3716" s="201"/>
      <c r="P3716" s="198"/>
      <c r="Q3716" s="197"/>
      <c r="R3716" s="197"/>
      <c r="S3716" s="197"/>
      <c r="T3716" s="197"/>
      <c r="U3716" s="196"/>
      <c r="V3716" s="196"/>
      <c r="W3716" s="197"/>
      <c r="X3716" s="197"/>
      <c r="Y3716" s="197"/>
      <c r="Z3716" s="196"/>
      <c r="AA3716" s="196"/>
      <c r="AB3716" s="202"/>
      <c r="AC3716" s="196"/>
      <c r="AD3716" s="196"/>
      <c r="AE3716" s="196"/>
      <c r="AF3716" s="196"/>
      <c r="AG3716" s="196"/>
      <c r="AH3716" s="196"/>
      <c r="AI3716" s="197"/>
    </row>
    <row r="3717" spans="1:35">
      <c r="A3717" s="197"/>
      <c r="B3717" s="197"/>
      <c r="C3717" s="204"/>
      <c r="D3717" s="197"/>
      <c r="E3717" s="197"/>
      <c r="F3717" s="197"/>
      <c r="G3717" s="199"/>
      <c r="H3717" s="199"/>
      <c r="I3717" s="197"/>
      <c r="J3717" s="200"/>
      <c r="K3717" s="197"/>
      <c r="L3717" s="197"/>
      <c r="M3717" s="197"/>
      <c r="N3717" s="201"/>
      <c r="O3717" s="201"/>
      <c r="P3717" s="198"/>
      <c r="Q3717" s="197"/>
      <c r="R3717" s="196"/>
      <c r="S3717" s="197"/>
      <c r="T3717" s="197"/>
      <c r="U3717" s="196"/>
      <c r="V3717" s="196"/>
      <c r="W3717" s="197"/>
      <c r="X3717" s="197"/>
      <c r="Y3717" s="197"/>
      <c r="Z3717" s="196"/>
      <c r="AA3717" s="196"/>
      <c r="AB3717" s="202"/>
      <c r="AC3717" s="196"/>
      <c r="AD3717" s="196"/>
      <c r="AE3717" s="196"/>
      <c r="AF3717" s="196"/>
      <c r="AG3717" s="196"/>
      <c r="AH3717" s="196"/>
      <c r="AI3717" s="197"/>
    </row>
    <row r="3718" spans="1:35">
      <c r="A3718" s="197"/>
      <c r="B3718" s="197"/>
      <c r="C3718" s="204"/>
      <c r="D3718" s="197"/>
      <c r="E3718" s="197"/>
      <c r="F3718" s="197"/>
      <c r="G3718" s="199"/>
      <c r="H3718" s="199"/>
      <c r="I3718" s="197"/>
      <c r="J3718" s="200"/>
      <c r="K3718" s="197"/>
      <c r="L3718" s="197"/>
      <c r="M3718" s="197"/>
      <c r="N3718" s="201"/>
      <c r="O3718" s="201"/>
      <c r="P3718" s="198"/>
      <c r="Q3718" s="197"/>
      <c r="R3718" s="197"/>
      <c r="S3718" s="197"/>
      <c r="T3718" s="197"/>
      <c r="U3718" s="196"/>
      <c r="V3718" s="196"/>
      <c r="W3718" s="197"/>
      <c r="X3718" s="197"/>
      <c r="Y3718" s="197"/>
      <c r="Z3718" s="196"/>
      <c r="AA3718" s="196"/>
      <c r="AB3718" s="202"/>
      <c r="AC3718" s="196"/>
      <c r="AD3718" s="196"/>
      <c r="AE3718" s="196"/>
      <c r="AF3718" s="196"/>
      <c r="AG3718" s="196"/>
      <c r="AH3718" s="196"/>
      <c r="AI3718" s="197"/>
    </row>
    <row r="3719" spans="1:35">
      <c r="A3719" s="197"/>
      <c r="B3719" s="197"/>
      <c r="C3719" s="204"/>
      <c r="D3719" s="197"/>
      <c r="E3719" s="197"/>
      <c r="F3719" s="197"/>
      <c r="G3719" s="199"/>
      <c r="H3719" s="199"/>
      <c r="I3719" s="197"/>
      <c r="J3719" s="200"/>
      <c r="K3719" s="197"/>
      <c r="L3719" s="197"/>
      <c r="M3719" s="197"/>
      <c r="N3719" s="201"/>
      <c r="O3719" s="201"/>
      <c r="P3719" s="198"/>
      <c r="Q3719" s="197"/>
      <c r="R3719" s="197"/>
      <c r="S3719" s="197"/>
      <c r="T3719" s="197"/>
      <c r="U3719" s="196"/>
      <c r="V3719" s="196"/>
      <c r="W3719" s="197"/>
      <c r="X3719" s="197"/>
      <c r="Y3719" s="197"/>
      <c r="Z3719" s="196"/>
      <c r="AA3719" s="196"/>
      <c r="AB3719" s="202"/>
      <c r="AC3719" s="196"/>
      <c r="AD3719" s="196"/>
      <c r="AE3719" s="196"/>
      <c r="AF3719" s="196"/>
      <c r="AG3719" s="196"/>
      <c r="AH3719" s="196"/>
      <c r="AI3719" s="197"/>
    </row>
    <row r="3720" spans="1:35">
      <c r="A3720" s="197"/>
      <c r="B3720" s="197"/>
      <c r="C3720" s="204"/>
      <c r="D3720" s="197"/>
      <c r="E3720" s="197"/>
      <c r="F3720" s="197"/>
      <c r="G3720" s="199"/>
      <c r="H3720" s="199"/>
      <c r="I3720" s="197"/>
      <c r="J3720" s="200"/>
      <c r="K3720" s="197"/>
      <c r="L3720" s="197"/>
      <c r="M3720" s="197"/>
      <c r="N3720" s="201"/>
      <c r="O3720" s="201"/>
      <c r="P3720" s="198"/>
      <c r="Q3720" s="197"/>
      <c r="R3720" s="197"/>
      <c r="S3720" s="197"/>
      <c r="T3720" s="197"/>
      <c r="U3720" s="196"/>
      <c r="V3720" s="196"/>
      <c r="W3720" s="197"/>
      <c r="X3720" s="197"/>
      <c r="Y3720" s="197"/>
      <c r="Z3720" s="197"/>
      <c r="AA3720" s="197"/>
      <c r="AB3720" s="202"/>
      <c r="AC3720" s="197"/>
      <c r="AD3720" s="205"/>
      <c r="AE3720" s="197"/>
      <c r="AF3720" s="196"/>
      <c r="AG3720" s="196"/>
      <c r="AH3720" s="197"/>
      <c r="AI3720" s="197"/>
    </row>
    <row r="3721" spans="1:35">
      <c r="A3721" s="197"/>
      <c r="B3721" s="197"/>
      <c r="C3721" s="204"/>
      <c r="D3721" s="197"/>
      <c r="E3721" s="197"/>
      <c r="F3721" s="197"/>
      <c r="G3721" s="199"/>
      <c r="H3721" s="199"/>
      <c r="I3721" s="197"/>
      <c r="J3721" s="200"/>
      <c r="K3721" s="197"/>
      <c r="L3721" s="197"/>
      <c r="M3721" s="197"/>
      <c r="N3721" s="201"/>
      <c r="O3721" s="201"/>
      <c r="P3721" s="198"/>
      <c r="Q3721" s="197"/>
      <c r="R3721" s="197"/>
      <c r="S3721" s="197"/>
      <c r="T3721" s="197"/>
      <c r="U3721" s="196"/>
      <c r="V3721" s="196"/>
      <c r="W3721" s="197"/>
      <c r="X3721" s="197"/>
      <c r="Y3721" s="197"/>
      <c r="Z3721" s="196"/>
      <c r="AA3721" s="196"/>
      <c r="AB3721" s="202"/>
      <c r="AC3721" s="196"/>
      <c r="AD3721" s="196"/>
      <c r="AE3721" s="196"/>
      <c r="AF3721" s="196"/>
      <c r="AG3721" s="196"/>
      <c r="AH3721" s="196"/>
      <c r="AI3721" s="197"/>
    </row>
    <row r="3722" spans="1:35">
      <c r="A3722" s="197"/>
      <c r="B3722" s="197"/>
      <c r="C3722" s="204"/>
      <c r="D3722" s="197"/>
      <c r="E3722" s="197"/>
      <c r="F3722" s="197"/>
      <c r="G3722" s="199"/>
      <c r="H3722" s="199"/>
      <c r="I3722" s="197"/>
      <c r="J3722" s="200"/>
      <c r="K3722" s="197"/>
      <c r="L3722" s="197"/>
      <c r="M3722" s="197"/>
      <c r="N3722" s="201"/>
      <c r="O3722" s="201"/>
      <c r="P3722" s="198"/>
      <c r="Q3722" s="197"/>
      <c r="R3722" s="196"/>
      <c r="S3722" s="197"/>
      <c r="T3722" s="197"/>
      <c r="U3722" s="196"/>
      <c r="V3722" s="196"/>
      <c r="W3722" s="197"/>
      <c r="X3722" s="197"/>
      <c r="Y3722" s="197"/>
      <c r="Z3722" s="196"/>
      <c r="AA3722" s="196"/>
      <c r="AB3722" s="202"/>
      <c r="AC3722" s="196"/>
      <c r="AD3722" s="196"/>
      <c r="AE3722" s="196"/>
      <c r="AF3722" s="196"/>
      <c r="AG3722" s="196"/>
      <c r="AH3722" s="196"/>
      <c r="AI3722" s="197"/>
    </row>
    <row r="3723" spans="1:35">
      <c r="A3723" s="197"/>
      <c r="B3723" s="197"/>
      <c r="C3723" s="204"/>
      <c r="D3723" s="197"/>
      <c r="E3723" s="197"/>
      <c r="F3723" s="197"/>
      <c r="G3723" s="199"/>
      <c r="H3723" s="199"/>
      <c r="I3723" s="197"/>
      <c r="J3723" s="200"/>
      <c r="K3723" s="197"/>
      <c r="L3723" s="197"/>
      <c r="M3723" s="197"/>
      <c r="N3723" s="201"/>
      <c r="O3723" s="201"/>
      <c r="P3723" s="198"/>
      <c r="Q3723" s="197"/>
      <c r="R3723" s="197"/>
      <c r="S3723" s="197"/>
      <c r="T3723" s="197"/>
      <c r="U3723" s="196"/>
      <c r="V3723" s="196"/>
      <c r="W3723" s="197"/>
      <c r="X3723" s="197"/>
      <c r="Y3723" s="197"/>
      <c r="Z3723" s="196"/>
      <c r="AA3723" s="196"/>
      <c r="AB3723" s="202"/>
      <c r="AC3723" s="196"/>
      <c r="AD3723" s="196"/>
      <c r="AE3723" s="196"/>
      <c r="AF3723" s="196"/>
      <c r="AG3723" s="196"/>
      <c r="AH3723" s="196"/>
      <c r="AI3723" s="197"/>
    </row>
    <row r="3724" spans="1:35">
      <c r="A3724" s="197"/>
      <c r="B3724" s="197"/>
      <c r="C3724" s="204"/>
      <c r="D3724" s="197"/>
      <c r="E3724" s="197"/>
      <c r="F3724" s="197"/>
      <c r="G3724" s="199"/>
      <c r="H3724" s="199"/>
      <c r="I3724" s="197"/>
      <c r="J3724" s="200"/>
      <c r="K3724" s="197"/>
      <c r="L3724" s="197"/>
      <c r="M3724" s="197"/>
      <c r="N3724" s="201"/>
      <c r="O3724" s="201"/>
      <c r="P3724" s="198"/>
      <c r="Q3724" s="197"/>
      <c r="R3724" s="197"/>
      <c r="S3724" s="197"/>
      <c r="T3724" s="197"/>
      <c r="U3724" s="196"/>
      <c r="V3724" s="196"/>
      <c r="W3724" s="197"/>
      <c r="X3724" s="197"/>
      <c r="Y3724" s="197"/>
      <c r="Z3724" s="197"/>
      <c r="AA3724" s="197"/>
      <c r="AB3724" s="202"/>
      <c r="AC3724" s="197"/>
      <c r="AD3724" s="205"/>
      <c r="AE3724" s="197"/>
      <c r="AF3724" s="196"/>
      <c r="AG3724" s="196"/>
      <c r="AH3724" s="197"/>
      <c r="AI3724" s="197"/>
    </row>
    <row r="3725" spans="1:35">
      <c r="A3725" s="197"/>
      <c r="B3725" s="197"/>
      <c r="C3725" s="204"/>
      <c r="D3725" s="197"/>
      <c r="E3725" s="197"/>
      <c r="F3725" s="197"/>
      <c r="G3725" s="199"/>
      <c r="H3725" s="199"/>
      <c r="I3725" s="197"/>
      <c r="J3725" s="200"/>
      <c r="K3725" s="197"/>
      <c r="L3725" s="197"/>
      <c r="M3725" s="197"/>
      <c r="N3725" s="201"/>
      <c r="O3725" s="201"/>
      <c r="P3725" s="198"/>
      <c r="Q3725" s="197"/>
      <c r="R3725" s="197"/>
      <c r="S3725" s="197"/>
      <c r="T3725" s="197"/>
      <c r="U3725" s="196"/>
      <c r="V3725" s="196"/>
      <c r="W3725" s="197"/>
      <c r="X3725" s="197"/>
      <c r="Y3725" s="197"/>
      <c r="Z3725" s="197"/>
      <c r="AA3725" s="197"/>
      <c r="AB3725" s="202"/>
      <c r="AC3725" s="197"/>
      <c r="AD3725" s="205"/>
      <c r="AE3725" s="197"/>
      <c r="AF3725" s="196"/>
      <c r="AG3725" s="196"/>
      <c r="AH3725" s="197"/>
      <c r="AI3725" s="197"/>
    </row>
    <row r="3726" spans="1:35">
      <c r="A3726" s="197"/>
      <c r="B3726" s="197"/>
      <c r="C3726" s="204"/>
      <c r="D3726" s="197"/>
      <c r="E3726" s="197"/>
      <c r="F3726" s="197"/>
      <c r="G3726" s="199"/>
      <c r="H3726" s="199"/>
      <c r="I3726" s="197"/>
      <c r="J3726" s="200"/>
      <c r="K3726" s="197"/>
      <c r="L3726" s="197"/>
      <c r="M3726" s="197"/>
      <c r="N3726" s="201"/>
      <c r="O3726" s="201"/>
      <c r="P3726" s="198"/>
      <c r="Q3726" s="197"/>
      <c r="R3726" s="197"/>
      <c r="S3726" s="197"/>
      <c r="T3726" s="197"/>
      <c r="U3726" s="196"/>
      <c r="V3726" s="196"/>
      <c r="W3726" s="197"/>
      <c r="X3726" s="197"/>
      <c r="Y3726" s="197"/>
      <c r="Z3726" s="197"/>
      <c r="AA3726" s="197"/>
      <c r="AB3726" s="202"/>
      <c r="AC3726" s="197"/>
      <c r="AD3726" s="205"/>
      <c r="AE3726" s="197"/>
      <c r="AF3726" s="196"/>
      <c r="AG3726" s="196"/>
      <c r="AH3726" s="197"/>
      <c r="AI3726" s="197"/>
    </row>
    <row r="3727" spans="1:35">
      <c r="A3727" s="197"/>
      <c r="B3727" s="197"/>
      <c r="C3727" s="204"/>
      <c r="D3727" s="197"/>
      <c r="E3727" s="197"/>
      <c r="F3727" s="197"/>
      <c r="G3727" s="199"/>
      <c r="H3727" s="199"/>
      <c r="I3727" s="197"/>
      <c r="J3727" s="200"/>
      <c r="K3727" s="197"/>
      <c r="L3727" s="197"/>
      <c r="M3727" s="197"/>
      <c r="N3727" s="201"/>
      <c r="O3727" s="201"/>
      <c r="P3727" s="198"/>
      <c r="Q3727" s="197"/>
      <c r="R3727" s="197"/>
      <c r="S3727" s="197"/>
      <c r="T3727" s="197"/>
      <c r="U3727" s="196"/>
      <c r="V3727" s="196"/>
      <c r="W3727" s="197"/>
      <c r="X3727" s="197"/>
      <c r="Y3727" s="197"/>
      <c r="Z3727" s="196"/>
      <c r="AA3727" s="196"/>
      <c r="AB3727" s="202"/>
      <c r="AC3727" s="196"/>
      <c r="AD3727" s="196"/>
      <c r="AE3727" s="196"/>
      <c r="AF3727" s="196"/>
      <c r="AG3727" s="196"/>
      <c r="AH3727" s="196"/>
      <c r="AI3727" s="197"/>
    </row>
    <row r="3728" spans="1:35">
      <c r="A3728" s="197"/>
      <c r="B3728" s="197"/>
      <c r="C3728" s="204"/>
      <c r="D3728" s="197"/>
      <c r="E3728" s="197"/>
      <c r="F3728" s="197"/>
      <c r="G3728" s="199"/>
      <c r="H3728" s="199"/>
      <c r="I3728" s="197"/>
      <c r="J3728" s="200"/>
      <c r="K3728" s="197"/>
      <c r="L3728" s="197"/>
      <c r="M3728" s="197"/>
      <c r="N3728" s="201"/>
      <c r="O3728" s="201"/>
      <c r="P3728" s="198"/>
      <c r="Q3728" s="197"/>
      <c r="R3728" s="196"/>
      <c r="S3728" s="197"/>
      <c r="T3728" s="197"/>
      <c r="U3728" s="196"/>
      <c r="V3728" s="196"/>
      <c r="W3728" s="197"/>
      <c r="X3728" s="197"/>
      <c r="Y3728" s="197"/>
      <c r="Z3728" s="196"/>
      <c r="AA3728" s="196"/>
      <c r="AB3728" s="202"/>
      <c r="AC3728" s="196"/>
      <c r="AD3728" s="196"/>
      <c r="AE3728" s="196"/>
      <c r="AF3728" s="196"/>
      <c r="AG3728" s="196"/>
      <c r="AH3728" s="196"/>
      <c r="AI3728" s="197"/>
    </row>
    <row r="3729" spans="1:35">
      <c r="A3729" s="197"/>
      <c r="B3729" s="197"/>
      <c r="C3729" s="204"/>
      <c r="D3729" s="197"/>
      <c r="E3729" s="197"/>
      <c r="F3729" s="197"/>
      <c r="G3729" s="199"/>
      <c r="H3729" s="199"/>
      <c r="I3729" s="197"/>
      <c r="J3729" s="200"/>
      <c r="K3729" s="197"/>
      <c r="L3729" s="197"/>
      <c r="M3729" s="197"/>
      <c r="N3729" s="201"/>
      <c r="O3729" s="201"/>
      <c r="P3729" s="198"/>
      <c r="Q3729" s="197"/>
      <c r="R3729" s="197"/>
      <c r="S3729" s="197"/>
      <c r="T3729" s="197"/>
      <c r="U3729" s="196"/>
      <c r="V3729" s="196"/>
      <c r="W3729" s="197"/>
      <c r="X3729" s="197"/>
      <c r="Y3729" s="197"/>
      <c r="Z3729" s="196"/>
      <c r="AA3729" s="196"/>
      <c r="AB3729" s="202"/>
      <c r="AC3729" s="196"/>
      <c r="AD3729" s="196"/>
      <c r="AE3729" s="196"/>
      <c r="AF3729" s="196"/>
      <c r="AG3729" s="196"/>
      <c r="AH3729" s="196"/>
      <c r="AI3729" s="197"/>
    </row>
    <row r="3730" spans="1:35">
      <c r="A3730" s="197"/>
      <c r="B3730" s="197"/>
      <c r="C3730" s="204"/>
      <c r="D3730" s="197"/>
      <c r="E3730" s="197"/>
      <c r="F3730" s="197"/>
      <c r="G3730" s="199"/>
      <c r="H3730" s="199"/>
      <c r="I3730" s="197"/>
      <c r="J3730" s="200"/>
      <c r="K3730" s="197"/>
      <c r="L3730" s="197"/>
      <c r="M3730" s="197"/>
      <c r="N3730" s="201"/>
      <c r="O3730" s="201"/>
      <c r="P3730" s="198"/>
      <c r="Q3730" s="197"/>
      <c r="R3730" s="196"/>
      <c r="S3730" s="197"/>
      <c r="T3730" s="197"/>
      <c r="U3730" s="196"/>
      <c r="V3730" s="196"/>
      <c r="W3730" s="197"/>
      <c r="X3730" s="197"/>
      <c r="Y3730" s="197"/>
      <c r="Z3730" s="196"/>
      <c r="AA3730" s="196"/>
      <c r="AB3730" s="202"/>
      <c r="AC3730" s="196"/>
      <c r="AD3730" s="196"/>
      <c r="AE3730" s="196"/>
      <c r="AF3730" s="196"/>
      <c r="AG3730" s="196"/>
      <c r="AH3730" s="196"/>
      <c r="AI3730" s="197"/>
    </row>
    <row r="3731" spans="1:35">
      <c r="A3731" s="197"/>
      <c r="B3731" s="197"/>
      <c r="C3731" s="204"/>
      <c r="D3731" s="197"/>
      <c r="E3731" s="197"/>
      <c r="F3731" s="197"/>
      <c r="G3731" s="199"/>
      <c r="H3731" s="199"/>
      <c r="I3731" s="197"/>
      <c r="J3731" s="200"/>
      <c r="K3731" s="197"/>
      <c r="L3731" s="197"/>
      <c r="M3731" s="197"/>
      <c r="N3731" s="201"/>
      <c r="O3731" s="201"/>
      <c r="P3731" s="198"/>
      <c r="Q3731" s="197"/>
      <c r="R3731" s="197"/>
      <c r="S3731" s="197"/>
      <c r="T3731" s="197"/>
      <c r="U3731" s="196"/>
      <c r="V3731" s="196"/>
      <c r="W3731" s="197"/>
      <c r="X3731" s="197"/>
      <c r="Y3731" s="197"/>
      <c r="Z3731" s="196"/>
      <c r="AA3731" s="196"/>
      <c r="AB3731" s="202"/>
      <c r="AC3731" s="196"/>
      <c r="AD3731" s="196"/>
      <c r="AE3731" s="196"/>
      <c r="AF3731" s="196"/>
      <c r="AG3731" s="196"/>
      <c r="AH3731" s="196"/>
      <c r="AI3731" s="197"/>
    </row>
    <row r="3732" spans="1:35">
      <c r="A3732" s="197"/>
      <c r="B3732" s="197"/>
      <c r="C3732" s="204"/>
      <c r="D3732" s="197"/>
      <c r="E3732" s="197"/>
      <c r="F3732" s="197"/>
      <c r="G3732" s="199"/>
      <c r="H3732" s="199"/>
      <c r="I3732" s="197"/>
      <c r="J3732" s="200"/>
      <c r="K3732" s="197"/>
      <c r="L3732" s="197"/>
      <c r="M3732" s="197"/>
      <c r="N3732" s="201"/>
      <c r="O3732" s="201"/>
      <c r="P3732" s="198"/>
      <c r="Q3732" s="197"/>
      <c r="R3732" s="196"/>
      <c r="S3732" s="197"/>
      <c r="T3732" s="197"/>
      <c r="U3732" s="196"/>
      <c r="V3732" s="196"/>
      <c r="W3732" s="197"/>
      <c r="X3732" s="197"/>
      <c r="Y3732" s="197"/>
      <c r="Z3732" s="196"/>
      <c r="AA3732" s="196"/>
      <c r="AB3732" s="202"/>
      <c r="AC3732" s="196"/>
      <c r="AD3732" s="196"/>
      <c r="AE3732" s="196"/>
      <c r="AF3732" s="196"/>
      <c r="AG3732" s="196"/>
      <c r="AH3732" s="196"/>
      <c r="AI3732" s="197"/>
    </row>
    <row r="3733" spans="1:35">
      <c r="A3733" s="197"/>
      <c r="B3733" s="197"/>
      <c r="C3733" s="204"/>
      <c r="D3733" s="197"/>
      <c r="E3733" s="197"/>
      <c r="F3733" s="197"/>
      <c r="G3733" s="199"/>
      <c r="H3733" s="199"/>
      <c r="I3733" s="197"/>
      <c r="J3733" s="200"/>
      <c r="K3733" s="197"/>
      <c r="L3733" s="197"/>
      <c r="M3733" s="197"/>
      <c r="N3733" s="201"/>
      <c r="O3733" s="201"/>
      <c r="P3733" s="198"/>
      <c r="Q3733" s="197"/>
      <c r="R3733" s="197"/>
      <c r="S3733" s="197"/>
      <c r="T3733" s="197"/>
      <c r="U3733" s="196"/>
      <c r="V3733" s="196"/>
      <c r="W3733" s="197"/>
      <c r="X3733" s="197"/>
      <c r="Y3733" s="197"/>
      <c r="Z3733" s="197"/>
      <c r="AA3733" s="197"/>
      <c r="AB3733" s="202"/>
      <c r="AC3733" s="197"/>
      <c r="AD3733" s="205"/>
      <c r="AE3733" s="197"/>
      <c r="AF3733" s="196"/>
      <c r="AG3733" s="196"/>
      <c r="AH3733" s="197"/>
      <c r="AI3733" s="197"/>
    </row>
    <row r="3734" spans="1:35">
      <c r="A3734" s="197"/>
      <c r="B3734" s="197"/>
      <c r="C3734" s="204"/>
      <c r="D3734" s="197"/>
      <c r="E3734" s="197"/>
      <c r="F3734" s="197"/>
      <c r="G3734" s="199"/>
      <c r="H3734" s="199"/>
      <c r="I3734" s="197"/>
      <c r="J3734" s="200"/>
      <c r="K3734" s="197"/>
      <c r="L3734" s="197"/>
      <c r="M3734" s="197"/>
      <c r="N3734" s="201"/>
      <c r="O3734" s="201"/>
      <c r="P3734" s="198"/>
      <c r="Q3734" s="197"/>
      <c r="R3734" s="197"/>
      <c r="S3734" s="197"/>
      <c r="T3734" s="197"/>
      <c r="U3734" s="196"/>
      <c r="V3734" s="196"/>
      <c r="W3734" s="197"/>
      <c r="X3734" s="197"/>
      <c r="Y3734" s="197"/>
      <c r="Z3734" s="196"/>
      <c r="AA3734" s="196"/>
      <c r="AB3734" s="202"/>
      <c r="AC3734" s="196"/>
      <c r="AD3734" s="196"/>
      <c r="AE3734" s="196"/>
      <c r="AF3734" s="196"/>
      <c r="AG3734" s="196"/>
      <c r="AH3734" s="196"/>
      <c r="AI3734" s="197"/>
    </row>
    <row r="3735" spans="1:35">
      <c r="A3735" s="197"/>
      <c r="B3735" s="197"/>
      <c r="C3735" s="204"/>
      <c r="D3735" s="197"/>
      <c r="E3735" s="197"/>
      <c r="F3735" s="197"/>
      <c r="G3735" s="199"/>
      <c r="H3735" s="199"/>
      <c r="I3735" s="197"/>
      <c r="J3735" s="200"/>
      <c r="K3735" s="197"/>
      <c r="L3735" s="197"/>
      <c r="M3735" s="197"/>
      <c r="N3735" s="201"/>
      <c r="O3735" s="201"/>
      <c r="P3735" s="198"/>
      <c r="Q3735" s="197"/>
      <c r="R3735" s="197"/>
      <c r="S3735" s="197"/>
      <c r="T3735" s="197"/>
      <c r="U3735" s="196"/>
      <c r="V3735" s="196"/>
      <c r="W3735" s="197"/>
      <c r="X3735" s="197"/>
      <c r="Y3735" s="197"/>
      <c r="Z3735" s="196"/>
      <c r="AA3735" s="196"/>
      <c r="AB3735" s="202"/>
      <c r="AC3735" s="196"/>
      <c r="AD3735" s="196"/>
      <c r="AE3735" s="196"/>
      <c r="AF3735" s="196"/>
      <c r="AG3735" s="196"/>
      <c r="AH3735" s="196"/>
      <c r="AI3735" s="197"/>
    </row>
    <row r="3736" spans="1:35">
      <c r="A3736" s="197"/>
      <c r="B3736" s="197"/>
      <c r="C3736" s="204"/>
      <c r="D3736" s="197"/>
      <c r="E3736" s="197"/>
      <c r="F3736" s="197"/>
      <c r="G3736" s="199"/>
      <c r="H3736" s="199"/>
      <c r="I3736" s="197"/>
      <c r="J3736" s="200"/>
      <c r="K3736" s="197"/>
      <c r="L3736" s="197"/>
      <c r="M3736" s="197"/>
      <c r="N3736" s="201"/>
      <c r="O3736" s="201"/>
      <c r="P3736" s="198"/>
      <c r="Q3736" s="197"/>
      <c r="R3736" s="196"/>
      <c r="S3736" s="197"/>
      <c r="T3736" s="197"/>
      <c r="U3736" s="196"/>
      <c r="V3736" s="196"/>
      <c r="W3736" s="197"/>
      <c r="X3736" s="197"/>
      <c r="Y3736" s="197"/>
      <c r="Z3736" s="196"/>
      <c r="AA3736" s="196"/>
      <c r="AB3736" s="202"/>
      <c r="AC3736" s="196"/>
      <c r="AD3736" s="196"/>
      <c r="AE3736" s="196"/>
      <c r="AF3736" s="196"/>
      <c r="AG3736" s="196"/>
      <c r="AH3736" s="196"/>
      <c r="AI3736" s="197"/>
    </row>
    <row r="3737" spans="1:35">
      <c r="A3737" s="197"/>
      <c r="B3737" s="197"/>
      <c r="C3737" s="204"/>
      <c r="D3737" s="197"/>
      <c r="E3737" s="197"/>
      <c r="F3737" s="197"/>
      <c r="G3737" s="199"/>
      <c r="H3737" s="199"/>
      <c r="I3737" s="197"/>
      <c r="J3737" s="200"/>
      <c r="K3737" s="197"/>
      <c r="L3737" s="197"/>
      <c r="M3737" s="197"/>
      <c r="N3737" s="201"/>
      <c r="O3737" s="201"/>
      <c r="P3737" s="198"/>
      <c r="Q3737" s="197"/>
      <c r="R3737" s="197"/>
      <c r="S3737" s="197"/>
      <c r="T3737" s="197"/>
      <c r="U3737" s="196"/>
      <c r="V3737" s="196"/>
      <c r="W3737" s="197"/>
      <c r="X3737" s="197"/>
      <c r="Y3737" s="197"/>
      <c r="Z3737" s="197"/>
      <c r="AA3737" s="197"/>
      <c r="AB3737" s="202"/>
      <c r="AC3737" s="197"/>
      <c r="AD3737" s="205"/>
      <c r="AE3737" s="197"/>
      <c r="AF3737" s="196"/>
      <c r="AG3737" s="196"/>
      <c r="AH3737" s="197"/>
      <c r="AI3737" s="197"/>
    </row>
    <row r="3738" spans="1:35">
      <c r="A3738" s="197"/>
      <c r="B3738" s="197"/>
      <c r="C3738" s="204"/>
      <c r="D3738" s="197"/>
      <c r="E3738" s="197"/>
      <c r="F3738" s="197"/>
      <c r="G3738" s="199"/>
      <c r="H3738" s="199"/>
      <c r="I3738" s="197"/>
      <c r="J3738" s="200"/>
      <c r="K3738" s="197"/>
      <c r="L3738" s="197"/>
      <c r="M3738" s="197"/>
      <c r="N3738" s="201"/>
      <c r="O3738" s="201"/>
      <c r="P3738" s="198"/>
      <c r="Q3738" s="197"/>
      <c r="R3738" s="197"/>
      <c r="S3738" s="197"/>
      <c r="T3738" s="197"/>
      <c r="U3738" s="196"/>
      <c r="V3738" s="196"/>
      <c r="W3738" s="197"/>
      <c r="X3738" s="197"/>
      <c r="Y3738" s="197"/>
      <c r="Z3738" s="196"/>
      <c r="AA3738" s="196"/>
      <c r="AB3738" s="202"/>
      <c r="AC3738" s="196"/>
      <c r="AD3738" s="196"/>
      <c r="AE3738" s="196"/>
      <c r="AF3738" s="196"/>
      <c r="AG3738" s="196"/>
      <c r="AH3738" s="196"/>
      <c r="AI3738" s="197"/>
    </row>
    <row r="3739" spans="1:35">
      <c r="A3739" s="197"/>
      <c r="B3739" s="197"/>
      <c r="C3739" s="204"/>
      <c r="D3739" s="197"/>
      <c r="E3739" s="197"/>
      <c r="F3739" s="197"/>
      <c r="G3739" s="199"/>
      <c r="H3739" s="199"/>
      <c r="I3739" s="197"/>
      <c r="J3739" s="200"/>
      <c r="K3739" s="197"/>
      <c r="L3739" s="197"/>
      <c r="M3739" s="197"/>
      <c r="N3739" s="201"/>
      <c r="O3739" s="201"/>
      <c r="P3739" s="198"/>
      <c r="Q3739" s="197"/>
      <c r="R3739" s="196"/>
      <c r="S3739" s="197"/>
      <c r="T3739" s="197"/>
      <c r="U3739" s="196"/>
      <c r="V3739" s="196"/>
      <c r="W3739" s="197"/>
      <c r="X3739" s="197"/>
      <c r="Y3739" s="197"/>
      <c r="Z3739" s="196"/>
      <c r="AA3739" s="196"/>
      <c r="AB3739" s="202"/>
      <c r="AC3739" s="196"/>
      <c r="AD3739" s="196"/>
      <c r="AE3739" s="196"/>
      <c r="AF3739" s="196"/>
      <c r="AG3739" s="196"/>
      <c r="AH3739" s="196"/>
      <c r="AI3739" s="197"/>
    </row>
    <row r="3740" spans="1:35">
      <c r="A3740" s="197"/>
      <c r="B3740" s="197"/>
      <c r="C3740" s="204"/>
      <c r="D3740" s="197"/>
      <c r="E3740" s="197"/>
      <c r="F3740" s="197"/>
      <c r="G3740" s="199"/>
      <c r="H3740" s="199"/>
      <c r="I3740" s="197"/>
      <c r="J3740" s="200"/>
      <c r="K3740" s="197"/>
      <c r="L3740" s="197"/>
      <c r="M3740" s="197"/>
      <c r="N3740" s="201"/>
      <c r="O3740" s="201"/>
      <c r="P3740" s="198"/>
      <c r="Q3740" s="197"/>
      <c r="R3740" s="197"/>
      <c r="S3740" s="197"/>
      <c r="T3740" s="197"/>
      <c r="U3740" s="196"/>
      <c r="V3740" s="196"/>
      <c r="W3740" s="197"/>
      <c r="X3740" s="197"/>
      <c r="Y3740" s="197"/>
      <c r="Z3740" s="196"/>
      <c r="AA3740" s="196"/>
      <c r="AB3740" s="202"/>
      <c r="AC3740" s="196"/>
      <c r="AD3740" s="196"/>
      <c r="AE3740" s="196"/>
      <c r="AF3740" s="196"/>
      <c r="AG3740" s="196"/>
      <c r="AH3740" s="196"/>
      <c r="AI3740" s="197"/>
    </row>
    <row r="3741" spans="1:35">
      <c r="A3741" s="197"/>
      <c r="B3741" s="197"/>
      <c r="C3741" s="204"/>
      <c r="D3741" s="197"/>
      <c r="E3741" s="197"/>
      <c r="F3741" s="197"/>
      <c r="G3741" s="199"/>
      <c r="H3741" s="199"/>
      <c r="I3741" s="197"/>
      <c r="J3741" s="200"/>
      <c r="K3741" s="197"/>
      <c r="L3741" s="197"/>
      <c r="M3741" s="197"/>
      <c r="N3741" s="201"/>
      <c r="O3741" s="201"/>
      <c r="P3741" s="198"/>
      <c r="Q3741" s="197"/>
      <c r="R3741" s="196"/>
      <c r="S3741" s="197"/>
      <c r="T3741" s="197"/>
      <c r="U3741" s="196"/>
      <c r="V3741" s="196"/>
      <c r="W3741" s="197"/>
      <c r="X3741" s="197"/>
      <c r="Y3741" s="197"/>
      <c r="Z3741" s="196"/>
      <c r="AA3741" s="196"/>
      <c r="AB3741" s="202"/>
      <c r="AC3741" s="196"/>
      <c r="AD3741" s="196"/>
      <c r="AE3741" s="196"/>
      <c r="AF3741" s="196"/>
      <c r="AG3741" s="196"/>
      <c r="AH3741" s="196"/>
      <c r="AI3741" s="197"/>
    </row>
    <row r="3742" spans="1:35">
      <c r="A3742" s="197"/>
      <c r="B3742" s="197"/>
      <c r="C3742" s="204"/>
      <c r="D3742" s="197"/>
      <c r="E3742" s="197"/>
      <c r="F3742" s="197"/>
      <c r="G3742" s="199"/>
      <c r="H3742" s="199"/>
      <c r="I3742" s="197"/>
      <c r="J3742" s="200"/>
      <c r="K3742" s="197"/>
      <c r="L3742" s="197"/>
      <c r="M3742" s="197"/>
      <c r="N3742" s="201"/>
      <c r="O3742" s="201"/>
      <c r="P3742" s="198"/>
      <c r="Q3742" s="197"/>
      <c r="R3742" s="197"/>
      <c r="S3742" s="197"/>
      <c r="T3742" s="197"/>
      <c r="U3742" s="196"/>
      <c r="V3742" s="196"/>
      <c r="W3742" s="197"/>
      <c r="X3742" s="197"/>
      <c r="Y3742" s="197"/>
      <c r="Z3742" s="196"/>
      <c r="AA3742" s="196"/>
      <c r="AB3742" s="202"/>
      <c r="AC3742" s="196"/>
      <c r="AD3742" s="196"/>
      <c r="AE3742" s="196"/>
      <c r="AF3742" s="196"/>
      <c r="AG3742" s="196"/>
      <c r="AH3742" s="196"/>
      <c r="AI3742" s="197"/>
    </row>
    <row r="3743" spans="1:35">
      <c r="A3743" s="197"/>
      <c r="B3743" s="197"/>
      <c r="C3743" s="204"/>
      <c r="D3743" s="197"/>
      <c r="E3743" s="197"/>
      <c r="F3743" s="197"/>
      <c r="G3743" s="199"/>
      <c r="H3743" s="199"/>
      <c r="I3743" s="197"/>
      <c r="J3743" s="200"/>
      <c r="K3743" s="197"/>
      <c r="L3743" s="197"/>
      <c r="M3743" s="197"/>
      <c r="N3743" s="201"/>
      <c r="O3743" s="201"/>
      <c r="P3743" s="198"/>
      <c r="Q3743" s="197"/>
      <c r="R3743" s="197"/>
      <c r="S3743" s="197"/>
      <c r="T3743" s="197"/>
      <c r="U3743" s="196"/>
      <c r="V3743" s="196"/>
      <c r="W3743" s="197"/>
      <c r="X3743" s="197"/>
      <c r="Y3743" s="197"/>
      <c r="Z3743" s="196"/>
      <c r="AA3743" s="196"/>
      <c r="AB3743" s="202"/>
      <c r="AC3743" s="196"/>
      <c r="AD3743" s="196"/>
      <c r="AE3743" s="196"/>
      <c r="AF3743" s="196"/>
      <c r="AG3743" s="196"/>
      <c r="AH3743" s="196"/>
      <c r="AI3743" s="197"/>
    </row>
    <row r="3744" spans="1:35">
      <c r="A3744" s="197"/>
      <c r="B3744" s="197"/>
      <c r="C3744" s="204"/>
      <c r="D3744" s="197"/>
      <c r="E3744" s="197"/>
      <c r="F3744" s="197"/>
      <c r="G3744" s="199"/>
      <c r="H3744" s="199"/>
      <c r="I3744" s="197"/>
      <c r="J3744" s="200"/>
      <c r="K3744" s="197"/>
      <c r="L3744" s="197"/>
      <c r="M3744" s="197"/>
      <c r="N3744" s="201"/>
      <c r="O3744" s="201"/>
      <c r="P3744" s="198"/>
      <c r="Q3744" s="197"/>
      <c r="R3744" s="197"/>
      <c r="S3744" s="197"/>
      <c r="T3744" s="197"/>
      <c r="U3744" s="196"/>
      <c r="V3744" s="196"/>
      <c r="W3744" s="197"/>
      <c r="X3744" s="197"/>
      <c r="Y3744" s="197"/>
      <c r="Z3744" s="197"/>
      <c r="AA3744" s="197"/>
      <c r="AB3744" s="202"/>
      <c r="AC3744" s="197"/>
      <c r="AD3744" s="205"/>
      <c r="AE3744" s="197"/>
      <c r="AF3744" s="196"/>
      <c r="AG3744" s="196"/>
      <c r="AH3744" s="197"/>
      <c r="AI3744" s="197"/>
    </row>
    <row r="3745" spans="1:35">
      <c r="A3745" s="197"/>
      <c r="B3745" s="197"/>
      <c r="C3745" s="204"/>
      <c r="D3745" s="197"/>
      <c r="E3745" s="197"/>
      <c r="F3745" s="197"/>
      <c r="G3745" s="199"/>
      <c r="H3745" s="199"/>
      <c r="I3745" s="197"/>
      <c r="J3745" s="200"/>
      <c r="K3745" s="197"/>
      <c r="L3745" s="197"/>
      <c r="M3745" s="197"/>
      <c r="N3745" s="201"/>
      <c r="O3745" s="201"/>
      <c r="P3745" s="198"/>
      <c r="Q3745" s="197"/>
      <c r="R3745" s="203"/>
      <c r="S3745" s="197"/>
      <c r="T3745" s="197"/>
      <c r="U3745" s="196"/>
      <c r="V3745" s="196"/>
      <c r="W3745" s="197"/>
      <c r="X3745" s="197"/>
      <c r="Y3745" s="197"/>
      <c r="Z3745" s="196"/>
      <c r="AA3745" s="196"/>
      <c r="AB3745" s="202"/>
      <c r="AC3745" s="196"/>
      <c r="AD3745" s="196"/>
      <c r="AE3745" s="196"/>
      <c r="AF3745" s="196"/>
      <c r="AG3745" s="196"/>
      <c r="AH3745" s="196"/>
      <c r="AI3745" s="197"/>
    </row>
    <row r="3746" spans="1:35">
      <c r="A3746" s="197"/>
      <c r="B3746" s="197"/>
      <c r="C3746" s="204"/>
      <c r="D3746" s="197"/>
      <c r="E3746" s="197"/>
      <c r="F3746" s="197"/>
      <c r="G3746" s="199"/>
      <c r="H3746" s="199"/>
      <c r="I3746" s="197"/>
      <c r="J3746" s="200"/>
      <c r="K3746" s="197"/>
      <c r="L3746" s="197"/>
      <c r="M3746" s="197"/>
      <c r="N3746" s="201"/>
      <c r="O3746" s="201"/>
      <c r="P3746" s="198"/>
      <c r="Q3746" s="197"/>
      <c r="R3746" s="197"/>
      <c r="S3746" s="197"/>
      <c r="T3746" s="197"/>
      <c r="U3746" s="196"/>
      <c r="V3746" s="196"/>
      <c r="W3746" s="197"/>
      <c r="X3746" s="197"/>
      <c r="Y3746" s="197"/>
      <c r="Z3746" s="196"/>
      <c r="AA3746" s="196"/>
      <c r="AB3746" s="202"/>
      <c r="AC3746" s="196"/>
      <c r="AD3746" s="196"/>
      <c r="AE3746" s="196"/>
      <c r="AF3746" s="196"/>
      <c r="AG3746" s="196"/>
      <c r="AH3746" s="196"/>
      <c r="AI3746" s="197"/>
    </row>
    <row r="3747" spans="1:35">
      <c r="A3747" s="197"/>
      <c r="B3747" s="197"/>
      <c r="C3747" s="204"/>
      <c r="D3747" s="197"/>
      <c r="E3747" s="197"/>
      <c r="F3747" s="197"/>
      <c r="G3747" s="199"/>
      <c r="H3747" s="199"/>
      <c r="I3747" s="197"/>
      <c r="J3747" s="200"/>
      <c r="K3747" s="197"/>
      <c r="L3747" s="197"/>
      <c r="M3747" s="197"/>
      <c r="N3747" s="201"/>
      <c r="O3747" s="201"/>
      <c r="P3747" s="198"/>
      <c r="Q3747" s="197"/>
      <c r="R3747" s="197"/>
      <c r="S3747" s="197"/>
      <c r="T3747" s="197"/>
      <c r="U3747" s="196"/>
      <c r="V3747" s="196"/>
      <c r="W3747" s="197"/>
      <c r="X3747" s="197"/>
      <c r="Y3747" s="197"/>
      <c r="Z3747" s="196"/>
      <c r="AA3747" s="196"/>
      <c r="AB3747" s="202"/>
      <c r="AC3747" s="196"/>
      <c r="AD3747" s="196"/>
      <c r="AE3747" s="196"/>
      <c r="AF3747" s="196"/>
      <c r="AG3747" s="196"/>
      <c r="AH3747" s="196"/>
      <c r="AI3747" s="197"/>
    </row>
    <row r="3748" spans="1:35">
      <c r="A3748" s="197"/>
      <c r="B3748" s="197"/>
      <c r="C3748" s="204"/>
      <c r="D3748" s="197"/>
      <c r="E3748" s="197"/>
      <c r="F3748" s="197"/>
      <c r="G3748" s="199"/>
      <c r="H3748" s="199"/>
      <c r="I3748" s="197"/>
      <c r="J3748" s="200"/>
      <c r="K3748" s="197"/>
      <c r="L3748" s="197"/>
      <c r="M3748" s="197"/>
      <c r="N3748" s="201"/>
      <c r="O3748" s="201"/>
      <c r="P3748" s="198"/>
      <c r="Q3748" s="197"/>
      <c r="R3748" s="197"/>
      <c r="S3748" s="197"/>
      <c r="T3748" s="197"/>
      <c r="U3748" s="196"/>
      <c r="V3748" s="196"/>
      <c r="W3748" s="197"/>
      <c r="X3748" s="197"/>
      <c r="Y3748" s="197"/>
      <c r="Z3748" s="196"/>
      <c r="AA3748" s="196"/>
      <c r="AB3748" s="202"/>
      <c r="AC3748" s="196"/>
      <c r="AD3748" s="196"/>
      <c r="AE3748" s="196"/>
      <c r="AF3748" s="196"/>
      <c r="AG3748" s="196"/>
      <c r="AH3748" s="196"/>
      <c r="AI3748" s="197"/>
    </row>
    <row r="3749" spans="1:35">
      <c r="A3749" s="197"/>
      <c r="B3749" s="197"/>
      <c r="C3749" s="204"/>
      <c r="D3749" s="197"/>
      <c r="E3749" s="197"/>
      <c r="F3749" s="197"/>
      <c r="G3749" s="199"/>
      <c r="H3749" s="199"/>
      <c r="I3749" s="197"/>
      <c r="J3749" s="200"/>
      <c r="K3749" s="197"/>
      <c r="L3749" s="197"/>
      <c r="M3749" s="197"/>
      <c r="N3749" s="201"/>
      <c r="O3749" s="201"/>
      <c r="P3749" s="198"/>
      <c r="Q3749" s="197"/>
      <c r="R3749" s="196"/>
      <c r="S3749" s="197"/>
      <c r="T3749" s="197"/>
      <c r="U3749" s="196"/>
      <c r="V3749" s="196"/>
      <c r="W3749" s="197"/>
      <c r="X3749" s="197"/>
      <c r="Y3749" s="197"/>
      <c r="Z3749" s="196"/>
      <c r="AA3749" s="196"/>
      <c r="AB3749" s="202"/>
      <c r="AC3749" s="196"/>
      <c r="AD3749" s="196"/>
      <c r="AE3749" s="196"/>
      <c r="AF3749" s="196"/>
      <c r="AG3749" s="196"/>
      <c r="AH3749" s="196"/>
      <c r="AI3749" s="197"/>
    </row>
    <row r="3750" spans="1:35">
      <c r="A3750" s="197"/>
      <c r="B3750" s="197"/>
      <c r="C3750" s="204"/>
      <c r="D3750" s="197"/>
      <c r="E3750" s="197"/>
      <c r="F3750" s="197"/>
      <c r="G3750" s="199"/>
      <c r="H3750" s="199"/>
      <c r="I3750" s="197"/>
      <c r="J3750" s="200"/>
      <c r="K3750" s="197"/>
      <c r="L3750" s="197"/>
      <c r="M3750" s="197"/>
      <c r="N3750" s="201"/>
      <c r="O3750" s="201"/>
      <c r="P3750" s="198"/>
      <c r="Q3750" s="197"/>
      <c r="R3750" s="197"/>
      <c r="S3750" s="197"/>
      <c r="T3750" s="197"/>
      <c r="U3750" s="196"/>
      <c r="V3750" s="196"/>
      <c r="W3750" s="197"/>
      <c r="X3750" s="197"/>
      <c r="Y3750" s="197"/>
      <c r="Z3750" s="196"/>
      <c r="AA3750" s="196"/>
      <c r="AB3750" s="202"/>
      <c r="AC3750" s="196"/>
      <c r="AD3750" s="196"/>
      <c r="AE3750" s="196"/>
      <c r="AF3750" s="196"/>
      <c r="AG3750" s="196"/>
      <c r="AH3750" s="196"/>
      <c r="AI3750" s="197"/>
    </row>
    <row r="3751" spans="1:35">
      <c r="A3751" s="197"/>
      <c r="B3751" s="197"/>
      <c r="C3751" s="204"/>
      <c r="D3751" s="197"/>
      <c r="E3751" s="197"/>
      <c r="F3751" s="197"/>
      <c r="G3751" s="199"/>
      <c r="H3751" s="199"/>
      <c r="I3751" s="197"/>
      <c r="J3751" s="200"/>
      <c r="K3751" s="197"/>
      <c r="L3751" s="197"/>
      <c r="M3751" s="197"/>
      <c r="N3751" s="201"/>
      <c r="O3751" s="201"/>
      <c r="P3751" s="198"/>
      <c r="Q3751" s="197"/>
      <c r="R3751" s="197"/>
      <c r="S3751" s="197"/>
      <c r="T3751" s="197"/>
      <c r="U3751" s="196"/>
      <c r="V3751" s="196"/>
      <c r="W3751" s="197"/>
      <c r="X3751" s="197"/>
      <c r="Y3751" s="197"/>
      <c r="Z3751" s="197"/>
      <c r="AA3751" s="197"/>
      <c r="AB3751" s="202"/>
      <c r="AC3751" s="197"/>
      <c r="AD3751" s="205"/>
      <c r="AE3751" s="197"/>
      <c r="AF3751" s="196"/>
      <c r="AG3751" s="196"/>
      <c r="AH3751" s="197"/>
      <c r="AI3751" s="197"/>
    </row>
    <row r="3752" spans="1:35">
      <c r="A3752" s="197"/>
      <c r="B3752" s="197"/>
      <c r="C3752" s="204"/>
      <c r="D3752" s="197"/>
      <c r="E3752" s="197"/>
      <c r="F3752" s="197"/>
      <c r="G3752" s="199"/>
      <c r="H3752" s="199"/>
      <c r="I3752" s="197"/>
      <c r="J3752" s="200"/>
      <c r="K3752" s="197"/>
      <c r="L3752" s="197"/>
      <c r="M3752" s="197"/>
      <c r="N3752" s="201"/>
      <c r="O3752" s="201"/>
      <c r="P3752" s="198"/>
      <c r="Q3752" s="197"/>
      <c r="R3752" s="197"/>
      <c r="S3752" s="197"/>
      <c r="T3752" s="197"/>
      <c r="U3752" s="196"/>
      <c r="V3752" s="196"/>
      <c r="W3752" s="197"/>
      <c r="X3752" s="197"/>
      <c r="Y3752" s="197"/>
      <c r="Z3752" s="196"/>
      <c r="AA3752" s="196"/>
      <c r="AB3752" s="202"/>
      <c r="AC3752" s="196"/>
      <c r="AD3752" s="196"/>
      <c r="AE3752" s="196"/>
      <c r="AF3752" s="196"/>
      <c r="AG3752" s="196"/>
      <c r="AH3752" s="196"/>
      <c r="AI3752" s="197"/>
    </row>
    <row r="3753" spans="1:35">
      <c r="A3753" s="197"/>
      <c r="B3753" s="197"/>
      <c r="C3753" s="204"/>
      <c r="D3753" s="197"/>
      <c r="E3753" s="197"/>
      <c r="F3753" s="197"/>
      <c r="G3753" s="199"/>
      <c r="H3753" s="199"/>
      <c r="I3753" s="197"/>
      <c r="J3753" s="200"/>
      <c r="K3753" s="197"/>
      <c r="L3753" s="197"/>
      <c r="M3753" s="197"/>
      <c r="N3753" s="201"/>
      <c r="O3753" s="201"/>
      <c r="P3753" s="198"/>
      <c r="Q3753" s="197"/>
      <c r="R3753" s="197"/>
      <c r="S3753" s="197"/>
      <c r="T3753" s="197"/>
      <c r="U3753" s="196"/>
      <c r="V3753" s="196"/>
      <c r="W3753" s="197"/>
      <c r="X3753" s="197"/>
      <c r="Y3753" s="197"/>
      <c r="Z3753" s="196"/>
      <c r="AA3753" s="196"/>
      <c r="AB3753" s="202"/>
      <c r="AC3753" s="196"/>
      <c r="AD3753" s="196"/>
      <c r="AE3753" s="196"/>
      <c r="AF3753" s="196"/>
      <c r="AG3753" s="196"/>
      <c r="AH3753" s="196"/>
      <c r="AI3753" s="197"/>
    </row>
    <row r="3754" spans="1:35">
      <c r="A3754" s="197"/>
      <c r="B3754" s="197"/>
      <c r="C3754" s="204"/>
      <c r="D3754" s="197"/>
      <c r="E3754" s="197"/>
      <c r="F3754" s="197"/>
      <c r="G3754" s="199"/>
      <c r="H3754" s="199"/>
      <c r="I3754" s="197"/>
      <c r="J3754" s="200"/>
      <c r="K3754" s="197"/>
      <c r="L3754" s="197"/>
      <c r="M3754" s="197"/>
      <c r="N3754" s="201"/>
      <c r="O3754" s="201"/>
      <c r="P3754" s="198"/>
      <c r="Q3754" s="197"/>
      <c r="R3754" s="197"/>
      <c r="S3754" s="197"/>
      <c r="T3754" s="197"/>
      <c r="U3754" s="196"/>
      <c r="V3754" s="196"/>
      <c r="W3754" s="197"/>
      <c r="X3754" s="197"/>
      <c r="Y3754" s="197"/>
      <c r="Z3754" s="196"/>
      <c r="AA3754" s="196"/>
      <c r="AB3754" s="202"/>
      <c r="AC3754" s="196"/>
      <c r="AD3754" s="196"/>
      <c r="AE3754" s="196"/>
      <c r="AF3754" s="196"/>
      <c r="AG3754" s="196"/>
      <c r="AH3754" s="196"/>
      <c r="AI3754" s="197"/>
    </row>
    <row r="3755" spans="1:35">
      <c r="A3755" s="197"/>
      <c r="B3755" s="197"/>
      <c r="C3755" s="204"/>
      <c r="D3755" s="197"/>
      <c r="E3755" s="197"/>
      <c r="F3755" s="197"/>
      <c r="G3755" s="199"/>
      <c r="H3755" s="199"/>
      <c r="I3755" s="197"/>
      <c r="J3755" s="200"/>
      <c r="K3755" s="197"/>
      <c r="L3755" s="197"/>
      <c r="M3755" s="197"/>
      <c r="N3755" s="201"/>
      <c r="O3755" s="201"/>
      <c r="P3755" s="198"/>
      <c r="Q3755" s="197"/>
      <c r="R3755" s="197"/>
      <c r="S3755" s="197"/>
      <c r="T3755" s="197"/>
      <c r="U3755" s="196"/>
      <c r="V3755" s="196"/>
      <c r="W3755" s="197"/>
      <c r="X3755" s="197"/>
      <c r="Y3755" s="197"/>
      <c r="Z3755" s="196"/>
      <c r="AA3755" s="196"/>
      <c r="AB3755" s="202"/>
      <c r="AC3755" s="196"/>
      <c r="AD3755" s="196"/>
      <c r="AE3755" s="196"/>
      <c r="AF3755" s="196"/>
      <c r="AG3755" s="196"/>
      <c r="AH3755" s="196"/>
      <c r="AI3755" s="197"/>
    </row>
    <row r="3756" spans="1:35">
      <c r="A3756" s="197"/>
      <c r="B3756" s="197"/>
      <c r="C3756" s="204"/>
      <c r="D3756" s="197"/>
      <c r="E3756" s="197"/>
      <c r="F3756" s="197"/>
      <c r="G3756" s="199"/>
      <c r="H3756" s="199"/>
      <c r="I3756" s="197"/>
      <c r="J3756" s="200"/>
      <c r="K3756" s="197"/>
      <c r="L3756" s="197"/>
      <c r="M3756" s="197"/>
      <c r="N3756" s="201"/>
      <c r="O3756" s="201"/>
      <c r="P3756" s="198"/>
      <c r="Q3756" s="197"/>
      <c r="R3756" s="196"/>
      <c r="S3756" s="197"/>
      <c r="T3756" s="197"/>
      <c r="U3756" s="196"/>
      <c r="V3756" s="196"/>
      <c r="W3756" s="197"/>
      <c r="X3756" s="197"/>
      <c r="Y3756" s="197"/>
      <c r="Z3756" s="196"/>
      <c r="AA3756" s="196"/>
      <c r="AB3756" s="202"/>
      <c r="AC3756" s="196"/>
      <c r="AD3756" s="196"/>
      <c r="AE3756" s="196"/>
      <c r="AF3756" s="196"/>
      <c r="AG3756" s="196"/>
      <c r="AH3756" s="196"/>
      <c r="AI3756" s="197"/>
    </row>
    <row r="3757" spans="1:35">
      <c r="A3757" s="197"/>
      <c r="B3757" s="197"/>
      <c r="C3757" s="204"/>
      <c r="D3757" s="197"/>
      <c r="E3757" s="197"/>
      <c r="F3757" s="197"/>
      <c r="G3757" s="199"/>
      <c r="H3757" s="199"/>
      <c r="I3757" s="197"/>
      <c r="J3757" s="200"/>
      <c r="K3757" s="197"/>
      <c r="L3757" s="197"/>
      <c r="M3757" s="197"/>
      <c r="N3757" s="201"/>
      <c r="O3757" s="201"/>
      <c r="P3757" s="198"/>
      <c r="Q3757" s="197"/>
      <c r="R3757" s="197"/>
      <c r="S3757" s="197"/>
      <c r="T3757" s="197"/>
      <c r="U3757" s="196"/>
      <c r="V3757" s="196"/>
      <c r="W3757" s="197"/>
      <c r="X3757" s="197"/>
      <c r="Y3757" s="197"/>
      <c r="Z3757" s="196"/>
      <c r="AA3757" s="196"/>
      <c r="AB3757" s="202"/>
      <c r="AC3757" s="196"/>
      <c r="AD3757" s="196"/>
      <c r="AE3757" s="196"/>
      <c r="AF3757" s="196"/>
      <c r="AG3757" s="196"/>
      <c r="AH3757" s="196"/>
      <c r="AI3757" s="197"/>
    </row>
    <row r="3758" spans="1:35">
      <c r="A3758" s="197"/>
      <c r="B3758" s="197"/>
      <c r="C3758" s="204"/>
      <c r="D3758" s="197"/>
      <c r="E3758" s="197"/>
      <c r="F3758" s="197"/>
      <c r="G3758" s="199"/>
      <c r="H3758" s="199"/>
      <c r="I3758" s="197"/>
      <c r="J3758" s="200"/>
      <c r="K3758" s="197"/>
      <c r="L3758" s="197"/>
      <c r="M3758" s="197"/>
      <c r="N3758" s="201"/>
      <c r="O3758" s="201"/>
      <c r="P3758" s="198"/>
      <c r="Q3758" s="197"/>
      <c r="R3758" s="196"/>
      <c r="S3758" s="197"/>
      <c r="T3758" s="197"/>
      <c r="U3758" s="196"/>
      <c r="V3758" s="196"/>
      <c r="W3758" s="197"/>
      <c r="X3758" s="197"/>
      <c r="Y3758" s="197"/>
      <c r="Z3758" s="197"/>
      <c r="AA3758" s="197"/>
      <c r="AB3758" s="202"/>
      <c r="AC3758" s="196"/>
      <c r="AD3758" s="205"/>
      <c r="AE3758" s="197"/>
      <c r="AF3758" s="196"/>
      <c r="AG3758" s="196"/>
      <c r="AH3758" s="197"/>
      <c r="AI3758" s="197"/>
    </row>
    <row r="3759" spans="1:35">
      <c r="A3759" s="197"/>
      <c r="B3759" s="197"/>
      <c r="C3759" s="204"/>
      <c r="D3759" s="197"/>
      <c r="E3759" s="197"/>
      <c r="F3759" s="197"/>
      <c r="G3759" s="199"/>
      <c r="H3759" s="199"/>
      <c r="I3759" s="197"/>
      <c r="J3759" s="200"/>
      <c r="K3759" s="197"/>
      <c r="L3759" s="197"/>
      <c r="M3759" s="197"/>
      <c r="N3759" s="201"/>
      <c r="O3759" s="201"/>
      <c r="P3759" s="198"/>
      <c r="Q3759" s="197"/>
      <c r="R3759" s="197"/>
      <c r="S3759" s="197"/>
      <c r="T3759" s="197"/>
      <c r="U3759" s="196"/>
      <c r="V3759" s="196"/>
      <c r="W3759" s="197"/>
      <c r="X3759" s="197"/>
      <c r="Y3759" s="197"/>
      <c r="Z3759" s="196"/>
      <c r="AA3759" s="196"/>
      <c r="AB3759" s="202"/>
      <c r="AC3759" s="196"/>
      <c r="AD3759" s="196"/>
      <c r="AE3759" s="196"/>
      <c r="AF3759" s="196"/>
      <c r="AG3759" s="196"/>
      <c r="AH3759" s="196"/>
      <c r="AI3759" s="197"/>
    </row>
    <row r="3760" spans="1:35">
      <c r="A3760" s="197"/>
      <c r="B3760" s="197"/>
      <c r="C3760" s="204"/>
      <c r="D3760" s="197"/>
      <c r="E3760" s="197"/>
      <c r="F3760" s="197"/>
      <c r="G3760" s="199"/>
      <c r="H3760" s="199"/>
      <c r="I3760" s="197"/>
      <c r="J3760" s="200"/>
      <c r="K3760" s="197"/>
      <c r="L3760" s="197"/>
      <c r="M3760" s="197"/>
      <c r="N3760" s="201"/>
      <c r="O3760" s="201"/>
      <c r="P3760" s="198"/>
      <c r="Q3760" s="197"/>
      <c r="R3760" s="197"/>
      <c r="S3760" s="197"/>
      <c r="T3760" s="197"/>
      <c r="U3760" s="196"/>
      <c r="V3760" s="196"/>
      <c r="W3760" s="197"/>
      <c r="X3760" s="197"/>
      <c r="Y3760" s="197"/>
      <c r="Z3760" s="197"/>
      <c r="AA3760" s="197"/>
      <c r="AB3760" s="202"/>
      <c r="AC3760" s="197"/>
      <c r="AD3760" s="205"/>
      <c r="AE3760" s="197"/>
      <c r="AF3760" s="196"/>
      <c r="AG3760" s="196"/>
      <c r="AH3760" s="197"/>
      <c r="AI3760" s="197"/>
    </row>
    <row r="3761" spans="1:35">
      <c r="A3761" s="197"/>
      <c r="B3761" s="197"/>
      <c r="C3761" s="204"/>
      <c r="D3761" s="197"/>
      <c r="E3761" s="197"/>
      <c r="F3761" s="197"/>
      <c r="G3761" s="199"/>
      <c r="H3761" s="199"/>
      <c r="I3761" s="197"/>
      <c r="J3761" s="200"/>
      <c r="K3761" s="197"/>
      <c r="L3761" s="197"/>
      <c r="M3761" s="197"/>
      <c r="N3761" s="201"/>
      <c r="O3761" s="201"/>
      <c r="P3761" s="198"/>
      <c r="Q3761" s="197"/>
      <c r="R3761" s="197"/>
      <c r="S3761" s="197"/>
      <c r="T3761" s="197"/>
      <c r="U3761" s="196"/>
      <c r="V3761" s="196"/>
      <c r="W3761" s="197"/>
      <c r="X3761" s="197"/>
      <c r="Y3761" s="197"/>
      <c r="Z3761" s="196"/>
      <c r="AA3761" s="196"/>
      <c r="AB3761" s="202"/>
      <c r="AC3761" s="196"/>
      <c r="AD3761" s="196"/>
      <c r="AE3761" s="196"/>
      <c r="AF3761" s="196"/>
      <c r="AG3761" s="196"/>
      <c r="AH3761" s="196"/>
      <c r="AI3761" s="197"/>
    </row>
    <row r="3762" spans="1:35">
      <c r="A3762" s="197"/>
      <c r="B3762" s="197"/>
      <c r="C3762" s="204"/>
      <c r="D3762" s="197"/>
      <c r="E3762" s="197"/>
      <c r="F3762" s="197"/>
      <c r="G3762" s="199"/>
      <c r="H3762" s="199"/>
      <c r="I3762" s="197"/>
      <c r="J3762" s="200"/>
      <c r="K3762" s="197"/>
      <c r="L3762" s="197"/>
      <c r="M3762" s="197"/>
      <c r="N3762" s="201"/>
      <c r="O3762" s="201"/>
      <c r="P3762" s="198"/>
      <c r="Q3762" s="197"/>
      <c r="R3762" s="196"/>
      <c r="S3762" s="197"/>
      <c r="T3762" s="197"/>
      <c r="U3762" s="196"/>
      <c r="V3762" s="196"/>
      <c r="W3762" s="197"/>
      <c r="X3762" s="197"/>
      <c r="Y3762" s="197"/>
      <c r="Z3762" s="196"/>
      <c r="AA3762" s="196"/>
      <c r="AB3762" s="202"/>
      <c r="AC3762" s="196"/>
      <c r="AD3762" s="196"/>
      <c r="AE3762" s="196"/>
      <c r="AF3762" s="196"/>
      <c r="AG3762" s="196"/>
      <c r="AH3762" s="196"/>
      <c r="AI3762" s="197"/>
    </row>
    <row r="3763" spans="1:35">
      <c r="A3763" s="197"/>
      <c r="B3763" s="197"/>
      <c r="C3763" s="204"/>
      <c r="D3763" s="197"/>
      <c r="E3763" s="197"/>
      <c r="F3763" s="197"/>
      <c r="G3763" s="199"/>
      <c r="H3763" s="199"/>
      <c r="I3763" s="197"/>
      <c r="J3763" s="200"/>
      <c r="K3763" s="197"/>
      <c r="L3763" s="197"/>
      <c r="M3763" s="197"/>
      <c r="N3763" s="201"/>
      <c r="O3763" s="201"/>
      <c r="P3763" s="198"/>
      <c r="Q3763" s="197"/>
      <c r="R3763" s="197"/>
      <c r="S3763" s="197"/>
      <c r="T3763" s="197"/>
      <c r="U3763" s="196"/>
      <c r="V3763" s="196"/>
      <c r="W3763" s="197"/>
      <c r="X3763" s="197"/>
      <c r="Y3763" s="197"/>
      <c r="Z3763" s="196"/>
      <c r="AA3763" s="196"/>
      <c r="AB3763" s="202"/>
      <c r="AC3763" s="196"/>
      <c r="AD3763" s="196"/>
      <c r="AE3763" s="196"/>
      <c r="AF3763" s="196"/>
      <c r="AG3763" s="196"/>
      <c r="AH3763" s="196"/>
      <c r="AI3763" s="197"/>
    </row>
    <row r="3764" spans="1:35">
      <c r="A3764" s="197"/>
      <c r="B3764" s="197"/>
      <c r="C3764" s="204"/>
      <c r="D3764" s="197"/>
      <c r="E3764" s="197"/>
      <c r="F3764" s="197"/>
      <c r="G3764" s="199"/>
      <c r="H3764" s="199"/>
      <c r="I3764" s="197"/>
      <c r="J3764" s="200"/>
      <c r="K3764" s="197"/>
      <c r="L3764" s="197"/>
      <c r="M3764" s="197"/>
      <c r="N3764" s="201"/>
      <c r="O3764" s="201"/>
      <c r="P3764" s="198"/>
      <c r="Q3764" s="197"/>
      <c r="R3764" s="196"/>
      <c r="S3764" s="197"/>
      <c r="T3764" s="197"/>
      <c r="U3764" s="196"/>
      <c r="V3764" s="196"/>
      <c r="W3764" s="197"/>
      <c r="X3764" s="197"/>
      <c r="Y3764" s="197"/>
      <c r="Z3764" s="196"/>
      <c r="AA3764" s="196"/>
      <c r="AB3764" s="202"/>
      <c r="AC3764" s="196"/>
      <c r="AD3764" s="196"/>
      <c r="AE3764" s="196"/>
      <c r="AF3764" s="196"/>
      <c r="AG3764" s="196"/>
      <c r="AH3764" s="196"/>
      <c r="AI3764" s="197"/>
    </row>
    <row r="3765" spans="1:35">
      <c r="A3765" s="197"/>
      <c r="B3765" s="197"/>
      <c r="C3765" s="204"/>
      <c r="D3765" s="197"/>
      <c r="E3765" s="197"/>
      <c r="F3765" s="197"/>
      <c r="G3765" s="199"/>
      <c r="H3765" s="199"/>
      <c r="I3765" s="197"/>
      <c r="J3765" s="200"/>
      <c r="K3765" s="197"/>
      <c r="L3765" s="197"/>
      <c r="M3765" s="197"/>
      <c r="N3765" s="201"/>
      <c r="O3765" s="201"/>
      <c r="P3765" s="198"/>
      <c r="Q3765" s="197"/>
      <c r="R3765" s="197"/>
      <c r="S3765" s="197"/>
      <c r="T3765" s="197"/>
      <c r="U3765" s="196"/>
      <c r="V3765" s="196"/>
      <c r="W3765" s="197"/>
      <c r="X3765" s="197"/>
      <c r="Y3765" s="197"/>
      <c r="Z3765" s="196"/>
      <c r="AA3765" s="196"/>
      <c r="AB3765" s="202"/>
      <c r="AC3765" s="196"/>
      <c r="AD3765" s="196"/>
      <c r="AE3765" s="196"/>
      <c r="AF3765" s="196"/>
      <c r="AG3765" s="196"/>
      <c r="AH3765" s="196"/>
      <c r="AI3765" s="197"/>
    </row>
    <row r="3766" spans="1:35">
      <c r="A3766" s="197"/>
      <c r="B3766" s="197"/>
      <c r="C3766" s="204"/>
      <c r="D3766" s="197"/>
      <c r="E3766" s="197"/>
      <c r="F3766" s="197"/>
      <c r="G3766" s="199"/>
      <c r="H3766" s="199"/>
      <c r="I3766" s="197"/>
      <c r="J3766" s="200"/>
      <c r="K3766" s="197"/>
      <c r="L3766" s="197"/>
      <c r="M3766" s="197"/>
      <c r="N3766" s="201"/>
      <c r="O3766" s="201"/>
      <c r="P3766" s="198"/>
      <c r="Q3766" s="197"/>
      <c r="R3766" s="197"/>
      <c r="S3766" s="197"/>
      <c r="T3766" s="197"/>
      <c r="U3766" s="196"/>
      <c r="V3766" s="196"/>
      <c r="W3766" s="197"/>
      <c r="X3766" s="197"/>
      <c r="Y3766" s="197"/>
      <c r="Z3766" s="196"/>
      <c r="AA3766" s="196"/>
      <c r="AB3766" s="202"/>
      <c r="AC3766" s="196"/>
      <c r="AD3766" s="196"/>
      <c r="AE3766" s="196"/>
      <c r="AF3766" s="196"/>
      <c r="AG3766" s="196"/>
      <c r="AH3766" s="196"/>
      <c r="AI3766" s="197"/>
    </row>
    <row r="3767" spans="1:35">
      <c r="A3767" s="197"/>
      <c r="B3767" s="197"/>
      <c r="C3767" s="204"/>
      <c r="D3767" s="197"/>
      <c r="E3767" s="197"/>
      <c r="F3767" s="197"/>
      <c r="G3767" s="199"/>
      <c r="H3767" s="199"/>
      <c r="I3767" s="197"/>
      <c r="J3767" s="200"/>
      <c r="K3767" s="197"/>
      <c r="L3767" s="197"/>
      <c r="M3767" s="197"/>
      <c r="N3767" s="201"/>
      <c r="O3767" s="201"/>
      <c r="P3767" s="198"/>
      <c r="Q3767" s="197"/>
      <c r="R3767" s="197"/>
      <c r="S3767" s="197"/>
      <c r="T3767" s="197"/>
      <c r="U3767" s="196"/>
      <c r="V3767" s="196"/>
      <c r="W3767" s="197"/>
      <c r="X3767" s="197"/>
      <c r="Y3767" s="197"/>
      <c r="Z3767" s="197"/>
      <c r="AA3767" s="197"/>
      <c r="AB3767" s="202"/>
      <c r="AC3767" s="197"/>
      <c r="AD3767" s="205"/>
      <c r="AE3767" s="197"/>
      <c r="AF3767" s="196"/>
      <c r="AG3767" s="196"/>
      <c r="AH3767" s="197"/>
      <c r="AI3767" s="197"/>
    </row>
    <row r="3768" spans="1:35">
      <c r="A3768" s="197"/>
      <c r="B3768" s="197"/>
      <c r="C3768" s="204"/>
      <c r="D3768" s="197"/>
      <c r="E3768" s="197"/>
      <c r="F3768" s="197"/>
      <c r="G3768" s="199"/>
      <c r="H3768" s="199"/>
      <c r="I3768" s="197"/>
      <c r="J3768" s="200"/>
      <c r="K3768" s="197"/>
      <c r="L3768" s="197"/>
      <c r="M3768" s="197"/>
      <c r="N3768" s="201"/>
      <c r="O3768" s="201"/>
      <c r="P3768" s="198"/>
      <c r="Q3768" s="197"/>
      <c r="R3768" s="197"/>
      <c r="S3768" s="197"/>
      <c r="T3768" s="197"/>
      <c r="U3768" s="196"/>
      <c r="V3768" s="196"/>
      <c r="W3768" s="197"/>
      <c r="X3768" s="197"/>
      <c r="Y3768" s="197"/>
      <c r="Z3768" s="196"/>
      <c r="AA3768" s="196"/>
      <c r="AB3768" s="202"/>
      <c r="AC3768" s="196"/>
      <c r="AD3768" s="196"/>
      <c r="AE3768" s="196"/>
      <c r="AF3768" s="196"/>
      <c r="AG3768" s="196"/>
      <c r="AH3768" s="196"/>
      <c r="AI3768" s="197"/>
    </row>
    <row r="3769" spans="1:35">
      <c r="A3769" s="197"/>
      <c r="B3769" s="197"/>
      <c r="C3769" s="204"/>
      <c r="D3769" s="197"/>
      <c r="E3769" s="197"/>
      <c r="F3769" s="197"/>
      <c r="G3769" s="199"/>
      <c r="H3769" s="199"/>
      <c r="I3769" s="197"/>
      <c r="J3769" s="200"/>
      <c r="K3769" s="197"/>
      <c r="L3769" s="197"/>
      <c r="M3769" s="197"/>
      <c r="N3769" s="201"/>
      <c r="O3769" s="201"/>
      <c r="P3769" s="198"/>
      <c r="Q3769" s="197"/>
      <c r="R3769" s="196"/>
      <c r="S3769" s="197"/>
      <c r="T3769" s="197"/>
      <c r="U3769" s="196"/>
      <c r="V3769" s="196"/>
      <c r="W3769" s="197"/>
      <c r="X3769" s="197"/>
      <c r="Y3769" s="197"/>
      <c r="Z3769" s="196"/>
      <c r="AA3769" s="196"/>
      <c r="AB3769" s="202"/>
      <c r="AC3769" s="196"/>
      <c r="AD3769" s="196"/>
      <c r="AE3769" s="196"/>
      <c r="AF3769" s="196"/>
      <c r="AG3769" s="196"/>
      <c r="AH3769" s="196"/>
      <c r="AI3769" s="197"/>
    </row>
    <row r="3770" spans="1:35">
      <c r="A3770" s="197"/>
      <c r="B3770" s="197"/>
      <c r="C3770" s="204"/>
      <c r="D3770" s="197"/>
      <c r="E3770" s="197"/>
      <c r="F3770" s="197"/>
      <c r="G3770" s="199"/>
      <c r="H3770" s="199"/>
      <c r="I3770" s="197"/>
      <c r="J3770" s="200"/>
      <c r="K3770" s="197"/>
      <c r="L3770" s="197"/>
      <c r="M3770" s="197"/>
      <c r="N3770" s="201"/>
      <c r="O3770" s="201"/>
      <c r="P3770" s="198"/>
      <c r="Q3770" s="197"/>
      <c r="R3770" s="197"/>
      <c r="S3770" s="197"/>
      <c r="T3770" s="197"/>
      <c r="U3770" s="196"/>
      <c r="V3770" s="196"/>
      <c r="W3770" s="197"/>
      <c r="X3770" s="197"/>
      <c r="Y3770" s="197"/>
      <c r="Z3770" s="196"/>
      <c r="AA3770" s="196"/>
      <c r="AB3770" s="202"/>
      <c r="AC3770" s="196"/>
      <c r="AD3770" s="196"/>
      <c r="AE3770" s="196"/>
      <c r="AF3770" s="196"/>
      <c r="AG3770" s="196"/>
      <c r="AH3770" s="196"/>
      <c r="AI3770" s="197"/>
    </row>
    <row r="3771" spans="1:35">
      <c r="A3771" s="197"/>
      <c r="B3771" s="197"/>
      <c r="C3771" s="204"/>
      <c r="D3771" s="197"/>
      <c r="E3771" s="197"/>
      <c r="F3771" s="197"/>
      <c r="G3771" s="199"/>
      <c r="H3771" s="199"/>
      <c r="I3771" s="197"/>
      <c r="J3771" s="200"/>
      <c r="K3771" s="197"/>
      <c r="L3771" s="197"/>
      <c r="M3771" s="197"/>
      <c r="N3771" s="201"/>
      <c r="O3771" s="201"/>
      <c r="P3771" s="198"/>
      <c r="Q3771" s="197"/>
      <c r="R3771" s="196"/>
      <c r="S3771" s="197"/>
      <c r="T3771" s="197"/>
      <c r="U3771" s="196"/>
      <c r="V3771" s="196"/>
      <c r="W3771" s="197"/>
      <c r="X3771" s="197"/>
      <c r="Y3771" s="197"/>
      <c r="Z3771" s="196"/>
      <c r="AA3771" s="196"/>
      <c r="AB3771" s="202"/>
      <c r="AC3771" s="196"/>
      <c r="AD3771" s="196"/>
      <c r="AE3771" s="196"/>
      <c r="AF3771" s="196"/>
      <c r="AG3771" s="196"/>
      <c r="AH3771" s="196"/>
      <c r="AI3771" s="197"/>
    </row>
    <row r="3772" spans="1:35">
      <c r="A3772" s="197"/>
      <c r="B3772" s="197"/>
      <c r="C3772" s="204"/>
      <c r="D3772" s="197"/>
      <c r="E3772" s="197"/>
      <c r="F3772" s="197"/>
      <c r="G3772" s="199"/>
      <c r="H3772" s="199"/>
      <c r="I3772" s="197"/>
      <c r="J3772" s="200"/>
      <c r="K3772" s="197"/>
      <c r="L3772" s="197"/>
      <c r="M3772" s="197"/>
      <c r="N3772" s="201"/>
      <c r="O3772" s="201"/>
      <c r="P3772" s="198"/>
      <c r="Q3772" s="197"/>
      <c r="R3772" s="197"/>
      <c r="S3772" s="197"/>
      <c r="T3772" s="197"/>
      <c r="U3772" s="196"/>
      <c r="V3772" s="196"/>
      <c r="W3772" s="197"/>
      <c r="X3772" s="197"/>
      <c r="Y3772" s="197"/>
      <c r="Z3772" s="197"/>
      <c r="AA3772" s="197"/>
      <c r="AB3772" s="202"/>
      <c r="AC3772" s="197"/>
      <c r="AD3772" s="205"/>
      <c r="AE3772" s="197"/>
      <c r="AF3772" s="196"/>
      <c r="AG3772" s="196"/>
      <c r="AH3772" s="197"/>
      <c r="AI3772" s="197"/>
    </row>
    <row r="3773" spans="1:35">
      <c r="A3773" s="197"/>
      <c r="B3773" s="197"/>
      <c r="C3773" s="204"/>
      <c r="D3773" s="197"/>
      <c r="E3773" s="197"/>
      <c r="F3773" s="197"/>
      <c r="G3773" s="199"/>
      <c r="H3773" s="199"/>
      <c r="I3773" s="197"/>
      <c r="J3773" s="200"/>
      <c r="K3773" s="197"/>
      <c r="L3773" s="197"/>
      <c r="M3773" s="197"/>
      <c r="N3773" s="201"/>
      <c r="O3773" s="201"/>
      <c r="P3773" s="198"/>
      <c r="Q3773" s="197"/>
      <c r="R3773" s="197"/>
      <c r="S3773" s="197"/>
      <c r="T3773" s="197"/>
      <c r="U3773" s="196"/>
      <c r="V3773" s="196"/>
      <c r="W3773" s="197"/>
      <c r="X3773" s="197"/>
      <c r="Y3773" s="197"/>
      <c r="Z3773" s="196"/>
      <c r="AA3773" s="196"/>
      <c r="AB3773" s="202"/>
      <c r="AC3773" s="196"/>
      <c r="AD3773" s="196"/>
      <c r="AE3773" s="196"/>
      <c r="AF3773" s="196"/>
      <c r="AG3773" s="196"/>
      <c r="AH3773" s="196"/>
      <c r="AI3773" s="197"/>
    </row>
    <row r="3774" spans="1:35">
      <c r="A3774" s="197"/>
      <c r="B3774" s="197"/>
      <c r="C3774" s="204"/>
      <c r="D3774" s="197"/>
      <c r="E3774" s="197"/>
      <c r="F3774" s="197"/>
      <c r="G3774" s="199"/>
      <c r="H3774" s="199"/>
      <c r="I3774" s="197"/>
      <c r="J3774" s="200"/>
      <c r="K3774" s="197"/>
      <c r="L3774" s="197"/>
      <c r="M3774" s="197"/>
      <c r="N3774" s="201"/>
      <c r="O3774" s="201"/>
      <c r="P3774" s="198"/>
      <c r="Q3774" s="197"/>
      <c r="R3774" s="197"/>
      <c r="S3774" s="197"/>
      <c r="T3774" s="197"/>
      <c r="U3774" s="196"/>
      <c r="V3774" s="196"/>
      <c r="W3774" s="197"/>
      <c r="X3774" s="197"/>
      <c r="Y3774" s="197"/>
      <c r="Z3774" s="196"/>
      <c r="AA3774" s="196"/>
      <c r="AB3774" s="202"/>
      <c r="AC3774" s="196"/>
      <c r="AD3774" s="196"/>
      <c r="AE3774" s="196"/>
      <c r="AF3774" s="196"/>
      <c r="AG3774" s="196"/>
      <c r="AH3774" s="196"/>
      <c r="AI3774" s="197"/>
    </row>
    <row r="3775" spans="1:35">
      <c r="A3775" s="197"/>
      <c r="B3775" s="197"/>
      <c r="C3775" s="204"/>
      <c r="D3775" s="197"/>
      <c r="E3775" s="197"/>
      <c r="F3775" s="197"/>
      <c r="G3775" s="199"/>
      <c r="H3775" s="199"/>
      <c r="I3775" s="197"/>
      <c r="J3775" s="200"/>
      <c r="K3775" s="197"/>
      <c r="L3775" s="197"/>
      <c r="M3775" s="197"/>
      <c r="N3775" s="201"/>
      <c r="O3775" s="201"/>
      <c r="P3775" s="198"/>
      <c r="Q3775" s="197"/>
      <c r="R3775" s="197"/>
      <c r="S3775" s="197"/>
      <c r="T3775" s="197"/>
      <c r="U3775" s="196"/>
      <c r="V3775" s="196"/>
      <c r="W3775" s="197"/>
      <c r="X3775" s="197"/>
      <c r="Y3775" s="197"/>
      <c r="Z3775" s="196"/>
      <c r="AA3775" s="196"/>
      <c r="AB3775" s="202"/>
      <c r="AC3775" s="196"/>
      <c r="AD3775" s="196"/>
      <c r="AE3775" s="196"/>
      <c r="AF3775" s="196"/>
      <c r="AG3775" s="196"/>
      <c r="AH3775" s="196"/>
      <c r="AI3775" s="197"/>
    </row>
    <row r="3776" spans="1:35">
      <c r="A3776" s="197"/>
      <c r="B3776" s="197"/>
      <c r="C3776" s="204"/>
      <c r="D3776" s="197"/>
      <c r="E3776" s="197"/>
      <c r="F3776" s="197"/>
      <c r="G3776" s="199"/>
      <c r="H3776" s="199"/>
      <c r="I3776" s="197"/>
      <c r="J3776" s="200"/>
      <c r="K3776" s="197"/>
      <c r="L3776" s="197"/>
      <c r="M3776" s="197"/>
      <c r="N3776" s="201"/>
      <c r="O3776" s="201"/>
      <c r="P3776" s="198"/>
      <c r="Q3776" s="197"/>
      <c r="R3776" s="197"/>
      <c r="S3776" s="197"/>
      <c r="T3776" s="197"/>
      <c r="U3776" s="196"/>
      <c r="V3776" s="196"/>
      <c r="W3776" s="197"/>
      <c r="X3776" s="197"/>
      <c r="Y3776" s="197"/>
      <c r="Z3776" s="196"/>
      <c r="AA3776" s="196"/>
      <c r="AB3776" s="202"/>
      <c r="AC3776" s="196"/>
      <c r="AD3776" s="196"/>
      <c r="AE3776" s="196"/>
      <c r="AF3776" s="196"/>
      <c r="AG3776" s="196"/>
      <c r="AH3776" s="196"/>
      <c r="AI3776" s="197"/>
    </row>
    <row r="3777" spans="1:35">
      <c r="A3777" s="197"/>
      <c r="B3777" s="197"/>
      <c r="C3777" s="204"/>
      <c r="D3777" s="197"/>
      <c r="E3777" s="197"/>
      <c r="F3777" s="197"/>
      <c r="G3777" s="199"/>
      <c r="H3777" s="199"/>
      <c r="I3777" s="197"/>
      <c r="J3777" s="200"/>
      <c r="K3777" s="197"/>
      <c r="L3777" s="197"/>
      <c r="M3777" s="197"/>
      <c r="N3777" s="201"/>
      <c r="O3777" s="201"/>
      <c r="P3777" s="198"/>
      <c r="Q3777" s="197"/>
      <c r="R3777" s="197"/>
      <c r="S3777" s="197"/>
      <c r="T3777" s="197"/>
      <c r="U3777" s="196"/>
      <c r="V3777" s="196"/>
      <c r="W3777" s="197"/>
      <c r="X3777" s="197"/>
      <c r="Y3777" s="197"/>
      <c r="Z3777" s="196"/>
      <c r="AA3777" s="196"/>
      <c r="AB3777" s="202"/>
      <c r="AC3777" s="196"/>
      <c r="AD3777" s="196"/>
      <c r="AE3777" s="196"/>
      <c r="AF3777" s="196"/>
      <c r="AG3777" s="196"/>
      <c r="AH3777" s="196"/>
      <c r="AI3777" s="197"/>
    </row>
    <row r="3778" spans="1:35">
      <c r="A3778" s="197"/>
      <c r="B3778" s="197"/>
      <c r="C3778" s="204"/>
      <c r="D3778" s="197"/>
      <c r="E3778" s="197"/>
      <c r="F3778" s="197"/>
      <c r="G3778" s="199"/>
      <c r="H3778" s="199"/>
      <c r="I3778" s="197"/>
      <c r="J3778" s="200"/>
      <c r="K3778" s="197"/>
      <c r="L3778" s="197"/>
      <c r="M3778" s="197"/>
      <c r="N3778" s="201"/>
      <c r="O3778" s="201"/>
      <c r="P3778" s="198"/>
      <c r="Q3778" s="197"/>
      <c r="R3778" s="197"/>
      <c r="S3778" s="197"/>
      <c r="T3778" s="197"/>
      <c r="U3778" s="196"/>
      <c r="V3778" s="196"/>
      <c r="W3778" s="197"/>
      <c r="X3778" s="197"/>
      <c r="Y3778" s="197"/>
      <c r="Z3778" s="196"/>
      <c r="AA3778" s="196"/>
      <c r="AB3778" s="202"/>
      <c r="AC3778" s="196"/>
      <c r="AD3778" s="196"/>
      <c r="AE3778" s="196"/>
      <c r="AF3778" s="196"/>
      <c r="AG3778" s="196"/>
      <c r="AH3778" s="196"/>
      <c r="AI3778" s="197"/>
    </row>
    <row r="3779" spans="1:35">
      <c r="A3779" s="197"/>
      <c r="B3779" s="197"/>
      <c r="C3779" s="204"/>
      <c r="D3779" s="197"/>
      <c r="E3779" s="197"/>
      <c r="F3779" s="197"/>
      <c r="G3779" s="199"/>
      <c r="H3779" s="199"/>
      <c r="I3779" s="197"/>
      <c r="J3779" s="200"/>
      <c r="K3779" s="197"/>
      <c r="L3779" s="197"/>
      <c r="M3779" s="197"/>
      <c r="N3779" s="201"/>
      <c r="O3779" s="201"/>
      <c r="P3779" s="198"/>
      <c r="Q3779" s="197"/>
      <c r="R3779" s="196"/>
      <c r="S3779" s="197"/>
      <c r="T3779" s="197"/>
      <c r="U3779" s="196"/>
      <c r="V3779" s="196"/>
      <c r="W3779" s="197"/>
      <c r="X3779" s="197"/>
      <c r="Y3779" s="197"/>
      <c r="Z3779" s="196"/>
      <c r="AA3779" s="196"/>
      <c r="AB3779" s="202"/>
      <c r="AC3779" s="196"/>
      <c r="AD3779" s="196"/>
      <c r="AE3779" s="196"/>
      <c r="AF3779" s="196"/>
      <c r="AG3779" s="196"/>
      <c r="AH3779" s="196"/>
      <c r="AI3779" s="197"/>
    </row>
    <row r="3780" spans="1:35">
      <c r="A3780" s="197"/>
      <c r="B3780" s="197"/>
      <c r="C3780" s="204"/>
      <c r="D3780" s="197"/>
      <c r="E3780" s="197"/>
      <c r="F3780" s="197"/>
      <c r="G3780" s="199"/>
      <c r="H3780" s="199"/>
      <c r="I3780" s="197"/>
      <c r="J3780" s="200"/>
      <c r="K3780" s="197"/>
      <c r="L3780" s="197"/>
      <c r="M3780" s="197"/>
      <c r="N3780" s="201"/>
      <c r="O3780" s="201"/>
      <c r="P3780" s="198"/>
      <c r="Q3780" s="197"/>
      <c r="R3780" s="197"/>
      <c r="S3780" s="197"/>
      <c r="T3780" s="197"/>
      <c r="U3780" s="196"/>
      <c r="V3780" s="196"/>
      <c r="W3780" s="197"/>
      <c r="X3780" s="197"/>
      <c r="Y3780" s="197"/>
      <c r="Z3780" s="196"/>
      <c r="AA3780" s="196"/>
      <c r="AB3780" s="202"/>
      <c r="AC3780" s="196"/>
      <c r="AD3780" s="196"/>
      <c r="AE3780" s="196"/>
      <c r="AF3780" s="196"/>
      <c r="AG3780" s="196"/>
      <c r="AH3780" s="196"/>
      <c r="AI3780" s="197"/>
    </row>
    <row r="3781" spans="1:35">
      <c r="A3781" s="197"/>
      <c r="B3781" s="197"/>
      <c r="C3781" s="204"/>
      <c r="D3781" s="197"/>
      <c r="E3781" s="197"/>
      <c r="F3781" s="197"/>
      <c r="G3781" s="199"/>
      <c r="H3781" s="199"/>
      <c r="I3781" s="197"/>
      <c r="J3781" s="200"/>
      <c r="K3781" s="197"/>
      <c r="L3781" s="197"/>
      <c r="M3781" s="197"/>
      <c r="N3781" s="201"/>
      <c r="O3781" s="201"/>
      <c r="P3781" s="198"/>
      <c r="Q3781" s="197"/>
      <c r="R3781" s="197"/>
      <c r="S3781" s="197"/>
      <c r="T3781" s="197"/>
      <c r="U3781" s="196"/>
      <c r="V3781" s="196"/>
      <c r="W3781" s="197"/>
      <c r="X3781" s="197"/>
      <c r="Y3781" s="197"/>
      <c r="Z3781" s="197"/>
      <c r="AA3781" s="197"/>
      <c r="AB3781" s="202"/>
      <c r="AC3781" s="196"/>
      <c r="AD3781" s="205"/>
      <c r="AE3781" s="197"/>
      <c r="AF3781" s="196"/>
      <c r="AG3781" s="196"/>
      <c r="AH3781" s="197"/>
      <c r="AI3781" s="197"/>
    </row>
    <row r="3782" spans="1:35">
      <c r="A3782" s="197"/>
      <c r="B3782" s="197"/>
      <c r="C3782" s="204"/>
      <c r="D3782" s="197"/>
      <c r="E3782" s="197"/>
      <c r="F3782" s="197"/>
      <c r="G3782" s="199"/>
      <c r="H3782" s="199"/>
      <c r="I3782" s="197"/>
      <c r="J3782" s="200"/>
      <c r="K3782" s="197"/>
      <c r="L3782" s="197"/>
      <c r="M3782" s="197"/>
      <c r="N3782" s="201"/>
      <c r="O3782" s="201"/>
      <c r="P3782" s="198"/>
      <c r="Q3782" s="197"/>
      <c r="R3782" s="196"/>
      <c r="S3782" s="197"/>
      <c r="T3782" s="197"/>
      <c r="U3782" s="196"/>
      <c r="V3782" s="196"/>
      <c r="W3782" s="197"/>
      <c r="X3782" s="197"/>
      <c r="Y3782" s="197"/>
      <c r="Z3782" s="196"/>
      <c r="AA3782" s="196"/>
      <c r="AB3782" s="202"/>
      <c r="AC3782" s="196"/>
      <c r="AD3782" s="196"/>
      <c r="AE3782" s="196"/>
      <c r="AF3782" s="196"/>
      <c r="AG3782" s="196"/>
      <c r="AH3782" s="196"/>
      <c r="AI3782" s="197"/>
    </row>
    <row r="3783" spans="1:35">
      <c r="A3783" s="197"/>
      <c r="B3783" s="197"/>
      <c r="C3783" s="204"/>
      <c r="D3783" s="197"/>
      <c r="E3783" s="197"/>
      <c r="F3783" s="197"/>
      <c r="G3783" s="199"/>
      <c r="H3783" s="199"/>
      <c r="I3783" s="197"/>
      <c r="J3783" s="200"/>
      <c r="K3783" s="197"/>
      <c r="L3783" s="197"/>
      <c r="M3783" s="197"/>
      <c r="N3783" s="201"/>
      <c r="O3783" s="201"/>
      <c r="P3783" s="198"/>
      <c r="Q3783" s="197"/>
      <c r="R3783" s="197"/>
      <c r="S3783" s="197"/>
      <c r="T3783" s="197"/>
      <c r="U3783" s="196"/>
      <c r="V3783" s="196"/>
      <c r="W3783" s="197"/>
      <c r="X3783" s="197"/>
      <c r="Y3783" s="197"/>
      <c r="Z3783" s="196"/>
      <c r="AA3783" s="196"/>
      <c r="AB3783" s="202"/>
      <c r="AC3783" s="196"/>
      <c r="AD3783" s="196"/>
      <c r="AE3783" s="196"/>
      <c r="AF3783" s="196"/>
      <c r="AG3783" s="196"/>
      <c r="AH3783" s="196"/>
      <c r="AI3783" s="197"/>
    </row>
    <row r="3784" spans="1:35">
      <c r="A3784" s="197"/>
      <c r="B3784" s="197"/>
      <c r="C3784" s="204"/>
      <c r="D3784" s="197"/>
      <c r="E3784" s="197"/>
      <c r="F3784" s="197"/>
      <c r="G3784" s="199"/>
      <c r="H3784" s="199"/>
      <c r="I3784" s="197"/>
      <c r="J3784" s="200"/>
      <c r="K3784" s="197"/>
      <c r="L3784" s="197"/>
      <c r="M3784" s="197"/>
      <c r="N3784" s="201"/>
      <c r="O3784" s="201"/>
      <c r="P3784" s="198"/>
      <c r="Q3784" s="197"/>
      <c r="R3784" s="196"/>
      <c r="S3784" s="197"/>
      <c r="T3784" s="197"/>
      <c r="U3784" s="196"/>
      <c r="V3784" s="196"/>
      <c r="W3784" s="197"/>
      <c r="X3784" s="197"/>
      <c r="Y3784" s="197"/>
      <c r="Z3784" s="196"/>
      <c r="AA3784" s="196"/>
      <c r="AB3784" s="202"/>
      <c r="AC3784" s="196"/>
      <c r="AD3784" s="196"/>
      <c r="AE3784" s="196"/>
      <c r="AF3784" s="196"/>
      <c r="AG3784" s="196"/>
      <c r="AH3784" s="196"/>
      <c r="AI3784" s="197"/>
    </row>
    <row r="3785" spans="1:35">
      <c r="A3785" s="197"/>
      <c r="B3785" s="197"/>
      <c r="C3785" s="204"/>
      <c r="D3785" s="197"/>
      <c r="E3785" s="197"/>
      <c r="F3785" s="197"/>
      <c r="G3785" s="199"/>
      <c r="H3785" s="199"/>
      <c r="I3785" s="197"/>
      <c r="J3785" s="200"/>
      <c r="K3785" s="197"/>
      <c r="L3785" s="197"/>
      <c r="M3785" s="197"/>
      <c r="N3785" s="201"/>
      <c r="O3785" s="201"/>
      <c r="P3785" s="198"/>
      <c r="Q3785" s="197"/>
      <c r="R3785" s="197"/>
      <c r="S3785" s="197"/>
      <c r="T3785" s="197"/>
      <c r="U3785" s="196"/>
      <c r="V3785" s="196"/>
      <c r="W3785" s="197"/>
      <c r="X3785" s="197"/>
      <c r="Y3785" s="197"/>
      <c r="Z3785" s="196"/>
      <c r="AA3785" s="196"/>
      <c r="AB3785" s="202"/>
      <c r="AC3785" s="196"/>
      <c r="AD3785" s="196"/>
      <c r="AE3785" s="196"/>
      <c r="AF3785" s="196"/>
      <c r="AG3785" s="196"/>
      <c r="AH3785" s="196"/>
      <c r="AI3785" s="197"/>
    </row>
    <row r="3786" spans="1:35">
      <c r="A3786" s="197"/>
      <c r="B3786" s="197"/>
      <c r="C3786" s="204"/>
      <c r="D3786" s="197"/>
      <c r="E3786" s="197"/>
      <c r="F3786" s="197"/>
      <c r="G3786" s="199"/>
      <c r="H3786" s="199"/>
      <c r="I3786" s="197"/>
      <c r="J3786" s="200"/>
      <c r="K3786" s="197"/>
      <c r="L3786" s="197"/>
      <c r="M3786" s="197"/>
      <c r="N3786" s="201"/>
      <c r="O3786" s="201"/>
      <c r="P3786" s="198"/>
      <c r="Q3786" s="197"/>
      <c r="R3786" s="196"/>
      <c r="S3786" s="197"/>
      <c r="T3786" s="197"/>
      <c r="U3786" s="196"/>
      <c r="V3786" s="196"/>
      <c r="W3786" s="197"/>
      <c r="X3786" s="197"/>
      <c r="Y3786" s="197"/>
      <c r="Z3786" s="196"/>
      <c r="AA3786" s="196"/>
      <c r="AB3786" s="202"/>
      <c r="AC3786" s="196"/>
      <c r="AD3786" s="196"/>
      <c r="AE3786" s="196"/>
      <c r="AF3786" s="196"/>
      <c r="AG3786" s="196"/>
      <c r="AH3786" s="196"/>
      <c r="AI3786" s="197"/>
    </row>
    <row r="3787" spans="1:35">
      <c r="A3787" s="197"/>
      <c r="B3787" s="197"/>
      <c r="C3787" s="204"/>
      <c r="D3787" s="197"/>
      <c r="E3787" s="197"/>
      <c r="F3787" s="197"/>
      <c r="G3787" s="199"/>
      <c r="H3787" s="199"/>
      <c r="I3787" s="197"/>
      <c r="J3787" s="200"/>
      <c r="K3787" s="197"/>
      <c r="L3787" s="197"/>
      <c r="M3787" s="197"/>
      <c r="N3787" s="201"/>
      <c r="O3787" s="201"/>
      <c r="P3787" s="198"/>
      <c r="Q3787" s="197"/>
      <c r="R3787" s="197"/>
      <c r="S3787" s="197"/>
      <c r="T3787" s="197"/>
      <c r="U3787" s="196"/>
      <c r="V3787" s="196"/>
      <c r="W3787" s="197"/>
      <c r="X3787" s="197"/>
      <c r="Y3787" s="197"/>
      <c r="Z3787" s="196"/>
      <c r="AA3787" s="196"/>
      <c r="AB3787" s="202"/>
      <c r="AC3787" s="196"/>
      <c r="AD3787" s="196"/>
      <c r="AE3787" s="196"/>
      <c r="AF3787" s="196"/>
      <c r="AG3787" s="196"/>
      <c r="AH3787" s="196"/>
      <c r="AI3787" s="197"/>
    </row>
    <row r="3788" spans="1:35">
      <c r="A3788" s="197"/>
      <c r="B3788" s="197"/>
      <c r="C3788" s="204"/>
      <c r="D3788" s="197"/>
      <c r="E3788" s="197"/>
      <c r="F3788" s="197"/>
      <c r="G3788" s="199"/>
      <c r="H3788" s="199"/>
      <c r="I3788" s="197"/>
      <c r="J3788" s="200"/>
      <c r="K3788" s="197"/>
      <c r="L3788" s="197"/>
      <c r="M3788" s="197"/>
      <c r="N3788" s="201"/>
      <c r="O3788" s="201"/>
      <c r="P3788" s="198"/>
      <c r="Q3788" s="197"/>
      <c r="R3788" s="197"/>
      <c r="S3788" s="197"/>
      <c r="T3788" s="197"/>
      <c r="U3788" s="196"/>
      <c r="V3788" s="196"/>
      <c r="W3788" s="197"/>
      <c r="X3788" s="197"/>
      <c r="Y3788" s="197"/>
      <c r="Z3788" s="197"/>
      <c r="AA3788" s="197"/>
      <c r="AB3788" s="202"/>
      <c r="AC3788" s="197"/>
      <c r="AD3788" s="205"/>
      <c r="AE3788" s="197"/>
      <c r="AF3788" s="196"/>
      <c r="AG3788" s="196"/>
      <c r="AH3788" s="197"/>
      <c r="AI3788" s="197"/>
    </row>
    <row r="3789" spans="1:35">
      <c r="A3789" s="197"/>
      <c r="B3789" s="197"/>
      <c r="C3789" s="204"/>
      <c r="D3789" s="197"/>
      <c r="E3789" s="197"/>
      <c r="F3789" s="197"/>
      <c r="G3789" s="199"/>
      <c r="H3789" s="199"/>
      <c r="I3789" s="197"/>
      <c r="J3789" s="200"/>
      <c r="K3789" s="197"/>
      <c r="L3789" s="197"/>
      <c r="M3789" s="197"/>
      <c r="N3789" s="201"/>
      <c r="O3789" s="201"/>
      <c r="P3789" s="198"/>
      <c r="Q3789" s="197"/>
      <c r="R3789" s="197"/>
      <c r="S3789" s="197"/>
      <c r="T3789" s="197"/>
      <c r="U3789" s="196"/>
      <c r="V3789" s="196"/>
      <c r="W3789" s="197"/>
      <c r="X3789" s="197"/>
      <c r="Y3789" s="197"/>
      <c r="Z3789" s="196"/>
      <c r="AA3789" s="196"/>
      <c r="AB3789" s="202"/>
      <c r="AC3789" s="196"/>
      <c r="AD3789" s="196"/>
      <c r="AE3789" s="196"/>
      <c r="AF3789" s="196"/>
      <c r="AG3789" s="196"/>
      <c r="AH3789" s="196"/>
      <c r="AI3789" s="197"/>
    </row>
    <row r="3790" spans="1:35">
      <c r="A3790" s="197"/>
      <c r="B3790" s="197"/>
      <c r="C3790" s="204"/>
      <c r="D3790" s="197"/>
      <c r="E3790" s="197"/>
      <c r="F3790" s="197"/>
      <c r="G3790" s="199"/>
      <c r="H3790" s="199"/>
      <c r="I3790" s="197"/>
      <c r="J3790" s="200"/>
      <c r="K3790" s="197"/>
      <c r="L3790" s="197"/>
      <c r="M3790" s="197"/>
      <c r="N3790" s="201"/>
      <c r="O3790" s="201"/>
      <c r="P3790" s="198"/>
      <c r="Q3790" s="197"/>
      <c r="R3790" s="197"/>
      <c r="S3790" s="197"/>
      <c r="T3790" s="197"/>
      <c r="U3790" s="196"/>
      <c r="V3790" s="196"/>
      <c r="W3790" s="197"/>
      <c r="X3790" s="197"/>
      <c r="Y3790" s="197"/>
      <c r="Z3790" s="196"/>
      <c r="AA3790" s="196"/>
      <c r="AB3790" s="202"/>
      <c r="AC3790" s="196"/>
      <c r="AD3790" s="196"/>
      <c r="AE3790" s="196"/>
      <c r="AF3790" s="196"/>
      <c r="AG3790" s="196"/>
      <c r="AH3790" s="196"/>
      <c r="AI3790" s="197"/>
    </row>
    <row r="3791" spans="1:35">
      <c r="A3791" s="197"/>
      <c r="B3791" s="197"/>
      <c r="C3791" s="204"/>
      <c r="D3791" s="197"/>
      <c r="E3791" s="197"/>
      <c r="F3791" s="197"/>
      <c r="G3791" s="199"/>
      <c r="H3791" s="199"/>
      <c r="I3791" s="197"/>
      <c r="J3791" s="200"/>
      <c r="K3791" s="197"/>
      <c r="L3791" s="197"/>
      <c r="M3791" s="197"/>
      <c r="N3791" s="201"/>
      <c r="O3791" s="201"/>
      <c r="P3791" s="198"/>
      <c r="Q3791" s="197"/>
      <c r="R3791" s="197"/>
      <c r="S3791" s="197"/>
      <c r="T3791" s="197"/>
      <c r="U3791" s="196"/>
      <c r="V3791" s="196"/>
      <c r="W3791" s="197"/>
      <c r="X3791" s="197"/>
      <c r="Y3791" s="197"/>
      <c r="Z3791" s="196"/>
      <c r="AA3791" s="196"/>
      <c r="AB3791" s="202"/>
      <c r="AC3791" s="196"/>
      <c r="AD3791" s="196"/>
      <c r="AE3791" s="196"/>
      <c r="AF3791" s="196"/>
      <c r="AG3791" s="196"/>
      <c r="AH3791" s="196"/>
      <c r="AI3791" s="197"/>
    </row>
    <row r="3792" spans="1:35">
      <c r="A3792" s="197"/>
      <c r="B3792" s="197"/>
      <c r="C3792" s="204"/>
      <c r="D3792" s="197"/>
      <c r="E3792" s="197"/>
      <c r="F3792" s="197"/>
      <c r="G3792" s="199"/>
      <c r="H3792" s="199"/>
      <c r="I3792" s="197"/>
      <c r="J3792" s="200"/>
      <c r="K3792" s="197"/>
      <c r="L3792" s="197"/>
      <c r="M3792" s="197"/>
      <c r="N3792" s="201"/>
      <c r="O3792" s="201"/>
      <c r="P3792" s="198"/>
      <c r="Q3792" s="197"/>
      <c r="R3792" s="196"/>
      <c r="S3792" s="197"/>
      <c r="T3792" s="197"/>
      <c r="U3792" s="196"/>
      <c r="V3792" s="196"/>
      <c r="W3792" s="197"/>
      <c r="X3792" s="197"/>
      <c r="Y3792" s="197"/>
      <c r="Z3792" s="196"/>
      <c r="AA3792" s="196"/>
      <c r="AB3792" s="202"/>
      <c r="AC3792" s="196"/>
      <c r="AD3792" s="196"/>
      <c r="AE3792" s="196"/>
      <c r="AF3792" s="196"/>
      <c r="AG3792" s="196"/>
      <c r="AH3792" s="196"/>
      <c r="AI3792" s="197"/>
    </row>
    <row r="3793" spans="1:35">
      <c r="A3793" s="197"/>
      <c r="B3793" s="197"/>
      <c r="C3793" s="204"/>
      <c r="D3793" s="197"/>
      <c r="E3793" s="197"/>
      <c r="F3793" s="197"/>
      <c r="G3793" s="199"/>
      <c r="H3793" s="199"/>
      <c r="I3793" s="197"/>
      <c r="J3793" s="200"/>
      <c r="K3793" s="197"/>
      <c r="L3793" s="197"/>
      <c r="M3793" s="197"/>
      <c r="N3793" s="201"/>
      <c r="O3793" s="201"/>
      <c r="P3793" s="198"/>
      <c r="Q3793" s="197"/>
      <c r="R3793" s="197"/>
      <c r="S3793" s="197"/>
      <c r="T3793" s="197"/>
      <c r="U3793" s="196"/>
      <c r="V3793" s="196"/>
      <c r="W3793" s="197"/>
      <c r="X3793" s="197"/>
      <c r="Y3793" s="197"/>
      <c r="Z3793" s="196"/>
      <c r="AA3793" s="196"/>
      <c r="AB3793" s="202"/>
      <c r="AC3793" s="196"/>
      <c r="AD3793" s="196"/>
      <c r="AE3793" s="196"/>
      <c r="AF3793" s="196"/>
      <c r="AG3793" s="196"/>
      <c r="AH3793" s="196"/>
      <c r="AI3793" s="197"/>
    </row>
    <row r="3794" spans="1:35">
      <c r="A3794" s="197"/>
      <c r="B3794" s="197"/>
      <c r="C3794" s="204"/>
      <c r="D3794" s="197"/>
      <c r="E3794" s="197"/>
      <c r="F3794" s="197"/>
      <c r="G3794" s="199"/>
      <c r="H3794" s="199"/>
      <c r="I3794" s="197"/>
      <c r="J3794" s="200"/>
      <c r="K3794" s="197"/>
      <c r="L3794" s="197"/>
      <c r="M3794" s="197"/>
      <c r="N3794" s="201"/>
      <c r="O3794" s="201"/>
      <c r="P3794" s="198"/>
      <c r="Q3794" s="197"/>
      <c r="R3794" s="196"/>
      <c r="S3794" s="197"/>
      <c r="T3794" s="197"/>
      <c r="U3794" s="196"/>
      <c r="V3794" s="196"/>
      <c r="W3794" s="197"/>
      <c r="X3794" s="197"/>
      <c r="Y3794" s="197"/>
      <c r="Z3794" s="196"/>
      <c r="AA3794" s="196"/>
      <c r="AB3794" s="202"/>
      <c r="AC3794" s="196"/>
      <c r="AD3794" s="196"/>
      <c r="AE3794" s="196"/>
      <c r="AF3794" s="196"/>
      <c r="AG3794" s="196"/>
      <c r="AH3794" s="196"/>
      <c r="AI3794" s="197"/>
    </row>
    <row r="3795" spans="1:35">
      <c r="A3795" s="197"/>
      <c r="B3795" s="197"/>
      <c r="C3795" s="204"/>
      <c r="D3795" s="197"/>
      <c r="E3795" s="197"/>
      <c r="F3795" s="197"/>
      <c r="G3795" s="199"/>
      <c r="H3795" s="199"/>
      <c r="I3795" s="197"/>
      <c r="J3795" s="200"/>
      <c r="K3795" s="197"/>
      <c r="L3795" s="197"/>
      <c r="M3795" s="197"/>
      <c r="N3795" s="201"/>
      <c r="O3795" s="201"/>
      <c r="P3795" s="198"/>
      <c r="Q3795" s="197"/>
      <c r="R3795" s="197"/>
      <c r="S3795" s="197"/>
      <c r="T3795" s="197"/>
      <c r="U3795" s="196"/>
      <c r="V3795" s="196"/>
      <c r="W3795" s="197"/>
      <c r="X3795" s="197"/>
      <c r="Y3795" s="197"/>
      <c r="Z3795" s="196"/>
      <c r="AA3795" s="196"/>
      <c r="AB3795" s="202"/>
      <c r="AC3795" s="196"/>
      <c r="AD3795" s="196"/>
      <c r="AE3795" s="196"/>
      <c r="AF3795" s="196"/>
      <c r="AG3795" s="196"/>
      <c r="AH3795" s="196"/>
      <c r="AI3795" s="197"/>
    </row>
    <row r="3796" spans="1:35">
      <c r="A3796" s="197"/>
      <c r="B3796" s="197"/>
      <c r="C3796" s="204"/>
      <c r="D3796" s="197"/>
      <c r="E3796" s="197"/>
      <c r="F3796" s="197"/>
      <c r="G3796" s="199"/>
      <c r="H3796" s="199"/>
      <c r="I3796" s="197"/>
      <c r="J3796" s="200"/>
      <c r="K3796" s="197"/>
      <c r="L3796" s="197"/>
      <c r="M3796" s="197"/>
      <c r="N3796" s="201"/>
      <c r="O3796" s="201"/>
      <c r="P3796" s="198"/>
      <c r="Q3796" s="197"/>
      <c r="R3796" s="197"/>
      <c r="S3796" s="197"/>
      <c r="T3796" s="197"/>
      <c r="U3796" s="196"/>
      <c r="V3796" s="196"/>
      <c r="W3796" s="197"/>
      <c r="X3796" s="197"/>
      <c r="Y3796" s="197"/>
      <c r="Z3796" s="197"/>
      <c r="AA3796" s="197"/>
      <c r="AB3796" s="202"/>
      <c r="AC3796" s="197"/>
      <c r="AD3796" s="205"/>
      <c r="AE3796" s="197"/>
      <c r="AF3796" s="196"/>
      <c r="AG3796" s="196"/>
      <c r="AH3796" s="197"/>
      <c r="AI3796" s="197"/>
    </row>
    <row r="3797" spans="1:35">
      <c r="A3797" s="197"/>
      <c r="B3797" s="197"/>
      <c r="C3797" s="204"/>
      <c r="D3797" s="197"/>
      <c r="E3797" s="197"/>
      <c r="F3797" s="197"/>
      <c r="G3797" s="199"/>
      <c r="H3797" s="199"/>
      <c r="I3797" s="197"/>
      <c r="J3797" s="200"/>
      <c r="K3797" s="197"/>
      <c r="L3797" s="197"/>
      <c r="M3797" s="197"/>
      <c r="N3797" s="201"/>
      <c r="O3797" s="201"/>
      <c r="P3797" s="198"/>
      <c r="Q3797" s="197"/>
      <c r="R3797" s="197"/>
      <c r="S3797" s="197"/>
      <c r="T3797" s="197"/>
      <c r="U3797" s="196"/>
      <c r="V3797" s="196"/>
      <c r="W3797" s="197"/>
      <c r="X3797" s="197"/>
      <c r="Y3797" s="197"/>
      <c r="Z3797" s="196"/>
      <c r="AA3797" s="196"/>
      <c r="AB3797" s="202"/>
      <c r="AC3797" s="196"/>
      <c r="AD3797" s="196"/>
      <c r="AE3797" s="196"/>
      <c r="AF3797" s="196"/>
      <c r="AG3797" s="196"/>
      <c r="AH3797" s="196"/>
      <c r="AI3797" s="197"/>
    </row>
    <row r="3798" spans="1:35">
      <c r="A3798" s="197"/>
      <c r="B3798" s="197"/>
      <c r="C3798" s="204"/>
      <c r="D3798" s="197"/>
      <c r="E3798" s="197"/>
      <c r="F3798" s="197"/>
      <c r="G3798" s="199"/>
      <c r="H3798" s="199"/>
      <c r="I3798" s="197"/>
      <c r="J3798" s="200"/>
      <c r="K3798" s="197"/>
      <c r="L3798" s="197"/>
      <c r="M3798" s="197"/>
      <c r="N3798" s="201"/>
      <c r="O3798" s="201"/>
      <c r="P3798" s="198"/>
      <c r="Q3798" s="197"/>
      <c r="R3798" s="196"/>
      <c r="S3798" s="197"/>
      <c r="T3798" s="197"/>
      <c r="U3798" s="196"/>
      <c r="V3798" s="196"/>
      <c r="W3798" s="197"/>
      <c r="X3798" s="197"/>
      <c r="Y3798" s="197"/>
      <c r="Z3798" s="196"/>
      <c r="AA3798" s="196"/>
      <c r="AB3798" s="202"/>
      <c r="AC3798" s="196"/>
      <c r="AD3798" s="196"/>
      <c r="AE3798" s="196"/>
      <c r="AF3798" s="196"/>
      <c r="AG3798" s="196"/>
      <c r="AH3798" s="196"/>
      <c r="AI3798" s="197"/>
    </row>
    <row r="3799" spans="1:35">
      <c r="A3799" s="197"/>
      <c r="B3799" s="197"/>
      <c r="C3799" s="204"/>
      <c r="D3799" s="197"/>
      <c r="E3799" s="197"/>
      <c r="F3799" s="197"/>
      <c r="G3799" s="199"/>
      <c r="H3799" s="199"/>
      <c r="I3799" s="197"/>
      <c r="J3799" s="200"/>
      <c r="K3799" s="197"/>
      <c r="L3799" s="197"/>
      <c r="M3799" s="197"/>
      <c r="N3799" s="201"/>
      <c r="O3799" s="201"/>
      <c r="P3799" s="198"/>
      <c r="Q3799" s="197"/>
      <c r="R3799" s="197"/>
      <c r="S3799" s="197"/>
      <c r="T3799" s="197"/>
      <c r="U3799" s="196"/>
      <c r="V3799" s="196"/>
      <c r="W3799" s="197"/>
      <c r="X3799" s="197"/>
      <c r="Y3799" s="197"/>
      <c r="Z3799" s="196"/>
      <c r="AA3799" s="196"/>
      <c r="AB3799" s="202"/>
      <c r="AC3799" s="196"/>
      <c r="AD3799" s="196"/>
      <c r="AE3799" s="196"/>
      <c r="AF3799" s="196"/>
      <c r="AG3799" s="196"/>
      <c r="AH3799" s="196"/>
      <c r="AI3799" s="197"/>
    </row>
    <row r="3800" spans="1:35">
      <c r="A3800" s="197"/>
      <c r="B3800" s="197"/>
      <c r="C3800" s="204"/>
      <c r="D3800" s="197"/>
      <c r="E3800" s="197"/>
      <c r="F3800" s="197"/>
      <c r="G3800" s="199"/>
      <c r="H3800" s="199"/>
      <c r="I3800" s="197"/>
      <c r="J3800" s="200"/>
      <c r="K3800" s="197"/>
      <c r="L3800" s="197"/>
      <c r="M3800" s="197"/>
      <c r="N3800" s="201"/>
      <c r="O3800" s="201"/>
      <c r="P3800" s="198"/>
      <c r="Q3800" s="197"/>
      <c r="R3800" s="196"/>
      <c r="S3800" s="197"/>
      <c r="T3800" s="197"/>
      <c r="U3800" s="196"/>
      <c r="V3800" s="196"/>
      <c r="W3800" s="197"/>
      <c r="X3800" s="197"/>
      <c r="Y3800" s="197"/>
      <c r="Z3800" s="196"/>
      <c r="AA3800" s="196"/>
      <c r="AB3800" s="202"/>
      <c r="AC3800" s="196"/>
      <c r="AD3800" s="196"/>
      <c r="AE3800" s="196"/>
      <c r="AF3800" s="196"/>
      <c r="AG3800" s="196"/>
      <c r="AH3800" s="196"/>
      <c r="AI3800" s="197"/>
    </row>
    <row r="3801" spans="1:35">
      <c r="A3801" s="197"/>
      <c r="B3801" s="197"/>
      <c r="C3801" s="204"/>
      <c r="D3801" s="197"/>
      <c r="E3801" s="197"/>
      <c r="F3801" s="197"/>
      <c r="G3801" s="199"/>
      <c r="H3801" s="199"/>
      <c r="I3801" s="197"/>
      <c r="J3801" s="200"/>
      <c r="K3801" s="197"/>
      <c r="L3801" s="197"/>
      <c r="M3801" s="197"/>
      <c r="N3801" s="201"/>
      <c r="O3801" s="201"/>
      <c r="P3801" s="198"/>
      <c r="Q3801" s="197"/>
      <c r="R3801" s="197"/>
      <c r="S3801" s="197"/>
      <c r="T3801" s="197"/>
      <c r="U3801" s="196"/>
      <c r="V3801" s="196"/>
      <c r="W3801" s="197"/>
      <c r="X3801" s="197"/>
      <c r="Y3801" s="197"/>
      <c r="Z3801" s="196"/>
      <c r="AA3801" s="196"/>
      <c r="AB3801" s="202"/>
      <c r="AC3801" s="196"/>
      <c r="AD3801" s="196"/>
      <c r="AE3801" s="196"/>
      <c r="AF3801" s="196"/>
      <c r="AG3801" s="196"/>
      <c r="AH3801" s="196"/>
      <c r="AI3801" s="197"/>
    </row>
    <row r="3802" spans="1:35">
      <c r="A3802" s="197"/>
      <c r="B3802" s="197"/>
      <c r="C3802" s="204"/>
      <c r="D3802" s="197"/>
      <c r="E3802" s="197"/>
      <c r="F3802" s="197"/>
      <c r="G3802" s="199"/>
      <c r="H3802" s="199"/>
      <c r="I3802" s="197"/>
      <c r="J3802" s="200"/>
      <c r="K3802" s="197"/>
      <c r="L3802" s="197"/>
      <c r="M3802" s="197"/>
      <c r="N3802" s="201"/>
      <c r="O3802" s="201"/>
      <c r="P3802" s="198"/>
      <c r="Q3802" s="197"/>
      <c r="R3802" s="196"/>
      <c r="S3802" s="197"/>
      <c r="T3802" s="197"/>
      <c r="U3802" s="196"/>
      <c r="V3802" s="196"/>
      <c r="W3802" s="197"/>
      <c r="X3802" s="197"/>
      <c r="Y3802" s="197"/>
      <c r="Z3802" s="196"/>
      <c r="AA3802" s="196"/>
      <c r="AB3802" s="202"/>
      <c r="AC3802" s="196"/>
      <c r="AD3802" s="196"/>
      <c r="AE3802" s="196"/>
      <c r="AF3802" s="196"/>
      <c r="AG3802" s="196"/>
      <c r="AH3802" s="196"/>
      <c r="AI3802" s="197"/>
    </row>
    <row r="3803" spans="1:35">
      <c r="A3803" s="197"/>
      <c r="B3803" s="197"/>
      <c r="C3803" s="204"/>
      <c r="D3803" s="197"/>
      <c r="E3803" s="197"/>
      <c r="F3803" s="197"/>
      <c r="G3803" s="199"/>
      <c r="H3803" s="199"/>
      <c r="I3803" s="197"/>
      <c r="J3803" s="200"/>
      <c r="K3803" s="197"/>
      <c r="L3803" s="197"/>
      <c r="M3803" s="197"/>
      <c r="N3803" s="201"/>
      <c r="O3803" s="201"/>
      <c r="P3803" s="198"/>
      <c r="Q3803" s="197"/>
      <c r="R3803" s="197"/>
      <c r="S3803" s="197"/>
      <c r="T3803" s="197"/>
      <c r="U3803" s="196"/>
      <c r="V3803" s="196"/>
      <c r="W3803" s="197"/>
      <c r="X3803" s="197"/>
      <c r="Y3803" s="197"/>
      <c r="Z3803" s="196"/>
      <c r="AA3803" s="196"/>
      <c r="AB3803" s="202"/>
      <c r="AC3803" s="196"/>
      <c r="AD3803" s="196"/>
      <c r="AE3803" s="196"/>
      <c r="AF3803" s="196"/>
      <c r="AG3803" s="196"/>
      <c r="AH3803" s="196"/>
      <c r="AI3803" s="197"/>
    </row>
    <row r="3804" spans="1:35">
      <c r="A3804" s="197"/>
      <c r="B3804" s="197"/>
      <c r="C3804" s="204"/>
      <c r="D3804" s="197"/>
      <c r="E3804" s="197"/>
      <c r="F3804" s="197"/>
      <c r="G3804" s="199"/>
      <c r="H3804" s="199"/>
      <c r="I3804" s="197"/>
      <c r="J3804" s="200"/>
      <c r="K3804" s="197"/>
      <c r="L3804" s="197"/>
      <c r="M3804" s="197"/>
      <c r="N3804" s="201"/>
      <c r="O3804" s="201"/>
      <c r="P3804" s="198"/>
      <c r="Q3804" s="197"/>
      <c r="R3804" s="196"/>
      <c r="S3804" s="197"/>
      <c r="T3804" s="197"/>
      <c r="U3804" s="196"/>
      <c r="V3804" s="196"/>
      <c r="W3804" s="197"/>
      <c r="X3804" s="197"/>
      <c r="Y3804" s="197"/>
      <c r="Z3804" s="196"/>
      <c r="AA3804" s="196"/>
      <c r="AB3804" s="202"/>
      <c r="AC3804" s="196"/>
      <c r="AD3804" s="196"/>
      <c r="AE3804" s="196"/>
      <c r="AF3804" s="196"/>
      <c r="AG3804" s="196"/>
      <c r="AH3804" s="196"/>
      <c r="AI3804" s="197"/>
    </row>
    <row r="3805" spans="1:35">
      <c r="A3805" s="197"/>
      <c r="B3805" s="197"/>
      <c r="C3805" s="204"/>
      <c r="D3805" s="197"/>
      <c r="E3805" s="197"/>
      <c r="F3805" s="197"/>
      <c r="G3805" s="199"/>
      <c r="H3805" s="199"/>
      <c r="I3805" s="197"/>
      <c r="J3805" s="200"/>
      <c r="K3805" s="197"/>
      <c r="L3805" s="197"/>
      <c r="M3805" s="197"/>
      <c r="N3805" s="201"/>
      <c r="O3805" s="201"/>
      <c r="P3805" s="198"/>
      <c r="Q3805" s="197"/>
      <c r="R3805" s="197"/>
      <c r="S3805" s="197"/>
      <c r="T3805" s="197"/>
      <c r="U3805" s="196"/>
      <c r="V3805" s="196"/>
      <c r="W3805" s="197"/>
      <c r="X3805" s="197"/>
      <c r="Y3805" s="197"/>
      <c r="Z3805" s="196"/>
      <c r="AA3805" s="196"/>
      <c r="AB3805" s="202"/>
      <c r="AC3805" s="196"/>
      <c r="AD3805" s="196"/>
      <c r="AE3805" s="196"/>
      <c r="AF3805" s="196"/>
      <c r="AG3805" s="196"/>
      <c r="AH3805" s="196"/>
      <c r="AI3805" s="197"/>
    </row>
    <row r="3806" spans="1:35">
      <c r="A3806" s="197"/>
      <c r="B3806" s="197"/>
      <c r="C3806" s="204"/>
      <c r="D3806" s="197"/>
      <c r="E3806" s="197"/>
      <c r="F3806" s="197"/>
      <c r="G3806" s="199"/>
      <c r="H3806" s="199"/>
      <c r="I3806" s="197"/>
      <c r="J3806" s="200"/>
      <c r="K3806" s="197"/>
      <c r="L3806" s="197"/>
      <c r="M3806" s="197"/>
      <c r="N3806" s="201"/>
      <c r="O3806" s="201"/>
      <c r="P3806" s="198"/>
      <c r="Q3806" s="197"/>
      <c r="R3806" s="196"/>
      <c r="S3806" s="197"/>
      <c r="T3806" s="197"/>
      <c r="U3806" s="196"/>
      <c r="V3806" s="196"/>
      <c r="W3806" s="197"/>
      <c r="X3806" s="197"/>
      <c r="Y3806" s="197"/>
      <c r="Z3806" s="196"/>
      <c r="AA3806" s="196"/>
      <c r="AB3806" s="202"/>
      <c r="AC3806" s="196"/>
      <c r="AD3806" s="196"/>
      <c r="AE3806" s="196"/>
      <c r="AF3806" s="196"/>
      <c r="AG3806" s="196"/>
      <c r="AH3806" s="196"/>
      <c r="AI3806" s="197"/>
    </row>
    <row r="3807" spans="1:35">
      <c r="A3807" s="197"/>
      <c r="B3807" s="197"/>
      <c r="C3807" s="204"/>
      <c r="D3807" s="197"/>
      <c r="E3807" s="197"/>
      <c r="F3807" s="197"/>
      <c r="G3807" s="199"/>
      <c r="H3807" s="199"/>
      <c r="I3807" s="197"/>
      <c r="J3807" s="200"/>
      <c r="K3807" s="197"/>
      <c r="L3807" s="197"/>
      <c r="M3807" s="197"/>
      <c r="N3807" s="201"/>
      <c r="O3807" s="201"/>
      <c r="P3807" s="198"/>
      <c r="Q3807" s="197"/>
      <c r="R3807" s="197"/>
      <c r="S3807" s="197"/>
      <c r="T3807" s="197"/>
      <c r="U3807" s="196"/>
      <c r="V3807" s="196"/>
      <c r="W3807" s="197"/>
      <c r="X3807" s="197"/>
      <c r="Y3807" s="197"/>
      <c r="Z3807" s="196"/>
      <c r="AA3807" s="196"/>
      <c r="AB3807" s="202"/>
      <c r="AC3807" s="196"/>
      <c r="AD3807" s="196"/>
      <c r="AE3807" s="196"/>
      <c r="AF3807" s="196"/>
      <c r="AG3807" s="196"/>
      <c r="AH3807" s="196"/>
      <c r="AI3807" s="197"/>
    </row>
    <row r="3808" spans="1:35">
      <c r="A3808" s="197"/>
      <c r="B3808" s="197"/>
      <c r="C3808" s="204"/>
      <c r="D3808" s="197"/>
      <c r="E3808" s="197"/>
      <c r="F3808" s="197"/>
      <c r="G3808" s="199"/>
      <c r="H3808" s="199"/>
      <c r="I3808" s="197"/>
      <c r="J3808" s="200"/>
      <c r="K3808" s="197"/>
      <c r="L3808" s="197"/>
      <c r="M3808" s="197"/>
      <c r="N3808" s="201"/>
      <c r="O3808" s="201"/>
      <c r="P3808" s="198"/>
      <c r="Q3808" s="197"/>
      <c r="R3808" s="197"/>
      <c r="S3808" s="197"/>
      <c r="T3808" s="197"/>
      <c r="U3808" s="196"/>
      <c r="V3808" s="196"/>
      <c r="W3808" s="197"/>
      <c r="X3808" s="197"/>
      <c r="Y3808" s="197"/>
      <c r="Z3808" s="196"/>
      <c r="AA3808" s="196"/>
      <c r="AB3808" s="202"/>
      <c r="AC3808" s="196"/>
      <c r="AD3808" s="196"/>
      <c r="AE3808" s="196"/>
      <c r="AF3808" s="196"/>
      <c r="AG3808" s="196"/>
      <c r="AH3808" s="196"/>
      <c r="AI3808" s="197"/>
    </row>
    <row r="3809" spans="1:35">
      <c r="A3809" s="197"/>
      <c r="B3809" s="197"/>
      <c r="C3809" s="204"/>
      <c r="D3809" s="197"/>
      <c r="E3809" s="197"/>
      <c r="F3809" s="197"/>
      <c r="G3809" s="199"/>
      <c r="H3809" s="199"/>
      <c r="I3809" s="197"/>
      <c r="J3809" s="200"/>
      <c r="K3809" s="197"/>
      <c r="L3809" s="197"/>
      <c r="M3809" s="197"/>
      <c r="N3809" s="201"/>
      <c r="O3809" s="201"/>
      <c r="P3809" s="198"/>
      <c r="Q3809" s="197"/>
      <c r="R3809" s="196"/>
      <c r="S3809" s="197"/>
      <c r="T3809" s="197"/>
      <c r="U3809" s="196"/>
      <c r="V3809" s="196"/>
      <c r="W3809" s="197"/>
      <c r="X3809" s="197"/>
      <c r="Y3809" s="197"/>
      <c r="Z3809" s="197"/>
      <c r="AA3809" s="197"/>
      <c r="AB3809" s="202"/>
      <c r="AC3809" s="197"/>
      <c r="AD3809" s="205"/>
      <c r="AE3809" s="197"/>
      <c r="AF3809" s="196"/>
      <c r="AG3809" s="196"/>
      <c r="AH3809" s="197"/>
      <c r="AI3809" s="197"/>
    </row>
    <row r="3810" spans="1:35">
      <c r="A3810" s="197"/>
      <c r="B3810" s="197"/>
      <c r="C3810" s="204"/>
      <c r="D3810" s="197"/>
      <c r="E3810" s="197"/>
      <c r="F3810" s="197"/>
      <c r="G3810" s="199"/>
      <c r="H3810" s="199"/>
      <c r="I3810" s="197"/>
      <c r="J3810" s="200"/>
      <c r="K3810" s="197"/>
      <c r="L3810" s="197"/>
      <c r="M3810" s="197"/>
      <c r="N3810" s="201"/>
      <c r="O3810" s="201"/>
      <c r="P3810" s="198"/>
      <c r="Q3810" s="197"/>
      <c r="R3810" s="197"/>
      <c r="S3810" s="197"/>
      <c r="T3810" s="197"/>
      <c r="U3810" s="196"/>
      <c r="V3810" s="196"/>
      <c r="W3810" s="197"/>
      <c r="X3810" s="197"/>
      <c r="Y3810" s="197"/>
      <c r="Z3810" s="197"/>
      <c r="AA3810" s="197"/>
      <c r="AB3810" s="202"/>
      <c r="AC3810" s="197"/>
      <c r="AD3810" s="205"/>
      <c r="AE3810" s="197"/>
      <c r="AF3810" s="196"/>
      <c r="AG3810" s="196"/>
      <c r="AH3810" s="197"/>
      <c r="AI3810" s="197"/>
    </row>
    <row r="3811" spans="1:35">
      <c r="A3811" s="197"/>
      <c r="B3811" s="197"/>
      <c r="C3811" s="204"/>
      <c r="D3811" s="197"/>
      <c r="E3811" s="197"/>
      <c r="F3811" s="197"/>
      <c r="G3811" s="199"/>
      <c r="H3811" s="199"/>
      <c r="I3811" s="197"/>
      <c r="J3811" s="200"/>
      <c r="K3811" s="197"/>
      <c r="L3811" s="197"/>
      <c r="M3811" s="197"/>
      <c r="N3811" s="201"/>
      <c r="O3811" s="201"/>
      <c r="P3811" s="198"/>
      <c r="Q3811" s="197"/>
      <c r="R3811" s="197"/>
      <c r="S3811" s="197"/>
      <c r="T3811" s="197"/>
      <c r="U3811" s="196"/>
      <c r="V3811" s="196"/>
      <c r="W3811" s="197"/>
      <c r="X3811" s="197"/>
      <c r="Y3811" s="197"/>
      <c r="Z3811" s="196"/>
      <c r="AA3811" s="196"/>
      <c r="AB3811" s="202"/>
      <c r="AC3811" s="196"/>
      <c r="AD3811" s="196"/>
      <c r="AE3811" s="196"/>
      <c r="AF3811" s="196"/>
      <c r="AG3811" s="196"/>
      <c r="AH3811" s="196"/>
      <c r="AI3811" s="197"/>
    </row>
    <row r="3812" spans="1:35">
      <c r="A3812" s="197"/>
      <c r="B3812" s="197"/>
      <c r="C3812" s="204"/>
      <c r="D3812" s="197"/>
      <c r="E3812" s="197"/>
      <c r="F3812" s="197"/>
      <c r="G3812" s="199"/>
      <c r="H3812" s="199"/>
      <c r="I3812" s="197"/>
      <c r="J3812" s="200"/>
      <c r="K3812" s="197"/>
      <c r="L3812" s="197"/>
      <c r="M3812" s="197"/>
      <c r="N3812" s="201"/>
      <c r="O3812" s="201"/>
      <c r="P3812" s="198"/>
      <c r="Q3812" s="197"/>
      <c r="R3812" s="197"/>
      <c r="S3812" s="197"/>
      <c r="T3812" s="197"/>
      <c r="U3812" s="196"/>
      <c r="V3812" s="196"/>
      <c r="W3812" s="197"/>
      <c r="X3812" s="197"/>
      <c r="Y3812" s="197"/>
      <c r="Z3812" s="196"/>
      <c r="AA3812" s="196"/>
      <c r="AB3812" s="202"/>
      <c r="AC3812" s="196"/>
      <c r="AD3812" s="196"/>
      <c r="AE3812" s="196"/>
      <c r="AF3812" s="196"/>
      <c r="AG3812" s="196"/>
      <c r="AH3812" s="196"/>
      <c r="AI3812" s="197"/>
    </row>
    <row r="3813" spans="1:35">
      <c r="A3813" s="197"/>
      <c r="B3813" s="197"/>
      <c r="C3813" s="204"/>
      <c r="D3813" s="197"/>
      <c r="E3813" s="197"/>
      <c r="F3813" s="197"/>
      <c r="G3813" s="199"/>
      <c r="H3813" s="199"/>
      <c r="I3813" s="197"/>
      <c r="J3813" s="200"/>
      <c r="K3813" s="197"/>
      <c r="L3813" s="197"/>
      <c r="M3813" s="197"/>
      <c r="N3813" s="201"/>
      <c r="O3813" s="201"/>
      <c r="P3813" s="198"/>
      <c r="Q3813" s="197"/>
      <c r="R3813" s="197"/>
      <c r="S3813" s="197"/>
      <c r="T3813" s="197"/>
      <c r="U3813" s="196"/>
      <c r="V3813" s="196"/>
      <c r="W3813" s="197"/>
      <c r="X3813" s="197"/>
      <c r="Y3813" s="197"/>
      <c r="Z3813" s="196"/>
      <c r="AA3813" s="196"/>
      <c r="AB3813" s="202"/>
      <c r="AC3813" s="196"/>
      <c r="AD3813" s="196"/>
      <c r="AE3813" s="196"/>
      <c r="AF3813" s="196"/>
      <c r="AG3813" s="196"/>
      <c r="AH3813" s="196"/>
      <c r="AI3813" s="197"/>
    </row>
    <row r="3814" spans="1:35">
      <c r="A3814" s="197"/>
      <c r="B3814" s="197"/>
      <c r="C3814" s="204"/>
      <c r="D3814" s="197"/>
      <c r="E3814" s="197"/>
      <c r="F3814" s="197"/>
      <c r="G3814" s="199"/>
      <c r="H3814" s="199"/>
      <c r="I3814" s="197"/>
      <c r="J3814" s="200"/>
      <c r="K3814" s="197"/>
      <c r="L3814" s="197"/>
      <c r="M3814" s="197"/>
      <c r="N3814" s="201"/>
      <c r="O3814" s="201"/>
      <c r="P3814" s="198"/>
      <c r="Q3814" s="197"/>
      <c r="R3814" s="196"/>
      <c r="S3814" s="197"/>
      <c r="T3814" s="197"/>
      <c r="U3814" s="196"/>
      <c r="V3814" s="196"/>
      <c r="W3814" s="197"/>
      <c r="X3814" s="197"/>
      <c r="Y3814" s="197"/>
      <c r="Z3814" s="196"/>
      <c r="AA3814" s="196"/>
      <c r="AB3814" s="202"/>
      <c r="AC3814" s="196"/>
      <c r="AD3814" s="196"/>
      <c r="AE3814" s="196"/>
      <c r="AF3814" s="196"/>
      <c r="AG3814" s="196"/>
      <c r="AH3814" s="196"/>
      <c r="AI3814" s="197"/>
    </row>
    <row r="3815" spans="1:35">
      <c r="A3815" s="197"/>
      <c r="B3815" s="197"/>
      <c r="C3815" s="204"/>
      <c r="D3815" s="197"/>
      <c r="E3815" s="197"/>
      <c r="F3815" s="197"/>
      <c r="G3815" s="199"/>
      <c r="H3815" s="199"/>
      <c r="I3815" s="197"/>
      <c r="J3815" s="200"/>
      <c r="K3815" s="197"/>
      <c r="L3815" s="197"/>
      <c r="M3815" s="197"/>
      <c r="N3815" s="201"/>
      <c r="O3815" s="201"/>
      <c r="P3815" s="198"/>
      <c r="Q3815" s="197"/>
      <c r="R3815" s="197"/>
      <c r="S3815" s="197"/>
      <c r="T3815" s="197"/>
      <c r="U3815" s="196"/>
      <c r="V3815" s="196"/>
      <c r="W3815" s="197"/>
      <c r="X3815" s="197"/>
      <c r="Y3815" s="197"/>
      <c r="Z3815" s="196"/>
      <c r="AA3815" s="196"/>
      <c r="AB3815" s="202"/>
      <c r="AC3815" s="196"/>
      <c r="AD3815" s="196"/>
      <c r="AE3815" s="196"/>
      <c r="AF3815" s="196"/>
      <c r="AG3815" s="196"/>
      <c r="AH3815" s="196"/>
      <c r="AI3815" s="197"/>
    </row>
    <row r="3816" spans="1:35">
      <c r="A3816" s="197"/>
      <c r="B3816" s="197"/>
      <c r="C3816" s="204"/>
      <c r="D3816" s="197"/>
      <c r="E3816" s="197"/>
      <c r="F3816" s="197"/>
      <c r="G3816" s="199"/>
      <c r="H3816" s="199"/>
      <c r="I3816" s="197"/>
      <c r="J3816" s="200"/>
      <c r="K3816" s="197"/>
      <c r="L3816" s="197"/>
      <c r="M3816" s="197"/>
      <c r="N3816" s="201"/>
      <c r="O3816" s="201"/>
      <c r="P3816" s="198"/>
      <c r="Q3816" s="197"/>
      <c r="R3816" s="196"/>
      <c r="S3816" s="197"/>
      <c r="T3816" s="197"/>
      <c r="U3816" s="196"/>
      <c r="V3816" s="196"/>
      <c r="W3816" s="197"/>
      <c r="X3816" s="197"/>
      <c r="Y3816" s="197"/>
      <c r="Z3816" s="196"/>
      <c r="AA3816" s="196"/>
      <c r="AB3816" s="202"/>
      <c r="AC3816" s="196"/>
      <c r="AD3816" s="196"/>
      <c r="AE3816" s="196"/>
      <c r="AF3816" s="196"/>
      <c r="AG3816" s="196"/>
      <c r="AH3816" s="196"/>
      <c r="AI3816" s="197"/>
    </row>
    <row r="3817" spans="1:35">
      <c r="A3817" s="197"/>
      <c r="B3817" s="197"/>
      <c r="C3817" s="204"/>
      <c r="D3817" s="197"/>
      <c r="E3817" s="197"/>
      <c r="F3817" s="197"/>
      <c r="G3817" s="199"/>
      <c r="H3817" s="199"/>
      <c r="I3817" s="197"/>
      <c r="J3817" s="200"/>
      <c r="K3817" s="197"/>
      <c r="L3817" s="197"/>
      <c r="M3817" s="197"/>
      <c r="N3817" s="201"/>
      <c r="O3817" s="201"/>
      <c r="P3817" s="198"/>
      <c r="Q3817" s="197"/>
      <c r="R3817" s="197"/>
      <c r="S3817" s="197"/>
      <c r="T3817" s="197"/>
      <c r="U3817" s="196"/>
      <c r="V3817" s="196"/>
      <c r="W3817" s="197"/>
      <c r="X3817" s="197"/>
      <c r="Y3817" s="197"/>
      <c r="Z3817" s="196"/>
      <c r="AA3817" s="196"/>
      <c r="AB3817" s="202"/>
      <c r="AC3817" s="196"/>
      <c r="AD3817" s="196"/>
      <c r="AE3817" s="196"/>
      <c r="AF3817" s="196"/>
      <c r="AG3817" s="196"/>
      <c r="AH3817" s="196"/>
      <c r="AI3817" s="197"/>
    </row>
    <row r="3818" spans="1:35">
      <c r="A3818" s="197"/>
      <c r="B3818" s="197"/>
      <c r="C3818" s="204"/>
      <c r="D3818" s="197"/>
      <c r="E3818" s="197"/>
      <c r="F3818" s="197"/>
      <c r="G3818" s="199"/>
      <c r="H3818" s="199"/>
      <c r="I3818" s="197"/>
      <c r="J3818" s="200"/>
      <c r="K3818" s="197"/>
      <c r="L3818" s="197"/>
      <c r="M3818" s="197"/>
      <c r="N3818" s="201"/>
      <c r="O3818" s="201"/>
      <c r="P3818" s="198"/>
      <c r="Q3818" s="197"/>
      <c r="R3818" s="196"/>
      <c r="S3818" s="197"/>
      <c r="T3818" s="197"/>
      <c r="U3818" s="196"/>
      <c r="V3818" s="196"/>
      <c r="W3818" s="197"/>
      <c r="X3818" s="197"/>
      <c r="Y3818" s="197"/>
      <c r="Z3818" s="196"/>
      <c r="AA3818" s="196"/>
      <c r="AB3818" s="202"/>
      <c r="AC3818" s="196"/>
      <c r="AD3818" s="196"/>
      <c r="AE3818" s="196"/>
      <c r="AF3818" s="196"/>
      <c r="AG3818" s="196"/>
      <c r="AH3818" s="196"/>
      <c r="AI3818" s="197"/>
    </row>
    <row r="3819" spans="1:35">
      <c r="A3819" s="197"/>
      <c r="B3819" s="197"/>
      <c r="C3819" s="204"/>
      <c r="D3819" s="197"/>
      <c r="E3819" s="197"/>
      <c r="F3819" s="197"/>
      <c r="G3819" s="199"/>
      <c r="H3819" s="199"/>
      <c r="I3819" s="197"/>
      <c r="J3819" s="200"/>
      <c r="K3819" s="197"/>
      <c r="L3819" s="197"/>
      <c r="M3819" s="197"/>
      <c r="N3819" s="201"/>
      <c r="O3819" s="201"/>
      <c r="P3819" s="198"/>
      <c r="Q3819" s="197"/>
      <c r="R3819" s="197"/>
      <c r="S3819" s="197"/>
      <c r="T3819" s="197"/>
      <c r="U3819" s="196"/>
      <c r="V3819" s="196"/>
      <c r="W3819" s="197"/>
      <c r="X3819" s="197"/>
      <c r="Y3819" s="197"/>
      <c r="Z3819" s="196"/>
      <c r="AA3819" s="196"/>
      <c r="AB3819" s="202"/>
      <c r="AC3819" s="196"/>
      <c r="AD3819" s="196"/>
      <c r="AE3819" s="196"/>
      <c r="AF3819" s="196"/>
      <c r="AG3819" s="196"/>
      <c r="AH3819" s="196"/>
      <c r="AI3819" s="197"/>
    </row>
    <row r="3820" spans="1:35">
      <c r="A3820" s="197"/>
      <c r="B3820" s="197"/>
      <c r="C3820" s="204"/>
      <c r="D3820" s="197"/>
      <c r="E3820" s="197"/>
      <c r="F3820" s="197"/>
      <c r="G3820" s="199"/>
      <c r="H3820" s="199"/>
      <c r="I3820" s="197"/>
      <c r="J3820" s="200"/>
      <c r="K3820" s="197"/>
      <c r="L3820" s="197"/>
      <c r="M3820" s="197"/>
      <c r="N3820" s="201"/>
      <c r="O3820" s="201"/>
      <c r="P3820" s="198"/>
      <c r="Q3820" s="197"/>
      <c r="R3820" s="196"/>
      <c r="S3820" s="197"/>
      <c r="T3820" s="197"/>
      <c r="U3820" s="196"/>
      <c r="V3820" s="196"/>
      <c r="W3820" s="197"/>
      <c r="X3820" s="197"/>
      <c r="Y3820" s="197"/>
      <c r="Z3820" s="196"/>
      <c r="AA3820" s="196"/>
      <c r="AB3820" s="202"/>
      <c r="AC3820" s="196"/>
      <c r="AD3820" s="196"/>
      <c r="AE3820" s="196"/>
      <c r="AF3820" s="196"/>
      <c r="AG3820" s="196"/>
      <c r="AH3820" s="196"/>
      <c r="AI3820" s="197"/>
    </row>
    <row r="3821" spans="1:35">
      <c r="A3821" s="197"/>
      <c r="B3821" s="197"/>
      <c r="C3821" s="204"/>
      <c r="D3821" s="197"/>
      <c r="E3821" s="197"/>
      <c r="F3821" s="197"/>
      <c r="G3821" s="199"/>
      <c r="H3821" s="199"/>
      <c r="I3821" s="197"/>
      <c r="J3821" s="200"/>
      <c r="K3821" s="197"/>
      <c r="L3821" s="197"/>
      <c r="M3821" s="197"/>
      <c r="N3821" s="201"/>
      <c r="O3821" s="201"/>
      <c r="P3821" s="198"/>
      <c r="Q3821" s="197"/>
      <c r="R3821" s="197"/>
      <c r="S3821" s="197"/>
      <c r="T3821" s="197"/>
      <c r="U3821" s="196"/>
      <c r="V3821" s="196"/>
      <c r="W3821" s="197"/>
      <c r="X3821" s="197"/>
      <c r="Y3821" s="197"/>
      <c r="Z3821" s="196"/>
      <c r="AA3821" s="196"/>
      <c r="AB3821" s="202"/>
      <c r="AC3821" s="196"/>
      <c r="AD3821" s="196"/>
      <c r="AE3821" s="196"/>
      <c r="AF3821" s="196"/>
      <c r="AG3821" s="196"/>
      <c r="AH3821" s="196"/>
      <c r="AI3821" s="197"/>
    </row>
    <row r="3822" spans="1:35">
      <c r="A3822" s="197"/>
      <c r="B3822" s="197"/>
      <c r="C3822" s="204"/>
      <c r="D3822" s="197"/>
      <c r="E3822" s="197"/>
      <c r="F3822" s="197"/>
      <c r="G3822" s="199"/>
      <c r="H3822" s="199"/>
      <c r="I3822" s="197"/>
      <c r="J3822" s="200"/>
      <c r="K3822" s="197"/>
      <c r="L3822" s="197"/>
      <c r="M3822" s="197"/>
      <c r="N3822" s="201"/>
      <c r="O3822" s="201"/>
      <c r="P3822" s="198"/>
      <c r="Q3822" s="197"/>
      <c r="R3822" s="196"/>
      <c r="S3822" s="197"/>
      <c r="T3822" s="197"/>
      <c r="U3822" s="196"/>
      <c r="V3822" s="196"/>
      <c r="W3822" s="197"/>
      <c r="X3822" s="197"/>
      <c r="Y3822" s="197"/>
      <c r="Z3822" s="196"/>
      <c r="AA3822" s="196"/>
      <c r="AB3822" s="202"/>
      <c r="AC3822" s="196"/>
      <c r="AD3822" s="196"/>
      <c r="AE3822" s="196"/>
      <c r="AF3822" s="196"/>
      <c r="AG3822" s="196"/>
      <c r="AH3822" s="196"/>
      <c r="AI3822" s="197"/>
    </row>
    <row r="3823" spans="1:35">
      <c r="A3823" s="197"/>
      <c r="B3823" s="197"/>
      <c r="C3823" s="204"/>
      <c r="D3823" s="197"/>
      <c r="E3823" s="197"/>
      <c r="F3823" s="197"/>
      <c r="G3823" s="199"/>
      <c r="H3823" s="199"/>
      <c r="I3823" s="197"/>
      <c r="J3823" s="200"/>
      <c r="K3823" s="197"/>
      <c r="L3823" s="197"/>
      <c r="M3823" s="197"/>
      <c r="N3823" s="201"/>
      <c r="O3823" s="201"/>
      <c r="P3823" s="198"/>
      <c r="Q3823" s="197"/>
      <c r="R3823" s="197"/>
      <c r="S3823" s="197"/>
      <c r="T3823" s="197"/>
      <c r="U3823" s="196"/>
      <c r="V3823" s="196"/>
      <c r="W3823" s="197"/>
      <c r="X3823" s="197"/>
      <c r="Y3823" s="197"/>
      <c r="Z3823" s="196"/>
      <c r="AA3823" s="196"/>
      <c r="AB3823" s="202"/>
      <c r="AC3823" s="196"/>
      <c r="AD3823" s="196"/>
      <c r="AE3823" s="196"/>
      <c r="AF3823" s="196"/>
      <c r="AG3823" s="196"/>
      <c r="AH3823" s="196"/>
      <c r="AI3823" s="197"/>
    </row>
    <row r="3824" spans="1:35">
      <c r="A3824" s="197"/>
      <c r="B3824" s="197"/>
      <c r="C3824" s="204"/>
      <c r="D3824" s="197"/>
      <c r="E3824" s="197"/>
      <c r="F3824" s="197"/>
      <c r="G3824" s="199"/>
      <c r="H3824" s="199"/>
      <c r="I3824" s="197"/>
      <c r="J3824" s="200"/>
      <c r="K3824" s="197"/>
      <c r="L3824" s="197"/>
      <c r="M3824" s="197"/>
      <c r="N3824" s="201"/>
      <c r="O3824" s="201"/>
      <c r="P3824" s="198"/>
      <c r="Q3824" s="197"/>
      <c r="R3824" s="196"/>
      <c r="S3824" s="197"/>
      <c r="T3824" s="197"/>
      <c r="U3824" s="196"/>
      <c r="V3824" s="196"/>
      <c r="W3824" s="197"/>
      <c r="X3824" s="197"/>
      <c r="Y3824" s="197"/>
      <c r="Z3824" s="196"/>
      <c r="AA3824" s="196"/>
      <c r="AB3824" s="202"/>
      <c r="AC3824" s="196"/>
      <c r="AD3824" s="196"/>
      <c r="AE3824" s="196"/>
      <c r="AF3824" s="196"/>
      <c r="AG3824" s="196"/>
      <c r="AH3824" s="196"/>
      <c r="AI3824" s="197"/>
    </row>
    <row r="3825" spans="1:35">
      <c r="A3825" s="197"/>
      <c r="B3825" s="197"/>
      <c r="C3825" s="204"/>
      <c r="D3825" s="197"/>
      <c r="E3825" s="203"/>
      <c r="F3825" s="197"/>
      <c r="G3825" s="199"/>
      <c r="H3825" s="199"/>
      <c r="I3825" s="197"/>
      <c r="J3825" s="200"/>
      <c r="K3825" s="197"/>
      <c r="L3825" s="197"/>
      <c r="M3825" s="197"/>
      <c r="N3825" s="201"/>
      <c r="O3825" s="201"/>
      <c r="P3825" s="198"/>
      <c r="Q3825" s="197"/>
      <c r="R3825" s="197"/>
      <c r="S3825" s="197"/>
      <c r="T3825" s="197"/>
      <c r="U3825" s="196"/>
      <c r="V3825" s="196"/>
      <c r="W3825" s="197"/>
      <c r="X3825" s="197"/>
      <c r="Y3825" s="197"/>
      <c r="Z3825" s="196"/>
      <c r="AA3825" s="196"/>
      <c r="AB3825" s="202"/>
      <c r="AC3825" s="196"/>
      <c r="AD3825" s="196"/>
      <c r="AE3825" s="196"/>
      <c r="AF3825" s="196"/>
      <c r="AG3825" s="196"/>
      <c r="AH3825" s="196"/>
      <c r="AI3825" s="197"/>
    </row>
    <row r="3826" spans="1:35">
      <c r="A3826" s="197"/>
      <c r="B3826" s="197"/>
      <c r="C3826" s="204"/>
      <c r="D3826" s="197"/>
      <c r="E3826" s="197"/>
      <c r="F3826" s="197"/>
      <c r="G3826" s="199"/>
      <c r="H3826" s="199"/>
      <c r="I3826" s="197"/>
      <c r="J3826" s="200"/>
      <c r="K3826" s="197"/>
      <c r="L3826" s="197"/>
      <c r="M3826" s="197"/>
      <c r="N3826" s="201"/>
      <c r="O3826" s="201"/>
      <c r="P3826" s="198"/>
      <c r="Q3826" s="197"/>
      <c r="R3826" s="197"/>
      <c r="S3826" s="197"/>
      <c r="T3826" s="197"/>
      <c r="U3826" s="196"/>
      <c r="V3826" s="196"/>
      <c r="W3826" s="197"/>
      <c r="X3826" s="197"/>
      <c r="Y3826" s="197"/>
      <c r="Z3826" s="197"/>
      <c r="AA3826" s="197"/>
      <c r="AB3826" s="202"/>
      <c r="AC3826" s="197"/>
      <c r="AD3826" s="205"/>
      <c r="AE3826" s="197"/>
      <c r="AF3826" s="196"/>
      <c r="AG3826" s="196"/>
      <c r="AH3826" s="197"/>
      <c r="AI3826" s="197"/>
    </row>
    <row r="3827" spans="1:35">
      <c r="A3827" s="197"/>
      <c r="B3827" s="197"/>
      <c r="C3827" s="204"/>
      <c r="D3827" s="197"/>
      <c r="E3827" s="197"/>
      <c r="F3827" s="197"/>
      <c r="G3827" s="199"/>
      <c r="H3827" s="199"/>
      <c r="I3827" s="197"/>
      <c r="J3827" s="200"/>
      <c r="K3827" s="197"/>
      <c r="L3827" s="197"/>
      <c r="M3827" s="197"/>
      <c r="N3827" s="201"/>
      <c r="O3827" s="201"/>
      <c r="P3827" s="198"/>
      <c r="Q3827" s="197"/>
      <c r="R3827" s="197"/>
      <c r="S3827" s="197"/>
      <c r="T3827" s="197"/>
      <c r="U3827" s="196"/>
      <c r="V3827" s="196"/>
      <c r="W3827" s="197"/>
      <c r="X3827" s="197"/>
      <c r="Y3827" s="197"/>
      <c r="Z3827" s="196"/>
      <c r="AA3827" s="196"/>
      <c r="AB3827" s="202"/>
      <c r="AC3827" s="196"/>
      <c r="AD3827" s="196"/>
      <c r="AE3827" s="196"/>
      <c r="AF3827" s="196"/>
      <c r="AG3827" s="196"/>
      <c r="AH3827" s="196"/>
      <c r="AI3827" s="197"/>
    </row>
    <row r="3828" spans="1:35">
      <c r="A3828" s="197"/>
      <c r="B3828" s="197"/>
      <c r="C3828" s="204"/>
      <c r="D3828" s="197"/>
      <c r="E3828" s="197"/>
      <c r="F3828" s="197"/>
      <c r="G3828" s="199"/>
      <c r="H3828" s="199"/>
      <c r="I3828" s="197"/>
      <c r="J3828" s="200"/>
      <c r="K3828" s="197"/>
      <c r="L3828" s="197"/>
      <c r="M3828" s="197"/>
      <c r="N3828" s="201"/>
      <c r="O3828" s="201"/>
      <c r="P3828" s="198"/>
      <c r="Q3828" s="197"/>
      <c r="R3828" s="196"/>
      <c r="S3828" s="197"/>
      <c r="T3828" s="197"/>
      <c r="U3828" s="196"/>
      <c r="V3828" s="196"/>
      <c r="W3828" s="197"/>
      <c r="X3828" s="197"/>
      <c r="Y3828" s="197"/>
      <c r="Z3828" s="196"/>
      <c r="AA3828" s="196"/>
      <c r="AB3828" s="202"/>
      <c r="AC3828" s="196"/>
      <c r="AD3828" s="196"/>
      <c r="AE3828" s="196"/>
      <c r="AF3828" s="196"/>
      <c r="AG3828" s="196"/>
      <c r="AH3828" s="196"/>
      <c r="AI3828" s="197"/>
    </row>
    <row r="3829" spans="1:35">
      <c r="A3829" s="197"/>
      <c r="B3829" s="197"/>
      <c r="C3829" s="204"/>
      <c r="D3829" s="197"/>
      <c r="E3829" s="203"/>
      <c r="F3829" s="197"/>
      <c r="G3829" s="199"/>
      <c r="H3829" s="199"/>
      <c r="I3829" s="197"/>
      <c r="J3829" s="200"/>
      <c r="K3829" s="197"/>
      <c r="L3829" s="197"/>
      <c r="M3829" s="197"/>
      <c r="N3829" s="201"/>
      <c r="O3829" s="201"/>
      <c r="P3829" s="198"/>
      <c r="Q3829" s="197"/>
      <c r="R3829" s="197"/>
      <c r="S3829" s="197"/>
      <c r="T3829" s="197"/>
      <c r="U3829" s="196"/>
      <c r="V3829" s="196"/>
      <c r="W3829" s="197"/>
      <c r="X3829" s="197"/>
      <c r="Y3829" s="197"/>
      <c r="Z3829" s="196"/>
      <c r="AA3829" s="196"/>
      <c r="AB3829" s="202"/>
      <c r="AC3829" s="196"/>
      <c r="AD3829" s="196"/>
      <c r="AE3829" s="196"/>
      <c r="AF3829" s="196"/>
      <c r="AG3829" s="196"/>
      <c r="AH3829" s="196"/>
      <c r="AI3829" s="197"/>
    </row>
    <row r="3830" spans="1:35">
      <c r="A3830" s="197"/>
      <c r="B3830" s="197"/>
      <c r="C3830" s="204"/>
      <c r="D3830" s="197"/>
      <c r="E3830" s="203"/>
      <c r="F3830" s="197"/>
      <c r="G3830" s="199"/>
      <c r="H3830" s="199"/>
      <c r="I3830" s="197"/>
      <c r="J3830" s="200"/>
      <c r="K3830" s="197"/>
      <c r="L3830" s="197"/>
      <c r="M3830" s="197"/>
      <c r="N3830" s="201"/>
      <c r="O3830" s="201"/>
      <c r="P3830" s="198"/>
      <c r="Q3830" s="197"/>
      <c r="R3830" s="196"/>
      <c r="S3830" s="197"/>
      <c r="T3830" s="197"/>
      <c r="U3830" s="196"/>
      <c r="V3830" s="196"/>
      <c r="W3830" s="197"/>
      <c r="X3830" s="197"/>
      <c r="Y3830" s="197"/>
      <c r="Z3830" s="196"/>
      <c r="AA3830" s="196"/>
      <c r="AB3830" s="202"/>
      <c r="AC3830" s="196"/>
      <c r="AD3830" s="196"/>
      <c r="AE3830" s="196"/>
      <c r="AF3830" s="196"/>
      <c r="AG3830" s="196"/>
      <c r="AH3830" s="196"/>
      <c r="AI3830" s="197"/>
    </row>
    <row r="3831" spans="1:35">
      <c r="A3831" s="197"/>
      <c r="B3831" s="197"/>
      <c r="C3831" s="204"/>
      <c r="D3831" s="197"/>
      <c r="E3831" s="203"/>
      <c r="F3831" s="197"/>
      <c r="G3831" s="199"/>
      <c r="H3831" s="199"/>
      <c r="I3831" s="197"/>
      <c r="J3831" s="200"/>
      <c r="K3831" s="197"/>
      <c r="L3831" s="197"/>
      <c r="M3831" s="197"/>
      <c r="N3831" s="201"/>
      <c r="O3831" s="201"/>
      <c r="P3831" s="198"/>
      <c r="Q3831" s="197"/>
      <c r="R3831" s="197"/>
      <c r="S3831" s="197"/>
      <c r="T3831" s="197"/>
      <c r="U3831" s="196"/>
      <c r="V3831" s="196"/>
      <c r="W3831" s="197"/>
      <c r="X3831" s="197"/>
      <c r="Y3831" s="197"/>
      <c r="Z3831" s="197"/>
      <c r="AA3831" s="197"/>
      <c r="AB3831" s="202"/>
      <c r="AC3831" s="197"/>
      <c r="AD3831" s="205"/>
      <c r="AE3831" s="197"/>
      <c r="AF3831" s="196"/>
      <c r="AG3831" s="196"/>
      <c r="AH3831" s="197"/>
      <c r="AI3831" s="197"/>
    </row>
    <row r="3832" spans="1:35">
      <c r="A3832" s="197"/>
      <c r="B3832" s="197"/>
      <c r="C3832" s="204"/>
      <c r="D3832" s="197"/>
      <c r="E3832" s="203"/>
      <c r="F3832" s="197"/>
      <c r="G3832" s="199"/>
      <c r="H3832" s="199"/>
      <c r="I3832" s="197"/>
      <c r="J3832" s="200"/>
      <c r="K3832" s="197"/>
      <c r="L3832" s="197"/>
      <c r="M3832" s="197"/>
      <c r="N3832" s="201"/>
      <c r="O3832" s="201"/>
      <c r="P3832" s="198"/>
      <c r="Q3832" s="197"/>
      <c r="R3832" s="196"/>
      <c r="S3832" s="197"/>
      <c r="T3832" s="197"/>
      <c r="U3832" s="196"/>
      <c r="V3832" s="196"/>
      <c r="W3832" s="197"/>
      <c r="X3832" s="197"/>
      <c r="Y3832" s="197"/>
      <c r="Z3832" s="196"/>
      <c r="AA3832" s="196"/>
      <c r="AB3832" s="202"/>
      <c r="AC3832" s="196"/>
      <c r="AD3832" s="196"/>
      <c r="AE3832" s="196"/>
      <c r="AF3832" s="196"/>
      <c r="AG3832" s="196"/>
      <c r="AH3832" s="196"/>
      <c r="AI3832" s="197"/>
    </row>
    <row r="3833" spans="1:35">
      <c r="A3833" s="197"/>
      <c r="B3833" s="197"/>
      <c r="C3833" s="204"/>
      <c r="D3833" s="197"/>
      <c r="E3833" s="203"/>
      <c r="F3833" s="197"/>
      <c r="G3833" s="199"/>
      <c r="H3833" s="199"/>
      <c r="I3833" s="197"/>
      <c r="J3833" s="200"/>
      <c r="K3833" s="197"/>
      <c r="L3833" s="197"/>
      <c r="M3833" s="197"/>
      <c r="N3833" s="201"/>
      <c r="O3833" s="201"/>
      <c r="P3833" s="198"/>
      <c r="Q3833" s="197"/>
      <c r="R3833" s="197"/>
      <c r="S3833" s="197"/>
      <c r="T3833" s="197"/>
      <c r="U3833" s="196"/>
      <c r="V3833" s="196"/>
      <c r="W3833" s="197"/>
      <c r="X3833" s="197"/>
      <c r="Y3833" s="197"/>
      <c r="Z3833" s="196"/>
      <c r="AA3833" s="196"/>
      <c r="AB3833" s="202"/>
      <c r="AC3833" s="196"/>
      <c r="AD3833" s="196"/>
      <c r="AE3833" s="196"/>
      <c r="AF3833" s="196"/>
      <c r="AG3833" s="196"/>
      <c r="AH3833" s="196"/>
      <c r="AI3833" s="197"/>
    </row>
    <row r="3834" spans="1:35">
      <c r="A3834" s="197"/>
      <c r="B3834" s="197"/>
      <c r="C3834" s="204"/>
      <c r="D3834" s="197"/>
      <c r="E3834" s="203"/>
      <c r="F3834" s="197"/>
      <c r="G3834" s="199"/>
      <c r="H3834" s="199"/>
      <c r="I3834" s="197"/>
      <c r="J3834" s="200"/>
      <c r="K3834" s="197"/>
      <c r="L3834" s="197"/>
      <c r="M3834" s="197"/>
      <c r="N3834" s="201"/>
      <c r="O3834" s="201"/>
      <c r="P3834" s="198"/>
      <c r="Q3834" s="197"/>
      <c r="R3834" s="196"/>
      <c r="S3834" s="197"/>
      <c r="T3834" s="197"/>
      <c r="U3834" s="196"/>
      <c r="V3834" s="196"/>
      <c r="W3834" s="197"/>
      <c r="X3834" s="197"/>
      <c r="Y3834" s="197"/>
      <c r="Z3834" s="196"/>
      <c r="AA3834" s="196"/>
      <c r="AB3834" s="202"/>
      <c r="AC3834" s="196"/>
      <c r="AD3834" s="196"/>
      <c r="AE3834" s="196"/>
      <c r="AF3834" s="196"/>
      <c r="AG3834" s="196"/>
      <c r="AH3834" s="196"/>
      <c r="AI3834" s="197"/>
    </row>
    <row r="3835" spans="1:35">
      <c r="A3835" s="197"/>
      <c r="B3835" s="197"/>
      <c r="C3835" s="204"/>
      <c r="D3835" s="197"/>
      <c r="E3835" s="203"/>
      <c r="F3835" s="197"/>
      <c r="G3835" s="199"/>
      <c r="H3835" s="199"/>
      <c r="I3835" s="197"/>
      <c r="J3835" s="200"/>
      <c r="K3835" s="197"/>
      <c r="L3835" s="197"/>
      <c r="M3835" s="197"/>
      <c r="N3835" s="201"/>
      <c r="O3835" s="201"/>
      <c r="P3835" s="198"/>
      <c r="Q3835" s="197"/>
      <c r="R3835" s="197"/>
      <c r="S3835" s="197"/>
      <c r="T3835" s="197"/>
      <c r="U3835" s="196"/>
      <c r="V3835" s="196"/>
      <c r="W3835" s="197"/>
      <c r="X3835" s="197"/>
      <c r="Y3835" s="197"/>
      <c r="Z3835" s="196"/>
      <c r="AA3835" s="196"/>
      <c r="AB3835" s="202"/>
      <c r="AC3835" s="196"/>
      <c r="AD3835" s="196"/>
      <c r="AE3835" s="196"/>
      <c r="AF3835" s="196"/>
      <c r="AG3835" s="196"/>
      <c r="AH3835" s="196"/>
      <c r="AI3835" s="197"/>
    </row>
    <row r="3836" spans="1:35">
      <c r="A3836" s="197"/>
      <c r="B3836" s="197"/>
      <c r="C3836" s="204"/>
      <c r="D3836" s="197"/>
      <c r="E3836" s="197"/>
      <c r="F3836" s="197"/>
      <c r="G3836" s="199"/>
      <c r="H3836" s="199"/>
      <c r="I3836" s="197"/>
      <c r="J3836" s="200"/>
      <c r="K3836" s="197"/>
      <c r="L3836" s="197"/>
      <c r="M3836" s="197"/>
      <c r="N3836" s="201"/>
      <c r="O3836" s="201"/>
      <c r="P3836" s="198"/>
      <c r="Q3836" s="197"/>
      <c r="R3836" s="196"/>
      <c r="S3836" s="197"/>
      <c r="T3836" s="197"/>
      <c r="U3836" s="196"/>
      <c r="V3836" s="196"/>
      <c r="W3836" s="197"/>
      <c r="X3836" s="197"/>
      <c r="Y3836" s="197"/>
      <c r="Z3836" s="196"/>
      <c r="AA3836" s="196"/>
      <c r="AB3836" s="202"/>
      <c r="AC3836" s="196"/>
      <c r="AD3836" s="196"/>
      <c r="AE3836" s="196"/>
      <c r="AF3836" s="196"/>
      <c r="AG3836" s="196"/>
      <c r="AH3836" s="196"/>
      <c r="AI3836" s="197"/>
    </row>
    <row r="3837" spans="1:35">
      <c r="A3837" s="197"/>
      <c r="B3837" s="197"/>
      <c r="C3837" s="204"/>
      <c r="D3837" s="197"/>
      <c r="E3837" s="203"/>
      <c r="F3837" s="197"/>
      <c r="G3837" s="199"/>
      <c r="H3837" s="199"/>
      <c r="I3837" s="197"/>
      <c r="J3837" s="200"/>
      <c r="K3837" s="197"/>
      <c r="L3837" s="197"/>
      <c r="M3837" s="197"/>
      <c r="N3837" s="201"/>
      <c r="O3837" s="201"/>
      <c r="P3837" s="198"/>
      <c r="Q3837" s="197"/>
      <c r="R3837" s="197"/>
      <c r="S3837" s="197"/>
      <c r="T3837" s="197"/>
      <c r="U3837" s="196"/>
      <c r="V3837" s="196"/>
      <c r="W3837" s="197"/>
      <c r="X3837" s="197"/>
      <c r="Y3837" s="197"/>
      <c r="Z3837" s="196"/>
      <c r="AA3837" s="196"/>
      <c r="AB3837" s="202"/>
      <c r="AC3837" s="196"/>
      <c r="AD3837" s="196"/>
      <c r="AE3837" s="196"/>
      <c r="AF3837" s="196"/>
      <c r="AG3837" s="196"/>
      <c r="AH3837" s="196"/>
      <c r="AI3837" s="197"/>
    </row>
    <row r="3838" spans="1:35">
      <c r="A3838" s="197"/>
      <c r="B3838" s="197"/>
      <c r="C3838" s="204"/>
      <c r="D3838" s="197"/>
      <c r="E3838" s="197"/>
      <c r="F3838" s="197"/>
      <c r="G3838" s="199"/>
      <c r="H3838" s="199"/>
      <c r="I3838" s="197"/>
      <c r="J3838" s="200"/>
      <c r="K3838" s="197"/>
      <c r="L3838" s="197"/>
      <c r="M3838" s="197"/>
      <c r="N3838" s="201"/>
      <c r="O3838" s="201"/>
      <c r="P3838" s="198"/>
      <c r="Q3838" s="197"/>
      <c r="R3838" s="197"/>
      <c r="S3838" s="197"/>
      <c r="T3838" s="197"/>
      <c r="U3838" s="196"/>
      <c r="V3838" s="196"/>
      <c r="W3838" s="197"/>
      <c r="X3838" s="197"/>
      <c r="Y3838" s="197"/>
      <c r="Z3838" s="197"/>
      <c r="AA3838" s="197"/>
      <c r="AB3838" s="202"/>
      <c r="AC3838" s="197"/>
      <c r="AD3838" s="205"/>
      <c r="AE3838" s="197"/>
      <c r="AF3838" s="196"/>
      <c r="AG3838" s="196"/>
      <c r="AH3838" s="197"/>
      <c r="AI3838" s="197"/>
    </row>
    <row r="3839" spans="1:35">
      <c r="A3839" s="197"/>
      <c r="B3839" s="197"/>
      <c r="C3839" s="204"/>
      <c r="D3839" s="197"/>
      <c r="E3839" s="203"/>
      <c r="F3839" s="197"/>
      <c r="G3839" s="199"/>
      <c r="H3839" s="199"/>
      <c r="I3839" s="197"/>
      <c r="J3839" s="200"/>
      <c r="K3839" s="197"/>
      <c r="L3839" s="197"/>
      <c r="M3839" s="197"/>
      <c r="N3839" s="201"/>
      <c r="O3839" s="201"/>
      <c r="P3839" s="198"/>
      <c r="Q3839" s="197"/>
      <c r="R3839" s="197"/>
      <c r="S3839" s="197"/>
      <c r="T3839" s="197"/>
      <c r="U3839" s="196"/>
      <c r="V3839" s="196"/>
      <c r="W3839" s="197"/>
      <c r="X3839" s="197"/>
      <c r="Y3839" s="197"/>
      <c r="Z3839" s="197"/>
      <c r="AA3839" s="197"/>
      <c r="AB3839" s="202"/>
      <c r="AC3839" s="196"/>
      <c r="AD3839" s="205"/>
      <c r="AE3839" s="197"/>
      <c r="AF3839" s="196"/>
      <c r="AG3839" s="196"/>
      <c r="AH3839" s="197"/>
      <c r="AI3839" s="197"/>
    </row>
    <row r="3840" spans="1:35">
      <c r="A3840" s="197"/>
      <c r="B3840" s="197"/>
      <c r="C3840" s="204"/>
      <c r="D3840" s="197"/>
      <c r="E3840" s="197"/>
      <c r="F3840" s="197"/>
      <c r="G3840" s="199"/>
      <c r="H3840" s="199"/>
      <c r="I3840" s="197"/>
      <c r="J3840" s="200"/>
      <c r="K3840" s="197"/>
      <c r="L3840" s="197"/>
      <c r="M3840" s="197"/>
      <c r="N3840" s="201"/>
      <c r="O3840" s="201"/>
      <c r="P3840" s="198"/>
      <c r="Q3840" s="197"/>
      <c r="R3840" s="197"/>
      <c r="S3840" s="197"/>
      <c r="T3840" s="197"/>
      <c r="U3840" s="196"/>
      <c r="V3840" s="196"/>
      <c r="W3840" s="197"/>
      <c r="X3840" s="197"/>
      <c r="Y3840" s="197"/>
      <c r="Z3840" s="196"/>
      <c r="AA3840" s="196"/>
      <c r="AB3840" s="202"/>
      <c r="AC3840" s="196"/>
      <c r="AD3840" s="196"/>
      <c r="AE3840" s="196"/>
      <c r="AF3840" s="196"/>
      <c r="AG3840" s="196"/>
      <c r="AH3840" s="196"/>
      <c r="AI3840" s="197"/>
    </row>
    <row r="3841" spans="1:35">
      <c r="A3841" s="197"/>
      <c r="B3841" s="197"/>
      <c r="C3841" s="204"/>
      <c r="D3841" s="197"/>
      <c r="E3841" s="197"/>
      <c r="F3841" s="197"/>
      <c r="G3841" s="199"/>
      <c r="H3841" s="199"/>
      <c r="I3841" s="197"/>
      <c r="J3841" s="200"/>
      <c r="K3841" s="197"/>
      <c r="L3841" s="197"/>
      <c r="M3841" s="197"/>
      <c r="N3841" s="201"/>
      <c r="O3841" s="201"/>
      <c r="P3841" s="198"/>
      <c r="Q3841" s="197"/>
      <c r="R3841" s="196"/>
      <c r="S3841" s="197"/>
      <c r="T3841" s="197"/>
      <c r="U3841" s="196"/>
      <c r="V3841" s="196"/>
      <c r="W3841" s="197"/>
      <c r="X3841" s="197"/>
      <c r="Y3841" s="197"/>
      <c r="Z3841" s="196"/>
      <c r="AA3841" s="196"/>
      <c r="AB3841" s="202"/>
      <c r="AC3841" s="196"/>
      <c r="AD3841" s="196"/>
      <c r="AE3841" s="196"/>
      <c r="AF3841" s="196"/>
      <c r="AG3841" s="196"/>
      <c r="AH3841" s="196"/>
      <c r="AI3841" s="197"/>
    </row>
    <row r="3842" spans="1:35">
      <c r="A3842" s="197"/>
      <c r="B3842" s="197"/>
      <c r="C3842" s="204"/>
      <c r="D3842" s="197"/>
      <c r="E3842" s="197"/>
      <c r="F3842" s="197"/>
      <c r="G3842" s="199"/>
      <c r="H3842" s="199"/>
      <c r="I3842" s="197"/>
      <c r="J3842" s="200"/>
      <c r="K3842" s="197"/>
      <c r="L3842" s="197"/>
      <c r="M3842" s="197"/>
      <c r="N3842" s="201"/>
      <c r="O3842" s="201"/>
      <c r="P3842" s="198"/>
      <c r="Q3842" s="197"/>
      <c r="R3842" s="197"/>
      <c r="S3842" s="197"/>
      <c r="T3842" s="197"/>
      <c r="U3842" s="196"/>
      <c r="V3842" s="196"/>
      <c r="W3842" s="197"/>
      <c r="X3842" s="197"/>
      <c r="Y3842" s="197"/>
      <c r="Z3842" s="196"/>
      <c r="AA3842" s="196"/>
      <c r="AB3842" s="202"/>
      <c r="AC3842" s="196"/>
      <c r="AD3842" s="196"/>
      <c r="AE3842" s="196"/>
      <c r="AF3842" s="196"/>
      <c r="AG3842" s="196"/>
      <c r="AH3842" s="196"/>
      <c r="AI3842" s="197"/>
    </row>
    <row r="3843" spans="1:35">
      <c r="A3843" s="197"/>
      <c r="B3843" s="197"/>
      <c r="C3843" s="204"/>
      <c r="D3843" s="197"/>
      <c r="E3843" s="197"/>
      <c r="F3843" s="197"/>
      <c r="G3843" s="199"/>
      <c r="H3843" s="199"/>
      <c r="I3843" s="197"/>
      <c r="J3843" s="200"/>
      <c r="K3843" s="197"/>
      <c r="L3843" s="197"/>
      <c r="M3843" s="197"/>
      <c r="N3843" s="201"/>
      <c r="O3843" s="201"/>
      <c r="P3843" s="198"/>
      <c r="Q3843" s="197"/>
      <c r="R3843" s="197"/>
      <c r="S3843" s="197"/>
      <c r="T3843" s="197"/>
      <c r="U3843" s="196"/>
      <c r="V3843" s="196"/>
      <c r="W3843" s="197"/>
      <c r="X3843" s="197"/>
      <c r="Y3843" s="197"/>
      <c r="Z3843" s="197"/>
      <c r="AA3843" s="197"/>
      <c r="AB3843" s="202"/>
      <c r="AC3843" s="197"/>
      <c r="AD3843" s="205"/>
      <c r="AE3843" s="197"/>
      <c r="AF3843" s="196"/>
      <c r="AG3843" s="196"/>
      <c r="AH3843" s="197"/>
      <c r="AI3843" s="197"/>
    </row>
    <row r="3844" spans="1:35">
      <c r="A3844" s="197"/>
      <c r="B3844" s="197"/>
      <c r="C3844" s="204"/>
      <c r="D3844" s="197"/>
      <c r="E3844" s="197"/>
      <c r="F3844" s="197"/>
      <c r="G3844" s="199"/>
      <c r="H3844" s="199"/>
      <c r="I3844" s="197"/>
      <c r="J3844" s="200"/>
      <c r="K3844" s="197"/>
      <c r="L3844" s="197"/>
      <c r="M3844" s="197"/>
      <c r="N3844" s="201"/>
      <c r="O3844" s="201"/>
      <c r="P3844" s="198"/>
      <c r="Q3844" s="197"/>
      <c r="R3844" s="196"/>
      <c r="S3844" s="197"/>
      <c r="T3844" s="197"/>
      <c r="U3844" s="196"/>
      <c r="V3844" s="196"/>
      <c r="W3844" s="197"/>
      <c r="X3844" s="197"/>
      <c r="Y3844" s="197"/>
      <c r="Z3844" s="196"/>
      <c r="AA3844" s="196"/>
      <c r="AB3844" s="202"/>
      <c r="AC3844" s="196"/>
      <c r="AD3844" s="196"/>
      <c r="AE3844" s="196"/>
      <c r="AF3844" s="196"/>
      <c r="AG3844" s="196"/>
      <c r="AH3844" s="196"/>
      <c r="AI3844" s="197"/>
    </row>
    <row r="3845" spans="1:35">
      <c r="A3845" s="197"/>
      <c r="B3845" s="197"/>
      <c r="C3845" s="204"/>
      <c r="D3845" s="197"/>
      <c r="E3845" s="197"/>
      <c r="F3845" s="197"/>
      <c r="G3845" s="199"/>
      <c r="H3845" s="199"/>
      <c r="I3845" s="197"/>
      <c r="J3845" s="200"/>
      <c r="K3845" s="197"/>
      <c r="L3845" s="197"/>
      <c r="M3845" s="197"/>
      <c r="N3845" s="201"/>
      <c r="O3845" s="201"/>
      <c r="P3845" s="198"/>
      <c r="Q3845" s="197"/>
      <c r="R3845" s="197"/>
      <c r="S3845" s="197"/>
      <c r="T3845" s="197"/>
      <c r="U3845" s="196"/>
      <c r="V3845" s="196"/>
      <c r="W3845" s="197"/>
      <c r="X3845" s="197"/>
      <c r="Y3845" s="197"/>
      <c r="Z3845" s="196"/>
      <c r="AA3845" s="196"/>
      <c r="AB3845" s="202"/>
      <c r="AC3845" s="196"/>
      <c r="AD3845" s="196"/>
      <c r="AE3845" s="196"/>
      <c r="AF3845" s="196"/>
      <c r="AG3845" s="196"/>
      <c r="AH3845" s="196"/>
      <c r="AI3845" s="197"/>
    </row>
    <row r="3846" spans="1:35">
      <c r="A3846" s="197"/>
      <c r="B3846" s="197"/>
      <c r="C3846" s="204"/>
      <c r="D3846" s="197"/>
      <c r="E3846" s="197"/>
      <c r="F3846" s="197"/>
      <c r="G3846" s="199"/>
      <c r="H3846" s="199"/>
      <c r="I3846" s="197"/>
      <c r="J3846" s="200"/>
      <c r="K3846" s="197"/>
      <c r="L3846" s="197"/>
      <c r="M3846" s="197"/>
      <c r="N3846" s="201"/>
      <c r="O3846" s="201"/>
      <c r="P3846" s="198"/>
      <c r="Q3846" s="197"/>
      <c r="R3846" s="197"/>
      <c r="S3846" s="197"/>
      <c r="T3846" s="197"/>
      <c r="U3846" s="196"/>
      <c r="V3846" s="196"/>
      <c r="W3846" s="197"/>
      <c r="X3846" s="197"/>
      <c r="Y3846" s="197"/>
      <c r="Z3846" s="196"/>
      <c r="AA3846" s="196"/>
      <c r="AB3846" s="202"/>
      <c r="AC3846" s="196"/>
      <c r="AD3846" s="196"/>
      <c r="AE3846" s="196"/>
      <c r="AF3846" s="196"/>
      <c r="AG3846" s="196"/>
      <c r="AH3846" s="196"/>
      <c r="AI3846" s="197"/>
    </row>
    <row r="3847" spans="1:35">
      <c r="A3847" s="197"/>
      <c r="B3847" s="197"/>
      <c r="C3847" s="204"/>
      <c r="D3847" s="197"/>
      <c r="E3847" s="197"/>
      <c r="F3847" s="197"/>
      <c r="G3847" s="199"/>
      <c r="H3847" s="199"/>
      <c r="I3847" s="197"/>
      <c r="J3847" s="200"/>
      <c r="K3847" s="197"/>
      <c r="L3847" s="197"/>
      <c r="M3847" s="197"/>
      <c r="N3847" s="201"/>
      <c r="O3847" s="201"/>
      <c r="P3847" s="198"/>
      <c r="Q3847" s="197"/>
      <c r="R3847" s="197"/>
      <c r="S3847" s="197"/>
      <c r="T3847" s="197"/>
      <c r="U3847" s="196"/>
      <c r="V3847" s="196"/>
      <c r="W3847" s="197"/>
      <c r="X3847" s="197"/>
      <c r="Y3847" s="197"/>
      <c r="Z3847" s="196"/>
      <c r="AA3847" s="196"/>
      <c r="AB3847" s="202"/>
      <c r="AC3847" s="196"/>
      <c r="AD3847" s="196"/>
      <c r="AE3847" s="196"/>
      <c r="AF3847" s="196"/>
      <c r="AG3847" s="196"/>
      <c r="AH3847" s="196"/>
      <c r="AI3847" s="197"/>
    </row>
    <row r="3848" spans="1:35">
      <c r="A3848" s="197"/>
      <c r="B3848" s="197"/>
      <c r="C3848" s="204"/>
      <c r="D3848" s="197"/>
      <c r="E3848" s="197"/>
      <c r="F3848" s="197"/>
      <c r="G3848" s="199"/>
      <c r="H3848" s="199"/>
      <c r="I3848" s="197"/>
      <c r="J3848" s="200"/>
      <c r="K3848" s="197"/>
      <c r="L3848" s="197"/>
      <c r="M3848" s="197"/>
      <c r="N3848" s="201"/>
      <c r="O3848" s="201"/>
      <c r="P3848" s="198"/>
      <c r="Q3848" s="197"/>
      <c r="R3848" s="196"/>
      <c r="S3848" s="197"/>
      <c r="T3848" s="197"/>
      <c r="U3848" s="196"/>
      <c r="V3848" s="196"/>
      <c r="W3848" s="197"/>
      <c r="X3848" s="197"/>
      <c r="Y3848" s="197"/>
      <c r="Z3848" s="196"/>
      <c r="AA3848" s="196"/>
      <c r="AB3848" s="202"/>
      <c r="AC3848" s="196"/>
      <c r="AD3848" s="196"/>
      <c r="AE3848" s="196"/>
      <c r="AF3848" s="196"/>
      <c r="AG3848" s="196"/>
      <c r="AH3848" s="196"/>
      <c r="AI3848" s="197"/>
    </row>
    <row r="3849" spans="1:35">
      <c r="A3849" s="197"/>
      <c r="B3849" s="197"/>
      <c r="C3849" s="204"/>
      <c r="D3849" s="197"/>
      <c r="E3849" s="197"/>
      <c r="F3849" s="197"/>
      <c r="G3849" s="199"/>
      <c r="H3849" s="199"/>
      <c r="I3849" s="197"/>
      <c r="J3849" s="200"/>
      <c r="K3849" s="197"/>
      <c r="L3849" s="197"/>
      <c r="M3849" s="197"/>
      <c r="N3849" s="201"/>
      <c r="O3849" s="201"/>
      <c r="P3849" s="198"/>
      <c r="Q3849" s="197"/>
      <c r="R3849" s="197"/>
      <c r="S3849" s="197"/>
      <c r="T3849" s="197"/>
      <c r="U3849" s="196"/>
      <c r="V3849" s="196"/>
      <c r="W3849" s="197"/>
      <c r="X3849" s="197"/>
      <c r="Y3849" s="197"/>
      <c r="Z3849" s="196"/>
      <c r="AA3849" s="196"/>
      <c r="AB3849" s="202"/>
      <c r="AC3849" s="196"/>
      <c r="AD3849" s="196"/>
      <c r="AE3849" s="196"/>
      <c r="AF3849" s="196"/>
      <c r="AG3849" s="196"/>
      <c r="AH3849" s="196"/>
      <c r="AI3849" s="197"/>
    </row>
    <row r="3850" spans="1:35">
      <c r="A3850" s="197"/>
      <c r="B3850" s="197"/>
      <c r="C3850" s="204"/>
      <c r="D3850" s="197"/>
      <c r="E3850" s="203"/>
      <c r="F3850" s="197"/>
      <c r="G3850" s="199"/>
      <c r="H3850" s="199"/>
      <c r="I3850" s="197"/>
      <c r="J3850" s="200"/>
      <c r="K3850" s="197"/>
      <c r="L3850" s="197"/>
      <c r="M3850" s="197"/>
      <c r="N3850" s="201"/>
      <c r="O3850" s="201"/>
      <c r="P3850" s="198"/>
      <c r="Q3850" s="197"/>
      <c r="R3850" s="197"/>
      <c r="S3850" s="197"/>
      <c r="T3850" s="197"/>
      <c r="U3850" s="196"/>
      <c r="V3850" s="196"/>
      <c r="W3850" s="197"/>
      <c r="X3850" s="197"/>
      <c r="Y3850" s="197"/>
      <c r="Z3850" s="197"/>
      <c r="AA3850" s="197"/>
      <c r="AB3850" s="202"/>
      <c r="AC3850" s="197"/>
      <c r="AD3850" s="205"/>
      <c r="AE3850" s="197"/>
      <c r="AF3850" s="196"/>
      <c r="AG3850" s="196"/>
      <c r="AH3850" s="197"/>
      <c r="AI3850" s="197"/>
    </row>
    <row r="3851" spans="1:35">
      <c r="A3851" s="197"/>
      <c r="B3851" s="197"/>
      <c r="C3851" s="204"/>
      <c r="D3851" s="197"/>
      <c r="E3851" s="197"/>
      <c r="F3851" s="197"/>
      <c r="G3851" s="199"/>
      <c r="H3851" s="199"/>
      <c r="I3851" s="197"/>
      <c r="J3851" s="200"/>
      <c r="K3851" s="197"/>
      <c r="L3851" s="197"/>
      <c r="M3851" s="197"/>
      <c r="N3851" s="201"/>
      <c r="O3851" s="201"/>
      <c r="P3851" s="198"/>
      <c r="Q3851" s="197"/>
      <c r="R3851" s="197"/>
      <c r="S3851" s="197"/>
      <c r="T3851" s="197"/>
      <c r="U3851" s="196"/>
      <c r="V3851" s="196"/>
      <c r="W3851" s="197"/>
      <c r="X3851" s="197"/>
      <c r="Y3851" s="197"/>
      <c r="Z3851" s="196"/>
      <c r="AA3851" s="196"/>
      <c r="AB3851" s="202"/>
      <c r="AC3851" s="196"/>
      <c r="AD3851" s="196"/>
      <c r="AE3851" s="196"/>
      <c r="AF3851" s="196"/>
      <c r="AG3851" s="196"/>
      <c r="AH3851" s="196"/>
      <c r="AI3851" s="197"/>
    </row>
    <row r="3852" spans="1:35">
      <c r="A3852" s="197"/>
      <c r="B3852" s="197"/>
      <c r="C3852" s="204"/>
      <c r="D3852" s="197"/>
      <c r="E3852" s="203"/>
      <c r="F3852" s="197"/>
      <c r="G3852" s="199"/>
      <c r="H3852" s="199"/>
      <c r="I3852" s="197"/>
      <c r="J3852" s="200"/>
      <c r="K3852" s="197"/>
      <c r="L3852" s="197"/>
      <c r="M3852" s="197"/>
      <c r="N3852" s="201"/>
      <c r="O3852" s="201"/>
      <c r="P3852" s="198"/>
      <c r="Q3852" s="197"/>
      <c r="R3852" s="196"/>
      <c r="S3852" s="197"/>
      <c r="T3852" s="197"/>
      <c r="U3852" s="196"/>
      <c r="V3852" s="196"/>
      <c r="W3852" s="197"/>
      <c r="X3852" s="197"/>
      <c r="Y3852" s="197"/>
      <c r="Z3852" s="196"/>
      <c r="AA3852" s="196"/>
      <c r="AB3852" s="202"/>
      <c r="AC3852" s="196"/>
      <c r="AD3852" s="196"/>
      <c r="AE3852" s="196"/>
      <c r="AF3852" s="196"/>
      <c r="AG3852" s="196"/>
      <c r="AH3852" s="196"/>
      <c r="AI3852" s="197"/>
    </row>
    <row r="3853" spans="1:35">
      <c r="A3853" s="197"/>
      <c r="B3853" s="197"/>
      <c r="C3853" s="204"/>
      <c r="D3853" s="197"/>
      <c r="E3853" s="197"/>
      <c r="F3853" s="197"/>
      <c r="G3853" s="199"/>
      <c r="H3853" s="199"/>
      <c r="I3853" s="197"/>
      <c r="J3853" s="200"/>
      <c r="K3853" s="197"/>
      <c r="L3853" s="197"/>
      <c r="M3853" s="197"/>
      <c r="N3853" s="201"/>
      <c r="O3853" s="201"/>
      <c r="P3853" s="198"/>
      <c r="Q3853" s="197"/>
      <c r="R3853" s="197"/>
      <c r="S3853" s="197"/>
      <c r="T3853" s="197"/>
      <c r="U3853" s="196"/>
      <c r="V3853" s="196"/>
      <c r="W3853" s="197"/>
      <c r="X3853" s="197"/>
      <c r="Y3853" s="197"/>
      <c r="Z3853" s="196"/>
      <c r="AA3853" s="196"/>
      <c r="AB3853" s="202"/>
      <c r="AC3853" s="196"/>
      <c r="AD3853" s="196"/>
      <c r="AE3853" s="196"/>
      <c r="AF3853" s="196"/>
      <c r="AG3853" s="196"/>
      <c r="AH3853" s="196"/>
      <c r="AI3853" s="197"/>
    </row>
    <row r="3854" spans="1:35">
      <c r="A3854" s="197"/>
      <c r="B3854" s="197"/>
      <c r="C3854" s="204"/>
      <c r="D3854" s="197"/>
      <c r="E3854" s="197"/>
      <c r="F3854" s="197"/>
      <c r="G3854" s="199"/>
      <c r="H3854" s="199"/>
      <c r="I3854" s="197"/>
      <c r="J3854" s="200"/>
      <c r="K3854" s="197"/>
      <c r="L3854" s="197"/>
      <c r="M3854" s="197"/>
      <c r="N3854" s="201"/>
      <c r="O3854" s="201"/>
      <c r="P3854" s="198"/>
      <c r="Q3854" s="197"/>
      <c r="R3854" s="196"/>
      <c r="S3854" s="197"/>
      <c r="T3854" s="197"/>
      <c r="U3854" s="196"/>
      <c r="V3854" s="196"/>
      <c r="W3854" s="197"/>
      <c r="X3854" s="197"/>
      <c r="Y3854" s="197"/>
      <c r="Z3854" s="196"/>
      <c r="AA3854" s="196"/>
      <c r="AB3854" s="202"/>
      <c r="AC3854" s="196"/>
      <c r="AD3854" s="196"/>
      <c r="AE3854" s="196"/>
      <c r="AF3854" s="196"/>
      <c r="AG3854" s="196"/>
      <c r="AH3854" s="196"/>
      <c r="AI3854" s="197"/>
    </row>
    <row r="3855" spans="1:35">
      <c r="A3855" s="197"/>
      <c r="B3855" s="197"/>
      <c r="C3855" s="204"/>
      <c r="D3855" s="197"/>
      <c r="E3855" s="197"/>
      <c r="F3855" s="197"/>
      <c r="G3855" s="199"/>
      <c r="H3855" s="199"/>
      <c r="I3855" s="197"/>
      <c r="J3855" s="200"/>
      <c r="K3855" s="197"/>
      <c r="L3855" s="197"/>
      <c r="M3855" s="197"/>
      <c r="N3855" s="201"/>
      <c r="O3855" s="201"/>
      <c r="P3855" s="198"/>
      <c r="Q3855" s="197"/>
      <c r="R3855" s="197"/>
      <c r="S3855" s="197"/>
      <c r="T3855" s="197"/>
      <c r="U3855" s="196"/>
      <c r="V3855" s="196"/>
      <c r="W3855" s="197"/>
      <c r="X3855" s="197"/>
      <c r="Y3855" s="197"/>
      <c r="Z3855" s="196"/>
      <c r="AA3855" s="196"/>
      <c r="AB3855" s="202"/>
      <c r="AC3855" s="196"/>
      <c r="AD3855" s="196"/>
      <c r="AE3855" s="196"/>
      <c r="AF3855" s="196"/>
      <c r="AG3855" s="196"/>
      <c r="AH3855" s="196"/>
      <c r="AI3855" s="197"/>
    </row>
    <row r="3856" spans="1:35">
      <c r="A3856" s="197"/>
      <c r="B3856" s="197"/>
      <c r="C3856" s="204"/>
      <c r="D3856" s="197"/>
      <c r="E3856" s="203"/>
      <c r="F3856" s="197"/>
      <c r="G3856" s="199"/>
      <c r="H3856" s="199"/>
      <c r="I3856" s="197"/>
      <c r="J3856" s="200"/>
      <c r="K3856" s="197"/>
      <c r="L3856" s="197"/>
      <c r="M3856" s="197"/>
      <c r="N3856" s="201"/>
      <c r="O3856" s="201"/>
      <c r="P3856" s="198"/>
      <c r="Q3856" s="197"/>
      <c r="R3856" s="197"/>
      <c r="S3856" s="197"/>
      <c r="T3856" s="197"/>
      <c r="U3856" s="196"/>
      <c r="V3856" s="196"/>
      <c r="W3856" s="197"/>
      <c r="X3856" s="197"/>
      <c r="Y3856" s="197"/>
      <c r="Z3856" s="197"/>
      <c r="AA3856" s="197"/>
      <c r="AB3856" s="202"/>
      <c r="AC3856" s="197"/>
      <c r="AD3856" s="205"/>
      <c r="AE3856" s="197"/>
      <c r="AF3856" s="196"/>
      <c r="AG3856" s="196"/>
      <c r="AH3856" s="197"/>
      <c r="AI3856" s="197"/>
    </row>
    <row r="3857" spans="1:35">
      <c r="A3857" s="197"/>
      <c r="B3857" s="197"/>
      <c r="C3857" s="204"/>
      <c r="D3857" s="197"/>
      <c r="E3857" s="197"/>
      <c r="F3857" s="197"/>
      <c r="G3857" s="199"/>
      <c r="H3857" s="199"/>
      <c r="I3857" s="197"/>
      <c r="J3857" s="200"/>
      <c r="K3857" s="197"/>
      <c r="L3857" s="197"/>
      <c r="M3857" s="197"/>
      <c r="N3857" s="201"/>
      <c r="O3857" s="201"/>
      <c r="P3857" s="198"/>
      <c r="Q3857" s="197"/>
      <c r="R3857" s="197"/>
      <c r="S3857" s="197"/>
      <c r="T3857" s="197"/>
      <c r="U3857" s="196"/>
      <c r="V3857" s="196"/>
      <c r="W3857" s="197"/>
      <c r="X3857" s="197"/>
      <c r="Y3857" s="197"/>
      <c r="Z3857" s="196"/>
      <c r="AA3857" s="196"/>
      <c r="AB3857" s="202"/>
      <c r="AC3857" s="196"/>
      <c r="AD3857" s="196"/>
      <c r="AE3857" s="196"/>
      <c r="AF3857" s="196"/>
      <c r="AG3857" s="196"/>
      <c r="AH3857" s="196"/>
      <c r="AI3857" s="197"/>
    </row>
    <row r="3858" spans="1:35">
      <c r="A3858" s="197"/>
      <c r="B3858" s="197"/>
      <c r="C3858" s="204"/>
      <c r="D3858" s="197"/>
      <c r="E3858" s="197"/>
      <c r="F3858" s="197"/>
      <c r="G3858" s="199"/>
      <c r="H3858" s="199"/>
      <c r="I3858" s="197"/>
      <c r="J3858" s="200"/>
      <c r="K3858" s="197"/>
      <c r="L3858" s="197"/>
      <c r="M3858" s="197"/>
      <c r="N3858" s="201"/>
      <c r="O3858" s="201"/>
      <c r="P3858" s="198"/>
      <c r="Q3858" s="197"/>
      <c r="R3858" s="197"/>
      <c r="S3858" s="197"/>
      <c r="T3858" s="197"/>
      <c r="U3858" s="196"/>
      <c r="V3858" s="196"/>
      <c r="W3858" s="197"/>
      <c r="X3858" s="197"/>
      <c r="Y3858" s="197"/>
      <c r="Z3858" s="196"/>
      <c r="AA3858" s="196"/>
      <c r="AB3858" s="202"/>
      <c r="AC3858" s="196"/>
      <c r="AD3858" s="196"/>
      <c r="AE3858" s="196"/>
      <c r="AF3858" s="196"/>
      <c r="AG3858" s="196"/>
      <c r="AH3858" s="196"/>
      <c r="AI3858" s="197"/>
    </row>
    <row r="3859" spans="1:35">
      <c r="A3859" s="197"/>
      <c r="B3859" s="197"/>
      <c r="C3859" s="204"/>
      <c r="D3859" s="197"/>
      <c r="E3859" s="197"/>
      <c r="F3859" s="197"/>
      <c r="G3859" s="199"/>
      <c r="H3859" s="199"/>
      <c r="I3859" s="197"/>
      <c r="J3859" s="200"/>
      <c r="K3859" s="197"/>
      <c r="L3859" s="197"/>
      <c r="M3859" s="197"/>
      <c r="N3859" s="201"/>
      <c r="O3859" s="201"/>
      <c r="P3859" s="198"/>
      <c r="Q3859" s="197"/>
      <c r="R3859" s="196"/>
      <c r="S3859" s="197"/>
      <c r="T3859" s="197"/>
      <c r="U3859" s="196"/>
      <c r="V3859" s="196"/>
      <c r="W3859" s="197"/>
      <c r="X3859" s="197"/>
      <c r="Y3859" s="197"/>
      <c r="Z3859" s="196"/>
      <c r="AA3859" s="196"/>
      <c r="AB3859" s="202"/>
      <c r="AC3859" s="196"/>
      <c r="AD3859" s="196"/>
      <c r="AE3859" s="196"/>
      <c r="AF3859" s="196"/>
      <c r="AG3859" s="196"/>
      <c r="AH3859" s="196"/>
      <c r="AI3859" s="197"/>
    </row>
    <row r="3860" spans="1:35">
      <c r="A3860" s="197"/>
      <c r="B3860" s="197"/>
      <c r="C3860" s="204"/>
      <c r="D3860" s="197"/>
      <c r="E3860" s="197"/>
      <c r="F3860" s="197"/>
      <c r="G3860" s="199"/>
      <c r="H3860" s="199"/>
      <c r="I3860" s="197"/>
      <c r="J3860" s="200"/>
      <c r="K3860" s="197"/>
      <c r="L3860" s="197"/>
      <c r="M3860" s="197"/>
      <c r="N3860" s="201"/>
      <c r="O3860" s="201"/>
      <c r="P3860" s="198"/>
      <c r="Q3860" s="197"/>
      <c r="R3860" s="197"/>
      <c r="S3860" s="197"/>
      <c r="T3860" s="197"/>
      <c r="U3860" s="196"/>
      <c r="V3860" s="196"/>
      <c r="W3860" s="197"/>
      <c r="X3860" s="197"/>
      <c r="Y3860" s="197"/>
      <c r="Z3860" s="196"/>
      <c r="AA3860" s="196"/>
      <c r="AB3860" s="202"/>
      <c r="AC3860" s="196"/>
      <c r="AD3860" s="196"/>
      <c r="AE3860" s="196"/>
      <c r="AF3860" s="196"/>
      <c r="AG3860" s="196"/>
      <c r="AH3860" s="196"/>
      <c r="AI3860" s="197"/>
    </row>
    <row r="3861" spans="1:35">
      <c r="A3861" s="197"/>
      <c r="B3861" s="197"/>
      <c r="C3861" s="204"/>
      <c r="D3861" s="197"/>
      <c r="E3861" s="197"/>
      <c r="F3861" s="197"/>
      <c r="G3861" s="199"/>
      <c r="H3861" s="199"/>
      <c r="I3861" s="197"/>
      <c r="J3861" s="200"/>
      <c r="K3861" s="197"/>
      <c r="L3861" s="197"/>
      <c r="M3861" s="197"/>
      <c r="N3861" s="201"/>
      <c r="O3861" s="201"/>
      <c r="P3861" s="198"/>
      <c r="Q3861" s="197"/>
      <c r="R3861" s="196"/>
      <c r="S3861" s="197"/>
      <c r="T3861" s="197"/>
      <c r="U3861" s="196"/>
      <c r="V3861" s="196"/>
      <c r="W3861" s="197"/>
      <c r="X3861" s="197"/>
      <c r="Y3861" s="197"/>
      <c r="Z3861" s="196"/>
      <c r="AA3861" s="196"/>
      <c r="AB3861" s="202"/>
      <c r="AC3861" s="196"/>
      <c r="AD3861" s="196"/>
      <c r="AE3861" s="196"/>
      <c r="AF3861" s="196"/>
      <c r="AG3861" s="196"/>
      <c r="AH3861" s="196"/>
      <c r="AI3861" s="197"/>
    </row>
    <row r="3862" spans="1:35">
      <c r="A3862" s="197"/>
      <c r="B3862" s="197"/>
      <c r="C3862" s="204"/>
      <c r="D3862" s="197"/>
      <c r="E3862" s="203"/>
      <c r="F3862" s="197"/>
      <c r="G3862" s="199"/>
      <c r="H3862" s="199"/>
      <c r="I3862" s="197"/>
      <c r="J3862" s="200"/>
      <c r="K3862" s="197"/>
      <c r="L3862" s="197"/>
      <c r="M3862" s="197"/>
      <c r="N3862" s="201"/>
      <c r="O3862" s="201"/>
      <c r="P3862" s="198"/>
      <c r="Q3862" s="197"/>
      <c r="R3862" s="197"/>
      <c r="S3862" s="197"/>
      <c r="T3862" s="197"/>
      <c r="U3862" s="196"/>
      <c r="V3862" s="196"/>
      <c r="W3862" s="197"/>
      <c r="X3862" s="197"/>
      <c r="Y3862" s="197"/>
      <c r="Z3862" s="196"/>
      <c r="AA3862" s="196"/>
      <c r="AB3862" s="202"/>
      <c r="AC3862" s="196"/>
      <c r="AD3862" s="196"/>
      <c r="AE3862" s="196"/>
      <c r="AF3862" s="196"/>
      <c r="AG3862" s="196"/>
      <c r="AH3862" s="196"/>
      <c r="AI3862" s="197"/>
    </row>
    <row r="3863" spans="1:35">
      <c r="A3863" s="197"/>
      <c r="B3863" s="197"/>
      <c r="C3863" s="204"/>
      <c r="D3863" s="197"/>
      <c r="E3863" s="203"/>
      <c r="F3863" s="197"/>
      <c r="G3863" s="199"/>
      <c r="H3863" s="199"/>
      <c r="I3863" s="197"/>
      <c r="J3863" s="200"/>
      <c r="K3863" s="197"/>
      <c r="L3863" s="197"/>
      <c r="M3863" s="197"/>
      <c r="N3863" s="201"/>
      <c r="O3863" s="201"/>
      <c r="P3863" s="198"/>
      <c r="Q3863" s="197"/>
      <c r="R3863" s="197"/>
      <c r="S3863" s="197"/>
      <c r="T3863" s="197"/>
      <c r="U3863" s="196"/>
      <c r="V3863" s="196"/>
      <c r="W3863" s="197"/>
      <c r="X3863" s="197"/>
      <c r="Y3863" s="197"/>
      <c r="Z3863" s="197"/>
      <c r="AA3863" s="197"/>
      <c r="AB3863" s="202"/>
      <c r="AC3863" s="197"/>
      <c r="AD3863" s="205"/>
      <c r="AE3863" s="197"/>
      <c r="AF3863" s="196"/>
      <c r="AG3863" s="196"/>
      <c r="AH3863" s="197"/>
      <c r="AI3863" s="197"/>
    </row>
    <row r="3864" spans="1:35">
      <c r="A3864" s="197"/>
      <c r="B3864" s="197"/>
      <c r="C3864" s="204"/>
      <c r="D3864" s="197"/>
      <c r="E3864" s="203"/>
      <c r="F3864" s="197"/>
      <c r="G3864" s="199"/>
      <c r="H3864" s="199"/>
      <c r="I3864" s="197"/>
      <c r="J3864" s="200"/>
      <c r="K3864" s="197"/>
      <c r="L3864" s="197"/>
      <c r="M3864" s="197"/>
      <c r="N3864" s="201"/>
      <c r="O3864" s="201"/>
      <c r="P3864" s="198"/>
      <c r="Q3864" s="197"/>
      <c r="R3864" s="197"/>
      <c r="S3864" s="197"/>
      <c r="T3864" s="197"/>
      <c r="U3864" s="196"/>
      <c r="V3864" s="196"/>
      <c r="W3864" s="197"/>
      <c r="X3864" s="197"/>
      <c r="Y3864" s="197"/>
      <c r="Z3864" s="196"/>
      <c r="AA3864" s="196"/>
      <c r="AB3864" s="202"/>
      <c r="AC3864" s="196"/>
      <c r="AD3864" s="196"/>
      <c r="AE3864" s="196"/>
      <c r="AF3864" s="196"/>
      <c r="AG3864" s="196"/>
      <c r="AH3864" s="196"/>
      <c r="AI3864" s="197"/>
    </row>
    <row r="3865" spans="1:35">
      <c r="A3865" s="197"/>
      <c r="B3865" s="197"/>
      <c r="C3865" s="204"/>
      <c r="D3865" s="197"/>
      <c r="E3865" s="197"/>
      <c r="F3865" s="197"/>
      <c r="G3865" s="199"/>
      <c r="H3865" s="199"/>
      <c r="I3865" s="197"/>
      <c r="J3865" s="200"/>
      <c r="K3865" s="197"/>
      <c r="L3865" s="197"/>
      <c r="M3865" s="197"/>
      <c r="N3865" s="201"/>
      <c r="O3865" s="201"/>
      <c r="P3865" s="198"/>
      <c r="Q3865" s="197"/>
      <c r="R3865" s="197"/>
      <c r="S3865" s="197"/>
      <c r="T3865" s="197"/>
      <c r="U3865" s="196"/>
      <c r="V3865" s="196"/>
      <c r="W3865" s="197"/>
      <c r="X3865" s="197"/>
      <c r="Y3865" s="197"/>
      <c r="Z3865" s="196"/>
      <c r="AA3865" s="196"/>
      <c r="AB3865" s="202"/>
      <c r="AC3865" s="196"/>
      <c r="AD3865" s="196"/>
      <c r="AE3865" s="196"/>
      <c r="AF3865" s="196"/>
      <c r="AG3865" s="196"/>
      <c r="AH3865" s="196"/>
      <c r="AI3865" s="197"/>
    </row>
    <row r="3866" spans="1:35">
      <c r="A3866" s="197"/>
      <c r="B3866" s="197"/>
      <c r="C3866" s="204"/>
      <c r="D3866" s="197"/>
      <c r="E3866" s="197"/>
      <c r="F3866" s="197"/>
      <c r="G3866" s="199"/>
      <c r="H3866" s="199"/>
      <c r="I3866" s="197"/>
      <c r="J3866" s="200"/>
      <c r="K3866" s="197"/>
      <c r="L3866" s="197"/>
      <c r="M3866" s="197"/>
      <c r="N3866" s="201"/>
      <c r="O3866" s="201"/>
      <c r="P3866" s="198"/>
      <c r="Q3866" s="197"/>
      <c r="R3866" s="196"/>
      <c r="S3866" s="197"/>
      <c r="T3866" s="197"/>
      <c r="U3866" s="196"/>
      <c r="V3866" s="196"/>
      <c r="W3866" s="197"/>
      <c r="X3866" s="197"/>
      <c r="Y3866" s="197"/>
      <c r="Z3866" s="196"/>
      <c r="AA3866" s="196"/>
      <c r="AB3866" s="202"/>
      <c r="AC3866" s="196"/>
      <c r="AD3866" s="196"/>
      <c r="AE3866" s="196"/>
      <c r="AF3866" s="196"/>
      <c r="AG3866" s="196"/>
      <c r="AH3866" s="196"/>
      <c r="AI3866" s="197"/>
    </row>
    <row r="3867" spans="1:35">
      <c r="A3867" s="197"/>
      <c r="B3867" s="197"/>
      <c r="C3867" s="204"/>
      <c r="D3867" s="197"/>
      <c r="E3867" s="197"/>
      <c r="F3867" s="197"/>
      <c r="G3867" s="199"/>
      <c r="H3867" s="199"/>
      <c r="I3867" s="197"/>
      <c r="J3867" s="200"/>
      <c r="K3867" s="197"/>
      <c r="L3867" s="197"/>
      <c r="M3867" s="197"/>
      <c r="N3867" s="201"/>
      <c r="O3867" s="201"/>
      <c r="P3867" s="198"/>
      <c r="Q3867" s="197"/>
      <c r="R3867" s="197"/>
      <c r="S3867" s="197"/>
      <c r="T3867" s="197"/>
      <c r="U3867" s="196"/>
      <c r="V3867" s="196"/>
      <c r="W3867" s="197"/>
      <c r="X3867" s="197"/>
      <c r="Y3867" s="197"/>
      <c r="Z3867" s="196"/>
      <c r="AA3867" s="196"/>
      <c r="AB3867" s="202"/>
      <c r="AC3867" s="196"/>
      <c r="AD3867" s="196"/>
      <c r="AE3867" s="196"/>
      <c r="AF3867" s="196"/>
      <c r="AG3867" s="196"/>
      <c r="AH3867" s="196"/>
      <c r="AI3867" s="197"/>
    </row>
    <row r="3868" spans="1:35">
      <c r="A3868" s="197"/>
      <c r="B3868" s="197"/>
      <c r="C3868" s="204"/>
      <c r="D3868" s="197"/>
      <c r="E3868" s="197"/>
      <c r="F3868" s="197"/>
      <c r="G3868" s="199"/>
      <c r="H3868" s="199"/>
      <c r="I3868" s="197"/>
      <c r="J3868" s="200"/>
      <c r="K3868" s="197"/>
      <c r="L3868" s="197"/>
      <c r="M3868" s="197"/>
      <c r="N3868" s="201"/>
      <c r="O3868" s="201"/>
      <c r="P3868" s="198"/>
      <c r="Q3868" s="197"/>
      <c r="R3868" s="196"/>
      <c r="S3868" s="197"/>
      <c r="T3868" s="197"/>
      <c r="U3868" s="196"/>
      <c r="V3868" s="196"/>
      <c r="W3868" s="197"/>
      <c r="X3868" s="197"/>
      <c r="Y3868" s="197"/>
      <c r="Z3868" s="196"/>
      <c r="AA3868" s="196"/>
      <c r="AB3868" s="202"/>
      <c r="AC3868" s="196"/>
      <c r="AD3868" s="196"/>
      <c r="AE3868" s="196"/>
      <c r="AF3868" s="196"/>
      <c r="AG3868" s="196"/>
      <c r="AH3868" s="196"/>
      <c r="AI3868" s="197"/>
    </row>
    <row r="3869" spans="1:35">
      <c r="A3869" s="197"/>
      <c r="B3869" s="197"/>
      <c r="C3869" s="204"/>
      <c r="D3869" s="197"/>
      <c r="E3869" s="197"/>
      <c r="F3869" s="197"/>
      <c r="G3869" s="199"/>
      <c r="H3869" s="199"/>
      <c r="I3869" s="197"/>
      <c r="J3869" s="200"/>
      <c r="K3869" s="197"/>
      <c r="L3869" s="197"/>
      <c r="M3869" s="197"/>
      <c r="N3869" s="201"/>
      <c r="O3869" s="201"/>
      <c r="P3869" s="198"/>
      <c r="Q3869" s="197"/>
      <c r="R3869" s="197"/>
      <c r="S3869" s="197"/>
      <c r="T3869" s="197"/>
      <c r="U3869" s="196"/>
      <c r="V3869" s="196"/>
      <c r="W3869" s="197"/>
      <c r="X3869" s="197"/>
      <c r="Y3869" s="197"/>
      <c r="Z3869" s="196"/>
      <c r="AA3869" s="196"/>
      <c r="AB3869" s="202"/>
      <c r="AC3869" s="196"/>
      <c r="AD3869" s="196"/>
      <c r="AE3869" s="196"/>
      <c r="AF3869" s="196"/>
      <c r="AG3869" s="196"/>
      <c r="AH3869" s="196"/>
      <c r="AI3869" s="197"/>
    </row>
    <row r="3870" spans="1:35">
      <c r="A3870" s="197"/>
      <c r="B3870" s="197"/>
      <c r="C3870" s="204"/>
      <c r="D3870" s="197"/>
      <c r="E3870" s="197"/>
      <c r="F3870" s="197"/>
      <c r="G3870" s="199"/>
      <c r="H3870" s="199"/>
      <c r="I3870" s="197"/>
      <c r="J3870" s="200"/>
      <c r="K3870" s="197"/>
      <c r="L3870" s="197"/>
      <c r="M3870" s="197"/>
      <c r="N3870" s="201"/>
      <c r="O3870" s="201"/>
      <c r="P3870" s="198"/>
      <c r="Q3870" s="197"/>
      <c r="R3870" s="196"/>
      <c r="S3870" s="197"/>
      <c r="T3870" s="197"/>
      <c r="U3870" s="196"/>
      <c r="V3870" s="196"/>
      <c r="W3870" s="197"/>
      <c r="X3870" s="197"/>
      <c r="Y3870" s="197"/>
      <c r="Z3870" s="196"/>
      <c r="AA3870" s="196"/>
      <c r="AB3870" s="202"/>
      <c r="AC3870" s="196"/>
      <c r="AD3870" s="196"/>
      <c r="AE3870" s="196"/>
      <c r="AF3870" s="196"/>
      <c r="AG3870" s="196"/>
      <c r="AH3870" s="196"/>
      <c r="AI3870" s="197"/>
    </row>
    <row r="3871" spans="1:35">
      <c r="A3871" s="197"/>
      <c r="B3871" s="197"/>
      <c r="C3871" s="204"/>
      <c r="D3871" s="197"/>
      <c r="E3871" s="197"/>
      <c r="F3871" s="197"/>
      <c r="G3871" s="199"/>
      <c r="H3871" s="199"/>
      <c r="I3871" s="197"/>
      <c r="J3871" s="200"/>
      <c r="K3871" s="197"/>
      <c r="L3871" s="197"/>
      <c r="M3871" s="197"/>
      <c r="N3871" s="201"/>
      <c r="O3871" s="201"/>
      <c r="P3871" s="198"/>
      <c r="Q3871" s="197"/>
      <c r="R3871" s="197"/>
      <c r="S3871" s="197"/>
      <c r="T3871" s="197"/>
      <c r="U3871" s="196"/>
      <c r="V3871" s="196"/>
      <c r="W3871" s="197"/>
      <c r="X3871" s="197"/>
      <c r="Y3871" s="197"/>
      <c r="Z3871" s="196"/>
      <c r="AA3871" s="196"/>
      <c r="AB3871" s="202"/>
      <c r="AC3871" s="196"/>
      <c r="AD3871" s="196"/>
      <c r="AE3871" s="196"/>
      <c r="AF3871" s="196"/>
      <c r="AG3871" s="196"/>
      <c r="AH3871" s="196"/>
      <c r="AI3871" s="197"/>
    </row>
    <row r="3872" spans="1:35">
      <c r="A3872" s="197"/>
      <c r="B3872" s="197"/>
      <c r="C3872" s="204"/>
      <c r="D3872" s="197"/>
      <c r="E3872" s="197"/>
      <c r="F3872" s="197"/>
      <c r="G3872" s="199"/>
      <c r="H3872" s="199"/>
      <c r="I3872" s="197"/>
      <c r="J3872" s="200"/>
      <c r="K3872" s="197"/>
      <c r="L3872" s="197"/>
      <c r="M3872" s="197"/>
      <c r="N3872" s="201"/>
      <c r="O3872" s="201"/>
      <c r="P3872" s="198"/>
      <c r="Q3872" s="197"/>
      <c r="R3872" s="197"/>
      <c r="S3872" s="197"/>
      <c r="T3872" s="197"/>
      <c r="U3872" s="196"/>
      <c r="V3872" s="196"/>
      <c r="W3872" s="197"/>
      <c r="X3872" s="197"/>
      <c r="Y3872" s="197"/>
      <c r="Z3872" s="197"/>
      <c r="AA3872" s="197"/>
      <c r="AB3872" s="202"/>
      <c r="AC3872" s="197"/>
      <c r="AD3872" s="205"/>
      <c r="AE3872" s="197"/>
      <c r="AF3872" s="196"/>
      <c r="AG3872" s="196"/>
      <c r="AH3872" s="197"/>
      <c r="AI3872" s="197"/>
    </row>
    <row r="3873" spans="1:35">
      <c r="A3873" s="197"/>
      <c r="B3873" s="197"/>
      <c r="C3873" s="204"/>
      <c r="D3873" s="197"/>
      <c r="E3873" s="197"/>
      <c r="F3873" s="197"/>
      <c r="G3873" s="199"/>
      <c r="H3873" s="199"/>
      <c r="I3873" s="197"/>
      <c r="J3873" s="200"/>
      <c r="K3873" s="197"/>
      <c r="L3873" s="197"/>
      <c r="M3873" s="197"/>
      <c r="N3873" s="201"/>
      <c r="O3873" s="201"/>
      <c r="P3873" s="198"/>
      <c r="Q3873" s="197"/>
      <c r="R3873" s="197"/>
      <c r="S3873" s="197"/>
      <c r="T3873" s="197"/>
      <c r="U3873" s="196"/>
      <c r="V3873" s="196"/>
      <c r="W3873" s="197"/>
      <c r="X3873" s="197"/>
      <c r="Y3873" s="197"/>
      <c r="Z3873" s="196"/>
      <c r="AA3873" s="196"/>
      <c r="AB3873" s="202"/>
      <c r="AC3873" s="196"/>
      <c r="AD3873" s="196"/>
      <c r="AE3873" s="196"/>
      <c r="AF3873" s="196"/>
      <c r="AG3873" s="196"/>
      <c r="AH3873" s="196"/>
      <c r="AI3873" s="197"/>
    </row>
    <row r="3874" spans="1:35">
      <c r="A3874" s="197"/>
      <c r="B3874" s="197"/>
      <c r="C3874" s="204"/>
      <c r="D3874" s="197"/>
      <c r="E3874" s="197"/>
      <c r="F3874" s="197"/>
      <c r="G3874" s="199"/>
      <c r="H3874" s="199"/>
      <c r="I3874" s="197"/>
      <c r="J3874" s="200"/>
      <c r="K3874" s="197"/>
      <c r="L3874" s="197"/>
      <c r="M3874" s="197"/>
      <c r="N3874" s="201"/>
      <c r="O3874" s="201"/>
      <c r="P3874" s="198"/>
      <c r="Q3874" s="197"/>
      <c r="R3874" s="197"/>
      <c r="S3874" s="197"/>
      <c r="T3874" s="197"/>
      <c r="U3874" s="196"/>
      <c r="V3874" s="196"/>
      <c r="W3874" s="197"/>
      <c r="X3874" s="197"/>
      <c r="Y3874" s="197"/>
      <c r="Z3874" s="196"/>
      <c r="AA3874" s="196"/>
      <c r="AB3874" s="202"/>
      <c r="AC3874" s="196"/>
      <c r="AD3874" s="196"/>
      <c r="AE3874" s="196"/>
      <c r="AF3874" s="196"/>
      <c r="AG3874" s="196"/>
      <c r="AH3874" s="196"/>
      <c r="AI3874" s="197"/>
    </row>
    <row r="3875" spans="1:35">
      <c r="A3875" s="197"/>
      <c r="B3875" s="197"/>
      <c r="C3875" s="204"/>
      <c r="D3875" s="197"/>
      <c r="E3875" s="197"/>
      <c r="F3875" s="197"/>
      <c r="G3875" s="199"/>
      <c r="H3875" s="199"/>
      <c r="I3875" s="197"/>
      <c r="J3875" s="200"/>
      <c r="K3875" s="197"/>
      <c r="L3875" s="197"/>
      <c r="M3875" s="197"/>
      <c r="N3875" s="201"/>
      <c r="O3875" s="201"/>
      <c r="P3875" s="198"/>
      <c r="Q3875" s="197"/>
      <c r="R3875" s="196"/>
      <c r="S3875" s="197"/>
      <c r="T3875" s="197"/>
      <c r="U3875" s="196"/>
      <c r="V3875" s="196"/>
      <c r="W3875" s="197"/>
      <c r="X3875" s="197"/>
      <c r="Y3875" s="197"/>
      <c r="Z3875" s="196"/>
      <c r="AA3875" s="196"/>
      <c r="AB3875" s="202"/>
      <c r="AC3875" s="196"/>
      <c r="AD3875" s="196"/>
      <c r="AE3875" s="196"/>
      <c r="AF3875" s="196"/>
      <c r="AG3875" s="196"/>
      <c r="AH3875" s="196"/>
      <c r="AI3875" s="197"/>
    </row>
    <row r="3876" spans="1:35">
      <c r="A3876" s="197"/>
      <c r="B3876" s="197"/>
      <c r="C3876" s="204"/>
      <c r="D3876" s="197"/>
      <c r="E3876" s="203"/>
      <c r="F3876" s="197"/>
      <c r="G3876" s="199"/>
      <c r="H3876" s="199"/>
      <c r="I3876" s="197"/>
      <c r="J3876" s="200"/>
      <c r="K3876" s="197"/>
      <c r="L3876" s="197"/>
      <c r="M3876" s="197"/>
      <c r="N3876" s="201"/>
      <c r="O3876" s="201"/>
      <c r="P3876" s="198"/>
      <c r="Q3876" s="197"/>
      <c r="R3876" s="197"/>
      <c r="S3876" s="197"/>
      <c r="T3876" s="197"/>
      <c r="U3876" s="196"/>
      <c r="V3876" s="196"/>
      <c r="W3876" s="197"/>
      <c r="X3876" s="197"/>
      <c r="Y3876" s="197"/>
      <c r="Z3876" s="196"/>
      <c r="AA3876" s="196"/>
      <c r="AB3876" s="202"/>
      <c r="AC3876" s="196"/>
      <c r="AD3876" s="196"/>
      <c r="AE3876" s="196"/>
      <c r="AF3876" s="196"/>
      <c r="AG3876" s="196"/>
      <c r="AH3876" s="196"/>
      <c r="AI3876" s="197"/>
    </row>
    <row r="3877" spans="1:35">
      <c r="A3877" s="197"/>
      <c r="B3877" s="197"/>
      <c r="C3877" s="204"/>
      <c r="D3877" s="197"/>
      <c r="E3877" s="203"/>
      <c r="F3877" s="197"/>
      <c r="G3877" s="199"/>
      <c r="H3877" s="199"/>
      <c r="I3877" s="197"/>
      <c r="J3877" s="200"/>
      <c r="K3877" s="197"/>
      <c r="L3877" s="197"/>
      <c r="M3877" s="197"/>
      <c r="N3877" s="201"/>
      <c r="O3877" s="201"/>
      <c r="P3877" s="198"/>
      <c r="Q3877" s="197"/>
      <c r="R3877" s="196"/>
      <c r="S3877" s="197"/>
      <c r="T3877" s="197"/>
      <c r="U3877" s="196"/>
      <c r="V3877" s="196"/>
      <c r="W3877" s="197"/>
      <c r="X3877" s="197"/>
      <c r="Y3877" s="197"/>
      <c r="Z3877" s="196"/>
      <c r="AA3877" s="196"/>
      <c r="AB3877" s="202"/>
      <c r="AC3877" s="196"/>
      <c r="AD3877" s="196"/>
      <c r="AE3877" s="196"/>
      <c r="AF3877" s="196"/>
      <c r="AG3877" s="196"/>
      <c r="AH3877" s="196"/>
      <c r="AI3877" s="197"/>
    </row>
    <row r="3878" spans="1:35">
      <c r="A3878" s="197"/>
      <c r="B3878" s="197"/>
      <c r="C3878" s="204"/>
      <c r="D3878" s="197"/>
      <c r="E3878" s="203"/>
      <c r="F3878" s="197"/>
      <c r="G3878" s="199"/>
      <c r="H3878" s="199"/>
      <c r="I3878" s="197"/>
      <c r="J3878" s="200"/>
      <c r="K3878" s="197"/>
      <c r="L3878" s="197"/>
      <c r="M3878" s="197"/>
      <c r="N3878" s="201"/>
      <c r="O3878" s="201"/>
      <c r="P3878" s="198"/>
      <c r="Q3878" s="197"/>
      <c r="R3878" s="197"/>
      <c r="S3878" s="197"/>
      <c r="T3878" s="197"/>
      <c r="U3878" s="196"/>
      <c r="V3878" s="196"/>
      <c r="W3878" s="197"/>
      <c r="X3878" s="197"/>
      <c r="Y3878" s="197"/>
      <c r="Z3878" s="196"/>
      <c r="AA3878" s="196"/>
      <c r="AB3878" s="202"/>
      <c r="AC3878" s="196"/>
      <c r="AD3878" s="196"/>
      <c r="AE3878" s="196"/>
      <c r="AF3878" s="196"/>
      <c r="AG3878" s="196"/>
      <c r="AH3878" s="196"/>
      <c r="AI3878" s="197"/>
    </row>
    <row r="3879" spans="1:35">
      <c r="A3879" s="197"/>
      <c r="B3879" s="197"/>
      <c r="C3879" s="204"/>
      <c r="D3879" s="197"/>
      <c r="E3879" s="203"/>
      <c r="F3879" s="197"/>
      <c r="G3879" s="199"/>
      <c r="H3879" s="199"/>
      <c r="I3879" s="197"/>
      <c r="J3879" s="200"/>
      <c r="K3879" s="197"/>
      <c r="L3879" s="197"/>
      <c r="M3879" s="197"/>
      <c r="N3879" s="201"/>
      <c r="O3879" s="201"/>
      <c r="P3879" s="198"/>
      <c r="Q3879" s="197"/>
      <c r="R3879" s="197"/>
      <c r="S3879" s="197"/>
      <c r="T3879" s="197"/>
      <c r="U3879" s="196"/>
      <c r="V3879" s="196"/>
      <c r="W3879" s="197"/>
      <c r="X3879" s="197"/>
      <c r="Y3879" s="197"/>
      <c r="Z3879" s="197"/>
      <c r="AA3879" s="197"/>
      <c r="AB3879" s="202"/>
      <c r="AC3879" s="197"/>
      <c r="AD3879" s="205"/>
      <c r="AE3879" s="197"/>
      <c r="AF3879" s="196"/>
      <c r="AG3879" s="196"/>
      <c r="AH3879" s="197"/>
      <c r="AI3879" s="197"/>
    </row>
    <row r="3880" spans="1:35">
      <c r="A3880" s="197"/>
      <c r="B3880" s="197"/>
      <c r="C3880" s="204"/>
      <c r="D3880" s="197"/>
      <c r="E3880" s="203"/>
      <c r="F3880" s="197"/>
      <c r="G3880" s="199"/>
      <c r="H3880" s="199"/>
      <c r="I3880" s="197"/>
      <c r="J3880" s="200"/>
      <c r="K3880" s="197"/>
      <c r="L3880" s="197"/>
      <c r="M3880" s="197"/>
      <c r="N3880" s="201"/>
      <c r="O3880" s="201"/>
      <c r="P3880" s="198"/>
      <c r="Q3880" s="197"/>
      <c r="R3880" s="197"/>
      <c r="S3880" s="197"/>
      <c r="T3880" s="197"/>
      <c r="U3880" s="196"/>
      <c r="V3880" s="196"/>
      <c r="W3880" s="197"/>
      <c r="X3880" s="197"/>
      <c r="Y3880" s="197"/>
      <c r="Z3880" s="196"/>
      <c r="AA3880" s="196"/>
      <c r="AB3880" s="202"/>
      <c r="AC3880" s="196"/>
      <c r="AD3880" s="196"/>
      <c r="AE3880" s="196"/>
      <c r="AF3880" s="196"/>
      <c r="AG3880" s="196"/>
      <c r="AH3880" s="196"/>
      <c r="AI3880" s="197"/>
    </row>
    <row r="3881" spans="1:35">
      <c r="A3881" s="197"/>
      <c r="B3881" s="197"/>
      <c r="C3881" s="204"/>
      <c r="D3881" s="197"/>
      <c r="E3881" s="203"/>
      <c r="F3881" s="197"/>
      <c r="G3881" s="199"/>
      <c r="H3881" s="199"/>
      <c r="I3881" s="197"/>
      <c r="J3881" s="200"/>
      <c r="K3881" s="197"/>
      <c r="L3881" s="197"/>
      <c r="M3881" s="197"/>
      <c r="N3881" s="201"/>
      <c r="O3881" s="201"/>
      <c r="P3881" s="198"/>
      <c r="Q3881" s="197"/>
      <c r="R3881" s="197"/>
      <c r="S3881" s="197"/>
      <c r="T3881" s="197"/>
      <c r="U3881" s="196"/>
      <c r="V3881" s="196"/>
      <c r="W3881" s="197"/>
      <c r="X3881" s="197"/>
      <c r="Y3881" s="197"/>
      <c r="Z3881" s="196"/>
      <c r="AA3881" s="196"/>
      <c r="AB3881" s="202"/>
      <c r="AC3881" s="196"/>
      <c r="AD3881" s="196"/>
      <c r="AE3881" s="196"/>
      <c r="AF3881" s="196"/>
      <c r="AG3881" s="196"/>
      <c r="AH3881" s="196"/>
      <c r="AI3881" s="197"/>
    </row>
    <row r="3882" spans="1:35">
      <c r="A3882" s="197"/>
      <c r="B3882" s="197"/>
      <c r="C3882" s="204"/>
      <c r="D3882" s="197"/>
      <c r="E3882" s="203"/>
      <c r="F3882" s="197"/>
      <c r="G3882" s="199"/>
      <c r="H3882" s="199"/>
      <c r="I3882" s="197"/>
      <c r="J3882" s="200"/>
      <c r="K3882" s="197"/>
      <c r="L3882" s="197"/>
      <c r="M3882" s="197"/>
      <c r="N3882" s="201"/>
      <c r="O3882" s="201"/>
      <c r="P3882" s="198"/>
      <c r="Q3882" s="197"/>
      <c r="R3882" s="196"/>
      <c r="S3882" s="197"/>
      <c r="T3882" s="197"/>
      <c r="U3882" s="196"/>
      <c r="V3882" s="196"/>
      <c r="W3882" s="197"/>
      <c r="X3882" s="197"/>
      <c r="Y3882" s="197"/>
      <c r="Z3882" s="196"/>
      <c r="AA3882" s="196"/>
      <c r="AB3882" s="202"/>
      <c r="AC3882" s="196"/>
      <c r="AD3882" s="196"/>
      <c r="AE3882" s="196"/>
      <c r="AF3882" s="196"/>
      <c r="AG3882" s="196"/>
      <c r="AH3882" s="196"/>
      <c r="AI3882" s="197"/>
    </row>
    <row r="3883" spans="1:35">
      <c r="A3883" s="197"/>
      <c r="B3883" s="197"/>
      <c r="C3883" s="204"/>
      <c r="D3883" s="197"/>
      <c r="E3883" s="197"/>
      <c r="F3883" s="197"/>
      <c r="G3883" s="199"/>
      <c r="H3883" s="199"/>
      <c r="I3883" s="197"/>
      <c r="J3883" s="200"/>
      <c r="K3883" s="197"/>
      <c r="L3883" s="197"/>
      <c r="M3883" s="197"/>
      <c r="N3883" s="201"/>
      <c r="O3883" s="201"/>
      <c r="P3883" s="198"/>
      <c r="Q3883" s="197"/>
      <c r="R3883" s="197"/>
      <c r="S3883" s="197"/>
      <c r="T3883" s="197"/>
      <c r="U3883" s="196"/>
      <c r="V3883" s="196"/>
      <c r="W3883" s="197"/>
      <c r="X3883" s="197"/>
      <c r="Y3883" s="197"/>
      <c r="Z3883" s="196"/>
      <c r="AA3883" s="196"/>
      <c r="AB3883" s="202"/>
      <c r="AC3883" s="196"/>
      <c r="AD3883" s="196"/>
      <c r="AE3883" s="196"/>
      <c r="AF3883" s="196"/>
      <c r="AG3883" s="196"/>
      <c r="AH3883" s="196"/>
      <c r="AI3883" s="197"/>
    </row>
    <row r="3884" spans="1:35">
      <c r="A3884" s="197"/>
      <c r="B3884" s="197"/>
      <c r="C3884" s="204"/>
      <c r="D3884" s="197"/>
      <c r="E3884" s="197"/>
      <c r="F3884" s="197"/>
      <c r="G3884" s="199"/>
      <c r="H3884" s="199"/>
      <c r="I3884" s="197"/>
      <c r="J3884" s="200"/>
      <c r="K3884" s="197"/>
      <c r="L3884" s="197"/>
      <c r="M3884" s="197"/>
      <c r="N3884" s="201"/>
      <c r="O3884" s="201"/>
      <c r="P3884" s="198"/>
      <c r="Q3884" s="197"/>
      <c r="R3884" s="196"/>
      <c r="S3884" s="197"/>
      <c r="T3884" s="197"/>
      <c r="U3884" s="196"/>
      <c r="V3884" s="196"/>
      <c r="W3884" s="197"/>
      <c r="X3884" s="197"/>
      <c r="Y3884" s="197"/>
      <c r="Z3884" s="196"/>
      <c r="AA3884" s="196"/>
      <c r="AB3884" s="202"/>
      <c r="AC3884" s="196"/>
      <c r="AD3884" s="196"/>
      <c r="AE3884" s="196"/>
      <c r="AF3884" s="196"/>
      <c r="AG3884" s="196"/>
      <c r="AH3884" s="196"/>
      <c r="AI3884" s="197"/>
    </row>
    <row r="3885" spans="1:35">
      <c r="A3885" s="197"/>
      <c r="B3885" s="197"/>
      <c r="C3885" s="204"/>
      <c r="D3885" s="197"/>
      <c r="E3885" s="197"/>
      <c r="F3885" s="197"/>
      <c r="G3885" s="199"/>
      <c r="H3885" s="199"/>
      <c r="I3885" s="197"/>
      <c r="J3885" s="200"/>
      <c r="K3885" s="197"/>
      <c r="L3885" s="197"/>
      <c r="M3885" s="197"/>
      <c r="N3885" s="201"/>
      <c r="O3885" s="201"/>
      <c r="P3885" s="198"/>
      <c r="Q3885" s="197"/>
      <c r="R3885" s="197"/>
      <c r="S3885" s="197"/>
      <c r="T3885" s="197"/>
      <c r="U3885" s="196"/>
      <c r="V3885" s="196"/>
      <c r="W3885" s="197"/>
      <c r="X3885" s="197"/>
      <c r="Y3885" s="197"/>
      <c r="Z3885" s="196"/>
      <c r="AA3885" s="196"/>
      <c r="AB3885" s="202"/>
      <c r="AC3885" s="196"/>
      <c r="AD3885" s="196"/>
      <c r="AE3885" s="196"/>
      <c r="AF3885" s="196"/>
      <c r="AG3885" s="196"/>
      <c r="AH3885" s="196"/>
      <c r="AI3885" s="197"/>
    </row>
    <row r="3886" spans="1:35">
      <c r="A3886" s="197"/>
      <c r="B3886" s="197"/>
      <c r="C3886" s="204"/>
      <c r="D3886" s="197"/>
      <c r="E3886" s="197"/>
      <c r="F3886" s="197"/>
      <c r="G3886" s="199"/>
      <c r="H3886" s="199"/>
      <c r="I3886" s="197"/>
      <c r="J3886" s="200"/>
      <c r="K3886" s="197"/>
      <c r="L3886" s="197"/>
      <c r="M3886" s="197"/>
      <c r="N3886" s="201"/>
      <c r="O3886" s="201"/>
      <c r="P3886" s="198"/>
      <c r="Q3886" s="197"/>
      <c r="R3886" s="196"/>
      <c r="S3886" s="197"/>
      <c r="T3886" s="197"/>
      <c r="U3886" s="196"/>
      <c r="V3886" s="196"/>
      <c r="W3886" s="197"/>
      <c r="X3886" s="197"/>
      <c r="Y3886" s="197"/>
      <c r="Z3886" s="196"/>
      <c r="AA3886" s="196"/>
      <c r="AB3886" s="202"/>
      <c r="AC3886" s="196"/>
      <c r="AD3886" s="196"/>
      <c r="AE3886" s="196"/>
      <c r="AF3886" s="196"/>
      <c r="AG3886" s="196"/>
      <c r="AH3886" s="196"/>
      <c r="AI3886" s="197"/>
    </row>
    <row r="3887" spans="1:35">
      <c r="A3887" s="197"/>
      <c r="B3887" s="197"/>
      <c r="C3887" s="204"/>
      <c r="D3887" s="197"/>
      <c r="E3887" s="197"/>
      <c r="F3887" s="197"/>
      <c r="G3887" s="199"/>
      <c r="H3887" s="199"/>
      <c r="I3887" s="197"/>
      <c r="J3887" s="200"/>
      <c r="K3887" s="197"/>
      <c r="L3887" s="197"/>
      <c r="M3887" s="197"/>
      <c r="N3887" s="201"/>
      <c r="O3887" s="201"/>
      <c r="P3887" s="198"/>
      <c r="Q3887" s="197"/>
      <c r="R3887" s="197"/>
      <c r="S3887" s="197"/>
      <c r="T3887" s="197"/>
      <c r="U3887" s="196"/>
      <c r="V3887" s="196"/>
      <c r="W3887" s="197"/>
      <c r="X3887" s="197"/>
      <c r="Y3887" s="197"/>
      <c r="Z3887" s="197"/>
      <c r="AA3887" s="197"/>
      <c r="AB3887" s="202"/>
      <c r="AC3887" s="197"/>
      <c r="AD3887" s="205"/>
      <c r="AE3887" s="197"/>
      <c r="AF3887" s="196"/>
      <c r="AG3887" s="196"/>
      <c r="AH3887" s="197"/>
      <c r="AI3887" s="197"/>
    </row>
    <row r="3888" spans="1:35">
      <c r="A3888" s="197"/>
      <c r="B3888" s="197"/>
      <c r="C3888" s="204"/>
      <c r="D3888" s="197"/>
      <c r="E3888" s="197"/>
      <c r="F3888" s="197"/>
      <c r="G3888" s="199"/>
      <c r="H3888" s="199"/>
      <c r="I3888" s="197"/>
      <c r="J3888" s="200"/>
      <c r="K3888" s="197"/>
      <c r="L3888" s="197"/>
      <c r="M3888" s="197"/>
      <c r="N3888" s="201"/>
      <c r="O3888" s="201"/>
      <c r="P3888" s="198"/>
      <c r="Q3888" s="197"/>
      <c r="R3888" s="197"/>
      <c r="S3888" s="197"/>
      <c r="T3888" s="197"/>
      <c r="U3888" s="196"/>
      <c r="V3888" s="196"/>
      <c r="W3888" s="197"/>
      <c r="X3888" s="197"/>
      <c r="Y3888" s="197"/>
      <c r="Z3888" s="196"/>
      <c r="AA3888" s="196"/>
      <c r="AB3888" s="202"/>
      <c r="AC3888" s="196"/>
      <c r="AD3888" s="196"/>
      <c r="AE3888" s="196"/>
      <c r="AF3888" s="196"/>
      <c r="AG3888" s="196"/>
      <c r="AH3888" s="196"/>
      <c r="AI3888" s="197"/>
    </row>
    <row r="3889" spans="1:35">
      <c r="A3889" s="197"/>
      <c r="B3889" s="197"/>
      <c r="C3889" s="204"/>
      <c r="D3889" s="197"/>
      <c r="E3889" s="203"/>
      <c r="F3889" s="197"/>
      <c r="G3889" s="199"/>
      <c r="H3889" s="199"/>
      <c r="I3889" s="197"/>
      <c r="J3889" s="200"/>
      <c r="K3889" s="197"/>
      <c r="L3889" s="197"/>
      <c r="M3889" s="197"/>
      <c r="N3889" s="201"/>
      <c r="O3889" s="201"/>
      <c r="P3889" s="198"/>
      <c r="Q3889" s="197"/>
      <c r="R3889" s="196"/>
      <c r="S3889" s="197"/>
      <c r="T3889" s="197"/>
      <c r="U3889" s="196"/>
      <c r="V3889" s="196"/>
      <c r="W3889" s="197"/>
      <c r="X3889" s="197"/>
      <c r="Y3889" s="197"/>
      <c r="Z3889" s="196"/>
      <c r="AA3889" s="196"/>
      <c r="AB3889" s="202"/>
      <c r="AC3889" s="196"/>
      <c r="AD3889" s="196"/>
      <c r="AE3889" s="196"/>
      <c r="AF3889" s="196"/>
      <c r="AG3889" s="196"/>
      <c r="AH3889" s="196"/>
      <c r="AI3889" s="197"/>
    </row>
    <row r="3890" spans="1:35">
      <c r="A3890" s="197"/>
      <c r="B3890" s="197"/>
      <c r="C3890" s="204"/>
      <c r="D3890" s="197"/>
      <c r="E3890" s="197"/>
      <c r="F3890" s="197"/>
      <c r="G3890" s="199"/>
      <c r="H3890" s="199"/>
      <c r="I3890" s="197"/>
      <c r="J3890" s="200"/>
      <c r="K3890" s="197"/>
      <c r="L3890" s="197"/>
      <c r="M3890" s="197"/>
      <c r="N3890" s="201"/>
      <c r="O3890" s="201"/>
      <c r="P3890" s="198"/>
      <c r="Q3890" s="197"/>
      <c r="R3890" s="197"/>
      <c r="S3890" s="197"/>
      <c r="T3890" s="197"/>
      <c r="U3890" s="196"/>
      <c r="V3890" s="196"/>
      <c r="W3890" s="197"/>
      <c r="X3890" s="197"/>
      <c r="Y3890" s="197"/>
      <c r="Z3890" s="196"/>
      <c r="AA3890" s="196"/>
      <c r="AB3890" s="202"/>
      <c r="AC3890" s="196"/>
      <c r="AD3890" s="196"/>
      <c r="AE3890" s="196"/>
      <c r="AF3890" s="196"/>
      <c r="AG3890" s="196"/>
      <c r="AH3890" s="196"/>
      <c r="AI3890" s="197"/>
    </row>
    <row r="3891" spans="1:35">
      <c r="A3891" s="197"/>
      <c r="B3891" s="197"/>
      <c r="C3891" s="204"/>
      <c r="D3891" s="197"/>
      <c r="E3891" s="197"/>
      <c r="F3891" s="197"/>
      <c r="G3891" s="199"/>
      <c r="H3891" s="199"/>
      <c r="I3891" s="197"/>
      <c r="J3891" s="200"/>
      <c r="K3891" s="197"/>
      <c r="L3891" s="197"/>
      <c r="M3891" s="197"/>
      <c r="N3891" s="201"/>
      <c r="O3891" s="201"/>
      <c r="P3891" s="198"/>
      <c r="Q3891" s="197"/>
      <c r="R3891" s="197"/>
      <c r="S3891" s="197"/>
      <c r="T3891" s="197"/>
      <c r="U3891" s="196"/>
      <c r="V3891" s="196"/>
      <c r="W3891" s="197"/>
      <c r="X3891" s="197"/>
      <c r="Y3891" s="197"/>
      <c r="Z3891" s="196"/>
      <c r="AA3891" s="196"/>
      <c r="AB3891" s="202"/>
      <c r="AC3891" s="196"/>
      <c r="AD3891" s="196"/>
      <c r="AE3891" s="196"/>
      <c r="AF3891" s="196"/>
      <c r="AG3891" s="196"/>
      <c r="AH3891" s="196"/>
      <c r="AI3891" s="197"/>
    </row>
    <row r="3892" spans="1:35">
      <c r="A3892" s="197"/>
      <c r="B3892" s="197"/>
      <c r="C3892" s="204"/>
      <c r="D3892" s="197"/>
      <c r="E3892" s="197"/>
      <c r="F3892" s="197"/>
      <c r="G3892" s="199"/>
      <c r="H3892" s="199"/>
      <c r="I3892" s="197"/>
      <c r="J3892" s="200"/>
      <c r="K3892" s="197"/>
      <c r="L3892" s="197"/>
      <c r="M3892" s="197"/>
      <c r="N3892" s="201"/>
      <c r="O3892" s="201"/>
      <c r="P3892" s="198"/>
      <c r="Q3892" s="197"/>
      <c r="R3892" s="197"/>
      <c r="S3892" s="197"/>
      <c r="T3892" s="197"/>
      <c r="U3892" s="196"/>
      <c r="V3892" s="196"/>
      <c r="W3892" s="197"/>
      <c r="X3892" s="197"/>
      <c r="Y3892" s="197"/>
      <c r="Z3892" s="197"/>
      <c r="AA3892" s="197"/>
      <c r="AB3892" s="202"/>
      <c r="AC3892" s="197"/>
      <c r="AD3892" s="205"/>
      <c r="AE3892" s="197"/>
      <c r="AF3892" s="196"/>
      <c r="AG3892" s="196"/>
      <c r="AH3892" s="197"/>
      <c r="AI3892" s="197"/>
    </row>
    <row r="3893" spans="1:35">
      <c r="A3893" s="197"/>
      <c r="B3893" s="197"/>
      <c r="C3893" s="204"/>
      <c r="D3893" s="197"/>
      <c r="E3893" s="197"/>
      <c r="F3893" s="197"/>
      <c r="G3893" s="199"/>
      <c r="H3893" s="199"/>
      <c r="I3893" s="197"/>
      <c r="J3893" s="200"/>
      <c r="K3893" s="197"/>
      <c r="L3893" s="197"/>
      <c r="M3893" s="197"/>
      <c r="N3893" s="201"/>
      <c r="O3893" s="201"/>
      <c r="P3893" s="198"/>
      <c r="Q3893" s="197"/>
      <c r="R3893" s="197"/>
      <c r="S3893" s="197"/>
      <c r="T3893" s="197"/>
      <c r="U3893" s="196"/>
      <c r="V3893" s="196"/>
      <c r="W3893" s="197"/>
      <c r="X3893" s="197"/>
      <c r="Y3893" s="197"/>
      <c r="Z3893" s="196"/>
      <c r="AA3893" s="196"/>
      <c r="AB3893" s="202"/>
      <c r="AC3893" s="196"/>
      <c r="AD3893" s="196"/>
      <c r="AE3893" s="196"/>
      <c r="AF3893" s="196"/>
      <c r="AG3893" s="196"/>
      <c r="AH3893" s="196"/>
      <c r="AI3893" s="197"/>
    </row>
    <row r="3894" spans="1:35">
      <c r="A3894" s="197"/>
      <c r="B3894" s="197"/>
      <c r="C3894" s="204"/>
      <c r="D3894" s="197"/>
      <c r="E3894" s="197"/>
      <c r="F3894" s="197"/>
      <c r="G3894" s="199"/>
      <c r="H3894" s="199"/>
      <c r="I3894" s="197"/>
      <c r="J3894" s="200"/>
      <c r="K3894" s="197"/>
      <c r="L3894" s="197"/>
      <c r="M3894" s="197"/>
      <c r="N3894" s="201"/>
      <c r="O3894" s="201"/>
      <c r="P3894" s="198"/>
      <c r="Q3894" s="197"/>
      <c r="R3894" s="197"/>
      <c r="S3894" s="197"/>
      <c r="T3894" s="197"/>
      <c r="U3894" s="196"/>
      <c r="V3894" s="196"/>
      <c r="W3894" s="197"/>
      <c r="X3894" s="197"/>
      <c r="Y3894" s="197"/>
      <c r="Z3894" s="196"/>
      <c r="AA3894" s="196"/>
      <c r="AB3894" s="202"/>
      <c r="AC3894" s="196"/>
      <c r="AD3894" s="196"/>
      <c r="AE3894" s="196"/>
      <c r="AF3894" s="196"/>
      <c r="AG3894" s="196"/>
      <c r="AH3894" s="196"/>
      <c r="AI3894" s="197"/>
    </row>
    <row r="3895" spans="1:35">
      <c r="A3895" s="197"/>
      <c r="B3895" s="197"/>
      <c r="C3895" s="204"/>
      <c r="D3895" s="197"/>
      <c r="E3895" s="197"/>
      <c r="F3895" s="197"/>
      <c r="G3895" s="199"/>
      <c r="H3895" s="199"/>
      <c r="I3895" s="197"/>
      <c r="J3895" s="200"/>
      <c r="K3895" s="197"/>
      <c r="L3895" s="197"/>
      <c r="M3895" s="197"/>
      <c r="N3895" s="201"/>
      <c r="O3895" s="201"/>
      <c r="P3895" s="198"/>
      <c r="Q3895" s="197"/>
      <c r="R3895" s="196"/>
      <c r="S3895" s="197"/>
      <c r="T3895" s="197"/>
      <c r="U3895" s="196"/>
      <c r="V3895" s="196"/>
      <c r="W3895" s="197"/>
      <c r="X3895" s="197"/>
      <c r="Y3895" s="197"/>
      <c r="Z3895" s="196"/>
      <c r="AA3895" s="196"/>
      <c r="AB3895" s="202"/>
      <c r="AC3895" s="196"/>
      <c r="AD3895" s="196"/>
      <c r="AE3895" s="196"/>
      <c r="AF3895" s="196"/>
      <c r="AG3895" s="196"/>
      <c r="AH3895" s="196"/>
      <c r="AI3895" s="197"/>
    </row>
    <row r="3896" spans="1:35">
      <c r="A3896" s="197"/>
      <c r="B3896" s="197"/>
      <c r="C3896" s="204"/>
      <c r="D3896" s="197"/>
      <c r="E3896" s="203"/>
      <c r="F3896" s="197"/>
      <c r="G3896" s="199"/>
      <c r="H3896" s="199"/>
      <c r="I3896" s="197"/>
      <c r="J3896" s="200"/>
      <c r="K3896" s="197"/>
      <c r="L3896" s="197"/>
      <c r="M3896" s="197"/>
      <c r="N3896" s="201"/>
      <c r="O3896" s="201"/>
      <c r="P3896" s="198"/>
      <c r="Q3896" s="197"/>
      <c r="R3896" s="197"/>
      <c r="S3896" s="197"/>
      <c r="T3896" s="197"/>
      <c r="U3896" s="196"/>
      <c r="V3896" s="196"/>
      <c r="W3896" s="197"/>
      <c r="X3896" s="197"/>
      <c r="Y3896" s="197"/>
      <c r="Z3896" s="196"/>
      <c r="AA3896" s="196"/>
      <c r="AB3896" s="202"/>
      <c r="AC3896" s="196"/>
      <c r="AD3896" s="196"/>
      <c r="AE3896" s="196"/>
      <c r="AF3896" s="196"/>
      <c r="AG3896" s="196"/>
      <c r="AH3896" s="196"/>
      <c r="AI3896" s="197"/>
    </row>
    <row r="3897" spans="1:35">
      <c r="A3897" s="197"/>
      <c r="B3897" s="197"/>
      <c r="C3897" s="204"/>
      <c r="D3897" s="197"/>
      <c r="E3897" s="197"/>
      <c r="F3897" s="197"/>
      <c r="G3897" s="199"/>
      <c r="H3897" s="199"/>
      <c r="I3897" s="197"/>
      <c r="J3897" s="200"/>
      <c r="K3897" s="197"/>
      <c r="L3897" s="197"/>
      <c r="M3897" s="197"/>
      <c r="N3897" s="201"/>
      <c r="O3897" s="201"/>
      <c r="P3897" s="198"/>
      <c r="Q3897" s="197"/>
      <c r="R3897" s="196"/>
      <c r="S3897" s="197"/>
      <c r="T3897" s="197"/>
      <c r="U3897" s="196"/>
      <c r="V3897" s="196"/>
      <c r="W3897" s="197"/>
      <c r="X3897" s="197"/>
      <c r="Y3897" s="197"/>
      <c r="Z3897" s="196"/>
      <c r="AA3897" s="196"/>
      <c r="AB3897" s="202"/>
      <c r="AC3897" s="196"/>
      <c r="AD3897" s="196"/>
      <c r="AE3897" s="196"/>
      <c r="AF3897" s="196"/>
      <c r="AG3897" s="196"/>
      <c r="AH3897" s="196"/>
      <c r="AI3897" s="197"/>
    </row>
    <row r="3898" spans="1:35">
      <c r="A3898" s="197"/>
      <c r="B3898" s="197"/>
      <c r="C3898" s="204"/>
      <c r="D3898" s="197"/>
      <c r="E3898" s="197"/>
      <c r="F3898" s="197"/>
      <c r="G3898" s="199"/>
      <c r="H3898" s="199"/>
      <c r="I3898" s="197"/>
      <c r="J3898" s="200"/>
      <c r="K3898" s="197"/>
      <c r="L3898" s="197"/>
      <c r="M3898" s="197"/>
      <c r="N3898" s="201"/>
      <c r="O3898" s="201"/>
      <c r="P3898" s="198"/>
      <c r="Q3898" s="197"/>
      <c r="R3898" s="197"/>
      <c r="S3898" s="197"/>
      <c r="T3898" s="197"/>
      <c r="U3898" s="196"/>
      <c r="V3898" s="196"/>
      <c r="W3898" s="197"/>
      <c r="X3898" s="197"/>
      <c r="Y3898" s="197"/>
      <c r="Z3898" s="196"/>
      <c r="AA3898" s="196"/>
      <c r="AB3898" s="202"/>
      <c r="AC3898" s="196"/>
      <c r="AD3898" s="196"/>
      <c r="AE3898" s="196"/>
      <c r="AF3898" s="196"/>
      <c r="AG3898" s="196"/>
      <c r="AH3898" s="196"/>
      <c r="AI3898" s="197"/>
    </row>
    <row r="3899" spans="1:35">
      <c r="A3899" s="197"/>
      <c r="B3899" s="197"/>
      <c r="C3899" s="204"/>
      <c r="D3899" s="197"/>
      <c r="E3899" s="203"/>
      <c r="F3899" s="197"/>
      <c r="G3899" s="199"/>
      <c r="H3899" s="199"/>
      <c r="I3899" s="197"/>
      <c r="J3899" s="200"/>
      <c r="K3899" s="197"/>
      <c r="L3899" s="197"/>
      <c r="M3899" s="197"/>
      <c r="N3899" s="201"/>
      <c r="O3899" s="201"/>
      <c r="P3899" s="198"/>
      <c r="Q3899" s="197"/>
      <c r="R3899" s="196"/>
      <c r="S3899" s="197"/>
      <c r="T3899" s="197"/>
      <c r="U3899" s="196"/>
      <c r="V3899" s="196"/>
      <c r="W3899" s="197"/>
      <c r="X3899" s="197"/>
      <c r="Y3899" s="197"/>
      <c r="Z3899" s="196"/>
      <c r="AA3899" s="196"/>
      <c r="AB3899" s="202"/>
      <c r="AC3899" s="196"/>
      <c r="AD3899" s="196"/>
      <c r="AE3899" s="196"/>
      <c r="AF3899" s="196"/>
      <c r="AG3899" s="196"/>
      <c r="AH3899" s="196"/>
      <c r="AI3899" s="197"/>
    </row>
    <row r="3900" spans="1:35">
      <c r="A3900" s="197"/>
      <c r="B3900" s="197"/>
      <c r="C3900" s="204"/>
      <c r="D3900" s="197"/>
      <c r="E3900" s="197"/>
      <c r="F3900" s="197"/>
      <c r="G3900" s="199"/>
      <c r="H3900" s="199"/>
      <c r="I3900" s="197"/>
      <c r="J3900" s="200"/>
      <c r="K3900" s="197"/>
      <c r="L3900" s="197"/>
      <c r="M3900" s="197"/>
      <c r="N3900" s="201"/>
      <c r="O3900" s="201"/>
      <c r="P3900" s="198"/>
      <c r="Q3900" s="197"/>
      <c r="R3900" s="197"/>
      <c r="S3900" s="197"/>
      <c r="T3900" s="197"/>
      <c r="U3900" s="196"/>
      <c r="V3900" s="196"/>
      <c r="W3900" s="197"/>
      <c r="X3900" s="197"/>
      <c r="Y3900" s="197"/>
      <c r="Z3900" s="196"/>
      <c r="AA3900" s="196"/>
      <c r="AB3900" s="202"/>
      <c r="AC3900" s="196"/>
      <c r="AD3900" s="196"/>
      <c r="AE3900" s="196"/>
      <c r="AF3900" s="196"/>
      <c r="AG3900" s="196"/>
      <c r="AH3900" s="196"/>
      <c r="AI3900" s="197"/>
    </row>
    <row r="3901" spans="1:35">
      <c r="A3901" s="197"/>
      <c r="B3901" s="197"/>
      <c r="C3901" s="204"/>
      <c r="D3901" s="197"/>
      <c r="E3901" s="197"/>
      <c r="F3901" s="197"/>
      <c r="G3901" s="199"/>
      <c r="H3901" s="199"/>
      <c r="I3901" s="197"/>
      <c r="J3901" s="200"/>
      <c r="K3901" s="197"/>
      <c r="L3901" s="197"/>
      <c r="M3901" s="197"/>
      <c r="N3901" s="201"/>
      <c r="O3901" s="201"/>
      <c r="P3901" s="198"/>
      <c r="Q3901" s="197"/>
      <c r="R3901" s="197"/>
      <c r="S3901" s="197"/>
      <c r="T3901" s="197"/>
      <c r="U3901" s="196"/>
      <c r="V3901" s="196"/>
      <c r="W3901" s="197"/>
      <c r="X3901" s="197"/>
      <c r="Y3901" s="197"/>
      <c r="Z3901" s="197"/>
      <c r="AA3901" s="197"/>
      <c r="AB3901" s="202"/>
      <c r="AC3901" s="197"/>
      <c r="AD3901" s="205"/>
      <c r="AE3901" s="197"/>
      <c r="AF3901" s="196"/>
      <c r="AG3901" s="196"/>
      <c r="AH3901" s="197"/>
      <c r="AI3901" s="197"/>
    </row>
    <row r="3902" spans="1:35">
      <c r="A3902" s="197"/>
      <c r="B3902" s="197"/>
      <c r="C3902" s="204"/>
      <c r="D3902" s="197"/>
      <c r="E3902" s="203"/>
      <c r="F3902" s="197"/>
      <c r="G3902" s="199"/>
      <c r="H3902" s="199"/>
      <c r="I3902" s="197"/>
      <c r="J3902" s="200"/>
      <c r="K3902" s="197"/>
      <c r="L3902" s="197"/>
      <c r="M3902" s="197"/>
      <c r="N3902" s="201"/>
      <c r="O3902" s="201"/>
      <c r="P3902" s="198"/>
      <c r="Q3902" s="197"/>
      <c r="R3902" s="197"/>
      <c r="S3902" s="197"/>
      <c r="T3902" s="197"/>
      <c r="U3902" s="196"/>
      <c r="V3902" s="196"/>
      <c r="W3902" s="197"/>
      <c r="X3902" s="197"/>
      <c r="Y3902" s="197"/>
      <c r="Z3902" s="196"/>
      <c r="AA3902" s="196"/>
      <c r="AB3902" s="202"/>
      <c r="AC3902" s="196"/>
      <c r="AD3902" s="196"/>
      <c r="AE3902" s="196"/>
      <c r="AF3902" s="196"/>
      <c r="AG3902" s="196"/>
      <c r="AH3902" s="196"/>
      <c r="AI3902" s="197"/>
    </row>
    <row r="3903" spans="1:35">
      <c r="A3903" s="197"/>
      <c r="B3903" s="197"/>
      <c r="C3903" s="204"/>
      <c r="D3903" s="197"/>
      <c r="E3903" s="203"/>
      <c r="F3903" s="197"/>
      <c r="G3903" s="199"/>
      <c r="H3903" s="199"/>
      <c r="I3903" s="197"/>
      <c r="J3903" s="200"/>
      <c r="K3903" s="197"/>
      <c r="L3903" s="197"/>
      <c r="M3903" s="197"/>
      <c r="N3903" s="201"/>
      <c r="O3903" s="201"/>
      <c r="P3903" s="198"/>
      <c r="Q3903" s="197"/>
      <c r="R3903" s="197"/>
      <c r="S3903" s="197"/>
      <c r="T3903" s="197"/>
      <c r="U3903" s="196"/>
      <c r="V3903" s="196"/>
      <c r="W3903" s="197"/>
      <c r="X3903" s="197"/>
      <c r="Y3903" s="197"/>
      <c r="Z3903" s="196"/>
      <c r="AA3903" s="196"/>
      <c r="AB3903" s="202"/>
      <c r="AC3903" s="196"/>
      <c r="AD3903" s="196"/>
      <c r="AE3903" s="196"/>
      <c r="AF3903" s="196"/>
      <c r="AG3903" s="196"/>
      <c r="AH3903" s="196"/>
      <c r="AI3903" s="197"/>
    </row>
    <row r="3904" spans="1:35">
      <c r="A3904" s="197"/>
      <c r="B3904" s="197"/>
      <c r="C3904" s="204"/>
      <c r="D3904" s="197"/>
      <c r="E3904" s="203"/>
      <c r="F3904" s="197"/>
      <c r="G3904" s="199"/>
      <c r="H3904" s="199"/>
      <c r="I3904" s="197"/>
      <c r="J3904" s="200"/>
      <c r="K3904" s="197"/>
      <c r="L3904" s="197"/>
      <c r="M3904" s="197"/>
      <c r="N3904" s="201"/>
      <c r="O3904" s="201"/>
      <c r="P3904" s="198"/>
      <c r="Q3904" s="197"/>
      <c r="R3904" s="196"/>
      <c r="S3904" s="197"/>
      <c r="T3904" s="197"/>
      <c r="U3904" s="196"/>
      <c r="V3904" s="196"/>
      <c r="W3904" s="197"/>
      <c r="X3904" s="197"/>
      <c r="Y3904" s="197"/>
      <c r="Z3904" s="196"/>
      <c r="AA3904" s="196"/>
      <c r="AB3904" s="202"/>
      <c r="AC3904" s="196"/>
      <c r="AD3904" s="196"/>
      <c r="AE3904" s="196"/>
      <c r="AF3904" s="196"/>
      <c r="AG3904" s="196"/>
      <c r="AH3904" s="196"/>
      <c r="AI3904" s="197"/>
    </row>
    <row r="3905" spans="1:35">
      <c r="A3905" s="197"/>
      <c r="B3905" s="197"/>
      <c r="C3905" s="204"/>
      <c r="D3905" s="197"/>
      <c r="E3905" s="203"/>
      <c r="F3905" s="197"/>
      <c r="G3905" s="199"/>
      <c r="H3905" s="199"/>
      <c r="I3905" s="197"/>
      <c r="J3905" s="200"/>
      <c r="K3905" s="197"/>
      <c r="L3905" s="197"/>
      <c r="M3905" s="197"/>
      <c r="N3905" s="201"/>
      <c r="O3905" s="201"/>
      <c r="P3905" s="198"/>
      <c r="Q3905" s="197"/>
      <c r="R3905" s="197"/>
      <c r="S3905" s="197"/>
      <c r="T3905" s="197"/>
      <c r="U3905" s="196"/>
      <c r="V3905" s="196"/>
      <c r="W3905" s="197"/>
      <c r="X3905" s="197"/>
      <c r="Y3905" s="197"/>
      <c r="Z3905" s="196"/>
      <c r="AA3905" s="196"/>
      <c r="AB3905" s="202"/>
      <c r="AC3905" s="196"/>
      <c r="AD3905" s="196"/>
      <c r="AE3905" s="196"/>
      <c r="AF3905" s="196"/>
      <c r="AG3905" s="196"/>
      <c r="AH3905" s="196"/>
      <c r="AI3905" s="197"/>
    </row>
    <row r="3906" spans="1:35">
      <c r="A3906" s="197"/>
      <c r="B3906" s="197"/>
      <c r="C3906" s="204"/>
      <c r="D3906" s="197"/>
      <c r="E3906" s="197"/>
      <c r="F3906" s="197"/>
      <c r="G3906" s="199"/>
      <c r="H3906" s="199"/>
      <c r="I3906" s="197"/>
      <c r="J3906" s="200"/>
      <c r="K3906" s="197"/>
      <c r="L3906" s="197"/>
      <c r="M3906" s="197"/>
      <c r="N3906" s="201"/>
      <c r="O3906" s="201"/>
      <c r="P3906" s="198"/>
      <c r="Q3906" s="197"/>
      <c r="R3906" s="196"/>
      <c r="S3906" s="197"/>
      <c r="T3906" s="197"/>
      <c r="U3906" s="196"/>
      <c r="V3906" s="196"/>
      <c r="W3906" s="197"/>
      <c r="X3906" s="197"/>
      <c r="Y3906" s="197"/>
      <c r="Z3906" s="196"/>
      <c r="AA3906" s="196"/>
      <c r="AB3906" s="202"/>
      <c r="AC3906" s="196"/>
      <c r="AD3906" s="196"/>
      <c r="AE3906" s="196"/>
      <c r="AF3906" s="196"/>
      <c r="AG3906" s="196"/>
      <c r="AH3906" s="196"/>
      <c r="AI3906" s="197"/>
    </row>
    <row r="3907" spans="1:35">
      <c r="A3907" s="197"/>
      <c r="B3907" s="197"/>
      <c r="C3907" s="204"/>
      <c r="D3907" s="197"/>
      <c r="E3907" s="197"/>
      <c r="F3907" s="197"/>
      <c r="G3907" s="199"/>
      <c r="H3907" s="199"/>
      <c r="I3907" s="197"/>
      <c r="J3907" s="200"/>
      <c r="K3907" s="197"/>
      <c r="L3907" s="197"/>
      <c r="M3907" s="197"/>
      <c r="N3907" s="201"/>
      <c r="O3907" s="201"/>
      <c r="P3907" s="198"/>
      <c r="Q3907" s="197"/>
      <c r="R3907" s="197"/>
      <c r="S3907" s="197"/>
      <c r="T3907" s="197"/>
      <c r="U3907" s="196"/>
      <c r="V3907" s="196"/>
      <c r="W3907" s="197"/>
      <c r="X3907" s="197"/>
      <c r="Y3907" s="197"/>
      <c r="Z3907" s="196"/>
      <c r="AA3907" s="196"/>
      <c r="AB3907" s="202"/>
      <c r="AC3907" s="196"/>
      <c r="AD3907" s="196"/>
      <c r="AE3907" s="196"/>
      <c r="AF3907" s="196"/>
      <c r="AG3907" s="196"/>
      <c r="AH3907" s="196"/>
      <c r="AI3907" s="197"/>
    </row>
    <row r="3908" spans="1:35">
      <c r="A3908" s="197"/>
      <c r="B3908" s="197"/>
      <c r="C3908" s="204"/>
      <c r="D3908" s="197"/>
      <c r="E3908" s="197"/>
      <c r="F3908" s="197"/>
      <c r="G3908" s="199"/>
      <c r="H3908" s="199"/>
      <c r="I3908" s="197"/>
      <c r="J3908" s="200"/>
      <c r="K3908" s="197"/>
      <c r="L3908" s="197"/>
      <c r="M3908" s="197"/>
      <c r="N3908" s="201"/>
      <c r="O3908" s="201"/>
      <c r="P3908" s="198"/>
      <c r="Q3908" s="197"/>
      <c r="R3908" s="197"/>
      <c r="S3908" s="197"/>
      <c r="T3908" s="197"/>
      <c r="U3908" s="196"/>
      <c r="V3908" s="196"/>
      <c r="W3908" s="197"/>
      <c r="X3908" s="197"/>
      <c r="Y3908" s="197"/>
      <c r="Z3908" s="197"/>
      <c r="AA3908" s="197"/>
      <c r="AB3908" s="202"/>
      <c r="AC3908" s="197"/>
      <c r="AD3908" s="205"/>
      <c r="AE3908" s="197"/>
      <c r="AF3908" s="196"/>
      <c r="AG3908" s="196"/>
      <c r="AH3908" s="197"/>
      <c r="AI3908" s="197"/>
    </row>
    <row r="3909" spans="1:35">
      <c r="A3909" s="197"/>
      <c r="B3909" s="197"/>
      <c r="C3909" s="204"/>
      <c r="D3909" s="197"/>
      <c r="E3909" s="197"/>
      <c r="F3909" s="197"/>
      <c r="G3909" s="199"/>
      <c r="H3909" s="199"/>
      <c r="I3909" s="197"/>
      <c r="J3909" s="200"/>
      <c r="K3909" s="197"/>
      <c r="L3909" s="197"/>
      <c r="M3909" s="197"/>
      <c r="N3909" s="201"/>
      <c r="O3909" s="201"/>
      <c r="P3909" s="198"/>
      <c r="Q3909" s="197"/>
      <c r="R3909" s="197"/>
      <c r="S3909" s="197"/>
      <c r="T3909" s="197"/>
      <c r="U3909" s="196"/>
      <c r="V3909" s="196"/>
      <c r="W3909" s="197"/>
      <c r="X3909" s="197"/>
      <c r="Y3909" s="197"/>
      <c r="Z3909" s="196"/>
      <c r="AA3909" s="196"/>
      <c r="AB3909" s="202"/>
      <c r="AC3909" s="196"/>
      <c r="AD3909" s="196"/>
      <c r="AE3909" s="196"/>
      <c r="AF3909" s="196"/>
      <c r="AG3909" s="196"/>
      <c r="AH3909" s="196"/>
      <c r="AI3909" s="197"/>
    </row>
    <row r="3910" spans="1:35">
      <c r="A3910" s="197"/>
      <c r="B3910" s="197"/>
      <c r="C3910" s="204"/>
      <c r="D3910" s="197"/>
      <c r="E3910" s="197"/>
      <c r="F3910" s="197"/>
      <c r="G3910" s="199"/>
      <c r="H3910" s="199"/>
      <c r="I3910" s="197"/>
      <c r="J3910" s="200"/>
      <c r="K3910" s="197"/>
      <c r="L3910" s="197"/>
      <c r="M3910" s="197"/>
      <c r="N3910" s="201"/>
      <c r="O3910" s="201"/>
      <c r="P3910" s="198"/>
      <c r="Q3910" s="197"/>
      <c r="R3910" s="197"/>
      <c r="S3910" s="197"/>
      <c r="T3910" s="197"/>
      <c r="U3910" s="196"/>
      <c r="V3910" s="196"/>
      <c r="W3910" s="197"/>
      <c r="X3910" s="197"/>
      <c r="Y3910" s="197"/>
      <c r="Z3910" s="196"/>
      <c r="AA3910" s="196"/>
      <c r="AB3910" s="202"/>
      <c r="AC3910" s="196"/>
      <c r="AD3910" s="196"/>
      <c r="AE3910" s="196"/>
      <c r="AF3910" s="196"/>
      <c r="AG3910" s="196"/>
      <c r="AH3910" s="196"/>
      <c r="AI3910" s="197"/>
    </row>
    <row r="3911" spans="1:35">
      <c r="A3911" s="197"/>
      <c r="B3911" s="197"/>
      <c r="C3911" s="204"/>
      <c r="D3911" s="197"/>
      <c r="E3911" s="197"/>
      <c r="F3911" s="197"/>
      <c r="G3911" s="199"/>
      <c r="H3911" s="199"/>
      <c r="I3911" s="197"/>
      <c r="J3911" s="200"/>
      <c r="K3911" s="197"/>
      <c r="L3911" s="197"/>
      <c r="M3911" s="197"/>
      <c r="N3911" s="201"/>
      <c r="O3911" s="201"/>
      <c r="P3911" s="198"/>
      <c r="Q3911" s="197"/>
      <c r="R3911" s="197"/>
      <c r="S3911" s="197"/>
      <c r="T3911" s="197"/>
      <c r="U3911" s="196"/>
      <c r="V3911" s="196"/>
      <c r="W3911" s="197"/>
      <c r="X3911" s="197"/>
      <c r="Y3911" s="197"/>
      <c r="Z3911" s="196"/>
      <c r="AA3911" s="196"/>
      <c r="AB3911" s="202"/>
      <c r="AC3911" s="196"/>
      <c r="AD3911" s="196"/>
      <c r="AE3911" s="196"/>
      <c r="AF3911" s="196"/>
      <c r="AG3911" s="196"/>
      <c r="AH3911" s="196"/>
      <c r="AI3911" s="197"/>
    </row>
    <row r="3912" spans="1:35">
      <c r="A3912" s="197"/>
      <c r="B3912" s="197"/>
      <c r="C3912" s="204"/>
      <c r="D3912" s="197"/>
      <c r="E3912" s="203"/>
      <c r="F3912" s="197"/>
      <c r="G3912" s="199"/>
      <c r="H3912" s="199"/>
      <c r="I3912" s="197"/>
      <c r="J3912" s="200"/>
      <c r="K3912" s="197"/>
      <c r="L3912" s="197"/>
      <c r="M3912" s="197"/>
      <c r="N3912" s="201"/>
      <c r="O3912" s="201"/>
      <c r="P3912" s="198"/>
      <c r="Q3912" s="197"/>
      <c r="R3912" s="197"/>
      <c r="S3912" s="197"/>
      <c r="T3912" s="197"/>
      <c r="U3912" s="196"/>
      <c r="V3912" s="196"/>
      <c r="W3912" s="197"/>
      <c r="X3912" s="197"/>
      <c r="Y3912" s="197"/>
      <c r="Z3912" s="196"/>
      <c r="AA3912" s="196"/>
      <c r="AB3912" s="202"/>
      <c r="AC3912" s="196"/>
      <c r="AD3912" s="196"/>
      <c r="AE3912" s="196"/>
      <c r="AF3912" s="196"/>
      <c r="AG3912" s="196"/>
      <c r="AH3912" s="196"/>
      <c r="AI3912" s="197"/>
    </row>
    <row r="3913" spans="1:35">
      <c r="A3913" s="197"/>
      <c r="B3913" s="197"/>
      <c r="C3913" s="204"/>
      <c r="D3913" s="197"/>
      <c r="E3913" s="197"/>
      <c r="F3913" s="197"/>
      <c r="G3913" s="199"/>
      <c r="H3913" s="199"/>
      <c r="I3913" s="197"/>
      <c r="J3913" s="200"/>
      <c r="K3913" s="197"/>
      <c r="L3913" s="197"/>
      <c r="M3913" s="197"/>
      <c r="N3913" s="201"/>
      <c r="O3913" s="201"/>
      <c r="P3913" s="198"/>
      <c r="Q3913" s="197"/>
      <c r="R3913" s="197"/>
      <c r="S3913" s="197"/>
      <c r="T3913" s="197"/>
      <c r="U3913" s="196"/>
      <c r="V3913" s="196"/>
      <c r="W3913" s="197"/>
      <c r="X3913" s="197"/>
      <c r="Y3913" s="197"/>
      <c r="Z3913" s="196"/>
      <c r="AA3913" s="196"/>
      <c r="AB3913" s="202"/>
      <c r="AC3913" s="196"/>
      <c r="AD3913" s="196"/>
      <c r="AE3913" s="196"/>
      <c r="AF3913" s="196"/>
      <c r="AG3913" s="196"/>
      <c r="AH3913" s="196"/>
      <c r="AI3913" s="197"/>
    </row>
    <row r="3914" spans="1:35">
      <c r="A3914" s="197"/>
      <c r="B3914" s="197"/>
      <c r="C3914" s="204"/>
      <c r="D3914" s="197"/>
      <c r="E3914" s="197"/>
      <c r="F3914" s="197"/>
      <c r="G3914" s="199"/>
      <c r="H3914" s="199"/>
      <c r="I3914" s="197"/>
      <c r="J3914" s="200"/>
      <c r="K3914" s="197"/>
      <c r="L3914" s="197"/>
      <c r="M3914" s="197"/>
      <c r="N3914" s="201"/>
      <c r="O3914" s="201"/>
      <c r="P3914" s="198"/>
      <c r="Q3914" s="197"/>
      <c r="R3914" s="196"/>
      <c r="S3914" s="197"/>
      <c r="T3914" s="197"/>
      <c r="U3914" s="196"/>
      <c r="V3914" s="196"/>
      <c r="W3914" s="197"/>
      <c r="X3914" s="197"/>
      <c r="Y3914" s="197"/>
      <c r="Z3914" s="196"/>
      <c r="AA3914" s="196"/>
      <c r="AB3914" s="202"/>
      <c r="AC3914" s="196"/>
      <c r="AD3914" s="196"/>
      <c r="AE3914" s="196"/>
      <c r="AF3914" s="196"/>
      <c r="AG3914" s="196"/>
      <c r="AH3914" s="196"/>
      <c r="AI3914" s="197"/>
    </row>
    <row r="3915" spans="1:35">
      <c r="A3915" s="197"/>
      <c r="B3915" s="197"/>
      <c r="C3915" s="204"/>
      <c r="D3915" s="197"/>
      <c r="E3915" s="197"/>
      <c r="F3915" s="197"/>
      <c r="G3915" s="199"/>
      <c r="H3915" s="199"/>
      <c r="I3915" s="197"/>
      <c r="J3915" s="200"/>
      <c r="K3915" s="197"/>
      <c r="L3915" s="197"/>
      <c r="M3915" s="197"/>
      <c r="N3915" s="201"/>
      <c r="O3915" s="201"/>
      <c r="P3915" s="198"/>
      <c r="Q3915" s="197"/>
      <c r="R3915" s="197"/>
      <c r="S3915" s="197"/>
      <c r="T3915" s="197"/>
      <c r="U3915" s="196"/>
      <c r="V3915" s="196"/>
      <c r="W3915" s="197"/>
      <c r="X3915" s="197"/>
      <c r="Y3915" s="197"/>
      <c r="Z3915" s="196"/>
      <c r="AA3915" s="196"/>
      <c r="AB3915" s="202"/>
      <c r="AC3915" s="196"/>
      <c r="AD3915" s="196"/>
      <c r="AE3915" s="196"/>
      <c r="AF3915" s="196"/>
      <c r="AG3915" s="196"/>
      <c r="AH3915" s="196"/>
      <c r="AI3915" s="197"/>
    </row>
    <row r="3916" spans="1:35">
      <c r="A3916" s="197"/>
      <c r="B3916" s="197"/>
      <c r="C3916" s="204"/>
      <c r="D3916" s="197"/>
      <c r="E3916" s="197"/>
      <c r="F3916" s="197"/>
      <c r="G3916" s="199"/>
      <c r="H3916" s="199"/>
      <c r="I3916" s="197"/>
      <c r="J3916" s="200"/>
      <c r="K3916" s="197"/>
      <c r="L3916" s="197"/>
      <c r="M3916" s="197"/>
      <c r="N3916" s="201"/>
      <c r="O3916" s="201"/>
      <c r="P3916" s="198"/>
      <c r="Q3916" s="197"/>
      <c r="R3916" s="196"/>
      <c r="S3916" s="197"/>
      <c r="T3916" s="197"/>
      <c r="U3916" s="196"/>
      <c r="V3916" s="196"/>
      <c r="W3916" s="197"/>
      <c r="X3916" s="197"/>
      <c r="Y3916" s="197"/>
      <c r="Z3916" s="196"/>
      <c r="AA3916" s="196"/>
      <c r="AB3916" s="202"/>
      <c r="AC3916" s="196"/>
      <c r="AD3916" s="196"/>
      <c r="AE3916" s="196"/>
      <c r="AF3916" s="196"/>
      <c r="AG3916" s="196"/>
      <c r="AH3916" s="196"/>
      <c r="AI3916" s="197"/>
    </row>
    <row r="3917" spans="1:35">
      <c r="A3917" s="197"/>
      <c r="B3917" s="197"/>
      <c r="C3917" s="204"/>
      <c r="D3917" s="197"/>
      <c r="E3917" s="197"/>
      <c r="F3917" s="197"/>
      <c r="G3917" s="199"/>
      <c r="H3917" s="199"/>
      <c r="I3917" s="197"/>
      <c r="J3917" s="200"/>
      <c r="K3917" s="197"/>
      <c r="L3917" s="197"/>
      <c r="M3917" s="197"/>
      <c r="N3917" s="201"/>
      <c r="O3917" s="201"/>
      <c r="P3917" s="198"/>
      <c r="Q3917" s="197"/>
      <c r="R3917" s="197"/>
      <c r="S3917" s="197"/>
      <c r="T3917" s="197"/>
      <c r="U3917" s="196"/>
      <c r="V3917" s="196"/>
      <c r="W3917" s="197"/>
      <c r="X3917" s="197"/>
      <c r="Y3917" s="197"/>
      <c r="Z3917" s="196"/>
      <c r="AA3917" s="196"/>
      <c r="AB3917" s="202"/>
      <c r="AC3917" s="196"/>
      <c r="AD3917" s="196"/>
      <c r="AE3917" s="196"/>
      <c r="AF3917" s="196"/>
      <c r="AG3917" s="196"/>
      <c r="AH3917" s="196"/>
      <c r="AI3917" s="197"/>
    </row>
    <row r="3918" spans="1:35">
      <c r="A3918" s="197"/>
      <c r="B3918" s="197"/>
      <c r="C3918" s="204"/>
      <c r="D3918" s="197"/>
      <c r="E3918" s="197"/>
      <c r="F3918" s="197"/>
      <c r="G3918" s="199"/>
      <c r="H3918" s="199"/>
      <c r="I3918" s="197"/>
      <c r="J3918" s="200"/>
      <c r="K3918" s="197"/>
      <c r="L3918" s="197"/>
      <c r="M3918" s="197"/>
      <c r="N3918" s="201"/>
      <c r="O3918" s="201"/>
      <c r="P3918" s="198"/>
      <c r="Q3918" s="197"/>
      <c r="R3918" s="197"/>
      <c r="S3918" s="197"/>
      <c r="T3918" s="197"/>
      <c r="U3918" s="196"/>
      <c r="V3918" s="196"/>
      <c r="W3918" s="197"/>
      <c r="X3918" s="197"/>
      <c r="Y3918" s="197"/>
      <c r="Z3918" s="196"/>
      <c r="AA3918" s="196"/>
      <c r="AB3918" s="202"/>
      <c r="AC3918" s="196"/>
      <c r="AD3918" s="196"/>
      <c r="AE3918" s="196"/>
      <c r="AF3918" s="196"/>
      <c r="AG3918" s="196"/>
      <c r="AH3918" s="196"/>
      <c r="AI3918" s="197"/>
    </row>
    <row r="3919" spans="1:35">
      <c r="A3919" s="197"/>
      <c r="B3919" s="197"/>
      <c r="C3919" s="204"/>
      <c r="D3919" s="197"/>
      <c r="E3919" s="197"/>
      <c r="F3919" s="197"/>
      <c r="G3919" s="199"/>
      <c r="H3919" s="199"/>
      <c r="I3919" s="197"/>
      <c r="J3919" s="200"/>
      <c r="K3919" s="197"/>
      <c r="L3919" s="197"/>
      <c r="M3919" s="197"/>
      <c r="N3919" s="201"/>
      <c r="O3919" s="201"/>
      <c r="P3919" s="198"/>
      <c r="Q3919" s="197"/>
      <c r="R3919" s="197"/>
      <c r="S3919" s="197"/>
      <c r="T3919" s="197"/>
      <c r="U3919" s="196"/>
      <c r="V3919" s="196"/>
      <c r="W3919" s="197"/>
      <c r="X3919" s="197"/>
      <c r="Y3919" s="197"/>
      <c r="Z3919" s="197"/>
      <c r="AA3919" s="197"/>
      <c r="AB3919" s="202"/>
      <c r="AC3919" s="197"/>
      <c r="AD3919" s="205"/>
      <c r="AE3919" s="197"/>
      <c r="AF3919" s="196"/>
      <c r="AG3919" s="196"/>
      <c r="AH3919" s="197"/>
      <c r="AI3919" s="197"/>
    </row>
    <row r="3920" spans="1:35">
      <c r="A3920" s="197"/>
      <c r="B3920" s="197"/>
      <c r="C3920" s="204"/>
      <c r="D3920" s="197"/>
      <c r="E3920" s="197"/>
      <c r="F3920" s="197"/>
      <c r="G3920" s="199"/>
      <c r="H3920" s="199"/>
      <c r="I3920" s="197"/>
      <c r="J3920" s="200"/>
      <c r="K3920" s="197"/>
      <c r="L3920" s="197"/>
      <c r="M3920" s="197"/>
      <c r="N3920" s="201"/>
      <c r="O3920" s="201"/>
      <c r="P3920" s="198"/>
      <c r="Q3920" s="197"/>
      <c r="R3920" s="196"/>
      <c r="S3920" s="197"/>
      <c r="T3920" s="197"/>
      <c r="U3920" s="196"/>
      <c r="V3920" s="196"/>
      <c r="W3920" s="197"/>
      <c r="X3920" s="197"/>
      <c r="Y3920" s="197"/>
      <c r="Z3920" s="196"/>
      <c r="AA3920" s="196"/>
      <c r="AB3920" s="202"/>
      <c r="AC3920" s="196"/>
      <c r="AD3920" s="196"/>
      <c r="AE3920" s="196"/>
      <c r="AF3920" s="196"/>
      <c r="AG3920" s="196"/>
      <c r="AH3920" s="196"/>
      <c r="AI3920" s="197"/>
    </row>
    <row r="3921" spans="1:35">
      <c r="A3921" s="197"/>
      <c r="B3921" s="197"/>
      <c r="C3921" s="204"/>
      <c r="D3921" s="197"/>
      <c r="E3921" s="197"/>
      <c r="F3921" s="197"/>
      <c r="G3921" s="199"/>
      <c r="H3921" s="199"/>
      <c r="I3921" s="197"/>
      <c r="J3921" s="200"/>
      <c r="K3921" s="197"/>
      <c r="L3921" s="197"/>
      <c r="M3921" s="197"/>
      <c r="N3921" s="201"/>
      <c r="O3921" s="201"/>
      <c r="P3921" s="198"/>
      <c r="Q3921" s="197"/>
      <c r="R3921" s="197"/>
      <c r="S3921" s="197"/>
      <c r="T3921" s="197"/>
      <c r="U3921" s="196"/>
      <c r="V3921" s="196"/>
      <c r="W3921" s="197"/>
      <c r="X3921" s="197"/>
      <c r="Y3921" s="197"/>
      <c r="Z3921" s="196"/>
      <c r="AA3921" s="196"/>
      <c r="AB3921" s="202"/>
      <c r="AC3921" s="196"/>
      <c r="AD3921" s="196"/>
      <c r="AE3921" s="196"/>
      <c r="AF3921" s="196"/>
      <c r="AG3921" s="196"/>
      <c r="AH3921" s="196"/>
      <c r="AI3921" s="197"/>
    </row>
    <row r="3922" spans="1:35">
      <c r="A3922" s="197"/>
      <c r="B3922" s="197"/>
      <c r="C3922" s="204"/>
      <c r="D3922" s="197"/>
      <c r="E3922" s="197"/>
      <c r="F3922" s="197"/>
      <c r="G3922" s="199"/>
      <c r="H3922" s="199"/>
      <c r="I3922" s="197"/>
      <c r="J3922" s="200"/>
      <c r="K3922" s="197"/>
      <c r="L3922" s="197"/>
      <c r="M3922" s="197"/>
      <c r="N3922" s="201"/>
      <c r="O3922" s="201"/>
      <c r="P3922" s="198"/>
      <c r="Q3922" s="197"/>
      <c r="R3922" s="196"/>
      <c r="S3922" s="197"/>
      <c r="T3922" s="197"/>
      <c r="U3922" s="196"/>
      <c r="V3922" s="196"/>
      <c r="W3922" s="197"/>
      <c r="X3922" s="197"/>
      <c r="Y3922" s="197"/>
      <c r="Z3922" s="196"/>
      <c r="AA3922" s="196"/>
      <c r="AB3922" s="202"/>
      <c r="AC3922" s="196"/>
      <c r="AD3922" s="196"/>
      <c r="AE3922" s="196"/>
      <c r="AF3922" s="196"/>
      <c r="AG3922" s="196"/>
      <c r="AH3922" s="196"/>
      <c r="AI3922" s="197"/>
    </row>
    <row r="3923" spans="1:35">
      <c r="A3923" s="197"/>
      <c r="B3923" s="197"/>
      <c r="C3923" s="204"/>
      <c r="D3923" s="197"/>
      <c r="E3923" s="197"/>
      <c r="F3923" s="197"/>
      <c r="G3923" s="199"/>
      <c r="H3923" s="199"/>
      <c r="I3923" s="197"/>
      <c r="J3923" s="200"/>
      <c r="K3923" s="197"/>
      <c r="L3923" s="197"/>
      <c r="M3923" s="197"/>
      <c r="N3923" s="201"/>
      <c r="O3923" s="201"/>
      <c r="P3923" s="198"/>
      <c r="Q3923" s="197"/>
      <c r="R3923" s="197"/>
      <c r="S3923" s="197"/>
      <c r="T3923" s="197"/>
      <c r="U3923" s="196"/>
      <c r="V3923" s="196"/>
      <c r="W3923" s="197"/>
      <c r="X3923" s="197"/>
      <c r="Y3923" s="197"/>
      <c r="Z3923" s="196"/>
      <c r="AA3923" s="196"/>
      <c r="AB3923" s="202"/>
      <c r="AC3923" s="196"/>
      <c r="AD3923" s="196"/>
      <c r="AE3923" s="196"/>
      <c r="AF3923" s="196"/>
      <c r="AG3923" s="196"/>
      <c r="AH3923" s="196"/>
      <c r="AI3923" s="197"/>
    </row>
    <row r="3924" spans="1:35">
      <c r="A3924" s="197"/>
      <c r="B3924" s="197"/>
      <c r="C3924" s="204"/>
      <c r="D3924" s="197"/>
      <c r="E3924" s="197"/>
      <c r="F3924" s="197"/>
      <c r="G3924" s="199"/>
      <c r="H3924" s="199"/>
      <c r="I3924" s="197"/>
      <c r="J3924" s="200"/>
      <c r="K3924" s="197"/>
      <c r="L3924" s="197"/>
      <c r="M3924" s="197"/>
      <c r="N3924" s="201"/>
      <c r="O3924" s="201"/>
      <c r="P3924" s="198"/>
      <c r="Q3924" s="197"/>
      <c r="R3924" s="197"/>
      <c r="S3924" s="197"/>
      <c r="T3924" s="197"/>
      <c r="U3924" s="196"/>
      <c r="V3924" s="196"/>
      <c r="W3924" s="197"/>
      <c r="X3924" s="197"/>
      <c r="Y3924" s="197"/>
      <c r="Z3924" s="197"/>
      <c r="AA3924" s="197"/>
      <c r="AB3924" s="202"/>
      <c r="AC3924" s="197"/>
      <c r="AD3924" s="205"/>
      <c r="AE3924" s="197"/>
      <c r="AF3924" s="196"/>
      <c r="AG3924" s="196"/>
      <c r="AH3924" s="197"/>
      <c r="AI3924" s="197"/>
    </row>
    <row r="3925" spans="1:35">
      <c r="A3925" s="197"/>
      <c r="B3925" s="197"/>
      <c r="C3925" s="204"/>
      <c r="D3925" s="197"/>
      <c r="E3925" s="197"/>
      <c r="F3925" s="197"/>
      <c r="G3925" s="199"/>
      <c r="H3925" s="199"/>
      <c r="I3925" s="197"/>
      <c r="J3925" s="200"/>
      <c r="K3925" s="197"/>
      <c r="L3925" s="197"/>
      <c r="M3925" s="197"/>
      <c r="N3925" s="201"/>
      <c r="O3925" s="201"/>
      <c r="P3925" s="198"/>
      <c r="Q3925" s="197"/>
      <c r="R3925" s="196"/>
      <c r="S3925" s="197"/>
      <c r="T3925" s="197"/>
      <c r="U3925" s="196"/>
      <c r="V3925" s="196"/>
      <c r="W3925" s="197"/>
      <c r="X3925" s="197"/>
      <c r="Y3925" s="197"/>
      <c r="Z3925" s="196"/>
      <c r="AA3925" s="196"/>
      <c r="AB3925" s="202"/>
      <c r="AC3925" s="196"/>
      <c r="AD3925" s="196"/>
      <c r="AE3925" s="196"/>
      <c r="AF3925" s="196"/>
      <c r="AG3925" s="196"/>
      <c r="AH3925" s="196"/>
      <c r="AI3925" s="197"/>
    </row>
    <row r="3926" spans="1:35">
      <c r="A3926" s="197"/>
      <c r="B3926" s="197"/>
      <c r="C3926" s="204"/>
      <c r="D3926" s="197"/>
      <c r="E3926" s="197"/>
      <c r="F3926" s="197"/>
      <c r="G3926" s="199"/>
      <c r="H3926" s="199"/>
      <c r="I3926" s="197"/>
      <c r="J3926" s="200"/>
      <c r="K3926" s="197"/>
      <c r="L3926" s="197"/>
      <c r="M3926" s="197"/>
      <c r="N3926" s="201"/>
      <c r="O3926" s="201"/>
      <c r="P3926" s="198"/>
      <c r="Q3926" s="197"/>
      <c r="R3926" s="197"/>
      <c r="S3926" s="197"/>
      <c r="T3926" s="197"/>
      <c r="U3926" s="196"/>
      <c r="V3926" s="196"/>
      <c r="W3926" s="197"/>
      <c r="X3926" s="197"/>
      <c r="Y3926" s="197"/>
      <c r="Z3926" s="197"/>
      <c r="AA3926" s="197"/>
      <c r="AB3926" s="202"/>
      <c r="AC3926" s="197"/>
      <c r="AD3926" s="205"/>
      <c r="AE3926" s="197"/>
      <c r="AF3926" s="196"/>
      <c r="AG3926" s="196"/>
      <c r="AH3926" s="197"/>
      <c r="AI3926" s="197"/>
    </row>
    <row r="3927" spans="1:35">
      <c r="A3927" s="197"/>
      <c r="B3927" s="197"/>
      <c r="C3927" s="204"/>
      <c r="D3927" s="197"/>
      <c r="E3927" s="197"/>
      <c r="F3927" s="197"/>
      <c r="G3927" s="199"/>
      <c r="H3927" s="199"/>
      <c r="I3927" s="197"/>
      <c r="J3927" s="200"/>
      <c r="K3927" s="197"/>
      <c r="L3927" s="197"/>
      <c r="M3927" s="197"/>
      <c r="N3927" s="201"/>
      <c r="O3927" s="201"/>
      <c r="P3927" s="198"/>
      <c r="Q3927" s="197"/>
      <c r="R3927" s="196"/>
      <c r="S3927" s="197"/>
      <c r="T3927" s="197"/>
      <c r="U3927" s="196"/>
      <c r="V3927" s="196"/>
      <c r="W3927" s="197"/>
      <c r="X3927" s="197"/>
      <c r="Y3927" s="197"/>
      <c r="Z3927" s="196"/>
      <c r="AA3927" s="196"/>
      <c r="AB3927" s="202"/>
      <c r="AC3927" s="196"/>
      <c r="AD3927" s="196"/>
      <c r="AE3927" s="196"/>
      <c r="AF3927" s="196"/>
      <c r="AG3927" s="196"/>
      <c r="AH3927" s="196"/>
      <c r="AI3927" s="197"/>
    </row>
    <row r="3928" spans="1:35">
      <c r="A3928" s="197"/>
      <c r="B3928" s="197"/>
      <c r="C3928" s="204"/>
      <c r="D3928" s="197"/>
      <c r="E3928" s="197"/>
      <c r="F3928" s="197"/>
      <c r="G3928" s="199"/>
      <c r="H3928" s="199"/>
      <c r="I3928" s="197"/>
      <c r="J3928" s="200"/>
      <c r="K3928" s="197"/>
      <c r="L3928" s="197"/>
      <c r="M3928" s="197"/>
      <c r="N3928" s="201"/>
      <c r="O3928" s="201"/>
      <c r="P3928" s="198"/>
      <c r="Q3928" s="197"/>
      <c r="R3928" s="197"/>
      <c r="S3928" s="197"/>
      <c r="T3928" s="197"/>
      <c r="U3928" s="196"/>
      <c r="V3928" s="196"/>
      <c r="W3928" s="197"/>
      <c r="X3928" s="197"/>
      <c r="Y3928" s="197"/>
      <c r="Z3928" s="196"/>
      <c r="AA3928" s="196"/>
      <c r="AB3928" s="202"/>
      <c r="AC3928" s="196"/>
      <c r="AD3928" s="196"/>
      <c r="AE3928" s="196"/>
      <c r="AF3928" s="196"/>
      <c r="AG3928" s="196"/>
      <c r="AH3928" s="196"/>
      <c r="AI3928" s="197"/>
    </row>
    <row r="3929" spans="1:35">
      <c r="A3929" s="197"/>
      <c r="B3929" s="197"/>
      <c r="C3929" s="204"/>
      <c r="D3929" s="197"/>
      <c r="E3929" s="197"/>
      <c r="F3929" s="197"/>
      <c r="G3929" s="199"/>
      <c r="H3929" s="199"/>
      <c r="I3929" s="197"/>
      <c r="J3929" s="200"/>
      <c r="K3929" s="197"/>
      <c r="L3929" s="197"/>
      <c r="M3929" s="197"/>
      <c r="N3929" s="201"/>
      <c r="O3929" s="201"/>
      <c r="P3929" s="198"/>
      <c r="Q3929" s="197"/>
      <c r="R3929" s="197"/>
      <c r="S3929" s="197"/>
      <c r="T3929" s="197"/>
      <c r="U3929" s="196"/>
      <c r="V3929" s="196"/>
      <c r="W3929" s="197"/>
      <c r="X3929" s="197"/>
      <c r="Y3929" s="197"/>
      <c r="Z3929" s="197"/>
      <c r="AA3929" s="197"/>
      <c r="AB3929" s="202"/>
      <c r="AC3929" s="197"/>
      <c r="AD3929" s="205"/>
      <c r="AE3929" s="197"/>
      <c r="AF3929" s="196"/>
      <c r="AG3929" s="196"/>
      <c r="AH3929" s="197"/>
      <c r="AI3929" s="197"/>
    </row>
    <row r="3930" spans="1:35">
      <c r="A3930" s="197"/>
      <c r="B3930" s="197"/>
      <c r="C3930" s="204"/>
      <c r="D3930" s="197"/>
      <c r="E3930" s="197"/>
      <c r="F3930" s="197"/>
      <c r="G3930" s="199"/>
      <c r="H3930" s="199"/>
      <c r="I3930" s="197"/>
      <c r="J3930" s="200"/>
      <c r="K3930" s="197"/>
      <c r="L3930" s="197"/>
      <c r="M3930" s="197"/>
      <c r="N3930" s="201"/>
      <c r="O3930" s="201"/>
      <c r="P3930" s="198"/>
      <c r="Q3930" s="197"/>
      <c r="R3930" s="196"/>
      <c r="S3930" s="197"/>
      <c r="T3930" s="197"/>
      <c r="U3930" s="196"/>
      <c r="V3930" s="196"/>
      <c r="W3930" s="197"/>
      <c r="X3930" s="197"/>
      <c r="Y3930" s="197"/>
      <c r="Z3930" s="196"/>
      <c r="AA3930" s="196"/>
      <c r="AB3930" s="202"/>
      <c r="AC3930" s="196"/>
      <c r="AD3930" s="196"/>
      <c r="AE3930" s="196"/>
      <c r="AF3930" s="196"/>
      <c r="AG3930" s="196"/>
      <c r="AH3930" s="196"/>
      <c r="AI3930" s="197"/>
    </row>
    <row r="3931" spans="1:35">
      <c r="A3931" s="197"/>
      <c r="B3931" s="197"/>
      <c r="C3931" s="204"/>
      <c r="D3931" s="197"/>
      <c r="E3931" s="197"/>
      <c r="F3931" s="197"/>
      <c r="G3931" s="199"/>
      <c r="H3931" s="199"/>
      <c r="I3931" s="197"/>
      <c r="J3931" s="200"/>
      <c r="K3931" s="197"/>
      <c r="L3931" s="197"/>
      <c r="M3931" s="197"/>
      <c r="N3931" s="201"/>
      <c r="O3931" s="201"/>
      <c r="P3931" s="198"/>
      <c r="Q3931" s="197"/>
      <c r="R3931" s="197"/>
      <c r="S3931" s="197"/>
      <c r="T3931" s="197"/>
      <c r="U3931" s="196"/>
      <c r="V3931" s="196"/>
      <c r="W3931" s="197"/>
      <c r="X3931" s="197"/>
      <c r="Y3931" s="197"/>
      <c r="Z3931" s="196"/>
      <c r="AA3931" s="196"/>
      <c r="AB3931" s="202"/>
      <c r="AC3931" s="196"/>
      <c r="AD3931" s="196"/>
      <c r="AE3931" s="196"/>
      <c r="AF3931" s="196"/>
      <c r="AG3931" s="196"/>
      <c r="AH3931" s="196"/>
      <c r="AI3931" s="197"/>
    </row>
    <row r="3932" spans="1:35">
      <c r="A3932" s="197"/>
      <c r="B3932" s="197"/>
      <c r="C3932" s="204"/>
      <c r="D3932" s="197"/>
      <c r="E3932" s="197"/>
      <c r="F3932" s="197"/>
      <c r="G3932" s="199"/>
      <c r="H3932" s="199"/>
      <c r="I3932" s="197"/>
      <c r="J3932" s="200"/>
      <c r="K3932" s="197"/>
      <c r="L3932" s="197"/>
      <c r="M3932" s="197"/>
      <c r="N3932" s="201"/>
      <c r="O3932" s="201"/>
      <c r="P3932" s="198"/>
      <c r="Q3932" s="197"/>
      <c r="R3932" s="197"/>
      <c r="S3932" s="197"/>
      <c r="T3932" s="197"/>
      <c r="U3932" s="196"/>
      <c r="V3932" s="196"/>
      <c r="W3932" s="197"/>
      <c r="X3932" s="197"/>
      <c r="Y3932" s="197"/>
      <c r="Z3932" s="196"/>
      <c r="AA3932" s="196"/>
      <c r="AB3932" s="202"/>
      <c r="AC3932" s="196"/>
      <c r="AD3932" s="196"/>
      <c r="AE3932" s="196"/>
      <c r="AF3932" s="196"/>
      <c r="AG3932" s="196"/>
      <c r="AH3932" s="196"/>
      <c r="AI3932" s="197"/>
    </row>
    <row r="3933" spans="1:35">
      <c r="A3933" s="197"/>
      <c r="B3933" s="197"/>
      <c r="C3933" s="204"/>
      <c r="D3933" s="197"/>
      <c r="E3933" s="197"/>
      <c r="F3933" s="197"/>
      <c r="G3933" s="199"/>
      <c r="H3933" s="199"/>
      <c r="I3933" s="197"/>
      <c r="J3933" s="200"/>
      <c r="K3933" s="197"/>
      <c r="L3933" s="197"/>
      <c r="M3933" s="197"/>
      <c r="N3933" s="201"/>
      <c r="O3933" s="201"/>
      <c r="P3933" s="198"/>
      <c r="Q3933" s="197"/>
      <c r="R3933" s="197"/>
      <c r="S3933" s="197"/>
      <c r="T3933" s="197"/>
      <c r="U3933" s="196"/>
      <c r="V3933" s="196"/>
      <c r="W3933" s="197"/>
      <c r="X3933" s="197"/>
      <c r="Y3933" s="197"/>
      <c r="Z3933" s="196"/>
      <c r="AA3933" s="196"/>
      <c r="AB3933" s="202"/>
      <c r="AC3933" s="196"/>
      <c r="AD3933" s="196"/>
      <c r="AE3933" s="196"/>
      <c r="AF3933" s="196"/>
      <c r="AG3933" s="196"/>
      <c r="AH3933" s="196"/>
      <c r="AI3933" s="197"/>
    </row>
    <row r="3934" spans="1:35">
      <c r="A3934" s="197"/>
      <c r="B3934" s="197"/>
      <c r="C3934" s="204"/>
      <c r="D3934" s="197"/>
      <c r="E3934" s="197"/>
      <c r="F3934" s="197"/>
      <c r="G3934" s="199"/>
      <c r="H3934" s="199"/>
      <c r="I3934" s="197"/>
      <c r="J3934" s="200"/>
      <c r="K3934" s="197"/>
      <c r="L3934" s="197"/>
      <c r="M3934" s="197"/>
      <c r="N3934" s="201"/>
      <c r="O3934" s="201"/>
      <c r="P3934" s="198"/>
      <c r="Q3934" s="197"/>
      <c r="R3934" s="197"/>
      <c r="S3934" s="197"/>
      <c r="T3934" s="197"/>
      <c r="U3934" s="196"/>
      <c r="V3934" s="196"/>
      <c r="W3934" s="197"/>
      <c r="X3934" s="197"/>
      <c r="Y3934" s="197"/>
      <c r="Z3934" s="196"/>
      <c r="AA3934" s="196"/>
      <c r="AB3934" s="202"/>
      <c r="AC3934" s="196"/>
      <c r="AD3934" s="196"/>
      <c r="AE3934" s="196"/>
      <c r="AF3934" s="196"/>
      <c r="AG3934" s="196"/>
      <c r="AH3934" s="196"/>
      <c r="AI3934" s="197"/>
    </row>
    <row r="3935" spans="1:35">
      <c r="A3935" s="197"/>
      <c r="B3935" s="197"/>
      <c r="C3935" s="204"/>
      <c r="D3935" s="197"/>
      <c r="E3935" s="197"/>
      <c r="F3935" s="197"/>
      <c r="G3935" s="199"/>
      <c r="H3935" s="199"/>
      <c r="I3935" s="197"/>
      <c r="J3935" s="200"/>
      <c r="K3935" s="197"/>
      <c r="L3935" s="197"/>
      <c r="M3935" s="197"/>
      <c r="N3935" s="201"/>
      <c r="O3935" s="201"/>
      <c r="P3935" s="198"/>
      <c r="Q3935" s="197"/>
      <c r="R3935" s="196"/>
      <c r="S3935" s="197"/>
      <c r="T3935" s="197"/>
      <c r="U3935" s="196"/>
      <c r="V3935" s="196"/>
      <c r="W3935" s="197"/>
      <c r="X3935" s="197"/>
      <c r="Y3935" s="197"/>
      <c r="Z3935" s="197"/>
      <c r="AA3935" s="197"/>
      <c r="AB3935" s="202"/>
      <c r="AC3935" s="197"/>
      <c r="AD3935" s="205"/>
      <c r="AE3935" s="197"/>
      <c r="AF3935" s="196"/>
      <c r="AG3935" s="196"/>
      <c r="AH3935" s="197"/>
      <c r="AI3935" s="197"/>
    </row>
    <row r="3936" spans="1:35">
      <c r="A3936" s="197"/>
      <c r="B3936" s="197"/>
      <c r="C3936" s="204"/>
      <c r="D3936" s="197"/>
      <c r="E3936" s="197"/>
      <c r="F3936" s="197"/>
      <c r="G3936" s="199"/>
      <c r="H3936" s="199"/>
      <c r="I3936" s="197"/>
      <c r="J3936" s="200"/>
      <c r="K3936" s="197"/>
      <c r="L3936" s="197"/>
      <c r="M3936" s="197"/>
      <c r="N3936" s="201"/>
      <c r="O3936" s="201"/>
      <c r="P3936" s="198"/>
      <c r="Q3936" s="197"/>
      <c r="R3936" s="197"/>
      <c r="S3936" s="197"/>
      <c r="T3936" s="197"/>
      <c r="U3936" s="196"/>
      <c r="V3936" s="196"/>
      <c r="W3936" s="197"/>
      <c r="X3936" s="197"/>
      <c r="Y3936" s="197"/>
      <c r="Z3936" s="196"/>
      <c r="AA3936" s="196"/>
      <c r="AB3936" s="202"/>
      <c r="AC3936" s="196"/>
      <c r="AD3936" s="196"/>
      <c r="AE3936" s="196"/>
      <c r="AF3936" s="196"/>
      <c r="AG3936" s="196"/>
      <c r="AH3936" s="196"/>
      <c r="AI3936" s="197"/>
    </row>
    <row r="3937" spans="1:35">
      <c r="A3937" s="197"/>
      <c r="B3937" s="197"/>
      <c r="C3937" s="204"/>
      <c r="D3937" s="197"/>
      <c r="E3937" s="197"/>
      <c r="F3937" s="197"/>
      <c r="G3937" s="199"/>
      <c r="H3937" s="199"/>
      <c r="I3937" s="197"/>
      <c r="J3937" s="200"/>
      <c r="K3937" s="197"/>
      <c r="L3937" s="197"/>
      <c r="M3937" s="197"/>
      <c r="N3937" s="201"/>
      <c r="O3937" s="201"/>
      <c r="P3937" s="198"/>
      <c r="Q3937" s="197"/>
      <c r="R3937" s="196"/>
      <c r="S3937" s="197"/>
      <c r="T3937" s="197"/>
      <c r="U3937" s="196"/>
      <c r="V3937" s="196"/>
      <c r="W3937" s="197"/>
      <c r="X3937" s="197"/>
      <c r="Y3937" s="197"/>
      <c r="Z3937" s="196"/>
      <c r="AA3937" s="196"/>
      <c r="AB3937" s="202"/>
      <c r="AC3937" s="196"/>
      <c r="AD3937" s="196"/>
      <c r="AE3937" s="196"/>
      <c r="AF3937" s="196"/>
      <c r="AG3937" s="196"/>
      <c r="AH3937" s="196"/>
      <c r="AI3937" s="197"/>
    </row>
    <row r="3938" spans="1:35">
      <c r="A3938" s="197"/>
      <c r="B3938" s="197"/>
      <c r="C3938" s="204"/>
      <c r="D3938" s="197"/>
      <c r="E3938" s="197"/>
      <c r="F3938" s="197"/>
      <c r="G3938" s="199"/>
      <c r="H3938" s="199"/>
      <c r="I3938" s="197"/>
      <c r="J3938" s="200"/>
      <c r="K3938" s="197"/>
      <c r="L3938" s="197"/>
      <c r="M3938" s="197"/>
      <c r="N3938" s="201"/>
      <c r="O3938" s="201"/>
      <c r="P3938" s="198"/>
      <c r="Q3938" s="197"/>
      <c r="R3938" s="197"/>
      <c r="S3938" s="197"/>
      <c r="T3938" s="197"/>
      <c r="U3938" s="196"/>
      <c r="V3938" s="196"/>
      <c r="W3938" s="197"/>
      <c r="X3938" s="197"/>
      <c r="Y3938" s="197"/>
      <c r="Z3938" s="196"/>
      <c r="AA3938" s="196"/>
      <c r="AB3938" s="202"/>
      <c r="AC3938" s="196"/>
      <c r="AD3938" s="196"/>
      <c r="AE3938" s="196"/>
      <c r="AF3938" s="196"/>
      <c r="AG3938" s="196"/>
      <c r="AH3938" s="196"/>
      <c r="AI3938" s="197"/>
    </row>
    <row r="3939" spans="1:35">
      <c r="A3939" s="197"/>
      <c r="B3939" s="197"/>
      <c r="C3939" s="204"/>
      <c r="D3939" s="197"/>
      <c r="E3939" s="197"/>
      <c r="F3939" s="197"/>
      <c r="G3939" s="199"/>
      <c r="H3939" s="199"/>
      <c r="I3939" s="197"/>
      <c r="J3939" s="200"/>
      <c r="K3939" s="197"/>
      <c r="L3939" s="197"/>
      <c r="M3939" s="197"/>
      <c r="N3939" s="201"/>
      <c r="O3939" s="201"/>
      <c r="P3939" s="198"/>
      <c r="Q3939" s="197"/>
      <c r="R3939" s="197"/>
      <c r="S3939" s="197"/>
      <c r="T3939" s="197"/>
      <c r="U3939" s="196"/>
      <c r="V3939" s="196"/>
      <c r="W3939" s="197"/>
      <c r="X3939" s="197"/>
      <c r="Y3939" s="197"/>
      <c r="Z3939" s="197"/>
      <c r="AA3939" s="197"/>
      <c r="AB3939" s="202"/>
      <c r="AC3939" s="197"/>
      <c r="AD3939" s="205"/>
      <c r="AE3939" s="197"/>
      <c r="AF3939" s="196"/>
      <c r="AG3939" s="196"/>
      <c r="AH3939" s="197"/>
      <c r="AI3939" s="197"/>
    </row>
    <row r="3940" spans="1:35">
      <c r="A3940" s="197"/>
      <c r="B3940" s="197"/>
      <c r="C3940" s="204"/>
      <c r="D3940" s="197"/>
      <c r="E3940" s="197"/>
      <c r="F3940" s="197"/>
      <c r="G3940" s="199"/>
      <c r="H3940" s="199"/>
      <c r="I3940" s="197"/>
      <c r="J3940" s="200"/>
      <c r="K3940" s="197"/>
      <c r="L3940" s="197"/>
      <c r="M3940" s="197"/>
      <c r="N3940" s="201"/>
      <c r="O3940" s="201"/>
      <c r="P3940" s="198"/>
      <c r="Q3940" s="197"/>
      <c r="R3940" s="197"/>
      <c r="S3940" s="197"/>
      <c r="T3940" s="197"/>
      <c r="U3940" s="196"/>
      <c r="V3940" s="196"/>
      <c r="W3940" s="197"/>
      <c r="X3940" s="197"/>
      <c r="Y3940" s="197"/>
      <c r="Z3940" s="196"/>
      <c r="AA3940" s="196"/>
      <c r="AB3940" s="202"/>
      <c r="AC3940" s="196"/>
      <c r="AD3940" s="196"/>
      <c r="AE3940" s="196"/>
      <c r="AF3940" s="196"/>
      <c r="AG3940" s="196"/>
      <c r="AH3940" s="196"/>
      <c r="AI3940" s="197"/>
    </row>
    <row r="3941" spans="1:35">
      <c r="A3941" s="197"/>
      <c r="B3941" s="197"/>
      <c r="C3941" s="204"/>
      <c r="D3941" s="197"/>
      <c r="E3941" s="197"/>
      <c r="F3941" s="197"/>
      <c r="G3941" s="199"/>
      <c r="H3941" s="199"/>
      <c r="I3941" s="197"/>
      <c r="J3941" s="200"/>
      <c r="K3941" s="197"/>
      <c r="L3941" s="197"/>
      <c r="M3941" s="197"/>
      <c r="N3941" s="201"/>
      <c r="O3941" s="201"/>
      <c r="P3941" s="198"/>
      <c r="Q3941" s="197"/>
      <c r="R3941" s="196"/>
      <c r="S3941" s="197"/>
      <c r="T3941" s="197"/>
      <c r="U3941" s="196"/>
      <c r="V3941" s="196"/>
      <c r="W3941" s="197"/>
      <c r="X3941" s="197"/>
      <c r="Y3941" s="197"/>
      <c r="Z3941" s="196"/>
      <c r="AA3941" s="196"/>
      <c r="AB3941" s="202"/>
      <c r="AC3941" s="196"/>
      <c r="AD3941" s="196"/>
      <c r="AE3941" s="196"/>
      <c r="AF3941" s="196"/>
      <c r="AG3941" s="196"/>
      <c r="AH3941" s="196"/>
      <c r="AI3941" s="197"/>
    </row>
    <row r="3942" spans="1:35">
      <c r="A3942" s="197"/>
      <c r="B3942" s="197"/>
      <c r="C3942" s="204"/>
      <c r="D3942" s="197"/>
      <c r="E3942" s="197"/>
      <c r="F3942" s="197"/>
      <c r="G3942" s="199"/>
      <c r="H3942" s="199"/>
      <c r="I3942" s="197"/>
      <c r="J3942" s="200"/>
      <c r="K3942" s="197"/>
      <c r="L3942" s="197"/>
      <c r="M3942" s="197"/>
      <c r="N3942" s="201"/>
      <c r="O3942" s="201"/>
      <c r="P3942" s="198"/>
      <c r="Q3942" s="197"/>
      <c r="R3942" s="197"/>
      <c r="S3942" s="197"/>
      <c r="T3942" s="197"/>
      <c r="U3942" s="196"/>
      <c r="V3942" s="196"/>
      <c r="W3942" s="197"/>
      <c r="X3942" s="197"/>
      <c r="Y3942" s="197"/>
      <c r="Z3942" s="197"/>
      <c r="AA3942" s="197"/>
      <c r="AB3942" s="202"/>
      <c r="AC3942" s="197"/>
      <c r="AD3942" s="196"/>
      <c r="AE3942" s="197"/>
      <c r="AF3942" s="196"/>
      <c r="AG3942" s="196"/>
      <c r="AH3942" s="196"/>
      <c r="AI3942" s="197"/>
    </row>
    <row r="3943" spans="1:35">
      <c r="A3943" s="197"/>
      <c r="B3943" s="197"/>
      <c r="C3943" s="204"/>
      <c r="D3943" s="197"/>
      <c r="E3943" s="197"/>
      <c r="F3943" s="197"/>
      <c r="G3943" s="199"/>
      <c r="H3943" s="199"/>
      <c r="I3943" s="197"/>
      <c r="J3943" s="200"/>
      <c r="K3943" s="197"/>
      <c r="L3943" s="197"/>
      <c r="M3943" s="197"/>
      <c r="N3943" s="201"/>
      <c r="O3943" s="201"/>
      <c r="P3943" s="198"/>
      <c r="Q3943" s="197"/>
      <c r="R3943" s="197"/>
      <c r="S3943" s="197"/>
      <c r="T3943" s="197"/>
      <c r="U3943" s="196"/>
      <c r="V3943" s="196"/>
      <c r="W3943" s="197"/>
      <c r="X3943" s="197"/>
      <c r="Y3943" s="197"/>
      <c r="Z3943" s="196"/>
      <c r="AA3943" s="196"/>
      <c r="AB3943" s="202"/>
      <c r="AC3943" s="196"/>
      <c r="AD3943" s="196"/>
      <c r="AE3943" s="196"/>
      <c r="AF3943" s="196"/>
      <c r="AG3943" s="196"/>
      <c r="AH3943" s="196"/>
      <c r="AI3943" s="197"/>
    </row>
    <row r="3944" spans="1:35">
      <c r="A3944" s="197"/>
      <c r="B3944" s="197"/>
      <c r="C3944" s="204"/>
      <c r="D3944" s="197"/>
      <c r="E3944" s="197"/>
      <c r="F3944" s="197"/>
      <c r="G3944" s="199"/>
      <c r="H3944" s="199"/>
      <c r="I3944" s="197"/>
      <c r="J3944" s="200"/>
      <c r="K3944" s="197"/>
      <c r="L3944" s="197"/>
      <c r="M3944" s="197"/>
      <c r="N3944" s="201"/>
      <c r="O3944" s="201"/>
      <c r="P3944" s="198"/>
      <c r="Q3944" s="197"/>
      <c r="R3944" s="197"/>
      <c r="S3944" s="197"/>
      <c r="T3944" s="197"/>
      <c r="U3944" s="196"/>
      <c r="V3944" s="196"/>
      <c r="W3944" s="197"/>
      <c r="X3944" s="197"/>
      <c r="Y3944" s="197"/>
      <c r="Z3944" s="196"/>
      <c r="AA3944" s="196"/>
      <c r="AB3944" s="202"/>
      <c r="AC3944" s="196"/>
      <c r="AD3944" s="196"/>
      <c r="AE3944" s="196"/>
      <c r="AF3944" s="196"/>
      <c r="AG3944" s="196"/>
      <c r="AH3944" s="196"/>
      <c r="AI3944" s="197"/>
    </row>
    <row r="3945" spans="1:35">
      <c r="A3945" s="197"/>
      <c r="B3945" s="197"/>
      <c r="C3945" s="204"/>
      <c r="D3945" s="197"/>
      <c r="E3945" s="197"/>
      <c r="F3945" s="197"/>
      <c r="G3945" s="199"/>
      <c r="H3945" s="199"/>
      <c r="I3945" s="197"/>
      <c r="J3945" s="200"/>
      <c r="K3945" s="197"/>
      <c r="L3945" s="197"/>
      <c r="M3945" s="197"/>
      <c r="N3945" s="201"/>
      <c r="O3945" s="201"/>
      <c r="P3945" s="198"/>
      <c r="Q3945" s="197"/>
      <c r="R3945" s="196"/>
      <c r="S3945" s="197"/>
      <c r="T3945" s="197"/>
      <c r="U3945" s="196"/>
      <c r="V3945" s="196"/>
      <c r="W3945" s="197"/>
      <c r="X3945" s="197"/>
      <c r="Y3945" s="197"/>
      <c r="Z3945" s="196"/>
      <c r="AA3945" s="196"/>
      <c r="AB3945" s="202"/>
      <c r="AC3945" s="196"/>
      <c r="AD3945" s="196"/>
      <c r="AE3945" s="196"/>
      <c r="AF3945" s="196"/>
      <c r="AG3945" s="196"/>
      <c r="AH3945" s="196"/>
      <c r="AI3945" s="197"/>
    </row>
    <row r="3946" spans="1:35">
      <c r="A3946" s="197"/>
      <c r="B3946" s="197"/>
      <c r="C3946" s="204"/>
      <c r="D3946" s="197"/>
      <c r="E3946" s="197"/>
      <c r="F3946" s="197"/>
      <c r="G3946" s="199"/>
      <c r="H3946" s="199"/>
      <c r="I3946" s="197"/>
      <c r="J3946" s="200"/>
      <c r="K3946" s="197"/>
      <c r="L3946" s="197"/>
      <c r="M3946" s="197"/>
      <c r="N3946" s="201"/>
      <c r="O3946" s="201"/>
      <c r="P3946" s="197"/>
      <c r="Q3946" s="197"/>
      <c r="R3946" s="197"/>
      <c r="S3946" s="197"/>
      <c r="T3946" s="197"/>
      <c r="U3946" s="196"/>
      <c r="V3946" s="196"/>
      <c r="W3946" s="197"/>
      <c r="X3946" s="197"/>
      <c r="Y3946" s="197"/>
      <c r="Z3946" s="196"/>
      <c r="AA3946" s="196"/>
      <c r="AB3946" s="202"/>
      <c r="AC3946" s="196"/>
      <c r="AD3946" s="196"/>
      <c r="AE3946" s="196"/>
      <c r="AF3946" s="196"/>
      <c r="AG3946" s="196"/>
      <c r="AH3946" s="196"/>
      <c r="AI3946" s="197"/>
    </row>
    <row r="3947" spans="1:35">
      <c r="A3947" s="197"/>
      <c r="B3947" s="197"/>
      <c r="C3947" s="204"/>
      <c r="D3947" s="197"/>
      <c r="E3947" s="197"/>
      <c r="F3947" s="197"/>
      <c r="G3947" s="199"/>
      <c r="H3947" s="199"/>
      <c r="I3947" s="197"/>
      <c r="J3947" s="200"/>
      <c r="K3947" s="197"/>
      <c r="L3947" s="197"/>
      <c r="M3947" s="197"/>
      <c r="N3947" s="201"/>
      <c r="O3947" s="201"/>
      <c r="P3947" s="197"/>
      <c r="Q3947" s="197"/>
      <c r="R3947" s="196"/>
      <c r="S3947" s="197"/>
      <c r="T3947" s="197"/>
      <c r="U3947" s="196"/>
      <c r="V3947" s="196"/>
      <c r="W3947" s="197"/>
      <c r="X3947" s="197"/>
      <c r="Y3947" s="197"/>
      <c r="Z3947" s="196"/>
      <c r="AA3947" s="196"/>
      <c r="AB3947" s="202"/>
      <c r="AC3947" s="196"/>
      <c r="AD3947" s="196"/>
      <c r="AE3947" s="196"/>
      <c r="AF3947" s="196"/>
      <c r="AG3947" s="196"/>
      <c r="AH3947" s="196"/>
      <c r="AI3947" s="197"/>
    </row>
    <row r="3948" spans="1:35">
      <c r="A3948" s="197"/>
      <c r="B3948" s="197"/>
      <c r="C3948" s="204"/>
      <c r="D3948" s="197"/>
      <c r="E3948" s="203"/>
      <c r="F3948" s="197"/>
      <c r="G3948" s="199"/>
      <c r="H3948" s="199"/>
      <c r="I3948" s="197"/>
      <c r="J3948" s="200"/>
      <c r="K3948" s="197"/>
      <c r="L3948" s="197"/>
      <c r="M3948" s="197"/>
      <c r="N3948" s="201"/>
      <c r="O3948" s="201"/>
      <c r="P3948" s="197"/>
      <c r="Q3948" s="197"/>
      <c r="R3948" s="197"/>
      <c r="S3948" s="197"/>
      <c r="T3948" s="197"/>
      <c r="U3948" s="196"/>
      <c r="V3948" s="196"/>
      <c r="W3948" s="197"/>
      <c r="X3948" s="197"/>
      <c r="Y3948" s="197"/>
      <c r="Z3948" s="196"/>
      <c r="AA3948" s="196"/>
      <c r="AB3948" s="202"/>
      <c r="AC3948" s="196"/>
      <c r="AD3948" s="196"/>
      <c r="AE3948" s="196"/>
      <c r="AF3948" s="196"/>
      <c r="AG3948" s="196"/>
      <c r="AH3948" s="196"/>
      <c r="AI3948" s="197"/>
    </row>
    <row r="3949" spans="1:35">
      <c r="A3949" s="197"/>
      <c r="B3949" s="197"/>
      <c r="C3949" s="204"/>
      <c r="D3949" s="197"/>
      <c r="E3949" s="203"/>
      <c r="F3949" s="197"/>
      <c r="G3949" s="199"/>
      <c r="H3949" s="199"/>
      <c r="I3949" s="197"/>
      <c r="J3949" s="200"/>
      <c r="K3949" s="197"/>
      <c r="L3949" s="197"/>
      <c r="M3949" s="197"/>
      <c r="N3949" s="201"/>
      <c r="O3949" s="201"/>
      <c r="P3949" s="197"/>
      <c r="Q3949" s="197"/>
      <c r="R3949" s="197"/>
      <c r="S3949" s="197"/>
      <c r="T3949" s="197"/>
      <c r="U3949" s="196"/>
      <c r="V3949" s="196"/>
      <c r="W3949" s="197"/>
      <c r="X3949" s="197"/>
      <c r="Y3949" s="197"/>
      <c r="Z3949" s="197"/>
      <c r="AA3949" s="197"/>
      <c r="AB3949" s="202"/>
      <c r="AC3949" s="197"/>
      <c r="AD3949" s="205"/>
      <c r="AE3949" s="197"/>
      <c r="AF3949" s="196"/>
      <c r="AG3949" s="196"/>
      <c r="AH3949" s="197"/>
      <c r="AI3949" s="197"/>
    </row>
    <row r="3950" spans="1:35">
      <c r="A3950" s="197"/>
      <c r="B3950" s="197"/>
      <c r="C3950" s="204"/>
      <c r="D3950" s="197"/>
      <c r="E3950" s="203"/>
      <c r="F3950" s="197"/>
      <c r="G3950" s="199"/>
      <c r="H3950" s="199"/>
      <c r="I3950" s="197"/>
      <c r="J3950" s="200"/>
      <c r="K3950" s="197"/>
      <c r="L3950" s="197"/>
      <c r="M3950" s="197"/>
      <c r="N3950" s="201"/>
      <c r="O3950" s="201"/>
      <c r="P3950" s="197"/>
      <c r="Q3950" s="197"/>
      <c r="R3950" s="197"/>
      <c r="S3950" s="197"/>
      <c r="T3950" s="197"/>
      <c r="U3950" s="196"/>
      <c r="V3950" s="196"/>
      <c r="W3950" s="197"/>
      <c r="X3950" s="197"/>
      <c r="Y3950" s="197"/>
      <c r="Z3950" s="196"/>
      <c r="AA3950" s="196"/>
      <c r="AB3950" s="202"/>
      <c r="AC3950" s="196"/>
      <c r="AD3950" s="196"/>
      <c r="AE3950" s="196"/>
      <c r="AF3950" s="196"/>
      <c r="AG3950" s="196"/>
      <c r="AH3950" s="196"/>
      <c r="AI3950" s="197"/>
    </row>
    <row r="3951" spans="1:35">
      <c r="A3951" s="197"/>
      <c r="B3951" s="197"/>
      <c r="C3951" s="204"/>
      <c r="D3951" s="197"/>
      <c r="E3951" s="203"/>
      <c r="F3951" s="197"/>
      <c r="G3951" s="199"/>
      <c r="H3951" s="199"/>
      <c r="I3951" s="197"/>
      <c r="J3951" s="200"/>
      <c r="K3951" s="197"/>
      <c r="L3951" s="197"/>
      <c r="M3951" s="197"/>
      <c r="N3951" s="201"/>
      <c r="O3951" s="201"/>
      <c r="P3951" s="197"/>
      <c r="Q3951" s="197"/>
      <c r="R3951" s="197"/>
      <c r="S3951" s="197"/>
      <c r="T3951" s="197"/>
      <c r="U3951" s="196"/>
      <c r="V3951" s="196"/>
      <c r="W3951" s="197"/>
      <c r="X3951" s="197"/>
      <c r="Y3951" s="197"/>
      <c r="Z3951" s="196"/>
      <c r="AA3951" s="196"/>
      <c r="AB3951" s="202"/>
      <c r="AC3951" s="196"/>
      <c r="AD3951" s="196"/>
      <c r="AE3951" s="196"/>
      <c r="AF3951" s="196"/>
      <c r="AG3951" s="196"/>
      <c r="AH3951" s="196"/>
      <c r="AI3951" s="197"/>
    </row>
    <row r="3952" spans="1:35">
      <c r="A3952" s="197"/>
      <c r="B3952" s="197"/>
      <c r="C3952" s="204"/>
      <c r="D3952" s="197"/>
      <c r="E3952" s="203"/>
      <c r="F3952" s="197"/>
      <c r="G3952" s="199"/>
      <c r="H3952" s="199"/>
      <c r="I3952" s="197"/>
      <c r="J3952" s="200"/>
      <c r="K3952" s="197"/>
      <c r="L3952" s="197"/>
      <c r="M3952" s="197"/>
      <c r="N3952" s="201"/>
      <c r="O3952" s="201"/>
      <c r="P3952" s="197"/>
      <c r="Q3952" s="197"/>
      <c r="R3952" s="197"/>
      <c r="S3952" s="197"/>
      <c r="T3952" s="197"/>
      <c r="U3952" s="196"/>
      <c r="V3952" s="196"/>
      <c r="W3952" s="197"/>
      <c r="X3952" s="197"/>
      <c r="Y3952" s="197"/>
      <c r="Z3952" s="196"/>
      <c r="AA3952" s="196"/>
      <c r="AB3952" s="202"/>
      <c r="AC3952" s="196"/>
      <c r="AD3952" s="196"/>
      <c r="AE3952" s="196"/>
      <c r="AF3952" s="196"/>
      <c r="AG3952" s="196"/>
      <c r="AH3952" s="196"/>
      <c r="AI3952" s="197"/>
    </row>
    <row r="3953" spans="1:35">
      <c r="A3953" s="197"/>
      <c r="B3953" s="197"/>
      <c r="C3953" s="204"/>
      <c r="D3953" s="197"/>
      <c r="E3953" s="203"/>
      <c r="F3953" s="197"/>
      <c r="G3953" s="199"/>
      <c r="H3953" s="199"/>
      <c r="I3953" s="197"/>
      <c r="J3953" s="200"/>
      <c r="K3953" s="197"/>
      <c r="L3953" s="197"/>
      <c r="M3953" s="197"/>
      <c r="N3953" s="201"/>
      <c r="O3953" s="201"/>
      <c r="P3953" s="197"/>
      <c r="Q3953" s="197"/>
      <c r="R3953" s="196"/>
      <c r="S3953" s="197"/>
      <c r="T3953" s="197"/>
      <c r="U3953" s="196"/>
      <c r="V3953" s="196"/>
      <c r="W3953" s="197"/>
      <c r="X3953" s="197"/>
      <c r="Y3953" s="197"/>
      <c r="Z3953" s="196"/>
      <c r="AA3953" s="196"/>
      <c r="AB3953" s="202"/>
      <c r="AC3953" s="196"/>
      <c r="AD3953" s="196"/>
      <c r="AE3953" s="196"/>
      <c r="AF3953" s="196"/>
      <c r="AG3953" s="196"/>
      <c r="AH3953" s="196"/>
      <c r="AI3953" s="197"/>
    </row>
    <row r="3954" spans="1:35">
      <c r="A3954" s="197"/>
      <c r="B3954" s="197"/>
      <c r="C3954" s="204"/>
      <c r="D3954" s="197"/>
      <c r="E3954" s="203"/>
      <c r="F3954" s="197"/>
      <c r="G3954" s="199"/>
      <c r="H3954" s="199"/>
      <c r="I3954" s="197"/>
      <c r="J3954" s="200"/>
      <c r="K3954" s="197"/>
      <c r="L3954" s="197"/>
      <c r="M3954" s="197"/>
      <c r="N3954" s="201"/>
      <c r="O3954" s="201"/>
      <c r="P3954" s="197"/>
      <c r="Q3954" s="197"/>
      <c r="R3954" s="197"/>
      <c r="S3954" s="197"/>
      <c r="T3954" s="197"/>
      <c r="U3954" s="196"/>
      <c r="V3954" s="196"/>
      <c r="W3954" s="197"/>
      <c r="X3954" s="197"/>
      <c r="Y3954" s="197"/>
      <c r="Z3954" s="196"/>
      <c r="AA3954" s="196"/>
      <c r="AB3954" s="202"/>
      <c r="AC3954" s="196"/>
      <c r="AD3954" s="196"/>
      <c r="AE3954" s="196"/>
      <c r="AF3954" s="196"/>
      <c r="AG3954" s="196"/>
      <c r="AH3954" s="196"/>
      <c r="AI3954" s="197"/>
    </row>
    <row r="3955" spans="1:35">
      <c r="A3955" s="197"/>
      <c r="B3955" s="197"/>
      <c r="C3955" s="204"/>
      <c r="D3955" s="197"/>
      <c r="E3955" s="203"/>
      <c r="F3955" s="197"/>
      <c r="G3955" s="199"/>
      <c r="H3955" s="199"/>
      <c r="I3955" s="197"/>
      <c r="J3955" s="200"/>
      <c r="K3955" s="197"/>
      <c r="L3955" s="197"/>
      <c r="M3955" s="197"/>
      <c r="N3955" s="201"/>
      <c r="O3955" s="201"/>
      <c r="P3955" s="197"/>
      <c r="Q3955" s="197"/>
      <c r="R3955" s="196"/>
      <c r="S3955" s="197"/>
      <c r="T3955" s="197"/>
      <c r="U3955" s="196"/>
      <c r="V3955" s="196"/>
      <c r="W3955" s="197"/>
      <c r="X3955" s="197"/>
      <c r="Y3955" s="197"/>
      <c r="Z3955" s="196"/>
      <c r="AA3955" s="196"/>
      <c r="AB3955" s="202"/>
      <c r="AC3955" s="196"/>
      <c r="AD3955" s="196"/>
      <c r="AE3955" s="196"/>
      <c r="AF3955" s="196"/>
      <c r="AG3955" s="196"/>
      <c r="AH3955" s="196"/>
      <c r="AI3955" s="197"/>
    </row>
    <row r="3956" spans="1:35">
      <c r="A3956" s="197"/>
      <c r="B3956" s="197"/>
      <c r="C3956" s="204"/>
      <c r="D3956" s="197"/>
      <c r="E3956" s="203"/>
      <c r="F3956" s="197"/>
      <c r="G3956" s="199"/>
      <c r="H3956" s="199"/>
      <c r="I3956" s="197"/>
      <c r="J3956" s="200"/>
      <c r="K3956" s="197"/>
      <c r="L3956" s="197"/>
      <c r="M3956" s="197"/>
      <c r="N3956" s="201"/>
      <c r="O3956" s="201"/>
      <c r="P3956" s="197"/>
      <c r="Q3956" s="197"/>
      <c r="R3956" s="197"/>
      <c r="S3956" s="197"/>
      <c r="T3956" s="197"/>
      <c r="U3956" s="196"/>
      <c r="V3956" s="196"/>
      <c r="W3956" s="197"/>
      <c r="X3956" s="197"/>
      <c r="Y3956" s="197"/>
      <c r="Z3956" s="197"/>
      <c r="AA3956" s="197"/>
      <c r="AB3956" s="202"/>
      <c r="AC3956" s="197"/>
      <c r="AD3956" s="205"/>
      <c r="AE3956" s="197"/>
      <c r="AF3956" s="196"/>
      <c r="AG3956" s="196"/>
      <c r="AH3956" s="197"/>
      <c r="AI3956" s="197"/>
    </row>
    <row r="3957" spans="1:35">
      <c r="A3957" s="197"/>
      <c r="B3957" s="197"/>
      <c r="C3957" s="204"/>
      <c r="D3957" s="197"/>
      <c r="E3957" s="203"/>
      <c r="F3957" s="197"/>
      <c r="G3957" s="199"/>
      <c r="H3957" s="199"/>
      <c r="I3957" s="197"/>
      <c r="J3957" s="200"/>
      <c r="K3957" s="197"/>
      <c r="L3957" s="197"/>
      <c r="M3957" s="197"/>
      <c r="N3957" s="201"/>
      <c r="O3957" s="201"/>
      <c r="P3957" s="197"/>
      <c r="Q3957" s="197"/>
      <c r="R3957" s="197"/>
      <c r="S3957" s="197"/>
      <c r="T3957" s="197"/>
      <c r="U3957" s="196"/>
      <c r="V3957" s="196"/>
      <c r="W3957" s="197"/>
      <c r="X3957" s="197"/>
      <c r="Y3957" s="197"/>
      <c r="Z3957" s="196"/>
      <c r="AA3957" s="196"/>
      <c r="AB3957" s="202"/>
      <c r="AC3957" s="196"/>
      <c r="AD3957" s="196"/>
      <c r="AE3957" s="196"/>
      <c r="AF3957" s="196"/>
      <c r="AG3957" s="196"/>
      <c r="AH3957" s="196"/>
      <c r="AI3957" s="197"/>
    </row>
    <row r="3958" spans="1:35">
      <c r="A3958" s="197"/>
      <c r="B3958" s="197"/>
      <c r="C3958" s="204"/>
      <c r="D3958" s="197"/>
      <c r="E3958" s="203"/>
      <c r="F3958" s="197"/>
      <c r="G3958" s="199"/>
      <c r="H3958" s="199"/>
      <c r="I3958" s="197"/>
      <c r="J3958" s="200"/>
      <c r="K3958" s="197"/>
      <c r="L3958" s="197"/>
      <c r="M3958" s="197"/>
      <c r="N3958" s="201"/>
      <c r="O3958" s="201"/>
      <c r="P3958" s="197"/>
      <c r="Q3958" s="197"/>
      <c r="R3958" s="196"/>
      <c r="S3958" s="197"/>
      <c r="T3958" s="197"/>
      <c r="U3958" s="196"/>
      <c r="V3958" s="196"/>
      <c r="W3958" s="197"/>
      <c r="X3958" s="197"/>
      <c r="Y3958" s="197"/>
      <c r="Z3958" s="196"/>
      <c r="AA3958" s="196"/>
      <c r="AB3958" s="202"/>
      <c r="AC3958" s="196"/>
      <c r="AD3958" s="196"/>
      <c r="AE3958" s="196"/>
      <c r="AF3958" s="196"/>
      <c r="AG3958" s="196"/>
      <c r="AH3958" s="196"/>
      <c r="AI3958" s="197"/>
    </row>
    <row r="3959" spans="1:35">
      <c r="A3959" s="197"/>
      <c r="B3959" s="197"/>
      <c r="C3959" s="204"/>
      <c r="D3959" s="197"/>
      <c r="E3959" s="203"/>
      <c r="F3959" s="197"/>
      <c r="G3959" s="199"/>
      <c r="H3959" s="199"/>
      <c r="I3959" s="197"/>
      <c r="J3959" s="200"/>
      <c r="K3959" s="197"/>
      <c r="L3959" s="197"/>
      <c r="M3959" s="197"/>
      <c r="N3959" s="201"/>
      <c r="O3959" s="201"/>
      <c r="P3959" s="197"/>
      <c r="Q3959" s="197"/>
      <c r="R3959" s="197"/>
      <c r="S3959" s="197"/>
      <c r="T3959" s="197"/>
      <c r="U3959" s="196"/>
      <c r="V3959" s="196"/>
      <c r="W3959" s="197"/>
      <c r="X3959" s="197"/>
      <c r="Y3959" s="197"/>
      <c r="Z3959" s="196"/>
      <c r="AA3959" s="196"/>
      <c r="AB3959" s="202"/>
      <c r="AC3959" s="196"/>
      <c r="AD3959" s="196"/>
      <c r="AE3959" s="196"/>
      <c r="AF3959" s="196"/>
      <c r="AG3959" s="196"/>
      <c r="AH3959" s="196"/>
      <c r="AI3959" s="197"/>
    </row>
    <row r="3960" spans="1:35">
      <c r="A3960" s="197"/>
      <c r="B3960" s="197"/>
      <c r="C3960" s="204"/>
      <c r="D3960" s="197"/>
      <c r="E3960" s="203"/>
      <c r="F3960" s="197"/>
      <c r="G3960" s="199"/>
      <c r="H3960" s="199"/>
      <c r="I3960" s="197"/>
      <c r="J3960" s="200"/>
      <c r="K3960" s="197"/>
      <c r="L3960" s="197"/>
      <c r="M3960" s="197"/>
      <c r="N3960" s="201"/>
      <c r="O3960" s="201"/>
      <c r="P3960" s="197"/>
      <c r="Q3960" s="197"/>
      <c r="R3960" s="197"/>
      <c r="S3960" s="197"/>
      <c r="T3960" s="197"/>
      <c r="U3960" s="196"/>
      <c r="V3960" s="196"/>
      <c r="W3960" s="197"/>
      <c r="X3960" s="197"/>
      <c r="Y3960" s="197"/>
      <c r="Z3960" s="196"/>
      <c r="AA3960" s="196"/>
      <c r="AB3960" s="202"/>
      <c r="AC3960" s="196"/>
      <c r="AD3960" s="196"/>
      <c r="AE3960" s="196"/>
      <c r="AF3960" s="196"/>
      <c r="AG3960" s="196"/>
      <c r="AH3960" s="196"/>
      <c r="AI3960" s="197"/>
    </row>
    <row r="3961" spans="1:35">
      <c r="A3961" s="197"/>
      <c r="B3961" s="197"/>
      <c r="C3961" s="204"/>
      <c r="D3961" s="197"/>
      <c r="E3961" s="203"/>
      <c r="F3961" s="197"/>
      <c r="G3961" s="199"/>
      <c r="H3961" s="199"/>
      <c r="I3961" s="197"/>
      <c r="J3961" s="200"/>
      <c r="K3961" s="197"/>
      <c r="L3961" s="197"/>
      <c r="M3961" s="197"/>
      <c r="N3961" s="201"/>
      <c r="O3961" s="201"/>
      <c r="P3961" s="197"/>
      <c r="Q3961" s="197"/>
      <c r="R3961" s="196"/>
      <c r="S3961" s="197"/>
      <c r="T3961" s="197"/>
      <c r="U3961" s="196"/>
      <c r="V3961" s="196"/>
      <c r="W3961" s="197"/>
      <c r="X3961" s="197"/>
      <c r="Y3961" s="197"/>
      <c r="Z3961" s="196"/>
      <c r="AA3961" s="196"/>
      <c r="AB3961" s="202"/>
      <c r="AC3961" s="196"/>
      <c r="AD3961" s="196"/>
      <c r="AE3961" s="196"/>
      <c r="AF3961" s="196"/>
      <c r="AG3961" s="196"/>
      <c r="AH3961" s="196"/>
      <c r="AI3961" s="197"/>
    </row>
    <row r="3962" spans="1:35">
      <c r="A3962" s="197"/>
      <c r="B3962" s="197"/>
      <c r="C3962" s="204"/>
      <c r="D3962" s="197"/>
      <c r="E3962" s="203"/>
      <c r="F3962" s="197"/>
      <c r="G3962" s="199"/>
      <c r="H3962" s="199"/>
      <c r="I3962" s="197"/>
      <c r="J3962" s="200"/>
      <c r="K3962" s="197"/>
      <c r="L3962" s="197"/>
      <c r="M3962" s="197"/>
      <c r="N3962" s="201"/>
      <c r="O3962" s="201"/>
      <c r="P3962" s="197"/>
      <c r="Q3962" s="197"/>
      <c r="R3962" s="197"/>
      <c r="S3962" s="197"/>
      <c r="T3962" s="197"/>
      <c r="U3962" s="196"/>
      <c r="V3962" s="196"/>
      <c r="W3962" s="197"/>
      <c r="X3962" s="197"/>
      <c r="Y3962" s="197"/>
      <c r="Z3962" s="197"/>
      <c r="AA3962" s="197"/>
      <c r="AB3962" s="202"/>
      <c r="AC3962" s="197"/>
      <c r="AD3962" s="205"/>
      <c r="AE3962" s="197"/>
      <c r="AF3962" s="196"/>
      <c r="AG3962" s="196"/>
      <c r="AH3962" s="197"/>
      <c r="AI3962" s="197"/>
    </row>
    <row r="3963" spans="1:35">
      <c r="A3963" s="197"/>
      <c r="B3963" s="197"/>
      <c r="C3963" s="204"/>
      <c r="D3963" s="197"/>
      <c r="E3963" s="203"/>
      <c r="F3963" s="197"/>
      <c r="G3963" s="199"/>
      <c r="H3963" s="199"/>
      <c r="I3963" s="197"/>
      <c r="J3963" s="200"/>
      <c r="K3963" s="197"/>
      <c r="L3963" s="197"/>
      <c r="M3963" s="197"/>
      <c r="N3963" s="201"/>
      <c r="O3963" s="201"/>
      <c r="P3963" s="197"/>
      <c r="Q3963" s="197"/>
      <c r="R3963" s="197"/>
      <c r="S3963" s="197"/>
      <c r="T3963" s="197"/>
      <c r="U3963" s="196"/>
      <c r="V3963" s="196"/>
      <c r="W3963" s="197"/>
      <c r="X3963" s="197"/>
      <c r="Y3963" s="197"/>
      <c r="Z3963" s="196"/>
      <c r="AA3963" s="196"/>
      <c r="AB3963" s="202"/>
      <c r="AC3963" s="196"/>
      <c r="AD3963" s="196"/>
      <c r="AE3963" s="196"/>
      <c r="AF3963" s="196"/>
      <c r="AG3963" s="196"/>
      <c r="AH3963" s="196"/>
      <c r="AI3963" s="197"/>
    </row>
    <row r="3964" spans="1:35">
      <c r="A3964" s="197"/>
      <c r="B3964" s="197"/>
      <c r="C3964" s="204"/>
      <c r="D3964" s="197"/>
      <c r="E3964" s="203"/>
      <c r="F3964" s="197"/>
      <c r="G3964" s="199"/>
      <c r="H3964" s="199"/>
      <c r="I3964" s="197"/>
      <c r="J3964" s="200"/>
      <c r="K3964" s="197"/>
      <c r="L3964" s="197"/>
      <c r="M3964" s="197"/>
      <c r="N3964" s="201"/>
      <c r="O3964" s="201"/>
      <c r="P3964" s="197"/>
      <c r="Q3964" s="197"/>
      <c r="R3964" s="196"/>
      <c r="S3964" s="197"/>
      <c r="T3964" s="197"/>
      <c r="U3964" s="196"/>
      <c r="V3964" s="196"/>
      <c r="W3964" s="197"/>
      <c r="X3964" s="197"/>
      <c r="Y3964" s="197"/>
      <c r="Z3964" s="196"/>
      <c r="AA3964" s="196"/>
      <c r="AB3964" s="202"/>
      <c r="AC3964" s="196"/>
      <c r="AD3964" s="196"/>
      <c r="AE3964" s="196"/>
      <c r="AF3964" s="196"/>
      <c r="AG3964" s="196"/>
      <c r="AH3964" s="196"/>
      <c r="AI3964" s="197"/>
    </row>
    <row r="3965" spans="1:35">
      <c r="A3965" s="197"/>
      <c r="B3965" s="197"/>
      <c r="C3965" s="204"/>
      <c r="D3965" s="197"/>
      <c r="E3965" s="203"/>
      <c r="F3965" s="197"/>
      <c r="G3965" s="199"/>
      <c r="H3965" s="199"/>
      <c r="I3965" s="197"/>
      <c r="J3965" s="200"/>
      <c r="K3965" s="197"/>
      <c r="L3965" s="197"/>
      <c r="M3965" s="197"/>
      <c r="N3965" s="201"/>
      <c r="O3965" s="201"/>
      <c r="P3965" s="197"/>
      <c r="Q3965" s="197"/>
      <c r="R3965" s="197"/>
      <c r="S3965" s="197"/>
      <c r="T3965" s="197"/>
      <c r="U3965" s="196"/>
      <c r="V3965" s="196"/>
      <c r="W3965" s="197"/>
      <c r="X3965" s="197"/>
      <c r="Y3965" s="197"/>
      <c r="Z3965" s="196"/>
      <c r="AA3965" s="196"/>
      <c r="AB3965" s="202"/>
      <c r="AC3965" s="196"/>
      <c r="AD3965" s="196"/>
      <c r="AE3965" s="196"/>
      <c r="AF3965" s="196"/>
      <c r="AG3965" s="196"/>
      <c r="AH3965" s="196"/>
      <c r="AI3965" s="197"/>
    </row>
    <row r="3966" spans="1:35">
      <c r="A3966" s="197"/>
      <c r="B3966" s="197"/>
      <c r="C3966" s="204"/>
      <c r="D3966" s="197"/>
      <c r="E3966" s="203"/>
      <c r="F3966" s="197"/>
      <c r="G3966" s="199"/>
      <c r="H3966" s="199"/>
      <c r="I3966" s="197"/>
      <c r="J3966" s="200"/>
      <c r="K3966" s="197"/>
      <c r="L3966" s="197"/>
      <c r="M3966" s="197"/>
      <c r="N3966" s="201"/>
      <c r="O3966" s="201"/>
      <c r="P3966" s="197"/>
      <c r="Q3966" s="197"/>
      <c r="R3966" s="197"/>
      <c r="S3966" s="197"/>
      <c r="T3966" s="197"/>
      <c r="U3966" s="196"/>
      <c r="V3966" s="196"/>
      <c r="W3966" s="197"/>
      <c r="X3966" s="197"/>
      <c r="Y3966" s="197"/>
      <c r="Z3966" s="197"/>
      <c r="AA3966" s="197"/>
      <c r="AB3966" s="202"/>
      <c r="AC3966" s="197"/>
      <c r="AD3966" s="205"/>
      <c r="AE3966" s="197"/>
      <c r="AF3966" s="196"/>
      <c r="AG3966" s="196"/>
      <c r="AH3966" s="197"/>
      <c r="AI3966" s="197"/>
    </row>
    <row r="3967" spans="1:35">
      <c r="A3967" s="197"/>
      <c r="B3967" s="197"/>
      <c r="C3967" s="204"/>
      <c r="D3967" s="197"/>
      <c r="E3967" s="203"/>
      <c r="F3967" s="197"/>
      <c r="G3967" s="199"/>
      <c r="H3967" s="199"/>
      <c r="I3967" s="197"/>
      <c r="J3967" s="200"/>
      <c r="K3967" s="197"/>
      <c r="L3967" s="197"/>
      <c r="M3967" s="197"/>
      <c r="N3967" s="201"/>
      <c r="O3967" s="201"/>
      <c r="P3967" s="197"/>
      <c r="Q3967" s="197"/>
      <c r="R3967" s="197"/>
      <c r="S3967" s="197"/>
      <c r="T3967" s="197"/>
      <c r="U3967" s="196"/>
      <c r="V3967" s="196"/>
      <c r="W3967" s="197"/>
      <c r="X3967" s="197"/>
      <c r="Y3967" s="197"/>
      <c r="Z3967" s="196"/>
      <c r="AA3967" s="196"/>
      <c r="AB3967" s="202"/>
      <c r="AC3967" s="196"/>
      <c r="AD3967" s="196"/>
      <c r="AE3967" s="196"/>
      <c r="AF3967" s="196"/>
      <c r="AG3967" s="196"/>
      <c r="AH3967" s="196"/>
      <c r="AI3967" s="197"/>
    </row>
    <row r="3968" spans="1:35">
      <c r="A3968" s="197"/>
      <c r="B3968" s="197"/>
      <c r="C3968" s="204"/>
      <c r="D3968" s="197"/>
      <c r="E3968" s="197"/>
      <c r="F3968" s="197"/>
      <c r="G3968" s="199"/>
      <c r="H3968" s="199"/>
      <c r="I3968" s="197"/>
      <c r="J3968" s="200"/>
      <c r="K3968" s="197"/>
      <c r="L3968" s="197"/>
      <c r="M3968" s="197"/>
      <c r="N3968" s="201"/>
      <c r="O3968" s="201"/>
      <c r="P3968" s="197"/>
      <c r="Q3968" s="197"/>
      <c r="R3968" s="196"/>
      <c r="S3968" s="197"/>
      <c r="T3968" s="197"/>
      <c r="U3968" s="196"/>
      <c r="V3968" s="196"/>
      <c r="W3968" s="197"/>
      <c r="X3968" s="197"/>
      <c r="Y3968" s="197"/>
      <c r="Z3968" s="196"/>
      <c r="AA3968" s="196"/>
      <c r="AB3968" s="202"/>
      <c r="AC3968" s="196"/>
      <c r="AD3968" s="196"/>
      <c r="AE3968" s="196"/>
      <c r="AF3968" s="196"/>
      <c r="AG3968" s="196"/>
      <c r="AH3968" s="196"/>
      <c r="AI3968" s="197"/>
    </row>
    <row r="3969" spans="1:35">
      <c r="A3969" s="197"/>
      <c r="B3969" s="197"/>
      <c r="C3969" s="204"/>
      <c r="D3969" s="197"/>
      <c r="E3969" s="197"/>
      <c r="F3969" s="197"/>
      <c r="G3969" s="199"/>
      <c r="H3969" s="199"/>
      <c r="I3969" s="197"/>
      <c r="J3969" s="200"/>
      <c r="K3969" s="197"/>
      <c r="L3969" s="197"/>
      <c r="M3969" s="197"/>
      <c r="N3969" s="201"/>
      <c r="O3969" s="201"/>
      <c r="P3969" s="197"/>
      <c r="Q3969" s="197"/>
      <c r="R3969" s="197"/>
      <c r="S3969" s="197"/>
      <c r="T3969" s="197"/>
      <c r="U3969" s="196"/>
      <c r="V3969" s="196"/>
      <c r="W3969" s="197"/>
      <c r="X3969" s="197"/>
      <c r="Y3969" s="197"/>
      <c r="Z3969" s="196"/>
      <c r="AA3969" s="196"/>
      <c r="AB3969" s="202"/>
      <c r="AC3969" s="196"/>
      <c r="AD3969" s="196"/>
      <c r="AE3969" s="196"/>
      <c r="AF3969" s="196"/>
      <c r="AG3969" s="196"/>
      <c r="AH3969" s="196"/>
      <c r="AI3969" s="197"/>
    </row>
    <row r="3970" spans="1:35">
      <c r="A3970" s="197"/>
      <c r="B3970" s="197"/>
      <c r="C3970" s="204"/>
      <c r="D3970" s="197"/>
      <c r="E3970" s="197"/>
      <c r="F3970" s="197"/>
      <c r="G3970" s="199"/>
      <c r="H3970" s="199"/>
      <c r="I3970" s="197"/>
      <c r="J3970" s="200"/>
      <c r="K3970" s="197"/>
      <c r="L3970" s="197"/>
      <c r="M3970" s="197"/>
      <c r="N3970" s="201"/>
      <c r="O3970" s="201"/>
      <c r="P3970" s="197"/>
      <c r="Q3970" s="197"/>
      <c r="R3970" s="197"/>
      <c r="S3970" s="197"/>
      <c r="T3970" s="197"/>
      <c r="U3970" s="196"/>
      <c r="V3970" s="196"/>
      <c r="W3970" s="197"/>
      <c r="X3970" s="197"/>
      <c r="Y3970" s="197"/>
      <c r="Z3970" s="197"/>
      <c r="AA3970" s="197"/>
      <c r="AB3970" s="202"/>
      <c r="AC3970" s="197"/>
      <c r="AD3970" s="205"/>
      <c r="AE3970" s="197"/>
      <c r="AF3970" s="196"/>
      <c r="AG3970" s="196"/>
      <c r="AH3970" s="197"/>
      <c r="AI3970" s="197"/>
    </row>
    <row r="3971" spans="1:35">
      <c r="A3971" s="197"/>
      <c r="B3971" s="197"/>
      <c r="C3971" s="204"/>
      <c r="D3971" s="197"/>
      <c r="E3971" s="197"/>
      <c r="F3971" s="197"/>
      <c r="G3971" s="199"/>
      <c r="H3971" s="199"/>
      <c r="I3971" s="197"/>
      <c r="J3971" s="200"/>
      <c r="K3971" s="197"/>
      <c r="L3971" s="197"/>
      <c r="M3971" s="197"/>
      <c r="N3971" s="201"/>
      <c r="O3971" s="201"/>
      <c r="P3971" s="197"/>
      <c r="Q3971" s="197"/>
      <c r="R3971" s="197"/>
      <c r="S3971" s="197"/>
      <c r="T3971" s="197"/>
      <c r="U3971" s="196"/>
      <c r="V3971" s="196"/>
      <c r="W3971" s="197"/>
      <c r="X3971" s="197"/>
      <c r="Y3971" s="197"/>
      <c r="Z3971" s="196"/>
      <c r="AA3971" s="196"/>
      <c r="AB3971" s="202"/>
      <c r="AC3971" s="196"/>
      <c r="AD3971" s="196"/>
      <c r="AE3971" s="196"/>
      <c r="AF3971" s="196"/>
      <c r="AG3971" s="196"/>
      <c r="AH3971" s="196"/>
      <c r="AI3971" s="197"/>
    </row>
    <row r="3972" spans="1:35">
      <c r="A3972" s="197"/>
      <c r="B3972" s="197"/>
      <c r="C3972" s="204"/>
      <c r="D3972" s="197"/>
      <c r="E3972" s="197"/>
      <c r="F3972" s="197"/>
      <c r="G3972" s="199"/>
      <c r="H3972" s="199"/>
      <c r="I3972" s="197"/>
      <c r="J3972" s="200"/>
      <c r="K3972" s="197"/>
      <c r="L3972" s="197"/>
      <c r="M3972" s="197"/>
      <c r="N3972" s="201"/>
      <c r="O3972" s="201"/>
      <c r="P3972" s="197"/>
      <c r="Q3972" s="197"/>
      <c r="R3972" s="197"/>
      <c r="S3972" s="197"/>
      <c r="T3972" s="197"/>
      <c r="U3972" s="196"/>
      <c r="V3972" s="196"/>
      <c r="W3972" s="197"/>
      <c r="X3972" s="197"/>
      <c r="Y3972" s="197"/>
      <c r="Z3972" s="196"/>
      <c r="AA3972" s="196"/>
      <c r="AB3972" s="202"/>
      <c r="AC3972" s="196"/>
      <c r="AD3972" s="196"/>
      <c r="AE3972" s="196"/>
      <c r="AF3972" s="196"/>
      <c r="AG3972" s="196"/>
      <c r="AH3972" s="196"/>
      <c r="AI3972" s="197"/>
    </row>
    <row r="3973" spans="1:35">
      <c r="A3973" s="197"/>
      <c r="B3973" s="197"/>
      <c r="C3973" s="204"/>
      <c r="D3973" s="197"/>
      <c r="E3973" s="197"/>
      <c r="F3973" s="197"/>
      <c r="G3973" s="199"/>
      <c r="H3973" s="199"/>
      <c r="I3973" s="197"/>
      <c r="J3973" s="200"/>
      <c r="K3973" s="197"/>
      <c r="L3973" s="197"/>
      <c r="M3973" s="197"/>
      <c r="N3973" s="201"/>
      <c r="O3973" s="201"/>
      <c r="P3973" s="197"/>
      <c r="Q3973" s="197"/>
      <c r="R3973" s="197"/>
      <c r="S3973" s="197"/>
      <c r="T3973" s="197"/>
      <c r="U3973" s="196"/>
      <c r="V3973" s="196"/>
      <c r="W3973" s="197"/>
      <c r="X3973" s="197"/>
      <c r="Y3973" s="197"/>
      <c r="Z3973" s="196"/>
      <c r="AA3973" s="196"/>
      <c r="AB3973" s="202"/>
      <c r="AC3973" s="196"/>
      <c r="AD3973" s="196"/>
      <c r="AE3973" s="196"/>
      <c r="AF3973" s="196"/>
      <c r="AG3973" s="196"/>
      <c r="AH3973" s="196"/>
      <c r="AI3973" s="197"/>
    </row>
    <row r="3974" spans="1:35">
      <c r="A3974" s="197"/>
      <c r="B3974" s="197"/>
      <c r="C3974" s="204"/>
      <c r="D3974" s="197"/>
      <c r="E3974" s="197"/>
      <c r="F3974" s="197"/>
      <c r="G3974" s="199"/>
      <c r="H3974" s="199"/>
      <c r="I3974" s="197"/>
      <c r="J3974" s="200"/>
      <c r="K3974" s="197"/>
      <c r="L3974" s="197"/>
      <c r="M3974" s="197"/>
      <c r="N3974" s="201"/>
      <c r="O3974" s="201"/>
      <c r="P3974" s="197"/>
      <c r="Q3974" s="197"/>
      <c r="R3974" s="196"/>
      <c r="S3974" s="197"/>
      <c r="T3974" s="197"/>
      <c r="U3974" s="196"/>
      <c r="V3974" s="196"/>
      <c r="W3974" s="197"/>
      <c r="X3974" s="197"/>
      <c r="Y3974" s="197"/>
      <c r="Z3974" s="196"/>
      <c r="AA3974" s="196"/>
      <c r="AB3974" s="202"/>
      <c r="AC3974" s="196"/>
      <c r="AD3974" s="196"/>
      <c r="AE3974" s="196"/>
      <c r="AF3974" s="196"/>
      <c r="AG3974" s="196"/>
      <c r="AH3974" s="196"/>
      <c r="AI3974" s="197"/>
    </row>
    <row r="3975" spans="1:35">
      <c r="A3975" s="197"/>
      <c r="B3975" s="197"/>
      <c r="C3975" s="204"/>
      <c r="D3975" s="197"/>
      <c r="E3975" s="197"/>
      <c r="F3975" s="197"/>
      <c r="G3975" s="199"/>
      <c r="H3975" s="199"/>
      <c r="I3975" s="197"/>
      <c r="J3975" s="200"/>
      <c r="K3975" s="197"/>
      <c r="L3975" s="197"/>
      <c r="M3975" s="197"/>
      <c r="N3975" s="201"/>
      <c r="O3975" s="201"/>
      <c r="P3975" s="197"/>
      <c r="Q3975" s="197"/>
      <c r="R3975" s="197"/>
      <c r="S3975" s="197"/>
      <c r="T3975" s="197"/>
      <c r="U3975" s="196"/>
      <c r="V3975" s="196"/>
      <c r="W3975" s="197"/>
      <c r="X3975" s="197"/>
      <c r="Y3975" s="197"/>
      <c r="Z3975" s="196"/>
      <c r="AA3975" s="196"/>
      <c r="AB3975" s="202"/>
      <c r="AC3975" s="196"/>
      <c r="AD3975" s="196"/>
      <c r="AE3975" s="196"/>
      <c r="AF3975" s="196"/>
      <c r="AG3975" s="196"/>
      <c r="AH3975" s="196"/>
      <c r="AI3975" s="197"/>
    </row>
    <row r="3976" spans="1:35">
      <c r="A3976" s="197"/>
      <c r="B3976" s="197"/>
      <c r="C3976" s="204"/>
      <c r="D3976" s="197"/>
      <c r="E3976" s="197"/>
      <c r="F3976" s="197"/>
      <c r="G3976" s="199"/>
      <c r="H3976" s="199"/>
      <c r="I3976" s="197"/>
      <c r="J3976" s="200"/>
      <c r="K3976" s="197"/>
      <c r="L3976" s="197"/>
      <c r="M3976" s="197"/>
      <c r="N3976" s="201"/>
      <c r="O3976" s="201"/>
      <c r="P3976" s="197"/>
      <c r="Q3976" s="197"/>
      <c r="R3976" s="196"/>
      <c r="S3976" s="197"/>
      <c r="T3976" s="197"/>
      <c r="U3976" s="196"/>
      <c r="V3976" s="196"/>
      <c r="W3976" s="197"/>
      <c r="X3976" s="197"/>
      <c r="Y3976" s="197"/>
      <c r="Z3976" s="196"/>
      <c r="AA3976" s="196"/>
      <c r="AB3976" s="202"/>
      <c r="AC3976" s="196"/>
      <c r="AD3976" s="196"/>
      <c r="AE3976" s="196"/>
      <c r="AF3976" s="196"/>
      <c r="AG3976" s="196"/>
      <c r="AH3976" s="196"/>
      <c r="AI3976" s="197"/>
    </row>
    <row r="3977" spans="1:35">
      <c r="A3977" s="197"/>
      <c r="B3977" s="197"/>
      <c r="C3977" s="204"/>
      <c r="D3977" s="197"/>
      <c r="E3977" s="197"/>
      <c r="F3977" s="197"/>
      <c r="G3977" s="199"/>
      <c r="H3977" s="199"/>
      <c r="I3977" s="197"/>
      <c r="J3977" s="200"/>
      <c r="K3977" s="197"/>
      <c r="L3977" s="197"/>
      <c r="M3977" s="197"/>
      <c r="N3977" s="201"/>
      <c r="O3977" s="201"/>
      <c r="P3977" s="197"/>
      <c r="Q3977" s="197"/>
      <c r="R3977" s="197"/>
      <c r="S3977" s="197"/>
      <c r="T3977" s="197"/>
      <c r="U3977" s="196"/>
      <c r="V3977" s="196"/>
      <c r="W3977" s="197"/>
      <c r="X3977" s="197"/>
      <c r="Y3977" s="197"/>
      <c r="Z3977" s="196"/>
      <c r="AA3977" s="196"/>
      <c r="AB3977" s="202"/>
      <c r="AC3977" s="196"/>
      <c r="AD3977" s="196"/>
      <c r="AE3977" s="196"/>
      <c r="AF3977" s="196"/>
      <c r="AG3977" s="196"/>
      <c r="AH3977" s="196"/>
      <c r="AI3977" s="197"/>
    </row>
    <row r="3978" spans="1:35">
      <c r="A3978" s="197"/>
      <c r="B3978" s="197"/>
      <c r="C3978" s="204"/>
      <c r="D3978" s="197"/>
      <c r="E3978" s="197"/>
      <c r="F3978" s="197"/>
      <c r="G3978" s="199"/>
      <c r="H3978" s="199"/>
      <c r="I3978" s="197"/>
      <c r="J3978" s="200"/>
      <c r="K3978" s="197"/>
      <c r="L3978" s="197"/>
      <c r="M3978" s="197"/>
      <c r="N3978" s="201"/>
      <c r="O3978" s="201"/>
      <c r="P3978" s="197"/>
      <c r="Q3978" s="197"/>
      <c r="R3978" s="196"/>
      <c r="S3978" s="197"/>
      <c r="T3978" s="197"/>
      <c r="U3978" s="196"/>
      <c r="V3978" s="196"/>
      <c r="W3978" s="197"/>
      <c r="X3978" s="197"/>
      <c r="Y3978" s="197"/>
      <c r="Z3978" s="196"/>
      <c r="AA3978" s="196"/>
      <c r="AB3978" s="202"/>
      <c r="AC3978" s="196"/>
      <c r="AD3978" s="196"/>
      <c r="AE3978" s="196"/>
      <c r="AF3978" s="196"/>
      <c r="AG3978" s="196"/>
      <c r="AH3978" s="196"/>
      <c r="AI3978" s="197"/>
    </row>
    <row r="3979" spans="1:35">
      <c r="A3979" s="197"/>
      <c r="B3979" s="197"/>
      <c r="C3979" s="204"/>
      <c r="D3979" s="197"/>
      <c r="E3979" s="197"/>
      <c r="F3979" s="197"/>
      <c r="G3979" s="199"/>
      <c r="H3979" s="199"/>
      <c r="I3979" s="197"/>
      <c r="J3979" s="200"/>
      <c r="K3979" s="197"/>
      <c r="L3979" s="197"/>
      <c r="M3979" s="197"/>
      <c r="N3979" s="201"/>
      <c r="O3979" s="201"/>
      <c r="P3979" s="197"/>
      <c r="Q3979" s="197"/>
      <c r="R3979" s="197"/>
      <c r="S3979" s="197"/>
      <c r="T3979" s="197"/>
      <c r="U3979" s="196"/>
      <c r="V3979" s="196"/>
      <c r="W3979" s="197"/>
      <c r="X3979" s="197"/>
      <c r="Y3979" s="197"/>
      <c r="Z3979" s="196"/>
      <c r="AA3979" s="196"/>
      <c r="AB3979" s="202"/>
      <c r="AC3979" s="196"/>
      <c r="AD3979" s="196"/>
      <c r="AE3979" s="196"/>
      <c r="AF3979" s="196"/>
      <c r="AG3979" s="196"/>
      <c r="AH3979" s="196"/>
      <c r="AI3979" s="197"/>
    </row>
    <row r="3980" spans="1:35">
      <c r="A3980" s="197"/>
      <c r="B3980" s="197"/>
      <c r="C3980" s="204"/>
      <c r="D3980" s="197"/>
      <c r="E3980" s="197"/>
      <c r="F3980" s="197"/>
      <c r="G3980" s="199"/>
      <c r="H3980" s="199"/>
      <c r="I3980" s="197"/>
      <c r="J3980" s="200"/>
      <c r="K3980" s="197"/>
      <c r="L3980" s="197"/>
      <c r="M3980" s="197"/>
      <c r="N3980" s="201"/>
      <c r="O3980" s="201"/>
      <c r="P3980" s="197"/>
      <c r="Q3980" s="197"/>
      <c r="R3980" s="196"/>
      <c r="S3980" s="197"/>
      <c r="T3980" s="197"/>
      <c r="U3980" s="196"/>
      <c r="V3980" s="196"/>
      <c r="W3980" s="197"/>
      <c r="X3980" s="197"/>
      <c r="Y3980" s="197"/>
      <c r="Z3980" s="196"/>
      <c r="AA3980" s="196"/>
      <c r="AB3980" s="202"/>
      <c r="AC3980" s="196"/>
      <c r="AD3980" s="196"/>
      <c r="AE3980" s="196"/>
      <c r="AF3980" s="196"/>
      <c r="AG3980" s="196"/>
      <c r="AH3980" s="196"/>
      <c r="AI3980" s="197"/>
    </row>
    <row r="3981" spans="1:35">
      <c r="A3981" s="197"/>
      <c r="B3981" s="197"/>
      <c r="C3981" s="204"/>
      <c r="D3981" s="197"/>
      <c r="E3981" s="197"/>
      <c r="F3981" s="197"/>
      <c r="G3981" s="199"/>
      <c r="H3981" s="199"/>
      <c r="I3981" s="197"/>
      <c r="J3981" s="200"/>
      <c r="K3981" s="197"/>
      <c r="L3981" s="197"/>
      <c r="M3981" s="197"/>
      <c r="N3981" s="201"/>
      <c r="O3981" s="201"/>
      <c r="P3981" s="197"/>
      <c r="Q3981" s="197"/>
      <c r="R3981" s="197"/>
      <c r="S3981" s="197"/>
      <c r="T3981" s="197"/>
      <c r="U3981" s="196"/>
      <c r="V3981" s="196"/>
      <c r="W3981" s="197"/>
      <c r="X3981" s="197"/>
      <c r="Y3981" s="197"/>
      <c r="Z3981" s="196"/>
      <c r="AA3981" s="196"/>
      <c r="AB3981" s="202"/>
      <c r="AC3981" s="196"/>
      <c r="AD3981" s="196"/>
      <c r="AE3981" s="196"/>
      <c r="AF3981" s="196"/>
      <c r="AG3981" s="196"/>
      <c r="AH3981" s="196"/>
      <c r="AI3981" s="197"/>
    </row>
    <row r="3982" spans="1:35">
      <c r="A3982" s="197"/>
      <c r="B3982" s="197"/>
      <c r="C3982" s="204"/>
      <c r="D3982" s="197"/>
      <c r="E3982" s="197"/>
      <c r="F3982" s="197"/>
      <c r="G3982" s="199"/>
      <c r="H3982" s="199"/>
      <c r="I3982" s="197"/>
      <c r="J3982" s="200"/>
      <c r="K3982" s="197"/>
      <c r="L3982" s="197"/>
      <c r="M3982" s="197"/>
      <c r="N3982" s="201"/>
      <c r="O3982" s="201"/>
      <c r="P3982" s="197"/>
      <c r="Q3982" s="197"/>
      <c r="R3982" s="196"/>
      <c r="S3982" s="197"/>
      <c r="T3982" s="197"/>
      <c r="U3982" s="196"/>
      <c r="V3982" s="196"/>
      <c r="W3982" s="197"/>
      <c r="X3982" s="197"/>
      <c r="Y3982" s="197"/>
      <c r="Z3982" s="196"/>
      <c r="AA3982" s="196"/>
      <c r="AB3982" s="202"/>
      <c r="AC3982" s="196"/>
      <c r="AD3982" s="196"/>
      <c r="AE3982" s="196"/>
      <c r="AF3982" s="196"/>
      <c r="AG3982" s="196"/>
      <c r="AH3982" s="196"/>
      <c r="AI3982" s="197"/>
    </row>
    <row r="3983" spans="1:35">
      <c r="A3983" s="197"/>
      <c r="B3983" s="197"/>
      <c r="C3983" s="204"/>
      <c r="D3983" s="197"/>
      <c r="E3983" s="197"/>
      <c r="F3983" s="197"/>
      <c r="G3983" s="199"/>
      <c r="H3983" s="199"/>
      <c r="I3983" s="197"/>
      <c r="J3983" s="200"/>
      <c r="K3983" s="197"/>
      <c r="L3983" s="197"/>
      <c r="M3983" s="197"/>
      <c r="N3983" s="201"/>
      <c r="O3983" s="201"/>
      <c r="P3983" s="197"/>
      <c r="Q3983" s="197"/>
      <c r="R3983" s="197"/>
      <c r="S3983" s="197"/>
      <c r="T3983" s="197"/>
      <c r="U3983" s="196"/>
      <c r="V3983" s="196"/>
      <c r="W3983" s="197"/>
      <c r="X3983" s="197"/>
      <c r="Y3983" s="197"/>
      <c r="Z3983" s="196"/>
      <c r="AA3983" s="196"/>
      <c r="AB3983" s="202"/>
      <c r="AC3983" s="196"/>
      <c r="AD3983" s="196"/>
      <c r="AE3983" s="196"/>
      <c r="AF3983" s="196"/>
      <c r="AG3983" s="196"/>
      <c r="AH3983" s="196"/>
      <c r="AI3983" s="197"/>
    </row>
    <row r="3984" spans="1:35">
      <c r="A3984" s="197"/>
      <c r="B3984" s="197"/>
      <c r="C3984" s="204"/>
      <c r="D3984" s="197"/>
      <c r="E3984" s="197"/>
      <c r="F3984" s="197"/>
      <c r="G3984" s="199"/>
      <c r="H3984" s="199"/>
      <c r="I3984" s="197"/>
      <c r="J3984" s="200"/>
      <c r="K3984" s="197"/>
      <c r="L3984" s="197"/>
      <c r="M3984" s="197"/>
      <c r="N3984" s="201"/>
      <c r="O3984" s="201"/>
      <c r="P3984" s="197"/>
      <c r="Q3984" s="197"/>
      <c r="R3984" s="196"/>
      <c r="S3984" s="197"/>
      <c r="T3984" s="197"/>
      <c r="U3984" s="196"/>
      <c r="V3984" s="196"/>
      <c r="W3984" s="197"/>
      <c r="X3984" s="197"/>
      <c r="Y3984" s="197"/>
      <c r="Z3984" s="196"/>
      <c r="AA3984" s="196"/>
      <c r="AB3984" s="202"/>
      <c r="AC3984" s="196"/>
      <c r="AD3984" s="196"/>
      <c r="AE3984" s="196"/>
      <c r="AF3984" s="196"/>
      <c r="AG3984" s="196"/>
      <c r="AH3984" s="196"/>
      <c r="AI3984" s="197"/>
    </row>
    <row r="3985" spans="1:35">
      <c r="A3985" s="197"/>
      <c r="B3985" s="197"/>
      <c r="C3985" s="204"/>
      <c r="D3985" s="197"/>
      <c r="E3985" s="197"/>
      <c r="F3985" s="197"/>
      <c r="G3985" s="199"/>
      <c r="H3985" s="199"/>
      <c r="I3985" s="197"/>
      <c r="J3985" s="200"/>
      <c r="K3985" s="197"/>
      <c r="L3985" s="197"/>
      <c r="M3985" s="197"/>
      <c r="N3985" s="201"/>
      <c r="O3985" s="201"/>
      <c r="P3985" s="197"/>
      <c r="Q3985" s="197"/>
      <c r="R3985" s="197"/>
      <c r="S3985" s="197"/>
      <c r="T3985" s="197"/>
      <c r="U3985" s="196"/>
      <c r="V3985" s="196"/>
      <c r="W3985" s="197"/>
      <c r="X3985" s="197"/>
      <c r="Y3985" s="197"/>
      <c r="Z3985" s="196"/>
      <c r="AA3985" s="196"/>
      <c r="AB3985" s="202"/>
      <c r="AC3985" s="196"/>
      <c r="AD3985" s="196"/>
      <c r="AE3985" s="196"/>
      <c r="AF3985" s="196"/>
      <c r="AG3985" s="196"/>
      <c r="AH3985" s="196"/>
      <c r="AI3985" s="197"/>
    </row>
    <row r="3986" spans="1:35">
      <c r="A3986" s="197"/>
      <c r="B3986" s="197"/>
      <c r="C3986" s="204"/>
      <c r="D3986" s="197"/>
      <c r="E3986" s="197"/>
      <c r="F3986" s="197"/>
      <c r="G3986" s="199"/>
      <c r="H3986" s="199"/>
      <c r="I3986" s="197"/>
      <c r="J3986" s="200"/>
      <c r="K3986" s="197"/>
      <c r="L3986" s="197"/>
      <c r="M3986" s="197"/>
      <c r="N3986" s="201"/>
      <c r="O3986" s="201"/>
      <c r="P3986" s="197"/>
      <c r="Q3986" s="197"/>
      <c r="R3986" s="196"/>
      <c r="S3986" s="197"/>
      <c r="T3986" s="197"/>
      <c r="U3986" s="196"/>
      <c r="V3986" s="196"/>
      <c r="W3986" s="197"/>
      <c r="X3986" s="197"/>
      <c r="Y3986" s="197"/>
      <c r="Z3986" s="196"/>
      <c r="AA3986" s="196"/>
      <c r="AB3986" s="202"/>
      <c r="AC3986" s="196"/>
      <c r="AD3986" s="196"/>
      <c r="AE3986" s="196"/>
      <c r="AF3986" s="196"/>
      <c r="AG3986" s="196"/>
      <c r="AH3986" s="196"/>
      <c r="AI3986" s="197"/>
    </row>
    <row r="3987" spans="1:35">
      <c r="A3987" s="197"/>
      <c r="B3987" s="197"/>
      <c r="C3987" s="204"/>
      <c r="D3987" s="197"/>
      <c r="E3987" s="197"/>
      <c r="F3987" s="197"/>
      <c r="G3987" s="199"/>
      <c r="H3987" s="199"/>
      <c r="I3987" s="197"/>
      <c r="J3987" s="200"/>
      <c r="K3987" s="197"/>
      <c r="L3987" s="197"/>
      <c r="M3987" s="197"/>
      <c r="N3987" s="201"/>
      <c r="O3987" s="201"/>
      <c r="P3987" s="197"/>
      <c r="Q3987" s="197"/>
      <c r="R3987" s="197"/>
      <c r="S3987" s="197"/>
      <c r="T3987" s="197"/>
      <c r="U3987" s="196"/>
      <c r="V3987" s="196"/>
      <c r="W3987" s="197"/>
      <c r="X3987" s="197"/>
      <c r="Y3987" s="197"/>
      <c r="Z3987" s="196"/>
      <c r="AA3987" s="196"/>
      <c r="AB3987" s="202"/>
      <c r="AC3987" s="196"/>
      <c r="AD3987" s="196"/>
      <c r="AE3987" s="196"/>
      <c r="AF3987" s="196"/>
      <c r="AG3987" s="196"/>
      <c r="AH3987" s="196"/>
      <c r="AI3987" s="197"/>
    </row>
    <row r="3988" spans="1:35">
      <c r="A3988" s="197"/>
      <c r="B3988" s="197"/>
      <c r="C3988" s="204"/>
      <c r="D3988" s="197"/>
      <c r="E3988" s="197"/>
      <c r="F3988" s="197"/>
      <c r="G3988" s="199"/>
      <c r="H3988" s="199"/>
      <c r="I3988" s="197"/>
      <c r="J3988" s="200"/>
      <c r="K3988" s="197"/>
      <c r="L3988" s="197"/>
      <c r="M3988" s="197"/>
      <c r="N3988" s="201"/>
      <c r="O3988" s="201"/>
      <c r="P3988" s="197"/>
      <c r="Q3988" s="197"/>
      <c r="R3988" s="196"/>
      <c r="S3988" s="197"/>
      <c r="T3988" s="197"/>
      <c r="U3988" s="196"/>
      <c r="V3988" s="196"/>
      <c r="W3988" s="197"/>
      <c r="X3988" s="197"/>
      <c r="Y3988" s="197"/>
      <c r="Z3988" s="196"/>
      <c r="AA3988" s="196"/>
      <c r="AB3988" s="202"/>
      <c r="AC3988" s="196"/>
      <c r="AD3988" s="196"/>
      <c r="AE3988" s="196"/>
      <c r="AF3988" s="196"/>
      <c r="AG3988" s="196"/>
      <c r="AH3988" s="196"/>
      <c r="AI3988" s="197"/>
    </row>
    <row r="3989" spans="1:35">
      <c r="A3989" s="197"/>
      <c r="B3989" s="197"/>
      <c r="C3989" s="204"/>
      <c r="D3989" s="197"/>
      <c r="E3989" s="197"/>
      <c r="F3989" s="197"/>
      <c r="G3989" s="199"/>
      <c r="H3989" s="199"/>
      <c r="I3989" s="197"/>
      <c r="J3989" s="200"/>
      <c r="K3989" s="197"/>
      <c r="L3989" s="197"/>
      <c r="M3989" s="197"/>
      <c r="N3989" s="201"/>
      <c r="O3989" s="201"/>
      <c r="P3989" s="197"/>
      <c r="Q3989" s="197"/>
      <c r="R3989" s="197"/>
      <c r="S3989" s="197"/>
      <c r="T3989" s="197"/>
      <c r="U3989" s="196"/>
      <c r="V3989" s="196"/>
      <c r="W3989" s="197"/>
      <c r="X3989" s="197"/>
      <c r="Y3989" s="197"/>
      <c r="Z3989" s="196"/>
      <c r="AA3989" s="196"/>
      <c r="AB3989" s="202"/>
      <c r="AC3989" s="196"/>
      <c r="AD3989" s="196"/>
      <c r="AE3989" s="196"/>
      <c r="AF3989" s="196"/>
      <c r="AG3989" s="196"/>
      <c r="AH3989" s="196"/>
      <c r="AI3989" s="197"/>
    </row>
    <row r="3990" spans="1:35">
      <c r="A3990" s="197"/>
      <c r="B3990" s="197"/>
      <c r="C3990" s="204"/>
      <c r="D3990" s="197"/>
      <c r="E3990" s="197"/>
      <c r="F3990" s="197"/>
      <c r="G3990" s="199"/>
      <c r="H3990" s="199"/>
      <c r="I3990" s="197"/>
      <c r="J3990" s="200"/>
      <c r="K3990" s="197"/>
      <c r="L3990" s="197"/>
      <c r="M3990" s="197"/>
      <c r="N3990" s="201"/>
      <c r="O3990" s="201"/>
      <c r="P3990" s="197"/>
      <c r="Q3990" s="197"/>
      <c r="R3990" s="196"/>
      <c r="S3990" s="197"/>
      <c r="T3990" s="197"/>
      <c r="U3990" s="196"/>
      <c r="V3990" s="196"/>
      <c r="W3990" s="197"/>
      <c r="X3990" s="197"/>
      <c r="Y3990" s="197"/>
      <c r="Z3990" s="196"/>
      <c r="AA3990" s="196"/>
      <c r="AB3990" s="202"/>
      <c r="AC3990" s="196"/>
      <c r="AD3990" s="196"/>
      <c r="AE3990" s="196"/>
      <c r="AF3990" s="196"/>
      <c r="AG3990" s="196"/>
      <c r="AH3990" s="196"/>
      <c r="AI3990" s="197"/>
    </row>
    <row r="3991" spans="1:35">
      <c r="A3991" s="197"/>
      <c r="B3991" s="197"/>
      <c r="C3991" s="204"/>
      <c r="D3991" s="197"/>
      <c r="E3991" s="197"/>
      <c r="F3991" s="197"/>
      <c r="G3991" s="199"/>
      <c r="H3991" s="199"/>
      <c r="I3991" s="197"/>
      <c r="J3991" s="200"/>
      <c r="K3991" s="197"/>
      <c r="L3991" s="197"/>
      <c r="M3991" s="197"/>
      <c r="N3991" s="201"/>
      <c r="O3991" s="201"/>
      <c r="P3991" s="197"/>
      <c r="Q3991" s="197"/>
      <c r="R3991" s="197"/>
      <c r="S3991" s="197"/>
      <c r="T3991" s="197"/>
      <c r="U3991" s="196"/>
      <c r="V3991" s="196"/>
      <c r="W3991" s="197"/>
      <c r="X3991" s="197"/>
      <c r="Y3991" s="197"/>
      <c r="Z3991" s="196"/>
      <c r="AA3991" s="196"/>
      <c r="AB3991" s="202"/>
      <c r="AC3991" s="196"/>
      <c r="AD3991" s="196"/>
      <c r="AE3991" s="196"/>
      <c r="AF3991" s="196"/>
      <c r="AG3991" s="196"/>
      <c r="AH3991" s="196"/>
      <c r="AI3991" s="197"/>
    </row>
    <row r="3992" spans="1:35">
      <c r="A3992" s="197"/>
      <c r="B3992" s="197"/>
      <c r="C3992" s="204"/>
      <c r="D3992" s="197"/>
      <c r="E3992" s="197"/>
      <c r="F3992" s="197"/>
      <c r="G3992" s="199"/>
      <c r="H3992" s="199"/>
      <c r="I3992" s="197"/>
      <c r="J3992" s="200"/>
      <c r="K3992" s="197"/>
      <c r="L3992" s="197"/>
      <c r="M3992" s="197"/>
      <c r="N3992" s="201"/>
      <c r="O3992" s="201"/>
      <c r="P3992" s="197"/>
      <c r="Q3992" s="197"/>
      <c r="R3992" s="196"/>
      <c r="S3992" s="197"/>
      <c r="T3992" s="197"/>
      <c r="U3992" s="196"/>
      <c r="V3992" s="196"/>
      <c r="W3992" s="197"/>
      <c r="X3992" s="197"/>
      <c r="Y3992" s="197"/>
      <c r="Z3992" s="196"/>
      <c r="AA3992" s="196"/>
      <c r="AB3992" s="202"/>
      <c r="AC3992" s="196"/>
      <c r="AD3992" s="196"/>
      <c r="AE3992" s="196"/>
      <c r="AF3992" s="196"/>
      <c r="AG3992" s="196"/>
      <c r="AH3992" s="196"/>
      <c r="AI3992" s="197"/>
    </row>
    <row r="3993" spans="1:35">
      <c r="A3993" s="197"/>
      <c r="B3993" s="197"/>
      <c r="C3993" s="204"/>
      <c r="D3993" s="197"/>
      <c r="E3993" s="197"/>
      <c r="F3993" s="197"/>
      <c r="G3993" s="199"/>
      <c r="H3993" s="199"/>
      <c r="I3993" s="197"/>
      <c r="J3993" s="200"/>
      <c r="K3993" s="197"/>
      <c r="L3993" s="197"/>
      <c r="M3993" s="197"/>
      <c r="N3993" s="201"/>
      <c r="O3993" s="201"/>
      <c r="P3993" s="197"/>
      <c r="Q3993" s="197"/>
      <c r="R3993" s="197"/>
      <c r="S3993" s="197"/>
      <c r="T3993" s="197"/>
      <c r="U3993" s="196"/>
      <c r="V3993" s="196"/>
      <c r="W3993" s="197"/>
      <c r="X3993" s="197"/>
      <c r="Y3993" s="197"/>
      <c r="Z3993" s="196"/>
      <c r="AA3993" s="196"/>
      <c r="AB3993" s="202"/>
      <c r="AC3993" s="196"/>
      <c r="AD3993" s="196"/>
      <c r="AE3993" s="196"/>
      <c r="AF3993" s="196"/>
      <c r="AG3993" s="196"/>
      <c r="AH3993" s="196"/>
      <c r="AI3993" s="197"/>
    </row>
    <row r="3994" spans="1:35">
      <c r="A3994" s="197"/>
      <c r="B3994" s="197"/>
      <c r="C3994" s="204"/>
      <c r="D3994" s="197"/>
      <c r="E3994" s="197"/>
      <c r="F3994" s="197"/>
      <c r="G3994" s="199"/>
      <c r="H3994" s="199"/>
      <c r="I3994" s="197"/>
      <c r="J3994" s="200"/>
      <c r="K3994" s="197"/>
      <c r="L3994" s="197"/>
      <c r="M3994" s="197"/>
      <c r="N3994" s="201"/>
      <c r="O3994" s="201"/>
      <c r="P3994" s="197"/>
      <c r="Q3994" s="197"/>
      <c r="R3994" s="196"/>
      <c r="S3994" s="197"/>
      <c r="T3994" s="197"/>
      <c r="U3994" s="196"/>
      <c r="V3994" s="196"/>
      <c r="W3994" s="197"/>
      <c r="X3994" s="197"/>
      <c r="Y3994" s="197"/>
      <c r="Z3994" s="196"/>
      <c r="AA3994" s="196"/>
      <c r="AB3994" s="202"/>
      <c r="AC3994" s="196"/>
      <c r="AD3994" s="196"/>
      <c r="AE3994" s="196"/>
      <c r="AF3994" s="196"/>
      <c r="AG3994" s="196"/>
      <c r="AH3994" s="196"/>
      <c r="AI3994" s="197"/>
    </row>
    <row r="3995" spans="1:35">
      <c r="A3995" s="197"/>
      <c r="B3995" s="197"/>
      <c r="C3995" s="204"/>
      <c r="D3995" s="197"/>
      <c r="E3995" s="197"/>
      <c r="F3995" s="197"/>
      <c r="G3995" s="199"/>
      <c r="H3995" s="199"/>
      <c r="I3995" s="197"/>
      <c r="J3995" s="200"/>
      <c r="K3995" s="197"/>
      <c r="L3995" s="197"/>
      <c r="M3995" s="197"/>
      <c r="N3995" s="201"/>
      <c r="O3995" s="201"/>
      <c r="P3995" s="197"/>
      <c r="Q3995" s="197"/>
      <c r="R3995" s="196"/>
      <c r="S3995" s="197"/>
      <c r="T3995" s="197"/>
      <c r="U3995" s="196"/>
      <c r="V3995" s="196"/>
      <c r="W3995" s="197"/>
      <c r="X3995" s="197"/>
      <c r="Y3995" s="197"/>
      <c r="Z3995" s="197"/>
      <c r="AA3995" s="197"/>
      <c r="AB3995" s="202"/>
      <c r="AC3995" s="196"/>
      <c r="AD3995" s="205"/>
      <c r="AE3995" s="197"/>
      <c r="AF3995" s="196"/>
      <c r="AG3995" s="196"/>
      <c r="AH3995" s="197"/>
      <c r="AI3995" s="197"/>
    </row>
    <row r="3996" spans="1:35">
      <c r="A3996" s="197"/>
      <c r="B3996" s="197"/>
      <c r="C3996" s="204"/>
      <c r="D3996" s="197"/>
      <c r="E3996" s="197"/>
      <c r="F3996" s="197"/>
      <c r="G3996" s="199"/>
      <c r="H3996" s="199"/>
      <c r="I3996" s="197"/>
      <c r="J3996" s="200"/>
      <c r="K3996" s="197"/>
      <c r="L3996" s="197"/>
      <c r="M3996" s="197"/>
      <c r="N3996" s="201"/>
      <c r="O3996" s="201"/>
      <c r="P3996" s="197"/>
      <c r="Q3996" s="197"/>
      <c r="R3996" s="197"/>
      <c r="S3996" s="197"/>
      <c r="T3996" s="197"/>
      <c r="U3996" s="196"/>
      <c r="V3996" s="196"/>
      <c r="W3996" s="197"/>
      <c r="X3996" s="197"/>
      <c r="Y3996" s="197"/>
      <c r="Z3996" s="196"/>
      <c r="AA3996" s="196"/>
      <c r="AB3996" s="202"/>
      <c r="AC3996" s="196"/>
      <c r="AD3996" s="196"/>
      <c r="AE3996" s="196"/>
      <c r="AF3996" s="196"/>
      <c r="AG3996" s="196"/>
      <c r="AH3996" s="196"/>
      <c r="AI3996" s="197"/>
    </row>
    <row r="3997" spans="1:35">
      <c r="A3997" s="197"/>
      <c r="B3997" s="197"/>
      <c r="C3997" s="204"/>
      <c r="D3997" s="197"/>
      <c r="E3997" s="197"/>
      <c r="F3997" s="197"/>
      <c r="G3997" s="199"/>
      <c r="H3997" s="199"/>
      <c r="I3997" s="197"/>
      <c r="J3997" s="200"/>
      <c r="K3997" s="197"/>
      <c r="L3997" s="197"/>
      <c r="M3997" s="197"/>
      <c r="N3997" s="201"/>
      <c r="O3997" s="201"/>
      <c r="P3997" s="197"/>
      <c r="Q3997" s="197"/>
      <c r="R3997" s="196"/>
      <c r="S3997" s="197"/>
      <c r="T3997" s="197"/>
      <c r="U3997" s="196"/>
      <c r="V3997" s="196"/>
      <c r="W3997" s="197"/>
      <c r="X3997" s="197"/>
      <c r="Y3997" s="197"/>
      <c r="Z3997" s="196"/>
      <c r="AA3997" s="196"/>
      <c r="AB3997" s="202"/>
      <c r="AC3997" s="196"/>
      <c r="AD3997" s="196"/>
      <c r="AE3997" s="196"/>
      <c r="AF3997" s="196"/>
      <c r="AG3997" s="196"/>
      <c r="AH3997" s="196"/>
      <c r="AI3997" s="197"/>
    </row>
    <row r="3998" spans="1:35">
      <c r="A3998" s="197"/>
      <c r="B3998" s="197"/>
      <c r="C3998" s="204"/>
      <c r="D3998" s="197"/>
      <c r="E3998" s="197"/>
      <c r="F3998" s="197"/>
      <c r="G3998" s="199"/>
      <c r="H3998" s="199"/>
      <c r="I3998" s="197"/>
      <c r="J3998" s="200"/>
      <c r="K3998" s="197"/>
      <c r="L3998" s="197"/>
      <c r="M3998" s="197"/>
      <c r="N3998" s="201"/>
      <c r="O3998" s="201"/>
      <c r="P3998" s="197"/>
      <c r="Q3998" s="197"/>
      <c r="R3998" s="197"/>
      <c r="S3998" s="197"/>
      <c r="T3998" s="197"/>
      <c r="U3998" s="196"/>
      <c r="V3998" s="196"/>
      <c r="W3998" s="197"/>
      <c r="X3998" s="197"/>
      <c r="Y3998" s="197"/>
      <c r="Z3998" s="196"/>
      <c r="AA3998" s="196"/>
      <c r="AB3998" s="202"/>
      <c r="AC3998" s="196"/>
      <c r="AD3998" s="196"/>
      <c r="AE3998" s="196"/>
      <c r="AF3998" s="196"/>
      <c r="AG3998" s="196"/>
      <c r="AH3998" s="196"/>
      <c r="AI3998" s="197"/>
    </row>
    <row r="3999" spans="1:35">
      <c r="A3999" s="197"/>
      <c r="B3999" s="197"/>
      <c r="C3999" s="204"/>
      <c r="D3999" s="197"/>
      <c r="E3999" s="197"/>
      <c r="F3999" s="197"/>
      <c r="G3999" s="199"/>
      <c r="H3999" s="199"/>
      <c r="I3999" s="197"/>
      <c r="J3999" s="200"/>
      <c r="K3999" s="197"/>
      <c r="L3999" s="197"/>
      <c r="M3999" s="197"/>
      <c r="N3999" s="201"/>
      <c r="O3999" s="201"/>
      <c r="P3999" s="197"/>
      <c r="Q3999" s="197"/>
      <c r="R3999" s="196"/>
      <c r="S3999" s="197"/>
      <c r="T3999" s="197"/>
      <c r="U3999" s="196"/>
      <c r="V3999" s="196"/>
      <c r="W3999" s="197"/>
      <c r="X3999" s="197"/>
      <c r="Y3999" s="197"/>
      <c r="Z3999" s="196"/>
      <c r="AA3999" s="196"/>
      <c r="AB3999" s="202"/>
      <c r="AC3999" s="196"/>
      <c r="AD3999" s="196"/>
      <c r="AE3999" s="196"/>
      <c r="AF3999" s="196"/>
      <c r="AG3999" s="196"/>
      <c r="AH3999" s="196"/>
      <c r="AI3999" s="197"/>
    </row>
    <row r="4000" spans="1:35">
      <c r="A4000" s="197"/>
      <c r="B4000" s="197"/>
      <c r="C4000" s="204"/>
      <c r="D4000" s="197"/>
      <c r="E4000" s="197"/>
      <c r="F4000" s="197"/>
      <c r="G4000" s="199"/>
      <c r="H4000" s="199"/>
      <c r="I4000" s="197"/>
      <c r="J4000" s="200"/>
      <c r="K4000" s="197"/>
      <c r="L4000" s="197"/>
      <c r="M4000" s="197"/>
      <c r="N4000" s="201"/>
      <c r="O4000" s="201"/>
      <c r="P4000" s="197"/>
      <c r="Q4000" s="197"/>
      <c r="R4000" s="197"/>
      <c r="S4000" s="197"/>
      <c r="T4000" s="197"/>
      <c r="U4000" s="196"/>
      <c r="V4000" s="196"/>
      <c r="W4000" s="197"/>
      <c r="X4000" s="197"/>
      <c r="Y4000" s="197"/>
      <c r="Z4000" s="196"/>
      <c r="AA4000" s="196"/>
      <c r="AB4000" s="202"/>
      <c r="AC4000" s="196"/>
      <c r="AD4000" s="196"/>
      <c r="AE4000" s="196"/>
      <c r="AF4000" s="196"/>
      <c r="AG4000" s="196"/>
      <c r="AH4000" s="196"/>
      <c r="AI4000" s="197"/>
    </row>
    <row r="4001" spans="1:35">
      <c r="A4001" s="197"/>
      <c r="B4001" s="197"/>
      <c r="C4001" s="204"/>
      <c r="D4001" s="197"/>
      <c r="E4001" s="197"/>
      <c r="F4001" s="197"/>
      <c r="G4001" s="199"/>
      <c r="H4001" s="199"/>
      <c r="I4001" s="197"/>
      <c r="J4001" s="200"/>
      <c r="K4001" s="197"/>
      <c r="L4001" s="197"/>
      <c r="M4001" s="197"/>
      <c r="N4001" s="201"/>
      <c r="O4001" s="201"/>
      <c r="P4001" s="197"/>
      <c r="Q4001" s="197"/>
      <c r="R4001" s="196"/>
      <c r="S4001" s="197"/>
      <c r="T4001" s="197"/>
      <c r="U4001" s="196"/>
      <c r="V4001" s="196"/>
      <c r="W4001" s="197"/>
      <c r="X4001" s="197"/>
      <c r="Y4001" s="197"/>
      <c r="Z4001" s="196"/>
      <c r="AA4001" s="196"/>
      <c r="AB4001" s="202"/>
      <c r="AC4001" s="196"/>
      <c r="AD4001" s="196"/>
      <c r="AE4001" s="196"/>
      <c r="AF4001" s="196"/>
      <c r="AG4001" s="196"/>
      <c r="AH4001" s="196"/>
      <c r="AI4001" s="197"/>
    </row>
    <row r="4002" spans="1:35">
      <c r="A4002" s="197"/>
      <c r="B4002" s="197"/>
      <c r="C4002" s="204"/>
      <c r="D4002" s="197"/>
      <c r="E4002" s="197"/>
      <c r="F4002" s="197"/>
      <c r="G4002" s="199"/>
      <c r="H4002" s="199"/>
      <c r="I4002" s="197"/>
      <c r="J4002" s="200"/>
      <c r="K4002" s="197"/>
      <c r="L4002" s="197"/>
      <c r="M4002" s="197"/>
      <c r="N4002" s="201"/>
      <c r="O4002" s="201"/>
      <c r="P4002" s="197"/>
      <c r="Q4002" s="197"/>
      <c r="R4002" s="197"/>
      <c r="S4002" s="197"/>
      <c r="T4002" s="197"/>
      <c r="U4002" s="196"/>
      <c r="V4002" s="196"/>
      <c r="W4002" s="197"/>
      <c r="X4002" s="197"/>
      <c r="Y4002" s="197"/>
      <c r="Z4002" s="196"/>
      <c r="AA4002" s="196"/>
      <c r="AB4002" s="202"/>
      <c r="AC4002" s="196"/>
      <c r="AD4002" s="196"/>
      <c r="AE4002" s="196"/>
      <c r="AF4002" s="196"/>
      <c r="AG4002" s="196"/>
      <c r="AH4002" s="196"/>
      <c r="AI4002" s="197"/>
    </row>
    <row r="4003" spans="1:35">
      <c r="A4003" s="197"/>
      <c r="B4003" s="197"/>
      <c r="C4003" s="204"/>
      <c r="D4003" s="197"/>
      <c r="E4003" s="197"/>
      <c r="F4003" s="197"/>
      <c r="G4003" s="199"/>
      <c r="H4003" s="199"/>
      <c r="I4003" s="197"/>
      <c r="J4003" s="200"/>
      <c r="K4003" s="197"/>
      <c r="L4003" s="197"/>
      <c r="M4003" s="197"/>
      <c r="N4003" s="201"/>
      <c r="O4003" s="201"/>
      <c r="P4003" s="197"/>
      <c r="Q4003" s="197"/>
      <c r="R4003" s="196"/>
      <c r="S4003" s="197"/>
      <c r="T4003" s="197"/>
      <c r="U4003" s="196"/>
      <c r="V4003" s="196"/>
      <c r="W4003" s="197"/>
      <c r="X4003" s="197"/>
      <c r="Y4003" s="197"/>
      <c r="Z4003" s="196"/>
      <c r="AA4003" s="196"/>
      <c r="AB4003" s="202"/>
      <c r="AC4003" s="196"/>
      <c r="AD4003" s="196"/>
      <c r="AE4003" s="196"/>
      <c r="AF4003" s="196"/>
      <c r="AG4003" s="196"/>
      <c r="AH4003" s="196"/>
      <c r="AI4003" s="197"/>
    </row>
    <row r="4004" spans="1:35">
      <c r="A4004" s="197"/>
      <c r="B4004" s="197"/>
      <c r="C4004" s="204"/>
      <c r="D4004" s="197"/>
      <c r="E4004" s="197"/>
      <c r="F4004" s="197"/>
      <c r="G4004" s="199"/>
      <c r="H4004" s="199"/>
      <c r="I4004" s="197"/>
      <c r="J4004" s="200"/>
      <c r="K4004" s="197"/>
      <c r="L4004" s="197"/>
      <c r="M4004" s="197"/>
      <c r="N4004" s="201"/>
      <c r="O4004" s="201"/>
      <c r="P4004" s="197"/>
      <c r="Q4004" s="197"/>
      <c r="R4004" s="197"/>
      <c r="S4004" s="197"/>
      <c r="T4004" s="197"/>
      <c r="U4004" s="196"/>
      <c r="V4004" s="196"/>
      <c r="W4004" s="197"/>
      <c r="X4004" s="197"/>
      <c r="Y4004" s="197"/>
      <c r="Z4004" s="196"/>
      <c r="AA4004" s="196"/>
      <c r="AB4004" s="202"/>
      <c r="AC4004" s="196"/>
      <c r="AD4004" s="196"/>
      <c r="AE4004" s="196"/>
      <c r="AF4004" s="196"/>
      <c r="AG4004" s="196"/>
      <c r="AH4004" s="196"/>
      <c r="AI4004" s="197"/>
    </row>
    <row r="4005" spans="1:35">
      <c r="A4005" s="197"/>
      <c r="B4005" s="197"/>
      <c r="C4005" s="204"/>
      <c r="D4005" s="197"/>
      <c r="E4005" s="197"/>
      <c r="F4005" s="197"/>
      <c r="G4005" s="199"/>
      <c r="H4005" s="199"/>
      <c r="I4005" s="197"/>
      <c r="J4005" s="200"/>
      <c r="K4005" s="197"/>
      <c r="L4005" s="197"/>
      <c r="M4005" s="197"/>
      <c r="N4005" s="201"/>
      <c r="O4005" s="201"/>
      <c r="P4005" s="197"/>
      <c r="Q4005" s="197"/>
      <c r="R4005" s="196"/>
      <c r="S4005" s="197"/>
      <c r="T4005" s="197"/>
      <c r="U4005" s="196"/>
      <c r="V4005" s="196"/>
      <c r="W4005" s="197"/>
      <c r="X4005" s="197"/>
      <c r="Y4005" s="197"/>
      <c r="Z4005" s="196"/>
      <c r="AA4005" s="196"/>
      <c r="AB4005" s="202"/>
      <c r="AC4005" s="196"/>
      <c r="AD4005" s="196"/>
      <c r="AE4005" s="196"/>
      <c r="AF4005" s="196"/>
      <c r="AG4005" s="196"/>
      <c r="AH4005" s="196"/>
      <c r="AI4005" s="197"/>
    </row>
    <row r="4006" spans="1:35">
      <c r="A4006" s="197"/>
      <c r="B4006" s="197"/>
      <c r="C4006" s="204"/>
      <c r="D4006" s="197"/>
      <c r="E4006" s="197"/>
      <c r="F4006" s="197"/>
      <c r="G4006" s="199"/>
      <c r="H4006" s="199"/>
      <c r="I4006" s="197"/>
      <c r="J4006" s="200"/>
      <c r="K4006" s="197"/>
      <c r="L4006" s="197"/>
      <c r="M4006" s="197"/>
      <c r="N4006" s="201"/>
      <c r="O4006" s="201"/>
      <c r="P4006" s="197"/>
      <c r="Q4006" s="197"/>
      <c r="R4006" s="197"/>
      <c r="S4006" s="197"/>
      <c r="T4006" s="197"/>
      <c r="U4006" s="196"/>
      <c r="V4006" s="196"/>
      <c r="W4006" s="197"/>
      <c r="X4006" s="197"/>
      <c r="Y4006" s="197"/>
      <c r="Z4006" s="196"/>
      <c r="AA4006" s="196"/>
      <c r="AB4006" s="202"/>
      <c r="AC4006" s="196"/>
      <c r="AD4006" s="196"/>
      <c r="AE4006" s="196"/>
      <c r="AF4006" s="196"/>
      <c r="AG4006" s="196"/>
      <c r="AH4006" s="196"/>
      <c r="AI4006" s="197"/>
    </row>
    <row r="4007" spans="1:35">
      <c r="A4007" s="197"/>
      <c r="B4007" s="197"/>
      <c r="C4007" s="204"/>
      <c r="D4007" s="197"/>
      <c r="E4007" s="197"/>
      <c r="F4007" s="197"/>
      <c r="G4007" s="199"/>
      <c r="H4007" s="199"/>
      <c r="I4007" s="197"/>
      <c r="J4007" s="200"/>
      <c r="K4007" s="197"/>
      <c r="L4007" s="197"/>
      <c r="M4007" s="197"/>
      <c r="N4007" s="201"/>
      <c r="O4007" s="201"/>
      <c r="P4007" s="197"/>
      <c r="Q4007" s="197"/>
      <c r="R4007" s="196"/>
      <c r="S4007" s="197"/>
      <c r="T4007" s="197"/>
      <c r="U4007" s="196"/>
      <c r="V4007" s="196"/>
      <c r="W4007" s="197"/>
      <c r="X4007" s="197"/>
      <c r="Y4007" s="197"/>
      <c r="Z4007" s="196"/>
      <c r="AA4007" s="196"/>
      <c r="AB4007" s="202"/>
      <c r="AC4007" s="196"/>
      <c r="AD4007" s="196"/>
      <c r="AE4007" s="196"/>
      <c r="AF4007" s="196"/>
      <c r="AG4007" s="196"/>
      <c r="AH4007" s="196"/>
      <c r="AI4007" s="197"/>
    </row>
    <row r="4008" spans="1:35">
      <c r="A4008" s="197"/>
      <c r="B4008" s="197"/>
      <c r="C4008" s="204"/>
      <c r="D4008" s="197"/>
      <c r="E4008" s="197"/>
      <c r="F4008" s="197"/>
      <c r="G4008" s="199"/>
      <c r="H4008" s="199"/>
      <c r="I4008" s="197"/>
      <c r="J4008" s="200"/>
      <c r="K4008" s="197"/>
      <c r="L4008" s="197"/>
      <c r="M4008" s="197"/>
      <c r="N4008" s="201"/>
      <c r="O4008" s="201"/>
      <c r="P4008" s="197"/>
      <c r="Q4008" s="197"/>
      <c r="R4008" s="197"/>
      <c r="S4008" s="197"/>
      <c r="T4008" s="197"/>
      <c r="U4008" s="196"/>
      <c r="V4008" s="196"/>
      <c r="W4008" s="197"/>
      <c r="X4008" s="197"/>
      <c r="Y4008" s="197"/>
      <c r="Z4008" s="196"/>
      <c r="AA4008" s="196"/>
      <c r="AB4008" s="202"/>
      <c r="AC4008" s="196"/>
      <c r="AD4008" s="196"/>
      <c r="AE4008" s="196"/>
      <c r="AF4008" s="196"/>
      <c r="AG4008" s="196"/>
      <c r="AH4008" s="196"/>
      <c r="AI4008" s="197"/>
    </row>
    <row r="4009" spans="1:35">
      <c r="A4009" s="197"/>
      <c r="B4009" s="197"/>
      <c r="C4009" s="204"/>
      <c r="D4009" s="197"/>
      <c r="E4009" s="203"/>
      <c r="F4009" s="197"/>
      <c r="G4009" s="199"/>
      <c r="H4009" s="199"/>
      <c r="I4009" s="197"/>
      <c r="J4009" s="200"/>
      <c r="K4009" s="197"/>
      <c r="L4009" s="197"/>
      <c r="M4009" s="197"/>
      <c r="N4009" s="201"/>
      <c r="O4009" s="201"/>
      <c r="P4009" s="197"/>
      <c r="Q4009" s="197"/>
      <c r="R4009" s="196"/>
      <c r="S4009" s="197"/>
      <c r="T4009" s="197"/>
      <c r="U4009" s="196"/>
      <c r="V4009" s="196"/>
      <c r="W4009" s="197"/>
      <c r="X4009" s="197"/>
      <c r="Y4009" s="197"/>
      <c r="Z4009" s="196"/>
      <c r="AA4009" s="196"/>
      <c r="AB4009" s="202"/>
      <c r="AC4009" s="196"/>
      <c r="AD4009" s="196"/>
      <c r="AE4009" s="196"/>
      <c r="AF4009" s="196"/>
      <c r="AG4009" s="196"/>
      <c r="AH4009" s="196"/>
      <c r="AI4009" s="197"/>
    </row>
    <row r="4010" spans="1:35">
      <c r="A4010" s="197"/>
      <c r="B4010" s="197"/>
      <c r="C4010" s="204"/>
      <c r="D4010" s="197"/>
      <c r="E4010" s="203"/>
      <c r="F4010" s="197"/>
      <c r="G4010" s="199"/>
      <c r="H4010" s="199"/>
      <c r="I4010" s="197"/>
      <c r="J4010" s="200"/>
      <c r="K4010" s="197"/>
      <c r="L4010" s="197"/>
      <c r="M4010" s="197"/>
      <c r="N4010" s="201"/>
      <c r="O4010" s="201"/>
      <c r="P4010" s="197"/>
      <c r="Q4010" s="197"/>
      <c r="R4010" s="197"/>
      <c r="S4010" s="197"/>
      <c r="T4010" s="197"/>
      <c r="U4010" s="196"/>
      <c r="V4010" s="196"/>
      <c r="W4010" s="197"/>
      <c r="X4010" s="197"/>
      <c r="Y4010" s="197"/>
      <c r="Z4010" s="196"/>
      <c r="AA4010" s="196"/>
      <c r="AB4010" s="202"/>
      <c r="AC4010" s="196"/>
      <c r="AD4010" s="196"/>
      <c r="AE4010" s="196"/>
      <c r="AF4010" s="196"/>
      <c r="AG4010" s="196"/>
      <c r="AH4010" s="196"/>
      <c r="AI4010" s="197"/>
    </row>
    <row r="4011" spans="1:35">
      <c r="A4011" s="197"/>
      <c r="B4011" s="197"/>
      <c r="C4011" s="204"/>
      <c r="D4011" s="197"/>
      <c r="E4011" s="197"/>
      <c r="F4011" s="197"/>
      <c r="G4011" s="199"/>
      <c r="H4011" s="199"/>
      <c r="I4011" s="197"/>
      <c r="J4011" s="200"/>
      <c r="K4011" s="197"/>
      <c r="L4011" s="197"/>
      <c r="M4011" s="197"/>
      <c r="N4011" s="201"/>
      <c r="O4011" s="201"/>
      <c r="P4011" s="197"/>
      <c r="Q4011" s="197"/>
      <c r="R4011" s="196"/>
      <c r="S4011" s="197"/>
      <c r="T4011" s="197"/>
      <c r="U4011" s="196"/>
      <c r="V4011" s="196"/>
      <c r="W4011" s="197"/>
      <c r="X4011" s="197"/>
      <c r="Y4011" s="197"/>
      <c r="Z4011" s="196"/>
      <c r="AA4011" s="196"/>
      <c r="AB4011" s="202"/>
      <c r="AC4011" s="196"/>
      <c r="AD4011" s="196"/>
      <c r="AE4011" s="196"/>
      <c r="AF4011" s="196"/>
      <c r="AG4011" s="196"/>
      <c r="AH4011" s="196"/>
      <c r="AI4011" s="197"/>
    </row>
    <row r="4012" spans="1:35">
      <c r="A4012" s="197"/>
      <c r="B4012" s="197"/>
      <c r="C4012" s="204"/>
      <c r="D4012" s="197"/>
      <c r="E4012" s="203"/>
      <c r="F4012" s="197"/>
      <c r="G4012" s="199"/>
      <c r="H4012" s="199"/>
      <c r="I4012" s="197"/>
      <c r="J4012" s="200"/>
      <c r="K4012" s="197"/>
      <c r="L4012" s="197"/>
      <c r="M4012" s="197"/>
      <c r="N4012" s="201"/>
      <c r="O4012" s="201"/>
      <c r="P4012" s="197"/>
      <c r="Q4012" s="197"/>
      <c r="R4012" s="197"/>
      <c r="S4012" s="197"/>
      <c r="T4012" s="197"/>
      <c r="U4012" s="196"/>
      <c r="V4012" s="196"/>
      <c r="W4012" s="197"/>
      <c r="X4012" s="197"/>
      <c r="Y4012" s="197"/>
      <c r="Z4012" s="196"/>
      <c r="AA4012" s="196"/>
      <c r="AB4012" s="202"/>
      <c r="AC4012" s="196"/>
      <c r="AD4012" s="196"/>
      <c r="AE4012" s="196"/>
      <c r="AF4012" s="196"/>
      <c r="AG4012" s="196"/>
      <c r="AH4012" s="196"/>
      <c r="AI4012" s="197"/>
    </row>
    <row r="4013" spans="1:35">
      <c r="A4013" s="197"/>
      <c r="B4013" s="197"/>
      <c r="C4013" s="204"/>
      <c r="D4013" s="197"/>
      <c r="E4013" s="203"/>
      <c r="F4013" s="197"/>
      <c r="G4013" s="199"/>
      <c r="H4013" s="199"/>
      <c r="I4013" s="197"/>
      <c r="J4013" s="200"/>
      <c r="K4013" s="197"/>
      <c r="L4013" s="197"/>
      <c r="M4013" s="197"/>
      <c r="N4013" s="201"/>
      <c r="O4013" s="201"/>
      <c r="P4013" s="197"/>
      <c r="Q4013" s="197"/>
      <c r="R4013" s="196"/>
      <c r="S4013" s="197"/>
      <c r="T4013" s="197"/>
      <c r="U4013" s="196"/>
      <c r="V4013" s="196"/>
      <c r="W4013" s="197"/>
      <c r="X4013" s="197"/>
      <c r="Y4013" s="197"/>
      <c r="Z4013" s="196"/>
      <c r="AA4013" s="196"/>
      <c r="AB4013" s="202"/>
      <c r="AC4013" s="196"/>
      <c r="AD4013" s="196"/>
      <c r="AE4013" s="196"/>
      <c r="AF4013" s="196"/>
      <c r="AG4013" s="196"/>
      <c r="AH4013" s="196"/>
      <c r="AI4013" s="197"/>
    </row>
    <row r="4014" spans="1:35">
      <c r="A4014" s="197"/>
      <c r="B4014" s="197"/>
      <c r="C4014" s="204"/>
      <c r="D4014" s="197"/>
      <c r="E4014" s="203"/>
      <c r="F4014" s="197"/>
      <c r="G4014" s="199"/>
      <c r="H4014" s="199"/>
      <c r="I4014" s="197"/>
      <c r="J4014" s="200"/>
      <c r="K4014" s="197"/>
      <c r="L4014" s="197"/>
      <c r="M4014" s="197"/>
      <c r="N4014" s="201"/>
      <c r="O4014" s="201"/>
      <c r="P4014" s="197"/>
      <c r="Q4014" s="197"/>
      <c r="R4014" s="197"/>
      <c r="S4014" s="197"/>
      <c r="T4014" s="197"/>
      <c r="U4014" s="196"/>
      <c r="V4014" s="196"/>
      <c r="W4014" s="197"/>
      <c r="X4014" s="197"/>
      <c r="Y4014" s="197"/>
      <c r="Z4014" s="196"/>
      <c r="AA4014" s="196"/>
      <c r="AB4014" s="202"/>
      <c r="AC4014" s="196"/>
      <c r="AD4014" s="196"/>
      <c r="AE4014" s="196"/>
      <c r="AF4014" s="196"/>
      <c r="AG4014" s="196"/>
      <c r="AH4014" s="196"/>
      <c r="AI4014" s="197"/>
    </row>
    <row r="4015" spans="1:35">
      <c r="A4015" s="197"/>
      <c r="B4015" s="197"/>
      <c r="C4015" s="204"/>
      <c r="D4015" s="197"/>
      <c r="E4015" s="203"/>
      <c r="F4015" s="197"/>
      <c r="G4015" s="199"/>
      <c r="H4015" s="199"/>
      <c r="I4015" s="197"/>
      <c r="J4015" s="200"/>
      <c r="K4015" s="197"/>
      <c r="L4015" s="197"/>
      <c r="M4015" s="197"/>
      <c r="N4015" s="201"/>
      <c r="O4015" s="201"/>
      <c r="P4015" s="197"/>
      <c r="Q4015" s="197"/>
      <c r="R4015" s="196"/>
      <c r="S4015" s="197"/>
      <c r="T4015" s="197"/>
      <c r="U4015" s="196"/>
      <c r="V4015" s="196"/>
      <c r="W4015" s="197"/>
      <c r="X4015" s="197"/>
      <c r="Y4015" s="197"/>
      <c r="Z4015" s="196"/>
      <c r="AA4015" s="196"/>
      <c r="AB4015" s="202"/>
      <c r="AC4015" s="196"/>
      <c r="AD4015" s="196"/>
      <c r="AE4015" s="196"/>
      <c r="AF4015" s="196"/>
      <c r="AG4015" s="196"/>
      <c r="AH4015" s="196"/>
      <c r="AI4015" s="197"/>
    </row>
    <row r="4016" spans="1:35">
      <c r="A4016" s="197"/>
      <c r="B4016" s="197"/>
      <c r="C4016" s="204"/>
      <c r="D4016" s="197"/>
      <c r="E4016" s="203"/>
      <c r="F4016" s="197"/>
      <c r="G4016" s="199"/>
      <c r="H4016" s="199"/>
      <c r="I4016" s="197"/>
      <c r="J4016" s="200"/>
      <c r="K4016" s="197"/>
      <c r="L4016" s="197"/>
      <c r="M4016" s="197"/>
      <c r="N4016" s="201"/>
      <c r="O4016" s="201"/>
      <c r="P4016" s="197"/>
      <c r="Q4016" s="197"/>
      <c r="R4016" s="197"/>
      <c r="S4016" s="197"/>
      <c r="T4016" s="197"/>
      <c r="U4016" s="196"/>
      <c r="V4016" s="196"/>
      <c r="W4016" s="197"/>
      <c r="X4016" s="197"/>
      <c r="Y4016" s="197"/>
      <c r="Z4016" s="196"/>
      <c r="AA4016" s="196"/>
      <c r="AB4016" s="202"/>
      <c r="AC4016" s="196"/>
      <c r="AD4016" s="196"/>
      <c r="AE4016" s="196"/>
      <c r="AF4016" s="196"/>
      <c r="AG4016" s="196"/>
      <c r="AH4016" s="196"/>
      <c r="AI4016" s="197"/>
    </row>
    <row r="4017" spans="1:35">
      <c r="A4017" s="197"/>
      <c r="B4017" s="197"/>
      <c r="C4017" s="204"/>
      <c r="D4017" s="197"/>
      <c r="E4017" s="203"/>
      <c r="F4017" s="197"/>
      <c r="G4017" s="199"/>
      <c r="H4017" s="199"/>
      <c r="I4017" s="197"/>
      <c r="J4017" s="200"/>
      <c r="K4017" s="197"/>
      <c r="L4017" s="197"/>
      <c r="M4017" s="197"/>
      <c r="N4017" s="201"/>
      <c r="O4017" s="201"/>
      <c r="P4017" s="197"/>
      <c r="Q4017" s="197"/>
      <c r="R4017" s="196"/>
      <c r="S4017" s="197"/>
      <c r="T4017" s="197"/>
      <c r="U4017" s="196"/>
      <c r="V4017" s="196"/>
      <c r="W4017" s="197"/>
      <c r="X4017" s="197"/>
      <c r="Y4017" s="197"/>
      <c r="Z4017" s="196"/>
      <c r="AA4017" s="196"/>
      <c r="AB4017" s="202"/>
      <c r="AC4017" s="196"/>
      <c r="AD4017" s="196"/>
      <c r="AE4017" s="196"/>
      <c r="AF4017" s="196"/>
      <c r="AG4017" s="196"/>
      <c r="AH4017" s="196"/>
      <c r="AI4017" s="197"/>
    </row>
    <row r="4018" spans="1:35">
      <c r="A4018" s="197"/>
      <c r="B4018" s="197"/>
      <c r="C4018" s="204"/>
      <c r="D4018" s="197"/>
      <c r="E4018" s="197"/>
      <c r="F4018" s="197"/>
      <c r="G4018" s="199"/>
      <c r="H4018" s="199"/>
      <c r="I4018" s="197"/>
      <c r="J4018" s="200"/>
      <c r="K4018" s="197"/>
      <c r="L4018" s="197"/>
      <c r="M4018" s="197"/>
      <c r="N4018" s="201"/>
      <c r="O4018" s="201"/>
      <c r="P4018" s="197"/>
      <c r="Q4018" s="197"/>
      <c r="R4018" s="197"/>
      <c r="S4018" s="197"/>
      <c r="T4018" s="197"/>
      <c r="U4018" s="196"/>
      <c r="V4018" s="196"/>
      <c r="W4018" s="197"/>
      <c r="X4018" s="197"/>
      <c r="Y4018" s="197"/>
      <c r="Z4018" s="196"/>
      <c r="AA4018" s="196"/>
      <c r="AB4018" s="202"/>
      <c r="AC4018" s="196"/>
      <c r="AD4018" s="196"/>
      <c r="AE4018" s="196"/>
      <c r="AF4018" s="196"/>
      <c r="AG4018" s="196"/>
      <c r="AH4018" s="196"/>
      <c r="AI4018" s="197"/>
    </row>
    <row r="4019" spans="1:35">
      <c r="A4019" s="197"/>
      <c r="B4019" s="197"/>
      <c r="C4019" s="204"/>
      <c r="D4019" s="197"/>
      <c r="E4019" s="197"/>
      <c r="F4019" s="197"/>
      <c r="G4019" s="199"/>
      <c r="H4019" s="199"/>
      <c r="I4019" s="197"/>
      <c r="J4019" s="200"/>
      <c r="K4019" s="197"/>
      <c r="L4019" s="197"/>
      <c r="M4019" s="197"/>
      <c r="N4019" s="201"/>
      <c r="O4019" s="201"/>
      <c r="P4019" s="197"/>
      <c r="Q4019" s="197"/>
      <c r="R4019" s="196"/>
      <c r="S4019" s="197"/>
      <c r="T4019" s="197"/>
      <c r="U4019" s="196"/>
      <c r="V4019" s="196"/>
      <c r="W4019" s="197"/>
      <c r="X4019" s="197"/>
      <c r="Y4019" s="197"/>
      <c r="Z4019" s="196"/>
      <c r="AA4019" s="196"/>
      <c r="AB4019" s="202"/>
      <c r="AC4019" s="196"/>
      <c r="AD4019" s="196"/>
      <c r="AE4019" s="196"/>
      <c r="AF4019" s="196"/>
      <c r="AG4019" s="196"/>
      <c r="AH4019" s="196"/>
      <c r="AI4019" s="197"/>
    </row>
    <row r="4020" spans="1:35">
      <c r="A4020" s="197"/>
      <c r="B4020" s="197"/>
      <c r="C4020" s="204"/>
      <c r="D4020" s="197"/>
      <c r="E4020" s="197"/>
      <c r="F4020" s="197"/>
      <c r="G4020" s="199"/>
      <c r="H4020" s="199"/>
      <c r="I4020" s="197"/>
      <c r="J4020" s="200"/>
      <c r="K4020" s="197"/>
      <c r="L4020" s="197"/>
      <c r="M4020" s="197"/>
      <c r="N4020" s="201"/>
      <c r="O4020" s="201"/>
      <c r="P4020" s="197"/>
      <c r="Q4020" s="197"/>
      <c r="R4020" s="197"/>
      <c r="S4020" s="197"/>
      <c r="T4020" s="197"/>
      <c r="U4020" s="196"/>
      <c r="V4020" s="196"/>
      <c r="W4020" s="197"/>
      <c r="X4020" s="197"/>
      <c r="Y4020" s="197"/>
      <c r="Z4020" s="196"/>
      <c r="AA4020" s="196"/>
      <c r="AB4020" s="202"/>
      <c r="AC4020" s="196"/>
      <c r="AD4020" s="196"/>
      <c r="AE4020" s="196"/>
      <c r="AF4020" s="196"/>
      <c r="AG4020" s="196"/>
      <c r="AH4020" s="196"/>
      <c r="AI4020" s="197"/>
    </row>
    <row r="4021" spans="1:35">
      <c r="A4021" s="197"/>
      <c r="B4021" s="197"/>
      <c r="C4021" s="204"/>
      <c r="D4021" s="197"/>
      <c r="E4021" s="197"/>
      <c r="F4021" s="197"/>
      <c r="G4021" s="199"/>
      <c r="H4021" s="199"/>
      <c r="I4021" s="197"/>
      <c r="J4021" s="200"/>
      <c r="K4021" s="197"/>
      <c r="L4021" s="197"/>
      <c r="M4021" s="197"/>
      <c r="N4021" s="201"/>
      <c r="O4021" s="201"/>
      <c r="P4021" s="197"/>
      <c r="Q4021" s="197"/>
      <c r="R4021" s="197"/>
      <c r="S4021" s="197"/>
      <c r="T4021" s="197"/>
      <c r="U4021" s="196"/>
      <c r="V4021" s="196"/>
      <c r="W4021" s="197"/>
      <c r="X4021" s="197"/>
      <c r="Y4021" s="197"/>
      <c r="Z4021" s="196"/>
      <c r="AA4021" s="196"/>
      <c r="AB4021" s="202"/>
      <c r="AC4021" s="196"/>
      <c r="AD4021" s="196"/>
      <c r="AE4021" s="196"/>
      <c r="AF4021" s="196"/>
      <c r="AG4021" s="196"/>
      <c r="AH4021" s="196"/>
      <c r="AI4021" s="197"/>
    </row>
    <row r="4022" spans="1:35">
      <c r="A4022" s="197"/>
      <c r="B4022" s="197"/>
      <c r="C4022" s="204"/>
      <c r="D4022" s="197"/>
      <c r="E4022" s="197"/>
      <c r="F4022" s="197"/>
      <c r="G4022" s="199"/>
      <c r="H4022" s="199"/>
      <c r="I4022" s="197"/>
      <c r="J4022" s="200"/>
      <c r="K4022" s="197"/>
      <c r="L4022" s="197"/>
      <c r="M4022" s="197"/>
      <c r="N4022" s="201"/>
      <c r="O4022" s="201"/>
      <c r="P4022" s="197"/>
      <c r="Q4022" s="197"/>
      <c r="R4022" s="196"/>
      <c r="S4022" s="197"/>
      <c r="T4022" s="197"/>
      <c r="U4022" s="196"/>
      <c r="V4022" s="196"/>
      <c r="W4022" s="197"/>
      <c r="X4022" s="197"/>
      <c r="Y4022" s="197"/>
      <c r="Z4022" s="196"/>
      <c r="AA4022" s="196"/>
      <c r="AB4022" s="202"/>
      <c r="AC4022" s="196"/>
      <c r="AD4022" s="196"/>
      <c r="AE4022" s="196"/>
      <c r="AF4022" s="196"/>
      <c r="AG4022" s="196"/>
      <c r="AH4022" s="196"/>
      <c r="AI4022" s="197"/>
    </row>
    <row r="4023" spans="1:35">
      <c r="A4023" s="197"/>
      <c r="B4023" s="197"/>
      <c r="C4023" s="204"/>
      <c r="D4023" s="197"/>
      <c r="E4023" s="197"/>
      <c r="F4023" s="197"/>
      <c r="G4023" s="199"/>
      <c r="H4023" s="199"/>
      <c r="I4023" s="197"/>
      <c r="J4023" s="200"/>
      <c r="K4023" s="197"/>
      <c r="L4023" s="197"/>
      <c r="M4023" s="197"/>
      <c r="N4023" s="201"/>
      <c r="O4023" s="201"/>
      <c r="P4023" s="197"/>
      <c r="Q4023" s="197"/>
      <c r="R4023" s="197"/>
      <c r="S4023" s="197"/>
      <c r="T4023" s="197"/>
      <c r="U4023" s="196"/>
      <c r="V4023" s="196"/>
      <c r="W4023" s="197"/>
      <c r="X4023" s="197"/>
      <c r="Y4023" s="197"/>
      <c r="Z4023" s="196"/>
      <c r="AA4023" s="196"/>
      <c r="AB4023" s="202"/>
      <c r="AC4023" s="196"/>
      <c r="AD4023" s="196"/>
      <c r="AE4023" s="196"/>
      <c r="AF4023" s="196"/>
      <c r="AG4023" s="196"/>
      <c r="AH4023" s="196"/>
      <c r="AI4023" s="197"/>
    </row>
    <row r="4024" spans="1:35">
      <c r="A4024" s="197"/>
      <c r="B4024" s="197"/>
      <c r="C4024" s="204"/>
      <c r="D4024" s="197"/>
      <c r="E4024" s="197"/>
      <c r="F4024" s="197"/>
      <c r="G4024" s="199"/>
      <c r="H4024" s="199"/>
      <c r="I4024" s="197"/>
      <c r="J4024" s="200"/>
      <c r="K4024" s="197"/>
      <c r="L4024" s="197"/>
      <c r="M4024" s="197"/>
      <c r="N4024" s="201"/>
      <c r="O4024" s="201"/>
      <c r="P4024" s="197"/>
      <c r="Q4024" s="197"/>
      <c r="R4024" s="196"/>
      <c r="S4024" s="197"/>
      <c r="T4024" s="197"/>
      <c r="U4024" s="196"/>
      <c r="V4024" s="196"/>
      <c r="W4024" s="197"/>
      <c r="X4024" s="197"/>
      <c r="Y4024" s="197"/>
      <c r="Z4024" s="196"/>
      <c r="AA4024" s="196"/>
      <c r="AB4024" s="202"/>
      <c r="AC4024" s="196"/>
      <c r="AD4024" s="196"/>
      <c r="AE4024" s="196"/>
      <c r="AF4024" s="196"/>
      <c r="AG4024" s="196"/>
      <c r="AH4024" s="196"/>
      <c r="AI4024" s="197"/>
    </row>
    <row r="4025" spans="1:35">
      <c r="A4025" s="197"/>
      <c r="B4025" s="197"/>
      <c r="C4025" s="204"/>
      <c r="D4025" s="197"/>
      <c r="E4025" s="197"/>
      <c r="F4025" s="197"/>
      <c r="G4025" s="199"/>
      <c r="H4025" s="199"/>
      <c r="I4025" s="197"/>
      <c r="J4025" s="200"/>
      <c r="K4025" s="197"/>
      <c r="L4025" s="197"/>
      <c r="M4025" s="197"/>
      <c r="N4025" s="201"/>
      <c r="O4025" s="201"/>
      <c r="P4025" s="197"/>
      <c r="Q4025" s="197"/>
      <c r="R4025" s="197"/>
      <c r="S4025" s="197"/>
      <c r="T4025" s="197"/>
      <c r="U4025" s="196"/>
      <c r="V4025" s="196"/>
      <c r="W4025" s="197"/>
      <c r="X4025" s="197"/>
      <c r="Y4025" s="197"/>
      <c r="Z4025" s="196"/>
      <c r="AA4025" s="196"/>
      <c r="AB4025" s="202"/>
      <c r="AC4025" s="196"/>
      <c r="AD4025" s="196"/>
      <c r="AE4025" s="196"/>
      <c r="AF4025" s="196"/>
      <c r="AG4025" s="196"/>
      <c r="AH4025" s="196"/>
      <c r="AI4025" s="197"/>
    </row>
    <row r="4026" spans="1:35">
      <c r="A4026" s="197"/>
      <c r="B4026" s="197"/>
      <c r="C4026" s="204"/>
      <c r="D4026" s="197"/>
      <c r="E4026" s="197"/>
      <c r="F4026" s="197"/>
      <c r="G4026" s="199"/>
      <c r="H4026" s="199"/>
      <c r="I4026" s="197"/>
      <c r="J4026" s="200"/>
      <c r="K4026" s="197"/>
      <c r="L4026" s="197"/>
      <c r="M4026" s="197"/>
      <c r="N4026" s="201"/>
      <c r="O4026" s="201"/>
      <c r="P4026" s="197"/>
      <c r="Q4026" s="197"/>
      <c r="R4026" s="196"/>
      <c r="S4026" s="197"/>
      <c r="T4026" s="197"/>
      <c r="U4026" s="196"/>
      <c r="V4026" s="196"/>
      <c r="W4026" s="197"/>
      <c r="X4026" s="197"/>
      <c r="Y4026" s="197"/>
      <c r="Z4026" s="196"/>
      <c r="AA4026" s="196"/>
      <c r="AB4026" s="202"/>
      <c r="AC4026" s="196"/>
      <c r="AD4026" s="196"/>
      <c r="AE4026" s="196"/>
      <c r="AF4026" s="196"/>
      <c r="AG4026" s="196"/>
      <c r="AH4026" s="196"/>
      <c r="AI4026" s="197"/>
    </row>
    <row r="4027" spans="1:35">
      <c r="A4027" s="197"/>
      <c r="B4027" s="197"/>
      <c r="C4027" s="204"/>
      <c r="D4027" s="197"/>
      <c r="E4027" s="197"/>
      <c r="F4027" s="197"/>
      <c r="G4027" s="199"/>
      <c r="H4027" s="199"/>
      <c r="I4027" s="197"/>
      <c r="J4027" s="200"/>
      <c r="K4027" s="197"/>
      <c r="L4027" s="197"/>
      <c r="M4027" s="197"/>
      <c r="N4027" s="201"/>
      <c r="O4027" s="201"/>
      <c r="P4027" s="197"/>
      <c r="Q4027" s="197"/>
      <c r="R4027" s="197"/>
      <c r="S4027" s="197"/>
      <c r="T4027" s="197"/>
      <c r="U4027" s="196"/>
      <c r="V4027" s="196"/>
      <c r="W4027" s="197"/>
      <c r="X4027" s="197"/>
      <c r="Y4027" s="197"/>
      <c r="Z4027" s="196"/>
      <c r="AA4027" s="196"/>
      <c r="AB4027" s="202"/>
      <c r="AC4027" s="196"/>
      <c r="AD4027" s="196"/>
      <c r="AE4027" s="196"/>
      <c r="AF4027" s="196"/>
      <c r="AG4027" s="196"/>
      <c r="AH4027" s="196"/>
      <c r="AI4027" s="197"/>
    </row>
    <row r="4028" spans="1:35">
      <c r="A4028" s="197"/>
      <c r="B4028" s="197"/>
      <c r="C4028" s="204"/>
      <c r="D4028" s="197"/>
      <c r="E4028" s="197"/>
      <c r="F4028" s="197"/>
      <c r="G4028" s="199"/>
      <c r="H4028" s="199"/>
      <c r="I4028" s="197"/>
      <c r="J4028" s="200"/>
      <c r="K4028" s="197"/>
      <c r="L4028" s="197"/>
      <c r="M4028" s="197"/>
      <c r="N4028" s="201"/>
      <c r="O4028" s="201"/>
      <c r="P4028" s="197"/>
      <c r="Q4028" s="197"/>
      <c r="R4028" s="196"/>
      <c r="S4028" s="197"/>
      <c r="T4028" s="197"/>
      <c r="U4028" s="196"/>
      <c r="V4028" s="196"/>
      <c r="W4028" s="197"/>
      <c r="X4028" s="197"/>
      <c r="Y4028" s="197"/>
      <c r="Z4028" s="196"/>
      <c r="AA4028" s="196"/>
      <c r="AB4028" s="202"/>
      <c r="AC4028" s="196"/>
      <c r="AD4028" s="196"/>
      <c r="AE4028" s="196"/>
      <c r="AF4028" s="196"/>
      <c r="AG4028" s="196"/>
      <c r="AH4028" s="196"/>
      <c r="AI4028" s="197"/>
    </row>
    <row r="4029" spans="1:35">
      <c r="A4029" s="197"/>
      <c r="B4029" s="197"/>
      <c r="C4029" s="204"/>
      <c r="D4029" s="197"/>
      <c r="E4029" s="197"/>
      <c r="F4029" s="197"/>
      <c r="G4029" s="199"/>
      <c r="H4029" s="199"/>
      <c r="I4029" s="197"/>
      <c r="J4029" s="200"/>
      <c r="K4029" s="197"/>
      <c r="L4029" s="197"/>
      <c r="M4029" s="197"/>
      <c r="N4029" s="201"/>
      <c r="O4029" s="201"/>
      <c r="P4029" s="197"/>
      <c r="Q4029" s="197"/>
      <c r="R4029" s="197"/>
      <c r="S4029" s="197"/>
      <c r="T4029" s="197"/>
      <c r="U4029" s="196"/>
      <c r="V4029" s="196"/>
      <c r="W4029" s="197"/>
      <c r="X4029" s="197"/>
      <c r="Y4029" s="197"/>
      <c r="Z4029" s="196"/>
      <c r="AA4029" s="196"/>
      <c r="AB4029" s="202"/>
      <c r="AC4029" s="196"/>
      <c r="AD4029" s="196"/>
      <c r="AE4029" s="196"/>
      <c r="AF4029" s="196"/>
      <c r="AG4029" s="196"/>
      <c r="AH4029" s="196"/>
      <c r="AI4029" s="197"/>
    </row>
    <row r="4030" spans="1:35">
      <c r="A4030" s="197"/>
      <c r="B4030" s="197"/>
      <c r="C4030" s="204"/>
      <c r="D4030" s="197"/>
      <c r="E4030" s="197"/>
      <c r="F4030" s="197"/>
      <c r="G4030" s="199"/>
      <c r="H4030" s="199"/>
      <c r="I4030" s="197"/>
      <c r="J4030" s="200"/>
      <c r="K4030" s="197"/>
      <c r="L4030" s="197"/>
      <c r="M4030" s="197"/>
      <c r="N4030" s="201"/>
      <c r="O4030" s="201"/>
      <c r="P4030" s="197"/>
      <c r="Q4030" s="197"/>
      <c r="R4030" s="197"/>
      <c r="S4030" s="197"/>
      <c r="T4030" s="197"/>
      <c r="U4030" s="196"/>
      <c r="V4030" s="196"/>
      <c r="W4030" s="197"/>
      <c r="X4030" s="197"/>
      <c r="Y4030" s="197"/>
      <c r="Z4030" s="196"/>
      <c r="AA4030" s="196"/>
      <c r="AB4030" s="202"/>
      <c r="AC4030" s="196"/>
      <c r="AD4030" s="196"/>
      <c r="AE4030" s="196"/>
      <c r="AF4030" s="196"/>
      <c r="AG4030" s="196"/>
      <c r="AH4030" s="196"/>
      <c r="AI4030" s="197"/>
    </row>
    <row r="4031" spans="1:35">
      <c r="A4031" s="197"/>
      <c r="B4031" s="197"/>
      <c r="C4031" s="204"/>
      <c r="D4031" s="197"/>
      <c r="E4031" s="197"/>
      <c r="F4031" s="197"/>
      <c r="G4031" s="199"/>
      <c r="H4031" s="199"/>
      <c r="I4031" s="197"/>
      <c r="J4031" s="200"/>
      <c r="K4031" s="197"/>
      <c r="L4031" s="197"/>
      <c r="M4031" s="197"/>
      <c r="N4031" s="201"/>
      <c r="O4031" s="201"/>
      <c r="P4031" s="197"/>
      <c r="Q4031" s="197"/>
      <c r="R4031" s="203"/>
      <c r="S4031" s="197"/>
      <c r="T4031" s="197"/>
      <c r="U4031" s="196"/>
      <c r="V4031" s="196"/>
      <c r="W4031" s="197"/>
      <c r="X4031" s="197"/>
      <c r="Y4031" s="197"/>
      <c r="Z4031" s="196"/>
      <c r="AA4031" s="196"/>
      <c r="AB4031" s="202"/>
      <c r="AC4031" s="196"/>
      <c r="AD4031" s="196"/>
      <c r="AE4031" s="196"/>
      <c r="AF4031" s="196"/>
      <c r="AG4031" s="196"/>
      <c r="AH4031" s="196"/>
      <c r="AI4031" s="197"/>
    </row>
    <row r="4032" spans="1:35">
      <c r="A4032" s="197"/>
      <c r="B4032" s="197"/>
      <c r="C4032" s="204"/>
      <c r="D4032" s="197"/>
      <c r="E4032" s="197"/>
      <c r="F4032" s="197"/>
      <c r="G4032" s="199"/>
      <c r="H4032" s="199"/>
      <c r="I4032" s="197"/>
      <c r="J4032" s="200"/>
      <c r="K4032" s="197"/>
      <c r="L4032" s="197"/>
      <c r="M4032" s="197"/>
      <c r="N4032" s="201"/>
      <c r="O4032" s="201"/>
      <c r="P4032" s="197"/>
      <c r="Q4032" s="197"/>
      <c r="R4032" s="197"/>
      <c r="S4032" s="197"/>
      <c r="T4032" s="197"/>
      <c r="U4032" s="196"/>
      <c r="V4032" s="196"/>
      <c r="W4032" s="197"/>
      <c r="X4032" s="197"/>
      <c r="Y4032" s="197"/>
      <c r="Z4032" s="196"/>
      <c r="AA4032" s="196"/>
      <c r="AB4032" s="202"/>
      <c r="AC4032" s="196"/>
      <c r="AD4032" s="196"/>
      <c r="AE4032" s="196"/>
      <c r="AF4032" s="196"/>
      <c r="AG4032" s="196"/>
      <c r="AH4032" s="196"/>
      <c r="AI4032" s="197"/>
    </row>
    <row r="4033" spans="1:35">
      <c r="A4033" s="197"/>
      <c r="B4033" s="197"/>
      <c r="C4033" s="204"/>
      <c r="D4033" s="197"/>
      <c r="E4033" s="197"/>
      <c r="F4033" s="197"/>
      <c r="G4033" s="199"/>
      <c r="H4033" s="199"/>
      <c r="I4033" s="197"/>
      <c r="J4033" s="200"/>
      <c r="K4033" s="197"/>
      <c r="L4033" s="197"/>
      <c r="M4033" s="197"/>
      <c r="N4033" s="201"/>
      <c r="O4033" s="201"/>
      <c r="P4033" s="197"/>
      <c r="Q4033" s="197"/>
      <c r="R4033" s="197"/>
      <c r="S4033" s="197"/>
      <c r="T4033" s="197"/>
      <c r="U4033" s="196"/>
      <c r="V4033" s="196"/>
      <c r="W4033" s="197"/>
      <c r="X4033" s="197"/>
      <c r="Y4033" s="197"/>
      <c r="Z4033" s="197"/>
      <c r="AA4033" s="197"/>
      <c r="AB4033" s="202"/>
      <c r="AC4033" s="197"/>
      <c r="AD4033" s="205"/>
      <c r="AE4033" s="197"/>
      <c r="AF4033" s="196"/>
      <c r="AG4033" s="196"/>
      <c r="AH4033" s="197"/>
      <c r="AI4033" s="197"/>
    </row>
    <row r="4034" spans="1:35">
      <c r="A4034" s="197"/>
      <c r="B4034" s="197"/>
      <c r="C4034" s="204"/>
      <c r="D4034" s="197"/>
      <c r="E4034" s="197"/>
      <c r="F4034" s="197"/>
      <c r="G4034" s="199"/>
      <c r="H4034" s="199"/>
      <c r="I4034" s="197"/>
      <c r="J4034" s="200"/>
      <c r="K4034" s="197"/>
      <c r="L4034" s="197"/>
      <c r="M4034" s="197"/>
      <c r="N4034" s="201"/>
      <c r="O4034" s="201"/>
      <c r="P4034" s="197"/>
      <c r="Q4034" s="197"/>
      <c r="R4034" s="197"/>
      <c r="S4034" s="197"/>
      <c r="T4034" s="197"/>
      <c r="U4034" s="196"/>
      <c r="V4034" s="196"/>
      <c r="W4034" s="197"/>
      <c r="X4034" s="197"/>
      <c r="Y4034" s="197"/>
      <c r="Z4034" s="196"/>
      <c r="AA4034" s="196"/>
      <c r="AB4034" s="202"/>
      <c r="AC4034" s="196"/>
      <c r="AD4034" s="196"/>
      <c r="AE4034" s="196"/>
      <c r="AF4034" s="196"/>
      <c r="AG4034" s="196"/>
      <c r="AH4034" s="196"/>
      <c r="AI4034" s="197"/>
    </row>
    <row r="4035" spans="1:35">
      <c r="A4035" s="197"/>
      <c r="B4035" s="197"/>
      <c r="C4035" s="204"/>
      <c r="D4035" s="197"/>
      <c r="E4035" s="197"/>
      <c r="F4035" s="197"/>
      <c r="G4035" s="199"/>
      <c r="H4035" s="199"/>
      <c r="I4035" s="197"/>
      <c r="J4035" s="200"/>
      <c r="K4035" s="197"/>
      <c r="L4035" s="197"/>
      <c r="M4035" s="197"/>
      <c r="N4035" s="201"/>
      <c r="O4035" s="201"/>
      <c r="P4035" s="197"/>
      <c r="Q4035" s="197"/>
      <c r="R4035" s="197"/>
      <c r="S4035" s="197"/>
      <c r="T4035" s="197"/>
      <c r="U4035" s="196"/>
      <c r="V4035" s="196"/>
      <c r="W4035" s="197"/>
      <c r="X4035" s="197"/>
      <c r="Y4035" s="197"/>
      <c r="Z4035" s="196"/>
      <c r="AA4035" s="196"/>
      <c r="AB4035" s="202"/>
      <c r="AC4035" s="196"/>
      <c r="AD4035" s="196"/>
      <c r="AE4035" s="196"/>
      <c r="AF4035" s="196"/>
      <c r="AG4035" s="196"/>
      <c r="AH4035" s="196"/>
      <c r="AI4035" s="197"/>
    </row>
    <row r="4036" spans="1:35">
      <c r="A4036" s="197"/>
      <c r="B4036" s="197"/>
      <c r="C4036" s="204"/>
      <c r="D4036" s="197"/>
      <c r="E4036" s="197"/>
      <c r="F4036" s="197"/>
      <c r="G4036" s="199"/>
      <c r="H4036" s="199"/>
      <c r="I4036" s="197"/>
      <c r="J4036" s="200"/>
      <c r="K4036" s="197"/>
      <c r="L4036" s="197"/>
      <c r="M4036" s="197"/>
      <c r="N4036" s="201"/>
      <c r="O4036" s="201"/>
      <c r="P4036" s="197"/>
      <c r="Q4036" s="197"/>
      <c r="R4036" s="197"/>
      <c r="S4036" s="197"/>
      <c r="T4036" s="197"/>
      <c r="U4036" s="196"/>
      <c r="V4036" s="196"/>
      <c r="W4036" s="197"/>
      <c r="X4036" s="197"/>
      <c r="Y4036" s="197"/>
      <c r="Z4036" s="196"/>
      <c r="AA4036" s="196"/>
      <c r="AB4036" s="202"/>
      <c r="AC4036" s="196"/>
      <c r="AD4036" s="196"/>
      <c r="AE4036" s="196"/>
      <c r="AF4036" s="196"/>
      <c r="AG4036" s="196"/>
      <c r="AH4036" s="196"/>
      <c r="AI4036" s="197"/>
    </row>
    <row r="4037" spans="1:35">
      <c r="A4037" s="197"/>
      <c r="B4037" s="197"/>
      <c r="C4037" s="204"/>
      <c r="D4037" s="197"/>
      <c r="E4037" s="197"/>
      <c r="F4037" s="197"/>
      <c r="G4037" s="199"/>
      <c r="H4037" s="199"/>
      <c r="I4037" s="197"/>
      <c r="J4037" s="200"/>
      <c r="K4037" s="197"/>
      <c r="L4037" s="197"/>
      <c r="M4037" s="197"/>
      <c r="N4037" s="201"/>
      <c r="O4037" s="201"/>
      <c r="P4037" s="197"/>
      <c r="Q4037" s="197"/>
      <c r="R4037" s="203"/>
      <c r="S4037" s="197"/>
      <c r="T4037" s="197"/>
      <c r="U4037" s="196"/>
      <c r="V4037" s="196"/>
      <c r="W4037" s="197"/>
      <c r="X4037" s="197"/>
      <c r="Y4037" s="197"/>
      <c r="Z4037" s="196"/>
      <c r="AA4037" s="196"/>
      <c r="AB4037" s="202"/>
      <c r="AC4037" s="196"/>
      <c r="AD4037" s="196"/>
      <c r="AE4037" s="196"/>
      <c r="AF4037" s="196"/>
      <c r="AG4037" s="196"/>
      <c r="AH4037" s="196"/>
      <c r="AI4037" s="197"/>
    </row>
    <row r="4038" spans="1:35">
      <c r="A4038" s="197"/>
      <c r="B4038" s="197"/>
      <c r="C4038" s="204"/>
      <c r="D4038" s="197"/>
      <c r="E4038" s="197"/>
      <c r="F4038" s="197"/>
      <c r="G4038" s="199"/>
      <c r="H4038" s="199"/>
      <c r="I4038" s="197"/>
      <c r="J4038" s="200"/>
      <c r="K4038" s="197"/>
      <c r="L4038" s="197"/>
      <c r="M4038" s="197"/>
      <c r="N4038" s="201"/>
      <c r="O4038" s="201"/>
      <c r="P4038" s="197"/>
      <c r="Q4038" s="197"/>
      <c r="R4038" s="197"/>
      <c r="S4038" s="197"/>
      <c r="T4038" s="197"/>
      <c r="U4038" s="196"/>
      <c r="V4038" s="196"/>
      <c r="W4038" s="197"/>
      <c r="X4038" s="197"/>
      <c r="Y4038" s="197"/>
      <c r="Z4038" s="196"/>
      <c r="AA4038" s="196"/>
      <c r="AB4038" s="202"/>
      <c r="AC4038" s="196"/>
      <c r="AD4038" s="196"/>
      <c r="AE4038" s="196"/>
      <c r="AF4038" s="196"/>
      <c r="AG4038" s="196"/>
      <c r="AH4038" s="196"/>
      <c r="AI4038" s="197"/>
    </row>
    <row r="4039" spans="1:35">
      <c r="A4039" s="197"/>
      <c r="B4039" s="197"/>
      <c r="C4039" s="204"/>
      <c r="D4039" s="197"/>
      <c r="E4039" s="197"/>
      <c r="F4039" s="197"/>
      <c r="G4039" s="199"/>
      <c r="H4039" s="199"/>
      <c r="I4039" s="197"/>
      <c r="J4039" s="200"/>
      <c r="K4039" s="197"/>
      <c r="L4039" s="197"/>
      <c r="M4039" s="197"/>
      <c r="N4039" s="201"/>
      <c r="O4039" s="201"/>
      <c r="P4039" s="197"/>
      <c r="Q4039" s="197"/>
      <c r="R4039" s="196"/>
      <c r="S4039" s="197"/>
      <c r="T4039" s="197"/>
      <c r="U4039" s="196"/>
      <c r="V4039" s="196"/>
      <c r="W4039" s="197"/>
      <c r="X4039" s="197"/>
      <c r="Y4039" s="197"/>
      <c r="Z4039" s="196"/>
      <c r="AA4039" s="196"/>
      <c r="AB4039" s="202"/>
      <c r="AC4039" s="196"/>
      <c r="AD4039" s="196"/>
      <c r="AE4039" s="196"/>
      <c r="AF4039" s="196"/>
      <c r="AG4039" s="196"/>
      <c r="AH4039" s="196"/>
      <c r="AI4039" s="197"/>
    </row>
    <row r="4040" spans="1:35">
      <c r="A4040" s="197"/>
      <c r="B4040" s="197"/>
      <c r="C4040" s="204"/>
      <c r="D4040" s="197"/>
      <c r="E4040" s="197"/>
      <c r="F4040" s="197"/>
      <c r="G4040" s="199"/>
      <c r="H4040" s="199"/>
      <c r="I4040" s="197"/>
      <c r="J4040" s="200"/>
      <c r="K4040" s="197"/>
      <c r="L4040" s="197"/>
      <c r="M4040" s="197"/>
      <c r="N4040" s="201"/>
      <c r="O4040" s="201"/>
      <c r="P4040" s="197"/>
      <c r="Q4040" s="197"/>
      <c r="R4040" s="197"/>
      <c r="S4040" s="197"/>
      <c r="T4040" s="197"/>
      <c r="U4040" s="196"/>
      <c r="V4040" s="196"/>
      <c r="W4040" s="197"/>
      <c r="X4040" s="197"/>
      <c r="Y4040" s="197"/>
      <c r="Z4040" s="196"/>
      <c r="AA4040" s="196"/>
      <c r="AB4040" s="202"/>
      <c r="AC4040" s="196"/>
      <c r="AD4040" s="196"/>
      <c r="AE4040" s="196"/>
      <c r="AF4040" s="196"/>
      <c r="AG4040" s="196"/>
      <c r="AH4040" s="196"/>
      <c r="AI4040" s="197"/>
    </row>
    <row r="4041" spans="1:35">
      <c r="A4041" s="197"/>
      <c r="B4041" s="197"/>
      <c r="C4041" s="204"/>
      <c r="D4041" s="197"/>
      <c r="E4041" s="197"/>
      <c r="F4041" s="197"/>
      <c r="G4041" s="199"/>
      <c r="H4041" s="199"/>
      <c r="I4041" s="197"/>
      <c r="J4041" s="200"/>
      <c r="K4041" s="197"/>
      <c r="L4041" s="197"/>
      <c r="M4041" s="197"/>
      <c r="N4041" s="201"/>
      <c r="O4041" s="201"/>
      <c r="P4041" s="197"/>
      <c r="Q4041" s="197"/>
      <c r="R4041" s="197"/>
      <c r="S4041" s="197"/>
      <c r="T4041" s="197"/>
      <c r="U4041" s="196"/>
      <c r="V4041" s="196"/>
      <c r="W4041" s="197"/>
      <c r="X4041" s="197"/>
      <c r="Y4041" s="197"/>
      <c r="Z4041" s="197"/>
      <c r="AA4041" s="197"/>
      <c r="AB4041" s="202"/>
      <c r="AC4041" s="197"/>
      <c r="AD4041" s="205"/>
      <c r="AE4041" s="197"/>
      <c r="AF4041" s="196"/>
      <c r="AG4041" s="196"/>
      <c r="AH4041" s="197"/>
      <c r="AI4041" s="197"/>
    </row>
    <row r="4042" spans="1:35">
      <c r="A4042" s="197"/>
      <c r="B4042" s="197"/>
      <c r="C4042" s="204"/>
      <c r="D4042" s="197"/>
      <c r="E4042" s="197"/>
      <c r="F4042" s="197"/>
      <c r="G4042" s="199"/>
      <c r="H4042" s="199"/>
      <c r="I4042" s="197"/>
      <c r="J4042" s="200"/>
      <c r="K4042" s="197"/>
      <c r="L4042" s="197"/>
      <c r="M4042" s="197"/>
      <c r="N4042" s="201"/>
      <c r="O4042" s="201"/>
      <c r="P4042" s="197"/>
      <c r="Q4042" s="197"/>
      <c r="R4042" s="197"/>
      <c r="S4042" s="197"/>
      <c r="T4042" s="197"/>
      <c r="U4042" s="196"/>
      <c r="V4042" s="196"/>
      <c r="W4042" s="197"/>
      <c r="X4042" s="197"/>
      <c r="Y4042" s="197"/>
      <c r="Z4042" s="197"/>
      <c r="AA4042" s="197"/>
      <c r="AB4042" s="202"/>
      <c r="AC4042" s="197"/>
      <c r="AD4042" s="205"/>
      <c r="AE4042" s="197"/>
      <c r="AF4042" s="196"/>
      <c r="AG4042" s="196"/>
      <c r="AH4042" s="197"/>
      <c r="AI4042" s="197"/>
    </row>
    <row r="4043" spans="1:35">
      <c r="A4043" s="197"/>
      <c r="B4043" s="197"/>
      <c r="C4043" s="204"/>
      <c r="D4043" s="197"/>
      <c r="E4043" s="197"/>
      <c r="F4043" s="197"/>
      <c r="G4043" s="199"/>
      <c r="H4043" s="199"/>
      <c r="I4043" s="197"/>
      <c r="J4043" s="200"/>
      <c r="K4043" s="197"/>
      <c r="L4043" s="197"/>
      <c r="M4043" s="197"/>
      <c r="N4043" s="201"/>
      <c r="O4043" s="201"/>
      <c r="P4043" s="197"/>
      <c r="Q4043" s="197"/>
      <c r="R4043" s="197"/>
      <c r="S4043" s="197"/>
      <c r="T4043" s="197"/>
      <c r="U4043" s="196"/>
      <c r="V4043" s="196"/>
      <c r="W4043" s="197"/>
      <c r="X4043" s="197"/>
      <c r="Y4043" s="197"/>
      <c r="Z4043" s="196"/>
      <c r="AA4043" s="196"/>
      <c r="AB4043" s="202"/>
      <c r="AC4043" s="196"/>
      <c r="AD4043" s="196"/>
      <c r="AE4043" s="196"/>
      <c r="AF4043" s="196"/>
      <c r="AG4043" s="196"/>
      <c r="AH4043" s="196"/>
      <c r="AI4043" s="197"/>
    </row>
    <row r="4044" spans="1:35">
      <c r="A4044" s="197"/>
      <c r="B4044" s="197"/>
      <c r="C4044" s="204"/>
      <c r="D4044" s="197"/>
      <c r="E4044" s="197"/>
      <c r="F4044" s="197"/>
      <c r="G4044" s="199"/>
      <c r="H4044" s="199"/>
      <c r="I4044" s="197"/>
      <c r="J4044" s="200"/>
      <c r="K4044" s="197"/>
      <c r="L4044" s="197"/>
      <c r="M4044" s="197"/>
      <c r="N4044" s="201"/>
      <c r="O4044" s="201"/>
      <c r="P4044" s="197"/>
      <c r="Q4044" s="197"/>
      <c r="R4044" s="197"/>
      <c r="S4044" s="197"/>
      <c r="T4044" s="197"/>
      <c r="U4044" s="196"/>
      <c r="V4044" s="196"/>
      <c r="W4044" s="197"/>
      <c r="X4044" s="197"/>
      <c r="Y4044" s="197"/>
      <c r="Z4044" s="196"/>
      <c r="AA4044" s="196"/>
      <c r="AB4044" s="202"/>
      <c r="AC4044" s="196"/>
      <c r="AD4044" s="196"/>
      <c r="AE4044" s="196"/>
      <c r="AF4044" s="196"/>
      <c r="AG4044" s="196"/>
      <c r="AH4044" s="196"/>
      <c r="AI4044" s="197"/>
    </row>
    <row r="4045" spans="1:35">
      <c r="A4045" s="197"/>
      <c r="B4045" s="197"/>
      <c r="C4045" s="204"/>
      <c r="D4045" s="197"/>
      <c r="E4045" s="197"/>
      <c r="F4045" s="197"/>
      <c r="G4045" s="199"/>
      <c r="H4045" s="199"/>
      <c r="I4045" s="197"/>
      <c r="J4045" s="200"/>
      <c r="K4045" s="197"/>
      <c r="L4045" s="197"/>
      <c r="M4045" s="197"/>
      <c r="N4045" s="201"/>
      <c r="O4045" s="201"/>
      <c r="P4045" s="197"/>
      <c r="Q4045" s="197"/>
      <c r="R4045" s="197"/>
      <c r="S4045" s="197"/>
      <c r="T4045" s="197"/>
      <c r="U4045" s="196"/>
      <c r="V4045" s="196"/>
      <c r="W4045" s="197"/>
      <c r="X4045" s="197"/>
      <c r="Y4045" s="197"/>
      <c r="Z4045" s="196"/>
      <c r="AA4045" s="196"/>
      <c r="AB4045" s="202"/>
      <c r="AC4045" s="196"/>
      <c r="AD4045" s="196"/>
      <c r="AE4045" s="196"/>
      <c r="AF4045" s="196"/>
      <c r="AG4045" s="196"/>
      <c r="AH4045" s="196"/>
      <c r="AI4045" s="197"/>
    </row>
    <row r="4046" spans="1:35">
      <c r="A4046" s="197"/>
      <c r="B4046" s="197"/>
      <c r="C4046" s="204"/>
      <c r="D4046" s="197"/>
      <c r="E4046" s="197"/>
      <c r="F4046" s="197"/>
      <c r="G4046" s="199"/>
      <c r="H4046" s="199"/>
      <c r="I4046" s="197"/>
      <c r="J4046" s="200"/>
      <c r="K4046" s="197"/>
      <c r="L4046" s="197"/>
      <c r="M4046" s="197"/>
      <c r="N4046" s="201"/>
      <c r="O4046" s="201"/>
      <c r="P4046" s="197"/>
      <c r="Q4046" s="197"/>
      <c r="R4046" s="196"/>
      <c r="S4046" s="197"/>
      <c r="T4046" s="197"/>
      <c r="U4046" s="196"/>
      <c r="V4046" s="196"/>
      <c r="W4046" s="197"/>
      <c r="X4046" s="197"/>
      <c r="Y4046" s="197"/>
      <c r="Z4046" s="196"/>
      <c r="AA4046" s="196"/>
      <c r="AB4046" s="202"/>
      <c r="AC4046" s="196"/>
      <c r="AD4046" s="196"/>
      <c r="AE4046" s="196"/>
      <c r="AF4046" s="196"/>
      <c r="AG4046" s="196"/>
      <c r="AH4046" s="196"/>
      <c r="AI4046" s="197"/>
    </row>
    <row r="4047" spans="1:35">
      <c r="A4047" s="197"/>
      <c r="B4047" s="197"/>
      <c r="C4047" s="204"/>
      <c r="D4047" s="197"/>
      <c r="E4047" s="197"/>
      <c r="F4047" s="197"/>
      <c r="G4047" s="199"/>
      <c r="H4047" s="199"/>
      <c r="I4047" s="197"/>
      <c r="J4047" s="200"/>
      <c r="K4047" s="197"/>
      <c r="L4047" s="197"/>
      <c r="M4047" s="197"/>
      <c r="N4047" s="201"/>
      <c r="O4047" s="201"/>
      <c r="P4047" s="197"/>
      <c r="Q4047" s="197"/>
      <c r="R4047" s="197"/>
      <c r="S4047" s="197"/>
      <c r="T4047" s="197"/>
      <c r="U4047" s="196"/>
      <c r="V4047" s="196"/>
      <c r="W4047" s="197"/>
      <c r="X4047" s="197"/>
      <c r="Y4047" s="197"/>
      <c r="Z4047" s="196"/>
      <c r="AA4047" s="196"/>
      <c r="AB4047" s="202"/>
      <c r="AC4047" s="196"/>
      <c r="AD4047" s="196"/>
      <c r="AE4047" s="196"/>
      <c r="AF4047" s="196"/>
      <c r="AG4047" s="196"/>
      <c r="AH4047" s="196"/>
      <c r="AI4047" s="197"/>
    </row>
    <row r="4048" spans="1:35">
      <c r="A4048" s="197"/>
      <c r="B4048" s="197"/>
      <c r="C4048" s="204"/>
      <c r="D4048" s="197"/>
      <c r="E4048" s="197"/>
      <c r="F4048" s="197"/>
      <c r="G4048" s="199"/>
      <c r="H4048" s="199"/>
      <c r="I4048" s="197"/>
      <c r="J4048" s="200"/>
      <c r="K4048" s="197"/>
      <c r="L4048" s="197"/>
      <c r="M4048" s="197"/>
      <c r="N4048" s="201"/>
      <c r="O4048" s="201"/>
      <c r="P4048" s="197"/>
      <c r="Q4048" s="197"/>
      <c r="R4048" s="196"/>
      <c r="S4048" s="197"/>
      <c r="T4048" s="197"/>
      <c r="U4048" s="196"/>
      <c r="V4048" s="196"/>
      <c r="W4048" s="197"/>
      <c r="X4048" s="197"/>
      <c r="Y4048" s="197"/>
      <c r="Z4048" s="196"/>
      <c r="AA4048" s="196"/>
      <c r="AB4048" s="202"/>
      <c r="AC4048" s="196"/>
      <c r="AD4048" s="196"/>
      <c r="AE4048" s="196"/>
      <c r="AF4048" s="196"/>
      <c r="AG4048" s="196"/>
      <c r="AH4048" s="196"/>
      <c r="AI4048" s="197"/>
    </row>
    <row r="4049" spans="1:35">
      <c r="A4049" s="197"/>
      <c r="B4049" s="197"/>
      <c r="C4049" s="204"/>
      <c r="D4049" s="197"/>
      <c r="E4049" s="197"/>
      <c r="F4049" s="197"/>
      <c r="G4049" s="199"/>
      <c r="H4049" s="199"/>
      <c r="I4049" s="197"/>
      <c r="J4049" s="200"/>
      <c r="K4049" s="197"/>
      <c r="L4049" s="197"/>
      <c r="M4049" s="197"/>
      <c r="N4049" s="201"/>
      <c r="O4049" s="201"/>
      <c r="P4049" s="197"/>
      <c r="Q4049" s="197"/>
      <c r="R4049" s="197"/>
      <c r="S4049" s="197"/>
      <c r="T4049" s="197"/>
      <c r="U4049" s="196"/>
      <c r="V4049" s="196"/>
      <c r="W4049" s="197"/>
      <c r="X4049" s="197"/>
      <c r="Y4049" s="197"/>
      <c r="Z4049" s="196"/>
      <c r="AA4049" s="196"/>
      <c r="AB4049" s="202"/>
      <c r="AC4049" s="196"/>
      <c r="AD4049" s="196"/>
      <c r="AE4049" s="196"/>
      <c r="AF4049" s="196"/>
      <c r="AG4049" s="196"/>
      <c r="AH4049" s="196"/>
      <c r="AI4049" s="197"/>
    </row>
    <row r="4050" spans="1:35">
      <c r="A4050" s="197"/>
      <c r="B4050" s="197"/>
      <c r="C4050" s="204"/>
      <c r="D4050" s="197"/>
      <c r="E4050" s="197"/>
      <c r="F4050" s="197"/>
      <c r="G4050" s="199"/>
      <c r="H4050" s="199"/>
      <c r="I4050" s="197"/>
      <c r="J4050" s="200"/>
      <c r="K4050" s="197"/>
      <c r="L4050" s="197"/>
      <c r="M4050" s="197"/>
      <c r="N4050" s="201"/>
      <c r="O4050" s="201"/>
      <c r="P4050" s="197"/>
      <c r="Q4050" s="197"/>
      <c r="R4050" s="196"/>
      <c r="S4050" s="197"/>
      <c r="T4050" s="197"/>
      <c r="U4050" s="196"/>
      <c r="V4050" s="196"/>
      <c r="W4050" s="197"/>
      <c r="X4050" s="197"/>
      <c r="Y4050" s="197"/>
      <c r="Z4050" s="196"/>
      <c r="AA4050" s="196"/>
      <c r="AB4050" s="202"/>
      <c r="AC4050" s="196"/>
      <c r="AD4050" s="196"/>
      <c r="AE4050" s="196"/>
      <c r="AF4050" s="196"/>
      <c r="AG4050" s="196"/>
      <c r="AH4050" s="196"/>
      <c r="AI4050" s="197"/>
    </row>
    <row r="4051" spans="1:35">
      <c r="A4051" s="197"/>
      <c r="B4051" s="197"/>
      <c r="C4051" s="204"/>
      <c r="D4051" s="197"/>
      <c r="E4051" s="197"/>
      <c r="F4051" s="197"/>
      <c r="G4051" s="199"/>
      <c r="H4051" s="199"/>
      <c r="I4051" s="197"/>
      <c r="J4051" s="200"/>
      <c r="K4051" s="197"/>
      <c r="L4051" s="197"/>
      <c r="M4051" s="197"/>
      <c r="N4051" s="201"/>
      <c r="O4051" s="201"/>
      <c r="P4051" s="197"/>
      <c r="Q4051" s="197"/>
      <c r="R4051" s="197"/>
      <c r="S4051" s="197"/>
      <c r="T4051" s="197"/>
      <c r="U4051" s="196"/>
      <c r="V4051" s="196"/>
      <c r="W4051" s="197"/>
      <c r="X4051" s="197"/>
      <c r="Y4051" s="197"/>
      <c r="Z4051" s="196"/>
      <c r="AA4051" s="196"/>
      <c r="AB4051" s="202"/>
      <c r="AC4051" s="196"/>
      <c r="AD4051" s="196"/>
      <c r="AE4051" s="196"/>
      <c r="AF4051" s="196"/>
      <c r="AG4051" s="196"/>
      <c r="AH4051" s="196"/>
      <c r="AI4051" s="197"/>
    </row>
    <row r="4052" spans="1:35">
      <c r="A4052" s="197"/>
      <c r="B4052" s="197"/>
      <c r="C4052" s="204"/>
      <c r="D4052" s="197"/>
      <c r="E4052" s="197"/>
      <c r="F4052" s="197"/>
      <c r="G4052" s="199"/>
      <c r="H4052" s="199"/>
      <c r="I4052" s="197"/>
      <c r="J4052" s="200"/>
      <c r="K4052" s="197"/>
      <c r="L4052" s="197"/>
      <c r="M4052" s="197"/>
      <c r="N4052" s="201"/>
      <c r="O4052" s="201"/>
      <c r="P4052" s="197"/>
      <c r="Q4052" s="197"/>
      <c r="R4052" s="196"/>
      <c r="S4052" s="197"/>
      <c r="T4052" s="197"/>
      <c r="U4052" s="196"/>
      <c r="V4052" s="196"/>
      <c r="W4052" s="197"/>
      <c r="X4052" s="197"/>
      <c r="Y4052" s="197"/>
      <c r="Z4052" s="196"/>
      <c r="AA4052" s="196"/>
      <c r="AB4052" s="202"/>
      <c r="AC4052" s="196"/>
      <c r="AD4052" s="196"/>
      <c r="AE4052" s="196"/>
      <c r="AF4052" s="196"/>
      <c r="AG4052" s="196"/>
      <c r="AH4052" s="196"/>
      <c r="AI4052" s="197"/>
    </row>
    <row r="4053" spans="1:35">
      <c r="A4053" s="197"/>
      <c r="B4053" s="197"/>
      <c r="C4053" s="204"/>
      <c r="D4053" s="197"/>
      <c r="E4053" s="197"/>
      <c r="F4053" s="197"/>
      <c r="G4053" s="199"/>
      <c r="H4053" s="199"/>
      <c r="I4053" s="197"/>
      <c r="J4053" s="200"/>
      <c r="K4053" s="197"/>
      <c r="L4053" s="197"/>
      <c r="M4053" s="197"/>
      <c r="N4053" s="201"/>
      <c r="O4053" s="201"/>
      <c r="P4053" s="197"/>
      <c r="Q4053" s="197"/>
      <c r="R4053" s="197"/>
      <c r="S4053" s="197"/>
      <c r="T4053" s="197"/>
      <c r="U4053" s="196"/>
      <c r="V4053" s="196"/>
      <c r="W4053" s="197"/>
      <c r="X4053" s="197"/>
      <c r="Y4053" s="197"/>
      <c r="Z4053" s="196"/>
      <c r="AA4053" s="196"/>
      <c r="AB4053" s="202"/>
      <c r="AC4053" s="196"/>
      <c r="AD4053" s="196"/>
      <c r="AE4053" s="196"/>
      <c r="AF4053" s="196"/>
      <c r="AG4053" s="196"/>
      <c r="AH4053" s="196"/>
      <c r="AI4053" s="197"/>
    </row>
    <row r="4054" spans="1:35">
      <c r="A4054" s="197"/>
      <c r="B4054" s="197"/>
      <c r="C4054" s="204"/>
      <c r="D4054" s="197"/>
      <c r="E4054" s="197"/>
      <c r="F4054" s="197"/>
      <c r="G4054" s="199"/>
      <c r="H4054" s="199"/>
      <c r="I4054" s="197"/>
      <c r="J4054" s="200"/>
      <c r="K4054" s="197"/>
      <c r="L4054" s="197"/>
      <c r="M4054" s="197"/>
      <c r="N4054" s="201"/>
      <c r="O4054" s="201"/>
      <c r="P4054" s="197"/>
      <c r="Q4054" s="197"/>
      <c r="R4054" s="196"/>
      <c r="S4054" s="197"/>
      <c r="T4054" s="197"/>
      <c r="U4054" s="196"/>
      <c r="V4054" s="196"/>
      <c r="W4054" s="197"/>
      <c r="X4054" s="197"/>
      <c r="Y4054" s="197"/>
      <c r="Z4054" s="196"/>
      <c r="AA4054" s="196"/>
      <c r="AB4054" s="202"/>
      <c r="AC4054" s="196"/>
      <c r="AD4054" s="196"/>
      <c r="AE4054" s="196"/>
      <c r="AF4054" s="196"/>
      <c r="AG4054" s="196"/>
      <c r="AH4054" s="196"/>
      <c r="AI4054" s="197"/>
    </row>
    <row r="4055" spans="1:35">
      <c r="A4055" s="197"/>
      <c r="B4055" s="197"/>
      <c r="C4055" s="204"/>
      <c r="D4055" s="197"/>
      <c r="E4055" s="197"/>
      <c r="F4055" s="197"/>
      <c r="G4055" s="199"/>
      <c r="H4055" s="199"/>
      <c r="I4055" s="197"/>
      <c r="J4055" s="200"/>
      <c r="K4055" s="197"/>
      <c r="L4055" s="197"/>
      <c r="M4055" s="197"/>
      <c r="N4055" s="201"/>
      <c r="O4055" s="201"/>
      <c r="P4055" s="197"/>
      <c r="Q4055" s="197"/>
      <c r="R4055" s="197"/>
      <c r="S4055" s="197"/>
      <c r="T4055" s="197"/>
      <c r="U4055" s="196"/>
      <c r="V4055" s="196"/>
      <c r="W4055" s="197"/>
      <c r="X4055" s="197"/>
      <c r="Y4055" s="197"/>
      <c r="Z4055" s="196"/>
      <c r="AA4055" s="196"/>
      <c r="AB4055" s="202"/>
      <c r="AC4055" s="196"/>
      <c r="AD4055" s="196"/>
      <c r="AE4055" s="196"/>
      <c r="AF4055" s="196"/>
      <c r="AG4055" s="196"/>
      <c r="AH4055" s="196"/>
      <c r="AI4055" s="197"/>
    </row>
    <row r="4056" spans="1:35">
      <c r="A4056" s="197"/>
      <c r="B4056" s="197"/>
      <c r="C4056" s="204"/>
      <c r="D4056" s="197"/>
      <c r="E4056" s="197"/>
      <c r="F4056" s="197"/>
      <c r="G4056" s="199"/>
      <c r="H4056" s="199"/>
      <c r="I4056" s="197"/>
      <c r="J4056" s="200"/>
      <c r="K4056" s="197"/>
      <c r="L4056" s="197"/>
      <c r="M4056" s="197"/>
      <c r="N4056" s="201"/>
      <c r="O4056" s="201"/>
      <c r="P4056" s="197"/>
      <c r="Q4056" s="197"/>
      <c r="R4056" s="197"/>
      <c r="S4056" s="197"/>
      <c r="T4056" s="197"/>
      <c r="U4056" s="196"/>
      <c r="V4056" s="196"/>
      <c r="W4056" s="197"/>
      <c r="X4056" s="197"/>
      <c r="Y4056" s="197"/>
      <c r="Z4056" s="196"/>
      <c r="AA4056" s="196"/>
      <c r="AB4056" s="202"/>
      <c r="AC4056" s="196"/>
      <c r="AD4056" s="196"/>
      <c r="AE4056" s="196"/>
      <c r="AF4056" s="196"/>
      <c r="AG4056" s="196"/>
      <c r="AH4056" s="196"/>
      <c r="AI4056" s="197"/>
    </row>
    <row r="4057" spans="1:35">
      <c r="A4057" s="197"/>
      <c r="B4057" s="197"/>
      <c r="C4057" s="204"/>
      <c r="D4057" s="197"/>
      <c r="E4057" s="197"/>
      <c r="F4057" s="197"/>
      <c r="G4057" s="199"/>
      <c r="H4057" s="199"/>
      <c r="I4057" s="197"/>
      <c r="J4057" s="200"/>
      <c r="K4057" s="197"/>
      <c r="L4057" s="197"/>
      <c r="M4057" s="197"/>
      <c r="N4057" s="201"/>
      <c r="O4057" s="201"/>
      <c r="P4057" s="197"/>
      <c r="Q4057" s="197"/>
      <c r="R4057" s="197"/>
      <c r="S4057" s="197"/>
      <c r="T4057" s="197"/>
      <c r="U4057" s="196"/>
      <c r="V4057" s="196"/>
      <c r="W4057" s="197"/>
      <c r="X4057" s="197"/>
      <c r="Y4057" s="197"/>
      <c r="Z4057" s="197"/>
      <c r="AA4057" s="197"/>
      <c r="AB4057" s="202"/>
      <c r="AC4057" s="197"/>
      <c r="AD4057" s="205"/>
      <c r="AE4057" s="197"/>
      <c r="AF4057" s="196"/>
      <c r="AG4057" s="196"/>
      <c r="AH4057" s="197"/>
      <c r="AI4057" s="197"/>
    </row>
    <row r="4058" spans="1:35">
      <c r="A4058" s="197"/>
      <c r="B4058" s="197"/>
      <c r="C4058" s="204"/>
      <c r="D4058" s="197"/>
      <c r="E4058" s="197"/>
      <c r="F4058" s="197"/>
      <c r="G4058" s="199"/>
      <c r="H4058" s="199"/>
      <c r="I4058" s="197"/>
      <c r="J4058" s="200"/>
      <c r="K4058" s="197"/>
      <c r="L4058" s="197"/>
      <c r="M4058" s="197"/>
      <c r="N4058" s="201"/>
      <c r="O4058" s="201"/>
      <c r="P4058" s="197"/>
      <c r="Q4058" s="197"/>
      <c r="R4058" s="197"/>
      <c r="S4058" s="197"/>
      <c r="T4058" s="197"/>
      <c r="U4058" s="196"/>
      <c r="V4058" s="196"/>
      <c r="W4058" s="197"/>
      <c r="X4058" s="197"/>
      <c r="Y4058" s="197"/>
      <c r="Z4058" s="196"/>
      <c r="AA4058" s="196"/>
      <c r="AB4058" s="202"/>
      <c r="AC4058" s="196"/>
      <c r="AD4058" s="196"/>
      <c r="AE4058" s="196"/>
      <c r="AF4058" s="196"/>
      <c r="AG4058" s="196"/>
      <c r="AH4058" s="196"/>
      <c r="AI4058" s="197"/>
    </row>
    <row r="4059" spans="1:35">
      <c r="A4059" s="197"/>
      <c r="B4059" s="197"/>
      <c r="C4059" s="204"/>
      <c r="D4059" s="197"/>
      <c r="E4059" s="197"/>
      <c r="F4059" s="197"/>
      <c r="G4059" s="199"/>
      <c r="H4059" s="199"/>
      <c r="I4059" s="197"/>
      <c r="J4059" s="200"/>
      <c r="K4059" s="197"/>
      <c r="L4059" s="197"/>
      <c r="M4059" s="197"/>
      <c r="N4059" s="201"/>
      <c r="O4059" s="201"/>
      <c r="P4059" s="197"/>
      <c r="Q4059" s="197"/>
      <c r="R4059" s="197"/>
      <c r="S4059" s="197"/>
      <c r="T4059" s="197"/>
      <c r="U4059" s="196"/>
      <c r="V4059" s="196"/>
      <c r="W4059" s="197"/>
      <c r="X4059" s="197"/>
      <c r="Y4059" s="197"/>
      <c r="Z4059" s="196"/>
      <c r="AA4059" s="196"/>
      <c r="AB4059" s="202"/>
      <c r="AC4059" s="196"/>
      <c r="AD4059" s="196"/>
      <c r="AE4059" s="196"/>
      <c r="AF4059" s="196"/>
      <c r="AG4059" s="196"/>
      <c r="AH4059" s="196"/>
      <c r="AI4059" s="197"/>
    </row>
    <row r="4060" spans="1:35">
      <c r="A4060" s="197"/>
      <c r="B4060" s="197"/>
      <c r="C4060" s="204"/>
      <c r="D4060" s="197"/>
      <c r="E4060" s="197"/>
      <c r="F4060" s="197"/>
      <c r="G4060" s="199"/>
      <c r="H4060" s="199"/>
      <c r="I4060" s="197"/>
      <c r="J4060" s="200"/>
      <c r="K4060" s="197"/>
      <c r="L4060" s="197"/>
      <c r="M4060" s="197"/>
      <c r="N4060" s="201"/>
      <c r="O4060" s="201"/>
      <c r="P4060" s="197"/>
      <c r="Q4060" s="197"/>
      <c r="R4060" s="196"/>
      <c r="S4060" s="197"/>
      <c r="T4060" s="197"/>
      <c r="U4060" s="196"/>
      <c r="V4060" s="196"/>
      <c r="W4060" s="197"/>
      <c r="X4060" s="197"/>
      <c r="Y4060" s="197"/>
      <c r="Z4060" s="196"/>
      <c r="AA4060" s="196"/>
      <c r="AB4060" s="202"/>
      <c r="AC4060" s="196"/>
      <c r="AD4060" s="196"/>
      <c r="AE4060" s="196"/>
      <c r="AF4060" s="196"/>
      <c r="AG4060" s="196"/>
      <c r="AH4060" s="196"/>
      <c r="AI4060" s="197"/>
    </row>
    <row r="4061" spans="1:35">
      <c r="A4061" s="197"/>
      <c r="B4061" s="197"/>
      <c r="C4061" s="204"/>
      <c r="D4061" s="197"/>
      <c r="E4061" s="197"/>
      <c r="F4061" s="197"/>
      <c r="G4061" s="199"/>
      <c r="H4061" s="199"/>
      <c r="I4061" s="197"/>
      <c r="J4061" s="200"/>
      <c r="K4061" s="197"/>
      <c r="L4061" s="197"/>
      <c r="M4061" s="197"/>
      <c r="N4061" s="201"/>
      <c r="O4061" s="201"/>
      <c r="P4061" s="197"/>
      <c r="Q4061" s="197"/>
      <c r="R4061" s="197"/>
      <c r="S4061" s="197"/>
      <c r="T4061" s="197"/>
      <c r="U4061" s="196"/>
      <c r="V4061" s="196"/>
      <c r="W4061" s="197"/>
      <c r="X4061" s="197"/>
      <c r="Y4061" s="197"/>
      <c r="Z4061" s="196"/>
      <c r="AA4061" s="196"/>
      <c r="AB4061" s="202"/>
      <c r="AC4061" s="196"/>
      <c r="AD4061" s="196"/>
      <c r="AE4061" s="196"/>
      <c r="AF4061" s="196"/>
      <c r="AG4061" s="196"/>
      <c r="AH4061" s="196"/>
      <c r="AI4061" s="197"/>
    </row>
    <row r="4062" spans="1:35">
      <c r="A4062" s="197"/>
      <c r="B4062" s="197"/>
      <c r="C4062" s="204"/>
      <c r="D4062" s="197"/>
      <c r="E4062" s="197"/>
      <c r="F4062" s="197"/>
      <c r="G4062" s="199"/>
      <c r="H4062" s="199"/>
      <c r="I4062" s="197"/>
      <c r="J4062" s="200"/>
      <c r="K4062" s="197"/>
      <c r="L4062" s="197"/>
      <c r="M4062" s="197"/>
      <c r="N4062" s="201"/>
      <c r="O4062" s="201"/>
      <c r="P4062" s="197"/>
      <c r="Q4062" s="197"/>
      <c r="R4062" s="197"/>
      <c r="S4062" s="197"/>
      <c r="T4062" s="197"/>
      <c r="U4062" s="196"/>
      <c r="V4062" s="196"/>
      <c r="W4062" s="197"/>
      <c r="X4062" s="197"/>
      <c r="Y4062" s="197"/>
      <c r="Z4062" s="197"/>
      <c r="AA4062" s="197"/>
      <c r="AB4062" s="202"/>
      <c r="AC4062" s="197"/>
      <c r="AD4062" s="205"/>
      <c r="AE4062" s="197"/>
      <c r="AF4062" s="196"/>
      <c r="AG4062" s="196"/>
      <c r="AH4062" s="197"/>
      <c r="AI4062" s="197"/>
    </row>
    <row r="4063" spans="1:35">
      <c r="A4063" s="197"/>
      <c r="B4063" s="197"/>
      <c r="C4063" s="204"/>
      <c r="D4063" s="197"/>
      <c r="E4063" s="197"/>
      <c r="F4063" s="197"/>
      <c r="G4063" s="199"/>
      <c r="H4063" s="199"/>
      <c r="I4063" s="197"/>
      <c r="J4063" s="200"/>
      <c r="K4063" s="197"/>
      <c r="L4063" s="197"/>
      <c r="M4063" s="197"/>
      <c r="N4063" s="201"/>
      <c r="O4063" s="201"/>
      <c r="P4063" s="197"/>
      <c r="Q4063" s="197"/>
      <c r="R4063" s="196"/>
      <c r="S4063" s="197"/>
      <c r="T4063" s="197"/>
      <c r="U4063" s="196"/>
      <c r="V4063" s="196"/>
      <c r="W4063" s="197"/>
      <c r="X4063" s="197"/>
      <c r="Y4063" s="197"/>
      <c r="Z4063" s="196"/>
      <c r="AA4063" s="196"/>
      <c r="AB4063" s="202"/>
      <c r="AC4063" s="196"/>
      <c r="AD4063" s="196"/>
      <c r="AE4063" s="196"/>
      <c r="AF4063" s="196"/>
      <c r="AG4063" s="196"/>
      <c r="AH4063" s="196"/>
      <c r="AI4063" s="197"/>
    </row>
    <row r="4064" spans="1:35">
      <c r="A4064" s="197"/>
      <c r="B4064" s="197"/>
      <c r="C4064" s="204"/>
      <c r="D4064" s="197"/>
      <c r="E4064" s="197"/>
      <c r="F4064" s="197"/>
      <c r="G4064" s="199"/>
      <c r="H4064" s="199"/>
      <c r="I4064" s="197"/>
      <c r="J4064" s="200"/>
      <c r="K4064" s="197"/>
      <c r="L4064" s="197"/>
      <c r="M4064" s="197"/>
      <c r="N4064" s="201"/>
      <c r="O4064" s="201"/>
      <c r="P4064" s="197"/>
      <c r="Q4064" s="197"/>
      <c r="R4064" s="197"/>
      <c r="S4064" s="197"/>
      <c r="T4064" s="197"/>
      <c r="U4064" s="196"/>
      <c r="V4064" s="196"/>
      <c r="W4064" s="197"/>
      <c r="X4064" s="197"/>
      <c r="Y4064" s="197"/>
      <c r="Z4064" s="196"/>
      <c r="AA4064" s="196"/>
      <c r="AB4064" s="202"/>
      <c r="AC4064" s="196"/>
      <c r="AD4064" s="196"/>
      <c r="AE4064" s="196"/>
      <c r="AF4064" s="196"/>
      <c r="AG4064" s="196"/>
      <c r="AH4064" s="196"/>
      <c r="AI4064" s="197"/>
    </row>
    <row r="4065" spans="1:35">
      <c r="A4065" s="197"/>
      <c r="B4065" s="197"/>
      <c r="C4065" s="204"/>
      <c r="D4065" s="197"/>
      <c r="E4065" s="197"/>
      <c r="F4065" s="197"/>
      <c r="G4065" s="199"/>
      <c r="H4065" s="199"/>
      <c r="I4065" s="197"/>
      <c r="J4065" s="200"/>
      <c r="K4065" s="197"/>
      <c r="L4065" s="197"/>
      <c r="M4065" s="197"/>
      <c r="N4065" s="201"/>
      <c r="O4065" s="201"/>
      <c r="P4065" s="197"/>
      <c r="Q4065" s="197"/>
      <c r="R4065" s="197"/>
      <c r="S4065" s="197"/>
      <c r="T4065" s="197"/>
      <c r="U4065" s="196"/>
      <c r="V4065" s="196"/>
      <c r="W4065" s="197"/>
      <c r="X4065" s="197"/>
      <c r="Y4065" s="197"/>
      <c r="Z4065" s="197"/>
      <c r="AA4065" s="197"/>
      <c r="AB4065" s="202"/>
      <c r="AC4065" s="197"/>
      <c r="AD4065" s="205"/>
      <c r="AE4065" s="197"/>
      <c r="AF4065" s="196"/>
      <c r="AG4065" s="196"/>
      <c r="AH4065" s="197"/>
      <c r="AI4065" s="197"/>
    </row>
    <row r="4066" spans="1:35">
      <c r="A4066" s="197"/>
      <c r="B4066" s="197"/>
      <c r="C4066" s="204"/>
      <c r="D4066" s="197"/>
      <c r="E4066" s="197"/>
      <c r="F4066" s="197"/>
      <c r="G4066" s="199"/>
      <c r="H4066" s="199"/>
      <c r="I4066" s="197"/>
      <c r="J4066" s="200"/>
      <c r="K4066" s="197"/>
      <c r="L4066" s="197"/>
      <c r="M4066" s="197"/>
      <c r="N4066" s="201"/>
      <c r="O4066" s="201"/>
      <c r="P4066" s="197"/>
      <c r="Q4066" s="197"/>
      <c r="R4066" s="196"/>
      <c r="S4066" s="197"/>
      <c r="T4066" s="197"/>
      <c r="U4066" s="196"/>
      <c r="V4066" s="196"/>
      <c r="W4066" s="197"/>
      <c r="X4066" s="197"/>
      <c r="Y4066" s="197"/>
      <c r="Z4066" s="196"/>
      <c r="AA4066" s="196"/>
      <c r="AB4066" s="202"/>
      <c r="AC4066" s="196"/>
      <c r="AD4066" s="196"/>
      <c r="AE4066" s="196"/>
      <c r="AF4066" s="196"/>
      <c r="AG4066" s="196"/>
      <c r="AH4066" s="196"/>
      <c r="AI4066" s="197"/>
    </row>
    <row r="4067" spans="1:35">
      <c r="A4067" s="197"/>
      <c r="B4067" s="197"/>
      <c r="C4067" s="204"/>
      <c r="D4067" s="197"/>
      <c r="E4067" s="197"/>
      <c r="F4067" s="197"/>
      <c r="G4067" s="199"/>
      <c r="H4067" s="199"/>
      <c r="I4067" s="197"/>
      <c r="J4067" s="200"/>
      <c r="K4067" s="197"/>
      <c r="L4067" s="197"/>
      <c r="M4067" s="197"/>
      <c r="N4067" s="201"/>
      <c r="O4067" s="201"/>
      <c r="P4067" s="197"/>
      <c r="Q4067" s="197"/>
      <c r="R4067" s="203"/>
      <c r="S4067" s="197"/>
      <c r="T4067" s="197"/>
      <c r="U4067" s="196"/>
      <c r="V4067" s="196"/>
      <c r="W4067" s="197"/>
      <c r="X4067" s="197"/>
      <c r="Y4067" s="197"/>
      <c r="Z4067" s="196"/>
      <c r="AA4067" s="196"/>
      <c r="AB4067" s="202"/>
      <c r="AC4067" s="196"/>
      <c r="AD4067" s="196"/>
      <c r="AE4067" s="196"/>
      <c r="AF4067" s="196"/>
      <c r="AG4067" s="196"/>
      <c r="AH4067" s="196"/>
      <c r="AI4067" s="197"/>
    </row>
    <row r="4068" spans="1:35">
      <c r="A4068" s="197"/>
      <c r="B4068" s="197"/>
      <c r="C4068" s="204"/>
      <c r="D4068" s="197"/>
      <c r="E4068" s="197"/>
      <c r="F4068" s="197"/>
      <c r="G4068" s="199"/>
      <c r="H4068" s="199"/>
      <c r="I4068" s="197"/>
      <c r="J4068" s="200"/>
      <c r="K4068" s="197"/>
      <c r="L4068" s="197"/>
      <c r="M4068" s="197"/>
      <c r="N4068" s="201"/>
      <c r="O4068" s="201"/>
      <c r="P4068" s="197"/>
      <c r="Q4068" s="197"/>
      <c r="R4068" s="196"/>
      <c r="S4068" s="197"/>
      <c r="T4068" s="197"/>
      <c r="U4068" s="196"/>
      <c r="V4068" s="196"/>
      <c r="W4068" s="197"/>
      <c r="X4068" s="197"/>
      <c r="Y4068" s="197"/>
      <c r="Z4068" s="196"/>
      <c r="AA4068" s="196"/>
      <c r="AB4068" s="202"/>
      <c r="AC4068" s="196"/>
      <c r="AD4068" s="196"/>
      <c r="AE4068" s="196"/>
      <c r="AF4068" s="196"/>
      <c r="AG4068" s="196"/>
      <c r="AH4068" s="196"/>
      <c r="AI4068" s="197"/>
    </row>
    <row r="4069" spans="1:35">
      <c r="A4069" s="197"/>
      <c r="B4069" s="197"/>
      <c r="C4069" s="204"/>
      <c r="D4069" s="197"/>
      <c r="E4069" s="197"/>
      <c r="F4069" s="197"/>
      <c r="G4069" s="199"/>
      <c r="H4069" s="199"/>
      <c r="I4069" s="197"/>
      <c r="J4069" s="200"/>
      <c r="K4069" s="197"/>
      <c r="L4069" s="197"/>
      <c r="M4069" s="197"/>
      <c r="N4069" s="201"/>
      <c r="O4069" s="201"/>
      <c r="P4069" s="197"/>
      <c r="Q4069" s="197"/>
      <c r="R4069" s="197"/>
      <c r="S4069" s="197"/>
      <c r="T4069" s="197"/>
      <c r="U4069" s="196"/>
      <c r="V4069" s="196"/>
      <c r="W4069" s="197"/>
      <c r="X4069" s="197"/>
      <c r="Y4069" s="197"/>
      <c r="Z4069" s="196"/>
      <c r="AA4069" s="196"/>
      <c r="AB4069" s="202"/>
      <c r="AC4069" s="196"/>
      <c r="AD4069" s="196"/>
      <c r="AE4069" s="196"/>
      <c r="AF4069" s="196"/>
      <c r="AG4069" s="196"/>
      <c r="AH4069" s="196"/>
      <c r="AI4069" s="197"/>
    </row>
    <row r="4070" spans="1:35">
      <c r="A4070" s="197"/>
      <c r="B4070" s="197"/>
      <c r="C4070" s="204"/>
      <c r="D4070" s="197"/>
      <c r="E4070" s="197"/>
      <c r="F4070" s="197"/>
      <c r="G4070" s="199"/>
      <c r="H4070" s="199"/>
      <c r="I4070" s="197"/>
      <c r="J4070" s="200"/>
      <c r="K4070" s="197"/>
      <c r="L4070" s="197"/>
      <c r="M4070" s="197"/>
      <c r="N4070" s="201"/>
      <c r="O4070" s="201"/>
      <c r="P4070" s="197"/>
      <c r="Q4070" s="197"/>
      <c r="R4070" s="197"/>
      <c r="S4070" s="197"/>
      <c r="T4070" s="197"/>
      <c r="U4070" s="196"/>
      <c r="V4070" s="196"/>
      <c r="W4070" s="197"/>
      <c r="X4070" s="197"/>
      <c r="Y4070" s="197"/>
      <c r="Z4070" s="197"/>
      <c r="AA4070" s="197"/>
      <c r="AB4070" s="202"/>
      <c r="AC4070" s="197"/>
      <c r="AD4070" s="205"/>
      <c r="AE4070" s="197"/>
      <c r="AF4070" s="196"/>
      <c r="AG4070" s="196"/>
      <c r="AH4070" s="197"/>
      <c r="AI4070" s="197"/>
    </row>
    <row r="4071" spans="1:35">
      <c r="A4071" s="197"/>
      <c r="B4071" s="197"/>
      <c r="C4071" s="204"/>
      <c r="D4071" s="197"/>
      <c r="E4071" s="197"/>
      <c r="F4071" s="197"/>
      <c r="G4071" s="199"/>
      <c r="H4071" s="199"/>
      <c r="I4071" s="197"/>
      <c r="J4071" s="200"/>
      <c r="K4071" s="197"/>
      <c r="L4071" s="197"/>
      <c r="M4071" s="197"/>
      <c r="N4071" s="201"/>
      <c r="O4071" s="201"/>
      <c r="P4071" s="197"/>
      <c r="Q4071" s="197"/>
      <c r="R4071" s="196"/>
      <c r="S4071" s="197"/>
      <c r="T4071" s="197"/>
      <c r="U4071" s="196"/>
      <c r="V4071" s="196"/>
      <c r="W4071" s="197"/>
      <c r="X4071" s="197"/>
      <c r="Y4071" s="197"/>
      <c r="Z4071" s="196"/>
      <c r="AA4071" s="196"/>
      <c r="AB4071" s="202"/>
      <c r="AC4071" s="196"/>
      <c r="AD4071" s="196"/>
      <c r="AE4071" s="196"/>
      <c r="AF4071" s="196"/>
      <c r="AG4071" s="196"/>
      <c r="AH4071" s="196"/>
      <c r="AI4071" s="197"/>
    </row>
    <row r="4072" spans="1:35">
      <c r="A4072" s="197"/>
      <c r="B4072" s="197"/>
      <c r="C4072" s="204"/>
      <c r="D4072" s="197"/>
      <c r="E4072" s="197"/>
      <c r="F4072" s="197"/>
      <c r="G4072" s="199"/>
      <c r="H4072" s="199"/>
      <c r="I4072" s="197"/>
      <c r="J4072" s="200"/>
      <c r="K4072" s="197"/>
      <c r="L4072" s="197"/>
      <c r="M4072" s="197"/>
      <c r="N4072" s="201"/>
      <c r="O4072" s="201"/>
      <c r="P4072" s="197"/>
      <c r="Q4072" s="197"/>
      <c r="R4072" s="197"/>
      <c r="S4072" s="197"/>
      <c r="T4072" s="197"/>
      <c r="U4072" s="196"/>
      <c r="V4072" s="196"/>
      <c r="W4072" s="197"/>
      <c r="X4072" s="197"/>
      <c r="Y4072" s="197"/>
      <c r="Z4072" s="196"/>
      <c r="AA4072" s="196"/>
      <c r="AB4072" s="202"/>
      <c r="AC4072" s="196"/>
      <c r="AD4072" s="196"/>
      <c r="AE4072" s="196"/>
      <c r="AF4072" s="196"/>
      <c r="AG4072" s="196"/>
      <c r="AH4072" s="196"/>
      <c r="AI4072" s="197"/>
    </row>
    <row r="4073" spans="1:35">
      <c r="A4073" s="197"/>
      <c r="B4073" s="197"/>
      <c r="C4073" s="204"/>
      <c r="D4073" s="197"/>
      <c r="E4073" s="197"/>
      <c r="F4073" s="197"/>
      <c r="G4073" s="199"/>
      <c r="H4073" s="199"/>
      <c r="I4073" s="197"/>
      <c r="J4073" s="200"/>
      <c r="K4073" s="197"/>
      <c r="L4073" s="197"/>
      <c r="M4073" s="197"/>
      <c r="N4073" s="201"/>
      <c r="O4073" s="201"/>
      <c r="P4073" s="197"/>
      <c r="Q4073" s="197"/>
      <c r="R4073" s="196"/>
      <c r="S4073" s="197"/>
      <c r="T4073" s="197"/>
      <c r="U4073" s="196"/>
      <c r="V4073" s="196"/>
      <c r="W4073" s="197"/>
      <c r="X4073" s="197"/>
      <c r="Y4073" s="197"/>
      <c r="Z4073" s="196"/>
      <c r="AA4073" s="196"/>
      <c r="AB4073" s="202"/>
      <c r="AC4073" s="196"/>
      <c r="AD4073" s="196"/>
      <c r="AE4073" s="196"/>
      <c r="AF4073" s="196"/>
      <c r="AG4073" s="196"/>
      <c r="AH4073" s="196"/>
      <c r="AI4073" s="197"/>
    </row>
    <row r="4074" spans="1:35">
      <c r="A4074" s="197"/>
      <c r="B4074" s="197"/>
      <c r="C4074" s="204"/>
      <c r="D4074" s="197"/>
      <c r="E4074" s="197"/>
      <c r="F4074" s="197"/>
      <c r="G4074" s="199"/>
      <c r="H4074" s="199"/>
      <c r="I4074" s="197"/>
      <c r="J4074" s="200"/>
      <c r="K4074" s="197"/>
      <c r="L4074" s="197"/>
      <c r="M4074" s="197"/>
      <c r="N4074" s="201"/>
      <c r="O4074" s="201"/>
      <c r="P4074" s="197"/>
      <c r="Q4074" s="197"/>
      <c r="R4074" s="197"/>
      <c r="S4074" s="197"/>
      <c r="T4074" s="197"/>
      <c r="U4074" s="196"/>
      <c r="V4074" s="196"/>
      <c r="W4074" s="197"/>
      <c r="X4074" s="197"/>
      <c r="Y4074" s="197"/>
      <c r="Z4074" s="196"/>
      <c r="AA4074" s="196"/>
      <c r="AB4074" s="202"/>
      <c r="AC4074" s="196"/>
      <c r="AD4074" s="196"/>
      <c r="AE4074" s="196"/>
      <c r="AF4074" s="196"/>
      <c r="AG4074" s="196"/>
      <c r="AH4074" s="196"/>
      <c r="AI4074" s="197"/>
    </row>
    <row r="4075" spans="1:35">
      <c r="A4075" s="197"/>
      <c r="B4075" s="197"/>
      <c r="C4075" s="204"/>
      <c r="D4075" s="197"/>
      <c r="E4075" s="197"/>
      <c r="F4075" s="197"/>
      <c r="G4075" s="199"/>
      <c r="H4075" s="199"/>
      <c r="I4075" s="197"/>
      <c r="J4075" s="200"/>
      <c r="K4075" s="197"/>
      <c r="L4075" s="197"/>
      <c r="M4075" s="197"/>
      <c r="N4075" s="201"/>
      <c r="O4075" s="201"/>
      <c r="P4075" s="197"/>
      <c r="Q4075" s="197"/>
      <c r="R4075" s="196"/>
      <c r="S4075" s="197"/>
      <c r="T4075" s="197"/>
      <c r="U4075" s="196"/>
      <c r="V4075" s="196"/>
      <c r="W4075" s="197"/>
      <c r="X4075" s="197"/>
      <c r="Y4075" s="197"/>
      <c r="Z4075" s="196"/>
      <c r="AA4075" s="196"/>
      <c r="AB4075" s="202"/>
      <c r="AC4075" s="196"/>
      <c r="AD4075" s="196"/>
      <c r="AE4075" s="196"/>
      <c r="AF4075" s="196"/>
      <c r="AG4075" s="196"/>
      <c r="AH4075" s="196"/>
      <c r="AI4075" s="197"/>
    </row>
    <row r="4076" spans="1:35">
      <c r="A4076" s="197"/>
      <c r="B4076" s="197"/>
      <c r="C4076" s="204"/>
      <c r="D4076" s="197"/>
      <c r="E4076" s="197"/>
      <c r="F4076" s="197"/>
      <c r="G4076" s="199"/>
      <c r="H4076" s="199"/>
      <c r="I4076" s="197"/>
      <c r="J4076" s="200"/>
      <c r="K4076" s="197"/>
      <c r="L4076" s="197"/>
      <c r="M4076" s="197"/>
      <c r="N4076" s="201"/>
      <c r="O4076" s="201"/>
      <c r="P4076" s="197"/>
      <c r="Q4076" s="197"/>
      <c r="R4076" s="197"/>
      <c r="S4076" s="197"/>
      <c r="T4076" s="197"/>
      <c r="U4076" s="196"/>
      <c r="V4076" s="196"/>
      <c r="W4076" s="197"/>
      <c r="X4076" s="197"/>
      <c r="Y4076" s="197"/>
      <c r="Z4076" s="196"/>
      <c r="AA4076" s="196"/>
      <c r="AB4076" s="202"/>
      <c r="AC4076" s="196"/>
      <c r="AD4076" s="196"/>
      <c r="AE4076" s="196"/>
      <c r="AF4076" s="196"/>
      <c r="AG4076" s="196"/>
      <c r="AH4076" s="196"/>
      <c r="AI4076" s="197"/>
    </row>
    <row r="4077" spans="1:35">
      <c r="A4077" s="197"/>
      <c r="B4077" s="197"/>
      <c r="C4077" s="204"/>
      <c r="D4077" s="197"/>
      <c r="E4077" s="197"/>
      <c r="F4077" s="197"/>
      <c r="G4077" s="199"/>
      <c r="H4077" s="199"/>
      <c r="I4077" s="197"/>
      <c r="J4077" s="200"/>
      <c r="K4077" s="197"/>
      <c r="L4077" s="197"/>
      <c r="M4077" s="197"/>
      <c r="N4077" s="201"/>
      <c r="O4077" s="201"/>
      <c r="P4077" s="197"/>
      <c r="Q4077" s="197"/>
      <c r="R4077" s="197"/>
      <c r="S4077" s="197"/>
      <c r="T4077" s="197"/>
      <c r="U4077" s="196"/>
      <c r="V4077" s="196"/>
      <c r="W4077" s="197"/>
      <c r="X4077" s="197"/>
      <c r="Y4077" s="197"/>
      <c r="Z4077" s="197"/>
      <c r="AA4077" s="197"/>
      <c r="AB4077" s="202"/>
      <c r="AC4077" s="197"/>
      <c r="AD4077" s="205"/>
      <c r="AE4077" s="197"/>
      <c r="AF4077" s="196"/>
      <c r="AG4077" s="196"/>
      <c r="AH4077" s="197"/>
      <c r="AI4077" s="197"/>
    </row>
    <row r="4078" spans="1:35">
      <c r="A4078" s="197"/>
      <c r="B4078" s="197"/>
      <c r="C4078" s="204"/>
      <c r="D4078" s="197"/>
      <c r="E4078" s="197"/>
      <c r="F4078" s="197"/>
      <c r="G4078" s="199"/>
      <c r="H4078" s="199"/>
      <c r="I4078" s="197"/>
      <c r="J4078" s="200"/>
      <c r="K4078" s="197"/>
      <c r="L4078" s="197"/>
      <c r="M4078" s="197"/>
      <c r="N4078" s="201"/>
      <c r="O4078" s="201"/>
      <c r="P4078" s="197"/>
      <c r="Q4078" s="197"/>
      <c r="R4078" s="197"/>
      <c r="S4078" s="197"/>
      <c r="T4078" s="197"/>
      <c r="U4078" s="196"/>
      <c r="V4078" s="196"/>
      <c r="W4078" s="197"/>
      <c r="X4078" s="197"/>
      <c r="Y4078" s="197"/>
      <c r="Z4078" s="196"/>
      <c r="AA4078" s="196"/>
      <c r="AB4078" s="202"/>
      <c r="AC4078" s="196"/>
      <c r="AD4078" s="196"/>
      <c r="AE4078" s="196"/>
      <c r="AF4078" s="196"/>
      <c r="AG4078" s="196"/>
      <c r="AH4078" s="196"/>
      <c r="AI4078" s="197"/>
    </row>
    <row r="4079" spans="1:35">
      <c r="A4079" s="197"/>
      <c r="B4079" s="197"/>
      <c r="C4079" s="204"/>
      <c r="D4079" s="197"/>
      <c r="E4079" s="197"/>
      <c r="F4079" s="197"/>
      <c r="G4079" s="199"/>
      <c r="H4079" s="199"/>
      <c r="I4079" s="197"/>
      <c r="J4079" s="200"/>
      <c r="K4079" s="197"/>
      <c r="L4079" s="197"/>
      <c r="M4079" s="197"/>
      <c r="N4079" s="201"/>
      <c r="O4079" s="201"/>
      <c r="P4079" s="197"/>
      <c r="Q4079" s="197"/>
      <c r="R4079" s="197"/>
      <c r="S4079" s="197"/>
      <c r="T4079" s="197"/>
      <c r="U4079" s="196"/>
      <c r="V4079" s="196"/>
      <c r="W4079" s="197"/>
      <c r="X4079" s="197"/>
      <c r="Y4079" s="197"/>
      <c r="Z4079" s="196"/>
      <c r="AA4079" s="196"/>
      <c r="AB4079" s="202"/>
      <c r="AC4079" s="196"/>
      <c r="AD4079" s="196"/>
      <c r="AE4079" s="196"/>
      <c r="AF4079" s="196"/>
      <c r="AG4079" s="196"/>
      <c r="AH4079" s="196"/>
      <c r="AI4079" s="197"/>
    </row>
    <row r="4080" spans="1:35">
      <c r="A4080" s="197"/>
      <c r="B4080" s="197"/>
      <c r="C4080" s="204"/>
      <c r="D4080" s="197"/>
      <c r="E4080" s="197"/>
      <c r="F4080" s="197"/>
      <c r="G4080" s="199"/>
      <c r="H4080" s="199"/>
      <c r="I4080" s="197"/>
      <c r="J4080" s="200"/>
      <c r="K4080" s="197"/>
      <c r="L4080" s="197"/>
      <c r="M4080" s="197"/>
      <c r="N4080" s="201"/>
      <c r="O4080" s="201"/>
      <c r="P4080" s="197"/>
      <c r="Q4080" s="197"/>
      <c r="R4080" s="197"/>
      <c r="S4080" s="197"/>
      <c r="T4080" s="197"/>
      <c r="U4080" s="196"/>
      <c r="V4080" s="196"/>
      <c r="W4080" s="197"/>
      <c r="X4080" s="197"/>
      <c r="Y4080" s="197"/>
      <c r="Z4080" s="196"/>
      <c r="AA4080" s="196"/>
      <c r="AB4080" s="202"/>
      <c r="AC4080" s="196"/>
      <c r="AD4080" s="196"/>
      <c r="AE4080" s="196"/>
      <c r="AF4080" s="196"/>
      <c r="AG4080" s="196"/>
      <c r="AH4080" s="196"/>
      <c r="AI4080" s="197"/>
    </row>
    <row r="4081" spans="1:35">
      <c r="A4081" s="197"/>
      <c r="B4081" s="197"/>
      <c r="C4081" s="204"/>
      <c r="D4081" s="197"/>
      <c r="E4081" s="197"/>
      <c r="F4081" s="197"/>
      <c r="G4081" s="199"/>
      <c r="H4081" s="199"/>
      <c r="I4081" s="197"/>
      <c r="J4081" s="200"/>
      <c r="K4081" s="197"/>
      <c r="L4081" s="197"/>
      <c r="M4081" s="197"/>
      <c r="N4081" s="201"/>
      <c r="O4081" s="201"/>
      <c r="P4081" s="197"/>
      <c r="Q4081" s="197"/>
      <c r="R4081" s="197"/>
      <c r="S4081" s="197"/>
      <c r="T4081" s="197"/>
      <c r="U4081" s="196"/>
      <c r="V4081" s="196"/>
      <c r="W4081" s="197"/>
      <c r="X4081" s="197"/>
      <c r="Y4081" s="197"/>
      <c r="Z4081" s="196"/>
      <c r="AA4081" s="196"/>
      <c r="AB4081" s="202"/>
      <c r="AC4081" s="196"/>
      <c r="AD4081" s="196"/>
      <c r="AE4081" s="196"/>
      <c r="AF4081" s="196"/>
      <c r="AG4081" s="196"/>
      <c r="AH4081" s="196"/>
      <c r="AI4081" s="197"/>
    </row>
    <row r="4082" spans="1:35">
      <c r="A4082" s="197"/>
      <c r="B4082" s="197"/>
      <c r="C4082" s="204"/>
      <c r="D4082" s="197"/>
      <c r="E4082" s="197"/>
      <c r="F4082" s="197"/>
      <c r="G4082" s="199"/>
      <c r="H4082" s="199"/>
      <c r="I4082" s="197"/>
      <c r="J4082" s="200"/>
      <c r="K4082" s="197"/>
      <c r="L4082" s="197"/>
      <c r="M4082" s="197"/>
      <c r="N4082" s="201"/>
      <c r="O4082" s="201"/>
      <c r="P4082" s="197"/>
      <c r="Q4082" s="197"/>
      <c r="R4082" s="196"/>
      <c r="S4082" s="197"/>
      <c r="T4082" s="197"/>
      <c r="U4082" s="196"/>
      <c r="V4082" s="196"/>
      <c r="W4082" s="197"/>
      <c r="X4082" s="197"/>
      <c r="Y4082" s="197"/>
      <c r="Z4082" s="196"/>
      <c r="AA4082" s="196"/>
      <c r="AB4082" s="202"/>
      <c r="AC4082" s="196"/>
      <c r="AD4082" s="196"/>
      <c r="AE4082" s="196"/>
      <c r="AF4082" s="196"/>
      <c r="AG4082" s="196"/>
      <c r="AH4082" s="196"/>
      <c r="AI4082" s="197"/>
    </row>
    <row r="4083" spans="1:35">
      <c r="A4083" s="197"/>
      <c r="B4083" s="197"/>
      <c r="C4083" s="204"/>
      <c r="D4083" s="197"/>
      <c r="E4083" s="197"/>
      <c r="F4083" s="197"/>
      <c r="G4083" s="199"/>
      <c r="H4083" s="199"/>
      <c r="I4083" s="197"/>
      <c r="J4083" s="200"/>
      <c r="K4083" s="197"/>
      <c r="L4083" s="197"/>
      <c r="M4083" s="197"/>
      <c r="N4083" s="201"/>
      <c r="O4083" s="201"/>
      <c r="P4083" s="197"/>
      <c r="Q4083" s="197"/>
      <c r="R4083" s="197"/>
      <c r="S4083" s="197"/>
      <c r="T4083" s="197"/>
      <c r="U4083" s="196"/>
      <c r="V4083" s="196"/>
      <c r="W4083" s="197"/>
      <c r="X4083" s="197"/>
      <c r="Y4083" s="197"/>
      <c r="Z4083" s="196"/>
      <c r="AA4083" s="196"/>
      <c r="AB4083" s="202"/>
      <c r="AC4083" s="196"/>
      <c r="AD4083" s="196"/>
      <c r="AE4083" s="196"/>
      <c r="AF4083" s="196"/>
      <c r="AG4083" s="196"/>
      <c r="AH4083" s="196"/>
      <c r="AI4083" s="197"/>
    </row>
    <row r="4084" spans="1:35">
      <c r="A4084" s="197"/>
      <c r="B4084" s="197"/>
      <c r="C4084" s="204"/>
      <c r="D4084" s="197"/>
      <c r="E4084" s="197"/>
      <c r="F4084" s="197"/>
      <c r="G4084" s="199"/>
      <c r="H4084" s="199"/>
      <c r="I4084" s="197"/>
      <c r="J4084" s="200"/>
      <c r="K4084" s="197"/>
      <c r="L4084" s="197"/>
      <c r="M4084" s="197"/>
      <c r="N4084" s="201"/>
      <c r="O4084" s="201"/>
      <c r="P4084" s="197"/>
      <c r="Q4084" s="197"/>
      <c r="R4084" s="196"/>
      <c r="S4084" s="197"/>
      <c r="T4084" s="197"/>
      <c r="U4084" s="196"/>
      <c r="V4084" s="196"/>
      <c r="W4084" s="197"/>
      <c r="X4084" s="197"/>
      <c r="Y4084" s="197"/>
      <c r="Z4084" s="196"/>
      <c r="AA4084" s="196"/>
      <c r="AB4084" s="202"/>
      <c r="AC4084" s="196"/>
      <c r="AD4084" s="196"/>
      <c r="AE4084" s="196"/>
      <c r="AF4084" s="196"/>
      <c r="AG4084" s="196"/>
      <c r="AH4084" s="196"/>
      <c r="AI4084" s="197"/>
    </row>
    <row r="4085" spans="1:35">
      <c r="A4085" s="197"/>
      <c r="B4085" s="197"/>
      <c r="C4085" s="204"/>
      <c r="D4085" s="197"/>
      <c r="E4085" s="197"/>
      <c r="F4085" s="197"/>
      <c r="G4085" s="199"/>
      <c r="H4085" s="199"/>
      <c r="I4085" s="197"/>
      <c r="J4085" s="200"/>
      <c r="K4085" s="197"/>
      <c r="L4085" s="197"/>
      <c r="M4085" s="197"/>
      <c r="N4085" s="201"/>
      <c r="O4085" s="201"/>
      <c r="P4085" s="197"/>
      <c r="Q4085" s="197"/>
      <c r="R4085" s="197"/>
      <c r="S4085" s="197"/>
      <c r="T4085" s="197"/>
      <c r="U4085" s="196"/>
      <c r="V4085" s="196"/>
      <c r="W4085" s="197"/>
      <c r="X4085" s="197"/>
      <c r="Y4085" s="197"/>
      <c r="Z4085" s="196"/>
      <c r="AA4085" s="196"/>
      <c r="AB4085" s="202"/>
      <c r="AC4085" s="196"/>
      <c r="AD4085" s="196"/>
      <c r="AE4085" s="196"/>
      <c r="AF4085" s="196"/>
      <c r="AG4085" s="196"/>
      <c r="AH4085" s="196"/>
      <c r="AI4085" s="197"/>
    </row>
    <row r="4086" spans="1:35">
      <c r="A4086" s="197"/>
      <c r="B4086" s="197"/>
      <c r="C4086" s="204"/>
      <c r="D4086" s="197"/>
      <c r="E4086" s="197"/>
      <c r="F4086" s="197"/>
      <c r="G4086" s="199"/>
      <c r="H4086" s="199"/>
      <c r="I4086" s="197"/>
      <c r="J4086" s="200"/>
      <c r="K4086" s="197"/>
      <c r="L4086" s="197"/>
      <c r="M4086" s="197"/>
      <c r="N4086" s="201"/>
      <c r="O4086" s="201"/>
      <c r="P4086" s="197"/>
      <c r="Q4086" s="197"/>
      <c r="R4086" s="197"/>
      <c r="S4086" s="197"/>
      <c r="T4086" s="197"/>
      <c r="U4086" s="196"/>
      <c r="V4086" s="196"/>
      <c r="W4086" s="197"/>
      <c r="X4086" s="197"/>
      <c r="Y4086" s="197"/>
      <c r="Z4086" s="197"/>
      <c r="AA4086" s="197"/>
      <c r="AB4086" s="202"/>
      <c r="AC4086" s="197"/>
      <c r="AD4086" s="205"/>
      <c r="AE4086" s="197"/>
      <c r="AF4086" s="196"/>
      <c r="AG4086" s="196"/>
      <c r="AH4086" s="197"/>
      <c r="AI4086" s="197"/>
    </row>
    <row r="4087" spans="1:35">
      <c r="A4087" s="197"/>
      <c r="B4087" s="197"/>
      <c r="C4087" s="204"/>
      <c r="D4087" s="197"/>
      <c r="E4087" s="197"/>
      <c r="F4087" s="197"/>
      <c r="G4087" s="199"/>
      <c r="H4087" s="199"/>
      <c r="I4087" s="197"/>
      <c r="J4087" s="200"/>
      <c r="K4087" s="197"/>
      <c r="L4087" s="197"/>
      <c r="M4087" s="197"/>
      <c r="N4087" s="201"/>
      <c r="O4087" s="201"/>
      <c r="P4087" s="197"/>
      <c r="Q4087" s="197"/>
      <c r="R4087" s="196"/>
      <c r="S4087" s="197"/>
      <c r="T4087" s="197"/>
      <c r="U4087" s="196"/>
      <c r="V4087" s="196"/>
      <c r="W4087" s="197"/>
      <c r="X4087" s="197"/>
      <c r="Y4087" s="197"/>
      <c r="Z4087" s="196"/>
      <c r="AA4087" s="196"/>
      <c r="AB4087" s="202"/>
      <c r="AC4087" s="196"/>
      <c r="AD4087" s="196"/>
      <c r="AE4087" s="196"/>
      <c r="AF4087" s="196"/>
      <c r="AG4087" s="196"/>
      <c r="AH4087" s="196"/>
      <c r="AI4087" s="197"/>
    </row>
    <row r="4088" spans="1:35">
      <c r="A4088" s="197"/>
      <c r="B4088" s="197"/>
      <c r="C4088" s="204"/>
      <c r="D4088" s="197"/>
      <c r="E4088" s="197"/>
      <c r="F4088" s="197"/>
      <c r="G4088" s="199"/>
      <c r="H4088" s="199"/>
      <c r="I4088" s="197"/>
      <c r="J4088" s="200"/>
      <c r="K4088" s="197"/>
      <c r="L4088" s="197"/>
      <c r="M4088" s="197"/>
      <c r="N4088" s="201"/>
      <c r="O4088" s="201"/>
      <c r="P4088" s="197"/>
      <c r="Q4088" s="197"/>
      <c r="R4088" s="197"/>
      <c r="S4088" s="197"/>
      <c r="T4088" s="197"/>
      <c r="U4088" s="196"/>
      <c r="V4088" s="196"/>
      <c r="W4088" s="197"/>
      <c r="X4088" s="197"/>
      <c r="Y4088" s="197"/>
      <c r="Z4088" s="196"/>
      <c r="AA4088" s="196"/>
      <c r="AB4088" s="202"/>
      <c r="AC4088" s="196"/>
      <c r="AD4088" s="196"/>
      <c r="AE4088" s="196"/>
      <c r="AF4088" s="196"/>
      <c r="AG4088" s="196"/>
      <c r="AH4088" s="196"/>
      <c r="AI4088" s="197"/>
    </row>
    <row r="4089" spans="1:35">
      <c r="A4089" s="197"/>
      <c r="B4089" s="197"/>
      <c r="C4089" s="204"/>
      <c r="D4089" s="197"/>
      <c r="E4089" s="197"/>
      <c r="F4089" s="197"/>
      <c r="G4089" s="199"/>
      <c r="H4089" s="199"/>
      <c r="I4089" s="197"/>
      <c r="J4089" s="200"/>
      <c r="K4089" s="197"/>
      <c r="L4089" s="197"/>
      <c r="M4089" s="197"/>
      <c r="N4089" s="201"/>
      <c r="O4089" s="201"/>
      <c r="P4089" s="197"/>
      <c r="Q4089" s="197"/>
      <c r="R4089" s="196"/>
      <c r="S4089" s="197"/>
      <c r="T4089" s="197"/>
      <c r="U4089" s="196"/>
      <c r="V4089" s="196"/>
      <c r="W4089" s="197"/>
      <c r="X4089" s="197"/>
      <c r="Y4089" s="197"/>
      <c r="Z4089" s="196"/>
      <c r="AA4089" s="196"/>
      <c r="AB4089" s="202"/>
      <c r="AC4089" s="196"/>
      <c r="AD4089" s="196"/>
      <c r="AE4089" s="196"/>
      <c r="AF4089" s="196"/>
      <c r="AG4089" s="196"/>
      <c r="AH4089" s="196"/>
      <c r="AI4089" s="197"/>
    </row>
    <row r="4090" spans="1:35">
      <c r="A4090" s="197"/>
      <c r="B4090" s="197"/>
      <c r="C4090" s="204"/>
      <c r="D4090" s="197"/>
      <c r="E4090" s="197"/>
      <c r="F4090" s="197"/>
      <c r="G4090" s="199"/>
      <c r="H4090" s="199"/>
      <c r="I4090" s="197"/>
      <c r="J4090" s="200"/>
      <c r="K4090" s="197"/>
      <c r="L4090" s="197"/>
      <c r="M4090" s="197"/>
      <c r="N4090" s="201"/>
      <c r="O4090" s="201"/>
      <c r="P4090" s="197"/>
      <c r="Q4090" s="197"/>
      <c r="R4090" s="197"/>
      <c r="S4090" s="197"/>
      <c r="T4090" s="197"/>
      <c r="U4090" s="196"/>
      <c r="V4090" s="196"/>
      <c r="W4090" s="197"/>
      <c r="X4090" s="197"/>
      <c r="Y4090" s="197"/>
      <c r="Z4090" s="196"/>
      <c r="AA4090" s="196"/>
      <c r="AB4090" s="202"/>
      <c r="AC4090" s="196"/>
      <c r="AD4090" s="196"/>
      <c r="AE4090" s="196"/>
      <c r="AF4090" s="196"/>
      <c r="AG4090" s="196"/>
      <c r="AH4090" s="196"/>
      <c r="AI4090" s="197"/>
    </row>
    <row r="4091" spans="1:35">
      <c r="A4091" s="197"/>
      <c r="B4091" s="197"/>
      <c r="C4091" s="204"/>
      <c r="D4091" s="197"/>
      <c r="E4091" s="197"/>
      <c r="F4091" s="197"/>
      <c r="G4091" s="199"/>
      <c r="H4091" s="199"/>
      <c r="I4091" s="197"/>
      <c r="J4091" s="200"/>
      <c r="K4091" s="197"/>
      <c r="L4091" s="197"/>
      <c r="M4091" s="197"/>
      <c r="N4091" s="201"/>
      <c r="O4091" s="201"/>
      <c r="P4091" s="197"/>
      <c r="Q4091" s="197"/>
      <c r="R4091" s="197"/>
      <c r="S4091" s="197"/>
      <c r="T4091" s="197"/>
      <c r="U4091" s="196"/>
      <c r="V4091" s="196"/>
      <c r="W4091" s="197"/>
      <c r="X4091" s="197"/>
      <c r="Y4091" s="197"/>
      <c r="Z4091" s="197"/>
      <c r="AA4091" s="197"/>
      <c r="AB4091" s="202"/>
      <c r="AC4091" s="197"/>
      <c r="AD4091" s="205"/>
      <c r="AE4091" s="197"/>
      <c r="AF4091" s="196"/>
      <c r="AG4091" s="196"/>
      <c r="AH4091" s="197"/>
      <c r="AI4091" s="197"/>
    </row>
    <row r="4092" spans="1:35">
      <c r="A4092" s="197"/>
      <c r="B4092" s="197"/>
      <c r="C4092" s="204"/>
      <c r="D4092" s="197"/>
      <c r="E4092" s="197"/>
      <c r="F4092" s="197"/>
      <c r="G4092" s="199"/>
      <c r="H4092" s="199"/>
      <c r="I4092" s="197"/>
      <c r="J4092" s="200"/>
      <c r="K4092" s="197"/>
      <c r="L4092" s="197"/>
      <c r="M4092" s="197"/>
      <c r="N4092" s="201"/>
      <c r="O4092" s="201"/>
      <c r="P4092" s="197"/>
      <c r="Q4092" s="197"/>
      <c r="R4092" s="196"/>
      <c r="S4092" s="197"/>
      <c r="T4092" s="197"/>
      <c r="U4092" s="196"/>
      <c r="V4092" s="196"/>
      <c r="W4092" s="197"/>
      <c r="X4092" s="197"/>
      <c r="Y4092" s="197"/>
      <c r="Z4092" s="196"/>
      <c r="AA4092" s="196"/>
      <c r="AB4092" s="202"/>
      <c r="AC4092" s="196"/>
      <c r="AD4092" s="196"/>
      <c r="AE4092" s="196"/>
      <c r="AF4092" s="196"/>
      <c r="AG4092" s="196"/>
      <c r="AH4092" s="196"/>
      <c r="AI4092" s="197"/>
    </row>
    <row r="4093" spans="1:35">
      <c r="A4093" s="197"/>
      <c r="B4093" s="197"/>
      <c r="C4093" s="204"/>
      <c r="D4093" s="197"/>
      <c r="E4093" s="197"/>
      <c r="F4093" s="197"/>
      <c r="G4093" s="199"/>
      <c r="H4093" s="199"/>
      <c r="I4093" s="197"/>
      <c r="J4093" s="200"/>
      <c r="K4093" s="197"/>
      <c r="L4093" s="197"/>
      <c r="M4093" s="197"/>
      <c r="N4093" s="201"/>
      <c r="O4093" s="201"/>
      <c r="P4093" s="197"/>
      <c r="Q4093" s="197"/>
      <c r="R4093" s="197"/>
      <c r="S4093" s="197"/>
      <c r="T4093" s="197"/>
      <c r="U4093" s="196"/>
      <c r="V4093" s="196"/>
      <c r="W4093" s="197"/>
      <c r="X4093" s="197"/>
      <c r="Y4093" s="197"/>
      <c r="Z4093" s="196"/>
      <c r="AA4093" s="196"/>
      <c r="AB4093" s="202"/>
      <c r="AC4093" s="196"/>
      <c r="AD4093" s="196"/>
      <c r="AE4093" s="196"/>
      <c r="AF4093" s="196"/>
      <c r="AG4093" s="196"/>
      <c r="AH4093" s="196"/>
      <c r="AI4093" s="197"/>
    </row>
    <row r="4094" spans="1:35">
      <c r="A4094" s="197"/>
      <c r="B4094" s="197"/>
      <c r="C4094" s="204"/>
      <c r="D4094" s="197"/>
      <c r="E4094" s="197"/>
      <c r="F4094" s="197"/>
      <c r="G4094" s="199"/>
      <c r="H4094" s="199"/>
      <c r="I4094" s="197"/>
      <c r="J4094" s="200"/>
      <c r="K4094" s="197"/>
      <c r="L4094" s="197"/>
      <c r="M4094" s="197"/>
      <c r="N4094" s="201"/>
      <c r="O4094" s="201"/>
      <c r="P4094" s="197"/>
      <c r="Q4094" s="197"/>
      <c r="R4094" s="197"/>
      <c r="S4094" s="197"/>
      <c r="T4094" s="197"/>
      <c r="U4094" s="196"/>
      <c r="V4094" s="196"/>
      <c r="W4094" s="197"/>
      <c r="X4094" s="197"/>
      <c r="Y4094" s="197"/>
      <c r="Z4094" s="197"/>
      <c r="AA4094" s="197"/>
      <c r="AB4094" s="202"/>
      <c r="AC4094" s="197"/>
      <c r="AD4094" s="205"/>
      <c r="AE4094" s="197"/>
      <c r="AF4094" s="196"/>
      <c r="AG4094" s="196"/>
      <c r="AH4094" s="197"/>
      <c r="AI4094" s="197"/>
    </row>
    <row r="4095" spans="1:35">
      <c r="A4095" s="197"/>
      <c r="B4095" s="197"/>
      <c r="C4095" s="204"/>
      <c r="D4095" s="197"/>
      <c r="E4095" s="197"/>
      <c r="F4095" s="197"/>
      <c r="G4095" s="199"/>
      <c r="H4095" s="199"/>
      <c r="I4095" s="197"/>
      <c r="J4095" s="200"/>
      <c r="K4095" s="197"/>
      <c r="L4095" s="197"/>
      <c r="M4095" s="197"/>
      <c r="N4095" s="201"/>
      <c r="O4095" s="201"/>
      <c r="P4095" s="197"/>
      <c r="Q4095" s="197"/>
      <c r="R4095" s="196"/>
      <c r="S4095" s="197"/>
      <c r="T4095" s="197"/>
      <c r="U4095" s="196"/>
      <c r="V4095" s="196"/>
      <c r="W4095" s="197"/>
      <c r="X4095" s="197"/>
      <c r="Y4095" s="197"/>
      <c r="Z4095" s="196"/>
      <c r="AA4095" s="196"/>
      <c r="AB4095" s="202"/>
      <c r="AC4095" s="196"/>
      <c r="AD4095" s="196"/>
      <c r="AE4095" s="196"/>
      <c r="AF4095" s="196"/>
      <c r="AG4095" s="196"/>
      <c r="AH4095" s="196"/>
      <c r="AI4095" s="197"/>
    </row>
    <row r="4096" spans="1:35">
      <c r="A4096" s="197"/>
      <c r="B4096" s="197"/>
      <c r="C4096" s="204"/>
      <c r="D4096" s="197"/>
      <c r="E4096" s="197"/>
      <c r="F4096" s="197"/>
      <c r="G4096" s="199"/>
      <c r="H4096" s="199"/>
      <c r="I4096" s="197"/>
      <c r="J4096" s="200"/>
      <c r="K4096" s="197"/>
      <c r="L4096" s="197"/>
      <c r="M4096" s="197"/>
      <c r="N4096" s="201"/>
      <c r="O4096" s="201"/>
      <c r="P4096" s="197"/>
      <c r="Q4096" s="197"/>
      <c r="R4096" s="196"/>
      <c r="S4096" s="197"/>
      <c r="T4096" s="197"/>
      <c r="U4096" s="196"/>
      <c r="V4096" s="196"/>
      <c r="W4096" s="197"/>
      <c r="X4096" s="197"/>
      <c r="Y4096" s="197"/>
      <c r="Z4096" s="197"/>
      <c r="AA4096" s="197"/>
      <c r="AB4096" s="202"/>
      <c r="AC4096" s="197"/>
      <c r="AD4096" s="205"/>
      <c r="AE4096" s="197"/>
      <c r="AF4096" s="196"/>
      <c r="AG4096" s="196"/>
      <c r="AH4096" s="197"/>
      <c r="AI4096" s="197"/>
    </row>
    <row r="4097" spans="1:35">
      <c r="A4097" s="197"/>
      <c r="B4097" s="197"/>
      <c r="C4097" s="204"/>
      <c r="D4097" s="197"/>
      <c r="E4097" s="197"/>
      <c r="F4097" s="197"/>
      <c r="G4097" s="199"/>
      <c r="H4097" s="199"/>
      <c r="I4097" s="197"/>
      <c r="J4097" s="200"/>
      <c r="K4097" s="197"/>
      <c r="L4097" s="197"/>
      <c r="M4097" s="197"/>
      <c r="N4097" s="201"/>
      <c r="O4097" s="201"/>
      <c r="P4097" s="197"/>
      <c r="Q4097" s="197"/>
      <c r="R4097" s="197"/>
      <c r="S4097" s="197"/>
      <c r="T4097" s="197"/>
      <c r="U4097" s="196"/>
      <c r="V4097" s="196"/>
      <c r="W4097" s="197"/>
      <c r="X4097" s="197"/>
      <c r="Y4097" s="197"/>
      <c r="Z4097" s="196"/>
      <c r="AA4097" s="196"/>
      <c r="AB4097" s="202"/>
      <c r="AC4097" s="196"/>
      <c r="AD4097" s="196"/>
      <c r="AE4097" s="196"/>
      <c r="AF4097" s="196"/>
      <c r="AG4097" s="196"/>
      <c r="AH4097" s="196"/>
      <c r="AI4097" s="197"/>
    </row>
    <row r="4098" spans="1:35">
      <c r="A4098" s="197"/>
      <c r="B4098" s="197"/>
      <c r="C4098" s="204"/>
      <c r="D4098" s="197"/>
      <c r="E4098" s="197"/>
      <c r="F4098" s="197"/>
      <c r="G4098" s="199"/>
      <c r="H4098" s="199"/>
      <c r="I4098" s="197"/>
      <c r="J4098" s="200"/>
      <c r="K4098" s="197"/>
      <c r="L4098" s="197"/>
      <c r="M4098" s="197"/>
      <c r="N4098" s="201"/>
      <c r="O4098" s="201"/>
      <c r="P4098" s="197"/>
      <c r="Q4098" s="197"/>
      <c r="R4098" s="197"/>
      <c r="S4098" s="197"/>
      <c r="T4098" s="197"/>
      <c r="U4098" s="196"/>
      <c r="V4098" s="196"/>
      <c r="W4098" s="197"/>
      <c r="X4098" s="197"/>
      <c r="Y4098" s="197"/>
      <c r="Z4098" s="196"/>
      <c r="AA4098" s="196"/>
      <c r="AB4098" s="202"/>
      <c r="AC4098" s="196"/>
      <c r="AD4098" s="196"/>
      <c r="AE4098" s="196"/>
      <c r="AF4098" s="196"/>
      <c r="AG4098" s="196"/>
      <c r="AH4098" s="196"/>
      <c r="AI4098" s="197"/>
    </row>
    <row r="4099" spans="1:35">
      <c r="A4099" s="197"/>
      <c r="B4099" s="197"/>
      <c r="C4099" s="204"/>
      <c r="D4099" s="197"/>
      <c r="E4099" s="197"/>
      <c r="F4099" s="197"/>
      <c r="G4099" s="199"/>
      <c r="H4099" s="199"/>
      <c r="I4099" s="197"/>
      <c r="J4099" s="200"/>
      <c r="K4099" s="197"/>
      <c r="L4099" s="197"/>
      <c r="M4099" s="197"/>
      <c r="N4099" s="201"/>
      <c r="O4099" s="201"/>
      <c r="P4099" s="197"/>
      <c r="Q4099" s="197"/>
      <c r="R4099" s="196"/>
      <c r="S4099" s="197"/>
      <c r="T4099" s="197"/>
      <c r="U4099" s="196"/>
      <c r="V4099" s="196"/>
      <c r="W4099" s="197"/>
      <c r="X4099" s="197"/>
      <c r="Y4099" s="197"/>
      <c r="Z4099" s="196"/>
      <c r="AA4099" s="196"/>
      <c r="AB4099" s="202"/>
      <c r="AC4099" s="196"/>
      <c r="AD4099" s="196"/>
      <c r="AE4099" s="196"/>
      <c r="AF4099" s="196"/>
      <c r="AG4099" s="196"/>
      <c r="AH4099" s="196"/>
      <c r="AI4099" s="197"/>
    </row>
    <row r="4100" spans="1:35">
      <c r="A4100" s="197"/>
      <c r="B4100" s="197"/>
      <c r="C4100" s="204"/>
      <c r="D4100" s="197"/>
      <c r="E4100" s="197"/>
      <c r="F4100" s="197"/>
      <c r="G4100" s="199"/>
      <c r="H4100" s="199"/>
      <c r="I4100" s="197"/>
      <c r="J4100" s="200"/>
      <c r="K4100" s="197"/>
      <c r="L4100" s="197"/>
      <c r="M4100" s="197"/>
      <c r="N4100" s="201"/>
      <c r="O4100" s="201"/>
      <c r="P4100" s="197"/>
      <c r="Q4100" s="197"/>
      <c r="R4100" s="197"/>
      <c r="S4100" s="197"/>
      <c r="T4100" s="197"/>
      <c r="U4100" s="196"/>
      <c r="V4100" s="196"/>
      <c r="W4100" s="197"/>
      <c r="X4100" s="197"/>
      <c r="Y4100" s="197"/>
      <c r="Z4100" s="196"/>
      <c r="AA4100" s="196"/>
      <c r="AB4100" s="202"/>
      <c r="AC4100" s="196"/>
      <c r="AD4100" s="196"/>
      <c r="AE4100" s="196"/>
      <c r="AF4100" s="196"/>
      <c r="AG4100" s="196"/>
      <c r="AH4100" s="196"/>
      <c r="AI4100" s="197"/>
    </row>
    <row r="4101" spans="1:35">
      <c r="A4101" s="197"/>
      <c r="B4101" s="197"/>
      <c r="C4101" s="204"/>
      <c r="D4101" s="197"/>
      <c r="E4101" s="197"/>
      <c r="F4101" s="197"/>
      <c r="G4101" s="199"/>
      <c r="H4101" s="199"/>
      <c r="I4101" s="197"/>
      <c r="J4101" s="200"/>
      <c r="K4101" s="197"/>
      <c r="L4101" s="197"/>
      <c r="M4101" s="197"/>
      <c r="N4101" s="201"/>
      <c r="O4101" s="201"/>
      <c r="P4101" s="197"/>
      <c r="Q4101" s="197"/>
      <c r="R4101" s="197"/>
      <c r="S4101" s="197"/>
      <c r="T4101" s="197"/>
      <c r="U4101" s="196"/>
      <c r="V4101" s="196"/>
      <c r="W4101" s="197"/>
      <c r="X4101" s="197"/>
      <c r="Y4101" s="197"/>
      <c r="Z4101" s="196"/>
      <c r="AA4101" s="196"/>
      <c r="AB4101" s="202"/>
      <c r="AC4101" s="196"/>
      <c r="AD4101" s="196"/>
      <c r="AE4101" s="196"/>
      <c r="AF4101" s="196"/>
      <c r="AG4101" s="196"/>
      <c r="AH4101" s="196"/>
      <c r="AI4101" s="197"/>
    </row>
    <row r="4102" spans="1:35">
      <c r="A4102" s="197"/>
      <c r="B4102" s="197"/>
      <c r="C4102" s="204"/>
      <c r="D4102" s="197"/>
      <c r="E4102" s="197"/>
      <c r="F4102" s="197"/>
      <c r="G4102" s="199"/>
      <c r="H4102" s="199"/>
      <c r="I4102" s="197"/>
      <c r="J4102" s="200"/>
      <c r="K4102" s="197"/>
      <c r="L4102" s="197"/>
      <c r="M4102" s="197"/>
      <c r="N4102" s="201"/>
      <c r="O4102" s="201"/>
      <c r="P4102" s="197"/>
      <c r="Q4102" s="197"/>
      <c r="R4102" s="196"/>
      <c r="S4102" s="197"/>
      <c r="T4102" s="197"/>
      <c r="U4102" s="196"/>
      <c r="V4102" s="196"/>
      <c r="W4102" s="197"/>
      <c r="X4102" s="197"/>
      <c r="Y4102" s="197"/>
      <c r="Z4102" s="196"/>
      <c r="AA4102" s="196"/>
      <c r="AB4102" s="202"/>
      <c r="AC4102" s="196"/>
      <c r="AD4102" s="196"/>
      <c r="AE4102" s="196"/>
      <c r="AF4102" s="196"/>
      <c r="AG4102" s="196"/>
      <c r="AH4102" s="196"/>
      <c r="AI4102" s="197"/>
    </row>
    <row r="4103" spans="1:35">
      <c r="A4103" s="197"/>
      <c r="B4103" s="197"/>
      <c r="C4103" s="204"/>
      <c r="D4103" s="197"/>
      <c r="E4103" s="197"/>
      <c r="F4103" s="197"/>
      <c r="G4103" s="199"/>
      <c r="H4103" s="199"/>
      <c r="I4103" s="197"/>
      <c r="J4103" s="200"/>
      <c r="K4103" s="197"/>
      <c r="L4103" s="197"/>
      <c r="M4103" s="197"/>
      <c r="N4103" s="201"/>
      <c r="O4103" s="201"/>
      <c r="P4103" s="197"/>
      <c r="Q4103" s="197"/>
      <c r="R4103" s="197"/>
      <c r="S4103" s="197"/>
      <c r="T4103" s="197"/>
      <c r="U4103" s="196"/>
      <c r="V4103" s="196"/>
      <c r="W4103" s="197"/>
      <c r="X4103" s="197"/>
      <c r="Y4103" s="197"/>
      <c r="Z4103" s="196"/>
      <c r="AA4103" s="196"/>
      <c r="AB4103" s="202"/>
      <c r="AC4103" s="196"/>
      <c r="AD4103" s="196"/>
      <c r="AE4103" s="196"/>
      <c r="AF4103" s="196"/>
      <c r="AG4103" s="196"/>
      <c r="AH4103" s="196"/>
      <c r="AI4103" s="197"/>
    </row>
    <row r="4104" spans="1:35">
      <c r="A4104" s="197"/>
      <c r="B4104" s="197"/>
      <c r="C4104" s="204"/>
      <c r="D4104" s="197"/>
      <c r="E4104" s="197"/>
      <c r="F4104" s="197"/>
      <c r="G4104" s="199"/>
      <c r="H4104" s="199"/>
      <c r="I4104" s="197"/>
      <c r="J4104" s="200"/>
      <c r="K4104" s="197"/>
      <c r="L4104" s="197"/>
      <c r="M4104" s="197"/>
      <c r="N4104" s="201"/>
      <c r="O4104" s="201"/>
      <c r="P4104" s="197"/>
      <c r="Q4104" s="197"/>
      <c r="R4104" s="196"/>
      <c r="S4104" s="197"/>
      <c r="T4104" s="197"/>
      <c r="U4104" s="196"/>
      <c r="V4104" s="196"/>
      <c r="W4104" s="197"/>
      <c r="X4104" s="197"/>
      <c r="Y4104" s="197"/>
      <c r="Z4104" s="196"/>
      <c r="AA4104" s="196"/>
      <c r="AB4104" s="202"/>
      <c r="AC4104" s="196"/>
      <c r="AD4104" s="196"/>
      <c r="AE4104" s="196"/>
      <c r="AF4104" s="196"/>
      <c r="AG4104" s="196"/>
      <c r="AH4104" s="196"/>
      <c r="AI4104" s="197"/>
    </row>
    <row r="4105" spans="1:35">
      <c r="A4105" s="197"/>
      <c r="B4105" s="197"/>
      <c r="C4105" s="204"/>
      <c r="D4105" s="197"/>
      <c r="E4105" s="197"/>
      <c r="F4105" s="197"/>
      <c r="G4105" s="199"/>
      <c r="H4105" s="199"/>
      <c r="I4105" s="197"/>
      <c r="J4105" s="200"/>
      <c r="K4105" s="197"/>
      <c r="L4105" s="197"/>
      <c r="M4105" s="197"/>
      <c r="N4105" s="201"/>
      <c r="O4105" s="201"/>
      <c r="P4105" s="197"/>
      <c r="Q4105" s="197"/>
      <c r="R4105" s="197"/>
      <c r="S4105" s="197"/>
      <c r="T4105" s="197"/>
      <c r="U4105" s="196"/>
      <c r="V4105" s="196"/>
      <c r="W4105" s="197"/>
      <c r="X4105" s="197"/>
      <c r="Y4105" s="197"/>
      <c r="Z4105" s="196"/>
      <c r="AA4105" s="196"/>
      <c r="AB4105" s="202"/>
      <c r="AC4105" s="196"/>
      <c r="AD4105" s="196"/>
      <c r="AE4105" s="196"/>
      <c r="AF4105" s="196"/>
      <c r="AG4105" s="196"/>
      <c r="AH4105" s="196"/>
      <c r="AI4105" s="197"/>
    </row>
    <row r="4106" spans="1:35">
      <c r="A4106" s="197"/>
      <c r="B4106" s="197"/>
      <c r="C4106" s="204"/>
      <c r="D4106" s="197"/>
      <c r="E4106" s="197"/>
      <c r="F4106" s="197"/>
      <c r="G4106" s="199"/>
      <c r="H4106" s="199"/>
      <c r="I4106" s="197"/>
      <c r="J4106" s="200"/>
      <c r="K4106" s="197"/>
      <c r="L4106" s="197"/>
      <c r="M4106" s="197"/>
      <c r="N4106" s="201"/>
      <c r="O4106" s="201"/>
      <c r="P4106" s="197"/>
      <c r="Q4106" s="197"/>
      <c r="R4106" s="196"/>
      <c r="S4106" s="197"/>
      <c r="T4106" s="197"/>
      <c r="U4106" s="196"/>
      <c r="V4106" s="196"/>
      <c r="W4106" s="197"/>
      <c r="X4106" s="197"/>
      <c r="Y4106" s="197"/>
      <c r="Z4106" s="196"/>
      <c r="AA4106" s="196"/>
      <c r="AB4106" s="202"/>
      <c r="AC4106" s="196"/>
      <c r="AD4106" s="196"/>
      <c r="AE4106" s="196"/>
      <c r="AF4106" s="196"/>
      <c r="AG4106" s="196"/>
      <c r="AH4106" s="196"/>
      <c r="AI4106" s="197"/>
    </row>
    <row r="4107" spans="1:35">
      <c r="A4107" s="197"/>
      <c r="B4107" s="197"/>
      <c r="C4107" s="204"/>
      <c r="D4107" s="197"/>
      <c r="E4107" s="197"/>
      <c r="F4107" s="197"/>
      <c r="G4107" s="199"/>
      <c r="H4107" s="199"/>
      <c r="I4107" s="197"/>
      <c r="J4107" s="200"/>
      <c r="K4107" s="197"/>
      <c r="L4107" s="197"/>
      <c r="M4107" s="197"/>
      <c r="N4107" s="201"/>
      <c r="O4107" s="201"/>
      <c r="P4107" s="197"/>
      <c r="Q4107" s="197"/>
      <c r="R4107" s="197"/>
      <c r="S4107" s="197"/>
      <c r="T4107" s="197"/>
      <c r="U4107" s="196"/>
      <c r="V4107" s="196"/>
      <c r="W4107" s="197"/>
      <c r="X4107" s="197"/>
      <c r="Y4107" s="197"/>
      <c r="Z4107" s="196"/>
      <c r="AA4107" s="196"/>
      <c r="AB4107" s="202"/>
      <c r="AC4107" s="196"/>
      <c r="AD4107" s="196"/>
      <c r="AE4107" s="196"/>
      <c r="AF4107" s="196"/>
      <c r="AG4107" s="196"/>
      <c r="AH4107" s="196"/>
      <c r="AI4107" s="197"/>
    </row>
    <row r="4108" spans="1:35">
      <c r="A4108" s="197"/>
      <c r="B4108" s="197"/>
      <c r="C4108" s="204"/>
      <c r="D4108" s="197"/>
      <c r="E4108" s="197"/>
      <c r="F4108" s="197"/>
      <c r="G4108" s="199"/>
      <c r="H4108" s="199"/>
      <c r="I4108" s="197"/>
      <c r="J4108" s="200"/>
      <c r="K4108" s="197"/>
      <c r="L4108" s="197"/>
      <c r="M4108" s="197"/>
      <c r="N4108" s="201"/>
      <c r="O4108" s="201"/>
      <c r="P4108" s="197"/>
      <c r="Q4108" s="197"/>
      <c r="R4108" s="196"/>
      <c r="S4108" s="197"/>
      <c r="T4108" s="197"/>
      <c r="U4108" s="196"/>
      <c r="V4108" s="196"/>
      <c r="W4108" s="197"/>
      <c r="X4108" s="197"/>
      <c r="Y4108" s="197"/>
      <c r="Z4108" s="196"/>
      <c r="AA4108" s="196"/>
      <c r="AB4108" s="202"/>
      <c r="AC4108" s="196"/>
      <c r="AD4108" s="196"/>
      <c r="AE4108" s="196"/>
      <c r="AF4108" s="196"/>
      <c r="AG4108" s="196"/>
      <c r="AH4108" s="196"/>
      <c r="AI4108" s="197"/>
    </row>
    <row r="4109" spans="1:35">
      <c r="A4109" s="197"/>
      <c r="B4109" s="197"/>
      <c r="C4109" s="204"/>
      <c r="D4109" s="197"/>
      <c r="E4109" s="197"/>
      <c r="F4109" s="197"/>
      <c r="G4109" s="199"/>
      <c r="H4109" s="199"/>
      <c r="I4109" s="197"/>
      <c r="J4109" s="200"/>
      <c r="K4109" s="197"/>
      <c r="L4109" s="197"/>
      <c r="M4109" s="197"/>
      <c r="N4109" s="201"/>
      <c r="O4109" s="201"/>
      <c r="P4109" s="197"/>
      <c r="Q4109" s="197"/>
      <c r="R4109" s="197"/>
      <c r="S4109" s="197"/>
      <c r="T4109" s="197"/>
      <c r="U4109" s="196"/>
      <c r="V4109" s="196"/>
      <c r="W4109" s="197"/>
      <c r="X4109" s="197"/>
      <c r="Y4109" s="197"/>
      <c r="Z4109" s="196"/>
      <c r="AA4109" s="196"/>
      <c r="AB4109" s="202"/>
      <c r="AC4109" s="196"/>
      <c r="AD4109" s="196"/>
      <c r="AE4109" s="196"/>
      <c r="AF4109" s="196"/>
      <c r="AG4109" s="196"/>
      <c r="AH4109" s="196"/>
      <c r="AI4109" s="197"/>
    </row>
    <row r="4110" spans="1:35">
      <c r="A4110" s="197"/>
      <c r="B4110" s="197"/>
      <c r="C4110" s="204"/>
      <c r="D4110" s="197"/>
      <c r="E4110" s="197"/>
      <c r="F4110" s="197"/>
      <c r="G4110" s="199"/>
      <c r="H4110" s="199"/>
      <c r="I4110" s="197"/>
      <c r="J4110" s="200"/>
      <c r="K4110" s="197"/>
      <c r="L4110" s="197"/>
      <c r="M4110" s="197"/>
      <c r="N4110" s="201"/>
      <c r="O4110" s="201"/>
      <c r="P4110" s="197"/>
      <c r="Q4110" s="197"/>
      <c r="R4110" s="196"/>
      <c r="S4110" s="197"/>
      <c r="T4110" s="197"/>
      <c r="U4110" s="196"/>
      <c r="V4110" s="196"/>
      <c r="W4110" s="197"/>
      <c r="X4110" s="197"/>
      <c r="Y4110" s="197"/>
      <c r="Z4110" s="197"/>
      <c r="AA4110" s="197"/>
      <c r="AB4110" s="202"/>
      <c r="AC4110" s="197"/>
      <c r="AD4110" s="205"/>
      <c r="AE4110" s="197"/>
      <c r="AF4110" s="196"/>
      <c r="AG4110" s="196"/>
      <c r="AH4110" s="197"/>
      <c r="AI4110" s="197"/>
    </row>
    <row r="4111" spans="1:35">
      <c r="A4111" s="197"/>
      <c r="B4111" s="197"/>
      <c r="C4111" s="204"/>
      <c r="D4111" s="197"/>
      <c r="E4111" s="197"/>
      <c r="F4111" s="197"/>
      <c r="G4111" s="199"/>
      <c r="H4111" s="199"/>
      <c r="I4111" s="197"/>
      <c r="J4111" s="200"/>
      <c r="K4111" s="197"/>
      <c r="L4111" s="197"/>
      <c r="M4111" s="197"/>
      <c r="N4111" s="201"/>
      <c r="O4111" s="201"/>
      <c r="P4111" s="197"/>
      <c r="Q4111" s="197"/>
      <c r="R4111" s="197"/>
      <c r="S4111" s="197"/>
      <c r="T4111" s="197"/>
      <c r="U4111" s="196"/>
      <c r="V4111" s="196"/>
      <c r="W4111" s="197"/>
      <c r="X4111" s="197"/>
      <c r="Y4111" s="197"/>
      <c r="Z4111" s="196"/>
      <c r="AA4111" s="196"/>
      <c r="AB4111" s="202"/>
      <c r="AC4111" s="196"/>
      <c r="AD4111" s="196"/>
      <c r="AE4111" s="196"/>
      <c r="AF4111" s="196"/>
      <c r="AG4111" s="196"/>
      <c r="AH4111" s="196"/>
      <c r="AI4111" s="197"/>
    </row>
    <row r="4112" spans="1:35">
      <c r="A4112" s="197"/>
      <c r="B4112" s="197"/>
      <c r="C4112" s="204"/>
      <c r="D4112" s="197"/>
      <c r="E4112" s="197"/>
      <c r="F4112" s="197"/>
      <c r="G4112" s="199"/>
      <c r="H4112" s="199"/>
      <c r="I4112" s="197"/>
      <c r="J4112" s="200"/>
      <c r="K4112" s="197"/>
      <c r="L4112" s="197"/>
      <c r="M4112" s="197"/>
      <c r="N4112" s="201"/>
      <c r="O4112" s="201"/>
      <c r="P4112" s="197"/>
      <c r="Q4112" s="197"/>
      <c r="R4112" s="197"/>
      <c r="S4112" s="197"/>
      <c r="T4112" s="197"/>
      <c r="U4112" s="196"/>
      <c r="V4112" s="196"/>
      <c r="W4112" s="197"/>
      <c r="X4112" s="197"/>
      <c r="Y4112" s="197"/>
      <c r="Z4112" s="197"/>
      <c r="AA4112" s="197"/>
      <c r="AB4112" s="202"/>
      <c r="AC4112" s="197"/>
      <c r="AD4112" s="205"/>
      <c r="AE4112" s="197"/>
      <c r="AF4112" s="196"/>
      <c r="AG4112" s="196"/>
      <c r="AH4112" s="197"/>
      <c r="AI4112" s="197"/>
    </row>
    <row r="4113" spans="1:35">
      <c r="A4113" s="197"/>
      <c r="B4113" s="197"/>
      <c r="C4113" s="204"/>
      <c r="D4113" s="197"/>
      <c r="E4113" s="197"/>
      <c r="F4113" s="197"/>
      <c r="G4113" s="199"/>
      <c r="H4113" s="199"/>
      <c r="I4113" s="197"/>
      <c r="J4113" s="200"/>
      <c r="K4113" s="197"/>
      <c r="L4113" s="197"/>
      <c r="M4113" s="197"/>
      <c r="N4113" s="201"/>
      <c r="O4113" s="201"/>
      <c r="P4113" s="197"/>
      <c r="Q4113" s="197"/>
      <c r="R4113" s="197"/>
      <c r="S4113" s="197"/>
      <c r="T4113" s="197"/>
      <c r="U4113" s="196"/>
      <c r="V4113" s="196"/>
      <c r="W4113" s="197"/>
      <c r="X4113" s="197"/>
      <c r="Y4113" s="197"/>
      <c r="Z4113" s="196"/>
      <c r="AA4113" s="196"/>
      <c r="AB4113" s="202"/>
      <c r="AC4113" s="196"/>
      <c r="AD4113" s="196"/>
      <c r="AE4113" s="196"/>
      <c r="AF4113" s="196"/>
      <c r="AG4113" s="196"/>
      <c r="AH4113" s="196"/>
      <c r="AI4113" s="197"/>
    </row>
    <row r="4114" spans="1:35">
      <c r="A4114" s="197"/>
      <c r="B4114" s="197"/>
      <c r="C4114" s="204"/>
      <c r="D4114" s="197"/>
      <c r="E4114" s="197"/>
      <c r="F4114" s="197"/>
      <c r="G4114" s="199"/>
      <c r="H4114" s="199"/>
      <c r="I4114" s="197"/>
      <c r="J4114" s="200"/>
      <c r="K4114" s="197"/>
      <c r="L4114" s="197"/>
      <c r="M4114" s="197"/>
      <c r="N4114" s="201"/>
      <c r="O4114" s="201"/>
      <c r="P4114" s="197"/>
      <c r="Q4114" s="197"/>
      <c r="R4114" s="197"/>
      <c r="S4114" s="197"/>
      <c r="T4114" s="197"/>
      <c r="U4114" s="196"/>
      <c r="V4114" s="196"/>
      <c r="W4114" s="197"/>
      <c r="X4114" s="197"/>
      <c r="Y4114" s="197"/>
      <c r="Z4114" s="196"/>
      <c r="AA4114" s="196"/>
      <c r="AB4114" s="202"/>
      <c r="AC4114" s="196"/>
      <c r="AD4114" s="196"/>
      <c r="AE4114" s="196"/>
      <c r="AF4114" s="196"/>
      <c r="AG4114" s="196"/>
      <c r="AH4114" s="196"/>
      <c r="AI4114" s="197"/>
    </row>
    <row r="4115" spans="1:35">
      <c r="A4115" s="197"/>
      <c r="B4115" s="197"/>
      <c r="C4115" s="204"/>
      <c r="D4115" s="197"/>
      <c r="E4115" s="197"/>
      <c r="F4115" s="197"/>
      <c r="G4115" s="199"/>
      <c r="H4115" s="199"/>
      <c r="I4115" s="197"/>
      <c r="J4115" s="200"/>
      <c r="K4115" s="197"/>
      <c r="L4115" s="197"/>
      <c r="M4115" s="197"/>
      <c r="N4115" s="201"/>
      <c r="O4115" s="201"/>
      <c r="P4115" s="197"/>
      <c r="Q4115" s="197"/>
      <c r="R4115" s="197"/>
      <c r="S4115" s="197"/>
      <c r="T4115" s="197"/>
      <c r="U4115" s="196"/>
      <c r="V4115" s="196"/>
      <c r="W4115" s="197"/>
      <c r="X4115" s="197"/>
      <c r="Y4115" s="197"/>
      <c r="Z4115" s="196"/>
      <c r="AA4115" s="196"/>
      <c r="AB4115" s="202"/>
      <c r="AC4115" s="196"/>
      <c r="AD4115" s="196"/>
      <c r="AE4115" s="196"/>
      <c r="AF4115" s="196"/>
      <c r="AG4115" s="196"/>
      <c r="AH4115" s="196"/>
      <c r="AI4115" s="197"/>
    </row>
    <row r="4116" spans="1:35">
      <c r="A4116" s="197"/>
      <c r="B4116" s="197"/>
      <c r="C4116" s="204"/>
      <c r="D4116" s="197"/>
      <c r="E4116" s="197"/>
      <c r="F4116" s="197"/>
      <c r="G4116" s="199"/>
      <c r="H4116" s="199"/>
      <c r="I4116" s="197"/>
      <c r="J4116" s="200"/>
      <c r="K4116" s="197"/>
      <c r="L4116" s="197"/>
      <c r="M4116" s="197"/>
      <c r="N4116" s="201"/>
      <c r="O4116" s="201"/>
      <c r="P4116" s="197"/>
      <c r="Q4116" s="197"/>
      <c r="R4116" s="197"/>
      <c r="S4116" s="197"/>
      <c r="T4116" s="197"/>
      <c r="U4116" s="196"/>
      <c r="V4116" s="196"/>
      <c r="W4116" s="197"/>
      <c r="X4116" s="197"/>
      <c r="Y4116" s="197"/>
      <c r="Z4116" s="196"/>
      <c r="AA4116" s="196"/>
      <c r="AB4116" s="202"/>
      <c r="AC4116" s="196"/>
      <c r="AD4116" s="196"/>
      <c r="AE4116" s="196"/>
      <c r="AF4116" s="196"/>
      <c r="AG4116" s="196"/>
      <c r="AH4116" s="196"/>
      <c r="AI4116" s="197"/>
    </row>
    <row r="4117" spans="1:35">
      <c r="A4117" s="197"/>
      <c r="B4117" s="197"/>
      <c r="C4117" s="204"/>
      <c r="D4117" s="197"/>
      <c r="E4117" s="197"/>
      <c r="F4117" s="197"/>
      <c r="G4117" s="199"/>
      <c r="H4117" s="199"/>
      <c r="I4117" s="197"/>
      <c r="J4117" s="200"/>
      <c r="K4117" s="197"/>
      <c r="L4117" s="197"/>
      <c r="M4117" s="197"/>
      <c r="N4117" s="201"/>
      <c r="O4117" s="201"/>
      <c r="P4117" s="197"/>
      <c r="Q4117" s="197"/>
      <c r="R4117" s="196"/>
      <c r="S4117" s="197"/>
      <c r="T4117" s="197"/>
      <c r="U4117" s="196"/>
      <c r="V4117" s="196"/>
      <c r="W4117" s="197"/>
      <c r="X4117" s="197"/>
      <c r="Y4117" s="197"/>
      <c r="Z4117" s="196"/>
      <c r="AA4117" s="196"/>
      <c r="AB4117" s="202"/>
      <c r="AC4117" s="196"/>
      <c r="AD4117" s="196"/>
      <c r="AE4117" s="196"/>
      <c r="AF4117" s="196"/>
      <c r="AG4117" s="196"/>
      <c r="AH4117" s="196"/>
      <c r="AI4117" s="197"/>
    </row>
    <row r="4118" spans="1:35">
      <c r="A4118" s="197"/>
      <c r="B4118" s="197"/>
      <c r="C4118" s="204"/>
      <c r="D4118" s="197"/>
      <c r="E4118" s="197"/>
      <c r="F4118" s="197"/>
      <c r="G4118" s="199"/>
      <c r="H4118" s="199"/>
      <c r="I4118" s="197"/>
      <c r="J4118" s="200"/>
      <c r="K4118" s="197"/>
      <c r="L4118" s="197"/>
      <c r="M4118" s="197"/>
      <c r="N4118" s="201"/>
      <c r="O4118" s="201"/>
      <c r="P4118" s="197"/>
      <c r="Q4118" s="197"/>
      <c r="R4118" s="197"/>
      <c r="S4118" s="197"/>
      <c r="T4118" s="197"/>
      <c r="U4118" s="196"/>
      <c r="V4118" s="196"/>
      <c r="W4118" s="197"/>
      <c r="X4118" s="197"/>
      <c r="Y4118" s="197"/>
      <c r="Z4118" s="196"/>
      <c r="AA4118" s="196"/>
      <c r="AB4118" s="202"/>
      <c r="AC4118" s="196"/>
      <c r="AD4118" s="196"/>
      <c r="AE4118" s="196"/>
      <c r="AF4118" s="196"/>
      <c r="AG4118" s="196"/>
      <c r="AH4118" s="196"/>
      <c r="AI4118" s="197"/>
    </row>
    <row r="4119" spans="1:35">
      <c r="A4119" s="197"/>
      <c r="B4119" s="197"/>
      <c r="C4119" s="204"/>
      <c r="D4119" s="197"/>
      <c r="E4119" s="197"/>
      <c r="F4119" s="197"/>
      <c r="G4119" s="199"/>
      <c r="H4119" s="199"/>
      <c r="I4119" s="197"/>
      <c r="J4119" s="200"/>
      <c r="K4119" s="197"/>
      <c r="L4119" s="197"/>
      <c r="M4119" s="197"/>
      <c r="N4119" s="201"/>
      <c r="O4119" s="201"/>
      <c r="P4119" s="197"/>
      <c r="Q4119" s="197"/>
      <c r="R4119" s="196"/>
      <c r="S4119" s="197"/>
      <c r="T4119" s="197"/>
      <c r="U4119" s="196"/>
      <c r="V4119" s="196"/>
      <c r="W4119" s="197"/>
      <c r="X4119" s="197"/>
      <c r="Y4119" s="197"/>
      <c r="Z4119" s="196"/>
      <c r="AA4119" s="196"/>
      <c r="AB4119" s="202"/>
      <c r="AC4119" s="196"/>
      <c r="AD4119" s="196"/>
      <c r="AE4119" s="196"/>
      <c r="AF4119" s="196"/>
      <c r="AG4119" s="196"/>
      <c r="AH4119" s="196"/>
      <c r="AI4119" s="197"/>
    </row>
    <row r="4120" spans="1:35">
      <c r="A4120" s="197"/>
      <c r="B4120" s="197"/>
      <c r="C4120" s="204"/>
      <c r="D4120" s="197"/>
      <c r="E4120" s="197"/>
      <c r="F4120" s="197"/>
      <c r="G4120" s="199"/>
      <c r="H4120" s="199"/>
      <c r="I4120" s="197"/>
      <c r="J4120" s="200"/>
      <c r="K4120" s="197"/>
      <c r="L4120" s="197"/>
      <c r="M4120" s="197"/>
      <c r="N4120" s="201"/>
      <c r="O4120" s="201"/>
      <c r="P4120" s="197"/>
      <c r="Q4120" s="197"/>
      <c r="R4120" s="197"/>
      <c r="S4120" s="197"/>
      <c r="T4120" s="197"/>
      <c r="U4120" s="196"/>
      <c r="V4120" s="196"/>
      <c r="W4120" s="197"/>
      <c r="X4120" s="197"/>
      <c r="Y4120" s="197"/>
      <c r="Z4120" s="196"/>
      <c r="AA4120" s="196"/>
      <c r="AB4120" s="202"/>
      <c r="AC4120" s="196"/>
      <c r="AD4120" s="196"/>
      <c r="AE4120" s="196"/>
      <c r="AF4120" s="196"/>
      <c r="AG4120" s="196"/>
      <c r="AH4120" s="196"/>
      <c r="AI4120" s="197"/>
    </row>
    <row r="4121" spans="1:35">
      <c r="A4121" s="197"/>
      <c r="B4121" s="197"/>
      <c r="C4121" s="204"/>
      <c r="D4121" s="197"/>
      <c r="E4121" s="197"/>
      <c r="F4121" s="197"/>
      <c r="G4121" s="199"/>
      <c r="H4121" s="199"/>
      <c r="I4121" s="197"/>
      <c r="J4121" s="200"/>
      <c r="K4121" s="197"/>
      <c r="L4121" s="197"/>
      <c r="M4121" s="197"/>
      <c r="N4121" s="201"/>
      <c r="O4121" s="201"/>
      <c r="P4121" s="197"/>
      <c r="Q4121" s="197"/>
      <c r="R4121" s="203"/>
      <c r="S4121" s="197"/>
      <c r="T4121" s="197"/>
      <c r="U4121" s="196"/>
      <c r="V4121" s="196"/>
      <c r="W4121" s="197"/>
      <c r="X4121" s="197"/>
      <c r="Y4121" s="197"/>
      <c r="Z4121" s="196"/>
      <c r="AA4121" s="196"/>
      <c r="AB4121" s="202"/>
      <c r="AC4121" s="196"/>
      <c r="AD4121" s="196"/>
      <c r="AE4121" s="196"/>
      <c r="AF4121" s="196"/>
      <c r="AG4121" s="196"/>
      <c r="AH4121" s="196"/>
      <c r="AI4121" s="197"/>
    </row>
    <row r="4122" spans="1:35">
      <c r="A4122" s="197"/>
      <c r="B4122" s="197"/>
      <c r="C4122" s="204"/>
      <c r="D4122" s="197"/>
      <c r="E4122" s="197"/>
      <c r="F4122" s="197"/>
      <c r="G4122" s="199"/>
      <c r="H4122" s="199"/>
      <c r="I4122" s="197"/>
      <c r="J4122" s="200"/>
      <c r="K4122" s="197"/>
      <c r="L4122" s="197"/>
      <c r="M4122" s="197"/>
      <c r="N4122" s="201"/>
      <c r="O4122" s="201"/>
      <c r="P4122" s="197"/>
      <c r="Q4122" s="197"/>
      <c r="R4122" s="197"/>
      <c r="S4122" s="197"/>
      <c r="T4122" s="197"/>
      <c r="U4122" s="196"/>
      <c r="V4122" s="196"/>
      <c r="W4122" s="197"/>
      <c r="X4122" s="197"/>
      <c r="Y4122" s="197"/>
      <c r="Z4122" s="196"/>
      <c r="AA4122" s="196"/>
      <c r="AB4122" s="202"/>
      <c r="AC4122" s="196"/>
      <c r="AD4122" s="196"/>
      <c r="AE4122" s="196"/>
      <c r="AF4122" s="196"/>
      <c r="AG4122" s="196"/>
      <c r="AH4122" s="196"/>
      <c r="AI4122" s="197"/>
    </row>
    <row r="4123" spans="1:35">
      <c r="A4123" s="197"/>
      <c r="B4123" s="197"/>
      <c r="C4123" s="204"/>
      <c r="D4123" s="197"/>
      <c r="E4123" s="197"/>
      <c r="F4123" s="197"/>
      <c r="G4123" s="199"/>
      <c r="H4123" s="199"/>
      <c r="I4123" s="197"/>
      <c r="J4123" s="200"/>
      <c r="K4123" s="197"/>
      <c r="L4123" s="197"/>
      <c r="M4123" s="197"/>
      <c r="N4123" s="201"/>
      <c r="O4123" s="201"/>
      <c r="P4123" s="197"/>
      <c r="Q4123" s="197"/>
      <c r="R4123" s="196"/>
      <c r="S4123" s="197"/>
      <c r="T4123" s="197"/>
      <c r="U4123" s="196"/>
      <c r="V4123" s="196"/>
      <c r="W4123" s="197"/>
      <c r="X4123" s="197"/>
      <c r="Y4123" s="197"/>
      <c r="Z4123" s="196"/>
      <c r="AA4123" s="196"/>
      <c r="AB4123" s="202"/>
      <c r="AC4123" s="196"/>
      <c r="AD4123" s="196"/>
      <c r="AE4123" s="196"/>
      <c r="AF4123" s="196"/>
      <c r="AG4123" s="196"/>
      <c r="AH4123" s="196"/>
      <c r="AI4123" s="197"/>
    </row>
    <row r="4124" spans="1:35">
      <c r="A4124" s="197"/>
      <c r="B4124" s="197"/>
      <c r="C4124" s="204"/>
      <c r="D4124" s="197"/>
      <c r="E4124" s="197"/>
      <c r="F4124" s="197"/>
      <c r="G4124" s="199"/>
      <c r="H4124" s="199"/>
      <c r="I4124" s="197"/>
      <c r="J4124" s="200"/>
      <c r="K4124" s="197"/>
      <c r="L4124" s="197"/>
      <c r="M4124" s="197"/>
      <c r="N4124" s="201"/>
      <c r="O4124" s="201"/>
      <c r="P4124" s="197"/>
      <c r="Q4124" s="197"/>
      <c r="R4124" s="197"/>
      <c r="S4124" s="197"/>
      <c r="T4124" s="197"/>
      <c r="U4124" s="196"/>
      <c r="V4124" s="196"/>
      <c r="W4124" s="197"/>
      <c r="X4124" s="197"/>
      <c r="Y4124" s="197"/>
      <c r="Z4124" s="197"/>
      <c r="AA4124" s="197"/>
      <c r="AB4124" s="202"/>
      <c r="AC4124" s="197"/>
      <c r="AD4124" s="205"/>
      <c r="AE4124" s="197"/>
      <c r="AF4124" s="196"/>
      <c r="AG4124" s="196"/>
      <c r="AH4124" s="197"/>
      <c r="AI4124" s="197"/>
    </row>
    <row r="4125" spans="1:35">
      <c r="A4125" s="197"/>
      <c r="B4125" s="197"/>
      <c r="C4125" s="204"/>
      <c r="D4125" s="197"/>
      <c r="E4125" s="197"/>
      <c r="F4125" s="197"/>
      <c r="G4125" s="199"/>
      <c r="H4125" s="199"/>
      <c r="I4125" s="197"/>
      <c r="J4125" s="200"/>
      <c r="K4125" s="197"/>
      <c r="L4125" s="197"/>
      <c r="M4125" s="197"/>
      <c r="N4125" s="201"/>
      <c r="O4125" s="201"/>
      <c r="P4125" s="197"/>
      <c r="Q4125" s="197"/>
      <c r="R4125" s="197"/>
      <c r="S4125" s="197"/>
      <c r="T4125" s="197"/>
      <c r="U4125" s="196"/>
      <c r="V4125" s="196"/>
      <c r="W4125" s="197"/>
      <c r="X4125" s="197"/>
      <c r="Y4125" s="197"/>
      <c r="Z4125" s="196"/>
      <c r="AA4125" s="196"/>
      <c r="AB4125" s="202"/>
      <c r="AC4125" s="196"/>
      <c r="AD4125" s="196"/>
      <c r="AE4125" s="196"/>
      <c r="AF4125" s="196"/>
      <c r="AG4125" s="196"/>
      <c r="AH4125" s="196"/>
      <c r="AI4125" s="197"/>
    </row>
    <row r="4126" spans="1:35">
      <c r="A4126" s="197"/>
      <c r="B4126" s="197"/>
      <c r="C4126" s="204"/>
      <c r="D4126" s="197"/>
      <c r="E4126" s="197"/>
      <c r="F4126" s="197"/>
      <c r="G4126" s="199"/>
      <c r="H4126" s="199"/>
      <c r="I4126" s="197"/>
      <c r="J4126" s="200"/>
      <c r="K4126" s="197"/>
      <c r="L4126" s="197"/>
      <c r="M4126" s="197"/>
      <c r="N4126" s="201"/>
      <c r="O4126" s="201"/>
      <c r="P4126" s="197"/>
      <c r="Q4126" s="197"/>
      <c r="R4126" s="196"/>
      <c r="S4126" s="197"/>
      <c r="T4126" s="197"/>
      <c r="U4126" s="196"/>
      <c r="V4126" s="196"/>
      <c r="W4126" s="197"/>
      <c r="X4126" s="197"/>
      <c r="Y4126" s="197"/>
      <c r="Z4126" s="196"/>
      <c r="AA4126" s="196"/>
      <c r="AB4126" s="202"/>
      <c r="AC4126" s="196"/>
      <c r="AD4126" s="196"/>
      <c r="AE4126" s="196"/>
      <c r="AF4126" s="196"/>
      <c r="AG4126" s="196"/>
      <c r="AH4126" s="196"/>
      <c r="AI4126" s="197"/>
    </row>
    <row r="4127" spans="1:35">
      <c r="A4127" s="197"/>
      <c r="B4127" s="197"/>
      <c r="C4127" s="204"/>
      <c r="D4127" s="197"/>
      <c r="E4127" s="197"/>
      <c r="F4127" s="197"/>
      <c r="G4127" s="199"/>
      <c r="H4127" s="199"/>
      <c r="I4127" s="197"/>
      <c r="J4127" s="200"/>
      <c r="K4127" s="197"/>
      <c r="L4127" s="197"/>
      <c r="M4127" s="197"/>
      <c r="N4127" s="201"/>
      <c r="O4127" s="201"/>
      <c r="P4127" s="197"/>
      <c r="Q4127" s="197"/>
      <c r="R4127" s="197"/>
      <c r="S4127" s="197"/>
      <c r="T4127" s="197"/>
      <c r="U4127" s="196"/>
      <c r="V4127" s="196"/>
      <c r="W4127" s="197"/>
      <c r="X4127" s="197"/>
      <c r="Y4127" s="197"/>
      <c r="Z4127" s="196"/>
      <c r="AA4127" s="196"/>
      <c r="AB4127" s="202"/>
      <c r="AC4127" s="196"/>
      <c r="AD4127" s="196"/>
      <c r="AE4127" s="196"/>
      <c r="AF4127" s="196"/>
      <c r="AG4127" s="196"/>
      <c r="AH4127" s="196"/>
      <c r="AI4127" s="197"/>
    </row>
    <row r="4128" spans="1:35">
      <c r="A4128" s="197"/>
      <c r="B4128" s="197"/>
      <c r="C4128" s="204"/>
      <c r="D4128" s="197"/>
      <c r="E4128" s="197"/>
      <c r="F4128" s="197"/>
      <c r="G4128" s="199"/>
      <c r="H4128" s="199"/>
      <c r="I4128" s="197"/>
      <c r="J4128" s="200"/>
      <c r="K4128" s="197"/>
      <c r="L4128" s="197"/>
      <c r="M4128" s="197"/>
      <c r="N4128" s="201"/>
      <c r="O4128" s="201"/>
      <c r="P4128" s="197"/>
      <c r="Q4128" s="197"/>
      <c r="R4128" s="197"/>
      <c r="S4128" s="197"/>
      <c r="T4128" s="197"/>
      <c r="U4128" s="196"/>
      <c r="V4128" s="196"/>
      <c r="W4128" s="197"/>
      <c r="X4128" s="197"/>
      <c r="Y4128" s="197"/>
      <c r="Z4128" s="196"/>
      <c r="AA4128" s="196"/>
      <c r="AB4128" s="202"/>
      <c r="AC4128" s="196"/>
      <c r="AD4128" s="196"/>
      <c r="AE4128" s="196"/>
      <c r="AF4128" s="196"/>
      <c r="AG4128" s="196"/>
      <c r="AH4128" s="196"/>
      <c r="AI4128" s="197"/>
    </row>
    <row r="4129" spans="1:35">
      <c r="A4129" s="197"/>
      <c r="B4129" s="197"/>
      <c r="C4129" s="204"/>
      <c r="D4129" s="197"/>
      <c r="E4129" s="197"/>
      <c r="F4129" s="197"/>
      <c r="G4129" s="199"/>
      <c r="H4129" s="199"/>
      <c r="I4129" s="197"/>
      <c r="J4129" s="200"/>
      <c r="K4129" s="197"/>
      <c r="L4129" s="197"/>
      <c r="M4129" s="197"/>
      <c r="N4129" s="201"/>
      <c r="O4129" s="201"/>
      <c r="P4129" s="197"/>
      <c r="Q4129" s="197"/>
      <c r="R4129" s="196"/>
      <c r="S4129" s="197"/>
      <c r="T4129" s="197"/>
      <c r="U4129" s="196"/>
      <c r="V4129" s="196"/>
      <c r="W4129" s="197"/>
      <c r="X4129" s="197"/>
      <c r="Y4129" s="197"/>
      <c r="Z4129" s="196"/>
      <c r="AA4129" s="196"/>
      <c r="AB4129" s="202"/>
      <c r="AC4129" s="196"/>
      <c r="AD4129" s="196"/>
      <c r="AE4129" s="196"/>
      <c r="AF4129" s="196"/>
      <c r="AG4129" s="196"/>
      <c r="AH4129" s="196"/>
      <c r="AI4129" s="197"/>
    </row>
    <row r="4130" spans="1:35">
      <c r="A4130" s="197"/>
      <c r="B4130" s="197"/>
      <c r="C4130" s="204"/>
      <c r="D4130" s="197"/>
      <c r="E4130" s="197"/>
      <c r="F4130" s="197"/>
      <c r="G4130" s="199"/>
      <c r="H4130" s="199"/>
      <c r="I4130" s="197"/>
      <c r="J4130" s="200"/>
      <c r="K4130" s="197"/>
      <c r="L4130" s="197"/>
      <c r="M4130" s="197"/>
      <c r="N4130" s="201"/>
      <c r="O4130" s="201"/>
      <c r="P4130" s="197"/>
      <c r="Q4130" s="197"/>
      <c r="R4130" s="197"/>
      <c r="S4130" s="197"/>
      <c r="T4130" s="197"/>
      <c r="U4130" s="196"/>
      <c r="V4130" s="196"/>
      <c r="W4130" s="197"/>
      <c r="X4130" s="197"/>
      <c r="Y4130" s="197"/>
      <c r="Z4130" s="197"/>
      <c r="AA4130" s="197"/>
      <c r="AB4130" s="202"/>
      <c r="AC4130" s="197"/>
      <c r="AD4130" s="205"/>
      <c r="AE4130" s="197"/>
      <c r="AF4130" s="196"/>
      <c r="AG4130" s="196"/>
      <c r="AH4130" s="197"/>
      <c r="AI4130" s="197"/>
    </row>
    <row r="4131" spans="1:35">
      <c r="A4131" s="197"/>
      <c r="B4131" s="197"/>
      <c r="C4131" s="204"/>
      <c r="D4131" s="197"/>
      <c r="E4131" s="197"/>
      <c r="F4131" s="197"/>
      <c r="G4131" s="199"/>
      <c r="H4131" s="199"/>
      <c r="I4131" s="197"/>
      <c r="J4131" s="200"/>
      <c r="K4131" s="197"/>
      <c r="L4131" s="197"/>
      <c r="M4131" s="197"/>
      <c r="N4131" s="201"/>
      <c r="O4131" s="201"/>
      <c r="P4131" s="197"/>
      <c r="Q4131" s="197"/>
      <c r="R4131" s="197"/>
      <c r="S4131" s="197"/>
      <c r="T4131" s="197"/>
      <c r="U4131" s="196"/>
      <c r="V4131" s="196"/>
      <c r="W4131" s="197"/>
      <c r="X4131" s="197"/>
      <c r="Y4131" s="197"/>
      <c r="Z4131" s="196"/>
      <c r="AA4131" s="196"/>
      <c r="AB4131" s="202"/>
      <c r="AC4131" s="196"/>
      <c r="AD4131" s="196"/>
      <c r="AE4131" s="196"/>
      <c r="AF4131" s="196"/>
      <c r="AG4131" s="196"/>
      <c r="AH4131" s="196"/>
      <c r="AI4131" s="197"/>
    </row>
    <row r="4132" spans="1:35">
      <c r="A4132" s="197"/>
      <c r="B4132" s="197"/>
      <c r="C4132" s="204"/>
      <c r="D4132" s="197"/>
      <c r="E4132" s="197"/>
      <c r="F4132" s="197"/>
      <c r="G4132" s="199"/>
      <c r="H4132" s="199"/>
      <c r="I4132" s="197"/>
      <c r="J4132" s="200"/>
      <c r="K4132" s="197"/>
      <c r="L4132" s="197"/>
      <c r="M4132" s="197"/>
      <c r="N4132" s="201"/>
      <c r="O4132" s="201"/>
      <c r="P4132" s="197"/>
      <c r="Q4132" s="197"/>
      <c r="R4132" s="196"/>
      <c r="S4132" s="197"/>
      <c r="T4132" s="197"/>
      <c r="U4132" s="196"/>
      <c r="V4132" s="196"/>
      <c r="W4132" s="197"/>
      <c r="X4132" s="197"/>
      <c r="Y4132" s="197"/>
      <c r="Z4132" s="196"/>
      <c r="AA4132" s="196"/>
      <c r="AB4132" s="202"/>
      <c r="AC4132" s="196"/>
      <c r="AD4132" s="196"/>
      <c r="AE4132" s="196"/>
      <c r="AF4132" s="196"/>
      <c r="AG4132" s="196"/>
      <c r="AH4132" s="196"/>
      <c r="AI4132" s="197"/>
    </row>
    <row r="4133" spans="1:35">
      <c r="A4133" s="197"/>
      <c r="B4133" s="197"/>
      <c r="C4133" s="204"/>
      <c r="D4133" s="197"/>
      <c r="E4133" s="197"/>
      <c r="F4133" s="197"/>
      <c r="G4133" s="199"/>
      <c r="H4133" s="199"/>
      <c r="I4133" s="197"/>
      <c r="J4133" s="200"/>
      <c r="K4133" s="197"/>
      <c r="L4133" s="197"/>
      <c r="M4133" s="197"/>
      <c r="N4133" s="201"/>
      <c r="O4133" s="201"/>
      <c r="P4133" s="197"/>
      <c r="Q4133" s="197"/>
      <c r="R4133" s="197"/>
      <c r="S4133" s="197"/>
      <c r="T4133" s="197"/>
      <c r="U4133" s="196"/>
      <c r="V4133" s="196"/>
      <c r="W4133" s="197"/>
      <c r="X4133" s="197"/>
      <c r="Y4133" s="197"/>
      <c r="Z4133" s="197"/>
      <c r="AA4133" s="197"/>
      <c r="AB4133" s="202"/>
      <c r="AC4133" s="197"/>
      <c r="AD4133" s="205"/>
      <c r="AE4133" s="197"/>
      <c r="AF4133" s="196"/>
      <c r="AG4133" s="196"/>
      <c r="AH4133" s="197"/>
      <c r="AI4133" s="197"/>
    </row>
    <row r="4134" spans="1:35">
      <c r="A4134" s="197"/>
      <c r="B4134" s="197"/>
      <c r="C4134" s="204"/>
      <c r="D4134" s="197"/>
      <c r="E4134" s="197"/>
      <c r="F4134" s="197"/>
      <c r="G4134" s="199"/>
      <c r="H4134" s="199"/>
      <c r="I4134" s="197"/>
      <c r="J4134" s="200"/>
      <c r="K4134" s="197"/>
      <c r="L4134" s="197"/>
      <c r="M4134" s="197"/>
      <c r="N4134" s="201"/>
      <c r="O4134" s="201"/>
      <c r="P4134" s="197"/>
      <c r="Q4134" s="197"/>
      <c r="R4134" s="197"/>
      <c r="S4134" s="197"/>
      <c r="T4134" s="197"/>
      <c r="U4134" s="196"/>
      <c r="V4134" s="196"/>
      <c r="W4134" s="197"/>
      <c r="X4134" s="197"/>
      <c r="Y4134" s="197"/>
      <c r="Z4134" s="196"/>
      <c r="AA4134" s="196"/>
      <c r="AB4134" s="202"/>
      <c r="AC4134" s="196"/>
      <c r="AD4134" s="196"/>
      <c r="AE4134" s="196"/>
      <c r="AF4134" s="196"/>
      <c r="AG4134" s="196"/>
      <c r="AH4134" s="196"/>
      <c r="AI4134" s="197"/>
    </row>
    <row r="4135" spans="1:35">
      <c r="A4135" s="197"/>
      <c r="B4135" s="197"/>
      <c r="C4135" s="204"/>
      <c r="D4135" s="197"/>
      <c r="E4135" s="197"/>
      <c r="F4135" s="197"/>
      <c r="G4135" s="199"/>
      <c r="H4135" s="199"/>
      <c r="I4135" s="197"/>
      <c r="J4135" s="200"/>
      <c r="K4135" s="197"/>
      <c r="L4135" s="197"/>
      <c r="M4135" s="197"/>
      <c r="N4135" s="201"/>
      <c r="O4135" s="201"/>
      <c r="P4135" s="197"/>
      <c r="Q4135" s="197"/>
      <c r="R4135" s="196"/>
      <c r="S4135" s="197"/>
      <c r="T4135" s="197"/>
      <c r="U4135" s="196"/>
      <c r="V4135" s="196"/>
      <c r="W4135" s="197"/>
      <c r="X4135" s="197"/>
      <c r="Y4135" s="197"/>
      <c r="Z4135" s="196"/>
      <c r="AA4135" s="196"/>
      <c r="AB4135" s="202"/>
      <c r="AC4135" s="196"/>
      <c r="AD4135" s="196"/>
      <c r="AE4135" s="196"/>
      <c r="AF4135" s="196"/>
      <c r="AG4135" s="196"/>
      <c r="AH4135" s="196"/>
      <c r="AI4135" s="197"/>
    </row>
    <row r="4136" spans="1:35">
      <c r="A4136" s="197"/>
      <c r="B4136" s="197"/>
      <c r="C4136" s="204"/>
      <c r="D4136" s="197"/>
      <c r="E4136" s="197"/>
      <c r="F4136" s="197"/>
      <c r="G4136" s="199"/>
      <c r="H4136" s="199"/>
      <c r="I4136" s="197"/>
      <c r="J4136" s="200"/>
      <c r="K4136" s="197"/>
      <c r="L4136" s="197"/>
      <c r="M4136" s="197"/>
      <c r="N4136" s="201"/>
      <c r="O4136" s="201"/>
      <c r="P4136" s="197"/>
      <c r="Q4136" s="197"/>
      <c r="R4136" s="197"/>
      <c r="S4136" s="197"/>
      <c r="T4136" s="197"/>
      <c r="U4136" s="196"/>
      <c r="V4136" s="196"/>
      <c r="W4136" s="197"/>
      <c r="X4136" s="197"/>
      <c r="Y4136" s="197"/>
      <c r="Z4136" s="197"/>
      <c r="AA4136" s="197"/>
      <c r="AB4136" s="202"/>
      <c r="AC4136" s="197"/>
      <c r="AD4136" s="205"/>
      <c r="AE4136" s="197"/>
      <c r="AF4136" s="196"/>
      <c r="AG4136" s="196"/>
      <c r="AH4136" s="197"/>
      <c r="AI4136" s="197"/>
    </row>
    <row r="4137" spans="1:35">
      <c r="A4137" s="197"/>
      <c r="B4137" s="197"/>
      <c r="C4137" s="204"/>
      <c r="D4137" s="197"/>
      <c r="E4137" s="197"/>
      <c r="F4137" s="197"/>
      <c r="G4137" s="199"/>
      <c r="H4137" s="199"/>
      <c r="I4137" s="197"/>
      <c r="J4137" s="200"/>
      <c r="K4137" s="197"/>
      <c r="L4137" s="197"/>
      <c r="M4137" s="197"/>
      <c r="N4137" s="201"/>
      <c r="O4137" s="201"/>
      <c r="P4137" s="197"/>
      <c r="Q4137" s="197"/>
      <c r="R4137" s="197"/>
      <c r="S4137" s="197"/>
      <c r="T4137" s="197"/>
      <c r="U4137" s="196"/>
      <c r="V4137" s="196"/>
      <c r="W4137" s="197"/>
      <c r="X4137" s="197"/>
      <c r="Y4137" s="197"/>
      <c r="Z4137" s="196"/>
      <c r="AA4137" s="196"/>
      <c r="AB4137" s="202"/>
      <c r="AC4137" s="196"/>
      <c r="AD4137" s="196"/>
      <c r="AE4137" s="196"/>
      <c r="AF4137" s="196"/>
      <c r="AG4137" s="196"/>
      <c r="AH4137" s="196"/>
      <c r="AI4137" s="197"/>
    </row>
    <row r="4138" spans="1:35">
      <c r="A4138" s="197"/>
      <c r="B4138" s="197"/>
      <c r="C4138" s="204"/>
      <c r="D4138" s="197"/>
      <c r="E4138" s="197"/>
      <c r="F4138" s="197"/>
      <c r="G4138" s="199"/>
      <c r="H4138" s="199"/>
      <c r="I4138" s="197"/>
      <c r="J4138" s="200"/>
      <c r="K4138" s="197"/>
      <c r="L4138" s="197"/>
      <c r="M4138" s="197"/>
      <c r="N4138" s="201"/>
      <c r="O4138" s="201"/>
      <c r="P4138" s="197"/>
      <c r="Q4138" s="197"/>
      <c r="R4138" s="197"/>
      <c r="S4138" s="197"/>
      <c r="T4138" s="197"/>
      <c r="U4138" s="196"/>
      <c r="V4138" s="196"/>
      <c r="W4138" s="197"/>
      <c r="X4138" s="197"/>
      <c r="Y4138" s="197"/>
      <c r="Z4138" s="196"/>
      <c r="AA4138" s="196"/>
      <c r="AB4138" s="202"/>
      <c r="AC4138" s="196"/>
      <c r="AD4138" s="196"/>
      <c r="AE4138" s="196"/>
      <c r="AF4138" s="196"/>
      <c r="AG4138" s="196"/>
      <c r="AH4138" s="196"/>
      <c r="AI4138" s="197"/>
    </row>
    <row r="4139" spans="1:35">
      <c r="A4139" s="197"/>
      <c r="B4139" s="197"/>
      <c r="C4139" s="204"/>
      <c r="D4139" s="197"/>
      <c r="E4139" s="197"/>
      <c r="F4139" s="197"/>
      <c r="G4139" s="199"/>
      <c r="H4139" s="199"/>
      <c r="I4139" s="197"/>
      <c r="J4139" s="200"/>
      <c r="K4139" s="197"/>
      <c r="L4139" s="197"/>
      <c r="M4139" s="197"/>
      <c r="N4139" s="201"/>
      <c r="O4139" s="201"/>
      <c r="P4139" s="197"/>
      <c r="Q4139" s="197"/>
      <c r="R4139" s="197"/>
      <c r="S4139" s="197"/>
      <c r="T4139" s="197"/>
      <c r="U4139" s="196"/>
      <c r="V4139" s="196"/>
      <c r="W4139" s="197"/>
      <c r="X4139" s="197"/>
      <c r="Y4139" s="197"/>
      <c r="Z4139" s="196"/>
      <c r="AA4139" s="196"/>
      <c r="AB4139" s="202"/>
      <c r="AC4139" s="196"/>
      <c r="AD4139" s="196"/>
      <c r="AE4139" s="196"/>
      <c r="AF4139" s="196"/>
      <c r="AG4139" s="196"/>
      <c r="AH4139" s="196"/>
      <c r="AI4139" s="197"/>
    </row>
    <row r="4140" spans="1:35">
      <c r="A4140" s="197"/>
      <c r="B4140" s="197"/>
      <c r="C4140" s="204"/>
      <c r="D4140" s="197"/>
      <c r="E4140" s="197"/>
      <c r="F4140" s="197"/>
      <c r="G4140" s="199"/>
      <c r="H4140" s="199"/>
      <c r="I4140" s="197"/>
      <c r="J4140" s="200"/>
      <c r="K4140" s="197"/>
      <c r="L4140" s="197"/>
      <c r="M4140" s="197"/>
      <c r="N4140" s="201"/>
      <c r="O4140" s="201"/>
      <c r="P4140" s="197"/>
      <c r="Q4140" s="197"/>
      <c r="R4140" s="196"/>
      <c r="S4140" s="197"/>
      <c r="T4140" s="197"/>
      <c r="U4140" s="196"/>
      <c r="V4140" s="196"/>
      <c r="W4140" s="197"/>
      <c r="X4140" s="197"/>
      <c r="Y4140" s="197"/>
      <c r="Z4140" s="196"/>
      <c r="AA4140" s="196"/>
      <c r="AB4140" s="202"/>
      <c r="AC4140" s="196"/>
      <c r="AD4140" s="196"/>
      <c r="AE4140" s="196"/>
      <c r="AF4140" s="196"/>
      <c r="AG4140" s="196"/>
      <c r="AH4140" s="196"/>
      <c r="AI4140" s="197"/>
    </row>
    <row r="4141" spans="1:35">
      <c r="A4141" s="197"/>
      <c r="B4141" s="197"/>
      <c r="C4141" s="204"/>
      <c r="D4141" s="197"/>
      <c r="E4141" s="197"/>
      <c r="F4141" s="197"/>
      <c r="G4141" s="199"/>
      <c r="H4141" s="199"/>
      <c r="I4141" s="197"/>
      <c r="J4141" s="200"/>
      <c r="K4141" s="197"/>
      <c r="L4141" s="197"/>
      <c r="M4141" s="197"/>
      <c r="N4141" s="201"/>
      <c r="O4141" s="201"/>
      <c r="P4141" s="197"/>
      <c r="Q4141" s="197"/>
      <c r="R4141" s="197"/>
      <c r="S4141" s="197"/>
      <c r="T4141" s="197"/>
      <c r="U4141" s="196"/>
      <c r="V4141" s="196"/>
      <c r="W4141" s="197"/>
      <c r="X4141" s="197"/>
      <c r="Y4141" s="197"/>
      <c r="Z4141" s="196"/>
      <c r="AA4141" s="196"/>
      <c r="AB4141" s="202"/>
      <c r="AC4141" s="196"/>
      <c r="AD4141" s="196"/>
      <c r="AE4141" s="196"/>
      <c r="AF4141" s="196"/>
      <c r="AG4141" s="196"/>
      <c r="AH4141" s="196"/>
      <c r="AI4141" s="197"/>
    </row>
    <row r="4142" spans="1:35">
      <c r="A4142" s="197"/>
      <c r="B4142" s="197"/>
      <c r="C4142" s="204"/>
      <c r="D4142" s="197"/>
      <c r="E4142" s="197"/>
      <c r="F4142" s="197"/>
      <c r="G4142" s="199"/>
      <c r="H4142" s="199"/>
      <c r="I4142" s="197"/>
      <c r="J4142" s="200"/>
      <c r="K4142" s="197"/>
      <c r="L4142" s="197"/>
      <c r="M4142" s="197"/>
      <c r="N4142" s="201"/>
      <c r="O4142" s="201"/>
      <c r="P4142" s="197"/>
      <c r="Q4142" s="197"/>
      <c r="R4142" s="196"/>
      <c r="S4142" s="197"/>
      <c r="T4142" s="197"/>
      <c r="U4142" s="196"/>
      <c r="V4142" s="196"/>
      <c r="W4142" s="197"/>
      <c r="X4142" s="197"/>
      <c r="Y4142" s="197"/>
      <c r="Z4142" s="196"/>
      <c r="AA4142" s="196"/>
      <c r="AB4142" s="202"/>
      <c r="AC4142" s="196"/>
      <c r="AD4142" s="196"/>
      <c r="AE4142" s="196"/>
      <c r="AF4142" s="196"/>
      <c r="AG4142" s="196"/>
      <c r="AH4142" s="196"/>
      <c r="AI4142" s="197"/>
    </row>
    <row r="4143" spans="1:35">
      <c r="A4143" s="197"/>
      <c r="B4143" s="197"/>
      <c r="C4143" s="204"/>
      <c r="D4143" s="197"/>
      <c r="E4143" s="197"/>
      <c r="F4143" s="197"/>
      <c r="G4143" s="199"/>
      <c r="H4143" s="199"/>
      <c r="I4143" s="197"/>
      <c r="J4143" s="200"/>
      <c r="K4143" s="197"/>
      <c r="L4143" s="197"/>
      <c r="M4143" s="197"/>
      <c r="N4143" s="201"/>
      <c r="O4143" s="201"/>
      <c r="P4143" s="197"/>
      <c r="Q4143" s="197"/>
      <c r="R4143" s="197"/>
      <c r="S4143" s="197"/>
      <c r="T4143" s="197"/>
      <c r="U4143" s="196"/>
      <c r="V4143" s="196"/>
      <c r="W4143" s="197"/>
      <c r="X4143" s="197"/>
      <c r="Y4143" s="197"/>
      <c r="Z4143" s="196"/>
      <c r="AA4143" s="196"/>
      <c r="AB4143" s="202"/>
      <c r="AC4143" s="196"/>
      <c r="AD4143" s="196"/>
      <c r="AE4143" s="196"/>
      <c r="AF4143" s="196"/>
      <c r="AG4143" s="196"/>
      <c r="AH4143" s="196"/>
      <c r="AI4143" s="197"/>
    </row>
    <row r="4144" spans="1:35">
      <c r="A4144" s="197"/>
      <c r="B4144" s="197"/>
      <c r="C4144" s="204"/>
      <c r="D4144" s="197"/>
      <c r="E4144" s="197"/>
      <c r="F4144" s="197"/>
      <c r="G4144" s="199"/>
      <c r="H4144" s="199"/>
      <c r="I4144" s="197"/>
      <c r="J4144" s="200"/>
      <c r="K4144" s="197"/>
      <c r="L4144" s="197"/>
      <c r="M4144" s="197"/>
      <c r="N4144" s="201"/>
      <c r="O4144" s="201"/>
      <c r="P4144" s="197"/>
      <c r="Q4144" s="197"/>
      <c r="R4144" s="196"/>
      <c r="S4144" s="197"/>
      <c r="T4144" s="197"/>
      <c r="U4144" s="196"/>
      <c r="V4144" s="196"/>
      <c r="W4144" s="197"/>
      <c r="X4144" s="197"/>
      <c r="Y4144" s="197"/>
      <c r="Z4144" s="196"/>
      <c r="AA4144" s="196"/>
      <c r="AB4144" s="202"/>
      <c r="AC4144" s="196"/>
      <c r="AD4144" s="196"/>
      <c r="AE4144" s="196"/>
      <c r="AF4144" s="196"/>
      <c r="AG4144" s="196"/>
      <c r="AH4144" s="196"/>
      <c r="AI4144" s="197"/>
    </row>
    <row r="4145" spans="1:35">
      <c r="A4145" s="197"/>
      <c r="B4145" s="197"/>
      <c r="C4145" s="204"/>
      <c r="D4145" s="197"/>
      <c r="E4145" s="197"/>
      <c r="F4145" s="197"/>
      <c r="G4145" s="199"/>
      <c r="H4145" s="199"/>
      <c r="I4145" s="197"/>
      <c r="J4145" s="200"/>
      <c r="K4145" s="197"/>
      <c r="L4145" s="197"/>
      <c r="M4145" s="197"/>
      <c r="N4145" s="201"/>
      <c r="O4145" s="201"/>
      <c r="P4145" s="197"/>
      <c r="Q4145" s="197"/>
      <c r="R4145" s="197"/>
      <c r="S4145" s="197"/>
      <c r="T4145" s="197"/>
      <c r="U4145" s="196"/>
      <c r="V4145" s="196"/>
      <c r="W4145" s="197"/>
      <c r="X4145" s="197"/>
      <c r="Y4145" s="197"/>
      <c r="Z4145" s="196"/>
      <c r="AA4145" s="196"/>
      <c r="AB4145" s="202"/>
      <c r="AC4145" s="196"/>
      <c r="AD4145" s="196"/>
      <c r="AE4145" s="196"/>
      <c r="AF4145" s="196"/>
      <c r="AG4145" s="196"/>
      <c r="AH4145" s="196"/>
      <c r="AI4145" s="197"/>
    </row>
    <row r="4146" spans="1:35">
      <c r="A4146" s="197"/>
      <c r="B4146" s="197"/>
      <c r="C4146" s="204"/>
      <c r="D4146" s="197"/>
      <c r="E4146" s="197"/>
      <c r="F4146" s="197"/>
      <c r="G4146" s="199"/>
      <c r="H4146" s="199"/>
      <c r="I4146" s="197"/>
      <c r="J4146" s="200"/>
      <c r="K4146" s="197"/>
      <c r="L4146" s="197"/>
      <c r="M4146" s="197"/>
      <c r="N4146" s="201"/>
      <c r="O4146" s="201"/>
      <c r="P4146" s="197"/>
      <c r="Q4146" s="197"/>
      <c r="R4146" s="196"/>
      <c r="S4146" s="197"/>
      <c r="T4146" s="197"/>
      <c r="U4146" s="196"/>
      <c r="V4146" s="196"/>
      <c r="W4146" s="197"/>
      <c r="X4146" s="197"/>
      <c r="Y4146" s="197"/>
      <c r="Z4146" s="196"/>
      <c r="AA4146" s="196"/>
      <c r="AB4146" s="202"/>
      <c r="AC4146" s="196"/>
      <c r="AD4146" s="196"/>
      <c r="AE4146" s="196"/>
      <c r="AF4146" s="196"/>
      <c r="AG4146" s="196"/>
      <c r="AH4146" s="196"/>
      <c r="AI4146" s="197"/>
    </row>
    <row r="4147" spans="1:35">
      <c r="A4147" s="197"/>
      <c r="B4147" s="197"/>
      <c r="C4147" s="204"/>
      <c r="D4147" s="197"/>
      <c r="E4147" s="197"/>
      <c r="F4147" s="197"/>
      <c r="G4147" s="199"/>
      <c r="H4147" s="199"/>
      <c r="I4147" s="197"/>
      <c r="J4147" s="200"/>
      <c r="K4147" s="197"/>
      <c r="L4147" s="197"/>
      <c r="M4147" s="197"/>
      <c r="N4147" s="201"/>
      <c r="O4147" s="201"/>
      <c r="P4147" s="197"/>
      <c r="Q4147" s="197"/>
      <c r="R4147" s="197"/>
      <c r="S4147" s="197"/>
      <c r="T4147" s="197"/>
      <c r="U4147" s="196"/>
      <c r="V4147" s="196"/>
      <c r="W4147" s="197"/>
      <c r="X4147" s="197"/>
      <c r="Y4147" s="197"/>
      <c r="Z4147" s="196"/>
      <c r="AA4147" s="196"/>
      <c r="AB4147" s="202"/>
      <c r="AC4147" s="196"/>
      <c r="AD4147" s="196"/>
      <c r="AE4147" s="196"/>
      <c r="AF4147" s="196"/>
      <c r="AG4147" s="196"/>
      <c r="AH4147" s="196"/>
      <c r="AI4147" s="197"/>
    </row>
    <row r="4148" spans="1:35">
      <c r="A4148" s="197"/>
      <c r="B4148" s="197"/>
      <c r="C4148" s="204"/>
      <c r="D4148" s="197"/>
      <c r="E4148" s="197"/>
      <c r="F4148" s="197"/>
      <c r="G4148" s="199"/>
      <c r="H4148" s="199"/>
      <c r="I4148" s="197"/>
      <c r="J4148" s="200"/>
      <c r="K4148" s="197"/>
      <c r="L4148" s="197"/>
      <c r="M4148" s="197"/>
      <c r="N4148" s="201"/>
      <c r="O4148" s="201"/>
      <c r="P4148" s="197"/>
      <c r="Q4148" s="197"/>
      <c r="R4148" s="196"/>
      <c r="S4148" s="197"/>
      <c r="T4148" s="197"/>
      <c r="U4148" s="196"/>
      <c r="V4148" s="196"/>
      <c r="W4148" s="197"/>
      <c r="X4148" s="197"/>
      <c r="Y4148" s="197"/>
      <c r="Z4148" s="196"/>
      <c r="AA4148" s="196"/>
      <c r="AB4148" s="202"/>
      <c r="AC4148" s="196"/>
      <c r="AD4148" s="196"/>
      <c r="AE4148" s="196"/>
      <c r="AF4148" s="196"/>
      <c r="AG4148" s="196"/>
      <c r="AH4148" s="196"/>
      <c r="AI4148" s="197"/>
    </row>
    <row r="4149" spans="1:35">
      <c r="A4149" s="197"/>
      <c r="B4149" s="197"/>
      <c r="C4149" s="204"/>
      <c r="D4149" s="197"/>
      <c r="E4149" s="197"/>
      <c r="F4149" s="197"/>
      <c r="G4149" s="199"/>
      <c r="H4149" s="199"/>
      <c r="I4149" s="197"/>
      <c r="J4149" s="200"/>
      <c r="K4149" s="197"/>
      <c r="L4149" s="197"/>
      <c r="M4149" s="197"/>
      <c r="N4149" s="201"/>
      <c r="O4149" s="201"/>
      <c r="P4149" s="197"/>
      <c r="Q4149" s="197"/>
      <c r="R4149" s="197"/>
      <c r="S4149" s="197"/>
      <c r="T4149" s="197"/>
      <c r="U4149" s="196"/>
      <c r="V4149" s="196"/>
      <c r="W4149" s="197"/>
      <c r="X4149" s="197"/>
      <c r="Y4149" s="197"/>
      <c r="Z4149" s="197"/>
      <c r="AA4149" s="197"/>
      <c r="AB4149" s="202"/>
      <c r="AC4149" s="197"/>
      <c r="AD4149" s="205"/>
      <c r="AE4149" s="197"/>
      <c r="AF4149" s="196"/>
      <c r="AG4149" s="196"/>
      <c r="AH4149" s="197"/>
      <c r="AI4149" s="197"/>
    </row>
    <row r="4150" spans="1:35">
      <c r="A4150" s="197"/>
      <c r="B4150" s="197"/>
      <c r="C4150" s="204"/>
      <c r="D4150" s="197"/>
      <c r="E4150" s="197"/>
      <c r="F4150" s="197"/>
      <c r="G4150" s="199"/>
      <c r="H4150" s="199"/>
      <c r="I4150" s="197"/>
      <c r="J4150" s="200"/>
      <c r="K4150" s="197"/>
      <c r="L4150" s="197"/>
      <c r="M4150" s="197"/>
      <c r="N4150" s="201"/>
      <c r="O4150" s="201"/>
      <c r="P4150" s="197"/>
      <c r="Q4150" s="197"/>
      <c r="R4150" s="196"/>
      <c r="S4150" s="197"/>
      <c r="T4150" s="197"/>
      <c r="U4150" s="196"/>
      <c r="V4150" s="196"/>
      <c r="W4150" s="197"/>
      <c r="X4150" s="197"/>
      <c r="Y4150" s="197"/>
      <c r="Z4150" s="196"/>
      <c r="AA4150" s="196"/>
      <c r="AB4150" s="202"/>
      <c r="AC4150" s="196"/>
      <c r="AD4150" s="196"/>
      <c r="AE4150" s="196"/>
      <c r="AF4150" s="196"/>
      <c r="AG4150" s="196"/>
      <c r="AH4150" s="196"/>
      <c r="AI4150" s="197"/>
    </row>
    <row r="4151" spans="1:35">
      <c r="A4151" s="197"/>
      <c r="B4151" s="197"/>
      <c r="C4151" s="204"/>
      <c r="D4151" s="197"/>
      <c r="E4151" s="197"/>
      <c r="F4151" s="197"/>
      <c r="G4151" s="199"/>
      <c r="H4151" s="199"/>
      <c r="I4151" s="197"/>
      <c r="J4151" s="200"/>
      <c r="K4151" s="197"/>
      <c r="L4151" s="197"/>
      <c r="M4151" s="197"/>
      <c r="N4151" s="201"/>
      <c r="O4151" s="201"/>
      <c r="P4151" s="197"/>
      <c r="Q4151" s="197"/>
      <c r="R4151" s="197"/>
      <c r="S4151" s="197"/>
      <c r="T4151" s="197"/>
      <c r="U4151" s="196"/>
      <c r="V4151" s="196"/>
      <c r="W4151" s="197"/>
      <c r="X4151" s="197"/>
      <c r="Y4151" s="197"/>
      <c r="Z4151" s="196"/>
      <c r="AA4151" s="196"/>
      <c r="AB4151" s="202"/>
      <c r="AC4151" s="196"/>
      <c r="AD4151" s="196"/>
      <c r="AE4151" s="196"/>
      <c r="AF4151" s="196"/>
      <c r="AG4151" s="196"/>
      <c r="AH4151" s="196"/>
      <c r="AI4151" s="197"/>
    </row>
    <row r="4152" spans="1:35">
      <c r="A4152" s="197"/>
      <c r="B4152" s="197"/>
      <c r="C4152" s="204"/>
      <c r="D4152" s="197"/>
      <c r="E4152" s="197"/>
      <c r="F4152" s="197"/>
      <c r="G4152" s="199"/>
      <c r="H4152" s="199"/>
      <c r="I4152" s="197"/>
      <c r="J4152" s="200"/>
      <c r="K4152" s="197"/>
      <c r="L4152" s="197"/>
      <c r="M4152" s="197"/>
      <c r="N4152" s="201"/>
      <c r="O4152" s="201"/>
      <c r="P4152" s="197"/>
      <c r="Q4152" s="197"/>
      <c r="R4152" s="196"/>
      <c r="S4152" s="197"/>
      <c r="T4152" s="197"/>
      <c r="U4152" s="196"/>
      <c r="V4152" s="196"/>
      <c r="W4152" s="197"/>
      <c r="X4152" s="197"/>
      <c r="Y4152" s="197"/>
      <c r="Z4152" s="196"/>
      <c r="AA4152" s="196"/>
      <c r="AB4152" s="202"/>
      <c r="AC4152" s="196"/>
      <c r="AD4152" s="196"/>
      <c r="AE4152" s="196"/>
      <c r="AF4152" s="196"/>
      <c r="AG4152" s="196"/>
      <c r="AH4152" s="196"/>
      <c r="AI4152" s="197"/>
    </row>
    <row r="4153" spans="1:35">
      <c r="A4153" s="197"/>
      <c r="B4153" s="197"/>
      <c r="C4153" s="204"/>
      <c r="D4153" s="197"/>
      <c r="E4153" s="197"/>
      <c r="F4153" s="197"/>
      <c r="G4153" s="199"/>
      <c r="H4153" s="199"/>
      <c r="I4153" s="197"/>
      <c r="J4153" s="200"/>
      <c r="K4153" s="197"/>
      <c r="L4153" s="197"/>
      <c r="M4153" s="197"/>
      <c r="N4153" s="201"/>
      <c r="O4153" s="201"/>
      <c r="P4153" s="197"/>
      <c r="Q4153" s="197"/>
      <c r="R4153" s="197"/>
      <c r="S4153" s="197"/>
      <c r="T4153" s="197"/>
      <c r="U4153" s="196"/>
      <c r="V4153" s="196"/>
      <c r="W4153" s="197"/>
      <c r="X4153" s="197"/>
      <c r="Y4153" s="197"/>
      <c r="Z4153" s="196"/>
      <c r="AA4153" s="196"/>
      <c r="AB4153" s="202"/>
      <c r="AC4153" s="196"/>
      <c r="AD4153" s="196"/>
      <c r="AE4153" s="196"/>
      <c r="AF4153" s="196"/>
      <c r="AG4153" s="196"/>
      <c r="AH4153" s="196"/>
      <c r="AI4153" s="197"/>
    </row>
    <row r="4154" spans="1:35">
      <c r="A4154" s="197"/>
      <c r="B4154" s="197"/>
      <c r="C4154" s="204"/>
      <c r="D4154" s="197"/>
      <c r="E4154" s="197"/>
      <c r="F4154" s="197"/>
      <c r="G4154" s="199"/>
      <c r="H4154" s="199"/>
      <c r="I4154" s="197"/>
      <c r="J4154" s="200"/>
      <c r="K4154" s="197"/>
      <c r="L4154" s="197"/>
      <c r="M4154" s="197"/>
      <c r="N4154" s="201"/>
      <c r="O4154" s="201"/>
      <c r="P4154" s="197"/>
      <c r="Q4154" s="197"/>
      <c r="R4154" s="196"/>
      <c r="S4154" s="197"/>
      <c r="T4154" s="197"/>
      <c r="U4154" s="196"/>
      <c r="V4154" s="196"/>
      <c r="W4154" s="197"/>
      <c r="X4154" s="197"/>
      <c r="Y4154" s="197"/>
      <c r="Z4154" s="196"/>
      <c r="AA4154" s="196"/>
      <c r="AB4154" s="202"/>
      <c r="AC4154" s="196"/>
      <c r="AD4154" s="196"/>
      <c r="AE4154" s="196"/>
      <c r="AF4154" s="196"/>
      <c r="AG4154" s="196"/>
      <c r="AH4154" s="196"/>
      <c r="AI4154" s="197"/>
    </row>
    <row r="4155" spans="1:35">
      <c r="A4155" s="197"/>
      <c r="B4155" s="197"/>
      <c r="C4155" s="204"/>
      <c r="D4155" s="197"/>
      <c r="E4155" s="197"/>
      <c r="F4155" s="197"/>
      <c r="G4155" s="199"/>
      <c r="H4155" s="199"/>
      <c r="I4155" s="197"/>
      <c r="J4155" s="200"/>
      <c r="K4155" s="197"/>
      <c r="L4155" s="197"/>
      <c r="M4155" s="197"/>
      <c r="N4155" s="201"/>
      <c r="O4155" s="201"/>
      <c r="P4155" s="197"/>
      <c r="Q4155" s="197"/>
      <c r="R4155" s="197"/>
      <c r="S4155" s="197"/>
      <c r="T4155" s="197"/>
      <c r="U4155" s="196"/>
      <c r="V4155" s="196"/>
      <c r="W4155" s="197"/>
      <c r="X4155" s="197"/>
      <c r="Y4155" s="197"/>
      <c r="Z4155" s="196"/>
      <c r="AA4155" s="196"/>
      <c r="AB4155" s="202"/>
      <c r="AC4155" s="196"/>
      <c r="AD4155" s="196"/>
      <c r="AE4155" s="196"/>
      <c r="AF4155" s="196"/>
      <c r="AG4155" s="196"/>
      <c r="AH4155" s="196"/>
      <c r="AI4155" s="197"/>
    </row>
    <row r="4156" spans="1:35">
      <c r="A4156" s="197"/>
      <c r="B4156" s="197"/>
      <c r="C4156" s="204"/>
      <c r="D4156" s="197"/>
      <c r="E4156" s="197"/>
      <c r="F4156" s="197"/>
      <c r="G4156" s="199"/>
      <c r="H4156" s="199"/>
      <c r="I4156" s="197"/>
      <c r="J4156" s="200"/>
      <c r="K4156" s="197"/>
      <c r="L4156" s="197"/>
      <c r="M4156" s="197"/>
      <c r="N4156" s="201"/>
      <c r="O4156" s="201"/>
      <c r="P4156" s="197"/>
      <c r="Q4156" s="197"/>
      <c r="R4156" s="196"/>
      <c r="S4156" s="197"/>
      <c r="T4156" s="197"/>
      <c r="U4156" s="196"/>
      <c r="V4156" s="196"/>
      <c r="W4156" s="197"/>
      <c r="X4156" s="197"/>
      <c r="Y4156" s="197"/>
      <c r="Z4156" s="196"/>
      <c r="AA4156" s="196"/>
      <c r="AB4156" s="202"/>
      <c r="AC4156" s="196"/>
      <c r="AD4156" s="196"/>
      <c r="AE4156" s="196"/>
      <c r="AF4156" s="196"/>
      <c r="AG4156" s="196"/>
      <c r="AH4156" s="196"/>
      <c r="AI4156" s="197"/>
    </row>
    <row r="4157" spans="1:35">
      <c r="A4157" s="197"/>
      <c r="B4157" s="197"/>
      <c r="C4157" s="204"/>
      <c r="D4157" s="197"/>
      <c r="E4157" s="197"/>
      <c r="F4157" s="197"/>
      <c r="G4157" s="199"/>
      <c r="H4157" s="199"/>
      <c r="I4157" s="197"/>
      <c r="J4157" s="200"/>
      <c r="K4157" s="197"/>
      <c r="L4157" s="197"/>
      <c r="M4157" s="197"/>
      <c r="N4157" s="201"/>
      <c r="O4157" s="201"/>
      <c r="P4157" s="197"/>
      <c r="Q4157" s="197"/>
      <c r="R4157" s="197"/>
      <c r="S4157" s="197"/>
      <c r="T4157" s="197"/>
      <c r="U4157" s="196"/>
      <c r="V4157" s="196"/>
      <c r="W4157" s="197"/>
      <c r="X4157" s="197"/>
      <c r="Y4157" s="197"/>
      <c r="Z4157" s="197"/>
      <c r="AA4157" s="197"/>
      <c r="AB4157" s="202"/>
      <c r="AC4157" s="197"/>
      <c r="AD4157" s="205"/>
      <c r="AE4157" s="197"/>
      <c r="AF4157" s="196"/>
      <c r="AG4157" s="196"/>
      <c r="AH4157" s="197"/>
      <c r="AI4157" s="197"/>
    </row>
    <row r="4158" spans="1:35">
      <c r="A4158" s="197"/>
      <c r="B4158" s="197"/>
      <c r="C4158" s="204"/>
      <c r="D4158" s="197"/>
      <c r="E4158" s="197"/>
      <c r="F4158" s="197"/>
      <c r="G4158" s="199"/>
      <c r="H4158" s="199"/>
      <c r="I4158" s="197"/>
      <c r="J4158" s="200"/>
      <c r="K4158" s="197"/>
      <c r="L4158" s="197"/>
      <c r="M4158" s="197"/>
      <c r="N4158" s="201"/>
      <c r="O4158" s="201"/>
      <c r="P4158" s="197"/>
      <c r="Q4158" s="197"/>
      <c r="R4158" s="197"/>
      <c r="S4158" s="197"/>
      <c r="T4158" s="197"/>
      <c r="U4158" s="196"/>
      <c r="V4158" s="196"/>
      <c r="W4158" s="197"/>
      <c r="X4158" s="197"/>
      <c r="Y4158" s="197"/>
      <c r="Z4158" s="196"/>
      <c r="AA4158" s="196"/>
      <c r="AB4158" s="202"/>
      <c r="AC4158" s="196"/>
      <c r="AD4158" s="196"/>
      <c r="AE4158" s="196"/>
      <c r="AF4158" s="196"/>
      <c r="AG4158" s="196"/>
      <c r="AH4158" s="196"/>
      <c r="AI4158" s="197"/>
    </row>
    <row r="4159" spans="1:35">
      <c r="A4159" s="197"/>
      <c r="B4159" s="197"/>
      <c r="C4159" s="204"/>
      <c r="D4159" s="197"/>
      <c r="E4159" s="197"/>
      <c r="F4159" s="197"/>
      <c r="G4159" s="199"/>
      <c r="H4159" s="199"/>
      <c r="I4159" s="197"/>
      <c r="J4159" s="200"/>
      <c r="K4159" s="197"/>
      <c r="L4159" s="197"/>
      <c r="M4159" s="197"/>
      <c r="N4159" s="201"/>
      <c r="O4159" s="201"/>
      <c r="P4159" s="197"/>
      <c r="Q4159" s="197"/>
      <c r="R4159" s="196"/>
      <c r="S4159" s="197"/>
      <c r="T4159" s="197"/>
      <c r="U4159" s="196"/>
      <c r="V4159" s="196"/>
      <c r="W4159" s="197"/>
      <c r="X4159" s="197"/>
      <c r="Y4159" s="197"/>
      <c r="Z4159" s="196"/>
      <c r="AA4159" s="196"/>
      <c r="AB4159" s="202"/>
      <c r="AC4159" s="196"/>
      <c r="AD4159" s="196"/>
      <c r="AE4159" s="196"/>
      <c r="AF4159" s="196"/>
      <c r="AG4159" s="196"/>
      <c r="AH4159" s="196"/>
      <c r="AI4159" s="197"/>
    </row>
    <row r="4160" spans="1:35">
      <c r="A4160" s="197"/>
      <c r="B4160" s="197"/>
      <c r="C4160" s="204"/>
      <c r="D4160" s="197"/>
      <c r="E4160" s="197"/>
      <c r="F4160" s="197"/>
      <c r="G4160" s="199"/>
      <c r="H4160" s="199"/>
      <c r="I4160" s="197"/>
      <c r="J4160" s="200"/>
      <c r="K4160" s="197"/>
      <c r="L4160" s="197"/>
      <c r="M4160" s="197"/>
      <c r="N4160" s="201"/>
      <c r="O4160" s="201"/>
      <c r="P4160" s="197"/>
      <c r="Q4160" s="197"/>
      <c r="R4160" s="197"/>
      <c r="S4160" s="197"/>
      <c r="T4160" s="197"/>
      <c r="U4160" s="196"/>
      <c r="V4160" s="196"/>
      <c r="W4160" s="197"/>
      <c r="X4160" s="197"/>
      <c r="Y4160" s="197"/>
      <c r="Z4160" s="196"/>
      <c r="AA4160" s="196"/>
      <c r="AB4160" s="202"/>
      <c r="AC4160" s="196"/>
      <c r="AD4160" s="196"/>
      <c r="AE4160" s="196"/>
      <c r="AF4160" s="196"/>
      <c r="AG4160" s="196"/>
      <c r="AH4160" s="196"/>
      <c r="AI4160" s="197"/>
    </row>
    <row r="4161" spans="1:35">
      <c r="A4161" s="197"/>
      <c r="B4161" s="197"/>
      <c r="C4161" s="204"/>
      <c r="D4161" s="197"/>
      <c r="E4161" s="197"/>
      <c r="F4161" s="197"/>
      <c r="G4161" s="199"/>
      <c r="H4161" s="199"/>
      <c r="I4161" s="197"/>
      <c r="J4161" s="200"/>
      <c r="K4161" s="197"/>
      <c r="L4161" s="197"/>
      <c r="M4161" s="197"/>
      <c r="N4161" s="201"/>
      <c r="O4161" s="201"/>
      <c r="P4161" s="197"/>
      <c r="Q4161" s="197"/>
      <c r="R4161" s="196"/>
      <c r="S4161" s="197"/>
      <c r="T4161" s="197"/>
      <c r="U4161" s="196"/>
      <c r="V4161" s="196"/>
      <c r="W4161" s="197"/>
      <c r="X4161" s="197"/>
      <c r="Y4161" s="197"/>
      <c r="Z4161" s="196"/>
      <c r="AA4161" s="196"/>
      <c r="AB4161" s="202"/>
      <c r="AC4161" s="196"/>
      <c r="AD4161" s="196"/>
      <c r="AE4161" s="196"/>
      <c r="AF4161" s="196"/>
      <c r="AG4161" s="196"/>
      <c r="AH4161" s="196"/>
      <c r="AI4161" s="197"/>
    </row>
    <row r="4162" spans="1:35">
      <c r="A4162" s="197"/>
      <c r="B4162" s="197"/>
      <c r="C4162" s="204"/>
      <c r="D4162" s="197"/>
      <c r="E4162" s="197"/>
      <c r="F4162" s="197"/>
      <c r="G4162" s="199"/>
      <c r="H4162" s="199"/>
      <c r="I4162" s="197"/>
      <c r="J4162" s="200"/>
      <c r="K4162" s="197"/>
      <c r="L4162" s="197"/>
      <c r="M4162" s="197"/>
      <c r="N4162" s="201"/>
      <c r="O4162" s="201"/>
      <c r="P4162" s="197"/>
      <c r="Q4162" s="197"/>
      <c r="R4162" s="197"/>
      <c r="S4162" s="197"/>
      <c r="T4162" s="197"/>
      <c r="U4162" s="196"/>
      <c r="V4162" s="196"/>
      <c r="W4162" s="197"/>
      <c r="X4162" s="197"/>
      <c r="Y4162" s="197"/>
      <c r="Z4162" s="196"/>
      <c r="AA4162" s="196"/>
      <c r="AB4162" s="202"/>
      <c r="AC4162" s="196"/>
      <c r="AD4162" s="196"/>
      <c r="AE4162" s="196"/>
      <c r="AF4162" s="196"/>
      <c r="AG4162" s="196"/>
      <c r="AH4162" s="196"/>
      <c r="AI4162" s="197"/>
    </row>
    <row r="4163" spans="1:35">
      <c r="A4163" s="197"/>
      <c r="B4163" s="197"/>
      <c r="C4163" s="204"/>
      <c r="D4163" s="197"/>
      <c r="E4163" s="197"/>
      <c r="F4163" s="197"/>
      <c r="G4163" s="199"/>
      <c r="H4163" s="199"/>
      <c r="I4163" s="197"/>
      <c r="J4163" s="200"/>
      <c r="K4163" s="197"/>
      <c r="L4163" s="197"/>
      <c r="M4163" s="197"/>
      <c r="N4163" s="201"/>
      <c r="O4163" s="201"/>
      <c r="P4163" s="197"/>
      <c r="Q4163" s="197"/>
      <c r="R4163" s="197"/>
      <c r="S4163" s="197"/>
      <c r="T4163" s="197"/>
      <c r="U4163" s="196"/>
      <c r="V4163" s="196"/>
      <c r="W4163" s="197"/>
      <c r="X4163" s="197"/>
      <c r="Y4163" s="197"/>
      <c r="Z4163" s="197"/>
      <c r="AA4163" s="197"/>
      <c r="AB4163" s="202"/>
      <c r="AC4163" s="197"/>
      <c r="AD4163" s="205"/>
      <c r="AE4163" s="197"/>
      <c r="AF4163" s="196"/>
      <c r="AG4163" s="196"/>
      <c r="AH4163" s="197"/>
      <c r="AI4163" s="197"/>
    </row>
    <row r="4164" spans="1:35">
      <c r="A4164" s="197"/>
      <c r="B4164" s="197"/>
      <c r="C4164" s="204"/>
      <c r="D4164" s="197"/>
      <c r="E4164" s="197"/>
      <c r="F4164" s="197"/>
      <c r="G4164" s="199"/>
      <c r="H4164" s="199"/>
      <c r="I4164" s="197"/>
      <c r="J4164" s="200"/>
      <c r="K4164" s="197"/>
      <c r="L4164" s="197"/>
      <c r="M4164" s="197"/>
      <c r="N4164" s="201"/>
      <c r="O4164" s="201"/>
      <c r="P4164" s="197"/>
      <c r="Q4164" s="197"/>
      <c r="R4164" s="197"/>
      <c r="S4164" s="197"/>
      <c r="T4164" s="197"/>
      <c r="U4164" s="196"/>
      <c r="V4164" s="196"/>
      <c r="W4164" s="197"/>
      <c r="X4164" s="197"/>
      <c r="Y4164" s="197"/>
      <c r="Z4164" s="196"/>
      <c r="AA4164" s="196"/>
      <c r="AB4164" s="202"/>
      <c r="AC4164" s="196"/>
      <c r="AD4164" s="196"/>
      <c r="AE4164" s="196"/>
      <c r="AF4164" s="196"/>
      <c r="AG4164" s="196"/>
      <c r="AH4164" s="196"/>
      <c r="AI4164" s="197"/>
    </row>
    <row r="4165" spans="1:35">
      <c r="A4165" s="197"/>
      <c r="B4165" s="197"/>
      <c r="C4165" s="204"/>
      <c r="D4165" s="197"/>
      <c r="E4165" s="197"/>
      <c r="F4165" s="197"/>
      <c r="G4165" s="199"/>
      <c r="H4165" s="199"/>
      <c r="I4165" s="197"/>
      <c r="J4165" s="200"/>
      <c r="K4165" s="197"/>
      <c r="L4165" s="197"/>
      <c r="M4165" s="197"/>
      <c r="N4165" s="201"/>
      <c r="O4165" s="201"/>
      <c r="P4165" s="197"/>
      <c r="Q4165" s="197"/>
      <c r="R4165" s="197"/>
      <c r="S4165" s="197"/>
      <c r="T4165" s="197"/>
      <c r="U4165" s="196"/>
      <c r="V4165" s="196"/>
      <c r="W4165" s="197"/>
      <c r="X4165" s="197"/>
      <c r="Y4165" s="197"/>
      <c r="Z4165" s="196"/>
      <c r="AA4165" s="196"/>
      <c r="AB4165" s="202"/>
      <c r="AC4165" s="196"/>
      <c r="AD4165" s="196"/>
      <c r="AE4165" s="196"/>
      <c r="AF4165" s="196"/>
      <c r="AG4165" s="196"/>
      <c r="AH4165" s="196"/>
      <c r="AI4165" s="197"/>
    </row>
    <row r="4166" spans="1:35">
      <c r="A4166" s="197"/>
      <c r="B4166" s="197"/>
      <c r="C4166" s="204"/>
      <c r="D4166" s="197"/>
      <c r="E4166" s="197"/>
      <c r="F4166" s="197"/>
      <c r="G4166" s="199"/>
      <c r="H4166" s="199"/>
      <c r="I4166" s="197"/>
      <c r="J4166" s="200"/>
      <c r="K4166" s="197"/>
      <c r="L4166" s="197"/>
      <c r="M4166" s="197"/>
      <c r="N4166" s="201"/>
      <c r="O4166" s="201"/>
      <c r="P4166" s="197"/>
      <c r="Q4166" s="197"/>
      <c r="R4166" s="197"/>
      <c r="S4166" s="197"/>
      <c r="T4166" s="197"/>
      <c r="U4166" s="196"/>
      <c r="V4166" s="196"/>
      <c r="W4166" s="197"/>
      <c r="X4166" s="197"/>
      <c r="Y4166" s="197"/>
      <c r="Z4166" s="196"/>
      <c r="AA4166" s="196"/>
      <c r="AB4166" s="202"/>
      <c r="AC4166" s="196"/>
      <c r="AD4166" s="196"/>
      <c r="AE4166" s="196"/>
      <c r="AF4166" s="196"/>
      <c r="AG4166" s="196"/>
      <c r="AH4166" s="196"/>
      <c r="AI4166" s="197"/>
    </row>
    <row r="4167" spans="1:35">
      <c r="A4167" s="197"/>
      <c r="B4167" s="197"/>
      <c r="C4167" s="204"/>
      <c r="D4167" s="197"/>
      <c r="E4167" s="197"/>
      <c r="F4167" s="197"/>
      <c r="G4167" s="199"/>
      <c r="H4167" s="199"/>
      <c r="I4167" s="197"/>
      <c r="J4167" s="200"/>
      <c r="K4167" s="197"/>
      <c r="L4167" s="197"/>
      <c r="M4167" s="197"/>
      <c r="N4167" s="201"/>
      <c r="O4167" s="201"/>
      <c r="P4167" s="197"/>
      <c r="Q4167" s="197"/>
      <c r="R4167" s="197"/>
      <c r="S4167" s="197"/>
      <c r="T4167" s="197"/>
      <c r="U4167" s="196"/>
      <c r="V4167" s="196"/>
      <c r="W4167" s="197"/>
      <c r="X4167" s="197"/>
      <c r="Y4167" s="197"/>
      <c r="Z4167" s="197"/>
      <c r="AA4167" s="197"/>
      <c r="AB4167" s="202"/>
      <c r="AC4167" s="196"/>
      <c r="AD4167" s="205"/>
      <c r="AE4167" s="197"/>
      <c r="AF4167" s="196"/>
      <c r="AG4167" s="196"/>
      <c r="AH4167" s="197"/>
      <c r="AI4167" s="197"/>
    </row>
    <row r="4168" spans="1:35">
      <c r="A4168" s="197"/>
      <c r="B4168" s="197"/>
      <c r="C4168" s="204"/>
      <c r="D4168" s="197"/>
      <c r="E4168" s="197"/>
      <c r="F4168" s="197"/>
      <c r="G4168" s="199"/>
      <c r="H4168" s="199"/>
      <c r="I4168" s="197"/>
      <c r="J4168" s="200"/>
      <c r="K4168" s="197"/>
      <c r="L4168" s="197"/>
      <c r="M4168" s="197"/>
      <c r="N4168" s="201"/>
      <c r="O4168" s="201"/>
      <c r="P4168" s="197"/>
      <c r="Q4168" s="197"/>
      <c r="R4168" s="197"/>
      <c r="S4168" s="197"/>
      <c r="T4168" s="197"/>
      <c r="U4168" s="196"/>
      <c r="V4168" s="196"/>
      <c r="W4168" s="197"/>
      <c r="X4168" s="197"/>
      <c r="Y4168" s="197"/>
      <c r="Z4168" s="196"/>
      <c r="AA4168" s="196"/>
      <c r="AB4168" s="202"/>
      <c r="AC4168" s="196"/>
      <c r="AD4168" s="196"/>
      <c r="AE4168" s="196"/>
      <c r="AF4168" s="196"/>
      <c r="AG4168" s="196"/>
      <c r="AH4168" s="196"/>
      <c r="AI4168" s="197"/>
    </row>
    <row r="4169" spans="1:35">
      <c r="A4169" s="197"/>
      <c r="B4169" s="197"/>
      <c r="C4169" s="204"/>
      <c r="D4169" s="197"/>
      <c r="E4169" s="197"/>
      <c r="F4169" s="197"/>
      <c r="G4169" s="199"/>
      <c r="H4169" s="199"/>
      <c r="I4169" s="197"/>
      <c r="J4169" s="200"/>
      <c r="K4169" s="197"/>
      <c r="L4169" s="197"/>
      <c r="M4169" s="197"/>
      <c r="N4169" s="201"/>
      <c r="O4169" s="201"/>
      <c r="P4169" s="197"/>
      <c r="Q4169" s="197"/>
      <c r="R4169" s="197"/>
      <c r="S4169" s="197"/>
      <c r="T4169" s="197"/>
      <c r="U4169" s="196"/>
      <c r="V4169" s="196"/>
      <c r="W4169" s="197"/>
      <c r="X4169" s="197"/>
      <c r="Y4169" s="197"/>
      <c r="Z4169" s="197"/>
      <c r="AA4169" s="197"/>
      <c r="AB4169" s="202"/>
      <c r="AC4169" s="197"/>
      <c r="AD4169" s="205"/>
      <c r="AE4169" s="197"/>
      <c r="AF4169" s="196"/>
      <c r="AG4169" s="196"/>
      <c r="AH4169" s="197"/>
      <c r="AI4169" s="197"/>
    </row>
    <row r="4170" spans="1:35">
      <c r="A4170" s="197"/>
      <c r="B4170" s="197"/>
      <c r="C4170" s="204"/>
      <c r="D4170" s="197"/>
      <c r="E4170" s="197"/>
      <c r="F4170" s="197"/>
      <c r="G4170" s="199"/>
      <c r="H4170" s="199"/>
      <c r="I4170" s="197"/>
      <c r="J4170" s="200"/>
      <c r="K4170" s="197"/>
      <c r="L4170" s="197"/>
      <c r="M4170" s="197"/>
      <c r="N4170" s="201"/>
      <c r="O4170" s="201"/>
      <c r="P4170" s="197"/>
      <c r="Q4170" s="197"/>
      <c r="R4170" s="197"/>
      <c r="S4170" s="197"/>
      <c r="T4170" s="197"/>
      <c r="U4170" s="196"/>
      <c r="V4170" s="196"/>
      <c r="W4170" s="197"/>
      <c r="X4170" s="197"/>
      <c r="Y4170" s="197"/>
      <c r="Z4170" s="196"/>
      <c r="AA4170" s="196"/>
      <c r="AB4170" s="202"/>
      <c r="AC4170" s="196"/>
      <c r="AD4170" s="196"/>
      <c r="AE4170" s="196"/>
      <c r="AF4170" s="196"/>
      <c r="AG4170" s="196"/>
      <c r="AH4170" s="196"/>
      <c r="AI4170" s="197"/>
    </row>
    <row r="4171" spans="1:35">
      <c r="A4171" s="197"/>
      <c r="B4171" s="197"/>
      <c r="C4171" s="204"/>
      <c r="D4171" s="197"/>
      <c r="E4171" s="197"/>
      <c r="F4171" s="197"/>
      <c r="G4171" s="199"/>
      <c r="H4171" s="199"/>
      <c r="I4171" s="197"/>
      <c r="J4171" s="200"/>
      <c r="K4171" s="197"/>
      <c r="L4171" s="197"/>
      <c r="M4171" s="197"/>
      <c r="N4171" s="201"/>
      <c r="O4171" s="201"/>
      <c r="P4171" s="197"/>
      <c r="Q4171" s="197"/>
      <c r="R4171" s="197"/>
      <c r="S4171" s="197"/>
      <c r="T4171" s="197"/>
      <c r="U4171" s="196"/>
      <c r="V4171" s="196"/>
      <c r="W4171" s="197"/>
      <c r="X4171" s="197"/>
      <c r="Y4171" s="197"/>
      <c r="Z4171" s="196"/>
      <c r="AA4171" s="196"/>
      <c r="AB4171" s="202"/>
      <c r="AC4171" s="196"/>
      <c r="AD4171" s="196"/>
      <c r="AE4171" s="196"/>
      <c r="AF4171" s="196"/>
      <c r="AG4171" s="196"/>
      <c r="AH4171" s="196"/>
      <c r="AI4171" s="197"/>
    </row>
    <row r="4172" spans="1:35">
      <c r="A4172" s="197"/>
      <c r="B4172" s="197"/>
      <c r="C4172" s="204"/>
      <c r="D4172" s="197"/>
      <c r="E4172" s="197"/>
      <c r="F4172" s="197"/>
      <c r="G4172" s="199"/>
      <c r="H4172" s="199"/>
      <c r="I4172" s="197"/>
      <c r="J4172" s="200"/>
      <c r="K4172" s="197"/>
      <c r="L4172" s="197"/>
      <c r="M4172" s="197"/>
      <c r="N4172" s="201"/>
      <c r="O4172" s="201"/>
      <c r="P4172" s="197"/>
      <c r="Q4172" s="197"/>
      <c r="R4172" s="197"/>
      <c r="S4172" s="197"/>
      <c r="T4172" s="197"/>
      <c r="U4172" s="196"/>
      <c r="V4172" s="196"/>
      <c r="W4172" s="197"/>
      <c r="X4172" s="197"/>
      <c r="Y4172" s="197"/>
      <c r="Z4172" s="196"/>
      <c r="AA4172" s="196"/>
      <c r="AB4172" s="202"/>
      <c r="AC4172" s="196"/>
      <c r="AD4172" s="196"/>
      <c r="AE4172" s="196"/>
      <c r="AF4172" s="196"/>
      <c r="AG4172" s="196"/>
      <c r="AH4172" s="196"/>
      <c r="AI4172" s="197"/>
    </row>
    <row r="4173" spans="1:35">
      <c r="A4173" s="197"/>
      <c r="B4173" s="197"/>
      <c r="C4173" s="204"/>
      <c r="D4173" s="197"/>
      <c r="E4173" s="197"/>
      <c r="F4173" s="197"/>
      <c r="G4173" s="199"/>
      <c r="H4173" s="199"/>
      <c r="I4173" s="197"/>
      <c r="J4173" s="200"/>
      <c r="K4173" s="197"/>
      <c r="L4173" s="197"/>
      <c r="M4173" s="197"/>
      <c r="N4173" s="201"/>
      <c r="O4173" s="201"/>
      <c r="P4173" s="197"/>
      <c r="Q4173" s="197"/>
      <c r="R4173" s="196"/>
      <c r="S4173" s="197"/>
      <c r="T4173" s="197"/>
      <c r="U4173" s="196"/>
      <c r="V4173" s="196"/>
      <c r="W4173" s="197"/>
      <c r="X4173" s="197"/>
      <c r="Y4173" s="197"/>
      <c r="Z4173" s="196"/>
      <c r="AA4173" s="196"/>
      <c r="AB4173" s="202"/>
      <c r="AC4173" s="196"/>
      <c r="AD4173" s="196"/>
      <c r="AE4173" s="196"/>
      <c r="AF4173" s="196"/>
      <c r="AG4173" s="196"/>
      <c r="AH4173" s="196"/>
      <c r="AI4173" s="197"/>
    </row>
    <row r="4174" spans="1:35">
      <c r="A4174" s="197"/>
      <c r="B4174" s="197"/>
      <c r="C4174" s="204"/>
      <c r="D4174" s="197"/>
      <c r="E4174" s="197"/>
      <c r="F4174" s="197"/>
      <c r="G4174" s="199"/>
      <c r="H4174" s="199"/>
      <c r="I4174" s="197"/>
      <c r="J4174" s="200"/>
      <c r="K4174" s="197"/>
      <c r="L4174" s="197"/>
      <c r="M4174" s="197"/>
      <c r="N4174" s="201"/>
      <c r="O4174" s="201"/>
      <c r="P4174" s="197"/>
      <c r="Q4174" s="197"/>
      <c r="R4174" s="197"/>
      <c r="S4174" s="197"/>
      <c r="T4174" s="197"/>
      <c r="U4174" s="196"/>
      <c r="V4174" s="196"/>
      <c r="W4174" s="197"/>
      <c r="X4174" s="197"/>
      <c r="Y4174" s="197"/>
      <c r="Z4174" s="196"/>
      <c r="AA4174" s="196"/>
      <c r="AB4174" s="202"/>
      <c r="AC4174" s="196"/>
      <c r="AD4174" s="196"/>
      <c r="AE4174" s="196"/>
      <c r="AF4174" s="196"/>
      <c r="AG4174" s="196"/>
      <c r="AH4174" s="196"/>
      <c r="AI4174" s="197"/>
    </row>
    <row r="4175" spans="1:35">
      <c r="A4175" s="197"/>
      <c r="B4175" s="197"/>
      <c r="C4175" s="204"/>
      <c r="D4175" s="197"/>
      <c r="E4175" s="197"/>
      <c r="F4175" s="197"/>
      <c r="G4175" s="199"/>
      <c r="H4175" s="199"/>
      <c r="I4175" s="197"/>
      <c r="J4175" s="200"/>
      <c r="K4175" s="197"/>
      <c r="L4175" s="197"/>
      <c r="M4175" s="197"/>
      <c r="N4175" s="201"/>
      <c r="O4175" s="201"/>
      <c r="P4175" s="197"/>
      <c r="Q4175" s="197"/>
      <c r="R4175" s="197"/>
      <c r="S4175" s="197"/>
      <c r="T4175" s="197"/>
      <c r="U4175" s="196"/>
      <c r="V4175" s="196"/>
      <c r="W4175" s="197"/>
      <c r="X4175" s="197"/>
      <c r="Y4175" s="197"/>
      <c r="Z4175" s="197"/>
      <c r="AA4175" s="197"/>
      <c r="AB4175" s="202"/>
      <c r="AC4175" s="197"/>
      <c r="AD4175" s="205"/>
      <c r="AE4175" s="197"/>
      <c r="AF4175" s="196"/>
      <c r="AG4175" s="196"/>
      <c r="AH4175" s="197"/>
      <c r="AI4175" s="197"/>
    </row>
    <row r="4176" spans="1:35">
      <c r="A4176" s="197"/>
      <c r="B4176" s="197"/>
      <c r="C4176" s="204"/>
      <c r="D4176" s="197"/>
      <c r="E4176" s="197"/>
      <c r="F4176" s="197"/>
      <c r="G4176" s="199"/>
      <c r="H4176" s="199"/>
      <c r="I4176" s="197"/>
      <c r="J4176" s="200"/>
      <c r="K4176" s="197"/>
      <c r="L4176" s="197"/>
      <c r="M4176" s="197"/>
      <c r="N4176" s="201"/>
      <c r="O4176" s="201"/>
      <c r="P4176" s="197"/>
      <c r="Q4176" s="197"/>
      <c r="R4176" s="197"/>
      <c r="S4176" s="197"/>
      <c r="T4176" s="197"/>
      <c r="U4176" s="196"/>
      <c r="V4176" s="196"/>
      <c r="W4176" s="197"/>
      <c r="X4176" s="197"/>
      <c r="Y4176" s="197"/>
      <c r="Z4176" s="196"/>
      <c r="AA4176" s="196"/>
      <c r="AB4176" s="202"/>
      <c r="AC4176" s="196"/>
      <c r="AD4176" s="196"/>
      <c r="AE4176" s="196"/>
      <c r="AF4176" s="196"/>
      <c r="AG4176" s="196"/>
      <c r="AH4176" s="196"/>
      <c r="AI4176" s="197"/>
    </row>
    <row r="4177" spans="1:35">
      <c r="A4177" s="197"/>
      <c r="B4177" s="197"/>
      <c r="C4177" s="204"/>
      <c r="D4177" s="197"/>
      <c r="E4177" s="197"/>
      <c r="F4177" s="197"/>
      <c r="G4177" s="199"/>
      <c r="H4177" s="199"/>
      <c r="I4177" s="197"/>
      <c r="J4177" s="200"/>
      <c r="K4177" s="197"/>
      <c r="L4177" s="197"/>
      <c r="M4177" s="197"/>
      <c r="N4177" s="201"/>
      <c r="O4177" s="201"/>
      <c r="P4177" s="197"/>
      <c r="Q4177" s="197"/>
      <c r="R4177" s="197"/>
      <c r="S4177" s="197"/>
      <c r="T4177" s="197"/>
      <c r="U4177" s="196"/>
      <c r="V4177" s="196"/>
      <c r="W4177" s="197"/>
      <c r="X4177" s="197"/>
      <c r="Y4177" s="197"/>
      <c r="Z4177" s="196"/>
      <c r="AA4177" s="196"/>
      <c r="AB4177" s="202"/>
      <c r="AC4177" s="196"/>
      <c r="AD4177" s="196"/>
      <c r="AE4177" s="196"/>
      <c r="AF4177" s="196"/>
      <c r="AG4177" s="196"/>
      <c r="AH4177" s="196"/>
      <c r="AI4177" s="197"/>
    </row>
    <row r="4178" spans="1:35">
      <c r="A4178" s="197"/>
      <c r="B4178" s="197"/>
      <c r="C4178" s="204"/>
      <c r="D4178" s="197"/>
      <c r="E4178" s="197"/>
      <c r="F4178" s="197"/>
      <c r="G4178" s="199"/>
      <c r="H4178" s="199"/>
      <c r="I4178" s="197"/>
      <c r="J4178" s="200"/>
      <c r="K4178" s="197"/>
      <c r="L4178" s="197"/>
      <c r="M4178" s="197"/>
      <c r="N4178" s="201"/>
      <c r="O4178" s="201"/>
      <c r="P4178" s="197"/>
      <c r="Q4178" s="197"/>
      <c r="R4178" s="197"/>
      <c r="S4178" s="197"/>
      <c r="T4178" s="197"/>
      <c r="U4178" s="196"/>
      <c r="V4178" s="196"/>
      <c r="W4178" s="197"/>
      <c r="X4178" s="197"/>
      <c r="Y4178" s="197"/>
      <c r="Z4178" s="196"/>
      <c r="AA4178" s="196"/>
      <c r="AB4178" s="202"/>
      <c r="AC4178" s="196"/>
      <c r="AD4178" s="196"/>
      <c r="AE4178" s="196"/>
      <c r="AF4178" s="196"/>
      <c r="AG4178" s="196"/>
      <c r="AH4178" s="196"/>
      <c r="AI4178" s="197"/>
    </row>
    <row r="4179" spans="1:35">
      <c r="A4179" s="197"/>
      <c r="B4179" s="197"/>
      <c r="C4179" s="204"/>
      <c r="D4179" s="197"/>
      <c r="E4179" s="197"/>
      <c r="F4179" s="197"/>
      <c r="G4179" s="199"/>
      <c r="H4179" s="199"/>
      <c r="I4179" s="197"/>
      <c r="J4179" s="200"/>
      <c r="K4179" s="197"/>
      <c r="L4179" s="197"/>
      <c r="M4179" s="197"/>
      <c r="N4179" s="201"/>
      <c r="O4179" s="201"/>
      <c r="P4179" s="197"/>
      <c r="Q4179" s="197"/>
      <c r="R4179" s="197"/>
      <c r="S4179" s="197"/>
      <c r="T4179" s="197"/>
      <c r="U4179" s="196"/>
      <c r="V4179" s="196"/>
      <c r="W4179" s="197"/>
      <c r="X4179" s="197"/>
      <c r="Y4179" s="197"/>
      <c r="Z4179" s="196"/>
      <c r="AA4179" s="196"/>
      <c r="AB4179" s="202"/>
      <c r="AC4179" s="196"/>
      <c r="AD4179" s="196"/>
      <c r="AE4179" s="196"/>
      <c r="AF4179" s="196"/>
      <c r="AG4179" s="196"/>
      <c r="AH4179" s="196"/>
      <c r="AI4179" s="197"/>
    </row>
    <row r="4180" spans="1:35">
      <c r="A4180" s="197"/>
      <c r="B4180" s="197"/>
      <c r="C4180" s="204"/>
      <c r="D4180" s="197"/>
      <c r="E4180" s="197"/>
      <c r="F4180" s="197"/>
      <c r="G4180" s="199"/>
      <c r="H4180" s="199"/>
      <c r="I4180" s="197"/>
      <c r="J4180" s="200"/>
      <c r="K4180" s="197"/>
      <c r="L4180" s="197"/>
      <c r="M4180" s="197"/>
      <c r="N4180" s="201"/>
      <c r="O4180" s="201"/>
      <c r="P4180" s="197"/>
      <c r="Q4180" s="197"/>
      <c r="R4180" s="196"/>
      <c r="S4180" s="197"/>
      <c r="T4180" s="197"/>
      <c r="U4180" s="196"/>
      <c r="V4180" s="196"/>
      <c r="W4180" s="197"/>
      <c r="X4180" s="197"/>
      <c r="Y4180" s="197"/>
      <c r="Z4180" s="196"/>
      <c r="AA4180" s="196"/>
      <c r="AB4180" s="202"/>
      <c r="AC4180" s="196"/>
      <c r="AD4180" s="196"/>
      <c r="AE4180" s="196"/>
      <c r="AF4180" s="196"/>
      <c r="AG4180" s="196"/>
      <c r="AH4180" s="196"/>
      <c r="AI4180" s="197"/>
    </row>
    <row r="4181" spans="1:35">
      <c r="A4181" s="197"/>
      <c r="B4181" s="197"/>
      <c r="C4181" s="204"/>
      <c r="D4181" s="197"/>
      <c r="E4181" s="203"/>
      <c r="F4181" s="197"/>
      <c r="G4181" s="199"/>
      <c r="H4181" s="199"/>
      <c r="I4181" s="197"/>
      <c r="J4181" s="200"/>
      <c r="K4181" s="197"/>
      <c r="L4181" s="197"/>
      <c r="M4181" s="197"/>
      <c r="N4181" s="201"/>
      <c r="O4181" s="201"/>
      <c r="P4181" s="197"/>
      <c r="Q4181" s="197"/>
      <c r="R4181" s="197"/>
      <c r="S4181" s="197"/>
      <c r="T4181" s="197"/>
      <c r="U4181" s="196"/>
      <c r="V4181" s="196"/>
      <c r="W4181" s="197"/>
      <c r="X4181" s="197"/>
      <c r="Y4181" s="197"/>
      <c r="Z4181" s="196"/>
      <c r="AA4181" s="196"/>
      <c r="AB4181" s="202"/>
      <c r="AC4181" s="196"/>
      <c r="AD4181" s="196"/>
      <c r="AE4181" s="196"/>
      <c r="AF4181" s="196"/>
      <c r="AG4181" s="196"/>
      <c r="AH4181" s="196"/>
      <c r="AI4181" s="197"/>
    </row>
    <row r="4182" spans="1:35">
      <c r="A4182" s="197"/>
      <c r="B4182" s="197"/>
      <c r="C4182" s="204"/>
      <c r="D4182" s="197"/>
      <c r="E4182" s="203"/>
      <c r="F4182" s="197"/>
      <c r="G4182" s="199"/>
      <c r="H4182" s="199"/>
      <c r="I4182" s="197"/>
      <c r="J4182" s="200"/>
      <c r="K4182" s="197"/>
      <c r="L4182" s="197"/>
      <c r="M4182" s="197"/>
      <c r="N4182" s="201"/>
      <c r="O4182" s="201"/>
      <c r="P4182" s="197"/>
      <c r="Q4182" s="197"/>
      <c r="R4182" s="196"/>
      <c r="S4182" s="197"/>
      <c r="T4182" s="197"/>
      <c r="U4182" s="196"/>
      <c r="V4182" s="196"/>
      <c r="W4182" s="197"/>
      <c r="X4182" s="197"/>
      <c r="Y4182" s="197"/>
      <c r="Z4182" s="196"/>
      <c r="AA4182" s="196"/>
      <c r="AB4182" s="202"/>
      <c r="AC4182" s="196"/>
      <c r="AD4182" s="196"/>
      <c r="AE4182" s="196"/>
      <c r="AF4182" s="196"/>
      <c r="AG4182" s="196"/>
      <c r="AH4182" s="196"/>
      <c r="AI4182" s="197"/>
    </row>
    <row r="4183" spans="1:35">
      <c r="A4183" s="197"/>
      <c r="B4183" s="197"/>
      <c r="C4183" s="204"/>
      <c r="D4183" s="197"/>
      <c r="E4183" s="203"/>
      <c r="F4183" s="197"/>
      <c r="G4183" s="199"/>
      <c r="H4183" s="199"/>
      <c r="I4183" s="197"/>
      <c r="J4183" s="200"/>
      <c r="K4183" s="197"/>
      <c r="L4183" s="197"/>
      <c r="M4183" s="197"/>
      <c r="N4183" s="201"/>
      <c r="O4183" s="201"/>
      <c r="P4183" s="197"/>
      <c r="Q4183" s="197"/>
      <c r="R4183" s="197"/>
      <c r="S4183" s="197"/>
      <c r="T4183" s="197"/>
      <c r="U4183" s="196"/>
      <c r="V4183" s="196"/>
      <c r="W4183" s="197"/>
      <c r="X4183" s="197"/>
      <c r="Y4183" s="197"/>
      <c r="Z4183" s="196"/>
      <c r="AA4183" s="196"/>
      <c r="AB4183" s="202"/>
      <c r="AC4183" s="196"/>
      <c r="AD4183" s="196"/>
      <c r="AE4183" s="196"/>
      <c r="AF4183" s="196"/>
      <c r="AG4183" s="196"/>
      <c r="AH4183" s="196"/>
      <c r="AI4183" s="197"/>
    </row>
    <row r="4184" spans="1:35">
      <c r="A4184" s="197"/>
      <c r="B4184" s="197"/>
      <c r="C4184" s="204"/>
      <c r="D4184" s="197"/>
      <c r="E4184" s="203"/>
      <c r="F4184" s="197"/>
      <c r="G4184" s="199"/>
      <c r="H4184" s="199"/>
      <c r="I4184" s="197"/>
      <c r="J4184" s="200"/>
      <c r="K4184" s="197"/>
      <c r="L4184" s="197"/>
      <c r="M4184" s="197"/>
      <c r="N4184" s="201"/>
      <c r="O4184" s="201"/>
      <c r="P4184" s="197"/>
      <c r="Q4184" s="197"/>
      <c r="R4184" s="197"/>
      <c r="S4184" s="197"/>
      <c r="T4184" s="197"/>
      <c r="U4184" s="196"/>
      <c r="V4184" s="196"/>
      <c r="W4184" s="197"/>
      <c r="X4184" s="197"/>
      <c r="Y4184" s="197"/>
      <c r="Z4184" s="196"/>
      <c r="AA4184" s="196"/>
      <c r="AB4184" s="202"/>
      <c r="AC4184" s="196"/>
      <c r="AD4184" s="196"/>
      <c r="AE4184" s="196"/>
      <c r="AF4184" s="196"/>
      <c r="AG4184" s="196"/>
      <c r="AH4184" s="196"/>
      <c r="AI4184" s="197"/>
    </row>
    <row r="4185" spans="1:35">
      <c r="A4185" s="197"/>
      <c r="B4185" s="197"/>
      <c r="C4185" s="204"/>
      <c r="D4185" s="197"/>
      <c r="E4185" s="203"/>
      <c r="F4185" s="197"/>
      <c r="G4185" s="199"/>
      <c r="H4185" s="199"/>
      <c r="I4185" s="197"/>
      <c r="J4185" s="200"/>
      <c r="K4185" s="197"/>
      <c r="L4185" s="197"/>
      <c r="M4185" s="197"/>
      <c r="N4185" s="201"/>
      <c r="O4185" s="201"/>
      <c r="P4185" s="197"/>
      <c r="Q4185" s="197"/>
      <c r="R4185" s="197"/>
      <c r="S4185" s="197"/>
      <c r="T4185" s="197"/>
      <c r="U4185" s="196"/>
      <c r="V4185" s="196"/>
      <c r="W4185" s="197"/>
      <c r="X4185" s="197"/>
      <c r="Y4185" s="197"/>
      <c r="Z4185" s="196"/>
      <c r="AA4185" s="196"/>
      <c r="AB4185" s="202"/>
      <c r="AC4185" s="196"/>
      <c r="AD4185" s="196"/>
      <c r="AE4185" s="196"/>
      <c r="AF4185" s="196"/>
      <c r="AG4185" s="196"/>
      <c r="AH4185" s="196"/>
      <c r="AI4185" s="197"/>
    </row>
    <row r="4186" spans="1:35">
      <c r="A4186" s="197"/>
      <c r="B4186" s="197"/>
      <c r="C4186" s="204"/>
      <c r="D4186" s="197"/>
      <c r="E4186" s="203"/>
      <c r="F4186" s="197"/>
      <c r="G4186" s="199"/>
      <c r="H4186" s="199"/>
      <c r="I4186" s="197"/>
      <c r="J4186" s="200"/>
      <c r="K4186" s="197"/>
      <c r="L4186" s="197"/>
      <c r="M4186" s="197"/>
      <c r="N4186" s="201"/>
      <c r="O4186" s="201"/>
      <c r="P4186" s="197"/>
      <c r="Q4186" s="197"/>
      <c r="R4186" s="197"/>
      <c r="S4186" s="197"/>
      <c r="T4186" s="197"/>
      <c r="U4186" s="196"/>
      <c r="V4186" s="196"/>
      <c r="W4186" s="197"/>
      <c r="X4186" s="197"/>
      <c r="Y4186" s="197"/>
      <c r="Z4186" s="197"/>
      <c r="AA4186" s="197"/>
      <c r="AB4186" s="202"/>
      <c r="AC4186" s="197"/>
      <c r="AD4186" s="205"/>
      <c r="AE4186" s="197"/>
      <c r="AF4186" s="196"/>
      <c r="AG4186" s="196"/>
      <c r="AH4186" s="197"/>
      <c r="AI4186" s="197"/>
    </row>
    <row r="4187" spans="1:35">
      <c r="A4187" s="197"/>
      <c r="B4187" s="197"/>
      <c r="C4187" s="204"/>
      <c r="D4187" s="197"/>
      <c r="E4187" s="203"/>
      <c r="F4187" s="197"/>
      <c r="G4187" s="199"/>
      <c r="H4187" s="199"/>
      <c r="I4187" s="197"/>
      <c r="J4187" s="200"/>
      <c r="K4187" s="197"/>
      <c r="L4187" s="197"/>
      <c r="M4187" s="197"/>
      <c r="N4187" s="201"/>
      <c r="O4187" s="201"/>
      <c r="P4187" s="197"/>
      <c r="Q4187" s="197"/>
      <c r="R4187" s="197"/>
      <c r="S4187" s="197"/>
      <c r="T4187" s="197"/>
      <c r="U4187" s="196"/>
      <c r="V4187" s="196"/>
      <c r="W4187" s="197"/>
      <c r="X4187" s="197"/>
      <c r="Y4187" s="197"/>
      <c r="Z4187" s="196"/>
      <c r="AA4187" s="196"/>
      <c r="AB4187" s="202"/>
      <c r="AC4187" s="196"/>
      <c r="AD4187" s="196"/>
      <c r="AE4187" s="196"/>
      <c r="AF4187" s="196"/>
      <c r="AG4187" s="196"/>
      <c r="AH4187" s="196"/>
      <c r="AI4187" s="197"/>
    </row>
    <row r="4188" spans="1:35">
      <c r="A4188" s="197"/>
      <c r="B4188" s="197"/>
      <c r="C4188" s="204"/>
      <c r="D4188" s="197"/>
      <c r="E4188" s="197"/>
      <c r="F4188" s="197"/>
      <c r="G4188" s="199"/>
      <c r="H4188" s="199"/>
      <c r="I4188" s="197"/>
      <c r="J4188" s="200"/>
      <c r="K4188" s="197"/>
      <c r="L4188" s="197"/>
      <c r="M4188" s="197"/>
      <c r="N4188" s="201"/>
      <c r="O4188" s="201"/>
      <c r="P4188" s="197"/>
      <c r="Q4188" s="197"/>
      <c r="R4188" s="197"/>
      <c r="S4188" s="197"/>
      <c r="T4188" s="197"/>
      <c r="U4188" s="196"/>
      <c r="V4188" s="196"/>
      <c r="W4188" s="197"/>
      <c r="X4188" s="197"/>
      <c r="Y4188" s="197"/>
      <c r="Z4188" s="196"/>
      <c r="AA4188" s="196"/>
      <c r="AB4188" s="202"/>
      <c r="AC4188" s="196"/>
      <c r="AD4188" s="196"/>
      <c r="AE4188" s="196"/>
      <c r="AF4188" s="196"/>
      <c r="AG4188" s="196"/>
      <c r="AH4188" s="196"/>
      <c r="AI4188" s="197"/>
    </row>
    <row r="4189" spans="1:35">
      <c r="A4189" s="197"/>
      <c r="B4189" s="197"/>
      <c r="C4189" s="204"/>
      <c r="D4189" s="197"/>
      <c r="E4189" s="197"/>
      <c r="F4189" s="197"/>
      <c r="G4189" s="199"/>
      <c r="H4189" s="199"/>
      <c r="I4189" s="197"/>
      <c r="J4189" s="200"/>
      <c r="K4189" s="197"/>
      <c r="L4189" s="197"/>
      <c r="M4189" s="197"/>
      <c r="N4189" s="201"/>
      <c r="O4189" s="201"/>
      <c r="P4189" s="197"/>
      <c r="Q4189" s="197"/>
      <c r="R4189" s="197"/>
      <c r="S4189" s="197"/>
      <c r="T4189" s="197"/>
      <c r="U4189" s="196"/>
      <c r="V4189" s="196"/>
      <c r="W4189" s="197"/>
      <c r="X4189" s="197"/>
      <c r="Y4189" s="197"/>
      <c r="Z4189" s="196"/>
      <c r="AA4189" s="196"/>
      <c r="AB4189" s="202"/>
      <c r="AC4189" s="196"/>
      <c r="AD4189" s="196"/>
      <c r="AE4189" s="196"/>
      <c r="AF4189" s="196"/>
      <c r="AG4189" s="196"/>
      <c r="AH4189" s="196"/>
      <c r="AI4189" s="197"/>
    </row>
    <row r="4190" spans="1:35">
      <c r="A4190" s="197"/>
      <c r="B4190" s="197"/>
      <c r="C4190" s="204"/>
      <c r="D4190" s="197"/>
      <c r="E4190" s="197"/>
      <c r="F4190" s="197"/>
      <c r="G4190" s="199"/>
      <c r="H4190" s="199"/>
      <c r="I4190" s="197"/>
      <c r="J4190" s="200"/>
      <c r="K4190" s="197"/>
      <c r="L4190" s="197"/>
      <c r="M4190" s="197"/>
      <c r="N4190" s="201"/>
      <c r="O4190" s="201"/>
      <c r="P4190" s="197"/>
      <c r="Q4190" s="197"/>
      <c r="R4190" s="196"/>
      <c r="S4190" s="197"/>
      <c r="T4190" s="197"/>
      <c r="U4190" s="196"/>
      <c r="V4190" s="196"/>
      <c r="W4190" s="197"/>
      <c r="X4190" s="197"/>
      <c r="Y4190" s="197"/>
      <c r="Z4190" s="196"/>
      <c r="AA4190" s="196"/>
      <c r="AB4190" s="202"/>
      <c r="AC4190" s="196"/>
      <c r="AD4190" s="196"/>
      <c r="AE4190" s="196"/>
      <c r="AF4190" s="196"/>
      <c r="AG4190" s="196"/>
      <c r="AH4190" s="196"/>
      <c r="AI4190" s="197"/>
    </row>
    <row r="4191" spans="1:35">
      <c r="A4191" s="197"/>
      <c r="B4191" s="197"/>
      <c r="C4191" s="204"/>
      <c r="D4191" s="197"/>
      <c r="E4191" s="197"/>
      <c r="F4191" s="197"/>
      <c r="G4191" s="199"/>
      <c r="H4191" s="199"/>
      <c r="I4191" s="197"/>
      <c r="J4191" s="200"/>
      <c r="K4191" s="197"/>
      <c r="L4191" s="197"/>
      <c r="M4191" s="197"/>
      <c r="N4191" s="201"/>
      <c r="O4191" s="201"/>
      <c r="P4191" s="197"/>
      <c r="Q4191" s="197"/>
      <c r="R4191" s="197"/>
      <c r="S4191" s="197"/>
      <c r="T4191" s="197"/>
      <c r="U4191" s="196"/>
      <c r="V4191" s="196"/>
      <c r="W4191" s="197"/>
      <c r="X4191" s="197"/>
      <c r="Y4191" s="197"/>
      <c r="Z4191" s="196"/>
      <c r="AA4191" s="196"/>
      <c r="AB4191" s="202"/>
      <c r="AC4191" s="196"/>
      <c r="AD4191" s="196"/>
      <c r="AE4191" s="196"/>
      <c r="AF4191" s="196"/>
      <c r="AG4191" s="196"/>
      <c r="AH4191" s="196"/>
      <c r="AI4191" s="197"/>
    </row>
    <row r="4192" spans="1:35">
      <c r="A4192" s="197"/>
      <c r="B4192" s="197"/>
      <c r="C4192" s="204"/>
      <c r="D4192" s="197"/>
      <c r="E4192" s="197"/>
      <c r="F4192" s="197"/>
      <c r="G4192" s="199"/>
      <c r="H4192" s="199"/>
      <c r="I4192" s="197"/>
      <c r="J4192" s="200"/>
      <c r="K4192" s="197"/>
      <c r="L4192" s="197"/>
      <c r="M4192" s="197"/>
      <c r="N4192" s="201"/>
      <c r="O4192" s="201"/>
      <c r="P4192" s="197"/>
      <c r="Q4192" s="197"/>
      <c r="R4192" s="197"/>
      <c r="S4192" s="197"/>
      <c r="T4192" s="197"/>
      <c r="U4192" s="196"/>
      <c r="V4192" s="196"/>
      <c r="W4192" s="197"/>
      <c r="X4192" s="197"/>
      <c r="Y4192" s="197"/>
      <c r="Z4192" s="196"/>
      <c r="AA4192" s="196"/>
      <c r="AB4192" s="202"/>
      <c r="AC4192" s="196"/>
      <c r="AD4192" s="196"/>
      <c r="AE4192" s="196"/>
      <c r="AF4192" s="196"/>
      <c r="AG4192" s="196"/>
      <c r="AH4192" s="196"/>
      <c r="AI4192" s="197"/>
    </row>
    <row r="4193" spans="1:35">
      <c r="A4193" s="197"/>
      <c r="B4193" s="197"/>
      <c r="C4193" s="204"/>
      <c r="D4193" s="197"/>
      <c r="E4193" s="197"/>
      <c r="F4193" s="197"/>
      <c r="G4193" s="199"/>
      <c r="H4193" s="199"/>
      <c r="I4193" s="197"/>
      <c r="J4193" s="200"/>
      <c r="K4193" s="197"/>
      <c r="L4193" s="197"/>
      <c r="M4193" s="197"/>
      <c r="N4193" s="201"/>
      <c r="O4193" s="201"/>
      <c r="P4193" s="197"/>
      <c r="Q4193" s="197"/>
      <c r="R4193" s="196"/>
      <c r="S4193" s="197"/>
      <c r="T4193" s="197"/>
      <c r="U4193" s="196"/>
      <c r="V4193" s="196"/>
      <c r="W4193" s="197"/>
      <c r="X4193" s="197"/>
      <c r="Y4193" s="197"/>
      <c r="Z4193" s="196"/>
      <c r="AA4193" s="196"/>
      <c r="AB4193" s="202"/>
      <c r="AC4193" s="196"/>
      <c r="AD4193" s="196"/>
      <c r="AE4193" s="196"/>
      <c r="AF4193" s="196"/>
      <c r="AG4193" s="196"/>
      <c r="AH4193" s="196"/>
      <c r="AI4193" s="197"/>
    </row>
    <row r="4194" spans="1:35">
      <c r="A4194" s="197"/>
      <c r="B4194" s="197"/>
      <c r="C4194" s="204"/>
      <c r="D4194" s="197"/>
      <c r="E4194" s="197"/>
      <c r="F4194" s="197"/>
      <c r="G4194" s="199"/>
      <c r="H4194" s="199"/>
      <c r="I4194" s="197"/>
      <c r="J4194" s="200"/>
      <c r="K4194" s="197"/>
      <c r="L4194" s="197"/>
      <c r="M4194" s="197"/>
      <c r="N4194" s="201"/>
      <c r="O4194" s="201"/>
      <c r="P4194" s="197"/>
      <c r="Q4194" s="197"/>
      <c r="R4194" s="197"/>
      <c r="S4194" s="197"/>
      <c r="T4194" s="197"/>
      <c r="U4194" s="196"/>
      <c r="V4194" s="196"/>
      <c r="W4194" s="197"/>
      <c r="X4194" s="197"/>
      <c r="Y4194" s="197"/>
      <c r="Z4194" s="196"/>
      <c r="AA4194" s="196"/>
      <c r="AB4194" s="202"/>
      <c r="AC4194" s="196"/>
      <c r="AD4194" s="196"/>
      <c r="AE4194" s="196"/>
      <c r="AF4194" s="196"/>
      <c r="AG4194" s="196"/>
      <c r="AH4194" s="196"/>
      <c r="AI4194" s="197"/>
    </row>
    <row r="4195" spans="1:35">
      <c r="A4195" s="197"/>
      <c r="B4195" s="197"/>
      <c r="C4195" s="204"/>
      <c r="D4195" s="197"/>
      <c r="E4195" s="197"/>
      <c r="F4195" s="197"/>
      <c r="G4195" s="199"/>
      <c r="H4195" s="199"/>
      <c r="I4195" s="197"/>
      <c r="J4195" s="200"/>
      <c r="K4195" s="197"/>
      <c r="L4195" s="197"/>
      <c r="M4195" s="197"/>
      <c r="N4195" s="201"/>
      <c r="O4195" s="201"/>
      <c r="P4195" s="197"/>
      <c r="Q4195" s="197"/>
      <c r="R4195" s="197"/>
      <c r="S4195" s="197"/>
      <c r="T4195" s="197"/>
      <c r="U4195" s="196"/>
      <c r="V4195" s="196"/>
      <c r="W4195" s="197"/>
      <c r="X4195" s="197"/>
      <c r="Y4195" s="197"/>
      <c r="Z4195" s="196"/>
      <c r="AA4195" s="196"/>
      <c r="AB4195" s="202"/>
      <c r="AC4195" s="196"/>
      <c r="AD4195" s="196"/>
      <c r="AE4195" s="196"/>
      <c r="AF4195" s="196"/>
      <c r="AG4195" s="196"/>
      <c r="AH4195" s="196"/>
      <c r="AI4195" s="197"/>
    </row>
    <row r="4196" spans="1:35">
      <c r="A4196" s="197"/>
      <c r="B4196" s="197"/>
      <c r="C4196" s="204"/>
      <c r="D4196" s="197"/>
      <c r="E4196" s="197"/>
      <c r="F4196" s="197"/>
      <c r="G4196" s="199"/>
      <c r="H4196" s="199"/>
      <c r="I4196" s="197"/>
      <c r="J4196" s="200"/>
      <c r="K4196" s="197"/>
      <c r="L4196" s="197"/>
      <c r="M4196" s="197"/>
      <c r="N4196" s="201"/>
      <c r="O4196" s="201"/>
      <c r="P4196" s="197"/>
      <c r="Q4196" s="197"/>
      <c r="R4196" s="197"/>
      <c r="S4196" s="197"/>
      <c r="T4196" s="197"/>
      <c r="U4196" s="196"/>
      <c r="V4196" s="196"/>
      <c r="W4196" s="197"/>
      <c r="X4196" s="197"/>
      <c r="Y4196" s="197"/>
      <c r="Z4196" s="196"/>
      <c r="AA4196" s="196"/>
      <c r="AB4196" s="202"/>
      <c r="AC4196" s="196"/>
      <c r="AD4196" s="196"/>
      <c r="AE4196" s="196"/>
      <c r="AF4196" s="196"/>
      <c r="AG4196" s="196"/>
      <c r="AH4196" s="196"/>
      <c r="AI4196" s="197"/>
    </row>
    <row r="4197" spans="1:35">
      <c r="A4197" s="197"/>
      <c r="B4197" s="197"/>
      <c r="C4197" s="204"/>
      <c r="D4197" s="197"/>
      <c r="E4197" s="197"/>
      <c r="F4197" s="197"/>
      <c r="G4197" s="199"/>
      <c r="H4197" s="199"/>
      <c r="I4197" s="197"/>
      <c r="J4197" s="200"/>
      <c r="K4197" s="197"/>
      <c r="L4197" s="197"/>
      <c r="M4197" s="197"/>
      <c r="N4197" s="201"/>
      <c r="O4197" s="201"/>
      <c r="P4197" s="197"/>
      <c r="Q4197" s="197"/>
      <c r="R4197" s="197"/>
      <c r="S4197" s="197"/>
      <c r="T4197" s="197"/>
      <c r="U4197" s="196"/>
      <c r="V4197" s="196"/>
      <c r="W4197" s="197"/>
      <c r="X4197" s="197"/>
      <c r="Y4197" s="197"/>
      <c r="Z4197" s="197"/>
      <c r="AA4197" s="197"/>
      <c r="AB4197" s="202"/>
      <c r="AC4197" s="197"/>
      <c r="AD4197" s="205"/>
      <c r="AE4197" s="197"/>
      <c r="AF4197" s="196"/>
      <c r="AG4197" s="196"/>
      <c r="AH4197" s="197"/>
      <c r="AI4197" s="197"/>
    </row>
    <row r="4198" spans="1:35">
      <c r="A4198" s="197"/>
      <c r="B4198" s="197"/>
      <c r="C4198" s="204"/>
      <c r="D4198" s="197"/>
      <c r="E4198" s="197"/>
      <c r="F4198" s="197"/>
      <c r="G4198" s="199"/>
      <c r="H4198" s="199"/>
      <c r="I4198" s="197"/>
      <c r="J4198" s="200"/>
      <c r="K4198" s="197"/>
      <c r="L4198" s="197"/>
      <c r="M4198" s="197"/>
      <c r="N4198" s="201"/>
      <c r="O4198" s="201"/>
      <c r="P4198" s="197"/>
      <c r="Q4198" s="197"/>
      <c r="R4198" s="197"/>
      <c r="S4198" s="197"/>
      <c r="T4198" s="197"/>
      <c r="U4198" s="196"/>
      <c r="V4198" s="196"/>
      <c r="W4198" s="197"/>
      <c r="X4198" s="197"/>
      <c r="Y4198" s="197"/>
      <c r="Z4198" s="196"/>
      <c r="AA4198" s="196"/>
      <c r="AB4198" s="202"/>
      <c r="AC4198" s="196"/>
      <c r="AD4198" s="196"/>
      <c r="AE4198" s="196"/>
      <c r="AF4198" s="196"/>
      <c r="AG4198" s="196"/>
      <c r="AH4198" s="196"/>
      <c r="AI4198" s="197"/>
    </row>
    <row r="4199" spans="1:35">
      <c r="A4199" s="197"/>
      <c r="B4199" s="197"/>
      <c r="C4199" s="204"/>
      <c r="D4199" s="197"/>
      <c r="E4199" s="197"/>
      <c r="F4199" s="197"/>
      <c r="G4199" s="199"/>
      <c r="H4199" s="199"/>
      <c r="I4199" s="197"/>
      <c r="J4199" s="200"/>
      <c r="K4199" s="197"/>
      <c r="L4199" s="197"/>
      <c r="M4199" s="197"/>
      <c r="N4199" s="201"/>
      <c r="O4199" s="201"/>
      <c r="P4199" s="197"/>
      <c r="Q4199" s="197"/>
      <c r="R4199" s="196"/>
      <c r="S4199" s="197"/>
      <c r="T4199" s="197"/>
      <c r="U4199" s="196"/>
      <c r="V4199" s="196"/>
      <c r="W4199" s="197"/>
      <c r="X4199" s="197"/>
      <c r="Y4199" s="197"/>
      <c r="Z4199" s="197"/>
      <c r="AA4199" s="197"/>
      <c r="AB4199" s="202"/>
      <c r="AC4199" s="197"/>
      <c r="AD4199" s="205"/>
      <c r="AE4199" s="197"/>
      <c r="AF4199" s="196"/>
      <c r="AG4199" s="196"/>
      <c r="AH4199" s="197"/>
      <c r="AI4199" s="197"/>
    </row>
    <row r="4200" spans="1:35">
      <c r="A4200" s="197"/>
      <c r="B4200" s="197"/>
      <c r="C4200" s="204"/>
      <c r="D4200" s="197"/>
      <c r="E4200" s="197"/>
      <c r="F4200" s="197"/>
      <c r="G4200" s="199"/>
      <c r="H4200" s="199"/>
      <c r="I4200" s="197"/>
      <c r="J4200" s="200"/>
      <c r="K4200" s="197"/>
      <c r="L4200" s="197"/>
      <c r="M4200" s="197"/>
      <c r="N4200" s="201"/>
      <c r="O4200" s="201"/>
      <c r="P4200" s="197"/>
      <c r="Q4200" s="197"/>
      <c r="R4200" s="197"/>
      <c r="S4200" s="197"/>
      <c r="T4200" s="197"/>
      <c r="U4200" s="196"/>
      <c r="V4200" s="196"/>
      <c r="W4200" s="197"/>
      <c r="X4200" s="197"/>
      <c r="Y4200" s="197"/>
      <c r="Z4200" s="196"/>
      <c r="AA4200" s="196"/>
      <c r="AB4200" s="202"/>
      <c r="AC4200" s="196"/>
      <c r="AD4200" s="196"/>
      <c r="AE4200" s="196"/>
      <c r="AF4200" s="196"/>
      <c r="AG4200" s="196"/>
      <c r="AH4200" s="196"/>
      <c r="AI4200" s="197"/>
    </row>
    <row r="4201" spans="1:35">
      <c r="A4201" s="197"/>
      <c r="B4201" s="197"/>
      <c r="C4201" s="204"/>
      <c r="D4201" s="197"/>
      <c r="E4201" s="197"/>
      <c r="F4201" s="197"/>
      <c r="G4201" s="199"/>
      <c r="H4201" s="199"/>
      <c r="I4201" s="197"/>
      <c r="J4201" s="200"/>
      <c r="K4201" s="197"/>
      <c r="L4201" s="197"/>
      <c r="M4201" s="197"/>
      <c r="N4201" s="201"/>
      <c r="O4201" s="201"/>
      <c r="P4201" s="197"/>
      <c r="Q4201" s="197"/>
      <c r="R4201" s="196"/>
      <c r="S4201" s="197"/>
      <c r="T4201" s="197"/>
      <c r="U4201" s="196"/>
      <c r="V4201" s="196"/>
      <c r="W4201" s="197"/>
      <c r="X4201" s="197"/>
      <c r="Y4201" s="197"/>
      <c r="Z4201" s="196"/>
      <c r="AA4201" s="196"/>
      <c r="AB4201" s="202"/>
      <c r="AC4201" s="196"/>
      <c r="AD4201" s="196"/>
      <c r="AE4201" s="196"/>
      <c r="AF4201" s="196"/>
      <c r="AG4201" s="196"/>
      <c r="AH4201" s="196"/>
      <c r="AI4201" s="197"/>
    </row>
    <row r="4202" spans="1:35">
      <c r="A4202" s="197"/>
      <c r="B4202" s="197"/>
      <c r="C4202" s="204"/>
      <c r="D4202" s="197"/>
      <c r="E4202" s="197"/>
      <c r="F4202" s="197"/>
      <c r="G4202" s="199"/>
      <c r="H4202" s="199"/>
      <c r="I4202" s="197"/>
      <c r="J4202" s="200"/>
      <c r="K4202" s="197"/>
      <c r="L4202" s="197"/>
      <c r="M4202" s="197"/>
      <c r="N4202" s="201"/>
      <c r="O4202" s="201"/>
      <c r="P4202" s="197"/>
      <c r="Q4202" s="197"/>
      <c r="R4202" s="197"/>
      <c r="S4202" s="197"/>
      <c r="T4202" s="197"/>
      <c r="U4202" s="196"/>
      <c r="V4202" s="196"/>
      <c r="W4202" s="197"/>
      <c r="X4202" s="197"/>
      <c r="Y4202" s="197"/>
      <c r="Z4202" s="196"/>
      <c r="AA4202" s="196"/>
      <c r="AB4202" s="202"/>
      <c r="AC4202" s="196"/>
      <c r="AD4202" s="196"/>
      <c r="AE4202" s="196"/>
      <c r="AF4202" s="196"/>
      <c r="AG4202" s="196"/>
      <c r="AH4202" s="196"/>
      <c r="AI4202" s="197"/>
    </row>
    <row r="4203" spans="1:35">
      <c r="A4203" s="197"/>
      <c r="B4203" s="197"/>
      <c r="C4203" s="204"/>
      <c r="D4203" s="197"/>
      <c r="E4203" s="197"/>
      <c r="F4203" s="197"/>
      <c r="G4203" s="199"/>
      <c r="H4203" s="199"/>
      <c r="I4203" s="197"/>
      <c r="J4203" s="200"/>
      <c r="K4203" s="197"/>
      <c r="L4203" s="197"/>
      <c r="M4203" s="197"/>
      <c r="N4203" s="201"/>
      <c r="O4203" s="201"/>
      <c r="P4203" s="197"/>
      <c r="Q4203" s="197"/>
      <c r="R4203" s="196"/>
      <c r="S4203" s="197"/>
      <c r="T4203" s="197"/>
      <c r="U4203" s="196"/>
      <c r="V4203" s="196"/>
      <c r="W4203" s="197"/>
      <c r="X4203" s="197"/>
      <c r="Y4203" s="197"/>
      <c r="Z4203" s="196"/>
      <c r="AA4203" s="196"/>
      <c r="AB4203" s="202"/>
      <c r="AC4203" s="196"/>
      <c r="AD4203" s="196"/>
      <c r="AE4203" s="196"/>
      <c r="AF4203" s="196"/>
      <c r="AG4203" s="196"/>
      <c r="AH4203" s="196"/>
      <c r="AI4203" s="197"/>
    </row>
    <row r="4204" spans="1:35">
      <c r="A4204" s="197"/>
      <c r="B4204" s="197"/>
      <c r="C4204" s="204"/>
      <c r="D4204" s="197"/>
      <c r="E4204" s="197"/>
      <c r="F4204" s="197"/>
      <c r="G4204" s="199"/>
      <c r="H4204" s="199"/>
      <c r="I4204" s="197"/>
      <c r="J4204" s="200"/>
      <c r="K4204" s="197"/>
      <c r="L4204" s="197"/>
      <c r="M4204" s="197"/>
      <c r="N4204" s="201"/>
      <c r="O4204" s="201"/>
      <c r="P4204" s="197"/>
      <c r="Q4204" s="197"/>
      <c r="R4204" s="197"/>
      <c r="S4204" s="197"/>
      <c r="T4204" s="197"/>
      <c r="U4204" s="196"/>
      <c r="V4204" s="196"/>
      <c r="W4204" s="197"/>
      <c r="X4204" s="197"/>
      <c r="Y4204" s="197"/>
      <c r="Z4204" s="196"/>
      <c r="AA4204" s="196"/>
      <c r="AB4204" s="202"/>
      <c r="AC4204" s="196"/>
      <c r="AD4204" s="196"/>
      <c r="AE4204" s="196"/>
      <c r="AF4204" s="196"/>
      <c r="AG4204" s="196"/>
      <c r="AH4204" s="196"/>
      <c r="AI4204" s="197"/>
    </row>
    <row r="4205" spans="1:35">
      <c r="A4205" s="197"/>
      <c r="B4205" s="197"/>
      <c r="C4205" s="204"/>
      <c r="D4205" s="197"/>
      <c r="E4205" s="197"/>
      <c r="F4205" s="197"/>
      <c r="G4205" s="199"/>
      <c r="H4205" s="199"/>
      <c r="I4205" s="197"/>
      <c r="J4205" s="200"/>
      <c r="K4205" s="197"/>
      <c r="L4205" s="197"/>
      <c r="M4205" s="197"/>
      <c r="N4205" s="201"/>
      <c r="O4205" s="201"/>
      <c r="P4205" s="197"/>
      <c r="Q4205" s="197"/>
      <c r="R4205" s="196"/>
      <c r="S4205" s="197"/>
      <c r="T4205" s="197"/>
      <c r="U4205" s="196"/>
      <c r="V4205" s="196"/>
      <c r="W4205" s="197"/>
      <c r="X4205" s="197"/>
      <c r="Y4205" s="197"/>
      <c r="Z4205" s="196"/>
      <c r="AA4205" s="196"/>
      <c r="AB4205" s="202"/>
      <c r="AC4205" s="196"/>
      <c r="AD4205" s="196"/>
      <c r="AE4205" s="196"/>
      <c r="AF4205" s="196"/>
      <c r="AG4205" s="196"/>
      <c r="AH4205" s="196"/>
      <c r="AI4205" s="197"/>
    </row>
    <row r="4206" spans="1:35">
      <c r="A4206" s="197"/>
      <c r="B4206" s="197"/>
      <c r="C4206" s="204"/>
      <c r="D4206" s="197"/>
      <c r="E4206" s="197"/>
      <c r="F4206" s="197"/>
      <c r="G4206" s="199"/>
      <c r="H4206" s="199"/>
      <c r="I4206" s="197"/>
      <c r="J4206" s="200"/>
      <c r="K4206" s="197"/>
      <c r="L4206" s="197"/>
      <c r="M4206" s="197"/>
      <c r="N4206" s="201"/>
      <c r="O4206" s="201"/>
      <c r="P4206" s="197"/>
      <c r="Q4206" s="197"/>
      <c r="R4206" s="197"/>
      <c r="S4206" s="197"/>
      <c r="T4206" s="197"/>
      <c r="U4206" s="196"/>
      <c r="V4206" s="196"/>
      <c r="W4206" s="197"/>
      <c r="X4206" s="197"/>
      <c r="Y4206" s="197"/>
      <c r="Z4206" s="196"/>
      <c r="AA4206" s="196"/>
      <c r="AB4206" s="202"/>
      <c r="AC4206" s="196"/>
      <c r="AD4206" s="196"/>
      <c r="AE4206" s="196"/>
      <c r="AF4206" s="196"/>
      <c r="AG4206" s="196"/>
      <c r="AH4206" s="196"/>
      <c r="AI4206" s="197"/>
    </row>
    <row r="4207" spans="1:35">
      <c r="A4207" s="197"/>
      <c r="B4207" s="197"/>
      <c r="C4207" s="204"/>
      <c r="D4207" s="197"/>
      <c r="E4207" s="197"/>
      <c r="F4207" s="197"/>
      <c r="G4207" s="199"/>
      <c r="H4207" s="199"/>
      <c r="I4207" s="197"/>
      <c r="J4207" s="200"/>
      <c r="K4207" s="197"/>
      <c r="L4207" s="197"/>
      <c r="M4207" s="197"/>
      <c r="N4207" s="201"/>
      <c r="O4207" s="201"/>
      <c r="P4207" s="197"/>
      <c r="Q4207" s="197"/>
      <c r="R4207" s="196"/>
      <c r="S4207" s="197"/>
      <c r="T4207" s="197"/>
      <c r="U4207" s="196"/>
      <c r="V4207" s="196"/>
      <c r="W4207" s="197"/>
      <c r="X4207" s="197"/>
      <c r="Y4207" s="197"/>
      <c r="Z4207" s="196"/>
      <c r="AA4207" s="196"/>
      <c r="AB4207" s="202"/>
      <c r="AC4207" s="196"/>
      <c r="AD4207" s="196"/>
      <c r="AE4207" s="196"/>
      <c r="AF4207" s="196"/>
      <c r="AG4207" s="196"/>
      <c r="AH4207" s="196"/>
      <c r="AI4207" s="197"/>
    </row>
    <row r="4208" spans="1:35">
      <c r="A4208" s="197"/>
      <c r="B4208" s="197"/>
      <c r="C4208" s="204"/>
      <c r="D4208" s="197"/>
      <c r="E4208" s="197"/>
      <c r="F4208" s="197"/>
      <c r="G4208" s="199"/>
      <c r="H4208" s="199"/>
      <c r="I4208" s="197"/>
      <c r="J4208" s="200"/>
      <c r="K4208" s="197"/>
      <c r="L4208" s="197"/>
      <c r="M4208" s="197"/>
      <c r="N4208" s="201"/>
      <c r="O4208" s="201"/>
      <c r="P4208" s="197"/>
      <c r="Q4208" s="197"/>
      <c r="R4208" s="197"/>
      <c r="S4208" s="197"/>
      <c r="T4208" s="197"/>
      <c r="U4208" s="196"/>
      <c r="V4208" s="196"/>
      <c r="W4208" s="197"/>
      <c r="X4208" s="197"/>
      <c r="Y4208" s="197"/>
      <c r="Z4208" s="196"/>
      <c r="AA4208" s="196"/>
      <c r="AB4208" s="202"/>
      <c r="AC4208" s="196"/>
      <c r="AD4208" s="196"/>
      <c r="AE4208" s="196"/>
      <c r="AF4208" s="196"/>
      <c r="AG4208" s="196"/>
      <c r="AH4208" s="196"/>
      <c r="AI4208" s="197"/>
    </row>
    <row r="4209" spans="1:35">
      <c r="A4209" s="197"/>
      <c r="B4209" s="197"/>
      <c r="C4209" s="204"/>
      <c r="D4209" s="197"/>
      <c r="E4209" s="197"/>
      <c r="F4209" s="197"/>
      <c r="G4209" s="199"/>
      <c r="H4209" s="199"/>
      <c r="I4209" s="197"/>
      <c r="J4209" s="200"/>
      <c r="K4209" s="197"/>
      <c r="L4209" s="197"/>
      <c r="M4209" s="197"/>
      <c r="N4209" s="201"/>
      <c r="O4209" s="201"/>
      <c r="P4209" s="197"/>
      <c r="Q4209" s="197"/>
      <c r="R4209" s="196"/>
      <c r="S4209" s="197"/>
      <c r="T4209" s="197"/>
      <c r="U4209" s="196"/>
      <c r="V4209" s="196"/>
      <c r="W4209" s="197"/>
      <c r="X4209" s="197"/>
      <c r="Y4209" s="197"/>
      <c r="Z4209" s="196"/>
      <c r="AA4209" s="196"/>
      <c r="AB4209" s="202"/>
      <c r="AC4209" s="196"/>
      <c r="AD4209" s="196"/>
      <c r="AE4209" s="196"/>
      <c r="AF4209" s="196"/>
      <c r="AG4209" s="196"/>
      <c r="AH4209" s="196"/>
      <c r="AI4209" s="197"/>
    </row>
    <row r="4210" spans="1:35">
      <c r="A4210" s="197"/>
      <c r="B4210" s="197"/>
      <c r="C4210" s="204"/>
      <c r="D4210" s="197"/>
      <c r="E4210" s="197"/>
      <c r="F4210" s="197"/>
      <c r="G4210" s="199"/>
      <c r="H4210" s="199"/>
      <c r="I4210" s="197"/>
      <c r="J4210" s="200"/>
      <c r="K4210" s="197"/>
      <c r="L4210" s="197"/>
      <c r="M4210" s="197"/>
      <c r="N4210" s="201"/>
      <c r="O4210" s="201"/>
      <c r="P4210" s="197"/>
      <c r="Q4210" s="197"/>
      <c r="R4210" s="197"/>
      <c r="S4210" s="197"/>
      <c r="T4210" s="197"/>
      <c r="U4210" s="196"/>
      <c r="V4210" s="196"/>
      <c r="W4210" s="197"/>
      <c r="X4210" s="197"/>
      <c r="Y4210" s="197"/>
      <c r="Z4210" s="196"/>
      <c r="AA4210" s="196"/>
      <c r="AB4210" s="202"/>
      <c r="AC4210" s="196"/>
      <c r="AD4210" s="196"/>
      <c r="AE4210" s="196"/>
      <c r="AF4210" s="196"/>
      <c r="AG4210" s="196"/>
      <c r="AH4210" s="196"/>
      <c r="AI4210" s="197"/>
    </row>
    <row r="4211" spans="1:35">
      <c r="A4211" s="197"/>
      <c r="B4211" s="197"/>
      <c r="C4211" s="204"/>
      <c r="D4211" s="197"/>
      <c r="E4211" s="203"/>
      <c r="F4211" s="197"/>
      <c r="G4211" s="199"/>
      <c r="H4211" s="199"/>
      <c r="I4211" s="197"/>
      <c r="J4211" s="200"/>
      <c r="K4211" s="197"/>
      <c r="L4211" s="197"/>
      <c r="M4211" s="197"/>
      <c r="N4211" s="201"/>
      <c r="O4211" s="201"/>
      <c r="P4211" s="197"/>
      <c r="Q4211" s="197"/>
      <c r="R4211" s="196"/>
      <c r="S4211" s="197"/>
      <c r="T4211" s="197"/>
      <c r="U4211" s="196"/>
      <c r="V4211" s="196"/>
      <c r="W4211" s="197"/>
      <c r="X4211" s="197"/>
      <c r="Y4211" s="197"/>
      <c r="Z4211" s="196"/>
      <c r="AA4211" s="196"/>
      <c r="AB4211" s="202"/>
      <c r="AC4211" s="196"/>
      <c r="AD4211" s="196"/>
      <c r="AE4211" s="196"/>
      <c r="AF4211" s="196"/>
      <c r="AG4211" s="196"/>
      <c r="AH4211" s="196"/>
      <c r="AI4211" s="197"/>
    </row>
    <row r="4212" spans="1:35">
      <c r="A4212" s="197"/>
      <c r="B4212" s="197"/>
      <c r="C4212" s="204"/>
      <c r="D4212" s="197"/>
      <c r="E4212" s="203"/>
      <c r="F4212" s="197"/>
      <c r="G4212" s="199"/>
      <c r="H4212" s="199"/>
      <c r="I4212" s="197"/>
      <c r="J4212" s="200"/>
      <c r="K4212" s="197"/>
      <c r="L4212" s="197"/>
      <c r="M4212" s="197"/>
      <c r="N4212" s="201"/>
      <c r="O4212" s="201"/>
      <c r="P4212" s="197"/>
      <c r="Q4212" s="197"/>
      <c r="R4212" s="197"/>
      <c r="S4212" s="197"/>
      <c r="T4212" s="197"/>
      <c r="U4212" s="196"/>
      <c r="V4212" s="196"/>
      <c r="W4212" s="197"/>
      <c r="X4212" s="197"/>
      <c r="Y4212" s="197"/>
      <c r="Z4212" s="196"/>
      <c r="AA4212" s="196"/>
      <c r="AB4212" s="202"/>
      <c r="AC4212" s="196"/>
      <c r="AD4212" s="196"/>
      <c r="AE4212" s="196"/>
      <c r="AF4212" s="196"/>
      <c r="AG4212" s="196"/>
      <c r="AH4212" s="196"/>
      <c r="AI4212" s="197"/>
    </row>
    <row r="4213" spans="1:35">
      <c r="A4213" s="197"/>
      <c r="B4213" s="197"/>
      <c r="C4213" s="204"/>
      <c r="D4213" s="197"/>
      <c r="E4213" s="203"/>
      <c r="F4213" s="197"/>
      <c r="G4213" s="199"/>
      <c r="H4213" s="199"/>
      <c r="I4213" s="197"/>
      <c r="J4213" s="200"/>
      <c r="K4213" s="197"/>
      <c r="L4213" s="197"/>
      <c r="M4213" s="197"/>
      <c r="N4213" s="201"/>
      <c r="O4213" s="201"/>
      <c r="P4213" s="197"/>
      <c r="Q4213" s="197"/>
      <c r="R4213" s="196"/>
      <c r="S4213" s="197"/>
      <c r="T4213" s="197"/>
      <c r="U4213" s="196"/>
      <c r="V4213" s="196"/>
      <c r="W4213" s="197"/>
      <c r="X4213" s="197"/>
      <c r="Y4213" s="197"/>
      <c r="Z4213" s="196"/>
      <c r="AA4213" s="196"/>
      <c r="AB4213" s="202"/>
      <c r="AC4213" s="196"/>
      <c r="AD4213" s="196"/>
      <c r="AE4213" s="196"/>
      <c r="AF4213" s="196"/>
      <c r="AG4213" s="196"/>
      <c r="AH4213" s="196"/>
      <c r="AI4213" s="197"/>
    </row>
    <row r="4214" spans="1:35">
      <c r="A4214" s="197"/>
      <c r="B4214" s="197"/>
      <c r="C4214" s="204"/>
      <c r="D4214" s="197"/>
      <c r="E4214" s="203"/>
      <c r="F4214" s="197"/>
      <c r="G4214" s="199"/>
      <c r="H4214" s="199"/>
      <c r="I4214" s="197"/>
      <c r="J4214" s="200"/>
      <c r="K4214" s="197"/>
      <c r="L4214" s="197"/>
      <c r="M4214" s="197"/>
      <c r="N4214" s="201"/>
      <c r="O4214" s="201"/>
      <c r="P4214" s="197"/>
      <c r="Q4214" s="197"/>
      <c r="R4214" s="197"/>
      <c r="S4214" s="197"/>
      <c r="T4214" s="197"/>
      <c r="U4214" s="196"/>
      <c r="V4214" s="196"/>
      <c r="W4214" s="197"/>
      <c r="X4214" s="197"/>
      <c r="Y4214" s="197"/>
      <c r="Z4214" s="196"/>
      <c r="AA4214" s="196"/>
      <c r="AB4214" s="202"/>
      <c r="AC4214" s="196"/>
      <c r="AD4214" s="196"/>
      <c r="AE4214" s="196"/>
      <c r="AF4214" s="196"/>
      <c r="AG4214" s="196"/>
      <c r="AH4214" s="196"/>
      <c r="AI4214" s="197"/>
    </row>
    <row r="4215" spans="1:35">
      <c r="A4215" s="197"/>
      <c r="B4215" s="197"/>
      <c r="C4215" s="204"/>
      <c r="D4215" s="197"/>
      <c r="E4215" s="203"/>
      <c r="F4215" s="197"/>
      <c r="G4215" s="199"/>
      <c r="H4215" s="199"/>
      <c r="I4215" s="197"/>
      <c r="J4215" s="200"/>
      <c r="K4215" s="197"/>
      <c r="L4215" s="197"/>
      <c r="M4215" s="197"/>
      <c r="N4215" s="201"/>
      <c r="O4215" s="201"/>
      <c r="P4215" s="197"/>
      <c r="Q4215" s="197"/>
      <c r="R4215" s="197"/>
      <c r="S4215" s="197"/>
      <c r="T4215" s="197"/>
      <c r="U4215" s="196"/>
      <c r="V4215" s="196"/>
      <c r="W4215" s="197"/>
      <c r="X4215" s="197"/>
      <c r="Y4215" s="197"/>
      <c r="Z4215" s="197"/>
      <c r="AA4215" s="197"/>
      <c r="AB4215" s="202"/>
      <c r="AC4215" s="197"/>
      <c r="AD4215" s="205"/>
      <c r="AE4215" s="197"/>
      <c r="AF4215" s="196"/>
      <c r="AG4215" s="196"/>
      <c r="AH4215" s="197"/>
      <c r="AI4215" s="197"/>
    </row>
    <row r="4216" spans="1:35">
      <c r="A4216" s="197"/>
      <c r="B4216" s="197"/>
      <c r="C4216" s="204"/>
      <c r="D4216" s="197"/>
      <c r="E4216" s="203"/>
      <c r="F4216" s="197"/>
      <c r="G4216" s="199"/>
      <c r="H4216" s="199"/>
      <c r="I4216" s="197"/>
      <c r="J4216" s="200"/>
      <c r="K4216" s="197"/>
      <c r="L4216" s="197"/>
      <c r="M4216" s="197"/>
      <c r="N4216" s="201"/>
      <c r="O4216" s="201"/>
      <c r="P4216" s="197"/>
      <c r="Q4216" s="197"/>
      <c r="R4216" s="197"/>
      <c r="S4216" s="197"/>
      <c r="T4216" s="197"/>
      <c r="U4216" s="196"/>
      <c r="V4216" s="196"/>
      <c r="W4216" s="197"/>
      <c r="X4216" s="197"/>
      <c r="Y4216" s="197"/>
      <c r="Z4216" s="196"/>
      <c r="AA4216" s="196"/>
      <c r="AB4216" s="202"/>
      <c r="AC4216" s="196"/>
      <c r="AD4216" s="196"/>
      <c r="AE4216" s="196"/>
      <c r="AF4216" s="196"/>
      <c r="AG4216" s="196"/>
      <c r="AH4216" s="196"/>
      <c r="AI4216" s="197"/>
    </row>
    <row r="4217" spans="1:35">
      <c r="A4217" s="197"/>
      <c r="B4217" s="197"/>
      <c r="C4217" s="204"/>
      <c r="D4217" s="197"/>
      <c r="E4217" s="203"/>
      <c r="F4217" s="197"/>
      <c r="G4217" s="199"/>
      <c r="H4217" s="199"/>
      <c r="I4217" s="197"/>
      <c r="J4217" s="200"/>
      <c r="K4217" s="197"/>
      <c r="L4217" s="197"/>
      <c r="M4217" s="197"/>
      <c r="N4217" s="201"/>
      <c r="O4217" s="201"/>
      <c r="P4217" s="197"/>
      <c r="Q4217" s="197"/>
      <c r="R4217" s="197"/>
      <c r="S4217" s="197"/>
      <c r="T4217" s="197"/>
      <c r="U4217" s="196"/>
      <c r="V4217" s="196"/>
      <c r="W4217" s="197"/>
      <c r="X4217" s="197"/>
      <c r="Y4217" s="197"/>
      <c r="Z4217" s="196"/>
      <c r="AA4217" s="196"/>
      <c r="AB4217" s="202"/>
      <c r="AC4217" s="196"/>
      <c r="AD4217" s="196"/>
      <c r="AE4217" s="196"/>
      <c r="AF4217" s="196"/>
      <c r="AG4217" s="196"/>
      <c r="AH4217" s="196"/>
      <c r="AI4217" s="197"/>
    </row>
    <row r="4218" spans="1:35">
      <c r="A4218" s="197"/>
      <c r="B4218" s="197"/>
      <c r="C4218" s="204"/>
      <c r="D4218" s="197"/>
      <c r="E4218" s="203"/>
      <c r="F4218" s="197"/>
      <c r="G4218" s="199"/>
      <c r="H4218" s="199"/>
      <c r="I4218" s="197"/>
      <c r="J4218" s="200"/>
      <c r="K4218" s="197"/>
      <c r="L4218" s="197"/>
      <c r="M4218" s="197"/>
      <c r="N4218" s="201"/>
      <c r="O4218" s="201"/>
      <c r="P4218" s="197"/>
      <c r="Q4218" s="197"/>
      <c r="R4218" s="197"/>
      <c r="S4218" s="197"/>
      <c r="T4218" s="197"/>
      <c r="U4218" s="196"/>
      <c r="V4218" s="196"/>
      <c r="W4218" s="197"/>
      <c r="X4218" s="197"/>
      <c r="Y4218" s="197"/>
      <c r="Z4218" s="196"/>
      <c r="AA4218" s="196"/>
      <c r="AB4218" s="202"/>
      <c r="AC4218" s="196"/>
      <c r="AD4218" s="196"/>
      <c r="AE4218" s="196"/>
      <c r="AF4218" s="196"/>
      <c r="AG4218" s="196"/>
      <c r="AH4218" s="196"/>
      <c r="AI4218" s="197"/>
    </row>
    <row r="4219" spans="1:35">
      <c r="A4219" s="197"/>
      <c r="B4219" s="197"/>
      <c r="C4219" s="204"/>
      <c r="D4219" s="197"/>
      <c r="E4219" s="203"/>
      <c r="F4219" s="197"/>
      <c r="G4219" s="199"/>
      <c r="H4219" s="199"/>
      <c r="I4219" s="197"/>
      <c r="J4219" s="200"/>
      <c r="K4219" s="197"/>
      <c r="L4219" s="197"/>
      <c r="M4219" s="197"/>
      <c r="N4219" s="201"/>
      <c r="O4219" s="201"/>
      <c r="P4219" s="197"/>
      <c r="Q4219" s="197"/>
      <c r="R4219" s="197"/>
      <c r="S4219" s="197"/>
      <c r="T4219" s="197"/>
      <c r="U4219" s="196"/>
      <c r="V4219" s="196"/>
      <c r="W4219" s="197"/>
      <c r="X4219" s="197"/>
      <c r="Y4219" s="197"/>
      <c r="Z4219" s="196"/>
      <c r="AA4219" s="196"/>
      <c r="AB4219" s="202"/>
      <c r="AC4219" s="196"/>
      <c r="AD4219" s="196"/>
      <c r="AE4219" s="196"/>
      <c r="AF4219" s="196"/>
      <c r="AG4219" s="196"/>
      <c r="AH4219" s="196"/>
      <c r="AI4219" s="197"/>
    </row>
    <row r="4220" spans="1:35">
      <c r="A4220" s="197"/>
      <c r="B4220" s="197"/>
      <c r="C4220" s="204"/>
      <c r="D4220" s="197"/>
      <c r="E4220" s="197"/>
      <c r="F4220" s="197"/>
      <c r="G4220" s="199"/>
      <c r="H4220" s="199"/>
      <c r="I4220" s="197"/>
      <c r="J4220" s="200"/>
      <c r="K4220" s="197"/>
      <c r="L4220" s="197"/>
      <c r="M4220" s="197"/>
      <c r="N4220" s="201"/>
      <c r="O4220" s="201"/>
      <c r="P4220" s="197"/>
      <c r="Q4220" s="197"/>
      <c r="R4220" s="196"/>
      <c r="S4220" s="197"/>
      <c r="T4220" s="197"/>
      <c r="U4220" s="196"/>
      <c r="V4220" s="196"/>
      <c r="W4220" s="197"/>
      <c r="X4220" s="197"/>
      <c r="Y4220" s="197"/>
      <c r="Z4220" s="196"/>
      <c r="AA4220" s="196"/>
      <c r="AB4220" s="202"/>
      <c r="AC4220" s="196"/>
      <c r="AD4220" s="196"/>
      <c r="AE4220" s="196"/>
      <c r="AF4220" s="196"/>
      <c r="AG4220" s="196"/>
      <c r="AH4220" s="196"/>
      <c r="AI4220" s="197"/>
    </row>
    <row r="4221" spans="1:35">
      <c r="A4221" s="197"/>
      <c r="B4221" s="197"/>
      <c r="C4221" s="204"/>
      <c r="D4221" s="197"/>
      <c r="E4221" s="197"/>
      <c r="F4221" s="197"/>
      <c r="G4221" s="199"/>
      <c r="H4221" s="199"/>
      <c r="I4221" s="197"/>
      <c r="J4221" s="200"/>
      <c r="K4221" s="197"/>
      <c r="L4221" s="197"/>
      <c r="M4221" s="197"/>
      <c r="N4221" s="201"/>
      <c r="O4221" s="201"/>
      <c r="P4221" s="197"/>
      <c r="Q4221" s="197"/>
      <c r="R4221" s="197"/>
      <c r="S4221" s="197"/>
      <c r="T4221" s="197"/>
      <c r="U4221" s="196"/>
      <c r="V4221" s="196"/>
      <c r="W4221" s="197"/>
      <c r="X4221" s="197"/>
      <c r="Y4221" s="197"/>
      <c r="Z4221" s="196"/>
      <c r="AA4221" s="196"/>
      <c r="AB4221" s="202"/>
      <c r="AC4221" s="196"/>
      <c r="AD4221" s="196"/>
      <c r="AE4221" s="196"/>
      <c r="AF4221" s="196"/>
      <c r="AG4221" s="196"/>
      <c r="AH4221" s="196"/>
      <c r="AI4221" s="197"/>
    </row>
    <row r="4222" spans="1:35">
      <c r="A4222" s="197"/>
      <c r="B4222" s="197"/>
      <c r="C4222" s="204"/>
      <c r="D4222" s="197"/>
      <c r="E4222" s="197"/>
      <c r="F4222" s="197"/>
      <c r="G4222" s="199"/>
      <c r="H4222" s="199"/>
      <c r="I4222" s="197"/>
      <c r="J4222" s="200"/>
      <c r="K4222" s="197"/>
      <c r="L4222" s="197"/>
      <c r="M4222" s="197"/>
      <c r="N4222" s="201"/>
      <c r="O4222" s="201"/>
      <c r="P4222" s="197"/>
      <c r="Q4222" s="197"/>
      <c r="R4222" s="196"/>
      <c r="S4222" s="197"/>
      <c r="T4222" s="197"/>
      <c r="U4222" s="196"/>
      <c r="V4222" s="196"/>
      <c r="W4222" s="197"/>
      <c r="X4222" s="197"/>
      <c r="Y4222" s="197"/>
      <c r="Z4222" s="196"/>
      <c r="AA4222" s="196"/>
      <c r="AB4222" s="202"/>
      <c r="AC4222" s="196"/>
      <c r="AD4222" s="196"/>
      <c r="AE4222" s="196"/>
      <c r="AF4222" s="196"/>
      <c r="AG4222" s="196"/>
      <c r="AH4222" s="196"/>
      <c r="AI4222" s="197"/>
    </row>
    <row r="4223" spans="1:35">
      <c r="A4223" s="197"/>
      <c r="B4223" s="197"/>
      <c r="C4223" s="204"/>
      <c r="D4223" s="197"/>
      <c r="E4223" s="197"/>
      <c r="F4223" s="197"/>
      <c r="G4223" s="199"/>
      <c r="H4223" s="199"/>
      <c r="I4223" s="197"/>
      <c r="J4223" s="200"/>
      <c r="K4223" s="197"/>
      <c r="L4223" s="197"/>
      <c r="M4223" s="197"/>
      <c r="N4223" s="201"/>
      <c r="O4223" s="201"/>
      <c r="P4223" s="197"/>
      <c r="Q4223" s="197"/>
      <c r="R4223" s="197"/>
      <c r="S4223" s="197"/>
      <c r="T4223" s="197"/>
      <c r="U4223" s="196"/>
      <c r="V4223" s="196"/>
      <c r="W4223" s="197"/>
      <c r="X4223" s="197"/>
      <c r="Y4223" s="197"/>
      <c r="Z4223" s="196"/>
      <c r="AA4223" s="196"/>
      <c r="AB4223" s="202"/>
      <c r="AC4223" s="196"/>
      <c r="AD4223" s="196"/>
      <c r="AE4223" s="196"/>
      <c r="AF4223" s="196"/>
      <c r="AG4223" s="196"/>
      <c r="AH4223" s="196"/>
      <c r="AI4223" s="197"/>
    </row>
    <row r="4224" spans="1:35">
      <c r="A4224" s="197"/>
      <c r="B4224" s="197"/>
      <c r="C4224" s="204"/>
      <c r="D4224" s="197"/>
      <c r="E4224" s="197"/>
      <c r="F4224" s="197"/>
      <c r="G4224" s="199"/>
      <c r="H4224" s="199"/>
      <c r="I4224" s="197"/>
      <c r="J4224" s="200"/>
      <c r="K4224" s="197"/>
      <c r="L4224" s="197"/>
      <c r="M4224" s="197"/>
      <c r="N4224" s="201"/>
      <c r="O4224" s="201"/>
      <c r="P4224" s="197"/>
      <c r="Q4224" s="197"/>
      <c r="R4224" s="196"/>
      <c r="S4224" s="197"/>
      <c r="T4224" s="197"/>
      <c r="U4224" s="196"/>
      <c r="V4224" s="196"/>
      <c r="W4224" s="197"/>
      <c r="X4224" s="197"/>
      <c r="Y4224" s="197"/>
      <c r="Z4224" s="196"/>
      <c r="AA4224" s="196"/>
      <c r="AB4224" s="202"/>
      <c r="AC4224" s="196"/>
      <c r="AD4224" s="196"/>
      <c r="AE4224" s="196"/>
      <c r="AF4224" s="196"/>
      <c r="AG4224" s="196"/>
      <c r="AH4224" s="196"/>
      <c r="AI4224" s="197"/>
    </row>
    <row r="4225" spans="1:35">
      <c r="A4225" s="197"/>
      <c r="B4225" s="197"/>
      <c r="C4225" s="204"/>
      <c r="D4225" s="197"/>
      <c r="E4225" s="197"/>
      <c r="F4225" s="197"/>
      <c r="G4225" s="199"/>
      <c r="H4225" s="199"/>
      <c r="I4225" s="197"/>
      <c r="J4225" s="200"/>
      <c r="K4225" s="197"/>
      <c r="L4225" s="197"/>
      <c r="M4225" s="197"/>
      <c r="N4225" s="201"/>
      <c r="O4225" s="201"/>
      <c r="P4225" s="197"/>
      <c r="Q4225" s="197"/>
      <c r="R4225" s="197"/>
      <c r="S4225" s="197"/>
      <c r="T4225" s="197"/>
      <c r="U4225" s="196"/>
      <c r="V4225" s="196"/>
      <c r="W4225" s="197"/>
      <c r="X4225" s="197"/>
      <c r="Y4225" s="197"/>
      <c r="Z4225" s="196"/>
      <c r="AA4225" s="196"/>
      <c r="AB4225" s="202"/>
      <c r="AC4225" s="196"/>
      <c r="AD4225" s="196"/>
      <c r="AE4225" s="196"/>
      <c r="AF4225" s="196"/>
      <c r="AG4225" s="196"/>
      <c r="AH4225" s="196"/>
      <c r="AI4225" s="197"/>
    </row>
    <row r="4226" spans="1:35">
      <c r="A4226" s="197"/>
      <c r="B4226" s="197"/>
      <c r="C4226" s="204"/>
      <c r="D4226" s="197"/>
      <c r="E4226" s="197"/>
      <c r="F4226" s="197"/>
      <c r="G4226" s="199"/>
      <c r="H4226" s="199"/>
      <c r="I4226" s="197"/>
      <c r="J4226" s="200"/>
      <c r="K4226" s="197"/>
      <c r="L4226" s="197"/>
      <c r="M4226" s="197"/>
      <c r="N4226" s="201"/>
      <c r="O4226" s="201"/>
      <c r="P4226" s="197"/>
      <c r="Q4226" s="197"/>
      <c r="R4226" s="196"/>
      <c r="S4226" s="197"/>
      <c r="T4226" s="197"/>
      <c r="U4226" s="196"/>
      <c r="V4226" s="196"/>
      <c r="W4226" s="197"/>
      <c r="X4226" s="197"/>
      <c r="Y4226" s="197"/>
      <c r="Z4226" s="196"/>
      <c r="AA4226" s="196"/>
      <c r="AB4226" s="202"/>
      <c r="AC4226" s="196"/>
      <c r="AD4226" s="196"/>
      <c r="AE4226" s="196"/>
      <c r="AF4226" s="196"/>
      <c r="AG4226" s="196"/>
      <c r="AH4226" s="196"/>
      <c r="AI4226" s="197"/>
    </row>
    <row r="4227" spans="1:35">
      <c r="A4227" s="197"/>
      <c r="B4227" s="197"/>
      <c r="C4227" s="204"/>
      <c r="D4227" s="197"/>
      <c r="E4227" s="197"/>
      <c r="F4227" s="197"/>
      <c r="G4227" s="199"/>
      <c r="H4227" s="199"/>
      <c r="I4227" s="197"/>
      <c r="J4227" s="200"/>
      <c r="K4227" s="197"/>
      <c r="L4227" s="197"/>
      <c r="M4227" s="197"/>
      <c r="N4227" s="201"/>
      <c r="O4227" s="201"/>
      <c r="P4227" s="197"/>
      <c r="Q4227" s="197"/>
      <c r="R4227" s="197"/>
      <c r="S4227" s="197"/>
      <c r="T4227" s="197"/>
      <c r="U4227" s="196"/>
      <c r="V4227" s="196"/>
      <c r="W4227" s="197"/>
      <c r="X4227" s="197"/>
      <c r="Y4227" s="197"/>
      <c r="Z4227" s="196"/>
      <c r="AA4227" s="196"/>
      <c r="AB4227" s="202"/>
      <c r="AC4227" s="196"/>
      <c r="AD4227" s="196"/>
      <c r="AE4227" s="196"/>
      <c r="AF4227" s="196"/>
      <c r="AG4227" s="196"/>
      <c r="AH4227" s="196"/>
      <c r="AI4227" s="197"/>
    </row>
    <row r="4228" spans="1:35">
      <c r="A4228" s="197"/>
      <c r="B4228" s="197"/>
      <c r="C4228" s="204"/>
      <c r="D4228" s="197"/>
      <c r="E4228" s="197"/>
      <c r="F4228" s="197"/>
      <c r="G4228" s="199"/>
      <c r="H4228" s="199"/>
      <c r="I4228" s="197"/>
      <c r="J4228" s="200"/>
      <c r="K4228" s="197"/>
      <c r="L4228" s="197"/>
      <c r="M4228" s="197"/>
      <c r="N4228" s="201"/>
      <c r="O4228" s="201"/>
      <c r="P4228" s="197"/>
      <c r="Q4228" s="197"/>
      <c r="R4228" s="196"/>
      <c r="S4228" s="197"/>
      <c r="T4228" s="197"/>
      <c r="U4228" s="196"/>
      <c r="V4228" s="196"/>
      <c r="W4228" s="197"/>
      <c r="X4228" s="197"/>
      <c r="Y4228" s="197"/>
      <c r="Z4228" s="196"/>
      <c r="AA4228" s="196"/>
      <c r="AB4228" s="202"/>
      <c r="AC4228" s="196"/>
      <c r="AD4228" s="196"/>
      <c r="AE4228" s="196"/>
      <c r="AF4228" s="196"/>
      <c r="AG4228" s="196"/>
      <c r="AH4228" s="196"/>
      <c r="AI4228" s="197"/>
    </row>
    <row r="4229" spans="1:35">
      <c r="A4229" s="197"/>
      <c r="B4229" s="197"/>
      <c r="C4229" s="204"/>
      <c r="D4229" s="197"/>
      <c r="E4229" s="197"/>
      <c r="F4229" s="197"/>
      <c r="G4229" s="199"/>
      <c r="H4229" s="199"/>
      <c r="I4229" s="197"/>
      <c r="J4229" s="200"/>
      <c r="K4229" s="197"/>
      <c r="L4229" s="197"/>
      <c r="M4229" s="197"/>
      <c r="N4229" s="201"/>
      <c r="O4229" s="201"/>
      <c r="P4229" s="197"/>
      <c r="Q4229" s="197"/>
      <c r="R4229" s="197"/>
      <c r="S4229" s="197"/>
      <c r="T4229" s="197"/>
      <c r="U4229" s="196"/>
      <c r="V4229" s="196"/>
      <c r="W4229" s="197"/>
      <c r="X4229" s="197"/>
      <c r="Y4229" s="197"/>
      <c r="Z4229" s="196"/>
      <c r="AA4229" s="196"/>
      <c r="AB4229" s="202"/>
      <c r="AC4229" s="196"/>
      <c r="AD4229" s="196"/>
      <c r="AE4229" s="196"/>
      <c r="AF4229" s="196"/>
      <c r="AG4229" s="196"/>
      <c r="AH4229" s="196"/>
      <c r="AI4229" s="197"/>
    </row>
    <row r="4230" spans="1:35">
      <c r="A4230" s="197"/>
      <c r="B4230" s="197"/>
      <c r="C4230" s="204"/>
      <c r="D4230" s="197"/>
      <c r="E4230" s="197"/>
      <c r="F4230" s="197"/>
      <c r="G4230" s="199"/>
      <c r="H4230" s="199"/>
      <c r="I4230" s="197"/>
      <c r="J4230" s="200"/>
      <c r="K4230" s="197"/>
      <c r="L4230" s="197"/>
      <c r="M4230" s="197"/>
      <c r="N4230" s="201"/>
      <c r="O4230" s="201"/>
      <c r="P4230" s="197"/>
      <c r="Q4230" s="197"/>
      <c r="R4230" s="197"/>
      <c r="S4230" s="197"/>
      <c r="T4230" s="197"/>
      <c r="U4230" s="196"/>
      <c r="V4230" s="196"/>
      <c r="W4230" s="197"/>
      <c r="X4230" s="197"/>
      <c r="Y4230" s="197"/>
      <c r="Z4230" s="197"/>
      <c r="AA4230" s="197"/>
      <c r="AB4230" s="202"/>
      <c r="AC4230" s="197"/>
      <c r="AD4230" s="205"/>
      <c r="AE4230" s="197"/>
      <c r="AF4230" s="196"/>
      <c r="AG4230" s="196"/>
      <c r="AH4230" s="197"/>
      <c r="AI4230" s="197"/>
    </row>
    <row r="4231" spans="1:35">
      <c r="A4231" s="197"/>
      <c r="B4231" s="197"/>
      <c r="C4231" s="204"/>
      <c r="D4231" s="197"/>
      <c r="E4231" s="197"/>
      <c r="F4231" s="197"/>
      <c r="G4231" s="199"/>
      <c r="H4231" s="199"/>
      <c r="I4231" s="197"/>
      <c r="J4231" s="200"/>
      <c r="K4231" s="197"/>
      <c r="L4231" s="197"/>
      <c r="M4231" s="197"/>
      <c r="N4231" s="201"/>
      <c r="O4231" s="201"/>
      <c r="P4231" s="197"/>
      <c r="Q4231" s="197"/>
      <c r="R4231" s="196"/>
      <c r="S4231" s="197"/>
      <c r="T4231" s="197"/>
      <c r="U4231" s="196"/>
      <c r="V4231" s="196"/>
      <c r="W4231" s="197"/>
      <c r="X4231" s="197"/>
      <c r="Y4231" s="197"/>
      <c r="Z4231" s="196"/>
      <c r="AA4231" s="196"/>
      <c r="AB4231" s="202"/>
      <c r="AC4231" s="196"/>
      <c r="AD4231" s="196"/>
      <c r="AE4231" s="196"/>
      <c r="AF4231" s="196"/>
      <c r="AG4231" s="196"/>
      <c r="AH4231" s="196"/>
      <c r="AI4231" s="197"/>
    </row>
    <row r="4232" spans="1:35">
      <c r="A4232" s="197"/>
      <c r="B4232" s="197"/>
      <c r="C4232" s="204"/>
      <c r="D4232" s="197"/>
      <c r="E4232" s="197"/>
      <c r="F4232" s="197"/>
      <c r="G4232" s="199"/>
      <c r="H4232" s="199"/>
      <c r="I4232" s="197"/>
      <c r="J4232" s="200"/>
      <c r="K4232" s="197"/>
      <c r="L4232" s="197"/>
      <c r="M4232" s="197"/>
      <c r="N4232" s="201"/>
      <c r="O4232" s="201"/>
      <c r="P4232" s="197"/>
      <c r="Q4232" s="197"/>
      <c r="R4232" s="197"/>
      <c r="S4232" s="197"/>
      <c r="T4232" s="197"/>
      <c r="U4232" s="196"/>
      <c r="V4232" s="196"/>
      <c r="W4232" s="197"/>
      <c r="X4232" s="197"/>
      <c r="Y4232" s="197"/>
      <c r="Z4232" s="196"/>
      <c r="AA4232" s="196"/>
      <c r="AB4232" s="202"/>
      <c r="AC4232" s="196"/>
      <c r="AD4232" s="196"/>
      <c r="AE4232" s="196"/>
      <c r="AF4232" s="196"/>
      <c r="AG4232" s="196"/>
      <c r="AH4232" s="196"/>
      <c r="AI4232" s="197"/>
    </row>
    <row r="4233" spans="1:35">
      <c r="A4233" s="197"/>
      <c r="B4233" s="197"/>
      <c r="C4233" s="204"/>
      <c r="D4233" s="197"/>
      <c r="E4233" s="197"/>
      <c r="F4233" s="197"/>
      <c r="G4233" s="199"/>
      <c r="H4233" s="199"/>
      <c r="I4233" s="197"/>
      <c r="J4233" s="200"/>
      <c r="K4233" s="197"/>
      <c r="L4233" s="197"/>
      <c r="M4233" s="197"/>
      <c r="N4233" s="201"/>
      <c r="O4233" s="201"/>
      <c r="P4233" s="197"/>
      <c r="Q4233" s="197"/>
      <c r="R4233" s="196"/>
      <c r="S4233" s="197"/>
      <c r="T4233" s="197"/>
      <c r="U4233" s="196"/>
      <c r="V4233" s="196"/>
      <c r="W4233" s="197"/>
      <c r="X4233" s="197"/>
      <c r="Y4233" s="197"/>
      <c r="Z4233" s="196"/>
      <c r="AA4233" s="196"/>
      <c r="AB4233" s="202"/>
      <c r="AC4233" s="196"/>
      <c r="AD4233" s="196"/>
      <c r="AE4233" s="196"/>
      <c r="AF4233" s="196"/>
      <c r="AG4233" s="196"/>
      <c r="AH4233" s="196"/>
      <c r="AI4233" s="197"/>
    </row>
    <row r="4234" spans="1:35">
      <c r="A4234" s="197"/>
      <c r="B4234" s="197"/>
      <c r="C4234" s="204"/>
      <c r="D4234" s="197"/>
      <c r="E4234" s="197"/>
      <c r="F4234" s="197"/>
      <c r="G4234" s="199"/>
      <c r="H4234" s="199"/>
      <c r="I4234" s="197"/>
      <c r="J4234" s="200"/>
      <c r="K4234" s="197"/>
      <c r="L4234" s="197"/>
      <c r="M4234" s="197"/>
      <c r="N4234" s="201"/>
      <c r="O4234" s="201"/>
      <c r="P4234" s="197"/>
      <c r="Q4234" s="197"/>
      <c r="R4234" s="197"/>
      <c r="S4234" s="197"/>
      <c r="T4234" s="197"/>
      <c r="U4234" s="196"/>
      <c r="V4234" s="196"/>
      <c r="W4234" s="197"/>
      <c r="X4234" s="197"/>
      <c r="Y4234" s="197"/>
      <c r="Z4234" s="196"/>
      <c r="AA4234" s="196"/>
      <c r="AB4234" s="202"/>
      <c r="AC4234" s="196"/>
      <c r="AD4234" s="196"/>
      <c r="AE4234" s="196"/>
      <c r="AF4234" s="196"/>
      <c r="AG4234" s="196"/>
      <c r="AH4234" s="196"/>
      <c r="AI4234" s="197"/>
    </row>
    <row r="4235" spans="1:35">
      <c r="A4235" s="197"/>
      <c r="B4235" s="197"/>
      <c r="C4235" s="204"/>
      <c r="D4235" s="197"/>
      <c r="E4235" s="197"/>
      <c r="F4235" s="197"/>
      <c r="G4235" s="199"/>
      <c r="H4235" s="199"/>
      <c r="I4235" s="197"/>
      <c r="J4235" s="200"/>
      <c r="K4235" s="197"/>
      <c r="L4235" s="197"/>
      <c r="M4235" s="197"/>
      <c r="N4235" s="201"/>
      <c r="O4235" s="201"/>
      <c r="P4235" s="197"/>
      <c r="Q4235" s="197"/>
      <c r="R4235" s="196"/>
      <c r="S4235" s="197"/>
      <c r="T4235" s="197"/>
      <c r="U4235" s="196"/>
      <c r="V4235" s="196"/>
      <c r="W4235" s="197"/>
      <c r="X4235" s="197"/>
      <c r="Y4235" s="197"/>
      <c r="Z4235" s="196"/>
      <c r="AA4235" s="196"/>
      <c r="AB4235" s="202"/>
      <c r="AC4235" s="196"/>
      <c r="AD4235" s="196"/>
      <c r="AE4235" s="196"/>
      <c r="AF4235" s="196"/>
      <c r="AG4235" s="196"/>
      <c r="AH4235" s="196"/>
      <c r="AI4235" s="197"/>
    </row>
    <row r="4236" spans="1:35">
      <c r="A4236" s="197"/>
      <c r="B4236" s="197"/>
      <c r="C4236" s="204"/>
      <c r="D4236" s="197"/>
      <c r="E4236" s="197"/>
      <c r="F4236" s="197"/>
      <c r="G4236" s="199"/>
      <c r="H4236" s="199"/>
      <c r="I4236" s="197"/>
      <c r="J4236" s="200"/>
      <c r="K4236" s="197"/>
      <c r="L4236" s="197"/>
      <c r="M4236" s="197"/>
      <c r="N4236" s="201"/>
      <c r="O4236" s="201"/>
      <c r="P4236" s="197"/>
      <c r="Q4236" s="197"/>
      <c r="R4236" s="197"/>
      <c r="S4236" s="197"/>
      <c r="T4236" s="197"/>
      <c r="U4236" s="196"/>
      <c r="V4236" s="196"/>
      <c r="W4236" s="197"/>
      <c r="X4236" s="197"/>
      <c r="Y4236" s="197"/>
      <c r="Z4236" s="196"/>
      <c r="AA4236" s="196"/>
      <c r="AB4236" s="202"/>
      <c r="AC4236" s="196"/>
      <c r="AD4236" s="196"/>
      <c r="AE4236" s="196"/>
      <c r="AF4236" s="196"/>
      <c r="AG4236" s="196"/>
      <c r="AH4236" s="196"/>
      <c r="AI4236" s="197"/>
    </row>
    <row r="4237" spans="1:35">
      <c r="A4237" s="197"/>
      <c r="B4237" s="197"/>
      <c r="C4237" s="204"/>
      <c r="D4237" s="197"/>
      <c r="E4237" s="197"/>
      <c r="F4237" s="197"/>
      <c r="G4237" s="199"/>
      <c r="H4237" s="199"/>
      <c r="I4237" s="197"/>
      <c r="J4237" s="200"/>
      <c r="K4237" s="197"/>
      <c r="L4237" s="197"/>
      <c r="M4237" s="197"/>
      <c r="N4237" s="201"/>
      <c r="O4237" s="201"/>
      <c r="P4237" s="197"/>
      <c r="Q4237" s="197"/>
      <c r="R4237" s="197"/>
      <c r="S4237" s="197"/>
      <c r="T4237" s="197"/>
      <c r="U4237" s="196"/>
      <c r="V4237" s="196"/>
      <c r="W4237" s="197"/>
      <c r="X4237" s="197"/>
      <c r="Y4237" s="197"/>
      <c r="Z4237" s="197"/>
      <c r="AA4237" s="197"/>
      <c r="AB4237" s="202"/>
      <c r="AC4237" s="197"/>
      <c r="AD4237" s="205"/>
      <c r="AE4237" s="197"/>
      <c r="AF4237" s="196"/>
      <c r="AG4237" s="196"/>
      <c r="AH4237" s="197"/>
      <c r="AI4237" s="197"/>
    </row>
    <row r="4238" spans="1:35">
      <c r="A4238" s="197"/>
      <c r="B4238" s="197"/>
      <c r="C4238" s="204"/>
      <c r="D4238" s="197"/>
      <c r="E4238" s="197"/>
      <c r="F4238" s="197"/>
      <c r="G4238" s="199"/>
      <c r="H4238" s="199"/>
      <c r="I4238" s="197"/>
      <c r="J4238" s="200"/>
      <c r="K4238" s="197"/>
      <c r="L4238" s="197"/>
      <c r="M4238" s="197"/>
      <c r="N4238" s="201"/>
      <c r="O4238" s="201"/>
      <c r="P4238" s="197"/>
      <c r="Q4238" s="197"/>
      <c r="R4238" s="197"/>
      <c r="S4238" s="197"/>
      <c r="T4238" s="197"/>
      <c r="U4238" s="196"/>
      <c r="V4238" s="196"/>
      <c r="W4238" s="197"/>
      <c r="X4238" s="197"/>
      <c r="Y4238" s="197"/>
      <c r="Z4238" s="196"/>
      <c r="AA4238" s="196"/>
      <c r="AB4238" s="202"/>
      <c r="AC4238" s="196"/>
      <c r="AD4238" s="196"/>
      <c r="AE4238" s="196"/>
      <c r="AF4238" s="196"/>
      <c r="AG4238" s="196"/>
      <c r="AH4238" s="196"/>
      <c r="AI4238" s="197"/>
    </row>
    <row r="4239" spans="1:35">
      <c r="A4239" s="197"/>
      <c r="B4239" s="197"/>
      <c r="C4239" s="204"/>
      <c r="D4239" s="197"/>
      <c r="E4239" s="197"/>
      <c r="F4239" s="197"/>
      <c r="G4239" s="199"/>
      <c r="H4239" s="199"/>
      <c r="I4239" s="197"/>
      <c r="J4239" s="200"/>
      <c r="K4239" s="197"/>
      <c r="L4239" s="197"/>
      <c r="M4239" s="197"/>
      <c r="N4239" s="201"/>
      <c r="O4239" s="201"/>
      <c r="P4239" s="197"/>
      <c r="Q4239" s="197"/>
      <c r="R4239" s="197"/>
      <c r="S4239" s="197"/>
      <c r="T4239" s="197"/>
      <c r="U4239" s="196"/>
      <c r="V4239" s="196"/>
      <c r="W4239" s="197"/>
      <c r="X4239" s="197"/>
      <c r="Y4239" s="197"/>
      <c r="Z4239" s="196"/>
      <c r="AA4239" s="196"/>
      <c r="AB4239" s="202"/>
      <c r="AC4239" s="196"/>
      <c r="AD4239" s="196"/>
      <c r="AE4239" s="196"/>
      <c r="AF4239" s="196"/>
      <c r="AG4239" s="196"/>
      <c r="AH4239" s="196"/>
      <c r="AI4239" s="197"/>
    </row>
    <row r="4240" spans="1:35">
      <c r="A4240" s="197"/>
      <c r="B4240" s="197"/>
      <c r="C4240" s="204"/>
      <c r="D4240" s="197"/>
      <c r="E4240" s="197"/>
      <c r="F4240" s="197"/>
      <c r="G4240" s="199"/>
      <c r="H4240" s="199"/>
      <c r="I4240" s="197"/>
      <c r="J4240" s="200"/>
      <c r="K4240" s="197"/>
      <c r="L4240" s="197"/>
      <c r="M4240" s="197"/>
      <c r="N4240" s="201"/>
      <c r="O4240" s="201"/>
      <c r="P4240" s="197"/>
      <c r="Q4240" s="197"/>
      <c r="R4240" s="197"/>
      <c r="S4240" s="197"/>
      <c r="T4240" s="197"/>
      <c r="U4240" s="196"/>
      <c r="V4240" s="196"/>
      <c r="W4240" s="197"/>
      <c r="X4240" s="197"/>
      <c r="Y4240" s="197"/>
      <c r="Z4240" s="196"/>
      <c r="AA4240" s="196"/>
      <c r="AB4240" s="202"/>
      <c r="AC4240" s="196"/>
      <c r="AD4240" s="196"/>
      <c r="AE4240" s="196"/>
      <c r="AF4240" s="196"/>
      <c r="AG4240" s="196"/>
      <c r="AH4240" s="196"/>
      <c r="AI4240" s="197"/>
    </row>
    <row r="4241" spans="1:35">
      <c r="A4241" s="197"/>
      <c r="B4241" s="197"/>
      <c r="C4241" s="204"/>
      <c r="D4241" s="197"/>
      <c r="E4241" s="197"/>
      <c r="F4241" s="197"/>
      <c r="G4241" s="199"/>
      <c r="H4241" s="199"/>
      <c r="I4241" s="197"/>
      <c r="J4241" s="200"/>
      <c r="K4241" s="197"/>
      <c r="L4241" s="197"/>
      <c r="M4241" s="197"/>
      <c r="N4241" s="201"/>
      <c r="O4241" s="201"/>
      <c r="P4241" s="197"/>
      <c r="Q4241" s="197"/>
      <c r="R4241" s="197"/>
      <c r="S4241" s="197"/>
      <c r="T4241" s="197"/>
      <c r="U4241" s="196"/>
      <c r="V4241" s="196"/>
      <c r="W4241" s="197"/>
      <c r="X4241" s="197"/>
      <c r="Y4241" s="197"/>
      <c r="Z4241" s="196"/>
      <c r="AA4241" s="196"/>
      <c r="AB4241" s="202"/>
      <c r="AC4241" s="196"/>
      <c r="AD4241" s="196"/>
      <c r="AE4241" s="196"/>
      <c r="AF4241" s="196"/>
      <c r="AG4241" s="196"/>
      <c r="AH4241" s="196"/>
      <c r="AI4241" s="197"/>
    </row>
    <row r="4242" spans="1:35">
      <c r="A4242" s="197"/>
      <c r="B4242" s="197"/>
      <c r="C4242" s="204"/>
      <c r="D4242" s="197"/>
      <c r="E4242" s="197"/>
      <c r="F4242" s="197"/>
      <c r="G4242" s="199"/>
      <c r="H4242" s="199"/>
      <c r="I4242" s="197"/>
      <c r="J4242" s="200"/>
      <c r="K4242" s="197"/>
      <c r="L4242" s="197"/>
      <c r="M4242" s="197"/>
      <c r="N4242" s="201"/>
      <c r="O4242" s="201"/>
      <c r="P4242" s="197"/>
      <c r="Q4242" s="197"/>
      <c r="R4242" s="196"/>
      <c r="S4242" s="197"/>
      <c r="T4242" s="197"/>
      <c r="U4242" s="196"/>
      <c r="V4242" s="196"/>
      <c r="W4242" s="197"/>
      <c r="X4242" s="197"/>
      <c r="Y4242" s="197"/>
      <c r="Z4242" s="196"/>
      <c r="AA4242" s="196"/>
      <c r="AB4242" s="202"/>
      <c r="AC4242" s="196"/>
      <c r="AD4242" s="196"/>
      <c r="AE4242" s="196"/>
      <c r="AF4242" s="196"/>
      <c r="AG4242" s="196"/>
      <c r="AH4242" s="196"/>
      <c r="AI4242" s="197"/>
    </row>
    <row r="4243" spans="1:35">
      <c r="A4243" s="197"/>
      <c r="B4243" s="197"/>
      <c r="C4243" s="204"/>
      <c r="D4243" s="197"/>
      <c r="E4243" s="197"/>
      <c r="F4243" s="197"/>
      <c r="G4243" s="199"/>
      <c r="H4243" s="199"/>
      <c r="I4243" s="197"/>
      <c r="J4243" s="200"/>
      <c r="K4243" s="197"/>
      <c r="L4243" s="197"/>
      <c r="M4243" s="197"/>
      <c r="N4243" s="201"/>
      <c r="O4243" s="201"/>
      <c r="P4243" s="197"/>
      <c r="Q4243" s="197"/>
      <c r="R4243" s="197"/>
      <c r="S4243" s="197"/>
      <c r="T4243" s="197"/>
      <c r="U4243" s="196"/>
      <c r="V4243" s="196"/>
      <c r="W4243" s="197"/>
      <c r="X4243" s="197"/>
      <c r="Y4243" s="197"/>
      <c r="Z4243" s="196"/>
      <c r="AA4243" s="196"/>
      <c r="AB4243" s="202"/>
      <c r="AC4243" s="196"/>
      <c r="AD4243" s="196"/>
      <c r="AE4243" s="196"/>
      <c r="AF4243" s="196"/>
      <c r="AG4243" s="196"/>
      <c r="AH4243" s="196"/>
      <c r="AI4243" s="197"/>
    </row>
    <row r="4244" spans="1:35">
      <c r="A4244" s="197"/>
      <c r="B4244" s="197"/>
      <c r="C4244" s="204"/>
      <c r="D4244" s="197"/>
      <c r="E4244" s="197"/>
      <c r="F4244" s="197"/>
      <c r="G4244" s="199"/>
      <c r="H4244" s="199"/>
      <c r="I4244" s="197"/>
      <c r="J4244" s="200"/>
      <c r="K4244" s="197"/>
      <c r="L4244" s="197"/>
      <c r="M4244" s="197"/>
      <c r="N4244" s="201"/>
      <c r="O4244" s="201"/>
      <c r="P4244" s="197"/>
      <c r="Q4244" s="197"/>
      <c r="R4244" s="196"/>
      <c r="S4244" s="197"/>
      <c r="T4244" s="197"/>
      <c r="U4244" s="196"/>
      <c r="V4244" s="196"/>
      <c r="W4244" s="197"/>
      <c r="X4244" s="197"/>
      <c r="Y4244" s="197"/>
      <c r="Z4244" s="196"/>
      <c r="AA4244" s="196"/>
      <c r="AB4244" s="202"/>
      <c r="AC4244" s="196"/>
      <c r="AD4244" s="196"/>
      <c r="AE4244" s="196"/>
      <c r="AF4244" s="196"/>
      <c r="AG4244" s="196"/>
      <c r="AH4244" s="196"/>
      <c r="AI4244" s="197"/>
    </row>
    <row r="4245" spans="1:35">
      <c r="A4245" s="197"/>
      <c r="B4245" s="197"/>
      <c r="C4245" s="204"/>
      <c r="D4245" s="197"/>
      <c r="E4245" s="197"/>
      <c r="F4245" s="197"/>
      <c r="G4245" s="199"/>
      <c r="H4245" s="199"/>
      <c r="I4245" s="197"/>
      <c r="J4245" s="200"/>
      <c r="K4245" s="197"/>
      <c r="L4245" s="197"/>
      <c r="M4245" s="197"/>
      <c r="N4245" s="201"/>
      <c r="O4245" s="201"/>
      <c r="P4245" s="197"/>
      <c r="Q4245" s="197"/>
      <c r="R4245" s="197"/>
      <c r="S4245" s="197"/>
      <c r="T4245" s="197"/>
      <c r="U4245" s="196"/>
      <c r="V4245" s="196"/>
      <c r="W4245" s="197"/>
      <c r="X4245" s="197"/>
      <c r="Y4245" s="197"/>
      <c r="Z4245" s="196"/>
      <c r="AA4245" s="196"/>
      <c r="AB4245" s="202"/>
      <c r="AC4245" s="196"/>
      <c r="AD4245" s="196"/>
      <c r="AE4245" s="196"/>
      <c r="AF4245" s="196"/>
      <c r="AG4245" s="196"/>
      <c r="AH4245" s="196"/>
      <c r="AI4245" s="197"/>
    </row>
    <row r="4246" spans="1:35">
      <c r="A4246" s="197"/>
      <c r="B4246" s="197"/>
      <c r="C4246" s="204"/>
      <c r="D4246" s="197"/>
      <c r="E4246" s="197"/>
      <c r="F4246" s="197"/>
      <c r="G4246" s="199"/>
      <c r="H4246" s="199"/>
      <c r="I4246" s="197"/>
      <c r="J4246" s="200"/>
      <c r="K4246" s="197"/>
      <c r="L4246" s="197"/>
      <c r="M4246" s="197"/>
      <c r="N4246" s="201"/>
      <c r="O4246" s="201"/>
      <c r="P4246" s="197"/>
      <c r="Q4246" s="197"/>
      <c r="R4246" s="196"/>
      <c r="S4246" s="197"/>
      <c r="T4246" s="197"/>
      <c r="U4246" s="196"/>
      <c r="V4246" s="196"/>
      <c r="W4246" s="197"/>
      <c r="X4246" s="197"/>
      <c r="Y4246" s="197"/>
      <c r="Z4246" s="196"/>
      <c r="AA4246" s="196"/>
      <c r="AB4246" s="202"/>
      <c r="AC4246" s="196"/>
      <c r="AD4246" s="196"/>
      <c r="AE4246" s="196"/>
      <c r="AF4246" s="196"/>
      <c r="AG4246" s="196"/>
      <c r="AH4246" s="196"/>
      <c r="AI4246" s="197"/>
    </row>
    <row r="4247" spans="1:35">
      <c r="A4247" s="197"/>
      <c r="B4247" s="197"/>
      <c r="C4247" s="204"/>
      <c r="D4247" s="197"/>
      <c r="E4247" s="197"/>
      <c r="F4247" s="197"/>
      <c r="G4247" s="199"/>
      <c r="H4247" s="199"/>
      <c r="I4247" s="197"/>
      <c r="J4247" s="200"/>
      <c r="K4247" s="197"/>
      <c r="L4247" s="197"/>
      <c r="M4247" s="197"/>
      <c r="N4247" s="201"/>
      <c r="O4247" s="201"/>
      <c r="P4247" s="197"/>
      <c r="Q4247" s="197"/>
      <c r="R4247" s="197"/>
      <c r="S4247" s="197"/>
      <c r="T4247" s="197"/>
      <c r="U4247" s="196"/>
      <c r="V4247" s="196"/>
      <c r="W4247" s="197"/>
      <c r="X4247" s="197"/>
      <c r="Y4247" s="197"/>
      <c r="Z4247" s="196"/>
      <c r="AA4247" s="196"/>
      <c r="AB4247" s="202"/>
      <c r="AC4247" s="196"/>
      <c r="AD4247" s="196"/>
      <c r="AE4247" s="196"/>
      <c r="AF4247" s="196"/>
      <c r="AG4247" s="196"/>
      <c r="AH4247" s="196"/>
      <c r="AI4247" s="197"/>
    </row>
    <row r="4248" spans="1:35">
      <c r="A4248" s="197"/>
      <c r="B4248" s="197"/>
      <c r="C4248" s="204"/>
      <c r="D4248" s="197"/>
      <c r="E4248" s="197"/>
      <c r="F4248" s="197"/>
      <c r="G4248" s="199"/>
      <c r="H4248" s="199"/>
      <c r="I4248" s="197"/>
      <c r="J4248" s="200"/>
      <c r="K4248" s="197"/>
      <c r="L4248" s="197"/>
      <c r="M4248" s="197"/>
      <c r="N4248" s="201"/>
      <c r="O4248" s="201"/>
      <c r="P4248" s="197"/>
      <c r="Q4248" s="197"/>
      <c r="R4248" s="196"/>
      <c r="S4248" s="197"/>
      <c r="T4248" s="197"/>
      <c r="U4248" s="196"/>
      <c r="V4248" s="196"/>
      <c r="W4248" s="197"/>
      <c r="X4248" s="197"/>
      <c r="Y4248" s="197"/>
      <c r="Z4248" s="196"/>
      <c r="AA4248" s="196"/>
      <c r="AB4248" s="202"/>
      <c r="AC4248" s="196"/>
      <c r="AD4248" s="196"/>
      <c r="AE4248" s="196"/>
      <c r="AF4248" s="196"/>
      <c r="AG4248" s="196"/>
      <c r="AH4248" s="196"/>
      <c r="AI4248" s="197"/>
    </row>
    <row r="4249" spans="1:35">
      <c r="A4249" s="197"/>
      <c r="B4249" s="197"/>
      <c r="C4249" s="204"/>
      <c r="D4249" s="197"/>
      <c r="E4249" s="197"/>
      <c r="F4249" s="197"/>
      <c r="G4249" s="199"/>
      <c r="H4249" s="199"/>
      <c r="I4249" s="197"/>
      <c r="J4249" s="200"/>
      <c r="K4249" s="197"/>
      <c r="L4249" s="197"/>
      <c r="M4249" s="197"/>
      <c r="N4249" s="201"/>
      <c r="O4249" s="201"/>
      <c r="P4249" s="197"/>
      <c r="Q4249" s="197"/>
      <c r="R4249" s="197"/>
      <c r="S4249" s="197"/>
      <c r="T4249" s="197"/>
      <c r="U4249" s="196"/>
      <c r="V4249" s="196"/>
      <c r="W4249" s="197"/>
      <c r="X4249" s="197"/>
      <c r="Y4249" s="197"/>
      <c r="Z4249" s="196"/>
      <c r="AA4249" s="196"/>
      <c r="AB4249" s="202"/>
      <c r="AC4249" s="196"/>
      <c r="AD4249" s="196"/>
      <c r="AE4249" s="196"/>
      <c r="AF4249" s="196"/>
      <c r="AG4249" s="196"/>
      <c r="AH4249" s="196"/>
      <c r="AI4249" s="197"/>
    </row>
    <row r="4250" spans="1:35">
      <c r="A4250" s="197"/>
      <c r="B4250" s="197"/>
      <c r="C4250" s="204"/>
      <c r="D4250" s="197"/>
      <c r="E4250" s="197"/>
      <c r="F4250" s="197"/>
      <c r="G4250" s="199"/>
      <c r="H4250" s="199"/>
      <c r="I4250" s="197"/>
      <c r="J4250" s="200"/>
      <c r="K4250" s="197"/>
      <c r="L4250" s="197"/>
      <c r="M4250" s="197"/>
      <c r="N4250" s="201"/>
      <c r="O4250" s="201"/>
      <c r="P4250" s="197"/>
      <c r="Q4250" s="197"/>
      <c r="R4250" s="196"/>
      <c r="S4250" s="197"/>
      <c r="T4250" s="197"/>
      <c r="U4250" s="196"/>
      <c r="V4250" s="196"/>
      <c r="W4250" s="197"/>
      <c r="X4250" s="197"/>
      <c r="Y4250" s="197"/>
      <c r="Z4250" s="196"/>
      <c r="AA4250" s="196"/>
      <c r="AB4250" s="202"/>
      <c r="AC4250" s="196"/>
      <c r="AD4250" s="196"/>
      <c r="AE4250" s="196"/>
      <c r="AF4250" s="196"/>
      <c r="AG4250" s="196"/>
      <c r="AH4250" s="196"/>
      <c r="AI4250" s="197"/>
    </row>
    <row r="4251" spans="1:35">
      <c r="A4251" s="197"/>
      <c r="B4251" s="197"/>
      <c r="C4251" s="204"/>
      <c r="D4251" s="197"/>
      <c r="E4251" s="197"/>
      <c r="F4251" s="197"/>
      <c r="G4251" s="199"/>
      <c r="H4251" s="199"/>
      <c r="I4251" s="197"/>
      <c r="J4251" s="200"/>
      <c r="K4251" s="197"/>
      <c r="L4251" s="197"/>
      <c r="M4251" s="197"/>
      <c r="N4251" s="201"/>
      <c r="O4251" s="201"/>
      <c r="P4251" s="197"/>
      <c r="Q4251" s="197"/>
      <c r="R4251" s="197"/>
      <c r="S4251" s="197"/>
      <c r="T4251" s="197"/>
      <c r="U4251" s="196"/>
      <c r="V4251" s="196"/>
      <c r="W4251" s="197"/>
      <c r="X4251" s="197"/>
      <c r="Y4251" s="197"/>
      <c r="Z4251" s="197"/>
      <c r="AA4251" s="197"/>
      <c r="AB4251" s="202"/>
      <c r="AC4251" s="197"/>
      <c r="AD4251" s="205"/>
      <c r="AE4251" s="197"/>
      <c r="AF4251" s="196"/>
      <c r="AG4251" s="196"/>
      <c r="AH4251" s="197"/>
      <c r="AI4251" s="197"/>
    </row>
    <row r="4252" spans="1:35">
      <c r="A4252" s="197"/>
      <c r="B4252" s="197"/>
      <c r="C4252" s="204"/>
      <c r="D4252" s="197"/>
      <c r="E4252" s="197"/>
      <c r="F4252" s="197"/>
      <c r="G4252" s="199"/>
      <c r="H4252" s="199"/>
      <c r="I4252" s="197"/>
      <c r="J4252" s="200"/>
      <c r="K4252" s="197"/>
      <c r="L4252" s="197"/>
      <c r="M4252" s="197"/>
      <c r="N4252" s="201"/>
      <c r="O4252" s="201"/>
      <c r="P4252" s="197"/>
      <c r="Q4252" s="197"/>
      <c r="R4252" s="197"/>
      <c r="S4252" s="197"/>
      <c r="T4252" s="197"/>
      <c r="U4252" s="196"/>
      <c r="V4252" s="196"/>
      <c r="W4252" s="197"/>
      <c r="X4252" s="197"/>
      <c r="Y4252" s="197"/>
      <c r="Z4252" s="196"/>
      <c r="AA4252" s="196"/>
      <c r="AB4252" s="202"/>
      <c r="AC4252" s="196"/>
      <c r="AD4252" s="196"/>
      <c r="AE4252" s="196"/>
      <c r="AF4252" s="196"/>
      <c r="AG4252" s="196"/>
      <c r="AH4252" s="196"/>
      <c r="AI4252" s="197"/>
    </row>
    <row r="4253" spans="1:35">
      <c r="A4253" s="197"/>
      <c r="B4253" s="197"/>
      <c r="C4253" s="204"/>
      <c r="D4253" s="197"/>
      <c r="E4253" s="197"/>
      <c r="F4253" s="197"/>
      <c r="G4253" s="199"/>
      <c r="H4253" s="199"/>
      <c r="I4253" s="197"/>
      <c r="J4253" s="200"/>
      <c r="K4253" s="197"/>
      <c r="L4253" s="197"/>
      <c r="M4253" s="197"/>
      <c r="N4253" s="201"/>
      <c r="O4253" s="201"/>
      <c r="P4253" s="197"/>
      <c r="Q4253" s="197"/>
      <c r="R4253" s="196"/>
      <c r="S4253" s="197"/>
      <c r="T4253" s="197"/>
      <c r="U4253" s="196"/>
      <c r="V4253" s="196"/>
      <c r="W4253" s="197"/>
      <c r="X4253" s="197"/>
      <c r="Y4253" s="197"/>
      <c r="Z4253" s="196"/>
      <c r="AA4253" s="196"/>
      <c r="AB4253" s="202"/>
      <c r="AC4253" s="196"/>
      <c r="AD4253" s="196"/>
      <c r="AE4253" s="196"/>
      <c r="AF4253" s="196"/>
      <c r="AG4253" s="196"/>
      <c r="AH4253" s="196"/>
      <c r="AI4253" s="197"/>
    </row>
    <row r="4254" spans="1:35">
      <c r="A4254" s="197"/>
      <c r="B4254" s="197"/>
      <c r="C4254" s="204"/>
      <c r="D4254" s="197"/>
      <c r="E4254" s="197"/>
      <c r="F4254" s="197"/>
      <c r="G4254" s="199"/>
      <c r="H4254" s="199"/>
      <c r="I4254" s="197"/>
      <c r="J4254" s="200"/>
      <c r="K4254" s="197"/>
      <c r="L4254" s="197"/>
      <c r="M4254" s="197"/>
      <c r="N4254" s="201"/>
      <c r="O4254" s="201"/>
      <c r="P4254" s="197"/>
      <c r="Q4254" s="197"/>
      <c r="R4254" s="197"/>
      <c r="S4254" s="197"/>
      <c r="T4254" s="197"/>
      <c r="U4254" s="196"/>
      <c r="V4254" s="196"/>
      <c r="W4254" s="197"/>
      <c r="X4254" s="197"/>
      <c r="Y4254" s="197"/>
      <c r="Z4254" s="196"/>
      <c r="AA4254" s="196"/>
      <c r="AB4254" s="202"/>
      <c r="AC4254" s="196"/>
      <c r="AD4254" s="196"/>
      <c r="AE4254" s="196"/>
      <c r="AF4254" s="196"/>
      <c r="AG4254" s="196"/>
      <c r="AH4254" s="196"/>
      <c r="AI4254" s="197"/>
    </row>
    <row r="4255" spans="1:35">
      <c r="A4255" s="197"/>
      <c r="B4255" s="197"/>
      <c r="C4255" s="204"/>
      <c r="D4255" s="197"/>
      <c r="E4255" s="197"/>
      <c r="F4255" s="197"/>
      <c r="G4255" s="199"/>
      <c r="H4255" s="199"/>
      <c r="I4255" s="197"/>
      <c r="J4255" s="200"/>
      <c r="K4255" s="197"/>
      <c r="L4255" s="197"/>
      <c r="M4255" s="197"/>
      <c r="N4255" s="201"/>
      <c r="O4255" s="201"/>
      <c r="P4255" s="197"/>
      <c r="Q4255" s="197"/>
      <c r="R4255" s="196"/>
      <c r="S4255" s="197"/>
      <c r="T4255" s="197"/>
      <c r="U4255" s="196"/>
      <c r="V4255" s="196"/>
      <c r="W4255" s="197"/>
      <c r="X4255" s="197"/>
      <c r="Y4255" s="197"/>
      <c r="Z4255" s="196"/>
      <c r="AA4255" s="196"/>
      <c r="AB4255" s="202"/>
      <c r="AC4255" s="196"/>
      <c r="AD4255" s="196"/>
      <c r="AE4255" s="196"/>
      <c r="AF4255" s="196"/>
      <c r="AG4255" s="196"/>
      <c r="AH4255" s="196"/>
      <c r="AI4255" s="197"/>
    </row>
    <row r="4256" spans="1:35">
      <c r="A4256" s="197"/>
      <c r="B4256" s="197"/>
      <c r="C4256" s="204"/>
      <c r="D4256" s="197"/>
      <c r="E4256" s="197"/>
      <c r="F4256" s="197"/>
      <c r="G4256" s="199"/>
      <c r="H4256" s="199"/>
      <c r="I4256" s="197"/>
      <c r="J4256" s="200"/>
      <c r="K4256" s="197"/>
      <c r="L4256" s="197"/>
      <c r="M4256" s="197"/>
      <c r="N4256" s="201"/>
      <c r="O4256" s="201"/>
      <c r="P4256" s="197"/>
      <c r="Q4256" s="197"/>
      <c r="R4256" s="197"/>
      <c r="S4256" s="197"/>
      <c r="T4256" s="197"/>
      <c r="U4256" s="196"/>
      <c r="V4256" s="196"/>
      <c r="W4256" s="197"/>
      <c r="X4256" s="197"/>
      <c r="Y4256" s="197"/>
      <c r="Z4256" s="196"/>
      <c r="AA4256" s="196"/>
      <c r="AB4256" s="202"/>
      <c r="AC4256" s="196"/>
      <c r="AD4256" s="196"/>
      <c r="AE4256" s="196"/>
      <c r="AF4256" s="196"/>
      <c r="AG4256" s="196"/>
      <c r="AH4256" s="196"/>
      <c r="AI4256" s="197"/>
    </row>
    <row r="4257" spans="1:35">
      <c r="A4257" s="197"/>
      <c r="B4257" s="197"/>
      <c r="C4257" s="204"/>
      <c r="D4257" s="197"/>
      <c r="E4257" s="197"/>
      <c r="F4257" s="197"/>
      <c r="G4257" s="199"/>
      <c r="H4257" s="199"/>
      <c r="I4257" s="197"/>
      <c r="J4257" s="200"/>
      <c r="K4257" s="197"/>
      <c r="L4257" s="197"/>
      <c r="M4257" s="197"/>
      <c r="N4257" s="201"/>
      <c r="O4257" s="201"/>
      <c r="P4257" s="197"/>
      <c r="Q4257" s="197"/>
      <c r="R4257" s="196"/>
      <c r="S4257" s="197"/>
      <c r="T4257" s="197"/>
      <c r="U4257" s="196"/>
      <c r="V4257" s="196"/>
      <c r="W4257" s="197"/>
      <c r="X4257" s="197"/>
      <c r="Y4257" s="197"/>
      <c r="Z4257" s="196"/>
      <c r="AA4257" s="196"/>
      <c r="AB4257" s="202"/>
      <c r="AC4257" s="196"/>
      <c r="AD4257" s="196"/>
      <c r="AE4257" s="196"/>
      <c r="AF4257" s="196"/>
      <c r="AG4257" s="196"/>
      <c r="AH4257" s="196"/>
      <c r="AI4257" s="197"/>
    </row>
    <row r="4258" spans="1:35">
      <c r="A4258" s="197"/>
      <c r="B4258" s="197"/>
      <c r="C4258" s="204"/>
      <c r="D4258" s="197"/>
      <c r="E4258" s="197"/>
      <c r="F4258" s="197"/>
      <c r="G4258" s="199"/>
      <c r="H4258" s="199"/>
      <c r="I4258" s="197"/>
      <c r="J4258" s="200"/>
      <c r="K4258" s="197"/>
      <c r="L4258" s="197"/>
      <c r="M4258" s="197"/>
      <c r="N4258" s="201"/>
      <c r="O4258" s="201"/>
      <c r="P4258" s="197"/>
      <c r="Q4258" s="197"/>
      <c r="R4258" s="197"/>
      <c r="S4258" s="197"/>
      <c r="T4258" s="197"/>
      <c r="U4258" s="196"/>
      <c r="V4258" s="196"/>
      <c r="W4258" s="197"/>
      <c r="X4258" s="197"/>
      <c r="Y4258" s="197"/>
      <c r="Z4258" s="196"/>
      <c r="AA4258" s="196"/>
      <c r="AB4258" s="202"/>
      <c r="AC4258" s="196"/>
      <c r="AD4258" s="196"/>
      <c r="AE4258" s="196"/>
      <c r="AF4258" s="196"/>
      <c r="AG4258" s="196"/>
      <c r="AH4258" s="196"/>
      <c r="AI4258" s="197"/>
    </row>
    <row r="4259" spans="1:35">
      <c r="A4259" s="197"/>
      <c r="B4259" s="197"/>
      <c r="C4259" s="204"/>
      <c r="D4259" s="197"/>
      <c r="E4259" s="197"/>
      <c r="F4259" s="197"/>
      <c r="G4259" s="199"/>
      <c r="H4259" s="199"/>
      <c r="I4259" s="197"/>
      <c r="J4259" s="200"/>
      <c r="K4259" s="197"/>
      <c r="L4259" s="197"/>
      <c r="M4259" s="197"/>
      <c r="N4259" s="201"/>
      <c r="O4259" s="201"/>
      <c r="P4259" s="197"/>
      <c r="Q4259" s="197"/>
      <c r="R4259" s="197"/>
      <c r="S4259" s="197"/>
      <c r="T4259" s="197"/>
      <c r="U4259" s="196"/>
      <c r="V4259" s="196"/>
      <c r="W4259" s="197"/>
      <c r="X4259" s="197"/>
      <c r="Y4259" s="197"/>
      <c r="Z4259" s="197"/>
      <c r="AA4259" s="197"/>
      <c r="AB4259" s="202"/>
      <c r="AC4259" s="197"/>
      <c r="AD4259" s="205"/>
      <c r="AE4259" s="197"/>
      <c r="AF4259" s="196"/>
      <c r="AG4259" s="196"/>
      <c r="AH4259" s="197"/>
      <c r="AI4259" s="197"/>
    </row>
    <row r="4260" spans="1:35">
      <c r="A4260" s="197"/>
      <c r="B4260" s="197"/>
      <c r="C4260" s="204"/>
      <c r="D4260" s="197"/>
      <c r="E4260" s="197"/>
      <c r="F4260" s="197"/>
      <c r="G4260" s="199"/>
      <c r="H4260" s="199"/>
      <c r="I4260" s="197"/>
      <c r="J4260" s="200"/>
      <c r="K4260" s="197"/>
      <c r="L4260" s="197"/>
      <c r="M4260" s="197"/>
      <c r="N4260" s="201"/>
      <c r="O4260" s="201"/>
      <c r="P4260" s="197"/>
      <c r="Q4260" s="197"/>
      <c r="R4260" s="197"/>
      <c r="S4260" s="197"/>
      <c r="T4260" s="197"/>
      <c r="U4260" s="196"/>
      <c r="V4260" s="196"/>
      <c r="W4260" s="197"/>
      <c r="X4260" s="197"/>
      <c r="Y4260" s="197"/>
      <c r="Z4260" s="196"/>
      <c r="AA4260" s="196"/>
      <c r="AB4260" s="202"/>
      <c r="AC4260" s="196"/>
      <c r="AD4260" s="196"/>
      <c r="AE4260" s="196"/>
      <c r="AF4260" s="196"/>
      <c r="AG4260" s="196"/>
      <c r="AH4260" s="196"/>
      <c r="AI4260" s="197"/>
    </row>
    <row r="4261" spans="1:35">
      <c r="A4261" s="197"/>
      <c r="B4261" s="197"/>
      <c r="C4261" s="204"/>
      <c r="D4261" s="197"/>
      <c r="E4261" s="197"/>
      <c r="F4261" s="197"/>
      <c r="G4261" s="199"/>
      <c r="H4261" s="199"/>
      <c r="I4261" s="197"/>
      <c r="J4261" s="200"/>
      <c r="K4261" s="197"/>
      <c r="L4261" s="197"/>
      <c r="M4261" s="197"/>
      <c r="N4261" s="201"/>
      <c r="O4261" s="201"/>
      <c r="P4261" s="197"/>
      <c r="Q4261" s="197"/>
      <c r="R4261" s="196"/>
      <c r="S4261" s="197"/>
      <c r="T4261" s="197"/>
      <c r="U4261" s="196"/>
      <c r="V4261" s="196"/>
      <c r="W4261" s="197"/>
      <c r="X4261" s="197"/>
      <c r="Y4261" s="197"/>
      <c r="Z4261" s="197"/>
      <c r="AA4261" s="197"/>
      <c r="AB4261" s="202"/>
      <c r="AC4261" s="197"/>
      <c r="AD4261" s="205"/>
      <c r="AE4261" s="197"/>
      <c r="AF4261" s="196"/>
      <c r="AG4261" s="196"/>
      <c r="AH4261" s="197"/>
      <c r="AI4261" s="197"/>
    </row>
    <row r="4262" spans="1:35">
      <c r="A4262" s="197"/>
      <c r="B4262" s="197"/>
      <c r="C4262" s="204"/>
      <c r="D4262" s="197"/>
      <c r="E4262" s="197"/>
      <c r="F4262" s="197"/>
      <c r="G4262" s="199"/>
      <c r="H4262" s="199"/>
      <c r="I4262" s="197"/>
      <c r="J4262" s="200"/>
      <c r="K4262" s="197"/>
      <c r="L4262" s="197"/>
      <c r="M4262" s="197"/>
      <c r="N4262" s="201"/>
      <c r="O4262" s="201"/>
      <c r="P4262" s="197"/>
      <c r="Q4262" s="197"/>
      <c r="R4262" s="197"/>
      <c r="S4262" s="197"/>
      <c r="T4262" s="197"/>
      <c r="U4262" s="196"/>
      <c r="V4262" s="196"/>
      <c r="W4262" s="197"/>
      <c r="X4262" s="197"/>
      <c r="Y4262" s="197"/>
      <c r="Z4262" s="196"/>
      <c r="AA4262" s="196"/>
      <c r="AB4262" s="202"/>
      <c r="AC4262" s="196"/>
      <c r="AD4262" s="196"/>
      <c r="AE4262" s="196"/>
      <c r="AF4262" s="196"/>
      <c r="AG4262" s="196"/>
      <c r="AH4262" s="196"/>
      <c r="AI4262" s="197"/>
    </row>
    <row r="4263" spans="1:35">
      <c r="A4263" s="197"/>
      <c r="B4263" s="197"/>
      <c r="C4263" s="204"/>
      <c r="D4263" s="197"/>
      <c r="E4263" s="197"/>
      <c r="F4263" s="197"/>
      <c r="G4263" s="199"/>
      <c r="H4263" s="199"/>
      <c r="I4263" s="197"/>
      <c r="J4263" s="200"/>
      <c r="K4263" s="197"/>
      <c r="L4263" s="197"/>
      <c r="M4263" s="197"/>
      <c r="N4263" s="201"/>
      <c r="O4263" s="201"/>
      <c r="P4263" s="197"/>
      <c r="Q4263" s="197"/>
      <c r="R4263" s="197"/>
      <c r="S4263" s="197"/>
      <c r="T4263" s="197"/>
      <c r="U4263" s="196"/>
      <c r="V4263" s="196"/>
      <c r="W4263" s="197"/>
      <c r="X4263" s="197"/>
      <c r="Y4263" s="197"/>
      <c r="Z4263" s="197"/>
      <c r="AA4263" s="197"/>
      <c r="AB4263" s="202"/>
      <c r="AC4263" s="197"/>
      <c r="AD4263" s="205"/>
      <c r="AE4263" s="197"/>
      <c r="AF4263" s="196"/>
      <c r="AG4263" s="196"/>
      <c r="AH4263" s="197"/>
      <c r="AI4263" s="197"/>
    </row>
    <row r="4264" spans="1:35">
      <c r="A4264" s="197"/>
      <c r="B4264" s="197"/>
      <c r="C4264" s="204"/>
      <c r="D4264" s="197"/>
      <c r="E4264" s="197"/>
      <c r="F4264" s="197"/>
      <c r="G4264" s="199"/>
      <c r="H4264" s="199"/>
      <c r="I4264" s="197"/>
      <c r="J4264" s="200"/>
      <c r="K4264" s="197"/>
      <c r="L4264" s="197"/>
      <c r="M4264" s="197"/>
      <c r="N4264" s="201"/>
      <c r="O4264" s="201"/>
      <c r="P4264" s="197"/>
      <c r="Q4264" s="197"/>
      <c r="R4264" s="197"/>
      <c r="S4264" s="197"/>
      <c r="T4264" s="197"/>
      <c r="U4264" s="196"/>
      <c r="V4264" s="196"/>
      <c r="W4264" s="197"/>
      <c r="X4264" s="197"/>
      <c r="Y4264" s="197"/>
      <c r="Z4264" s="196"/>
      <c r="AA4264" s="196"/>
      <c r="AB4264" s="202"/>
      <c r="AC4264" s="196"/>
      <c r="AD4264" s="196"/>
      <c r="AE4264" s="196"/>
      <c r="AF4264" s="196"/>
      <c r="AG4264" s="196"/>
      <c r="AH4264" s="196"/>
      <c r="AI4264" s="197"/>
    </row>
    <row r="4265" spans="1:35">
      <c r="A4265" s="197"/>
      <c r="B4265" s="197"/>
      <c r="C4265" s="204"/>
      <c r="D4265" s="197"/>
      <c r="E4265" s="197"/>
      <c r="F4265" s="197"/>
      <c r="G4265" s="199"/>
      <c r="H4265" s="199"/>
      <c r="I4265" s="197"/>
      <c r="J4265" s="200"/>
      <c r="K4265" s="197"/>
      <c r="L4265" s="197"/>
      <c r="M4265" s="197"/>
      <c r="N4265" s="201"/>
      <c r="O4265" s="201"/>
      <c r="P4265" s="197"/>
      <c r="Q4265" s="197"/>
      <c r="R4265" s="197"/>
      <c r="S4265" s="197"/>
      <c r="T4265" s="197"/>
      <c r="U4265" s="196"/>
      <c r="V4265" s="196"/>
      <c r="W4265" s="197"/>
      <c r="X4265" s="197"/>
      <c r="Y4265" s="197"/>
      <c r="Z4265" s="196"/>
      <c r="AA4265" s="196"/>
      <c r="AB4265" s="202"/>
      <c r="AC4265" s="196"/>
      <c r="AD4265" s="196"/>
      <c r="AE4265" s="196"/>
      <c r="AF4265" s="196"/>
      <c r="AG4265" s="196"/>
      <c r="AH4265" s="196"/>
      <c r="AI4265" s="197"/>
    </row>
    <row r="4266" spans="1:35">
      <c r="A4266" s="197"/>
      <c r="B4266" s="197"/>
      <c r="C4266" s="204"/>
      <c r="D4266" s="197"/>
      <c r="E4266" s="197"/>
      <c r="F4266" s="197"/>
      <c r="G4266" s="199"/>
      <c r="H4266" s="199"/>
      <c r="I4266" s="197"/>
      <c r="J4266" s="200"/>
      <c r="K4266" s="197"/>
      <c r="L4266" s="197"/>
      <c r="M4266" s="197"/>
      <c r="N4266" s="201"/>
      <c r="O4266" s="201"/>
      <c r="P4266" s="197"/>
      <c r="Q4266" s="197"/>
      <c r="R4266" s="197"/>
      <c r="S4266" s="197"/>
      <c r="T4266" s="197"/>
      <c r="U4266" s="196"/>
      <c r="V4266" s="196"/>
      <c r="W4266" s="197"/>
      <c r="X4266" s="197"/>
      <c r="Y4266" s="197"/>
      <c r="Z4266" s="196"/>
      <c r="AA4266" s="196"/>
      <c r="AB4266" s="202"/>
      <c r="AC4266" s="196"/>
      <c r="AD4266" s="196"/>
      <c r="AE4266" s="196"/>
      <c r="AF4266" s="196"/>
      <c r="AG4266" s="196"/>
      <c r="AH4266" s="196"/>
      <c r="AI4266" s="197"/>
    </row>
    <row r="4267" spans="1:35">
      <c r="A4267" s="197"/>
      <c r="B4267" s="197"/>
      <c r="C4267" s="204"/>
      <c r="D4267" s="197"/>
      <c r="E4267" s="197"/>
      <c r="F4267" s="197"/>
      <c r="G4267" s="199"/>
      <c r="H4267" s="199"/>
      <c r="I4267" s="197"/>
      <c r="J4267" s="200"/>
      <c r="K4267" s="197"/>
      <c r="L4267" s="197"/>
      <c r="M4267" s="197"/>
      <c r="N4267" s="201"/>
      <c r="O4267" s="201"/>
      <c r="P4267" s="197"/>
      <c r="Q4267" s="197"/>
      <c r="R4267" s="197"/>
      <c r="S4267" s="197"/>
      <c r="T4267" s="197"/>
      <c r="U4267" s="196"/>
      <c r="V4267" s="196"/>
      <c r="W4267" s="197"/>
      <c r="X4267" s="197"/>
      <c r="Y4267" s="197"/>
      <c r="Z4267" s="196"/>
      <c r="AA4267" s="196"/>
      <c r="AB4267" s="202"/>
      <c r="AC4267" s="196"/>
      <c r="AD4267" s="196"/>
      <c r="AE4267" s="196"/>
      <c r="AF4267" s="196"/>
      <c r="AG4267" s="196"/>
      <c r="AH4267" s="196"/>
      <c r="AI4267" s="197"/>
    </row>
    <row r="4268" spans="1:35">
      <c r="A4268" s="197"/>
      <c r="B4268" s="197"/>
      <c r="C4268" s="204"/>
      <c r="D4268" s="197"/>
      <c r="E4268" s="197"/>
      <c r="F4268" s="197"/>
      <c r="G4268" s="199"/>
      <c r="H4268" s="199"/>
      <c r="I4268" s="197"/>
      <c r="J4268" s="200"/>
      <c r="K4268" s="197"/>
      <c r="L4268" s="197"/>
      <c r="M4268" s="197"/>
      <c r="N4268" s="201"/>
      <c r="O4268" s="201"/>
      <c r="P4268" s="197"/>
      <c r="Q4268" s="197"/>
      <c r="R4268" s="196"/>
      <c r="S4268" s="197"/>
      <c r="T4268" s="197"/>
      <c r="U4268" s="196"/>
      <c r="V4268" s="196"/>
      <c r="W4268" s="197"/>
      <c r="X4268" s="197"/>
      <c r="Y4268" s="197"/>
      <c r="Z4268" s="196"/>
      <c r="AA4268" s="196"/>
      <c r="AB4268" s="202"/>
      <c r="AC4268" s="196"/>
      <c r="AD4268" s="196"/>
      <c r="AE4268" s="196"/>
      <c r="AF4268" s="196"/>
      <c r="AG4268" s="196"/>
      <c r="AH4268" s="196"/>
      <c r="AI4268" s="197"/>
    </row>
    <row r="4269" spans="1:35">
      <c r="A4269" s="197"/>
      <c r="B4269" s="197"/>
      <c r="C4269" s="204"/>
      <c r="D4269" s="197"/>
      <c r="E4269" s="197"/>
      <c r="F4269" s="197"/>
      <c r="G4269" s="199"/>
      <c r="H4269" s="199"/>
      <c r="I4269" s="197"/>
      <c r="J4269" s="200"/>
      <c r="K4269" s="197"/>
      <c r="L4269" s="197"/>
      <c r="M4269" s="197"/>
      <c r="N4269" s="201"/>
      <c r="O4269" s="201"/>
      <c r="P4269" s="197"/>
      <c r="Q4269" s="197"/>
      <c r="R4269" s="197"/>
      <c r="S4269" s="197"/>
      <c r="T4269" s="197"/>
      <c r="U4269" s="196"/>
      <c r="V4269" s="196"/>
      <c r="W4269" s="197"/>
      <c r="X4269" s="197"/>
      <c r="Y4269" s="197"/>
      <c r="Z4269" s="196"/>
      <c r="AA4269" s="196"/>
      <c r="AB4269" s="202"/>
      <c r="AC4269" s="196"/>
      <c r="AD4269" s="196"/>
      <c r="AE4269" s="196"/>
      <c r="AF4269" s="196"/>
      <c r="AG4269" s="196"/>
      <c r="AH4269" s="196"/>
      <c r="AI4269" s="197"/>
    </row>
    <row r="4270" spans="1:35">
      <c r="A4270" s="197"/>
      <c r="B4270" s="197"/>
      <c r="C4270" s="204"/>
      <c r="D4270" s="197"/>
      <c r="E4270" s="197"/>
      <c r="F4270" s="197"/>
      <c r="G4270" s="199"/>
      <c r="H4270" s="199"/>
      <c r="I4270" s="197"/>
      <c r="J4270" s="200"/>
      <c r="K4270" s="197"/>
      <c r="L4270" s="197"/>
      <c r="M4270" s="197"/>
      <c r="N4270" s="201"/>
      <c r="O4270" s="201"/>
      <c r="P4270" s="197"/>
      <c r="Q4270" s="197"/>
      <c r="R4270" s="197"/>
      <c r="S4270" s="197"/>
      <c r="T4270" s="197"/>
      <c r="U4270" s="196"/>
      <c r="V4270" s="196"/>
      <c r="W4270" s="197"/>
      <c r="X4270" s="197"/>
      <c r="Y4270" s="197"/>
      <c r="Z4270" s="197"/>
      <c r="AA4270" s="197"/>
      <c r="AB4270" s="202"/>
      <c r="AC4270" s="197"/>
      <c r="AD4270" s="205"/>
      <c r="AE4270" s="197"/>
      <c r="AF4270" s="196"/>
      <c r="AG4270" s="196"/>
      <c r="AH4270" s="197"/>
      <c r="AI4270" s="197"/>
    </row>
    <row r="4271" spans="1:35">
      <c r="A4271" s="197"/>
      <c r="B4271" s="197"/>
      <c r="C4271" s="204"/>
      <c r="D4271" s="197"/>
      <c r="E4271" s="197"/>
      <c r="F4271" s="197"/>
      <c r="G4271" s="199"/>
      <c r="H4271" s="199"/>
      <c r="I4271" s="197"/>
      <c r="J4271" s="200"/>
      <c r="K4271" s="197"/>
      <c r="L4271" s="197"/>
      <c r="M4271" s="197"/>
      <c r="N4271" s="201"/>
      <c r="O4271" s="201"/>
      <c r="P4271" s="197"/>
      <c r="Q4271" s="197"/>
      <c r="R4271" s="197"/>
      <c r="S4271" s="197"/>
      <c r="T4271" s="197"/>
      <c r="U4271" s="196"/>
      <c r="V4271" s="196"/>
      <c r="W4271" s="197"/>
      <c r="X4271" s="197"/>
      <c r="Y4271" s="197"/>
      <c r="Z4271" s="196"/>
      <c r="AA4271" s="196"/>
      <c r="AB4271" s="202"/>
      <c r="AC4271" s="196"/>
      <c r="AD4271" s="196"/>
      <c r="AE4271" s="196"/>
      <c r="AF4271" s="196"/>
      <c r="AG4271" s="196"/>
      <c r="AH4271" s="196"/>
      <c r="AI4271" s="197"/>
    </row>
    <row r="4272" spans="1:35">
      <c r="A4272" s="197"/>
      <c r="B4272" s="197"/>
      <c r="C4272" s="204"/>
      <c r="D4272" s="197"/>
      <c r="E4272" s="197"/>
      <c r="F4272" s="197"/>
      <c r="G4272" s="199"/>
      <c r="H4272" s="199"/>
      <c r="I4272" s="197"/>
      <c r="J4272" s="200"/>
      <c r="K4272" s="197"/>
      <c r="L4272" s="197"/>
      <c r="M4272" s="197"/>
      <c r="N4272" s="201"/>
      <c r="O4272" s="201"/>
      <c r="P4272" s="197"/>
      <c r="Q4272" s="197"/>
      <c r="R4272" s="197"/>
      <c r="S4272" s="197"/>
      <c r="T4272" s="197"/>
      <c r="U4272" s="196"/>
      <c r="V4272" s="196"/>
      <c r="W4272" s="197"/>
      <c r="X4272" s="197"/>
      <c r="Y4272" s="197"/>
      <c r="Z4272" s="196"/>
      <c r="AA4272" s="196"/>
      <c r="AB4272" s="202"/>
      <c r="AC4272" s="196"/>
      <c r="AD4272" s="196"/>
      <c r="AE4272" s="196"/>
      <c r="AF4272" s="196"/>
      <c r="AG4272" s="196"/>
      <c r="AH4272" s="196"/>
      <c r="AI4272" s="197"/>
    </row>
    <row r="4273" spans="1:35">
      <c r="A4273" s="197"/>
      <c r="B4273" s="197"/>
      <c r="C4273" s="204"/>
      <c r="D4273" s="197"/>
      <c r="E4273" s="197"/>
      <c r="F4273" s="197"/>
      <c r="G4273" s="199"/>
      <c r="H4273" s="199"/>
      <c r="I4273" s="197"/>
      <c r="J4273" s="200"/>
      <c r="K4273" s="197"/>
      <c r="L4273" s="197"/>
      <c r="M4273" s="197"/>
      <c r="N4273" s="201"/>
      <c r="O4273" s="201"/>
      <c r="P4273" s="197"/>
      <c r="Q4273" s="197"/>
      <c r="R4273" s="197"/>
      <c r="S4273" s="197"/>
      <c r="T4273" s="197"/>
      <c r="U4273" s="196"/>
      <c r="V4273" s="196"/>
      <c r="W4273" s="197"/>
      <c r="X4273" s="197"/>
      <c r="Y4273" s="197"/>
      <c r="Z4273" s="196"/>
      <c r="AA4273" s="196"/>
      <c r="AB4273" s="202"/>
      <c r="AC4273" s="196"/>
      <c r="AD4273" s="196"/>
      <c r="AE4273" s="196"/>
      <c r="AF4273" s="196"/>
      <c r="AG4273" s="196"/>
      <c r="AH4273" s="196"/>
      <c r="AI4273" s="197"/>
    </row>
    <row r="4274" spans="1:35">
      <c r="A4274" s="197"/>
      <c r="B4274" s="197"/>
      <c r="C4274" s="204"/>
      <c r="D4274" s="197"/>
      <c r="E4274" s="197"/>
      <c r="F4274" s="197"/>
      <c r="G4274" s="199"/>
      <c r="H4274" s="199"/>
      <c r="I4274" s="197"/>
      <c r="J4274" s="200"/>
      <c r="K4274" s="197"/>
      <c r="L4274" s="197"/>
      <c r="M4274" s="197"/>
      <c r="N4274" s="201"/>
      <c r="O4274" s="201"/>
      <c r="P4274" s="197"/>
      <c r="Q4274" s="197"/>
      <c r="R4274" s="197"/>
      <c r="S4274" s="197"/>
      <c r="T4274" s="197"/>
      <c r="U4274" s="196"/>
      <c r="V4274" s="196"/>
      <c r="W4274" s="197"/>
      <c r="X4274" s="197"/>
      <c r="Y4274" s="197"/>
      <c r="Z4274" s="196"/>
      <c r="AA4274" s="196"/>
      <c r="AB4274" s="202"/>
      <c r="AC4274" s="196"/>
      <c r="AD4274" s="196"/>
      <c r="AE4274" s="196"/>
      <c r="AF4274" s="196"/>
      <c r="AG4274" s="196"/>
      <c r="AH4274" s="196"/>
      <c r="AI4274" s="197"/>
    </row>
    <row r="4275" spans="1:35">
      <c r="A4275" s="197"/>
      <c r="B4275" s="197"/>
      <c r="C4275" s="204"/>
      <c r="D4275" s="197"/>
      <c r="E4275" s="197"/>
      <c r="F4275" s="197"/>
      <c r="G4275" s="199"/>
      <c r="H4275" s="199"/>
      <c r="I4275" s="197"/>
      <c r="J4275" s="200"/>
      <c r="K4275" s="197"/>
      <c r="L4275" s="197"/>
      <c r="M4275" s="197"/>
      <c r="N4275" s="201"/>
      <c r="O4275" s="201"/>
      <c r="P4275" s="197"/>
      <c r="Q4275" s="197"/>
      <c r="R4275" s="196"/>
      <c r="S4275" s="197"/>
      <c r="T4275" s="197"/>
      <c r="U4275" s="196"/>
      <c r="V4275" s="196"/>
      <c r="W4275" s="197"/>
      <c r="X4275" s="197"/>
      <c r="Y4275" s="197"/>
      <c r="Z4275" s="196"/>
      <c r="AA4275" s="196"/>
      <c r="AB4275" s="202"/>
      <c r="AC4275" s="196"/>
      <c r="AD4275" s="196"/>
      <c r="AE4275" s="196"/>
      <c r="AF4275" s="196"/>
      <c r="AG4275" s="196"/>
      <c r="AH4275" s="196"/>
      <c r="AI4275" s="197"/>
    </row>
    <row r="4276" spans="1:35">
      <c r="A4276" s="197"/>
      <c r="B4276" s="197"/>
      <c r="C4276" s="204"/>
      <c r="D4276" s="197"/>
      <c r="E4276" s="197"/>
      <c r="F4276" s="197"/>
      <c r="G4276" s="199"/>
      <c r="H4276" s="199"/>
      <c r="I4276" s="197"/>
      <c r="J4276" s="200"/>
      <c r="K4276" s="197"/>
      <c r="L4276" s="197"/>
      <c r="M4276" s="197"/>
      <c r="N4276" s="201"/>
      <c r="O4276" s="201"/>
      <c r="P4276" s="197"/>
      <c r="Q4276" s="197"/>
      <c r="R4276" s="197"/>
      <c r="S4276" s="197"/>
      <c r="T4276" s="197"/>
      <c r="U4276" s="196"/>
      <c r="V4276" s="196"/>
      <c r="W4276" s="197"/>
      <c r="X4276" s="197"/>
      <c r="Y4276" s="197"/>
      <c r="Z4276" s="196"/>
      <c r="AA4276" s="196"/>
      <c r="AB4276" s="202"/>
      <c r="AC4276" s="196"/>
      <c r="AD4276" s="196"/>
      <c r="AE4276" s="196"/>
      <c r="AF4276" s="196"/>
      <c r="AG4276" s="196"/>
      <c r="AH4276" s="196"/>
      <c r="AI4276" s="197"/>
    </row>
    <row r="4277" spans="1:35">
      <c r="A4277" s="197"/>
      <c r="B4277" s="197"/>
      <c r="C4277" s="204"/>
      <c r="D4277" s="197"/>
      <c r="E4277" s="197"/>
      <c r="F4277" s="197"/>
      <c r="G4277" s="199"/>
      <c r="H4277" s="199"/>
      <c r="I4277" s="197"/>
      <c r="J4277" s="200"/>
      <c r="K4277" s="197"/>
      <c r="L4277" s="197"/>
      <c r="M4277" s="197"/>
      <c r="N4277" s="201"/>
      <c r="O4277" s="201"/>
      <c r="P4277" s="197"/>
      <c r="Q4277" s="197"/>
      <c r="R4277" s="196"/>
      <c r="S4277" s="197"/>
      <c r="T4277" s="197"/>
      <c r="U4277" s="196"/>
      <c r="V4277" s="196"/>
      <c r="W4277" s="197"/>
      <c r="X4277" s="197"/>
      <c r="Y4277" s="197"/>
      <c r="Z4277" s="196"/>
      <c r="AA4277" s="196"/>
      <c r="AB4277" s="202"/>
      <c r="AC4277" s="196"/>
      <c r="AD4277" s="196"/>
      <c r="AE4277" s="196"/>
      <c r="AF4277" s="196"/>
      <c r="AG4277" s="196"/>
      <c r="AH4277" s="196"/>
      <c r="AI4277" s="197"/>
    </row>
    <row r="4278" spans="1:35">
      <c r="A4278" s="197"/>
      <c r="B4278" s="197"/>
      <c r="C4278" s="204"/>
      <c r="D4278" s="197"/>
      <c r="E4278" s="197"/>
      <c r="F4278" s="197"/>
      <c r="G4278" s="199"/>
      <c r="H4278" s="199"/>
      <c r="I4278" s="197"/>
      <c r="J4278" s="200"/>
      <c r="K4278" s="197"/>
      <c r="L4278" s="197"/>
      <c r="M4278" s="197"/>
      <c r="N4278" s="201"/>
      <c r="O4278" s="201"/>
      <c r="P4278" s="197"/>
      <c r="Q4278" s="197"/>
      <c r="R4278" s="197"/>
      <c r="S4278" s="197"/>
      <c r="T4278" s="197"/>
      <c r="U4278" s="196"/>
      <c r="V4278" s="196"/>
      <c r="W4278" s="197"/>
      <c r="X4278" s="197"/>
      <c r="Y4278" s="197"/>
      <c r="Z4278" s="197"/>
      <c r="AA4278" s="197"/>
      <c r="AB4278" s="202"/>
      <c r="AC4278" s="197"/>
      <c r="AD4278" s="205"/>
      <c r="AE4278" s="197"/>
      <c r="AF4278" s="196"/>
      <c r="AG4278" s="196"/>
      <c r="AH4278" s="197"/>
      <c r="AI4278" s="197"/>
    </row>
    <row r="4279" spans="1:35">
      <c r="A4279" s="197"/>
      <c r="B4279" s="197"/>
      <c r="C4279" s="204"/>
      <c r="D4279" s="197"/>
      <c r="E4279" s="197"/>
      <c r="F4279" s="197"/>
      <c r="G4279" s="199"/>
      <c r="H4279" s="199"/>
      <c r="I4279" s="197"/>
      <c r="J4279" s="200"/>
      <c r="K4279" s="197"/>
      <c r="L4279" s="197"/>
      <c r="M4279" s="197"/>
      <c r="N4279" s="201"/>
      <c r="O4279" s="201"/>
      <c r="P4279" s="197"/>
      <c r="Q4279" s="197"/>
      <c r="R4279" s="197"/>
      <c r="S4279" s="197"/>
      <c r="T4279" s="197"/>
      <c r="U4279" s="196"/>
      <c r="V4279" s="196"/>
      <c r="W4279" s="197"/>
      <c r="X4279" s="197"/>
      <c r="Y4279" s="197"/>
      <c r="Z4279" s="196"/>
      <c r="AA4279" s="196"/>
      <c r="AB4279" s="202"/>
      <c r="AC4279" s="196"/>
      <c r="AD4279" s="196"/>
      <c r="AE4279" s="196"/>
      <c r="AF4279" s="196"/>
      <c r="AG4279" s="196"/>
      <c r="AH4279" s="196"/>
      <c r="AI4279" s="197"/>
    </row>
    <row r="4280" spans="1:35">
      <c r="A4280" s="197"/>
      <c r="B4280" s="197"/>
      <c r="C4280" s="204"/>
      <c r="D4280" s="197"/>
      <c r="E4280" s="197"/>
      <c r="F4280" s="197"/>
      <c r="G4280" s="199"/>
      <c r="H4280" s="199"/>
      <c r="I4280" s="197"/>
      <c r="J4280" s="200"/>
      <c r="K4280" s="197"/>
      <c r="L4280" s="197"/>
      <c r="M4280" s="197"/>
      <c r="N4280" s="201"/>
      <c r="O4280" s="201"/>
      <c r="P4280" s="197"/>
      <c r="Q4280" s="197"/>
      <c r="R4280" s="197"/>
      <c r="S4280" s="197"/>
      <c r="T4280" s="197"/>
      <c r="U4280" s="196"/>
      <c r="V4280" s="196"/>
      <c r="W4280" s="197"/>
      <c r="X4280" s="197"/>
      <c r="Y4280" s="197"/>
      <c r="Z4280" s="196"/>
      <c r="AA4280" s="196"/>
      <c r="AB4280" s="202"/>
      <c r="AC4280" s="196"/>
      <c r="AD4280" s="196"/>
      <c r="AE4280" s="196"/>
      <c r="AF4280" s="196"/>
      <c r="AG4280" s="196"/>
      <c r="AH4280" s="196"/>
      <c r="AI4280" s="197"/>
    </row>
    <row r="4281" spans="1:35">
      <c r="A4281" s="197"/>
      <c r="B4281" s="197"/>
      <c r="C4281" s="204"/>
      <c r="D4281" s="197"/>
      <c r="E4281" s="197"/>
      <c r="F4281" s="197"/>
      <c r="G4281" s="199"/>
      <c r="H4281" s="199"/>
      <c r="I4281" s="197"/>
      <c r="J4281" s="200"/>
      <c r="K4281" s="197"/>
      <c r="L4281" s="197"/>
      <c r="M4281" s="197"/>
      <c r="N4281" s="201"/>
      <c r="O4281" s="201"/>
      <c r="P4281" s="197"/>
      <c r="Q4281" s="197"/>
      <c r="R4281" s="196"/>
      <c r="S4281" s="197"/>
      <c r="T4281" s="197"/>
      <c r="U4281" s="196"/>
      <c r="V4281" s="196"/>
      <c r="W4281" s="197"/>
      <c r="X4281" s="197"/>
      <c r="Y4281" s="197"/>
      <c r="Z4281" s="196"/>
      <c r="AA4281" s="196"/>
      <c r="AB4281" s="202"/>
      <c r="AC4281" s="196"/>
      <c r="AD4281" s="196"/>
      <c r="AE4281" s="196"/>
      <c r="AF4281" s="196"/>
      <c r="AG4281" s="196"/>
      <c r="AH4281" s="196"/>
      <c r="AI4281" s="197"/>
    </row>
    <row r="4282" spans="1:35">
      <c r="A4282" s="197"/>
      <c r="B4282" s="197"/>
      <c r="C4282" s="204"/>
      <c r="D4282" s="197"/>
      <c r="E4282" s="197"/>
      <c r="F4282" s="197"/>
      <c r="G4282" s="199"/>
      <c r="H4282" s="199"/>
      <c r="I4282" s="197"/>
      <c r="J4282" s="200"/>
      <c r="K4282" s="197"/>
      <c r="L4282" s="197"/>
      <c r="M4282" s="197"/>
      <c r="N4282" s="201"/>
      <c r="O4282" s="201"/>
      <c r="P4282" s="197"/>
      <c r="Q4282" s="197"/>
      <c r="R4282" s="197"/>
      <c r="S4282" s="197"/>
      <c r="T4282" s="197"/>
      <c r="U4282" s="196"/>
      <c r="V4282" s="196"/>
      <c r="W4282" s="197"/>
      <c r="X4282" s="197"/>
      <c r="Y4282" s="197"/>
      <c r="Z4282" s="196"/>
      <c r="AA4282" s="196"/>
      <c r="AB4282" s="202"/>
      <c r="AC4282" s="196"/>
      <c r="AD4282" s="196"/>
      <c r="AE4282" s="196"/>
      <c r="AF4282" s="196"/>
      <c r="AG4282" s="196"/>
      <c r="AH4282" s="196"/>
      <c r="AI4282" s="197"/>
    </row>
    <row r="4283" spans="1:35">
      <c r="A4283" s="197"/>
      <c r="B4283" s="197"/>
      <c r="C4283" s="204"/>
      <c r="D4283" s="197"/>
      <c r="E4283" s="197"/>
      <c r="F4283" s="197"/>
      <c r="G4283" s="199"/>
      <c r="H4283" s="199"/>
      <c r="I4283" s="197"/>
      <c r="J4283" s="200"/>
      <c r="K4283" s="197"/>
      <c r="L4283" s="197"/>
      <c r="M4283" s="197"/>
      <c r="N4283" s="201"/>
      <c r="O4283" s="201"/>
      <c r="P4283" s="197"/>
      <c r="Q4283" s="197"/>
      <c r="R4283" s="197"/>
      <c r="S4283" s="197"/>
      <c r="T4283" s="197"/>
      <c r="U4283" s="196"/>
      <c r="V4283" s="196"/>
      <c r="W4283" s="197"/>
      <c r="X4283" s="197"/>
      <c r="Y4283" s="197"/>
      <c r="Z4283" s="197"/>
      <c r="AA4283" s="197"/>
      <c r="AB4283" s="202"/>
      <c r="AC4283" s="197"/>
      <c r="AD4283" s="205"/>
      <c r="AE4283" s="197"/>
      <c r="AF4283" s="196"/>
      <c r="AG4283" s="196"/>
      <c r="AH4283" s="197"/>
      <c r="AI4283" s="197"/>
    </row>
    <row r="4284" spans="1:35">
      <c r="A4284" s="197"/>
      <c r="B4284" s="197"/>
      <c r="C4284" s="204"/>
      <c r="D4284" s="197"/>
      <c r="E4284" s="197"/>
      <c r="F4284" s="197"/>
      <c r="G4284" s="199"/>
      <c r="H4284" s="199"/>
      <c r="I4284" s="197"/>
      <c r="J4284" s="200"/>
      <c r="K4284" s="197"/>
      <c r="L4284" s="197"/>
      <c r="M4284" s="197"/>
      <c r="N4284" s="201"/>
      <c r="O4284" s="201"/>
      <c r="P4284" s="197"/>
      <c r="Q4284" s="197"/>
      <c r="R4284" s="197"/>
      <c r="S4284" s="197"/>
      <c r="T4284" s="197"/>
      <c r="U4284" s="196"/>
      <c r="V4284" s="196"/>
      <c r="W4284" s="197"/>
      <c r="X4284" s="197"/>
      <c r="Y4284" s="197"/>
      <c r="Z4284" s="196"/>
      <c r="AA4284" s="196"/>
      <c r="AB4284" s="202"/>
      <c r="AC4284" s="196"/>
      <c r="AD4284" s="196"/>
      <c r="AE4284" s="196"/>
      <c r="AF4284" s="196"/>
      <c r="AG4284" s="196"/>
      <c r="AH4284" s="196"/>
      <c r="AI4284" s="197"/>
    </row>
    <row r="4285" spans="1:35">
      <c r="A4285" s="197"/>
      <c r="B4285" s="197"/>
      <c r="C4285" s="204"/>
      <c r="D4285" s="197"/>
      <c r="E4285" s="197"/>
      <c r="F4285" s="197"/>
      <c r="G4285" s="199"/>
      <c r="H4285" s="199"/>
      <c r="I4285" s="197"/>
      <c r="J4285" s="200"/>
      <c r="K4285" s="197"/>
      <c r="L4285" s="197"/>
      <c r="M4285" s="197"/>
      <c r="N4285" s="201"/>
      <c r="O4285" s="201"/>
      <c r="P4285" s="197"/>
      <c r="Q4285" s="197"/>
      <c r="R4285" s="197"/>
      <c r="S4285" s="197"/>
      <c r="T4285" s="197"/>
      <c r="U4285" s="196"/>
      <c r="V4285" s="196"/>
      <c r="W4285" s="197"/>
      <c r="X4285" s="197"/>
      <c r="Y4285" s="197"/>
      <c r="Z4285" s="196"/>
      <c r="AA4285" s="196"/>
      <c r="AB4285" s="202"/>
      <c r="AC4285" s="196"/>
      <c r="AD4285" s="196"/>
      <c r="AE4285" s="196"/>
      <c r="AF4285" s="196"/>
      <c r="AG4285" s="196"/>
      <c r="AH4285" s="196"/>
      <c r="AI4285" s="197"/>
    </row>
    <row r="4286" spans="1:35">
      <c r="A4286" s="197"/>
      <c r="B4286" s="197"/>
      <c r="C4286" s="204"/>
      <c r="D4286" s="197"/>
      <c r="E4286" s="197"/>
      <c r="F4286" s="197"/>
      <c r="G4286" s="199"/>
      <c r="H4286" s="199"/>
      <c r="I4286" s="197"/>
      <c r="J4286" s="200"/>
      <c r="K4286" s="197"/>
      <c r="L4286" s="197"/>
      <c r="M4286" s="197"/>
      <c r="N4286" s="201"/>
      <c r="O4286" s="201"/>
      <c r="P4286" s="197"/>
      <c r="Q4286" s="197"/>
      <c r="R4286" s="197"/>
      <c r="S4286" s="197"/>
      <c r="T4286" s="197"/>
      <c r="U4286" s="196"/>
      <c r="V4286" s="196"/>
      <c r="W4286" s="197"/>
      <c r="X4286" s="197"/>
      <c r="Y4286" s="197"/>
      <c r="Z4286" s="196"/>
      <c r="AA4286" s="196"/>
      <c r="AB4286" s="202"/>
      <c r="AC4286" s="196"/>
      <c r="AD4286" s="196"/>
      <c r="AE4286" s="196"/>
      <c r="AF4286" s="196"/>
      <c r="AG4286" s="196"/>
      <c r="AH4286" s="196"/>
      <c r="AI4286" s="197"/>
    </row>
    <row r="4287" spans="1:35">
      <c r="A4287" s="197"/>
      <c r="B4287" s="197"/>
      <c r="C4287" s="204"/>
      <c r="D4287" s="197"/>
      <c r="E4287" s="197"/>
      <c r="F4287" s="197"/>
      <c r="G4287" s="199"/>
      <c r="H4287" s="199"/>
      <c r="I4287" s="197"/>
      <c r="J4287" s="200"/>
      <c r="K4287" s="197"/>
      <c r="L4287" s="197"/>
      <c r="M4287" s="197"/>
      <c r="N4287" s="201"/>
      <c r="O4287" s="201"/>
      <c r="P4287" s="197"/>
      <c r="Q4287" s="197"/>
      <c r="R4287" s="196"/>
      <c r="S4287" s="197"/>
      <c r="T4287" s="197"/>
      <c r="U4287" s="196"/>
      <c r="V4287" s="196"/>
      <c r="W4287" s="197"/>
      <c r="X4287" s="197"/>
      <c r="Y4287" s="197"/>
      <c r="Z4287" s="196"/>
      <c r="AA4287" s="196"/>
      <c r="AB4287" s="202"/>
      <c r="AC4287" s="196"/>
      <c r="AD4287" s="196"/>
      <c r="AE4287" s="196"/>
      <c r="AF4287" s="196"/>
      <c r="AG4287" s="196"/>
      <c r="AH4287" s="196"/>
      <c r="AI4287" s="197"/>
    </row>
    <row r="4288" spans="1:35">
      <c r="A4288" s="197"/>
      <c r="B4288" s="197"/>
      <c r="C4288" s="204"/>
      <c r="D4288" s="197"/>
      <c r="E4288" s="197"/>
      <c r="F4288" s="197"/>
      <c r="G4288" s="199"/>
      <c r="H4288" s="199"/>
      <c r="I4288" s="197"/>
      <c r="J4288" s="200"/>
      <c r="K4288" s="197"/>
      <c r="L4288" s="197"/>
      <c r="M4288" s="197"/>
      <c r="N4288" s="201"/>
      <c r="O4288" s="201"/>
      <c r="P4288" s="197"/>
      <c r="Q4288" s="197"/>
      <c r="R4288" s="197"/>
      <c r="S4288" s="197"/>
      <c r="T4288" s="197"/>
      <c r="U4288" s="196"/>
      <c r="V4288" s="196"/>
      <c r="W4288" s="197"/>
      <c r="X4288" s="197"/>
      <c r="Y4288" s="197"/>
      <c r="Z4288" s="196"/>
      <c r="AA4288" s="196"/>
      <c r="AB4288" s="202"/>
      <c r="AC4288" s="196"/>
      <c r="AD4288" s="196"/>
      <c r="AE4288" s="196"/>
      <c r="AF4288" s="196"/>
      <c r="AG4288" s="196"/>
      <c r="AH4288" s="196"/>
      <c r="AI4288" s="197"/>
    </row>
    <row r="4289" spans="1:35">
      <c r="A4289" s="197"/>
      <c r="B4289" s="197"/>
      <c r="C4289" s="204"/>
      <c r="D4289" s="197"/>
      <c r="E4289" s="197"/>
      <c r="F4289" s="197"/>
      <c r="G4289" s="199"/>
      <c r="H4289" s="199"/>
      <c r="I4289" s="197"/>
      <c r="J4289" s="200"/>
      <c r="K4289" s="197"/>
      <c r="L4289" s="197"/>
      <c r="M4289" s="197"/>
      <c r="N4289" s="201"/>
      <c r="O4289" s="201"/>
      <c r="P4289" s="197"/>
      <c r="Q4289" s="197"/>
      <c r="R4289" s="196"/>
      <c r="S4289" s="197"/>
      <c r="T4289" s="197"/>
      <c r="U4289" s="196"/>
      <c r="V4289" s="196"/>
      <c r="W4289" s="197"/>
      <c r="X4289" s="197"/>
      <c r="Y4289" s="197"/>
      <c r="Z4289" s="196"/>
      <c r="AA4289" s="196"/>
      <c r="AB4289" s="202"/>
      <c r="AC4289" s="196"/>
      <c r="AD4289" s="196"/>
      <c r="AE4289" s="196"/>
      <c r="AF4289" s="196"/>
      <c r="AG4289" s="196"/>
      <c r="AH4289" s="196"/>
      <c r="AI4289" s="197"/>
    </row>
    <row r="4290" spans="1:35">
      <c r="A4290" s="197"/>
      <c r="B4290" s="197"/>
      <c r="C4290" s="204"/>
      <c r="D4290" s="197"/>
      <c r="E4290" s="197"/>
      <c r="F4290" s="197"/>
      <c r="G4290" s="199"/>
      <c r="H4290" s="199"/>
      <c r="I4290" s="197"/>
      <c r="J4290" s="200"/>
      <c r="K4290" s="197"/>
      <c r="L4290" s="197"/>
      <c r="M4290" s="197"/>
      <c r="N4290" s="201"/>
      <c r="O4290" s="201"/>
      <c r="P4290" s="197"/>
      <c r="Q4290" s="197"/>
      <c r="R4290" s="197"/>
      <c r="S4290" s="197"/>
      <c r="T4290" s="197"/>
      <c r="U4290" s="196"/>
      <c r="V4290" s="196"/>
      <c r="W4290" s="197"/>
      <c r="X4290" s="197"/>
      <c r="Y4290" s="197"/>
      <c r="Z4290" s="196"/>
      <c r="AA4290" s="196"/>
      <c r="AB4290" s="202"/>
      <c r="AC4290" s="196"/>
      <c r="AD4290" s="196"/>
      <c r="AE4290" s="196"/>
      <c r="AF4290" s="196"/>
      <c r="AG4290" s="196"/>
      <c r="AH4290" s="196"/>
      <c r="AI4290" s="197"/>
    </row>
    <row r="4291" spans="1:35">
      <c r="A4291" s="197"/>
      <c r="B4291" s="197"/>
      <c r="C4291" s="204"/>
      <c r="D4291" s="197"/>
      <c r="E4291" s="197"/>
      <c r="F4291" s="197"/>
      <c r="G4291" s="199"/>
      <c r="H4291" s="199"/>
      <c r="I4291" s="197"/>
      <c r="J4291" s="200"/>
      <c r="K4291" s="197"/>
      <c r="L4291" s="197"/>
      <c r="M4291" s="197"/>
      <c r="N4291" s="201"/>
      <c r="O4291" s="201"/>
      <c r="P4291" s="197"/>
      <c r="Q4291" s="197"/>
      <c r="R4291" s="196"/>
      <c r="S4291" s="197"/>
      <c r="T4291" s="197"/>
      <c r="U4291" s="196"/>
      <c r="V4291" s="196"/>
      <c r="W4291" s="197"/>
      <c r="X4291" s="197"/>
      <c r="Y4291" s="197"/>
      <c r="Z4291" s="196"/>
      <c r="AA4291" s="196"/>
      <c r="AB4291" s="202"/>
      <c r="AC4291" s="196"/>
      <c r="AD4291" s="196"/>
      <c r="AE4291" s="196"/>
      <c r="AF4291" s="196"/>
      <c r="AG4291" s="196"/>
      <c r="AH4291" s="196"/>
      <c r="AI4291" s="197"/>
    </row>
    <row r="4292" spans="1:35">
      <c r="A4292" s="197"/>
      <c r="B4292" s="197"/>
      <c r="C4292" s="204"/>
      <c r="D4292" s="197"/>
      <c r="E4292" s="197"/>
      <c r="F4292" s="197"/>
      <c r="G4292" s="199"/>
      <c r="H4292" s="199"/>
      <c r="I4292" s="197"/>
      <c r="J4292" s="200"/>
      <c r="K4292" s="197"/>
      <c r="L4292" s="197"/>
      <c r="M4292" s="197"/>
      <c r="N4292" s="201"/>
      <c r="O4292" s="201"/>
      <c r="P4292" s="197"/>
      <c r="Q4292" s="197"/>
      <c r="R4292" s="197"/>
      <c r="S4292" s="197"/>
      <c r="T4292" s="197"/>
      <c r="U4292" s="196"/>
      <c r="V4292" s="196"/>
      <c r="W4292" s="197"/>
      <c r="X4292" s="197"/>
      <c r="Y4292" s="197"/>
      <c r="Z4292" s="197"/>
      <c r="AA4292" s="197"/>
      <c r="AB4292" s="202"/>
      <c r="AC4292" s="197"/>
      <c r="AD4292" s="205"/>
      <c r="AE4292" s="197"/>
      <c r="AF4292" s="196"/>
      <c r="AG4292" s="196"/>
      <c r="AH4292" s="197"/>
      <c r="AI4292" s="197"/>
    </row>
    <row r="4293" spans="1:35">
      <c r="A4293" s="197"/>
      <c r="B4293" s="197"/>
      <c r="C4293" s="204"/>
      <c r="D4293" s="197"/>
      <c r="E4293" s="197"/>
      <c r="F4293" s="197"/>
      <c r="G4293" s="199"/>
      <c r="H4293" s="199"/>
      <c r="I4293" s="197"/>
      <c r="J4293" s="200"/>
      <c r="K4293" s="197"/>
      <c r="L4293" s="197"/>
      <c r="M4293" s="197"/>
      <c r="N4293" s="201"/>
      <c r="O4293" s="201"/>
      <c r="P4293" s="197"/>
      <c r="Q4293" s="197"/>
      <c r="R4293" s="197"/>
      <c r="S4293" s="197"/>
      <c r="T4293" s="197"/>
      <c r="U4293" s="196"/>
      <c r="V4293" s="196"/>
      <c r="W4293" s="197"/>
      <c r="X4293" s="197"/>
      <c r="Y4293" s="197"/>
      <c r="Z4293" s="196"/>
      <c r="AA4293" s="196"/>
      <c r="AB4293" s="202"/>
      <c r="AC4293" s="196"/>
      <c r="AD4293" s="196"/>
      <c r="AE4293" s="196"/>
      <c r="AF4293" s="196"/>
      <c r="AG4293" s="196"/>
      <c r="AH4293" s="196"/>
      <c r="AI4293" s="197"/>
    </row>
    <row r="4294" spans="1:35">
      <c r="A4294" s="197"/>
      <c r="B4294" s="197"/>
      <c r="C4294" s="204"/>
      <c r="D4294" s="197"/>
      <c r="E4294" s="197"/>
      <c r="F4294" s="197"/>
      <c r="G4294" s="199"/>
      <c r="H4294" s="199"/>
      <c r="I4294" s="197"/>
      <c r="J4294" s="200"/>
      <c r="K4294" s="197"/>
      <c r="L4294" s="197"/>
      <c r="M4294" s="197"/>
      <c r="N4294" s="201"/>
      <c r="O4294" s="201"/>
      <c r="P4294" s="197"/>
      <c r="Q4294" s="197"/>
      <c r="R4294" s="197"/>
      <c r="S4294" s="197"/>
      <c r="T4294" s="197"/>
      <c r="U4294" s="196"/>
      <c r="V4294" s="196"/>
      <c r="W4294" s="197"/>
      <c r="X4294" s="197"/>
      <c r="Y4294" s="197"/>
      <c r="Z4294" s="196"/>
      <c r="AA4294" s="196"/>
      <c r="AB4294" s="202"/>
      <c r="AC4294" s="196"/>
      <c r="AD4294" s="196"/>
      <c r="AE4294" s="196"/>
      <c r="AF4294" s="196"/>
      <c r="AG4294" s="196"/>
      <c r="AH4294" s="196"/>
      <c r="AI4294" s="197"/>
    </row>
    <row r="4295" spans="1:35">
      <c r="A4295" s="197"/>
      <c r="B4295" s="197"/>
      <c r="C4295" s="204"/>
      <c r="D4295" s="197"/>
      <c r="E4295" s="197"/>
      <c r="F4295" s="197"/>
      <c r="G4295" s="199"/>
      <c r="H4295" s="199"/>
      <c r="I4295" s="197"/>
      <c r="J4295" s="200"/>
      <c r="K4295" s="197"/>
      <c r="L4295" s="197"/>
      <c r="M4295" s="197"/>
      <c r="N4295" s="201"/>
      <c r="O4295" s="201"/>
      <c r="P4295" s="197"/>
      <c r="Q4295" s="197"/>
      <c r="R4295" s="196"/>
      <c r="S4295" s="197"/>
      <c r="T4295" s="197"/>
      <c r="U4295" s="196"/>
      <c r="V4295" s="196"/>
      <c r="W4295" s="197"/>
      <c r="X4295" s="197"/>
      <c r="Y4295" s="197"/>
      <c r="Z4295" s="196"/>
      <c r="AA4295" s="196"/>
      <c r="AB4295" s="202"/>
      <c r="AC4295" s="196"/>
      <c r="AD4295" s="196"/>
      <c r="AE4295" s="196"/>
      <c r="AF4295" s="196"/>
      <c r="AG4295" s="196"/>
      <c r="AH4295" s="196"/>
      <c r="AI4295" s="197"/>
    </row>
    <row r="4296" spans="1:35">
      <c r="A4296" s="197"/>
      <c r="B4296" s="197"/>
      <c r="C4296" s="204"/>
      <c r="D4296" s="197"/>
      <c r="E4296" s="197"/>
      <c r="F4296" s="197"/>
      <c r="G4296" s="199"/>
      <c r="H4296" s="199"/>
      <c r="I4296" s="197"/>
      <c r="J4296" s="200"/>
      <c r="K4296" s="197"/>
      <c r="L4296" s="197"/>
      <c r="M4296" s="197"/>
      <c r="N4296" s="201"/>
      <c r="O4296" s="201"/>
      <c r="P4296" s="197"/>
      <c r="Q4296" s="197"/>
      <c r="R4296" s="197"/>
      <c r="S4296" s="197"/>
      <c r="T4296" s="197"/>
      <c r="U4296" s="196"/>
      <c r="V4296" s="196"/>
      <c r="W4296" s="197"/>
      <c r="X4296" s="197"/>
      <c r="Y4296" s="197"/>
      <c r="Z4296" s="196"/>
      <c r="AA4296" s="196"/>
      <c r="AB4296" s="202"/>
      <c r="AC4296" s="196"/>
      <c r="AD4296" s="196"/>
      <c r="AE4296" s="196"/>
      <c r="AF4296" s="196"/>
      <c r="AG4296" s="196"/>
      <c r="AH4296" s="196"/>
      <c r="AI4296" s="197"/>
    </row>
    <row r="4297" spans="1:35">
      <c r="A4297" s="197"/>
      <c r="B4297" s="197"/>
      <c r="C4297" s="204"/>
      <c r="D4297" s="197"/>
      <c r="E4297" s="197"/>
      <c r="F4297" s="197"/>
      <c r="G4297" s="199"/>
      <c r="H4297" s="199"/>
      <c r="I4297" s="197"/>
      <c r="J4297" s="200"/>
      <c r="K4297" s="197"/>
      <c r="L4297" s="197"/>
      <c r="M4297" s="197"/>
      <c r="N4297" s="201"/>
      <c r="O4297" s="201"/>
      <c r="P4297" s="197"/>
      <c r="Q4297" s="197"/>
      <c r="R4297" s="196"/>
      <c r="S4297" s="197"/>
      <c r="T4297" s="197"/>
      <c r="U4297" s="196"/>
      <c r="V4297" s="196"/>
      <c r="W4297" s="197"/>
      <c r="X4297" s="197"/>
      <c r="Y4297" s="197"/>
      <c r="Z4297" s="196"/>
      <c r="AA4297" s="196"/>
      <c r="AB4297" s="202"/>
      <c r="AC4297" s="196"/>
      <c r="AD4297" s="196"/>
      <c r="AE4297" s="196"/>
      <c r="AF4297" s="196"/>
      <c r="AG4297" s="196"/>
      <c r="AH4297" s="196"/>
      <c r="AI4297" s="197"/>
    </row>
    <row r="4298" spans="1:35">
      <c r="A4298" s="197"/>
      <c r="B4298" s="197"/>
      <c r="C4298" s="204"/>
      <c r="D4298" s="197"/>
      <c r="E4298" s="197"/>
      <c r="F4298" s="197"/>
      <c r="G4298" s="199"/>
      <c r="H4298" s="199"/>
      <c r="I4298" s="197"/>
      <c r="J4298" s="200"/>
      <c r="K4298" s="197"/>
      <c r="L4298" s="197"/>
      <c r="M4298" s="197"/>
      <c r="N4298" s="201"/>
      <c r="O4298" s="201"/>
      <c r="P4298" s="197"/>
      <c r="Q4298" s="197"/>
      <c r="R4298" s="197"/>
      <c r="S4298" s="197"/>
      <c r="T4298" s="197"/>
      <c r="U4298" s="196"/>
      <c r="V4298" s="196"/>
      <c r="W4298" s="197"/>
      <c r="X4298" s="197"/>
      <c r="Y4298" s="197"/>
      <c r="Z4298" s="197"/>
      <c r="AA4298" s="197"/>
      <c r="AB4298" s="202"/>
      <c r="AC4298" s="197"/>
      <c r="AD4298" s="205"/>
      <c r="AE4298" s="197"/>
      <c r="AF4298" s="196"/>
      <c r="AG4298" s="196"/>
      <c r="AH4298" s="197"/>
      <c r="AI4298" s="197"/>
    </row>
    <row r="4299" spans="1:35">
      <c r="A4299" s="197"/>
      <c r="B4299" s="197"/>
      <c r="C4299" s="204"/>
      <c r="D4299" s="197"/>
      <c r="E4299" s="197"/>
      <c r="F4299" s="197"/>
      <c r="G4299" s="199"/>
      <c r="H4299" s="199"/>
      <c r="I4299" s="197"/>
      <c r="J4299" s="200"/>
      <c r="K4299" s="197"/>
      <c r="L4299" s="197"/>
      <c r="M4299" s="197"/>
      <c r="N4299" s="201"/>
      <c r="O4299" s="201"/>
      <c r="P4299" s="197"/>
      <c r="Q4299" s="197"/>
      <c r="R4299" s="197"/>
      <c r="S4299" s="197"/>
      <c r="T4299" s="197"/>
      <c r="U4299" s="196"/>
      <c r="V4299" s="196"/>
      <c r="W4299" s="197"/>
      <c r="X4299" s="197"/>
      <c r="Y4299" s="197"/>
      <c r="Z4299" s="196"/>
      <c r="AA4299" s="196"/>
      <c r="AB4299" s="202"/>
      <c r="AC4299" s="196"/>
      <c r="AD4299" s="196"/>
      <c r="AE4299" s="196"/>
      <c r="AF4299" s="196"/>
      <c r="AG4299" s="196"/>
      <c r="AH4299" s="196"/>
      <c r="AI4299" s="197"/>
    </row>
    <row r="4300" spans="1:35">
      <c r="A4300" s="197"/>
      <c r="B4300" s="197"/>
      <c r="C4300" s="204"/>
      <c r="D4300" s="197"/>
      <c r="E4300" s="197"/>
      <c r="F4300" s="197"/>
      <c r="G4300" s="199"/>
      <c r="H4300" s="199"/>
      <c r="I4300" s="197"/>
      <c r="J4300" s="200"/>
      <c r="K4300" s="197"/>
      <c r="L4300" s="197"/>
      <c r="M4300" s="197"/>
      <c r="N4300" s="201"/>
      <c r="O4300" s="201"/>
      <c r="P4300" s="197"/>
      <c r="Q4300" s="197"/>
      <c r="R4300" s="196"/>
      <c r="S4300" s="197"/>
      <c r="T4300" s="197"/>
      <c r="U4300" s="196"/>
      <c r="V4300" s="196"/>
      <c r="W4300" s="197"/>
      <c r="X4300" s="197"/>
      <c r="Y4300" s="197"/>
      <c r="Z4300" s="196"/>
      <c r="AA4300" s="196"/>
      <c r="AB4300" s="202"/>
      <c r="AC4300" s="196"/>
      <c r="AD4300" s="196"/>
      <c r="AE4300" s="196"/>
      <c r="AF4300" s="196"/>
      <c r="AG4300" s="196"/>
      <c r="AH4300" s="196"/>
      <c r="AI4300" s="197"/>
    </row>
    <row r="4301" spans="1:35">
      <c r="A4301" s="197"/>
      <c r="B4301" s="197"/>
      <c r="C4301" s="204"/>
      <c r="D4301" s="197"/>
      <c r="E4301" s="197"/>
      <c r="F4301" s="197"/>
      <c r="G4301" s="199"/>
      <c r="H4301" s="199"/>
      <c r="I4301" s="197"/>
      <c r="J4301" s="200"/>
      <c r="K4301" s="197"/>
      <c r="L4301" s="197"/>
      <c r="M4301" s="197"/>
      <c r="N4301" s="201"/>
      <c r="O4301" s="201"/>
      <c r="P4301" s="197"/>
      <c r="Q4301" s="197"/>
      <c r="R4301" s="197"/>
      <c r="S4301" s="197"/>
      <c r="T4301" s="197"/>
      <c r="U4301" s="196"/>
      <c r="V4301" s="196"/>
      <c r="W4301" s="197"/>
      <c r="X4301" s="197"/>
      <c r="Y4301" s="197"/>
      <c r="Z4301" s="196"/>
      <c r="AA4301" s="196"/>
      <c r="AB4301" s="202"/>
      <c r="AC4301" s="196"/>
      <c r="AD4301" s="196"/>
      <c r="AE4301" s="196"/>
      <c r="AF4301" s="196"/>
      <c r="AG4301" s="196"/>
      <c r="AH4301" s="196"/>
      <c r="AI4301" s="197"/>
    </row>
    <row r="4302" spans="1:35">
      <c r="A4302" s="197"/>
      <c r="B4302" s="197"/>
      <c r="C4302" s="204"/>
      <c r="D4302" s="197"/>
      <c r="E4302" s="197"/>
      <c r="F4302" s="197"/>
      <c r="G4302" s="199"/>
      <c r="H4302" s="199"/>
      <c r="I4302" s="197"/>
      <c r="J4302" s="200"/>
      <c r="K4302" s="197"/>
      <c r="L4302" s="197"/>
      <c r="M4302" s="197"/>
      <c r="N4302" s="201"/>
      <c r="O4302" s="201"/>
      <c r="P4302" s="197"/>
      <c r="Q4302" s="197"/>
      <c r="R4302" s="196"/>
      <c r="S4302" s="197"/>
      <c r="T4302" s="197"/>
      <c r="U4302" s="196"/>
      <c r="V4302" s="196"/>
      <c r="W4302" s="197"/>
      <c r="X4302" s="197"/>
      <c r="Y4302" s="197"/>
      <c r="Z4302" s="196"/>
      <c r="AA4302" s="196"/>
      <c r="AB4302" s="202"/>
      <c r="AC4302" s="196"/>
      <c r="AD4302" s="196"/>
      <c r="AE4302" s="196"/>
      <c r="AF4302" s="196"/>
      <c r="AG4302" s="196"/>
      <c r="AH4302" s="196"/>
      <c r="AI4302" s="197"/>
    </row>
    <row r="4303" spans="1:35">
      <c r="A4303" s="197"/>
      <c r="B4303" s="197"/>
      <c r="C4303" s="204"/>
      <c r="D4303" s="197"/>
      <c r="E4303" s="197"/>
      <c r="F4303" s="197"/>
      <c r="G4303" s="199"/>
      <c r="H4303" s="199"/>
      <c r="I4303" s="197"/>
      <c r="J4303" s="200"/>
      <c r="K4303" s="197"/>
      <c r="L4303" s="197"/>
      <c r="M4303" s="197"/>
      <c r="N4303" s="201"/>
      <c r="O4303" s="201"/>
      <c r="P4303" s="197"/>
      <c r="Q4303" s="197"/>
      <c r="R4303" s="197"/>
      <c r="S4303" s="197"/>
      <c r="T4303" s="197"/>
      <c r="U4303" s="196"/>
      <c r="V4303" s="196"/>
      <c r="W4303" s="197"/>
      <c r="X4303" s="197"/>
      <c r="Y4303" s="197"/>
      <c r="Z4303" s="196"/>
      <c r="AA4303" s="196"/>
      <c r="AB4303" s="202"/>
      <c r="AC4303" s="196"/>
      <c r="AD4303" s="196"/>
      <c r="AE4303" s="196"/>
      <c r="AF4303" s="196"/>
      <c r="AG4303" s="196"/>
      <c r="AH4303" s="196"/>
      <c r="AI4303" s="197"/>
    </row>
    <row r="4304" spans="1:35">
      <c r="A4304" s="197"/>
      <c r="B4304" s="197"/>
      <c r="C4304" s="204"/>
      <c r="D4304" s="197"/>
      <c r="E4304" s="197"/>
      <c r="F4304" s="197"/>
      <c r="G4304" s="199"/>
      <c r="H4304" s="199"/>
      <c r="I4304" s="197"/>
      <c r="J4304" s="200"/>
      <c r="K4304" s="197"/>
      <c r="L4304" s="197"/>
      <c r="M4304" s="197"/>
      <c r="N4304" s="201"/>
      <c r="O4304" s="201"/>
      <c r="P4304" s="197"/>
      <c r="Q4304" s="197"/>
      <c r="R4304" s="196"/>
      <c r="S4304" s="197"/>
      <c r="T4304" s="197"/>
      <c r="U4304" s="196"/>
      <c r="V4304" s="196"/>
      <c r="W4304" s="197"/>
      <c r="X4304" s="197"/>
      <c r="Y4304" s="197"/>
      <c r="Z4304" s="196"/>
      <c r="AA4304" s="196"/>
      <c r="AB4304" s="202"/>
      <c r="AC4304" s="196"/>
      <c r="AD4304" s="196"/>
      <c r="AE4304" s="196"/>
      <c r="AF4304" s="196"/>
      <c r="AG4304" s="196"/>
      <c r="AH4304" s="196"/>
      <c r="AI4304" s="197"/>
    </row>
    <row r="4305" spans="1:35">
      <c r="A4305" s="197"/>
      <c r="B4305" s="197"/>
      <c r="C4305" s="204"/>
      <c r="D4305" s="197"/>
      <c r="E4305" s="197"/>
      <c r="F4305" s="197"/>
      <c r="G4305" s="199"/>
      <c r="H4305" s="199"/>
      <c r="I4305" s="197"/>
      <c r="J4305" s="200"/>
      <c r="K4305" s="197"/>
      <c r="L4305" s="197"/>
      <c r="M4305" s="197"/>
      <c r="N4305" s="201"/>
      <c r="O4305" s="201"/>
      <c r="P4305" s="197"/>
      <c r="Q4305" s="197"/>
      <c r="R4305" s="197"/>
      <c r="S4305" s="197"/>
      <c r="T4305" s="197"/>
      <c r="U4305" s="196"/>
      <c r="V4305" s="196"/>
      <c r="W4305" s="197"/>
      <c r="X4305" s="197"/>
      <c r="Y4305" s="197"/>
      <c r="Z4305" s="197"/>
      <c r="AA4305" s="197"/>
      <c r="AB4305" s="202"/>
      <c r="AC4305" s="197"/>
      <c r="AD4305" s="205"/>
      <c r="AE4305" s="197"/>
      <c r="AF4305" s="196"/>
      <c r="AG4305" s="196"/>
      <c r="AH4305" s="197"/>
      <c r="AI4305" s="197"/>
    </row>
    <row r="4306" spans="1:35">
      <c r="A4306" s="197"/>
      <c r="B4306" s="197"/>
      <c r="C4306" s="204"/>
      <c r="D4306" s="197"/>
      <c r="E4306" s="197"/>
      <c r="F4306" s="197"/>
      <c r="G4306" s="199"/>
      <c r="H4306" s="199"/>
      <c r="I4306" s="197"/>
      <c r="J4306" s="200"/>
      <c r="K4306" s="197"/>
      <c r="L4306" s="197"/>
      <c r="M4306" s="197"/>
      <c r="N4306" s="201"/>
      <c r="O4306" s="201"/>
      <c r="P4306" s="197"/>
      <c r="Q4306" s="197"/>
      <c r="R4306" s="197"/>
      <c r="S4306" s="197"/>
      <c r="T4306" s="197"/>
      <c r="U4306" s="196"/>
      <c r="V4306" s="196"/>
      <c r="W4306" s="197"/>
      <c r="X4306" s="197"/>
      <c r="Y4306" s="197"/>
      <c r="Z4306" s="197"/>
      <c r="AA4306" s="197"/>
      <c r="AB4306" s="202"/>
      <c r="AC4306" s="196"/>
      <c r="AD4306" s="205"/>
      <c r="AE4306" s="197"/>
      <c r="AF4306" s="196"/>
      <c r="AG4306" s="196"/>
      <c r="AH4306" s="197"/>
      <c r="AI4306" s="197"/>
    </row>
    <row r="4307" spans="1:35">
      <c r="A4307" s="197"/>
      <c r="B4307" s="197"/>
      <c r="C4307" s="204"/>
      <c r="D4307" s="197"/>
      <c r="E4307" s="197"/>
      <c r="F4307" s="197"/>
      <c r="G4307" s="199"/>
      <c r="H4307" s="199"/>
      <c r="I4307" s="197"/>
      <c r="J4307" s="200"/>
      <c r="K4307" s="197"/>
      <c r="L4307" s="197"/>
      <c r="M4307" s="197"/>
      <c r="N4307" s="201"/>
      <c r="O4307" s="201"/>
      <c r="P4307" s="197"/>
      <c r="Q4307" s="197"/>
      <c r="R4307" s="196"/>
      <c r="S4307" s="197"/>
      <c r="T4307" s="197"/>
      <c r="U4307" s="196"/>
      <c r="V4307" s="196"/>
      <c r="W4307" s="197"/>
      <c r="X4307" s="197"/>
      <c r="Y4307" s="197"/>
      <c r="Z4307" s="196"/>
      <c r="AA4307" s="196"/>
      <c r="AB4307" s="202"/>
      <c r="AC4307" s="196"/>
      <c r="AD4307" s="196"/>
      <c r="AE4307" s="196"/>
      <c r="AF4307" s="196"/>
      <c r="AG4307" s="196"/>
      <c r="AH4307" s="196"/>
      <c r="AI4307" s="197"/>
    </row>
    <row r="4308" spans="1:35">
      <c r="A4308" s="197"/>
      <c r="B4308" s="197"/>
      <c r="C4308" s="204"/>
      <c r="D4308" s="197"/>
      <c r="E4308" s="197"/>
      <c r="F4308" s="197"/>
      <c r="G4308" s="199"/>
      <c r="H4308" s="199"/>
      <c r="I4308" s="197"/>
      <c r="J4308" s="200"/>
      <c r="K4308" s="197"/>
      <c r="L4308" s="197"/>
      <c r="M4308" s="197"/>
      <c r="N4308" s="201"/>
      <c r="O4308" s="201"/>
      <c r="P4308" s="197"/>
      <c r="Q4308" s="197"/>
      <c r="R4308" s="197"/>
      <c r="S4308" s="197"/>
      <c r="T4308" s="197"/>
      <c r="U4308" s="196"/>
      <c r="V4308" s="196"/>
      <c r="W4308" s="197"/>
      <c r="X4308" s="197"/>
      <c r="Y4308" s="197"/>
      <c r="Z4308" s="196"/>
      <c r="AA4308" s="196"/>
      <c r="AB4308" s="202"/>
      <c r="AC4308" s="196"/>
      <c r="AD4308" s="196"/>
      <c r="AE4308" s="196"/>
      <c r="AF4308" s="196"/>
      <c r="AG4308" s="196"/>
      <c r="AH4308" s="196"/>
      <c r="AI4308" s="197"/>
    </row>
    <row r="4309" spans="1:35">
      <c r="A4309" s="197"/>
      <c r="B4309" s="197"/>
      <c r="C4309" s="204"/>
      <c r="D4309" s="197"/>
      <c r="E4309" s="197"/>
      <c r="F4309" s="197"/>
      <c r="G4309" s="199"/>
      <c r="H4309" s="199"/>
      <c r="I4309" s="197"/>
      <c r="J4309" s="200"/>
      <c r="K4309" s="197"/>
      <c r="L4309" s="197"/>
      <c r="M4309" s="197"/>
      <c r="N4309" s="201"/>
      <c r="O4309" s="201"/>
      <c r="P4309" s="197"/>
      <c r="Q4309" s="197"/>
      <c r="R4309" s="197"/>
      <c r="S4309" s="197"/>
      <c r="T4309" s="197"/>
      <c r="U4309" s="196"/>
      <c r="V4309" s="196"/>
      <c r="W4309" s="197"/>
      <c r="X4309" s="197"/>
      <c r="Y4309" s="197"/>
      <c r="Z4309" s="197"/>
      <c r="AA4309" s="197"/>
      <c r="AB4309" s="202"/>
      <c r="AC4309" s="197"/>
      <c r="AD4309" s="205"/>
      <c r="AE4309" s="197"/>
      <c r="AF4309" s="196"/>
      <c r="AG4309" s="196"/>
      <c r="AH4309" s="197"/>
      <c r="AI4309" s="197"/>
    </row>
    <row r="4310" spans="1:35">
      <c r="A4310" s="197"/>
      <c r="B4310" s="197"/>
      <c r="C4310" s="204"/>
      <c r="D4310" s="197"/>
      <c r="E4310" s="197"/>
      <c r="F4310" s="197"/>
      <c r="G4310" s="199"/>
      <c r="H4310" s="199"/>
      <c r="I4310" s="197"/>
      <c r="J4310" s="200"/>
      <c r="K4310" s="197"/>
      <c r="L4310" s="197"/>
      <c r="M4310" s="197"/>
      <c r="N4310" s="201"/>
      <c r="O4310" s="201"/>
      <c r="P4310" s="197"/>
      <c r="Q4310" s="197"/>
      <c r="R4310" s="197"/>
      <c r="S4310" s="197"/>
      <c r="T4310" s="197"/>
      <c r="U4310" s="196"/>
      <c r="V4310" s="196"/>
      <c r="W4310" s="197"/>
      <c r="X4310" s="197"/>
      <c r="Y4310" s="197"/>
      <c r="Z4310" s="196"/>
      <c r="AA4310" s="196"/>
      <c r="AB4310" s="202"/>
      <c r="AC4310" s="196"/>
      <c r="AD4310" s="196"/>
      <c r="AE4310" s="196"/>
      <c r="AF4310" s="196"/>
      <c r="AG4310" s="196"/>
      <c r="AH4310" s="196"/>
      <c r="AI4310" s="197"/>
    </row>
    <row r="4311" spans="1:35">
      <c r="A4311" s="197"/>
      <c r="B4311" s="197"/>
      <c r="C4311" s="204"/>
      <c r="D4311" s="197"/>
      <c r="E4311" s="197"/>
      <c r="F4311" s="197"/>
      <c r="G4311" s="199"/>
      <c r="H4311" s="199"/>
      <c r="I4311" s="197"/>
      <c r="J4311" s="200"/>
      <c r="K4311" s="197"/>
      <c r="L4311" s="197"/>
      <c r="M4311" s="197"/>
      <c r="N4311" s="201"/>
      <c r="O4311" s="201"/>
      <c r="P4311" s="197"/>
      <c r="Q4311" s="197"/>
      <c r="R4311" s="197"/>
      <c r="S4311" s="197"/>
      <c r="T4311" s="197"/>
      <c r="U4311" s="196"/>
      <c r="V4311" s="196"/>
      <c r="W4311" s="197"/>
      <c r="X4311" s="197"/>
      <c r="Y4311" s="197"/>
      <c r="Z4311" s="196"/>
      <c r="AA4311" s="196"/>
      <c r="AB4311" s="202"/>
      <c r="AC4311" s="196"/>
      <c r="AD4311" s="196"/>
      <c r="AE4311" s="196"/>
      <c r="AF4311" s="196"/>
      <c r="AG4311" s="196"/>
      <c r="AH4311" s="196"/>
      <c r="AI4311" s="197"/>
    </row>
    <row r="4312" spans="1:35">
      <c r="A4312" s="197"/>
      <c r="B4312" s="197"/>
      <c r="C4312" s="204"/>
      <c r="D4312" s="197"/>
      <c r="E4312" s="197"/>
      <c r="F4312" s="197"/>
      <c r="G4312" s="199"/>
      <c r="H4312" s="199"/>
      <c r="I4312" s="197"/>
      <c r="J4312" s="200"/>
      <c r="K4312" s="197"/>
      <c r="L4312" s="197"/>
      <c r="M4312" s="197"/>
      <c r="N4312" s="201"/>
      <c r="O4312" s="201"/>
      <c r="P4312" s="197"/>
      <c r="Q4312" s="197"/>
      <c r="R4312" s="196"/>
      <c r="S4312" s="197"/>
      <c r="T4312" s="197"/>
      <c r="U4312" s="196"/>
      <c r="V4312" s="196"/>
      <c r="W4312" s="197"/>
      <c r="X4312" s="197"/>
      <c r="Y4312" s="197"/>
      <c r="Z4312" s="196"/>
      <c r="AA4312" s="196"/>
      <c r="AB4312" s="202"/>
      <c r="AC4312" s="196"/>
      <c r="AD4312" s="196"/>
      <c r="AE4312" s="196"/>
      <c r="AF4312" s="196"/>
      <c r="AG4312" s="196"/>
      <c r="AH4312" s="196"/>
      <c r="AI4312" s="197"/>
    </row>
    <row r="4313" spans="1:35">
      <c r="A4313" s="197"/>
      <c r="B4313" s="197"/>
      <c r="C4313" s="204"/>
      <c r="D4313" s="197"/>
      <c r="E4313" s="197"/>
      <c r="F4313" s="197"/>
      <c r="G4313" s="199"/>
      <c r="H4313" s="199"/>
      <c r="I4313" s="197"/>
      <c r="J4313" s="200"/>
      <c r="K4313" s="197"/>
      <c r="L4313" s="197"/>
      <c r="M4313" s="197"/>
      <c r="N4313" s="201"/>
      <c r="O4313" s="201"/>
      <c r="P4313" s="197"/>
      <c r="Q4313" s="197"/>
      <c r="R4313" s="197"/>
      <c r="S4313" s="197"/>
      <c r="T4313" s="197"/>
      <c r="U4313" s="196"/>
      <c r="V4313" s="196"/>
      <c r="W4313" s="197"/>
      <c r="X4313" s="197"/>
      <c r="Y4313" s="197"/>
      <c r="Z4313" s="196"/>
      <c r="AA4313" s="196"/>
      <c r="AB4313" s="202"/>
      <c r="AC4313" s="196"/>
      <c r="AD4313" s="196"/>
      <c r="AE4313" s="196"/>
      <c r="AF4313" s="196"/>
      <c r="AG4313" s="196"/>
      <c r="AH4313" s="196"/>
      <c r="AI4313" s="197"/>
    </row>
    <row r="4314" spans="1:35">
      <c r="A4314" s="197"/>
      <c r="B4314" s="197"/>
      <c r="C4314" s="204"/>
      <c r="D4314" s="197"/>
      <c r="E4314" s="197"/>
      <c r="F4314" s="197"/>
      <c r="G4314" s="199"/>
      <c r="H4314" s="199"/>
      <c r="I4314" s="197"/>
      <c r="J4314" s="200"/>
      <c r="K4314" s="197"/>
      <c r="L4314" s="197"/>
      <c r="M4314" s="197"/>
      <c r="N4314" s="201"/>
      <c r="O4314" s="201"/>
      <c r="P4314" s="197"/>
      <c r="Q4314" s="197"/>
      <c r="R4314" s="197"/>
      <c r="S4314" s="197"/>
      <c r="T4314" s="197"/>
      <c r="U4314" s="196"/>
      <c r="V4314" s="196"/>
      <c r="W4314" s="197"/>
      <c r="X4314" s="197"/>
      <c r="Y4314" s="197"/>
      <c r="Z4314" s="197"/>
      <c r="AA4314" s="197"/>
      <c r="AB4314" s="202"/>
      <c r="AC4314" s="197"/>
      <c r="AD4314" s="205"/>
      <c r="AE4314" s="197"/>
      <c r="AF4314" s="196"/>
      <c r="AG4314" s="196"/>
      <c r="AH4314" s="197"/>
      <c r="AI4314" s="197"/>
    </row>
    <row r="4315" spans="1:35">
      <c r="A4315" s="197"/>
      <c r="B4315" s="197"/>
      <c r="C4315" s="204"/>
      <c r="D4315" s="197"/>
      <c r="E4315" s="197"/>
      <c r="F4315" s="197"/>
      <c r="G4315" s="199"/>
      <c r="H4315" s="199"/>
      <c r="I4315" s="197"/>
      <c r="J4315" s="200"/>
      <c r="K4315" s="197"/>
      <c r="L4315" s="197"/>
      <c r="M4315" s="197"/>
      <c r="N4315" s="201"/>
      <c r="O4315" s="201"/>
      <c r="P4315" s="197"/>
      <c r="Q4315" s="197"/>
      <c r="R4315" s="197"/>
      <c r="S4315" s="197"/>
      <c r="T4315" s="197"/>
      <c r="U4315" s="196"/>
      <c r="V4315" s="196"/>
      <c r="W4315" s="197"/>
      <c r="X4315" s="197"/>
      <c r="Y4315" s="197"/>
      <c r="Z4315" s="196"/>
      <c r="AA4315" s="196"/>
      <c r="AB4315" s="202"/>
      <c r="AC4315" s="196"/>
      <c r="AD4315" s="196"/>
      <c r="AE4315" s="196"/>
      <c r="AF4315" s="196"/>
      <c r="AG4315" s="196"/>
      <c r="AH4315" s="196"/>
      <c r="AI4315" s="197"/>
    </row>
    <row r="4316" spans="1:35">
      <c r="A4316" s="197"/>
      <c r="B4316" s="197"/>
      <c r="C4316" s="204"/>
      <c r="D4316" s="197"/>
      <c r="E4316" s="197"/>
      <c r="F4316" s="197"/>
      <c r="G4316" s="199"/>
      <c r="H4316" s="199"/>
      <c r="I4316" s="197"/>
      <c r="J4316" s="200"/>
      <c r="K4316" s="197"/>
      <c r="L4316" s="197"/>
      <c r="M4316" s="197"/>
      <c r="N4316" s="201"/>
      <c r="O4316" s="201"/>
      <c r="P4316" s="197"/>
      <c r="Q4316" s="197"/>
      <c r="R4316" s="196"/>
      <c r="S4316" s="197"/>
      <c r="T4316" s="197"/>
      <c r="U4316" s="196"/>
      <c r="V4316" s="196"/>
      <c r="W4316" s="197"/>
      <c r="X4316" s="197"/>
      <c r="Y4316" s="197"/>
      <c r="Z4316" s="196"/>
      <c r="AA4316" s="196"/>
      <c r="AB4316" s="202"/>
      <c r="AC4316" s="196"/>
      <c r="AD4316" s="196"/>
      <c r="AE4316" s="196"/>
      <c r="AF4316" s="196"/>
      <c r="AG4316" s="196"/>
      <c r="AH4316" s="196"/>
      <c r="AI4316" s="197"/>
    </row>
    <row r="4317" spans="1:35">
      <c r="A4317" s="197"/>
      <c r="B4317" s="197"/>
      <c r="C4317" s="204"/>
      <c r="D4317" s="197"/>
      <c r="E4317" s="197"/>
      <c r="F4317" s="197"/>
      <c r="G4317" s="199"/>
      <c r="H4317" s="199"/>
      <c r="I4317" s="197"/>
      <c r="J4317" s="200"/>
      <c r="K4317" s="197"/>
      <c r="L4317" s="197"/>
      <c r="M4317" s="197"/>
      <c r="N4317" s="201"/>
      <c r="O4317" s="201"/>
      <c r="P4317" s="197"/>
      <c r="Q4317" s="197"/>
      <c r="R4317" s="197"/>
      <c r="S4317" s="197"/>
      <c r="T4317" s="197"/>
      <c r="U4317" s="196"/>
      <c r="V4317" s="196"/>
      <c r="W4317" s="197"/>
      <c r="X4317" s="197"/>
      <c r="Y4317" s="197"/>
      <c r="Z4317" s="196"/>
      <c r="AA4317" s="196"/>
      <c r="AB4317" s="202"/>
      <c r="AC4317" s="196"/>
      <c r="AD4317" s="196"/>
      <c r="AE4317" s="196"/>
      <c r="AF4317" s="196"/>
      <c r="AG4317" s="196"/>
      <c r="AH4317" s="196"/>
      <c r="AI4317" s="197"/>
    </row>
    <row r="4318" spans="1:35">
      <c r="A4318" s="197"/>
      <c r="B4318" s="197"/>
      <c r="C4318" s="204"/>
      <c r="D4318" s="197"/>
      <c r="E4318" s="197"/>
      <c r="F4318" s="197"/>
      <c r="G4318" s="199"/>
      <c r="H4318" s="199"/>
      <c r="I4318" s="197"/>
      <c r="J4318" s="200"/>
      <c r="K4318" s="197"/>
      <c r="L4318" s="197"/>
      <c r="M4318" s="197"/>
      <c r="N4318" s="201"/>
      <c r="O4318" s="201"/>
      <c r="P4318" s="197"/>
      <c r="Q4318" s="197"/>
      <c r="R4318" s="197"/>
      <c r="S4318" s="197"/>
      <c r="T4318" s="197"/>
      <c r="U4318" s="196"/>
      <c r="V4318" s="196"/>
      <c r="W4318" s="197"/>
      <c r="X4318" s="197"/>
      <c r="Y4318" s="197"/>
      <c r="Z4318" s="197"/>
      <c r="AA4318" s="197"/>
      <c r="AB4318" s="202"/>
      <c r="AC4318" s="197"/>
      <c r="AD4318" s="205"/>
      <c r="AE4318" s="197"/>
      <c r="AF4318" s="196"/>
      <c r="AG4318" s="196"/>
      <c r="AH4318" s="197"/>
      <c r="AI4318" s="197"/>
    </row>
    <row r="4319" spans="1:35">
      <c r="A4319" s="197"/>
      <c r="B4319" s="197"/>
      <c r="C4319" s="204"/>
      <c r="D4319" s="197"/>
      <c r="E4319" s="197"/>
      <c r="F4319" s="197"/>
      <c r="G4319" s="199"/>
      <c r="H4319" s="199"/>
      <c r="I4319" s="197"/>
      <c r="J4319" s="200"/>
      <c r="K4319" s="197"/>
      <c r="L4319" s="197"/>
      <c r="M4319" s="197"/>
      <c r="N4319" s="201"/>
      <c r="O4319" s="201"/>
      <c r="P4319" s="197"/>
      <c r="Q4319" s="197"/>
      <c r="R4319" s="197"/>
      <c r="S4319" s="197"/>
      <c r="T4319" s="197"/>
      <c r="U4319" s="196"/>
      <c r="V4319" s="196"/>
      <c r="W4319" s="197"/>
      <c r="X4319" s="197"/>
      <c r="Y4319" s="197"/>
      <c r="Z4319" s="196"/>
      <c r="AA4319" s="196"/>
      <c r="AB4319" s="202"/>
      <c r="AC4319" s="196"/>
      <c r="AD4319" s="196"/>
      <c r="AE4319" s="196"/>
      <c r="AF4319" s="196"/>
      <c r="AG4319" s="196"/>
      <c r="AH4319" s="196"/>
      <c r="AI4319" s="197"/>
    </row>
    <row r="4320" spans="1:35">
      <c r="A4320" s="197"/>
      <c r="B4320" s="197"/>
      <c r="C4320" s="204"/>
      <c r="D4320" s="197"/>
      <c r="E4320" s="197"/>
      <c r="F4320" s="197"/>
      <c r="G4320" s="199"/>
      <c r="H4320" s="199"/>
      <c r="I4320" s="197"/>
      <c r="J4320" s="200"/>
      <c r="K4320" s="197"/>
      <c r="L4320" s="197"/>
      <c r="M4320" s="197"/>
      <c r="N4320" s="201"/>
      <c r="O4320" s="201"/>
      <c r="P4320" s="197"/>
      <c r="Q4320" s="197"/>
      <c r="R4320" s="197"/>
      <c r="S4320" s="197"/>
      <c r="T4320" s="197"/>
      <c r="U4320" s="196"/>
      <c r="V4320" s="196"/>
      <c r="W4320" s="197"/>
      <c r="X4320" s="197"/>
      <c r="Y4320" s="197"/>
      <c r="Z4320" s="196"/>
      <c r="AA4320" s="196"/>
      <c r="AB4320" s="202"/>
      <c r="AC4320" s="196"/>
      <c r="AD4320" s="196"/>
      <c r="AE4320" s="196"/>
      <c r="AF4320" s="196"/>
      <c r="AG4320" s="196"/>
      <c r="AH4320" s="196"/>
      <c r="AI4320" s="197"/>
    </row>
    <row r="4321" spans="1:35">
      <c r="A4321" s="197"/>
      <c r="B4321" s="197"/>
      <c r="C4321" s="204"/>
      <c r="D4321" s="197"/>
      <c r="E4321" s="197"/>
      <c r="F4321" s="197"/>
      <c r="G4321" s="199"/>
      <c r="H4321" s="199"/>
      <c r="I4321" s="197"/>
      <c r="J4321" s="200"/>
      <c r="K4321" s="197"/>
      <c r="L4321" s="197"/>
      <c r="M4321" s="197"/>
      <c r="N4321" s="201"/>
      <c r="O4321" s="201"/>
      <c r="P4321" s="197"/>
      <c r="Q4321" s="197"/>
      <c r="R4321" s="196"/>
      <c r="S4321" s="197"/>
      <c r="T4321" s="197"/>
      <c r="U4321" s="196"/>
      <c r="V4321" s="196"/>
      <c r="W4321" s="197"/>
      <c r="X4321" s="197"/>
      <c r="Y4321" s="197"/>
      <c r="Z4321" s="196"/>
      <c r="AA4321" s="196"/>
      <c r="AB4321" s="202"/>
      <c r="AC4321" s="196"/>
      <c r="AD4321" s="196"/>
      <c r="AE4321" s="196"/>
      <c r="AF4321" s="196"/>
      <c r="AG4321" s="196"/>
      <c r="AH4321" s="196"/>
      <c r="AI4321" s="197"/>
    </row>
    <row r="4322" spans="1:35">
      <c r="A4322" s="197"/>
      <c r="B4322" s="197"/>
      <c r="C4322" s="204"/>
      <c r="D4322" s="197"/>
      <c r="E4322" s="197"/>
      <c r="F4322" s="197"/>
      <c r="G4322" s="199"/>
      <c r="H4322" s="199"/>
      <c r="I4322" s="197"/>
      <c r="J4322" s="200"/>
      <c r="K4322" s="197"/>
      <c r="L4322" s="197"/>
      <c r="M4322" s="197"/>
      <c r="N4322" s="201"/>
      <c r="O4322" s="201"/>
      <c r="P4322" s="197"/>
      <c r="Q4322" s="197"/>
      <c r="R4322" s="197"/>
      <c r="S4322" s="197"/>
      <c r="T4322" s="197"/>
      <c r="U4322" s="196"/>
      <c r="V4322" s="196"/>
      <c r="W4322" s="197"/>
      <c r="X4322" s="197"/>
      <c r="Y4322" s="197"/>
      <c r="Z4322" s="196"/>
      <c r="AA4322" s="196"/>
      <c r="AB4322" s="202"/>
      <c r="AC4322" s="196"/>
      <c r="AD4322" s="196"/>
      <c r="AE4322" s="196"/>
      <c r="AF4322" s="196"/>
      <c r="AG4322" s="196"/>
      <c r="AH4322" s="196"/>
      <c r="AI4322" s="197"/>
    </row>
    <row r="4323" spans="1:35">
      <c r="A4323" s="197"/>
      <c r="B4323" s="197"/>
      <c r="C4323" s="204"/>
      <c r="D4323" s="197"/>
      <c r="E4323" s="197"/>
      <c r="F4323" s="197"/>
      <c r="G4323" s="199"/>
      <c r="H4323" s="199"/>
      <c r="I4323" s="197"/>
      <c r="J4323" s="200"/>
      <c r="K4323" s="197"/>
      <c r="L4323" s="197"/>
      <c r="M4323" s="197"/>
      <c r="N4323" s="201"/>
      <c r="O4323" s="201"/>
      <c r="P4323" s="197"/>
      <c r="Q4323" s="197"/>
      <c r="R4323" s="196"/>
      <c r="S4323" s="197"/>
      <c r="T4323" s="197"/>
      <c r="U4323" s="196"/>
      <c r="V4323" s="196"/>
      <c r="W4323" s="197"/>
      <c r="X4323" s="197"/>
      <c r="Y4323" s="197"/>
      <c r="Z4323" s="196"/>
      <c r="AA4323" s="196"/>
      <c r="AB4323" s="202"/>
      <c r="AC4323" s="196"/>
      <c r="AD4323" s="196"/>
      <c r="AE4323" s="196"/>
      <c r="AF4323" s="196"/>
      <c r="AG4323" s="196"/>
      <c r="AH4323" s="196"/>
      <c r="AI4323" s="197"/>
    </row>
    <row r="4324" spans="1:35">
      <c r="A4324" s="197"/>
      <c r="B4324" s="197"/>
      <c r="C4324" s="204"/>
      <c r="D4324" s="197"/>
      <c r="E4324" s="197"/>
      <c r="F4324" s="197"/>
      <c r="G4324" s="199"/>
      <c r="H4324" s="199"/>
      <c r="I4324" s="197"/>
      <c r="J4324" s="200"/>
      <c r="K4324" s="197"/>
      <c r="L4324" s="197"/>
      <c r="M4324" s="197"/>
      <c r="N4324" s="201"/>
      <c r="O4324" s="201"/>
      <c r="P4324" s="197"/>
      <c r="Q4324" s="197"/>
      <c r="R4324" s="197"/>
      <c r="S4324" s="197"/>
      <c r="T4324" s="197"/>
      <c r="U4324" s="196"/>
      <c r="V4324" s="196"/>
      <c r="W4324" s="197"/>
      <c r="X4324" s="197"/>
      <c r="Y4324" s="197"/>
      <c r="Z4324" s="196"/>
      <c r="AA4324" s="196"/>
      <c r="AB4324" s="202"/>
      <c r="AC4324" s="196"/>
      <c r="AD4324" s="196"/>
      <c r="AE4324" s="196"/>
      <c r="AF4324" s="196"/>
      <c r="AG4324" s="196"/>
      <c r="AH4324" s="196"/>
      <c r="AI4324" s="197"/>
    </row>
    <row r="4325" spans="1:35">
      <c r="A4325" s="197"/>
      <c r="B4325" s="197"/>
      <c r="C4325" s="204"/>
      <c r="D4325" s="197"/>
      <c r="E4325" s="197"/>
      <c r="F4325" s="197"/>
      <c r="G4325" s="199"/>
      <c r="H4325" s="199"/>
      <c r="I4325" s="197"/>
      <c r="J4325" s="200"/>
      <c r="K4325" s="197"/>
      <c r="L4325" s="197"/>
      <c r="M4325" s="197"/>
      <c r="N4325" s="201"/>
      <c r="O4325" s="201"/>
      <c r="P4325" s="197"/>
      <c r="Q4325" s="197"/>
      <c r="R4325" s="197"/>
      <c r="S4325" s="197"/>
      <c r="T4325" s="197"/>
      <c r="U4325" s="196"/>
      <c r="V4325" s="196"/>
      <c r="W4325" s="197"/>
      <c r="X4325" s="197"/>
      <c r="Y4325" s="197"/>
      <c r="Z4325" s="197"/>
      <c r="AA4325" s="197"/>
      <c r="AB4325" s="202"/>
      <c r="AC4325" s="197"/>
      <c r="AD4325" s="205"/>
      <c r="AE4325" s="197"/>
      <c r="AF4325" s="196"/>
      <c r="AG4325" s="196"/>
      <c r="AH4325" s="197"/>
      <c r="AI4325" s="197"/>
    </row>
    <row r="4326" spans="1:35">
      <c r="A4326" s="197"/>
      <c r="B4326" s="197"/>
      <c r="C4326" s="204"/>
      <c r="D4326" s="197"/>
      <c r="E4326" s="197"/>
      <c r="F4326" s="197"/>
      <c r="G4326" s="199"/>
      <c r="H4326" s="199"/>
      <c r="I4326" s="197"/>
      <c r="J4326" s="200"/>
      <c r="K4326" s="197"/>
      <c r="L4326" s="197"/>
      <c r="M4326" s="197"/>
      <c r="N4326" s="201"/>
      <c r="O4326" s="201"/>
      <c r="P4326" s="197"/>
      <c r="Q4326" s="197"/>
      <c r="R4326" s="197"/>
      <c r="S4326" s="197"/>
      <c r="T4326" s="197"/>
      <c r="U4326" s="196"/>
      <c r="V4326" s="196"/>
      <c r="W4326" s="197"/>
      <c r="X4326" s="197"/>
      <c r="Y4326" s="197"/>
      <c r="Z4326" s="196"/>
      <c r="AA4326" s="196"/>
      <c r="AB4326" s="202"/>
      <c r="AC4326" s="196"/>
      <c r="AD4326" s="196"/>
      <c r="AE4326" s="196"/>
      <c r="AF4326" s="196"/>
      <c r="AG4326" s="196"/>
      <c r="AH4326" s="196"/>
      <c r="AI4326" s="197"/>
    </row>
    <row r="4327" spans="1:35">
      <c r="A4327" s="197"/>
      <c r="B4327" s="197"/>
      <c r="C4327" s="204"/>
      <c r="D4327" s="197"/>
      <c r="E4327" s="197"/>
      <c r="F4327" s="197"/>
      <c r="G4327" s="199"/>
      <c r="H4327" s="199"/>
      <c r="I4327" s="197"/>
      <c r="J4327" s="200"/>
      <c r="K4327" s="197"/>
      <c r="L4327" s="197"/>
      <c r="M4327" s="197"/>
      <c r="N4327" s="201"/>
      <c r="O4327" s="201"/>
      <c r="P4327" s="197"/>
      <c r="Q4327" s="197"/>
      <c r="R4327" s="196"/>
      <c r="S4327" s="197"/>
      <c r="T4327" s="197"/>
      <c r="U4327" s="196"/>
      <c r="V4327" s="196"/>
      <c r="W4327" s="197"/>
      <c r="X4327" s="197"/>
      <c r="Y4327" s="197"/>
      <c r="Z4327" s="196"/>
      <c r="AA4327" s="196"/>
      <c r="AB4327" s="202"/>
      <c r="AC4327" s="196"/>
      <c r="AD4327" s="196"/>
      <c r="AE4327" s="196"/>
      <c r="AF4327" s="196"/>
      <c r="AG4327" s="196"/>
      <c r="AH4327" s="196"/>
      <c r="AI4327" s="197"/>
    </row>
    <row r="4328" spans="1:35">
      <c r="A4328" s="197"/>
      <c r="B4328" s="197"/>
      <c r="C4328" s="204"/>
      <c r="D4328" s="197"/>
      <c r="E4328" s="197"/>
      <c r="F4328" s="197"/>
      <c r="G4328" s="199"/>
      <c r="H4328" s="199"/>
      <c r="I4328" s="197"/>
      <c r="J4328" s="200"/>
      <c r="K4328" s="197"/>
      <c r="L4328" s="197"/>
      <c r="M4328" s="197"/>
      <c r="N4328" s="201"/>
      <c r="O4328" s="201"/>
      <c r="P4328" s="197"/>
      <c r="Q4328" s="197"/>
      <c r="R4328" s="197"/>
      <c r="S4328" s="197"/>
      <c r="T4328" s="197"/>
      <c r="U4328" s="196"/>
      <c r="V4328" s="196"/>
      <c r="W4328" s="197"/>
      <c r="X4328" s="197"/>
      <c r="Y4328" s="197"/>
      <c r="Z4328" s="196"/>
      <c r="AA4328" s="196"/>
      <c r="AB4328" s="202"/>
      <c r="AC4328" s="196"/>
      <c r="AD4328" s="196"/>
      <c r="AE4328" s="196"/>
      <c r="AF4328" s="196"/>
      <c r="AG4328" s="196"/>
      <c r="AH4328" s="196"/>
      <c r="AI4328" s="197"/>
    </row>
    <row r="4329" spans="1:35">
      <c r="A4329" s="197"/>
      <c r="B4329" s="197"/>
      <c r="C4329" s="204"/>
      <c r="D4329" s="197"/>
      <c r="E4329" s="197"/>
      <c r="F4329" s="197"/>
      <c r="G4329" s="199"/>
      <c r="H4329" s="199"/>
      <c r="I4329" s="197"/>
      <c r="J4329" s="200"/>
      <c r="K4329" s="197"/>
      <c r="L4329" s="197"/>
      <c r="M4329" s="197"/>
      <c r="N4329" s="201"/>
      <c r="O4329" s="201"/>
      <c r="P4329" s="197"/>
      <c r="Q4329" s="197"/>
      <c r="R4329" s="197"/>
      <c r="S4329" s="197"/>
      <c r="T4329" s="197"/>
      <c r="U4329" s="196"/>
      <c r="V4329" s="196"/>
      <c r="W4329" s="197"/>
      <c r="X4329" s="197"/>
      <c r="Y4329" s="197"/>
      <c r="Z4329" s="197"/>
      <c r="AA4329" s="197"/>
      <c r="AB4329" s="202"/>
      <c r="AC4329" s="197"/>
      <c r="AD4329" s="205"/>
      <c r="AE4329" s="197"/>
      <c r="AF4329" s="196"/>
      <c r="AG4329" s="196"/>
      <c r="AH4329" s="197"/>
      <c r="AI4329" s="197"/>
    </row>
    <row r="4330" spans="1:35">
      <c r="A4330" s="197"/>
      <c r="B4330" s="197"/>
      <c r="C4330" s="204"/>
      <c r="D4330" s="197"/>
      <c r="E4330" s="197"/>
      <c r="F4330" s="197"/>
      <c r="G4330" s="199"/>
      <c r="H4330" s="199"/>
      <c r="I4330" s="197"/>
      <c r="J4330" s="200"/>
      <c r="K4330" s="197"/>
      <c r="L4330" s="197"/>
      <c r="M4330" s="197"/>
      <c r="N4330" s="201"/>
      <c r="O4330" s="201"/>
      <c r="P4330" s="197"/>
      <c r="Q4330" s="197"/>
      <c r="R4330" s="197"/>
      <c r="S4330" s="197"/>
      <c r="T4330" s="197"/>
      <c r="U4330" s="196"/>
      <c r="V4330" s="196"/>
      <c r="W4330" s="197"/>
      <c r="X4330" s="197"/>
      <c r="Y4330" s="197"/>
      <c r="Z4330" s="197"/>
      <c r="AA4330" s="197"/>
      <c r="AB4330" s="202"/>
      <c r="AC4330" s="197"/>
      <c r="AD4330" s="205"/>
      <c r="AE4330" s="197"/>
      <c r="AF4330" s="196"/>
      <c r="AG4330" s="196"/>
      <c r="AH4330" s="197"/>
      <c r="AI4330" s="197"/>
    </row>
    <row r="4331" spans="1:35">
      <c r="A4331" s="197"/>
      <c r="B4331" s="197"/>
      <c r="C4331" s="204"/>
      <c r="D4331" s="197"/>
      <c r="E4331" s="197"/>
      <c r="F4331" s="197"/>
      <c r="G4331" s="199"/>
      <c r="H4331" s="199"/>
      <c r="I4331" s="197"/>
      <c r="J4331" s="200"/>
      <c r="K4331" s="197"/>
      <c r="L4331" s="197"/>
      <c r="M4331" s="197"/>
      <c r="N4331" s="201"/>
      <c r="O4331" s="201"/>
      <c r="P4331" s="197"/>
      <c r="Q4331" s="197"/>
      <c r="R4331" s="197"/>
      <c r="S4331" s="197"/>
      <c r="T4331" s="197"/>
      <c r="U4331" s="196"/>
      <c r="V4331" s="196"/>
      <c r="W4331" s="197"/>
      <c r="X4331" s="197"/>
      <c r="Y4331" s="197"/>
      <c r="Z4331" s="196"/>
      <c r="AA4331" s="196"/>
      <c r="AB4331" s="202"/>
      <c r="AC4331" s="196"/>
      <c r="AD4331" s="196"/>
      <c r="AE4331" s="196"/>
      <c r="AF4331" s="196"/>
      <c r="AG4331" s="196"/>
      <c r="AH4331" s="196"/>
      <c r="AI4331" s="197"/>
    </row>
    <row r="4332" spans="1:35">
      <c r="A4332" s="197"/>
      <c r="B4332" s="197"/>
      <c r="C4332" s="204"/>
      <c r="D4332" s="197"/>
      <c r="E4332" s="197"/>
      <c r="F4332" s="197"/>
      <c r="G4332" s="199"/>
      <c r="H4332" s="199"/>
      <c r="I4332" s="197"/>
      <c r="J4332" s="200"/>
      <c r="K4332" s="197"/>
      <c r="L4332" s="197"/>
      <c r="M4332" s="197"/>
      <c r="N4332" s="201"/>
      <c r="O4332" s="201"/>
      <c r="P4332" s="197"/>
      <c r="Q4332" s="197"/>
      <c r="R4332" s="197"/>
      <c r="S4332" s="197"/>
      <c r="T4332" s="197"/>
      <c r="U4332" s="196"/>
      <c r="V4332" s="196"/>
      <c r="W4332" s="197"/>
      <c r="X4332" s="197"/>
      <c r="Y4332" s="197"/>
      <c r="Z4332" s="196"/>
      <c r="AA4332" s="196"/>
      <c r="AB4332" s="202"/>
      <c r="AC4332" s="196"/>
      <c r="AD4332" s="196"/>
      <c r="AE4332" s="196"/>
      <c r="AF4332" s="196"/>
      <c r="AG4332" s="196"/>
      <c r="AH4332" s="196"/>
      <c r="AI4332" s="197"/>
    </row>
    <row r="4333" spans="1:35">
      <c r="A4333" s="197"/>
      <c r="B4333" s="197"/>
      <c r="C4333" s="204"/>
      <c r="D4333" s="197"/>
      <c r="E4333" s="197"/>
      <c r="F4333" s="197"/>
      <c r="G4333" s="199"/>
      <c r="H4333" s="199"/>
      <c r="I4333" s="197"/>
      <c r="J4333" s="200"/>
      <c r="K4333" s="197"/>
      <c r="L4333" s="197"/>
      <c r="M4333" s="197"/>
      <c r="N4333" s="201"/>
      <c r="O4333" s="201"/>
      <c r="P4333" s="197"/>
      <c r="Q4333" s="197"/>
      <c r="R4333" s="197"/>
      <c r="S4333" s="197"/>
      <c r="T4333" s="197"/>
      <c r="U4333" s="196"/>
      <c r="V4333" s="196"/>
      <c r="W4333" s="197"/>
      <c r="X4333" s="197"/>
      <c r="Y4333" s="197"/>
      <c r="Z4333" s="196"/>
      <c r="AA4333" s="196"/>
      <c r="AB4333" s="202"/>
      <c r="AC4333" s="196"/>
      <c r="AD4333" s="196"/>
      <c r="AE4333" s="196"/>
      <c r="AF4333" s="196"/>
      <c r="AG4333" s="196"/>
      <c r="AH4333" s="196"/>
      <c r="AI4333" s="197"/>
    </row>
    <row r="4334" spans="1:35">
      <c r="A4334" s="197"/>
      <c r="B4334" s="197"/>
      <c r="C4334" s="204"/>
      <c r="D4334" s="197"/>
      <c r="E4334" s="197"/>
      <c r="F4334" s="197"/>
      <c r="G4334" s="199"/>
      <c r="H4334" s="199"/>
      <c r="I4334" s="197"/>
      <c r="J4334" s="200"/>
      <c r="K4334" s="197"/>
      <c r="L4334" s="197"/>
      <c r="M4334" s="197"/>
      <c r="N4334" s="201"/>
      <c r="O4334" s="201"/>
      <c r="P4334" s="197"/>
      <c r="Q4334" s="197"/>
      <c r="R4334" s="196"/>
      <c r="S4334" s="197"/>
      <c r="T4334" s="197"/>
      <c r="U4334" s="196"/>
      <c r="V4334" s="196"/>
      <c r="W4334" s="197"/>
      <c r="X4334" s="197"/>
      <c r="Y4334" s="197"/>
      <c r="Z4334" s="196"/>
      <c r="AA4334" s="196"/>
      <c r="AB4334" s="202"/>
      <c r="AC4334" s="196"/>
      <c r="AD4334" s="196"/>
      <c r="AE4334" s="196"/>
      <c r="AF4334" s="196"/>
      <c r="AG4334" s="196"/>
      <c r="AH4334" s="196"/>
      <c r="AI4334" s="197"/>
    </row>
    <row r="4335" spans="1:35">
      <c r="A4335" s="197"/>
      <c r="B4335" s="197"/>
      <c r="C4335" s="204"/>
      <c r="D4335" s="197"/>
      <c r="E4335" s="197"/>
      <c r="F4335" s="197"/>
      <c r="G4335" s="199"/>
      <c r="H4335" s="199"/>
      <c r="I4335" s="197"/>
      <c r="J4335" s="200"/>
      <c r="K4335" s="197"/>
      <c r="L4335" s="197"/>
      <c r="M4335" s="197"/>
      <c r="N4335" s="201"/>
      <c r="O4335" s="201"/>
      <c r="P4335" s="197"/>
      <c r="Q4335" s="197"/>
      <c r="R4335" s="197"/>
      <c r="S4335" s="197"/>
      <c r="T4335" s="197"/>
      <c r="U4335" s="196"/>
      <c r="V4335" s="196"/>
      <c r="W4335" s="197"/>
      <c r="X4335" s="197"/>
      <c r="Y4335" s="197"/>
      <c r="Z4335" s="196"/>
      <c r="AA4335" s="196"/>
      <c r="AB4335" s="202"/>
      <c r="AC4335" s="196"/>
      <c r="AD4335" s="196"/>
      <c r="AE4335" s="196"/>
      <c r="AF4335" s="196"/>
      <c r="AG4335" s="196"/>
      <c r="AH4335" s="196"/>
      <c r="AI4335" s="197"/>
    </row>
    <row r="4336" spans="1:35">
      <c r="A4336" s="197"/>
      <c r="B4336" s="197"/>
      <c r="C4336" s="204"/>
      <c r="D4336" s="197"/>
      <c r="E4336" s="197"/>
      <c r="F4336" s="197"/>
      <c r="G4336" s="199"/>
      <c r="H4336" s="199"/>
      <c r="I4336" s="197"/>
      <c r="J4336" s="200"/>
      <c r="K4336" s="197"/>
      <c r="L4336" s="197"/>
      <c r="M4336" s="197"/>
      <c r="N4336" s="201"/>
      <c r="O4336" s="201"/>
      <c r="P4336" s="197"/>
      <c r="Q4336" s="197"/>
      <c r="R4336" s="196"/>
      <c r="S4336" s="197"/>
      <c r="T4336" s="197"/>
      <c r="U4336" s="196"/>
      <c r="V4336" s="196"/>
      <c r="W4336" s="197"/>
      <c r="X4336" s="197"/>
      <c r="Y4336" s="197"/>
      <c r="Z4336" s="196"/>
      <c r="AA4336" s="196"/>
      <c r="AB4336" s="202"/>
      <c r="AC4336" s="196"/>
      <c r="AD4336" s="196"/>
      <c r="AE4336" s="196"/>
      <c r="AF4336" s="196"/>
      <c r="AG4336" s="196"/>
      <c r="AH4336" s="196"/>
      <c r="AI4336" s="197"/>
    </row>
    <row r="4337" spans="1:35">
      <c r="A4337" s="197"/>
      <c r="B4337" s="197"/>
      <c r="C4337" s="204"/>
      <c r="D4337" s="197"/>
      <c r="E4337" s="197"/>
      <c r="F4337" s="197"/>
      <c r="G4337" s="199"/>
      <c r="H4337" s="199"/>
      <c r="I4337" s="197"/>
      <c r="J4337" s="200"/>
      <c r="K4337" s="197"/>
      <c r="L4337" s="197"/>
      <c r="M4337" s="197"/>
      <c r="N4337" s="201"/>
      <c r="O4337" s="201"/>
      <c r="P4337" s="197"/>
      <c r="Q4337" s="197"/>
      <c r="R4337" s="197"/>
      <c r="S4337" s="197"/>
      <c r="T4337" s="197"/>
      <c r="U4337" s="196"/>
      <c r="V4337" s="196"/>
      <c r="W4337" s="197"/>
      <c r="X4337" s="197"/>
      <c r="Y4337" s="197"/>
      <c r="Z4337" s="196"/>
      <c r="AA4337" s="196"/>
      <c r="AB4337" s="202"/>
      <c r="AC4337" s="196"/>
      <c r="AD4337" s="196"/>
      <c r="AE4337" s="196"/>
      <c r="AF4337" s="196"/>
      <c r="AG4337" s="196"/>
      <c r="AH4337" s="196"/>
      <c r="AI4337" s="197"/>
    </row>
    <row r="4338" spans="1:35">
      <c r="A4338" s="197"/>
      <c r="B4338" s="197"/>
      <c r="C4338" s="204"/>
      <c r="D4338" s="197"/>
      <c r="E4338" s="197"/>
      <c r="F4338" s="197"/>
      <c r="G4338" s="199"/>
      <c r="H4338" s="199"/>
      <c r="I4338" s="197"/>
      <c r="J4338" s="200"/>
      <c r="K4338" s="197"/>
      <c r="L4338" s="197"/>
      <c r="M4338" s="197"/>
      <c r="N4338" s="201"/>
      <c r="O4338" s="201"/>
      <c r="P4338" s="197"/>
      <c r="Q4338" s="197"/>
      <c r="R4338" s="197"/>
      <c r="S4338" s="197"/>
      <c r="T4338" s="197"/>
      <c r="U4338" s="196"/>
      <c r="V4338" s="196"/>
      <c r="W4338" s="197"/>
      <c r="X4338" s="197"/>
      <c r="Y4338" s="197"/>
      <c r="Z4338" s="196"/>
      <c r="AA4338" s="196"/>
      <c r="AB4338" s="202"/>
      <c r="AC4338" s="196"/>
      <c r="AD4338" s="196"/>
      <c r="AE4338" s="196"/>
      <c r="AF4338" s="196"/>
      <c r="AG4338" s="196"/>
      <c r="AH4338" s="196"/>
      <c r="AI4338" s="197"/>
    </row>
    <row r="4339" spans="1:35">
      <c r="A4339" s="197"/>
      <c r="B4339" s="197"/>
      <c r="C4339" s="204"/>
      <c r="D4339" s="197"/>
      <c r="E4339" s="197"/>
      <c r="F4339" s="197"/>
      <c r="G4339" s="199"/>
      <c r="H4339" s="199"/>
      <c r="I4339" s="197"/>
      <c r="J4339" s="200"/>
      <c r="K4339" s="197"/>
      <c r="L4339" s="197"/>
      <c r="M4339" s="197"/>
      <c r="N4339" s="201"/>
      <c r="O4339" s="201"/>
      <c r="P4339" s="197"/>
      <c r="Q4339" s="197"/>
      <c r="R4339" s="196"/>
      <c r="S4339" s="197"/>
      <c r="T4339" s="197"/>
      <c r="U4339" s="196"/>
      <c r="V4339" s="196"/>
      <c r="W4339" s="197"/>
      <c r="X4339" s="197"/>
      <c r="Y4339" s="197"/>
      <c r="Z4339" s="196"/>
      <c r="AA4339" s="196"/>
      <c r="AB4339" s="202"/>
      <c r="AC4339" s="196"/>
      <c r="AD4339" s="196"/>
      <c r="AE4339" s="196"/>
      <c r="AF4339" s="196"/>
      <c r="AG4339" s="196"/>
      <c r="AH4339" s="196"/>
      <c r="AI4339" s="197"/>
    </row>
    <row r="4340" spans="1:35">
      <c r="A4340" s="197"/>
      <c r="B4340" s="197"/>
      <c r="C4340" s="204"/>
      <c r="D4340" s="197"/>
      <c r="E4340" s="197"/>
      <c r="F4340" s="197"/>
      <c r="G4340" s="199"/>
      <c r="H4340" s="199"/>
      <c r="I4340" s="197"/>
      <c r="J4340" s="200"/>
      <c r="K4340" s="197"/>
      <c r="L4340" s="197"/>
      <c r="M4340" s="197"/>
      <c r="N4340" s="201"/>
      <c r="O4340" s="201"/>
      <c r="P4340" s="197"/>
      <c r="Q4340" s="197"/>
      <c r="R4340" s="197"/>
      <c r="S4340" s="197"/>
      <c r="T4340" s="197"/>
      <c r="U4340" s="196"/>
      <c r="V4340" s="196"/>
      <c r="W4340" s="197"/>
      <c r="X4340" s="197"/>
      <c r="Y4340" s="197"/>
      <c r="Z4340" s="196"/>
      <c r="AA4340" s="196"/>
      <c r="AB4340" s="202"/>
      <c r="AC4340" s="196"/>
      <c r="AD4340" s="196"/>
      <c r="AE4340" s="196"/>
      <c r="AF4340" s="196"/>
      <c r="AG4340" s="196"/>
      <c r="AH4340" s="196"/>
      <c r="AI4340" s="197"/>
    </row>
    <row r="4341" spans="1:35">
      <c r="A4341" s="197"/>
      <c r="B4341" s="197"/>
      <c r="C4341" s="204"/>
      <c r="D4341" s="197"/>
      <c r="E4341" s="197"/>
      <c r="F4341" s="197"/>
      <c r="G4341" s="199"/>
      <c r="H4341" s="199"/>
      <c r="I4341" s="197"/>
      <c r="J4341" s="200"/>
      <c r="K4341" s="197"/>
      <c r="L4341" s="197"/>
      <c r="M4341" s="197"/>
      <c r="N4341" s="201"/>
      <c r="O4341" s="201"/>
      <c r="P4341" s="197"/>
      <c r="Q4341" s="197"/>
      <c r="R4341" s="196"/>
      <c r="S4341" s="197"/>
      <c r="T4341" s="197"/>
      <c r="U4341" s="196"/>
      <c r="V4341" s="196"/>
      <c r="W4341" s="197"/>
      <c r="X4341" s="197"/>
      <c r="Y4341" s="197"/>
      <c r="Z4341" s="196"/>
      <c r="AA4341" s="196"/>
      <c r="AB4341" s="202"/>
      <c r="AC4341" s="196"/>
      <c r="AD4341" s="196"/>
      <c r="AE4341" s="196"/>
      <c r="AF4341" s="196"/>
      <c r="AG4341" s="196"/>
      <c r="AH4341" s="196"/>
      <c r="AI4341" s="197"/>
    </row>
    <row r="4342" spans="1:35">
      <c r="A4342" s="197"/>
      <c r="B4342" s="197"/>
      <c r="C4342" s="204"/>
      <c r="D4342" s="197"/>
      <c r="E4342" s="197"/>
      <c r="F4342" s="197"/>
      <c r="G4342" s="199"/>
      <c r="H4342" s="199"/>
      <c r="I4342" s="197"/>
      <c r="J4342" s="200"/>
      <c r="K4342" s="197"/>
      <c r="L4342" s="197"/>
      <c r="M4342" s="197"/>
      <c r="N4342" s="201"/>
      <c r="O4342" s="201"/>
      <c r="P4342" s="197"/>
      <c r="Q4342" s="197"/>
      <c r="R4342" s="197"/>
      <c r="S4342" s="197"/>
      <c r="T4342" s="197"/>
      <c r="U4342" s="196"/>
      <c r="V4342" s="196"/>
      <c r="W4342" s="197"/>
      <c r="X4342" s="197"/>
      <c r="Y4342" s="197"/>
      <c r="Z4342" s="196"/>
      <c r="AA4342" s="196"/>
      <c r="AB4342" s="202"/>
      <c r="AC4342" s="196"/>
      <c r="AD4342" s="196"/>
      <c r="AE4342" s="196"/>
      <c r="AF4342" s="196"/>
      <c r="AG4342" s="196"/>
      <c r="AH4342" s="196"/>
      <c r="AI4342" s="197"/>
    </row>
    <row r="4343" spans="1:35">
      <c r="A4343" s="197"/>
      <c r="B4343" s="197"/>
      <c r="C4343" s="204"/>
      <c r="D4343" s="197"/>
      <c r="E4343" s="197"/>
      <c r="F4343" s="197"/>
      <c r="G4343" s="199"/>
      <c r="H4343" s="199"/>
      <c r="I4343" s="197"/>
      <c r="J4343" s="200"/>
      <c r="K4343" s="197"/>
      <c r="L4343" s="197"/>
      <c r="M4343" s="197"/>
      <c r="N4343" s="201"/>
      <c r="O4343" s="201"/>
      <c r="P4343" s="197"/>
      <c r="Q4343" s="197"/>
      <c r="R4343" s="196"/>
      <c r="S4343" s="197"/>
      <c r="T4343" s="197"/>
      <c r="U4343" s="196"/>
      <c r="V4343" s="196"/>
      <c r="W4343" s="197"/>
      <c r="X4343" s="197"/>
      <c r="Y4343" s="197"/>
      <c r="Z4343" s="196"/>
      <c r="AA4343" s="196"/>
      <c r="AB4343" s="202"/>
      <c r="AC4343" s="196"/>
      <c r="AD4343" s="196"/>
      <c r="AE4343" s="196"/>
      <c r="AF4343" s="196"/>
      <c r="AG4343" s="196"/>
      <c r="AH4343" s="196"/>
      <c r="AI4343" s="197"/>
    </row>
    <row r="4344" spans="1:35">
      <c r="A4344" s="197"/>
      <c r="B4344" s="197"/>
      <c r="C4344" s="204"/>
      <c r="D4344" s="197"/>
      <c r="E4344" s="197"/>
      <c r="F4344" s="197"/>
      <c r="G4344" s="199"/>
      <c r="H4344" s="199"/>
      <c r="I4344" s="197"/>
      <c r="J4344" s="200"/>
      <c r="K4344" s="197"/>
      <c r="L4344" s="197"/>
      <c r="M4344" s="197"/>
      <c r="N4344" s="201"/>
      <c r="O4344" s="201"/>
      <c r="P4344" s="197"/>
      <c r="Q4344" s="197"/>
      <c r="R4344" s="197"/>
      <c r="S4344" s="197"/>
      <c r="T4344" s="197"/>
      <c r="U4344" s="196"/>
      <c r="V4344" s="196"/>
      <c r="W4344" s="197"/>
      <c r="X4344" s="197"/>
      <c r="Y4344" s="197"/>
      <c r="Z4344" s="196"/>
      <c r="AA4344" s="196"/>
      <c r="AB4344" s="202"/>
      <c r="AC4344" s="196"/>
      <c r="AD4344" s="196"/>
      <c r="AE4344" s="196"/>
      <c r="AF4344" s="196"/>
      <c r="AG4344" s="196"/>
      <c r="AH4344" s="196"/>
      <c r="AI4344" s="197"/>
    </row>
    <row r="4345" spans="1:35">
      <c r="A4345" s="197"/>
      <c r="B4345" s="197"/>
      <c r="C4345" s="204"/>
      <c r="D4345" s="197"/>
      <c r="E4345" s="197"/>
      <c r="F4345" s="197"/>
      <c r="G4345" s="199"/>
      <c r="H4345" s="199"/>
      <c r="I4345" s="197"/>
      <c r="J4345" s="200"/>
      <c r="K4345" s="197"/>
      <c r="L4345" s="197"/>
      <c r="M4345" s="197"/>
      <c r="N4345" s="201"/>
      <c r="O4345" s="201"/>
      <c r="P4345" s="197"/>
      <c r="Q4345" s="197"/>
      <c r="R4345" s="197"/>
      <c r="S4345" s="197"/>
      <c r="T4345" s="197"/>
      <c r="U4345" s="196"/>
      <c r="V4345" s="196"/>
      <c r="W4345" s="197"/>
      <c r="X4345" s="197"/>
      <c r="Y4345" s="197"/>
      <c r="Z4345" s="197"/>
      <c r="AA4345" s="197"/>
      <c r="AB4345" s="202"/>
      <c r="AC4345" s="197"/>
      <c r="AD4345" s="205"/>
      <c r="AE4345" s="197"/>
      <c r="AF4345" s="196"/>
      <c r="AG4345" s="196"/>
      <c r="AH4345" s="197"/>
      <c r="AI4345" s="197"/>
    </row>
    <row r="4346" spans="1:35">
      <c r="A4346" s="197"/>
      <c r="B4346" s="197"/>
      <c r="C4346" s="204"/>
      <c r="D4346" s="197"/>
      <c r="E4346" s="197"/>
      <c r="F4346" s="197"/>
      <c r="G4346" s="199"/>
      <c r="H4346" s="199"/>
      <c r="I4346" s="197"/>
      <c r="J4346" s="200"/>
      <c r="K4346" s="197"/>
      <c r="L4346" s="197"/>
      <c r="M4346" s="197"/>
      <c r="N4346" s="201"/>
      <c r="O4346" s="201"/>
      <c r="P4346" s="197"/>
      <c r="Q4346" s="197"/>
      <c r="R4346" s="196"/>
      <c r="S4346" s="197"/>
      <c r="T4346" s="197"/>
      <c r="U4346" s="196"/>
      <c r="V4346" s="196"/>
      <c r="W4346" s="197"/>
      <c r="X4346" s="197"/>
      <c r="Y4346" s="197"/>
      <c r="Z4346" s="196"/>
      <c r="AA4346" s="196"/>
      <c r="AB4346" s="202"/>
      <c r="AC4346" s="196"/>
      <c r="AD4346" s="196"/>
      <c r="AE4346" s="196"/>
      <c r="AF4346" s="196"/>
      <c r="AG4346" s="196"/>
      <c r="AH4346" s="196"/>
      <c r="AI4346" s="197"/>
    </row>
    <row r="4347" spans="1:35">
      <c r="A4347" s="197"/>
      <c r="B4347" s="197"/>
      <c r="C4347" s="204"/>
      <c r="D4347" s="197"/>
      <c r="E4347" s="197"/>
      <c r="F4347" s="197"/>
      <c r="G4347" s="199"/>
      <c r="H4347" s="199"/>
      <c r="I4347" s="197"/>
      <c r="J4347" s="200"/>
      <c r="K4347" s="197"/>
      <c r="L4347" s="197"/>
      <c r="M4347" s="197"/>
      <c r="N4347" s="201"/>
      <c r="O4347" s="201"/>
      <c r="P4347" s="197"/>
      <c r="Q4347" s="197"/>
      <c r="R4347" s="197"/>
      <c r="S4347" s="197"/>
      <c r="T4347" s="197"/>
      <c r="U4347" s="196"/>
      <c r="V4347" s="196"/>
      <c r="W4347" s="197"/>
      <c r="X4347" s="197"/>
      <c r="Y4347" s="197"/>
      <c r="Z4347" s="196"/>
      <c r="AA4347" s="196"/>
      <c r="AB4347" s="202"/>
      <c r="AC4347" s="196"/>
      <c r="AD4347" s="196"/>
      <c r="AE4347" s="196"/>
      <c r="AF4347" s="196"/>
      <c r="AG4347" s="196"/>
      <c r="AH4347" s="196"/>
      <c r="AI4347" s="197"/>
    </row>
    <row r="4348" spans="1:35">
      <c r="A4348" s="197"/>
      <c r="B4348" s="197"/>
      <c r="C4348" s="204"/>
      <c r="D4348" s="197"/>
      <c r="E4348" s="197"/>
      <c r="F4348" s="197"/>
      <c r="G4348" s="199"/>
      <c r="H4348" s="199"/>
      <c r="I4348" s="197"/>
      <c r="J4348" s="200"/>
      <c r="K4348" s="197"/>
      <c r="L4348" s="197"/>
      <c r="M4348" s="197"/>
      <c r="N4348" s="201"/>
      <c r="O4348" s="201"/>
      <c r="P4348" s="197"/>
      <c r="Q4348" s="197"/>
      <c r="R4348" s="196"/>
      <c r="S4348" s="197"/>
      <c r="T4348" s="197"/>
      <c r="U4348" s="196"/>
      <c r="V4348" s="196"/>
      <c r="W4348" s="197"/>
      <c r="X4348" s="197"/>
      <c r="Y4348" s="197"/>
      <c r="Z4348" s="196"/>
      <c r="AA4348" s="196"/>
      <c r="AB4348" s="202"/>
      <c r="AC4348" s="196"/>
      <c r="AD4348" s="196"/>
      <c r="AE4348" s="196"/>
      <c r="AF4348" s="196"/>
      <c r="AG4348" s="196"/>
      <c r="AH4348" s="196"/>
      <c r="AI4348" s="197"/>
    </row>
    <row r="4349" spans="1:35">
      <c r="A4349" s="197"/>
      <c r="B4349" s="197"/>
      <c r="C4349" s="204"/>
      <c r="D4349" s="197"/>
      <c r="E4349" s="197"/>
      <c r="F4349" s="197"/>
      <c r="G4349" s="199"/>
      <c r="H4349" s="199"/>
      <c r="I4349" s="197"/>
      <c r="J4349" s="200"/>
      <c r="K4349" s="197"/>
      <c r="L4349" s="197"/>
      <c r="M4349" s="197"/>
      <c r="N4349" s="201"/>
      <c r="O4349" s="201"/>
      <c r="P4349" s="197"/>
      <c r="Q4349" s="197"/>
      <c r="R4349" s="197"/>
      <c r="S4349" s="197"/>
      <c r="T4349" s="197"/>
      <c r="U4349" s="196"/>
      <c r="V4349" s="196"/>
      <c r="W4349" s="197"/>
      <c r="X4349" s="197"/>
      <c r="Y4349" s="197"/>
      <c r="Z4349" s="196"/>
      <c r="AA4349" s="196"/>
      <c r="AB4349" s="202"/>
      <c r="AC4349" s="196"/>
      <c r="AD4349" s="196"/>
      <c r="AE4349" s="196"/>
      <c r="AF4349" s="196"/>
      <c r="AG4349" s="196"/>
      <c r="AH4349" s="196"/>
      <c r="AI4349" s="197"/>
    </row>
    <row r="4350" spans="1:35">
      <c r="A4350" s="197"/>
      <c r="B4350" s="197"/>
      <c r="C4350" s="204"/>
      <c r="D4350" s="197"/>
      <c r="E4350" s="197"/>
      <c r="F4350" s="197"/>
      <c r="G4350" s="199"/>
      <c r="H4350" s="199"/>
      <c r="I4350" s="197"/>
      <c r="J4350" s="200"/>
      <c r="K4350" s="197"/>
      <c r="L4350" s="197"/>
      <c r="M4350" s="197"/>
      <c r="N4350" s="201"/>
      <c r="O4350" s="201"/>
      <c r="P4350" s="197"/>
      <c r="Q4350" s="197"/>
      <c r="R4350" s="196"/>
      <c r="S4350" s="197"/>
      <c r="T4350" s="197"/>
      <c r="U4350" s="196"/>
      <c r="V4350" s="196"/>
      <c r="W4350" s="197"/>
      <c r="X4350" s="197"/>
      <c r="Y4350" s="197"/>
      <c r="Z4350" s="196"/>
      <c r="AA4350" s="196"/>
      <c r="AB4350" s="202"/>
      <c r="AC4350" s="196"/>
      <c r="AD4350" s="196"/>
      <c r="AE4350" s="196"/>
      <c r="AF4350" s="196"/>
      <c r="AG4350" s="196"/>
      <c r="AH4350" s="196"/>
      <c r="AI4350" s="197"/>
    </row>
    <row r="4351" spans="1:35">
      <c r="A4351" s="197"/>
      <c r="B4351" s="197"/>
      <c r="C4351" s="204"/>
      <c r="D4351" s="197"/>
      <c r="E4351" s="197"/>
      <c r="F4351" s="197"/>
      <c r="G4351" s="199"/>
      <c r="H4351" s="199"/>
      <c r="I4351" s="197"/>
      <c r="J4351" s="200"/>
      <c r="K4351" s="197"/>
      <c r="L4351" s="197"/>
      <c r="M4351" s="197"/>
      <c r="N4351" s="201"/>
      <c r="O4351" s="201"/>
      <c r="P4351" s="197"/>
      <c r="Q4351" s="197"/>
      <c r="R4351" s="197"/>
      <c r="S4351" s="197"/>
      <c r="T4351" s="197"/>
      <c r="U4351" s="196"/>
      <c r="V4351" s="196"/>
      <c r="W4351" s="197"/>
      <c r="X4351" s="197"/>
      <c r="Y4351" s="197"/>
      <c r="Z4351" s="196"/>
      <c r="AA4351" s="196"/>
      <c r="AB4351" s="202"/>
      <c r="AC4351" s="196"/>
      <c r="AD4351" s="196"/>
      <c r="AE4351" s="196"/>
      <c r="AF4351" s="196"/>
      <c r="AG4351" s="196"/>
      <c r="AH4351" s="196"/>
      <c r="AI4351" s="197"/>
    </row>
    <row r="4352" spans="1:35">
      <c r="A4352" s="197"/>
      <c r="B4352" s="197"/>
      <c r="C4352" s="204"/>
      <c r="D4352" s="197"/>
      <c r="E4352" s="197"/>
      <c r="F4352" s="197"/>
      <c r="G4352" s="199"/>
      <c r="H4352" s="199"/>
      <c r="I4352" s="197"/>
      <c r="J4352" s="200"/>
      <c r="K4352" s="197"/>
      <c r="L4352" s="197"/>
      <c r="M4352" s="197"/>
      <c r="N4352" s="201"/>
      <c r="O4352" s="201"/>
      <c r="P4352" s="197"/>
      <c r="Q4352" s="197"/>
      <c r="R4352" s="197"/>
      <c r="S4352" s="197"/>
      <c r="T4352" s="197"/>
      <c r="U4352" s="196"/>
      <c r="V4352" s="196"/>
      <c r="W4352" s="197"/>
      <c r="X4352" s="197"/>
      <c r="Y4352" s="197"/>
      <c r="Z4352" s="197"/>
      <c r="AA4352" s="197"/>
      <c r="AB4352" s="202"/>
      <c r="AC4352" s="197"/>
      <c r="AD4352" s="205"/>
      <c r="AE4352" s="197"/>
      <c r="AF4352" s="196"/>
      <c r="AG4352" s="196"/>
      <c r="AH4352" s="197"/>
      <c r="AI4352" s="197"/>
    </row>
    <row r="4353" spans="1:35">
      <c r="A4353" s="197"/>
      <c r="B4353" s="197"/>
      <c r="C4353" s="204"/>
      <c r="D4353" s="197"/>
      <c r="E4353" s="197"/>
      <c r="F4353" s="197"/>
      <c r="G4353" s="199"/>
      <c r="H4353" s="199"/>
      <c r="I4353" s="197"/>
      <c r="J4353" s="200"/>
      <c r="K4353" s="197"/>
      <c r="L4353" s="197"/>
      <c r="M4353" s="197"/>
      <c r="N4353" s="201"/>
      <c r="O4353" s="201"/>
      <c r="P4353" s="197"/>
      <c r="Q4353" s="197"/>
      <c r="R4353" s="197"/>
      <c r="S4353" s="197"/>
      <c r="T4353" s="197"/>
      <c r="U4353" s="196"/>
      <c r="V4353" s="196"/>
      <c r="W4353" s="197"/>
      <c r="X4353" s="197"/>
      <c r="Y4353" s="197"/>
      <c r="Z4353" s="196"/>
      <c r="AA4353" s="196"/>
      <c r="AB4353" s="202"/>
      <c r="AC4353" s="196"/>
      <c r="AD4353" s="196"/>
      <c r="AE4353" s="196"/>
      <c r="AF4353" s="196"/>
      <c r="AG4353" s="196"/>
      <c r="AH4353" s="196"/>
      <c r="AI4353" s="197"/>
    </row>
    <row r="4354" spans="1:35">
      <c r="A4354" s="197"/>
      <c r="B4354" s="197"/>
      <c r="C4354" s="204"/>
      <c r="D4354" s="197"/>
      <c r="E4354" s="197"/>
      <c r="F4354" s="197"/>
      <c r="G4354" s="199"/>
      <c r="H4354" s="199"/>
      <c r="I4354" s="197"/>
      <c r="J4354" s="200"/>
      <c r="K4354" s="197"/>
      <c r="L4354" s="197"/>
      <c r="M4354" s="197"/>
      <c r="N4354" s="201"/>
      <c r="O4354" s="201"/>
      <c r="P4354" s="197"/>
      <c r="Q4354" s="197"/>
      <c r="R4354" s="197"/>
      <c r="S4354" s="197"/>
      <c r="T4354" s="197"/>
      <c r="U4354" s="196"/>
      <c r="V4354" s="196"/>
      <c r="W4354" s="197"/>
      <c r="X4354" s="197"/>
      <c r="Y4354" s="197"/>
      <c r="Z4354" s="196"/>
      <c r="AA4354" s="196"/>
      <c r="AB4354" s="202"/>
      <c r="AC4354" s="196"/>
      <c r="AD4354" s="196"/>
      <c r="AE4354" s="196"/>
      <c r="AF4354" s="196"/>
      <c r="AG4354" s="196"/>
      <c r="AH4354" s="196"/>
      <c r="AI4354" s="197"/>
    </row>
    <row r="4355" spans="1:35">
      <c r="A4355" s="197"/>
      <c r="B4355" s="197"/>
      <c r="C4355" s="204"/>
      <c r="D4355" s="197"/>
      <c r="E4355" s="197"/>
      <c r="F4355" s="197"/>
      <c r="G4355" s="199"/>
      <c r="H4355" s="199"/>
      <c r="I4355" s="197"/>
      <c r="J4355" s="200"/>
      <c r="K4355" s="197"/>
      <c r="L4355" s="197"/>
      <c r="M4355" s="197"/>
      <c r="N4355" s="201"/>
      <c r="O4355" s="201"/>
      <c r="P4355" s="197"/>
      <c r="Q4355" s="197"/>
      <c r="R4355" s="197"/>
      <c r="S4355" s="197"/>
      <c r="T4355" s="197"/>
      <c r="U4355" s="196"/>
      <c r="V4355" s="196"/>
      <c r="W4355" s="197"/>
      <c r="X4355" s="197"/>
      <c r="Y4355" s="197"/>
      <c r="Z4355" s="196"/>
      <c r="AA4355" s="196"/>
      <c r="AB4355" s="202"/>
      <c r="AC4355" s="196"/>
      <c r="AD4355" s="196"/>
      <c r="AE4355" s="196"/>
      <c r="AF4355" s="196"/>
      <c r="AG4355" s="196"/>
      <c r="AH4355" s="196"/>
      <c r="AI4355" s="197"/>
    </row>
    <row r="4356" spans="1:35">
      <c r="A4356" s="197"/>
      <c r="B4356" s="197"/>
      <c r="C4356" s="204"/>
      <c r="D4356" s="197"/>
      <c r="E4356" s="197"/>
      <c r="F4356" s="197"/>
      <c r="G4356" s="199"/>
      <c r="H4356" s="199"/>
      <c r="I4356" s="197"/>
      <c r="J4356" s="200"/>
      <c r="K4356" s="197"/>
      <c r="L4356" s="197"/>
      <c r="M4356" s="197"/>
      <c r="N4356" s="201"/>
      <c r="O4356" s="201"/>
      <c r="P4356" s="197"/>
      <c r="Q4356" s="197"/>
      <c r="R4356" s="197"/>
      <c r="S4356" s="197"/>
      <c r="T4356" s="197"/>
      <c r="U4356" s="196"/>
      <c r="V4356" s="196"/>
      <c r="W4356" s="197"/>
      <c r="X4356" s="197"/>
      <c r="Y4356" s="197"/>
      <c r="Z4356" s="196"/>
      <c r="AA4356" s="196"/>
      <c r="AB4356" s="202"/>
      <c r="AC4356" s="196"/>
      <c r="AD4356" s="196"/>
      <c r="AE4356" s="196"/>
      <c r="AF4356" s="196"/>
      <c r="AG4356" s="196"/>
      <c r="AH4356" s="196"/>
      <c r="AI4356" s="197"/>
    </row>
    <row r="4357" spans="1:35">
      <c r="A4357" s="197"/>
      <c r="B4357" s="197"/>
      <c r="C4357" s="204"/>
      <c r="D4357" s="197"/>
      <c r="E4357" s="197"/>
      <c r="F4357" s="197"/>
      <c r="G4357" s="199"/>
      <c r="H4357" s="199"/>
      <c r="I4357" s="197"/>
      <c r="J4357" s="200"/>
      <c r="K4357" s="197"/>
      <c r="L4357" s="197"/>
      <c r="M4357" s="197"/>
      <c r="N4357" s="201"/>
      <c r="O4357" s="201"/>
      <c r="P4357" s="197"/>
      <c r="Q4357" s="197"/>
      <c r="R4357" s="196"/>
      <c r="S4357" s="197"/>
      <c r="T4357" s="197"/>
      <c r="U4357" s="196"/>
      <c r="V4357" s="196"/>
      <c r="W4357" s="197"/>
      <c r="X4357" s="197"/>
      <c r="Y4357" s="197"/>
      <c r="Z4357" s="196"/>
      <c r="AA4357" s="196"/>
      <c r="AB4357" s="202"/>
      <c r="AC4357" s="196"/>
      <c r="AD4357" s="196"/>
      <c r="AE4357" s="196"/>
      <c r="AF4357" s="196"/>
      <c r="AG4357" s="196"/>
      <c r="AH4357" s="196"/>
      <c r="AI4357" s="197"/>
    </row>
    <row r="4358" spans="1:35">
      <c r="A4358" s="197"/>
      <c r="B4358" s="197"/>
      <c r="C4358" s="204"/>
      <c r="D4358" s="197"/>
      <c r="E4358" s="197"/>
      <c r="F4358" s="197"/>
      <c r="G4358" s="199"/>
      <c r="H4358" s="199"/>
      <c r="I4358" s="197"/>
      <c r="J4358" s="200"/>
      <c r="K4358" s="197"/>
      <c r="L4358" s="197"/>
      <c r="M4358" s="197"/>
      <c r="N4358" s="201"/>
      <c r="O4358" s="201"/>
      <c r="P4358" s="197"/>
      <c r="Q4358" s="197"/>
      <c r="R4358" s="197"/>
      <c r="S4358" s="197"/>
      <c r="T4358" s="197"/>
      <c r="U4358" s="196"/>
      <c r="V4358" s="196"/>
      <c r="W4358" s="197"/>
      <c r="X4358" s="197"/>
      <c r="Y4358" s="197"/>
      <c r="Z4358" s="196"/>
      <c r="AA4358" s="196"/>
      <c r="AB4358" s="202"/>
      <c r="AC4358" s="196"/>
      <c r="AD4358" s="196"/>
      <c r="AE4358" s="196"/>
      <c r="AF4358" s="196"/>
      <c r="AG4358" s="196"/>
      <c r="AH4358" s="196"/>
      <c r="AI4358" s="197"/>
    </row>
    <row r="4359" spans="1:35">
      <c r="A4359" s="197"/>
      <c r="B4359" s="197"/>
      <c r="C4359" s="204"/>
      <c r="D4359" s="197"/>
      <c r="E4359" s="197"/>
      <c r="F4359" s="197"/>
      <c r="G4359" s="199"/>
      <c r="H4359" s="199"/>
      <c r="I4359" s="197"/>
      <c r="J4359" s="200"/>
      <c r="K4359" s="197"/>
      <c r="L4359" s="197"/>
      <c r="M4359" s="197"/>
      <c r="N4359" s="201"/>
      <c r="O4359" s="201"/>
      <c r="P4359" s="197"/>
      <c r="Q4359" s="197"/>
      <c r="R4359" s="196"/>
      <c r="S4359" s="197"/>
      <c r="T4359" s="197"/>
      <c r="U4359" s="196"/>
      <c r="V4359" s="196"/>
      <c r="W4359" s="197"/>
      <c r="X4359" s="197"/>
      <c r="Y4359" s="197"/>
      <c r="Z4359" s="196"/>
      <c r="AA4359" s="196"/>
      <c r="AB4359" s="202"/>
      <c r="AC4359" s="196"/>
      <c r="AD4359" s="196"/>
      <c r="AE4359" s="196"/>
      <c r="AF4359" s="196"/>
      <c r="AG4359" s="196"/>
      <c r="AH4359" s="196"/>
      <c r="AI4359" s="197"/>
    </row>
    <row r="4360" spans="1:35">
      <c r="A4360" s="197"/>
      <c r="B4360" s="197"/>
      <c r="C4360" s="204"/>
      <c r="D4360" s="197"/>
      <c r="E4360" s="197"/>
      <c r="F4360" s="197"/>
      <c r="G4360" s="199"/>
      <c r="H4360" s="199"/>
      <c r="I4360" s="197"/>
      <c r="J4360" s="200"/>
      <c r="K4360" s="197"/>
      <c r="L4360" s="197"/>
      <c r="M4360" s="197"/>
      <c r="N4360" s="201"/>
      <c r="O4360" s="201"/>
      <c r="P4360" s="197"/>
      <c r="Q4360" s="197"/>
      <c r="R4360" s="197"/>
      <c r="S4360" s="197"/>
      <c r="T4360" s="197"/>
      <c r="U4360" s="196"/>
      <c r="V4360" s="196"/>
      <c r="W4360" s="197"/>
      <c r="X4360" s="197"/>
      <c r="Y4360" s="197"/>
      <c r="Z4360" s="196"/>
      <c r="AA4360" s="196"/>
      <c r="AB4360" s="202"/>
      <c r="AC4360" s="196"/>
      <c r="AD4360" s="196"/>
      <c r="AE4360" s="196"/>
      <c r="AF4360" s="196"/>
      <c r="AG4360" s="196"/>
      <c r="AH4360" s="196"/>
      <c r="AI4360" s="197"/>
    </row>
    <row r="4361" spans="1:35">
      <c r="A4361" s="197"/>
      <c r="B4361" s="197"/>
      <c r="C4361" s="204"/>
      <c r="D4361" s="197"/>
      <c r="E4361" s="197"/>
      <c r="F4361" s="197"/>
      <c r="G4361" s="199"/>
      <c r="H4361" s="199"/>
      <c r="I4361" s="197"/>
      <c r="J4361" s="200"/>
      <c r="K4361" s="197"/>
      <c r="L4361" s="197"/>
      <c r="M4361" s="197"/>
      <c r="N4361" s="201"/>
      <c r="O4361" s="201"/>
      <c r="P4361" s="197"/>
      <c r="Q4361" s="197"/>
      <c r="R4361" s="197"/>
      <c r="S4361" s="197"/>
      <c r="T4361" s="197"/>
      <c r="U4361" s="196"/>
      <c r="V4361" s="196"/>
      <c r="W4361" s="197"/>
      <c r="X4361" s="197"/>
      <c r="Y4361" s="197"/>
      <c r="Z4361" s="197"/>
      <c r="AA4361" s="197"/>
      <c r="AB4361" s="202"/>
      <c r="AC4361" s="197"/>
      <c r="AD4361" s="205"/>
      <c r="AE4361" s="197"/>
      <c r="AF4361" s="196"/>
      <c r="AG4361" s="196"/>
      <c r="AH4361" s="197"/>
      <c r="AI4361" s="197"/>
    </row>
    <row r="4362" spans="1:35">
      <c r="A4362" s="197"/>
      <c r="B4362" s="197"/>
      <c r="C4362" s="204"/>
      <c r="D4362" s="197"/>
      <c r="E4362" s="197"/>
      <c r="F4362" s="197"/>
      <c r="G4362" s="199"/>
      <c r="H4362" s="199"/>
      <c r="I4362" s="197"/>
      <c r="J4362" s="200"/>
      <c r="K4362" s="197"/>
      <c r="L4362" s="197"/>
      <c r="M4362" s="197"/>
      <c r="N4362" s="201"/>
      <c r="O4362" s="201"/>
      <c r="P4362" s="197"/>
      <c r="Q4362" s="197"/>
      <c r="R4362" s="197"/>
      <c r="S4362" s="197"/>
      <c r="T4362" s="197"/>
      <c r="U4362" s="196"/>
      <c r="V4362" s="196"/>
      <c r="W4362" s="197"/>
      <c r="X4362" s="197"/>
      <c r="Y4362" s="197"/>
      <c r="Z4362" s="196"/>
      <c r="AA4362" s="196"/>
      <c r="AB4362" s="202"/>
      <c r="AC4362" s="196"/>
      <c r="AD4362" s="196"/>
      <c r="AE4362" s="196"/>
      <c r="AF4362" s="196"/>
      <c r="AG4362" s="196"/>
      <c r="AH4362" s="196"/>
      <c r="AI4362" s="197"/>
    </row>
    <row r="4363" spans="1:35">
      <c r="A4363" s="197"/>
      <c r="B4363" s="197"/>
      <c r="C4363" s="204"/>
      <c r="D4363" s="197"/>
      <c r="E4363" s="197"/>
      <c r="F4363" s="197"/>
      <c r="G4363" s="199"/>
      <c r="H4363" s="199"/>
      <c r="I4363" s="197"/>
      <c r="J4363" s="200"/>
      <c r="K4363" s="197"/>
      <c r="L4363" s="197"/>
      <c r="M4363" s="197"/>
      <c r="N4363" s="201"/>
      <c r="O4363" s="201"/>
      <c r="P4363" s="197"/>
      <c r="Q4363" s="197"/>
      <c r="R4363" s="196"/>
      <c r="S4363" s="197"/>
      <c r="T4363" s="197"/>
      <c r="U4363" s="196"/>
      <c r="V4363" s="196"/>
      <c r="W4363" s="197"/>
      <c r="X4363" s="197"/>
      <c r="Y4363" s="197"/>
      <c r="Z4363" s="196"/>
      <c r="AA4363" s="196"/>
      <c r="AB4363" s="202"/>
      <c r="AC4363" s="196"/>
      <c r="AD4363" s="196"/>
      <c r="AE4363" s="196"/>
      <c r="AF4363" s="196"/>
      <c r="AG4363" s="196"/>
      <c r="AH4363" s="196"/>
      <c r="AI4363" s="197"/>
    </row>
    <row r="4364" spans="1:35">
      <c r="A4364" s="197"/>
      <c r="B4364" s="197"/>
      <c r="C4364" s="204"/>
      <c r="D4364" s="197"/>
      <c r="E4364" s="197"/>
      <c r="F4364" s="197"/>
      <c r="G4364" s="199"/>
      <c r="H4364" s="199"/>
      <c r="I4364" s="197"/>
      <c r="J4364" s="200"/>
      <c r="K4364" s="197"/>
      <c r="L4364" s="197"/>
      <c r="M4364" s="197"/>
      <c r="N4364" s="201"/>
      <c r="O4364" s="201"/>
      <c r="P4364" s="197"/>
      <c r="Q4364" s="197"/>
      <c r="R4364" s="197"/>
      <c r="S4364" s="197"/>
      <c r="T4364" s="197"/>
      <c r="U4364" s="196"/>
      <c r="V4364" s="196"/>
      <c r="W4364" s="197"/>
      <c r="X4364" s="197"/>
      <c r="Y4364" s="197"/>
      <c r="Z4364" s="196"/>
      <c r="AA4364" s="196"/>
      <c r="AB4364" s="202"/>
      <c r="AC4364" s="196"/>
      <c r="AD4364" s="196"/>
      <c r="AE4364" s="196"/>
      <c r="AF4364" s="196"/>
      <c r="AG4364" s="196"/>
      <c r="AH4364" s="196"/>
      <c r="AI4364" s="197"/>
    </row>
    <row r="4365" spans="1:35">
      <c r="A4365" s="197"/>
      <c r="B4365" s="197"/>
      <c r="C4365" s="204"/>
      <c r="D4365" s="197"/>
      <c r="E4365" s="197"/>
      <c r="F4365" s="197"/>
      <c r="G4365" s="199"/>
      <c r="H4365" s="199"/>
      <c r="I4365" s="197"/>
      <c r="J4365" s="200"/>
      <c r="K4365" s="197"/>
      <c r="L4365" s="197"/>
      <c r="M4365" s="197"/>
      <c r="N4365" s="201"/>
      <c r="O4365" s="201"/>
      <c r="P4365" s="197"/>
      <c r="Q4365" s="197"/>
      <c r="R4365" s="197"/>
      <c r="S4365" s="197"/>
      <c r="T4365" s="197"/>
      <c r="U4365" s="196"/>
      <c r="V4365" s="196"/>
      <c r="W4365" s="197"/>
      <c r="X4365" s="197"/>
      <c r="Y4365" s="197"/>
      <c r="Z4365" s="196"/>
      <c r="AA4365" s="196"/>
      <c r="AB4365" s="202"/>
      <c r="AC4365" s="196"/>
      <c r="AD4365" s="196"/>
      <c r="AE4365" s="196"/>
      <c r="AF4365" s="196"/>
      <c r="AG4365" s="196"/>
      <c r="AH4365" s="196"/>
      <c r="AI4365" s="197"/>
    </row>
    <row r="4366" spans="1:35">
      <c r="A4366" s="197"/>
      <c r="B4366" s="197"/>
      <c r="C4366" s="204"/>
      <c r="D4366" s="197"/>
      <c r="E4366" s="197"/>
      <c r="F4366" s="197"/>
      <c r="G4366" s="199"/>
      <c r="H4366" s="199"/>
      <c r="I4366" s="197"/>
      <c r="J4366" s="200"/>
      <c r="K4366" s="197"/>
      <c r="L4366" s="197"/>
      <c r="M4366" s="197"/>
      <c r="N4366" s="201"/>
      <c r="O4366" s="201"/>
      <c r="P4366" s="197"/>
      <c r="Q4366" s="197"/>
      <c r="R4366" s="196"/>
      <c r="S4366" s="197"/>
      <c r="T4366" s="197"/>
      <c r="U4366" s="196"/>
      <c r="V4366" s="196"/>
      <c r="W4366" s="197"/>
      <c r="X4366" s="197"/>
      <c r="Y4366" s="197"/>
      <c r="Z4366" s="196"/>
      <c r="AA4366" s="196"/>
      <c r="AB4366" s="202"/>
      <c r="AC4366" s="196"/>
      <c r="AD4366" s="196"/>
      <c r="AE4366" s="196"/>
      <c r="AF4366" s="196"/>
      <c r="AG4366" s="196"/>
      <c r="AH4366" s="196"/>
      <c r="AI4366" s="197"/>
    </row>
    <row r="4367" spans="1:35">
      <c r="A4367" s="197"/>
      <c r="B4367" s="197"/>
      <c r="C4367" s="204"/>
      <c r="D4367" s="197"/>
      <c r="E4367" s="197"/>
      <c r="F4367" s="197"/>
      <c r="G4367" s="199"/>
      <c r="H4367" s="199"/>
      <c r="I4367" s="197"/>
      <c r="J4367" s="200"/>
      <c r="K4367" s="197"/>
      <c r="L4367" s="197"/>
      <c r="M4367" s="197"/>
      <c r="N4367" s="201"/>
      <c r="O4367" s="201"/>
      <c r="P4367" s="197"/>
      <c r="Q4367" s="197"/>
      <c r="R4367" s="197"/>
      <c r="S4367" s="197"/>
      <c r="T4367" s="197"/>
      <c r="U4367" s="196"/>
      <c r="V4367" s="196"/>
      <c r="W4367" s="197"/>
      <c r="X4367" s="197"/>
      <c r="Y4367" s="197"/>
      <c r="Z4367" s="196"/>
      <c r="AA4367" s="196"/>
      <c r="AB4367" s="202"/>
      <c r="AC4367" s="196"/>
      <c r="AD4367" s="196"/>
      <c r="AE4367" s="196"/>
      <c r="AF4367" s="196"/>
      <c r="AG4367" s="196"/>
      <c r="AH4367" s="196"/>
      <c r="AI4367" s="197"/>
    </row>
    <row r="4368" spans="1:35">
      <c r="A4368" s="197"/>
      <c r="B4368" s="197"/>
      <c r="C4368" s="204"/>
      <c r="D4368" s="197"/>
      <c r="E4368" s="197"/>
      <c r="F4368" s="197"/>
      <c r="G4368" s="199"/>
      <c r="H4368" s="199"/>
      <c r="I4368" s="197"/>
      <c r="J4368" s="200"/>
      <c r="K4368" s="197"/>
      <c r="L4368" s="197"/>
      <c r="M4368" s="197"/>
      <c r="N4368" s="201"/>
      <c r="O4368" s="201"/>
      <c r="P4368" s="197"/>
      <c r="Q4368" s="197"/>
      <c r="R4368" s="196"/>
      <c r="S4368" s="197"/>
      <c r="T4368" s="197"/>
      <c r="U4368" s="196"/>
      <c r="V4368" s="196"/>
      <c r="W4368" s="197"/>
      <c r="X4368" s="197"/>
      <c r="Y4368" s="197"/>
      <c r="Z4368" s="196"/>
      <c r="AA4368" s="196"/>
      <c r="AB4368" s="202"/>
      <c r="AC4368" s="196"/>
      <c r="AD4368" s="196"/>
      <c r="AE4368" s="196"/>
      <c r="AF4368" s="196"/>
      <c r="AG4368" s="196"/>
      <c r="AH4368" s="196"/>
      <c r="AI4368" s="197"/>
    </row>
    <row r="4369" spans="1:35">
      <c r="A4369" s="197"/>
      <c r="B4369" s="197"/>
      <c r="C4369" s="204"/>
      <c r="D4369" s="197"/>
      <c r="E4369" s="197"/>
      <c r="F4369" s="197"/>
      <c r="G4369" s="199"/>
      <c r="H4369" s="199"/>
      <c r="I4369" s="197"/>
      <c r="J4369" s="200"/>
      <c r="K4369" s="197"/>
      <c r="L4369" s="197"/>
      <c r="M4369" s="197"/>
      <c r="N4369" s="201"/>
      <c r="O4369" s="201"/>
      <c r="P4369" s="197"/>
      <c r="Q4369" s="197"/>
      <c r="R4369" s="197"/>
      <c r="S4369" s="197"/>
      <c r="T4369" s="197"/>
      <c r="U4369" s="196"/>
      <c r="V4369" s="196"/>
      <c r="W4369" s="197"/>
      <c r="X4369" s="197"/>
      <c r="Y4369" s="197"/>
      <c r="Z4369" s="196"/>
      <c r="AA4369" s="196"/>
      <c r="AB4369" s="202"/>
      <c r="AC4369" s="196"/>
      <c r="AD4369" s="196"/>
      <c r="AE4369" s="196"/>
      <c r="AF4369" s="196"/>
      <c r="AG4369" s="196"/>
      <c r="AH4369" s="196"/>
      <c r="AI4369" s="197"/>
    </row>
    <row r="4370" spans="1:35">
      <c r="A4370" s="197"/>
      <c r="B4370" s="197"/>
      <c r="C4370" s="204"/>
      <c r="D4370" s="197"/>
      <c r="E4370" s="197"/>
      <c r="F4370" s="197"/>
      <c r="G4370" s="199"/>
      <c r="H4370" s="199"/>
      <c r="I4370" s="197"/>
      <c r="J4370" s="200"/>
      <c r="K4370" s="197"/>
      <c r="L4370" s="197"/>
      <c r="M4370" s="197"/>
      <c r="N4370" s="201"/>
      <c r="O4370" s="201"/>
      <c r="P4370" s="197"/>
      <c r="Q4370" s="197"/>
      <c r="R4370" s="197"/>
      <c r="S4370" s="197"/>
      <c r="T4370" s="197"/>
      <c r="U4370" s="196"/>
      <c r="V4370" s="196"/>
      <c r="W4370" s="197"/>
      <c r="X4370" s="197"/>
      <c r="Y4370" s="197"/>
      <c r="Z4370" s="197"/>
      <c r="AA4370" s="197"/>
      <c r="AB4370" s="202"/>
      <c r="AC4370" s="197"/>
      <c r="AD4370" s="205"/>
      <c r="AE4370" s="197"/>
      <c r="AF4370" s="196"/>
      <c r="AG4370" s="196"/>
      <c r="AH4370" s="197"/>
      <c r="AI4370" s="197"/>
    </row>
    <row r="4371" spans="1:35">
      <c r="A4371" s="197"/>
      <c r="B4371" s="197"/>
      <c r="C4371" s="204"/>
      <c r="D4371" s="197"/>
      <c r="E4371" s="197"/>
      <c r="F4371" s="197"/>
      <c r="G4371" s="199"/>
      <c r="H4371" s="199"/>
      <c r="I4371" s="197"/>
      <c r="J4371" s="200"/>
      <c r="K4371" s="197"/>
      <c r="L4371" s="197"/>
      <c r="M4371" s="197"/>
      <c r="N4371" s="201"/>
      <c r="O4371" s="201"/>
      <c r="P4371" s="197"/>
      <c r="Q4371" s="197"/>
      <c r="R4371" s="196"/>
      <c r="S4371" s="197"/>
      <c r="T4371" s="197"/>
      <c r="U4371" s="196"/>
      <c r="V4371" s="196"/>
      <c r="W4371" s="197"/>
      <c r="X4371" s="197"/>
      <c r="Y4371" s="197"/>
      <c r="Z4371" s="196"/>
      <c r="AA4371" s="196"/>
      <c r="AB4371" s="202"/>
      <c r="AC4371" s="196"/>
      <c r="AD4371" s="196"/>
      <c r="AE4371" s="196"/>
      <c r="AF4371" s="196"/>
      <c r="AG4371" s="196"/>
      <c r="AH4371" s="196"/>
      <c r="AI4371" s="197"/>
    </row>
    <row r="4372" spans="1:35">
      <c r="A4372" s="197"/>
      <c r="B4372" s="197"/>
      <c r="C4372" s="204"/>
      <c r="D4372" s="197"/>
      <c r="E4372" s="197"/>
      <c r="F4372" s="197"/>
      <c r="G4372" s="199"/>
      <c r="H4372" s="199"/>
      <c r="I4372" s="197"/>
      <c r="J4372" s="200"/>
      <c r="K4372" s="197"/>
      <c r="L4372" s="197"/>
      <c r="M4372" s="197"/>
      <c r="N4372" s="201"/>
      <c r="O4372" s="201"/>
      <c r="P4372" s="197"/>
      <c r="Q4372" s="197"/>
      <c r="R4372" s="197"/>
      <c r="S4372" s="197"/>
      <c r="T4372" s="197"/>
      <c r="U4372" s="196"/>
      <c r="V4372" s="196"/>
      <c r="W4372" s="197"/>
      <c r="X4372" s="197"/>
      <c r="Y4372" s="197"/>
      <c r="Z4372" s="196"/>
      <c r="AA4372" s="196"/>
      <c r="AB4372" s="202"/>
      <c r="AC4372" s="196"/>
      <c r="AD4372" s="196"/>
      <c r="AE4372" s="196"/>
      <c r="AF4372" s="196"/>
      <c r="AG4372" s="196"/>
      <c r="AH4372" s="196"/>
      <c r="AI4372" s="197"/>
    </row>
    <row r="4373" spans="1:35">
      <c r="A4373" s="197"/>
      <c r="B4373" s="197"/>
      <c r="C4373" s="204"/>
      <c r="D4373" s="197"/>
      <c r="E4373" s="197"/>
      <c r="F4373" s="197"/>
      <c r="G4373" s="199"/>
      <c r="H4373" s="199"/>
      <c r="I4373" s="197"/>
      <c r="J4373" s="200"/>
      <c r="K4373" s="197"/>
      <c r="L4373" s="197"/>
      <c r="M4373" s="197"/>
      <c r="N4373" s="201"/>
      <c r="O4373" s="201"/>
      <c r="P4373" s="197"/>
      <c r="Q4373" s="197"/>
      <c r="R4373" s="196"/>
      <c r="S4373" s="197"/>
      <c r="T4373" s="197"/>
      <c r="U4373" s="196"/>
      <c r="V4373" s="196"/>
      <c r="W4373" s="197"/>
      <c r="X4373" s="197"/>
      <c r="Y4373" s="197"/>
      <c r="Z4373" s="196"/>
      <c r="AA4373" s="196"/>
      <c r="AB4373" s="202"/>
      <c r="AC4373" s="196"/>
      <c r="AD4373" s="196"/>
      <c r="AE4373" s="196"/>
      <c r="AF4373" s="196"/>
      <c r="AG4373" s="196"/>
      <c r="AH4373" s="196"/>
      <c r="AI4373" s="197"/>
    </row>
    <row r="4374" spans="1:35">
      <c r="A4374" s="197"/>
      <c r="B4374" s="197"/>
      <c r="C4374" s="204"/>
      <c r="D4374" s="197"/>
      <c r="E4374" s="197"/>
      <c r="F4374" s="197"/>
      <c r="G4374" s="199"/>
      <c r="H4374" s="199"/>
      <c r="I4374" s="197"/>
      <c r="J4374" s="200"/>
      <c r="K4374" s="197"/>
      <c r="L4374" s="197"/>
      <c r="M4374" s="197"/>
      <c r="N4374" s="201"/>
      <c r="O4374" s="201"/>
      <c r="P4374" s="197"/>
      <c r="Q4374" s="197"/>
      <c r="R4374" s="197"/>
      <c r="S4374" s="197"/>
      <c r="T4374" s="197"/>
      <c r="U4374" s="196"/>
      <c r="V4374" s="196"/>
      <c r="W4374" s="197"/>
      <c r="X4374" s="197"/>
      <c r="Y4374" s="197"/>
      <c r="Z4374" s="196"/>
      <c r="AA4374" s="196"/>
      <c r="AB4374" s="202"/>
      <c r="AC4374" s="196"/>
      <c r="AD4374" s="196"/>
      <c r="AE4374" s="196"/>
      <c r="AF4374" s="196"/>
      <c r="AG4374" s="196"/>
      <c r="AH4374" s="196"/>
      <c r="AI4374" s="197"/>
    </row>
    <row r="4375" spans="1:35">
      <c r="A4375" s="197"/>
      <c r="B4375" s="197"/>
      <c r="C4375" s="204"/>
      <c r="D4375" s="197"/>
      <c r="E4375" s="197"/>
      <c r="F4375" s="197"/>
      <c r="G4375" s="199"/>
      <c r="H4375" s="199"/>
      <c r="I4375" s="197"/>
      <c r="J4375" s="200"/>
      <c r="K4375" s="197"/>
      <c r="L4375" s="197"/>
      <c r="M4375" s="197"/>
      <c r="N4375" s="201"/>
      <c r="O4375" s="201"/>
      <c r="P4375" s="197"/>
      <c r="Q4375" s="197"/>
      <c r="R4375" s="197"/>
      <c r="S4375" s="197"/>
      <c r="T4375" s="197"/>
      <c r="U4375" s="196"/>
      <c r="V4375" s="196"/>
      <c r="W4375" s="197"/>
      <c r="X4375" s="197"/>
      <c r="Y4375" s="197"/>
      <c r="Z4375" s="197"/>
      <c r="AA4375" s="197"/>
      <c r="AB4375" s="202"/>
      <c r="AC4375" s="197"/>
      <c r="AD4375" s="205"/>
      <c r="AE4375" s="197"/>
      <c r="AF4375" s="196"/>
      <c r="AG4375" s="196"/>
      <c r="AH4375" s="197"/>
      <c r="AI4375" s="197"/>
    </row>
    <row r="4376" spans="1:35">
      <c r="A4376" s="197"/>
      <c r="B4376" s="197"/>
      <c r="C4376" s="204"/>
      <c r="D4376" s="197"/>
      <c r="E4376" s="203"/>
      <c r="F4376" s="197"/>
      <c r="G4376" s="199"/>
      <c r="H4376" s="199"/>
      <c r="I4376" s="197"/>
      <c r="J4376" s="200"/>
      <c r="K4376" s="197"/>
      <c r="L4376" s="197"/>
      <c r="M4376" s="197"/>
      <c r="N4376" s="201"/>
      <c r="O4376" s="201"/>
      <c r="P4376" s="197"/>
      <c r="Q4376" s="197"/>
      <c r="R4376" s="196"/>
      <c r="S4376" s="197"/>
      <c r="T4376" s="197"/>
      <c r="U4376" s="196"/>
      <c r="V4376" s="196"/>
      <c r="W4376" s="197"/>
      <c r="X4376" s="197"/>
      <c r="Y4376" s="197"/>
      <c r="Z4376" s="196"/>
      <c r="AA4376" s="196"/>
      <c r="AB4376" s="202"/>
      <c r="AC4376" s="196"/>
      <c r="AD4376" s="196"/>
      <c r="AE4376" s="196"/>
      <c r="AF4376" s="196"/>
      <c r="AG4376" s="196"/>
      <c r="AH4376" s="196"/>
      <c r="AI4376" s="197"/>
    </row>
    <row r="4377" spans="1:35">
      <c r="A4377" s="197"/>
      <c r="B4377" s="197"/>
      <c r="C4377" s="204"/>
      <c r="D4377" s="197"/>
      <c r="E4377" s="203"/>
      <c r="F4377" s="197"/>
      <c r="G4377" s="199"/>
      <c r="H4377" s="199"/>
      <c r="I4377" s="197"/>
      <c r="J4377" s="200"/>
      <c r="K4377" s="197"/>
      <c r="L4377" s="197"/>
      <c r="M4377" s="197"/>
      <c r="N4377" s="201"/>
      <c r="O4377" s="201"/>
      <c r="P4377" s="197"/>
      <c r="Q4377" s="197"/>
      <c r="R4377" s="197"/>
      <c r="S4377" s="197"/>
      <c r="T4377" s="197"/>
      <c r="U4377" s="196"/>
      <c r="V4377" s="196"/>
      <c r="W4377" s="197"/>
      <c r="X4377" s="197"/>
      <c r="Y4377" s="197"/>
      <c r="Z4377" s="196"/>
      <c r="AA4377" s="196"/>
      <c r="AB4377" s="202"/>
      <c r="AC4377" s="196"/>
      <c r="AD4377" s="196"/>
      <c r="AE4377" s="196"/>
      <c r="AF4377" s="196"/>
      <c r="AG4377" s="196"/>
      <c r="AH4377" s="196"/>
      <c r="AI4377" s="197"/>
    </row>
    <row r="4378" spans="1:35">
      <c r="A4378" s="197"/>
      <c r="B4378" s="197"/>
      <c r="C4378" s="204"/>
      <c r="D4378" s="197"/>
      <c r="E4378" s="203"/>
      <c r="F4378" s="197"/>
      <c r="G4378" s="199"/>
      <c r="H4378" s="199"/>
      <c r="I4378" s="197"/>
      <c r="J4378" s="200"/>
      <c r="K4378" s="197"/>
      <c r="L4378" s="197"/>
      <c r="M4378" s="197"/>
      <c r="N4378" s="201"/>
      <c r="O4378" s="201"/>
      <c r="P4378" s="197"/>
      <c r="Q4378" s="197"/>
      <c r="R4378" s="196"/>
      <c r="S4378" s="197"/>
      <c r="T4378" s="197"/>
      <c r="U4378" s="196"/>
      <c r="V4378" s="196"/>
      <c r="W4378" s="197"/>
      <c r="X4378" s="197"/>
      <c r="Y4378" s="197"/>
      <c r="Z4378" s="197"/>
      <c r="AA4378" s="197"/>
      <c r="AB4378" s="202"/>
      <c r="AC4378" s="197"/>
      <c r="AD4378" s="205"/>
      <c r="AE4378" s="197"/>
      <c r="AF4378" s="196"/>
      <c r="AG4378" s="196"/>
      <c r="AH4378" s="197"/>
      <c r="AI4378" s="197"/>
    </row>
    <row r="4379" spans="1:35">
      <c r="A4379" s="197"/>
      <c r="B4379" s="197"/>
      <c r="C4379" s="204"/>
      <c r="D4379" s="197"/>
      <c r="E4379" s="203"/>
      <c r="F4379" s="197"/>
      <c r="G4379" s="199"/>
      <c r="H4379" s="199"/>
      <c r="I4379" s="197"/>
      <c r="J4379" s="200"/>
      <c r="K4379" s="197"/>
      <c r="L4379" s="197"/>
      <c r="M4379" s="197"/>
      <c r="N4379" s="201"/>
      <c r="O4379" s="201"/>
      <c r="P4379" s="197"/>
      <c r="Q4379" s="197"/>
      <c r="R4379" s="197"/>
      <c r="S4379" s="197"/>
      <c r="T4379" s="197"/>
      <c r="U4379" s="196"/>
      <c r="V4379" s="196"/>
      <c r="W4379" s="197"/>
      <c r="X4379" s="197"/>
      <c r="Y4379" s="197"/>
      <c r="Z4379" s="196"/>
      <c r="AA4379" s="196"/>
      <c r="AB4379" s="202"/>
      <c r="AC4379" s="196"/>
      <c r="AD4379" s="196"/>
      <c r="AE4379" s="196"/>
      <c r="AF4379" s="196"/>
      <c r="AG4379" s="196"/>
      <c r="AH4379" s="196"/>
      <c r="AI4379" s="197"/>
    </row>
    <row r="4380" spans="1:35">
      <c r="A4380" s="197"/>
      <c r="B4380" s="197"/>
      <c r="C4380" s="204"/>
      <c r="D4380" s="197"/>
      <c r="E4380" s="203"/>
      <c r="F4380" s="197"/>
      <c r="G4380" s="199"/>
      <c r="H4380" s="199"/>
      <c r="I4380" s="197"/>
      <c r="J4380" s="200"/>
      <c r="K4380" s="197"/>
      <c r="L4380" s="197"/>
      <c r="M4380" s="197"/>
      <c r="N4380" s="201"/>
      <c r="O4380" s="201"/>
      <c r="P4380" s="197"/>
      <c r="Q4380" s="197"/>
      <c r="R4380" s="197"/>
      <c r="S4380" s="197"/>
      <c r="T4380" s="197"/>
      <c r="U4380" s="196"/>
      <c r="V4380" s="196"/>
      <c r="W4380" s="197"/>
      <c r="X4380" s="197"/>
      <c r="Y4380" s="197"/>
      <c r="Z4380" s="197"/>
      <c r="AA4380" s="197"/>
      <c r="AB4380" s="202"/>
      <c r="AC4380" s="197"/>
      <c r="AD4380" s="205"/>
      <c r="AE4380" s="197"/>
      <c r="AF4380" s="196"/>
      <c r="AG4380" s="196"/>
      <c r="AH4380" s="197"/>
      <c r="AI4380" s="197"/>
    </row>
    <row r="4381" spans="1:35">
      <c r="A4381" s="197"/>
      <c r="B4381" s="197"/>
      <c r="C4381" s="204"/>
      <c r="D4381" s="197"/>
      <c r="E4381" s="203"/>
      <c r="F4381" s="197"/>
      <c r="G4381" s="199"/>
      <c r="H4381" s="199"/>
      <c r="I4381" s="197"/>
      <c r="J4381" s="200"/>
      <c r="K4381" s="197"/>
      <c r="L4381" s="197"/>
      <c r="M4381" s="197"/>
      <c r="N4381" s="201"/>
      <c r="O4381" s="201"/>
      <c r="P4381" s="197"/>
      <c r="Q4381" s="197"/>
      <c r="R4381" s="196"/>
      <c r="S4381" s="197"/>
      <c r="T4381" s="197"/>
      <c r="U4381" s="196"/>
      <c r="V4381" s="196"/>
      <c r="W4381" s="197"/>
      <c r="X4381" s="197"/>
      <c r="Y4381" s="197"/>
      <c r="Z4381" s="196"/>
      <c r="AA4381" s="196"/>
      <c r="AB4381" s="202"/>
      <c r="AC4381" s="196"/>
      <c r="AD4381" s="196"/>
      <c r="AE4381" s="196"/>
      <c r="AF4381" s="196"/>
      <c r="AG4381" s="196"/>
      <c r="AH4381" s="196"/>
      <c r="AI4381" s="197"/>
    </row>
    <row r="4382" spans="1:35">
      <c r="A4382" s="197"/>
      <c r="B4382" s="197"/>
      <c r="C4382" s="204"/>
      <c r="D4382" s="197"/>
      <c r="E4382" s="197"/>
      <c r="F4382" s="197"/>
      <c r="G4382" s="199"/>
      <c r="H4382" s="199"/>
      <c r="I4382" s="197"/>
      <c r="J4382" s="200"/>
      <c r="K4382" s="197"/>
      <c r="L4382" s="197"/>
      <c r="M4382" s="197"/>
      <c r="N4382" s="201"/>
      <c r="O4382" s="201"/>
      <c r="P4382" s="197"/>
      <c r="Q4382" s="197"/>
      <c r="R4382" s="197"/>
      <c r="S4382" s="197"/>
      <c r="T4382" s="197"/>
      <c r="U4382" s="196"/>
      <c r="V4382" s="196"/>
      <c r="W4382" s="197"/>
      <c r="X4382" s="197"/>
      <c r="Y4382" s="197"/>
      <c r="Z4382" s="196"/>
      <c r="AA4382" s="196"/>
      <c r="AB4382" s="202"/>
      <c r="AC4382" s="196"/>
      <c r="AD4382" s="196"/>
      <c r="AE4382" s="196"/>
      <c r="AF4382" s="196"/>
      <c r="AG4382" s="196"/>
      <c r="AH4382" s="196"/>
      <c r="AI4382" s="197"/>
    </row>
    <row r="4383" spans="1:35">
      <c r="A4383" s="197"/>
      <c r="B4383" s="197"/>
      <c r="C4383" s="204"/>
      <c r="D4383" s="197"/>
      <c r="E4383" s="197"/>
      <c r="F4383" s="197"/>
      <c r="G4383" s="199"/>
      <c r="H4383" s="199"/>
      <c r="I4383" s="197"/>
      <c r="J4383" s="200"/>
      <c r="K4383" s="197"/>
      <c r="L4383" s="197"/>
      <c r="M4383" s="197"/>
      <c r="N4383" s="201"/>
      <c r="O4383" s="201"/>
      <c r="P4383" s="197"/>
      <c r="Q4383" s="197"/>
      <c r="R4383" s="196"/>
      <c r="S4383" s="197"/>
      <c r="T4383" s="197"/>
      <c r="U4383" s="196"/>
      <c r="V4383" s="196"/>
      <c r="W4383" s="197"/>
      <c r="X4383" s="197"/>
      <c r="Y4383" s="197"/>
      <c r="Z4383" s="196"/>
      <c r="AA4383" s="196"/>
      <c r="AB4383" s="202"/>
      <c r="AC4383" s="196"/>
      <c r="AD4383" s="196"/>
      <c r="AE4383" s="196"/>
      <c r="AF4383" s="196"/>
      <c r="AG4383" s="196"/>
      <c r="AH4383" s="196"/>
      <c r="AI4383" s="197"/>
    </row>
    <row r="4384" spans="1:35">
      <c r="A4384" s="197"/>
      <c r="B4384" s="197"/>
      <c r="C4384" s="204"/>
      <c r="D4384" s="197"/>
      <c r="E4384" s="197"/>
      <c r="F4384" s="197"/>
      <c r="G4384" s="199"/>
      <c r="H4384" s="199"/>
      <c r="I4384" s="197"/>
      <c r="J4384" s="200"/>
      <c r="K4384" s="197"/>
      <c r="L4384" s="197"/>
      <c r="M4384" s="197"/>
      <c r="N4384" s="201"/>
      <c r="O4384" s="201"/>
      <c r="P4384" s="197"/>
      <c r="Q4384" s="197"/>
      <c r="R4384" s="197"/>
      <c r="S4384" s="197"/>
      <c r="T4384" s="197"/>
      <c r="U4384" s="196"/>
      <c r="V4384" s="196"/>
      <c r="W4384" s="197"/>
      <c r="X4384" s="197"/>
      <c r="Y4384" s="197"/>
      <c r="Z4384" s="196"/>
      <c r="AA4384" s="196"/>
      <c r="AB4384" s="202"/>
      <c r="AC4384" s="196"/>
      <c r="AD4384" s="196"/>
      <c r="AE4384" s="196"/>
      <c r="AF4384" s="196"/>
      <c r="AG4384" s="196"/>
      <c r="AH4384" s="196"/>
      <c r="AI4384" s="197"/>
    </row>
    <row r="4385" spans="1:35">
      <c r="A4385" s="197"/>
      <c r="B4385" s="197"/>
      <c r="C4385" s="204"/>
      <c r="D4385" s="197"/>
      <c r="E4385" s="197"/>
      <c r="F4385" s="197"/>
      <c r="G4385" s="199"/>
      <c r="H4385" s="199"/>
      <c r="I4385" s="197"/>
      <c r="J4385" s="200"/>
      <c r="K4385" s="197"/>
      <c r="L4385" s="197"/>
      <c r="M4385" s="197"/>
      <c r="N4385" s="201"/>
      <c r="O4385" s="201"/>
      <c r="P4385" s="197"/>
      <c r="Q4385" s="197"/>
      <c r="R4385" s="196"/>
      <c r="S4385" s="197"/>
      <c r="T4385" s="197"/>
      <c r="U4385" s="196"/>
      <c r="V4385" s="196"/>
      <c r="W4385" s="197"/>
      <c r="X4385" s="197"/>
      <c r="Y4385" s="197"/>
      <c r="Z4385" s="196"/>
      <c r="AA4385" s="196"/>
      <c r="AB4385" s="202"/>
      <c r="AC4385" s="196"/>
      <c r="AD4385" s="196"/>
      <c r="AE4385" s="196"/>
      <c r="AF4385" s="196"/>
      <c r="AG4385" s="196"/>
      <c r="AH4385" s="196"/>
      <c r="AI4385" s="197"/>
    </row>
    <row r="4386" spans="1:35">
      <c r="A4386" s="197"/>
      <c r="B4386" s="197"/>
      <c r="C4386" s="204"/>
      <c r="D4386" s="197"/>
      <c r="E4386" s="197"/>
      <c r="F4386" s="197"/>
      <c r="G4386" s="199"/>
      <c r="H4386" s="199"/>
      <c r="I4386" s="197"/>
      <c r="J4386" s="200"/>
      <c r="K4386" s="197"/>
      <c r="L4386" s="197"/>
      <c r="M4386" s="197"/>
      <c r="N4386" s="201"/>
      <c r="O4386" s="201"/>
      <c r="P4386" s="197"/>
      <c r="Q4386" s="197"/>
      <c r="R4386" s="197"/>
      <c r="S4386" s="197"/>
      <c r="T4386" s="197"/>
      <c r="U4386" s="196"/>
      <c r="V4386" s="196"/>
      <c r="W4386" s="197"/>
      <c r="X4386" s="197"/>
      <c r="Y4386" s="197"/>
      <c r="Z4386" s="196"/>
      <c r="AA4386" s="196"/>
      <c r="AB4386" s="202"/>
      <c r="AC4386" s="196"/>
      <c r="AD4386" s="196"/>
      <c r="AE4386" s="196"/>
      <c r="AF4386" s="196"/>
      <c r="AG4386" s="196"/>
      <c r="AH4386" s="196"/>
      <c r="AI4386" s="197"/>
    </row>
    <row r="4387" spans="1:35">
      <c r="A4387" s="197"/>
      <c r="B4387" s="197"/>
      <c r="C4387" s="204"/>
      <c r="D4387" s="197"/>
      <c r="E4387" s="197"/>
      <c r="F4387" s="197"/>
      <c r="G4387" s="199"/>
      <c r="H4387" s="199"/>
      <c r="I4387" s="197"/>
      <c r="J4387" s="200"/>
      <c r="K4387" s="197"/>
      <c r="L4387" s="197"/>
      <c r="M4387" s="197"/>
      <c r="N4387" s="201"/>
      <c r="O4387" s="201"/>
      <c r="P4387" s="197"/>
      <c r="Q4387" s="197"/>
      <c r="R4387" s="196"/>
      <c r="S4387" s="197"/>
      <c r="T4387" s="197"/>
      <c r="U4387" s="196"/>
      <c r="V4387" s="196"/>
      <c r="W4387" s="197"/>
      <c r="X4387" s="197"/>
      <c r="Y4387" s="197"/>
      <c r="Z4387" s="196"/>
      <c r="AA4387" s="196"/>
      <c r="AB4387" s="202"/>
      <c r="AC4387" s="196"/>
      <c r="AD4387" s="196"/>
      <c r="AE4387" s="196"/>
      <c r="AF4387" s="196"/>
      <c r="AG4387" s="196"/>
      <c r="AH4387" s="196"/>
      <c r="AI4387" s="197"/>
    </row>
    <row r="4388" spans="1:35">
      <c r="A4388" s="197"/>
      <c r="B4388" s="197"/>
      <c r="C4388" s="204"/>
      <c r="D4388" s="197"/>
      <c r="E4388" s="197"/>
      <c r="F4388" s="197"/>
      <c r="G4388" s="199"/>
      <c r="H4388" s="199"/>
      <c r="I4388" s="197"/>
      <c r="J4388" s="200"/>
      <c r="K4388" s="197"/>
      <c r="L4388" s="197"/>
      <c r="M4388" s="197"/>
      <c r="N4388" s="201"/>
      <c r="O4388" s="201"/>
      <c r="P4388" s="197"/>
      <c r="Q4388" s="197"/>
      <c r="R4388" s="197"/>
      <c r="S4388" s="197"/>
      <c r="T4388" s="197"/>
      <c r="U4388" s="196"/>
      <c r="V4388" s="196"/>
      <c r="W4388" s="197"/>
      <c r="X4388" s="197"/>
      <c r="Y4388" s="197"/>
      <c r="Z4388" s="196"/>
      <c r="AA4388" s="196"/>
      <c r="AB4388" s="202"/>
      <c r="AC4388" s="196"/>
      <c r="AD4388" s="196"/>
      <c r="AE4388" s="196"/>
      <c r="AF4388" s="196"/>
      <c r="AG4388" s="196"/>
      <c r="AH4388" s="196"/>
      <c r="AI4388" s="197"/>
    </row>
    <row r="4389" spans="1:35">
      <c r="A4389" s="197"/>
      <c r="B4389" s="197"/>
      <c r="C4389" s="204"/>
      <c r="D4389" s="197"/>
      <c r="E4389" s="197"/>
      <c r="F4389" s="197"/>
      <c r="G4389" s="199"/>
      <c r="H4389" s="199"/>
      <c r="I4389" s="197"/>
      <c r="J4389" s="200"/>
      <c r="K4389" s="197"/>
      <c r="L4389" s="197"/>
      <c r="M4389" s="197"/>
      <c r="N4389" s="201"/>
      <c r="O4389" s="201"/>
      <c r="P4389" s="197"/>
      <c r="Q4389" s="197"/>
      <c r="R4389" s="196"/>
      <c r="S4389" s="197"/>
      <c r="T4389" s="197"/>
      <c r="U4389" s="196"/>
      <c r="V4389" s="196"/>
      <c r="W4389" s="197"/>
      <c r="X4389" s="197"/>
      <c r="Y4389" s="197"/>
      <c r="Z4389" s="196"/>
      <c r="AA4389" s="196"/>
      <c r="AB4389" s="202"/>
      <c r="AC4389" s="196"/>
      <c r="AD4389" s="196"/>
      <c r="AE4389" s="196"/>
      <c r="AF4389" s="196"/>
      <c r="AG4389" s="196"/>
      <c r="AH4389" s="196"/>
      <c r="AI4389" s="197"/>
    </row>
    <row r="4390" spans="1:35">
      <c r="A4390" s="197"/>
      <c r="B4390" s="197"/>
      <c r="C4390" s="204"/>
      <c r="D4390" s="197"/>
      <c r="E4390" s="197"/>
      <c r="F4390" s="197"/>
      <c r="G4390" s="199"/>
      <c r="H4390" s="199"/>
      <c r="I4390" s="197"/>
      <c r="J4390" s="200"/>
      <c r="K4390" s="197"/>
      <c r="L4390" s="197"/>
      <c r="M4390" s="197"/>
      <c r="N4390" s="201"/>
      <c r="O4390" s="201"/>
      <c r="P4390" s="197"/>
      <c r="Q4390" s="197"/>
      <c r="R4390" s="197"/>
      <c r="S4390" s="197"/>
      <c r="T4390" s="197"/>
      <c r="U4390" s="196"/>
      <c r="V4390" s="196"/>
      <c r="W4390" s="197"/>
      <c r="X4390" s="197"/>
      <c r="Y4390" s="197"/>
      <c r="Z4390" s="196"/>
      <c r="AA4390" s="196"/>
      <c r="AB4390" s="202"/>
      <c r="AC4390" s="196"/>
      <c r="AD4390" s="196"/>
      <c r="AE4390" s="196"/>
      <c r="AF4390" s="196"/>
      <c r="AG4390" s="196"/>
      <c r="AH4390" s="196"/>
      <c r="AI4390" s="197"/>
    </row>
    <row r="4391" spans="1:35">
      <c r="A4391" s="197"/>
      <c r="B4391" s="197"/>
      <c r="C4391" s="204"/>
      <c r="D4391" s="197"/>
      <c r="E4391" s="197"/>
      <c r="F4391" s="197"/>
      <c r="G4391" s="199"/>
      <c r="H4391" s="199"/>
      <c r="I4391" s="197"/>
      <c r="J4391" s="200"/>
      <c r="K4391" s="197"/>
      <c r="L4391" s="197"/>
      <c r="M4391" s="197"/>
      <c r="N4391" s="201"/>
      <c r="O4391" s="201"/>
      <c r="P4391" s="197"/>
      <c r="Q4391" s="197"/>
      <c r="R4391" s="196"/>
      <c r="S4391" s="197"/>
      <c r="T4391" s="197"/>
      <c r="U4391" s="196"/>
      <c r="V4391" s="196"/>
      <c r="W4391" s="197"/>
      <c r="X4391" s="197"/>
      <c r="Y4391" s="197"/>
      <c r="Z4391" s="196"/>
      <c r="AA4391" s="196"/>
      <c r="AB4391" s="202"/>
      <c r="AC4391" s="196"/>
      <c r="AD4391" s="196"/>
      <c r="AE4391" s="196"/>
      <c r="AF4391" s="196"/>
      <c r="AG4391" s="196"/>
      <c r="AH4391" s="196"/>
      <c r="AI4391" s="197"/>
    </row>
    <row r="4392" spans="1:35">
      <c r="A4392" s="197"/>
      <c r="B4392" s="197"/>
      <c r="C4392" s="204"/>
      <c r="D4392" s="197"/>
      <c r="E4392" s="197"/>
      <c r="F4392" s="197"/>
      <c r="G4392" s="199"/>
      <c r="H4392" s="199"/>
      <c r="I4392" s="197"/>
      <c r="J4392" s="200"/>
      <c r="K4392" s="197"/>
      <c r="L4392" s="197"/>
      <c r="M4392" s="197"/>
      <c r="N4392" s="201"/>
      <c r="O4392" s="201"/>
      <c r="P4392" s="197"/>
      <c r="Q4392" s="197"/>
      <c r="R4392" s="197"/>
      <c r="S4392" s="197"/>
      <c r="T4392" s="197"/>
      <c r="U4392" s="196"/>
      <c r="V4392" s="196"/>
      <c r="W4392" s="197"/>
      <c r="X4392" s="197"/>
      <c r="Y4392" s="197"/>
      <c r="Z4392" s="196"/>
      <c r="AA4392" s="196"/>
      <c r="AB4392" s="202"/>
      <c r="AC4392" s="196"/>
      <c r="AD4392" s="196"/>
      <c r="AE4392" s="196"/>
      <c r="AF4392" s="196"/>
      <c r="AG4392" s="196"/>
      <c r="AH4392" s="196"/>
      <c r="AI4392" s="197"/>
    </row>
    <row r="4393" spans="1:35">
      <c r="A4393" s="197"/>
      <c r="B4393" s="197"/>
      <c r="C4393" s="204"/>
      <c r="D4393" s="197"/>
      <c r="E4393" s="197"/>
      <c r="F4393" s="197"/>
      <c r="G4393" s="199"/>
      <c r="H4393" s="199"/>
      <c r="I4393" s="197"/>
      <c r="J4393" s="200"/>
      <c r="K4393" s="197"/>
      <c r="L4393" s="197"/>
      <c r="M4393" s="197"/>
      <c r="N4393" s="201"/>
      <c r="O4393" s="201"/>
      <c r="P4393" s="197"/>
      <c r="Q4393" s="197"/>
      <c r="R4393" s="197"/>
      <c r="S4393" s="197"/>
      <c r="T4393" s="197"/>
      <c r="U4393" s="196"/>
      <c r="V4393" s="196"/>
      <c r="W4393" s="197"/>
      <c r="X4393" s="197"/>
      <c r="Y4393" s="197"/>
      <c r="Z4393" s="196"/>
      <c r="AA4393" s="196"/>
      <c r="AB4393" s="202"/>
      <c r="AC4393" s="196"/>
      <c r="AD4393" s="196"/>
      <c r="AE4393" s="196"/>
      <c r="AF4393" s="196"/>
      <c r="AG4393" s="196"/>
      <c r="AH4393" s="196"/>
      <c r="AI4393" s="197"/>
    </row>
    <row r="4394" spans="1:35">
      <c r="A4394" s="197"/>
      <c r="B4394" s="197"/>
      <c r="C4394" s="204"/>
      <c r="D4394" s="197"/>
      <c r="E4394" s="197"/>
      <c r="F4394" s="197"/>
      <c r="G4394" s="199"/>
      <c r="H4394" s="199"/>
      <c r="I4394" s="197"/>
      <c r="J4394" s="200"/>
      <c r="K4394" s="197"/>
      <c r="L4394" s="197"/>
      <c r="M4394" s="197"/>
      <c r="N4394" s="201"/>
      <c r="O4394" s="201"/>
      <c r="P4394" s="197"/>
      <c r="Q4394" s="197"/>
      <c r="R4394" s="197"/>
      <c r="S4394" s="197"/>
      <c r="T4394" s="197"/>
      <c r="U4394" s="196"/>
      <c r="V4394" s="196"/>
      <c r="W4394" s="197"/>
      <c r="X4394" s="197"/>
      <c r="Y4394" s="197"/>
      <c r="Z4394" s="197"/>
      <c r="AA4394" s="197"/>
      <c r="AB4394" s="202"/>
      <c r="AC4394" s="197"/>
      <c r="AD4394" s="205"/>
      <c r="AE4394" s="197"/>
      <c r="AF4394" s="196"/>
      <c r="AG4394" s="196"/>
      <c r="AH4394" s="197"/>
      <c r="AI4394" s="197"/>
    </row>
    <row r="4395" spans="1:35">
      <c r="A4395" s="197"/>
      <c r="B4395" s="197"/>
      <c r="C4395" s="204"/>
      <c r="D4395" s="197"/>
      <c r="E4395" s="197"/>
      <c r="F4395" s="197"/>
      <c r="G4395" s="199"/>
      <c r="H4395" s="199"/>
      <c r="I4395" s="197"/>
      <c r="J4395" s="200"/>
      <c r="K4395" s="197"/>
      <c r="L4395" s="197"/>
      <c r="M4395" s="197"/>
      <c r="N4395" s="201"/>
      <c r="O4395" s="201"/>
      <c r="P4395" s="197"/>
      <c r="Q4395" s="197"/>
      <c r="R4395" s="197"/>
      <c r="S4395" s="197"/>
      <c r="T4395" s="197"/>
      <c r="U4395" s="196"/>
      <c r="V4395" s="196"/>
      <c r="W4395" s="197"/>
      <c r="X4395" s="197"/>
      <c r="Y4395" s="197"/>
      <c r="Z4395" s="196"/>
      <c r="AA4395" s="196"/>
      <c r="AB4395" s="202"/>
      <c r="AC4395" s="196"/>
      <c r="AD4395" s="196"/>
      <c r="AE4395" s="196"/>
      <c r="AF4395" s="196"/>
      <c r="AG4395" s="196"/>
      <c r="AH4395" s="196"/>
      <c r="AI4395" s="197"/>
    </row>
    <row r="4396" spans="1:35">
      <c r="A4396" s="197"/>
      <c r="B4396" s="197"/>
      <c r="C4396" s="204"/>
      <c r="D4396" s="197"/>
      <c r="E4396" s="197"/>
      <c r="F4396" s="197"/>
      <c r="G4396" s="199"/>
      <c r="H4396" s="199"/>
      <c r="I4396" s="197"/>
      <c r="J4396" s="200"/>
      <c r="K4396" s="197"/>
      <c r="L4396" s="197"/>
      <c r="M4396" s="197"/>
      <c r="N4396" s="201"/>
      <c r="O4396" s="201"/>
      <c r="P4396" s="197"/>
      <c r="Q4396" s="197"/>
      <c r="R4396" s="196"/>
      <c r="S4396" s="197"/>
      <c r="T4396" s="197"/>
      <c r="U4396" s="196"/>
      <c r="V4396" s="196"/>
      <c r="W4396" s="197"/>
      <c r="X4396" s="197"/>
      <c r="Y4396" s="197"/>
      <c r="Z4396" s="196"/>
      <c r="AA4396" s="196"/>
      <c r="AB4396" s="202"/>
      <c r="AC4396" s="196"/>
      <c r="AD4396" s="196"/>
      <c r="AE4396" s="196"/>
      <c r="AF4396" s="196"/>
      <c r="AG4396" s="196"/>
      <c r="AH4396" s="196"/>
      <c r="AI4396" s="197"/>
    </row>
    <row r="4397" spans="1:35">
      <c r="A4397" s="197"/>
      <c r="B4397" s="197"/>
      <c r="C4397" s="204"/>
      <c r="D4397" s="197"/>
      <c r="E4397" s="197"/>
      <c r="F4397" s="197"/>
      <c r="G4397" s="199"/>
      <c r="H4397" s="199"/>
      <c r="I4397" s="197"/>
      <c r="J4397" s="200"/>
      <c r="K4397" s="197"/>
      <c r="L4397" s="197"/>
      <c r="M4397" s="197"/>
      <c r="N4397" s="201"/>
      <c r="O4397" s="201"/>
      <c r="P4397" s="197"/>
      <c r="Q4397" s="197"/>
      <c r="R4397" s="197"/>
      <c r="S4397" s="197"/>
      <c r="T4397" s="197"/>
      <c r="U4397" s="196"/>
      <c r="V4397" s="196"/>
      <c r="W4397" s="197"/>
      <c r="X4397" s="197"/>
      <c r="Y4397" s="197"/>
      <c r="Z4397" s="196"/>
      <c r="AA4397" s="196"/>
      <c r="AB4397" s="202"/>
      <c r="AC4397" s="196"/>
      <c r="AD4397" s="196"/>
      <c r="AE4397" s="196"/>
      <c r="AF4397" s="196"/>
      <c r="AG4397" s="196"/>
      <c r="AH4397" s="196"/>
      <c r="AI4397" s="197"/>
    </row>
    <row r="4398" spans="1:35">
      <c r="A4398" s="197"/>
      <c r="B4398" s="197"/>
      <c r="C4398" s="204"/>
      <c r="D4398" s="197"/>
      <c r="E4398" s="197"/>
      <c r="F4398" s="197"/>
      <c r="G4398" s="199"/>
      <c r="H4398" s="199"/>
      <c r="I4398" s="197"/>
      <c r="J4398" s="200"/>
      <c r="K4398" s="197"/>
      <c r="L4398" s="197"/>
      <c r="M4398" s="197"/>
      <c r="N4398" s="201"/>
      <c r="O4398" s="201"/>
      <c r="P4398" s="197"/>
      <c r="Q4398" s="197"/>
      <c r="R4398" s="196"/>
      <c r="S4398" s="197"/>
      <c r="T4398" s="197"/>
      <c r="U4398" s="196"/>
      <c r="V4398" s="196"/>
      <c r="W4398" s="197"/>
      <c r="X4398" s="197"/>
      <c r="Y4398" s="197"/>
      <c r="Z4398" s="196"/>
      <c r="AA4398" s="196"/>
      <c r="AB4398" s="202"/>
      <c r="AC4398" s="196"/>
      <c r="AD4398" s="196"/>
      <c r="AE4398" s="196"/>
      <c r="AF4398" s="196"/>
      <c r="AG4398" s="196"/>
      <c r="AH4398" s="196"/>
      <c r="AI4398" s="197"/>
    </row>
    <row r="4399" spans="1:35">
      <c r="A4399" s="197"/>
      <c r="B4399" s="197"/>
      <c r="C4399" s="204"/>
      <c r="D4399" s="197"/>
      <c r="E4399" s="197"/>
      <c r="F4399" s="197"/>
      <c r="G4399" s="199"/>
      <c r="H4399" s="199"/>
      <c r="I4399" s="197"/>
      <c r="J4399" s="200"/>
      <c r="K4399" s="197"/>
      <c r="L4399" s="197"/>
      <c r="M4399" s="197"/>
      <c r="N4399" s="201"/>
      <c r="O4399" s="201"/>
      <c r="P4399" s="197"/>
      <c r="Q4399" s="197"/>
      <c r="R4399" s="197"/>
      <c r="S4399" s="197"/>
      <c r="T4399" s="197"/>
      <c r="U4399" s="196"/>
      <c r="V4399" s="196"/>
      <c r="W4399" s="197"/>
      <c r="X4399" s="197"/>
      <c r="Y4399" s="197"/>
      <c r="Z4399" s="196"/>
      <c r="AA4399" s="196"/>
      <c r="AB4399" s="202"/>
      <c r="AC4399" s="196"/>
      <c r="AD4399" s="196"/>
      <c r="AE4399" s="196"/>
      <c r="AF4399" s="196"/>
      <c r="AG4399" s="196"/>
      <c r="AH4399" s="196"/>
      <c r="AI4399" s="197"/>
    </row>
    <row r="4400" spans="1:35">
      <c r="A4400" s="197"/>
      <c r="B4400" s="197"/>
      <c r="C4400" s="204"/>
      <c r="D4400" s="197"/>
      <c r="E4400" s="197"/>
      <c r="F4400" s="197"/>
      <c r="G4400" s="199"/>
      <c r="H4400" s="199"/>
      <c r="I4400" s="197"/>
      <c r="J4400" s="200"/>
      <c r="K4400" s="197"/>
      <c r="L4400" s="197"/>
      <c r="M4400" s="197"/>
      <c r="N4400" s="201"/>
      <c r="O4400" s="201"/>
      <c r="P4400" s="197"/>
      <c r="Q4400" s="197"/>
      <c r="R4400" s="196"/>
      <c r="S4400" s="197"/>
      <c r="T4400" s="197"/>
      <c r="U4400" s="196"/>
      <c r="V4400" s="196"/>
      <c r="W4400" s="197"/>
      <c r="X4400" s="197"/>
      <c r="Y4400" s="197"/>
      <c r="Z4400" s="196"/>
      <c r="AA4400" s="196"/>
      <c r="AB4400" s="202"/>
      <c r="AC4400" s="196"/>
      <c r="AD4400" s="196"/>
      <c r="AE4400" s="196"/>
      <c r="AF4400" s="196"/>
      <c r="AG4400" s="196"/>
      <c r="AH4400" s="196"/>
      <c r="AI4400" s="197"/>
    </row>
    <row r="4401" spans="1:35">
      <c r="A4401" s="197"/>
      <c r="B4401" s="197"/>
      <c r="C4401" s="204"/>
      <c r="D4401" s="197"/>
      <c r="E4401" s="197"/>
      <c r="F4401" s="197"/>
      <c r="G4401" s="199"/>
      <c r="H4401" s="199"/>
      <c r="I4401" s="197"/>
      <c r="J4401" s="200"/>
      <c r="K4401" s="197"/>
      <c r="L4401" s="197"/>
      <c r="M4401" s="197"/>
      <c r="N4401" s="201"/>
      <c r="O4401" s="201"/>
      <c r="P4401" s="197"/>
      <c r="Q4401" s="197"/>
      <c r="R4401" s="197"/>
      <c r="S4401" s="197"/>
      <c r="T4401" s="197"/>
      <c r="U4401" s="196"/>
      <c r="V4401" s="196"/>
      <c r="W4401" s="197"/>
      <c r="X4401" s="197"/>
      <c r="Y4401" s="197"/>
      <c r="Z4401" s="196"/>
      <c r="AA4401" s="196"/>
      <c r="AB4401" s="202"/>
      <c r="AC4401" s="196"/>
      <c r="AD4401" s="196"/>
      <c r="AE4401" s="196"/>
      <c r="AF4401" s="196"/>
      <c r="AG4401" s="196"/>
      <c r="AH4401" s="196"/>
      <c r="AI4401" s="197"/>
    </row>
    <row r="4402" spans="1:35">
      <c r="A4402" s="197"/>
      <c r="B4402" s="197"/>
      <c r="C4402" s="204"/>
      <c r="D4402" s="197"/>
      <c r="E4402" s="197"/>
      <c r="F4402" s="197"/>
      <c r="G4402" s="199"/>
      <c r="H4402" s="199"/>
      <c r="I4402" s="197"/>
      <c r="J4402" s="200"/>
      <c r="K4402" s="197"/>
      <c r="L4402" s="197"/>
      <c r="M4402" s="197"/>
      <c r="N4402" s="201"/>
      <c r="O4402" s="201"/>
      <c r="P4402" s="197"/>
      <c r="Q4402" s="197"/>
      <c r="R4402" s="196"/>
      <c r="S4402" s="197"/>
      <c r="T4402" s="197"/>
      <c r="U4402" s="196"/>
      <c r="V4402" s="196"/>
      <c r="W4402" s="197"/>
      <c r="X4402" s="197"/>
      <c r="Y4402" s="197"/>
      <c r="Z4402" s="196"/>
      <c r="AA4402" s="196"/>
      <c r="AB4402" s="202"/>
      <c r="AC4402" s="196"/>
      <c r="AD4402" s="196"/>
      <c r="AE4402" s="196"/>
      <c r="AF4402" s="196"/>
      <c r="AG4402" s="196"/>
      <c r="AH4402" s="196"/>
      <c r="AI4402" s="197"/>
    </row>
    <row r="4403" spans="1:35">
      <c r="A4403" s="197"/>
      <c r="B4403" s="197"/>
      <c r="C4403" s="204"/>
      <c r="D4403" s="197"/>
      <c r="E4403" s="197"/>
      <c r="F4403" s="197"/>
      <c r="G4403" s="199"/>
      <c r="H4403" s="199"/>
      <c r="I4403" s="197"/>
      <c r="J4403" s="200"/>
      <c r="K4403" s="197"/>
      <c r="L4403" s="197"/>
      <c r="M4403" s="197"/>
      <c r="N4403" s="201"/>
      <c r="O4403" s="201"/>
      <c r="P4403" s="197"/>
      <c r="Q4403" s="197"/>
      <c r="R4403" s="197"/>
      <c r="S4403" s="197"/>
      <c r="T4403" s="197"/>
      <c r="U4403" s="196"/>
      <c r="V4403" s="196"/>
      <c r="W4403" s="197"/>
      <c r="X4403" s="197"/>
      <c r="Y4403" s="197"/>
      <c r="Z4403" s="196"/>
      <c r="AA4403" s="196"/>
      <c r="AB4403" s="202"/>
      <c r="AC4403" s="196"/>
      <c r="AD4403" s="196"/>
      <c r="AE4403" s="196"/>
      <c r="AF4403" s="196"/>
      <c r="AG4403" s="196"/>
      <c r="AH4403" s="196"/>
      <c r="AI4403" s="197"/>
    </row>
    <row r="4404" spans="1:35">
      <c r="A4404" s="197"/>
      <c r="B4404" s="197"/>
      <c r="C4404" s="204"/>
      <c r="D4404" s="197"/>
      <c r="E4404" s="197"/>
      <c r="F4404" s="197"/>
      <c r="G4404" s="199"/>
      <c r="H4404" s="199"/>
      <c r="I4404" s="197"/>
      <c r="J4404" s="200"/>
      <c r="K4404" s="197"/>
      <c r="L4404" s="197"/>
      <c r="M4404" s="197"/>
      <c r="N4404" s="201"/>
      <c r="O4404" s="201"/>
      <c r="P4404" s="197"/>
      <c r="Q4404" s="197"/>
      <c r="R4404" s="197"/>
      <c r="S4404" s="197"/>
      <c r="T4404" s="197"/>
      <c r="U4404" s="196"/>
      <c r="V4404" s="196"/>
      <c r="W4404" s="197"/>
      <c r="X4404" s="197"/>
      <c r="Y4404" s="197"/>
      <c r="Z4404" s="197"/>
      <c r="AA4404" s="197"/>
      <c r="AB4404" s="202"/>
      <c r="AC4404" s="197"/>
      <c r="AD4404" s="205"/>
      <c r="AE4404" s="197"/>
      <c r="AF4404" s="196"/>
      <c r="AG4404" s="196"/>
      <c r="AH4404" s="197"/>
      <c r="AI4404" s="197"/>
    </row>
    <row r="4405" spans="1:35">
      <c r="A4405" s="197"/>
      <c r="B4405" s="197"/>
      <c r="C4405" s="204"/>
      <c r="D4405" s="197"/>
      <c r="E4405" s="197"/>
      <c r="F4405" s="197"/>
      <c r="G4405" s="199"/>
      <c r="H4405" s="199"/>
      <c r="I4405" s="197"/>
      <c r="J4405" s="200"/>
      <c r="K4405" s="197"/>
      <c r="L4405" s="197"/>
      <c r="M4405" s="197"/>
      <c r="N4405" s="201"/>
      <c r="O4405" s="201"/>
      <c r="P4405" s="197"/>
      <c r="Q4405" s="197"/>
      <c r="R4405" s="197"/>
      <c r="S4405" s="197"/>
      <c r="T4405" s="197"/>
      <c r="U4405" s="196"/>
      <c r="V4405" s="196"/>
      <c r="W4405" s="197"/>
      <c r="X4405" s="197"/>
      <c r="Y4405" s="197"/>
      <c r="Z4405" s="196"/>
      <c r="AA4405" s="196"/>
      <c r="AB4405" s="202"/>
      <c r="AC4405" s="196"/>
      <c r="AD4405" s="196"/>
      <c r="AE4405" s="196"/>
      <c r="AF4405" s="196"/>
      <c r="AG4405" s="196"/>
      <c r="AH4405" s="196"/>
      <c r="AI4405" s="197"/>
    </row>
    <row r="4406" spans="1:35">
      <c r="A4406" s="197"/>
      <c r="B4406" s="197"/>
      <c r="C4406" s="204"/>
      <c r="D4406" s="197"/>
      <c r="E4406" s="197"/>
      <c r="F4406" s="197"/>
      <c r="G4406" s="199"/>
      <c r="H4406" s="199"/>
      <c r="I4406" s="197"/>
      <c r="J4406" s="200"/>
      <c r="K4406" s="197"/>
      <c r="L4406" s="197"/>
      <c r="M4406" s="197"/>
      <c r="N4406" s="201"/>
      <c r="O4406" s="201"/>
      <c r="P4406" s="197"/>
      <c r="Q4406" s="197"/>
      <c r="R4406" s="197"/>
      <c r="S4406" s="197"/>
      <c r="T4406" s="197"/>
      <c r="U4406" s="196"/>
      <c r="V4406" s="196"/>
      <c r="W4406" s="197"/>
      <c r="X4406" s="197"/>
      <c r="Y4406" s="197"/>
      <c r="Z4406" s="196"/>
      <c r="AA4406" s="196"/>
      <c r="AB4406" s="202"/>
      <c r="AC4406" s="196"/>
      <c r="AD4406" s="196"/>
      <c r="AE4406" s="196"/>
      <c r="AF4406" s="196"/>
      <c r="AG4406" s="196"/>
      <c r="AH4406" s="196"/>
      <c r="AI4406" s="197"/>
    </row>
    <row r="4407" spans="1:35">
      <c r="A4407" s="197"/>
      <c r="B4407" s="197"/>
      <c r="C4407" s="204"/>
      <c r="D4407" s="197"/>
      <c r="E4407" s="197"/>
      <c r="F4407" s="197"/>
      <c r="G4407" s="199"/>
      <c r="H4407" s="199"/>
      <c r="I4407" s="197"/>
      <c r="J4407" s="200"/>
      <c r="K4407" s="197"/>
      <c r="L4407" s="197"/>
      <c r="M4407" s="197"/>
      <c r="N4407" s="201"/>
      <c r="O4407" s="201"/>
      <c r="P4407" s="197"/>
      <c r="Q4407" s="197"/>
      <c r="R4407" s="197"/>
      <c r="S4407" s="197"/>
      <c r="T4407" s="197"/>
      <c r="U4407" s="196"/>
      <c r="V4407" s="196"/>
      <c r="W4407" s="197"/>
      <c r="X4407" s="197"/>
      <c r="Y4407" s="197"/>
      <c r="Z4407" s="196"/>
      <c r="AA4407" s="196"/>
      <c r="AB4407" s="202"/>
      <c r="AC4407" s="196"/>
      <c r="AD4407" s="196"/>
      <c r="AE4407" s="196"/>
      <c r="AF4407" s="196"/>
      <c r="AG4407" s="196"/>
      <c r="AH4407" s="196"/>
      <c r="AI4407" s="197"/>
    </row>
    <row r="4408" spans="1:35">
      <c r="A4408" s="197"/>
      <c r="B4408" s="197"/>
      <c r="C4408" s="204"/>
      <c r="D4408" s="197"/>
      <c r="E4408" s="197"/>
      <c r="F4408" s="197"/>
      <c r="G4408" s="199"/>
      <c r="H4408" s="199"/>
      <c r="I4408" s="197"/>
      <c r="J4408" s="200"/>
      <c r="K4408" s="197"/>
      <c r="L4408" s="197"/>
      <c r="M4408" s="197"/>
      <c r="N4408" s="201"/>
      <c r="O4408" s="201"/>
      <c r="P4408" s="197"/>
      <c r="Q4408" s="197"/>
      <c r="R4408" s="196"/>
      <c r="S4408" s="197"/>
      <c r="T4408" s="197"/>
      <c r="U4408" s="196"/>
      <c r="V4408" s="196"/>
      <c r="W4408" s="197"/>
      <c r="X4408" s="197"/>
      <c r="Y4408" s="197"/>
      <c r="Z4408" s="196"/>
      <c r="AA4408" s="196"/>
      <c r="AB4408" s="202"/>
      <c r="AC4408" s="196"/>
      <c r="AD4408" s="196"/>
      <c r="AE4408" s="196"/>
      <c r="AF4408" s="196"/>
      <c r="AG4408" s="196"/>
      <c r="AH4408" s="196"/>
      <c r="AI4408" s="197"/>
    </row>
    <row r="4409" spans="1:35">
      <c r="A4409" s="197"/>
      <c r="B4409" s="197"/>
      <c r="C4409" s="204"/>
      <c r="D4409" s="197"/>
      <c r="E4409" s="197"/>
      <c r="F4409" s="197"/>
      <c r="G4409" s="199"/>
      <c r="H4409" s="199"/>
      <c r="I4409" s="197"/>
      <c r="J4409" s="200"/>
      <c r="K4409" s="197"/>
      <c r="L4409" s="197"/>
      <c r="M4409" s="197"/>
      <c r="N4409" s="201"/>
      <c r="O4409" s="201"/>
      <c r="P4409" s="197"/>
      <c r="Q4409" s="197"/>
      <c r="R4409" s="197"/>
      <c r="S4409" s="197"/>
      <c r="T4409" s="197"/>
      <c r="U4409" s="196"/>
      <c r="V4409" s="196"/>
      <c r="W4409" s="197"/>
      <c r="X4409" s="197"/>
      <c r="Y4409" s="197"/>
      <c r="Z4409" s="196"/>
      <c r="AA4409" s="196"/>
      <c r="AB4409" s="202"/>
      <c r="AC4409" s="196"/>
      <c r="AD4409" s="196"/>
      <c r="AE4409" s="196"/>
      <c r="AF4409" s="196"/>
      <c r="AG4409" s="196"/>
      <c r="AH4409" s="196"/>
      <c r="AI4409" s="197"/>
    </row>
    <row r="4410" spans="1:35">
      <c r="A4410" s="197"/>
      <c r="B4410" s="197"/>
      <c r="C4410" s="204"/>
      <c r="D4410" s="197"/>
      <c r="E4410" s="197"/>
      <c r="F4410" s="197"/>
      <c r="G4410" s="199"/>
      <c r="H4410" s="199"/>
      <c r="I4410" s="197"/>
      <c r="J4410" s="200"/>
      <c r="K4410" s="197"/>
      <c r="L4410" s="197"/>
      <c r="M4410" s="197"/>
      <c r="N4410" s="201"/>
      <c r="O4410" s="201"/>
      <c r="P4410" s="197"/>
      <c r="Q4410" s="197"/>
      <c r="R4410" s="197"/>
      <c r="S4410" s="197"/>
      <c r="T4410" s="197"/>
      <c r="U4410" s="196"/>
      <c r="V4410" s="196"/>
      <c r="W4410" s="197"/>
      <c r="X4410" s="197"/>
      <c r="Y4410" s="197"/>
      <c r="Z4410" s="197"/>
      <c r="AA4410" s="197"/>
      <c r="AB4410" s="202"/>
      <c r="AC4410" s="196"/>
      <c r="AD4410" s="205"/>
      <c r="AE4410" s="197"/>
      <c r="AF4410" s="196"/>
      <c r="AG4410" s="196"/>
      <c r="AH4410" s="197"/>
      <c r="AI4410" s="197"/>
    </row>
    <row r="4411" spans="1:35">
      <c r="A4411" s="197"/>
      <c r="B4411" s="197"/>
      <c r="C4411" s="204"/>
      <c r="D4411" s="197"/>
      <c r="E4411" s="197"/>
      <c r="F4411" s="197"/>
      <c r="G4411" s="199"/>
      <c r="H4411" s="199"/>
      <c r="I4411" s="197"/>
      <c r="J4411" s="200"/>
      <c r="K4411" s="197"/>
      <c r="L4411" s="197"/>
      <c r="M4411" s="197"/>
      <c r="N4411" s="201"/>
      <c r="O4411" s="201"/>
      <c r="P4411" s="197"/>
      <c r="Q4411" s="197"/>
      <c r="R4411" s="197"/>
      <c r="S4411" s="197"/>
      <c r="T4411" s="197"/>
      <c r="U4411" s="196"/>
      <c r="V4411" s="196"/>
      <c r="W4411" s="197"/>
      <c r="X4411" s="197"/>
      <c r="Y4411" s="197"/>
      <c r="Z4411" s="196"/>
      <c r="AA4411" s="196"/>
      <c r="AB4411" s="202"/>
      <c r="AC4411" s="196"/>
      <c r="AD4411" s="196"/>
      <c r="AE4411" s="196"/>
      <c r="AF4411" s="196"/>
      <c r="AG4411" s="196"/>
      <c r="AH4411" s="196"/>
      <c r="AI4411" s="197"/>
    </row>
    <row r="4412" spans="1:35">
      <c r="A4412" s="197"/>
      <c r="B4412" s="197"/>
      <c r="C4412" s="204"/>
      <c r="D4412" s="197"/>
      <c r="E4412" s="197"/>
      <c r="F4412" s="197"/>
      <c r="G4412" s="199"/>
      <c r="H4412" s="199"/>
      <c r="I4412" s="197"/>
      <c r="J4412" s="200"/>
      <c r="K4412" s="197"/>
      <c r="L4412" s="197"/>
      <c r="M4412" s="197"/>
      <c r="N4412" s="201"/>
      <c r="O4412" s="201"/>
      <c r="P4412" s="197"/>
      <c r="Q4412" s="197"/>
      <c r="R4412" s="197"/>
      <c r="S4412" s="197"/>
      <c r="T4412" s="197"/>
      <c r="U4412" s="196"/>
      <c r="V4412" s="196"/>
      <c r="W4412" s="197"/>
      <c r="X4412" s="197"/>
      <c r="Y4412" s="197"/>
      <c r="Z4412" s="197"/>
      <c r="AA4412" s="197"/>
      <c r="AB4412" s="202"/>
      <c r="AC4412" s="197"/>
      <c r="AD4412" s="205"/>
      <c r="AE4412" s="197"/>
      <c r="AF4412" s="196"/>
      <c r="AG4412" s="196"/>
      <c r="AH4412" s="197"/>
      <c r="AI4412" s="197"/>
    </row>
    <row r="4413" spans="1:35">
      <c r="A4413" s="197"/>
      <c r="B4413" s="197"/>
      <c r="C4413" s="204"/>
      <c r="D4413" s="197"/>
      <c r="E4413" s="197"/>
      <c r="F4413" s="197"/>
      <c r="G4413" s="199"/>
      <c r="H4413" s="199"/>
      <c r="I4413" s="197"/>
      <c r="J4413" s="200"/>
      <c r="K4413" s="197"/>
      <c r="L4413" s="197"/>
      <c r="M4413" s="197"/>
      <c r="N4413" s="201"/>
      <c r="O4413" s="201"/>
      <c r="P4413" s="197"/>
      <c r="Q4413" s="197"/>
      <c r="R4413" s="197"/>
      <c r="S4413" s="197"/>
      <c r="T4413" s="197"/>
      <c r="U4413" s="196"/>
      <c r="V4413" s="196"/>
      <c r="W4413" s="197"/>
      <c r="X4413" s="197"/>
      <c r="Y4413" s="197"/>
      <c r="Z4413" s="196"/>
      <c r="AA4413" s="196"/>
      <c r="AB4413" s="202"/>
      <c r="AC4413" s="196"/>
      <c r="AD4413" s="196"/>
      <c r="AE4413" s="196"/>
      <c r="AF4413" s="196"/>
      <c r="AG4413" s="196"/>
      <c r="AH4413" s="196"/>
      <c r="AI4413" s="197"/>
    </row>
    <row r="4414" spans="1:35">
      <c r="A4414" s="197"/>
      <c r="B4414" s="197"/>
      <c r="C4414" s="204"/>
      <c r="D4414" s="197"/>
      <c r="E4414" s="197"/>
      <c r="F4414" s="197"/>
      <c r="G4414" s="199"/>
      <c r="H4414" s="199"/>
      <c r="I4414" s="197"/>
      <c r="J4414" s="200"/>
      <c r="K4414" s="197"/>
      <c r="L4414" s="197"/>
      <c r="M4414" s="197"/>
      <c r="N4414" s="201"/>
      <c r="O4414" s="201"/>
      <c r="P4414" s="197"/>
      <c r="Q4414" s="197"/>
      <c r="R4414" s="196"/>
      <c r="S4414" s="197"/>
      <c r="T4414" s="197"/>
      <c r="U4414" s="196"/>
      <c r="V4414" s="196"/>
      <c r="W4414" s="197"/>
      <c r="X4414" s="197"/>
      <c r="Y4414" s="197"/>
      <c r="Z4414" s="196"/>
      <c r="AA4414" s="196"/>
      <c r="AB4414" s="202"/>
      <c r="AC4414" s="196"/>
      <c r="AD4414" s="196"/>
      <c r="AE4414" s="196"/>
      <c r="AF4414" s="196"/>
      <c r="AG4414" s="196"/>
      <c r="AH4414" s="196"/>
      <c r="AI4414" s="197"/>
    </row>
    <row r="4415" spans="1:35">
      <c r="A4415" s="197"/>
      <c r="B4415" s="197"/>
      <c r="C4415" s="204"/>
      <c r="D4415" s="197"/>
      <c r="E4415" s="197"/>
      <c r="F4415" s="197"/>
      <c r="G4415" s="199"/>
      <c r="H4415" s="199"/>
      <c r="I4415" s="197"/>
      <c r="J4415" s="200"/>
      <c r="K4415" s="197"/>
      <c r="L4415" s="197"/>
      <c r="M4415" s="197"/>
      <c r="N4415" s="201"/>
      <c r="O4415" s="201"/>
      <c r="P4415" s="197"/>
      <c r="Q4415" s="197"/>
      <c r="R4415" s="197"/>
      <c r="S4415" s="197"/>
      <c r="T4415" s="197"/>
      <c r="U4415" s="196"/>
      <c r="V4415" s="196"/>
      <c r="W4415" s="197"/>
      <c r="X4415" s="197"/>
      <c r="Y4415" s="197"/>
      <c r="Z4415" s="197"/>
      <c r="AA4415" s="197"/>
      <c r="AB4415" s="202"/>
      <c r="AC4415" s="197"/>
      <c r="AD4415" s="205"/>
      <c r="AE4415" s="197"/>
      <c r="AF4415" s="196"/>
      <c r="AG4415" s="196"/>
      <c r="AH4415" s="197"/>
      <c r="AI4415" s="197"/>
    </row>
    <row r="4416" spans="1:35">
      <c r="A4416" s="197"/>
      <c r="B4416" s="197"/>
      <c r="C4416" s="204"/>
      <c r="D4416" s="197"/>
      <c r="E4416" s="197"/>
      <c r="F4416" s="197"/>
      <c r="G4416" s="199"/>
      <c r="H4416" s="199"/>
      <c r="I4416" s="197"/>
      <c r="J4416" s="200"/>
      <c r="K4416" s="197"/>
      <c r="L4416" s="197"/>
      <c r="M4416" s="197"/>
      <c r="N4416" s="201"/>
      <c r="O4416" s="201"/>
      <c r="P4416" s="197"/>
      <c r="Q4416" s="197"/>
      <c r="R4416" s="197"/>
      <c r="S4416" s="197"/>
      <c r="T4416" s="197"/>
      <c r="U4416" s="196"/>
      <c r="V4416" s="196"/>
      <c r="W4416" s="197"/>
      <c r="X4416" s="197"/>
      <c r="Y4416" s="197"/>
      <c r="Z4416" s="196"/>
      <c r="AA4416" s="196"/>
      <c r="AB4416" s="202"/>
      <c r="AC4416" s="196"/>
      <c r="AD4416" s="196"/>
      <c r="AE4416" s="196"/>
      <c r="AF4416" s="196"/>
      <c r="AG4416" s="196"/>
      <c r="AH4416" s="196"/>
      <c r="AI4416" s="197"/>
    </row>
    <row r="4417" spans="1:35">
      <c r="A4417" s="197"/>
      <c r="B4417" s="197"/>
      <c r="C4417" s="204"/>
      <c r="D4417" s="197"/>
      <c r="E4417" s="197"/>
      <c r="F4417" s="197"/>
      <c r="G4417" s="199"/>
      <c r="H4417" s="199"/>
      <c r="I4417" s="197"/>
      <c r="J4417" s="200"/>
      <c r="K4417" s="197"/>
      <c r="L4417" s="197"/>
      <c r="M4417" s="197"/>
      <c r="N4417" s="201"/>
      <c r="O4417" s="201"/>
      <c r="P4417" s="197"/>
      <c r="Q4417" s="197"/>
      <c r="R4417" s="197"/>
      <c r="S4417" s="197"/>
      <c r="T4417" s="197"/>
      <c r="U4417" s="196"/>
      <c r="V4417" s="196"/>
      <c r="W4417" s="197"/>
      <c r="X4417" s="197"/>
      <c r="Y4417" s="197"/>
      <c r="Z4417" s="196"/>
      <c r="AA4417" s="196"/>
      <c r="AB4417" s="202"/>
      <c r="AC4417" s="196"/>
      <c r="AD4417" s="196"/>
      <c r="AE4417" s="196"/>
      <c r="AF4417" s="196"/>
      <c r="AG4417" s="196"/>
      <c r="AH4417" s="196"/>
      <c r="AI4417" s="197"/>
    </row>
    <row r="4418" spans="1:35">
      <c r="A4418" s="197"/>
      <c r="B4418" s="197"/>
      <c r="C4418" s="204"/>
      <c r="D4418" s="197"/>
      <c r="E4418" s="197"/>
      <c r="F4418" s="197"/>
      <c r="G4418" s="199"/>
      <c r="H4418" s="199"/>
      <c r="I4418" s="197"/>
      <c r="J4418" s="200"/>
      <c r="K4418" s="197"/>
      <c r="L4418" s="197"/>
      <c r="M4418" s="197"/>
      <c r="N4418" s="201"/>
      <c r="O4418" s="201"/>
      <c r="P4418" s="197"/>
      <c r="Q4418" s="197"/>
      <c r="R4418" s="196"/>
      <c r="S4418" s="197"/>
      <c r="T4418" s="197"/>
      <c r="U4418" s="196"/>
      <c r="V4418" s="196"/>
      <c r="W4418" s="197"/>
      <c r="X4418" s="197"/>
      <c r="Y4418" s="197"/>
      <c r="Z4418" s="196"/>
      <c r="AA4418" s="196"/>
      <c r="AB4418" s="202"/>
      <c r="AC4418" s="196"/>
      <c r="AD4418" s="196"/>
      <c r="AE4418" s="196"/>
      <c r="AF4418" s="196"/>
      <c r="AG4418" s="196"/>
      <c r="AH4418" s="196"/>
      <c r="AI4418" s="197"/>
    </row>
    <row r="4419" spans="1:35">
      <c r="A4419" s="197"/>
      <c r="B4419" s="197"/>
      <c r="C4419" s="204"/>
      <c r="D4419" s="197"/>
      <c r="E4419" s="197"/>
      <c r="F4419" s="197"/>
      <c r="G4419" s="199"/>
      <c r="H4419" s="199"/>
      <c r="I4419" s="197"/>
      <c r="J4419" s="200"/>
      <c r="K4419" s="197"/>
      <c r="L4419" s="197"/>
      <c r="M4419" s="197"/>
      <c r="N4419" s="201"/>
      <c r="O4419" s="201"/>
      <c r="P4419" s="197"/>
      <c r="Q4419" s="197"/>
      <c r="R4419" s="197"/>
      <c r="S4419" s="197"/>
      <c r="T4419" s="197"/>
      <c r="U4419" s="196"/>
      <c r="V4419" s="196"/>
      <c r="W4419" s="197"/>
      <c r="X4419" s="197"/>
      <c r="Y4419" s="197"/>
      <c r="Z4419" s="196"/>
      <c r="AA4419" s="196"/>
      <c r="AB4419" s="202"/>
      <c r="AC4419" s="196"/>
      <c r="AD4419" s="196"/>
      <c r="AE4419" s="196"/>
      <c r="AF4419" s="196"/>
      <c r="AG4419" s="196"/>
      <c r="AH4419" s="196"/>
      <c r="AI4419" s="197"/>
    </row>
    <row r="4420" spans="1:35">
      <c r="A4420" s="197"/>
      <c r="B4420" s="197"/>
      <c r="C4420" s="204"/>
      <c r="D4420" s="197"/>
      <c r="E4420" s="197"/>
      <c r="F4420" s="197"/>
      <c r="G4420" s="199"/>
      <c r="H4420" s="199"/>
      <c r="I4420" s="197"/>
      <c r="J4420" s="200"/>
      <c r="K4420" s="197"/>
      <c r="L4420" s="197"/>
      <c r="M4420" s="197"/>
      <c r="N4420" s="201"/>
      <c r="O4420" s="201"/>
      <c r="P4420" s="197"/>
      <c r="Q4420" s="197"/>
      <c r="R4420" s="197"/>
      <c r="S4420" s="197"/>
      <c r="T4420" s="197"/>
      <c r="U4420" s="196"/>
      <c r="V4420" s="196"/>
      <c r="W4420" s="197"/>
      <c r="X4420" s="197"/>
      <c r="Y4420" s="197"/>
      <c r="Z4420" s="196"/>
      <c r="AA4420" s="196"/>
      <c r="AB4420" s="202"/>
      <c r="AC4420" s="196"/>
      <c r="AD4420" s="196"/>
      <c r="AE4420" s="196"/>
      <c r="AF4420" s="196"/>
      <c r="AG4420" s="196"/>
      <c r="AH4420" s="196"/>
      <c r="AI4420" s="197"/>
    </row>
    <row r="4421" spans="1:35">
      <c r="A4421" s="197"/>
      <c r="B4421" s="197"/>
      <c r="C4421" s="204"/>
      <c r="D4421" s="197"/>
      <c r="E4421" s="197"/>
      <c r="F4421" s="197"/>
      <c r="G4421" s="199"/>
      <c r="H4421" s="199"/>
      <c r="I4421" s="197"/>
      <c r="J4421" s="200"/>
      <c r="K4421" s="197"/>
      <c r="L4421" s="197"/>
      <c r="M4421" s="197"/>
      <c r="N4421" s="201"/>
      <c r="O4421" s="201"/>
      <c r="P4421" s="197"/>
      <c r="Q4421" s="197"/>
      <c r="R4421" s="197"/>
      <c r="S4421" s="197"/>
      <c r="T4421" s="197"/>
      <c r="U4421" s="196"/>
      <c r="V4421" s="196"/>
      <c r="W4421" s="197"/>
      <c r="X4421" s="197"/>
      <c r="Y4421" s="197"/>
      <c r="Z4421" s="197"/>
      <c r="AA4421" s="197"/>
      <c r="AB4421" s="202"/>
      <c r="AC4421" s="197"/>
      <c r="AD4421" s="205"/>
      <c r="AE4421" s="197"/>
      <c r="AF4421" s="196"/>
      <c r="AG4421" s="196"/>
      <c r="AH4421" s="197"/>
      <c r="AI4421" s="197"/>
    </row>
    <row r="4422" spans="1:35">
      <c r="A4422" s="197"/>
      <c r="B4422" s="197"/>
      <c r="C4422" s="204"/>
      <c r="D4422" s="197"/>
      <c r="E4422" s="197"/>
      <c r="F4422" s="197"/>
      <c r="G4422" s="199"/>
      <c r="H4422" s="199"/>
      <c r="I4422" s="197"/>
      <c r="J4422" s="200"/>
      <c r="K4422" s="197"/>
      <c r="L4422" s="197"/>
      <c r="M4422" s="197"/>
      <c r="N4422" s="201"/>
      <c r="O4422" s="201"/>
      <c r="P4422" s="197"/>
      <c r="Q4422" s="197"/>
      <c r="R4422" s="197"/>
      <c r="S4422" s="197"/>
      <c r="T4422" s="197"/>
      <c r="U4422" s="196"/>
      <c r="V4422" s="196"/>
      <c r="W4422" s="197"/>
      <c r="X4422" s="197"/>
      <c r="Y4422" s="197"/>
      <c r="Z4422" s="197"/>
      <c r="AA4422" s="197"/>
      <c r="AB4422" s="202"/>
      <c r="AC4422" s="196"/>
      <c r="AD4422" s="205"/>
      <c r="AE4422" s="197"/>
      <c r="AF4422" s="196"/>
      <c r="AG4422" s="196"/>
      <c r="AH4422" s="197"/>
      <c r="AI4422" s="197"/>
    </row>
    <row r="4423" spans="1:35">
      <c r="A4423" s="197"/>
      <c r="B4423" s="197"/>
      <c r="C4423" s="204"/>
      <c r="D4423" s="197"/>
      <c r="E4423" s="197"/>
      <c r="F4423" s="197"/>
      <c r="G4423" s="199"/>
      <c r="H4423" s="199"/>
      <c r="I4423" s="197"/>
      <c r="J4423" s="200"/>
      <c r="K4423" s="197"/>
      <c r="L4423" s="197"/>
      <c r="M4423" s="197"/>
      <c r="N4423" s="201"/>
      <c r="O4423" s="201"/>
      <c r="P4423" s="197"/>
      <c r="Q4423" s="197"/>
      <c r="R4423" s="197"/>
      <c r="S4423" s="197"/>
      <c r="T4423" s="197"/>
      <c r="U4423" s="196"/>
      <c r="V4423" s="196"/>
      <c r="W4423" s="197"/>
      <c r="X4423" s="197"/>
      <c r="Y4423" s="197"/>
      <c r="Z4423" s="196"/>
      <c r="AA4423" s="196"/>
      <c r="AB4423" s="202"/>
      <c r="AC4423" s="196"/>
      <c r="AD4423" s="196"/>
      <c r="AE4423" s="196"/>
      <c r="AF4423" s="196"/>
      <c r="AG4423" s="196"/>
      <c r="AH4423" s="196"/>
      <c r="AI4423" s="197"/>
    </row>
    <row r="4424" spans="1:35">
      <c r="A4424" s="197"/>
      <c r="B4424" s="197"/>
      <c r="C4424" s="204"/>
      <c r="D4424" s="197"/>
      <c r="E4424" s="197"/>
      <c r="F4424" s="197"/>
      <c r="G4424" s="199"/>
      <c r="H4424" s="199"/>
      <c r="I4424" s="197"/>
      <c r="J4424" s="200"/>
      <c r="K4424" s="197"/>
      <c r="L4424" s="197"/>
      <c r="M4424" s="197"/>
      <c r="N4424" s="201"/>
      <c r="O4424" s="201"/>
      <c r="P4424" s="197"/>
      <c r="Q4424" s="197"/>
      <c r="R4424" s="196"/>
      <c r="S4424" s="197"/>
      <c r="T4424" s="197"/>
      <c r="U4424" s="196"/>
      <c r="V4424" s="196"/>
      <c r="W4424" s="197"/>
      <c r="X4424" s="197"/>
      <c r="Y4424" s="197"/>
      <c r="Z4424" s="196"/>
      <c r="AA4424" s="196"/>
      <c r="AB4424" s="202"/>
      <c r="AC4424" s="196"/>
      <c r="AD4424" s="196"/>
      <c r="AE4424" s="196"/>
      <c r="AF4424" s="196"/>
      <c r="AG4424" s="196"/>
      <c r="AH4424" s="196"/>
      <c r="AI4424" s="197"/>
    </row>
    <row r="4425" spans="1:35">
      <c r="A4425" s="197"/>
      <c r="B4425" s="197"/>
      <c r="C4425" s="204"/>
      <c r="D4425" s="197"/>
      <c r="E4425" s="197"/>
      <c r="F4425" s="197"/>
      <c r="G4425" s="199"/>
      <c r="H4425" s="199"/>
      <c r="I4425" s="197"/>
      <c r="J4425" s="200"/>
      <c r="K4425" s="197"/>
      <c r="L4425" s="197"/>
      <c r="M4425" s="197"/>
      <c r="N4425" s="201"/>
      <c r="O4425" s="201"/>
      <c r="P4425" s="197"/>
      <c r="Q4425" s="197"/>
      <c r="R4425" s="197"/>
      <c r="S4425" s="197"/>
      <c r="T4425" s="197"/>
      <c r="U4425" s="196"/>
      <c r="V4425" s="196"/>
      <c r="W4425" s="197"/>
      <c r="X4425" s="197"/>
      <c r="Y4425" s="197"/>
      <c r="Z4425" s="196"/>
      <c r="AA4425" s="196"/>
      <c r="AB4425" s="202"/>
      <c r="AC4425" s="196"/>
      <c r="AD4425" s="196"/>
      <c r="AE4425" s="196"/>
      <c r="AF4425" s="196"/>
      <c r="AG4425" s="196"/>
      <c r="AH4425" s="196"/>
      <c r="AI4425" s="197"/>
    </row>
    <row r="4426" spans="1:35">
      <c r="A4426" s="197"/>
      <c r="B4426" s="197"/>
      <c r="C4426" s="204"/>
      <c r="D4426" s="197"/>
      <c r="E4426" s="197"/>
      <c r="F4426" s="197"/>
      <c r="G4426" s="199"/>
      <c r="H4426" s="199"/>
      <c r="I4426" s="197"/>
      <c r="J4426" s="200"/>
      <c r="K4426" s="197"/>
      <c r="L4426" s="197"/>
      <c r="M4426" s="197"/>
      <c r="N4426" s="201"/>
      <c r="O4426" s="201"/>
      <c r="P4426" s="197"/>
      <c r="Q4426" s="197"/>
      <c r="R4426" s="197"/>
      <c r="S4426" s="197"/>
      <c r="T4426" s="197"/>
      <c r="U4426" s="196"/>
      <c r="V4426" s="196"/>
      <c r="W4426" s="197"/>
      <c r="X4426" s="197"/>
      <c r="Y4426" s="197"/>
      <c r="Z4426" s="197"/>
      <c r="AA4426" s="197"/>
      <c r="AB4426" s="202"/>
      <c r="AC4426" s="197"/>
      <c r="AD4426" s="205"/>
      <c r="AE4426" s="197"/>
      <c r="AF4426" s="196"/>
      <c r="AG4426" s="196"/>
      <c r="AH4426" s="197"/>
      <c r="AI4426" s="197"/>
    </row>
    <row r="4427" spans="1:35">
      <c r="A4427" s="197"/>
      <c r="B4427" s="197"/>
      <c r="C4427" s="204"/>
      <c r="D4427" s="197"/>
      <c r="E4427" s="197"/>
      <c r="F4427" s="197"/>
      <c r="G4427" s="199"/>
      <c r="H4427" s="199"/>
      <c r="I4427" s="197"/>
      <c r="J4427" s="200"/>
      <c r="K4427" s="197"/>
      <c r="L4427" s="197"/>
      <c r="M4427" s="197"/>
      <c r="N4427" s="201"/>
      <c r="O4427" s="201"/>
      <c r="P4427" s="197"/>
      <c r="Q4427" s="197"/>
      <c r="R4427" s="196"/>
      <c r="S4427" s="197"/>
      <c r="T4427" s="197"/>
      <c r="U4427" s="196"/>
      <c r="V4427" s="196"/>
      <c r="W4427" s="197"/>
      <c r="X4427" s="197"/>
      <c r="Y4427" s="197"/>
      <c r="Z4427" s="196"/>
      <c r="AA4427" s="196"/>
      <c r="AB4427" s="202"/>
      <c r="AC4427" s="196"/>
      <c r="AD4427" s="196"/>
      <c r="AE4427" s="196"/>
      <c r="AF4427" s="196"/>
      <c r="AG4427" s="196"/>
      <c r="AH4427" s="196"/>
      <c r="AI4427" s="197"/>
    </row>
    <row r="4428" spans="1:35">
      <c r="A4428" s="197"/>
      <c r="B4428" s="197"/>
      <c r="C4428" s="204"/>
      <c r="D4428" s="197"/>
      <c r="E4428" s="197"/>
      <c r="F4428" s="197"/>
      <c r="G4428" s="199"/>
      <c r="H4428" s="199"/>
      <c r="I4428" s="197"/>
      <c r="J4428" s="200"/>
      <c r="K4428" s="197"/>
      <c r="L4428" s="197"/>
      <c r="M4428" s="197"/>
      <c r="N4428" s="201"/>
      <c r="O4428" s="201"/>
      <c r="P4428" s="197"/>
      <c r="Q4428" s="197"/>
      <c r="R4428" s="197"/>
      <c r="S4428" s="197"/>
      <c r="T4428" s="197"/>
      <c r="U4428" s="196"/>
      <c r="V4428" s="196"/>
      <c r="W4428" s="197"/>
      <c r="X4428" s="197"/>
      <c r="Y4428" s="197"/>
      <c r="Z4428" s="196"/>
      <c r="AA4428" s="196"/>
      <c r="AB4428" s="202"/>
      <c r="AC4428" s="196"/>
      <c r="AD4428" s="196"/>
      <c r="AE4428" s="196"/>
      <c r="AF4428" s="196"/>
      <c r="AG4428" s="196"/>
      <c r="AH4428" s="196"/>
      <c r="AI4428" s="197"/>
    </row>
    <row r="4429" spans="1:35">
      <c r="A4429" s="197"/>
      <c r="B4429" s="197"/>
      <c r="C4429" s="204"/>
      <c r="D4429" s="197"/>
      <c r="E4429" s="197"/>
      <c r="F4429" s="197"/>
      <c r="G4429" s="199"/>
      <c r="H4429" s="199"/>
      <c r="I4429" s="197"/>
      <c r="J4429" s="200"/>
      <c r="K4429" s="197"/>
      <c r="L4429" s="197"/>
      <c r="M4429" s="197"/>
      <c r="N4429" s="201"/>
      <c r="O4429" s="201"/>
      <c r="P4429" s="197"/>
      <c r="Q4429" s="197"/>
      <c r="R4429" s="197"/>
      <c r="S4429" s="197"/>
      <c r="T4429" s="197"/>
      <c r="U4429" s="196"/>
      <c r="V4429" s="196"/>
      <c r="W4429" s="197"/>
      <c r="X4429" s="197"/>
      <c r="Y4429" s="197"/>
      <c r="Z4429" s="196"/>
      <c r="AA4429" s="196"/>
      <c r="AB4429" s="202"/>
      <c r="AC4429" s="196"/>
      <c r="AD4429" s="196"/>
      <c r="AE4429" s="196"/>
      <c r="AF4429" s="196"/>
      <c r="AG4429" s="196"/>
      <c r="AH4429" s="196"/>
      <c r="AI4429" s="197"/>
    </row>
    <row r="4430" spans="1:35">
      <c r="A4430" s="197"/>
      <c r="B4430" s="197"/>
      <c r="C4430" s="204"/>
      <c r="D4430" s="197"/>
      <c r="E4430" s="197"/>
      <c r="F4430" s="197"/>
      <c r="G4430" s="199"/>
      <c r="H4430" s="199"/>
      <c r="I4430" s="197"/>
      <c r="J4430" s="200"/>
      <c r="K4430" s="197"/>
      <c r="L4430" s="197"/>
      <c r="M4430" s="197"/>
      <c r="N4430" s="201"/>
      <c r="O4430" s="201"/>
      <c r="P4430" s="197"/>
      <c r="Q4430" s="197"/>
      <c r="R4430" s="197"/>
      <c r="S4430" s="197"/>
      <c r="T4430" s="197"/>
      <c r="U4430" s="196"/>
      <c r="V4430" s="196"/>
      <c r="W4430" s="197"/>
      <c r="X4430" s="197"/>
      <c r="Y4430" s="197"/>
      <c r="Z4430" s="197"/>
      <c r="AA4430" s="197"/>
      <c r="AB4430" s="202"/>
      <c r="AC4430" s="197"/>
      <c r="AD4430" s="205"/>
      <c r="AE4430" s="197"/>
      <c r="AF4430" s="196"/>
      <c r="AG4430" s="196"/>
      <c r="AH4430" s="197"/>
      <c r="AI4430" s="197"/>
    </row>
    <row r="4431" spans="1:35">
      <c r="A4431" s="197"/>
      <c r="B4431" s="197"/>
      <c r="C4431" s="204"/>
      <c r="D4431" s="197"/>
      <c r="E4431" s="197"/>
      <c r="F4431" s="197"/>
      <c r="G4431" s="199"/>
      <c r="H4431" s="199"/>
      <c r="I4431" s="197"/>
      <c r="J4431" s="200"/>
      <c r="K4431" s="197"/>
      <c r="L4431" s="197"/>
      <c r="M4431" s="197"/>
      <c r="N4431" s="201"/>
      <c r="O4431" s="201"/>
      <c r="P4431" s="197"/>
      <c r="Q4431" s="197"/>
      <c r="R4431" s="196"/>
      <c r="S4431" s="197"/>
      <c r="T4431" s="197"/>
      <c r="U4431" s="196"/>
      <c r="V4431" s="196"/>
      <c r="W4431" s="197"/>
      <c r="X4431" s="197"/>
      <c r="Y4431" s="197"/>
      <c r="Z4431" s="196"/>
      <c r="AA4431" s="196"/>
      <c r="AB4431" s="202"/>
      <c r="AC4431" s="196"/>
      <c r="AD4431" s="196"/>
      <c r="AE4431" s="196"/>
      <c r="AF4431" s="196"/>
      <c r="AG4431" s="196"/>
      <c r="AH4431" s="196"/>
      <c r="AI4431" s="197"/>
    </row>
    <row r="4432" spans="1:35">
      <c r="A4432" s="197"/>
      <c r="B4432" s="197"/>
      <c r="C4432" s="204"/>
      <c r="D4432" s="197"/>
      <c r="E4432" s="197"/>
      <c r="F4432" s="197"/>
      <c r="G4432" s="199"/>
      <c r="H4432" s="199"/>
      <c r="I4432" s="197"/>
      <c r="J4432" s="200"/>
      <c r="K4432" s="197"/>
      <c r="L4432" s="197"/>
      <c r="M4432" s="197"/>
      <c r="N4432" s="201"/>
      <c r="O4432" s="201"/>
      <c r="P4432" s="197"/>
      <c r="Q4432" s="197"/>
      <c r="R4432" s="197"/>
      <c r="S4432" s="197"/>
      <c r="T4432" s="197"/>
      <c r="U4432" s="196"/>
      <c r="V4432" s="196"/>
      <c r="W4432" s="197"/>
      <c r="X4432" s="197"/>
      <c r="Y4432" s="197"/>
      <c r="Z4432" s="196"/>
      <c r="AA4432" s="196"/>
      <c r="AB4432" s="202"/>
      <c r="AC4432" s="196"/>
      <c r="AD4432" s="196"/>
      <c r="AE4432" s="196"/>
      <c r="AF4432" s="196"/>
      <c r="AG4432" s="196"/>
      <c r="AH4432" s="196"/>
      <c r="AI4432" s="197"/>
    </row>
    <row r="4433" spans="1:35">
      <c r="A4433" s="197"/>
      <c r="B4433" s="197"/>
      <c r="C4433" s="204"/>
      <c r="D4433" s="197"/>
      <c r="E4433" s="197"/>
      <c r="F4433" s="197"/>
      <c r="G4433" s="199"/>
      <c r="H4433" s="199"/>
      <c r="I4433" s="197"/>
      <c r="J4433" s="200"/>
      <c r="K4433" s="197"/>
      <c r="L4433" s="197"/>
      <c r="M4433" s="197"/>
      <c r="N4433" s="201"/>
      <c r="O4433" s="201"/>
      <c r="P4433" s="197"/>
      <c r="Q4433" s="197"/>
      <c r="R4433" s="196"/>
      <c r="S4433" s="197"/>
      <c r="T4433" s="197"/>
      <c r="U4433" s="196"/>
      <c r="V4433" s="196"/>
      <c r="W4433" s="197"/>
      <c r="X4433" s="197"/>
      <c r="Y4433" s="197"/>
      <c r="Z4433" s="196"/>
      <c r="AA4433" s="196"/>
      <c r="AB4433" s="202"/>
      <c r="AC4433" s="196"/>
      <c r="AD4433" s="196"/>
      <c r="AE4433" s="196"/>
      <c r="AF4433" s="196"/>
      <c r="AG4433" s="196"/>
      <c r="AH4433" s="196"/>
      <c r="AI4433" s="197"/>
    </row>
    <row r="4434" spans="1:35">
      <c r="A4434" s="197"/>
      <c r="B4434" s="197"/>
      <c r="C4434" s="204"/>
      <c r="D4434" s="197"/>
      <c r="E4434" s="197"/>
      <c r="F4434" s="197"/>
      <c r="G4434" s="199"/>
      <c r="H4434" s="199"/>
      <c r="I4434" s="197"/>
      <c r="J4434" s="200"/>
      <c r="K4434" s="197"/>
      <c r="L4434" s="197"/>
      <c r="M4434" s="197"/>
      <c r="N4434" s="201"/>
      <c r="O4434" s="201"/>
      <c r="P4434" s="197"/>
      <c r="Q4434" s="197"/>
      <c r="R4434" s="197"/>
      <c r="S4434" s="197"/>
      <c r="T4434" s="197"/>
      <c r="U4434" s="196"/>
      <c r="V4434" s="196"/>
      <c r="W4434" s="197"/>
      <c r="X4434" s="197"/>
      <c r="Y4434" s="197"/>
      <c r="Z4434" s="196"/>
      <c r="AA4434" s="196"/>
      <c r="AB4434" s="202"/>
      <c r="AC4434" s="196"/>
      <c r="AD4434" s="196"/>
      <c r="AE4434" s="196"/>
      <c r="AF4434" s="196"/>
      <c r="AG4434" s="196"/>
      <c r="AH4434" s="196"/>
      <c r="AI4434" s="197"/>
    </row>
    <row r="4435" spans="1:35">
      <c r="A4435" s="197"/>
      <c r="B4435" s="197"/>
      <c r="C4435" s="204"/>
      <c r="D4435" s="197"/>
      <c r="E4435" s="197"/>
      <c r="F4435" s="197"/>
      <c r="G4435" s="199"/>
      <c r="H4435" s="199"/>
      <c r="I4435" s="197"/>
      <c r="J4435" s="200"/>
      <c r="K4435" s="197"/>
      <c r="L4435" s="197"/>
      <c r="M4435" s="197"/>
      <c r="N4435" s="201"/>
      <c r="O4435" s="201"/>
      <c r="P4435" s="197"/>
      <c r="Q4435" s="197"/>
      <c r="R4435" s="196"/>
      <c r="S4435" s="197"/>
      <c r="T4435" s="197"/>
      <c r="U4435" s="196"/>
      <c r="V4435" s="196"/>
      <c r="W4435" s="197"/>
      <c r="X4435" s="197"/>
      <c r="Y4435" s="197"/>
      <c r="Z4435" s="196"/>
      <c r="AA4435" s="196"/>
      <c r="AB4435" s="202"/>
      <c r="AC4435" s="196"/>
      <c r="AD4435" s="196"/>
      <c r="AE4435" s="196"/>
      <c r="AF4435" s="196"/>
      <c r="AG4435" s="196"/>
      <c r="AH4435" s="196"/>
      <c r="AI4435" s="197"/>
    </row>
    <row r="4436" spans="1:35">
      <c r="A4436" s="197"/>
      <c r="B4436" s="197"/>
      <c r="C4436" s="204"/>
      <c r="D4436" s="197"/>
      <c r="E4436" s="197"/>
      <c r="F4436" s="197"/>
      <c r="G4436" s="199"/>
      <c r="H4436" s="199"/>
      <c r="I4436" s="197"/>
      <c r="J4436" s="200"/>
      <c r="K4436" s="197"/>
      <c r="L4436" s="197"/>
      <c r="M4436" s="197"/>
      <c r="N4436" s="201"/>
      <c r="O4436" s="201"/>
      <c r="P4436" s="197"/>
      <c r="Q4436" s="197"/>
      <c r="R4436" s="197"/>
      <c r="S4436" s="197"/>
      <c r="T4436" s="197"/>
      <c r="U4436" s="196"/>
      <c r="V4436" s="196"/>
      <c r="W4436" s="197"/>
      <c r="X4436" s="197"/>
      <c r="Y4436" s="197"/>
      <c r="Z4436" s="196"/>
      <c r="AA4436" s="196"/>
      <c r="AB4436" s="202"/>
      <c r="AC4436" s="196"/>
      <c r="AD4436" s="196"/>
      <c r="AE4436" s="196"/>
      <c r="AF4436" s="196"/>
      <c r="AG4436" s="196"/>
      <c r="AH4436" s="196"/>
      <c r="AI4436" s="197"/>
    </row>
    <row r="4437" spans="1:35">
      <c r="A4437" s="197"/>
      <c r="B4437" s="197"/>
      <c r="C4437" s="204"/>
      <c r="D4437" s="197"/>
      <c r="E4437" s="197"/>
      <c r="F4437" s="197"/>
      <c r="G4437" s="199"/>
      <c r="H4437" s="199"/>
      <c r="I4437" s="197"/>
      <c r="J4437" s="200"/>
      <c r="K4437" s="197"/>
      <c r="L4437" s="197"/>
      <c r="M4437" s="197"/>
      <c r="N4437" s="201"/>
      <c r="O4437" s="201"/>
      <c r="P4437" s="197"/>
      <c r="Q4437" s="197"/>
      <c r="R4437" s="196"/>
      <c r="S4437" s="197"/>
      <c r="T4437" s="197"/>
      <c r="U4437" s="196"/>
      <c r="V4437" s="196"/>
      <c r="W4437" s="197"/>
      <c r="X4437" s="197"/>
      <c r="Y4437" s="197"/>
      <c r="Z4437" s="196"/>
      <c r="AA4437" s="196"/>
      <c r="AB4437" s="202"/>
      <c r="AC4437" s="196"/>
      <c r="AD4437" s="196"/>
      <c r="AE4437" s="196"/>
      <c r="AF4437" s="196"/>
      <c r="AG4437" s="196"/>
      <c r="AH4437" s="196"/>
      <c r="AI4437" s="197"/>
    </row>
    <row r="4438" spans="1:35">
      <c r="A4438" s="197"/>
      <c r="B4438" s="197"/>
      <c r="C4438" s="204"/>
      <c r="D4438" s="197"/>
      <c r="E4438" s="197"/>
      <c r="F4438" s="197"/>
      <c r="G4438" s="199"/>
      <c r="H4438" s="199"/>
      <c r="I4438" s="197"/>
      <c r="J4438" s="200"/>
      <c r="K4438" s="197"/>
      <c r="L4438" s="197"/>
      <c r="M4438" s="197"/>
      <c r="N4438" s="201"/>
      <c r="O4438" s="201"/>
      <c r="P4438" s="197"/>
      <c r="Q4438" s="197"/>
      <c r="R4438" s="197"/>
      <c r="S4438" s="197"/>
      <c r="T4438" s="197"/>
      <c r="U4438" s="196"/>
      <c r="V4438" s="196"/>
      <c r="W4438" s="197"/>
      <c r="X4438" s="197"/>
      <c r="Y4438" s="197"/>
      <c r="Z4438" s="196"/>
      <c r="AA4438" s="196"/>
      <c r="AB4438" s="202"/>
      <c r="AC4438" s="196"/>
      <c r="AD4438" s="196"/>
      <c r="AE4438" s="196"/>
      <c r="AF4438" s="196"/>
      <c r="AG4438" s="196"/>
      <c r="AH4438" s="196"/>
      <c r="AI4438" s="197"/>
    </row>
    <row r="4439" spans="1:35">
      <c r="A4439" s="197"/>
      <c r="B4439" s="197"/>
      <c r="C4439" s="204"/>
      <c r="D4439" s="197"/>
      <c r="E4439" s="197"/>
      <c r="F4439" s="197"/>
      <c r="G4439" s="199"/>
      <c r="H4439" s="199"/>
      <c r="I4439" s="197"/>
      <c r="J4439" s="200"/>
      <c r="K4439" s="197"/>
      <c r="L4439" s="197"/>
      <c r="M4439" s="197"/>
      <c r="N4439" s="201"/>
      <c r="O4439" s="201"/>
      <c r="P4439" s="197"/>
      <c r="Q4439" s="197"/>
      <c r="R4439" s="196"/>
      <c r="S4439" s="197"/>
      <c r="T4439" s="197"/>
      <c r="U4439" s="196"/>
      <c r="V4439" s="196"/>
      <c r="W4439" s="197"/>
      <c r="X4439" s="197"/>
      <c r="Y4439" s="197"/>
      <c r="Z4439" s="196"/>
      <c r="AA4439" s="196"/>
      <c r="AB4439" s="202"/>
      <c r="AC4439" s="196"/>
      <c r="AD4439" s="196"/>
      <c r="AE4439" s="196"/>
      <c r="AF4439" s="196"/>
      <c r="AG4439" s="196"/>
      <c r="AH4439" s="196"/>
      <c r="AI4439" s="197"/>
    </row>
    <row r="4440" spans="1:35">
      <c r="A4440" s="197"/>
      <c r="B4440" s="197"/>
      <c r="C4440" s="204"/>
      <c r="D4440" s="197"/>
      <c r="E4440" s="197"/>
      <c r="F4440" s="197"/>
      <c r="G4440" s="199"/>
      <c r="H4440" s="199"/>
      <c r="I4440" s="197"/>
      <c r="J4440" s="200"/>
      <c r="K4440" s="197"/>
      <c r="L4440" s="197"/>
      <c r="M4440" s="197"/>
      <c r="N4440" s="201"/>
      <c r="O4440" s="201"/>
      <c r="P4440" s="197"/>
      <c r="Q4440" s="197"/>
      <c r="R4440" s="197"/>
      <c r="S4440" s="197"/>
      <c r="T4440" s="197"/>
      <c r="U4440" s="196"/>
      <c r="V4440" s="196"/>
      <c r="W4440" s="197"/>
      <c r="X4440" s="197"/>
      <c r="Y4440" s="197"/>
      <c r="Z4440" s="196"/>
      <c r="AA4440" s="196"/>
      <c r="AB4440" s="202"/>
      <c r="AC4440" s="196"/>
      <c r="AD4440" s="196"/>
      <c r="AE4440" s="196"/>
      <c r="AF4440" s="196"/>
      <c r="AG4440" s="196"/>
      <c r="AH4440" s="196"/>
      <c r="AI4440" s="197"/>
    </row>
    <row r="4441" spans="1:35">
      <c r="A4441" s="197"/>
      <c r="B4441" s="197"/>
      <c r="C4441" s="204"/>
      <c r="D4441" s="197"/>
      <c r="E4441" s="197"/>
      <c r="F4441" s="197"/>
      <c r="G4441" s="199"/>
      <c r="H4441" s="199"/>
      <c r="I4441" s="197"/>
      <c r="J4441" s="200"/>
      <c r="K4441" s="197"/>
      <c r="L4441" s="197"/>
      <c r="M4441" s="197"/>
      <c r="N4441" s="201"/>
      <c r="O4441" s="201"/>
      <c r="P4441" s="197"/>
      <c r="Q4441" s="197"/>
      <c r="R4441" s="196"/>
      <c r="S4441" s="197"/>
      <c r="T4441" s="197"/>
      <c r="U4441" s="196"/>
      <c r="V4441" s="196"/>
      <c r="W4441" s="197"/>
      <c r="X4441" s="197"/>
      <c r="Y4441" s="197"/>
      <c r="Z4441" s="196"/>
      <c r="AA4441" s="196"/>
      <c r="AB4441" s="202"/>
      <c r="AC4441" s="196"/>
      <c r="AD4441" s="196"/>
      <c r="AE4441" s="196"/>
      <c r="AF4441" s="196"/>
      <c r="AG4441" s="196"/>
      <c r="AH4441" s="196"/>
      <c r="AI4441" s="197"/>
    </row>
    <row r="4442" spans="1:35">
      <c r="A4442" s="197"/>
      <c r="B4442" s="197"/>
      <c r="C4442" s="204"/>
      <c r="D4442" s="197"/>
      <c r="E4442" s="197"/>
      <c r="F4442" s="197"/>
      <c r="G4442" s="199"/>
      <c r="H4442" s="199"/>
      <c r="I4442" s="197"/>
      <c r="J4442" s="200"/>
      <c r="K4442" s="197"/>
      <c r="L4442" s="197"/>
      <c r="M4442" s="197"/>
      <c r="N4442" s="201"/>
      <c r="O4442" s="201"/>
      <c r="P4442" s="197"/>
      <c r="Q4442" s="197"/>
      <c r="R4442" s="197"/>
      <c r="S4442" s="197"/>
      <c r="T4442" s="197"/>
      <c r="U4442" s="196"/>
      <c r="V4442" s="196"/>
      <c r="W4442" s="197"/>
      <c r="X4442" s="197"/>
      <c r="Y4442" s="197"/>
      <c r="Z4442" s="196"/>
      <c r="AA4442" s="196"/>
      <c r="AB4442" s="202"/>
      <c r="AC4442" s="196"/>
      <c r="AD4442" s="196"/>
      <c r="AE4442" s="196"/>
      <c r="AF4442" s="196"/>
      <c r="AG4442" s="196"/>
      <c r="AH4442" s="196"/>
      <c r="AI4442" s="197"/>
    </row>
    <row r="4443" spans="1:35">
      <c r="A4443" s="197"/>
      <c r="B4443" s="197"/>
      <c r="C4443" s="204"/>
      <c r="D4443" s="197"/>
      <c r="E4443" s="197"/>
      <c r="F4443" s="197"/>
      <c r="G4443" s="199"/>
      <c r="H4443" s="199"/>
      <c r="I4443" s="197"/>
      <c r="J4443" s="200"/>
      <c r="K4443" s="197"/>
      <c r="L4443" s="197"/>
      <c r="M4443" s="197"/>
      <c r="N4443" s="201"/>
      <c r="O4443" s="201"/>
      <c r="P4443" s="197"/>
      <c r="Q4443" s="197"/>
      <c r="R4443" s="197"/>
      <c r="S4443" s="197"/>
      <c r="T4443" s="197"/>
      <c r="U4443" s="196"/>
      <c r="V4443" s="196"/>
      <c r="W4443" s="197"/>
      <c r="X4443" s="197"/>
      <c r="Y4443" s="197"/>
      <c r="Z4443" s="197"/>
      <c r="AA4443" s="197"/>
      <c r="AB4443" s="202"/>
      <c r="AC4443" s="197"/>
      <c r="AD4443" s="205"/>
      <c r="AE4443" s="197"/>
      <c r="AF4443" s="196"/>
      <c r="AG4443" s="196"/>
      <c r="AH4443" s="197"/>
      <c r="AI4443" s="197"/>
    </row>
    <row r="4444" spans="1:35">
      <c r="A4444" s="197"/>
      <c r="B4444" s="197"/>
      <c r="C4444" s="204"/>
      <c r="D4444" s="197"/>
      <c r="E4444" s="197"/>
      <c r="F4444" s="197"/>
      <c r="G4444" s="199"/>
      <c r="H4444" s="199"/>
      <c r="I4444" s="197"/>
      <c r="J4444" s="200"/>
      <c r="K4444" s="197"/>
      <c r="L4444" s="197"/>
      <c r="M4444" s="197"/>
      <c r="N4444" s="201"/>
      <c r="O4444" s="201"/>
      <c r="P4444" s="197"/>
      <c r="Q4444" s="197"/>
      <c r="R4444" s="196"/>
      <c r="S4444" s="197"/>
      <c r="T4444" s="197"/>
      <c r="U4444" s="196"/>
      <c r="V4444" s="196"/>
      <c r="W4444" s="197"/>
      <c r="X4444" s="197"/>
      <c r="Y4444" s="197"/>
      <c r="Z4444" s="196"/>
      <c r="AA4444" s="196"/>
      <c r="AB4444" s="202"/>
      <c r="AC4444" s="196"/>
      <c r="AD4444" s="196"/>
      <c r="AE4444" s="196"/>
      <c r="AF4444" s="196"/>
      <c r="AG4444" s="196"/>
      <c r="AH4444" s="196"/>
      <c r="AI4444" s="197"/>
    </row>
    <row r="4445" spans="1:35">
      <c r="A4445" s="197"/>
      <c r="B4445" s="197"/>
      <c r="C4445" s="204"/>
      <c r="D4445" s="197"/>
      <c r="E4445" s="197"/>
      <c r="F4445" s="197"/>
      <c r="G4445" s="199"/>
      <c r="H4445" s="199"/>
      <c r="I4445" s="197"/>
      <c r="J4445" s="200"/>
      <c r="K4445" s="197"/>
      <c r="L4445" s="197"/>
      <c r="M4445" s="197"/>
      <c r="N4445" s="201"/>
      <c r="O4445" s="201"/>
      <c r="P4445" s="197"/>
      <c r="Q4445" s="197"/>
      <c r="R4445" s="197"/>
      <c r="S4445" s="197"/>
      <c r="T4445" s="197"/>
      <c r="U4445" s="196"/>
      <c r="V4445" s="196"/>
      <c r="W4445" s="197"/>
      <c r="X4445" s="197"/>
      <c r="Y4445" s="197"/>
      <c r="Z4445" s="196"/>
      <c r="AA4445" s="196"/>
      <c r="AB4445" s="202"/>
      <c r="AC4445" s="196"/>
      <c r="AD4445" s="196"/>
      <c r="AE4445" s="196"/>
      <c r="AF4445" s="196"/>
      <c r="AG4445" s="196"/>
      <c r="AH4445" s="196"/>
      <c r="AI4445" s="197"/>
    </row>
    <row r="4446" spans="1:35">
      <c r="A4446" s="197"/>
      <c r="B4446" s="197"/>
      <c r="C4446" s="204"/>
      <c r="D4446" s="197"/>
      <c r="E4446" s="197"/>
      <c r="F4446" s="197"/>
      <c r="G4446" s="199"/>
      <c r="H4446" s="199"/>
      <c r="I4446" s="197"/>
      <c r="J4446" s="200"/>
      <c r="K4446" s="197"/>
      <c r="L4446" s="197"/>
      <c r="M4446" s="197"/>
      <c r="N4446" s="201"/>
      <c r="O4446" s="201"/>
      <c r="P4446" s="197"/>
      <c r="Q4446" s="197"/>
      <c r="R4446" s="196"/>
      <c r="S4446" s="197"/>
      <c r="T4446" s="197"/>
      <c r="U4446" s="196"/>
      <c r="V4446" s="196"/>
      <c r="W4446" s="197"/>
      <c r="X4446" s="197"/>
      <c r="Y4446" s="197"/>
      <c r="Z4446" s="196"/>
      <c r="AA4446" s="196"/>
      <c r="AB4446" s="202"/>
      <c r="AC4446" s="196"/>
      <c r="AD4446" s="196"/>
      <c r="AE4446" s="196"/>
      <c r="AF4446" s="196"/>
      <c r="AG4446" s="196"/>
      <c r="AH4446" s="196"/>
      <c r="AI4446" s="197"/>
    </row>
    <row r="4447" spans="1:35">
      <c r="A4447" s="197"/>
      <c r="B4447" s="197"/>
      <c r="C4447" s="204"/>
      <c r="D4447" s="197"/>
      <c r="E4447" s="197"/>
      <c r="F4447" s="197"/>
      <c r="G4447" s="199"/>
      <c r="H4447" s="199"/>
      <c r="I4447" s="197"/>
      <c r="J4447" s="200"/>
      <c r="K4447" s="197"/>
      <c r="L4447" s="197"/>
      <c r="M4447" s="197"/>
      <c r="N4447" s="201"/>
      <c r="O4447" s="201"/>
      <c r="P4447" s="197"/>
      <c r="Q4447" s="197"/>
      <c r="R4447" s="197"/>
      <c r="S4447" s="197"/>
      <c r="T4447" s="197"/>
      <c r="U4447" s="196"/>
      <c r="V4447" s="196"/>
      <c r="W4447" s="197"/>
      <c r="X4447" s="197"/>
      <c r="Y4447" s="197"/>
      <c r="Z4447" s="196"/>
      <c r="AA4447" s="196"/>
      <c r="AB4447" s="202"/>
      <c r="AC4447" s="196"/>
      <c r="AD4447" s="196"/>
      <c r="AE4447" s="196"/>
      <c r="AF4447" s="196"/>
      <c r="AG4447" s="196"/>
      <c r="AH4447" s="196"/>
      <c r="AI4447" s="197"/>
    </row>
    <row r="4448" spans="1:35">
      <c r="A4448" s="197"/>
      <c r="B4448" s="197"/>
      <c r="C4448" s="204"/>
      <c r="D4448" s="197"/>
      <c r="E4448" s="197"/>
      <c r="F4448" s="197"/>
      <c r="G4448" s="199"/>
      <c r="H4448" s="199"/>
      <c r="I4448" s="197"/>
      <c r="J4448" s="200"/>
      <c r="K4448" s="197"/>
      <c r="L4448" s="197"/>
      <c r="M4448" s="197"/>
      <c r="N4448" s="201"/>
      <c r="O4448" s="201"/>
      <c r="P4448" s="197"/>
      <c r="Q4448" s="197"/>
      <c r="R4448" s="196"/>
      <c r="S4448" s="197"/>
      <c r="T4448" s="197"/>
      <c r="U4448" s="196"/>
      <c r="V4448" s="196"/>
      <c r="W4448" s="197"/>
      <c r="X4448" s="197"/>
      <c r="Y4448" s="197"/>
      <c r="Z4448" s="196"/>
      <c r="AA4448" s="196"/>
      <c r="AB4448" s="202"/>
      <c r="AC4448" s="196"/>
      <c r="AD4448" s="196"/>
      <c r="AE4448" s="196"/>
      <c r="AF4448" s="196"/>
      <c r="AG4448" s="196"/>
      <c r="AH4448" s="196"/>
      <c r="AI4448" s="197"/>
    </row>
    <row r="4449" spans="1:35">
      <c r="A4449" s="197"/>
      <c r="B4449" s="197"/>
      <c r="C4449" s="204"/>
      <c r="D4449" s="197"/>
      <c r="E4449" s="197"/>
      <c r="F4449" s="197"/>
      <c r="G4449" s="199"/>
      <c r="H4449" s="199"/>
      <c r="I4449" s="197"/>
      <c r="J4449" s="200"/>
      <c r="K4449" s="197"/>
      <c r="L4449" s="197"/>
      <c r="M4449" s="197"/>
      <c r="N4449" s="201"/>
      <c r="O4449" s="201"/>
      <c r="P4449" s="197"/>
      <c r="Q4449" s="197"/>
      <c r="R4449" s="197"/>
      <c r="S4449" s="197"/>
      <c r="T4449" s="197"/>
      <c r="U4449" s="196"/>
      <c r="V4449" s="196"/>
      <c r="W4449" s="197"/>
      <c r="X4449" s="197"/>
      <c r="Y4449" s="197"/>
      <c r="Z4449" s="196"/>
      <c r="AA4449" s="196"/>
      <c r="AB4449" s="202"/>
      <c r="AC4449" s="196"/>
      <c r="AD4449" s="196"/>
      <c r="AE4449" s="196"/>
      <c r="AF4449" s="196"/>
      <c r="AG4449" s="196"/>
      <c r="AH4449" s="196"/>
      <c r="AI4449" s="197"/>
    </row>
    <row r="4450" spans="1:35">
      <c r="A4450" s="197"/>
      <c r="B4450" s="197"/>
      <c r="C4450" s="204"/>
      <c r="D4450" s="197"/>
      <c r="E4450" s="197"/>
      <c r="F4450" s="197"/>
      <c r="G4450" s="199"/>
      <c r="H4450" s="199"/>
      <c r="I4450" s="197"/>
      <c r="J4450" s="200"/>
      <c r="K4450" s="197"/>
      <c r="L4450" s="197"/>
      <c r="M4450" s="197"/>
      <c r="N4450" s="201"/>
      <c r="O4450" s="201"/>
      <c r="P4450" s="197"/>
      <c r="Q4450" s="197"/>
      <c r="R4450" s="196"/>
      <c r="S4450" s="197"/>
      <c r="T4450" s="197"/>
      <c r="U4450" s="196"/>
      <c r="V4450" s="196"/>
      <c r="W4450" s="197"/>
      <c r="X4450" s="197"/>
      <c r="Y4450" s="197"/>
      <c r="Z4450" s="196"/>
      <c r="AA4450" s="196"/>
      <c r="AB4450" s="202"/>
      <c r="AC4450" s="196"/>
      <c r="AD4450" s="196"/>
      <c r="AE4450" s="196"/>
      <c r="AF4450" s="196"/>
      <c r="AG4450" s="196"/>
      <c r="AH4450" s="196"/>
      <c r="AI4450" s="197"/>
    </row>
    <row r="4451" spans="1:35">
      <c r="A4451" s="197"/>
      <c r="B4451" s="197"/>
      <c r="C4451" s="204"/>
      <c r="D4451" s="197"/>
      <c r="E4451" s="197"/>
      <c r="F4451" s="197"/>
      <c r="G4451" s="199"/>
      <c r="H4451" s="199"/>
      <c r="I4451" s="197"/>
      <c r="J4451" s="200"/>
      <c r="K4451" s="197"/>
      <c r="L4451" s="197"/>
      <c r="M4451" s="197"/>
      <c r="N4451" s="201"/>
      <c r="O4451" s="201"/>
      <c r="P4451" s="197"/>
      <c r="Q4451" s="197"/>
      <c r="R4451" s="197"/>
      <c r="S4451" s="197"/>
      <c r="T4451" s="197"/>
      <c r="U4451" s="196"/>
      <c r="V4451" s="196"/>
      <c r="W4451" s="197"/>
      <c r="X4451" s="197"/>
      <c r="Y4451" s="197"/>
      <c r="Z4451" s="196"/>
      <c r="AA4451" s="196"/>
      <c r="AB4451" s="202"/>
      <c r="AC4451" s="196"/>
      <c r="AD4451" s="196"/>
      <c r="AE4451" s="196"/>
      <c r="AF4451" s="196"/>
      <c r="AG4451" s="196"/>
      <c r="AH4451" s="196"/>
      <c r="AI4451" s="197"/>
    </row>
    <row r="4452" spans="1:35">
      <c r="A4452" s="197"/>
      <c r="B4452" s="197"/>
      <c r="C4452" s="204"/>
      <c r="D4452" s="197"/>
      <c r="E4452" s="197"/>
      <c r="F4452" s="197"/>
      <c r="G4452" s="199"/>
      <c r="H4452" s="199"/>
      <c r="I4452" s="197"/>
      <c r="J4452" s="200"/>
      <c r="K4452" s="197"/>
      <c r="L4452" s="197"/>
      <c r="M4452" s="197"/>
      <c r="N4452" s="201"/>
      <c r="O4452" s="201"/>
      <c r="P4452" s="197"/>
      <c r="Q4452" s="197"/>
      <c r="R4452" s="196"/>
      <c r="S4452" s="197"/>
      <c r="T4452" s="197"/>
      <c r="U4452" s="196"/>
      <c r="V4452" s="196"/>
      <c r="W4452" s="197"/>
      <c r="X4452" s="197"/>
      <c r="Y4452" s="197"/>
      <c r="Z4452" s="196"/>
      <c r="AA4452" s="196"/>
      <c r="AB4452" s="202"/>
      <c r="AC4452" s="196"/>
      <c r="AD4452" s="196"/>
      <c r="AE4452" s="196"/>
      <c r="AF4452" s="196"/>
      <c r="AG4452" s="196"/>
      <c r="AH4452" s="196"/>
      <c r="AI4452" s="197"/>
    </row>
    <row r="4453" spans="1:35">
      <c r="A4453" s="197"/>
      <c r="B4453" s="197"/>
      <c r="C4453" s="204"/>
      <c r="D4453" s="197"/>
      <c r="E4453" s="197"/>
      <c r="F4453" s="197"/>
      <c r="G4453" s="199"/>
      <c r="H4453" s="199"/>
      <c r="I4453" s="197"/>
      <c r="J4453" s="200"/>
      <c r="K4453" s="197"/>
      <c r="L4453" s="197"/>
      <c r="M4453" s="197"/>
      <c r="N4453" s="201"/>
      <c r="O4453" s="201"/>
      <c r="P4453" s="197"/>
      <c r="Q4453" s="197"/>
      <c r="R4453" s="197"/>
      <c r="S4453" s="197"/>
      <c r="T4453" s="197"/>
      <c r="U4453" s="196"/>
      <c r="V4453" s="196"/>
      <c r="W4453" s="197"/>
      <c r="X4453" s="197"/>
      <c r="Y4453" s="197"/>
      <c r="Z4453" s="196"/>
      <c r="AA4453" s="196"/>
      <c r="AB4453" s="202"/>
      <c r="AC4453" s="196"/>
      <c r="AD4453" s="196"/>
      <c r="AE4453" s="196"/>
      <c r="AF4453" s="196"/>
      <c r="AG4453" s="196"/>
      <c r="AH4453" s="196"/>
      <c r="AI4453" s="197"/>
    </row>
    <row r="4454" spans="1:35">
      <c r="A4454" s="197"/>
      <c r="B4454" s="197"/>
      <c r="C4454" s="204"/>
      <c r="D4454" s="197"/>
      <c r="E4454" s="197"/>
      <c r="F4454" s="197"/>
      <c r="G4454" s="199"/>
      <c r="H4454" s="199"/>
      <c r="I4454" s="197"/>
      <c r="J4454" s="200"/>
      <c r="K4454" s="197"/>
      <c r="L4454" s="197"/>
      <c r="M4454" s="197"/>
      <c r="N4454" s="201"/>
      <c r="O4454" s="201"/>
      <c r="P4454" s="197"/>
      <c r="Q4454" s="197"/>
      <c r="R4454" s="196"/>
      <c r="S4454" s="197"/>
      <c r="T4454" s="197"/>
      <c r="U4454" s="196"/>
      <c r="V4454" s="196"/>
      <c r="W4454" s="197"/>
      <c r="X4454" s="197"/>
      <c r="Y4454" s="197"/>
      <c r="Z4454" s="196"/>
      <c r="AA4454" s="196"/>
      <c r="AB4454" s="202"/>
      <c r="AC4454" s="196"/>
      <c r="AD4454" s="196"/>
      <c r="AE4454" s="196"/>
      <c r="AF4454" s="196"/>
      <c r="AG4454" s="196"/>
      <c r="AH4454" s="196"/>
      <c r="AI4454" s="197"/>
    </row>
    <row r="4455" spans="1:35">
      <c r="A4455" s="197"/>
      <c r="B4455" s="197"/>
      <c r="C4455" s="204"/>
      <c r="D4455" s="197"/>
      <c r="E4455" s="197"/>
      <c r="F4455" s="197"/>
      <c r="G4455" s="199"/>
      <c r="H4455" s="199"/>
      <c r="I4455" s="197"/>
      <c r="J4455" s="200"/>
      <c r="K4455" s="197"/>
      <c r="L4455" s="197"/>
      <c r="M4455" s="197"/>
      <c r="N4455" s="201"/>
      <c r="O4455" s="201"/>
      <c r="P4455" s="197"/>
      <c r="Q4455" s="197"/>
      <c r="R4455" s="197"/>
      <c r="S4455" s="197"/>
      <c r="T4455" s="197"/>
      <c r="U4455" s="196"/>
      <c r="V4455" s="196"/>
      <c r="W4455" s="197"/>
      <c r="X4455" s="197"/>
      <c r="Y4455" s="197"/>
      <c r="Z4455" s="196"/>
      <c r="AA4455" s="196"/>
      <c r="AB4455" s="202"/>
      <c r="AC4455" s="196"/>
      <c r="AD4455" s="196"/>
      <c r="AE4455" s="196"/>
      <c r="AF4455" s="196"/>
      <c r="AG4455" s="196"/>
      <c r="AH4455" s="196"/>
      <c r="AI4455" s="197"/>
    </row>
    <row r="4456" spans="1:35">
      <c r="A4456" s="197"/>
      <c r="B4456" s="197"/>
      <c r="C4456" s="204"/>
      <c r="D4456" s="197"/>
      <c r="E4456" s="197"/>
      <c r="F4456" s="197"/>
      <c r="G4456" s="199"/>
      <c r="H4456" s="199"/>
      <c r="I4456" s="197"/>
      <c r="J4456" s="200"/>
      <c r="K4456" s="197"/>
      <c r="L4456" s="197"/>
      <c r="M4456" s="197"/>
      <c r="N4456" s="201"/>
      <c r="O4456" s="201"/>
      <c r="P4456" s="197"/>
      <c r="Q4456" s="197"/>
      <c r="R4456" s="196"/>
      <c r="S4456" s="197"/>
      <c r="T4456" s="197"/>
      <c r="U4456" s="196"/>
      <c r="V4456" s="196"/>
      <c r="W4456" s="197"/>
      <c r="X4456" s="197"/>
      <c r="Y4456" s="197"/>
      <c r="Z4456" s="196"/>
      <c r="AA4456" s="196"/>
      <c r="AB4456" s="202"/>
      <c r="AC4456" s="196"/>
      <c r="AD4456" s="196"/>
      <c r="AE4456" s="196"/>
      <c r="AF4456" s="196"/>
      <c r="AG4456" s="196"/>
      <c r="AH4456" s="196"/>
      <c r="AI4456" s="197"/>
    </row>
    <row r="4457" spans="1:35">
      <c r="A4457" s="197"/>
      <c r="B4457" s="197"/>
      <c r="C4457" s="204"/>
      <c r="D4457" s="197"/>
      <c r="E4457" s="197"/>
      <c r="F4457" s="197"/>
      <c r="G4457" s="199"/>
      <c r="H4457" s="199"/>
      <c r="I4457" s="197"/>
      <c r="J4457" s="200"/>
      <c r="K4457" s="197"/>
      <c r="L4457" s="197"/>
      <c r="M4457" s="197"/>
      <c r="N4457" s="201"/>
      <c r="O4457" s="201"/>
      <c r="P4457" s="197"/>
      <c r="Q4457" s="197"/>
      <c r="R4457" s="197"/>
      <c r="S4457" s="197"/>
      <c r="T4457" s="197"/>
      <c r="U4457" s="196"/>
      <c r="V4457" s="196"/>
      <c r="W4457" s="197"/>
      <c r="X4457" s="197"/>
      <c r="Y4457" s="197"/>
      <c r="Z4457" s="196"/>
      <c r="AA4457" s="196"/>
      <c r="AB4457" s="202"/>
      <c r="AC4457" s="196"/>
      <c r="AD4457" s="196"/>
      <c r="AE4457" s="196"/>
      <c r="AF4457" s="196"/>
      <c r="AG4457" s="196"/>
      <c r="AH4457" s="196"/>
      <c r="AI4457" s="197"/>
    </row>
    <row r="4458" spans="1:35">
      <c r="A4458" s="197"/>
      <c r="B4458" s="197"/>
      <c r="C4458" s="204"/>
      <c r="D4458" s="197"/>
      <c r="E4458" s="197"/>
      <c r="F4458" s="197"/>
      <c r="G4458" s="199"/>
      <c r="H4458" s="199"/>
      <c r="I4458" s="197"/>
      <c r="J4458" s="200"/>
      <c r="K4458" s="197"/>
      <c r="L4458" s="197"/>
      <c r="M4458" s="197"/>
      <c r="N4458" s="201"/>
      <c r="O4458" s="201"/>
      <c r="P4458" s="197"/>
      <c r="Q4458" s="197"/>
      <c r="R4458" s="196"/>
      <c r="S4458" s="197"/>
      <c r="T4458" s="197"/>
      <c r="U4458" s="196"/>
      <c r="V4458" s="196"/>
      <c r="W4458" s="197"/>
      <c r="X4458" s="197"/>
      <c r="Y4458" s="197"/>
      <c r="Z4458" s="196"/>
      <c r="AA4458" s="196"/>
      <c r="AB4458" s="202"/>
      <c r="AC4458" s="196"/>
      <c r="AD4458" s="196"/>
      <c r="AE4458" s="196"/>
      <c r="AF4458" s="196"/>
      <c r="AG4458" s="196"/>
      <c r="AH4458" s="196"/>
      <c r="AI4458" s="197"/>
    </row>
    <row r="4459" spans="1:35">
      <c r="A4459" s="197"/>
      <c r="B4459" s="197"/>
      <c r="C4459" s="204"/>
      <c r="D4459" s="197"/>
      <c r="E4459" s="197"/>
      <c r="F4459" s="197"/>
      <c r="G4459" s="199"/>
      <c r="H4459" s="199"/>
      <c r="I4459" s="197"/>
      <c r="J4459" s="200"/>
      <c r="K4459" s="197"/>
      <c r="L4459" s="197"/>
      <c r="M4459" s="197"/>
      <c r="N4459" s="201"/>
      <c r="O4459" s="201"/>
      <c r="P4459" s="197"/>
      <c r="Q4459" s="197"/>
      <c r="R4459" s="196"/>
      <c r="S4459" s="197"/>
      <c r="T4459" s="197"/>
      <c r="U4459" s="196"/>
      <c r="V4459" s="196"/>
      <c r="W4459" s="197"/>
      <c r="X4459" s="197"/>
      <c r="Y4459" s="197"/>
      <c r="Z4459" s="196"/>
      <c r="AA4459" s="196"/>
      <c r="AB4459" s="202"/>
      <c r="AC4459" s="196"/>
      <c r="AD4459" s="196"/>
      <c r="AE4459" s="196"/>
      <c r="AF4459" s="196"/>
      <c r="AG4459" s="196"/>
      <c r="AH4459" s="196"/>
      <c r="AI4459" s="197"/>
    </row>
    <row r="4460" spans="1:35">
      <c r="A4460" s="197"/>
      <c r="B4460" s="197"/>
      <c r="C4460" s="204"/>
      <c r="D4460" s="197"/>
      <c r="E4460" s="197"/>
      <c r="F4460" s="197"/>
      <c r="G4460" s="199"/>
      <c r="H4460" s="199"/>
      <c r="I4460" s="197"/>
      <c r="J4460" s="200"/>
      <c r="K4460" s="197"/>
      <c r="L4460" s="197"/>
      <c r="M4460" s="197"/>
      <c r="N4460" s="201"/>
      <c r="O4460" s="201"/>
      <c r="P4460" s="197"/>
      <c r="Q4460" s="197"/>
      <c r="R4460" s="196"/>
      <c r="S4460" s="197"/>
      <c r="T4460" s="197"/>
      <c r="U4460" s="196"/>
      <c r="V4460" s="196"/>
      <c r="W4460" s="197"/>
      <c r="X4460" s="197"/>
      <c r="Y4460" s="197"/>
      <c r="Z4460" s="197"/>
      <c r="AA4460" s="197"/>
      <c r="AB4460" s="202"/>
      <c r="AC4460" s="197"/>
      <c r="AD4460" s="205"/>
      <c r="AE4460" s="197"/>
      <c r="AF4460" s="196"/>
      <c r="AG4460" s="196"/>
      <c r="AH4460" s="197"/>
      <c r="AI4460" s="197"/>
    </row>
    <row r="4461" spans="1:35">
      <c r="A4461" s="197"/>
      <c r="B4461" s="197"/>
      <c r="C4461" s="204"/>
      <c r="D4461" s="197"/>
      <c r="E4461" s="197"/>
      <c r="F4461" s="197"/>
      <c r="G4461" s="199"/>
      <c r="H4461" s="199"/>
      <c r="I4461" s="197"/>
      <c r="J4461" s="200"/>
      <c r="K4461" s="197"/>
      <c r="L4461" s="197"/>
      <c r="M4461" s="197"/>
      <c r="N4461" s="201"/>
      <c r="O4461" s="201"/>
      <c r="P4461" s="197"/>
      <c r="Q4461" s="197"/>
      <c r="R4461" s="197"/>
      <c r="S4461" s="197"/>
      <c r="T4461" s="197"/>
      <c r="U4461" s="196"/>
      <c r="V4461" s="196"/>
      <c r="W4461" s="197"/>
      <c r="X4461" s="197"/>
      <c r="Y4461" s="197"/>
      <c r="Z4461" s="196"/>
      <c r="AA4461" s="196"/>
      <c r="AB4461" s="202"/>
      <c r="AC4461" s="196"/>
      <c r="AD4461" s="196"/>
      <c r="AE4461" s="196"/>
      <c r="AF4461" s="196"/>
      <c r="AG4461" s="196"/>
      <c r="AH4461" s="196"/>
      <c r="AI4461" s="197"/>
    </row>
    <row r="4462" spans="1:35">
      <c r="A4462" s="197"/>
      <c r="B4462" s="197"/>
      <c r="C4462" s="204"/>
      <c r="D4462" s="197"/>
      <c r="E4462" s="197"/>
      <c r="F4462" s="197"/>
      <c r="G4462" s="199"/>
      <c r="H4462" s="199"/>
      <c r="I4462" s="197"/>
      <c r="J4462" s="200"/>
      <c r="K4462" s="197"/>
      <c r="L4462" s="197"/>
      <c r="M4462" s="197"/>
      <c r="N4462" s="201"/>
      <c r="O4462" s="201"/>
      <c r="P4462" s="197"/>
      <c r="Q4462" s="197"/>
      <c r="R4462" s="197"/>
      <c r="S4462" s="197"/>
      <c r="T4462" s="197"/>
      <c r="U4462" s="196"/>
      <c r="V4462" s="196"/>
      <c r="W4462" s="197"/>
      <c r="X4462" s="197"/>
      <c r="Y4462" s="197"/>
      <c r="Z4462" s="197"/>
      <c r="AA4462" s="197"/>
      <c r="AB4462" s="202"/>
      <c r="AC4462" s="197"/>
      <c r="AD4462" s="205"/>
      <c r="AE4462" s="197"/>
      <c r="AF4462" s="196"/>
      <c r="AG4462" s="196"/>
      <c r="AH4462" s="197"/>
      <c r="AI4462" s="197"/>
    </row>
    <row r="4463" spans="1:35">
      <c r="A4463" s="197"/>
      <c r="B4463" s="197"/>
      <c r="C4463" s="204"/>
      <c r="D4463" s="197"/>
      <c r="E4463" s="197"/>
      <c r="F4463" s="197"/>
      <c r="G4463" s="199"/>
      <c r="H4463" s="199"/>
      <c r="I4463" s="197"/>
      <c r="J4463" s="200"/>
      <c r="K4463" s="197"/>
      <c r="L4463" s="197"/>
      <c r="M4463" s="197"/>
      <c r="N4463" s="201"/>
      <c r="O4463" s="201"/>
      <c r="P4463" s="197"/>
      <c r="Q4463" s="197"/>
      <c r="R4463" s="196"/>
      <c r="S4463" s="197"/>
      <c r="T4463" s="197"/>
      <c r="U4463" s="196"/>
      <c r="V4463" s="196"/>
      <c r="W4463" s="197"/>
      <c r="X4463" s="197"/>
      <c r="Y4463" s="197"/>
      <c r="Z4463" s="196"/>
      <c r="AA4463" s="196"/>
      <c r="AB4463" s="202"/>
      <c r="AC4463" s="196"/>
      <c r="AD4463" s="196"/>
      <c r="AE4463" s="196"/>
      <c r="AF4463" s="196"/>
      <c r="AG4463" s="196"/>
      <c r="AH4463" s="196"/>
      <c r="AI4463" s="197"/>
    </row>
    <row r="4464" spans="1:35">
      <c r="A4464" s="197"/>
      <c r="B4464" s="197"/>
      <c r="C4464" s="204"/>
      <c r="D4464" s="197"/>
      <c r="E4464" s="197"/>
      <c r="F4464" s="197"/>
      <c r="G4464" s="199"/>
      <c r="H4464" s="199"/>
      <c r="I4464" s="197"/>
      <c r="J4464" s="200"/>
      <c r="K4464" s="197"/>
      <c r="L4464" s="197"/>
      <c r="M4464" s="197"/>
      <c r="N4464" s="201"/>
      <c r="O4464" s="201"/>
      <c r="P4464" s="197"/>
      <c r="Q4464" s="197"/>
      <c r="R4464" s="197"/>
      <c r="S4464" s="197"/>
      <c r="T4464" s="197"/>
      <c r="U4464" s="196"/>
      <c r="V4464" s="196"/>
      <c r="W4464" s="197"/>
      <c r="X4464" s="197"/>
      <c r="Y4464" s="197"/>
      <c r="Z4464" s="196"/>
      <c r="AA4464" s="196"/>
      <c r="AB4464" s="202"/>
      <c r="AC4464" s="196"/>
      <c r="AD4464" s="196"/>
      <c r="AE4464" s="196"/>
      <c r="AF4464" s="196"/>
      <c r="AG4464" s="196"/>
      <c r="AH4464" s="196"/>
      <c r="AI4464" s="197"/>
    </row>
    <row r="4465" spans="1:35">
      <c r="A4465" s="197"/>
      <c r="B4465" s="197"/>
      <c r="C4465" s="204"/>
      <c r="D4465" s="197"/>
      <c r="E4465" s="197"/>
      <c r="F4465" s="197"/>
      <c r="G4465" s="199"/>
      <c r="H4465" s="199"/>
      <c r="I4465" s="197"/>
      <c r="J4465" s="200"/>
      <c r="K4465" s="197"/>
      <c r="L4465" s="197"/>
      <c r="M4465" s="197"/>
      <c r="N4465" s="201"/>
      <c r="O4465" s="201"/>
      <c r="P4465" s="197"/>
      <c r="Q4465" s="197"/>
      <c r="R4465" s="197"/>
      <c r="S4465" s="197"/>
      <c r="T4465" s="197"/>
      <c r="U4465" s="196"/>
      <c r="V4465" s="196"/>
      <c r="W4465" s="197"/>
      <c r="X4465" s="197"/>
      <c r="Y4465" s="197"/>
      <c r="Z4465" s="197"/>
      <c r="AA4465" s="197"/>
      <c r="AB4465" s="202"/>
      <c r="AC4465" s="197"/>
      <c r="AD4465" s="205"/>
      <c r="AE4465" s="197"/>
      <c r="AF4465" s="196"/>
      <c r="AG4465" s="196"/>
      <c r="AH4465" s="197"/>
      <c r="AI4465" s="197"/>
    </row>
    <row r="4466" spans="1:35">
      <c r="A4466" s="197"/>
      <c r="B4466" s="197"/>
      <c r="C4466" s="204"/>
      <c r="D4466" s="197"/>
      <c r="E4466" s="197"/>
      <c r="F4466" s="197"/>
      <c r="G4466" s="199"/>
      <c r="H4466" s="199"/>
      <c r="I4466" s="197"/>
      <c r="J4466" s="200"/>
      <c r="K4466" s="197"/>
      <c r="L4466" s="197"/>
      <c r="M4466" s="197"/>
      <c r="N4466" s="201"/>
      <c r="O4466" s="201"/>
      <c r="P4466" s="197"/>
      <c r="Q4466" s="197"/>
      <c r="R4466" s="197"/>
      <c r="S4466" s="197"/>
      <c r="T4466" s="197"/>
      <c r="U4466" s="196"/>
      <c r="V4466" s="196"/>
      <c r="W4466" s="197"/>
      <c r="X4466" s="197"/>
      <c r="Y4466" s="197"/>
      <c r="Z4466" s="196"/>
      <c r="AA4466" s="196"/>
      <c r="AB4466" s="202"/>
      <c r="AC4466" s="196"/>
      <c r="AD4466" s="196"/>
      <c r="AE4466" s="196"/>
      <c r="AF4466" s="196"/>
      <c r="AG4466" s="196"/>
      <c r="AH4466" s="196"/>
      <c r="AI4466" s="197"/>
    </row>
    <row r="4467" spans="1:35">
      <c r="A4467" s="197"/>
      <c r="B4467" s="197"/>
      <c r="C4467" s="204"/>
      <c r="D4467" s="197"/>
      <c r="E4467" s="197"/>
      <c r="F4467" s="197"/>
      <c r="G4467" s="199"/>
      <c r="H4467" s="199"/>
      <c r="I4467" s="197"/>
      <c r="J4467" s="200"/>
      <c r="K4467" s="197"/>
      <c r="L4467" s="197"/>
      <c r="M4467" s="197"/>
      <c r="N4467" s="201"/>
      <c r="O4467" s="201"/>
      <c r="P4467" s="197"/>
      <c r="Q4467" s="197"/>
      <c r="R4467" s="196"/>
      <c r="S4467" s="197"/>
      <c r="T4467" s="197"/>
      <c r="U4467" s="196"/>
      <c r="V4467" s="196"/>
      <c r="W4467" s="197"/>
      <c r="X4467" s="197"/>
      <c r="Y4467" s="197"/>
      <c r="Z4467" s="196"/>
      <c r="AA4467" s="196"/>
      <c r="AB4467" s="202"/>
      <c r="AC4467" s="196"/>
      <c r="AD4467" s="196"/>
      <c r="AE4467" s="196"/>
      <c r="AF4467" s="196"/>
      <c r="AG4467" s="196"/>
      <c r="AH4467" s="196"/>
      <c r="AI4467" s="197"/>
    </row>
    <row r="4468" spans="1:35">
      <c r="A4468" s="197"/>
      <c r="B4468" s="197"/>
      <c r="C4468" s="204"/>
      <c r="D4468" s="197"/>
      <c r="E4468" s="197"/>
      <c r="F4468" s="197"/>
      <c r="G4468" s="199"/>
      <c r="H4468" s="199"/>
      <c r="I4468" s="197"/>
      <c r="J4468" s="200"/>
      <c r="K4468" s="197"/>
      <c r="L4468" s="197"/>
      <c r="M4468" s="197"/>
      <c r="N4468" s="201"/>
      <c r="O4468" s="201"/>
      <c r="P4468" s="197"/>
      <c r="Q4468" s="197"/>
      <c r="R4468" s="197"/>
      <c r="S4468" s="197"/>
      <c r="T4468" s="197"/>
      <c r="U4468" s="196"/>
      <c r="V4468" s="196"/>
      <c r="W4468" s="197"/>
      <c r="X4468" s="197"/>
      <c r="Y4468" s="197"/>
      <c r="Z4468" s="196"/>
      <c r="AA4468" s="196"/>
      <c r="AB4468" s="202"/>
      <c r="AC4468" s="196"/>
      <c r="AD4468" s="196"/>
      <c r="AE4468" s="196"/>
      <c r="AF4468" s="196"/>
      <c r="AG4468" s="196"/>
      <c r="AH4468" s="196"/>
      <c r="AI4468" s="197"/>
    </row>
    <row r="4469" spans="1:35">
      <c r="A4469" s="197"/>
      <c r="B4469" s="197"/>
      <c r="C4469" s="204"/>
      <c r="D4469" s="197"/>
      <c r="E4469" s="197"/>
      <c r="F4469" s="197"/>
      <c r="G4469" s="199"/>
      <c r="H4469" s="199"/>
      <c r="I4469" s="197"/>
      <c r="J4469" s="200"/>
      <c r="K4469" s="197"/>
      <c r="L4469" s="197"/>
      <c r="M4469" s="197"/>
      <c r="N4469" s="201"/>
      <c r="O4469" s="201"/>
      <c r="P4469" s="197"/>
      <c r="Q4469" s="197"/>
      <c r="R4469" s="197"/>
      <c r="S4469" s="197"/>
      <c r="T4469" s="197"/>
      <c r="U4469" s="196"/>
      <c r="V4469" s="196"/>
      <c r="W4469" s="197"/>
      <c r="X4469" s="197"/>
      <c r="Y4469" s="197"/>
      <c r="Z4469" s="197"/>
      <c r="AA4469" s="197"/>
      <c r="AB4469" s="202"/>
      <c r="AC4469" s="197"/>
      <c r="AD4469" s="205"/>
      <c r="AE4469" s="197"/>
      <c r="AF4469" s="196"/>
      <c r="AG4469" s="196"/>
      <c r="AH4469" s="197"/>
      <c r="AI4469" s="197"/>
    </row>
    <row r="4470" spans="1:35">
      <c r="A4470" s="197"/>
      <c r="B4470" s="197"/>
      <c r="C4470" s="204"/>
      <c r="D4470" s="197"/>
      <c r="E4470" s="197"/>
      <c r="F4470" s="197"/>
      <c r="G4470" s="199"/>
      <c r="H4470" s="199"/>
      <c r="I4470" s="197"/>
      <c r="J4470" s="200"/>
      <c r="K4470" s="197"/>
      <c r="L4470" s="197"/>
      <c r="M4470" s="197"/>
      <c r="N4470" s="201"/>
      <c r="O4470" s="201"/>
      <c r="P4470" s="197"/>
      <c r="Q4470" s="197"/>
      <c r="R4470" s="197"/>
      <c r="S4470" s="197"/>
      <c r="T4470" s="197"/>
      <c r="U4470" s="196"/>
      <c r="V4470" s="196"/>
      <c r="W4470" s="197"/>
      <c r="X4470" s="197"/>
      <c r="Y4470" s="197"/>
      <c r="Z4470" s="196"/>
      <c r="AA4470" s="196"/>
      <c r="AB4470" s="202"/>
      <c r="AC4470" s="196"/>
      <c r="AD4470" s="196"/>
      <c r="AE4470" s="196"/>
      <c r="AF4470" s="196"/>
      <c r="AG4470" s="196"/>
      <c r="AH4470" s="196"/>
      <c r="AI4470" s="197"/>
    </row>
    <row r="4471" spans="1:35">
      <c r="A4471" s="197"/>
      <c r="B4471" s="197"/>
      <c r="C4471" s="204"/>
      <c r="D4471" s="197"/>
      <c r="E4471" s="197"/>
      <c r="F4471" s="197"/>
      <c r="G4471" s="199"/>
      <c r="H4471" s="199"/>
      <c r="I4471" s="197"/>
      <c r="J4471" s="200"/>
      <c r="K4471" s="197"/>
      <c r="L4471" s="197"/>
      <c r="M4471" s="197"/>
      <c r="N4471" s="201"/>
      <c r="O4471" s="201"/>
      <c r="P4471" s="197"/>
      <c r="Q4471" s="197"/>
      <c r="R4471" s="197"/>
      <c r="S4471" s="197"/>
      <c r="T4471" s="197"/>
      <c r="U4471" s="196"/>
      <c r="V4471" s="196"/>
      <c r="W4471" s="197"/>
      <c r="X4471" s="197"/>
      <c r="Y4471" s="197"/>
      <c r="Z4471" s="196"/>
      <c r="AA4471" s="196"/>
      <c r="AB4471" s="202"/>
      <c r="AC4471" s="196"/>
      <c r="AD4471" s="196"/>
      <c r="AE4471" s="196"/>
      <c r="AF4471" s="196"/>
      <c r="AG4471" s="196"/>
      <c r="AH4471" s="196"/>
      <c r="AI4471" s="197"/>
    </row>
    <row r="4472" spans="1:35">
      <c r="A4472" s="197"/>
      <c r="B4472" s="197"/>
      <c r="C4472" s="204"/>
      <c r="D4472" s="197"/>
      <c r="E4472" s="197"/>
      <c r="F4472" s="197"/>
      <c r="G4472" s="199"/>
      <c r="H4472" s="199"/>
      <c r="I4472" s="197"/>
      <c r="J4472" s="200"/>
      <c r="K4472" s="197"/>
      <c r="L4472" s="197"/>
      <c r="M4472" s="197"/>
      <c r="N4472" s="201"/>
      <c r="O4472" s="201"/>
      <c r="P4472" s="197"/>
      <c r="Q4472" s="197"/>
      <c r="R4472" s="197"/>
      <c r="S4472" s="197"/>
      <c r="T4472" s="197"/>
      <c r="U4472" s="196"/>
      <c r="V4472" s="196"/>
      <c r="W4472" s="197"/>
      <c r="X4472" s="197"/>
      <c r="Y4472" s="197"/>
      <c r="Z4472" s="196"/>
      <c r="AA4472" s="196"/>
      <c r="AB4472" s="202"/>
      <c r="AC4472" s="196"/>
      <c r="AD4472" s="196"/>
      <c r="AE4472" s="196"/>
      <c r="AF4472" s="196"/>
      <c r="AG4472" s="196"/>
      <c r="AH4472" s="196"/>
      <c r="AI4472" s="197"/>
    </row>
    <row r="4473" spans="1:35">
      <c r="A4473" s="197"/>
      <c r="B4473" s="197"/>
      <c r="C4473" s="204"/>
      <c r="D4473" s="197"/>
      <c r="E4473" s="197"/>
      <c r="F4473" s="197"/>
      <c r="G4473" s="199"/>
      <c r="H4473" s="199"/>
      <c r="I4473" s="197"/>
      <c r="J4473" s="200"/>
      <c r="K4473" s="197"/>
      <c r="L4473" s="197"/>
      <c r="M4473" s="197"/>
      <c r="N4473" s="201"/>
      <c r="O4473" s="201"/>
      <c r="P4473" s="197"/>
      <c r="Q4473" s="197"/>
      <c r="R4473" s="196"/>
      <c r="S4473" s="197"/>
      <c r="T4473" s="197"/>
      <c r="U4473" s="196"/>
      <c r="V4473" s="196"/>
      <c r="W4473" s="197"/>
      <c r="X4473" s="197"/>
      <c r="Y4473" s="197"/>
      <c r="Z4473" s="196"/>
      <c r="AA4473" s="196"/>
      <c r="AB4473" s="202"/>
      <c r="AC4473" s="196"/>
      <c r="AD4473" s="196"/>
      <c r="AE4473" s="196"/>
      <c r="AF4473" s="196"/>
      <c r="AG4473" s="196"/>
      <c r="AH4473" s="196"/>
      <c r="AI4473" s="197"/>
    </row>
    <row r="4474" spans="1:35">
      <c r="A4474" s="197"/>
      <c r="B4474" s="197"/>
      <c r="C4474" s="204"/>
      <c r="D4474" s="197"/>
      <c r="E4474" s="197"/>
      <c r="F4474" s="197"/>
      <c r="G4474" s="199"/>
      <c r="H4474" s="199"/>
      <c r="I4474" s="197"/>
      <c r="J4474" s="200"/>
      <c r="K4474" s="197"/>
      <c r="L4474" s="197"/>
      <c r="M4474" s="197"/>
      <c r="N4474" s="201"/>
      <c r="O4474" s="201"/>
      <c r="P4474" s="197"/>
      <c r="Q4474" s="197"/>
      <c r="R4474" s="197"/>
      <c r="S4474" s="197"/>
      <c r="T4474" s="197"/>
      <c r="U4474" s="196"/>
      <c r="V4474" s="196"/>
      <c r="W4474" s="197"/>
      <c r="X4474" s="197"/>
      <c r="Y4474" s="197"/>
      <c r="Z4474" s="196"/>
      <c r="AA4474" s="196"/>
      <c r="AB4474" s="202"/>
      <c r="AC4474" s="196"/>
      <c r="AD4474" s="196"/>
      <c r="AE4474" s="196"/>
      <c r="AF4474" s="196"/>
      <c r="AG4474" s="196"/>
      <c r="AH4474" s="196"/>
      <c r="AI4474" s="197"/>
    </row>
    <row r="4475" spans="1:35">
      <c r="A4475" s="197"/>
      <c r="B4475" s="197"/>
      <c r="C4475" s="204"/>
      <c r="D4475" s="197"/>
      <c r="E4475" s="197"/>
      <c r="F4475" s="197"/>
      <c r="G4475" s="199"/>
      <c r="H4475" s="199"/>
      <c r="I4475" s="197"/>
      <c r="J4475" s="200"/>
      <c r="K4475" s="197"/>
      <c r="L4475" s="197"/>
      <c r="M4475" s="197"/>
      <c r="N4475" s="201"/>
      <c r="O4475" s="201"/>
      <c r="P4475" s="197"/>
      <c r="Q4475" s="197"/>
      <c r="R4475" s="197"/>
      <c r="S4475" s="197"/>
      <c r="T4475" s="197"/>
      <c r="U4475" s="196"/>
      <c r="V4475" s="196"/>
      <c r="W4475" s="197"/>
      <c r="X4475" s="197"/>
      <c r="Y4475" s="197"/>
      <c r="Z4475" s="197"/>
      <c r="AA4475" s="197"/>
      <c r="AB4475" s="202"/>
      <c r="AC4475" s="197"/>
      <c r="AD4475" s="205"/>
      <c r="AE4475" s="197"/>
      <c r="AF4475" s="196"/>
      <c r="AG4475" s="196"/>
      <c r="AH4475" s="197"/>
      <c r="AI4475" s="197"/>
    </row>
    <row r="4476" spans="1:35">
      <c r="A4476" s="197"/>
      <c r="B4476" s="197"/>
      <c r="C4476" s="204"/>
      <c r="D4476" s="197"/>
      <c r="E4476" s="197"/>
      <c r="F4476" s="197"/>
      <c r="G4476" s="199"/>
      <c r="H4476" s="199"/>
      <c r="I4476" s="197"/>
      <c r="J4476" s="200"/>
      <c r="K4476" s="197"/>
      <c r="L4476" s="197"/>
      <c r="M4476" s="197"/>
      <c r="N4476" s="201"/>
      <c r="O4476" s="201"/>
      <c r="P4476" s="197"/>
      <c r="Q4476" s="197"/>
      <c r="R4476" s="196"/>
      <c r="S4476" s="197"/>
      <c r="T4476" s="197"/>
      <c r="U4476" s="196"/>
      <c r="V4476" s="196"/>
      <c r="W4476" s="197"/>
      <c r="X4476" s="197"/>
      <c r="Y4476" s="197"/>
      <c r="Z4476" s="196"/>
      <c r="AA4476" s="196"/>
      <c r="AB4476" s="202"/>
      <c r="AC4476" s="196"/>
      <c r="AD4476" s="196"/>
      <c r="AE4476" s="196"/>
      <c r="AF4476" s="196"/>
      <c r="AG4476" s="196"/>
      <c r="AH4476" s="196"/>
      <c r="AI4476" s="197"/>
    </row>
    <row r="4477" spans="1:35">
      <c r="A4477" s="197"/>
      <c r="B4477" s="197"/>
      <c r="C4477" s="204"/>
      <c r="D4477" s="197"/>
      <c r="E4477" s="197"/>
      <c r="F4477" s="197"/>
      <c r="G4477" s="199"/>
      <c r="H4477" s="199"/>
      <c r="I4477" s="197"/>
      <c r="J4477" s="200"/>
      <c r="K4477" s="197"/>
      <c r="L4477" s="197"/>
      <c r="M4477" s="197"/>
      <c r="N4477" s="201"/>
      <c r="O4477" s="201"/>
      <c r="P4477" s="197"/>
      <c r="Q4477" s="197"/>
      <c r="R4477" s="197"/>
      <c r="S4477" s="197"/>
      <c r="T4477" s="197"/>
      <c r="U4477" s="196"/>
      <c r="V4477" s="196"/>
      <c r="W4477" s="197"/>
      <c r="X4477" s="197"/>
      <c r="Y4477" s="197"/>
      <c r="Z4477" s="196"/>
      <c r="AA4477" s="196"/>
      <c r="AB4477" s="202"/>
      <c r="AC4477" s="196"/>
      <c r="AD4477" s="196"/>
      <c r="AE4477" s="196"/>
      <c r="AF4477" s="196"/>
      <c r="AG4477" s="196"/>
      <c r="AH4477" s="196"/>
      <c r="AI4477" s="197"/>
    </row>
    <row r="4478" spans="1:35">
      <c r="A4478" s="197"/>
      <c r="B4478" s="197"/>
      <c r="C4478" s="204"/>
      <c r="D4478" s="197"/>
      <c r="E4478" s="197"/>
      <c r="F4478" s="197"/>
      <c r="G4478" s="199"/>
      <c r="H4478" s="199"/>
      <c r="I4478" s="197"/>
      <c r="J4478" s="200"/>
      <c r="K4478" s="197"/>
      <c r="L4478" s="197"/>
      <c r="M4478" s="197"/>
      <c r="N4478" s="201"/>
      <c r="O4478" s="201"/>
      <c r="P4478" s="197"/>
      <c r="Q4478" s="197"/>
      <c r="R4478" s="196"/>
      <c r="S4478" s="197"/>
      <c r="T4478" s="197"/>
      <c r="U4478" s="196"/>
      <c r="V4478" s="196"/>
      <c r="W4478" s="197"/>
      <c r="X4478" s="197"/>
      <c r="Y4478" s="197"/>
      <c r="Z4478" s="196"/>
      <c r="AA4478" s="196"/>
      <c r="AB4478" s="202"/>
      <c r="AC4478" s="196"/>
      <c r="AD4478" s="196"/>
      <c r="AE4478" s="196"/>
      <c r="AF4478" s="196"/>
      <c r="AG4478" s="196"/>
      <c r="AH4478" s="196"/>
      <c r="AI4478" s="197"/>
    </row>
    <row r="4479" spans="1:35">
      <c r="A4479" s="197"/>
      <c r="B4479" s="197"/>
      <c r="C4479" s="204"/>
      <c r="D4479" s="197"/>
      <c r="E4479" s="197"/>
      <c r="F4479" s="197"/>
      <c r="G4479" s="199"/>
      <c r="H4479" s="199"/>
      <c r="I4479" s="197"/>
      <c r="J4479" s="200"/>
      <c r="K4479" s="197"/>
      <c r="L4479" s="197"/>
      <c r="M4479" s="197"/>
      <c r="N4479" s="201"/>
      <c r="O4479" s="201"/>
      <c r="P4479" s="197"/>
      <c r="Q4479" s="197"/>
      <c r="R4479" s="197"/>
      <c r="S4479" s="197"/>
      <c r="T4479" s="197"/>
      <c r="U4479" s="196"/>
      <c r="V4479" s="196"/>
      <c r="W4479" s="197"/>
      <c r="X4479" s="197"/>
      <c r="Y4479" s="197"/>
      <c r="Z4479" s="196"/>
      <c r="AA4479" s="196"/>
      <c r="AB4479" s="202"/>
      <c r="AC4479" s="196"/>
      <c r="AD4479" s="196"/>
      <c r="AE4479" s="196"/>
      <c r="AF4479" s="196"/>
      <c r="AG4479" s="196"/>
      <c r="AH4479" s="196"/>
      <c r="AI4479" s="197"/>
    </row>
    <row r="4480" spans="1:35">
      <c r="A4480" s="197"/>
      <c r="B4480" s="197"/>
      <c r="C4480" s="204"/>
      <c r="D4480" s="197"/>
      <c r="E4480" s="197"/>
      <c r="F4480" s="197"/>
      <c r="G4480" s="199"/>
      <c r="H4480" s="199"/>
      <c r="I4480" s="197"/>
      <c r="J4480" s="200"/>
      <c r="K4480" s="197"/>
      <c r="L4480" s="197"/>
      <c r="M4480" s="197"/>
      <c r="N4480" s="201"/>
      <c r="O4480" s="201"/>
      <c r="P4480" s="197"/>
      <c r="Q4480" s="197"/>
      <c r="R4480" s="197"/>
      <c r="S4480" s="197"/>
      <c r="T4480" s="197"/>
      <c r="U4480" s="196"/>
      <c r="V4480" s="196"/>
      <c r="W4480" s="197"/>
      <c r="X4480" s="197"/>
      <c r="Y4480" s="197"/>
      <c r="Z4480" s="197"/>
      <c r="AA4480" s="197"/>
      <c r="AB4480" s="202"/>
      <c r="AC4480" s="197"/>
      <c r="AD4480" s="205"/>
      <c r="AE4480" s="197"/>
      <c r="AF4480" s="196"/>
      <c r="AG4480" s="196"/>
      <c r="AH4480" s="197"/>
      <c r="AI4480" s="197"/>
    </row>
    <row r="4481" spans="1:35">
      <c r="A4481" s="197"/>
      <c r="B4481" s="197"/>
      <c r="C4481" s="204"/>
      <c r="D4481" s="197"/>
      <c r="E4481" s="197"/>
      <c r="F4481" s="197"/>
      <c r="G4481" s="199"/>
      <c r="H4481" s="199"/>
      <c r="I4481" s="197"/>
      <c r="J4481" s="200"/>
      <c r="K4481" s="197"/>
      <c r="L4481" s="197"/>
      <c r="M4481" s="197"/>
      <c r="N4481" s="201"/>
      <c r="O4481" s="201"/>
      <c r="P4481" s="197"/>
      <c r="Q4481" s="197"/>
      <c r="R4481" s="196"/>
      <c r="S4481" s="197"/>
      <c r="T4481" s="197"/>
      <c r="U4481" s="196"/>
      <c r="V4481" s="196"/>
      <c r="W4481" s="197"/>
      <c r="X4481" s="197"/>
      <c r="Y4481" s="197"/>
      <c r="Z4481" s="196"/>
      <c r="AA4481" s="196"/>
      <c r="AB4481" s="202"/>
      <c r="AC4481" s="196"/>
      <c r="AD4481" s="196"/>
      <c r="AE4481" s="196"/>
      <c r="AF4481" s="196"/>
      <c r="AG4481" s="196"/>
      <c r="AH4481" s="196"/>
      <c r="AI4481" s="197"/>
    </row>
    <row r="4482" spans="1:35">
      <c r="A4482" s="197"/>
      <c r="B4482" s="197"/>
      <c r="C4482" s="204"/>
      <c r="D4482" s="197"/>
      <c r="E4482" s="197"/>
      <c r="F4482" s="197"/>
      <c r="G4482" s="199"/>
      <c r="H4482" s="199"/>
      <c r="I4482" s="197"/>
      <c r="J4482" s="200"/>
      <c r="K4482" s="197"/>
      <c r="L4482" s="197"/>
      <c r="M4482" s="197"/>
      <c r="N4482" s="201"/>
      <c r="O4482" s="201"/>
      <c r="P4482" s="197"/>
      <c r="Q4482" s="197"/>
      <c r="R4482" s="197"/>
      <c r="S4482" s="197"/>
      <c r="T4482" s="197"/>
      <c r="U4482" s="196"/>
      <c r="V4482" s="196"/>
      <c r="W4482" s="197"/>
      <c r="X4482" s="197"/>
      <c r="Y4482" s="197"/>
      <c r="Z4482" s="196"/>
      <c r="AA4482" s="196"/>
      <c r="AB4482" s="202"/>
      <c r="AC4482" s="196"/>
      <c r="AD4482" s="196"/>
      <c r="AE4482" s="196"/>
      <c r="AF4482" s="196"/>
      <c r="AG4482" s="196"/>
      <c r="AH4482" s="196"/>
      <c r="AI4482" s="197"/>
    </row>
    <row r="4483" spans="1:35">
      <c r="A4483" s="197"/>
      <c r="B4483" s="197"/>
      <c r="C4483" s="204"/>
      <c r="D4483" s="197"/>
      <c r="E4483" s="197"/>
      <c r="F4483" s="197"/>
      <c r="G4483" s="199"/>
      <c r="H4483" s="199"/>
      <c r="I4483" s="197"/>
      <c r="J4483" s="200"/>
      <c r="K4483" s="197"/>
      <c r="L4483" s="197"/>
      <c r="M4483" s="197"/>
      <c r="N4483" s="201"/>
      <c r="O4483" s="201"/>
      <c r="P4483" s="197"/>
      <c r="Q4483" s="197"/>
      <c r="R4483" s="196"/>
      <c r="S4483" s="197"/>
      <c r="T4483" s="197"/>
      <c r="U4483" s="196"/>
      <c r="V4483" s="196"/>
      <c r="W4483" s="197"/>
      <c r="X4483" s="197"/>
      <c r="Y4483" s="197"/>
      <c r="Z4483" s="196"/>
      <c r="AA4483" s="196"/>
      <c r="AB4483" s="202"/>
      <c r="AC4483" s="196"/>
      <c r="AD4483" s="196"/>
      <c r="AE4483" s="196"/>
      <c r="AF4483" s="196"/>
      <c r="AG4483" s="196"/>
      <c r="AH4483" s="196"/>
      <c r="AI4483" s="197"/>
    </row>
    <row r="4484" spans="1:35">
      <c r="A4484" s="197"/>
      <c r="B4484" s="197"/>
      <c r="C4484" s="204"/>
      <c r="D4484" s="197"/>
      <c r="E4484" s="197"/>
      <c r="F4484" s="197"/>
      <c r="G4484" s="199"/>
      <c r="H4484" s="199"/>
      <c r="I4484" s="197"/>
      <c r="J4484" s="200"/>
      <c r="K4484" s="197"/>
      <c r="L4484" s="197"/>
      <c r="M4484" s="197"/>
      <c r="N4484" s="201"/>
      <c r="O4484" s="201"/>
      <c r="P4484" s="197"/>
      <c r="Q4484" s="197"/>
      <c r="R4484" s="197"/>
      <c r="S4484" s="197"/>
      <c r="T4484" s="197"/>
      <c r="U4484" s="196"/>
      <c r="V4484" s="196"/>
      <c r="W4484" s="197"/>
      <c r="X4484" s="197"/>
      <c r="Y4484" s="197"/>
      <c r="Z4484" s="196"/>
      <c r="AA4484" s="196"/>
      <c r="AB4484" s="202"/>
      <c r="AC4484" s="196"/>
      <c r="AD4484" s="196"/>
      <c r="AE4484" s="196"/>
      <c r="AF4484" s="196"/>
      <c r="AG4484" s="196"/>
      <c r="AH4484" s="196"/>
      <c r="AI4484" s="197"/>
    </row>
    <row r="4485" spans="1:35">
      <c r="A4485" s="197"/>
      <c r="B4485" s="197"/>
      <c r="C4485" s="204"/>
      <c r="D4485" s="197"/>
      <c r="E4485" s="197"/>
      <c r="F4485" s="197"/>
      <c r="G4485" s="199"/>
      <c r="H4485" s="199"/>
      <c r="I4485" s="197"/>
      <c r="J4485" s="200"/>
      <c r="K4485" s="197"/>
      <c r="L4485" s="197"/>
      <c r="M4485" s="197"/>
      <c r="N4485" s="201"/>
      <c r="O4485" s="201"/>
      <c r="P4485" s="197"/>
      <c r="Q4485" s="197"/>
      <c r="R4485" s="197"/>
      <c r="S4485" s="197"/>
      <c r="T4485" s="197"/>
      <c r="U4485" s="196"/>
      <c r="V4485" s="196"/>
      <c r="W4485" s="197"/>
      <c r="X4485" s="197"/>
      <c r="Y4485" s="197"/>
      <c r="Z4485" s="197"/>
      <c r="AA4485" s="197"/>
      <c r="AB4485" s="202"/>
      <c r="AC4485" s="197"/>
      <c r="AD4485" s="205"/>
      <c r="AE4485" s="197"/>
      <c r="AF4485" s="196"/>
      <c r="AG4485" s="196"/>
      <c r="AH4485" s="197"/>
      <c r="AI4485" s="197"/>
    </row>
    <row r="4486" spans="1:35">
      <c r="A4486" s="197"/>
      <c r="B4486" s="197"/>
      <c r="C4486" s="204"/>
      <c r="D4486" s="197"/>
      <c r="E4486" s="197"/>
      <c r="F4486" s="197"/>
      <c r="G4486" s="199"/>
      <c r="H4486" s="199"/>
      <c r="I4486" s="197"/>
      <c r="J4486" s="200"/>
      <c r="K4486" s="197"/>
      <c r="L4486" s="197"/>
      <c r="M4486" s="197"/>
      <c r="N4486" s="201"/>
      <c r="O4486" s="201"/>
      <c r="P4486" s="197"/>
      <c r="Q4486" s="197"/>
      <c r="R4486" s="196"/>
      <c r="S4486" s="197"/>
      <c r="T4486" s="197"/>
      <c r="U4486" s="196"/>
      <c r="V4486" s="196"/>
      <c r="W4486" s="197"/>
      <c r="X4486" s="197"/>
      <c r="Y4486" s="197"/>
      <c r="Z4486" s="196"/>
      <c r="AA4486" s="196"/>
      <c r="AB4486" s="202"/>
      <c r="AC4486" s="196"/>
      <c r="AD4486" s="196"/>
      <c r="AE4486" s="196"/>
      <c r="AF4486" s="196"/>
      <c r="AG4486" s="196"/>
      <c r="AH4486" s="196"/>
      <c r="AI4486" s="197"/>
    </row>
    <row r="4487" spans="1:35">
      <c r="A4487" s="197"/>
      <c r="B4487" s="197"/>
      <c r="C4487" s="204"/>
      <c r="D4487" s="197"/>
      <c r="E4487" s="203"/>
      <c r="F4487" s="197"/>
      <c r="G4487" s="199"/>
      <c r="H4487" s="199"/>
      <c r="I4487" s="197"/>
      <c r="J4487" s="200"/>
      <c r="K4487" s="197"/>
      <c r="L4487" s="197"/>
      <c r="M4487" s="197"/>
      <c r="N4487" s="201"/>
      <c r="O4487" s="201"/>
      <c r="P4487" s="197"/>
      <c r="Q4487" s="197"/>
      <c r="R4487" s="197"/>
      <c r="S4487" s="197"/>
      <c r="T4487" s="197"/>
      <c r="U4487" s="196"/>
      <c r="V4487" s="196"/>
      <c r="W4487" s="197"/>
      <c r="X4487" s="197"/>
      <c r="Y4487" s="197"/>
      <c r="Z4487" s="196"/>
      <c r="AA4487" s="196"/>
      <c r="AB4487" s="202"/>
      <c r="AC4487" s="196"/>
      <c r="AD4487" s="196"/>
      <c r="AE4487" s="196"/>
      <c r="AF4487" s="196"/>
      <c r="AG4487" s="196"/>
      <c r="AH4487" s="196"/>
      <c r="AI4487" s="197"/>
    </row>
    <row r="4488" spans="1:35">
      <c r="A4488" s="197"/>
      <c r="B4488" s="197"/>
      <c r="C4488" s="204"/>
      <c r="D4488" s="197"/>
      <c r="E4488" s="203"/>
      <c r="F4488" s="197"/>
      <c r="G4488" s="199"/>
      <c r="H4488" s="199"/>
      <c r="I4488" s="197"/>
      <c r="J4488" s="200"/>
      <c r="K4488" s="197"/>
      <c r="L4488" s="197"/>
      <c r="M4488" s="197"/>
      <c r="N4488" s="201"/>
      <c r="O4488" s="201"/>
      <c r="P4488" s="197"/>
      <c r="Q4488" s="197"/>
      <c r="R4488" s="196"/>
      <c r="S4488" s="197"/>
      <c r="T4488" s="197"/>
      <c r="U4488" s="196"/>
      <c r="V4488" s="196"/>
      <c r="W4488" s="197"/>
      <c r="X4488" s="197"/>
      <c r="Y4488" s="197"/>
      <c r="Z4488" s="196"/>
      <c r="AA4488" s="196"/>
      <c r="AB4488" s="202"/>
      <c r="AC4488" s="196"/>
      <c r="AD4488" s="196"/>
      <c r="AE4488" s="196"/>
      <c r="AF4488" s="196"/>
      <c r="AG4488" s="196"/>
      <c r="AH4488" s="196"/>
      <c r="AI4488" s="197"/>
    </row>
    <row r="4489" spans="1:35">
      <c r="A4489" s="197"/>
      <c r="B4489" s="197"/>
      <c r="C4489" s="204"/>
      <c r="D4489" s="197"/>
      <c r="E4489" s="197"/>
      <c r="F4489" s="197"/>
      <c r="G4489" s="199"/>
      <c r="H4489" s="199"/>
      <c r="I4489" s="197"/>
      <c r="J4489" s="200"/>
      <c r="K4489" s="197"/>
      <c r="L4489" s="197"/>
      <c r="M4489" s="197"/>
      <c r="N4489" s="201"/>
      <c r="O4489" s="201"/>
      <c r="P4489" s="197"/>
      <c r="Q4489" s="197"/>
      <c r="R4489" s="197"/>
      <c r="S4489" s="197"/>
      <c r="T4489" s="197"/>
      <c r="U4489" s="196"/>
      <c r="V4489" s="196"/>
      <c r="W4489" s="197"/>
      <c r="X4489" s="197"/>
      <c r="Y4489" s="197"/>
      <c r="Z4489" s="196"/>
      <c r="AA4489" s="196"/>
      <c r="AB4489" s="202"/>
      <c r="AC4489" s="196"/>
      <c r="AD4489" s="196"/>
      <c r="AE4489" s="196"/>
      <c r="AF4489" s="196"/>
      <c r="AG4489" s="196"/>
      <c r="AH4489" s="196"/>
      <c r="AI4489" s="197"/>
    </row>
    <row r="4490" spans="1:35">
      <c r="A4490" s="197"/>
      <c r="B4490" s="197"/>
      <c r="C4490" s="204"/>
      <c r="D4490" s="197"/>
      <c r="E4490" s="197"/>
      <c r="F4490" s="197"/>
      <c r="G4490" s="199"/>
      <c r="H4490" s="199"/>
      <c r="I4490" s="197"/>
      <c r="J4490" s="200"/>
      <c r="K4490" s="197"/>
      <c r="L4490" s="197"/>
      <c r="M4490" s="197"/>
      <c r="N4490" s="201"/>
      <c r="O4490" s="201"/>
      <c r="P4490" s="197"/>
      <c r="Q4490" s="197"/>
      <c r="R4490" s="196"/>
      <c r="S4490" s="197"/>
      <c r="T4490" s="197"/>
      <c r="U4490" s="196"/>
      <c r="V4490" s="196"/>
      <c r="W4490" s="197"/>
      <c r="X4490" s="197"/>
      <c r="Y4490" s="197"/>
      <c r="Z4490" s="196"/>
      <c r="AA4490" s="196"/>
      <c r="AB4490" s="202"/>
      <c r="AC4490" s="196"/>
      <c r="AD4490" s="196"/>
      <c r="AE4490" s="196"/>
      <c r="AF4490" s="196"/>
      <c r="AG4490" s="196"/>
      <c r="AH4490" s="196"/>
      <c r="AI4490" s="197"/>
    </row>
    <row r="4491" spans="1:35">
      <c r="A4491" s="197"/>
      <c r="B4491" s="197"/>
      <c r="C4491" s="204"/>
      <c r="D4491" s="197"/>
      <c r="E4491" s="197"/>
      <c r="F4491" s="197"/>
      <c r="G4491" s="199"/>
      <c r="H4491" s="199"/>
      <c r="I4491" s="197"/>
      <c r="J4491" s="200"/>
      <c r="K4491" s="197"/>
      <c r="L4491" s="197"/>
      <c r="M4491" s="197"/>
      <c r="N4491" s="201"/>
      <c r="O4491" s="201"/>
      <c r="P4491" s="197"/>
      <c r="Q4491" s="197"/>
      <c r="R4491" s="197"/>
      <c r="S4491" s="197"/>
      <c r="T4491" s="197"/>
      <c r="U4491" s="196"/>
      <c r="V4491" s="196"/>
      <c r="W4491" s="197"/>
      <c r="X4491" s="197"/>
      <c r="Y4491" s="197"/>
      <c r="Z4491" s="196"/>
      <c r="AA4491" s="196"/>
      <c r="AB4491" s="202"/>
      <c r="AC4491" s="196"/>
      <c r="AD4491" s="196"/>
      <c r="AE4491" s="196"/>
      <c r="AF4491" s="196"/>
      <c r="AG4491" s="196"/>
      <c r="AH4491" s="196"/>
      <c r="AI4491" s="197"/>
    </row>
    <row r="4492" spans="1:35">
      <c r="A4492" s="197"/>
      <c r="B4492" s="197"/>
      <c r="C4492" s="204"/>
      <c r="D4492" s="197"/>
      <c r="E4492" s="197"/>
      <c r="F4492" s="197"/>
      <c r="G4492" s="199"/>
      <c r="H4492" s="199"/>
      <c r="I4492" s="197"/>
      <c r="J4492" s="200"/>
      <c r="K4492" s="197"/>
      <c r="L4492" s="197"/>
      <c r="M4492" s="197"/>
      <c r="N4492" s="201"/>
      <c r="O4492" s="201"/>
      <c r="P4492" s="197"/>
      <c r="Q4492" s="197"/>
      <c r="R4492" s="196"/>
      <c r="S4492" s="197"/>
      <c r="T4492" s="197"/>
      <c r="U4492" s="196"/>
      <c r="V4492" s="196"/>
      <c r="W4492" s="197"/>
      <c r="X4492" s="197"/>
      <c r="Y4492" s="197"/>
      <c r="Z4492" s="196"/>
      <c r="AA4492" s="196"/>
      <c r="AB4492" s="202"/>
      <c r="AC4492" s="196"/>
      <c r="AD4492" s="196"/>
      <c r="AE4492" s="196"/>
      <c r="AF4492" s="196"/>
      <c r="AG4492" s="196"/>
      <c r="AH4492" s="196"/>
      <c r="AI4492" s="197"/>
    </row>
    <row r="4493" spans="1:35">
      <c r="A4493" s="197"/>
      <c r="B4493" s="197"/>
      <c r="C4493" s="204"/>
      <c r="D4493" s="197"/>
      <c r="E4493" s="197"/>
      <c r="F4493" s="197"/>
      <c r="G4493" s="199"/>
      <c r="H4493" s="199"/>
      <c r="I4493" s="197"/>
      <c r="J4493" s="200"/>
      <c r="K4493" s="197"/>
      <c r="L4493" s="197"/>
      <c r="M4493" s="197"/>
      <c r="N4493" s="201"/>
      <c r="O4493" s="201"/>
      <c r="P4493" s="197"/>
      <c r="Q4493" s="197"/>
      <c r="R4493" s="197"/>
      <c r="S4493" s="197"/>
      <c r="T4493" s="197"/>
      <c r="U4493" s="196"/>
      <c r="V4493" s="196"/>
      <c r="W4493" s="197"/>
      <c r="X4493" s="197"/>
      <c r="Y4493" s="197"/>
      <c r="Z4493" s="196"/>
      <c r="AA4493" s="196"/>
      <c r="AB4493" s="202"/>
      <c r="AC4493" s="196"/>
      <c r="AD4493" s="196"/>
      <c r="AE4493" s="196"/>
      <c r="AF4493" s="196"/>
      <c r="AG4493" s="196"/>
      <c r="AH4493" s="196"/>
      <c r="AI4493" s="197"/>
    </row>
    <row r="4494" spans="1:35">
      <c r="A4494" s="197"/>
      <c r="B4494" s="197"/>
      <c r="C4494" s="204"/>
      <c r="D4494" s="197"/>
      <c r="E4494" s="197"/>
      <c r="F4494" s="197"/>
      <c r="G4494" s="199"/>
      <c r="H4494" s="199"/>
      <c r="I4494" s="197"/>
      <c r="J4494" s="200"/>
      <c r="K4494" s="197"/>
      <c r="L4494" s="197"/>
      <c r="M4494" s="197"/>
      <c r="N4494" s="201"/>
      <c r="O4494" s="201"/>
      <c r="P4494" s="197"/>
      <c r="Q4494" s="197"/>
      <c r="R4494" s="196"/>
      <c r="S4494" s="197"/>
      <c r="T4494" s="197"/>
      <c r="U4494" s="196"/>
      <c r="V4494" s="196"/>
      <c r="W4494" s="197"/>
      <c r="X4494" s="197"/>
      <c r="Y4494" s="197"/>
      <c r="Z4494" s="196"/>
      <c r="AA4494" s="196"/>
      <c r="AB4494" s="202"/>
      <c r="AC4494" s="196"/>
      <c r="AD4494" s="196"/>
      <c r="AE4494" s="196"/>
      <c r="AF4494" s="196"/>
      <c r="AG4494" s="196"/>
      <c r="AH4494" s="196"/>
      <c r="AI4494" s="197"/>
    </row>
    <row r="4495" spans="1:35">
      <c r="A4495" s="197"/>
      <c r="B4495" s="197"/>
      <c r="C4495" s="204"/>
      <c r="D4495" s="197"/>
      <c r="E4495" s="197"/>
      <c r="F4495" s="197"/>
      <c r="G4495" s="199"/>
      <c r="H4495" s="199"/>
      <c r="I4495" s="197"/>
      <c r="J4495" s="200"/>
      <c r="K4495" s="197"/>
      <c r="L4495" s="197"/>
      <c r="M4495" s="197"/>
      <c r="N4495" s="201"/>
      <c r="O4495" s="201"/>
      <c r="P4495" s="197"/>
      <c r="Q4495" s="197"/>
      <c r="R4495" s="197"/>
      <c r="S4495" s="197"/>
      <c r="T4495" s="197"/>
      <c r="U4495" s="196"/>
      <c r="V4495" s="196"/>
      <c r="W4495" s="197"/>
      <c r="X4495" s="197"/>
      <c r="Y4495" s="197"/>
      <c r="Z4495" s="196"/>
      <c r="AA4495" s="196"/>
      <c r="AB4495" s="202"/>
      <c r="AC4495" s="196"/>
      <c r="AD4495" s="196"/>
      <c r="AE4495" s="196"/>
      <c r="AF4495" s="196"/>
      <c r="AG4495" s="196"/>
      <c r="AH4495" s="196"/>
      <c r="AI4495" s="197"/>
    </row>
    <row r="4496" spans="1:35">
      <c r="A4496" s="197"/>
      <c r="B4496" s="197"/>
      <c r="C4496" s="204"/>
      <c r="D4496" s="197"/>
      <c r="E4496" s="197"/>
      <c r="F4496" s="197"/>
      <c r="G4496" s="199"/>
      <c r="H4496" s="199"/>
      <c r="I4496" s="197"/>
      <c r="J4496" s="200"/>
      <c r="K4496" s="197"/>
      <c r="L4496" s="197"/>
      <c r="M4496" s="197"/>
      <c r="N4496" s="201"/>
      <c r="O4496" s="201"/>
      <c r="P4496" s="197"/>
      <c r="Q4496" s="197"/>
      <c r="R4496" s="196"/>
      <c r="S4496" s="197"/>
      <c r="T4496" s="197"/>
      <c r="U4496" s="196"/>
      <c r="V4496" s="196"/>
      <c r="W4496" s="197"/>
      <c r="X4496" s="197"/>
      <c r="Y4496" s="197"/>
      <c r="Z4496" s="196"/>
      <c r="AA4496" s="196"/>
      <c r="AB4496" s="202"/>
      <c r="AC4496" s="196"/>
      <c r="AD4496" s="196"/>
      <c r="AE4496" s="196"/>
      <c r="AF4496" s="196"/>
      <c r="AG4496" s="196"/>
      <c r="AH4496" s="196"/>
      <c r="AI4496" s="197"/>
    </row>
    <row r="4497" spans="1:35">
      <c r="A4497" s="197"/>
      <c r="B4497" s="197"/>
      <c r="C4497" s="204"/>
      <c r="D4497" s="197"/>
      <c r="E4497" s="197"/>
      <c r="F4497" s="197"/>
      <c r="G4497" s="199"/>
      <c r="H4497" s="199"/>
      <c r="I4497" s="197"/>
      <c r="J4497" s="200"/>
      <c r="K4497" s="197"/>
      <c r="L4497" s="197"/>
      <c r="M4497" s="197"/>
      <c r="N4497" s="201"/>
      <c r="O4497" s="201"/>
      <c r="P4497" s="197"/>
      <c r="Q4497" s="197"/>
      <c r="R4497" s="197"/>
      <c r="S4497" s="197"/>
      <c r="T4497" s="197"/>
      <c r="U4497" s="196"/>
      <c r="V4497" s="196"/>
      <c r="W4497" s="197"/>
      <c r="X4497" s="197"/>
      <c r="Y4497" s="197"/>
      <c r="Z4497" s="196"/>
      <c r="AA4497" s="196"/>
      <c r="AB4497" s="202"/>
      <c r="AC4497" s="196"/>
      <c r="AD4497" s="196"/>
      <c r="AE4497" s="196"/>
      <c r="AF4497" s="196"/>
      <c r="AG4497" s="196"/>
      <c r="AH4497" s="196"/>
      <c r="AI4497" s="197"/>
    </row>
    <row r="4498" spans="1:35">
      <c r="A4498" s="197"/>
      <c r="B4498" s="197"/>
      <c r="C4498" s="204"/>
      <c r="D4498" s="197"/>
      <c r="E4498" s="197"/>
      <c r="F4498" s="197"/>
      <c r="G4498" s="199"/>
      <c r="H4498" s="199"/>
      <c r="I4498" s="197"/>
      <c r="J4498" s="200"/>
      <c r="K4498" s="197"/>
      <c r="L4498" s="197"/>
      <c r="M4498" s="197"/>
      <c r="N4498" s="201"/>
      <c r="O4498" s="201"/>
      <c r="P4498" s="197"/>
      <c r="Q4498" s="197"/>
      <c r="R4498" s="196"/>
      <c r="S4498" s="197"/>
      <c r="T4498" s="197"/>
      <c r="U4498" s="196"/>
      <c r="V4498" s="196"/>
      <c r="W4498" s="197"/>
      <c r="X4498" s="197"/>
      <c r="Y4498" s="197"/>
      <c r="Z4498" s="196"/>
      <c r="AA4498" s="196"/>
      <c r="AB4498" s="202"/>
      <c r="AC4498" s="196"/>
      <c r="AD4498" s="196"/>
      <c r="AE4498" s="196"/>
      <c r="AF4498" s="196"/>
      <c r="AG4498" s="196"/>
      <c r="AH4498" s="196"/>
      <c r="AI4498" s="197"/>
    </row>
    <row r="4499" spans="1:35">
      <c r="A4499" s="197"/>
      <c r="B4499" s="197"/>
      <c r="C4499" s="204"/>
      <c r="D4499" s="197"/>
      <c r="E4499" s="197"/>
      <c r="F4499" s="197"/>
      <c r="G4499" s="199"/>
      <c r="H4499" s="199"/>
      <c r="I4499" s="197"/>
      <c r="J4499" s="200"/>
      <c r="K4499" s="197"/>
      <c r="L4499" s="197"/>
      <c r="M4499" s="197"/>
      <c r="N4499" s="201"/>
      <c r="O4499" s="201"/>
      <c r="P4499" s="197"/>
      <c r="Q4499" s="197"/>
      <c r="R4499" s="197"/>
      <c r="S4499" s="197"/>
      <c r="T4499" s="197"/>
      <c r="U4499" s="196"/>
      <c r="V4499" s="196"/>
      <c r="W4499" s="197"/>
      <c r="X4499" s="197"/>
      <c r="Y4499" s="197"/>
      <c r="Z4499" s="196"/>
      <c r="AA4499" s="196"/>
      <c r="AB4499" s="202"/>
      <c r="AC4499" s="196"/>
      <c r="AD4499" s="196"/>
      <c r="AE4499" s="196"/>
      <c r="AF4499" s="196"/>
      <c r="AG4499" s="196"/>
      <c r="AH4499" s="196"/>
      <c r="AI4499" s="197"/>
    </row>
    <row r="4500" spans="1:35">
      <c r="A4500" s="197"/>
      <c r="B4500" s="197"/>
      <c r="C4500" s="204"/>
      <c r="D4500" s="197"/>
      <c r="E4500" s="197"/>
      <c r="F4500" s="197"/>
      <c r="G4500" s="199"/>
      <c r="H4500" s="199"/>
      <c r="I4500" s="197"/>
      <c r="J4500" s="200"/>
      <c r="K4500" s="197"/>
      <c r="L4500" s="197"/>
      <c r="M4500" s="197"/>
      <c r="N4500" s="201"/>
      <c r="O4500" s="201"/>
      <c r="P4500" s="197"/>
      <c r="Q4500" s="197"/>
      <c r="R4500" s="196"/>
      <c r="S4500" s="197"/>
      <c r="T4500" s="197"/>
      <c r="U4500" s="196"/>
      <c r="V4500" s="196"/>
      <c r="W4500" s="197"/>
      <c r="X4500" s="197"/>
      <c r="Y4500" s="197"/>
      <c r="Z4500" s="197"/>
      <c r="AA4500" s="197"/>
      <c r="AB4500" s="202"/>
      <c r="AC4500" s="197"/>
      <c r="AD4500" s="205"/>
      <c r="AE4500" s="197"/>
      <c r="AF4500" s="196"/>
      <c r="AG4500" s="196"/>
      <c r="AH4500" s="197"/>
      <c r="AI4500" s="197"/>
    </row>
    <row r="4501" spans="1:35">
      <c r="A4501" s="197"/>
      <c r="B4501" s="197"/>
      <c r="C4501" s="204"/>
      <c r="D4501" s="197"/>
      <c r="E4501" s="197"/>
      <c r="F4501" s="197"/>
      <c r="G4501" s="199"/>
      <c r="H4501" s="199"/>
      <c r="I4501" s="197"/>
      <c r="J4501" s="200"/>
      <c r="K4501" s="197"/>
      <c r="L4501" s="197"/>
      <c r="M4501" s="197"/>
      <c r="N4501" s="201"/>
      <c r="O4501" s="201"/>
      <c r="P4501" s="197"/>
      <c r="Q4501" s="197"/>
      <c r="R4501" s="197"/>
      <c r="S4501" s="197"/>
      <c r="T4501" s="197"/>
      <c r="U4501" s="196"/>
      <c r="V4501" s="196"/>
      <c r="W4501" s="197"/>
      <c r="X4501" s="197"/>
      <c r="Y4501" s="197"/>
      <c r="Z4501" s="196"/>
      <c r="AA4501" s="196"/>
      <c r="AB4501" s="202"/>
      <c r="AC4501" s="196"/>
      <c r="AD4501" s="196"/>
      <c r="AE4501" s="196"/>
      <c r="AF4501" s="196"/>
      <c r="AG4501" s="196"/>
      <c r="AH4501" s="196"/>
      <c r="AI4501" s="197"/>
    </row>
    <row r="4502" spans="1:35">
      <c r="A4502" s="197"/>
      <c r="B4502" s="197"/>
      <c r="C4502" s="204"/>
      <c r="D4502" s="197"/>
      <c r="E4502" s="197"/>
      <c r="F4502" s="197"/>
      <c r="G4502" s="199"/>
      <c r="H4502" s="199"/>
      <c r="I4502" s="197"/>
      <c r="J4502" s="200"/>
      <c r="K4502" s="197"/>
      <c r="L4502" s="197"/>
      <c r="M4502" s="197"/>
      <c r="N4502" s="201"/>
      <c r="O4502" s="201"/>
      <c r="P4502" s="197"/>
      <c r="Q4502" s="197"/>
      <c r="R4502" s="197"/>
      <c r="S4502" s="197"/>
      <c r="T4502" s="197"/>
      <c r="U4502" s="196"/>
      <c r="V4502" s="196"/>
      <c r="W4502" s="197"/>
      <c r="X4502" s="197"/>
      <c r="Y4502" s="197"/>
      <c r="Z4502" s="197"/>
      <c r="AA4502" s="197"/>
      <c r="AB4502" s="202"/>
      <c r="AC4502" s="197"/>
      <c r="AD4502" s="205"/>
      <c r="AE4502" s="197"/>
      <c r="AF4502" s="196"/>
      <c r="AG4502" s="196"/>
      <c r="AH4502" s="197"/>
      <c r="AI4502" s="197"/>
    </row>
    <row r="4503" spans="1:35">
      <c r="A4503" s="197"/>
      <c r="B4503" s="197"/>
      <c r="C4503" s="204"/>
      <c r="D4503" s="197"/>
      <c r="E4503" s="197"/>
      <c r="F4503" s="197"/>
      <c r="G4503" s="199"/>
      <c r="H4503" s="199"/>
      <c r="I4503" s="197"/>
      <c r="J4503" s="200"/>
      <c r="K4503" s="197"/>
      <c r="L4503" s="197"/>
      <c r="M4503" s="197"/>
      <c r="N4503" s="201"/>
      <c r="O4503" s="201"/>
      <c r="P4503" s="197"/>
      <c r="Q4503" s="197"/>
      <c r="R4503" s="197"/>
      <c r="S4503" s="197"/>
      <c r="T4503" s="197"/>
      <c r="U4503" s="196"/>
      <c r="V4503" s="196"/>
      <c r="W4503" s="197"/>
      <c r="X4503" s="197"/>
      <c r="Y4503" s="197"/>
      <c r="Z4503" s="196"/>
      <c r="AA4503" s="196"/>
      <c r="AB4503" s="202"/>
      <c r="AC4503" s="196"/>
      <c r="AD4503" s="196"/>
      <c r="AE4503" s="196"/>
      <c r="AF4503" s="196"/>
      <c r="AG4503" s="196"/>
      <c r="AH4503" s="196"/>
      <c r="AI4503" s="197"/>
    </row>
    <row r="4504" spans="1:35">
      <c r="A4504" s="197"/>
      <c r="B4504" s="197"/>
      <c r="C4504" s="204"/>
      <c r="D4504" s="197"/>
      <c r="E4504" s="197"/>
      <c r="F4504" s="197"/>
      <c r="G4504" s="199"/>
      <c r="H4504" s="199"/>
      <c r="I4504" s="197"/>
      <c r="J4504" s="200"/>
      <c r="K4504" s="197"/>
      <c r="L4504" s="197"/>
      <c r="M4504" s="197"/>
      <c r="N4504" s="201"/>
      <c r="O4504" s="201"/>
      <c r="P4504" s="197"/>
      <c r="Q4504" s="197"/>
      <c r="R4504" s="197"/>
      <c r="S4504" s="197"/>
      <c r="T4504" s="197"/>
      <c r="U4504" s="196"/>
      <c r="V4504" s="196"/>
      <c r="W4504" s="197"/>
      <c r="X4504" s="197"/>
      <c r="Y4504" s="197"/>
      <c r="Z4504" s="196"/>
      <c r="AA4504" s="196"/>
      <c r="AB4504" s="202"/>
      <c r="AC4504" s="196"/>
      <c r="AD4504" s="196"/>
      <c r="AE4504" s="196"/>
      <c r="AF4504" s="196"/>
      <c r="AG4504" s="196"/>
      <c r="AH4504" s="196"/>
      <c r="AI4504" s="197"/>
    </row>
    <row r="4505" spans="1:35">
      <c r="A4505" s="197"/>
      <c r="B4505" s="197"/>
      <c r="C4505" s="204"/>
      <c r="D4505" s="197"/>
      <c r="E4505" s="197"/>
      <c r="F4505" s="197"/>
      <c r="G4505" s="199"/>
      <c r="H4505" s="199"/>
      <c r="I4505" s="197"/>
      <c r="J4505" s="200"/>
      <c r="K4505" s="197"/>
      <c r="L4505" s="197"/>
      <c r="M4505" s="197"/>
      <c r="N4505" s="201"/>
      <c r="O4505" s="201"/>
      <c r="P4505" s="197"/>
      <c r="Q4505" s="197"/>
      <c r="R4505" s="197"/>
      <c r="S4505" s="197"/>
      <c r="T4505" s="197"/>
      <c r="U4505" s="196"/>
      <c r="V4505" s="196"/>
      <c r="W4505" s="197"/>
      <c r="X4505" s="197"/>
      <c r="Y4505" s="197"/>
      <c r="Z4505" s="196"/>
      <c r="AA4505" s="196"/>
      <c r="AB4505" s="202"/>
      <c r="AC4505" s="196"/>
      <c r="AD4505" s="196"/>
      <c r="AE4505" s="196"/>
      <c r="AF4505" s="196"/>
      <c r="AG4505" s="196"/>
      <c r="AH4505" s="196"/>
      <c r="AI4505" s="197"/>
    </row>
    <row r="4506" spans="1:35">
      <c r="A4506" s="197"/>
      <c r="B4506" s="197"/>
      <c r="C4506" s="204"/>
      <c r="D4506" s="197"/>
      <c r="E4506" s="197"/>
      <c r="F4506" s="197"/>
      <c r="G4506" s="199"/>
      <c r="H4506" s="199"/>
      <c r="I4506" s="197"/>
      <c r="J4506" s="200"/>
      <c r="K4506" s="197"/>
      <c r="L4506" s="197"/>
      <c r="M4506" s="197"/>
      <c r="N4506" s="201"/>
      <c r="O4506" s="201"/>
      <c r="P4506" s="197"/>
      <c r="Q4506" s="197"/>
      <c r="R4506" s="196"/>
      <c r="S4506" s="197"/>
      <c r="T4506" s="197"/>
      <c r="U4506" s="196"/>
      <c r="V4506" s="196"/>
      <c r="W4506" s="197"/>
      <c r="X4506" s="197"/>
      <c r="Y4506" s="197"/>
      <c r="Z4506" s="196"/>
      <c r="AA4506" s="196"/>
      <c r="AB4506" s="202"/>
      <c r="AC4506" s="196"/>
      <c r="AD4506" s="196"/>
      <c r="AE4506" s="196"/>
      <c r="AF4506" s="196"/>
      <c r="AG4506" s="196"/>
      <c r="AH4506" s="196"/>
      <c r="AI4506" s="197"/>
    </row>
    <row r="4507" spans="1:35">
      <c r="A4507" s="197"/>
      <c r="B4507" s="197"/>
      <c r="C4507" s="204"/>
      <c r="D4507" s="197"/>
      <c r="E4507" s="197"/>
      <c r="F4507" s="197"/>
      <c r="G4507" s="199"/>
      <c r="H4507" s="199"/>
      <c r="I4507" s="197"/>
      <c r="J4507" s="200"/>
      <c r="K4507" s="197"/>
      <c r="L4507" s="197"/>
      <c r="M4507" s="197"/>
      <c r="N4507" s="201"/>
      <c r="O4507" s="201"/>
      <c r="P4507" s="197"/>
      <c r="Q4507" s="197"/>
      <c r="R4507" s="197"/>
      <c r="S4507" s="197"/>
      <c r="T4507" s="197"/>
      <c r="U4507" s="196"/>
      <c r="V4507" s="196"/>
      <c r="W4507" s="197"/>
      <c r="X4507" s="197"/>
      <c r="Y4507" s="197"/>
      <c r="Z4507" s="196"/>
      <c r="AA4507" s="196"/>
      <c r="AB4507" s="202"/>
      <c r="AC4507" s="196"/>
      <c r="AD4507" s="196"/>
      <c r="AE4507" s="196"/>
      <c r="AF4507" s="196"/>
      <c r="AG4507" s="196"/>
      <c r="AH4507" s="196"/>
      <c r="AI4507" s="197"/>
    </row>
    <row r="4508" spans="1:35">
      <c r="A4508" s="197"/>
      <c r="B4508" s="197"/>
      <c r="C4508" s="204"/>
      <c r="D4508" s="197"/>
      <c r="E4508" s="197"/>
      <c r="F4508" s="197"/>
      <c r="G4508" s="199"/>
      <c r="H4508" s="199"/>
      <c r="I4508" s="197"/>
      <c r="J4508" s="200"/>
      <c r="K4508" s="197"/>
      <c r="L4508" s="197"/>
      <c r="M4508" s="197"/>
      <c r="N4508" s="201"/>
      <c r="O4508" s="201"/>
      <c r="P4508" s="197"/>
      <c r="Q4508" s="197"/>
      <c r="R4508" s="196"/>
      <c r="S4508" s="197"/>
      <c r="T4508" s="197"/>
      <c r="U4508" s="196"/>
      <c r="V4508" s="196"/>
      <c r="W4508" s="197"/>
      <c r="X4508" s="197"/>
      <c r="Y4508" s="197"/>
      <c r="Z4508" s="196"/>
      <c r="AA4508" s="196"/>
      <c r="AB4508" s="202"/>
      <c r="AC4508" s="196"/>
      <c r="AD4508" s="196"/>
      <c r="AE4508" s="196"/>
      <c r="AF4508" s="196"/>
      <c r="AG4508" s="196"/>
      <c r="AH4508" s="196"/>
      <c r="AI4508" s="197"/>
    </row>
    <row r="4509" spans="1:35">
      <c r="A4509" s="197"/>
      <c r="B4509" s="197"/>
      <c r="C4509" s="204"/>
      <c r="D4509" s="197"/>
      <c r="E4509" s="197"/>
      <c r="F4509" s="197"/>
      <c r="G4509" s="199"/>
      <c r="H4509" s="199"/>
      <c r="I4509" s="197"/>
      <c r="J4509" s="200"/>
      <c r="K4509" s="197"/>
      <c r="L4509" s="197"/>
      <c r="M4509" s="197"/>
      <c r="N4509" s="201"/>
      <c r="O4509" s="201"/>
      <c r="P4509" s="197"/>
      <c r="Q4509" s="197"/>
      <c r="R4509" s="197"/>
      <c r="S4509" s="197"/>
      <c r="T4509" s="197"/>
      <c r="U4509" s="196"/>
      <c r="V4509" s="196"/>
      <c r="W4509" s="197"/>
      <c r="X4509" s="197"/>
      <c r="Y4509" s="197"/>
      <c r="Z4509" s="196"/>
      <c r="AA4509" s="196"/>
      <c r="AB4509" s="202"/>
      <c r="AC4509" s="196"/>
      <c r="AD4509" s="196"/>
      <c r="AE4509" s="196"/>
      <c r="AF4509" s="196"/>
      <c r="AG4509" s="196"/>
      <c r="AH4509" s="196"/>
      <c r="AI4509" s="197"/>
    </row>
    <row r="4510" spans="1:35">
      <c r="A4510" s="197"/>
      <c r="B4510" s="197"/>
      <c r="C4510" s="204"/>
      <c r="D4510" s="197"/>
      <c r="E4510" s="197"/>
      <c r="F4510" s="197"/>
      <c r="G4510" s="199"/>
      <c r="H4510" s="199"/>
      <c r="I4510" s="197"/>
      <c r="J4510" s="200"/>
      <c r="K4510" s="197"/>
      <c r="L4510" s="197"/>
      <c r="M4510" s="197"/>
      <c r="N4510" s="201"/>
      <c r="O4510" s="201"/>
      <c r="P4510" s="197"/>
      <c r="Q4510" s="197"/>
      <c r="R4510" s="196"/>
      <c r="S4510" s="197"/>
      <c r="T4510" s="197"/>
      <c r="U4510" s="196"/>
      <c r="V4510" s="196"/>
      <c r="W4510" s="197"/>
      <c r="X4510" s="197"/>
      <c r="Y4510" s="197"/>
      <c r="Z4510" s="196"/>
      <c r="AA4510" s="196"/>
      <c r="AB4510" s="202"/>
      <c r="AC4510" s="196"/>
      <c r="AD4510" s="196"/>
      <c r="AE4510" s="196"/>
      <c r="AF4510" s="196"/>
      <c r="AG4510" s="196"/>
      <c r="AH4510" s="196"/>
      <c r="AI4510" s="197"/>
    </row>
    <row r="4511" spans="1:35">
      <c r="A4511" s="197"/>
      <c r="B4511" s="197"/>
      <c r="C4511" s="204"/>
      <c r="D4511" s="197"/>
      <c r="E4511" s="197"/>
      <c r="F4511" s="197"/>
      <c r="G4511" s="199"/>
      <c r="H4511" s="199"/>
      <c r="I4511" s="197"/>
      <c r="J4511" s="200"/>
      <c r="K4511" s="197"/>
      <c r="L4511" s="197"/>
      <c r="M4511" s="197"/>
      <c r="N4511" s="201"/>
      <c r="O4511" s="201"/>
      <c r="P4511" s="197"/>
      <c r="Q4511" s="197"/>
      <c r="R4511" s="197"/>
      <c r="S4511" s="197"/>
      <c r="T4511" s="197"/>
      <c r="U4511" s="196"/>
      <c r="V4511" s="196"/>
      <c r="W4511" s="197"/>
      <c r="X4511" s="197"/>
      <c r="Y4511" s="197"/>
      <c r="Z4511" s="196"/>
      <c r="AA4511" s="196"/>
      <c r="AB4511" s="202"/>
      <c r="AC4511" s="196"/>
      <c r="AD4511" s="196"/>
      <c r="AE4511" s="196"/>
      <c r="AF4511" s="196"/>
      <c r="AG4511" s="196"/>
      <c r="AH4511" s="196"/>
      <c r="AI4511" s="197"/>
    </row>
    <row r="4512" spans="1:35">
      <c r="A4512" s="197"/>
      <c r="B4512" s="197"/>
      <c r="C4512" s="204"/>
      <c r="D4512" s="197"/>
      <c r="E4512" s="197"/>
      <c r="F4512" s="197"/>
      <c r="G4512" s="199"/>
      <c r="H4512" s="199"/>
      <c r="I4512" s="197"/>
      <c r="J4512" s="200"/>
      <c r="K4512" s="197"/>
      <c r="L4512" s="197"/>
      <c r="M4512" s="197"/>
      <c r="N4512" s="201"/>
      <c r="O4512" s="201"/>
      <c r="P4512" s="197"/>
      <c r="Q4512" s="197"/>
      <c r="R4512" s="197"/>
      <c r="S4512" s="197"/>
      <c r="T4512" s="197"/>
      <c r="U4512" s="196"/>
      <c r="V4512" s="196"/>
      <c r="W4512" s="197"/>
      <c r="X4512" s="197"/>
      <c r="Y4512" s="197"/>
      <c r="Z4512" s="197"/>
      <c r="AA4512" s="197"/>
      <c r="AB4512" s="202"/>
      <c r="AC4512" s="197"/>
      <c r="AD4512" s="205"/>
      <c r="AE4512" s="197"/>
      <c r="AF4512" s="196"/>
      <c r="AG4512" s="196"/>
      <c r="AH4512" s="197"/>
      <c r="AI4512" s="197"/>
    </row>
    <row r="4513" spans="1:35">
      <c r="A4513" s="197"/>
      <c r="B4513" s="197"/>
      <c r="C4513" s="204"/>
      <c r="D4513" s="197"/>
      <c r="E4513" s="197"/>
      <c r="F4513" s="197"/>
      <c r="G4513" s="199"/>
      <c r="H4513" s="199"/>
      <c r="I4513" s="197"/>
      <c r="J4513" s="200"/>
      <c r="K4513" s="197"/>
      <c r="L4513" s="197"/>
      <c r="M4513" s="197"/>
      <c r="N4513" s="201"/>
      <c r="O4513" s="201"/>
      <c r="P4513" s="197"/>
      <c r="Q4513" s="197"/>
      <c r="R4513" s="196"/>
      <c r="S4513" s="197"/>
      <c r="T4513" s="197"/>
      <c r="U4513" s="196"/>
      <c r="V4513" s="196"/>
      <c r="W4513" s="197"/>
      <c r="X4513" s="197"/>
      <c r="Y4513" s="197"/>
      <c r="Z4513" s="196"/>
      <c r="AA4513" s="196"/>
      <c r="AB4513" s="202"/>
      <c r="AC4513" s="196"/>
      <c r="AD4513" s="196"/>
      <c r="AE4513" s="196"/>
      <c r="AF4513" s="196"/>
      <c r="AG4513" s="196"/>
      <c r="AH4513" s="196"/>
      <c r="AI4513" s="197"/>
    </row>
    <row r="4514" spans="1:35">
      <c r="A4514" s="197"/>
      <c r="B4514" s="197"/>
      <c r="C4514" s="204"/>
      <c r="D4514" s="197"/>
      <c r="E4514" s="197"/>
      <c r="F4514" s="197"/>
      <c r="G4514" s="199"/>
      <c r="H4514" s="199"/>
      <c r="I4514" s="197"/>
      <c r="J4514" s="200"/>
      <c r="K4514" s="197"/>
      <c r="L4514" s="197"/>
      <c r="M4514" s="197"/>
      <c r="N4514" s="201"/>
      <c r="O4514" s="201"/>
      <c r="P4514" s="197"/>
      <c r="Q4514" s="197"/>
      <c r="R4514" s="197"/>
      <c r="S4514" s="197"/>
      <c r="T4514" s="197"/>
      <c r="U4514" s="196"/>
      <c r="V4514" s="196"/>
      <c r="W4514" s="197"/>
      <c r="X4514" s="197"/>
      <c r="Y4514" s="197"/>
      <c r="Z4514" s="196"/>
      <c r="AA4514" s="196"/>
      <c r="AB4514" s="202"/>
      <c r="AC4514" s="196"/>
      <c r="AD4514" s="196"/>
      <c r="AE4514" s="196"/>
      <c r="AF4514" s="196"/>
      <c r="AG4514" s="196"/>
      <c r="AH4514" s="196"/>
      <c r="AI4514" s="197"/>
    </row>
    <row r="4515" spans="1:35">
      <c r="A4515" s="197"/>
      <c r="B4515" s="197"/>
      <c r="C4515" s="204"/>
      <c r="D4515" s="197"/>
      <c r="E4515" s="197"/>
      <c r="F4515" s="197"/>
      <c r="G4515" s="199"/>
      <c r="H4515" s="199"/>
      <c r="I4515" s="197"/>
      <c r="J4515" s="200"/>
      <c r="K4515" s="197"/>
      <c r="L4515" s="197"/>
      <c r="M4515" s="197"/>
      <c r="N4515" s="201"/>
      <c r="O4515" s="201"/>
      <c r="P4515" s="197"/>
      <c r="Q4515" s="197"/>
      <c r="R4515" s="196"/>
      <c r="S4515" s="197"/>
      <c r="T4515" s="197"/>
      <c r="U4515" s="196"/>
      <c r="V4515" s="196"/>
      <c r="W4515" s="197"/>
      <c r="X4515" s="197"/>
      <c r="Y4515" s="197"/>
      <c r="Z4515" s="196"/>
      <c r="AA4515" s="196"/>
      <c r="AB4515" s="202"/>
      <c r="AC4515" s="196"/>
      <c r="AD4515" s="196"/>
      <c r="AE4515" s="196"/>
      <c r="AF4515" s="196"/>
      <c r="AG4515" s="196"/>
      <c r="AH4515" s="196"/>
      <c r="AI4515" s="197"/>
    </row>
    <row r="4516" spans="1:35">
      <c r="A4516" s="197"/>
      <c r="B4516" s="197"/>
      <c r="C4516" s="204"/>
      <c r="D4516" s="197"/>
      <c r="E4516" s="197"/>
      <c r="F4516" s="197"/>
      <c r="G4516" s="199"/>
      <c r="H4516" s="199"/>
      <c r="I4516" s="197"/>
      <c r="J4516" s="200"/>
      <c r="K4516" s="197"/>
      <c r="L4516" s="197"/>
      <c r="M4516" s="197"/>
      <c r="N4516" s="201"/>
      <c r="O4516" s="201"/>
      <c r="P4516" s="197"/>
      <c r="Q4516" s="197"/>
      <c r="R4516" s="197"/>
      <c r="S4516" s="197"/>
      <c r="T4516" s="197"/>
      <c r="U4516" s="196"/>
      <c r="V4516" s="196"/>
      <c r="W4516" s="197"/>
      <c r="X4516" s="197"/>
      <c r="Y4516" s="197"/>
      <c r="Z4516" s="196"/>
      <c r="AA4516" s="196"/>
      <c r="AB4516" s="202"/>
      <c r="AC4516" s="196"/>
      <c r="AD4516" s="196"/>
      <c r="AE4516" s="196"/>
      <c r="AF4516" s="196"/>
      <c r="AG4516" s="196"/>
      <c r="AH4516" s="196"/>
      <c r="AI4516" s="197"/>
    </row>
    <row r="4517" spans="1:35">
      <c r="A4517" s="197"/>
      <c r="B4517" s="197"/>
      <c r="C4517" s="204"/>
      <c r="D4517" s="197"/>
      <c r="E4517" s="197"/>
      <c r="F4517" s="197"/>
      <c r="G4517" s="199"/>
      <c r="H4517" s="199"/>
      <c r="I4517" s="197"/>
      <c r="J4517" s="200"/>
      <c r="K4517" s="197"/>
      <c r="L4517" s="197"/>
      <c r="M4517" s="197"/>
      <c r="N4517" s="201"/>
      <c r="O4517" s="201"/>
      <c r="P4517" s="197"/>
      <c r="Q4517" s="197"/>
      <c r="R4517" s="196"/>
      <c r="S4517" s="197"/>
      <c r="T4517" s="197"/>
      <c r="U4517" s="196"/>
      <c r="V4517" s="196"/>
      <c r="W4517" s="197"/>
      <c r="X4517" s="197"/>
      <c r="Y4517" s="197"/>
      <c r="Z4517" s="196"/>
      <c r="AA4517" s="196"/>
      <c r="AB4517" s="202"/>
      <c r="AC4517" s="196"/>
      <c r="AD4517" s="196"/>
      <c r="AE4517" s="196"/>
      <c r="AF4517" s="196"/>
      <c r="AG4517" s="196"/>
      <c r="AH4517" s="196"/>
      <c r="AI4517" s="197"/>
    </row>
    <row r="4518" spans="1:35">
      <c r="A4518" s="197"/>
      <c r="B4518" s="197"/>
      <c r="C4518" s="204"/>
      <c r="D4518" s="197"/>
      <c r="E4518" s="197"/>
      <c r="F4518" s="197"/>
      <c r="G4518" s="199"/>
      <c r="H4518" s="199"/>
      <c r="I4518" s="197"/>
      <c r="J4518" s="200"/>
      <c r="K4518" s="197"/>
      <c r="L4518" s="197"/>
      <c r="M4518" s="197"/>
      <c r="N4518" s="201"/>
      <c r="O4518" s="201"/>
      <c r="P4518" s="197"/>
      <c r="Q4518" s="197"/>
      <c r="R4518" s="197"/>
      <c r="S4518" s="197"/>
      <c r="T4518" s="197"/>
      <c r="U4518" s="196"/>
      <c r="V4518" s="196"/>
      <c r="W4518" s="197"/>
      <c r="X4518" s="197"/>
      <c r="Y4518" s="197"/>
      <c r="Z4518" s="196"/>
      <c r="AA4518" s="196"/>
      <c r="AB4518" s="202"/>
      <c r="AC4518" s="196"/>
      <c r="AD4518" s="196"/>
      <c r="AE4518" s="196"/>
      <c r="AF4518" s="196"/>
      <c r="AG4518" s="196"/>
      <c r="AH4518" s="196"/>
      <c r="AI4518" s="197"/>
    </row>
    <row r="4519" spans="1:35">
      <c r="A4519" s="197"/>
      <c r="B4519" s="197"/>
      <c r="C4519" s="204"/>
      <c r="D4519" s="197"/>
      <c r="E4519" s="197"/>
      <c r="F4519" s="197"/>
      <c r="G4519" s="199"/>
      <c r="H4519" s="199"/>
      <c r="I4519" s="197"/>
      <c r="J4519" s="200"/>
      <c r="K4519" s="197"/>
      <c r="L4519" s="197"/>
      <c r="M4519" s="197"/>
      <c r="N4519" s="201"/>
      <c r="O4519" s="201"/>
      <c r="P4519" s="197"/>
      <c r="Q4519" s="197"/>
      <c r="R4519" s="197"/>
      <c r="S4519" s="197"/>
      <c r="T4519" s="197"/>
      <c r="U4519" s="196"/>
      <c r="V4519" s="196"/>
      <c r="W4519" s="197"/>
      <c r="X4519" s="197"/>
      <c r="Y4519" s="197"/>
      <c r="Z4519" s="197"/>
      <c r="AA4519" s="197"/>
      <c r="AB4519" s="202"/>
      <c r="AC4519" s="197"/>
      <c r="AD4519" s="205"/>
      <c r="AE4519" s="197"/>
      <c r="AF4519" s="196"/>
      <c r="AG4519" s="196"/>
      <c r="AH4519" s="197"/>
      <c r="AI4519" s="197"/>
    </row>
    <row r="4520" spans="1:35">
      <c r="A4520" s="197"/>
      <c r="B4520" s="197"/>
      <c r="C4520" s="204"/>
      <c r="D4520" s="197"/>
      <c r="E4520" s="197"/>
      <c r="F4520" s="197"/>
      <c r="G4520" s="199"/>
      <c r="H4520" s="199"/>
      <c r="I4520" s="197"/>
      <c r="J4520" s="200"/>
      <c r="K4520" s="197"/>
      <c r="L4520" s="197"/>
      <c r="M4520" s="197"/>
      <c r="N4520" s="201"/>
      <c r="O4520" s="201"/>
      <c r="P4520" s="197"/>
      <c r="Q4520" s="197"/>
      <c r="R4520" s="197"/>
      <c r="S4520" s="197"/>
      <c r="T4520" s="197"/>
      <c r="U4520" s="196"/>
      <c r="V4520" s="196"/>
      <c r="W4520" s="197"/>
      <c r="X4520" s="197"/>
      <c r="Y4520" s="197"/>
      <c r="Z4520" s="197"/>
      <c r="AA4520" s="197"/>
      <c r="AB4520" s="202"/>
      <c r="AC4520" s="197"/>
      <c r="AD4520" s="205"/>
      <c r="AE4520" s="197"/>
      <c r="AF4520" s="196"/>
      <c r="AG4520" s="196"/>
      <c r="AH4520" s="197"/>
      <c r="AI4520" s="197"/>
    </row>
    <row r="4521" spans="1:35">
      <c r="A4521" s="197"/>
      <c r="B4521" s="197"/>
      <c r="C4521" s="204"/>
      <c r="D4521" s="197"/>
      <c r="E4521" s="197"/>
      <c r="F4521" s="197"/>
      <c r="G4521" s="199"/>
      <c r="H4521" s="199"/>
      <c r="I4521" s="197"/>
      <c r="J4521" s="200"/>
      <c r="K4521" s="197"/>
      <c r="L4521" s="197"/>
      <c r="M4521" s="197"/>
      <c r="N4521" s="201"/>
      <c r="O4521" s="201"/>
      <c r="P4521" s="197"/>
      <c r="Q4521" s="197"/>
      <c r="R4521" s="196"/>
      <c r="S4521" s="197"/>
      <c r="T4521" s="197"/>
      <c r="U4521" s="196"/>
      <c r="V4521" s="196"/>
      <c r="W4521" s="197"/>
      <c r="X4521" s="197"/>
      <c r="Y4521" s="197"/>
      <c r="Z4521" s="196"/>
      <c r="AA4521" s="196"/>
      <c r="AB4521" s="202"/>
      <c r="AC4521" s="196"/>
      <c r="AD4521" s="196"/>
      <c r="AE4521" s="196"/>
      <c r="AF4521" s="196"/>
      <c r="AG4521" s="196"/>
      <c r="AH4521" s="196"/>
      <c r="AI4521" s="197"/>
    </row>
    <row r="4522" spans="1:35">
      <c r="A4522" s="197"/>
      <c r="B4522" s="197"/>
      <c r="C4522" s="204"/>
      <c r="D4522" s="197"/>
      <c r="E4522" s="197"/>
      <c r="F4522" s="197"/>
      <c r="G4522" s="199"/>
      <c r="H4522" s="199"/>
      <c r="I4522" s="197"/>
      <c r="J4522" s="200"/>
      <c r="K4522" s="197"/>
      <c r="L4522" s="197"/>
      <c r="M4522" s="197"/>
      <c r="N4522" s="201"/>
      <c r="O4522" s="201"/>
      <c r="P4522" s="197"/>
      <c r="Q4522" s="197"/>
      <c r="R4522" s="197"/>
      <c r="S4522" s="197"/>
      <c r="T4522" s="197"/>
      <c r="U4522" s="196"/>
      <c r="V4522" s="196"/>
      <c r="W4522" s="197"/>
      <c r="X4522" s="197"/>
      <c r="Y4522" s="197"/>
      <c r="Z4522" s="196"/>
      <c r="AA4522" s="196"/>
      <c r="AB4522" s="202"/>
      <c r="AC4522" s="196"/>
      <c r="AD4522" s="196"/>
      <c r="AE4522" s="196"/>
      <c r="AF4522" s="196"/>
      <c r="AG4522" s="196"/>
      <c r="AH4522" s="196"/>
      <c r="AI4522" s="197"/>
    </row>
    <row r="4523" spans="1:35">
      <c r="A4523" s="197"/>
      <c r="B4523" s="197"/>
      <c r="C4523" s="204"/>
      <c r="D4523" s="197"/>
      <c r="E4523" s="197"/>
      <c r="F4523" s="197"/>
      <c r="G4523" s="199"/>
      <c r="H4523" s="199"/>
      <c r="I4523" s="197"/>
      <c r="J4523" s="200"/>
      <c r="K4523" s="197"/>
      <c r="L4523" s="197"/>
      <c r="M4523" s="197"/>
      <c r="N4523" s="201"/>
      <c r="O4523" s="201"/>
      <c r="P4523" s="197"/>
      <c r="Q4523" s="197"/>
      <c r="R4523" s="196"/>
      <c r="S4523" s="197"/>
      <c r="T4523" s="197"/>
      <c r="U4523" s="196"/>
      <c r="V4523" s="196"/>
      <c r="W4523" s="197"/>
      <c r="X4523" s="197"/>
      <c r="Y4523" s="197"/>
      <c r="Z4523" s="196"/>
      <c r="AA4523" s="196"/>
      <c r="AB4523" s="202"/>
      <c r="AC4523" s="196"/>
      <c r="AD4523" s="196"/>
      <c r="AE4523" s="196"/>
      <c r="AF4523" s="196"/>
      <c r="AG4523" s="196"/>
      <c r="AH4523" s="196"/>
      <c r="AI4523" s="197"/>
    </row>
    <row r="4524" spans="1:35">
      <c r="A4524" s="197"/>
      <c r="B4524" s="197"/>
      <c r="C4524" s="204"/>
      <c r="D4524" s="197"/>
      <c r="E4524" s="197"/>
      <c r="F4524" s="197"/>
      <c r="G4524" s="199"/>
      <c r="H4524" s="199"/>
      <c r="I4524" s="197"/>
      <c r="J4524" s="200"/>
      <c r="K4524" s="197"/>
      <c r="L4524" s="197"/>
      <c r="M4524" s="197"/>
      <c r="N4524" s="201"/>
      <c r="O4524" s="201"/>
      <c r="P4524" s="197"/>
      <c r="Q4524" s="197"/>
      <c r="R4524" s="197"/>
      <c r="S4524" s="197"/>
      <c r="T4524" s="197"/>
      <c r="U4524" s="196"/>
      <c r="V4524" s="196"/>
      <c r="W4524" s="197"/>
      <c r="X4524" s="197"/>
      <c r="Y4524" s="197"/>
      <c r="Z4524" s="196"/>
      <c r="AA4524" s="196"/>
      <c r="AB4524" s="202"/>
      <c r="AC4524" s="196"/>
      <c r="AD4524" s="196"/>
      <c r="AE4524" s="196"/>
      <c r="AF4524" s="196"/>
      <c r="AG4524" s="196"/>
      <c r="AH4524" s="196"/>
      <c r="AI4524" s="197"/>
    </row>
    <row r="4525" spans="1:35">
      <c r="A4525" s="197"/>
      <c r="B4525" s="197"/>
      <c r="C4525" s="204"/>
      <c r="D4525" s="197"/>
      <c r="E4525" s="197"/>
      <c r="F4525" s="197"/>
      <c r="G4525" s="199"/>
      <c r="H4525" s="199"/>
      <c r="I4525" s="197"/>
      <c r="J4525" s="200"/>
      <c r="K4525" s="197"/>
      <c r="L4525" s="197"/>
      <c r="M4525" s="197"/>
      <c r="N4525" s="201"/>
      <c r="O4525" s="201"/>
      <c r="P4525" s="197"/>
      <c r="Q4525" s="197"/>
      <c r="R4525" s="196"/>
      <c r="S4525" s="197"/>
      <c r="T4525" s="197"/>
      <c r="U4525" s="196"/>
      <c r="V4525" s="196"/>
      <c r="W4525" s="197"/>
      <c r="X4525" s="197"/>
      <c r="Y4525" s="197"/>
      <c r="Z4525" s="196"/>
      <c r="AA4525" s="196"/>
      <c r="AB4525" s="202"/>
      <c r="AC4525" s="196"/>
      <c r="AD4525" s="196"/>
      <c r="AE4525" s="196"/>
      <c r="AF4525" s="196"/>
      <c r="AG4525" s="196"/>
      <c r="AH4525" s="196"/>
      <c r="AI4525" s="197"/>
    </row>
    <row r="4526" spans="1:35">
      <c r="A4526" s="197"/>
      <c r="B4526" s="197"/>
      <c r="C4526" s="204"/>
      <c r="D4526" s="197"/>
      <c r="E4526" s="197"/>
      <c r="F4526" s="197"/>
      <c r="G4526" s="199"/>
      <c r="H4526" s="199"/>
      <c r="I4526" s="197"/>
      <c r="J4526" s="200"/>
      <c r="K4526" s="197"/>
      <c r="L4526" s="197"/>
      <c r="M4526" s="197"/>
      <c r="N4526" s="201"/>
      <c r="O4526" s="201"/>
      <c r="P4526" s="197"/>
      <c r="Q4526" s="197"/>
      <c r="R4526" s="197"/>
      <c r="S4526" s="197"/>
      <c r="T4526" s="197"/>
      <c r="U4526" s="196"/>
      <c r="V4526" s="196"/>
      <c r="W4526" s="197"/>
      <c r="X4526" s="197"/>
      <c r="Y4526" s="197"/>
      <c r="Z4526" s="196"/>
      <c r="AA4526" s="196"/>
      <c r="AB4526" s="202"/>
      <c r="AC4526" s="196"/>
      <c r="AD4526" s="196"/>
      <c r="AE4526" s="196"/>
      <c r="AF4526" s="196"/>
      <c r="AG4526" s="196"/>
      <c r="AH4526" s="196"/>
      <c r="AI4526" s="197"/>
    </row>
    <row r="4527" spans="1:35">
      <c r="A4527" s="197"/>
      <c r="B4527" s="197"/>
      <c r="C4527" s="204"/>
      <c r="D4527" s="197"/>
      <c r="E4527" s="197"/>
      <c r="F4527" s="197"/>
      <c r="G4527" s="199"/>
      <c r="H4527" s="199"/>
      <c r="I4527" s="197"/>
      <c r="J4527" s="200"/>
      <c r="K4527" s="197"/>
      <c r="L4527" s="197"/>
      <c r="M4527" s="197"/>
      <c r="N4527" s="201"/>
      <c r="O4527" s="201"/>
      <c r="P4527" s="197"/>
      <c r="Q4527" s="197"/>
      <c r="R4527" s="196"/>
      <c r="S4527" s="197"/>
      <c r="T4527" s="197"/>
      <c r="U4527" s="196"/>
      <c r="V4527" s="196"/>
      <c r="W4527" s="197"/>
      <c r="X4527" s="197"/>
      <c r="Y4527" s="197"/>
      <c r="Z4527" s="196"/>
      <c r="AA4527" s="196"/>
      <c r="AB4527" s="202"/>
      <c r="AC4527" s="196"/>
      <c r="AD4527" s="196"/>
      <c r="AE4527" s="196"/>
      <c r="AF4527" s="196"/>
      <c r="AG4527" s="196"/>
      <c r="AH4527" s="196"/>
      <c r="AI4527" s="197"/>
    </row>
    <row r="4528" spans="1:35">
      <c r="A4528" s="197"/>
      <c r="B4528" s="197"/>
      <c r="C4528" s="204"/>
      <c r="D4528" s="197"/>
      <c r="E4528" s="197"/>
      <c r="F4528" s="197"/>
      <c r="G4528" s="199"/>
      <c r="H4528" s="199"/>
      <c r="I4528" s="197"/>
      <c r="J4528" s="200"/>
      <c r="K4528" s="197"/>
      <c r="L4528" s="197"/>
      <c r="M4528" s="197"/>
      <c r="N4528" s="201"/>
      <c r="O4528" s="201"/>
      <c r="P4528" s="197"/>
      <c r="Q4528" s="197"/>
      <c r="R4528" s="197"/>
      <c r="S4528" s="197"/>
      <c r="T4528" s="197"/>
      <c r="U4528" s="196"/>
      <c r="V4528" s="196"/>
      <c r="W4528" s="197"/>
      <c r="X4528" s="197"/>
      <c r="Y4528" s="197"/>
      <c r="Z4528" s="196"/>
      <c r="AA4528" s="196"/>
      <c r="AB4528" s="202"/>
      <c r="AC4528" s="196"/>
      <c r="AD4528" s="196"/>
      <c r="AE4528" s="196"/>
      <c r="AF4528" s="196"/>
      <c r="AG4528" s="196"/>
      <c r="AH4528" s="196"/>
      <c r="AI4528" s="197"/>
    </row>
    <row r="4529" spans="1:35">
      <c r="A4529" s="197"/>
      <c r="B4529" s="197"/>
      <c r="C4529" s="204"/>
      <c r="D4529" s="197"/>
      <c r="E4529" s="197"/>
      <c r="F4529" s="197"/>
      <c r="G4529" s="199"/>
      <c r="H4529" s="199"/>
      <c r="I4529" s="197"/>
      <c r="J4529" s="200"/>
      <c r="K4529" s="197"/>
      <c r="L4529" s="197"/>
      <c r="M4529" s="197"/>
      <c r="N4529" s="201"/>
      <c r="O4529" s="201"/>
      <c r="P4529" s="197"/>
      <c r="Q4529" s="197"/>
      <c r="R4529" s="197"/>
      <c r="S4529" s="197"/>
      <c r="T4529" s="197"/>
      <c r="U4529" s="196"/>
      <c r="V4529" s="196"/>
      <c r="W4529" s="197"/>
      <c r="X4529" s="197"/>
      <c r="Y4529" s="197"/>
      <c r="Z4529" s="196"/>
      <c r="AA4529" s="196"/>
      <c r="AB4529" s="202"/>
      <c r="AC4529" s="196"/>
      <c r="AD4529" s="196"/>
      <c r="AE4529" s="196"/>
      <c r="AF4529" s="196"/>
      <c r="AG4529" s="196"/>
      <c r="AH4529" s="196"/>
      <c r="AI4529" s="197"/>
    </row>
    <row r="4530" spans="1:35">
      <c r="A4530" s="197"/>
      <c r="B4530" s="197"/>
      <c r="C4530" s="204"/>
      <c r="D4530" s="197"/>
      <c r="E4530" s="197"/>
      <c r="F4530" s="197"/>
      <c r="G4530" s="199"/>
      <c r="H4530" s="199"/>
      <c r="I4530" s="197"/>
      <c r="J4530" s="200"/>
      <c r="K4530" s="197"/>
      <c r="L4530" s="197"/>
      <c r="M4530" s="197"/>
      <c r="N4530" s="201"/>
      <c r="O4530" s="201"/>
      <c r="P4530" s="197"/>
      <c r="Q4530" s="197"/>
      <c r="R4530" s="197"/>
      <c r="S4530" s="197"/>
      <c r="T4530" s="197"/>
      <c r="U4530" s="196"/>
      <c r="V4530" s="196"/>
      <c r="W4530" s="197"/>
      <c r="X4530" s="197"/>
      <c r="Y4530" s="197"/>
      <c r="Z4530" s="196"/>
      <c r="AA4530" s="196"/>
      <c r="AB4530" s="202"/>
      <c r="AC4530" s="196"/>
      <c r="AD4530" s="196"/>
      <c r="AE4530" s="196"/>
      <c r="AF4530" s="196"/>
      <c r="AG4530" s="196"/>
      <c r="AH4530" s="196"/>
      <c r="AI4530" s="197"/>
    </row>
    <row r="4531" spans="1:35">
      <c r="A4531" s="197"/>
      <c r="B4531" s="197"/>
      <c r="C4531" s="204"/>
      <c r="D4531" s="197"/>
      <c r="E4531" s="197"/>
      <c r="F4531" s="197"/>
      <c r="G4531" s="199"/>
      <c r="H4531" s="199"/>
      <c r="I4531" s="197"/>
      <c r="J4531" s="200"/>
      <c r="K4531" s="197"/>
      <c r="L4531" s="197"/>
      <c r="M4531" s="197"/>
      <c r="N4531" s="201"/>
      <c r="O4531" s="201"/>
      <c r="P4531" s="197"/>
      <c r="Q4531" s="197"/>
      <c r="R4531" s="197"/>
      <c r="S4531" s="197"/>
      <c r="T4531" s="197"/>
      <c r="U4531" s="196"/>
      <c r="V4531" s="196"/>
      <c r="W4531" s="197"/>
      <c r="X4531" s="197"/>
      <c r="Y4531" s="197"/>
      <c r="Z4531" s="196"/>
      <c r="AA4531" s="196"/>
      <c r="AB4531" s="202"/>
      <c r="AC4531" s="196"/>
      <c r="AD4531" s="196"/>
      <c r="AE4531" s="196"/>
      <c r="AF4531" s="196"/>
      <c r="AG4531" s="196"/>
      <c r="AH4531" s="196"/>
      <c r="AI4531" s="197"/>
    </row>
    <row r="4532" spans="1:35">
      <c r="A4532" s="197"/>
      <c r="B4532" s="197"/>
      <c r="C4532" s="204"/>
      <c r="D4532" s="197"/>
      <c r="E4532" s="197"/>
      <c r="F4532" s="197"/>
      <c r="G4532" s="199"/>
      <c r="H4532" s="199"/>
      <c r="I4532" s="197"/>
      <c r="J4532" s="200"/>
      <c r="K4532" s="197"/>
      <c r="L4532" s="197"/>
      <c r="M4532" s="197"/>
      <c r="N4532" s="201"/>
      <c r="O4532" s="201"/>
      <c r="P4532" s="197"/>
      <c r="Q4532" s="197"/>
      <c r="R4532" s="197"/>
      <c r="S4532" s="197"/>
      <c r="T4532" s="197"/>
      <c r="U4532" s="196"/>
      <c r="V4532" s="196"/>
      <c r="W4532" s="197"/>
      <c r="X4532" s="197"/>
      <c r="Y4532" s="197"/>
      <c r="Z4532" s="196"/>
      <c r="AA4532" s="196"/>
      <c r="AB4532" s="202"/>
      <c r="AC4532" s="196"/>
      <c r="AD4532" s="196"/>
      <c r="AE4532" s="196"/>
      <c r="AF4532" s="196"/>
      <c r="AG4532" s="196"/>
      <c r="AH4532" s="196"/>
      <c r="AI4532" s="197"/>
    </row>
    <row r="4533" spans="1:35">
      <c r="A4533" s="197"/>
      <c r="B4533" s="197"/>
      <c r="C4533" s="204"/>
      <c r="D4533" s="197"/>
      <c r="E4533" s="197"/>
      <c r="F4533" s="197"/>
      <c r="G4533" s="199"/>
      <c r="H4533" s="199"/>
      <c r="I4533" s="197"/>
      <c r="J4533" s="200"/>
      <c r="K4533" s="197"/>
      <c r="L4533" s="197"/>
      <c r="M4533" s="197"/>
      <c r="N4533" s="201"/>
      <c r="O4533" s="201"/>
      <c r="P4533" s="197"/>
      <c r="Q4533" s="197"/>
      <c r="R4533" s="197"/>
      <c r="S4533" s="197"/>
      <c r="T4533" s="197"/>
      <c r="U4533" s="196"/>
      <c r="V4533" s="196"/>
      <c r="W4533" s="197"/>
      <c r="X4533" s="197"/>
      <c r="Y4533" s="197"/>
      <c r="Z4533" s="196"/>
      <c r="AA4533" s="196"/>
      <c r="AB4533" s="202"/>
      <c r="AC4533" s="196"/>
      <c r="AD4533" s="196"/>
      <c r="AE4533" s="196"/>
      <c r="AF4533" s="196"/>
      <c r="AG4533" s="196"/>
      <c r="AH4533" s="196"/>
      <c r="AI4533" s="197"/>
    </row>
    <row r="4534" spans="1:35">
      <c r="A4534" s="197"/>
      <c r="B4534" s="197"/>
      <c r="C4534" s="204"/>
      <c r="D4534" s="197"/>
      <c r="E4534" s="197"/>
      <c r="F4534" s="197"/>
      <c r="G4534" s="199"/>
      <c r="H4534" s="199"/>
      <c r="I4534" s="197"/>
      <c r="J4534" s="200"/>
      <c r="K4534" s="197"/>
      <c r="L4534" s="197"/>
      <c r="M4534" s="197"/>
      <c r="N4534" s="201"/>
      <c r="O4534" s="201"/>
      <c r="P4534" s="197"/>
      <c r="Q4534" s="197"/>
      <c r="R4534" s="197"/>
      <c r="S4534" s="197"/>
      <c r="T4534" s="197"/>
      <c r="U4534" s="196"/>
      <c r="V4534" s="196"/>
      <c r="W4534" s="197"/>
      <c r="X4534" s="197"/>
      <c r="Y4534" s="197"/>
      <c r="Z4534" s="196"/>
      <c r="AA4534" s="196"/>
      <c r="AB4534" s="202"/>
      <c r="AC4534" s="196"/>
      <c r="AD4534" s="196"/>
      <c r="AE4534" s="196"/>
      <c r="AF4534" s="196"/>
      <c r="AG4534" s="196"/>
      <c r="AH4534" s="196"/>
      <c r="AI4534" s="197"/>
    </row>
    <row r="4535" spans="1:35">
      <c r="A4535" s="197"/>
      <c r="B4535" s="197"/>
      <c r="C4535" s="204"/>
      <c r="D4535" s="197"/>
      <c r="E4535" s="197"/>
      <c r="F4535" s="197"/>
      <c r="G4535" s="199"/>
      <c r="H4535" s="199"/>
      <c r="I4535" s="197"/>
      <c r="J4535" s="200"/>
      <c r="K4535" s="197"/>
      <c r="L4535" s="197"/>
      <c r="M4535" s="197"/>
      <c r="N4535" s="201"/>
      <c r="O4535" s="201"/>
      <c r="P4535" s="197"/>
      <c r="Q4535" s="197"/>
      <c r="R4535" s="197"/>
      <c r="S4535" s="197"/>
      <c r="T4535" s="197"/>
      <c r="U4535" s="196"/>
      <c r="V4535" s="196"/>
      <c r="W4535" s="197"/>
      <c r="X4535" s="197"/>
      <c r="Y4535" s="197"/>
      <c r="Z4535" s="196"/>
      <c r="AA4535" s="196"/>
      <c r="AB4535" s="202"/>
      <c r="AC4535" s="196"/>
      <c r="AD4535" s="196"/>
      <c r="AE4535" s="196"/>
      <c r="AF4535" s="196"/>
      <c r="AG4535" s="196"/>
      <c r="AH4535" s="196"/>
      <c r="AI4535" s="197"/>
    </row>
    <row r="4536" spans="1:35">
      <c r="A4536" s="197"/>
      <c r="B4536" s="197"/>
      <c r="C4536" s="204"/>
      <c r="D4536" s="197"/>
      <c r="E4536" s="197"/>
      <c r="F4536" s="197"/>
      <c r="G4536" s="199"/>
      <c r="H4536" s="199"/>
      <c r="I4536" s="197"/>
      <c r="J4536" s="200"/>
      <c r="K4536" s="197"/>
      <c r="L4536" s="197"/>
      <c r="M4536" s="197"/>
      <c r="N4536" s="201"/>
      <c r="O4536" s="201"/>
      <c r="P4536" s="197"/>
      <c r="Q4536" s="197"/>
      <c r="R4536" s="197"/>
      <c r="S4536" s="197"/>
      <c r="T4536" s="197"/>
      <c r="U4536" s="196"/>
      <c r="V4536" s="196"/>
      <c r="W4536" s="197"/>
      <c r="X4536" s="197"/>
      <c r="Y4536" s="197"/>
      <c r="Z4536" s="196"/>
      <c r="AA4536" s="196"/>
      <c r="AB4536" s="202"/>
      <c r="AC4536" s="196"/>
      <c r="AD4536" s="196"/>
      <c r="AE4536" s="196"/>
      <c r="AF4536" s="196"/>
      <c r="AG4536" s="196"/>
      <c r="AH4536" s="196"/>
      <c r="AI4536" s="197"/>
    </row>
    <row r="4537" spans="1:35">
      <c r="A4537" s="197"/>
      <c r="B4537" s="197"/>
      <c r="C4537" s="204"/>
      <c r="D4537" s="197"/>
      <c r="E4537" s="197"/>
      <c r="F4537" s="197"/>
      <c r="G4537" s="199"/>
      <c r="H4537" s="199"/>
      <c r="I4537" s="197"/>
      <c r="J4537" s="200"/>
      <c r="K4537" s="197"/>
      <c r="L4537" s="197"/>
      <c r="M4537" s="197"/>
      <c r="N4537" s="201"/>
      <c r="O4537" s="201"/>
      <c r="P4537" s="197"/>
      <c r="Q4537" s="197"/>
      <c r="R4537" s="197"/>
      <c r="S4537" s="197"/>
      <c r="T4537" s="197"/>
      <c r="U4537" s="196"/>
      <c r="V4537" s="196"/>
      <c r="W4537" s="197"/>
      <c r="X4537" s="197"/>
      <c r="Y4537" s="197"/>
      <c r="Z4537" s="196"/>
      <c r="AA4537" s="196"/>
      <c r="AB4537" s="202"/>
      <c r="AC4537" s="196"/>
      <c r="AD4537" s="196"/>
      <c r="AE4537" s="196"/>
      <c r="AF4537" s="196"/>
      <c r="AG4537" s="196"/>
      <c r="AH4537" s="196"/>
      <c r="AI4537" s="197"/>
    </row>
    <row r="4538" spans="1:35">
      <c r="A4538" s="197"/>
      <c r="B4538" s="197"/>
      <c r="C4538" s="204"/>
      <c r="D4538" s="197"/>
      <c r="E4538" s="197"/>
      <c r="F4538" s="197"/>
      <c r="G4538" s="199"/>
      <c r="H4538" s="199"/>
      <c r="I4538" s="197"/>
      <c r="J4538" s="200"/>
      <c r="K4538" s="197"/>
      <c r="L4538" s="197"/>
      <c r="M4538" s="197"/>
      <c r="N4538" s="201"/>
      <c r="O4538" s="201"/>
      <c r="P4538" s="197"/>
      <c r="Q4538" s="197"/>
      <c r="R4538" s="197"/>
      <c r="S4538" s="197"/>
      <c r="T4538" s="197"/>
      <c r="U4538" s="196"/>
      <c r="V4538" s="196"/>
      <c r="W4538" s="197"/>
      <c r="X4538" s="197"/>
      <c r="Y4538" s="197"/>
      <c r="Z4538" s="196"/>
      <c r="AA4538" s="196"/>
      <c r="AB4538" s="202"/>
      <c r="AC4538" s="196"/>
      <c r="AD4538" s="196"/>
      <c r="AE4538" s="196"/>
      <c r="AF4538" s="196"/>
      <c r="AG4538" s="196"/>
      <c r="AH4538" s="196"/>
      <c r="AI4538" s="197"/>
    </row>
    <row r="4539" spans="1:35">
      <c r="A4539" s="197"/>
      <c r="B4539" s="197"/>
      <c r="C4539" s="204"/>
      <c r="D4539" s="197"/>
      <c r="E4539" s="197"/>
      <c r="F4539" s="197"/>
      <c r="G4539" s="199"/>
      <c r="H4539" s="199"/>
      <c r="I4539" s="197"/>
      <c r="J4539" s="200"/>
      <c r="K4539" s="197"/>
      <c r="L4539" s="197"/>
      <c r="M4539" s="197"/>
      <c r="N4539" s="201"/>
      <c r="O4539" s="201"/>
      <c r="P4539" s="197"/>
      <c r="Q4539" s="197"/>
      <c r="R4539" s="197"/>
      <c r="S4539" s="197"/>
      <c r="T4539" s="197"/>
      <c r="U4539" s="196"/>
      <c r="V4539" s="196"/>
      <c r="W4539" s="197"/>
      <c r="X4539" s="197"/>
      <c r="Y4539" s="197"/>
      <c r="Z4539" s="196"/>
      <c r="AA4539" s="196"/>
      <c r="AB4539" s="202"/>
      <c r="AC4539" s="196"/>
      <c r="AD4539" s="196"/>
      <c r="AE4539" s="196"/>
      <c r="AF4539" s="196"/>
      <c r="AG4539" s="196"/>
      <c r="AH4539" s="196"/>
      <c r="AI4539" s="197"/>
    </row>
    <row r="4540" spans="1:35">
      <c r="A4540" s="197"/>
      <c r="B4540" s="197"/>
      <c r="C4540" s="204"/>
      <c r="D4540" s="197"/>
      <c r="E4540" s="197"/>
      <c r="F4540" s="197"/>
      <c r="G4540" s="199"/>
      <c r="H4540" s="199"/>
      <c r="I4540" s="197"/>
      <c r="J4540" s="200"/>
      <c r="K4540" s="197"/>
      <c r="L4540" s="197"/>
      <c r="M4540" s="197"/>
      <c r="N4540" s="201"/>
      <c r="O4540" s="201"/>
      <c r="P4540" s="197"/>
      <c r="Q4540" s="197"/>
      <c r="R4540" s="197"/>
      <c r="S4540" s="197"/>
      <c r="T4540" s="197"/>
      <c r="U4540" s="196"/>
      <c r="V4540" s="196"/>
      <c r="W4540" s="197"/>
      <c r="X4540" s="197"/>
      <c r="Y4540" s="197"/>
      <c r="Z4540" s="196"/>
      <c r="AA4540" s="196"/>
      <c r="AB4540" s="202"/>
      <c r="AC4540" s="196"/>
      <c r="AD4540" s="196"/>
      <c r="AE4540" s="196"/>
      <c r="AF4540" s="196"/>
      <c r="AG4540" s="196"/>
      <c r="AH4540" s="196"/>
      <c r="AI4540" s="197"/>
    </row>
    <row r="4541" spans="1:35">
      <c r="A4541" s="197"/>
      <c r="B4541" s="197"/>
      <c r="C4541" s="204"/>
      <c r="D4541" s="197"/>
      <c r="E4541" s="197"/>
      <c r="F4541" s="197"/>
      <c r="G4541" s="199"/>
      <c r="H4541" s="199"/>
      <c r="I4541" s="197"/>
      <c r="J4541" s="200"/>
      <c r="K4541" s="197"/>
      <c r="L4541" s="197"/>
      <c r="M4541" s="197"/>
      <c r="N4541" s="201"/>
      <c r="O4541" s="201"/>
      <c r="P4541" s="197"/>
      <c r="Q4541" s="197"/>
      <c r="R4541" s="197"/>
      <c r="S4541" s="197"/>
      <c r="T4541" s="197"/>
      <c r="U4541" s="196"/>
      <c r="V4541" s="196"/>
      <c r="W4541" s="197"/>
      <c r="X4541" s="197"/>
      <c r="Y4541" s="197"/>
      <c r="Z4541" s="196"/>
      <c r="AA4541" s="196"/>
      <c r="AB4541" s="202"/>
      <c r="AC4541" s="196"/>
      <c r="AD4541" s="196"/>
      <c r="AE4541" s="196"/>
      <c r="AF4541" s="196"/>
      <c r="AG4541" s="196"/>
      <c r="AH4541" s="196"/>
      <c r="AI4541" s="197"/>
    </row>
    <row r="4542" spans="1:35">
      <c r="A4542" s="197"/>
      <c r="B4542" s="197"/>
      <c r="C4542" s="204"/>
      <c r="D4542" s="197"/>
      <c r="E4542" s="197"/>
      <c r="F4542" s="197"/>
      <c r="G4542" s="199"/>
      <c r="H4542" s="199"/>
      <c r="I4542" s="197"/>
      <c r="J4542" s="200"/>
      <c r="K4542" s="197"/>
      <c r="L4542" s="197"/>
      <c r="M4542" s="197"/>
      <c r="N4542" s="201"/>
      <c r="O4542" s="201"/>
      <c r="P4542" s="197"/>
      <c r="Q4542" s="197"/>
      <c r="R4542" s="197"/>
      <c r="S4542" s="197"/>
      <c r="T4542" s="197"/>
      <c r="U4542" s="196"/>
      <c r="V4542" s="196"/>
      <c r="W4542" s="197"/>
      <c r="X4542" s="197"/>
      <c r="Y4542" s="197"/>
      <c r="Z4542" s="196"/>
      <c r="AA4542" s="196"/>
      <c r="AB4542" s="202"/>
      <c r="AC4542" s="196"/>
      <c r="AD4542" s="196"/>
      <c r="AE4542" s="196"/>
      <c r="AF4542" s="196"/>
      <c r="AG4542" s="196"/>
      <c r="AH4542" s="196"/>
      <c r="AI4542" s="197"/>
    </row>
    <row r="4543" spans="1:35">
      <c r="A4543" s="197"/>
      <c r="B4543" s="197"/>
      <c r="C4543" s="204"/>
      <c r="D4543" s="197"/>
      <c r="E4543" s="197"/>
      <c r="F4543" s="197"/>
      <c r="G4543" s="199"/>
      <c r="H4543" s="199"/>
      <c r="I4543" s="197"/>
      <c r="J4543" s="200"/>
      <c r="K4543" s="197"/>
      <c r="L4543" s="197"/>
      <c r="M4543" s="197"/>
      <c r="N4543" s="201"/>
      <c r="O4543" s="201"/>
      <c r="P4543" s="197"/>
      <c r="Q4543" s="197"/>
      <c r="R4543" s="197"/>
      <c r="S4543" s="197"/>
      <c r="T4543" s="197"/>
      <c r="U4543" s="196"/>
      <c r="V4543" s="196"/>
      <c r="W4543" s="197"/>
      <c r="X4543" s="197"/>
      <c r="Y4543" s="197"/>
      <c r="Z4543" s="196"/>
      <c r="AA4543" s="196"/>
      <c r="AB4543" s="202"/>
      <c r="AC4543" s="196"/>
      <c r="AD4543" s="196"/>
      <c r="AE4543" s="196"/>
      <c r="AF4543" s="196"/>
      <c r="AG4543" s="196"/>
      <c r="AH4543" s="196"/>
      <c r="AI4543" s="197"/>
    </row>
    <row r="4544" spans="1:35">
      <c r="A4544" s="197"/>
      <c r="B4544" s="197"/>
      <c r="C4544" s="204"/>
      <c r="D4544" s="197"/>
      <c r="E4544" s="197"/>
      <c r="F4544" s="197"/>
      <c r="G4544" s="199"/>
      <c r="H4544" s="199"/>
      <c r="I4544" s="197"/>
      <c r="J4544" s="200"/>
      <c r="K4544" s="197"/>
      <c r="L4544" s="197"/>
      <c r="M4544" s="197"/>
      <c r="N4544" s="201"/>
      <c r="O4544" s="201"/>
      <c r="P4544" s="197"/>
      <c r="Q4544" s="197"/>
      <c r="R4544" s="197"/>
      <c r="S4544" s="197"/>
      <c r="T4544" s="197"/>
      <c r="U4544" s="196"/>
      <c r="V4544" s="196"/>
      <c r="W4544" s="197"/>
      <c r="X4544" s="197"/>
      <c r="Y4544" s="197"/>
      <c r="Z4544" s="196"/>
      <c r="AA4544" s="196"/>
      <c r="AB4544" s="202"/>
      <c r="AC4544" s="196"/>
      <c r="AD4544" s="196"/>
      <c r="AE4544" s="196"/>
      <c r="AF4544" s="196"/>
      <c r="AG4544" s="196"/>
      <c r="AH4544" s="196"/>
      <c r="AI4544" s="197"/>
    </row>
    <row r="4545" spans="1:35">
      <c r="A4545" s="197"/>
      <c r="B4545" s="197"/>
      <c r="C4545" s="204"/>
      <c r="D4545" s="197"/>
      <c r="E4545" s="197"/>
      <c r="F4545" s="197"/>
      <c r="G4545" s="199"/>
      <c r="H4545" s="199"/>
      <c r="I4545" s="197"/>
      <c r="J4545" s="200"/>
      <c r="K4545" s="197"/>
      <c r="L4545" s="197"/>
      <c r="M4545" s="197"/>
      <c r="N4545" s="201"/>
      <c r="O4545" s="201"/>
      <c r="P4545" s="197"/>
      <c r="Q4545" s="197"/>
      <c r="R4545" s="197"/>
      <c r="S4545" s="197"/>
      <c r="T4545" s="197"/>
      <c r="U4545" s="196"/>
      <c r="V4545" s="196"/>
      <c r="W4545" s="197"/>
      <c r="X4545" s="197"/>
      <c r="Y4545" s="197"/>
      <c r="Z4545" s="196"/>
      <c r="AA4545" s="196"/>
      <c r="AB4545" s="202"/>
      <c r="AC4545" s="196"/>
      <c r="AD4545" s="196"/>
      <c r="AE4545" s="196"/>
      <c r="AF4545" s="196"/>
      <c r="AG4545" s="196"/>
      <c r="AH4545" s="196"/>
      <c r="AI4545" s="197"/>
    </row>
    <row r="4546" spans="1:35">
      <c r="A4546" s="197"/>
      <c r="B4546" s="197"/>
      <c r="C4546" s="204"/>
      <c r="D4546" s="197"/>
      <c r="E4546" s="197"/>
      <c r="F4546" s="197"/>
      <c r="G4546" s="199"/>
      <c r="H4546" s="199"/>
      <c r="I4546" s="197"/>
      <c r="J4546" s="200"/>
      <c r="K4546" s="197"/>
      <c r="L4546" s="197"/>
      <c r="M4546" s="197"/>
      <c r="N4546" s="201"/>
      <c r="O4546" s="201"/>
      <c r="P4546" s="197"/>
      <c r="Q4546" s="197"/>
      <c r="R4546" s="197"/>
      <c r="S4546" s="197"/>
      <c r="T4546" s="197"/>
      <c r="U4546" s="196"/>
      <c r="V4546" s="196"/>
      <c r="W4546" s="197"/>
      <c r="X4546" s="197"/>
      <c r="Y4546" s="197"/>
      <c r="Z4546" s="197"/>
      <c r="AA4546" s="197"/>
      <c r="AB4546" s="202"/>
      <c r="AC4546" s="196"/>
      <c r="AD4546" s="205"/>
      <c r="AE4546" s="197"/>
      <c r="AF4546" s="196"/>
      <c r="AG4546" s="196"/>
      <c r="AH4546" s="197"/>
      <c r="AI4546" s="197"/>
    </row>
    <row r="4547" spans="1:35">
      <c r="A4547" s="197"/>
      <c r="B4547" s="197"/>
      <c r="C4547" s="204"/>
      <c r="D4547" s="197"/>
      <c r="E4547" s="197"/>
      <c r="F4547" s="197"/>
      <c r="G4547" s="199"/>
      <c r="H4547" s="199"/>
      <c r="I4547" s="197"/>
      <c r="J4547" s="200"/>
      <c r="K4547" s="197"/>
      <c r="L4547" s="197"/>
      <c r="M4547" s="197"/>
      <c r="N4547" s="201"/>
      <c r="O4547" s="201"/>
      <c r="P4547" s="197"/>
      <c r="Q4547" s="197"/>
      <c r="R4547" s="196"/>
      <c r="S4547" s="197"/>
      <c r="T4547" s="197"/>
      <c r="U4547" s="196"/>
      <c r="V4547" s="196"/>
      <c r="W4547" s="197"/>
      <c r="X4547" s="197"/>
      <c r="Y4547" s="197"/>
      <c r="Z4547" s="196"/>
      <c r="AA4547" s="196"/>
      <c r="AB4547" s="202"/>
      <c r="AC4547" s="196"/>
      <c r="AD4547" s="196"/>
      <c r="AE4547" s="196"/>
      <c r="AF4547" s="196"/>
      <c r="AG4547" s="196"/>
      <c r="AH4547" s="196"/>
      <c r="AI4547" s="197"/>
    </row>
    <row r="4548" spans="1:35">
      <c r="A4548" s="197"/>
      <c r="B4548" s="197"/>
      <c r="C4548" s="204"/>
      <c r="D4548" s="197"/>
      <c r="E4548" s="197"/>
      <c r="F4548" s="197"/>
      <c r="G4548" s="199"/>
      <c r="H4548" s="199"/>
      <c r="I4548" s="197"/>
      <c r="J4548" s="200"/>
      <c r="K4548" s="197"/>
      <c r="L4548" s="197"/>
      <c r="M4548" s="197"/>
      <c r="N4548" s="201"/>
      <c r="O4548" s="201"/>
      <c r="P4548" s="197"/>
      <c r="Q4548" s="197"/>
      <c r="R4548" s="197"/>
      <c r="S4548" s="197"/>
      <c r="T4548" s="197"/>
      <c r="U4548" s="196"/>
      <c r="V4548" s="196"/>
      <c r="W4548" s="197"/>
      <c r="X4548" s="197"/>
      <c r="Y4548" s="197"/>
      <c r="Z4548" s="196"/>
      <c r="AA4548" s="196"/>
      <c r="AB4548" s="202"/>
      <c r="AC4548" s="196"/>
      <c r="AD4548" s="196"/>
      <c r="AE4548" s="196"/>
      <c r="AF4548" s="196"/>
      <c r="AG4548" s="196"/>
      <c r="AH4548" s="196"/>
      <c r="AI4548" s="197"/>
    </row>
    <row r="4549" spans="1:35">
      <c r="A4549" s="197"/>
      <c r="B4549" s="197"/>
      <c r="C4549" s="204"/>
      <c r="D4549" s="197"/>
      <c r="E4549" s="197"/>
      <c r="F4549" s="197"/>
      <c r="G4549" s="199"/>
      <c r="H4549" s="199"/>
      <c r="I4549" s="197"/>
      <c r="J4549" s="200"/>
      <c r="K4549" s="197"/>
      <c r="L4549" s="197"/>
      <c r="M4549" s="197"/>
      <c r="N4549" s="201"/>
      <c r="O4549" s="201"/>
      <c r="P4549" s="197"/>
      <c r="Q4549" s="197"/>
      <c r="R4549" s="196"/>
      <c r="S4549" s="197"/>
      <c r="T4549" s="197"/>
      <c r="U4549" s="196"/>
      <c r="V4549" s="196"/>
      <c r="W4549" s="197"/>
      <c r="X4549" s="197"/>
      <c r="Y4549" s="197"/>
      <c r="Z4549" s="196"/>
      <c r="AA4549" s="196"/>
      <c r="AB4549" s="202"/>
      <c r="AC4549" s="196"/>
      <c r="AD4549" s="196"/>
      <c r="AE4549" s="196"/>
      <c r="AF4549" s="196"/>
      <c r="AG4549" s="196"/>
      <c r="AH4549" s="196"/>
      <c r="AI4549" s="197"/>
    </row>
    <row r="4550" spans="1:35">
      <c r="A4550" s="197"/>
      <c r="B4550" s="197"/>
      <c r="C4550" s="204"/>
      <c r="D4550" s="197"/>
      <c r="E4550" s="197"/>
      <c r="F4550" s="197"/>
      <c r="G4550" s="199"/>
      <c r="H4550" s="199"/>
      <c r="I4550" s="197"/>
      <c r="J4550" s="200"/>
      <c r="K4550" s="197"/>
      <c r="L4550" s="197"/>
      <c r="M4550" s="197"/>
      <c r="N4550" s="201"/>
      <c r="O4550" s="201"/>
      <c r="P4550" s="197"/>
      <c r="Q4550" s="197"/>
      <c r="R4550" s="197"/>
      <c r="S4550" s="197"/>
      <c r="T4550" s="197"/>
      <c r="U4550" s="196"/>
      <c r="V4550" s="196"/>
      <c r="W4550" s="197"/>
      <c r="X4550" s="197"/>
      <c r="Y4550" s="197"/>
      <c r="Z4550" s="196"/>
      <c r="AA4550" s="196"/>
      <c r="AB4550" s="202"/>
      <c r="AC4550" s="196"/>
      <c r="AD4550" s="196"/>
      <c r="AE4550" s="196"/>
      <c r="AF4550" s="196"/>
      <c r="AG4550" s="196"/>
      <c r="AH4550" s="196"/>
      <c r="AI4550" s="197"/>
    </row>
    <row r="4551" spans="1:35">
      <c r="A4551" s="197"/>
      <c r="B4551" s="197"/>
      <c r="C4551" s="204"/>
      <c r="D4551" s="197"/>
      <c r="E4551" s="197"/>
      <c r="F4551" s="197"/>
      <c r="G4551" s="199"/>
      <c r="H4551" s="199"/>
      <c r="I4551" s="197"/>
      <c r="J4551" s="200"/>
      <c r="K4551" s="197"/>
      <c r="L4551" s="197"/>
      <c r="M4551" s="197"/>
      <c r="N4551" s="201"/>
      <c r="O4551" s="201"/>
      <c r="P4551" s="197"/>
      <c r="Q4551" s="197"/>
      <c r="R4551" s="196"/>
      <c r="S4551" s="197"/>
      <c r="T4551" s="197"/>
      <c r="U4551" s="196"/>
      <c r="V4551" s="196"/>
      <c r="W4551" s="197"/>
      <c r="X4551" s="197"/>
      <c r="Y4551" s="197"/>
      <c r="Z4551" s="196"/>
      <c r="AA4551" s="196"/>
      <c r="AB4551" s="202"/>
      <c r="AC4551" s="196"/>
      <c r="AD4551" s="196"/>
      <c r="AE4551" s="196"/>
      <c r="AF4551" s="196"/>
      <c r="AG4551" s="196"/>
      <c r="AH4551" s="196"/>
      <c r="AI4551" s="197"/>
    </row>
    <row r="4552" spans="1:35">
      <c r="A4552" s="197"/>
      <c r="B4552" s="197"/>
      <c r="C4552" s="204"/>
      <c r="D4552" s="197"/>
      <c r="E4552" s="197"/>
      <c r="F4552" s="197"/>
      <c r="G4552" s="199"/>
      <c r="H4552" s="199"/>
      <c r="I4552" s="197"/>
      <c r="J4552" s="200"/>
      <c r="K4552" s="197"/>
      <c r="L4552" s="197"/>
      <c r="M4552" s="197"/>
      <c r="N4552" s="201"/>
      <c r="O4552" s="201"/>
      <c r="P4552" s="197"/>
      <c r="Q4552" s="197"/>
      <c r="R4552" s="197"/>
      <c r="S4552" s="197"/>
      <c r="T4552" s="197"/>
      <c r="U4552" s="196"/>
      <c r="V4552" s="196"/>
      <c r="W4552" s="197"/>
      <c r="X4552" s="197"/>
      <c r="Y4552" s="197"/>
      <c r="Z4552" s="196"/>
      <c r="AA4552" s="196"/>
      <c r="AB4552" s="202"/>
      <c r="AC4552" s="196"/>
      <c r="AD4552" s="196"/>
      <c r="AE4552" s="196"/>
      <c r="AF4552" s="196"/>
      <c r="AG4552" s="196"/>
      <c r="AH4552" s="196"/>
      <c r="AI4552" s="197"/>
    </row>
    <row r="4553" spans="1:35">
      <c r="A4553" s="197"/>
      <c r="B4553" s="197"/>
      <c r="C4553" s="204"/>
      <c r="D4553" s="197"/>
      <c r="E4553" s="197"/>
      <c r="F4553" s="197"/>
      <c r="G4553" s="199"/>
      <c r="H4553" s="199"/>
      <c r="I4553" s="197"/>
      <c r="J4553" s="200"/>
      <c r="K4553" s="197"/>
      <c r="L4553" s="197"/>
      <c r="M4553" s="197"/>
      <c r="N4553" s="201"/>
      <c r="O4553" s="201"/>
      <c r="P4553" s="197"/>
      <c r="Q4553" s="197"/>
      <c r="R4553" s="197"/>
      <c r="S4553" s="197"/>
      <c r="T4553" s="197"/>
      <c r="U4553" s="196"/>
      <c r="V4553" s="196"/>
      <c r="W4553" s="197"/>
      <c r="X4553" s="197"/>
      <c r="Y4553" s="197"/>
      <c r="Z4553" s="196"/>
      <c r="AA4553" s="196"/>
      <c r="AB4553" s="202"/>
      <c r="AC4553" s="196"/>
      <c r="AD4553" s="196"/>
      <c r="AE4553" s="196"/>
      <c r="AF4553" s="196"/>
      <c r="AG4553" s="196"/>
      <c r="AH4553" s="196"/>
      <c r="AI4553" s="197"/>
    </row>
    <row r="4554" spans="1:35">
      <c r="A4554" s="197"/>
      <c r="B4554" s="197"/>
      <c r="C4554" s="204"/>
      <c r="D4554" s="197"/>
      <c r="E4554" s="197"/>
      <c r="F4554" s="197"/>
      <c r="G4554" s="199"/>
      <c r="H4554" s="199"/>
      <c r="I4554" s="197"/>
      <c r="J4554" s="200"/>
      <c r="K4554" s="197"/>
      <c r="L4554" s="197"/>
      <c r="M4554" s="197"/>
      <c r="N4554" s="201"/>
      <c r="O4554" s="201"/>
      <c r="P4554" s="197"/>
      <c r="Q4554" s="197"/>
      <c r="R4554" s="197"/>
      <c r="S4554" s="197"/>
      <c r="T4554" s="197"/>
      <c r="U4554" s="196"/>
      <c r="V4554" s="196"/>
      <c r="W4554" s="197"/>
      <c r="X4554" s="197"/>
      <c r="Y4554" s="197"/>
      <c r="Z4554" s="196"/>
      <c r="AA4554" s="196"/>
      <c r="AB4554" s="202"/>
      <c r="AC4554" s="196"/>
      <c r="AD4554" s="196"/>
      <c r="AE4554" s="196"/>
      <c r="AF4554" s="196"/>
      <c r="AG4554" s="196"/>
      <c r="AH4554" s="196"/>
      <c r="AI4554" s="197"/>
    </row>
    <row r="4555" spans="1:35">
      <c r="A4555" s="197"/>
      <c r="B4555" s="197"/>
      <c r="C4555" s="204"/>
      <c r="D4555" s="197"/>
      <c r="E4555" s="197"/>
      <c r="F4555" s="197"/>
      <c r="G4555" s="199"/>
      <c r="H4555" s="199"/>
      <c r="I4555" s="197"/>
      <c r="J4555" s="200"/>
      <c r="K4555" s="197"/>
      <c r="L4555" s="197"/>
      <c r="M4555" s="197"/>
      <c r="N4555" s="201"/>
      <c r="O4555" s="201"/>
      <c r="P4555" s="197"/>
      <c r="Q4555" s="197"/>
      <c r="R4555" s="197"/>
      <c r="S4555" s="197"/>
      <c r="T4555" s="197"/>
      <c r="U4555" s="196"/>
      <c r="V4555" s="196"/>
      <c r="W4555" s="197"/>
      <c r="X4555" s="197"/>
      <c r="Y4555" s="197"/>
      <c r="Z4555" s="196"/>
      <c r="AA4555" s="196"/>
      <c r="AB4555" s="202"/>
      <c r="AC4555" s="196"/>
      <c r="AD4555" s="196"/>
      <c r="AE4555" s="196"/>
      <c r="AF4555" s="196"/>
      <c r="AG4555" s="196"/>
      <c r="AH4555" s="196"/>
      <c r="AI4555" s="197"/>
    </row>
    <row r="4556" spans="1:35">
      <c r="A4556" s="197"/>
      <c r="B4556" s="197"/>
      <c r="C4556" s="204"/>
      <c r="D4556" s="197"/>
      <c r="E4556" s="197"/>
      <c r="F4556" s="197"/>
      <c r="G4556" s="199"/>
      <c r="H4556" s="199"/>
      <c r="I4556" s="197"/>
      <c r="J4556" s="200"/>
      <c r="K4556" s="197"/>
      <c r="L4556" s="197"/>
      <c r="M4556" s="197"/>
      <c r="N4556" s="201"/>
      <c r="O4556" s="201"/>
      <c r="P4556" s="197"/>
      <c r="Q4556" s="197"/>
      <c r="R4556" s="197"/>
      <c r="S4556" s="197"/>
      <c r="T4556" s="197"/>
      <c r="U4556" s="196"/>
      <c r="V4556" s="196"/>
      <c r="W4556" s="197"/>
      <c r="X4556" s="197"/>
      <c r="Y4556" s="197"/>
      <c r="Z4556" s="196"/>
      <c r="AA4556" s="196"/>
      <c r="AB4556" s="202"/>
      <c r="AC4556" s="196"/>
      <c r="AD4556" s="196"/>
      <c r="AE4556" s="196"/>
      <c r="AF4556" s="196"/>
      <c r="AG4556" s="196"/>
      <c r="AH4556" s="196"/>
      <c r="AI4556" s="197"/>
    </row>
    <row r="4557" spans="1:35">
      <c r="A4557" s="197"/>
      <c r="B4557" s="197"/>
      <c r="C4557" s="204"/>
      <c r="D4557" s="197"/>
      <c r="E4557" s="197"/>
      <c r="F4557" s="197"/>
      <c r="G4557" s="199"/>
      <c r="H4557" s="199"/>
      <c r="I4557" s="197"/>
      <c r="J4557" s="200"/>
      <c r="K4557" s="197"/>
      <c r="L4557" s="197"/>
      <c r="M4557" s="197"/>
      <c r="N4557" s="201"/>
      <c r="O4557" s="201"/>
      <c r="P4557" s="197"/>
      <c r="Q4557" s="197"/>
      <c r="R4557" s="197"/>
      <c r="S4557" s="197"/>
      <c r="T4557" s="197"/>
      <c r="U4557" s="196"/>
      <c r="V4557" s="196"/>
      <c r="W4557" s="197"/>
      <c r="X4557" s="197"/>
      <c r="Y4557" s="197"/>
      <c r="Z4557" s="196"/>
      <c r="AA4557" s="196"/>
      <c r="AB4557" s="202"/>
      <c r="AC4557" s="196"/>
      <c r="AD4557" s="196"/>
      <c r="AE4557" s="196"/>
      <c r="AF4557" s="196"/>
      <c r="AG4557" s="196"/>
      <c r="AH4557" s="196"/>
      <c r="AI4557" s="197"/>
    </row>
    <row r="4558" spans="1:35">
      <c r="A4558" s="197"/>
      <c r="B4558" s="197"/>
      <c r="C4558" s="204"/>
      <c r="D4558" s="197"/>
      <c r="E4558" s="197"/>
      <c r="F4558" s="197"/>
      <c r="G4558" s="199"/>
      <c r="H4558" s="199"/>
      <c r="I4558" s="197"/>
      <c r="J4558" s="200"/>
      <c r="K4558" s="197"/>
      <c r="L4558" s="197"/>
      <c r="M4558" s="197"/>
      <c r="N4558" s="201"/>
      <c r="O4558" s="201"/>
      <c r="P4558" s="197"/>
      <c r="Q4558" s="197"/>
      <c r="R4558" s="197"/>
      <c r="S4558" s="197"/>
      <c r="T4558" s="197"/>
      <c r="U4558" s="196"/>
      <c r="V4558" s="196"/>
      <c r="W4558" s="197"/>
      <c r="X4558" s="197"/>
      <c r="Y4558" s="197"/>
      <c r="Z4558" s="196"/>
      <c r="AA4558" s="196"/>
      <c r="AB4558" s="202"/>
      <c r="AC4558" s="196"/>
      <c r="AD4558" s="196"/>
      <c r="AE4558" s="196"/>
      <c r="AF4558" s="196"/>
      <c r="AG4558" s="196"/>
      <c r="AH4558" s="196"/>
      <c r="AI4558" s="197"/>
    </row>
    <row r="4559" spans="1:35">
      <c r="A4559" s="197"/>
      <c r="B4559" s="197"/>
      <c r="C4559" s="204"/>
      <c r="D4559" s="197"/>
      <c r="E4559" s="197"/>
      <c r="F4559" s="197"/>
      <c r="G4559" s="199"/>
      <c r="H4559" s="199"/>
      <c r="I4559" s="197"/>
      <c r="J4559" s="200"/>
      <c r="K4559" s="197"/>
      <c r="L4559" s="197"/>
      <c r="M4559" s="197"/>
      <c r="N4559" s="201"/>
      <c r="O4559" s="201"/>
      <c r="P4559" s="197"/>
      <c r="Q4559" s="197"/>
      <c r="R4559" s="197"/>
      <c r="S4559" s="197"/>
      <c r="T4559" s="197"/>
      <c r="U4559" s="196"/>
      <c r="V4559" s="196"/>
      <c r="W4559" s="197"/>
      <c r="X4559" s="197"/>
      <c r="Y4559" s="197"/>
      <c r="Z4559" s="196"/>
      <c r="AA4559" s="196"/>
      <c r="AB4559" s="202"/>
      <c r="AC4559" s="196"/>
      <c r="AD4559" s="196"/>
      <c r="AE4559" s="196"/>
      <c r="AF4559" s="196"/>
      <c r="AG4559" s="196"/>
      <c r="AH4559" s="196"/>
      <c r="AI4559" s="197"/>
    </row>
    <row r="4560" spans="1:35">
      <c r="A4560" s="197"/>
      <c r="B4560" s="197"/>
      <c r="C4560" s="204"/>
      <c r="D4560" s="197"/>
      <c r="E4560" s="197"/>
      <c r="F4560" s="197"/>
      <c r="G4560" s="199"/>
      <c r="H4560" s="199"/>
      <c r="I4560" s="197"/>
      <c r="J4560" s="200"/>
      <c r="K4560" s="197"/>
      <c r="L4560" s="197"/>
      <c r="M4560" s="197"/>
      <c r="N4560" s="201"/>
      <c r="O4560" s="201"/>
      <c r="P4560" s="197"/>
      <c r="Q4560" s="197"/>
      <c r="R4560" s="197"/>
      <c r="S4560" s="197"/>
      <c r="T4560" s="197"/>
      <c r="U4560" s="196"/>
      <c r="V4560" s="196"/>
      <c r="W4560" s="197"/>
      <c r="X4560" s="197"/>
      <c r="Y4560" s="197"/>
      <c r="Z4560" s="196"/>
      <c r="AA4560" s="196"/>
      <c r="AB4560" s="202"/>
      <c r="AC4560" s="196"/>
      <c r="AD4560" s="196"/>
      <c r="AE4560" s="196"/>
      <c r="AF4560" s="196"/>
      <c r="AG4560" s="196"/>
      <c r="AH4560" s="196"/>
      <c r="AI4560" s="197"/>
    </row>
    <row r="4561" spans="1:35">
      <c r="A4561" s="197"/>
      <c r="B4561" s="197"/>
      <c r="C4561" s="204"/>
      <c r="D4561" s="197"/>
      <c r="E4561" s="197"/>
      <c r="F4561" s="197"/>
      <c r="G4561" s="199"/>
      <c r="H4561" s="199"/>
      <c r="I4561" s="197"/>
      <c r="J4561" s="200"/>
      <c r="K4561" s="197"/>
      <c r="L4561" s="197"/>
      <c r="M4561" s="197"/>
      <c r="N4561" s="201"/>
      <c r="O4561" s="201"/>
      <c r="P4561" s="197"/>
      <c r="Q4561" s="197"/>
      <c r="R4561" s="197"/>
      <c r="S4561" s="197"/>
      <c r="T4561" s="197"/>
      <c r="U4561" s="196"/>
      <c r="V4561" s="196"/>
      <c r="W4561" s="197"/>
      <c r="X4561" s="197"/>
      <c r="Y4561" s="197"/>
      <c r="Z4561" s="196"/>
      <c r="AA4561" s="196"/>
      <c r="AB4561" s="202"/>
      <c r="AC4561" s="196"/>
      <c r="AD4561" s="196"/>
      <c r="AE4561" s="196"/>
      <c r="AF4561" s="196"/>
      <c r="AG4561" s="196"/>
      <c r="AH4561" s="196"/>
      <c r="AI4561" s="197"/>
    </row>
    <row r="4562" spans="1:35">
      <c r="A4562" s="197"/>
      <c r="B4562" s="197"/>
      <c r="C4562" s="204"/>
      <c r="D4562" s="197"/>
      <c r="E4562" s="197"/>
      <c r="F4562" s="197"/>
      <c r="G4562" s="199"/>
      <c r="H4562" s="199"/>
      <c r="I4562" s="197"/>
      <c r="J4562" s="200"/>
      <c r="K4562" s="197"/>
      <c r="L4562" s="197"/>
      <c r="M4562" s="197"/>
      <c r="N4562" s="201"/>
      <c r="O4562" s="201"/>
      <c r="P4562" s="197"/>
      <c r="Q4562" s="197"/>
      <c r="R4562" s="197"/>
      <c r="S4562" s="197"/>
      <c r="T4562" s="197"/>
      <c r="U4562" s="196"/>
      <c r="V4562" s="196"/>
      <c r="W4562" s="197"/>
      <c r="X4562" s="197"/>
      <c r="Y4562" s="197"/>
      <c r="Z4562" s="196"/>
      <c r="AA4562" s="196"/>
      <c r="AB4562" s="202"/>
      <c r="AC4562" s="196"/>
      <c r="AD4562" s="196"/>
      <c r="AE4562" s="196"/>
      <c r="AF4562" s="196"/>
      <c r="AG4562" s="196"/>
      <c r="AH4562" s="196"/>
      <c r="AI4562" s="197"/>
    </row>
    <row r="4563" spans="1:35">
      <c r="A4563" s="197"/>
      <c r="B4563" s="197"/>
      <c r="C4563" s="204"/>
      <c r="D4563" s="197"/>
      <c r="E4563" s="197"/>
      <c r="F4563" s="197"/>
      <c r="G4563" s="199"/>
      <c r="H4563" s="199"/>
      <c r="I4563" s="197"/>
      <c r="J4563" s="200"/>
      <c r="K4563" s="197"/>
      <c r="L4563" s="197"/>
      <c r="M4563" s="197"/>
      <c r="N4563" s="201"/>
      <c r="O4563" s="201"/>
      <c r="P4563" s="197"/>
      <c r="Q4563" s="197"/>
      <c r="R4563" s="197"/>
      <c r="S4563" s="197"/>
      <c r="T4563" s="197"/>
      <c r="U4563" s="196"/>
      <c r="V4563" s="196"/>
      <c r="W4563" s="197"/>
      <c r="X4563" s="197"/>
      <c r="Y4563" s="197"/>
      <c r="Z4563" s="196"/>
      <c r="AA4563" s="196"/>
      <c r="AB4563" s="202"/>
      <c r="AC4563" s="196"/>
      <c r="AD4563" s="196"/>
      <c r="AE4563" s="196"/>
      <c r="AF4563" s="196"/>
      <c r="AG4563" s="196"/>
      <c r="AH4563" s="196"/>
      <c r="AI4563" s="197"/>
    </row>
    <row r="4564" spans="1:35">
      <c r="A4564" s="197"/>
      <c r="B4564" s="197"/>
      <c r="C4564" s="204"/>
      <c r="D4564" s="197"/>
      <c r="E4564" s="197"/>
      <c r="F4564" s="197"/>
      <c r="G4564" s="199"/>
      <c r="H4564" s="199"/>
      <c r="I4564" s="197"/>
      <c r="J4564" s="200"/>
      <c r="K4564" s="197"/>
      <c r="L4564" s="197"/>
      <c r="M4564" s="197"/>
      <c r="N4564" s="201"/>
      <c r="O4564" s="201"/>
      <c r="P4564" s="197"/>
      <c r="Q4564" s="197"/>
      <c r="R4564" s="197"/>
      <c r="S4564" s="197"/>
      <c r="T4564" s="197"/>
      <c r="U4564" s="196"/>
      <c r="V4564" s="196"/>
      <c r="W4564" s="197"/>
      <c r="X4564" s="197"/>
      <c r="Y4564" s="197"/>
      <c r="Z4564" s="196"/>
      <c r="AA4564" s="196"/>
      <c r="AB4564" s="202"/>
      <c r="AC4564" s="196"/>
      <c r="AD4564" s="196"/>
      <c r="AE4564" s="196"/>
      <c r="AF4564" s="196"/>
      <c r="AG4564" s="196"/>
      <c r="AH4564" s="196"/>
      <c r="AI4564" s="197"/>
    </row>
    <row r="4565" spans="1:35">
      <c r="A4565" s="197"/>
      <c r="B4565" s="197"/>
      <c r="C4565" s="204"/>
      <c r="D4565" s="197"/>
      <c r="E4565" s="197"/>
      <c r="F4565" s="197"/>
      <c r="G4565" s="199"/>
      <c r="H4565" s="199"/>
      <c r="I4565" s="197"/>
      <c r="J4565" s="200"/>
      <c r="K4565" s="197"/>
      <c r="L4565" s="197"/>
      <c r="M4565" s="197"/>
      <c r="N4565" s="201"/>
      <c r="O4565" s="201"/>
      <c r="P4565" s="197"/>
      <c r="Q4565" s="197"/>
      <c r="R4565" s="197"/>
      <c r="S4565" s="197"/>
      <c r="T4565" s="197"/>
      <c r="U4565" s="196"/>
      <c r="V4565" s="196"/>
      <c r="W4565" s="197"/>
      <c r="X4565" s="197"/>
      <c r="Y4565" s="197"/>
      <c r="Z4565" s="196"/>
      <c r="AA4565" s="196"/>
      <c r="AB4565" s="202"/>
      <c r="AC4565" s="196"/>
      <c r="AD4565" s="196"/>
      <c r="AE4565" s="196"/>
      <c r="AF4565" s="196"/>
      <c r="AG4565" s="196"/>
      <c r="AH4565" s="196"/>
      <c r="AI4565" s="197"/>
    </row>
    <row r="4566" spans="1:35">
      <c r="A4566" s="197"/>
      <c r="B4566" s="197"/>
      <c r="C4566" s="204"/>
      <c r="D4566" s="197"/>
      <c r="E4566" s="197"/>
      <c r="F4566" s="197"/>
      <c r="G4566" s="199"/>
      <c r="H4566" s="199"/>
      <c r="I4566" s="197"/>
      <c r="J4566" s="200"/>
      <c r="K4566" s="197"/>
      <c r="L4566" s="197"/>
      <c r="M4566" s="197"/>
      <c r="N4566" s="201"/>
      <c r="O4566" s="201"/>
      <c r="P4566" s="197"/>
      <c r="Q4566" s="197"/>
      <c r="R4566" s="197"/>
      <c r="S4566" s="197"/>
      <c r="T4566" s="197"/>
      <c r="U4566" s="196"/>
      <c r="V4566" s="196"/>
      <c r="W4566" s="197"/>
      <c r="X4566" s="197"/>
      <c r="Y4566" s="197"/>
      <c r="Z4566" s="196"/>
      <c r="AA4566" s="196"/>
      <c r="AB4566" s="202"/>
      <c r="AC4566" s="196"/>
      <c r="AD4566" s="196"/>
      <c r="AE4566" s="196"/>
      <c r="AF4566" s="196"/>
      <c r="AG4566" s="196"/>
      <c r="AH4566" s="196"/>
      <c r="AI4566" s="197"/>
    </row>
    <row r="4567" spans="1:35">
      <c r="A4567" s="197"/>
      <c r="B4567" s="197"/>
      <c r="C4567" s="204"/>
      <c r="D4567" s="197"/>
      <c r="E4567" s="197"/>
      <c r="F4567" s="197"/>
      <c r="G4567" s="199"/>
      <c r="H4567" s="199"/>
      <c r="I4567" s="197"/>
      <c r="J4567" s="200"/>
      <c r="K4567" s="197"/>
      <c r="L4567" s="197"/>
      <c r="M4567" s="197"/>
      <c r="N4567" s="201"/>
      <c r="O4567" s="201"/>
      <c r="P4567" s="197"/>
      <c r="Q4567" s="197"/>
      <c r="R4567" s="197"/>
      <c r="S4567" s="197"/>
      <c r="T4567" s="197"/>
      <c r="U4567" s="196"/>
      <c r="V4567" s="196"/>
      <c r="W4567" s="197"/>
      <c r="X4567" s="197"/>
      <c r="Y4567" s="197"/>
      <c r="Z4567" s="196"/>
      <c r="AA4567" s="196"/>
      <c r="AB4567" s="202"/>
      <c r="AC4567" s="196"/>
      <c r="AD4567" s="196"/>
      <c r="AE4567" s="196"/>
      <c r="AF4567" s="196"/>
      <c r="AG4567" s="196"/>
      <c r="AH4567" s="196"/>
      <c r="AI4567" s="197"/>
    </row>
    <row r="4568" spans="1:35">
      <c r="A4568" s="197"/>
      <c r="B4568" s="197"/>
      <c r="C4568" s="204"/>
      <c r="D4568" s="197"/>
      <c r="E4568" s="197"/>
      <c r="F4568" s="197"/>
      <c r="G4568" s="199"/>
      <c r="H4568" s="199"/>
      <c r="I4568" s="197"/>
      <c r="J4568" s="200"/>
      <c r="K4568" s="197"/>
      <c r="L4568" s="197"/>
      <c r="M4568" s="197"/>
      <c r="N4568" s="201"/>
      <c r="O4568" s="201"/>
      <c r="P4568" s="197"/>
      <c r="Q4568" s="197"/>
      <c r="R4568" s="197"/>
      <c r="S4568" s="197"/>
      <c r="T4568" s="197"/>
      <c r="U4568" s="196"/>
      <c r="V4568" s="196"/>
      <c r="W4568" s="197"/>
      <c r="X4568" s="197"/>
      <c r="Y4568" s="197"/>
      <c r="Z4568" s="196"/>
      <c r="AA4568" s="196"/>
      <c r="AB4568" s="202"/>
      <c r="AC4568" s="196"/>
      <c r="AD4568" s="196"/>
      <c r="AE4568" s="196"/>
      <c r="AF4568" s="196"/>
      <c r="AG4568" s="196"/>
      <c r="AH4568" s="196"/>
      <c r="AI4568" s="197"/>
    </row>
    <row r="4569" spans="1:35">
      <c r="A4569" s="197"/>
      <c r="B4569" s="197"/>
      <c r="C4569" s="204"/>
      <c r="D4569" s="197"/>
      <c r="E4569" s="197"/>
      <c r="F4569" s="197"/>
      <c r="G4569" s="199"/>
      <c r="H4569" s="199"/>
      <c r="I4569" s="197"/>
      <c r="J4569" s="200"/>
      <c r="K4569" s="197"/>
      <c r="L4569" s="197"/>
      <c r="M4569" s="197"/>
      <c r="N4569" s="201"/>
      <c r="O4569" s="201"/>
      <c r="P4569" s="197"/>
      <c r="Q4569" s="197"/>
      <c r="R4569" s="197"/>
      <c r="S4569" s="197"/>
      <c r="T4569" s="197"/>
      <c r="U4569" s="196"/>
      <c r="V4569" s="196"/>
      <c r="W4569" s="197"/>
      <c r="X4569" s="197"/>
      <c r="Y4569" s="197"/>
      <c r="Z4569" s="196"/>
      <c r="AA4569" s="196"/>
      <c r="AB4569" s="202"/>
      <c r="AC4569" s="196"/>
      <c r="AD4569" s="196"/>
      <c r="AE4569" s="196"/>
      <c r="AF4569" s="196"/>
      <c r="AG4569" s="196"/>
      <c r="AH4569" s="196"/>
      <c r="AI4569" s="197"/>
    </row>
    <row r="4570" spans="1:35">
      <c r="A4570" s="197"/>
      <c r="B4570" s="197"/>
      <c r="C4570" s="204"/>
      <c r="D4570" s="197"/>
      <c r="E4570" s="196"/>
      <c r="F4570" s="196"/>
      <c r="G4570" s="199"/>
      <c r="H4570" s="199"/>
      <c r="I4570" s="197"/>
      <c r="J4570" s="200"/>
      <c r="K4570" s="197"/>
      <c r="L4570" s="197"/>
      <c r="M4570" s="197"/>
      <c r="N4570" s="201"/>
      <c r="O4570" s="201"/>
      <c r="P4570" s="197"/>
      <c r="Q4570" s="197"/>
      <c r="R4570" s="197"/>
      <c r="S4570" s="197"/>
      <c r="T4570" s="197"/>
      <c r="U4570" s="196"/>
      <c r="V4570" s="196"/>
      <c r="W4570" s="197"/>
      <c r="X4570" s="197"/>
      <c r="Y4570" s="197"/>
      <c r="Z4570" s="197"/>
      <c r="AA4570" s="197"/>
      <c r="AB4570" s="202"/>
      <c r="AC4570" s="197"/>
      <c r="AD4570" s="196"/>
      <c r="AE4570" s="196"/>
      <c r="AF4570" s="196"/>
      <c r="AG4570" s="196"/>
      <c r="AH4570" s="196"/>
      <c r="AI4570" s="197"/>
    </row>
    <row r="4571" spans="1:35">
      <c r="A4571" s="197"/>
      <c r="B4571" s="197"/>
      <c r="C4571" s="204"/>
      <c r="D4571" s="197"/>
      <c r="E4571" s="196"/>
      <c r="F4571" s="196"/>
      <c r="G4571" s="199"/>
      <c r="H4571" s="199"/>
      <c r="I4571" s="197"/>
      <c r="J4571" s="200"/>
      <c r="K4571" s="197"/>
      <c r="L4571" s="197"/>
      <c r="M4571" s="197"/>
      <c r="N4571" s="201"/>
      <c r="O4571" s="201"/>
      <c r="P4571" s="197"/>
      <c r="Q4571" s="197"/>
      <c r="R4571" s="196"/>
      <c r="S4571" s="197"/>
      <c r="T4571" s="197"/>
      <c r="U4571" s="196"/>
      <c r="V4571" s="196"/>
      <c r="W4571" s="197"/>
      <c r="X4571" s="197"/>
      <c r="Y4571" s="197"/>
      <c r="Z4571" s="196"/>
      <c r="AA4571" s="196"/>
      <c r="AB4571" s="202"/>
      <c r="AC4571" s="196"/>
      <c r="AD4571" s="196"/>
      <c r="AE4571" s="196"/>
      <c r="AF4571" s="196"/>
      <c r="AG4571" s="196"/>
      <c r="AH4571" s="196"/>
      <c r="AI4571" s="197"/>
    </row>
    <row r="4572" spans="1:35">
      <c r="A4572" s="197"/>
      <c r="B4572" s="197"/>
      <c r="C4572" s="204"/>
      <c r="D4572" s="197"/>
      <c r="E4572" s="196"/>
      <c r="F4572" s="196"/>
      <c r="G4572" s="199"/>
      <c r="H4572" s="199"/>
      <c r="I4572" s="197"/>
      <c r="J4572" s="200"/>
      <c r="K4572" s="197"/>
      <c r="L4572" s="197"/>
      <c r="M4572" s="197"/>
      <c r="N4572" s="201"/>
      <c r="O4572" s="201"/>
      <c r="P4572" s="197"/>
      <c r="Q4572" s="197"/>
      <c r="R4572" s="197"/>
      <c r="S4572" s="197"/>
      <c r="T4572" s="197"/>
      <c r="U4572" s="196"/>
      <c r="V4572" s="196"/>
      <c r="W4572" s="197"/>
      <c r="X4572" s="197"/>
      <c r="Y4572" s="197"/>
      <c r="Z4572" s="196"/>
      <c r="AA4572" s="196"/>
      <c r="AB4572" s="202"/>
      <c r="AC4572" s="196"/>
      <c r="AD4572" s="196"/>
      <c r="AE4572" s="196"/>
      <c r="AF4572" s="196"/>
      <c r="AG4572" s="196"/>
      <c r="AH4572" s="196"/>
      <c r="AI4572" s="197"/>
    </row>
    <row r="4573" spans="1:35">
      <c r="A4573" s="197"/>
      <c r="B4573" s="197"/>
      <c r="C4573" s="204"/>
      <c r="D4573" s="197"/>
      <c r="E4573" s="196"/>
      <c r="F4573" s="196"/>
      <c r="G4573" s="199"/>
      <c r="H4573" s="199"/>
      <c r="I4573" s="197"/>
      <c r="J4573" s="200"/>
      <c r="K4573" s="197"/>
      <c r="L4573" s="197"/>
      <c r="M4573" s="197"/>
      <c r="N4573" s="201"/>
      <c r="O4573" s="201"/>
      <c r="P4573" s="197"/>
      <c r="Q4573" s="197"/>
      <c r="R4573" s="196"/>
      <c r="S4573" s="197"/>
      <c r="T4573" s="197"/>
      <c r="U4573" s="196"/>
      <c r="V4573" s="196"/>
      <c r="W4573" s="197"/>
      <c r="X4573" s="197"/>
      <c r="Y4573" s="197"/>
      <c r="Z4573" s="196"/>
      <c r="AA4573" s="196"/>
      <c r="AB4573" s="202"/>
      <c r="AC4573" s="196"/>
      <c r="AD4573" s="196"/>
      <c r="AE4573" s="196"/>
      <c r="AF4573" s="196"/>
      <c r="AG4573" s="196"/>
      <c r="AH4573" s="196"/>
      <c r="AI4573" s="197"/>
    </row>
    <row r="4574" spans="1:35">
      <c r="A4574" s="197"/>
      <c r="B4574" s="197"/>
      <c r="C4574" s="204"/>
      <c r="D4574" s="197"/>
      <c r="E4574" s="196"/>
      <c r="F4574" s="196"/>
      <c r="G4574" s="199"/>
      <c r="H4574" s="199"/>
      <c r="I4574" s="197"/>
      <c r="J4574" s="200"/>
      <c r="K4574" s="197"/>
      <c r="L4574" s="197"/>
      <c r="M4574" s="197"/>
      <c r="N4574" s="201"/>
      <c r="O4574" s="201"/>
      <c r="P4574" s="197"/>
      <c r="Q4574" s="197"/>
      <c r="R4574" s="197"/>
      <c r="S4574" s="197"/>
      <c r="T4574" s="197"/>
      <c r="U4574" s="196"/>
      <c r="V4574" s="196"/>
      <c r="W4574" s="197"/>
      <c r="X4574" s="197"/>
      <c r="Y4574" s="197"/>
      <c r="Z4574" s="196"/>
      <c r="AA4574" s="196"/>
      <c r="AB4574" s="202"/>
      <c r="AC4574" s="196"/>
      <c r="AD4574" s="196"/>
      <c r="AE4574" s="196"/>
      <c r="AF4574" s="196"/>
      <c r="AG4574" s="196"/>
      <c r="AH4574" s="196"/>
      <c r="AI4574" s="197"/>
    </row>
    <row r="4575" spans="1:35">
      <c r="A4575" s="197"/>
      <c r="B4575" s="197"/>
      <c r="C4575" s="204"/>
      <c r="D4575" s="197"/>
      <c r="E4575" s="196"/>
      <c r="F4575" s="196"/>
      <c r="G4575" s="199"/>
      <c r="H4575" s="199"/>
      <c r="I4575" s="197"/>
      <c r="J4575" s="200"/>
      <c r="K4575" s="197"/>
      <c r="L4575" s="197"/>
      <c r="M4575" s="197"/>
      <c r="N4575" s="201"/>
      <c r="O4575" s="201"/>
      <c r="P4575" s="197"/>
      <c r="Q4575" s="197"/>
      <c r="R4575" s="196"/>
      <c r="S4575" s="197"/>
      <c r="T4575" s="197"/>
      <c r="U4575" s="196"/>
      <c r="V4575" s="196"/>
      <c r="W4575" s="197"/>
      <c r="X4575" s="197"/>
      <c r="Y4575" s="197"/>
      <c r="Z4575" s="196"/>
      <c r="AA4575" s="196"/>
      <c r="AB4575" s="202"/>
      <c r="AC4575" s="196"/>
      <c r="AD4575" s="196"/>
      <c r="AE4575" s="196"/>
      <c r="AF4575" s="196"/>
      <c r="AG4575" s="196"/>
      <c r="AH4575" s="196"/>
      <c r="AI4575" s="197"/>
    </row>
    <row r="4576" spans="1:35">
      <c r="A4576" s="197"/>
      <c r="B4576" s="197"/>
      <c r="C4576" s="204"/>
      <c r="D4576" s="197"/>
      <c r="E4576" s="196"/>
      <c r="F4576" s="196"/>
      <c r="G4576" s="199"/>
      <c r="H4576" s="199"/>
      <c r="I4576" s="197"/>
      <c r="J4576" s="200"/>
      <c r="K4576" s="197"/>
      <c r="L4576" s="197"/>
      <c r="M4576" s="197"/>
      <c r="N4576" s="201"/>
      <c r="O4576" s="201"/>
      <c r="P4576" s="197"/>
      <c r="Q4576" s="197"/>
      <c r="R4576" s="197"/>
      <c r="S4576" s="197"/>
      <c r="T4576" s="197"/>
      <c r="U4576" s="196"/>
      <c r="V4576" s="196"/>
      <c r="W4576" s="197"/>
      <c r="X4576" s="197"/>
      <c r="Y4576" s="197"/>
      <c r="Z4576" s="196"/>
      <c r="AA4576" s="196"/>
      <c r="AB4576" s="202"/>
      <c r="AC4576" s="196"/>
      <c r="AD4576" s="196"/>
      <c r="AE4576" s="196"/>
      <c r="AF4576" s="196"/>
      <c r="AG4576" s="196"/>
      <c r="AH4576" s="196"/>
      <c r="AI4576" s="197"/>
    </row>
    <row r="4577" spans="1:35">
      <c r="A4577" s="197"/>
      <c r="B4577" s="197"/>
      <c r="C4577" s="204"/>
      <c r="D4577" s="197"/>
      <c r="E4577" s="197"/>
      <c r="F4577" s="197"/>
      <c r="G4577" s="199"/>
      <c r="H4577" s="199"/>
      <c r="I4577" s="197"/>
      <c r="J4577" s="200"/>
      <c r="K4577" s="197"/>
      <c r="L4577" s="197"/>
      <c r="M4577" s="197"/>
      <c r="N4577" s="201"/>
      <c r="O4577" s="201"/>
      <c r="P4577" s="197"/>
      <c r="Q4577" s="197"/>
      <c r="R4577" s="197"/>
      <c r="S4577" s="197"/>
      <c r="T4577" s="197"/>
      <c r="U4577" s="196"/>
      <c r="V4577" s="196"/>
      <c r="W4577" s="197"/>
      <c r="X4577" s="197"/>
      <c r="Y4577" s="197"/>
      <c r="Z4577" s="197"/>
      <c r="AA4577" s="197"/>
      <c r="AB4577" s="202"/>
      <c r="AC4577" s="197"/>
      <c r="AD4577" s="205"/>
      <c r="AE4577" s="197"/>
      <c r="AF4577" s="196"/>
      <c r="AG4577" s="196"/>
      <c r="AH4577" s="197"/>
      <c r="AI4577" s="197"/>
    </row>
    <row r="4578" spans="1:35">
      <c r="A4578" s="197"/>
      <c r="B4578" s="197"/>
      <c r="C4578" s="204"/>
      <c r="D4578" s="197"/>
      <c r="E4578" s="197"/>
      <c r="F4578" s="197"/>
      <c r="G4578" s="199"/>
      <c r="H4578" s="199"/>
      <c r="I4578" s="197"/>
      <c r="J4578" s="200"/>
      <c r="K4578" s="197"/>
      <c r="L4578" s="197"/>
      <c r="M4578" s="197"/>
      <c r="N4578" s="201"/>
      <c r="O4578" s="201"/>
      <c r="P4578" s="197"/>
      <c r="Q4578" s="197"/>
      <c r="R4578" s="197"/>
      <c r="S4578" s="197"/>
      <c r="T4578" s="197"/>
      <c r="U4578" s="196"/>
      <c r="V4578" s="196"/>
      <c r="W4578" s="197"/>
      <c r="X4578" s="197"/>
      <c r="Y4578" s="197"/>
      <c r="Z4578" s="196"/>
      <c r="AA4578" s="196"/>
      <c r="AB4578" s="202"/>
      <c r="AC4578" s="196"/>
      <c r="AD4578" s="196"/>
      <c r="AE4578" s="196"/>
      <c r="AF4578" s="196"/>
      <c r="AG4578" s="196"/>
      <c r="AH4578" s="196"/>
      <c r="AI4578" s="197"/>
    </row>
    <row r="4579" spans="1:35">
      <c r="A4579" s="197"/>
      <c r="B4579" s="197"/>
      <c r="C4579" s="204"/>
      <c r="D4579" s="197"/>
      <c r="E4579" s="197"/>
      <c r="F4579" s="197"/>
      <c r="G4579" s="199"/>
      <c r="H4579" s="199"/>
      <c r="I4579" s="197"/>
      <c r="J4579" s="200"/>
      <c r="K4579" s="197"/>
      <c r="L4579" s="197"/>
      <c r="M4579" s="197"/>
      <c r="N4579" s="201"/>
      <c r="O4579" s="201"/>
      <c r="P4579" s="197"/>
      <c r="Q4579" s="197"/>
      <c r="R4579" s="197"/>
      <c r="S4579" s="197"/>
      <c r="T4579" s="197"/>
      <c r="U4579" s="196"/>
      <c r="V4579" s="196"/>
      <c r="W4579" s="197"/>
      <c r="X4579" s="197"/>
      <c r="Y4579" s="197"/>
      <c r="Z4579" s="196"/>
      <c r="AA4579" s="196"/>
      <c r="AB4579" s="202"/>
      <c r="AC4579" s="196"/>
      <c r="AD4579" s="196"/>
      <c r="AE4579" s="196"/>
      <c r="AF4579" s="196"/>
      <c r="AG4579" s="196"/>
      <c r="AH4579" s="196"/>
      <c r="AI4579" s="197"/>
    </row>
    <row r="4580" spans="1:35">
      <c r="A4580" s="197"/>
      <c r="B4580" s="197"/>
      <c r="C4580" s="204"/>
      <c r="D4580" s="197"/>
      <c r="E4580" s="197"/>
      <c r="F4580" s="197"/>
      <c r="G4580" s="199"/>
      <c r="H4580" s="199"/>
      <c r="I4580" s="197"/>
      <c r="J4580" s="200"/>
      <c r="K4580" s="197"/>
      <c r="L4580" s="197"/>
      <c r="M4580" s="197"/>
      <c r="N4580" s="201"/>
      <c r="O4580" s="201"/>
      <c r="P4580" s="197"/>
      <c r="Q4580" s="197"/>
      <c r="R4580" s="197"/>
      <c r="S4580" s="197"/>
      <c r="T4580" s="197"/>
      <c r="U4580" s="196"/>
      <c r="V4580" s="196"/>
      <c r="W4580" s="197"/>
      <c r="X4580" s="197"/>
      <c r="Y4580" s="197"/>
      <c r="Z4580" s="196"/>
      <c r="AA4580" s="196"/>
      <c r="AB4580" s="202"/>
      <c r="AC4580" s="196"/>
      <c r="AD4580" s="196"/>
      <c r="AE4580" s="196"/>
      <c r="AF4580" s="196"/>
      <c r="AG4580" s="196"/>
      <c r="AH4580" s="196"/>
      <c r="AI4580" s="197"/>
    </row>
    <row r="4581" spans="1:35">
      <c r="A4581" s="197"/>
      <c r="B4581" s="197"/>
      <c r="C4581" s="204"/>
      <c r="D4581" s="197"/>
      <c r="E4581" s="197"/>
      <c r="F4581" s="197"/>
      <c r="G4581" s="199"/>
      <c r="H4581" s="199"/>
      <c r="I4581" s="197"/>
      <c r="J4581" s="200"/>
      <c r="K4581" s="197"/>
      <c r="L4581" s="197"/>
      <c r="M4581" s="197"/>
      <c r="N4581" s="201"/>
      <c r="O4581" s="201"/>
      <c r="P4581" s="197"/>
      <c r="Q4581" s="197"/>
      <c r="R4581" s="197"/>
      <c r="S4581" s="197"/>
      <c r="T4581" s="197"/>
      <c r="U4581" s="196"/>
      <c r="V4581" s="196"/>
      <c r="W4581" s="197"/>
      <c r="X4581" s="197"/>
      <c r="Y4581" s="197"/>
      <c r="Z4581" s="196"/>
      <c r="AA4581" s="196"/>
      <c r="AB4581" s="202"/>
      <c r="AC4581" s="196"/>
      <c r="AD4581" s="196"/>
      <c r="AE4581" s="196"/>
      <c r="AF4581" s="196"/>
      <c r="AG4581" s="196"/>
      <c r="AH4581" s="196"/>
      <c r="AI4581" s="197"/>
    </row>
    <row r="4582" spans="1:35">
      <c r="A4582" s="197"/>
      <c r="B4582" s="197"/>
      <c r="C4582" s="204"/>
      <c r="D4582" s="197"/>
      <c r="E4582" s="197"/>
      <c r="F4582" s="197"/>
      <c r="G4582" s="199"/>
      <c r="H4582" s="199"/>
      <c r="I4582" s="197"/>
      <c r="J4582" s="200"/>
      <c r="K4582" s="197"/>
      <c r="L4582" s="197"/>
      <c r="M4582" s="197"/>
      <c r="N4582" s="201"/>
      <c r="O4582" s="201"/>
      <c r="P4582" s="197"/>
      <c r="Q4582" s="197"/>
      <c r="R4582" s="197"/>
      <c r="S4582" s="197"/>
      <c r="T4582" s="197"/>
      <c r="U4582" s="196"/>
      <c r="V4582" s="196"/>
      <c r="W4582" s="197"/>
      <c r="X4582" s="197"/>
      <c r="Y4582" s="197"/>
      <c r="Z4582" s="196"/>
      <c r="AA4582" s="196"/>
      <c r="AB4582" s="202"/>
      <c r="AC4582" s="196"/>
      <c r="AD4582" s="196"/>
      <c r="AE4582" s="196"/>
      <c r="AF4582" s="196"/>
      <c r="AG4582" s="196"/>
      <c r="AH4582" s="196"/>
      <c r="AI4582" s="197"/>
    </row>
    <row r="4583" spans="1:35">
      <c r="A4583" s="197"/>
      <c r="B4583" s="197"/>
      <c r="C4583" s="204"/>
      <c r="D4583" s="197"/>
      <c r="E4583" s="197"/>
      <c r="F4583" s="197"/>
      <c r="G4583" s="199"/>
      <c r="H4583" s="199"/>
      <c r="I4583" s="197"/>
      <c r="J4583" s="200"/>
      <c r="K4583" s="197"/>
      <c r="L4583" s="197"/>
      <c r="M4583" s="197"/>
      <c r="N4583" s="201"/>
      <c r="O4583" s="201"/>
      <c r="P4583" s="197"/>
      <c r="Q4583" s="197"/>
      <c r="R4583" s="197"/>
      <c r="S4583" s="197"/>
      <c r="T4583" s="197"/>
      <c r="U4583" s="196"/>
      <c r="V4583" s="196"/>
      <c r="W4583" s="197"/>
      <c r="X4583" s="197"/>
      <c r="Y4583" s="197"/>
      <c r="Z4583" s="196"/>
      <c r="AA4583" s="196"/>
      <c r="AB4583" s="202"/>
      <c r="AC4583" s="196"/>
      <c r="AD4583" s="196"/>
      <c r="AE4583" s="196"/>
      <c r="AF4583" s="196"/>
      <c r="AG4583" s="196"/>
      <c r="AH4583" s="196"/>
      <c r="AI4583" s="197"/>
    </row>
    <row r="4584" spans="1:35">
      <c r="A4584" s="197"/>
      <c r="B4584" s="197"/>
      <c r="C4584" s="204"/>
      <c r="D4584" s="197"/>
      <c r="E4584" s="197"/>
      <c r="F4584" s="197"/>
      <c r="G4584" s="199"/>
      <c r="H4584" s="199"/>
      <c r="I4584" s="197"/>
      <c r="J4584" s="200"/>
      <c r="K4584" s="197"/>
      <c r="L4584" s="197"/>
      <c r="M4584" s="197"/>
      <c r="N4584" s="201"/>
      <c r="O4584" s="201"/>
      <c r="P4584" s="197"/>
      <c r="Q4584" s="197"/>
      <c r="R4584" s="197"/>
      <c r="S4584" s="197"/>
      <c r="T4584" s="197"/>
      <c r="U4584" s="196"/>
      <c r="V4584" s="196"/>
      <c r="W4584" s="197"/>
      <c r="X4584" s="197"/>
      <c r="Y4584" s="197"/>
      <c r="Z4584" s="196"/>
      <c r="AA4584" s="196"/>
      <c r="AB4584" s="202"/>
      <c r="AC4584" s="196"/>
      <c r="AD4584" s="196"/>
      <c r="AE4584" s="196"/>
      <c r="AF4584" s="196"/>
      <c r="AG4584" s="196"/>
      <c r="AH4584" s="196"/>
      <c r="AI4584" s="197"/>
    </row>
    <row r="4585" spans="1:35">
      <c r="A4585" s="197"/>
      <c r="B4585" s="197"/>
      <c r="C4585" s="204"/>
      <c r="D4585" s="197"/>
      <c r="E4585" s="197"/>
      <c r="F4585" s="197"/>
      <c r="G4585" s="199"/>
      <c r="H4585" s="199"/>
      <c r="I4585" s="197"/>
      <c r="J4585" s="200"/>
      <c r="K4585" s="197"/>
      <c r="L4585" s="197"/>
      <c r="M4585" s="197"/>
      <c r="N4585" s="201"/>
      <c r="O4585" s="201"/>
      <c r="P4585" s="197"/>
      <c r="Q4585" s="197"/>
      <c r="R4585" s="197"/>
      <c r="S4585" s="197"/>
      <c r="T4585" s="197"/>
      <c r="U4585" s="196"/>
      <c r="V4585" s="196"/>
      <c r="W4585" s="197"/>
      <c r="X4585" s="197"/>
      <c r="Y4585" s="197"/>
      <c r="Z4585" s="196"/>
      <c r="AA4585" s="196"/>
      <c r="AB4585" s="202"/>
      <c r="AC4585" s="196"/>
      <c r="AD4585" s="196"/>
      <c r="AE4585" s="196"/>
      <c r="AF4585" s="196"/>
      <c r="AG4585" s="196"/>
      <c r="AH4585" s="196"/>
      <c r="AI4585" s="197"/>
    </row>
    <row r="4586" spans="1:35">
      <c r="A4586" s="197"/>
      <c r="B4586" s="197"/>
      <c r="C4586" s="204"/>
      <c r="D4586" s="197"/>
      <c r="E4586" s="197"/>
      <c r="F4586" s="197"/>
      <c r="G4586" s="199"/>
      <c r="H4586" s="199"/>
      <c r="I4586" s="197"/>
      <c r="J4586" s="200"/>
      <c r="K4586" s="197"/>
      <c r="L4586" s="197"/>
      <c r="M4586" s="197"/>
      <c r="N4586" s="201"/>
      <c r="O4586" s="201"/>
      <c r="P4586" s="197"/>
      <c r="Q4586" s="197"/>
      <c r="R4586" s="197"/>
      <c r="S4586" s="197"/>
      <c r="T4586" s="197"/>
      <c r="U4586" s="196"/>
      <c r="V4586" s="196"/>
      <c r="W4586" s="197"/>
      <c r="X4586" s="197"/>
      <c r="Y4586" s="197"/>
      <c r="Z4586" s="196"/>
      <c r="AA4586" s="196"/>
      <c r="AB4586" s="202"/>
      <c r="AC4586" s="196"/>
      <c r="AD4586" s="196"/>
      <c r="AE4586" s="196"/>
      <c r="AF4586" s="196"/>
      <c r="AG4586" s="196"/>
      <c r="AH4586" s="196"/>
      <c r="AI4586" s="197"/>
    </row>
    <row r="4587" spans="1:35">
      <c r="A4587" s="197"/>
      <c r="B4587" s="197"/>
      <c r="C4587" s="204"/>
      <c r="D4587" s="197"/>
      <c r="E4587" s="197"/>
      <c r="F4587" s="197"/>
      <c r="G4587" s="199"/>
      <c r="H4587" s="199"/>
      <c r="I4587" s="197"/>
      <c r="J4587" s="200"/>
      <c r="K4587" s="197"/>
      <c r="L4587" s="197"/>
      <c r="M4587" s="197"/>
      <c r="N4587" s="201"/>
      <c r="O4587" s="201"/>
      <c r="P4587" s="197"/>
      <c r="Q4587" s="197"/>
      <c r="R4587" s="197"/>
      <c r="S4587" s="197"/>
      <c r="T4587" s="197"/>
      <c r="U4587" s="196"/>
      <c r="V4587" s="196"/>
      <c r="W4587" s="197"/>
      <c r="X4587" s="197"/>
      <c r="Y4587" s="197"/>
      <c r="Z4587" s="197"/>
      <c r="AA4587" s="197"/>
      <c r="AB4587" s="202"/>
      <c r="AC4587" s="197"/>
      <c r="AD4587" s="205"/>
      <c r="AE4587" s="197"/>
      <c r="AF4587" s="196"/>
      <c r="AG4587" s="196"/>
      <c r="AH4587" s="197"/>
      <c r="AI4587" s="197"/>
    </row>
    <row r="4588" spans="1:35">
      <c r="A4588" s="197"/>
      <c r="B4588" s="197"/>
      <c r="C4588" s="204"/>
      <c r="D4588" s="197"/>
      <c r="E4588" s="197"/>
      <c r="F4588" s="197"/>
      <c r="G4588" s="199"/>
      <c r="H4588" s="199"/>
      <c r="I4588" s="197"/>
      <c r="J4588" s="200"/>
      <c r="K4588" s="197"/>
      <c r="L4588" s="197"/>
      <c r="M4588" s="197"/>
      <c r="N4588" s="201"/>
      <c r="O4588" s="201"/>
      <c r="P4588" s="197"/>
      <c r="Q4588" s="197"/>
      <c r="R4588" s="196"/>
      <c r="S4588" s="197"/>
      <c r="T4588" s="197"/>
      <c r="U4588" s="196"/>
      <c r="V4588" s="196"/>
      <c r="W4588" s="197"/>
      <c r="X4588" s="197"/>
      <c r="Y4588" s="197"/>
      <c r="Z4588" s="196"/>
      <c r="AA4588" s="196"/>
      <c r="AB4588" s="202"/>
      <c r="AC4588" s="196"/>
      <c r="AD4588" s="196"/>
      <c r="AE4588" s="196"/>
      <c r="AF4588" s="196"/>
      <c r="AG4588" s="196"/>
      <c r="AH4588" s="196"/>
      <c r="AI4588" s="197"/>
    </row>
    <row r="4589" spans="1:35">
      <c r="A4589" s="197"/>
      <c r="B4589" s="197"/>
      <c r="C4589" s="204"/>
      <c r="D4589" s="197"/>
      <c r="E4589" s="197"/>
      <c r="F4589" s="197"/>
      <c r="G4589" s="199"/>
      <c r="H4589" s="199"/>
      <c r="I4589" s="197"/>
      <c r="J4589" s="200"/>
      <c r="K4589" s="197"/>
      <c r="L4589" s="197"/>
      <c r="M4589" s="197"/>
      <c r="N4589" s="201"/>
      <c r="O4589" s="201"/>
      <c r="P4589" s="197"/>
      <c r="Q4589" s="197"/>
      <c r="R4589" s="197"/>
      <c r="S4589" s="197"/>
      <c r="T4589" s="197"/>
      <c r="U4589" s="196"/>
      <c r="V4589" s="196"/>
      <c r="W4589" s="197"/>
      <c r="X4589" s="197"/>
      <c r="Y4589" s="197"/>
      <c r="Z4589" s="197"/>
      <c r="AA4589" s="197"/>
      <c r="AB4589" s="202"/>
      <c r="AC4589" s="197"/>
      <c r="AD4589" s="205"/>
      <c r="AE4589" s="197"/>
      <c r="AF4589" s="196"/>
      <c r="AG4589" s="196"/>
      <c r="AH4589" s="197"/>
      <c r="AI4589" s="197"/>
    </row>
    <row r="4590" spans="1:35">
      <c r="A4590" s="197"/>
      <c r="B4590" s="197"/>
      <c r="C4590" s="204"/>
      <c r="D4590" s="197"/>
      <c r="E4590" s="197"/>
      <c r="F4590" s="197"/>
      <c r="G4590" s="199"/>
      <c r="H4590" s="199"/>
      <c r="I4590" s="197"/>
      <c r="J4590" s="200"/>
      <c r="K4590" s="197"/>
      <c r="L4590" s="197"/>
      <c r="M4590" s="197"/>
      <c r="N4590" s="201"/>
      <c r="O4590" s="201"/>
      <c r="P4590" s="197"/>
      <c r="Q4590" s="197"/>
      <c r="R4590" s="197"/>
      <c r="S4590" s="197"/>
      <c r="T4590" s="197"/>
      <c r="U4590" s="196"/>
      <c r="V4590" s="196"/>
      <c r="W4590" s="197"/>
      <c r="X4590" s="197"/>
      <c r="Y4590" s="197"/>
      <c r="Z4590" s="196"/>
      <c r="AA4590" s="196"/>
      <c r="AB4590" s="202"/>
      <c r="AC4590" s="196"/>
      <c r="AD4590" s="196"/>
      <c r="AE4590" s="196"/>
      <c r="AF4590" s="196"/>
      <c r="AG4590" s="196"/>
      <c r="AH4590" s="196"/>
      <c r="AI4590" s="197"/>
    </row>
    <row r="4591" spans="1:35">
      <c r="A4591" s="197"/>
      <c r="B4591" s="197"/>
      <c r="C4591" s="204"/>
      <c r="D4591" s="197"/>
      <c r="E4591" s="197"/>
      <c r="F4591" s="197"/>
      <c r="G4591" s="199"/>
      <c r="H4591" s="199"/>
      <c r="I4591" s="197"/>
      <c r="J4591" s="200"/>
      <c r="K4591" s="197"/>
      <c r="L4591" s="197"/>
      <c r="M4591" s="197"/>
      <c r="N4591" s="201"/>
      <c r="O4591" s="201"/>
      <c r="P4591" s="197"/>
      <c r="Q4591" s="197"/>
      <c r="R4591" s="196"/>
      <c r="S4591" s="197"/>
      <c r="T4591" s="197"/>
      <c r="U4591" s="196"/>
      <c r="V4591" s="196"/>
      <c r="W4591" s="197"/>
      <c r="X4591" s="197"/>
      <c r="Y4591" s="197"/>
      <c r="Z4591" s="196"/>
      <c r="AA4591" s="196"/>
      <c r="AB4591" s="202"/>
      <c r="AC4591" s="196"/>
      <c r="AD4591" s="196"/>
      <c r="AE4591" s="196"/>
      <c r="AF4591" s="196"/>
      <c r="AG4591" s="196"/>
      <c r="AH4591" s="196"/>
      <c r="AI4591" s="197"/>
    </row>
    <row r="4592" spans="1:35">
      <c r="A4592" s="197"/>
      <c r="B4592" s="197"/>
      <c r="C4592" s="204"/>
      <c r="D4592" s="197"/>
      <c r="E4592" s="197"/>
      <c r="F4592" s="197"/>
      <c r="G4592" s="199"/>
      <c r="H4592" s="199"/>
      <c r="I4592" s="197"/>
      <c r="J4592" s="200"/>
      <c r="K4592" s="197"/>
      <c r="L4592" s="197"/>
      <c r="M4592" s="197"/>
      <c r="N4592" s="201"/>
      <c r="O4592" s="201"/>
      <c r="P4592" s="197"/>
      <c r="Q4592" s="197"/>
      <c r="R4592" s="197"/>
      <c r="S4592" s="197"/>
      <c r="T4592" s="197"/>
      <c r="U4592" s="196"/>
      <c r="V4592" s="196"/>
      <c r="W4592" s="197"/>
      <c r="X4592" s="197"/>
      <c r="Y4592" s="197"/>
      <c r="Z4592" s="196"/>
      <c r="AA4592" s="196"/>
      <c r="AB4592" s="202"/>
      <c r="AC4592" s="196"/>
      <c r="AD4592" s="196"/>
      <c r="AE4592" s="196"/>
      <c r="AF4592" s="196"/>
      <c r="AG4592" s="196"/>
      <c r="AH4592" s="196"/>
      <c r="AI4592" s="197"/>
    </row>
    <row r="4593" spans="1:35">
      <c r="A4593" s="197"/>
      <c r="B4593" s="197"/>
      <c r="C4593" s="204"/>
      <c r="D4593" s="197"/>
      <c r="E4593" s="203"/>
      <c r="F4593" s="197"/>
      <c r="G4593" s="199"/>
      <c r="H4593" s="199"/>
      <c r="I4593" s="197"/>
      <c r="J4593" s="200"/>
      <c r="K4593" s="197"/>
      <c r="L4593" s="197"/>
      <c r="M4593" s="197"/>
      <c r="N4593" s="201"/>
      <c r="O4593" s="201"/>
      <c r="P4593" s="197"/>
      <c r="Q4593" s="197"/>
      <c r="R4593" s="196"/>
      <c r="S4593" s="197"/>
      <c r="T4593" s="197"/>
      <c r="U4593" s="196"/>
      <c r="V4593" s="196"/>
      <c r="W4593" s="197"/>
      <c r="X4593" s="197"/>
      <c r="Y4593" s="197"/>
      <c r="Z4593" s="196"/>
      <c r="AA4593" s="196"/>
      <c r="AB4593" s="202"/>
      <c r="AC4593" s="196"/>
      <c r="AD4593" s="196"/>
      <c r="AE4593" s="196"/>
      <c r="AF4593" s="196"/>
      <c r="AG4593" s="196"/>
      <c r="AH4593" s="196"/>
      <c r="AI4593" s="197"/>
    </row>
    <row r="4594" spans="1:35">
      <c r="A4594" s="197"/>
      <c r="B4594" s="197"/>
      <c r="C4594" s="204"/>
      <c r="D4594" s="197"/>
      <c r="E4594" s="197"/>
      <c r="F4594" s="197"/>
      <c r="G4594" s="199"/>
      <c r="H4594" s="199"/>
      <c r="I4594" s="197"/>
      <c r="J4594" s="200"/>
      <c r="K4594" s="197"/>
      <c r="L4594" s="197"/>
      <c r="M4594" s="197"/>
      <c r="N4594" s="201"/>
      <c r="O4594" s="201"/>
      <c r="P4594" s="197"/>
      <c r="Q4594" s="197"/>
      <c r="R4594" s="197"/>
      <c r="S4594" s="197"/>
      <c r="T4594" s="197"/>
      <c r="U4594" s="196"/>
      <c r="V4594" s="196"/>
      <c r="W4594" s="197"/>
      <c r="X4594" s="197"/>
      <c r="Y4594" s="197"/>
      <c r="Z4594" s="196"/>
      <c r="AA4594" s="196"/>
      <c r="AB4594" s="202"/>
      <c r="AC4594" s="196"/>
      <c r="AD4594" s="196"/>
      <c r="AE4594" s="196"/>
      <c r="AF4594" s="196"/>
      <c r="AG4594" s="196"/>
      <c r="AH4594" s="196"/>
      <c r="AI4594" s="197"/>
    </row>
    <row r="4595" spans="1:35">
      <c r="A4595" s="197"/>
      <c r="B4595" s="197"/>
      <c r="C4595" s="204"/>
      <c r="D4595" s="197"/>
      <c r="E4595" s="197"/>
      <c r="F4595" s="197"/>
      <c r="G4595" s="199"/>
      <c r="H4595" s="199"/>
      <c r="I4595" s="197"/>
      <c r="J4595" s="200"/>
      <c r="K4595" s="197"/>
      <c r="L4595" s="197"/>
      <c r="M4595" s="197"/>
      <c r="N4595" s="201"/>
      <c r="O4595" s="201"/>
      <c r="P4595" s="197"/>
      <c r="Q4595" s="197"/>
      <c r="R4595" s="196"/>
      <c r="S4595" s="197"/>
      <c r="T4595" s="197"/>
      <c r="U4595" s="196"/>
      <c r="V4595" s="196"/>
      <c r="W4595" s="197"/>
      <c r="X4595" s="197"/>
      <c r="Y4595" s="197"/>
      <c r="Z4595" s="196"/>
      <c r="AA4595" s="196"/>
      <c r="AB4595" s="202"/>
      <c r="AC4595" s="196"/>
      <c r="AD4595" s="196"/>
      <c r="AE4595" s="196"/>
      <c r="AF4595" s="196"/>
      <c r="AG4595" s="196"/>
      <c r="AH4595" s="196"/>
      <c r="AI4595" s="197"/>
    </row>
    <row r="4596" spans="1:35">
      <c r="A4596" s="197"/>
      <c r="B4596" s="197"/>
      <c r="C4596" s="204"/>
      <c r="D4596" s="197"/>
      <c r="E4596" s="197"/>
      <c r="F4596" s="197"/>
      <c r="G4596" s="199"/>
      <c r="H4596" s="199"/>
      <c r="I4596" s="197"/>
      <c r="J4596" s="200"/>
      <c r="K4596" s="197"/>
      <c r="L4596" s="197"/>
      <c r="M4596" s="197"/>
      <c r="N4596" s="201"/>
      <c r="O4596" s="201"/>
      <c r="P4596" s="197"/>
      <c r="Q4596" s="197"/>
      <c r="R4596" s="197"/>
      <c r="S4596" s="197"/>
      <c r="T4596" s="197"/>
      <c r="U4596" s="196"/>
      <c r="V4596" s="196"/>
      <c r="W4596" s="197"/>
      <c r="X4596" s="197"/>
      <c r="Y4596" s="197"/>
      <c r="Z4596" s="196"/>
      <c r="AA4596" s="196"/>
      <c r="AB4596" s="202"/>
      <c r="AC4596" s="196"/>
      <c r="AD4596" s="196"/>
      <c r="AE4596" s="196"/>
      <c r="AF4596" s="196"/>
      <c r="AG4596" s="196"/>
      <c r="AH4596" s="196"/>
      <c r="AI4596" s="197"/>
    </row>
    <row r="4597" spans="1:35">
      <c r="A4597" s="197"/>
      <c r="B4597" s="197"/>
      <c r="C4597" s="204"/>
      <c r="D4597" s="197"/>
      <c r="E4597" s="197"/>
      <c r="F4597" s="197"/>
      <c r="G4597" s="199"/>
      <c r="H4597" s="199"/>
      <c r="I4597" s="197"/>
      <c r="J4597" s="200"/>
      <c r="K4597" s="197"/>
      <c r="L4597" s="197"/>
      <c r="M4597" s="197"/>
      <c r="N4597" s="201"/>
      <c r="O4597" s="201"/>
      <c r="P4597" s="197"/>
      <c r="Q4597" s="197"/>
      <c r="R4597" s="197"/>
      <c r="S4597" s="197"/>
      <c r="T4597" s="197"/>
      <c r="U4597" s="196"/>
      <c r="V4597" s="196"/>
      <c r="W4597" s="197"/>
      <c r="X4597" s="197"/>
      <c r="Y4597" s="197"/>
      <c r="Z4597" s="196"/>
      <c r="AA4597" s="196"/>
      <c r="AB4597" s="202"/>
      <c r="AC4597" s="196"/>
      <c r="AD4597" s="196"/>
      <c r="AE4597" s="196"/>
      <c r="AF4597" s="196"/>
      <c r="AG4597" s="196"/>
      <c r="AH4597" s="196"/>
      <c r="AI4597" s="197"/>
    </row>
    <row r="4598" spans="1:35">
      <c r="A4598" s="197"/>
      <c r="B4598" s="197"/>
      <c r="C4598" s="204"/>
      <c r="D4598" s="197"/>
      <c r="E4598" s="197"/>
      <c r="F4598" s="197"/>
      <c r="G4598" s="199"/>
      <c r="H4598" s="199"/>
      <c r="I4598" s="197"/>
      <c r="J4598" s="200"/>
      <c r="K4598" s="197"/>
      <c r="L4598" s="197"/>
      <c r="M4598" s="197"/>
      <c r="N4598" s="201"/>
      <c r="O4598" s="201"/>
      <c r="P4598" s="197"/>
      <c r="Q4598" s="197"/>
      <c r="R4598" s="196"/>
      <c r="S4598" s="197"/>
      <c r="T4598" s="197"/>
      <c r="U4598" s="196"/>
      <c r="V4598" s="196"/>
      <c r="W4598" s="197"/>
      <c r="X4598" s="197"/>
      <c r="Y4598" s="197"/>
      <c r="Z4598" s="196"/>
      <c r="AA4598" s="196"/>
      <c r="AB4598" s="202"/>
      <c r="AC4598" s="196"/>
      <c r="AD4598" s="196"/>
      <c r="AE4598" s="196"/>
      <c r="AF4598" s="196"/>
      <c r="AG4598" s="196"/>
      <c r="AH4598" s="196"/>
      <c r="AI4598" s="197"/>
    </row>
    <row r="4599" spans="1:35">
      <c r="A4599" s="197"/>
      <c r="B4599" s="197"/>
      <c r="C4599" s="204"/>
      <c r="D4599" s="197"/>
      <c r="E4599" s="197"/>
      <c r="F4599" s="197"/>
      <c r="G4599" s="199"/>
      <c r="H4599" s="199"/>
      <c r="I4599" s="197"/>
      <c r="J4599" s="200"/>
      <c r="K4599" s="197"/>
      <c r="L4599" s="197"/>
      <c r="M4599" s="197"/>
      <c r="N4599" s="201"/>
      <c r="O4599" s="201"/>
      <c r="P4599" s="197"/>
      <c r="Q4599" s="197"/>
      <c r="R4599" s="197"/>
      <c r="S4599" s="197"/>
      <c r="T4599" s="197"/>
      <c r="U4599" s="196"/>
      <c r="V4599" s="196"/>
      <c r="W4599" s="197"/>
      <c r="X4599" s="197"/>
      <c r="Y4599" s="197"/>
      <c r="Z4599" s="196"/>
      <c r="AA4599" s="196"/>
      <c r="AB4599" s="202"/>
      <c r="AC4599" s="196"/>
      <c r="AD4599" s="196"/>
      <c r="AE4599" s="196"/>
      <c r="AF4599" s="196"/>
      <c r="AG4599" s="196"/>
      <c r="AH4599" s="196"/>
      <c r="AI4599" s="197"/>
    </row>
    <row r="4600" spans="1:35">
      <c r="A4600" s="197"/>
      <c r="B4600" s="197"/>
      <c r="C4600" s="204"/>
      <c r="D4600" s="197"/>
      <c r="E4600" s="197"/>
      <c r="F4600" s="197"/>
      <c r="G4600" s="199"/>
      <c r="H4600" s="199"/>
      <c r="I4600" s="197"/>
      <c r="J4600" s="200"/>
      <c r="K4600" s="197"/>
      <c r="L4600" s="197"/>
      <c r="M4600" s="197"/>
      <c r="N4600" s="201"/>
      <c r="O4600" s="201"/>
      <c r="P4600" s="197"/>
      <c r="Q4600" s="197"/>
      <c r="R4600" s="196"/>
      <c r="S4600" s="197"/>
      <c r="T4600" s="197"/>
      <c r="U4600" s="196"/>
      <c r="V4600" s="196"/>
      <c r="W4600" s="197"/>
      <c r="X4600" s="197"/>
      <c r="Y4600" s="197"/>
      <c r="Z4600" s="196"/>
      <c r="AA4600" s="196"/>
      <c r="AB4600" s="202"/>
      <c r="AC4600" s="196"/>
      <c r="AD4600" s="196"/>
      <c r="AE4600" s="196"/>
      <c r="AF4600" s="196"/>
      <c r="AG4600" s="196"/>
      <c r="AH4600" s="196"/>
      <c r="AI4600" s="197"/>
    </row>
    <row r="4601" spans="1:35">
      <c r="A4601" s="197"/>
      <c r="B4601" s="197"/>
      <c r="C4601" s="204"/>
      <c r="D4601" s="197"/>
      <c r="E4601" s="197"/>
      <c r="F4601" s="197"/>
      <c r="G4601" s="199"/>
      <c r="H4601" s="199"/>
      <c r="I4601" s="197"/>
      <c r="J4601" s="200"/>
      <c r="K4601" s="197"/>
      <c r="L4601" s="197"/>
      <c r="M4601" s="197"/>
      <c r="N4601" s="201"/>
      <c r="O4601" s="201"/>
      <c r="P4601" s="197"/>
      <c r="Q4601" s="197"/>
      <c r="R4601" s="197"/>
      <c r="S4601" s="197"/>
      <c r="T4601" s="197"/>
      <c r="U4601" s="196"/>
      <c r="V4601" s="196"/>
      <c r="W4601" s="197"/>
      <c r="X4601" s="197"/>
      <c r="Y4601" s="197"/>
      <c r="Z4601" s="196"/>
      <c r="AA4601" s="196"/>
      <c r="AB4601" s="202"/>
      <c r="AC4601" s="196"/>
      <c r="AD4601" s="196"/>
      <c r="AE4601" s="196"/>
      <c r="AF4601" s="196"/>
      <c r="AG4601" s="196"/>
      <c r="AH4601" s="196"/>
      <c r="AI4601" s="197"/>
    </row>
    <row r="4602" spans="1:35">
      <c r="A4602" s="197"/>
      <c r="B4602" s="197"/>
      <c r="C4602" s="204"/>
      <c r="D4602" s="197"/>
      <c r="E4602" s="197"/>
      <c r="F4602" s="197"/>
      <c r="G4602" s="199"/>
      <c r="H4602" s="199"/>
      <c r="I4602" s="197"/>
      <c r="J4602" s="200"/>
      <c r="K4602" s="197"/>
      <c r="L4602" s="197"/>
      <c r="M4602" s="197"/>
      <c r="N4602" s="201"/>
      <c r="O4602" s="201"/>
      <c r="P4602" s="197"/>
      <c r="Q4602" s="197"/>
      <c r="R4602" s="196"/>
      <c r="S4602" s="197"/>
      <c r="T4602" s="197"/>
      <c r="U4602" s="196"/>
      <c r="V4602" s="196"/>
      <c r="W4602" s="197"/>
      <c r="X4602" s="197"/>
      <c r="Y4602" s="197"/>
      <c r="Z4602" s="196"/>
      <c r="AA4602" s="196"/>
      <c r="AB4602" s="202"/>
      <c r="AC4602" s="196"/>
      <c r="AD4602" s="196"/>
      <c r="AE4602" s="196"/>
      <c r="AF4602" s="196"/>
      <c r="AG4602" s="196"/>
      <c r="AH4602" s="196"/>
      <c r="AI4602" s="197"/>
    </row>
    <row r="4603" spans="1:35">
      <c r="A4603" s="197"/>
      <c r="B4603" s="197"/>
      <c r="C4603" s="204"/>
      <c r="D4603" s="197"/>
      <c r="E4603" s="197"/>
      <c r="F4603" s="197"/>
      <c r="G4603" s="199"/>
      <c r="H4603" s="199"/>
      <c r="I4603" s="197"/>
      <c r="J4603" s="200"/>
      <c r="K4603" s="197"/>
      <c r="L4603" s="197"/>
      <c r="M4603" s="197"/>
      <c r="N4603" s="201"/>
      <c r="O4603" s="201"/>
      <c r="P4603" s="197"/>
      <c r="Q4603" s="197"/>
      <c r="R4603" s="197"/>
      <c r="S4603" s="197"/>
      <c r="T4603" s="197"/>
      <c r="U4603" s="196"/>
      <c r="V4603" s="196"/>
      <c r="W4603" s="197"/>
      <c r="X4603" s="197"/>
      <c r="Y4603" s="197"/>
      <c r="Z4603" s="196"/>
      <c r="AA4603" s="196"/>
      <c r="AB4603" s="202"/>
      <c r="AC4603" s="196"/>
      <c r="AD4603" s="196"/>
      <c r="AE4603" s="196"/>
      <c r="AF4603" s="196"/>
      <c r="AG4603" s="196"/>
      <c r="AH4603" s="196"/>
      <c r="AI4603" s="197"/>
    </row>
    <row r="4604" spans="1:35">
      <c r="A4604" s="197"/>
      <c r="B4604" s="197"/>
      <c r="C4604" s="204"/>
      <c r="D4604" s="197"/>
      <c r="E4604" s="197"/>
      <c r="F4604" s="197"/>
      <c r="G4604" s="199"/>
      <c r="H4604" s="199"/>
      <c r="I4604" s="197"/>
      <c r="J4604" s="200"/>
      <c r="K4604" s="197"/>
      <c r="L4604" s="197"/>
      <c r="M4604" s="197"/>
      <c r="N4604" s="201"/>
      <c r="O4604" s="201"/>
      <c r="P4604" s="197"/>
      <c r="Q4604" s="197"/>
      <c r="R4604" s="196"/>
      <c r="S4604" s="197"/>
      <c r="T4604" s="197"/>
      <c r="U4604" s="196"/>
      <c r="V4604" s="196"/>
      <c r="W4604" s="197"/>
      <c r="X4604" s="197"/>
      <c r="Y4604" s="197"/>
      <c r="Z4604" s="196"/>
      <c r="AA4604" s="196"/>
      <c r="AB4604" s="202"/>
      <c r="AC4604" s="196"/>
      <c r="AD4604" s="196"/>
      <c r="AE4604" s="196"/>
      <c r="AF4604" s="196"/>
      <c r="AG4604" s="196"/>
      <c r="AH4604" s="196"/>
      <c r="AI4604" s="197"/>
    </row>
    <row r="4605" spans="1:35">
      <c r="A4605" s="197"/>
      <c r="B4605" s="197"/>
      <c r="C4605" s="204"/>
      <c r="D4605" s="197"/>
      <c r="E4605" s="197"/>
      <c r="F4605" s="197"/>
      <c r="G4605" s="199"/>
      <c r="H4605" s="199"/>
      <c r="I4605" s="197"/>
      <c r="J4605" s="200"/>
      <c r="K4605" s="197"/>
      <c r="L4605" s="197"/>
      <c r="M4605" s="197"/>
      <c r="N4605" s="201"/>
      <c r="O4605" s="201"/>
      <c r="P4605" s="197"/>
      <c r="Q4605" s="197"/>
      <c r="R4605" s="197"/>
      <c r="S4605" s="197"/>
      <c r="T4605" s="197"/>
      <c r="U4605" s="196"/>
      <c r="V4605" s="196"/>
      <c r="W4605" s="197"/>
      <c r="X4605" s="197"/>
      <c r="Y4605" s="197"/>
      <c r="Z4605" s="196"/>
      <c r="AA4605" s="196"/>
      <c r="AB4605" s="202"/>
      <c r="AC4605" s="196"/>
      <c r="AD4605" s="196"/>
      <c r="AE4605" s="196"/>
      <c r="AF4605" s="196"/>
      <c r="AG4605" s="196"/>
      <c r="AH4605" s="196"/>
      <c r="AI4605" s="197"/>
    </row>
    <row r="4606" spans="1:35">
      <c r="A4606" s="197"/>
      <c r="B4606" s="197"/>
      <c r="C4606" s="204"/>
      <c r="D4606" s="197"/>
      <c r="E4606" s="197"/>
      <c r="F4606" s="197"/>
      <c r="G4606" s="199"/>
      <c r="H4606" s="199"/>
      <c r="I4606" s="197"/>
      <c r="J4606" s="200"/>
      <c r="K4606" s="197"/>
      <c r="L4606" s="197"/>
      <c r="M4606" s="197"/>
      <c r="N4606" s="201"/>
      <c r="O4606" s="201"/>
      <c r="P4606" s="197"/>
      <c r="Q4606" s="197"/>
      <c r="R4606" s="196"/>
      <c r="S4606" s="197"/>
      <c r="T4606" s="197"/>
      <c r="U4606" s="196"/>
      <c r="V4606" s="196"/>
      <c r="W4606" s="197"/>
      <c r="X4606" s="197"/>
      <c r="Y4606" s="197"/>
      <c r="Z4606" s="196"/>
      <c r="AA4606" s="196"/>
      <c r="AB4606" s="202"/>
      <c r="AC4606" s="196"/>
      <c r="AD4606" s="196"/>
      <c r="AE4606" s="196"/>
      <c r="AF4606" s="196"/>
      <c r="AG4606" s="196"/>
      <c r="AH4606" s="196"/>
      <c r="AI4606" s="197"/>
    </row>
    <row r="4607" spans="1:35">
      <c r="A4607" s="197"/>
      <c r="B4607" s="197"/>
      <c r="C4607" s="204"/>
      <c r="D4607" s="197"/>
      <c r="E4607" s="197"/>
      <c r="F4607" s="197"/>
      <c r="G4607" s="199"/>
      <c r="H4607" s="199"/>
      <c r="I4607" s="197"/>
      <c r="J4607" s="200"/>
      <c r="K4607" s="197"/>
      <c r="L4607" s="197"/>
      <c r="M4607" s="197"/>
      <c r="N4607" s="201"/>
      <c r="O4607" s="201"/>
      <c r="P4607" s="197"/>
      <c r="Q4607" s="197"/>
      <c r="R4607" s="197"/>
      <c r="S4607" s="197"/>
      <c r="T4607" s="197"/>
      <c r="U4607" s="196"/>
      <c r="V4607" s="196"/>
      <c r="W4607" s="197"/>
      <c r="X4607" s="197"/>
      <c r="Y4607" s="197"/>
      <c r="Z4607" s="196"/>
      <c r="AA4607" s="196"/>
      <c r="AB4607" s="202"/>
      <c r="AC4607" s="196"/>
      <c r="AD4607" s="196"/>
      <c r="AE4607" s="196"/>
      <c r="AF4607" s="196"/>
      <c r="AG4607" s="196"/>
      <c r="AH4607" s="196"/>
      <c r="AI4607" s="197"/>
    </row>
    <row r="4608" spans="1:35">
      <c r="A4608" s="197"/>
      <c r="B4608" s="197"/>
      <c r="C4608" s="204"/>
      <c r="D4608" s="197"/>
      <c r="E4608" s="197"/>
      <c r="F4608" s="197"/>
      <c r="G4608" s="199"/>
      <c r="H4608" s="199"/>
      <c r="I4608" s="197"/>
      <c r="J4608" s="200"/>
      <c r="K4608" s="197"/>
      <c r="L4608" s="197"/>
      <c r="M4608" s="197"/>
      <c r="N4608" s="201"/>
      <c r="O4608" s="201"/>
      <c r="P4608" s="197"/>
      <c r="Q4608" s="197"/>
      <c r="R4608" s="196"/>
      <c r="S4608" s="197"/>
      <c r="T4608" s="197"/>
      <c r="U4608" s="196"/>
      <c r="V4608" s="196"/>
      <c r="W4608" s="197"/>
      <c r="X4608" s="197"/>
      <c r="Y4608" s="197"/>
      <c r="Z4608" s="196"/>
      <c r="AA4608" s="196"/>
      <c r="AB4608" s="202"/>
      <c r="AC4608" s="196"/>
      <c r="AD4608" s="196"/>
      <c r="AE4608" s="196"/>
      <c r="AF4608" s="196"/>
      <c r="AG4608" s="196"/>
      <c r="AH4608" s="196"/>
      <c r="AI4608" s="197"/>
    </row>
    <row r="4609" spans="1:35">
      <c r="A4609" s="197"/>
      <c r="B4609" s="197"/>
      <c r="C4609" s="204"/>
      <c r="D4609" s="197"/>
      <c r="E4609" s="197"/>
      <c r="F4609" s="197"/>
      <c r="G4609" s="199"/>
      <c r="H4609" s="199"/>
      <c r="I4609" s="197"/>
      <c r="J4609" s="200"/>
      <c r="K4609" s="197"/>
      <c r="L4609" s="197"/>
      <c r="M4609" s="197"/>
      <c r="N4609" s="201"/>
      <c r="O4609" s="201"/>
      <c r="P4609" s="197"/>
      <c r="Q4609" s="197"/>
      <c r="R4609" s="197"/>
      <c r="S4609" s="197"/>
      <c r="T4609" s="197"/>
      <c r="U4609" s="196"/>
      <c r="V4609" s="196"/>
      <c r="W4609" s="197"/>
      <c r="X4609" s="197"/>
      <c r="Y4609" s="197"/>
      <c r="Z4609" s="196"/>
      <c r="AA4609" s="196"/>
      <c r="AB4609" s="202"/>
      <c r="AC4609" s="196"/>
      <c r="AD4609" s="196"/>
      <c r="AE4609" s="196"/>
      <c r="AF4609" s="196"/>
      <c r="AG4609" s="196"/>
      <c r="AH4609" s="196"/>
      <c r="AI4609" s="197"/>
    </row>
    <row r="4610" spans="1:35">
      <c r="A4610" s="197"/>
      <c r="B4610" s="197"/>
      <c r="C4610" s="204"/>
      <c r="D4610" s="197"/>
      <c r="E4610" s="197"/>
      <c r="F4610" s="197"/>
      <c r="G4610" s="199"/>
      <c r="H4610" s="199"/>
      <c r="I4610" s="197"/>
      <c r="J4610" s="200"/>
      <c r="K4610" s="197"/>
      <c r="L4610" s="197"/>
      <c r="M4610" s="197"/>
      <c r="N4610" s="201"/>
      <c r="O4610" s="201"/>
      <c r="P4610" s="197"/>
      <c r="Q4610" s="197"/>
      <c r="R4610" s="196"/>
      <c r="S4610" s="197"/>
      <c r="T4610" s="197"/>
      <c r="U4610" s="196"/>
      <c r="V4610" s="196"/>
      <c r="W4610" s="197"/>
      <c r="X4610" s="197"/>
      <c r="Y4610" s="197"/>
      <c r="Z4610" s="196"/>
      <c r="AA4610" s="196"/>
      <c r="AB4610" s="202"/>
      <c r="AC4610" s="196"/>
      <c r="AD4610" s="196"/>
      <c r="AE4610" s="196"/>
      <c r="AF4610" s="196"/>
      <c r="AG4610" s="196"/>
      <c r="AH4610" s="196"/>
      <c r="AI4610" s="197"/>
    </row>
    <row r="4611" spans="1:35">
      <c r="A4611" s="197"/>
      <c r="B4611" s="197"/>
      <c r="C4611" s="204"/>
      <c r="D4611" s="197"/>
      <c r="E4611" s="197"/>
      <c r="F4611" s="197"/>
      <c r="G4611" s="199"/>
      <c r="H4611" s="199"/>
      <c r="I4611" s="197"/>
      <c r="J4611" s="200"/>
      <c r="K4611" s="197"/>
      <c r="L4611" s="197"/>
      <c r="M4611" s="197"/>
      <c r="N4611" s="201"/>
      <c r="O4611" s="201"/>
      <c r="P4611" s="197"/>
      <c r="Q4611" s="197"/>
      <c r="R4611" s="196"/>
      <c r="S4611" s="197"/>
      <c r="T4611" s="197"/>
      <c r="U4611" s="196"/>
      <c r="V4611" s="196"/>
      <c r="W4611" s="197"/>
      <c r="X4611" s="197"/>
      <c r="Y4611" s="197"/>
      <c r="Z4611" s="196"/>
      <c r="AA4611" s="196"/>
      <c r="AB4611" s="202"/>
      <c r="AC4611" s="196"/>
      <c r="AD4611" s="196"/>
      <c r="AE4611" s="196"/>
      <c r="AF4611" s="196"/>
      <c r="AG4611" s="196"/>
      <c r="AH4611" s="196"/>
      <c r="AI4611" s="197"/>
    </row>
    <row r="4612" spans="1:35">
      <c r="A4612" s="197"/>
      <c r="B4612" s="197"/>
      <c r="C4612" s="204"/>
      <c r="D4612" s="197"/>
      <c r="E4612" s="197"/>
      <c r="F4612" s="197"/>
      <c r="G4612" s="199"/>
      <c r="H4612" s="199"/>
      <c r="I4612" s="197"/>
      <c r="J4612" s="200"/>
      <c r="K4612" s="197"/>
      <c r="L4612" s="197"/>
      <c r="M4612" s="197"/>
      <c r="N4612" s="201"/>
      <c r="O4612" s="201"/>
      <c r="P4612" s="197"/>
      <c r="Q4612" s="197"/>
      <c r="R4612" s="197"/>
      <c r="S4612" s="197"/>
      <c r="T4612" s="197"/>
      <c r="U4612" s="196"/>
      <c r="V4612" s="196"/>
      <c r="W4612" s="197"/>
      <c r="X4612" s="197"/>
      <c r="Y4612" s="197"/>
      <c r="Z4612" s="197"/>
      <c r="AA4612" s="197"/>
      <c r="AB4612" s="202"/>
      <c r="AC4612" s="197"/>
      <c r="AD4612" s="205"/>
      <c r="AE4612" s="197"/>
      <c r="AF4612" s="196"/>
      <c r="AG4612" s="196"/>
      <c r="AH4612" s="197"/>
      <c r="AI4612" s="197"/>
    </row>
    <row r="4613" spans="1:35">
      <c r="A4613" s="197"/>
      <c r="B4613" s="197"/>
      <c r="C4613" s="204"/>
      <c r="D4613" s="197"/>
      <c r="E4613" s="197"/>
      <c r="F4613" s="197"/>
      <c r="G4613" s="199"/>
      <c r="H4613" s="199"/>
      <c r="I4613" s="197"/>
      <c r="J4613" s="200"/>
      <c r="K4613" s="197"/>
      <c r="L4613" s="197"/>
      <c r="M4613" s="197"/>
      <c r="N4613" s="201"/>
      <c r="O4613" s="201"/>
      <c r="P4613" s="197"/>
      <c r="Q4613" s="197"/>
      <c r="R4613" s="197"/>
      <c r="S4613" s="197"/>
      <c r="T4613" s="197"/>
      <c r="U4613" s="196"/>
      <c r="V4613" s="196"/>
      <c r="W4613" s="197"/>
      <c r="X4613" s="197"/>
      <c r="Y4613" s="197"/>
      <c r="Z4613" s="196"/>
      <c r="AA4613" s="196"/>
      <c r="AB4613" s="202"/>
      <c r="AC4613" s="196"/>
      <c r="AD4613" s="196"/>
      <c r="AE4613" s="196"/>
      <c r="AF4613" s="196"/>
      <c r="AG4613" s="196"/>
      <c r="AH4613" s="196"/>
      <c r="AI4613" s="197"/>
    </row>
    <row r="4614" spans="1:35">
      <c r="A4614" s="197"/>
      <c r="B4614" s="197"/>
      <c r="C4614" s="204"/>
      <c r="D4614" s="197"/>
      <c r="E4614" s="197"/>
      <c r="F4614" s="197"/>
      <c r="G4614" s="199"/>
      <c r="H4614" s="199"/>
      <c r="I4614" s="197"/>
      <c r="J4614" s="200"/>
      <c r="K4614" s="197"/>
      <c r="L4614" s="197"/>
      <c r="M4614" s="197"/>
      <c r="N4614" s="201"/>
      <c r="O4614" s="201"/>
      <c r="P4614" s="197"/>
      <c r="Q4614" s="197"/>
      <c r="R4614" s="196"/>
      <c r="S4614" s="197"/>
      <c r="T4614" s="197"/>
      <c r="U4614" s="196"/>
      <c r="V4614" s="196"/>
      <c r="W4614" s="197"/>
      <c r="X4614" s="197"/>
      <c r="Y4614" s="197"/>
      <c r="Z4614" s="196"/>
      <c r="AA4614" s="196"/>
      <c r="AB4614" s="202"/>
      <c r="AC4614" s="196"/>
      <c r="AD4614" s="196"/>
      <c r="AE4614" s="196"/>
      <c r="AF4614" s="196"/>
      <c r="AG4614" s="196"/>
      <c r="AH4614" s="196"/>
      <c r="AI4614" s="197"/>
    </row>
    <row r="4615" spans="1:35">
      <c r="A4615" s="197"/>
      <c r="B4615" s="197"/>
      <c r="C4615" s="204"/>
      <c r="D4615" s="197"/>
      <c r="E4615" s="196"/>
      <c r="F4615" s="196"/>
      <c r="G4615" s="199"/>
      <c r="H4615" s="199"/>
      <c r="I4615" s="197"/>
      <c r="J4615" s="200"/>
      <c r="K4615" s="197"/>
      <c r="L4615" s="197"/>
      <c r="M4615" s="197"/>
      <c r="N4615" s="201"/>
      <c r="O4615" s="201"/>
      <c r="P4615" s="197"/>
      <c r="Q4615" s="197"/>
      <c r="R4615" s="197"/>
      <c r="S4615" s="197"/>
      <c r="T4615" s="197"/>
      <c r="U4615" s="196"/>
      <c r="V4615" s="196"/>
      <c r="W4615" s="197"/>
      <c r="X4615" s="197"/>
      <c r="Y4615" s="197"/>
      <c r="Z4615" s="197"/>
      <c r="AA4615" s="197"/>
      <c r="AB4615" s="202"/>
      <c r="AC4615" s="197"/>
      <c r="AD4615" s="196"/>
      <c r="AE4615" s="196"/>
      <c r="AF4615" s="196"/>
      <c r="AG4615" s="196"/>
      <c r="AH4615" s="196"/>
      <c r="AI4615" s="197"/>
    </row>
    <row r="4616" spans="1:35">
      <c r="A4616" s="197"/>
      <c r="B4616" s="197"/>
      <c r="C4616" s="204"/>
      <c r="D4616" s="197"/>
      <c r="E4616" s="196"/>
      <c r="F4616" s="196"/>
      <c r="G4616" s="199"/>
      <c r="H4616" s="199"/>
      <c r="I4616" s="197"/>
      <c r="J4616" s="200"/>
      <c r="K4616" s="197"/>
      <c r="L4616" s="197"/>
      <c r="M4616" s="197"/>
      <c r="N4616" s="201"/>
      <c r="O4616" s="201"/>
      <c r="P4616" s="197"/>
      <c r="Q4616" s="197"/>
      <c r="R4616" s="197"/>
      <c r="S4616" s="197"/>
      <c r="T4616" s="197"/>
      <c r="U4616" s="196"/>
      <c r="V4616" s="196"/>
      <c r="W4616" s="197"/>
      <c r="X4616" s="197"/>
      <c r="Y4616" s="197"/>
      <c r="Z4616" s="196"/>
      <c r="AA4616" s="196"/>
      <c r="AB4616" s="202"/>
      <c r="AC4616" s="196"/>
      <c r="AD4616" s="196"/>
      <c r="AE4616" s="196"/>
      <c r="AF4616" s="196"/>
      <c r="AG4616" s="196"/>
      <c r="AH4616" s="196"/>
      <c r="AI4616" s="197"/>
    </row>
    <row r="4617" spans="1:35">
      <c r="A4617" s="197"/>
      <c r="B4617" s="197"/>
      <c r="C4617" s="204"/>
      <c r="D4617" s="197"/>
      <c r="E4617" s="196"/>
      <c r="F4617" s="196"/>
      <c r="G4617" s="199"/>
      <c r="H4617" s="199"/>
      <c r="I4617" s="197"/>
      <c r="J4617" s="200"/>
      <c r="K4617" s="197"/>
      <c r="L4617" s="197"/>
      <c r="M4617" s="197"/>
      <c r="N4617" s="201"/>
      <c r="O4617" s="201"/>
      <c r="P4617" s="197"/>
      <c r="Q4617" s="197"/>
      <c r="R4617" s="197"/>
      <c r="S4617" s="197"/>
      <c r="T4617" s="197"/>
      <c r="U4617" s="196"/>
      <c r="V4617" s="196"/>
      <c r="W4617" s="197"/>
      <c r="X4617" s="197"/>
      <c r="Y4617" s="197"/>
      <c r="Z4617" s="196"/>
      <c r="AA4617" s="196"/>
      <c r="AB4617" s="202"/>
      <c r="AC4617" s="196"/>
      <c r="AD4617" s="196"/>
      <c r="AE4617" s="196"/>
      <c r="AF4617" s="196"/>
      <c r="AG4617" s="196"/>
      <c r="AH4617" s="196"/>
      <c r="AI4617" s="197"/>
    </row>
    <row r="4618" spans="1:35">
      <c r="A4618" s="197"/>
      <c r="B4618" s="197"/>
      <c r="C4618" s="204"/>
      <c r="D4618" s="197"/>
      <c r="E4618" s="196"/>
      <c r="F4618" s="196"/>
      <c r="G4618" s="199"/>
      <c r="H4618" s="199"/>
      <c r="I4618" s="197"/>
      <c r="J4618" s="200"/>
      <c r="K4618" s="197"/>
      <c r="L4618" s="197"/>
      <c r="M4618" s="197"/>
      <c r="N4618" s="201"/>
      <c r="O4618" s="201"/>
      <c r="P4618" s="197"/>
      <c r="Q4618" s="197"/>
      <c r="R4618" s="196"/>
      <c r="S4618" s="197"/>
      <c r="T4618" s="197"/>
      <c r="U4618" s="196"/>
      <c r="V4618" s="196"/>
      <c r="W4618" s="197"/>
      <c r="X4618" s="197"/>
      <c r="Y4618" s="197"/>
      <c r="Z4618" s="196"/>
      <c r="AA4618" s="196"/>
      <c r="AB4618" s="202"/>
      <c r="AC4618" s="196"/>
      <c r="AD4618" s="196"/>
      <c r="AE4618" s="196"/>
      <c r="AF4618" s="196"/>
      <c r="AG4618" s="196"/>
      <c r="AH4618" s="196"/>
      <c r="AI4618" s="197"/>
    </row>
    <row r="4619" spans="1:35">
      <c r="A4619" s="197"/>
      <c r="B4619" s="197"/>
      <c r="C4619" s="204"/>
      <c r="D4619" s="197"/>
      <c r="E4619" s="196"/>
      <c r="F4619" s="196"/>
      <c r="G4619" s="199"/>
      <c r="H4619" s="199"/>
      <c r="I4619" s="197"/>
      <c r="J4619" s="200"/>
      <c r="K4619" s="197"/>
      <c r="L4619" s="197"/>
      <c r="M4619" s="197"/>
      <c r="N4619" s="201"/>
      <c r="O4619" s="201"/>
      <c r="P4619" s="197"/>
      <c r="Q4619" s="197"/>
      <c r="R4619" s="197"/>
      <c r="S4619" s="197"/>
      <c r="T4619" s="197"/>
      <c r="U4619" s="196"/>
      <c r="V4619" s="196"/>
      <c r="W4619" s="197"/>
      <c r="X4619" s="197"/>
      <c r="Y4619" s="197"/>
      <c r="Z4619" s="196"/>
      <c r="AA4619" s="196"/>
      <c r="AB4619" s="202"/>
      <c r="AC4619" s="196"/>
      <c r="AD4619" s="196"/>
      <c r="AE4619" s="196"/>
      <c r="AF4619" s="196"/>
      <c r="AG4619" s="196"/>
      <c r="AH4619" s="196"/>
      <c r="AI4619" s="197"/>
    </row>
    <row r="4620" spans="1:35">
      <c r="A4620" s="197"/>
      <c r="B4620" s="197"/>
      <c r="C4620" s="204"/>
      <c r="D4620" s="197"/>
      <c r="E4620" s="203"/>
      <c r="F4620" s="196"/>
      <c r="G4620" s="199"/>
      <c r="H4620" s="199"/>
      <c r="I4620" s="197"/>
      <c r="J4620" s="200"/>
      <c r="K4620" s="197"/>
      <c r="L4620" s="197"/>
      <c r="M4620" s="197"/>
      <c r="N4620" s="201"/>
      <c r="O4620" s="201"/>
      <c r="P4620" s="197"/>
      <c r="Q4620" s="197"/>
      <c r="R4620" s="197"/>
      <c r="S4620" s="197"/>
      <c r="T4620" s="197"/>
      <c r="U4620" s="196"/>
      <c r="V4620" s="196"/>
      <c r="W4620" s="197"/>
      <c r="X4620" s="197"/>
      <c r="Y4620" s="197"/>
      <c r="Z4620" s="196"/>
      <c r="AA4620" s="196"/>
      <c r="AB4620" s="202"/>
      <c r="AC4620" s="196"/>
      <c r="AD4620" s="196"/>
      <c r="AE4620" s="196"/>
      <c r="AF4620" s="196"/>
      <c r="AG4620" s="196"/>
      <c r="AH4620" s="196"/>
      <c r="AI4620" s="197"/>
    </row>
    <row r="4621" spans="1:35">
      <c r="A4621" s="197"/>
      <c r="B4621" s="197"/>
      <c r="C4621" s="204"/>
      <c r="D4621" s="197"/>
      <c r="E4621" s="203"/>
      <c r="F4621" s="197"/>
      <c r="G4621" s="199"/>
      <c r="H4621" s="199"/>
      <c r="I4621" s="197"/>
      <c r="J4621" s="200"/>
      <c r="K4621" s="197"/>
      <c r="L4621" s="197"/>
      <c r="M4621" s="197"/>
      <c r="N4621" s="201"/>
      <c r="O4621" s="201"/>
      <c r="P4621" s="197"/>
      <c r="Q4621" s="197"/>
      <c r="R4621" s="197"/>
      <c r="S4621" s="197"/>
      <c r="T4621" s="197"/>
      <c r="U4621" s="196"/>
      <c r="V4621" s="196"/>
      <c r="W4621" s="197"/>
      <c r="X4621" s="197"/>
      <c r="Y4621" s="197"/>
      <c r="Z4621" s="197"/>
      <c r="AA4621" s="197"/>
      <c r="AB4621" s="202"/>
      <c r="AC4621" s="197"/>
      <c r="AD4621" s="205"/>
      <c r="AE4621" s="197"/>
      <c r="AF4621" s="196"/>
      <c r="AG4621" s="196"/>
      <c r="AH4621" s="197"/>
      <c r="AI4621" s="197"/>
    </row>
    <row r="4622" spans="1:35">
      <c r="A4622" s="197"/>
      <c r="B4622" s="197"/>
      <c r="C4622" s="204"/>
      <c r="D4622" s="197"/>
      <c r="E4622" s="197"/>
      <c r="F4622" s="197"/>
      <c r="G4622" s="199"/>
      <c r="H4622" s="199"/>
      <c r="I4622" s="197"/>
      <c r="J4622" s="200"/>
      <c r="K4622" s="197"/>
      <c r="L4622" s="197"/>
      <c r="M4622" s="197"/>
      <c r="N4622" s="201"/>
      <c r="O4622" s="201"/>
      <c r="P4622" s="197"/>
      <c r="Q4622" s="197"/>
      <c r="R4622" s="197"/>
      <c r="S4622" s="197"/>
      <c r="T4622" s="197"/>
      <c r="U4622" s="196"/>
      <c r="V4622" s="196"/>
      <c r="W4622" s="197"/>
      <c r="X4622" s="197"/>
      <c r="Y4622" s="197"/>
      <c r="Z4622" s="196"/>
      <c r="AA4622" s="196"/>
      <c r="AB4622" s="202"/>
      <c r="AC4622" s="196"/>
      <c r="AD4622" s="196"/>
      <c r="AE4622" s="196"/>
      <c r="AF4622" s="196"/>
      <c r="AG4622" s="196"/>
      <c r="AH4622" s="196"/>
      <c r="AI4622" s="197"/>
    </row>
    <row r="4623" spans="1:35">
      <c r="A4623" s="197"/>
      <c r="B4623" s="197"/>
      <c r="C4623" s="204"/>
      <c r="D4623" s="197"/>
      <c r="E4623" s="197"/>
      <c r="F4623" s="197"/>
      <c r="G4623" s="199"/>
      <c r="H4623" s="199"/>
      <c r="I4623" s="197"/>
      <c r="J4623" s="200"/>
      <c r="K4623" s="197"/>
      <c r="L4623" s="197"/>
      <c r="M4623" s="197"/>
      <c r="N4623" s="201"/>
      <c r="O4623" s="201"/>
      <c r="P4623" s="197"/>
      <c r="Q4623" s="197"/>
      <c r="R4623" s="197"/>
      <c r="S4623" s="197"/>
      <c r="T4623" s="197"/>
      <c r="U4623" s="196"/>
      <c r="V4623" s="196"/>
      <c r="W4623" s="197"/>
      <c r="X4623" s="197"/>
      <c r="Y4623" s="197"/>
      <c r="Z4623" s="196"/>
      <c r="AA4623" s="196"/>
      <c r="AB4623" s="202"/>
      <c r="AC4623" s="196"/>
      <c r="AD4623" s="196"/>
      <c r="AE4623" s="196"/>
      <c r="AF4623" s="196"/>
      <c r="AG4623" s="196"/>
      <c r="AH4623" s="196"/>
      <c r="AI4623" s="197"/>
    </row>
    <row r="4624" spans="1:35">
      <c r="A4624" s="197"/>
      <c r="B4624" s="197"/>
      <c r="C4624" s="204"/>
      <c r="D4624" s="197"/>
      <c r="E4624" s="197"/>
      <c r="F4624" s="197"/>
      <c r="G4624" s="199"/>
      <c r="H4624" s="199"/>
      <c r="I4624" s="197"/>
      <c r="J4624" s="200"/>
      <c r="K4624" s="197"/>
      <c r="L4624" s="197"/>
      <c r="M4624" s="197"/>
      <c r="N4624" s="201"/>
      <c r="O4624" s="201"/>
      <c r="P4624" s="197"/>
      <c r="Q4624" s="197"/>
      <c r="R4624" s="196"/>
      <c r="S4624" s="197"/>
      <c r="T4624" s="197"/>
      <c r="U4624" s="196"/>
      <c r="V4624" s="196"/>
      <c r="W4624" s="197"/>
      <c r="X4624" s="197"/>
      <c r="Y4624" s="197"/>
      <c r="Z4624" s="196"/>
      <c r="AA4624" s="196"/>
      <c r="AB4624" s="202"/>
      <c r="AC4624" s="196"/>
      <c r="AD4624" s="196"/>
      <c r="AE4624" s="196"/>
      <c r="AF4624" s="196"/>
      <c r="AG4624" s="196"/>
      <c r="AH4624" s="196"/>
      <c r="AI4624" s="197"/>
    </row>
    <row r="4625" spans="1:35">
      <c r="A4625" s="197"/>
      <c r="B4625" s="197"/>
      <c r="C4625" s="204"/>
      <c r="D4625" s="197"/>
      <c r="E4625" s="197"/>
      <c r="F4625" s="197"/>
      <c r="G4625" s="199"/>
      <c r="H4625" s="199"/>
      <c r="I4625" s="197"/>
      <c r="J4625" s="200"/>
      <c r="K4625" s="197"/>
      <c r="L4625" s="197"/>
      <c r="M4625" s="197"/>
      <c r="N4625" s="201"/>
      <c r="O4625" s="201"/>
      <c r="P4625" s="197"/>
      <c r="Q4625" s="197"/>
      <c r="R4625" s="197"/>
      <c r="S4625" s="197"/>
      <c r="T4625" s="197"/>
      <c r="U4625" s="196"/>
      <c r="V4625" s="196"/>
      <c r="W4625" s="197"/>
      <c r="X4625" s="197"/>
      <c r="Y4625" s="197"/>
      <c r="Z4625" s="196"/>
      <c r="AA4625" s="196"/>
      <c r="AB4625" s="202"/>
      <c r="AC4625" s="196"/>
      <c r="AD4625" s="196"/>
      <c r="AE4625" s="196"/>
      <c r="AF4625" s="196"/>
      <c r="AG4625" s="196"/>
      <c r="AH4625" s="196"/>
      <c r="AI4625" s="197"/>
    </row>
    <row r="4626" spans="1:35">
      <c r="A4626" s="197"/>
      <c r="B4626" s="197"/>
      <c r="C4626" s="204"/>
      <c r="D4626" s="197"/>
      <c r="E4626" s="197"/>
      <c r="F4626" s="197"/>
      <c r="G4626" s="199"/>
      <c r="H4626" s="199"/>
      <c r="I4626" s="197"/>
      <c r="J4626" s="200"/>
      <c r="K4626" s="197"/>
      <c r="L4626" s="197"/>
      <c r="M4626" s="197"/>
      <c r="N4626" s="201"/>
      <c r="O4626" s="201"/>
      <c r="P4626" s="197"/>
      <c r="Q4626" s="197"/>
      <c r="R4626" s="196"/>
      <c r="S4626" s="197"/>
      <c r="T4626" s="197"/>
      <c r="U4626" s="196"/>
      <c r="V4626" s="196"/>
      <c r="W4626" s="197"/>
      <c r="X4626" s="197"/>
      <c r="Y4626" s="197"/>
      <c r="Z4626" s="196"/>
      <c r="AA4626" s="196"/>
      <c r="AB4626" s="202"/>
      <c r="AC4626" s="196"/>
      <c r="AD4626" s="196"/>
      <c r="AE4626" s="196"/>
      <c r="AF4626" s="196"/>
      <c r="AG4626" s="196"/>
      <c r="AH4626" s="196"/>
      <c r="AI4626" s="197"/>
    </row>
    <row r="4627" spans="1:35">
      <c r="A4627" s="197"/>
      <c r="B4627" s="197"/>
      <c r="C4627" s="204"/>
      <c r="D4627" s="197"/>
      <c r="E4627" s="197"/>
      <c r="F4627" s="197"/>
      <c r="G4627" s="199"/>
      <c r="H4627" s="199"/>
      <c r="I4627" s="197"/>
      <c r="J4627" s="200"/>
      <c r="K4627" s="197"/>
      <c r="L4627" s="197"/>
      <c r="M4627" s="197"/>
      <c r="N4627" s="201"/>
      <c r="O4627" s="201"/>
      <c r="P4627" s="197"/>
      <c r="Q4627" s="197"/>
      <c r="R4627" s="197"/>
      <c r="S4627" s="197"/>
      <c r="T4627" s="197"/>
      <c r="U4627" s="196"/>
      <c r="V4627" s="196"/>
      <c r="W4627" s="197"/>
      <c r="X4627" s="197"/>
      <c r="Y4627" s="197"/>
      <c r="Z4627" s="197"/>
      <c r="AA4627" s="197"/>
      <c r="AB4627" s="202"/>
      <c r="AC4627" s="197"/>
      <c r="AD4627" s="205"/>
      <c r="AE4627" s="197"/>
      <c r="AF4627" s="196"/>
      <c r="AG4627" s="196"/>
      <c r="AH4627" s="197"/>
      <c r="AI4627" s="197"/>
    </row>
    <row r="4628" spans="1:35">
      <c r="A4628" s="197"/>
      <c r="B4628" s="197"/>
      <c r="C4628" s="204"/>
      <c r="D4628" s="197"/>
      <c r="E4628" s="197"/>
      <c r="F4628" s="197"/>
      <c r="G4628" s="199"/>
      <c r="H4628" s="199"/>
      <c r="I4628" s="197"/>
      <c r="J4628" s="200"/>
      <c r="K4628" s="197"/>
      <c r="L4628" s="197"/>
      <c r="M4628" s="197"/>
      <c r="N4628" s="201"/>
      <c r="O4628" s="201"/>
      <c r="P4628" s="197"/>
      <c r="Q4628" s="197"/>
      <c r="R4628" s="197"/>
      <c r="S4628" s="197"/>
      <c r="T4628" s="197"/>
      <c r="U4628" s="196"/>
      <c r="V4628" s="196"/>
      <c r="W4628" s="197"/>
      <c r="X4628" s="197"/>
      <c r="Y4628" s="197"/>
      <c r="Z4628" s="196"/>
      <c r="AA4628" s="196"/>
      <c r="AB4628" s="202"/>
      <c r="AC4628" s="196"/>
      <c r="AD4628" s="196"/>
      <c r="AE4628" s="196"/>
      <c r="AF4628" s="196"/>
      <c r="AG4628" s="196"/>
      <c r="AH4628" s="196"/>
      <c r="AI4628" s="197"/>
    </row>
    <row r="4629" spans="1:35">
      <c r="A4629" s="197"/>
      <c r="B4629" s="197"/>
      <c r="C4629" s="204"/>
      <c r="D4629" s="197"/>
      <c r="E4629" s="197"/>
      <c r="F4629" s="197"/>
      <c r="G4629" s="199"/>
      <c r="H4629" s="199"/>
      <c r="I4629" s="197"/>
      <c r="J4629" s="200"/>
      <c r="K4629" s="197"/>
      <c r="L4629" s="197"/>
      <c r="M4629" s="197"/>
      <c r="N4629" s="201"/>
      <c r="O4629" s="201"/>
      <c r="P4629" s="197"/>
      <c r="Q4629" s="197"/>
      <c r="R4629" s="197"/>
      <c r="S4629" s="197"/>
      <c r="T4629" s="197"/>
      <c r="U4629" s="196"/>
      <c r="V4629" s="196"/>
      <c r="W4629" s="197"/>
      <c r="X4629" s="197"/>
      <c r="Y4629" s="197"/>
      <c r="Z4629" s="196"/>
      <c r="AA4629" s="196"/>
      <c r="AB4629" s="202"/>
      <c r="AC4629" s="196"/>
      <c r="AD4629" s="196"/>
      <c r="AE4629" s="196"/>
      <c r="AF4629" s="196"/>
      <c r="AG4629" s="196"/>
      <c r="AH4629" s="196"/>
      <c r="AI4629" s="197"/>
    </row>
    <row r="4630" spans="1:35">
      <c r="A4630" s="197"/>
      <c r="B4630" s="197"/>
      <c r="C4630" s="204"/>
      <c r="D4630" s="197"/>
      <c r="E4630" s="197"/>
      <c r="F4630" s="197"/>
      <c r="G4630" s="199"/>
      <c r="H4630" s="199"/>
      <c r="I4630" s="197"/>
      <c r="J4630" s="200"/>
      <c r="K4630" s="197"/>
      <c r="L4630" s="197"/>
      <c r="M4630" s="197"/>
      <c r="N4630" s="201"/>
      <c r="O4630" s="201"/>
      <c r="P4630" s="197"/>
      <c r="Q4630" s="197"/>
      <c r="R4630" s="197"/>
      <c r="S4630" s="197"/>
      <c r="T4630" s="197"/>
      <c r="U4630" s="196"/>
      <c r="V4630" s="196"/>
      <c r="W4630" s="197"/>
      <c r="X4630" s="197"/>
      <c r="Y4630" s="197"/>
      <c r="Z4630" s="196"/>
      <c r="AA4630" s="196"/>
      <c r="AB4630" s="202"/>
      <c r="AC4630" s="196"/>
      <c r="AD4630" s="196"/>
      <c r="AE4630" s="196"/>
      <c r="AF4630" s="196"/>
      <c r="AG4630" s="196"/>
      <c r="AH4630" s="196"/>
      <c r="AI4630" s="197"/>
    </row>
    <row r="4631" spans="1:35">
      <c r="A4631" s="197"/>
      <c r="B4631" s="197"/>
      <c r="C4631" s="204"/>
      <c r="D4631" s="197"/>
      <c r="E4631" s="197"/>
      <c r="F4631" s="197"/>
      <c r="G4631" s="199"/>
      <c r="H4631" s="199"/>
      <c r="I4631" s="197"/>
      <c r="J4631" s="200"/>
      <c r="K4631" s="197"/>
      <c r="L4631" s="197"/>
      <c r="M4631" s="197"/>
      <c r="N4631" s="201"/>
      <c r="O4631" s="201"/>
      <c r="P4631" s="197"/>
      <c r="Q4631" s="197"/>
      <c r="R4631" s="197"/>
      <c r="S4631" s="197"/>
      <c r="T4631" s="197"/>
      <c r="U4631" s="196"/>
      <c r="V4631" s="196"/>
      <c r="W4631" s="197"/>
      <c r="X4631" s="197"/>
      <c r="Y4631" s="197"/>
      <c r="Z4631" s="196"/>
      <c r="AA4631" s="196"/>
      <c r="AB4631" s="202"/>
      <c r="AC4631" s="196"/>
      <c r="AD4631" s="196"/>
      <c r="AE4631" s="196"/>
      <c r="AF4631" s="196"/>
      <c r="AG4631" s="196"/>
      <c r="AH4631" s="196"/>
      <c r="AI4631" s="197"/>
    </row>
    <row r="4632" spans="1:35">
      <c r="A4632" s="197"/>
      <c r="B4632" s="197"/>
      <c r="C4632" s="204"/>
      <c r="D4632" s="197"/>
      <c r="E4632" s="197"/>
      <c r="F4632" s="197"/>
      <c r="G4632" s="199"/>
      <c r="H4632" s="199"/>
      <c r="I4632" s="197"/>
      <c r="J4632" s="200"/>
      <c r="K4632" s="197"/>
      <c r="L4632" s="197"/>
      <c r="M4632" s="197"/>
      <c r="N4632" s="201"/>
      <c r="O4632" s="201"/>
      <c r="P4632" s="197"/>
      <c r="Q4632" s="197"/>
      <c r="R4632" s="196"/>
      <c r="S4632" s="197"/>
      <c r="T4632" s="197"/>
      <c r="U4632" s="196"/>
      <c r="V4632" s="196"/>
      <c r="W4632" s="197"/>
      <c r="X4632" s="197"/>
      <c r="Y4632" s="197"/>
      <c r="Z4632" s="196"/>
      <c r="AA4632" s="196"/>
      <c r="AB4632" s="202"/>
      <c r="AC4632" s="196"/>
      <c r="AD4632" s="196"/>
      <c r="AE4632" s="196"/>
      <c r="AF4632" s="196"/>
      <c r="AG4632" s="196"/>
      <c r="AH4632" s="196"/>
      <c r="AI4632" s="197"/>
    </row>
    <row r="4633" spans="1:35">
      <c r="A4633" s="197"/>
      <c r="B4633" s="197"/>
      <c r="C4633" s="204"/>
      <c r="D4633" s="197"/>
      <c r="E4633" s="197"/>
      <c r="F4633" s="197"/>
      <c r="G4633" s="199"/>
      <c r="H4633" s="199"/>
      <c r="I4633" s="197"/>
      <c r="J4633" s="200"/>
      <c r="K4633" s="197"/>
      <c r="L4633" s="197"/>
      <c r="M4633" s="197"/>
      <c r="N4633" s="201"/>
      <c r="O4633" s="201"/>
      <c r="P4633" s="197"/>
      <c r="Q4633" s="197"/>
      <c r="R4633" s="197"/>
      <c r="S4633" s="197"/>
      <c r="T4633" s="197"/>
      <c r="U4633" s="196"/>
      <c r="V4633" s="196"/>
      <c r="W4633" s="197"/>
      <c r="X4633" s="197"/>
      <c r="Y4633" s="197"/>
      <c r="Z4633" s="196"/>
      <c r="AA4633" s="196"/>
      <c r="AB4633" s="202"/>
      <c r="AC4633" s="196"/>
      <c r="AD4633" s="196"/>
      <c r="AE4633" s="196"/>
      <c r="AF4633" s="196"/>
      <c r="AG4633" s="196"/>
      <c r="AH4633" s="196"/>
      <c r="AI4633" s="197"/>
    </row>
    <row r="4634" spans="1:35">
      <c r="A4634" s="197"/>
      <c r="B4634" s="197"/>
      <c r="C4634" s="204"/>
      <c r="D4634" s="197"/>
      <c r="E4634" s="197"/>
      <c r="F4634" s="197"/>
      <c r="G4634" s="199"/>
      <c r="H4634" s="199"/>
      <c r="I4634" s="197"/>
      <c r="J4634" s="200"/>
      <c r="K4634" s="197"/>
      <c r="L4634" s="197"/>
      <c r="M4634" s="197"/>
      <c r="N4634" s="201"/>
      <c r="O4634" s="201"/>
      <c r="P4634" s="197"/>
      <c r="Q4634" s="197"/>
      <c r="R4634" s="197"/>
      <c r="S4634" s="197"/>
      <c r="T4634" s="197"/>
      <c r="U4634" s="196"/>
      <c r="V4634" s="196"/>
      <c r="W4634" s="197"/>
      <c r="X4634" s="197"/>
      <c r="Y4634" s="197"/>
      <c r="Z4634" s="196"/>
      <c r="AA4634" s="196"/>
      <c r="AB4634" s="202"/>
      <c r="AC4634" s="196"/>
      <c r="AD4634" s="196"/>
      <c r="AE4634" s="196"/>
      <c r="AF4634" s="196"/>
      <c r="AG4634" s="196"/>
      <c r="AH4634" s="196"/>
      <c r="AI4634" s="197"/>
    </row>
    <row r="4635" spans="1:35">
      <c r="A4635" s="197"/>
      <c r="B4635" s="197"/>
      <c r="C4635" s="204"/>
      <c r="D4635" s="197"/>
      <c r="E4635" s="197"/>
      <c r="F4635" s="197"/>
      <c r="G4635" s="199"/>
      <c r="H4635" s="199"/>
      <c r="I4635" s="197"/>
      <c r="J4635" s="200"/>
      <c r="K4635" s="197"/>
      <c r="L4635" s="197"/>
      <c r="M4635" s="197"/>
      <c r="N4635" s="201"/>
      <c r="O4635" s="201"/>
      <c r="P4635" s="197"/>
      <c r="Q4635" s="197"/>
      <c r="R4635" s="196"/>
      <c r="S4635" s="197"/>
      <c r="T4635" s="197"/>
      <c r="U4635" s="196"/>
      <c r="V4635" s="196"/>
      <c r="W4635" s="197"/>
      <c r="X4635" s="197"/>
      <c r="Y4635" s="197"/>
      <c r="Z4635" s="196"/>
      <c r="AA4635" s="196"/>
      <c r="AB4635" s="202"/>
      <c r="AC4635" s="196"/>
      <c r="AD4635" s="196"/>
      <c r="AE4635" s="196"/>
      <c r="AF4635" s="196"/>
      <c r="AG4635" s="196"/>
      <c r="AH4635" s="196"/>
      <c r="AI4635" s="197"/>
    </row>
    <row r="4636" spans="1:35">
      <c r="A4636" s="197"/>
      <c r="B4636" s="197"/>
      <c r="C4636" s="204"/>
      <c r="D4636" s="197"/>
      <c r="E4636" s="197"/>
      <c r="F4636" s="197"/>
      <c r="G4636" s="199"/>
      <c r="H4636" s="199"/>
      <c r="I4636" s="197"/>
      <c r="J4636" s="200"/>
      <c r="K4636" s="197"/>
      <c r="L4636" s="197"/>
      <c r="M4636" s="197"/>
      <c r="N4636" s="201"/>
      <c r="O4636" s="201"/>
      <c r="P4636" s="197"/>
      <c r="Q4636" s="197"/>
      <c r="R4636" s="197"/>
      <c r="S4636" s="197"/>
      <c r="T4636" s="197"/>
      <c r="U4636" s="196"/>
      <c r="V4636" s="196"/>
      <c r="W4636" s="197"/>
      <c r="X4636" s="197"/>
      <c r="Y4636" s="197"/>
      <c r="Z4636" s="196"/>
      <c r="AA4636" s="196"/>
      <c r="AB4636" s="202"/>
      <c r="AC4636" s="196"/>
      <c r="AD4636" s="196"/>
      <c r="AE4636" s="196"/>
      <c r="AF4636" s="196"/>
      <c r="AG4636" s="196"/>
      <c r="AH4636" s="196"/>
      <c r="AI4636" s="197"/>
    </row>
    <row r="4637" spans="1:35">
      <c r="A4637" s="197"/>
      <c r="B4637" s="197"/>
      <c r="C4637" s="204"/>
      <c r="D4637" s="197"/>
      <c r="E4637" s="197"/>
      <c r="F4637" s="197"/>
      <c r="G4637" s="199"/>
      <c r="H4637" s="199"/>
      <c r="I4637" s="197"/>
      <c r="J4637" s="200"/>
      <c r="K4637" s="197"/>
      <c r="L4637" s="197"/>
      <c r="M4637" s="197"/>
      <c r="N4637" s="201"/>
      <c r="O4637" s="201"/>
      <c r="P4637" s="197"/>
      <c r="Q4637" s="197"/>
      <c r="R4637" s="197"/>
      <c r="S4637" s="197"/>
      <c r="T4637" s="197"/>
      <c r="U4637" s="196"/>
      <c r="V4637" s="196"/>
      <c r="W4637" s="197"/>
      <c r="X4637" s="197"/>
      <c r="Y4637" s="197"/>
      <c r="Z4637" s="196"/>
      <c r="AA4637" s="196"/>
      <c r="AB4637" s="202"/>
      <c r="AC4637" s="196"/>
      <c r="AD4637" s="196"/>
      <c r="AE4637" s="196"/>
      <c r="AF4637" s="196"/>
      <c r="AG4637" s="196"/>
      <c r="AH4637" s="196"/>
      <c r="AI4637" s="197"/>
    </row>
    <row r="4638" spans="1:35">
      <c r="A4638" s="197"/>
      <c r="B4638" s="197"/>
      <c r="C4638" s="204"/>
      <c r="D4638" s="197"/>
      <c r="E4638" s="197"/>
      <c r="F4638" s="197"/>
      <c r="G4638" s="199"/>
      <c r="H4638" s="199"/>
      <c r="I4638" s="197"/>
      <c r="J4638" s="200"/>
      <c r="K4638" s="197"/>
      <c r="L4638" s="197"/>
      <c r="M4638" s="197"/>
      <c r="N4638" s="201"/>
      <c r="O4638" s="201"/>
      <c r="P4638" s="197"/>
      <c r="Q4638" s="197"/>
      <c r="R4638" s="196"/>
      <c r="S4638" s="197"/>
      <c r="T4638" s="197"/>
      <c r="U4638" s="196"/>
      <c r="V4638" s="196"/>
      <c r="W4638" s="197"/>
      <c r="X4638" s="197"/>
      <c r="Y4638" s="197"/>
      <c r="Z4638" s="197"/>
      <c r="AA4638" s="197"/>
      <c r="AB4638" s="202"/>
      <c r="AC4638" s="197"/>
      <c r="AD4638" s="205"/>
      <c r="AE4638" s="197"/>
      <c r="AF4638" s="196"/>
      <c r="AG4638" s="196"/>
      <c r="AH4638" s="197"/>
      <c r="AI4638" s="197"/>
    </row>
    <row r="4639" spans="1:35">
      <c r="A4639" s="197"/>
      <c r="B4639" s="197"/>
      <c r="C4639" s="204"/>
      <c r="D4639" s="197"/>
      <c r="E4639" s="197"/>
      <c r="F4639" s="197"/>
      <c r="G4639" s="199"/>
      <c r="H4639" s="199"/>
      <c r="I4639" s="197"/>
      <c r="J4639" s="200"/>
      <c r="K4639" s="197"/>
      <c r="L4639" s="197"/>
      <c r="M4639" s="197"/>
      <c r="N4639" s="201"/>
      <c r="O4639" s="201"/>
      <c r="P4639" s="197"/>
      <c r="Q4639" s="197"/>
      <c r="R4639" s="197"/>
      <c r="S4639" s="197"/>
      <c r="T4639" s="197"/>
      <c r="U4639" s="196"/>
      <c r="V4639" s="196"/>
      <c r="W4639" s="197"/>
      <c r="X4639" s="197"/>
      <c r="Y4639" s="197"/>
      <c r="Z4639" s="196"/>
      <c r="AA4639" s="196"/>
      <c r="AB4639" s="202"/>
      <c r="AC4639" s="196"/>
      <c r="AD4639" s="196"/>
      <c r="AE4639" s="196"/>
      <c r="AF4639" s="196"/>
      <c r="AG4639" s="196"/>
      <c r="AH4639" s="196"/>
      <c r="AI4639" s="197"/>
    </row>
    <row r="4640" spans="1:35">
      <c r="A4640" s="197"/>
      <c r="B4640" s="197"/>
      <c r="C4640" s="204"/>
      <c r="D4640" s="197"/>
      <c r="E4640" s="197"/>
      <c r="F4640" s="197"/>
      <c r="G4640" s="199"/>
      <c r="H4640" s="199"/>
      <c r="I4640" s="197"/>
      <c r="J4640" s="200"/>
      <c r="K4640" s="197"/>
      <c r="L4640" s="197"/>
      <c r="M4640" s="197"/>
      <c r="N4640" s="201"/>
      <c r="O4640" s="201"/>
      <c r="P4640" s="197"/>
      <c r="Q4640" s="197"/>
      <c r="R4640" s="196"/>
      <c r="S4640" s="197"/>
      <c r="T4640" s="197"/>
      <c r="U4640" s="196"/>
      <c r="V4640" s="196"/>
      <c r="W4640" s="197"/>
      <c r="X4640" s="197"/>
      <c r="Y4640" s="197"/>
      <c r="Z4640" s="196"/>
      <c r="AA4640" s="196"/>
      <c r="AB4640" s="202"/>
      <c r="AC4640" s="196"/>
      <c r="AD4640" s="196"/>
      <c r="AE4640" s="196"/>
      <c r="AF4640" s="196"/>
      <c r="AG4640" s="196"/>
      <c r="AH4640" s="196"/>
      <c r="AI4640" s="197"/>
    </row>
    <row r="4641" spans="1:35">
      <c r="A4641" s="197"/>
      <c r="B4641" s="197"/>
      <c r="C4641" s="204"/>
      <c r="D4641" s="197"/>
      <c r="E4641" s="197"/>
      <c r="F4641" s="197"/>
      <c r="G4641" s="199"/>
      <c r="H4641" s="199"/>
      <c r="I4641" s="197"/>
      <c r="J4641" s="200"/>
      <c r="K4641" s="197"/>
      <c r="L4641" s="197"/>
      <c r="M4641" s="197"/>
      <c r="N4641" s="201"/>
      <c r="O4641" s="201"/>
      <c r="P4641" s="197"/>
      <c r="Q4641" s="197"/>
      <c r="R4641" s="197"/>
      <c r="S4641" s="197"/>
      <c r="T4641" s="197"/>
      <c r="U4641" s="196"/>
      <c r="V4641" s="196"/>
      <c r="W4641" s="197"/>
      <c r="X4641" s="197"/>
      <c r="Y4641" s="197"/>
      <c r="Z4641" s="196"/>
      <c r="AA4641" s="196"/>
      <c r="AB4641" s="202"/>
      <c r="AC4641" s="196"/>
      <c r="AD4641" s="196"/>
      <c r="AE4641" s="196"/>
      <c r="AF4641" s="196"/>
      <c r="AG4641" s="196"/>
      <c r="AH4641" s="196"/>
      <c r="AI4641" s="197"/>
    </row>
    <row r="4642" spans="1:35">
      <c r="A4642" s="197"/>
      <c r="B4642" s="197"/>
      <c r="C4642" s="204"/>
      <c r="D4642" s="197"/>
      <c r="E4642" s="197"/>
      <c r="F4642" s="197"/>
      <c r="G4642" s="199"/>
      <c r="H4642" s="199"/>
      <c r="I4642" s="197"/>
      <c r="J4642" s="200"/>
      <c r="K4642" s="197"/>
      <c r="L4642" s="197"/>
      <c r="M4642" s="197"/>
      <c r="N4642" s="201"/>
      <c r="O4642" s="201"/>
      <c r="P4642" s="197"/>
      <c r="Q4642" s="197"/>
      <c r="R4642" s="196"/>
      <c r="S4642" s="197"/>
      <c r="T4642" s="197"/>
      <c r="U4642" s="196"/>
      <c r="V4642" s="196"/>
      <c r="W4642" s="197"/>
      <c r="X4642" s="197"/>
      <c r="Y4642" s="197"/>
      <c r="Z4642" s="196"/>
      <c r="AA4642" s="196"/>
      <c r="AB4642" s="202"/>
      <c r="AC4642" s="196"/>
      <c r="AD4642" s="196"/>
      <c r="AE4642" s="196"/>
      <c r="AF4642" s="196"/>
      <c r="AG4642" s="196"/>
      <c r="AH4642" s="196"/>
      <c r="AI4642" s="197"/>
    </row>
    <row r="4643" spans="1:35">
      <c r="A4643" s="197"/>
      <c r="B4643" s="197"/>
      <c r="C4643" s="204"/>
      <c r="D4643" s="197"/>
      <c r="E4643" s="197"/>
      <c r="F4643" s="197"/>
      <c r="G4643" s="199"/>
      <c r="H4643" s="199"/>
      <c r="I4643" s="197"/>
      <c r="J4643" s="200"/>
      <c r="K4643" s="197"/>
      <c r="L4643" s="197"/>
      <c r="M4643" s="197"/>
      <c r="N4643" s="201"/>
      <c r="O4643" s="201"/>
      <c r="P4643" s="197"/>
      <c r="Q4643" s="197"/>
      <c r="R4643" s="197"/>
      <c r="S4643" s="197"/>
      <c r="T4643" s="197"/>
      <c r="U4643" s="196"/>
      <c r="V4643" s="196"/>
      <c r="W4643" s="197"/>
      <c r="X4643" s="197"/>
      <c r="Y4643" s="197"/>
      <c r="Z4643" s="196"/>
      <c r="AA4643" s="196"/>
      <c r="AB4643" s="202"/>
      <c r="AC4643" s="196"/>
      <c r="AD4643" s="196"/>
      <c r="AE4643" s="196"/>
      <c r="AF4643" s="196"/>
      <c r="AG4643" s="196"/>
      <c r="AH4643" s="196"/>
      <c r="AI4643" s="197"/>
    </row>
    <row r="4644" spans="1:35">
      <c r="A4644" s="197"/>
      <c r="B4644" s="197"/>
      <c r="C4644" s="204"/>
      <c r="D4644" s="197"/>
      <c r="E4644" s="197"/>
      <c r="F4644" s="197"/>
      <c r="G4644" s="199"/>
      <c r="H4644" s="199"/>
      <c r="I4644" s="197"/>
      <c r="J4644" s="200"/>
      <c r="K4644" s="197"/>
      <c r="L4644" s="197"/>
      <c r="M4644" s="197"/>
      <c r="N4644" s="201"/>
      <c r="O4644" s="201"/>
      <c r="P4644" s="197"/>
      <c r="Q4644" s="197"/>
      <c r="R4644" s="197"/>
      <c r="S4644" s="197"/>
      <c r="T4644" s="197"/>
      <c r="U4644" s="196"/>
      <c r="V4644" s="196"/>
      <c r="W4644" s="197"/>
      <c r="X4644" s="197"/>
      <c r="Y4644" s="197"/>
      <c r="Z4644" s="196"/>
      <c r="AA4644" s="196"/>
      <c r="AB4644" s="202"/>
      <c r="AC4644" s="196"/>
      <c r="AD4644" s="196"/>
      <c r="AE4644" s="196"/>
      <c r="AF4644" s="196"/>
      <c r="AG4644" s="196"/>
      <c r="AH4644" s="196"/>
      <c r="AI4644" s="197"/>
    </row>
    <row r="4645" spans="1:35">
      <c r="A4645" s="197"/>
      <c r="B4645" s="197"/>
      <c r="C4645" s="204"/>
      <c r="D4645" s="197"/>
      <c r="E4645" s="203"/>
      <c r="F4645" s="197"/>
      <c r="G4645" s="199"/>
      <c r="H4645" s="199"/>
      <c r="I4645" s="197"/>
      <c r="J4645" s="200"/>
      <c r="K4645" s="197"/>
      <c r="L4645" s="197"/>
      <c r="M4645" s="197"/>
      <c r="N4645" s="201"/>
      <c r="O4645" s="201"/>
      <c r="P4645" s="197"/>
      <c r="Q4645" s="197"/>
      <c r="R4645" s="197"/>
      <c r="S4645" s="197"/>
      <c r="T4645" s="197"/>
      <c r="U4645" s="196"/>
      <c r="V4645" s="196"/>
      <c r="W4645" s="197"/>
      <c r="X4645" s="197"/>
      <c r="Y4645" s="197"/>
      <c r="Z4645" s="197"/>
      <c r="AA4645" s="197"/>
      <c r="AB4645" s="202"/>
      <c r="AC4645" s="197"/>
      <c r="AD4645" s="205"/>
      <c r="AE4645" s="197"/>
      <c r="AF4645" s="196"/>
      <c r="AG4645" s="196"/>
      <c r="AH4645" s="197"/>
      <c r="AI4645" s="197"/>
    </row>
    <row r="4646" spans="1:35">
      <c r="A4646" s="197"/>
      <c r="B4646" s="197"/>
      <c r="C4646" s="204"/>
      <c r="D4646" s="197"/>
      <c r="E4646" s="203"/>
      <c r="F4646" s="197"/>
      <c r="G4646" s="199"/>
      <c r="H4646" s="199"/>
      <c r="I4646" s="197"/>
      <c r="J4646" s="200"/>
      <c r="K4646" s="197"/>
      <c r="L4646" s="197"/>
      <c r="M4646" s="197"/>
      <c r="N4646" s="201"/>
      <c r="O4646" s="201"/>
      <c r="P4646" s="197"/>
      <c r="Q4646" s="197"/>
      <c r="R4646" s="197"/>
      <c r="S4646" s="197"/>
      <c r="T4646" s="197"/>
      <c r="U4646" s="196"/>
      <c r="V4646" s="196"/>
      <c r="W4646" s="197"/>
      <c r="X4646" s="197"/>
      <c r="Y4646" s="197"/>
      <c r="Z4646" s="196"/>
      <c r="AA4646" s="196"/>
      <c r="AB4646" s="202"/>
      <c r="AC4646" s="196"/>
      <c r="AD4646" s="196"/>
      <c r="AE4646" s="196"/>
      <c r="AF4646" s="196"/>
      <c r="AG4646" s="196"/>
      <c r="AH4646" s="196"/>
      <c r="AI4646" s="197"/>
    </row>
    <row r="4647" spans="1:35">
      <c r="A4647" s="197"/>
      <c r="B4647" s="197"/>
      <c r="C4647" s="204"/>
      <c r="D4647" s="197"/>
      <c r="E4647" s="203"/>
      <c r="F4647" s="197"/>
      <c r="G4647" s="199"/>
      <c r="H4647" s="199"/>
      <c r="I4647" s="197"/>
      <c r="J4647" s="200"/>
      <c r="K4647" s="197"/>
      <c r="L4647" s="197"/>
      <c r="M4647" s="197"/>
      <c r="N4647" s="201"/>
      <c r="O4647" s="201"/>
      <c r="P4647" s="197"/>
      <c r="Q4647" s="197"/>
      <c r="R4647" s="196"/>
      <c r="S4647" s="197"/>
      <c r="T4647" s="197"/>
      <c r="U4647" s="196"/>
      <c r="V4647" s="196"/>
      <c r="W4647" s="197"/>
      <c r="X4647" s="197"/>
      <c r="Y4647" s="197"/>
      <c r="Z4647" s="196"/>
      <c r="AA4647" s="196"/>
      <c r="AB4647" s="202"/>
      <c r="AC4647" s="196"/>
      <c r="AD4647" s="196"/>
      <c r="AE4647" s="196"/>
      <c r="AF4647" s="196"/>
      <c r="AG4647" s="196"/>
      <c r="AH4647" s="196"/>
      <c r="AI4647" s="197"/>
    </row>
    <row r="4648" spans="1:35">
      <c r="A4648" s="197"/>
      <c r="B4648" s="197"/>
      <c r="C4648" s="204"/>
      <c r="D4648" s="197"/>
      <c r="E4648" s="203"/>
      <c r="F4648" s="197"/>
      <c r="G4648" s="199"/>
      <c r="H4648" s="199"/>
      <c r="I4648" s="197"/>
      <c r="J4648" s="200"/>
      <c r="K4648" s="197"/>
      <c r="L4648" s="197"/>
      <c r="M4648" s="197"/>
      <c r="N4648" s="201"/>
      <c r="O4648" s="201"/>
      <c r="P4648" s="197"/>
      <c r="Q4648" s="197"/>
      <c r="R4648" s="197"/>
      <c r="S4648" s="197"/>
      <c r="T4648" s="197"/>
      <c r="U4648" s="196"/>
      <c r="V4648" s="196"/>
      <c r="W4648" s="197"/>
      <c r="X4648" s="197"/>
      <c r="Y4648" s="197"/>
      <c r="Z4648" s="196"/>
      <c r="AA4648" s="196"/>
      <c r="AB4648" s="202"/>
      <c r="AC4648" s="196"/>
      <c r="AD4648" s="196"/>
      <c r="AE4648" s="196"/>
      <c r="AF4648" s="196"/>
      <c r="AG4648" s="196"/>
      <c r="AH4648" s="196"/>
      <c r="AI4648" s="197"/>
    </row>
    <row r="4649" spans="1:35">
      <c r="A4649" s="197"/>
      <c r="B4649" s="197"/>
      <c r="C4649" s="204"/>
      <c r="D4649" s="197"/>
      <c r="E4649" s="203"/>
      <c r="F4649" s="197"/>
      <c r="G4649" s="199"/>
      <c r="H4649" s="199"/>
      <c r="I4649" s="197"/>
      <c r="J4649" s="200"/>
      <c r="K4649" s="197"/>
      <c r="L4649" s="197"/>
      <c r="M4649" s="197"/>
      <c r="N4649" s="201"/>
      <c r="O4649" s="201"/>
      <c r="P4649" s="197"/>
      <c r="Q4649" s="197"/>
      <c r="R4649" s="196"/>
      <c r="S4649" s="197"/>
      <c r="T4649" s="197"/>
      <c r="U4649" s="196"/>
      <c r="V4649" s="196"/>
      <c r="W4649" s="197"/>
      <c r="X4649" s="197"/>
      <c r="Y4649" s="197"/>
      <c r="Z4649" s="196"/>
      <c r="AA4649" s="196"/>
      <c r="AB4649" s="202"/>
      <c r="AC4649" s="196"/>
      <c r="AD4649" s="196"/>
      <c r="AE4649" s="196"/>
      <c r="AF4649" s="196"/>
      <c r="AG4649" s="196"/>
      <c r="AH4649" s="196"/>
      <c r="AI4649" s="197"/>
    </row>
    <row r="4650" spans="1:35">
      <c r="A4650" s="197"/>
      <c r="B4650" s="197"/>
      <c r="C4650" s="204"/>
      <c r="D4650" s="197"/>
      <c r="E4650" s="197"/>
      <c r="F4650" s="197"/>
      <c r="G4650" s="199"/>
      <c r="H4650" s="199"/>
      <c r="I4650" s="197"/>
      <c r="J4650" s="200"/>
      <c r="K4650" s="197"/>
      <c r="L4650" s="197"/>
      <c r="M4650" s="197"/>
      <c r="N4650" s="201"/>
      <c r="O4650" s="201"/>
      <c r="P4650" s="197"/>
      <c r="Q4650" s="197"/>
      <c r="R4650" s="197"/>
      <c r="S4650" s="197"/>
      <c r="T4650" s="197"/>
      <c r="U4650" s="196"/>
      <c r="V4650" s="196"/>
      <c r="W4650" s="197"/>
      <c r="X4650" s="197"/>
      <c r="Y4650" s="197"/>
      <c r="Z4650" s="196"/>
      <c r="AA4650" s="196"/>
      <c r="AB4650" s="202"/>
      <c r="AC4650" s="196"/>
      <c r="AD4650" s="196"/>
      <c r="AE4650" s="196"/>
      <c r="AF4650" s="196"/>
      <c r="AG4650" s="196"/>
      <c r="AH4650" s="196"/>
      <c r="AI4650" s="197"/>
    </row>
    <row r="4651" spans="1:35">
      <c r="A4651" s="197"/>
      <c r="B4651" s="197"/>
      <c r="C4651" s="204"/>
      <c r="D4651" s="197"/>
      <c r="E4651" s="197"/>
      <c r="F4651" s="197"/>
      <c r="G4651" s="199"/>
      <c r="H4651" s="199"/>
      <c r="I4651" s="197"/>
      <c r="J4651" s="200"/>
      <c r="K4651" s="197"/>
      <c r="L4651" s="197"/>
      <c r="M4651" s="197"/>
      <c r="N4651" s="201"/>
      <c r="O4651" s="201"/>
      <c r="P4651" s="197"/>
      <c r="Q4651" s="197"/>
      <c r="R4651" s="197"/>
      <c r="S4651" s="197"/>
      <c r="T4651" s="197"/>
      <c r="U4651" s="196"/>
      <c r="V4651" s="196"/>
      <c r="W4651" s="197"/>
      <c r="X4651" s="197"/>
      <c r="Y4651" s="197"/>
      <c r="Z4651" s="196"/>
      <c r="AA4651" s="196"/>
      <c r="AB4651" s="202"/>
      <c r="AC4651" s="196"/>
      <c r="AD4651" s="196"/>
      <c r="AE4651" s="196"/>
      <c r="AF4651" s="196"/>
      <c r="AG4651" s="196"/>
      <c r="AH4651" s="196"/>
      <c r="AI4651" s="197"/>
    </row>
    <row r="4652" spans="1:35">
      <c r="A4652" s="197"/>
      <c r="B4652" s="197"/>
      <c r="C4652" s="204"/>
      <c r="D4652" s="197"/>
      <c r="E4652" s="197"/>
      <c r="F4652" s="197"/>
      <c r="G4652" s="199"/>
      <c r="H4652" s="199"/>
      <c r="I4652" s="197"/>
      <c r="J4652" s="200"/>
      <c r="K4652" s="197"/>
      <c r="L4652" s="197"/>
      <c r="M4652" s="197"/>
      <c r="N4652" s="201"/>
      <c r="O4652" s="201"/>
      <c r="P4652" s="197"/>
      <c r="Q4652" s="197"/>
      <c r="R4652" s="196"/>
      <c r="S4652" s="197"/>
      <c r="T4652" s="197"/>
      <c r="U4652" s="196"/>
      <c r="V4652" s="196"/>
      <c r="W4652" s="197"/>
      <c r="X4652" s="197"/>
      <c r="Y4652" s="197"/>
      <c r="Z4652" s="196"/>
      <c r="AA4652" s="196"/>
      <c r="AB4652" s="202"/>
      <c r="AC4652" s="196"/>
      <c r="AD4652" s="196"/>
      <c r="AE4652" s="196"/>
      <c r="AF4652" s="196"/>
      <c r="AG4652" s="196"/>
      <c r="AH4652" s="196"/>
      <c r="AI4652" s="197"/>
    </row>
    <row r="4653" spans="1:35">
      <c r="A4653" s="197"/>
      <c r="B4653" s="197"/>
      <c r="C4653" s="204"/>
      <c r="D4653" s="197"/>
      <c r="E4653" s="197"/>
      <c r="F4653" s="197"/>
      <c r="G4653" s="199"/>
      <c r="H4653" s="199"/>
      <c r="I4653" s="197"/>
      <c r="J4653" s="200"/>
      <c r="K4653" s="197"/>
      <c r="L4653" s="197"/>
      <c r="M4653" s="197"/>
      <c r="N4653" s="201"/>
      <c r="O4653" s="201"/>
      <c r="P4653" s="197"/>
      <c r="Q4653" s="197"/>
      <c r="R4653" s="196"/>
      <c r="S4653" s="197"/>
      <c r="T4653" s="197"/>
      <c r="U4653" s="196"/>
      <c r="V4653" s="196"/>
      <c r="W4653" s="197"/>
      <c r="X4653" s="197"/>
      <c r="Y4653" s="197"/>
      <c r="Z4653" s="197"/>
      <c r="AA4653" s="197"/>
      <c r="AB4653" s="202"/>
      <c r="AC4653" s="197"/>
      <c r="AD4653" s="205"/>
      <c r="AE4653" s="197"/>
      <c r="AF4653" s="196"/>
      <c r="AG4653" s="196"/>
      <c r="AH4653" s="197"/>
      <c r="AI4653" s="197"/>
    </row>
    <row r="4654" spans="1:35">
      <c r="A4654" s="197"/>
      <c r="B4654" s="197"/>
      <c r="C4654" s="204"/>
      <c r="D4654" s="197"/>
      <c r="E4654" s="197"/>
      <c r="F4654" s="197"/>
      <c r="G4654" s="199"/>
      <c r="H4654" s="199"/>
      <c r="I4654" s="197"/>
      <c r="J4654" s="200"/>
      <c r="K4654" s="197"/>
      <c r="L4654" s="197"/>
      <c r="M4654" s="197"/>
      <c r="N4654" s="201"/>
      <c r="O4654" s="201"/>
      <c r="P4654" s="197"/>
      <c r="Q4654" s="197"/>
      <c r="R4654" s="197"/>
      <c r="S4654" s="197"/>
      <c r="T4654" s="197"/>
      <c r="U4654" s="196"/>
      <c r="V4654" s="196"/>
      <c r="W4654" s="197"/>
      <c r="X4654" s="197"/>
      <c r="Y4654" s="197"/>
      <c r="Z4654" s="196"/>
      <c r="AA4654" s="196"/>
      <c r="AB4654" s="202"/>
      <c r="AC4654" s="196"/>
      <c r="AD4654" s="196"/>
      <c r="AE4654" s="196"/>
      <c r="AF4654" s="196"/>
      <c r="AG4654" s="196"/>
      <c r="AH4654" s="196"/>
      <c r="AI4654" s="197"/>
    </row>
    <row r="4655" spans="1:35">
      <c r="A4655" s="197"/>
      <c r="B4655" s="197"/>
      <c r="C4655" s="204"/>
      <c r="D4655" s="197"/>
      <c r="E4655" s="197"/>
      <c r="F4655" s="197"/>
      <c r="G4655" s="199"/>
      <c r="H4655" s="199"/>
      <c r="I4655" s="197"/>
      <c r="J4655" s="200"/>
      <c r="K4655" s="197"/>
      <c r="L4655" s="197"/>
      <c r="M4655" s="197"/>
      <c r="N4655" s="201"/>
      <c r="O4655" s="201"/>
      <c r="P4655" s="197"/>
      <c r="Q4655" s="197"/>
      <c r="R4655" s="196"/>
      <c r="S4655" s="197"/>
      <c r="T4655" s="197"/>
      <c r="U4655" s="196"/>
      <c r="V4655" s="196"/>
      <c r="W4655" s="197"/>
      <c r="X4655" s="197"/>
      <c r="Y4655" s="197"/>
      <c r="Z4655" s="196"/>
      <c r="AA4655" s="196"/>
      <c r="AB4655" s="202"/>
      <c r="AC4655" s="196"/>
      <c r="AD4655" s="196"/>
      <c r="AE4655" s="196"/>
      <c r="AF4655" s="196"/>
      <c r="AG4655" s="196"/>
      <c r="AH4655" s="196"/>
      <c r="AI4655" s="197"/>
    </row>
    <row r="4656" spans="1:35">
      <c r="A4656" s="197"/>
      <c r="B4656" s="197"/>
      <c r="C4656" s="204"/>
      <c r="D4656" s="197"/>
      <c r="E4656" s="197"/>
      <c r="F4656" s="197"/>
      <c r="G4656" s="199"/>
      <c r="H4656" s="199"/>
      <c r="I4656" s="197"/>
      <c r="J4656" s="200"/>
      <c r="K4656" s="197"/>
      <c r="L4656" s="197"/>
      <c r="M4656" s="197"/>
      <c r="N4656" s="201"/>
      <c r="O4656" s="201"/>
      <c r="P4656" s="197"/>
      <c r="Q4656" s="197"/>
      <c r="R4656" s="197"/>
      <c r="S4656" s="197"/>
      <c r="T4656" s="197"/>
      <c r="U4656" s="196"/>
      <c r="V4656" s="196"/>
      <c r="W4656" s="197"/>
      <c r="X4656" s="197"/>
      <c r="Y4656" s="197"/>
      <c r="Z4656" s="196"/>
      <c r="AA4656" s="196"/>
      <c r="AB4656" s="202"/>
      <c r="AC4656" s="196"/>
      <c r="AD4656" s="196"/>
      <c r="AE4656" s="196"/>
      <c r="AF4656" s="196"/>
      <c r="AG4656" s="196"/>
      <c r="AH4656" s="196"/>
      <c r="AI4656" s="197"/>
    </row>
    <row r="4657" spans="1:35">
      <c r="A4657" s="197"/>
      <c r="B4657" s="197"/>
      <c r="C4657" s="204"/>
      <c r="D4657" s="197"/>
      <c r="E4657" s="197"/>
      <c r="F4657" s="197"/>
      <c r="G4657" s="199"/>
      <c r="H4657" s="199"/>
      <c r="I4657" s="197"/>
      <c r="J4657" s="200"/>
      <c r="K4657" s="197"/>
      <c r="L4657" s="197"/>
      <c r="M4657" s="197"/>
      <c r="N4657" s="201"/>
      <c r="O4657" s="201"/>
      <c r="P4657" s="197"/>
      <c r="Q4657" s="197"/>
      <c r="R4657" s="196"/>
      <c r="S4657" s="197"/>
      <c r="T4657" s="197"/>
      <c r="U4657" s="196"/>
      <c r="V4657" s="196"/>
      <c r="W4657" s="197"/>
      <c r="X4657" s="197"/>
      <c r="Y4657" s="197"/>
      <c r="Z4657" s="196"/>
      <c r="AA4657" s="196"/>
      <c r="AB4657" s="202"/>
      <c r="AC4657" s="196"/>
      <c r="AD4657" s="196"/>
      <c r="AE4657" s="196"/>
      <c r="AF4657" s="196"/>
      <c r="AG4657" s="196"/>
      <c r="AH4657" s="196"/>
      <c r="AI4657" s="197"/>
    </row>
    <row r="4658" spans="1:35">
      <c r="A4658" s="197"/>
      <c r="B4658" s="197"/>
      <c r="C4658" s="204"/>
      <c r="D4658" s="197"/>
      <c r="E4658" s="197"/>
      <c r="F4658" s="197"/>
      <c r="G4658" s="199"/>
      <c r="H4658" s="199"/>
      <c r="I4658" s="197"/>
      <c r="J4658" s="200"/>
      <c r="K4658" s="197"/>
      <c r="L4658" s="197"/>
      <c r="M4658" s="197"/>
      <c r="N4658" s="201"/>
      <c r="O4658" s="201"/>
      <c r="P4658" s="197"/>
      <c r="Q4658" s="197"/>
      <c r="R4658" s="197"/>
      <c r="S4658" s="197"/>
      <c r="T4658" s="197"/>
      <c r="U4658" s="196"/>
      <c r="V4658" s="196"/>
      <c r="W4658" s="197"/>
      <c r="X4658" s="197"/>
      <c r="Y4658" s="197"/>
      <c r="Z4658" s="196"/>
      <c r="AA4658" s="196"/>
      <c r="AB4658" s="202"/>
      <c r="AC4658" s="196"/>
      <c r="AD4658" s="196"/>
      <c r="AE4658" s="196"/>
      <c r="AF4658" s="196"/>
      <c r="AG4658" s="196"/>
      <c r="AH4658" s="196"/>
      <c r="AI4658" s="197"/>
    </row>
    <row r="4659" spans="1:35">
      <c r="A4659" s="197"/>
      <c r="B4659" s="197"/>
      <c r="C4659" s="204"/>
      <c r="D4659" s="197"/>
      <c r="E4659" s="197"/>
      <c r="F4659" s="197"/>
      <c r="G4659" s="199"/>
      <c r="H4659" s="199"/>
      <c r="I4659" s="197"/>
      <c r="J4659" s="200"/>
      <c r="K4659" s="197"/>
      <c r="L4659" s="197"/>
      <c r="M4659" s="197"/>
      <c r="N4659" s="201"/>
      <c r="O4659" s="201"/>
      <c r="P4659" s="197"/>
      <c r="Q4659" s="197"/>
      <c r="R4659" s="196"/>
      <c r="S4659" s="197"/>
      <c r="T4659" s="197"/>
      <c r="U4659" s="196"/>
      <c r="V4659" s="196"/>
      <c r="W4659" s="197"/>
      <c r="X4659" s="197"/>
      <c r="Y4659" s="197"/>
      <c r="Z4659" s="196"/>
      <c r="AA4659" s="196"/>
      <c r="AB4659" s="202"/>
      <c r="AC4659" s="196"/>
      <c r="AD4659" s="196"/>
      <c r="AE4659" s="196"/>
      <c r="AF4659" s="196"/>
      <c r="AG4659" s="196"/>
      <c r="AH4659" s="196"/>
      <c r="AI4659" s="197"/>
    </row>
    <row r="4660" spans="1:35">
      <c r="A4660" s="197"/>
      <c r="B4660" s="197"/>
      <c r="C4660" s="204"/>
      <c r="D4660" s="197"/>
      <c r="E4660" s="197"/>
      <c r="F4660" s="197"/>
      <c r="G4660" s="199"/>
      <c r="H4660" s="199"/>
      <c r="I4660" s="197"/>
      <c r="J4660" s="200"/>
      <c r="K4660" s="197"/>
      <c r="L4660" s="197"/>
      <c r="M4660" s="197"/>
      <c r="N4660" s="201"/>
      <c r="O4660" s="201"/>
      <c r="P4660" s="197"/>
      <c r="Q4660" s="197"/>
      <c r="R4660" s="197"/>
      <c r="S4660" s="197"/>
      <c r="T4660" s="197"/>
      <c r="U4660" s="196"/>
      <c r="V4660" s="196"/>
      <c r="W4660" s="197"/>
      <c r="X4660" s="197"/>
      <c r="Y4660" s="197"/>
      <c r="Z4660" s="196"/>
      <c r="AA4660" s="196"/>
      <c r="AB4660" s="202"/>
      <c r="AC4660" s="196"/>
      <c r="AD4660" s="196"/>
      <c r="AE4660" s="196"/>
      <c r="AF4660" s="196"/>
      <c r="AG4660" s="196"/>
      <c r="AH4660" s="196"/>
      <c r="AI4660" s="197"/>
    </row>
    <row r="4661" spans="1:35">
      <c r="A4661" s="197"/>
      <c r="B4661" s="197"/>
      <c r="C4661" s="204"/>
      <c r="D4661" s="197"/>
      <c r="E4661" s="197"/>
      <c r="F4661" s="197"/>
      <c r="G4661" s="199"/>
      <c r="H4661" s="199"/>
      <c r="I4661" s="197"/>
      <c r="J4661" s="200"/>
      <c r="K4661" s="197"/>
      <c r="L4661" s="197"/>
      <c r="M4661" s="197"/>
      <c r="N4661" s="201"/>
      <c r="O4661" s="201"/>
      <c r="P4661" s="197"/>
      <c r="Q4661" s="197"/>
      <c r="R4661" s="196"/>
      <c r="S4661" s="197"/>
      <c r="T4661" s="197"/>
      <c r="U4661" s="196"/>
      <c r="V4661" s="196"/>
      <c r="W4661" s="197"/>
      <c r="X4661" s="197"/>
      <c r="Y4661" s="197"/>
      <c r="Z4661" s="196"/>
      <c r="AA4661" s="196"/>
      <c r="AB4661" s="202"/>
      <c r="AC4661" s="196"/>
      <c r="AD4661" s="196"/>
      <c r="AE4661" s="196"/>
      <c r="AF4661" s="196"/>
      <c r="AG4661" s="196"/>
      <c r="AH4661" s="196"/>
      <c r="AI4661" s="197"/>
    </row>
    <row r="4662" spans="1:35">
      <c r="A4662" s="197"/>
      <c r="B4662" s="197"/>
      <c r="C4662" s="204"/>
      <c r="D4662" s="197"/>
      <c r="E4662" s="197"/>
      <c r="F4662" s="197"/>
      <c r="G4662" s="199"/>
      <c r="H4662" s="199"/>
      <c r="I4662" s="197"/>
      <c r="J4662" s="200"/>
      <c r="K4662" s="197"/>
      <c r="L4662" s="197"/>
      <c r="M4662" s="197"/>
      <c r="N4662" s="201"/>
      <c r="O4662" s="201"/>
      <c r="P4662" s="197"/>
      <c r="Q4662" s="197"/>
      <c r="R4662" s="197"/>
      <c r="S4662" s="197"/>
      <c r="T4662" s="197"/>
      <c r="U4662" s="196"/>
      <c r="V4662" s="196"/>
      <c r="W4662" s="197"/>
      <c r="X4662" s="197"/>
      <c r="Y4662" s="197"/>
      <c r="Z4662" s="196"/>
      <c r="AA4662" s="196"/>
      <c r="AB4662" s="202"/>
      <c r="AC4662" s="196"/>
      <c r="AD4662" s="196"/>
      <c r="AE4662" s="196"/>
      <c r="AF4662" s="196"/>
      <c r="AG4662" s="196"/>
      <c r="AH4662" s="196"/>
      <c r="AI4662" s="197"/>
    </row>
    <row r="4663" spans="1:35">
      <c r="A4663" s="197"/>
      <c r="B4663" s="197"/>
      <c r="C4663" s="204"/>
      <c r="D4663" s="197"/>
      <c r="E4663" s="197"/>
      <c r="F4663" s="197"/>
      <c r="G4663" s="199"/>
      <c r="H4663" s="199"/>
      <c r="I4663" s="197"/>
      <c r="J4663" s="200"/>
      <c r="K4663" s="197"/>
      <c r="L4663" s="197"/>
      <c r="M4663" s="197"/>
      <c r="N4663" s="201"/>
      <c r="O4663" s="201"/>
      <c r="P4663" s="197"/>
      <c r="Q4663" s="197"/>
      <c r="R4663" s="196"/>
      <c r="S4663" s="197"/>
      <c r="T4663" s="197"/>
      <c r="U4663" s="196"/>
      <c r="V4663" s="196"/>
      <c r="W4663" s="197"/>
      <c r="X4663" s="197"/>
      <c r="Y4663" s="197"/>
      <c r="Z4663" s="196"/>
      <c r="AA4663" s="196"/>
      <c r="AB4663" s="202"/>
      <c r="AC4663" s="196"/>
      <c r="AD4663" s="196"/>
      <c r="AE4663" s="196"/>
      <c r="AF4663" s="196"/>
      <c r="AG4663" s="196"/>
      <c r="AH4663" s="196"/>
      <c r="AI4663" s="197"/>
    </row>
    <row r="4664" spans="1:35">
      <c r="A4664" s="197"/>
      <c r="B4664" s="197"/>
      <c r="C4664" s="204"/>
      <c r="D4664" s="197"/>
      <c r="E4664" s="197"/>
      <c r="F4664" s="197"/>
      <c r="G4664" s="199"/>
      <c r="H4664" s="199"/>
      <c r="I4664" s="197"/>
      <c r="J4664" s="200"/>
      <c r="K4664" s="197"/>
      <c r="L4664" s="197"/>
      <c r="M4664" s="197"/>
      <c r="N4664" s="201"/>
      <c r="O4664" s="201"/>
      <c r="P4664" s="197"/>
      <c r="Q4664" s="197"/>
      <c r="R4664" s="197"/>
      <c r="S4664" s="197"/>
      <c r="T4664" s="197"/>
      <c r="U4664" s="196"/>
      <c r="V4664" s="196"/>
      <c r="W4664" s="197"/>
      <c r="X4664" s="197"/>
      <c r="Y4664" s="197"/>
      <c r="Z4664" s="196"/>
      <c r="AA4664" s="196"/>
      <c r="AB4664" s="202"/>
      <c r="AC4664" s="196"/>
      <c r="AD4664" s="196"/>
      <c r="AE4664" s="196"/>
      <c r="AF4664" s="196"/>
      <c r="AG4664" s="196"/>
      <c r="AH4664" s="196"/>
      <c r="AI4664" s="197"/>
    </row>
    <row r="4665" spans="1:35">
      <c r="A4665" s="197"/>
      <c r="B4665" s="197"/>
      <c r="C4665" s="204"/>
      <c r="D4665" s="197"/>
      <c r="E4665" s="197"/>
      <c r="F4665" s="197"/>
      <c r="G4665" s="199"/>
      <c r="H4665" s="199"/>
      <c r="I4665" s="197"/>
      <c r="J4665" s="200"/>
      <c r="K4665" s="197"/>
      <c r="L4665" s="197"/>
      <c r="M4665" s="197"/>
      <c r="N4665" s="201"/>
      <c r="O4665" s="201"/>
      <c r="P4665" s="197"/>
      <c r="Q4665" s="197"/>
      <c r="R4665" s="196"/>
      <c r="S4665" s="197"/>
      <c r="T4665" s="197"/>
      <c r="U4665" s="196"/>
      <c r="V4665" s="196"/>
      <c r="W4665" s="197"/>
      <c r="X4665" s="197"/>
      <c r="Y4665" s="197"/>
      <c r="Z4665" s="196"/>
      <c r="AA4665" s="196"/>
      <c r="AB4665" s="202"/>
      <c r="AC4665" s="196"/>
      <c r="AD4665" s="196"/>
      <c r="AE4665" s="196"/>
      <c r="AF4665" s="196"/>
      <c r="AG4665" s="196"/>
      <c r="AH4665" s="196"/>
      <c r="AI4665" s="197"/>
    </row>
    <row r="4666" spans="1:35">
      <c r="A4666" s="197"/>
      <c r="B4666" s="197"/>
      <c r="C4666" s="204"/>
      <c r="D4666" s="197"/>
      <c r="E4666" s="197"/>
      <c r="F4666" s="197"/>
      <c r="G4666" s="199"/>
      <c r="H4666" s="199"/>
      <c r="I4666" s="197"/>
      <c r="J4666" s="200"/>
      <c r="K4666" s="197"/>
      <c r="L4666" s="197"/>
      <c r="M4666" s="197"/>
      <c r="N4666" s="201"/>
      <c r="O4666" s="201"/>
      <c r="P4666" s="197"/>
      <c r="Q4666" s="197"/>
      <c r="R4666" s="197"/>
      <c r="S4666" s="197"/>
      <c r="T4666" s="197"/>
      <c r="U4666" s="196"/>
      <c r="V4666" s="196"/>
      <c r="W4666" s="197"/>
      <c r="X4666" s="197"/>
      <c r="Y4666" s="197"/>
      <c r="Z4666" s="196"/>
      <c r="AA4666" s="196"/>
      <c r="AB4666" s="202"/>
      <c r="AC4666" s="196"/>
      <c r="AD4666" s="196"/>
      <c r="AE4666" s="196"/>
      <c r="AF4666" s="196"/>
      <c r="AG4666" s="196"/>
      <c r="AH4666" s="196"/>
      <c r="AI4666" s="197"/>
    </row>
    <row r="4667" spans="1:35">
      <c r="A4667" s="197"/>
      <c r="B4667" s="197"/>
      <c r="C4667" s="204"/>
      <c r="D4667" s="197"/>
      <c r="E4667" s="197"/>
      <c r="F4667" s="197"/>
      <c r="G4667" s="199"/>
      <c r="H4667" s="199"/>
      <c r="I4667" s="197"/>
      <c r="J4667" s="200"/>
      <c r="K4667" s="197"/>
      <c r="L4667" s="197"/>
      <c r="M4667" s="197"/>
      <c r="N4667" s="201"/>
      <c r="O4667" s="201"/>
      <c r="P4667" s="197"/>
      <c r="Q4667" s="197"/>
      <c r="R4667" s="196"/>
      <c r="S4667" s="197"/>
      <c r="T4667" s="197"/>
      <c r="U4667" s="196"/>
      <c r="V4667" s="196"/>
      <c r="W4667" s="197"/>
      <c r="X4667" s="197"/>
      <c r="Y4667" s="197"/>
      <c r="Z4667" s="196"/>
      <c r="AA4667" s="196"/>
      <c r="AB4667" s="202"/>
      <c r="AC4667" s="196"/>
      <c r="AD4667" s="196"/>
      <c r="AE4667" s="196"/>
      <c r="AF4667" s="196"/>
      <c r="AG4667" s="196"/>
      <c r="AH4667" s="196"/>
      <c r="AI4667" s="197"/>
    </row>
    <row r="4668" spans="1:35">
      <c r="A4668" s="197"/>
      <c r="B4668" s="197"/>
      <c r="C4668" s="204"/>
      <c r="D4668" s="197"/>
      <c r="E4668" s="197"/>
      <c r="F4668" s="197"/>
      <c r="G4668" s="199"/>
      <c r="H4668" s="199"/>
      <c r="I4668" s="197"/>
      <c r="J4668" s="200"/>
      <c r="K4668" s="197"/>
      <c r="L4668" s="197"/>
      <c r="M4668" s="197"/>
      <c r="N4668" s="201"/>
      <c r="O4668" s="201"/>
      <c r="P4668" s="197"/>
      <c r="Q4668" s="197"/>
      <c r="R4668" s="197"/>
      <c r="S4668" s="197"/>
      <c r="T4668" s="197"/>
      <c r="U4668" s="196"/>
      <c r="V4668" s="196"/>
      <c r="W4668" s="197"/>
      <c r="X4668" s="197"/>
      <c r="Y4668" s="197"/>
      <c r="Z4668" s="196"/>
      <c r="AA4668" s="196"/>
      <c r="AB4668" s="202"/>
      <c r="AC4668" s="196"/>
      <c r="AD4668" s="196"/>
      <c r="AE4668" s="196"/>
      <c r="AF4668" s="196"/>
      <c r="AG4668" s="196"/>
      <c r="AH4668" s="196"/>
      <c r="AI4668" s="197"/>
    </row>
    <row r="4669" spans="1:35">
      <c r="A4669" s="197"/>
      <c r="B4669" s="197"/>
      <c r="C4669" s="204"/>
      <c r="D4669" s="197"/>
      <c r="E4669" s="197"/>
      <c r="F4669" s="197"/>
      <c r="G4669" s="199"/>
      <c r="H4669" s="199"/>
      <c r="I4669" s="197"/>
      <c r="J4669" s="200"/>
      <c r="K4669" s="197"/>
      <c r="L4669" s="197"/>
      <c r="M4669" s="197"/>
      <c r="N4669" s="201"/>
      <c r="O4669" s="201"/>
      <c r="P4669" s="197"/>
      <c r="Q4669" s="197"/>
      <c r="R4669" s="196"/>
      <c r="S4669" s="197"/>
      <c r="T4669" s="197"/>
      <c r="U4669" s="196"/>
      <c r="V4669" s="196"/>
      <c r="W4669" s="197"/>
      <c r="X4669" s="197"/>
      <c r="Y4669" s="197"/>
      <c r="Z4669" s="196"/>
      <c r="AA4669" s="196"/>
      <c r="AB4669" s="202"/>
      <c r="AC4669" s="196"/>
      <c r="AD4669" s="196"/>
      <c r="AE4669" s="196"/>
      <c r="AF4669" s="196"/>
      <c r="AG4669" s="196"/>
      <c r="AH4669" s="196"/>
      <c r="AI4669" s="197"/>
    </row>
    <row r="4670" spans="1:35">
      <c r="A4670" s="197"/>
      <c r="B4670" s="197"/>
      <c r="C4670" s="204"/>
      <c r="D4670" s="197"/>
      <c r="E4670" s="197"/>
      <c r="F4670" s="197"/>
      <c r="G4670" s="199"/>
      <c r="H4670" s="199"/>
      <c r="I4670" s="197"/>
      <c r="J4670" s="200"/>
      <c r="K4670" s="197"/>
      <c r="L4670" s="197"/>
      <c r="M4670" s="197"/>
      <c r="N4670" s="201"/>
      <c r="O4670" s="201"/>
      <c r="P4670" s="197"/>
      <c r="Q4670" s="197"/>
      <c r="R4670" s="197"/>
      <c r="S4670" s="197"/>
      <c r="T4670" s="197"/>
      <c r="U4670" s="196"/>
      <c r="V4670" s="196"/>
      <c r="W4670" s="197"/>
      <c r="X4670" s="197"/>
      <c r="Y4670" s="197"/>
      <c r="Z4670" s="196"/>
      <c r="AA4670" s="196"/>
      <c r="AB4670" s="202"/>
      <c r="AC4670" s="196"/>
      <c r="AD4670" s="196"/>
      <c r="AE4670" s="196"/>
      <c r="AF4670" s="196"/>
      <c r="AG4670" s="196"/>
      <c r="AH4670" s="196"/>
      <c r="AI4670" s="197"/>
    </row>
    <row r="4671" spans="1:35">
      <c r="A4671" s="197"/>
      <c r="B4671" s="197"/>
      <c r="C4671" s="204"/>
      <c r="D4671" s="197"/>
      <c r="E4671" s="197"/>
      <c r="F4671" s="197"/>
      <c r="G4671" s="199"/>
      <c r="H4671" s="199"/>
      <c r="I4671" s="197"/>
      <c r="J4671" s="200"/>
      <c r="K4671" s="197"/>
      <c r="L4671" s="197"/>
      <c r="M4671" s="197"/>
      <c r="N4671" s="201"/>
      <c r="O4671" s="201"/>
      <c r="P4671" s="197"/>
      <c r="Q4671" s="197"/>
      <c r="R4671" s="196"/>
      <c r="S4671" s="197"/>
      <c r="T4671" s="197"/>
      <c r="U4671" s="196"/>
      <c r="V4671" s="196"/>
      <c r="W4671" s="197"/>
      <c r="X4671" s="197"/>
      <c r="Y4671" s="197"/>
      <c r="Z4671" s="196"/>
      <c r="AA4671" s="196"/>
      <c r="AB4671" s="202"/>
      <c r="AC4671" s="196"/>
      <c r="AD4671" s="196"/>
      <c r="AE4671" s="196"/>
      <c r="AF4671" s="196"/>
      <c r="AG4671" s="196"/>
      <c r="AH4671" s="196"/>
      <c r="AI4671" s="197"/>
    </row>
    <row r="4672" spans="1:35">
      <c r="A4672" s="197"/>
      <c r="B4672" s="197"/>
      <c r="C4672" s="204"/>
      <c r="D4672" s="197"/>
      <c r="E4672" s="197"/>
      <c r="F4672" s="197"/>
      <c r="G4672" s="199"/>
      <c r="H4672" s="199"/>
      <c r="I4672" s="197"/>
      <c r="J4672" s="200"/>
      <c r="K4672" s="197"/>
      <c r="L4672" s="197"/>
      <c r="M4672" s="197"/>
      <c r="N4672" s="201"/>
      <c r="O4672" s="201"/>
      <c r="P4672" s="197"/>
      <c r="Q4672" s="197"/>
      <c r="R4672" s="197"/>
      <c r="S4672" s="197"/>
      <c r="T4672" s="197"/>
      <c r="U4672" s="196"/>
      <c r="V4672" s="196"/>
      <c r="W4672" s="197"/>
      <c r="X4672" s="197"/>
      <c r="Y4672" s="197"/>
      <c r="Z4672" s="196"/>
      <c r="AA4672" s="196"/>
      <c r="AB4672" s="202"/>
      <c r="AC4672" s="196"/>
      <c r="AD4672" s="196"/>
      <c r="AE4672" s="196"/>
      <c r="AF4672" s="196"/>
      <c r="AG4672" s="196"/>
      <c r="AH4672" s="196"/>
      <c r="AI4672" s="197"/>
    </row>
    <row r="4673" spans="1:35">
      <c r="A4673" s="197"/>
      <c r="B4673" s="197"/>
      <c r="C4673" s="204"/>
      <c r="D4673" s="197"/>
      <c r="E4673" s="197"/>
      <c r="F4673" s="197"/>
      <c r="G4673" s="199"/>
      <c r="H4673" s="199"/>
      <c r="I4673" s="197"/>
      <c r="J4673" s="200"/>
      <c r="K4673" s="197"/>
      <c r="L4673" s="197"/>
      <c r="M4673" s="197"/>
      <c r="N4673" s="201"/>
      <c r="O4673" s="201"/>
      <c r="P4673" s="197"/>
      <c r="Q4673" s="197"/>
      <c r="R4673" s="196"/>
      <c r="S4673" s="197"/>
      <c r="T4673" s="197"/>
      <c r="U4673" s="196"/>
      <c r="V4673" s="196"/>
      <c r="W4673" s="197"/>
      <c r="X4673" s="197"/>
      <c r="Y4673" s="197"/>
      <c r="Z4673" s="196"/>
      <c r="AA4673" s="196"/>
      <c r="AB4673" s="202"/>
      <c r="AC4673" s="196"/>
      <c r="AD4673" s="196"/>
      <c r="AE4673" s="196"/>
      <c r="AF4673" s="196"/>
      <c r="AG4673" s="196"/>
      <c r="AH4673" s="196"/>
      <c r="AI4673" s="197"/>
    </row>
    <row r="4674" spans="1:35">
      <c r="A4674" s="197"/>
      <c r="B4674" s="197"/>
      <c r="C4674" s="204"/>
      <c r="D4674" s="197"/>
      <c r="E4674" s="197"/>
      <c r="F4674" s="197"/>
      <c r="G4674" s="199"/>
      <c r="H4674" s="199"/>
      <c r="I4674" s="197"/>
      <c r="J4674" s="200"/>
      <c r="K4674" s="197"/>
      <c r="L4674" s="197"/>
      <c r="M4674" s="197"/>
      <c r="N4674" s="201"/>
      <c r="O4674" s="201"/>
      <c r="P4674" s="197"/>
      <c r="Q4674" s="197"/>
      <c r="R4674" s="197"/>
      <c r="S4674" s="197"/>
      <c r="T4674" s="197"/>
      <c r="U4674" s="196"/>
      <c r="V4674" s="196"/>
      <c r="W4674" s="197"/>
      <c r="X4674" s="197"/>
      <c r="Y4674" s="197"/>
      <c r="Z4674" s="196"/>
      <c r="AA4674" s="196"/>
      <c r="AB4674" s="202"/>
      <c r="AC4674" s="196"/>
      <c r="AD4674" s="196"/>
      <c r="AE4674" s="196"/>
      <c r="AF4674" s="196"/>
      <c r="AG4674" s="196"/>
      <c r="AH4674" s="196"/>
      <c r="AI4674" s="197"/>
    </row>
    <row r="4675" spans="1:35">
      <c r="A4675" s="197"/>
      <c r="B4675" s="197"/>
      <c r="C4675" s="204"/>
      <c r="D4675" s="197"/>
      <c r="E4675" s="197"/>
      <c r="F4675" s="197"/>
      <c r="G4675" s="199"/>
      <c r="H4675" s="199"/>
      <c r="I4675" s="197"/>
      <c r="J4675" s="200"/>
      <c r="K4675" s="197"/>
      <c r="L4675" s="197"/>
      <c r="M4675" s="197"/>
      <c r="N4675" s="201"/>
      <c r="O4675" s="201"/>
      <c r="P4675" s="197"/>
      <c r="Q4675" s="197"/>
      <c r="R4675" s="197"/>
      <c r="S4675" s="197"/>
      <c r="T4675" s="197"/>
      <c r="U4675" s="196"/>
      <c r="V4675" s="196"/>
      <c r="W4675" s="197"/>
      <c r="X4675" s="197"/>
      <c r="Y4675" s="197"/>
      <c r="Z4675" s="196"/>
      <c r="AA4675" s="196"/>
      <c r="AB4675" s="202"/>
      <c r="AC4675" s="196"/>
      <c r="AD4675" s="196"/>
      <c r="AE4675" s="196"/>
      <c r="AF4675" s="196"/>
      <c r="AG4675" s="196"/>
      <c r="AH4675" s="196"/>
      <c r="AI4675" s="197"/>
    </row>
    <row r="4676" spans="1:35">
      <c r="A4676" s="197"/>
      <c r="B4676" s="197"/>
      <c r="C4676" s="204"/>
      <c r="D4676" s="197"/>
      <c r="E4676" s="197"/>
      <c r="F4676" s="197"/>
      <c r="G4676" s="199"/>
      <c r="H4676" s="199"/>
      <c r="I4676" s="197"/>
      <c r="J4676" s="200"/>
      <c r="K4676" s="197"/>
      <c r="L4676" s="197"/>
      <c r="M4676" s="197"/>
      <c r="N4676" s="201"/>
      <c r="O4676" s="201"/>
      <c r="P4676" s="197"/>
      <c r="Q4676" s="197"/>
      <c r="R4676" s="197"/>
      <c r="S4676" s="197"/>
      <c r="T4676" s="197"/>
      <c r="U4676" s="196"/>
      <c r="V4676" s="196"/>
      <c r="W4676" s="197"/>
      <c r="X4676" s="197"/>
      <c r="Y4676" s="197"/>
      <c r="Z4676" s="196"/>
      <c r="AA4676" s="196"/>
      <c r="AB4676" s="202"/>
      <c r="AC4676" s="196"/>
      <c r="AD4676" s="196"/>
      <c r="AE4676" s="196"/>
      <c r="AF4676" s="196"/>
      <c r="AG4676" s="196"/>
      <c r="AH4676" s="196"/>
      <c r="AI4676" s="197"/>
    </row>
    <row r="4677" spans="1:35">
      <c r="A4677" s="197"/>
      <c r="B4677" s="197"/>
      <c r="C4677" s="204"/>
      <c r="D4677" s="197"/>
      <c r="E4677" s="197"/>
      <c r="F4677" s="197"/>
      <c r="G4677" s="199"/>
      <c r="H4677" s="199"/>
      <c r="I4677" s="197"/>
      <c r="J4677" s="200"/>
      <c r="K4677" s="197"/>
      <c r="L4677" s="197"/>
      <c r="M4677" s="197"/>
      <c r="N4677" s="201"/>
      <c r="O4677" s="201"/>
      <c r="P4677" s="197"/>
      <c r="Q4677" s="197"/>
      <c r="R4677" s="197"/>
      <c r="S4677" s="197"/>
      <c r="T4677" s="197"/>
      <c r="U4677" s="196"/>
      <c r="V4677" s="196"/>
      <c r="W4677" s="197"/>
      <c r="X4677" s="197"/>
      <c r="Y4677" s="197"/>
      <c r="Z4677" s="196"/>
      <c r="AA4677" s="196"/>
      <c r="AB4677" s="202"/>
      <c r="AC4677" s="196"/>
      <c r="AD4677" s="196"/>
      <c r="AE4677" s="196"/>
      <c r="AF4677" s="196"/>
      <c r="AG4677" s="196"/>
      <c r="AH4677" s="196"/>
      <c r="AI4677" s="197"/>
    </row>
    <row r="4678" spans="1:35">
      <c r="A4678" s="197"/>
      <c r="B4678" s="197"/>
      <c r="C4678" s="204"/>
      <c r="D4678" s="197"/>
      <c r="E4678" s="197"/>
      <c r="F4678" s="197"/>
      <c r="G4678" s="199"/>
      <c r="H4678" s="199"/>
      <c r="I4678" s="197"/>
      <c r="J4678" s="200"/>
      <c r="K4678" s="197"/>
      <c r="L4678" s="197"/>
      <c r="M4678" s="197"/>
      <c r="N4678" s="201"/>
      <c r="O4678" s="201"/>
      <c r="P4678" s="197"/>
      <c r="Q4678" s="197"/>
      <c r="R4678" s="196"/>
      <c r="S4678" s="197"/>
      <c r="T4678" s="197"/>
      <c r="U4678" s="196"/>
      <c r="V4678" s="196"/>
      <c r="W4678" s="197"/>
      <c r="X4678" s="197"/>
      <c r="Y4678" s="197"/>
      <c r="Z4678" s="196"/>
      <c r="AA4678" s="196"/>
      <c r="AB4678" s="202"/>
      <c r="AC4678" s="196"/>
      <c r="AD4678" s="196"/>
      <c r="AE4678" s="196"/>
      <c r="AF4678" s="196"/>
      <c r="AG4678" s="196"/>
      <c r="AH4678" s="196"/>
      <c r="AI4678" s="197"/>
    </row>
    <row r="4679" spans="1:35">
      <c r="A4679" s="197"/>
      <c r="B4679" s="197"/>
      <c r="C4679" s="204"/>
      <c r="D4679" s="197"/>
      <c r="E4679" s="197"/>
      <c r="F4679" s="197"/>
      <c r="G4679" s="199"/>
      <c r="H4679" s="199"/>
      <c r="I4679" s="197"/>
      <c r="J4679" s="200"/>
      <c r="K4679" s="197"/>
      <c r="L4679" s="197"/>
      <c r="M4679" s="197"/>
      <c r="N4679" s="201"/>
      <c r="O4679" s="201"/>
      <c r="P4679" s="197"/>
      <c r="Q4679" s="197"/>
      <c r="R4679" s="196"/>
      <c r="S4679" s="197"/>
      <c r="T4679" s="197"/>
      <c r="U4679" s="196"/>
      <c r="V4679" s="196"/>
      <c r="W4679" s="197"/>
      <c r="X4679" s="197"/>
      <c r="Y4679" s="197"/>
      <c r="Z4679" s="197"/>
      <c r="AA4679" s="197"/>
      <c r="AB4679" s="202"/>
      <c r="AC4679" s="197"/>
      <c r="AD4679" s="205"/>
      <c r="AE4679" s="197"/>
      <c r="AF4679" s="196"/>
      <c r="AG4679" s="196"/>
      <c r="AH4679" s="197"/>
      <c r="AI4679" s="197"/>
    </row>
    <row r="4680" spans="1:35">
      <c r="A4680" s="197"/>
      <c r="B4680" s="197"/>
      <c r="C4680" s="204"/>
      <c r="D4680" s="197"/>
      <c r="E4680" s="197"/>
      <c r="F4680" s="197"/>
      <c r="G4680" s="199"/>
      <c r="H4680" s="199"/>
      <c r="I4680" s="197"/>
      <c r="J4680" s="200"/>
      <c r="K4680" s="197"/>
      <c r="L4680" s="197"/>
      <c r="M4680" s="197"/>
      <c r="N4680" s="201"/>
      <c r="O4680" s="201"/>
      <c r="P4680" s="197"/>
      <c r="Q4680" s="197"/>
      <c r="R4680" s="196"/>
      <c r="S4680" s="197"/>
      <c r="T4680" s="197"/>
      <c r="U4680" s="196"/>
      <c r="V4680" s="196"/>
      <c r="W4680" s="197"/>
      <c r="X4680" s="197"/>
      <c r="Y4680" s="197"/>
      <c r="Z4680" s="197"/>
      <c r="AA4680" s="197"/>
      <c r="AB4680" s="202"/>
      <c r="AC4680" s="197"/>
      <c r="AD4680" s="205"/>
      <c r="AE4680" s="197"/>
      <c r="AF4680" s="196"/>
      <c r="AG4680" s="196"/>
      <c r="AH4680" s="197"/>
      <c r="AI4680" s="197"/>
    </row>
    <row r="4681" spans="1:35">
      <c r="A4681" s="197"/>
      <c r="B4681" s="197"/>
      <c r="C4681" s="204"/>
      <c r="D4681" s="197"/>
      <c r="E4681" s="197"/>
      <c r="F4681" s="197"/>
      <c r="G4681" s="199"/>
      <c r="H4681" s="199"/>
      <c r="I4681" s="197"/>
      <c r="J4681" s="200"/>
      <c r="K4681" s="197"/>
      <c r="L4681" s="197"/>
      <c r="M4681" s="197"/>
      <c r="N4681" s="201"/>
      <c r="O4681" s="201"/>
      <c r="P4681" s="197"/>
      <c r="Q4681" s="197"/>
      <c r="R4681" s="197"/>
      <c r="S4681" s="197"/>
      <c r="T4681" s="197"/>
      <c r="U4681" s="196"/>
      <c r="V4681" s="196"/>
      <c r="W4681" s="197"/>
      <c r="X4681" s="197"/>
      <c r="Y4681" s="197"/>
      <c r="Z4681" s="197"/>
      <c r="AA4681" s="197"/>
      <c r="AB4681" s="202"/>
      <c r="AC4681" s="197"/>
      <c r="AD4681" s="205"/>
      <c r="AE4681" s="197"/>
      <c r="AF4681" s="196"/>
      <c r="AG4681" s="196"/>
      <c r="AH4681" s="197"/>
      <c r="AI4681" s="197"/>
    </row>
    <row r="4682" spans="1:35">
      <c r="A4682" s="197"/>
      <c r="B4682" s="197"/>
      <c r="C4682" s="204"/>
      <c r="D4682" s="197"/>
      <c r="E4682" s="197"/>
      <c r="F4682" s="197"/>
      <c r="G4682" s="199"/>
      <c r="H4682" s="199"/>
      <c r="I4682" s="197"/>
      <c r="J4682" s="200"/>
      <c r="K4682" s="197"/>
      <c r="L4682" s="197"/>
      <c r="M4682" s="197"/>
      <c r="N4682" s="201"/>
      <c r="O4682" s="201"/>
      <c r="P4682" s="197"/>
      <c r="Q4682" s="197"/>
      <c r="R4682" s="197"/>
      <c r="S4682" s="197"/>
      <c r="T4682" s="197"/>
      <c r="U4682" s="196"/>
      <c r="V4682" s="196"/>
      <c r="W4682" s="197"/>
      <c r="X4682" s="197"/>
      <c r="Y4682" s="197"/>
      <c r="Z4682" s="197"/>
      <c r="AA4682" s="197"/>
      <c r="AB4682" s="202"/>
      <c r="AC4682" s="197"/>
      <c r="AD4682" s="205"/>
      <c r="AE4682" s="197"/>
      <c r="AF4682" s="196"/>
      <c r="AG4682" s="196"/>
      <c r="AH4682" s="197"/>
      <c r="AI4682" s="197"/>
    </row>
    <row r="4683" spans="1:35">
      <c r="A4683" s="197"/>
      <c r="B4683" s="197"/>
      <c r="C4683" s="204"/>
      <c r="D4683" s="197"/>
      <c r="E4683" s="197"/>
      <c r="F4683" s="197"/>
      <c r="G4683" s="199"/>
      <c r="H4683" s="199"/>
      <c r="I4683" s="197"/>
      <c r="J4683" s="200"/>
      <c r="K4683" s="197"/>
      <c r="L4683" s="197"/>
      <c r="M4683" s="197"/>
      <c r="N4683" s="201"/>
      <c r="O4683" s="201"/>
      <c r="P4683" s="197"/>
      <c r="Q4683" s="197"/>
      <c r="R4683" s="196"/>
      <c r="S4683" s="197"/>
      <c r="T4683" s="197"/>
      <c r="U4683" s="196"/>
      <c r="V4683" s="196"/>
      <c r="W4683" s="197"/>
      <c r="X4683" s="197"/>
      <c r="Y4683" s="197"/>
      <c r="Z4683" s="197"/>
      <c r="AA4683" s="197"/>
      <c r="AB4683" s="202"/>
      <c r="AC4683" s="197"/>
      <c r="AD4683" s="205"/>
      <c r="AE4683" s="197"/>
      <c r="AF4683" s="196"/>
      <c r="AG4683" s="196"/>
      <c r="AH4683" s="197"/>
      <c r="AI4683" s="197"/>
    </row>
    <row r="4684" spans="1:35">
      <c r="A4684" s="197"/>
      <c r="B4684" s="197"/>
      <c r="C4684" s="204"/>
      <c r="D4684" s="197"/>
      <c r="E4684" s="197"/>
      <c r="F4684" s="197"/>
      <c r="G4684" s="199"/>
      <c r="H4684" s="199"/>
      <c r="I4684" s="197"/>
      <c r="J4684" s="200"/>
      <c r="K4684" s="197"/>
      <c r="L4684" s="197"/>
      <c r="M4684" s="197"/>
      <c r="N4684" s="201"/>
      <c r="O4684" s="201"/>
      <c r="P4684" s="197"/>
      <c r="Q4684" s="197"/>
      <c r="R4684" s="196"/>
      <c r="S4684" s="197"/>
      <c r="T4684" s="197"/>
      <c r="U4684" s="196"/>
      <c r="V4684" s="196"/>
      <c r="W4684" s="197"/>
      <c r="X4684" s="197"/>
      <c r="Y4684" s="197"/>
      <c r="Z4684" s="197"/>
      <c r="AA4684" s="197"/>
      <c r="AB4684" s="202"/>
      <c r="AC4684" s="197"/>
      <c r="AD4684" s="205"/>
      <c r="AE4684" s="197"/>
      <c r="AF4684" s="196"/>
      <c r="AG4684" s="196"/>
      <c r="AH4684" s="197"/>
      <c r="AI4684" s="197"/>
    </row>
    <row r="4685" spans="1:35">
      <c r="A4685" s="197"/>
      <c r="B4685" s="197"/>
      <c r="C4685" s="204"/>
      <c r="D4685" s="197"/>
      <c r="E4685" s="197"/>
      <c r="F4685" s="197"/>
      <c r="G4685" s="199"/>
      <c r="H4685" s="199"/>
      <c r="I4685" s="197"/>
      <c r="J4685" s="200"/>
      <c r="K4685" s="197"/>
      <c r="L4685" s="197"/>
      <c r="M4685" s="197"/>
      <c r="N4685" s="201"/>
      <c r="O4685" s="201"/>
      <c r="P4685" s="197"/>
      <c r="Q4685" s="197"/>
      <c r="R4685" s="197"/>
      <c r="S4685" s="197"/>
      <c r="T4685" s="197"/>
      <c r="U4685" s="196"/>
      <c r="V4685" s="196"/>
      <c r="W4685" s="197"/>
      <c r="X4685" s="197"/>
      <c r="Y4685" s="197"/>
      <c r="Z4685" s="196"/>
      <c r="AA4685" s="196"/>
      <c r="AB4685" s="202"/>
      <c r="AC4685" s="196"/>
      <c r="AD4685" s="196"/>
      <c r="AE4685" s="196"/>
      <c r="AF4685" s="196"/>
      <c r="AG4685" s="196"/>
      <c r="AH4685" s="196"/>
      <c r="AI4685" s="197"/>
    </row>
    <row r="4686" spans="1:35">
      <c r="A4686" s="197"/>
      <c r="B4686" s="197"/>
      <c r="C4686" s="204"/>
      <c r="D4686" s="197"/>
      <c r="E4686" s="197"/>
      <c r="F4686" s="197"/>
      <c r="G4686" s="199"/>
      <c r="H4686" s="199"/>
      <c r="I4686" s="197"/>
      <c r="J4686" s="200"/>
      <c r="K4686" s="197"/>
      <c r="L4686" s="197"/>
      <c r="M4686" s="197"/>
      <c r="N4686" s="201"/>
      <c r="O4686" s="201"/>
      <c r="P4686" s="197"/>
      <c r="Q4686" s="197"/>
      <c r="R4686" s="196"/>
      <c r="S4686" s="197"/>
      <c r="T4686" s="197"/>
      <c r="U4686" s="196"/>
      <c r="V4686" s="196"/>
      <c r="W4686" s="197"/>
      <c r="X4686" s="197"/>
      <c r="Y4686" s="197"/>
      <c r="Z4686" s="196"/>
      <c r="AA4686" s="196"/>
      <c r="AB4686" s="202"/>
      <c r="AC4686" s="196"/>
      <c r="AD4686" s="196"/>
      <c r="AE4686" s="196"/>
      <c r="AF4686" s="196"/>
      <c r="AG4686" s="196"/>
      <c r="AH4686" s="196"/>
      <c r="AI4686" s="197"/>
    </row>
    <row r="4687" spans="1:35">
      <c r="A4687" s="197"/>
      <c r="B4687" s="197"/>
      <c r="C4687" s="204"/>
      <c r="D4687" s="197"/>
      <c r="E4687" s="197"/>
      <c r="F4687" s="197"/>
      <c r="G4687" s="199"/>
      <c r="H4687" s="199"/>
      <c r="I4687" s="197"/>
      <c r="J4687" s="200"/>
      <c r="K4687" s="197"/>
      <c r="L4687" s="197"/>
      <c r="M4687" s="197"/>
      <c r="N4687" s="201"/>
      <c r="O4687" s="201"/>
      <c r="P4687" s="197"/>
      <c r="Q4687" s="197"/>
      <c r="R4687" s="197"/>
      <c r="S4687" s="197"/>
      <c r="T4687" s="197"/>
      <c r="U4687" s="196"/>
      <c r="V4687" s="196"/>
      <c r="W4687" s="197"/>
      <c r="X4687" s="197"/>
      <c r="Y4687" s="197"/>
      <c r="Z4687" s="196"/>
      <c r="AA4687" s="196"/>
      <c r="AB4687" s="202"/>
      <c r="AC4687" s="196"/>
      <c r="AD4687" s="196"/>
      <c r="AE4687" s="196"/>
      <c r="AF4687" s="196"/>
      <c r="AG4687" s="196"/>
      <c r="AH4687" s="196"/>
      <c r="AI4687" s="197"/>
    </row>
    <row r="4688" spans="1:35">
      <c r="A4688" s="197"/>
      <c r="B4688" s="197"/>
      <c r="C4688" s="204"/>
      <c r="D4688" s="197"/>
      <c r="E4688" s="197"/>
      <c r="F4688" s="197"/>
      <c r="G4688" s="199"/>
      <c r="H4688" s="199"/>
      <c r="I4688" s="197"/>
      <c r="J4688" s="200"/>
      <c r="K4688" s="197"/>
      <c r="L4688" s="197"/>
      <c r="M4688" s="197"/>
      <c r="N4688" s="201"/>
      <c r="O4688" s="201"/>
      <c r="P4688" s="197"/>
      <c r="Q4688" s="197"/>
      <c r="R4688" s="197"/>
      <c r="S4688" s="197"/>
      <c r="T4688" s="197"/>
      <c r="U4688" s="196"/>
      <c r="V4688" s="196"/>
      <c r="W4688" s="197"/>
      <c r="X4688" s="197"/>
      <c r="Y4688" s="197"/>
      <c r="Z4688" s="196"/>
      <c r="AA4688" s="196"/>
      <c r="AB4688" s="202"/>
      <c r="AC4688" s="196"/>
      <c r="AD4688" s="196"/>
      <c r="AE4688" s="196"/>
      <c r="AF4688" s="196"/>
      <c r="AG4688" s="196"/>
      <c r="AH4688" s="196"/>
      <c r="AI4688" s="197"/>
    </row>
    <row r="4689" spans="1:35">
      <c r="A4689" s="197"/>
      <c r="B4689" s="197"/>
      <c r="C4689" s="204"/>
      <c r="D4689" s="197"/>
      <c r="E4689" s="197"/>
      <c r="F4689" s="197"/>
      <c r="G4689" s="199"/>
      <c r="H4689" s="199"/>
      <c r="I4689" s="197"/>
      <c r="J4689" s="200"/>
      <c r="K4689" s="197"/>
      <c r="L4689" s="197"/>
      <c r="M4689" s="197"/>
      <c r="N4689" s="201"/>
      <c r="O4689" s="201"/>
      <c r="P4689" s="197"/>
      <c r="Q4689" s="197"/>
      <c r="R4689" s="196"/>
      <c r="S4689" s="197"/>
      <c r="T4689" s="197"/>
      <c r="U4689" s="196"/>
      <c r="V4689" s="196"/>
      <c r="W4689" s="197"/>
      <c r="X4689" s="197"/>
      <c r="Y4689" s="197"/>
      <c r="Z4689" s="196"/>
      <c r="AA4689" s="196"/>
      <c r="AB4689" s="202"/>
      <c r="AC4689" s="196"/>
      <c r="AD4689" s="196"/>
      <c r="AE4689" s="196"/>
      <c r="AF4689" s="196"/>
      <c r="AG4689" s="196"/>
      <c r="AH4689" s="196"/>
      <c r="AI4689" s="197"/>
    </row>
    <row r="4690" spans="1:35">
      <c r="A4690" s="197"/>
      <c r="B4690" s="197"/>
      <c r="C4690" s="204"/>
      <c r="D4690" s="197"/>
      <c r="E4690" s="197"/>
      <c r="F4690" s="197"/>
      <c r="G4690" s="199"/>
      <c r="H4690" s="199"/>
      <c r="I4690" s="197"/>
      <c r="J4690" s="200"/>
      <c r="K4690" s="197"/>
      <c r="L4690" s="197"/>
      <c r="M4690" s="197"/>
      <c r="N4690" s="201"/>
      <c r="O4690" s="201"/>
      <c r="P4690" s="197"/>
      <c r="Q4690" s="197"/>
      <c r="R4690" s="197"/>
      <c r="S4690" s="197"/>
      <c r="T4690" s="197"/>
      <c r="U4690" s="196"/>
      <c r="V4690" s="196"/>
      <c r="W4690" s="197"/>
      <c r="X4690" s="197"/>
      <c r="Y4690" s="197"/>
      <c r="Z4690" s="196"/>
      <c r="AA4690" s="196"/>
      <c r="AB4690" s="202"/>
      <c r="AC4690" s="196"/>
      <c r="AD4690" s="196"/>
      <c r="AE4690" s="196"/>
      <c r="AF4690" s="196"/>
      <c r="AG4690" s="196"/>
      <c r="AH4690" s="196"/>
      <c r="AI4690" s="197"/>
    </row>
    <row r="4691" spans="1:35">
      <c r="A4691" s="197"/>
      <c r="B4691" s="197"/>
      <c r="C4691" s="204"/>
      <c r="D4691" s="197"/>
      <c r="E4691" s="197"/>
      <c r="F4691" s="197"/>
      <c r="G4691" s="199"/>
      <c r="H4691" s="199"/>
      <c r="I4691" s="197"/>
      <c r="J4691" s="200"/>
      <c r="K4691" s="197"/>
      <c r="L4691" s="197"/>
      <c r="M4691" s="197"/>
      <c r="N4691" s="201"/>
      <c r="O4691" s="201"/>
      <c r="P4691" s="197"/>
      <c r="Q4691" s="197"/>
      <c r="R4691" s="197"/>
      <c r="S4691" s="197"/>
      <c r="T4691" s="197"/>
      <c r="U4691" s="196"/>
      <c r="V4691" s="196"/>
      <c r="W4691" s="197"/>
      <c r="X4691" s="197"/>
      <c r="Y4691" s="197"/>
      <c r="Z4691" s="197"/>
      <c r="AA4691" s="197"/>
      <c r="AB4691" s="202"/>
      <c r="AC4691" s="197"/>
      <c r="AD4691" s="205"/>
      <c r="AE4691" s="197"/>
      <c r="AF4691" s="196"/>
      <c r="AG4691" s="196"/>
      <c r="AH4691" s="197"/>
      <c r="AI4691" s="197"/>
    </row>
    <row r="4692" spans="1:35">
      <c r="A4692" s="197"/>
      <c r="B4692" s="197"/>
      <c r="C4692" s="204"/>
      <c r="D4692" s="197"/>
      <c r="E4692" s="197"/>
      <c r="F4692" s="197"/>
      <c r="G4692" s="199"/>
      <c r="H4692" s="199"/>
      <c r="I4692" s="197"/>
      <c r="J4692" s="200"/>
      <c r="K4692" s="197"/>
      <c r="L4692" s="197"/>
      <c r="M4692" s="197"/>
      <c r="N4692" s="201"/>
      <c r="O4692" s="201"/>
      <c r="P4692" s="197"/>
      <c r="Q4692" s="197"/>
      <c r="R4692" s="196"/>
      <c r="S4692" s="197"/>
      <c r="T4692" s="197"/>
      <c r="U4692" s="196"/>
      <c r="V4692" s="196"/>
      <c r="W4692" s="197"/>
      <c r="X4692" s="197"/>
      <c r="Y4692" s="197"/>
      <c r="Z4692" s="196"/>
      <c r="AA4692" s="196"/>
      <c r="AB4692" s="202"/>
      <c r="AC4692" s="196"/>
      <c r="AD4692" s="196"/>
      <c r="AE4692" s="196"/>
      <c r="AF4692" s="196"/>
      <c r="AG4692" s="196"/>
      <c r="AH4692" s="196"/>
      <c r="AI4692" s="197"/>
    </row>
    <row r="4693" spans="1:35">
      <c r="A4693" s="197"/>
      <c r="B4693" s="197"/>
      <c r="C4693" s="204"/>
      <c r="D4693" s="197"/>
      <c r="E4693" s="197"/>
      <c r="F4693" s="197"/>
      <c r="G4693" s="199"/>
      <c r="H4693" s="199"/>
      <c r="I4693" s="197"/>
      <c r="J4693" s="200"/>
      <c r="K4693" s="197"/>
      <c r="L4693" s="197"/>
      <c r="M4693" s="197"/>
      <c r="N4693" s="201"/>
      <c r="O4693" s="201"/>
      <c r="P4693" s="197"/>
      <c r="Q4693" s="197"/>
      <c r="R4693" s="196"/>
      <c r="S4693" s="197"/>
      <c r="T4693" s="197"/>
      <c r="U4693" s="196"/>
      <c r="V4693" s="196"/>
      <c r="W4693" s="197"/>
      <c r="X4693" s="197"/>
      <c r="Y4693" s="197"/>
      <c r="Z4693" s="197"/>
      <c r="AA4693" s="197"/>
      <c r="AB4693" s="202"/>
      <c r="AC4693" s="197"/>
      <c r="AD4693" s="205"/>
      <c r="AE4693" s="197"/>
      <c r="AF4693" s="196"/>
      <c r="AG4693" s="196"/>
      <c r="AH4693" s="197"/>
      <c r="AI4693" s="197"/>
    </row>
    <row r="4694" spans="1:35">
      <c r="A4694" s="197"/>
      <c r="B4694" s="197"/>
      <c r="C4694" s="204"/>
      <c r="D4694" s="197"/>
      <c r="E4694" s="197"/>
      <c r="F4694" s="197"/>
      <c r="G4694" s="199"/>
      <c r="H4694" s="199"/>
      <c r="I4694" s="197"/>
      <c r="J4694" s="200"/>
      <c r="K4694" s="197"/>
      <c r="L4694" s="197"/>
      <c r="M4694" s="197"/>
      <c r="N4694" s="201"/>
      <c r="O4694" s="201"/>
      <c r="P4694" s="197"/>
      <c r="Q4694" s="197"/>
      <c r="R4694" s="197"/>
      <c r="S4694" s="197"/>
      <c r="T4694" s="197"/>
      <c r="U4694" s="196"/>
      <c r="V4694" s="196"/>
      <c r="W4694" s="197"/>
      <c r="X4694" s="197"/>
      <c r="Y4694" s="197"/>
      <c r="Z4694" s="196"/>
      <c r="AA4694" s="196"/>
      <c r="AB4694" s="202"/>
      <c r="AC4694" s="196"/>
      <c r="AD4694" s="196"/>
      <c r="AE4694" s="196"/>
      <c r="AF4694" s="196"/>
      <c r="AG4694" s="196"/>
      <c r="AH4694" s="196"/>
      <c r="AI4694" s="197"/>
    </row>
    <row r="4695" spans="1:35">
      <c r="A4695" s="197"/>
      <c r="B4695" s="197"/>
      <c r="C4695" s="204"/>
      <c r="D4695" s="197"/>
      <c r="E4695" s="197"/>
      <c r="F4695" s="197"/>
      <c r="G4695" s="199"/>
      <c r="H4695" s="199"/>
      <c r="I4695" s="197"/>
      <c r="J4695" s="200"/>
      <c r="K4695" s="197"/>
      <c r="L4695" s="197"/>
      <c r="M4695" s="197"/>
      <c r="N4695" s="201"/>
      <c r="O4695" s="201"/>
      <c r="P4695" s="197"/>
      <c r="Q4695" s="197"/>
      <c r="R4695" s="197"/>
      <c r="S4695" s="197"/>
      <c r="T4695" s="197"/>
      <c r="U4695" s="196"/>
      <c r="V4695" s="196"/>
      <c r="W4695" s="197"/>
      <c r="X4695" s="197"/>
      <c r="Y4695" s="197"/>
      <c r="Z4695" s="197"/>
      <c r="AA4695" s="197"/>
      <c r="AB4695" s="202"/>
      <c r="AC4695" s="197"/>
      <c r="AD4695" s="205"/>
      <c r="AE4695" s="197"/>
      <c r="AF4695" s="196"/>
      <c r="AG4695" s="196"/>
      <c r="AH4695" s="197"/>
      <c r="AI4695" s="197"/>
    </row>
    <row r="4696" spans="1:35">
      <c r="A4696" s="197"/>
      <c r="B4696" s="197"/>
      <c r="C4696" s="204"/>
      <c r="D4696" s="197"/>
      <c r="E4696" s="197"/>
      <c r="F4696" s="197"/>
      <c r="G4696" s="199"/>
      <c r="H4696" s="199"/>
      <c r="I4696" s="197"/>
      <c r="J4696" s="200"/>
      <c r="K4696" s="197"/>
      <c r="L4696" s="197"/>
      <c r="M4696" s="197"/>
      <c r="N4696" s="201"/>
      <c r="O4696" s="201"/>
      <c r="P4696" s="197"/>
      <c r="Q4696" s="197"/>
      <c r="R4696" s="196"/>
      <c r="S4696" s="197"/>
      <c r="T4696" s="197"/>
      <c r="U4696" s="196"/>
      <c r="V4696" s="196"/>
      <c r="W4696" s="197"/>
      <c r="X4696" s="197"/>
      <c r="Y4696" s="197"/>
      <c r="Z4696" s="197"/>
      <c r="AA4696" s="197"/>
      <c r="AB4696" s="202"/>
      <c r="AC4696" s="197"/>
      <c r="AD4696" s="205"/>
      <c r="AE4696" s="197"/>
      <c r="AF4696" s="196"/>
      <c r="AG4696" s="196"/>
      <c r="AH4696" s="197"/>
      <c r="AI4696" s="197"/>
    </row>
    <row r="4697" spans="1:35">
      <c r="A4697" s="197"/>
      <c r="B4697" s="197"/>
      <c r="C4697" s="204"/>
      <c r="D4697" s="197"/>
      <c r="E4697" s="197"/>
      <c r="F4697" s="197"/>
      <c r="G4697" s="199"/>
      <c r="H4697" s="199"/>
      <c r="I4697" s="197"/>
      <c r="J4697" s="200"/>
      <c r="K4697" s="197"/>
      <c r="L4697" s="197"/>
      <c r="M4697" s="197"/>
      <c r="N4697" s="201"/>
      <c r="O4697" s="201"/>
      <c r="P4697" s="197"/>
      <c r="Q4697" s="197"/>
      <c r="R4697" s="197"/>
      <c r="S4697" s="197"/>
      <c r="T4697" s="197"/>
      <c r="U4697" s="196"/>
      <c r="V4697" s="196"/>
      <c r="W4697" s="197"/>
      <c r="X4697" s="197"/>
      <c r="Y4697" s="197"/>
      <c r="Z4697" s="197"/>
      <c r="AA4697" s="197"/>
      <c r="AB4697" s="202"/>
      <c r="AC4697" s="197"/>
      <c r="AD4697" s="205"/>
      <c r="AE4697" s="197"/>
      <c r="AF4697" s="196"/>
      <c r="AG4697" s="196"/>
      <c r="AH4697" s="197"/>
      <c r="AI4697" s="197"/>
    </row>
    <row r="4698" spans="1:35">
      <c r="A4698" s="197"/>
      <c r="B4698" s="197"/>
      <c r="C4698" s="204"/>
      <c r="D4698" s="197"/>
      <c r="E4698" s="197"/>
      <c r="F4698" s="197"/>
      <c r="G4698" s="199"/>
      <c r="H4698" s="199"/>
      <c r="I4698" s="197"/>
      <c r="J4698" s="200"/>
      <c r="K4698" s="197"/>
      <c r="L4698" s="197"/>
      <c r="M4698" s="197"/>
      <c r="N4698" s="201"/>
      <c r="O4698" s="201"/>
      <c r="P4698" s="197"/>
      <c r="Q4698" s="197"/>
      <c r="R4698" s="197"/>
      <c r="S4698" s="197"/>
      <c r="T4698" s="197"/>
      <c r="U4698" s="196"/>
      <c r="V4698" s="196"/>
      <c r="W4698" s="197"/>
      <c r="X4698" s="197"/>
      <c r="Y4698" s="197"/>
      <c r="Z4698" s="197"/>
      <c r="AA4698" s="197"/>
      <c r="AB4698" s="202"/>
      <c r="AC4698" s="197"/>
      <c r="AD4698" s="205"/>
      <c r="AE4698" s="197"/>
      <c r="AF4698" s="196"/>
      <c r="AG4698" s="196"/>
      <c r="AH4698" s="197"/>
      <c r="AI4698" s="197"/>
    </row>
    <row r="4699" spans="1:35">
      <c r="A4699" s="197"/>
      <c r="B4699" s="197"/>
      <c r="C4699" s="204"/>
      <c r="D4699" s="197"/>
      <c r="E4699" s="197"/>
      <c r="F4699" s="197"/>
      <c r="G4699" s="199"/>
      <c r="H4699" s="199"/>
      <c r="I4699" s="197"/>
      <c r="J4699" s="200"/>
      <c r="K4699" s="197"/>
      <c r="L4699" s="197"/>
      <c r="M4699" s="197"/>
      <c r="N4699" s="201"/>
      <c r="O4699" s="201"/>
      <c r="P4699" s="197"/>
      <c r="Q4699" s="197"/>
      <c r="R4699" s="196"/>
      <c r="S4699" s="197"/>
      <c r="T4699" s="197"/>
      <c r="U4699" s="196"/>
      <c r="V4699" s="196"/>
      <c r="W4699" s="197"/>
      <c r="X4699" s="197"/>
      <c r="Y4699" s="197"/>
      <c r="Z4699" s="197"/>
      <c r="AA4699" s="197"/>
      <c r="AB4699" s="202"/>
      <c r="AC4699" s="197"/>
      <c r="AD4699" s="205"/>
      <c r="AE4699" s="197"/>
      <c r="AF4699" s="196"/>
      <c r="AG4699" s="196"/>
      <c r="AH4699" s="197"/>
      <c r="AI4699" s="197"/>
    </row>
    <row r="4700" spans="1:35">
      <c r="A4700" s="197"/>
      <c r="B4700" s="197"/>
      <c r="C4700" s="204"/>
      <c r="D4700" s="197"/>
      <c r="E4700" s="197"/>
      <c r="F4700" s="197"/>
      <c r="G4700" s="199"/>
      <c r="H4700" s="199"/>
      <c r="I4700" s="197"/>
      <c r="J4700" s="200"/>
      <c r="K4700" s="197"/>
      <c r="L4700" s="197"/>
      <c r="M4700" s="197"/>
      <c r="N4700" s="201"/>
      <c r="O4700" s="201"/>
      <c r="P4700" s="197"/>
      <c r="Q4700" s="197"/>
      <c r="R4700" s="196"/>
      <c r="S4700" s="197"/>
      <c r="T4700" s="197"/>
      <c r="U4700" s="196"/>
      <c r="V4700" s="196"/>
      <c r="W4700" s="197"/>
      <c r="X4700" s="197"/>
      <c r="Y4700" s="197"/>
      <c r="Z4700" s="197"/>
      <c r="AA4700" s="197"/>
      <c r="AB4700" s="202"/>
      <c r="AC4700" s="197"/>
      <c r="AD4700" s="205"/>
      <c r="AE4700" s="197"/>
      <c r="AF4700" s="196"/>
      <c r="AG4700" s="196"/>
      <c r="AH4700" s="197"/>
      <c r="AI4700" s="197"/>
    </row>
    <row r="4701" spans="1:35">
      <c r="A4701" s="197"/>
      <c r="B4701" s="197"/>
      <c r="C4701" s="204"/>
      <c r="D4701" s="197"/>
      <c r="E4701" s="197"/>
      <c r="F4701" s="197"/>
      <c r="G4701" s="199"/>
      <c r="H4701" s="199"/>
      <c r="I4701" s="197"/>
      <c r="J4701" s="200"/>
      <c r="K4701" s="197"/>
      <c r="L4701" s="197"/>
      <c r="M4701" s="197"/>
      <c r="N4701" s="201"/>
      <c r="O4701" s="201"/>
      <c r="P4701" s="197"/>
      <c r="Q4701" s="197"/>
      <c r="R4701" s="197"/>
      <c r="S4701" s="197"/>
      <c r="T4701" s="197"/>
      <c r="U4701" s="196"/>
      <c r="V4701" s="196"/>
      <c r="W4701" s="197"/>
      <c r="X4701" s="197"/>
      <c r="Y4701" s="197"/>
      <c r="Z4701" s="197"/>
      <c r="AA4701" s="197"/>
      <c r="AB4701" s="202"/>
      <c r="AC4701" s="197"/>
      <c r="AD4701" s="205"/>
      <c r="AE4701" s="197"/>
      <c r="AF4701" s="196"/>
      <c r="AG4701" s="196"/>
      <c r="AH4701" s="197"/>
      <c r="AI4701" s="197"/>
    </row>
    <row r="4702" spans="1:35">
      <c r="A4702" s="197"/>
      <c r="B4702" s="197"/>
      <c r="C4702" s="204"/>
      <c r="D4702" s="197"/>
      <c r="E4702" s="197"/>
      <c r="F4702" s="197"/>
      <c r="G4702" s="199"/>
      <c r="H4702" s="199"/>
      <c r="I4702" s="197"/>
      <c r="J4702" s="200"/>
      <c r="K4702" s="197"/>
      <c r="L4702" s="197"/>
      <c r="M4702" s="197"/>
      <c r="N4702" s="201"/>
      <c r="O4702" s="201"/>
      <c r="P4702" s="197"/>
      <c r="Q4702" s="197"/>
      <c r="R4702" s="197"/>
      <c r="S4702" s="197"/>
      <c r="T4702" s="197"/>
      <c r="U4702" s="196"/>
      <c r="V4702" s="196"/>
      <c r="W4702" s="197"/>
      <c r="X4702" s="197"/>
      <c r="Y4702" s="197"/>
      <c r="Z4702" s="197"/>
      <c r="AA4702" s="197"/>
      <c r="AB4702" s="202"/>
      <c r="AC4702" s="197"/>
      <c r="AD4702" s="205"/>
      <c r="AE4702" s="197"/>
      <c r="AF4702" s="196"/>
      <c r="AG4702" s="196"/>
      <c r="AH4702" s="197"/>
      <c r="AI4702" s="197"/>
    </row>
    <row r="4703" spans="1:35">
      <c r="A4703" s="197"/>
      <c r="B4703" s="197"/>
      <c r="C4703" s="204"/>
      <c r="D4703" s="197"/>
      <c r="E4703" s="197"/>
      <c r="F4703" s="197"/>
      <c r="G4703" s="199"/>
      <c r="H4703" s="199"/>
      <c r="I4703" s="197"/>
      <c r="J4703" s="200"/>
      <c r="K4703" s="197"/>
      <c r="L4703" s="197"/>
      <c r="M4703" s="197"/>
      <c r="N4703" s="201"/>
      <c r="O4703" s="201"/>
      <c r="P4703" s="197"/>
      <c r="Q4703" s="197"/>
      <c r="R4703" s="196"/>
      <c r="S4703" s="197"/>
      <c r="T4703" s="197"/>
      <c r="U4703" s="196"/>
      <c r="V4703" s="196"/>
      <c r="W4703" s="197"/>
      <c r="X4703" s="197"/>
      <c r="Y4703" s="197"/>
      <c r="Z4703" s="197"/>
      <c r="AA4703" s="197"/>
      <c r="AB4703" s="202"/>
      <c r="AC4703" s="197"/>
      <c r="AD4703" s="205"/>
      <c r="AE4703" s="197"/>
      <c r="AF4703" s="196"/>
      <c r="AG4703" s="196"/>
      <c r="AH4703" s="197"/>
      <c r="AI4703" s="197"/>
    </row>
    <row r="4704" spans="1:35">
      <c r="A4704" s="197"/>
      <c r="B4704" s="197"/>
      <c r="C4704" s="204"/>
      <c r="D4704" s="197"/>
      <c r="E4704" s="197"/>
      <c r="F4704" s="197"/>
      <c r="G4704" s="199"/>
      <c r="H4704" s="199"/>
      <c r="I4704" s="197"/>
      <c r="J4704" s="200"/>
      <c r="K4704" s="197"/>
      <c r="L4704" s="197"/>
      <c r="M4704" s="197"/>
      <c r="N4704" s="201"/>
      <c r="O4704" s="201"/>
      <c r="P4704" s="197"/>
      <c r="Q4704" s="197"/>
      <c r="R4704" s="196"/>
      <c r="S4704" s="197"/>
      <c r="T4704" s="197"/>
      <c r="U4704" s="196"/>
      <c r="V4704" s="196"/>
      <c r="W4704" s="197"/>
      <c r="X4704" s="197"/>
      <c r="Y4704" s="197"/>
      <c r="Z4704" s="197"/>
      <c r="AA4704" s="197"/>
      <c r="AB4704" s="202"/>
      <c r="AC4704" s="197"/>
      <c r="AD4704" s="205"/>
      <c r="AE4704" s="197"/>
      <c r="AF4704" s="196"/>
      <c r="AG4704" s="196"/>
      <c r="AH4704" s="197"/>
      <c r="AI4704" s="197"/>
    </row>
    <row r="4705" spans="1:35">
      <c r="A4705" s="197"/>
      <c r="B4705" s="197"/>
      <c r="C4705" s="204"/>
      <c r="D4705" s="197"/>
      <c r="E4705" s="197"/>
      <c r="F4705" s="197"/>
      <c r="G4705" s="199"/>
      <c r="H4705" s="199"/>
      <c r="I4705" s="197"/>
      <c r="J4705" s="200"/>
      <c r="K4705" s="197"/>
      <c r="L4705" s="197"/>
      <c r="M4705" s="197"/>
      <c r="N4705" s="201"/>
      <c r="O4705" s="201"/>
      <c r="P4705" s="197"/>
      <c r="Q4705" s="197"/>
      <c r="R4705" s="197"/>
      <c r="S4705" s="197"/>
      <c r="T4705" s="197"/>
      <c r="U4705" s="196"/>
      <c r="V4705" s="196"/>
      <c r="W4705" s="197"/>
      <c r="X4705" s="197"/>
      <c r="Y4705" s="197"/>
      <c r="Z4705" s="196"/>
      <c r="AA4705" s="196"/>
      <c r="AB4705" s="202"/>
      <c r="AC4705" s="196"/>
      <c r="AD4705" s="196"/>
      <c r="AE4705" s="196"/>
      <c r="AF4705" s="196"/>
      <c r="AG4705" s="196"/>
      <c r="AH4705" s="196"/>
      <c r="AI4705" s="197"/>
    </row>
    <row r="4706" spans="1:35">
      <c r="A4706" s="197"/>
      <c r="B4706" s="197"/>
      <c r="C4706" s="204"/>
      <c r="D4706" s="197"/>
      <c r="E4706" s="197"/>
      <c r="F4706" s="197"/>
      <c r="G4706" s="199"/>
      <c r="H4706" s="199"/>
      <c r="I4706" s="197"/>
      <c r="J4706" s="200"/>
      <c r="K4706" s="197"/>
      <c r="L4706" s="197"/>
      <c r="M4706" s="197"/>
      <c r="N4706" s="201"/>
      <c r="O4706" s="201"/>
      <c r="P4706" s="197"/>
      <c r="Q4706" s="197"/>
      <c r="R4706" s="196"/>
      <c r="S4706" s="197"/>
      <c r="T4706" s="197"/>
      <c r="U4706" s="196"/>
      <c r="V4706" s="196"/>
      <c r="W4706" s="197"/>
      <c r="X4706" s="197"/>
      <c r="Y4706" s="197"/>
      <c r="Z4706" s="196"/>
      <c r="AA4706" s="196"/>
      <c r="AB4706" s="202"/>
      <c r="AC4706" s="196"/>
      <c r="AD4706" s="196"/>
      <c r="AE4706" s="196"/>
      <c r="AF4706" s="196"/>
      <c r="AG4706" s="196"/>
      <c r="AH4706" s="196"/>
      <c r="AI4706" s="197"/>
    </row>
    <row r="4707" spans="1:35">
      <c r="A4707" s="197"/>
      <c r="B4707" s="197"/>
      <c r="C4707" s="204"/>
      <c r="D4707" s="197"/>
      <c r="E4707" s="197"/>
      <c r="F4707" s="197"/>
      <c r="G4707" s="199"/>
      <c r="H4707" s="199"/>
      <c r="I4707" s="197"/>
      <c r="J4707" s="200"/>
      <c r="K4707" s="197"/>
      <c r="L4707" s="197"/>
      <c r="M4707" s="197"/>
      <c r="N4707" s="201"/>
      <c r="O4707" s="201"/>
      <c r="P4707" s="197"/>
      <c r="Q4707" s="197"/>
      <c r="R4707" s="197"/>
      <c r="S4707" s="197"/>
      <c r="T4707" s="197"/>
      <c r="U4707" s="196"/>
      <c r="V4707" s="196"/>
      <c r="W4707" s="197"/>
      <c r="X4707" s="197"/>
      <c r="Y4707" s="197"/>
      <c r="Z4707" s="197"/>
      <c r="AA4707" s="197"/>
      <c r="AB4707" s="202"/>
      <c r="AC4707" s="197"/>
      <c r="AD4707" s="205"/>
      <c r="AE4707" s="197"/>
      <c r="AF4707" s="196"/>
      <c r="AG4707" s="196"/>
      <c r="AH4707" s="197"/>
      <c r="AI4707" s="197"/>
    </row>
    <row r="4708" spans="1:35">
      <c r="A4708" s="197"/>
      <c r="B4708" s="197"/>
      <c r="C4708" s="204"/>
      <c r="D4708" s="197"/>
      <c r="E4708" s="197"/>
      <c r="F4708" s="197"/>
      <c r="G4708" s="199"/>
      <c r="H4708" s="199"/>
      <c r="I4708" s="197"/>
      <c r="J4708" s="200"/>
      <c r="K4708" s="197"/>
      <c r="L4708" s="197"/>
      <c r="M4708" s="197"/>
      <c r="N4708" s="201"/>
      <c r="O4708" s="201"/>
      <c r="P4708" s="197"/>
      <c r="Q4708" s="197"/>
      <c r="R4708" s="197"/>
      <c r="S4708" s="197"/>
      <c r="T4708" s="197"/>
      <c r="U4708" s="196"/>
      <c r="V4708" s="196"/>
      <c r="W4708" s="197"/>
      <c r="X4708" s="197"/>
      <c r="Y4708" s="197"/>
      <c r="Z4708" s="197"/>
      <c r="AA4708" s="197"/>
      <c r="AB4708" s="202"/>
      <c r="AC4708" s="197"/>
      <c r="AD4708" s="205"/>
      <c r="AE4708" s="197"/>
      <c r="AF4708" s="196"/>
      <c r="AG4708" s="196"/>
      <c r="AH4708" s="197"/>
      <c r="AI4708" s="197"/>
    </row>
    <row r="4709" spans="1:35">
      <c r="A4709" s="197"/>
      <c r="B4709" s="197"/>
      <c r="C4709" s="204"/>
      <c r="D4709" s="197"/>
      <c r="E4709" s="197"/>
      <c r="F4709" s="197"/>
      <c r="G4709" s="199"/>
      <c r="H4709" s="199"/>
      <c r="I4709" s="197"/>
      <c r="J4709" s="200"/>
      <c r="K4709" s="197"/>
      <c r="L4709" s="197"/>
      <c r="M4709" s="197"/>
      <c r="N4709" s="201"/>
      <c r="O4709" s="201"/>
      <c r="P4709" s="197"/>
      <c r="Q4709" s="197"/>
      <c r="R4709" s="196"/>
      <c r="S4709" s="197"/>
      <c r="T4709" s="197"/>
      <c r="U4709" s="196"/>
      <c r="V4709" s="196"/>
      <c r="W4709" s="197"/>
      <c r="X4709" s="197"/>
      <c r="Y4709" s="197"/>
      <c r="Z4709" s="197"/>
      <c r="AA4709" s="197"/>
      <c r="AB4709" s="202"/>
      <c r="AC4709" s="197"/>
      <c r="AD4709" s="205"/>
      <c r="AE4709" s="197"/>
      <c r="AF4709" s="196"/>
      <c r="AG4709" s="196"/>
      <c r="AH4709" s="197"/>
      <c r="AI4709" s="197"/>
    </row>
    <row r="4710" spans="1:35">
      <c r="A4710" s="197"/>
      <c r="B4710" s="197"/>
      <c r="C4710" s="204"/>
      <c r="D4710" s="197"/>
      <c r="E4710" s="197"/>
      <c r="F4710" s="197"/>
      <c r="G4710" s="199"/>
      <c r="H4710" s="199"/>
      <c r="I4710" s="197"/>
      <c r="J4710" s="200"/>
      <c r="K4710" s="197"/>
      <c r="L4710" s="197"/>
      <c r="M4710" s="197"/>
      <c r="N4710" s="201"/>
      <c r="O4710" s="201"/>
      <c r="P4710" s="197"/>
      <c r="Q4710" s="197"/>
      <c r="R4710" s="197"/>
      <c r="S4710" s="197"/>
      <c r="T4710" s="197"/>
      <c r="U4710" s="196"/>
      <c r="V4710" s="196"/>
      <c r="W4710" s="197"/>
      <c r="X4710" s="197"/>
      <c r="Y4710" s="197"/>
      <c r="Z4710" s="197"/>
      <c r="AA4710" s="197"/>
      <c r="AB4710" s="202"/>
      <c r="AC4710" s="197"/>
      <c r="AD4710" s="205"/>
      <c r="AE4710" s="197"/>
      <c r="AF4710" s="196"/>
      <c r="AG4710" s="196"/>
      <c r="AH4710" s="197"/>
      <c r="AI4710" s="197"/>
    </row>
    <row r="4711" spans="1:35">
      <c r="A4711" s="197"/>
      <c r="B4711" s="197"/>
      <c r="C4711" s="204"/>
      <c r="D4711" s="197"/>
      <c r="E4711" s="197"/>
      <c r="F4711" s="197"/>
      <c r="G4711" s="199"/>
      <c r="H4711" s="199"/>
      <c r="I4711" s="197"/>
      <c r="J4711" s="200"/>
      <c r="K4711" s="197"/>
      <c r="L4711" s="197"/>
      <c r="M4711" s="197"/>
      <c r="N4711" s="201"/>
      <c r="O4711" s="201"/>
      <c r="P4711" s="197"/>
      <c r="Q4711" s="197"/>
      <c r="R4711" s="197"/>
      <c r="S4711" s="197"/>
      <c r="T4711" s="197"/>
      <c r="U4711" s="196"/>
      <c r="V4711" s="196"/>
      <c r="W4711" s="197"/>
      <c r="X4711" s="197"/>
      <c r="Y4711" s="197"/>
      <c r="Z4711" s="197"/>
      <c r="AA4711" s="197"/>
      <c r="AB4711" s="202"/>
      <c r="AC4711" s="197"/>
      <c r="AD4711" s="205"/>
      <c r="AE4711" s="197"/>
      <c r="AF4711" s="196"/>
      <c r="AG4711" s="196"/>
      <c r="AH4711" s="197"/>
      <c r="AI4711" s="197"/>
    </row>
    <row r="4712" spans="1:35">
      <c r="A4712" s="197"/>
      <c r="B4712" s="197"/>
      <c r="C4712" s="204"/>
      <c r="D4712" s="197"/>
      <c r="E4712" s="197"/>
      <c r="F4712" s="197"/>
      <c r="G4712" s="199"/>
      <c r="H4712" s="199"/>
      <c r="I4712" s="197"/>
      <c r="J4712" s="200"/>
      <c r="K4712" s="197"/>
      <c r="L4712" s="197"/>
      <c r="M4712" s="197"/>
      <c r="N4712" s="201"/>
      <c r="O4712" s="201"/>
      <c r="P4712" s="197"/>
      <c r="Q4712" s="197"/>
      <c r="R4712" s="197"/>
      <c r="S4712" s="197"/>
      <c r="T4712" s="197"/>
      <c r="U4712" s="196"/>
      <c r="V4712" s="196"/>
      <c r="W4712" s="197"/>
      <c r="X4712" s="197"/>
      <c r="Y4712" s="197"/>
      <c r="Z4712" s="196"/>
      <c r="AA4712" s="196"/>
      <c r="AB4712" s="202"/>
      <c r="AC4712" s="196"/>
      <c r="AD4712" s="196"/>
      <c r="AE4712" s="196"/>
      <c r="AF4712" s="196"/>
      <c r="AG4712" s="196"/>
      <c r="AH4712" s="196"/>
      <c r="AI4712" s="197"/>
    </row>
    <row r="4713" spans="1:35">
      <c r="A4713" s="197"/>
      <c r="B4713" s="197"/>
      <c r="C4713" s="204"/>
      <c r="D4713" s="197"/>
      <c r="E4713" s="197"/>
      <c r="F4713" s="197"/>
      <c r="G4713" s="199"/>
      <c r="H4713" s="199"/>
      <c r="I4713" s="197"/>
      <c r="J4713" s="200"/>
      <c r="K4713" s="197"/>
      <c r="L4713" s="197"/>
      <c r="M4713" s="197"/>
      <c r="N4713" s="201"/>
      <c r="O4713" s="201"/>
      <c r="P4713" s="197"/>
      <c r="Q4713" s="197"/>
      <c r="R4713" s="196"/>
      <c r="S4713" s="197"/>
      <c r="T4713" s="197"/>
      <c r="U4713" s="196"/>
      <c r="V4713" s="196"/>
      <c r="W4713" s="197"/>
      <c r="X4713" s="197"/>
      <c r="Y4713" s="197"/>
      <c r="Z4713" s="196"/>
      <c r="AA4713" s="196"/>
      <c r="AB4713" s="202"/>
      <c r="AC4713" s="196"/>
      <c r="AD4713" s="196"/>
      <c r="AE4713" s="196"/>
      <c r="AF4713" s="196"/>
      <c r="AG4713" s="196"/>
      <c r="AH4713" s="196"/>
      <c r="AI4713" s="197"/>
    </row>
    <row r="4714" spans="1:35">
      <c r="A4714" s="197"/>
      <c r="B4714" s="197"/>
      <c r="C4714" s="204"/>
      <c r="D4714" s="197"/>
      <c r="E4714" s="203"/>
      <c r="F4714" s="197"/>
      <c r="G4714" s="199"/>
      <c r="H4714" s="199"/>
      <c r="I4714" s="197"/>
      <c r="J4714" s="200"/>
      <c r="K4714" s="197"/>
      <c r="L4714" s="197"/>
      <c r="M4714" s="197"/>
      <c r="N4714" s="201"/>
      <c r="O4714" s="201"/>
      <c r="P4714" s="197"/>
      <c r="Q4714" s="197"/>
      <c r="R4714" s="197"/>
      <c r="S4714" s="197"/>
      <c r="T4714" s="197"/>
      <c r="U4714" s="196"/>
      <c r="V4714" s="196"/>
      <c r="W4714" s="197"/>
      <c r="X4714" s="197"/>
      <c r="Y4714" s="197"/>
      <c r="Z4714" s="196"/>
      <c r="AA4714" s="196"/>
      <c r="AB4714" s="202"/>
      <c r="AC4714" s="196"/>
      <c r="AD4714" s="196"/>
      <c r="AE4714" s="196"/>
      <c r="AF4714" s="196"/>
      <c r="AG4714" s="196"/>
      <c r="AH4714" s="196"/>
      <c r="AI4714" s="197"/>
    </row>
    <row r="4715" spans="1:35">
      <c r="A4715" s="197"/>
      <c r="B4715" s="197"/>
      <c r="C4715" s="204"/>
      <c r="D4715" s="197"/>
      <c r="E4715" s="203"/>
      <c r="F4715" s="197"/>
      <c r="G4715" s="199"/>
      <c r="H4715" s="199"/>
      <c r="I4715" s="197"/>
      <c r="J4715" s="200"/>
      <c r="K4715" s="197"/>
      <c r="L4715" s="197"/>
      <c r="M4715" s="197"/>
      <c r="N4715" s="201"/>
      <c r="O4715" s="201"/>
      <c r="P4715" s="197"/>
      <c r="Q4715" s="197"/>
      <c r="R4715" s="196"/>
      <c r="S4715" s="197"/>
      <c r="T4715" s="197"/>
      <c r="U4715" s="196"/>
      <c r="V4715" s="196"/>
      <c r="W4715" s="197"/>
      <c r="X4715" s="197"/>
      <c r="Y4715" s="197"/>
      <c r="Z4715" s="196"/>
      <c r="AA4715" s="196"/>
      <c r="AB4715" s="202"/>
      <c r="AC4715" s="196"/>
      <c r="AD4715" s="196"/>
      <c r="AE4715" s="196"/>
      <c r="AF4715" s="196"/>
      <c r="AG4715" s="196"/>
      <c r="AH4715" s="196"/>
      <c r="AI4715" s="197"/>
    </row>
    <row r="4716" spans="1:35">
      <c r="A4716" s="197"/>
      <c r="B4716" s="197"/>
      <c r="C4716" s="204"/>
      <c r="D4716" s="197"/>
      <c r="E4716" s="203"/>
      <c r="F4716" s="197"/>
      <c r="G4716" s="199"/>
      <c r="H4716" s="199"/>
      <c r="I4716" s="197"/>
      <c r="J4716" s="200"/>
      <c r="K4716" s="197"/>
      <c r="L4716" s="197"/>
      <c r="M4716" s="197"/>
      <c r="N4716" s="201"/>
      <c r="O4716" s="201"/>
      <c r="P4716" s="197"/>
      <c r="Q4716" s="197"/>
      <c r="R4716" s="197"/>
      <c r="S4716" s="197"/>
      <c r="T4716" s="197"/>
      <c r="U4716" s="196"/>
      <c r="V4716" s="196"/>
      <c r="W4716" s="197"/>
      <c r="X4716" s="197"/>
      <c r="Y4716" s="197"/>
      <c r="Z4716" s="196"/>
      <c r="AA4716" s="196"/>
      <c r="AB4716" s="202"/>
      <c r="AC4716" s="196"/>
      <c r="AD4716" s="196"/>
      <c r="AE4716" s="196"/>
      <c r="AF4716" s="196"/>
      <c r="AG4716" s="196"/>
      <c r="AH4716" s="196"/>
      <c r="AI4716" s="197"/>
    </row>
    <row r="4717" spans="1:35">
      <c r="A4717" s="197"/>
      <c r="B4717" s="197"/>
      <c r="C4717" s="204"/>
      <c r="D4717" s="197"/>
      <c r="E4717" s="203"/>
      <c r="F4717" s="197"/>
      <c r="G4717" s="199"/>
      <c r="H4717" s="199"/>
      <c r="I4717" s="197"/>
      <c r="J4717" s="200"/>
      <c r="K4717" s="197"/>
      <c r="L4717" s="197"/>
      <c r="M4717" s="197"/>
      <c r="N4717" s="201"/>
      <c r="O4717" s="201"/>
      <c r="P4717" s="197"/>
      <c r="Q4717" s="197"/>
      <c r="R4717" s="196"/>
      <c r="S4717" s="197"/>
      <c r="T4717" s="197"/>
      <c r="U4717" s="196"/>
      <c r="V4717" s="196"/>
      <c r="W4717" s="197"/>
      <c r="X4717" s="197"/>
      <c r="Y4717" s="197"/>
      <c r="Z4717" s="196"/>
      <c r="AA4717" s="196"/>
      <c r="AB4717" s="202"/>
      <c r="AC4717" s="196"/>
      <c r="AD4717" s="196"/>
      <c r="AE4717" s="196"/>
      <c r="AF4717" s="196"/>
      <c r="AG4717" s="196"/>
      <c r="AH4717" s="196"/>
      <c r="AI4717" s="197"/>
    </row>
    <row r="4718" spans="1:35">
      <c r="A4718" s="197"/>
      <c r="B4718" s="197"/>
      <c r="C4718" s="204"/>
      <c r="D4718" s="197"/>
      <c r="E4718" s="203"/>
      <c r="F4718" s="197"/>
      <c r="G4718" s="199"/>
      <c r="H4718" s="199"/>
      <c r="I4718" s="197"/>
      <c r="J4718" s="200"/>
      <c r="K4718" s="197"/>
      <c r="L4718" s="197"/>
      <c r="M4718" s="197"/>
      <c r="N4718" s="201"/>
      <c r="O4718" s="201"/>
      <c r="P4718" s="197"/>
      <c r="Q4718" s="197"/>
      <c r="R4718" s="197"/>
      <c r="S4718" s="197"/>
      <c r="T4718" s="197"/>
      <c r="U4718" s="196"/>
      <c r="V4718" s="196"/>
      <c r="W4718" s="197"/>
      <c r="X4718" s="197"/>
      <c r="Y4718" s="197"/>
      <c r="Z4718" s="196"/>
      <c r="AA4718" s="196"/>
      <c r="AB4718" s="202"/>
      <c r="AC4718" s="196"/>
      <c r="AD4718" s="196"/>
      <c r="AE4718" s="196"/>
      <c r="AF4718" s="196"/>
      <c r="AG4718" s="196"/>
      <c r="AH4718" s="196"/>
      <c r="AI4718" s="197"/>
    </row>
    <row r="4719" spans="1:35">
      <c r="A4719" s="197"/>
      <c r="B4719" s="197"/>
      <c r="C4719" s="204"/>
      <c r="D4719" s="197"/>
      <c r="E4719" s="197"/>
      <c r="F4719" s="197"/>
      <c r="G4719" s="199"/>
      <c r="H4719" s="199"/>
      <c r="I4719" s="197"/>
      <c r="J4719" s="200"/>
      <c r="K4719" s="197"/>
      <c r="L4719" s="197"/>
      <c r="M4719" s="197"/>
      <c r="N4719" s="201"/>
      <c r="O4719" s="201"/>
      <c r="P4719" s="197"/>
      <c r="Q4719" s="197"/>
      <c r="R4719" s="196"/>
      <c r="S4719" s="197"/>
      <c r="T4719" s="197"/>
      <c r="U4719" s="196"/>
      <c r="V4719" s="196"/>
      <c r="W4719" s="197"/>
      <c r="X4719" s="197"/>
      <c r="Y4719" s="197"/>
      <c r="Z4719" s="196"/>
      <c r="AA4719" s="196"/>
      <c r="AB4719" s="202"/>
      <c r="AC4719" s="196"/>
      <c r="AD4719" s="196"/>
      <c r="AE4719" s="196"/>
      <c r="AF4719" s="196"/>
      <c r="AG4719" s="196"/>
      <c r="AH4719" s="196"/>
      <c r="AI4719" s="197"/>
    </row>
    <row r="4720" spans="1:35">
      <c r="A4720" s="197"/>
      <c r="B4720" s="197"/>
      <c r="C4720" s="204"/>
      <c r="D4720" s="197"/>
      <c r="E4720" s="197"/>
      <c r="F4720" s="197"/>
      <c r="G4720" s="199"/>
      <c r="H4720" s="199"/>
      <c r="I4720" s="197"/>
      <c r="J4720" s="200"/>
      <c r="K4720" s="197"/>
      <c r="L4720" s="197"/>
      <c r="M4720" s="197"/>
      <c r="N4720" s="201"/>
      <c r="O4720" s="201"/>
      <c r="P4720" s="197"/>
      <c r="Q4720" s="197"/>
      <c r="R4720" s="197"/>
      <c r="S4720" s="197"/>
      <c r="T4720" s="197"/>
      <c r="U4720" s="196"/>
      <c r="V4720" s="196"/>
      <c r="W4720" s="197"/>
      <c r="X4720" s="197"/>
      <c r="Y4720" s="197"/>
      <c r="Z4720" s="196"/>
      <c r="AA4720" s="196"/>
      <c r="AB4720" s="202"/>
      <c r="AC4720" s="196"/>
      <c r="AD4720" s="196"/>
      <c r="AE4720" s="196"/>
      <c r="AF4720" s="196"/>
      <c r="AG4720" s="196"/>
      <c r="AH4720" s="196"/>
      <c r="AI4720" s="197"/>
    </row>
    <row r="4721" spans="1:35">
      <c r="A4721" s="197"/>
      <c r="B4721" s="197"/>
      <c r="C4721" s="204"/>
      <c r="D4721" s="197"/>
      <c r="E4721" s="197"/>
      <c r="F4721" s="197"/>
      <c r="G4721" s="199"/>
      <c r="H4721" s="199"/>
      <c r="I4721" s="197"/>
      <c r="J4721" s="200"/>
      <c r="K4721" s="197"/>
      <c r="L4721" s="197"/>
      <c r="M4721" s="197"/>
      <c r="N4721" s="201"/>
      <c r="O4721" s="201"/>
      <c r="P4721" s="197"/>
      <c r="Q4721" s="197"/>
      <c r="R4721" s="196"/>
      <c r="S4721" s="197"/>
      <c r="T4721" s="197"/>
      <c r="U4721" s="196"/>
      <c r="V4721" s="196"/>
      <c r="W4721" s="197"/>
      <c r="X4721" s="197"/>
      <c r="Y4721" s="197"/>
      <c r="Z4721" s="196"/>
      <c r="AA4721" s="196"/>
      <c r="AB4721" s="202"/>
      <c r="AC4721" s="196"/>
      <c r="AD4721" s="196"/>
      <c r="AE4721" s="196"/>
      <c r="AF4721" s="196"/>
      <c r="AG4721" s="196"/>
      <c r="AH4721" s="196"/>
      <c r="AI4721" s="197"/>
    </row>
    <row r="4722" spans="1:35">
      <c r="A4722" s="197"/>
      <c r="B4722" s="197"/>
      <c r="C4722" s="204"/>
      <c r="D4722" s="197"/>
      <c r="E4722" s="197"/>
      <c r="F4722" s="197"/>
      <c r="G4722" s="199"/>
      <c r="H4722" s="199"/>
      <c r="I4722" s="197"/>
      <c r="J4722" s="200"/>
      <c r="K4722" s="197"/>
      <c r="L4722" s="197"/>
      <c r="M4722" s="197"/>
      <c r="N4722" s="201"/>
      <c r="O4722" s="201"/>
      <c r="P4722" s="197"/>
      <c r="Q4722" s="197"/>
      <c r="R4722" s="197"/>
      <c r="S4722" s="197"/>
      <c r="T4722" s="197"/>
      <c r="U4722" s="196"/>
      <c r="V4722" s="196"/>
      <c r="W4722" s="197"/>
      <c r="X4722" s="197"/>
      <c r="Y4722" s="197"/>
      <c r="Z4722" s="197"/>
      <c r="AA4722" s="197"/>
      <c r="AB4722" s="202"/>
      <c r="AC4722" s="197"/>
      <c r="AD4722" s="205"/>
      <c r="AE4722" s="197"/>
      <c r="AF4722" s="196"/>
      <c r="AG4722" s="196"/>
      <c r="AH4722" s="197"/>
      <c r="AI4722" s="197"/>
    </row>
    <row r="4723" spans="1:35">
      <c r="A4723" s="197"/>
      <c r="B4723" s="197"/>
      <c r="C4723" s="204"/>
      <c r="D4723" s="197"/>
      <c r="E4723" s="197"/>
      <c r="F4723" s="197"/>
      <c r="G4723" s="199"/>
      <c r="H4723" s="199"/>
      <c r="I4723" s="197"/>
      <c r="J4723" s="200"/>
      <c r="K4723" s="197"/>
      <c r="L4723" s="197"/>
      <c r="M4723" s="197"/>
      <c r="N4723" s="201"/>
      <c r="O4723" s="201"/>
      <c r="P4723" s="197"/>
      <c r="Q4723" s="197"/>
      <c r="R4723" s="197"/>
      <c r="S4723" s="197"/>
      <c r="T4723" s="197"/>
      <c r="U4723" s="196"/>
      <c r="V4723" s="196"/>
      <c r="W4723" s="197"/>
      <c r="X4723" s="197"/>
      <c r="Y4723" s="197"/>
      <c r="Z4723" s="196"/>
      <c r="AA4723" s="196"/>
      <c r="AB4723" s="202"/>
      <c r="AC4723" s="196"/>
      <c r="AD4723" s="196"/>
      <c r="AE4723" s="196"/>
      <c r="AF4723" s="196"/>
      <c r="AG4723" s="196"/>
      <c r="AH4723" s="196"/>
      <c r="AI4723" s="197"/>
    </row>
    <row r="4724" spans="1:35">
      <c r="A4724" s="197"/>
      <c r="B4724" s="197"/>
      <c r="C4724" s="204"/>
      <c r="D4724" s="197"/>
      <c r="E4724" s="197"/>
      <c r="F4724" s="197"/>
      <c r="G4724" s="199"/>
      <c r="H4724" s="199"/>
      <c r="I4724" s="197"/>
      <c r="J4724" s="200"/>
      <c r="K4724" s="197"/>
      <c r="L4724" s="197"/>
      <c r="M4724" s="197"/>
      <c r="N4724" s="201"/>
      <c r="O4724" s="201"/>
      <c r="P4724" s="197"/>
      <c r="Q4724" s="197"/>
      <c r="R4724" s="197"/>
      <c r="S4724" s="197"/>
      <c r="T4724" s="197"/>
      <c r="U4724" s="196"/>
      <c r="V4724" s="196"/>
      <c r="W4724" s="197"/>
      <c r="X4724" s="197"/>
      <c r="Y4724" s="197"/>
      <c r="Z4724" s="196"/>
      <c r="AA4724" s="196"/>
      <c r="AB4724" s="202"/>
      <c r="AC4724" s="196"/>
      <c r="AD4724" s="196"/>
      <c r="AE4724" s="196"/>
      <c r="AF4724" s="196"/>
      <c r="AG4724" s="196"/>
      <c r="AH4724" s="196"/>
      <c r="AI4724" s="197"/>
    </row>
    <row r="4725" spans="1:35">
      <c r="A4725" s="197"/>
      <c r="B4725" s="197"/>
      <c r="C4725" s="204"/>
      <c r="D4725" s="197"/>
      <c r="E4725" s="197"/>
      <c r="F4725" s="197"/>
      <c r="G4725" s="199"/>
      <c r="H4725" s="199"/>
      <c r="I4725" s="197"/>
      <c r="J4725" s="200"/>
      <c r="K4725" s="197"/>
      <c r="L4725" s="197"/>
      <c r="M4725" s="197"/>
      <c r="N4725" s="201"/>
      <c r="O4725" s="201"/>
      <c r="P4725" s="197"/>
      <c r="Q4725" s="197"/>
      <c r="R4725" s="196"/>
      <c r="S4725" s="197"/>
      <c r="T4725" s="197"/>
      <c r="U4725" s="196"/>
      <c r="V4725" s="196"/>
      <c r="W4725" s="197"/>
      <c r="X4725" s="197"/>
      <c r="Y4725" s="197"/>
      <c r="Z4725" s="196"/>
      <c r="AA4725" s="196"/>
      <c r="AB4725" s="202"/>
      <c r="AC4725" s="196"/>
      <c r="AD4725" s="196"/>
      <c r="AE4725" s="196"/>
      <c r="AF4725" s="196"/>
      <c r="AG4725" s="196"/>
      <c r="AH4725" s="196"/>
      <c r="AI4725" s="197"/>
    </row>
    <row r="4726" spans="1:35">
      <c r="A4726" s="197"/>
      <c r="B4726" s="197"/>
      <c r="C4726" s="204"/>
      <c r="D4726" s="197"/>
      <c r="E4726" s="197"/>
      <c r="F4726" s="197"/>
      <c r="G4726" s="199"/>
      <c r="H4726" s="199"/>
      <c r="I4726" s="197"/>
      <c r="J4726" s="200"/>
      <c r="K4726" s="197"/>
      <c r="L4726" s="197"/>
      <c r="M4726" s="197"/>
      <c r="N4726" s="201"/>
      <c r="O4726" s="201"/>
      <c r="P4726" s="197"/>
      <c r="Q4726" s="197"/>
      <c r="R4726" s="197"/>
      <c r="S4726" s="197"/>
      <c r="T4726" s="197"/>
      <c r="U4726" s="196"/>
      <c r="V4726" s="196"/>
      <c r="W4726" s="197"/>
      <c r="X4726" s="197"/>
      <c r="Y4726" s="197"/>
      <c r="Z4726" s="196"/>
      <c r="AA4726" s="196"/>
      <c r="AB4726" s="202"/>
      <c r="AC4726" s="196"/>
      <c r="AD4726" s="196"/>
      <c r="AE4726" s="196"/>
      <c r="AF4726" s="196"/>
      <c r="AG4726" s="196"/>
      <c r="AH4726" s="196"/>
      <c r="AI4726" s="197"/>
    </row>
    <row r="4727" spans="1:35">
      <c r="A4727" s="197"/>
      <c r="B4727" s="197"/>
      <c r="C4727" s="204"/>
      <c r="D4727" s="197"/>
      <c r="E4727" s="197"/>
      <c r="F4727" s="197"/>
      <c r="G4727" s="199"/>
      <c r="H4727" s="199"/>
      <c r="I4727" s="197"/>
      <c r="J4727" s="200"/>
      <c r="K4727" s="197"/>
      <c r="L4727" s="197"/>
      <c r="M4727" s="197"/>
      <c r="N4727" s="201"/>
      <c r="O4727" s="201"/>
      <c r="P4727" s="197"/>
      <c r="Q4727" s="197"/>
      <c r="R4727" s="197"/>
      <c r="S4727" s="197"/>
      <c r="T4727" s="197"/>
      <c r="U4727" s="196"/>
      <c r="V4727" s="196"/>
      <c r="W4727" s="197"/>
      <c r="X4727" s="197"/>
      <c r="Y4727" s="197"/>
      <c r="Z4727" s="197"/>
      <c r="AA4727" s="197"/>
      <c r="AB4727" s="202"/>
      <c r="AC4727" s="197"/>
      <c r="AD4727" s="205"/>
      <c r="AE4727" s="197"/>
      <c r="AF4727" s="196"/>
      <c r="AG4727" s="196"/>
      <c r="AH4727" s="197"/>
      <c r="AI4727" s="197"/>
    </row>
    <row r="4728" spans="1:35">
      <c r="A4728" s="197"/>
      <c r="B4728" s="197"/>
      <c r="C4728" s="204"/>
      <c r="D4728" s="197"/>
      <c r="E4728" s="203"/>
      <c r="F4728" s="203"/>
      <c r="G4728" s="199"/>
      <c r="H4728" s="199"/>
      <c r="I4728" s="197"/>
      <c r="J4728" s="200"/>
      <c r="K4728" s="197"/>
      <c r="L4728" s="197"/>
      <c r="M4728" s="197"/>
      <c r="N4728" s="201"/>
      <c r="O4728" s="201"/>
      <c r="P4728" s="197"/>
      <c r="Q4728" s="197"/>
      <c r="R4728" s="197"/>
      <c r="S4728" s="197"/>
      <c r="T4728" s="197"/>
      <c r="U4728" s="196"/>
      <c r="V4728" s="196"/>
      <c r="W4728" s="197"/>
      <c r="X4728" s="197"/>
      <c r="Y4728" s="197"/>
      <c r="Z4728" s="196"/>
      <c r="AA4728" s="196"/>
      <c r="AB4728" s="202"/>
      <c r="AC4728" s="196"/>
      <c r="AD4728" s="196"/>
      <c r="AE4728" s="196"/>
      <c r="AF4728" s="196"/>
      <c r="AG4728" s="196"/>
      <c r="AH4728" s="196"/>
      <c r="AI4728" s="197"/>
    </row>
    <row r="4729" spans="1:35">
      <c r="A4729" s="197"/>
      <c r="B4729" s="197"/>
      <c r="C4729" s="204"/>
      <c r="D4729" s="197"/>
      <c r="E4729" s="203"/>
      <c r="F4729" s="203"/>
      <c r="G4729" s="199"/>
      <c r="H4729" s="199"/>
      <c r="I4729" s="197"/>
      <c r="J4729" s="200"/>
      <c r="K4729" s="197"/>
      <c r="L4729" s="197"/>
      <c r="M4729" s="197"/>
      <c r="N4729" s="201"/>
      <c r="O4729" s="201"/>
      <c r="P4729" s="197"/>
      <c r="Q4729" s="197"/>
      <c r="R4729" s="196"/>
      <c r="S4729" s="197"/>
      <c r="T4729" s="197"/>
      <c r="U4729" s="196"/>
      <c r="V4729" s="196"/>
      <c r="W4729" s="197"/>
      <c r="X4729" s="197"/>
      <c r="Y4729" s="197"/>
      <c r="Z4729" s="196"/>
      <c r="AA4729" s="196"/>
      <c r="AB4729" s="202"/>
      <c r="AC4729" s="196"/>
      <c r="AD4729" s="196"/>
      <c r="AE4729" s="196"/>
      <c r="AF4729" s="196"/>
      <c r="AG4729" s="196"/>
      <c r="AH4729" s="196"/>
      <c r="AI4729" s="197"/>
    </row>
    <row r="4730" spans="1:35">
      <c r="A4730" s="197"/>
      <c r="B4730" s="197"/>
      <c r="C4730" s="204"/>
      <c r="D4730" s="197"/>
      <c r="E4730" s="203"/>
      <c r="F4730" s="203"/>
      <c r="G4730" s="199"/>
      <c r="H4730" s="199"/>
      <c r="I4730" s="197"/>
      <c r="J4730" s="200"/>
      <c r="K4730" s="197"/>
      <c r="L4730" s="197"/>
      <c r="M4730" s="197"/>
      <c r="N4730" s="201"/>
      <c r="O4730" s="201"/>
      <c r="P4730" s="197"/>
      <c r="Q4730" s="197"/>
      <c r="R4730" s="197"/>
      <c r="S4730" s="197"/>
      <c r="T4730" s="197"/>
      <c r="U4730" s="196"/>
      <c r="V4730" s="196"/>
      <c r="W4730" s="197"/>
      <c r="X4730" s="197"/>
      <c r="Y4730" s="197"/>
      <c r="Z4730" s="197"/>
      <c r="AA4730" s="197"/>
      <c r="AB4730" s="202"/>
      <c r="AC4730" s="197"/>
      <c r="AD4730" s="205"/>
      <c r="AE4730" s="197"/>
      <c r="AF4730" s="196"/>
      <c r="AG4730" s="196"/>
      <c r="AH4730" s="197"/>
      <c r="AI4730" s="197"/>
    </row>
    <row r="4731" spans="1:35">
      <c r="A4731" s="197"/>
      <c r="B4731" s="197"/>
      <c r="C4731" s="204"/>
      <c r="D4731" s="197"/>
      <c r="E4731" s="203"/>
      <c r="F4731" s="203"/>
      <c r="G4731" s="199"/>
      <c r="H4731" s="199"/>
      <c r="I4731" s="197"/>
      <c r="J4731" s="200"/>
      <c r="K4731" s="197"/>
      <c r="L4731" s="197"/>
      <c r="M4731" s="197"/>
      <c r="N4731" s="201"/>
      <c r="O4731" s="201"/>
      <c r="P4731" s="197"/>
      <c r="Q4731" s="197"/>
      <c r="R4731" s="197"/>
      <c r="S4731" s="197"/>
      <c r="T4731" s="197"/>
      <c r="U4731" s="196"/>
      <c r="V4731" s="196"/>
      <c r="W4731" s="197"/>
      <c r="X4731" s="197"/>
      <c r="Y4731" s="197"/>
      <c r="Z4731" s="197"/>
      <c r="AA4731" s="197"/>
      <c r="AB4731" s="202"/>
      <c r="AC4731" s="197"/>
      <c r="AD4731" s="205"/>
      <c r="AE4731" s="197"/>
      <c r="AF4731" s="196"/>
      <c r="AG4731" s="196"/>
      <c r="AH4731" s="197"/>
      <c r="AI4731" s="197"/>
    </row>
    <row r="4732" spans="1:35">
      <c r="A4732" s="197"/>
      <c r="B4732" s="197"/>
      <c r="C4732" s="204"/>
      <c r="D4732" s="197"/>
      <c r="E4732" s="197"/>
      <c r="F4732" s="197"/>
      <c r="G4732" s="199"/>
      <c r="H4732" s="199"/>
      <c r="I4732" s="197"/>
      <c r="J4732" s="200"/>
      <c r="K4732" s="197"/>
      <c r="L4732" s="197"/>
      <c r="M4732" s="197"/>
      <c r="N4732" s="201"/>
      <c r="O4732" s="201"/>
      <c r="P4732" s="197"/>
      <c r="Q4732" s="197"/>
      <c r="R4732" s="196"/>
      <c r="S4732" s="197"/>
      <c r="T4732" s="197"/>
      <c r="U4732" s="196"/>
      <c r="V4732" s="196"/>
      <c r="W4732" s="197"/>
      <c r="X4732" s="197"/>
      <c r="Y4732" s="197"/>
      <c r="Z4732" s="197"/>
      <c r="AA4732" s="197"/>
      <c r="AB4732" s="202"/>
      <c r="AC4732" s="197"/>
      <c r="AD4732" s="205"/>
      <c r="AE4732" s="197"/>
      <c r="AF4732" s="196"/>
      <c r="AG4732" s="196"/>
      <c r="AH4732" s="197"/>
      <c r="AI4732" s="197"/>
    </row>
    <row r="4733" spans="1:35">
      <c r="A4733" s="197"/>
      <c r="B4733" s="197"/>
      <c r="C4733" s="204"/>
      <c r="D4733" s="197"/>
      <c r="E4733" s="197"/>
      <c r="F4733" s="197"/>
      <c r="G4733" s="199"/>
      <c r="H4733" s="199"/>
      <c r="I4733" s="197"/>
      <c r="J4733" s="200"/>
      <c r="K4733" s="197"/>
      <c r="L4733" s="197"/>
      <c r="M4733" s="197"/>
      <c r="N4733" s="201"/>
      <c r="O4733" s="201"/>
      <c r="P4733" s="197"/>
      <c r="Q4733" s="197"/>
      <c r="R4733" s="197"/>
      <c r="S4733" s="197"/>
      <c r="T4733" s="197"/>
      <c r="U4733" s="196"/>
      <c r="V4733" s="196"/>
      <c r="W4733" s="197"/>
      <c r="X4733" s="197"/>
      <c r="Y4733" s="197"/>
      <c r="Z4733" s="197"/>
      <c r="AA4733" s="197"/>
      <c r="AB4733" s="202"/>
      <c r="AC4733" s="197"/>
      <c r="AD4733" s="205"/>
      <c r="AE4733" s="197"/>
      <c r="AF4733" s="196"/>
      <c r="AG4733" s="196"/>
      <c r="AH4733" s="197"/>
      <c r="AI4733" s="197"/>
    </row>
    <row r="4734" spans="1:35">
      <c r="A4734" s="197"/>
      <c r="B4734" s="197"/>
      <c r="C4734" s="204"/>
      <c r="D4734" s="197"/>
      <c r="E4734" s="197"/>
      <c r="F4734" s="197"/>
      <c r="G4734" s="199"/>
      <c r="H4734" s="199"/>
      <c r="I4734" s="197"/>
      <c r="J4734" s="200"/>
      <c r="K4734" s="197"/>
      <c r="L4734" s="197"/>
      <c r="M4734" s="197"/>
      <c r="N4734" s="201"/>
      <c r="O4734" s="201"/>
      <c r="P4734" s="197"/>
      <c r="Q4734" s="197"/>
      <c r="R4734" s="197"/>
      <c r="S4734" s="197"/>
      <c r="T4734" s="197"/>
      <c r="U4734" s="196"/>
      <c r="V4734" s="196"/>
      <c r="W4734" s="197"/>
      <c r="X4734" s="197"/>
      <c r="Y4734" s="197"/>
      <c r="Z4734" s="197"/>
      <c r="AA4734" s="197"/>
      <c r="AB4734" s="202"/>
      <c r="AC4734" s="197"/>
      <c r="AD4734" s="205"/>
      <c r="AE4734" s="197"/>
      <c r="AF4734" s="196"/>
      <c r="AG4734" s="196"/>
      <c r="AH4734" s="197"/>
      <c r="AI4734" s="197"/>
    </row>
    <row r="4735" spans="1:35">
      <c r="A4735" s="197"/>
      <c r="B4735" s="197"/>
      <c r="C4735" s="204"/>
      <c r="D4735" s="197"/>
      <c r="E4735" s="197"/>
      <c r="F4735" s="197"/>
      <c r="G4735" s="199"/>
      <c r="H4735" s="199"/>
      <c r="I4735" s="197"/>
      <c r="J4735" s="200"/>
      <c r="K4735" s="197"/>
      <c r="L4735" s="197"/>
      <c r="M4735" s="197"/>
      <c r="N4735" s="201"/>
      <c r="O4735" s="201"/>
      <c r="P4735" s="197"/>
      <c r="Q4735" s="197"/>
      <c r="R4735" s="197"/>
      <c r="S4735" s="197"/>
      <c r="T4735" s="197"/>
      <c r="U4735" s="196"/>
      <c r="V4735" s="196"/>
      <c r="W4735" s="197"/>
      <c r="X4735" s="197"/>
      <c r="Y4735" s="197"/>
      <c r="Z4735" s="196"/>
      <c r="AA4735" s="196"/>
      <c r="AB4735" s="202"/>
      <c r="AC4735" s="196"/>
      <c r="AD4735" s="196"/>
      <c r="AE4735" s="196"/>
      <c r="AF4735" s="196"/>
      <c r="AG4735" s="196"/>
      <c r="AH4735" s="196"/>
      <c r="AI4735" s="197"/>
    </row>
    <row r="4736" spans="1:35">
      <c r="A4736" s="197"/>
      <c r="B4736" s="197"/>
      <c r="C4736" s="204"/>
      <c r="D4736" s="197"/>
      <c r="E4736" s="197"/>
      <c r="F4736" s="197"/>
      <c r="G4736" s="199"/>
      <c r="H4736" s="199"/>
      <c r="I4736" s="197"/>
      <c r="J4736" s="200"/>
      <c r="K4736" s="197"/>
      <c r="L4736" s="197"/>
      <c r="M4736" s="197"/>
      <c r="N4736" s="201"/>
      <c r="O4736" s="201"/>
      <c r="P4736" s="197"/>
      <c r="Q4736" s="197"/>
      <c r="R4736" s="197"/>
      <c r="S4736" s="197"/>
      <c r="T4736" s="197"/>
      <c r="U4736" s="196"/>
      <c r="V4736" s="196"/>
      <c r="W4736" s="197"/>
      <c r="X4736" s="197"/>
      <c r="Y4736" s="197"/>
      <c r="Z4736" s="196"/>
      <c r="AA4736" s="196"/>
      <c r="AB4736" s="202"/>
      <c r="AC4736" s="196"/>
      <c r="AD4736" s="196"/>
      <c r="AE4736" s="196"/>
      <c r="AF4736" s="196"/>
      <c r="AG4736" s="196"/>
      <c r="AH4736" s="196"/>
      <c r="AI4736" s="197"/>
    </row>
    <row r="4737" spans="1:35">
      <c r="A4737" s="197"/>
      <c r="B4737" s="197"/>
      <c r="C4737" s="204"/>
      <c r="D4737" s="197"/>
      <c r="E4737" s="197"/>
      <c r="F4737" s="197"/>
      <c r="G4737" s="199"/>
      <c r="H4737" s="199"/>
      <c r="I4737" s="197"/>
      <c r="J4737" s="200"/>
      <c r="K4737" s="197"/>
      <c r="L4737" s="197"/>
      <c r="M4737" s="197"/>
      <c r="N4737" s="201"/>
      <c r="O4737" s="201"/>
      <c r="P4737" s="197"/>
      <c r="Q4737" s="197"/>
      <c r="R4737" s="196"/>
      <c r="S4737" s="197"/>
      <c r="T4737" s="197"/>
      <c r="U4737" s="196"/>
      <c r="V4737" s="196"/>
      <c r="W4737" s="197"/>
      <c r="X4737" s="197"/>
      <c r="Y4737" s="197"/>
      <c r="Z4737" s="196"/>
      <c r="AA4737" s="196"/>
      <c r="AB4737" s="202"/>
      <c r="AC4737" s="196"/>
      <c r="AD4737" s="196"/>
      <c r="AE4737" s="196"/>
      <c r="AF4737" s="196"/>
      <c r="AG4737" s="196"/>
      <c r="AH4737" s="196"/>
      <c r="AI4737" s="197"/>
    </row>
    <row r="4738" spans="1:35">
      <c r="A4738" s="197"/>
      <c r="B4738" s="197"/>
      <c r="C4738" s="204"/>
      <c r="D4738" s="197"/>
      <c r="E4738" s="197"/>
      <c r="F4738" s="197"/>
      <c r="G4738" s="199"/>
      <c r="H4738" s="199"/>
      <c r="I4738" s="197"/>
      <c r="J4738" s="200"/>
      <c r="K4738" s="197"/>
      <c r="L4738" s="197"/>
      <c r="M4738" s="197"/>
      <c r="N4738" s="201"/>
      <c r="O4738" s="201"/>
      <c r="P4738" s="197"/>
      <c r="Q4738" s="197"/>
      <c r="R4738" s="197"/>
      <c r="S4738" s="197"/>
      <c r="T4738" s="197"/>
      <c r="U4738" s="196"/>
      <c r="V4738" s="196"/>
      <c r="W4738" s="197"/>
      <c r="X4738" s="197"/>
      <c r="Y4738" s="197"/>
      <c r="Z4738" s="196"/>
      <c r="AA4738" s="196"/>
      <c r="AB4738" s="202"/>
      <c r="AC4738" s="196"/>
      <c r="AD4738" s="196"/>
      <c r="AE4738" s="196"/>
      <c r="AF4738" s="196"/>
      <c r="AG4738" s="196"/>
      <c r="AH4738" s="196"/>
      <c r="AI4738" s="197"/>
    </row>
    <row r="4739" spans="1:35">
      <c r="A4739" s="197"/>
      <c r="B4739" s="197"/>
      <c r="C4739" s="204"/>
      <c r="D4739" s="197"/>
      <c r="E4739" s="197"/>
      <c r="F4739" s="197"/>
      <c r="G4739" s="199"/>
      <c r="H4739" s="199"/>
      <c r="I4739" s="197"/>
      <c r="J4739" s="200"/>
      <c r="K4739" s="197"/>
      <c r="L4739" s="197"/>
      <c r="M4739" s="197"/>
      <c r="N4739" s="201"/>
      <c r="O4739" s="201"/>
      <c r="P4739" s="197"/>
      <c r="Q4739" s="197"/>
      <c r="R4739" s="197"/>
      <c r="S4739" s="197"/>
      <c r="T4739" s="197"/>
      <c r="U4739" s="196"/>
      <c r="V4739" s="196"/>
      <c r="W4739" s="197"/>
      <c r="X4739" s="197"/>
      <c r="Y4739" s="197"/>
      <c r="Z4739" s="197"/>
      <c r="AA4739" s="197"/>
      <c r="AB4739" s="202"/>
      <c r="AC4739" s="197"/>
      <c r="AD4739" s="205"/>
      <c r="AE4739" s="197"/>
      <c r="AF4739" s="196"/>
      <c r="AG4739" s="196"/>
      <c r="AH4739" s="197"/>
      <c r="AI4739" s="197"/>
    </row>
    <row r="4740" spans="1:35">
      <c r="A4740" s="197"/>
      <c r="B4740" s="197"/>
      <c r="C4740" s="204"/>
      <c r="D4740" s="197"/>
      <c r="E4740" s="197"/>
      <c r="F4740" s="197"/>
      <c r="G4740" s="199"/>
      <c r="H4740" s="199"/>
      <c r="I4740" s="197"/>
      <c r="J4740" s="200"/>
      <c r="K4740" s="197"/>
      <c r="L4740" s="197"/>
      <c r="M4740" s="197"/>
      <c r="N4740" s="201"/>
      <c r="O4740" s="201"/>
      <c r="P4740" s="197"/>
      <c r="Q4740" s="197"/>
      <c r="R4740" s="196"/>
      <c r="S4740" s="197"/>
      <c r="T4740" s="197"/>
      <c r="U4740" s="196"/>
      <c r="V4740" s="196"/>
      <c r="W4740" s="197"/>
      <c r="X4740" s="197"/>
      <c r="Y4740" s="197"/>
      <c r="Z4740" s="196"/>
      <c r="AA4740" s="196"/>
      <c r="AB4740" s="202"/>
      <c r="AC4740" s="196"/>
      <c r="AD4740" s="196"/>
      <c r="AE4740" s="196"/>
      <c r="AF4740" s="196"/>
      <c r="AG4740" s="196"/>
      <c r="AH4740" s="196"/>
      <c r="AI4740" s="197"/>
    </row>
    <row r="4741" spans="1:35">
      <c r="A4741" s="197"/>
      <c r="B4741" s="197"/>
      <c r="C4741" s="204"/>
      <c r="D4741" s="197"/>
      <c r="E4741" s="197"/>
      <c r="F4741" s="197"/>
      <c r="G4741" s="199"/>
      <c r="H4741" s="199"/>
      <c r="I4741" s="197"/>
      <c r="J4741" s="200"/>
      <c r="K4741" s="197"/>
      <c r="L4741" s="197"/>
      <c r="M4741" s="197"/>
      <c r="N4741" s="201"/>
      <c r="O4741" s="201"/>
      <c r="P4741" s="197"/>
      <c r="Q4741" s="197"/>
      <c r="R4741" s="197"/>
      <c r="S4741" s="197"/>
      <c r="T4741" s="197"/>
      <c r="U4741" s="196"/>
      <c r="V4741" s="196"/>
      <c r="W4741" s="197"/>
      <c r="X4741" s="197"/>
      <c r="Y4741" s="197"/>
      <c r="Z4741" s="197"/>
      <c r="AA4741" s="197"/>
      <c r="AB4741" s="202"/>
      <c r="AC4741" s="197"/>
      <c r="AD4741" s="205"/>
      <c r="AE4741" s="197"/>
      <c r="AF4741" s="196"/>
      <c r="AG4741" s="196"/>
      <c r="AH4741" s="197"/>
      <c r="AI4741" s="197"/>
    </row>
    <row r="4742" spans="1:35">
      <c r="A4742" s="197"/>
      <c r="B4742" s="197"/>
      <c r="C4742" s="204"/>
      <c r="D4742" s="197"/>
      <c r="E4742" s="197"/>
      <c r="F4742" s="197"/>
      <c r="G4742" s="199"/>
      <c r="H4742" s="199"/>
      <c r="I4742" s="197"/>
      <c r="J4742" s="200"/>
      <c r="K4742" s="197"/>
      <c r="L4742" s="197"/>
      <c r="M4742" s="197"/>
      <c r="N4742" s="201"/>
      <c r="O4742" s="201"/>
      <c r="P4742" s="197"/>
      <c r="Q4742" s="197"/>
      <c r="R4742" s="197"/>
      <c r="S4742" s="197"/>
      <c r="T4742" s="197"/>
      <c r="U4742" s="196"/>
      <c r="V4742" s="196"/>
      <c r="W4742" s="197"/>
      <c r="X4742" s="197"/>
      <c r="Y4742" s="197"/>
      <c r="Z4742" s="196"/>
      <c r="AA4742" s="196"/>
      <c r="AB4742" s="202"/>
      <c r="AC4742" s="196"/>
      <c r="AD4742" s="196"/>
      <c r="AE4742" s="196"/>
      <c r="AF4742" s="196"/>
      <c r="AG4742" s="196"/>
      <c r="AH4742" s="196"/>
      <c r="AI4742" s="197"/>
    </row>
    <row r="4743" spans="1:35">
      <c r="A4743" s="197"/>
      <c r="B4743" s="197"/>
      <c r="C4743" s="204"/>
      <c r="D4743" s="197"/>
      <c r="E4743" s="197"/>
      <c r="F4743" s="197"/>
      <c r="G4743" s="199"/>
      <c r="H4743" s="199"/>
      <c r="I4743" s="197"/>
      <c r="J4743" s="200"/>
      <c r="K4743" s="197"/>
      <c r="L4743" s="197"/>
      <c r="M4743" s="197"/>
      <c r="N4743" s="201"/>
      <c r="O4743" s="201"/>
      <c r="P4743" s="197"/>
      <c r="Q4743" s="197"/>
      <c r="R4743" s="197"/>
      <c r="S4743" s="197"/>
      <c r="T4743" s="197"/>
      <c r="U4743" s="196"/>
      <c r="V4743" s="196"/>
      <c r="W4743" s="197"/>
      <c r="X4743" s="197"/>
      <c r="Y4743" s="197"/>
      <c r="Z4743" s="196"/>
      <c r="AA4743" s="196"/>
      <c r="AB4743" s="202"/>
      <c r="AC4743" s="196"/>
      <c r="AD4743" s="196"/>
      <c r="AE4743" s="196"/>
      <c r="AF4743" s="196"/>
      <c r="AG4743" s="196"/>
      <c r="AH4743" s="196"/>
      <c r="AI4743" s="197"/>
    </row>
    <row r="4744" spans="1:35">
      <c r="A4744" s="197"/>
      <c r="B4744" s="197"/>
      <c r="C4744" s="204"/>
      <c r="D4744" s="197"/>
      <c r="E4744" s="197"/>
      <c r="F4744" s="197"/>
      <c r="G4744" s="199"/>
      <c r="H4744" s="199"/>
      <c r="I4744" s="197"/>
      <c r="J4744" s="200"/>
      <c r="K4744" s="197"/>
      <c r="L4744" s="197"/>
      <c r="M4744" s="197"/>
      <c r="N4744" s="201"/>
      <c r="O4744" s="201"/>
      <c r="P4744" s="197"/>
      <c r="Q4744" s="197"/>
      <c r="R4744" s="197"/>
      <c r="S4744" s="197"/>
      <c r="T4744" s="197"/>
      <c r="U4744" s="196"/>
      <c r="V4744" s="196"/>
      <c r="W4744" s="197"/>
      <c r="X4744" s="197"/>
      <c r="Y4744" s="197"/>
      <c r="Z4744" s="197"/>
      <c r="AA4744" s="197"/>
      <c r="AB4744" s="202"/>
      <c r="AC4744" s="197"/>
      <c r="AD4744" s="205"/>
      <c r="AE4744" s="197"/>
      <c r="AF4744" s="196"/>
      <c r="AG4744" s="196"/>
      <c r="AH4744" s="197"/>
      <c r="AI4744" s="197"/>
    </row>
    <row r="4745" spans="1:35">
      <c r="A4745" s="197"/>
      <c r="B4745" s="197"/>
      <c r="C4745" s="204"/>
      <c r="D4745" s="197"/>
      <c r="E4745" s="197"/>
      <c r="F4745" s="197"/>
      <c r="G4745" s="199"/>
      <c r="H4745" s="199"/>
      <c r="I4745" s="197"/>
      <c r="J4745" s="200"/>
      <c r="K4745" s="197"/>
      <c r="L4745" s="197"/>
      <c r="M4745" s="197"/>
      <c r="N4745" s="201"/>
      <c r="O4745" s="201"/>
      <c r="P4745" s="197"/>
      <c r="Q4745" s="197"/>
      <c r="R4745" s="196"/>
      <c r="S4745" s="197"/>
      <c r="T4745" s="197"/>
      <c r="U4745" s="196"/>
      <c r="V4745" s="196"/>
      <c r="W4745" s="197"/>
      <c r="X4745" s="197"/>
      <c r="Y4745" s="197"/>
      <c r="Z4745" s="196"/>
      <c r="AA4745" s="196"/>
      <c r="AB4745" s="202"/>
      <c r="AC4745" s="196"/>
      <c r="AD4745" s="196"/>
      <c r="AE4745" s="196"/>
      <c r="AF4745" s="196"/>
      <c r="AG4745" s="196"/>
      <c r="AH4745" s="196"/>
      <c r="AI4745" s="197"/>
    </row>
    <row r="4746" spans="1:35">
      <c r="A4746" s="197"/>
      <c r="B4746" s="197"/>
      <c r="C4746" s="204"/>
      <c r="D4746" s="197"/>
      <c r="E4746" s="197"/>
      <c r="F4746" s="197"/>
      <c r="G4746" s="199"/>
      <c r="H4746" s="199"/>
      <c r="I4746" s="197"/>
      <c r="J4746" s="200"/>
      <c r="K4746" s="197"/>
      <c r="L4746" s="197"/>
      <c r="M4746" s="197"/>
      <c r="N4746" s="201"/>
      <c r="O4746" s="201"/>
      <c r="P4746" s="197"/>
      <c r="Q4746" s="197"/>
      <c r="R4746" s="197"/>
      <c r="S4746" s="197"/>
      <c r="T4746" s="197"/>
      <c r="U4746" s="196"/>
      <c r="V4746" s="196"/>
      <c r="W4746" s="197"/>
      <c r="X4746" s="197"/>
      <c r="Y4746" s="197"/>
      <c r="Z4746" s="197"/>
      <c r="AA4746" s="197"/>
      <c r="AB4746" s="202"/>
      <c r="AC4746" s="197"/>
      <c r="AD4746" s="205"/>
      <c r="AE4746" s="197"/>
      <c r="AF4746" s="196"/>
      <c r="AG4746" s="196"/>
      <c r="AH4746" s="197"/>
      <c r="AI4746" s="197"/>
    </row>
    <row r="4747" spans="1:35">
      <c r="A4747" s="197"/>
      <c r="B4747" s="197"/>
      <c r="C4747" s="204"/>
      <c r="D4747" s="197"/>
      <c r="E4747" s="197"/>
      <c r="F4747" s="197"/>
      <c r="G4747" s="199"/>
      <c r="H4747" s="199"/>
      <c r="I4747" s="197"/>
      <c r="J4747" s="200"/>
      <c r="K4747" s="197"/>
      <c r="L4747" s="197"/>
      <c r="M4747" s="197"/>
      <c r="N4747" s="201"/>
      <c r="O4747" s="201"/>
      <c r="P4747" s="197"/>
      <c r="Q4747" s="197"/>
      <c r="R4747" s="197"/>
      <c r="S4747" s="197"/>
      <c r="T4747" s="197"/>
      <c r="U4747" s="196"/>
      <c r="V4747" s="196"/>
      <c r="W4747" s="197"/>
      <c r="X4747" s="197"/>
      <c r="Y4747" s="197"/>
      <c r="Z4747" s="196"/>
      <c r="AA4747" s="196"/>
      <c r="AB4747" s="202"/>
      <c r="AC4747" s="196"/>
      <c r="AD4747" s="196"/>
      <c r="AE4747" s="196"/>
      <c r="AF4747" s="196"/>
      <c r="AG4747" s="196"/>
      <c r="AH4747" s="196"/>
      <c r="AI4747" s="197"/>
    </row>
    <row r="4748" spans="1:35">
      <c r="A4748" s="197"/>
      <c r="B4748" s="197"/>
      <c r="C4748" s="204"/>
      <c r="D4748" s="197"/>
      <c r="E4748" s="197"/>
      <c r="F4748" s="197"/>
      <c r="G4748" s="199"/>
      <c r="H4748" s="199"/>
      <c r="I4748" s="197"/>
      <c r="J4748" s="200"/>
      <c r="K4748" s="197"/>
      <c r="L4748" s="197"/>
      <c r="M4748" s="197"/>
      <c r="N4748" s="201"/>
      <c r="O4748" s="201"/>
      <c r="P4748" s="197"/>
      <c r="Q4748" s="197"/>
      <c r="R4748" s="197"/>
      <c r="S4748" s="197"/>
      <c r="T4748" s="197"/>
      <c r="U4748" s="196"/>
      <c r="V4748" s="196"/>
      <c r="W4748" s="197"/>
      <c r="X4748" s="197"/>
      <c r="Y4748" s="197"/>
      <c r="Z4748" s="196"/>
      <c r="AA4748" s="196"/>
      <c r="AB4748" s="202"/>
      <c r="AC4748" s="196"/>
      <c r="AD4748" s="196"/>
      <c r="AE4748" s="196"/>
      <c r="AF4748" s="196"/>
      <c r="AG4748" s="196"/>
      <c r="AH4748" s="196"/>
      <c r="AI4748" s="197"/>
    </row>
    <row r="4749" spans="1:35">
      <c r="A4749" s="197"/>
      <c r="B4749" s="197"/>
      <c r="C4749" s="204"/>
      <c r="D4749" s="197"/>
      <c r="E4749" s="197"/>
      <c r="F4749" s="197"/>
      <c r="G4749" s="199"/>
      <c r="H4749" s="199"/>
      <c r="I4749" s="197"/>
      <c r="J4749" s="200"/>
      <c r="K4749" s="197"/>
      <c r="L4749" s="197"/>
      <c r="M4749" s="197"/>
      <c r="N4749" s="201"/>
      <c r="O4749" s="201"/>
      <c r="P4749" s="197"/>
      <c r="Q4749" s="197"/>
      <c r="R4749" s="196"/>
      <c r="S4749" s="197"/>
      <c r="T4749" s="197"/>
      <c r="U4749" s="196"/>
      <c r="V4749" s="196"/>
      <c r="W4749" s="197"/>
      <c r="X4749" s="197"/>
      <c r="Y4749" s="197"/>
      <c r="Z4749" s="196"/>
      <c r="AA4749" s="196"/>
      <c r="AB4749" s="202"/>
      <c r="AC4749" s="196"/>
      <c r="AD4749" s="196"/>
      <c r="AE4749" s="196"/>
      <c r="AF4749" s="196"/>
      <c r="AG4749" s="196"/>
      <c r="AH4749" s="196"/>
      <c r="AI4749" s="197"/>
    </row>
    <row r="4750" spans="1:35">
      <c r="A4750" s="197"/>
      <c r="B4750" s="197"/>
      <c r="C4750" s="204"/>
      <c r="D4750" s="197"/>
      <c r="E4750" s="197"/>
      <c r="F4750" s="197"/>
      <c r="G4750" s="199"/>
      <c r="H4750" s="199"/>
      <c r="I4750" s="197"/>
      <c r="J4750" s="200"/>
      <c r="K4750" s="197"/>
      <c r="L4750" s="197"/>
      <c r="M4750" s="197"/>
      <c r="N4750" s="201"/>
      <c r="O4750" s="201"/>
      <c r="P4750" s="197"/>
      <c r="Q4750" s="197"/>
      <c r="R4750" s="197"/>
      <c r="S4750" s="197"/>
      <c r="T4750" s="197"/>
      <c r="U4750" s="196"/>
      <c r="V4750" s="196"/>
      <c r="W4750" s="197"/>
      <c r="X4750" s="197"/>
      <c r="Y4750" s="197"/>
      <c r="Z4750" s="197"/>
      <c r="AA4750" s="197"/>
      <c r="AB4750" s="202"/>
      <c r="AC4750" s="197"/>
      <c r="AD4750" s="205"/>
      <c r="AE4750" s="197"/>
      <c r="AF4750" s="196"/>
      <c r="AG4750" s="196"/>
      <c r="AH4750" s="197"/>
      <c r="AI4750" s="197"/>
    </row>
    <row r="4751" spans="1:35">
      <c r="A4751" s="197"/>
      <c r="B4751" s="197"/>
      <c r="C4751" s="204"/>
      <c r="D4751" s="197"/>
      <c r="E4751" s="197"/>
      <c r="F4751" s="197"/>
      <c r="G4751" s="199"/>
      <c r="H4751" s="199"/>
      <c r="I4751" s="197"/>
      <c r="J4751" s="200"/>
      <c r="K4751" s="197"/>
      <c r="L4751" s="197"/>
      <c r="M4751" s="197"/>
      <c r="N4751" s="201"/>
      <c r="O4751" s="201"/>
      <c r="P4751" s="197"/>
      <c r="Q4751" s="197"/>
      <c r="R4751" s="197"/>
      <c r="S4751" s="197"/>
      <c r="T4751" s="197"/>
      <c r="U4751" s="196"/>
      <c r="V4751" s="196"/>
      <c r="W4751" s="197"/>
      <c r="X4751" s="197"/>
      <c r="Y4751" s="197"/>
      <c r="Z4751" s="197"/>
      <c r="AA4751" s="197"/>
      <c r="AB4751" s="202"/>
      <c r="AC4751" s="197"/>
      <c r="AD4751" s="205"/>
      <c r="AE4751" s="197"/>
      <c r="AF4751" s="196"/>
      <c r="AG4751" s="196"/>
      <c r="AH4751" s="197"/>
      <c r="AI4751" s="197"/>
    </row>
    <row r="4752" spans="1:35">
      <c r="A4752" s="197"/>
      <c r="B4752" s="197"/>
      <c r="C4752" s="204"/>
      <c r="D4752" s="197"/>
      <c r="E4752" s="197"/>
      <c r="F4752" s="197"/>
      <c r="G4752" s="199"/>
      <c r="H4752" s="199"/>
      <c r="I4752" s="197"/>
      <c r="J4752" s="200"/>
      <c r="K4752" s="197"/>
      <c r="L4752" s="197"/>
      <c r="M4752" s="197"/>
      <c r="N4752" s="201"/>
      <c r="O4752" s="201"/>
      <c r="P4752" s="197"/>
      <c r="Q4752" s="197"/>
      <c r="R4752" s="196"/>
      <c r="S4752" s="197"/>
      <c r="T4752" s="197"/>
      <c r="U4752" s="196"/>
      <c r="V4752" s="196"/>
      <c r="W4752" s="197"/>
      <c r="X4752" s="197"/>
      <c r="Y4752" s="197"/>
      <c r="Z4752" s="196"/>
      <c r="AA4752" s="196"/>
      <c r="AB4752" s="202"/>
      <c r="AC4752" s="196"/>
      <c r="AD4752" s="196"/>
      <c r="AE4752" s="196"/>
      <c r="AF4752" s="196"/>
      <c r="AG4752" s="196"/>
      <c r="AH4752" s="196"/>
      <c r="AI4752" s="197"/>
    </row>
    <row r="4753" spans="1:35">
      <c r="A4753" s="197"/>
      <c r="B4753" s="197"/>
      <c r="C4753" s="204"/>
      <c r="D4753" s="197"/>
      <c r="E4753" s="197"/>
      <c r="F4753" s="197"/>
      <c r="G4753" s="199"/>
      <c r="H4753" s="199"/>
      <c r="I4753" s="197"/>
      <c r="J4753" s="200"/>
      <c r="K4753" s="197"/>
      <c r="L4753" s="197"/>
      <c r="M4753" s="197"/>
      <c r="N4753" s="201"/>
      <c r="O4753" s="201"/>
      <c r="P4753" s="197"/>
      <c r="Q4753" s="197"/>
      <c r="R4753" s="197"/>
      <c r="S4753" s="197"/>
      <c r="T4753" s="197"/>
      <c r="U4753" s="196"/>
      <c r="V4753" s="196"/>
      <c r="W4753" s="197"/>
      <c r="X4753" s="197"/>
      <c r="Y4753" s="197"/>
      <c r="Z4753" s="196"/>
      <c r="AA4753" s="196"/>
      <c r="AB4753" s="202"/>
      <c r="AC4753" s="196"/>
      <c r="AD4753" s="196"/>
      <c r="AE4753" s="196"/>
      <c r="AF4753" s="196"/>
      <c r="AG4753" s="196"/>
      <c r="AH4753" s="196"/>
      <c r="AI4753" s="197"/>
    </row>
    <row r="4754" spans="1:35">
      <c r="A4754" s="197"/>
      <c r="B4754" s="197"/>
      <c r="C4754" s="204"/>
      <c r="D4754" s="197"/>
      <c r="E4754" s="197"/>
      <c r="F4754" s="197"/>
      <c r="G4754" s="199"/>
      <c r="H4754" s="199"/>
      <c r="I4754" s="197"/>
      <c r="J4754" s="200"/>
      <c r="K4754" s="197"/>
      <c r="L4754" s="197"/>
      <c r="M4754" s="197"/>
      <c r="N4754" s="201"/>
      <c r="O4754" s="201"/>
      <c r="P4754" s="197"/>
      <c r="Q4754" s="197"/>
      <c r="R4754" s="197"/>
      <c r="S4754" s="197"/>
      <c r="T4754" s="197"/>
      <c r="U4754" s="196"/>
      <c r="V4754" s="196"/>
      <c r="W4754" s="197"/>
      <c r="X4754" s="197"/>
      <c r="Y4754" s="197"/>
      <c r="Z4754" s="197"/>
      <c r="AA4754" s="197"/>
      <c r="AB4754" s="202"/>
      <c r="AC4754" s="197"/>
      <c r="AD4754" s="205"/>
      <c r="AE4754" s="197"/>
      <c r="AF4754" s="196"/>
      <c r="AG4754" s="196"/>
      <c r="AH4754" s="197"/>
      <c r="AI4754" s="197"/>
    </row>
    <row r="4755" spans="1:35">
      <c r="A4755" s="197"/>
      <c r="B4755" s="197"/>
      <c r="C4755" s="204"/>
      <c r="D4755" s="197"/>
      <c r="E4755" s="197"/>
      <c r="F4755" s="197"/>
      <c r="G4755" s="199"/>
      <c r="H4755" s="199"/>
      <c r="I4755" s="197"/>
      <c r="J4755" s="200"/>
      <c r="K4755" s="197"/>
      <c r="L4755" s="197"/>
      <c r="M4755" s="197"/>
      <c r="N4755" s="201"/>
      <c r="O4755" s="201"/>
      <c r="P4755" s="197"/>
      <c r="Q4755" s="197"/>
      <c r="R4755" s="197"/>
      <c r="S4755" s="197"/>
      <c r="T4755" s="197"/>
      <c r="U4755" s="196"/>
      <c r="V4755" s="196"/>
      <c r="W4755" s="197"/>
      <c r="X4755" s="197"/>
      <c r="Y4755" s="197"/>
      <c r="Z4755" s="197"/>
      <c r="AA4755" s="197"/>
      <c r="AB4755" s="202"/>
      <c r="AC4755" s="197"/>
      <c r="AD4755" s="205"/>
      <c r="AE4755" s="197"/>
      <c r="AF4755" s="196"/>
      <c r="AG4755" s="196"/>
      <c r="AH4755" s="197"/>
      <c r="AI4755" s="197"/>
    </row>
    <row r="4756" spans="1:35">
      <c r="A4756" s="197"/>
      <c r="B4756" s="197"/>
      <c r="C4756" s="204"/>
      <c r="D4756" s="197"/>
      <c r="E4756" s="197"/>
      <c r="F4756" s="197"/>
      <c r="G4756" s="199"/>
      <c r="H4756" s="199"/>
      <c r="I4756" s="197"/>
      <c r="J4756" s="200"/>
      <c r="K4756" s="197"/>
      <c r="L4756" s="197"/>
      <c r="M4756" s="197"/>
      <c r="N4756" s="201"/>
      <c r="O4756" s="201"/>
      <c r="P4756" s="197"/>
      <c r="Q4756" s="197"/>
      <c r="R4756" s="197"/>
      <c r="S4756" s="197"/>
      <c r="T4756" s="197"/>
      <c r="U4756" s="196"/>
      <c r="V4756" s="196"/>
      <c r="W4756" s="197"/>
      <c r="X4756" s="197"/>
      <c r="Y4756" s="197"/>
      <c r="Z4756" s="196"/>
      <c r="AA4756" s="196"/>
      <c r="AB4756" s="202"/>
      <c r="AC4756" s="196"/>
      <c r="AD4756" s="196"/>
      <c r="AE4756" s="196"/>
      <c r="AF4756" s="196"/>
      <c r="AG4756" s="196"/>
      <c r="AH4756" s="196"/>
      <c r="AI4756" s="197"/>
    </row>
    <row r="4757" spans="1:35">
      <c r="A4757" s="197"/>
      <c r="B4757" s="197"/>
      <c r="C4757" s="204"/>
      <c r="D4757" s="197"/>
      <c r="E4757" s="197"/>
      <c r="F4757" s="197"/>
      <c r="G4757" s="199"/>
      <c r="H4757" s="199"/>
      <c r="I4757" s="197"/>
      <c r="J4757" s="200"/>
      <c r="K4757" s="197"/>
      <c r="L4757" s="197"/>
      <c r="M4757" s="197"/>
      <c r="N4757" s="201"/>
      <c r="O4757" s="201"/>
      <c r="P4757" s="197"/>
      <c r="Q4757" s="197"/>
      <c r="R4757" s="196"/>
      <c r="S4757" s="197"/>
      <c r="T4757" s="197"/>
      <c r="U4757" s="196"/>
      <c r="V4757" s="196"/>
      <c r="W4757" s="197"/>
      <c r="X4757" s="197"/>
      <c r="Y4757" s="197"/>
      <c r="Z4757" s="196"/>
      <c r="AA4757" s="196"/>
      <c r="AB4757" s="202"/>
      <c r="AC4757" s="196"/>
      <c r="AD4757" s="196"/>
      <c r="AE4757" s="196"/>
      <c r="AF4757" s="196"/>
      <c r="AG4757" s="196"/>
      <c r="AH4757" s="196"/>
      <c r="AI4757" s="197"/>
    </row>
    <row r="4758" spans="1:35">
      <c r="A4758" s="197"/>
      <c r="B4758" s="197"/>
      <c r="C4758" s="204"/>
      <c r="D4758" s="197"/>
      <c r="E4758" s="197"/>
      <c r="F4758" s="197"/>
      <c r="G4758" s="199"/>
      <c r="H4758" s="199"/>
      <c r="I4758" s="197"/>
      <c r="J4758" s="200"/>
      <c r="K4758" s="197"/>
      <c r="L4758" s="197"/>
      <c r="M4758" s="197"/>
      <c r="N4758" s="201"/>
      <c r="O4758" s="201"/>
      <c r="P4758" s="197"/>
      <c r="Q4758" s="197"/>
      <c r="R4758" s="197"/>
      <c r="S4758" s="197"/>
      <c r="T4758" s="197"/>
      <c r="U4758" s="196"/>
      <c r="V4758" s="196"/>
      <c r="W4758" s="197"/>
      <c r="X4758" s="197"/>
      <c r="Y4758" s="197"/>
      <c r="Z4758" s="196"/>
      <c r="AA4758" s="196"/>
      <c r="AB4758" s="202"/>
      <c r="AC4758" s="196"/>
      <c r="AD4758" s="196"/>
      <c r="AE4758" s="196"/>
      <c r="AF4758" s="196"/>
      <c r="AG4758" s="196"/>
      <c r="AH4758" s="196"/>
      <c r="AI4758" s="197"/>
    </row>
    <row r="4759" spans="1:35">
      <c r="A4759" s="197"/>
      <c r="B4759" s="197"/>
      <c r="C4759" s="204"/>
      <c r="D4759" s="197"/>
      <c r="E4759" s="197"/>
      <c r="F4759" s="197"/>
      <c r="G4759" s="199"/>
      <c r="H4759" s="199"/>
      <c r="I4759" s="197"/>
      <c r="J4759" s="200"/>
      <c r="K4759" s="197"/>
      <c r="L4759" s="197"/>
      <c r="M4759" s="197"/>
      <c r="N4759" s="201"/>
      <c r="O4759" s="201"/>
      <c r="P4759" s="197"/>
      <c r="Q4759" s="197"/>
      <c r="R4759" s="196"/>
      <c r="S4759" s="197"/>
      <c r="T4759" s="197"/>
      <c r="U4759" s="196"/>
      <c r="V4759" s="196"/>
      <c r="W4759" s="197"/>
      <c r="X4759" s="197"/>
      <c r="Y4759" s="197"/>
      <c r="Z4759" s="196"/>
      <c r="AA4759" s="196"/>
      <c r="AB4759" s="202"/>
      <c r="AC4759" s="196"/>
      <c r="AD4759" s="196"/>
      <c r="AE4759" s="196"/>
      <c r="AF4759" s="196"/>
      <c r="AG4759" s="196"/>
      <c r="AH4759" s="196"/>
      <c r="AI4759" s="197"/>
    </row>
    <row r="4760" spans="1:35">
      <c r="A4760" s="197"/>
      <c r="B4760" s="197"/>
      <c r="C4760" s="204"/>
      <c r="D4760" s="197"/>
      <c r="E4760" s="197"/>
      <c r="F4760" s="197"/>
      <c r="G4760" s="199"/>
      <c r="H4760" s="199"/>
      <c r="I4760" s="197"/>
      <c r="J4760" s="200"/>
      <c r="K4760" s="197"/>
      <c r="L4760" s="197"/>
      <c r="M4760" s="197"/>
      <c r="N4760" s="201"/>
      <c r="O4760" s="201"/>
      <c r="P4760" s="197"/>
      <c r="Q4760" s="197"/>
      <c r="R4760" s="197"/>
      <c r="S4760" s="197"/>
      <c r="T4760" s="197"/>
      <c r="U4760" s="196"/>
      <c r="V4760" s="196"/>
      <c r="W4760" s="197"/>
      <c r="X4760" s="197"/>
      <c r="Y4760" s="197"/>
      <c r="Z4760" s="196"/>
      <c r="AA4760" s="196"/>
      <c r="AB4760" s="202"/>
      <c r="AC4760" s="196"/>
      <c r="AD4760" s="196"/>
      <c r="AE4760" s="196"/>
      <c r="AF4760" s="196"/>
      <c r="AG4760" s="196"/>
      <c r="AH4760" s="196"/>
      <c r="AI4760" s="197"/>
    </row>
    <row r="4761" spans="1:35">
      <c r="A4761" s="197"/>
      <c r="B4761" s="197"/>
      <c r="C4761" s="204"/>
      <c r="D4761" s="197"/>
      <c r="E4761" s="197"/>
      <c r="F4761" s="197"/>
      <c r="G4761" s="199"/>
      <c r="H4761" s="199"/>
      <c r="I4761" s="197"/>
      <c r="J4761" s="200"/>
      <c r="K4761" s="197"/>
      <c r="L4761" s="197"/>
      <c r="M4761" s="197"/>
      <c r="N4761" s="201"/>
      <c r="O4761" s="201"/>
      <c r="P4761" s="197"/>
      <c r="Q4761" s="197"/>
      <c r="R4761" s="196"/>
      <c r="S4761" s="197"/>
      <c r="T4761" s="197"/>
      <c r="U4761" s="196"/>
      <c r="V4761" s="196"/>
      <c r="W4761" s="197"/>
      <c r="X4761" s="197"/>
      <c r="Y4761" s="197"/>
      <c r="Z4761" s="196"/>
      <c r="AA4761" s="196"/>
      <c r="AB4761" s="202"/>
      <c r="AC4761" s="196"/>
      <c r="AD4761" s="196"/>
      <c r="AE4761" s="196"/>
      <c r="AF4761" s="196"/>
      <c r="AG4761" s="196"/>
      <c r="AH4761" s="196"/>
      <c r="AI4761" s="197"/>
    </row>
    <row r="4762" spans="1:35">
      <c r="A4762" s="197"/>
      <c r="B4762" s="197"/>
      <c r="C4762" s="204"/>
      <c r="D4762" s="197"/>
      <c r="E4762" s="197"/>
      <c r="F4762" s="197"/>
      <c r="G4762" s="199"/>
      <c r="H4762" s="199"/>
      <c r="I4762" s="197"/>
      <c r="J4762" s="200"/>
      <c r="K4762" s="197"/>
      <c r="L4762" s="197"/>
      <c r="M4762" s="197"/>
      <c r="N4762" s="201"/>
      <c r="O4762" s="201"/>
      <c r="P4762" s="197"/>
      <c r="Q4762" s="197"/>
      <c r="R4762" s="197"/>
      <c r="S4762" s="197"/>
      <c r="T4762" s="197"/>
      <c r="U4762" s="196"/>
      <c r="V4762" s="196"/>
      <c r="W4762" s="197"/>
      <c r="X4762" s="197"/>
      <c r="Y4762" s="197"/>
      <c r="Z4762" s="196"/>
      <c r="AA4762" s="196"/>
      <c r="AB4762" s="202"/>
      <c r="AC4762" s="196"/>
      <c r="AD4762" s="196"/>
      <c r="AE4762" s="196"/>
      <c r="AF4762" s="196"/>
      <c r="AG4762" s="196"/>
      <c r="AH4762" s="196"/>
      <c r="AI4762" s="197"/>
    </row>
    <row r="4763" spans="1:35">
      <c r="A4763" s="197"/>
      <c r="B4763" s="197"/>
      <c r="C4763" s="204"/>
      <c r="D4763" s="197"/>
      <c r="E4763" s="197"/>
      <c r="F4763" s="197"/>
      <c r="G4763" s="199"/>
      <c r="H4763" s="199"/>
      <c r="I4763" s="197"/>
      <c r="J4763" s="200"/>
      <c r="K4763" s="197"/>
      <c r="L4763" s="197"/>
      <c r="M4763" s="197"/>
      <c r="N4763" s="201"/>
      <c r="O4763" s="201"/>
      <c r="P4763" s="197"/>
      <c r="Q4763" s="197"/>
      <c r="R4763" s="197"/>
      <c r="S4763" s="197"/>
      <c r="T4763" s="197"/>
      <c r="U4763" s="196"/>
      <c r="V4763" s="196"/>
      <c r="W4763" s="197"/>
      <c r="X4763" s="197"/>
      <c r="Y4763" s="197"/>
      <c r="Z4763" s="197"/>
      <c r="AA4763" s="197"/>
      <c r="AB4763" s="202"/>
      <c r="AC4763" s="197"/>
      <c r="AD4763" s="205"/>
      <c r="AE4763" s="197"/>
      <c r="AF4763" s="196"/>
      <c r="AG4763" s="196"/>
      <c r="AH4763" s="197"/>
      <c r="AI4763" s="197"/>
    </row>
    <row r="4764" spans="1:35">
      <c r="A4764" s="197"/>
      <c r="B4764" s="197"/>
      <c r="C4764" s="204"/>
      <c r="D4764" s="197"/>
      <c r="E4764" s="197"/>
      <c r="F4764" s="197"/>
      <c r="G4764" s="199"/>
      <c r="H4764" s="199"/>
      <c r="I4764" s="197"/>
      <c r="J4764" s="200"/>
      <c r="K4764" s="197"/>
      <c r="L4764" s="197"/>
      <c r="M4764" s="197"/>
      <c r="N4764" s="201"/>
      <c r="O4764" s="201"/>
      <c r="P4764" s="197"/>
      <c r="Q4764" s="197"/>
      <c r="R4764" s="197"/>
      <c r="S4764" s="197"/>
      <c r="T4764" s="197"/>
      <c r="U4764" s="196"/>
      <c r="V4764" s="196"/>
      <c r="W4764" s="197"/>
      <c r="X4764" s="197"/>
      <c r="Y4764" s="197"/>
      <c r="Z4764" s="196"/>
      <c r="AA4764" s="196"/>
      <c r="AB4764" s="202"/>
      <c r="AC4764" s="196"/>
      <c r="AD4764" s="196"/>
      <c r="AE4764" s="196"/>
      <c r="AF4764" s="196"/>
      <c r="AG4764" s="196"/>
      <c r="AH4764" s="196"/>
      <c r="AI4764" s="197"/>
    </row>
    <row r="4765" spans="1:35">
      <c r="A4765" s="197"/>
      <c r="B4765" s="197"/>
      <c r="C4765" s="204"/>
      <c r="D4765" s="197"/>
      <c r="E4765" s="197"/>
      <c r="F4765" s="197"/>
      <c r="G4765" s="199"/>
      <c r="H4765" s="199"/>
      <c r="I4765" s="197"/>
      <c r="J4765" s="200"/>
      <c r="K4765" s="197"/>
      <c r="L4765" s="197"/>
      <c r="M4765" s="197"/>
      <c r="N4765" s="201"/>
      <c r="O4765" s="201"/>
      <c r="P4765" s="197"/>
      <c r="Q4765" s="197"/>
      <c r="R4765" s="197"/>
      <c r="S4765" s="197"/>
      <c r="T4765" s="197"/>
      <c r="U4765" s="196"/>
      <c r="V4765" s="196"/>
      <c r="W4765" s="197"/>
      <c r="X4765" s="197"/>
      <c r="Y4765" s="197"/>
      <c r="Z4765" s="196"/>
      <c r="AA4765" s="196"/>
      <c r="AB4765" s="202"/>
      <c r="AC4765" s="196"/>
      <c r="AD4765" s="196"/>
      <c r="AE4765" s="196"/>
      <c r="AF4765" s="196"/>
      <c r="AG4765" s="196"/>
      <c r="AH4765" s="196"/>
      <c r="AI4765" s="197"/>
    </row>
    <row r="4766" spans="1:35">
      <c r="A4766" s="197"/>
      <c r="B4766" s="197"/>
      <c r="C4766" s="204"/>
      <c r="D4766" s="197"/>
      <c r="E4766" s="197"/>
      <c r="F4766" s="197"/>
      <c r="G4766" s="199"/>
      <c r="H4766" s="199"/>
      <c r="I4766" s="197"/>
      <c r="J4766" s="200"/>
      <c r="K4766" s="197"/>
      <c r="L4766" s="197"/>
      <c r="M4766" s="197"/>
      <c r="N4766" s="201"/>
      <c r="O4766" s="201"/>
      <c r="P4766" s="197"/>
      <c r="Q4766" s="197"/>
      <c r="R4766" s="197"/>
      <c r="S4766" s="197"/>
      <c r="T4766" s="197"/>
      <c r="U4766" s="196"/>
      <c r="V4766" s="196"/>
      <c r="W4766" s="197"/>
      <c r="X4766" s="197"/>
      <c r="Y4766" s="197"/>
      <c r="Z4766" s="196"/>
      <c r="AA4766" s="196"/>
      <c r="AB4766" s="202"/>
      <c r="AC4766" s="196"/>
      <c r="AD4766" s="196"/>
      <c r="AE4766" s="196"/>
      <c r="AF4766" s="196"/>
      <c r="AG4766" s="196"/>
      <c r="AH4766" s="196"/>
      <c r="AI4766" s="197"/>
    </row>
    <row r="4767" spans="1:35">
      <c r="A4767" s="197"/>
      <c r="B4767" s="197"/>
      <c r="C4767" s="204"/>
      <c r="D4767" s="197"/>
      <c r="E4767" s="197"/>
      <c r="F4767" s="197"/>
      <c r="G4767" s="199"/>
      <c r="H4767" s="199"/>
      <c r="I4767" s="197"/>
      <c r="J4767" s="200"/>
      <c r="K4767" s="197"/>
      <c r="L4767" s="197"/>
      <c r="M4767" s="197"/>
      <c r="N4767" s="201"/>
      <c r="O4767" s="201"/>
      <c r="P4767" s="197"/>
      <c r="Q4767" s="197"/>
      <c r="R4767" s="196"/>
      <c r="S4767" s="197"/>
      <c r="T4767" s="197"/>
      <c r="U4767" s="196"/>
      <c r="V4767" s="196"/>
      <c r="W4767" s="197"/>
      <c r="X4767" s="197"/>
      <c r="Y4767" s="197"/>
      <c r="Z4767" s="196"/>
      <c r="AA4767" s="196"/>
      <c r="AB4767" s="202"/>
      <c r="AC4767" s="196"/>
      <c r="AD4767" s="196"/>
      <c r="AE4767" s="196"/>
      <c r="AF4767" s="196"/>
      <c r="AG4767" s="196"/>
      <c r="AH4767" s="196"/>
      <c r="AI4767" s="197"/>
    </row>
    <row r="4768" spans="1:35">
      <c r="A4768" s="197"/>
      <c r="B4768" s="197"/>
      <c r="C4768" s="204"/>
      <c r="D4768" s="197"/>
      <c r="E4768" s="197"/>
      <c r="F4768" s="197"/>
      <c r="G4768" s="199"/>
      <c r="H4768" s="199"/>
      <c r="I4768" s="197"/>
      <c r="J4768" s="200"/>
      <c r="K4768" s="197"/>
      <c r="L4768" s="197"/>
      <c r="M4768" s="197"/>
      <c r="N4768" s="201"/>
      <c r="O4768" s="201"/>
      <c r="P4768" s="197"/>
      <c r="Q4768" s="197"/>
      <c r="R4768" s="197"/>
      <c r="S4768" s="197"/>
      <c r="T4768" s="197"/>
      <c r="U4768" s="196"/>
      <c r="V4768" s="196"/>
      <c r="W4768" s="197"/>
      <c r="X4768" s="197"/>
      <c r="Y4768" s="197"/>
      <c r="Z4768" s="196"/>
      <c r="AA4768" s="196"/>
      <c r="AB4768" s="202"/>
      <c r="AC4768" s="196"/>
      <c r="AD4768" s="196"/>
      <c r="AE4768" s="196"/>
      <c r="AF4768" s="196"/>
      <c r="AG4768" s="196"/>
      <c r="AH4768" s="196"/>
      <c r="AI4768" s="197"/>
    </row>
    <row r="4769" spans="1:35">
      <c r="A4769" s="197"/>
      <c r="B4769" s="197"/>
      <c r="C4769" s="204"/>
      <c r="D4769" s="197"/>
      <c r="E4769" s="197"/>
      <c r="F4769" s="197"/>
      <c r="G4769" s="199"/>
      <c r="H4769" s="199"/>
      <c r="I4769" s="197"/>
      <c r="J4769" s="200"/>
      <c r="K4769" s="197"/>
      <c r="L4769" s="197"/>
      <c r="M4769" s="197"/>
      <c r="N4769" s="201"/>
      <c r="O4769" s="201"/>
      <c r="P4769" s="197"/>
      <c r="Q4769" s="197"/>
      <c r="R4769" s="196"/>
      <c r="S4769" s="197"/>
      <c r="T4769" s="197"/>
      <c r="U4769" s="196"/>
      <c r="V4769" s="196"/>
      <c r="W4769" s="197"/>
      <c r="X4769" s="197"/>
      <c r="Y4769" s="197"/>
      <c r="Z4769" s="196"/>
      <c r="AA4769" s="196"/>
      <c r="AB4769" s="202"/>
      <c r="AC4769" s="196"/>
      <c r="AD4769" s="196"/>
      <c r="AE4769" s="196"/>
      <c r="AF4769" s="196"/>
      <c r="AG4769" s="196"/>
      <c r="AH4769" s="196"/>
      <c r="AI4769" s="197"/>
    </row>
    <row r="4770" spans="1:35">
      <c r="A4770" s="197"/>
      <c r="B4770" s="197"/>
      <c r="C4770" s="204"/>
      <c r="D4770" s="197"/>
      <c r="E4770" s="197"/>
      <c r="F4770" s="197"/>
      <c r="G4770" s="199"/>
      <c r="H4770" s="199"/>
      <c r="I4770" s="197"/>
      <c r="J4770" s="200"/>
      <c r="K4770" s="197"/>
      <c r="L4770" s="197"/>
      <c r="M4770" s="197"/>
      <c r="N4770" s="201"/>
      <c r="O4770" s="201"/>
      <c r="P4770" s="197"/>
      <c r="Q4770" s="197"/>
      <c r="R4770" s="197"/>
      <c r="S4770" s="197"/>
      <c r="T4770" s="197"/>
      <c r="U4770" s="196"/>
      <c r="V4770" s="196"/>
      <c r="W4770" s="197"/>
      <c r="X4770" s="197"/>
      <c r="Y4770" s="197"/>
      <c r="Z4770" s="196"/>
      <c r="AA4770" s="196"/>
      <c r="AB4770" s="202"/>
      <c r="AC4770" s="196"/>
      <c r="AD4770" s="196"/>
      <c r="AE4770" s="196"/>
      <c r="AF4770" s="196"/>
      <c r="AG4770" s="196"/>
      <c r="AH4770" s="196"/>
      <c r="AI4770" s="197"/>
    </row>
    <row r="4771" spans="1:35">
      <c r="A4771" s="197"/>
      <c r="B4771" s="197"/>
      <c r="C4771" s="204"/>
      <c r="D4771" s="197"/>
      <c r="E4771" s="197"/>
      <c r="F4771" s="197"/>
      <c r="G4771" s="199"/>
      <c r="H4771" s="199"/>
      <c r="I4771" s="197"/>
      <c r="J4771" s="200"/>
      <c r="K4771" s="197"/>
      <c r="L4771" s="197"/>
      <c r="M4771" s="197"/>
      <c r="N4771" s="201"/>
      <c r="O4771" s="201"/>
      <c r="P4771" s="197"/>
      <c r="Q4771" s="197"/>
      <c r="R4771" s="196"/>
      <c r="S4771" s="197"/>
      <c r="T4771" s="197"/>
      <c r="U4771" s="196"/>
      <c r="V4771" s="196"/>
      <c r="W4771" s="197"/>
      <c r="X4771" s="197"/>
      <c r="Y4771" s="197"/>
      <c r="Z4771" s="196"/>
      <c r="AA4771" s="196"/>
      <c r="AB4771" s="202"/>
      <c r="AC4771" s="196"/>
      <c r="AD4771" s="196"/>
      <c r="AE4771" s="196"/>
      <c r="AF4771" s="196"/>
      <c r="AG4771" s="196"/>
      <c r="AH4771" s="196"/>
      <c r="AI4771" s="197"/>
    </row>
    <row r="4772" spans="1:35">
      <c r="A4772" s="197"/>
      <c r="B4772" s="197"/>
      <c r="C4772" s="204"/>
      <c r="D4772" s="197"/>
      <c r="E4772" s="197"/>
      <c r="F4772" s="197"/>
      <c r="G4772" s="199"/>
      <c r="H4772" s="199"/>
      <c r="I4772" s="197"/>
      <c r="J4772" s="200"/>
      <c r="K4772" s="197"/>
      <c r="L4772" s="197"/>
      <c r="M4772" s="197"/>
      <c r="N4772" s="201"/>
      <c r="O4772" s="201"/>
      <c r="P4772" s="197"/>
      <c r="Q4772" s="197"/>
      <c r="R4772" s="197"/>
      <c r="S4772" s="197"/>
      <c r="T4772" s="197"/>
      <c r="U4772" s="196"/>
      <c r="V4772" s="196"/>
      <c r="W4772" s="197"/>
      <c r="X4772" s="197"/>
      <c r="Y4772" s="197"/>
      <c r="Z4772" s="196"/>
      <c r="AA4772" s="196"/>
      <c r="AB4772" s="202"/>
      <c r="AC4772" s="196"/>
      <c r="AD4772" s="196"/>
      <c r="AE4772" s="196"/>
      <c r="AF4772" s="196"/>
      <c r="AG4772" s="196"/>
      <c r="AH4772" s="196"/>
      <c r="AI4772" s="197"/>
    </row>
    <row r="4773" spans="1:35">
      <c r="A4773" s="197"/>
      <c r="B4773" s="197"/>
      <c r="C4773" s="204"/>
      <c r="D4773" s="197"/>
      <c r="E4773" s="197"/>
      <c r="F4773" s="197"/>
      <c r="G4773" s="199"/>
      <c r="H4773" s="199"/>
      <c r="I4773" s="197"/>
      <c r="J4773" s="200"/>
      <c r="K4773" s="197"/>
      <c r="L4773" s="197"/>
      <c r="M4773" s="197"/>
      <c r="N4773" s="201"/>
      <c r="O4773" s="201"/>
      <c r="P4773" s="197"/>
      <c r="Q4773" s="197"/>
      <c r="R4773" s="196"/>
      <c r="S4773" s="197"/>
      <c r="T4773" s="197"/>
      <c r="U4773" s="196"/>
      <c r="V4773" s="196"/>
      <c r="W4773" s="197"/>
      <c r="X4773" s="197"/>
      <c r="Y4773" s="197"/>
      <c r="Z4773" s="196"/>
      <c r="AA4773" s="196"/>
      <c r="AB4773" s="202"/>
      <c r="AC4773" s="196"/>
      <c r="AD4773" s="196"/>
      <c r="AE4773" s="196"/>
      <c r="AF4773" s="196"/>
      <c r="AG4773" s="196"/>
      <c r="AH4773" s="196"/>
      <c r="AI4773" s="197"/>
    </row>
    <row r="4774" spans="1:35">
      <c r="A4774" s="197"/>
      <c r="B4774" s="197"/>
      <c r="C4774" s="204"/>
      <c r="D4774" s="197"/>
      <c r="E4774" s="197"/>
      <c r="F4774" s="197"/>
      <c r="G4774" s="199"/>
      <c r="H4774" s="199"/>
      <c r="I4774" s="197"/>
      <c r="J4774" s="200"/>
      <c r="K4774" s="197"/>
      <c r="L4774" s="197"/>
      <c r="M4774" s="197"/>
      <c r="N4774" s="201"/>
      <c r="O4774" s="201"/>
      <c r="P4774" s="197"/>
      <c r="Q4774" s="197"/>
      <c r="R4774" s="197"/>
      <c r="S4774" s="197"/>
      <c r="T4774" s="197"/>
      <c r="U4774" s="196"/>
      <c r="V4774" s="196"/>
      <c r="W4774" s="197"/>
      <c r="X4774" s="197"/>
      <c r="Y4774" s="197"/>
      <c r="Z4774" s="196"/>
      <c r="AA4774" s="196"/>
      <c r="AB4774" s="202"/>
      <c r="AC4774" s="196"/>
      <c r="AD4774" s="196"/>
      <c r="AE4774" s="196"/>
      <c r="AF4774" s="196"/>
      <c r="AG4774" s="196"/>
      <c r="AH4774" s="196"/>
      <c r="AI4774" s="197"/>
    </row>
    <row r="4775" spans="1:35">
      <c r="A4775" s="197"/>
      <c r="B4775" s="197"/>
      <c r="C4775" s="204"/>
      <c r="D4775" s="197"/>
      <c r="E4775" s="197"/>
      <c r="F4775" s="197"/>
      <c r="G4775" s="199"/>
      <c r="H4775" s="199"/>
      <c r="I4775" s="197"/>
      <c r="J4775" s="200"/>
      <c r="K4775" s="197"/>
      <c r="L4775" s="197"/>
      <c r="M4775" s="197"/>
      <c r="N4775" s="201"/>
      <c r="O4775" s="201"/>
      <c r="P4775" s="197"/>
      <c r="Q4775" s="197"/>
      <c r="R4775" s="196"/>
      <c r="S4775" s="197"/>
      <c r="T4775" s="197"/>
      <c r="U4775" s="196"/>
      <c r="V4775" s="196"/>
      <c r="W4775" s="197"/>
      <c r="X4775" s="197"/>
      <c r="Y4775" s="197"/>
      <c r="Z4775" s="196"/>
      <c r="AA4775" s="196"/>
      <c r="AB4775" s="202"/>
      <c r="AC4775" s="196"/>
      <c r="AD4775" s="196"/>
      <c r="AE4775" s="196"/>
      <c r="AF4775" s="196"/>
      <c r="AG4775" s="196"/>
      <c r="AH4775" s="196"/>
      <c r="AI4775" s="197"/>
    </row>
    <row r="4776" spans="1:35">
      <c r="A4776" s="197"/>
      <c r="B4776" s="197"/>
      <c r="C4776" s="204"/>
      <c r="D4776" s="197"/>
      <c r="E4776" s="197"/>
      <c r="F4776" s="197"/>
      <c r="G4776" s="199"/>
      <c r="H4776" s="199"/>
      <c r="I4776" s="197"/>
      <c r="J4776" s="200"/>
      <c r="K4776" s="197"/>
      <c r="L4776" s="197"/>
      <c r="M4776" s="197"/>
      <c r="N4776" s="201"/>
      <c r="O4776" s="201"/>
      <c r="P4776" s="197"/>
      <c r="Q4776" s="197"/>
      <c r="R4776" s="197"/>
      <c r="S4776" s="197"/>
      <c r="T4776" s="197"/>
      <c r="U4776" s="196"/>
      <c r="V4776" s="196"/>
      <c r="W4776" s="197"/>
      <c r="X4776" s="197"/>
      <c r="Y4776" s="197"/>
      <c r="Z4776" s="197"/>
      <c r="AA4776" s="197"/>
      <c r="AB4776" s="202"/>
      <c r="AC4776" s="196"/>
      <c r="AD4776" s="205"/>
      <c r="AE4776" s="197"/>
      <c r="AF4776" s="196"/>
      <c r="AG4776" s="196"/>
      <c r="AH4776" s="197"/>
      <c r="AI4776" s="197"/>
    </row>
    <row r="4777" spans="1:35">
      <c r="A4777" s="197"/>
      <c r="B4777" s="197"/>
      <c r="C4777" s="204"/>
      <c r="D4777" s="197"/>
      <c r="E4777" s="197"/>
      <c r="F4777" s="197"/>
      <c r="G4777" s="199"/>
      <c r="H4777" s="199"/>
      <c r="I4777" s="197"/>
      <c r="J4777" s="200"/>
      <c r="K4777" s="197"/>
      <c r="L4777" s="197"/>
      <c r="M4777" s="197"/>
      <c r="N4777" s="201"/>
      <c r="O4777" s="201"/>
      <c r="P4777" s="197"/>
      <c r="Q4777" s="197"/>
      <c r="R4777" s="196"/>
      <c r="S4777" s="197"/>
      <c r="T4777" s="197"/>
      <c r="U4777" s="196"/>
      <c r="V4777" s="196"/>
      <c r="W4777" s="197"/>
      <c r="X4777" s="197"/>
      <c r="Y4777" s="197"/>
      <c r="Z4777" s="196"/>
      <c r="AA4777" s="196"/>
      <c r="AB4777" s="202"/>
      <c r="AC4777" s="196"/>
      <c r="AD4777" s="196"/>
      <c r="AE4777" s="196"/>
      <c r="AF4777" s="196"/>
      <c r="AG4777" s="196"/>
      <c r="AH4777" s="196"/>
      <c r="AI4777" s="197"/>
    </row>
    <row r="4778" spans="1:35">
      <c r="A4778" s="197"/>
      <c r="B4778" s="197"/>
      <c r="C4778" s="204"/>
      <c r="D4778" s="197"/>
      <c r="E4778" s="197"/>
      <c r="F4778" s="197"/>
      <c r="G4778" s="199"/>
      <c r="H4778" s="199"/>
      <c r="I4778" s="197"/>
      <c r="J4778" s="200"/>
      <c r="K4778" s="197"/>
      <c r="L4778" s="197"/>
      <c r="M4778" s="197"/>
      <c r="N4778" s="201"/>
      <c r="O4778" s="201"/>
      <c r="P4778" s="197"/>
      <c r="Q4778" s="197"/>
      <c r="R4778" s="197"/>
      <c r="S4778" s="197"/>
      <c r="T4778" s="197"/>
      <c r="U4778" s="196"/>
      <c r="V4778" s="196"/>
      <c r="W4778" s="197"/>
      <c r="X4778" s="197"/>
      <c r="Y4778" s="197"/>
      <c r="Z4778" s="196"/>
      <c r="AA4778" s="196"/>
      <c r="AB4778" s="202"/>
      <c r="AC4778" s="196"/>
      <c r="AD4778" s="196"/>
      <c r="AE4778" s="196"/>
      <c r="AF4778" s="196"/>
      <c r="AG4778" s="196"/>
      <c r="AH4778" s="196"/>
      <c r="AI4778" s="197"/>
    </row>
    <row r="4779" spans="1:35">
      <c r="A4779" s="197"/>
      <c r="B4779" s="197"/>
      <c r="C4779" s="204"/>
      <c r="D4779" s="197"/>
      <c r="E4779" s="197"/>
      <c r="F4779" s="197"/>
      <c r="G4779" s="199"/>
      <c r="H4779" s="199"/>
      <c r="I4779" s="197"/>
      <c r="J4779" s="200"/>
      <c r="K4779" s="197"/>
      <c r="L4779" s="197"/>
      <c r="M4779" s="197"/>
      <c r="N4779" s="201"/>
      <c r="O4779" s="201"/>
      <c r="P4779" s="197"/>
      <c r="Q4779" s="197"/>
      <c r="R4779" s="196"/>
      <c r="S4779" s="197"/>
      <c r="T4779" s="197"/>
      <c r="U4779" s="196"/>
      <c r="V4779" s="196"/>
      <c r="W4779" s="197"/>
      <c r="X4779" s="197"/>
      <c r="Y4779" s="197"/>
      <c r="Z4779" s="196"/>
      <c r="AA4779" s="196"/>
      <c r="AB4779" s="202"/>
      <c r="AC4779" s="196"/>
      <c r="AD4779" s="196"/>
      <c r="AE4779" s="196"/>
      <c r="AF4779" s="196"/>
      <c r="AG4779" s="196"/>
      <c r="AH4779" s="196"/>
      <c r="AI4779" s="197"/>
    </row>
    <row r="4780" spans="1:35">
      <c r="A4780" s="197"/>
      <c r="B4780" s="197"/>
      <c r="C4780" s="204"/>
      <c r="D4780" s="197"/>
      <c r="E4780" s="197"/>
      <c r="F4780" s="197"/>
      <c r="G4780" s="199"/>
      <c r="H4780" s="199"/>
      <c r="I4780" s="197"/>
      <c r="J4780" s="200"/>
      <c r="K4780" s="197"/>
      <c r="L4780" s="197"/>
      <c r="M4780" s="197"/>
      <c r="N4780" s="201"/>
      <c r="O4780" s="201"/>
      <c r="P4780" s="197"/>
      <c r="Q4780" s="197"/>
      <c r="R4780" s="197"/>
      <c r="S4780" s="197"/>
      <c r="T4780" s="197"/>
      <c r="U4780" s="196"/>
      <c r="V4780" s="196"/>
      <c r="W4780" s="197"/>
      <c r="X4780" s="197"/>
      <c r="Y4780" s="197"/>
      <c r="Z4780" s="197"/>
      <c r="AA4780" s="197"/>
      <c r="AB4780" s="202"/>
      <c r="AC4780" s="197"/>
      <c r="AD4780" s="205"/>
      <c r="AE4780" s="197"/>
      <c r="AF4780" s="196"/>
      <c r="AG4780" s="196"/>
      <c r="AH4780" s="197"/>
      <c r="AI4780" s="197"/>
    </row>
    <row r="4781" spans="1:35">
      <c r="A4781" s="197"/>
      <c r="B4781" s="197"/>
      <c r="C4781" s="204"/>
      <c r="D4781" s="197"/>
      <c r="E4781" s="197"/>
      <c r="F4781" s="197"/>
      <c r="G4781" s="199"/>
      <c r="H4781" s="199"/>
      <c r="I4781" s="197"/>
      <c r="J4781" s="200"/>
      <c r="K4781" s="197"/>
      <c r="L4781" s="197"/>
      <c r="M4781" s="197"/>
      <c r="N4781" s="201"/>
      <c r="O4781" s="201"/>
      <c r="P4781" s="197"/>
      <c r="Q4781" s="197"/>
      <c r="R4781" s="197"/>
      <c r="S4781" s="197"/>
      <c r="T4781" s="197"/>
      <c r="U4781" s="196"/>
      <c r="V4781" s="196"/>
      <c r="W4781" s="197"/>
      <c r="X4781" s="197"/>
      <c r="Y4781" s="197"/>
      <c r="Z4781" s="196"/>
      <c r="AA4781" s="196"/>
      <c r="AB4781" s="202"/>
      <c r="AC4781" s="196"/>
      <c r="AD4781" s="196"/>
      <c r="AE4781" s="196"/>
      <c r="AF4781" s="196"/>
      <c r="AG4781" s="196"/>
      <c r="AH4781" s="196"/>
      <c r="AI4781" s="197"/>
    </row>
    <row r="4782" spans="1:35">
      <c r="A4782" s="197"/>
      <c r="B4782" s="197"/>
      <c r="C4782" s="204"/>
      <c r="D4782" s="197"/>
      <c r="E4782" s="197"/>
      <c r="F4782" s="197"/>
      <c r="G4782" s="199"/>
      <c r="H4782" s="199"/>
      <c r="I4782" s="197"/>
      <c r="J4782" s="200"/>
      <c r="K4782" s="197"/>
      <c r="L4782" s="197"/>
      <c r="M4782" s="197"/>
      <c r="N4782" s="201"/>
      <c r="O4782" s="201"/>
      <c r="P4782" s="197"/>
      <c r="Q4782" s="197"/>
      <c r="R4782" s="197"/>
      <c r="S4782" s="197"/>
      <c r="T4782" s="197"/>
      <c r="U4782" s="196"/>
      <c r="V4782" s="196"/>
      <c r="W4782" s="197"/>
      <c r="X4782" s="197"/>
      <c r="Y4782" s="197"/>
      <c r="Z4782" s="196"/>
      <c r="AA4782" s="196"/>
      <c r="AB4782" s="202"/>
      <c r="AC4782" s="196"/>
      <c r="AD4782" s="196"/>
      <c r="AE4782" s="196"/>
      <c r="AF4782" s="196"/>
      <c r="AG4782" s="196"/>
      <c r="AH4782" s="196"/>
      <c r="AI4782" s="197"/>
    </row>
    <row r="4783" spans="1:35">
      <c r="A4783" s="197"/>
      <c r="B4783" s="197"/>
      <c r="C4783" s="204"/>
      <c r="D4783" s="197"/>
      <c r="E4783" s="197"/>
      <c r="F4783" s="197"/>
      <c r="G4783" s="199"/>
      <c r="H4783" s="199"/>
      <c r="I4783" s="197"/>
      <c r="J4783" s="200"/>
      <c r="K4783" s="197"/>
      <c r="L4783" s="197"/>
      <c r="M4783" s="197"/>
      <c r="N4783" s="201"/>
      <c r="O4783" s="201"/>
      <c r="P4783" s="197"/>
      <c r="Q4783" s="197"/>
      <c r="R4783" s="197"/>
      <c r="S4783" s="197"/>
      <c r="T4783" s="197"/>
      <c r="U4783" s="196"/>
      <c r="V4783" s="196"/>
      <c r="W4783" s="197"/>
      <c r="X4783" s="197"/>
      <c r="Y4783" s="197"/>
      <c r="Z4783" s="196"/>
      <c r="AA4783" s="196"/>
      <c r="AB4783" s="202"/>
      <c r="AC4783" s="196"/>
      <c r="AD4783" s="196"/>
      <c r="AE4783" s="196"/>
      <c r="AF4783" s="196"/>
      <c r="AG4783" s="196"/>
      <c r="AH4783" s="196"/>
      <c r="AI4783" s="197"/>
    </row>
    <row r="4784" spans="1:35">
      <c r="A4784" s="197"/>
      <c r="B4784" s="197"/>
      <c r="C4784" s="204"/>
      <c r="D4784" s="197"/>
      <c r="E4784" s="197"/>
      <c r="F4784" s="197"/>
      <c r="G4784" s="199"/>
      <c r="H4784" s="199"/>
      <c r="I4784" s="197"/>
      <c r="J4784" s="200"/>
      <c r="K4784" s="197"/>
      <c r="L4784" s="197"/>
      <c r="M4784" s="197"/>
      <c r="N4784" s="201"/>
      <c r="O4784" s="201"/>
      <c r="P4784" s="197"/>
      <c r="Q4784" s="197"/>
      <c r="R4784" s="197"/>
      <c r="S4784" s="197"/>
      <c r="T4784" s="197"/>
      <c r="U4784" s="196"/>
      <c r="V4784" s="196"/>
      <c r="W4784" s="197"/>
      <c r="X4784" s="197"/>
      <c r="Y4784" s="197"/>
      <c r="Z4784" s="196"/>
      <c r="AA4784" s="196"/>
      <c r="AB4784" s="202"/>
      <c r="AC4784" s="196"/>
      <c r="AD4784" s="196"/>
      <c r="AE4784" s="196"/>
      <c r="AF4784" s="196"/>
      <c r="AG4784" s="196"/>
      <c r="AH4784" s="196"/>
      <c r="AI4784" s="197"/>
    </row>
    <row r="4785" spans="1:35">
      <c r="A4785" s="197"/>
      <c r="B4785" s="197"/>
      <c r="C4785" s="204"/>
      <c r="D4785" s="197"/>
      <c r="E4785" s="197"/>
      <c r="F4785" s="197"/>
      <c r="G4785" s="199"/>
      <c r="H4785" s="199"/>
      <c r="I4785" s="197"/>
      <c r="J4785" s="200"/>
      <c r="K4785" s="197"/>
      <c r="L4785" s="197"/>
      <c r="M4785" s="197"/>
      <c r="N4785" s="201"/>
      <c r="O4785" s="201"/>
      <c r="P4785" s="197"/>
      <c r="Q4785" s="197"/>
      <c r="R4785" s="197"/>
      <c r="S4785" s="197"/>
      <c r="T4785" s="197"/>
      <c r="U4785" s="196"/>
      <c r="V4785" s="196"/>
      <c r="W4785" s="197"/>
      <c r="X4785" s="197"/>
      <c r="Y4785" s="197"/>
      <c r="Z4785" s="196"/>
      <c r="AA4785" s="196"/>
      <c r="AB4785" s="202"/>
      <c r="AC4785" s="196"/>
      <c r="AD4785" s="196"/>
      <c r="AE4785" s="196"/>
      <c r="AF4785" s="196"/>
      <c r="AG4785" s="196"/>
      <c r="AH4785" s="196"/>
      <c r="AI4785" s="197"/>
    </row>
    <row r="4786" spans="1:35">
      <c r="A4786" s="197"/>
      <c r="B4786" s="197"/>
      <c r="C4786" s="204"/>
      <c r="D4786" s="197"/>
      <c r="E4786" s="197"/>
      <c r="F4786" s="197"/>
      <c r="G4786" s="199"/>
      <c r="H4786" s="199"/>
      <c r="I4786" s="197"/>
      <c r="J4786" s="200"/>
      <c r="K4786" s="197"/>
      <c r="L4786" s="197"/>
      <c r="M4786" s="197"/>
      <c r="N4786" s="201"/>
      <c r="O4786" s="201"/>
      <c r="P4786" s="197"/>
      <c r="Q4786" s="197"/>
      <c r="R4786" s="197"/>
      <c r="S4786" s="197"/>
      <c r="T4786" s="197"/>
      <c r="U4786" s="196"/>
      <c r="V4786" s="196"/>
      <c r="W4786" s="197"/>
      <c r="X4786" s="197"/>
      <c r="Y4786" s="197"/>
      <c r="Z4786" s="196"/>
      <c r="AA4786" s="196"/>
      <c r="AB4786" s="202"/>
      <c r="AC4786" s="196"/>
      <c r="AD4786" s="196"/>
      <c r="AE4786" s="196"/>
      <c r="AF4786" s="196"/>
      <c r="AG4786" s="196"/>
      <c r="AH4786" s="196"/>
      <c r="AI4786" s="197"/>
    </row>
    <row r="4787" spans="1:35">
      <c r="A4787" s="197"/>
      <c r="B4787" s="197"/>
      <c r="C4787" s="204"/>
      <c r="D4787" s="197"/>
      <c r="E4787" s="197"/>
      <c r="F4787" s="197"/>
      <c r="G4787" s="199"/>
      <c r="H4787" s="199"/>
      <c r="I4787" s="197"/>
      <c r="J4787" s="200"/>
      <c r="K4787" s="197"/>
      <c r="L4787" s="197"/>
      <c r="M4787" s="197"/>
      <c r="N4787" s="201"/>
      <c r="O4787" s="201"/>
      <c r="P4787" s="197"/>
      <c r="Q4787" s="197"/>
      <c r="R4787" s="197"/>
      <c r="S4787" s="197"/>
      <c r="T4787" s="197"/>
      <c r="U4787" s="196"/>
      <c r="V4787" s="196"/>
      <c r="W4787" s="197"/>
      <c r="X4787" s="197"/>
      <c r="Y4787" s="197"/>
      <c r="Z4787" s="196"/>
      <c r="AA4787" s="196"/>
      <c r="AB4787" s="202"/>
      <c r="AC4787" s="196"/>
      <c r="AD4787" s="196"/>
      <c r="AE4787" s="196"/>
      <c r="AF4787" s="196"/>
      <c r="AG4787" s="196"/>
      <c r="AH4787" s="196"/>
      <c r="AI4787" s="197"/>
    </row>
    <row r="4788" spans="1:35">
      <c r="A4788" s="197"/>
      <c r="B4788" s="197"/>
      <c r="C4788" s="204"/>
      <c r="D4788" s="197"/>
      <c r="E4788" s="197"/>
      <c r="F4788" s="197"/>
      <c r="G4788" s="199"/>
      <c r="H4788" s="199"/>
      <c r="I4788" s="197"/>
      <c r="J4788" s="200"/>
      <c r="K4788" s="197"/>
      <c r="L4788" s="197"/>
      <c r="M4788" s="197"/>
      <c r="N4788" s="201"/>
      <c r="O4788" s="201"/>
      <c r="P4788" s="197"/>
      <c r="Q4788" s="197"/>
      <c r="R4788" s="197"/>
      <c r="S4788" s="197"/>
      <c r="T4788" s="197"/>
      <c r="U4788" s="196"/>
      <c r="V4788" s="196"/>
      <c r="W4788" s="197"/>
      <c r="X4788" s="197"/>
      <c r="Y4788" s="197"/>
      <c r="Z4788" s="196"/>
      <c r="AA4788" s="196"/>
      <c r="AB4788" s="202"/>
      <c r="AC4788" s="196"/>
      <c r="AD4788" s="196"/>
      <c r="AE4788" s="196"/>
      <c r="AF4788" s="196"/>
      <c r="AG4788" s="196"/>
      <c r="AH4788" s="196"/>
      <c r="AI4788" s="197"/>
    </row>
    <row r="4789" spans="1:35">
      <c r="A4789" s="197"/>
      <c r="B4789" s="197"/>
      <c r="C4789" s="204"/>
      <c r="D4789" s="197"/>
      <c r="E4789" s="197"/>
      <c r="F4789" s="197"/>
      <c r="G4789" s="199"/>
      <c r="H4789" s="199"/>
      <c r="I4789" s="197"/>
      <c r="J4789" s="200"/>
      <c r="K4789" s="197"/>
      <c r="L4789" s="197"/>
      <c r="M4789" s="197"/>
      <c r="N4789" s="201"/>
      <c r="O4789" s="201"/>
      <c r="P4789" s="197"/>
      <c r="Q4789" s="197"/>
      <c r="R4789" s="197"/>
      <c r="S4789" s="197"/>
      <c r="T4789" s="197"/>
      <c r="U4789" s="196"/>
      <c r="V4789" s="196"/>
      <c r="W4789" s="197"/>
      <c r="X4789" s="197"/>
      <c r="Y4789" s="197"/>
      <c r="Z4789" s="196"/>
      <c r="AA4789" s="196"/>
      <c r="AB4789" s="202"/>
      <c r="AC4789" s="196"/>
      <c r="AD4789" s="196"/>
      <c r="AE4789" s="196"/>
      <c r="AF4789" s="196"/>
      <c r="AG4789" s="196"/>
      <c r="AH4789" s="196"/>
      <c r="AI4789" s="197"/>
    </row>
    <row r="4790" spans="1:35">
      <c r="A4790" s="197"/>
      <c r="B4790" s="197"/>
      <c r="C4790" s="204"/>
      <c r="D4790" s="197"/>
      <c r="E4790" s="197"/>
      <c r="F4790" s="197"/>
      <c r="G4790" s="199"/>
      <c r="H4790" s="199"/>
      <c r="I4790" s="197"/>
      <c r="J4790" s="200"/>
      <c r="K4790" s="197"/>
      <c r="L4790" s="197"/>
      <c r="M4790" s="197"/>
      <c r="N4790" s="201"/>
      <c r="O4790" s="201"/>
      <c r="P4790" s="197"/>
      <c r="Q4790" s="197"/>
      <c r="R4790" s="197"/>
      <c r="S4790" s="197"/>
      <c r="T4790" s="197"/>
      <c r="U4790" s="196"/>
      <c r="V4790" s="196"/>
      <c r="W4790" s="197"/>
      <c r="X4790" s="197"/>
      <c r="Y4790" s="197"/>
      <c r="Z4790" s="196"/>
      <c r="AA4790" s="196"/>
      <c r="AB4790" s="202"/>
      <c r="AC4790" s="196"/>
      <c r="AD4790" s="196"/>
      <c r="AE4790" s="196"/>
      <c r="AF4790" s="196"/>
      <c r="AG4790" s="196"/>
      <c r="AH4790" s="196"/>
      <c r="AI4790" s="197"/>
    </row>
    <row r="4791" spans="1:35">
      <c r="A4791" s="197"/>
      <c r="B4791" s="197"/>
      <c r="C4791" s="204"/>
      <c r="D4791" s="197"/>
      <c r="E4791" s="197"/>
      <c r="F4791" s="197"/>
      <c r="G4791" s="199"/>
      <c r="H4791" s="199"/>
      <c r="I4791" s="197"/>
      <c r="J4791" s="200"/>
      <c r="K4791" s="197"/>
      <c r="L4791" s="197"/>
      <c r="M4791" s="197"/>
      <c r="N4791" s="201"/>
      <c r="O4791" s="201"/>
      <c r="P4791" s="197"/>
      <c r="Q4791" s="197"/>
      <c r="R4791" s="197"/>
      <c r="S4791" s="197"/>
      <c r="T4791" s="197"/>
      <c r="U4791" s="196"/>
      <c r="V4791" s="196"/>
      <c r="W4791" s="197"/>
      <c r="X4791" s="197"/>
      <c r="Y4791" s="197"/>
      <c r="Z4791" s="196"/>
      <c r="AA4791" s="196"/>
      <c r="AB4791" s="202"/>
      <c r="AC4791" s="196"/>
      <c r="AD4791" s="196"/>
      <c r="AE4791" s="196"/>
      <c r="AF4791" s="196"/>
      <c r="AG4791" s="196"/>
      <c r="AH4791" s="196"/>
      <c r="AI4791" s="197"/>
    </row>
    <row r="4792" spans="1:35">
      <c r="A4792" s="197"/>
      <c r="B4792" s="197"/>
      <c r="C4792" s="204"/>
      <c r="D4792" s="197"/>
      <c r="E4792" s="197"/>
      <c r="F4792" s="197"/>
      <c r="G4792" s="199"/>
      <c r="H4792" s="199"/>
      <c r="I4792" s="197"/>
      <c r="J4792" s="200"/>
      <c r="K4792" s="197"/>
      <c r="L4792" s="197"/>
      <c r="M4792" s="197"/>
      <c r="N4792" s="201"/>
      <c r="O4792" s="201"/>
      <c r="P4792" s="197"/>
      <c r="Q4792" s="197"/>
      <c r="R4792" s="197"/>
      <c r="S4792" s="197"/>
      <c r="T4792" s="197"/>
      <c r="U4792" s="196"/>
      <c r="V4792" s="196"/>
      <c r="W4792" s="197"/>
      <c r="X4792" s="197"/>
      <c r="Y4792" s="197"/>
      <c r="Z4792" s="196"/>
      <c r="AA4792" s="196"/>
      <c r="AB4792" s="202"/>
      <c r="AC4792" s="196"/>
      <c r="AD4792" s="196"/>
      <c r="AE4792" s="196"/>
      <c r="AF4792" s="196"/>
      <c r="AG4792" s="196"/>
      <c r="AH4792" s="196"/>
      <c r="AI4792" s="197"/>
    </row>
    <row r="4793" spans="1:35">
      <c r="A4793" s="197"/>
      <c r="B4793" s="197"/>
      <c r="C4793" s="204"/>
      <c r="D4793" s="197"/>
      <c r="E4793" s="197"/>
      <c r="F4793" s="197"/>
      <c r="G4793" s="199"/>
      <c r="H4793" s="199"/>
      <c r="I4793" s="197"/>
      <c r="J4793" s="200"/>
      <c r="K4793" s="197"/>
      <c r="L4793" s="197"/>
      <c r="M4793" s="197"/>
      <c r="N4793" s="201"/>
      <c r="O4793" s="201"/>
      <c r="P4793" s="197"/>
      <c r="Q4793" s="197"/>
      <c r="R4793" s="197"/>
      <c r="S4793" s="197"/>
      <c r="T4793" s="197"/>
      <c r="U4793" s="196"/>
      <c r="V4793" s="196"/>
      <c r="W4793" s="197"/>
      <c r="X4793" s="197"/>
      <c r="Y4793" s="197"/>
      <c r="Z4793" s="196"/>
      <c r="AA4793" s="196"/>
      <c r="AB4793" s="202"/>
      <c r="AC4793" s="196"/>
      <c r="AD4793" s="196"/>
      <c r="AE4793" s="196"/>
      <c r="AF4793" s="196"/>
      <c r="AG4793" s="196"/>
      <c r="AH4793" s="196"/>
      <c r="AI4793" s="197"/>
    </row>
    <row r="4794" spans="1:35">
      <c r="A4794" s="197"/>
      <c r="B4794" s="197"/>
      <c r="C4794" s="204"/>
      <c r="D4794" s="197"/>
      <c r="E4794" s="197"/>
      <c r="F4794" s="197"/>
      <c r="G4794" s="199"/>
      <c r="H4794" s="199"/>
      <c r="I4794" s="197"/>
      <c r="J4794" s="200"/>
      <c r="K4794" s="197"/>
      <c r="L4794" s="197"/>
      <c r="M4794" s="197"/>
      <c r="N4794" s="201"/>
      <c r="O4794" s="201"/>
      <c r="P4794" s="197"/>
      <c r="Q4794" s="197"/>
      <c r="R4794" s="197"/>
      <c r="S4794" s="197"/>
      <c r="T4794" s="197"/>
      <c r="U4794" s="196"/>
      <c r="V4794" s="196"/>
      <c r="W4794" s="197"/>
      <c r="X4794" s="197"/>
      <c r="Y4794" s="197"/>
      <c r="Z4794" s="196"/>
      <c r="AA4794" s="196"/>
      <c r="AB4794" s="202"/>
      <c r="AC4794" s="196"/>
      <c r="AD4794" s="196"/>
      <c r="AE4794" s="196"/>
      <c r="AF4794" s="196"/>
      <c r="AG4794" s="196"/>
      <c r="AH4794" s="196"/>
      <c r="AI4794" s="197"/>
    </row>
    <row r="4795" spans="1:35">
      <c r="A4795" s="197"/>
      <c r="B4795" s="197"/>
      <c r="C4795" s="204"/>
      <c r="D4795" s="197"/>
      <c r="E4795" s="197"/>
      <c r="F4795" s="197"/>
      <c r="G4795" s="199"/>
      <c r="H4795" s="199"/>
      <c r="I4795" s="197"/>
      <c r="J4795" s="200"/>
      <c r="K4795" s="197"/>
      <c r="L4795" s="197"/>
      <c r="M4795" s="197"/>
      <c r="N4795" s="201"/>
      <c r="O4795" s="201"/>
      <c r="P4795" s="197"/>
      <c r="Q4795" s="197"/>
      <c r="R4795" s="196"/>
      <c r="S4795" s="197"/>
      <c r="T4795" s="197"/>
      <c r="U4795" s="196"/>
      <c r="V4795" s="196"/>
      <c r="W4795" s="197"/>
      <c r="X4795" s="197"/>
      <c r="Y4795" s="197"/>
      <c r="Z4795" s="196"/>
      <c r="AA4795" s="196"/>
      <c r="AB4795" s="202"/>
      <c r="AC4795" s="196"/>
      <c r="AD4795" s="196"/>
      <c r="AE4795" s="196"/>
      <c r="AF4795" s="196"/>
      <c r="AG4795" s="196"/>
      <c r="AH4795" s="196"/>
      <c r="AI4795" s="197"/>
    </row>
    <row r="4796" spans="1:35">
      <c r="A4796" s="197"/>
      <c r="B4796" s="197"/>
      <c r="C4796" s="204"/>
      <c r="D4796" s="197"/>
      <c r="E4796" s="197"/>
      <c r="F4796" s="197"/>
      <c r="G4796" s="199"/>
      <c r="H4796" s="199"/>
      <c r="I4796" s="197"/>
      <c r="J4796" s="200"/>
      <c r="K4796" s="197"/>
      <c r="L4796" s="197"/>
      <c r="M4796" s="197"/>
      <c r="N4796" s="201"/>
      <c r="O4796" s="201"/>
      <c r="P4796" s="197"/>
      <c r="Q4796" s="197"/>
      <c r="R4796" s="197"/>
      <c r="S4796" s="197"/>
      <c r="T4796" s="197"/>
      <c r="U4796" s="196"/>
      <c r="V4796" s="196"/>
      <c r="W4796" s="197"/>
      <c r="X4796" s="197"/>
      <c r="Y4796" s="197"/>
      <c r="Z4796" s="196"/>
      <c r="AA4796" s="196"/>
      <c r="AB4796" s="202"/>
      <c r="AC4796" s="196"/>
      <c r="AD4796" s="196"/>
      <c r="AE4796" s="196"/>
      <c r="AF4796" s="196"/>
      <c r="AG4796" s="196"/>
      <c r="AH4796" s="196"/>
      <c r="AI4796" s="197"/>
    </row>
    <row r="4797" spans="1:35">
      <c r="A4797" s="197"/>
      <c r="B4797" s="197"/>
      <c r="C4797" s="204"/>
      <c r="D4797" s="197"/>
      <c r="E4797" s="197"/>
      <c r="F4797" s="197"/>
      <c r="G4797" s="199"/>
      <c r="H4797" s="199"/>
      <c r="I4797" s="197"/>
      <c r="J4797" s="200"/>
      <c r="K4797" s="197"/>
      <c r="L4797" s="197"/>
      <c r="M4797" s="197"/>
      <c r="N4797" s="201"/>
      <c r="O4797" s="201"/>
      <c r="P4797" s="197"/>
      <c r="Q4797" s="197"/>
      <c r="R4797" s="196"/>
      <c r="S4797" s="197"/>
      <c r="T4797" s="197"/>
      <c r="U4797" s="196"/>
      <c r="V4797" s="196"/>
      <c r="W4797" s="197"/>
      <c r="X4797" s="197"/>
      <c r="Y4797" s="197"/>
      <c r="Z4797" s="196"/>
      <c r="AA4797" s="196"/>
      <c r="AB4797" s="202"/>
      <c r="AC4797" s="196"/>
      <c r="AD4797" s="196"/>
      <c r="AE4797" s="196"/>
      <c r="AF4797" s="196"/>
      <c r="AG4797" s="196"/>
      <c r="AH4797" s="196"/>
      <c r="AI4797" s="197"/>
    </row>
    <row r="4798" spans="1:35">
      <c r="A4798" s="197"/>
      <c r="B4798" s="197"/>
      <c r="C4798" s="204"/>
      <c r="D4798" s="197"/>
      <c r="E4798" s="197"/>
      <c r="F4798" s="197"/>
      <c r="G4798" s="199"/>
      <c r="H4798" s="199"/>
      <c r="I4798" s="197"/>
      <c r="J4798" s="200"/>
      <c r="K4798" s="197"/>
      <c r="L4798" s="197"/>
      <c r="M4798" s="197"/>
      <c r="N4798" s="201"/>
      <c r="O4798" s="201"/>
      <c r="P4798" s="197"/>
      <c r="Q4798" s="197"/>
      <c r="R4798" s="197"/>
      <c r="S4798" s="197"/>
      <c r="T4798" s="197"/>
      <c r="U4798" s="196"/>
      <c r="V4798" s="196"/>
      <c r="W4798" s="197"/>
      <c r="X4798" s="197"/>
      <c r="Y4798" s="197"/>
      <c r="Z4798" s="196"/>
      <c r="AA4798" s="196"/>
      <c r="AB4798" s="202"/>
      <c r="AC4798" s="196"/>
      <c r="AD4798" s="196"/>
      <c r="AE4798" s="196"/>
      <c r="AF4798" s="196"/>
      <c r="AG4798" s="196"/>
      <c r="AH4798" s="196"/>
      <c r="AI4798" s="197"/>
    </row>
    <row r="4799" spans="1:35">
      <c r="A4799" s="197"/>
      <c r="B4799" s="197"/>
      <c r="C4799" s="204"/>
      <c r="D4799" s="197"/>
      <c r="E4799" s="197"/>
      <c r="F4799" s="197"/>
      <c r="G4799" s="199"/>
      <c r="H4799" s="199"/>
      <c r="I4799" s="197"/>
      <c r="J4799" s="200"/>
      <c r="K4799" s="197"/>
      <c r="L4799" s="197"/>
      <c r="M4799" s="197"/>
      <c r="N4799" s="201"/>
      <c r="O4799" s="201"/>
      <c r="P4799" s="197"/>
      <c r="Q4799" s="197"/>
      <c r="R4799" s="196"/>
      <c r="S4799" s="197"/>
      <c r="T4799" s="197"/>
      <c r="U4799" s="196"/>
      <c r="V4799" s="196"/>
      <c r="W4799" s="197"/>
      <c r="X4799" s="197"/>
      <c r="Y4799" s="197"/>
      <c r="Z4799" s="196"/>
      <c r="AA4799" s="196"/>
      <c r="AB4799" s="202"/>
      <c r="AC4799" s="196"/>
      <c r="AD4799" s="196"/>
      <c r="AE4799" s="196"/>
      <c r="AF4799" s="196"/>
      <c r="AG4799" s="196"/>
      <c r="AH4799" s="196"/>
      <c r="AI4799" s="197"/>
    </row>
    <row r="4800" spans="1:35">
      <c r="A4800" s="197"/>
      <c r="B4800" s="197"/>
      <c r="C4800" s="204"/>
      <c r="D4800" s="197"/>
      <c r="E4800" s="197"/>
      <c r="F4800" s="197"/>
      <c r="G4800" s="199"/>
      <c r="H4800" s="199"/>
      <c r="I4800" s="197"/>
      <c r="J4800" s="200"/>
      <c r="K4800" s="197"/>
      <c r="L4800" s="197"/>
      <c r="M4800" s="197"/>
      <c r="N4800" s="201"/>
      <c r="O4800" s="201"/>
      <c r="P4800" s="197"/>
      <c r="Q4800" s="197"/>
      <c r="R4800" s="196"/>
      <c r="S4800" s="197"/>
      <c r="T4800" s="197"/>
      <c r="U4800" s="196"/>
      <c r="V4800" s="196"/>
      <c r="W4800" s="197"/>
      <c r="X4800" s="197"/>
      <c r="Y4800" s="197"/>
      <c r="Z4800" s="197"/>
      <c r="AA4800" s="197"/>
      <c r="AB4800" s="202"/>
      <c r="AC4800" s="196"/>
      <c r="AD4800" s="205"/>
      <c r="AE4800" s="197"/>
      <c r="AF4800" s="196"/>
      <c r="AG4800" s="196"/>
      <c r="AH4800" s="197"/>
      <c r="AI4800" s="197"/>
    </row>
    <row r="4801" spans="1:35">
      <c r="A4801" s="197"/>
      <c r="B4801" s="197"/>
      <c r="C4801" s="204"/>
      <c r="D4801" s="197"/>
      <c r="E4801" s="197"/>
      <c r="F4801" s="197"/>
      <c r="G4801" s="199"/>
      <c r="H4801" s="199"/>
      <c r="I4801" s="197"/>
      <c r="J4801" s="200"/>
      <c r="K4801" s="197"/>
      <c r="L4801" s="197"/>
      <c r="M4801" s="197"/>
      <c r="N4801" s="201"/>
      <c r="O4801" s="201"/>
      <c r="P4801" s="197"/>
      <c r="Q4801" s="197"/>
      <c r="R4801" s="197"/>
      <c r="S4801" s="197"/>
      <c r="T4801" s="197"/>
      <c r="U4801" s="196"/>
      <c r="V4801" s="196"/>
      <c r="W4801" s="197"/>
      <c r="X4801" s="197"/>
      <c r="Y4801" s="197"/>
      <c r="Z4801" s="196"/>
      <c r="AA4801" s="196"/>
      <c r="AB4801" s="202"/>
      <c r="AC4801" s="196"/>
      <c r="AD4801" s="196"/>
      <c r="AE4801" s="196"/>
      <c r="AF4801" s="196"/>
      <c r="AG4801" s="196"/>
      <c r="AH4801" s="196"/>
      <c r="AI4801" s="197"/>
    </row>
    <row r="4802" spans="1:35">
      <c r="A4802" s="197"/>
      <c r="B4802" s="197"/>
      <c r="C4802" s="204"/>
      <c r="D4802" s="197"/>
      <c r="E4802" s="197"/>
      <c r="F4802" s="197"/>
      <c r="G4802" s="199"/>
      <c r="H4802" s="199"/>
      <c r="I4802" s="197"/>
      <c r="J4802" s="200"/>
      <c r="K4802" s="197"/>
      <c r="L4802" s="197"/>
      <c r="M4802" s="197"/>
      <c r="N4802" s="201"/>
      <c r="O4802" s="201"/>
      <c r="P4802" s="197"/>
      <c r="Q4802" s="197"/>
      <c r="R4802" s="196"/>
      <c r="S4802" s="197"/>
      <c r="T4802" s="197"/>
      <c r="U4802" s="196"/>
      <c r="V4802" s="196"/>
      <c r="W4802" s="197"/>
      <c r="X4802" s="197"/>
      <c r="Y4802" s="197"/>
      <c r="Z4802" s="196"/>
      <c r="AA4802" s="196"/>
      <c r="AB4802" s="202"/>
      <c r="AC4802" s="196"/>
      <c r="AD4802" s="196"/>
      <c r="AE4802" s="196"/>
      <c r="AF4802" s="196"/>
      <c r="AG4802" s="196"/>
      <c r="AH4802" s="196"/>
      <c r="AI4802" s="197"/>
    </row>
    <row r="4803" spans="1:35">
      <c r="A4803" s="197"/>
      <c r="B4803" s="197"/>
      <c r="C4803" s="204"/>
      <c r="D4803" s="197"/>
      <c r="E4803" s="197"/>
      <c r="F4803" s="197"/>
      <c r="G4803" s="199"/>
      <c r="H4803" s="199"/>
      <c r="I4803" s="197"/>
      <c r="J4803" s="200"/>
      <c r="K4803" s="197"/>
      <c r="L4803" s="197"/>
      <c r="M4803" s="197"/>
      <c r="N4803" s="201"/>
      <c r="O4803" s="201"/>
      <c r="P4803" s="197"/>
      <c r="Q4803" s="197"/>
      <c r="R4803" s="197"/>
      <c r="S4803" s="197"/>
      <c r="T4803" s="197"/>
      <c r="U4803" s="196"/>
      <c r="V4803" s="196"/>
      <c r="W4803" s="197"/>
      <c r="X4803" s="197"/>
      <c r="Y4803" s="197"/>
      <c r="Z4803" s="196"/>
      <c r="AA4803" s="196"/>
      <c r="AB4803" s="202"/>
      <c r="AC4803" s="196"/>
      <c r="AD4803" s="196"/>
      <c r="AE4803" s="196"/>
      <c r="AF4803" s="196"/>
      <c r="AG4803" s="196"/>
      <c r="AH4803" s="196"/>
      <c r="AI4803" s="197"/>
    </row>
    <row r="4804" spans="1:35">
      <c r="A4804" s="197"/>
      <c r="B4804" s="197"/>
      <c r="C4804" s="204"/>
      <c r="D4804" s="197"/>
      <c r="E4804" s="197"/>
      <c r="F4804" s="197"/>
      <c r="G4804" s="199"/>
      <c r="H4804" s="199"/>
      <c r="I4804" s="197"/>
      <c r="J4804" s="200"/>
      <c r="K4804" s="197"/>
      <c r="L4804" s="197"/>
      <c r="M4804" s="197"/>
      <c r="N4804" s="201"/>
      <c r="O4804" s="201"/>
      <c r="P4804" s="197"/>
      <c r="Q4804" s="197"/>
      <c r="R4804" s="196"/>
      <c r="S4804" s="197"/>
      <c r="T4804" s="197"/>
      <c r="U4804" s="196"/>
      <c r="V4804" s="196"/>
      <c r="W4804" s="197"/>
      <c r="X4804" s="197"/>
      <c r="Y4804" s="197"/>
      <c r="Z4804" s="196"/>
      <c r="AA4804" s="196"/>
      <c r="AB4804" s="202"/>
      <c r="AC4804" s="196"/>
      <c r="AD4804" s="196"/>
      <c r="AE4804" s="196"/>
      <c r="AF4804" s="196"/>
      <c r="AG4804" s="196"/>
      <c r="AH4804" s="196"/>
      <c r="AI4804" s="197"/>
    </row>
    <row r="4805" spans="1:35">
      <c r="A4805" s="197"/>
      <c r="B4805" s="197"/>
      <c r="C4805" s="204"/>
      <c r="D4805" s="197"/>
      <c r="E4805" s="197"/>
      <c r="F4805" s="197"/>
      <c r="G4805" s="199"/>
      <c r="H4805" s="199"/>
      <c r="I4805" s="197"/>
      <c r="J4805" s="200"/>
      <c r="K4805" s="197"/>
      <c r="L4805" s="197"/>
      <c r="M4805" s="197"/>
      <c r="N4805" s="201"/>
      <c r="O4805" s="201"/>
      <c r="P4805" s="197"/>
      <c r="Q4805" s="197"/>
      <c r="R4805" s="197"/>
      <c r="S4805" s="197"/>
      <c r="T4805" s="197"/>
      <c r="U4805" s="196"/>
      <c r="V4805" s="196"/>
      <c r="W4805" s="197"/>
      <c r="X4805" s="197"/>
      <c r="Y4805" s="197"/>
      <c r="Z4805" s="196"/>
      <c r="AA4805" s="196"/>
      <c r="AB4805" s="202"/>
      <c r="AC4805" s="196"/>
      <c r="AD4805" s="196"/>
      <c r="AE4805" s="196"/>
      <c r="AF4805" s="196"/>
      <c r="AG4805" s="196"/>
      <c r="AH4805" s="196"/>
      <c r="AI4805" s="197"/>
    </row>
    <row r="4806" spans="1:35">
      <c r="A4806" s="197"/>
      <c r="B4806" s="197"/>
      <c r="C4806" s="204"/>
      <c r="D4806" s="197"/>
      <c r="E4806" s="197"/>
      <c r="F4806" s="197"/>
      <c r="G4806" s="199"/>
      <c r="H4806" s="199"/>
      <c r="I4806" s="197"/>
      <c r="J4806" s="200"/>
      <c r="K4806" s="197"/>
      <c r="L4806" s="197"/>
      <c r="M4806" s="197"/>
      <c r="N4806" s="201"/>
      <c r="O4806" s="201"/>
      <c r="P4806" s="197"/>
      <c r="Q4806" s="197"/>
      <c r="R4806" s="197"/>
      <c r="S4806" s="197"/>
      <c r="T4806" s="197"/>
      <c r="U4806" s="196"/>
      <c r="V4806" s="196"/>
      <c r="W4806" s="197"/>
      <c r="X4806" s="197"/>
      <c r="Y4806" s="197"/>
      <c r="Z4806" s="196"/>
      <c r="AA4806" s="196"/>
      <c r="AB4806" s="202"/>
      <c r="AC4806" s="196"/>
      <c r="AD4806" s="196"/>
      <c r="AE4806" s="196"/>
      <c r="AF4806" s="196"/>
      <c r="AG4806" s="196"/>
      <c r="AH4806" s="196"/>
      <c r="AI4806" s="197"/>
    </row>
    <row r="4807" spans="1:35">
      <c r="A4807" s="197"/>
      <c r="B4807" s="197"/>
      <c r="C4807" s="204"/>
      <c r="D4807" s="197"/>
      <c r="E4807" s="197"/>
      <c r="F4807" s="197"/>
      <c r="G4807" s="199"/>
      <c r="H4807" s="199"/>
      <c r="I4807" s="197"/>
      <c r="J4807" s="200"/>
      <c r="K4807" s="197"/>
      <c r="L4807" s="197"/>
      <c r="M4807" s="197"/>
      <c r="N4807" s="201"/>
      <c r="O4807" s="201"/>
      <c r="P4807" s="197"/>
      <c r="Q4807" s="197"/>
      <c r="R4807" s="196"/>
      <c r="S4807" s="197"/>
      <c r="T4807" s="197"/>
      <c r="U4807" s="196"/>
      <c r="V4807" s="196"/>
      <c r="W4807" s="197"/>
      <c r="X4807" s="197"/>
      <c r="Y4807" s="197"/>
      <c r="Z4807" s="196"/>
      <c r="AA4807" s="196"/>
      <c r="AB4807" s="202"/>
      <c r="AC4807" s="196"/>
      <c r="AD4807" s="196"/>
      <c r="AE4807" s="196"/>
      <c r="AF4807" s="196"/>
      <c r="AG4807" s="196"/>
      <c r="AH4807" s="196"/>
      <c r="AI4807" s="197"/>
    </row>
    <row r="4808" spans="1:35">
      <c r="A4808" s="197"/>
      <c r="B4808" s="197"/>
      <c r="C4808" s="204"/>
      <c r="D4808" s="197"/>
      <c r="E4808" s="197"/>
      <c r="F4808" s="197"/>
      <c r="G4808" s="199"/>
      <c r="H4808" s="199"/>
      <c r="I4808" s="197"/>
      <c r="J4808" s="200"/>
      <c r="K4808" s="197"/>
      <c r="L4808" s="197"/>
      <c r="M4808" s="197"/>
      <c r="N4808" s="201"/>
      <c r="O4808" s="201"/>
      <c r="P4808" s="197"/>
      <c r="Q4808" s="197"/>
      <c r="R4808" s="197"/>
      <c r="S4808" s="197"/>
      <c r="T4808" s="197"/>
      <c r="U4808" s="196"/>
      <c r="V4808" s="196"/>
      <c r="W4808" s="197"/>
      <c r="X4808" s="197"/>
      <c r="Y4808" s="197"/>
      <c r="Z4808" s="196"/>
      <c r="AA4808" s="196"/>
      <c r="AB4808" s="202"/>
      <c r="AC4808" s="196"/>
      <c r="AD4808" s="196"/>
      <c r="AE4808" s="196"/>
      <c r="AF4808" s="196"/>
      <c r="AG4808" s="196"/>
      <c r="AH4808" s="196"/>
      <c r="AI4808" s="197"/>
    </row>
    <row r="4809" spans="1:35">
      <c r="A4809" s="197"/>
      <c r="B4809" s="197"/>
      <c r="C4809" s="204"/>
      <c r="D4809" s="197"/>
      <c r="E4809" s="197"/>
      <c r="F4809" s="197"/>
      <c r="G4809" s="199"/>
      <c r="H4809" s="199"/>
      <c r="I4809" s="197"/>
      <c r="J4809" s="200"/>
      <c r="K4809" s="197"/>
      <c r="L4809" s="197"/>
      <c r="M4809" s="197"/>
      <c r="N4809" s="201"/>
      <c r="O4809" s="201"/>
      <c r="P4809" s="197"/>
      <c r="Q4809" s="197"/>
      <c r="R4809" s="196"/>
      <c r="S4809" s="197"/>
      <c r="T4809" s="197"/>
      <c r="U4809" s="196"/>
      <c r="V4809" s="196"/>
      <c r="W4809" s="197"/>
      <c r="X4809" s="197"/>
      <c r="Y4809" s="197"/>
      <c r="Z4809" s="196"/>
      <c r="AA4809" s="196"/>
      <c r="AB4809" s="202"/>
      <c r="AC4809" s="196"/>
      <c r="AD4809" s="196"/>
      <c r="AE4809" s="196"/>
      <c r="AF4809" s="196"/>
      <c r="AG4809" s="196"/>
      <c r="AH4809" s="196"/>
      <c r="AI4809" s="197"/>
    </row>
    <row r="4810" spans="1:35">
      <c r="A4810" s="197"/>
      <c r="B4810" s="197"/>
      <c r="C4810" s="204"/>
      <c r="D4810" s="197"/>
      <c r="E4810" s="197"/>
      <c r="F4810" s="197"/>
      <c r="G4810" s="199"/>
      <c r="H4810" s="199"/>
      <c r="I4810" s="197"/>
      <c r="J4810" s="200"/>
      <c r="K4810" s="197"/>
      <c r="L4810" s="197"/>
      <c r="M4810" s="197"/>
      <c r="N4810" s="201"/>
      <c r="O4810" s="201"/>
      <c r="P4810" s="197"/>
      <c r="Q4810" s="197"/>
      <c r="R4810" s="197"/>
      <c r="S4810" s="197"/>
      <c r="T4810" s="197"/>
      <c r="U4810" s="196"/>
      <c r="V4810" s="196"/>
      <c r="W4810" s="197"/>
      <c r="X4810" s="197"/>
      <c r="Y4810" s="197"/>
      <c r="Z4810" s="196"/>
      <c r="AA4810" s="196"/>
      <c r="AB4810" s="202"/>
      <c r="AC4810" s="196"/>
      <c r="AD4810" s="196"/>
      <c r="AE4810" s="196"/>
      <c r="AF4810" s="196"/>
      <c r="AG4810" s="196"/>
      <c r="AH4810" s="196"/>
      <c r="AI4810" s="197"/>
    </row>
    <row r="4811" spans="1:35">
      <c r="A4811" s="197"/>
      <c r="B4811" s="197"/>
      <c r="C4811" s="204"/>
      <c r="D4811" s="197"/>
      <c r="E4811" s="197"/>
      <c r="F4811" s="197"/>
      <c r="G4811" s="199"/>
      <c r="H4811" s="199"/>
      <c r="I4811" s="197"/>
      <c r="J4811" s="200"/>
      <c r="K4811" s="197"/>
      <c r="L4811" s="197"/>
      <c r="M4811" s="197"/>
      <c r="N4811" s="201"/>
      <c r="O4811" s="201"/>
      <c r="P4811" s="197"/>
      <c r="Q4811" s="197"/>
      <c r="R4811" s="196"/>
      <c r="S4811" s="197"/>
      <c r="T4811" s="197"/>
      <c r="U4811" s="196"/>
      <c r="V4811" s="196"/>
      <c r="W4811" s="197"/>
      <c r="X4811" s="197"/>
      <c r="Y4811" s="197"/>
      <c r="Z4811" s="196"/>
      <c r="AA4811" s="196"/>
      <c r="AB4811" s="202"/>
      <c r="AC4811" s="196"/>
      <c r="AD4811" s="196"/>
      <c r="AE4811" s="196"/>
      <c r="AF4811" s="196"/>
      <c r="AG4811" s="196"/>
      <c r="AH4811" s="196"/>
      <c r="AI4811" s="197"/>
    </row>
    <row r="4812" spans="1:35">
      <c r="A4812" s="197"/>
      <c r="B4812" s="197"/>
      <c r="C4812" s="204"/>
      <c r="D4812" s="197"/>
      <c r="E4812" s="197"/>
      <c r="F4812" s="197"/>
      <c r="G4812" s="199"/>
      <c r="H4812" s="199"/>
      <c r="I4812" s="197"/>
      <c r="J4812" s="200"/>
      <c r="K4812" s="197"/>
      <c r="L4812" s="197"/>
      <c r="M4812" s="197"/>
      <c r="N4812" s="201"/>
      <c r="O4812" s="201"/>
      <c r="P4812" s="197"/>
      <c r="Q4812" s="197"/>
      <c r="R4812" s="197"/>
      <c r="S4812" s="197"/>
      <c r="T4812" s="197"/>
      <c r="U4812" s="196"/>
      <c r="V4812" s="196"/>
      <c r="W4812" s="197"/>
      <c r="X4812" s="197"/>
      <c r="Y4812" s="197"/>
      <c r="Z4812" s="196"/>
      <c r="AA4812" s="196"/>
      <c r="AB4812" s="202"/>
      <c r="AC4812" s="196"/>
      <c r="AD4812" s="196"/>
      <c r="AE4812" s="196"/>
      <c r="AF4812" s="196"/>
      <c r="AG4812" s="196"/>
      <c r="AH4812" s="196"/>
      <c r="AI4812" s="197"/>
    </row>
    <row r="4813" spans="1:35">
      <c r="A4813" s="197"/>
      <c r="B4813" s="197"/>
      <c r="C4813" s="204"/>
      <c r="D4813" s="197"/>
      <c r="E4813" s="197"/>
      <c r="F4813" s="197"/>
      <c r="G4813" s="199"/>
      <c r="H4813" s="199"/>
      <c r="I4813" s="197"/>
      <c r="J4813" s="200"/>
      <c r="K4813" s="197"/>
      <c r="L4813" s="197"/>
      <c r="M4813" s="197"/>
      <c r="N4813" s="201"/>
      <c r="O4813" s="201"/>
      <c r="P4813" s="197"/>
      <c r="Q4813" s="197"/>
      <c r="R4813" s="196"/>
      <c r="S4813" s="197"/>
      <c r="T4813" s="197"/>
      <c r="U4813" s="196"/>
      <c r="V4813" s="196"/>
      <c r="W4813" s="197"/>
      <c r="X4813" s="197"/>
      <c r="Y4813" s="197"/>
      <c r="Z4813" s="196"/>
      <c r="AA4813" s="196"/>
      <c r="AB4813" s="202"/>
      <c r="AC4813" s="196"/>
      <c r="AD4813" s="196"/>
      <c r="AE4813" s="196"/>
      <c r="AF4813" s="196"/>
      <c r="AG4813" s="196"/>
      <c r="AH4813" s="196"/>
      <c r="AI4813" s="197"/>
    </row>
    <row r="4814" spans="1:35">
      <c r="A4814" s="197"/>
      <c r="B4814" s="197"/>
      <c r="C4814" s="204"/>
      <c r="D4814" s="197"/>
      <c r="E4814" s="197"/>
      <c r="F4814" s="197"/>
      <c r="G4814" s="199"/>
      <c r="H4814" s="199"/>
      <c r="I4814" s="197"/>
      <c r="J4814" s="200"/>
      <c r="K4814" s="197"/>
      <c r="L4814" s="197"/>
      <c r="M4814" s="197"/>
      <c r="N4814" s="201"/>
      <c r="O4814" s="201"/>
      <c r="P4814" s="197"/>
      <c r="Q4814" s="197"/>
      <c r="R4814" s="197"/>
      <c r="S4814" s="197"/>
      <c r="T4814" s="197"/>
      <c r="U4814" s="196"/>
      <c r="V4814" s="196"/>
      <c r="W4814" s="197"/>
      <c r="X4814" s="197"/>
      <c r="Y4814" s="197"/>
      <c r="Z4814" s="196"/>
      <c r="AA4814" s="196"/>
      <c r="AB4814" s="202"/>
      <c r="AC4814" s="196"/>
      <c r="AD4814" s="196"/>
      <c r="AE4814" s="196"/>
      <c r="AF4814" s="196"/>
      <c r="AG4814" s="196"/>
      <c r="AH4814" s="196"/>
      <c r="AI4814" s="197"/>
    </row>
    <row r="4815" spans="1:35">
      <c r="A4815" s="197"/>
      <c r="B4815" s="197"/>
      <c r="C4815" s="204"/>
      <c r="D4815" s="197"/>
      <c r="E4815" s="197"/>
      <c r="F4815" s="197"/>
      <c r="G4815" s="199"/>
      <c r="H4815" s="199"/>
      <c r="I4815" s="197"/>
      <c r="J4815" s="200"/>
      <c r="K4815" s="197"/>
      <c r="L4815" s="197"/>
      <c r="M4815" s="197"/>
      <c r="N4815" s="201"/>
      <c r="O4815" s="201"/>
      <c r="P4815" s="197"/>
      <c r="Q4815" s="197"/>
      <c r="R4815" s="196"/>
      <c r="S4815" s="197"/>
      <c r="T4815" s="197"/>
      <c r="U4815" s="196"/>
      <c r="V4815" s="196"/>
      <c r="W4815" s="197"/>
      <c r="X4815" s="197"/>
      <c r="Y4815" s="197"/>
      <c r="Z4815" s="196"/>
      <c r="AA4815" s="196"/>
      <c r="AB4815" s="202"/>
      <c r="AC4815" s="196"/>
      <c r="AD4815" s="196"/>
      <c r="AE4815" s="196"/>
      <c r="AF4815" s="196"/>
      <c r="AG4815" s="196"/>
      <c r="AH4815" s="196"/>
      <c r="AI4815" s="197"/>
    </row>
    <row r="4816" spans="1:35">
      <c r="A4816" s="197"/>
      <c r="B4816" s="197"/>
      <c r="C4816" s="204"/>
      <c r="D4816" s="197"/>
      <c r="E4816" s="197"/>
      <c r="F4816" s="197"/>
      <c r="G4816" s="199"/>
      <c r="H4816" s="199"/>
      <c r="I4816" s="197"/>
      <c r="J4816" s="200"/>
      <c r="K4816" s="197"/>
      <c r="L4816" s="197"/>
      <c r="M4816" s="197"/>
      <c r="N4816" s="201"/>
      <c r="O4816" s="201"/>
      <c r="P4816" s="197"/>
      <c r="Q4816" s="197"/>
      <c r="R4816" s="197"/>
      <c r="S4816" s="197"/>
      <c r="T4816" s="197"/>
      <c r="U4816" s="196"/>
      <c r="V4816" s="196"/>
      <c r="W4816" s="197"/>
      <c r="X4816" s="197"/>
      <c r="Y4816" s="197"/>
      <c r="Z4816" s="196"/>
      <c r="AA4816" s="196"/>
      <c r="AB4816" s="202"/>
      <c r="AC4816" s="196"/>
      <c r="AD4816" s="196"/>
      <c r="AE4816" s="196"/>
      <c r="AF4816" s="196"/>
      <c r="AG4816" s="196"/>
      <c r="AH4816" s="196"/>
      <c r="AI4816" s="197"/>
    </row>
    <row r="4817" spans="1:35">
      <c r="A4817" s="197"/>
      <c r="B4817" s="197"/>
      <c r="C4817" s="204"/>
      <c r="D4817" s="197"/>
      <c r="E4817" s="197"/>
      <c r="F4817" s="197"/>
      <c r="G4817" s="199"/>
      <c r="H4817" s="199"/>
      <c r="I4817" s="197"/>
      <c r="J4817" s="200"/>
      <c r="K4817" s="197"/>
      <c r="L4817" s="197"/>
      <c r="M4817" s="197"/>
      <c r="N4817" s="201"/>
      <c r="O4817" s="201"/>
      <c r="P4817" s="197"/>
      <c r="Q4817" s="197"/>
      <c r="R4817" s="196"/>
      <c r="S4817" s="197"/>
      <c r="T4817" s="197"/>
      <c r="U4817" s="196"/>
      <c r="V4817" s="196"/>
      <c r="W4817" s="197"/>
      <c r="X4817" s="197"/>
      <c r="Y4817" s="197"/>
      <c r="Z4817" s="196"/>
      <c r="AA4817" s="196"/>
      <c r="AB4817" s="202"/>
      <c r="AC4817" s="196"/>
      <c r="AD4817" s="196"/>
      <c r="AE4817" s="196"/>
      <c r="AF4817" s="196"/>
      <c r="AG4817" s="196"/>
      <c r="AH4817" s="196"/>
      <c r="AI4817" s="197"/>
    </row>
    <row r="4818" spans="1:35">
      <c r="A4818" s="197"/>
      <c r="B4818" s="197"/>
      <c r="C4818" s="204"/>
      <c r="D4818" s="197"/>
      <c r="E4818" s="197"/>
      <c r="F4818" s="197"/>
      <c r="G4818" s="199"/>
      <c r="H4818" s="199"/>
      <c r="I4818" s="197"/>
      <c r="J4818" s="200"/>
      <c r="K4818" s="197"/>
      <c r="L4818" s="197"/>
      <c r="M4818" s="197"/>
      <c r="N4818" s="201"/>
      <c r="O4818" s="201"/>
      <c r="P4818" s="197"/>
      <c r="Q4818" s="197"/>
      <c r="R4818" s="197"/>
      <c r="S4818" s="197"/>
      <c r="T4818" s="197"/>
      <c r="U4818" s="196"/>
      <c r="V4818" s="196"/>
      <c r="W4818" s="197"/>
      <c r="X4818" s="197"/>
      <c r="Y4818" s="197"/>
      <c r="Z4818" s="196"/>
      <c r="AA4818" s="196"/>
      <c r="AB4818" s="202"/>
      <c r="AC4818" s="196"/>
      <c r="AD4818" s="196"/>
      <c r="AE4818" s="196"/>
      <c r="AF4818" s="196"/>
      <c r="AG4818" s="196"/>
      <c r="AH4818" s="196"/>
      <c r="AI4818" s="197"/>
    </row>
    <row r="4819" spans="1:35">
      <c r="A4819" s="197"/>
      <c r="B4819" s="197"/>
      <c r="C4819" s="204"/>
      <c r="D4819" s="197"/>
      <c r="E4819" s="197"/>
      <c r="F4819" s="197"/>
      <c r="G4819" s="199"/>
      <c r="H4819" s="199"/>
      <c r="I4819" s="197"/>
      <c r="J4819" s="200"/>
      <c r="K4819" s="197"/>
      <c r="L4819" s="197"/>
      <c r="M4819" s="197"/>
      <c r="N4819" s="201"/>
      <c r="O4819" s="201"/>
      <c r="P4819" s="197"/>
      <c r="Q4819" s="197"/>
      <c r="R4819" s="196"/>
      <c r="S4819" s="197"/>
      <c r="T4819" s="197"/>
      <c r="U4819" s="196"/>
      <c r="V4819" s="196"/>
      <c r="W4819" s="197"/>
      <c r="X4819" s="197"/>
      <c r="Y4819" s="197"/>
      <c r="Z4819" s="196"/>
      <c r="AA4819" s="196"/>
      <c r="AB4819" s="202"/>
      <c r="AC4819" s="196"/>
      <c r="AD4819" s="196"/>
      <c r="AE4819" s="196"/>
      <c r="AF4819" s="196"/>
      <c r="AG4819" s="196"/>
      <c r="AH4819" s="196"/>
      <c r="AI4819" s="197"/>
    </row>
    <row r="4820" spans="1:35">
      <c r="A4820" s="197"/>
      <c r="B4820" s="197"/>
      <c r="C4820" s="204"/>
      <c r="D4820" s="197"/>
      <c r="E4820" s="197"/>
      <c r="F4820" s="197"/>
      <c r="G4820" s="199"/>
      <c r="H4820" s="199"/>
      <c r="I4820" s="197"/>
      <c r="J4820" s="200"/>
      <c r="K4820" s="197"/>
      <c r="L4820" s="197"/>
      <c r="M4820" s="197"/>
      <c r="N4820" s="201"/>
      <c r="O4820" s="201"/>
      <c r="P4820" s="197"/>
      <c r="Q4820" s="197"/>
      <c r="R4820" s="197"/>
      <c r="S4820" s="197"/>
      <c r="T4820" s="197"/>
      <c r="U4820" s="196"/>
      <c r="V4820" s="196"/>
      <c r="W4820" s="197"/>
      <c r="X4820" s="197"/>
      <c r="Y4820" s="197"/>
      <c r="Z4820" s="196"/>
      <c r="AA4820" s="196"/>
      <c r="AB4820" s="202"/>
      <c r="AC4820" s="196"/>
      <c r="AD4820" s="196"/>
      <c r="AE4820" s="196"/>
      <c r="AF4820" s="196"/>
      <c r="AG4820" s="196"/>
      <c r="AH4820" s="196"/>
      <c r="AI4820" s="197"/>
    </row>
    <row r="4821" spans="1:35">
      <c r="A4821" s="197"/>
      <c r="B4821" s="197"/>
      <c r="C4821" s="204"/>
      <c r="D4821" s="197"/>
      <c r="E4821" s="197"/>
      <c r="F4821" s="197"/>
      <c r="G4821" s="199"/>
      <c r="H4821" s="199"/>
      <c r="I4821" s="197"/>
      <c r="J4821" s="200"/>
      <c r="K4821" s="197"/>
      <c r="L4821" s="197"/>
      <c r="M4821" s="197"/>
      <c r="N4821" s="201"/>
      <c r="O4821" s="201"/>
      <c r="P4821" s="197"/>
      <c r="Q4821" s="197"/>
      <c r="R4821" s="197"/>
      <c r="S4821" s="197"/>
      <c r="T4821" s="197"/>
      <c r="U4821" s="196"/>
      <c r="V4821" s="196"/>
      <c r="W4821" s="197"/>
      <c r="X4821" s="197"/>
      <c r="Y4821" s="197"/>
      <c r="Z4821" s="197"/>
      <c r="AA4821" s="197"/>
      <c r="AB4821" s="202"/>
      <c r="AC4821" s="197"/>
      <c r="AD4821" s="205"/>
      <c r="AE4821" s="197"/>
      <c r="AF4821" s="196"/>
      <c r="AG4821" s="196"/>
      <c r="AH4821" s="197"/>
      <c r="AI4821" s="197"/>
    </row>
    <row r="4822" spans="1:35">
      <c r="A4822" s="197"/>
      <c r="B4822" s="197"/>
      <c r="C4822" s="204"/>
      <c r="D4822" s="197"/>
      <c r="E4822" s="197"/>
      <c r="F4822" s="197"/>
      <c r="G4822" s="199"/>
      <c r="H4822" s="199"/>
      <c r="I4822" s="197"/>
      <c r="J4822" s="200"/>
      <c r="K4822" s="197"/>
      <c r="L4822" s="197"/>
      <c r="M4822" s="197"/>
      <c r="N4822" s="201"/>
      <c r="O4822" s="201"/>
      <c r="P4822" s="197"/>
      <c r="Q4822" s="197"/>
      <c r="R4822" s="196"/>
      <c r="S4822" s="197"/>
      <c r="T4822" s="197"/>
      <c r="U4822" s="196"/>
      <c r="V4822" s="196"/>
      <c r="W4822" s="197"/>
      <c r="X4822" s="197"/>
      <c r="Y4822" s="197"/>
      <c r="Z4822" s="196"/>
      <c r="AA4822" s="196"/>
      <c r="AB4822" s="202"/>
      <c r="AC4822" s="196"/>
      <c r="AD4822" s="196"/>
      <c r="AE4822" s="196"/>
      <c r="AF4822" s="196"/>
      <c r="AG4822" s="196"/>
      <c r="AH4822" s="196"/>
      <c r="AI4822" s="197"/>
    </row>
    <row r="4823" spans="1:35">
      <c r="A4823" s="197"/>
      <c r="B4823" s="197"/>
      <c r="C4823" s="204"/>
      <c r="D4823" s="197"/>
      <c r="E4823" s="197"/>
      <c r="F4823" s="197"/>
      <c r="G4823" s="199"/>
      <c r="H4823" s="199"/>
      <c r="I4823" s="197"/>
      <c r="J4823" s="200"/>
      <c r="K4823" s="197"/>
      <c r="L4823" s="197"/>
      <c r="M4823" s="197"/>
      <c r="N4823" s="201"/>
      <c r="O4823" s="201"/>
      <c r="P4823" s="197"/>
      <c r="Q4823" s="197"/>
      <c r="R4823" s="197"/>
      <c r="S4823" s="197"/>
      <c r="T4823" s="197"/>
      <c r="U4823" s="196"/>
      <c r="V4823" s="196"/>
      <c r="W4823" s="197"/>
      <c r="X4823" s="197"/>
      <c r="Y4823" s="197"/>
      <c r="Z4823" s="196"/>
      <c r="AA4823" s="196"/>
      <c r="AB4823" s="202"/>
      <c r="AC4823" s="196"/>
      <c r="AD4823" s="196"/>
      <c r="AE4823" s="196"/>
      <c r="AF4823" s="196"/>
      <c r="AG4823" s="196"/>
      <c r="AH4823" s="196"/>
      <c r="AI4823" s="197"/>
    </row>
    <row r="4824" spans="1:35">
      <c r="A4824" s="197"/>
      <c r="B4824" s="197"/>
      <c r="C4824" s="204"/>
      <c r="D4824" s="197"/>
      <c r="E4824" s="197"/>
      <c r="F4824" s="197"/>
      <c r="G4824" s="199"/>
      <c r="H4824" s="199"/>
      <c r="I4824" s="197"/>
      <c r="J4824" s="200"/>
      <c r="K4824" s="197"/>
      <c r="L4824" s="197"/>
      <c r="M4824" s="197"/>
      <c r="N4824" s="201"/>
      <c r="O4824" s="201"/>
      <c r="P4824" s="197"/>
      <c r="Q4824" s="197"/>
      <c r="R4824" s="197"/>
      <c r="S4824" s="197"/>
      <c r="T4824" s="197"/>
      <c r="U4824" s="196"/>
      <c r="V4824" s="196"/>
      <c r="W4824" s="197"/>
      <c r="X4824" s="197"/>
      <c r="Y4824" s="197"/>
      <c r="Z4824" s="197"/>
      <c r="AA4824" s="197"/>
      <c r="AB4824" s="202"/>
      <c r="AC4824" s="197"/>
      <c r="AD4824" s="205"/>
      <c r="AE4824" s="197"/>
      <c r="AF4824" s="196"/>
      <c r="AG4824" s="196"/>
      <c r="AH4824" s="197"/>
      <c r="AI4824" s="197"/>
    </row>
    <row r="4825" spans="1:35">
      <c r="A4825" s="197"/>
      <c r="B4825" s="197"/>
      <c r="C4825" s="204"/>
      <c r="D4825" s="197"/>
      <c r="E4825" s="197"/>
      <c r="F4825" s="197"/>
      <c r="G4825" s="199"/>
      <c r="H4825" s="199"/>
      <c r="I4825" s="197"/>
      <c r="J4825" s="200"/>
      <c r="K4825" s="197"/>
      <c r="L4825" s="197"/>
      <c r="M4825" s="197"/>
      <c r="N4825" s="201"/>
      <c r="O4825" s="201"/>
      <c r="P4825" s="197"/>
      <c r="Q4825" s="197"/>
      <c r="R4825" s="197"/>
      <c r="S4825" s="197"/>
      <c r="T4825" s="197"/>
      <c r="U4825" s="196"/>
      <c r="V4825" s="196"/>
      <c r="W4825" s="197"/>
      <c r="X4825" s="197"/>
      <c r="Y4825" s="197"/>
      <c r="Z4825" s="196"/>
      <c r="AA4825" s="196"/>
      <c r="AB4825" s="202"/>
      <c r="AC4825" s="196"/>
      <c r="AD4825" s="196"/>
      <c r="AE4825" s="196"/>
      <c r="AF4825" s="196"/>
      <c r="AG4825" s="196"/>
      <c r="AH4825" s="196"/>
      <c r="AI4825" s="197"/>
    </row>
    <row r="4826" spans="1:35">
      <c r="A4826" s="197"/>
      <c r="B4826" s="197"/>
      <c r="C4826" s="204"/>
      <c r="D4826" s="197"/>
      <c r="E4826" s="197"/>
      <c r="F4826" s="197"/>
      <c r="G4826" s="199"/>
      <c r="H4826" s="199"/>
      <c r="I4826" s="197"/>
      <c r="J4826" s="200"/>
      <c r="K4826" s="197"/>
      <c r="L4826" s="197"/>
      <c r="M4826" s="197"/>
      <c r="N4826" s="201"/>
      <c r="O4826" s="201"/>
      <c r="P4826" s="197"/>
      <c r="Q4826" s="197"/>
      <c r="R4826" s="197"/>
      <c r="S4826" s="197"/>
      <c r="T4826" s="197"/>
      <c r="U4826" s="196"/>
      <c r="V4826" s="196"/>
      <c r="W4826" s="197"/>
      <c r="X4826" s="197"/>
      <c r="Y4826" s="197"/>
      <c r="Z4826" s="196"/>
      <c r="AA4826" s="196"/>
      <c r="AB4826" s="202"/>
      <c r="AC4826" s="196"/>
      <c r="AD4826" s="196"/>
      <c r="AE4826" s="196"/>
      <c r="AF4826" s="196"/>
      <c r="AG4826" s="196"/>
      <c r="AH4826" s="196"/>
      <c r="AI4826" s="197"/>
    </row>
    <row r="4827" spans="1:35">
      <c r="A4827" s="197"/>
      <c r="B4827" s="197"/>
      <c r="C4827" s="204"/>
      <c r="D4827" s="197"/>
      <c r="E4827" s="197"/>
      <c r="F4827" s="197"/>
      <c r="G4827" s="199"/>
      <c r="H4827" s="199"/>
      <c r="I4827" s="197"/>
      <c r="J4827" s="200"/>
      <c r="K4827" s="197"/>
      <c r="L4827" s="197"/>
      <c r="M4827" s="197"/>
      <c r="N4827" s="201"/>
      <c r="O4827" s="201"/>
      <c r="P4827" s="197"/>
      <c r="Q4827" s="197"/>
      <c r="R4827" s="197"/>
      <c r="S4827" s="197"/>
      <c r="T4827" s="197"/>
      <c r="U4827" s="196"/>
      <c r="V4827" s="196"/>
      <c r="W4827" s="197"/>
      <c r="X4827" s="197"/>
      <c r="Y4827" s="197"/>
      <c r="Z4827" s="196"/>
      <c r="AA4827" s="196"/>
      <c r="AB4827" s="202"/>
      <c r="AC4827" s="196"/>
      <c r="AD4827" s="196"/>
      <c r="AE4827" s="196"/>
      <c r="AF4827" s="196"/>
      <c r="AG4827" s="196"/>
      <c r="AH4827" s="196"/>
      <c r="AI4827" s="197"/>
    </row>
    <row r="4828" spans="1:35">
      <c r="A4828" s="197"/>
      <c r="B4828" s="197"/>
      <c r="C4828" s="204"/>
      <c r="D4828" s="197"/>
      <c r="E4828" s="197"/>
      <c r="F4828" s="197"/>
      <c r="G4828" s="199"/>
      <c r="H4828" s="199"/>
      <c r="I4828" s="197"/>
      <c r="J4828" s="200"/>
      <c r="K4828" s="197"/>
      <c r="L4828" s="197"/>
      <c r="M4828" s="197"/>
      <c r="N4828" s="201"/>
      <c r="O4828" s="201"/>
      <c r="P4828" s="197"/>
      <c r="Q4828" s="197"/>
      <c r="R4828" s="196"/>
      <c r="S4828" s="197"/>
      <c r="T4828" s="197"/>
      <c r="U4828" s="196"/>
      <c r="V4828" s="196"/>
      <c r="W4828" s="197"/>
      <c r="X4828" s="197"/>
      <c r="Y4828" s="197"/>
      <c r="Z4828" s="196"/>
      <c r="AA4828" s="196"/>
      <c r="AB4828" s="202"/>
      <c r="AC4828" s="196"/>
      <c r="AD4828" s="196"/>
      <c r="AE4828" s="196"/>
      <c r="AF4828" s="196"/>
      <c r="AG4828" s="196"/>
      <c r="AH4828" s="196"/>
      <c r="AI4828" s="197"/>
    </row>
    <row r="4829" spans="1:35">
      <c r="A4829" s="197"/>
      <c r="B4829" s="197"/>
      <c r="C4829" s="204"/>
      <c r="D4829" s="197"/>
      <c r="E4829" s="197"/>
      <c r="F4829" s="197"/>
      <c r="G4829" s="199"/>
      <c r="H4829" s="199"/>
      <c r="I4829" s="197"/>
      <c r="J4829" s="200"/>
      <c r="K4829" s="197"/>
      <c r="L4829" s="197"/>
      <c r="M4829" s="197"/>
      <c r="N4829" s="201"/>
      <c r="O4829" s="201"/>
      <c r="P4829" s="197"/>
      <c r="Q4829" s="197"/>
      <c r="R4829" s="197"/>
      <c r="S4829" s="197"/>
      <c r="T4829" s="197"/>
      <c r="U4829" s="196"/>
      <c r="V4829" s="196"/>
      <c r="W4829" s="197"/>
      <c r="X4829" s="197"/>
      <c r="Y4829" s="197"/>
      <c r="Z4829" s="196"/>
      <c r="AA4829" s="196"/>
      <c r="AB4829" s="202"/>
      <c r="AC4829" s="196"/>
      <c r="AD4829" s="196"/>
      <c r="AE4829" s="196"/>
      <c r="AF4829" s="196"/>
      <c r="AG4829" s="196"/>
      <c r="AH4829" s="196"/>
      <c r="AI4829" s="197"/>
    </row>
    <row r="4830" spans="1:35">
      <c r="A4830" s="197"/>
      <c r="B4830" s="197"/>
      <c r="C4830" s="204"/>
      <c r="D4830" s="197"/>
      <c r="E4830" s="197"/>
      <c r="F4830" s="197"/>
      <c r="G4830" s="199"/>
      <c r="H4830" s="199"/>
      <c r="I4830" s="197"/>
      <c r="J4830" s="200"/>
      <c r="K4830" s="197"/>
      <c r="L4830" s="197"/>
      <c r="M4830" s="197"/>
      <c r="N4830" s="201"/>
      <c r="O4830" s="201"/>
      <c r="P4830" s="197"/>
      <c r="Q4830" s="197"/>
      <c r="R4830" s="197"/>
      <c r="S4830" s="197"/>
      <c r="T4830" s="197"/>
      <c r="U4830" s="196"/>
      <c r="V4830" s="196"/>
      <c r="W4830" s="197"/>
      <c r="X4830" s="197"/>
      <c r="Y4830" s="197"/>
      <c r="Z4830" s="196"/>
      <c r="AA4830" s="196"/>
      <c r="AB4830" s="202"/>
      <c r="AC4830" s="196"/>
      <c r="AD4830" s="196"/>
      <c r="AE4830" s="196"/>
      <c r="AF4830" s="196"/>
      <c r="AG4830" s="196"/>
      <c r="AH4830" s="196"/>
      <c r="AI4830" s="197"/>
    </row>
    <row r="4831" spans="1:35">
      <c r="A4831" s="197"/>
      <c r="B4831" s="197"/>
      <c r="C4831" s="204"/>
      <c r="D4831" s="197"/>
      <c r="E4831" s="197"/>
      <c r="F4831" s="197"/>
      <c r="G4831" s="199"/>
      <c r="H4831" s="199"/>
      <c r="I4831" s="197"/>
      <c r="J4831" s="200"/>
      <c r="K4831" s="197"/>
      <c r="L4831" s="197"/>
      <c r="M4831" s="197"/>
      <c r="N4831" s="201"/>
      <c r="O4831" s="201"/>
      <c r="P4831" s="197"/>
      <c r="Q4831" s="197"/>
      <c r="R4831" s="197"/>
      <c r="S4831" s="197"/>
      <c r="T4831" s="197"/>
      <c r="U4831" s="196"/>
      <c r="V4831" s="196"/>
      <c r="W4831" s="197"/>
      <c r="X4831" s="197"/>
      <c r="Y4831" s="197"/>
      <c r="Z4831" s="196"/>
      <c r="AA4831" s="196"/>
      <c r="AB4831" s="202"/>
      <c r="AC4831" s="196"/>
      <c r="AD4831" s="196"/>
      <c r="AE4831" s="196"/>
      <c r="AF4831" s="196"/>
      <c r="AG4831" s="196"/>
      <c r="AH4831" s="196"/>
      <c r="AI4831" s="197"/>
    </row>
    <row r="4832" spans="1:35">
      <c r="A4832" s="197"/>
      <c r="B4832" s="197"/>
      <c r="C4832" s="204"/>
      <c r="D4832" s="197"/>
      <c r="E4832" s="197"/>
      <c r="F4832" s="197"/>
      <c r="G4832" s="199"/>
      <c r="H4832" s="199"/>
      <c r="I4832" s="197"/>
      <c r="J4832" s="200"/>
      <c r="K4832" s="197"/>
      <c r="L4832" s="197"/>
      <c r="M4832" s="197"/>
      <c r="N4832" s="201"/>
      <c r="O4832" s="201"/>
      <c r="P4832" s="197"/>
      <c r="Q4832" s="197"/>
      <c r="R4832" s="197"/>
      <c r="S4832" s="197"/>
      <c r="T4832" s="197"/>
      <c r="U4832" s="196"/>
      <c r="V4832" s="196"/>
      <c r="W4832" s="197"/>
      <c r="X4832" s="197"/>
      <c r="Y4832" s="197"/>
      <c r="Z4832" s="196"/>
      <c r="AA4832" s="196"/>
      <c r="AB4832" s="202"/>
      <c r="AC4832" s="196"/>
      <c r="AD4832" s="196"/>
      <c r="AE4832" s="196"/>
      <c r="AF4832" s="196"/>
      <c r="AG4832" s="196"/>
      <c r="AH4832" s="196"/>
      <c r="AI4832" s="197"/>
    </row>
    <row r="4833" spans="1:35">
      <c r="A4833" s="197"/>
      <c r="B4833" s="197"/>
      <c r="C4833" s="204"/>
      <c r="D4833" s="197"/>
      <c r="E4833" s="197"/>
      <c r="F4833" s="197"/>
      <c r="G4833" s="199"/>
      <c r="H4833" s="199"/>
      <c r="I4833" s="197"/>
      <c r="J4833" s="200"/>
      <c r="K4833" s="197"/>
      <c r="L4833" s="197"/>
      <c r="M4833" s="197"/>
      <c r="N4833" s="201"/>
      <c r="O4833" s="201"/>
      <c r="P4833" s="197"/>
      <c r="Q4833" s="197"/>
      <c r="R4833" s="197"/>
      <c r="S4833" s="197"/>
      <c r="T4833" s="197"/>
      <c r="U4833" s="196"/>
      <c r="V4833" s="196"/>
      <c r="W4833" s="197"/>
      <c r="X4833" s="197"/>
      <c r="Y4833" s="197"/>
      <c r="Z4833" s="196"/>
      <c r="AA4833" s="196"/>
      <c r="AB4833" s="202"/>
      <c r="AC4833" s="196"/>
      <c r="AD4833" s="196"/>
      <c r="AE4833" s="196"/>
      <c r="AF4833" s="196"/>
      <c r="AG4833" s="196"/>
      <c r="AH4833" s="196"/>
      <c r="AI4833" s="197"/>
    </row>
    <row r="4834" spans="1:35">
      <c r="A4834" s="197"/>
      <c r="B4834" s="197"/>
      <c r="C4834" s="204"/>
      <c r="D4834" s="197"/>
      <c r="E4834" s="197"/>
      <c r="F4834" s="197"/>
      <c r="G4834" s="199"/>
      <c r="H4834" s="199"/>
      <c r="I4834" s="197"/>
      <c r="J4834" s="200"/>
      <c r="K4834" s="197"/>
      <c r="L4834" s="197"/>
      <c r="M4834" s="197"/>
      <c r="N4834" s="201"/>
      <c r="O4834" s="201"/>
      <c r="P4834" s="197"/>
      <c r="Q4834" s="197"/>
      <c r="R4834" s="197"/>
      <c r="S4834" s="197"/>
      <c r="T4834" s="197"/>
      <c r="U4834" s="196"/>
      <c r="V4834" s="196"/>
      <c r="W4834" s="197"/>
      <c r="X4834" s="197"/>
      <c r="Y4834" s="197"/>
      <c r="Z4834" s="196"/>
      <c r="AA4834" s="196"/>
      <c r="AB4834" s="202"/>
      <c r="AC4834" s="196"/>
      <c r="AD4834" s="196"/>
      <c r="AE4834" s="196"/>
      <c r="AF4834" s="196"/>
      <c r="AG4834" s="196"/>
      <c r="AH4834" s="196"/>
      <c r="AI4834" s="197"/>
    </row>
    <row r="4835" spans="1:35">
      <c r="A4835" s="197"/>
      <c r="B4835" s="197"/>
      <c r="C4835" s="204"/>
      <c r="D4835" s="197"/>
      <c r="E4835" s="197"/>
      <c r="F4835" s="197"/>
      <c r="G4835" s="199"/>
      <c r="H4835" s="199"/>
      <c r="I4835" s="197"/>
      <c r="J4835" s="200"/>
      <c r="K4835" s="197"/>
      <c r="L4835" s="197"/>
      <c r="M4835" s="197"/>
      <c r="N4835" s="201"/>
      <c r="O4835" s="201"/>
      <c r="P4835" s="197"/>
      <c r="Q4835" s="197"/>
      <c r="R4835" s="197"/>
      <c r="S4835" s="197"/>
      <c r="T4835" s="197"/>
      <c r="U4835" s="196"/>
      <c r="V4835" s="196"/>
      <c r="W4835" s="197"/>
      <c r="X4835" s="197"/>
      <c r="Y4835" s="197"/>
      <c r="Z4835" s="196"/>
      <c r="AA4835" s="196"/>
      <c r="AB4835" s="202"/>
      <c r="AC4835" s="196"/>
      <c r="AD4835" s="196"/>
      <c r="AE4835" s="196"/>
      <c r="AF4835" s="196"/>
      <c r="AG4835" s="196"/>
      <c r="AH4835" s="196"/>
      <c r="AI4835" s="197"/>
    </row>
    <row r="4836" spans="1:35">
      <c r="A4836" s="197"/>
      <c r="B4836" s="197"/>
      <c r="C4836" s="204"/>
      <c r="D4836" s="197"/>
      <c r="E4836" s="197"/>
      <c r="F4836" s="197"/>
      <c r="G4836" s="199"/>
      <c r="H4836" s="199"/>
      <c r="I4836" s="197"/>
      <c r="J4836" s="200"/>
      <c r="K4836" s="197"/>
      <c r="L4836" s="197"/>
      <c r="M4836" s="197"/>
      <c r="N4836" s="201"/>
      <c r="O4836" s="201"/>
      <c r="P4836" s="197"/>
      <c r="Q4836" s="197"/>
      <c r="R4836" s="197"/>
      <c r="S4836" s="197"/>
      <c r="T4836" s="197"/>
      <c r="U4836" s="196"/>
      <c r="V4836" s="196"/>
      <c r="W4836" s="197"/>
      <c r="X4836" s="197"/>
      <c r="Y4836" s="197"/>
      <c r="Z4836" s="196"/>
      <c r="AA4836" s="196"/>
      <c r="AB4836" s="202"/>
      <c r="AC4836" s="196"/>
      <c r="AD4836" s="196"/>
      <c r="AE4836" s="196"/>
      <c r="AF4836" s="196"/>
      <c r="AG4836" s="196"/>
      <c r="AH4836" s="196"/>
      <c r="AI4836" s="197"/>
    </row>
    <row r="4837" spans="1:35">
      <c r="A4837" s="197"/>
      <c r="B4837" s="197"/>
      <c r="C4837" s="204"/>
      <c r="D4837" s="197"/>
      <c r="E4837" s="197"/>
      <c r="F4837" s="197"/>
      <c r="G4837" s="199"/>
      <c r="H4837" s="199"/>
      <c r="I4837" s="197"/>
      <c r="J4837" s="200"/>
      <c r="K4837" s="197"/>
      <c r="L4837" s="197"/>
      <c r="M4837" s="197"/>
      <c r="N4837" s="201"/>
      <c r="O4837" s="201"/>
      <c r="P4837" s="197"/>
      <c r="Q4837" s="197"/>
      <c r="R4837" s="197"/>
      <c r="S4837" s="197"/>
      <c r="T4837" s="197"/>
      <c r="U4837" s="196"/>
      <c r="V4837" s="196"/>
      <c r="W4837" s="197"/>
      <c r="X4837" s="197"/>
      <c r="Y4837" s="197"/>
      <c r="Z4837" s="196"/>
      <c r="AA4837" s="196"/>
      <c r="AB4837" s="202"/>
      <c r="AC4837" s="196"/>
      <c r="AD4837" s="196"/>
      <c r="AE4837" s="196"/>
      <c r="AF4837" s="196"/>
      <c r="AG4837" s="196"/>
      <c r="AH4837" s="196"/>
      <c r="AI4837" s="197"/>
    </row>
    <row r="4838" spans="1:35">
      <c r="A4838" s="197"/>
      <c r="B4838" s="197"/>
      <c r="C4838" s="204"/>
      <c r="D4838" s="197"/>
      <c r="E4838" s="197"/>
      <c r="F4838" s="197"/>
      <c r="G4838" s="199"/>
      <c r="H4838" s="199"/>
      <c r="I4838" s="197"/>
      <c r="J4838" s="200"/>
      <c r="K4838" s="197"/>
      <c r="L4838" s="197"/>
      <c r="M4838" s="197"/>
      <c r="N4838" s="201"/>
      <c r="O4838" s="201"/>
      <c r="P4838" s="197"/>
      <c r="Q4838" s="197"/>
      <c r="R4838" s="197"/>
      <c r="S4838" s="197"/>
      <c r="T4838" s="197"/>
      <c r="U4838" s="196"/>
      <c r="V4838" s="196"/>
      <c r="W4838" s="197"/>
      <c r="X4838" s="197"/>
      <c r="Y4838" s="197"/>
      <c r="Z4838" s="196"/>
      <c r="AA4838" s="196"/>
      <c r="AB4838" s="202"/>
      <c r="AC4838" s="196"/>
      <c r="AD4838" s="196"/>
      <c r="AE4838" s="196"/>
      <c r="AF4838" s="196"/>
      <c r="AG4838" s="196"/>
      <c r="AH4838" s="196"/>
      <c r="AI4838" s="197"/>
    </row>
    <row r="4839" spans="1:35">
      <c r="A4839" s="197"/>
      <c r="B4839" s="197"/>
      <c r="C4839" s="204"/>
      <c r="D4839" s="197"/>
      <c r="E4839" s="197"/>
      <c r="F4839" s="197"/>
      <c r="G4839" s="199"/>
      <c r="H4839" s="199"/>
      <c r="I4839" s="197"/>
      <c r="J4839" s="200"/>
      <c r="K4839" s="197"/>
      <c r="L4839" s="197"/>
      <c r="M4839" s="197"/>
      <c r="N4839" s="201"/>
      <c r="O4839" s="201"/>
      <c r="P4839" s="197"/>
      <c r="Q4839" s="197"/>
      <c r="R4839" s="197"/>
      <c r="S4839" s="197"/>
      <c r="T4839" s="197"/>
      <c r="U4839" s="196"/>
      <c r="V4839" s="196"/>
      <c r="W4839" s="197"/>
      <c r="X4839" s="197"/>
      <c r="Y4839" s="197"/>
      <c r="Z4839" s="196"/>
      <c r="AA4839" s="196"/>
      <c r="AB4839" s="202"/>
      <c r="AC4839" s="196"/>
      <c r="AD4839" s="196"/>
      <c r="AE4839" s="196"/>
      <c r="AF4839" s="196"/>
      <c r="AG4839" s="196"/>
      <c r="AH4839" s="196"/>
      <c r="AI4839" s="197"/>
    </row>
    <row r="4840" spans="1:35">
      <c r="A4840" s="197"/>
      <c r="B4840" s="197"/>
      <c r="C4840" s="204"/>
      <c r="D4840" s="197"/>
      <c r="E4840" s="203"/>
      <c r="F4840" s="197"/>
      <c r="G4840" s="199"/>
      <c r="H4840" s="199"/>
      <c r="I4840" s="197"/>
      <c r="J4840" s="200"/>
      <c r="K4840" s="197"/>
      <c r="L4840" s="197"/>
      <c r="M4840" s="197"/>
      <c r="N4840" s="201"/>
      <c r="O4840" s="201"/>
      <c r="P4840" s="197"/>
      <c r="Q4840" s="197"/>
      <c r="R4840" s="197"/>
      <c r="S4840" s="197"/>
      <c r="T4840" s="197"/>
      <c r="U4840" s="196"/>
      <c r="V4840" s="196"/>
      <c r="W4840" s="197"/>
      <c r="X4840" s="197"/>
      <c r="Y4840" s="197"/>
      <c r="Z4840" s="196"/>
      <c r="AA4840" s="196"/>
      <c r="AB4840" s="202"/>
      <c r="AC4840" s="196"/>
      <c r="AD4840" s="196"/>
      <c r="AE4840" s="196"/>
      <c r="AF4840" s="196"/>
      <c r="AG4840" s="196"/>
      <c r="AH4840" s="196"/>
      <c r="AI4840" s="197"/>
    </row>
    <row r="4841" spans="1:35">
      <c r="A4841" s="197"/>
      <c r="B4841" s="197"/>
      <c r="C4841" s="204"/>
      <c r="D4841" s="197"/>
      <c r="E4841" s="203"/>
      <c r="F4841" s="197"/>
      <c r="G4841" s="199"/>
      <c r="H4841" s="199"/>
      <c r="I4841" s="197"/>
      <c r="J4841" s="200"/>
      <c r="K4841" s="197"/>
      <c r="L4841" s="197"/>
      <c r="M4841" s="197"/>
      <c r="N4841" s="201"/>
      <c r="O4841" s="201"/>
      <c r="P4841" s="197"/>
      <c r="Q4841" s="197"/>
      <c r="R4841" s="197"/>
      <c r="S4841" s="197"/>
      <c r="T4841" s="197"/>
      <c r="U4841" s="196"/>
      <c r="V4841" s="196"/>
      <c r="W4841" s="197"/>
      <c r="X4841" s="197"/>
      <c r="Y4841" s="197"/>
      <c r="Z4841" s="196"/>
      <c r="AA4841" s="196"/>
      <c r="AB4841" s="202"/>
      <c r="AC4841" s="196"/>
      <c r="AD4841" s="196"/>
      <c r="AE4841" s="196"/>
      <c r="AF4841" s="196"/>
      <c r="AG4841" s="196"/>
      <c r="AH4841" s="196"/>
      <c r="AI4841" s="197"/>
    </row>
    <row r="4842" spans="1:35">
      <c r="A4842" s="197"/>
      <c r="B4842" s="197"/>
      <c r="C4842" s="204"/>
      <c r="D4842" s="197"/>
      <c r="E4842" s="203"/>
      <c r="F4842" s="197"/>
      <c r="G4842" s="199"/>
      <c r="H4842" s="199"/>
      <c r="I4842" s="197"/>
      <c r="J4842" s="200"/>
      <c r="K4842" s="197"/>
      <c r="L4842" s="197"/>
      <c r="M4842" s="197"/>
      <c r="N4842" s="201"/>
      <c r="O4842" s="201"/>
      <c r="P4842" s="197"/>
      <c r="Q4842" s="197"/>
      <c r="R4842" s="197"/>
      <c r="S4842" s="197"/>
      <c r="T4842" s="197"/>
      <c r="U4842" s="196"/>
      <c r="V4842" s="196"/>
      <c r="W4842" s="197"/>
      <c r="X4842" s="197"/>
      <c r="Y4842" s="197"/>
      <c r="Z4842" s="196"/>
      <c r="AA4842" s="196"/>
      <c r="AB4842" s="202"/>
      <c r="AC4842" s="196"/>
      <c r="AD4842" s="196"/>
      <c r="AE4842" s="196"/>
      <c r="AF4842" s="196"/>
      <c r="AG4842" s="196"/>
      <c r="AH4842" s="196"/>
      <c r="AI4842" s="197"/>
    </row>
    <row r="4843" spans="1:35">
      <c r="A4843" s="197"/>
      <c r="B4843" s="197"/>
      <c r="C4843" s="204"/>
      <c r="D4843" s="197"/>
      <c r="E4843" s="197"/>
      <c r="F4843" s="203"/>
      <c r="G4843" s="199"/>
      <c r="H4843" s="199"/>
      <c r="I4843" s="197"/>
      <c r="J4843" s="200"/>
      <c r="K4843" s="197"/>
      <c r="L4843" s="197"/>
      <c r="M4843" s="197"/>
      <c r="N4843" s="201"/>
      <c r="O4843" s="201"/>
      <c r="P4843" s="197"/>
      <c r="Q4843" s="197"/>
      <c r="R4843" s="197"/>
      <c r="S4843" s="197"/>
      <c r="T4843" s="197"/>
      <c r="U4843" s="196"/>
      <c r="V4843" s="196"/>
      <c r="W4843" s="197"/>
      <c r="X4843" s="197"/>
      <c r="Y4843" s="197"/>
      <c r="Z4843" s="196"/>
      <c r="AA4843" s="196"/>
      <c r="AB4843" s="202"/>
      <c r="AC4843" s="196"/>
      <c r="AD4843" s="196"/>
      <c r="AE4843" s="196"/>
      <c r="AF4843" s="196"/>
      <c r="AG4843" s="196"/>
      <c r="AH4843" s="196"/>
      <c r="AI4843" s="197"/>
    </row>
    <row r="4844" spans="1:35">
      <c r="A4844" s="197"/>
      <c r="B4844" s="197"/>
      <c r="C4844" s="204"/>
      <c r="D4844" s="197"/>
      <c r="E4844" s="197"/>
      <c r="F4844" s="203"/>
      <c r="G4844" s="199"/>
      <c r="H4844" s="199"/>
      <c r="I4844" s="197"/>
      <c r="J4844" s="200"/>
      <c r="K4844" s="197"/>
      <c r="L4844" s="197"/>
      <c r="M4844" s="197"/>
      <c r="N4844" s="201"/>
      <c r="O4844" s="201"/>
      <c r="P4844" s="197"/>
      <c r="Q4844" s="197"/>
      <c r="R4844" s="197"/>
      <c r="S4844" s="197"/>
      <c r="T4844" s="197"/>
      <c r="U4844" s="196"/>
      <c r="V4844" s="196"/>
      <c r="W4844" s="197"/>
      <c r="X4844" s="197"/>
      <c r="Y4844" s="197"/>
      <c r="Z4844" s="196"/>
      <c r="AA4844" s="196"/>
      <c r="AB4844" s="202"/>
      <c r="AC4844" s="196"/>
      <c r="AD4844" s="196"/>
      <c r="AE4844" s="196"/>
      <c r="AF4844" s="196"/>
      <c r="AG4844" s="196"/>
      <c r="AH4844" s="196"/>
      <c r="AI4844" s="197"/>
    </row>
    <row r="4845" spans="1:35">
      <c r="A4845" s="197"/>
      <c r="B4845" s="197"/>
      <c r="C4845" s="204"/>
      <c r="D4845" s="197"/>
      <c r="E4845" s="197"/>
      <c r="F4845" s="203"/>
      <c r="G4845" s="199"/>
      <c r="H4845" s="199"/>
      <c r="I4845" s="197"/>
      <c r="J4845" s="200"/>
      <c r="K4845" s="197"/>
      <c r="L4845" s="197"/>
      <c r="M4845" s="197"/>
      <c r="N4845" s="201"/>
      <c r="O4845" s="201"/>
      <c r="P4845" s="197"/>
      <c r="Q4845" s="197"/>
      <c r="R4845" s="197"/>
      <c r="S4845" s="197"/>
      <c r="T4845" s="197"/>
      <c r="U4845" s="196"/>
      <c r="V4845" s="196"/>
      <c r="W4845" s="197"/>
      <c r="X4845" s="197"/>
      <c r="Y4845" s="197"/>
      <c r="Z4845" s="196"/>
      <c r="AA4845" s="196"/>
      <c r="AB4845" s="202"/>
      <c r="AC4845" s="196"/>
      <c r="AD4845" s="196"/>
      <c r="AE4845" s="196"/>
      <c r="AF4845" s="196"/>
      <c r="AG4845" s="196"/>
      <c r="AH4845" s="196"/>
      <c r="AI4845" s="197"/>
    </row>
    <row r="4846" spans="1:35">
      <c r="A4846" s="197"/>
      <c r="B4846" s="197"/>
      <c r="C4846" s="204"/>
      <c r="D4846" s="197"/>
      <c r="E4846" s="203"/>
      <c r="F4846" s="203"/>
      <c r="G4846" s="199"/>
      <c r="H4846" s="199"/>
      <c r="I4846" s="197"/>
      <c r="J4846" s="200"/>
      <c r="K4846" s="197"/>
      <c r="L4846" s="197"/>
      <c r="M4846" s="197"/>
      <c r="N4846" s="201"/>
      <c r="O4846" s="201"/>
      <c r="P4846" s="197"/>
      <c r="Q4846" s="197"/>
      <c r="R4846" s="197"/>
      <c r="S4846" s="197"/>
      <c r="T4846" s="197"/>
      <c r="U4846" s="196"/>
      <c r="V4846" s="196"/>
      <c r="W4846" s="197"/>
      <c r="X4846" s="197"/>
      <c r="Y4846" s="197"/>
      <c r="Z4846" s="196"/>
      <c r="AA4846" s="196"/>
      <c r="AB4846" s="202"/>
      <c r="AC4846" s="196"/>
      <c r="AD4846" s="196"/>
      <c r="AE4846" s="196"/>
      <c r="AF4846" s="196"/>
      <c r="AG4846" s="196"/>
      <c r="AH4846" s="196"/>
      <c r="AI4846" s="197"/>
    </row>
    <row r="4847" spans="1:35">
      <c r="A4847" s="197"/>
      <c r="B4847" s="197"/>
      <c r="C4847" s="204"/>
      <c r="D4847" s="197"/>
      <c r="E4847" s="197"/>
      <c r="F4847" s="197"/>
      <c r="G4847" s="199"/>
      <c r="H4847" s="199"/>
      <c r="I4847" s="197"/>
      <c r="J4847" s="200"/>
      <c r="K4847" s="197"/>
      <c r="L4847" s="197"/>
      <c r="M4847" s="197"/>
      <c r="N4847" s="201"/>
      <c r="O4847" s="201"/>
      <c r="P4847" s="197"/>
      <c r="Q4847" s="197"/>
      <c r="R4847" s="197"/>
      <c r="S4847" s="197"/>
      <c r="T4847" s="197"/>
      <c r="U4847" s="196"/>
      <c r="V4847" s="196"/>
      <c r="W4847" s="197"/>
      <c r="X4847" s="197"/>
      <c r="Y4847" s="197"/>
      <c r="Z4847" s="196"/>
      <c r="AA4847" s="196"/>
      <c r="AB4847" s="202"/>
      <c r="AC4847" s="196"/>
      <c r="AD4847" s="196"/>
      <c r="AE4847" s="196"/>
      <c r="AF4847" s="196"/>
      <c r="AG4847" s="196"/>
      <c r="AH4847" s="196"/>
      <c r="AI4847" s="197"/>
    </row>
    <row r="4848" spans="1:35">
      <c r="A4848" s="197"/>
      <c r="B4848" s="197"/>
      <c r="C4848" s="204"/>
      <c r="D4848" s="197"/>
      <c r="E4848" s="203"/>
      <c r="F4848" s="197"/>
      <c r="G4848" s="199"/>
      <c r="H4848" s="199"/>
      <c r="I4848" s="197"/>
      <c r="J4848" s="200"/>
      <c r="K4848" s="197"/>
      <c r="L4848" s="197"/>
      <c r="M4848" s="197"/>
      <c r="N4848" s="201"/>
      <c r="O4848" s="201"/>
      <c r="P4848" s="197"/>
      <c r="Q4848" s="197"/>
      <c r="R4848" s="197"/>
      <c r="S4848" s="197"/>
      <c r="T4848" s="197"/>
      <c r="U4848" s="196"/>
      <c r="V4848" s="196"/>
      <c r="W4848" s="197"/>
      <c r="X4848" s="197"/>
      <c r="Y4848" s="197"/>
      <c r="Z4848" s="196"/>
      <c r="AA4848" s="196"/>
      <c r="AB4848" s="202"/>
      <c r="AC4848" s="196"/>
      <c r="AD4848" s="196"/>
      <c r="AE4848" s="196"/>
      <c r="AF4848" s="196"/>
      <c r="AG4848" s="196"/>
      <c r="AH4848" s="196"/>
      <c r="AI4848" s="197"/>
    </row>
    <row r="4849" spans="1:35">
      <c r="A4849" s="197"/>
      <c r="B4849" s="197"/>
      <c r="C4849" s="204"/>
      <c r="D4849" s="197"/>
      <c r="E4849" s="197"/>
      <c r="F4849" s="197"/>
      <c r="G4849" s="199"/>
      <c r="H4849" s="199"/>
      <c r="I4849" s="197"/>
      <c r="J4849" s="200"/>
      <c r="K4849" s="197"/>
      <c r="L4849" s="197"/>
      <c r="M4849" s="197"/>
      <c r="N4849" s="201"/>
      <c r="O4849" s="201"/>
      <c r="P4849" s="197"/>
      <c r="Q4849" s="197"/>
      <c r="R4849" s="196"/>
      <c r="S4849" s="197"/>
      <c r="T4849" s="197"/>
      <c r="U4849" s="196"/>
      <c r="V4849" s="196"/>
      <c r="W4849" s="197"/>
      <c r="X4849" s="197"/>
      <c r="Y4849" s="197"/>
      <c r="Z4849" s="197"/>
      <c r="AA4849" s="197"/>
      <c r="AB4849" s="202"/>
      <c r="AC4849" s="197"/>
      <c r="AD4849" s="205"/>
      <c r="AE4849" s="197"/>
      <c r="AF4849" s="196"/>
      <c r="AG4849" s="196"/>
      <c r="AH4849" s="197"/>
      <c r="AI4849" s="197"/>
    </row>
    <row r="4850" spans="1:35">
      <c r="A4850" s="197"/>
      <c r="B4850" s="197"/>
      <c r="C4850" s="204"/>
      <c r="D4850" s="197"/>
      <c r="E4850" s="197"/>
      <c r="F4850" s="197"/>
      <c r="G4850" s="199"/>
      <c r="H4850" s="199"/>
      <c r="I4850" s="197"/>
      <c r="J4850" s="200"/>
      <c r="K4850" s="197"/>
      <c r="L4850" s="197"/>
      <c r="M4850" s="197"/>
      <c r="N4850" s="201"/>
      <c r="O4850" s="201"/>
      <c r="P4850" s="197"/>
      <c r="Q4850" s="197"/>
      <c r="R4850" s="197"/>
      <c r="S4850" s="197"/>
      <c r="T4850" s="197"/>
      <c r="U4850" s="196"/>
      <c r="V4850" s="196"/>
      <c r="W4850" s="197"/>
      <c r="X4850" s="197"/>
      <c r="Y4850" s="197"/>
      <c r="Z4850" s="196"/>
      <c r="AA4850" s="196"/>
      <c r="AB4850" s="202"/>
      <c r="AC4850" s="196"/>
      <c r="AD4850" s="196"/>
      <c r="AE4850" s="196"/>
      <c r="AF4850" s="196"/>
      <c r="AG4850" s="196"/>
      <c r="AH4850" s="196"/>
      <c r="AI4850" s="197"/>
    </row>
    <row r="4851" spans="1:35">
      <c r="A4851" s="197"/>
      <c r="B4851" s="197"/>
      <c r="C4851" s="204"/>
      <c r="D4851" s="197"/>
      <c r="E4851" s="197"/>
      <c r="F4851" s="197"/>
      <c r="G4851" s="199"/>
      <c r="H4851" s="199"/>
      <c r="I4851" s="197"/>
      <c r="J4851" s="200"/>
      <c r="K4851" s="197"/>
      <c r="L4851" s="197"/>
      <c r="M4851" s="197"/>
      <c r="N4851" s="201"/>
      <c r="O4851" s="201"/>
      <c r="P4851" s="197"/>
      <c r="Q4851" s="197"/>
      <c r="R4851" s="197"/>
      <c r="S4851" s="197"/>
      <c r="T4851" s="197"/>
      <c r="U4851" s="196"/>
      <c r="V4851" s="196"/>
      <c r="W4851" s="197"/>
      <c r="X4851" s="197"/>
      <c r="Y4851" s="197"/>
      <c r="Z4851" s="196"/>
      <c r="AA4851" s="196"/>
      <c r="AB4851" s="202"/>
      <c r="AC4851" s="196"/>
      <c r="AD4851" s="196"/>
      <c r="AE4851" s="196"/>
      <c r="AF4851" s="196"/>
      <c r="AG4851" s="196"/>
      <c r="AH4851" s="196"/>
      <c r="AI4851" s="197"/>
    </row>
    <row r="4852" spans="1:35">
      <c r="A4852" s="197"/>
      <c r="B4852" s="197"/>
      <c r="C4852" s="204"/>
      <c r="D4852" s="197"/>
      <c r="E4852" s="197"/>
      <c r="F4852" s="197"/>
      <c r="G4852" s="199"/>
      <c r="H4852" s="199"/>
      <c r="I4852" s="197"/>
      <c r="J4852" s="200"/>
      <c r="K4852" s="197"/>
      <c r="L4852" s="197"/>
      <c r="M4852" s="197"/>
      <c r="N4852" s="201"/>
      <c r="O4852" s="201"/>
      <c r="P4852" s="197"/>
      <c r="Q4852" s="197"/>
      <c r="R4852" s="196"/>
      <c r="S4852" s="197"/>
      <c r="T4852" s="197"/>
      <c r="U4852" s="196"/>
      <c r="V4852" s="196"/>
      <c r="W4852" s="197"/>
      <c r="X4852" s="197"/>
      <c r="Y4852" s="197"/>
      <c r="Z4852" s="196"/>
      <c r="AA4852" s="196"/>
      <c r="AB4852" s="202"/>
      <c r="AC4852" s="196"/>
      <c r="AD4852" s="196"/>
      <c r="AE4852" s="196"/>
      <c r="AF4852" s="196"/>
      <c r="AG4852" s="196"/>
      <c r="AH4852" s="196"/>
      <c r="AI4852" s="197"/>
    </row>
    <row r="4853" spans="1:35">
      <c r="A4853" s="197"/>
      <c r="B4853" s="197"/>
      <c r="C4853" s="204"/>
      <c r="D4853" s="197"/>
      <c r="E4853" s="197"/>
      <c r="F4853" s="197"/>
      <c r="G4853" s="199"/>
      <c r="H4853" s="199"/>
      <c r="I4853" s="197"/>
      <c r="J4853" s="200"/>
      <c r="K4853" s="197"/>
      <c r="L4853" s="197"/>
      <c r="M4853" s="197"/>
      <c r="N4853" s="201"/>
      <c r="O4853" s="201"/>
      <c r="P4853" s="197"/>
      <c r="Q4853" s="197"/>
      <c r="R4853" s="197"/>
      <c r="S4853" s="197"/>
      <c r="T4853" s="197"/>
      <c r="U4853" s="196"/>
      <c r="V4853" s="196"/>
      <c r="W4853" s="197"/>
      <c r="X4853" s="197"/>
      <c r="Y4853" s="197"/>
      <c r="Z4853" s="196"/>
      <c r="AA4853" s="196"/>
      <c r="AB4853" s="202"/>
      <c r="AC4853" s="196"/>
      <c r="AD4853" s="196"/>
      <c r="AE4853" s="196"/>
      <c r="AF4853" s="196"/>
      <c r="AG4853" s="196"/>
      <c r="AH4853" s="196"/>
      <c r="AI4853" s="197"/>
    </row>
    <row r="4854" spans="1:35">
      <c r="A4854" s="197"/>
      <c r="B4854" s="197"/>
      <c r="C4854" s="204"/>
      <c r="D4854" s="197"/>
      <c r="E4854" s="197"/>
      <c r="F4854" s="197"/>
      <c r="G4854" s="199"/>
      <c r="H4854" s="199"/>
      <c r="I4854" s="197"/>
      <c r="J4854" s="200"/>
      <c r="K4854" s="197"/>
      <c r="L4854" s="197"/>
      <c r="M4854" s="197"/>
      <c r="N4854" s="201"/>
      <c r="O4854" s="201"/>
      <c r="P4854" s="197"/>
      <c r="Q4854" s="197"/>
      <c r="R4854" s="196"/>
      <c r="S4854" s="197"/>
      <c r="T4854" s="197"/>
      <c r="U4854" s="196"/>
      <c r="V4854" s="196"/>
      <c r="W4854" s="197"/>
      <c r="X4854" s="197"/>
      <c r="Y4854" s="197"/>
      <c r="Z4854" s="196"/>
      <c r="AA4854" s="196"/>
      <c r="AB4854" s="202"/>
      <c r="AC4854" s="196"/>
      <c r="AD4854" s="196"/>
      <c r="AE4854" s="196"/>
      <c r="AF4854" s="196"/>
      <c r="AG4854" s="196"/>
      <c r="AH4854" s="196"/>
      <c r="AI4854" s="197"/>
    </row>
    <row r="4855" spans="1:35">
      <c r="A4855" s="197"/>
      <c r="B4855" s="197"/>
      <c r="C4855" s="204"/>
      <c r="D4855" s="197"/>
      <c r="E4855" s="197"/>
      <c r="F4855" s="197"/>
      <c r="G4855" s="199"/>
      <c r="H4855" s="199"/>
      <c r="I4855" s="197"/>
      <c r="J4855" s="200"/>
      <c r="K4855" s="197"/>
      <c r="L4855" s="197"/>
      <c r="M4855" s="197"/>
      <c r="N4855" s="201"/>
      <c r="O4855" s="201"/>
      <c r="P4855" s="197"/>
      <c r="Q4855" s="197"/>
      <c r="R4855" s="197"/>
      <c r="S4855" s="197"/>
      <c r="T4855" s="197"/>
      <c r="U4855" s="196"/>
      <c r="V4855" s="196"/>
      <c r="W4855" s="197"/>
      <c r="X4855" s="197"/>
      <c r="Y4855" s="197"/>
      <c r="Z4855" s="196"/>
      <c r="AA4855" s="196"/>
      <c r="AB4855" s="202"/>
      <c r="AC4855" s="196"/>
      <c r="AD4855" s="196"/>
      <c r="AE4855" s="196"/>
      <c r="AF4855" s="196"/>
      <c r="AG4855" s="196"/>
      <c r="AH4855" s="196"/>
      <c r="AI4855" s="197"/>
    </row>
    <row r="4856" spans="1:35">
      <c r="A4856" s="197"/>
      <c r="B4856" s="197"/>
      <c r="C4856" s="204"/>
      <c r="D4856" s="197"/>
      <c r="E4856" s="197"/>
      <c r="F4856" s="197"/>
      <c r="G4856" s="199"/>
      <c r="H4856" s="199"/>
      <c r="I4856" s="197"/>
      <c r="J4856" s="200"/>
      <c r="K4856" s="197"/>
      <c r="L4856" s="197"/>
      <c r="M4856" s="197"/>
      <c r="N4856" s="201"/>
      <c r="O4856" s="201"/>
      <c r="P4856" s="197"/>
      <c r="Q4856" s="197"/>
      <c r="R4856" s="196"/>
      <c r="S4856" s="197"/>
      <c r="T4856" s="197"/>
      <c r="U4856" s="196"/>
      <c r="V4856" s="196"/>
      <c r="W4856" s="197"/>
      <c r="X4856" s="197"/>
      <c r="Y4856" s="197"/>
      <c r="Z4856" s="196"/>
      <c r="AA4856" s="196"/>
      <c r="AB4856" s="202"/>
      <c r="AC4856" s="196"/>
      <c r="AD4856" s="196"/>
      <c r="AE4856" s="196"/>
      <c r="AF4856" s="196"/>
      <c r="AG4856" s="196"/>
      <c r="AH4856" s="196"/>
      <c r="AI4856" s="197"/>
    </row>
    <row r="4857" spans="1:35">
      <c r="A4857" s="197"/>
      <c r="B4857" s="197"/>
      <c r="C4857" s="204"/>
      <c r="D4857" s="197"/>
      <c r="E4857" s="197"/>
      <c r="F4857" s="197"/>
      <c r="G4857" s="199"/>
      <c r="H4857" s="199"/>
      <c r="I4857" s="197"/>
      <c r="J4857" s="200"/>
      <c r="K4857" s="197"/>
      <c r="L4857" s="197"/>
      <c r="M4857" s="197"/>
      <c r="N4857" s="201"/>
      <c r="O4857" s="201"/>
      <c r="P4857" s="197"/>
      <c r="Q4857" s="197"/>
      <c r="R4857" s="197"/>
      <c r="S4857" s="197"/>
      <c r="T4857" s="197"/>
      <c r="U4857" s="196"/>
      <c r="V4857" s="196"/>
      <c r="W4857" s="197"/>
      <c r="X4857" s="197"/>
      <c r="Y4857" s="197"/>
      <c r="Z4857" s="196"/>
      <c r="AA4857" s="196"/>
      <c r="AB4857" s="202"/>
      <c r="AC4857" s="196"/>
      <c r="AD4857" s="196"/>
      <c r="AE4857" s="196"/>
      <c r="AF4857" s="196"/>
      <c r="AG4857" s="196"/>
      <c r="AH4857" s="196"/>
      <c r="AI4857" s="197"/>
    </row>
    <row r="4858" spans="1:35">
      <c r="A4858" s="197"/>
      <c r="B4858" s="197"/>
      <c r="C4858" s="204"/>
      <c r="D4858" s="197"/>
      <c r="E4858" s="197"/>
      <c r="F4858" s="197"/>
      <c r="G4858" s="199"/>
      <c r="H4858" s="199"/>
      <c r="I4858" s="197"/>
      <c r="J4858" s="200"/>
      <c r="K4858" s="197"/>
      <c r="L4858" s="197"/>
      <c r="M4858" s="197"/>
      <c r="N4858" s="201"/>
      <c r="O4858" s="201"/>
      <c r="P4858" s="197"/>
      <c r="Q4858" s="197"/>
      <c r="R4858" s="196"/>
      <c r="S4858" s="197"/>
      <c r="T4858" s="197"/>
      <c r="U4858" s="196"/>
      <c r="V4858" s="196"/>
      <c r="W4858" s="197"/>
      <c r="X4858" s="197"/>
      <c r="Y4858" s="197"/>
      <c r="Z4858" s="196"/>
      <c r="AA4858" s="196"/>
      <c r="AB4858" s="202"/>
      <c r="AC4858" s="196"/>
      <c r="AD4858" s="196"/>
      <c r="AE4858" s="196"/>
      <c r="AF4858" s="196"/>
      <c r="AG4858" s="196"/>
      <c r="AH4858" s="196"/>
      <c r="AI4858" s="197"/>
    </row>
    <row r="4859" spans="1:35">
      <c r="A4859" s="197"/>
      <c r="B4859" s="197"/>
      <c r="C4859" s="204"/>
      <c r="D4859" s="197"/>
      <c r="E4859" s="197"/>
      <c r="F4859" s="197"/>
      <c r="G4859" s="199"/>
      <c r="H4859" s="199"/>
      <c r="I4859" s="197"/>
      <c r="J4859" s="200"/>
      <c r="K4859" s="197"/>
      <c r="L4859" s="197"/>
      <c r="M4859" s="197"/>
      <c r="N4859" s="201"/>
      <c r="O4859" s="201"/>
      <c r="P4859" s="197"/>
      <c r="Q4859" s="197"/>
      <c r="R4859" s="197"/>
      <c r="S4859" s="197"/>
      <c r="T4859" s="197"/>
      <c r="U4859" s="196"/>
      <c r="V4859" s="196"/>
      <c r="W4859" s="197"/>
      <c r="X4859" s="197"/>
      <c r="Y4859" s="197"/>
      <c r="Z4859" s="196"/>
      <c r="AA4859" s="196"/>
      <c r="AB4859" s="202"/>
      <c r="AC4859" s="196"/>
      <c r="AD4859" s="196"/>
      <c r="AE4859" s="196"/>
      <c r="AF4859" s="196"/>
      <c r="AG4859" s="196"/>
      <c r="AH4859" s="196"/>
      <c r="AI4859" s="197"/>
    </row>
    <row r="4860" spans="1:35">
      <c r="A4860" s="197"/>
      <c r="B4860" s="197"/>
      <c r="C4860" s="204"/>
      <c r="D4860" s="197"/>
      <c r="E4860" s="197"/>
      <c r="F4860" s="197"/>
      <c r="G4860" s="199"/>
      <c r="H4860" s="199"/>
      <c r="I4860" s="197"/>
      <c r="J4860" s="200"/>
      <c r="K4860" s="197"/>
      <c r="L4860" s="197"/>
      <c r="M4860" s="197"/>
      <c r="N4860" s="201"/>
      <c r="O4860" s="201"/>
      <c r="P4860" s="197"/>
      <c r="Q4860" s="197"/>
      <c r="R4860" s="196"/>
      <c r="S4860" s="197"/>
      <c r="T4860" s="197"/>
      <c r="U4860" s="196"/>
      <c r="V4860" s="196"/>
      <c r="W4860" s="197"/>
      <c r="X4860" s="197"/>
      <c r="Y4860" s="197"/>
      <c r="Z4860" s="196"/>
      <c r="AA4860" s="196"/>
      <c r="AB4860" s="202"/>
      <c r="AC4860" s="196"/>
      <c r="AD4860" s="196"/>
      <c r="AE4860" s="196"/>
      <c r="AF4860" s="196"/>
      <c r="AG4860" s="196"/>
      <c r="AH4860" s="196"/>
      <c r="AI4860" s="197"/>
    </row>
    <row r="4861" spans="1:35">
      <c r="A4861" s="197"/>
      <c r="B4861" s="197"/>
      <c r="C4861" s="204"/>
      <c r="D4861" s="197"/>
      <c r="E4861" s="197"/>
      <c r="F4861" s="197"/>
      <c r="G4861" s="199"/>
      <c r="H4861" s="199"/>
      <c r="I4861" s="197"/>
      <c r="J4861" s="200"/>
      <c r="K4861" s="197"/>
      <c r="L4861" s="197"/>
      <c r="M4861" s="197"/>
      <c r="N4861" s="201"/>
      <c r="O4861" s="201"/>
      <c r="P4861" s="197"/>
      <c r="Q4861" s="197"/>
      <c r="R4861" s="197"/>
      <c r="S4861" s="197"/>
      <c r="T4861" s="197"/>
      <c r="U4861" s="196"/>
      <c r="V4861" s="196"/>
      <c r="W4861" s="197"/>
      <c r="X4861" s="197"/>
      <c r="Y4861" s="197"/>
      <c r="Z4861" s="197"/>
      <c r="AA4861" s="197"/>
      <c r="AB4861" s="202"/>
      <c r="AC4861" s="197"/>
      <c r="AD4861" s="205"/>
      <c r="AE4861" s="197"/>
      <c r="AF4861" s="196"/>
      <c r="AG4861" s="196"/>
      <c r="AH4861" s="197"/>
      <c r="AI4861" s="197"/>
    </row>
    <row r="4862" spans="1:35">
      <c r="A4862" s="197"/>
      <c r="B4862" s="197"/>
      <c r="C4862" s="204"/>
      <c r="D4862" s="197"/>
      <c r="E4862" s="197"/>
      <c r="F4862" s="197"/>
      <c r="G4862" s="199"/>
      <c r="H4862" s="199"/>
      <c r="I4862" s="197"/>
      <c r="J4862" s="200"/>
      <c r="K4862" s="197"/>
      <c r="L4862" s="197"/>
      <c r="M4862" s="197"/>
      <c r="N4862" s="201"/>
      <c r="O4862" s="201"/>
      <c r="P4862" s="197"/>
      <c r="Q4862" s="197"/>
      <c r="R4862" s="197"/>
      <c r="S4862" s="197"/>
      <c r="T4862" s="197"/>
      <c r="U4862" s="196"/>
      <c r="V4862" s="196"/>
      <c r="W4862" s="197"/>
      <c r="X4862" s="197"/>
      <c r="Y4862" s="197"/>
      <c r="Z4862" s="197"/>
      <c r="AA4862" s="197"/>
      <c r="AB4862" s="202"/>
      <c r="AC4862" s="197"/>
      <c r="AD4862" s="205"/>
      <c r="AE4862" s="197"/>
      <c r="AF4862" s="196"/>
      <c r="AG4862" s="196"/>
      <c r="AH4862" s="197"/>
      <c r="AI4862" s="197"/>
    </row>
    <row r="4863" spans="1:35">
      <c r="A4863" s="197"/>
      <c r="B4863" s="197"/>
      <c r="C4863" s="204"/>
      <c r="D4863" s="197"/>
      <c r="E4863" s="197"/>
      <c r="F4863" s="197"/>
      <c r="G4863" s="199"/>
      <c r="H4863" s="199"/>
      <c r="I4863" s="197"/>
      <c r="J4863" s="200"/>
      <c r="K4863" s="197"/>
      <c r="L4863" s="197"/>
      <c r="M4863" s="197"/>
      <c r="N4863" s="201"/>
      <c r="O4863" s="201"/>
      <c r="P4863" s="197"/>
      <c r="Q4863" s="197"/>
      <c r="R4863" s="197"/>
      <c r="S4863" s="197"/>
      <c r="T4863" s="197"/>
      <c r="U4863" s="196"/>
      <c r="V4863" s="196"/>
      <c r="W4863" s="197"/>
      <c r="X4863" s="197"/>
      <c r="Y4863" s="197"/>
      <c r="Z4863" s="196"/>
      <c r="AA4863" s="196"/>
      <c r="AB4863" s="202"/>
      <c r="AC4863" s="196"/>
      <c r="AD4863" s="196"/>
      <c r="AE4863" s="196"/>
      <c r="AF4863" s="196"/>
      <c r="AG4863" s="196"/>
      <c r="AH4863" s="196"/>
      <c r="AI4863" s="197"/>
    </row>
    <row r="4864" spans="1:35">
      <c r="A4864" s="197"/>
      <c r="B4864" s="197"/>
      <c r="C4864" s="204"/>
      <c r="D4864" s="197"/>
      <c r="E4864" s="197"/>
      <c r="F4864" s="197"/>
      <c r="G4864" s="199"/>
      <c r="H4864" s="199"/>
      <c r="I4864" s="197"/>
      <c r="J4864" s="200"/>
      <c r="K4864" s="197"/>
      <c r="L4864" s="197"/>
      <c r="M4864" s="197"/>
      <c r="N4864" s="201"/>
      <c r="O4864" s="201"/>
      <c r="P4864" s="197"/>
      <c r="Q4864" s="197"/>
      <c r="R4864" s="196"/>
      <c r="S4864" s="197"/>
      <c r="T4864" s="197"/>
      <c r="U4864" s="196"/>
      <c r="V4864" s="196"/>
      <c r="W4864" s="197"/>
      <c r="X4864" s="197"/>
      <c r="Y4864" s="197"/>
      <c r="Z4864" s="197"/>
      <c r="AA4864" s="197"/>
      <c r="AB4864" s="202"/>
      <c r="AC4864" s="197"/>
      <c r="AD4864" s="205"/>
      <c r="AE4864" s="197"/>
      <c r="AF4864" s="196"/>
      <c r="AG4864" s="196"/>
      <c r="AH4864" s="197"/>
      <c r="AI4864" s="197"/>
    </row>
    <row r="4865" spans="1:35">
      <c r="A4865" s="197"/>
      <c r="B4865" s="197"/>
      <c r="C4865" s="204"/>
      <c r="D4865" s="197"/>
      <c r="E4865" s="197"/>
      <c r="F4865" s="197"/>
      <c r="G4865" s="199"/>
      <c r="H4865" s="199"/>
      <c r="I4865" s="197"/>
      <c r="J4865" s="200"/>
      <c r="K4865" s="197"/>
      <c r="L4865" s="197"/>
      <c r="M4865" s="197"/>
      <c r="N4865" s="201"/>
      <c r="O4865" s="201"/>
      <c r="P4865" s="197"/>
      <c r="Q4865" s="197"/>
      <c r="R4865" s="197"/>
      <c r="S4865" s="197"/>
      <c r="T4865" s="197"/>
      <c r="U4865" s="196"/>
      <c r="V4865" s="196"/>
      <c r="W4865" s="197"/>
      <c r="X4865" s="197"/>
      <c r="Y4865" s="197"/>
      <c r="Z4865" s="197"/>
      <c r="AA4865" s="197"/>
      <c r="AB4865" s="202"/>
      <c r="AC4865" s="197"/>
      <c r="AD4865" s="205"/>
      <c r="AE4865" s="197"/>
      <c r="AF4865" s="196"/>
      <c r="AG4865" s="196"/>
      <c r="AH4865" s="197"/>
      <c r="AI4865" s="197"/>
    </row>
    <row r="4866" spans="1:35">
      <c r="A4866" s="197"/>
      <c r="B4866" s="197"/>
      <c r="C4866" s="204"/>
      <c r="D4866" s="197"/>
      <c r="E4866" s="197"/>
      <c r="F4866" s="197"/>
      <c r="G4866" s="199"/>
      <c r="H4866" s="199"/>
      <c r="I4866" s="197"/>
      <c r="J4866" s="200"/>
      <c r="K4866" s="197"/>
      <c r="L4866" s="197"/>
      <c r="M4866" s="197"/>
      <c r="N4866" s="201"/>
      <c r="O4866" s="201"/>
      <c r="P4866" s="197"/>
      <c r="Q4866" s="197"/>
      <c r="R4866" s="197"/>
      <c r="S4866" s="197"/>
      <c r="T4866" s="197"/>
      <c r="U4866" s="196"/>
      <c r="V4866" s="196"/>
      <c r="W4866" s="197"/>
      <c r="X4866" s="197"/>
      <c r="Y4866" s="197"/>
      <c r="Z4866" s="196"/>
      <c r="AA4866" s="196"/>
      <c r="AB4866" s="202"/>
      <c r="AC4866" s="196"/>
      <c r="AD4866" s="196"/>
      <c r="AE4866" s="196"/>
      <c r="AF4866" s="196"/>
      <c r="AG4866" s="196"/>
      <c r="AH4866" s="196"/>
      <c r="AI4866" s="197"/>
    </row>
    <row r="4867" spans="1:35">
      <c r="A4867" s="197"/>
      <c r="B4867" s="197"/>
      <c r="C4867" s="204"/>
      <c r="D4867" s="197"/>
      <c r="E4867" s="197"/>
      <c r="F4867" s="197"/>
      <c r="G4867" s="199"/>
      <c r="H4867" s="199"/>
      <c r="I4867" s="197"/>
      <c r="J4867" s="200"/>
      <c r="K4867" s="197"/>
      <c r="L4867" s="197"/>
      <c r="M4867" s="197"/>
      <c r="N4867" s="201"/>
      <c r="O4867" s="201"/>
      <c r="P4867" s="197"/>
      <c r="Q4867" s="197"/>
      <c r="R4867" s="196"/>
      <c r="S4867" s="197"/>
      <c r="T4867" s="197"/>
      <c r="U4867" s="196"/>
      <c r="V4867" s="196"/>
      <c r="W4867" s="197"/>
      <c r="X4867" s="197"/>
      <c r="Y4867" s="197"/>
      <c r="Z4867" s="196"/>
      <c r="AA4867" s="196"/>
      <c r="AB4867" s="202"/>
      <c r="AC4867" s="196"/>
      <c r="AD4867" s="196"/>
      <c r="AE4867" s="196"/>
      <c r="AF4867" s="196"/>
      <c r="AG4867" s="196"/>
      <c r="AH4867" s="196"/>
      <c r="AI4867" s="197"/>
    </row>
    <row r="4868" spans="1:35">
      <c r="A4868" s="197"/>
      <c r="B4868" s="197"/>
      <c r="C4868" s="204"/>
      <c r="D4868" s="197"/>
      <c r="E4868" s="197"/>
      <c r="F4868" s="197"/>
      <c r="G4868" s="199"/>
      <c r="H4868" s="199"/>
      <c r="I4868" s="197"/>
      <c r="J4868" s="200"/>
      <c r="K4868" s="197"/>
      <c r="L4868" s="197"/>
      <c r="M4868" s="197"/>
      <c r="N4868" s="201"/>
      <c r="O4868" s="201"/>
      <c r="P4868" s="197"/>
      <c r="Q4868" s="197"/>
      <c r="R4868" s="197"/>
      <c r="S4868" s="197"/>
      <c r="T4868" s="197"/>
      <c r="U4868" s="196"/>
      <c r="V4868" s="196"/>
      <c r="W4868" s="197"/>
      <c r="X4868" s="197"/>
      <c r="Y4868" s="197"/>
      <c r="Z4868" s="196"/>
      <c r="AA4868" s="196"/>
      <c r="AB4868" s="202"/>
      <c r="AC4868" s="196"/>
      <c r="AD4868" s="196"/>
      <c r="AE4868" s="196"/>
      <c r="AF4868" s="196"/>
      <c r="AG4868" s="196"/>
      <c r="AH4868" s="196"/>
      <c r="AI4868" s="197"/>
    </row>
    <row r="4869" spans="1:35">
      <c r="A4869" s="197"/>
      <c r="B4869" s="197"/>
      <c r="C4869" s="204"/>
      <c r="D4869" s="197"/>
      <c r="E4869" s="197"/>
      <c r="F4869" s="197"/>
      <c r="G4869" s="199"/>
      <c r="H4869" s="199"/>
      <c r="I4869" s="197"/>
      <c r="J4869" s="200"/>
      <c r="K4869" s="197"/>
      <c r="L4869" s="197"/>
      <c r="M4869" s="197"/>
      <c r="N4869" s="201"/>
      <c r="O4869" s="201"/>
      <c r="P4869" s="197"/>
      <c r="Q4869" s="197"/>
      <c r="R4869" s="196"/>
      <c r="S4869" s="197"/>
      <c r="T4869" s="197"/>
      <c r="U4869" s="196"/>
      <c r="V4869" s="196"/>
      <c r="W4869" s="197"/>
      <c r="X4869" s="197"/>
      <c r="Y4869" s="197"/>
      <c r="Z4869" s="196"/>
      <c r="AA4869" s="196"/>
      <c r="AB4869" s="202"/>
      <c r="AC4869" s="196"/>
      <c r="AD4869" s="196"/>
      <c r="AE4869" s="196"/>
      <c r="AF4869" s="196"/>
      <c r="AG4869" s="196"/>
      <c r="AH4869" s="196"/>
      <c r="AI4869" s="197"/>
    </row>
    <row r="4870" spans="1:35">
      <c r="A4870" s="197"/>
      <c r="B4870" s="197"/>
      <c r="C4870" s="204"/>
      <c r="D4870" s="197"/>
      <c r="E4870" s="197"/>
      <c r="F4870" s="197"/>
      <c r="G4870" s="199"/>
      <c r="H4870" s="199"/>
      <c r="I4870" s="197"/>
      <c r="J4870" s="200"/>
      <c r="K4870" s="197"/>
      <c r="L4870" s="197"/>
      <c r="M4870" s="197"/>
      <c r="N4870" s="201"/>
      <c r="O4870" s="201"/>
      <c r="P4870" s="197"/>
      <c r="Q4870" s="197"/>
      <c r="R4870" s="197"/>
      <c r="S4870" s="197"/>
      <c r="T4870" s="197"/>
      <c r="U4870" s="196"/>
      <c r="V4870" s="196"/>
      <c r="W4870" s="197"/>
      <c r="X4870" s="197"/>
      <c r="Y4870" s="197"/>
      <c r="Z4870" s="196"/>
      <c r="AA4870" s="196"/>
      <c r="AB4870" s="202"/>
      <c r="AC4870" s="196"/>
      <c r="AD4870" s="196"/>
      <c r="AE4870" s="196"/>
      <c r="AF4870" s="196"/>
      <c r="AG4870" s="196"/>
      <c r="AH4870" s="196"/>
      <c r="AI4870" s="197"/>
    </row>
    <row r="4871" spans="1:35">
      <c r="A4871" s="197"/>
      <c r="B4871" s="197"/>
      <c r="C4871" s="204"/>
      <c r="D4871" s="197"/>
      <c r="E4871" s="197"/>
      <c r="F4871" s="197"/>
      <c r="G4871" s="199"/>
      <c r="H4871" s="199"/>
      <c r="I4871" s="197"/>
      <c r="J4871" s="200"/>
      <c r="K4871" s="197"/>
      <c r="L4871" s="197"/>
      <c r="M4871" s="197"/>
      <c r="N4871" s="201"/>
      <c r="O4871" s="201"/>
      <c r="P4871" s="197"/>
      <c r="Q4871" s="197"/>
      <c r="R4871" s="197"/>
      <c r="S4871" s="197"/>
      <c r="T4871" s="197"/>
      <c r="U4871" s="196"/>
      <c r="V4871" s="196"/>
      <c r="W4871" s="197"/>
      <c r="X4871" s="197"/>
      <c r="Y4871" s="197"/>
      <c r="Z4871" s="196"/>
      <c r="AA4871" s="196"/>
      <c r="AB4871" s="202"/>
      <c r="AC4871" s="196"/>
      <c r="AD4871" s="196"/>
      <c r="AE4871" s="196"/>
      <c r="AF4871" s="196"/>
      <c r="AG4871" s="196"/>
      <c r="AH4871" s="196"/>
      <c r="AI4871" s="197"/>
    </row>
    <row r="4872" spans="1:35">
      <c r="A4872" s="197"/>
      <c r="B4872" s="197"/>
      <c r="C4872" s="204"/>
      <c r="D4872" s="197"/>
      <c r="E4872" s="197"/>
      <c r="F4872" s="197"/>
      <c r="G4872" s="199"/>
      <c r="H4872" s="199"/>
      <c r="I4872" s="197"/>
      <c r="J4872" s="200"/>
      <c r="K4872" s="197"/>
      <c r="L4872" s="197"/>
      <c r="M4872" s="197"/>
      <c r="N4872" s="201"/>
      <c r="O4872" s="201"/>
      <c r="P4872" s="197"/>
      <c r="Q4872" s="197"/>
      <c r="R4872" s="196"/>
      <c r="S4872" s="197"/>
      <c r="T4872" s="197"/>
      <c r="U4872" s="196"/>
      <c r="V4872" s="196"/>
      <c r="W4872" s="197"/>
      <c r="X4872" s="197"/>
      <c r="Y4872" s="197"/>
      <c r="Z4872" s="196"/>
      <c r="AA4872" s="196"/>
      <c r="AB4872" s="202"/>
      <c r="AC4872" s="196"/>
      <c r="AD4872" s="196"/>
      <c r="AE4872" s="196"/>
      <c r="AF4872" s="196"/>
      <c r="AG4872" s="196"/>
      <c r="AH4872" s="196"/>
      <c r="AI4872" s="197"/>
    </row>
    <row r="4873" spans="1:35">
      <c r="A4873" s="197"/>
      <c r="B4873" s="197"/>
      <c r="C4873" s="204"/>
      <c r="D4873" s="197"/>
      <c r="E4873" s="197"/>
      <c r="F4873" s="197"/>
      <c r="G4873" s="199"/>
      <c r="H4873" s="199"/>
      <c r="I4873" s="197"/>
      <c r="J4873" s="200"/>
      <c r="K4873" s="197"/>
      <c r="L4873" s="197"/>
      <c r="M4873" s="197"/>
      <c r="N4873" s="201"/>
      <c r="O4873" s="201"/>
      <c r="P4873" s="197"/>
      <c r="Q4873" s="197"/>
      <c r="R4873" s="197"/>
      <c r="S4873" s="197"/>
      <c r="T4873" s="197"/>
      <c r="U4873" s="196"/>
      <c r="V4873" s="196"/>
      <c r="W4873" s="197"/>
      <c r="X4873" s="197"/>
      <c r="Y4873" s="197"/>
      <c r="Z4873" s="196"/>
      <c r="AA4873" s="196"/>
      <c r="AB4873" s="202"/>
      <c r="AC4873" s="196"/>
      <c r="AD4873" s="196"/>
      <c r="AE4873" s="196"/>
      <c r="AF4873" s="196"/>
      <c r="AG4873" s="196"/>
      <c r="AH4873" s="196"/>
      <c r="AI4873" s="197"/>
    </row>
    <row r="4874" spans="1:35">
      <c r="A4874" s="197"/>
      <c r="B4874" s="197"/>
      <c r="C4874" s="204"/>
      <c r="D4874" s="197"/>
      <c r="E4874" s="197"/>
      <c r="F4874" s="197"/>
      <c r="G4874" s="199"/>
      <c r="H4874" s="199"/>
      <c r="I4874" s="197"/>
      <c r="J4874" s="200"/>
      <c r="K4874" s="197"/>
      <c r="L4874" s="197"/>
      <c r="M4874" s="197"/>
      <c r="N4874" s="201"/>
      <c r="O4874" s="201"/>
      <c r="P4874" s="197"/>
      <c r="Q4874" s="197"/>
      <c r="R4874" s="196"/>
      <c r="S4874" s="197"/>
      <c r="T4874" s="197"/>
      <c r="U4874" s="196"/>
      <c r="V4874" s="196"/>
      <c r="W4874" s="197"/>
      <c r="X4874" s="197"/>
      <c r="Y4874" s="197"/>
      <c r="Z4874" s="196"/>
      <c r="AA4874" s="196"/>
      <c r="AB4874" s="202"/>
      <c r="AC4874" s="196"/>
      <c r="AD4874" s="196"/>
      <c r="AE4874" s="196"/>
      <c r="AF4874" s="196"/>
      <c r="AG4874" s="196"/>
      <c r="AH4874" s="196"/>
      <c r="AI4874" s="197"/>
    </row>
    <row r="4875" spans="1:35">
      <c r="A4875" s="197"/>
      <c r="B4875" s="197"/>
      <c r="C4875" s="204"/>
      <c r="D4875" s="197"/>
      <c r="E4875" s="197"/>
      <c r="F4875" s="197"/>
      <c r="G4875" s="199"/>
      <c r="H4875" s="199"/>
      <c r="I4875" s="197"/>
      <c r="J4875" s="200"/>
      <c r="K4875" s="197"/>
      <c r="L4875" s="197"/>
      <c r="M4875" s="197"/>
      <c r="N4875" s="201"/>
      <c r="O4875" s="201"/>
      <c r="P4875" s="197"/>
      <c r="Q4875" s="197"/>
      <c r="R4875" s="197"/>
      <c r="S4875" s="197"/>
      <c r="T4875" s="197"/>
      <c r="U4875" s="196"/>
      <c r="V4875" s="196"/>
      <c r="W4875" s="197"/>
      <c r="X4875" s="197"/>
      <c r="Y4875" s="197"/>
      <c r="Z4875" s="196"/>
      <c r="AA4875" s="196"/>
      <c r="AB4875" s="202"/>
      <c r="AC4875" s="196"/>
      <c r="AD4875" s="196"/>
      <c r="AE4875" s="196"/>
      <c r="AF4875" s="196"/>
      <c r="AG4875" s="196"/>
      <c r="AH4875" s="196"/>
      <c r="AI4875" s="197"/>
    </row>
    <row r="4876" spans="1:35">
      <c r="A4876" s="197"/>
      <c r="B4876" s="197"/>
      <c r="C4876" s="204"/>
      <c r="D4876" s="197"/>
      <c r="E4876" s="197"/>
      <c r="F4876" s="197"/>
      <c r="G4876" s="199"/>
      <c r="H4876" s="199"/>
      <c r="I4876" s="197"/>
      <c r="J4876" s="200"/>
      <c r="K4876" s="197"/>
      <c r="L4876" s="197"/>
      <c r="M4876" s="197"/>
      <c r="N4876" s="201"/>
      <c r="O4876" s="201"/>
      <c r="P4876" s="197"/>
      <c r="Q4876" s="197"/>
      <c r="R4876" s="197"/>
      <c r="S4876" s="197"/>
      <c r="T4876" s="197"/>
      <c r="U4876" s="196"/>
      <c r="V4876" s="196"/>
      <c r="W4876" s="197"/>
      <c r="X4876" s="197"/>
      <c r="Y4876" s="197"/>
      <c r="Z4876" s="196"/>
      <c r="AA4876" s="196"/>
      <c r="AB4876" s="202"/>
      <c r="AC4876" s="196"/>
      <c r="AD4876" s="196"/>
      <c r="AE4876" s="196"/>
      <c r="AF4876" s="196"/>
      <c r="AG4876" s="196"/>
      <c r="AH4876" s="196"/>
      <c r="AI4876" s="197"/>
    </row>
    <row r="4877" spans="1:35">
      <c r="A4877" s="197"/>
      <c r="B4877" s="197"/>
      <c r="C4877" s="204"/>
      <c r="D4877" s="197"/>
      <c r="E4877" s="197"/>
      <c r="F4877" s="197"/>
      <c r="G4877" s="199"/>
      <c r="H4877" s="199"/>
      <c r="I4877" s="197"/>
      <c r="J4877" s="200"/>
      <c r="K4877" s="197"/>
      <c r="L4877" s="197"/>
      <c r="M4877" s="197"/>
      <c r="N4877" s="201"/>
      <c r="O4877" s="201"/>
      <c r="P4877" s="197"/>
      <c r="Q4877" s="197"/>
      <c r="R4877" s="196"/>
      <c r="S4877" s="197"/>
      <c r="T4877" s="197"/>
      <c r="U4877" s="196"/>
      <c r="V4877" s="196"/>
      <c r="W4877" s="197"/>
      <c r="X4877" s="197"/>
      <c r="Y4877" s="197"/>
      <c r="Z4877" s="196"/>
      <c r="AA4877" s="196"/>
      <c r="AB4877" s="202"/>
      <c r="AC4877" s="196"/>
      <c r="AD4877" s="196"/>
      <c r="AE4877" s="196"/>
      <c r="AF4877" s="196"/>
      <c r="AG4877" s="196"/>
      <c r="AH4877" s="196"/>
      <c r="AI4877" s="197"/>
    </row>
    <row r="4878" spans="1:35">
      <c r="A4878" s="197"/>
      <c r="B4878" s="197"/>
      <c r="C4878" s="204"/>
      <c r="D4878" s="197"/>
      <c r="E4878" s="197"/>
      <c r="F4878" s="197"/>
      <c r="G4878" s="199"/>
      <c r="H4878" s="199"/>
      <c r="I4878" s="197"/>
      <c r="J4878" s="200"/>
      <c r="K4878" s="197"/>
      <c r="L4878" s="197"/>
      <c r="M4878" s="197"/>
      <c r="N4878" s="201"/>
      <c r="O4878" s="201"/>
      <c r="P4878" s="197"/>
      <c r="Q4878" s="197"/>
      <c r="R4878" s="197"/>
      <c r="S4878" s="197"/>
      <c r="T4878" s="197"/>
      <c r="U4878" s="196"/>
      <c r="V4878" s="196"/>
      <c r="W4878" s="197"/>
      <c r="X4878" s="197"/>
      <c r="Y4878" s="197"/>
      <c r="Z4878" s="196"/>
      <c r="AA4878" s="196"/>
      <c r="AB4878" s="202"/>
      <c r="AC4878" s="196"/>
      <c r="AD4878" s="196"/>
      <c r="AE4878" s="196"/>
      <c r="AF4878" s="196"/>
      <c r="AG4878" s="196"/>
      <c r="AH4878" s="196"/>
      <c r="AI4878" s="197"/>
    </row>
    <row r="4879" spans="1:35">
      <c r="A4879" s="197"/>
      <c r="B4879" s="197"/>
      <c r="C4879" s="204"/>
      <c r="D4879" s="197"/>
      <c r="E4879" s="197"/>
      <c r="F4879" s="197"/>
      <c r="G4879" s="199"/>
      <c r="H4879" s="199"/>
      <c r="I4879" s="197"/>
      <c r="J4879" s="200"/>
      <c r="K4879" s="197"/>
      <c r="L4879" s="197"/>
      <c r="M4879" s="197"/>
      <c r="N4879" s="201"/>
      <c r="O4879" s="201"/>
      <c r="P4879" s="197"/>
      <c r="Q4879" s="197"/>
      <c r="R4879" s="197"/>
      <c r="S4879" s="197"/>
      <c r="T4879" s="197"/>
      <c r="U4879" s="196"/>
      <c r="V4879" s="196"/>
      <c r="W4879" s="197"/>
      <c r="X4879" s="197"/>
      <c r="Y4879" s="197"/>
      <c r="Z4879" s="196"/>
      <c r="AA4879" s="196"/>
      <c r="AB4879" s="202"/>
      <c r="AC4879" s="196"/>
      <c r="AD4879" s="196"/>
      <c r="AE4879" s="196"/>
      <c r="AF4879" s="196"/>
      <c r="AG4879" s="196"/>
      <c r="AH4879" s="196"/>
      <c r="AI4879" s="197"/>
    </row>
    <row r="4880" spans="1:35">
      <c r="A4880" s="197"/>
      <c r="B4880" s="197"/>
      <c r="C4880" s="204"/>
      <c r="D4880" s="197"/>
      <c r="E4880" s="197"/>
      <c r="F4880" s="197"/>
      <c r="G4880" s="199"/>
      <c r="H4880" s="199"/>
      <c r="I4880" s="197"/>
      <c r="J4880" s="200"/>
      <c r="K4880" s="197"/>
      <c r="L4880" s="197"/>
      <c r="M4880" s="197"/>
      <c r="N4880" s="201"/>
      <c r="O4880" s="201"/>
      <c r="P4880" s="197"/>
      <c r="Q4880" s="197"/>
      <c r="R4880" s="197"/>
      <c r="S4880" s="197"/>
      <c r="T4880" s="197"/>
      <c r="U4880" s="196"/>
      <c r="V4880" s="196"/>
      <c r="W4880" s="197"/>
      <c r="X4880" s="197"/>
      <c r="Y4880" s="197"/>
      <c r="Z4880" s="197"/>
      <c r="AA4880" s="197"/>
      <c r="AB4880" s="202"/>
      <c r="AC4880" s="197"/>
      <c r="AD4880" s="205"/>
      <c r="AE4880" s="197"/>
      <c r="AF4880" s="196"/>
      <c r="AG4880" s="196"/>
      <c r="AH4880" s="197"/>
      <c r="AI4880" s="197"/>
    </row>
    <row r="4881" spans="1:35">
      <c r="A4881" s="197"/>
      <c r="B4881" s="197"/>
      <c r="C4881" s="204"/>
      <c r="D4881" s="197"/>
      <c r="E4881" s="197"/>
      <c r="F4881" s="197"/>
      <c r="G4881" s="199"/>
      <c r="H4881" s="199"/>
      <c r="I4881" s="197"/>
      <c r="J4881" s="200"/>
      <c r="K4881" s="197"/>
      <c r="L4881" s="197"/>
      <c r="M4881" s="197"/>
      <c r="N4881" s="201"/>
      <c r="O4881" s="201"/>
      <c r="P4881" s="197"/>
      <c r="Q4881" s="197"/>
      <c r="R4881" s="196"/>
      <c r="S4881" s="197"/>
      <c r="T4881" s="197"/>
      <c r="U4881" s="196"/>
      <c r="V4881" s="196"/>
      <c r="W4881" s="197"/>
      <c r="X4881" s="197"/>
      <c r="Y4881" s="197"/>
      <c r="Z4881" s="197"/>
      <c r="AA4881" s="197"/>
      <c r="AB4881" s="202"/>
      <c r="AC4881" s="197"/>
      <c r="AD4881" s="205"/>
      <c r="AE4881" s="197"/>
      <c r="AF4881" s="196"/>
      <c r="AG4881" s="196"/>
      <c r="AH4881" s="197"/>
      <c r="AI4881" s="197"/>
    </row>
    <row r="4882" spans="1:35">
      <c r="A4882" s="197"/>
      <c r="B4882" s="197"/>
      <c r="C4882" s="204"/>
      <c r="D4882" s="197"/>
      <c r="E4882" s="197"/>
      <c r="F4882" s="197"/>
      <c r="G4882" s="199"/>
      <c r="H4882" s="199"/>
      <c r="I4882" s="197"/>
      <c r="J4882" s="200"/>
      <c r="K4882" s="197"/>
      <c r="L4882" s="197"/>
      <c r="M4882" s="197"/>
      <c r="N4882" s="201"/>
      <c r="O4882" s="201"/>
      <c r="P4882" s="197"/>
      <c r="Q4882" s="197"/>
      <c r="R4882" s="197"/>
      <c r="S4882" s="197"/>
      <c r="T4882" s="197"/>
      <c r="U4882" s="196"/>
      <c r="V4882" s="196"/>
      <c r="W4882" s="197"/>
      <c r="X4882" s="197"/>
      <c r="Y4882" s="197"/>
      <c r="Z4882" s="196"/>
      <c r="AA4882" s="196"/>
      <c r="AB4882" s="202"/>
      <c r="AC4882" s="196"/>
      <c r="AD4882" s="196"/>
      <c r="AE4882" s="196"/>
      <c r="AF4882" s="196"/>
      <c r="AG4882" s="196"/>
      <c r="AH4882" s="196"/>
      <c r="AI4882" s="197"/>
    </row>
    <row r="4883" spans="1:35">
      <c r="A4883" s="197"/>
      <c r="B4883" s="197"/>
      <c r="C4883" s="204"/>
      <c r="D4883" s="197"/>
      <c r="E4883" s="197"/>
      <c r="F4883" s="197"/>
      <c r="G4883" s="199"/>
      <c r="H4883" s="199"/>
      <c r="I4883" s="197"/>
      <c r="J4883" s="200"/>
      <c r="K4883" s="197"/>
      <c r="L4883" s="197"/>
      <c r="M4883" s="197"/>
      <c r="N4883" s="201"/>
      <c r="O4883" s="201"/>
      <c r="P4883" s="197"/>
      <c r="Q4883" s="197"/>
      <c r="R4883" s="197"/>
      <c r="S4883" s="197"/>
      <c r="T4883" s="197"/>
      <c r="U4883" s="196"/>
      <c r="V4883" s="196"/>
      <c r="W4883" s="197"/>
      <c r="X4883" s="197"/>
      <c r="Y4883" s="197"/>
      <c r="Z4883" s="197"/>
      <c r="AA4883" s="197"/>
      <c r="AB4883" s="202"/>
      <c r="AC4883" s="197"/>
      <c r="AD4883" s="205"/>
      <c r="AE4883" s="197"/>
      <c r="AF4883" s="196"/>
      <c r="AG4883" s="196"/>
      <c r="AH4883" s="197"/>
      <c r="AI4883" s="197"/>
    </row>
    <row r="4884" spans="1:35">
      <c r="A4884" s="197"/>
      <c r="B4884" s="197"/>
      <c r="C4884" s="204"/>
      <c r="D4884" s="197"/>
      <c r="E4884" s="197"/>
      <c r="F4884" s="197"/>
      <c r="G4884" s="199"/>
      <c r="H4884" s="199"/>
      <c r="I4884" s="197"/>
      <c r="J4884" s="200"/>
      <c r="K4884" s="197"/>
      <c r="L4884" s="197"/>
      <c r="M4884" s="197"/>
      <c r="N4884" s="201"/>
      <c r="O4884" s="201"/>
      <c r="P4884" s="197"/>
      <c r="Q4884" s="197"/>
      <c r="R4884" s="197"/>
      <c r="S4884" s="197"/>
      <c r="T4884" s="197"/>
      <c r="U4884" s="196"/>
      <c r="V4884" s="196"/>
      <c r="W4884" s="197"/>
      <c r="X4884" s="197"/>
      <c r="Y4884" s="197"/>
      <c r="Z4884" s="196"/>
      <c r="AA4884" s="196"/>
      <c r="AB4884" s="202"/>
      <c r="AC4884" s="196"/>
      <c r="AD4884" s="196"/>
      <c r="AE4884" s="196"/>
      <c r="AF4884" s="196"/>
      <c r="AG4884" s="196"/>
      <c r="AH4884" s="196"/>
      <c r="AI4884" s="197"/>
    </row>
    <row r="4885" spans="1:35">
      <c r="A4885" s="197"/>
      <c r="B4885" s="197"/>
      <c r="C4885" s="204"/>
      <c r="D4885" s="197"/>
      <c r="E4885" s="197"/>
      <c r="F4885" s="197"/>
      <c r="G4885" s="199"/>
      <c r="H4885" s="199"/>
      <c r="I4885" s="197"/>
      <c r="J4885" s="200"/>
      <c r="K4885" s="197"/>
      <c r="L4885" s="197"/>
      <c r="M4885" s="197"/>
      <c r="N4885" s="201"/>
      <c r="O4885" s="201"/>
      <c r="P4885" s="197"/>
      <c r="Q4885" s="197"/>
      <c r="R4885" s="196"/>
      <c r="S4885" s="197"/>
      <c r="T4885" s="197"/>
      <c r="U4885" s="196"/>
      <c r="V4885" s="196"/>
      <c r="W4885" s="197"/>
      <c r="X4885" s="197"/>
      <c r="Y4885" s="197"/>
      <c r="Z4885" s="196"/>
      <c r="AA4885" s="196"/>
      <c r="AB4885" s="202"/>
      <c r="AC4885" s="196"/>
      <c r="AD4885" s="196"/>
      <c r="AE4885" s="196"/>
      <c r="AF4885" s="196"/>
      <c r="AG4885" s="196"/>
      <c r="AH4885" s="196"/>
      <c r="AI4885" s="197"/>
    </row>
    <row r="4886" spans="1:35">
      <c r="A4886" s="197"/>
      <c r="B4886" s="197"/>
      <c r="C4886" s="204"/>
      <c r="D4886" s="197"/>
      <c r="E4886" s="197"/>
      <c r="F4886" s="197"/>
      <c r="G4886" s="199"/>
      <c r="H4886" s="199"/>
      <c r="I4886" s="197"/>
      <c r="J4886" s="200"/>
      <c r="K4886" s="197"/>
      <c r="L4886" s="197"/>
      <c r="M4886" s="197"/>
      <c r="N4886" s="201"/>
      <c r="O4886" s="201"/>
      <c r="P4886" s="197"/>
      <c r="Q4886" s="197"/>
      <c r="R4886" s="197"/>
      <c r="S4886" s="197"/>
      <c r="T4886" s="197"/>
      <c r="U4886" s="196"/>
      <c r="V4886" s="196"/>
      <c r="W4886" s="197"/>
      <c r="X4886" s="197"/>
      <c r="Y4886" s="197"/>
      <c r="Z4886" s="196"/>
      <c r="AA4886" s="196"/>
      <c r="AB4886" s="202"/>
      <c r="AC4886" s="196"/>
      <c r="AD4886" s="196"/>
      <c r="AE4886" s="196"/>
      <c r="AF4886" s="196"/>
      <c r="AG4886" s="196"/>
      <c r="AH4886" s="196"/>
      <c r="AI4886" s="197"/>
    </row>
    <row r="4887" spans="1:35">
      <c r="A4887" s="197"/>
      <c r="B4887" s="197"/>
      <c r="C4887" s="204"/>
      <c r="D4887" s="197"/>
      <c r="E4887" s="197"/>
      <c r="F4887" s="197"/>
      <c r="G4887" s="199"/>
      <c r="H4887" s="199"/>
      <c r="I4887" s="197"/>
      <c r="J4887" s="200"/>
      <c r="K4887" s="197"/>
      <c r="L4887" s="197"/>
      <c r="M4887" s="197"/>
      <c r="N4887" s="201"/>
      <c r="O4887" s="201"/>
      <c r="P4887" s="197"/>
      <c r="Q4887" s="197"/>
      <c r="R4887" s="197"/>
      <c r="S4887" s="197"/>
      <c r="T4887" s="197"/>
      <c r="U4887" s="196"/>
      <c r="V4887" s="196"/>
      <c r="W4887" s="197"/>
      <c r="X4887" s="197"/>
      <c r="Y4887" s="197"/>
      <c r="Z4887" s="196"/>
      <c r="AA4887" s="196"/>
      <c r="AB4887" s="202"/>
      <c r="AC4887" s="196"/>
      <c r="AD4887" s="196"/>
      <c r="AE4887" s="196"/>
      <c r="AF4887" s="196"/>
      <c r="AG4887" s="196"/>
      <c r="AH4887" s="196"/>
      <c r="AI4887" s="197"/>
    </row>
    <row r="4888" spans="1:35">
      <c r="A4888" s="197"/>
      <c r="B4888" s="197"/>
      <c r="C4888" s="204"/>
      <c r="D4888" s="197"/>
      <c r="E4888" s="197"/>
      <c r="F4888" s="197"/>
      <c r="G4888" s="199"/>
      <c r="H4888" s="199"/>
      <c r="I4888" s="197"/>
      <c r="J4888" s="200"/>
      <c r="K4888" s="197"/>
      <c r="L4888" s="197"/>
      <c r="M4888" s="197"/>
      <c r="N4888" s="201"/>
      <c r="O4888" s="201"/>
      <c r="P4888" s="197"/>
      <c r="Q4888" s="197"/>
      <c r="R4888" s="197"/>
      <c r="S4888" s="197"/>
      <c r="T4888" s="197"/>
      <c r="U4888" s="196"/>
      <c r="V4888" s="196"/>
      <c r="W4888" s="197"/>
      <c r="X4888" s="197"/>
      <c r="Y4888" s="197"/>
      <c r="Z4888" s="197"/>
      <c r="AA4888" s="197"/>
      <c r="AB4888" s="202"/>
      <c r="AC4888" s="197"/>
      <c r="AD4888" s="205"/>
      <c r="AE4888" s="197"/>
      <c r="AF4888" s="196"/>
      <c r="AG4888" s="196"/>
      <c r="AH4888" s="197"/>
      <c r="AI4888" s="197"/>
    </row>
    <row r="4889" spans="1:35">
      <c r="A4889" s="197"/>
      <c r="B4889" s="197"/>
      <c r="C4889" s="204"/>
      <c r="D4889" s="197"/>
      <c r="E4889" s="197"/>
      <c r="F4889" s="197"/>
      <c r="G4889" s="199"/>
      <c r="H4889" s="199"/>
      <c r="I4889" s="197"/>
      <c r="J4889" s="200"/>
      <c r="K4889" s="197"/>
      <c r="L4889" s="197"/>
      <c r="M4889" s="197"/>
      <c r="N4889" s="201"/>
      <c r="O4889" s="201"/>
      <c r="P4889" s="197"/>
      <c r="Q4889" s="197"/>
      <c r="R4889" s="197"/>
      <c r="S4889" s="197"/>
      <c r="T4889" s="197"/>
      <c r="U4889" s="196"/>
      <c r="V4889" s="196"/>
      <c r="W4889" s="197"/>
      <c r="X4889" s="197"/>
      <c r="Y4889" s="197"/>
      <c r="Z4889" s="196"/>
      <c r="AA4889" s="196"/>
      <c r="AB4889" s="202"/>
      <c r="AC4889" s="196"/>
      <c r="AD4889" s="196"/>
      <c r="AE4889" s="196"/>
      <c r="AF4889" s="196"/>
      <c r="AG4889" s="196"/>
      <c r="AH4889" s="196"/>
      <c r="AI4889" s="197"/>
    </row>
    <row r="4890" spans="1:35">
      <c r="A4890" s="197"/>
      <c r="B4890" s="197"/>
      <c r="C4890" s="204"/>
      <c r="D4890" s="197"/>
      <c r="E4890" s="197"/>
      <c r="F4890" s="197"/>
      <c r="G4890" s="199"/>
      <c r="H4890" s="199"/>
      <c r="I4890" s="197"/>
      <c r="J4890" s="200"/>
      <c r="K4890" s="197"/>
      <c r="L4890" s="197"/>
      <c r="M4890" s="197"/>
      <c r="N4890" s="201"/>
      <c r="O4890" s="201"/>
      <c r="P4890" s="197"/>
      <c r="Q4890" s="197"/>
      <c r="R4890" s="196"/>
      <c r="S4890" s="197"/>
      <c r="T4890" s="197"/>
      <c r="U4890" s="196"/>
      <c r="V4890" s="196"/>
      <c r="W4890" s="197"/>
      <c r="X4890" s="197"/>
      <c r="Y4890" s="197"/>
      <c r="Z4890" s="196"/>
      <c r="AA4890" s="196"/>
      <c r="AB4890" s="202"/>
      <c r="AC4890" s="196"/>
      <c r="AD4890" s="196"/>
      <c r="AE4890" s="196"/>
      <c r="AF4890" s="196"/>
      <c r="AG4890" s="196"/>
      <c r="AH4890" s="196"/>
      <c r="AI4890" s="197"/>
    </row>
    <row r="4891" spans="1:35">
      <c r="A4891" s="197"/>
      <c r="B4891" s="197"/>
      <c r="C4891" s="204"/>
      <c r="D4891" s="197"/>
      <c r="E4891" s="197"/>
      <c r="F4891" s="197"/>
      <c r="G4891" s="199"/>
      <c r="H4891" s="199"/>
      <c r="I4891" s="197"/>
      <c r="J4891" s="200"/>
      <c r="K4891" s="197"/>
      <c r="L4891" s="197"/>
      <c r="M4891" s="197"/>
      <c r="N4891" s="201"/>
      <c r="O4891" s="201"/>
      <c r="P4891" s="197"/>
      <c r="Q4891" s="197"/>
      <c r="R4891" s="197"/>
      <c r="S4891" s="197"/>
      <c r="T4891" s="197"/>
      <c r="U4891" s="196"/>
      <c r="V4891" s="196"/>
      <c r="W4891" s="197"/>
      <c r="X4891" s="197"/>
      <c r="Y4891" s="197"/>
      <c r="Z4891" s="196"/>
      <c r="AA4891" s="196"/>
      <c r="AB4891" s="202"/>
      <c r="AC4891" s="196"/>
      <c r="AD4891" s="196"/>
      <c r="AE4891" s="196"/>
      <c r="AF4891" s="196"/>
      <c r="AG4891" s="196"/>
      <c r="AH4891" s="196"/>
      <c r="AI4891" s="197"/>
    </row>
    <row r="4892" spans="1:35">
      <c r="A4892" s="197"/>
      <c r="B4892" s="197"/>
      <c r="C4892" s="204"/>
      <c r="D4892" s="197"/>
      <c r="E4892" s="197"/>
      <c r="F4892" s="197"/>
      <c r="G4892" s="199"/>
      <c r="H4892" s="199"/>
      <c r="I4892" s="197"/>
      <c r="J4892" s="200"/>
      <c r="K4892" s="197"/>
      <c r="L4892" s="197"/>
      <c r="M4892" s="197"/>
      <c r="N4892" s="201"/>
      <c r="O4892" s="201"/>
      <c r="P4892" s="197"/>
      <c r="Q4892" s="197"/>
      <c r="R4892" s="196"/>
      <c r="S4892" s="197"/>
      <c r="T4892" s="197"/>
      <c r="U4892" s="196"/>
      <c r="V4892" s="196"/>
      <c r="W4892" s="197"/>
      <c r="X4892" s="197"/>
      <c r="Y4892" s="197"/>
      <c r="Z4892" s="196"/>
      <c r="AA4892" s="196"/>
      <c r="AB4892" s="202"/>
      <c r="AC4892" s="196"/>
      <c r="AD4892" s="196"/>
      <c r="AE4892" s="196"/>
      <c r="AF4892" s="196"/>
      <c r="AG4892" s="196"/>
      <c r="AH4892" s="196"/>
      <c r="AI4892" s="197"/>
    </row>
    <row r="4893" spans="1:35">
      <c r="A4893" s="197"/>
      <c r="B4893" s="197"/>
      <c r="C4893" s="204"/>
      <c r="D4893" s="197"/>
      <c r="E4893" s="197"/>
      <c r="F4893" s="197"/>
      <c r="G4893" s="199"/>
      <c r="H4893" s="199"/>
      <c r="I4893" s="197"/>
      <c r="J4893" s="200"/>
      <c r="K4893" s="197"/>
      <c r="L4893" s="197"/>
      <c r="M4893" s="197"/>
      <c r="N4893" s="201"/>
      <c r="O4893" s="201"/>
      <c r="P4893" s="197"/>
      <c r="Q4893" s="197"/>
      <c r="R4893" s="197"/>
      <c r="S4893" s="197"/>
      <c r="T4893" s="197"/>
      <c r="U4893" s="196"/>
      <c r="V4893" s="196"/>
      <c r="W4893" s="197"/>
      <c r="X4893" s="197"/>
      <c r="Y4893" s="197"/>
      <c r="Z4893" s="196"/>
      <c r="AA4893" s="196"/>
      <c r="AB4893" s="202"/>
      <c r="AC4893" s="196"/>
      <c r="AD4893" s="196"/>
      <c r="AE4893" s="196"/>
      <c r="AF4893" s="196"/>
      <c r="AG4893" s="196"/>
      <c r="AH4893" s="196"/>
      <c r="AI4893" s="197"/>
    </row>
    <row r="4894" spans="1:35">
      <c r="A4894" s="197"/>
      <c r="B4894" s="197"/>
      <c r="C4894" s="204"/>
      <c r="D4894" s="197"/>
      <c r="E4894" s="197"/>
      <c r="F4894" s="197"/>
      <c r="G4894" s="199"/>
      <c r="H4894" s="199"/>
      <c r="I4894" s="197"/>
      <c r="J4894" s="200"/>
      <c r="K4894" s="197"/>
      <c r="L4894" s="197"/>
      <c r="M4894" s="197"/>
      <c r="N4894" s="201"/>
      <c r="O4894" s="201"/>
      <c r="P4894" s="197"/>
      <c r="Q4894" s="197"/>
      <c r="R4894" s="196"/>
      <c r="S4894" s="197"/>
      <c r="T4894" s="197"/>
      <c r="U4894" s="196"/>
      <c r="V4894" s="196"/>
      <c r="W4894" s="197"/>
      <c r="X4894" s="197"/>
      <c r="Y4894" s="197"/>
      <c r="Z4894" s="196"/>
      <c r="AA4894" s="196"/>
      <c r="AB4894" s="202"/>
      <c r="AC4894" s="196"/>
      <c r="AD4894" s="196"/>
      <c r="AE4894" s="196"/>
      <c r="AF4894" s="196"/>
      <c r="AG4894" s="196"/>
      <c r="AH4894" s="196"/>
      <c r="AI4894" s="197"/>
    </row>
    <row r="4895" spans="1:35">
      <c r="A4895" s="197"/>
      <c r="B4895" s="197"/>
      <c r="C4895" s="204"/>
      <c r="D4895" s="197"/>
      <c r="E4895" s="197"/>
      <c r="F4895" s="197"/>
      <c r="G4895" s="199"/>
      <c r="H4895" s="199"/>
      <c r="I4895" s="197"/>
      <c r="J4895" s="200"/>
      <c r="K4895" s="197"/>
      <c r="L4895" s="197"/>
      <c r="M4895" s="197"/>
      <c r="N4895" s="201"/>
      <c r="O4895" s="201"/>
      <c r="P4895" s="197"/>
      <c r="Q4895" s="197"/>
      <c r="R4895" s="197"/>
      <c r="S4895" s="197"/>
      <c r="T4895" s="197"/>
      <c r="U4895" s="196"/>
      <c r="V4895" s="196"/>
      <c r="W4895" s="197"/>
      <c r="X4895" s="197"/>
      <c r="Y4895" s="197"/>
      <c r="Z4895" s="196"/>
      <c r="AA4895" s="196"/>
      <c r="AB4895" s="202"/>
      <c r="AC4895" s="196"/>
      <c r="AD4895" s="196"/>
      <c r="AE4895" s="196"/>
      <c r="AF4895" s="196"/>
      <c r="AG4895" s="196"/>
      <c r="AH4895" s="196"/>
      <c r="AI4895" s="197"/>
    </row>
    <row r="4896" spans="1:35">
      <c r="A4896" s="197"/>
      <c r="B4896" s="197"/>
      <c r="C4896" s="204"/>
      <c r="D4896" s="197"/>
      <c r="E4896" s="197"/>
      <c r="F4896" s="197"/>
      <c r="G4896" s="199"/>
      <c r="H4896" s="199"/>
      <c r="I4896" s="197"/>
      <c r="J4896" s="200"/>
      <c r="K4896" s="197"/>
      <c r="L4896" s="197"/>
      <c r="M4896" s="197"/>
      <c r="N4896" s="201"/>
      <c r="O4896" s="201"/>
      <c r="P4896" s="197"/>
      <c r="Q4896" s="197"/>
      <c r="R4896" s="196"/>
      <c r="S4896" s="197"/>
      <c r="T4896" s="197"/>
      <c r="U4896" s="196"/>
      <c r="V4896" s="196"/>
      <c r="W4896" s="197"/>
      <c r="X4896" s="197"/>
      <c r="Y4896" s="197"/>
      <c r="Z4896" s="196"/>
      <c r="AA4896" s="196"/>
      <c r="AB4896" s="202"/>
      <c r="AC4896" s="196"/>
      <c r="AD4896" s="196"/>
      <c r="AE4896" s="196"/>
      <c r="AF4896" s="196"/>
      <c r="AG4896" s="196"/>
      <c r="AH4896" s="196"/>
      <c r="AI4896" s="197"/>
    </row>
    <row r="4897" spans="1:35">
      <c r="A4897" s="197"/>
      <c r="B4897" s="197"/>
      <c r="C4897" s="204"/>
      <c r="D4897" s="197"/>
      <c r="E4897" s="197"/>
      <c r="F4897" s="197"/>
      <c r="G4897" s="199"/>
      <c r="H4897" s="199"/>
      <c r="I4897" s="197"/>
      <c r="J4897" s="200"/>
      <c r="K4897" s="197"/>
      <c r="L4897" s="197"/>
      <c r="M4897" s="197"/>
      <c r="N4897" s="201"/>
      <c r="O4897" s="201"/>
      <c r="P4897" s="197"/>
      <c r="Q4897" s="197"/>
      <c r="R4897" s="197"/>
      <c r="S4897" s="197"/>
      <c r="T4897" s="197"/>
      <c r="U4897" s="196"/>
      <c r="V4897" s="196"/>
      <c r="W4897" s="197"/>
      <c r="X4897" s="197"/>
      <c r="Y4897" s="197"/>
      <c r="Z4897" s="196"/>
      <c r="AA4897" s="196"/>
      <c r="AB4897" s="202"/>
      <c r="AC4897" s="196"/>
      <c r="AD4897" s="196"/>
      <c r="AE4897" s="196"/>
      <c r="AF4897" s="196"/>
      <c r="AG4897" s="196"/>
      <c r="AH4897" s="196"/>
      <c r="AI4897" s="197"/>
    </row>
    <row r="4898" spans="1:35">
      <c r="A4898" s="197"/>
      <c r="B4898" s="197"/>
      <c r="C4898" s="204"/>
      <c r="D4898" s="197"/>
      <c r="E4898" s="197"/>
      <c r="F4898" s="197"/>
      <c r="G4898" s="199"/>
      <c r="H4898" s="199"/>
      <c r="I4898" s="197"/>
      <c r="J4898" s="200"/>
      <c r="K4898" s="197"/>
      <c r="L4898" s="197"/>
      <c r="M4898" s="197"/>
      <c r="N4898" s="201"/>
      <c r="O4898" s="201"/>
      <c r="P4898" s="197"/>
      <c r="Q4898" s="197"/>
      <c r="R4898" s="196"/>
      <c r="S4898" s="197"/>
      <c r="T4898" s="197"/>
      <c r="U4898" s="196"/>
      <c r="V4898" s="196"/>
      <c r="W4898" s="197"/>
      <c r="X4898" s="197"/>
      <c r="Y4898" s="197"/>
      <c r="Z4898" s="196"/>
      <c r="AA4898" s="196"/>
      <c r="AB4898" s="202"/>
      <c r="AC4898" s="196"/>
      <c r="AD4898" s="196"/>
      <c r="AE4898" s="196"/>
      <c r="AF4898" s="196"/>
      <c r="AG4898" s="196"/>
      <c r="AH4898" s="196"/>
      <c r="AI4898" s="197"/>
    </row>
    <row r="4899" spans="1:35">
      <c r="A4899" s="197"/>
      <c r="B4899" s="197"/>
      <c r="C4899" s="204"/>
      <c r="D4899" s="197"/>
      <c r="E4899" s="197"/>
      <c r="F4899" s="197"/>
      <c r="G4899" s="199"/>
      <c r="H4899" s="199"/>
      <c r="I4899" s="197"/>
      <c r="J4899" s="200"/>
      <c r="K4899" s="197"/>
      <c r="L4899" s="197"/>
      <c r="M4899" s="197"/>
      <c r="N4899" s="201"/>
      <c r="O4899" s="201"/>
      <c r="P4899" s="197"/>
      <c r="Q4899" s="197"/>
      <c r="R4899" s="197"/>
      <c r="S4899" s="197"/>
      <c r="T4899" s="197"/>
      <c r="U4899" s="196"/>
      <c r="V4899" s="196"/>
      <c r="W4899" s="197"/>
      <c r="X4899" s="197"/>
      <c r="Y4899" s="197"/>
      <c r="Z4899" s="196"/>
      <c r="AA4899" s="196"/>
      <c r="AB4899" s="202"/>
      <c r="AC4899" s="196"/>
      <c r="AD4899" s="196"/>
      <c r="AE4899" s="196"/>
      <c r="AF4899" s="196"/>
      <c r="AG4899" s="196"/>
      <c r="AH4899" s="196"/>
      <c r="AI4899" s="197"/>
    </row>
    <row r="4900" spans="1:35">
      <c r="A4900" s="197"/>
      <c r="B4900" s="197"/>
      <c r="C4900" s="204"/>
      <c r="D4900" s="197"/>
      <c r="E4900" s="197"/>
      <c r="F4900" s="197"/>
      <c r="G4900" s="199"/>
      <c r="H4900" s="199"/>
      <c r="I4900" s="197"/>
      <c r="J4900" s="200"/>
      <c r="K4900" s="197"/>
      <c r="L4900" s="197"/>
      <c r="M4900" s="197"/>
      <c r="N4900" s="201"/>
      <c r="O4900" s="201"/>
      <c r="P4900" s="197"/>
      <c r="Q4900" s="197"/>
      <c r="R4900" s="197"/>
      <c r="S4900" s="197"/>
      <c r="T4900" s="197"/>
      <c r="U4900" s="196"/>
      <c r="V4900" s="196"/>
      <c r="W4900" s="197"/>
      <c r="X4900" s="197"/>
      <c r="Y4900" s="197"/>
      <c r="Z4900" s="197"/>
      <c r="AA4900" s="197"/>
      <c r="AB4900" s="202"/>
      <c r="AC4900" s="197"/>
      <c r="AD4900" s="205"/>
      <c r="AE4900" s="197"/>
      <c r="AF4900" s="196"/>
      <c r="AG4900" s="196"/>
      <c r="AH4900" s="197"/>
      <c r="AI4900" s="197"/>
    </row>
    <row r="4901" spans="1:35">
      <c r="A4901" s="197"/>
      <c r="B4901" s="197"/>
      <c r="C4901" s="204"/>
      <c r="D4901" s="197"/>
      <c r="E4901" s="197"/>
      <c r="F4901" s="197"/>
      <c r="G4901" s="199"/>
      <c r="H4901" s="199"/>
      <c r="I4901" s="197"/>
      <c r="J4901" s="200"/>
      <c r="K4901" s="197"/>
      <c r="L4901" s="197"/>
      <c r="M4901" s="197"/>
      <c r="N4901" s="201"/>
      <c r="O4901" s="201"/>
      <c r="P4901" s="197"/>
      <c r="Q4901" s="197"/>
      <c r="R4901" s="196"/>
      <c r="S4901" s="197"/>
      <c r="T4901" s="197"/>
      <c r="U4901" s="196"/>
      <c r="V4901" s="196"/>
      <c r="W4901" s="197"/>
      <c r="X4901" s="197"/>
      <c r="Y4901" s="197"/>
      <c r="Z4901" s="196"/>
      <c r="AA4901" s="196"/>
      <c r="AB4901" s="202"/>
      <c r="AC4901" s="196"/>
      <c r="AD4901" s="196"/>
      <c r="AE4901" s="196"/>
      <c r="AF4901" s="196"/>
      <c r="AG4901" s="196"/>
      <c r="AH4901" s="196"/>
      <c r="AI4901" s="197"/>
    </row>
    <row r="4902" spans="1:35">
      <c r="A4902" s="197"/>
      <c r="B4902" s="197"/>
      <c r="C4902" s="204"/>
      <c r="D4902" s="197"/>
      <c r="E4902" s="197"/>
      <c r="F4902" s="197"/>
      <c r="G4902" s="199"/>
      <c r="H4902" s="199"/>
      <c r="I4902" s="197"/>
      <c r="J4902" s="200"/>
      <c r="K4902" s="197"/>
      <c r="L4902" s="197"/>
      <c r="M4902" s="197"/>
      <c r="N4902" s="201"/>
      <c r="O4902" s="201"/>
      <c r="P4902" s="197"/>
      <c r="Q4902" s="197"/>
      <c r="R4902" s="197"/>
      <c r="S4902" s="197"/>
      <c r="T4902" s="197"/>
      <c r="U4902" s="196"/>
      <c r="V4902" s="196"/>
      <c r="W4902" s="197"/>
      <c r="X4902" s="197"/>
      <c r="Y4902" s="197"/>
      <c r="Z4902" s="197"/>
      <c r="AA4902" s="197"/>
      <c r="AB4902" s="202"/>
      <c r="AC4902" s="197"/>
      <c r="AD4902" s="205"/>
      <c r="AE4902" s="197"/>
      <c r="AF4902" s="196"/>
      <c r="AG4902" s="196"/>
      <c r="AH4902" s="197"/>
      <c r="AI4902" s="197"/>
    </row>
    <row r="4903" spans="1:35">
      <c r="A4903" s="197"/>
      <c r="B4903" s="197"/>
      <c r="C4903" s="204"/>
      <c r="D4903" s="197"/>
      <c r="E4903" s="197"/>
      <c r="F4903" s="197"/>
      <c r="G4903" s="199"/>
      <c r="H4903" s="199"/>
      <c r="I4903" s="197"/>
      <c r="J4903" s="200"/>
      <c r="K4903" s="197"/>
      <c r="L4903" s="197"/>
      <c r="M4903" s="197"/>
      <c r="N4903" s="201"/>
      <c r="O4903" s="201"/>
      <c r="P4903" s="197"/>
      <c r="Q4903" s="197"/>
      <c r="R4903" s="196"/>
      <c r="S4903" s="197"/>
      <c r="T4903" s="197"/>
      <c r="U4903" s="196"/>
      <c r="V4903" s="196"/>
      <c r="W4903" s="197"/>
      <c r="X4903" s="197"/>
      <c r="Y4903" s="197"/>
      <c r="Z4903" s="196"/>
      <c r="AA4903" s="196"/>
      <c r="AB4903" s="202"/>
      <c r="AC4903" s="196"/>
      <c r="AD4903" s="196"/>
      <c r="AE4903" s="196"/>
      <c r="AF4903" s="196"/>
      <c r="AG4903" s="196"/>
      <c r="AH4903" s="196"/>
      <c r="AI4903" s="197"/>
    </row>
    <row r="4904" spans="1:35">
      <c r="A4904" s="197"/>
      <c r="B4904" s="197"/>
      <c r="C4904" s="204"/>
      <c r="D4904" s="197"/>
      <c r="E4904" s="197"/>
      <c r="F4904" s="197"/>
      <c r="G4904" s="199"/>
      <c r="H4904" s="199"/>
      <c r="I4904" s="197"/>
      <c r="J4904" s="200"/>
      <c r="K4904" s="197"/>
      <c r="L4904" s="197"/>
      <c r="M4904" s="197"/>
      <c r="N4904" s="201"/>
      <c r="O4904" s="201"/>
      <c r="P4904" s="197"/>
      <c r="Q4904" s="197"/>
      <c r="R4904" s="197"/>
      <c r="S4904" s="197"/>
      <c r="T4904" s="197"/>
      <c r="U4904" s="196"/>
      <c r="V4904" s="196"/>
      <c r="W4904" s="197"/>
      <c r="X4904" s="197"/>
      <c r="Y4904" s="197"/>
      <c r="Z4904" s="196"/>
      <c r="AA4904" s="196"/>
      <c r="AB4904" s="202"/>
      <c r="AC4904" s="196"/>
      <c r="AD4904" s="196"/>
      <c r="AE4904" s="196"/>
      <c r="AF4904" s="196"/>
      <c r="AG4904" s="196"/>
      <c r="AH4904" s="196"/>
      <c r="AI4904" s="197"/>
    </row>
    <row r="4905" spans="1:35">
      <c r="A4905" s="197"/>
      <c r="B4905" s="197"/>
      <c r="C4905" s="204"/>
      <c r="D4905" s="197"/>
      <c r="E4905" s="197"/>
      <c r="F4905" s="197"/>
      <c r="G4905" s="199"/>
      <c r="H4905" s="199"/>
      <c r="I4905" s="197"/>
      <c r="J4905" s="200"/>
      <c r="K4905" s="197"/>
      <c r="L4905" s="197"/>
      <c r="M4905" s="197"/>
      <c r="N4905" s="201"/>
      <c r="O4905" s="201"/>
      <c r="P4905" s="197"/>
      <c r="Q4905" s="197"/>
      <c r="R4905" s="197"/>
      <c r="S4905" s="197"/>
      <c r="T4905" s="197"/>
      <c r="U4905" s="196"/>
      <c r="V4905" s="196"/>
      <c r="W4905" s="197"/>
      <c r="X4905" s="197"/>
      <c r="Y4905" s="197"/>
      <c r="Z4905" s="197"/>
      <c r="AA4905" s="197"/>
      <c r="AB4905" s="202"/>
      <c r="AC4905" s="197"/>
      <c r="AD4905" s="205"/>
      <c r="AE4905" s="197"/>
      <c r="AF4905" s="196"/>
      <c r="AG4905" s="196"/>
      <c r="AH4905" s="197"/>
      <c r="AI4905" s="197"/>
    </row>
    <row r="4906" spans="1:35">
      <c r="A4906" s="197"/>
      <c r="B4906" s="197"/>
      <c r="C4906" s="204"/>
      <c r="D4906" s="197"/>
      <c r="E4906" s="197"/>
      <c r="F4906" s="197"/>
      <c r="G4906" s="199"/>
      <c r="H4906" s="199"/>
      <c r="I4906" s="197"/>
      <c r="J4906" s="200"/>
      <c r="K4906" s="197"/>
      <c r="L4906" s="197"/>
      <c r="M4906" s="197"/>
      <c r="N4906" s="201"/>
      <c r="O4906" s="201"/>
      <c r="P4906" s="197"/>
      <c r="Q4906" s="197"/>
      <c r="R4906" s="197"/>
      <c r="S4906" s="197"/>
      <c r="T4906" s="197"/>
      <c r="U4906" s="196"/>
      <c r="V4906" s="196"/>
      <c r="W4906" s="197"/>
      <c r="X4906" s="197"/>
      <c r="Y4906" s="197"/>
      <c r="Z4906" s="196"/>
      <c r="AA4906" s="196"/>
      <c r="AB4906" s="202"/>
      <c r="AC4906" s="196"/>
      <c r="AD4906" s="196"/>
      <c r="AE4906" s="196"/>
      <c r="AF4906" s="196"/>
      <c r="AG4906" s="196"/>
      <c r="AH4906" s="196"/>
      <c r="AI4906" s="197"/>
    </row>
    <row r="4907" spans="1:35">
      <c r="A4907" s="197"/>
      <c r="B4907" s="197"/>
      <c r="C4907" s="204"/>
      <c r="D4907" s="197"/>
      <c r="E4907" s="197"/>
      <c r="F4907" s="197"/>
      <c r="G4907" s="199"/>
      <c r="H4907" s="199"/>
      <c r="I4907" s="197"/>
      <c r="J4907" s="200"/>
      <c r="K4907" s="197"/>
      <c r="L4907" s="197"/>
      <c r="M4907" s="197"/>
      <c r="N4907" s="201"/>
      <c r="O4907" s="201"/>
      <c r="P4907" s="197"/>
      <c r="Q4907" s="197"/>
      <c r="R4907" s="197"/>
      <c r="S4907" s="197"/>
      <c r="T4907" s="197"/>
      <c r="U4907" s="196"/>
      <c r="V4907" s="196"/>
      <c r="W4907" s="197"/>
      <c r="X4907" s="197"/>
      <c r="Y4907" s="197"/>
      <c r="Z4907" s="196"/>
      <c r="AA4907" s="196"/>
      <c r="AB4907" s="202"/>
      <c r="AC4907" s="196"/>
      <c r="AD4907" s="196"/>
      <c r="AE4907" s="196"/>
      <c r="AF4907" s="196"/>
      <c r="AG4907" s="196"/>
      <c r="AH4907" s="196"/>
      <c r="AI4907" s="197"/>
    </row>
    <row r="4908" spans="1:35">
      <c r="A4908" s="197"/>
      <c r="B4908" s="197"/>
      <c r="C4908" s="204"/>
      <c r="D4908" s="197"/>
      <c r="E4908" s="197"/>
      <c r="F4908" s="197"/>
      <c r="G4908" s="199"/>
      <c r="H4908" s="199"/>
      <c r="I4908" s="197"/>
      <c r="J4908" s="200"/>
      <c r="K4908" s="197"/>
      <c r="L4908" s="197"/>
      <c r="M4908" s="197"/>
      <c r="N4908" s="201"/>
      <c r="O4908" s="201"/>
      <c r="P4908" s="197"/>
      <c r="Q4908" s="197"/>
      <c r="R4908" s="197"/>
      <c r="S4908" s="197"/>
      <c r="T4908" s="197"/>
      <c r="U4908" s="196"/>
      <c r="V4908" s="196"/>
      <c r="W4908" s="197"/>
      <c r="X4908" s="197"/>
      <c r="Y4908" s="197"/>
      <c r="Z4908" s="197"/>
      <c r="AA4908" s="197"/>
      <c r="AB4908" s="202"/>
      <c r="AC4908" s="197"/>
      <c r="AD4908" s="205"/>
      <c r="AE4908" s="197"/>
      <c r="AF4908" s="196"/>
      <c r="AG4908" s="196"/>
      <c r="AH4908" s="197"/>
      <c r="AI4908" s="197"/>
    </row>
    <row r="4909" spans="1:35">
      <c r="A4909" s="197"/>
      <c r="B4909" s="197"/>
      <c r="C4909" s="204"/>
      <c r="D4909" s="197"/>
      <c r="E4909" s="203"/>
      <c r="F4909" s="197"/>
      <c r="G4909" s="199"/>
      <c r="H4909" s="199"/>
      <c r="I4909" s="197"/>
      <c r="J4909" s="200"/>
      <c r="K4909" s="197"/>
      <c r="L4909" s="197"/>
      <c r="M4909" s="197"/>
      <c r="N4909" s="201"/>
      <c r="O4909" s="201"/>
      <c r="P4909" s="197"/>
      <c r="Q4909" s="197"/>
      <c r="R4909" s="197"/>
      <c r="S4909" s="197"/>
      <c r="T4909" s="197"/>
      <c r="U4909" s="196"/>
      <c r="V4909" s="196"/>
      <c r="W4909" s="197"/>
      <c r="X4909" s="197"/>
      <c r="Y4909" s="197"/>
      <c r="Z4909" s="196"/>
      <c r="AA4909" s="196"/>
      <c r="AB4909" s="202"/>
      <c r="AC4909" s="196"/>
      <c r="AD4909" s="196"/>
      <c r="AE4909" s="196"/>
      <c r="AF4909" s="196"/>
      <c r="AG4909" s="196"/>
      <c r="AH4909" s="196"/>
      <c r="AI4909" s="197"/>
    </row>
    <row r="4910" spans="1:35">
      <c r="A4910" s="197"/>
      <c r="B4910" s="197"/>
      <c r="C4910" s="204"/>
      <c r="D4910" s="197"/>
      <c r="E4910" s="203"/>
      <c r="F4910" s="197"/>
      <c r="G4910" s="199"/>
      <c r="H4910" s="199"/>
      <c r="I4910" s="197"/>
      <c r="J4910" s="200"/>
      <c r="K4910" s="197"/>
      <c r="L4910" s="197"/>
      <c r="M4910" s="197"/>
      <c r="N4910" s="201"/>
      <c r="O4910" s="201"/>
      <c r="P4910" s="197"/>
      <c r="Q4910" s="197"/>
      <c r="R4910" s="197"/>
      <c r="S4910" s="197"/>
      <c r="T4910" s="197"/>
      <c r="U4910" s="196"/>
      <c r="V4910" s="196"/>
      <c r="W4910" s="197"/>
      <c r="X4910" s="197"/>
      <c r="Y4910" s="197"/>
      <c r="Z4910" s="196"/>
      <c r="AA4910" s="196"/>
      <c r="AB4910" s="202"/>
      <c r="AC4910" s="196"/>
      <c r="AD4910" s="196"/>
      <c r="AE4910" s="196"/>
      <c r="AF4910" s="196"/>
      <c r="AG4910" s="196"/>
      <c r="AH4910" s="196"/>
      <c r="AI4910" s="197"/>
    </row>
    <row r="4911" spans="1:35">
      <c r="A4911" s="197"/>
      <c r="B4911" s="197"/>
      <c r="C4911" s="204"/>
      <c r="D4911" s="197"/>
      <c r="E4911" s="203"/>
      <c r="F4911" s="197"/>
      <c r="G4911" s="199"/>
      <c r="H4911" s="199"/>
      <c r="I4911" s="197"/>
      <c r="J4911" s="200"/>
      <c r="K4911" s="197"/>
      <c r="L4911" s="197"/>
      <c r="M4911" s="197"/>
      <c r="N4911" s="201"/>
      <c r="O4911" s="201"/>
      <c r="P4911" s="197"/>
      <c r="Q4911" s="197"/>
      <c r="R4911" s="197"/>
      <c r="S4911" s="197"/>
      <c r="T4911" s="197"/>
      <c r="U4911" s="196"/>
      <c r="V4911" s="196"/>
      <c r="W4911" s="197"/>
      <c r="X4911" s="197"/>
      <c r="Y4911" s="197"/>
      <c r="Z4911" s="196"/>
      <c r="AA4911" s="196"/>
      <c r="AB4911" s="202"/>
      <c r="AC4911" s="196"/>
      <c r="AD4911" s="196"/>
      <c r="AE4911" s="196"/>
      <c r="AF4911" s="196"/>
      <c r="AG4911" s="196"/>
      <c r="AH4911" s="196"/>
      <c r="AI4911" s="197"/>
    </row>
    <row r="4912" spans="1:35">
      <c r="A4912" s="197"/>
      <c r="B4912" s="197"/>
      <c r="C4912" s="204"/>
      <c r="D4912" s="197"/>
      <c r="E4912" s="197"/>
      <c r="F4912" s="197"/>
      <c r="G4912" s="199"/>
      <c r="H4912" s="199"/>
      <c r="I4912" s="197"/>
      <c r="J4912" s="200"/>
      <c r="K4912" s="197"/>
      <c r="L4912" s="197"/>
      <c r="M4912" s="197"/>
      <c r="N4912" s="201"/>
      <c r="O4912" s="201"/>
      <c r="P4912" s="197"/>
      <c r="Q4912" s="197"/>
      <c r="R4912" s="197"/>
      <c r="S4912" s="197"/>
      <c r="T4912" s="197"/>
      <c r="U4912" s="196"/>
      <c r="V4912" s="196"/>
      <c r="W4912" s="197"/>
      <c r="X4912" s="197"/>
      <c r="Y4912" s="197"/>
      <c r="Z4912" s="196"/>
      <c r="AA4912" s="196"/>
      <c r="AB4912" s="202"/>
      <c r="AC4912" s="196"/>
      <c r="AD4912" s="196"/>
      <c r="AE4912" s="196"/>
      <c r="AF4912" s="196"/>
      <c r="AG4912" s="196"/>
      <c r="AH4912" s="196"/>
      <c r="AI4912" s="197"/>
    </row>
    <row r="4913" spans="1:35">
      <c r="A4913" s="197"/>
      <c r="B4913" s="197"/>
      <c r="C4913" s="204"/>
      <c r="D4913" s="197"/>
      <c r="E4913" s="197"/>
      <c r="F4913" s="197"/>
      <c r="G4913" s="199"/>
      <c r="H4913" s="199"/>
      <c r="I4913" s="197"/>
      <c r="J4913" s="200"/>
      <c r="K4913" s="197"/>
      <c r="L4913" s="197"/>
      <c r="M4913" s="197"/>
      <c r="N4913" s="201"/>
      <c r="O4913" s="201"/>
      <c r="P4913" s="197"/>
      <c r="Q4913" s="197"/>
      <c r="R4913" s="197"/>
      <c r="S4913" s="197"/>
      <c r="T4913" s="197"/>
      <c r="U4913" s="196"/>
      <c r="V4913" s="196"/>
      <c r="W4913" s="197"/>
      <c r="X4913" s="197"/>
      <c r="Y4913" s="197"/>
      <c r="Z4913" s="196"/>
      <c r="AA4913" s="196"/>
      <c r="AB4913" s="202"/>
      <c r="AC4913" s="196"/>
      <c r="AD4913" s="196"/>
      <c r="AE4913" s="196"/>
      <c r="AF4913" s="196"/>
      <c r="AG4913" s="196"/>
      <c r="AH4913" s="196"/>
      <c r="AI4913" s="197"/>
    </row>
    <row r="4914" spans="1:35">
      <c r="A4914" s="197"/>
      <c r="B4914" s="197"/>
      <c r="C4914" s="204"/>
      <c r="D4914" s="197"/>
      <c r="E4914" s="197"/>
      <c r="F4914" s="197"/>
      <c r="G4914" s="199"/>
      <c r="H4914" s="199"/>
      <c r="I4914" s="197"/>
      <c r="J4914" s="200"/>
      <c r="K4914" s="197"/>
      <c r="L4914" s="197"/>
      <c r="M4914" s="197"/>
      <c r="N4914" s="201"/>
      <c r="O4914" s="201"/>
      <c r="P4914" s="197"/>
      <c r="Q4914" s="197"/>
      <c r="R4914" s="197"/>
      <c r="S4914" s="197"/>
      <c r="T4914" s="197"/>
      <c r="U4914" s="196"/>
      <c r="V4914" s="196"/>
      <c r="W4914" s="197"/>
      <c r="X4914" s="197"/>
      <c r="Y4914" s="197"/>
      <c r="Z4914" s="196"/>
      <c r="AA4914" s="196"/>
      <c r="AB4914" s="202"/>
      <c r="AC4914" s="196"/>
      <c r="AD4914" s="196"/>
      <c r="AE4914" s="196"/>
      <c r="AF4914" s="196"/>
      <c r="AG4914" s="196"/>
      <c r="AH4914" s="196"/>
      <c r="AI4914" s="197"/>
    </row>
    <row r="4915" spans="1:35">
      <c r="A4915" s="197"/>
      <c r="B4915" s="197"/>
      <c r="C4915" s="204"/>
      <c r="D4915" s="197"/>
      <c r="E4915" s="197"/>
      <c r="F4915" s="197"/>
      <c r="G4915" s="199"/>
      <c r="H4915" s="199"/>
      <c r="I4915" s="197"/>
      <c r="J4915" s="200"/>
      <c r="K4915" s="197"/>
      <c r="L4915" s="197"/>
      <c r="M4915" s="197"/>
      <c r="N4915" s="201"/>
      <c r="O4915" s="201"/>
      <c r="P4915" s="197"/>
      <c r="Q4915" s="197"/>
      <c r="R4915" s="197"/>
      <c r="S4915" s="197"/>
      <c r="T4915" s="197"/>
      <c r="U4915" s="196"/>
      <c r="V4915" s="196"/>
      <c r="W4915" s="197"/>
      <c r="X4915" s="197"/>
      <c r="Y4915" s="197"/>
      <c r="Z4915" s="196"/>
      <c r="AA4915" s="196"/>
      <c r="AB4915" s="202"/>
      <c r="AC4915" s="196"/>
      <c r="AD4915" s="196"/>
      <c r="AE4915" s="196"/>
      <c r="AF4915" s="196"/>
      <c r="AG4915" s="196"/>
      <c r="AH4915" s="196"/>
      <c r="AI4915" s="197"/>
    </row>
    <row r="4916" spans="1:35">
      <c r="A4916" s="197"/>
      <c r="B4916" s="197"/>
      <c r="C4916" s="204"/>
      <c r="D4916" s="197"/>
      <c r="E4916" s="197"/>
      <c r="F4916" s="197"/>
      <c r="G4916" s="199"/>
      <c r="H4916" s="199"/>
      <c r="I4916" s="197"/>
      <c r="J4916" s="200"/>
      <c r="K4916" s="197"/>
      <c r="L4916" s="197"/>
      <c r="M4916" s="197"/>
      <c r="N4916" s="201"/>
      <c r="O4916" s="201"/>
      <c r="P4916" s="197"/>
      <c r="Q4916" s="197"/>
      <c r="R4916" s="197"/>
      <c r="S4916" s="197"/>
      <c r="T4916" s="197"/>
      <c r="U4916" s="196"/>
      <c r="V4916" s="196"/>
      <c r="W4916" s="197"/>
      <c r="X4916" s="197"/>
      <c r="Y4916" s="197"/>
      <c r="Z4916" s="196"/>
      <c r="AA4916" s="196"/>
      <c r="AB4916" s="202"/>
      <c r="AC4916" s="196"/>
      <c r="AD4916" s="196"/>
      <c r="AE4916" s="196"/>
      <c r="AF4916" s="196"/>
      <c r="AG4916" s="196"/>
      <c r="AH4916" s="196"/>
      <c r="AI4916" s="197"/>
    </row>
    <row r="4917" spans="1:35">
      <c r="A4917" s="197"/>
      <c r="B4917" s="197"/>
      <c r="C4917" s="204"/>
      <c r="D4917" s="197"/>
      <c r="E4917" s="197"/>
      <c r="F4917" s="197"/>
      <c r="G4917" s="199"/>
      <c r="H4917" s="199"/>
      <c r="I4917" s="197"/>
      <c r="J4917" s="200"/>
      <c r="K4917" s="197"/>
      <c r="L4917" s="197"/>
      <c r="M4917" s="197"/>
      <c r="N4917" s="201"/>
      <c r="O4917" s="201"/>
      <c r="P4917" s="197"/>
      <c r="Q4917" s="197"/>
      <c r="R4917" s="197"/>
      <c r="S4917" s="197"/>
      <c r="T4917" s="197"/>
      <c r="U4917" s="196"/>
      <c r="V4917" s="196"/>
      <c r="W4917" s="197"/>
      <c r="X4917" s="197"/>
      <c r="Y4917" s="197"/>
      <c r="Z4917" s="196"/>
      <c r="AA4917" s="196"/>
      <c r="AB4917" s="202"/>
      <c r="AC4917" s="196"/>
      <c r="AD4917" s="196"/>
      <c r="AE4917" s="196"/>
      <c r="AF4917" s="196"/>
      <c r="AG4917" s="196"/>
      <c r="AH4917" s="196"/>
      <c r="AI4917" s="197"/>
    </row>
    <row r="4918" spans="1:35">
      <c r="A4918" s="197"/>
      <c r="B4918" s="197"/>
      <c r="C4918" s="204"/>
      <c r="D4918" s="197"/>
      <c r="E4918" s="197"/>
      <c r="F4918" s="197"/>
      <c r="G4918" s="199"/>
      <c r="H4918" s="199"/>
      <c r="I4918" s="197"/>
      <c r="J4918" s="200"/>
      <c r="K4918" s="197"/>
      <c r="L4918" s="197"/>
      <c r="M4918" s="197"/>
      <c r="N4918" s="201"/>
      <c r="O4918" s="201"/>
      <c r="P4918" s="197"/>
      <c r="Q4918" s="197"/>
      <c r="R4918" s="197"/>
      <c r="S4918" s="197"/>
      <c r="T4918" s="197"/>
      <c r="U4918" s="196"/>
      <c r="V4918" s="196"/>
      <c r="W4918" s="197"/>
      <c r="X4918" s="197"/>
      <c r="Y4918" s="197"/>
      <c r="Z4918" s="196"/>
      <c r="AA4918" s="196"/>
      <c r="AB4918" s="202"/>
      <c r="AC4918" s="196"/>
      <c r="AD4918" s="196"/>
      <c r="AE4918" s="196"/>
      <c r="AF4918" s="196"/>
      <c r="AG4918" s="196"/>
      <c r="AH4918" s="196"/>
      <c r="AI4918" s="197"/>
    </row>
    <row r="4919" spans="1:35">
      <c r="A4919" s="197"/>
      <c r="B4919" s="197"/>
      <c r="C4919" s="204"/>
      <c r="D4919" s="197"/>
      <c r="E4919" s="197"/>
      <c r="F4919" s="197"/>
      <c r="G4919" s="199"/>
      <c r="H4919" s="199"/>
      <c r="I4919" s="197"/>
      <c r="J4919" s="200"/>
      <c r="K4919" s="197"/>
      <c r="L4919" s="197"/>
      <c r="M4919" s="197"/>
      <c r="N4919" s="201"/>
      <c r="O4919" s="201"/>
      <c r="P4919" s="197"/>
      <c r="Q4919" s="197"/>
      <c r="R4919" s="197"/>
      <c r="S4919" s="197"/>
      <c r="T4919" s="197"/>
      <c r="U4919" s="196"/>
      <c r="V4919" s="196"/>
      <c r="W4919" s="197"/>
      <c r="X4919" s="197"/>
      <c r="Y4919" s="197"/>
      <c r="Z4919" s="196"/>
      <c r="AA4919" s="196"/>
      <c r="AB4919" s="202"/>
      <c r="AC4919" s="196"/>
      <c r="AD4919" s="196"/>
      <c r="AE4919" s="196"/>
      <c r="AF4919" s="196"/>
      <c r="AG4919" s="196"/>
      <c r="AH4919" s="196"/>
      <c r="AI4919" s="197"/>
    </row>
    <row r="4920" spans="1:35">
      <c r="A4920" s="197"/>
      <c r="B4920" s="197"/>
      <c r="C4920" s="204"/>
      <c r="D4920" s="197"/>
      <c r="E4920" s="197"/>
      <c r="F4920" s="197"/>
      <c r="G4920" s="199"/>
      <c r="H4920" s="199"/>
      <c r="I4920" s="197"/>
      <c r="J4920" s="200"/>
      <c r="K4920" s="197"/>
      <c r="L4920" s="197"/>
      <c r="M4920" s="197"/>
      <c r="N4920" s="201"/>
      <c r="O4920" s="201"/>
      <c r="P4920" s="197"/>
      <c r="Q4920" s="197"/>
      <c r="R4920" s="197"/>
      <c r="S4920" s="197"/>
      <c r="T4920" s="197"/>
      <c r="U4920" s="196"/>
      <c r="V4920" s="196"/>
      <c r="W4920" s="197"/>
      <c r="X4920" s="197"/>
      <c r="Y4920" s="197"/>
      <c r="Z4920" s="196"/>
      <c r="AA4920" s="196"/>
      <c r="AB4920" s="202"/>
      <c r="AC4920" s="196"/>
      <c r="AD4920" s="196"/>
      <c r="AE4920" s="196"/>
      <c r="AF4920" s="196"/>
      <c r="AG4920" s="196"/>
      <c r="AH4920" s="196"/>
      <c r="AI4920" s="197"/>
    </row>
    <row r="4921" spans="1:35">
      <c r="A4921" s="197"/>
      <c r="B4921" s="197"/>
      <c r="C4921" s="204"/>
      <c r="D4921" s="197"/>
      <c r="E4921" s="197"/>
      <c r="F4921" s="197"/>
      <c r="G4921" s="199"/>
      <c r="H4921" s="199"/>
      <c r="I4921" s="197"/>
      <c r="J4921" s="200"/>
      <c r="K4921" s="197"/>
      <c r="L4921" s="197"/>
      <c r="M4921" s="197"/>
      <c r="N4921" s="201"/>
      <c r="O4921" s="201"/>
      <c r="P4921" s="197"/>
      <c r="Q4921" s="197"/>
      <c r="R4921" s="197"/>
      <c r="S4921" s="197"/>
      <c r="T4921" s="197"/>
      <c r="U4921" s="196"/>
      <c r="V4921" s="196"/>
      <c r="W4921" s="197"/>
      <c r="X4921" s="197"/>
      <c r="Y4921" s="197"/>
      <c r="Z4921" s="196"/>
      <c r="AA4921" s="196"/>
      <c r="AB4921" s="202"/>
      <c r="AC4921" s="196"/>
      <c r="AD4921" s="196"/>
      <c r="AE4921" s="196"/>
      <c r="AF4921" s="196"/>
      <c r="AG4921" s="196"/>
      <c r="AH4921" s="196"/>
      <c r="AI4921" s="197"/>
    </row>
    <row r="4922" spans="1:35">
      <c r="A4922" s="197"/>
      <c r="B4922" s="197"/>
      <c r="C4922" s="204"/>
      <c r="D4922" s="197"/>
      <c r="E4922" s="203"/>
      <c r="F4922" s="197"/>
      <c r="G4922" s="199"/>
      <c r="H4922" s="199"/>
      <c r="I4922" s="197"/>
      <c r="J4922" s="200"/>
      <c r="K4922" s="197"/>
      <c r="L4922" s="197"/>
      <c r="M4922" s="197"/>
      <c r="N4922" s="201"/>
      <c r="O4922" s="201"/>
      <c r="P4922" s="197"/>
      <c r="Q4922" s="197"/>
      <c r="R4922" s="197"/>
      <c r="S4922" s="197"/>
      <c r="T4922" s="197"/>
      <c r="U4922" s="196"/>
      <c r="V4922" s="196"/>
      <c r="W4922" s="197"/>
      <c r="X4922" s="197"/>
      <c r="Y4922" s="197"/>
      <c r="Z4922" s="196"/>
      <c r="AA4922" s="196"/>
      <c r="AB4922" s="202"/>
      <c r="AC4922" s="196"/>
      <c r="AD4922" s="196"/>
      <c r="AE4922" s="196"/>
      <c r="AF4922" s="196"/>
      <c r="AG4922" s="196"/>
      <c r="AH4922" s="196"/>
      <c r="AI4922" s="197"/>
    </row>
    <row r="4923" spans="1:35">
      <c r="A4923" s="197"/>
      <c r="B4923" s="197"/>
      <c r="C4923" s="204"/>
      <c r="D4923" s="197"/>
      <c r="E4923" s="203"/>
      <c r="F4923" s="197"/>
      <c r="G4923" s="199"/>
      <c r="H4923" s="199"/>
      <c r="I4923" s="197"/>
      <c r="J4923" s="200"/>
      <c r="K4923" s="197"/>
      <c r="L4923" s="197"/>
      <c r="M4923" s="197"/>
      <c r="N4923" s="201"/>
      <c r="O4923" s="201"/>
      <c r="P4923" s="197"/>
      <c r="Q4923" s="197"/>
      <c r="R4923" s="197"/>
      <c r="S4923" s="197"/>
      <c r="T4923" s="197"/>
      <c r="U4923" s="196"/>
      <c r="V4923" s="196"/>
      <c r="W4923" s="197"/>
      <c r="X4923" s="197"/>
      <c r="Y4923" s="197"/>
      <c r="Z4923" s="196"/>
      <c r="AA4923" s="196"/>
      <c r="AB4923" s="202"/>
      <c r="AC4923" s="196"/>
      <c r="AD4923" s="196"/>
      <c r="AE4923" s="196"/>
      <c r="AF4923" s="196"/>
      <c r="AG4923" s="196"/>
      <c r="AH4923" s="196"/>
      <c r="AI4923" s="197"/>
    </row>
    <row r="4924" spans="1:35">
      <c r="A4924" s="197"/>
      <c r="B4924" s="197"/>
      <c r="C4924" s="204"/>
      <c r="D4924" s="197"/>
      <c r="E4924" s="203"/>
      <c r="F4924" s="197"/>
      <c r="G4924" s="199"/>
      <c r="H4924" s="199"/>
      <c r="I4924" s="197"/>
      <c r="J4924" s="200"/>
      <c r="K4924" s="197"/>
      <c r="L4924" s="197"/>
      <c r="M4924" s="197"/>
      <c r="N4924" s="201"/>
      <c r="O4924" s="201"/>
      <c r="P4924" s="197"/>
      <c r="Q4924" s="197"/>
      <c r="R4924" s="197"/>
      <c r="S4924" s="197"/>
      <c r="T4924" s="197"/>
      <c r="U4924" s="196"/>
      <c r="V4924" s="196"/>
      <c r="W4924" s="197"/>
      <c r="X4924" s="197"/>
      <c r="Y4924" s="197"/>
      <c r="Z4924" s="197"/>
      <c r="AA4924" s="197"/>
      <c r="AB4924" s="202"/>
      <c r="AC4924" s="197"/>
      <c r="AD4924" s="205"/>
      <c r="AE4924" s="197"/>
      <c r="AF4924" s="196"/>
      <c r="AG4924" s="196"/>
      <c r="AH4924" s="197"/>
      <c r="AI4924" s="197"/>
    </row>
    <row r="4925" spans="1:35">
      <c r="A4925" s="197"/>
      <c r="B4925" s="197"/>
      <c r="C4925" s="204"/>
      <c r="D4925" s="197"/>
      <c r="E4925" s="197"/>
      <c r="F4925" s="197"/>
      <c r="G4925" s="199"/>
      <c r="H4925" s="199"/>
      <c r="I4925" s="197"/>
      <c r="J4925" s="200"/>
      <c r="K4925" s="197"/>
      <c r="L4925" s="197"/>
      <c r="M4925" s="197"/>
      <c r="N4925" s="201"/>
      <c r="O4925" s="201"/>
      <c r="P4925" s="197"/>
      <c r="Q4925" s="197"/>
      <c r="R4925" s="197"/>
      <c r="S4925" s="197"/>
      <c r="T4925" s="197"/>
      <c r="U4925" s="196"/>
      <c r="V4925" s="196"/>
      <c r="W4925" s="197"/>
      <c r="X4925" s="197"/>
      <c r="Y4925" s="197"/>
      <c r="Z4925" s="196"/>
      <c r="AA4925" s="196"/>
      <c r="AB4925" s="202"/>
      <c r="AC4925" s="196"/>
      <c r="AD4925" s="196"/>
      <c r="AE4925" s="196"/>
      <c r="AF4925" s="196"/>
      <c r="AG4925" s="196"/>
      <c r="AH4925" s="196"/>
      <c r="AI4925" s="197"/>
    </row>
    <row r="4926" spans="1:35">
      <c r="A4926" s="197"/>
      <c r="B4926" s="197"/>
      <c r="C4926" s="204"/>
      <c r="D4926" s="197"/>
      <c r="E4926" s="197"/>
      <c r="F4926" s="197"/>
      <c r="G4926" s="199"/>
      <c r="H4926" s="199"/>
      <c r="I4926" s="197"/>
      <c r="J4926" s="200"/>
      <c r="K4926" s="197"/>
      <c r="L4926" s="197"/>
      <c r="M4926" s="197"/>
      <c r="N4926" s="201"/>
      <c r="O4926" s="201"/>
      <c r="P4926" s="197"/>
      <c r="Q4926" s="197"/>
      <c r="R4926" s="197"/>
      <c r="S4926" s="197"/>
      <c r="T4926" s="197"/>
      <c r="U4926" s="196"/>
      <c r="V4926" s="196"/>
      <c r="W4926" s="197"/>
      <c r="X4926" s="197"/>
      <c r="Y4926" s="197"/>
      <c r="Z4926" s="196"/>
      <c r="AA4926" s="196"/>
      <c r="AB4926" s="202"/>
      <c r="AC4926" s="196"/>
      <c r="AD4926" s="196"/>
      <c r="AE4926" s="196"/>
      <c r="AF4926" s="196"/>
      <c r="AG4926" s="196"/>
      <c r="AH4926" s="196"/>
      <c r="AI4926" s="197"/>
    </row>
    <row r="4927" spans="1:35">
      <c r="A4927" s="197"/>
      <c r="B4927" s="197"/>
      <c r="C4927" s="204"/>
      <c r="D4927" s="197"/>
      <c r="E4927" s="197"/>
      <c r="F4927" s="197"/>
      <c r="G4927" s="199"/>
      <c r="H4927" s="199"/>
      <c r="I4927" s="197"/>
      <c r="J4927" s="200"/>
      <c r="K4927" s="197"/>
      <c r="L4927" s="197"/>
      <c r="M4927" s="197"/>
      <c r="N4927" s="201"/>
      <c r="O4927" s="201"/>
      <c r="P4927" s="197"/>
      <c r="Q4927" s="197"/>
      <c r="R4927" s="197"/>
      <c r="S4927" s="197"/>
      <c r="T4927" s="197"/>
      <c r="U4927" s="196"/>
      <c r="V4927" s="196"/>
      <c r="W4927" s="197"/>
      <c r="X4927" s="197"/>
      <c r="Y4927" s="197"/>
      <c r="Z4927" s="196"/>
      <c r="AA4927" s="196"/>
      <c r="AB4927" s="202"/>
      <c r="AC4927" s="196"/>
      <c r="AD4927" s="196"/>
      <c r="AE4927" s="196"/>
      <c r="AF4927" s="196"/>
      <c r="AG4927" s="196"/>
      <c r="AH4927" s="196"/>
      <c r="AI4927" s="197"/>
    </row>
    <row r="4928" spans="1:35">
      <c r="A4928" s="197"/>
      <c r="B4928" s="197"/>
      <c r="C4928" s="204"/>
      <c r="D4928" s="197"/>
      <c r="E4928" s="197"/>
      <c r="F4928" s="197"/>
      <c r="G4928" s="199"/>
      <c r="H4928" s="199"/>
      <c r="I4928" s="197"/>
      <c r="J4928" s="200"/>
      <c r="K4928" s="197"/>
      <c r="L4928" s="197"/>
      <c r="M4928" s="197"/>
      <c r="N4928" s="201"/>
      <c r="O4928" s="201"/>
      <c r="P4928" s="197"/>
      <c r="Q4928" s="197"/>
      <c r="R4928" s="197"/>
      <c r="S4928" s="197"/>
      <c r="T4928" s="197"/>
      <c r="U4928" s="196"/>
      <c r="V4928" s="196"/>
      <c r="W4928" s="197"/>
      <c r="X4928" s="197"/>
      <c r="Y4928" s="197"/>
      <c r="Z4928" s="196"/>
      <c r="AA4928" s="196"/>
      <c r="AB4928" s="202"/>
      <c r="AC4928" s="196"/>
      <c r="AD4928" s="196"/>
      <c r="AE4928" s="196"/>
      <c r="AF4928" s="196"/>
      <c r="AG4928" s="196"/>
      <c r="AH4928" s="196"/>
      <c r="AI4928" s="197"/>
    </row>
    <row r="4929" spans="1:35">
      <c r="A4929" s="197"/>
      <c r="B4929" s="197"/>
      <c r="C4929" s="204"/>
      <c r="D4929" s="197"/>
      <c r="E4929" s="197"/>
      <c r="F4929" s="197"/>
      <c r="G4929" s="199"/>
      <c r="H4929" s="199"/>
      <c r="I4929" s="197"/>
      <c r="J4929" s="200"/>
      <c r="K4929" s="197"/>
      <c r="L4929" s="197"/>
      <c r="M4929" s="197"/>
      <c r="N4929" s="201"/>
      <c r="O4929" s="201"/>
      <c r="P4929" s="197"/>
      <c r="Q4929" s="197"/>
      <c r="R4929" s="197"/>
      <c r="S4929" s="197"/>
      <c r="T4929" s="197"/>
      <c r="U4929" s="196"/>
      <c r="V4929" s="196"/>
      <c r="W4929" s="197"/>
      <c r="X4929" s="197"/>
      <c r="Y4929" s="197"/>
      <c r="Z4929" s="196"/>
      <c r="AA4929" s="196"/>
      <c r="AB4929" s="202"/>
      <c r="AC4929" s="196"/>
      <c r="AD4929" s="196"/>
      <c r="AE4929" s="196"/>
      <c r="AF4929" s="196"/>
      <c r="AG4929" s="196"/>
      <c r="AH4929" s="196"/>
      <c r="AI4929" s="197"/>
    </row>
    <row r="4930" spans="1:35">
      <c r="A4930" s="197"/>
      <c r="B4930" s="197"/>
      <c r="C4930" s="204"/>
      <c r="D4930" s="197"/>
      <c r="E4930" s="197"/>
      <c r="F4930" s="197"/>
      <c r="G4930" s="199"/>
      <c r="H4930" s="199"/>
      <c r="I4930" s="197"/>
      <c r="J4930" s="200"/>
      <c r="K4930" s="197"/>
      <c r="L4930" s="197"/>
      <c r="M4930" s="197"/>
      <c r="N4930" s="201"/>
      <c r="O4930" s="201"/>
      <c r="P4930" s="197"/>
      <c r="Q4930" s="197"/>
      <c r="R4930" s="197"/>
      <c r="S4930" s="197"/>
      <c r="T4930" s="197"/>
      <c r="U4930" s="196"/>
      <c r="V4930" s="196"/>
      <c r="W4930" s="197"/>
      <c r="X4930" s="197"/>
      <c r="Y4930" s="197"/>
      <c r="Z4930" s="196"/>
      <c r="AA4930" s="196"/>
      <c r="AB4930" s="202"/>
      <c r="AC4930" s="196"/>
      <c r="AD4930" s="196"/>
      <c r="AE4930" s="196"/>
      <c r="AF4930" s="196"/>
      <c r="AG4930" s="196"/>
      <c r="AH4930" s="196"/>
      <c r="AI4930" s="197"/>
    </row>
    <row r="4931" spans="1:35">
      <c r="A4931" s="197"/>
      <c r="B4931" s="197"/>
      <c r="C4931" s="204"/>
      <c r="D4931" s="197"/>
      <c r="E4931" s="197"/>
      <c r="F4931" s="197"/>
      <c r="G4931" s="199"/>
      <c r="H4931" s="199"/>
      <c r="I4931" s="197"/>
      <c r="J4931" s="200"/>
      <c r="K4931" s="197"/>
      <c r="L4931" s="197"/>
      <c r="M4931" s="197"/>
      <c r="N4931" s="201"/>
      <c r="O4931" s="201"/>
      <c r="P4931" s="197"/>
      <c r="Q4931" s="197"/>
      <c r="R4931" s="197"/>
      <c r="S4931" s="197"/>
      <c r="T4931" s="197"/>
      <c r="U4931" s="196"/>
      <c r="V4931" s="196"/>
      <c r="W4931" s="197"/>
      <c r="X4931" s="197"/>
      <c r="Y4931" s="197"/>
      <c r="Z4931" s="196"/>
      <c r="AA4931" s="196"/>
      <c r="AB4931" s="202"/>
      <c r="AC4931" s="196"/>
      <c r="AD4931" s="196"/>
      <c r="AE4931" s="196"/>
      <c r="AF4931" s="196"/>
      <c r="AG4931" s="196"/>
      <c r="AH4931" s="196"/>
      <c r="AI4931" s="197"/>
    </row>
    <row r="4932" spans="1:35">
      <c r="A4932" s="197"/>
      <c r="B4932" s="197"/>
      <c r="C4932" s="204"/>
      <c r="D4932" s="197"/>
      <c r="E4932" s="197"/>
      <c r="F4932" s="197"/>
      <c r="G4932" s="199"/>
      <c r="H4932" s="199"/>
      <c r="I4932" s="197"/>
      <c r="J4932" s="200"/>
      <c r="K4932" s="197"/>
      <c r="L4932" s="197"/>
      <c r="M4932" s="197"/>
      <c r="N4932" s="201"/>
      <c r="O4932" s="201"/>
      <c r="P4932" s="197"/>
      <c r="Q4932" s="197"/>
      <c r="R4932" s="197"/>
      <c r="S4932" s="197"/>
      <c r="T4932" s="197"/>
      <c r="U4932" s="196"/>
      <c r="V4932" s="196"/>
      <c r="W4932" s="197"/>
      <c r="X4932" s="197"/>
      <c r="Y4932" s="197"/>
      <c r="Z4932" s="196"/>
      <c r="AA4932" s="196"/>
      <c r="AB4932" s="202"/>
      <c r="AC4932" s="196"/>
      <c r="AD4932" s="196"/>
      <c r="AE4932" s="196"/>
      <c r="AF4932" s="196"/>
      <c r="AG4932" s="196"/>
      <c r="AH4932" s="196"/>
      <c r="AI4932" s="197"/>
    </row>
    <row r="4933" spans="1:35">
      <c r="A4933" s="197"/>
      <c r="B4933" s="197"/>
      <c r="C4933" s="204"/>
      <c r="D4933" s="197"/>
      <c r="E4933" s="197"/>
      <c r="F4933" s="197"/>
      <c r="G4933" s="199"/>
      <c r="H4933" s="199"/>
      <c r="I4933" s="197"/>
      <c r="J4933" s="200"/>
      <c r="K4933" s="197"/>
      <c r="L4933" s="197"/>
      <c r="M4933" s="197"/>
      <c r="N4933" s="201"/>
      <c r="O4933" s="201"/>
      <c r="P4933" s="197"/>
      <c r="Q4933" s="197"/>
      <c r="R4933" s="197"/>
      <c r="S4933" s="197"/>
      <c r="T4933" s="197"/>
      <c r="U4933" s="196"/>
      <c r="V4933" s="196"/>
      <c r="W4933" s="197"/>
      <c r="X4933" s="197"/>
      <c r="Y4933" s="197"/>
      <c r="Z4933" s="196"/>
      <c r="AA4933" s="196"/>
      <c r="AB4933" s="202"/>
      <c r="AC4933" s="196"/>
      <c r="AD4933" s="196"/>
      <c r="AE4933" s="196"/>
      <c r="AF4933" s="196"/>
      <c r="AG4933" s="196"/>
      <c r="AH4933" s="196"/>
      <c r="AI4933" s="197"/>
    </row>
    <row r="4934" spans="1:35">
      <c r="A4934" s="197"/>
      <c r="B4934" s="197"/>
      <c r="C4934" s="204"/>
      <c r="D4934" s="197"/>
      <c r="E4934" s="197"/>
      <c r="F4934" s="197"/>
      <c r="G4934" s="199"/>
      <c r="H4934" s="199"/>
      <c r="I4934" s="197"/>
      <c r="J4934" s="200"/>
      <c r="K4934" s="197"/>
      <c r="L4934" s="197"/>
      <c r="M4934" s="197"/>
      <c r="N4934" s="201"/>
      <c r="O4934" s="201"/>
      <c r="P4934" s="197"/>
      <c r="Q4934" s="197"/>
      <c r="R4934" s="197"/>
      <c r="S4934" s="197"/>
      <c r="T4934" s="197"/>
      <c r="U4934" s="196"/>
      <c r="V4934" s="196"/>
      <c r="W4934" s="197"/>
      <c r="X4934" s="197"/>
      <c r="Y4934" s="197"/>
      <c r="Z4934" s="197"/>
      <c r="AA4934" s="197"/>
      <c r="AB4934" s="202"/>
      <c r="AC4934" s="197"/>
      <c r="AD4934" s="205"/>
      <c r="AE4934" s="197"/>
      <c r="AF4934" s="196"/>
      <c r="AG4934" s="196"/>
      <c r="AH4934" s="197"/>
      <c r="AI4934" s="197"/>
    </row>
    <row r="4935" spans="1:35">
      <c r="A4935" s="197"/>
      <c r="B4935" s="197"/>
      <c r="C4935" s="204"/>
      <c r="D4935" s="197"/>
      <c r="E4935" s="197"/>
      <c r="F4935" s="197"/>
      <c r="G4935" s="199"/>
      <c r="H4935" s="199"/>
      <c r="I4935" s="197"/>
      <c r="J4935" s="200"/>
      <c r="K4935" s="197"/>
      <c r="L4935" s="197"/>
      <c r="M4935" s="197"/>
      <c r="N4935" s="201"/>
      <c r="O4935" s="201"/>
      <c r="P4935" s="197"/>
      <c r="Q4935" s="197"/>
      <c r="R4935" s="197"/>
      <c r="S4935" s="197"/>
      <c r="T4935" s="197"/>
      <c r="U4935" s="196"/>
      <c r="V4935" s="196"/>
      <c r="W4935" s="197"/>
      <c r="X4935" s="197"/>
      <c r="Y4935" s="197"/>
      <c r="Z4935" s="196"/>
      <c r="AA4935" s="196"/>
      <c r="AB4935" s="202"/>
      <c r="AC4935" s="196"/>
      <c r="AD4935" s="196"/>
      <c r="AE4935" s="196"/>
      <c r="AF4935" s="196"/>
      <c r="AG4935" s="196"/>
      <c r="AH4935" s="196"/>
      <c r="AI4935" s="197"/>
    </row>
    <row r="4936" spans="1:35">
      <c r="A4936" s="197"/>
      <c r="B4936" s="197"/>
      <c r="C4936" s="204"/>
      <c r="D4936" s="197"/>
      <c r="E4936" s="197"/>
      <c r="F4936" s="197"/>
      <c r="G4936" s="199"/>
      <c r="H4936" s="199"/>
      <c r="I4936" s="197"/>
      <c r="J4936" s="200"/>
      <c r="K4936" s="197"/>
      <c r="L4936" s="197"/>
      <c r="M4936" s="197"/>
      <c r="N4936" s="201"/>
      <c r="O4936" s="201"/>
      <c r="P4936" s="197"/>
      <c r="Q4936" s="197"/>
      <c r="R4936" s="197"/>
      <c r="S4936" s="197"/>
      <c r="T4936" s="197"/>
      <c r="U4936" s="196"/>
      <c r="V4936" s="196"/>
      <c r="W4936" s="197"/>
      <c r="X4936" s="197"/>
      <c r="Y4936" s="197"/>
      <c r="Z4936" s="196"/>
      <c r="AA4936" s="196"/>
      <c r="AB4936" s="202"/>
      <c r="AC4936" s="196"/>
      <c r="AD4936" s="196"/>
      <c r="AE4936" s="196"/>
      <c r="AF4936" s="196"/>
      <c r="AG4936" s="196"/>
      <c r="AH4936" s="196"/>
      <c r="AI4936" s="197"/>
    </row>
    <row r="4937" spans="1:35">
      <c r="A4937" s="197"/>
      <c r="B4937" s="197"/>
      <c r="C4937" s="204"/>
      <c r="D4937" s="197"/>
      <c r="E4937" s="197"/>
      <c r="F4937" s="197"/>
      <c r="G4937" s="199"/>
      <c r="H4937" s="199"/>
      <c r="I4937" s="197"/>
      <c r="J4937" s="200"/>
      <c r="K4937" s="197"/>
      <c r="L4937" s="197"/>
      <c r="M4937" s="197"/>
      <c r="N4937" s="201"/>
      <c r="O4937" s="201"/>
      <c r="P4937" s="197"/>
      <c r="Q4937" s="197"/>
      <c r="R4937" s="197"/>
      <c r="S4937" s="197"/>
      <c r="T4937" s="197"/>
      <c r="U4937" s="196"/>
      <c r="V4937" s="196"/>
      <c r="W4937" s="197"/>
      <c r="X4937" s="197"/>
      <c r="Y4937" s="197"/>
      <c r="Z4937" s="196"/>
      <c r="AA4937" s="196"/>
      <c r="AB4937" s="202"/>
      <c r="AC4937" s="196"/>
      <c r="AD4937" s="196"/>
      <c r="AE4937" s="196"/>
      <c r="AF4937" s="196"/>
      <c r="AG4937" s="196"/>
      <c r="AH4937" s="196"/>
      <c r="AI4937" s="197"/>
    </row>
    <row r="4938" spans="1:35">
      <c r="A4938" s="197"/>
      <c r="B4938" s="197"/>
      <c r="C4938" s="204"/>
      <c r="D4938" s="197"/>
      <c r="E4938" s="197"/>
      <c r="F4938" s="197"/>
      <c r="G4938" s="199"/>
      <c r="H4938" s="199"/>
      <c r="I4938" s="197"/>
      <c r="J4938" s="200"/>
      <c r="K4938" s="197"/>
      <c r="L4938" s="197"/>
      <c r="M4938" s="197"/>
      <c r="N4938" s="201"/>
      <c r="O4938" s="201"/>
      <c r="P4938" s="197"/>
      <c r="Q4938" s="197"/>
      <c r="R4938" s="197"/>
      <c r="S4938" s="197"/>
      <c r="T4938" s="197"/>
      <c r="U4938" s="196"/>
      <c r="V4938" s="196"/>
      <c r="W4938" s="197"/>
      <c r="X4938" s="197"/>
      <c r="Y4938" s="197"/>
      <c r="Z4938" s="196"/>
      <c r="AA4938" s="196"/>
      <c r="AB4938" s="202"/>
      <c r="AC4938" s="196"/>
      <c r="AD4938" s="196"/>
      <c r="AE4938" s="196"/>
      <c r="AF4938" s="196"/>
      <c r="AG4938" s="196"/>
      <c r="AH4938" s="196"/>
      <c r="AI4938" s="197"/>
    </row>
    <row r="4939" spans="1:35">
      <c r="A4939" s="197"/>
      <c r="B4939" s="197"/>
      <c r="C4939" s="204"/>
      <c r="D4939" s="197"/>
      <c r="E4939" s="197"/>
      <c r="F4939" s="197"/>
      <c r="G4939" s="199"/>
      <c r="H4939" s="199"/>
      <c r="I4939" s="197"/>
      <c r="J4939" s="200"/>
      <c r="K4939" s="197"/>
      <c r="L4939" s="197"/>
      <c r="M4939" s="197"/>
      <c r="N4939" s="201"/>
      <c r="O4939" s="201"/>
      <c r="P4939" s="197"/>
      <c r="Q4939" s="197"/>
      <c r="R4939" s="197"/>
      <c r="S4939" s="197"/>
      <c r="T4939" s="197"/>
      <c r="U4939" s="196"/>
      <c r="V4939" s="196"/>
      <c r="W4939" s="197"/>
      <c r="X4939" s="197"/>
      <c r="Y4939" s="197"/>
      <c r="Z4939" s="196"/>
      <c r="AA4939" s="196"/>
      <c r="AB4939" s="202"/>
      <c r="AC4939" s="196"/>
      <c r="AD4939" s="196"/>
      <c r="AE4939" s="196"/>
      <c r="AF4939" s="196"/>
      <c r="AG4939" s="196"/>
      <c r="AH4939" s="196"/>
      <c r="AI4939" s="197"/>
    </row>
    <row r="4940" spans="1:35">
      <c r="A4940" s="197"/>
      <c r="B4940" s="197"/>
      <c r="C4940" s="204"/>
      <c r="D4940" s="197"/>
      <c r="E4940" s="197"/>
      <c r="F4940" s="197"/>
      <c r="G4940" s="199"/>
      <c r="H4940" s="199"/>
      <c r="I4940" s="197"/>
      <c r="J4940" s="200"/>
      <c r="K4940" s="197"/>
      <c r="L4940" s="197"/>
      <c r="M4940" s="197"/>
      <c r="N4940" s="201"/>
      <c r="O4940" s="201"/>
      <c r="P4940" s="197"/>
      <c r="Q4940" s="197"/>
      <c r="R4940" s="197"/>
      <c r="S4940" s="197"/>
      <c r="T4940" s="197"/>
      <c r="U4940" s="196"/>
      <c r="V4940" s="196"/>
      <c r="W4940" s="197"/>
      <c r="X4940" s="197"/>
      <c r="Y4940" s="197"/>
      <c r="Z4940" s="197"/>
      <c r="AA4940" s="197"/>
      <c r="AB4940" s="202"/>
      <c r="AC4940" s="197"/>
      <c r="AD4940" s="205"/>
      <c r="AE4940" s="197"/>
      <c r="AF4940" s="196"/>
      <c r="AG4940" s="196"/>
      <c r="AH4940" s="197"/>
      <c r="AI4940" s="197"/>
    </row>
    <row r="4941" spans="1:35">
      <c r="A4941" s="197"/>
      <c r="B4941" s="197"/>
      <c r="C4941" s="204"/>
      <c r="D4941" s="197"/>
      <c r="E4941" s="197"/>
      <c r="F4941" s="197"/>
      <c r="G4941" s="199"/>
      <c r="H4941" s="199"/>
      <c r="I4941" s="197"/>
      <c r="J4941" s="200"/>
      <c r="K4941" s="197"/>
      <c r="L4941" s="197"/>
      <c r="M4941" s="197"/>
      <c r="N4941" s="201"/>
      <c r="O4941" s="201"/>
      <c r="P4941" s="197"/>
      <c r="Q4941" s="197"/>
      <c r="R4941" s="197"/>
      <c r="S4941" s="197"/>
      <c r="T4941" s="197"/>
      <c r="U4941" s="196"/>
      <c r="V4941" s="196"/>
      <c r="W4941" s="197"/>
      <c r="X4941" s="197"/>
      <c r="Y4941" s="197"/>
      <c r="Z4941" s="196"/>
      <c r="AA4941" s="196"/>
      <c r="AB4941" s="202"/>
      <c r="AC4941" s="196"/>
      <c r="AD4941" s="196"/>
      <c r="AE4941" s="196"/>
      <c r="AF4941" s="196"/>
      <c r="AG4941" s="196"/>
      <c r="AH4941" s="196"/>
      <c r="AI4941" s="197"/>
    </row>
    <row r="4942" spans="1:35">
      <c r="A4942" s="197"/>
      <c r="B4942" s="197"/>
      <c r="C4942" s="204"/>
      <c r="D4942" s="197"/>
      <c r="E4942" s="197"/>
      <c r="F4942" s="197"/>
      <c r="G4942" s="199"/>
      <c r="H4942" s="199"/>
      <c r="I4942" s="197"/>
      <c r="J4942" s="200"/>
      <c r="K4942" s="197"/>
      <c r="L4942" s="197"/>
      <c r="M4942" s="197"/>
      <c r="N4942" s="201"/>
      <c r="O4942" s="201"/>
      <c r="P4942" s="197"/>
      <c r="Q4942" s="197"/>
      <c r="R4942" s="197"/>
      <c r="S4942" s="197"/>
      <c r="T4942" s="197"/>
      <c r="U4942" s="196"/>
      <c r="V4942" s="196"/>
      <c r="W4942" s="197"/>
      <c r="X4942" s="197"/>
      <c r="Y4942" s="197"/>
      <c r="Z4942" s="196"/>
      <c r="AA4942" s="196"/>
      <c r="AB4942" s="202"/>
      <c r="AC4942" s="196"/>
      <c r="AD4942" s="196"/>
      <c r="AE4942" s="196"/>
      <c r="AF4942" s="196"/>
      <c r="AG4942" s="196"/>
      <c r="AH4942" s="196"/>
      <c r="AI4942" s="197"/>
    </row>
    <row r="4943" spans="1:35">
      <c r="A4943" s="197"/>
      <c r="B4943" s="197"/>
      <c r="C4943" s="204"/>
      <c r="D4943" s="197"/>
      <c r="E4943" s="197"/>
      <c r="F4943" s="197"/>
      <c r="G4943" s="199"/>
      <c r="H4943" s="199"/>
      <c r="I4943" s="197"/>
      <c r="J4943" s="200"/>
      <c r="K4943" s="197"/>
      <c r="L4943" s="197"/>
      <c r="M4943" s="197"/>
      <c r="N4943" s="201"/>
      <c r="O4943" s="201"/>
      <c r="P4943" s="197"/>
      <c r="Q4943" s="197"/>
      <c r="R4943" s="196"/>
      <c r="S4943" s="197"/>
      <c r="T4943" s="197"/>
      <c r="U4943" s="196"/>
      <c r="V4943" s="196"/>
      <c r="W4943" s="197"/>
      <c r="X4943" s="197"/>
      <c r="Y4943" s="197"/>
      <c r="Z4943" s="196"/>
      <c r="AA4943" s="196"/>
      <c r="AB4943" s="202"/>
      <c r="AC4943" s="196"/>
      <c r="AD4943" s="196"/>
      <c r="AE4943" s="196"/>
      <c r="AF4943" s="196"/>
      <c r="AG4943" s="196"/>
      <c r="AH4943" s="196"/>
      <c r="AI4943" s="197"/>
    </row>
    <row r="4944" spans="1:35">
      <c r="A4944" s="197"/>
      <c r="B4944" s="197"/>
      <c r="C4944" s="204"/>
      <c r="D4944" s="197"/>
      <c r="E4944" s="203"/>
      <c r="F4944" s="197"/>
      <c r="G4944" s="199"/>
      <c r="H4944" s="199"/>
      <c r="I4944" s="197"/>
      <c r="J4944" s="200"/>
      <c r="K4944" s="197"/>
      <c r="L4944" s="197"/>
      <c r="M4944" s="197"/>
      <c r="N4944" s="201"/>
      <c r="O4944" s="201"/>
      <c r="P4944" s="197"/>
      <c r="Q4944" s="197"/>
      <c r="R4944" s="197"/>
      <c r="S4944" s="197"/>
      <c r="T4944" s="197"/>
      <c r="U4944" s="196"/>
      <c r="V4944" s="196"/>
      <c r="W4944" s="197"/>
      <c r="X4944" s="197"/>
      <c r="Y4944" s="197"/>
      <c r="Z4944" s="197"/>
      <c r="AA4944" s="197"/>
      <c r="AB4944" s="202"/>
      <c r="AC4944" s="197"/>
      <c r="AD4944" s="205"/>
      <c r="AE4944" s="197"/>
      <c r="AF4944" s="196"/>
      <c r="AG4944" s="196"/>
      <c r="AH4944" s="197"/>
      <c r="AI4944" s="197"/>
    </row>
    <row r="4945" spans="1:35">
      <c r="A4945" s="197"/>
      <c r="B4945" s="197"/>
      <c r="C4945" s="204"/>
      <c r="D4945" s="197"/>
      <c r="E4945" s="203"/>
      <c r="F4945" s="197"/>
      <c r="G4945" s="199"/>
      <c r="H4945" s="199"/>
      <c r="I4945" s="197"/>
      <c r="J4945" s="200"/>
      <c r="K4945" s="197"/>
      <c r="L4945" s="197"/>
      <c r="M4945" s="197"/>
      <c r="N4945" s="201"/>
      <c r="O4945" s="201"/>
      <c r="P4945" s="197"/>
      <c r="Q4945" s="197"/>
      <c r="R4945" s="197"/>
      <c r="S4945" s="197"/>
      <c r="T4945" s="197"/>
      <c r="U4945" s="196"/>
      <c r="V4945" s="196"/>
      <c r="W4945" s="197"/>
      <c r="X4945" s="197"/>
      <c r="Y4945" s="197"/>
      <c r="Z4945" s="196"/>
      <c r="AA4945" s="196"/>
      <c r="AB4945" s="202"/>
      <c r="AC4945" s="196"/>
      <c r="AD4945" s="196"/>
      <c r="AE4945" s="196"/>
      <c r="AF4945" s="196"/>
      <c r="AG4945" s="196"/>
      <c r="AH4945" s="196"/>
      <c r="AI4945" s="197"/>
    </row>
    <row r="4946" spans="1:35">
      <c r="A4946" s="197"/>
      <c r="B4946" s="197"/>
      <c r="C4946" s="204"/>
      <c r="D4946" s="197"/>
      <c r="E4946" s="203"/>
      <c r="F4946" s="197"/>
      <c r="G4946" s="199"/>
      <c r="H4946" s="199"/>
      <c r="I4946" s="197"/>
      <c r="J4946" s="200"/>
      <c r="K4946" s="197"/>
      <c r="L4946" s="197"/>
      <c r="M4946" s="197"/>
      <c r="N4946" s="201"/>
      <c r="O4946" s="201"/>
      <c r="P4946" s="197"/>
      <c r="Q4946" s="197"/>
      <c r="R4946" s="196"/>
      <c r="S4946" s="197"/>
      <c r="T4946" s="197"/>
      <c r="U4946" s="196"/>
      <c r="V4946" s="196"/>
      <c r="W4946" s="197"/>
      <c r="X4946" s="197"/>
      <c r="Y4946" s="197"/>
      <c r="Z4946" s="196"/>
      <c r="AA4946" s="196"/>
      <c r="AB4946" s="202"/>
      <c r="AC4946" s="196"/>
      <c r="AD4946" s="196"/>
      <c r="AE4946" s="196"/>
      <c r="AF4946" s="196"/>
      <c r="AG4946" s="196"/>
      <c r="AH4946" s="196"/>
      <c r="AI4946" s="197"/>
    </row>
    <row r="4947" spans="1:35">
      <c r="A4947" s="197"/>
      <c r="B4947" s="197"/>
      <c r="C4947" s="204"/>
      <c r="D4947" s="197"/>
      <c r="E4947" s="203"/>
      <c r="F4947" s="197"/>
      <c r="G4947" s="199"/>
      <c r="H4947" s="199"/>
      <c r="I4947" s="197"/>
      <c r="J4947" s="200"/>
      <c r="K4947" s="197"/>
      <c r="L4947" s="197"/>
      <c r="M4947" s="197"/>
      <c r="N4947" s="201"/>
      <c r="O4947" s="201"/>
      <c r="P4947" s="197"/>
      <c r="Q4947" s="197"/>
      <c r="R4947" s="197"/>
      <c r="S4947" s="197"/>
      <c r="T4947" s="197"/>
      <c r="U4947" s="196"/>
      <c r="V4947" s="196"/>
      <c r="W4947" s="197"/>
      <c r="X4947" s="197"/>
      <c r="Y4947" s="197"/>
      <c r="Z4947" s="197"/>
      <c r="AA4947" s="197"/>
      <c r="AB4947" s="202"/>
      <c r="AC4947" s="197"/>
      <c r="AD4947" s="205"/>
      <c r="AE4947" s="197"/>
      <c r="AF4947" s="196"/>
      <c r="AG4947" s="196"/>
      <c r="AH4947" s="197"/>
      <c r="AI4947" s="197"/>
    </row>
    <row r="4948" spans="1:35">
      <c r="A4948" s="197"/>
      <c r="B4948" s="197"/>
      <c r="C4948" s="204"/>
      <c r="D4948" s="197"/>
      <c r="E4948" s="203"/>
      <c r="F4948" s="197"/>
      <c r="G4948" s="199"/>
      <c r="H4948" s="199"/>
      <c r="I4948" s="197"/>
      <c r="J4948" s="200"/>
      <c r="K4948" s="197"/>
      <c r="L4948" s="197"/>
      <c r="M4948" s="197"/>
      <c r="N4948" s="201"/>
      <c r="O4948" s="201"/>
      <c r="P4948" s="197"/>
      <c r="Q4948" s="197"/>
      <c r="R4948" s="197"/>
      <c r="S4948" s="197"/>
      <c r="T4948" s="197"/>
      <c r="U4948" s="196"/>
      <c r="V4948" s="196"/>
      <c r="W4948" s="197"/>
      <c r="X4948" s="197"/>
      <c r="Y4948" s="197"/>
      <c r="Z4948" s="196"/>
      <c r="AA4948" s="196"/>
      <c r="AB4948" s="202"/>
      <c r="AC4948" s="196"/>
      <c r="AD4948" s="196"/>
      <c r="AE4948" s="196"/>
      <c r="AF4948" s="196"/>
      <c r="AG4948" s="196"/>
      <c r="AH4948" s="196"/>
      <c r="AI4948" s="197"/>
    </row>
    <row r="4949" spans="1:35">
      <c r="A4949" s="197"/>
      <c r="B4949" s="197"/>
      <c r="C4949" s="204"/>
      <c r="D4949" s="197"/>
      <c r="E4949" s="203"/>
      <c r="F4949" s="197"/>
      <c r="G4949" s="199"/>
      <c r="H4949" s="199"/>
      <c r="I4949" s="197"/>
      <c r="J4949" s="200"/>
      <c r="K4949" s="197"/>
      <c r="L4949" s="197"/>
      <c r="M4949" s="197"/>
      <c r="N4949" s="201"/>
      <c r="O4949" s="201"/>
      <c r="P4949" s="197"/>
      <c r="Q4949" s="197"/>
      <c r="R4949" s="197"/>
      <c r="S4949" s="197"/>
      <c r="T4949" s="197"/>
      <c r="U4949" s="196"/>
      <c r="V4949" s="196"/>
      <c r="W4949" s="197"/>
      <c r="X4949" s="197"/>
      <c r="Y4949" s="197"/>
      <c r="Z4949" s="196"/>
      <c r="AA4949" s="196"/>
      <c r="AB4949" s="202"/>
      <c r="AC4949" s="196"/>
      <c r="AD4949" s="196"/>
      <c r="AE4949" s="196"/>
      <c r="AF4949" s="196"/>
      <c r="AG4949" s="196"/>
      <c r="AH4949" s="196"/>
      <c r="AI4949" s="197"/>
    </row>
    <row r="4950" spans="1:35">
      <c r="A4950" s="197"/>
      <c r="B4950" s="197"/>
      <c r="C4950" s="204"/>
      <c r="D4950" s="197"/>
      <c r="E4950" s="203"/>
      <c r="F4950" s="197"/>
      <c r="G4950" s="199"/>
      <c r="H4950" s="199"/>
      <c r="I4950" s="197"/>
      <c r="J4950" s="200"/>
      <c r="K4950" s="197"/>
      <c r="L4950" s="197"/>
      <c r="M4950" s="197"/>
      <c r="N4950" s="201"/>
      <c r="O4950" s="201"/>
      <c r="P4950" s="197"/>
      <c r="Q4950" s="197"/>
      <c r="R4950" s="196"/>
      <c r="S4950" s="197"/>
      <c r="T4950" s="197"/>
      <c r="U4950" s="196"/>
      <c r="V4950" s="196"/>
      <c r="W4950" s="197"/>
      <c r="X4950" s="197"/>
      <c r="Y4950" s="197"/>
      <c r="Z4950" s="196"/>
      <c r="AA4950" s="196"/>
      <c r="AB4950" s="202"/>
      <c r="AC4950" s="196"/>
      <c r="AD4950" s="196"/>
      <c r="AE4950" s="196"/>
      <c r="AF4950" s="196"/>
      <c r="AG4950" s="196"/>
      <c r="AH4950" s="196"/>
      <c r="AI4950" s="197"/>
    </row>
    <row r="4951" spans="1:35">
      <c r="A4951" s="197"/>
      <c r="B4951" s="197"/>
      <c r="C4951" s="204"/>
      <c r="D4951" s="197"/>
      <c r="E4951" s="203"/>
      <c r="F4951" s="197"/>
      <c r="G4951" s="199"/>
      <c r="H4951" s="199"/>
      <c r="I4951" s="197"/>
      <c r="J4951" s="200"/>
      <c r="K4951" s="197"/>
      <c r="L4951" s="197"/>
      <c r="M4951" s="197"/>
      <c r="N4951" s="201"/>
      <c r="O4951" s="201"/>
      <c r="P4951" s="197"/>
      <c r="Q4951" s="197"/>
      <c r="R4951" s="197"/>
      <c r="S4951" s="197"/>
      <c r="T4951" s="197"/>
      <c r="U4951" s="196"/>
      <c r="V4951" s="196"/>
      <c r="W4951" s="197"/>
      <c r="X4951" s="197"/>
      <c r="Y4951" s="197"/>
      <c r="Z4951" s="196"/>
      <c r="AA4951" s="196"/>
      <c r="AB4951" s="202"/>
      <c r="AC4951" s="196"/>
      <c r="AD4951" s="196"/>
      <c r="AE4951" s="196"/>
      <c r="AF4951" s="196"/>
      <c r="AG4951" s="196"/>
      <c r="AH4951" s="196"/>
      <c r="AI4951" s="197"/>
    </row>
    <row r="4952" spans="1:35">
      <c r="A4952" s="197"/>
      <c r="B4952" s="197"/>
      <c r="C4952" s="204"/>
      <c r="D4952" s="197"/>
      <c r="E4952" s="203"/>
      <c r="F4952" s="197"/>
      <c r="G4952" s="199"/>
      <c r="H4952" s="199"/>
      <c r="I4952" s="197"/>
      <c r="J4952" s="200"/>
      <c r="K4952" s="197"/>
      <c r="L4952" s="197"/>
      <c r="M4952" s="197"/>
      <c r="N4952" s="201"/>
      <c r="O4952" s="201"/>
      <c r="P4952" s="197"/>
      <c r="Q4952" s="197"/>
      <c r="R4952" s="196"/>
      <c r="S4952" s="197"/>
      <c r="T4952" s="197"/>
      <c r="U4952" s="196"/>
      <c r="V4952" s="196"/>
      <c r="W4952" s="197"/>
      <c r="X4952" s="197"/>
      <c r="Y4952" s="197"/>
      <c r="Z4952" s="196"/>
      <c r="AA4952" s="196"/>
      <c r="AB4952" s="202"/>
      <c r="AC4952" s="196"/>
      <c r="AD4952" s="196"/>
      <c r="AE4952" s="196"/>
      <c r="AF4952" s="196"/>
      <c r="AG4952" s="196"/>
      <c r="AH4952" s="196"/>
      <c r="AI4952" s="197"/>
    </row>
    <row r="4953" spans="1:35">
      <c r="A4953" s="197"/>
      <c r="B4953" s="197"/>
      <c r="C4953" s="204"/>
      <c r="D4953" s="197"/>
      <c r="E4953" s="203"/>
      <c r="F4953" s="197"/>
      <c r="G4953" s="199"/>
      <c r="H4953" s="199"/>
      <c r="I4953" s="197"/>
      <c r="J4953" s="200"/>
      <c r="K4953" s="197"/>
      <c r="L4953" s="197"/>
      <c r="M4953" s="197"/>
      <c r="N4953" s="201"/>
      <c r="O4953" s="201"/>
      <c r="P4953" s="197"/>
      <c r="Q4953" s="197"/>
      <c r="R4953" s="197"/>
      <c r="S4953" s="197"/>
      <c r="T4953" s="197"/>
      <c r="U4953" s="196"/>
      <c r="V4953" s="196"/>
      <c r="W4953" s="197"/>
      <c r="X4953" s="197"/>
      <c r="Y4953" s="197"/>
      <c r="Z4953" s="196"/>
      <c r="AA4953" s="196"/>
      <c r="AB4953" s="202"/>
      <c r="AC4953" s="196"/>
      <c r="AD4953" s="196"/>
      <c r="AE4953" s="196"/>
      <c r="AF4953" s="196"/>
      <c r="AG4953" s="196"/>
      <c r="AH4953" s="196"/>
      <c r="AI4953" s="197"/>
    </row>
    <row r="4954" spans="1:35">
      <c r="A4954" s="197"/>
      <c r="B4954" s="197"/>
      <c r="C4954" s="204"/>
      <c r="D4954" s="197"/>
      <c r="E4954" s="203"/>
      <c r="F4954" s="197"/>
      <c r="G4954" s="199"/>
      <c r="H4954" s="199"/>
      <c r="I4954" s="197"/>
      <c r="J4954" s="200"/>
      <c r="K4954" s="197"/>
      <c r="L4954" s="197"/>
      <c r="M4954" s="197"/>
      <c r="N4954" s="201"/>
      <c r="O4954" s="201"/>
      <c r="P4954" s="197"/>
      <c r="Q4954" s="197"/>
      <c r="R4954" s="196"/>
      <c r="S4954" s="197"/>
      <c r="T4954" s="197"/>
      <c r="U4954" s="196"/>
      <c r="V4954" s="196"/>
      <c r="W4954" s="197"/>
      <c r="X4954" s="197"/>
      <c r="Y4954" s="197"/>
      <c r="Z4954" s="196"/>
      <c r="AA4954" s="196"/>
      <c r="AB4954" s="202"/>
      <c r="AC4954" s="196"/>
      <c r="AD4954" s="196"/>
      <c r="AE4954" s="196"/>
      <c r="AF4954" s="196"/>
      <c r="AG4954" s="196"/>
      <c r="AH4954" s="196"/>
      <c r="AI4954" s="197"/>
    </row>
    <row r="4955" spans="1:35">
      <c r="A4955" s="197"/>
      <c r="B4955" s="197"/>
      <c r="C4955" s="204"/>
      <c r="D4955" s="197"/>
      <c r="E4955" s="203"/>
      <c r="F4955" s="197"/>
      <c r="G4955" s="199"/>
      <c r="H4955" s="199"/>
      <c r="I4955" s="197"/>
      <c r="J4955" s="200"/>
      <c r="K4955" s="197"/>
      <c r="L4955" s="197"/>
      <c r="M4955" s="197"/>
      <c r="N4955" s="201"/>
      <c r="O4955" s="201"/>
      <c r="P4955" s="197"/>
      <c r="Q4955" s="197"/>
      <c r="R4955" s="197"/>
      <c r="S4955" s="197"/>
      <c r="T4955" s="197"/>
      <c r="U4955" s="196"/>
      <c r="V4955" s="196"/>
      <c r="W4955" s="197"/>
      <c r="X4955" s="197"/>
      <c r="Y4955" s="197"/>
      <c r="Z4955" s="196"/>
      <c r="AA4955" s="196"/>
      <c r="AB4955" s="202"/>
      <c r="AC4955" s="196"/>
      <c r="AD4955" s="196"/>
      <c r="AE4955" s="196"/>
      <c r="AF4955" s="196"/>
      <c r="AG4955" s="196"/>
      <c r="AH4955" s="196"/>
      <c r="AI4955" s="197"/>
    </row>
    <row r="4956" spans="1:35">
      <c r="A4956" s="197"/>
      <c r="B4956" s="197"/>
      <c r="C4956" s="204"/>
      <c r="D4956" s="197"/>
      <c r="E4956" s="203"/>
      <c r="F4956" s="197"/>
      <c r="G4956" s="199"/>
      <c r="H4956" s="199"/>
      <c r="I4956" s="197"/>
      <c r="J4956" s="200"/>
      <c r="K4956" s="197"/>
      <c r="L4956" s="197"/>
      <c r="M4956" s="197"/>
      <c r="N4956" s="201"/>
      <c r="O4956" s="201"/>
      <c r="P4956" s="197"/>
      <c r="Q4956" s="197"/>
      <c r="R4956" s="196"/>
      <c r="S4956" s="197"/>
      <c r="T4956" s="197"/>
      <c r="U4956" s="196"/>
      <c r="V4956" s="196"/>
      <c r="W4956" s="197"/>
      <c r="X4956" s="197"/>
      <c r="Y4956" s="197"/>
      <c r="Z4956" s="196"/>
      <c r="AA4956" s="196"/>
      <c r="AB4956" s="202"/>
      <c r="AC4956" s="196"/>
      <c r="AD4956" s="196"/>
      <c r="AE4956" s="196"/>
      <c r="AF4956" s="196"/>
      <c r="AG4956" s="196"/>
      <c r="AH4956" s="196"/>
      <c r="AI4956" s="197"/>
    </row>
    <row r="4957" spans="1:35">
      <c r="A4957" s="197"/>
      <c r="B4957" s="197"/>
      <c r="C4957" s="204"/>
      <c r="D4957" s="197"/>
      <c r="E4957" s="203"/>
      <c r="F4957" s="197"/>
      <c r="G4957" s="199"/>
      <c r="H4957" s="199"/>
      <c r="I4957" s="197"/>
      <c r="J4957" s="200"/>
      <c r="K4957" s="197"/>
      <c r="L4957" s="197"/>
      <c r="M4957" s="197"/>
      <c r="N4957" s="201"/>
      <c r="O4957" s="201"/>
      <c r="P4957" s="197"/>
      <c r="Q4957" s="197"/>
      <c r="R4957" s="197"/>
      <c r="S4957" s="197"/>
      <c r="T4957" s="197"/>
      <c r="U4957" s="196"/>
      <c r="V4957" s="196"/>
      <c r="W4957" s="197"/>
      <c r="X4957" s="197"/>
      <c r="Y4957" s="197"/>
      <c r="Z4957" s="196"/>
      <c r="AA4957" s="196"/>
      <c r="AB4957" s="202"/>
      <c r="AC4957" s="196"/>
      <c r="AD4957" s="196"/>
      <c r="AE4957" s="196"/>
      <c r="AF4957" s="196"/>
      <c r="AG4957" s="196"/>
      <c r="AH4957" s="196"/>
      <c r="AI4957" s="197"/>
    </row>
    <row r="4958" spans="1:35">
      <c r="A4958" s="197"/>
      <c r="B4958" s="197"/>
      <c r="C4958" s="204"/>
      <c r="D4958" s="197"/>
      <c r="E4958" s="197"/>
      <c r="F4958" s="197"/>
      <c r="G4958" s="199"/>
      <c r="H4958" s="199"/>
      <c r="I4958" s="197"/>
      <c r="J4958" s="200"/>
      <c r="K4958" s="197"/>
      <c r="L4958" s="197"/>
      <c r="M4958" s="197"/>
      <c r="N4958" s="201"/>
      <c r="O4958" s="201"/>
      <c r="P4958" s="197"/>
      <c r="Q4958" s="197"/>
      <c r="R4958" s="196"/>
      <c r="S4958" s="197"/>
      <c r="T4958" s="197"/>
      <c r="U4958" s="196"/>
      <c r="V4958" s="196"/>
      <c r="W4958" s="197"/>
      <c r="X4958" s="197"/>
      <c r="Y4958" s="197"/>
      <c r="Z4958" s="196"/>
      <c r="AA4958" s="196"/>
      <c r="AB4958" s="202"/>
      <c r="AC4958" s="196"/>
      <c r="AD4958" s="196"/>
      <c r="AE4958" s="196"/>
      <c r="AF4958" s="196"/>
      <c r="AG4958" s="196"/>
      <c r="AH4958" s="196"/>
      <c r="AI4958" s="197"/>
    </row>
    <row r="4959" spans="1:35">
      <c r="A4959" s="197"/>
      <c r="B4959" s="197"/>
      <c r="C4959" s="204"/>
      <c r="D4959" s="197"/>
      <c r="E4959" s="197"/>
      <c r="F4959" s="197"/>
      <c r="G4959" s="199"/>
      <c r="H4959" s="199"/>
      <c r="I4959" s="197"/>
      <c r="J4959" s="200"/>
      <c r="K4959" s="197"/>
      <c r="L4959" s="197"/>
      <c r="M4959" s="197"/>
      <c r="N4959" s="201"/>
      <c r="O4959" s="201"/>
      <c r="P4959" s="197"/>
      <c r="Q4959" s="197"/>
      <c r="R4959" s="197"/>
      <c r="S4959" s="197"/>
      <c r="T4959" s="197"/>
      <c r="U4959" s="196"/>
      <c r="V4959" s="196"/>
      <c r="W4959" s="197"/>
      <c r="X4959" s="197"/>
      <c r="Y4959" s="197"/>
      <c r="Z4959" s="197"/>
      <c r="AA4959" s="197"/>
      <c r="AB4959" s="202"/>
      <c r="AC4959" s="197"/>
      <c r="AD4959" s="205"/>
      <c r="AE4959" s="197"/>
      <c r="AF4959" s="196"/>
      <c r="AG4959" s="196"/>
      <c r="AH4959" s="197"/>
      <c r="AI4959" s="197"/>
    </row>
    <row r="4960" spans="1:35">
      <c r="A4960" s="197"/>
      <c r="B4960" s="197"/>
      <c r="C4960" s="204"/>
      <c r="D4960" s="197"/>
      <c r="E4960" s="197"/>
      <c r="F4960" s="197"/>
      <c r="G4960" s="199"/>
      <c r="H4960" s="199"/>
      <c r="I4960" s="197"/>
      <c r="J4960" s="200"/>
      <c r="K4960" s="197"/>
      <c r="L4960" s="197"/>
      <c r="M4960" s="197"/>
      <c r="N4960" s="201"/>
      <c r="O4960" s="201"/>
      <c r="P4960" s="197"/>
      <c r="Q4960" s="197"/>
      <c r="R4960" s="197"/>
      <c r="S4960" s="197"/>
      <c r="T4960" s="197"/>
      <c r="U4960" s="196"/>
      <c r="V4960" s="196"/>
      <c r="W4960" s="197"/>
      <c r="X4960" s="197"/>
      <c r="Y4960" s="197"/>
      <c r="Z4960" s="197"/>
      <c r="AA4960" s="197"/>
      <c r="AB4960" s="202"/>
      <c r="AC4960" s="196"/>
      <c r="AD4960" s="205"/>
      <c r="AE4960" s="197"/>
      <c r="AF4960" s="196"/>
      <c r="AG4960" s="196"/>
      <c r="AH4960" s="197"/>
      <c r="AI4960" s="197"/>
    </row>
    <row r="4961" spans="1:35">
      <c r="A4961" s="197"/>
      <c r="B4961" s="197"/>
      <c r="C4961" s="204"/>
      <c r="D4961" s="197"/>
      <c r="E4961" s="197"/>
      <c r="F4961" s="197"/>
      <c r="G4961" s="199"/>
      <c r="H4961" s="199"/>
      <c r="I4961" s="197"/>
      <c r="J4961" s="200"/>
      <c r="K4961" s="197"/>
      <c r="L4961" s="197"/>
      <c r="M4961" s="197"/>
      <c r="N4961" s="201"/>
      <c r="O4961" s="201"/>
      <c r="P4961" s="197"/>
      <c r="Q4961" s="197"/>
      <c r="R4961" s="197"/>
      <c r="S4961" s="197"/>
      <c r="T4961" s="197"/>
      <c r="U4961" s="196"/>
      <c r="V4961" s="196"/>
      <c r="W4961" s="197"/>
      <c r="X4961" s="197"/>
      <c r="Y4961" s="197"/>
      <c r="Z4961" s="196"/>
      <c r="AA4961" s="196"/>
      <c r="AB4961" s="202"/>
      <c r="AC4961" s="196"/>
      <c r="AD4961" s="196"/>
      <c r="AE4961" s="196"/>
      <c r="AF4961" s="196"/>
      <c r="AG4961" s="196"/>
      <c r="AH4961" s="196"/>
      <c r="AI4961" s="197"/>
    </row>
    <row r="4962" spans="1:35">
      <c r="A4962" s="197"/>
      <c r="B4962" s="197"/>
      <c r="C4962" s="204"/>
      <c r="D4962" s="197"/>
      <c r="E4962" s="197"/>
      <c r="F4962" s="197"/>
      <c r="G4962" s="199"/>
      <c r="H4962" s="199"/>
      <c r="I4962" s="197"/>
      <c r="J4962" s="200"/>
      <c r="K4962" s="197"/>
      <c r="L4962" s="197"/>
      <c r="M4962" s="197"/>
      <c r="N4962" s="201"/>
      <c r="O4962" s="201"/>
      <c r="P4962" s="197"/>
      <c r="Q4962" s="197"/>
      <c r="R4962" s="196"/>
      <c r="S4962" s="197"/>
      <c r="T4962" s="197"/>
      <c r="U4962" s="196"/>
      <c r="V4962" s="196"/>
      <c r="W4962" s="197"/>
      <c r="X4962" s="197"/>
      <c r="Y4962" s="197"/>
      <c r="Z4962" s="196"/>
      <c r="AA4962" s="196"/>
      <c r="AB4962" s="202"/>
      <c r="AC4962" s="196"/>
      <c r="AD4962" s="196"/>
      <c r="AE4962" s="196"/>
      <c r="AF4962" s="196"/>
      <c r="AG4962" s="196"/>
      <c r="AH4962" s="196"/>
      <c r="AI4962" s="197"/>
    </row>
    <row r="4963" spans="1:35">
      <c r="A4963" s="197"/>
      <c r="B4963" s="197"/>
      <c r="C4963" s="204"/>
      <c r="D4963" s="197"/>
      <c r="E4963" s="197"/>
      <c r="F4963" s="197"/>
      <c r="G4963" s="199"/>
      <c r="H4963" s="199"/>
      <c r="I4963" s="197"/>
      <c r="J4963" s="200"/>
      <c r="K4963" s="197"/>
      <c r="L4963" s="197"/>
      <c r="M4963" s="197"/>
      <c r="N4963" s="201"/>
      <c r="O4963" s="201"/>
      <c r="P4963" s="197"/>
      <c r="Q4963" s="197"/>
      <c r="R4963" s="197"/>
      <c r="S4963" s="197"/>
      <c r="T4963" s="197"/>
      <c r="U4963" s="196"/>
      <c r="V4963" s="196"/>
      <c r="W4963" s="197"/>
      <c r="X4963" s="197"/>
      <c r="Y4963" s="197"/>
      <c r="Z4963" s="196"/>
      <c r="AA4963" s="196"/>
      <c r="AB4963" s="202"/>
      <c r="AC4963" s="196"/>
      <c r="AD4963" s="196"/>
      <c r="AE4963" s="196"/>
      <c r="AF4963" s="196"/>
      <c r="AG4963" s="196"/>
      <c r="AH4963" s="196"/>
      <c r="AI4963" s="197"/>
    </row>
    <row r="4964" spans="1:35">
      <c r="A4964" s="197"/>
      <c r="B4964" s="197"/>
      <c r="C4964" s="204"/>
      <c r="D4964" s="197"/>
      <c r="E4964" s="197"/>
      <c r="F4964" s="197"/>
      <c r="G4964" s="199"/>
      <c r="H4964" s="199"/>
      <c r="I4964" s="197"/>
      <c r="J4964" s="200"/>
      <c r="K4964" s="197"/>
      <c r="L4964" s="197"/>
      <c r="M4964" s="197"/>
      <c r="N4964" s="201"/>
      <c r="O4964" s="201"/>
      <c r="P4964" s="197"/>
      <c r="Q4964" s="197"/>
      <c r="R4964" s="197"/>
      <c r="S4964" s="197"/>
      <c r="T4964" s="197"/>
      <c r="U4964" s="196"/>
      <c r="V4964" s="196"/>
      <c r="W4964" s="197"/>
      <c r="X4964" s="197"/>
      <c r="Y4964" s="197"/>
      <c r="Z4964" s="197"/>
      <c r="AA4964" s="197"/>
      <c r="AB4964" s="202"/>
      <c r="AC4964" s="197"/>
      <c r="AD4964" s="205"/>
      <c r="AE4964" s="197"/>
      <c r="AF4964" s="196"/>
      <c r="AG4964" s="196"/>
      <c r="AH4964" s="197"/>
      <c r="AI4964" s="197"/>
    </row>
    <row r="4965" spans="1:35">
      <c r="A4965" s="197"/>
      <c r="B4965" s="197"/>
      <c r="C4965" s="204"/>
      <c r="D4965" s="197"/>
      <c r="E4965" s="197"/>
      <c r="F4965" s="197"/>
      <c r="G4965" s="199"/>
      <c r="H4965" s="199"/>
      <c r="I4965" s="197"/>
      <c r="J4965" s="200"/>
      <c r="K4965" s="197"/>
      <c r="L4965" s="197"/>
      <c r="M4965" s="197"/>
      <c r="N4965" s="201"/>
      <c r="O4965" s="201"/>
      <c r="P4965" s="197"/>
      <c r="Q4965" s="197"/>
      <c r="R4965" s="203"/>
      <c r="S4965" s="197"/>
      <c r="T4965" s="197"/>
      <c r="U4965" s="196"/>
      <c r="V4965" s="196"/>
      <c r="W4965" s="197"/>
      <c r="X4965" s="197"/>
      <c r="Y4965" s="197"/>
      <c r="Z4965" s="196"/>
      <c r="AA4965" s="196"/>
      <c r="AB4965" s="202"/>
      <c r="AC4965" s="196"/>
      <c r="AD4965" s="196"/>
      <c r="AE4965" s="196"/>
      <c r="AF4965" s="196"/>
      <c r="AG4965" s="196"/>
      <c r="AH4965" s="196"/>
      <c r="AI4965" s="197"/>
    </row>
    <row r="4966" spans="1:35">
      <c r="A4966" s="197"/>
      <c r="B4966" s="197"/>
      <c r="C4966" s="204"/>
      <c r="D4966" s="197"/>
      <c r="E4966" s="197"/>
      <c r="F4966" s="197"/>
      <c r="G4966" s="199"/>
      <c r="H4966" s="199"/>
      <c r="I4966" s="197"/>
      <c r="J4966" s="200"/>
      <c r="K4966" s="197"/>
      <c r="L4966" s="197"/>
      <c r="M4966" s="197"/>
      <c r="N4966" s="201"/>
      <c r="O4966" s="201"/>
      <c r="P4966" s="197"/>
      <c r="Q4966" s="197"/>
      <c r="R4966" s="197"/>
      <c r="S4966" s="197"/>
      <c r="T4966" s="197"/>
      <c r="U4966" s="196"/>
      <c r="V4966" s="196"/>
      <c r="W4966" s="197"/>
      <c r="X4966" s="197"/>
      <c r="Y4966" s="197"/>
      <c r="Z4966" s="196"/>
      <c r="AA4966" s="196"/>
      <c r="AB4966" s="202"/>
      <c r="AC4966" s="196"/>
      <c r="AD4966" s="196"/>
      <c r="AE4966" s="196"/>
      <c r="AF4966" s="196"/>
      <c r="AG4966" s="196"/>
      <c r="AH4966" s="196"/>
      <c r="AI4966" s="197"/>
    </row>
    <row r="4967" spans="1:35">
      <c r="A4967" s="197"/>
      <c r="B4967" s="197"/>
      <c r="C4967" s="204"/>
      <c r="D4967" s="197"/>
      <c r="E4967" s="197"/>
      <c r="F4967" s="197"/>
      <c r="G4967" s="199"/>
      <c r="H4967" s="199"/>
      <c r="I4967" s="197"/>
      <c r="J4967" s="200"/>
      <c r="K4967" s="197"/>
      <c r="L4967" s="197"/>
      <c r="M4967" s="197"/>
      <c r="N4967" s="201"/>
      <c r="O4967" s="201"/>
      <c r="P4967" s="197"/>
      <c r="Q4967" s="197"/>
      <c r="R4967" s="197"/>
      <c r="S4967" s="197"/>
      <c r="T4967" s="197"/>
      <c r="U4967" s="196"/>
      <c r="V4967" s="196"/>
      <c r="W4967" s="197"/>
      <c r="X4967" s="197"/>
      <c r="Y4967" s="197"/>
      <c r="Z4967" s="197"/>
      <c r="AA4967" s="197"/>
      <c r="AB4967" s="202"/>
      <c r="AC4967" s="197"/>
      <c r="AD4967" s="205"/>
      <c r="AE4967" s="197"/>
      <c r="AF4967" s="196"/>
      <c r="AG4967" s="196"/>
      <c r="AH4967" s="197"/>
      <c r="AI4967" s="197"/>
    </row>
    <row r="4968" spans="1:35">
      <c r="A4968" s="197"/>
      <c r="B4968" s="197"/>
      <c r="C4968" s="204"/>
      <c r="D4968" s="197"/>
      <c r="E4968" s="197"/>
      <c r="F4968" s="197"/>
      <c r="G4968" s="199"/>
      <c r="H4968" s="199"/>
      <c r="I4968" s="197"/>
      <c r="J4968" s="200"/>
      <c r="K4968" s="197"/>
      <c r="L4968" s="197"/>
      <c r="M4968" s="197"/>
      <c r="N4968" s="201"/>
      <c r="O4968" s="201"/>
      <c r="P4968" s="197"/>
      <c r="Q4968" s="197"/>
      <c r="R4968" s="197"/>
      <c r="S4968" s="197"/>
      <c r="T4968" s="197"/>
      <c r="U4968" s="196"/>
      <c r="V4968" s="196"/>
      <c r="W4968" s="197"/>
      <c r="X4968" s="197"/>
      <c r="Y4968" s="197"/>
      <c r="Z4968" s="196"/>
      <c r="AA4968" s="196"/>
      <c r="AB4968" s="202"/>
      <c r="AC4968" s="196"/>
      <c r="AD4968" s="196"/>
      <c r="AE4968" s="196"/>
      <c r="AF4968" s="196"/>
      <c r="AG4968" s="196"/>
      <c r="AH4968" s="196"/>
      <c r="AI4968" s="197"/>
    </row>
    <row r="4969" spans="1:35">
      <c r="A4969" s="197"/>
      <c r="B4969" s="197"/>
      <c r="C4969" s="204"/>
      <c r="D4969" s="197"/>
      <c r="E4969" s="197"/>
      <c r="F4969" s="197"/>
      <c r="G4969" s="199"/>
      <c r="H4969" s="199"/>
      <c r="I4969" s="197"/>
      <c r="J4969" s="200"/>
      <c r="K4969" s="197"/>
      <c r="L4969" s="197"/>
      <c r="M4969" s="197"/>
      <c r="N4969" s="201"/>
      <c r="O4969" s="201"/>
      <c r="P4969" s="197"/>
      <c r="Q4969" s="197"/>
      <c r="R4969" s="197"/>
      <c r="S4969" s="197"/>
      <c r="T4969" s="197"/>
      <c r="U4969" s="196"/>
      <c r="V4969" s="196"/>
      <c r="W4969" s="197"/>
      <c r="X4969" s="197"/>
      <c r="Y4969" s="197"/>
      <c r="Z4969" s="196"/>
      <c r="AA4969" s="196"/>
      <c r="AB4969" s="202"/>
      <c r="AC4969" s="196"/>
      <c r="AD4969" s="196"/>
      <c r="AE4969" s="196"/>
      <c r="AF4969" s="196"/>
      <c r="AG4969" s="196"/>
      <c r="AH4969" s="196"/>
      <c r="AI4969" s="197"/>
    </row>
    <row r="4970" spans="1:35">
      <c r="A4970" s="197"/>
      <c r="B4970" s="197"/>
      <c r="C4970" s="204"/>
      <c r="D4970" s="197"/>
      <c r="E4970" s="197"/>
      <c r="F4970" s="197"/>
      <c r="G4970" s="199"/>
      <c r="H4970" s="199"/>
      <c r="I4970" s="197"/>
      <c r="J4970" s="200"/>
      <c r="K4970" s="197"/>
      <c r="L4970" s="197"/>
      <c r="M4970" s="197"/>
      <c r="N4970" s="201"/>
      <c r="O4970" s="201"/>
      <c r="P4970" s="197"/>
      <c r="Q4970" s="197"/>
      <c r="R4970" s="196"/>
      <c r="S4970" s="197"/>
      <c r="T4970" s="197"/>
      <c r="U4970" s="196"/>
      <c r="V4970" s="196"/>
      <c r="W4970" s="197"/>
      <c r="X4970" s="197"/>
      <c r="Y4970" s="197"/>
      <c r="Z4970" s="196"/>
      <c r="AA4970" s="196"/>
      <c r="AB4970" s="202"/>
      <c r="AC4970" s="196"/>
      <c r="AD4970" s="196"/>
      <c r="AE4970" s="196"/>
      <c r="AF4970" s="196"/>
      <c r="AG4970" s="196"/>
      <c r="AH4970" s="196"/>
      <c r="AI4970" s="197"/>
    </row>
    <row r="4971" spans="1:35">
      <c r="A4971" s="197"/>
      <c r="B4971" s="197"/>
      <c r="C4971" s="204"/>
      <c r="D4971" s="197"/>
      <c r="E4971" s="197"/>
      <c r="F4971" s="197"/>
      <c r="G4971" s="199"/>
      <c r="H4971" s="199"/>
      <c r="I4971" s="197"/>
      <c r="J4971" s="200"/>
      <c r="K4971" s="197"/>
      <c r="L4971" s="197"/>
      <c r="M4971" s="197"/>
      <c r="N4971" s="201"/>
      <c r="O4971" s="201"/>
      <c r="P4971" s="197"/>
      <c r="Q4971" s="197"/>
      <c r="R4971" s="197"/>
      <c r="S4971" s="197"/>
      <c r="T4971" s="197"/>
      <c r="U4971" s="196"/>
      <c r="V4971" s="196"/>
      <c r="W4971" s="197"/>
      <c r="X4971" s="197"/>
      <c r="Y4971" s="197"/>
      <c r="Z4971" s="196"/>
      <c r="AA4971" s="196"/>
      <c r="AB4971" s="202"/>
      <c r="AC4971" s="196"/>
      <c r="AD4971" s="196"/>
      <c r="AE4971" s="196"/>
      <c r="AF4971" s="196"/>
      <c r="AG4971" s="196"/>
      <c r="AH4971" s="196"/>
      <c r="AI4971" s="197"/>
    </row>
    <row r="4972" spans="1:35">
      <c r="A4972" s="197"/>
      <c r="B4972" s="197"/>
      <c r="C4972" s="204"/>
      <c r="D4972" s="197"/>
      <c r="E4972" s="197"/>
      <c r="F4972" s="197"/>
      <c r="G4972" s="199"/>
      <c r="H4972" s="199"/>
      <c r="I4972" s="197"/>
      <c r="J4972" s="200"/>
      <c r="K4972" s="197"/>
      <c r="L4972" s="197"/>
      <c r="M4972" s="197"/>
      <c r="N4972" s="201"/>
      <c r="O4972" s="201"/>
      <c r="P4972" s="197"/>
      <c r="Q4972" s="197"/>
      <c r="R4972" s="197"/>
      <c r="S4972" s="197"/>
      <c r="T4972" s="197"/>
      <c r="U4972" s="196"/>
      <c r="V4972" s="196"/>
      <c r="W4972" s="197"/>
      <c r="X4972" s="197"/>
      <c r="Y4972" s="197"/>
      <c r="Z4972" s="196"/>
      <c r="AA4972" s="196"/>
      <c r="AB4972" s="202"/>
      <c r="AC4972" s="196"/>
      <c r="AD4972" s="196"/>
      <c r="AE4972" s="196"/>
      <c r="AF4972" s="196"/>
      <c r="AG4972" s="196"/>
      <c r="AH4972" s="196"/>
      <c r="AI4972" s="197"/>
    </row>
    <row r="4973" spans="1:35">
      <c r="A4973" s="197"/>
      <c r="B4973" s="197"/>
      <c r="C4973" s="204"/>
      <c r="D4973" s="197"/>
      <c r="E4973" s="197"/>
      <c r="F4973" s="197"/>
      <c r="G4973" s="199"/>
      <c r="H4973" s="199"/>
      <c r="I4973" s="197"/>
      <c r="J4973" s="200"/>
      <c r="K4973" s="197"/>
      <c r="L4973" s="197"/>
      <c r="M4973" s="197"/>
      <c r="N4973" s="201"/>
      <c r="O4973" s="201"/>
      <c r="P4973" s="197"/>
      <c r="Q4973" s="197"/>
      <c r="R4973" s="197"/>
      <c r="S4973" s="197"/>
      <c r="T4973" s="197"/>
      <c r="U4973" s="196"/>
      <c r="V4973" s="196"/>
      <c r="W4973" s="197"/>
      <c r="X4973" s="197"/>
      <c r="Y4973" s="197"/>
      <c r="Z4973" s="197"/>
      <c r="AA4973" s="197"/>
      <c r="AB4973" s="202"/>
      <c r="AC4973" s="197"/>
      <c r="AD4973" s="205"/>
      <c r="AE4973" s="197"/>
      <c r="AF4973" s="196"/>
      <c r="AG4973" s="196"/>
      <c r="AH4973" s="197"/>
      <c r="AI4973" s="197"/>
    </row>
    <row r="4974" spans="1:35">
      <c r="A4974" s="197"/>
      <c r="B4974" s="197"/>
      <c r="C4974" s="204"/>
      <c r="D4974" s="197"/>
      <c r="E4974" s="197"/>
      <c r="F4974" s="197"/>
      <c r="G4974" s="199"/>
      <c r="H4974" s="199"/>
      <c r="I4974" s="197"/>
      <c r="J4974" s="200"/>
      <c r="K4974" s="197"/>
      <c r="L4974" s="197"/>
      <c r="M4974" s="197"/>
      <c r="N4974" s="201"/>
      <c r="O4974" s="201"/>
      <c r="P4974" s="197"/>
      <c r="Q4974" s="197"/>
      <c r="R4974" s="197"/>
      <c r="S4974" s="197"/>
      <c r="T4974" s="197"/>
      <c r="U4974" s="196"/>
      <c r="V4974" s="196"/>
      <c r="W4974" s="197"/>
      <c r="X4974" s="197"/>
      <c r="Y4974" s="197"/>
      <c r="Z4974" s="196"/>
      <c r="AA4974" s="196"/>
      <c r="AB4974" s="202"/>
      <c r="AC4974" s="196"/>
      <c r="AD4974" s="196"/>
      <c r="AE4974" s="196"/>
      <c r="AF4974" s="196"/>
      <c r="AG4974" s="196"/>
      <c r="AH4974" s="196"/>
      <c r="AI4974" s="197"/>
    </row>
    <row r="4975" spans="1:35">
      <c r="A4975" s="197"/>
      <c r="B4975" s="197"/>
      <c r="C4975" s="204"/>
      <c r="D4975" s="197"/>
      <c r="E4975" s="197"/>
      <c r="F4975" s="197"/>
      <c r="G4975" s="199"/>
      <c r="H4975" s="199"/>
      <c r="I4975" s="197"/>
      <c r="J4975" s="200"/>
      <c r="K4975" s="197"/>
      <c r="L4975" s="197"/>
      <c r="M4975" s="197"/>
      <c r="N4975" s="201"/>
      <c r="O4975" s="201"/>
      <c r="P4975" s="197"/>
      <c r="Q4975" s="197"/>
      <c r="R4975" s="203"/>
      <c r="S4975" s="197"/>
      <c r="T4975" s="197"/>
      <c r="U4975" s="196"/>
      <c r="V4975" s="196"/>
      <c r="W4975" s="197"/>
      <c r="X4975" s="197"/>
      <c r="Y4975" s="197"/>
      <c r="Z4975" s="196"/>
      <c r="AA4975" s="196"/>
      <c r="AB4975" s="202"/>
      <c r="AC4975" s="196"/>
      <c r="AD4975" s="196"/>
      <c r="AE4975" s="196"/>
      <c r="AF4975" s="196"/>
      <c r="AG4975" s="196"/>
      <c r="AH4975" s="196"/>
      <c r="AI4975" s="197"/>
    </row>
    <row r="4976" spans="1:35">
      <c r="A4976" s="197"/>
      <c r="B4976" s="197"/>
      <c r="C4976" s="204"/>
      <c r="D4976" s="197"/>
      <c r="E4976" s="197"/>
      <c r="F4976" s="197"/>
      <c r="G4976" s="199"/>
      <c r="H4976" s="199"/>
      <c r="I4976" s="197"/>
      <c r="J4976" s="200"/>
      <c r="K4976" s="197"/>
      <c r="L4976" s="197"/>
      <c r="M4976" s="197"/>
      <c r="N4976" s="201"/>
      <c r="O4976" s="201"/>
      <c r="P4976" s="197"/>
      <c r="Q4976" s="197"/>
      <c r="R4976" s="197"/>
      <c r="S4976" s="197"/>
      <c r="T4976" s="197"/>
      <c r="U4976" s="196"/>
      <c r="V4976" s="196"/>
      <c r="W4976" s="197"/>
      <c r="X4976" s="197"/>
      <c r="Y4976" s="197"/>
      <c r="Z4976" s="196"/>
      <c r="AA4976" s="196"/>
      <c r="AB4976" s="202"/>
      <c r="AC4976" s="196"/>
      <c r="AD4976" s="196"/>
      <c r="AE4976" s="196"/>
      <c r="AF4976" s="196"/>
      <c r="AG4976" s="196"/>
      <c r="AH4976" s="196"/>
      <c r="AI4976" s="197"/>
    </row>
    <row r="4977" spans="1:35">
      <c r="A4977" s="197"/>
      <c r="B4977" s="197"/>
      <c r="C4977" s="204"/>
      <c r="D4977" s="197"/>
      <c r="E4977" s="197"/>
      <c r="F4977" s="197"/>
      <c r="G4977" s="199"/>
      <c r="H4977" s="199"/>
      <c r="I4977" s="197"/>
      <c r="J4977" s="200"/>
      <c r="K4977" s="197"/>
      <c r="L4977" s="197"/>
      <c r="M4977" s="197"/>
      <c r="N4977" s="201"/>
      <c r="O4977" s="201"/>
      <c r="P4977" s="197"/>
      <c r="Q4977" s="197"/>
      <c r="R4977" s="196"/>
      <c r="S4977" s="197"/>
      <c r="T4977" s="197"/>
      <c r="U4977" s="196"/>
      <c r="V4977" s="196"/>
      <c r="W4977" s="197"/>
      <c r="X4977" s="197"/>
      <c r="Y4977" s="197"/>
      <c r="Z4977" s="196"/>
      <c r="AA4977" s="196"/>
      <c r="AB4977" s="202"/>
      <c r="AC4977" s="196"/>
      <c r="AD4977" s="196"/>
      <c r="AE4977" s="196"/>
      <c r="AF4977" s="196"/>
      <c r="AG4977" s="196"/>
      <c r="AH4977" s="196"/>
      <c r="AI4977" s="197"/>
    </row>
    <row r="4978" spans="1:35">
      <c r="A4978" s="197"/>
      <c r="B4978" s="197"/>
      <c r="C4978" s="204"/>
      <c r="D4978" s="197"/>
      <c r="E4978" s="197"/>
      <c r="F4978" s="197"/>
      <c r="G4978" s="199"/>
      <c r="H4978" s="199"/>
      <c r="I4978" s="197"/>
      <c r="J4978" s="200"/>
      <c r="K4978" s="197"/>
      <c r="L4978" s="197"/>
      <c r="M4978" s="197"/>
      <c r="N4978" s="201"/>
      <c r="O4978" s="201"/>
      <c r="P4978" s="197"/>
      <c r="Q4978" s="197"/>
      <c r="R4978" s="197"/>
      <c r="S4978" s="197"/>
      <c r="T4978" s="197"/>
      <c r="U4978" s="196"/>
      <c r="V4978" s="196"/>
      <c r="W4978" s="197"/>
      <c r="X4978" s="197"/>
      <c r="Y4978" s="197"/>
      <c r="Z4978" s="196"/>
      <c r="AA4978" s="196"/>
      <c r="AB4978" s="202"/>
      <c r="AC4978" s="196"/>
      <c r="AD4978" s="196"/>
      <c r="AE4978" s="196"/>
      <c r="AF4978" s="196"/>
      <c r="AG4978" s="196"/>
      <c r="AH4978" s="196"/>
      <c r="AI4978" s="197"/>
    </row>
    <row r="4979" spans="1:35">
      <c r="A4979" s="197"/>
      <c r="B4979" s="197"/>
      <c r="C4979" s="204"/>
      <c r="D4979" s="197"/>
      <c r="E4979" s="197"/>
      <c r="F4979" s="197"/>
      <c r="G4979" s="199"/>
      <c r="H4979" s="199"/>
      <c r="I4979" s="197"/>
      <c r="J4979" s="200"/>
      <c r="K4979" s="197"/>
      <c r="L4979" s="197"/>
      <c r="M4979" s="197"/>
      <c r="N4979" s="201"/>
      <c r="O4979" s="201"/>
      <c r="P4979" s="197"/>
      <c r="Q4979" s="197"/>
      <c r="R4979" s="196"/>
      <c r="S4979" s="197"/>
      <c r="T4979" s="197"/>
      <c r="U4979" s="196"/>
      <c r="V4979" s="196"/>
      <c r="W4979" s="197"/>
      <c r="X4979" s="197"/>
      <c r="Y4979" s="197"/>
      <c r="Z4979" s="196"/>
      <c r="AA4979" s="196"/>
      <c r="AB4979" s="202"/>
      <c r="AC4979" s="196"/>
      <c r="AD4979" s="196"/>
      <c r="AE4979" s="196"/>
      <c r="AF4979" s="196"/>
      <c r="AG4979" s="196"/>
      <c r="AH4979" s="196"/>
      <c r="AI4979" s="197"/>
    </row>
    <row r="4980" spans="1:35">
      <c r="A4980" s="197"/>
      <c r="B4980" s="197"/>
      <c r="C4980" s="204"/>
      <c r="D4980" s="197"/>
      <c r="E4980" s="197"/>
      <c r="F4980" s="197"/>
      <c r="G4980" s="199"/>
      <c r="H4980" s="199"/>
      <c r="I4980" s="197"/>
      <c r="J4980" s="200"/>
      <c r="K4980" s="197"/>
      <c r="L4980" s="197"/>
      <c r="M4980" s="197"/>
      <c r="N4980" s="201"/>
      <c r="O4980" s="201"/>
      <c r="P4980" s="197"/>
      <c r="Q4980" s="197"/>
      <c r="R4980" s="197"/>
      <c r="S4980" s="197"/>
      <c r="T4980" s="197"/>
      <c r="U4980" s="196"/>
      <c r="V4980" s="196"/>
      <c r="W4980" s="197"/>
      <c r="X4980" s="197"/>
      <c r="Y4980" s="197"/>
      <c r="Z4980" s="196"/>
      <c r="AA4980" s="196"/>
      <c r="AB4980" s="202"/>
      <c r="AC4980" s="196"/>
      <c r="AD4980" s="196"/>
      <c r="AE4980" s="196"/>
      <c r="AF4980" s="196"/>
      <c r="AG4980" s="196"/>
      <c r="AH4980" s="196"/>
      <c r="AI4980" s="197"/>
    </row>
    <row r="4981" spans="1:35">
      <c r="A4981" s="197"/>
      <c r="B4981" s="197"/>
      <c r="C4981" s="204"/>
      <c r="D4981" s="197"/>
      <c r="E4981" s="197"/>
      <c r="F4981" s="197"/>
      <c r="G4981" s="199"/>
      <c r="H4981" s="199"/>
      <c r="I4981" s="197"/>
      <c r="J4981" s="200"/>
      <c r="K4981" s="197"/>
      <c r="L4981" s="197"/>
      <c r="M4981" s="197"/>
      <c r="N4981" s="201"/>
      <c r="O4981" s="201"/>
      <c r="P4981" s="197"/>
      <c r="Q4981" s="197"/>
      <c r="R4981" s="196"/>
      <c r="S4981" s="197"/>
      <c r="T4981" s="197"/>
      <c r="U4981" s="196"/>
      <c r="V4981" s="196"/>
      <c r="W4981" s="197"/>
      <c r="X4981" s="197"/>
      <c r="Y4981" s="197"/>
      <c r="Z4981" s="196"/>
      <c r="AA4981" s="196"/>
      <c r="AB4981" s="202"/>
      <c r="AC4981" s="196"/>
      <c r="AD4981" s="196"/>
      <c r="AE4981" s="196"/>
      <c r="AF4981" s="196"/>
      <c r="AG4981" s="196"/>
      <c r="AH4981" s="196"/>
      <c r="AI4981" s="197"/>
    </row>
    <row r="4982" spans="1:35">
      <c r="A4982" s="197"/>
      <c r="B4982" s="197"/>
      <c r="C4982" s="204"/>
      <c r="D4982" s="197"/>
      <c r="E4982" s="197"/>
      <c r="F4982" s="197"/>
      <c r="G4982" s="199"/>
      <c r="H4982" s="199"/>
      <c r="I4982" s="197"/>
      <c r="J4982" s="200"/>
      <c r="K4982" s="197"/>
      <c r="L4982" s="197"/>
      <c r="M4982" s="197"/>
      <c r="N4982" s="201"/>
      <c r="O4982" s="201"/>
      <c r="P4982" s="197"/>
      <c r="Q4982" s="197"/>
      <c r="R4982" s="197"/>
      <c r="S4982" s="197"/>
      <c r="T4982" s="197"/>
      <c r="U4982" s="196"/>
      <c r="V4982" s="196"/>
      <c r="W4982" s="197"/>
      <c r="X4982" s="197"/>
      <c r="Y4982" s="197"/>
      <c r="Z4982" s="196"/>
      <c r="AA4982" s="196"/>
      <c r="AB4982" s="202"/>
      <c r="AC4982" s="196"/>
      <c r="AD4982" s="196"/>
      <c r="AE4982" s="196"/>
      <c r="AF4982" s="196"/>
      <c r="AG4982" s="196"/>
      <c r="AH4982" s="196"/>
      <c r="AI4982" s="197"/>
    </row>
    <row r="4983" spans="1:35">
      <c r="A4983" s="197"/>
      <c r="B4983" s="197"/>
      <c r="C4983" s="204"/>
      <c r="D4983" s="197"/>
      <c r="E4983" s="197"/>
      <c r="F4983" s="197"/>
      <c r="G4983" s="199"/>
      <c r="H4983" s="199"/>
      <c r="I4983" s="197"/>
      <c r="J4983" s="200"/>
      <c r="K4983" s="197"/>
      <c r="L4983" s="197"/>
      <c r="M4983" s="197"/>
      <c r="N4983" s="201"/>
      <c r="O4983" s="201"/>
      <c r="P4983" s="197"/>
      <c r="Q4983" s="197"/>
      <c r="R4983" s="196"/>
      <c r="S4983" s="197"/>
      <c r="T4983" s="197"/>
      <c r="U4983" s="196"/>
      <c r="V4983" s="196"/>
      <c r="W4983" s="197"/>
      <c r="X4983" s="197"/>
      <c r="Y4983" s="197"/>
      <c r="Z4983" s="196"/>
      <c r="AA4983" s="196"/>
      <c r="AB4983" s="202"/>
      <c r="AC4983" s="196"/>
      <c r="AD4983" s="196"/>
      <c r="AE4983" s="196"/>
      <c r="AF4983" s="196"/>
      <c r="AG4983" s="196"/>
      <c r="AH4983" s="196"/>
      <c r="AI4983" s="197"/>
    </row>
    <row r="4984" spans="1:35">
      <c r="A4984" s="197"/>
      <c r="B4984" s="197"/>
      <c r="C4984" s="204"/>
      <c r="D4984" s="197"/>
      <c r="E4984" s="197"/>
      <c r="F4984" s="197"/>
      <c r="G4984" s="199"/>
      <c r="H4984" s="199"/>
      <c r="I4984" s="197"/>
      <c r="J4984" s="200"/>
      <c r="K4984" s="197"/>
      <c r="L4984" s="197"/>
      <c r="M4984" s="197"/>
      <c r="N4984" s="201"/>
      <c r="O4984" s="201"/>
      <c r="P4984" s="197"/>
      <c r="Q4984" s="197"/>
      <c r="R4984" s="197"/>
      <c r="S4984" s="197"/>
      <c r="T4984" s="197"/>
      <c r="U4984" s="196"/>
      <c r="V4984" s="196"/>
      <c r="W4984" s="197"/>
      <c r="X4984" s="197"/>
      <c r="Y4984" s="197"/>
      <c r="Z4984" s="196"/>
      <c r="AA4984" s="196"/>
      <c r="AB4984" s="202"/>
      <c r="AC4984" s="196"/>
      <c r="AD4984" s="196"/>
      <c r="AE4984" s="196"/>
      <c r="AF4984" s="196"/>
      <c r="AG4984" s="196"/>
      <c r="AH4984" s="196"/>
      <c r="AI4984" s="197"/>
    </row>
    <row r="4985" spans="1:35">
      <c r="A4985" s="197"/>
      <c r="B4985" s="197"/>
      <c r="C4985" s="204"/>
      <c r="D4985" s="197"/>
      <c r="E4985" s="197"/>
      <c r="F4985" s="197"/>
      <c r="G4985" s="199"/>
      <c r="H4985" s="199"/>
      <c r="I4985" s="197"/>
      <c r="J4985" s="200"/>
      <c r="K4985" s="197"/>
      <c r="L4985" s="197"/>
      <c r="M4985" s="197"/>
      <c r="N4985" s="201"/>
      <c r="O4985" s="201"/>
      <c r="P4985" s="197"/>
      <c r="Q4985" s="197"/>
      <c r="R4985" s="197"/>
      <c r="S4985" s="197"/>
      <c r="T4985" s="197"/>
      <c r="U4985" s="196"/>
      <c r="V4985" s="196"/>
      <c r="W4985" s="197"/>
      <c r="X4985" s="197"/>
      <c r="Y4985" s="197"/>
      <c r="Z4985" s="197"/>
      <c r="AA4985" s="197"/>
      <c r="AB4985" s="202"/>
      <c r="AC4985" s="197"/>
      <c r="AD4985" s="205"/>
      <c r="AE4985" s="197"/>
      <c r="AF4985" s="196"/>
      <c r="AG4985" s="196"/>
      <c r="AH4985" s="197"/>
      <c r="AI4985" s="197"/>
    </row>
    <row r="4986" spans="1:35">
      <c r="A4986" s="197"/>
      <c r="B4986" s="197"/>
      <c r="C4986" s="204"/>
      <c r="D4986" s="197"/>
      <c r="E4986" s="197"/>
      <c r="F4986" s="197"/>
      <c r="G4986" s="199"/>
      <c r="H4986" s="199"/>
      <c r="I4986" s="197"/>
      <c r="J4986" s="200"/>
      <c r="K4986" s="197"/>
      <c r="L4986" s="197"/>
      <c r="M4986" s="197"/>
      <c r="N4986" s="201"/>
      <c r="O4986" s="201"/>
      <c r="P4986" s="197"/>
      <c r="Q4986" s="197"/>
      <c r="R4986" s="197"/>
      <c r="S4986" s="197"/>
      <c r="T4986" s="197"/>
      <c r="U4986" s="196"/>
      <c r="V4986" s="196"/>
      <c r="W4986" s="197"/>
      <c r="X4986" s="197"/>
      <c r="Y4986" s="197"/>
      <c r="Z4986" s="196"/>
      <c r="AA4986" s="196"/>
      <c r="AB4986" s="202"/>
      <c r="AC4986" s="196"/>
      <c r="AD4986" s="196"/>
      <c r="AE4986" s="196"/>
      <c r="AF4986" s="196"/>
      <c r="AG4986" s="196"/>
      <c r="AH4986" s="196"/>
      <c r="AI4986" s="197"/>
    </row>
    <row r="4987" spans="1:35">
      <c r="A4987" s="197"/>
      <c r="B4987" s="197"/>
      <c r="C4987" s="204"/>
      <c r="D4987" s="197"/>
      <c r="E4987" s="197"/>
      <c r="F4987" s="197"/>
      <c r="G4987" s="199"/>
      <c r="H4987" s="199"/>
      <c r="I4987" s="197"/>
      <c r="J4987" s="200"/>
      <c r="K4987" s="197"/>
      <c r="L4987" s="197"/>
      <c r="M4987" s="197"/>
      <c r="N4987" s="201"/>
      <c r="O4987" s="201"/>
      <c r="P4987" s="197"/>
      <c r="Q4987" s="197"/>
      <c r="R4987" s="197"/>
      <c r="S4987" s="197"/>
      <c r="T4987" s="197"/>
      <c r="U4987" s="196"/>
      <c r="V4987" s="196"/>
      <c r="W4987" s="197"/>
      <c r="X4987" s="197"/>
      <c r="Y4987" s="197"/>
      <c r="Z4987" s="197"/>
      <c r="AA4987" s="197"/>
      <c r="AB4987" s="202"/>
      <c r="AC4987" s="197"/>
      <c r="AD4987" s="205"/>
      <c r="AE4987" s="197"/>
      <c r="AF4987" s="196"/>
      <c r="AG4987" s="196"/>
      <c r="AH4987" s="197"/>
      <c r="AI4987" s="197"/>
    </row>
    <row r="4988" spans="1:35">
      <c r="A4988" s="197"/>
      <c r="B4988" s="197"/>
      <c r="C4988" s="204"/>
      <c r="D4988" s="197"/>
      <c r="E4988" s="197"/>
      <c r="F4988" s="197"/>
      <c r="G4988" s="199"/>
      <c r="H4988" s="199"/>
      <c r="I4988" s="197"/>
      <c r="J4988" s="200"/>
      <c r="K4988" s="197"/>
      <c r="L4988" s="197"/>
      <c r="M4988" s="197"/>
      <c r="N4988" s="201"/>
      <c r="O4988" s="201"/>
      <c r="P4988" s="197"/>
      <c r="Q4988" s="197"/>
      <c r="R4988" s="196"/>
      <c r="S4988" s="197"/>
      <c r="T4988" s="197"/>
      <c r="U4988" s="196"/>
      <c r="V4988" s="196"/>
      <c r="W4988" s="197"/>
      <c r="X4988" s="197"/>
      <c r="Y4988" s="197"/>
      <c r="Z4988" s="196"/>
      <c r="AA4988" s="196"/>
      <c r="AB4988" s="202"/>
      <c r="AC4988" s="196"/>
      <c r="AD4988" s="196"/>
      <c r="AE4988" s="196"/>
      <c r="AF4988" s="196"/>
      <c r="AG4988" s="196"/>
      <c r="AH4988" s="196"/>
      <c r="AI4988" s="197"/>
    </row>
    <row r="4989" spans="1:35">
      <c r="A4989" s="197"/>
      <c r="B4989" s="197"/>
      <c r="C4989" s="204"/>
      <c r="D4989" s="197"/>
      <c r="E4989" s="197"/>
      <c r="F4989" s="197"/>
      <c r="G4989" s="199"/>
      <c r="H4989" s="199"/>
      <c r="I4989" s="197"/>
      <c r="J4989" s="200"/>
      <c r="K4989" s="197"/>
      <c r="L4989" s="197"/>
      <c r="M4989" s="197"/>
      <c r="N4989" s="201"/>
      <c r="O4989" s="201"/>
      <c r="P4989" s="197"/>
      <c r="Q4989" s="197"/>
      <c r="R4989" s="197"/>
      <c r="S4989" s="197"/>
      <c r="T4989" s="197"/>
      <c r="U4989" s="196"/>
      <c r="V4989" s="196"/>
      <c r="W4989" s="197"/>
      <c r="X4989" s="197"/>
      <c r="Y4989" s="197"/>
      <c r="Z4989" s="196"/>
      <c r="AA4989" s="196"/>
      <c r="AB4989" s="202"/>
      <c r="AC4989" s="196"/>
      <c r="AD4989" s="196"/>
      <c r="AE4989" s="196"/>
      <c r="AF4989" s="196"/>
      <c r="AG4989" s="196"/>
      <c r="AH4989" s="196"/>
      <c r="AI4989" s="197"/>
    </row>
    <row r="4990" spans="1:35">
      <c r="A4990" s="197"/>
      <c r="B4990" s="197"/>
      <c r="C4990" s="204"/>
      <c r="D4990" s="197"/>
      <c r="E4990" s="197"/>
      <c r="F4990" s="197"/>
      <c r="G4990" s="199"/>
      <c r="H4990" s="199"/>
      <c r="I4990" s="197"/>
      <c r="J4990" s="200"/>
      <c r="K4990" s="197"/>
      <c r="L4990" s="197"/>
      <c r="M4990" s="197"/>
      <c r="N4990" s="201"/>
      <c r="O4990" s="201"/>
      <c r="P4990" s="197"/>
      <c r="Q4990" s="197"/>
      <c r="R4990" s="197"/>
      <c r="S4990" s="197"/>
      <c r="T4990" s="197"/>
      <c r="U4990" s="196"/>
      <c r="V4990" s="196"/>
      <c r="W4990" s="197"/>
      <c r="X4990" s="197"/>
      <c r="Y4990" s="197"/>
      <c r="Z4990" s="197"/>
      <c r="AA4990" s="197"/>
      <c r="AB4990" s="202"/>
      <c r="AC4990" s="197"/>
      <c r="AD4990" s="205"/>
      <c r="AE4990" s="197"/>
      <c r="AF4990" s="196"/>
      <c r="AG4990" s="196"/>
      <c r="AH4990" s="197"/>
      <c r="AI4990" s="197"/>
    </row>
    <row r="4991" spans="1:35">
      <c r="A4991" s="197"/>
      <c r="B4991" s="197"/>
      <c r="C4991" s="204"/>
      <c r="D4991" s="197"/>
      <c r="E4991" s="197"/>
      <c r="F4991" s="197"/>
      <c r="G4991" s="199"/>
      <c r="H4991" s="199"/>
      <c r="I4991" s="197"/>
      <c r="J4991" s="200"/>
      <c r="K4991" s="197"/>
      <c r="L4991" s="197"/>
      <c r="M4991" s="197"/>
      <c r="N4991" s="201"/>
      <c r="O4991" s="201"/>
      <c r="P4991" s="197"/>
      <c r="Q4991" s="197"/>
      <c r="R4991" s="197"/>
      <c r="S4991" s="197"/>
      <c r="T4991" s="197"/>
      <c r="U4991" s="196"/>
      <c r="V4991" s="196"/>
      <c r="W4991" s="197"/>
      <c r="X4991" s="197"/>
      <c r="Y4991" s="197"/>
      <c r="Z4991" s="196"/>
      <c r="AA4991" s="196"/>
      <c r="AB4991" s="202"/>
      <c r="AC4991" s="196"/>
      <c r="AD4991" s="196"/>
      <c r="AE4991" s="196"/>
      <c r="AF4991" s="196"/>
      <c r="AG4991" s="196"/>
      <c r="AH4991" s="196"/>
      <c r="AI4991" s="197"/>
    </row>
    <row r="4992" spans="1:35">
      <c r="A4992" s="197"/>
      <c r="B4992" s="197"/>
      <c r="C4992" s="204"/>
      <c r="D4992" s="197"/>
      <c r="E4992" s="197"/>
      <c r="F4992" s="197"/>
      <c r="G4992" s="199"/>
      <c r="H4992" s="199"/>
      <c r="I4992" s="197"/>
      <c r="J4992" s="200"/>
      <c r="K4992" s="197"/>
      <c r="L4992" s="197"/>
      <c r="M4992" s="197"/>
      <c r="N4992" s="201"/>
      <c r="O4992" s="201"/>
      <c r="P4992" s="197"/>
      <c r="Q4992" s="197"/>
      <c r="R4992" s="197"/>
      <c r="S4992" s="197"/>
      <c r="T4992" s="197"/>
      <c r="U4992" s="196"/>
      <c r="V4992" s="196"/>
      <c r="W4992" s="197"/>
      <c r="X4992" s="197"/>
      <c r="Y4992" s="197"/>
      <c r="Z4992" s="196"/>
      <c r="AA4992" s="196"/>
      <c r="AB4992" s="202"/>
      <c r="AC4992" s="196"/>
      <c r="AD4992" s="196"/>
      <c r="AE4992" s="196"/>
      <c r="AF4992" s="196"/>
      <c r="AG4992" s="196"/>
      <c r="AH4992" s="196"/>
      <c r="AI4992" s="197"/>
    </row>
    <row r="4993" spans="1:35">
      <c r="A4993" s="197"/>
      <c r="B4993" s="197"/>
      <c r="C4993" s="204"/>
      <c r="D4993" s="197"/>
      <c r="E4993" s="197"/>
      <c r="F4993" s="197"/>
      <c r="G4993" s="199"/>
      <c r="H4993" s="199"/>
      <c r="I4993" s="197"/>
      <c r="J4993" s="200"/>
      <c r="K4993" s="197"/>
      <c r="L4993" s="197"/>
      <c r="M4993" s="197"/>
      <c r="N4993" s="201"/>
      <c r="O4993" s="201"/>
      <c r="P4993" s="197"/>
      <c r="Q4993" s="197"/>
      <c r="R4993" s="197"/>
      <c r="S4993" s="197"/>
      <c r="T4993" s="197"/>
      <c r="U4993" s="196"/>
      <c r="V4993" s="196"/>
      <c r="W4993" s="197"/>
      <c r="X4993" s="197"/>
      <c r="Y4993" s="197"/>
      <c r="Z4993" s="196"/>
      <c r="AA4993" s="196"/>
      <c r="AB4993" s="202"/>
      <c r="AC4993" s="196"/>
      <c r="AD4993" s="196"/>
      <c r="AE4993" s="196"/>
      <c r="AF4993" s="196"/>
      <c r="AG4993" s="196"/>
      <c r="AH4993" s="196"/>
      <c r="AI4993" s="197"/>
    </row>
    <row r="4994" spans="1:35">
      <c r="A4994" s="197"/>
      <c r="B4994" s="197"/>
      <c r="C4994" s="204"/>
      <c r="D4994" s="197"/>
      <c r="E4994" s="197"/>
      <c r="F4994" s="197"/>
      <c r="G4994" s="199"/>
      <c r="H4994" s="199"/>
      <c r="I4994" s="197"/>
      <c r="J4994" s="200"/>
      <c r="K4994" s="197"/>
      <c r="L4994" s="197"/>
      <c r="M4994" s="197"/>
      <c r="N4994" s="201"/>
      <c r="O4994" s="201"/>
      <c r="P4994" s="197"/>
      <c r="Q4994" s="197"/>
      <c r="R4994" s="197"/>
      <c r="S4994" s="197"/>
      <c r="T4994" s="197"/>
      <c r="U4994" s="196"/>
      <c r="V4994" s="196"/>
      <c r="W4994" s="197"/>
      <c r="X4994" s="197"/>
      <c r="Y4994" s="197"/>
      <c r="Z4994" s="196"/>
      <c r="AA4994" s="196"/>
      <c r="AB4994" s="202"/>
      <c r="AC4994" s="196"/>
      <c r="AD4994" s="196"/>
      <c r="AE4994" s="196"/>
      <c r="AF4994" s="196"/>
      <c r="AG4994" s="196"/>
      <c r="AH4994" s="196"/>
      <c r="AI4994" s="197"/>
    </row>
    <row r="4995" spans="1:35">
      <c r="A4995" s="197"/>
      <c r="B4995" s="197"/>
      <c r="C4995" s="204"/>
      <c r="D4995" s="197"/>
      <c r="E4995" s="197"/>
      <c r="F4995" s="197"/>
      <c r="G4995" s="199"/>
      <c r="H4995" s="199"/>
      <c r="I4995" s="197"/>
      <c r="J4995" s="200"/>
      <c r="K4995" s="197"/>
      <c r="L4995" s="197"/>
      <c r="M4995" s="197"/>
      <c r="N4995" s="201"/>
      <c r="O4995" s="201"/>
      <c r="P4995" s="197"/>
      <c r="Q4995" s="197"/>
      <c r="R4995" s="197"/>
      <c r="S4995" s="197"/>
      <c r="T4995" s="197"/>
      <c r="U4995" s="196"/>
      <c r="V4995" s="196"/>
      <c r="W4995" s="197"/>
      <c r="X4995" s="197"/>
      <c r="Y4995" s="197"/>
      <c r="Z4995" s="196"/>
      <c r="AA4995" s="196"/>
      <c r="AB4995" s="202"/>
      <c r="AC4995" s="196"/>
      <c r="AD4995" s="196"/>
      <c r="AE4995" s="196"/>
      <c r="AF4995" s="196"/>
      <c r="AG4995" s="196"/>
      <c r="AH4995" s="196"/>
      <c r="AI4995" s="197"/>
    </row>
    <row r="4996" spans="1:35">
      <c r="A4996" s="197"/>
      <c r="B4996" s="197"/>
      <c r="C4996" s="204"/>
      <c r="D4996" s="197"/>
      <c r="E4996" s="197"/>
      <c r="F4996" s="197"/>
      <c r="G4996" s="199"/>
      <c r="H4996" s="199"/>
      <c r="I4996" s="197"/>
      <c r="J4996" s="200"/>
      <c r="K4996" s="197"/>
      <c r="L4996" s="197"/>
      <c r="M4996" s="197"/>
      <c r="N4996" s="201"/>
      <c r="O4996" s="201"/>
      <c r="P4996" s="197"/>
      <c r="Q4996" s="197"/>
      <c r="R4996" s="197"/>
      <c r="S4996" s="197"/>
      <c r="T4996" s="197"/>
      <c r="U4996" s="196"/>
      <c r="V4996" s="196"/>
      <c r="W4996" s="197"/>
      <c r="X4996" s="197"/>
      <c r="Y4996" s="197"/>
      <c r="Z4996" s="196"/>
      <c r="AA4996" s="196"/>
      <c r="AB4996" s="202"/>
      <c r="AC4996" s="196"/>
      <c r="AD4996" s="196"/>
      <c r="AE4996" s="196"/>
      <c r="AF4996" s="196"/>
      <c r="AG4996" s="196"/>
      <c r="AH4996" s="196"/>
      <c r="AI4996" s="197"/>
    </row>
    <row r="4997" spans="1:35">
      <c r="A4997" s="197"/>
      <c r="B4997" s="197"/>
      <c r="C4997" s="204"/>
      <c r="D4997" s="197"/>
      <c r="E4997" s="197"/>
      <c r="F4997" s="197"/>
      <c r="G4997" s="199"/>
      <c r="H4997" s="199"/>
      <c r="I4997" s="197"/>
      <c r="J4997" s="200"/>
      <c r="K4997" s="197"/>
      <c r="L4997" s="197"/>
      <c r="M4997" s="197"/>
      <c r="N4997" s="201"/>
      <c r="O4997" s="201"/>
      <c r="P4997" s="197"/>
      <c r="Q4997" s="197"/>
      <c r="R4997" s="197"/>
      <c r="S4997" s="197"/>
      <c r="T4997" s="197"/>
      <c r="U4997" s="196"/>
      <c r="V4997" s="196"/>
      <c r="W4997" s="197"/>
      <c r="X4997" s="197"/>
      <c r="Y4997" s="197"/>
      <c r="Z4997" s="197"/>
      <c r="AA4997" s="197"/>
      <c r="AB4997" s="202"/>
      <c r="AC4997" s="197"/>
      <c r="AD4997" s="205"/>
      <c r="AE4997" s="197"/>
      <c r="AF4997" s="196"/>
      <c r="AG4997" s="196"/>
      <c r="AH4997" s="197"/>
      <c r="AI4997" s="197"/>
    </row>
    <row r="4998" spans="1:35">
      <c r="A4998" s="197"/>
      <c r="B4998" s="197"/>
      <c r="C4998" s="204"/>
      <c r="D4998" s="197"/>
      <c r="E4998" s="197"/>
      <c r="F4998" s="197"/>
      <c r="G4998" s="199"/>
      <c r="H4998" s="199"/>
      <c r="I4998" s="197"/>
      <c r="J4998" s="200"/>
      <c r="K4998" s="197"/>
      <c r="L4998" s="197"/>
      <c r="M4998" s="197"/>
      <c r="N4998" s="201"/>
      <c r="O4998" s="201"/>
      <c r="P4998" s="197"/>
      <c r="Q4998" s="197"/>
      <c r="R4998" s="197"/>
      <c r="S4998" s="197"/>
      <c r="T4998" s="197"/>
      <c r="U4998" s="196"/>
      <c r="V4998" s="196"/>
      <c r="W4998" s="197"/>
      <c r="X4998" s="197"/>
      <c r="Y4998" s="197"/>
      <c r="Z4998" s="196"/>
      <c r="AA4998" s="196"/>
      <c r="AB4998" s="202"/>
      <c r="AC4998" s="196"/>
      <c r="AD4998" s="196"/>
      <c r="AE4998" s="196"/>
      <c r="AF4998" s="196"/>
      <c r="AG4998" s="196"/>
      <c r="AH4998" s="196"/>
      <c r="AI4998" s="197"/>
    </row>
    <row r="4999" spans="1:35">
      <c r="A4999" s="197"/>
      <c r="B4999" s="197"/>
      <c r="C4999" s="204"/>
      <c r="D4999" s="197"/>
      <c r="E4999" s="197"/>
      <c r="F4999" s="197"/>
      <c r="G4999" s="199"/>
      <c r="H4999" s="199"/>
      <c r="I4999" s="197"/>
      <c r="J4999" s="200"/>
      <c r="K4999" s="197"/>
      <c r="L4999" s="197"/>
      <c r="M4999" s="197"/>
      <c r="N4999" s="201"/>
      <c r="O4999" s="201"/>
      <c r="P4999" s="197"/>
      <c r="Q4999" s="197"/>
      <c r="R4999" s="197"/>
      <c r="S4999" s="197"/>
      <c r="T4999" s="197"/>
      <c r="U4999" s="196"/>
      <c r="V4999" s="196"/>
      <c r="W4999" s="197"/>
      <c r="X4999" s="197"/>
      <c r="Y4999" s="197"/>
      <c r="Z4999" s="196"/>
      <c r="AA4999" s="196"/>
      <c r="AB4999" s="202"/>
      <c r="AC4999" s="196"/>
      <c r="AD4999" s="196"/>
      <c r="AE4999" s="196"/>
      <c r="AF4999" s="196"/>
      <c r="AG4999" s="196"/>
      <c r="AH4999" s="196"/>
      <c r="AI4999" s="197"/>
    </row>
    <row r="5000" spans="1:35">
      <c r="A5000" s="197"/>
      <c r="B5000" s="197"/>
      <c r="C5000" s="204"/>
      <c r="D5000" s="197"/>
      <c r="E5000" s="197"/>
      <c r="F5000" s="197"/>
      <c r="G5000" s="199"/>
      <c r="H5000" s="199"/>
      <c r="I5000" s="197"/>
      <c r="J5000" s="200"/>
      <c r="K5000" s="197"/>
      <c r="L5000" s="197"/>
      <c r="M5000" s="197"/>
      <c r="N5000" s="201"/>
      <c r="O5000" s="201"/>
      <c r="P5000" s="197"/>
      <c r="Q5000" s="197"/>
      <c r="R5000" s="196"/>
      <c r="S5000" s="197"/>
      <c r="T5000" s="197"/>
      <c r="U5000" s="196"/>
      <c r="V5000" s="196"/>
      <c r="W5000" s="197"/>
      <c r="X5000" s="197"/>
      <c r="Y5000" s="197"/>
      <c r="Z5000" s="196"/>
      <c r="AA5000" s="196"/>
      <c r="AB5000" s="202"/>
      <c r="AC5000" s="196"/>
      <c r="AD5000" s="196"/>
      <c r="AE5000" s="196"/>
      <c r="AF5000" s="196"/>
      <c r="AG5000" s="196"/>
      <c r="AH5000" s="196"/>
      <c r="AI5000" s="197"/>
    </row>
    <row r="5001" spans="1:35">
      <c r="A5001" s="197"/>
      <c r="B5001" s="197"/>
      <c r="C5001" s="204"/>
      <c r="D5001" s="197"/>
      <c r="E5001" s="197"/>
      <c r="F5001" s="197"/>
      <c r="G5001" s="199"/>
      <c r="H5001" s="199"/>
      <c r="I5001" s="197"/>
      <c r="J5001" s="200"/>
      <c r="K5001" s="197"/>
      <c r="L5001" s="197"/>
      <c r="M5001" s="197"/>
      <c r="N5001" s="201"/>
      <c r="O5001" s="201"/>
      <c r="P5001" s="197"/>
      <c r="Q5001" s="197"/>
      <c r="R5001" s="197"/>
      <c r="S5001" s="197"/>
      <c r="T5001" s="197"/>
      <c r="U5001" s="196"/>
      <c r="V5001" s="196"/>
      <c r="W5001" s="197"/>
      <c r="X5001" s="197"/>
      <c r="Y5001" s="197"/>
      <c r="Z5001" s="196"/>
      <c r="AA5001" s="196"/>
      <c r="AB5001" s="202"/>
      <c r="AC5001" s="196"/>
      <c r="AD5001" s="196"/>
      <c r="AE5001" s="196"/>
      <c r="AF5001" s="196"/>
      <c r="AG5001" s="196"/>
      <c r="AH5001" s="196"/>
      <c r="AI5001" s="197"/>
    </row>
    <row r="5002" spans="1:35">
      <c r="A5002" s="197"/>
      <c r="B5002" s="197"/>
      <c r="C5002" s="204"/>
      <c r="D5002" s="197"/>
      <c r="E5002" s="197"/>
      <c r="F5002" s="197"/>
      <c r="G5002" s="199"/>
      <c r="H5002" s="199"/>
      <c r="I5002" s="197"/>
      <c r="J5002" s="200"/>
      <c r="K5002" s="197"/>
      <c r="L5002" s="197"/>
      <c r="M5002" s="197"/>
      <c r="N5002" s="201"/>
      <c r="O5002" s="201"/>
      <c r="P5002" s="197"/>
      <c r="Q5002" s="197"/>
      <c r="R5002" s="197"/>
      <c r="S5002" s="197"/>
      <c r="T5002" s="197"/>
      <c r="U5002" s="196"/>
      <c r="V5002" s="196"/>
      <c r="W5002" s="197"/>
      <c r="X5002" s="197"/>
      <c r="Y5002" s="197"/>
      <c r="Z5002" s="197"/>
      <c r="AA5002" s="197"/>
      <c r="AB5002" s="202"/>
      <c r="AC5002" s="197"/>
      <c r="AD5002" s="205"/>
      <c r="AE5002" s="197"/>
      <c r="AF5002" s="196"/>
      <c r="AG5002" s="196"/>
      <c r="AH5002" s="197"/>
      <c r="AI5002" s="197"/>
    </row>
    <row r="5003" spans="1:35">
      <c r="A5003" s="197"/>
      <c r="B5003" s="197"/>
      <c r="C5003" s="204"/>
      <c r="D5003" s="197"/>
      <c r="E5003" s="197"/>
      <c r="F5003" s="197"/>
      <c r="G5003" s="199"/>
      <c r="H5003" s="199"/>
      <c r="I5003" s="197"/>
      <c r="J5003" s="200"/>
      <c r="K5003" s="197"/>
      <c r="L5003" s="197"/>
      <c r="M5003" s="197"/>
      <c r="N5003" s="201"/>
      <c r="O5003" s="201"/>
      <c r="P5003" s="197"/>
      <c r="Q5003" s="197"/>
      <c r="R5003" s="196"/>
      <c r="S5003" s="197"/>
      <c r="T5003" s="197"/>
      <c r="U5003" s="196"/>
      <c r="V5003" s="196"/>
      <c r="W5003" s="197"/>
      <c r="X5003" s="197"/>
      <c r="Y5003" s="197"/>
      <c r="Z5003" s="196"/>
      <c r="AA5003" s="196"/>
      <c r="AB5003" s="202"/>
      <c r="AC5003" s="196"/>
      <c r="AD5003" s="196"/>
      <c r="AE5003" s="196"/>
      <c r="AF5003" s="196"/>
      <c r="AG5003" s="196"/>
      <c r="AH5003" s="196"/>
      <c r="AI5003" s="197"/>
    </row>
    <row r="5004" spans="1:35">
      <c r="A5004" s="197"/>
      <c r="B5004" s="197"/>
      <c r="C5004" s="204"/>
      <c r="D5004" s="197"/>
      <c r="E5004" s="197"/>
      <c r="F5004" s="197"/>
      <c r="G5004" s="199"/>
      <c r="H5004" s="199"/>
      <c r="I5004" s="197"/>
      <c r="J5004" s="200"/>
      <c r="K5004" s="197"/>
      <c r="L5004" s="197"/>
      <c r="M5004" s="197"/>
      <c r="N5004" s="201"/>
      <c r="O5004" s="201"/>
      <c r="P5004" s="197"/>
      <c r="Q5004" s="197"/>
      <c r="R5004" s="197"/>
      <c r="S5004" s="197"/>
      <c r="T5004" s="197"/>
      <c r="U5004" s="196"/>
      <c r="V5004" s="196"/>
      <c r="W5004" s="197"/>
      <c r="X5004" s="197"/>
      <c r="Y5004" s="197"/>
      <c r="Z5004" s="196"/>
      <c r="AA5004" s="196"/>
      <c r="AB5004" s="202"/>
      <c r="AC5004" s="196"/>
      <c r="AD5004" s="196"/>
      <c r="AE5004" s="196"/>
      <c r="AF5004" s="196"/>
      <c r="AG5004" s="196"/>
      <c r="AH5004" s="196"/>
      <c r="AI5004" s="197"/>
    </row>
    <row r="5005" spans="1:35">
      <c r="A5005" s="197"/>
      <c r="B5005" s="197"/>
      <c r="C5005" s="204"/>
      <c r="D5005" s="197"/>
      <c r="E5005" s="197"/>
      <c r="F5005" s="197"/>
      <c r="G5005" s="199"/>
      <c r="H5005" s="199"/>
      <c r="I5005" s="197"/>
      <c r="J5005" s="200"/>
      <c r="K5005" s="197"/>
      <c r="L5005" s="197"/>
      <c r="M5005" s="197"/>
      <c r="N5005" s="201"/>
      <c r="O5005" s="201"/>
      <c r="P5005" s="197"/>
      <c r="Q5005" s="197"/>
      <c r="R5005" s="197"/>
      <c r="S5005" s="197"/>
      <c r="T5005" s="197"/>
      <c r="U5005" s="196"/>
      <c r="V5005" s="196"/>
      <c r="W5005" s="197"/>
      <c r="X5005" s="197"/>
      <c r="Y5005" s="197"/>
      <c r="Z5005" s="197"/>
      <c r="AA5005" s="197"/>
      <c r="AB5005" s="202"/>
      <c r="AC5005" s="197"/>
      <c r="AD5005" s="205"/>
      <c r="AE5005" s="197"/>
      <c r="AF5005" s="196"/>
      <c r="AG5005" s="196"/>
      <c r="AH5005" s="197"/>
      <c r="AI5005" s="197"/>
    </row>
    <row r="5006" spans="1:35">
      <c r="A5006" s="197"/>
      <c r="B5006" s="197"/>
      <c r="C5006" s="204"/>
      <c r="D5006" s="197"/>
      <c r="E5006" s="197"/>
      <c r="F5006" s="197"/>
      <c r="G5006" s="199"/>
      <c r="H5006" s="199"/>
      <c r="I5006" s="197"/>
      <c r="J5006" s="200"/>
      <c r="K5006" s="197"/>
      <c r="L5006" s="197"/>
      <c r="M5006" s="197"/>
      <c r="N5006" s="201"/>
      <c r="O5006" s="201"/>
      <c r="P5006" s="197"/>
      <c r="Q5006" s="197"/>
      <c r="R5006" s="196"/>
      <c r="S5006" s="197"/>
      <c r="T5006" s="197"/>
      <c r="U5006" s="196"/>
      <c r="V5006" s="196"/>
      <c r="W5006" s="197"/>
      <c r="X5006" s="197"/>
      <c r="Y5006" s="197"/>
      <c r="Z5006" s="196"/>
      <c r="AA5006" s="196"/>
      <c r="AB5006" s="202"/>
      <c r="AC5006" s="196"/>
      <c r="AD5006" s="196"/>
      <c r="AE5006" s="196"/>
      <c r="AF5006" s="196"/>
      <c r="AG5006" s="196"/>
      <c r="AH5006" s="196"/>
      <c r="AI5006" s="197"/>
    </row>
    <row r="5007" spans="1:35">
      <c r="A5007" s="197"/>
      <c r="B5007" s="197"/>
      <c r="C5007" s="204"/>
      <c r="D5007" s="197"/>
      <c r="E5007" s="197"/>
      <c r="F5007" s="197"/>
      <c r="G5007" s="199"/>
      <c r="H5007" s="199"/>
      <c r="I5007" s="197"/>
      <c r="J5007" s="200"/>
      <c r="K5007" s="197"/>
      <c r="L5007" s="197"/>
      <c r="M5007" s="197"/>
      <c r="N5007" s="201"/>
      <c r="O5007" s="201"/>
      <c r="P5007" s="197"/>
      <c r="Q5007" s="197"/>
      <c r="R5007" s="197"/>
      <c r="S5007" s="197"/>
      <c r="T5007" s="197"/>
      <c r="U5007" s="196"/>
      <c r="V5007" s="196"/>
      <c r="W5007" s="197"/>
      <c r="X5007" s="197"/>
      <c r="Y5007" s="197"/>
      <c r="Z5007" s="196"/>
      <c r="AA5007" s="196"/>
      <c r="AB5007" s="202"/>
      <c r="AC5007" s="196"/>
      <c r="AD5007" s="196"/>
      <c r="AE5007" s="196"/>
      <c r="AF5007" s="196"/>
      <c r="AG5007" s="196"/>
      <c r="AH5007" s="196"/>
      <c r="AI5007" s="197"/>
    </row>
    <row r="5008" spans="1:35">
      <c r="A5008" s="197"/>
      <c r="B5008" s="197"/>
      <c r="C5008" s="204"/>
      <c r="D5008" s="197"/>
      <c r="E5008" s="197"/>
      <c r="F5008" s="197"/>
      <c r="G5008" s="199"/>
      <c r="H5008" s="199"/>
      <c r="I5008" s="197"/>
      <c r="J5008" s="200"/>
      <c r="K5008" s="197"/>
      <c r="L5008" s="197"/>
      <c r="M5008" s="197"/>
      <c r="N5008" s="201"/>
      <c r="O5008" s="201"/>
      <c r="P5008" s="197"/>
      <c r="Q5008" s="197"/>
      <c r="R5008" s="196"/>
      <c r="S5008" s="197"/>
      <c r="T5008" s="197"/>
      <c r="U5008" s="196"/>
      <c r="V5008" s="196"/>
      <c r="W5008" s="197"/>
      <c r="X5008" s="197"/>
      <c r="Y5008" s="197"/>
      <c r="Z5008" s="196"/>
      <c r="AA5008" s="196"/>
      <c r="AB5008" s="202"/>
      <c r="AC5008" s="196"/>
      <c r="AD5008" s="196"/>
      <c r="AE5008" s="196"/>
      <c r="AF5008" s="196"/>
      <c r="AG5008" s="196"/>
      <c r="AH5008" s="196"/>
      <c r="AI5008" s="197"/>
    </row>
    <row r="5009" spans="1:35">
      <c r="A5009" s="197"/>
      <c r="B5009" s="197"/>
      <c r="C5009" s="204"/>
      <c r="D5009" s="197"/>
      <c r="E5009" s="197"/>
      <c r="F5009" s="197"/>
      <c r="G5009" s="199"/>
      <c r="H5009" s="199"/>
      <c r="I5009" s="197"/>
      <c r="J5009" s="200"/>
      <c r="K5009" s="197"/>
      <c r="L5009" s="197"/>
      <c r="M5009" s="197"/>
      <c r="N5009" s="201"/>
      <c r="O5009" s="201"/>
      <c r="P5009" s="197"/>
      <c r="Q5009" s="197"/>
      <c r="R5009" s="197"/>
      <c r="S5009" s="197"/>
      <c r="T5009" s="197"/>
      <c r="U5009" s="196"/>
      <c r="V5009" s="196"/>
      <c r="W5009" s="197"/>
      <c r="X5009" s="197"/>
      <c r="Y5009" s="197"/>
      <c r="Z5009" s="196"/>
      <c r="AA5009" s="196"/>
      <c r="AB5009" s="202"/>
      <c r="AC5009" s="196"/>
      <c r="AD5009" s="196"/>
      <c r="AE5009" s="196"/>
      <c r="AF5009" s="196"/>
      <c r="AG5009" s="196"/>
      <c r="AH5009" s="196"/>
      <c r="AI5009" s="197"/>
    </row>
    <row r="5010" spans="1:35">
      <c r="A5010" s="197"/>
      <c r="B5010" s="197"/>
      <c r="C5010" s="204"/>
      <c r="D5010" s="197"/>
      <c r="E5010" s="203"/>
      <c r="F5010" s="197"/>
      <c r="G5010" s="199"/>
      <c r="H5010" s="199"/>
      <c r="I5010" s="197"/>
      <c r="J5010" s="200"/>
      <c r="K5010" s="197"/>
      <c r="L5010" s="197"/>
      <c r="M5010" s="197"/>
      <c r="N5010" s="201"/>
      <c r="O5010" s="201"/>
      <c r="P5010" s="197"/>
      <c r="Q5010" s="197"/>
      <c r="R5010" s="197"/>
      <c r="S5010" s="197"/>
      <c r="T5010" s="197"/>
      <c r="U5010" s="196"/>
      <c r="V5010" s="196"/>
      <c r="W5010" s="197"/>
      <c r="X5010" s="197"/>
      <c r="Y5010" s="197"/>
      <c r="Z5010" s="196"/>
      <c r="AA5010" s="196"/>
      <c r="AB5010" s="202"/>
      <c r="AC5010" s="196"/>
      <c r="AD5010" s="196"/>
      <c r="AE5010" s="196"/>
      <c r="AF5010" s="196"/>
      <c r="AG5010" s="196"/>
      <c r="AH5010" s="196"/>
      <c r="AI5010" s="197"/>
    </row>
    <row r="5011" spans="1:35">
      <c r="A5011" s="197"/>
      <c r="B5011" s="197"/>
      <c r="C5011" s="204"/>
      <c r="D5011" s="197"/>
      <c r="E5011" s="203"/>
      <c r="F5011" s="197"/>
      <c r="G5011" s="199"/>
      <c r="H5011" s="199"/>
      <c r="I5011" s="197"/>
      <c r="J5011" s="200"/>
      <c r="K5011" s="197"/>
      <c r="L5011" s="197"/>
      <c r="M5011" s="197"/>
      <c r="N5011" s="201"/>
      <c r="O5011" s="201"/>
      <c r="P5011" s="197"/>
      <c r="Q5011" s="197"/>
      <c r="R5011" s="196"/>
      <c r="S5011" s="197"/>
      <c r="T5011" s="197"/>
      <c r="U5011" s="196"/>
      <c r="V5011" s="196"/>
      <c r="W5011" s="197"/>
      <c r="X5011" s="197"/>
      <c r="Y5011" s="197"/>
      <c r="Z5011" s="196"/>
      <c r="AA5011" s="196"/>
      <c r="AB5011" s="202"/>
      <c r="AC5011" s="196"/>
      <c r="AD5011" s="196"/>
      <c r="AE5011" s="196"/>
      <c r="AF5011" s="196"/>
      <c r="AG5011" s="196"/>
      <c r="AH5011" s="196"/>
      <c r="AI5011" s="197"/>
    </row>
    <row r="5012" spans="1:35">
      <c r="A5012" s="197"/>
      <c r="B5012" s="197"/>
      <c r="C5012" s="204"/>
      <c r="D5012" s="197"/>
      <c r="E5012" s="203"/>
      <c r="F5012" s="197"/>
      <c r="G5012" s="199"/>
      <c r="H5012" s="199"/>
      <c r="I5012" s="197"/>
      <c r="J5012" s="200"/>
      <c r="K5012" s="197"/>
      <c r="L5012" s="197"/>
      <c r="M5012" s="197"/>
      <c r="N5012" s="201"/>
      <c r="O5012" s="201"/>
      <c r="P5012" s="197"/>
      <c r="Q5012" s="197"/>
      <c r="R5012" s="197"/>
      <c r="S5012" s="197"/>
      <c r="T5012" s="197"/>
      <c r="U5012" s="196"/>
      <c r="V5012" s="196"/>
      <c r="W5012" s="197"/>
      <c r="X5012" s="197"/>
      <c r="Y5012" s="197"/>
      <c r="Z5012" s="196"/>
      <c r="AA5012" s="196"/>
      <c r="AB5012" s="202"/>
      <c r="AC5012" s="196"/>
      <c r="AD5012" s="196"/>
      <c r="AE5012" s="196"/>
      <c r="AF5012" s="196"/>
      <c r="AG5012" s="196"/>
      <c r="AH5012" s="196"/>
      <c r="AI5012" s="197"/>
    </row>
    <row r="5013" spans="1:35">
      <c r="A5013" s="197"/>
      <c r="B5013" s="197"/>
      <c r="C5013" s="204"/>
      <c r="D5013" s="197"/>
      <c r="E5013" s="203"/>
      <c r="F5013" s="197"/>
      <c r="G5013" s="199"/>
      <c r="H5013" s="199"/>
      <c r="I5013" s="197"/>
      <c r="J5013" s="200"/>
      <c r="K5013" s="197"/>
      <c r="L5013" s="197"/>
      <c r="M5013" s="197"/>
      <c r="N5013" s="201"/>
      <c r="O5013" s="201"/>
      <c r="P5013" s="197"/>
      <c r="Q5013" s="197"/>
      <c r="R5013" s="196"/>
      <c r="S5013" s="197"/>
      <c r="T5013" s="197"/>
      <c r="U5013" s="196"/>
      <c r="V5013" s="196"/>
      <c r="W5013" s="197"/>
      <c r="X5013" s="197"/>
      <c r="Y5013" s="197"/>
      <c r="Z5013" s="196"/>
      <c r="AA5013" s="196"/>
      <c r="AB5013" s="202"/>
      <c r="AC5013" s="196"/>
      <c r="AD5013" s="196"/>
      <c r="AE5013" s="196"/>
      <c r="AF5013" s="196"/>
      <c r="AG5013" s="196"/>
      <c r="AH5013" s="196"/>
      <c r="AI5013" s="197"/>
    </row>
    <row r="5014" spans="1:35">
      <c r="A5014" s="197"/>
      <c r="B5014" s="197"/>
      <c r="C5014" s="204"/>
      <c r="D5014" s="197"/>
      <c r="E5014" s="203"/>
      <c r="F5014" s="197"/>
      <c r="G5014" s="199"/>
      <c r="H5014" s="199"/>
      <c r="I5014" s="197"/>
      <c r="J5014" s="200"/>
      <c r="K5014" s="197"/>
      <c r="L5014" s="197"/>
      <c r="M5014" s="197"/>
      <c r="N5014" s="201"/>
      <c r="O5014" s="201"/>
      <c r="P5014" s="197"/>
      <c r="Q5014" s="197"/>
      <c r="R5014" s="197"/>
      <c r="S5014" s="197"/>
      <c r="T5014" s="197"/>
      <c r="U5014" s="196"/>
      <c r="V5014" s="196"/>
      <c r="W5014" s="197"/>
      <c r="X5014" s="197"/>
      <c r="Y5014" s="197"/>
      <c r="Z5014" s="196"/>
      <c r="AA5014" s="196"/>
      <c r="AB5014" s="202"/>
      <c r="AC5014" s="196"/>
      <c r="AD5014" s="196"/>
      <c r="AE5014" s="196"/>
      <c r="AF5014" s="196"/>
      <c r="AG5014" s="196"/>
      <c r="AH5014" s="196"/>
      <c r="AI5014" s="197"/>
    </row>
    <row r="5015" spans="1:35">
      <c r="A5015" s="197"/>
      <c r="B5015" s="197"/>
      <c r="C5015" s="204"/>
      <c r="D5015" s="197"/>
      <c r="E5015" s="203"/>
      <c r="F5015" s="197"/>
      <c r="G5015" s="199"/>
      <c r="H5015" s="199"/>
      <c r="I5015" s="197"/>
      <c r="J5015" s="200"/>
      <c r="K5015" s="197"/>
      <c r="L5015" s="197"/>
      <c r="M5015" s="197"/>
      <c r="N5015" s="201"/>
      <c r="O5015" s="201"/>
      <c r="P5015" s="197"/>
      <c r="Q5015" s="197"/>
      <c r="R5015" s="197"/>
      <c r="S5015" s="197"/>
      <c r="T5015" s="197"/>
      <c r="U5015" s="196"/>
      <c r="V5015" s="196"/>
      <c r="W5015" s="197"/>
      <c r="X5015" s="197"/>
      <c r="Y5015" s="197"/>
      <c r="Z5015" s="197"/>
      <c r="AA5015" s="197"/>
      <c r="AB5015" s="202"/>
      <c r="AC5015" s="197"/>
      <c r="AD5015" s="205"/>
      <c r="AE5015" s="197"/>
      <c r="AF5015" s="196"/>
      <c r="AG5015" s="196"/>
      <c r="AH5015" s="197"/>
      <c r="AI5015" s="197"/>
    </row>
    <row r="5016" spans="1:35">
      <c r="A5016" s="197"/>
      <c r="B5016" s="197"/>
      <c r="C5016" s="204"/>
      <c r="D5016" s="197"/>
      <c r="E5016" s="203"/>
      <c r="F5016" s="197"/>
      <c r="G5016" s="199"/>
      <c r="H5016" s="199"/>
      <c r="I5016" s="197"/>
      <c r="J5016" s="200"/>
      <c r="K5016" s="197"/>
      <c r="L5016" s="197"/>
      <c r="M5016" s="197"/>
      <c r="N5016" s="201"/>
      <c r="O5016" s="201"/>
      <c r="P5016" s="197"/>
      <c r="Q5016" s="197"/>
      <c r="R5016" s="196"/>
      <c r="S5016" s="197"/>
      <c r="T5016" s="197"/>
      <c r="U5016" s="196"/>
      <c r="V5016" s="196"/>
      <c r="W5016" s="197"/>
      <c r="X5016" s="197"/>
      <c r="Y5016" s="197"/>
      <c r="Z5016" s="196"/>
      <c r="AA5016" s="196"/>
      <c r="AB5016" s="202"/>
      <c r="AC5016" s="196"/>
      <c r="AD5016" s="196"/>
      <c r="AE5016" s="196"/>
      <c r="AF5016" s="196"/>
      <c r="AG5016" s="196"/>
      <c r="AH5016" s="196"/>
      <c r="AI5016" s="197"/>
    </row>
    <row r="5017" spans="1:35">
      <c r="A5017" s="197"/>
      <c r="B5017" s="197"/>
      <c r="C5017" s="204"/>
      <c r="D5017" s="197"/>
      <c r="E5017" s="203"/>
      <c r="F5017" s="197"/>
      <c r="G5017" s="199"/>
      <c r="H5017" s="199"/>
      <c r="I5017" s="197"/>
      <c r="J5017" s="200"/>
      <c r="K5017" s="197"/>
      <c r="L5017" s="197"/>
      <c r="M5017" s="197"/>
      <c r="N5017" s="201"/>
      <c r="O5017" s="201"/>
      <c r="P5017" s="197"/>
      <c r="Q5017" s="197"/>
      <c r="R5017" s="197"/>
      <c r="S5017" s="197"/>
      <c r="T5017" s="197"/>
      <c r="U5017" s="196"/>
      <c r="V5017" s="196"/>
      <c r="W5017" s="197"/>
      <c r="X5017" s="197"/>
      <c r="Y5017" s="197"/>
      <c r="Z5017" s="196"/>
      <c r="AA5017" s="196"/>
      <c r="AB5017" s="202"/>
      <c r="AC5017" s="196"/>
      <c r="AD5017" s="196"/>
      <c r="AE5017" s="196"/>
      <c r="AF5017" s="196"/>
      <c r="AG5017" s="196"/>
      <c r="AH5017" s="196"/>
      <c r="AI5017" s="197"/>
    </row>
    <row r="5018" spans="1:35">
      <c r="A5018" s="197"/>
      <c r="B5018" s="197"/>
      <c r="C5018" s="204"/>
      <c r="D5018" s="197"/>
      <c r="E5018" s="203"/>
      <c r="F5018" s="197"/>
      <c r="G5018" s="199"/>
      <c r="H5018" s="199"/>
      <c r="I5018" s="197"/>
      <c r="J5018" s="200"/>
      <c r="K5018" s="197"/>
      <c r="L5018" s="197"/>
      <c r="M5018" s="197"/>
      <c r="N5018" s="201"/>
      <c r="O5018" s="201"/>
      <c r="P5018" s="197"/>
      <c r="Q5018" s="197"/>
      <c r="R5018" s="196"/>
      <c r="S5018" s="197"/>
      <c r="T5018" s="197"/>
      <c r="U5018" s="196"/>
      <c r="V5018" s="196"/>
      <c r="W5018" s="197"/>
      <c r="X5018" s="197"/>
      <c r="Y5018" s="197"/>
      <c r="Z5018" s="197"/>
      <c r="AA5018" s="197"/>
      <c r="AB5018" s="202"/>
      <c r="AC5018" s="197"/>
      <c r="AD5018" s="205"/>
      <c r="AE5018" s="197"/>
      <c r="AF5018" s="196"/>
      <c r="AG5018" s="196"/>
      <c r="AH5018" s="197"/>
      <c r="AI5018" s="197"/>
    </row>
    <row r="5019" spans="1:35">
      <c r="A5019" s="197"/>
      <c r="B5019" s="197"/>
      <c r="C5019" s="204"/>
      <c r="D5019" s="197"/>
      <c r="E5019" s="203"/>
      <c r="F5019" s="197"/>
      <c r="G5019" s="199"/>
      <c r="H5019" s="199"/>
      <c r="I5019" s="197"/>
      <c r="J5019" s="200"/>
      <c r="K5019" s="197"/>
      <c r="L5019" s="197"/>
      <c r="M5019" s="197"/>
      <c r="N5019" s="201"/>
      <c r="O5019" s="201"/>
      <c r="P5019" s="197"/>
      <c r="Q5019" s="197"/>
      <c r="R5019" s="197"/>
      <c r="S5019" s="197"/>
      <c r="T5019" s="197"/>
      <c r="U5019" s="196"/>
      <c r="V5019" s="196"/>
      <c r="W5019" s="197"/>
      <c r="X5019" s="197"/>
      <c r="Y5019" s="197"/>
      <c r="Z5019" s="196"/>
      <c r="AA5019" s="196"/>
      <c r="AB5019" s="202"/>
      <c r="AC5019" s="196"/>
      <c r="AD5019" s="196"/>
      <c r="AE5019" s="196"/>
      <c r="AF5019" s="196"/>
      <c r="AG5019" s="196"/>
      <c r="AH5019" s="196"/>
      <c r="AI5019" s="197"/>
    </row>
    <row r="5020" spans="1:35">
      <c r="A5020" s="197"/>
      <c r="B5020" s="197"/>
      <c r="C5020" s="204"/>
      <c r="D5020" s="197"/>
      <c r="E5020" s="203"/>
      <c r="F5020" s="197"/>
      <c r="G5020" s="199"/>
      <c r="H5020" s="199"/>
      <c r="I5020" s="197"/>
      <c r="J5020" s="200"/>
      <c r="K5020" s="197"/>
      <c r="L5020" s="197"/>
      <c r="M5020" s="197"/>
      <c r="N5020" s="201"/>
      <c r="O5020" s="201"/>
      <c r="P5020" s="197"/>
      <c r="Q5020" s="197"/>
      <c r="R5020" s="197"/>
      <c r="S5020" s="197"/>
      <c r="T5020" s="197"/>
      <c r="U5020" s="196"/>
      <c r="V5020" s="196"/>
      <c r="W5020" s="197"/>
      <c r="X5020" s="197"/>
      <c r="Y5020" s="197"/>
      <c r="Z5020" s="196"/>
      <c r="AA5020" s="196"/>
      <c r="AB5020" s="202"/>
      <c r="AC5020" s="196"/>
      <c r="AD5020" s="196"/>
      <c r="AE5020" s="196"/>
      <c r="AF5020" s="196"/>
      <c r="AG5020" s="196"/>
      <c r="AH5020" s="196"/>
      <c r="AI5020" s="197"/>
    </row>
    <row r="5021" spans="1:35" ht="16.5" customHeight="1">
      <c r="A5021" s="197"/>
      <c r="B5021" s="197"/>
      <c r="C5021" s="204"/>
      <c r="D5021" s="197"/>
      <c r="E5021" s="203"/>
      <c r="F5021" s="197"/>
      <c r="G5021" s="199"/>
      <c r="H5021" s="199"/>
      <c r="I5021" s="197"/>
      <c r="J5021" s="200"/>
      <c r="K5021" s="197"/>
      <c r="L5021" s="197"/>
      <c r="M5021" s="197"/>
      <c r="N5021" s="201"/>
      <c r="O5021" s="201"/>
      <c r="P5021" s="197"/>
      <c r="Q5021" s="197"/>
      <c r="R5021" s="203"/>
      <c r="S5021" s="197"/>
      <c r="T5021" s="197"/>
      <c r="U5021" s="196"/>
      <c r="V5021" s="196"/>
      <c r="W5021" s="197"/>
      <c r="X5021" s="197"/>
      <c r="Y5021" s="197"/>
      <c r="Z5021" s="197"/>
      <c r="AA5021" s="197"/>
      <c r="AB5021" s="202"/>
      <c r="AC5021" s="197"/>
      <c r="AD5021" s="205"/>
      <c r="AE5021" s="197"/>
      <c r="AF5021" s="196"/>
      <c r="AG5021" s="196"/>
      <c r="AH5021" s="197"/>
      <c r="AI5021" s="197"/>
    </row>
    <row r="5022" spans="1:35">
      <c r="A5022" s="197"/>
      <c r="B5022" s="197"/>
      <c r="C5022" s="204"/>
      <c r="D5022" s="197"/>
      <c r="E5022" s="203"/>
      <c r="F5022" s="197"/>
      <c r="G5022" s="199"/>
      <c r="H5022" s="199"/>
      <c r="I5022" s="197"/>
      <c r="J5022" s="200"/>
      <c r="K5022" s="197"/>
      <c r="L5022" s="197"/>
      <c r="M5022" s="197"/>
      <c r="N5022" s="201"/>
      <c r="O5022" s="201"/>
      <c r="P5022" s="197"/>
      <c r="Q5022" s="197"/>
      <c r="R5022" s="197"/>
      <c r="S5022" s="197"/>
      <c r="T5022" s="197"/>
      <c r="U5022" s="196"/>
      <c r="V5022" s="196"/>
      <c r="W5022" s="197"/>
      <c r="X5022" s="197"/>
      <c r="Y5022" s="197"/>
      <c r="Z5022" s="196"/>
      <c r="AA5022" s="196"/>
      <c r="AB5022" s="202"/>
      <c r="AC5022" s="196"/>
      <c r="AD5022" s="196"/>
      <c r="AE5022" s="196"/>
      <c r="AF5022" s="196"/>
      <c r="AG5022" s="196"/>
      <c r="AH5022" s="196"/>
      <c r="AI5022" s="197"/>
    </row>
    <row r="5023" spans="1:35">
      <c r="A5023" s="197"/>
      <c r="B5023" s="197"/>
      <c r="C5023" s="204"/>
      <c r="D5023" s="197"/>
      <c r="E5023" s="203"/>
      <c r="F5023" s="197"/>
      <c r="G5023" s="199"/>
      <c r="H5023" s="199"/>
      <c r="I5023" s="197"/>
      <c r="J5023" s="200"/>
      <c r="K5023" s="197"/>
      <c r="L5023" s="197"/>
      <c r="M5023" s="197"/>
      <c r="N5023" s="201"/>
      <c r="O5023" s="201"/>
      <c r="P5023" s="197"/>
      <c r="Q5023" s="197"/>
      <c r="R5023" s="197"/>
      <c r="S5023" s="197"/>
      <c r="T5023" s="197"/>
      <c r="U5023" s="196"/>
      <c r="V5023" s="196"/>
      <c r="W5023" s="197"/>
      <c r="X5023" s="197"/>
      <c r="Y5023" s="197"/>
      <c r="Z5023" s="196"/>
      <c r="AA5023" s="196"/>
      <c r="AB5023" s="202"/>
      <c r="AC5023" s="196"/>
      <c r="AD5023" s="196"/>
      <c r="AE5023" s="196"/>
      <c r="AF5023" s="196"/>
      <c r="AG5023" s="196"/>
      <c r="AH5023" s="196"/>
      <c r="AI5023" s="197"/>
    </row>
    <row r="5024" spans="1:35">
      <c r="A5024" s="197"/>
      <c r="B5024" s="197"/>
      <c r="C5024" s="204"/>
      <c r="D5024" s="197"/>
      <c r="E5024" s="203"/>
      <c r="F5024" s="197"/>
      <c r="G5024" s="199"/>
      <c r="H5024" s="199"/>
      <c r="I5024" s="197"/>
      <c r="J5024" s="200"/>
      <c r="K5024" s="197"/>
      <c r="L5024" s="197"/>
      <c r="M5024" s="197"/>
      <c r="N5024" s="201"/>
      <c r="O5024" s="201"/>
      <c r="P5024" s="197"/>
      <c r="Q5024" s="197"/>
      <c r="R5024" s="197"/>
      <c r="S5024" s="197"/>
      <c r="T5024" s="197"/>
      <c r="U5024" s="196"/>
      <c r="V5024" s="196"/>
      <c r="W5024" s="197"/>
      <c r="X5024" s="197"/>
      <c r="Y5024" s="197"/>
      <c r="Z5024" s="196"/>
      <c r="AA5024" s="196"/>
      <c r="AB5024" s="202"/>
      <c r="AC5024" s="196"/>
      <c r="AD5024" s="196"/>
      <c r="AE5024" s="196"/>
      <c r="AF5024" s="196"/>
      <c r="AG5024" s="196"/>
      <c r="AH5024" s="196"/>
      <c r="AI5024" s="197"/>
    </row>
    <row r="5025" spans="1:35">
      <c r="A5025" s="197"/>
      <c r="B5025" s="197"/>
      <c r="C5025" s="204"/>
      <c r="D5025" s="197"/>
      <c r="E5025" s="203"/>
      <c r="F5025" s="197"/>
      <c r="G5025" s="199"/>
      <c r="H5025" s="199"/>
      <c r="I5025" s="197"/>
      <c r="J5025" s="200"/>
      <c r="K5025" s="197"/>
      <c r="L5025" s="197"/>
      <c r="M5025" s="197"/>
      <c r="N5025" s="201"/>
      <c r="O5025" s="201"/>
      <c r="P5025" s="197"/>
      <c r="Q5025" s="197"/>
      <c r="R5025" s="196"/>
      <c r="S5025" s="197"/>
      <c r="T5025" s="197"/>
      <c r="U5025" s="196"/>
      <c r="V5025" s="196"/>
      <c r="W5025" s="197"/>
      <c r="X5025" s="197"/>
      <c r="Y5025" s="197"/>
      <c r="Z5025" s="197"/>
      <c r="AA5025" s="197"/>
      <c r="AB5025" s="202"/>
      <c r="AC5025" s="197"/>
      <c r="AD5025" s="205"/>
      <c r="AE5025" s="197"/>
      <c r="AF5025" s="196"/>
      <c r="AG5025" s="196"/>
      <c r="AH5025" s="197"/>
      <c r="AI5025" s="197"/>
    </row>
    <row r="5026" spans="1:35">
      <c r="A5026" s="197"/>
      <c r="B5026" s="197"/>
      <c r="C5026" s="204"/>
      <c r="D5026" s="197"/>
      <c r="E5026" s="203"/>
      <c r="F5026" s="197"/>
      <c r="G5026" s="199"/>
      <c r="H5026" s="199"/>
      <c r="I5026" s="197"/>
      <c r="J5026" s="200"/>
      <c r="K5026" s="197"/>
      <c r="L5026" s="197"/>
      <c r="M5026" s="197"/>
      <c r="N5026" s="201"/>
      <c r="O5026" s="201"/>
      <c r="P5026" s="197"/>
      <c r="Q5026" s="197"/>
      <c r="R5026" s="197"/>
      <c r="S5026" s="197"/>
      <c r="T5026" s="197"/>
      <c r="U5026" s="196"/>
      <c r="V5026" s="196"/>
      <c r="W5026" s="197"/>
      <c r="X5026" s="197"/>
      <c r="Y5026" s="197"/>
      <c r="Z5026" s="196"/>
      <c r="AA5026" s="196"/>
      <c r="AB5026" s="202"/>
      <c r="AC5026" s="196"/>
      <c r="AD5026" s="196"/>
      <c r="AE5026" s="196"/>
      <c r="AF5026" s="196"/>
      <c r="AG5026" s="196"/>
      <c r="AH5026" s="196"/>
      <c r="AI5026" s="197"/>
    </row>
    <row r="5027" spans="1:35">
      <c r="A5027" s="197"/>
      <c r="B5027" s="197"/>
      <c r="C5027" s="204"/>
      <c r="D5027" s="197"/>
      <c r="E5027" s="203"/>
      <c r="F5027" s="197"/>
      <c r="G5027" s="199"/>
      <c r="H5027" s="199"/>
      <c r="I5027" s="197"/>
      <c r="J5027" s="200"/>
      <c r="K5027" s="197"/>
      <c r="L5027" s="197"/>
      <c r="M5027" s="197"/>
      <c r="N5027" s="201"/>
      <c r="O5027" s="201"/>
      <c r="P5027" s="197"/>
      <c r="Q5027" s="197"/>
      <c r="R5027" s="197"/>
      <c r="S5027" s="197"/>
      <c r="T5027" s="197"/>
      <c r="U5027" s="196"/>
      <c r="V5027" s="196"/>
      <c r="W5027" s="197"/>
      <c r="X5027" s="197"/>
      <c r="Y5027" s="197"/>
      <c r="Z5027" s="197"/>
      <c r="AA5027" s="197"/>
      <c r="AB5027" s="202"/>
      <c r="AC5027" s="197"/>
      <c r="AD5027" s="205"/>
      <c r="AE5027" s="197"/>
      <c r="AF5027" s="196"/>
      <c r="AG5027" s="196"/>
      <c r="AH5027" s="197"/>
      <c r="AI5027" s="197"/>
    </row>
    <row r="5028" spans="1:35">
      <c r="A5028" s="197"/>
      <c r="B5028" s="197"/>
      <c r="C5028" s="204"/>
      <c r="D5028" s="197"/>
      <c r="E5028" s="203"/>
      <c r="F5028" s="197"/>
      <c r="G5028" s="199"/>
      <c r="H5028" s="199"/>
      <c r="I5028" s="197"/>
      <c r="J5028" s="200"/>
      <c r="K5028" s="197"/>
      <c r="L5028" s="197"/>
      <c r="M5028" s="197"/>
      <c r="N5028" s="201"/>
      <c r="O5028" s="201"/>
      <c r="P5028" s="197"/>
      <c r="Q5028" s="197"/>
      <c r="R5028" s="196"/>
      <c r="S5028" s="197"/>
      <c r="T5028" s="197"/>
      <c r="U5028" s="196"/>
      <c r="V5028" s="196"/>
      <c r="W5028" s="197"/>
      <c r="X5028" s="197"/>
      <c r="Y5028" s="197"/>
      <c r="Z5028" s="196"/>
      <c r="AA5028" s="196"/>
      <c r="AB5028" s="202"/>
      <c r="AC5028" s="196"/>
      <c r="AD5028" s="196"/>
      <c r="AE5028" s="196"/>
      <c r="AF5028" s="196"/>
      <c r="AG5028" s="196"/>
      <c r="AH5028" s="196"/>
      <c r="AI5028" s="197"/>
    </row>
    <row r="5029" spans="1:35">
      <c r="A5029" s="197"/>
      <c r="B5029" s="197"/>
      <c r="C5029" s="204"/>
      <c r="D5029" s="197"/>
      <c r="E5029" s="203"/>
      <c r="F5029" s="197"/>
      <c r="G5029" s="199"/>
      <c r="H5029" s="199"/>
      <c r="I5029" s="197"/>
      <c r="J5029" s="200"/>
      <c r="K5029" s="197"/>
      <c r="L5029" s="197"/>
      <c r="M5029" s="197"/>
      <c r="N5029" s="201"/>
      <c r="O5029" s="201"/>
      <c r="P5029" s="197"/>
      <c r="Q5029" s="197"/>
      <c r="R5029" s="197"/>
      <c r="S5029" s="197"/>
      <c r="T5029" s="197"/>
      <c r="U5029" s="196"/>
      <c r="V5029" s="196"/>
      <c r="W5029" s="197"/>
      <c r="X5029" s="197"/>
      <c r="Y5029" s="197"/>
      <c r="Z5029" s="196"/>
      <c r="AA5029" s="196"/>
      <c r="AB5029" s="202"/>
      <c r="AC5029" s="196"/>
      <c r="AD5029" s="196"/>
      <c r="AE5029" s="196"/>
      <c r="AF5029" s="196"/>
      <c r="AG5029" s="196"/>
      <c r="AH5029" s="196"/>
      <c r="AI5029" s="197"/>
    </row>
    <row r="5030" spans="1:35">
      <c r="A5030" s="197"/>
      <c r="B5030" s="197"/>
      <c r="C5030" s="204"/>
      <c r="D5030" s="197"/>
      <c r="E5030" s="203"/>
      <c r="F5030" s="197"/>
      <c r="G5030" s="199"/>
      <c r="H5030" s="199"/>
      <c r="I5030" s="197"/>
      <c r="J5030" s="200"/>
      <c r="K5030" s="197"/>
      <c r="L5030" s="197"/>
      <c r="M5030" s="197"/>
      <c r="N5030" s="201"/>
      <c r="O5030" s="201"/>
      <c r="P5030" s="197"/>
      <c r="Q5030" s="197"/>
      <c r="R5030" s="196"/>
      <c r="S5030" s="197"/>
      <c r="T5030" s="197"/>
      <c r="U5030" s="196"/>
      <c r="V5030" s="196"/>
      <c r="W5030" s="197"/>
      <c r="X5030" s="197"/>
      <c r="Y5030" s="197"/>
      <c r="Z5030" s="196"/>
      <c r="AA5030" s="196"/>
      <c r="AB5030" s="202"/>
      <c r="AC5030" s="196"/>
      <c r="AD5030" s="196"/>
      <c r="AE5030" s="196"/>
      <c r="AF5030" s="196"/>
      <c r="AG5030" s="196"/>
      <c r="AH5030" s="196"/>
      <c r="AI5030" s="197"/>
    </row>
    <row r="5031" spans="1:35">
      <c r="A5031" s="197"/>
      <c r="B5031" s="197"/>
      <c r="C5031" s="204"/>
      <c r="D5031" s="197"/>
      <c r="E5031" s="203"/>
      <c r="F5031" s="197"/>
      <c r="G5031" s="199"/>
      <c r="H5031" s="199"/>
      <c r="I5031" s="197"/>
      <c r="J5031" s="200"/>
      <c r="K5031" s="197"/>
      <c r="L5031" s="197"/>
      <c r="M5031" s="197"/>
      <c r="N5031" s="201"/>
      <c r="O5031" s="201"/>
      <c r="P5031" s="197"/>
      <c r="Q5031" s="197"/>
      <c r="R5031" s="197"/>
      <c r="S5031" s="197"/>
      <c r="T5031" s="197"/>
      <c r="U5031" s="196"/>
      <c r="V5031" s="196"/>
      <c r="W5031" s="197"/>
      <c r="X5031" s="197"/>
      <c r="Y5031" s="197"/>
      <c r="Z5031" s="196"/>
      <c r="AA5031" s="196"/>
      <c r="AB5031" s="202"/>
      <c r="AC5031" s="196"/>
      <c r="AD5031" s="196"/>
      <c r="AE5031" s="196"/>
      <c r="AF5031" s="196"/>
      <c r="AG5031" s="196"/>
      <c r="AH5031" s="196"/>
      <c r="AI5031" s="197"/>
    </row>
    <row r="5032" spans="1:35">
      <c r="A5032" s="197"/>
      <c r="B5032" s="197"/>
      <c r="C5032" s="204"/>
      <c r="D5032" s="197"/>
      <c r="E5032" s="203"/>
      <c r="F5032" s="197"/>
      <c r="G5032" s="199"/>
      <c r="H5032" s="199"/>
      <c r="I5032" s="197"/>
      <c r="J5032" s="200"/>
      <c r="K5032" s="197"/>
      <c r="L5032" s="197"/>
      <c r="M5032" s="197"/>
      <c r="N5032" s="201"/>
      <c r="O5032" s="201"/>
      <c r="P5032" s="197"/>
      <c r="Q5032" s="197"/>
      <c r="R5032" s="197"/>
      <c r="S5032" s="197"/>
      <c r="T5032" s="197"/>
      <c r="U5032" s="196"/>
      <c r="V5032" s="196"/>
      <c r="W5032" s="197"/>
      <c r="X5032" s="197"/>
      <c r="Y5032" s="197"/>
      <c r="Z5032" s="197"/>
      <c r="AA5032" s="197"/>
      <c r="AB5032" s="202"/>
      <c r="AC5032" s="197"/>
      <c r="AD5032" s="205"/>
      <c r="AE5032" s="197"/>
      <c r="AF5032" s="196"/>
      <c r="AG5032" s="196"/>
      <c r="AH5032" s="197"/>
      <c r="AI5032" s="197"/>
    </row>
    <row r="5033" spans="1:35">
      <c r="A5033" s="197"/>
      <c r="B5033" s="197"/>
      <c r="C5033" s="204"/>
      <c r="D5033" s="197"/>
      <c r="E5033" s="203"/>
      <c r="F5033" s="197"/>
      <c r="G5033" s="199"/>
      <c r="H5033" s="199"/>
      <c r="I5033" s="197"/>
      <c r="J5033" s="200"/>
      <c r="K5033" s="197"/>
      <c r="L5033" s="197"/>
      <c r="M5033" s="197"/>
      <c r="N5033" s="201"/>
      <c r="O5033" s="201"/>
      <c r="P5033" s="197"/>
      <c r="Q5033" s="197"/>
      <c r="R5033" s="196"/>
      <c r="S5033" s="197"/>
      <c r="T5033" s="197"/>
      <c r="U5033" s="196"/>
      <c r="V5033" s="196"/>
      <c r="W5033" s="197"/>
      <c r="X5033" s="197"/>
      <c r="Y5033" s="197"/>
      <c r="Z5033" s="196"/>
      <c r="AA5033" s="196"/>
      <c r="AB5033" s="202"/>
      <c r="AC5033" s="196"/>
      <c r="AD5033" s="196"/>
      <c r="AE5033" s="196"/>
      <c r="AF5033" s="196"/>
      <c r="AG5033" s="196"/>
      <c r="AH5033" s="196"/>
      <c r="AI5033" s="197"/>
    </row>
    <row r="5034" spans="1:35">
      <c r="A5034" s="197"/>
      <c r="B5034" s="197"/>
      <c r="C5034" s="204"/>
      <c r="D5034" s="197"/>
      <c r="E5034" s="203"/>
      <c r="F5034" s="197"/>
      <c r="G5034" s="199"/>
      <c r="H5034" s="199"/>
      <c r="I5034" s="197"/>
      <c r="J5034" s="200"/>
      <c r="K5034" s="197"/>
      <c r="L5034" s="197"/>
      <c r="M5034" s="197"/>
      <c r="N5034" s="201"/>
      <c r="O5034" s="201"/>
      <c r="P5034" s="197"/>
      <c r="Q5034" s="197"/>
      <c r="R5034" s="197"/>
      <c r="S5034" s="197"/>
      <c r="T5034" s="197"/>
      <c r="U5034" s="196"/>
      <c r="V5034" s="196"/>
      <c r="W5034" s="197"/>
      <c r="X5034" s="197"/>
      <c r="Y5034" s="197"/>
      <c r="Z5034" s="196"/>
      <c r="AA5034" s="196"/>
      <c r="AB5034" s="202"/>
      <c r="AC5034" s="196"/>
      <c r="AD5034" s="196"/>
      <c r="AE5034" s="196"/>
      <c r="AF5034" s="196"/>
      <c r="AG5034" s="196"/>
      <c r="AH5034" s="196"/>
      <c r="AI5034" s="197"/>
    </row>
    <row r="5035" spans="1:35">
      <c r="A5035" s="197"/>
      <c r="B5035" s="197"/>
      <c r="C5035" s="204"/>
      <c r="D5035" s="197"/>
      <c r="E5035" s="203"/>
      <c r="F5035" s="197"/>
      <c r="G5035" s="199"/>
      <c r="H5035" s="199"/>
      <c r="I5035" s="197"/>
      <c r="J5035" s="200"/>
      <c r="K5035" s="197"/>
      <c r="L5035" s="197"/>
      <c r="M5035" s="197"/>
      <c r="N5035" s="201"/>
      <c r="O5035" s="201"/>
      <c r="P5035" s="197"/>
      <c r="Q5035" s="197"/>
      <c r="R5035" s="196"/>
      <c r="S5035" s="197"/>
      <c r="T5035" s="197"/>
      <c r="U5035" s="196"/>
      <c r="V5035" s="196"/>
      <c r="W5035" s="197"/>
      <c r="X5035" s="197"/>
      <c r="Y5035" s="197"/>
      <c r="Z5035" s="196"/>
      <c r="AA5035" s="196"/>
      <c r="AB5035" s="202"/>
      <c r="AC5035" s="196"/>
      <c r="AD5035" s="196"/>
      <c r="AE5035" s="196"/>
      <c r="AF5035" s="196"/>
      <c r="AG5035" s="196"/>
      <c r="AH5035" s="196"/>
      <c r="AI5035" s="197"/>
    </row>
    <row r="5036" spans="1:35">
      <c r="A5036" s="197"/>
      <c r="B5036" s="197"/>
      <c r="C5036" s="204"/>
      <c r="D5036" s="197"/>
      <c r="E5036" s="203"/>
      <c r="F5036" s="197"/>
      <c r="G5036" s="199"/>
      <c r="H5036" s="199"/>
      <c r="I5036" s="197"/>
      <c r="J5036" s="200"/>
      <c r="K5036" s="197"/>
      <c r="L5036" s="197"/>
      <c r="M5036" s="197"/>
      <c r="N5036" s="201"/>
      <c r="O5036" s="201"/>
      <c r="P5036" s="197"/>
      <c r="Q5036" s="197"/>
      <c r="R5036" s="197"/>
      <c r="S5036" s="197"/>
      <c r="T5036" s="197"/>
      <c r="U5036" s="196"/>
      <c r="V5036" s="196"/>
      <c r="W5036" s="197"/>
      <c r="X5036" s="197"/>
      <c r="Y5036" s="197"/>
      <c r="Z5036" s="196"/>
      <c r="AA5036" s="196"/>
      <c r="AB5036" s="202"/>
      <c r="AC5036" s="196"/>
      <c r="AD5036" s="196"/>
      <c r="AE5036" s="196"/>
      <c r="AF5036" s="196"/>
      <c r="AG5036" s="196"/>
      <c r="AH5036" s="196"/>
      <c r="AI5036" s="197"/>
    </row>
    <row r="5037" spans="1:35">
      <c r="A5037" s="197"/>
      <c r="B5037" s="197"/>
      <c r="C5037" s="204"/>
      <c r="D5037" s="197"/>
      <c r="E5037" s="203"/>
      <c r="F5037" s="197"/>
      <c r="G5037" s="199"/>
      <c r="H5037" s="199"/>
      <c r="I5037" s="197"/>
      <c r="J5037" s="200"/>
      <c r="K5037" s="197"/>
      <c r="L5037" s="197"/>
      <c r="M5037" s="197"/>
      <c r="N5037" s="201"/>
      <c r="O5037" s="201"/>
      <c r="P5037" s="197"/>
      <c r="Q5037" s="197"/>
      <c r="R5037" s="197"/>
      <c r="S5037" s="197"/>
      <c r="T5037" s="197"/>
      <c r="U5037" s="196"/>
      <c r="V5037" s="196"/>
      <c r="W5037" s="197"/>
      <c r="X5037" s="197"/>
      <c r="Y5037" s="197"/>
      <c r="Z5037" s="197"/>
      <c r="AA5037" s="197"/>
      <c r="AB5037" s="202"/>
      <c r="AC5037" s="197"/>
      <c r="AD5037" s="205"/>
      <c r="AE5037" s="197"/>
      <c r="AF5037" s="196"/>
      <c r="AG5037" s="196"/>
      <c r="AH5037" s="197"/>
      <c r="AI5037" s="197"/>
    </row>
    <row r="5038" spans="1:35">
      <c r="A5038" s="197"/>
      <c r="B5038" s="197"/>
      <c r="C5038" s="204"/>
      <c r="D5038" s="197"/>
      <c r="E5038" s="203"/>
      <c r="F5038" s="197"/>
      <c r="G5038" s="199"/>
      <c r="H5038" s="199"/>
      <c r="I5038" s="197"/>
      <c r="J5038" s="200"/>
      <c r="K5038" s="197"/>
      <c r="L5038" s="197"/>
      <c r="M5038" s="197"/>
      <c r="N5038" s="201"/>
      <c r="O5038" s="201"/>
      <c r="P5038" s="197"/>
      <c r="Q5038" s="197"/>
      <c r="R5038" s="197"/>
      <c r="S5038" s="197"/>
      <c r="T5038" s="197"/>
      <c r="U5038" s="196"/>
      <c r="V5038" s="196"/>
      <c r="W5038" s="197"/>
      <c r="X5038" s="197"/>
      <c r="Y5038" s="197"/>
      <c r="Z5038" s="196"/>
      <c r="AA5038" s="196"/>
      <c r="AB5038" s="202"/>
      <c r="AC5038" s="196"/>
      <c r="AD5038" s="196"/>
      <c r="AE5038" s="196"/>
      <c r="AF5038" s="196"/>
      <c r="AG5038" s="196"/>
      <c r="AH5038" s="196"/>
      <c r="AI5038" s="197"/>
    </row>
    <row r="5039" spans="1:35">
      <c r="A5039" s="197"/>
      <c r="B5039" s="197"/>
      <c r="C5039" s="204"/>
      <c r="D5039" s="197"/>
      <c r="E5039" s="203"/>
      <c r="F5039" s="197"/>
      <c r="G5039" s="199"/>
      <c r="H5039" s="199"/>
      <c r="I5039" s="197"/>
      <c r="J5039" s="200"/>
      <c r="K5039" s="197"/>
      <c r="L5039" s="197"/>
      <c r="M5039" s="197"/>
      <c r="N5039" s="201"/>
      <c r="O5039" s="201"/>
      <c r="P5039" s="197"/>
      <c r="Q5039" s="197"/>
      <c r="R5039" s="197"/>
      <c r="S5039" s="197"/>
      <c r="T5039" s="197"/>
      <c r="U5039" s="196"/>
      <c r="V5039" s="196"/>
      <c r="W5039" s="197"/>
      <c r="X5039" s="197"/>
      <c r="Y5039" s="197"/>
      <c r="Z5039" s="196"/>
      <c r="AA5039" s="196"/>
      <c r="AB5039" s="202"/>
      <c r="AC5039" s="196"/>
      <c r="AD5039" s="196"/>
      <c r="AE5039" s="196"/>
      <c r="AF5039" s="196"/>
      <c r="AG5039" s="196"/>
      <c r="AH5039" s="196"/>
      <c r="AI5039" s="197"/>
    </row>
    <row r="5040" spans="1:35">
      <c r="A5040" s="197"/>
      <c r="B5040" s="197"/>
      <c r="C5040" s="204"/>
      <c r="D5040" s="197"/>
      <c r="E5040" s="203"/>
      <c r="F5040" s="197"/>
      <c r="G5040" s="199"/>
      <c r="H5040" s="199"/>
      <c r="I5040" s="197"/>
      <c r="J5040" s="200"/>
      <c r="K5040" s="197"/>
      <c r="L5040" s="197"/>
      <c r="M5040" s="197"/>
      <c r="N5040" s="201"/>
      <c r="O5040" s="201"/>
      <c r="P5040" s="197"/>
      <c r="Q5040" s="197"/>
      <c r="R5040" s="196"/>
      <c r="S5040" s="197"/>
      <c r="T5040" s="197"/>
      <c r="U5040" s="196"/>
      <c r="V5040" s="196"/>
      <c r="W5040" s="197"/>
      <c r="X5040" s="197"/>
      <c r="Y5040" s="197"/>
      <c r="Z5040" s="196"/>
      <c r="AA5040" s="196"/>
      <c r="AB5040" s="202"/>
      <c r="AC5040" s="196"/>
      <c r="AD5040" s="196"/>
      <c r="AE5040" s="196"/>
      <c r="AF5040" s="196"/>
      <c r="AG5040" s="196"/>
      <c r="AH5040" s="196"/>
      <c r="AI5040" s="197"/>
    </row>
    <row r="5041" spans="1:35">
      <c r="A5041" s="197"/>
      <c r="B5041" s="197"/>
      <c r="C5041" s="204"/>
      <c r="D5041" s="197"/>
      <c r="E5041" s="203"/>
      <c r="F5041" s="197"/>
      <c r="G5041" s="199"/>
      <c r="H5041" s="199"/>
      <c r="I5041" s="197"/>
      <c r="J5041" s="200"/>
      <c r="K5041" s="197"/>
      <c r="L5041" s="197"/>
      <c r="M5041" s="197"/>
      <c r="N5041" s="201"/>
      <c r="O5041" s="201"/>
      <c r="P5041" s="197"/>
      <c r="Q5041" s="197"/>
      <c r="R5041" s="197"/>
      <c r="S5041" s="197"/>
      <c r="T5041" s="197"/>
      <c r="U5041" s="196"/>
      <c r="V5041" s="196"/>
      <c r="W5041" s="197"/>
      <c r="X5041" s="197"/>
      <c r="Y5041" s="197"/>
      <c r="Z5041" s="196"/>
      <c r="AA5041" s="196"/>
      <c r="AB5041" s="202"/>
      <c r="AC5041" s="196"/>
      <c r="AD5041" s="196"/>
      <c r="AE5041" s="196"/>
      <c r="AF5041" s="196"/>
      <c r="AG5041" s="196"/>
      <c r="AH5041" s="196"/>
      <c r="AI5041" s="197"/>
    </row>
    <row r="5042" spans="1:35">
      <c r="A5042" s="197"/>
      <c r="B5042" s="197"/>
      <c r="C5042" s="204"/>
      <c r="D5042" s="197"/>
      <c r="E5042" s="203"/>
      <c r="F5042" s="197"/>
      <c r="G5042" s="199"/>
      <c r="H5042" s="199"/>
      <c r="I5042" s="197"/>
      <c r="J5042" s="200"/>
      <c r="K5042" s="197"/>
      <c r="L5042" s="197"/>
      <c r="M5042" s="197"/>
      <c r="N5042" s="201"/>
      <c r="O5042" s="201"/>
      <c r="P5042" s="197"/>
      <c r="Q5042" s="197"/>
      <c r="R5042" s="196"/>
      <c r="S5042" s="197"/>
      <c r="T5042" s="197"/>
      <c r="U5042" s="196"/>
      <c r="V5042" s="196"/>
      <c r="W5042" s="197"/>
      <c r="X5042" s="197"/>
      <c r="Y5042" s="197"/>
      <c r="Z5042" s="196"/>
      <c r="AA5042" s="196"/>
      <c r="AB5042" s="202"/>
      <c r="AC5042" s="196"/>
      <c r="AD5042" s="196"/>
      <c r="AE5042" s="196"/>
      <c r="AF5042" s="196"/>
      <c r="AG5042" s="196"/>
      <c r="AH5042" s="196"/>
      <c r="AI5042" s="197"/>
    </row>
    <row r="5043" spans="1:35">
      <c r="A5043" s="197"/>
      <c r="B5043" s="197"/>
      <c r="C5043" s="204"/>
      <c r="D5043" s="197"/>
      <c r="E5043" s="203"/>
      <c r="F5043" s="197"/>
      <c r="G5043" s="199"/>
      <c r="H5043" s="199"/>
      <c r="I5043" s="197"/>
      <c r="J5043" s="200"/>
      <c r="K5043" s="197"/>
      <c r="L5043" s="197"/>
      <c r="M5043" s="197"/>
      <c r="N5043" s="201"/>
      <c r="O5043" s="201"/>
      <c r="P5043" s="197"/>
      <c r="Q5043" s="197"/>
      <c r="R5043" s="197"/>
      <c r="S5043" s="197"/>
      <c r="T5043" s="197"/>
      <c r="U5043" s="196"/>
      <c r="V5043" s="196"/>
      <c r="W5043" s="197"/>
      <c r="X5043" s="197"/>
      <c r="Y5043" s="197"/>
      <c r="Z5043" s="196"/>
      <c r="AA5043" s="196"/>
      <c r="AB5043" s="202"/>
      <c r="AC5043" s="196"/>
      <c r="AD5043" s="196"/>
      <c r="AE5043" s="196"/>
      <c r="AF5043" s="196"/>
      <c r="AG5043" s="196"/>
      <c r="AH5043" s="196"/>
      <c r="AI5043" s="197"/>
    </row>
    <row r="5044" spans="1:35">
      <c r="A5044" s="197"/>
      <c r="B5044" s="197"/>
      <c r="C5044" s="204"/>
      <c r="D5044" s="197"/>
      <c r="E5044" s="197"/>
      <c r="F5044" s="197"/>
      <c r="G5044" s="199"/>
      <c r="H5044" s="199"/>
      <c r="I5044" s="197"/>
      <c r="J5044" s="200"/>
      <c r="K5044" s="197"/>
      <c r="L5044" s="197"/>
      <c r="M5044" s="197"/>
      <c r="N5044" s="201"/>
      <c r="O5044" s="201"/>
      <c r="P5044" s="197"/>
      <c r="Q5044" s="197"/>
      <c r="R5044" s="197"/>
      <c r="S5044" s="197"/>
      <c r="T5044" s="197"/>
      <c r="U5044" s="196"/>
      <c r="V5044" s="196"/>
      <c r="W5044" s="197"/>
      <c r="X5044" s="197"/>
      <c r="Y5044" s="197"/>
      <c r="Z5044" s="197"/>
      <c r="AA5044" s="197"/>
      <c r="AB5044" s="202"/>
      <c r="AC5044" s="197"/>
      <c r="AD5044" s="205"/>
      <c r="AE5044" s="197"/>
      <c r="AF5044" s="196"/>
      <c r="AG5044" s="196"/>
      <c r="AH5044" s="197"/>
      <c r="AI5044" s="197"/>
    </row>
    <row r="5045" spans="1:35">
      <c r="A5045" s="197"/>
      <c r="B5045" s="197"/>
      <c r="C5045" s="204"/>
      <c r="D5045" s="197"/>
      <c r="E5045" s="197"/>
      <c r="F5045" s="197"/>
      <c r="G5045" s="199"/>
      <c r="H5045" s="199"/>
      <c r="I5045" s="197"/>
      <c r="J5045" s="200"/>
      <c r="K5045" s="197"/>
      <c r="L5045" s="197"/>
      <c r="M5045" s="197"/>
      <c r="N5045" s="201"/>
      <c r="O5045" s="201"/>
      <c r="P5045" s="197"/>
      <c r="Q5045" s="197"/>
      <c r="R5045" s="197"/>
      <c r="S5045" s="197"/>
      <c r="T5045" s="197"/>
      <c r="U5045" s="196"/>
      <c r="V5045" s="196"/>
      <c r="W5045" s="197"/>
      <c r="X5045" s="197"/>
      <c r="Y5045" s="197"/>
      <c r="Z5045" s="196"/>
      <c r="AA5045" s="196"/>
      <c r="AB5045" s="202"/>
      <c r="AC5045" s="196"/>
      <c r="AD5045" s="196"/>
      <c r="AE5045" s="196"/>
      <c r="AF5045" s="196"/>
      <c r="AG5045" s="196"/>
      <c r="AH5045" s="196"/>
      <c r="AI5045" s="197"/>
    </row>
    <row r="5046" spans="1:35">
      <c r="A5046" s="197"/>
      <c r="B5046" s="197"/>
      <c r="C5046" s="204"/>
      <c r="D5046" s="197"/>
      <c r="E5046" s="197"/>
      <c r="F5046" s="197"/>
      <c r="G5046" s="199"/>
      <c r="H5046" s="199"/>
      <c r="I5046" s="197"/>
      <c r="J5046" s="200"/>
      <c r="K5046" s="197"/>
      <c r="L5046" s="197"/>
      <c r="M5046" s="197"/>
      <c r="N5046" s="201"/>
      <c r="O5046" s="201"/>
      <c r="P5046" s="197"/>
      <c r="Q5046" s="197"/>
      <c r="R5046" s="197"/>
      <c r="S5046" s="197"/>
      <c r="T5046" s="197"/>
      <c r="U5046" s="196"/>
      <c r="V5046" s="196"/>
      <c r="W5046" s="197"/>
      <c r="X5046" s="197"/>
      <c r="Y5046" s="197"/>
      <c r="Z5046" s="196"/>
      <c r="AA5046" s="196"/>
      <c r="AB5046" s="202"/>
      <c r="AC5046" s="196"/>
      <c r="AD5046" s="196"/>
      <c r="AE5046" s="196"/>
      <c r="AF5046" s="196"/>
      <c r="AG5046" s="196"/>
      <c r="AH5046" s="196"/>
      <c r="AI5046" s="197"/>
    </row>
    <row r="5047" spans="1:35">
      <c r="A5047" s="197"/>
      <c r="B5047" s="197"/>
      <c r="C5047" s="204"/>
      <c r="D5047" s="197"/>
      <c r="E5047" s="197"/>
      <c r="F5047" s="197"/>
      <c r="G5047" s="199"/>
      <c r="H5047" s="199"/>
      <c r="I5047" s="197"/>
      <c r="J5047" s="200"/>
      <c r="K5047" s="197"/>
      <c r="L5047" s="197"/>
      <c r="M5047" s="197"/>
      <c r="N5047" s="201"/>
      <c r="O5047" s="201"/>
      <c r="P5047" s="197"/>
      <c r="Q5047" s="197"/>
      <c r="R5047" s="196"/>
      <c r="S5047" s="197"/>
      <c r="T5047" s="197"/>
      <c r="U5047" s="196"/>
      <c r="V5047" s="196"/>
      <c r="W5047" s="197"/>
      <c r="X5047" s="197"/>
      <c r="Y5047" s="197"/>
      <c r="Z5047" s="196"/>
      <c r="AA5047" s="196"/>
      <c r="AB5047" s="202"/>
      <c r="AC5047" s="196"/>
      <c r="AD5047" s="196"/>
      <c r="AE5047" s="196"/>
      <c r="AF5047" s="196"/>
      <c r="AG5047" s="196"/>
      <c r="AH5047" s="196"/>
      <c r="AI5047" s="197"/>
    </row>
    <row r="5048" spans="1:35">
      <c r="A5048" s="197"/>
      <c r="B5048" s="197"/>
      <c r="C5048" s="204"/>
      <c r="D5048" s="197"/>
      <c r="E5048" s="197"/>
      <c r="F5048" s="197"/>
      <c r="G5048" s="199"/>
      <c r="H5048" s="199"/>
      <c r="I5048" s="197"/>
      <c r="J5048" s="200"/>
      <c r="K5048" s="197"/>
      <c r="L5048" s="197"/>
      <c r="M5048" s="197"/>
      <c r="N5048" s="201"/>
      <c r="O5048" s="201"/>
      <c r="P5048" s="197"/>
      <c r="Q5048" s="197"/>
      <c r="R5048" s="197"/>
      <c r="S5048" s="197"/>
      <c r="T5048" s="197"/>
      <c r="U5048" s="196"/>
      <c r="V5048" s="196"/>
      <c r="W5048" s="197"/>
      <c r="X5048" s="197"/>
      <c r="Y5048" s="197"/>
      <c r="Z5048" s="196"/>
      <c r="AA5048" s="196"/>
      <c r="AB5048" s="202"/>
      <c r="AC5048" s="196"/>
      <c r="AD5048" s="196"/>
      <c r="AE5048" s="196"/>
      <c r="AF5048" s="196"/>
      <c r="AG5048" s="196"/>
      <c r="AH5048" s="196"/>
      <c r="AI5048" s="197"/>
    </row>
    <row r="5049" spans="1:35">
      <c r="A5049" s="197"/>
      <c r="B5049" s="197"/>
      <c r="C5049" s="204"/>
      <c r="D5049" s="197"/>
      <c r="E5049" s="197"/>
      <c r="F5049" s="197"/>
      <c r="G5049" s="199"/>
      <c r="H5049" s="199"/>
      <c r="I5049" s="197"/>
      <c r="J5049" s="200"/>
      <c r="K5049" s="197"/>
      <c r="L5049" s="197"/>
      <c r="M5049" s="197"/>
      <c r="N5049" s="201"/>
      <c r="O5049" s="201"/>
      <c r="P5049" s="197"/>
      <c r="Q5049" s="197"/>
      <c r="R5049" s="196"/>
      <c r="S5049" s="197"/>
      <c r="T5049" s="197"/>
      <c r="U5049" s="196"/>
      <c r="V5049" s="196"/>
      <c r="W5049" s="197"/>
      <c r="X5049" s="197"/>
      <c r="Y5049" s="197"/>
      <c r="Z5049" s="196"/>
      <c r="AA5049" s="196"/>
      <c r="AB5049" s="202"/>
      <c r="AC5049" s="196"/>
      <c r="AD5049" s="196"/>
      <c r="AE5049" s="196"/>
      <c r="AF5049" s="196"/>
      <c r="AG5049" s="196"/>
      <c r="AH5049" s="196"/>
      <c r="AI5049" s="197"/>
    </row>
    <row r="5050" spans="1:35">
      <c r="A5050" s="197"/>
      <c r="B5050" s="197"/>
      <c r="C5050" s="204"/>
      <c r="D5050" s="197"/>
      <c r="E5050" s="197"/>
      <c r="F5050" s="197"/>
      <c r="G5050" s="199"/>
      <c r="H5050" s="199"/>
      <c r="I5050" s="197"/>
      <c r="J5050" s="200"/>
      <c r="K5050" s="197"/>
      <c r="L5050" s="197"/>
      <c r="M5050" s="197"/>
      <c r="N5050" s="201"/>
      <c r="O5050" s="201"/>
      <c r="P5050" s="197"/>
      <c r="Q5050" s="197"/>
      <c r="R5050" s="197"/>
      <c r="S5050" s="197"/>
      <c r="T5050" s="197"/>
      <c r="U5050" s="196"/>
      <c r="V5050" s="196"/>
      <c r="W5050" s="197"/>
      <c r="X5050" s="197"/>
      <c r="Y5050" s="197"/>
      <c r="Z5050" s="196"/>
      <c r="AA5050" s="196"/>
      <c r="AB5050" s="202"/>
      <c r="AC5050" s="196"/>
      <c r="AD5050" s="196"/>
      <c r="AE5050" s="196"/>
      <c r="AF5050" s="196"/>
      <c r="AG5050" s="196"/>
      <c r="AH5050" s="196"/>
      <c r="AI5050" s="197"/>
    </row>
    <row r="5051" spans="1:35">
      <c r="A5051" s="197"/>
      <c r="B5051" s="197"/>
      <c r="C5051" s="204"/>
      <c r="D5051" s="197"/>
      <c r="E5051" s="197"/>
      <c r="F5051" s="197"/>
      <c r="G5051" s="199"/>
      <c r="H5051" s="199"/>
      <c r="I5051" s="197"/>
      <c r="J5051" s="200"/>
      <c r="K5051" s="197"/>
      <c r="L5051" s="197"/>
      <c r="M5051" s="197"/>
      <c r="N5051" s="201"/>
      <c r="O5051" s="201"/>
      <c r="P5051" s="197"/>
      <c r="Q5051" s="197"/>
      <c r="R5051" s="197"/>
      <c r="S5051" s="197"/>
      <c r="T5051" s="197"/>
      <c r="U5051" s="196"/>
      <c r="V5051" s="196"/>
      <c r="W5051" s="197"/>
      <c r="X5051" s="197"/>
      <c r="Y5051" s="197"/>
      <c r="Z5051" s="197"/>
      <c r="AA5051" s="197"/>
      <c r="AB5051" s="202"/>
      <c r="AC5051" s="197"/>
      <c r="AD5051" s="205"/>
      <c r="AE5051" s="197"/>
      <c r="AF5051" s="196"/>
      <c r="AG5051" s="196"/>
      <c r="AH5051" s="197"/>
      <c r="AI5051" s="197"/>
    </row>
    <row r="5052" spans="1:35">
      <c r="A5052" s="197"/>
      <c r="B5052" s="197"/>
      <c r="C5052" s="204"/>
      <c r="D5052" s="197"/>
      <c r="E5052" s="197"/>
      <c r="F5052" s="197"/>
      <c r="G5052" s="199"/>
      <c r="H5052" s="199"/>
      <c r="I5052" s="197"/>
      <c r="J5052" s="200"/>
      <c r="K5052" s="197"/>
      <c r="L5052" s="197"/>
      <c r="M5052" s="197"/>
      <c r="N5052" s="201"/>
      <c r="O5052" s="201"/>
      <c r="P5052" s="197"/>
      <c r="Q5052" s="197"/>
      <c r="R5052" s="197"/>
      <c r="S5052" s="197"/>
      <c r="T5052" s="197"/>
      <c r="U5052" s="196"/>
      <c r="V5052" s="196"/>
      <c r="W5052" s="197"/>
      <c r="X5052" s="197"/>
      <c r="Y5052" s="197"/>
      <c r="Z5052" s="196"/>
      <c r="AA5052" s="196"/>
      <c r="AB5052" s="202"/>
      <c r="AC5052" s="196"/>
      <c r="AD5052" s="196"/>
      <c r="AE5052" s="196"/>
      <c r="AF5052" s="196"/>
      <c r="AG5052" s="196"/>
      <c r="AH5052" s="196"/>
      <c r="AI5052" s="197"/>
    </row>
    <row r="5053" spans="1:35">
      <c r="A5053" s="197"/>
      <c r="B5053" s="197"/>
      <c r="C5053" s="204"/>
      <c r="D5053" s="197"/>
      <c r="E5053" s="197"/>
      <c r="F5053" s="197"/>
      <c r="G5053" s="199"/>
      <c r="H5053" s="199"/>
      <c r="I5053" s="197"/>
      <c r="J5053" s="200"/>
      <c r="K5053" s="197"/>
      <c r="L5053" s="197"/>
      <c r="M5053" s="197"/>
      <c r="N5053" s="201"/>
      <c r="O5053" s="201"/>
      <c r="P5053" s="197"/>
      <c r="Q5053" s="197"/>
      <c r="R5053" s="197"/>
      <c r="S5053" s="197"/>
      <c r="T5053" s="197"/>
      <c r="U5053" s="196"/>
      <c r="V5053" s="196"/>
      <c r="W5053" s="197"/>
      <c r="X5053" s="197"/>
      <c r="Y5053" s="197"/>
      <c r="Z5053" s="197"/>
      <c r="AA5053" s="197"/>
      <c r="AB5053" s="202"/>
      <c r="AC5053" s="196"/>
      <c r="AD5053" s="205"/>
      <c r="AE5053" s="197"/>
      <c r="AF5053" s="196"/>
      <c r="AG5053" s="196"/>
      <c r="AH5053" s="197"/>
      <c r="AI5053" s="197"/>
    </row>
    <row r="5054" spans="1:35">
      <c r="A5054" s="197"/>
      <c r="B5054" s="197"/>
      <c r="C5054" s="204"/>
      <c r="D5054" s="197"/>
      <c r="E5054" s="197"/>
      <c r="F5054" s="197"/>
      <c r="G5054" s="199"/>
      <c r="H5054" s="199"/>
      <c r="I5054" s="197"/>
      <c r="J5054" s="200"/>
      <c r="K5054" s="197"/>
      <c r="L5054" s="197"/>
      <c r="M5054" s="197"/>
      <c r="N5054" s="201"/>
      <c r="O5054" s="201"/>
      <c r="P5054" s="197"/>
      <c r="Q5054" s="197"/>
      <c r="R5054" s="197"/>
      <c r="S5054" s="197"/>
      <c r="T5054" s="197"/>
      <c r="U5054" s="196"/>
      <c r="V5054" s="196"/>
      <c r="W5054" s="197"/>
      <c r="X5054" s="197"/>
      <c r="Y5054" s="197"/>
      <c r="Z5054" s="196"/>
      <c r="AA5054" s="196"/>
      <c r="AB5054" s="202"/>
      <c r="AC5054" s="196"/>
      <c r="AD5054" s="196"/>
      <c r="AE5054" s="196"/>
      <c r="AF5054" s="196"/>
      <c r="AG5054" s="196"/>
      <c r="AH5054" s="196"/>
      <c r="AI5054" s="197"/>
    </row>
    <row r="5055" spans="1:35">
      <c r="A5055" s="197"/>
      <c r="B5055" s="197"/>
      <c r="C5055" s="204"/>
      <c r="D5055" s="197"/>
      <c r="E5055" s="197"/>
      <c r="F5055" s="197"/>
      <c r="G5055" s="199"/>
      <c r="H5055" s="199"/>
      <c r="I5055" s="197"/>
      <c r="J5055" s="200"/>
      <c r="K5055" s="197"/>
      <c r="L5055" s="197"/>
      <c r="M5055" s="197"/>
      <c r="N5055" s="201"/>
      <c r="O5055" s="201"/>
      <c r="P5055" s="197"/>
      <c r="Q5055" s="197"/>
      <c r="R5055" s="196"/>
      <c r="S5055" s="197"/>
      <c r="T5055" s="197"/>
      <c r="U5055" s="196"/>
      <c r="V5055" s="196"/>
      <c r="W5055" s="197"/>
      <c r="X5055" s="197"/>
      <c r="Y5055" s="197"/>
      <c r="Z5055" s="196"/>
      <c r="AA5055" s="196"/>
      <c r="AB5055" s="202"/>
      <c r="AC5055" s="196"/>
      <c r="AD5055" s="196"/>
      <c r="AE5055" s="196"/>
      <c r="AF5055" s="196"/>
      <c r="AG5055" s="196"/>
      <c r="AH5055" s="196"/>
      <c r="AI5055" s="197"/>
    </row>
    <row r="5056" spans="1:35">
      <c r="A5056" s="197"/>
      <c r="B5056" s="197"/>
      <c r="C5056" s="204"/>
      <c r="D5056" s="197"/>
      <c r="E5056" s="197"/>
      <c r="F5056" s="197"/>
      <c r="G5056" s="199"/>
      <c r="H5056" s="199"/>
      <c r="I5056" s="197"/>
      <c r="J5056" s="200"/>
      <c r="K5056" s="197"/>
      <c r="L5056" s="197"/>
      <c r="M5056" s="197"/>
      <c r="N5056" s="201"/>
      <c r="O5056" s="201"/>
      <c r="P5056" s="197"/>
      <c r="Q5056" s="197"/>
      <c r="R5056" s="197"/>
      <c r="S5056" s="197"/>
      <c r="T5056" s="197"/>
      <c r="U5056" s="196"/>
      <c r="V5056" s="196"/>
      <c r="W5056" s="197"/>
      <c r="X5056" s="197"/>
      <c r="Y5056" s="197"/>
      <c r="Z5056" s="196"/>
      <c r="AA5056" s="196"/>
      <c r="AB5056" s="202"/>
      <c r="AC5056" s="196"/>
      <c r="AD5056" s="196"/>
      <c r="AE5056" s="196"/>
      <c r="AF5056" s="196"/>
      <c r="AG5056" s="196"/>
      <c r="AH5056" s="196"/>
      <c r="AI5056" s="197"/>
    </row>
    <row r="5057" spans="1:35">
      <c r="A5057" s="197"/>
      <c r="B5057" s="197"/>
      <c r="C5057" s="204"/>
      <c r="D5057" s="197"/>
      <c r="E5057" s="197"/>
      <c r="F5057" s="197"/>
      <c r="G5057" s="199"/>
      <c r="H5057" s="199"/>
      <c r="I5057" s="197"/>
      <c r="J5057" s="200"/>
      <c r="K5057" s="197"/>
      <c r="L5057" s="197"/>
      <c r="M5057" s="197"/>
      <c r="N5057" s="201"/>
      <c r="O5057" s="201"/>
      <c r="P5057" s="197"/>
      <c r="Q5057" s="197"/>
      <c r="R5057" s="196"/>
      <c r="S5057" s="197"/>
      <c r="T5057" s="197"/>
      <c r="U5057" s="196"/>
      <c r="V5057" s="196"/>
      <c r="W5057" s="197"/>
      <c r="X5057" s="197"/>
      <c r="Y5057" s="197"/>
      <c r="Z5057" s="196"/>
      <c r="AA5057" s="196"/>
      <c r="AB5057" s="202"/>
      <c r="AC5057" s="196"/>
      <c r="AD5057" s="196"/>
      <c r="AE5057" s="196"/>
      <c r="AF5057" s="196"/>
      <c r="AG5057" s="196"/>
      <c r="AH5057" s="196"/>
      <c r="AI5057" s="197"/>
    </row>
    <row r="5058" spans="1:35">
      <c r="A5058" s="197"/>
      <c r="B5058" s="197"/>
      <c r="C5058" s="204"/>
      <c r="D5058" s="197"/>
      <c r="E5058" s="197"/>
      <c r="F5058" s="197"/>
      <c r="G5058" s="199"/>
      <c r="H5058" s="199"/>
      <c r="I5058" s="197"/>
      <c r="J5058" s="200"/>
      <c r="K5058" s="197"/>
      <c r="L5058" s="197"/>
      <c r="M5058" s="197"/>
      <c r="N5058" s="201"/>
      <c r="O5058" s="201"/>
      <c r="P5058" s="197"/>
      <c r="Q5058" s="197"/>
      <c r="R5058" s="197"/>
      <c r="S5058" s="197"/>
      <c r="T5058" s="197"/>
      <c r="U5058" s="196"/>
      <c r="V5058" s="196"/>
      <c r="W5058" s="197"/>
      <c r="X5058" s="197"/>
      <c r="Y5058" s="197"/>
      <c r="Z5058" s="196"/>
      <c r="AA5058" s="196"/>
      <c r="AB5058" s="202"/>
      <c r="AC5058" s="196"/>
      <c r="AD5058" s="196"/>
      <c r="AE5058" s="196"/>
      <c r="AF5058" s="196"/>
      <c r="AG5058" s="196"/>
      <c r="AH5058" s="196"/>
      <c r="AI5058" s="197"/>
    </row>
    <row r="5059" spans="1:35">
      <c r="A5059" s="197"/>
      <c r="B5059" s="197"/>
      <c r="C5059" s="204"/>
      <c r="D5059" s="197"/>
      <c r="E5059" s="197"/>
      <c r="F5059" s="197"/>
      <c r="G5059" s="199"/>
      <c r="H5059" s="199"/>
      <c r="I5059" s="197"/>
      <c r="J5059" s="200"/>
      <c r="K5059" s="197"/>
      <c r="L5059" s="197"/>
      <c r="M5059" s="197"/>
      <c r="N5059" s="201"/>
      <c r="O5059" s="201"/>
      <c r="P5059" s="197"/>
      <c r="Q5059" s="197"/>
      <c r="R5059" s="196"/>
      <c r="S5059" s="197"/>
      <c r="T5059" s="197"/>
      <c r="U5059" s="196"/>
      <c r="V5059" s="196"/>
      <c r="W5059" s="197"/>
      <c r="X5059" s="197"/>
      <c r="Y5059" s="197"/>
      <c r="Z5059" s="196"/>
      <c r="AA5059" s="196"/>
      <c r="AB5059" s="202"/>
      <c r="AC5059" s="196"/>
      <c r="AD5059" s="196"/>
      <c r="AE5059" s="196"/>
      <c r="AF5059" s="196"/>
      <c r="AG5059" s="196"/>
      <c r="AH5059" s="196"/>
      <c r="AI5059" s="197"/>
    </row>
    <row r="5060" spans="1:35">
      <c r="A5060" s="197"/>
      <c r="B5060" s="197"/>
      <c r="C5060" s="204"/>
      <c r="D5060" s="197"/>
      <c r="E5060" s="197"/>
      <c r="F5060" s="197"/>
      <c r="G5060" s="199"/>
      <c r="H5060" s="199"/>
      <c r="I5060" s="197"/>
      <c r="J5060" s="200"/>
      <c r="K5060" s="197"/>
      <c r="L5060" s="197"/>
      <c r="M5060" s="197"/>
      <c r="N5060" s="201"/>
      <c r="O5060" s="201"/>
      <c r="P5060" s="197"/>
      <c r="Q5060" s="197"/>
      <c r="R5060" s="197"/>
      <c r="S5060" s="197"/>
      <c r="T5060" s="197"/>
      <c r="U5060" s="196"/>
      <c r="V5060" s="196"/>
      <c r="W5060" s="197"/>
      <c r="X5060" s="197"/>
      <c r="Y5060" s="197"/>
      <c r="Z5060" s="196"/>
      <c r="AA5060" s="196"/>
      <c r="AB5060" s="202"/>
      <c r="AC5060" s="196"/>
      <c r="AD5060" s="196"/>
      <c r="AE5060" s="196"/>
      <c r="AF5060" s="196"/>
      <c r="AG5060" s="196"/>
      <c r="AH5060" s="196"/>
      <c r="AI5060" s="197"/>
    </row>
    <row r="5061" spans="1:35">
      <c r="A5061" s="197"/>
      <c r="B5061" s="197"/>
      <c r="C5061" s="204"/>
      <c r="D5061" s="197"/>
      <c r="E5061" s="197"/>
      <c r="F5061" s="197"/>
      <c r="G5061" s="199"/>
      <c r="H5061" s="199"/>
      <c r="I5061" s="197"/>
      <c r="J5061" s="200"/>
      <c r="K5061" s="197"/>
      <c r="L5061" s="197"/>
      <c r="M5061" s="197"/>
      <c r="N5061" s="201"/>
      <c r="O5061" s="201"/>
      <c r="P5061" s="197"/>
      <c r="Q5061" s="197"/>
      <c r="R5061" s="196"/>
      <c r="S5061" s="197"/>
      <c r="T5061" s="197"/>
      <c r="U5061" s="196"/>
      <c r="V5061" s="196"/>
      <c r="W5061" s="197"/>
      <c r="X5061" s="197"/>
      <c r="Y5061" s="197"/>
      <c r="Z5061" s="196"/>
      <c r="AA5061" s="196"/>
      <c r="AB5061" s="202"/>
      <c r="AC5061" s="196"/>
      <c r="AD5061" s="196"/>
      <c r="AE5061" s="196"/>
      <c r="AF5061" s="196"/>
      <c r="AG5061" s="196"/>
      <c r="AH5061" s="196"/>
      <c r="AI5061" s="197"/>
    </row>
    <row r="5062" spans="1:35">
      <c r="A5062" s="197"/>
      <c r="B5062" s="197"/>
      <c r="C5062" s="204"/>
      <c r="D5062" s="197"/>
      <c r="E5062" s="197"/>
      <c r="F5062" s="197"/>
      <c r="G5062" s="199"/>
      <c r="H5062" s="199"/>
      <c r="I5062" s="197"/>
      <c r="J5062" s="200"/>
      <c r="K5062" s="197"/>
      <c r="L5062" s="197"/>
      <c r="M5062" s="197"/>
      <c r="N5062" s="201"/>
      <c r="O5062" s="201"/>
      <c r="P5062" s="197"/>
      <c r="Q5062" s="197"/>
      <c r="R5062" s="197"/>
      <c r="S5062" s="197"/>
      <c r="T5062" s="197"/>
      <c r="U5062" s="196"/>
      <c r="V5062" s="196"/>
      <c r="W5062" s="197"/>
      <c r="X5062" s="197"/>
      <c r="Y5062" s="197"/>
      <c r="Z5062" s="196"/>
      <c r="AA5062" s="196"/>
      <c r="AB5062" s="202"/>
      <c r="AC5062" s="196"/>
      <c r="AD5062" s="196"/>
      <c r="AE5062" s="196"/>
      <c r="AF5062" s="196"/>
      <c r="AG5062" s="196"/>
      <c r="AH5062" s="196"/>
      <c r="AI5062" s="197"/>
    </row>
    <row r="5063" spans="1:35">
      <c r="A5063" s="197"/>
      <c r="B5063" s="197"/>
      <c r="C5063" s="204"/>
      <c r="D5063" s="197"/>
      <c r="E5063" s="197"/>
      <c r="F5063" s="197"/>
      <c r="G5063" s="199"/>
      <c r="H5063" s="199"/>
      <c r="I5063" s="197"/>
      <c r="J5063" s="200"/>
      <c r="K5063" s="197"/>
      <c r="L5063" s="197"/>
      <c r="M5063" s="197"/>
      <c r="N5063" s="201"/>
      <c r="O5063" s="201"/>
      <c r="P5063" s="197"/>
      <c r="Q5063" s="197"/>
      <c r="R5063" s="196"/>
      <c r="S5063" s="197"/>
      <c r="T5063" s="197"/>
      <c r="U5063" s="196"/>
      <c r="V5063" s="196"/>
      <c r="W5063" s="197"/>
      <c r="X5063" s="197"/>
      <c r="Y5063" s="197"/>
      <c r="Z5063" s="196"/>
      <c r="AA5063" s="196"/>
      <c r="AB5063" s="202"/>
      <c r="AC5063" s="196"/>
      <c r="AD5063" s="196"/>
      <c r="AE5063" s="196"/>
      <c r="AF5063" s="196"/>
      <c r="AG5063" s="196"/>
      <c r="AH5063" s="196"/>
      <c r="AI5063" s="197"/>
    </row>
    <row r="5064" spans="1:35">
      <c r="A5064" s="197"/>
      <c r="B5064" s="197"/>
      <c r="C5064" s="204"/>
      <c r="D5064" s="197"/>
      <c r="E5064" s="197"/>
      <c r="F5064" s="197"/>
      <c r="G5064" s="199"/>
      <c r="H5064" s="199"/>
      <c r="I5064" s="197"/>
      <c r="J5064" s="200"/>
      <c r="K5064" s="197"/>
      <c r="L5064" s="197"/>
      <c r="M5064" s="197"/>
      <c r="N5064" s="201"/>
      <c r="O5064" s="201"/>
      <c r="P5064" s="197"/>
      <c r="Q5064" s="197"/>
      <c r="R5064" s="197"/>
      <c r="S5064" s="197"/>
      <c r="T5064" s="197"/>
      <c r="U5064" s="196"/>
      <c r="V5064" s="196"/>
      <c r="W5064" s="197"/>
      <c r="X5064" s="197"/>
      <c r="Y5064" s="197"/>
      <c r="Z5064" s="196"/>
      <c r="AA5064" s="196"/>
      <c r="AB5064" s="202"/>
      <c r="AC5064" s="196"/>
      <c r="AD5064" s="196"/>
      <c r="AE5064" s="196"/>
      <c r="AF5064" s="196"/>
      <c r="AG5064" s="196"/>
      <c r="AH5064" s="196"/>
      <c r="AI5064" s="197"/>
    </row>
    <row r="5065" spans="1:35">
      <c r="A5065" s="197"/>
      <c r="B5065" s="197"/>
      <c r="C5065" s="204"/>
      <c r="D5065" s="197"/>
      <c r="E5065" s="197"/>
      <c r="F5065" s="197"/>
      <c r="G5065" s="199"/>
      <c r="H5065" s="199"/>
      <c r="I5065" s="197"/>
      <c r="J5065" s="200"/>
      <c r="K5065" s="197"/>
      <c r="L5065" s="197"/>
      <c r="M5065" s="197"/>
      <c r="N5065" s="201"/>
      <c r="O5065" s="201"/>
      <c r="P5065" s="197"/>
      <c r="Q5065" s="197"/>
      <c r="R5065" s="196"/>
      <c r="S5065" s="197"/>
      <c r="T5065" s="197"/>
      <c r="U5065" s="196"/>
      <c r="V5065" s="196"/>
      <c r="W5065" s="197"/>
      <c r="X5065" s="197"/>
      <c r="Y5065" s="197"/>
      <c r="Z5065" s="196"/>
      <c r="AA5065" s="196"/>
      <c r="AB5065" s="202"/>
      <c r="AC5065" s="196"/>
      <c r="AD5065" s="196"/>
      <c r="AE5065" s="196"/>
      <c r="AF5065" s="196"/>
      <c r="AG5065" s="196"/>
      <c r="AH5065" s="196"/>
      <c r="AI5065" s="197"/>
    </row>
    <row r="5066" spans="1:35">
      <c r="A5066" s="197"/>
      <c r="B5066" s="197"/>
      <c r="C5066" s="204"/>
      <c r="D5066" s="197"/>
      <c r="E5066" s="197"/>
      <c r="F5066" s="197"/>
      <c r="G5066" s="199"/>
      <c r="H5066" s="199"/>
      <c r="I5066" s="197"/>
      <c r="J5066" s="200"/>
      <c r="K5066" s="197"/>
      <c r="L5066" s="197"/>
      <c r="M5066" s="197"/>
      <c r="N5066" s="201"/>
      <c r="O5066" s="201"/>
      <c r="P5066" s="197"/>
      <c r="Q5066" s="197"/>
      <c r="R5066" s="197"/>
      <c r="S5066" s="197"/>
      <c r="T5066" s="197"/>
      <c r="U5066" s="196"/>
      <c r="V5066" s="196"/>
      <c r="W5066" s="197"/>
      <c r="X5066" s="197"/>
      <c r="Y5066" s="197"/>
      <c r="Z5066" s="196"/>
      <c r="AA5066" s="196"/>
      <c r="AB5066" s="202"/>
      <c r="AC5066" s="196"/>
      <c r="AD5066" s="196"/>
      <c r="AE5066" s="196"/>
      <c r="AF5066" s="196"/>
      <c r="AG5066" s="196"/>
      <c r="AH5066" s="196"/>
      <c r="AI5066" s="197"/>
    </row>
    <row r="5067" spans="1:35">
      <c r="A5067" s="197"/>
      <c r="B5067" s="197"/>
      <c r="C5067" s="204"/>
      <c r="D5067" s="197"/>
      <c r="E5067" s="197"/>
      <c r="F5067" s="197"/>
      <c r="G5067" s="199"/>
      <c r="H5067" s="199"/>
      <c r="I5067" s="197"/>
      <c r="J5067" s="200"/>
      <c r="K5067" s="197"/>
      <c r="L5067" s="197"/>
      <c r="M5067" s="197"/>
      <c r="N5067" s="201"/>
      <c r="O5067" s="201"/>
      <c r="P5067" s="197"/>
      <c r="Q5067" s="197"/>
      <c r="R5067" s="196"/>
      <c r="S5067" s="197"/>
      <c r="T5067" s="197"/>
      <c r="U5067" s="196"/>
      <c r="V5067" s="196"/>
      <c r="W5067" s="197"/>
      <c r="X5067" s="197"/>
      <c r="Y5067" s="197"/>
      <c r="Z5067" s="196"/>
      <c r="AA5067" s="196"/>
      <c r="AB5067" s="202"/>
      <c r="AC5067" s="196"/>
      <c r="AD5067" s="196"/>
      <c r="AE5067" s="196"/>
      <c r="AF5067" s="196"/>
      <c r="AG5067" s="196"/>
      <c r="AH5067" s="196"/>
      <c r="AI5067" s="197"/>
    </row>
    <row r="5068" spans="1:35">
      <c r="A5068" s="197"/>
      <c r="B5068" s="197"/>
      <c r="C5068" s="204"/>
      <c r="D5068" s="197"/>
      <c r="E5068" s="197"/>
      <c r="F5068" s="197"/>
      <c r="G5068" s="199"/>
      <c r="H5068" s="199"/>
      <c r="I5068" s="197"/>
      <c r="J5068" s="200"/>
      <c r="K5068" s="197"/>
      <c r="L5068" s="197"/>
      <c r="M5068" s="197"/>
      <c r="N5068" s="201"/>
      <c r="O5068" s="201"/>
      <c r="P5068" s="197"/>
      <c r="Q5068" s="197"/>
      <c r="R5068" s="203"/>
      <c r="S5068" s="197"/>
      <c r="T5068" s="197"/>
      <c r="U5068" s="196"/>
      <c r="V5068" s="196"/>
      <c r="W5068" s="197"/>
      <c r="X5068" s="197"/>
      <c r="Y5068" s="197"/>
      <c r="Z5068" s="196"/>
      <c r="AA5068" s="196"/>
      <c r="AB5068" s="202"/>
      <c r="AC5068" s="196"/>
      <c r="AD5068" s="196"/>
      <c r="AE5068" s="196"/>
      <c r="AF5068" s="196"/>
      <c r="AG5068" s="196"/>
      <c r="AH5068" s="196"/>
      <c r="AI5068" s="197"/>
    </row>
    <row r="5069" spans="1:35">
      <c r="A5069" s="197"/>
      <c r="B5069" s="197"/>
      <c r="C5069" s="204"/>
      <c r="D5069" s="197"/>
      <c r="E5069" s="197"/>
      <c r="F5069" s="197"/>
      <c r="G5069" s="199"/>
      <c r="H5069" s="199"/>
      <c r="I5069" s="197"/>
      <c r="J5069" s="200"/>
      <c r="K5069" s="197"/>
      <c r="L5069" s="197"/>
      <c r="M5069" s="197"/>
      <c r="N5069" s="201"/>
      <c r="O5069" s="201"/>
      <c r="P5069" s="197"/>
      <c r="Q5069" s="197"/>
      <c r="R5069" s="196"/>
      <c r="S5069" s="197"/>
      <c r="T5069" s="197"/>
      <c r="U5069" s="196"/>
      <c r="V5069" s="196"/>
      <c r="W5069" s="197"/>
      <c r="X5069" s="197"/>
      <c r="Y5069" s="197"/>
      <c r="Z5069" s="196"/>
      <c r="AA5069" s="196"/>
      <c r="AB5069" s="202"/>
      <c r="AC5069" s="196"/>
      <c r="AD5069" s="196"/>
      <c r="AE5069" s="196"/>
      <c r="AF5069" s="196"/>
      <c r="AG5069" s="196"/>
      <c r="AH5069" s="196"/>
      <c r="AI5069" s="197"/>
    </row>
    <row r="5070" spans="1:35">
      <c r="A5070" s="197"/>
      <c r="B5070" s="197"/>
      <c r="C5070" s="204"/>
      <c r="D5070" s="197"/>
      <c r="E5070" s="197"/>
      <c r="F5070" s="197"/>
      <c r="G5070" s="199"/>
      <c r="H5070" s="199"/>
      <c r="I5070" s="197"/>
      <c r="J5070" s="200"/>
      <c r="K5070" s="197"/>
      <c r="L5070" s="197"/>
      <c r="M5070" s="197"/>
      <c r="N5070" s="201"/>
      <c r="O5070" s="201"/>
      <c r="P5070" s="197"/>
      <c r="Q5070" s="197"/>
      <c r="R5070" s="197"/>
      <c r="S5070" s="197"/>
      <c r="T5070" s="197"/>
      <c r="U5070" s="196"/>
      <c r="V5070" s="196"/>
      <c r="W5070" s="197"/>
      <c r="X5070" s="197"/>
      <c r="Y5070" s="197"/>
      <c r="Z5070" s="196"/>
      <c r="AA5070" s="196"/>
      <c r="AB5070" s="202"/>
      <c r="AC5070" s="196"/>
      <c r="AD5070" s="196"/>
      <c r="AE5070" s="196"/>
      <c r="AF5070" s="196"/>
      <c r="AG5070" s="196"/>
      <c r="AH5070" s="196"/>
      <c r="AI5070" s="197"/>
    </row>
    <row r="5071" spans="1:35">
      <c r="A5071" s="197"/>
      <c r="B5071" s="197"/>
      <c r="C5071" s="204"/>
      <c r="D5071" s="197"/>
      <c r="E5071" s="197"/>
      <c r="F5071" s="197"/>
      <c r="G5071" s="199"/>
      <c r="H5071" s="199"/>
      <c r="I5071" s="197"/>
      <c r="J5071" s="200"/>
      <c r="K5071" s="197"/>
      <c r="L5071" s="197"/>
      <c r="M5071" s="197"/>
      <c r="N5071" s="201"/>
      <c r="O5071" s="201"/>
      <c r="P5071" s="197"/>
      <c r="Q5071" s="197"/>
      <c r="R5071" s="196"/>
      <c r="S5071" s="197"/>
      <c r="T5071" s="197"/>
      <c r="U5071" s="196"/>
      <c r="V5071" s="196"/>
      <c r="W5071" s="197"/>
      <c r="X5071" s="197"/>
      <c r="Y5071" s="197"/>
      <c r="Z5071" s="196"/>
      <c r="AA5071" s="196"/>
      <c r="AB5071" s="202"/>
      <c r="AC5071" s="196"/>
      <c r="AD5071" s="196"/>
      <c r="AE5071" s="196"/>
      <c r="AF5071" s="196"/>
      <c r="AG5071" s="196"/>
      <c r="AH5071" s="196"/>
      <c r="AI5071" s="197"/>
    </row>
    <row r="5072" spans="1:35">
      <c r="A5072" s="197"/>
      <c r="B5072" s="197"/>
      <c r="C5072" s="204"/>
      <c r="D5072" s="197"/>
      <c r="E5072" s="197"/>
      <c r="F5072" s="197"/>
      <c r="G5072" s="199"/>
      <c r="H5072" s="199"/>
      <c r="I5072" s="197"/>
      <c r="J5072" s="200"/>
      <c r="K5072" s="197"/>
      <c r="L5072" s="197"/>
      <c r="M5072" s="197"/>
      <c r="N5072" s="201"/>
      <c r="O5072" s="201"/>
      <c r="P5072" s="197"/>
      <c r="Q5072" s="197"/>
      <c r="R5072" s="197"/>
      <c r="S5072" s="197"/>
      <c r="T5072" s="197"/>
      <c r="U5072" s="196"/>
      <c r="V5072" s="196"/>
      <c r="W5072" s="197"/>
      <c r="X5072" s="197"/>
      <c r="Y5072" s="197"/>
      <c r="Z5072" s="196"/>
      <c r="AA5072" s="196"/>
      <c r="AB5072" s="202"/>
      <c r="AC5072" s="196"/>
      <c r="AD5072" s="196"/>
      <c r="AE5072" s="196"/>
      <c r="AF5072" s="196"/>
      <c r="AG5072" s="196"/>
      <c r="AH5072" s="196"/>
      <c r="AI5072" s="197"/>
    </row>
    <row r="5073" spans="1:35">
      <c r="A5073" s="197"/>
      <c r="B5073" s="197"/>
      <c r="C5073" s="204"/>
      <c r="D5073" s="197"/>
      <c r="E5073" s="197"/>
      <c r="F5073" s="197"/>
      <c r="G5073" s="199"/>
      <c r="H5073" s="199"/>
      <c r="I5073" s="197"/>
      <c r="J5073" s="200"/>
      <c r="K5073" s="197"/>
      <c r="L5073" s="197"/>
      <c r="M5073" s="197"/>
      <c r="N5073" s="201"/>
      <c r="O5073" s="201"/>
      <c r="P5073" s="197"/>
      <c r="Q5073" s="197"/>
      <c r="R5073" s="196"/>
      <c r="S5073" s="197"/>
      <c r="T5073" s="197"/>
      <c r="U5073" s="196"/>
      <c r="V5073" s="196"/>
      <c r="W5073" s="197"/>
      <c r="X5073" s="197"/>
      <c r="Y5073" s="197"/>
      <c r="Z5073" s="196"/>
      <c r="AA5073" s="196"/>
      <c r="AB5073" s="202"/>
      <c r="AC5073" s="196"/>
      <c r="AD5073" s="196"/>
      <c r="AE5073" s="196"/>
      <c r="AF5073" s="196"/>
      <c r="AG5073" s="196"/>
      <c r="AH5073" s="196"/>
      <c r="AI5073" s="197"/>
    </row>
    <row r="5074" spans="1:35">
      <c r="A5074" s="197"/>
      <c r="B5074" s="197"/>
      <c r="C5074" s="204"/>
      <c r="D5074" s="197"/>
      <c r="E5074" s="197"/>
      <c r="F5074" s="197"/>
      <c r="G5074" s="199"/>
      <c r="H5074" s="199"/>
      <c r="I5074" s="197"/>
      <c r="J5074" s="200"/>
      <c r="K5074" s="197"/>
      <c r="L5074" s="197"/>
      <c r="M5074" s="197"/>
      <c r="N5074" s="201"/>
      <c r="O5074" s="201"/>
      <c r="P5074" s="197"/>
      <c r="Q5074" s="197"/>
      <c r="R5074" s="197"/>
      <c r="S5074" s="197"/>
      <c r="T5074" s="197"/>
      <c r="U5074" s="196"/>
      <c r="V5074" s="196"/>
      <c r="W5074" s="197"/>
      <c r="X5074" s="197"/>
      <c r="Y5074" s="197"/>
      <c r="Z5074" s="196"/>
      <c r="AA5074" s="196"/>
      <c r="AB5074" s="202"/>
      <c r="AC5074" s="196"/>
      <c r="AD5074" s="196"/>
      <c r="AE5074" s="196"/>
      <c r="AF5074" s="196"/>
      <c r="AG5074" s="196"/>
      <c r="AH5074" s="196"/>
      <c r="AI5074" s="197"/>
    </row>
    <row r="5075" spans="1:35">
      <c r="A5075" s="197"/>
      <c r="B5075" s="197"/>
      <c r="C5075" s="204"/>
      <c r="D5075" s="197"/>
      <c r="E5075" s="197"/>
      <c r="F5075" s="197"/>
      <c r="G5075" s="199"/>
      <c r="H5075" s="199"/>
      <c r="I5075" s="197"/>
      <c r="J5075" s="200"/>
      <c r="K5075" s="197"/>
      <c r="L5075" s="197"/>
      <c r="M5075" s="197"/>
      <c r="N5075" s="201"/>
      <c r="O5075" s="201"/>
      <c r="P5075" s="197"/>
      <c r="Q5075" s="197"/>
      <c r="R5075" s="196"/>
      <c r="S5075" s="197"/>
      <c r="T5075" s="197"/>
      <c r="U5075" s="196"/>
      <c r="V5075" s="196"/>
      <c r="W5075" s="197"/>
      <c r="X5075" s="197"/>
      <c r="Y5075" s="197"/>
      <c r="Z5075" s="196"/>
      <c r="AA5075" s="196"/>
      <c r="AB5075" s="202"/>
      <c r="AC5075" s="196"/>
      <c r="AD5075" s="196"/>
      <c r="AE5075" s="196"/>
      <c r="AF5075" s="196"/>
      <c r="AG5075" s="196"/>
      <c r="AH5075" s="196"/>
      <c r="AI5075" s="197"/>
    </row>
    <row r="5076" spans="1:35">
      <c r="A5076" s="197"/>
      <c r="B5076" s="197"/>
      <c r="C5076" s="204"/>
      <c r="D5076" s="197"/>
      <c r="E5076" s="197"/>
      <c r="F5076" s="197"/>
      <c r="G5076" s="199"/>
      <c r="H5076" s="199"/>
      <c r="I5076" s="197"/>
      <c r="J5076" s="200"/>
      <c r="K5076" s="197"/>
      <c r="L5076" s="197"/>
      <c r="M5076" s="197"/>
      <c r="N5076" s="201"/>
      <c r="O5076" s="201"/>
      <c r="P5076" s="197"/>
      <c r="Q5076" s="197"/>
      <c r="R5076" s="197"/>
      <c r="S5076" s="197"/>
      <c r="T5076" s="197"/>
      <c r="U5076" s="196"/>
      <c r="V5076" s="196"/>
      <c r="W5076" s="197"/>
      <c r="X5076" s="197"/>
      <c r="Y5076" s="197"/>
      <c r="Z5076" s="196"/>
      <c r="AA5076" s="196"/>
      <c r="AB5076" s="202"/>
      <c r="AC5076" s="196"/>
      <c r="AD5076" s="196"/>
      <c r="AE5076" s="196"/>
      <c r="AF5076" s="196"/>
      <c r="AG5076" s="196"/>
      <c r="AH5076" s="196"/>
      <c r="AI5076" s="197"/>
    </row>
    <row r="5077" spans="1:35">
      <c r="A5077" s="197"/>
      <c r="B5077" s="197"/>
      <c r="C5077" s="204"/>
      <c r="D5077" s="197"/>
      <c r="E5077" s="197"/>
      <c r="F5077" s="197"/>
      <c r="G5077" s="199"/>
      <c r="H5077" s="199"/>
      <c r="I5077" s="197"/>
      <c r="J5077" s="200"/>
      <c r="K5077" s="197"/>
      <c r="L5077" s="197"/>
      <c r="M5077" s="197"/>
      <c r="N5077" s="201"/>
      <c r="O5077" s="201"/>
      <c r="P5077" s="197"/>
      <c r="Q5077" s="197"/>
      <c r="R5077" s="196"/>
      <c r="S5077" s="197"/>
      <c r="T5077" s="197"/>
      <c r="U5077" s="196"/>
      <c r="V5077" s="196"/>
      <c r="W5077" s="197"/>
      <c r="X5077" s="197"/>
      <c r="Y5077" s="197"/>
      <c r="Z5077" s="196"/>
      <c r="AA5077" s="196"/>
      <c r="AB5077" s="202"/>
      <c r="AC5077" s="196"/>
      <c r="AD5077" s="196"/>
      <c r="AE5077" s="196"/>
      <c r="AF5077" s="196"/>
      <c r="AG5077" s="196"/>
      <c r="AH5077" s="196"/>
      <c r="AI5077" s="197"/>
    </row>
    <row r="5078" spans="1:35">
      <c r="A5078" s="197"/>
      <c r="B5078" s="197"/>
      <c r="C5078" s="204"/>
      <c r="D5078" s="197"/>
      <c r="E5078" s="197"/>
      <c r="F5078" s="197"/>
      <c r="G5078" s="199"/>
      <c r="H5078" s="199"/>
      <c r="I5078" s="197"/>
      <c r="J5078" s="200"/>
      <c r="K5078" s="197"/>
      <c r="L5078" s="197"/>
      <c r="M5078" s="197"/>
      <c r="N5078" s="201"/>
      <c r="O5078" s="201"/>
      <c r="P5078" s="197"/>
      <c r="Q5078" s="197"/>
      <c r="R5078" s="197"/>
      <c r="S5078" s="197"/>
      <c r="T5078" s="197"/>
      <c r="U5078" s="196"/>
      <c r="V5078" s="196"/>
      <c r="W5078" s="197"/>
      <c r="X5078" s="197"/>
      <c r="Y5078" s="197"/>
      <c r="Z5078" s="196"/>
      <c r="AA5078" s="196"/>
      <c r="AB5078" s="202"/>
      <c r="AC5078" s="196"/>
      <c r="AD5078" s="196"/>
      <c r="AE5078" s="196"/>
      <c r="AF5078" s="196"/>
      <c r="AG5078" s="196"/>
      <c r="AH5078" s="196"/>
      <c r="AI5078" s="197"/>
    </row>
    <row r="5079" spans="1:35">
      <c r="A5079" s="197"/>
      <c r="B5079" s="197"/>
      <c r="C5079" s="204"/>
      <c r="D5079" s="197"/>
      <c r="E5079" s="197"/>
      <c r="F5079" s="197"/>
      <c r="G5079" s="199"/>
      <c r="H5079" s="199"/>
      <c r="I5079" s="197"/>
      <c r="J5079" s="200"/>
      <c r="K5079" s="197"/>
      <c r="L5079" s="197"/>
      <c r="M5079" s="197"/>
      <c r="N5079" s="201"/>
      <c r="O5079" s="201"/>
      <c r="P5079" s="197"/>
      <c r="Q5079" s="197"/>
      <c r="R5079" s="196"/>
      <c r="S5079" s="197"/>
      <c r="T5079" s="197"/>
      <c r="U5079" s="196"/>
      <c r="V5079" s="196"/>
      <c r="W5079" s="197"/>
      <c r="X5079" s="197"/>
      <c r="Y5079" s="197"/>
      <c r="Z5079" s="196"/>
      <c r="AA5079" s="196"/>
      <c r="AB5079" s="202"/>
      <c r="AC5079" s="196"/>
      <c r="AD5079" s="196"/>
      <c r="AE5079" s="196"/>
      <c r="AF5079" s="196"/>
      <c r="AG5079" s="196"/>
      <c r="AH5079" s="196"/>
      <c r="AI5079" s="197"/>
    </row>
    <row r="5080" spans="1:35">
      <c r="A5080" s="197"/>
      <c r="B5080" s="197"/>
      <c r="C5080" s="204"/>
      <c r="D5080" s="197"/>
      <c r="E5080" s="197"/>
      <c r="F5080" s="197"/>
      <c r="G5080" s="199"/>
      <c r="H5080" s="199"/>
      <c r="I5080" s="197"/>
      <c r="J5080" s="200"/>
      <c r="K5080" s="197"/>
      <c r="L5080" s="197"/>
      <c r="M5080" s="197"/>
      <c r="N5080" s="201"/>
      <c r="O5080" s="201"/>
      <c r="P5080" s="197"/>
      <c r="Q5080" s="197"/>
      <c r="R5080" s="197"/>
      <c r="S5080" s="197"/>
      <c r="T5080" s="197"/>
      <c r="U5080" s="196"/>
      <c r="V5080" s="196"/>
      <c r="W5080" s="197"/>
      <c r="X5080" s="197"/>
      <c r="Y5080" s="197"/>
      <c r="Z5080" s="196"/>
      <c r="AA5080" s="196"/>
      <c r="AB5080" s="202"/>
      <c r="AC5080" s="196"/>
      <c r="AD5080" s="196"/>
      <c r="AE5080" s="196"/>
      <c r="AF5080" s="196"/>
      <c r="AG5080" s="196"/>
      <c r="AH5080" s="196"/>
      <c r="AI5080" s="197"/>
    </row>
    <row r="5081" spans="1:35">
      <c r="A5081" s="197"/>
      <c r="B5081" s="197"/>
      <c r="C5081" s="204"/>
      <c r="D5081" s="197"/>
      <c r="E5081" s="197"/>
      <c r="F5081" s="197"/>
      <c r="G5081" s="199"/>
      <c r="H5081" s="199"/>
      <c r="I5081" s="197"/>
      <c r="J5081" s="200"/>
      <c r="K5081" s="197"/>
      <c r="L5081" s="197"/>
      <c r="M5081" s="197"/>
      <c r="N5081" s="201"/>
      <c r="O5081" s="201"/>
      <c r="P5081" s="197"/>
      <c r="Q5081" s="197"/>
      <c r="R5081" s="197"/>
      <c r="S5081" s="197"/>
      <c r="T5081" s="197"/>
      <c r="U5081" s="196"/>
      <c r="V5081" s="196"/>
      <c r="W5081" s="197"/>
      <c r="X5081" s="197"/>
      <c r="Y5081" s="197"/>
      <c r="Z5081" s="196"/>
      <c r="AA5081" s="196"/>
      <c r="AB5081" s="202"/>
      <c r="AC5081" s="196"/>
      <c r="AD5081" s="196"/>
      <c r="AE5081" s="196"/>
      <c r="AF5081" s="196"/>
      <c r="AG5081" s="196"/>
      <c r="AH5081" s="196"/>
      <c r="AI5081" s="197"/>
    </row>
    <row r="5082" spans="1:35">
      <c r="A5082" s="197"/>
      <c r="B5082" s="197"/>
      <c r="C5082" s="204"/>
      <c r="D5082" s="197"/>
      <c r="E5082" s="197"/>
      <c r="F5082" s="197"/>
      <c r="G5082" s="199"/>
      <c r="H5082" s="199"/>
      <c r="I5082" s="197"/>
      <c r="J5082" s="200"/>
      <c r="K5082" s="197"/>
      <c r="L5082" s="197"/>
      <c r="M5082" s="197"/>
      <c r="N5082" s="201"/>
      <c r="O5082" s="201"/>
      <c r="P5082" s="197"/>
      <c r="Q5082" s="197"/>
      <c r="R5082" s="196"/>
      <c r="S5082" s="197"/>
      <c r="T5082" s="197"/>
      <c r="U5082" s="196"/>
      <c r="V5082" s="196"/>
      <c r="W5082" s="197"/>
      <c r="X5082" s="197"/>
      <c r="Y5082" s="197"/>
      <c r="Z5082" s="196"/>
      <c r="AA5082" s="196"/>
      <c r="AB5082" s="202"/>
      <c r="AC5082" s="196"/>
      <c r="AD5082" s="196"/>
      <c r="AE5082" s="196"/>
      <c r="AF5082" s="196"/>
      <c r="AG5082" s="196"/>
      <c r="AH5082" s="196"/>
      <c r="AI5082" s="197"/>
    </row>
    <row r="5083" spans="1:35">
      <c r="A5083" s="197"/>
      <c r="B5083" s="197"/>
      <c r="C5083" s="204"/>
      <c r="D5083" s="197"/>
      <c r="E5083" s="197"/>
      <c r="F5083" s="197"/>
      <c r="G5083" s="199"/>
      <c r="H5083" s="199"/>
      <c r="I5083" s="197"/>
      <c r="J5083" s="200"/>
      <c r="K5083" s="197"/>
      <c r="L5083" s="197"/>
      <c r="M5083" s="197"/>
      <c r="N5083" s="201"/>
      <c r="O5083" s="201"/>
      <c r="P5083" s="197"/>
      <c r="Q5083" s="197"/>
      <c r="R5083" s="197"/>
      <c r="S5083" s="197"/>
      <c r="T5083" s="197"/>
      <c r="U5083" s="196"/>
      <c r="V5083" s="196"/>
      <c r="W5083" s="197"/>
      <c r="X5083" s="197"/>
      <c r="Y5083" s="197"/>
      <c r="Z5083" s="196"/>
      <c r="AA5083" s="196"/>
      <c r="AB5083" s="202"/>
      <c r="AC5083" s="196"/>
      <c r="AD5083" s="196"/>
      <c r="AE5083" s="196"/>
      <c r="AF5083" s="196"/>
      <c r="AG5083" s="196"/>
      <c r="AH5083" s="196"/>
      <c r="AI5083" s="197"/>
    </row>
    <row r="5084" spans="1:35">
      <c r="A5084" s="197"/>
      <c r="B5084" s="197"/>
      <c r="C5084" s="204"/>
      <c r="D5084" s="197"/>
      <c r="E5084" s="197"/>
      <c r="F5084" s="197"/>
      <c r="G5084" s="199"/>
      <c r="H5084" s="199"/>
      <c r="I5084" s="197"/>
      <c r="J5084" s="200"/>
      <c r="K5084" s="197"/>
      <c r="L5084" s="197"/>
      <c r="M5084" s="197"/>
      <c r="N5084" s="201"/>
      <c r="O5084" s="201"/>
      <c r="P5084" s="197"/>
      <c r="Q5084" s="197"/>
      <c r="R5084" s="196"/>
      <c r="S5084" s="197"/>
      <c r="T5084" s="197"/>
      <c r="U5084" s="196"/>
      <c r="V5084" s="196"/>
      <c r="W5084" s="197"/>
      <c r="X5084" s="197"/>
      <c r="Y5084" s="197"/>
      <c r="Z5084" s="196"/>
      <c r="AA5084" s="196"/>
      <c r="AB5084" s="202"/>
      <c r="AC5084" s="196"/>
      <c r="AD5084" s="196"/>
      <c r="AE5084" s="196"/>
      <c r="AF5084" s="196"/>
      <c r="AG5084" s="196"/>
      <c r="AH5084" s="196"/>
      <c r="AI5084" s="197"/>
    </row>
    <row r="5085" spans="1:35">
      <c r="A5085" s="197"/>
      <c r="B5085" s="197"/>
      <c r="C5085" s="204"/>
      <c r="D5085" s="197"/>
      <c r="E5085" s="197"/>
      <c r="F5085" s="197"/>
      <c r="G5085" s="199"/>
      <c r="H5085" s="199"/>
      <c r="I5085" s="197"/>
      <c r="J5085" s="200"/>
      <c r="K5085" s="197"/>
      <c r="L5085" s="197"/>
      <c r="M5085" s="197"/>
      <c r="N5085" s="201"/>
      <c r="O5085" s="201"/>
      <c r="P5085" s="197"/>
      <c r="Q5085" s="197"/>
      <c r="R5085" s="197"/>
      <c r="S5085" s="197"/>
      <c r="T5085" s="197"/>
      <c r="U5085" s="196"/>
      <c r="V5085" s="196"/>
      <c r="W5085" s="197"/>
      <c r="X5085" s="197"/>
      <c r="Y5085" s="197"/>
      <c r="Z5085" s="196"/>
      <c r="AA5085" s="196"/>
      <c r="AB5085" s="202"/>
      <c r="AC5085" s="196"/>
      <c r="AD5085" s="196"/>
      <c r="AE5085" s="196"/>
      <c r="AF5085" s="196"/>
      <c r="AG5085" s="196"/>
      <c r="AH5085" s="196"/>
      <c r="AI5085" s="197"/>
    </row>
    <row r="5086" spans="1:35">
      <c r="A5086" s="197"/>
      <c r="B5086" s="197"/>
      <c r="C5086" s="204"/>
      <c r="D5086" s="197"/>
      <c r="E5086" s="197"/>
      <c r="F5086" s="197"/>
      <c r="G5086" s="199"/>
      <c r="H5086" s="199"/>
      <c r="I5086" s="197"/>
      <c r="J5086" s="200"/>
      <c r="K5086" s="197"/>
      <c r="L5086" s="197"/>
      <c r="M5086" s="197"/>
      <c r="N5086" s="201"/>
      <c r="O5086" s="201"/>
      <c r="P5086" s="197"/>
      <c r="Q5086" s="197"/>
      <c r="R5086" s="197"/>
      <c r="S5086" s="197"/>
      <c r="T5086" s="197"/>
      <c r="U5086" s="196"/>
      <c r="V5086" s="196"/>
      <c r="W5086" s="197"/>
      <c r="X5086" s="197"/>
      <c r="Y5086" s="197"/>
      <c r="Z5086" s="197"/>
      <c r="AA5086" s="197"/>
      <c r="AB5086" s="202"/>
      <c r="AC5086" s="197"/>
      <c r="AD5086" s="205"/>
      <c r="AE5086" s="197"/>
      <c r="AF5086" s="196"/>
      <c r="AG5086" s="196"/>
      <c r="AH5086" s="197"/>
      <c r="AI5086" s="197"/>
    </row>
    <row r="5087" spans="1:35">
      <c r="A5087" s="197"/>
      <c r="B5087" s="197"/>
      <c r="C5087" s="204"/>
      <c r="D5087" s="197"/>
      <c r="E5087" s="197"/>
      <c r="F5087" s="197"/>
      <c r="G5087" s="199"/>
      <c r="H5087" s="199"/>
      <c r="I5087" s="197"/>
      <c r="J5087" s="200"/>
      <c r="K5087" s="197"/>
      <c r="L5087" s="197"/>
      <c r="M5087" s="197"/>
      <c r="N5087" s="201"/>
      <c r="O5087" s="201"/>
      <c r="P5087" s="197"/>
      <c r="Q5087" s="197"/>
      <c r="R5087" s="196"/>
      <c r="S5087" s="197"/>
      <c r="T5087" s="197"/>
      <c r="U5087" s="196"/>
      <c r="V5087" s="196"/>
      <c r="W5087" s="197"/>
      <c r="X5087" s="197"/>
      <c r="Y5087" s="197"/>
      <c r="Z5087" s="196"/>
      <c r="AA5087" s="196"/>
      <c r="AB5087" s="202"/>
      <c r="AC5087" s="196"/>
      <c r="AD5087" s="196"/>
      <c r="AE5087" s="196"/>
      <c r="AF5087" s="196"/>
      <c r="AG5087" s="196"/>
      <c r="AH5087" s="196"/>
      <c r="AI5087" s="197"/>
    </row>
    <row r="5088" spans="1:35">
      <c r="A5088" s="197"/>
      <c r="B5088" s="197"/>
      <c r="C5088" s="204"/>
      <c r="D5088" s="197"/>
      <c r="E5088" s="197"/>
      <c r="F5088" s="197"/>
      <c r="G5088" s="199"/>
      <c r="H5088" s="199"/>
      <c r="I5088" s="197"/>
      <c r="J5088" s="200"/>
      <c r="K5088" s="197"/>
      <c r="L5088" s="197"/>
      <c r="M5088" s="197"/>
      <c r="N5088" s="201"/>
      <c r="O5088" s="201"/>
      <c r="P5088" s="197"/>
      <c r="Q5088" s="197"/>
      <c r="R5088" s="197"/>
      <c r="S5088" s="197"/>
      <c r="T5088" s="197"/>
      <c r="U5088" s="196"/>
      <c r="V5088" s="196"/>
      <c r="W5088" s="197"/>
      <c r="X5088" s="197"/>
      <c r="Y5088" s="197"/>
      <c r="Z5088" s="197"/>
      <c r="AA5088" s="197"/>
      <c r="AB5088" s="202"/>
      <c r="AC5088" s="197"/>
      <c r="AD5088" s="205"/>
      <c r="AE5088" s="197"/>
      <c r="AF5088" s="196"/>
      <c r="AG5088" s="196"/>
      <c r="AH5088" s="197"/>
      <c r="AI5088" s="197"/>
    </row>
    <row r="5089" spans="1:35">
      <c r="A5089" s="197"/>
      <c r="B5089" s="197"/>
      <c r="C5089" s="204"/>
      <c r="D5089" s="197"/>
      <c r="E5089" s="197"/>
      <c r="F5089" s="197"/>
      <c r="G5089" s="199"/>
      <c r="H5089" s="199"/>
      <c r="I5089" s="197"/>
      <c r="J5089" s="200"/>
      <c r="K5089" s="197"/>
      <c r="L5089" s="197"/>
      <c r="M5089" s="197"/>
      <c r="N5089" s="201"/>
      <c r="O5089" s="201"/>
      <c r="P5089" s="197"/>
      <c r="Q5089" s="197"/>
      <c r="R5089" s="196"/>
      <c r="S5089" s="197"/>
      <c r="T5089" s="197"/>
      <c r="U5089" s="196"/>
      <c r="V5089" s="196"/>
      <c r="W5089" s="197"/>
      <c r="X5089" s="197"/>
      <c r="Y5089" s="197"/>
      <c r="Z5089" s="196"/>
      <c r="AA5089" s="196"/>
      <c r="AB5089" s="202"/>
      <c r="AC5089" s="196"/>
      <c r="AD5089" s="196"/>
      <c r="AE5089" s="196"/>
      <c r="AF5089" s="196"/>
      <c r="AG5089" s="196"/>
      <c r="AH5089" s="196"/>
      <c r="AI5089" s="197"/>
    </row>
    <row r="5090" spans="1:35">
      <c r="A5090" s="197"/>
      <c r="B5090" s="197"/>
      <c r="C5090" s="204"/>
      <c r="D5090" s="197"/>
      <c r="E5090" s="197"/>
      <c r="F5090" s="197"/>
      <c r="G5090" s="199"/>
      <c r="H5090" s="199"/>
      <c r="I5090" s="197"/>
      <c r="J5090" s="200"/>
      <c r="K5090" s="197"/>
      <c r="L5090" s="197"/>
      <c r="M5090" s="197"/>
      <c r="N5090" s="201"/>
      <c r="O5090" s="201"/>
      <c r="P5090" s="197"/>
      <c r="Q5090" s="197"/>
      <c r="R5090" s="197"/>
      <c r="S5090" s="197"/>
      <c r="T5090" s="197"/>
      <c r="U5090" s="196"/>
      <c r="V5090" s="196"/>
      <c r="W5090" s="197"/>
      <c r="X5090" s="197"/>
      <c r="Y5090" s="197"/>
      <c r="Z5090" s="196"/>
      <c r="AA5090" s="196"/>
      <c r="AB5090" s="202"/>
      <c r="AC5090" s="196"/>
      <c r="AD5090" s="196"/>
      <c r="AE5090" s="196"/>
      <c r="AF5090" s="196"/>
      <c r="AG5090" s="196"/>
      <c r="AH5090" s="196"/>
      <c r="AI5090" s="197"/>
    </row>
    <row r="5091" spans="1:35">
      <c r="A5091" s="197"/>
      <c r="B5091" s="197"/>
      <c r="C5091" s="204"/>
      <c r="D5091" s="197"/>
      <c r="E5091" s="197"/>
      <c r="F5091" s="197"/>
      <c r="G5091" s="199"/>
      <c r="H5091" s="199"/>
      <c r="I5091" s="197"/>
      <c r="J5091" s="200"/>
      <c r="K5091" s="197"/>
      <c r="L5091" s="197"/>
      <c r="M5091" s="197"/>
      <c r="N5091" s="201"/>
      <c r="O5091" s="201"/>
      <c r="P5091" s="197"/>
      <c r="Q5091" s="197"/>
      <c r="R5091" s="196"/>
      <c r="S5091" s="197"/>
      <c r="T5091" s="197"/>
      <c r="U5091" s="196"/>
      <c r="V5091" s="196"/>
      <c r="W5091" s="197"/>
      <c r="X5091" s="197"/>
      <c r="Y5091" s="197"/>
      <c r="Z5091" s="196"/>
      <c r="AA5091" s="196"/>
      <c r="AB5091" s="202"/>
      <c r="AC5091" s="196"/>
      <c r="AD5091" s="196"/>
      <c r="AE5091" s="196"/>
      <c r="AF5091" s="196"/>
      <c r="AG5091" s="196"/>
      <c r="AH5091" s="196"/>
      <c r="AI5091" s="197"/>
    </row>
    <row r="5092" spans="1:35">
      <c r="A5092" s="197"/>
      <c r="B5092" s="197"/>
      <c r="C5092" s="204"/>
      <c r="D5092" s="197"/>
      <c r="E5092" s="197"/>
      <c r="F5092" s="197"/>
      <c r="G5092" s="199"/>
      <c r="H5092" s="199"/>
      <c r="I5092" s="197"/>
      <c r="J5092" s="200"/>
      <c r="K5092" s="197"/>
      <c r="L5092" s="197"/>
      <c r="M5092" s="197"/>
      <c r="N5092" s="201"/>
      <c r="O5092" s="201"/>
      <c r="P5092" s="197"/>
      <c r="Q5092" s="197"/>
      <c r="R5092" s="197"/>
      <c r="S5092" s="197"/>
      <c r="T5092" s="197"/>
      <c r="U5092" s="196"/>
      <c r="V5092" s="196"/>
      <c r="W5092" s="197"/>
      <c r="X5092" s="197"/>
      <c r="Y5092" s="197"/>
      <c r="Z5092" s="196"/>
      <c r="AA5092" s="196"/>
      <c r="AB5092" s="202"/>
      <c r="AC5092" s="196"/>
      <c r="AD5092" s="196"/>
      <c r="AE5092" s="196"/>
      <c r="AF5092" s="196"/>
      <c r="AG5092" s="196"/>
      <c r="AH5092" s="196"/>
      <c r="AI5092" s="197"/>
    </row>
    <row r="5093" spans="1:35">
      <c r="A5093" s="197"/>
      <c r="B5093" s="197"/>
      <c r="C5093" s="204"/>
      <c r="D5093" s="197"/>
      <c r="E5093" s="197"/>
      <c r="F5093" s="197"/>
      <c r="G5093" s="199"/>
      <c r="H5093" s="199"/>
      <c r="I5093" s="197"/>
      <c r="J5093" s="200"/>
      <c r="K5093" s="197"/>
      <c r="L5093" s="197"/>
      <c r="M5093" s="197"/>
      <c r="N5093" s="201"/>
      <c r="O5093" s="201"/>
      <c r="P5093" s="197"/>
      <c r="Q5093" s="197"/>
      <c r="R5093" s="196"/>
      <c r="S5093" s="197"/>
      <c r="T5093" s="197"/>
      <c r="U5093" s="196"/>
      <c r="V5093" s="196"/>
      <c r="W5093" s="197"/>
      <c r="X5093" s="197"/>
      <c r="Y5093" s="197"/>
      <c r="Z5093" s="196"/>
      <c r="AA5093" s="196"/>
      <c r="AB5093" s="202"/>
      <c r="AC5093" s="196"/>
      <c r="AD5093" s="196"/>
      <c r="AE5093" s="196"/>
      <c r="AF5093" s="196"/>
      <c r="AG5093" s="196"/>
      <c r="AH5093" s="196"/>
      <c r="AI5093" s="197"/>
    </row>
    <row r="5094" spans="1:35">
      <c r="A5094" s="197"/>
      <c r="B5094" s="197"/>
      <c r="C5094" s="204"/>
      <c r="D5094" s="197"/>
      <c r="E5094" s="197"/>
      <c r="F5094" s="197"/>
      <c r="G5094" s="199"/>
      <c r="H5094" s="199"/>
      <c r="I5094" s="197"/>
      <c r="J5094" s="200"/>
      <c r="K5094" s="197"/>
      <c r="L5094" s="197"/>
      <c r="M5094" s="197"/>
      <c r="N5094" s="201"/>
      <c r="O5094" s="201"/>
      <c r="P5094" s="197"/>
      <c r="Q5094" s="197"/>
      <c r="R5094" s="197"/>
      <c r="S5094" s="197"/>
      <c r="T5094" s="197"/>
      <c r="U5094" s="196"/>
      <c r="V5094" s="196"/>
      <c r="W5094" s="197"/>
      <c r="X5094" s="197"/>
      <c r="Y5094" s="197"/>
      <c r="Z5094" s="196"/>
      <c r="AA5094" s="196"/>
      <c r="AB5094" s="202"/>
      <c r="AC5094" s="196"/>
      <c r="AD5094" s="196"/>
      <c r="AE5094" s="196"/>
      <c r="AF5094" s="196"/>
      <c r="AG5094" s="196"/>
      <c r="AH5094" s="196"/>
      <c r="AI5094" s="197"/>
    </row>
    <row r="5095" spans="1:35">
      <c r="A5095" s="197"/>
      <c r="B5095" s="197"/>
      <c r="C5095" s="204"/>
      <c r="D5095" s="197"/>
      <c r="E5095" s="197"/>
      <c r="F5095" s="197"/>
      <c r="G5095" s="199"/>
      <c r="H5095" s="199"/>
      <c r="I5095" s="197"/>
      <c r="J5095" s="200"/>
      <c r="K5095" s="197"/>
      <c r="L5095" s="197"/>
      <c r="M5095" s="197"/>
      <c r="N5095" s="201"/>
      <c r="O5095" s="201"/>
      <c r="P5095" s="197"/>
      <c r="Q5095" s="197"/>
      <c r="R5095" s="196"/>
      <c r="S5095" s="197"/>
      <c r="T5095" s="197"/>
      <c r="U5095" s="196"/>
      <c r="V5095" s="196"/>
      <c r="W5095" s="197"/>
      <c r="X5095" s="197"/>
      <c r="Y5095" s="197"/>
      <c r="Z5095" s="197"/>
      <c r="AA5095" s="197"/>
      <c r="AB5095" s="202"/>
      <c r="AC5095" s="196"/>
      <c r="AD5095" s="205"/>
      <c r="AE5095" s="197"/>
      <c r="AF5095" s="196"/>
      <c r="AG5095" s="196"/>
      <c r="AH5095" s="197"/>
      <c r="AI5095" s="197"/>
    </row>
    <row r="5096" spans="1:35">
      <c r="A5096" s="197"/>
      <c r="B5096" s="197"/>
      <c r="C5096" s="204"/>
      <c r="D5096" s="197"/>
      <c r="E5096" s="197"/>
      <c r="F5096" s="197"/>
      <c r="G5096" s="199"/>
      <c r="H5096" s="199"/>
      <c r="I5096" s="197"/>
      <c r="J5096" s="200"/>
      <c r="K5096" s="197"/>
      <c r="L5096" s="197"/>
      <c r="M5096" s="197"/>
      <c r="N5096" s="201"/>
      <c r="O5096" s="201"/>
      <c r="P5096" s="197"/>
      <c r="Q5096" s="197"/>
      <c r="R5096" s="197"/>
      <c r="S5096" s="197"/>
      <c r="T5096" s="197"/>
      <c r="U5096" s="196"/>
      <c r="V5096" s="196"/>
      <c r="W5096" s="197"/>
      <c r="X5096" s="197"/>
      <c r="Y5096" s="197"/>
      <c r="Z5096" s="196"/>
      <c r="AA5096" s="196"/>
      <c r="AB5096" s="202"/>
      <c r="AC5096" s="196"/>
      <c r="AD5096" s="196"/>
      <c r="AE5096" s="196"/>
      <c r="AF5096" s="196"/>
      <c r="AG5096" s="196"/>
      <c r="AH5096" s="196"/>
      <c r="AI5096" s="197"/>
    </row>
    <row r="5097" spans="1:35">
      <c r="A5097" s="197"/>
      <c r="B5097" s="197"/>
      <c r="C5097" s="204"/>
      <c r="D5097" s="197"/>
      <c r="E5097" s="197"/>
      <c r="F5097" s="197"/>
      <c r="G5097" s="199"/>
      <c r="H5097" s="199"/>
      <c r="I5097" s="197"/>
      <c r="J5097" s="200"/>
      <c r="K5097" s="197"/>
      <c r="L5097" s="197"/>
      <c r="M5097" s="197"/>
      <c r="N5097" s="201"/>
      <c r="O5097" s="201"/>
      <c r="P5097" s="197"/>
      <c r="Q5097" s="197"/>
      <c r="R5097" s="196"/>
      <c r="S5097" s="197"/>
      <c r="T5097" s="197"/>
      <c r="U5097" s="196"/>
      <c r="V5097" s="196"/>
      <c r="W5097" s="197"/>
      <c r="X5097" s="197"/>
      <c r="Y5097" s="197"/>
      <c r="Z5097" s="197"/>
      <c r="AA5097" s="197"/>
      <c r="AB5097" s="202"/>
      <c r="AC5097" s="197"/>
      <c r="AD5097" s="205"/>
      <c r="AE5097" s="197"/>
      <c r="AF5097" s="196"/>
      <c r="AG5097" s="196"/>
      <c r="AH5097" s="197"/>
      <c r="AI5097" s="197"/>
    </row>
    <row r="5098" spans="1:35">
      <c r="A5098" s="197"/>
      <c r="B5098" s="197"/>
      <c r="C5098" s="204"/>
      <c r="D5098" s="197"/>
      <c r="E5098" s="197"/>
      <c r="F5098" s="197"/>
      <c r="G5098" s="199"/>
      <c r="H5098" s="199"/>
      <c r="I5098" s="197"/>
      <c r="J5098" s="200"/>
      <c r="K5098" s="197"/>
      <c r="L5098" s="197"/>
      <c r="M5098" s="197"/>
      <c r="N5098" s="201"/>
      <c r="O5098" s="201"/>
      <c r="P5098" s="197"/>
      <c r="Q5098" s="197"/>
      <c r="R5098" s="197"/>
      <c r="S5098" s="197"/>
      <c r="T5098" s="197"/>
      <c r="U5098" s="196"/>
      <c r="V5098" s="196"/>
      <c r="W5098" s="197"/>
      <c r="X5098" s="197"/>
      <c r="Y5098" s="197"/>
      <c r="Z5098" s="196"/>
      <c r="AA5098" s="196"/>
      <c r="AB5098" s="202"/>
      <c r="AC5098" s="196"/>
      <c r="AD5098" s="196"/>
      <c r="AE5098" s="196"/>
      <c r="AF5098" s="196"/>
      <c r="AG5098" s="196"/>
      <c r="AH5098" s="196"/>
      <c r="AI5098" s="197"/>
    </row>
    <row r="5099" spans="1:35">
      <c r="A5099" s="197"/>
      <c r="B5099" s="197"/>
      <c r="C5099" s="204"/>
      <c r="D5099" s="197"/>
      <c r="E5099" s="197"/>
      <c r="F5099" s="197"/>
      <c r="G5099" s="199"/>
      <c r="H5099" s="199"/>
      <c r="I5099" s="197"/>
      <c r="J5099" s="200"/>
      <c r="K5099" s="197"/>
      <c r="L5099" s="197"/>
      <c r="M5099" s="197"/>
      <c r="N5099" s="201"/>
      <c r="O5099" s="201"/>
      <c r="P5099" s="197"/>
      <c r="Q5099" s="197"/>
      <c r="R5099" s="197"/>
      <c r="S5099" s="197"/>
      <c r="T5099" s="197"/>
      <c r="U5099" s="196"/>
      <c r="V5099" s="196"/>
      <c r="W5099" s="197"/>
      <c r="X5099" s="197"/>
      <c r="Y5099" s="197"/>
      <c r="Z5099" s="196"/>
      <c r="AA5099" s="196"/>
      <c r="AB5099" s="202"/>
      <c r="AC5099" s="196"/>
      <c r="AD5099" s="196"/>
      <c r="AE5099" s="196"/>
      <c r="AF5099" s="196"/>
      <c r="AG5099" s="196"/>
      <c r="AH5099" s="196"/>
      <c r="AI5099" s="197"/>
    </row>
    <row r="5100" spans="1:35">
      <c r="A5100" s="197"/>
      <c r="B5100" s="197"/>
      <c r="C5100" s="204"/>
      <c r="D5100" s="197"/>
      <c r="E5100" s="197"/>
      <c r="F5100" s="197"/>
      <c r="G5100" s="199"/>
      <c r="H5100" s="199"/>
      <c r="I5100" s="197"/>
      <c r="J5100" s="200"/>
      <c r="K5100" s="197"/>
      <c r="L5100" s="197"/>
      <c r="M5100" s="197"/>
      <c r="N5100" s="201"/>
      <c r="O5100" s="201"/>
      <c r="P5100" s="197"/>
      <c r="Q5100" s="197"/>
      <c r="R5100" s="196"/>
      <c r="S5100" s="197"/>
      <c r="T5100" s="197"/>
      <c r="U5100" s="196"/>
      <c r="V5100" s="196"/>
      <c r="W5100" s="197"/>
      <c r="X5100" s="197"/>
      <c r="Y5100" s="197"/>
      <c r="Z5100" s="196"/>
      <c r="AA5100" s="196"/>
      <c r="AB5100" s="202"/>
      <c r="AC5100" s="196"/>
      <c r="AD5100" s="196"/>
      <c r="AE5100" s="196"/>
      <c r="AF5100" s="196"/>
      <c r="AG5100" s="196"/>
      <c r="AH5100" s="196"/>
      <c r="AI5100" s="197"/>
    </row>
    <row r="5101" spans="1:35">
      <c r="A5101" s="197"/>
      <c r="B5101" s="197"/>
      <c r="C5101" s="204"/>
      <c r="D5101" s="197"/>
      <c r="E5101" s="197"/>
      <c r="F5101" s="197"/>
      <c r="G5101" s="199"/>
      <c r="H5101" s="199"/>
      <c r="I5101" s="197"/>
      <c r="J5101" s="200"/>
      <c r="K5101" s="197"/>
      <c r="L5101" s="197"/>
      <c r="M5101" s="197"/>
      <c r="N5101" s="201"/>
      <c r="O5101" s="201"/>
      <c r="P5101" s="197"/>
      <c r="Q5101" s="197"/>
      <c r="R5101" s="197"/>
      <c r="S5101" s="197"/>
      <c r="T5101" s="197"/>
      <c r="U5101" s="196"/>
      <c r="V5101" s="196"/>
      <c r="W5101" s="197"/>
      <c r="X5101" s="197"/>
      <c r="Y5101" s="197"/>
      <c r="Z5101" s="196"/>
      <c r="AA5101" s="196"/>
      <c r="AB5101" s="202"/>
      <c r="AC5101" s="196"/>
      <c r="AD5101" s="196"/>
      <c r="AE5101" s="196"/>
      <c r="AF5101" s="196"/>
      <c r="AG5101" s="196"/>
      <c r="AH5101" s="196"/>
      <c r="AI5101" s="197"/>
    </row>
    <row r="5102" spans="1:35">
      <c r="A5102" s="197"/>
      <c r="B5102" s="197"/>
      <c r="C5102" s="204"/>
      <c r="D5102" s="197"/>
      <c r="E5102" s="197"/>
      <c r="F5102" s="197"/>
      <c r="G5102" s="199"/>
      <c r="H5102" s="199"/>
      <c r="I5102" s="197"/>
      <c r="J5102" s="200"/>
      <c r="K5102" s="197"/>
      <c r="L5102" s="197"/>
      <c r="M5102" s="197"/>
      <c r="N5102" s="201"/>
      <c r="O5102" s="201"/>
      <c r="P5102" s="197"/>
      <c r="Q5102" s="197"/>
      <c r="R5102" s="197"/>
      <c r="S5102" s="197"/>
      <c r="T5102" s="197"/>
      <c r="U5102" s="196"/>
      <c r="V5102" s="196"/>
      <c r="W5102" s="197"/>
      <c r="X5102" s="197"/>
      <c r="Y5102" s="197"/>
      <c r="Z5102" s="197"/>
      <c r="AA5102" s="197"/>
      <c r="AB5102" s="202"/>
      <c r="AC5102" s="197"/>
      <c r="AD5102" s="205"/>
      <c r="AE5102" s="197"/>
      <c r="AF5102" s="196"/>
      <c r="AG5102" s="196"/>
      <c r="AH5102" s="197"/>
      <c r="AI5102" s="197"/>
    </row>
    <row r="5103" spans="1:35">
      <c r="A5103" s="197"/>
      <c r="B5103" s="197"/>
      <c r="C5103" s="204"/>
      <c r="D5103" s="197"/>
      <c r="E5103" s="197"/>
      <c r="F5103" s="197"/>
      <c r="G5103" s="199"/>
      <c r="H5103" s="199"/>
      <c r="I5103" s="197"/>
      <c r="J5103" s="200"/>
      <c r="K5103" s="197"/>
      <c r="L5103" s="197"/>
      <c r="M5103" s="197"/>
      <c r="N5103" s="201"/>
      <c r="O5103" s="201"/>
      <c r="P5103" s="197"/>
      <c r="Q5103" s="197"/>
      <c r="R5103" s="196"/>
      <c r="S5103" s="197"/>
      <c r="T5103" s="197"/>
      <c r="U5103" s="196"/>
      <c r="V5103" s="196"/>
      <c r="W5103" s="197"/>
      <c r="X5103" s="197"/>
      <c r="Y5103" s="197"/>
      <c r="Z5103" s="196"/>
      <c r="AA5103" s="196"/>
      <c r="AB5103" s="202"/>
      <c r="AC5103" s="196"/>
      <c r="AD5103" s="196"/>
      <c r="AE5103" s="196"/>
      <c r="AF5103" s="196"/>
      <c r="AG5103" s="196"/>
      <c r="AH5103" s="196"/>
      <c r="AI5103" s="197"/>
    </row>
    <row r="5104" spans="1:35">
      <c r="A5104" s="197"/>
      <c r="B5104" s="197"/>
      <c r="C5104" s="204"/>
      <c r="D5104" s="197"/>
      <c r="E5104" s="197"/>
      <c r="F5104" s="197"/>
      <c r="G5104" s="199"/>
      <c r="H5104" s="199"/>
      <c r="I5104" s="197"/>
      <c r="J5104" s="200"/>
      <c r="K5104" s="197"/>
      <c r="L5104" s="197"/>
      <c r="M5104" s="197"/>
      <c r="N5104" s="201"/>
      <c r="O5104" s="201"/>
      <c r="P5104" s="197"/>
      <c r="Q5104" s="197"/>
      <c r="R5104" s="197"/>
      <c r="S5104" s="197"/>
      <c r="T5104" s="197"/>
      <c r="U5104" s="196"/>
      <c r="V5104" s="196"/>
      <c r="W5104" s="197"/>
      <c r="X5104" s="197"/>
      <c r="Y5104" s="197"/>
      <c r="Z5104" s="196"/>
      <c r="AA5104" s="196"/>
      <c r="AB5104" s="202"/>
      <c r="AC5104" s="196"/>
      <c r="AD5104" s="196"/>
      <c r="AE5104" s="196"/>
      <c r="AF5104" s="196"/>
      <c r="AG5104" s="196"/>
      <c r="AH5104" s="196"/>
      <c r="AI5104" s="197"/>
    </row>
    <row r="5105" spans="1:35">
      <c r="A5105" s="197"/>
      <c r="B5105" s="197"/>
      <c r="C5105" s="204"/>
      <c r="D5105" s="197"/>
      <c r="E5105" s="197"/>
      <c r="F5105" s="197"/>
      <c r="G5105" s="199"/>
      <c r="H5105" s="199"/>
      <c r="I5105" s="197"/>
      <c r="J5105" s="200"/>
      <c r="K5105" s="197"/>
      <c r="L5105" s="197"/>
      <c r="M5105" s="197"/>
      <c r="N5105" s="201"/>
      <c r="O5105" s="201"/>
      <c r="P5105" s="197"/>
      <c r="Q5105" s="197"/>
      <c r="R5105" s="196"/>
      <c r="S5105" s="197"/>
      <c r="T5105" s="197"/>
      <c r="U5105" s="196"/>
      <c r="V5105" s="196"/>
      <c r="W5105" s="197"/>
      <c r="X5105" s="197"/>
      <c r="Y5105" s="197"/>
      <c r="Z5105" s="196"/>
      <c r="AA5105" s="196"/>
      <c r="AB5105" s="202"/>
      <c r="AC5105" s="196"/>
      <c r="AD5105" s="196"/>
      <c r="AE5105" s="196"/>
      <c r="AF5105" s="196"/>
      <c r="AG5105" s="196"/>
      <c r="AH5105" s="196"/>
      <c r="AI5105" s="197"/>
    </row>
    <row r="5106" spans="1:35">
      <c r="A5106" s="197"/>
      <c r="B5106" s="197"/>
      <c r="C5106" s="204"/>
      <c r="D5106" s="197"/>
      <c r="E5106" s="197"/>
      <c r="F5106" s="197"/>
      <c r="G5106" s="199"/>
      <c r="H5106" s="199"/>
      <c r="I5106" s="197"/>
      <c r="J5106" s="200"/>
      <c r="K5106" s="197"/>
      <c r="L5106" s="197"/>
      <c r="M5106" s="197"/>
      <c r="N5106" s="201"/>
      <c r="O5106" s="201"/>
      <c r="P5106" s="197"/>
      <c r="Q5106" s="197"/>
      <c r="R5106" s="197"/>
      <c r="S5106" s="197"/>
      <c r="T5106" s="197"/>
      <c r="U5106" s="196"/>
      <c r="V5106" s="196"/>
      <c r="W5106" s="197"/>
      <c r="X5106" s="197"/>
      <c r="Y5106" s="197"/>
      <c r="Z5106" s="196"/>
      <c r="AA5106" s="196"/>
      <c r="AB5106" s="202"/>
      <c r="AC5106" s="196"/>
      <c r="AD5106" s="196"/>
      <c r="AE5106" s="196"/>
      <c r="AF5106" s="196"/>
      <c r="AG5106" s="196"/>
      <c r="AH5106" s="196"/>
      <c r="AI5106" s="197"/>
    </row>
    <row r="5107" spans="1:35">
      <c r="A5107" s="197"/>
      <c r="B5107" s="197"/>
      <c r="C5107" s="204"/>
      <c r="D5107" s="197"/>
      <c r="E5107" s="197"/>
      <c r="F5107" s="197"/>
      <c r="G5107" s="199"/>
      <c r="H5107" s="199"/>
      <c r="I5107" s="197"/>
      <c r="J5107" s="200"/>
      <c r="K5107" s="197"/>
      <c r="L5107" s="197"/>
      <c r="M5107" s="197"/>
      <c r="N5107" s="201"/>
      <c r="O5107" s="201"/>
      <c r="P5107" s="197"/>
      <c r="Q5107" s="197"/>
      <c r="R5107" s="196"/>
      <c r="S5107" s="197"/>
      <c r="T5107" s="197"/>
      <c r="U5107" s="196"/>
      <c r="V5107" s="196"/>
      <c r="W5107" s="197"/>
      <c r="X5107" s="197"/>
      <c r="Y5107" s="197"/>
      <c r="Z5107" s="196"/>
      <c r="AA5107" s="196"/>
      <c r="AB5107" s="202"/>
      <c r="AC5107" s="196"/>
      <c r="AD5107" s="196"/>
      <c r="AE5107" s="196"/>
      <c r="AF5107" s="196"/>
      <c r="AG5107" s="196"/>
      <c r="AH5107" s="196"/>
      <c r="AI5107" s="197"/>
    </row>
    <row r="5108" spans="1:35">
      <c r="A5108" s="197"/>
      <c r="B5108" s="197"/>
      <c r="C5108" s="204"/>
      <c r="D5108" s="197"/>
      <c r="E5108" s="197"/>
      <c r="F5108" s="197"/>
      <c r="G5108" s="199"/>
      <c r="H5108" s="199"/>
      <c r="I5108" s="197"/>
      <c r="J5108" s="200"/>
      <c r="K5108" s="197"/>
      <c r="L5108" s="197"/>
      <c r="M5108" s="197"/>
      <c r="N5108" s="201"/>
      <c r="O5108" s="201"/>
      <c r="P5108" s="197"/>
      <c r="Q5108" s="197"/>
      <c r="R5108" s="197"/>
      <c r="S5108" s="197"/>
      <c r="T5108" s="197"/>
      <c r="U5108" s="196"/>
      <c r="V5108" s="196"/>
      <c r="W5108" s="197"/>
      <c r="X5108" s="197"/>
      <c r="Y5108" s="197"/>
      <c r="Z5108" s="196"/>
      <c r="AA5108" s="196"/>
      <c r="AB5108" s="202"/>
      <c r="AC5108" s="196"/>
      <c r="AD5108" s="196"/>
      <c r="AE5108" s="196"/>
      <c r="AF5108" s="196"/>
      <c r="AG5108" s="196"/>
      <c r="AH5108" s="196"/>
      <c r="AI5108" s="197"/>
    </row>
    <row r="5109" spans="1:35">
      <c r="A5109" s="197"/>
      <c r="B5109" s="197"/>
      <c r="C5109" s="204"/>
      <c r="D5109" s="197"/>
      <c r="E5109" s="197"/>
      <c r="F5109" s="197"/>
      <c r="G5109" s="199"/>
      <c r="H5109" s="199"/>
      <c r="I5109" s="197"/>
      <c r="J5109" s="200"/>
      <c r="K5109" s="197"/>
      <c r="L5109" s="197"/>
      <c r="M5109" s="197"/>
      <c r="N5109" s="201"/>
      <c r="O5109" s="201"/>
      <c r="P5109" s="197"/>
      <c r="Q5109" s="197"/>
      <c r="R5109" s="196"/>
      <c r="S5109" s="197"/>
      <c r="T5109" s="197"/>
      <c r="U5109" s="196"/>
      <c r="V5109" s="196"/>
      <c r="W5109" s="197"/>
      <c r="X5109" s="197"/>
      <c r="Y5109" s="197"/>
      <c r="Z5109" s="196"/>
      <c r="AA5109" s="196"/>
      <c r="AB5109" s="202"/>
      <c r="AC5109" s="196"/>
      <c r="AD5109" s="196"/>
      <c r="AE5109" s="196"/>
      <c r="AF5109" s="196"/>
      <c r="AG5109" s="196"/>
      <c r="AH5109" s="196"/>
      <c r="AI5109" s="197"/>
    </row>
    <row r="5110" spans="1:35">
      <c r="A5110" s="197"/>
      <c r="B5110" s="197"/>
      <c r="C5110" s="204"/>
      <c r="D5110" s="197"/>
      <c r="E5110" s="197"/>
      <c r="F5110" s="197"/>
      <c r="G5110" s="199"/>
      <c r="H5110" s="199"/>
      <c r="I5110" s="197"/>
      <c r="J5110" s="200"/>
      <c r="K5110" s="197"/>
      <c r="L5110" s="197"/>
      <c r="M5110" s="197"/>
      <c r="N5110" s="201"/>
      <c r="O5110" s="201"/>
      <c r="P5110" s="197"/>
      <c r="Q5110" s="197"/>
      <c r="R5110" s="197"/>
      <c r="S5110" s="197"/>
      <c r="T5110" s="197"/>
      <c r="U5110" s="196"/>
      <c r="V5110" s="196"/>
      <c r="W5110" s="197"/>
      <c r="X5110" s="197"/>
      <c r="Y5110" s="197"/>
      <c r="Z5110" s="196"/>
      <c r="AA5110" s="196"/>
      <c r="AB5110" s="202"/>
      <c r="AC5110" s="196"/>
      <c r="AD5110" s="196"/>
      <c r="AE5110" s="196"/>
      <c r="AF5110" s="196"/>
      <c r="AG5110" s="196"/>
      <c r="AH5110" s="196"/>
      <c r="AI5110" s="197"/>
    </row>
    <row r="5111" spans="1:35">
      <c r="A5111" s="197"/>
      <c r="B5111" s="197"/>
      <c r="C5111" s="204"/>
      <c r="D5111" s="197"/>
      <c r="E5111" s="197"/>
      <c r="F5111" s="197"/>
      <c r="G5111" s="199"/>
      <c r="H5111" s="199"/>
      <c r="I5111" s="197"/>
      <c r="J5111" s="200"/>
      <c r="K5111" s="197"/>
      <c r="L5111" s="197"/>
      <c r="M5111" s="197"/>
      <c r="N5111" s="201"/>
      <c r="O5111" s="201"/>
      <c r="P5111" s="197"/>
      <c r="Q5111" s="197"/>
      <c r="R5111" s="196"/>
      <c r="S5111" s="197"/>
      <c r="T5111" s="197"/>
      <c r="U5111" s="196"/>
      <c r="V5111" s="196"/>
      <c r="W5111" s="197"/>
      <c r="X5111" s="197"/>
      <c r="Y5111" s="197"/>
      <c r="Z5111" s="196"/>
      <c r="AA5111" s="196"/>
      <c r="AB5111" s="202"/>
      <c r="AC5111" s="196"/>
      <c r="AD5111" s="196"/>
      <c r="AE5111" s="196"/>
      <c r="AF5111" s="196"/>
      <c r="AG5111" s="196"/>
      <c r="AH5111" s="196"/>
      <c r="AI5111" s="197"/>
    </row>
    <row r="5112" spans="1:35">
      <c r="A5112" s="197"/>
      <c r="B5112" s="197"/>
      <c r="C5112" s="204"/>
      <c r="D5112" s="197"/>
      <c r="E5112" s="197"/>
      <c r="F5112" s="197"/>
      <c r="G5112" s="199"/>
      <c r="H5112" s="199"/>
      <c r="I5112" s="197"/>
      <c r="J5112" s="200"/>
      <c r="K5112" s="197"/>
      <c r="L5112" s="197"/>
      <c r="M5112" s="197"/>
      <c r="N5112" s="201"/>
      <c r="O5112" s="201"/>
      <c r="P5112" s="197"/>
      <c r="Q5112" s="197"/>
      <c r="R5112" s="197"/>
      <c r="S5112" s="197"/>
      <c r="T5112" s="197"/>
      <c r="U5112" s="196"/>
      <c r="V5112" s="196"/>
      <c r="W5112" s="197"/>
      <c r="X5112" s="197"/>
      <c r="Y5112" s="197"/>
      <c r="Z5112" s="196"/>
      <c r="AA5112" s="196"/>
      <c r="AB5112" s="202"/>
      <c r="AC5112" s="196"/>
      <c r="AD5112" s="196"/>
      <c r="AE5112" s="196"/>
      <c r="AF5112" s="196"/>
      <c r="AG5112" s="196"/>
      <c r="AH5112" s="196"/>
      <c r="AI5112" s="197"/>
    </row>
    <row r="5113" spans="1:35">
      <c r="A5113" s="197"/>
      <c r="B5113" s="197"/>
      <c r="C5113" s="204"/>
      <c r="D5113" s="197"/>
      <c r="E5113" s="197"/>
      <c r="F5113" s="197"/>
      <c r="G5113" s="199"/>
      <c r="H5113" s="199"/>
      <c r="I5113" s="197"/>
      <c r="J5113" s="200"/>
      <c r="K5113" s="197"/>
      <c r="L5113" s="197"/>
      <c r="M5113" s="197"/>
      <c r="N5113" s="201"/>
      <c r="O5113" s="201"/>
      <c r="P5113" s="197"/>
      <c r="Q5113" s="197"/>
      <c r="R5113" s="196"/>
      <c r="S5113" s="197"/>
      <c r="T5113" s="197"/>
      <c r="U5113" s="196"/>
      <c r="V5113" s="196"/>
      <c r="W5113" s="197"/>
      <c r="X5113" s="197"/>
      <c r="Y5113" s="197"/>
      <c r="Z5113" s="196"/>
      <c r="AA5113" s="196"/>
      <c r="AB5113" s="202"/>
      <c r="AC5113" s="196"/>
      <c r="AD5113" s="196"/>
      <c r="AE5113" s="196"/>
      <c r="AF5113" s="196"/>
      <c r="AG5113" s="196"/>
      <c r="AH5113" s="196"/>
      <c r="AI5113" s="197"/>
    </row>
    <row r="5114" spans="1:35">
      <c r="A5114" s="197"/>
      <c r="B5114" s="197"/>
      <c r="C5114" s="204"/>
      <c r="D5114" s="197"/>
      <c r="E5114" s="197"/>
      <c r="F5114" s="197"/>
      <c r="G5114" s="199"/>
      <c r="H5114" s="199"/>
      <c r="I5114" s="197"/>
      <c r="J5114" s="200"/>
      <c r="K5114" s="197"/>
      <c r="L5114" s="197"/>
      <c r="M5114" s="197"/>
      <c r="N5114" s="201"/>
      <c r="O5114" s="201"/>
      <c r="P5114" s="197"/>
      <c r="Q5114" s="197"/>
      <c r="R5114" s="197"/>
      <c r="S5114" s="197"/>
      <c r="T5114" s="197"/>
      <c r="U5114" s="196"/>
      <c r="V5114" s="196"/>
      <c r="W5114" s="197"/>
      <c r="X5114" s="197"/>
      <c r="Y5114" s="197"/>
      <c r="Z5114" s="196"/>
      <c r="AA5114" s="196"/>
      <c r="AB5114" s="202"/>
      <c r="AC5114" s="196"/>
      <c r="AD5114" s="196"/>
      <c r="AE5114" s="196"/>
      <c r="AF5114" s="196"/>
      <c r="AG5114" s="196"/>
      <c r="AH5114" s="196"/>
      <c r="AI5114" s="197"/>
    </row>
    <row r="5115" spans="1:35">
      <c r="A5115" s="197"/>
      <c r="B5115" s="197"/>
      <c r="C5115" s="204"/>
      <c r="D5115" s="197"/>
      <c r="E5115" s="197"/>
      <c r="F5115" s="197"/>
      <c r="G5115" s="199"/>
      <c r="H5115" s="199"/>
      <c r="I5115" s="197"/>
      <c r="J5115" s="200"/>
      <c r="K5115" s="197"/>
      <c r="L5115" s="197"/>
      <c r="M5115" s="197"/>
      <c r="N5115" s="201"/>
      <c r="O5115" s="201"/>
      <c r="P5115" s="197"/>
      <c r="Q5115" s="197"/>
      <c r="R5115" s="196"/>
      <c r="S5115" s="197"/>
      <c r="T5115" s="197"/>
      <c r="U5115" s="196"/>
      <c r="V5115" s="196"/>
      <c r="W5115" s="197"/>
      <c r="X5115" s="197"/>
      <c r="Y5115" s="197"/>
      <c r="Z5115" s="196"/>
      <c r="AA5115" s="196"/>
      <c r="AB5115" s="202"/>
      <c r="AC5115" s="196"/>
      <c r="AD5115" s="196"/>
      <c r="AE5115" s="196"/>
      <c r="AF5115" s="196"/>
      <c r="AG5115" s="196"/>
      <c r="AH5115" s="196"/>
      <c r="AI5115" s="197"/>
    </row>
    <row r="5116" spans="1:35">
      <c r="A5116" s="197"/>
      <c r="B5116" s="197"/>
      <c r="C5116" s="204"/>
      <c r="D5116" s="197"/>
      <c r="E5116" s="197"/>
      <c r="F5116" s="197"/>
      <c r="G5116" s="199"/>
      <c r="H5116" s="199"/>
      <c r="I5116" s="197"/>
      <c r="J5116" s="200"/>
      <c r="K5116" s="197"/>
      <c r="L5116" s="197"/>
      <c r="M5116" s="197"/>
      <c r="N5116" s="201"/>
      <c r="O5116" s="201"/>
      <c r="P5116" s="197"/>
      <c r="Q5116" s="197"/>
      <c r="R5116" s="197"/>
      <c r="S5116" s="197"/>
      <c r="T5116" s="197"/>
      <c r="U5116" s="196"/>
      <c r="V5116" s="196"/>
      <c r="W5116" s="197"/>
      <c r="X5116" s="197"/>
      <c r="Y5116" s="197"/>
      <c r="Z5116" s="196"/>
      <c r="AA5116" s="196"/>
      <c r="AB5116" s="202"/>
      <c r="AC5116" s="196"/>
      <c r="AD5116" s="196"/>
      <c r="AE5116" s="196"/>
      <c r="AF5116" s="196"/>
      <c r="AG5116" s="196"/>
      <c r="AH5116" s="196"/>
      <c r="AI5116" s="197"/>
    </row>
    <row r="5117" spans="1:35">
      <c r="A5117" s="197"/>
      <c r="B5117" s="197"/>
      <c r="C5117" s="204"/>
      <c r="D5117" s="197"/>
      <c r="E5117" s="197"/>
      <c r="F5117" s="197"/>
      <c r="G5117" s="199"/>
      <c r="H5117" s="199"/>
      <c r="I5117" s="197"/>
      <c r="J5117" s="200"/>
      <c r="K5117" s="197"/>
      <c r="L5117" s="197"/>
      <c r="M5117" s="197"/>
      <c r="N5117" s="201"/>
      <c r="O5117" s="201"/>
      <c r="P5117" s="197"/>
      <c r="Q5117" s="197"/>
      <c r="R5117" s="196"/>
      <c r="S5117" s="197"/>
      <c r="T5117" s="197"/>
      <c r="U5117" s="196"/>
      <c r="V5117" s="196"/>
      <c r="W5117" s="197"/>
      <c r="X5117" s="197"/>
      <c r="Y5117" s="197"/>
      <c r="Z5117" s="196"/>
      <c r="AA5117" s="196"/>
      <c r="AB5117" s="202"/>
      <c r="AC5117" s="196"/>
      <c r="AD5117" s="196"/>
      <c r="AE5117" s="196"/>
      <c r="AF5117" s="196"/>
      <c r="AG5117" s="196"/>
      <c r="AH5117" s="196"/>
      <c r="AI5117" s="197"/>
    </row>
    <row r="5118" spans="1:35">
      <c r="A5118" s="197"/>
      <c r="B5118" s="197"/>
      <c r="C5118" s="204"/>
      <c r="D5118" s="197"/>
      <c r="E5118" s="197"/>
      <c r="F5118" s="197"/>
      <c r="G5118" s="199"/>
      <c r="H5118" s="199"/>
      <c r="I5118" s="197"/>
      <c r="J5118" s="200"/>
      <c r="K5118" s="197"/>
      <c r="L5118" s="197"/>
      <c r="M5118" s="197"/>
      <c r="N5118" s="201"/>
      <c r="O5118" s="201"/>
      <c r="P5118" s="197"/>
      <c r="Q5118" s="197"/>
      <c r="R5118" s="197"/>
      <c r="S5118" s="197"/>
      <c r="T5118" s="197"/>
      <c r="U5118" s="196"/>
      <c r="V5118" s="196"/>
      <c r="W5118" s="197"/>
      <c r="X5118" s="197"/>
      <c r="Y5118" s="197"/>
      <c r="Z5118" s="196"/>
      <c r="AA5118" s="196"/>
      <c r="AB5118" s="202"/>
      <c r="AC5118" s="196"/>
      <c r="AD5118" s="196"/>
      <c r="AE5118" s="196"/>
      <c r="AF5118" s="196"/>
      <c r="AG5118" s="196"/>
      <c r="AH5118" s="196"/>
      <c r="AI5118" s="197"/>
    </row>
    <row r="5119" spans="1:35">
      <c r="A5119" s="197"/>
      <c r="B5119" s="197"/>
      <c r="C5119" s="204"/>
      <c r="D5119" s="197"/>
      <c r="E5119" s="197"/>
      <c r="F5119" s="197"/>
      <c r="G5119" s="199"/>
      <c r="H5119" s="199"/>
      <c r="I5119" s="197"/>
      <c r="J5119" s="200"/>
      <c r="K5119" s="197"/>
      <c r="L5119" s="197"/>
      <c r="M5119" s="197"/>
      <c r="N5119" s="201"/>
      <c r="O5119" s="201"/>
      <c r="P5119" s="197"/>
      <c r="Q5119" s="197"/>
      <c r="R5119" s="196"/>
      <c r="S5119" s="197"/>
      <c r="T5119" s="197"/>
      <c r="U5119" s="196"/>
      <c r="V5119" s="196"/>
      <c r="W5119" s="197"/>
      <c r="X5119" s="197"/>
      <c r="Y5119" s="197"/>
      <c r="Z5119" s="196"/>
      <c r="AA5119" s="196"/>
      <c r="AB5119" s="202"/>
      <c r="AC5119" s="196"/>
      <c r="AD5119" s="196"/>
      <c r="AE5119" s="196"/>
      <c r="AF5119" s="196"/>
      <c r="AG5119" s="196"/>
      <c r="AH5119" s="196"/>
      <c r="AI5119" s="197"/>
    </row>
    <row r="5120" spans="1:35">
      <c r="A5120" s="197"/>
      <c r="B5120" s="197"/>
      <c r="C5120" s="204"/>
      <c r="D5120" s="197"/>
      <c r="E5120" s="197"/>
      <c r="F5120" s="197"/>
      <c r="G5120" s="199"/>
      <c r="H5120" s="199"/>
      <c r="I5120" s="197"/>
      <c r="J5120" s="200"/>
      <c r="K5120" s="197"/>
      <c r="L5120" s="197"/>
      <c r="M5120" s="197"/>
      <c r="N5120" s="201"/>
      <c r="O5120" s="201"/>
      <c r="P5120" s="197"/>
      <c r="Q5120" s="197"/>
      <c r="R5120" s="197"/>
      <c r="S5120" s="197"/>
      <c r="T5120" s="197"/>
      <c r="U5120" s="196"/>
      <c r="V5120" s="196"/>
      <c r="W5120" s="197"/>
      <c r="X5120" s="197"/>
      <c r="Y5120" s="197"/>
      <c r="Z5120" s="197"/>
      <c r="AA5120" s="197"/>
      <c r="AB5120" s="202"/>
      <c r="AC5120" s="197"/>
      <c r="AD5120" s="205"/>
      <c r="AE5120" s="197"/>
      <c r="AF5120" s="196"/>
      <c r="AG5120" s="196"/>
      <c r="AH5120" s="197"/>
      <c r="AI5120" s="197"/>
    </row>
    <row r="5121" spans="1:35">
      <c r="A5121" s="197"/>
      <c r="B5121" s="197"/>
      <c r="C5121" s="204"/>
      <c r="D5121" s="197"/>
      <c r="E5121" s="197"/>
      <c r="F5121" s="197"/>
      <c r="G5121" s="199"/>
      <c r="H5121" s="199"/>
      <c r="I5121" s="197"/>
      <c r="J5121" s="200"/>
      <c r="K5121" s="197"/>
      <c r="L5121" s="197"/>
      <c r="M5121" s="197"/>
      <c r="N5121" s="201"/>
      <c r="O5121" s="201"/>
      <c r="P5121" s="197"/>
      <c r="Q5121" s="197"/>
      <c r="R5121" s="197"/>
      <c r="S5121" s="197"/>
      <c r="T5121" s="197"/>
      <c r="U5121" s="196"/>
      <c r="V5121" s="196"/>
      <c r="W5121" s="197"/>
      <c r="X5121" s="197"/>
      <c r="Y5121" s="197"/>
      <c r="Z5121" s="197"/>
      <c r="AA5121" s="197"/>
      <c r="AB5121" s="202"/>
      <c r="AC5121" s="197"/>
      <c r="AD5121" s="205"/>
      <c r="AE5121" s="197"/>
      <c r="AF5121" s="196"/>
      <c r="AG5121" s="196"/>
      <c r="AH5121" s="197"/>
      <c r="AI5121" s="197"/>
    </row>
    <row r="5122" spans="1:35">
      <c r="A5122" s="197"/>
      <c r="B5122" s="197"/>
      <c r="C5122" s="204"/>
      <c r="D5122" s="197"/>
      <c r="E5122" s="197"/>
      <c r="F5122" s="197"/>
      <c r="G5122" s="199"/>
      <c r="H5122" s="199"/>
      <c r="I5122" s="197"/>
      <c r="J5122" s="200"/>
      <c r="K5122" s="197"/>
      <c r="L5122" s="197"/>
      <c r="M5122" s="197"/>
      <c r="N5122" s="201"/>
      <c r="O5122" s="201"/>
      <c r="P5122" s="197"/>
      <c r="Q5122" s="197"/>
      <c r="R5122" s="196"/>
      <c r="S5122" s="197"/>
      <c r="T5122" s="197"/>
      <c r="U5122" s="196"/>
      <c r="V5122" s="196"/>
      <c r="W5122" s="197"/>
      <c r="X5122" s="197"/>
      <c r="Y5122" s="197"/>
      <c r="Z5122" s="196"/>
      <c r="AA5122" s="196"/>
      <c r="AB5122" s="202"/>
      <c r="AC5122" s="196"/>
      <c r="AD5122" s="196"/>
      <c r="AE5122" s="196"/>
      <c r="AF5122" s="196"/>
      <c r="AG5122" s="196"/>
      <c r="AH5122" s="196"/>
      <c r="AI5122" s="197"/>
    </row>
    <row r="5123" spans="1:35">
      <c r="A5123" s="197"/>
      <c r="B5123" s="197"/>
      <c r="C5123" s="204"/>
      <c r="D5123" s="197"/>
      <c r="E5123" s="197"/>
      <c r="F5123" s="197"/>
      <c r="G5123" s="199"/>
      <c r="H5123" s="199"/>
      <c r="I5123" s="197"/>
      <c r="J5123" s="200"/>
      <c r="K5123" s="197"/>
      <c r="L5123" s="197"/>
      <c r="M5123" s="197"/>
      <c r="N5123" s="201"/>
      <c r="O5123" s="201"/>
      <c r="P5123" s="197"/>
      <c r="Q5123" s="197"/>
      <c r="R5123" s="197"/>
      <c r="S5123" s="197"/>
      <c r="T5123" s="197"/>
      <c r="U5123" s="196"/>
      <c r="V5123" s="196"/>
      <c r="W5123" s="197"/>
      <c r="X5123" s="197"/>
      <c r="Y5123" s="197"/>
      <c r="Z5123" s="196"/>
      <c r="AA5123" s="196"/>
      <c r="AB5123" s="202"/>
      <c r="AC5123" s="196"/>
      <c r="AD5123" s="196"/>
      <c r="AE5123" s="196"/>
      <c r="AF5123" s="196"/>
      <c r="AG5123" s="196"/>
      <c r="AH5123" s="196"/>
      <c r="AI5123" s="197"/>
    </row>
    <row r="5124" spans="1:35">
      <c r="A5124" s="197"/>
      <c r="B5124" s="197"/>
      <c r="C5124" s="204"/>
      <c r="D5124" s="197"/>
      <c r="E5124" s="197"/>
      <c r="F5124" s="197"/>
      <c r="G5124" s="199"/>
      <c r="H5124" s="199"/>
      <c r="I5124" s="197"/>
      <c r="J5124" s="200"/>
      <c r="K5124" s="197"/>
      <c r="L5124" s="197"/>
      <c r="M5124" s="197"/>
      <c r="N5124" s="201"/>
      <c r="O5124" s="201"/>
      <c r="P5124" s="197"/>
      <c r="Q5124" s="197"/>
      <c r="R5124" s="196"/>
      <c r="S5124" s="197"/>
      <c r="T5124" s="197"/>
      <c r="U5124" s="196"/>
      <c r="V5124" s="196"/>
      <c r="W5124" s="197"/>
      <c r="X5124" s="197"/>
      <c r="Y5124" s="197"/>
      <c r="Z5124" s="196"/>
      <c r="AA5124" s="196"/>
      <c r="AB5124" s="202"/>
      <c r="AC5124" s="196"/>
      <c r="AD5124" s="196"/>
      <c r="AE5124" s="196"/>
      <c r="AF5124" s="196"/>
      <c r="AG5124" s="196"/>
      <c r="AH5124" s="196"/>
      <c r="AI5124" s="197"/>
    </row>
    <row r="5125" spans="1:35">
      <c r="A5125" s="197"/>
      <c r="B5125" s="197"/>
      <c r="C5125" s="204"/>
      <c r="D5125" s="197"/>
      <c r="E5125" s="197"/>
      <c r="F5125" s="197"/>
      <c r="G5125" s="199"/>
      <c r="H5125" s="199"/>
      <c r="I5125" s="197"/>
      <c r="J5125" s="200"/>
      <c r="K5125" s="197"/>
      <c r="L5125" s="197"/>
      <c r="M5125" s="197"/>
      <c r="N5125" s="201"/>
      <c r="O5125" s="201"/>
      <c r="P5125" s="197"/>
      <c r="Q5125" s="197"/>
      <c r="R5125" s="196"/>
      <c r="S5125" s="197"/>
      <c r="T5125" s="197"/>
      <c r="U5125" s="196"/>
      <c r="V5125" s="196"/>
      <c r="W5125" s="197"/>
      <c r="X5125" s="197"/>
      <c r="Y5125" s="197"/>
      <c r="Z5125" s="197"/>
      <c r="AA5125" s="197"/>
      <c r="AB5125" s="202"/>
      <c r="AC5125" s="196"/>
      <c r="AD5125" s="205"/>
      <c r="AE5125" s="197"/>
      <c r="AF5125" s="196"/>
      <c r="AG5125" s="196"/>
      <c r="AH5125" s="197"/>
      <c r="AI5125" s="197"/>
    </row>
    <row r="5126" spans="1:35">
      <c r="A5126" s="197"/>
      <c r="B5126" s="197"/>
      <c r="C5126" s="204"/>
      <c r="D5126" s="197"/>
      <c r="E5126" s="197"/>
      <c r="F5126" s="197"/>
      <c r="G5126" s="199"/>
      <c r="H5126" s="199"/>
      <c r="I5126" s="197"/>
      <c r="J5126" s="200"/>
      <c r="K5126" s="197"/>
      <c r="L5126" s="197"/>
      <c r="M5126" s="197"/>
      <c r="N5126" s="201"/>
      <c r="O5126" s="201"/>
      <c r="P5126" s="197"/>
      <c r="Q5126" s="197"/>
      <c r="R5126" s="197"/>
      <c r="S5126" s="197"/>
      <c r="T5126" s="197"/>
      <c r="U5126" s="196"/>
      <c r="V5126" s="196"/>
      <c r="W5126" s="197"/>
      <c r="X5126" s="197"/>
      <c r="Y5126" s="197"/>
      <c r="Z5126" s="197"/>
      <c r="AA5126" s="197"/>
      <c r="AB5126" s="202"/>
      <c r="AC5126" s="197"/>
      <c r="AD5126" s="205"/>
      <c r="AE5126" s="197"/>
      <c r="AF5126" s="196"/>
      <c r="AG5126" s="196"/>
      <c r="AH5126" s="197"/>
      <c r="AI5126" s="197"/>
    </row>
    <row r="5127" spans="1:35">
      <c r="A5127" s="197"/>
      <c r="B5127" s="197"/>
      <c r="C5127" s="204"/>
      <c r="D5127" s="197"/>
      <c r="E5127" s="197"/>
      <c r="F5127" s="197"/>
      <c r="G5127" s="199"/>
      <c r="H5127" s="199"/>
      <c r="I5127" s="197"/>
      <c r="J5127" s="200"/>
      <c r="K5127" s="197"/>
      <c r="L5127" s="197"/>
      <c r="M5127" s="197"/>
      <c r="N5127" s="201"/>
      <c r="O5127" s="201"/>
      <c r="P5127" s="197"/>
      <c r="Q5127" s="197"/>
      <c r="R5127" s="196"/>
      <c r="S5127" s="197"/>
      <c r="T5127" s="197"/>
      <c r="U5127" s="196"/>
      <c r="V5127" s="196"/>
      <c r="W5127" s="197"/>
      <c r="X5127" s="197"/>
      <c r="Y5127" s="197"/>
      <c r="Z5127" s="196"/>
      <c r="AA5127" s="196"/>
      <c r="AB5127" s="202"/>
      <c r="AC5127" s="196"/>
      <c r="AD5127" s="196"/>
      <c r="AE5127" s="196"/>
      <c r="AF5127" s="196"/>
      <c r="AG5127" s="196"/>
      <c r="AH5127" s="196"/>
      <c r="AI5127" s="197"/>
    </row>
    <row r="5128" spans="1:35">
      <c r="A5128" s="197"/>
      <c r="B5128" s="197"/>
      <c r="C5128" s="204"/>
      <c r="D5128" s="197"/>
      <c r="E5128" s="197"/>
      <c r="F5128" s="197"/>
      <c r="G5128" s="199"/>
      <c r="H5128" s="199"/>
      <c r="I5128" s="197"/>
      <c r="J5128" s="200"/>
      <c r="K5128" s="197"/>
      <c r="L5128" s="197"/>
      <c r="M5128" s="197"/>
      <c r="N5128" s="201"/>
      <c r="O5128" s="201"/>
      <c r="P5128" s="197"/>
      <c r="Q5128" s="197"/>
      <c r="R5128" s="197"/>
      <c r="S5128" s="197"/>
      <c r="T5128" s="197"/>
      <c r="U5128" s="196"/>
      <c r="V5128" s="196"/>
      <c r="W5128" s="197"/>
      <c r="X5128" s="197"/>
      <c r="Y5128" s="197"/>
      <c r="Z5128" s="196"/>
      <c r="AA5128" s="196"/>
      <c r="AB5128" s="202"/>
      <c r="AC5128" s="196"/>
      <c r="AD5128" s="196"/>
      <c r="AE5128" s="196"/>
      <c r="AF5128" s="196"/>
      <c r="AG5128" s="196"/>
      <c r="AH5128" s="196"/>
      <c r="AI5128" s="197"/>
    </row>
    <row r="5129" spans="1:35">
      <c r="A5129" s="197"/>
      <c r="B5129" s="197"/>
      <c r="C5129" s="204"/>
      <c r="D5129" s="197"/>
      <c r="E5129" s="197"/>
      <c r="F5129" s="197"/>
      <c r="G5129" s="199"/>
      <c r="H5129" s="199"/>
      <c r="I5129" s="197"/>
      <c r="J5129" s="200"/>
      <c r="K5129" s="197"/>
      <c r="L5129" s="197"/>
      <c r="M5129" s="197"/>
      <c r="N5129" s="201"/>
      <c r="O5129" s="201"/>
      <c r="P5129" s="197"/>
      <c r="Q5129" s="197"/>
      <c r="R5129" s="196"/>
      <c r="S5129" s="197"/>
      <c r="T5129" s="197"/>
      <c r="U5129" s="196"/>
      <c r="V5129" s="196"/>
      <c r="W5129" s="197"/>
      <c r="X5129" s="197"/>
      <c r="Y5129" s="197"/>
      <c r="Z5129" s="196"/>
      <c r="AA5129" s="196"/>
      <c r="AB5129" s="202"/>
      <c r="AC5129" s="196"/>
      <c r="AD5129" s="196"/>
      <c r="AE5129" s="196"/>
      <c r="AF5129" s="196"/>
      <c r="AG5129" s="196"/>
      <c r="AH5129" s="196"/>
      <c r="AI5129" s="197"/>
    </row>
    <row r="5130" spans="1:35">
      <c r="A5130" s="197"/>
      <c r="B5130" s="197"/>
      <c r="C5130" s="204"/>
      <c r="D5130" s="197"/>
      <c r="E5130" s="197"/>
      <c r="F5130" s="197"/>
      <c r="G5130" s="199"/>
      <c r="H5130" s="199"/>
      <c r="I5130" s="197"/>
      <c r="J5130" s="200"/>
      <c r="K5130" s="197"/>
      <c r="L5130" s="197"/>
      <c r="M5130" s="197"/>
      <c r="N5130" s="201"/>
      <c r="O5130" s="201"/>
      <c r="P5130" s="197"/>
      <c r="Q5130" s="197"/>
      <c r="R5130" s="197"/>
      <c r="S5130" s="197"/>
      <c r="T5130" s="197"/>
      <c r="U5130" s="196"/>
      <c r="V5130" s="196"/>
      <c r="W5130" s="197"/>
      <c r="X5130" s="197"/>
      <c r="Y5130" s="197"/>
      <c r="Z5130" s="196"/>
      <c r="AA5130" s="196"/>
      <c r="AB5130" s="202"/>
      <c r="AC5130" s="196"/>
      <c r="AD5130" s="196"/>
      <c r="AE5130" s="196"/>
      <c r="AF5130" s="196"/>
      <c r="AG5130" s="196"/>
      <c r="AH5130" s="196"/>
      <c r="AI5130" s="197"/>
    </row>
    <row r="5131" spans="1:35">
      <c r="A5131" s="197"/>
      <c r="B5131" s="197"/>
      <c r="C5131" s="204"/>
      <c r="D5131" s="197"/>
      <c r="E5131" s="197"/>
      <c r="F5131" s="197"/>
      <c r="G5131" s="199"/>
      <c r="H5131" s="199"/>
      <c r="I5131" s="197"/>
      <c r="J5131" s="200"/>
      <c r="K5131" s="197"/>
      <c r="L5131" s="197"/>
      <c r="M5131" s="197"/>
      <c r="N5131" s="201"/>
      <c r="O5131" s="201"/>
      <c r="P5131" s="197"/>
      <c r="Q5131" s="197"/>
      <c r="R5131" s="197"/>
      <c r="S5131" s="197"/>
      <c r="T5131" s="197"/>
      <c r="U5131" s="196"/>
      <c r="V5131" s="196"/>
      <c r="W5131" s="197"/>
      <c r="X5131" s="197"/>
      <c r="Y5131" s="197"/>
      <c r="Z5131" s="196"/>
      <c r="AA5131" s="196"/>
      <c r="AB5131" s="202"/>
      <c r="AC5131" s="196"/>
      <c r="AD5131" s="196"/>
      <c r="AE5131" s="196"/>
      <c r="AF5131" s="196"/>
      <c r="AG5131" s="196"/>
      <c r="AH5131" s="196"/>
      <c r="AI5131" s="197"/>
    </row>
    <row r="5132" spans="1:35">
      <c r="A5132" s="197"/>
      <c r="B5132" s="197"/>
      <c r="C5132" s="204"/>
      <c r="D5132" s="197"/>
      <c r="E5132" s="197"/>
      <c r="F5132" s="197"/>
      <c r="G5132" s="199"/>
      <c r="H5132" s="199"/>
      <c r="I5132" s="197"/>
      <c r="J5132" s="200"/>
      <c r="K5132" s="197"/>
      <c r="L5132" s="197"/>
      <c r="M5132" s="197"/>
      <c r="N5132" s="201"/>
      <c r="O5132" s="201"/>
      <c r="P5132" s="197"/>
      <c r="Q5132" s="197"/>
      <c r="R5132" s="197"/>
      <c r="S5132" s="197"/>
      <c r="T5132" s="197"/>
      <c r="U5132" s="196"/>
      <c r="V5132" s="196"/>
      <c r="W5132" s="197"/>
      <c r="X5132" s="197"/>
      <c r="Y5132" s="197"/>
      <c r="Z5132" s="197"/>
      <c r="AA5132" s="197"/>
      <c r="AB5132" s="202"/>
      <c r="AC5132" s="197"/>
      <c r="AD5132" s="205"/>
      <c r="AE5132" s="197"/>
      <c r="AF5132" s="196"/>
      <c r="AG5132" s="196"/>
      <c r="AH5132" s="197"/>
      <c r="AI5132" s="197"/>
    </row>
    <row r="5133" spans="1:35">
      <c r="A5133" s="197"/>
      <c r="B5133" s="197"/>
      <c r="C5133" s="204"/>
      <c r="D5133" s="197"/>
      <c r="E5133" s="197"/>
      <c r="F5133" s="197"/>
      <c r="G5133" s="199"/>
      <c r="H5133" s="199"/>
      <c r="I5133" s="197"/>
      <c r="J5133" s="200"/>
      <c r="K5133" s="197"/>
      <c r="L5133" s="197"/>
      <c r="M5133" s="197"/>
      <c r="N5133" s="201"/>
      <c r="O5133" s="201"/>
      <c r="P5133" s="197"/>
      <c r="Q5133" s="197"/>
      <c r="R5133" s="197"/>
      <c r="S5133" s="197"/>
      <c r="T5133" s="197"/>
      <c r="U5133" s="196"/>
      <c r="V5133" s="196"/>
      <c r="W5133" s="197"/>
      <c r="X5133" s="197"/>
      <c r="Y5133" s="197"/>
      <c r="Z5133" s="196"/>
      <c r="AA5133" s="196"/>
      <c r="AB5133" s="202"/>
      <c r="AC5133" s="196"/>
      <c r="AD5133" s="196"/>
      <c r="AE5133" s="196"/>
      <c r="AF5133" s="196"/>
      <c r="AG5133" s="196"/>
      <c r="AH5133" s="196"/>
      <c r="AI5133" s="197"/>
    </row>
    <row r="5134" spans="1:35">
      <c r="A5134" s="197"/>
      <c r="B5134" s="197"/>
      <c r="C5134" s="204"/>
      <c r="D5134" s="197"/>
      <c r="E5134" s="197"/>
      <c r="F5134" s="197"/>
      <c r="G5134" s="199"/>
      <c r="H5134" s="199"/>
      <c r="I5134" s="197"/>
      <c r="J5134" s="200"/>
      <c r="K5134" s="197"/>
      <c r="L5134" s="197"/>
      <c r="M5134" s="197"/>
      <c r="N5134" s="201"/>
      <c r="O5134" s="201"/>
      <c r="P5134" s="197"/>
      <c r="Q5134" s="197"/>
      <c r="R5134" s="196"/>
      <c r="S5134" s="197"/>
      <c r="T5134" s="197"/>
      <c r="U5134" s="196"/>
      <c r="V5134" s="196"/>
      <c r="W5134" s="197"/>
      <c r="X5134" s="197"/>
      <c r="Y5134" s="197"/>
      <c r="Z5134" s="196"/>
      <c r="AA5134" s="196"/>
      <c r="AB5134" s="202"/>
      <c r="AC5134" s="196"/>
      <c r="AD5134" s="196"/>
      <c r="AE5134" s="196"/>
      <c r="AF5134" s="196"/>
      <c r="AG5134" s="196"/>
      <c r="AH5134" s="196"/>
      <c r="AI5134" s="197"/>
    </row>
    <row r="5135" spans="1:35">
      <c r="A5135" s="197"/>
      <c r="B5135" s="197"/>
      <c r="C5135" s="204"/>
      <c r="D5135" s="197"/>
      <c r="E5135" s="197"/>
      <c r="F5135" s="197"/>
      <c r="G5135" s="199"/>
      <c r="H5135" s="199"/>
      <c r="I5135" s="197"/>
      <c r="J5135" s="200"/>
      <c r="K5135" s="197"/>
      <c r="L5135" s="197"/>
      <c r="M5135" s="197"/>
      <c r="N5135" s="201"/>
      <c r="O5135" s="201"/>
      <c r="P5135" s="197"/>
      <c r="Q5135" s="197"/>
      <c r="R5135" s="197"/>
      <c r="S5135" s="197"/>
      <c r="T5135" s="197"/>
      <c r="U5135" s="196"/>
      <c r="V5135" s="196"/>
      <c r="W5135" s="197"/>
      <c r="X5135" s="197"/>
      <c r="Y5135" s="197"/>
      <c r="Z5135" s="196"/>
      <c r="AA5135" s="196"/>
      <c r="AB5135" s="202"/>
      <c r="AC5135" s="196"/>
      <c r="AD5135" s="196"/>
      <c r="AE5135" s="196"/>
      <c r="AF5135" s="196"/>
      <c r="AG5135" s="196"/>
      <c r="AH5135" s="196"/>
      <c r="AI5135" s="197"/>
    </row>
    <row r="5136" spans="1:35">
      <c r="A5136" s="197"/>
      <c r="B5136" s="197"/>
      <c r="C5136" s="204"/>
      <c r="D5136" s="197"/>
      <c r="E5136" s="197"/>
      <c r="F5136" s="197"/>
      <c r="G5136" s="199"/>
      <c r="H5136" s="199"/>
      <c r="I5136" s="197"/>
      <c r="J5136" s="200"/>
      <c r="K5136" s="197"/>
      <c r="L5136" s="197"/>
      <c r="M5136" s="197"/>
      <c r="N5136" s="201"/>
      <c r="O5136" s="201"/>
      <c r="P5136" s="197"/>
      <c r="Q5136" s="197"/>
      <c r="R5136" s="196"/>
      <c r="S5136" s="197"/>
      <c r="T5136" s="197"/>
      <c r="U5136" s="196"/>
      <c r="V5136" s="196"/>
      <c r="W5136" s="197"/>
      <c r="X5136" s="197"/>
      <c r="Y5136" s="197"/>
      <c r="Z5136" s="196"/>
      <c r="AA5136" s="196"/>
      <c r="AB5136" s="202"/>
      <c r="AC5136" s="196"/>
      <c r="AD5136" s="196"/>
      <c r="AE5136" s="196"/>
      <c r="AF5136" s="196"/>
      <c r="AG5136" s="196"/>
      <c r="AH5136" s="196"/>
      <c r="AI5136" s="197"/>
    </row>
    <row r="5137" spans="1:35">
      <c r="A5137" s="197"/>
      <c r="B5137" s="197"/>
      <c r="C5137" s="204"/>
      <c r="D5137" s="197"/>
      <c r="E5137" s="197"/>
      <c r="F5137" s="197"/>
      <c r="G5137" s="199"/>
      <c r="H5137" s="199"/>
      <c r="I5137" s="197"/>
      <c r="J5137" s="200"/>
      <c r="K5137" s="197"/>
      <c r="L5137" s="197"/>
      <c r="M5137" s="197"/>
      <c r="N5137" s="201"/>
      <c r="O5137" s="201"/>
      <c r="P5137" s="197"/>
      <c r="Q5137" s="197"/>
      <c r="R5137" s="197"/>
      <c r="S5137" s="197"/>
      <c r="T5137" s="197"/>
      <c r="U5137" s="196"/>
      <c r="V5137" s="196"/>
      <c r="W5137" s="197"/>
      <c r="X5137" s="197"/>
      <c r="Y5137" s="197"/>
      <c r="Z5137" s="196"/>
      <c r="AA5137" s="196"/>
      <c r="AB5137" s="202"/>
      <c r="AC5137" s="196"/>
      <c r="AD5137" s="196"/>
      <c r="AE5137" s="196"/>
      <c r="AF5137" s="196"/>
      <c r="AG5137" s="196"/>
      <c r="AH5137" s="196"/>
      <c r="AI5137" s="197"/>
    </row>
    <row r="5138" spans="1:35">
      <c r="A5138" s="197"/>
      <c r="B5138" s="197"/>
      <c r="C5138" s="204"/>
      <c r="D5138" s="197"/>
      <c r="E5138" s="197"/>
      <c r="F5138" s="197"/>
      <c r="G5138" s="199"/>
      <c r="H5138" s="199"/>
      <c r="I5138" s="197"/>
      <c r="J5138" s="200"/>
      <c r="K5138" s="197"/>
      <c r="L5138" s="197"/>
      <c r="M5138" s="197"/>
      <c r="N5138" s="201"/>
      <c r="O5138" s="201"/>
      <c r="P5138" s="197"/>
      <c r="Q5138" s="197"/>
      <c r="R5138" s="196"/>
      <c r="S5138" s="197"/>
      <c r="T5138" s="197"/>
      <c r="U5138" s="196"/>
      <c r="V5138" s="196"/>
      <c r="W5138" s="197"/>
      <c r="X5138" s="197"/>
      <c r="Y5138" s="197"/>
      <c r="Z5138" s="196"/>
      <c r="AA5138" s="196"/>
      <c r="AB5138" s="202"/>
      <c r="AC5138" s="196"/>
      <c r="AD5138" s="196"/>
      <c r="AE5138" s="196"/>
      <c r="AF5138" s="196"/>
      <c r="AG5138" s="196"/>
      <c r="AH5138" s="196"/>
      <c r="AI5138" s="197"/>
    </row>
    <row r="5139" spans="1:35">
      <c r="A5139" s="197"/>
      <c r="B5139" s="197"/>
      <c r="C5139" s="204"/>
      <c r="D5139" s="197"/>
      <c r="E5139" s="197"/>
      <c r="F5139" s="197"/>
      <c r="G5139" s="199"/>
      <c r="H5139" s="199"/>
      <c r="I5139" s="197"/>
      <c r="J5139" s="200"/>
      <c r="K5139" s="197"/>
      <c r="L5139" s="197"/>
      <c r="M5139" s="197"/>
      <c r="N5139" s="201"/>
      <c r="O5139" s="201"/>
      <c r="P5139" s="197"/>
      <c r="Q5139" s="197"/>
      <c r="R5139" s="197"/>
      <c r="S5139" s="197"/>
      <c r="T5139" s="197"/>
      <c r="U5139" s="196"/>
      <c r="V5139" s="196"/>
      <c r="W5139" s="197"/>
      <c r="X5139" s="197"/>
      <c r="Y5139" s="197"/>
      <c r="Z5139" s="196"/>
      <c r="AA5139" s="196"/>
      <c r="AB5139" s="202"/>
      <c r="AC5139" s="196"/>
      <c r="AD5139" s="196"/>
      <c r="AE5139" s="196"/>
      <c r="AF5139" s="196"/>
      <c r="AG5139" s="196"/>
      <c r="AH5139" s="196"/>
      <c r="AI5139" s="197"/>
    </row>
    <row r="5140" spans="1:35">
      <c r="A5140" s="197"/>
      <c r="B5140" s="197"/>
      <c r="C5140" s="204"/>
      <c r="D5140" s="197"/>
      <c r="E5140" s="197"/>
      <c r="F5140" s="197"/>
      <c r="G5140" s="199"/>
      <c r="H5140" s="199"/>
      <c r="I5140" s="197"/>
      <c r="J5140" s="200"/>
      <c r="K5140" s="197"/>
      <c r="L5140" s="197"/>
      <c r="M5140" s="197"/>
      <c r="N5140" s="201"/>
      <c r="O5140" s="201"/>
      <c r="P5140" s="197"/>
      <c r="Q5140" s="197"/>
      <c r="R5140" s="196"/>
      <c r="S5140" s="197"/>
      <c r="T5140" s="197"/>
      <c r="U5140" s="196"/>
      <c r="V5140" s="196"/>
      <c r="W5140" s="197"/>
      <c r="X5140" s="197"/>
      <c r="Y5140" s="197"/>
      <c r="Z5140" s="196"/>
      <c r="AA5140" s="196"/>
      <c r="AB5140" s="202"/>
      <c r="AC5140" s="196"/>
      <c r="AD5140" s="196"/>
      <c r="AE5140" s="196"/>
      <c r="AF5140" s="196"/>
      <c r="AG5140" s="196"/>
      <c r="AH5140" s="196"/>
      <c r="AI5140" s="197"/>
    </row>
    <row r="5141" spans="1:35">
      <c r="A5141" s="197"/>
      <c r="B5141" s="197"/>
      <c r="C5141" s="204"/>
      <c r="D5141" s="197"/>
      <c r="E5141" s="197"/>
      <c r="F5141" s="197"/>
      <c r="G5141" s="199"/>
      <c r="H5141" s="199"/>
      <c r="I5141" s="197"/>
      <c r="J5141" s="200"/>
      <c r="K5141" s="197"/>
      <c r="L5141" s="197"/>
      <c r="M5141" s="197"/>
      <c r="N5141" s="201"/>
      <c r="O5141" s="201"/>
      <c r="P5141" s="197"/>
      <c r="Q5141" s="197"/>
      <c r="R5141" s="197"/>
      <c r="S5141" s="197"/>
      <c r="T5141" s="197"/>
      <c r="U5141" s="196"/>
      <c r="V5141" s="196"/>
      <c r="W5141" s="197"/>
      <c r="X5141" s="197"/>
      <c r="Y5141" s="197"/>
      <c r="Z5141" s="196"/>
      <c r="AA5141" s="196"/>
      <c r="AB5141" s="202"/>
      <c r="AC5141" s="196"/>
      <c r="AD5141" s="196"/>
      <c r="AE5141" s="196"/>
      <c r="AF5141" s="196"/>
      <c r="AG5141" s="196"/>
      <c r="AH5141" s="196"/>
      <c r="AI5141" s="197"/>
    </row>
    <row r="5142" spans="1:35">
      <c r="A5142" s="197"/>
      <c r="B5142" s="197"/>
      <c r="C5142" s="204"/>
      <c r="D5142" s="197"/>
      <c r="E5142" s="197"/>
      <c r="F5142" s="197"/>
      <c r="G5142" s="199"/>
      <c r="H5142" s="199"/>
      <c r="I5142" s="197"/>
      <c r="J5142" s="200"/>
      <c r="K5142" s="197"/>
      <c r="L5142" s="197"/>
      <c r="M5142" s="197"/>
      <c r="N5142" s="201"/>
      <c r="O5142" s="201"/>
      <c r="P5142" s="197"/>
      <c r="Q5142" s="197"/>
      <c r="R5142" s="196"/>
      <c r="S5142" s="197"/>
      <c r="T5142" s="197"/>
      <c r="U5142" s="196"/>
      <c r="V5142" s="196"/>
      <c r="W5142" s="197"/>
      <c r="X5142" s="197"/>
      <c r="Y5142" s="197"/>
      <c r="Z5142" s="196"/>
      <c r="AA5142" s="196"/>
      <c r="AB5142" s="202"/>
      <c r="AC5142" s="196"/>
      <c r="AD5142" s="196"/>
      <c r="AE5142" s="196"/>
      <c r="AF5142" s="196"/>
      <c r="AG5142" s="196"/>
      <c r="AH5142" s="196"/>
      <c r="AI5142" s="197"/>
    </row>
    <row r="5143" spans="1:35">
      <c r="A5143" s="197"/>
      <c r="B5143" s="197"/>
      <c r="C5143" s="204"/>
      <c r="D5143" s="197"/>
      <c r="E5143" s="197"/>
      <c r="F5143" s="197"/>
      <c r="G5143" s="199"/>
      <c r="H5143" s="199"/>
      <c r="I5143" s="197"/>
      <c r="J5143" s="200"/>
      <c r="K5143" s="197"/>
      <c r="L5143" s="197"/>
      <c r="M5143" s="197"/>
      <c r="N5143" s="201"/>
      <c r="O5143" s="201"/>
      <c r="P5143" s="197"/>
      <c r="Q5143" s="197"/>
      <c r="R5143" s="197"/>
      <c r="S5143" s="197"/>
      <c r="T5143" s="197"/>
      <c r="U5143" s="196"/>
      <c r="V5143" s="196"/>
      <c r="W5143" s="197"/>
      <c r="X5143" s="197"/>
      <c r="Y5143" s="197"/>
      <c r="Z5143" s="196"/>
      <c r="AA5143" s="196"/>
      <c r="AB5143" s="202"/>
      <c r="AC5143" s="196"/>
      <c r="AD5143" s="196"/>
      <c r="AE5143" s="196"/>
      <c r="AF5143" s="196"/>
      <c r="AG5143" s="196"/>
      <c r="AH5143" s="196"/>
      <c r="AI5143" s="197"/>
    </row>
    <row r="5144" spans="1:35">
      <c r="A5144" s="197"/>
      <c r="B5144" s="197"/>
      <c r="C5144" s="204"/>
      <c r="D5144" s="197"/>
      <c r="E5144" s="197"/>
      <c r="F5144" s="197"/>
      <c r="G5144" s="199"/>
      <c r="H5144" s="199"/>
      <c r="I5144" s="197"/>
      <c r="J5144" s="200"/>
      <c r="K5144" s="197"/>
      <c r="L5144" s="197"/>
      <c r="M5144" s="197"/>
      <c r="N5144" s="201"/>
      <c r="O5144" s="201"/>
      <c r="P5144" s="197"/>
      <c r="Q5144" s="197"/>
      <c r="R5144" s="196"/>
      <c r="S5144" s="197"/>
      <c r="T5144" s="197"/>
      <c r="U5144" s="196"/>
      <c r="V5144" s="196"/>
      <c r="W5144" s="197"/>
      <c r="X5144" s="197"/>
      <c r="Y5144" s="197"/>
      <c r="Z5144" s="196"/>
      <c r="AA5144" s="196"/>
      <c r="AB5144" s="202"/>
      <c r="AC5144" s="196"/>
      <c r="AD5144" s="196"/>
      <c r="AE5144" s="196"/>
      <c r="AF5144" s="196"/>
      <c r="AG5144" s="196"/>
      <c r="AH5144" s="196"/>
      <c r="AI5144" s="197"/>
    </row>
    <row r="5145" spans="1:35">
      <c r="A5145" s="197"/>
      <c r="B5145" s="197"/>
      <c r="C5145" s="204"/>
      <c r="D5145" s="197"/>
      <c r="E5145" s="197"/>
      <c r="F5145" s="197"/>
      <c r="G5145" s="199"/>
      <c r="H5145" s="199"/>
      <c r="I5145" s="197"/>
      <c r="J5145" s="200"/>
      <c r="K5145" s="197"/>
      <c r="L5145" s="197"/>
      <c r="M5145" s="197"/>
      <c r="N5145" s="201"/>
      <c r="O5145" s="201"/>
      <c r="P5145" s="197"/>
      <c r="Q5145" s="197"/>
      <c r="R5145" s="197"/>
      <c r="S5145" s="197"/>
      <c r="T5145" s="197"/>
      <c r="U5145" s="196"/>
      <c r="V5145" s="196"/>
      <c r="W5145" s="197"/>
      <c r="X5145" s="197"/>
      <c r="Y5145" s="197"/>
      <c r="Z5145" s="196"/>
      <c r="AA5145" s="196"/>
      <c r="AB5145" s="202"/>
      <c r="AC5145" s="196"/>
      <c r="AD5145" s="196"/>
      <c r="AE5145" s="196"/>
      <c r="AF5145" s="196"/>
      <c r="AG5145" s="196"/>
      <c r="AH5145" s="196"/>
      <c r="AI5145" s="197"/>
    </row>
    <row r="5146" spans="1:35">
      <c r="A5146" s="197"/>
      <c r="B5146" s="197"/>
      <c r="C5146" s="204"/>
      <c r="D5146" s="197"/>
      <c r="E5146" s="197"/>
      <c r="F5146" s="197"/>
      <c r="G5146" s="199"/>
      <c r="H5146" s="199"/>
      <c r="I5146" s="197"/>
      <c r="J5146" s="200"/>
      <c r="K5146" s="197"/>
      <c r="L5146" s="197"/>
      <c r="M5146" s="197"/>
      <c r="N5146" s="201"/>
      <c r="O5146" s="201"/>
      <c r="P5146" s="197"/>
      <c r="Q5146" s="197"/>
      <c r="R5146" s="197"/>
      <c r="S5146" s="197"/>
      <c r="T5146" s="197"/>
      <c r="U5146" s="196"/>
      <c r="V5146" s="196"/>
      <c r="W5146" s="197"/>
      <c r="X5146" s="197"/>
      <c r="Y5146" s="197"/>
      <c r="Z5146" s="196"/>
      <c r="AA5146" s="196"/>
      <c r="AB5146" s="202"/>
      <c r="AC5146" s="196"/>
      <c r="AD5146" s="196"/>
      <c r="AE5146" s="196"/>
      <c r="AF5146" s="196"/>
      <c r="AG5146" s="196"/>
      <c r="AH5146" s="196"/>
      <c r="AI5146" s="197"/>
    </row>
    <row r="5147" spans="1:35">
      <c r="A5147" s="197"/>
      <c r="B5147" s="197"/>
      <c r="C5147" s="204"/>
      <c r="D5147" s="197"/>
      <c r="E5147" s="197"/>
      <c r="F5147" s="197"/>
      <c r="G5147" s="199"/>
      <c r="H5147" s="199"/>
      <c r="I5147" s="197"/>
      <c r="J5147" s="200"/>
      <c r="K5147" s="197"/>
      <c r="L5147" s="197"/>
      <c r="M5147" s="197"/>
      <c r="N5147" s="201"/>
      <c r="O5147" s="201"/>
      <c r="P5147" s="197"/>
      <c r="Q5147" s="197"/>
      <c r="R5147" s="197"/>
      <c r="S5147" s="197"/>
      <c r="T5147" s="197"/>
      <c r="U5147" s="196"/>
      <c r="V5147" s="196"/>
      <c r="W5147" s="197"/>
      <c r="X5147" s="197"/>
      <c r="Y5147" s="197"/>
      <c r="Z5147" s="197"/>
      <c r="AA5147" s="197"/>
      <c r="AB5147" s="202"/>
      <c r="AC5147" s="197"/>
      <c r="AD5147" s="205"/>
      <c r="AE5147" s="197"/>
      <c r="AF5147" s="196"/>
      <c r="AG5147" s="196"/>
      <c r="AH5147" s="197"/>
      <c r="AI5147" s="197"/>
    </row>
    <row r="5148" spans="1:35">
      <c r="A5148" s="197"/>
      <c r="B5148" s="197"/>
      <c r="C5148" s="204"/>
      <c r="D5148" s="197"/>
      <c r="E5148" s="197"/>
      <c r="F5148" s="197"/>
      <c r="G5148" s="199"/>
      <c r="H5148" s="199"/>
      <c r="I5148" s="197"/>
      <c r="J5148" s="200"/>
      <c r="K5148" s="197"/>
      <c r="L5148" s="197"/>
      <c r="M5148" s="197"/>
      <c r="N5148" s="201"/>
      <c r="O5148" s="201"/>
      <c r="P5148" s="197"/>
      <c r="Q5148" s="197"/>
      <c r="R5148" s="197"/>
      <c r="S5148" s="197"/>
      <c r="T5148" s="197"/>
      <c r="U5148" s="196"/>
      <c r="V5148" s="196"/>
      <c r="W5148" s="197"/>
      <c r="X5148" s="197"/>
      <c r="Y5148" s="197"/>
      <c r="Z5148" s="196"/>
      <c r="AA5148" s="196"/>
      <c r="AB5148" s="202"/>
      <c r="AC5148" s="196"/>
      <c r="AD5148" s="196"/>
      <c r="AE5148" s="196"/>
      <c r="AF5148" s="196"/>
      <c r="AG5148" s="196"/>
      <c r="AH5148" s="196"/>
      <c r="AI5148" s="197"/>
    </row>
    <row r="5149" spans="1:35">
      <c r="A5149" s="197"/>
      <c r="B5149" s="197"/>
      <c r="C5149" s="204"/>
      <c r="D5149" s="197"/>
      <c r="E5149" s="197"/>
      <c r="F5149" s="197"/>
      <c r="G5149" s="199"/>
      <c r="H5149" s="199"/>
      <c r="I5149" s="197"/>
      <c r="J5149" s="200"/>
      <c r="K5149" s="197"/>
      <c r="L5149" s="197"/>
      <c r="M5149" s="197"/>
      <c r="N5149" s="201"/>
      <c r="O5149" s="201"/>
      <c r="P5149" s="197"/>
      <c r="Q5149" s="197"/>
      <c r="R5149" s="196"/>
      <c r="S5149" s="197"/>
      <c r="T5149" s="197"/>
      <c r="U5149" s="196"/>
      <c r="V5149" s="196"/>
      <c r="W5149" s="197"/>
      <c r="X5149" s="197"/>
      <c r="Y5149" s="197"/>
      <c r="Z5149" s="196"/>
      <c r="AA5149" s="196"/>
      <c r="AB5149" s="202"/>
      <c r="AC5149" s="196"/>
      <c r="AD5149" s="196"/>
      <c r="AE5149" s="196"/>
      <c r="AF5149" s="196"/>
      <c r="AG5149" s="196"/>
      <c r="AH5149" s="196"/>
      <c r="AI5149" s="197"/>
    </row>
    <row r="5150" spans="1:35">
      <c r="A5150" s="197"/>
      <c r="B5150" s="197"/>
      <c r="C5150" s="204"/>
      <c r="D5150" s="197"/>
      <c r="E5150" s="197"/>
      <c r="F5150" s="197"/>
      <c r="G5150" s="199"/>
      <c r="H5150" s="199"/>
      <c r="I5150" s="197"/>
      <c r="J5150" s="200"/>
      <c r="K5150" s="197"/>
      <c r="L5150" s="197"/>
      <c r="M5150" s="197"/>
      <c r="N5150" s="201"/>
      <c r="O5150" s="201"/>
      <c r="P5150" s="197"/>
      <c r="Q5150" s="197"/>
      <c r="R5150" s="197"/>
      <c r="S5150" s="197"/>
      <c r="T5150" s="197"/>
      <c r="U5150" s="196"/>
      <c r="V5150" s="196"/>
      <c r="W5150" s="197"/>
      <c r="X5150" s="197"/>
      <c r="Y5150" s="197"/>
      <c r="Z5150" s="196"/>
      <c r="AA5150" s="196"/>
      <c r="AB5150" s="202"/>
      <c r="AC5150" s="196"/>
      <c r="AD5150" s="196"/>
      <c r="AE5150" s="196"/>
      <c r="AF5150" s="196"/>
      <c r="AG5150" s="196"/>
      <c r="AH5150" s="196"/>
      <c r="AI5150" s="197"/>
    </row>
    <row r="5151" spans="1:35">
      <c r="A5151" s="197"/>
      <c r="B5151" s="197"/>
      <c r="C5151" s="204"/>
      <c r="D5151" s="197"/>
      <c r="E5151" s="197"/>
      <c r="F5151" s="197"/>
      <c r="G5151" s="199"/>
      <c r="H5151" s="199"/>
      <c r="I5151" s="197"/>
      <c r="J5151" s="200"/>
      <c r="K5151" s="197"/>
      <c r="L5151" s="197"/>
      <c r="M5151" s="197"/>
      <c r="N5151" s="201"/>
      <c r="O5151" s="201"/>
      <c r="P5151" s="197"/>
      <c r="Q5151" s="197"/>
      <c r="R5151" s="196"/>
      <c r="S5151" s="197"/>
      <c r="T5151" s="197"/>
      <c r="U5151" s="196"/>
      <c r="V5151" s="196"/>
      <c r="W5151" s="197"/>
      <c r="X5151" s="197"/>
      <c r="Y5151" s="197"/>
      <c r="Z5151" s="196"/>
      <c r="AA5151" s="196"/>
      <c r="AB5151" s="202"/>
      <c r="AC5151" s="196"/>
      <c r="AD5151" s="196"/>
      <c r="AE5151" s="196"/>
      <c r="AF5151" s="196"/>
      <c r="AG5151" s="196"/>
      <c r="AH5151" s="196"/>
      <c r="AI5151" s="197"/>
    </row>
    <row r="5152" spans="1:35">
      <c r="A5152" s="197"/>
      <c r="B5152" s="197"/>
      <c r="C5152" s="204"/>
      <c r="D5152" s="197"/>
      <c r="E5152" s="197"/>
      <c r="F5152" s="197"/>
      <c r="G5152" s="199"/>
      <c r="H5152" s="199"/>
      <c r="I5152" s="197"/>
      <c r="J5152" s="200"/>
      <c r="K5152" s="197"/>
      <c r="L5152" s="197"/>
      <c r="M5152" s="197"/>
      <c r="N5152" s="201"/>
      <c r="O5152" s="201"/>
      <c r="P5152" s="197"/>
      <c r="Q5152" s="197"/>
      <c r="R5152" s="197"/>
      <c r="S5152" s="197"/>
      <c r="T5152" s="197"/>
      <c r="U5152" s="196"/>
      <c r="V5152" s="196"/>
      <c r="W5152" s="197"/>
      <c r="X5152" s="197"/>
      <c r="Y5152" s="197"/>
      <c r="Z5152" s="196"/>
      <c r="AA5152" s="196"/>
      <c r="AB5152" s="202"/>
      <c r="AC5152" s="196"/>
      <c r="AD5152" s="196"/>
      <c r="AE5152" s="196"/>
      <c r="AF5152" s="196"/>
      <c r="AG5152" s="196"/>
      <c r="AH5152" s="196"/>
      <c r="AI5152" s="197"/>
    </row>
    <row r="5153" spans="1:35">
      <c r="A5153" s="197"/>
      <c r="B5153" s="197"/>
      <c r="C5153" s="204"/>
      <c r="D5153" s="197"/>
      <c r="E5153" s="197"/>
      <c r="F5153" s="197"/>
      <c r="G5153" s="199"/>
      <c r="H5153" s="199"/>
      <c r="I5153" s="197"/>
      <c r="J5153" s="200"/>
      <c r="K5153" s="197"/>
      <c r="L5153" s="197"/>
      <c r="M5153" s="197"/>
      <c r="N5153" s="201"/>
      <c r="O5153" s="201"/>
      <c r="P5153" s="197"/>
      <c r="Q5153" s="197"/>
      <c r="R5153" s="196"/>
      <c r="S5153" s="197"/>
      <c r="T5153" s="197"/>
      <c r="U5153" s="196"/>
      <c r="V5153" s="196"/>
      <c r="W5153" s="197"/>
      <c r="X5153" s="197"/>
      <c r="Y5153" s="197"/>
      <c r="Z5153" s="196"/>
      <c r="AA5153" s="196"/>
      <c r="AB5153" s="202"/>
      <c r="AC5153" s="196"/>
      <c r="AD5153" s="196"/>
      <c r="AE5153" s="196"/>
      <c r="AF5153" s="196"/>
      <c r="AG5153" s="196"/>
      <c r="AH5153" s="196"/>
      <c r="AI5153" s="197"/>
    </row>
    <row r="5154" spans="1:35">
      <c r="A5154" s="197"/>
      <c r="B5154" s="197"/>
      <c r="C5154" s="204"/>
      <c r="D5154" s="197"/>
      <c r="E5154" s="197"/>
      <c r="F5154" s="197"/>
      <c r="G5154" s="199"/>
      <c r="H5154" s="199"/>
      <c r="I5154" s="197"/>
      <c r="J5154" s="200"/>
      <c r="K5154" s="197"/>
      <c r="L5154" s="197"/>
      <c r="M5154" s="197"/>
      <c r="N5154" s="201"/>
      <c r="O5154" s="201"/>
      <c r="P5154" s="197"/>
      <c r="Q5154" s="197"/>
      <c r="R5154" s="197"/>
      <c r="S5154" s="197"/>
      <c r="T5154" s="197"/>
      <c r="U5154" s="196"/>
      <c r="V5154" s="196"/>
      <c r="W5154" s="197"/>
      <c r="X5154" s="197"/>
      <c r="Y5154" s="197"/>
      <c r="Z5154" s="196"/>
      <c r="AA5154" s="196"/>
      <c r="AB5154" s="202"/>
      <c r="AC5154" s="196"/>
      <c r="AD5154" s="196"/>
      <c r="AE5154" s="196"/>
      <c r="AF5154" s="196"/>
      <c r="AG5154" s="196"/>
      <c r="AH5154" s="196"/>
      <c r="AI5154" s="197"/>
    </row>
    <row r="5155" spans="1:35">
      <c r="A5155" s="197"/>
      <c r="B5155" s="197"/>
      <c r="C5155" s="204"/>
      <c r="D5155" s="197"/>
      <c r="E5155" s="197"/>
      <c r="F5155" s="197"/>
      <c r="G5155" s="199"/>
      <c r="H5155" s="199"/>
      <c r="I5155" s="197"/>
      <c r="J5155" s="200"/>
      <c r="K5155" s="197"/>
      <c r="L5155" s="197"/>
      <c r="M5155" s="197"/>
      <c r="N5155" s="201"/>
      <c r="O5155" s="201"/>
      <c r="P5155" s="197"/>
      <c r="Q5155" s="197"/>
      <c r="R5155" s="196"/>
      <c r="S5155" s="197"/>
      <c r="T5155" s="197"/>
      <c r="U5155" s="196"/>
      <c r="V5155" s="196"/>
      <c r="W5155" s="197"/>
      <c r="X5155" s="197"/>
      <c r="Y5155" s="197"/>
      <c r="Z5155" s="196"/>
      <c r="AA5155" s="196"/>
      <c r="AB5155" s="202"/>
      <c r="AC5155" s="196"/>
      <c r="AD5155" s="196"/>
      <c r="AE5155" s="196"/>
      <c r="AF5155" s="196"/>
      <c r="AG5155" s="196"/>
      <c r="AH5155" s="196"/>
      <c r="AI5155" s="197"/>
    </row>
    <row r="5156" spans="1:35">
      <c r="A5156" s="197"/>
      <c r="B5156" s="197"/>
      <c r="C5156" s="204"/>
      <c r="D5156" s="197"/>
      <c r="E5156" s="197"/>
      <c r="F5156" s="197"/>
      <c r="G5156" s="199"/>
      <c r="H5156" s="199"/>
      <c r="I5156" s="197"/>
      <c r="J5156" s="200"/>
      <c r="K5156" s="197"/>
      <c r="L5156" s="197"/>
      <c r="M5156" s="197"/>
      <c r="N5156" s="201"/>
      <c r="O5156" s="201"/>
      <c r="P5156" s="197"/>
      <c r="Q5156" s="197"/>
      <c r="R5156" s="197"/>
      <c r="S5156" s="197"/>
      <c r="T5156" s="197"/>
      <c r="U5156" s="196"/>
      <c r="V5156" s="196"/>
      <c r="W5156" s="197"/>
      <c r="X5156" s="197"/>
      <c r="Y5156" s="197"/>
      <c r="Z5156" s="196"/>
      <c r="AA5156" s="196"/>
      <c r="AB5156" s="202"/>
      <c r="AC5156" s="196"/>
      <c r="AD5156" s="196"/>
      <c r="AE5156" s="196"/>
      <c r="AF5156" s="196"/>
      <c r="AG5156" s="196"/>
      <c r="AH5156" s="196"/>
      <c r="AI5156" s="197"/>
    </row>
    <row r="5157" spans="1:35">
      <c r="A5157" s="197"/>
      <c r="B5157" s="197"/>
      <c r="C5157" s="204"/>
      <c r="D5157" s="197"/>
      <c r="E5157" s="197"/>
      <c r="F5157" s="197"/>
      <c r="G5157" s="199"/>
      <c r="H5157" s="199"/>
      <c r="I5157" s="197"/>
      <c r="J5157" s="200"/>
      <c r="K5157" s="197"/>
      <c r="L5157" s="197"/>
      <c r="M5157" s="197"/>
      <c r="N5157" s="201"/>
      <c r="O5157" s="201"/>
      <c r="P5157" s="197"/>
      <c r="Q5157" s="197"/>
      <c r="R5157" s="197"/>
      <c r="S5157" s="197"/>
      <c r="T5157" s="197"/>
      <c r="U5157" s="196"/>
      <c r="V5157" s="196"/>
      <c r="W5157" s="197"/>
      <c r="X5157" s="197"/>
      <c r="Y5157" s="197"/>
      <c r="Z5157" s="197"/>
      <c r="AA5157" s="197"/>
      <c r="AB5157" s="202"/>
      <c r="AC5157" s="197"/>
      <c r="AD5157" s="205"/>
      <c r="AE5157" s="197"/>
      <c r="AF5157" s="196"/>
      <c r="AG5157" s="196"/>
      <c r="AH5157" s="197"/>
      <c r="AI5157" s="197"/>
    </row>
    <row r="5158" spans="1:35">
      <c r="A5158" s="197"/>
      <c r="B5158" s="197"/>
      <c r="C5158" s="204"/>
      <c r="D5158" s="197"/>
      <c r="E5158" s="197"/>
      <c r="F5158" s="197"/>
      <c r="G5158" s="199"/>
      <c r="H5158" s="199"/>
      <c r="I5158" s="197"/>
      <c r="J5158" s="200"/>
      <c r="K5158" s="197"/>
      <c r="L5158" s="197"/>
      <c r="M5158" s="197"/>
      <c r="N5158" s="201"/>
      <c r="O5158" s="201"/>
      <c r="P5158" s="197"/>
      <c r="Q5158" s="197"/>
      <c r="R5158" s="197"/>
      <c r="S5158" s="197"/>
      <c r="T5158" s="197"/>
      <c r="U5158" s="196"/>
      <c r="V5158" s="196"/>
      <c r="W5158" s="197"/>
      <c r="X5158" s="197"/>
      <c r="Y5158" s="197"/>
      <c r="Z5158" s="196"/>
      <c r="AA5158" s="196"/>
      <c r="AB5158" s="202"/>
      <c r="AC5158" s="196"/>
      <c r="AD5158" s="196"/>
      <c r="AE5158" s="196"/>
      <c r="AF5158" s="196"/>
      <c r="AG5158" s="196"/>
      <c r="AH5158" s="196"/>
      <c r="AI5158" s="197"/>
    </row>
    <row r="5159" spans="1:35">
      <c r="A5159" s="197"/>
      <c r="B5159" s="197"/>
      <c r="C5159" s="204"/>
      <c r="D5159" s="197"/>
      <c r="E5159" s="197"/>
      <c r="F5159" s="197"/>
      <c r="G5159" s="199"/>
      <c r="H5159" s="199"/>
      <c r="I5159" s="197"/>
      <c r="J5159" s="200"/>
      <c r="K5159" s="197"/>
      <c r="L5159" s="197"/>
      <c r="M5159" s="197"/>
      <c r="N5159" s="201"/>
      <c r="O5159" s="201"/>
      <c r="P5159" s="197"/>
      <c r="Q5159" s="197"/>
      <c r="R5159" s="196"/>
      <c r="S5159" s="197"/>
      <c r="T5159" s="197"/>
      <c r="U5159" s="196"/>
      <c r="V5159" s="196"/>
      <c r="W5159" s="197"/>
      <c r="X5159" s="197"/>
      <c r="Y5159" s="197"/>
      <c r="Z5159" s="196"/>
      <c r="AA5159" s="196"/>
      <c r="AB5159" s="202"/>
      <c r="AC5159" s="196"/>
      <c r="AD5159" s="196"/>
      <c r="AE5159" s="196"/>
      <c r="AF5159" s="196"/>
      <c r="AG5159" s="196"/>
      <c r="AH5159" s="196"/>
      <c r="AI5159" s="197"/>
    </row>
    <row r="5160" spans="1:35">
      <c r="A5160" s="197"/>
      <c r="B5160" s="197"/>
      <c r="C5160" s="204"/>
      <c r="D5160" s="197"/>
      <c r="E5160" s="197"/>
      <c r="F5160" s="197"/>
      <c r="G5160" s="199"/>
      <c r="H5160" s="199"/>
      <c r="I5160" s="197"/>
      <c r="J5160" s="200"/>
      <c r="K5160" s="197"/>
      <c r="L5160" s="197"/>
      <c r="M5160" s="197"/>
      <c r="N5160" s="201"/>
      <c r="O5160" s="201"/>
      <c r="P5160" s="197"/>
      <c r="Q5160" s="197"/>
      <c r="R5160" s="197"/>
      <c r="S5160" s="197"/>
      <c r="T5160" s="197"/>
      <c r="U5160" s="196"/>
      <c r="V5160" s="196"/>
      <c r="W5160" s="197"/>
      <c r="X5160" s="197"/>
      <c r="Y5160" s="197"/>
      <c r="Z5160" s="196"/>
      <c r="AA5160" s="196"/>
      <c r="AB5160" s="202"/>
      <c r="AC5160" s="196"/>
      <c r="AD5160" s="196"/>
      <c r="AE5160" s="196"/>
      <c r="AF5160" s="196"/>
      <c r="AG5160" s="196"/>
      <c r="AH5160" s="196"/>
      <c r="AI5160" s="197"/>
    </row>
    <row r="5161" spans="1:35">
      <c r="A5161" s="197"/>
      <c r="B5161" s="197"/>
      <c r="C5161" s="204"/>
      <c r="D5161" s="197"/>
      <c r="E5161" s="197"/>
      <c r="F5161" s="197"/>
      <c r="G5161" s="199"/>
      <c r="H5161" s="199"/>
      <c r="I5161" s="197"/>
      <c r="J5161" s="200"/>
      <c r="K5161" s="197"/>
      <c r="L5161" s="197"/>
      <c r="M5161" s="197"/>
      <c r="N5161" s="201"/>
      <c r="O5161" s="201"/>
      <c r="P5161" s="197"/>
      <c r="Q5161" s="197"/>
      <c r="R5161" s="196"/>
      <c r="S5161" s="197"/>
      <c r="T5161" s="197"/>
      <c r="U5161" s="196"/>
      <c r="V5161" s="196"/>
      <c r="W5161" s="197"/>
      <c r="X5161" s="197"/>
      <c r="Y5161" s="197"/>
      <c r="Z5161" s="196"/>
      <c r="AA5161" s="196"/>
      <c r="AB5161" s="202"/>
      <c r="AC5161" s="196"/>
      <c r="AD5161" s="196"/>
      <c r="AE5161" s="196"/>
      <c r="AF5161" s="196"/>
      <c r="AG5161" s="196"/>
      <c r="AH5161" s="196"/>
      <c r="AI5161" s="197"/>
    </row>
    <row r="5162" spans="1:35">
      <c r="A5162" s="197"/>
      <c r="B5162" s="197"/>
      <c r="C5162" s="204"/>
      <c r="D5162" s="197"/>
      <c r="E5162" s="197"/>
      <c r="F5162" s="197"/>
      <c r="G5162" s="199"/>
      <c r="H5162" s="199"/>
      <c r="I5162" s="197"/>
      <c r="J5162" s="200"/>
      <c r="K5162" s="197"/>
      <c r="L5162" s="197"/>
      <c r="M5162" s="197"/>
      <c r="N5162" s="201"/>
      <c r="O5162" s="201"/>
      <c r="P5162" s="197"/>
      <c r="Q5162" s="197"/>
      <c r="R5162" s="197"/>
      <c r="S5162" s="197"/>
      <c r="T5162" s="197"/>
      <c r="U5162" s="196"/>
      <c r="V5162" s="196"/>
      <c r="W5162" s="197"/>
      <c r="X5162" s="197"/>
      <c r="Y5162" s="197"/>
      <c r="Z5162" s="196"/>
      <c r="AA5162" s="196"/>
      <c r="AB5162" s="202"/>
      <c r="AC5162" s="196"/>
      <c r="AD5162" s="196"/>
      <c r="AE5162" s="196"/>
      <c r="AF5162" s="196"/>
      <c r="AG5162" s="196"/>
      <c r="AH5162" s="196"/>
      <c r="AI5162" s="197"/>
    </row>
    <row r="5163" spans="1:35">
      <c r="A5163" s="197"/>
      <c r="B5163" s="197"/>
      <c r="C5163" s="204"/>
      <c r="D5163" s="197"/>
      <c r="E5163" s="197"/>
      <c r="F5163" s="197"/>
      <c r="G5163" s="199"/>
      <c r="H5163" s="199"/>
      <c r="I5163" s="197"/>
      <c r="J5163" s="200"/>
      <c r="K5163" s="197"/>
      <c r="L5163" s="197"/>
      <c r="M5163" s="197"/>
      <c r="N5163" s="201"/>
      <c r="O5163" s="201"/>
      <c r="P5163" s="197"/>
      <c r="Q5163" s="197"/>
      <c r="R5163" s="197"/>
      <c r="S5163" s="197"/>
      <c r="T5163" s="197"/>
      <c r="U5163" s="196"/>
      <c r="V5163" s="196"/>
      <c r="W5163" s="197"/>
      <c r="X5163" s="197"/>
      <c r="Y5163" s="197"/>
      <c r="Z5163" s="197"/>
      <c r="AA5163" s="197"/>
      <c r="AB5163" s="202"/>
      <c r="AC5163" s="197"/>
      <c r="AD5163" s="205"/>
      <c r="AE5163" s="197"/>
      <c r="AF5163" s="196"/>
      <c r="AG5163" s="196"/>
      <c r="AH5163" s="197"/>
      <c r="AI5163" s="197"/>
    </row>
    <row r="5164" spans="1:35">
      <c r="A5164" s="197"/>
      <c r="B5164" s="197"/>
      <c r="C5164" s="204"/>
      <c r="D5164" s="197"/>
      <c r="E5164" s="197"/>
      <c r="F5164" s="197"/>
      <c r="G5164" s="199"/>
      <c r="H5164" s="199"/>
      <c r="I5164" s="197"/>
      <c r="J5164" s="200"/>
      <c r="K5164" s="197"/>
      <c r="L5164" s="197"/>
      <c r="M5164" s="197"/>
      <c r="N5164" s="201"/>
      <c r="O5164" s="201"/>
      <c r="P5164" s="197"/>
      <c r="Q5164" s="197"/>
      <c r="R5164" s="197"/>
      <c r="S5164" s="197"/>
      <c r="T5164" s="197"/>
      <c r="U5164" s="196"/>
      <c r="V5164" s="196"/>
      <c r="W5164" s="197"/>
      <c r="X5164" s="197"/>
      <c r="Y5164" s="197"/>
      <c r="Z5164" s="196"/>
      <c r="AA5164" s="196"/>
      <c r="AB5164" s="202"/>
      <c r="AC5164" s="196"/>
      <c r="AD5164" s="196"/>
      <c r="AE5164" s="196"/>
      <c r="AF5164" s="196"/>
      <c r="AG5164" s="196"/>
      <c r="AH5164" s="196"/>
      <c r="AI5164" s="197"/>
    </row>
    <row r="5165" spans="1:35">
      <c r="A5165" s="197"/>
      <c r="B5165" s="197"/>
      <c r="C5165" s="204"/>
      <c r="D5165" s="197"/>
      <c r="E5165" s="197"/>
      <c r="F5165" s="197"/>
      <c r="G5165" s="199"/>
      <c r="H5165" s="199"/>
      <c r="I5165" s="197"/>
      <c r="J5165" s="200"/>
      <c r="K5165" s="197"/>
      <c r="L5165" s="197"/>
      <c r="M5165" s="197"/>
      <c r="N5165" s="201"/>
      <c r="O5165" s="201"/>
      <c r="P5165" s="197"/>
      <c r="Q5165" s="197"/>
      <c r="R5165" s="196"/>
      <c r="S5165" s="197"/>
      <c r="T5165" s="197"/>
      <c r="U5165" s="196"/>
      <c r="V5165" s="196"/>
      <c r="W5165" s="197"/>
      <c r="X5165" s="197"/>
      <c r="Y5165" s="197"/>
      <c r="Z5165" s="196"/>
      <c r="AA5165" s="196"/>
      <c r="AB5165" s="202"/>
      <c r="AC5165" s="196"/>
      <c r="AD5165" s="196"/>
      <c r="AE5165" s="196"/>
      <c r="AF5165" s="196"/>
      <c r="AG5165" s="196"/>
      <c r="AH5165" s="196"/>
      <c r="AI5165" s="197"/>
    </row>
    <row r="5166" spans="1:35">
      <c r="A5166" s="197"/>
      <c r="B5166" s="197"/>
      <c r="C5166" s="204"/>
      <c r="D5166" s="197"/>
      <c r="E5166" s="197"/>
      <c r="F5166" s="197"/>
      <c r="G5166" s="199"/>
      <c r="H5166" s="199"/>
      <c r="I5166" s="197"/>
      <c r="J5166" s="200"/>
      <c r="K5166" s="197"/>
      <c r="L5166" s="197"/>
      <c r="M5166" s="197"/>
      <c r="N5166" s="201"/>
      <c r="O5166" s="201"/>
      <c r="P5166" s="197"/>
      <c r="Q5166" s="197"/>
      <c r="R5166" s="197"/>
      <c r="S5166" s="197"/>
      <c r="T5166" s="197"/>
      <c r="U5166" s="196"/>
      <c r="V5166" s="196"/>
      <c r="W5166" s="197"/>
      <c r="X5166" s="197"/>
      <c r="Y5166" s="197"/>
      <c r="Z5166" s="196"/>
      <c r="AA5166" s="196"/>
      <c r="AB5166" s="202"/>
      <c r="AC5166" s="196"/>
      <c r="AD5166" s="196"/>
      <c r="AE5166" s="196"/>
      <c r="AF5166" s="196"/>
      <c r="AG5166" s="196"/>
      <c r="AH5166" s="196"/>
      <c r="AI5166" s="197"/>
    </row>
    <row r="5167" spans="1:35">
      <c r="A5167" s="197"/>
      <c r="B5167" s="197"/>
      <c r="C5167" s="204"/>
      <c r="D5167" s="197"/>
      <c r="E5167" s="197"/>
      <c r="F5167" s="197"/>
      <c r="G5167" s="199"/>
      <c r="H5167" s="199"/>
      <c r="I5167" s="197"/>
      <c r="J5167" s="200"/>
      <c r="K5167" s="197"/>
      <c r="L5167" s="197"/>
      <c r="M5167" s="197"/>
      <c r="N5167" s="201"/>
      <c r="O5167" s="201"/>
      <c r="P5167" s="197"/>
      <c r="Q5167" s="197"/>
      <c r="R5167" s="197"/>
      <c r="S5167" s="197"/>
      <c r="T5167" s="197"/>
      <c r="U5167" s="196"/>
      <c r="V5167" s="196"/>
      <c r="W5167" s="197"/>
      <c r="X5167" s="197"/>
      <c r="Y5167" s="197"/>
      <c r="Z5167" s="196"/>
      <c r="AA5167" s="196"/>
      <c r="AB5167" s="202"/>
      <c r="AC5167" s="196"/>
      <c r="AD5167" s="196"/>
      <c r="AE5167" s="196"/>
      <c r="AF5167" s="196"/>
      <c r="AG5167" s="196"/>
      <c r="AH5167" s="196"/>
      <c r="AI5167" s="197"/>
    </row>
    <row r="5168" spans="1:35">
      <c r="A5168" s="197"/>
      <c r="B5168" s="197"/>
      <c r="C5168" s="204"/>
      <c r="D5168" s="197"/>
      <c r="E5168" s="197"/>
      <c r="F5168" s="197"/>
      <c r="G5168" s="199"/>
      <c r="H5168" s="199"/>
      <c r="I5168" s="197"/>
      <c r="J5168" s="200"/>
      <c r="K5168" s="197"/>
      <c r="L5168" s="197"/>
      <c r="M5168" s="197"/>
      <c r="N5168" s="201"/>
      <c r="O5168" s="201"/>
      <c r="P5168" s="197"/>
      <c r="Q5168" s="197"/>
      <c r="R5168" s="197"/>
      <c r="S5168" s="197"/>
      <c r="T5168" s="197"/>
      <c r="U5168" s="196"/>
      <c r="V5168" s="196"/>
      <c r="W5168" s="197"/>
      <c r="X5168" s="197"/>
      <c r="Y5168" s="197"/>
      <c r="Z5168" s="196"/>
      <c r="AA5168" s="196"/>
      <c r="AB5168" s="202"/>
      <c r="AC5168" s="196"/>
      <c r="AD5168" s="196"/>
      <c r="AE5168" s="196"/>
      <c r="AF5168" s="196"/>
      <c r="AG5168" s="196"/>
      <c r="AH5168" s="196"/>
      <c r="AI5168" s="197"/>
    </row>
    <row r="5169" spans="1:35">
      <c r="A5169" s="197"/>
      <c r="B5169" s="197"/>
      <c r="C5169" s="204"/>
      <c r="D5169" s="197"/>
      <c r="E5169" s="197"/>
      <c r="F5169" s="197"/>
      <c r="G5169" s="199"/>
      <c r="H5169" s="199"/>
      <c r="I5169" s="197"/>
      <c r="J5169" s="200"/>
      <c r="K5169" s="197"/>
      <c r="L5169" s="197"/>
      <c r="M5169" s="197"/>
      <c r="N5169" s="201"/>
      <c r="O5169" s="201"/>
      <c r="P5169" s="197"/>
      <c r="Q5169" s="197"/>
      <c r="R5169" s="196"/>
      <c r="S5169" s="197"/>
      <c r="T5169" s="197"/>
      <c r="U5169" s="196"/>
      <c r="V5169" s="196"/>
      <c r="W5169" s="197"/>
      <c r="X5169" s="197"/>
      <c r="Y5169" s="197"/>
      <c r="Z5169" s="196"/>
      <c r="AA5169" s="196"/>
      <c r="AB5169" s="202"/>
      <c r="AC5169" s="196"/>
      <c r="AD5169" s="196"/>
      <c r="AE5169" s="196"/>
      <c r="AF5169" s="196"/>
      <c r="AG5169" s="196"/>
      <c r="AH5169" s="196"/>
      <c r="AI5169" s="197"/>
    </row>
    <row r="5170" spans="1:35">
      <c r="A5170" s="197"/>
      <c r="B5170" s="197"/>
      <c r="C5170" s="204"/>
      <c r="D5170" s="197"/>
      <c r="E5170" s="197"/>
      <c r="F5170" s="197"/>
      <c r="G5170" s="199"/>
      <c r="H5170" s="199"/>
      <c r="I5170" s="197"/>
      <c r="J5170" s="200"/>
      <c r="K5170" s="197"/>
      <c r="L5170" s="197"/>
      <c r="M5170" s="197"/>
      <c r="N5170" s="201"/>
      <c r="O5170" s="201"/>
      <c r="P5170" s="197"/>
      <c r="Q5170" s="197"/>
      <c r="R5170" s="197"/>
      <c r="S5170" s="197"/>
      <c r="T5170" s="197"/>
      <c r="U5170" s="196"/>
      <c r="V5170" s="196"/>
      <c r="W5170" s="197"/>
      <c r="X5170" s="197"/>
      <c r="Y5170" s="197"/>
      <c r="Z5170" s="196"/>
      <c r="AA5170" s="196"/>
      <c r="AB5170" s="202"/>
      <c r="AC5170" s="196"/>
      <c r="AD5170" s="196"/>
      <c r="AE5170" s="196"/>
      <c r="AF5170" s="196"/>
      <c r="AG5170" s="196"/>
      <c r="AH5170" s="196"/>
      <c r="AI5170" s="197"/>
    </row>
    <row r="5171" spans="1:35">
      <c r="A5171" s="197"/>
      <c r="B5171" s="197"/>
      <c r="C5171" s="204"/>
      <c r="D5171" s="197"/>
      <c r="E5171" s="197"/>
      <c r="F5171" s="197"/>
      <c r="G5171" s="199"/>
      <c r="H5171" s="199"/>
      <c r="I5171" s="197"/>
      <c r="J5171" s="200"/>
      <c r="K5171" s="197"/>
      <c r="L5171" s="197"/>
      <c r="M5171" s="197"/>
      <c r="N5171" s="201"/>
      <c r="O5171" s="201"/>
      <c r="P5171" s="197"/>
      <c r="Q5171" s="197"/>
      <c r="R5171" s="196"/>
      <c r="S5171" s="197"/>
      <c r="T5171" s="197"/>
      <c r="U5171" s="196"/>
      <c r="V5171" s="196"/>
      <c r="W5171" s="197"/>
      <c r="X5171" s="197"/>
      <c r="Y5171" s="197"/>
      <c r="Z5171" s="196"/>
      <c r="AA5171" s="196"/>
      <c r="AB5171" s="202"/>
      <c r="AC5171" s="196"/>
      <c r="AD5171" s="196"/>
      <c r="AE5171" s="196"/>
      <c r="AF5171" s="196"/>
      <c r="AG5171" s="196"/>
      <c r="AH5171" s="196"/>
      <c r="AI5171" s="197"/>
    </row>
    <row r="5172" spans="1:35">
      <c r="A5172" s="197"/>
      <c r="B5172" s="197"/>
      <c r="C5172" s="204"/>
      <c r="D5172" s="197"/>
      <c r="E5172" s="197"/>
      <c r="F5172" s="197"/>
      <c r="G5172" s="199"/>
      <c r="H5172" s="199"/>
      <c r="I5172" s="197"/>
      <c r="J5172" s="200"/>
      <c r="K5172" s="197"/>
      <c r="L5172" s="197"/>
      <c r="M5172" s="197"/>
      <c r="N5172" s="201"/>
      <c r="O5172" s="201"/>
      <c r="P5172" s="197"/>
      <c r="Q5172" s="197"/>
      <c r="R5172" s="197"/>
      <c r="S5172" s="197"/>
      <c r="T5172" s="197"/>
      <c r="U5172" s="196"/>
      <c r="V5172" s="196"/>
      <c r="W5172" s="197"/>
      <c r="X5172" s="197"/>
      <c r="Y5172" s="197"/>
      <c r="Z5172" s="196"/>
      <c r="AA5172" s="196"/>
      <c r="AB5172" s="202"/>
      <c r="AC5172" s="196"/>
      <c r="AD5172" s="196"/>
      <c r="AE5172" s="196"/>
      <c r="AF5172" s="196"/>
      <c r="AG5172" s="196"/>
      <c r="AH5172" s="196"/>
      <c r="AI5172" s="197"/>
    </row>
    <row r="5173" spans="1:35">
      <c r="A5173" s="197"/>
      <c r="B5173" s="197"/>
      <c r="C5173" s="204"/>
      <c r="D5173" s="197"/>
      <c r="E5173" s="197"/>
      <c r="F5173" s="197"/>
      <c r="G5173" s="199"/>
      <c r="H5173" s="199"/>
      <c r="I5173" s="197"/>
      <c r="J5173" s="200"/>
      <c r="K5173" s="197"/>
      <c r="L5173" s="197"/>
      <c r="M5173" s="197"/>
      <c r="N5173" s="201"/>
      <c r="O5173" s="201"/>
      <c r="P5173" s="197"/>
      <c r="Q5173" s="197"/>
      <c r="R5173" s="196"/>
      <c r="S5173" s="197"/>
      <c r="T5173" s="197"/>
      <c r="U5173" s="196"/>
      <c r="V5173" s="196"/>
      <c r="W5173" s="197"/>
      <c r="X5173" s="197"/>
      <c r="Y5173" s="197"/>
      <c r="Z5173" s="196"/>
      <c r="AA5173" s="196"/>
      <c r="AB5173" s="202"/>
      <c r="AC5173" s="196"/>
      <c r="AD5173" s="196"/>
      <c r="AE5173" s="196"/>
      <c r="AF5173" s="196"/>
      <c r="AG5173" s="196"/>
      <c r="AH5173" s="196"/>
      <c r="AI5173" s="197"/>
    </row>
    <row r="5174" spans="1:35">
      <c r="A5174" s="197"/>
      <c r="B5174" s="197"/>
      <c r="C5174" s="204"/>
      <c r="D5174" s="197"/>
      <c r="E5174" s="197"/>
      <c r="F5174" s="197"/>
      <c r="G5174" s="199"/>
      <c r="H5174" s="199"/>
      <c r="I5174" s="197"/>
      <c r="J5174" s="200"/>
      <c r="K5174" s="197"/>
      <c r="L5174" s="197"/>
      <c r="M5174" s="197"/>
      <c r="N5174" s="201"/>
      <c r="O5174" s="201"/>
      <c r="P5174" s="197"/>
      <c r="Q5174" s="197"/>
      <c r="R5174" s="197"/>
      <c r="S5174" s="197"/>
      <c r="T5174" s="197"/>
      <c r="U5174" s="196"/>
      <c r="V5174" s="196"/>
      <c r="W5174" s="197"/>
      <c r="X5174" s="197"/>
      <c r="Y5174" s="197"/>
      <c r="Z5174" s="196"/>
      <c r="AA5174" s="196"/>
      <c r="AB5174" s="202"/>
      <c r="AC5174" s="196"/>
      <c r="AD5174" s="196"/>
      <c r="AE5174" s="196"/>
      <c r="AF5174" s="196"/>
      <c r="AG5174" s="196"/>
      <c r="AH5174" s="196"/>
      <c r="AI5174" s="197"/>
    </row>
    <row r="5175" spans="1:35">
      <c r="A5175" s="197"/>
      <c r="B5175" s="197"/>
      <c r="C5175" s="204"/>
      <c r="D5175" s="197"/>
      <c r="E5175" s="197"/>
      <c r="F5175" s="197"/>
      <c r="G5175" s="199"/>
      <c r="H5175" s="199"/>
      <c r="I5175" s="197"/>
      <c r="J5175" s="200"/>
      <c r="K5175" s="197"/>
      <c r="L5175" s="197"/>
      <c r="M5175" s="197"/>
      <c r="N5175" s="201"/>
      <c r="O5175" s="201"/>
      <c r="P5175" s="197"/>
      <c r="Q5175" s="197"/>
      <c r="R5175" s="196"/>
      <c r="S5175" s="197"/>
      <c r="T5175" s="197"/>
      <c r="U5175" s="196"/>
      <c r="V5175" s="196"/>
      <c r="W5175" s="197"/>
      <c r="X5175" s="197"/>
      <c r="Y5175" s="197"/>
      <c r="Z5175" s="196"/>
      <c r="AA5175" s="196"/>
      <c r="AB5175" s="202"/>
      <c r="AC5175" s="196"/>
      <c r="AD5175" s="196"/>
      <c r="AE5175" s="196"/>
      <c r="AF5175" s="196"/>
      <c r="AG5175" s="196"/>
      <c r="AH5175" s="196"/>
      <c r="AI5175" s="197"/>
    </row>
    <row r="5176" spans="1:35">
      <c r="A5176" s="197"/>
      <c r="B5176" s="197"/>
      <c r="C5176" s="204"/>
      <c r="D5176" s="197"/>
      <c r="E5176" s="197"/>
      <c r="F5176" s="197"/>
      <c r="G5176" s="199"/>
      <c r="H5176" s="199"/>
      <c r="I5176" s="197"/>
      <c r="J5176" s="200"/>
      <c r="K5176" s="197"/>
      <c r="L5176" s="197"/>
      <c r="M5176" s="197"/>
      <c r="N5176" s="201"/>
      <c r="O5176" s="201"/>
      <c r="P5176" s="197"/>
      <c r="Q5176" s="197"/>
      <c r="R5176" s="197"/>
      <c r="S5176" s="197"/>
      <c r="T5176" s="197"/>
      <c r="U5176" s="196"/>
      <c r="V5176" s="196"/>
      <c r="W5176" s="197"/>
      <c r="X5176" s="197"/>
      <c r="Y5176" s="197"/>
      <c r="Z5176" s="196"/>
      <c r="AA5176" s="196"/>
      <c r="AB5176" s="202"/>
      <c r="AC5176" s="196"/>
      <c r="AD5176" s="196"/>
      <c r="AE5176" s="196"/>
      <c r="AF5176" s="196"/>
      <c r="AG5176" s="196"/>
      <c r="AH5176" s="196"/>
      <c r="AI5176" s="197"/>
    </row>
    <row r="5177" spans="1:35">
      <c r="A5177" s="197"/>
      <c r="B5177" s="197"/>
      <c r="C5177" s="204"/>
      <c r="D5177" s="197"/>
      <c r="E5177" s="197"/>
      <c r="F5177" s="197"/>
      <c r="G5177" s="199"/>
      <c r="H5177" s="199"/>
      <c r="I5177" s="197"/>
      <c r="J5177" s="200"/>
      <c r="K5177" s="197"/>
      <c r="L5177" s="197"/>
      <c r="M5177" s="197"/>
      <c r="N5177" s="201"/>
      <c r="O5177" s="201"/>
      <c r="P5177" s="197"/>
      <c r="Q5177" s="197"/>
      <c r="R5177" s="196"/>
      <c r="S5177" s="197"/>
      <c r="T5177" s="197"/>
      <c r="U5177" s="196"/>
      <c r="V5177" s="196"/>
      <c r="W5177" s="197"/>
      <c r="X5177" s="197"/>
      <c r="Y5177" s="197"/>
      <c r="Z5177" s="196"/>
      <c r="AA5177" s="196"/>
      <c r="AB5177" s="202"/>
      <c r="AC5177" s="196"/>
      <c r="AD5177" s="196"/>
      <c r="AE5177" s="196"/>
      <c r="AF5177" s="196"/>
      <c r="AG5177" s="196"/>
      <c r="AH5177" s="196"/>
      <c r="AI5177" s="197"/>
    </row>
    <row r="5178" spans="1:35">
      <c r="A5178" s="197"/>
      <c r="B5178" s="197"/>
      <c r="C5178" s="204"/>
      <c r="D5178" s="197"/>
      <c r="E5178" s="197"/>
      <c r="F5178" s="197"/>
      <c r="G5178" s="199"/>
      <c r="H5178" s="199"/>
      <c r="I5178" s="197"/>
      <c r="J5178" s="200"/>
      <c r="K5178" s="197"/>
      <c r="L5178" s="197"/>
      <c r="M5178" s="197"/>
      <c r="N5178" s="201"/>
      <c r="O5178" s="201"/>
      <c r="P5178" s="197"/>
      <c r="Q5178" s="197"/>
      <c r="R5178" s="196"/>
      <c r="S5178" s="197"/>
      <c r="T5178" s="197"/>
      <c r="U5178" s="196"/>
      <c r="V5178" s="196"/>
      <c r="W5178" s="197"/>
      <c r="X5178" s="197"/>
      <c r="Y5178" s="197"/>
      <c r="Z5178" s="197"/>
      <c r="AA5178" s="197"/>
      <c r="AB5178" s="202"/>
      <c r="AC5178" s="197"/>
      <c r="AD5178" s="205"/>
      <c r="AE5178" s="197"/>
      <c r="AF5178" s="196"/>
      <c r="AG5178" s="196"/>
      <c r="AH5178" s="197"/>
      <c r="AI5178" s="197"/>
    </row>
    <row r="5179" spans="1:35">
      <c r="A5179" s="197"/>
      <c r="B5179" s="197"/>
      <c r="C5179" s="204"/>
      <c r="D5179" s="197"/>
      <c r="E5179" s="197"/>
      <c r="F5179" s="197"/>
      <c r="G5179" s="199"/>
      <c r="H5179" s="199"/>
      <c r="I5179" s="197"/>
      <c r="J5179" s="200"/>
      <c r="K5179" s="197"/>
      <c r="L5179" s="197"/>
      <c r="M5179" s="197"/>
      <c r="N5179" s="201"/>
      <c r="O5179" s="201"/>
      <c r="P5179" s="197"/>
      <c r="Q5179" s="197"/>
      <c r="R5179" s="197"/>
      <c r="S5179" s="197"/>
      <c r="T5179" s="197"/>
      <c r="U5179" s="196"/>
      <c r="V5179" s="196"/>
      <c r="W5179" s="197"/>
      <c r="X5179" s="197"/>
      <c r="Y5179" s="197"/>
      <c r="Z5179" s="197"/>
      <c r="AA5179" s="197"/>
      <c r="AB5179" s="202"/>
      <c r="AC5179" s="197"/>
      <c r="AD5179" s="205"/>
      <c r="AE5179" s="197"/>
      <c r="AF5179" s="196"/>
      <c r="AG5179" s="196"/>
      <c r="AH5179" s="197"/>
      <c r="AI5179" s="197"/>
    </row>
    <row r="5180" spans="1:35">
      <c r="A5180" s="197"/>
      <c r="B5180" s="197"/>
      <c r="C5180" s="204"/>
      <c r="D5180" s="197"/>
      <c r="E5180" s="197"/>
      <c r="F5180" s="197"/>
      <c r="G5180" s="199"/>
      <c r="H5180" s="199"/>
      <c r="I5180" s="197"/>
      <c r="J5180" s="200"/>
      <c r="K5180" s="197"/>
      <c r="L5180" s="197"/>
      <c r="M5180" s="197"/>
      <c r="N5180" s="201"/>
      <c r="O5180" s="201"/>
      <c r="P5180" s="197"/>
      <c r="Q5180" s="197"/>
      <c r="R5180" s="197"/>
      <c r="S5180" s="197"/>
      <c r="T5180" s="197"/>
      <c r="U5180" s="196"/>
      <c r="V5180" s="196"/>
      <c r="W5180" s="197"/>
      <c r="X5180" s="197"/>
      <c r="Y5180" s="197"/>
      <c r="Z5180" s="196"/>
      <c r="AA5180" s="196"/>
      <c r="AB5180" s="202"/>
      <c r="AC5180" s="196"/>
      <c r="AD5180" s="196"/>
      <c r="AE5180" s="196"/>
      <c r="AF5180" s="196"/>
      <c r="AG5180" s="196"/>
      <c r="AH5180" s="196"/>
      <c r="AI5180" s="197"/>
    </row>
    <row r="5181" spans="1:35">
      <c r="A5181" s="197"/>
      <c r="B5181" s="197"/>
      <c r="C5181" s="204"/>
      <c r="D5181" s="197"/>
      <c r="E5181" s="197"/>
      <c r="F5181" s="197"/>
      <c r="G5181" s="199"/>
      <c r="H5181" s="199"/>
      <c r="I5181" s="197"/>
      <c r="J5181" s="200"/>
      <c r="K5181" s="197"/>
      <c r="L5181" s="197"/>
      <c r="M5181" s="197"/>
      <c r="N5181" s="201"/>
      <c r="O5181" s="201"/>
      <c r="P5181" s="197"/>
      <c r="Q5181" s="197"/>
      <c r="R5181" s="196"/>
      <c r="S5181" s="197"/>
      <c r="T5181" s="197"/>
      <c r="U5181" s="196"/>
      <c r="V5181" s="196"/>
      <c r="W5181" s="197"/>
      <c r="X5181" s="197"/>
      <c r="Y5181" s="197"/>
      <c r="Z5181" s="196"/>
      <c r="AA5181" s="196"/>
      <c r="AB5181" s="202"/>
      <c r="AC5181" s="196"/>
      <c r="AD5181" s="196"/>
      <c r="AE5181" s="196"/>
      <c r="AF5181" s="196"/>
      <c r="AG5181" s="196"/>
      <c r="AH5181" s="196"/>
      <c r="AI5181" s="197"/>
    </row>
    <row r="5182" spans="1:35">
      <c r="A5182" s="197"/>
      <c r="B5182" s="197"/>
      <c r="C5182" s="204"/>
      <c r="D5182" s="197"/>
      <c r="E5182" s="197"/>
      <c r="F5182" s="197"/>
      <c r="G5182" s="199"/>
      <c r="H5182" s="199"/>
      <c r="I5182" s="197"/>
      <c r="J5182" s="200"/>
      <c r="K5182" s="197"/>
      <c r="L5182" s="197"/>
      <c r="M5182" s="197"/>
      <c r="N5182" s="201"/>
      <c r="O5182" s="201"/>
      <c r="P5182" s="197"/>
      <c r="Q5182" s="197"/>
      <c r="R5182" s="196"/>
      <c r="S5182" s="197"/>
      <c r="T5182" s="197"/>
      <c r="U5182" s="196"/>
      <c r="V5182" s="196"/>
      <c r="W5182" s="197"/>
      <c r="X5182" s="197"/>
      <c r="Y5182" s="197"/>
      <c r="Z5182" s="197"/>
      <c r="AA5182" s="197"/>
      <c r="AB5182" s="202"/>
      <c r="AC5182" s="196"/>
      <c r="AD5182" s="205"/>
      <c r="AE5182" s="197"/>
      <c r="AF5182" s="196"/>
      <c r="AG5182" s="196"/>
      <c r="AH5182" s="197"/>
      <c r="AI5182" s="197"/>
    </row>
    <row r="5183" spans="1:35">
      <c r="A5183" s="197"/>
      <c r="B5183" s="197"/>
      <c r="C5183" s="204"/>
      <c r="D5183" s="197"/>
      <c r="E5183" s="197"/>
      <c r="F5183" s="197"/>
      <c r="G5183" s="199"/>
      <c r="H5183" s="199"/>
      <c r="I5183" s="197"/>
      <c r="J5183" s="200"/>
      <c r="K5183" s="197"/>
      <c r="L5183" s="197"/>
      <c r="M5183" s="197"/>
      <c r="N5183" s="201"/>
      <c r="O5183" s="201"/>
      <c r="P5183" s="197"/>
      <c r="Q5183" s="197"/>
      <c r="R5183" s="196"/>
      <c r="S5183" s="197"/>
      <c r="T5183" s="197"/>
      <c r="U5183" s="196"/>
      <c r="V5183" s="196"/>
      <c r="W5183" s="197"/>
      <c r="X5183" s="197"/>
      <c r="Y5183" s="197"/>
      <c r="Z5183" s="197"/>
      <c r="AA5183" s="197"/>
      <c r="AB5183" s="202"/>
      <c r="AC5183" s="197"/>
      <c r="AD5183" s="205"/>
      <c r="AE5183" s="197"/>
      <c r="AF5183" s="196"/>
      <c r="AG5183" s="196"/>
      <c r="AH5183" s="197"/>
      <c r="AI5183" s="197"/>
    </row>
    <row r="5184" spans="1:35">
      <c r="A5184" s="197"/>
      <c r="B5184" s="197"/>
      <c r="C5184" s="204"/>
      <c r="D5184" s="197"/>
      <c r="E5184" s="197"/>
      <c r="F5184" s="197"/>
      <c r="G5184" s="199"/>
      <c r="H5184" s="199"/>
      <c r="I5184" s="197"/>
      <c r="J5184" s="200"/>
      <c r="K5184" s="197"/>
      <c r="L5184" s="197"/>
      <c r="M5184" s="197"/>
      <c r="N5184" s="201"/>
      <c r="O5184" s="201"/>
      <c r="P5184" s="197"/>
      <c r="Q5184" s="197"/>
      <c r="R5184" s="197"/>
      <c r="S5184" s="197"/>
      <c r="T5184" s="197"/>
      <c r="U5184" s="196"/>
      <c r="V5184" s="196"/>
      <c r="W5184" s="197"/>
      <c r="X5184" s="197"/>
      <c r="Y5184" s="197"/>
      <c r="Z5184" s="197"/>
      <c r="AA5184" s="197"/>
      <c r="AB5184" s="202"/>
      <c r="AC5184" s="197"/>
      <c r="AD5184" s="205"/>
      <c r="AE5184" s="197"/>
      <c r="AF5184" s="196"/>
      <c r="AG5184" s="196"/>
      <c r="AH5184" s="197"/>
      <c r="AI5184" s="197"/>
    </row>
    <row r="5185" spans="1:35">
      <c r="A5185" s="197"/>
      <c r="B5185" s="197"/>
      <c r="C5185" s="204"/>
      <c r="D5185" s="197"/>
      <c r="E5185" s="197"/>
      <c r="F5185" s="197"/>
      <c r="G5185" s="199"/>
      <c r="H5185" s="199"/>
      <c r="I5185" s="197"/>
      <c r="J5185" s="200"/>
      <c r="K5185" s="197"/>
      <c r="L5185" s="197"/>
      <c r="M5185" s="197"/>
      <c r="N5185" s="201"/>
      <c r="O5185" s="201"/>
      <c r="P5185" s="197"/>
      <c r="Q5185" s="197"/>
      <c r="R5185" s="196"/>
      <c r="S5185" s="197"/>
      <c r="T5185" s="197"/>
      <c r="U5185" s="196"/>
      <c r="V5185" s="196"/>
      <c r="W5185" s="197"/>
      <c r="X5185" s="197"/>
      <c r="Y5185" s="197"/>
      <c r="Z5185" s="196"/>
      <c r="AA5185" s="196"/>
      <c r="AB5185" s="202"/>
      <c r="AC5185" s="196"/>
      <c r="AD5185" s="196"/>
      <c r="AE5185" s="196"/>
      <c r="AF5185" s="196"/>
      <c r="AG5185" s="196"/>
      <c r="AH5185" s="196"/>
      <c r="AI5185" s="197"/>
    </row>
    <row r="5186" spans="1:35">
      <c r="A5186" s="197"/>
      <c r="B5186" s="197"/>
      <c r="C5186" s="204"/>
      <c r="D5186" s="197"/>
      <c r="E5186" s="197"/>
      <c r="F5186" s="197"/>
      <c r="G5186" s="199"/>
      <c r="H5186" s="199"/>
      <c r="I5186" s="197"/>
      <c r="J5186" s="200"/>
      <c r="K5186" s="197"/>
      <c r="L5186" s="197"/>
      <c r="M5186" s="197"/>
      <c r="N5186" s="201"/>
      <c r="O5186" s="201"/>
      <c r="P5186" s="197"/>
      <c r="Q5186" s="197"/>
      <c r="R5186" s="197"/>
      <c r="S5186" s="197"/>
      <c r="T5186" s="197"/>
      <c r="U5186" s="196"/>
      <c r="V5186" s="196"/>
      <c r="W5186" s="197"/>
      <c r="X5186" s="197"/>
      <c r="Y5186" s="197"/>
      <c r="Z5186" s="196"/>
      <c r="AA5186" s="196"/>
      <c r="AB5186" s="202"/>
      <c r="AC5186" s="196"/>
      <c r="AD5186" s="196"/>
      <c r="AE5186" s="196"/>
      <c r="AF5186" s="196"/>
      <c r="AG5186" s="196"/>
      <c r="AH5186" s="196"/>
      <c r="AI5186" s="197"/>
    </row>
    <row r="5187" spans="1:35">
      <c r="A5187" s="197"/>
      <c r="B5187" s="197"/>
      <c r="C5187" s="204"/>
      <c r="D5187" s="197"/>
      <c r="E5187" s="197"/>
      <c r="F5187" s="197"/>
      <c r="G5187" s="199"/>
      <c r="H5187" s="199"/>
      <c r="I5187" s="197"/>
      <c r="J5187" s="200"/>
      <c r="K5187" s="197"/>
      <c r="L5187" s="197"/>
      <c r="M5187" s="197"/>
      <c r="N5187" s="201"/>
      <c r="O5187" s="201"/>
      <c r="P5187" s="197"/>
      <c r="Q5187" s="197"/>
      <c r="R5187" s="197"/>
      <c r="S5187" s="197"/>
      <c r="T5187" s="197"/>
      <c r="U5187" s="196"/>
      <c r="V5187" s="196"/>
      <c r="W5187" s="197"/>
      <c r="X5187" s="197"/>
      <c r="Y5187" s="197"/>
      <c r="Z5187" s="197"/>
      <c r="AA5187" s="197"/>
      <c r="AB5187" s="202"/>
      <c r="AC5187" s="197"/>
      <c r="AD5187" s="205"/>
      <c r="AE5187" s="197"/>
      <c r="AF5187" s="196"/>
      <c r="AG5187" s="196"/>
      <c r="AH5187" s="197"/>
      <c r="AI5187" s="197"/>
    </row>
    <row r="5188" spans="1:35">
      <c r="A5188" s="197"/>
      <c r="B5188" s="197"/>
      <c r="C5188" s="204"/>
      <c r="D5188" s="197"/>
      <c r="E5188" s="197"/>
      <c r="F5188" s="197"/>
      <c r="G5188" s="199"/>
      <c r="H5188" s="199"/>
      <c r="I5188" s="197"/>
      <c r="J5188" s="200"/>
      <c r="K5188" s="197"/>
      <c r="L5188" s="197"/>
      <c r="M5188" s="197"/>
      <c r="N5188" s="201"/>
      <c r="O5188" s="201"/>
      <c r="P5188" s="197"/>
      <c r="Q5188" s="197"/>
      <c r="R5188" s="197"/>
      <c r="S5188" s="197"/>
      <c r="T5188" s="197"/>
      <c r="U5188" s="196"/>
      <c r="V5188" s="196"/>
      <c r="W5188" s="197"/>
      <c r="X5188" s="197"/>
      <c r="Y5188" s="197"/>
      <c r="Z5188" s="196"/>
      <c r="AA5188" s="196"/>
      <c r="AB5188" s="202"/>
      <c r="AC5188" s="196"/>
      <c r="AD5188" s="196"/>
      <c r="AE5188" s="196"/>
      <c r="AF5188" s="196"/>
      <c r="AG5188" s="196"/>
      <c r="AH5188" s="196"/>
      <c r="AI5188" s="197"/>
    </row>
    <row r="5189" spans="1:35">
      <c r="A5189" s="197"/>
      <c r="B5189" s="197"/>
      <c r="C5189" s="204"/>
      <c r="D5189" s="197"/>
      <c r="E5189" s="197"/>
      <c r="F5189" s="197"/>
      <c r="G5189" s="199"/>
      <c r="H5189" s="199"/>
      <c r="I5189" s="197"/>
      <c r="J5189" s="200"/>
      <c r="K5189" s="197"/>
      <c r="L5189" s="197"/>
      <c r="M5189" s="197"/>
      <c r="N5189" s="201"/>
      <c r="O5189" s="201"/>
      <c r="P5189" s="197"/>
      <c r="Q5189" s="197"/>
      <c r="R5189" s="196"/>
      <c r="S5189" s="197"/>
      <c r="T5189" s="197"/>
      <c r="U5189" s="196"/>
      <c r="V5189" s="196"/>
      <c r="W5189" s="197"/>
      <c r="X5189" s="197"/>
      <c r="Y5189" s="197"/>
      <c r="Z5189" s="196"/>
      <c r="AA5189" s="196"/>
      <c r="AB5189" s="202"/>
      <c r="AC5189" s="196"/>
      <c r="AD5189" s="196"/>
      <c r="AE5189" s="196"/>
      <c r="AF5189" s="196"/>
      <c r="AG5189" s="196"/>
      <c r="AH5189" s="196"/>
      <c r="AI5189" s="197"/>
    </row>
    <row r="5190" spans="1:35">
      <c r="A5190" s="197"/>
      <c r="B5190" s="197"/>
      <c r="C5190" s="204"/>
      <c r="D5190" s="197"/>
      <c r="E5190" s="197"/>
      <c r="F5190" s="197"/>
      <c r="G5190" s="199"/>
      <c r="H5190" s="199"/>
      <c r="I5190" s="197"/>
      <c r="J5190" s="200"/>
      <c r="K5190" s="197"/>
      <c r="L5190" s="197"/>
      <c r="M5190" s="197"/>
      <c r="N5190" s="201"/>
      <c r="O5190" s="201"/>
      <c r="P5190" s="197"/>
      <c r="Q5190" s="197"/>
      <c r="R5190" s="197"/>
      <c r="S5190" s="197"/>
      <c r="T5190" s="197"/>
      <c r="U5190" s="196"/>
      <c r="V5190" s="196"/>
      <c r="W5190" s="197"/>
      <c r="X5190" s="197"/>
      <c r="Y5190" s="197"/>
      <c r="Z5190" s="197"/>
      <c r="AA5190" s="197"/>
      <c r="AB5190" s="202"/>
      <c r="AC5190" s="197"/>
      <c r="AD5190" s="205"/>
      <c r="AE5190" s="197"/>
      <c r="AF5190" s="196"/>
      <c r="AG5190" s="196"/>
      <c r="AH5190" s="197"/>
      <c r="AI5190" s="197"/>
    </row>
    <row r="5191" spans="1:35">
      <c r="A5191" s="197"/>
      <c r="B5191" s="197"/>
      <c r="C5191" s="204"/>
      <c r="D5191" s="197"/>
      <c r="E5191" s="203"/>
      <c r="F5191" s="197"/>
      <c r="G5191" s="199"/>
      <c r="H5191" s="199"/>
      <c r="I5191" s="197"/>
      <c r="J5191" s="200"/>
      <c r="K5191" s="197"/>
      <c r="L5191" s="197"/>
      <c r="M5191" s="197"/>
      <c r="N5191" s="201"/>
      <c r="O5191" s="201"/>
      <c r="P5191" s="197"/>
      <c r="Q5191" s="197"/>
      <c r="R5191" s="197"/>
      <c r="S5191" s="197"/>
      <c r="T5191" s="197"/>
      <c r="U5191" s="196"/>
      <c r="V5191" s="196"/>
      <c r="W5191" s="197"/>
      <c r="X5191" s="197"/>
      <c r="Y5191" s="197"/>
      <c r="Z5191" s="196"/>
      <c r="AA5191" s="196"/>
      <c r="AB5191" s="202"/>
      <c r="AC5191" s="196"/>
      <c r="AD5191" s="196"/>
      <c r="AE5191" s="196"/>
      <c r="AF5191" s="196"/>
      <c r="AG5191" s="196"/>
      <c r="AH5191" s="196"/>
      <c r="AI5191" s="197"/>
    </row>
    <row r="5192" spans="1:35">
      <c r="A5192" s="197"/>
      <c r="B5192" s="197"/>
      <c r="C5192" s="204"/>
      <c r="D5192" s="197"/>
      <c r="E5192" s="203"/>
      <c r="F5192" s="197"/>
      <c r="G5192" s="199"/>
      <c r="H5192" s="199"/>
      <c r="I5192" s="197"/>
      <c r="J5192" s="200"/>
      <c r="K5192" s="197"/>
      <c r="L5192" s="197"/>
      <c r="M5192" s="197"/>
      <c r="N5192" s="201"/>
      <c r="O5192" s="201"/>
      <c r="P5192" s="197"/>
      <c r="Q5192" s="197"/>
      <c r="R5192" s="196"/>
      <c r="S5192" s="197"/>
      <c r="T5192" s="197"/>
      <c r="U5192" s="196"/>
      <c r="V5192" s="196"/>
      <c r="W5192" s="197"/>
      <c r="X5192" s="197"/>
      <c r="Y5192" s="197"/>
      <c r="Z5192" s="196"/>
      <c r="AA5192" s="196"/>
      <c r="AB5192" s="202"/>
      <c r="AC5192" s="196"/>
      <c r="AD5192" s="196"/>
      <c r="AE5192" s="196"/>
      <c r="AF5192" s="196"/>
      <c r="AG5192" s="196"/>
      <c r="AH5192" s="196"/>
      <c r="AI5192" s="197"/>
    </row>
    <row r="5193" spans="1:35">
      <c r="A5193" s="197"/>
      <c r="B5193" s="197"/>
      <c r="C5193" s="204"/>
      <c r="D5193" s="197"/>
      <c r="E5193" s="203"/>
      <c r="F5193" s="197"/>
      <c r="G5193" s="199"/>
      <c r="H5193" s="199"/>
      <c r="I5193" s="197"/>
      <c r="J5193" s="200"/>
      <c r="K5193" s="197"/>
      <c r="L5193" s="197"/>
      <c r="M5193" s="197"/>
      <c r="N5193" s="201"/>
      <c r="O5193" s="201"/>
      <c r="P5193" s="197"/>
      <c r="Q5193" s="197"/>
      <c r="R5193" s="197"/>
      <c r="S5193" s="197"/>
      <c r="T5193" s="197"/>
      <c r="U5193" s="196"/>
      <c r="V5193" s="196"/>
      <c r="W5193" s="197"/>
      <c r="X5193" s="197"/>
      <c r="Y5193" s="197"/>
      <c r="Z5193" s="196"/>
      <c r="AA5193" s="196"/>
      <c r="AB5193" s="202"/>
      <c r="AC5193" s="196"/>
      <c r="AD5193" s="196"/>
      <c r="AE5193" s="196"/>
      <c r="AF5193" s="196"/>
      <c r="AG5193" s="196"/>
      <c r="AH5193" s="196"/>
      <c r="AI5193" s="197"/>
    </row>
    <row r="5194" spans="1:35">
      <c r="A5194" s="197"/>
      <c r="B5194" s="197"/>
      <c r="C5194" s="204"/>
      <c r="D5194" s="197"/>
      <c r="E5194" s="203"/>
      <c r="F5194" s="197"/>
      <c r="G5194" s="199"/>
      <c r="H5194" s="199"/>
      <c r="I5194" s="197"/>
      <c r="J5194" s="200"/>
      <c r="K5194" s="197"/>
      <c r="L5194" s="197"/>
      <c r="M5194" s="197"/>
      <c r="N5194" s="201"/>
      <c r="O5194" s="201"/>
      <c r="P5194" s="197"/>
      <c r="Q5194" s="197"/>
      <c r="R5194" s="196"/>
      <c r="S5194" s="197"/>
      <c r="T5194" s="197"/>
      <c r="U5194" s="196"/>
      <c r="V5194" s="196"/>
      <c r="W5194" s="197"/>
      <c r="X5194" s="197"/>
      <c r="Y5194" s="197"/>
      <c r="Z5194" s="196"/>
      <c r="AA5194" s="196"/>
      <c r="AB5194" s="202"/>
      <c r="AC5194" s="196"/>
      <c r="AD5194" s="196"/>
      <c r="AE5194" s="196"/>
      <c r="AF5194" s="196"/>
      <c r="AG5194" s="196"/>
      <c r="AH5194" s="196"/>
      <c r="AI5194" s="197"/>
    </row>
    <row r="5195" spans="1:35">
      <c r="A5195" s="197"/>
      <c r="B5195" s="197"/>
      <c r="C5195" s="204"/>
      <c r="D5195" s="197"/>
      <c r="E5195" s="203"/>
      <c r="F5195" s="197"/>
      <c r="G5195" s="199"/>
      <c r="H5195" s="199"/>
      <c r="I5195" s="197"/>
      <c r="J5195" s="200"/>
      <c r="K5195" s="197"/>
      <c r="L5195" s="197"/>
      <c r="M5195" s="197"/>
      <c r="N5195" s="201"/>
      <c r="O5195" s="201"/>
      <c r="P5195" s="197"/>
      <c r="Q5195" s="197"/>
      <c r="R5195" s="197"/>
      <c r="S5195" s="197"/>
      <c r="T5195" s="197"/>
      <c r="U5195" s="196"/>
      <c r="V5195" s="196"/>
      <c r="W5195" s="197"/>
      <c r="X5195" s="197"/>
      <c r="Y5195" s="197"/>
      <c r="Z5195" s="197"/>
      <c r="AA5195" s="197"/>
      <c r="AB5195" s="202"/>
      <c r="AC5195" s="197"/>
      <c r="AD5195" s="205"/>
      <c r="AE5195" s="197"/>
      <c r="AF5195" s="196"/>
      <c r="AG5195" s="196"/>
      <c r="AH5195" s="197"/>
      <c r="AI5195" s="197"/>
    </row>
    <row r="5196" spans="1:35">
      <c r="A5196" s="197"/>
      <c r="B5196" s="197"/>
      <c r="C5196" s="204"/>
      <c r="D5196" s="197"/>
      <c r="E5196" s="203"/>
      <c r="F5196" s="197"/>
      <c r="G5196" s="199"/>
      <c r="H5196" s="199"/>
      <c r="I5196" s="197"/>
      <c r="J5196" s="200"/>
      <c r="K5196" s="197"/>
      <c r="L5196" s="197"/>
      <c r="M5196" s="197"/>
      <c r="N5196" s="201"/>
      <c r="O5196" s="201"/>
      <c r="P5196" s="197"/>
      <c r="Q5196" s="197"/>
      <c r="R5196" s="197"/>
      <c r="S5196" s="197"/>
      <c r="T5196" s="197"/>
      <c r="U5196" s="196"/>
      <c r="V5196" s="196"/>
      <c r="W5196" s="197"/>
      <c r="X5196" s="197"/>
      <c r="Y5196" s="197"/>
      <c r="Z5196" s="196"/>
      <c r="AA5196" s="196"/>
      <c r="AB5196" s="202"/>
      <c r="AC5196" s="196"/>
      <c r="AD5196" s="196"/>
      <c r="AE5196" s="196"/>
      <c r="AF5196" s="196"/>
      <c r="AG5196" s="196"/>
      <c r="AH5196" s="196"/>
      <c r="AI5196" s="197"/>
    </row>
    <row r="5197" spans="1:35">
      <c r="A5197" s="197"/>
      <c r="B5197" s="197"/>
      <c r="C5197" s="204"/>
      <c r="D5197" s="197"/>
      <c r="E5197" s="197"/>
      <c r="F5197" s="197"/>
      <c r="G5197" s="199"/>
      <c r="H5197" s="199"/>
      <c r="I5197" s="197"/>
      <c r="J5197" s="200"/>
      <c r="K5197" s="197"/>
      <c r="L5197" s="197"/>
      <c r="M5197" s="197"/>
      <c r="N5197" s="201"/>
      <c r="O5197" s="201"/>
      <c r="P5197" s="197"/>
      <c r="Q5197" s="197"/>
      <c r="R5197" s="197"/>
      <c r="S5197" s="197"/>
      <c r="T5197" s="197"/>
      <c r="U5197" s="196"/>
      <c r="V5197" s="196"/>
      <c r="W5197" s="197"/>
      <c r="X5197" s="197"/>
      <c r="Y5197" s="197"/>
      <c r="Z5197" s="196"/>
      <c r="AA5197" s="196"/>
      <c r="AB5197" s="202"/>
      <c r="AC5197" s="196"/>
      <c r="AD5197" s="196"/>
      <c r="AE5197" s="196"/>
      <c r="AF5197" s="196"/>
      <c r="AG5197" s="196"/>
      <c r="AH5197" s="196"/>
      <c r="AI5197" s="197"/>
    </row>
    <row r="5198" spans="1:35">
      <c r="A5198" s="197"/>
      <c r="B5198" s="197"/>
      <c r="C5198" s="204"/>
      <c r="D5198" s="197"/>
      <c r="E5198" s="197"/>
      <c r="F5198" s="197"/>
      <c r="G5198" s="199"/>
      <c r="H5198" s="199"/>
      <c r="I5198" s="197"/>
      <c r="J5198" s="200"/>
      <c r="K5198" s="197"/>
      <c r="L5198" s="197"/>
      <c r="M5198" s="197"/>
      <c r="N5198" s="201"/>
      <c r="O5198" s="201"/>
      <c r="P5198" s="197"/>
      <c r="Q5198" s="197"/>
      <c r="R5198" s="196"/>
      <c r="S5198" s="197"/>
      <c r="T5198" s="197"/>
      <c r="U5198" s="196"/>
      <c r="V5198" s="196"/>
      <c r="W5198" s="197"/>
      <c r="X5198" s="197"/>
      <c r="Y5198" s="197"/>
      <c r="Z5198" s="196"/>
      <c r="AA5198" s="196"/>
      <c r="AB5198" s="202"/>
      <c r="AC5198" s="196"/>
      <c r="AD5198" s="196"/>
      <c r="AE5198" s="196"/>
      <c r="AF5198" s="196"/>
      <c r="AG5198" s="196"/>
      <c r="AH5198" s="196"/>
      <c r="AI5198" s="197"/>
    </row>
    <row r="5199" spans="1:35">
      <c r="A5199" s="197"/>
      <c r="B5199" s="197"/>
      <c r="C5199" s="204"/>
      <c r="D5199" s="197"/>
      <c r="E5199" s="197"/>
      <c r="F5199" s="197"/>
      <c r="G5199" s="199"/>
      <c r="H5199" s="199"/>
      <c r="I5199" s="197"/>
      <c r="J5199" s="200"/>
      <c r="K5199" s="197"/>
      <c r="L5199" s="197"/>
      <c r="M5199" s="197"/>
      <c r="N5199" s="201"/>
      <c r="O5199" s="201"/>
      <c r="P5199" s="197"/>
      <c r="Q5199" s="197"/>
      <c r="R5199" s="197"/>
      <c r="S5199" s="197"/>
      <c r="T5199" s="197"/>
      <c r="U5199" s="196"/>
      <c r="V5199" s="196"/>
      <c r="W5199" s="197"/>
      <c r="X5199" s="197"/>
      <c r="Y5199" s="197"/>
      <c r="Z5199" s="196"/>
      <c r="AA5199" s="196"/>
      <c r="AB5199" s="202"/>
      <c r="AC5199" s="196"/>
      <c r="AD5199" s="196"/>
      <c r="AE5199" s="196"/>
      <c r="AF5199" s="196"/>
      <c r="AG5199" s="196"/>
      <c r="AH5199" s="196"/>
      <c r="AI5199" s="197"/>
    </row>
    <row r="5200" spans="1:35">
      <c r="A5200" s="197"/>
      <c r="B5200" s="197"/>
      <c r="C5200" s="204"/>
      <c r="D5200" s="197"/>
      <c r="E5200" s="197"/>
      <c r="F5200" s="197"/>
      <c r="G5200" s="199"/>
      <c r="H5200" s="199"/>
      <c r="I5200" s="197"/>
      <c r="J5200" s="200"/>
      <c r="K5200" s="197"/>
      <c r="L5200" s="197"/>
      <c r="M5200" s="197"/>
      <c r="N5200" s="201"/>
      <c r="O5200" s="201"/>
      <c r="P5200" s="197"/>
      <c r="Q5200" s="197"/>
      <c r="R5200" s="196"/>
      <c r="S5200" s="197"/>
      <c r="T5200" s="197"/>
      <c r="U5200" s="196"/>
      <c r="V5200" s="196"/>
      <c r="W5200" s="197"/>
      <c r="X5200" s="197"/>
      <c r="Y5200" s="197"/>
      <c r="Z5200" s="196"/>
      <c r="AA5200" s="196"/>
      <c r="AB5200" s="202"/>
      <c r="AC5200" s="196"/>
      <c r="AD5200" s="196"/>
      <c r="AE5200" s="196"/>
      <c r="AF5200" s="196"/>
      <c r="AG5200" s="196"/>
      <c r="AH5200" s="196"/>
      <c r="AI5200" s="197"/>
    </row>
    <row r="5201" spans="1:35">
      <c r="A5201" s="197"/>
      <c r="B5201" s="197"/>
      <c r="C5201" s="204"/>
      <c r="D5201" s="197"/>
      <c r="E5201" s="197"/>
      <c r="F5201" s="197"/>
      <c r="G5201" s="199"/>
      <c r="H5201" s="199"/>
      <c r="I5201" s="197"/>
      <c r="J5201" s="200"/>
      <c r="K5201" s="197"/>
      <c r="L5201" s="197"/>
      <c r="M5201" s="197"/>
      <c r="N5201" s="201"/>
      <c r="O5201" s="201"/>
      <c r="P5201" s="197"/>
      <c r="Q5201" s="197"/>
      <c r="R5201" s="197"/>
      <c r="S5201" s="197"/>
      <c r="T5201" s="197"/>
      <c r="U5201" s="196"/>
      <c r="V5201" s="196"/>
      <c r="W5201" s="197"/>
      <c r="X5201" s="197"/>
      <c r="Y5201" s="197"/>
      <c r="Z5201" s="196"/>
      <c r="AA5201" s="196"/>
      <c r="AB5201" s="202"/>
      <c r="AC5201" s="196"/>
      <c r="AD5201" s="196"/>
      <c r="AE5201" s="196"/>
      <c r="AF5201" s="196"/>
      <c r="AG5201" s="196"/>
      <c r="AH5201" s="196"/>
      <c r="AI5201" s="197"/>
    </row>
    <row r="5202" spans="1:35">
      <c r="A5202" s="197"/>
      <c r="B5202" s="197"/>
      <c r="C5202" s="204"/>
      <c r="D5202" s="197"/>
      <c r="E5202" s="197"/>
      <c r="F5202" s="197"/>
      <c r="G5202" s="199"/>
      <c r="H5202" s="199"/>
      <c r="I5202" s="197"/>
      <c r="J5202" s="200"/>
      <c r="K5202" s="197"/>
      <c r="L5202" s="197"/>
      <c r="M5202" s="197"/>
      <c r="N5202" s="201"/>
      <c r="O5202" s="201"/>
      <c r="P5202" s="197"/>
      <c r="Q5202" s="197"/>
      <c r="R5202" s="197"/>
      <c r="S5202" s="197"/>
      <c r="T5202" s="197"/>
      <c r="U5202" s="196"/>
      <c r="V5202" s="196"/>
      <c r="W5202" s="197"/>
      <c r="X5202" s="197"/>
      <c r="Y5202" s="197"/>
      <c r="Z5202" s="197"/>
      <c r="AA5202" s="197"/>
      <c r="AB5202" s="202"/>
      <c r="AC5202" s="197"/>
      <c r="AD5202" s="205"/>
      <c r="AE5202" s="197"/>
      <c r="AF5202" s="196"/>
      <c r="AG5202" s="196"/>
      <c r="AH5202" s="197"/>
      <c r="AI5202" s="197"/>
    </row>
    <row r="5203" spans="1:35">
      <c r="A5203" s="197"/>
      <c r="B5203" s="197"/>
      <c r="C5203" s="204"/>
      <c r="D5203" s="197"/>
      <c r="E5203" s="197"/>
      <c r="F5203" s="197"/>
      <c r="G5203" s="199"/>
      <c r="H5203" s="199"/>
      <c r="I5203" s="197"/>
      <c r="J5203" s="200"/>
      <c r="K5203" s="197"/>
      <c r="L5203" s="197"/>
      <c r="M5203" s="197"/>
      <c r="N5203" s="201"/>
      <c r="O5203" s="201"/>
      <c r="P5203" s="197"/>
      <c r="Q5203" s="197"/>
      <c r="R5203" s="197"/>
      <c r="S5203" s="197"/>
      <c r="T5203" s="197"/>
      <c r="U5203" s="196"/>
      <c r="V5203" s="196"/>
      <c r="W5203" s="197"/>
      <c r="X5203" s="197"/>
      <c r="Y5203" s="197"/>
      <c r="Z5203" s="196"/>
      <c r="AA5203" s="196"/>
      <c r="AB5203" s="202"/>
      <c r="AC5203" s="196"/>
      <c r="AD5203" s="196"/>
      <c r="AE5203" s="196"/>
      <c r="AF5203" s="196"/>
      <c r="AG5203" s="196"/>
      <c r="AH5203" s="196"/>
      <c r="AI5203" s="197"/>
    </row>
    <row r="5204" spans="1:35">
      <c r="A5204" s="197"/>
      <c r="B5204" s="197"/>
      <c r="C5204" s="204"/>
      <c r="D5204" s="197"/>
      <c r="E5204" s="197"/>
      <c r="F5204" s="197"/>
      <c r="G5204" s="199"/>
      <c r="H5204" s="199"/>
      <c r="I5204" s="197"/>
      <c r="J5204" s="200"/>
      <c r="K5204" s="197"/>
      <c r="L5204" s="197"/>
      <c r="M5204" s="197"/>
      <c r="N5204" s="201"/>
      <c r="O5204" s="201"/>
      <c r="P5204" s="197"/>
      <c r="Q5204" s="197"/>
      <c r="R5204" s="197"/>
      <c r="S5204" s="197"/>
      <c r="T5204" s="197"/>
      <c r="U5204" s="196"/>
      <c r="V5204" s="196"/>
      <c r="W5204" s="197"/>
      <c r="X5204" s="197"/>
      <c r="Y5204" s="197"/>
      <c r="Z5204" s="196"/>
      <c r="AA5204" s="196"/>
      <c r="AB5204" s="202"/>
      <c r="AC5204" s="196"/>
      <c r="AD5204" s="196"/>
      <c r="AE5204" s="196"/>
      <c r="AF5204" s="196"/>
      <c r="AG5204" s="196"/>
      <c r="AH5204" s="196"/>
      <c r="AI5204" s="197"/>
    </row>
    <row r="5205" spans="1:35">
      <c r="A5205" s="197"/>
      <c r="B5205" s="197"/>
      <c r="C5205" s="204"/>
      <c r="D5205" s="197"/>
      <c r="E5205" s="197"/>
      <c r="F5205" s="197"/>
      <c r="G5205" s="199"/>
      <c r="H5205" s="199"/>
      <c r="I5205" s="197"/>
      <c r="J5205" s="200"/>
      <c r="K5205" s="197"/>
      <c r="L5205" s="197"/>
      <c r="M5205" s="197"/>
      <c r="N5205" s="201"/>
      <c r="O5205" s="201"/>
      <c r="P5205" s="197"/>
      <c r="Q5205" s="197"/>
      <c r="R5205" s="196"/>
      <c r="S5205" s="197"/>
      <c r="T5205" s="197"/>
      <c r="U5205" s="196"/>
      <c r="V5205" s="196"/>
      <c r="W5205" s="197"/>
      <c r="X5205" s="197"/>
      <c r="Y5205" s="197"/>
      <c r="Z5205" s="196"/>
      <c r="AA5205" s="196"/>
      <c r="AB5205" s="202"/>
      <c r="AC5205" s="196"/>
      <c r="AD5205" s="196"/>
      <c r="AE5205" s="196"/>
      <c r="AF5205" s="196"/>
      <c r="AG5205" s="196"/>
      <c r="AH5205" s="196"/>
      <c r="AI5205" s="197"/>
    </row>
    <row r="5206" spans="1:35">
      <c r="A5206" s="197"/>
      <c r="B5206" s="197"/>
      <c r="C5206" s="204"/>
      <c r="D5206" s="197"/>
      <c r="E5206" s="197"/>
      <c r="F5206" s="197"/>
      <c r="G5206" s="199"/>
      <c r="H5206" s="199"/>
      <c r="I5206" s="197"/>
      <c r="J5206" s="200"/>
      <c r="K5206" s="197"/>
      <c r="L5206" s="197"/>
      <c r="M5206" s="197"/>
      <c r="N5206" s="201"/>
      <c r="O5206" s="201"/>
      <c r="P5206" s="197"/>
      <c r="Q5206" s="197"/>
      <c r="R5206" s="197"/>
      <c r="S5206" s="197"/>
      <c r="T5206" s="197"/>
      <c r="U5206" s="196"/>
      <c r="V5206" s="196"/>
      <c r="W5206" s="197"/>
      <c r="X5206" s="197"/>
      <c r="Y5206" s="197"/>
      <c r="Z5206" s="196"/>
      <c r="AA5206" s="196"/>
      <c r="AB5206" s="202"/>
      <c r="AC5206" s="196"/>
      <c r="AD5206" s="196"/>
      <c r="AE5206" s="196"/>
      <c r="AF5206" s="196"/>
      <c r="AG5206" s="196"/>
      <c r="AH5206" s="196"/>
      <c r="AI5206" s="197"/>
    </row>
    <row r="5207" spans="1:35">
      <c r="A5207" s="197"/>
      <c r="B5207" s="197"/>
      <c r="C5207" s="204"/>
      <c r="D5207" s="197"/>
      <c r="E5207" s="197"/>
      <c r="F5207" s="197"/>
      <c r="G5207" s="199"/>
      <c r="H5207" s="199"/>
      <c r="I5207" s="197"/>
      <c r="J5207" s="200"/>
      <c r="K5207" s="197"/>
      <c r="L5207" s="197"/>
      <c r="M5207" s="197"/>
      <c r="N5207" s="201"/>
      <c r="O5207" s="201"/>
      <c r="P5207" s="197"/>
      <c r="Q5207" s="197"/>
      <c r="R5207" s="196"/>
      <c r="S5207" s="197"/>
      <c r="T5207" s="197"/>
      <c r="U5207" s="196"/>
      <c r="V5207" s="196"/>
      <c r="W5207" s="197"/>
      <c r="X5207" s="197"/>
      <c r="Y5207" s="197"/>
      <c r="Z5207" s="196"/>
      <c r="AA5207" s="196"/>
      <c r="AB5207" s="202"/>
      <c r="AC5207" s="196"/>
      <c r="AD5207" s="196"/>
      <c r="AE5207" s="196"/>
      <c r="AF5207" s="196"/>
      <c r="AG5207" s="196"/>
      <c r="AH5207" s="196"/>
      <c r="AI5207" s="197"/>
    </row>
    <row r="5208" spans="1:35">
      <c r="A5208" s="197"/>
      <c r="B5208" s="197"/>
      <c r="C5208" s="204"/>
      <c r="D5208" s="197"/>
      <c r="E5208" s="197"/>
      <c r="F5208" s="197"/>
      <c r="G5208" s="199"/>
      <c r="H5208" s="199"/>
      <c r="I5208" s="197"/>
      <c r="J5208" s="200"/>
      <c r="K5208" s="197"/>
      <c r="L5208" s="197"/>
      <c r="M5208" s="197"/>
      <c r="N5208" s="201"/>
      <c r="O5208" s="201"/>
      <c r="P5208" s="197"/>
      <c r="Q5208" s="197"/>
      <c r="R5208" s="197"/>
      <c r="S5208" s="197"/>
      <c r="T5208" s="197"/>
      <c r="U5208" s="196"/>
      <c r="V5208" s="196"/>
      <c r="W5208" s="197"/>
      <c r="X5208" s="197"/>
      <c r="Y5208" s="197"/>
      <c r="Z5208" s="196"/>
      <c r="AA5208" s="196"/>
      <c r="AB5208" s="202"/>
      <c r="AC5208" s="196"/>
      <c r="AD5208" s="196"/>
      <c r="AE5208" s="196"/>
      <c r="AF5208" s="196"/>
      <c r="AG5208" s="196"/>
      <c r="AH5208" s="196"/>
      <c r="AI5208" s="197"/>
    </row>
    <row r="5209" spans="1:35">
      <c r="A5209" s="197"/>
      <c r="B5209" s="197"/>
      <c r="C5209" s="204"/>
      <c r="D5209" s="197"/>
      <c r="E5209" s="197"/>
      <c r="F5209" s="197"/>
      <c r="G5209" s="199"/>
      <c r="H5209" s="199"/>
      <c r="I5209" s="197"/>
      <c r="J5209" s="200"/>
      <c r="K5209" s="197"/>
      <c r="L5209" s="197"/>
      <c r="M5209" s="197"/>
      <c r="N5209" s="201"/>
      <c r="O5209" s="201"/>
      <c r="P5209" s="197"/>
      <c r="Q5209" s="197"/>
      <c r="R5209" s="197"/>
      <c r="S5209" s="197"/>
      <c r="T5209" s="197"/>
      <c r="U5209" s="196"/>
      <c r="V5209" s="196"/>
      <c r="W5209" s="197"/>
      <c r="X5209" s="197"/>
      <c r="Y5209" s="197"/>
      <c r="Z5209" s="197"/>
      <c r="AA5209" s="197"/>
      <c r="AB5209" s="202"/>
      <c r="AC5209" s="197"/>
      <c r="AD5209" s="205"/>
      <c r="AE5209" s="197"/>
      <c r="AF5209" s="196"/>
      <c r="AG5209" s="196"/>
      <c r="AH5209" s="197"/>
      <c r="AI5209" s="197"/>
    </row>
    <row r="5210" spans="1:35">
      <c r="A5210" s="197"/>
      <c r="B5210" s="197"/>
      <c r="C5210" s="204"/>
      <c r="D5210" s="197"/>
      <c r="E5210" s="197"/>
      <c r="F5210" s="197"/>
      <c r="G5210" s="199"/>
      <c r="H5210" s="199"/>
      <c r="I5210" s="197"/>
      <c r="J5210" s="200"/>
      <c r="K5210" s="197"/>
      <c r="L5210" s="197"/>
      <c r="M5210" s="197"/>
      <c r="N5210" s="201"/>
      <c r="O5210" s="201"/>
      <c r="P5210" s="197"/>
      <c r="Q5210" s="197"/>
      <c r="R5210" s="197"/>
      <c r="S5210" s="197"/>
      <c r="T5210" s="197"/>
      <c r="U5210" s="196"/>
      <c r="V5210" s="196"/>
      <c r="W5210" s="197"/>
      <c r="X5210" s="197"/>
      <c r="Y5210" s="197"/>
      <c r="Z5210" s="196"/>
      <c r="AA5210" s="196"/>
      <c r="AB5210" s="202"/>
      <c r="AC5210" s="196"/>
      <c r="AD5210" s="196"/>
      <c r="AE5210" s="196"/>
      <c r="AF5210" s="196"/>
      <c r="AG5210" s="196"/>
      <c r="AH5210" s="196"/>
      <c r="AI5210" s="197"/>
    </row>
    <row r="5211" spans="1:35">
      <c r="A5211" s="197"/>
      <c r="B5211" s="197"/>
      <c r="C5211" s="204"/>
      <c r="D5211" s="197"/>
      <c r="E5211" s="197"/>
      <c r="F5211" s="197"/>
      <c r="G5211" s="199"/>
      <c r="H5211" s="199"/>
      <c r="I5211" s="197"/>
      <c r="J5211" s="200"/>
      <c r="K5211" s="197"/>
      <c r="L5211" s="197"/>
      <c r="M5211" s="197"/>
      <c r="N5211" s="201"/>
      <c r="O5211" s="201"/>
      <c r="P5211" s="197"/>
      <c r="Q5211" s="197"/>
      <c r="R5211" s="196"/>
      <c r="S5211" s="197"/>
      <c r="T5211" s="197"/>
      <c r="U5211" s="196"/>
      <c r="V5211" s="196"/>
      <c r="W5211" s="197"/>
      <c r="X5211" s="197"/>
      <c r="Y5211" s="197"/>
      <c r="Z5211" s="196"/>
      <c r="AA5211" s="196"/>
      <c r="AB5211" s="202"/>
      <c r="AC5211" s="196"/>
      <c r="AD5211" s="196"/>
      <c r="AE5211" s="196"/>
      <c r="AF5211" s="196"/>
      <c r="AG5211" s="196"/>
      <c r="AH5211" s="196"/>
      <c r="AI5211" s="197"/>
    </row>
    <row r="5212" spans="1:35">
      <c r="A5212" s="197"/>
      <c r="B5212" s="197"/>
      <c r="C5212" s="204"/>
      <c r="D5212" s="197"/>
      <c r="E5212" s="197"/>
      <c r="F5212" s="197"/>
      <c r="G5212" s="199"/>
      <c r="H5212" s="199"/>
      <c r="I5212" s="197"/>
      <c r="J5212" s="200"/>
      <c r="K5212" s="197"/>
      <c r="L5212" s="197"/>
      <c r="M5212" s="197"/>
      <c r="N5212" s="201"/>
      <c r="O5212" s="201"/>
      <c r="P5212" s="197"/>
      <c r="Q5212" s="197"/>
      <c r="R5212" s="197"/>
      <c r="S5212" s="197"/>
      <c r="T5212" s="197"/>
      <c r="U5212" s="196"/>
      <c r="V5212" s="196"/>
      <c r="W5212" s="197"/>
      <c r="X5212" s="197"/>
      <c r="Y5212" s="197"/>
      <c r="Z5212" s="196"/>
      <c r="AA5212" s="196"/>
      <c r="AB5212" s="202"/>
      <c r="AC5212" s="196"/>
      <c r="AD5212" s="196"/>
      <c r="AE5212" s="196"/>
      <c r="AF5212" s="196"/>
      <c r="AG5212" s="196"/>
      <c r="AH5212" s="196"/>
      <c r="AI5212" s="197"/>
    </row>
    <row r="5213" spans="1:35">
      <c r="A5213" s="197"/>
      <c r="B5213" s="197"/>
      <c r="C5213" s="204"/>
      <c r="D5213" s="197"/>
      <c r="E5213" s="197"/>
      <c r="F5213" s="197"/>
      <c r="G5213" s="199"/>
      <c r="H5213" s="199"/>
      <c r="I5213" s="197"/>
      <c r="J5213" s="200"/>
      <c r="K5213" s="197"/>
      <c r="L5213" s="197"/>
      <c r="M5213" s="197"/>
      <c r="N5213" s="201"/>
      <c r="O5213" s="201"/>
      <c r="P5213" s="197"/>
      <c r="Q5213" s="197"/>
      <c r="R5213" s="197"/>
      <c r="S5213" s="197"/>
      <c r="T5213" s="197"/>
      <c r="U5213" s="196"/>
      <c r="V5213" s="196"/>
      <c r="W5213" s="197"/>
      <c r="X5213" s="197"/>
      <c r="Y5213" s="197"/>
      <c r="Z5213" s="197"/>
      <c r="AA5213" s="197"/>
      <c r="AB5213" s="202"/>
      <c r="AC5213" s="197"/>
      <c r="AD5213" s="205"/>
      <c r="AE5213" s="197"/>
      <c r="AF5213" s="196"/>
      <c r="AG5213" s="196"/>
      <c r="AH5213" s="197"/>
      <c r="AI5213" s="197"/>
    </row>
    <row r="5214" spans="1:35">
      <c r="A5214" s="197"/>
      <c r="B5214" s="197"/>
      <c r="C5214" s="204"/>
      <c r="D5214" s="197"/>
      <c r="E5214" s="197"/>
      <c r="F5214" s="197"/>
      <c r="G5214" s="199"/>
      <c r="H5214" s="199"/>
      <c r="I5214" s="197"/>
      <c r="J5214" s="200"/>
      <c r="K5214" s="197"/>
      <c r="L5214" s="197"/>
      <c r="M5214" s="197"/>
      <c r="N5214" s="201"/>
      <c r="O5214" s="201"/>
      <c r="P5214" s="197"/>
      <c r="Q5214" s="197"/>
      <c r="R5214" s="197"/>
      <c r="S5214" s="197"/>
      <c r="T5214" s="197"/>
      <c r="U5214" s="196"/>
      <c r="V5214" s="196"/>
      <c r="W5214" s="197"/>
      <c r="X5214" s="197"/>
      <c r="Y5214" s="197"/>
      <c r="Z5214" s="196"/>
      <c r="AA5214" s="196"/>
      <c r="AB5214" s="202"/>
      <c r="AC5214" s="196"/>
      <c r="AD5214" s="196"/>
      <c r="AE5214" s="196"/>
      <c r="AF5214" s="196"/>
      <c r="AG5214" s="196"/>
      <c r="AH5214" s="196"/>
      <c r="AI5214" s="197"/>
    </row>
    <row r="5215" spans="1:35">
      <c r="A5215" s="197"/>
      <c r="B5215" s="197"/>
      <c r="C5215" s="204"/>
      <c r="D5215" s="197"/>
      <c r="E5215" s="197"/>
      <c r="F5215" s="197"/>
      <c r="G5215" s="199"/>
      <c r="H5215" s="199"/>
      <c r="I5215" s="197"/>
      <c r="J5215" s="200"/>
      <c r="K5215" s="197"/>
      <c r="L5215" s="197"/>
      <c r="M5215" s="197"/>
      <c r="N5215" s="201"/>
      <c r="O5215" s="201"/>
      <c r="P5215" s="197"/>
      <c r="Q5215" s="197"/>
      <c r="R5215" s="196"/>
      <c r="S5215" s="197"/>
      <c r="T5215" s="197"/>
      <c r="U5215" s="196"/>
      <c r="V5215" s="196"/>
      <c r="W5215" s="197"/>
      <c r="X5215" s="197"/>
      <c r="Y5215" s="197"/>
      <c r="Z5215" s="196"/>
      <c r="AA5215" s="196"/>
      <c r="AB5215" s="202"/>
      <c r="AC5215" s="196"/>
      <c r="AD5215" s="196"/>
      <c r="AE5215" s="196"/>
      <c r="AF5215" s="196"/>
      <c r="AG5215" s="196"/>
      <c r="AH5215" s="196"/>
      <c r="AI5215" s="197"/>
    </row>
    <row r="5216" spans="1:35">
      <c r="A5216" s="197"/>
      <c r="B5216" s="197"/>
      <c r="C5216" s="204"/>
      <c r="D5216" s="197"/>
      <c r="E5216" s="197"/>
      <c r="F5216" s="197"/>
      <c r="G5216" s="199"/>
      <c r="H5216" s="199"/>
      <c r="I5216" s="197"/>
      <c r="J5216" s="200"/>
      <c r="K5216" s="197"/>
      <c r="L5216" s="197"/>
      <c r="M5216" s="197"/>
      <c r="N5216" s="201"/>
      <c r="O5216" s="201"/>
      <c r="P5216" s="197"/>
      <c r="Q5216" s="197"/>
      <c r="R5216" s="197"/>
      <c r="S5216" s="197"/>
      <c r="T5216" s="197"/>
      <c r="U5216" s="196"/>
      <c r="V5216" s="196"/>
      <c r="W5216" s="197"/>
      <c r="X5216" s="197"/>
      <c r="Y5216" s="197"/>
      <c r="Z5216" s="197"/>
      <c r="AA5216" s="197"/>
      <c r="AB5216" s="202"/>
      <c r="AC5216" s="197"/>
      <c r="AD5216" s="205"/>
      <c r="AE5216" s="197"/>
      <c r="AF5216" s="196"/>
      <c r="AG5216" s="196"/>
      <c r="AH5216" s="197"/>
      <c r="AI5216" s="197"/>
    </row>
    <row r="5217" spans="1:35">
      <c r="A5217" s="197"/>
      <c r="B5217" s="197"/>
      <c r="C5217" s="204"/>
      <c r="D5217" s="197"/>
      <c r="E5217" s="197"/>
      <c r="F5217" s="197"/>
      <c r="G5217" s="199"/>
      <c r="H5217" s="199"/>
      <c r="I5217" s="197"/>
      <c r="J5217" s="200"/>
      <c r="K5217" s="197"/>
      <c r="L5217" s="197"/>
      <c r="M5217" s="197"/>
      <c r="N5217" s="201"/>
      <c r="O5217" s="201"/>
      <c r="P5217" s="197"/>
      <c r="Q5217" s="197"/>
      <c r="R5217" s="197"/>
      <c r="S5217" s="197"/>
      <c r="T5217" s="197"/>
      <c r="U5217" s="196"/>
      <c r="V5217" s="196"/>
      <c r="W5217" s="197"/>
      <c r="X5217" s="197"/>
      <c r="Y5217" s="197"/>
      <c r="Z5217" s="197"/>
      <c r="AA5217" s="197"/>
      <c r="AB5217" s="202"/>
      <c r="AC5217" s="197"/>
      <c r="AD5217" s="205"/>
      <c r="AE5217" s="197"/>
      <c r="AF5217" s="196"/>
      <c r="AG5217" s="196"/>
      <c r="AH5217" s="197"/>
      <c r="AI5217" s="197"/>
    </row>
    <row r="5218" spans="1:35">
      <c r="A5218" s="197"/>
      <c r="B5218" s="197"/>
      <c r="C5218" s="204"/>
      <c r="D5218" s="197"/>
      <c r="E5218" s="197"/>
      <c r="F5218" s="197"/>
      <c r="G5218" s="199"/>
      <c r="H5218" s="199"/>
      <c r="I5218" s="197"/>
      <c r="J5218" s="200"/>
      <c r="K5218" s="197"/>
      <c r="L5218" s="197"/>
      <c r="M5218" s="197"/>
      <c r="N5218" s="201"/>
      <c r="O5218" s="201"/>
      <c r="P5218" s="197"/>
      <c r="Q5218" s="197"/>
      <c r="R5218" s="197"/>
      <c r="S5218" s="197"/>
      <c r="T5218" s="197"/>
      <c r="U5218" s="196"/>
      <c r="V5218" s="196"/>
      <c r="W5218" s="197"/>
      <c r="X5218" s="197"/>
      <c r="Y5218" s="197"/>
      <c r="Z5218" s="196"/>
      <c r="AA5218" s="196"/>
      <c r="AB5218" s="202"/>
      <c r="AC5218" s="196"/>
      <c r="AD5218" s="196"/>
      <c r="AE5218" s="196"/>
      <c r="AF5218" s="196"/>
      <c r="AG5218" s="196"/>
      <c r="AH5218" s="196"/>
      <c r="AI5218" s="197"/>
    </row>
    <row r="5219" spans="1:35">
      <c r="A5219" s="197"/>
      <c r="B5219" s="197"/>
      <c r="C5219" s="204"/>
      <c r="D5219" s="197"/>
      <c r="E5219" s="197"/>
      <c r="F5219" s="197"/>
      <c r="G5219" s="199"/>
      <c r="H5219" s="199"/>
      <c r="I5219" s="197"/>
      <c r="J5219" s="200"/>
      <c r="K5219" s="197"/>
      <c r="L5219" s="197"/>
      <c r="M5219" s="197"/>
      <c r="N5219" s="201"/>
      <c r="O5219" s="201"/>
      <c r="P5219" s="197"/>
      <c r="Q5219" s="197"/>
      <c r="R5219" s="196"/>
      <c r="S5219" s="197"/>
      <c r="T5219" s="197"/>
      <c r="U5219" s="196"/>
      <c r="V5219" s="196"/>
      <c r="W5219" s="197"/>
      <c r="X5219" s="197"/>
      <c r="Y5219" s="197"/>
      <c r="Z5219" s="196"/>
      <c r="AA5219" s="196"/>
      <c r="AB5219" s="202"/>
      <c r="AC5219" s="196"/>
      <c r="AD5219" s="196"/>
      <c r="AE5219" s="196"/>
      <c r="AF5219" s="196"/>
      <c r="AG5219" s="196"/>
      <c r="AH5219" s="196"/>
      <c r="AI5219" s="197"/>
    </row>
    <row r="5220" spans="1:35">
      <c r="A5220" s="197"/>
      <c r="B5220" s="197"/>
      <c r="C5220" s="204"/>
      <c r="D5220" s="197"/>
      <c r="E5220" s="197"/>
      <c r="F5220" s="197"/>
      <c r="G5220" s="199"/>
      <c r="H5220" s="199"/>
      <c r="I5220" s="197"/>
      <c r="J5220" s="200"/>
      <c r="K5220" s="197"/>
      <c r="L5220" s="197"/>
      <c r="M5220" s="197"/>
      <c r="N5220" s="201"/>
      <c r="O5220" s="201"/>
      <c r="P5220" s="197"/>
      <c r="Q5220" s="197"/>
      <c r="R5220" s="196"/>
      <c r="S5220" s="197"/>
      <c r="T5220" s="197"/>
      <c r="U5220" s="196"/>
      <c r="V5220" s="196"/>
      <c r="W5220" s="197"/>
      <c r="X5220" s="197"/>
      <c r="Y5220" s="197"/>
      <c r="Z5220" s="197"/>
      <c r="AA5220" s="197"/>
      <c r="AB5220" s="202"/>
      <c r="AC5220" s="197"/>
      <c r="AD5220" s="205"/>
      <c r="AE5220" s="197"/>
      <c r="AF5220" s="196"/>
      <c r="AG5220" s="196"/>
      <c r="AH5220" s="197"/>
      <c r="AI5220" s="197"/>
    </row>
    <row r="5221" spans="1:35">
      <c r="A5221" s="197"/>
      <c r="B5221" s="197"/>
      <c r="C5221" s="204"/>
      <c r="D5221" s="197"/>
      <c r="E5221" s="197"/>
      <c r="F5221" s="197"/>
      <c r="G5221" s="199"/>
      <c r="H5221" s="199"/>
      <c r="I5221" s="197"/>
      <c r="J5221" s="200"/>
      <c r="K5221" s="197"/>
      <c r="L5221" s="197"/>
      <c r="M5221" s="197"/>
      <c r="N5221" s="201"/>
      <c r="O5221" s="201"/>
      <c r="P5221" s="197"/>
      <c r="Q5221" s="197"/>
      <c r="R5221" s="197"/>
      <c r="S5221" s="197"/>
      <c r="T5221" s="197"/>
      <c r="U5221" s="196"/>
      <c r="V5221" s="196"/>
      <c r="W5221" s="197"/>
      <c r="X5221" s="197"/>
      <c r="Y5221" s="197"/>
      <c r="Z5221" s="196"/>
      <c r="AA5221" s="196"/>
      <c r="AB5221" s="202"/>
      <c r="AC5221" s="196"/>
      <c r="AD5221" s="196"/>
      <c r="AE5221" s="196"/>
      <c r="AF5221" s="196"/>
      <c r="AG5221" s="196"/>
      <c r="AH5221" s="196"/>
      <c r="AI5221" s="197"/>
    </row>
    <row r="5222" spans="1:35">
      <c r="A5222" s="197"/>
      <c r="B5222" s="197"/>
      <c r="C5222" s="204"/>
      <c r="D5222" s="197"/>
      <c r="E5222" s="197"/>
      <c r="F5222" s="197"/>
      <c r="G5222" s="199"/>
      <c r="H5222" s="199"/>
      <c r="I5222" s="197"/>
      <c r="J5222" s="200"/>
      <c r="K5222" s="197"/>
      <c r="L5222" s="197"/>
      <c r="M5222" s="197"/>
      <c r="N5222" s="201"/>
      <c r="O5222" s="201"/>
      <c r="P5222" s="197"/>
      <c r="Q5222" s="197"/>
      <c r="R5222" s="197"/>
      <c r="S5222" s="197"/>
      <c r="T5222" s="197"/>
      <c r="U5222" s="196"/>
      <c r="V5222" s="196"/>
      <c r="W5222" s="197"/>
      <c r="X5222" s="197"/>
      <c r="Y5222" s="197"/>
      <c r="Z5222" s="196"/>
      <c r="AA5222" s="196"/>
      <c r="AB5222" s="202"/>
      <c r="AC5222" s="196"/>
      <c r="AD5222" s="196"/>
      <c r="AE5222" s="196"/>
      <c r="AF5222" s="196"/>
      <c r="AG5222" s="196"/>
      <c r="AH5222" s="196"/>
      <c r="AI5222" s="197"/>
    </row>
    <row r="5223" spans="1:35">
      <c r="A5223" s="197"/>
      <c r="B5223" s="197"/>
      <c r="C5223" s="204"/>
      <c r="D5223" s="197"/>
      <c r="E5223" s="197"/>
      <c r="F5223" s="197"/>
      <c r="G5223" s="199"/>
      <c r="H5223" s="199"/>
      <c r="I5223" s="197"/>
      <c r="J5223" s="200"/>
      <c r="K5223" s="197"/>
      <c r="L5223" s="197"/>
      <c r="M5223" s="197"/>
      <c r="N5223" s="201"/>
      <c r="O5223" s="201"/>
      <c r="P5223" s="197"/>
      <c r="Q5223" s="197"/>
      <c r="R5223" s="196"/>
      <c r="S5223" s="197"/>
      <c r="T5223" s="197"/>
      <c r="U5223" s="196"/>
      <c r="V5223" s="196"/>
      <c r="W5223" s="197"/>
      <c r="X5223" s="197"/>
      <c r="Y5223" s="197"/>
      <c r="Z5223" s="196"/>
      <c r="AA5223" s="196"/>
      <c r="AB5223" s="202"/>
      <c r="AC5223" s="196"/>
      <c r="AD5223" s="196"/>
      <c r="AE5223" s="196"/>
      <c r="AF5223" s="196"/>
      <c r="AG5223" s="196"/>
      <c r="AH5223" s="196"/>
      <c r="AI5223" s="197"/>
    </row>
    <row r="5224" spans="1:35">
      <c r="A5224" s="197"/>
      <c r="B5224" s="197"/>
      <c r="C5224" s="204"/>
      <c r="D5224" s="197"/>
      <c r="E5224" s="197"/>
      <c r="F5224" s="197"/>
      <c r="G5224" s="199"/>
      <c r="H5224" s="199"/>
      <c r="I5224" s="197"/>
      <c r="J5224" s="200"/>
      <c r="K5224" s="197"/>
      <c r="L5224" s="197"/>
      <c r="M5224" s="197"/>
      <c r="N5224" s="201"/>
      <c r="O5224" s="201"/>
      <c r="P5224" s="197"/>
      <c r="Q5224" s="197"/>
      <c r="R5224" s="197"/>
      <c r="S5224" s="197"/>
      <c r="T5224" s="197"/>
      <c r="U5224" s="196"/>
      <c r="V5224" s="196"/>
      <c r="W5224" s="197"/>
      <c r="X5224" s="197"/>
      <c r="Y5224" s="197"/>
      <c r="Z5224" s="196"/>
      <c r="AA5224" s="196"/>
      <c r="AB5224" s="202"/>
      <c r="AC5224" s="196"/>
      <c r="AD5224" s="196"/>
      <c r="AE5224" s="196"/>
      <c r="AF5224" s="196"/>
      <c r="AG5224" s="196"/>
      <c r="AH5224" s="196"/>
      <c r="AI5224" s="197"/>
    </row>
    <row r="5225" spans="1:35">
      <c r="A5225" s="197"/>
      <c r="B5225" s="197"/>
      <c r="C5225" s="204"/>
      <c r="D5225" s="197"/>
      <c r="E5225" s="197"/>
      <c r="F5225" s="197"/>
      <c r="G5225" s="199"/>
      <c r="H5225" s="199"/>
      <c r="I5225" s="197"/>
      <c r="J5225" s="200"/>
      <c r="K5225" s="197"/>
      <c r="L5225" s="197"/>
      <c r="M5225" s="197"/>
      <c r="N5225" s="201"/>
      <c r="O5225" s="201"/>
      <c r="P5225" s="197"/>
      <c r="Q5225" s="197"/>
      <c r="R5225" s="196"/>
      <c r="S5225" s="197"/>
      <c r="T5225" s="197"/>
      <c r="U5225" s="196"/>
      <c r="V5225" s="196"/>
      <c r="W5225" s="197"/>
      <c r="X5225" s="197"/>
      <c r="Y5225" s="197"/>
      <c r="Z5225" s="196"/>
      <c r="AA5225" s="196"/>
      <c r="AB5225" s="202"/>
      <c r="AC5225" s="196"/>
      <c r="AD5225" s="196"/>
      <c r="AE5225" s="196"/>
      <c r="AF5225" s="196"/>
      <c r="AG5225" s="196"/>
      <c r="AH5225" s="196"/>
      <c r="AI5225" s="197"/>
    </row>
    <row r="5226" spans="1:35">
      <c r="A5226" s="197"/>
      <c r="B5226" s="197"/>
      <c r="C5226" s="204"/>
      <c r="D5226" s="197"/>
      <c r="E5226" s="197"/>
      <c r="F5226" s="197"/>
      <c r="G5226" s="199"/>
      <c r="H5226" s="199"/>
      <c r="I5226" s="197"/>
      <c r="J5226" s="200"/>
      <c r="K5226" s="197"/>
      <c r="L5226" s="197"/>
      <c r="M5226" s="197"/>
      <c r="N5226" s="201"/>
      <c r="O5226" s="201"/>
      <c r="P5226" s="197"/>
      <c r="Q5226" s="197"/>
      <c r="R5226" s="197"/>
      <c r="S5226" s="197"/>
      <c r="T5226" s="197"/>
      <c r="U5226" s="196"/>
      <c r="V5226" s="196"/>
      <c r="W5226" s="197"/>
      <c r="X5226" s="197"/>
      <c r="Y5226" s="197"/>
      <c r="Z5226" s="197"/>
      <c r="AA5226" s="197"/>
      <c r="AB5226" s="202"/>
      <c r="AC5226" s="197"/>
      <c r="AD5226" s="205"/>
      <c r="AE5226" s="197"/>
      <c r="AF5226" s="196"/>
      <c r="AG5226" s="196"/>
      <c r="AH5226" s="197"/>
      <c r="AI5226" s="197"/>
    </row>
    <row r="5227" spans="1:35">
      <c r="A5227" s="197"/>
      <c r="B5227" s="197"/>
      <c r="C5227" s="204"/>
      <c r="D5227" s="197"/>
      <c r="E5227" s="197"/>
      <c r="F5227" s="197"/>
      <c r="G5227" s="199"/>
      <c r="H5227" s="199"/>
      <c r="I5227" s="197"/>
      <c r="J5227" s="200"/>
      <c r="K5227" s="197"/>
      <c r="L5227" s="197"/>
      <c r="M5227" s="197"/>
      <c r="N5227" s="201"/>
      <c r="O5227" s="201"/>
      <c r="P5227" s="197"/>
      <c r="Q5227" s="197"/>
      <c r="R5227" s="197"/>
      <c r="S5227" s="197"/>
      <c r="T5227" s="197"/>
      <c r="U5227" s="196"/>
      <c r="V5227" s="196"/>
      <c r="W5227" s="197"/>
      <c r="X5227" s="197"/>
      <c r="Y5227" s="197"/>
      <c r="Z5227" s="196"/>
      <c r="AA5227" s="196"/>
      <c r="AB5227" s="202"/>
      <c r="AC5227" s="196"/>
      <c r="AD5227" s="196"/>
      <c r="AE5227" s="196"/>
      <c r="AF5227" s="196"/>
      <c r="AG5227" s="196"/>
      <c r="AH5227" s="196"/>
      <c r="AI5227" s="197"/>
    </row>
    <row r="5228" spans="1:35">
      <c r="A5228" s="197"/>
      <c r="B5228" s="197"/>
      <c r="C5228" s="204"/>
      <c r="D5228" s="197"/>
      <c r="E5228" s="197"/>
      <c r="F5228" s="197"/>
      <c r="G5228" s="199"/>
      <c r="H5228" s="199"/>
      <c r="I5228" s="197"/>
      <c r="J5228" s="200"/>
      <c r="K5228" s="197"/>
      <c r="L5228" s="197"/>
      <c r="M5228" s="197"/>
      <c r="N5228" s="201"/>
      <c r="O5228" s="201"/>
      <c r="P5228" s="197"/>
      <c r="Q5228" s="197"/>
      <c r="R5228" s="197"/>
      <c r="S5228" s="197"/>
      <c r="T5228" s="197"/>
      <c r="U5228" s="196"/>
      <c r="V5228" s="196"/>
      <c r="W5228" s="197"/>
      <c r="X5228" s="197"/>
      <c r="Y5228" s="197"/>
      <c r="Z5228" s="196"/>
      <c r="AA5228" s="196"/>
      <c r="AB5228" s="202"/>
      <c r="AC5228" s="196"/>
      <c r="AD5228" s="196"/>
      <c r="AE5228" s="196"/>
      <c r="AF5228" s="196"/>
      <c r="AG5228" s="196"/>
      <c r="AH5228" s="196"/>
      <c r="AI5228" s="197"/>
    </row>
    <row r="5229" spans="1:35">
      <c r="A5229" s="197"/>
      <c r="B5229" s="197"/>
      <c r="C5229" s="204"/>
      <c r="D5229" s="197"/>
      <c r="E5229" s="197"/>
      <c r="F5229" s="197"/>
      <c r="G5229" s="199"/>
      <c r="H5229" s="199"/>
      <c r="I5229" s="197"/>
      <c r="J5229" s="200"/>
      <c r="K5229" s="197"/>
      <c r="L5229" s="197"/>
      <c r="M5229" s="197"/>
      <c r="N5229" s="201"/>
      <c r="O5229" s="201"/>
      <c r="P5229" s="197"/>
      <c r="Q5229" s="197"/>
      <c r="R5229" s="196"/>
      <c r="S5229" s="197"/>
      <c r="T5229" s="197"/>
      <c r="U5229" s="196"/>
      <c r="V5229" s="196"/>
      <c r="W5229" s="197"/>
      <c r="X5229" s="197"/>
      <c r="Y5229" s="197"/>
      <c r="Z5229" s="196"/>
      <c r="AA5229" s="196"/>
      <c r="AB5229" s="202"/>
      <c r="AC5229" s="196"/>
      <c r="AD5229" s="196"/>
      <c r="AE5229" s="196"/>
      <c r="AF5229" s="196"/>
      <c r="AG5229" s="196"/>
      <c r="AH5229" s="196"/>
      <c r="AI5229" s="197"/>
    </row>
    <row r="5230" spans="1:35">
      <c r="A5230" s="197"/>
      <c r="B5230" s="197"/>
      <c r="C5230" s="204"/>
      <c r="D5230" s="197"/>
      <c r="E5230" s="197"/>
      <c r="F5230" s="197"/>
      <c r="G5230" s="199"/>
      <c r="H5230" s="199"/>
      <c r="I5230" s="197"/>
      <c r="J5230" s="200"/>
      <c r="K5230" s="197"/>
      <c r="L5230" s="197"/>
      <c r="M5230" s="197"/>
      <c r="N5230" s="201"/>
      <c r="O5230" s="201"/>
      <c r="P5230" s="197"/>
      <c r="Q5230" s="197"/>
      <c r="R5230" s="197"/>
      <c r="S5230" s="197"/>
      <c r="T5230" s="197"/>
      <c r="U5230" s="196"/>
      <c r="V5230" s="196"/>
      <c r="W5230" s="197"/>
      <c r="X5230" s="197"/>
      <c r="Y5230" s="197"/>
      <c r="Z5230" s="197"/>
      <c r="AA5230" s="197"/>
      <c r="AB5230" s="202"/>
      <c r="AC5230" s="197"/>
      <c r="AD5230" s="205"/>
      <c r="AE5230" s="197"/>
      <c r="AF5230" s="196"/>
      <c r="AG5230" s="196"/>
      <c r="AH5230" s="197"/>
      <c r="AI5230" s="197"/>
    </row>
    <row r="5231" spans="1:35">
      <c r="A5231" s="197"/>
      <c r="B5231" s="197"/>
      <c r="C5231" s="204"/>
      <c r="D5231" s="197"/>
      <c r="E5231" s="197"/>
      <c r="F5231" s="197"/>
      <c r="G5231" s="199"/>
      <c r="H5231" s="199"/>
      <c r="I5231" s="197"/>
      <c r="J5231" s="200"/>
      <c r="K5231" s="197"/>
      <c r="L5231" s="197"/>
      <c r="M5231" s="197"/>
      <c r="N5231" s="201"/>
      <c r="O5231" s="201"/>
      <c r="P5231" s="197"/>
      <c r="Q5231" s="197"/>
      <c r="R5231" s="197"/>
      <c r="S5231" s="197"/>
      <c r="T5231" s="197"/>
      <c r="U5231" s="196"/>
      <c r="V5231" s="196"/>
      <c r="W5231" s="197"/>
      <c r="X5231" s="197"/>
      <c r="Y5231" s="197"/>
      <c r="Z5231" s="196"/>
      <c r="AA5231" s="196"/>
      <c r="AB5231" s="202"/>
      <c r="AC5231" s="196"/>
      <c r="AD5231" s="196"/>
      <c r="AE5231" s="196"/>
      <c r="AF5231" s="196"/>
      <c r="AG5231" s="196"/>
      <c r="AH5231" s="196"/>
      <c r="AI5231" s="197"/>
    </row>
    <row r="5232" spans="1:35">
      <c r="A5232" s="197"/>
      <c r="B5232" s="197"/>
      <c r="C5232" s="204"/>
      <c r="D5232" s="197"/>
      <c r="E5232" s="197"/>
      <c r="F5232" s="197"/>
      <c r="G5232" s="199"/>
      <c r="H5232" s="199"/>
      <c r="I5232" s="197"/>
      <c r="J5232" s="200"/>
      <c r="K5232" s="197"/>
      <c r="L5232" s="197"/>
      <c r="M5232" s="197"/>
      <c r="N5232" s="201"/>
      <c r="O5232" s="201"/>
      <c r="P5232" s="197"/>
      <c r="Q5232" s="197"/>
      <c r="R5232" s="197"/>
      <c r="S5232" s="197"/>
      <c r="T5232" s="197"/>
      <c r="U5232" s="196"/>
      <c r="V5232" s="196"/>
      <c r="W5232" s="197"/>
      <c r="X5232" s="197"/>
      <c r="Y5232" s="197"/>
      <c r="Z5232" s="196"/>
      <c r="AA5232" s="196"/>
      <c r="AB5232" s="202"/>
      <c r="AC5232" s="196"/>
      <c r="AD5232" s="196"/>
      <c r="AE5232" s="196"/>
      <c r="AF5232" s="196"/>
      <c r="AG5232" s="196"/>
      <c r="AH5232" s="196"/>
      <c r="AI5232" s="197"/>
    </row>
    <row r="5233" spans="1:35">
      <c r="A5233" s="197"/>
      <c r="B5233" s="197"/>
      <c r="C5233" s="204"/>
      <c r="D5233" s="197"/>
      <c r="E5233" s="197"/>
      <c r="F5233" s="197"/>
      <c r="G5233" s="199"/>
      <c r="H5233" s="199"/>
      <c r="I5233" s="197"/>
      <c r="J5233" s="200"/>
      <c r="K5233" s="197"/>
      <c r="L5233" s="197"/>
      <c r="M5233" s="197"/>
      <c r="N5233" s="201"/>
      <c r="O5233" s="201"/>
      <c r="P5233" s="197"/>
      <c r="Q5233" s="197"/>
      <c r="R5233" s="196"/>
      <c r="S5233" s="197"/>
      <c r="T5233" s="197"/>
      <c r="U5233" s="196"/>
      <c r="V5233" s="196"/>
      <c r="W5233" s="197"/>
      <c r="X5233" s="197"/>
      <c r="Y5233" s="197"/>
      <c r="Z5233" s="196"/>
      <c r="AA5233" s="196"/>
      <c r="AB5233" s="202"/>
      <c r="AC5233" s="196"/>
      <c r="AD5233" s="196"/>
      <c r="AE5233" s="196"/>
      <c r="AF5233" s="196"/>
      <c r="AG5233" s="196"/>
      <c r="AH5233" s="196"/>
      <c r="AI5233" s="197"/>
    </row>
    <row r="5234" spans="1:35">
      <c r="A5234" s="197"/>
      <c r="B5234" s="197"/>
      <c r="C5234" s="204"/>
      <c r="D5234" s="197"/>
      <c r="E5234" s="197"/>
      <c r="F5234" s="197"/>
      <c r="G5234" s="199"/>
      <c r="H5234" s="199"/>
      <c r="I5234" s="197"/>
      <c r="J5234" s="200"/>
      <c r="K5234" s="197"/>
      <c r="L5234" s="197"/>
      <c r="M5234" s="197"/>
      <c r="N5234" s="201"/>
      <c r="O5234" s="201"/>
      <c r="P5234" s="197"/>
      <c r="Q5234" s="197"/>
      <c r="R5234" s="197"/>
      <c r="S5234" s="197"/>
      <c r="T5234" s="197"/>
      <c r="U5234" s="196"/>
      <c r="V5234" s="196"/>
      <c r="W5234" s="197"/>
      <c r="X5234" s="197"/>
      <c r="Y5234" s="197"/>
      <c r="Z5234" s="197"/>
      <c r="AA5234" s="197"/>
      <c r="AB5234" s="202"/>
      <c r="AC5234" s="197"/>
      <c r="AD5234" s="205"/>
      <c r="AE5234" s="197"/>
      <c r="AF5234" s="196"/>
      <c r="AG5234" s="196"/>
      <c r="AH5234" s="197"/>
      <c r="AI5234" s="197"/>
    </row>
    <row r="5235" spans="1:35">
      <c r="A5235" s="197"/>
      <c r="B5235" s="197"/>
      <c r="C5235" s="204"/>
      <c r="D5235" s="197"/>
      <c r="E5235" s="197"/>
      <c r="F5235" s="197"/>
      <c r="G5235" s="199"/>
      <c r="H5235" s="199"/>
      <c r="I5235" s="197"/>
      <c r="J5235" s="200"/>
      <c r="K5235" s="197"/>
      <c r="L5235" s="197"/>
      <c r="M5235" s="197"/>
      <c r="N5235" s="201"/>
      <c r="O5235" s="201"/>
      <c r="P5235" s="197"/>
      <c r="Q5235" s="197"/>
      <c r="R5235" s="197"/>
      <c r="S5235" s="197"/>
      <c r="T5235" s="197"/>
      <c r="U5235" s="196"/>
      <c r="V5235" s="196"/>
      <c r="W5235" s="197"/>
      <c r="X5235" s="197"/>
      <c r="Y5235" s="197"/>
      <c r="Z5235" s="196"/>
      <c r="AA5235" s="196"/>
      <c r="AB5235" s="202"/>
      <c r="AC5235" s="196"/>
      <c r="AD5235" s="196"/>
      <c r="AE5235" s="196"/>
      <c r="AF5235" s="196"/>
      <c r="AG5235" s="196"/>
      <c r="AH5235" s="196"/>
      <c r="AI5235" s="197"/>
    </row>
    <row r="5236" spans="1:35">
      <c r="A5236" s="197"/>
      <c r="B5236" s="197"/>
      <c r="C5236" s="204"/>
      <c r="D5236" s="197"/>
      <c r="E5236" s="197"/>
      <c r="F5236" s="197"/>
      <c r="G5236" s="199"/>
      <c r="H5236" s="199"/>
      <c r="I5236" s="197"/>
      <c r="J5236" s="200"/>
      <c r="K5236" s="197"/>
      <c r="L5236" s="197"/>
      <c r="M5236" s="197"/>
      <c r="N5236" s="201"/>
      <c r="O5236" s="201"/>
      <c r="P5236" s="197"/>
      <c r="Q5236" s="197"/>
      <c r="R5236" s="196"/>
      <c r="S5236" s="197"/>
      <c r="T5236" s="197"/>
      <c r="U5236" s="196"/>
      <c r="V5236" s="196"/>
      <c r="W5236" s="197"/>
      <c r="X5236" s="197"/>
      <c r="Y5236" s="197"/>
      <c r="Z5236" s="196"/>
      <c r="AA5236" s="196"/>
      <c r="AB5236" s="202"/>
      <c r="AC5236" s="196"/>
      <c r="AD5236" s="196"/>
      <c r="AE5236" s="196"/>
      <c r="AF5236" s="196"/>
      <c r="AG5236" s="196"/>
      <c r="AH5236" s="196"/>
      <c r="AI5236" s="197"/>
    </row>
    <row r="5237" spans="1:35">
      <c r="A5237" s="197"/>
      <c r="B5237" s="197"/>
      <c r="C5237" s="204"/>
      <c r="D5237" s="197"/>
      <c r="E5237" s="197"/>
      <c r="F5237" s="197"/>
      <c r="G5237" s="199"/>
      <c r="H5237" s="199"/>
      <c r="I5237" s="197"/>
      <c r="J5237" s="200"/>
      <c r="K5237" s="197"/>
      <c r="L5237" s="197"/>
      <c r="M5237" s="197"/>
      <c r="N5237" s="201"/>
      <c r="O5237" s="201"/>
      <c r="P5237" s="197"/>
      <c r="Q5237" s="197"/>
      <c r="R5237" s="197"/>
      <c r="S5237" s="197"/>
      <c r="T5237" s="197"/>
      <c r="U5237" s="196"/>
      <c r="V5237" s="196"/>
      <c r="W5237" s="197"/>
      <c r="X5237" s="197"/>
      <c r="Y5237" s="197"/>
      <c r="Z5237" s="196"/>
      <c r="AA5237" s="196"/>
      <c r="AB5237" s="202"/>
      <c r="AC5237" s="196"/>
      <c r="AD5237" s="196"/>
      <c r="AE5237" s="196"/>
      <c r="AF5237" s="196"/>
      <c r="AG5237" s="196"/>
      <c r="AH5237" s="196"/>
      <c r="AI5237" s="197"/>
    </row>
    <row r="5238" spans="1:35">
      <c r="A5238" s="197"/>
      <c r="B5238" s="197"/>
      <c r="C5238" s="204"/>
      <c r="D5238" s="197"/>
      <c r="E5238" s="197"/>
      <c r="F5238" s="197"/>
      <c r="G5238" s="199"/>
      <c r="H5238" s="199"/>
      <c r="I5238" s="197"/>
      <c r="J5238" s="200"/>
      <c r="K5238" s="197"/>
      <c r="L5238" s="197"/>
      <c r="M5238" s="196"/>
      <c r="N5238" s="201"/>
      <c r="O5238" s="201"/>
      <c r="P5238" s="197"/>
      <c r="Q5238" s="197"/>
      <c r="R5238" s="197"/>
      <c r="S5238" s="197"/>
      <c r="T5238" s="197"/>
      <c r="U5238" s="196"/>
      <c r="V5238" s="196"/>
      <c r="W5238" s="197"/>
      <c r="X5238" s="197"/>
      <c r="Y5238" s="197"/>
      <c r="Z5238" s="196"/>
      <c r="AA5238" s="197"/>
      <c r="AB5238" s="202"/>
      <c r="AC5238" s="197"/>
      <c r="AD5238" s="205"/>
      <c r="AE5238" s="197"/>
      <c r="AF5238" s="196"/>
      <c r="AG5238" s="196"/>
      <c r="AH5238" s="196"/>
      <c r="AI5238" s="197"/>
    </row>
    <row r="5239" spans="1:35">
      <c r="A5239" s="197"/>
      <c r="B5239" s="197"/>
      <c r="C5239" s="204"/>
      <c r="D5239" s="197"/>
      <c r="E5239" s="197"/>
      <c r="F5239" s="197"/>
      <c r="G5239" s="199"/>
      <c r="H5239" s="199"/>
      <c r="I5239" s="197"/>
      <c r="J5239" s="200"/>
      <c r="K5239" s="197"/>
      <c r="L5239" s="197"/>
      <c r="M5239" s="197"/>
      <c r="N5239" s="201"/>
      <c r="O5239" s="201"/>
      <c r="P5239" s="197"/>
      <c r="Q5239" s="197"/>
      <c r="R5239" s="197"/>
      <c r="S5239" s="197"/>
      <c r="T5239" s="197"/>
      <c r="U5239" s="196"/>
      <c r="V5239" s="196"/>
      <c r="W5239" s="197"/>
      <c r="X5239" s="197"/>
      <c r="Y5239" s="197"/>
      <c r="Z5239" s="197"/>
      <c r="AA5239" s="197"/>
      <c r="AB5239" s="202"/>
      <c r="AC5239" s="197"/>
      <c r="AD5239" s="205"/>
      <c r="AE5239" s="197"/>
      <c r="AF5239" s="196"/>
      <c r="AG5239" s="196"/>
      <c r="AH5239" s="197"/>
      <c r="AI5239" s="197"/>
    </row>
    <row r="5240" spans="1:35">
      <c r="A5240" s="197"/>
      <c r="B5240" s="197"/>
      <c r="C5240" s="204"/>
      <c r="D5240" s="197"/>
      <c r="E5240" s="197"/>
      <c r="F5240" s="197"/>
      <c r="G5240" s="199"/>
      <c r="H5240" s="199"/>
      <c r="I5240" s="197"/>
      <c r="J5240" s="200"/>
      <c r="K5240" s="197"/>
      <c r="L5240" s="197"/>
      <c r="M5240" s="197"/>
      <c r="N5240" s="201"/>
      <c r="O5240" s="201"/>
      <c r="P5240" s="197"/>
      <c r="Q5240" s="197"/>
      <c r="R5240" s="196"/>
      <c r="S5240" s="197"/>
      <c r="T5240" s="197"/>
      <c r="U5240" s="196"/>
      <c r="V5240" s="196"/>
      <c r="W5240" s="197"/>
      <c r="X5240" s="197"/>
      <c r="Y5240" s="197"/>
      <c r="Z5240" s="196"/>
      <c r="AA5240" s="196"/>
      <c r="AB5240" s="202"/>
      <c r="AC5240" s="196"/>
      <c r="AD5240" s="196"/>
      <c r="AE5240" s="196"/>
      <c r="AF5240" s="196"/>
      <c r="AG5240" s="196"/>
      <c r="AH5240" s="196"/>
      <c r="AI5240" s="197"/>
    </row>
    <row r="5241" spans="1:35">
      <c r="A5241" s="197"/>
      <c r="B5241" s="197"/>
      <c r="C5241" s="204"/>
      <c r="D5241" s="197"/>
      <c r="E5241" s="197"/>
      <c r="F5241" s="197"/>
      <c r="G5241" s="199"/>
      <c r="H5241" s="199"/>
      <c r="I5241" s="197"/>
      <c r="J5241" s="200"/>
      <c r="K5241" s="197"/>
      <c r="L5241" s="197"/>
      <c r="M5241" s="197"/>
      <c r="N5241" s="201"/>
      <c r="O5241" s="201"/>
      <c r="P5241" s="197"/>
      <c r="Q5241" s="197"/>
      <c r="R5241" s="197"/>
      <c r="S5241" s="197"/>
      <c r="T5241" s="197"/>
      <c r="U5241" s="196"/>
      <c r="V5241" s="196"/>
      <c r="W5241" s="197"/>
      <c r="X5241" s="197"/>
      <c r="Y5241" s="197"/>
      <c r="Z5241" s="196"/>
      <c r="AA5241" s="196"/>
      <c r="AB5241" s="202"/>
      <c r="AC5241" s="196"/>
      <c r="AD5241" s="196"/>
      <c r="AE5241" s="196"/>
      <c r="AF5241" s="196"/>
      <c r="AG5241" s="196"/>
      <c r="AH5241" s="196"/>
      <c r="AI5241" s="197"/>
    </row>
    <row r="5242" spans="1:35">
      <c r="A5242" s="197"/>
      <c r="B5242" s="197"/>
      <c r="C5242" s="204"/>
      <c r="D5242" s="197"/>
      <c r="E5242" s="197"/>
      <c r="F5242" s="197"/>
      <c r="G5242" s="199"/>
      <c r="H5242" s="199"/>
      <c r="I5242" s="197"/>
      <c r="J5242" s="200"/>
      <c r="K5242" s="197"/>
      <c r="L5242" s="197"/>
      <c r="M5242" s="197"/>
      <c r="N5242" s="201"/>
      <c r="O5242" s="201"/>
      <c r="P5242" s="197"/>
      <c r="Q5242" s="197"/>
      <c r="R5242" s="196"/>
      <c r="S5242" s="197"/>
      <c r="T5242" s="197"/>
      <c r="U5242" s="196"/>
      <c r="V5242" s="196"/>
      <c r="W5242" s="197"/>
      <c r="X5242" s="197"/>
      <c r="Y5242" s="197"/>
      <c r="Z5242" s="196"/>
      <c r="AA5242" s="196"/>
      <c r="AB5242" s="202"/>
      <c r="AC5242" s="196"/>
      <c r="AD5242" s="196"/>
      <c r="AE5242" s="196"/>
      <c r="AF5242" s="196"/>
      <c r="AG5242" s="196"/>
      <c r="AH5242" s="196"/>
      <c r="AI5242" s="197"/>
    </row>
    <row r="5243" spans="1:35">
      <c r="A5243" s="197"/>
      <c r="B5243" s="197"/>
      <c r="C5243" s="204"/>
      <c r="D5243" s="197"/>
      <c r="E5243" s="197"/>
      <c r="F5243" s="197"/>
      <c r="G5243" s="199"/>
      <c r="H5243" s="199"/>
      <c r="I5243" s="197"/>
      <c r="J5243" s="200"/>
      <c r="K5243" s="197"/>
      <c r="L5243" s="197"/>
      <c r="M5243" s="197"/>
      <c r="N5243" s="201"/>
      <c r="O5243" s="201"/>
      <c r="P5243" s="197"/>
      <c r="Q5243" s="197"/>
      <c r="R5243" s="197"/>
      <c r="S5243" s="197"/>
      <c r="T5243" s="197"/>
      <c r="U5243" s="196"/>
      <c r="V5243" s="196"/>
      <c r="W5243" s="197"/>
      <c r="X5243" s="197"/>
      <c r="Y5243" s="197"/>
      <c r="Z5243" s="196"/>
      <c r="AA5243" s="196"/>
      <c r="AB5243" s="202"/>
      <c r="AC5243" s="196"/>
      <c r="AD5243" s="196"/>
      <c r="AE5243" s="196"/>
      <c r="AF5243" s="196"/>
      <c r="AG5243" s="196"/>
      <c r="AH5243" s="196"/>
      <c r="AI5243" s="197"/>
    </row>
    <row r="5244" spans="1:35">
      <c r="A5244" s="197"/>
      <c r="B5244" s="197"/>
      <c r="C5244" s="204"/>
      <c r="D5244" s="197"/>
      <c r="E5244" s="197"/>
      <c r="F5244" s="197"/>
      <c r="G5244" s="199"/>
      <c r="H5244" s="199"/>
      <c r="I5244" s="197"/>
      <c r="J5244" s="200"/>
      <c r="K5244" s="197"/>
      <c r="L5244" s="197"/>
      <c r="M5244" s="197"/>
      <c r="N5244" s="201"/>
      <c r="O5244" s="201"/>
      <c r="P5244" s="197"/>
      <c r="Q5244" s="197"/>
      <c r="R5244" s="196"/>
      <c r="S5244" s="197"/>
      <c r="T5244" s="197"/>
      <c r="U5244" s="196"/>
      <c r="V5244" s="196"/>
      <c r="W5244" s="197"/>
      <c r="X5244" s="197"/>
      <c r="Y5244" s="197"/>
      <c r="Z5244" s="196"/>
      <c r="AA5244" s="196"/>
      <c r="AB5244" s="202"/>
      <c r="AC5244" s="196"/>
      <c r="AD5244" s="196"/>
      <c r="AE5244" s="196"/>
      <c r="AF5244" s="196"/>
      <c r="AG5244" s="196"/>
      <c r="AH5244" s="196"/>
      <c r="AI5244" s="197"/>
    </row>
    <row r="5245" spans="1:35">
      <c r="A5245" s="197"/>
      <c r="B5245" s="197"/>
      <c r="C5245" s="204"/>
      <c r="D5245" s="197"/>
      <c r="E5245" s="197"/>
      <c r="F5245" s="197"/>
      <c r="G5245" s="199"/>
      <c r="H5245" s="199"/>
      <c r="I5245" s="197"/>
      <c r="J5245" s="200"/>
      <c r="K5245" s="197"/>
      <c r="L5245" s="197"/>
      <c r="M5245" s="197"/>
      <c r="N5245" s="201"/>
      <c r="O5245" s="201"/>
      <c r="P5245" s="197"/>
      <c r="Q5245" s="197"/>
      <c r="R5245" s="197"/>
      <c r="S5245" s="197"/>
      <c r="T5245" s="197"/>
      <c r="U5245" s="196"/>
      <c r="V5245" s="196"/>
      <c r="W5245" s="197"/>
      <c r="X5245" s="197"/>
      <c r="Y5245" s="197"/>
      <c r="Z5245" s="196"/>
      <c r="AA5245" s="196"/>
      <c r="AB5245" s="202"/>
      <c r="AC5245" s="196"/>
      <c r="AD5245" s="196"/>
      <c r="AE5245" s="196"/>
      <c r="AF5245" s="196"/>
      <c r="AG5245" s="196"/>
      <c r="AH5245" s="196"/>
      <c r="AI5245" s="197"/>
    </row>
    <row r="5246" spans="1:35">
      <c r="A5246" s="197"/>
      <c r="B5246" s="197"/>
      <c r="C5246" s="204"/>
      <c r="D5246" s="197"/>
      <c r="E5246" s="197"/>
      <c r="F5246" s="197"/>
      <c r="G5246" s="199"/>
      <c r="H5246" s="199"/>
      <c r="I5246" s="197"/>
      <c r="J5246" s="200"/>
      <c r="K5246" s="197"/>
      <c r="L5246" s="197"/>
      <c r="M5246" s="197"/>
      <c r="N5246" s="201"/>
      <c r="O5246" s="201"/>
      <c r="P5246" s="197"/>
      <c r="Q5246" s="197"/>
      <c r="R5246" s="196"/>
      <c r="S5246" s="197"/>
      <c r="T5246" s="197"/>
      <c r="U5246" s="196"/>
      <c r="V5246" s="196"/>
      <c r="W5246" s="197"/>
      <c r="X5246" s="197"/>
      <c r="Y5246" s="197"/>
      <c r="Z5246" s="196"/>
      <c r="AA5246" s="196"/>
      <c r="AB5246" s="202"/>
      <c r="AC5246" s="196"/>
      <c r="AD5246" s="196"/>
      <c r="AE5246" s="196"/>
      <c r="AF5246" s="196"/>
      <c r="AG5246" s="196"/>
      <c r="AH5246" s="196"/>
      <c r="AI5246" s="197"/>
    </row>
    <row r="5247" spans="1:35">
      <c r="A5247" s="197"/>
      <c r="B5247" s="197"/>
      <c r="C5247" s="204"/>
      <c r="D5247" s="197"/>
      <c r="E5247" s="197"/>
      <c r="F5247" s="197"/>
      <c r="G5247" s="199"/>
      <c r="H5247" s="199"/>
      <c r="I5247" s="197"/>
      <c r="J5247" s="200"/>
      <c r="K5247" s="197"/>
      <c r="L5247" s="197"/>
      <c r="M5247" s="197"/>
      <c r="N5247" s="201"/>
      <c r="O5247" s="201"/>
      <c r="P5247" s="197"/>
      <c r="Q5247" s="197"/>
      <c r="R5247" s="197"/>
      <c r="S5247" s="197"/>
      <c r="T5247" s="197"/>
      <c r="U5247" s="196"/>
      <c r="V5247" s="196"/>
      <c r="W5247" s="197"/>
      <c r="X5247" s="197"/>
      <c r="Y5247" s="197"/>
      <c r="Z5247" s="196"/>
      <c r="AA5247" s="196"/>
      <c r="AB5247" s="202"/>
      <c r="AC5247" s="196"/>
      <c r="AD5247" s="196"/>
      <c r="AE5247" s="196"/>
      <c r="AF5247" s="196"/>
      <c r="AG5247" s="196"/>
      <c r="AH5247" s="196"/>
      <c r="AI5247" s="197"/>
    </row>
    <row r="5248" spans="1:35">
      <c r="A5248" s="197"/>
      <c r="B5248" s="197"/>
      <c r="C5248" s="204"/>
      <c r="D5248" s="197"/>
      <c r="E5248" s="197"/>
      <c r="F5248" s="197"/>
      <c r="G5248" s="199"/>
      <c r="H5248" s="199"/>
      <c r="I5248" s="197"/>
      <c r="J5248" s="200"/>
      <c r="K5248" s="197"/>
      <c r="L5248" s="197"/>
      <c r="M5248" s="197"/>
      <c r="N5248" s="201"/>
      <c r="O5248" s="201"/>
      <c r="P5248" s="197"/>
      <c r="Q5248" s="197"/>
      <c r="R5248" s="196"/>
      <c r="S5248" s="197"/>
      <c r="T5248" s="197"/>
      <c r="U5248" s="196"/>
      <c r="V5248" s="196"/>
      <c r="W5248" s="197"/>
      <c r="X5248" s="197"/>
      <c r="Y5248" s="197"/>
      <c r="Z5248" s="196"/>
      <c r="AA5248" s="196"/>
      <c r="AB5248" s="202"/>
      <c r="AC5248" s="196"/>
      <c r="AD5248" s="196"/>
      <c r="AE5248" s="196"/>
      <c r="AF5248" s="196"/>
      <c r="AG5248" s="196"/>
      <c r="AH5248" s="196"/>
      <c r="AI5248" s="197"/>
    </row>
    <row r="5249" spans="1:35">
      <c r="A5249" s="197"/>
      <c r="B5249" s="197"/>
      <c r="C5249" s="204"/>
      <c r="D5249" s="197"/>
      <c r="E5249" s="197"/>
      <c r="F5249" s="197"/>
      <c r="G5249" s="199"/>
      <c r="H5249" s="199"/>
      <c r="I5249" s="197"/>
      <c r="J5249" s="200"/>
      <c r="K5249" s="197"/>
      <c r="L5249" s="197"/>
      <c r="M5249" s="197"/>
      <c r="N5249" s="201"/>
      <c r="O5249" s="201"/>
      <c r="P5249" s="197"/>
      <c r="Q5249" s="197"/>
      <c r="R5249" s="197"/>
      <c r="S5249" s="197"/>
      <c r="T5249" s="197"/>
      <c r="U5249" s="196"/>
      <c r="V5249" s="196"/>
      <c r="W5249" s="197"/>
      <c r="X5249" s="197"/>
      <c r="Y5249" s="197"/>
      <c r="Z5249" s="196"/>
      <c r="AA5249" s="196"/>
      <c r="AB5249" s="202"/>
      <c r="AC5249" s="196"/>
      <c r="AD5249" s="196"/>
      <c r="AE5249" s="196"/>
      <c r="AF5249" s="196"/>
      <c r="AG5249" s="196"/>
      <c r="AH5249" s="196"/>
      <c r="AI5249" s="197"/>
    </row>
    <row r="5250" spans="1:35">
      <c r="A5250" s="197"/>
      <c r="B5250" s="197"/>
      <c r="C5250" s="204"/>
      <c r="D5250" s="197"/>
      <c r="E5250" s="197"/>
      <c r="F5250" s="197"/>
      <c r="G5250" s="199"/>
      <c r="H5250" s="199"/>
      <c r="I5250" s="197"/>
      <c r="J5250" s="200"/>
      <c r="K5250" s="197"/>
      <c r="L5250" s="197"/>
      <c r="M5250" s="197"/>
      <c r="N5250" s="201"/>
      <c r="O5250" s="201"/>
      <c r="P5250" s="197"/>
      <c r="Q5250" s="197"/>
      <c r="R5250" s="196"/>
      <c r="S5250" s="197"/>
      <c r="T5250" s="197"/>
      <c r="U5250" s="196"/>
      <c r="V5250" s="196"/>
      <c r="W5250" s="197"/>
      <c r="X5250" s="197"/>
      <c r="Y5250" s="197"/>
      <c r="Z5250" s="196"/>
      <c r="AA5250" s="196"/>
      <c r="AB5250" s="202"/>
      <c r="AC5250" s="196"/>
      <c r="AD5250" s="196"/>
      <c r="AE5250" s="196"/>
      <c r="AF5250" s="196"/>
      <c r="AG5250" s="196"/>
      <c r="AH5250" s="196"/>
      <c r="AI5250" s="197"/>
    </row>
    <row r="5251" spans="1:35">
      <c r="A5251" s="197"/>
      <c r="B5251" s="197"/>
      <c r="C5251" s="204"/>
      <c r="D5251" s="197"/>
      <c r="E5251" s="197"/>
      <c r="F5251" s="197"/>
      <c r="G5251" s="199"/>
      <c r="H5251" s="199"/>
      <c r="I5251" s="197"/>
      <c r="J5251" s="200"/>
      <c r="K5251" s="197"/>
      <c r="L5251" s="197"/>
      <c r="M5251" s="197"/>
      <c r="N5251" s="201"/>
      <c r="O5251" s="201"/>
      <c r="P5251" s="197"/>
      <c r="Q5251" s="197"/>
      <c r="R5251" s="197"/>
      <c r="S5251" s="197"/>
      <c r="T5251" s="197"/>
      <c r="U5251" s="196"/>
      <c r="V5251" s="196"/>
      <c r="W5251" s="197"/>
      <c r="X5251" s="197"/>
      <c r="Y5251" s="197"/>
      <c r="Z5251" s="196"/>
      <c r="AA5251" s="196"/>
      <c r="AB5251" s="202"/>
      <c r="AC5251" s="196"/>
      <c r="AD5251" s="196"/>
      <c r="AE5251" s="196"/>
      <c r="AF5251" s="196"/>
      <c r="AG5251" s="196"/>
      <c r="AH5251" s="196"/>
      <c r="AI5251" s="197"/>
    </row>
    <row r="5252" spans="1:35">
      <c r="A5252" s="197"/>
      <c r="B5252" s="197"/>
      <c r="C5252" s="204"/>
      <c r="D5252" s="197"/>
      <c r="E5252" s="197"/>
      <c r="F5252" s="197"/>
      <c r="G5252" s="199"/>
      <c r="H5252" s="199"/>
      <c r="I5252" s="197"/>
      <c r="J5252" s="200"/>
      <c r="K5252" s="197"/>
      <c r="L5252" s="197"/>
      <c r="M5252" s="197"/>
      <c r="N5252" s="201"/>
      <c r="O5252" s="201"/>
      <c r="P5252" s="197"/>
      <c r="Q5252" s="197"/>
      <c r="R5252" s="196"/>
      <c r="S5252" s="197"/>
      <c r="T5252" s="197"/>
      <c r="U5252" s="196"/>
      <c r="V5252" s="196"/>
      <c r="W5252" s="197"/>
      <c r="X5252" s="197"/>
      <c r="Y5252" s="197"/>
      <c r="Z5252" s="196"/>
      <c r="AA5252" s="196"/>
      <c r="AB5252" s="202"/>
      <c r="AC5252" s="196"/>
      <c r="AD5252" s="196"/>
      <c r="AE5252" s="196"/>
      <c r="AF5252" s="196"/>
      <c r="AG5252" s="196"/>
      <c r="AH5252" s="196"/>
      <c r="AI5252" s="197"/>
    </row>
    <row r="5253" spans="1:35">
      <c r="A5253" s="197"/>
      <c r="B5253" s="197"/>
      <c r="C5253" s="204"/>
      <c r="D5253" s="197"/>
      <c r="E5253" s="197"/>
      <c r="F5253" s="197"/>
      <c r="G5253" s="199"/>
      <c r="H5253" s="199"/>
      <c r="I5253" s="197"/>
      <c r="J5253" s="200"/>
      <c r="K5253" s="197"/>
      <c r="L5253" s="197"/>
      <c r="M5253" s="197"/>
      <c r="N5253" s="201"/>
      <c r="O5253" s="201"/>
      <c r="P5253" s="197"/>
      <c r="Q5253" s="197"/>
      <c r="R5253" s="197"/>
      <c r="S5253" s="197"/>
      <c r="T5253" s="197"/>
      <c r="U5253" s="196"/>
      <c r="V5253" s="196"/>
      <c r="W5253" s="197"/>
      <c r="X5253" s="197"/>
      <c r="Y5253" s="197"/>
      <c r="Z5253" s="196"/>
      <c r="AA5253" s="196"/>
      <c r="AB5253" s="202"/>
      <c r="AC5253" s="196"/>
      <c r="AD5253" s="196"/>
      <c r="AE5253" s="196"/>
      <c r="AF5253" s="196"/>
      <c r="AG5253" s="196"/>
      <c r="AH5253" s="196"/>
      <c r="AI5253" s="197"/>
    </row>
    <row r="5254" spans="1:35">
      <c r="A5254" s="197"/>
      <c r="B5254" s="197"/>
      <c r="C5254" s="204"/>
      <c r="D5254" s="197"/>
      <c r="E5254" s="197"/>
      <c r="F5254" s="197"/>
      <c r="G5254" s="199"/>
      <c r="H5254" s="199"/>
      <c r="I5254" s="197"/>
      <c r="J5254" s="200"/>
      <c r="K5254" s="197"/>
      <c r="L5254" s="197"/>
      <c r="M5254" s="197"/>
      <c r="N5254" s="201"/>
      <c r="O5254" s="201"/>
      <c r="P5254" s="197"/>
      <c r="Q5254" s="197"/>
      <c r="R5254" s="196"/>
      <c r="S5254" s="197"/>
      <c r="T5254" s="197"/>
      <c r="U5254" s="196"/>
      <c r="V5254" s="196"/>
      <c r="W5254" s="197"/>
      <c r="X5254" s="197"/>
      <c r="Y5254" s="197"/>
      <c r="Z5254" s="196"/>
      <c r="AA5254" s="196"/>
      <c r="AB5254" s="202"/>
      <c r="AC5254" s="196"/>
      <c r="AD5254" s="196"/>
      <c r="AE5254" s="196"/>
      <c r="AF5254" s="196"/>
      <c r="AG5254" s="196"/>
      <c r="AH5254" s="196"/>
      <c r="AI5254" s="197"/>
    </row>
    <row r="5255" spans="1:35">
      <c r="A5255" s="197"/>
      <c r="B5255" s="197"/>
      <c r="C5255" s="204"/>
      <c r="D5255" s="197"/>
      <c r="E5255" s="197"/>
      <c r="F5255" s="197"/>
      <c r="G5255" s="199"/>
      <c r="H5255" s="199"/>
      <c r="I5255" s="197"/>
      <c r="J5255" s="200"/>
      <c r="K5255" s="197"/>
      <c r="L5255" s="197"/>
      <c r="M5255" s="197"/>
      <c r="N5255" s="201"/>
      <c r="O5255" s="201"/>
      <c r="P5255" s="197"/>
      <c r="Q5255" s="197"/>
      <c r="R5255" s="197"/>
      <c r="S5255" s="197"/>
      <c r="T5255" s="197"/>
      <c r="U5255" s="196"/>
      <c r="V5255" s="196"/>
      <c r="W5255" s="197"/>
      <c r="X5255" s="197"/>
      <c r="Y5255" s="197"/>
      <c r="Z5255" s="196"/>
      <c r="AA5255" s="196"/>
      <c r="AB5255" s="202"/>
      <c r="AC5255" s="196"/>
      <c r="AD5255" s="196"/>
      <c r="AE5255" s="196"/>
      <c r="AF5255" s="196"/>
      <c r="AG5255" s="196"/>
      <c r="AH5255" s="196"/>
      <c r="AI5255" s="197"/>
    </row>
    <row r="5256" spans="1:35">
      <c r="A5256" s="197"/>
      <c r="B5256" s="197"/>
      <c r="C5256" s="204"/>
      <c r="D5256" s="197"/>
      <c r="E5256" s="197"/>
      <c r="F5256" s="197"/>
      <c r="G5256" s="199"/>
      <c r="H5256" s="199"/>
      <c r="I5256" s="197"/>
      <c r="J5256" s="200"/>
      <c r="K5256" s="197"/>
      <c r="L5256" s="197"/>
      <c r="M5256" s="197"/>
      <c r="N5256" s="201"/>
      <c r="O5256" s="201"/>
      <c r="P5256" s="197"/>
      <c r="Q5256" s="197"/>
      <c r="R5256" s="197"/>
      <c r="S5256" s="197"/>
      <c r="T5256" s="197"/>
      <c r="U5256" s="196"/>
      <c r="V5256" s="196"/>
      <c r="W5256" s="197"/>
      <c r="X5256" s="197"/>
      <c r="Y5256" s="197"/>
      <c r="Z5256" s="197"/>
      <c r="AA5256" s="197"/>
      <c r="AB5256" s="202"/>
      <c r="AC5256" s="197"/>
      <c r="AD5256" s="205"/>
      <c r="AE5256" s="197"/>
      <c r="AF5256" s="196"/>
      <c r="AG5256" s="196"/>
      <c r="AH5256" s="197"/>
      <c r="AI5256" s="197"/>
    </row>
    <row r="5257" spans="1:35">
      <c r="A5257" s="197"/>
      <c r="B5257" s="197"/>
      <c r="C5257" s="204"/>
      <c r="D5257" s="197"/>
      <c r="E5257" s="197"/>
      <c r="F5257" s="197"/>
      <c r="G5257" s="199"/>
      <c r="H5257" s="199"/>
      <c r="I5257" s="197"/>
      <c r="J5257" s="200"/>
      <c r="K5257" s="197"/>
      <c r="L5257" s="197"/>
      <c r="M5257" s="197"/>
      <c r="N5257" s="201"/>
      <c r="O5257" s="201"/>
      <c r="P5257" s="197"/>
      <c r="Q5257" s="197"/>
      <c r="R5257" s="197"/>
      <c r="S5257" s="197"/>
      <c r="T5257" s="197"/>
      <c r="U5257" s="196"/>
      <c r="V5257" s="196"/>
      <c r="W5257" s="197"/>
      <c r="X5257" s="197"/>
      <c r="Y5257" s="197"/>
      <c r="Z5257" s="196"/>
      <c r="AA5257" s="196"/>
      <c r="AB5257" s="202"/>
      <c r="AC5257" s="196"/>
      <c r="AD5257" s="196"/>
      <c r="AE5257" s="196"/>
      <c r="AF5257" s="196"/>
      <c r="AG5257" s="196"/>
      <c r="AH5257" s="196"/>
      <c r="AI5257" s="197"/>
    </row>
    <row r="5258" spans="1:35">
      <c r="A5258" s="197"/>
      <c r="B5258" s="197"/>
      <c r="C5258" s="204"/>
      <c r="D5258" s="197"/>
      <c r="E5258" s="197"/>
      <c r="F5258" s="197"/>
      <c r="G5258" s="199"/>
      <c r="H5258" s="199"/>
      <c r="I5258" s="197"/>
      <c r="J5258" s="200"/>
      <c r="K5258" s="197"/>
      <c r="L5258" s="197"/>
      <c r="M5258" s="197"/>
      <c r="N5258" s="201"/>
      <c r="O5258" s="201"/>
      <c r="P5258" s="197"/>
      <c r="Q5258" s="197"/>
      <c r="R5258" s="196"/>
      <c r="S5258" s="197"/>
      <c r="T5258" s="197"/>
      <c r="U5258" s="196"/>
      <c r="V5258" s="196"/>
      <c r="W5258" s="197"/>
      <c r="X5258" s="197"/>
      <c r="Y5258" s="197"/>
      <c r="Z5258" s="196"/>
      <c r="AA5258" s="196"/>
      <c r="AB5258" s="202"/>
      <c r="AC5258" s="196"/>
      <c r="AD5258" s="196"/>
      <c r="AE5258" s="196"/>
      <c r="AF5258" s="196"/>
      <c r="AG5258" s="196"/>
      <c r="AH5258" s="196"/>
      <c r="AI5258" s="197"/>
    </row>
    <row r="5259" spans="1:35">
      <c r="A5259" s="197"/>
      <c r="B5259" s="197"/>
      <c r="C5259" s="204"/>
      <c r="D5259" s="197"/>
      <c r="E5259" s="197"/>
      <c r="F5259" s="197"/>
      <c r="G5259" s="199"/>
      <c r="H5259" s="199"/>
      <c r="I5259" s="197"/>
      <c r="J5259" s="200"/>
      <c r="K5259" s="197"/>
      <c r="L5259" s="197"/>
      <c r="M5259" s="197"/>
      <c r="N5259" s="201"/>
      <c r="O5259" s="201"/>
      <c r="P5259" s="197"/>
      <c r="Q5259" s="197"/>
      <c r="R5259" s="197"/>
      <c r="S5259" s="197"/>
      <c r="T5259" s="197"/>
      <c r="U5259" s="196"/>
      <c r="V5259" s="196"/>
      <c r="W5259" s="197"/>
      <c r="X5259" s="197"/>
      <c r="Y5259" s="197"/>
      <c r="Z5259" s="196"/>
      <c r="AA5259" s="196"/>
      <c r="AB5259" s="202"/>
      <c r="AC5259" s="196"/>
      <c r="AD5259" s="196"/>
      <c r="AE5259" s="196"/>
      <c r="AF5259" s="196"/>
      <c r="AG5259" s="196"/>
      <c r="AH5259" s="196"/>
      <c r="AI5259" s="197"/>
    </row>
    <row r="5260" spans="1:35">
      <c r="A5260" s="197"/>
      <c r="B5260" s="197"/>
      <c r="C5260" s="204"/>
      <c r="D5260" s="197"/>
      <c r="E5260" s="197"/>
      <c r="F5260" s="197"/>
      <c r="G5260" s="199"/>
      <c r="H5260" s="199"/>
      <c r="I5260" s="197"/>
      <c r="J5260" s="200"/>
      <c r="K5260" s="197"/>
      <c r="L5260" s="197"/>
      <c r="M5260" s="197"/>
      <c r="N5260" s="201"/>
      <c r="O5260" s="201"/>
      <c r="P5260" s="197"/>
      <c r="Q5260" s="197"/>
      <c r="R5260" s="197"/>
      <c r="S5260" s="197"/>
      <c r="T5260" s="197"/>
      <c r="U5260" s="196"/>
      <c r="V5260" s="196"/>
      <c r="W5260" s="197"/>
      <c r="X5260" s="197"/>
      <c r="Y5260" s="197"/>
      <c r="Z5260" s="196"/>
      <c r="AA5260" s="196"/>
      <c r="AB5260" s="202"/>
      <c r="AC5260" s="196"/>
      <c r="AD5260" s="196"/>
      <c r="AE5260" s="196"/>
      <c r="AF5260" s="196"/>
      <c r="AG5260" s="196"/>
      <c r="AH5260" s="196"/>
      <c r="AI5260" s="197"/>
    </row>
    <row r="5261" spans="1:35">
      <c r="A5261" s="197"/>
      <c r="B5261" s="197"/>
      <c r="C5261" s="204"/>
      <c r="D5261" s="197"/>
      <c r="E5261" s="197"/>
      <c r="F5261" s="197"/>
      <c r="G5261" s="199"/>
      <c r="H5261" s="199"/>
      <c r="I5261" s="197"/>
      <c r="J5261" s="200"/>
      <c r="K5261" s="197"/>
      <c r="L5261" s="197"/>
      <c r="M5261" s="197"/>
      <c r="N5261" s="201"/>
      <c r="O5261" s="201"/>
      <c r="P5261" s="197"/>
      <c r="Q5261" s="197"/>
      <c r="R5261" s="197"/>
      <c r="S5261" s="197"/>
      <c r="T5261" s="197"/>
      <c r="U5261" s="196"/>
      <c r="V5261" s="196"/>
      <c r="W5261" s="197"/>
      <c r="X5261" s="197"/>
      <c r="Y5261" s="197"/>
      <c r="Z5261" s="197"/>
      <c r="AA5261" s="197"/>
      <c r="AB5261" s="202"/>
      <c r="AC5261" s="197"/>
      <c r="AD5261" s="205"/>
      <c r="AE5261" s="197"/>
      <c r="AF5261" s="196"/>
      <c r="AG5261" s="196"/>
      <c r="AH5261" s="197"/>
      <c r="AI5261" s="197"/>
    </row>
    <row r="5262" spans="1:35">
      <c r="A5262" s="197"/>
      <c r="B5262" s="197"/>
      <c r="C5262" s="204"/>
      <c r="D5262" s="197"/>
      <c r="E5262" s="197"/>
      <c r="F5262" s="197"/>
      <c r="G5262" s="199"/>
      <c r="H5262" s="199"/>
      <c r="I5262" s="197"/>
      <c r="J5262" s="200"/>
      <c r="K5262" s="197"/>
      <c r="L5262" s="197"/>
      <c r="M5262" s="197"/>
      <c r="N5262" s="201"/>
      <c r="O5262" s="201"/>
      <c r="P5262" s="197"/>
      <c r="Q5262" s="197"/>
      <c r="R5262" s="196"/>
      <c r="S5262" s="197"/>
      <c r="T5262" s="197"/>
      <c r="U5262" s="196"/>
      <c r="V5262" s="196"/>
      <c r="W5262" s="197"/>
      <c r="X5262" s="197"/>
      <c r="Y5262" s="197"/>
      <c r="Z5262" s="196"/>
      <c r="AA5262" s="196"/>
      <c r="AB5262" s="202"/>
      <c r="AC5262" s="196"/>
      <c r="AD5262" s="196"/>
      <c r="AE5262" s="196"/>
      <c r="AF5262" s="196"/>
      <c r="AG5262" s="196"/>
      <c r="AH5262" s="196"/>
      <c r="AI5262" s="197"/>
    </row>
    <row r="5263" spans="1:35">
      <c r="A5263" s="197"/>
      <c r="B5263" s="197"/>
      <c r="C5263" s="204"/>
      <c r="D5263" s="197"/>
      <c r="E5263" s="197"/>
      <c r="F5263" s="197"/>
      <c r="G5263" s="199"/>
      <c r="H5263" s="199"/>
      <c r="I5263" s="197"/>
      <c r="J5263" s="200"/>
      <c r="K5263" s="197"/>
      <c r="L5263" s="197"/>
      <c r="M5263" s="197"/>
      <c r="N5263" s="201"/>
      <c r="O5263" s="201"/>
      <c r="P5263" s="197"/>
      <c r="Q5263" s="197"/>
      <c r="R5263" s="197"/>
      <c r="S5263" s="197"/>
      <c r="T5263" s="197"/>
      <c r="U5263" s="196"/>
      <c r="V5263" s="196"/>
      <c r="W5263" s="197"/>
      <c r="X5263" s="197"/>
      <c r="Y5263" s="197"/>
      <c r="Z5263" s="196"/>
      <c r="AA5263" s="196"/>
      <c r="AB5263" s="202"/>
      <c r="AC5263" s="196"/>
      <c r="AD5263" s="196"/>
      <c r="AE5263" s="196"/>
      <c r="AF5263" s="196"/>
      <c r="AG5263" s="196"/>
      <c r="AH5263" s="196"/>
      <c r="AI5263" s="197"/>
    </row>
    <row r="5264" spans="1:35">
      <c r="A5264" s="197"/>
      <c r="B5264" s="197"/>
      <c r="C5264" s="204"/>
      <c r="D5264" s="197"/>
      <c r="E5264" s="197"/>
      <c r="F5264" s="197"/>
      <c r="G5264" s="199"/>
      <c r="H5264" s="199"/>
      <c r="I5264" s="197"/>
      <c r="J5264" s="200"/>
      <c r="K5264" s="197"/>
      <c r="L5264" s="197"/>
      <c r="M5264" s="197"/>
      <c r="N5264" s="201"/>
      <c r="O5264" s="201"/>
      <c r="P5264" s="197"/>
      <c r="Q5264" s="197"/>
      <c r="R5264" s="196"/>
      <c r="S5264" s="197"/>
      <c r="T5264" s="197"/>
      <c r="U5264" s="196"/>
      <c r="V5264" s="196"/>
      <c r="W5264" s="197"/>
      <c r="X5264" s="197"/>
      <c r="Y5264" s="197"/>
      <c r="Z5264" s="196"/>
      <c r="AA5264" s="196"/>
      <c r="AB5264" s="202"/>
      <c r="AC5264" s="196"/>
      <c r="AD5264" s="196"/>
      <c r="AE5264" s="196"/>
      <c r="AF5264" s="196"/>
      <c r="AG5264" s="196"/>
      <c r="AH5264" s="196"/>
      <c r="AI5264" s="197"/>
    </row>
    <row r="5265" spans="1:35">
      <c r="A5265" s="197"/>
      <c r="B5265" s="197"/>
      <c r="C5265" s="204"/>
      <c r="D5265" s="197"/>
      <c r="E5265" s="197"/>
      <c r="F5265" s="197"/>
      <c r="G5265" s="199"/>
      <c r="H5265" s="199"/>
      <c r="I5265" s="197"/>
      <c r="J5265" s="200"/>
      <c r="K5265" s="197"/>
      <c r="L5265" s="197"/>
      <c r="M5265" s="197"/>
      <c r="N5265" s="201"/>
      <c r="O5265" s="201"/>
      <c r="P5265" s="197"/>
      <c r="Q5265" s="197"/>
      <c r="R5265" s="197"/>
      <c r="S5265" s="197"/>
      <c r="T5265" s="197"/>
      <c r="U5265" s="196"/>
      <c r="V5265" s="196"/>
      <c r="W5265" s="197"/>
      <c r="X5265" s="197"/>
      <c r="Y5265" s="197"/>
      <c r="Z5265" s="196"/>
      <c r="AA5265" s="196"/>
      <c r="AB5265" s="202"/>
      <c r="AC5265" s="196"/>
      <c r="AD5265" s="196"/>
      <c r="AE5265" s="196"/>
      <c r="AF5265" s="196"/>
      <c r="AG5265" s="196"/>
      <c r="AH5265" s="196"/>
      <c r="AI5265" s="197"/>
    </row>
    <row r="5266" spans="1:35">
      <c r="A5266" s="197"/>
      <c r="B5266" s="197"/>
      <c r="C5266" s="204"/>
      <c r="D5266" s="197"/>
      <c r="E5266" s="197"/>
      <c r="F5266" s="197"/>
      <c r="G5266" s="199"/>
      <c r="H5266" s="199"/>
      <c r="I5266" s="197"/>
      <c r="J5266" s="200"/>
      <c r="K5266" s="197"/>
      <c r="L5266" s="197"/>
      <c r="M5266" s="197"/>
      <c r="N5266" s="201"/>
      <c r="O5266" s="201"/>
      <c r="P5266" s="197"/>
      <c r="Q5266" s="197"/>
      <c r="R5266" s="196"/>
      <c r="S5266" s="197"/>
      <c r="T5266" s="197"/>
      <c r="U5266" s="196"/>
      <c r="V5266" s="196"/>
      <c r="W5266" s="197"/>
      <c r="X5266" s="197"/>
      <c r="Y5266" s="197"/>
      <c r="Z5266" s="196"/>
      <c r="AA5266" s="196"/>
      <c r="AB5266" s="202"/>
      <c r="AC5266" s="196"/>
      <c r="AD5266" s="196"/>
      <c r="AE5266" s="196"/>
      <c r="AF5266" s="196"/>
      <c r="AG5266" s="196"/>
      <c r="AH5266" s="196"/>
      <c r="AI5266" s="197"/>
    </row>
    <row r="5267" spans="1:35">
      <c r="A5267" s="197"/>
      <c r="B5267" s="197"/>
      <c r="C5267" s="204"/>
      <c r="D5267" s="197"/>
      <c r="E5267" s="197"/>
      <c r="F5267" s="197"/>
      <c r="G5267" s="199"/>
      <c r="H5267" s="199"/>
      <c r="I5267" s="197"/>
      <c r="J5267" s="200"/>
      <c r="K5267" s="197"/>
      <c r="L5267" s="197"/>
      <c r="M5267" s="197"/>
      <c r="N5267" s="201"/>
      <c r="O5267" s="201"/>
      <c r="P5267" s="197"/>
      <c r="Q5267" s="197"/>
      <c r="R5267" s="197"/>
      <c r="S5267" s="197"/>
      <c r="T5267" s="197"/>
      <c r="U5267" s="196"/>
      <c r="V5267" s="196"/>
      <c r="W5267" s="197"/>
      <c r="X5267" s="197"/>
      <c r="Y5267" s="197"/>
      <c r="Z5267" s="196"/>
      <c r="AA5267" s="196"/>
      <c r="AB5267" s="202"/>
      <c r="AC5267" s="196"/>
      <c r="AD5267" s="196"/>
      <c r="AE5267" s="196"/>
      <c r="AF5267" s="196"/>
      <c r="AG5267" s="196"/>
      <c r="AH5267" s="196"/>
      <c r="AI5267" s="197"/>
    </row>
    <row r="5268" spans="1:35">
      <c r="A5268" s="197"/>
      <c r="B5268" s="197"/>
      <c r="C5268" s="204"/>
      <c r="D5268" s="197"/>
      <c r="E5268" s="197"/>
      <c r="F5268" s="197"/>
      <c r="G5268" s="199"/>
      <c r="H5268" s="199"/>
      <c r="I5268" s="197"/>
      <c r="J5268" s="200"/>
      <c r="K5268" s="197"/>
      <c r="L5268" s="197"/>
      <c r="M5268" s="197"/>
      <c r="N5268" s="201"/>
      <c r="O5268" s="201"/>
      <c r="P5268" s="197"/>
      <c r="Q5268" s="197"/>
      <c r="R5268" s="196"/>
      <c r="S5268" s="197"/>
      <c r="T5268" s="197"/>
      <c r="U5268" s="196"/>
      <c r="V5268" s="196"/>
      <c r="W5268" s="197"/>
      <c r="X5268" s="197"/>
      <c r="Y5268" s="197"/>
      <c r="Z5268" s="196"/>
      <c r="AA5268" s="196"/>
      <c r="AB5268" s="202"/>
      <c r="AC5268" s="196"/>
      <c r="AD5268" s="196"/>
      <c r="AE5268" s="196"/>
      <c r="AF5268" s="196"/>
      <c r="AG5268" s="196"/>
      <c r="AH5268" s="196"/>
      <c r="AI5268" s="197"/>
    </row>
    <row r="5269" spans="1:35">
      <c r="A5269" s="197"/>
      <c r="B5269" s="197"/>
      <c r="C5269" s="204"/>
      <c r="D5269" s="197"/>
      <c r="E5269" s="197"/>
      <c r="F5269" s="197"/>
      <c r="G5269" s="199"/>
      <c r="H5269" s="199"/>
      <c r="I5269" s="197"/>
      <c r="J5269" s="200"/>
      <c r="K5269" s="197"/>
      <c r="L5269" s="197"/>
      <c r="M5269" s="197"/>
      <c r="N5269" s="201"/>
      <c r="O5269" s="201"/>
      <c r="P5269" s="197"/>
      <c r="Q5269" s="197"/>
      <c r="R5269" s="197"/>
      <c r="S5269" s="197"/>
      <c r="T5269" s="197"/>
      <c r="U5269" s="196"/>
      <c r="V5269" s="196"/>
      <c r="W5269" s="197"/>
      <c r="X5269" s="197"/>
      <c r="Y5269" s="197"/>
      <c r="Z5269" s="196"/>
      <c r="AA5269" s="196"/>
      <c r="AB5269" s="202"/>
      <c r="AC5269" s="196"/>
      <c r="AD5269" s="196"/>
      <c r="AE5269" s="196"/>
      <c r="AF5269" s="196"/>
      <c r="AG5269" s="196"/>
      <c r="AH5269" s="196"/>
      <c r="AI5269" s="197"/>
    </row>
    <row r="5270" spans="1:35">
      <c r="A5270" s="197"/>
      <c r="B5270" s="197"/>
      <c r="C5270" s="204"/>
      <c r="D5270" s="197"/>
      <c r="E5270" s="197"/>
      <c r="F5270" s="197"/>
      <c r="G5270" s="199"/>
      <c r="H5270" s="199"/>
      <c r="I5270" s="197"/>
      <c r="J5270" s="200"/>
      <c r="K5270" s="197"/>
      <c r="L5270" s="197"/>
      <c r="M5270" s="197"/>
      <c r="N5270" s="201"/>
      <c r="O5270" s="201"/>
      <c r="P5270" s="197"/>
      <c r="Q5270" s="197"/>
      <c r="R5270" s="196"/>
      <c r="S5270" s="197"/>
      <c r="T5270" s="197"/>
      <c r="U5270" s="196"/>
      <c r="V5270" s="196"/>
      <c r="W5270" s="197"/>
      <c r="X5270" s="197"/>
      <c r="Y5270" s="197"/>
      <c r="Z5270" s="196"/>
      <c r="AA5270" s="196"/>
      <c r="AB5270" s="202"/>
      <c r="AC5270" s="196"/>
      <c r="AD5270" s="196"/>
      <c r="AE5270" s="196"/>
      <c r="AF5270" s="196"/>
      <c r="AG5270" s="196"/>
      <c r="AH5270" s="196"/>
      <c r="AI5270" s="197"/>
    </row>
    <row r="5271" spans="1:35">
      <c r="A5271" s="197"/>
      <c r="B5271" s="197"/>
      <c r="C5271" s="204"/>
      <c r="D5271" s="197"/>
      <c r="E5271" s="197"/>
      <c r="F5271" s="197"/>
      <c r="G5271" s="199"/>
      <c r="H5271" s="199"/>
      <c r="I5271" s="197"/>
      <c r="J5271" s="200"/>
      <c r="K5271" s="197"/>
      <c r="L5271" s="197"/>
      <c r="M5271" s="197"/>
      <c r="N5271" s="201"/>
      <c r="O5271" s="201"/>
      <c r="P5271" s="197"/>
      <c r="Q5271" s="197"/>
      <c r="R5271" s="197"/>
      <c r="S5271" s="197"/>
      <c r="T5271" s="197"/>
      <c r="U5271" s="196"/>
      <c r="V5271" s="196"/>
      <c r="W5271" s="197"/>
      <c r="X5271" s="197"/>
      <c r="Y5271" s="197"/>
      <c r="Z5271" s="196"/>
      <c r="AA5271" s="196"/>
      <c r="AB5271" s="202"/>
      <c r="AC5271" s="196"/>
      <c r="AD5271" s="196"/>
      <c r="AE5271" s="196"/>
      <c r="AF5271" s="196"/>
      <c r="AG5271" s="196"/>
      <c r="AH5271" s="196"/>
      <c r="AI5271" s="197"/>
    </row>
    <row r="5272" spans="1:35">
      <c r="A5272" s="197"/>
      <c r="B5272" s="197"/>
      <c r="C5272" s="204"/>
      <c r="D5272" s="197"/>
      <c r="E5272" s="197"/>
      <c r="F5272" s="197"/>
      <c r="G5272" s="199"/>
      <c r="H5272" s="199"/>
      <c r="I5272" s="197"/>
      <c r="J5272" s="200"/>
      <c r="K5272" s="197"/>
      <c r="L5272" s="197"/>
      <c r="M5272" s="197"/>
      <c r="N5272" s="201"/>
      <c r="O5272" s="201"/>
      <c r="P5272" s="197"/>
      <c r="Q5272" s="197"/>
      <c r="R5272" s="197"/>
      <c r="S5272" s="197"/>
      <c r="T5272" s="197"/>
      <c r="U5272" s="196"/>
      <c r="V5272" s="196"/>
      <c r="W5272" s="197"/>
      <c r="X5272" s="197"/>
      <c r="Y5272" s="197"/>
      <c r="Z5272" s="197"/>
      <c r="AA5272" s="197"/>
      <c r="AB5272" s="202"/>
      <c r="AC5272" s="197"/>
      <c r="AD5272" s="205"/>
      <c r="AE5272" s="197"/>
      <c r="AF5272" s="196"/>
      <c r="AG5272" s="196"/>
      <c r="AH5272" s="197"/>
      <c r="AI5272" s="197"/>
    </row>
    <row r="5273" spans="1:35">
      <c r="A5273" s="197"/>
      <c r="B5273" s="197"/>
      <c r="C5273" s="204"/>
      <c r="D5273" s="197"/>
      <c r="E5273" s="197"/>
      <c r="F5273" s="197"/>
      <c r="G5273" s="199"/>
      <c r="H5273" s="199"/>
      <c r="I5273" s="197"/>
      <c r="J5273" s="200"/>
      <c r="K5273" s="197"/>
      <c r="L5273" s="197"/>
      <c r="M5273" s="197"/>
      <c r="N5273" s="201"/>
      <c r="O5273" s="201"/>
      <c r="P5273" s="197"/>
      <c r="Q5273" s="197"/>
      <c r="R5273" s="196"/>
      <c r="S5273" s="197"/>
      <c r="T5273" s="197"/>
      <c r="U5273" s="196"/>
      <c r="V5273" s="196"/>
      <c r="W5273" s="197"/>
      <c r="X5273" s="197"/>
      <c r="Y5273" s="197"/>
      <c r="Z5273" s="196"/>
      <c r="AA5273" s="196"/>
      <c r="AB5273" s="202"/>
      <c r="AC5273" s="196"/>
      <c r="AD5273" s="196"/>
      <c r="AE5273" s="196"/>
      <c r="AF5273" s="196"/>
      <c r="AG5273" s="196"/>
      <c r="AH5273" s="196"/>
      <c r="AI5273" s="197"/>
    </row>
    <row r="5274" spans="1:35">
      <c r="A5274" s="197"/>
      <c r="B5274" s="197"/>
      <c r="C5274" s="204"/>
      <c r="D5274" s="197"/>
      <c r="E5274" s="197"/>
      <c r="F5274" s="197"/>
      <c r="G5274" s="199"/>
      <c r="H5274" s="199"/>
      <c r="I5274" s="197"/>
      <c r="J5274" s="200"/>
      <c r="K5274" s="197"/>
      <c r="L5274" s="197"/>
      <c r="M5274" s="197"/>
      <c r="N5274" s="201"/>
      <c r="O5274" s="201"/>
      <c r="P5274" s="197"/>
      <c r="Q5274" s="197"/>
      <c r="R5274" s="197"/>
      <c r="S5274" s="197"/>
      <c r="T5274" s="197"/>
      <c r="U5274" s="196"/>
      <c r="V5274" s="196"/>
      <c r="W5274" s="197"/>
      <c r="X5274" s="197"/>
      <c r="Y5274" s="197"/>
      <c r="Z5274" s="196"/>
      <c r="AA5274" s="196"/>
      <c r="AB5274" s="202"/>
      <c r="AC5274" s="196"/>
      <c r="AD5274" s="196"/>
      <c r="AE5274" s="196"/>
      <c r="AF5274" s="196"/>
      <c r="AG5274" s="196"/>
      <c r="AH5274" s="196"/>
      <c r="AI5274" s="197"/>
    </row>
    <row r="5275" spans="1:35">
      <c r="A5275" s="197"/>
      <c r="B5275" s="197"/>
      <c r="C5275" s="204"/>
      <c r="D5275" s="197"/>
      <c r="E5275" s="197"/>
      <c r="F5275" s="197"/>
      <c r="G5275" s="199"/>
      <c r="H5275" s="199"/>
      <c r="I5275" s="197"/>
      <c r="J5275" s="200"/>
      <c r="K5275" s="197"/>
      <c r="L5275" s="197"/>
      <c r="M5275" s="197"/>
      <c r="N5275" s="201"/>
      <c r="O5275" s="201"/>
      <c r="P5275" s="197"/>
      <c r="Q5275" s="197"/>
      <c r="R5275" s="197"/>
      <c r="S5275" s="197"/>
      <c r="T5275" s="197"/>
      <c r="U5275" s="196"/>
      <c r="V5275" s="196"/>
      <c r="W5275" s="197"/>
      <c r="X5275" s="197"/>
      <c r="Y5275" s="197"/>
      <c r="Z5275" s="197"/>
      <c r="AA5275" s="197"/>
      <c r="AB5275" s="202"/>
      <c r="AC5275" s="197"/>
      <c r="AD5275" s="205"/>
      <c r="AE5275" s="197"/>
      <c r="AF5275" s="196"/>
      <c r="AG5275" s="196"/>
      <c r="AH5275" s="197"/>
      <c r="AI5275" s="197"/>
    </row>
    <row r="5276" spans="1:35">
      <c r="A5276" s="197"/>
      <c r="B5276" s="197"/>
      <c r="C5276" s="204"/>
      <c r="D5276" s="197"/>
      <c r="E5276" s="197"/>
      <c r="F5276" s="197"/>
      <c r="G5276" s="199"/>
      <c r="H5276" s="199"/>
      <c r="I5276" s="197"/>
      <c r="J5276" s="200"/>
      <c r="K5276" s="197"/>
      <c r="L5276" s="197"/>
      <c r="M5276" s="197"/>
      <c r="N5276" s="201"/>
      <c r="O5276" s="201"/>
      <c r="P5276" s="197"/>
      <c r="Q5276" s="197"/>
      <c r="R5276" s="196"/>
      <c r="S5276" s="197"/>
      <c r="T5276" s="197"/>
      <c r="U5276" s="196"/>
      <c r="V5276" s="196"/>
      <c r="W5276" s="197"/>
      <c r="X5276" s="197"/>
      <c r="Y5276" s="197"/>
      <c r="Z5276" s="196"/>
      <c r="AA5276" s="196"/>
      <c r="AB5276" s="202"/>
      <c r="AC5276" s="196"/>
      <c r="AD5276" s="196"/>
      <c r="AE5276" s="196"/>
      <c r="AF5276" s="196"/>
      <c r="AG5276" s="196"/>
      <c r="AH5276" s="196"/>
      <c r="AI5276" s="197"/>
    </row>
    <row r="5277" spans="1:35">
      <c r="A5277" s="197"/>
      <c r="B5277" s="197"/>
      <c r="C5277" s="204"/>
      <c r="D5277" s="197"/>
      <c r="E5277" s="197"/>
      <c r="F5277" s="197"/>
      <c r="G5277" s="199"/>
      <c r="H5277" s="199"/>
      <c r="I5277" s="197"/>
      <c r="J5277" s="200"/>
      <c r="K5277" s="197"/>
      <c r="L5277" s="197"/>
      <c r="M5277" s="197"/>
      <c r="N5277" s="201"/>
      <c r="O5277" s="201"/>
      <c r="P5277" s="197"/>
      <c r="Q5277" s="197"/>
      <c r="R5277" s="197"/>
      <c r="S5277" s="197"/>
      <c r="T5277" s="197"/>
      <c r="U5277" s="196"/>
      <c r="V5277" s="196"/>
      <c r="W5277" s="197"/>
      <c r="X5277" s="197"/>
      <c r="Y5277" s="197"/>
      <c r="Z5277" s="196"/>
      <c r="AA5277" s="196"/>
      <c r="AB5277" s="202"/>
      <c r="AC5277" s="196"/>
      <c r="AD5277" s="196"/>
      <c r="AE5277" s="196"/>
      <c r="AF5277" s="196"/>
      <c r="AG5277" s="196"/>
      <c r="AH5277" s="196"/>
      <c r="AI5277" s="197"/>
    </row>
    <row r="5278" spans="1:35">
      <c r="A5278" s="197"/>
      <c r="B5278" s="197"/>
      <c r="C5278" s="204"/>
      <c r="D5278" s="197"/>
      <c r="E5278" s="197"/>
      <c r="F5278" s="197"/>
      <c r="G5278" s="199"/>
      <c r="H5278" s="199"/>
      <c r="I5278" s="197"/>
      <c r="J5278" s="200"/>
      <c r="K5278" s="197"/>
      <c r="L5278" s="197"/>
      <c r="M5278" s="197"/>
      <c r="N5278" s="201"/>
      <c r="O5278" s="201"/>
      <c r="P5278" s="197"/>
      <c r="Q5278" s="197"/>
      <c r="R5278" s="196"/>
      <c r="S5278" s="197"/>
      <c r="T5278" s="197"/>
      <c r="U5278" s="196"/>
      <c r="V5278" s="196"/>
      <c r="W5278" s="197"/>
      <c r="X5278" s="197"/>
      <c r="Y5278" s="197"/>
      <c r="Z5278" s="196"/>
      <c r="AA5278" s="196"/>
      <c r="AB5278" s="202"/>
      <c r="AC5278" s="196"/>
      <c r="AD5278" s="196"/>
      <c r="AE5278" s="196"/>
      <c r="AF5278" s="196"/>
      <c r="AG5278" s="196"/>
      <c r="AH5278" s="196"/>
      <c r="AI5278" s="197"/>
    </row>
    <row r="5279" spans="1:35">
      <c r="A5279" s="197"/>
      <c r="B5279" s="197"/>
      <c r="C5279" s="204"/>
      <c r="D5279" s="197"/>
      <c r="E5279" s="197"/>
      <c r="F5279" s="197"/>
      <c r="G5279" s="199"/>
      <c r="H5279" s="199"/>
      <c r="I5279" s="197"/>
      <c r="J5279" s="200"/>
      <c r="K5279" s="197"/>
      <c r="L5279" s="197"/>
      <c r="M5279" s="197"/>
      <c r="N5279" s="201"/>
      <c r="O5279" s="201"/>
      <c r="P5279" s="197"/>
      <c r="Q5279" s="197"/>
      <c r="R5279" s="197"/>
      <c r="S5279" s="197"/>
      <c r="T5279" s="197"/>
      <c r="U5279" s="196"/>
      <c r="V5279" s="196"/>
      <c r="W5279" s="197"/>
      <c r="X5279" s="197"/>
      <c r="Y5279" s="197"/>
      <c r="Z5279" s="196"/>
      <c r="AA5279" s="196"/>
      <c r="AB5279" s="202"/>
      <c r="AC5279" s="196"/>
      <c r="AD5279" s="196"/>
      <c r="AE5279" s="196"/>
      <c r="AF5279" s="196"/>
      <c r="AG5279" s="196"/>
      <c r="AH5279" s="196"/>
      <c r="AI5279" s="197"/>
    </row>
    <row r="5280" spans="1:35">
      <c r="A5280" s="197"/>
      <c r="B5280" s="197"/>
      <c r="C5280" s="204"/>
      <c r="D5280" s="197"/>
      <c r="E5280" s="197"/>
      <c r="F5280" s="197"/>
      <c r="G5280" s="199"/>
      <c r="H5280" s="199"/>
      <c r="I5280" s="197"/>
      <c r="J5280" s="200"/>
      <c r="K5280" s="197"/>
      <c r="L5280" s="197"/>
      <c r="M5280" s="197"/>
      <c r="N5280" s="201"/>
      <c r="O5280" s="201"/>
      <c r="P5280" s="197"/>
      <c r="Q5280" s="197"/>
      <c r="R5280" s="196"/>
      <c r="S5280" s="197"/>
      <c r="T5280" s="197"/>
      <c r="U5280" s="196"/>
      <c r="V5280" s="196"/>
      <c r="W5280" s="197"/>
      <c r="X5280" s="197"/>
      <c r="Y5280" s="197"/>
      <c r="Z5280" s="197"/>
      <c r="AA5280" s="197"/>
      <c r="AB5280" s="202"/>
      <c r="AC5280" s="197"/>
      <c r="AD5280" s="205"/>
      <c r="AE5280" s="197"/>
      <c r="AF5280" s="196"/>
      <c r="AG5280" s="196"/>
      <c r="AH5280" s="197"/>
      <c r="AI5280" s="197"/>
    </row>
    <row r="5281" spans="1:35">
      <c r="A5281" s="197"/>
      <c r="B5281" s="197"/>
      <c r="C5281" s="204"/>
      <c r="D5281" s="197"/>
      <c r="E5281" s="197"/>
      <c r="F5281" s="197"/>
      <c r="G5281" s="199"/>
      <c r="H5281" s="199"/>
      <c r="I5281" s="197"/>
      <c r="J5281" s="200"/>
      <c r="K5281" s="197"/>
      <c r="L5281" s="197"/>
      <c r="M5281" s="197"/>
      <c r="N5281" s="201"/>
      <c r="O5281" s="201"/>
      <c r="P5281" s="197"/>
      <c r="Q5281" s="197"/>
      <c r="R5281" s="197"/>
      <c r="S5281" s="197"/>
      <c r="T5281" s="197"/>
      <c r="U5281" s="196"/>
      <c r="V5281" s="196"/>
      <c r="W5281" s="197"/>
      <c r="X5281" s="197"/>
      <c r="Y5281" s="197"/>
      <c r="Z5281" s="196"/>
      <c r="AA5281" s="196"/>
      <c r="AB5281" s="202"/>
      <c r="AC5281" s="196"/>
      <c r="AD5281" s="196"/>
      <c r="AE5281" s="196"/>
      <c r="AF5281" s="196"/>
      <c r="AG5281" s="196"/>
      <c r="AH5281" s="196"/>
      <c r="AI5281" s="197"/>
    </row>
    <row r="5282" spans="1:35">
      <c r="A5282" s="197"/>
      <c r="B5282" s="197"/>
      <c r="C5282" s="204"/>
      <c r="D5282" s="197"/>
      <c r="E5282" s="197"/>
      <c r="F5282" s="197"/>
      <c r="G5282" s="199"/>
      <c r="H5282" s="199"/>
      <c r="I5282" s="197"/>
      <c r="J5282" s="200"/>
      <c r="K5282" s="197"/>
      <c r="L5282" s="197"/>
      <c r="M5282" s="197"/>
      <c r="N5282" s="201"/>
      <c r="O5282" s="201"/>
      <c r="P5282" s="197"/>
      <c r="Q5282" s="197"/>
      <c r="R5282" s="197"/>
      <c r="S5282" s="197"/>
      <c r="T5282" s="197"/>
      <c r="U5282" s="196"/>
      <c r="V5282" s="196"/>
      <c r="W5282" s="197"/>
      <c r="X5282" s="197"/>
      <c r="Y5282" s="197"/>
      <c r="Z5282" s="196"/>
      <c r="AA5282" s="196"/>
      <c r="AB5282" s="202"/>
      <c r="AC5282" s="196"/>
      <c r="AD5282" s="196"/>
      <c r="AE5282" s="196"/>
      <c r="AF5282" s="196"/>
      <c r="AG5282" s="196"/>
      <c r="AH5282" s="196"/>
      <c r="AI5282" s="197"/>
    </row>
    <row r="5283" spans="1:35">
      <c r="A5283" s="197"/>
      <c r="B5283" s="197"/>
      <c r="C5283" s="204"/>
      <c r="D5283" s="197"/>
      <c r="E5283" s="197"/>
      <c r="F5283" s="197"/>
      <c r="G5283" s="199"/>
      <c r="H5283" s="199"/>
      <c r="I5283" s="197"/>
      <c r="J5283" s="200"/>
      <c r="K5283" s="197"/>
      <c r="L5283" s="197"/>
      <c r="M5283" s="197"/>
      <c r="N5283" s="201"/>
      <c r="O5283" s="201"/>
      <c r="P5283" s="197"/>
      <c r="Q5283" s="197"/>
      <c r="R5283" s="197"/>
      <c r="S5283" s="197"/>
      <c r="T5283" s="197"/>
      <c r="U5283" s="196"/>
      <c r="V5283" s="196"/>
      <c r="W5283" s="197"/>
      <c r="X5283" s="197"/>
      <c r="Y5283" s="197"/>
      <c r="Z5283" s="197"/>
      <c r="AA5283" s="197"/>
      <c r="AB5283" s="202"/>
      <c r="AC5283" s="197"/>
      <c r="AD5283" s="205"/>
      <c r="AE5283" s="197"/>
      <c r="AF5283" s="196"/>
      <c r="AG5283" s="196"/>
      <c r="AH5283" s="197"/>
      <c r="AI5283" s="197"/>
    </row>
    <row r="5284" spans="1:35">
      <c r="A5284" s="197"/>
      <c r="B5284" s="197"/>
      <c r="C5284" s="204"/>
      <c r="D5284" s="197"/>
      <c r="E5284" s="197"/>
      <c r="F5284" s="197"/>
      <c r="G5284" s="199"/>
      <c r="H5284" s="199"/>
      <c r="I5284" s="197"/>
      <c r="J5284" s="200"/>
      <c r="K5284" s="197"/>
      <c r="L5284" s="197"/>
      <c r="M5284" s="197"/>
      <c r="N5284" s="201"/>
      <c r="O5284" s="201"/>
      <c r="P5284" s="197"/>
      <c r="Q5284" s="197"/>
      <c r="R5284" s="197"/>
      <c r="S5284" s="197"/>
      <c r="T5284" s="197"/>
      <c r="U5284" s="196"/>
      <c r="V5284" s="196"/>
      <c r="W5284" s="197"/>
      <c r="X5284" s="197"/>
      <c r="Y5284" s="197"/>
      <c r="Z5284" s="196"/>
      <c r="AA5284" s="196"/>
      <c r="AB5284" s="202"/>
      <c r="AC5284" s="196"/>
      <c r="AD5284" s="196"/>
      <c r="AE5284" s="196"/>
      <c r="AF5284" s="196"/>
      <c r="AG5284" s="196"/>
      <c r="AH5284" s="196"/>
      <c r="AI5284" s="197"/>
    </row>
    <row r="5285" spans="1:35">
      <c r="A5285" s="197"/>
      <c r="B5285" s="197"/>
      <c r="C5285" s="204"/>
      <c r="D5285" s="197"/>
      <c r="E5285" s="197"/>
      <c r="F5285" s="197"/>
      <c r="G5285" s="199"/>
      <c r="H5285" s="199"/>
      <c r="I5285" s="197"/>
      <c r="J5285" s="200"/>
      <c r="K5285" s="197"/>
      <c r="L5285" s="197"/>
      <c r="M5285" s="197"/>
      <c r="N5285" s="201"/>
      <c r="O5285" s="201"/>
      <c r="P5285" s="197"/>
      <c r="Q5285" s="197"/>
      <c r="R5285" s="197"/>
      <c r="S5285" s="197"/>
      <c r="T5285" s="197"/>
      <c r="U5285" s="196"/>
      <c r="V5285" s="196"/>
      <c r="W5285" s="197"/>
      <c r="X5285" s="197"/>
      <c r="Y5285" s="197"/>
      <c r="Z5285" s="196"/>
      <c r="AA5285" s="196"/>
      <c r="AB5285" s="202"/>
      <c r="AC5285" s="196"/>
      <c r="AD5285" s="196"/>
      <c r="AE5285" s="196"/>
      <c r="AF5285" s="196"/>
      <c r="AG5285" s="196"/>
      <c r="AH5285" s="196"/>
      <c r="AI5285" s="197"/>
    </row>
    <row r="5286" spans="1:35">
      <c r="A5286" s="197"/>
      <c r="B5286" s="197"/>
      <c r="C5286" s="204"/>
      <c r="D5286" s="197"/>
      <c r="E5286" s="197"/>
      <c r="F5286" s="197"/>
      <c r="G5286" s="199"/>
      <c r="H5286" s="199"/>
      <c r="I5286" s="197"/>
      <c r="J5286" s="200"/>
      <c r="K5286" s="197"/>
      <c r="L5286" s="197"/>
      <c r="M5286" s="197"/>
      <c r="N5286" s="201"/>
      <c r="O5286" s="201"/>
      <c r="P5286" s="197"/>
      <c r="Q5286" s="197"/>
      <c r="R5286" s="196"/>
      <c r="S5286" s="197"/>
      <c r="T5286" s="197"/>
      <c r="U5286" s="196"/>
      <c r="V5286" s="196"/>
      <c r="W5286" s="197"/>
      <c r="X5286" s="197"/>
      <c r="Y5286" s="197"/>
      <c r="Z5286" s="196"/>
      <c r="AA5286" s="196"/>
      <c r="AB5286" s="202"/>
      <c r="AC5286" s="196"/>
      <c r="AD5286" s="196"/>
      <c r="AE5286" s="196"/>
      <c r="AF5286" s="196"/>
      <c r="AG5286" s="196"/>
      <c r="AH5286" s="196"/>
      <c r="AI5286" s="197"/>
    </row>
    <row r="5287" spans="1:35">
      <c r="A5287" s="197"/>
      <c r="B5287" s="197"/>
      <c r="C5287" s="204"/>
      <c r="D5287" s="197"/>
      <c r="E5287" s="197"/>
      <c r="F5287" s="197"/>
      <c r="G5287" s="199"/>
      <c r="H5287" s="199"/>
      <c r="I5287" s="197"/>
      <c r="J5287" s="200"/>
      <c r="K5287" s="197"/>
      <c r="L5287" s="197"/>
      <c r="M5287" s="197"/>
      <c r="N5287" s="201"/>
      <c r="O5287" s="201"/>
      <c r="P5287" s="197"/>
      <c r="Q5287" s="197"/>
      <c r="R5287" s="197"/>
      <c r="S5287" s="197"/>
      <c r="T5287" s="197"/>
      <c r="U5287" s="196"/>
      <c r="V5287" s="196"/>
      <c r="W5287" s="197"/>
      <c r="X5287" s="197"/>
      <c r="Y5287" s="197"/>
      <c r="Z5287" s="196"/>
      <c r="AA5287" s="196"/>
      <c r="AB5287" s="202"/>
      <c r="AC5287" s="196"/>
      <c r="AD5287" s="196"/>
      <c r="AE5287" s="196"/>
      <c r="AF5287" s="196"/>
      <c r="AG5287" s="196"/>
      <c r="AH5287" s="196"/>
      <c r="AI5287" s="197"/>
    </row>
    <row r="5288" spans="1:35">
      <c r="A5288" s="197"/>
      <c r="B5288" s="197"/>
      <c r="C5288" s="204"/>
      <c r="D5288" s="197"/>
      <c r="E5288" s="197"/>
      <c r="F5288" s="197"/>
      <c r="G5288" s="199"/>
      <c r="H5288" s="199"/>
      <c r="I5288" s="197"/>
      <c r="J5288" s="200"/>
      <c r="K5288" s="197"/>
      <c r="L5288" s="197"/>
      <c r="M5288" s="197"/>
      <c r="N5288" s="201"/>
      <c r="O5288" s="201"/>
      <c r="P5288" s="197"/>
      <c r="Q5288" s="197"/>
      <c r="R5288" s="197"/>
      <c r="S5288" s="197"/>
      <c r="T5288" s="197"/>
      <c r="U5288" s="196"/>
      <c r="V5288" s="196"/>
      <c r="W5288" s="197"/>
      <c r="X5288" s="197"/>
      <c r="Y5288" s="197"/>
      <c r="Z5288" s="196"/>
      <c r="AA5288" s="196"/>
      <c r="AB5288" s="202"/>
      <c r="AC5288" s="196"/>
      <c r="AD5288" s="196"/>
      <c r="AE5288" s="196"/>
      <c r="AF5288" s="196"/>
      <c r="AG5288" s="196"/>
      <c r="AH5288" s="196"/>
      <c r="AI5288" s="197"/>
    </row>
    <row r="5289" spans="1:35">
      <c r="A5289" s="197"/>
      <c r="B5289" s="197"/>
      <c r="C5289" s="204"/>
      <c r="D5289" s="197"/>
      <c r="E5289" s="197"/>
      <c r="F5289" s="197"/>
      <c r="G5289" s="199"/>
      <c r="H5289" s="199"/>
      <c r="I5289" s="197"/>
      <c r="J5289" s="200"/>
      <c r="K5289" s="197"/>
      <c r="L5289" s="197"/>
      <c r="M5289" s="197"/>
      <c r="N5289" s="201"/>
      <c r="O5289" s="201"/>
      <c r="P5289" s="197"/>
      <c r="Q5289" s="197"/>
      <c r="R5289" s="196"/>
      <c r="S5289" s="197"/>
      <c r="T5289" s="197"/>
      <c r="U5289" s="196"/>
      <c r="V5289" s="196"/>
      <c r="W5289" s="197"/>
      <c r="X5289" s="197"/>
      <c r="Y5289" s="197"/>
      <c r="Z5289" s="196"/>
      <c r="AA5289" s="196"/>
      <c r="AB5289" s="202"/>
      <c r="AC5289" s="196"/>
      <c r="AD5289" s="196"/>
      <c r="AE5289" s="196"/>
      <c r="AF5289" s="196"/>
      <c r="AG5289" s="196"/>
      <c r="AH5289" s="196"/>
      <c r="AI5289" s="197"/>
    </row>
    <row r="5290" spans="1:35">
      <c r="A5290" s="197"/>
      <c r="B5290" s="197"/>
      <c r="C5290" s="204"/>
      <c r="D5290" s="197"/>
      <c r="E5290" s="197"/>
      <c r="F5290" s="197"/>
      <c r="G5290" s="199"/>
      <c r="H5290" s="199"/>
      <c r="I5290" s="197"/>
      <c r="J5290" s="200"/>
      <c r="K5290" s="197"/>
      <c r="L5290" s="197"/>
      <c r="M5290" s="197"/>
      <c r="N5290" s="201"/>
      <c r="O5290" s="201"/>
      <c r="P5290" s="197"/>
      <c r="Q5290" s="197"/>
      <c r="R5290" s="197"/>
      <c r="S5290" s="197"/>
      <c r="T5290" s="197"/>
      <c r="U5290" s="196"/>
      <c r="V5290" s="196"/>
      <c r="W5290" s="197"/>
      <c r="X5290" s="197"/>
      <c r="Y5290" s="197"/>
      <c r="Z5290" s="196"/>
      <c r="AA5290" s="196"/>
      <c r="AB5290" s="202"/>
      <c r="AC5290" s="196"/>
      <c r="AD5290" s="196"/>
      <c r="AE5290" s="196"/>
      <c r="AF5290" s="196"/>
      <c r="AG5290" s="196"/>
      <c r="AH5290" s="196"/>
      <c r="AI5290" s="197"/>
    </row>
    <row r="5291" spans="1:35">
      <c r="A5291" s="197"/>
      <c r="B5291" s="197"/>
      <c r="C5291" s="204"/>
      <c r="D5291" s="197"/>
      <c r="E5291" s="197"/>
      <c r="F5291" s="197"/>
      <c r="G5291" s="199"/>
      <c r="H5291" s="199"/>
      <c r="I5291" s="197"/>
      <c r="J5291" s="200"/>
      <c r="K5291" s="197"/>
      <c r="L5291" s="197"/>
      <c r="M5291" s="197"/>
      <c r="N5291" s="201"/>
      <c r="O5291" s="201"/>
      <c r="P5291" s="197"/>
      <c r="Q5291" s="197"/>
      <c r="R5291" s="197"/>
      <c r="S5291" s="197"/>
      <c r="T5291" s="197"/>
      <c r="U5291" s="196"/>
      <c r="V5291" s="196"/>
      <c r="W5291" s="197"/>
      <c r="X5291" s="197"/>
      <c r="Y5291" s="197"/>
      <c r="Z5291" s="197"/>
      <c r="AA5291" s="197"/>
      <c r="AB5291" s="202"/>
      <c r="AC5291" s="197"/>
      <c r="AD5291" s="205"/>
      <c r="AE5291" s="197"/>
      <c r="AF5291" s="196"/>
      <c r="AG5291" s="196"/>
      <c r="AH5291" s="197"/>
      <c r="AI5291" s="197"/>
    </row>
    <row r="5292" spans="1:35">
      <c r="A5292" s="197"/>
      <c r="B5292" s="197"/>
      <c r="C5292" s="204"/>
      <c r="D5292" s="197"/>
      <c r="E5292" s="197"/>
      <c r="F5292" s="197"/>
      <c r="G5292" s="199"/>
      <c r="H5292" s="199"/>
      <c r="I5292" s="197"/>
      <c r="J5292" s="200"/>
      <c r="K5292" s="197"/>
      <c r="L5292" s="197"/>
      <c r="M5292" s="197"/>
      <c r="N5292" s="201"/>
      <c r="O5292" s="201"/>
      <c r="P5292" s="197"/>
      <c r="Q5292" s="197"/>
      <c r="R5292" s="196"/>
      <c r="S5292" s="197"/>
      <c r="T5292" s="197"/>
      <c r="U5292" s="196"/>
      <c r="V5292" s="196"/>
      <c r="W5292" s="197"/>
      <c r="X5292" s="197"/>
      <c r="Y5292" s="197"/>
      <c r="Z5292" s="196"/>
      <c r="AA5292" s="196"/>
      <c r="AB5292" s="202"/>
      <c r="AC5292" s="196"/>
      <c r="AD5292" s="196"/>
      <c r="AE5292" s="196"/>
      <c r="AF5292" s="196"/>
      <c r="AG5292" s="196"/>
      <c r="AH5292" s="196"/>
      <c r="AI5292" s="197"/>
    </row>
    <row r="5293" spans="1:35">
      <c r="A5293" s="197"/>
      <c r="B5293" s="197"/>
      <c r="C5293" s="204"/>
      <c r="D5293" s="197"/>
      <c r="E5293" s="197"/>
      <c r="F5293" s="197"/>
      <c r="G5293" s="199"/>
      <c r="H5293" s="199"/>
      <c r="I5293" s="197"/>
      <c r="J5293" s="200"/>
      <c r="K5293" s="197"/>
      <c r="L5293" s="197"/>
      <c r="M5293" s="197"/>
      <c r="N5293" s="201"/>
      <c r="O5293" s="201"/>
      <c r="P5293" s="197"/>
      <c r="Q5293" s="197"/>
      <c r="R5293" s="197"/>
      <c r="S5293" s="197"/>
      <c r="T5293" s="197"/>
      <c r="U5293" s="196"/>
      <c r="V5293" s="196"/>
      <c r="W5293" s="197"/>
      <c r="X5293" s="197"/>
      <c r="Y5293" s="197"/>
      <c r="Z5293" s="196"/>
      <c r="AA5293" s="196"/>
      <c r="AB5293" s="202"/>
      <c r="AC5293" s="196"/>
      <c r="AD5293" s="196"/>
      <c r="AE5293" s="196"/>
      <c r="AF5293" s="196"/>
      <c r="AG5293" s="196"/>
      <c r="AH5293" s="196"/>
      <c r="AI5293" s="197"/>
    </row>
    <row r="5294" spans="1:35">
      <c r="A5294" s="197"/>
      <c r="B5294" s="197"/>
      <c r="C5294" s="204"/>
      <c r="D5294" s="197"/>
      <c r="E5294" s="197"/>
      <c r="F5294" s="197"/>
      <c r="G5294" s="199"/>
      <c r="H5294" s="199"/>
      <c r="I5294" s="197"/>
      <c r="J5294" s="200"/>
      <c r="K5294" s="197"/>
      <c r="L5294" s="197"/>
      <c r="M5294" s="197"/>
      <c r="N5294" s="201"/>
      <c r="O5294" s="201"/>
      <c r="P5294" s="197"/>
      <c r="Q5294" s="197"/>
      <c r="R5294" s="197"/>
      <c r="S5294" s="197"/>
      <c r="T5294" s="197"/>
      <c r="U5294" s="196"/>
      <c r="V5294" s="196"/>
      <c r="W5294" s="197"/>
      <c r="X5294" s="197"/>
      <c r="Y5294" s="197"/>
      <c r="Z5294" s="197"/>
      <c r="AA5294" s="197"/>
      <c r="AB5294" s="202"/>
      <c r="AC5294" s="197"/>
      <c r="AD5294" s="205"/>
      <c r="AE5294" s="197"/>
      <c r="AF5294" s="196"/>
      <c r="AG5294" s="196"/>
      <c r="AH5294" s="197"/>
      <c r="AI5294" s="197"/>
    </row>
    <row r="5295" spans="1:35">
      <c r="A5295" s="197"/>
      <c r="B5295" s="197"/>
      <c r="C5295" s="204"/>
      <c r="D5295" s="197"/>
      <c r="E5295" s="197"/>
      <c r="F5295" s="197"/>
      <c r="G5295" s="199"/>
      <c r="H5295" s="199"/>
      <c r="I5295" s="197"/>
      <c r="J5295" s="200"/>
      <c r="K5295" s="197"/>
      <c r="L5295" s="197"/>
      <c r="M5295" s="197"/>
      <c r="N5295" s="201"/>
      <c r="O5295" s="201"/>
      <c r="P5295" s="197"/>
      <c r="Q5295" s="197"/>
      <c r="R5295" s="197"/>
      <c r="S5295" s="197"/>
      <c r="T5295" s="197"/>
      <c r="U5295" s="196"/>
      <c r="V5295" s="196"/>
      <c r="W5295" s="197"/>
      <c r="X5295" s="197"/>
      <c r="Y5295" s="197"/>
      <c r="Z5295" s="196"/>
      <c r="AA5295" s="196"/>
      <c r="AB5295" s="202"/>
      <c r="AC5295" s="196"/>
      <c r="AD5295" s="196"/>
      <c r="AE5295" s="196"/>
      <c r="AF5295" s="196"/>
      <c r="AG5295" s="196"/>
      <c r="AH5295" s="196"/>
      <c r="AI5295" s="197"/>
    </row>
    <row r="5296" spans="1:35">
      <c r="A5296" s="197"/>
      <c r="B5296" s="197"/>
      <c r="C5296" s="204"/>
      <c r="D5296" s="197"/>
      <c r="E5296" s="197"/>
      <c r="F5296" s="197"/>
      <c r="G5296" s="199"/>
      <c r="H5296" s="199"/>
      <c r="I5296" s="197"/>
      <c r="J5296" s="200"/>
      <c r="K5296" s="197"/>
      <c r="L5296" s="197"/>
      <c r="M5296" s="197"/>
      <c r="N5296" s="201"/>
      <c r="O5296" s="201"/>
      <c r="P5296" s="197"/>
      <c r="Q5296" s="197"/>
      <c r="R5296" s="196"/>
      <c r="S5296" s="197"/>
      <c r="T5296" s="197"/>
      <c r="U5296" s="196"/>
      <c r="V5296" s="196"/>
      <c r="W5296" s="197"/>
      <c r="X5296" s="197"/>
      <c r="Y5296" s="197"/>
      <c r="Z5296" s="196"/>
      <c r="AA5296" s="196"/>
      <c r="AB5296" s="202"/>
      <c r="AC5296" s="196"/>
      <c r="AD5296" s="196"/>
      <c r="AE5296" s="196"/>
      <c r="AF5296" s="196"/>
      <c r="AG5296" s="196"/>
      <c r="AH5296" s="196"/>
      <c r="AI5296" s="197"/>
    </row>
    <row r="5297" spans="1:35">
      <c r="A5297" s="197"/>
      <c r="B5297" s="197"/>
      <c r="C5297" s="204"/>
      <c r="D5297" s="197"/>
      <c r="E5297" s="197"/>
      <c r="F5297" s="197"/>
      <c r="G5297" s="199"/>
      <c r="H5297" s="199"/>
      <c r="I5297" s="197"/>
      <c r="J5297" s="200"/>
      <c r="K5297" s="197"/>
      <c r="L5297" s="197"/>
      <c r="M5297" s="197"/>
      <c r="N5297" s="201"/>
      <c r="O5297" s="201"/>
      <c r="P5297" s="197"/>
      <c r="Q5297" s="197"/>
      <c r="R5297" s="196"/>
      <c r="S5297" s="197"/>
      <c r="T5297" s="197"/>
      <c r="U5297" s="196"/>
      <c r="V5297" s="196"/>
      <c r="W5297" s="197"/>
      <c r="X5297" s="197"/>
      <c r="Y5297" s="197"/>
      <c r="Z5297" s="197"/>
      <c r="AA5297" s="197"/>
      <c r="AB5297" s="202"/>
      <c r="AC5297" s="197"/>
      <c r="AD5297" s="205"/>
      <c r="AE5297" s="197"/>
      <c r="AF5297" s="196"/>
      <c r="AG5297" s="196"/>
      <c r="AH5297" s="197"/>
      <c r="AI5297" s="197"/>
    </row>
    <row r="5298" spans="1:35">
      <c r="A5298" s="197"/>
      <c r="B5298" s="197"/>
      <c r="C5298" s="204"/>
      <c r="D5298" s="197"/>
      <c r="E5298" s="197"/>
      <c r="F5298" s="197"/>
      <c r="G5298" s="199"/>
      <c r="H5298" s="199"/>
      <c r="I5298" s="197"/>
      <c r="J5298" s="200"/>
      <c r="K5298" s="197"/>
      <c r="L5298" s="197"/>
      <c r="M5298" s="197"/>
      <c r="N5298" s="201"/>
      <c r="O5298" s="201"/>
      <c r="P5298" s="197"/>
      <c r="Q5298" s="197"/>
      <c r="R5298" s="197"/>
      <c r="S5298" s="197"/>
      <c r="T5298" s="197"/>
      <c r="U5298" s="196"/>
      <c r="V5298" s="196"/>
      <c r="W5298" s="197"/>
      <c r="X5298" s="197"/>
      <c r="Y5298" s="197"/>
      <c r="Z5298" s="196"/>
      <c r="AA5298" s="196"/>
      <c r="AB5298" s="202"/>
      <c r="AC5298" s="196"/>
      <c r="AD5298" s="196"/>
      <c r="AE5298" s="196"/>
      <c r="AF5298" s="196"/>
      <c r="AG5298" s="196"/>
      <c r="AH5298" s="196"/>
      <c r="AI5298" s="197"/>
    </row>
    <row r="5299" spans="1:35">
      <c r="A5299" s="197"/>
      <c r="B5299" s="197"/>
      <c r="C5299" s="204"/>
      <c r="D5299" s="197"/>
      <c r="E5299" s="197"/>
      <c r="F5299" s="197"/>
      <c r="G5299" s="199"/>
      <c r="H5299" s="199"/>
      <c r="I5299" s="197"/>
      <c r="J5299" s="200"/>
      <c r="K5299" s="197"/>
      <c r="L5299" s="197"/>
      <c r="M5299" s="197"/>
      <c r="N5299" s="201"/>
      <c r="O5299" s="201"/>
      <c r="P5299" s="197"/>
      <c r="Q5299" s="197"/>
      <c r="R5299" s="196"/>
      <c r="S5299" s="197"/>
      <c r="T5299" s="197"/>
      <c r="U5299" s="196"/>
      <c r="V5299" s="196"/>
      <c r="W5299" s="197"/>
      <c r="X5299" s="197"/>
      <c r="Y5299" s="197"/>
      <c r="Z5299" s="196"/>
      <c r="AA5299" s="196"/>
      <c r="AB5299" s="202"/>
      <c r="AC5299" s="196"/>
      <c r="AD5299" s="196"/>
      <c r="AE5299" s="196"/>
      <c r="AF5299" s="196"/>
      <c r="AG5299" s="196"/>
      <c r="AH5299" s="196"/>
      <c r="AI5299" s="197"/>
    </row>
    <row r="5300" spans="1:35">
      <c r="A5300" s="197"/>
      <c r="B5300" s="197"/>
      <c r="C5300" s="204"/>
      <c r="D5300" s="197"/>
      <c r="E5300" s="197"/>
      <c r="F5300" s="197"/>
      <c r="G5300" s="199"/>
      <c r="H5300" s="199"/>
      <c r="I5300" s="197"/>
      <c r="J5300" s="200"/>
      <c r="K5300" s="197"/>
      <c r="L5300" s="197"/>
      <c r="M5300" s="197"/>
      <c r="N5300" s="201"/>
      <c r="O5300" s="201"/>
      <c r="P5300" s="197"/>
      <c r="Q5300" s="197"/>
      <c r="R5300" s="197"/>
      <c r="S5300" s="197"/>
      <c r="T5300" s="197"/>
      <c r="U5300" s="196"/>
      <c r="V5300" s="196"/>
      <c r="W5300" s="197"/>
      <c r="X5300" s="197"/>
      <c r="Y5300" s="197"/>
      <c r="Z5300" s="196"/>
      <c r="AA5300" s="196"/>
      <c r="AB5300" s="202"/>
      <c r="AC5300" s="196"/>
      <c r="AD5300" s="196"/>
      <c r="AE5300" s="196"/>
      <c r="AF5300" s="196"/>
      <c r="AG5300" s="196"/>
      <c r="AH5300" s="196"/>
      <c r="AI5300" s="197"/>
    </row>
    <row r="5301" spans="1:35">
      <c r="A5301" s="197"/>
      <c r="B5301" s="197"/>
      <c r="C5301" s="204"/>
      <c r="D5301" s="197"/>
      <c r="E5301" s="197"/>
      <c r="F5301" s="197"/>
      <c r="G5301" s="199"/>
      <c r="H5301" s="199"/>
      <c r="I5301" s="197"/>
      <c r="J5301" s="200"/>
      <c r="K5301" s="197"/>
      <c r="L5301" s="197"/>
      <c r="M5301" s="197"/>
      <c r="N5301" s="201"/>
      <c r="O5301" s="201"/>
      <c r="P5301" s="197"/>
      <c r="Q5301" s="197"/>
      <c r="R5301" s="196"/>
      <c r="S5301" s="197"/>
      <c r="T5301" s="197"/>
      <c r="U5301" s="196"/>
      <c r="V5301" s="196"/>
      <c r="W5301" s="197"/>
      <c r="X5301" s="197"/>
      <c r="Y5301" s="197"/>
      <c r="Z5301" s="196"/>
      <c r="AA5301" s="196"/>
      <c r="AB5301" s="202"/>
      <c r="AC5301" s="196"/>
      <c r="AD5301" s="196"/>
      <c r="AE5301" s="196"/>
      <c r="AF5301" s="196"/>
      <c r="AG5301" s="196"/>
      <c r="AH5301" s="196"/>
      <c r="AI5301" s="197"/>
    </row>
    <row r="5302" spans="1:35">
      <c r="A5302" s="197"/>
      <c r="B5302" s="197"/>
      <c r="C5302" s="204"/>
      <c r="D5302" s="197"/>
      <c r="E5302" s="197"/>
      <c r="F5302" s="197"/>
      <c r="G5302" s="199"/>
      <c r="H5302" s="199"/>
      <c r="I5302" s="197"/>
      <c r="J5302" s="200"/>
      <c r="K5302" s="197"/>
      <c r="L5302" s="197"/>
      <c r="M5302" s="197"/>
      <c r="N5302" s="201"/>
      <c r="O5302" s="201"/>
      <c r="P5302" s="197"/>
      <c r="Q5302" s="197"/>
      <c r="R5302" s="197"/>
      <c r="S5302" s="197"/>
      <c r="T5302" s="197"/>
      <c r="U5302" s="196"/>
      <c r="V5302" s="196"/>
      <c r="W5302" s="197"/>
      <c r="X5302" s="197"/>
      <c r="Y5302" s="197"/>
      <c r="Z5302" s="196"/>
      <c r="AA5302" s="196"/>
      <c r="AB5302" s="202"/>
      <c r="AC5302" s="196"/>
      <c r="AD5302" s="196"/>
      <c r="AE5302" s="196"/>
      <c r="AF5302" s="196"/>
      <c r="AG5302" s="196"/>
      <c r="AH5302" s="196"/>
      <c r="AI5302" s="197"/>
    </row>
    <row r="5303" spans="1:35">
      <c r="A5303" s="197"/>
      <c r="B5303" s="197"/>
      <c r="C5303" s="204"/>
      <c r="D5303" s="197"/>
      <c r="E5303" s="197"/>
      <c r="F5303" s="197"/>
      <c r="G5303" s="199"/>
      <c r="H5303" s="199"/>
      <c r="I5303" s="197"/>
      <c r="J5303" s="200"/>
      <c r="K5303" s="197"/>
      <c r="L5303" s="197"/>
      <c r="M5303" s="197"/>
      <c r="N5303" s="201"/>
      <c r="O5303" s="201"/>
      <c r="P5303" s="197"/>
      <c r="Q5303" s="197"/>
      <c r="R5303" s="196"/>
      <c r="S5303" s="197"/>
      <c r="T5303" s="197"/>
      <c r="U5303" s="196"/>
      <c r="V5303" s="196"/>
      <c r="W5303" s="197"/>
      <c r="X5303" s="197"/>
      <c r="Y5303" s="197"/>
      <c r="Z5303" s="196"/>
      <c r="AA5303" s="196"/>
      <c r="AB5303" s="202"/>
      <c r="AC5303" s="196"/>
      <c r="AD5303" s="196"/>
      <c r="AE5303" s="196"/>
      <c r="AF5303" s="196"/>
      <c r="AG5303" s="196"/>
      <c r="AH5303" s="196"/>
      <c r="AI5303" s="197"/>
    </row>
    <row r="5304" spans="1:35">
      <c r="A5304" s="197"/>
      <c r="B5304" s="197"/>
      <c r="C5304" s="204"/>
      <c r="D5304" s="197"/>
      <c r="E5304" s="197"/>
      <c r="F5304" s="197"/>
      <c r="G5304" s="199"/>
      <c r="H5304" s="199"/>
      <c r="I5304" s="197"/>
      <c r="J5304" s="200"/>
      <c r="K5304" s="197"/>
      <c r="L5304" s="197"/>
      <c r="M5304" s="197"/>
      <c r="N5304" s="201"/>
      <c r="O5304" s="201"/>
      <c r="P5304" s="197"/>
      <c r="Q5304" s="197"/>
      <c r="R5304" s="197"/>
      <c r="S5304" s="197"/>
      <c r="T5304" s="197"/>
      <c r="U5304" s="196"/>
      <c r="V5304" s="196"/>
      <c r="W5304" s="197"/>
      <c r="X5304" s="197"/>
      <c r="Y5304" s="197"/>
      <c r="Z5304" s="196"/>
      <c r="AA5304" s="196"/>
      <c r="AB5304" s="202"/>
      <c r="AC5304" s="196"/>
      <c r="AD5304" s="196"/>
      <c r="AE5304" s="196"/>
      <c r="AF5304" s="196"/>
      <c r="AG5304" s="196"/>
      <c r="AH5304" s="196"/>
      <c r="AI5304" s="197"/>
    </row>
    <row r="5305" spans="1:35">
      <c r="A5305" s="197"/>
      <c r="B5305" s="197"/>
      <c r="C5305" s="204"/>
      <c r="D5305" s="197"/>
      <c r="E5305" s="197"/>
      <c r="F5305" s="197"/>
      <c r="G5305" s="199"/>
      <c r="H5305" s="199"/>
      <c r="I5305" s="197"/>
      <c r="J5305" s="200"/>
      <c r="K5305" s="197"/>
      <c r="L5305" s="197"/>
      <c r="M5305" s="197"/>
      <c r="N5305" s="201"/>
      <c r="O5305" s="201"/>
      <c r="P5305" s="197"/>
      <c r="Q5305" s="197"/>
      <c r="R5305" s="196"/>
      <c r="S5305" s="197"/>
      <c r="T5305" s="197"/>
      <c r="U5305" s="196"/>
      <c r="V5305" s="196"/>
      <c r="W5305" s="197"/>
      <c r="X5305" s="197"/>
      <c r="Y5305" s="197"/>
      <c r="Z5305" s="196"/>
      <c r="AA5305" s="196"/>
      <c r="AB5305" s="202"/>
      <c r="AC5305" s="196"/>
      <c r="AD5305" s="196"/>
      <c r="AE5305" s="196"/>
      <c r="AF5305" s="196"/>
      <c r="AG5305" s="196"/>
      <c r="AH5305" s="196"/>
      <c r="AI5305" s="197"/>
    </row>
    <row r="5306" spans="1:35">
      <c r="A5306" s="197"/>
      <c r="B5306" s="197"/>
      <c r="C5306" s="204"/>
      <c r="D5306" s="197"/>
      <c r="E5306" s="197"/>
      <c r="F5306" s="197"/>
      <c r="G5306" s="199"/>
      <c r="H5306" s="199"/>
      <c r="I5306" s="197"/>
      <c r="J5306" s="200"/>
      <c r="K5306" s="197"/>
      <c r="L5306" s="197"/>
      <c r="M5306" s="197"/>
      <c r="N5306" s="201"/>
      <c r="O5306" s="201"/>
      <c r="P5306" s="197"/>
      <c r="Q5306" s="197"/>
      <c r="R5306" s="197"/>
      <c r="S5306" s="197"/>
      <c r="T5306" s="197"/>
      <c r="U5306" s="196"/>
      <c r="V5306" s="196"/>
      <c r="W5306" s="197"/>
      <c r="X5306" s="197"/>
      <c r="Y5306" s="197"/>
      <c r="Z5306" s="196"/>
      <c r="AA5306" s="196"/>
      <c r="AB5306" s="202"/>
      <c r="AC5306" s="196"/>
      <c r="AD5306" s="196"/>
      <c r="AE5306" s="196"/>
      <c r="AF5306" s="196"/>
      <c r="AG5306" s="196"/>
      <c r="AH5306" s="196"/>
      <c r="AI5306" s="197"/>
    </row>
    <row r="5307" spans="1:35">
      <c r="A5307" s="197"/>
      <c r="B5307" s="197"/>
      <c r="C5307" s="204"/>
      <c r="D5307" s="197"/>
      <c r="E5307" s="197"/>
      <c r="F5307" s="197"/>
      <c r="G5307" s="199"/>
      <c r="H5307" s="199"/>
      <c r="I5307" s="197"/>
      <c r="J5307" s="200"/>
      <c r="K5307" s="197"/>
      <c r="L5307" s="197"/>
      <c r="M5307" s="197"/>
      <c r="N5307" s="201"/>
      <c r="O5307" s="201"/>
      <c r="P5307" s="197"/>
      <c r="Q5307" s="197"/>
      <c r="R5307" s="196"/>
      <c r="S5307" s="197"/>
      <c r="T5307" s="197"/>
      <c r="U5307" s="196"/>
      <c r="V5307" s="196"/>
      <c r="W5307" s="197"/>
      <c r="X5307" s="197"/>
      <c r="Y5307" s="197"/>
      <c r="Z5307" s="196"/>
      <c r="AA5307" s="196"/>
      <c r="AB5307" s="202"/>
      <c r="AC5307" s="196"/>
      <c r="AD5307" s="196"/>
      <c r="AE5307" s="196"/>
      <c r="AF5307" s="196"/>
      <c r="AG5307" s="196"/>
      <c r="AH5307" s="196"/>
      <c r="AI5307" s="197"/>
    </row>
    <row r="5308" spans="1:35">
      <c r="A5308" s="197"/>
      <c r="B5308" s="197"/>
      <c r="C5308" s="204"/>
      <c r="D5308" s="197"/>
      <c r="E5308" s="197"/>
      <c r="F5308" s="197"/>
      <c r="G5308" s="199"/>
      <c r="H5308" s="199"/>
      <c r="I5308" s="197"/>
      <c r="J5308" s="200"/>
      <c r="K5308" s="197"/>
      <c r="L5308" s="197"/>
      <c r="M5308" s="197"/>
      <c r="N5308" s="201"/>
      <c r="O5308" s="201"/>
      <c r="P5308" s="197"/>
      <c r="Q5308" s="197"/>
      <c r="R5308" s="197"/>
      <c r="S5308" s="197"/>
      <c r="T5308" s="197"/>
      <c r="U5308" s="196"/>
      <c r="V5308" s="196"/>
      <c r="W5308" s="197"/>
      <c r="X5308" s="197"/>
      <c r="Y5308" s="197"/>
      <c r="Z5308" s="196"/>
      <c r="AA5308" s="196"/>
      <c r="AB5308" s="202"/>
      <c r="AC5308" s="196"/>
      <c r="AD5308" s="196"/>
      <c r="AE5308" s="196"/>
      <c r="AF5308" s="196"/>
      <c r="AG5308" s="196"/>
      <c r="AH5308" s="196"/>
      <c r="AI5308" s="197"/>
    </row>
    <row r="5309" spans="1:35">
      <c r="A5309" s="197"/>
      <c r="B5309" s="197"/>
      <c r="C5309" s="204"/>
      <c r="D5309" s="197"/>
      <c r="E5309" s="197"/>
      <c r="F5309" s="197"/>
      <c r="G5309" s="199"/>
      <c r="H5309" s="199"/>
      <c r="I5309" s="197"/>
      <c r="J5309" s="200"/>
      <c r="K5309" s="197"/>
      <c r="L5309" s="197"/>
      <c r="M5309" s="197"/>
      <c r="N5309" s="201"/>
      <c r="O5309" s="201"/>
      <c r="P5309" s="197"/>
      <c r="Q5309" s="197"/>
      <c r="R5309" s="196"/>
      <c r="S5309" s="197"/>
      <c r="T5309" s="197"/>
      <c r="U5309" s="196"/>
      <c r="V5309" s="196"/>
      <c r="W5309" s="197"/>
      <c r="X5309" s="197"/>
      <c r="Y5309" s="197"/>
      <c r="Z5309" s="196"/>
      <c r="AA5309" s="196"/>
      <c r="AB5309" s="202"/>
      <c r="AC5309" s="196"/>
      <c r="AD5309" s="196"/>
      <c r="AE5309" s="196"/>
      <c r="AF5309" s="196"/>
      <c r="AG5309" s="196"/>
      <c r="AH5309" s="196"/>
      <c r="AI5309" s="197"/>
    </row>
    <row r="5310" spans="1:35">
      <c r="A5310" s="197"/>
      <c r="B5310" s="197"/>
      <c r="C5310" s="204"/>
      <c r="D5310" s="197"/>
      <c r="E5310" s="197"/>
      <c r="F5310" s="197"/>
      <c r="G5310" s="199"/>
      <c r="H5310" s="199"/>
      <c r="I5310" s="197"/>
      <c r="J5310" s="200"/>
      <c r="K5310" s="197"/>
      <c r="L5310" s="197"/>
      <c r="M5310" s="197"/>
      <c r="N5310" s="201"/>
      <c r="O5310" s="201"/>
      <c r="P5310" s="197"/>
      <c r="Q5310" s="197"/>
      <c r="R5310" s="197"/>
      <c r="S5310" s="197"/>
      <c r="T5310" s="197"/>
      <c r="U5310" s="196"/>
      <c r="V5310" s="196"/>
      <c r="W5310" s="197"/>
      <c r="X5310" s="197"/>
      <c r="Y5310" s="197"/>
      <c r="Z5310" s="196"/>
      <c r="AA5310" s="196"/>
      <c r="AB5310" s="202"/>
      <c r="AC5310" s="196"/>
      <c r="AD5310" s="196"/>
      <c r="AE5310" s="196"/>
      <c r="AF5310" s="196"/>
      <c r="AG5310" s="196"/>
      <c r="AH5310" s="196"/>
      <c r="AI5310" s="197"/>
    </row>
    <row r="5311" spans="1:35">
      <c r="A5311" s="197"/>
      <c r="B5311" s="197"/>
      <c r="C5311" s="204"/>
      <c r="D5311" s="197"/>
      <c r="E5311" s="197"/>
      <c r="F5311" s="197"/>
      <c r="G5311" s="199"/>
      <c r="H5311" s="199"/>
      <c r="I5311" s="197"/>
      <c r="J5311" s="200"/>
      <c r="K5311" s="197"/>
      <c r="L5311" s="197"/>
      <c r="M5311" s="197"/>
      <c r="N5311" s="201"/>
      <c r="O5311" s="201"/>
      <c r="P5311" s="197"/>
      <c r="Q5311" s="197"/>
      <c r="R5311" s="196"/>
      <c r="S5311" s="197"/>
      <c r="T5311" s="197"/>
      <c r="U5311" s="196"/>
      <c r="V5311" s="196"/>
      <c r="W5311" s="197"/>
      <c r="X5311" s="197"/>
      <c r="Y5311" s="197"/>
      <c r="Z5311" s="196"/>
      <c r="AA5311" s="196"/>
      <c r="AB5311" s="202"/>
      <c r="AC5311" s="196"/>
      <c r="AD5311" s="196"/>
      <c r="AE5311" s="196"/>
      <c r="AF5311" s="196"/>
      <c r="AG5311" s="196"/>
      <c r="AH5311" s="196"/>
      <c r="AI5311" s="197"/>
    </row>
    <row r="5312" spans="1:35">
      <c r="A5312" s="197"/>
      <c r="B5312" s="197"/>
      <c r="C5312" s="204"/>
      <c r="D5312" s="197"/>
      <c r="E5312" s="197"/>
      <c r="F5312" s="197"/>
      <c r="G5312" s="199"/>
      <c r="H5312" s="199"/>
      <c r="I5312" s="197"/>
      <c r="J5312" s="200"/>
      <c r="K5312" s="197"/>
      <c r="L5312" s="197"/>
      <c r="M5312" s="197"/>
      <c r="N5312" s="201"/>
      <c r="O5312" s="201"/>
      <c r="P5312" s="197"/>
      <c r="Q5312" s="197"/>
      <c r="R5312" s="197"/>
      <c r="S5312" s="197"/>
      <c r="T5312" s="197"/>
      <c r="U5312" s="196"/>
      <c r="V5312" s="196"/>
      <c r="W5312" s="197"/>
      <c r="X5312" s="197"/>
      <c r="Y5312" s="197"/>
      <c r="Z5312" s="196"/>
      <c r="AA5312" s="196"/>
      <c r="AB5312" s="202"/>
      <c r="AC5312" s="196"/>
      <c r="AD5312" s="196"/>
      <c r="AE5312" s="196"/>
      <c r="AF5312" s="196"/>
      <c r="AG5312" s="196"/>
      <c r="AH5312" s="196"/>
      <c r="AI5312" s="197"/>
    </row>
    <row r="5313" spans="1:35">
      <c r="A5313" s="197"/>
      <c r="B5313" s="197"/>
      <c r="C5313" s="204"/>
      <c r="D5313" s="197"/>
      <c r="E5313" s="197"/>
      <c r="F5313" s="197"/>
      <c r="G5313" s="199"/>
      <c r="H5313" s="199"/>
      <c r="I5313" s="197"/>
      <c r="J5313" s="200"/>
      <c r="K5313" s="197"/>
      <c r="L5313" s="197"/>
      <c r="M5313" s="197"/>
      <c r="N5313" s="201"/>
      <c r="O5313" s="201"/>
      <c r="P5313" s="197"/>
      <c r="Q5313" s="197"/>
      <c r="R5313" s="196"/>
      <c r="S5313" s="197"/>
      <c r="T5313" s="197"/>
      <c r="U5313" s="196"/>
      <c r="V5313" s="196"/>
      <c r="W5313" s="197"/>
      <c r="X5313" s="197"/>
      <c r="Y5313" s="197"/>
      <c r="Z5313" s="196"/>
      <c r="AA5313" s="196"/>
      <c r="AB5313" s="202"/>
      <c r="AC5313" s="196"/>
      <c r="AD5313" s="196"/>
      <c r="AE5313" s="196"/>
      <c r="AF5313" s="196"/>
      <c r="AG5313" s="196"/>
      <c r="AH5313" s="196"/>
      <c r="AI5313" s="197"/>
    </row>
    <row r="5314" spans="1:35">
      <c r="A5314" s="197"/>
      <c r="B5314" s="197"/>
      <c r="C5314" s="204"/>
      <c r="D5314" s="197"/>
      <c r="E5314" s="197"/>
      <c r="F5314" s="197"/>
      <c r="G5314" s="199"/>
      <c r="H5314" s="199"/>
      <c r="I5314" s="197"/>
      <c r="J5314" s="200"/>
      <c r="K5314" s="197"/>
      <c r="L5314" s="197"/>
      <c r="M5314" s="197"/>
      <c r="N5314" s="201"/>
      <c r="O5314" s="201"/>
      <c r="P5314" s="197"/>
      <c r="Q5314" s="197"/>
      <c r="R5314" s="197"/>
      <c r="S5314" s="197"/>
      <c r="T5314" s="197"/>
      <c r="U5314" s="196"/>
      <c r="V5314" s="196"/>
      <c r="W5314" s="197"/>
      <c r="X5314" s="197"/>
      <c r="Y5314" s="197"/>
      <c r="Z5314" s="196"/>
      <c r="AA5314" s="196"/>
      <c r="AB5314" s="202"/>
      <c r="AC5314" s="196"/>
      <c r="AD5314" s="196"/>
      <c r="AE5314" s="196"/>
      <c r="AF5314" s="196"/>
      <c r="AG5314" s="196"/>
      <c r="AH5314" s="196"/>
      <c r="AI5314" s="197"/>
    </row>
    <row r="5315" spans="1:35">
      <c r="A5315" s="197"/>
      <c r="B5315" s="197"/>
      <c r="C5315" s="204"/>
      <c r="D5315" s="197"/>
      <c r="E5315" s="197"/>
      <c r="F5315" s="197"/>
      <c r="G5315" s="199"/>
      <c r="H5315" s="199"/>
      <c r="I5315" s="197"/>
      <c r="J5315" s="200"/>
      <c r="K5315" s="197"/>
      <c r="L5315" s="197"/>
      <c r="M5315" s="197"/>
      <c r="N5315" s="201"/>
      <c r="O5315" s="201"/>
      <c r="P5315" s="197"/>
      <c r="Q5315" s="197"/>
      <c r="R5315" s="197"/>
      <c r="S5315" s="197"/>
      <c r="T5315" s="197"/>
      <c r="U5315" s="196"/>
      <c r="V5315" s="196"/>
      <c r="W5315" s="197"/>
      <c r="X5315" s="197"/>
      <c r="Y5315" s="197"/>
      <c r="Z5315" s="196"/>
      <c r="AA5315" s="196"/>
      <c r="AB5315" s="202"/>
      <c r="AC5315" s="196"/>
      <c r="AD5315" s="196"/>
      <c r="AE5315" s="196"/>
      <c r="AF5315" s="196"/>
      <c r="AG5315" s="196"/>
      <c r="AH5315" s="196"/>
      <c r="AI5315" s="197"/>
    </row>
    <row r="5316" spans="1:35">
      <c r="A5316" s="197"/>
      <c r="B5316" s="197"/>
      <c r="C5316" s="204"/>
      <c r="D5316" s="197"/>
      <c r="E5316" s="197"/>
      <c r="F5316" s="197"/>
      <c r="G5316" s="199"/>
      <c r="H5316" s="199"/>
      <c r="I5316" s="197"/>
      <c r="J5316" s="200"/>
      <c r="K5316" s="197"/>
      <c r="L5316" s="197"/>
      <c r="M5316" s="197"/>
      <c r="N5316" s="201"/>
      <c r="O5316" s="201"/>
      <c r="P5316" s="197"/>
      <c r="Q5316" s="197"/>
      <c r="R5316" s="197"/>
      <c r="S5316" s="197"/>
      <c r="T5316" s="197"/>
      <c r="U5316" s="196"/>
      <c r="V5316" s="196"/>
      <c r="W5316" s="197"/>
      <c r="X5316" s="197"/>
      <c r="Y5316" s="197"/>
      <c r="Z5316" s="197"/>
      <c r="AA5316" s="197"/>
      <c r="AB5316" s="202"/>
      <c r="AC5316" s="197"/>
      <c r="AD5316" s="205"/>
      <c r="AE5316" s="197"/>
      <c r="AF5316" s="196"/>
      <c r="AG5316" s="196"/>
      <c r="AH5316" s="197"/>
      <c r="AI5316" s="197"/>
    </row>
    <row r="5317" spans="1:35">
      <c r="A5317" s="197"/>
      <c r="B5317" s="197"/>
      <c r="C5317" s="204"/>
      <c r="D5317" s="197"/>
      <c r="E5317" s="197"/>
      <c r="F5317" s="197"/>
      <c r="G5317" s="199"/>
      <c r="H5317" s="199"/>
      <c r="I5317" s="197"/>
      <c r="J5317" s="200"/>
      <c r="K5317" s="197"/>
      <c r="L5317" s="197"/>
      <c r="M5317" s="197"/>
      <c r="N5317" s="201"/>
      <c r="O5317" s="201"/>
      <c r="P5317" s="197"/>
      <c r="Q5317" s="197"/>
      <c r="R5317" s="197"/>
      <c r="S5317" s="197"/>
      <c r="T5317" s="197"/>
      <c r="U5317" s="196"/>
      <c r="V5317" s="196"/>
      <c r="W5317" s="197"/>
      <c r="X5317" s="197"/>
      <c r="Y5317" s="197"/>
      <c r="Z5317" s="196"/>
      <c r="AA5317" s="196"/>
      <c r="AB5317" s="202"/>
      <c r="AC5317" s="196"/>
      <c r="AD5317" s="196"/>
      <c r="AE5317" s="196"/>
      <c r="AF5317" s="196"/>
      <c r="AG5317" s="196"/>
      <c r="AH5317" s="196"/>
      <c r="AI5317" s="197"/>
    </row>
    <row r="5318" spans="1:35">
      <c r="A5318" s="197"/>
      <c r="B5318" s="197"/>
      <c r="C5318" s="204"/>
      <c r="D5318" s="197"/>
      <c r="E5318" s="197"/>
      <c r="F5318" s="197"/>
      <c r="G5318" s="199"/>
      <c r="H5318" s="199"/>
      <c r="I5318" s="197"/>
      <c r="J5318" s="200"/>
      <c r="K5318" s="197"/>
      <c r="L5318" s="197"/>
      <c r="M5318" s="197"/>
      <c r="N5318" s="201"/>
      <c r="O5318" s="201"/>
      <c r="P5318" s="197"/>
      <c r="Q5318" s="197"/>
      <c r="R5318" s="197"/>
      <c r="S5318" s="197"/>
      <c r="T5318" s="197"/>
      <c r="U5318" s="196"/>
      <c r="V5318" s="196"/>
      <c r="W5318" s="197"/>
      <c r="X5318" s="197"/>
      <c r="Y5318" s="197"/>
      <c r="Z5318" s="196"/>
      <c r="AA5318" s="196"/>
      <c r="AB5318" s="202"/>
      <c r="AC5318" s="196"/>
      <c r="AD5318" s="196"/>
      <c r="AE5318" s="196"/>
      <c r="AF5318" s="196"/>
      <c r="AG5318" s="196"/>
      <c r="AH5318" s="196"/>
      <c r="AI5318" s="197"/>
    </row>
    <row r="5319" spans="1:35">
      <c r="A5319" s="197"/>
      <c r="B5319" s="197"/>
      <c r="C5319" s="204"/>
      <c r="D5319" s="197"/>
      <c r="E5319" s="197"/>
      <c r="F5319" s="197"/>
      <c r="G5319" s="199"/>
      <c r="H5319" s="199"/>
      <c r="I5319" s="197"/>
      <c r="J5319" s="200"/>
      <c r="K5319" s="197"/>
      <c r="L5319" s="197"/>
      <c r="M5319" s="197"/>
      <c r="N5319" s="201"/>
      <c r="O5319" s="201"/>
      <c r="P5319" s="197"/>
      <c r="Q5319" s="197"/>
      <c r="R5319" s="196"/>
      <c r="S5319" s="197"/>
      <c r="T5319" s="197"/>
      <c r="U5319" s="196"/>
      <c r="V5319" s="196"/>
      <c r="W5319" s="197"/>
      <c r="X5319" s="197"/>
      <c r="Y5319" s="197"/>
      <c r="Z5319" s="196"/>
      <c r="AA5319" s="196"/>
      <c r="AB5319" s="202"/>
      <c r="AC5319" s="196"/>
      <c r="AD5319" s="196"/>
      <c r="AE5319" s="196"/>
      <c r="AF5319" s="196"/>
      <c r="AG5319" s="196"/>
      <c r="AH5319" s="196"/>
      <c r="AI5319" s="197"/>
    </row>
    <row r="5320" spans="1:35">
      <c r="A5320" s="197"/>
      <c r="B5320" s="197"/>
      <c r="C5320" s="204"/>
      <c r="D5320" s="197"/>
      <c r="E5320" s="197"/>
      <c r="F5320" s="197"/>
      <c r="G5320" s="199"/>
      <c r="H5320" s="199"/>
      <c r="I5320" s="197"/>
      <c r="J5320" s="200"/>
      <c r="K5320" s="197"/>
      <c r="L5320" s="197"/>
      <c r="M5320" s="197"/>
      <c r="N5320" s="201"/>
      <c r="O5320" s="201"/>
      <c r="P5320" s="197"/>
      <c r="Q5320" s="197"/>
      <c r="R5320" s="197"/>
      <c r="S5320" s="197"/>
      <c r="T5320" s="197"/>
      <c r="U5320" s="196"/>
      <c r="V5320" s="196"/>
      <c r="W5320" s="197"/>
      <c r="X5320" s="197"/>
      <c r="Y5320" s="197"/>
      <c r="Z5320" s="196"/>
      <c r="AA5320" s="196"/>
      <c r="AB5320" s="202"/>
      <c r="AC5320" s="196"/>
      <c r="AD5320" s="196"/>
      <c r="AE5320" s="196"/>
      <c r="AF5320" s="196"/>
      <c r="AG5320" s="196"/>
      <c r="AH5320" s="196"/>
      <c r="AI5320" s="197"/>
    </row>
    <row r="5321" spans="1:35">
      <c r="A5321" s="197"/>
      <c r="B5321" s="197"/>
      <c r="C5321" s="204"/>
      <c r="D5321" s="197"/>
      <c r="E5321" s="197"/>
      <c r="F5321" s="197"/>
      <c r="G5321" s="199"/>
      <c r="H5321" s="199"/>
      <c r="I5321" s="197"/>
      <c r="J5321" s="200"/>
      <c r="K5321" s="197"/>
      <c r="L5321" s="197"/>
      <c r="M5321" s="197"/>
      <c r="N5321" s="201"/>
      <c r="O5321" s="201"/>
      <c r="P5321" s="197"/>
      <c r="Q5321" s="197"/>
      <c r="R5321" s="196"/>
      <c r="S5321" s="197"/>
      <c r="T5321" s="197"/>
      <c r="U5321" s="196"/>
      <c r="V5321" s="196"/>
      <c r="W5321" s="197"/>
      <c r="X5321" s="197"/>
      <c r="Y5321" s="197"/>
      <c r="Z5321" s="196"/>
      <c r="AA5321" s="196"/>
      <c r="AB5321" s="202"/>
      <c r="AC5321" s="196"/>
      <c r="AD5321" s="196"/>
      <c r="AE5321" s="196"/>
      <c r="AF5321" s="196"/>
      <c r="AG5321" s="196"/>
      <c r="AH5321" s="196"/>
      <c r="AI5321" s="197"/>
    </row>
    <row r="5322" spans="1:35">
      <c r="A5322" s="197"/>
      <c r="B5322" s="197"/>
      <c r="C5322" s="204"/>
      <c r="D5322" s="197"/>
      <c r="E5322" s="197"/>
      <c r="F5322" s="197"/>
      <c r="G5322" s="199"/>
      <c r="H5322" s="199"/>
      <c r="I5322" s="197"/>
      <c r="J5322" s="200"/>
      <c r="K5322" s="197"/>
      <c r="L5322" s="197"/>
      <c r="M5322" s="197"/>
      <c r="N5322" s="201"/>
      <c r="O5322" s="201"/>
      <c r="P5322" s="197"/>
      <c r="Q5322" s="197"/>
      <c r="R5322" s="197"/>
      <c r="S5322" s="197"/>
      <c r="T5322" s="197"/>
      <c r="U5322" s="196"/>
      <c r="V5322" s="196"/>
      <c r="W5322" s="197"/>
      <c r="X5322" s="197"/>
      <c r="Y5322" s="197"/>
      <c r="Z5322" s="196"/>
      <c r="AA5322" s="196"/>
      <c r="AB5322" s="202"/>
      <c r="AC5322" s="196"/>
      <c r="AD5322" s="196"/>
      <c r="AE5322" s="196"/>
      <c r="AF5322" s="196"/>
      <c r="AG5322" s="196"/>
      <c r="AH5322" s="196"/>
      <c r="AI5322" s="197"/>
    </row>
    <row r="5323" spans="1:35">
      <c r="A5323" s="197"/>
      <c r="B5323" s="197"/>
      <c r="C5323" s="204"/>
      <c r="D5323" s="197"/>
      <c r="E5323" s="197"/>
      <c r="F5323" s="197"/>
      <c r="G5323" s="199"/>
      <c r="H5323" s="199"/>
      <c r="I5323" s="197"/>
      <c r="J5323" s="200"/>
      <c r="K5323" s="197"/>
      <c r="L5323" s="197"/>
      <c r="M5323" s="197"/>
      <c r="N5323" s="201"/>
      <c r="O5323" s="201"/>
      <c r="P5323" s="197"/>
      <c r="Q5323" s="197"/>
      <c r="R5323" s="196"/>
      <c r="S5323" s="197"/>
      <c r="T5323" s="197"/>
      <c r="U5323" s="196"/>
      <c r="V5323" s="196"/>
      <c r="W5323" s="197"/>
      <c r="X5323" s="197"/>
      <c r="Y5323" s="197"/>
      <c r="Z5323" s="196"/>
      <c r="AA5323" s="196"/>
      <c r="AB5323" s="202"/>
      <c r="AC5323" s="196"/>
      <c r="AD5323" s="196"/>
      <c r="AE5323" s="196"/>
      <c r="AF5323" s="196"/>
      <c r="AG5323" s="196"/>
      <c r="AH5323" s="196"/>
      <c r="AI5323" s="197"/>
    </row>
    <row r="5324" spans="1:35">
      <c r="A5324" s="197"/>
      <c r="B5324" s="197"/>
      <c r="C5324" s="204"/>
      <c r="D5324" s="197"/>
      <c r="E5324" s="197"/>
      <c r="F5324" s="197"/>
      <c r="G5324" s="199"/>
      <c r="H5324" s="199"/>
      <c r="I5324" s="197"/>
      <c r="J5324" s="200"/>
      <c r="K5324" s="197"/>
      <c r="L5324" s="197"/>
      <c r="M5324" s="197"/>
      <c r="N5324" s="201"/>
      <c r="O5324" s="201"/>
      <c r="P5324" s="197"/>
      <c r="Q5324" s="197"/>
      <c r="R5324" s="197"/>
      <c r="S5324" s="197"/>
      <c r="T5324" s="197"/>
      <c r="U5324" s="196"/>
      <c r="V5324" s="196"/>
      <c r="W5324" s="197"/>
      <c r="X5324" s="197"/>
      <c r="Y5324" s="197"/>
      <c r="Z5324" s="196"/>
      <c r="AA5324" s="196"/>
      <c r="AB5324" s="202"/>
      <c r="AC5324" s="196"/>
      <c r="AD5324" s="196"/>
      <c r="AE5324" s="196"/>
      <c r="AF5324" s="196"/>
      <c r="AG5324" s="196"/>
      <c r="AH5324" s="196"/>
      <c r="AI5324" s="197"/>
    </row>
    <row r="5325" spans="1:35">
      <c r="A5325" s="197"/>
      <c r="B5325" s="197"/>
      <c r="C5325" s="204"/>
      <c r="D5325" s="197"/>
      <c r="E5325" s="197"/>
      <c r="F5325" s="197"/>
      <c r="G5325" s="199"/>
      <c r="H5325" s="199"/>
      <c r="I5325" s="197"/>
      <c r="J5325" s="200"/>
      <c r="K5325" s="197"/>
      <c r="L5325" s="197"/>
      <c r="M5325" s="197"/>
      <c r="N5325" s="201"/>
      <c r="O5325" s="201"/>
      <c r="P5325" s="197"/>
      <c r="Q5325" s="197"/>
      <c r="R5325" s="196"/>
      <c r="S5325" s="197"/>
      <c r="T5325" s="197"/>
      <c r="U5325" s="196"/>
      <c r="V5325" s="196"/>
      <c r="W5325" s="197"/>
      <c r="X5325" s="197"/>
      <c r="Y5325" s="197"/>
      <c r="Z5325" s="196"/>
      <c r="AA5325" s="196"/>
      <c r="AB5325" s="202"/>
      <c r="AC5325" s="196"/>
      <c r="AD5325" s="196"/>
      <c r="AE5325" s="196"/>
      <c r="AF5325" s="196"/>
      <c r="AG5325" s="196"/>
      <c r="AH5325" s="196"/>
      <c r="AI5325" s="197"/>
    </row>
    <row r="5326" spans="1:35">
      <c r="A5326" s="197"/>
      <c r="B5326" s="197"/>
      <c r="C5326" s="204"/>
      <c r="D5326" s="197"/>
      <c r="E5326" s="197"/>
      <c r="F5326" s="197"/>
      <c r="G5326" s="199"/>
      <c r="H5326" s="199"/>
      <c r="I5326" s="197"/>
      <c r="J5326" s="200"/>
      <c r="K5326" s="197"/>
      <c r="L5326" s="197"/>
      <c r="M5326" s="197"/>
      <c r="N5326" s="201"/>
      <c r="O5326" s="201"/>
      <c r="P5326" s="197"/>
      <c r="Q5326" s="197"/>
      <c r="R5326" s="197"/>
      <c r="S5326" s="197"/>
      <c r="T5326" s="197"/>
      <c r="U5326" s="196"/>
      <c r="V5326" s="196"/>
      <c r="W5326" s="197"/>
      <c r="X5326" s="197"/>
      <c r="Y5326" s="197"/>
      <c r="Z5326" s="196"/>
      <c r="AA5326" s="196"/>
      <c r="AB5326" s="202"/>
      <c r="AC5326" s="196"/>
      <c r="AD5326" s="196"/>
      <c r="AE5326" s="196"/>
      <c r="AF5326" s="196"/>
      <c r="AG5326" s="196"/>
      <c r="AH5326" s="196"/>
      <c r="AI5326" s="197"/>
    </row>
    <row r="5327" spans="1:35">
      <c r="A5327" s="197"/>
      <c r="B5327" s="197"/>
      <c r="C5327" s="204"/>
      <c r="D5327" s="197"/>
      <c r="E5327" s="197"/>
      <c r="F5327" s="197"/>
      <c r="G5327" s="199"/>
      <c r="H5327" s="199"/>
      <c r="I5327" s="197"/>
      <c r="J5327" s="200"/>
      <c r="K5327" s="197"/>
      <c r="L5327" s="197"/>
      <c r="M5327" s="197"/>
      <c r="N5327" s="201"/>
      <c r="O5327" s="201"/>
      <c r="P5327" s="197"/>
      <c r="Q5327" s="197"/>
      <c r="R5327" s="196"/>
      <c r="S5327" s="197"/>
      <c r="T5327" s="197"/>
      <c r="U5327" s="196"/>
      <c r="V5327" s="196"/>
      <c r="W5327" s="197"/>
      <c r="X5327" s="197"/>
      <c r="Y5327" s="197"/>
      <c r="Z5327" s="196"/>
      <c r="AA5327" s="196"/>
      <c r="AB5327" s="202"/>
      <c r="AC5327" s="196"/>
      <c r="AD5327" s="196"/>
      <c r="AE5327" s="196"/>
      <c r="AF5327" s="196"/>
      <c r="AG5327" s="196"/>
      <c r="AH5327" s="196"/>
      <c r="AI5327" s="197"/>
    </row>
    <row r="5328" spans="1:35">
      <c r="A5328" s="197"/>
      <c r="B5328" s="197"/>
      <c r="C5328" s="204"/>
      <c r="D5328" s="197"/>
      <c r="E5328" s="197"/>
      <c r="F5328" s="197"/>
      <c r="G5328" s="199"/>
      <c r="H5328" s="199"/>
      <c r="I5328" s="197"/>
      <c r="J5328" s="200"/>
      <c r="K5328" s="197"/>
      <c r="L5328" s="197"/>
      <c r="M5328" s="197"/>
      <c r="N5328" s="201"/>
      <c r="O5328" s="201"/>
      <c r="P5328" s="197"/>
      <c r="Q5328" s="197"/>
      <c r="R5328" s="197"/>
      <c r="S5328" s="197"/>
      <c r="T5328" s="197"/>
      <c r="U5328" s="196"/>
      <c r="V5328" s="196"/>
      <c r="W5328" s="197"/>
      <c r="X5328" s="197"/>
      <c r="Y5328" s="197"/>
      <c r="Z5328" s="196"/>
      <c r="AA5328" s="196"/>
      <c r="AB5328" s="202"/>
      <c r="AC5328" s="196"/>
      <c r="AD5328" s="196"/>
      <c r="AE5328" s="196"/>
      <c r="AF5328" s="196"/>
      <c r="AG5328" s="196"/>
      <c r="AH5328" s="196"/>
      <c r="AI5328" s="197"/>
    </row>
    <row r="5329" spans="1:35">
      <c r="A5329" s="197"/>
      <c r="B5329" s="197"/>
      <c r="C5329" s="204"/>
      <c r="D5329" s="197"/>
      <c r="E5329" s="197"/>
      <c r="F5329" s="197"/>
      <c r="G5329" s="199"/>
      <c r="H5329" s="199"/>
      <c r="I5329" s="197"/>
      <c r="J5329" s="200"/>
      <c r="K5329" s="197"/>
      <c r="L5329" s="197"/>
      <c r="M5329" s="197"/>
      <c r="N5329" s="201"/>
      <c r="O5329" s="201"/>
      <c r="P5329" s="197"/>
      <c r="Q5329" s="197"/>
      <c r="R5329" s="196"/>
      <c r="S5329" s="197"/>
      <c r="T5329" s="197"/>
      <c r="U5329" s="196"/>
      <c r="V5329" s="196"/>
      <c r="W5329" s="197"/>
      <c r="X5329" s="197"/>
      <c r="Y5329" s="197"/>
      <c r="Z5329" s="196"/>
      <c r="AA5329" s="196"/>
      <c r="AB5329" s="202"/>
      <c r="AC5329" s="196"/>
      <c r="AD5329" s="196"/>
      <c r="AE5329" s="196"/>
      <c r="AF5329" s="196"/>
      <c r="AG5329" s="196"/>
      <c r="AH5329" s="196"/>
      <c r="AI5329" s="197"/>
    </row>
    <row r="5330" spans="1:35">
      <c r="A5330" s="197"/>
      <c r="B5330" s="197"/>
      <c r="C5330" s="204"/>
      <c r="D5330" s="197"/>
      <c r="E5330" s="197"/>
      <c r="F5330" s="197"/>
      <c r="G5330" s="199"/>
      <c r="H5330" s="199"/>
      <c r="I5330" s="197"/>
      <c r="J5330" s="200"/>
      <c r="K5330" s="197"/>
      <c r="L5330" s="197"/>
      <c r="M5330" s="197"/>
      <c r="N5330" s="201"/>
      <c r="O5330" s="201"/>
      <c r="P5330" s="197"/>
      <c r="Q5330" s="197"/>
      <c r="R5330" s="197"/>
      <c r="S5330" s="197"/>
      <c r="T5330" s="197"/>
      <c r="U5330" s="196"/>
      <c r="V5330" s="196"/>
      <c r="W5330" s="197"/>
      <c r="X5330" s="197"/>
      <c r="Y5330" s="197"/>
      <c r="Z5330" s="196"/>
      <c r="AA5330" s="196"/>
      <c r="AB5330" s="202"/>
      <c r="AC5330" s="196"/>
      <c r="AD5330" s="196"/>
      <c r="AE5330" s="196"/>
      <c r="AF5330" s="196"/>
      <c r="AG5330" s="196"/>
      <c r="AH5330" s="196"/>
      <c r="AI5330" s="197"/>
    </row>
    <row r="5331" spans="1:35">
      <c r="A5331" s="197"/>
      <c r="B5331" s="197"/>
      <c r="C5331" s="204"/>
      <c r="D5331" s="197"/>
      <c r="E5331" s="197"/>
      <c r="F5331" s="197"/>
      <c r="G5331" s="199"/>
      <c r="H5331" s="199"/>
      <c r="I5331" s="197"/>
      <c r="J5331" s="200"/>
      <c r="K5331" s="197"/>
      <c r="L5331" s="197"/>
      <c r="M5331" s="197"/>
      <c r="N5331" s="201"/>
      <c r="O5331" s="201"/>
      <c r="P5331" s="197"/>
      <c r="Q5331" s="197"/>
      <c r="R5331" s="196"/>
      <c r="S5331" s="197"/>
      <c r="T5331" s="197"/>
      <c r="U5331" s="196"/>
      <c r="V5331" s="196"/>
      <c r="W5331" s="197"/>
      <c r="X5331" s="197"/>
      <c r="Y5331" s="197"/>
      <c r="Z5331" s="196"/>
      <c r="AA5331" s="196"/>
      <c r="AB5331" s="202"/>
      <c r="AC5331" s="196"/>
      <c r="AD5331" s="196"/>
      <c r="AE5331" s="196"/>
      <c r="AF5331" s="196"/>
      <c r="AG5331" s="196"/>
      <c r="AH5331" s="196"/>
      <c r="AI5331" s="197"/>
    </row>
    <row r="5332" spans="1:35">
      <c r="A5332" s="197"/>
      <c r="B5332" s="197"/>
      <c r="C5332" s="204"/>
      <c r="D5332" s="197"/>
      <c r="E5332" s="197"/>
      <c r="F5332" s="197"/>
      <c r="G5332" s="199"/>
      <c r="H5332" s="199"/>
      <c r="I5332" s="197"/>
      <c r="J5332" s="200"/>
      <c r="K5332" s="197"/>
      <c r="L5332" s="197"/>
      <c r="M5332" s="197"/>
      <c r="N5332" s="201"/>
      <c r="O5332" s="201"/>
      <c r="P5332" s="197"/>
      <c r="Q5332" s="197"/>
      <c r="R5332" s="197"/>
      <c r="S5332" s="197"/>
      <c r="T5332" s="197"/>
      <c r="U5332" s="196"/>
      <c r="V5332" s="196"/>
      <c r="W5332" s="197"/>
      <c r="X5332" s="197"/>
      <c r="Y5332" s="197"/>
      <c r="Z5332" s="196"/>
      <c r="AA5332" s="196"/>
      <c r="AB5332" s="202"/>
      <c r="AC5332" s="196"/>
      <c r="AD5332" s="196"/>
      <c r="AE5332" s="196"/>
      <c r="AF5332" s="196"/>
      <c r="AG5332" s="196"/>
      <c r="AH5332" s="196"/>
      <c r="AI5332" s="197"/>
    </row>
    <row r="5333" spans="1:35">
      <c r="A5333" s="197"/>
      <c r="B5333" s="197"/>
      <c r="C5333" s="204"/>
      <c r="D5333" s="197"/>
      <c r="E5333" s="197"/>
      <c r="F5333" s="197"/>
      <c r="G5333" s="199"/>
      <c r="H5333" s="199"/>
      <c r="I5333" s="197"/>
      <c r="J5333" s="200"/>
      <c r="K5333" s="197"/>
      <c r="L5333" s="197"/>
      <c r="M5333" s="197"/>
      <c r="N5333" s="201"/>
      <c r="O5333" s="201"/>
      <c r="P5333" s="197"/>
      <c r="Q5333" s="197"/>
      <c r="R5333" s="196"/>
      <c r="S5333" s="197"/>
      <c r="T5333" s="197"/>
      <c r="U5333" s="196"/>
      <c r="V5333" s="196"/>
      <c r="W5333" s="197"/>
      <c r="X5333" s="197"/>
      <c r="Y5333" s="197"/>
      <c r="Z5333" s="196"/>
      <c r="AA5333" s="196"/>
      <c r="AB5333" s="202"/>
      <c r="AC5333" s="196"/>
      <c r="AD5333" s="196"/>
      <c r="AE5333" s="196"/>
      <c r="AF5333" s="196"/>
      <c r="AG5333" s="196"/>
      <c r="AH5333" s="196"/>
      <c r="AI5333" s="197"/>
    </row>
    <row r="5334" spans="1:35">
      <c r="A5334" s="197"/>
      <c r="B5334" s="197"/>
      <c r="C5334" s="204"/>
      <c r="D5334" s="197"/>
      <c r="E5334" s="197"/>
      <c r="F5334" s="197"/>
      <c r="G5334" s="199"/>
      <c r="H5334" s="199"/>
      <c r="I5334" s="197"/>
      <c r="J5334" s="200"/>
      <c r="K5334" s="197"/>
      <c r="L5334" s="197"/>
      <c r="M5334" s="197"/>
      <c r="N5334" s="201"/>
      <c r="O5334" s="201"/>
      <c r="P5334" s="197"/>
      <c r="Q5334" s="197"/>
      <c r="R5334" s="197"/>
      <c r="S5334" s="197"/>
      <c r="T5334" s="197"/>
      <c r="U5334" s="196"/>
      <c r="V5334" s="196"/>
      <c r="W5334" s="197"/>
      <c r="X5334" s="197"/>
      <c r="Y5334" s="197"/>
      <c r="Z5334" s="196"/>
      <c r="AA5334" s="196"/>
      <c r="AB5334" s="202"/>
      <c r="AC5334" s="196"/>
      <c r="AD5334" s="196"/>
      <c r="AE5334" s="196"/>
      <c r="AF5334" s="196"/>
      <c r="AG5334" s="196"/>
      <c r="AH5334" s="196"/>
      <c r="AI5334" s="197"/>
    </row>
    <row r="5335" spans="1:35">
      <c r="A5335" s="197"/>
      <c r="B5335" s="197"/>
      <c r="C5335" s="204"/>
      <c r="D5335" s="197"/>
      <c r="E5335" s="197"/>
      <c r="F5335" s="197"/>
      <c r="G5335" s="199"/>
      <c r="H5335" s="199"/>
      <c r="I5335" s="197"/>
      <c r="J5335" s="200"/>
      <c r="K5335" s="197"/>
      <c r="L5335" s="197"/>
      <c r="M5335" s="197"/>
      <c r="N5335" s="201"/>
      <c r="O5335" s="201"/>
      <c r="P5335" s="197"/>
      <c r="Q5335" s="197"/>
      <c r="R5335" s="197"/>
      <c r="S5335" s="197"/>
      <c r="T5335" s="197"/>
      <c r="U5335" s="196"/>
      <c r="V5335" s="196"/>
      <c r="W5335" s="197"/>
      <c r="X5335" s="197"/>
      <c r="Y5335" s="197"/>
      <c r="Z5335" s="196"/>
      <c r="AA5335" s="196"/>
      <c r="AB5335" s="202"/>
      <c r="AC5335" s="196"/>
      <c r="AD5335" s="196"/>
      <c r="AE5335" s="196"/>
      <c r="AF5335" s="196"/>
      <c r="AG5335" s="196"/>
      <c r="AH5335" s="196"/>
      <c r="AI5335" s="197"/>
    </row>
    <row r="5336" spans="1:35">
      <c r="A5336" s="197"/>
      <c r="B5336" s="197"/>
      <c r="C5336" s="204"/>
      <c r="D5336" s="197"/>
      <c r="E5336" s="197"/>
      <c r="F5336" s="197"/>
      <c r="G5336" s="199"/>
      <c r="H5336" s="199"/>
      <c r="I5336" s="197"/>
      <c r="J5336" s="200"/>
      <c r="K5336" s="197"/>
      <c r="L5336" s="197"/>
      <c r="M5336" s="197"/>
      <c r="N5336" s="201"/>
      <c r="O5336" s="201"/>
      <c r="P5336" s="197"/>
      <c r="Q5336" s="197"/>
      <c r="R5336" s="196"/>
      <c r="S5336" s="197"/>
      <c r="T5336" s="197"/>
      <c r="U5336" s="196"/>
      <c r="V5336" s="196"/>
      <c r="W5336" s="197"/>
      <c r="X5336" s="197"/>
      <c r="Y5336" s="197"/>
      <c r="Z5336" s="196"/>
      <c r="AA5336" s="196"/>
      <c r="AB5336" s="202"/>
      <c r="AC5336" s="196"/>
      <c r="AD5336" s="196"/>
      <c r="AE5336" s="196"/>
      <c r="AF5336" s="196"/>
      <c r="AG5336" s="196"/>
      <c r="AH5336" s="196"/>
      <c r="AI5336" s="197"/>
    </row>
    <row r="5337" spans="1:35">
      <c r="A5337" s="197"/>
      <c r="B5337" s="197"/>
      <c r="C5337" s="204"/>
      <c r="D5337" s="197"/>
      <c r="E5337" s="197"/>
      <c r="F5337" s="197"/>
      <c r="G5337" s="199"/>
      <c r="H5337" s="199"/>
      <c r="I5337" s="197"/>
      <c r="J5337" s="200"/>
      <c r="K5337" s="197"/>
      <c r="L5337" s="197"/>
      <c r="M5337" s="197"/>
      <c r="N5337" s="201"/>
      <c r="O5337" s="201"/>
      <c r="P5337" s="197"/>
      <c r="Q5337" s="197"/>
      <c r="R5337" s="197"/>
      <c r="S5337" s="197"/>
      <c r="T5337" s="197"/>
      <c r="U5337" s="196"/>
      <c r="V5337" s="196"/>
      <c r="W5337" s="197"/>
      <c r="X5337" s="197"/>
      <c r="Y5337" s="197"/>
      <c r="Z5337" s="196"/>
      <c r="AA5337" s="196"/>
      <c r="AB5337" s="202"/>
      <c r="AC5337" s="196"/>
      <c r="AD5337" s="196"/>
      <c r="AE5337" s="196"/>
      <c r="AF5337" s="196"/>
      <c r="AG5337" s="196"/>
      <c r="AH5337" s="196"/>
      <c r="AI5337" s="197"/>
    </row>
    <row r="5338" spans="1:35">
      <c r="A5338" s="197"/>
      <c r="B5338" s="197"/>
      <c r="C5338" s="204"/>
      <c r="D5338" s="197"/>
      <c r="E5338" s="197"/>
      <c r="F5338" s="197"/>
      <c r="G5338" s="199"/>
      <c r="H5338" s="199"/>
      <c r="I5338" s="197"/>
      <c r="J5338" s="200"/>
      <c r="K5338" s="197"/>
      <c r="L5338" s="197"/>
      <c r="M5338" s="197"/>
      <c r="N5338" s="201"/>
      <c r="O5338" s="201"/>
      <c r="P5338" s="197"/>
      <c r="Q5338" s="197"/>
      <c r="R5338" s="196"/>
      <c r="S5338" s="197"/>
      <c r="T5338" s="197"/>
      <c r="U5338" s="196"/>
      <c r="V5338" s="196"/>
      <c r="W5338" s="197"/>
      <c r="X5338" s="197"/>
      <c r="Y5338" s="197"/>
      <c r="Z5338" s="196"/>
      <c r="AA5338" s="196"/>
      <c r="AB5338" s="202"/>
      <c r="AC5338" s="196"/>
      <c r="AD5338" s="196"/>
      <c r="AE5338" s="196"/>
      <c r="AF5338" s="196"/>
      <c r="AG5338" s="196"/>
      <c r="AH5338" s="196"/>
      <c r="AI5338" s="197"/>
    </row>
    <row r="5339" spans="1:35">
      <c r="A5339" s="197"/>
      <c r="B5339" s="197"/>
      <c r="C5339" s="204"/>
      <c r="D5339" s="197"/>
      <c r="E5339" s="197"/>
      <c r="F5339" s="197"/>
      <c r="G5339" s="199"/>
      <c r="H5339" s="199"/>
      <c r="I5339" s="197"/>
      <c r="J5339" s="200"/>
      <c r="K5339" s="197"/>
      <c r="L5339" s="197"/>
      <c r="M5339" s="197"/>
      <c r="N5339" s="201"/>
      <c r="O5339" s="201"/>
      <c r="P5339" s="197"/>
      <c r="Q5339" s="197"/>
      <c r="R5339" s="197"/>
      <c r="S5339" s="197"/>
      <c r="T5339" s="197"/>
      <c r="U5339" s="196"/>
      <c r="V5339" s="196"/>
      <c r="W5339" s="197"/>
      <c r="X5339" s="197"/>
      <c r="Y5339" s="197"/>
      <c r="Z5339" s="196"/>
      <c r="AA5339" s="196"/>
      <c r="AB5339" s="202"/>
      <c r="AC5339" s="196"/>
      <c r="AD5339" s="196"/>
      <c r="AE5339" s="196"/>
      <c r="AF5339" s="196"/>
      <c r="AG5339" s="196"/>
      <c r="AH5339" s="196"/>
      <c r="AI5339" s="197"/>
    </row>
    <row r="5340" spans="1:35">
      <c r="A5340" s="197"/>
      <c r="B5340" s="197"/>
      <c r="C5340" s="204"/>
      <c r="D5340" s="197"/>
      <c r="E5340" s="197"/>
      <c r="F5340" s="197"/>
      <c r="G5340" s="199"/>
      <c r="H5340" s="199"/>
      <c r="I5340" s="197"/>
      <c r="J5340" s="200"/>
      <c r="K5340" s="197"/>
      <c r="L5340" s="197"/>
      <c r="M5340" s="197"/>
      <c r="N5340" s="201"/>
      <c r="O5340" s="201"/>
      <c r="P5340" s="197"/>
      <c r="Q5340" s="197"/>
      <c r="R5340" s="196"/>
      <c r="S5340" s="197"/>
      <c r="T5340" s="197"/>
      <c r="U5340" s="196"/>
      <c r="V5340" s="196"/>
      <c r="W5340" s="197"/>
      <c r="X5340" s="197"/>
      <c r="Y5340" s="197"/>
      <c r="Z5340" s="196"/>
      <c r="AA5340" s="196"/>
      <c r="AB5340" s="202"/>
      <c r="AC5340" s="196"/>
      <c r="AD5340" s="196"/>
      <c r="AE5340" s="196"/>
      <c r="AF5340" s="196"/>
      <c r="AG5340" s="196"/>
      <c r="AH5340" s="196"/>
      <c r="AI5340" s="197"/>
    </row>
    <row r="5341" spans="1:35">
      <c r="A5341" s="197"/>
      <c r="B5341" s="197"/>
      <c r="C5341" s="204"/>
      <c r="D5341" s="197"/>
      <c r="E5341" s="197"/>
      <c r="F5341" s="197"/>
      <c r="G5341" s="199"/>
      <c r="H5341" s="199"/>
      <c r="I5341" s="197"/>
      <c r="J5341" s="200"/>
      <c r="K5341" s="197"/>
      <c r="L5341" s="197"/>
      <c r="M5341" s="197"/>
      <c r="N5341" s="201"/>
      <c r="O5341" s="201"/>
      <c r="P5341" s="197"/>
      <c r="Q5341" s="197"/>
      <c r="R5341" s="197"/>
      <c r="S5341" s="197"/>
      <c r="T5341" s="197"/>
      <c r="U5341" s="196"/>
      <c r="V5341" s="196"/>
      <c r="W5341" s="197"/>
      <c r="X5341" s="197"/>
      <c r="Y5341" s="197"/>
      <c r="Z5341" s="196"/>
      <c r="AA5341" s="196"/>
      <c r="AB5341" s="202"/>
      <c r="AC5341" s="196"/>
      <c r="AD5341" s="196"/>
      <c r="AE5341" s="196"/>
      <c r="AF5341" s="196"/>
      <c r="AG5341" s="196"/>
      <c r="AH5341" s="196"/>
      <c r="AI5341" s="197"/>
    </row>
    <row r="5342" spans="1:35">
      <c r="A5342" s="197"/>
      <c r="B5342" s="197"/>
      <c r="C5342" s="204"/>
      <c r="D5342" s="197"/>
      <c r="E5342" s="197"/>
      <c r="F5342" s="197"/>
      <c r="G5342" s="199"/>
      <c r="H5342" s="199"/>
      <c r="I5342" s="197"/>
      <c r="J5342" s="200"/>
      <c r="K5342" s="197"/>
      <c r="L5342" s="197"/>
      <c r="M5342" s="197"/>
      <c r="N5342" s="201"/>
      <c r="O5342" s="201"/>
      <c r="P5342" s="197"/>
      <c r="Q5342" s="197"/>
      <c r="R5342" s="196"/>
      <c r="S5342" s="197"/>
      <c r="T5342" s="197"/>
      <c r="U5342" s="196"/>
      <c r="V5342" s="196"/>
      <c r="W5342" s="197"/>
      <c r="X5342" s="197"/>
      <c r="Y5342" s="197"/>
      <c r="Z5342" s="196"/>
      <c r="AA5342" s="196"/>
      <c r="AB5342" s="202"/>
      <c r="AC5342" s="196"/>
      <c r="AD5342" s="196"/>
      <c r="AE5342" s="196"/>
      <c r="AF5342" s="196"/>
      <c r="AG5342" s="196"/>
      <c r="AH5342" s="196"/>
      <c r="AI5342" s="197"/>
    </row>
    <row r="5343" spans="1:35">
      <c r="A5343" s="197"/>
      <c r="B5343" s="197"/>
      <c r="C5343" s="204"/>
      <c r="D5343" s="197"/>
      <c r="E5343" s="197"/>
      <c r="F5343" s="197"/>
      <c r="G5343" s="199"/>
      <c r="H5343" s="199"/>
      <c r="I5343" s="197"/>
      <c r="J5343" s="200"/>
      <c r="K5343" s="197"/>
      <c r="L5343" s="197"/>
      <c r="M5343" s="197"/>
      <c r="N5343" s="201"/>
      <c r="O5343" s="201"/>
      <c r="P5343" s="197"/>
      <c r="Q5343" s="197"/>
      <c r="R5343" s="197"/>
      <c r="S5343" s="197"/>
      <c r="T5343" s="197"/>
      <c r="U5343" s="196"/>
      <c r="V5343" s="196"/>
      <c r="W5343" s="197"/>
      <c r="X5343" s="197"/>
      <c r="Y5343" s="197"/>
      <c r="Z5343" s="196"/>
      <c r="AA5343" s="196"/>
      <c r="AB5343" s="202"/>
      <c r="AC5343" s="196"/>
      <c r="AD5343" s="196"/>
      <c r="AE5343" s="196"/>
      <c r="AF5343" s="196"/>
      <c r="AG5343" s="196"/>
      <c r="AH5343" s="196"/>
      <c r="AI5343" s="197"/>
    </row>
    <row r="5344" spans="1:35">
      <c r="A5344" s="197"/>
      <c r="B5344" s="197"/>
      <c r="C5344" s="204"/>
      <c r="D5344" s="197"/>
      <c r="E5344" s="197"/>
      <c r="F5344" s="197"/>
      <c r="G5344" s="199"/>
      <c r="H5344" s="199"/>
      <c r="I5344" s="197"/>
      <c r="J5344" s="200"/>
      <c r="K5344" s="197"/>
      <c r="L5344" s="197"/>
      <c r="M5344" s="197"/>
      <c r="N5344" s="201"/>
      <c r="O5344" s="201"/>
      <c r="P5344" s="197"/>
      <c r="Q5344" s="197"/>
      <c r="R5344" s="196"/>
      <c r="S5344" s="197"/>
      <c r="T5344" s="197"/>
      <c r="U5344" s="196"/>
      <c r="V5344" s="196"/>
      <c r="W5344" s="197"/>
      <c r="X5344" s="197"/>
      <c r="Y5344" s="197"/>
      <c r="Z5344" s="196"/>
      <c r="AA5344" s="196"/>
      <c r="AB5344" s="202"/>
      <c r="AC5344" s="196"/>
      <c r="AD5344" s="196"/>
      <c r="AE5344" s="196"/>
      <c r="AF5344" s="196"/>
      <c r="AG5344" s="196"/>
      <c r="AH5344" s="196"/>
      <c r="AI5344" s="197"/>
    </row>
    <row r="5345" spans="1:35">
      <c r="A5345" s="197"/>
      <c r="B5345" s="197"/>
      <c r="C5345" s="204"/>
      <c r="D5345" s="197"/>
      <c r="E5345" s="197"/>
      <c r="F5345" s="197"/>
      <c r="G5345" s="199"/>
      <c r="H5345" s="199"/>
      <c r="I5345" s="197"/>
      <c r="J5345" s="200"/>
      <c r="K5345" s="197"/>
      <c r="L5345" s="197"/>
      <c r="M5345" s="197"/>
      <c r="N5345" s="201"/>
      <c r="O5345" s="201"/>
      <c r="P5345" s="197"/>
      <c r="Q5345" s="197"/>
      <c r="R5345" s="197"/>
      <c r="S5345" s="197"/>
      <c r="T5345" s="197"/>
      <c r="U5345" s="196"/>
      <c r="V5345" s="196"/>
      <c r="W5345" s="197"/>
      <c r="X5345" s="197"/>
      <c r="Y5345" s="197"/>
      <c r="Z5345" s="196"/>
      <c r="AA5345" s="196"/>
      <c r="AB5345" s="202"/>
      <c r="AC5345" s="196"/>
      <c r="AD5345" s="196"/>
      <c r="AE5345" s="196"/>
      <c r="AF5345" s="196"/>
      <c r="AG5345" s="196"/>
      <c r="AH5345" s="196"/>
      <c r="AI5345" s="197"/>
    </row>
    <row r="5346" spans="1:35">
      <c r="A5346" s="197"/>
      <c r="B5346" s="197"/>
      <c r="C5346" s="204"/>
      <c r="D5346" s="197"/>
      <c r="E5346" s="197"/>
      <c r="F5346" s="197"/>
      <c r="G5346" s="199"/>
      <c r="H5346" s="199"/>
      <c r="I5346" s="197"/>
      <c r="J5346" s="200"/>
      <c r="K5346" s="197"/>
      <c r="L5346" s="197"/>
      <c r="M5346" s="197"/>
      <c r="N5346" s="201"/>
      <c r="O5346" s="201"/>
      <c r="P5346" s="197"/>
      <c r="Q5346" s="197"/>
      <c r="R5346" s="196"/>
      <c r="S5346" s="197"/>
      <c r="T5346" s="197"/>
      <c r="U5346" s="196"/>
      <c r="V5346" s="196"/>
      <c r="W5346" s="197"/>
      <c r="X5346" s="197"/>
      <c r="Y5346" s="197"/>
      <c r="Z5346" s="196"/>
      <c r="AA5346" s="196"/>
      <c r="AB5346" s="202"/>
      <c r="AC5346" s="196"/>
      <c r="AD5346" s="196"/>
      <c r="AE5346" s="196"/>
      <c r="AF5346" s="196"/>
      <c r="AG5346" s="196"/>
      <c r="AH5346" s="196"/>
      <c r="AI5346" s="197"/>
    </row>
    <row r="5347" spans="1:35">
      <c r="A5347" s="197"/>
      <c r="B5347" s="197"/>
      <c r="C5347" s="204"/>
      <c r="D5347" s="197"/>
      <c r="E5347" s="197"/>
      <c r="F5347" s="197"/>
      <c r="G5347" s="199"/>
      <c r="H5347" s="199"/>
      <c r="I5347" s="197"/>
      <c r="J5347" s="200"/>
      <c r="K5347" s="197"/>
      <c r="L5347" s="197"/>
      <c r="M5347" s="197"/>
      <c r="N5347" s="201"/>
      <c r="O5347" s="201"/>
      <c r="P5347" s="197"/>
      <c r="Q5347" s="197"/>
      <c r="R5347" s="197"/>
      <c r="S5347" s="197"/>
      <c r="T5347" s="197"/>
      <c r="U5347" s="196"/>
      <c r="V5347" s="196"/>
      <c r="W5347" s="197"/>
      <c r="X5347" s="197"/>
      <c r="Y5347" s="197"/>
      <c r="Z5347" s="196"/>
      <c r="AA5347" s="196"/>
      <c r="AB5347" s="202"/>
      <c r="AC5347" s="196"/>
      <c r="AD5347" s="196"/>
      <c r="AE5347" s="196"/>
      <c r="AF5347" s="196"/>
      <c r="AG5347" s="196"/>
      <c r="AH5347" s="196"/>
      <c r="AI5347" s="197"/>
    </row>
    <row r="5348" spans="1:35">
      <c r="A5348" s="197"/>
      <c r="B5348" s="197"/>
      <c r="C5348" s="204"/>
      <c r="D5348" s="197"/>
      <c r="E5348" s="197"/>
      <c r="F5348" s="197"/>
      <c r="G5348" s="199"/>
      <c r="H5348" s="199"/>
      <c r="I5348" s="197"/>
      <c r="J5348" s="200"/>
      <c r="K5348" s="197"/>
      <c r="L5348" s="197"/>
      <c r="M5348" s="197"/>
      <c r="N5348" s="201"/>
      <c r="O5348" s="201"/>
      <c r="P5348" s="197"/>
      <c r="Q5348" s="197"/>
      <c r="R5348" s="196"/>
      <c r="S5348" s="197"/>
      <c r="T5348" s="197"/>
      <c r="U5348" s="196"/>
      <c r="V5348" s="196"/>
      <c r="W5348" s="197"/>
      <c r="X5348" s="197"/>
      <c r="Y5348" s="197"/>
      <c r="Z5348" s="196"/>
      <c r="AA5348" s="196"/>
      <c r="AB5348" s="202"/>
      <c r="AC5348" s="196"/>
      <c r="AD5348" s="196"/>
      <c r="AE5348" s="196"/>
      <c r="AF5348" s="196"/>
      <c r="AG5348" s="196"/>
      <c r="AH5348" s="196"/>
      <c r="AI5348" s="197"/>
    </row>
    <row r="5349" spans="1:35">
      <c r="A5349" s="197"/>
      <c r="B5349" s="197"/>
      <c r="C5349" s="204"/>
      <c r="D5349" s="197"/>
      <c r="E5349" s="197"/>
      <c r="F5349" s="197"/>
      <c r="G5349" s="199"/>
      <c r="H5349" s="199"/>
      <c r="I5349" s="197"/>
      <c r="J5349" s="200"/>
      <c r="K5349" s="197"/>
      <c r="L5349" s="197"/>
      <c r="M5349" s="197"/>
      <c r="N5349" s="201"/>
      <c r="O5349" s="201"/>
      <c r="P5349" s="197"/>
      <c r="Q5349" s="197"/>
      <c r="R5349" s="197"/>
      <c r="S5349" s="197"/>
      <c r="T5349" s="197"/>
      <c r="U5349" s="196"/>
      <c r="V5349" s="196"/>
      <c r="W5349" s="197"/>
      <c r="X5349" s="197"/>
      <c r="Y5349" s="197"/>
      <c r="Z5349" s="196"/>
      <c r="AA5349" s="196"/>
      <c r="AB5349" s="202"/>
      <c r="AC5349" s="196"/>
      <c r="AD5349" s="196"/>
      <c r="AE5349" s="196"/>
      <c r="AF5349" s="196"/>
      <c r="AG5349" s="196"/>
      <c r="AH5349" s="196"/>
      <c r="AI5349" s="197"/>
    </row>
    <row r="5350" spans="1:35">
      <c r="A5350" s="197"/>
      <c r="B5350" s="197"/>
      <c r="C5350" s="204"/>
      <c r="D5350" s="197"/>
      <c r="E5350" s="197"/>
      <c r="F5350" s="197"/>
      <c r="G5350" s="199"/>
      <c r="H5350" s="199"/>
      <c r="I5350" s="197"/>
      <c r="J5350" s="200"/>
      <c r="K5350" s="197"/>
      <c r="L5350" s="197"/>
      <c r="M5350" s="197"/>
      <c r="N5350" s="201"/>
      <c r="O5350" s="201"/>
      <c r="P5350" s="197"/>
      <c r="Q5350" s="197"/>
      <c r="R5350" s="196"/>
      <c r="S5350" s="197"/>
      <c r="T5350" s="197"/>
      <c r="U5350" s="196"/>
      <c r="V5350" s="196"/>
      <c r="W5350" s="197"/>
      <c r="X5350" s="197"/>
      <c r="Y5350" s="197"/>
      <c r="Z5350" s="196"/>
      <c r="AA5350" s="196"/>
      <c r="AB5350" s="202"/>
      <c r="AC5350" s="196"/>
      <c r="AD5350" s="196"/>
      <c r="AE5350" s="196"/>
      <c r="AF5350" s="196"/>
      <c r="AG5350" s="196"/>
      <c r="AH5350" s="196"/>
      <c r="AI5350" s="197"/>
    </row>
    <row r="5351" spans="1:35">
      <c r="A5351" s="197"/>
      <c r="B5351" s="197"/>
      <c r="C5351" s="204"/>
      <c r="D5351" s="197"/>
      <c r="E5351" s="197"/>
      <c r="F5351" s="197"/>
      <c r="G5351" s="199"/>
      <c r="H5351" s="199"/>
      <c r="I5351" s="197"/>
      <c r="J5351" s="200"/>
      <c r="K5351" s="197"/>
      <c r="L5351" s="197"/>
      <c r="M5351" s="197"/>
      <c r="N5351" s="201"/>
      <c r="O5351" s="201"/>
      <c r="P5351" s="197"/>
      <c r="Q5351" s="197"/>
      <c r="R5351" s="197"/>
      <c r="S5351" s="197"/>
      <c r="T5351" s="197"/>
      <c r="U5351" s="196"/>
      <c r="V5351" s="196"/>
      <c r="W5351" s="197"/>
      <c r="X5351" s="197"/>
      <c r="Y5351" s="197"/>
      <c r="Z5351" s="196"/>
      <c r="AA5351" s="196"/>
      <c r="AB5351" s="202"/>
      <c r="AC5351" s="196"/>
      <c r="AD5351" s="196"/>
      <c r="AE5351" s="196"/>
      <c r="AF5351" s="196"/>
      <c r="AG5351" s="196"/>
      <c r="AH5351" s="196"/>
      <c r="AI5351" s="197"/>
    </row>
    <row r="5352" spans="1:35">
      <c r="A5352" s="197"/>
      <c r="B5352" s="197"/>
      <c r="C5352" s="204"/>
      <c r="D5352" s="197"/>
      <c r="E5352" s="197"/>
      <c r="F5352" s="197"/>
      <c r="G5352" s="199"/>
      <c r="H5352" s="199"/>
      <c r="I5352" s="197"/>
      <c r="J5352" s="200"/>
      <c r="K5352" s="197"/>
      <c r="L5352" s="197"/>
      <c r="M5352" s="197"/>
      <c r="N5352" s="201"/>
      <c r="O5352" s="201"/>
      <c r="P5352" s="197"/>
      <c r="Q5352" s="197"/>
      <c r="R5352" s="197"/>
      <c r="S5352" s="197"/>
      <c r="T5352" s="197"/>
      <c r="U5352" s="196"/>
      <c r="V5352" s="196"/>
      <c r="W5352" s="197"/>
      <c r="X5352" s="197"/>
      <c r="Y5352" s="197"/>
      <c r="Z5352" s="196"/>
      <c r="AA5352" s="196"/>
      <c r="AB5352" s="202"/>
      <c r="AC5352" s="196"/>
      <c r="AD5352" s="196"/>
      <c r="AE5352" s="196"/>
      <c r="AF5352" s="196"/>
      <c r="AG5352" s="196"/>
      <c r="AH5352" s="196"/>
      <c r="AI5352" s="197"/>
    </row>
    <row r="5353" spans="1:35">
      <c r="A5353" s="197"/>
      <c r="B5353" s="197"/>
      <c r="C5353" s="204"/>
      <c r="D5353" s="197"/>
      <c r="E5353" s="197"/>
      <c r="F5353" s="197"/>
      <c r="G5353" s="199"/>
      <c r="H5353" s="199"/>
      <c r="I5353" s="197"/>
      <c r="J5353" s="200"/>
      <c r="K5353" s="197"/>
      <c r="L5353" s="197"/>
      <c r="M5353" s="197"/>
      <c r="N5353" s="201"/>
      <c r="O5353" s="201"/>
      <c r="P5353" s="197"/>
      <c r="Q5353" s="197"/>
      <c r="R5353" s="197"/>
      <c r="S5353" s="197"/>
      <c r="T5353" s="197"/>
      <c r="U5353" s="196"/>
      <c r="V5353" s="196"/>
      <c r="W5353" s="197"/>
      <c r="X5353" s="197"/>
      <c r="Y5353" s="197"/>
      <c r="Z5353" s="197"/>
      <c r="AA5353" s="197"/>
      <c r="AB5353" s="202"/>
      <c r="AC5353" s="197"/>
      <c r="AD5353" s="205"/>
      <c r="AE5353" s="197"/>
      <c r="AF5353" s="196"/>
      <c r="AG5353" s="196"/>
      <c r="AH5353" s="197"/>
      <c r="AI5353" s="197"/>
    </row>
    <row r="5354" spans="1:35">
      <c r="A5354" s="197"/>
      <c r="B5354" s="197"/>
      <c r="C5354" s="204"/>
      <c r="D5354" s="197"/>
      <c r="E5354" s="197"/>
      <c r="F5354" s="197"/>
      <c r="G5354" s="199"/>
      <c r="H5354" s="199"/>
      <c r="I5354" s="197"/>
      <c r="J5354" s="200"/>
      <c r="K5354" s="197"/>
      <c r="L5354" s="197"/>
      <c r="M5354" s="197"/>
      <c r="N5354" s="201"/>
      <c r="O5354" s="201"/>
      <c r="P5354" s="197"/>
      <c r="Q5354" s="197"/>
      <c r="R5354" s="197"/>
      <c r="S5354" s="197"/>
      <c r="T5354" s="197"/>
      <c r="U5354" s="196"/>
      <c r="V5354" s="196"/>
      <c r="W5354" s="197"/>
      <c r="X5354" s="197"/>
      <c r="Y5354" s="197"/>
      <c r="Z5354" s="196"/>
      <c r="AA5354" s="196"/>
      <c r="AB5354" s="202"/>
      <c r="AC5354" s="196"/>
      <c r="AD5354" s="196"/>
      <c r="AE5354" s="196"/>
      <c r="AF5354" s="196"/>
      <c r="AG5354" s="196"/>
      <c r="AH5354" s="196"/>
      <c r="AI5354" s="197"/>
    </row>
    <row r="5355" spans="1:35">
      <c r="A5355" s="197"/>
      <c r="B5355" s="197"/>
      <c r="C5355" s="204"/>
      <c r="D5355" s="197"/>
      <c r="E5355" s="197"/>
      <c r="F5355" s="197"/>
      <c r="G5355" s="199"/>
      <c r="H5355" s="199"/>
      <c r="I5355" s="197"/>
      <c r="J5355" s="200"/>
      <c r="K5355" s="197"/>
      <c r="L5355" s="197"/>
      <c r="M5355" s="197"/>
      <c r="N5355" s="201"/>
      <c r="O5355" s="201"/>
      <c r="P5355" s="197"/>
      <c r="Q5355" s="197"/>
      <c r="R5355" s="196"/>
      <c r="S5355" s="197"/>
      <c r="T5355" s="197"/>
      <c r="U5355" s="196"/>
      <c r="V5355" s="196"/>
      <c r="W5355" s="197"/>
      <c r="X5355" s="197"/>
      <c r="Y5355" s="197"/>
      <c r="Z5355" s="196"/>
      <c r="AA5355" s="196"/>
      <c r="AB5355" s="202"/>
      <c r="AC5355" s="196"/>
      <c r="AD5355" s="196"/>
      <c r="AE5355" s="196"/>
      <c r="AF5355" s="196"/>
      <c r="AG5355" s="196"/>
      <c r="AH5355" s="196"/>
      <c r="AI5355" s="197"/>
    </row>
    <row r="5356" spans="1:35">
      <c r="A5356" s="197"/>
      <c r="B5356" s="197"/>
      <c r="C5356" s="204"/>
      <c r="D5356" s="197"/>
      <c r="E5356" s="203"/>
      <c r="F5356" s="197"/>
      <c r="G5356" s="199"/>
      <c r="H5356" s="199"/>
      <c r="I5356" s="197"/>
      <c r="J5356" s="200"/>
      <c r="K5356" s="197"/>
      <c r="L5356" s="197"/>
      <c r="M5356" s="197"/>
      <c r="N5356" s="201"/>
      <c r="O5356" s="201"/>
      <c r="P5356" s="197"/>
      <c r="Q5356" s="197"/>
      <c r="R5356" s="197"/>
      <c r="S5356" s="197"/>
      <c r="T5356" s="197"/>
      <c r="U5356" s="196"/>
      <c r="V5356" s="196"/>
      <c r="W5356" s="197"/>
      <c r="X5356" s="197"/>
      <c r="Y5356" s="197"/>
      <c r="Z5356" s="197"/>
      <c r="AA5356" s="197"/>
      <c r="AB5356" s="202"/>
      <c r="AC5356" s="197"/>
      <c r="AD5356" s="205"/>
      <c r="AE5356" s="197"/>
      <c r="AF5356" s="196"/>
      <c r="AG5356" s="196"/>
      <c r="AH5356" s="197"/>
      <c r="AI5356" s="197"/>
    </row>
    <row r="5357" spans="1:35">
      <c r="A5357" s="197"/>
      <c r="B5357" s="197"/>
      <c r="C5357" s="204"/>
      <c r="D5357" s="197"/>
      <c r="E5357" s="203"/>
      <c r="F5357" s="197"/>
      <c r="G5357" s="199"/>
      <c r="H5357" s="199"/>
      <c r="I5357" s="197"/>
      <c r="J5357" s="200"/>
      <c r="K5357" s="197"/>
      <c r="L5357" s="197"/>
      <c r="M5357" s="197"/>
      <c r="N5357" s="201"/>
      <c r="O5357" s="201"/>
      <c r="P5357" s="197"/>
      <c r="Q5357" s="197"/>
      <c r="R5357" s="197"/>
      <c r="S5357" s="197"/>
      <c r="T5357" s="197"/>
      <c r="U5357" s="196"/>
      <c r="V5357" s="196"/>
      <c r="W5357" s="197"/>
      <c r="X5357" s="197"/>
      <c r="Y5357" s="197"/>
      <c r="Z5357" s="196"/>
      <c r="AA5357" s="196"/>
      <c r="AB5357" s="202"/>
      <c r="AC5357" s="196"/>
      <c r="AD5357" s="196"/>
      <c r="AE5357" s="196"/>
      <c r="AF5357" s="196"/>
      <c r="AG5357" s="196"/>
      <c r="AH5357" s="196"/>
      <c r="AI5357" s="197"/>
    </row>
    <row r="5358" spans="1:35">
      <c r="A5358" s="197"/>
      <c r="B5358" s="197"/>
      <c r="C5358" s="204"/>
      <c r="D5358" s="197"/>
      <c r="E5358" s="203"/>
      <c r="F5358" s="197"/>
      <c r="G5358" s="199"/>
      <c r="H5358" s="199"/>
      <c r="I5358" s="197"/>
      <c r="J5358" s="200"/>
      <c r="K5358" s="197"/>
      <c r="L5358" s="197"/>
      <c r="M5358" s="197"/>
      <c r="N5358" s="201"/>
      <c r="O5358" s="201"/>
      <c r="P5358" s="197"/>
      <c r="Q5358" s="197"/>
      <c r="R5358" s="196"/>
      <c r="S5358" s="197"/>
      <c r="T5358" s="197"/>
      <c r="U5358" s="196"/>
      <c r="V5358" s="196"/>
      <c r="W5358" s="197"/>
      <c r="X5358" s="197"/>
      <c r="Y5358" s="197"/>
      <c r="Z5358" s="196"/>
      <c r="AA5358" s="196"/>
      <c r="AB5358" s="202"/>
      <c r="AC5358" s="196"/>
      <c r="AD5358" s="196"/>
      <c r="AE5358" s="196"/>
      <c r="AF5358" s="196"/>
      <c r="AG5358" s="196"/>
      <c r="AH5358" s="196"/>
      <c r="AI5358" s="197"/>
    </row>
    <row r="5359" spans="1:35">
      <c r="A5359" s="197"/>
      <c r="B5359" s="197"/>
      <c r="C5359" s="204"/>
      <c r="D5359" s="197"/>
      <c r="E5359" s="203"/>
      <c r="F5359" s="197"/>
      <c r="G5359" s="199"/>
      <c r="H5359" s="199"/>
      <c r="I5359" s="197"/>
      <c r="J5359" s="200"/>
      <c r="K5359" s="197"/>
      <c r="L5359" s="197"/>
      <c r="M5359" s="197"/>
      <c r="N5359" s="201"/>
      <c r="O5359" s="201"/>
      <c r="P5359" s="197"/>
      <c r="Q5359" s="197"/>
      <c r="R5359" s="197"/>
      <c r="S5359" s="197"/>
      <c r="T5359" s="197"/>
      <c r="U5359" s="196"/>
      <c r="V5359" s="196"/>
      <c r="W5359" s="197"/>
      <c r="X5359" s="197"/>
      <c r="Y5359" s="197"/>
      <c r="Z5359" s="196"/>
      <c r="AA5359" s="196"/>
      <c r="AB5359" s="202"/>
      <c r="AC5359" s="196"/>
      <c r="AD5359" s="196"/>
      <c r="AE5359" s="196"/>
      <c r="AF5359" s="196"/>
      <c r="AG5359" s="196"/>
      <c r="AH5359" s="196"/>
      <c r="AI5359" s="197"/>
    </row>
    <row r="5360" spans="1:35">
      <c r="A5360" s="197"/>
      <c r="B5360" s="197"/>
      <c r="C5360" s="204"/>
      <c r="D5360" s="197"/>
      <c r="E5360" s="203"/>
      <c r="F5360" s="197"/>
      <c r="G5360" s="199"/>
      <c r="H5360" s="199"/>
      <c r="I5360" s="197"/>
      <c r="J5360" s="200"/>
      <c r="K5360" s="197"/>
      <c r="L5360" s="197"/>
      <c r="M5360" s="197"/>
      <c r="N5360" s="201"/>
      <c r="O5360" s="201"/>
      <c r="P5360" s="197"/>
      <c r="Q5360" s="197"/>
      <c r="R5360" s="196"/>
      <c r="S5360" s="197"/>
      <c r="T5360" s="197"/>
      <c r="U5360" s="196"/>
      <c r="V5360" s="196"/>
      <c r="W5360" s="197"/>
      <c r="X5360" s="197"/>
      <c r="Y5360" s="197"/>
      <c r="Z5360" s="196"/>
      <c r="AA5360" s="196"/>
      <c r="AB5360" s="202"/>
      <c r="AC5360" s="196"/>
      <c r="AD5360" s="196"/>
      <c r="AE5360" s="196"/>
      <c r="AF5360" s="196"/>
      <c r="AG5360" s="196"/>
      <c r="AH5360" s="196"/>
      <c r="AI5360" s="197"/>
    </row>
    <row r="5361" spans="1:35">
      <c r="A5361" s="197"/>
      <c r="B5361" s="197"/>
      <c r="C5361" s="204"/>
      <c r="D5361" s="197"/>
      <c r="E5361" s="203"/>
      <c r="F5361" s="197"/>
      <c r="G5361" s="199"/>
      <c r="H5361" s="199"/>
      <c r="I5361" s="197"/>
      <c r="J5361" s="200"/>
      <c r="K5361" s="197"/>
      <c r="L5361" s="197"/>
      <c r="M5361" s="197"/>
      <c r="N5361" s="201"/>
      <c r="O5361" s="201"/>
      <c r="P5361" s="197"/>
      <c r="Q5361" s="197"/>
      <c r="R5361" s="197"/>
      <c r="S5361" s="197"/>
      <c r="T5361" s="197"/>
      <c r="U5361" s="196"/>
      <c r="V5361" s="196"/>
      <c r="W5361" s="197"/>
      <c r="X5361" s="197"/>
      <c r="Y5361" s="197"/>
      <c r="Z5361" s="196"/>
      <c r="AA5361" s="196"/>
      <c r="AB5361" s="202"/>
      <c r="AC5361" s="196"/>
      <c r="AD5361" s="196"/>
      <c r="AE5361" s="196"/>
      <c r="AF5361" s="196"/>
      <c r="AG5361" s="196"/>
      <c r="AH5361" s="196"/>
      <c r="AI5361" s="197"/>
    </row>
    <row r="5362" spans="1:35">
      <c r="A5362" s="197"/>
      <c r="B5362" s="197"/>
      <c r="C5362" s="204"/>
      <c r="D5362" s="197"/>
      <c r="E5362" s="197"/>
      <c r="F5362" s="197"/>
      <c r="G5362" s="199"/>
      <c r="H5362" s="199"/>
      <c r="I5362" s="197"/>
      <c r="J5362" s="200"/>
      <c r="K5362" s="197"/>
      <c r="L5362" s="197"/>
      <c r="M5362" s="197"/>
      <c r="N5362" s="201"/>
      <c r="O5362" s="201"/>
      <c r="P5362" s="197"/>
      <c r="Q5362" s="197"/>
      <c r="R5362" s="197"/>
      <c r="S5362" s="197"/>
      <c r="T5362" s="197"/>
      <c r="U5362" s="196"/>
      <c r="V5362" s="196"/>
      <c r="W5362" s="197"/>
      <c r="X5362" s="197"/>
      <c r="Y5362" s="197"/>
      <c r="Z5362" s="197"/>
      <c r="AA5362" s="197"/>
      <c r="AB5362" s="202"/>
      <c r="AC5362" s="197"/>
      <c r="AD5362" s="205"/>
      <c r="AE5362" s="197"/>
      <c r="AF5362" s="196"/>
      <c r="AG5362" s="196"/>
      <c r="AH5362" s="197"/>
      <c r="AI5362" s="197"/>
    </row>
    <row r="5363" spans="1:35">
      <c r="A5363" s="197"/>
      <c r="B5363" s="197"/>
      <c r="C5363" s="204"/>
      <c r="D5363" s="197"/>
      <c r="E5363" s="197"/>
      <c r="F5363" s="197"/>
      <c r="G5363" s="199"/>
      <c r="H5363" s="199"/>
      <c r="I5363" s="197"/>
      <c r="J5363" s="200"/>
      <c r="K5363" s="197"/>
      <c r="L5363" s="197"/>
      <c r="M5363" s="197"/>
      <c r="N5363" s="201"/>
      <c r="O5363" s="201"/>
      <c r="P5363" s="197"/>
      <c r="Q5363" s="197"/>
      <c r="R5363" s="197"/>
      <c r="S5363" s="197"/>
      <c r="T5363" s="197"/>
      <c r="U5363" s="196"/>
      <c r="V5363" s="196"/>
      <c r="W5363" s="197"/>
      <c r="X5363" s="197"/>
      <c r="Y5363" s="197"/>
      <c r="Z5363" s="196"/>
      <c r="AA5363" s="196"/>
      <c r="AB5363" s="202"/>
      <c r="AC5363" s="196"/>
      <c r="AD5363" s="196"/>
      <c r="AE5363" s="196"/>
      <c r="AF5363" s="196"/>
      <c r="AG5363" s="196"/>
      <c r="AH5363" s="196"/>
      <c r="AI5363" s="197"/>
    </row>
    <row r="5364" spans="1:35">
      <c r="A5364" s="197"/>
      <c r="B5364" s="197"/>
      <c r="C5364" s="204"/>
      <c r="D5364" s="197"/>
      <c r="E5364" s="197"/>
      <c r="F5364" s="197"/>
      <c r="G5364" s="199"/>
      <c r="H5364" s="199"/>
      <c r="I5364" s="197"/>
      <c r="J5364" s="200"/>
      <c r="K5364" s="197"/>
      <c r="L5364" s="197"/>
      <c r="M5364" s="197"/>
      <c r="N5364" s="201"/>
      <c r="O5364" s="201"/>
      <c r="P5364" s="197"/>
      <c r="Q5364" s="197"/>
      <c r="R5364" s="196"/>
      <c r="S5364" s="197"/>
      <c r="T5364" s="197"/>
      <c r="U5364" s="196"/>
      <c r="V5364" s="196"/>
      <c r="W5364" s="197"/>
      <c r="X5364" s="197"/>
      <c r="Y5364" s="197"/>
      <c r="Z5364" s="196"/>
      <c r="AA5364" s="196"/>
      <c r="AB5364" s="202"/>
      <c r="AC5364" s="196"/>
      <c r="AD5364" s="196"/>
      <c r="AE5364" s="196"/>
      <c r="AF5364" s="196"/>
      <c r="AG5364" s="196"/>
      <c r="AH5364" s="196"/>
      <c r="AI5364" s="197"/>
    </row>
    <row r="5365" spans="1:35">
      <c r="A5365" s="197"/>
      <c r="B5365" s="197"/>
      <c r="C5365" s="204"/>
      <c r="D5365" s="197"/>
      <c r="E5365" s="197"/>
      <c r="F5365" s="197"/>
      <c r="G5365" s="199"/>
      <c r="H5365" s="199"/>
      <c r="I5365" s="197"/>
      <c r="J5365" s="200"/>
      <c r="K5365" s="197"/>
      <c r="L5365" s="197"/>
      <c r="M5365" s="197"/>
      <c r="N5365" s="201"/>
      <c r="O5365" s="201"/>
      <c r="P5365" s="197"/>
      <c r="Q5365" s="197"/>
      <c r="R5365" s="197"/>
      <c r="S5365" s="197"/>
      <c r="T5365" s="197"/>
      <c r="U5365" s="196"/>
      <c r="V5365" s="196"/>
      <c r="W5365" s="197"/>
      <c r="X5365" s="197"/>
      <c r="Y5365" s="197"/>
      <c r="Z5365" s="196"/>
      <c r="AA5365" s="196"/>
      <c r="AB5365" s="202"/>
      <c r="AC5365" s="196"/>
      <c r="AD5365" s="196"/>
      <c r="AE5365" s="196"/>
      <c r="AF5365" s="196"/>
      <c r="AG5365" s="196"/>
      <c r="AH5365" s="196"/>
      <c r="AI5365" s="197"/>
    </row>
    <row r="5366" spans="1:35">
      <c r="A5366" s="197"/>
      <c r="B5366" s="197"/>
      <c r="C5366" s="204"/>
      <c r="D5366" s="197"/>
      <c r="E5366" s="197"/>
      <c r="F5366" s="197"/>
      <c r="G5366" s="199"/>
      <c r="H5366" s="199"/>
      <c r="I5366" s="197"/>
      <c r="J5366" s="200"/>
      <c r="K5366" s="197"/>
      <c r="L5366" s="197"/>
      <c r="M5366" s="197"/>
      <c r="N5366" s="201"/>
      <c r="O5366" s="201"/>
      <c r="P5366" s="197"/>
      <c r="Q5366" s="197"/>
      <c r="R5366" s="197"/>
      <c r="S5366" s="197"/>
      <c r="T5366" s="197"/>
      <c r="U5366" s="196"/>
      <c r="V5366" s="196"/>
      <c r="W5366" s="197"/>
      <c r="X5366" s="197"/>
      <c r="Y5366" s="197"/>
      <c r="Z5366" s="196"/>
      <c r="AA5366" s="196"/>
      <c r="AB5366" s="202"/>
      <c r="AC5366" s="196"/>
      <c r="AD5366" s="196"/>
      <c r="AE5366" s="196"/>
      <c r="AF5366" s="196"/>
      <c r="AG5366" s="196"/>
      <c r="AH5366" s="196"/>
      <c r="AI5366" s="197"/>
    </row>
    <row r="5367" spans="1:35">
      <c r="A5367" s="197"/>
      <c r="B5367" s="197"/>
      <c r="C5367" s="204"/>
      <c r="D5367" s="197"/>
      <c r="E5367" s="197"/>
      <c r="F5367" s="197"/>
      <c r="G5367" s="199"/>
      <c r="H5367" s="199"/>
      <c r="I5367" s="197"/>
      <c r="J5367" s="200"/>
      <c r="K5367" s="197"/>
      <c r="L5367" s="197"/>
      <c r="M5367" s="197"/>
      <c r="N5367" s="201"/>
      <c r="O5367" s="201"/>
      <c r="P5367" s="197"/>
      <c r="Q5367" s="197"/>
      <c r="R5367" s="197"/>
      <c r="S5367" s="197"/>
      <c r="T5367" s="197"/>
      <c r="U5367" s="196"/>
      <c r="V5367" s="196"/>
      <c r="W5367" s="197"/>
      <c r="X5367" s="197"/>
      <c r="Y5367" s="197"/>
      <c r="Z5367" s="196"/>
      <c r="AA5367" s="196"/>
      <c r="AB5367" s="202"/>
      <c r="AC5367" s="196"/>
      <c r="AD5367" s="196"/>
      <c r="AE5367" s="196"/>
      <c r="AF5367" s="196"/>
      <c r="AG5367" s="196"/>
      <c r="AH5367" s="196"/>
      <c r="AI5367" s="197"/>
    </row>
    <row r="5368" spans="1:35">
      <c r="A5368" s="197"/>
      <c r="B5368" s="197"/>
      <c r="C5368" s="204"/>
      <c r="D5368" s="197"/>
      <c r="E5368" s="197"/>
      <c r="F5368" s="197"/>
      <c r="G5368" s="199"/>
      <c r="H5368" s="199"/>
      <c r="I5368" s="197"/>
      <c r="J5368" s="200"/>
      <c r="K5368" s="197"/>
      <c r="L5368" s="197"/>
      <c r="M5368" s="197"/>
      <c r="N5368" s="201"/>
      <c r="O5368" s="201"/>
      <c r="P5368" s="197"/>
      <c r="Q5368" s="197"/>
      <c r="R5368" s="197"/>
      <c r="S5368" s="197"/>
      <c r="T5368" s="197"/>
      <c r="U5368" s="196"/>
      <c r="V5368" s="196"/>
      <c r="W5368" s="197"/>
      <c r="X5368" s="197"/>
      <c r="Y5368" s="197"/>
      <c r="Z5368" s="197"/>
      <c r="AA5368" s="197"/>
      <c r="AB5368" s="202"/>
      <c r="AC5368" s="197"/>
      <c r="AD5368" s="205"/>
      <c r="AE5368" s="197"/>
      <c r="AF5368" s="196"/>
      <c r="AG5368" s="196"/>
      <c r="AH5368" s="197"/>
      <c r="AI5368" s="197"/>
    </row>
    <row r="5369" spans="1:35">
      <c r="A5369" s="197"/>
      <c r="B5369" s="197"/>
      <c r="C5369" s="204"/>
      <c r="D5369" s="197"/>
      <c r="E5369" s="197"/>
      <c r="F5369" s="197"/>
      <c r="G5369" s="199"/>
      <c r="H5369" s="199"/>
      <c r="I5369" s="197"/>
      <c r="J5369" s="200"/>
      <c r="K5369" s="197"/>
      <c r="L5369" s="197"/>
      <c r="M5369" s="197"/>
      <c r="N5369" s="201"/>
      <c r="O5369" s="201"/>
      <c r="P5369" s="197"/>
      <c r="Q5369" s="197"/>
      <c r="R5369" s="197"/>
      <c r="S5369" s="197"/>
      <c r="T5369" s="197"/>
      <c r="U5369" s="196"/>
      <c r="V5369" s="196"/>
      <c r="W5369" s="197"/>
      <c r="X5369" s="197"/>
      <c r="Y5369" s="197"/>
      <c r="Z5369" s="196"/>
      <c r="AA5369" s="196"/>
      <c r="AB5369" s="202"/>
      <c r="AC5369" s="196"/>
      <c r="AD5369" s="196"/>
      <c r="AE5369" s="196"/>
      <c r="AF5369" s="196"/>
      <c r="AG5369" s="196"/>
      <c r="AH5369" s="196"/>
      <c r="AI5369" s="197"/>
    </row>
    <row r="5370" spans="1:35">
      <c r="A5370" s="197"/>
      <c r="B5370" s="197"/>
      <c r="C5370" s="204"/>
      <c r="D5370" s="197"/>
      <c r="E5370" s="197"/>
      <c r="F5370" s="197"/>
      <c r="G5370" s="199"/>
      <c r="H5370" s="199"/>
      <c r="I5370" s="197"/>
      <c r="J5370" s="200"/>
      <c r="K5370" s="197"/>
      <c r="L5370" s="197"/>
      <c r="M5370" s="197"/>
      <c r="N5370" s="201"/>
      <c r="O5370" s="201"/>
      <c r="P5370" s="197"/>
      <c r="Q5370" s="197"/>
      <c r="R5370" s="197"/>
      <c r="S5370" s="197"/>
      <c r="T5370" s="197"/>
      <c r="U5370" s="196"/>
      <c r="V5370" s="196"/>
      <c r="W5370" s="197"/>
      <c r="X5370" s="197"/>
      <c r="Y5370" s="197"/>
      <c r="Z5370" s="196"/>
      <c r="AA5370" s="196"/>
      <c r="AB5370" s="202"/>
      <c r="AC5370" s="196"/>
      <c r="AD5370" s="196"/>
      <c r="AE5370" s="196"/>
      <c r="AF5370" s="196"/>
      <c r="AG5370" s="196"/>
      <c r="AH5370" s="196"/>
      <c r="AI5370" s="197"/>
    </row>
    <row r="5371" spans="1:35">
      <c r="A5371" s="197"/>
      <c r="B5371" s="197"/>
      <c r="C5371" s="204"/>
      <c r="D5371" s="197"/>
      <c r="E5371" s="197"/>
      <c r="F5371" s="197"/>
      <c r="G5371" s="199"/>
      <c r="H5371" s="199"/>
      <c r="I5371" s="197"/>
      <c r="J5371" s="200"/>
      <c r="K5371" s="197"/>
      <c r="L5371" s="197"/>
      <c r="M5371" s="197"/>
      <c r="N5371" s="201"/>
      <c r="O5371" s="201"/>
      <c r="P5371" s="197"/>
      <c r="Q5371" s="197"/>
      <c r="R5371" s="197"/>
      <c r="S5371" s="197"/>
      <c r="T5371" s="197"/>
      <c r="U5371" s="196"/>
      <c r="V5371" s="196"/>
      <c r="W5371" s="197"/>
      <c r="X5371" s="197"/>
      <c r="Y5371" s="197"/>
      <c r="Z5371" s="196"/>
      <c r="AA5371" s="196"/>
      <c r="AB5371" s="202"/>
      <c r="AC5371" s="196"/>
      <c r="AD5371" s="196"/>
      <c r="AE5371" s="196"/>
      <c r="AF5371" s="196"/>
      <c r="AG5371" s="196"/>
      <c r="AH5371" s="196"/>
      <c r="AI5371" s="197"/>
    </row>
    <row r="5372" spans="1:35">
      <c r="A5372" s="197"/>
      <c r="B5372" s="197"/>
      <c r="C5372" s="204"/>
      <c r="D5372" s="197"/>
      <c r="E5372" s="203"/>
      <c r="F5372" s="197"/>
      <c r="G5372" s="199"/>
      <c r="H5372" s="199"/>
      <c r="I5372" s="197"/>
      <c r="J5372" s="200"/>
      <c r="K5372" s="197"/>
      <c r="L5372" s="197"/>
      <c r="M5372" s="197"/>
      <c r="N5372" s="201"/>
      <c r="O5372" s="201"/>
      <c r="P5372" s="197"/>
      <c r="Q5372" s="197"/>
      <c r="R5372" s="196"/>
      <c r="S5372" s="197"/>
      <c r="T5372" s="197"/>
      <c r="U5372" s="196"/>
      <c r="V5372" s="196"/>
      <c r="W5372" s="197"/>
      <c r="X5372" s="197"/>
      <c r="Y5372" s="197"/>
      <c r="Z5372" s="196"/>
      <c r="AA5372" s="196"/>
      <c r="AB5372" s="202"/>
      <c r="AC5372" s="196"/>
      <c r="AD5372" s="196"/>
      <c r="AE5372" s="196"/>
      <c r="AF5372" s="196"/>
      <c r="AG5372" s="196"/>
      <c r="AH5372" s="196"/>
      <c r="AI5372" s="197"/>
    </row>
    <row r="5373" spans="1:35">
      <c r="A5373" s="197"/>
      <c r="B5373" s="197"/>
      <c r="C5373" s="204"/>
      <c r="D5373" s="197"/>
      <c r="E5373" s="203"/>
      <c r="F5373" s="197"/>
      <c r="G5373" s="199"/>
      <c r="H5373" s="199"/>
      <c r="I5373" s="197"/>
      <c r="J5373" s="200"/>
      <c r="K5373" s="197"/>
      <c r="L5373" s="197"/>
      <c r="M5373" s="197"/>
      <c r="N5373" s="201"/>
      <c r="O5373" s="201"/>
      <c r="P5373" s="197"/>
      <c r="Q5373" s="197"/>
      <c r="R5373" s="197"/>
      <c r="S5373" s="197"/>
      <c r="T5373" s="197"/>
      <c r="U5373" s="196"/>
      <c r="V5373" s="196"/>
      <c r="W5373" s="197"/>
      <c r="X5373" s="197"/>
      <c r="Y5373" s="197"/>
      <c r="Z5373" s="196"/>
      <c r="AA5373" s="196"/>
      <c r="AB5373" s="202"/>
      <c r="AC5373" s="196"/>
      <c r="AD5373" s="196"/>
      <c r="AE5373" s="196"/>
      <c r="AF5373" s="196"/>
      <c r="AG5373" s="196"/>
      <c r="AH5373" s="196"/>
      <c r="AI5373" s="197"/>
    </row>
    <row r="5374" spans="1:35">
      <c r="A5374" s="197"/>
      <c r="B5374" s="197"/>
      <c r="C5374" s="204"/>
      <c r="D5374" s="197"/>
      <c r="E5374" s="203"/>
      <c r="F5374" s="197"/>
      <c r="G5374" s="199"/>
      <c r="H5374" s="199"/>
      <c r="I5374" s="197"/>
      <c r="J5374" s="200"/>
      <c r="K5374" s="197"/>
      <c r="L5374" s="197"/>
      <c r="M5374" s="197"/>
      <c r="N5374" s="201"/>
      <c r="O5374" s="201"/>
      <c r="P5374" s="197"/>
      <c r="Q5374" s="197"/>
      <c r="R5374" s="196"/>
      <c r="S5374" s="197"/>
      <c r="T5374" s="197"/>
      <c r="U5374" s="196"/>
      <c r="V5374" s="196"/>
      <c r="W5374" s="197"/>
      <c r="X5374" s="197"/>
      <c r="Y5374" s="197"/>
      <c r="Z5374" s="196"/>
      <c r="AA5374" s="196"/>
      <c r="AB5374" s="202"/>
      <c r="AC5374" s="196"/>
      <c r="AD5374" s="196"/>
      <c r="AE5374" s="196"/>
      <c r="AF5374" s="196"/>
      <c r="AG5374" s="196"/>
      <c r="AH5374" s="196"/>
      <c r="AI5374" s="197"/>
    </row>
    <row r="5375" spans="1:35">
      <c r="A5375" s="197"/>
      <c r="B5375" s="197"/>
      <c r="C5375" s="204"/>
      <c r="D5375" s="197"/>
      <c r="E5375" s="203"/>
      <c r="F5375" s="197"/>
      <c r="G5375" s="199"/>
      <c r="H5375" s="199"/>
      <c r="I5375" s="197"/>
      <c r="J5375" s="200"/>
      <c r="K5375" s="197"/>
      <c r="L5375" s="197"/>
      <c r="M5375" s="197"/>
      <c r="N5375" s="201"/>
      <c r="O5375" s="201"/>
      <c r="P5375" s="197"/>
      <c r="Q5375" s="197"/>
      <c r="R5375" s="197"/>
      <c r="S5375" s="197"/>
      <c r="T5375" s="197"/>
      <c r="U5375" s="196"/>
      <c r="V5375" s="196"/>
      <c r="W5375" s="197"/>
      <c r="X5375" s="197"/>
      <c r="Y5375" s="197"/>
      <c r="Z5375" s="196"/>
      <c r="AA5375" s="196"/>
      <c r="AB5375" s="202"/>
      <c r="AC5375" s="196"/>
      <c r="AD5375" s="196"/>
      <c r="AE5375" s="196"/>
      <c r="AF5375" s="196"/>
      <c r="AG5375" s="196"/>
      <c r="AH5375" s="196"/>
      <c r="AI5375" s="197"/>
    </row>
    <row r="5376" spans="1:35">
      <c r="A5376" s="197"/>
      <c r="B5376" s="197"/>
      <c r="C5376" s="204"/>
      <c r="D5376" s="197"/>
      <c r="E5376" s="203"/>
      <c r="F5376" s="197"/>
      <c r="G5376" s="199"/>
      <c r="H5376" s="199"/>
      <c r="I5376" s="197"/>
      <c r="J5376" s="200"/>
      <c r="K5376" s="197"/>
      <c r="L5376" s="197"/>
      <c r="M5376" s="197"/>
      <c r="N5376" s="201"/>
      <c r="O5376" s="201"/>
      <c r="P5376" s="197"/>
      <c r="Q5376" s="197"/>
      <c r="R5376" s="196"/>
      <c r="S5376" s="197"/>
      <c r="T5376" s="197"/>
      <c r="U5376" s="196"/>
      <c r="V5376" s="196"/>
      <c r="W5376" s="197"/>
      <c r="X5376" s="197"/>
      <c r="Y5376" s="197"/>
      <c r="Z5376" s="196"/>
      <c r="AA5376" s="196"/>
      <c r="AB5376" s="202"/>
      <c r="AC5376" s="196"/>
      <c r="AD5376" s="196"/>
      <c r="AE5376" s="196"/>
      <c r="AF5376" s="196"/>
      <c r="AG5376" s="196"/>
      <c r="AH5376" s="196"/>
      <c r="AI5376" s="197"/>
    </row>
    <row r="5377" spans="1:35">
      <c r="A5377" s="197"/>
      <c r="B5377" s="197"/>
      <c r="C5377" s="204"/>
      <c r="D5377" s="197"/>
      <c r="E5377" s="203"/>
      <c r="F5377" s="197"/>
      <c r="G5377" s="199"/>
      <c r="H5377" s="199"/>
      <c r="I5377" s="197"/>
      <c r="J5377" s="200"/>
      <c r="K5377" s="197"/>
      <c r="L5377" s="197"/>
      <c r="M5377" s="197"/>
      <c r="N5377" s="201"/>
      <c r="O5377" s="201"/>
      <c r="P5377" s="197"/>
      <c r="Q5377" s="197"/>
      <c r="R5377" s="197"/>
      <c r="S5377" s="197"/>
      <c r="T5377" s="197"/>
      <c r="U5377" s="196"/>
      <c r="V5377" s="196"/>
      <c r="W5377" s="197"/>
      <c r="X5377" s="197"/>
      <c r="Y5377" s="197"/>
      <c r="Z5377" s="196"/>
      <c r="AA5377" s="196"/>
      <c r="AB5377" s="202"/>
      <c r="AC5377" s="196"/>
      <c r="AD5377" s="196"/>
      <c r="AE5377" s="196"/>
      <c r="AF5377" s="196"/>
      <c r="AG5377" s="196"/>
      <c r="AH5377" s="196"/>
      <c r="AI5377" s="197"/>
    </row>
    <row r="5378" spans="1:35">
      <c r="A5378" s="197"/>
      <c r="B5378" s="197"/>
      <c r="C5378" s="204"/>
      <c r="D5378" s="197"/>
      <c r="E5378" s="197"/>
      <c r="F5378" s="197"/>
      <c r="G5378" s="199"/>
      <c r="H5378" s="199"/>
      <c r="I5378" s="197"/>
      <c r="J5378" s="200"/>
      <c r="K5378" s="197"/>
      <c r="L5378" s="197"/>
      <c r="M5378" s="197"/>
      <c r="N5378" s="201"/>
      <c r="O5378" s="201"/>
      <c r="P5378" s="197"/>
      <c r="Q5378" s="197"/>
      <c r="R5378" s="197"/>
      <c r="S5378" s="197"/>
      <c r="T5378" s="197"/>
      <c r="U5378" s="196"/>
      <c r="V5378" s="196"/>
      <c r="W5378" s="197"/>
      <c r="X5378" s="197"/>
      <c r="Y5378" s="197"/>
      <c r="Z5378" s="197"/>
      <c r="AA5378" s="197"/>
      <c r="AB5378" s="202"/>
      <c r="AC5378" s="197"/>
      <c r="AD5378" s="205"/>
      <c r="AE5378" s="197"/>
      <c r="AF5378" s="196"/>
      <c r="AG5378" s="196"/>
      <c r="AH5378" s="197"/>
      <c r="AI5378" s="197"/>
    </row>
    <row r="5379" spans="1:35">
      <c r="A5379" s="197"/>
      <c r="B5379" s="197"/>
      <c r="C5379" s="204"/>
      <c r="D5379" s="197"/>
      <c r="E5379" s="197"/>
      <c r="F5379" s="197"/>
      <c r="G5379" s="199"/>
      <c r="H5379" s="199"/>
      <c r="I5379" s="197"/>
      <c r="J5379" s="200"/>
      <c r="K5379" s="197"/>
      <c r="L5379" s="197"/>
      <c r="M5379" s="197"/>
      <c r="N5379" s="201"/>
      <c r="O5379" s="201"/>
      <c r="P5379" s="197"/>
      <c r="Q5379" s="197"/>
      <c r="R5379" s="196"/>
      <c r="S5379" s="197"/>
      <c r="T5379" s="197"/>
      <c r="U5379" s="196"/>
      <c r="V5379" s="196"/>
      <c r="W5379" s="197"/>
      <c r="X5379" s="197"/>
      <c r="Y5379" s="197"/>
      <c r="Z5379" s="196"/>
      <c r="AA5379" s="196"/>
      <c r="AB5379" s="202"/>
      <c r="AC5379" s="196"/>
      <c r="AD5379" s="196"/>
      <c r="AE5379" s="196"/>
      <c r="AF5379" s="196"/>
      <c r="AG5379" s="196"/>
      <c r="AH5379" s="196"/>
      <c r="AI5379" s="197"/>
    </row>
    <row r="5380" spans="1:35">
      <c r="A5380" s="197"/>
      <c r="B5380" s="197"/>
      <c r="C5380" s="204"/>
      <c r="D5380" s="197"/>
      <c r="E5380" s="197"/>
      <c r="F5380" s="197"/>
      <c r="G5380" s="199"/>
      <c r="H5380" s="199"/>
      <c r="I5380" s="197"/>
      <c r="J5380" s="200"/>
      <c r="K5380" s="197"/>
      <c r="L5380" s="197"/>
      <c r="M5380" s="197"/>
      <c r="N5380" s="201"/>
      <c r="O5380" s="201"/>
      <c r="P5380" s="197"/>
      <c r="Q5380" s="197"/>
      <c r="R5380" s="197"/>
      <c r="S5380" s="197"/>
      <c r="T5380" s="197"/>
      <c r="U5380" s="196"/>
      <c r="V5380" s="196"/>
      <c r="W5380" s="197"/>
      <c r="X5380" s="197"/>
      <c r="Y5380" s="197"/>
      <c r="Z5380" s="196"/>
      <c r="AA5380" s="196"/>
      <c r="AB5380" s="202"/>
      <c r="AC5380" s="196"/>
      <c r="AD5380" s="196"/>
      <c r="AE5380" s="196"/>
      <c r="AF5380" s="196"/>
      <c r="AG5380" s="196"/>
      <c r="AH5380" s="196"/>
      <c r="AI5380" s="197"/>
    </row>
    <row r="5381" spans="1:35">
      <c r="A5381" s="197"/>
      <c r="B5381" s="197"/>
      <c r="C5381" s="204"/>
      <c r="D5381" s="197"/>
      <c r="E5381" s="197"/>
      <c r="F5381" s="197"/>
      <c r="G5381" s="199"/>
      <c r="H5381" s="199"/>
      <c r="I5381" s="197"/>
      <c r="J5381" s="200"/>
      <c r="K5381" s="197"/>
      <c r="L5381" s="197"/>
      <c r="M5381" s="197"/>
      <c r="N5381" s="201"/>
      <c r="O5381" s="201"/>
      <c r="P5381" s="197"/>
      <c r="Q5381" s="197"/>
      <c r="R5381" s="197"/>
      <c r="S5381" s="197"/>
      <c r="T5381" s="197"/>
      <c r="U5381" s="196"/>
      <c r="V5381" s="196"/>
      <c r="W5381" s="197"/>
      <c r="X5381" s="197"/>
      <c r="Y5381" s="197"/>
      <c r="Z5381" s="197"/>
      <c r="AA5381" s="197"/>
      <c r="AB5381" s="202"/>
      <c r="AC5381" s="197"/>
      <c r="AD5381" s="205"/>
      <c r="AE5381" s="197"/>
      <c r="AF5381" s="196"/>
      <c r="AG5381" s="196"/>
      <c r="AH5381" s="197"/>
      <c r="AI5381" s="197"/>
    </row>
    <row r="5382" spans="1:35">
      <c r="A5382" s="197"/>
      <c r="B5382" s="197"/>
      <c r="C5382" s="204"/>
      <c r="D5382" s="197"/>
      <c r="E5382" s="197"/>
      <c r="F5382" s="197"/>
      <c r="G5382" s="199"/>
      <c r="H5382" s="199"/>
      <c r="I5382" s="197"/>
      <c r="J5382" s="200"/>
      <c r="K5382" s="197"/>
      <c r="L5382" s="197"/>
      <c r="M5382" s="197"/>
      <c r="N5382" s="201"/>
      <c r="O5382" s="201"/>
      <c r="P5382" s="197"/>
      <c r="Q5382" s="197"/>
      <c r="R5382" s="196"/>
      <c r="S5382" s="197"/>
      <c r="T5382" s="197"/>
      <c r="U5382" s="196"/>
      <c r="V5382" s="196"/>
      <c r="W5382" s="197"/>
      <c r="X5382" s="197"/>
      <c r="Y5382" s="197"/>
      <c r="Z5382" s="196"/>
      <c r="AA5382" s="196"/>
      <c r="AB5382" s="202"/>
      <c r="AC5382" s="196"/>
      <c r="AD5382" s="196"/>
      <c r="AE5382" s="196"/>
      <c r="AF5382" s="196"/>
      <c r="AG5382" s="196"/>
      <c r="AH5382" s="196"/>
      <c r="AI5382" s="197"/>
    </row>
    <row r="5383" spans="1:35">
      <c r="A5383" s="197"/>
      <c r="B5383" s="197"/>
      <c r="C5383" s="204"/>
      <c r="D5383" s="197"/>
      <c r="E5383" s="197"/>
      <c r="F5383" s="197"/>
      <c r="G5383" s="199"/>
      <c r="H5383" s="199"/>
      <c r="I5383" s="197"/>
      <c r="J5383" s="200"/>
      <c r="K5383" s="197"/>
      <c r="L5383" s="197"/>
      <c r="M5383" s="197"/>
      <c r="N5383" s="201"/>
      <c r="O5383" s="201"/>
      <c r="P5383" s="197"/>
      <c r="Q5383" s="197"/>
      <c r="R5383" s="197"/>
      <c r="S5383" s="197"/>
      <c r="T5383" s="197"/>
      <c r="U5383" s="196"/>
      <c r="V5383" s="196"/>
      <c r="W5383" s="197"/>
      <c r="X5383" s="197"/>
      <c r="Y5383" s="197"/>
      <c r="Z5383" s="196"/>
      <c r="AA5383" s="196"/>
      <c r="AB5383" s="202"/>
      <c r="AC5383" s="196"/>
      <c r="AD5383" s="196"/>
      <c r="AE5383" s="196"/>
      <c r="AF5383" s="196"/>
      <c r="AG5383" s="196"/>
      <c r="AH5383" s="196"/>
      <c r="AI5383" s="197"/>
    </row>
    <row r="5384" spans="1:35">
      <c r="A5384" s="197"/>
      <c r="B5384" s="197"/>
      <c r="C5384" s="204"/>
      <c r="D5384" s="197"/>
      <c r="E5384" s="197"/>
      <c r="F5384" s="197"/>
      <c r="G5384" s="199"/>
      <c r="H5384" s="199"/>
      <c r="I5384" s="197"/>
      <c r="J5384" s="200"/>
      <c r="K5384" s="197"/>
      <c r="L5384" s="197"/>
      <c r="M5384" s="197"/>
      <c r="N5384" s="201"/>
      <c r="O5384" s="201"/>
      <c r="P5384" s="197"/>
      <c r="Q5384" s="197"/>
      <c r="R5384" s="196"/>
      <c r="S5384" s="197"/>
      <c r="T5384" s="197"/>
      <c r="U5384" s="196"/>
      <c r="V5384" s="196"/>
      <c r="W5384" s="197"/>
      <c r="X5384" s="197"/>
      <c r="Y5384" s="197"/>
      <c r="Z5384" s="196"/>
      <c r="AA5384" s="196"/>
      <c r="AB5384" s="202"/>
      <c r="AC5384" s="196"/>
      <c r="AD5384" s="196"/>
      <c r="AE5384" s="196"/>
      <c r="AF5384" s="196"/>
      <c r="AG5384" s="196"/>
      <c r="AH5384" s="196"/>
      <c r="AI5384" s="197"/>
    </row>
    <row r="5385" spans="1:35">
      <c r="A5385" s="197"/>
      <c r="B5385" s="197"/>
      <c r="C5385" s="204"/>
      <c r="D5385" s="197"/>
      <c r="E5385" s="197"/>
      <c r="F5385" s="197"/>
      <c r="G5385" s="199"/>
      <c r="H5385" s="199"/>
      <c r="I5385" s="197"/>
      <c r="J5385" s="200"/>
      <c r="K5385" s="197"/>
      <c r="L5385" s="197"/>
      <c r="M5385" s="197"/>
      <c r="N5385" s="201"/>
      <c r="O5385" s="201"/>
      <c r="P5385" s="197"/>
      <c r="Q5385" s="197"/>
      <c r="R5385" s="197"/>
      <c r="S5385" s="197"/>
      <c r="T5385" s="197"/>
      <c r="U5385" s="196"/>
      <c r="V5385" s="196"/>
      <c r="W5385" s="197"/>
      <c r="X5385" s="197"/>
      <c r="Y5385" s="197"/>
      <c r="Z5385" s="196"/>
      <c r="AA5385" s="196"/>
      <c r="AB5385" s="202"/>
      <c r="AC5385" s="196"/>
      <c r="AD5385" s="196"/>
      <c r="AE5385" s="196"/>
      <c r="AF5385" s="196"/>
      <c r="AG5385" s="196"/>
      <c r="AH5385" s="196"/>
      <c r="AI5385" s="197"/>
    </row>
    <row r="5386" spans="1:35">
      <c r="A5386" s="197"/>
      <c r="B5386" s="197"/>
      <c r="C5386" s="204"/>
      <c r="D5386" s="197"/>
      <c r="E5386" s="197"/>
      <c r="F5386" s="197"/>
      <c r="G5386" s="199"/>
      <c r="H5386" s="199"/>
      <c r="I5386" s="197"/>
      <c r="J5386" s="200"/>
      <c r="K5386" s="197"/>
      <c r="L5386" s="197"/>
      <c r="M5386" s="197"/>
      <c r="N5386" s="201"/>
      <c r="O5386" s="201"/>
      <c r="P5386" s="197"/>
      <c r="Q5386" s="197"/>
      <c r="R5386" s="196"/>
      <c r="S5386" s="197"/>
      <c r="T5386" s="197"/>
      <c r="U5386" s="196"/>
      <c r="V5386" s="196"/>
      <c r="W5386" s="197"/>
      <c r="X5386" s="197"/>
      <c r="Y5386" s="197"/>
      <c r="Z5386" s="196"/>
      <c r="AA5386" s="196"/>
      <c r="AB5386" s="202"/>
      <c r="AC5386" s="196"/>
      <c r="AD5386" s="196"/>
      <c r="AE5386" s="196"/>
      <c r="AF5386" s="196"/>
      <c r="AG5386" s="196"/>
      <c r="AH5386" s="196"/>
      <c r="AI5386" s="197"/>
    </row>
    <row r="5387" spans="1:35">
      <c r="A5387" s="197"/>
      <c r="B5387" s="197"/>
      <c r="C5387" s="204"/>
      <c r="D5387" s="197"/>
      <c r="E5387" s="197"/>
      <c r="F5387" s="197"/>
      <c r="G5387" s="199"/>
      <c r="H5387" s="199"/>
      <c r="I5387" s="197"/>
      <c r="J5387" s="200"/>
      <c r="K5387" s="197"/>
      <c r="L5387" s="197"/>
      <c r="M5387" s="197"/>
      <c r="N5387" s="201"/>
      <c r="O5387" s="201"/>
      <c r="P5387" s="197"/>
      <c r="Q5387" s="197"/>
      <c r="R5387" s="197"/>
      <c r="S5387" s="197"/>
      <c r="T5387" s="197"/>
      <c r="U5387" s="196"/>
      <c r="V5387" s="196"/>
      <c r="W5387" s="197"/>
      <c r="X5387" s="197"/>
      <c r="Y5387" s="197"/>
      <c r="Z5387" s="196"/>
      <c r="AA5387" s="196"/>
      <c r="AB5387" s="202"/>
      <c r="AC5387" s="196"/>
      <c r="AD5387" s="196"/>
      <c r="AE5387" s="196"/>
      <c r="AF5387" s="196"/>
      <c r="AG5387" s="196"/>
      <c r="AH5387" s="196"/>
      <c r="AI5387" s="197"/>
    </row>
    <row r="5388" spans="1:35">
      <c r="A5388" s="197"/>
      <c r="B5388" s="197"/>
      <c r="C5388" s="204"/>
      <c r="D5388" s="197"/>
      <c r="E5388" s="197"/>
      <c r="F5388" s="197"/>
      <c r="G5388" s="199"/>
      <c r="H5388" s="199"/>
      <c r="I5388" s="197"/>
      <c r="J5388" s="200"/>
      <c r="K5388" s="197"/>
      <c r="L5388" s="197"/>
      <c r="M5388" s="197"/>
      <c r="N5388" s="201"/>
      <c r="O5388" s="201"/>
      <c r="P5388" s="197"/>
      <c r="Q5388" s="197"/>
      <c r="R5388" s="196"/>
      <c r="S5388" s="197"/>
      <c r="T5388" s="197"/>
      <c r="U5388" s="196"/>
      <c r="V5388" s="196"/>
      <c r="W5388" s="197"/>
      <c r="X5388" s="197"/>
      <c r="Y5388" s="197"/>
      <c r="Z5388" s="196"/>
      <c r="AA5388" s="196"/>
      <c r="AB5388" s="202"/>
      <c r="AC5388" s="196"/>
      <c r="AD5388" s="196"/>
      <c r="AE5388" s="196"/>
      <c r="AF5388" s="196"/>
      <c r="AG5388" s="196"/>
      <c r="AH5388" s="196"/>
      <c r="AI5388" s="197"/>
    </row>
    <row r="5389" spans="1:35">
      <c r="A5389" s="197"/>
      <c r="B5389" s="197"/>
      <c r="C5389" s="204"/>
      <c r="D5389" s="197"/>
      <c r="E5389" s="197"/>
      <c r="F5389" s="197"/>
      <c r="G5389" s="199"/>
      <c r="H5389" s="199"/>
      <c r="I5389" s="197"/>
      <c r="J5389" s="200"/>
      <c r="K5389" s="197"/>
      <c r="L5389" s="197"/>
      <c r="M5389" s="197"/>
      <c r="N5389" s="201"/>
      <c r="O5389" s="201"/>
      <c r="P5389" s="197"/>
      <c r="Q5389" s="197"/>
      <c r="R5389" s="197"/>
      <c r="S5389" s="197"/>
      <c r="T5389" s="197"/>
      <c r="U5389" s="196"/>
      <c r="V5389" s="196"/>
      <c r="W5389" s="197"/>
      <c r="X5389" s="197"/>
      <c r="Y5389" s="197"/>
      <c r="Z5389" s="196"/>
      <c r="AA5389" s="196"/>
      <c r="AB5389" s="202"/>
      <c r="AC5389" s="196"/>
      <c r="AD5389" s="196"/>
      <c r="AE5389" s="196"/>
      <c r="AF5389" s="196"/>
      <c r="AG5389" s="196"/>
      <c r="AH5389" s="196"/>
      <c r="AI5389" s="197"/>
    </row>
    <row r="5390" spans="1:35">
      <c r="A5390" s="197"/>
      <c r="B5390" s="197"/>
      <c r="C5390" s="204"/>
      <c r="D5390" s="197"/>
      <c r="E5390" s="197"/>
      <c r="F5390" s="197"/>
      <c r="G5390" s="199"/>
      <c r="H5390" s="199"/>
      <c r="I5390" s="197"/>
      <c r="J5390" s="200"/>
      <c r="K5390" s="197"/>
      <c r="L5390" s="197"/>
      <c r="M5390" s="197"/>
      <c r="N5390" s="201"/>
      <c r="O5390" s="201"/>
      <c r="P5390" s="197"/>
      <c r="Q5390" s="197"/>
      <c r="R5390" s="196"/>
      <c r="S5390" s="197"/>
      <c r="T5390" s="197"/>
      <c r="U5390" s="196"/>
      <c r="V5390" s="196"/>
      <c r="W5390" s="197"/>
      <c r="X5390" s="197"/>
      <c r="Y5390" s="197"/>
      <c r="Z5390" s="196"/>
      <c r="AA5390" s="196"/>
      <c r="AB5390" s="202"/>
      <c r="AC5390" s="196"/>
      <c r="AD5390" s="196"/>
      <c r="AE5390" s="196"/>
      <c r="AF5390" s="196"/>
      <c r="AG5390" s="196"/>
      <c r="AH5390" s="196"/>
      <c r="AI5390" s="197"/>
    </row>
    <row r="5391" spans="1:35">
      <c r="A5391" s="197"/>
      <c r="B5391" s="197"/>
      <c r="C5391" s="204"/>
      <c r="D5391" s="197"/>
      <c r="E5391" s="197"/>
      <c r="F5391" s="197"/>
      <c r="G5391" s="199"/>
      <c r="H5391" s="199"/>
      <c r="I5391" s="197"/>
      <c r="J5391" s="200"/>
      <c r="K5391" s="197"/>
      <c r="L5391" s="197"/>
      <c r="M5391" s="197"/>
      <c r="N5391" s="201"/>
      <c r="O5391" s="201"/>
      <c r="P5391" s="197"/>
      <c r="Q5391" s="197"/>
      <c r="R5391" s="197"/>
      <c r="S5391" s="197"/>
      <c r="T5391" s="197"/>
      <c r="U5391" s="196"/>
      <c r="V5391" s="196"/>
      <c r="W5391" s="197"/>
      <c r="X5391" s="197"/>
      <c r="Y5391" s="197"/>
      <c r="Z5391" s="197"/>
      <c r="AA5391" s="197"/>
      <c r="AB5391" s="202"/>
      <c r="AC5391" s="197"/>
      <c r="AD5391" s="205"/>
      <c r="AE5391" s="197"/>
      <c r="AF5391" s="196"/>
      <c r="AG5391" s="196"/>
      <c r="AH5391" s="197"/>
      <c r="AI5391" s="197"/>
    </row>
    <row r="5392" spans="1:35">
      <c r="A5392" s="197"/>
      <c r="B5392" s="197"/>
      <c r="C5392" s="204"/>
      <c r="D5392" s="197"/>
      <c r="E5392" s="197"/>
      <c r="F5392" s="197"/>
      <c r="G5392" s="199"/>
      <c r="H5392" s="199"/>
      <c r="I5392" s="197"/>
      <c r="J5392" s="200"/>
      <c r="K5392" s="197"/>
      <c r="L5392" s="197"/>
      <c r="M5392" s="197"/>
      <c r="N5392" s="201"/>
      <c r="O5392" s="201"/>
      <c r="P5392" s="197"/>
      <c r="Q5392" s="197"/>
      <c r="R5392" s="196"/>
      <c r="S5392" s="197"/>
      <c r="T5392" s="197"/>
      <c r="U5392" s="196"/>
      <c r="V5392" s="196"/>
      <c r="W5392" s="197"/>
      <c r="X5392" s="197"/>
      <c r="Y5392" s="197"/>
      <c r="Z5392" s="196"/>
      <c r="AA5392" s="196"/>
      <c r="AB5392" s="202"/>
      <c r="AC5392" s="196"/>
      <c r="AD5392" s="196"/>
      <c r="AE5392" s="196"/>
      <c r="AF5392" s="196"/>
      <c r="AG5392" s="196"/>
      <c r="AH5392" s="196"/>
      <c r="AI5392" s="197"/>
    </row>
    <row r="5393" spans="1:35">
      <c r="A5393" s="197"/>
      <c r="B5393" s="197"/>
      <c r="C5393" s="204"/>
      <c r="D5393" s="197"/>
      <c r="E5393" s="197"/>
      <c r="F5393" s="197"/>
      <c r="G5393" s="199"/>
      <c r="H5393" s="199"/>
      <c r="I5393" s="197"/>
      <c r="J5393" s="200"/>
      <c r="K5393" s="197"/>
      <c r="L5393" s="197"/>
      <c r="M5393" s="197"/>
      <c r="N5393" s="201"/>
      <c r="O5393" s="201"/>
      <c r="P5393" s="197"/>
      <c r="Q5393" s="197"/>
      <c r="R5393" s="197"/>
      <c r="S5393" s="197"/>
      <c r="T5393" s="197"/>
      <c r="U5393" s="196"/>
      <c r="V5393" s="196"/>
      <c r="W5393" s="197"/>
      <c r="X5393" s="197"/>
      <c r="Y5393" s="197"/>
      <c r="Z5393" s="196"/>
      <c r="AA5393" s="196"/>
      <c r="AB5393" s="202"/>
      <c r="AC5393" s="196"/>
      <c r="AD5393" s="196"/>
      <c r="AE5393" s="196"/>
      <c r="AF5393" s="196"/>
      <c r="AG5393" s="196"/>
      <c r="AH5393" s="196"/>
      <c r="AI5393" s="197"/>
    </row>
    <row r="5394" spans="1:35">
      <c r="A5394" s="197"/>
      <c r="B5394" s="197"/>
      <c r="C5394" s="204"/>
      <c r="D5394" s="197"/>
      <c r="E5394" s="197"/>
      <c r="F5394" s="197"/>
      <c r="G5394" s="199"/>
      <c r="H5394" s="199"/>
      <c r="I5394" s="197"/>
      <c r="J5394" s="200"/>
      <c r="K5394" s="197"/>
      <c r="L5394" s="197"/>
      <c r="M5394" s="197"/>
      <c r="N5394" s="201"/>
      <c r="O5394" s="201"/>
      <c r="P5394" s="197"/>
      <c r="Q5394" s="197"/>
      <c r="R5394" s="197"/>
      <c r="S5394" s="197"/>
      <c r="T5394" s="197"/>
      <c r="U5394" s="196"/>
      <c r="V5394" s="196"/>
      <c r="W5394" s="197"/>
      <c r="X5394" s="197"/>
      <c r="Y5394" s="197"/>
      <c r="Z5394" s="197"/>
      <c r="AA5394" s="197"/>
      <c r="AB5394" s="202"/>
      <c r="AC5394" s="197"/>
      <c r="AD5394" s="205"/>
      <c r="AE5394" s="197"/>
      <c r="AF5394" s="196"/>
      <c r="AG5394" s="196"/>
      <c r="AH5394" s="197"/>
      <c r="AI5394" s="197"/>
    </row>
    <row r="5395" spans="1:35">
      <c r="A5395" s="197"/>
      <c r="B5395" s="197"/>
      <c r="C5395" s="204"/>
      <c r="D5395" s="197"/>
      <c r="E5395" s="197"/>
      <c r="F5395" s="197"/>
      <c r="G5395" s="199"/>
      <c r="H5395" s="199"/>
      <c r="I5395" s="197"/>
      <c r="J5395" s="200"/>
      <c r="K5395" s="197"/>
      <c r="L5395" s="197"/>
      <c r="M5395" s="197"/>
      <c r="N5395" s="201"/>
      <c r="O5395" s="201"/>
      <c r="P5395" s="197"/>
      <c r="Q5395" s="197"/>
      <c r="R5395" s="196"/>
      <c r="S5395" s="197"/>
      <c r="T5395" s="197"/>
      <c r="U5395" s="196"/>
      <c r="V5395" s="196"/>
      <c r="W5395" s="197"/>
      <c r="X5395" s="197"/>
      <c r="Y5395" s="197"/>
      <c r="Z5395" s="196"/>
      <c r="AA5395" s="196"/>
      <c r="AB5395" s="202"/>
      <c r="AC5395" s="196"/>
      <c r="AD5395" s="196"/>
      <c r="AE5395" s="196"/>
      <c r="AF5395" s="196"/>
      <c r="AG5395" s="196"/>
      <c r="AH5395" s="196"/>
      <c r="AI5395" s="197"/>
    </row>
    <row r="5396" spans="1:35">
      <c r="A5396" s="197"/>
      <c r="B5396" s="197"/>
      <c r="C5396" s="204"/>
      <c r="D5396" s="197"/>
      <c r="E5396" s="197"/>
      <c r="F5396" s="197"/>
      <c r="G5396" s="199"/>
      <c r="H5396" s="199"/>
      <c r="I5396" s="197"/>
      <c r="J5396" s="200"/>
      <c r="K5396" s="197"/>
      <c r="L5396" s="197"/>
      <c r="M5396" s="197"/>
      <c r="N5396" s="201"/>
      <c r="O5396" s="201"/>
      <c r="P5396" s="197"/>
      <c r="Q5396" s="197"/>
      <c r="R5396" s="197"/>
      <c r="S5396" s="197"/>
      <c r="T5396" s="197"/>
      <c r="U5396" s="196"/>
      <c r="V5396" s="196"/>
      <c r="W5396" s="197"/>
      <c r="X5396" s="197"/>
      <c r="Y5396" s="197"/>
      <c r="Z5396" s="196"/>
      <c r="AA5396" s="196"/>
      <c r="AB5396" s="202"/>
      <c r="AC5396" s="196"/>
      <c r="AD5396" s="196"/>
      <c r="AE5396" s="196"/>
      <c r="AF5396" s="196"/>
      <c r="AG5396" s="196"/>
      <c r="AH5396" s="196"/>
      <c r="AI5396" s="197"/>
    </row>
    <row r="5397" spans="1:35">
      <c r="A5397" s="197"/>
      <c r="B5397" s="197"/>
      <c r="C5397" s="204"/>
      <c r="D5397" s="197"/>
      <c r="E5397" s="197"/>
      <c r="F5397" s="197"/>
      <c r="G5397" s="199"/>
      <c r="H5397" s="199"/>
      <c r="I5397" s="197"/>
      <c r="J5397" s="200"/>
      <c r="K5397" s="197"/>
      <c r="L5397" s="197"/>
      <c r="M5397" s="197"/>
      <c r="N5397" s="201"/>
      <c r="O5397" s="201"/>
      <c r="P5397" s="197"/>
      <c r="Q5397" s="197"/>
      <c r="R5397" s="196"/>
      <c r="S5397" s="197"/>
      <c r="T5397" s="197"/>
      <c r="U5397" s="196"/>
      <c r="V5397" s="196"/>
      <c r="W5397" s="197"/>
      <c r="X5397" s="197"/>
      <c r="Y5397" s="197"/>
      <c r="Z5397" s="197"/>
      <c r="AA5397" s="197"/>
      <c r="AB5397" s="202"/>
      <c r="AC5397" s="197"/>
      <c r="AD5397" s="205"/>
      <c r="AE5397" s="197"/>
      <c r="AF5397" s="196"/>
      <c r="AG5397" s="196"/>
      <c r="AH5397" s="197"/>
      <c r="AI5397" s="197"/>
    </row>
    <row r="5398" spans="1:35">
      <c r="A5398" s="197"/>
      <c r="B5398" s="197"/>
      <c r="C5398" s="204"/>
      <c r="D5398" s="197"/>
      <c r="E5398" s="197"/>
      <c r="F5398" s="197"/>
      <c r="G5398" s="199"/>
      <c r="H5398" s="199"/>
      <c r="I5398" s="197"/>
      <c r="J5398" s="200"/>
      <c r="K5398" s="197"/>
      <c r="L5398" s="197"/>
      <c r="M5398" s="197"/>
      <c r="N5398" s="201"/>
      <c r="O5398" s="201"/>
      <c r="P5398" s="197"/>
      <c r="Q5398" s="197"/>
      <c r="R5398" s="196"/>
      <c r="S5398" s="197"/>
      <c r="T5398" s="197"/>
      <c r="U5398" s="196"/>
      <c r="V5398" s="196"/>
      <c r="W5398" s="197"/>
      <c r="X5398" s="197"/>
      <c r="Y5398" s="197"/>
      <c r="Z5398" s="197"/>
      <c r="AA5398" s="197"/>
      <c r="AB5398" s="202"/>
      <c r="AC5398" s="197"/>
      <c r="AD5398" s="205"/>
      <c r="AE5398" s="197"/>
      <c r="AF5398" s="196"/>
      <c r="AG5398" s="196"/>
      <c r="AH5398" s="197"/>
      <c r="AI5398" s="197"/>
    </row>
    <row r="5399" spans="1:35">
      <c r="A5399" s="197"/>
      <c r="B5399" s="197"/>
      <c r="C5399" s="204"/>
      <c r="D5399" s="197"/>
      <c r="E5399" s="197"/>
      <c r="F5399" s="197"/>
      <c r="G5399" s="199"/>
      <c r="H5399" s="199"/>
      <c r="I5399" s="197"/>
      <c r="J5399" s="200"/>
      <c r="K5399" s="197"/>
      <c r="L5399" s="197"/>
      <c r="M5399" s="197"/>
      <c r="N5399" s="201"/>
      <c r="O5399" s="201"/>
      <c r="P5399" s="197"/>
      <c r="Q5399" s="197"/>
      <c r="R5399" s="197"/>
      <c r="S5399" s="197"/>
      <c r="T5399" s="197"/>
      <c r="U5399" s="196"/>
      <c r="V5399" s="196"/>
      <c r="W5399" s="197"/>
      <c r="X5399" s="197"/>
      <c r="Y5399" s="197"/>
      <c r="Z5399" s="197"/>
      <c r="AA5399" s="197"/>
      <c r="AB5399" s="202"/>
      <c r="AC5399" s="197"/>
      <c r="AD5399" s="205"/>
      <c r="AE5399" s="197"/>
      <c r="AF5399" s="196"/>
      <c r="AG5399" s="196"/>
      <c r="AH5399" s="197"/>
      <c r="AI5399" s="197"/>
    </row>
    <row r="5400" spans="1:35">
      <c r="A5400" s="197"/>
      <c r="B5400" s="197"/>
      <c r="C5400" s="204"/>
      <c r="D5400" s="197"/>
      <c r="E5400" s="197"/>
      <c r="F5400" s="197"/>
      <c r="G5400" s="199"/>
      <c r="H5400" s="199"/>
      <c r="I5400" s="197"/>
      <c r="J5400" s="200"/>
      <c r="K5400" s="197"/>
      <c r="L5400" s="197"/>
      <c r="M5400" s="197"/>
      <c r="N5400" s="201"/>
      <c r="O5400" s="201"/>
      <c r="P5400" s="197"/>
      <c r="Q5400" s="197"/>
      <c r="R5400" s="197"/>
      <c r="S5400" s="197"/>
      <c r="T5400" s="197"/>
      <c r="U5400" s="196"/>
      <c r="V5400" s="196"/>
      <c r="W5400" s="197"/>
      <c r="X5400" s="197"/>
      <c r="Y5400" s="197"/>
      <c r="Z5400" s="196"/>
      <c r="AA5400" s="196"/>
      <c r="AB5400" s="202"/>
      <c r="AC5400" s="196"/>
      <c r="AD5400" s="196"/>
      <c r="AE5400" s="196"/>
      <c r="AF5400" s="196"/>
      <c r="AG5400" s="196"/>
      <c r="AH5400" s="196"/>
      <c r="AI5400" s="197"/>
    </row>
    <row r="5401" spans="1:35">
      <c r="A5401" s="197"/>
      <c r="B5401" s="197"/>
      <c r="C5401" s="204"/>
      <c r="D5401" s="197"/>
      <c r="E5401" s="197"/>
      <c r="F5401" s="197"/>
      <c r="G5401" s="199"/>
      <c r="H5401" s="199"/>
      <c r="I5401" s="197"/>
      <c r="J5401" s="200"/>
      <c r="K5401" s="197"/>
      <c r="L5401" s="197"/>
      <c r="M5401" s="197"/>
      <c r="N5401" s="201"/>
      <c r="O5401" s="201"/>
      <c r="P5401" s="197"/>
      <c r="Q5401" s="197"/>
      <c r="R5401" s="197"/>
      <c r="S5401" s="197"/>
      <c r="T5401" s="197"/>
      <c r="U5401" s="196"/>
      <c r="V5401" s="196"/>
      <c r="W5401" s="197"/>
      <c r="X5401" s="197"/>
      <c r="Y5401" s="197"/>
      <c r="Z5401" s="196"/>
      <c r="AA5401" s="196"/>
      <c r="AB5401" s="202"/>
      <c r="AC5401" s="196"/>
      <c r="AD5401" s="196"/>
      <c r="AE5401" s="196"/>
      <c r="AF5401" s="196"/>
      <c r="AG5401" s="196"/>
      <c r="AH5401" s="196"/>
      <c r="AI5401" s="197"/>
    </row>
    <row r="5402" spans="1:35">
      <c r="A5402" s="197"/>
      <c r="B5402" s="197"/>
      <c r="C5402" s="204"/>
      <c r="D5402" s="197"/>
      <c r="E5402" s="197"/>
      <c r="F5402" s="197"/>
      <c r="G5402" s="199"/>
      <c r="H5402" s="199"/>
      <c r="I5402" s="197"/>
      <c r="J5402" s="200"/>
      <c r="K5402" s="197"/>
      <c r="L5402" s="197"/>
      <c r="M5402" s="197"/>
      <c r="N5402" s="201"/>
      <c r="O5402" s="201"/>
      <c r="P5402" s="197"/>
      <c r="Q5402" s="197"/>
      <c r="R5402" s="197"/>
      <c r="S5402" s="197"/>
      <c r="T5402" s="197"/>
      <c r="U5402" s="196"/>
      <c r="V5402" s="196"/>
      <c r="W5402" s="197"/>
      <c r="X5402" s="197"/>
      <c r="Y5402" s="197"/>
      <c r="Z5402" s="196"/>
      <c r="AA5402" s="196"/>
      <c r="AB5402" s="202"/>
      <c r="AC5402" s="196"/>
      <c r="AD5402" s="196"/>
      <c r="AE5402" s="196"/>
      <c r="AF5402" s="196"/>
      <c r="AG5402" s="196"/>
      <c r="AH5402" s="196"/>
      <c r="AI5402" s="197"/>
    </row>
    <row r="5403" spans="1:35">
      <c r="A5403" s="197"/>
      <c r="B5403" s="197"/>
      <c r="C5403" s="204"/>
      <c r="D5403" s="197"/>
      <c r="E5403" s="197"/>
      <c r="F5403" s="197"/>
      <c r="G5403" s="199"/>
      <c r="H5403" s="199"/>
      <c r="I5403" s="197"/>
      <c r="J5403" s="200"/>
      <c r="K5403" s="197"/>
      <c r="L5403" s="197"/>
      <c r="M5403" s="197"/>
      <c r="N5403" s="201"/>
      <c r="O5403" s="201"/>
      <c r="P5403" s="197"/>
      <c r="Q5403" s="197"/>
      <c r="R5403" s="197"/>
      <c r="S5403" s="197"/>
      <c r="T5403" s="197"/>
      <c r="U5403" s="196"/>
      <c r="V5403" s="196"/>
      <c r="W5403" s="197"/>
      <c r="X5403" s="197"/>
      <c r="Y5403" s="197"/>
      <c r="Z5403" s="197"/>
      <c r="AA5403" s="197"/>
      <c r="AB5403" s="202"/>
      <c r="AC5403" s="197"/>
      <c r="AD5403" s="205"/>
      <c r="AE5403" s="197"/>
      <c r="AF5403" s="196"/>
      <c r="AG5403" s="196"/>
      <c r="AH5403" s="197"/>
      <c r="AI5403" s="197"/>
    </row>
    <row r="5404" spans="1:35">
      <c r="A5404" s="197"/>
      <c r="B5404" s="197"/>
      <c r="C5404" s="204"/>
      <c r="D5404" s="197"/>
      <c r="E5404" s="197"/>
      <c r="F5404" s="197"/>
      <c r="G5404" s="199"/>
      <c r="H5404" s="199"/>
      <c r="I5404" s="197"/>
      <c r="J5404" s="200"/>
      <c r="K5404" s="197"/>
      <c r="L5404" s="197"/>
      <c r="M5404" s="197"/>
      <c r="N5404" s="201"/>
      <c r="O5404" s="201"/>
      <c r="P5404" s="197"/>
      <c r="Q5404" s="197"/>
      <c r="R5404" s="197"/>
      <c r="S5404" s="197"/>
      <c r="T5404" s="197"/>
      <c r="U5404" s="196"/>
      <c r="V5404" s="196"/>
      <c r="W5404" s="197"/>
      <c r="X5404" s="197"/>
      <c r="Y5404" s="197"/>
      <c r="Z5404" s="196"/>
      <c r="AA5404" s="196"/>
      <c r="AB5404" s="202"/>
      <c r="AC5404" s="196"/>
      <c r="AD5404" s="196"/>
      <c r="AE5404" s="196"/>
      <c r="AF5404" s="196"/>
      <c r="AG5404" s="196"/>
      <c r="AH5404" s="196"/>
      <c r="AI5404" s="197"/>
    </row>
    <row r="5405" spans="1:35">
      <c r="A5405" s="197"/>
      <c r="B5405" s="197"/>
      <c r="C5405" s="204"/>
      <c r="D5405" s="197"/>
      <c r="E5405" s="197"/>
      <c r="F5405" s="197"/>
      <c r="G5405" s="199"/>
      <c r="H5405" s="199"/>
      <c r="I5405" s="197"/>
      <c r="J5405" s="200"/>
      <c r="K5405" s="197"/>
      <c r="L5405" s="197"/>
      <c r="M5405" s="197"/>
      <c r="N5405" s="201"/>
      <c r="O5405" s="201"/>
      <c r="P5405" s="197"/>
      <c r="Q5405" s="197"/>
      <c r="R5405" s="197"/>
      <c r="S5405" s="197"/>
      <c r="T5405" s="197"/>
      <c r="U5405" s="196"/>
      <c r="V5405" s="196"/>
      <c r="W5405" s="197"/>
      <c r="X5405" s="197"/>
      <c r="Y5405" s="197"/>
      <c r="Z5405" s="196"/>
      <c r="AA5405" s="196"/>
      <c r="AB5405" s="202"/>
      <c r="AC5405" s="196"/>
      <c r="AD5405" s="196"/>
      <c r="AE5405" s="196"/>
      <c r="AF5405" s="196"/>
      <c r="AG5405" s="196"/>
      <c r="AH5405" s="196"/>
      <c r="AI5405" s="197"/>
    </row>
    <row r="5406" spans="1:35">
      <c r="A5406" s="197"/>
      <c r="B5406" s="197"/>
      <c r="C5406" s="204"/>
      <c r="D5406" s="197"/>
      <c r="E5406" s="197"/>
      <c r="F5406" s="197"/>
      <c r="G5406" s="199"/>
      <c r="H5406" s="199"/>
      <c r="I5406" s="197"/>
      <c r="J5406" s="200"/>
      <c r="K5406" s="197"/>
      <c r="L5406" s="197"/>
      <c r="M5406" s="197"/>
      <c r="N5406" s="201"/>
      <c r="O5406" s="201"/>
      <c r="P5406" s="197"/>
      <c r="Q5406" s="197"/>
      <c r="R5406" s="196"/>
      <c r="S5406" s="197"/>
      <c r="T5406" s="197"/>
      <c r="U5406" s="196"/>
      <c r="V5406" s="196"/>
      <c r="W5406" s="197"/>
      <c r="X5406" s="197"/>
      <c r="Y5406" s="197"/>
      <c r="Z5406" s="197"/>
      <c r="AA5406" s="197"/>
      <c r="AB5406" s="202"/>
      <c r="AC5406" s="197"/>
      <c r="AD5406" s="205"/>
      <c r="AE5406" s="197"/>
      <c r="AF5406" s="196"/>
      <c r="AG5406" s="196"/>
      <c r="AH5406" s="197"/>
      <c r="AI5406" s="197"/>
    </row>
    <row r="5407" spans="1:35">
      <c r="A5407" s="197"/>
      <c r="B5407" s="197"/>
      <c r="C5407" s="204"/>
      <c r="D5407" s="197"/>
      <c r="E5407" s="197"/>
      <c r="F5407" s="197"/>
      <c r="G5407" s="199"/>
      <c r="H5407" s="199"/>
      <c r="I5407" s="197"/>
      <c r="J5407" s="200"/>
      <c r="K5407" s="197"/>
      <c r="L5407" s="197"/>
      <c r="M5407" s="197"/>
      <c r="N5407" s="201"/>
      <c r="O5407" s="201"/>
      <c r="P5407" s="197"/>
      <c r="Q5407" s="197"/>
      <c r="R5407" s="197"/>
      <c r="S5407" s="197"/>
      <c r="T5407" s="197"/>
      <c r="U5407" s="196"/>
      <c r="V5407" s="196"/>
      <c r="W5407" s="197"/>
      <c r="X5407" s="197"/>
      <c r="Y5407" s="197"/>
      <c r="Z5407" s="196"/>
      <c r="AA5407" s="196"/>
      <c r="AB5407" s="202"/>
      <c r="AC5407" s="196"/>
      <c r="AD5407" s="196"/>
      <c r="AE5407" s="196"/>
      <c r="AF5407" s="196"/>
      <c r="AG5407" s="196"/>
      <c r="AH5407" s="196"/>
      <c r="AI5407" s="197"/>
    </row>
    <row r="5408" spans="1:35">
      <c r="A5408" s="197"/>
      <c r="B5408" s="197"/>
      <c r="C5408" s="204"/>
      <c r="D5408" s="197"/>
      <c r="E5408" s="197"/>
      <c r="F5408" s="197"/>
      <c r="G5408" s="199"/>
      <c r="H5408" s="199"/>
      <c r="I5408" s="197"/>
      <c r="J5408" s="200"/>
      <c r="K5408" s="197"/>
      <c r="L5408" s="197"/>
      <c r="M5408" s="197"/>
      <c r="N5408" s="201"/>
      <c r="O5408" s="201"/>
      <c r="P5408" s="197"/>
      <c r="Q5408" s="197"/>
      <c r="R5408" s="196"/>
      <c r="S5408" s="197"/>
      <c r="T5408" s="197"/>
      <c r="U5408" s="196"/>
      <c r="V5408" s="196"/>
      <c r="W5408" s="197"/>
      <c r="X5408" s="197"/>
      <c r="Y5408" s="197"/>
      <c r="Z5408" s="196"/>
      <c r="AA5408" s="196"/>
      <c r="AB5408" s="202"/>
      <c r="AC5408" s="196"/>
      <c r="AD5408" s="196"/>
      <c r="AE5408" s="196"/>
      <c r="AF5408" s="196"/>
      <c r="AG5408" s="196"/>
      <c r="AH5408" s="196"/>
      <c r="AI5408" s="197"/>
    </row>
    <row r="5409" spans="1:35">
      <c r="A5409" s="197"/>
      <c r="B5409" s="197"/>
      <c r="C5409" s="204"/>
      <c r="D5409" s="197"/>
      <c r="E5409" s="197"/>
      <c r="F5409" s="197"/>
      <c r="G5409" s="199"/>
      <c r="H5409" s="199"/>
      <c r="I5409" s="197"/>
      <c r="J5409" s="200"/>
      <c r="K5409" s="197"/>
      <c r="L5409" s="197"/>
      <c r="M5409" s="197"/>
      <c r="N5409" s="201"/>
      <c r="O5409" s="201"/>
      <c r="P5409" s="197"/>
      <c r="Q5409" s="197"/>
      <c r="R5409" s="197"/>
      <c r="S5409" s="197"/>
      <c r="T5409" s="197"/>
      <c r="U5409" s="196"/>
      <c r="V5409" s="196"/>
      <c r="W5409" s="197"/>
      <c r="X5409" s="197"/>
      <c r="Y5409" s="197"/>
      <c r="Z5409" s="196"/>
      <c r="AA5409" s="196"/>
      <c r="AB5409" s="202"/>
      <c r="AC5409" s="196"/>
      <c r="AD5409" s="196"/>
      <c r="AE5409" s="196"/>
      <c r="AF5409" s="196"/>
      <c r="AG5409" s="196"/>
      <c r="AH5409" s="196"/>
      <c r="AI5409" s="197"/>
    </row>
    <row r="5410" spans="1:35">
      <c r="A5410" s="197"/>
      <c r="B5410" s="197"/>
      <c r="C5410" s="204"/>
      <c r="D5410" s="197"/>
      <c r="E5410" s="197"/>
      <c r="F5410" s="197"/>
      <c r="G5410" s="199"/>
      <c r="H5410" s="199"/>
      <c r="I5410" s="197"/>
      <c r="J5410" s="200"/>
      <c r="K5410" s="197"/>
      <c r="L5410" s="197"/>
      <c r="M5410" s="197"/>
      <c r="N5410" s="201"/>
      <c r="O5410" s="201"/>
      <c r="P5410" s="197"/>
      <c r="Q5410" s="197"/>
      <c r="R5410" s="197"/>
      <c r="S5410" s="197"/>
      <c r="T5410" s="197"/>
      <c r="U5410" s="196"/>
      <c r="V5410" s="196"/>
      <c r="W5410" s="197"/>
      <c r="X5410" s="197"/>
      <c r="Y5410" s="197"/>
      <c r="Z5410" s="197"/>
      <c r="AA5410" s="197"/>
      <c r="AB5410" s="202"/>
      <c r="AC5410" s="197"/>
      <c r="AD5410" s="205"/>
      <c r="AE5410" s="197"/>
      <c r="AF5410" s="196"/>
      <c r="AG5410" s="196"/>
      <c r="AH5410" s="197"/>
      <c r="AI5410" s="197"/>
    </row>
    <row r="5411" spans="1:35">
      <c r="A5411" s="197"/>
      <c r="B5411" s="197"/>
      <c r="C5411" s="204"/>
      <c r="D5411" s="197"/>
      <c r="E5411" s="197"/>
      <c r="F5411" s="197"/>
      <c r="G5411" s="199"/>
      <c r="H5411" s="199"/>
      <c r="I5411" s="197"/>
      <c r="J5411" s="200"/>
      <c r="K5411" s="197"/>
      <c r="L5411" s="197"/>
      <c r="M5411" s="197"/>
      <c r="N5411" s="201"/>
      <c r="O5411" s="201"/>
      <c r="P5411" s="197"/>
      <c r="Q5411" s="197"/>
      <c r="R5411" s="196"/>
      <c r="S5411" s="197"/>
      <c r="T5411" s="197"/>
      <c r="U5411" s="196"/>
      <c r="V5411" s="196"/>
      <c r="W5411" s="197"/>
      <c r="X5411" s="197"/>
      <c r="Y5411" s="197"/>
      <c r="Z5411" s="196"/>
      <c r="AA5411" s="196"/>
      <c r="AB5411" s="202"/>
      <c r="AC5411" s="196"/>
      <c r="AD5411" s="196"/>
      <c r="AE5411" s="196"/>
      <c r="AF5411" s="196"/>
      <c r="AG5411" s="196"/>
      <c r="AH5411" s="196"/>
      <c r="AI5411" s="197"/>
    </row>
    <row r="5412" spans="1:35">
      <c r="A5412" s="197"/>
      <c r="B5412" s="197"/>
      <c r="C5412" s="204"/>
      <c r="D5412" s="197"/>
      <c r="E5412" s="197"/>
      <c r="F5412" s="197"/>
      <c r="G5412" s="199"/>
      <c r="H5412" s="199"/>
      <c r="I5412" s="197"/>
      <c r="J5412" s="200"/>
      <c r="K5412" s="197"/>
      <c r="L5412" s="197"/>
      <c r="M5412" s="197"/>
      <c r="N5412" s="201"/>
      <c r="O5412" s="201"/>
      <c r="P5412" s="197"/>
      <c r="Q5412" s="197"/>
      <c r="R5412" s="197"/>
      <c r="S5412" s="197"/>
      <c r="T5412" s="197"/>
      <c r="U5412" s="196"/>
      <c r="V5412" s="196"/>
      <c r="W5412" s="197"/>
      <c r="X5412" s="197"/>
      <c r="Y5412" s="197"/>
      <c r="Z5412" s="196"/>
      <c r="AA5412" s="196"/>
      <c r="AB5412" s="202"/>
      <c r="AC5412" s="196"/>
      <c r="AD5412" s="196"/>
      <c r="AE5412" s="196"/>
      <c r="AF5412" s="196"/>
      <c r="AG5412" s="196"/>
      <c r="AH5412" s="196"/>
      <c r="AI5412" s="197"/>
    </row>
    <row r="5413" spans="1:35">
      <c r="A5413" s="197"/>
      <c r="B5413" s="197"/>
      <c r="C5413" s="204"/>
      <c r="D5413" s="197"/>
      <c r="E5413" s="197"/>
      <c r="F5413" s="197"/>
      <c r="G5413" s="199"/>
      <c r="H5413" s="199"/>
      <c r="I5413" s="197"/>
      <c r="J5413" s="200"/>
      <c r="K5413" s="197"/>
      <c r="L5413" s="197"/>
      <c r="M5413" s="197"/>
      <c r="N5413" s="201"/>
      <c r="O5413" s="201"/>
      <c r="P5413" s="197"/>
      <c r="Q5413" s="197"/>
      <c r="R5413" s="197"/>
      <c r="S5413" s="197"/>
      <c r="T5413" s="197"/>
      <c r="U5413" s="196"/>
      <c r="V5413" s="196"/>
      <c r="W5413" s="197"/>
      <c r="X5413" s="197"/>
      <c r="Y5413" s="197"/>
      <c r="Z5413" s="197"/>
      <c r="AA5413" s="197"/>
      <c r="AB5413" s="202"/>
      <c r="AC5413" s="197"/>
      <c r="AD5413" s="205"/>
      <c r="AE5413" s="197"/>
      <c r="AF5413" s="196"/>
      <c r="AG5413" s="196"/>
      <c r="AH5413" s="197"/>
      <c r="AI5413" s="197"/>
    </row>
    <row r="5414" spans="1:35">
      <c r="A5414" s="197"/>
      <c r="B5414" s="197"/>
      <c r="C5414" s="204"/>
      <c r="D5414" s="197"/>
      <c r="E5414" s="197"/>
      <c r="F5414" s="197"/>
      <c r="G5414" s="199"/>
      <c r="H5414" s="199"/>
      <c r="I5414" s="197"/>
      <c r="J5414" s="200"/>
      <c r="K5414" s="197"/>
      <c r="L5414" s="197"/>
      <c r="M5414" s="197"/>
      <c r="N5414" s="201"/>
      <c r="O5414" s="201"/>
      <c r="P5414" s="197"/>
      <c r="Q5414" s="197"/>
      <c r="R5414" s="196"/>
      <c r="S5414" s="197"/>
      <c r="T5414" s="197"/>
      <c r="U5414" s="196"/>
      <c r="V5414" s="196"/>
      <c r="W5414" s="197"/>
      <c r="X5414" s="197"/>
      <c r="Y5414" s="197"/>
      <c r="Z5414" s="196"/>
      <c r="AA5414" s="196"/>
      <c r="AB5414" s="202"/>
      <c r="AC5414" s="196"/>
      <c r="AD5414" s="196"/>
      <c r="AE5414" s="196"/>
      <c r="AF5414" s="196"/>
      <c r="AG5414" s="196"/>
      <c r="AH5414" s="196"/>
      <c r="AI5414" s="197"/>
    </row>
    <row r="5415" spans="1:35">
      <c r="A5415" s="197"/>
      <c r="B5415" s="197"/>
      <c r="C5415" s="204"/>
      <c r="D5415" s="197"/>
      <c r="E5415" s="197"/>
      <c r="F5415" s="197"/>
      <c r="G5415" s="199"/>
      <c r="H5415" s="199"/>
      <c r="I5415" s="197"/>
      <c r="J5415" s="200"/>
      <c r="K5415" s="197"/>
      <c r="L5415" s="197"/>
      <c r="M5415" s="197"/>
      <c r="N5415" s="201"/>
      <c r="O5415" s="201"/>
      <c r="P5415" s="197"/>
      <c r="Q5415" s="197"/>
      <c r="R5415" s="197"/>
      <c r="S5415" s="197"/>
      <c r="T5415" s="197"/>
      <c r="U5415" s="196"/>
      <c r="V5415" s="196"/>
      <c r="W5415" s="197"/>
      <c r="X5415" s="197"/>
      <c r="Y5415" s="197"/>
      <c r="Z5415" s="196"/>
      <c r="AA5415" s="196"/>
      <c r="AB5415" s="202"/>
      <c r="AC5415" s="196"/>
      <c r="AD5415" s="196"/>
      <c r="AE5415" s="196"/>
      <c r="AF5415" s="196"/>
      <c r="AG5415" s="196"/>
      <c r="AH5415" s="196"/>
      <c r="AI5415" s="197"/>
    </row>
    <row r="5416" spans="1:35">
      <c r="A5416" s="197"/>
      <c r="B5416" s="197"/>
      <c r="C5416" s="204"/>
      <c r="D5416" s="197"/>
      <c r="E5416" s="197"/>
      <c r="F5416" s="197"/>
      <c r="G5416" s="199"/>
      <c r="H5416" s="199"/>
      <c r="I5416" s="197"/>
      <c r="J5416" s="200"/>
      <c r="K5416" s="197"/>
      <c r="L5416" s="197"/>
      <c r="M5416" s="197"/>
      <c r="N5416" s="201"/>
      <c r="O5416" s="201"/>
      <c r="P5416" s="197"/>
      <c r="Q5416" s="197"/>
      <c r="R5416" s="196"/>
      <c r="S5416" s="197"/>
      <c r="T5416" s="197"/>
      <c r="U5416" s="196"/>
      <c r="V5416" s="196"/>
      <c r="W5416" s="197"/>
      <c r="X5416" s="197"/>
      <c r="Y5416" s="197"/>
      <c r="Z5416" s="196"/>
      <c r="AA5416" s="196"/>
      <c r="AB5416" s="202"/>
      <c r="AC5416" s="196"/>
      <c r="AD5416" s="196"/>
      <c r="AE5416" s="196"/>
      <c r="AF5416" s="196"/>
      <c r="AG5416" s="196"/>
      <c r="AH5416" s="196"/>
      <c r="AI5416" s="197"/>
    </row>
    <row r="5417" spans="1:35">
      <c r="A5417" s="197"/>
      <c r="B5417" s="197"/>
      <c r="C5417" s="204"/>
      <c r="D5417" s="197"/>
      <c r="E5417" s="197"/>
      <c r="F5417" s="197"/>
      <c r="G5417" s="199"/>
      <c r="H5417" s="199"/>
      <c r="I5417" s="197"/>
      <c r="J5417" s="200"/>
      <c r="K5417" s="197"/>
      <c r="L5417" s="197"/>
      <c r="M5417" s="197"/>
      <c r="N5417" s="201"/>
      <c r="O5417" s="201"/>
      <c r="P5417" s="197"/>
      <c r="Q5417" s="197"/>
      <c r="R5417" s="197"/>
      <c r="S5417" s="197"/>
      <c r="T5417" s="197"/>
      <c r="U5417" s="196"/>
      <c r="V5417" s="196"/>
      <c r="W5417" s="197"/>
      <c r="X5417" s="197"/>
      <c r="Y5417" s="197"/>
      <c r="Z5417" s="196"/>
      <c r="AA5417" s="196"/>
      <c r="AB5417" s="202"/>
      <c r="AC5417" s="196"/>
      <c r="AD5417" s="196"/>
      <c r="AE5417" s="196"/>
      <c r="AF5417" s="196"/>
      <c r="AG5417" s="196"/>
      <c r="AH5417" s="196"/>
      <c r="AI5417" s="197"/>
    </row>
    <row r="5418" spans="1:35">
      <c r="A5418" s="197"/>
      <c r="B5418" s="197"/>
      <c r="C5418" s="204"/>
      <c r="D5418" s="197"/>
      <c r="E5418" s="197"/>
      <c r="F5418" s="197"/>
      <c r="G5418" s="199"/>
      <c r="H5418" s="199"/>
      <c r="I5418" s="197"/>
      <c r="J5418" s="200"/>
      <c r="K5418" s="197"/>
      <c r="L5418" s="197"/>
      <c r="M5418" s="197"/>
      <c r="N5418" s="201"/>
      <c r="O5418" s="201"/>
      <c r="P5418" s="197"/>
      <c r="Q5418" s="197"/>
      <c r="R5418" s="196"/>
      <c r="S5418" s="197"/>
      <c r="T5418" s="197"/>
      <c r="U5418" s="196"/>
      <c r="V5418" s="196"/>
      <c r="W5418" s="197"/>
      <c r="X5418" s="197"/>
      <c r="Y5418" s="197"/>
      <c r="Z5418" s="196"/>
      <c r="AA5418" s="196"/>
      <c r="AB5418" s="202"/>
      <c r="AC5418" s="196"/>
      <c r="AD5418" s="196"/>
      <c r="AE5418" s="196"/>
      <c r="AF5418" s="196"/>
      <c r="AG5418" s="196"/>
      <c r="AH5418" s="196"/>
      <c r="AI5418" s="197"/>
    </row>
    <row r="5419" spans="1:35">
      <c r="A5419" s="197"/>
      <c r="B5419" s="197"/>
      <c r="C5419" s="204"/>
      <c r="D5419" s="197"/>
      <c r="E5419" s="197"/>
      <c r="F5419" s="197"/>
      <c r="G5419" s="199"/>
      <c r="H5419" s="199"/>
      <c r="I5419" s="197"/>
      <c r="J5419" s="200"/>
      <c r="K5419" s="197"/>
      <c r="L5419" s="197"/>
      <c r="M5419" s="197"/>
      <c r="N5419" s="201"/>
      <c r="O5419" s="201"/>
      <c r="P5419" s="197"/>
      <c r="Q5419" s="197"/>
      <c r="R5419" s="197"/>
      <c r="S5419" s="197"/>
      <c r="T5419" s="197"/>
      <c r="U5419" s="196"/>
      <c r="V5419" s="196"/>
      <c r="W5419" s="197"/>
      <c r="X5419" s="197"/>
      <c r="Y5419" s="197"/>
      <c r="Z5419" s="196"/>
      <c r="AA5419" s="196"/>
      <c r="AB5419" s="202"/>
      <c r="AC5419" s="196"/>
      <c r="AD5419" s="196"/>
      <c r="AE5419" s="196"/>
      <c r="AF5419" s="196"/>
      <c r="AG5419" s="196"/>
      <c r="AH5419" s="196"/>
      <c r="AI5419" s="197"/>
    </row>
    <row r="5420" spans="1:35">
      <c r="A5420" s="197"/>
      <c r="B5420" s="197"/>
      <c r="C5420" s="204"/>
      <c r="D5420" s="197"/>
      <c r="E5420" s="197"/>
      <c r="F5420" s="197"/>
      <c r="G5420" s="199"/>
      <c r="H5420" s="199"/>
      <c r="I5420" s="197"/>
      <c r="J5420" s="200"/>
      <c r="K5420" s="197"/>
      <c r="L5420" s="197"/>
      <c r="M5420" s="197"/>
      <c r="N5420" s="201"/>
      <c r="O5420" s="201"/>
      <c r="P5420" s="197"/>
      <c r="Q5420" s="197"/>
      <c r="R5420" s="196"/>
      <c r="S5420" s="197"/>
      <c r="T5420" s="197"/>
      <c r="U5420" s="196"/>
      <c r="V5420" s="196"/>
      <c r="W5420" s="197"/>
      <c r="X5420" s="197"/>
      <c r="Y5420" s="197"/>
      <c r="Z5420" s="196"/>
      <c r="AA5420" s="196"/>
      <c r="AB5420" s="202"/>
      <c r="AC5420" s="196"/>
      <c r="AD5420" s="196"/>
      <c r="AE5420" s="196"/>
      <c r="AF5420" s="196"/>
      <c r="AG5420" s="196"/>
      <c r="AH5420" s="196"/>
      <c r="AI5420" s="197"/>
    </row>
    <row r="5421" spans="1:35">
      <c r="A5421" s="197"/>
      <c r="B5421" s="197"/>
      <c r="C5421" s="204"/>
      <c r="D5421" s="197"/>
      <c r="E5421" s="197"/>
      <c r="F5421" s="197"/>
      <c r="G5421" s="199"/>
      <c r="H5421" s="199"/>
      <c r="I5421" s="197"/>
      <c r="J5421" s="200"/>
      <c r="K5421" s="197"/>
      <c r="L5421" s="197"/>
      <c r="M5421" s="197"/>
      <c r="N5421" s="201"/>
      <c r="O5421" s="201"/>
      <c r="P5421" s="197"/>
      <c r="Q5421" s="197"/>
      <c r="R5421" s="197"/>
      <c r="S5421" s="197"/>
      <c r="T5421" s="197"/>
      <c r="U5421" s="196"/>
      <c r="V5421" s="196"/>
      <c r="W5421" s="197"/>
      <c r="X5421" s="197"/>
      <c r="Y5421" s="197"/>
      <c r="Z5421" s="196"/>
      <c r="AA5421" s="196"/>
      <c r="AB5421" s="202"/>
      <c r="AC5421" s="196"/>
      <c r="AD5421" s="196"/>
      <c r="AE5421" s="196"/>
      <c r="AF5421" s="196"/>
      <c r="AG5421" s="196"/>
      <c r="AH5421" s="196"/>
      <c r="AI5421" s="197"/>
    </row>
    <row r="5422" spans="1:35">
      <c r="A5422" s="197"/>
      <c r="B5422" s="197"/>
      <c r="C5422" s="204"/>
      <c r="D5422" s="197"/>
      <c r="E5422" s="197"/>
      <c r="F5422" s="197"/>
      <c r="G5422" s="199"/>
      <c r="H5422" s="199"/>
      <c r="I5422" s="197"/>
      <c r="J5422" s="200"/>
      <c r="K5422" s="197"/>
      <c r="L5422" s="197"/>
      <c r="M5422" s="197"/>
      <c r="N5422" s="201"/>
      <c r="O5422" s="201"/>
      <c r="P5422" s="197"/>
      <c r="Q5422" s="197"/>
      <c r="R5422" s="196"/>
      <c r="S5422" s="197"/>
      <c r="T5422" s="197"/>
      <c r="U5422" s="196"/>
      <c r="V5422" s="196"/>
      <c r="W5422" s="197"/>
      <c r="X5422" s="197"/>
      <c r="Y5422" s="197"/>
      <c r="Z5422" s="196"/>
      <c r="AA5422" s="196"/>
      <c r="AB5422" s="202"/>
      <c r="AC5422" s="196"/>
      <c r="AD5422" s="196"/>
      <c r="AE5422" s="196"/>
      <c r="AF5422" s="196"/>
      <c r="AG5422" s="196"/>
      <c r="AH5422" s="196"/>
      <c r="AI5422" s="197"/>
    </row>
    <row r="5423" spans="1:35">
      <c r="A5423" s="197"/>
      <c r="B5423" s="197"/>
      <c r="C5423" s="204"/>
      <c r="D5423" s="197"/>
      <c r="E5423" s="197"/>
      <c r="F5423" s="197"/>
      <c r="G5423" s="199"/>
      <c r="H5423" s="199"/>
      <c r="I5423" s="197"/>
      <c r="J5423" s="200"/>
      <c r="K5423" s="197"/>
      <c r="L5423" s="197"/>
      <c r="M5423" s="197"/>
      <c r="N5423" s="201"/>
      <c r="O5423" s="201"/>
      <c r="P5423" s="197"/>
      <c r="Q5423" s="197"/>
      <c r="R5423" s="197"/>
      <c r="S5423" s="197"/>
      <c r="T5423" s="197"/>
      <c r="U5423" s="196"/>
      <c r="V5423" s="196"/>
      <c r="W5423" s="197"/>
      <c r="X5423" s="197"/>
      <c r="Y5423" s="197"/>
      <c r="Z5423" s="196"/>
      <c r="AA5423" s="196"/>
      <c r="AB5423" s="202"/>
      <c r="AC5423" s="196"/>
      <c r="AD5423" s="196"/>
      <c r="AE5423" s="196"/>
      <c r="AF5423" s="196"/>
      <c r="AG5423" s="196"/>
      <c r="AH5423" s="196"/>
      <c r="AI5423" s="197"/>
    </row>
    <row r="5424" spans="1:35">
      <c r="A5424" s="197"/>
      <c r="B5424" s="197"/>
      <c r="C5424" s="204"/>
      <c r="D5424" s="197"/>
      <c r="E5424" s="197"/>
      <c r="F5424" s="197"/>
      <c r="G5424" s="199"/>
      <c r="H5424" s="199"/>
      <c r="I5424" s="197"/>
      <c r="J5424" s="200"/>
      <c r="K5424" s="197"/>
      <c r="L5424" s="197"/>
      <c r="M5424" s="197"/>
      <c r="N5424" s="201"/>
      <c r="O5424" s="201"/>
      <c r="P5424" s="197"/>
      <c r="Q5424" s="197"/>
      <c r="R5424" s="196"/>
      <c r="S5424" s="197"/>
      <c r="T5424" s="197"/>
      <c r="U5424" s="196"/>
      <c r="V5424" s="196"/>
      <c r="W5424" s="197"/>
      <c r="X5424" s="197"/>
      <c r="Y5424" s="197"/>
      <c r="Z5424" s="196"/>
      <c r="AA5424" s="196"/>
      <c r="AB5424" s="202"/>
      <c r="AC5424" s="196"/>
      <c r="AD5424" s="196"/>
      <c r="AE5424" s="196"/>
      <c r="AF5424" s="196"/>
      <c r="AG5424" s="196"/>
      <c r="AH5424" s="196"/>
      <c r="AI5424" s="197"/>
    </row>
    <row r="5425" spans="1:35">
      <c r="A5425" s="197"/>
      <c r="B5425" s="197"/>
      <c r="C5425" s="204"/>
      <c r="D5425" s="197"/>
      <c r="E5425" s="197"/>
      <c r="F5425" s="197"/>
      <c r="G5425" s="199"/>
      <c r="H5425" s="199"/>
      <c r="I5425" s="197"/>
      <c r="J5425" s="200"/>
      <c r="K5425" s="197"/>
      <c r="L5425" s="197"/>
      <c r="M5425" s="197"/>
      <c r="N5425" s="201"/>
      <c r="O5425" s="201"/>
      <c r="P5425" s="197"/>
      <c r="Q5425" s="197"/>
      <c r="R5425" s="197"/>
      <c r="S5425" s="197"/>
      <c r="T5425" s="197"/>
      <c r="U5425" s="196"/>
      <c r="V5425" s="196"/>
      <c r="W5425" s="197"/>
      <c r="X5425" s="197"/>
      <c r="Y5425" s="197"/>
      <c r="Z5425" s="196"/>
      <c r="AA5425" s="196"/>
      <c r="AB5425" s="202"/>
      <c r="AC5425" s="196"/>
      <c r="AD5425" s="196"/>
      <c r="AE5425" s="196"/>
      <c r="AF5425" s="196"/>
      <c r="AG5425" s="196"/>
      <c r="AH5425" s="196"/>
      <c r="AI5425" s="197"/>
    </row>
    <row r="5426" spans="1:35">
      <c r="A5426" s="197"/>
      <c r="B5426" s="197"/>
      <c r="C5426" s="204"/>
      <c r="D5426" s="197"/>
      <c r="E5426" s="197"/>
      <c r="F5426" s="197"/>
      <c r="G5426" s="199"/>
      <c r="H5426" s="199"/>
      <c r="I5426" s="197"/>
      <c r="J5426" s="200"/>
      <c r="K5426" s="197"/>
      <c r="L5426" s="197"/>
      <c r="M5426" s="197"/>
      <c r="N5426" s="201"/>
      <c r="O5426" s="201"/>
      <c r="P5426" s="197"/>
      <c r="Q5426" s="197"/>
      <c r="R5426" s="196"/>
      <c r="S5426" s="197"/>
      <c r="T5426" s="197"/>
      <c r="U5426" s="196"/>
      <c r="V5426" s="196"/>
      <c r="W5426" s="197"/>
      <c r="X5426" s="197"/>
      <c r="Y5426" s="197"/>
      <c r="Z5426" s="196"/>
      <c r="AA5426" s="196"/>
      <c r="AB5426" s="202"/>
      <c r="AC5426" s="196"/>
      <c r="AD5426" s="196"/>
      <c r="AE5426" s="196"/>
      <c r="AF5426" s="196"/>
      <c r="AG5426" s="196"/>
      <c r="AH5426" s="196"/>
      <c r="AI5426" s="197"/>
    </row>
    <row r="5427" spans="1:35">
      <c r="A5427" s="197"/>
      <c r="B5427" s="197"/>
      <c r="C5427" s="204"/>
      <c r="D5427" s="197"/>
      <c r="E5427" s="197"/>
      <c r="F5427" s="197"/>
      <c r="G5427" s="199"/>
      <c r="H5427" s="199"/>
      <c r="I5427" s="197"/>
      <c r="J5427" s="200"/>
      <c r="K5427" s="197"/>
      <c r="L5427" s="197"/>
      <c r="M5427" s="197"/>
      <c r="N5427" s="201"/>
      <c r="O5427" s="201"/>
      <c r="P5427" s="197"/>
      <c r="Q5427" s="197"/>
      <c r="R5427" s="197"/>
      <c r="S5427" s="197"/>
      <c r="T5427" s="197"/>
      <c r="U5427" s="196"/>
      <c r="V5427" s="196"/>
      <c r="W5427" s="197"/>
      <c r="X5427" s="197"/>
      <c r="Y5427" s="197"/>
      <c r="Z5427" s="196"/>
      <c r="AA5427" s="196"/>
      <c r="AB5427" s="202"/>
      <c r="AC5427" s="196"/>
      <c r="AD5427" s="196"/>
      <c r="AE5427" s="196"/>
      <c r="AF5427" s="196"/>
      <c r="AG5427" s="196"/>
      <c r="AH5427" s="196"/>
      <c r="AI5427" s="197"/>
    </row>
    <row r="5428" spans="1:35">
      <c r="A5428" s="197"/>
      <c r="B5428" s="197"/>
      <c r="C5428" s="204"/>
      <c r="D5428" s="197"/>
      <c r="E5428" s="197"/>
      <c r="F5428" s="197"/>
      <c r="G5428" s="199"/>
      <c r="H5428" s="199"/>
      <c r="I5428" s="197"/>
      <c r="J5428" s="200"/>
      <c r="K5428" s="197"/>
      <c r="L5428" s="197"/>
      <c r="M5428" s="197"/>
      <c r="N5428" s="201"/>
      <c r="O5428" s="201"/>
      <c r="P5428" s="197"/>
      <c r="Q5428" s="197"/>
      <c r="R5428" s="197"/>
      <c r="S5428" s="197"/>
      <c r="T5428" s="197"/>
      <c r="U5428" s="196"/>
      <c r="V5428" s="196"/>
      <c r="W5428" s="197"/>
      <c r="X5428" s="197"/>
      <c r="Y5428" s="197"/>
      <c r="Z5428" s="197"/>
      <c r="AA5428" s="197"/>
      <c r="AB5428" s="202"/>
      <c r="AC5428" s="197"/>
      <c r="AD5428" s="205"/>
      <c r="AE5428" s="197"/>
      <c r="AF5428" s="196"/>
      <c r="AG5428" s="196"/>
      <c r="AH5428" s="197"/>
      <c r="AI5428" s="197"/>
    </row>
    <row r="5429" spans="1:35">
      <c r="A5429" s="197"/>
      <c r="B5429" s="197"/>
      <c r="C5429" s="204"/>
      <c r="D5429" s="197"/>
      <c r="E5429" s="197"/>
      <c r="F5429" s="197"/>
      <c r="G5429" s="199"/>
      <c r="H5429" s="199"/>
      <c r="I5429" s="197"/>
      <c r="J5429" s="200"/>
      <c r="K5429" s="197"/>
      <c r="L5429" s="197"/>
      <c r="M5429" s="197"/>
      <c r="N5429" s="201"/>
      <c r="O5429" s="201"/>
      <c r="P5429" s="197"/>
      <c r="Q5429" s="197"/>
      <c r="R5429" s="196"/>
      <c r="S5429" s="197"/>
      <c r="T5429" s="197"/>
      <c r="U5429" s="196"/>
      <c r="V5429" s="196"/>
      <c r="W5429" s="197"/>
      <c r="X5429" s="197"/>
      <c r="Y5429" s="197"/>
      <c r="Z5429" s="196"/>
      <c r="AA5429" s="196"/>
      <c r="AB5429" s="202"/>
      <c r="AC5429" s="196"/>
      <c r="AD5429" s="196"/>
      <c r="AE5429" s="196"/>
      <c r="AF5429" s="196"/>
      <c r="AG5429" s="196"/>
      <c r="AH5429" s="196"/>
      <c r="AI5429" s="197"/>
    </row>
    <row r="5430" spans="1:35">
      <c r="A5430" s="197"/>
      <c r="B5430" s="197"/>
      <c r="C5430" s="204"/>
      <c r="D5430" s="197"/>
      <c r="E5430" s="197"/>
      <c r="F5430" s="197"/>
      <c r="G5430" s="199"/>
      <c r="H5430" s="199"/>
      <c r="I5430" s="197"/>
      <c r="J5430" s="200"/>
      <c r="K5430" s="197"/>
      <c r="L5430" s="197"/>
      <c r="M5430" s="197"/>
      <c r="N5430" s="201"/>
      <c r="O5430" s="201"/>
      <c r="P5430" s="197"/>
      <c r="Q5430" s="197"/>
      <c r="R5430" s="197"/>
      <c r="S5430" s="197"/>
      <c r="T5430" s="197"/>
      <c r="U5430" s="196"/>
      <c r="V5430" s="196"/>
      <c r="W5430" s="197"/>
      <c r="X5430" s="197"/>
      <c r="Y5430" s="197"/>
      <c r="Z5430" s="196"/>
      <c r="AA5430" s="196"/>
      <c r="AB5430" s="202"/>
      <c r="AC5430" s="196"/>
      <c r="AD5430" s="196"/>
      <c r="AE5430" s="196"/>
      <c r="AF5430" s="196"/>
      <c r="AG5430" s="196"/>
      <c r="AH5430" s="196"/>
      <c r="AI5430" s="197"/>
    </row>
    <row r="5431" spans="1:35">
      <c r="A5431" s="197"/>
      <c r="B5431" s="197"/>
      <c r="C5431" s="204"/>
      <c r="D5431" s="197"/>
      <c r="E5431" s="197"/>
      <c r="F5431" s="197"/>
      <c r="G5431" s="199"/>
      <c r="H5431" s="199"/>
      <c r="I5431" s="197"/>
      <c r="J5431" s="200"/>
      <c r="K5431" s="197"/>
      <c r="L5431" s="197"/>
      <c r="M5431" s="197"/>
      <c r="N5431" s="201"/>
      <c r="O5431" s="201"/>
      <c r="P5431" s="197"/>
      <c r="Q5431" s="197"/>
      <c r="R5431" s="196"/>
      <c r="S5431" s="197"/>
      <c r="T5431" s="197"/>
      <c r="U5431" s="196"/>
      <c r="V5431" s="196"/>
      <c r="W5431" s="197"/>
      <c r="X5431" s="197"/>
      <c r="Y5431" s="197"/>
      <c r="Z5431" s="196"/>
      <c r="AA5431" s="196"/>
      <c r="AB5431" s="202"/>
      <c r="AC5431" s="196"/>
      <c r="AD5431" s="196"/>
      <c r="AE5431" s="196"/>
      <c r="AF5431" s="196"/>
      <c r="AG5431" s="196"/>
      <c r="AH5431" s="196"/>
      <c r="AI5431" s="197"/>
    </row>
    <row r="5432" spans="1:35">
      <c r="A5432" s="197"/>
      <c r="B5432" s="197"/>
      <c r="C5432" s="204"/>
      <c r="D5432" s="197"/>
      <c r="E5432" s="197"/>
      <c r="F5432" s="197"/>
      <c r="G5432" s="199"/>
      <c r="H5432" s="199"/>
      <c r="I5432" s="197"/>
      <c r="J5432" s="200"/>
      <c r="K5432" s="197"/>
      <c r="L5432" s="197"/>
      <c r="M5432" s="197"/>
      <c r="N5432" s="201"/>
      <c r="O5432" s="201"/>
      <c r="P5432" s="197"/>
      <c r="Q5432" s="197"/>
      <c r="R5432" s="197"/>
      <c r="S5432" s="197"/>
      <c r="T5432" s="197"/>
      <c r="U5432" s="196"/>
      <c r="V5432" s="196"/>
      <c r="W5432" s="197"/>
      <c r="X5432" s="197"/>
      <c r="Y5432" s="197"/>
      <c r="Z5432" s="196"/>
      <c r="AA5432" s="196"/>
      <c r="AB5432" s="202"/>
      <c r="AC5432" s="196"/>
      <c r="AD5432" s="196"/>
      <c r="AE5432" s="196"/>
      <c r="AF5432" s="196"/>
      <c r="AG5432" s="196"/>
      <c r="AH5432" s="196"/>
      <c r="AI5432" s="197"/>
    </row>
    <row r="5433" spans="1:35">
      <c r="A5433" s="197"/>
      <c r="B5433" s="197"/>
      <c r="C5433" s="204"/>
      <c r="D5433" s="197"/>
      <c r="E5433" s="197"/>
      <c r="F5433" s="197"/>
      <c r="G5433" s="199"/>
      <c r="H5433" s="199"/>
      <c r="I5433" s="197"/>
      <c r="J5433" s="200"/>
      <c r="K5433" s="197"/>
      <c r="L5433" s="197"/>
      <c r="M5433" s="197"/>
      <c r="N5433" s="201"/>
      <c r="O5433" s="201"/>
      <c r="P5433" s="197"/>
      <c r="Q5433" s="197"/>
      <c r="R5433" s="197"/>
      <c r="S5433" s="197"/>
      <c r="T5433" s="197"/>
      <c r="U5433" s="196"/>
      <c r="V5433" s="196"/>
      <c r="W5433" s="197"/>
      <c r="X5433" s="197"/>
      <c r="Y5433" s="197"/>
      <c r="Z5433" s="197"/>
      <c r="AA5433" s="197"/>
      <c r="AB5433" s="202"/>
      <c r="AC5433" s="197"/>
      <c r="AD5433" s="205"/>
      <c r="AE5433" s="197"/>
      <c r="AF5433" s="196"/>
      <c r="AG5433" s="196"/>
      <c r="AH5433" s="197"/>
      <c r="AI5433" s="197"/>
    </row>
    <row r="5434" spans="1:35">
      <c r="A5434" s="197"/>
      <c r="B5434" s="197"/>
      <c r="C5434" s="204"/>
      <c r="D5434" s="197"/>
      <c r="E5434" s="197"/>
      <c r="F5434" s="197"/>
      <c r="G5434" s="199"/>
      <c r="H5434" s="199"/>
      <c r="I5434" s="197"/>
      <c r="J5434" s="200"/>
      <c r="K5434" s="197"/>
      <c r="L5434" s="197"/>
      <c r="M5434" s="197"/>
      <c r="N5434" s="201"/>
      <c r="O5434" s="201"/>
      <c r="P5434" s="197"/>
      <c r="Q5434" s="197"/>
      <c r="R5434" s="197"/>
      <c r="S5434" s="197"/>
      <c r="T5434" s="197"/>
      <c r="U5434" s="196"/>
      <c r="V5434" s="196"/>
      <c r="W5434" s="197"/>
      <c r="X5434" s="197"/>
      <c r="Y5434" s="197"/>
      <c r="Z5434" s="196"/>
      <c r="AA5434" s="196"/>
      <c r="AB5434" s="202"/>
      <c r="AC5434" s="196"/>
      <c r="AD5434" s="196"/>
      <c r="AE5434" s="196"/>
      <c r="AF5434" s="196"/>
      <c r="AG5434" s="196"/>
      <c r="AH5434" s="196"/>
      <c r="AI5434" s="197"/>
    </row>
    <row r="5435" spans="1:35">
      <c r="A5435" s="197"/>
      <c r="B5435" s="197"/>
      <c r="C5435" s="204"/>
      <c r="D5435" s="197"/>
      <c r="E5435" s="197"/>
      <c r="F5435" s="197"/>
      <c r="G5435" s="199"/>
      <c r="H5435" s="199"/>
      <c r="I5435" s="197"/>
      <c r="J5435" s="200"/>
      <c r="K5435" s="197"/>
      <c r="L5435" s="197"/>
      <c r="M5435" s="197"/>
      <c r="N5435" s="201"/>
      <c r="O5435" s="201"/>
      <c r="P5435" s="197"/>
      <c r="Q5435" s="197"/>
      <c r="R5435" s="196"/>
      <c r="S5435" s="197"/>
      <c r="T5435" s="197"/>
      <c r="U5435" s="196"/>
      <c r="V5435" s="196"/>
      <c r="W5435" s="197"/>
      <c r="X5435" s="197"/>
      <c r="Y5435" s="197"/>
      <c r="Z5435" s="196"/>
      <c r="AA5435" s="196"/>
      <c r="AB5435" s="202"/>
      <c r="AC5435" s="196"/>
      <c r="AD5435" s="196"/>
      <c r="AE5435" s="196"/>
      <c r="AF5435" s="196"/>
      <c r="AG5435" s="196"/>
      <c r="AH5435" s="196"/>
      <c r="AI5435" s="197"/>
    </row>
    <row r="5436" spans="1:35">
      <c r="A5436" s="197"/>
      <c r="B5436" s="197"/>
      <c r="C5436" s="204"/>
      <c r="D5436" s="197"/>
      <c r="E5436" s="197"/>
      <c r="F5436" s="197"/>
      <c r="G5436" s="199"/>
      <c r="H5436" s="199"/>
      <c r="I5436" s="197"/>
      <c r="J5436" s="200"/>
      <c r="K5436" s="197"/>
      <c r="L5436" s="197"/>
      <c r="M5436" s="197"/>
      <c r="N5436" s="201"/>
      <c r="O5436" s="201"/>
      <c r="P5436" s="197"/>
      <c r="Q5436" s="197"/>
      <c r="R5436" s="197"/>
      <c r="S5436" s="197"/>
      <c r="T5436" s="197"/>
      <c r="U5436" s="196"/>
      <c r="V5436" s="196"/>
      <c r="W5436" s="197"/>
      <c r="X5436" s="197"/>
      <c r="Y5436" s="197"/>
      <c r="Z5436" s="196"/>
      <c r="AA5436" s="196"/>
      <c r="AB5436" s="202"/>
      <c r="AC5436" s="196"/>
      <c r="AD5436" s="196"/>
      <c r="AE5436" s="196"/>
      <c r="AF5436" s="196"/>
      <c r="AG5436" s="196"/>
      <c r="AH5436" s="196"/>
      <c r="AI5436" s="197"/>
    </row>
    <row r="5437" spans="1:35">
      <c r="A5437" s="197"/>
      <c r="B5437" s="197"/>
      <c r="C5437" s="204"/>
      <c r="D5437" s="197"/>
      <c r="E5437" s="197"/>
      <c r="F5437" s="197"/>
      <c r="G5437" s="199"/>
      <c r="H5437" s="199"/>
      <c r="I5437" s="197"/>
      <c r="J5437" s="200"/>
      <c r="K5437" s="197"/>
      <c r="L5437" s="197"/>
      <c r="M5437" s="197"/>
      <c r="N5437" s="201"/>
      <c r="O5437" s="201"/>
      <c r="P5437" s="197"/>
      <c r="Q5437" s="197"/>
      <c r="R5437" s="196"/>
      <c r="S5437" s="197"/>
      <c r="T5437" s="197"/>
      <c r="U5437" s="196"/>
      <c r="V5437" s="196"/>
      <c r="W5437" s="197"/>
      <c r="X5437" s="197"/>
      <c r="Y5437" s="197"/>
      <c r="Z5437" s="196"/>
      <c r="AA5437" s="196"/>
      <c r="AB5437" s="202"/>
      <c r="AC5437" s="196"/>
      <c r="AD5437" s="196"/>
      <c r="AE5437" s="196"/>
      <c r="AF5437" s="196"/>
      <c r="AG5437" s="196"/>
      <c r="AH5437" s="196"/>
      <c r="AI5437" s="197"/>
    </row>
    <row r="5438" spans="1:35">
      <c r="A5438" s="197"/>
      <c r="B5438" s="197"/>
      <c r="C5438" s="204"/>
      <c r="D5438" s="197"/>
      <c r="E5438" s="203"/>
      <c r="F5438" s="197"/>
      <c r="G5438" s="199"/>
      <c r="H5438" s="199"/>
      <c r="I5438" s="197"/>
      <c r="J5438" s="200"/>
      <c r="K5438" s="197"/>
      <c r="L5438" s="197"/>
      <c r="M5438" s="197"/>
      <c r="N5438" s="201"/>
      <c r="O5438" s="201"/>
      <c r="P5438" s="197"/>
      <c r="Q5438" s="197"/>
      <c r="R5438" s="197"/>
      <c r="S5438" s="197"/>
      <c r="T5438" s="197"/>
      <c r="U5438" s="196"/>
      <c r="V5438" s="196"/>
      <c r="W5438" s="197"/>
      <c r="X5438" s="197"/>
      <c r="Y5438" s="197"/>
      <c r="Z5438" s="196"/>
      <c r="AA5438" s="196"/>
      <c r="AB5438" s="202"/>
      <c r="AC5438" s="196"/>
      <c r="AD5438" s="196"/>
      <c r="AE5438" s="196"/>
      <c r="AF5438" s="196"/>
      <c r="AG5438" s="196"/>
      <c r="AH5438" s="196"/>
      <c r="AI5438" s="197"/>
    </row>
    <row r="5439" spans="1:35">
      <c r="A5439" s="197"/>
      <c r="B5439" s="197"/>
      <c r="C5439" s="204"/>
      <c r="D5439" s="197"/>
      <c r="E5439" s="203"/>
      <c r="F5439" s="197"/>
      <c r="G5439" s="199"/>
      <c r="H5439" s="199"/>
      <c r="I5439" s="197"/>
      <c r="J5439" s="200"/>
      <c r="K5439" s="197"/>
      <c r="L5439" s="197"/>
      <c r="M5439" s="197"/>
      <c r="N5439" s="201"/>
      <c r="O5439" s="201"/>
      <c r="P5439" s="197"/>
      <c r="Q5439" s="197"/>
      <c r="R5439" s="196"/>
      <c r="S5439" s="197"/>
      <c r="T5439" s="197"/>
      <c r="U5439" s="196"/>
      <c r="V5439" s="196"/>
      <c r="W5439" s="197"/>
      <c r="X5439" s="197"/>
      <c r="Y5439" s="197"/>
      <c r="Z5439" s="196"/>
      <c r="AA5439" s="196"/>
      <c r="AB5439" s="202"/>
      <c r="AC5439" s="196"/>
      <c r="AD5439" s="196"/>
      <c r="AE5439" s="196"/>
      <c r="AF5439" s="196"/>
      <c r="AG5439" s="196"/>
      <c r="AH5439" s="196"/>
      <c r="AI5439" s="197"/>
    </row>
    <row r="5440" spans="1:35">
      <c r="A5440" s="197"/>
      <c r="B5440" s="197"/>
      <c r="C5440" s="204"/>
      <c r="D5440" s="197"/>
      <c r="E5440" s="203"/>
      <c r="F5440" s="197"/>
      <c r="G5440" s="199"/>
      <c r="H5440" s="199"/>
      <c r="I5440" s="197"/>
      <c r="J5440" s="200"/>
      <c r="K5440" s="197"/>
      <c r="L5440" s="197"/>
      <c r="M5440" s="197"/>
      <c r="N5440" s="201"/>
      <c r="O5440" s="201"/>
      <c r="P5440" s="197"/>
      <c r="Q5440" s="197"/>
      <c r="R5440" s="197"/>
      <c r="S5440" s="197"/>
      <c r="T5440" s="197"/>
      <c r="U5440" s="196"/>
      <c r="V5440" s="196"/>
      <c r="W5440" s="197"/>
      <c r="X5440" s="197"/>
      <c r="Y5440" s="197"/>
      <c r="Z5440" s="196"/>
      <c r="AA5440" s="196"/>
      <c r="AB5440" s="202"/>
      <c r="AC5440" s="196"/>
      <c r="AD5440" s="196"/>
      <c r="AE5440" s="196"/>
      <c r="AF5440" s="196"/>
      <c r="AG5440" s="196"/>
      <c r="AH5440" s="196"/>
      <c r="AI5440" s="197"/>
    </row>
    <row r="5441" spans="1:35">
      <c r="A5441" s="197"/>
      <c r="B5441" s="197"/>
      <c r="C5441" s="204"/>
      <c r="D5441" s="197"/>
      <c r="E5441" s="203"/>
      <c r="F5441" s="197"/>
      <c r="G5441" s="199"/>
      <c r="H5441" s="199"/>
      <c r="I5441" s="197"/>
      <c r="J5441" s="200"/>
      <c r="K5441" s="197"/>
      <c r="L5441" s="197"/>
      <c r="M5441" s="197"/>
      <c r="N5441" s="201"/>
      <c r="O5441" s="201"/>
      <c r="P5441" s="197"/>
      <c r="Q5441" s="197"/>
      <c r="R5441" s="197"/>
      <c r="S5441" s="197"/>
      <c r="T5441" s="197"/>
      <c r="U5441" s="196"/>
      <c r="V5441" s="196"/>
      <c r="W5441" s="197"/>
      <c r="X5441" s="197"/>
      <c r="Y5441" s="197"/>
      <c r="Z5441" s="197"/>
      <c r="AA5441" s="197"/>
      <c r="AB5441" s="202"/>
      <c r="AC5441" s="197"/>
      <c r="AD5441" s="205"/>
      <c r="AE5441" s="197"/>
      <c r="AF5441" s="196"/>
      <c r="AG5441" s="196"/>
      <c r="AH5441" s="197"/>
      <c r="AI5441" s="197"/>
    </row>
    <row r="5442" spans="1:35">
      <c r="A5442" s="197"/>
      <c r="B5442" s="197"/>
      <c r="C5442" s="204"/>
      <c r="D5442" s="197"/>
      <c r="E5442" s="203"/>
      <c r="F5442" s="197"/>
      <c r="G5442" s="199"/>
      <c r="H5442" s="199"/>
      <c r="I5442" s="197"/>
      <c r="J5442" s="200"/>
      <c r="K5442" s="197"/>
      <c r="L5442" s="197"/>
      <c r="M5442" s="197"/>
      <c r="N5442" s="201"/>
      <c r="O5442" s="201"/>
      <c r="P5442" s="197"/>
      <c r="Q5442" s="197"/>
      <c r="R5442" s="196"/>
      <c r="S5442" s="197"/>
      <c r="T5442" s="197"/>
      <c r="U5442" s="196"/>
      <c r="V5442" s="196"/>
      <c r="W5442" s="197"/>
      <c r="X5442" s="197"/>
      <c r="Y5442" s="197"/>
      <c r="Z5442" s="196"/>
      <c r="AA5442" s="196"/>
      <c r="AB5442" s="202"/>
      <c r="AC5442" s="196"/>
      <c r="AD5442" s="196"/>
      <c r="AE5442" s="196"/>
      <c r="AF5442" s="196"/>
      <c r="AG5442" s="196"/>
      <c r="AH5442" s="196"/>
      <c r="AI5442" s="197"/>
    </row>
    <row r="5443" spans="1:35">
      <c r="A5443" s="197"/>
      <c r="B5443" s="197"/>
      <c r="C5443" s="204"/>
      <c r="D5443" s="197"/>
      <c r="E5443" s="203"/>
      <c r="F5443" s="197"/>
      <c r="G5443" s="199"/>
      <c r="H5443" s="199"/>
      <c r="I5443" s="197"/>
      <c r="J5443" s="200"/>
      <c r="K5443" s="197"/>
      <c r="L5443" s="197"/>
      <c r="M5443" s="197"/>
      <c r="N5443" s="201"/>
      <c r="O5443" s="201"/>
      <c r="P5443" s="197"/>
      <c r="Q5443" s="197"/>
      <c r="R5443" s="197"/>
      <c r="S5443" s="197"/>
      <c r="T5443" s="197"/>
      <c r="U5443" s="196"/>
      <c r="V5443" s="196"/>
      <c r="W5443" s="197"/>
      <c r="X5443" s="197"/>
      <c r="Y5443" s="197"/>
      <c r="Z5443" s="196"/>
      <c r="AA5443" s="196"/>
      <c r="AB5443" s="202"/>
      <c r="AC5443" s="196"/>
      <c r="AD5443" s="196"/>
      <c r="AE5443" s="196"/>
      <c r="AF5443" s="196"/>
      <c r="AG5443" s="196"/>
      <c r="AH5443" s="196"/>
      <c r="AI5443" s="197"/>
    </row>
    <row r="5444" spans="1:35">
      <c r="A5444" s="197"/>
      <c r="B5444" s="197"/>
      <c r="C5444" s="204"/>
      <c r="D5444" s="197"/>
      <c r="E5444" s="197"/>
      <c r="F5444" s="197"/>
      <c r="G5444" s="199"/>
      <c r="H5444" s="199"/>
      <c r="I5444" s="197"/>
      <c r="J5444" s="200"/>
      <c r="K5444" s="197"/>
      <c r="L5444" s="197"/>
      <c r="M5444" s="197"/>
      <c r="N5444" s="201"/>
      <c r="O5444" s="201"/>
      <c r="P5444" s="197"/>
      <c r="Q5444" s="197"/>
      <c r="R5444" s="197"/>
      <c r="S5444" s="197"/>
      <c r="T5444" s="197"/>
      <c r="U5444" s="196"/>
      <c r="V5444" s="196"/>
      <c r="W5444" s="197"/>
      <c r="X5444" s="197"/>
      <c r="Y5444" s="197"/>
      <c r="Z5444" s="197"/>
      <c r="AA5444" s="197"/>
      <c r="AB5444" s="202"/>
      <c r="AC5444" s="197"/>
      <c r="AD5444" s="205"/>
      <c r="AE5444" s="197"/>
      <c r="AF5444" s="196"/>
      <c r="AG5444" s="196"/>
      <c r="AH5444" s="197"/>
      <c r="AI5444" s="197"/>
    </row>
    <row r="5445" spans="1:35">
      <c r="A5445" s="197"/>
      <c r="B5445" s="197"/>
      <c r="C5445" s="204"/>
      <c r="D5445" s="197"/>
      <c r="E5445" s="197"/>
      <c r="F5445" s="197"/>
      <c r="G5445" s="199"/>
      <c r="H5445" s="199"/>
      <c r="I5445" s="197"/>
      <c r="J5445" s="200"/>
      <c r="K5445" s="197"/>
      <c r="L5445" s="197"/>
      <c r="M5445" s="197"/>
      <c r="N5445" s="201"/>
      <c r="O5445" s="201"/>
      <c r="P5445" s="197"/>
      <c r="Q5445" s="197"/>
      <c r="R5445" s="196"/>
      <c r="S5445" s="197"/>
      <c r="T5445" s="197"/>
      <c r="U5445" s="196"/>
      <c r="V5445" s="196"/>
      <c r="W5445" s="197"/>
      <c r="X5445" s="197"/>
      <c r="Y5445" s="197"/>
      <c r="Z5445" s="196"/>
      <c r="AA5445" s="196"/>
      <c r="AB5445" s="202"/>
      <c r="AC5445" s="196"/>
      <c r="AD5445" s="196"/>
      <c r="AE5445" s="196"/>
      <c r="AF5445" s="196"/>
      <c r="AG5445" s="196"/>
      <c r="AH5445" s="196"/>
      <c r="AI5445" s="197"/>
    </row>
    <row r="5446" spans="1:35">
      <c r="A5446" s="197"/>
      <c r="B5446" s="197"/>
      <c r="C5446" s="204"/>
      <c r="D5446" s="197"/>
      <c r="E5446" s="197"/>
      <c r="F5446" s="197"/>
      <c r="G5446" s="199"/>
      <c r="H5446" s="199"/>
      <c r="I5446" s="197"/>
      <c r="J5446" s="200"/>
      <c r="K5446" s="197"/>
      <c r="L5446" s="197"/>
      <c r="M5446" s="197"/>
      <c r="N5446" s="201"/>
      <c r="O5446" s="201"/>
      <c r="P5446" s="197"/>
      <c r="Q5446" s="197"/>
      <c r="R5446" s="197"/>
      <c r="S5446" s="197"/>
      <c r="T5446" s="197"/>
      <c r="U5446" s="196"/>
      <c r="V5446" s="196"/>
      <c r="W5446" s="197"/>
      <c r="X5446" s="197"/>
      <c r="Y5446" s="197"/>
      <c r="Z5446" s="196"/>
      <c r="AA5446" s="196"/>
      <c r="AB5446" s="202"/>
      <c r="AC5446" s="196"/>
      <c r="AD5446" s="196"/>
      <c r="AE5446" s="196"/>
      <c r="AF5446" s="196"/>
      <c r="AG5446" s="196"/>
      <c r="AH5446" s="196"/>
      <c r="AI5446" s="197"/>
    </row>
    <row r="5447" spans="1:35">
      <c r="A5447" s="197"/>
      <c r="B5447" s="197"/>
      <c r="C5447" s="204"/>
      <c r="D5447" s="197"/>
      <c r="E5447" s="197"/>
      <c r="F5447" s="197"/>
      <c r="G5447" s="199"/>
      <c r="H5447" s="199"/>
      <c r="I5447" s="197"/>
      <c r="J5447" s="200"/>
      <c r="K5447" s="197"/>
      <c r="L5447" s="197"/>
      <c r="M5447" s="197"/>
      <c r="N5447" s="201"/>
      <c r="O5447" s="201"/>
      <c r="P5447" s="197"/>
      <c r="Q5447" s="197"/>
      <c r="R5447" s="196"/>
      <c r="S5447" s="197"/>
      <c r="T5447" s="197"/>
      <c r="U5447" s="196"/>
      <c r="V5447" s="196"/>
      <c r="W5447" s="197"/>
      <c r="X5447" s="197"/>
      <c r="Y5447" s="197"/>
      <c r="Z5447" s="196"/>
      <c r="AA5447" s="196"/>
      <c r="AB5447" s="202"/>
      <c r="AC5447" s="196"/>
      <c r="AD5447" s="196"/>
      <c r="AE5447" s="196"/>
      <c r="AF5447" s="196"/>
      <c r="AG5447" s="196"/>
      <c r="AH5447" s="196"/>
      <c r="AI5447" s="197"/>
    </row>
    <row r="5448" spans="1:35">
      <c r="A5448" s="197"/>
      <c r="B5448" s="197"/>
      <c r="C5448" s="204"/>
      <c r="D5448" s="197"/>
      <c r="E5448" s="197"/>
      <c r="F5448" s="197"/>
      <c r="G5448" s="199"/>
      <c r="H5448" s="199"/>
      <c r="I5448" s="197"/>
      <c r="J5448" s="200"/>
      <c r="K5448" s="197"/>
      <c r="L5448" s="197"/>
      <c r="M5448" s="197"/>
      <c r="N5448" s="201"/>
      <c r="O5448" s="201"/>
      <c r="P5448" s="197"/>
      <c r="Q5448" s="197"/>
      <c r="R5448" s="197"/>
      <c r="S5448" s="197"/>
      <c r="T5448" s="197"/>
      <c r="U5448" s="196"/>
      <c r="V5448" s="196"/>
      <c r="W5448" s="197"/>
      <c r="X5448" s="197"/>
      <c r="Y5448" s="197"/>
      <c r="Z5448" s="196"/>
      <c r="AA5448" s="196"/>
      <c r="AB5448" s="202"/>
      <c r="AC5448" s="196"/>
      <c r="AD5448" s="196"/>
      <c r="AE5448" s="196"/>
      <c r="AF5448" s="196"/>
      <c r="AG5448" s="196"/>
      <c r="AH5448" s="196"/>
      <c r="AI5448" s="197"/>
    </row>
    <row r="5449" spans="1:35">
      <c r="A5449" s="197"/>
      <c r="B5449" s="197"/>
      <c r="C5449" s="204"/>
      <c r="D5449" s="197"/>
      <c r="E5449" s="197"/>
      <c r="F5449" s="197"/>
      <c r="G5449" s="199"/>
      <c r="H5449" s="199"/>
      <c r="I5449" s="197"/>
      <c r="J5449" s="200"/>
      <c r="K5449" s="197"/>
      <c r="L5449" s="197"/>
      <c r="M5449" s="197"/>
      <c r="N5449" s="201"/>
      <c r="O5449" s="201"/>
      <c r="P5449" s="197"/>
      <c r="Q5449" s="197"/>
      <c r="R5449" s="196"/>
      <c r="S5449" s="197"/>
      <c r="T5449" s="197"/>
      <c r="U5449" s="196"/>
      <c r="V5449" s="196"/>
      <c r="W5449" s="197"/>
      <c r="X5449" s="197"/>
      <c r="Y5449" s="197"/>
      <c r="Z5449" s="196"/>
      <c r="AA5449" s="196"/>
      <c r="AB5449" s="202"/>
      <c r="AC5449" s="196"/>
      <c r="AD5449" s="196"/>
      <c r="AE5449" s="196"/>
      <c r="AF5449" s="196"/>
      <c r="AG5449" s="196"/>
      <c r="AH5449" s="196"/>
      <c r="AI5449" s="197"/>
    </row>
    <row r="5450" spans="1:35">
      <c r="A5450" s="197"/>
      <c r="B5450" s="197"/>
      <c r="C5450" s="204"/>
      <c r="D5450" s="197"/>
      <c r="E5450" s="197"/>
      <c r="F5450" s="197"/>
      <c r="G5450" s="199"/>
      <c r="H5450" s="199"/>
      <c r="I5450" s="197"/>
      <c r="J5450" s="200"/>
      <c r="K5450" s="197"/>
      <c r="L5450" s="197"/>
      <c r="M5450" s="197"/>
      <c r="N5450" s="201"/>
      <c r="O5450" s="201"/>
      <c r="P5450" s="197"/>
      <c r="Q5450" s="197"/>
      <c r="R5450" s="197"/>
      <c r="S5450" s="197"/>
      <c r="T5450" s="197"/>
      <c r="U5450" s="196"/>
      <c r="V5450" s="196"/>
      <c r="W5450" s="197"/>
      <c r="X5450" s="197"/>
      <c r="Y5450" s="197"/>
      <c r="Z5450" s="196"/>
      <c r="AA5450" s="196"/>
      <c r="AB5450" s="202"/>
      <c r="AC5450" s="196"/>
      <c r="AD5450" s="196"/>
      <c r="AE5450" s="196"/>
      <c r="AF5450" s="196"/>
      <c r="AG5450" s="196"/>
      <c r="AH5450" s="196"/>
      <c r="AI5450" s="197"/>
    </row>
    <row r="5451" spans="1:35">
      <c r="A5451" s="197"/>
      <c r="B5451" s="197"/>
      <c r="C5451" s="204"/>
      <c r="D5451" s="197"/>
      <c r="E5451" s="197"/>
      <c r="F5451" s="197"/>
      <c r="G5451" s="199"/>
      <c r="H5451" s="199"/>
      <c r="I5451" s="197"/>
      <c r="J5451" s="200"/>
      <c r="K5451" s="197"/>
      <c r="L5451" s="197"/>
      <c r="M5451" s="197"/>
      <c r="N5451" s="201"/>
      <c r="O5451" s="201"/>
      <c r="P5451" s="197"/>
      <c r="Q5451" s="197"/>
      <c r="R5451" s="196"/>
      <c r="S5451" s="197"/>
      <c r="T5451" s="197"/>
      <c r="U5451" s="196"/>
      <c r="V5451" s="196"/>
      <c r="W5451" s="197"/>
      <c r="X5451" s="197"/>
      <c r="Y5451" s="197"/>
      <c r="Z5451" s="196"/>
      <c r="AA5451" s="196"/>
      <c r="AB5451" s="202"/>
      <c r="AC5451" s="196"/>
      <c r="AD5451" s="196"/>
      <c r="AE5451" s="196"/>
      <c r="AF5451" s="196"/>
      <c r="AG5451" s="196"/>
      <c r="AH5451" s="196"/>
      <c r="AI5451" s="197"/>
    </row>
    <row r="5452" spans="1:35">
      <c r="A5452" s="197"/>
      <c r="B5452" s="197"/>
      <c r="C5452" s="204"/>
      <c r="D5452" s="197"/>
      <c r="E5452" s="197"/>
      <c r="F5452" s="197"/>
      <c r="G5452" s="199"/>
      <c r="H5452" s="199"/>
      <c r="I5452" s="197"/>
      <c r="J5452" s="200"/>
      <c r="K5452" s="197"/>
      <c r="L5452" s="197"/>
      <c r="M5452" s="197"/>
      <c r="N5452" s="201"/>
      <c r="O5452" s="201"/>
      <c r="P5452" s="197"/>
      <c r="Q5452" s="197"/>
      <c r="R5452" s="197"/>
      <c r="S5452" s="197"/>
      <c r="T5452" s="197"/>
      <c r="U5452" s="196"/>
      <c r="V5452" s="196"/>
      <c r="W5452" s="197"/>
      <c r="X5452" s="197"/>
      <c r="Y5452" s="197"/>
      <c r="Z5452" s="196"/>
      <c r="AA5452" s="196"/>
      <c r="AB5452" s="202"/>
      <c r="AC5452" s="196"/>
      <c r="AD5452" s="196"/>
      <c r="AE5452" s="196"/>
      <c r="AF5452" s="196"/>
      <c r="AG5452" s="196"/>
      <c r="AH5452" s="196"/>
      <c r="AI5452" s="197"/>
    </row>
    <row r="5453" spans="1:35">
      <c r="A5453" s="197"/>
      <c r="B5453" s="197"/>
      <c r="C5453" s="204"/>
      <c r="D5453" s="197"/>
      <c r="E5453" s="197"/>
      <c r="F5453" s="197"/>
      <c r="G5453" s="199"/>
      <c r="H5453" s="199"/>
      <c r="I5453" s="197"/>
      <c r="J5453" s="200"/>
      <c r="K5453" s="197"/>
      <c r="L5453" s="197"/>
      <c r="M5453" s="197"/>
      <c r="N5453" s="201"/>
      <c r="O5453" s="201"/>
      <c r="P5453" s="197"/>
      <c r="Q5453" s="197"/>
      <c r="R5453" s="196"/>
      <c r="S5453" s="197"/>
      <c r="T5453" s="197"/>
      <c r="U5453" s="196"/>
      <c r="V5453" s="196"/>
      <c r="W5453" s="197"/>
      <c r="X5453" s="197"/>
      <c r="Y5453" s="197"/>
      <c r="Z5453" s="196"/>
      <c r="AA5453" s="196"/>
      <c r="AB5453" s="202"/>
      <c r="AC5453" s="196"/>
      <c r="AD5453" s="196"/>
      <c r="AE5453" s="196"/>
      <c r="AF5453" s="196"/>
      <c r="AG5453" s="196"/>
      <c r="AH5453" s="196"/>
      <c r="AI5453" s="197"/>
    </row>
    <row r="5454" spans="1:35">
      <c r="A5454" s="197"/>
      <c r="B5454" s="197"/>
      <c r="C5454" s="204"/>
      <c r="D5454" s="197"/>
      <c r="E5454" s="197"/>
      <c r="F5454" s="197"/>
      <c r="G5454" s="199"/>
      <c r="H5454" s="199"/>
      <c r="I5454" s="197"/>
      <c r="J5454" s="200"/>
      <c r="K5454" s="197"/>
      <c r="L5454" s="197"/>
      <c r="M5454" s="197"/>
      <c r="N5454" s="201"/>
      <c r="O5454" s="201"/>
      <c r="P5454" s="197"/>
      <c r="Q5454" s="197"/>
      <c r="R5454" s="197"/>
      <c r="S5454" s="197"/>
      <c r="T5454" s="197"/>
      <c r="U5454" s="196"/>
      <c r="V5454" s="196"/>
      <c r="W5454" s="197"/>
      <c r="X5454" s="197"/>
      <c r="Y5454" s="197"/>
      <c r="Z5454" s="196"/>
      <c r="AA5454" s="196"/>
      <c r="AB5454" s="202"/>
      <c r="AC5454" s="196"/>
      <c r="AD5454" s="196"/>
      <c r="AE5454" s="196"/>
      <c r="AF5454" s="196"/>
      <c r="AG5454" s="196"/>
      <c r="AH5454" s="196"/>
      <c r="AI5454" s="197"/>
    </row>
    <row r="5455" spans="1:35">
      <c r="A5455" s="197"/>
      <c r="B5455" s="197"/>
      <c r="C5455" s="204"/>
      <c r="D5455" s="197"/>
      <c r="E5455" s="197"/>
      <c r="F5455" s="197"/>
      <c r="G5455" s="199"/>
      <c r="H5455" s="199"/>
      <c r="I5455" s="197"/>
      <c r="J5455" s="200"/>
      <c r="K5455" s="197"/>
      <c r="L5455" s="197"/>
      <c r="M5455" s="197"/>
      <c r="N5455" s="201"/>
      <c r="O5455" s="201"/>
      <c r="P5455" s="197"/>
      <c r="Q5455" s="197"/>
      <c r="R5455" s="196"/>
      <c r="S5455" s="197"/>
      <c r="T5455" s="197"/>
      <c r="U5455" s="196"/>
      <c r="V5455" s="196"/>
      <c r="W5455" s="197"/>
      <c r="X5455" s="197"/>
      <c r="Y5455" s="197"/>
      <c r="Z5455" s="196"/>
      <c r="AA5455" s="196"/>
      <c r="AB5455" s="202"/>
      <c r="AC5455" s="196"/>
      <c r="AD5455" s="196"/>
      <c r="AE5455" s="196"/>
      <c r="AF5455" s="196"/>
      <c r="AG5455" s="196"/>
      <c r="AH5455" s="196"/>
      <c r="AI5455" s="197"/>
    </row>
    <row r="5456" spans="1:35">
      <c r="A5456" s="197"/>
      <c r="B5456" s="197"/>
      <c r="C5456" s="204"/>
      <c r="D5456" s="197"/>
      <c r="E5456" s="197"/>
      <c r="F5456" s="197"/>
      <c r="G5456" s="199"/>
      <c r="H5456" s="199"/>
      <c r="I5456" s="197"/>
      <c r="J5456" s="200"/>
      <c r="K5456" s="197"/>
      <c r="L5456" s="197"/>
      <c r="M5456" s="197"/>
      <c r="N5456" s="201"/>
      <c r="O5456" s="201"/>
      <c r="P5456" s="197"/>
      <c r="Q5456" s="197"/>
      <c r="R5456" s="197"/>
      <c r="S5456" s="197"/>
      <c r="T5456" s="197"/>
      <c r="U5456" s="196"/>
      <c r="V5456" s="196"/>
      <c r="W5456" s="197"/>
      <c r="X5456" s="197"/>
      <c r="Y5456" s="197"/>
      <c r="Z5456" s="196"/>
      <c r="AA5456" s="196"/>
      <c r="AB5456" s="202"/>
      <c r="AC5456" s="196"/>
      <c r="AD5456" s="196"/>
      <c r="AE5456" s="196"/>
      <c r="AF5456" s="196"/>
      <c r="AG5456" s="196"/>
      <c r="AH5456" s="196"/>
      <c r="AI5456" s="197"/>
    </row>
    <row r="5457" spans="1:35">
      <c r="A5457" s="197"/>
      <c r="B5457" s="197"/>
      <c r="C5457" s="204"/>
      <c r="D5457" s="197"/>
      <c r="E5457" s="197"/>
      <c r="F5457" s="197"/>
      <c r="G5457" s="199"/>
      <c r="H5457" s="199"/>
      <c r="I5457" s="197"/>
      <c r="J5457" s="200"/>
      <c r="K5457" s="197"/>
      <c r="L5457" s="197"/>
      <c r="M5457" s="197"/>
      <c r="N5457" s="201"/>
      <c r="O5457" s="201"/>
      <c r="P5457" s="197"/>
      <c r="Q5457" s="197"/>
      <c r="R5457" s="196"/>
      <c r="S5457" s="197"/>
      <c r="T5457" s="197"/>
      <c r="U5457" s="196"/>
      <c r="V5457" s="196"/>
      <c r="W5457" s="197"/>
      <c r="X5457" s="197"/>
      <c r="Y5457" s="197"/>
      <c r="Z5457" s="196"/>
      <c r="AA5457" s="196"/>
      <c r="AB5457" s="202"/>
      <c r="AC5457" s="196"/>
      <c r="AD5457" s="196"/>
      <c r="AE5457" s="196"/>
      <c r="AF5457" s="196"/>
      <c r="AG5457" s="196"/>
      <c r="AH5457" s="196"/>
      <c r="AI5457" s="197"/>
    </row>
    <row r="5458" spans="1:35">
      <c r="A5458" s="197"/>
      <c r="B5458" s="197"/>
      <c r="C5458" s="204"/>
      <c r="D5458" s="197"/>
      <c r="E5458" s="197"/>
      <c r="F5458" s="197"/>
      <c r="G5458" s="199"/>
      <c r="H5458" s="199"/>
      <c r="I5458" s="197"/>
      <c r="J5458" s="200"/>
      <c r="K5458" s="197"/>
      <c r="L5458" s="197"/>
      <c r="M5458" s="197"/>
      <c r="N5458" s="201"/>
      <c r="O5458" s="201"/>
      <c r="P5458" s="197"/>
      <c r="Q5458" s="197"/>
      <c r="R5458" s="197"/>
      <c r="S5458" s="197"/>
      <c r="T5458" s="197"/>
      <c r="U5458" s="196"/>
      <c r="V5458" s="196"/>
      <c r="W5458" s="197"/>
      <c r="X5458" s="197"/>
      <c r="Y5458" s="197"/>
      <c r="Z5458" s="197"/>
      <c r="AA5458" s="197"/>
      <c r="AB5458" s="202"/>
      <c r="AC5458" s="197"/>
      <c r="AD5458" s="205"/>
      <c r="AE5458" s="197"/>
      <c r="AF5458" s="196"/>
      <c r="AG5458" s="196"/>
      <c r="AH5458" s="197"/>
      <c r="AI5458" s="197"/>
    </row>
    <row r="5459" spans="1:35">
      <c r="A5459" s="197"/>
      <c r="B5459" s="197"/>
      <c r="C5459" s="204"/>
      <c r="D5459" s="197"/>
      <c r="E5459" s="197"/>
      <c r="F5459" s="197"/>
      <c r="G5459" s="199"/>
      <c r="H5459" s="199"/>
      <c r="I5459" s="197"/>
      <c r="J5459" s="200"/>
      <c r="K5459" s="197"/>
      <c r="L5459" s="197"/>
      <c r="M5459" s="197"/>
      <c r="N5459" s="201"/>
      <c r="O5459" s="201"/>
      <c r="P5459" s="197"/>
      <c r="Q5459" s="197"/>
      <c r="R5459" s="197"/>
      <c r="S5459" s="197"/>
      <c r="T5459" s="197"/>
      <c r="U5459" s="196"/>
      <c r="V5459" s="196"/>
      <c r="W5459" s="197"/>
      <c r="X5459" s="197"/>
      <c r="Y5459" s="197"/>
      <c r="Z5459" s="196"/>
      <c r="AA5459" s="196"/>
      <c r="AB5459" s="202"/>
      <c r="AC5459" s="196"/>
      <c r="AD5459" s="196"/>
      <c r="AE5459" s="196"/>
      <c r="AF5459" s="196"/>
      <c r="AG5459" s="196"/>
      <c r="AH5459" s="196"/>
      <c r="AI5459" s="197"/>
    </row>
    <row r="5460" spans="1:35">
      <c r="A5460" s="197"/>
      <c r="B5460" s="197"/>
      <c r="C5460" s="204"/>
      <c r="D5460" s="197"/>
      <c r="E5460" s="197"/>
      <c r="F5460" s="197"/>
      <c r="G5460" s="199"/>
      <c r="H5460" s="199"/>
      <c r="I5460" s="197"/>
      <c r="J5460" s="200"/>
      <c r="K5460" s="197"/>
      <c r="L5460" s="197"/>
      <c r="M5460" s="197"/>
      <c r="N5460" s="201"/>
      <c r="O5460" s="201"/>
      <c r="P5460" s="197"/>
      <c r="Q5460" s="197"/>
      <c r="R5460" s="196"/>
      <c r="S5460" s="197"/>
      <c r="T5460" s="197"/>
      <c r="U5460" s="196"/>
      <c r="V5460" s="196"/>
      <c r="W5460" s="197"/>
      <c r="X5460" s="197"/>
      <c r="Y5460" s="197"/>
      <c r="Z5460" s="196"/>
      <c r="AA5460" s="196"/>
      <c r="AB5460" s="202"/>
      <c r="AC5460" s="196"/>
      <c r="AD5460" s="196"/>
      <c r="AE5460" s="196"/>
      <c r="AF5460" s="196"/>
      <c r="AG5460" s="196"/>
      <c r="AH5460" s="196"/>
      <c r="AI5460" s="197"/>
    </row>
    <row r="5461" spans="1:35">
      <c r="A5461" s="197"/>
      <c r="B5461" s="197"/>
      <c r="C5461" s="204"/>
      <c r="D5461" s="197"/>
      <c r="E5461" s="197"/>
      <c r="F5461" s="197"/>
      <c r="G5461" s="199"/>
      <c r="H5461" s="199"/>
      <c r="I5461" s="197"/>
      <c r="J5461" s="200"/>
      <c r="K5461" s="197"/>
      <c r="L5461" s="197"/>
      <c r="M5461" s="197"/>
      <c r="N5461" s="201"/>
      <c r="O5461" s="201"/>
      <c r="P5461" s="197"/>
      <c r="Q5461" s="197"/>
      <c r="R5461" s="197"/>
      <c r="S5461" s="197"/>
      <c r="T5461" s="197"/>
      <c r="U5461" s="196"/>
      <c r="V5461" s="196"/>
      <c r="W5461" s="197"/>
      <c r="X5461" s="197"/>
      <c r="Y5461" s="197"/>
      <c r="Z5461" s="196"/>
      <c r="AA5461" s="196"/>
      <c r="AB5461" s="202"/>
      <c r="AC5461" s="196"/>
      <c r="AD5461" s="196"/>
      <c r="AE5461" s="196"/>
      <c r="AF5461" s="196"/>
      <c r="AG5461" s="196"/>
      <c r="AH5461" s="196"/>
      <c r="AI5461" s="197"/>
    </row>
    <row r="5462" spans="1:35">
      <c r="A5462" s="197"/>
      <c r="B5462" s="197"/>
      <c r="C5462" s="204"/>
      <c r="D5462" s="197"/>
      <c r="E5462" s="197"/>
      <c r="F5462" s="197"/>
      <c r="G5462" s="199"/>
      <c r="H5462" s="199"/>
      <c r="I5462" s="197"/>
      <c r="J5462" s="200"/>
      <c r="K5462" s="197"/>
      <c r="L5462" s="197"/>
      <c r="M5462" s="197"/>
      <c r="N5462" s="201"/>
      <c r="O5462" s="201"/>
      <c r="P5462" s="197"/>
      <c r="Q5462" s="197"/>
      <c r="R5462" s="197"/>
      <c r="S5462" s="197"/>
      <c r="T5462" s="197"/>
      <c r="U5462" s="196"/>
      <c r="V5462" s="196"/>
      <c r="W5462" s="197"/>
      <c r="X5462" s="197"/>
      <c r="Y5462" s="197"/>
      <c r="Z5462" s="197"/>
      <c r="AA5462" s="197"/>
      <c r="AB5462" s="202"/>
      <c r="AC5462" s="197"/>
      <c r="AD5462" s="205"/>
      <c r="AE5462" s="197"/>
      <c r="AF5462" s="196"/>
      <c r="AG5462" s="196"/>
      <c r="AH5462" s="197"/>
      <c r="AI5462" s="197"/>
    </row>
    <row r="5463" spans="1:35">
      <c r="A5463" s="197"/>
      <c r="B5463" s="197"/>
      <c r="C5463" s="204"/>
      <c r="D5463" s="197"/>
      <c r="E5463" s="197"/>
      <c r="F5463" s="197"/>
      <c r="G5463" s="199"/>
      <c r="H5463" s="199"/>
      <c r="I5463" s="197"/>
      <c r="J5463" s="200"/>
      <c r="K5463" s="197"/>
      <c r="L5463" s="197"/>
      <c r="M5463" s="197"/>
      <c r="N5463" s="201"/>
      <c r="O5463" s="201"/>
      <c r="P5463" s="197"/>
      <c r="Q5463" s="197"/>
      <c r="R5463" s="196"/>
      <c r="S5463" s="197"/>
      <c r="T5463" s="197"/>
      <c r="U5463" s="196"/>
      <c r="V5463" s="196"/>
      <c r="W5463" s="197"/>
      <c r="X5463" s="197"/>
      <c r="Y5463" s="197"/>
      <c r="Z5463" s="196"/>
      <c r="AA5463" s="196"/>
      <c r="AB5463" s="202"/>
      <c r="AC5463" s="196"/>
      <c r="AD5463" s="196"/>
      <c r="AE5463" s="196"/>
      <c r="AF5463" s="196"/>
      <c r="AG5463" s="196"/>
      <c r="AH5463" s="196"/>
      <c r="AI5463" s="197"/>
    </row>
    <row r="5464" spans="1:35">
      <c r="A5464" s="197"/>
      <c r="B5464" s="197"/>
      <c r="C5464" s="204"/>
      <c r="D5464" s="197"/>
      <c r="E5464" s="197"/>
      <c r="F5464" s="197"/>
      <c r="G5464" s="199"/>
      <c r="H5464" s="199"/>
      <c r="I5464" s="197"/>
      <c r="J5464" s="200"/>
      <c r="K5464" s="197"/>
      <c r="L5464" s="197"/>
      <c r="M5464" s="197"/>
      <c r="N5464" s="201"/>
      <c r="O5464" s="201"/>
      <c r="P5464" s="197"/>
      <c r="Q5464" s="197"/>
      <c r="R5464" s="197"/>
      <c r="S5464" s="197"/>
      <c r="T5464" s="197"/>
      <c r="U5464" s="196"/>
      <c r="V5464" s="196"/>
      <c r="W5464" s="197"/>
      <c r="X5464" s="197"/>
      <c r="Y5464" s="197"/>
      <c r="Z5464" s="196"/>
      <c r="AA5464" s="196"/>
      <c r="AB5464" s="202"/>
      <c r="AC5464" s="196"/>
      <c r="AD5464" s="196"/>
      <c r="AE5464" s="196"/>
      <c r="AF5464" s="196"/>
      <c r="AG5464" s="196"/>
      <c r="AH5464" s="196"/>
      <c r="AI5464" s="197"/>
    </row>
    <row r="5465" spans="1:35">
      <c r="A5465" s="197"/>
      <c r="B5465" s="197"/>
      <c r="C5465" s="204"/>
      <c r="D5465" s="197"/>
      <c r="E5465" s="197"/>
      <c r="F5465" s="197"/>
      <c r="G5465" s="199"/>
      <c r="H5465" s="199"/>
      <c r="I5465" s="197"/>
      <c r="J5465" s="200"/>
      <c r="K5465" s="197"/>
      <c r="L5465" s="197"/>
      <c r="M5465" s="197"/>
      <c r="N5465" s="201"/>
      <c r="O5465" s="201"/>
      <c r="P5465" s="197"/>
      <c r="Q5465" s="197"/>
      <c r="R5465" s="203"/>
      <c r="S5465" s="197"/>
      <c r="T5465" s="197"/>
      <c r="U5465" s="196"/>
      <c r="V5465" s="196"/>
      <c r="W5465" s="197"/>
      <c r="X5465" s="197"/>
      <c r="Y5465" s="197"/>
      <c r="Z5465" s="197"/>
      <c r="AA5465" s="197"/>
      <c r="AB5465" s="202"/>
      <c r="AC5465" s="197"/>
      <c r="AD5465" s="205"/>
      <c r="AE5465" s="197"/>
      <c r="AF5465" s="196"/>
      <c r="AG5465" s="196"/>
      <c r="AH5465" s="197"/>
      <c r="AI5465" s="197"/>
    </row>
    <row r="5466" spans="1:35">
      <c r="A5466" s="197"/>
      <c r="B5466" s="197"/>
      <c r="C5466" s="204"/>
      <c r="D5466" s="197"/>
      <c r="E5466" s="197"/>
      <c r="F5466" s="197"/>
      <c r="G5466" s="199"/>
      <c r="H5466" s="199"/>
      <c r="I5466" s="197"/>
      <c r="J5466" s="200"/>
      <c r="K5466" s="197"/>
      <c r="L5466" s="197"/>
      <c r="M5466" s="197"/>
      <c r="N5466" s="201"/>
      <c r="O5466" s="201"/>
      <c r="P5466" s="197"/>
      <c r="Q5466" s="197"/>
      <c r="R5466" s="196"/>
      <c r="S5466" s="197"/>
      <c r="T5466" s="197"/>
      <c r="U5466" s="196"/>
      <c r="V5466" s="196"/>
      <c r="W5466" s="197"/>
      <c r="X5466" s="197"/>
      <c r="Y5466" s="197"/>
      <c r="Z5466" s="197"/>
      <c r="AA5466" s="197"/>
      <c r="AB5466" s="202"/>
      <c r="AC5466" s="197"/>
      <c r="AD5466" s="205"/>
      <c r="AE5466" s="197"/>
      <c r="AF5466" s="196"/>
      <c r="AG5466" s="196"/>
      <c r="AH5466" s="197"/>
      <c r="AI5466" s="197"/>
    </row>
    <row r="5467" spans="1:35">
      <c r="A5467" s="197"/>
      <c r="B5467" s="197"/>
      <c r="C5467" s="204"/>
      <c r="D5467" s="197"/>
      <c r="E5467" s="197"/>
      <c r="F5467" s="197"/>
      <c r="G5467" s="199"/>
      <c r="H5467" s="199"/>
      <c r="I5467" s="197"/>
      <c r="J5467" s="200"/>
      <c r="K5467" s="197"/>
      <c r="L5467" s="197"/>
      <c r="M5467" s="197"/>
      <c r="N5467" s="201"/>
      <c r="O5467" s="201"/>
      <c r="P5467" s="197"/>
      <c r="Q5467" s="197"/>
      <c r="R5467" s="197"/>
      <c r="S5467" s="197"/>
      <c r="T5467" s="197"/>
      <c r="U5467" s="196"/>
      <c r="V5467" s="196"/>
      <c r="W5467" s="197"/>
      <c r="X5467" s="197"/>
      <c r="Y5467" s="197"/>
      <c r="Z5467" s="196"/>
      <c r="AA5467" s="196"/>
      <c r="AB5467" s="202"/>
      <c r="AC5467" s="196"/>
      <c r="AD5467" s="196"/>
      <c r="AE5467" s="196"/>
      <c r="AF5467" s="196"/>
      <c r="AG5467" s="196"/>
      <c r="AH5467" s="196"/>
      <c r="AI5467" s="197"/>
    </row>
    <row r="5468" spans="1:35">
      <c r="A5468" s="197"/>
      <c r="B5468" s="197"/>
      <c r="C5468" s="204"/>
      <c r="D5468" s="197"/>
      <c r="E5468" s="197"/>
      <c r="F5468" s="197"/>
      <c r="G5468" s="199"/>
      <c r="H5468" s="199"/>
      <c r="I5468" s="197"/>
      <c r="J5468" s="200"/>
      <c r="K5468" s="197"/>
      <c r="L5468" s="197"/>
      <c r="M5468" s="197"/>
      <c r="N5468" s="201"/>
      <c r="O5468" s="201"/>
      <c r="P5468" s="197"/>
      <c r="Q5468" s="197"/>
      <c r="R5468" s="196"/>
      <c r="S5468" s="197"/>
      <c r="T5468" s="197"/>
      <c r="U5468" s="196"/>
      <c r="V5468" s="196"/>
      <c r="W5468" s="197"/>
      <c r="X5468" s="197"/>
      <c r="Y5468" s="197"/>
      <c r="Z5468" s="196"/>
      <c r="AA5468" s="196"/>
      <c r="AB5468" s="202"/>
      <c r="AC5468" s="196"/>
      <c r="AD5468" s="196"/>
      <c r="AE5468" s="196"/>
      <c r="AF5468" s="196"/>
      <c r="AG5468" s="196"/>
      <c r="AH5468" s="196"/>
      <c r="AI5468" s="197"/>
    </row>
    <row r="5469" spans="1:35">
      <c r="A5469" s="197"/>
      <c r="B5469" s="197"/>
      <c r="C5469" s="204"/>
      <c r="D5469" s="197"/>
      <c r="E5469" s="197"/>
      <c r="F5469" s="197"/>
      <c r="G5469" s="199"/>
      <c r="H5469" s="199"/>
      <c r="I5469" s="197"/>
      <c r="J5469" s="200"/>
      <c r="K5469" s="197"/>
      <c r="L5469" s="197"/>
      <c r="M5469" s="197"/>
      <c r="N5469" s="201"/>
      <c r="O5469" s="201"/>
      <c r="P5469" s="197"/>
      <c r="Q5469" s="197"/>
      <c r="R5469" s="197"/>
      <c r="S5469" s="197"/>
      <c r="T5469" s="197"/>
      <c r="U5469" s="196"/>
      <c r="V5469" s="196"/>
      <c r="W5469" s="197"/>
      <c r="X5469" s="197"/>
      <c r="Y5469" s="197"/>
      <c r="Z5469" s="196"/>
      <c r="AA5469" s="196"/>
      <c r="AB5469" s="202"/>
      <c r="AC5469" s="196"/>
      <c r="AD5469" s="196"/>
      <c r="AE5469" s="196"/>
      <c r="AF5469" s="196"/>
      <c r="AG5469" s="196"/>
      <c r="AH5469" s="196"/>
      <c r="AI5469" s="197"/>
    </row>
    <row r="5470" spans="1:35">
      <c r="A5470" s="197"/>
      <c r="B5470" s="197"/>
      <c r="C5470" s="204"/>
      <c r="D5470" s="197"/>
      <c r="E5470" s="197"/>
      <c r="F5470" s="197"/>
      <c r="G5470" s="199"/>
      <c r="H5470" s="199"/>
      <c r="I5470" s="197"/>
      <c r="J5470" s="200"/>
      <c r="K5470" s="197"/>
      <c r="L5470" s="197"/>
      <c r="M5470" s="197"/>
      <c r="N5470" s="201"/>
      <c r="O5470" s="201"/>
      <c r="P5470" s="197"/>
      <c r="Q5470" s="197"/>
      <c r="R5470" s="196"/>
      <c r="S5470" s="197"/>
      <c r="T5470" s="197"/>
      <c r="U5470" s="196"/>
      <c r="V5470" s="196"/>
      <c r="W5470" s="197"/>
      <c r="X5470" s="197"/>
      <c r="Y5470" s="197"/>
      <c r="Z5470" s="196"/>
      <c r="AA5470" s="196"/>
      <c r="AB5470" s="202"/>
      <c r="AC5470" s="196"/>
      <c r="AD5470" s="196"/>
      <c r="AE5470" s="196"/>
      <c r="AF5470" s="196"/>
      <c r="AG5470" s="196"/>
      <c r="AH5470" s="196"/>
      <c r="AI5470" s="197"/>
    </row>
    <row r="5471" spans="1:35">
      <c r="A5471" s="197"/>
      <c r="B5471" s="197"/>
      <c r="C5471" s="204"/>
      <c r="D5471" s="197"/>
      <c r="E5471" s="197"/>
      <c r="F5471" s="197"/>
      <c r="G5471" s="199"/>
      <c r="H5471" s="199"/>
      <c r="I5471" s="197"/>
      <c r="J5471" s="200"/>
      <c r="K5471" s="197"/>
      <c r="L5471" s="197"/>
      <c r="M5471" s="197"/>
      <c r="N5471" s="201"/>
      <c r="O5471" s="201"/>
      <c r="P5471" s="197"/>
      <c r="Q5471" s="197"/>
      <c r="R5471" s="197"/>
      <c r="S5471" s="197"/>
      <c r="T5471" s="197"/>
      <c r="U5471" s="196"/>
      <c r="V5471" s="196"/>
      <c r="W5471" s="197"/>
      <c r="X5471" s="197"/>
      <c r="Y5471" s="197"/>
      <c r="Z5471" s="196"/>
      <c r="AA5471" s="196"/>
      <c r="AB5471" s="202"/>
      <c r="AC5471" s="196"/>
      <c r="AD5471" s="196"/>
      <c r="AE5471" s="196"/>
      <c r="AF5471" s="196"/>
      <c r="AG5471" s="196"/>
      <c r="AH5471" s="196"/>
      <c r="AI5471" s="197"/>
    </row>
    <row r="5472" spans="1:35">
      <c r="A5472" s="197"/>
      <c r="B5472" s="197"/>
      <c r="C5472" s="204"/>
      <c r="D5472" s="197"/>
      <c r="E5472" s="197"/>
      <c r="F5472" s="197"/>
      <c r="G5472" s="199"/>
      <c r="H5472" s="199"/>
      <c r="I5472" s="197"/>
      <c r="J5472" s="200"/>
      <c r="K5472" s="197"/>
      <c r="L5472" s="197"/>
      <c r="M5472" s="197"/>
      <c r="N5472" s="201"/>
      <c r="O5472" s="201"/>
      <c r="P5472" s="197"/>
      <c r="Q5472" s="197"/>
      <c r="R5472" s="196"/>
      <c r="S5472" s="197"/>
      <c r="T5472" s="197"/>
      <c r="U5472" s="196"/>
      <c r="V5472" s="196"/>
      <c r="W5472" s="197"/>
      <c r="X5472" s="197"/>
      <c r="Y5472" s="197"/>
      <c r="Z5472" s="196"/>
      <c r="AA5472" s="196"/>
      <c r="AB5472" s="202"/>
      <c r="AC5472" s="196"/>
      <c r="AD5472" s="196"/>
      <c r="AE5472" s="196"/>
      <c r="AF5472" s="196"/>
      <c r="AG5472" s="196"/>
      <c r="AH5472" s="196"/>
      <c r="AI5472" s="197"/>
    </row>
    <row r="5473" spans="1:35">
      <c r="A5473" s="197"/>
      <c r="B5473" s="197"/>
      <c r="C5473" s="204"/>
      <c r="D5473" s="197"/>
      <c r="E5473" s="197"/>
      <c r="F5473" s="197"/>
      <c r="G5473" s="199"/>
      <c r="H5473" s="199"/>
      <c r="I5473" s="197"/>
      <c r="J5473" s="200"/>
      <c r="K5473" s="197"/>
      <c r="L5473" s="197"/>
      <c r="M5473" s="197"/>
      <c r="N5473" s="201"/>
      <c r="O5473" s="201"/>
      <c r="P5473" s="197"/>
      <c r="Q5473" s="197"/>
      <c r="R5473" s="197"/>
      <c r="S5473" s="197"/>
      <c r="T5473" s="197"/>
      <c r="U5473" s="196"/>
      <c r="V5473" s="196"/>
      <c r="W5473" s="197"/>
      <c r="X5473" s="197"/>
      <c r="Y5473" s="197"/>
      <c r="Z5473" s="196"/>
      <c r="AA5473" s="196"/>
      <c r="AB5473" s="202"/>
      <c r="AC5473" s="196"/>
      <c r="AD5473" s="196"/>
      <c r="AE5473" s="196"/>
      <c r="AF5473" s="196"/>
      <c r="AG5473" s="196"/>
      <c r="AH5473" s="196"/>
      <c r="AI5473" s="197"/>
    </row>
    <row r="5474" spans="1:35">
      <c r="A5474" s="197"/>
      <c r="B5474" s="197"/>
      <c r="C5474" s="204"/>
      <c r="D5474" s="197"/>
      <c r="E5474" s="197"/>
      <c r="F5474" s="197"/>
      <c r="G5474" s="199"/>
      <c r="H5474" s="199"/>
      <c r="I5474" s="197"/>
      <c r="J5474" s="200"/>
      <c r="K5474" s="197"/>
      <c r="L5474" s="197"/>
      <c r="M5474" s="197"/>
      <c r="N5474" s="201"/>
      <c r="O5474" s="201"/>
      <c r="P5474" s="197"/>
      <c r="Q5474" s="197"/>
      <c r="R5474" s="196"/>
      <c r="S5474" s="197"/>
      <c r="T5474" s="197"/>
      <c r="U5474" s="196"/>
      <c r="V5474" s="196"/>
      <c r="W5474" s="197"/>
      <c r="X5474" s="197"/>
      <c r="Y5474" s="197"/>
      <c r="Z5474" s="196"/>
      <c r="AA5474" s="196"/>
      <c r="AB5474" s="202"/>
      <c r="AC5474" s="196"/>
      <c r="AD5474" s="196"/>
      <c r="AE5474" s="196"/>
      <c r="AF5474" s="196"/>
      <c r="AG5474" s="196"/>
      <c r="AH5474" s="196"/>
      <c r="AI5474" s="197"/>
    </row>
    <row r="5475" spans="1:35">
      <c r="A5475" s="197"/>
      <c r="B5475" s="197"/>
      <c r="C5475" s="204"/>
      <c r="D5475" s="197"/>
      <c r="E5475" s="197"/>
      <c r="F5475" s="197"/>
      <c r="G5475" s="199"/>
      <c r="H5475" s="199"/>
      <c r="I5475" s="197"/>
      <c r="J5475" s="200"/>
      <c r="K5475" s="197"/>
      <c r="L5475" s="197"/>
      <c r="M5475" s="197"/>
      <c r="N5475" s="201"/>
      <c r="O5475" s="201"/>
      <c r="P5475" s="197"/>
      <c r="Q5475" s="197"/>
      <c r="R5475" s="197"/>
      <c r="S5475" s="197"/>
      <c r="T5475" s="197"/>
      <c r="U5475" s="196"/>
      <c r="V5475" s="196"/>
      <c r="W5475" s="197"/>
      <c r="X5475" s="197"/>
      <c r="Y5475" s="197"/>
      <c r="Z5475" s="196"/>
      <c r="AA5475" s="196"/>
      <c r="AB5475" s="202"/>
      <c r="AC5475" s="196"/>
      <c r="AD5475" s="196"/>
      <c r="AE5475" s="196"/>
      <c r="AF5475" s="196"/>
      <c r="AG5475" s="196"/>
      <c r="AH5475" s="196"/>
      <c r="AI5475" s="197"/>
    </row>
    <row r="5476" spans="1:35">
      <c r="A5476" s="197"/>
      <c r="B5476" s="197"/>
      <c r="C5476" s="204"/>
      <c r="D5476" s="197"/>
      <c r="E5476" s="197"/>
      <c r="F5476" s="197"/>
      <c r="G5476" s="199"/>
      <c r="H5476" s="199"/>
      <c r="I5476" s="197"/>
      <c r="J5476" s="200"/>
      <c r="K5476" s="197"/>
      <c r="L5476" s="197"/>
      <c r="M5476" s="197"/>
      <c r="N5476" s="201"/>
      <c r="O5476" s="201"/>
      <c r="P5476" s="197"/>
      <c r="Q5476" s="197"/>
      <c r="R5476" s="196"/>
      <c r="S5476" s="197"/>
      <c r="T5476" s="197"/>
      <c r="U5476" s="196"/>
      <c r="V5476" s="196"/>
      <c r="W5476" s="197"/>
      <c r="X5476" s="197"/>
      <c r="Y5476" s="197"/>
      <c r="Z5476" s="196"/>
      <c r="AA5476" s="196"/>
      <c r="AB5476" s="202"/>
      <c r="AC5476" s="196"/>
      <c r="AD5476" s="196"/>
      <c r="AE5476" s="196"/>
      <c r="AF5476" s="196"/>
      <c r="AG5476" s="196"/>
      <c r="AH5476" s="196"/>
      <c r="AI5476" s="197"/>
    </row>
    <row r="5477" spans="1:35">
      <c r="A5477" s="197"/>
      <c r="B5477" s="197"/>
      <c r="C5477" s="204"/>
      <c r="D5477" s="197"/>
      <c r="E5477" s="197"/>
      <c r="F5477" s="197"/>
      <c r="G5477" s="199"/>
      <c r="H5477" s="199"/>
      <c r="I5477" s="197"/>
      <c r="J5477" s="200"/>
      <c r="K5477" s="197"/>
      <c r="L5477" s="197"/>
      <c r="M5477" s="197"/>
      <c r="N5477" s="201"/>
      <c r="O5477" s="201"/>
      <c r="P5477" s="197"/>
      <c r="Q5477" s="197"/>
      <c r="R5477" s="197"/>
      <c r="S5477" s="197"/>
      <c r="T5477" s="197"/>
      <c r="U5477" s="196"/>
      <c r="V5477" s="196"/>
      <c r="W5477" s="197"/>
      <c r="X5477" s="197"/>
      <c r="Y5477" s="197"/>
      <c r="Z5477" s="196"/>
      <c r="AA5477" s="196"/>
      <c r="AB5477" s="202"/>
      <c r="AC5477" s="196"/>
      <c r="AD5477" s="196"/>
      <c r="AE5477" s="196"/>
      <c r="AF5477" s="196"/>
      <c r="AG5477" s="196"/>
      <c r="AH5477" s="196"/>
      <c r="AI5477" s="197"/>
    </row>
    <row r="5478" spans="1:35">
      <c r="A5478" s="197"/>
      <c r="B5478" s="197"/>
      <c r="C5478" s="204"/>
      <c r="D5478" s="197"/>
      <c r="E5478" s="197"/>
      <c r="F5478" s="197"/>
      <c r="G5478" s="199"/>
      <c r="H5478" s="199"/>
      <c r="I5478" s="197"/>
      <c r="J5478" s="200"/>
      <c r="K5478" s="197"/>
      <c r="L5478" s="197"/>
      <c r="M5478" s="197"/>
      <c r="N5478" s="201"/>
      <c r="O5478" s="201"/>
      <c r="P5478" s="197"/>
      <c r="Q5478" s="197"/>
      <c r="R5478" s="196"/>
      <c r="S5478" s="197"/>
      <c r="T5478" s="197"/>
      <c r="U5478" s="196"/>
      <c r="V5478" s="196"/>
      <c r="W5478" s="197"/>
      <c r="X5478" s="197"/>
      <c r="Y5478" s="197"/>
      <c r="Z5478" s="196"/>
      <c r="AA5478" s="196"/>
      <c r="AB5478" s="202"/>
      <c r="AC5478" s="196"/>
      <c r="AD5478" s="196"/>
      <c r="AE5478" s="196"/>
      <c r="AF5478" s="196"/>
      <c r="AG5478" s="196"/>
      <c r="AH5478" s="196"/>
      <c r="AI5478" s="197"/>
    </row>
    <row r="5479" spans="1:35">
      <c r="A5479" s="197"/>
      <c r="B5479" s="197"/>
      <c r="C5479" s="204"/>
      <c r="D5479" s="197"/>
      <c r="E5479" s="197"/>
      <c r="F5479" s="197"/>
      <c r="G5479" s="199"/>
      <c r="H5479" s="199"/>
      <c r="I5479" s="197"/>
      <c r="J5479" s="200"/>
      <c r="K5479" s="197"/>
      <c r="L5479" s="197"/>
      <c r="M5479" s="197"/>
      <c r="N5479" s="201"/>
      <c r="O5479" s="201"/>
      <c r="P5479" s="197"/>
      <c r="Q5479" s="197"/>
      <c r="R5479" s="197"/>
      <c r="S5479" s="197"/>
      <c r="T5479" s="197"/>
      <c r="U5479" s="196"/>
      <c r="V5479" s="196"/>
      <c r="W5479" s="197"/>
      <c r="X5479" s="197"/>
      <c r="Y5479" s="197"/>
      <c r="Z5479" s="196"/>
      <c r="AA5479" s="196"/>
      <c r="AB5479" s="202"/>
      <c r="AC5479" s="196"/>
      <c r="AD5479" s="196"/>
      <c r="AE5479" s="196"/>
      <c r="AF5479" s="196"/>
      <c r="AG5479" s="196"/>
      <c r="AH5479" s="196"/>
      <c r="AI5479" s="197"/>
    </row>
    <row r="5480" spans="1:35">
      <c r="A5480" s="197"/>
      <c r="B5480" s="197"/>
      <c r="C5480" s="204"/>
      <c r="D5480" s="197"/>
      <c r="E5480" s="197"/>
      <c r="F5480" s="197"/>
      <c r="G5480" s="199"/>
      <c r="H5480" s="199"/>
      <c r="I5480" s="197"/>
      <c r="J5480" s="200"/>
      <c r="K5480" s="197"/>
      <c r="L5480" s="197"/>
      <c r="M5480" s="197"/>
      <c r="N5480" s="201"/>
      <c r="O5480" s="201"/>
      <c r="P5480" s="197"/>
      <c r="Q5480" s="197"/>
      <c r="R5480" s="196"/>
      <c r="S5480" s="197"/>
      <c r="T5480" s="197"/>
      <c r="U5480" s="196"/>
      <c r="V5480" s="196"/>
      <c r="W5480" s="197"/>
      <c r="X5480" s="197"/>
      <c r="Y5480" s="197"/>
      <c r="Z5480" s="196"/>
      <c r="AA5480" s="196"/>
      <c r="AB5480" s="202"/>
      <c r="AC5480" s="196"/>
      <c r="AD5480" s="196"/>
      <c r="AE5480" s="196"/>
      <c r="AF5480" s="196"/>
      <c r="AG5480" s="196"/>
      <c r="AH5480" s="196"/>
      <c r="AI5480" s="197"/>
    </row>
    <row r="5481" spans="1:35">
      <c r="A5481" s="197"/>
      <c r="B5481" s="197"/>
      <c r="C5481" s="204"/>
      <c r="D5481" s="197"/>
      <c r="E5481" s="197"/>
      <c r="F5481" s="197"/>
      <c r="G5481" s="199"/>
      <c r="H5481" s="199"/>
      <c r="I5481" s="197"/>
      <c r="J5481" s="200"/>
      <c r="K5481" s="197"/>
      <c r="L5481" s="197"/>
      <c r="M5481" s="197"/>
      <c r="N5481" s="201"/>
      <c r="O5481" s="201"/>
      <c r="P5481" s="197"/>
      <c r="Q5481" s="197"/>
      <c r="R5481" s="197"/>
      <c r="S5481" s="197"/>
      <c r="T5481" s="197"/>
      <c r="U5481" s="196"/>
      <c r="V5481" s="196"/>
      <c r="W5481" s="197"/>
      <c r="X5481" s="197"/>
      <c r="Y5481" s="197"/>
      <c r="Z5481" s="196"/>
      <c r="AA5481" s="196"/>
      <c r="AB5481" s="202"/>
      <c r="AC5481" s="196"/>
      <c r="AD5481" s="196"/>
      <c r="AE5481" s="196"/>
      <c r="AF5481" s="196"/>
      <c r="AG5481" s="196"/>
      <c r="AH5481" s="196"/>
      <c r="AI5481" s="197"/>
    </row>
    <row r="5482" spans="1:35">
      <c r="A5482" s="197"/>
      <c r="B5482" s="197"/>
      <c r="C5482" s="204"/>
      <c r="D5482" s="197"/>
      <c r="E5482" s="197"/>
      <c r="F5482" s="197"/>
      <c r="G5482" s="199"/>
      <c r="H5482" s="199"/>
      <c r="I5482" s="197"/>
      <c r="J5482" s="200"/>
      <c r="K5482" s="197"/>
      <c r="L5482" s="197"/>
      <c r="M5482" s="197"/>
      <c r="N5482" s="201"/>
      <c r="O5482" s="201"/>
      <c r="P5482" s="197"/>
      <c r="Q5482" s="197"/>
      <c r="R5482" s="196"/>
      <c r="S5482" s="197"/>
      <c r="T5482" s="197"/>
      <c r="U5482" s="196"/>
      <c r="V5482" s="196"/>
      <c r="W5482" s="197"/>
      <c r="X5482" s="197"/>
      <c r="Y5482" s="197"/>
      <c r="Z5482" s="196"/>
      <c r="AA5482" s="196"/>
      <c r="AB5482" s="202"/>
      <c r="AC5482" s="196"/>
      <c r="AD5482" s="196"/>
      <c r="AE5482" s="196"/>
      <c r="AF5482" s="196"/>
      <c r="AG5482" s="196"/>
      <c r="AH5482" s="196"/>
      <c r="AI5482" s="197"/>
    </row>
    <row r="5483" spans="1:35">
      <c r="A5483" s="197"/>
      <c r="B5483" s="197"/>
      <c r="C5483" s="204"/>
      <c r="D5483" s="197"/>
      <c r="E5483" s="197"/>
      <c r="F5483" s="197"/>
      <c r="G5483" s="199"/>
      <c r="H5483" s="199"/>
      <c r="I5483" s="197"/>
      <c r="J5483" s="200"/>
      <c r="K5483" s="197"/>
      <c r="L5483" s="197"/>
      <c r="M5483" s="197"/>
      <c r="N5483" s="201"/>
      <c r="O5483" s="201"/>
      <c r="P5483" s="197"/>
      <c r="Q5483" s="197"/>
      <c r="R5483" s="197"/>
      <c r="S5483" s="197"/>
      <c r="T5483" s="197"/>
      <c r="U5483" s="196"/>
      <c r="V5483" s="196"/>
      <c r="W5483" s="197"/>
      <c r="X5483" s="197"/>
      <c r="Y5483" s="197"/>
      <c r="Z5483" s="197"/>
      <c r="AA5483" s="197"/>
      <c r="AB5483" s="202"/>
      <c r="AC5483" s="197"/>
      <c r="AD5483" s="205"/>
      <c r="AE5483" s="197"/>
      <c r="AF5483" s="196"/>
      <c r="AG5483" s="196"/>
      <c r="AH5483" s="197"/>
      <c r="AI5483" s="197"/>
    </row>
    <row r="5484" spans="1:35">
      <c r="A5484" s="197"/>
      <c r="B5484" s="197"/>
      <c r="C5484" s="204"/>
      <c r="D5484" s="197"/>
      <c r="E5484" s="197"/>
      <c r="F5484" s="197"/>
      <c r="G5484" s="199"/>
      <c r="H5484" s="199"/>
      <c r="I5484" s="197"/>
      <c r="J5484" s="200"/>
      <c r="K5484" s="197"/>
      <c r="L5484" s="197"/>
      <c r="M5484" s="197"/>
      <c r="N5484" s="201"/>
      <c r="O5484" s="201"/>
      <c r="P5484" s="197"/>
      <c r="Q5484" s="197"/>
      <c r="R5484" s="197"/>
      <c r="S5484" s="197"/>
      <c r="T5484" s="197"/>
      <c r="U5484" s="196"/>
      <c r="V5484" s="196"/>
      <c r="W5484" s="197"/>
      <c r="X5484" s="197"/>
      <c r="Y5484" s="197"/>
      <c r="Z5484" s="196"/>
      <c r="AA5484" s="196"/>
      <c r="AB5484" s="202"/>
      <c r="AC5484" s="196"/>
      <c r="AD5484" s="196"/>
      <c r="AE5484" s="196"/>
      <c r="AF5484" s="196"/>
      <c r="AG5484" s="196"/>
      <c r="AH5484" s="196"/>
      <c r="AI5484" s="197"/>
    </row>
    <row r="5485" spans="1:35">
      <c r="A5485" s="197"/>
      <c r="B5485" s="197"/>
      <c r="C5485" s="204"/>
      <c r="D5485" s="197"/>
      <c r="E5485" s="197"/>
      <c r="F5485" s="197"/>
      <c r="G5485" s="199"/>
      <c r="H5485" s="199"/>
      <c r="I5485" s="197"/>
      <c r="J5485" s="200"/>
      <c r="K5485" s="197"/>
      <c r="L5485" s="197"/>
      <c r="M5485" s="197"/>
      <c r="N5485" s="201"/>
      <c r="O5485" s="201"/>
      <c r="P5485" s="197"/>
      <c r="Q5485" s="197"/>
      <c r="R5485" s="197"/>
      <c r="S5485" s="197"/>
      <c r="T5485" s="197"/>
      <c r="U5485" s="196"/>
      <c r="V5485" s="196"/>
      <c r="W5485" s="197"/>
      <c r="X5485" s="197"/>
      <c r="Y5485" s="197"/>
      <c r="Z5485" s="196"/>
      <c r="AA5485" s="196"/>
      <c r="AB5485" s="202"/>
      <c r="AC5485" s="196"/>
      <c r="AD5485" s="196"/>
      <c r="AE5485" s="196"/>
      <c r="AF5485" s="196"/>
      <c r="AG5485" s="196"/>
      <c r="AH5485" s="196"/>
      <c r="AI5485" s="197"/>
    </row>
    <row r="5486" spans="1:35">
      <c r="A5486" s="197"/>
      <c r="B5486" s="197"/>
      <c r="C5486" s="204"/>
      <c r="D5486" s="197"/>
      <c r="E5486" s="197"/>
      <c r="F5486" s="197"/>
      <c r="G5486" s="199"/>
      <c r="H5486" s="199"/>
      <c r="I5486" s="197"/>
      <c r="J5486" s="200"/>
      <c r="K5486" s="197"/>
      <c r="L5486" s="197"/>
      <c r="M5486" s="197"/>
      <c r="N5486" s="201"/>
      <c r="O5486" s="201"/>
      <c r="P5486" s="197"/>
      <c r="Q5486" s="197"/>
      <c r="R5486" s="196"/>
      <c r="S5486" s="197"/>
      <c r="T5486" s="197"/>
      <c r="U5486" s="196"/>
      <c r="V5486" s="196"/>
      <c r="W5486" s="197"/>
      <c r="X5486" s="197"/>
      <c r="Y5486" s="197"/>
      <c r="Z5486" s="196"/>
      <c r="AA5486" s="196"/>
      <c r="AB5486" s="202"/>
      <c r="AC5486" s="196"/>
      <c r="AD5486" s="196"/>
      <c r="AE5486" s="196"/>
      <c r="AF5486" s="196"/>
      <c r="AG5486" s="196"/>
      <c r="AH5486" s="196"/>
      <c r="AI5486" s="197"/>
    </row>
    <row r="5487" spans="1:35">
      <c r="A5487" s="197"/>
      <c r="B5487" s="197"/>
      <c r="C5487" s="204"/>
      <c r="D5487" s="197"/>
      <c r="E5487" s="197"/>
      <c r="F5487" s="197"/>
      <c r="G5487" s="199"/>
      <c r="H5487" s="199"/>
      <c r="I5487" s="197"/>
      <c r="J5487" s="200"/>
      <c r="K5487" s="197"/>
      <c r="L5487" s="197"/>
      <c r="M5487" s="197"/>
      <c r="N5487" s="201"/>
      <c r="O5487" s="201"/>
      <c r="P5487" s="197"/>
      <c r="Q5487" s="197"/>
      <c r="R5487" s="197"/>
      <c r="S5487" s="197"/>
      <c r="T5487" s="197"/>
      <c r="U5487" s="196"/>
      <c r="V5487" s="196"/>
      <c r="W5487" s="197"/>
      <c r="X5487" s="197"/>
      <c r="Y5487" s="197"/>
      <c r="Z5487" s="197"/>
      <c r="AA5487" s="197"/>
      <c r="AB5487" s="202"/>
      <c r="AC5487" s="197"/>
      <c r="AD5487" s="205"/>
      <c r="AE5487" s="197"/>
      <c r="AF5487" s="196"/>
      <c r="AG5487" s="196"/>
      <c r="AH5487" s="197"/>
      <c r="AI5487" s="197"/>
    </row>
    <row r="5488" spans="1:35">
      <c r="A5488" s="197"/>
      <c r="B5488" s="197"/>
      <c r="C5488" s="204"/>
      <c r="D5488" s="197"/>
      <c r="E5488" s="197"/>
      <c r="F5488" s="197"/>
      <c r="G5488" s="199"/>
      <c r="H5488" s="199"/>
      <c r="I5488" s="197"/>
      <c r="J5488" s="200"/>
      <c r="K5488" s="197"/>
      <c r="L5488" s="197"/>
      <c r="M5488" s="197"/>
      <c r="N5488" s="201"/>
      <c r="O5488" s="201"/>
      <c r="P5488" s="197"/>
      <c r="Q5488" s="197"/>
      <c r="R5488" s="197"/>
      <c r="S5488" s="197"/>
      <c r="T5488" s="197"/>
      <c r="U5488" s="196"/>
      <c r="V5488" s="196"/>
      <c r="W5488" s="197"/>
      <c r="X5488" s="197"/>
      <c r="Y5488" s="197"/>
      <c r="Z5488" s="196"/>
      <c r="AA5488" s="196"/>
      <c r="AB5488" s="202"/>
      <c r="AC5488" s="196"/>
      <c r="AD5488" s="196"/>
      <c r="AE5488" s="196"/>
      <c r="AF5488" s="196"/>
      <c r="AG5488" s="196"/>
      <c r="AH5488" s="196"/>
      <c r="AI5488" s="197"/>
    </row>
    <row r="5489" spans="1:35">
      <c r="A5489" s="197"/>
      <c r="B5489" s="197"/>
      <c r="C5489" s="204"/>
      <c r="D5489" s="197"/>
      <c r="E5489" s="197"/>
      <c r="F5489" s="197"/>
      <c r="G5489" s="199"/>
      <c r="H5489" s="199"/>
      <c r="I5489" s="197"/>
      <c r="J5489" s="200"/>
      <c r="K5489" s="197"/>
      <c r="L5489" s="197"/>
      <c r="M5489" s="197"/>
      <c r="N5489" s="201"/>
      <c r="O5489" s="201"/>
      <c r="P5489" s="197"/>
      <c r="Q5489" s="197"/>
      <c r="R5489" s="196"/>
      <c r="S5489" s="197"/>
      <c r="T5489" s="197"/>
      <c r="U5489" s="196"/>
      <c r="V5489" s="196"/>
      <c r="W5489" s="197"/>
      <c r="X5489" s="197"/>
      <c r="Y5489" s="197"/>
      <c r="Z5489" s="196"/>
      <c r="AA5489" s="196"/>
      <c r="AB5489" s="202"/>
      <c r="AC5489" s="196"/>
      <c r="AD5489" s="196"/>
      <c r="AE5489" s="196"/>
      <c r="AF5489" s="196"/>
      <c r="AG5489" s="196"/>
      <c r="AH5489" s="196"/>
      <c r="AI5489" s="197"/>
    </row>
    <row r="5490" spans="1:35">
      <c r="A5490" s="197"/>
      <c r="B5490" s="197"/>
      <c r="C5490" s="204"/>
      <c r="D5490" s="197"/>
      <c r="E5490" s="197"/>
      <c r="F5490" s="197"/>
      <c r="G5490" s="199"/>
      <c r="H5490" s="199"/>
      <c r="I5490" s="197"/>
      <c r="J5490" s="200"/>
      <c r="K5490" s="197"/>
      <c r="L5490" s="197"/>
      <c r="M5490" s="197"/>
      <c r="N5490" s="201"/>
      <c r="O5490" s="201"/>
      <c r="P5490" s="197"/>
      <c r="Q5490" s="197"/>
      <c r="R5490" s="196"/>
      <c r="S5490" s="197"/>
      <c r="T5490" s="197"/>
      <c r="U5490" s="196"/>
      <c r="V5490" s="196"/>
      <c r="W5490" s="197"/>
      <c r="X5490" s="197"/>
      <c r="Y5490" s="197"/>
      <c r="Z5490" s="197"/>
      <c r="AA5490" s="197"/>
      <c r="AB5490" s="202"/>
      <c r="AC5490" s="196"/>
      <c r="AD5490" s="205"/>
      <c r="AE5490" s="197"/>
      <c r="AF5490" s="196"/>
      <c r="AG5490" s="196"/>
      <c r="AH5490" s="197"/>
      <c r="AI5490" s="197"/>
    </row>
    <row r="5491" spans="1:35">
      <c r="A5491" s="197"/>
      <c r="B5491" s="197"/>
      <c r="C5491" s="204"/>
      <c r="D5491" s="197"/>
      <c r="E5491" s="197"/>
      <c r="F5491" s="197"/>
      <c r="G5491" s="199"/>
      <c r="H5491" s="199"/>
      <c r="I5491" s="197"/>
      <c r="J5491" s="200"/>
      <c r="K5491" s="197"/>
      <c r="L5491" s="197"/>
      <c r="M5491" s="197"/>
      <c r="N5491" s="201"/>
      <c r="O5491" s="201"/>
      <c r="P5491" s="197"/>
      <c r="Q5491" s="197"/>
      <c r="R5491" s="197"/>
      <c r="S5491" s="197"/>
      <c r="T5491" s="197"/>
      <c r="U5491" s="196"/>
      <c r="V5491" s="196"/>
      <c r="W5491" s="197"/>
      <c r="X5491" s="197"/>
      <c r="Y5491" s="197"/>
      <c r="Z5491" s="196"/>
      <c r="AA5491" s="196"/>
      <c r="AB5491" s="202"/>
      <c r="AC5491" s="196"/>
      <c r="AD5491" s="196"/>
      <c r="AE5491" s="196"/>
      <c r="AF5491" s="196"/>
      <c r="AG5491" s="196"/>
      <c r="AH5491" s="196"/>
      <c r="AI5491" s="197"/>
    </row>
    <row r="5492" spans="1:35">
      <c r="A5492" s="197"/>
      <c r="B5492" s="197"/>
      <c r="C5492" s="204"/>
      <c r="D5492" s="197"/>
      <c r="E5492" s="197"/>
      <c r="F5492" s="197"/>
      <c r="G5492" s="199"/>
      <c r="H5492" s="199"/>
      <c r="I5492" s="197"/>
      <c r="J5492" s="200"/>
      <c r="K5492" s="197"/>
      <c r="L5492" s="197"/>
      <c r="M5492" s="197"/>
      <c r="N5492" s="201"/>
      <c r="O5492" s="201"/>
      <c r="P5492" s="197"/>
      <c r="Q5492" s="197"/>
      <c r="R5492" s="196"/>
      <c r="S5492" s="197"/>
      <c r="T5492" s="197"/>
      <c r="U5492" s="196"/>
      <c r="V5492" s="196"/>
      <c r="W5492" s="197"/>
      <c r="X5492" s="197"/>
      <c r="Y5492" s="197"/>
      <c r="Z5492" s="196"/>
      <c r="AA5492" s="196"/>
      <c r="AB5492" s="202"/>
      <c r="AC5492" s="196"/>
      <c r="AD5492" s="196"/>
      <c r="AE5492" s="196"/>
      <c r="AF5492" s="196"/>
      <c r="AG5492" s="196"/>
      <c r="AH5492" s="196"/>
      <c r="AI5492" s="197"/>
    </row>
    <row r="5493" spans="1:35">
      <c r="A5493" s="197"/>
      <c r="B5493" s="197"/>
      <c r="C5493" s="204"/>
      <c r="D5493" s="197"/>
      <c r="E5493" s="197"/>
      <c r="F5493" s="197"/>
      <c r="G5493" s="199"/>
      <c r="H5493" s="199"/>
      <c r="I5493" s="197"/>
      <c r="J5493" s="200"/>
      <c r="K5493" s="197"/>
      <c r="L5493" s="197"/>
      <c r="M5493" s="197"/>
      <c r="N5493" s="201"/>
      <c r="O5493" s="201"/>
      <c r="P5493" s="197"/>
      <c r="Q5493" s="197"/>
      <c r="R5493" s="197"/>
      <c r="S5493" s="197"/>
      <c r="T5493" s="197"/>
      <c r="U5493" s="196"/>
      <c r="V5493" s="196"/>
      <c r="W5493" s="197"/>
      <c r="X5493" s="197"/>
      <c r="Y5493" s="197"/>
      <c r="Z5493" s="196"/>
      <c r="AA5493" s="196"/>
      <c r="AB5493" s="202"/>
      <c r="AC5493" s="196"/>
      <c r="AD5493" s="196"/>
      <c r="AE5493" s="196"/>
      <c r="AF5493" s="196"/>
      <c r="AG5493" s="196"/>
      <c r="AH5493" s="196"/>
      <c r="AI5493" s="197"/>
    </row>
    <row r="5494" spans="1:35">
      <c r="A5494" s="197"/>
      <c r="B5494" s="197"/>
      <c r="C5494" s="204"/>
      <c r="D5494" s="197"/>
      <c r="E5494" s="197"/>
      <c r="F5494" s="197"/>
      <c r="G5494" s="199"/>
      <c r="H5494" s="199"/>
      <c r="I5494" s="197"/>
      <c r="J5494" s="200"/>
      <c r="K5494" s="197"/>
      <c r="L5494" s="197"/>
      <c r="M5494" s="197"/>
      <c r="N5494" s="201"/>
      <c r="O5494" s="201"/>
      <c r="P5494" s="197"/>
      <c r="Q5494" s="197"/>
      <c r="R5494" s="196"/>
      <c r="S5494" s="197"/>
      <c r="T5494" s="197"/>
      <c r="U5494" s="196"/>
      <c r="V5494" s="196"/>
      <c r="W5494" s="197"/>
      <c r="X5494" s="197"/>
      <c r="Y5494" s="197"/>
      <c r="Z5494" s="196"/>
      <c r="AA5494" s="196"/>
      <c r="AB5494" s="202"/>
      <c r="AC5494" s="196"/>
      <c r="AD5494" s="196"/>
      <c r="AE5494" s="196"/>
      <c r="AF5494" s="196"/>
      <c r="AG5494" s="196"/>
      <c r="AH5494" s="196"/>
      <c r="AI5494" s="197"/>
    </row>
    <row r="5495" spans="1:35">
      <c r="A5495" s="197"/>
      <c r="B5495" s="197"/>
      <c r="C5495" s="204"/>
      <c r="D5495" s="197"/>
      <c r="E5495" s="197"/>
      <c r="F5495" s="197"/>
      <c r="G5495" s="199"/>
      <c r="H5495" s="199"/>
      <c r="I5495" s="197"/>
      <c r="J5495" s="200"/>
      <c r="K5495" s="197"/>
      <c r="L5495" s="197"/>
      <c r="M5495" s="197"/>
      <c r="N5495" s="201"/>
      <c r="O5495" s="201"/>
      <c r="P5495" s="197"/>
      <c r="Q5495" s="197"/>
      <c r="R5495" s="197"/>
      <c r="S5495" s="197"/>
      <c r="T5495" s="197"/>
      <c r="U5495" s="196"/>
      <c r="V5495" s="196"/>
      <c r="W5495" s="197"/>
      <c r="X5495" s="197"/>
      <c r="Y5495" s="197"/>
      <c r="Z5495" s="196"/>
      <c r="AA5495" s="196"/>
      <c r="AB5495" s="202"/>
      <c r="AC5495" s="196"/>
      <c r="AD5495" s="196"/>
      <c r="AE5495" s="196"/>
      <c r="AF5495" s="196"/>
      <c r="AG5495" s="196"/>
      <c r="AH5495" s="196"/>
      <c r="AI5495" s="197"/>
    </row>
    <row r="5496" spans="1:35">
      <c r="A5496" s="197"/>
      <c r="B5496" s="197"/>
      <c r="C5496" s="204"/>
      <c r="D5496" s="197"/>
      <c r="E5496" s="197"/>
      <c r="F5496" s="197"/>
      <c r="G5496" s="199"/>
      <c r="H5496" s="199"/>
      <c r="I5496" s="197"/>
      <c r="J5496" s="200"/>
      <c r="K5496" s="197"/>
      <c r="L5496" s="197"/>
      <c r="M5496" s="197"/>
      <c r="N5496" s="201"/>
      <c r="O5496" s="201"/>
      <c r="P5496" s="197"/>
      <c r="Q5496" s="197"/>
      <c r="R5496" s="196"/>
      <c r="S5496" s="197"/>
      <c r="T5496" s="197"/>
      <c r="U5496" s="196"/>
      <c r="V5496" s="196"/>
      <c r="W5496" s="197"/>
      <c r="X5496" s="197"/>
      <c r="Y5496" s="197"/>
      <c r="Z5496" s="196"/>
      <c r="AA5496" s="196"/>
      <c r="AB5496" s="202"/>
      <c r="AC5496" s="196"/>
      <c r="AD5496" s="196"/>
      <c r="AE5496" s="196"/>
      <c r="AF5496" s="196"/>
      <c r="AG5496" s="196"/>
      <c r="AH5496" s="196"/>
      <c r="AI5496" s="197"/>
    </row>
    <row r="5497" spans="1:35">
      <c r="A5497" s="197"/>
      <c r="B5497" s="197"/>
      <c r="C5497" s="204"/>
      <c r="D5497" s="197"/>
      <c r="E5497" s="197"/>
      <c r="F5497" s="197"/>
      <c r="G5497" s="199"/>
      <c r="H5497" s="199"/>
      <c r="I5497" s="197"/>
      <c r="J5497" s="200"/>
      <c r="K5497" s="197"/>
      <c r="L5497" s="197"/>
      <c r="M5497" s="197"/>
      <c r="N5497" s="201"/>
      <c r="O5497" s="201"/>
      <c r="P5497" s="197"/>
      <c r="Q5497" s="197"/>
      <c r="R5497" s="197"/>
      <c r="S5497" s="197"/>
      <c r="T5497" s="197"/>
      <c r="U5497" s="196"/>
      <c r="V5497" s="196"/>
      <c r="W5497" s="197"/>
      <c r="X5497" s="197"/>
      <c r="Y5497" s="197"/>
      <c r="Z5497" s="196"/>
      <c r="AA5497" s="196"/>
      <c r="AB5497" s="202"/>
      <c r="AC5497" s="196"/>
      <c r="AD5497" s="196"/>
      <c r="AE5497" s="196"/>
      <c r="AF5497" s="196"/>
      <c r="AG5497" s="196"/>
      <c r="AH5497" s="196"/>
      <c r="AI5497" s="197"/>
    </row>
    <row r="5498" spans="1:35">
      <c r="A5498" s="197"/>
      <c r="B5498" s="197"/>
      <c r="C5498" s="204"/>
      <c r="D5498" s="197"/>
      <c r="E5498" s="197"/>
      <c r="F5498" s="197"/>
      <c r="G5498" s="199"/>
      <c r="H5498" s="199"/>
      <c r="I5498" s="197"/>
      <c r="J5498" s="200"/>
      <c r="K5498" s="197"/>
      <c r="L5498" s="197"/>
      <c r="M5498" s="197"/>
      <c r="N5498" s="201"/>
      <c r="O5498" s="201"/>
      <c r="P5498" s="197"/>
      <c r="Q5498" s="197"/>
      <c r="R5498" s="196"/>
      <c r="S5498" s="197"/>
      <c r="T5498" s="197"/>
      <c r="U5498" s="196"/>
      <c r="V5498" s="196"/>
      <c r="W5498" s="197"/>
      <c r="X5498" s="197"/>
      <c r="Y5498" s="197"/>
      <c r="Z5498" s="196"/>
      <c r="AA5498" s="196"/>
      <c r="AB5498" s="202"/>
      <c r="AC5498" s="196"/>
      <c r="AD5498" s="196"/>
      <c r="AE5498" s="196"/>
      <c r="AF5498" s="196"/>
      <c r="AG5498" s="196"/>
      <c r="AH5498" s="196"/>
      <c r="AI5498" s="197"/>
    </row>
    <row r="5499" spans="1:35">
      <c r="A5499" s="197"/>
      <c r="B5499" s="197"/>
      <c r="C5499" s="204"/>
      <c r="D5499" s="197"/>
      <c r="E5499" s="197"/>
      <c r="F5499" s="197"/>
      <c r="G5499" s="199"/>
      <c r="H5499" s="199"/>
      <c r="I5499" s="197"/>
      <c r="J5499" s="200"/>
      <c r="K5499" s="197"/>
      <c r="L5499" s="197"/>
      <c r="M5499" s="197"/>
      <c r="N5499" s="201"/>
      <c r="O5499" s="201"/>
      <c r="P5499" s="197"/>
      <c r="Q5499" s="197"/>
      <c r="R5499" s="197"/>
      <c r="S5499" s="197"/>
      <c r="T5499" s="197"/>
      <c r="U5499" s="196"/>
      <c r="V5499" s="196"/>
      <c r="W5499" s="197"/>
      <c r="X5499" s="197"/>
      <c r="Y5499" s="197"/>
      <c r="Z5499" s="196"/>
      <c r="AA5499" s="196"/>
      <c r="AB5499" s="202"/>
      <c r="AC5499" s="196"/>
      <c r="AD5499" s="196"/>
      <c r="AE5499" s="196"/>
      <c r="AF5499" s="196"/>
      <c r="AG5499" s="196"/>
      <c r="AH5499" s="196"/>
      <c r="AI5499" s="197"/>
    </row>
    <row r="5500" spans="1:35">
      <c r="A5500" s="197"/>
      <c r="B5500" s="197"/>
      <c r="C5500" s="204"/>
      <c r="D5500" s="197"/>
      <c r="E5500" s="197"/>
      <c r="F5500" s="197"/>
      <c r="G5500" s="199"/>
      <c r="H5500" s="199"/>
      <c r="I5500" s="197"/>
      <c r="J5500" s="200"/>
      <c r="K5500" s="197"/>
      <c r="L5500" s="197"/>
      <c r="M5500" s="197"/>
      <c r="N5500" s="201"/>
      <c r="O5500" s="201"/>
      <c r="P5500" s="197"/>
      <c r="Q5500" s="197"/>
      <c r="R5500" s="196"/>
      <c r="S5500" s="197"/>
      <c r="T5500" s="197"/>
      <c r="U5500" s="196"/>
      <c r="V5500" s="196"/>
      <c r="W5500" s="197"/>
      <c r="X5500" s="197"/>
      <c r="Y5500" s="197"/>
      <c r="Z5500" s="196"/>
      <c r="AA5500" s="196"/>
      <c r="AB5500" s="202"/>
      <c r="AC5500" s="196"/>
      <c r="AD5500" s="196"/>
      <c r="AE5500" s="196"/>
      <c r="AF5500" s="196"/>
      <c r="AG5500" s="196"/>
      <c r="AH5500" s="196"/>
      <c r="AI5500" s="197"/>
    </row>
    <row r="5501" spans="1:35">
      <c r="A5501" s="197"/>
      <c r="B5501" s="197"/>
      <c r="C5501" s="204"/>
      <c r="D5501" s="197"/>
      <c r="E5501" s="197"/>
      <c r="F5501" s="197"/>
      <c r="G5501" s="199"/>
      <c r="H5501" s="199"/>
      <c r="I5501" s="197"/>
      <c r="J5501" s="200"/>
      <c r="K5501" s="197"/>
      <c r="L5501" s="197"/>
      <c r="M5501" s="197"/>
      <c r="N5501" s="201"/>
      <c r="O5501" s="201"/>
      <c r="P5501" s="197"/>
      <c r="Q5501" s="197"/>
      <c r="R5501" s="197"/>
      <c r="S5501" s="197"/>
      <c r="T5501" s="197"/>
      <c r="U5501" s="196"/>
      <c r="V5501" s="196"/>
      <c r="W5501" s="197"/>
      <c r="X5501" s="197"/>
      <c r="Y5501" s="197"/>
      <c r="Z5501" s="196"/>
      <c r="AA5501" s="196"/>
      <c r="AB5501" s="202"/>
      <c r="AC5501" s="196"/>
      <c r="AD5501" s="196"/>
      <c r="AE5501" s="196"/>
      <c r="AF5501" s="196"/>
      <c r="AG5501" s="196"/>
      <c r="AH5501" s="196"/>
      <c r="AI5501" s="197"/>
    </row>
    <row r="5502" spans="1:35">
      <c r="A5502" s="197"/>
      <c r="B5502" s="197"/>
      <c r="C5502" s="204"/>
      <c r="D5502" s="197"/>
      <c r="E5502" s="197"/>
      <c r="F5502" s="197"/>
      <c r="G5502" s="199"/>
      <c r="H5502" s="199"/>
      <c r="I5502" s="197"/>
      <c r="J5502" s="200"/>
      <c r="K5502" s="197"/>
      <c r="L5502" s="197"/>
      <c r="M5502" s="197"/>
      <c r="N5502" s="201"/>
      <c r="O5502" s="201"/>
      <c r="P5502" s="197"/>
      <c r="Q5502" s="197"/>
      <c r="R5502" s="196"/>
      <c r="S5502" s="197"/>
      <c r="T5502" s="197"/>
      <c r="U5502" s="196"/>
      <c r="V5502" s="196"/>
      <c r="W5502" s="197"/>
      <c r="X5502" s="197"/>
      <c r="Y5502" s="197"/>
      <c r="Z5502" s="196"/>
      <c r="AA5502" s="196"/>
      <c r="AB5502" s="202"/>
      <c r="AC5502" s="196"/>
      <c r="AD5502" s="196"/>
      <c r="AE5502" s="196"/>
      <c r="AF5502" s="196"/>
      <c r="AG5502" s="196"/>
      <c r="AH5502" s="196"/>
      <c r="AI5502" s="197"/>
    </row>
    <row r="5503" spans="1:35">
      <c r="A5503" s="197"/>
      <c r="B5503" s="197"/>
      <c r="C5503" s="204"/>
      <c r="D5503" s="197"/>
      <c r="E5503" s="197"/>
      <c r="F5503" s="197"/>
      <c r="G5503" s="199"/>
      <c r="H5503" s="199"/>
      <c r="I5503" s="197"/>
      <c r="J5503" s="200"/>
      <c r="K5503" s="197"/>
      <c r="L5503" s="197"/>
      <c r="M5503" s="197"/>
      <c r="N5503" s="201"/>
      <c r="O5503" s="201"/>
      <c r="P5503" s="197"/>
      <c r="Q5503" s="197"/>
      <c r="R5503" s="197"/>
      <c r="S5503" s="197"/>
      <c r="T5503" s="197"/>
      <c r="U5503" s="196"/>
      <c r="V5503" s="196"/>
      <c r="W5503" s="197"/>
      <c r="X5503" s="197"/>
      <c r="Y5503" s="197"/>
      <c r="Z5503" s="196"/>
      <c r="AA5503" s="196"/>
      <c r="AB5503" s="202"/>
      <c r="AC5503" s="196"/>
      <c r="AD5503" s="196"/>
      <c r="AE5503" s="196"/>
      <c r="AF5503" s="196"/>
      <c r="AG5503" s="196"/>
      <c r="AH5503" s="196"/>
      <c r="AI5503" s="197"/>
    </row>
    <row r="5504" spans="1:35">
      <c r="A5504" s="197"/>
      <c r="B5504" s="197"/>
      <c r="C5504" s="204"/>
      <c r="D5504" s="197"/>
      <c r="E5504" s="197"/>
      <c r="F5504" s="197"/>
      <c r="G5504" s="199"/>
      <c r="H5504" s="199"/>
      <c r="I5504" s="197"/>
      <c r="J5504" s="200"/>
      <c r="K5504" s="197"/>
      <c r="L5504" s="197"/>
      <c r="M5504" s="197"/>
      <c r="N5504" s="201"/>
      <c r="O5504" s="201"/>
      <c r="P5504" s="197"/>
      <c r="Q5504" s="197"/>
      <c r="R5504" s="196"/>
      <c r="S5504" s="197"/>
      <c r="T5504" s="197"/>
      <c r="U5504" s="196"/>
      <c r="V5504" s="196"/>
      <c r="W5504" s="197"/>
      <c r="X5504" s="197"/>
      <c r="Y5504" s="197"/>
      <c r="Z5504" s="196"/>
      <c r="AA5504" s="196"/>
      <c r="AB5504" s="202"/>
      <c r="AC5504" s="196"/>
      <c r="AD5504" s="196"/>
      <c r="AE5504" s="196"/>
      <c r="AF5504" s="196"/>
      <c r="AG5504" s="196"/>
      <c r="AH5504" s="196"/>
      <c r="AI5504" s="197"/>
    </row>
    <row r="5505" spans="1:35">
      <c r="A5505" s="197"/>
      <c r="B5505" s="197"/>
      <c r="C5505" s="204"/>
      <c r="D5505" s="197"/>
      <c r="E5505" s="197"/>
      <c r="F5505" s="197"/>
      <c r="G5505" s="199"/>
      <c r="H5505" s="199"/>
      <c r="I5505" s="197"/>
      <c r="J5505" s="200"/>
      <c r="K5505" s="197"/>
      <c r="L5505" s="197"/>
      <c r="M5505" s="197"/>
      <c r="N5505" s="201"/>
      <c r="O5505" s="201"/>
      <c r="P5505" s="197"/>
      <c r="Q5505" s="197"/>
      <c r="R5505" s="197"/>
      <c r="S5505" s="197"/>
      <c r="T5505" s="197"/>
      <c r="U5505" s="196"/>
      <c r="V5505" s="196"/>
      <c r="W5505" s="197"/>
      <c r="X5505" s="197"/>
      <c r="Y5505" s="197"/>
      <c r="Z5505" s="196"/>
      <c r="AA5505" s="196"/>
      <c r="AB5505" s="202"/>
      <c r="AC5505" s="196"/>
      <c r="AD5505" s="196"/>
      <c r="AE5505" s="196"/>
      <c r="AF5505" s="196"/>
      <c r="AG5505" s="196"/>
      <c r="AH5505" s="196"/>
      <c r="AI5505" s="197"/>
    </row>
    <row r="5506" spans="1:35">
      <c r="A5506" s="197"/>
      <c r="B5506" s="197"/>
      <c r="C5506" s="204"/>
      <c r="D5506" s="197"/>
      <c r="E5506" s="197"/>
      <c r="F5506" s="197"/>
      <c r="G5506" s="199"/>
      <c r="H5506" s="199"/>
      <c r="I5506" s="197"/>
      <c r="J5506" s="200"/>
      <c r="K5506" s="197"/>
      <c r="L5506" s="197"/>
      <c r="M5506" s="197"/>
      <c r="N5506" s="201"/>
      <c r="O5506" s="201"/>
      <c r="P5506" s="197"/>
      <c r="Q5506" s="197"/>
      <c r="R5506" s="196"/>
      <c r="S5506" s="197"/>
      <c r="T5506" s="197"/>
      <c r="U5506" s="196"/>
      <c r="V5506" s="196"/>
      <c r="W5506" s="197"/>
      <c r="X5506" s="197"/>
      <c r="Y5506" s="197"/>
      <c r="Z5506" s="196"/>
      <c r="AA5506" s="196"/>
      <c r="AB5506" s="202"/>
      <c r="AC5506" s="196"/>
      <c r="AD5506" s="196"/>
      <c r="AE5506" s="196"/>
      <c r="AF5506" s="196"/>
      <c r="AG5506" s="196"/>
      <c r="AH5506" s="196"/>
      <c r="AI5506" s="197"/>
    </row>
    <row r="5507" spans="1:35">
      <c r="A5507" s="197"/>
      <c r="B5507" s="197"/>
      <c r="C5507" s="204"/>
      <c r="D5507" s="197"/>
      <c r="E5507" s="203"/>
      <c r="F5507" s="197"/>
      <c r="G5507" s="199"/>
      <c r="H5507" s="199"/>
      <c r="I5507" s="197"/>
      <c r="J5507" s="200"/>
      <c r="K5507" s="197"/>
      <c r="L5507" s="197"/>
      <c r="M5507" s="197"/>
      <c r="N5507" s="201"/>
      <c r="O5507" s="201"/>
      <c r="P5507" s="197"/>
      <c r="Q5507" s="197"/>
      <c r="R5507" s="203"/>
      <c r="S5507" s="197"/>
      <c r="T5507" s="197"/>
      <c r="U5507" s="196"/>
      <c r="V5507" s="196"/>
      <c r="W5507" s="197"/>
      <c r="X5507" s="197"/>
      <c r="Y5507" s="197"/>
      <c r="Z5507" s="196"/>
      <c r="AA5507" s="196"/>
      <c r="AB5507" s="202"/>
      <c r="AC5507" s="196"/>
      <c r="AD5507" s="196"/>
      <c r="AE5507" s="196"/>
      <c r="AF5507" s="196"/>
      <c r="AG5507" s="196"/>
      <c r="AH5507" s="196"/>
      <c r="AI5507" s="197"/>
    </row>
    <row r="5508" spans="1:35">
      <c r="A5508" s="197"/>
      <c r="B5508" s="197"/>
      <c r="C5508" s="204"/>
      <c r="D5508" s="197"/>
      <c r="E5508" s="203"/>
      <c r="F5508" s="197"/>
      <c r="G5508" s="199"/>
      <c r="H5508" s="199"/>
      <c r="I5508" s="197"/>
      <c r="J5508" s="200"/>
      <c r="K5508" s="197"/>
      <c r="L5508" s="197"/>
      <c r="M5508" s="197"/>
      <c r="N5508" s="201"/>
      <c r="O5508" s="201"/>
      <c r="P5508" s="197"/>
      <c r="Q5508" s="197"/>
      <c r="R5508" s="196"/>
      <c r="S5508" s="197"/>
      <c r="T5508" s="197"/>
      <c r="U5508" s="196"/>
      <c r="V5508" s="196"/>
      <c r="W5508" s="197"/>
      <c r="X5508" s="197"/>
      <c r="Y5508" s="197"/>
      <c r="Z5508" s="196"/>
      <c r="AA5508" s="196"/>
      <c r="AB5508" s="202"/>
      <c r="AC5508" s="196"/>
      <c r="AD5508" s="196"/>
      <c r="AE5508" s="196"/>
      <c r="AF5508" s="196"/>
      <c r="AG5508" s="196"/>
      <c r="AH5508" s="196"/>
      <c r="AI5508" s="197"/>
    </row>
    <row r="5509" spans="1:35">
      <c r="A5509" s="197"/>
      <c r="B5509" s="197"/>
      <c r="C5509" s="204"/>
      <c r="D5509" s="197"/>
      <c r="E5509" s="197"/>
      <c r="F5509" s="197"/>
      <c r="G5509" s="199"/>
      <c r="H5509" s="199"/>
      <c r="I5509" s="197"/>
      <c r="J5509" s="200"/>
      <c r="K5509" s="197"/>
      <c r="L5509" s="197"/>
      <c r="M5509" s="197"/>
      <c r="N5509" s="201"/>
      <c r="O5509" s="201"/>
      <c r="P5509" s="197"/>
      <c r="Q5509" s="197"/>
      <c r="R5509" s="197"/>
      <c r="S5509" s="197"/>
      <c r="T5509" s="197"/>
      <c r="U5509" s="196"/>
      <c r="V5509" s="196"/>
      <c r="W5509" s="197"/>
      <c r="X5509" s="197"/>
      <c r="Y5509" s="197"/>
      <c r="Z5509" s="196"/>
      <c r="AA5509" s="196"/>
      <c r="AB5509" s="202"/>
      <c r="AC5509" s="196"/>
      <c r="AD5509" s="196"/>
      <c r="AE5509" s="196"/>
      <c r="AF5509" s="196"/>
      <c r="AG5509" s="196"/>
      <c r="AH5509" s="196"/>
      <c r="AI5509" s="197"/>
    </row>
    <row r="5510" spans="1:35">
      <c r="A5510" s="197"/>
      <c r="B5510" s="197"/>
      <c r="C5510" s="204"/>
      <c r="D5510" s="197"/>
      <c r="E5510" s="197"/>
      <c r="F5510" s="197"/>
      <c r="G5510" s="199"/>
      <c r="H5510" s="199"/>
      <c r="I5510" s="197"/>
      <c r="J5510" s="200"/>
      <c r="K5510" s="197"/>
      <c r="L5510" s="197"/>
      <c r="M5510" s="197"/>
      <c r="N5510" s="201"/>
      <c r="O5510" s="201"/>
      <c r="P5510" s="197"/>
      <c r="Q5510" s="197"/>
      <c r="R5510" s="196"/>
      <c r="S5510" s="197"/>
      <c r="T5510" s="197"/>
      <c r="U5510" s="196"/>
      <c r="V5510" s="196"/>
      <c r="W5510" s="197"/>
      <c r="X5510" s="197"/>
      <c r="Y5510" s="197"/>
      <c r="Z5510" s="196"/>
      <c r="AA5510" s="196"/>
      <c r="AB5510" s="202"/>
      <c r="AC5510" s="196"/>
      <c r="AD5510" s="196"/>
      <c r="AE5510" s="196"/>
      <c r="AF5510" s="196"/>
      <c r="AG5510" s="196"/>
      <c r="AH5510" s="196"/>
      <c r="AI5510" s="197"/>
    </row>
    <row r="5511" spans="1:35">
      <c r="A5511" s="197"/>
      <c r="B5511" s="197"/>
      <c r="C5511" s="204"/>
      <c r="D5511" s="197"/>
      <c r="E5511" s="197"/>
      <c r="F5511" s="197"/>
      <c r="G5511" s="199"/>
      <c r="H5511" s="199"/>
      <c r="I5511" s="197"/>
      <c r="J5511" s="200"/>
      <c r="K5511" s="197"/>
      <c r="L5511" s="197"/>
      <c r="M5511" s="197"/>
      <c r="N5511" s="201"/>
      <c r="O5511" s="201"/>
      <c r="P5511" s="197"/>
      <c r="Q5511" s="197"/>
      <c r="R5511" s="203"/>
      <c r="S5511" s="197"/>
      <c r="T5511" s="197"/>
      <c r="U5511" s="196"/>
      <c r="V5511" s="196"/>
      <c r="W5511" s="197"/>
      <c r="X5511" s="197"/>
      <c r="Y5511" s="197"/>
      <c r="Z5511" s="196"/>
      <c r="AA5511" s="196"/>
      <c r="AB5511" s="202"/>
      <c r="AC5511" s="196"/>
      <c r="AD5511" s="196"/>
      <c r="AE5511" s="196"/>
      <c r="AF5511" s="196"/>
      <c r="AG5511" s="196"/>
      <c r="AH5511" s="196"/>
      <c r="AI5511" s="197"/>
    </row>
    <row r="5512" spans="1:35">
      <c r="A5512" s="197"/>
      <c r="B5512" s="197"/>
      <c r="C5512" s="204"/>
      <c r="D5512" s="197"/>
      <c r="E5512" s="197"/>
      <c r="F5512" s="197"/>
      <c r="G5512" s="199"/>
      <c r="H5512" s="199"/>
      <c r="I5512" s="197"/>
      <c r="J5512" s="200"/>
      <c r="K5512" s="197"/>
      <c r="L5512" s="197"/>
      <c r="M5512" s="197"/>
      <c r="N5512" s="201"/>
      <c r="O5512" s="201"/>
      <c r="P5512" s="197"/>
      <c r="Q5512" s="197"/>
      <c r="R5512" s="196"/>
      <c r="S5512" s="197"/>
      <c r="T5512" s="197"/>
      <c r="U5512" s="196"/>
      <c r="V5512" s="196"/>
      <c r="W5512" s="197"/>
      <c r="X5512" s="197"/>
      <c r="Y5512" s="197"/>
      <c r="Z5512" s="196"/>
      <c r="AA5512" s="196"/>
      <c r="AB5512" s="202"/>
      <c r="AC5512" s="196"/>
      <c r="AD5512" s="196"/>
      <c r="AE5512" s="196"/>
      <c r="AF5512" s="196"/>
      <c r="AG5512" s="196"/>
      <c r="AH5512" s="196"/>
      <c r="AI5512" s="197"/>
    </row>
    <row r="5513" spans="1:35">
      <c r="A5513" s="197"/>
      <c r="B5513" s="197"/>
      <c r="C5513" s="204"/>
      <c r="D5513" s="197"/>
      <c r="E5513" s="197"/>
      <c r="F5513" s="197"/>
      <c r="G5513" s="199"/>
      <c r="H5513" s="199"/>
      <c r="I5513" s="197"/>
      <c r="J5513" s="200"/>
      <c r="K5513" s="197"/>
      <c r="L5513" s="197"/>
      <c r="M5513" s="197"/>
      <c r="N5513" s="201"/>
      <c r="O5513" s="201"/>
      <c r="P5513" s="197"/>
      <c r="Q5513" s="197"/>
      <c r="R5513" s="197"/>
      <c r="S5513" s="197"/>
      <c r="T5513" s="197"/>
      <c r="U5513" s="196"/>
      <c r="V5513" s="196"/>
      <c r="W5513" s="197"/>
      <c r="X5513" s="197"/>
      <c r="Y5513" s="197"/>
      <c r="Z5513" s="196"/>
      <c r="AA5513" s="196"/>
      <c r="AB5513" s="202"/>
      <c r="AC5513" s="196"/>
      <c r="AD5513" s="196"/>
      <c r="AE5513" s="196"/>
      <c r="AF5513" s="196"/>
      <c r="AG5513" s="196"/>
      <c r="AH5513" s="196"/>
      <c r="AI5513" s="197"/>
    </row>
    <row r="5514" spans="1:35">
      <c r="A5514" s="197"/>
      <c r="B5514" s="197"/>
      <c r="C5514" s="204"/>
      <c r="D5514" s="197"/>
      <c r="E5514" s="197"/>
      <c r="F5514" s="197"/>
      <c r="G5514" s="199"/>
      <c r="H5514" s="199"/>
      <c r="I5514" s="197"/>
      <c r="J5514" s="200"/>
      <c r="K5514" s="197"/>
      <c r="L5514" s="197"/>
      <c r="M5514" s="197"/>
      <c r="N5514" s="201"/>
      <c r="O5514" s="201"/>
      <c r="P5514" s="197"/>
      <c r="Q5514" s="197"/>
      <c r="R5514" s="196"/>
      <c r="S5514" s="197"/>
      <c r="T5514" s="197"/>
      <c r="U5514" s="196"/>
      <c r="V5514" s="196"/>
      <c r="W5514" s="197"/>
      <c r="X5514" s="197"/>
      <c r="Y5514" s="197"/>
      <c r="Z5514" s="196"/>
      <c r="AA5514" s="196"/>
      <c r="AB5514" s="202"/>
      <c r="AC5514" s="196"/>
      <c r="AD5514" s="196"/>
      <c r="AE5514" s="196"/>
      <c r="AF5514" s="196"/>
      <c r="AG5514" s="196"/>
      <c r="AH5514" s="196"/>
      <c r="AI5514" s="197"/>
    </row>
    <row r="5515" spans="1:35">
      <c r="A5515" s="197"/>
      <c r="B5515" s="197"/>
      <c r="C5515" s="204"/>
      <c r="D5515" s="197"/>
      <c r="E5515" s="197"/>
      <c r="F5515" s="197"/>
      <c r="G5515" s="199"/>
      <c r="H5515" s="199"/>
      <c r="I5515" s="197"/>
      <c r="J5515" s="200"/>
      <c r="K5515" s="197"/>
      <c r="L5515" s="197"/>
      <c r="M5515" s="197"/>
      <c r="N5515" s="201"/>
      <c r="O5515" s="201"/>
      <c r="P5515" s="197"/>
      <c r="Q5515" s="197"/>
      <c r="R5515" s="197"/>
      <c r="S5515" s="197"/>
      <c r="T5515" s="197"/>
      <c r="U5515" s="196"/>
      <c r="V5515" s="196"/>
      <c r="W5515" s="197"/>
      <c r="X5515" s="197"/>
      <c r="Y5515" s="197"/>
      <c r="Z5515" s="196"/>
      <c r="AA5515" s="196"/>
      <c r="AB5515" s="202"/>
      <c r="AC5515" s="196"/>
      <c r="AD5515" s="196"/>
      <c r="AE5515" s="196"/>
      <c r="AF5515" s="196"/>
      <c r="AG5515" s="196"/>
      <c r="AH5515" s="196"/>
      <c r="AI5515" s="197"/>
    </row>
    <row r="5516" spans="1:35">
      <c r="A5516" s="197"/>
      <c r="B5516" s="197"/>
      <c r="C5516" s="204"/>
      <c r="D5516" s="197"/>
      <c r="E5516" s="197"/>
      <c r="F5516" s="197"/>
      <c r="G5516" s="199"/>
      <c r="H5516" s="199"/>
      <c r="I5516" s="197"/>
      <c r="J5516" s="200"/>
      <c r="K5516" s="197"/>
      <c r="L5516" s="197"/>
      <c r="M5516" s="197"/>
      <c r="N5516" s="201"/>
      <c r="O5516" s="201"/>
      <c r="P5516" s="197"/>
      <c r="Q5516" s="197"/>
      <c r="R5516" s="196"/>
      <c r="S5516" s="197"/>
      <c r="T5516" s="197"/>
      <c r="U5516" s="196"/>
      <c r="V5516" s="196"/>
      <c r="W5516" s="197"/>
      <c r="X5516" s="197"/>
      <c r="Y5516" s="197"/>
      <c r="Z5516" s="196"/>
      <c r="AA5516" s="196"/>
      <c r="AB5516" s="202"/>
      <c r="AC5516" s="196"/>
      <c r="AD5516" s="196"/>
      <c r="AE5516" s="196"/>
      <c r="AF5516" s="196"/>
      <c r="AG5516" s="196"/>
      <c r="AH5516" s="196"/>
      <c r="AI5516" s="197"/>
    </row>
    <row r="5517" spans="1:35">
      <c r="A5517" s="197"/>
      <c r="B5517" s="197"/>
      <c r="C5517" s="204"/>
      <c r="D5517" s="197"/>
      <c r="E5517" s="197"/>
      <c r="F5517" s="197"/>
      <c r="G5517" s="199"/>
      <c r="H5517" s="199"/>
      <c r="I5517" s="197"/>
      <c r="J5517" s="200"/>
      <c r="K5517" s="197"/>
      <c r="L5517" s="197"/>
      <c r="M5517" s="197"/>
      <c r="N5517" s="201"/>
      <c r="O5517" s="201"/>
      <c r="P5517" s="197"/>
      <c r="Q5517" s="197"/>
      <c r="R5517" s="197"/>
      <c r="S5517" s="197"/>
      <c r="T5517" s="197"/>
      <c r="U5517" s="196"/>
      <c r="V5517" s="196"/>
      <c r="W5517" s="197"/>
      <c r="X5517" s="197"/>
      <c r="Y5517" s="197"/>
      <c r="Z5517" s="197"/>
      <c r="AA5517" s="197"/>
      <c r="AB5517" s="202"/>
      <c r="AC5517" s="197"/>
      <c r="AD5517" s="205"/>
      <c r="AE5517" s="197"/>
      <c r="AF5517" s="196"/>
      <c r="AG5517" s="196"/>
      <c r="AH5517" s="197"/>
      <c r="AI5517" s="197"/>
    </row>
    <row r="5518" spans="1:35">
      <c r="A5518" s="197"/>
      <c r="B5518" s="197"/>
      <c r="C5518" s="204"/>
      <c r="D5518" s="197"/>
      <c r="E5518" s="197"/>
      <c r="F5518" s="197"/>
      <c r="G5518" s="199"/>
      <c r="H5518" s="199"/>
      <c r="I5518" s="197"/>
      <c r="J5518" s="200"/>
      <c r="K5518" s="197"/>
      <c r="L5518" s="197"/>
      <c r="M5518" s="197"/>
      <c r="N5518" s="201"/>
      <c r="O5518" s="201"/>
      <c r="P5518" s="197"/>
      <c r="Q5518" s="197"/>
      <c r="R5518" s="196"/>
      <c r="S5518" s="197"/>
      <c r="T5518" s="197"/>
      <c r="U5518" s="196"/>
      <c r="V5518" s="196"/>
      <c r="W5518" s="197"/>
      <c r="X5518" s="197"/>
      <c r="Y5518" s="197"/>
      <c r="Z5518" s="196"/>
      <c r="AA5518" s="196"/>
      <c r="AB5518" s="202"/>
      <c r="AC5518" s="196"/>
      <c r="AD5518" s="196"/>
      <c r="AE5518" s="196"/>
      <c r="AF5518" s="196"/>
      <c r="AG5518" s="196"/>
      <c r="AH5518" s="196"/>
      <c r="AI5518" s="197"/>
    </row>
    <row r="5519" spans="1:35">
      <c r="A5519" s="197"/>
      <c r="B5519" s="197"/>
      <c r="C5519" s="204"/>
      <c r="D5519" s="197"/>
      <c r="E5519" s="197"/>
      <c r="F5519" s="197"/>
      <c r="G5519" s="199"/>
      <c r="H5519" s="199"/>
      <c r="I5519" s="197"/>
      <c r="J5519" s="200"/>
      <c r="K5519" s="197"/>
      <c r="L5519" s="197"/>
      <c r="M5519" s="197"/>
      <c r="N5519" s="201"/>
      <c r="O5519" s="201"/>
      <c r="P5519" s="197"/>
      <c r="Q5519" s="197"/>
      <c r="R5519" s="197"/>
      <c r="S5519" s="197"/>
      <c r="T5519" s="197"/>
      <c r="U5519" s="196"/>
      <c r="V5519" s="196"/>
      <c r="W5519" s="197"/>
      <c r="X5519" s="197"/>
      <c r="Y5519" s="197"/>
      <c r="Z5519" s="196"/>
      <c r="AA5519" s="196"/>
      <c r="AB5519" s="202"/>
      <c r="AC5519" s="196"/>
      <c r="AD5519" s="196"/>
      <c r="AE5519" s="196"/>
      <c r="AF5519" s="196"/>
      <c r="AG5519" s="196"/>
      <c r="AH5519" s="196"/>
      <c r="AI5519" s="197"/>
    </row>
    <row r="5520" spans="1:35">
      <c r="A5520" s="197"/>
      <c r="B5520" s="197"/>
      <c r="C5520" s="204"/>
      <c r="D5520" s="197"/>
      <c r="E5520" s="197"/>
      <c r="F5520" s="197"/>
      <c r="G5520" s="199"/>
      <c r="H5520" s="199"/>
      <c r="I5520" s="197"/>
      <c r="J5520" s="200"/>
      <c r="K5520" s="197"/>
      <c r="L5520" s="197"/>
      <c r="M5520" s="197"/>
      <c r="N5520" s="201"/>
      <c r="O5520" s="201"/>
      <c r="P5520" s="197"/>
      <c r="Q5520" s="197"/>
      <c r="R5520" s="196"/>
      <c r="S5520" s="197"/>
      <c r="T5520" s="197"/>
      <c r="U5520" s="196"/>
      <c r="V5520" s="196"/>
      <c r="W5520" s="197"/>
      <c r="X5520" s="197"/>
      <c r="Y5520" s="197"/>
      <c r="Z5520" s="196"/>
      <c r="AA5520" s="196"/>
      <c r="AB5520" s="202"/>
      <c r="AC5520" s="196"/>
      <c r="AD5520" s="196"/>
      <c r="AE5520" s="196"/>
      <c r="AF5520" s="196"/>
      <c r="AG5520" s="196"/>
      <c r="AH5520" s="196"/>
      <c r="AI5520" s="197"/>
    </row>
    <row r="5521" spans="1:35">
      <c r="A5521" s="197"/>
      <c r="B5521" s="197"/>
      <c r="C5521" s="204"/>
      <c r="D5521" s="197"/>
      <c r="E5521" s="197"/>
      <c r="F5521" s="197"/>
      <c r="G5521" s="199"/>
      <c r="H5521" s="199"/>
      <c r="I5521" s="197"/>
      <c r="J5521" s="200"/>
      <c r="K5521" s="197"/>
      <c r="L5521" s="197"/>
      <c r="M5521" s="197"/>
      <c r="N5521" s="201"/>
      <c r="O5521" s="201"/>
      <c r="P5521" s="197"/>
      <c r="Q5521" s="197"/>
      <c r="R5521" s="197"/>
      <c r="S5521" s="197"/>
      <c r="T5521" s="197"/>
      <c r="U5521" s="196"/>
      <c r="V5521" s="196"/>
      <c r="W5521" s="197"/>
      <c r="X5521" s="197"/>
      <c r="Y5521" s="197"/>
      <c r="Z5521" s="196"/>
      <c r="AA5521" s="196"/>
      <c r="AB5521" s="202"/>
      <c r="AC5521" s="196"/>
      <c r="AD5521" s="196"/>
      <c r="AE5521" s="196"/>
      <c r="AF5521" s="196"/>
      <c r="AG5521" s="196"/>
      <c r="AH5521" s="196"/>
      <c r="AI5521" s="197"/>
    </row>
    <row r="5522" spans="1:35">
      <c r="A5522" s="197"/>
      <c r="B5522" s="197"/>
      <c r="C5522" s="204"/>
      <c r="D5522" s="197"/>
      <c r="E5522" s="197"/>
      <c r="F5522" s="197"/>
      <c r="G5522" s="199"/>
      <c r="H5522" s="199"/>
      <c r="I5522" s="197"/>
      <c r="J5522" s="200"/>
      <c r="K5522" s="197"/>
      <c r="L5522" s="197"/>
      <c r="M5522" s="197"/>
      <c r="N5522" s="201"/>
      <c r="O5522" s="201"/>
      <c r="P5522" s="197"/>
      <c r="Q5522" s="197"/>
      <c r="R5522" s="196"/>
      <c r="S5522" s="197"/>
      <c r="T5522" s="197"/>
      <c r="U5522" s="196"/>
      <c r="V5522" s="196"/>
      <c r="W5522" s="197"/>
      <c r="X5522" s="197"/>
      <c r="Y5522" s="197"/>
      <c r="Z5522" s="196"/>
      <c r="AA5522" s="196"/>
      <c r="AB5522" s="202"/>
      <c r="AC5522" s="196"/>
      <c r="AD5522" s="196"/>
      <c r="AE5522" s="196"/>
      <c r="AF5522" s="196"/>
      <c r="AG5522" s="196"/>
      <c r="AH5522" s="196"/>
      <c r="AI5522" s="197"/>
    </row>
    <row r="5523" spans="1:35">
      <c r="A5523" s="197"/>
      <c r="B5523" s="197"/>
      <c r="C5523" s="204"/>
      <c r="D5523" s="197"/>
      <c r="E5523" s="197"/>
      <c r="F5523" s="197"/>
      <c r="G5523" s="199"/>
      <c r="H5523" s="199"/>
      <c r="I5523" s="197"/>
      <c r="J5523" s="200"/>
      <c r="K5523" s="197"/>
      <c r="L5523" s="197"/>
      <c r="M5523" s="197"/>
      <c r="N5523" s="201"/>
      <c r="O5523" s="201"/>
      <c r="P5523" s="197"/>
      <c r="Q5523" s="197"/>
      <c r="R5523" s="197"/>
      <c r="S5523" s="197"/>
      <c r="T5523" s="197"/>
      <c r="U5523" s="196"/>
      <c r="V5523" s="196"/>
      <c r="W5523" s="197"/>
      <c r="X5523" s="197"/>
      <c r="Y5523" s="197"/>
      <c r="Z5523" s="197"/>
      <c r="AA5523" s="197"/>
      <c r="AB5523" s="202"/>
      <c r="AC5523" s="197"/>
      <c r="AD5523" s="205"/>
      <c r="AE5523" s="197"/>
      <c r="AF5523" s="196"/>
      <c r="AG5523" s="196"/>
      <c r="AH5523" s="197"/>
      <c r="AI5523" s="197"/>
    </row>
    <row r="5524" spans="1:35">
      <c r="A5524" s="197"/>
      <c r="B5524" s="197"/>
      <c r="C5524" s="204"/>
      <c r="D5524" s="197"/>
      <c r="E5524" s="197"/>
      <c r="F5524" s="197"/>
      <c r="G5524" s="199"/>
      <c r="H5524" s="199"/>
      <c r="I5524" s="197"/>
      <c r="J5524" s="200"/>
      <c r="K5524" s="197"/>
      <c r="L5524" s="197"/>
      <c r="M5524" s="197"/>
      <c r="N5524" s="201"/>
      <c r="O5524" s="201"/>
      <c r="P5524" s="197"/>
      <c r="Q5524" s="197"/>
      <c r="R5524" s="196"/>
      <c r="S5524" s="197"/>
      <c r="T5524" s="197"/>
      <c r="U5524" s="196"/>
      <c r="V5524" s="196"/>
      <c r="W5524" s="197"/>
      <c r="X5524" s="197"/>
      <c r="Y5524" s="197"/>
      <c r="Z5524" s="196"/>
      <c r="AA5524" s="196"/>
      <c r="AB5524" s="202"/>
      <c r="AC5524" s="196"/>
      <c r="AD5524" s="196"/>
      <c r="AE5524" s="196"/>
      <c r="AF5524" s="196"/>
      <c r="AG5524" s="196"/>
      <c r="AH5524" s="196"/>
      <c r="AI5524" s="197"/>
    </row>
    <row r="5525" spans="1:35">
      <c r="A5525" s="197"/>
      <c r="B5525" s="197"/>
      <c r="C5525" s="204"/>
      <c r="D5525" s="197"/>
      <c r="E5525" s="197"/>
      <c r="F5525" s="197"/>
      <c r="G5525" s="199"/>
      <c r="H5525" s="199"/>
      <c r="I5525" s="197"/>
      <c r="J5525" s="200"/>
      <c r="K5525" s="197"/>
      <c r="L5525" s="197"/>
      <c r="M5525" s="197"/>
      <c r="N5525" s="201"/>
      <c r="O5525" s="201"/>
      <c r="P5525" s="197"/>
      <c r="Q5525" s="197"/>
      <c r="R5525" s="197"/>
      <c r="S5525" s="197"/>
      <c r="T5525" s="197"/>
      <c r="U5525" s="196"/>
      <c r="V5525" s="196"/>
      <c r="W5525" s="197"/>
      <c r="X5525" s="197"/>
      <c r="Y5525" s="197"/>
      <c r="Z5525" s="196"/>
      <c r="AA5525" s="196"/>
      <c r="AB5525" s="202"/>
      <c r="AC5525" s="196"/>
      <c r="AD5525" s="196"/>
      <c r="AE5525" s="196"/>
      <c r="AF5525" s="196"/>
      <c r="AG5525" s="196"/>
      <c r="AH5525" s="196"/>
      <c r="AI5525" s="197"/>
    </row>
    <row r="5526" spans="1:35">
      <c r="A5526" s="197"/>
      <c r="B5526" s="197"/>
      <c r="C5526" s="204"/>
      <c r="D5526" s="197"/>
      <c r="E5526" s="197"/>
      <c r="F5526" s="197"/>
      <c r="G5526" s="199"/>
      <c r="H5526" s="199"/>
      <c r="I5526" s="197"/>
      <c r="J5526" s="200"/>
      <c r="K5526" s="197"/>
      <c r="L5526" s="197"/>
      <c r="M5526" s="197"/>
      <c r="N5526" s="201"/>
      <c r="O5526" s="201"/>
      <c r="P5526" s="197"/>
      <c r="Q5526" s="197"/>
      <c r="R5526" s="197"/>
      <c r="S5526" s="197"/>
      <c r="T5526" s="197"/>
      <c r="U5526" s="196"/>
      <c r="V5526" s="196"/>
      <c r="W5526" s="197"/>
      <c r="X5526" s="197"/>
      <c r="Y5526" s="197"/>
      <c r="Z5526" s="196"/>
      <c r="AA5526" s="196"/>
      <c r="AB5526" s="202"/>
      <c r="AC5526" s="196"/>
      <c r="AD5526" s="196"/>
      <c r="AE5526" s="196"/>
      <c r="AF5526" s="196"/>
      <c r="AG5526" s="196"/>
      <c r="AH5526" s="196"/>
      <c r="AI5526" s="197"/>
    </row>
    <row r="5527" spans="1:35">
      <c r="A5527" s="197"/>
      <c r="B5527" s="197"/>
      <c r="C5527" s="204"/>
      <c r="D5527" s="197"/>
      <c r="E5527" s="197"/>
      <c r="F5527" s="197"/>
      <c r="G5527" s="199"/>
      <c r="H5527" s="199"/>
      <c r="I5527" s="197"/>
      <c r="J5527" s="200"/>
      <c r="K5527" s="197"/>
      <c r="L5527" s="197"/>
      <c r="M5527" s="197"/>
      <c r="N5527" s="201"/>
      <c r="O5527" s="201"/>
      <c r="P5527" s="197"/>
      <c r="Q5527" s="197"/>
      <c r="R5527" s="197"/>
      <c r="S5527" s="197"/>
      <c r="T5527" s="197"/>
      <c r="U5527" s="196"/>
      <c r="V5527" s="196"/>
      <c r="W5527" s="197"/>
      <c r="X5527" s="197"/>
      <c r="Y5527" s="197"/>
      <c r="Z5527" s="196"/>
      <c r="AA5527" s="196"/>
      <c r="AB5527" s="202"/>
      <c r="AC5527" s="196"/>
      <c r="AD5527" s="196"/>
      <c r="AE5527" s="196"/>
      <c r="AF5527" s="196"/>
      <c r="AG5527" s="196"/>
      <c r="AH5527" s="196"/>
      <c r="AI5527" s="197"/>
    </row>
    <row r="5528" spans="1:35">
      <c r="A5528" s="197"/>
      <c r="B5528" s="197"/>
      <c r="C5528" s="204"/>
      <c r="D5528" s="197"/>
      <c r="E5528" s="197"/>
      <c r="F5528" s="197"/>
      <c r="G5528" s="199"/>
      <c r="H5528" s="199"/>
      <c r="I5528" s="197"/>
      <c r="J5528" s="200"/>
      <c r="K5528" s="197"/>
      <c r="L5528" s="197"/>
      <c r="M5528" s="197"/>
      <c r="N5528" s="201"/>
      <c r="O5528" s="201"/>
      <c r="P5528" s="197"/>
      <c r="Q5528" s="197"/>
      <c r="R5528" s="197"/>
      <c r="S5528" s="197"/>
      <c r="T5528" s="197"/>
      <c r="U5528" s="196"/>
      <c r="V5528" s="196"/>
      <c r="W5528" s="197"/>
      <c r="X5528" s="197"/>
      <c r="Y5528" s="197"/>
      <c r="Z5528" s="197"/>
      <c r="AA5528" s="197"/>
      <c r="AB5528" s="202"/>
      <c r="AC5528" s="197"/>
      <c r="AD5528" s="205"/>
      <c r="AE5528" s="197"/>
      <c r="AF5528" s="196"/>
      <c r="AG5528" s="196"/>
      <c r="AH5528" s="197"/>
      <c r="AI5528" s="197"/>
    </row>
    <row r="5529" spans="1:35">
      <c r="A5529" s="197"/>
      <c r="B5529" s="197"/>
      <c r="C5529" s="204"/>
      <c r="D5529" s="197"/>
      <c r="E5529" s="197"/>
      <c r="F5529" s="197"/>
      <c r="G5529" s="199"/>
      <c r="H5529" s="199"/>
      <c r="I5529" s="197"/>
      <c r="J5529" s="200"/>
      <c r="K5529" s="197"/>
      <c r="L5529" s="197"/>
      <c r="M5529" s="197"/>
      <c r="N5529" s="201"/>
      <c r="O5529" s="201"/>
      <c r="P5529" s="197"/>
      <c r="Q5529" s="197"/>
      <c r="R5529" s="203"/>
      <c r="S5529" s="197"/>
      <c r="T5529" s="197"/>
      <c r="U5529" s="196"/>
      <c r="V5529" s="196"/>
      <c r="W5529" s="197"/>
      <c r="X5529" s="197"/>
      <c r="Y5529" s="197"/>
      <c r="Z5529" s="196"/>
      <c r="AA5529" s="196"/>
      <c r="AB5529" s="202"/>
      <c r="AC5529" s="196"/>
      <c r="AD5529" s="196"/>
      <c r="AE5529" s="196"/>
      <c r="AF5529" s="196"/>
      <c r="AG5529" s="196"/>
      <c r="AH5529" s="196"/>
      <c r="AI5529" s="197"/>
    </row>
    <row r="5530" spans="1:35">
      <c r="A5530" s="197"/>
      <c r="B5530" s="197"/>
      <c r="C5530" s="204"/>
      <c r="D5530" s="197"/>
      <c r="E5530" s="197"/>
      <c r="F5530" s="197"/>
      <c r="G5530" s="199"/>
      <c r="H5530" s="199"/>
      <c r="I5530" s="197"/>
      <c r="J5530" s="200"/>
      <c r="K5530" s="197"/>
      <c r="L5530" s="197"/>
      <c r="M5530" s="197"/>
      <c r="N5530" s="201"/>
      <c r="O5530" s="201"/>
      <c r="P5530" s="197"/>
      <c r="Q5530" s="197"/>
      <c r="R5530" s="197"/>
      <c r="S5530" s="197"/>
      <c r="T5530" s="197"/>
      <c r="U5530" s="196"/>
      <c r="V5530" s="196"/>
      <c r="W5530" s="197"/>
      <c r="X5530" s="197"/>
      <c r="Y5530" s="197"/>
      <c r="Z5530" s="196"/>
      <c r="AA5530" s="196"/>
      <c r="AB5530" s="202"/>
      <c r="AC5530" s="196"/>
      <c r="AD5530" s="196"/>
      <c r="AE5530" s="196"/>
      <c r="AF5530" s="196"/>
      <c r="AG5530" s="196"/>
      <c r="AH5530" s="196"/>
      <c r="AI5530" s="197"/>
    </row>
    <row r="5531" spans="1:35">
      <c r="A5531" s="197"/>
      <c r="B5531" s="197"/>
      <c r="C5531" s="204"/>
      <c r="D5531" s="197"/>
      <c r="E5531" s="197"/>
      <c r="F5531" s="197"/>
      <c r="G5531" s="199"/>
      <c r="H5531" s="199"/>
      <c r="I5531" s="197"/>
      <c r="J5531" s="200"/>
      <c r="K5531" s="197"/>
      <c r="L5531" s="197"/>
      <c r="M5531" s="197"/>
      <c r="N5531" s="201"/>
      <c r="O5531" s="201"/>
      <c r="P5531" s="197"/>
      <c r="Q5531" s="197"/>
      <c r="R5531" s="197"/>
      <c r="S5531" s="197"/>
      <c r="T5531" s="197"/>
      <c r="U5531" s="196"/>
      <c r="V5531" s="196"/>
      <c r="W5531" s="197"/>
      <c r="X5531" s="197"/>
      <c r="Y5531" s="197"/>
      <c r="Z5531" s="197"/>
      <c r="AA5531" s="197"/>
      <c r="AB5531" s="202"/>
      <c r="AC5531" s="197"/>
      <c r="AD5531" s="205"/>
      <c r="AE5531" s="197"/>
      <c r="AF5531" s="196"/>
      <c r="AG5531" s="196"/>
      <c r="AH5531" s="197"/>
      <c r="AI5531" s="197"/>
    </row>
    <row r="5532" spans="1:35">
      <c r="A5532" s="197"/>
      <c r="B5532" s="197"/>
      <c r="C5532" s="204"/>
      <c r="D5532" s="197"/>
      <c r="E5532" s="197"/>
      <c r="F5532" s="197"/>
      <c r="G5532" s="199"/>
      <c r="H5532" s="199"/>
      <c r="I5532" s="197"/>
      <c r="J5532" s="200"/>
      <c r="K5532" s="197"/>
      <c r="L5532" s="197"/>
      <c r="M5532" s="197"/>
      <c r="N5532" s="201"/>
      <c r="O5532" s="201"/>
      <c r="P5532" s="197"/>
      <c r="Q5532" s="197"/>
      <c r="R5532" s="196"/>
      <c r="S5532" s="197"/>
      <c r="T5532" s="197"/>
      <c r="U5532" s="196"/>
      <c r="V5532" s="196"/>
      <c r="W5532" s="197"/>
      <c r="X5532" s="197"/>
      <c r="Y5532" s="197"/>
      <c r="Z5532" s="196"/>
      <c r="AA5532" s="196"/>
      <c r="AB5532" s="202"/>
      <c r="AC5532" s="196"/>
      <c r="AD5532" s="196"/>
      <c r="AE5532" s="196"/>
      <c r="AF5532" s="196"/>
      <c r="AG5532" s="196"/>
      <c r="AH5532" s="196"/>
      <c r="AI5532" s="197"/>
    </row>
    <row r="5533" spans="1:35">
      <c r="A5533" s="197"/>
      <c r="B5533" s="197"/>
      <c r="C5533" s="204"/>
      <c r="D5533" s="197"/>
      <c r="E5533" s="197"/>
      <c r="F5533" s="197"/>
      <c r="G5533" s="199"/>
      <c r="H5533" s="199"/>
      <c r="I5533" s="197"/>
      <c r="J5533" s="200"/>
      <c r="K5533" s="197"/>
      <c r="L5533" s="197"/>
      <c r="M5533" s="197"/>
      <c r="N5533" s="201"/>
      <c r="O5533" s="201"/>
      <c r="P5533" s="197"/>
      <c r="Q5533" s="197"/>
      <c r="R5533" s="197"/>
      <c r="S5533" s="197"/>
      <c r="T5533" s="197"/>
      <c r="U5533" s="196"/>
      <c r="V5533" s="196"/>
      <c r="W5533" s="197"/>
      <c r="X5533" s="197"/>
      <c r="Y5533" s="197"/>
      <c r="Z5533" s="196"/>
      <c r="AA5533" s="196"/>
      <c r="AB5533" s="202"/>
      <c r="AC5533" s="196"/>
      <c r="AD5533" s="196"/>
      <c r="AE5533" s="196"/>
      <c r="AF5533" s="196"/>
      <c r="AG5533" s="196"/>
      <c r="AH5533" s="196"/>
      <c r="AI5533" s="197"/>
    </row>
    <row r="5534" spans="1:35">
      <c r="A5534" s="197"/>
      <c r="B5534" s="197"/>
      <c r="C5534" s="204"/>
      <c r="D5534" s="197"/>
      <c r="E5534" s="197"/>
      <c r="F5534" s="197"/>
      <c r="G5534" s="199"/>
      <c r="H5534" s="199"/>
      <c r="I5534" s="197"/>
      <c r="J5534" s="200"/>
      <c r="K5534" s="197"/>
      <c r="L5534" s="197"/>
      <c r="M5534" s="197"/>
      <c r="N5534" s="201"/>
      <c r="O5534" s="201"/>
      <c r="P5534" s="197"/>
      <c r="Q5534" s="197"/>
      <c r="R5534" s="197"/>
      <c r="S5534" s="197"/>
      <c r="T5534" s="197"/>
      <c r="U5534" s="196"/>
      <c r="V5534" s="196"/>
      <c r="W5534" s="197"/>
      <c r="X5534" s="197"/>
      <c r="Y5534" s="197"/>
      <c r="Z5534" s="197"/>
      <c r="AA5534" s="197"/>
      <c r="AB5534" s="202"/>
      <c r="AC5534" s="197"/>
      <c r="AD5534" s="205"/>
      <c r="AE5534" s="197"/>
      <c r="AF5534" s="196"/>
      <c r="AG5534" s="196"/>
      <c r="AH5534" s="197"/>
      <c r="AI5534" s="197"/>
    </row>
    <row r="5535" spans="1:35">
      <c r="A5535" s="197"/>
      <c r="B5535" s="197"/>
      <c r="C5535" s="204"/>
      <c r="D5535" s="197"/>
      <c r="E5535" s="197"/>
      <c r="F5535" s="197"/>
      <c r="G5535" s="199"/>
      <c r="H5535" s="199"/>
      <c r="I5535" s="197"/>
      <c r="J5535" s="200"/>
      <c r="K5535" s="197"/>
      <c r="L5535" s="197"/>
      <c r="M5535" s="197"/>
      <c r="N5535" s="201"/>
      <c r="O5535" s="201"/>
      <c r="P5535" s="197"/>
      <c r="Q5535" s="197"/>
      <c r="R5535" s="196"/>
      <c r="S5535" s="197"/>
      <c r="T5535" s="197"/>
      <c r="U5535" s="196"/>
      <c r="V5535" s="196"/>
      <c r="W5535" s="197"/>
      <c r="X5535" s="197"/>
      <c r="Y5535" s="197"/>
      <c r="Z5535" s="196"/>
      <c r="AA5535" s="196"/>
      <c r="AB5535" s="202"/>
      <c r="AC5535" s="196"/>
      <c r="AD5535" s="196"/>
      <c r="AE5535" s="196"/>
      <c r="AF5535" s="196"/>
      <c r="AG5535" s="196"/>
      <c r="AH5535" s="196"/>
      <c r="AI5535" s="197"/>
    </row>
    <row r="5536" spans="1:35">
      <c r="A5536" s="197"/>
      <c r="B5536" s="197"/>
      <c r="C5536" s="204"/>
      <c r="D5536" s="197"/>
      <c r="E5536" s="197"/>
      <c r="F5536" s="197"/>
      <c r="G5536" s="199"/>
      <c r="H5536" s="199"/>
      <c r="I5536" s="197"/>
      <c r="J5536" s="200"/>
      <c r="K5536" s="197"/>
      <c r="L5536" s="197"/>
      <c r="M5536" s="197"/>
      <c r="N5536" s="201"/>
      <c r="O5536" s="201"/>
      <c r="P5536" s="197"/>
      <c r="Q5536" s="197"/>
      <c r="R5536" s="197"/>
      <c r="S5536" s="197"/>
      <c r="T5536" s="197"/>
      <c r="U5536" s="196"/>
      <c r="V5536" s="196"/>
      <c r="W5536" s="197"/>
      <c r="X5536" s="197"/>
      <c r="Y5536" s="197"/>
      <c r="Z5536" s="196"/>
      <c r="AA5536" s="196"/>
      <c r="AB5536" s="202"/>
      <c r="AC5536" s="196"/>
      <c r="AD5536" s="196"/>
      <c r="AE5536" s="196"/>
      <c r="AF5536" s="196"/>
      <c r="AG5536" s="196"/>
      <c r="AH5536" s="196"/>
      <c r="AI5536" s="197"/>
    </row>
    <row r="5537" spans="1:35">
      <c r="A5537" s="197"/>
      <c r="B5537" s="197"/>
      <c r="C5537" s="204"/>
      <c r="D5537" s="197"/>
      <c r="E5537" s="197"/>
      <c r="F5537" s="197"/>
      <c r="G5537" s="199"/>
      <c r="H5537" s="199"/>
      <c r="I5537" s="197"/>
      <c r="J5537" s="200"/>
      <c r="K5537" s="197"/>
      <c r="L5537" s="197"/>
      <c r="M5537" s="197"/>
      <c r="N5537" s="201"/>
      <c r="O5537" s="201"/>
      <c r="P5537" s="197"/>
      <c r="Q5537" s="197"/>
      <c r="R5537" s="197"/>
      <c r="S5537" s="197"/>
      <c r="T5537" s="197"/>
      <c r="U5537" s="196"/>
      <c r="V5537" s="196"/>
      <c r="W5537" s="197"/>
      <c r="X5537" s="197"/>
      <c r="Y5537" s="197"/>
      <c r="Z5537" s="197"/>
      <c r="AA5537" s="197"/>
      <c r="AB5537" s="202"/>
      <c r="AC5537" s="197"/>
      <c r="AD5537" s="205"/>
      <c r="AE5537" s="197"/>
      <c r="AF5537" s="196"/>
      <c r="AG5537" s="196"/>
      <c r="AH5537" s="197"/>
      <c r="AI5537" s="197"/>
    </row>
    <row r="5538" spans="1:35">
      <c r="A5538" s="197"/>
      <c r="B5538" s="197"/>
      <c r="C5538" s="204"/>
      <c r="D5538" s="197"/>
      <c r="E5538" s="197"/>
      <c r="F5538" s="197"/>
      <c r="G5538" s="199"/>
      <c r="H5538" s="199"/>
      <c r="I5538" s="197"/>
      <c r="J5538" s="200"/>
      <c r="K5538" s="197"/>
      <c r="L5538" s="197"/>
      <c r="M5538" s="197"/>
      <c r="N5538" s="201"/>
      <c r="O5538" s="201"/>
      <c r="P5538" s="197"/>
      <c r="Q5538" s="197"/>
      <c r="R5538" s="196"/>
      <c r="S5538" s="197"/>
      <c r="T5538" s="197"/>
      <c r="U5538" s="196"/>
      <c r="V5538" s="196"/>
      <c r="W5538" s="197"/>
      <c r="X5538" s="197"/>
      <c r="Y5538" s="197"/>
      <c r="Z5538" s="196"/>
      <c r="AA5538" s="196"/>
      <c r="AB5538" s="202"/>
      <c r="AC5538" s="196"/>
      <c r="AD5538" s="196"/>
      <c r="AE5538" s="196"/>
      <c r="AF5538" s="196"/>
      <c r="AG5538" s="196"/>
      <c r="AH5538" s="196"/>
      <c r="AI5538" s="197"/>
    </row>
    <row r="5539" spans="1:35">
      <c r="A5539" s="197"/>
      <c r="B5539" s="197"/>
      <c r="C5539" s="204"/>
      <c r="D5539" s="197"/>
      <c r="E5539" s="197"/>
      <c r="F5539" s="197"/>
      <c r="G5539" s="199"/>
      <c r="H5539" s="199"/>
      <c r="I5539" s="197"/>
      <c r="J5539" s="200"/>
      <c r="K5539" s="197"/>
      <c r="L5539" s="197"/>
      <c r="M5539" s="197"/>
      <c r="N5539" s="201"/>
      <c r="O5539" s="201"/>
      <c r="P5539" s="197"/>
      <c r="Q5539" s="197"/>
      <c r="R5539" s="197"/>
      <c r="S5539" s="197"/>
      <c r="T5539" s="197"/>
      <c r="U5539" s="196"/>
      <c r="V5539" s="196"/>
      <c r="W5539" s="197"/>
      <c r="X5539" s="197"/>
      <c r="Y5539" s="197"/>
      <c r="Z5539" s="196"/>
      <c r="AA5539" s="196"/>
      <c r="AB5539" s="202"/>
      <c r="AC5539" s="196"/>
      <c r="AD5539" s="196"/>
      <c r="AE5539" s="196"/>
      <c r="AF5539" s="196"/>
      <c r="AG5539" s="196"/>
      <c r="AH5539" s="196"/>
      <c r="AI5539" s="197"/>
    </row>
    <row r="5540" spans="1:35">
      <c r="A5540" s="197"/>
      <c r="B5540" s="197"/>
      <c r="C5540" s="204"/>
      <c r="D5540" s="197"/>
      <c r="E5540" s="197"/>
      <c r="F5540" s="197"/>
      <c r="G5540" s="199"/>
      <c r="H5540" s="199"/>
      <c r="I5540" s="197"/>
      <c r="J5540" s="200"/>
      <c r="K5540" s="197"/>
      <c r="L5540" s="197"/>
      <c r="M5540" s="197"/>
      <c r="N5540" s="201"/>
      <c r="O5540" s="201"/>
      <c r="P5540" s="197"/>
      <c r="Q5540" s="197"/>
      <c r="R5540" s="196"/>
      <c r="S5540" s="197"/>
      <c r="T5540" s="197"/>
      <c r="U5540" s="196"/>
      <c r="V5540" s="196"/>
      <c r="W5540" s="197"/>
      <c r="X5540" s="197"/>
      <c r="Y5540" s="197"/>
      <c r="Z5540" s="196"/>
      <c r="AA5540" s="196"/>
      <c r="AB5540" s="202"/>
      <c r="AC5540" s="196"/>
      <c r="AD5540" s="196"/>
      <c r="AE5540" s="196"/>
      <c r="AF5540" s="196"/>
      <c r="AG5540" s="196"/>
      <c r="AH5540" s="196"/>
      <c r="AI5540" s="197"/>
    </row>
    <row r="5541" spans="1:35">
      <c r="A5541" s="197"/>
      <c r="B5541" s="197"/>
      <c r="C5541" s="204"/>
      <c r="D5541" s="197"/>
      <c r="E5541" s="197"/>
      <c r="F5541" s="197"/>
      <c r="G5541" s="199"/>
      <c r="H5541" s="199"/>
      <c r="I5541" s="197"/>
      <c r="J5541" s="200"/>
      <c r="K5541" s="197"/>
      <c r="L5541" s="197"/>
      <c r="M5541" s="197"/>
      <c r="N5541" s="201"/>
      <c r="O5541" s="201"/>
      <c r="P5541" s="197"/>
      <c r="Q5541" s="197"/>
      <c r="R5541" s="197"/>
      <c r="S5541" s="197"/>
      <c r="T5541" s="197"/>
      <c r="U5541" s="196"/>
      <c r="V5541" s="196"/>
      <c r="W5541" s="197"/>
      <c r="X5541" s="197"/>
      <c r="Y5541" s="197"/>
      <c r="Z5541" s="196"/>
      <c r="AA5541" s="196"/>
      <c r="AB5541" s="202"/>
      <c r="AC5541" s="196"/>
      <c r="AD5541" s="196"/>
      <c r="AE5541" s="196"/>
      <c r="AF5541" s="196"/>
      <c r="AG5541" s="196"/>
      <c r="AH5541" s="196"/>
      <c r="AI5541" s="197"/>
    </row>
    <row r="5542" spans="1:35">
      <c r="A5542" s="197"/>
      <c r="B5542" s="197"/>
      <c r="C5542" s="204"/>
      <c r="D5542" s="197"/>
      <c r="E5542" s="197"/>
      <c r="F5542" s="197"/>
      <c r="G5542" s="199"/>
      <c r="H5542" s="199"/>
      <c r="I5542" s="197"/>
      <c r="J5542" s="200"/>
      <c r="K5542" s="197"/>
      <c r="L5542" s="197"/>
      <c r="M5542" s="197"/>
      <c r="N5542" s="201"/>
      <c r="O5542" s="201"/>
      <c r="P5542" s="197"/>
      <c r="Q5542" s="197"/>
      <c r="R5542" s="203"/>
      <c r="S5542" s="197"/>
      <c r="T5542" s="197"/>
      <c r="U5542" s="196"/>
      <c r="V5542" s="196"/>
      <c r="W5542" s="197"/>
      <c r="X5542" s="197"/>
      <c r="Y5542" s="197"/>
      <c r="Z5542" s="196"/>
      <c r="AA5542" s="196"/>
      <c r="AB5542" s="202"/>
      <c r="AC5542" s="196"/>
      <c r="AD5542" s="196"/>
      <c r="AE5542" s="196"/>
      <c r="AF5542" s="196"/>
      <c r="AG5542" s="196"/>
      <c r="AH5542" s="196"/>
      <c r="AI5542" s="197"/>
    </row>
    <row r="5543" spans="1:35">
      <c r="A5543" s="197"/>
      <c r="B5543" s="197"/>
      <c r="C5543" s="204"/>
      <c r="D5543" s="197"/>
      <c r="E5543" s="197"/>
      <c r="F5543" s="197"/>
      <c r="G5543" s="199"/>
      <c r="H5543" s="199"/>
      <c r="I5543" s="197"/>
      <c r="J5543" s="200"/>
      <c r="K5543" s="197"/>
      <c r="L5543" s="197"/>
      <c r="M5543" s="197"/>
      <c r="N5543" s="201"/>
      <c r="O5543" s="201"/>
      <c r="P5543" s="197"/>
      <c r="Q5543" s="197"/>
      <c r="R5543" s="197"/>
      <c r="S5543" s="197"/>
      <c r="T5543" s="197"/>
      <c r="U5543" s="196"/>
      <c r="V5543" s="196"/>
      <c r="W5543" s="197"/>
      <c r="X5543" s="197"/>
      <c r="Y5543" s="197"/>
      <c r="Z5543" s="196"/>
      <c r="AA5543" s="196"/>
      <c r="AB5543" s="202"/>
      <c r="AC5543" s="196"/>
      <c r="AD5543" s="196"/>
      <c r="AE5543" s="196"/>
      <c r="AF5543" s="196"/>
      <c r="AG5543" s="196"/>
      <c r="AH5543" s="196"/>
      <c r="AI5543" s="197"/>
    </row>
    <row r="5544" spans="1:35">
      <c r="A5544" s="197"/>
      <c r="B5544" s="197"/>
      <c r="C5544" s="204"/>
      <c r="D5544" s="197"/>
      <c r="E5544" s="197"/>
      <c r="F5544" s="197"/>
      <c r="G5544" s="199"/>
      <c r="H5544" s="199"/>
      <c r="I5544" s="197"/>
      <c r="J5544" s="200"/>
      <c r="K5544" s="197"/>
      <c r="L5544" s="197"/>
      <c r="M5544" s="197"/>
      <c r="N5544" s="201"/>
      <c r="O5544" s="201"/>
      <c r="P5544" s="197"/>
      <c r="Q5544" s="197"/>
      <c r="R5544" s="196"/>
      <c r="S5544" s="197"/>
      <c r="T5544" s="197"/>
      <c r="U5544" s="196"/>
      <c r="V5544" s="196"/>
      <c r="W5544" s="197"/>
      <c r="X5544" s="197"/>
      <c r="Y5544" s="197"/>
      <c r="Z5544" s="196"/>
      <c r="AA5544" s="196"/>
      <c r="AB5544" s="202"/>
      <c r="AC5544" s="196"/>
      <c r="AD5544" s="196"/>
      <c r="AE5544" s="196"/>
      <c r="AF5544" s="196"/>
      <c r="AG5544" s="196"/>
      <c r="AH5544" s="196"/>
      <c r="AI5544" s="197"/>
    </row>
    <row r="5545" spans="1:35">
      <c r="A5545" s="197"/>
      <c r="B5545" s="197"/>
      <c r="C5545" s="204"/>
      <c r="D5545" s="197"/>
      <c r="E5545" s="197"/>
      <c r="F5545" s="197"/>
      <c r="G5545" s="199"/>
      <c r="H5545" s="199"/>
      <c r="I5545" s="197"/>
      <c r="J5545" s="200"/>
      <c r="K5545" s="197"/>
      <c r="L5545" s="197"/>
      <c r="M5545" s="197"/>
      <c r="N5545" s="201"/>
      <c r="O5545" s="201"/>
      <c r="P5545" s="197"/>
      <c r="Q5545" s="197"/>
      <c r="R5545" s="197"/>
      <c r="S5545" s="197"/>
      <c r="T5545" s="197"/>
      <c r="U5545" s="196"/>
      <c r="V5545" s="196"/>
      <c r="W5545" s="197"/>
      <c r="X5545" s="197"/>
      <c r="Y5545" s="197"/>
      <c r="Z5545" s="196"/>
      <c r="AA5545" s="196"/>
      <c r="AB5545" s="202"/>
      <c r="AC5545" s="196"/>
      <c r="AD5545" s="196"/>
      <c r="AE5545" s="196"/>
      <c r="AF5545" s="196"/>
      <c r="AG5545" s="196"/>
      <c r="AH5545" s="196"/>
      <c r="AI5545" s="197"/>
    </row>
    <row r="5546" spans="1:35">
      <c r="A5546" s="197"/>
      <c r="B5546" s="197"/>
      <c r="C5546" s="204"/>
      <c r="D5546" s="197"/>
      <c r="E5546" s="197"/>
      <c r="F5546" s="197"/>
      <c r="G5546" s="199"/>
      <c r="H5546" s="199"/>
      <c r="I5546" s="197"/>
      <c r="J5546" s="200"/>
      <c r="K5546" s="197"/>
      <c r="L5546" s="197"/>
      <c r="M5546" s="197"/>
      <c r="N5546" s="201"/>
      <c r="O5546" s="201"/>
      <c r="P5546" s="197"/>
      <c r="Q5546" s="197"/>
      <c r="R5546" s="196"/>
      <c r="S5546" s="197"/>
      <c r="T5546" s="197"/>
      <c r="U5546" s="196"/>
      <c r="V5546" s="196"/>
      <c r="W5546" s="197"/>
      <c r="X5546" s="197"/>
      <c r="Y5546" s="197"/>
      <c r="Z5546" s="196"/>
      <c r="AA5546" s="196"/>
      <c r="AB5546" s="202"/>
      <c r="AC5546" s="196"/>
      <c r="AD5546" s="196"/>
      <c r="AE5546" s="196"/>
      <c r="AF5546" s="196"/>
      <c r="AG5546" s="196"/>
      <c r="AH5546" s="196"/>
      <c r="AI5546" s="197"/>
    </row>
    <row r="5547" spans="1:35">
      <c r="A5547" s="197"/>
      <c r="B5547" s="197"/>
      <c r="C5547" s="204"/>
      <c r="D5547" s="197"/>
      <c r="E5547" s="197"/>
      <c r="F5547" s="197"/>
      <c r="G5547" s="199"/>
      <c r="H5547" s="199"/>
      <c r="I5547" s="197"/>
      <c r="J5547" s="200"/>
      <c r="K5547" s="197"/>
      <c r="L5547" s="197"/>
      <c r="M5547" s="197"/>
      <c r="N5547" s="201"/>
      <c r="O5547" s="201"/>
      <c r="P5547" s="197"/>
      <c r="Q5547" s="197"/>
      <c r="R5547" s="197"/>
      <c r="S5547" s="197"/>
      <c r="T5547" s="197"/>
      <c r="U5547" s="196"/>
      <c r="V5547" s="196"/>
      <c r="W5547" s="197"/>
      <c r="X5547" s="197"/>
      <c r="Y5547" s="197"/>
      <c r="Z5547" s="196"/>
      <c r="AA5547" s="196"/>
      <c r="AB5547" s="202"/>
      <c r="AC5547" s="196"/>
      <c r="AD5547" s="196"/>
      <c r="AE5547" s="196"/>
      <c r="AF5547" s="196"/>
      <c r="AG5547" s="196"/>
      <c r="AH5547" s="196"/>
      <c r="AI5547" s="197"/>
    </row>
    <row r="5548" spans="1:35">
      <c r="A5548" s="197"/>
      <c r="B5548" s="197"/>
      <c r="C5548" s="204"/>
      <c r="D5548" s="197"/>
      <c r="E5548" s="197"/>
      <c r="F5548" s="197"/>
      <c r="G5548" s="199"/>
      <c r="H5548" s="199"/>
      <c r="I5548" s="197"/>
      <c r="J5548" s="200"/>
      <c r="K5548" s="197"/>
      <c r="L5548" s="197"/>
      <c r="M5548" s="197"/>
      <c r="N5548" s="201"/>
      <c r="O5548" s="201"/>
      <c r="P5548" s="197"/>
      <c r="Q5548" s="197"/>
      <c r="R5548" s="196"/>
      <c r="S5548" s="197"/>
      <c r="T5548" s="197"/>
      <c r="U5548" s="196"/>
      <c r="V5548" s="196"/>
      <c r="W5548" s="197"/>
      <c r="X5548" s="197"/>
      <c r="Y5548" s="197"/>
      <c r="Z5548" s="196"/>
      <c r="AA5548" s="196"/>
      <c r="AB5548" s="202"/>
      <c r="AC5548" s="196"/>
      <c r="AD5548" s="196"/>
      <c r="AE5548" s="196"/>
      <c r="AF5548" s="196"/>
      <c r="AG5548" s="196"/>
      <c r="AH5548" s="196"/>
      <c r="AI5548" s="197"/>
    </row>
    <row r="5549" spans="1:35">
      <c r="A5549" s="197"/>
      <c r="B5549" s="197"/>
      <c r="C5549" s="204"/>
      <c r="D5549" s="197"/>
      <c r="E5549" s="197"/>
      <c r="F5549" s="197"/>
      <c r="G5549" s="199"/>
      <c r="H5549" s="199"/>
      <c r="I5549" s="197"/>
      <c r="J5549" s="200"/>
      <c r="K5549" s="197"/>
      <c r="L5549" s="197"/>
      <c r="M5549" s="197"/>
      <c r="N5549" s="201"/>
      <c r="O5549" s="201"/>
      <c r="P5549" s="197"/>
      <c r="Q5549" s="197"/>
      <c r="R5549" s="197"/>
      <c r="S5549" s="197"/>
      <c r="T5549" s="197"/>
      <c r="U5549" s="196"/>
      <c r="V5549" s="196"/>
      <c r="W5549" s="197"/>
      <c r="X5549" s="197"/>
      <c r="Y5549" s="197"/>
      <c r="Z5549" s="196"/>
      <c r="AA5549" s="196"/>
      <c r="AB5549" s="202"/>
      <c r="AC5549" s="196"/>
      <c r="AD5549" s="196"/>
      <c r="AE5549" s="196"/>
      <c r="AF5549" s="196"/>
      <c r="AG5549" s="196"/>
      <c r="AH5549" s="196"/>
      <c r="AI5549" s="197"/>
    </row>
    <row r="5550" spans="1:35">
      <c r="A5550" s="197"/>
      <c r="B5550" s="197"/>
      <c r="C5550" s="204"/>
      <c r="D5550" s="197"/>
      <c r="E5550" s="197"/>
      <c r="F5550" s="197"/>
      <c r="G5550" s="199"/>
      <c r="H5550" s="199"/>
      <c r="I5550" s="197"/>
      <c r="J5550" s="200"/>
      <c r="K5550" s="197"/>
      <c r="L5550" s="197"/>
      <c r="M5550" s="197"/>
      <c r="N5550" s="201"/>
      <c r="O5550" s="201"/>
      <c r="P5550" s="197"/>
      <c r="Q5550" s="197"/>
      <c r="R5550" s="196"/>
      <c r="S5550" s="197"/>
      <c r="T5550" s="197"/>
      <c r="U5550" s="196"/>
      <c r="V5550" s="196"/>
      <c r="W5550" s="197"/>
      <c r="X5550" s="197"/>
      <c r="Y5550" s="197"/>
      <c r="Z5550" s="196"/>
      <c r="AA5550" s="196"/>
      <c r="AB5550" s="202"/>
      <c r="AC5550" s="196"/>
      <c r="AD5550" s="196"/>
      <c r="AE5550" s="196"/>
      <c r="AF5550" s="196"/>
      <c r="AG5550" s="196"/>
      <c r="AH5550" s="196"/>
      <c r="AI5550" s="197"/>
    </row>
    <row r="5551" spans="1:35">
      <c r="A5551" s="197"/>
      <c r="B5551" s="197"/>
      <c r="C5551" s="204"/>
      <c r="D5551" s="197"/>
      <c r="E5551" s="197"/>
      <c r="F5551" s="197"/>
      <c r="G5551" s="199"/>
      <c r="H5551" s="199"/>
      <c r="I5551" s="197"/>
      <c r="J5551" s="200"/>
      <c r="K5551" s="197"/>
      <c r="L5551" s="197"/>
      <c r="M5551" s="197"/>
      <c r="N5551" s="201"/>
      <c r="O5551" s="201"/>
      <c r="P5551" s="197"/>
      <c r="Q5551" s="197"/>
      <c r="R5551" s="197"/>
      <c r="S5551" s="197"/>
      <c r="T5551" s="197"/>
      <c r="U5551" s="196"/>
      <c r="V5551" s="196"/>
      <c r="W5551" s="197"/>
      <c r="X5551" s="197"/>
      <c r="Y5551" s="197"/>
      <c r="Z5551" s="196"/>
      <c r="AA5551" s="196"/>
      <c r="AB5551" s="202"/>
      <c r="AC5551" s="196"/>
      <c r="AD5551" s="196"/>
      <c r="AE5551" s="196"/>
      <c r="AF5551" s="196"/>
      <c r="AG5551" s="196"/>
      <c r="AH5551" s="196"/>
      <c r="AI5551" s="197"/>
    </row>
    <row r="5552" spans="1:35">
      <c r="A5552" s="197"/>
      <c r="B5552" s="197"/>
      <c r="C5552" s="204"/>
      <c r="D5552" s="197"/>
      <c r="E5552" s="197"/>
      <c r="F5552" s="197"/>
      <c r="G5552" s="199"/>
      <c r="H5552" s="199"/>
      <c r="I5552" s="197"/>
      <c r="J5552" s="200"/>
      <c r="K5552" s="197"/>
      <c r="L5552" s="197"/>
      <c r="M5552" s="197"/>
      <c r="N5552" s="201"/>
      <c r="O5552" s="201"/>
      <c r="P5552" s="197"/>
      <c r="Q5552" s="197"/>
      <c r="R5552" s="196"/>
      <c r="S5552" s="197"/>
      <c r="T5552" s="197"/>
      <c r="U5552" s="196"/>
      <c r="V5552" s="196"/>
      <c r="W5552" s="197"/>
      <c r="X5552" s="197"/>
      <c r="Y5552" s="197"/>
      <c r="Z5552" s="196"/>
      <c r="AA5552" s="196"/>
      <c r="AB5552" s="202"/>
      <c r="AC5552" s="196"/>
      <c r="AD5552" s="196"/>
      <c r="AE5552" s="196"/>
      <c r="AF5552" s="196"/>
      <c r="AG5552" s="196"/>
      <c r="AH5552" s="196"/>
      <c r="AI5552" s="197"/>
    </row>
    <row r="5553" spans="1:35">
      <c r="A5553" s="197"/>
      <c r="B5553" s="197"/>
      <c r="C5553" s="204"/>
      <c r="D5553" s="197"/>
      <c r="E5553" s="197"/>
      <c r="F5553" s="197"/>
      <c r="G5553" s="199"/>
      <c r="H5553" s="199"/>
      <c r="I5553" s="197"/>
      <c r="J5553" s="200"/>
      <c r="K5553" s="197"/>
      <c r="L5553" s="197"/>
      <c r="M5553" s="197"/>
      <c r="N5553" s="201"/>
      <c r="O5553" s="201"/>
      <c r="P5553" s="197"/>
      <c r="Q5553" s="197"/>
      <c r="R5553" s="197"/>
      <c r="S5553" s="197"/>
      <c r="T5553" s="197"/>
      <c r="U5553" s="196"/>
      <c r="V5553" s="196"/>
      <c r="W5553" s="197"/>
      <c r="X5553" s="197"/>
      <c r="Y5553" s="197"/>
      <c r="Z5553" s="196"/>
      <c r="AA5553" s="196"/>
      <c r="AB5553" s="202"/>
      <c r="AC5553" s="196"/>
      <c r="AD5553" s="196"/>
      <c r="AE5553" s="196"/>
      <c r="AF5553" s="196"/>
      <c r="AG5553" s="196"/>
      <c r="AH5553" s="196"/>
      <c r="AI5553" s="197"/>
    </row>
    <row r="5554" spans="1:35">
      <c r="A5554" s="197"/>
      <c r="B5554" s="197"/>
      <c r="C5554" s="204"/>
      <c r="D5554" s="197"/>
      <c r="E5554" s="197"/>
      <c r="F5554" s="197"/>
      <c r="G5554" s="199"/>
      <c r="H5554" s="199"/>
      <c r="I5554" s="197"/>
      <c r="J5554" s="200"/>
      <c r="K5554" s="197"/>
      <c r="L5554" s="197"/>
      <c r="M5554" s="197"/>
      <c r="N5554" s="201"/>
      <c r="O5554" s="201"/>
      <c r="P5554" s="197"/>
      <c r="Q5554" s="197"/>
      <c r="R5554" s="197"/>
      <c r="S5554" s="197"/>
      <c r="T5554" s="197"/>
      <c r="U5554" s="196"/>
      <c r="V5554" s="196"/>
      <c r="W5554" s="197"/>
      <c r="X5554" s="197"/>
      <c r="Y5554" s="197"/>
      <c r="Z5554" s="197"/>
      <c r="AA5554" s="197"/>
      <c r="AB5554" s="202"/>
      <c r="AC5554" s="197"/>
      <c r="AD5554" s="205"/>
      <c r="AE5554" s="197"/>
      <c r="AF5554" s="196"/>
      <c r="AG5554" s="196"/>
      <c r="AH5554" s="197"/>
      <c r="AI5554" s="197"/>
    </row>
    <row r="5555" spans="1:35">
      <c r="A5555" s="197"/>
      <c r="B5555" s="197"/>
      <c r="C5555" s="204"/>
      <c r="D5555" s="197"/>
      <c r="E5555" s="197"/>
      <c r="F5555" s="197"/>
      <c r="G5555" s="199"/>
      <c r="H5555" s="199"/>
      <c r="I5555" s="197"/>
      <c r="J5555" s="200"/>
      <c r="K5555" s="197"/>
      <c r="L5555" s="197"/>
      <c r="M5555" s="197"/>
      <c r="N5555" s="201"/>
      <c r="O5555" s="201"/>
      <c r="P5555" s="197"/>
      <c r="Q5555" s="197"/>
      <c r="R5555" s="196"/>
      <c r="S5555" s="197"/>
      <c r="T5555" s="197"/>
      <c r="U5555" s="196"/>
      <c r="V5555" s="196"/>
      <c r="W5555" s="197"/>
      <c r="X5555" s="197"/>
      <c r="Y5555" s="197"/>
      <c r="Z5555" s="196"/>
      <c r="AA5555" s="196"/>
      <c r="AB5555" s="202"/>
      <c r="AC5555" s="196"/>
      <c r="AD5555" s="196"/>
      <c r="AE5555" s="196"/>
      <c r="AF5555" s="196"/>
      <c r="AG5555" s="196"/>
      <c r="AH5555" s="196"/>
      <c r="AI5555" s="197"/>
    </row>
    <row r="5556" spans="1:35">
      <c r="A5556" s="197"/>
      <c r="B5556" s="197"/>
      <c r="C5556" s="204"/>
      <c r="D5556" s="197"/>
      <c r="E5556" s="203"/>
      <c r="F5556" s="197"/>
      <c r="G5556" s="199"/>
      <c r="H5556" s="199"/>
      <c r="I5556" s="197"/>
      <c r="J5556" s="200"/>
      <c r="K5556" s="197"/>
      <c r="L5556" s="197"/>
      <c r="M5556" s="197"/>
      <c r="N5556" s="201"/>
      <c r="O5556" s="201"/>
      <c r="P5556" s="197"/>
      <c r="Q5556" s="197"/>
      <c r="R5556" s="197"/>
      <c r="S5556" s="197"/>
      <c r="T5556" s="197"/>
      <c r="U5556" s="196"/>
      <c r="V5556" s="196"/>
      <c r="W5556" s="197"/>
      <c r="X5556" s="197"/>
      <c r="Y5556" s="197"/>
      <c r="Z5556" s="196"/>
      <c r="AA5556" s="196"/>
      <c r="AB5556" s="202"/>
      <c r="AC5556" s="196"/>
      <c r="AD5556" s="196"/>
      <c r="AE5556" s="196"/>
      <c r="AF5556" s="196"/>
      <c r="AG5556" s="196"/>
      <c r="AH5556" s="196"/>
      <c r="AI5556" s="197"/>
    </row>
    <row r="5557" spans="1:35">
      <c r="A5557" s="197"/>
      <c r="B5557" s="197"/>
      <c r="C5557" s="204"/>
      <c r="D5557" s="197"/>
      <c r="E5557" s="203"/>
      <c r="F5557" s="197"/>
      <c r="G5557" s="199"/>
      <c r="H5557" s="199"/>
      <c r="I5557" s="197"/>
      <c r="J5557" s="200"/>
      <c r="K5557" s="197"/>
      <c r="L5557" s="197"/>
      <c r="M5557" s="197"/>
      <c r="N5557" s="201"/>
      <c r="O5557" s="201"/>
      <c r="P5557" s="197"/>
      <c r="Q5557" s="197"/>
      <c r="R5557" s="196"/>
      <c r="S5557" s="197"/>
      <c r="T5557" s="197"/>
      <c r="U5557" s="196"/>
      <c r="V5557" s="196"/>
      <c r="W5557" s="197"/>
      <c r="X5557" s="197"/>
      <c r="Y5557" s="197"/>
      <c r="Z5557" s="196"/>
      <c r="AA5557" s="196"/>
      <c r="AB5557" s="202"/>
      <c r="AC5557" s="196"/>
      <c r="AD5557" s="196"/>
      <c r="AE5557" s="196"/>
      <c r="AF5557" s="196"/>
      <c r="AG5557" s="196"/>
      <c r="AH5557" s="196"/>
      <c r="AI5557" s="197"/>
    </row>
    <row r="5558" spans="1:35">
      <c r="A5558" s="197"/>
      <c r="B5558" s="197"/>
      <c r="C5558" s="204"/>
      <c r="D5558" s="197"/>
      <c r="E5558" s="203"/>
      <c r="F5558" s="197"/>
      <c r="G5558" s="199"/>
      <c r="H5558" s="199"/>
      <c r="I5558" s="197"/>
      <c r="J5558" s="200"/>
      <c r="K5558" s="197"/>
      <c r="L5558" s="197"/>
      <c r="M5558" s="197"/>
      <c r="N5558" s="201"/>
      <c r="O5558" s="201"/>
      <c r="P5558" s="197"/>
      <c r="Q5558" s="197"/>
      <c r="R5558" s="197"/>
      <c r="S5558" s="197"/>
      <c r="T5558" s="197"/>
      <c r="U5558" s="196"/>
      <c r="V5558" s="196"/>
      <c r="W5558" s="197"/>
      <c r="X5558" s="197"/>
      <c r="Y5558" s="197"/>
      <c r="Z5558" s="196"/>
      <c r="AA5558" s="196"/>
      <c r="AB5558" s="202"/>
      <c r="AC5558" s="196"/>
      <c r="AD5558" s="196"/>
      <c r="AE5558" s="196"/>
      <c r="AF5558" s="196"/>
      <c r="AG5558" s="196"/>
      <c r="AH5558" s="196"/>
      <c r="AI5558" s="197"/>
    </row>
    <row r="5559" spans="1:35">
      <c r="A5559" s="197"/>
      <c r="B5559" s="197"/>
      <c r="C5559" s="204"/>
      <c r="D5559" s="197"/>
      <c r="E5559" s="203"/>
      <c r="F5559" s="197"/>
      <c r="G5559" s="199"/>
      <c r="H5559" s="199"/>
      <c r="I5559" s="197"/>
      <c r="J5559" s="200"/>
      <c r="K5559" s="197"/>
      <c r="L5559" s="197"/>
      <c r="M5559" s="197"/>
      <c r="N5559" s="201"/>
      <c r="O5559" s="201"/>
      <c r="P5559" s="197"/>
      <c r="Q5559" s="197"/>
      <c r="R5559" s="196"/>
      <c r="S5559" s="197"/>
      <c r="T5559" s="197"/>
      <c r="U5559" s="196"/>
      <c r="V5559" s="196"/>
      <c r="W5559" s="197"/>
      <c r="X5559" s="197"/>
      <c r="Y5559" s="197"/>
      <c r="Z5559" s="196"/>
      <c r="AA5559" s="196"/>
      <c r="AB5559" s="202"/>
      <c r="AC5559" s="196"/>
      <c r="AD5559" s="196"/>
      <c r="AE5559" s="196"/>
      <c r="AF5559" s="196"/>
      <c r="AG5559" s="196"/>
      <c r="AH5559" s="196"/>
      <c r="AI5559" s="197"/>
    </row>
    <row r="5560" spans="1:35">
      <c r="A5560" s="197"/>
      <c r="B5560" s="197"/>
      <c r="C5560" s="204"/>
      <c r="D5560" s="197"/>
      <c r="E5560" s="203"/>
      <c r="F5560" s="197"/>
      <c r="G5560" s="199"/>
      <c r="H5560" s="199"/>
      <c r="I5560" s="197"/>
      <c r="J5560" s="200"/>
      <c r="K5560" s="197"/>
      <c r="L5560" s="197"/>
      <c r="M5560" s="197"/>
      <c r="N5560" s="201"/>
      <c r="O5560" s="201"/>
      <c r="P5560" s="197"/>
      <c r="Q5560" s="197"/>
      <c r="R5560" s="203"/>
      <c r="S5560" s="197"/>
      <c r="T5560" s="197"/>
      <c r="U5560" s="196"/>
      <c r="V5560" s="196"/>
      <c r="W5560" s="197"/>
      <c r="X5560" s="197"/>
      <c r="Y5560" s="197"/>
      <c r="Z5560" s="196"/>
      <c r="AA5560" s="196"/>
      <c r="AB5560" s="202"/>
      <c r="AC5560" s="196"/>
      <c r="AD5560" s="196"/>
      <c r="AE5560" s="196"/>
      <c r="AF5560" s="196"/>
      <c r="AG5560" s="196"/>
      <c r="AH5560" s="196"/>
      <c r="AI5560" s="197"/>
    </row>
    <row r="5561" spans="1:35">
      <c r="A5561" s="197"/>
      <c r="B5561" s="197"/>
      <c r="C5561" s="204"/>
      <c r="D5561" s="197"/>
      <c r="E5561" s="203"/>
      <c r="F5561" s="197"/>
      <c r="G5561" s="199"/>
      <c r="H5561" s="199"/>
      <c r="I5561" s="197"/>
      <c r="J5561" s="200"/>
      <c r="K5561" s="197"/>
      <c r="L5561" s="197"/>
      <c r="M5561" s="197"/>
      <c r="N5561" s="201"/>
      <c r="O5561" s="201"/>
      <c r="P5561" s="197"/>
      <c r="Q5561" s="197"/>
      <c r="R5561" s="197"/>
      <c r="S5561" s="197"/>
      <c r="T5561" s="197"/>
      <c r="U5561" s="196"/>
      <c r="V5561" s="196"/>
      <c r="W5561" s="197"/>
      <c r="X5561" s="197"/>
      <c r="Y5561" s="197"/>
      <c r="Z5561" s="197"/>
      <c r="AA5561" s="197"/>
      <c r="AB5561" s="202"/>
      <c r="AC5561" s="197"/>
      <c r="AD5561" s="205"/>
      <c r="AE5561" s="197"/>
      <c r="AF5561" s="196"/>
      <c r="AG5561" s="196"/>
      <c r="AH5561" s="197"/>
      <c r="AI5561" s="197"/>
    </row>
    <row r="5562" spans="1:35">
      <c r="A5562" s="197"/>
      <c r="B5562" s="197"/>
      <c r="C5562" s="204"/>
      <c r="D5562" s="197"/>
      <c r="E5562" s="203"/>
      <c r="F5562" s="197"/>
      <c r="G5562" s="199"/>
      <c r="H5562" s="199"/>
      <c r="I5562" s="197"/>
      <c r="J5562" s="200"/>
      <c r="K5562" s="197"/>
      <c r="L5562" s="197"/>
      <c r="M5562" s="197"/>
      <c r="N5562" s="201"/>
      <c r="O5562" s="201"/>
      <c r="P5562" s="197"/>
      <c r="Q5562" s="197"/>
      <c r="R5562" s="196"/>
      <c r="S5562" s="197"/>
      <c r="T5562" s="197"/>
      <c r="U5562" s="196"/>
      <c r="V5562" s="196"/>
      <c r="W5562" s="197"/>
      <c r="X5562" s="197"/>
      <c r="Y5562" s="197"/>
      <c r="Z5562" s="196"/>
      <c r="AA5562" s="196"/>
      <c r="AB5562" s="202"/>
      <c r="AC5562" s="196"/>
      <c r="AD5562" s="196"/>
      <c r="AE5562" s="196"/>
      <c r="AF5562" s="196"/>
      <c r="AG5562" s="196"/>
      <c r="AH5562" s="196"/>
      <c r="AI5562" s="197"/>
    </row>
    <row r="5563" spans="1:35">
      <c r="A5563" s="197"/>
      <c r="B5563" s="197"/>
      <c r="C5563" s="204"/>
      <c r="D5563" s="197"/>
      <c r="E5563" s="197"/>
      <c r="F5563" s="197"/>
      <c r="G5563" s="199"/>
      <c r="H5563" s="199"/>
      <c r="I5563" s="197"/>
      <c r="J5563" s="200"/>
      <c r="K5563" s="197"/>
      <c r="L5563" s="197"/>
      <c r="M5563" s="197"/>
      <c r="N5563" s="201"/>
      <c r="O5563" s="201"/>
      <c r="P5563" s="197"/>
      <c r="Q5563" s="197"/>
      <c r="R5563" s="197"/>
      <c r="S5563" s="197"/>
      <c r="T5563" s="197"/>
      <c r="U5563" s="196"/>
      <c r="V5563" s="196"/>
      <c r="W5563" s="197"/>
      <c r="X5563" s="197"/>
      <c r="Y5563" s="197"/>
      <c r="Z5563" s="196"/>
      <c r="AA5563" s="196"/>
      <c r="AB5563" s="202"/>
      <c r="AC5563" s="196"/>
      <c r="AD5563" s="196"/>
      <c r="AE5563" s="196"/>
      <c r="AF5563" s="196"/>
      <c r="AG5563" s="196"/>
      <c r="AH5563" s="196"/>
      <c r="AI5563" s="197"/>
    </row>
    <row r="5564" spans="1:35">
      <c r="A5564" s="197"/>
      <c r="B5564" s="197"/>
      <c r="C5564" s="204"/>
      <c r="D5564" s="197"/>
      <c r="E5564" s="197"/>
      <c r="F5564" s="197"/>
      <c r="G5564" s="199"/>
      <c r="H5564" s="199"/>
      <c r="I5564" s="197"/>
      <c r="J5564" s="200"/>
      <c r="K5564" s="197"/>
      <c r="L5564" s="197"/>
      <c r="M5564" s="197"/>
      <c r="N5564" s="201"/>
      <c r="O5564" s="201"/>
      <c r="P5564" s="197"/>
      <c r="Q5564" s="197"/>
      <c r="R5564" s="196"/>
      <c r="S5564" s="197"/>
      <c r="T5564" s="197"/>
      <c r="U5564" s="196"/>
      <c r="V5564" s="196"/>
      <c r="W5564" s="197"/>
      <c r="X5564" s="197"/>
      <c r="Y5564" s="197"/>
      <c r="Z5564" s="196"/>
      <c r="AA5564" s="196"/>
      <c r="AB5564" s="202"/>
      <c r="AC5564" s="196"/>
      <c r="AD5564" s="196"/>
      <c r="AE5564" s="196"/>
      <c r="AF5564" s="196"/>
      <c r="AG5564" s="196"/>
      <c r="AH5564" s="196"/>
      <c r="AI5564" s="197"/>
    </row>
    <row r="5565" spans="1:35">
      <c r="A5565" s="197"/>
      <c r="B5565" s="197"/>
      <c r="C5565" s="204"/>
      <c r="D5565" s="197"/>
      <c r="E5565" s="197"/>
      <c r="F5565" s="197"/>
      <c r="G5565" s="199"/>
      <c r="H5565" s="199"/>
      <c r="I5565" s="197"/>
      <c r="J5565" s="200"/>
      <c r="K5565" s="197"/>
      <c r="L5565" s="197"/>
      <c r="M5565" s="197"/>
      <c r="N5565" s="201"/>
      <c r="O5565" s="201"/>
      <c r="P5565" s="197"/>
      <c r="Q5565" s="197"/>
      <c r="R5565" s="197"/>
      <c r="S5565" s="197"/>
      <c r="T5565" s="197"/>
      <c r="U5565" s="196"/>
      <c r="V5565" s="196"/>
      <c r="W5565" s="197"/>
      <c r="X5565" s="197"/>
      <c r="Y5565" s="197"/>
      <c r="Z5565" s="196"/>
      <c r="AA5565" s="196"/>
      <c r="AB5565" s="202"/>
      <c r="AC5565" s="196"/>
      <c r="AD5565" s="196"/>
      <c r="AE5565" s="196"/>
      <c r="AF5565" s="196"/>
      <c r="AG5565" s="196"/>
      <c r="AH5565" s="196"/>
      <c r="AI5565" s="197"/>
    </row>
    <row r="5566" spans="1:35">
      <c r="A5566" s="197"/>
      <c r="B5566" s="197"/>
      <c r="C5566" s="204"/>
      <c r="D5566" s="197"/>
      <c r="E5566" s="197"/>
      <c r="F5566" s="197"/>
      <c r="G5566" s="199"/>
      <c r="H5566" s="199"/>
      <c r="I5566" s="197"/>
      <c r="J5566" s="200"/>
      <c r="K5566" s="197"/>
      <c r="L5566" s="197"/>
      <c r="M5566" s="197"/>
      <c r="N5566" s="201"/>
      <c r="O5566" s="201"/>
      <c r="P5566" s="197"/>
      <c r="Q5566" s="197"/>
      <c r="R5566" s="196"/>
      <c r="S5566" s="197"/>
      <c r="T5566" s="197"/>
      <c r="U5566" s="196"/>
      <c r="V5566" s="196"/>
      <c r="W5566" s="197"/>
      <c r="X5566" s="197"/>
      <c r="Y5566" s="197"/>
      <c r="Z5566" s="196"/>
      <c r="AA5566" s="196"/>
      <c r="AB5566" s="202"/>
      <c r="AC5566" s="196"/>
      <c r="AD5566" s="196"/>
      <c r="AE5566" s="196"/>
      <c r="AF5566" s="196"/>
      <c r="AG5566" s="196"/>
      <c r="AH5566" s="196"/>
      <c r="AI5566" s="197"/>
    </row>
    <row r="5567" spans="1:35">
      <c r="A5567" s="197"/>
      <c r="B5567" s="197"/>
      <c r="C5567" s="204"/>
      <c r="D5567" s="197"/>
      <c r="E5567" s="197"/>
      <c r="F5567" s="197"/>
      <c r="G5567" s="199"/>
      <c r="H5567" s="199"/>
      <c r="I5567" s="197"/>
      <c r="J5567" s="200"/>
      <c r="K5567" s="197"/>
      <c r="L5567" s="197"/>
      <c r="M5567" s="197"/>
      <c r="N5567" s="201"/>
      <c r="O5567" s="201"/>
      <c r="P5567" s="197"/>
      <c r="Q5567" s="197"/>
      <c r="R5567" s="197"/>
      <c r="S5567" s="197"/>
      <c r="T5567" s="197"/>
      <c r="U5567" s="196"/>
      <c r="V5567" s="196"/>
      <c r="W5567" s="197"/>
      <c r="X5567" s="197"/>
      <c r="Y5567" s="197"/>
      <c r="Z5567" s="196"/>
      <c r="AA5567" s="196"/>
      <c r="AB5567" s="202"/>
      <c r="AC5567" s="196"/>
      <c r="AD5567" s="196"/>
      <c r="AE5567" s="196"/>
      <c r="AF5567" s="196"/>
      <c r="AG5567" s="196"/>
      <c r="AH5567" s="196"/>
      <c r="AI5567" s="197"/>
    </row>
    <row r="5568" spans="1:35">
      <c r="A5568" s="197"/>
      <c r="B5568" s="197"/>
      <c r="C5568" s="204"/>
      <c r="D5568" s="197"/>
      <c r="E5568" s="203"/>
      <c r="F5568" s="197"/>
      <c r="G5568" s="199"/>
      <c r="H5568" s="199"/>
      <c r="I5568" s="197"/>
      <c r="J5568" s="200"/>
      <c r="K5568" s="197"/>
      <c r="L5568" s="197"/>
      <c r="M5568" s="197"/>
      <c r="N5568" s="201"/>
      <c r="O5568" s="201"/>
      <c r="P5568" s="197"/>
      <c r="Q5568" s="197"/>
      <c r="R5568" s="196"/>
      <c r="S5568" s="197"/>
      <c r="T5568" s="197"/>
      <c r="U5568" s="196"/>
      <c r="V5568" s="196"/>
      <c r="W5568" s="197"/>
      <c r="X5568" s="197"/>
      <c r="Y5568" s="197"/>
      <c r="Z5568" s="196"/>
      <c r="AA5568" s="196"/>
      <c r="AB5568" s="202"/>
      <c r="AC5568" s="196"/>
      <c r="AD5568" s="196"/>
      <c r="AE5568" s="196"/>
      <c r="AF5568" s="196"/>
      <c r="AG5568" s="196"/>
      <c r="AH5568" s="196"/>
      <c r="AI5568" s="197"/>
    </row>
    <row r="5569" spans="1:35">
      <c r="A5569" s="197"/>
      <c r="B5569" s="197"/>
      <c r="C5569" s="204"/>
      <c r="D5569" s="197"/>
      <c r="E5569" s="203"/>
      <c r="F5569" s="197"/>
      <c r="G5569" s="199"/>
      <c r="H5569" s="199"/>
      <c r="I5569" s="197"/>
      <c r="J5569" s="200"/>
      <c r="K5569" s="197"/>
      <c r="L5569" s="197"/>
      <c r="M5569" s="197"/>
      <c r="N5569" s="201"/>
      <c r="O5569" s="201"/>
      <c r="P5569" s="197"/>
      <c r="Q5569" s="197"/>
      <c r="R5569" s="197"/>
      <c r="S5569" s="197"/>
      <c r="T5569" s="197"/>
      <c r="U5569" s="196"/>
      <c r="V5569" s="196"/>
      <c r="W5569" s="197"/>
      <c r="X5569" s="197"/>
      <c r="Y5569" s="197"/>
      <c r="Z5569" s="196"/>
      <c r="AA5569" s="196"/>
      <c r="AB5569" s="202"/>
      <c r="AC5569" s="196"/>
      <c r="AD5569" s="196"/>
      <c r="AE5569" s="196"/>
      <c r="AF5569" s="196"/>
      <c r="AG5569" s="196"/>
      <c r="AH5569" s="196"/>
      <c r="AI5569" s="197"/>
    </row>
    <row r="5570" spans="1:35">
      <c r="A5570" s="197"/>
      <c r="B5570" s="197"/>
      <c r="C5570" s="204"/>
      <c r="D5570" s="197"/>
      <c r="E5570" s="203"/>
      <c r="F5570" s="197"/>
      <c r="G5570" s="199"/>
      <c r="H5570" s="199"/>
      <c r="I5570" s="197"/>
      <c r="J5570" s="200"/>
      <c r="K5570" s="197"/>
      <c r="L5570" s="197"/>
      <c r="M5570" s="197"/>
      <c r="N5570" s="201"/>
      <c r="O5570" s="201"/>
      <c r="P5570" s="197"/>
      <c r="Q5570" s="197"/>
      <c r="R5570" s="196"/>
      <c r="S5570" s="197"/>
      <c r="T5570" s="197"/>
      <c r="U5570" s="196"/>
      <c r="V5570" s="196"/>
      <c r="W5570" s="197"/>
      <c r="X5570" s="197"/>
      <c r="Y5570" s="197"/>
      <c r="Z5570" s="196"/>
      <c r="AA5570" s="196"/>
      <c r="AB5570" s="202"/>
      <c r="AC5570" s="196"/>
      <c r="AD5570" s="196"/>
      <c r="AE5570" s="196"/>
      <c r="AF5570" s="196"/>
      <c r="AG5570" s="196"/>
      <c r="AH5570" s="196"/>
      <c r="AI5570" s="197"/>
    </row>
    <row r="5571" spans="1:35">
      <c r="A5571" s="197"/>
      <c r="B5571" s="197"/>
      <c r="C5571" s="204"/>
      <c r="D5571" s="197"/>
      <c r="E5571" s="203"/>
      <c r="F5571" s="197"/>
      <c r="G5571" s="199"/>
      <c r="H5571" s="199"/>
      <c r="I5571" s="197"/>
      <c r="J5571" s="200"/>
      <c r="K5571" s="197"/>
      <c r="L5571" s="197"/>
      <c r="M5571" s="197"/>
      <c r="N5571" s="201"/>
      <c r="O5571" s="201"/>
      <c r="P5571" s="197"/>
      <c r="Q5571" s="197"/>
      <c r="R5571" s="196"/>
      <c r="S5571" s="197"/>
      <c r="T5571" s="197"/>
      <c r="U5571" s="196"/>
      <c r="V5571" s="196"/>
      <c r="W5571" s="197"/>
      <c r="X5571" s="197"/>
      <c r="Y5571" s="197"/>
      <c r="Z5571" s="197"/>
      <c r="AA5571" s="197"/>
      <c r="AB5571" s="202"/>
      <c r="AC5571" s="197"/>
      <c r="AD5571" s="205"/>
      <c r="AE5571" s="197"/>
      <c r="AF5571" s="196"/>
      <c r="AG5571" s="196"/>
      <c r="AH5571" s="197"/>
      <c r="AI5571" s="197"/>
    </row>
    <row r="5572" spans="1:35">
      <c r="A5572" s="197"/>
      <c r="B5572" s="197"/>
      <c r="C5572" s="204"/>
      <c r="D5572" s="197"/>
      <c r="E5572" s="203"/>
      <c r="F5572" s="197"/>
      <c r="G5572" s="199"/>
      <c r="H5572" s="199"/>
      <c r="I5572" s="197"/>
      <c r="J5572" s="200"/>
      <c r="K5572" s="197"/>
      <c r="L5572" s="197"/>
      <c r="M5572" s="197"/>
      <c r="N5572" s="201"/>
      <c r="O5572" s="201"/>
      <c r="P5572" s="197"/>
      <c r="Q5572" s="197"/>
      <c r="R5572" s="197"/>
      <c r="S5572" s="197"/>
      <c r="T5572" s="197"/>
      <c r="U5572" s="196"/>
      <c r="V5572" s="196"/>
      <c r="W5572" s="197"/>
      <c r="X5572" s="197"/>
      <c r="Y5572" s="197"/>
      <c r="Z5572" s="197"/>
      <c r="AA5572" s="197"/>
      <c r="AB5572" s="202"/>
      <c r="AC5572" s="197"/>
      <c r="AD5572" s="205"/>
      <c r="AE5572" s="197"/>
      <c r="AF5572" s="196"/>
      <c r="AG5572" s="196"/>
      <c r="AH5572" s="197"/>
      <c r="AI5572" s="197"/>
    </row>
    <row r="5573" spans="1:35">
      <c r="A5573" s="197"/>
      <c r="B5573" s="197"/>
      <c r="C5573" s="204"/>
      <c r="D5573" s="197"/>
      <c r="E5573" s="203"/>
      <c r="F5573" s="197"/>
      <c r="G5573" s="199"/>
      <c r="H5573" s="199"/>
      <c r="I5573" s="197"/>
      <c r="J5573" s="200"/>
      <c r="K5573" s="197"/>
      <c r="L5573" s="197"/>
      <c r="M5573" s="197"/>
      <c r="N5573" s="201"/>
      <c r="O5573" s="201"/>
      <c r="P5573" s="197"/>
      <c r="Q5573" s="197"/>
      <c r="R5573" s="197"/>
      <c r="S5573" s="197"/>
      <c r="T5573" s="197"/>
      <c r="U5573" s="196"/>
      <c r="V5573" s="196"/>
      <c r="W5573" s="197"/>
      <c r="X5573" s="197"/>
      <c r="Y5573" s="197"/>
      <c r="Z5573" s="197"/>
      <c r="AA5573" s="197"/>
      <c r="AB5573" s="202"/>
      <c r="AC5573" s="197"/>
      <c r="AD5573" s="205"/>
      <c r="AE5573" s="197"/>
      <c r="AF5573" s="196"/>
      <c r="AG5573" s="196"/>
      <c r="AH5573" s="197"/>
      <c r="AI5573" s="197"/>
    </row>
    <row r="5574" spans="1:35">
      <c r="A5574" s="197"/>
      <c r="B5574" s="197"/>
      <c r="C5574" s="204"/>
      <c r="D5574" s="197"/>
      <c r="E5574" s="203"/>
      <c r="F5574" s="197"/>
      <c r="G5574" s="199"/>
      <c r="H5574" s="199"/>
      <c r="I5574" s="197"/>
      <c r="J5574" s="200"/>
      <c r="K5574" s="197"/>
      <c r="L5574" s="197"/>
      <c r="M5574" s="196"/>
      <c r="N5574" s="201"/>
      <c r="O5574" s="201"/>
      <c r="P5574" s="197"/>
      <c r="Q5574" s="197"/>
      <c r="R5574" s="197"/>
      <c r="S5574" s="197"/>
      <c r="T5574" s="197"/>
      <c r="U5574" s="196"/>
      <c r="V5574" s="196"/>
      <c r="W5574" s="197"/>
      <c r="X5574" s="197"/>
      <c r="Y5574" s="197"/>
      <c r="Z5574" s="196"/>
      <c r="AA5574" s="197"/>
      <c r="AB5574" s="202"/>
      <c r="AC5574" s="197"/>
      <c r="AD5574" s="205"/>
      <c r="AE5574" s="197"/>
      <c r="AF5574" s="196"/>
      <c r="AG5574" s="196"/>
      <c r="AH5574" s="196"/>
      <c r="AI5574" s="197"/>
    </row>
    <row r="5575" spans="1:35">
      <c r="A5575" s="197"/>
      <c r="B5575" s="197"/>
      <c r="C5575" s="204"/>
      <c r="D5575" s="197"/>
      <c r="E5575" s="203"/>
      <c r="F5575" s="197"/>
      <c r="G5575" s="199"/>
      <c r="H5575" s="199"/>
      <c r="I5575" s="197"/>
      <c r="J5575" s="200"/>
      <c r="K5575" s="197"/>
      <c r="L5575" s="197"/>
      <c r="M5575" s="197"/>
      <c r="N5575" s="201"/>
      <c r="O5575" s="201"/>
      <c r="P5575" s="197"/>
      <c r="Q5575" s="197"/>
      <c r="R5575" s="197"/>
      <c r="S5575" s="197"/>
      <c r="T5575" s="197"/>
      <c r="U5575" s="196"/>
      <c r="V5575" s="196"/>
      <c r="W5575" s="197"/>
      <c r="X5575" s="197"/>
      <c r="Y5575" s="197"/>
      <c r="Z5575" s="197"/>
      <c r="AA5575" s="197"/>
      <c r="AB5575" s="202"/>
      <c r="AC5575" s="197"/>
      <c r="AD5575" s="205"/>
      <c r="AE5575" s="197"/>
      <c r="AF5575" s="196"/>
      <c r="AG5575" s="196"/>
      <c r="AH5575" s="197"/>
      <c r="AI5575" s="197"/>
    </row>
    <row r="5576" spans="1:35">
      <c r="A5576" s="197"/>
      <c r="B5576" s="197"/>
      <c r="C5576" s="204"/>
      <c r="D5576" s="197"/>
      <c r="E5576" s="203"/>
      <c r="F5576" s="197"/>
      <c r="G5576" s="199"/>
      <c r="H5576" s="199"/>
      <c r="I5576" s="197"/>
      <c r="J5576" s="200"/>
      <c r="K5576" s="197"/>
      <c r="L5576" s="197"/>
      <c r="M5576" s="197"/>
      <c r="N5576" s="201"/>
      <c r="O5576" s="201"/>
      <c r="P5576" s="197"/>
      <c r="Q5576" s="197"/>
      <c r="R5576" s="197"/>
      <c r="S5576" s="197"/>
      <c r="T5576" s="197"/>
      <c r="U5576" s="196"/>
      <c r="V5576" s="196"/>
      <c r="W5576" s="197"/>
      <c r="X5576" s="197"/>
      <c r="Y5576" s="197"/>
      <c r="Z5576" s="196"/>
      <c r="AA5576" s="196"/>
      <c r="AB5576" s="202"/>
      <c r="AC5576" s="196"/>
      <c r="AD5576" s="196"/>
      <c r="AE5576" s="196"/>
      <c r="AF5576" s="196"/>
      <c r="AG5576" s="196"/>
      <c r="AH5576" s="196"/>
      <c r="AI5576" s="197"/>
    </row>
    <row r="5577" spans="1:35">
      <c r="A5577" s="197"/>
      <c r="B5577" s="197"/>
      <c r="C5577" s="204"/>
      <c r="D5577" s="197"/>
      <c r="E5577" s="203"/>
      <c r="F5577" s="197"/>
      <c r="G5577" s="199"/>
      <c r="H5577" s="199"/>
      <c r="I5577" s="197"/>
      <c r="J5577" s="200"/>
      <c r="K5577" s="197"/>
      <c r="L5577" s="197"/>
      <c r="M5577" s="197"/>
      <c r="N5577" s="201"/>
      <c r="O5577" s="201"/>
      <c r="P5577" s="197"/>
      <c r="Q5577" s="197"/>
      <c r="R5577" s="196"/>
      <c r="S5577" s="197"/>
      <c r="T5577" s="197"/>
      <c r="U5577" s="196"/>
      <c r="V5577" s="196"/>
      <c r="W5577" s="197"/>
      <c r="X5577" s="197"/>
      <c r="Y5577" s="197"/>
      <c r="Z5577" s="196"/>
      <c r="AA5577" s="196"/>
      <c r="AB5577" s="202"/>
      <c r="AC5577" s="196"/>
      <c r="AD5577" s="196"/>
      <c r="AE5577" s="196"/>
      <c r="AF5577" s="196"/>
      <c r="AG5577" s="196"/>
      <c r="AH5577" s="196"/>
      <c r="AI5577" s="197"/>
    </row>
    <row r="5578" spans="1:35">
      <c r="A5578" s="197"/>
      <c r="B5578" s="197"/>
      <c r="C5578" s="204"/>
      <c r="D5578" s="197"/>
      <c r="E5578" s="203"/>
      <c r="F5578" s="197"/>
      <c r="G5578" s="199"/>
      <c r="H5578" s="199"/>
      <c r="I5578" s="197"/>
      <c r="J5578" s="200"/>
      <c r="K5578" s="197"/>
      <c r="L5578" s="197"/>
      <c r="M5578" s="197"/>
      <c r="N5578" s="201"/>
      <c r="O5578" s="201"/>
      <c r="P5578" s="197"/>
      <c r="Q5578" s="197"/>
      <c r="R5578" s="197"/>
      <c r="S5578" s="197"/>
      <c r="T5578" s="197"/>
      <c r="U5578" s="196"/>
      <c r="V5578" s="196"/>
      <c r="W5578" s="197"/>
      <c r="X5578" s="197"/>
      <c r="Y5578" s="197"/>
      <c r="Z5578" s="196"/>
      <c r="AA5578" s="196"/>
      <c r="AB5578" s="202"/>
      <c r="AC5578" s="196"/>
      <c r="AD5578" s="196"/>
      <c r="AE5578" s="196"/>
      <c r="AF5578" s="196"/>
      <c r="AG5578" s="196"/>
      <c r="AH5578" s="196"/>
      <c r="AI5578" s="197"/>
    </row>
    <row r="5579" spans="1:35">
      <c r="A5579" s="197"/>
      <c r="B5579" s="197"/>
      <c r="C5579" s="204"/>
      <c r="D5579" s="197"/>
      <c r="E5579" s="197"/>
      <c r="F5579" s="197"/>
      <c r="G5579" s="199"/>
      <c r="H5579" s="199"/>
      <c r="I5579" s="197"/>
      <c r="J5579" s="200"/>
      <c r="K5579" s="197"/>
      <c r="L5579" s="197"/>
      <c r="M5579" s="197"/>
      <c r="N5579" s="201"/>
      <c r="O5579" s="201"/>
      <c r="P5579" s="197"/>
      <c r="Q5579" s="197"/>
      <c r="R5579" s="196"/>
      <c r="S5579" s="197"/>
      <c r="T5579" s="197"/>
      <c r="U5579" s="196"/>
      <c r="V5579" s="196"/>
      <c r="W5579" s="197"/>
      <c r="X5579" s="197"/>
      <c r="Y5579" s="197"/>
      <c r="Z5579" s="196"/>
      <c r="AA5579" s="196"/>
      <c r="AB5579" s="202"/>
      <c r="AC5579" s="196"/>
      <c r="AD5579" s="196"/>
      <c r="AE5579" s="196"/>
      <c r="AF5579" s="196"/>
      <c r="AG5579" s="196"/>
      <c r="AH5579" s="196"/>
      <c r="AI5579" s="197"/>
    </row>
    <row r="5580" spans="1:35">
      <c r="A5580" s="197"/>
      <c r="B5580" s="197"/>
      <c r="C5580" s="204"/>
      <c r="D5580" s="197"/>
      <c r="E5580" s="197"/>
      <c r="F5580" s="197"/>
      <c r="G5580" s="199"/>
      <c r="H5580" s="199"/>
      <c r="I5580" s="197"/>
      <c r="J5580" s="200"/>
      <c r="K5580" s="197"/>
      <c r="L5580" s="197"/>
      <c r="M5580" s="197"/>
      <c r="N5580" s="201"/>
      <c r="O5580" s="201"/>
      <c r="P5580" s="197"/>
      <c r="Q5580" s="197"/>
      <c r="R5580" s="197"/>
      <c r="S5580" s="197"/>
      <c r="T5580" s="197"/>
      <c r="U5580" s="196"/>
      <c r="V5580" s="196"/>
      <c r="W5580" s="197"/>
      <c r="X5580" s="197"/>
      <c r="Y5580" s="197"/>
      <c r="Z5580" s="196"/>
      <c r="AA5580" s="196"/>
      <c r="AB5580" s="202"/>
      <c r="AC5580" s="196"/>
      <c r="AD5580" s="196"/>
      <c r="AE5580" s="196"/>
      <c r="AF5580" s="196"/>
      <c r="AG5580" s="196"/>
      <c r="AH5580" s="196"/>
      <c r="AI5580" s="197"/>
    </row>
    <row r="5581" spans="1:35">
      <c r="A5581" s="197"/>
      <c r="B5581" s="197"/>
      <c r="C5581" s="204"/>
      <c r="D5581" s="197"/>
      <c r="E5581" s="197"/>
      <c r="F5581" s="197"/>
      <c r="G5581" s="199"/>
      <c r="H5581" s="199"/>
      <c r="I5581" s="197"/>
      <c r="J5581" s="200"/>
      <c r="K5581" s="197"/>
      <c r="L5581" s="197"/>
      <c r="M5581" s="197"/>
      <c r="N5581" s="201"/>
      <c r="O5581" s="201"/>
      <c r="P5581" s="197"/>
      <c r="Q5581" s="197"/>
      <c r="R5581" s="196"/>
      <c r="S5581" s="197"/>
      <c r="T5581" s="197"/>
      <c r="U5581" s="196"/>
      <c r="V5581" s="196"/>
      <c r="W5581" s="197"/>
      <c r="X5581" s="197"/>
      <c r="Y5581" s="197"/>
      <c r="Z5581" s="196"/>
      <c r="AA5581" s="196"/>
      <c r="AB5581" s="202"/>
      <c r="AC5581" s="196"/>
      <c r="AD5581" s="196"/>
      <c r="AE5581" s="196"/>
      <c r="AF5581" s="196"/>
      <c r="AG5581" s="196"/>
      <c r="AH5581" s="196"/>
      <c r="AI5581" s="197"/>
    </row>
    <row r="5582" spans="1:35">
      <c r="A5582" s="197"/>
      <c r="B5582" s="197"/>
      <c r="C5582" s="204"/>
      <c r="D5582" s="197"/>
      <c r="E5582" s="197"/>
      <c r="F5582" s="197"/>
      <c r="G5582" s="199"/>
      <c r="H5582" s="199"/>
      <c r="I5582" s="197"/>
      <c r="J5582" s="200"/>
      <c r="K5582" s="197"/>
      <c r="L5582" s="197"/>
      <c r="M5582" s="197"/>
      <c r="N5582" s="201"/>
      <c r="O5582" s="201"/>
      <c r="P5582" s="197"/>
      <c r="Q5582" s="197"/>
      <c r="R5582" s="197"/>
      <c r="S5582" s="197"/>
      <c r="T5582" s="197"/>
      <c r="U5582" s="196"/>
      <c r="V5582" s="196"/>
      <c r="W5582" s="197"/>
      <c r="X5582" s="197"/>
      <c r="Y5582" s="197"/>
      <c r="Z5582" s="196"/>
      <c r="AA5582" s="196"/>
      <c r="AB5582" s="202"/>
      <c r="AC5582" s="196"/>
      <c r="AD5582" s="196"/>
      <c r="AE5582" s="196"/>
      <c r="AF5582" s="196"/>
      <c r="AG5582" s="196"/>
      <c r="AH5582" s="196"/>
      <c r="AI5582" s="197"/>
    </row>
    <row r="5583" spans="1:35">
      <c r="A5583" s="197"/>
      <c r="B5583" s="197"/>
      <c r="C5583" s="204"/>
      <c r="D5583" s="197"/>
      <c r="E5583" s="197"/>
      <c r="F5583" s="197"/>
      <c r="G5583" s="199"/>
      <c r="H5583" s="199"/>
      <c r="I5583" s="197"/>
      <c r="J5583" s="200"/>
      <c r="K5583" s="197"/>
      <c r="L5583" s="197"/>
      <c r="M5583" s="197"/>
      <c r="N5583" s="201"/>
      <c r="O5583" s="201"/>
      <c r="P5583" s="197"/>
      <c r="Q5583" s="197"/>
      <c r="R5583" s="197"/>
      <c r="S5583" s="197"/>
      <c r="T5583" s="197"/>
      <c r="U5583" s="196"/>
      <c r="V5583" s="196"/>
      <c r="W5583" s="197"/>
      <c r="X5583" s="197"/>
      <c r="Y5583" s="197"/>
      <c r="Z5583" s="197"/>
      <c r="AA5583" s="197"/>
      <c r="AB5583" s="202"/>
      <c r="AC5583" s="197"/>
      <c r="AD5583" s="205"/>
      <c r="AE5583" s="197"/>
      <c r="AF5583" s="196"/>
      <c r="AG5583" s="196"/>
      <c r="AH5583" s="197"/>
      <c r="AI5583" s="197"/>
    </row>
    <row r="5584" spans="1:35">
      <c r="A5584" s="197"/>
      <c r="B5584" s="197"/>
      <c r="C5584" s="204"/>
      <c r="D5584" s="197"/>
      <c r="E5584" s="197"/>
      <c r="F5584" s="197"/>
      <c r="G5584" s="199"/>
      <c r="H5584" s="199"/>
      <c r="I5584" s="197"/>
      <c r="J5584" s="200"/>
      <c r="K5584" s="197"/>
      <c r="L5584" s="197"/>
      <c r="M5584" s="197"/>
      <c r="N5584" s="201"/>
      <c r="O5584" s="201"/>
      <c r="P5584" s="197"/>
      <c r="Q5584" s="197"/>
      <c r="R5584" s="197"/>
      <c r="S5584" s="197"/>
      <c r="T5584" s="197"/>
      <c r="U5584" s="196"/>
      <c r="V5584" s="196"/>
      <c r="W5584" s="197"/>
      <c r="X5584" s="197"/>
      <c r="Y5584" s="197"/>
      <c r="Z5584" s="196"/>
      <c r="AA5584" s="196"/>
      <c r="AB5584" s="202"/>
      <c r="AC5584" s="196"/>
      <c r="AD5584" s="196"/>
      <c r="AE5584" s="196"/>
      <c r="AF5584" s="196"/>
      <c r="AG5584" s="196"/>
      <c r="AH5584" s="196"/>
      <c r="AI5584" s="197"/>
    </row>
    <row r="5585" spans="1:35">
      <c r="A5585" s="197"/>
      <c r="B5585" s="197"/>
      <c r="C5585" s="204"/>
      <c r="D5585" s="197"/>
      <c r="E5585" s="197"/>
      <c r="F5585" s="197"/>
      <c r="G5585" s="199"/>
      <c r="H5585" s="199"/>
      <c r="I5585" s="197"/>
      <c r="J5585" s="200"/>
      <c r="K5585" s="197"/>
      <c r="L5585" s="197"/>
      <c r="M5585" s="197"/>
      <c r="N5585" s="201"/>
      <c r="O5585" s="201"/>
      <c r="P5585" s="197"/>
      <c r="Q5585" s="197"/>
      <c r="R5585" s="196"/>
      <c r="S5585" s="197"/>
      <c r="T5585" s="197"/>
      <c r="U5585" s="196"/>
      <c r="V5585" s="196"/>
      <c r="W5585" s="197"/>
      <c r="X5585" s="197"/>
      <c r="Y5585" s="197"/>
      <c r="Z5585" s="196"/>
      <c r="AA5585" s="196"/>
      <c r="AB5585" s="202"/>
      <c r="AC5585" s="196"/>
      <c r="AD5585" s="196"/>
      <c r="AE5585" s="196"/>
      <c r="AF5585" s="196"/>
      <c r="AG5585" s="196"/>
      <c r="AH5585" s="196"/>
      <c r="AI5585" s="197"/>
    </row>
    <row r="5586" spans="1:35">
      <c r="A5586" s="197"/>
      <c r="B5586" s="197"/>
      <c r="C5586" s="204"/>
      <c r="D5586" s="197"/>
      <c r="E5586" s="197"/>
      <c r="F5586" s="197"/>
      <c r="G5586" s="199"/>
      <c r="H5586" s="199"/>
      <c r="I5586" s="197"/>
      <c r="J5586" s="200"/>
      <c r="K5586" s="197"/>
      <c r="L5586" s="197"/>
      <c r="M5586" s="197"/>
      <c r="N5586" s="201"/>
      <c r="O5586" s="201"/>
      <c r="P5586" s="197"/>
      <c r="Q5586" s="197"/>
      <c r="R5586" s="197"/>
      <c r="S5586" s="197"/>
      <c r="T5586" s="197"/>
      <c r="U5586" s="196"/>
      <c r="V5586" s="196"/>
      <c r="W5586" s="197"/>
      <c r="X5586" s="197"/>
      <c r="Y5586" s="197"/>
      <c r="Z5586" s="196"/>
      <c r="AA5586" s="196"/>
      <c r="AB5586" s="202"/>
      <c r="AC5586" s="196"/>
      <c r="AD5586" s="196"/>
      <c r="AE5586" s="196"/>
      <c r="AF5586" s="196"/>
      <c r="AG5586" s="196"/>
      <c r="AH5586" s="196"/>
      <c r="AI5586" s="197"/>
    </row>
    <row r="5587" spans="1:35">
      <c r="A5587" s="197"/>
      <c r="B5587" s="197"/>
      <c r="C5587" s="204"/>
      <c r="D5587" s="197"/>
      <c r="E5587" s="197"/>
      <c r="F5587" s="197"/>
      <c r="G5587" s="199"/>
      <c r="H5587" s="199"/>
      <c r="I5587" s="197"/>
      <c r="J5587" s="200"/>
      <c r="K5587" s="197"/>
      <c r="L5587" s="197"/>
      <c r="M5587" s="197"/>
      <c r="N5587" s="201"/>
      <c r="O5587" s="201"/>
      <c r="P5587" s="197"/>
      <c r="Q5587" s="197"/>
      <c r="R5587" s="197"/>
      <c r="S5587" s="197"/>
      <c r="T5587" s="197"/>
      <c r="U5587" s="196"/>
      <c r="V5587" s="196"/>
      <c r="W5587" s="197"/>
      <c r="X5587" s="197"/>
      <c r="Y5587" s="197"/>
      <c r="Z5587" s="197"/>
      <c r="AA5587" s="197"/>
      <c r="AB5587" s="202"/>
      <c r="AC5587" s="197"/>
      <c r="AD5587" s="205"/>
      <c r="AE5587" s="197"/>
      <c r="AF5587" s="196"/>
      <c r="AG5587" s="196"/>
      <c r="AH5587" s="197"/>
      <c r="AI5587" s="197"/>
    </row>
    <row r="5588" spans="1:35">
      <c r="A5588" s="197"/>
      <c r="B5588" s="197"/>
      <c r="C5588" s="204"/>
      <c r="D5588" s="197"/>
      <c r="E5588" s="197"/>
      <c r="F5588" s="197"/>
      <c r="G5588" s="199"/>
      <c r="H5588" s="199"/>
      <c r="I5588" s="197"/>
      <c r="J5588" s="200"/>
      <c r="K5588" s="197"/>
      <c r="L5588" s="197"/>
      <c r="M5588" s="197"/>
      <c r="N5588" s="201"/>
      <c r="O5588" s="201"/>
      <c r="P5588" s="197"/>
      <c r="Q5588" s="197"/>
      <c r="R5588" s="197"/>
      <c r="S5588" s="197"/>
      <c r="T5588" s="197"/>
      <c r="U5588" s="196"/>
      <c r="V5588" s="196"/>
      <c r="W5588" s="197"/>
      <c r="X5588" s="197"/>
      <c r="Y5588" s="197"/>
      <c r="Z5588" s="196"/>
      <c r="AA5588" s="196"/>
      <c r="AB5588" s="202"/>
      <c r="AC5588" s="196"/>
      <c r="AD5588" s="196"/>
      <c r="AE5588" s="196"/>
      <c r="AF5588" s="196"/>
      <c r="AG5588" s="196"/>
      <c r="AH5588" s="196"/>
      <c r="AI5588" s="197"/>
    </row>
    <row r="5589" spans="1:35">
      <c r="A5589" s="197"/>
      <c r="B5589" s="197"/>
      <c r="C5589" s="204"/>
      <c r="D5589" s="197"/>
      <c r="E5589" s="197"/>
      <c r="F5589" s="197"/>
      <c r="G5589" s="199"/>
      <c r="H5589" s="199"/>
      <c r="I5589" s="197"/>
      <c r="J5589" s="200"/>
      <c r="K5589" s="197"/>
      <c r="L5589" s="197"/>
      <c r="M5589" s="197"/>
      <c r="N5589" s="201"/>
      <c r="O5589" s="201"/>
      <c r="P5589" s="197"/>
      <c r="Q5589" s="197"/>
      <c r="R5589" s="196"/>
      <c r="S5589" s="197"/>
      <c r="T5589" s="197"/>
      <c r="U5589" s="196"/>
      <c r="V5589" s="196"/>
      <c r="W5589" s="197"/>
      <c r="X5589" s="197"/>
      <c r="Y5589" s="197"/>
      <c r="Z5589" s="196"/>
      <c r="AA5589" s="196"/>
      <c r="AB5589" s="202"/>
      <c r="AC5589" s="196"/>
      <c r="AD5589" s="196"/>
      <c r="AE5589" s="196"/>
      <c r="AF5589" s="196"/>
      <c r="AG5589" s="196"/>
      <c r="AH5589" s="196"/>
      <c r="AI5589" s="197"/>
    </row>
    <row r="5590" spans="1:35">
      <c r="A5590" s="197"/>
      <c r="B5590" s="197"/>
      <c r="C5590" s="204"/>
      <c r="D5590" s="197"/>
      <c r="E5590" s="197"/>
      <c r="F5590" s="197"/>
      <c r="G5590" s="199"/>
      <c r="H5590" s="199"/>
      <c r="I5590" s="197"/>
      <c r="J5590" s="200"/>
      <c r="K5590" s="197"/>
      <c r="L5590" s="197"/>
      <c r="M5590" s="197"/>
      <c r="N5590" s="201"/>
      <c r="O5590" s="201"/>
      <c r="P5590" s="197"/>
      <c r="Q5590" s="197"/>
      <c r="R5590" s="197"/>
      <c r="S5590" s="197"/>
      <c r="T5590" s="197"/>
      <c r="U5590" s="196"/>
      <c r="V5590" s="196"/>
      <c r="W5590" s="197"/>
      <c r="X5590" s="197"/>
      <c r="Y5590" s="197"/>
      <c r="Z5590" s="196"/>
      <c r="AA5590" s="196"/>
      <c r="AB5590" s="202"/>
      <c r="AC5590" s="196"/>
      <c r="AD5590" s="196"/>
      <c r="AE5590" s="196"/>
      <c r="AF5590" s="196"/>
      <c r="AG5590" s="196"/>
      <c r="AH5590" s="196"/>
      <c r="AI5590" s="197"/>
    </row>
    <row r="5591" spans="1:35">
      <c r="A5591" s="197"/>
      <c r="B5591" s="197"/>
      <c r="C5591" s="204"/>
      <c r="D5591" s="197"/>
      <c r="E5591" s="197"/>
      <c r="F5591" s="197"/>
      <c r="G5591" s="199"/>
      <c r="H5591" s="199"/>
      <c r="I5591" s="197"/>
      <c r="J5591" s="200"/>
      <c r="K5591" s="197"/>
      <c r="L5591" s="197"/>
      <c r="M5591" s="197"/>
      <c r="N5591" s="201"/>
      <c r="O5591" s="201"/>
      <c r="P5591" s="197"/>
      <c r="Q5591" s="197"/>
      <c r="R5591" s="196"/>
      <c r="S5591" s="197"/>
      <c r="T5591" s="197"/>
      <c r="U5591" s="196"/>
      <c r="V5591" s="196"/>
      <c r="W5591" s="197"/>
      <c r="X5591" s="197"/>
      <c r="Y5591" s="197"/>
      <c r="Z5591" s="196"/>
      <c r="AA5591" s="196"/>
      <c r="AB5591" s="202"/>
      <c r="AC5591" s="196"/>
      <c r="AD5591" s="196"/>
      <c r="AE5591" s="196"/>
      <c r="AF5591" s="196"/>
      <c r="AG5591" s="196"/>
      <c r="AH5591" s="196"/>
      <c r="AI5591" s="197"/>
    </row>
    <row r="5592" spans="1:35">
      <c r="A5592" s="197"/>
      <c r="B5592" s="197"/>
      <c r="C5592" s="204"/>
      <c r="D5592" s="197"/>
      <c r="E5592" s="197"/>
      <c r="F5592" s="197"/>
      <c r="G5592" s="199"/>
      <c r="H5592" s="199"/>
      <c r="I5592" s="197"/>
      <c r="J5592" s="200"/>
      <c r="K5592" s="197"/>
      <c r="L5592" s="197"/>
      <c r="M5592" s="197"/>
      <c r="N5592" s="201"/>
      <c r="O5592" s="201"/>
      <c r="P5592" s="197"/>
      <c r="Q5592" s="197"/>
      <c r="R5592" s="197"/>
      <c r="S5592" s="197"/>
      <c r="T5592" s="197"/>
      <c r="U5592" s="196"/>
      <c r="V5592" s="196"/>
      <c r="W5592" s="197"/>
      <c r="X5592" s="197"/>
      <c r="Y5592" s="197"/>
      <c r="Z5592" s="196"/>
      <c r="AA5592" s="196"/>
      <c r="AB5592" s="202"/>
      <c r="AC5592" s="196"/>
      <c r="AD5592" s="196"/>
      <c r="AE5592" s="196"/>
      <c r="AF5592" s="196"/>
      <c r="AG5592" s="196"/>
      <c r="AH5592" s="196"/>
      <c r="AI5592" s="197"/>
    </row>
    <row r="5593" spans="1:35">
      <c r="A5593" s="197"/>
      <c r="B5593" s="197"/>
      <c r="C5593" s="204"/>
      <c r="D5593" s="197"/>
      <c r="E5593" s="197"/>
      <c r="F5593" s="197"/>
      <c r="G5593" s="199"/>
      <c r="H5593" s="199"/>
      <c r="I5593" s="197"/>
      <c r="J5593" s="200"/>
      <c r="K5593" s="197"/>
      <c r="L5593" s="197"/>
      <c r="M5593" s="197"/>
      <c r="N5593" s="201"/>
      <c r="O5593" s="201"/>
      <c r="P5593" s="197"/>
      <c r="Q5593" s="197"/>
      <c r="R5593" s="196"/>
      <c r="S5593" s="197"/>
      <c r="T5593" s="197"/>
      <c r="U5593" s="196"/>
      <c r="V5593" s="196"/>
      <c r="W5593" s="197"/>
      <c r="X5593" s="197"/>
      <c r="Y5593" s="197"/>
      <c r="Z5593" s="196"/>
      <c r="AA5593" s="196"/>
      <c r="AB5593" s="202"/>
      <c r="AC5593" s="196"/>
      <c r="AD5593" s="196"/>
      <c r="AE5593" s="196"/>
      <c r="AF5593" s="196"/>
      <c r="AG5593" s="196"/>
      <c r="AH5593" s="196"/>
      <c r="AI5593" s="197"/>
    </row>
    <row r="5594" spans="1:35">
      <c r="A5594" s="197"/>
      <c r="B5594" s="197"/>
      <c r="C5594" s="204"/>
      <c r="D5594" s="197"/>
      <c r="E5594" s="197"/>
      <c r="F5594" s="197"/>
      <c r="G5594" s="199"/>
      <c r="H5594" s="199"/>
      <c r="I5594" s="197"/>
      <c r="J5594" s="200"/>
      <c r="K5594" s="197"/>
      <c r="L5594" s="197"/>
      <c r="M5594" s="197"/>
      <c r="N5594" s="201"/>
      <c r="O5594" s="201"/>
      <c r="P5594" s="197"/>
      <c r="Q5594" s="197"/>
      <c r="R5594" s="197"/>
      <c r="S5594" s="197"/>
      <c r="T5594" s="197"/>
      <c r="U5594" s="196"/>
      <c r="V5594" s="196"/>
      <c r="W5594" s="197"/>
      <c r="X5594" s="197"/>
      <c r="Y5594" s="197"/>
      <c r="Z5594" s="196"/>
      <c r="AA5594" s="196"/>
      <c r="AB5594" s="202"/>
      <c r="AC5594" s="196"/>
      <c r="AD5594" s="196"/>
      <c r="AE5594" s="196"/>
      <c r="AF5594" s="196"/>
      <c r="AG5594" s="196"/>
      <c r="AH5594" s="196"/>
      <c r="AI5594" s="197"/>
    </row>
    <row r="5595" spans="1:35">
      <c r="A5595" s="197"/>
      <c r="B5595" s="197"/>
      <c r="C5595" s="204"/>
      <c r="D5595" s="197"/>
      <c r="E5595" s="197"/>
      <c r="F5595" s="197"/>
      <c r="G5595" s="199"/>
      <c r="H5595" s="199"/>
      <c r="I5595" s="197"/>
      <c r="J5595" s="200"/>
      <c r="K5595" s="197"/>
      <c r="L5595" s="197"/>
      <c r="M5595" s="197"/>
      <c r="N5595" s="201"/>
      <c r="O5595" s="201"/>
      <c r="P5595" s="197"/>
      <c r="Q5595" s="197"/>
      <c r="R5595" s="196"/>
      <c r="S5595" s="197"/>
      <c r="T5595" s="197"/>
      <c r="U5595" s="196"/>
      <c r="V5595" s="196"/>
      <c r="W5595" s="197"/>
      <c r="X5595" s="197"/>
      <c r="Y5595" s="197"/>
      <c r="Z5595" s="196"/>
      <c r="AA5595" s="196"/>
      <c r="AB5595" s="202"/>
      <c r="AC5595" s="196"/>
      <c r="AD5595" s="196"/>
      <c r="AE5595" s="196"/>
      <c r="AF5595" s="196"/>
      <c r="AG5595" s="196"/>
      <c r="AH5595" s="196"/>
      <c r="AI5595" s="197"/>
    </row>
    <row r="5596" spans="1:35">
      <c r="A5596" s="197"/>
      <c r="B5596" s="197"/>
      <c r="C5596" s="204"/>
      <c r="D5596" s="197"/>
      <c r="E5596" s="197"/>
      <c r="F5596" s="197"/>
      <c r="G5596" s="199"/>
      <c r="H5596" s="199"/>
      <c r="I5596" s="197"/>
      <c r="J5596" s="200"/>
      <c r="K5596" s="197"/>
      <c r="L5596" s="197"/>
      <c r="M5596" s="197"/>
      <c r="N5596" s="201"/>
      <c r="O5596" s="201"/>
      <c r="P5596" s="197"/>
      <c r="Q5596" s="197"/>
      <c r="R5596" s="197"/>
      <c r="S5596" s="197"/>
      <c r="T5596" s="197"/>
      <c r="U5596" s="196"/>
      <c r="V5596" s="196"/>
      <c r="W5596" s="197"/>
      <c r="X5596" s="197"/>
      <c r="Y5596" s="197"/>
      <c r="Z5596" s="196"/>
      <c r="AA5596" s="196"/>
      <c r="AB5596" s="202"/>
      <c r="AC5596" s="196"/>
      <c r="AD5596" s="196"/>
      <c r="AE5596" s="196"/>
      <c r="AF5596" s="196"/>
      <c r="AG5596" s="196"/>
      <c r="AH5596" s="196"/>
      <c r="AI5596" s="197"/>
    </row>
    <row r="5597" spans="1:35">
      <c r="A5597" s="197"/>
      <c r="B5597" s="197"/>
      <c r="C5597" s="204"/>
      <c r="D5597" s="197"/>
      <c r="E5597" s="197"/>
      <c r="F5597" s="197"/>
      <c r="G5597" s="199"/>
      <c r="H5597" s="199"/>
      <c r="I5597" s="197"/>
      <c r="J5597" s="200"/>
      <c r="K5597" s="197"/>
      <c r="L5597" s="197"/>
      <c r="M5597" s="197"/>
      <c r="N5597" s="201"/>
      <c r="O5597" s="201"/>
      <c r="P5597" s="197"/>
      <c r="Q5597" s="197"/>
      <c r="R5597" s="196"/>
      <c r="S5597" s="197"/>
      <c r="T5597" s="197"/>
      <c r="U5597" s="196"/>
      <c r="V5597" s="196"/>
      <c r="W5597" s="197"/>
      <c r="X5597" s="197"/>
      <c r="Y5597" s="197"/>
      <c r="Z5597" s="196"/>
      <c r="AA5597" s="196"/>
      <c r="AB5597" s="202"/>
      <c r="AC5597" s="196"/>
      <c r="AD5597" s="196"/>
      <c r="AE5597" s="196"/>
      <c r="AF5597" s="196"/>
      <c r="AG5597" s="196"/>
      <c r="AH5597" s="196"/>
      <c r="AI5597" s="197"/>
    </row>
    <row r="5598" spans="1:35">
      <c r="A5598" s="197"/>
      <c r="B5598" s="197"/>
      <c r="C5598" s="204"/>
      <c r="D5598" s="197"/>
      <c r="E5598" s="197"/>
      <c r="F5598" s="197"/>
      <c r="G5598" s="199"/>
      <c r="H5598" s="199"/>
      <c r="I5598" s="197"/>
      <c r="J5598" s="200"/>
      <c r="K5598" s="197"/>
      <c r="L5598" s="197"/>
      <c r="M5598" s="197"/>
      <c r="N5598" s="201"/>
      <c r="O5598" s="201"/>
      <c r="P5598" s="197"/>
      <c r="Q5598" s="197"/>
      <c r="R5598" s="197"/>
      <c r="S5598" s="197"/>
      <c r="T5598" s="197"/>
      <c r="U5598" s="196"/>
      <c r="V5598" s="196"/>
      <c r="W5598" s="197"/>
      <c r="X5598" s="197"/>
      <c r="Y5598" s="197"/>
      <c r="Z5598" s="196"/>
      <c r="AA5598" s="196"/>
      <c r="AB5598" s="202"/>
      <c r="AC5598" s="196"/>
      <c r="AD5598" s="196"/>
      <c r="AE5598" s="196"/>
      <c r="AF5598" s="196"/>
      <c r="AG5598" s="196"/>
      <c r="AH5598" s="196"/>
      <c r="AI5598" s="197"/>
    </row>
    <row r="5599" spans="1:35">
      <c r="A5599" s="197"/>
      <c r="B5599" s="197"/>
      <c r="C5599" s="204"/>
      <c r="D5599" s="197"/>
      <c r="E5599" s="197"/>
      <c r="F5599" s="197"/>
      <c r="G5599" s="199"/>
      <c r="H5599" s="199"/>
      <c r="I5599" s="197"/>
      <c r="J5599" s="200"/>
      <c r="K5599" s="197"/>
      <c r="L5599" s="197"/>
      <c r="M5599" s="197"/>
      <c r="N5599" s="201"/>
      <c r="O5599" s="201"/>
      <c r="P5599" s="197"/>
      <c r="Q5599" s="197"/>
      <c r="R5599" s="196"/>
      <c r="S5599" s="197"/>
      <c r="T5599" s="197"/>
      <c r="U5599" s="196"/>
      <c r="V5599" s="196"/>
      <c r="W5599" s="197"/>
      <c r="X5599" s="197"/>
      <c r="Y5599" s="197"/>
      <c r="Z5599" s="196"/>
      <c r="AA5599" s="196"/>
      <c r="AB5599" s="202"/>
      <c r="AC5599" s="196"/>
      <c r="AD5599" s="196"/>
      <c r="AE5599" s="196"/>
      <c r="AF5599" s="196"/>
      <c r="AG5599" s="196"/>
      <c r="AH5599" s="196"/>
      <c r="AI5599" s="197"/>
    </row>
    <row r="5600" spans="1:35">
      <c r="A5600" s="197"/>
      <c r="B5600" s="197"/>
      <c r="C5600" s="204"/>
      <c r="D5600" s="197"/>
      <c r="E5600" s="197"/>
      <c r="F5600" s="197"/>
      <c r="G5600" s="199"/>
      <c r="H5600" s="199"/>
      <c r="I5600" s="197"/>
      <c r="J5600" s="200"/>
      <c r="K5600" s="197"/>
      <c r="L5600" s="197"/>
      <c r="M5600" s="197"/>
      <c r="N5600" s="201"/>
      <c r="O5600" s="201"/>
      <c r="P5600" s="197"/>
      <c r="Q5600" s="197"/>
      <c r="R5600" s="197"/>
      <c r="S5600" s="197"/>
      <c r="T5600" s="197"/>
      <c r="U5600" s="196"/>
      <c r="V5600" s="196"/>
      <c r="W5600" s="197"/>
      <c r="X5600" s="197"/>
      <c r="Y5600" s="197"/>
      <c r="Z5600" s="196"/>
      <c r="AA5600" s="196"/>
      <c r="AB5600" s="202"/>
      <c r="AC5600" s="196"/>
      <c r="AD5600" s="196"/>
      <c r="AE5600" s="196"/>
      <c r="AF5600" s="196"/>
      <c r="AG5600" s="196"/>
      <c r="AH5600" s="196"/>
      <c r="AI5600" s="197"/>
    </row>
    <row r="5601" spans="1:35">
      <c r="A5601" s="197"/>
      <c r="B5601" s="197"/>
      <c r="C5601" s="204"/>
      <c r="D5601" s="197"/>
      <c r="E5601" s="197"/>
      <c r="F5601" s="197"/>
      <c r="G5601" s="199"/>
      <c r="H5601" s="199"/>
      <c r="I5601" s="197"/>
      <c r="J5601" s="200"/>
      <c r="K5601" s="197"/>
      <c r="L5601" s="197"/>
      <c r="M5601" s="197"/>
      <c r="N5601" s="201"/>
      <c r="O5601" s="201"/>
      <c r="P5601" s="197"/>
      <c r="Q5601" s="197"/>
      <c r="R5601" s="196"/>
      <c r="S5601" s="197"/>
      <c r="T5601" s="197"/>
      <c r="U5601" s="196"/>
      <c r="V5601" s="196"/>
      <c r="W5601" s="197"/>
      <c r="X5601" s="197"/>
      <c r="Y5601" s="197"/>
      <c r="Z5601" s="196"/>
      <c r="AA5601" s="196"/>
      <c r="AB5601" s="202"/>
      <c r="AC5601" s="196"/>
      <c r="AD5601" s="196"/>
      <c r="AE5601" s="196"/>
      <c r="AF5601" s="196"/>
      <c r="AG5601" s="196"/>
      <c r="AH5601" s="196"/>
      <c r="AI5601" s="197"/>
    </row>
    <row r="5602" spans="1:35">
      <c r="A5602" s="197"/>
      <c r="B5602" s="197"/>
      <c r="C5602" s="204"/>
      <c r="D5602" s="197"/>
      <c r="E5602" s="197"/>
      <c r="F5602" s="197"/>
      <c r="G5602" s="199"/>
      <c r="H5602" s="199"/>
      <c r="I5602" s="197"/>
      <c r="J5602" s="200"/>
      <c r="K5602" s="197"/>
      <c r="L5602" s="197"/>
      <c r="M5602" s="197"/>
      <c r="N5602" s="201"/>
      <c r="O5602" s="201"/>
      <c r="P5602" s="197"/>
      <c r="Q5602" s="197"/>
      <c r="R5602" s="197"/>
      <c r="S5602" s="197"/>
      <c r="T5602" s="197"/>
      <c r="U5602" s="196"/>
      <c r="V5602" s="196"/>
      <c r="W5602" s="197"/>
      <c r="X5602" s="197"/>
      <c r="Y5602" s="197"/>
      <c r="Z5602" s="196"/>
      <c r="AA5602" s="196"/>
      <c r="AB5602" s="202"/>
      <c r="AC5602" s="196"/>
      <c r="AD5602" s="196"/>
      <c r="AE5602" s="196"/>
      <c r="AF5602" s="196"/>
      <c r="AG5602" s="196"/>
      <c r="AH5602" s="196"/>
      <c r="AI5602" s="197"/>
    </row>
    <row r="5603" spans="1:35">
      <c r="A5603" s="197"/>
      <c r="B5603" s="197"/>
      <c r="C5603" s="204"/>
      <c r="D5603" s="197"/>
      <c r="E5603" s="197"/>
      <c r="F5603" s="197"/>
      <c r="G5603" s="199"/>
      <c r="H5603" s="199"/>
      <c r="I5603" s="197"/>
      <c r="J5603" s="200"/>
      <c r="K5603" s="197"/>
      <c r="L5603" s="197"/>
      <c r="M5603" s="197"/>
      <c r="N5603" s="201"/>
      <c r="O5603" s="201"/>
      <c r="P5603" s="197"/>
      <c r="Q5603" s="197"/>
      <c r="R5603" s="197"/>
      <c r="S5603" s="197"/>
      <c r="T5603" s="197"/>
      <c r="U5603" s="196"/>
      <c r="V5603" s="196"/>
      <c r="W5603" s="197"/>
      <c r="X5603" s="197"/>
      <c r="Y5603" s="197"/>
      <c r="Z5603" s="197"/>
      <c r="AA5603" s="197"/>
      <c r="AB5603" s="202"/>
      <c r="AC5603" s="197"/>
      <c r="AD5603" s="205"/>
      <c r="AE5603" s="197"/>
      <c r="AF5603" s="196"/>
      <c r="AG5603" s="196"/>
      <c r="AH5603" s="197"/>
      <c r="AI5603" s="197"/>
    </row>
    <row r="5604" spans="1:35">
      <c r="A5604" s="197"/>
      <c r="B5604" s="197"/>
      <c r="C5604" s="204"/>
      <c r="D5604" s="197"/>
      <c r="E5604" s="197"/>
      <c r="F5604" s="197"/>
      <c r="G5604" s="199"/>
      <c r="H5604" s="199"/>
      <c r="I5604" s="197"/>
      <c r="J5604" s="200"/>
      <c r="K5604" s="197"/>
      <c r="L5604" s="197"/>
      <c r="M5604" s="197"/>
      <c r="N5604" s="201"/>
      <c r="O5604" s="201"/>
      <c r="P5604" s="197"/>
      <c r="Q5604" s="197"/>
      <c r="R5604" s="197"/>
      <c r="S5604" s="197"/>
      <c r="T5604" s="197"/>
      <c r="U5604" s="196"/>
      <c r="V5604" s="196"/>
      <c r="W5604" s="197"/>
      <c r="X5604" s="197"/>
      <c r="Y5604" s="197"/>
      <c r="Z5604" s="196"/>
      <c r="AA5604" s="196"/>
      <c r="AB5604" s="202"/>
      <c r="AC5604" s="196"/>
      <c r="AD5604" s="196"/>
      <c r="AE5604" s="196"/>
      <c r="AF5604" s="196"/>
      <c r="AG5604" s="196"/>
      <c r="AH5604" s="196"/>
      <c r="AI5604" s="197"/>
    </row>
    <row r="5605" spans="1:35">
      <c r="A5605" s="197"/>
      <c r="B5605" s="197"/>
      <c r="C5605" s="204"/>
      <c r="D5605" s="197"/>
      <c r="E5605" s="197"/>
      <c r="F5605" s="197"/>
      <c r="G5605" s="199"/>
      <c r="H5605" s="199"/>
      <c r="I5605" s="197"/>
      <c r="J5605" s="200"/>
      <c r="K5605" s="197"/>
      <c r="L5605" s="197"/>
      <c r="M5605" s="197"/>
      <c r="N5605" s="201"/>
      <c r="O5605" s="201"/>
      <c r="P5605" s="197"/>
      <c r="Q5605" s="197"/>
      <c r="R5605" s="196"/>
      <c r="S5605" s="197"/>
      <c r="T5605" s="197"/>
      <c r="U5605" s="196"/>
      <c r="V5605" s="196"/>
      <c r="W5605" s="197"/>
      <c r="X5605" s="197"/>
      <c r="Y5605" s="197"/>
      <c r="Z5605" s="196"/>
      <c r="AA5605" s="196"/>
      <c r="AB5605" s="202"/>
      <c r="AC5605" s="196"/>
      <c r="AD5605" s="196"/>
      <c r="AE5605" s="196"/>
      <c r="AF5605" s="196"/>
      <c r="AG5605" s="196"/>
      <c r="AH5605" s="196"/>
      <c r="AI5605" s="197"/>
    </row>
    <row r="5606" spans="1:35">
      <c r="A5606" s="197"/>
      <c r="B5606" s="197"/>
      <c r="C5606" s="204"/>
      <c r="D5606" s="197"/>
      <c r="E5606" s="197"/>
      <c r="F5606" s="197"/>
      <c r="G5606" s="199"/>
      <c r="H5606" s="199"/>
      <c r="I5606" s="197"/>
      <c r="J5606" s="200"/>
      <c r="K5606" s="197"/>
      <c r="L5606" s="197"/>
      <c r="M5606" s="197"/>
      <c r="N5606" s="201"/>
      <c r="O5606" s="201"/>
      <c r="P5606" s="197"/>
      <c r="Q5606" s="197"/>
      <c r="R5606" s="197"/>
      <c r="S5606" s="197"/>
      <c r="T5606" s="197"/>
      <c r="U5606" s="196"/>
      <c r="V5606" s="196"/>
      <c r="W5606" s="197"/>
      <c r="X5606" s="197"/>
      <c r="Y5606" s="197"/>
      <c r="Z5606" s="196"/>
      <c r="AA5606" s="196"/>
      <c r="AB5606" s="202"/>
      <c r="AC5606" s="196"/>
      <c r="AD5606" s="196"/>
      <c r="AE5606" s="196"/>
      <c r="AF5606" s="196"/>
      <c r="AG5606" s="196"/>
      <c r="AH5606" s="196"/>
      <c r="AI5606" s="197"/>
    </row>
    <row r="5607" spans="1:35">
      <c r="A5607" s="197"/>
      <c r="B5607" s="197"/>
      <c r="C5607" s="204"/>
      <c r="D5607" s="197"/>
      <c r="E5607" s="197"/>
      <c r="F5607" s="197"/>
      <c r="G5607" s="199"/>
      <c r="H5607" s="199"/>
      <c r="I5607" s="197"/>
      <c r="J5607" s="200"/>
      <c r="K5607" s="197"/>
      <c r="L5607" s="197"/>
      <c r="M5607" s="197"/>
      <c r="N5607" s="201"/>
      <c r="O5607" s="201"/>
      <c r="P5607" s="197"/>
      <c r="Q5607" s="197"/>
      <c r="R5607" s="196"/>
      <c r="S5607" s="197"/>
      <c r="T5607" s="197"/>
      <c r="U5607" s="196"/>
      <c r="V5607" s="196"/>
      <c r="W5607" s="197"/>
      <c r="X5607" s="197"/>
      <c r="Y5607" s="197"/>
      <c r="Z5607" s="196"/>
      <c r="AA5607" s="196"/>
      <c r="AB5607" s="202"/>
      <c r="AC5607" s="196"/>
      <c r="AD5607" s="196"/>
      <c r="AE5607" s="196"/>
      <c r="AF5607" s="196"/>
      <c r="AG5607" s="196"/>
      <c r="AH5607" s="196"/>
      <c r="AI5607" s="197"/>
    </row>
    <row r="5608" spans="1:35">
      <c r="A5608" s="197"/>
      <c r="B5608" s="197"/>
      <c r="C5608" s="204"/>
      <c r="D5608" s="197"/>
      <c r="E5608" s="197"/>
      <c r="F5608" s="197"/>
      <c r="G5608" s="199"/>
      <c r="H5608" s="199"/>
      <c r="I5608" s="197"/>
      <c r="J5608" s="200"/>
      <c r="K5608" s="197"/>
      <c r="L5608" s="197"/>
      <c r="M5608" s="197"/>
      <c r="N5608" s="201"/>
      <c r="O5608" s="201"/>
      <c r="P5608" s="197"/>
      <c r="Q5608" s="197"/>
      <c r="R5608" s="197"/>
      <c r="S5608" s="197"/>
      <c r="T5608" s="197"/>
      <c r="U5608" s="196"/>
      <c r="V5608" s="196"/>
      <c r="W5608" s="197"/>
      <c r="X5608" s="197"/>
      <c r="Y5608" s="197"/>
      <c r="Z5608" s="196"/>
      <c r="AA5608" s="196"/>
      <c r="AB5608" s="202"/>
      <c r="AC5608" s="196"/>
      <c r="AD5608" s="196"/>
      <c r="AE5608" s="196"/>
      <c r="AF5608" s="196"/>
      <c r="AG5608" s="196"/>
      <c r="AH5608" s="196"/>
      <c r="AI5608" s="197"/>
    </row>
    <row r="5609" spans="1:35">
      <c r="A5609" s="197"/>
      <c r="B5609" s="197"/>
      <c r="C5609" s="204"/>
      <c r="D5609" s="197"/>
      <c r="E5609" s="197"/>
      <c r="F5609" s="197"/>
      <c r="G5609" s="199"/>
      <c r="H5609" s="199"/>
      <c r="I5609" s="197"/>
      <c r="J5609" s="200"/>
      <c r="K5609" s="197"/>
      <c r="L5609" s="197"/>
      <c r="M5609" s="197"/>
      <c r="N5609" s="201"/>
      <c r="O5609" s="201"/>
      <c r="P5609" s="197"/>
      <c r="Q5609" s="197"/>
      <c r="R5609" s="196"/>
      <c r="S5609" s="197"/>
      <c r="T5609" s="197"/>
      <c r="U5609" s="196"/>
      <c r="V5609" s="196"/>
      <c r="W5609" s="197"/>
      <c r="X5609" s="197"/>
      <c r="Y5609" s="197"/>
      <c r="Z5609" s="196"/>
      <c r="AA5609" s="196"/>
      <c r="AB5609" s="202"/>
      <c r="AC5609" s="196"/>
      <c r="AD5609" s="196"/>
      <c r="AE5609" s="196"/>
      <c r="AF5609" s="196"/>
      <c r="AG5609" s="196"/>
      <c r="AH5609" s="196"/>
      <c r="AI5609" s="197"/>
    </row>
    <row r="5610" spans="1:35">
      <c r="A5610" s="197"/>
      <c r="B5610" s="197"/>
      <c r="C5610" s="204"/>
      <c r="D5610" s="197"/>
      <c r="E5610" s="197"/>
      <c r="F5610" s="197"/>
      <c r="G5610" s="199"/>
      <c r="H5610" s="199"/>
      <c r="I5610" s="197"/>
      <c r="J5610" s="200"/>
      <c r="K5610" s="197"/>
      <c r="L5610" s="197"/>
      <c r="M5610" s="197"/>
      <c r="N5610" s="201"/>
      <c r="O5610" s="201"/>
      <c r="P5610" s="197"/>
      <c r="Q5610" s="197"/>
      <c r="R5610" s="197"/>
      <c r="S5610" s="197"/>
      <c r="T5610" s="197"/>
      <c r="U5610" s="196"/>
      <c r="V5610" s="196"/>
      <c r="W5610" s="197"/>
      <c r="X5610" s="197"/>
      <c r="Y5610" s="197"/>
      <c r="Z5610" s="196"/>
      <c r="AA5610" s="196"/>
      <c r="AB5610" s="202"/>
      <c r="AC5610" s="196"/>
      <c r="AD5610" s="196"/>
      <c r="AE5610" s="196"/>
      <c r="AF5610" s="196"/>
      <c r="AG5610" s="196"/>
      <c r="AH5610" s="196"/>
      <c r="AI5610" s="197"/>
    </row>
    <row r="5611" spans="1:35">
      <c r="A5611" s="197"/>
      <c r="B5611" s="197"/>
      <c r="C5611" s="204"/>
      <c r="D5611" s="197"/>
      <c r="E5611" s="197"/>
      <c r="F5611" s="197"/>
      <c r="G5611" s="199"/>
      <c r="H5611" s="199"/>
      <c r="I5611" s="197"/>
      <c r="J5611" s="200"/>
      <c r="K5611" s="197"/>
      <c r="L5611" s="197"/>
      <c r="M5611" s="197"/>
      <c r="N5611" s="201"/>
      <c r="O5611" s="201"/>
      <c r="P5611" s="197"/>
      <c r="Q5611" s="197"/>
      <c r="R5611" s="197"/>
      <c r="S5611" s="197"/>
      <c r="T5611" s="197"/>
      <c r="U5611" s="196"/>
      <c r="V5611" s="196"/>
      <c r="W5611" s="197"/>
      <c r="X5611" s="197"/>
      <c r="Y5611" s="197"/>
      <c r="Z5611" s="197"/>
      <c r="AA5611" s="197"/>
      <c r="AB5611" s="202"/>
      <c r="AC5611" s="197"/>
      <c r="AD5611" s="205"/>
      <c r="AE5611" s="197"/>
      <c r="AF5611" s="196"/>
      <c r="AG5611" s="196"/>
      <c r="AH5611" s="197"/>
      <c r="AI5611" s="197"/>
    </row>
    <row r="5612" spans="1:35">
      <c r="A5612" s="197"/>
      <c r="B5612" s="197"/>
      <c r="C5612" s="204"/>
      <c r="D5612" s="197"/>
      <c r="E5612" s="197"/>
      <c r="F5612" s="197"/>
      <c r="G5612" s="199"/>
      <c r="H5612" s="199"/>
      <c r="I5612" s="197"/>
      <c r="J5612" s="200"/>
      <c r="K5612" s="197"/>
      <c r="L5612" s="197"/>
      <c r="M5612" s="197"/>
      <c r="N5612" s="201"/>
      <c r="O5612" s="201"/>
      <c r="P5612" s="197"/>
      <c r="Q5612" s="197"/>
      <c r="R5612" s="196"/>
      <c r="S5612" s="197"/>
      <c r="T5612" s="197"/>
      <c r="U5612" s="196"/>
      <c r="V5612" s="196"/>
      <c r="W5612" s="197"/>
      <c r="X5612" s="197"/>
      <c r="Y5612" s="197"/>
      <c r="Z5612" s="196"/>
      <c r="AA5612" s="196"/>
      <c r="AB5612" s="202"/>
      <c r="AC5612" s="196"/>
      <c r="AD5612" s="196"/>
      <c r="AE5612" s="196"/>
      <c r="AF5612" s="196"/>
      <c r="AG5612" s="196"/>
      <c r="AH5612" s="196"/>
      <c r="AI5612" s="197"/>
    </row>
    <row r="5613" spans="1:35">
      <c r="A5613" s="197"/>
      <c r="B5613" s="197"/>
      <c r="C5613" s="204"/>
      <c r="D5613" s="197"/>
      <c r="E5613" s="197"/>
      <c r="F5613" s="197"/>
      <c r="G5613" s="199"/>
      <c r="H5613" s="199"/>
      <c r="I5613" s="197"/>
      <c r="J5613" s="200"/>
      <c r="K5613" s="197"/>
      <c r="L5613" s="197"/>
      <c r="M5613" s="197"/>
      <c r="N5613" s="201"/>
      <c r="O5613" s="201"/>
      <c r="P5613" s="197"/>
      <c r="Q5613" s="197"/>
      <c r="R5613" s="196"/>
      <c r="S5613" s="197"/>
      <c r="T5613" s="197"/>
      <c r="U5613" s="196"/>
      <c r="V5613" s="196"/>
      <c r="W5613" s="197"/>
      <c r="X5613" s="197"/>
      <c r="Y5613" s="197"/>
      <c r="Z5613" s="197"/>
      <c r="AA5613" s="197"/>
      <c r="AB5613" s="202"/>
      <c r="AC5613" s="196"/>
      <c r="AD5613" s="205"/>
      <c r="AE5613" s="197"/>
      <c r="AF5613" s="196"/>
      <c r="AG5613" s="196"/>
      <c r="AH5613" s="197"/>
      <c r="AI5613" s="197"/>
    </row>
    <row r="5614" spans="1:35">
      <c r="A5614" s="197"/>
      <c r="B5614" s="197"/>
      <c r="C5614" s="204"/>
      <c r="D5614" s="197"/>
      <c r="E5614" s="197"/>
      <c r="F5614" s="197"/>
      <c r="G5614" s="199"/>
      <c r="H5614" s="199"/>
      <c r="I5614" s="197"/>
      <c r="J5614" s="200"/>
      <c r="K5614" s="197"/>
      <c r="L5614" s="197"/>
      <c r="M5614" s="197"/>
      <c r="N5614" s="201"/>
      <c r="O5614" s="201"/>
      <c r="P5614" s="197"/>
      <c r="Q5614" s="197"/>
      <c r="R5614" s="197"/>
      <c r="S5614" s="197"/>
      <c r="T5614" s="197"/>
      <c r="U5614" s="196"/>
      <c r="V5614" s="196"/>
      <c r="W5614" s="197"/>
      <c r="X5614" s="197"/>
      <c r="Y5614" s="197"/>
      <c r="Z5614" s="196"/>
      <c r="AA5614" s="196"/>
      <c r="AB5614" s="202"/>
      <c r="AC5614" s="196"/>
      <c r="AD5614" s="196"/>
      <c r="AE5614" s="196"/>
      <c r="AF5614" s="196"/>
      <c r="AG5614" s="196"/>
      <c r="AH5614" s="196"/>
      <c r="AI5614" s="197"/>
    </row>
    <row r="5615" spans="1:35">
      <c r="A5615" s="197"/>
      <c r="B5615" s="197"/>
      <c r="C5615" s="204"/>
      <c r="D5615" s="197"/>
      <c r="E5615" s="197"/>
      <c r="F5615" s="197"/>
      <c r="G5615" s="199"/>
      <c r="H5615" s="199"/>
      <c r="I5615" s="197"/>
      <c r="J5615" s="200"/>
      <c r="K5615" s="197"/>
      <c r="L5615" s="197"/>
      <c r="M5615" s="197"/>
      <c r="N5615" s="201"/>
      <c r="O5615" s="201"/>
      <c r="P5615" s="197"/>
      <c r="Q5615" s="197"/>
      <c r="R5615" s="197"/>
      <c r="S5615" s="197"/>
      <c r="T5615" s="197"/>
      <c r="U5615" s="196"/>
      <c r="V5615" s="196"/>
      <c r="W5615" s="197"/>
      <c r="X5615" s="197"/>
      <c r="Y5615" s="197"/>
      <c r="Z5615" s="196"/>
      <c r="AA5615" s="196"/>
      <c r="AB5615" s="202"/>
      <c r="AC5615" s="196"/>
      <c r="AD5615" s="196"/>
      <c r="AE5615" s="196"/>
      <c r="AF5615" s="196"/>
      <c r="AG5615" s="196"/>
      <c r="AH5615" s="196"/>
      <c r="AI5615" s="197"/>
    </row>
    <row r="5616" spans="1:35">
      <c r="A5616" s="197"/>
      <c r="B5616" s="197"/>
      <c r="C5616" s="204"/>
      <c r="D5616" s="197"/>
      <c r="E5616" s="197"/>
      <c r="F5616" s="197"/>
      <c r="G5616" s="199"/>
      <c r="H5616" s="199"/>
      <c r="I5616" s="197"/>
      <c r="J5616" s="200"/>
      <c r="K5616" s="197"/>
      <c r="L5616" s="197"/>
      <c r="M5616" s="197"/>
      <c r="N5616" s="201"/>
      <c r="O5616" s="201"/>
      <c r="P5616" s="197"/>
      <c r="Q5616" s="197"/>
      <c r="R5616" s="203"/>
      <c r="S5616" s="197"/>
      <c r="T5616" s="197"/>
      <c r="U5616" s="196"/>
      <c r="V5616" s="196"/>
      <c r="W5616" s="197"/>
      <c r="X5616" s="197"/>
      <c r="Y5616" s="197"/>
      <c r="Z5616" s="197"/>
      <c r="AA5616" s="197"/>
      <c r="AB5616" s="202"/>
      <c r="AC5616" s="197"/>
      <c r="AD5616" s="205"/>
      <c r="AE5616" s="197"/>
      <c r="AF5616" s="196"/>
      <c r="AG5616" s="196"/>
      <c r="AH5616" s="197"/>
      <c r="AI5616" s="197"/>
    </row>
    <row r="5617" spans="1:35">
      <c r="A5617" s="197"/>
      <c r="B5617" s="197"/>
      <c r="C5617" s="204"/>
      <c r="D5617" s="197"/>
      <c r="E5617" s="197"/>
      <c r="F5617" s="197"/>
      <c r="G5617" s="199"/>
      <c r="H5617" s="199"/>
      <c r="I5617" s="197"/>
      <c r="J5617" s="200"/>
      <c r="K5617" s="197"/>
      <c r="L5617" s="197"/>
      <c r="M5617" s="197"/>
      <c r="N5617" s="201"/>
      <c r="O5617" s="201"/>
      <c r="P5617" s="197"/>
      <c r="Q5617" s="197"/>
      <c r="R5617" s="197"/>
      <c r="S5617" s="197"/>
      <c r="T5617" s="197"/>
      <c r="U5617" s="196"/>
      <c r="V5617" s="196"/>
      <c r="W5617" s="197"/>
      <c r="X5617" s="197"/>
      <c r="Y5617" s="197"/>
      <c r="Z5617" s="196"/>
      <c r="AA5617" s="196"/>
      <c r="AB5617" s="202"/>
      <c r="AC5617" s="196"/>
      <c r="AD5617" s="196"/>
      <c r="AE5617" s="196"/>
      <c r="AF5617" s="196"/>
      <c r="AG5617" s="196"/>
      <c r="AH5617" s="196"/>
      <c r="AI5617" s="197"/>
    </row>
    <row r="5618" spans="1:35">
      <c r="A5618" s="197"/>
      <c r="B5618" s="197"/>
      <c r="C5618" s="204"/>
      <c r="D5618" s="197"/>
      <c r="E5618" s="197"/>
      <c r="F5618" s="197"/>
      <c r="G5618" s="199"/>
      <c r="H5618" s="199"/>
      <c r="I5618" s="197"/>
      <c r="J5618" s="200"/>
      <c r="K5618" s="197"/>
      <c r="L5618" s="197"/>
      <c r="M5618" s="197"/>
      <c r="N5618" s="201"/>
      <c r="O5618" s="201"/>
      <c r="P5618" s="197"/>
      <c r="Q5618" s="197"/>
      <c r="R5618" s="197"/>
      <c r="S5618" s="197"/>
      <c r="T5618" s="197"/>
      <c r="U5618" s="196"/>
      <c r="V5618" s="196"/>
      <c r="W5618" s="197"/>
      <c r="X5618" s="197"/>
      <c r="Y5618" s="197"/>
      <c r="Z5618" s="196"/>
      <c r="AA5618" s="196"/>
      <c r="AB5618" s="202"/>
      <c r="AC5618" s="196"/>
      <c r="AD5618" s="196"/>
      <c r="AE5618" s="196"/>
      <c r="AF5618" s="196"/>
      <c r="AG5618" s="196"/>
      <c r="AH5618" s="196"/>
      <c r="AI5618" s="197"/>
    </row>
    <row r="5619" spans="1:35">
      <c r="A5619" s="197"/>
      <c r="B5619" s="197"/>
      <c r="C5619" s="204"/>
      <c r="D5619" s="197"/>
      <c r="E5619" s="197"/>
      <c r="F5619" s="197"/>
      <c r="G5619" s="199"/>
      <c r="H5619" s="199"/>
      <c r="I5619" s="197"/>
      <c r="J5619" s="200"/>
      <c r="K5619" s="197"/>
      <c r="L5619" s="197"/>
      <c r="M5619" s="197"/>
      <c r="N5619" s="201"/>
      <c r="O5619" s="201"/>
      <c r="P5619" s="197"/>
      <c r="Q5619" s="197"/>
      <c r="R5619" s="196"/>
      <c r="S5619" s="197"/>
      <c r="T5619" s="197"/>
      <c r="U5619" s="196"/>
      <c r="V5619" s="196"/>
      <c r="W5619" s="197"/>
      <c r="X5619" s="197"/>
      <c r="Y5619" s="197"/>
      <c r="Z5619" s="196"/>
      <c r="AA5619" s="196"/>
      <c r="AB5619" s="202"/>
      <c r="AC5619" s="196"/>
      <c r="AD5619" s="196"/>
      <c r="AE5619" s="196"/>
      <c r="AF5619" s="196"/>
      <c r="AG5619" s="196"/>
      <c r="AH5619" s="196"/>
      <c r="AI5619" s="197"/>
    </row>
    <row r="5620" spans="1:35">
      <c r="A5620" s="197"/>
      <c r="B5620" s="197"/>
      <c r="C5620" s="204"/>
      <c r="D5620" s="197"/>
      <c r="E5620" s="197"/>
      <c r="F5620" s="197"/>
      <c r="G5620" s="199"/>
      <c r="H5620" s="199"/>
      <c r="I5620" s="197"/>
      <c r="J5620" s="200"/>
      <c r="K5620" s="197"/>
      <c r="L5620" s="197"/>
      <c r="M5620" s="197"/>
      <c r="N5620" s="201"/>
      <c r="O5620" s="201"/>
      <c r="P5620" s="197"/>
      <c r="Q5620" s="197"/>
      <c r="R5620" s="197"/>
      <c r="S5620" s="197"/>
      <c r="T5620" s="197"/>
      <c r="U5620" s="196"/>
      <c r="V5620" s="196"/>
      <c r="W5620" s="197"/>
      <c r="X5620" s="197"/>
      <c r="Y5620" s="197"/>
      <c r="Z5620" s="196"/>
      <c r="AA5620" s="196"/>
      <c r="AB5620" s="202"/>
      <c r="AC5620" s="196"/>
      <c r="AD5620" s="196"/>
      <c r="AE5620" s="196"/>
      <c r="AF5620" s="196"/>
      <c r="AG5620" s="196"/>
      <c r="AH5620" s="196"/>
      <c r="AI5620" s="197"/>
    </row>
    <row r="5621" spans="1:35">
      <c r="A5621" s="197"/>
      <c r="B5621" s="197"/>
      <c r="C5621" s="204"/>
      <c r="D5621" s="197"/>
      <c r="E5621" s="197"/>
      <c r="F5621" s="197"/>
      <c r="G5621" s="199"/>
      <c r="H5621" s="199"/>
      <c r="I5621" s="197"/>
      <c r="J5621" s="200"/>
      <c r="K5621" s="197"/>
      <c r="L5621" s="197"/>
      <c r="M5621" s="197"/>
      <c r="N5621" s="201"/>
      <c r="O5621" s="201"/>
      <c r="P5621" s="197"/>
      <c r="Q5621" s="197"/>
      <c r="R5621" s="196"/>
      <c r="S5621" s="197"/>
      <c r="T5621" s="197"/>
      <c r="U5621" s="196"/>
      <c r="V5621" s="196"/>
      <c r="W5621" s="197"/>
      <c r="X5621" s="197"/>
      <c r="Y5621" s="197"/>
      <c r="Z5621" s="196"/>
      <c r="AA5621" s="196"/>
      <c r="AB5621" s="202"/>
      <c r="AC5621" s="196"/>
      <c r="AD5621" s="196"/>
      <c r="AE5621" s="196"/>
      <c r="AF5621" s="196"/>
      <c r="AG5621" s="196"/>
      <c r="AH5621" s="196"/>
      <c r="AI5621" s="197"/>
    </row>
    <row r="5622" spans="1:35">
      <c r="A5622" s="197"/>
      <c r="B5622" s="197"/>
      <c r="C5622" s="204"/>
      <c r="D5622" s="197"/>
      <c r="E5622" s="197"/>
      <c r="F5622" s="197"/>
      <c r="G5622" s="199"/>
      <c r="H5622" s="199"/>
      <c r="I5622" s="197"/>
      <c r="J5622" s="200"/>
      <c r="K5622" s="197"/>
      <c r="L5622" s="197"/>
      <c r="M5622" s="197"/>
      <c r="N5622" s="201"/>
      <c r="O5622" s="201"/>
      <c r="P5622" s="197"/>
      <c r="Q5622" s="197"/>
      <c r="R5622" s="197"/>
      <c r="S5622" s="197"/>
      <c r="T5622" s="197"/>
      <c r="U5622" s="196"/>
      <c r="V5622" s="196"/>
      <c r="W5622" s="197"/>
      <c r="X5622" s="197"/>
      <c r="Y5622" s="197"/>
      <c r="Z5622" s="196"/>
      <c r="AA5622" s="196"/>
      <c r="AB5622" s="202"/>
      <c r="AC5622" s="196"/>
      <c r="AD5622" s="196"/>
      <c r="AE5622" s="196"/>
      <c r="AF5622" s="196"/>
      <c r="AG5622" s="196"/>
      <c r="AH5622" s="196"/>
      <c r="AI5622" s="197"/>
    </row>
    <row r="5623" spans="1:35">
      <c r="A5623" s="197"/>
      <c r="B5623" s="197"/>
      <c r="C5623" s="204"/>
      <c r="D5623" s="197"/>
      <c r="E5623" s="197"/>
      <c r="F5623" s="197"/>
      <c r="G5623" s="199"/>
      <c r="H5623" s="199"/>
      <c r="I5623" s="197"/>
      <c r="J5623" s="200"/>
      <c r="K5623" s="197"/>
      <c r="L5623" s="197"/>
      <c r="M5623" s="197"/>
      <c r="N5623" s="201"/>
      <c r="O5623" s="201"/>
      <c r="P5623" s="197"/>
      <c r="Q5623" s="197"/>
      <c r="R5623" s="197"/>
      <c r="S5623" s="197"/>
      <c r="T5623" s="197"/>
      <c r="U5623" s="196"/>
      <c r="V5623" s="196"/>
      <c r="W5623" s="197"/>
      <c r="X5623" s="197"/>
      <c r="Y5623" s="197"/>
      <c r="Z5623" s="196"/>
      <c r="AA5623" s="196"/>
      <c r="AB5623" s="202"/>
      <c r="AC5623" s="196"/>
      <c r="AD5623" s="196"/>
      <c r="AE5623" s="196"/>
      <c r="AF5623" s="196"/>
      <c r="AG5623" s="196"/>
      <c r="AH5623" s="196"/>
      <c r="AI5623" s="197"/>
    </row>
    <row r="5624" spans="1:35">
      <c r="A5624" s="197"/>
      <c r="B5624" s="197"/>
      <c r="C5624" s="204"/>
      <c r="D5624" s="197"/>
      <c r="E5624" s="197"/>
      <c r="F5624" s="197"/>
      <c r="G5624" s="199"/>
      <c r="H5624" s="199"/>
      <c r="I5624" s="197"/>
      <c r="J5624" s="200"/>
      <c r="K5624" s="197"/>
      <c r="L5624" s="197"/>
      <c r="M5624" s="197"/>
      <c r="N5624" s="201"/>
      <c r="O5624" s="201"/>
      <c r="P5624" s="197"/>
      <c r="Q5624" s="197"/>
      <c r="R5624" s="197"/>
      <c r="S5624" s="197"/>
      <c r="T5624" s="197"/>
      <c r="U5624" s="196"/>
      <c r="V5624" s="196"/>
      <c r="W5624" s="197"/>
      <c r="X5624" s="197"/>
      <c r="Y5624" s="197"/>
      <c r="Z5624" s="197"/>
      <c r="AA5624" s="197"/>
      <c r="AB5624" s="202"/>
      <c r="AC5624" s="197"/>
      <c r="AD5624" s="205"/>
      <c r="AE5624" s="197"/>
      <c r="AF5624" s="196"/>
      <c r="AG5624" s="196"/>
      <c r="AH5624" s="197"/>
      <c r="AI5624" s="197"/>
    </row>
    <row r="5625" spans="1:35">
      <c r="A5625" s="197"/>
      <c r="B5625" s="197"/>
      <c r="C5625" s="204"/>
      <c r="D5625" s="197"/>
      <c r="E5625" s="197"/>
      <c r="F5625" s="197"/>
      <c r="G5625" s="199"/>
      <c r="H5625" s="199"/>
      <c r="I5625" s="197"/>
      <c r="J5625" s="200"/>
      <c r="K5625" s="197"/>
      <c r="L5625" s="197"/>
      <c r="M5625" s="197"/>
      <c r="N5625" s="201"/>
      <c r="O5625" s="201"/>
      <c r="P5625" s="197"/>
      <c r="Q5625" s="197"/>
      <c r="R5625" s="196"/>
      <c r="S5625" s="197"/>
      <c r="T5625" s="197"/>
      <c r="U5625" s="196"/>
      <c r="V5625" s="196"/>
      <c r="W5625" s="197"/>
      <c r="X5625" s="197"/>
      <c r="Y5625" s="197"/>
      <c r="Z5625" s="196"/>
      <c r="AA5625" s="196"/>
      <c r="AB5625" s="202"/>
      <c r="AC5625" s="196"/>
      <c r="AD5625" s="196"/>
      <c r="AE5625" s="196"/>
      <c r="AF5625" s="196"/>
      <c r="AG5625" s="196"/>
      <c r="AH5625" s="196"/>
      <c r="AI5625" s="197"/>
    </row>
    <row r="5626" spans="1:35">
      <c r="A5626" s="197"/>
      <c r="B5626" s="197"/>
      <c r="C5626" s="204"/>
      <c r="D5626" s="197"/>
      <c r="E5626" s="197"/>
      <c r="F5626" s="197"/>
      <c r="G5626" s="199"/>
      <c r="H5626" s="199"/>
      <c r="I5626" s="197"/>
      <c r="J5626" s="200"/>
      <c r="K5626" s="197"/>
      <c r="L5626" s="197"/>
      <c r="M5626" s="197"/>
      <c r="N5626" s="201"/>
      <c r="O5626" s="201"/>
      <c r="P5626" s="197"/>
      <c r="Q5626" s="197"/>
      <c r="R5626" s="197"/>
      <c r="S5626" s="197"/>
      <c r="T5626" s="197"/>
      <c r="U5626" s="196"/>
      <c r="V5626" s="196"/>
      <c r="W5626" s="197"/>
      <c r="X5626" s="197"/>
      <c r="Y5626" s="197"/>
      <c r="Z5626" s="196"/>
      <c r="AA5626" s="196"/>
      <c r="AB5626" s="202"/>
      <c r="AC5626" s="196"/>
      <c r="AD5626" s="196"/>
      <c r="AE5626" s="196"/>
      <c r="AF5626" s="196"/>
      <c r="AG5626" s="196"/>
      <c r="AH5626" s="196"/>
      <c r="AI5626" s="197"/>
    </row>
    <row r="5627" spans="1:35">
      <c r="A5627" s="197"/>
      <c r="B5627" s="197"/>
      <c r="C5627" s="204"/>
      <c r="D5627" s="197"/>
      <c r="E5627" s="203"/>
      <c r="F5627" s="197"/>
      <c r="G5627" s="199"/>
      <c r="H5627" s="199"/>
      <c r="I5627" s="197"/>
      <c r="J5627" s="200"/>
      <c r="K5627" s="197"/>
      <c r="L5627" s="197"/>
      <c r="M5627" s="197"/>
      <c r="N5627" s="201"/>
      <c r="O5627" s="201"/>
      <c r="P5627" s="197"/>
      <c r="Q5627" s="197"/>
      <c r="R5627" s="196"/>
      <c r="S5627" s="197"/>
      <c r="T5627" s="197"/>
      <c r="U5627" s="196"/>
      <c r="V5627" s="196"/>
      <c r="W5627" s="197"/>
      <c r="X5627" s="197"/>
      <c r="Y5627" s="197"/>
      <c r="Z5627" s="196"/>
      <c r="AA5627" s="196"/>
      <c r="AB5627" s="202"/>
      <c r="AC5627" s="196"/>
      <c r="AD5627" s="196"/>
      <c r="AE5627" s="196"/>
      <c r="AF5627" s="196"/>
      <c r="AG5627" s="196"/>
      <c r="AH5627" s="196"/>
      <c r="AI5627" s="197"/>
    </row>
    <row r="5628" spans="1:35">
      <c r="A5628" s="197"/>
      <c r="B5628" s="197"/>
      <c r="C5628" s="204"/>
      <c r="D5628" s="197"/>
      <c r="E5628" s="203"/>
      <c r="F5628" s="197"/>
      <c r="G5628" s="199"/>
      <c r="H5628" s="199"/>
      <c r="I5628" s="197"/>
      <c r="J5628" s="200"/>
      <c r="K5628" s="197"/>
      <c r="L5628" s="197"/>
      <c r="M5628" s="197"/>
      <c r="N5628" s="201"/>
      <c r="O5628" s="201"/>
      <c r="P5628" s="197"/>
      <c r="Q5628" s="197"/>
      <c r="R5628" s="197"/>
      <c r="S5628" s="197"/>
      <c r="T5628" s="197"/>
      <c r="U5628" s="196"/>
      <c r="V5628" s="196"/>
      <c r="W5628" s="197"/>
      <c r="X5628" s="197"/>
      <c r="Y5628" s="197"/>
      <c r="Z5628" s="196"/>
      <c r="AA5628" s="196"/>
      <c r="AB5628" s="202"/>
      <c r="AC5628" s="196"/>
      <c r="AD5628" s="196"/>
      <c r="AE5628" s="196"/>
      <c r="AF5628" s="196"/>
      <c r="AG5628" s="196"/>
      <c r="AH5628" s="196"/>
      <c r="AI5628" s="197"/>
    </row>
    <row r="5629" spans="1:35">
      <c r="A5629" s="197"/>
      <c r="B5629" s="197"/>
      <c r="C5629" s="204"/>
      <c r="D5629" s="197"/>
      <c r="E5629" s="203"/>
      <c r="F5629" s="197"/>
      <c r="G5629" s="199"/>
      <c r="H5629" s="199"/>
      <c r="I5629" s="197"/>
      <c r="J5629" s="200"/>
      <c r="K5629" s="197"/>
      <c r="L5629" s="197"/>
      <c r="M5629" s="197"/>
      <c r="N5629" s="201"/>
      <c r="O5629" s="201"/>
      <c r="P5629" s="197"/>
      <c r="Q5629" s="197"/>
      <c r="R5629" s="196"/>
      <c r="S5629" s="197"/>
      <c r="T5629" s="197"/>
      <c r="U5629" s="196"/>
      <c r="V5629" s="196"/>
      <c r="W5629" s="197"/>
      <c r="X5629" s="197"/>
      <c r="Y5629" s="197"/>
      <c r="Z5629" s="196"/>
      <c r="AA5629" s="196"/>
      <c r="AB5629" s="202"/>
      <c r="AC5629" s="196"/>
      <c r="AD5629" s="196"/>
      <c r="AE5629" s="196"/>
      <c r="AF5629" s="196"/>
      <c r="AG5629" s="196"/>
      <c r="AH5629" s="196"/>
      <c r="AI5629" s="197"/>
    </row>
    <row r="5630" spans="1:35">
      <c r="A5630" s="197"/>
      <c r="B5630" s="197"/>
      <c r="C5630" s="204"/>
      <c r="D5630" s="197"/>
      <c r="E5630" s="203"/>
      <c r="F5630" s="197"/>
      <c r="G5630" s="199"/>
      <c r="H5630" s="199"/>
      <c r="I5630" s="197"/>
      <c r="J5630" s="200"/>
      <c r="K5630" s="197"/>
      <c r="L5630" s="197"/>
      <c r="M5630" s="197"/>
      <c r="N5630" s="201"/>
      <c r="O5630" s="201"/>
      <c r="P5630" s="197"/>
      <c r="Q5630" s="197"/>
      <c r="R5630" s="197"/>
      <c r="S5630" s="197"/>
      <c r="T5630" s="197"/>
      <c r="U5630" s="196"/>
      <c r="V5630" s="196"/>
      <c r="W5630" s="197"/>
      <c r="X5630" s="197"/>
      <c r="Y5630" s="197"/>
      <c r="Z5630" s="196"/>
      <c r="AA5630" s="196"/>
      <c r="AB5630" s="202"/>
      <c r="AC5630" s="196"/>
      <c r="AD5630" s="196"/>
      <c r="AE5630" s="196"/>
      <c r="AF5630" s="196"/>
      <c r="AG5630" s="196"/>
      <c r="AH5630" s="196"/>
      <c r="AI5630" s="197"/>
    </row>
    <row r="5631" spans="1:35">
      <c r="A5631" s="197"/>
      <c r="B5631" s="197"/>
      <c r="C5631" s="204"/>
      <c r="D5631" s="197"/>
      <c r="E5631" s="203"/>
      <c r="F5631" s="197"/>
      <c r="G5631" s="199"/>
      <c r="H5631" s="199"/>
      <c r="I5631" s="197"/>
      <c r="J5631" s="200"/>
      <c r="K5631" s="197"/>
      <c r="L5631" s="197"/>
      <c r="M5631" s="197"/>
      <c r="N5631" s="201"/>
      <c r="O5631" s="201"/>
      <c r="P5631" s="197"/>
      <c r="Q5631" s="197"/>
      <c r="R5631" s="196"/>
      <c r="S5631" s="197"/>
      <c r="T5631" s="197"/>
      <c r="U5631" s="196"/>
      <c r="V5631" s="196"/>
      <c r="W5631" s="197"/>
      <c r="X5631" s="197"/>
      <c r="Y5631" s="197"/>
      <c r="Z5631" s="196"/>
      <c r="AA5631" s="196"/>
      <c r="AB5631" s="202"/>
      <c r="AC5631" s="196"/>
      <c r="AD5631" s="196"/>
      <c r="AE5631" s="196"/>
      <c r="AF5631" s="196"/>
      <c r="AG5631" s="196"/>
      <c r="AH5631" s="196"/>
      <c r="AI5631" s="197"/>
    </row>
    <row r="5632" spans="1:35">
      <c r="A5632" s="197"/>
      <c r="B5632" s="197"/>
      <c r="C5632" s="204"/>
      <c r="D5632" s="197"/>
      <c r="E5632" s="203"/>
      <c r="F5632" s="197"/>
      <c r="G5632" s="199"/>
      <c r="H5632" s="199"/>
      <c r="I5632" s="197"/>
      <c r="J5632" s="200"/>
      <c r="K5632" s="197"/>
      <c r="L5632" s="197"/>
      <c r="M5632" s="197"/>
      <c r="N5632" s="201"/>
      <c r="O5632" s="201"/>
      <c r="P5632" s="197"/>
      <c r="Q5632" s="197"/>
      <c r="R5632" s="197"/>
      <c r="S5632" s="197"/>
      <c r="T5632" s="197"/>
      <c r="U5632" s="196"/>
      <c r="V5632" s="196"/>
      <c r="W5632" s="197"/>
      <c r="X5632" s="197"/>
      <c r="Y5632" s="197"/>
      <c r="Z5632" s="196"/>
      <c r="AA5632" s="196"/>
      <c r="AB5632" s="202"/>
      <c r="AC5632" s="196"/>
      <c r="AD5632" s="196"/>
      <c r="AE5632" s="196"/>
      <c r="AF5632" s="196"/>
      <c r="AG5632" s="196"/>
      <c r="AH5632" s="196"/>
      <c r="AI5632" s="197"/>
    </row>
    <row r="5633" spans="1:35">
      <c r="A5633" s="197"/>
      <c r="B5633" s="197"/>
      <c r="C5633" s="204"/>
      <c r="D5633" s="197"/>
      <c r="E5633" s="203"/>
      <c r="F5633" s="197"/>
      <c r="G5633" s="199"/>
      <c r="H5633" s="199"/>
      <c r="I5633" s="197"/>
      <c r="J5633" s="200"/>
      <c r="K5633" s="197"/>
      <c r="L5633" s="197"/>
      <c r="M5633" s="197"/>
      <c r="N5633" s="201"/>
      <c r="O5633" s="201"/>
      <c r="P5633" s="197"/>
      <c r="Q5633" s="197"/>
      <c r="R5633" s="197"/>
      <c r="S5633" s="197"/>
      <c r="T5633" s="197"/>
      <c r="U5633" s="196"/>
      <c r="V5633" s="196"/>
      <c r="W5633" s="197"/>
      <c r="X5633" s="197"/>
      <c r="Y5633" s="197"/>
      <c r="Z5633" s="197"/>
      <c r="AA5633" s="197"/>
      <c r="AB5633" s="202"/>
      <c r="AC5633" s="197"/>
      <c r="AD5633" s="205"/>
      <c r="AE5633" s="197"/>
      <c r="AF5633" s="196"/>
      <c r="AG5633" s="196"/>
      <c r="AH5633" s="197"/>
      <c r="AI5633" s="197"/>
    </row>
    <row r="5634" spans="1:35">
      <c r="A5634" s="197"/>
      <c r="B5634" s="197"/>
      <c r="C5634" s="204"/>
      <c r="D5634" s="197"/>
      <c r="E5634" s="203"/>
      <c r="F5634" s="197"/>
      <c r="G5634" s="199"/>
      <c r="H5634" s="199"/>
      <c r="I5634" s="197"/>
      <c r="J5634" s="200"/>
      <c r="K5634" s="197"/>
      <c r="L5634" s="197"/>
      <c r="M5634" s="197"/>
      <c r="N5634" s="201"/>
      <c r="O5634" s="201"/>
      <c r="P5634" s="197"/>
      <c r="Q5634" s="197"/>
      <c r="R5634" s="196"/>
      <c r="S5634" s="197"/>
      <c r="T5634" s="197"/>
      <c r="U5634" s="196"/>
      <c r="V5634" s="196"/>
      <c r="W5634" s="197"/>
      <c r="X5634" s="197"/>
      <c r="Y5634" s="197"/>
      <c r="Z5634" s="196"/>
      <c r="AA5634" s="196"/>
      <c r="AB5634" s="202"/>
      <c r="AC5634" s="196"/>
      <c r="AD5634" s="196"/>
      <c r="AE5634" s="196"/>
      <c r="AF5634" s="196"/>
      <c r="AG5634" s="196"/>
      <c r="AH5634" s="196"/>
      <c r="AI5634" s="197"/>
    </row>
    <row r="5635" spans="1:35">
      <c r="A5635" s="197"/>
      <c r="B5635" s="197"/>
      <c r="C5635" s="204"/>
      <c r="D5635" s="197"/>
      <c r="E5635" s="197"/>
      <c r="F5635" s="197"/>
      <c r="G5635" s="199"/>
      <c r="H5635" s="199"/>
      <c r="I5635" s="197"/>
      <c r="J5635" s="200"/>
      <c r="K5635" s="197"/>
      <c r="L5635" s="197"/>
      <c r="M5635" s="197"/>
      <c r="N5635" s="201"/>
      <c r="O5635" s="201"/>
      <c r="P5635" s="197"/>
      <c r="Q5635" s="197"/>
      <c r="R5635" s="197"/>
      <c r="S5635" s="197"/>
      <c r="T5635" s="197"/>
      <c r="U5635" s="196"/>
      <c r="V5635" s="196"/>
      <c r="W5635" s="197"/>
      <c r="X5635" s="197"/>
      <c r="Y5635" s="197"/>
      <c r="Z5635" s="196"/>
      <c r="AA5635" s="196"/>
      <c r="AB5635" s="202"/>
      <c r="AC5635" s="196"/>
      <c r="AD5635" s="196"/>
      <c r="AE5635" s="196"/>
      <c r="AF5635" s="196"/>
      <c r="AG5635" s="196"/>
      <c r="AH5635" s="196"/>
      <c r="AI5635" s="197"/>
    </row>
    <row r="5636" spans="1:35">
      <c r="A5636" s="197"/>
      <c r="B5636" s="197"/>
      <c r="C5636" s="204"/>
      <c r="D5636" s="197"/>
      <c r="E5636" s="203"/>
      <c r="F5636" s="197"/>
      <c r="G5636" s="199"/>
      <c r="H5636" s="199"/>
      <c r="I5636" s="197"/>
      <c r="J5636" s="200"/>
      <c r="K5636" s="197"/>
      <c r="L5636" s="197"/>
      <c r="M5636" s="197"/>
      <c r="N5636" s="201"/>
      <c r="O5636" s="201"/>
      <c r="P5636" s="197"/>
      <c r="Q5636" s="197"/>
      <c r="R5636" s="197"/>
      <c r="S5636" s="197"/>
      <c r="T5636" s="197"/>
      <c r="U5636" s="196"/>
      <c r="V5636" s="196"/>
      <c r="W5636" s="197"/>
      <c r="X5636" s="197"/>
      <c r="Y5636" s="197"/>
      <c r="Z5636" s="197"/>
      <c r="AA5636" s="197"/>
      <c r="AB5636" s="202"/>
      <c r="AC5636" s="197"/>
      <c r="AD5636" s="205"/>
      <c r="AE5636" s="197"/>
      <c r="AF5636" s="196"/>
      <c r="AG5636" s="196"/>
      <c r="AH5636" s="197"/>
      <c r="AI5636" s="197"/>
    </row>
    <row r="5637" spans="1:35">
      <c r="A5637" s="197"/>
      <c r="B5637" s="197"/>
      <c r="C5637" s="204"/>
      <c r="D5637" s="197"/>
      <c r="E5637" s="203"/>
      <c r="F5637" s="197"/>
      <c r="G5637" s="199"/>
      <c r="H5637" s="199"/>
      <c r="I5637" s="197"/>
      <c r="J5637" s="200"/>
      <c r="K5637" s="197"/>
      <c r="L5637" s="197"/>
      <c r="M5637" s="197"/>
      <c r="N5637" s="201"/>
      <c r="O5637" s="201"/>
      <c r="P5637" s="197"/>
      <c r="Q5637" s="197"/>
      <c r="R5637" s="196"/>
      <c r="S5637" s="197"/>
      <c r="T5637" s="197"/>
      <c r="U5637" s="196"/>
      <c r="V5637" s="196"/>
      <c r="W5637" s="197"/>
      <c r="X5637" s="197"/>
      <c r="Y5637" s="197"/>
      <c r="Z5637" s="196"/>
      <c r="AA5637" s="196"/>
      <c r="AB5637" s="202"/>
      <c r="AC5637" s="196"/>
      <c r="AD5637" s="196"/>
      <c r="AE5637" s="196"/>
      <c r="AF5637" s="196"/>
      <c r="AG5637" s="196"/>
      <c r="AH5637" s="196"/>
      <c r="AI5637" s="197"/>
    </row>
    <row r="5638" spans="1:35">
      <c r="A5638" s="197"/>
      <c r="B5638" s="197"/>
      <c r="C5638" s="204"/>
      <c r="D5638" s="197"/>
      <c r="E5638" s="203"/>
      <c r="F5638" s="197"/>
      <c r="G5638" s="199"/>
      <c r="H5638" s="199"/>
      <c r="I5638" s="197"/>
      <c r="J5638" s="200"/>
      <c r="K5638" s="197"/>
      <c r="L5638" s="197"/>
      <c r="M5638" s="197"/>
      <c r="N5638" s="201"/>
      <c r="O5638" s="201"/>
      <c r="P5638" s="197"/>
      <c r="Q5638" s="197"/>
      <c r="R5638" s="197"/>
      <c r="S5638" s="197"/>
      <c r="T5638" s="197"/>
      <c r="U5638" s="196"/>
      <c r="V5638" s="196"/>
      <c r="W5638" s="197"/>
      <c r="X5638" s="197"/>
      <c r="Y5638" s="197"/>
      <c r="Z5638" s="196"/>
      <c r="AA5638" s="196"/>
      <c r="AB5638" s="202"/>
      <c r="AC5638" s="196"/>
      <c r="AD5638" s="196"/>
      <c r="AE5638" s="196"/>
      <c r="AF5638" s="196"/>
      <c r="AG5638" s="196"/>
      <c r="AH5638" s="196"/>
      <c r="AI5638" s="197"/>
    </row>
    <row r="5639" spans="1:35">
      <c r="A5639" s="197"/>
      <c r="B5639" s="197"/>
      <c r="C5639" s="204"/>
      <c r="D5639" s="197"/>
      <c r="E5639" s="203"/>
      <c r="F5639" s="197"/>
      <c r="G5639" s="199"/>
      <c r="H5639" s="199"/>
      <c r="I5639" s="197"/>
      <c r="J5639" s="200"/>
      <c r="K5639" s="197"/>
      <c r="L5639" s="197"/>
      <c r="M5639" s="197"/>
      <c r="N5639" s="201"/>
      <c r="O5639" s="201"/>
      <c r="P5639" s="197"/>
      <c r="Q5639" s="197"/>
      <c r="R5639" s="196"/>
      <c r="S5639" s="197"/>
      <c r="T5639" s="197"/>
      <c r="U5639" s="196"/>
      <c r="V5639" s="196"/>
      <c r="W5639" s="197"/>
      <c r="X5639" s="197"/>
      <c r="Y5639" s="197"/>
      <c r="Z5639" s="196"/>
      <c r="AA5639" s="196"/>
      <c r="AB5639" s="202"/>
      <c r="AC5639" s="196"/>
      <c r="AD5639" s="196"/>
      <c r="AE5639" s="196"/>
      <c r="AF5639" s="196"/>
      <c r="AG5639" s="196"/>
      <c r="AH5639" s="196"/>
      <c r="AI5639" s="197"/>
    </row>
    <row r="5640" spans="1:35">
      <c r="A5640" s="197"/>
      <c r="B5640" s="197"/>
      <c r="C5640" s="204"/>
      <c r="D5640" s="197"/>
      <c r="E5640" s="197"/>
      <c r="F5640" s="197"/>
      <c r="G5640" s="199"/>
      <c r="H5640" s="199"/>
      <c r="I5640" s="197"/>
      <c r="J5640" s="200"/>
      <c r="K5640" s="197"/>
      <c r="L5640" s="197"/>
      <c r="M5640" s="197"/>
      <c r="N5640" s="201"/>
      <c r="O5640" s="201"/>
      <c r="P5640" s="197"/>
      <c r="Q5640" s="197"/>
      <c r="R5640" s="197"/>
      <c r="S5640" s="197"/>
      <c r="T5640" s="197"/>
      <c r="U5640" s="196"/>
      <c r="V5640" s="196"/>
      <c r="W5640" s="197"/>
      <c r="X5640" s="197"/>
      <c r="Y5640" s="197"/>
      <c r="Z5640" s="196"/>
      <c r="AA5640" s="196"/>
      <c r="AB5640" s="202"/>
      <c r="AC5640" s="196"/>
      <c r="AD5640" s="196"/>
      <c r="AE5640" s="196"/>
      <c r="AF5640" s="196"/>
      <c r="AG5640" s="196"/>
      <c r="AH5640" s="196"/>
      <c r="AI5640" s="197"/>
    </row>
    <row r="5641" spans="1:35">
      <c r="A5641" s="197"/>
      <c r="B5641" s="197"/>
      <c r="C5641" s="204"/>
      <c r="D5641" s="197"/>
      <c r="E5641" s="196"/>
      <c r="F5641" s="196"/>
      <c r="G5641" s="199"/>
      <c r="H5641" s="199"/>
      <c r="I5641" s="197"/>
      <c r="J5641" s="200"/>
      <c r="K5641" s="197"/>
      <c r="L5641" s="197"/>
      <c r="M5641" s="197"/>
      <c r="N5641" s="201"/>
      <c r="O5641" s="201"/>
      <c r="P5641" s="197"/>
      <c r="Q5641" s="197"/>
      <c r="R5641" s="197"/>
      <c r="S5641" s="197"/>
      <c r="T5641" s="197"/>
      <c r="U5641" s="196"/>
      <c r="V5641" s="196"/>
      <c r="W5641" s="197"/>
      <c r="X5641" s="197"/>
      <c r="Y5641" s="197"/>
      <c r="Z5641" s="197"/>
      <c r="AA5641" s="197"/>
      <c r="AB5641" s="202"/>
      <c r="AC5641" s="197"/>
      <c r="AD5641" s="196"/>
      <c r="AE5641" s="196"/>
      <c r="AF5641" s="196"/>
      <c r="AG5641" s="196"/>
      <c r="AH5641" s="196"/>
      <c r="AI5641" s="197"/>
    </row>
    <row r="5642" spans="1:35">
      <c r="A5642" s="197"/>
      <c r="B5642" s="197"/>
      <c r="C5642" s="204"/>
      <c r="D5642" s="197"/>
      <c r="E5642" s="196"/>
      <c r="F5642" s="196"/>
      <c r="G5642" s="199"/>
      <c r="H5642" s="199"/>
      <c r="I5642" s="197"/>
      <c r="J5642" s="200"/>
      <c r="K5642" s="197"/>
      <c r="L5642" s="197"/>
      <c r="M5642" s="197"/>
      <c r="N5642" s="201"/>
      <c r="O5642" s="201"/>
      <c r="P5642" s="197"/>
      <c r="Q5642" s="197"/>
      <c r="R5642" s="197"/>
      <c r="S5642" s="197"/>
      <c r="T5642" s="197"/>
      <c r="U5642" s="196"/>
      <c r="V5642" s="196"/>
      <c r="W5642" s="197"/>
      <c r="X5642" s="197"/>
      <c r="Y5642" s="197"/>
      <c r="Z5642" s="196"/>
      <c r="AA5642" s="196"/>
      <c r="AB5642" s="202"/>
      <c r="AC5642" s="196"/>
      <c r="AD5642" s="196"/>
      <c r="AE5642" s="196"/>
      <c r="AF5642" s="196"/>
      <c r="AG5642" s="196"/>
      <c r="AH5642" s="196"/>
      <c r="AI5642" s="197"/>
    </row>
    <row r="5643" spans="1:35">
      <c r="A5643" s="197"/>
      <c r="B5643" s="197"/>
      <c r="C5643" s="204"/>
      <c r="D5643" s="197"/>
      <c r="E5643" s="196"/>
      <c r="F5643" s="196"/>
      <c r="G5643" s="199"/>
      <c r="H5643" s="199"/>
      <c r="I5643" s="197"/>
      <c r="J5643" s="200"/>
      <c r="K5643" s="197"/>
      <c r="L5643" s="197"/>
      <c r="M5643" s="197"/>
      <c r="N5643" s="201"/>
      <c r="O5643" s="201"/>
      <c r="P5643" s="197"/>
      <c r="Q5643" s="197"/>
      <c r="R5643" s="197"/>
      <c r="S5643" s="197"/>
      <c r="T5643" s="197"/>
      <c r="U5643" s="196"/>
      <c r="V5643" s="196"/>
      <c r="W5643" s="197"/>
      <c r="X5643" s="197"/>
      <c r="Y5643" s="197"/>
      <c r="Z5643" s="196"/>
      <c r="AA5643" s="196"/>
      <c r="AB5643" s="202"/>
      <c r="AC5643" s="196"/>
      <c r="AD5643" s="196"/>
      <c r="AE5643" s="196"/>
      <c r="AF5643" s="196"/>
      <c r="AG5643" s="196"/>
      <c r="AH5643" s="196"/>
      <c r="AI5643" s="197"/>
    </row>
    <row r="5644" spans="1:35">
      <c r="A5644" s="197"/>
      <c r="B5644" s="197"/>
      <c r="C5644" s="204"/>
      <c r="D5644" s="197"/>
      <c r="E5644" s="197"/>
      <c r="F5644" s="197"/>
      <c r="G5644" s="199"/>
      <c r="H5644" s="199"/>
      <c r="I5644" s="197"/>
      <c r="J5644" s="200"/>
      <c r="K5644" s="197"/>
      <c r="L5644" s="197"/>
      <c r="M5644" s="197"/>
      <c r="N5644" s="201"/>
      <c r="O5644" s="201"/>
      <c r="P5644" s="197"/>
      <c r="Q5644" s="197"/>
      <c r="R5644" s="197"/>
      <c r="S5644" s="197"/>
      <c r="T5644" s="197"/>
      <c r="U5644" s="196"/>
      <c r="V5644" s="196"/>
      <c r="W5644" s="197"/>
      <c r="X5644" s="197"/>
      <c r="Y5644" s="197"/>
      <c r="Z5644" s="197"/>
      <c r="AA5644" s="197"/>
      <c r="AB5644" s="202"/>
      <c r="AC5644" s="197"/>
      <c r="AD5644" s="205"/>
      <c r="AE5644" s="197"/>
      <c r="AF5644" s="196"/>
      <c r="AG5644" s="196"/>
      <c r="AH5644" s="197"/>
      <c r="AI5644" s="197"/>
    </row>
    <row r="5645" spans="1:35">
      <c r="A5645" s="197"/>
      <c r="B5645" s="197"/>
      <c r="C5645" s="204"/>
      <c r="D5645" s="197"/>
      <c r="E5645" s="203"/>
      <c r="F5645" s="197"/>
      <c r="G5645" s="199"/>
      <c r="H5645" s="199"/>
      <c r="I5645" s="197"/>
      <c r="J5645" s="200"/>
      <c r="K5645" s="197"/>
      <c r="L5645" s="197"/>
      <c r="M5645" s="197"/>
      <c r="N5645" s="201"/>
      <c r="O5645" s="201"/>
      <c r="P5645" s="197"/>
      <c r="Q5645" s="197"/>
      <c r="R5645" s="196"/>
      <c r="S5645" s="197"/>
      <c r="T5645" s="197"/>
      <c r="U5645" s="196"/>
      <c r="V5645" s="196"/>
      <c r="W5645" s="197"/>
      <c r="X5645" s="197"/>
      <c r="Y5645" s="197"/>
      <c r="Z5645" s="196"/>
      <c r="AA5645" s="196"/>
      <c r="AB5645" s="202"/>
      <c r="AC5645" s="196"/>
      <c r="AD5645" s="196"/>
      <c r="AE5645" s="196"/>
      <c r="AF5645" s="196"/>
      <c r="AG5645" s="196"/>
      <c r="AH5645" s="196"/>
      <c r="AI5645" s="197"/>
    </row>
    <row r="5646" spans="1:35">
      <c r="A5646" s="197"/>
      <c r="B5646" s="197"/>
      <c r="C5646" s="204"/>
      <c r="D5646" s="197"/>
      <c r="E5646" s="197"/>
      <c r="F5646" s="197"/>
      <c r="G5646" s="199"/>
      <c r="H5646" s="199"/>
      <c r="I5646" s="197"/>
      <c r="J5646" s="200"/>
      <c r="K5646" s="197"/>
      <c r="L5646" s="197"/>
      <c r="M5646" s="197"/>
      <c r="N5646" s="201"/>
      <c r="O5646" s="201"/>
      <c r="P5646" s="197"/>
      <c r="Q5646" s="197"/>
      <c r="R5646" s="197"/>
      <c r="S5646" s="197"/>
      <c r="T5646" s="197"/>
      <c r="U5646" s="196"/>
      <c r="V5646" s="196"/>
      <c r="W5646" s="197"/>
      <c r="X5646" s="197"/>
      <c r="Y5646" s="197"/>
      <c r="Z5646" s="196"/>
      <c r="AA5646" s="196"/>
      <c r="AB5646" s="202"/>
      <c r="AC5646" s="196"/>
      <c r="AD5646" s="196"/>
      <c r="AE5646" s="196"/>
      <c r="AF5646" s="196"/>
      <c r="AG5646" s="196"/>
      <c r="AH5646" s="196"/>
      <c r="AI5646" s="197"/>
    </row>
    <row r="5647" spans="1:35">
      <c r="A5647" s="197"/>
      <c r="B5647" s="197"/>
      <c r="C5647" s="204"/>
      <c r="D5647" s="197"/>
      <c r="E5647" s="203"/>
      <c r="F5647" s="197"/>
      <c r="G5647" s="199"/>
      <c r="H5647" s="199"/>
      <c r="I5647" s="197"/>
      <c r="J5647" s="200"/>
      <c r="K5647" s="197"/>
      <c r="L5647" s="197"/>
      <c r="M5647" s="197"/>
      <c r="N5647" s="201"/>
      <c r="O5647" s="201"/>
      <c r="P5647" s="197"/>
      <c r="Q5647" s="197"/>
      <c r="R5647" s="196"/>
      <c r="S5647" s="197"/>
      <c r="T5647" s="197"/>
      <c r="U5647" s="196"/>
      <c r="V5647" s="196"/>
      <c r="W5647" s="197"/>
      <c r="X5647" s="197"/>
      <c r="Y5647" s="197"/>
      <c r="Z5647" s="196"/>
      <c r="AA5647" s="196"/>
      <c r="AB5647" s="202"/>
      <c r="AC5647" s="196"/>
      <c r="AD5647" s="196"/>
      <c r="AE5647" s="196"/>
      <c r="AF5647" s="196"/>
      <c r="AG5647" s="196"/>
      <c r="AH5647" s="196"/>
      <c r="AI5647" s="197"/>
    </row>
    <row r="5648" spans="1:35">
      <c r="A5648" s="197"/>
      <c r="B5648" s="197"/>
      <c r="C5648" s="204"/>
      <c r="D5648" s="197"/>
      <c r="E5648" s="197"/>
      <c r="F5648" s="197"/>
      <c r="G5648" s="199"/>
      <c r="H5648" s="199"/>
      <c r="I5648" s="197"/>
      <c r="J5648" s="200"/>
      <c r="K5648" s="197"/>
      <c r="L5648" s="197"/>
      <c r="M5648" s="197"/>
      <c r="N5648" s="201"/>
      <c r="O5648" s="201"/>
      <c r="P5648" s="197"/>
      <c r="Q5648" s="197"/>
      <c r="R5648" s="197"/>
      <c r="S5648" s="197"/>
      <c r="T5648" s="197"/>
      <c r="U5648" s="196"/>
      <c r="V5648" s="196"/>
      <c r="W5648" s="197"/>
      <c r="X5648" s="197"/>
      <c r="Y5648" s="197"/>
      <c r="Z5648" s="196"/>
      <c r="AA5648" s="196"/>
      <c r="AB5648" s="202"/>
      <c r="AC5648" s="196"/>
      <c r="AD5648" s="196"/>
      <c r="AE5648" s="196"/>
      <c r="AF5648" s="196"/>
      <c r="AG5648" s="196"/>
      <c r="AH5648" s="196"/>
      <c r="AI5648" s="197"/>
    </row>
    <row r="5649" spans="1:35">
      <c r="A5649" s="197"/>
      <c r="B5649" s="197"/>
      <c r="C5649" s="204"/>
      <c r="D5649" s="197"/>
      <c r="E5649" s="197"/>
      <c r="F5649" s="197"/>
      <c r="G5649" s="199"/>
      <c r="H5649" s="199"/>
      <c r="I5649" s="197"/>
      <c r="J5649" s="200"/>
      <c r="K5649" s="197"/>
      <c r="L5649" s="197"/>
      <c r="M5649" s="197"/>
      <c r="N5649" s="201"/>
      <c r="O5649" s="201"/>
      <c r="P5649" s="197"/>
      <c r="Q5649" s="197"/>
      <c r="R5649" s="196"/>
      <c r="S5649" s="197"/>
      <c r="T5649" s="197"/>
      <c r="U5649" s="196"/>
      <c r="V5649" s="196"/>
      <c r="W5649" s="197"/>
      <c r="X5649" s="197"/>
      <c r="Y5649" s="197"/>
      <c r="Z5649" s="196"/>
      <c r="AA5649" s="196"/>
      <c r="AB5649" s="202"/>
      <c r="AC5649" s="196"/>
      <c r="AD5649" s="196"/>
      <c r="AE5649" s="196"/>
      <c r="AF5649" s="196"/>
      <c r="AG5649" s="196"/>
      <c r="AH5649" s="196"/>
      <c r="AI5649" s="197"/>
    </row>
    <row r="5650" spans="1:35">
      <c r="A5650" s="197"/>
      <c r="B5650" s="197"/>
      <c r="C5650" s="204"/>
      <c r="D5650" s="197"/>
      <c r="E5650" s="197"/>
      <c r="F5650" s="197"/>
      <c r="G5650" s="199"/>
      <c r="H5650" s="199"/>
      <c r="I5650" s="197"/>
      <c r="J5650" s="200"/>
      <c r="K5650" s="197"/>
      <c r="L5650" s="197"/>
      <c r="M5650" s="197"/>
      <c r="N5650" s="201"/>
      <c r="O5650" s="201"/>
      <c r="P5650" s="197"/>
      <c r="Q5650" s="197"/>
      <c r="R5650" s="197"/>
      <c r="S5650" s="197"/>
      <c r="T5650" s="197"/>
      <c r="U5650" s="196"/>
      <c r="V5650" s="196"/>
      <c r="W5650" s="197"/>
      <c r="X5650" s="197"/>
      <c r="Y5650" s="197"/>
      <c r="Z5650" s="196"/>
      <c r="AA5650" s="196"/>
      <c r="AB5650" s="202"/>
      <c r="AC5650" s="196"/>
      <c r="AD5650" s="196"/>
      <c r="AE5650" s="196"/>
      <c r="AF5650" s="196"/>
      <c r="AG5650" s="196"/>
      <c r="AH5650" s="196"/>
      <c r="AI5650" s="197"/>
    </row>
    <row r="5651" spans="1:35">
      <c r="A5651" s="197"/>
      <c r="B5651" s="197"/>
      <c r="C5651" s="204"/>
      <c r="D5651" s="197"/>
      <c r="E5651" s="197"/>
      <c r="F5651" s="197"/>
      <c r="G5651" s="199"/>
      <c r="H5651" s="199"/>
      <c r="I5651" s="197"/>
      <c r="J5651" s="200"/>
      <c r="K5651" s="197"/>
      <c r="L5651" s="197"/>
      <c r="M5651" s="197"/>
      <c r="N5651" s="201"/>
      <c r="O5651" s="201"/>
      <c r="P5651" s="197"/>
      <c r="Q5651" s="197"/>
      <c r="R5651" s="197"/>
      <c r="S5651" s="197"/>
      <c r="T5651" s="197"/>
      <c r="U5651" s="196"/>
      <c r="V5651" s="196"/>
      <c r="W5651" s="197"/>
      <c r="X5651" s="197"/>
      <c r="Y5651" s="197"/>
      <c r="Z5651" s="196"/>
      <c r="AA5651" s="196"/>
      <c r="AB5651" s="202"/>
      <c r="AC5651" s="196"/>
      <c r="AD5651" s="196"/>
      <c r="AE5651" s="196"/>
      <c r="AF5651" s="196"/>
      <c r="AG5651" s="196"/>
      <c r="AH5651" s="196"/>
      <c r="AI5651" s="197"/>
    </row>
    <row r="5652" spans="1:35">
      <c r="A5652" s="197"/>
      <c r="B5652" s="197"/>
      <c r="C5652" s="204"/>
      <c r="D5652" s="197"/>
      <c r="E5652" s="197"/>
      <c r="F5652" s="197"/>
      <c r="G5652" s="199"/>
      <c r="H5652" s="199"/>
      <c r="I5652" s="197"/>
      <c r="J5652" s="200"/>
      <c r="K5652" s="197"/>
      <c r="L5652" s="197"/>
      <c r="M5652" s="197"/>
      <c r="N5652" s="201"/>
      <c r="O5652" s="201"/>
      <c r="P5652" s="197"/>
      <c r="Q5652" s="197"/>
      <c r="R5652" s="197"/>
      <c r="S5652" s="197"/>
      <c r="T5652" s="197"/>
      <c r="U5652" s="196"/>
      <c r="V5652" s="196"/>
      <c r="W5652" s="197"/>
      <c r="X5652" s="197"/>
      <c r="Y5652" s="197"/>
      <c r="Z5652" s="197"/>
      <c r="AA5652" s="197"/>
      <c r="AB5652" s="202"/>
      <c r="AC5652" s="197"/>
      <c r="AD5652" s="205"/>
      <c r="AE5652" s="197"/>
      <c r="AF5652" s="196"/>
      <c r="AG5652" s="196"/>
      <c r="AH5652" s="197"/>
      <c r="AI5652" s="197"/>
    </row>
    <row r="5653" spans="1:35">
      <c r="A5653" s="197"/>
      <c r="B5653" s="197"/>
      <c r="C5653" s="204"/>
      <c r="D5653" s="197"/>
      <c r="E5653" s="197"/>
      <c r="F5653" s="197"/>
      <c r="G5653" s="199"/>
      <c r="H5653" s="199"/>
      <c r="I5653" s="197"/>
      <c r="J5653" s="200"/>
      <c r="K5653" s="197"/>
      <c r="L5653" s="197"/>
      <c r="M5653" s="197"/>
      <c r="N5653" s="201"/>
      <c r="O5653" s="201"/>
      <c r="P5653" s="197"/>
      <c r="Q5653" s="197"/>
      <c r="R5653" s="197"/>
      <c r="S5653" s="197"/>
      <c r="T5653" s="197"/>
      <c r="U5653" s="196"/>
      <c r="V5653" s="196"/>
      <c r="W5653" s="197"/>
      <c r="X5653" s="197"/>
      <c r="Y5653" s="197"/>
      <c r="Z5653" s="197"/>
      <c r="AA5653" s="197"/>
      <c r="AB5653" s="202"/>
      <c r="AC5653" s="196"/>
      <c r="AD5653" s="205"/>
      <c r="AE5653" s="197"/>
      <c r="AF5653" s="196"/>
      <c r="AG5653" s="196"/>
      <c r="AH5653" s="197"/>
      <c r="AI5653" s="197"/>
    </row>
    <row r="5654" spans="1:35">
      <c r="A5654" s="197"/>
      <c r="B5654" s="197"/>
      <c r="C5654" s="204"/>
      <c r="D5654" s="197"/>
      <c r="E5654" s="197"/>
      <c r="F5654" s="197"/>
      <c r="G5654" s="199"/>
      <c r="H5654" s="199"/>
      <c r="I5654" s="197"/>
      <c r="J5654" s="200"/>
      <c r="K5654" s="197"/>
      <c r="L5654" s="197"/>
      <c r="M5654" s="197"/>
      <c r="N5654" s="201"/>
      <c r="O5654" s="201"/>
      <c r="P5654" s="197"/>
      <c r="Q5654" s="197"/>
      <c r="R5654" s="196"/>
      <c r="S5654" s="197"/>
      <c r="T5654" s="197"/>
      <c r="U5654" s="196"/>
      <c r="V5654" s="196"/>
      <c r="W5654" s="197"/>
      <c r="X5654" s="197"/>
      <c r="Y5654" s="197"/>
      <c r="Z5654" s="196"/>
      <c r="AA5654" s="196"/>
      <c r="AB5654" s="202"/>
      <c r="AC5654" s="196"/>
      <c r="AD5654" s="196"/>
      <c r="AE5654" s="196"/>
      <c r="AF5654" s="196"/>
      <c r="AG5654" s="196"/>
      <c r="AH5654" s="196"/>
      <c r="AI5654" s="197"/>
    </row>
    <row r="5655" spans="1:35">
      <c r="A5655" s="197"/>
      <c r="B5655" s="197"/>
      <c r="C5655" s="204"/>
      <c r="D5655" s="197"/>
      <c r="E5655" s="203"/>
      <c r="F5655" s="197"/>
      <c r="G5655" s="199"/>
      <c r="H5655" s="199"/>
      <c r="I5655" s="197"/>
      <c r="J5655" s="200"/>
      <c r="K5655" s="197"/>
      <c r="L5655" s="197"/>
      <c r="M5655" s="197"/>
      <c r="N5655" s="201"/>
      <c r="O5655" s="201"/>
      <c r="P5655" s="197"/>
      <c r="Q5655" s="197"/>
      <c r="R5655" s="197"/>
      <c r="S5655" s="197"/>
      <c r="T5655" s="197"/>
      <c r="U5655" s="196"/>
      <c r="V5655" s="196"/>
      <c r="W5655" s="197"/>
      <c r="X5655" s="197"/>
      <c r="Y5655" s="197"/>
      <c r="Z5655" s="196"/>
      <c r="AA5655" s="196"/>
      <c r="AB5655" s="202"/>
      <c r="AC5655" s="196"/>
      <c r="AD5655" s="196"/>
      <c r="AE5655" s="196"/>
      <c r="AF5655" s="196"/>
      <c r="AG5655" s="196"/>
      <c r="AH5655" s="196"/>
      <c r="AI5655" s="197"/>
    </row>
    <row r="5656" spans="1:35">
      <c r="A5656" s="197"/>
      <c r="B5656" s="197"/>
      <c r="C5656" s="204"/>
      <c r="D5656" s="197"/>
      <c r="E5656" s="197"/>
      <c r="F5656" s="197"/>
      <c r="G5656" s="199"/>
      <c r="H5656" s="199"/>
      <c r="I5656" s="197"/>
      <c r="J5656" s="200"/>
      <c r="K5656" s="197"/>
      <c r="L5656" s="197"/>
      <c r="M5656" s="197"/>
      <c r="N5656" s="201"/>
      <c r="O5656" s="201"/>
      <c r="P5656" s="197"/>
      <c r="Q5656" s="197"/>
      <c r="R5656" s="196"/>
      <c r="S5656" s="197"/>
      <c r="T5656" s="197"/>
      <c r="U5656" s="196"/>
      <c r="V5656" s="196"/>
      <c r="W5656" s="197"/>
      <c r="X5656" s="197"/>
      <c r="Y5656" s="197"/>
      <c r="Z5656" s="196"/>
      <c r="AA5656" s="196"/>
      <c r="AB5656" s="202"/>
      <c r="AC5656" s="196"/>
      <c r="AD5656" s="196"/>
      <c r="AE5656" s="196"/>
      <c r="AF5656" s="196"/>
      <c r="AG5656" s="196"/>
      <c r="AH5656" s="196"/>
      <c r="AI5656" s="197"/>
    </row>
    <row r="5657" spans="1:35">
      <c r="A5657" s="197"/>
      <c r="B5657" s="197"/>
      <c r="C5657" s="204"/>
      <c r="D5657" s="197"/>
      <c r="E5657" s="203"/>
      <c r="F5657" s="197"/>
      <c r="G5657" s="199"/>
      <c r="H5657" s="199"/>
      <c r="I5657" s="197"/>
      <c r="J5657" s="200"/>
      <c r="K5657" s="197"/>
      <c r="L5657" s="197"/>
      <c r="M5657" s="197"/>
      <c r="N5657" s="201"/>
      <c r="O5657" s="201"/>
      <c r="P5657" s="197"/>
      <c r="Q5657" s="197"/>
      <c r="R5657" s="197"/>
      <c r="S5657" s="197"/>
      <c r="T5657" s="197"/>
      <c r="U5657" s="196"/>
      <c r="V5657" s="196"/>
      <c r="W5657" s="197"/>
      <c r="X5657" s="197"/>
      <c r="Y5657" s="197"/>
      <c r="Z5657" s="196"/>
      <c r="AA5657" s="196"/>
      <c r="AB5657" s="202"/>
      <c r="AC5657" s="196"/>
      <c r="AD5657" s="196"/>
      <c r="AE5657" s="196"/>
      <c r="AF5657" s="196"/>
      <c r="AG5657" s="196"/>
      <c r="AH5657" s="196"/>
      <c r="AI5657" s="197"/>
    </row>
    <row r="5658" spans="1:35">
      <c r="A5658" s="197"/>
      <c r="B5658" s="197"/>
      <c r="C5658" s="204"/>
      <c r="D5658" s="197"/>
      <c r="E5658" s="203"/>
      <c r="F5658" s="197"/>
      <c r="G5658" s="199"/>
      <c r="H5658" s="199"/>
      <c r="I5658" s="197"/>
      <c r="J5658" s="200"/>
      <c r="K5658" s="197"/>
      <c r="L5658" s="197"/>
      <c r="M5658" s="197"/>
      <c r="N5658" s="201"/>
      <c r="O5658" s="201"/>
      <c r="P5658" s="197"/>
      <c r="Q5658" s="197"/>
      <c r="R5658" s="196"/>
      <c r="S5658" s="197"/>
      <c r="T5658" s="197"/>
      <c r="U5658" s="196"/>
      <c r="V5658" s="196"/>
      <c r="W5658" s="197"/>
      <c r="X5658" s="197"/>
      <c r="Y5658" s="197"/>
      <c r="Z5658" s="196"/>
      <c r="AA5658" s="196"/>
      <c r="AB5658" s="202"/>
      <c r="AC5658" s="196"/>
      <c r="AD5658" s="196"/>
      <c r="AE5658" s="196"/>
      <c r="AF5658" s="196"/>
      <c r="AG5658" s="196"/>
      <c r="AH5658" s="196"/>
      <c r="AI5658" s="197"/>
    </row>
    <row r="5659" spans="1:35">
      <c r="A5659" s="197"/>
      <c r="B5659" s="197"/>
      <c r="C5659" s="204"/>
      <c r="D5659" s="197"/>
      <c r="E5659" s="203"/>
      <c r="F5659" s="197"/>
      <c r="G5659" s="199"/>
      <c r="H5659" s="199"/>
      <c r="I5659" s="197"/>
      <c r="J5659" s="200"/>
      <c r="K5659" s="197"/>
      <c r="L5659" s="197"/>
      <c r="M5659" s="197"/>
      <c r="N5659" s="201"/>
      <c r="O5659" s="201"/>
      <c r="P5659" s="197"/>
      <c r="Q5659" s="197"/>
      <c r="R5659" s="197"/>
      <c r="S5659" s="197"/>
      <c r="T5659" s="197"/>
      <c r="U5659" s="196"/>
      <c r="V5659" s="196"/>
      <c r="W5659" s="197"/>
      <c r="X5659" s="197"/>
      <c r="Y5659" s="197"/>
      <c r="Z5659" s="196"/>
      <c r="AA5659" s="196"/>
      <c r="AB5659" s="202"/>
      <c r="AC5659" s="196"/>
      <c r="AD5659" s="196"/>
      <c r="AE5659" s="196"/>
      <c r="AF5659" s="196"/>
      <c r="AG5659" s="196"/>
      <c r="AH5659" s="196"/>
      <c r="AI5659" s="197"/>
    </row>
    <row r="5660" spans="1:35">
      <c r="A5660" s="197"/>
      <c r="B5660" s="197"/>
      <c r="C5660" s="204"/>
      <c r="D5660" s="197"/>
      <c r="E5660" s="203"/>
      <c r="F5660" s="197"/>
      <c r="G5660" s="199"/>
      <c r="H5660" s="199"/>
      <c r="I5660" s="197"/>
      <c r="J5660" s="200"/>
      <c r="K5660" s="197"/>
      <c r="L5660" s="197"/>
      <c r="M5660" s="197"/>
      <c r="N5660" s="201"/>
      <c r="O5660" s="201"/>
      <c r="P5660" s="197"/>
      <c r="Q5660" s="197"/>
      <c r="R5660" s="196"/>
      <c r="S5660" s="197"/>
      <c r="T5660" s="197"/>
      <c r="U5660" s="196"/>
      <c r="V5660" s="196"/>
      <c r="W5660" s="197"/>
      <c r="X5660" s="197"/>
      <c r="Y5660" s="197"/>
      <c r="Z5660" s="196"/>
      <c r="AA5660" s="196"/>
      <c r="AB5660" s="202"/>
      <c r="AC5660" s="196"/>
      <c r="AD5660" s="196"/>
      <c r="AE5660" s="196"/>
      <c r="AF5660" s="196"/>
      <c r="AG5660" s="196"/>
      <c r="AH5660" s="196"/>
      <c r="AI5660" s="197"/>
    </row>
    <row r="5661" spans="1:35">
      <c r="A5661" s="197"/>
      <c r="B5661" s="197"/>
      <c r="C5661" s="204"/>
      <c r="D5661" s="197"/>
      <c r="E5661" s="203"/>
      <c r="F5661" s="197"/>
      <c r="G5661" s="199"/>
      <c r="H5661" s="199"/>
      <c r="I5661" s="197"/>
      <c r="J5661" s="200"/>
      <c r="K5661" s="197"/>
      <c r="L5661" s="197"/>
      <c r="M5661" s="197"/>
      <c r="N5661" s="201"/>
      <c r="O5661" s="201"/>
      <c r="P5661" s="197"/>
      <c r="Q5661" s="197"/>
      <c r="R5661" s="197"/>
      <c r="S5661" s="197"/>
      <c r="T5661" s="197"/>
      <c r="U5661" s="196"/>
      <c r="V5661" s="196"/>
      <c r="W5661" s="197"/>
      <c r="X5661" s="197"/>
      <c r="Y5661" s="197"/>
      <c r="Z5661" s="196"/>
      <c r="AA5661" s="196"/>
      <c r="AB5661" s="202"/>
      <c r="AC5661" s="196"/>
      <c r="AD5661" s="196"/>
      <c r="AE5661" s="196"/>
      <c r="AF5661" s="196"/>
      <c r="AG5661" s="196"/>
      <c r="AH5661" s="196"/>
      <c r="AI5661" s="197"/>
    </row>
    <row r="5662" spans="1:35">
      <c r="A5662" s="197"/>
      <c r="B5662" s="197"/>
      <c r="C5662" s="204"/>
      <c r="D5662" s="197"/>
      <c r="E5662" s="203"/>
      <c r="F5662" s="197"/>
      <c r="G5662" s="199"/>
      <c r="H5662" s="199"/>
      <c r="I5662" s="197"/>
      <c r="J5662" s="200"/>
      <c r="K5662" s="197"/>
      <c r="L5662" s="197"/>
      <c r="M5662" s="197"/>
      <c r="N5662" s="201"/>
      <c r="O5662" s="201"/>
      <c r="P5662" s="197"/>
      <c r="Q5662" s="197"/>
      <c r="R5662" s="197"/>
      <c r="S5662" s="197"/>
      <c r="T5662" s="197"/>
      <c r="U5662" s="196"/>
      <c r="V5662" s="196"/>
      <c r="W5662" s="197"/>
      <c r="X5662" s="197"/>
      <c r="Y5662" s="197"/>
      <c r="Z5662" s="197"/>
      <c r="AA5662" s="197"/>
      <c r="AB5662" s="202"/>
      <c r="AC5662" s="197"/>
      <c r="AD5662" s="205"/>
      <c r="AE5662" s="197"/>
      <c r="AF5662" s="196"/>
      <c r="AG5662" s="196"/>
      <c r="AH5662" s="197"/>
      <c r="AI5662" s="197"/>
    </row>
    <row r="5663" spans="1:35">
      <c r="A5663" s="197"/>
      <c r="B5663" s="197"/>
      <c r="C5663" s="204"/>
      <c r="D5663" s="197"/>
      <c r="E5663" s="203"/>
      <c r="F5663" s="197"/>
      <c r="G5663" s="199"/>
      <c r="H5663" s="199"/>
      <c r="I5663" s="197"/>
      <c r="J5663" s="200"/>
      <c r="K5663" s="197"/>
      <c r="L5663" s="197"/>
      <c r="M5663" s="197"/>
      <c r="N5663" s="201"/>
      <c r="O5663" s="201"/>
      <c r="P5663" s="197"/>
      <c r="Q5663" s="197"/>
      <c r="R5663" s="197"/>
      <c r="S5663" s="197"/>
      <c r="T5663" s="197"/>
      <c r="U5663" s="196"/>
      <c r="V5663" s="196"/>
      <c r="W5663" s="197"/>
      <c r="X5663" s="197"/>
      <c r="Y5663" s="197"/>
      <c r="Z5663" s="196"/>
      <c r="AA5663" s="196"/>
      <c r="AB5663" s="202"/>
      <c r="AC5663" s="196"/>
      <c r="AD5663" s="196"/>
      <c r="AE5663" s="196"/>
      <c r="AF5663" s="196"/>
      <c r="AG5663" s="196"/>
      <c r="AH5663" s="196"/>
      <c r="AI5663" s="197"/>
    </row>
    <row r="5664" spans="1:35">
      <c r="A5664" s="197"/>
      <c r="B5664" s="197"/>
      <c r="C5664" s="204"/>
      <c r="D5664" s="197"/>
      <c r="E5664" s="197"/>
      <c r="F5664" s="197"/>
      <c r="G5664" s="199"/>
      <c r="H5664" s="199"/>
      <c r="I5664" s="197"/>
      <c r="J5664" s="200"/>
      <c r="K5664" s="197"/>
      <c r="L5664" s="197"/>
      <c r="M5664" s="197"/>
      <c r="N5664" s="201"/>
      <c r="O5664" s="201"/>
      <c r="P5664" s="197"/>
      <c r="Q5664" s="197"/>
      <c r="R5664" s="197"/>
      <c r="S5664" s="197"/>
      <c r="T5664" s="197"/>
      <c r="U5664" s="196"/>
      <c r="V5664" s="196"/>
      <c r="W5664" s="197"/>
      <c r="X5664" s="197"/>
      <c r="Y5664" s="197"/>
      <c r="Z5664" s="196"/>
      <c r="AA5664" s="196"/>
      <c r="AB5664" s="202"/>
      <c r="AC5664" s="196"/>
      <c r="AD5664" s="196"/>
      <c r="AE5664" s="196"/>
      <c r="AF5664" s="196"/>
      <c r="AG5664" s="196"/>
      <c r="AH5664" s="196"/>
      <c r="AI5664" s="197"/>
    </row>
    <row r="5665" spans="1:35">
      <c r="A5665" s="197"/>
      <c r="B5665" s="197"/>
      <c r="C5665" s="204"/>
      <c r="D5665" s="197"/>
      <c r="E5665" s="197"/>
      <c r="F5665" s="197"/>
      <c r="G5665" s="199"/>
      <c r="H5665" s="199"/>
      <c r="I5665" s="197"/>
      <c r="J5665" s="200"/>
      <c r="K5665" s="197"/>
      <c r="L5665" s="197"/>
      <c r="M5665" s="197"/>
      <c r="N5665" s="201"/>
      <c r="O5665" s="201"/>
      <c r="P5665" s="197"/>
      <c r="Q5665" s="197"/>
      <c r="R5665" s="196"/>
      <c r="S5665" s="197"/>
      <c r="T5665" s="197"/>
      <c r="U5665" s="196"/>
      <c r="V5665" s="196"/>
      <c r="W5665" s="197"/>
      <c r="X5665" s="197"/>
      <c r="Y5665" s="197"/>
      <c r="Z5665" s="196"/>
      <c r="AA5665" s="196"/>
      <c r="AB5665" s="202"/>
      <c r="AC5665" s="196"/>
      <c r="AD5665" s="196"/>
      <c r="AE5665" s="196"/>
      <c r="AF5665" s="196"/>
      <c r="AG5665" s="196"/>
      <c r="AH5665" s="196"/>
      <c r="AI5665" s="197"/>
    </row>
    <row r="5666" spans="1:35">
      <c r="A5666" s="197"/>
      <c r="B5666" s="197"/>
      <c r="C5666" s="204"/>
      <c r="D5666" s="197"/>
      <c r="E5666" s="197"/>
      <c r="F5666" s="197"/>
      <c r="G5666" s="199"/>
      <c r="H5666" s="199"/>
      <c r="I5666" s="197"/>
      <c r="J5666" s="200"/>
      <c r="K5666" s="197"/>
      <c r="L5666" s="197"/>
      <c r="M5666" s="197"/>
      <c r="N5666" s="201"/>
      <c r="O5666" s="201"/>
      <c r="P5666" s="197"/>
      <c r="Q5666" s="197"/>
      <c r="R5666" s="197"/>
      <c r="S5666" s="197"/>
      <c r="T5666" s="197"/>
      <c r="U5666" s="196"/>
      <c r="V5666" s="196"/>
      <c r="W5666" s="197"/>
      <c r="X5666" s="197"/>
      <c r="Y5666" s="197"/>
      <c r="Z5666" s="196"/>
      <c r="AA5666" s="196"/>
      <c r="AB5666" s="202"/>
      <c r="AC5666" s="196"/>
      <c r="AD5666" s="196"/>
      <c r="AE5666" s="196"/>
      <c r="AF5666" s="196"/>
      <c r="AG5666" s="196"/>
      <c r="AH5666" s="196"/>
      <c r="AI5666" s="197"/>
    </row>
    <row r="5667" spans="1:35">
      <c r="A5667" s="197"/>
      <c r="B5667" s="197"/>
      <c r="C5667" s="204"/>
      <c r="D5667" s="197"/>
      <c r="E5667" s="197"/>
      <c r="F5667" s="197"/>
      <c r="G5667" s="199"/>
      <c r="H5667" s="199"/>
      <c r="I5667" s="197"/>
      <c r="J5667" s="200"/>
      <c r="K5667" s="197"/>
      <c r="L5667" s="197"/>
      <c r="M5667" s="197"/>
      <c r="N5667" s="201"/>
      <c r="O5667" s="201"/>
      <c r="P5667" s="197"/>
      <c r="Q5667" s="197"/>
      <c r="R5667" s="196"/>
      <c r="S5667" s="197"/>
      <c r="T5667" s="197"/>
      <c r="U5667" s="196"/>
      <c r="V5667" s="196"/>
      <c r="W5667" s="197"/>
      <c r="X5667" s="197"/>
      <c r="Y5667" s="197"/>
      <c r="Z5667" s="196"/>
      <c r="AA5667" s="196"/>
      <c r="AB5667" s="202"/>
      <c r="AC5667" s="196"/>
      <c r="AD5667" s="196"/>
      <c r="AE5667" s="196"/>
      <c r="AF5667" s="196"/>
      <c r="AG5667" s="196"/>
      <c r="AH5667" s="196"/>
      <c r="AI5667" s="197"/>
    </row>
    <row r="5668" spans="1:35">
      <c r="A5668" s="197"/>
      <c r="B5668" s="197"/>
      <c r="C5668" s="204"/>
      <c r="D5668" s="197"/>
      <c r="E5668" s="197"/>
      <c r="F5668" s="197"/>
      <c r="G5668" s="199"/>
      <c r="H5668" s="199"/>
      <c r="I5668" s="197"/>
      <c r="J5668" s="200"/>
      <c r="K5668" s="197"/>
      <c r="L5668" s="197"/>
      <c r="M5668" s="197"/>
      <c r="N5668" s="201"/>
      <c r="O5668" s="201"/>
      <c r="P5668" s="197"/>
      <c r="Q5668" s="197"/>
      <c r="R5668" s="197"/>
      <c r="S5668" s="197"/>
      <c r="T5668" s="197"/>
      <c r="U5668" s="196"/>
      <c r="V5668" s="196"/>
      <c r="W5668" s="197"/>
      <c r="X5668" s="197"/>
      <c r="Y5668" s="197"/>
      <c r="Z5668" s="196"/>
      <c r="AA5668" s="196"/>
      <c r="AB5668" s="202"/>
      <c r="AC5668" s="196"/>
      <c r="AD5668" s="196"/>
      <c r="AE5668" s="196"/>
      <c r="AF5668" s="196"/>
      <c r="AG5668" s="196"/>
      <c r="AH5668" s="196"/>
      <c r="AI5668" s="197"/>
    </row>
    <row r="5669" spans="1:35">
      <c r="A5669" s="197"/>
      <c r="B5669" s="197"/>
      <c r="C5669" s="204"/>
      <c r="D5669" s="197"/>
      <c r="E5669" s="197"/>
      <c r="F5669" s="197"/>
      <c r="G5669" s="199"/>
      <c r="H5669" s="199"/>
      <c r="I5669" s="197"/>
      <c r="J5669" s="200"/>
      <c r="K5669" s="197"/>
      <c r="L5669" s="197"/>
      <c r="M5669" s="197"/>
      <c r="N5669" s="201"/>
      <c r="O5669" s="201"/>
      <c r="P5669" s="197"/>
      <c r="Q5669" s="197"/>
      <c r="R5669" s="197"/>
      <c r="S5669" s="197"/>
      <c r="T5669" s="197"/>
      <c r="U5669" s="196"/>
      <c r="V5669" s="196"/>
      <c r="W5669" s="197"/>
      <c r="X5669" s="197"/>
      <c r="Y5669" s="197"/>
      <c r="Z5669" s="196"/>
      <c r="AA5669" s="196"/>
      <c r="AB5669" s="202"/>
      <c r="AC5669" s="196"/>
      <c r="AD5669" s="196"/>
      <c r="AE5669" s="196"/>
      <c r="AF5669" s="196"/>
      <c r="AG5669" s="196"/>
      <c r="AH5669" s="196"/>
      <c r="AI5669" s="197"/>
    </row>
    <row r="5670" spans="1:35">
      <c r="A5670" s="197"/>
      <c r="B5670" s="197"/>
      <c r="C5670" s="204"/>
      <c r="D5670" s="197"/>
      <c r="E5670" s="197"/>
      <c r="F5670" s="197"/>
      <c r="G5670" s="199"/>
      <c r="H5670" s="199"/>
      <c r="I5670" s="197"/>
      <c r="J5670" s="200"/>
      <c r="K5670" s="197"/>
      <c r="L5670" s="197"/>
      <c r="M5670" s="197"/>
      <c r="N5670" s="201"/>
      <c r="O5670" s="201"/>
      <c r="P5670" s="197"/>
      <c r="Q5670" s="197"/>
      <c r="R5670" s="197"/>
      <c r="S5670" s="197"/>
      <c r="T5670" s="197"/>
      <c r="U5670" s="196"/>
      <c r="V5670" s="196"/>
      <c r="W5670" s="197"/>
      <c r="X5670" s="197"/>
      <c r="Y5670" s="197"/>
      <c r="Z5670" s="197"/>
      <c r="AA5670" s="197"/>
      <c r="AB5670" s="202"/>
      <c r="AC5670" s="197"/>
      <c r="AD5670" s="205"/>
      <c r="AE5670" s="197"/>
      <c r="AF5670" s="196"/>
      <c r="AG5670" s="196"/>
      <c r="AH5670" s="197"/>
      <c r="AI5670" s="197"/>
    </row>
    <row r="5671" spans="1:35">
      <c r="A5671" s="197"/>
      <c r="B5671" s="197"/>
      <c r="C5671" s="204"/>
      <c r="D5671" s="197"/>
      <c r="E5671" s="197"/>
      <c r="F5671" s="197"/>
      <c r="G5671" s="199"/>
      <c r="H5671" s="199"/>
      <c r="I5671" s="197"/>
      <c r="J5671" s="200"/>
      <c r="K5671" s="197"/>
      <c r="L5671" s="197"/>
      <c r="M5671" s="197"/>
      <c r="N5671" s="201"/>
      <c r="O5671" s="201"/>
      <c r="P5671" s="197"/>
      <c r="Q5671" s="197"/>
      <c r="R5671" s="197"/>
      <c r="S5671" s="197"/>
      <c r="T5671" s="197"/>
      <c r="U5671" s="196"/>
      <c r="V5671" s="196"/>
      <c r="W5671" s="197"/>
      <c r="X5671" s="197"/>
      <c r="Y5671" s="197"/>
      <c r="Z5671" s="196"/>
      <c r="AA5671" s="196"/>
      <c r="AB5671" s="202"/>
      <c r="AC5671" s="196"/>
      <c r="AD5671" s="196"/>
      <c r="AE5671" s="196"/>
      <c r="AF5671" s="196"/>
      <c r="AG5671" s="196"/>
      <c r="AH5671" s="196"/>
      <c r="AI5671" s="197"/>
    </row>
    <row r="5672" spans="1:35">
      <c r="A5672" s="197"/>
      <c r="B5672" s="197"/>
      <c r="C5672" s="204"/>
      <c r="D5672" s="197"/>
      <c r="E5672" s="197"/>
      <c r="F5672" s="197"/>
      <c r="G5672" s="199"/>
      <c r="H5672" s="199"/>
      <c r="I5672" s="197"/>
      <c r="J5672" s="200"/>
      <c r="K5672" s="197"/>
      <c r="L5672" s="197"/>
      <c r="M5672" s="197"/>
      <c r="N5672" s="201"/>
      <c r="O5672" s="201"/>
      <c r="P5672" s="197"/>
      <c r="Q5672" s="197"/>
      <c r="R5672" s="197"/>
      <c r="S5672" s="197"/>
      <c r="T5672" s="197"/>
      <c r="U5672" s="196"/>
      <c r="V5672" s="196"/>
      <c r="W5672" s="197"/>
      <c r="X5672" s="197"/>
      <c r="Y5672" s="197"/>
      <c r="Z5672" s="196"/>
      <c r="AA5672" s="196"/>
      <c r="AB5672" s="202"/>
      <c r="AC5672" s="196"/>
      <c r="AD5672" s="196"/>
      <c r="AE5672" s="196"/>
      <c r="AF5672" s="196"/>
      <c r="AG5672" s="196"/>
      <c r="AH5672" s="196"/>
      <c r="AI5672" s="197"/>
    </row>
    <row r="5673" spans="1:35">
      <c r="A5673" s="197"/>
      <c r="B5673" s="197"/>
      <c r="C5673" s="204"/>
      <c r="D5673" s="197"/>
      <c r="E5673" s="197"/>
      <c r="F5673" s="197"/>
      <c r="G5673" s="199"/>
      <c r="H5673" s="199"/>
      <c r="I5673" s="197"/>
      <c r="J5673" s="200"/>
      <c r="K5673" s="197"/>
      <c r="L5673" s="197"/>
      <c r="M5673" s="197"/>
      <c r="N5673" s="201"/>
      <c r="O5673" s="201"/>
      <c r="P5673" s="197"/>
      <c r="Q5673" s="197"/>
      <c r="R5673" s="203"/>
      <c r="S5673" s="197"/>
      <c r="T5673" s="197"/>
      <c r="U5673" s="196"/>
      <c r="V5673" s="196"/>
      <c r="W5673" s="197"/>
      <c r="X5673" s="197"/>
      <c r="Y5673" s="197"/>
      <c r="Z5673" s="196"/>
      <c r="AA5673" s="196"/>
      <c r="AB5673" s="202"/>
      <c r="AC5673" s="196"/>
      <c r="AD5673" s="196"/>
      <c r="AE5673" s="196"/>
      <c r="AF5673" s="196"/>
      <c r="AG5673" s="196"/>
      <c r="AH5673" s="196"/>
      <c r="AI5673" s="197"/>
    </row>
    <row r="5674" spans="1:35">
      <c r="A5674" s="197"/>
      <c r="B5674" s="197"/>
      <c r="C5674" s="204"/>
      <c r="D5674" s="197"/>
      <c r="E5674" s="197"/>
      <c r="F5674" s="197"/>
      <c r="G5674" s="199"/>
      <c r="H5674" s="199"/>
      <c r="I5674" s="197"/>
      <c r="J5674" s="200"/>
      <c r="K5674" s="197"/>
      <c r="L5674" s="197"/>
      <c r="M5674" s="197"/>
      <c r="N5674" s="201"/>
      <c r="O5674" s="201"/>
      <c r="P5674" s="197"/>
      <c r="Q5674" s="197"/>
      <c r="R5674" s="197"/>
      <c r="S5674" s="197"/>
      <c r="T5674" s="197"/>
      <c r="U5674" s="196"/>
      <c r="V5674" s="196"/>
      <c r="W5674" s="197"/>
      <c r="X5674" s="197"/>
      <c r="Y5674" s="197"/>
      <c r="Z5674" s="196"/>
      <c r="AA5674" s="196"/>
      <c r="AB5674" s="202"/>
      <c r="AC5674" s="196"/>
      <c r="AD5674" s="196"/>
      <c r="AE5674" s="196"/>
      <c r="AF5674" s="196"/>
      <c r="AG5674" s="196"/>
      <c r="AH5674" s="196"/>
      <c r="AI5674" s="197"/>
    </row>
    <row r="5675" spans="1:35">
      <c r="A5675" s="197"/>
      <c r="B5675" s="197"/>
      <c r="C5675" s="204"/>
      <c r="D5675" s="197"/>
      <c r="E5675" s="197"/>
      <c r="F5675" s="197"/>
      <c r="G5675" s="199"/>
      <c r="H5675" s="199"/>
      <c r="I5675" s="197"/>
      <c r="J5675" s="200"/>
      <c r="K5675" s="197"/>
      <c r="L5675" s="197"/>
      <c r="M5675" s="197"/>
      <c r="N5675" s="201"/>
      <c r="O5675" s="201"/>
      <c r="P5675" s="197"/>
      <c r="Q5675" s="197"/>
      <c r="R5675" s="196"/>
      <c r="S5675" s="197"/>
      <c r="T5675" s="197"/>
      <c r="U5675" s="196"/>
      <c r="V5675" s="196"/>
      <c r="W5675" s="197"/>
      <c r="X5675" s="197"/>
      <c r="Y5675" s="197"/>
      <c r="Z5675" s="196"/>
      <c r="AA5675" s="196"/>
      <c r="AB5675" s="202"/>
      <c r="AC5675" s="196"/>
      <c r="AD5675" s="196"/>
      <c r="AE5675" s="196"/>
      <c r="AF5675" s="196"/>
      <c r="AG5675" s="196"/>
      <c r="AH5675" s="196"/>
      <c r="AI5675" s="197"/>
    </row>
    <row r="5676" spans="1:35">
      <c r="A5676" s="197"/>
      <c r="B5676" s="197"/>
      <c r="C5676" s="204"/>
      <c r="D5676" s="197"/>
      <c r="E5676" s="197"/>
      <c r="F5676" s="197"/>
      <c r="G5676" s="199"/>
      <c r="H5676" s="199"/>
      <c r="I5676" s="197"/>
      <c r="J5676" s="200"/>
      <c r="K5676" s="197"/>
      <c r="L5676" s="197"/>
      <c r="M5676" s="197"/>
      <c r="N5676" s="201"/>
      <c r="O5676" s="201"/>
      <c r="P5676" s="197"/>
      <c r="Q5676" s="197"/>
      <c r="R5676" s="197"/>
      <c r="S5676" s="197"/>
      <c r="T5676" s="197"/>
      <c r="U5676" s="196"/>
      <c r="V5676" s="196"/>
      <c r="W5676" s="197"/>
      <c r="X5676" s="197"/>
      <c r="Y5676" s="197"/>
      <c r="Z5676" s="196"/>
      <c r="AA5676" s="196"/>
      <c r="AB5676" s="202"/>
      <c r="AC5676" s="196"/>
      <c r="AD5676" s="196"/>
      <c r="AE5676" s="196"/>
      <c r="AF5676" s="196"/>
      <c r="AG5676" s="196"/>
      <c r="AH5676" s="196"/>
      <c r="AI5676" s="197"/>
    </row>
    <row r="5677" spans="1:35">
      <c r="A5677" s="197"/>
      <c r="B5677" s="197"/>
      <c r="C5677" s="204"/>
      <c r="D5677" s="197"/>
      <c r="E5677" s="197"/>
      <c r="F5677" s="197"/>
      <c r="G5677" s="199"/>
      <c r="H5677" s="199"/>
      <c r="I5677" s="197"/>
      <c r="J5677" s="200"/>
      <c r="K5677" s="197"/>
      <c r="L5677" s="197"/>
      <c r="M5677" s="197"/>
      <c r="N5677" s="201"/>
      <c r="O5677" s="201"/>
      <c r="P5677" s="197"/>
      <c r="Q5677" s="197"/>
      <c r="R5677" s="196"/>
      <c r="S5677" s="197"/>
      <c r="T5677" s="197"/>
      <c r="U5677" s="196"/>
      <c r="V5677" s="196"/>
      <c r="W5677" s="197"/>
      <c r="X5677" s="197"/>
      <c r="Y5677" s="197"/>
      <c r="Z5677" s="196"/>
      <c r="AA5677" s="196"/>
      <c r="AB5677" s="202"/>
      <c r="AC5677" s="196"/>
      <c r="AD5677" s="196"/>
      <c r="AE5677" s="196"/>
      <c r="AF5677" s="196"/>
      <c r="AG5677" s="196"/>
      <c r="AH5677" s="196"/>
      <c r="AI5677" s="197"/>
    </row>
    <row r="5678" spans="1:35">
      <c r="A5678" s="197"/>
      <c r="B5678" s="197"/>
      <c r="C5678" s="204"/>
      <c r="D5678" s="197"/>
      <c r="E5678" s="197"/>
      <c r="F5678" s="197"/>
      <c r="G5678" s="199"/>
      <c r="H5678" s="199"/>
      <c r="I5678" s="197"/>
      <c r="J5678" s="200"/>
      <c r="K5678" s="197"/>
      <c r="L5678" s="197"/>
      <c r="M5678" s="197"/>
      <c r="N5678" s="201"/>
      <c r="O5678" s="201"/>
      <c r="P5678" s="197"/>
      <c r="Q5678" s="197"/>
      <c r="R5678" s="197"/>
      <c r="S5678" s="197"/>
      <c r="T5678" s="197"/>
      <c r="U5678" s="196"/>
      <c r="V5678" s="196"/>
      <c r="W5678" s="197"/>
      <c r="X5678" s="197"/>
      <c r="Y5678" s="197"/>
      <c r="Z5678" s="196"/>
      <c r="AA5678" s="196"/>
      <c r="AB5678" s="202"/>
      <c r="AC5678" s="196"/>
      <c r="AD5678" s="196"/>
      <c r="AE5678" s="196"/>
      <c r="AF5678" s="196"/>
      <c r="AG5678" s="196"/>
      <c r="AH5678" s="196"/>
      <c r="AI5678" s="197"/>
    </row>
    <row r="5679" spans="1:35">
      <c r="A5679" s="197"/>
      <c r="B5679" s="197"/>
      <c r="C5679" s="204"/>
      <c r="D5679" s="197"/>
      <c r="E5679" s="197"/>
      <c r="F5679" s="197"/>
      <c r="G5679" s="199"/>
      <c r="H5679" s="199"/>
      <c r="I5679" s="197"/>
      <c r="J5679" s="200"/>
      <c r="K5679" s="197"/>
      <c r="L5679" s="197"/>
      <c r="M5679" s="197"/>
      <c r="N5679" s="201"/>
      <c r="O5679" s="201"/>
      <c r="P5679" s="197"/>
      <c r="Q5679" s="197"/>
      <c r="R5679" s="196"/>
      <c r="S5679" s="197"/>
      <c r="T5679" s="197"/>
      <c r="U5679" s="196"/>
      <c r="V5679" s="196"/>
      <c r="W5679" s="197"/>
      <c r="X5679" s="197"/>
      <c r="Y5679" s="197"/>
      <c r="Z5679" s="196"/>
      <c r="AA5679" s="196"/>
      <c r="AB5679" s="202"/>
      <c r="AC5679" s="196"/>
      <c r="AD5679" s="196"/>
      <c r="AE5679" s="196"/>
      <c r="AF5679" s="196"/>
      <c r="AG5679" s="196"/>
      <c r="AH5679" s="196"/>
      <c r="AI5679" s="197"/>
    </row>
    <row r="5680" spans="1:35">
      <c r="A5680" s="197"/>
      <c r="B5680" s="197"/>
      <c r="C5680" s="204"/>
      <c r="D5680" s="197"/>
      <c r="E5680" s="197"/>
      <c r="F5680" s="197"/>
      <c r="G5680" s="199"/>
      <c r="H5680" s="199"/>
      <c r="I5680" s="197"/>
      <c r="J5680" s="200"/>
      <c r="K5680" s="197"/>
      <c r="L5680" s="197"/>
      <c r="M5680" s="197"/>
      <c r="N5680" s="201"/>
      <c r="O5680" s="201"/>
      <c r="P5680" s="197"/>
      <c r="Q5680" s="197"/>
      <c r="R5680" s="197"/>
      <c r="S5680" s="197"/>
      <c r="T5680" s="197"/>
      <c r="U5680" s="196"/>
      <c r="V5680" s="196"/>
      <c r="W5680" s="197"/>
      <c r="X5680" s="197"/>
      <c r="Y5680" s="197"/>
      <c r="Z5680" s="196"/>
      <c r="AA5680" s="196"/>
      <c r="AB5680" s="202"/>
      <c r="AC5680" s="196"/>
      <c r="AD5680" s="196"/>
      <c r="AE5680" s="196"/>
      <c r="AF5680" s="196"/>
      <c r="AG5680" s="196"/>
      <c r="AH5680" s="196"/>
      <c r="AI5680" s="197"/>
    </row>
    <row r="5681" spans="1:35">
      <c r="A5681" s="197"/>
      <c r="B5681" s="197"/>
      <c r="C5681" s="204"/>
      <c r="D5681" s="197"/>
      <c r="E5681" s="197"/>
      <c r="F5681" s="197"/>
      <c r="G5681" s="199"/>
      <c r="H5681" s="199"/>
      <c r="I5681" s="197"/>
      <c r="J5681" s="200"/>
      <c r="K5681" s="197"/>
      <c r="L5681" s="197"/>
      <c r="M5681" s="197"/>
      <c r="N5681" s="201"/>
      <c r="O5681" s="201"/>
      <c r="P5681" s="197"/>
      <c r="Q5681" s="197"/>
      <c r="R5681" s="196"/>
      <c r="S5681" s="197"/>
      <c r="T5681" s="197"/>
      <c r="U5681" s="196"/>
      <c r="V5681" s="196"/>
      <c r="W5681" s="197"/>
      <c r="X5681" s="197"/>
      <c r="Y5681" s="197"/>
      <c r="Z5681" s="196"/>
      <c r="AA5681" s="196"/>
      <c r="AB5681" s="202"/>
      <c r="AC5681" s="196"/>
      <c r="AD5681" s="196"/>
      <c r="AE5681" s="196"/>
      <c r="AF5681" s="196"/>
      <c r="AG5681" s="196"/>
      <c r="AH5681" s="196"/>
      <c r="AI5681" s="197"/>
    </row>
    <row r="5682" spans="1:35">
      <c r="A5682" s="197"/>
      <c r="B5682" s="197"/>
      <c r="C5682" s="204"/>
      <c r="D5682" s="197"/>
      <c r="E5682" s="197"/>
      <c r="F5682" s="197"/>
      <c r="G5682" s="199"/>
      <c r="H5682" s="199"/>
      <c r="I5682" s="197"/>
      <c r="J5682" s="200"/>
      <c r="K5682" s="197"/>
      <c r="L5682" s="197"/>
      <c r="M5682" s="197"/>
      <c r="N5682" s="201"/>
      <c r="O5682" s="201"/>
      <c r="P5682" s="197"/>
      <c r="Q5682" s="197"/>
      <c r="R5682" s="197"/>
      <c r="S5682" s="197"/>
      <c r="T5682" s="197"/>
      <c r="U5682" s="196"/>
      <c r="V5682" s="196"/>
      <c r="W5682" s="197"/>
      <c r="X5682" s="197"/>
      <c r="Y5682" s="197"/>
      <c r="Z5682" s="196"/>
      <c r="AA5682" s="196"/>
      <c r="AB5682" s="202"/>
      <c r="AC5682" s="196"/>
      <c r="AD5682" s="196"/>
      <c r="AE5682" s="196"/>
      <c r="AF5682" s="196"/>
      <c r="AG5682" s="196"/>
      <c r="AH5682" s="196"/>
      <c r="AI5682" s="197"/>
    </row>
    <row r="5683" spans="1:35">
      <c r="A5683" s="197"/>
      <c r="B5683" s="197"/>
      <c r="C5683" s="204"/>
      <c r="D5683" s="197"/>
      <c r="E5683" s="197"/>
      <c r="F5683" s="197"/>
      <c r="G5683" s="199"/>
      <c r="H5683" s="199"/>
      <c r="I5683" s="197"/>
      <c r="J5683" s="200"/>
      <c r="K5683" s="197"/>
      <c r="L5683" s="197"/>
      <c r="M5683" s="197"/>
      <c r="N5683" s="201"/>
      <c r="O5683" s="201"/>
      <c r="P5683" s="197"/>
      <c r="Q5683" s="197"/>
      <c r="R5683" s="196"/>
      <c r="S5683" s="197"/>
      <c r="T5683" s="197"/>
      <c r="U5683" s="196"/>
      <c r="V5683" s="196"/>
      <c r="W5683" s="197"/>
      <c r="X5683" s="197"/>
      <c r="Y5683" s="197"/>
      <c r="Z5683" s="196"/>
      <c r="AA5683" s="196"/>
      <c r="AB5683" s="202"/>
      <c r="AC5683" s="196"/>
      <c r="AD5683" s="196"/>
      <c r="AE5683" s="196"/>
      <c r="AF5683" s="196"/>
      <c r="AG5683" s="196"/>
      <c r="AH5683" s="196"/>
      <c r="AI5683" s="197"/>
    </row>
    <row r="5684" spans="1:35">
      <c r="A5684" s="197"/>
      <c r="B5684" s="197"/>
      <c r="C5684" s="204"/>
      <c r="D5684" s="197"/>
      <c r="E5684" s="197"/>
      <c r="F5684" s="197"/>
      <c r="G5684" s="199"/>
      <c r="H5684" s="199"/>
      <c r="I5684" s="197"/>
      <c r="J5684" s="200"/>
      <c r="K5684" s="197"/>
      <c r="L5684" s="197"/>
      <c r="M5684" s="197"/>
      <c r="N5684" s="201"/>
      <c r="O5684" s="201"/>
      <c r="P5684" s="197"/>
      <c r="Q5684" s="197"/>
      <c r="R5684" s="197"/>
      <c r="S5684" s="197"/>
      <c r="T5684" s="197"/>
      <c r="U5684" s="196"/>
      <c r="V5684" s="196"/>
      <c r="W5684" s="197"/>
      <c r="X5684" s="197"/>
      <c r="Y5684" s="197"/>
      <c r="Z5684" s="196"/>
      <c r="AA5684" s="196"/>
      <c r="AB5684" s="202"/>
      <c r="AC5684" s="196"/>
      <c r="AD5684" s="196"/>
      <c r="AE5684" s="196"/>
      <c r="AF5684" s="196"/>
      <c r="AG5684" s="196"/>
      <c r="AH5684" s="196"/>
      <c r="AI5684" s="197"/>
    </row>
    <row r="5685" spans="1:35">
      <c r="A5685" s="197"/>
      <c r="B5685" s="197"/>
      <c r="C5685" s="204"/>
      <c r="D5685" s="197"/>
      <c r="E5685" s="197"/>
      <c r="F5685" s="197"/>
      <c r="G5685" s="199"/>
      <c r="H5685" s="199"/>
      <c r="I5685" s="197"/>
      <c r="J5685" s="200"/>
      <c r="K5685" s="197"/>
      <c r="L5685" s="197"/>
      <c r="M5685" s="197"/>
      <c r="N5685" s="201"/>
      <c r="O5685" s="201"/>
      <c r="P5685" s="197"/>
      <c r="Q5685" s="197"/>
      <c r="R5685" s="197"/>
      <c r="S5685" s="197"/>
      <c r="T5685" s="197"/>
      <c r="U5685" s="196"/>
      <c r="V5685" s="196"/>
      <c r="W5685" s="197"/>
      <c r="X5685" s="197"/>
      <c r="Y5685" s="197"/>
      <c r="Z5685" s="197"/>
      <c r="AA5685" s="197"/>
      <c r="AB5685" s="202"/>
      <c r="AC5685" s="197"/>
      <c r="AD5685" s="205"/>
      <c r="AE5685" s="197"/>
      <c r="AF5685" s="196"/>
      <c r="AG5685" s="196"/>
      <c r="AH5685" s="197"/>
      <c r="AI5685" s="197"/>
    </row>
    <row r="5686" spans="1:35">
      <c r="A5686" s="197"/>
      <c r="B5686" s="197"/>
      <c r="C5686" s="204"/>
      <c r="D5686" s="197"/>
      <c r="E5686" s="197"/>
      <c r="F5686" s="197"/>
      <c r="G5686" s="199"/>
      <c r="H5686" s="199"/>
      <c r="I5686" s="197"/>
      <c r="J5686" s="200"/>
      <c r="K5686" s="197"/>
      <c r="L5686" s="197"/>
      <c r="M5686" s="197"/>
      <c r="N5686" s="201"/>
      <c r="O5686" s="201"/>
      <c r="P5686" s="197"/>
      <c r="Q5686" s="197"/>
      <c r="R5686" s="197"/>
      <c r="S5686" s="197"/>
      <c r="T5686" s="197"/>
      <c r="U5686" s="196"/>
      <c r="V5686" s="196"/>
      <c r="W5686" s="197"/>
      <c r="X5686" s="197"/>
      <c r="Y5686" s="197"/>
      <c r="Z5686" s="197"/>
      <c r="AA5686" s="197"/>
      <c r="AB5686" s="202"/>
      <c r="AC5686" s="197"/>
      <c r="AD5686" s="205"/>
      <c r="AE5686" s="197"/>
      <c r="AF5686" s="196"/>
      <c r="AG5686" s="196"/>
      <c r="AH5686" s="197"/>
      <c r="AI5686" s="197"/>
    </row>
    <row r="5687" spans="1:35">
      <c r="A5687" s="197"/>
      <c r="B5687" s="197"/>
      <c r="C5687" s="204"/>
      <c r="D5687" s="197"/>
      <c r="E5687" s="197"/>
      <c r="F5687" s="197"/>
      <c r="G5687" s="199"/>
      <c r="H5687" s="199"/>
      <c r="I5687" s="197"/>
      <c r="J5687" s="200"/>
      <c r="K5687" s="197"/>
      <c r="L5687" s="197"/>
      <c r="M5687" s="197"/>
      <c r="N5687" s="201"/>
      <c r="O5687" s="201"/>
      <c r="P5687" s="197"/>
      <c r="Q5687" s="197"/>
      <c r="R5687" s="197"/>
      <c r="S5687" s="197"/>
      <c r="T5687" s="197"/>
      <c r="U5687" s="196"/>
      <c r="V5687" s="196"/>
      <c r="W5687" s="197"/>
      <c r="X5687" s="197"/>
      <c r="Y5687" s="197"/>
      <c r="Z5687" s="196"/>
      <c r="AA5687" s="196"/>
      <c r="AB5687" s="202"/>
      <c r="AC5687" s="196"/>
      <c r="AD5687" s="196"/>
      <c r="AE5687" s="196"/>
      <c r="AF5687" s="196"/>
      <c r="AG5687" s="196"/>
      <c r="AH5687" s="196"/>
      <c r="AI5687" s="197"/>
    </row>
    <row r="5688" spans="1:35">
      <c r="A5688" s="197"/>
      <c r="B5688" s="197"/>
      <c r="C5688" s="204"/>
      <c r="D5688" s="197"/>
      <c r="E5688" s="197"/>
      <c r="F5688" s="197"/>
      <c r="G5688" s="199"/>
      <c r="H5688" s="199"/>
      <c r="I5688" s="197"/>
      <c r="J5688" s="200"/>
      <c r="K5688" s="197"/>
      <c r="L5688" s="197"/>
      <c r="M5688" s="197"/>
      <c r="N5688" s="201"/>
      <c r="O5688" s="201"/>
      <c r="P5688" s="197"/>
      <c r="Q5688" s="197"/>
      <c r="R5688" s="197"/>
      <c r="S5688" s="197"/>
      <c r="T5688" s="197"/>
      <c r="U5688" s="196"/>
      <c r="V5688" s="196"/>
      <c r="W5688" s="197"/>
      <c r="X5688" s="197"/>
      <c r="Y5688" s="197"/>
      <c r="Z5688" s="196"/>
      <c r="AA5688" s="196"/>
      <c r="AB5688" s="202"/>
      <c r="AC5688" s="196"/>
      <c r="AD5688" s="196"/>
      <c r="AE5688" s="196"/>
      <c r="AF5688" s="196"/>
      <c r="AG5688" s="196"/>
      <c r="AH5688" s="196"/>
      <c r="AI5688" s="197"/>
    </row>
    <row r="5689" spans="1:35">
      <c r="A5689" s="197"/>
      <c r="B5689" s="197"/>
      <c r="C5689" s="204"/>
      <c r="D5689" s="197"/>
      <c r="E5689" s="197"/>
      <c r="F5689" s="197"/>
      <c r="G5689" s="199"/>
      <c r="H5689" s="199"/>
      <c r="I5689" s="197"/>
      <c r="J5689" s="200"/>
      <c r="K5689" s="197"/>
      <c r="L5689" s="197"/>
      <c r="M5689" s="197"/>
      <c r="N5689" s="201"/>
      <c r="O5689" s="201"/>
      <c r="P5689" s="197"/>
      <c r="Q5689" s="197"/>
      <c r="R5689" s="197"/>
      <c r="S5689" s="197"/>
      <c r="T5689" s="197"/>
      <c r="U5689" s="196"/>
      <c r="V5689" s="196"/>
      <c r="W5689" s="197"/>
      <c r="X5689" s="197"/>
      <c r="Y5689" s="197"/>
      <c r="Z5689" s="196"/>
      <c r="AA5689" s="196"/>
      <c r="AB5689" s="202"/>
      <c r="AC5689" s="196"/>
      <c r="AD5689" s="196"/>
      <c r="AE5689" s="196"/>
      <c r="AF5689" s="196"/>
      <c r="AG5689" s="196"/>
      <c r="AH5689" s="196"/>
      <c r="AI5689" s="197"/>
    </row>
    <row r="5690" spans="1:35">
      <c r="A5690" s="197"/>
      <c r="B5690" s="197"/>
      <c r="C5690" s="204"/>
      <c r="D5690" s="197"/>
      <c r="E5690" s="197"/>
      <c r="F5690" s="197"/>
      <c r="G5690" s="199"/>
      <c r="H5690" s="199"/>
      <c r="I5690" s="197"/>
      <c r="J5690" s="200"/>
      <c r="K5690" s="197"/>
      <c r="L5690" s="197"/>
      <c r="M5690" s="197"/>
      <c r="N5690" s="201"/>
      <c r="O5690" s="201"/>
      <c r="P5690" s="197"/>
      <c r="Q5690" s="197"/>
      <c r="R5690" s="197"/>
      <c r="S5690" s="197"/>
      <c r="T5690" s="197"/>
      <c r="U5690" s="196"/>
      <c r="V5690" s="196"/>
      <c r="W5690" s="197"/>
      <c r="X5690" s="197"/>
      <c r="Y5690" s="197"/>
      <c r="Z5690" s="196"/>
      <c r="AA5690" s="196"/>
      <c r="AB5690" s="202"/>
      <c r="AC5690" s="196"/>
      <c r="AD5690" s="196"/>
      <c r="AE5690" s="196"/>
      <c r="AF5690" s="196"/>
      <c r="AG5690" s="196"/>
      <c r="AH5690" s="196"/>
      <c r="AI5690" s="197"/>
    </row>
    <row r="5691" spans="1:35">
      <c r="A5691" s="197"/>
      <c r="B5691" s="197"/>
      <c r="C5691" s="204"/>
      <c r="D5691" s="197"/>
      <c r="E5691" s="197"/>
      <c r="F5691" s="197"/>
      <c r="G5691" s="199"/>
      <c r="H5691" s="199"/>
      <c r="I5691" s="197"/>
      <c r="J5691" s="200"/>
      <c r="K5691" s="197"/>
      <c r="L5691" s="197"/>
      <c r="M5691" s="197"/>
      <c r="N5691" s="201"/>
      <c r="O5691" s="201"/>
      <c r="P5691" s="197"/>
      <c r="Q5691" s="197"/>
      <c r="R5691" s="197"/>
      <c r="S5691" s="197"/>
      <c r="T5691" s="197"/>
      <c r="U5691" s="196"/>
      <c r="V5691" s="196"/>
      <c r="W5691" s="197"/>
      <c r="X5691" s="197"/>
      <c r="Y5691" s="197"/>
      <c r="Z5691" s="196"/>
      <c r="AA5691" s="196"/>
      <c r="AB5691" s="202"/>
      <c r="AC5691" s="196"/>
      <c r="AD5691" s="196"/>
      <c r="AE5691" s="196"/>
      <c r="AF5691" s="196"/>
      <c r="AG5691" s="196"/>
      <c r="AH5691" s="196"/>
      <c r="AI5691" s="197"/>
    </row>
    <row r="5692" spans="1:35">
      <c r="A5692" s="197"/>
      <c r="B5692" s="197"/>
      <c r="C5692" s="204"/>
      <c r="D5692" s="197"/>
      <c r="E5692" s="197"/>
      <c r="F5692" s="197"/>
      <c r="G5692" s="199"/>
      <c r="H5692" s="199"/>
      <c r="I5692" s="197"/>
      <c r="J5692" s="200"/>
      <c r="K5692" s="197"/>
      <c r="L5692" s="197"/>
      <c r="M5692" s="197"/>
      <c r="N5692" s="201"/>
      <c r="O5692" s="201"/>
      <c r="P5692" s="197"/>
      <c r="Q5692" s="197"/>
      <c r="R5692" s="197"/>
      <c r="S5692" s="197"/>
      <c r="T5692" s="197"/>
      <c r="U5692" s="196"/>
      <c r="V5692" s="196"/>
      <c r="W5692" s="197"/>
      <c r="X5692" s="197"/>
      <c r="Y5692" s="197"/>
      <c r="Z5692" s="196"/>
      <c r="AA5692" s="196"/>
      <c r="AB5692" s="202"/>
      <c r="AC5692" s="196"/>
      <c r="AD5692" s="196"/>
      <c r="AE5692" s="196"/>
      <c r="AF5692" s="196"/>
      <c r="AG5692" s="196"/>
      <c r="AH5692" s="196"/>
      <c r="AI5692" s="197"/>
    </row>
    <row r="5693" spans="1:35">
      <c r="A5693" s="197"/>
      <c r="B5693" s="197"/>
      <c r="C5693" s="204"/>
      <c r="D5693" s="197"/>
      <c r="E5693" s="197"/>
      <c r="F5693" s="197"/>
      <c r="G5693" s="199"/>
      <c r="H5693" s="199"/>
      <c r="I5693" s="197"/>
      <c r="J5693" s="200"/>
      <c r="K5693" s="197"/>
      <c r="L5693" s="197"/>
      <c r="M5693" s="197"/>
      <c r="N5693" s="201"/>
      <c r="O5693" s="201"/>
      <c r="P5693" s="197"/>
      <c r="Q5693" s="197"/>
      <c r="R5693" s="197"/>
      <c r="S5693" s="197"/>
      <c r="T5693" s="197"/>
      <c r="U5693" s="196"/>
      <c r="V5693" s="196"/>
      <c r="W5693" s="197"/>
      <c r="X5693" s="197"/>
      <c r="Y5693" s="197"/>
      <c r="Z5693" s="196"/>
      <c r="AA5693" s="196"/>
      <c r="AB5693" s="202"/>
      <c r="AC5693" s="196"/>
      <c r="AD5693" s="196"/>
      <c r="AE5693" s="196"/>
      <c r="AF5693" s="196"/>
      <c r="AG5693" s="196"/>
      <c r="AH5693" s="196"/>
      <c r="AI5693" s="197"/>
    </row>
    <row r="5694" spans="1:35">
      <c r="A5694" s="197"/>
      <c r="B5694" s="197"/>
      <c r="C5694" s="204"/>
      <c r="D5694" s="197"/>
      <c r="E5694" s="197"/>
      <c r="F5694" s="197"/>
      <c r="G5694" s="199"/>
      <c r="H5694" s="199"/>
      <c r="I5694" s="197"/>
      <c r="J5694" s="200"/>
      <c r="K5694" s="197"/>
      <c r="L5694" s="197"/>
      <c r="M5694" s="197"/>
      <c r="N5694" s="201"/>
      <c r="O5694" s="201"/>
      <c r="P5694" s="197"/>
      <c r="Q5694" s="197"/>
      <c r="R5694" s="196"/>
      <c r="S5694" s="197"/>
      <c r="T5694" s="197"/>
      <c r="U5694" s="196"/>
      <c r="V5694" s="196"/>
      <c r="W5694" s="197"/>
      <c r="X5694" s="197"/>
      <c r="Y5694" s="197"/>
      <c r="Z5694" s="196"/>
      <c r="AA5694" s="196"/>
      <c r="AB5694" s="202"/>
      <c r="AC5694" s="196"/>
      <c r="AD5694" s="196"/>
      <c r="AE5694" s="196"/>
      <c r="AF5694" s="196"/>
      <c r="AG5694" s="196"/>
      <c r="AH5694" s="196"/>
      <c r="AI5694" s="197"/>
    </row>
    <row r="5695" spans="1:35">
      <c r="A5695" s="197"/>
      <c r="B5695" s="197"/>
      <c r="C5695" s="204"/>
      <c r="D5695" s="197"/>
      <c r="E5695" s="197"/>
      <c r="F5695" s="197"/>
      <c r="G5695" s="199"/>
      <c r="H5695" s="199"/>
      <c r="I5695" s="197"/>
      <c r="J5695" s="200"/>
      <c r="K5695" s="197"/>
      <c r="L5695" s="197"/>
      <c r="M5695" s="197"/>
      <c r="N5695" s="201"/>
      <c r="O5695" s="201"/>
      <c r="P5695" s="197"/>
      <c r="Q5695" s="197"/>
      <c r="R5695" s="197"/>
      <c r="S5695" s="197"/>
      <c r="T5695" s="197"/>
      <c r="U5695" s="196"/>
      <c r="V5695" s="196"/>
      <c r="W5695" s="197"/>
      <c r="X5695" s="197"/>
      <c r="Y5695" s="197"/>
      <c r="Z5695" s="196"/>
      <c r="AA5695" s="196"/>
      <c r="AB5695" s="202"/>
      <c r="AC5695" s="196"/>
      <c r="AD5695" s="196"/>
      <c r="AE5695" s="196"/>
      <c r="AF5695" s="196"/>
      <c r="AG5695" s="196"/>
      <c r="AH5695" s="196"/>
      <c r="AI5695" s="197"/>
    </row>
    <row r="5696" spans="1:35">
      <c r="A5696" s="197"/>
      <c r="B5696" s="197"/>
      <c r="C5696" s="204"/>
      <c r="D5696" s="197"/>
      <c r="E5696" s="197"/>
      <c r="F5696" s="197"/>
      <c r="G5696" s="199"/>
      <c r="H5696" s="199"/>
      <c r="I5696" s="197"/>
      <c r="J5696" s="200"/>
      <c r="K5696" s="197"/>
      <c r="L5696" s="197"/>
      <c r="M5696" s="197"/>
      <c r="N5696" s="201"/>
      <c r="O5696" s="201"/>
      <c r="P5696" s="197"/>
      <c r="Q5696" s="197"/>
      <c r="R5696" s="196"/>
      <c r="S5696" s="197"/>
      <c r="T5696" s="197"/>
      <c r="U5696" s="196"/>
      <c r="V5696" s="196"/>
      <c r="W5696" s="197"/>
      <c r="X5696" s="197"/>
      <c r="Y5696" s="197"/>
      <c r="Z5696" s="196"/>
      <c r="AA5696" s="196"/>
      <c r="AB5696" s="202"/>
      <c r="AC5696" s="196"/>
      <c r="AD5696" s="196"/>
      <c r="AE5696" s="196"/>
      <c r="AF5696" s="196"/>
      <c r="AG5696" s="196"/>
      <c r="AH5696" s="196"/>
      <c r="AI5696" s="197"/>
    </row>
    <row r="5697" spans="1:35">
      <c r="A5697" s="197"/>
      <c r="B5697" s="197"/>
      <c r="C5697" s="204"/>
      <c r="D5697" s="197"/>
      <c r="E5697" s="197"/>
      <c r="F5697" s="197"/>
      <c r="G5697" s="199"/>
      <c r="H5697" s="199"/>
      <c r="I5697" s="197"/>
      <c r="J5697" s="200"/>
      <c r="K5697" s="197"/>
      <c r="L5697" s="197"/>
      <c r="M5697" s="196"/>
      <c r="N5697" s="201"/>
      <c r="O5697" s="201"/>
      <c r="P5697" s="197"/>
      <c r="Q5697" s="197"/>
      <c r="R5697" s="197"/>
      <c r="S5697" s="197"/>
      <c r="T5697" s="197"/>
      <c r="U5697" s="196"/>
      <c r="V5697" s="196"/>
      <c r="W5697" s="197"/>
      <c r="X5697" s="197"/>
      <c r="Y5697" s="197"/>
      <c r="Z5697" s="196"/>
      <c r="AA5697" s="197"/>
      <c r="AB5697" s="202"/>
      <c r="AC5697" s="197"/>
      <c r="AD5697" s="205"/>
      <c r="AE5697" s="197"/>
      <c r="AF5697" s="196"/>
      <c r="AG5697" s="196"/>
      <c r="AH5697" s="196"/>
      <c r="AI5697" s="197"/>
    </row>
    <row r="5698" spans="1:35">
      <c r="A5698" s="197"/>
      <c r="B5698" s="197"/>
      <c r="C5698" s="204"/>
      <c r="D5698" s="197"/>
      <c r="E5698" s="197"/>
      <c r="F5698" s="197"/>
      <c r="G5698" s="199"/>
      <c r="H5698" s="199"/>
      <c r="I5698" s="197"/>
      <c r="J5698" s="200"/>
      <c r="K5698" s="197"/>
      <c r="L5698" s="197"/>
      <c r="M5698" s="196"/>
      <c r="N5698" s="201"/>
      <c r="O5698" s="201"/>
      <c r="P5698" s="197"/>
      <c r="Q5698" s="197"/>
      <c r="R5698" s="197"/>
      <c r="S5698" s="197"/>
      <c r="T5698" s="197"/>
      <c r="U5698" s="196"/>
      <c r="V5698" s="196"/>
      <c r="W5698" s="197"/>
      <c r="X5698" s="197"/>
      <c r="Y5698" s="197"/>
      <c r="Z5698" s="196"/>
      <c r="AA5698" s="197"/>
      <c r="AB5698" s="202"/>
      <c r="AC5698" s="196"/>
      <c r="AD5698" s="205"/>
      <c r="AE5698" s="197"/>
      <c r="AF5698" s="196"/>
      <c r="AG5698" s="196"/>
      <c r="AH5698" s="196"/>
      <c r="AI5698" s="197"/>
    </row>
    <row r="5699" spans="1:35">
      <c r="A5699" s="197"/>
      <c r="B5699" s="197"/>
      <c r="C5699" s="204"/>
      <c r="D5699" s="197"/>
      <c r="E5699" s="197"/>
      <c r="F5699" s="197"/>
      <c r="G5699" s="199"/>
      <c r="H5699" s="199"/>
      <c r="I5699" s="197"/>
      <c r="J5699" s="200"/>
      <c r="K5699" s="197"/>
      <c r="L5699" s="197"/>
      <c r="M5699" s="197"/>
      <c r="N5699" s="201"/>
      <c r="O5699" s="201"/>
      <c r="P5699" s="197"/>
      <c r="Q5699" s="197"/>
      <c r="R5699" s="197"/>
      <c r="S5699" s="197"/>
      <c r="T5699" s="197"/>
      <c r="U5699" s="196"/>
      <c r="V5699" s="196"/>
      <c r="W5699" s="197"/>
      <c r="X5699" s="197"/>
      <c r="Y5699" s="197"/>
      <c r="Z5699" s="197"/>
      <c r="AA5699" s="197"/>
      <c r="AB5699" s="202"/>
      <c r="AC5699" s="197"/>
      <c r="AD5699" s="205"/>
      <c r="AE5699" s="197"/>
      <c r="AF5699" s="196"/>
      <c r="AG5699" s="196"/>
      <c r="AH5699" s="197"/>
      <c r="AI5699" s="197"/>
    </row>
    <row r="5700" spans="1:35">
      <c r="A5700" s="197"/>
      <c r="B5700" s="197"/>
      <c r="C5700" s="204"/>
      <c r="D5700" s="197"/>
      <c r="E5700" s="197"/>
      <c r="F5700" s="197"/>
      <c r="G5700" s="199"/>
      <c r="H5700" s="199"/>
      <c r="I5700" s="197"/>
      <c r="J5700" s="200"/>
      <c r="K5700" s="197"/>
      <c r="L5700" s="197"/>
      <c r="M5700" s="197"/>
      <c r="N5700" s="201"/>
      <c r="O5700" s="201"/>
      <c r="P5700" s="197"/>
      <c r="Q5700" s="197"/>
      <c r="R5700" s="197"/>
      <c r="S5700" s="197"/>
      <c r="T5700" s="197"/>
      <c r="U5700" s="196"/>
      <c r="V5700" s="196"/>
      <c r="W5700" s="197"/>
      <c r="X5700" s="197"/>
      <c r="Y5700" s="197"/>
      <c r="Z5700" s="196"/>
      <c r="AA5700" s="196"/>
      <c r="AB5700" s="202"/>
      <c r="AC5700" s="196"/>
      <c r="AD5700" s="196"/>
      <c r="AE5700" s="196"/>
      <c r="AF5700" s="196"/>
      <c r="AG5700" s="196"/>
      <c r="AH5700" s="196"/>
      <c r="AI5700" s="197"/>
    </row>
    <row r="5701" spans="1:35">
      <c r="A5701" s="197"/>
      <c r="B5701" s="197"/>
      <c r="C5701" s="204"/>
      <c r="D5701" s="197"/>
      <c r="E5701" s="197"/>
      <c r="F5701" s="197"/>
      <c r="G5701" s="199"/>
      <c r="H5701" s="199"/>
      <c r="I5701" s="197"/>
      <c r="J5701" s="200"/>
      <c r="K5701" s="197"/>
      <c r="L5701" s="197"/>
      <c r="M5701" s="197"/>
      <c r="N5701" s="201"/>
      <c r="O5701" s="201"/>
      <c r="P5701" s="197"/>
      <c r="Q5701" s="197"/>
      <c r="R5701" s="197"/>
      <c r="S5701" s="197"/>
      <c r="T5701" s="197"/>
      <c r="U5701" s="196"/>
      <c r="V5701" s="196"/>
      <c r="W5701" s="197"/>
      <c r="X5701" s="197"/>
      <c r="Y5701" s="197"/>
      <c r="Z5701" s="196"/>
      <c r="AA5701" s="196"/>
      <c r="AB5701" s="202"/>
      <c r="AC5701" s="196"/>
      <c r="AD5701" s="196"/>
      <c r="AE5701" s="196"/>
      <c r="AF5701" s="196"/>
      <c r="AG5701" s="196"/>
      <c r="AH5701" s="196"/>
      <c r="AI5701" s="197"/>
    </row>
    <row r="5702" spans="1:35">
      <c r="A5702" s="197"/>
      <c r="B5702" s="197"/>
      <c r="C5702" s="204"/>
      <c r="D5702" s="197"/>
      <c r="E5702" s="197"/>
      <c r="F5702" s="197"/>
      <c r="G5702" s="199"/>
      <c r="H5702" s="199"/>
      <c r="I5702" s="197"/>
      <c r="J5702" s="200"/>
      <c r="K5702" s="197"/>
      <c r="L5702" s="197"/>
      <c r="M5702" s="197"/>
      <c r="N5702" s="201"/>
      <c r="O5702" s="201"/>
      <c r="P5702" s="197"/>
      <c r="Q5702" s="197"/>
      <c r="R5702" s="197"/>
      <c r="S5702" s="197"/>
      <c r="T5702" s="197"/>
      <c r="U5702" s="196"/>
      <c r="V5702" s="196"/>
      <c r="W5702" s="197"/>
      <c r="X5702" s="197"/>
      <c r="Y5702" s="197"/>
      <c r="Z5702" s="196"/>
      <c r="AA5702" s="196"/>
      <c r="AB5702" s="202"/>
      <c r="AC5702" s="196"/>
      <c r="AD5702" s="196"/>
      <c r="AE5702" s="196"/>
      <c r="AF5702" s="196"/>
      <c r="AG5702" s="196"/>
      <c r="AH5702" s="196"/>
      <c r="AI5702" s="197"/>
    </row>
    <row r="5703" spans="1:35">
      <c r="A5703" s="197"/>
      <c r="B5703" s="197"/>
      <c r="C5703" s="204"/>
      <c r="D5703" s="197"/>
      <c r="E5703" s="197"/>
      <c r="F5703" s="197"/>
      <c r="G5703" s="199"/>
      <c r="H5703" s="199"/>
      <c r="I5703" s="197"/>
      <c r="J5703" s="200"/>
      <c r="K5703" s="197"/>
      <c r="L5703" s="197"/>
      <c r="M5703" s="197"/>
      <c r="N5703" s="201"/>
      <c r="O5703" s="201"/>
      <c r="P5703" s="197"/>
      <c r="Q5703" s="197"/>
      <c r="R5703" s="197"/>
      <c r="S5703" s="197"/>
      <c r="T5703" s="197"/>
      <c r="U5703" s="196"/>
      <c r="V5703" s="196"/>
      <c r="W5703" s="197"/>
      <c r="X5703" s="197"/>
      <c r="Y5703" s="197"/>
      <c r="Z5703" s="197"/>
      <c r="AA5703" s="197"/>
      <c r="AB5703" s="202"/>
      <c r="AC5703" s="196"/>
      <c r="AD5703" s="205"/>
      <c r="AE5703" s="197"/>
      <c r="AF5703" s="196"/>
      <c r="AG5703" s="196"/>
      <c r="AH5703" s="197"/>
      <c r="AI5703" s="197"/>
    </row>
    <row r="5704" spans="1:35">
      <c r="A5704" s="197"/>
      <c r="B5704" s="197"/>
      <c r="C5704" s="204"/>
      <c r="D5704" s="197"/>
      <c r="E5704" s="197"/>
      <c r="F5704" s="197"/>
      <c r="G5704" s="199"/>
      <c r="H5704" s="199"/>
      <c r="I5704" s="197"/>
      <c r="J5704" s="200"/>
      <c r="K5704" s="197"/>
      <c r="L5704" s="197"/>
      <c r="M5704" s="197"/>
      <c r="N5704" s="201"/>
      <c r="O5704" s="201"/>
      <c r="P5704" s="197"/>
      <c r="Q5704" s="197"/>
      <c r="R5704" s="197"/>
      <c r="S5704" s="197"/>
      <c r="T5704" s="197"/>
      <c r="U5704" s="196"/>
      <c r="V5704" s="196"/>
      <c r="W5704" s="197"/>
      <c r="X5704" s="197"/>
      <c r="Y5704" s="197"/>
      <c r="Z5704" s="196"/>
      <c r="AA5704" s="196"/>
      <c r="AB5704" s="202"/>
      <c r="AC5704" s="196"/>
      <c r="AD5704" s="196"/>
      <c r="AE5704" s="196"/>
      <c r="AF5704" s="196"/>
      <c r="AG5704" s="196"/>
      <c r="AH5704" s="196"/>
      <c r="AI5704" s="197"/>
    </row>
    <row r="5705" spans="1:35">
      <c r="A5705" s="197"/>
      <c r="B5705" s="197"/>
      <c r="C5705" s="204"/>
      <c r="D5705" s="197"/>
      <c r="E5705" s="197"/>
      <c r="F5705" s="197"/>
      <c r="G5705" s="199"/>
      <c r="H5705" s="199"/>
      <c r="I5705" s="197"/>
      <c r="J5705" s="200"/>
      <c r="K5705" s="197"/>
      <c r="L5705" s="197"/>
      <c r="M5705" s="197"/>
      <c r="N5705" s="201"/>
      <c r="O5705" s="201"/>
      <c r="P5705" s="197"/>
      <c r="Q5705" s="197"/>
      <c r="R5705" s="197"/>
      <c r="S5705" s="197"/>
      <c r="T5705" s="197"/>
      <c r="U5705" s="196"/>
      <c r="V5705" s="196"/>
      <c r="W5705" s="197"/>
      <c r="X5705" s="197"/>
      <c r="Y5705" s="197"/>
      <c r="Z5705" s="196"/>
      <c r="AA5705" s="196"/>
      <c r="AB5705" s="202"/>
      <c r="AC5705" s="196"/>
      <c r="AD5705" s="196"/>
      <c r="AE5705" s="196"/>
      <c r="AF5705" s="196"/>
      <c r="AG5705" s="196"/>
      <c r="AH5705" s="196"/>
      <c r="AI5705" s="197"/>
    </row>
    <row r="5706" spans="1:35">
      <c r="A5706" s="197"/>
      <c r="B5706" s="197"/>
      <c r="C5706" s="204"/>
      <c r="D5706" s="197"/>
      <c r="E5706" s="197"/>
      <c r="F5706" s="197"/>
      <c r="G5706" s="199"/>
      <c r="H5706" s="199"/>
      <c r="I5706" s="197"/>
      <c r="J5706" s="200"/>
      <c r="K5706" s="197"/>
      <c r="L5706" s="197"/>
      <c r="M5706" s="197"/>
      <c r="N5706" s="201"/>
      <c r="O5706" s="201"/>
      <c r="P5706" s="197"/>
      <c r="Q5706" s="197"/>
      <c r="R5706" s="197"/>
      <c r="S5706" s="197"/>
      <c r="T5706" s="197"/>
      <c r="U5706" s="196"/>
      <c r="V5706" s="196"/>
      <c r="W5706" s="197"/>
      <c r="X5706" s="197"/>
      <c r="Y5706" s="197"/>
      <c r="Z5706" s="196"/>
      <c r="AA5706" s="196"/>
      <c r="AB5706" s="202"/>
      <c r="AC5706" s="196"/>
      <c r="AD5706" s="196"/>
      <c r="AE5706" s="196"/>
      <c r="AF5706" s="196"/>
      <c r="AG5706" s="196"/>
      <c r="AH5706" s="196"/>
      <c r="AI5706" s="197"/>
    </row>
    <row r="5707" spans="1:35">
      <c r="A5707" s="197"/>
      <c r="B5707" s="197"/>
      <c r="C5707" s="204"/>
      <c r="D5707" s="197"/>
      <c r="E5707" s="197"/>
      <c r="F5707" s="197"/>
      <c r="G5707" s="199"/>
      <c r="H5707" s="199"/>
      <c r="I5707" s="197"/>
      <c r="J5707" s="200"/>
      <c r="K5707" s="197"/>
      <c r="L5707" s="197"/>
      <c r="M5707" s="197"/>
      <c r="N5707" s="201"/>
      <c r="O5707" s="201"/>
      <c r="P5707" s="197"/>
      <c r="Q5707" s="197"/>
      <c r="R5707" s="197"/>
      <c r="S5707" s="197"/>
      <c r="T5707" s="197"/>
      <c r="U5707" s="196"/>
      <c r="V5707" s="196"/>
      <c r="W5707" s="197"/>
      <c r="X5707" s="197"/>
      <c r="Y5707" s="197"/>
      <c r="Z5707" s="196"/>
      <c r="AA5707" s="196"/>
      <c r="AB5707" s="202"/>
      <c r="AC5707" s="196"/>
      <c r="AD5707" s="196"/>
      <c r="AE5707" s="196"/>
      <c r="AF5707" s="196"/>
      <c r="AG5707" s="196"/>
      <c r="AH5707" s="196"/>
      <c r="AI5707" s="197"/>
    </row>
    <row r="5708" spans="1:35">
      <c r="A5708" s="197"/>
      <c r="B5708" s="197"/>
      <c r="C5708" s="204"/>
      <c r="D5708" s="197"/>
      <c r="E5708" s="197"/>
      <c r="F5708" s="197"/>
      <c r="G5708" s="199"/>
      <c r="H5708" s="199"/>
      <c r="I5708" s="197"/>
      <c r="J5708" s="200"/>
      <c r="K5708" s="197"/>
      <c r="L5708" s="197"/>
      <c r="M5708" s="197"/>
      <c r="N5708" s="201"/>
      <c r="O5708" s="201"/>
      <c r="P5708" s="197"/>
      <c r="Q5708" s="197"/>
      <c r="R5708" s="197"/>
      <c r="S5708" s="197"/>
      <c r="T5708" s="197"/>
      <c r="U5708" s="196"/>
      <c r="V5708" s="196"/>
      <c r="W5708" s="197"/>
      <c r="X5708" s="197"/>
      <c r="Y5708" s="197"/>
      <c r="Z5708" s="196"/>
      <c r="AA5708" s="196"/>
      <c r="AB5708" s="202"/>
      <c r="AC5708" s="196"/>
      <c r="AD5708" s="196"/>
      <c r="AE5708" s="196"/>
      <c r="AF5708" s="196"/>
      <c r="AG5708" s="196"/>
      <c r="AH5708" s="196"/>
      <c r="AI5708" s="197"/>
    </row>
    <row r="5709" spans="1:35">
      <c r="A5709" s="197"/>
      <c r="B5709" s="197"/>
      <c r="C5709" s="204"/>
      <c r="D5709" s="197"/>
      <c r="E5709" s="197"/>
      <c r="F5709" s="197"/>
      <c r="G5709" s="199"/>
      <c r="H5709" s="199"/>
      <c r="I5709" s="197"/>
      <c r="J5709" s="200"/>
      <c r="K5709" s="197"/>
      <c r="L5709" s="197"/>
      <c r="M5709" s="197"/>
      <c r="N5709" s="201"/>
      <c r="O5709" s="201"/>
      <c r="P5709" s="197"/>
      <c r="Q5709" s="197"/>
      <c r="R5709" s="197"/>
      <c r="S5709" s="197"/>
      <c r="T5709" s="197"/>
      <c r="U5709" s="196"/>
      <c r="V5709" s="196"/>
      <c r="W5709" s="197"/>
      <c r="X5709" s="197"/>
      <c r="Y5709" s="197"/>
      <c r="Z5709" s="196"/>
      <c r="AA5709" s="196"/>
      <c r="AB5709" s="202"/>
      <c r="AC5709" s="196"/>
      <c r="AD5709" s="196"/>
      <c r="AE5709" s="196"/>
      <c r="AF5709" s="196"/>
      <c r="AG5709" s="196"/>
      <c r="AH5709" s="196"/>
      <c r="AI5709" s="197"/>
    </row>
    <row r="5710" spans="1:35">
      <c r="A5710" s="197"/>
      <c r="B5710" s="197"/>
      <c r="C5710" s="204"/>
      <c r="D5710" s="197"/>
      <c r="E5710" s="203"/>
      <c r="F5710" s="197"/>
      <c r="G5710" s="199"/>
      <c r="H5710" s="199"/>
      <c r="I5710" s="197"/>
      <c r="J5710" s="200"/>
      <c r="K5710" s="197"/>
      <c r="L5710" s="197"/>
      <c r="M5710" s="197"/>
      <c r="N5710" s="201"/>
      <c r="O5710" s="201"/>
      <c r="P5710" s="197"/>
      <c r="Q5710" s="197"/>
      <c r="R5710" s="197"/>
      <c r="S5710" s="197"/>
      <c r="T5710" s="197"/>
      <c r="U5710" s="196"/>
      <c r="V5710" s="196"/>
      <c r="W5710" s="197"/>
      <c r="X5710" s="197"/>
      <c r="Y5710" s="197"/>
      <c r="Z5710" s="196"/>
      <c r="AA5710" s="196"/>
      <c r="AB5710" s="202"/>
      <c r="AC5710" s="196"/>
      <c r="AD5710" s="196"/>
      <c r="AE5710" s="196"/>
      <c r="AF5710" s="196"/>
      <c r="AG5710" s="196"/>
      <c r="AH5710" s="196"/>
      <c r="AI5710" s="197"/>
    </row>
    <row r="5711" spans="1:35">
      <c r="A5711" s="197"/>
      <c r="B5711" s="197"/>
      <c r="C5711" s="204"/>
      <c r="D5711" s="197"/>
      <c r="E5711" s="203"/>
      <c r="F5711" s="197"/>
      <c r="G5711" s="199"/>
      <c r="H5711" s="199"/>
      <c r="I5711" s="197"/>
      <c r="J5711" s="200"/>
      <c r="K5711" s="197"/>
      <c r="L5711" s="197"/>
      <c r="M5711" s="197"/>
      <c r="N5711" s="201"/>
      <c r="O5711" s="201"/>
      <c r="P5711" s="197"/>
      <c r="Q5711" s="197"/>
      <c r="R5711" s="197"/>
      <c r="S5711" s="197"/>
      <c r="T5711" s="197"/>
      <c r="U5711" s="196"/>
      <c r="V5711" s="196"/>
      <c r="W5711" s="197"/>
      <c r="X5711" s="197"/>
      <c r="Y5711" s="197"/>
      <c r="Z5711" s="196"/>
      <c r="AA5711" s="196"/>
      <c r="AB5711" s="202"/>
      <c r="AC5711" s="196"/>
      <c r="AD5711" s="196"/>
      <c r="AE5711" s="196"/>
      <c r="AF5711" s="196"/>
      <c r="AG5711" s="196"/>
      <c r="AH5711" s="196"/>
      <c r="AI5711" s="197"/>
    </row>
    <row r="5712" spans="1:35">
      <c r="A5712" s="197"/>
      <c r="B5712" s="197"/>
      <c r="C5712" s="204"/>
      <c r="D5712" s="197"/>
      <c r="E5712" s="203"/>
      <c r="F5712" s="197"/>
      <c r="G5712" s="199"/>
      <c r="H5712" s="199"/>
      <c r="I5712" s="197"/>
      <c r="J5712" s="200"/>
      <c r="K5712" s="197"/>
      <c r="L5712" s="197"/>
      <c r="M5712" s="197"/>
      <c r="N5712" s="201"/>
      <c r="O5712" s="201"/>
      <c r="P5712" s="197"/>
      <c r="Q5712" s="197"/>
      <c r="R5712" s="196"/>
      <c r="S5712" s="197"/>
      <c r="T5712" s="197"/>
      <c r="U5712" s="196"/>
      <c r="V5712" s="196"/>
      <c r="W5712" s="197"/>
      <c r="X5712" s="197"/>
      <c r="Y5712" s="197"/>
      <c r="Z5712" s="196"/>
      <c r="AA5712" s="196"/>
      <c r="AB5712" s="202"/>
      <c r="AC5712" s="196"/>
      <c r="AD5712" s="196"/>
      <c r="AE5712" s="196"/>
      <c r="AF5712" s="196"/>
      <c r="AG5712" s="196"/>
      <c r="AH5712" s="196"/>
      <c r="AI5712" s="197"/>
    </row>
    <row r="5713" spans="1:35">
      <c r="A5713" s="197"/>
      <c r="B5713" s="197"/>
      <c r="C5713" s="204"/>
      <c r="D5713" s="197"/>
      <c r="E5713" s="203"/>
      <c r="F5713" s="197"/>
      <c r="G5713" s="199"/>
      <c r="H5713" s="199"/>
      <c r="I5713" s="197"/>
      <c r="J5713" s="200"/>
      <c r="K5713" s="197"/>
      <c r="L5713" s="197"/>
      <c r="M5713" s="197"/>
      <c r="N5713" s="201"/>
      <c r="O5713" s="201"/>
      <c r="P5713" s="197"/>
      <c r="Q5713" s="197"/>
      <c r="R5713" s="197"/>
      <c r="S5713" s="197"/>
      <c r="T5713" s="197"/>
      <c r="U5713" s="196"/>
      <c r="V5713" s="196"/>
      <c r="W5713" s="197"/>
      <c r="X5713" s="197"/>
      <c r="Y5713" s="197"/>
      <c r="Z5713" s="196"/>
      <c r="AA5713" s="196"/>
      <c r="AB5713" s="202"/>
      <c r="AC5713" s="196"/>
      <c r="AD5713" s="196"/>
      <c r="AE5713" s="196"/>
      <c r="AF5713" s="196"/>
      <c r="AG5713" s="196"/>
      <c r="AH5713" s="196"/>
      <c r="AI5713" s="197"/>
    </row>
    <row r="5714" spans="1:35">
      <c r="A5714" s="197"/>
      <c r="B5714" s="197"/>
      <c r="C5714" s="204"/>
      <c r="D5714" s="197"/>
      <c r="E5714" s="203"/>
      <c r="F5714" s="197"/>
      <c r="G5714" s="199"/>
      <c r="H5714" s="199"/>
      <c r="I5714" s="197"/>
      <c r="J5714" s="200"/>
      <c r="K5714" s="197"/>
      <c r="L5714" s="197"/>
      <c r="M5714" s="197"/>
      <c r="N5714" s="201"/>
      <c r="O5714" s="201"/>
      <c r="P5714" s="197"/>
      <c r="Q5714" s="197"/>
      <c r="R5714" s="196"/>
      <c r="S5714" s="197"/>
      <c r="T5714" s="197"/>
      <c r="U5714" s="196"/>
      <c r="V5714" s="196"/>
      <c r="W5714" s="197"/>
      <c r="X5714" s="197"/>
      <c r="Y5714" s="197"/>
      <c r="Z5714" s="196"/>
      <c r="AA5714" s="196"/>
      <c r="AB5714" s="202"/>
      <c r="AC5714" s="196"/>
      <c r="AD5714" s="196"/>
      <c r="AE5714" s="196"/>
      <c r="AF5714" s="196"/>
      <c r="AG5714" s="196"/>
      <c r="AH5714" s="196"/>
      <c r="AI5714" s="197"/>
    </row>
    <row r="5715" spans="1:35">
      <c r="A5715" s="197"/>
      <c r="B5715" s="197"/>
      <c r="C5715" s="204"/>
      <c r="D5715" s="197"/>
      <c r="E5715" s="203"/>
      <c r="F5715" s="197"/>
      <c r="G5715" s="199"/>
      <c r="H5715" s="199"/>
      <c r="I5715" s="197"/>
      <c r="J5715" s="200"/>
      <c r="K5715" s="197"/>
      <c r="L5715" s="197"/>
      <c r="M5715" s="197"/>
      <c r="N5715" s="201"/>
      <c r="O5715" s="201"/>
      <c r="P5715" s="197"/>
      <c r="Q5715" s="197"/>
      <c r="R5715" s="196"/>
      <c r="S5715" s="197"/>
      <c r="T5715" s="197"/>
      <c r="U5715" s="196"/>
      <c r="V5715" s="196"/>
      <c r="W5715" s="197"/>
      <c r="X5715" s="197"/>
      <c r="Y5715" s="197"/>
      <c r="Z5715" s="197"/>
      <c r="AA5715" s="197"/>
      <c r="AB5715" s="202"/>
      <c r="AC5715" s="197"/>
      <c r="AD5715" s="205"/>
      <c r="AE5715" s="197"/>
      <c r="AF5715" s="196"/>
      <c r="AG5715" s="196"/>
      <c r="AH5715" s="197"/>
      <c r="AI5715" s="197"/>
    </row>
    <row r="5716" spans="1:35">
      <c r="A5716" s="197"/>
      <c r="B5716" s="197"/>
      <c r="C5716" s="204"/>
      <c r="D5716" s="197"/>
      <c r="E5716" s="203"/>
      <c r="F5716" s="197"/>
      <c r="G5716" s="199"/>
      <c r="H5716" s="199"/>
      <c r="I5716" s="197"/>
      <c r="J5716" s="200"/>
      <c r="K5716" s="197"/>
      <c r="L5716" s="197"/>
      <c r="M5716" s="197"/>
      <c r="N5716" s="201"/>
      <c r="O5716" s="201"/>
      <c r="P5716" s="197"/>
      <c r="Q5716" s="197"/>
      <c r="R5716" s="197"/>
      <c r="S5716" s="197"/>
      <c r="T5716" s="197"/>
      <c r="U5716" s="196"/>
      <c r="V5716" s="196"/>
      <c r="W5716" s="197"/>
      <c r="X5716" s="197"/>
      <c r="Y5716" s="197"/>
      <c r="Z5716" s="197"/>
      <c r="AA5716" s="197"/>
      <c r="AB5716" s="202"/>
      <c r="AC5716" s="197"/>
      <c r="AD5716" s="205"/>
      <c r="AE5716" s="197"/>
      <c r="AF5716" s="196"/>
      <c r="AG5716" s="196"/>
      <c r="AH5716" s="197"/>
      <c r="AI5716" s="197"/>
    </row>
    <row r="5717" spans="1:35">
      <c r="A5717" s="197"/>
      <c r="B5717" s="197"/>
      <c r="C5717" s="204"/>
      <c r="D5717" s="197"/>
      <c r="E5717" s="203"/>
      <c r="F5717" s="197"/>
      <c r="G5717" s="199"/>
      <c r="H5717" s="199"/>
      <c r="I5717" s="197"/>
      <c r="J5717" s="200"/>
      <c r="K5717" s="197"/>
      <c r="L5717" s="197"/>
      <c r="M5717" s="197"/>
      <c r="N5717" s="201"/>
      <c r="O5717" s="201"/>
      <c r="P5717" s="197"/>
      <c r="Q5717" s="197"/>
      <c r="R5717" s="197"/>
      <c r="S5717" s="197"/>
      <c r="T5717" s="197"/>
      <c r="U5717" s="196"/>
      <c r="V5717" s="196"/>
      <c r="W5717" s="197"/>
      <c r="X5717" s="197"/>
      <c r="Y5717" s="197"/>
      <c r="Z5717" s="196"/>
      <c r="AA5717" s="196"/>
      <c r="AB5717" s="202"/>
      <c r="AC5717" s="196"/>
      <c r="AD5717" s="196"/>
      <c r="AE5717" s="196"/>
      <c r="AF5717" s="196"/>
      <c r="AG5717" s="196"/>
      <c r="AH5717" s="196"/>
      <c r="AI5717" s="197"/>
    </row>
    <row r="5718" spans="1:35">
      <c r="A5718" s="197"/>
      <c r="B5718" s="197"/>
      <c r="C5718" s="204"/>
      <c r="D5718" s="197"/>
      <c r="E5718" s="203"/>
      <c r="F5718" s="197"/>
      <c r="G5718" s="199"/>
      <c r="H5718" s="199"/>
      <c r="I5718" s="197"/>
      <c r="J5718" s="200"/>
      <c r="K5718" s="197"/>
      <c r="L5718" s="197"/>
      <c r="M5718" s="197"/>
      <c r="N5718" s="201"/>
      <c r="O5718" s="201"/>
      <c r="P5718" s="197"/>
      <c r="Q5718" s="197"/>
      <c r="R5718" s="197"/>
      <c r="S5718" s="197"/>
      <c r="T5718" s="197"/>
      <c r="U5718" s="196"/>
      <c r="V5718" s="196"/>
      <c r="W5718" s="197"/>
      <c r="X5718" s="197"/>
      <c r="Y5718" s="197"/>
      <c r="Z5718" s="196"/>
      <c r="AA5718" s="196"/>
      <c r="AB5718" s="202"/>
      <c r="AC5718" s="196"/>
      <c r="AD5718" s="196"/>
      <c r="AE5718" s="196"/>
      <c r="AF5718" s="196"/>
      <c r="AG5718" s="196"/>
      <c r="AH5718" s="196"/>
      <c r="AI5718" s="197"/>
    </row>
    <row r="5719" spans="1:35">
      <c r="A5719" s="197"/>
      <c r="B5719" s="197"/>
      <c r="C5719" s="204"/>
      <c r="D5719" s="197"/>
      <c r="E5719" s="203"/>
      <c r="F5719" s="197"/>
      <c r="G5719" s="199"/>
      <c r="H5719" s="199"/>
      <c r="I5719" s="197"/>
      <c r="J5719" s="200"/>
      <c r="K5719" s="197"/>
      <c r="L5719" s="197"/>
      <c r="M5719" s="197"/>
      <c r="N5719" s="201"/>
      <c r="O5719" s="201"/>
      <c r="P5719" s="197"/>
      <c r="Q5719" s="197"/>
      <c r="R5719" s="197"/>
      <c r="S5719" s="197"/>
      <c r="T5719" s="197"/>
      <c r="U5719" s="196"/>
      <c r="V5719" s="196"/>
      <c r="W5719" s="197"/>
      <c r="X5719" s="197"/>
      <c r="Y5719" s="197"/>
      <c r="Z5719" s="196"/>
      <c r="AA5719" s="196"/>
      <c r="AB5719" s="202"/>
      <c r="AC5719" s="196"/>
      <c r="AD5719" s="196"/>
      <c r="AE5719" s="196"/>
      <c r="AF5719" s="196"/>
      <c r="AG5719" s="196"/>
      <c r="AH5719" s="196"/>
      <c r="AI5719" s="197"/>
    </row>
    <row r="5720" spans="1:35">
      <c r="A5720" s="197"/>
      <c r="B5720" s="197"/>
      <c r="C5720" s="204"/>
      <c r="D5720" s="197"/>
      <c r="E5720" s="203"/>
      <c r="F5720" s="197"/>
      <c r="G5720" s="199"/>
      <c r="H5720" s="199"/>
      <c r="I5720" s="197"/>
      <c r="J5720" s="200"/>
      <c r="K5720" s="197"/>
      <c r="L5720" s="197"/>
      <c r="M5720" s="197"/>
      <c r="N5720" s="201"/>
      <c r="O5720" s="201"/>
      <c r="P5720" s="197"/>
      <c r="Q5720" s="197"/>
      <c r="R5720" s="197"/>
      <c r="S5720" s="197"/>
      <c r="T5720" s="197"/>
      <c r="U5720" s="196"/>
      <c r="V5720" s="196"/>
      <c r="W5720" s="197"/>
      <c r="X5720" s="197"/>
      <c r="Y5720" s="197"/>
      <c r="Z5720" s="196"/>
      <c r="AA5720" s="196"/>
      <c r="AB5720" s="202"/>
      <c r="AC5720" s="196"/>
      <c r="AD5720" s="196"/>
      <c r="AE5720" s="196"/>
      <c r="AF5720" s="196"/>
      <c r="AG5720" s="196"/>
      <c r="AH5720" s="196"/>
      <c r="AI5720" s="197"/>
    </row>
    <row r="5721" spans="1:35">
      <c r="A5721" s="197"/>
      <c r="B5721" s="197"/>
      <c r="C5721" s="204"/>
      <c r="D5721" s="197"/>
      <c r="E5721" s="203"/>
      <c r="F5721" s="197"/>
      <c r="G5721" s="199"/>
      <c r="H5721" s="199"/>
      <c r="I5721" s="197"/>
      <c r="J5721" s="200"/>
      <c r="K5721" s="197"/>
      <c r="L5721" s="197"/>
      <c r="M5721" s="197"/>
      <c r="N5721" s="201"/>
      <c r="O5721" s="201"/>
      <c r="P5721" s="197"/>
      <c r="Q5721" s="197"/>
      <c r="R5721" s="197"/>
      <c r="S5721" s="197"/>
      <c r="T5721" s="197"/>
      <c r="U5721" s="196"/>
      <c r="V5721" s="196"/>
      <c r="W5721" s="197"/>
      <c r="X5721" s="197"/>
      <c r="Y5721" s="197"/>
      <c r="Z5721" s="196"/>
      <c r="AA5721" s="196"/>
      <c r="AB5721" s="202"/>
      <c r="AC5721" s="196"/>
      <c r="AD5721" s="196"/>
      <c r="AE5721" s="196"/>
      <c r="AF5721" s="196"/>
      <c r="AG5721" s="196"/>
      <c r="AH5721" s="196"/>
      <c r="AI5721" s="197"/>
    </row>
    <row r="5722" spans="1:35">
      <c r="A5722" s="197"/>
      <c r="B5722" s="197"/>
      <c r="C5722" s="204"/>
      <c r="D5722" s="197"/>
      <c r="E5722" s="203"/>
      <c r="F5722" s="197"/>
      <c r="G5722" s="199"/>
      <c r="H5722" s="199"/>
      <c r="I5722" s="197"/>
      <c r="J5722" s="200"/>
      <c r="K5722" s="197"/>
      <c r="L5722" s="197"/>
      <c r="M5722" s="197"/>
      <c r="N5722" s="201"/>
      <c r="O5722" s="201"/>
      <c r="P5722" s="197"/>
      <c r="Q5722" s="197"/>
      <c r="R5722" s="196"/>
      <c r="S5722" s="197"/>
      <c r="T5722" s="197"/>
      <c r="U5722" s="196"/>
      <c r="V5722" s="196"/>
      <c r="W5722" s="197"/>
      <c r="X5722" s="197"/>
      <c r="Y5722" s="197"/>
      <c r="Z5722" s="196"/>
      <c r="AA5722" s="196"/>
      <c r="AB5722" s="202"/>
      <c r="AC5722" s="196"/>
      <c r="AD5722" s="196"/>
      <c r="AE5722" s="196"/>
      <c r="AF5722" s="196"/>
      <c r="AG5722" s="196"/>
      <c r="AH5722" s="196"/>
      <c r="AI5722" s="197"/>
    </row>
    <row r="5723" spans="1:35">
      <c r="A5723" s="197"/>
      <c r="B5723" s="197"/>
      <c r="C5723" s="204"/>
      <c r="D5723" s="197"/>
      <c r="E5723" s="203"/>
      <c r="F5723" s="197"/>
      <c r="G5723" s="199"/>
      <c r="H5723" s="199"/>
      <c r="I5723" s="197"/>
      <c r="J5723" s="200"/>
      <c r="K5723" s="197"/>
      <c r="L5723" s="197"/>
      <c r="M5723" s="197"/>
      <c r="N5723" s="201"/>
      <c r="O5723" s="201"/>
      <c r="P5723" s="197"/>
      <c r="Q5723" s="197"/>
      <c r="R5723" s="197"/>
      <c r="S5723" s="197"/>
      <c r="T5723" s="197"/>
      <c r="U5723" s="196"/>
      <c r="V5723" s="196"/>
      <c r="W5723" s="197"/>
      <c r="X5723" s="197"/>
      <c r="Y5723" s="197"/>
      <c r="Z5723" s="196"/>
      <c r="AA5723" s="196"/>
      <c r="AB5723" s="202"/>
      <c r="AC5723" s="196"/>
      <c r="AD5723" s="196"/>
      <c r="AE5723" s="196"/>
      <c r="AF5723" s="196"/>
      <c r="AG5723" s="196"/>
      <c r="AH5723" s="196"/>
      <c r="AI5723" s="197"/>
    </row>
    <row r="5724" spans="1:35">
      <c r="A5724" s="197"/>
      <c r="B5724" s="197"/>
      <c r="C5724" s="204"/>
      <c r="D5724" s="197"/>
      <c r="E5724" s="203"/>
      <c r="F5724" s="197"/>
      <c r="G5724" s="199"/>
      <c r="H5724" s="199"/>
      <c r="I5724" s="197"/>
      <c r="J5724" s="200"/>
      <c r="K5724" s="197"/>
      <c r="L5724" s="197"/>
      <c r="M5724" s="197"/>
      <c r="N5724" s="201"/>
      <c r="O5724" s="201"/>
      <c r="P5724" s="197"/>
      <c r="Q5724" s="197"/>
      <c r="R5724" s="197"/>
      <c r="S5724" s="197"/>
      <c r="T5724" s="197"/>
      <c r="U5724" s="196"/>
      <c r="V5724" s="196"/>
      <c r="W5724" s="197"/>
      <c r="X5724" s="197"/>
      <c r="Y5724" s="197"/>
      <c r="Z5724" s="197"/>
      <c r="AA5724" s="197"/>
      <c r="AB5724" s="202"/>
      <c r="AC5724" s="197"/>
      <c r="AD5724" s="205"/>
      <c r="AE5724" s="197"/>
      <c r="AF5724" s="196"/>
      <c r="AG5724" s="196"/>
      <c r="AH5724" s="197"/>
      <c r="AI5724" s="197"/>
    </row>
    <row r="5725" spans="1:35">
      <c r="A5725" s="197"/>
      <c r="B5725" s="197"/>
      <c r="C5725" s="204"/>
      <c r="D5725" s="197"/>
      <c r="E5725" s="203"/>
      <c r="F5725" s="197"/>
      <c r="G5725" s="199"/>
      <c r="H5725" s="199"/>
      <c r="I5725" s="197"/>
      <c r="J5725" s="200"/>
      <c r="K5725" s="197"/>
      <c r="L5725" s="197"/>
      <c r="M5725" s="197"/>
      <c r="N5725" s="201"/>
      <c r="O5725" s="201"/>
      <c r="P5725" s="197"/>
      <c r="Q5725" s="197"/>
      <c r="R5725" s="196"/>
      <c r="S5725" s="197"/>
      <c r="T5725" s="197"/>
      <c r="U5725" s="196"/>
      <c r="V5725" s="196"/>
      <c r="W5725" s="197"/>
      <c r="X5725" s="197"/>
      <c r="Y5725" s="197"/>
      <c r="Z5725" s="196"/>
      <c r="AA5725" s="196"/>
      <c r="AB5725" s="202"/>
      <c r="AC5725" s="196"/>
      <c r="AD5725" s="196"/>
      <c r="AE5725" s="196"/>
      <c r="AF5725" s="196"/>
      <c r="AG5725" s="196"/>
      <c r="AH5725" s="196"/>
      <c r="AI5725" s="197"/>
    </row>
    <row r="5726" spans="1:35">
      <c r="A5726" s="197"/>
      <c r="B5726" s="197"/>
      <c r="C5726" s="204"/>
      <c r="D5726" s="197"/>
      <c r="E5726" s="203"/>
      <c r="F5726" s="197"/>
      <c r="G5726" s="199"/>
      <c r="H5726" s="199"/>
      <c r="I5726" s="197"/>
      <c r="J5726" s="200"/>
      <c r="K5726" s="197"/>
      <c r="L5726" s="197"/>
      <c r="M5726" s="197"/>
      <c r="N5726" s="201"/>
      <c r="O5726" s="201"/>
      <c r="P5726" s="197"/>
      <c r="Q5726" s="197"/>
      <c r="R5726" s="197"/>
      <c r="S5726" s="197"/>
      <c r="T5726" s="197"/>
      <c r="U5726" s="196"/>
      <c r="V5726" s="196"/>
      <c r="W5726" s="197"/>
      <c r="X5726" s="197"/>
      <c r="Y5726" s="197"/>
      <c r="Z5726" s="196"/>
      <c r="AA5726" s="196"/>
      <c r="AB5726" s="202"/>
      <c r="AC5726" s="196"/>
      <c r="AD5726" s="196"/>
      <c r="AE5726" s="196"/>
      <c r="AF5726" s="196"/>
      <c r="AG5726" s="196"/>
      <c r="AH5726" s="196"/>
      <c r="AI5726" s="197"/>
    </row>
    <row r="5727" spans="1:35">
      <c r="A5727" s="197"/>
      <c r="B5727" s="197"/>
      <c r="C5727" s="204"/>
      <c r="D5727" s="197"/>
      <c r="E5727" s="203"/>
      <c r="F5727" s="197"/>
      <c r="G5727" s="199"/>
      <c r="H5727" s="199"/>
      <c r="I5727" s="197"/>
      <c r="J5727" s="200"/>
      <c r="K5727" s="197"/>
      <c r="L5727" s="197"/>
      <c r="M5727" s="197"/>
      <c r="N5727" s="201"/>
      <c r="O5727" s="201"/>
      <c r="P5727" s="197"/>
      <c r="Q5727" s="197"/>
      <c r="R5727" s="196"/>
      <c r="S5727" s="197"/>
      <c r="T5727" s="197"/>
      <c r="U5727" s="196"/>
      <c r="V5727" s="196"/>
      <c r="W5727" s="197"/>
      <c r="X5727" s="197"/>
      <c r="Y5727" s="197"/>
      <c r="Z5727" s="196"/>
      <c r="AA5727" s="196"/>
      <c r="AB5727" s="202"/>
      <c r="AC5727" s="196"/>
      <c r="AD5727" s="196"/>
      <c r="AE5727" s="196"/>
      <c r="AF5727" s="196"/>
      <c r="AG5727" s="196"/>
      <c r="AH5727" s="196"/>
      <c r="AI5727" s="197"/>
    </row>
    <row r="5728" spans="1:35">
      <c r="A5728" s="197"/>
      <c r="B5728" s="197"/>
      <c r="C5728" s="204"/>
      <c r="D5728" s="197"/>
      <c r="E5728" s="203"/>
      <c r="F5728" s="197"/>
      <c r="G5728" s="199"/>
      <c r="H5728" s="199"/>
      <c r="I5728" s="197"/>
      <c r="J5728" s="200"/>
      <c r="K5728" s="197"/>
      <c r="L5728" s="197"/>
      <c r="M5728" s="197"/>
      <c r="N5728" s="201"/>
      <c r="O5728" s="201"/>
      <c r="P5728" s="197"/>
      <c r="Q5728" s="197"/>
      <c r="R5728" s="197"/>
      <c r="S5728" s="197"/>
      <c r="T5728" s="197"/>
      <c r="U5728" s="196"/>
      <c r="V5728" s="196"/>
      <c r="W5728" s="197"/>
      <c r="X5728" s="197"/>
      <c r="Y5728" s="197"/>
      <c r="Z5728" s="196"/>
      <c r="AA5728" s="196"/>
      <c r="AB5728" s="202"/>
      <c r="AC5728" s="196"/>
      <c r="AD5728" s="196"/>
      <c r="AE5728" s="196"/>
      <c r="AF5728" s="196"/>
      <c r="AG5728" s="196"/>
      <c r="AH5728" s="196"/>
      <c r="AI5728" s="197"/>
    </row>
    <row r="5729" spans="1:35">
      <c r="A5729" s="197"/>
      <c r="B5729" s="197"/>
      <c r="C5729" s="204"/>
      <c r="D5729" s="197"/>
      <c r="E5729" s="203"/>
      <c r="F5729" s="197"/>
      <c r="G5729" s="199"/>
      <c r="H5729" s="199"/>
      <c r="I5729" s="197"/>
      <c r="J5729" s="200"/>
      <c r="K5729" s="197"/>
      <c r="L5729" s="197"/>
      <c r="M5729" s="197"/>
      <c r="N5729" s="201"/>
      <c r="O5729" s="201"/>
      <c r="P5729" s="197"/>
      <c r="Q5729" s="197"/>
      <c r="R5729" s="197"/>
      <c r="S5729" s="197"/>
      <c r="T5729" s="197"/>
      <c r="U5729" s="196"/>
      <c r="V5729" s="196"/>
      <c r="W5729" s="197"/>
      <c r="X5729" s="197"/>
      <c r="Y5729" s="197"/>
      <c r="Z5729" s="197"/>
      <c r="AA5729" s="197"/>
      <c r="AB5729" s="202"/>
      <c r="AC5729" s="197"/>
      <c r="AD5729" s="205"/>
      <c r="AE5729" s="197"/>
      <c r="AF5729" s="196"/>
      <c r="AG5729" s="196"/>
      <c r="AH5729" s="197"/>
      <c r="AI5729" s="197"/>
    </row>
    <row r="5730" spans="1:35">
      <c r="A5730" s="197"/>
      <c r="B5730" s="197"/>
      <c r="C5730" s="204"/>
      <c r="D5730" s="197"/>
      <c r="E5730" s="203"/>
      <c r="F5730" s="197"/>
      <c r="G5730" s="199"/>
      <c r="H5730" s="199"/>
      <c r="I5730" s="197"/>
      <c r="J5730" s="200"/>
      <c r="K5730" s="197"/>
      <c r="L5730" s="197"/>
      <c r="M5730" s="197"/>
      <c r="N5730" s="201"/>
      <c r="O5730" s="201"/>
      <c r="P5730" s="197"/>
      <c r="Q5730" s="197"/>
      <c r="R5730" s="197"/>
      <c r="S5730" s="197"/>
      <c r="T5730" s="197"/>
      <c r="U5730" s="196"/>
      <c r="V5730" s="196"/>
      <c r="W5730" s="197"/>
      <c r="X5730" s="197"/>
      <c r="Y5730" s="197"/>
      <c r="Z5730" s="196"/>
      <c r="AA5730" s="196"/>
      <c r="AB5730" s="202"/>
      <c r="AC5730" s="196"/>
      <c r="AD5730" s="196"/>
      <c r="AE5730" s="196"/>
      <c r="AF5730" s="196"/>
      <c r="AG5730" s="196"/>
      <c r="AH5730" s="196"/>
      <c r="AI5730" s="197"/>
    </row>
    <row r="5731" spans="1:35">
      <c r="A5731" s="197"/>
      <c r="B5731" s="197"/>
      <c r="C5731" s="204"/>
      <c r="D5731" s="197"/>
      <c r="E5731" s="203"/>
      <c r="F5731" s="197"/>
      <c r="G5731" s="199"/>
      <c r="H5731" s="199"/>
      <c r="I5731" s="197"/>
      <c r="J5731" s="200"/>
      <c r="K5731" s="197"/>
      <c r="L5731" s="197"/>
      <c r="M5731" s="197"/>
      <c r="N5731" s="201"/>
      <c r="O5731" s="201"/>
      <c r="P5731" s="197"/>
      <c r="Q5731" s="197"/>
      <c r="R5731" s="196"/>
      <c r="S5731" s="197"/>
      <c r="T5731" s="197"/>
      <c r="U5731" s="196"/>
      <c r="V5731" s="196"/>
      <c r="W5731" s="197"/>
      <c r="X5731" s="197"/>
      <c r="Y5731" s="197"/>
      <c r="Z5731" s="196"/>
      <c r="AA5731" s="196"/>
      <c r="AB5731" s="202"/>
      <c r="AC5731" s="196"/>
      <c r="AD5731" s="196"/>
      <c r="AE5731" s="196"/>
      <c r="AF5731" s="196"/>
      <c r="AG5731" s="196"/>
      <c r="AH5731" s="196"/>
      <c r="AI5731" s="197"/>
    </row>
    <row r="5732" spans="1:35">
      <c r="A5732" s="197"/>
      <c r="B5732" s="197"/>
      <c r="C5732" s="204"/>
      <c r="D5732" s="197"/>
      <c r="E5732" s="203"/>
      <c r="F5732" s="197"/>
      <c r="G5732" s="199"/>
      <c r="H5732" s="199"/>
      <c r="I5732" s="197"/>
      <c r="J5732" s="200"/>
      <c r="K5732" s="197"/>
      <c r="L5732" s="197"/>
      <c r="M5732" s="197"/>
      <c r="N5732" s="201"/>
      <c r="O5732" s="201"/>
      <c r="P5732" s="197"/>
      <c r="Q5732" s="197"/>
      <c r="R5732" s="197"/>
      <c r="S5732" s="197"/>
      <c r="T5732" s="197"/>
      <c r="U5732" s="196"/>
      <c r="V5732" s="196"/>
      <c r="W5732" s="197"/>
      <c r="X5732" s="197"/>
      <c r="Y5732" s="197"/>
      <c r="Z5732" s="196"/>
      <c r="AA5732" s="196"/>
      <c r="AB5732" s="202"/>
      <c r="AC5732" s="196"/>
      <c r="AD5732" s="196"/>
      <c r="AE5732" s="196"/>
      <c r="AF5732" s="196"/>
      <c r="AG5732" s="196"/>
      <c r="AH5732" s="196"/>
      <c r="AI5732" s="197"/>
    </row>
    <row r="5733" spans="1:35">
      <c r="A5733" s="197"/>
      <c r="B5733" s="197"/>
      <c r="C5733" s="204"/>
      <c r="D5733" s="197"/>
      <c r="E5733" s="203"/>
      <c r="F5733" s="197"/>
      <c r="G5733" s="199"/>
      <c r="H5733" s="199"/>
      <c r="I5733" s="197"/>
      <c r="J5733" s="200"/>
      <c r="K5733" s="197"/>
      <c r="L5733" s="197"/>
      <c r="M5733" s="197"/>
      <c r="N5733" s="201"/>
      <c r="O5733" s="201"/>
      <c r="P5733" s="197"/>
      <c r="Q5733" s="197"/>
      <c r="R5733" s="196"/>
      <c r="S5733" s="197"/>
      <c r="T5733" s="197"/>
      <c r="U5733" s="196"/>
      <c r="V5733" s="196"/>
      <c r="W5733" s="197"/>
      <c r="X5733" s="197"/>
      <c r="Y5733" s="197"/>
      <c r="Z5733" s="196"/>
      <c r="AA5733" s="196"/>
      <c r="AB5733" s="202"/>
      <c r="AC5733" s="196"/>
      <c r="AD5733" s="196"/>
      <c r="AE5733" s="196"/>
      <c r="AF5733" s="196"/>
      <c r="AG5733" s="196"/>
      <c r="AH5733" s="196"/>
      <c r="AI5733" s="197"/>
    </row>
    <row r="5734" spans="1:35">
      <c r="A5734" s="197"/>
      <c r="B5734" s="197"/>
      <c r="C5734" s="204"/>
      <c r="D5734" s="197"/>
      <c r="E5734" s="203"/>
      <c r="F5734" s="197"/>
      <c r="G5734" s="199"/>
      <c r="H5734" s="199"/>
      <c r="I5734" s="197"/>
      <c r="J5734" s="200"/>
      <c r="K5734" s="197"/>
      <c r="L5734" s="197"/>
      <c r="M5734" s="197"/>
      <c r="N5734" s="201"/>
      <c r="O5734" s="201"/>
      <c r="P5734" s="197"/>
      <c r="Q5734" s="197"/>
      <c r="R5734" s="197"/>
      <c r="S5734" s="197"/>
      <c r="T5734" s="197"/>
      <c r="U5734" s="196"/>
      <c r="V5734" s="196"/>
      <c r="W5734" s="197"/>
      <c r="X5734" s="197"/>
      <c r="Y5734" s="197"/>
      <c r="Z5734" s="197"/>
      <c r="AA5734" s="197"/>
      <c r="AB5734" s="202"/>
      <c r="AC5734" s="197"/>
      <c r="AD5734" s="205"/>
      <c r="AE5734" s="197"/>
      <c r="AF5734" s="196"/>
      <c r="AG5734" s="196"/>
      <c r="AH5734" s="197"/>
      <c r="AI5734" s="197"/>
    </row>
    <row r="5735" spans="1:35">
      <c r="A5735" s="197"/>
      <c r="B5735" s="197"/>
      <c r="C5735" s="204"/>
      <c r="D5735" s="197"/>
      <c r="E5735" s="197"/>
      <c r="F5735" s="197"/>
      <c r="G5735" s="199"/>
      <c r="H5735" s="199"/>
      <c r="I5735" s="197"/>
      <c r="J5735" s="200"/>
      <c r="K5735" s="197"/>
      <c r="L5735" s="197"/>
      <c r="M5735" s="197"/>
      <c r="N5735" s="201"/>
      <c r="O5735" s="201"/>
      <c r="P5735" s="197"/>
      <c r="Q5735" s="197"/>
      <c r="R5735" s="196"/>
      <c r="S5735" s="197"/>
      <c r="T5735" s="197"/>
      <c r="U5735" s="196"/>
      <c r="V5735" s="196"/>
      <c r="W5735" s="197"/>
      <c r="X5735" s="197"/>
      <c r="Y5735" s="197"/>
      <c r="Z5735" s="196"/>
      <c r="AA5735" s="196"/>
      <c r="AB5735" s="202"/>
      <c r="AC5735" s="196"/>
      <c r="AD5735" s="196"/>
      <c r="AE5735" s="196"/>
      <c r="AF5735" s="196"/>
      <c r="AG5735" s="196"/>
      <c r="AH5735" s="196"/>
      <c r="AI5735" s="197"/>
    </row>
    <row r="5736" spans="1:35">
      <c r="A5736" s="197"/>
      <c r="B5736" s="197"/>
      <c r="C5736" s="204"/>
      <c r="D5736" s="197"/>
      <c r="E5736" s="197"/>
      <c r="F5736" s="197"/>
      <c r="G5736" s="199"/>
      <c r="H5736" s="199"/>
      <c r="I5736" s="197"/>
      <c r="J5736" s="200"/>
      <c r="K5736" s="197"/>
      <c r="L5736" s="197"/>
      <c r="M5736" s="197"/>
      <c r="N5736" s="201"/>
      <c r="O5736" s="201"/>
      <c r="P5736" s="197"/>
      <c r="Q5736" s="197"/>
      <c r="R5736" s="197"/>
      <c r="S5736" s="197"/>
      <c r="T5736" s="197"/>
      <c r="U5736" s="196"/>
      <c r="V5736" s="196"/>
      <c r="W5736" s="197"/>
      <c r="X5736" s="197"/>
      <c r="Y5736" s="197"/>
      <c r="Z5736" s="197"/>
      <c r="AA5736" s="197"/>
      <c r="AB5736" s="202"/>
      <c r="AC5736" s="197"/>
      <c r="AD5736" s="205"/>
      <c r="AE5736" s="197"/>
      <c r="AF5736" s="196"/>
      <c r="AG5736" s="196"/>
      <c r="AH5736" s="197"/>
      <c r="AI5736" s="197"/>
    </row>
    <row r="5737" spans="1:35">
      <c r="A5737" s="197"/>
      <c r="B5737" s="197"/>
      <c r="C5737" s="204"/>
      <c r="D5737" s="197"/>
      <c r="E5737" s="197"/>
      <c r="F5737" s="197"/>
      <c r="G5737" s="199"/>
      <c r="H5737" s="199"/>
      <c r="I5737" s="197"/>
      <c r="J5737" s="200"/>
      <c r="K5737" s="197"/>
      <c r="L5737" s="197"/>
      <c r="M5737" s="197"/>
      <c r="N5737" s="201"/>
      <c r="O5737" s="201"/>
      <c r="P5737" s="197"/>
      <c r="Q5737" s="197"/>
      <c r="R5737" s="197"/>
      <c r="S5737" s="197"/>
      <c r="T5737" s="197"/>
      <c r="U5737" s="196"/>
      <c r="V5737" s="196"/>
      <c r="W5737" s="197"/>
      <c r="X5737" s="197"/>
      <c r="Y5737" s="197"/>
      <c r="Z5737" s="196"/>
      <c r="AA5737" s="196"/>
      <c r="AB5737" s="202"/>
      <c r="AC5737" s="196"/>
      <c r="AD5737" s="196"/>
      <c r="AE5737" s="196"/>
      <c r="AF5737" s="196"/>
      <c r="AG5737" s="196"/>
      <c r="AH5737" s="196"/>
      <c r="AI5737" s="197"/>
    </row>
    <row r="5738" spans="1:35">
      <c r="A5738" s="197"/>
      <c r="B5738" s="197"/>
      <c r="C5738" s="204"/>
      <c r="D5738" s="197"/>
      <c r="E5738" s="197"/>
      <c r="F5738" s="197"/>
      <c r="G5738" s="199"/>
      <c r="H5738" s="199"/>
      <c r="I5738" s="197"/>
      <c r="J5738" s="200"/>
      <c r="K5738" s="197"/>
      <c r="L5738" s="197"/>
      <c r="M5738" s="197"/>
      <c r="N5738" s="201"/>
      <c r="O5738" s="201"/>
      <c r="P5738" s="197"/>
      <c r="Q5738" s="197"/>
      <c r="R5738" s="197"/>
      <c r="S5738" s="197"/>
      <c r="T5738" s="197"/>
      <c r="U5738" s="196"/>
      <c r="V5738" s="196"/>
      <c r="W5738" s="197"/>
      <c r="X5738" s="197"/>
      <c r="Y5738" s="197"/>
      <c r="Z5738" s="196"/>
      <c r="AA5738" s="196"/>
      <c r="AB5738" s="202"/>
      <c r="AC5738" s="196"/>
      <c r="AD5738" s="196"/>
      <c r="AE5738" s="196"/>
      <c r="AF5738" s="196"/>
      <c r="AG5738" s="196"/>
      <c r="AH5738" s="196"/>
      <c r="AI5738" s="197"/>
    </row>
    <row r="5739" spans="1:35">
      <c r="A5739" s="197"/>
      <c r="B5739" s="197"/>
      <c r="C5739" s="204"/>
      <c r="D5739" s="197"/>
      <c r="E5739" s="197"/>
      <c r="F5739" s="197"/>
      <c r="G5739" s="199"/>
      <c r="H5739" s="199"/>
      <c r="I5739" s="197"/>
      <c r="J5739" s="200"/>
      <c r="K5739" s="197"/>
      <c r="L5739" s="197"/>
      <c r="M5739" s="197"/>
      <c r="N5739" s="201"/>
      <c r="O5739" s="201"/>
      <c r="P5739" s="197"/>
      <c r="Q5739" s="197"/>
      <c r="R5739" s="197"/>
      <c r="S5739" s="197"/>
      <c r="T5739" s="197"/>
      <c r="U5739" s="196"/>
      <c r="V5739" s="196"/>
      <c r="W5739" s="197"/>
      <c r="X5739" s="197"/>
      <c r="Y5739" s="197"/>
      <c r="Z5739" s="196"/>
      <c r="AA5739" s="196"/>
      <c r="AB5739" s="202"/>
      <c r="AC5739" s="196"/>
      <c r="AD5739" s="196"/>
      <c r="AE5739" s="196"/>
      <c r="AF5739" s="196"/>
      <c r="AG5739" s="196"/>
      <c r="AH5739" s="196"/>
      <c r="AI5739" s="197"/>
    </row>
    <row r="5740" spans="1:35">
      <c r="A5740" s="197"/>
      <c r="B5740" s="197"/>
      <c r="C5740" s="204"/>
      <c r="D5740" s="197"/>
      <c r="E5740" s="197"/>
      <c r="F5740" s="197"/>
      <c r="G5740" s="199"/>
      <c r="H5740" s="199"/>
      <c r="I5740" s="197"/>
      <c r="J5740" s="200"/>
      <c r="K5740" s="197"/>
      <c r="L5740" s="197"/>
      <c r="M5740" s="197"/>
      <c r="N5740" s="201"/>
      <c r="O5740" s="201"/>
      <c r="P5740" s="197"/>
      <c r="Q5740" s="197"/>
      <c r="R5740" s="196"/>
      <c r="S5740" s="197"/>
      <c r="T5740" s="197"/>
      <c r="U5740" s="196"/>
      <c r="V5740" s="196"/>
      <c r="W5740" s="197"/>
      <c r="X5740" s="197"/>
      <c r="Y5740" s="197"/>
      <c r="Z5740" s="196"/>
      <c r="AA5740" s="196"/>
      <c r="AB5740" s="202"/>
      <c r="AC5740" s="196"/>
      <c r="AD5740" s="196"/>
      <c r="AE5740" s="196"/>
      <c r="AF5740" s="196"/>
      <c r="AG5740" s="196"/>
      <c r="AH5740" s="196"/>
      <c r="AI5740" s="197"/>
    </row>
    <row r="5741" spans="1:35">
      <c r="A5741" s="197"/>
      <c r="B5741" s="197"/>
      <c r="C5741" s="204"/>
      <c r="D5741" s="197"/>
      <c r="E5741" s="197"/>
      <c r="F5741" s="197"/>
      <c r="G5741" s="199"/>
      <c r="H5741" s="199"/>
      <c r="I5741" s="197"/>
      <c r="J5741" s="200"/>
      <c r="K5741" s="197"/>
      <c r="L5741" s="197"/>
      <c r="M5741" s="197"/>
      <c r="N5741" s="201"/>
      <c r="O5741" s="201"/>
      <c r="P5741" s="197"/>
      <c r="Q5741" s="197"/>
      <c r="R5741" s="197"/>
      <c r="S5741" s="197"/>
      <c r="T5741" s="197"/>
      <c r="U5741" s="196"/>
      <c r="V5741" s="196"/>
      <c r="W5741" s="197"/>
      <c r="X5741" s="197"/>
      <c r="Y5741" s="197"/>
      <c r="Z5741" s="196"/>
      <c r="AA5741" s="196"/>
      <c r="AB5741" s="202"/>
      <c r="AC5741" s="196"/>
      <c r="AD5741" s="196"/>
      <c r="AE5741" s="196"/>
      <c r="AF5741" s="196"/>
      <c r="AG5741" s="196"/>
      <c r="AH5741" s="196"/>
      <c r="AI5741" s="197"/>
    </row>
    <row r="5742" spans="1:35">
      <c r="A5742" s="197"/>
      <c r="B5742" s="197"/>
      <c r="C5742" s="204"/>
      <c r="D5742" s="197"/>
      <c r="E5742" s="197"/>
      <c r="F5742" s="197"/>
      <c r="G5742" s="199"/>
      <c r="H5742" s="199"/>
      <c r="I5742" s="197"/>
      <c r="J5742" s="200"/>
      <c r="K5742" s="197"/>
      <c r="L5742" s="197"/>
      <c r="M5742" s="197"/>
      <c r="N5742" s="201"/>
      <c r="O5742" s="201"/>
      <c r="P5742" s="197"/>
      <c r="Q5742" s="197"/>
      <c r="R5742" s="196"/>
      <c r="S5742" s="197"/>
      <c r="T5742" s="197"/>
      <c r="U5742" s="196"/>
      <c r="V5742" s="196"/>
      <c r="W5742" s="197"/>
      <c r="X5742" s="197"/>
      <c r="Y5742" s="197"/>
      <c r="Z5742" s="196"/>
      <c r="AA5742" s="196"/>
      <c r="AB5742" s="202"/>
      <c r="AC5742" s="196"/>
      <c r="AD5742" s="196"/>
      <c r="AE5742" s="196"/>
      <c r="AF5742" s="196"/>
      <c r="AG5742" s="196"/>
      <c r="AH5742" s="196"/>
      <c r="AI5742" s="197"/>
    </row>
    <row r="5743" spans="1:35">
      <c r="A5743" s="197"/>
      <c r="B5743" s="197"/>
      <c r="C5743" s="204"/>
      <c r="D5743" s="197"/>
      <c r="E5743" s="197"/>
      <c r="F5743" s="197"/>
      <c r="G5743" s="199"/>
      <c r="H5743" s="199"/>
      <c r="I5743" s="197"/>
      <c r="J5743" s="200"/>
      <c r="K5743" s="197"/>
      <c r="L5743" s="197"/>
      <c r="M5743" s="197"/>
      <c r="N5743" s="201"/>
      <c r="O5743" s="201"/>
      <c r="P5743" s="197"/>
      <c r="Q5743" s="197"/>
      <c r="R5743" s="197"/>
      <c r="S5743" s="197"/>
      <c r="T5743" s="197"/>
      <c r="U5743" s="196"/>
      <c r="V5743" s="196"/>
      <c r="W5743" s="197"/>
      <c r="X5743" s="197"/>
      <c r="Y5743" s="197"/>
      <c r="Z5743" s="196"/>
      <c r="AA5743" s="196"/>
      <c r="AB5743" s="202"/>
      <c r="AC5743" s="196"/>
      <c r="AD5743" s="196"/>
      <c r="AE5743" s="196"/>
      <c r="AF5743" s="196"/>
      <c r="AG5743" s="196"/>
      <c r="AH5743" s="196"/>
      <c r="AI5743" s="197"/>
    </row>
    <row r="5744" spans="1:35">
      <c r="A5744" s="197"/>
      <c r="B5744" s="197"/>
      <c r="C5744" s="204"/>
      <c r="D5744" s="197"/>
      <c r="E5744" s="197"/>
      <c r="F5744" s="197"/>
      <c r="G5744" s="199"/>
      <c r="H5744" s="199"/>
      <c r="I5744" s="197"/>
      <c r="J5744" s="200"/>
      <c r="K5744" s="197"/>
      <c r="L5744" s="197"/>
      <c r="M5744" s="197"/>
      <c r="N5744" s="201"/>
      <c r="O5744" s="201"/>
      <c r="P5744" s="197"/>
      <c r="Q5744" s="197"/>
      <c r="R5744" s="196"/>
      <c r="S5744" s="197"/>
      <c r="T5744" s="197"/>
      <c r="U5744" s="196"/>
      <c r="V5744" s="196"/>
      <c r="W5744" s="197"/>
      <c r="X5744" s="197"/>
      <c r="Y5744" s="197"/>
      <c r="Z5744" s="196"/>
      <c r="AA5744" s="196"/>
      <c r="AB5744" s="202"/>
      <c r="AC5744" s="196"/>
      <c r="AD5744" s="196"/>
      <c r="AE5744" s="196"/>
      <c r="AF5744" s="196"/>
      <c r="AG5744" s="196"/>
      <c r="AH5744" s="196"/>
      <c r="AI5744" s="197"/>
    </row>
    <row r="5745" spans="1:35">
      <c r="A5745" s="197"/>
      <c r="B5745" s="197"/>
      <c r="C5745" s="204"/>
      <c r="D5745" s="197"/>
      <c r="E5745" s="197"/>
      <c r="F5745" s="197"/>
      <c r="G5745" s="199"/>
      <c r="H5745" s="199"/>
      <c r="I5745" s="197"/>
      <c r="J5745" s="200"/>
      <c r="K5745" s="197"/>
      <c r="L5745" s="197"/>
      <c r="M5745" s="197"/>
      <c r="N5745" s="201"/>
      <c r="O5745" s="201"/>
      <c r="P5745" s="197"/>
      <c r="Q5745" s="197"/>
      <c r="R5745" s="197"/>
      <c r="S5745" s="197"/>
      <c r="T5745" s="197"/>
      <c r="U5745" s="196"/>
      <c r="V5745" s="196"/>
      <c r="W5745" s="197"/>
      <c r="X5745" s="197"/>
      <c r="Y5745" s="197"/>
      <c r="Z5745" s="197"/>
      <c r="AA5745" s="197"/>
      <c r="AB5745" s="202"/>
      <c r="AC5745" s="196"/>
      <c r="AD5745" s="205"/>
      <c r="AE5745" s="197"/>
      <c r="AF5745" s="196"/>
      <c r="AG5745" s="196"/>
      <c r="AH5745" s="197"/>
      <c r="AI5745" s="197"/>
    </row>
    <row r="5746" spans="1:35">
      <c r="A5746" s="197"/>
      <c r="B5746" s="197"/>
      <c r="C5746" s="204"/>
      <c r="D5746" s="197"/>
      <c r="E5746" s="197"/>
      <c r="F5746" s="197"/>
      <c r="G5746" s="199"/>
      <c r="H5746" s="199"/>
      <c r="I5746" s="197"/>
      <c r="J5746" s="200"/>
      <c r="K5746" s="197"/>
      <c r="L5746" s="197"/>
      <c r="M5746" s="197"/>
      <c r="N5746" s="201"/>
      <c r="O5746" s="201"/>
      <c r="P5746" s="197"/>
      <c r="Q5746" s="197"/>
      <c r="R5746" s="197"/>
      <c r="S5746" s="197"/>
      <c r="T5746" s="197"/>
      <c r="U5746" s="196"/>
      <c r="V5746" s="196"/>
      <c r="W5746" s="197"/>
      <c r="X5746" s="197"/>
      <c r="Y5746" s="197"/>
      <c r="Z5746" s="196"/>
      <c r="AA5746" s="196"/>
      <c r="AB5746" s="202"/>
      <c r="AC5746" s="196"/>
      <c r="AD5746" s="196"/>
      <c r="AE5746" s="196"/>
      <c r="AF5746" s="196"/>
      <c r="AG5746" s="196"/>
      <c r="AH5746" s="196"/>
      <c r="AI5746" s="197"/>
    </row>
    <row r="5747" spans="1:35">
      <c r="A5747" s="197"/>
      <c r="B5747" s="197"/>
      <c r="C5747" s="204"/>
      <c r="D5747" s="197"/>
      <c r="E5747" s="197"/>
      <c r="F5747" s="197"/>
      <c r="G5747" s="199"/>
      <c r="H5747" s="199"/>
      <c r="I5747" s="197"/>
      <c r="J5747" s="200"/>
      <c r="K5747" s="197"/>
      <c r="L5747" s="197"/>
      <c r="M5747" s="197"/>
      <c r="N5747" s="201"/>
      <c r="O5747" s="201"/>
      <c r="P5747" s="197"/>
      <c r="Q5747" s="197"/>
      <c r="R5747" s="196"/>
      <c r="S5747" s="197"/>
      <c r="T5747" s="197"/>
      <c r="U5747" s="196"/>
      <c r="V5747" s="196"/>
      <c r="W5747" s="197"/>
      <c r="X5747" s="197"/>
      <c r="Y5747" s="197"/>
      <c r="Z5747" s="196"/>
      <c r="AA5747" s="196"/>
      <c r="AB5747" s="202"/>
      <c r="AC5747" s="196"/>
      <c r="AD5747" s="196"/>
      <c r="AE5747" s="196"/>
      <c r="AF5747" s="196"/>
      <c r="AG5747" s="196"/>
      <c r="AH5747" s="196"/>
      <c r="AI5747" s="197"/>
    </row>
    <row r="5748" spans="1:35">
      <c r="A5748" s="197"/>
      <c r="B5748" s="197"/>
      <c r="C5748" s="204"/>
      <c r="D5748" s="197"/>
      <c r="E5748" s="197"/>
      <c r="F5748" s="197"/>
      <c r="G5748" s="199"/>
      <c r="H5748" s="199"/>
      <c r="I5748" s="197"/>
      <c r="J5748" s="200"/>
      <c r="K5748" s="197"/>
      <c r="L5748" s="197"/>
      <c r="M5748" s="197"/>
      <c r="N5748" s="201"/>
      <c r="O5748" s="201"/>
      <c r="P5748" s="197"/>
      <c r="Q5748" s="197"/>
      <c r="R5748" s="197"/>
      <c r="S5748" s="197"/>
      <c r="T5748" s="197"/>
      <c r="U5748" s="196"/>
      <c r="V5748" s="196"/>
      <c r="W5748" s="197"/>
      <c r="X5748" s="197"/>
      <c r="Y5748" s="197"/>
      <c r="Z5748" s="196"/>
      <c r="AA5748" s="196"/>
      <c r="AB5748" s="202"/>
      <c r="AC5748" s="196"/>
      <c r="AD5748" s="196"/>
      <c r="AE5748" s="196"/>
      <c r="AF5748" s="196"/>
      <c r="AG5748" s="196"/>
      <c r="AH5748" s="196"/>
      <c r="AI5748" s="197"/>
    </row>
    <row r="5749" spans="1:35">
      <c r="A5749" s="197"/>
      <c r="B5749" s="197"/>
      <c r="C5749" s="204"/>
      <c r="D5749" s="197"/>
      <c r="E5749" s="197"/>
      <c r="F5749" s="197"/>
      <c r="G5749" s="199"/>
      <c r="H5749" s="199"/>
      <c r="I5749" s="197"/>
      <c r="J5749" s="200"/>
      <c r="K5749" s="197"/>
      <c r="L5749" s="197"/>
      <c r="M5749" s="197"/>
      <c r="N5749" s="201"/>
      <c r="O5749" s="201"/>
      <c r="P5749" s="197"/>
      <c r="Q5749" s="197"/>
      <c r="R5749" s="196"/>
      <c r="S5749" s="197"/>
      <c r="T5749" s="197"/>
      <c r="U5749" s="196"/>
      <c r="V5749" s="196"/>
      <c r="W5749" s="197"/>
      <c r="X5749" s="197"/>
      <c r="Y5749" s="197"/>
      <c r="Z5749" s="196"/>
      <c r="AA5749" s="196"/>
      <c r="AB5749" s="202"/>
      <c r="AC5749" s="196"/>
      <c r="AD5749" s="196"/>
      <c r="AE5749" s="196"/>
      <c r="AF5749" s="196"/>
      <c r="AG5749" s="196"/>
      <c r="AH5749" s="196"/>
      <c r="AI5749" s="197"/>
    </row>
    <row r="5750" spans="1:35">
      <c r="A5750" s="197"/>
      <c r="B5750" s="197"/>
      <c r="C5750" s="204"/>
      <c r="D5750" s="197"/>
      <c r="E5750" s="197"/>
      <c r="F5750" s="197"/>
      <c r="G5750" s="199"/>
      <c r="H5750" s="199"/>
      <c r="I5750" s="197"/>
      <c r="J5750" s="200"/>
      <c r="K5750" s="197"/>
      <c r="L5750" s="197"/>
      <c r="M5750" s="197"/>
      <c r="N5750" s="201"/>
      <c r="O5750" s="201"/>
      <c r="P5750" s="197"/>
      <c r="Q5750" s="197"/>
      <c r="R5750" s="197"/>
      <c r="S5750" s="197"/>
      <c r="T5750" s="197"/>
      <c r="U5750" s="196"/>
      <c r="V5750" s="196"/>
      <c r="W5750" s="197"/>
      <c r="X5750" s="197"/>
      <c r="Y5750" s="197"/>
      <c r="Z5750" s="196"/>
      <c r="AA5750" s="196"/>
      <c r="AB5750" s="202"/>
      <c r="AC5750" s="196"/>
      <c r="AD5750" s="196"/>
      <c r="AE5750" s="196"/>
      <c r="AF5750" s="196"/>
      <c r="AG5750" s="196"/>
      <c r="AH5750" s="196"/>
      <c r="AI5750" s="197"/>
    </row>
    <row r="5751" spans="1:35">
      <c r="A5751" s="197"/>
      <c r="B5751" s="197"/>
      <c r="C5751" s="204"/>
      <c r="D5751" s="197"/>
      <c r="E5751" s="197"/>
      <c r="F5751" s="197"/>
      <c r="G5751" s="199"/>
      <c r="H5751" s="199"/>
      <c r="I5751" s="197"/>
      <c r="J5751" s="200"/>
      <c r="K5751" s="197"/>
      <c r="L5751" s="197"/>
      <c r="M5751" s="197"/>
      <c r="N5751" s="201"/>
      <c r="O5751" s="201"/>
      <c r="P5751" s="197"/>
      <c r="Q5751" s="197"/>
      <c r="R5751" s="196"/>
      <c r="S5751" s="197"/>
      <c r="T5751" s="197"/>
      <c r="U5751" s="196"/>
      <c r="V5751" s="196"/>
      <c r="W5751" s="197"/>
      <c r="X5751" s="197"/>
      <c r="Y5751" s="197"/>
      <c r="Z5751" s="196"/>
      <c r="AA5751" s="196"/>
      <c r="AB5751" s="202"/>
      <c r="AC5751" s="196"/>
      <c r="AD5751" s="196"/>
      <c r="AE5751" s="196"/>
      <c r="AF5751" s="196"/>
      <c r="AG5751" s="196"/>
      <c r="AH5751" s="196"/>
      <c r="AI5751" s="197"/>
    </row>
    <row r="5752" spans="1:35">
      <c r="A5752" s="197"/>
      <c r="B5752" s="197"/>
      <c r="C5752" s="204"/>
      <c r="D5752" s="197"/>
      <c r="E5752" s="197"/>
      <c r="F5752" s="197"/>
      <c r="G5752" s="199"/>
      <c r="H5752" s="199"/>
      <c r="I5752" s="197"/>
      <c r="J5752" s="200"/>
      <c r="K5752" s="197"/>
      <c r="L5752" s="197"/>
      <c r="M5752" s="197"/>
      <c r="N5752" s="201"/>
      <c r="O5752" s="201"/>
      <c r="P5752" s="197"/>
      <c r="Q5752" s="197"/>
      <c r="R5752" s="197"/>
      <c r="S5752" s="197"/>
      <c r="T5752" s="197"/>
      <c r="U5752" s="196"/>
      <c r="V5752" s="196"/>
      <c r="W5752" s="197"/>
      <c r="X5752" s="197"/>
      <c r="Y5752" s="197"/>
      <c r="Z5752" s="196"/>
      <c r="AA5752" s="196"/>
      <c r="AB5752" s="202"/>
      <c r="AC5752" s="196"/>
      <c r="AD5752" s="196"/>
      <c r="AE5752" s="196"/>
      <c r="AF5752" s="196"/>
      <c r="AG5752" s="196"/>
      <c r="AH5752" s="196"/>
      <c r="AI5752" s="197"/>
    </row>
    <row r="5753" spans="1:35">
      <c r="A5753" s="197"/>
      <c r="B5753" s="197"/>
      <c r="C5753" s="204"/>
      <c r="D5753" s="197"/>
      <c r="E5753" s="197"/>
      <c r="F5753" s="197"/>
      <c r="G5753" s="199"/>
      <c r="H5753" s="199"/>
      <c r="I5753" s="197"/>
      <c r="J5753" s="200"/>
      <c r="K5753" s="197"/>
      <c r="L5753" s="197"/>
      <c r="M5753" s="197"/>
      <c r="N5753" s="201"/>
      <c r="O5753" s="201"/>
      <c r="P5753" s="197"/>
      <c r="Q5753" s="197"/>
      <c r="R5753" s="197"/>
      <c r="S5753" s="197"/>
      <c r="T5753" s="197"/>
      <c r="U5753" s="196"/>
      <c r="V5753" s="196"/>
      <c r="W5753" s="197"/>
      <c r="X5753" s="197"/>
      <c r="Y5753" s="197"/>
      <c r="Z5753" s="196"/>
      <c r="AA5753" s="196"/>
      <c r="AB5753" s="202"/>
      <c r="AC5753" s="196"/>
      <c r="AD5753" s="196"/>
      <c r="AE5753" s="196"/>
      <c r="AF5753" s="196"/>
      <c r="AG5753" s="196"/>
      <c r="AH5753" s="196"/>
      <c r="AI5753" s="197"/>
    </row>
    <row r="5754" spans="1:35">
      <c r="A5754" s="197"/>
      <c r="B5754" s="197"/>
      <c r="C5754" s="204"/>
      <c r="D5754" s="197"/>
      <c r="E5754" s="197"/>
      <c r="F5754" s="197"/>
      <c r="G5754" s="199"/>
      <c r="H5754" s="199"/>
      <c r="I5754" s="197"/>
      <c r="J5754" s="200"/>
      <c r="K5754" s="197"/>
      <c r="L5754" s="197"/>
      <c r="M5754" s="197"/>
      <c r="N5754" s="201"/>
      <c r="O5754" s="201"/>
      <c r="P5754" s="197"/>
      <c r="Q5754" s="197"/>
      <c r="R5754" s="197"/>
      <c r="S5754" s="197"/>
      <c r="T5754" s="197"/>
      <c r="U5754" s="196"/>
      <c r="V5754" s="196"/>
      <c r="W5754" s="197"/>
      <c r="X5754" s="197"/>
      <c r="Y5754" s="197"/>
      <c r="Z5754" s="197"/>
      <c r="AA5754" s="197"/>
      <c r="AB5754" s="202"/>
      <c r="AC5754" s="197"/>
      <c r="AD5754" s="205"/>
      <c r="AE5754" s="197"/>
      <c r="AF5754" s="196"/>
      <c r="AG5754" s="196"/>
      <c r="AH5754" s="197"/>
      <c r="AI5754" s="197"/>
    </row>
    <row r="5755" spans="1:35">
      <c r="A5755" s="197"/>
      <c r="B5755" s="197"/>
      <c r="C5755" s="204"/>
      <c r="D5755" s="197"/>
      <c r="E5755" s="197"/>
      <c r="F5755" s="197"/>
      <c r="G5755" s="199"/>
      <c r="H5755" s="199"/>
      <c r="I5755" s="197"/>
      <c r="J5755" s="200"/>
      <c r="K5755" s="197"/>
      <c r="L5755" s="197"/>
      <c r="M5755" s="197"/>
      <c r="N5755" s="201"/>
      <c r="O5755" s="201"/>
      <c r="P5755" s="197"/>
      <c r="Q5755" s="197"/>
      <c r="R5755" s="197"/>
      <c r="S5755" s="197"/>
      <c r="T5755" s="197"/>
      <c r="U5755" s="196"/>
      <c r="V5755" s="196"/>
      <c r="W5755" s="197"/>
      <c r="X5755" s="197"/>
      <c r="Y5755" s="197"/>
      <c r="Z5755" s="196"/>
      <c r="AA5755" s="196"/>
      <c r="AB5755" s="202"/>
      <c r="AC5755" s="196"/>
      <c r="AD5755" s="196"/>
      <c r="AE5755" s="196"/>
      <c r="AF5755" s="196"/>
      <c r="AG5755" s="196"/>
      <c r="AH5755" s="196"/>
      <c r="AI5755" s="197"/>
    </row>
    <row r="5756" spans="1:35">
      <c r="A5756" s="197"/>
      <c r="B5756" s="197"/>
      <c r="C5756" s="204"/>
      <c r="D5756" s="197"/>
      <c r="E5756" s="197"/>
      <c r="F5756" s="197"/>
      <c r="G5756" s="199"/>
      <c r="H5756" s="199"/>
      <c r="I5756" s="197"/>
      <c r="J5756" s="200"/>
      <c r="K5756" s="197"/>
      <c r="L5756" s="197"/>
      <c r="M5756" s="197"/>
      <c r="N5756" s="201"/>
      <c r="O5756" s="201"/>
      <c r="P5756" s="197"/>
      <c r="Q5756" s="197"/>
      <c r="R5756" s="197"/>
      <c r="S5756" s="197"/>
      <c r="T5756" s="197"/>
      <c r="U5756" s="196"/>
      <c r="V5756" s="196"/>
      <c r="W5756" s="197"/>
      <c r="X5756" s="197"/>
      <c r="Y5756" s="197"/>
      <c r="Z5756" s="197"/>
      <c r="AA5756" s="197"/>
      <c r="AB5756" s="202"/>
      <c r="AC5756" s="197"/>
      <c r="AD5756" s="205"/>
      <c r="AE5756" s="197"/>
      <c r="AF5756" s="196"/>
      <c r="AG5756" s="196"/>
      <c r="AH5756" s="197"/>
      <c r="AI5756" s="197"/>
    </row>
    <row r="5757" spans="1:35">
      <c r="A5757" s="197"/>
      <c r="B5757" s="197"/>
      <c r="C5757" s="204"/>
      <c r="D5757" s="197"/>
      <c r="E5757" s="197"/>
      <c r="F5757" s="197"/>
      <c r="G5757" s="199"/>
      <c r="H5757" s="199"/>
      <c r="I5757" s="197"/>
      <c r="J5757" s="200"/>
      <c r="K5757" s="197"/>
      <c r="L5757" s="197"/>
      <c r="M5757" s="197"/>
      <c r="N5757" s="201"/>
      <c r="O5757" s="201"/>
      <c r="P5757" s="197"/>
      <c r="Q5757" s="197"/>
      <c r="R5757" s="203"/>
      <c r="S5757" s="197"/>
      <c r="T5757" s="197"/>
      <c r="U5757" s="196"/>
      <c r="V5757" s="196"/>
      <c r="W5757" s="197"/>
      <c r="X5757" s="197"/>
      <c r="Y5757" s="197"/>
      <c r="Z5757" s="196"/>
      <c r="AA5757" s="196"/>
      <c r="AB5757" s="202"/>
      <c r="AC5757" s="196"/>
      <c r="AD5757" s="196"/>
      <c r="AE5757" s="196"/>
      <c r="AF5757" s="196"/>
      <c r="AG5757" s="196"/>
      <c r="AH5757" s="196"/>
      <c r="AI5757" s="197"/>
    </row>
    <row r="5758" spans="1:35">
      <c r="A5758" s="197"/>
      <c r="B5758" s="197"/>
      <c r="C5758" s="204"/>
      <c r="D5758" s="197"/>
      <c r="E5758" s="203"/>
      <c r="F5758" s="197"/>
      <c r="G5758" s="199"/>
      <c r="H5758" s="199"/>
      <c r="I5758" s="197"/>
      <c r="J5758" s="200"/>
      <c r="K5758" s="197"/>
      <c r="L5758" s="197"/>
      <c r="M5758" s="197"/>
      <c r="N5758" s="201"/>
      <c r="O5758" s="201"/>
      <c r="P5758" s="197"/>
      <c r="Q5758" s="197"/>
      <c r="R5758" s="197"/>
      <c r="S5758" s="197"/>
      <c r="T5758" s="197"/>
      <c r="U5758" s="196"/>
      <c r="V5758" s="196"/>
      <c r="W5758" s="197"/>
      <c r="X5758" s="197"/>
      <c r="Y5758" s="197"/>
      <c r="Z5758" s="196"/>
      <c r="AA5758" s="196"/>
      <c r="AB5758" s="202"/>
      <c r="AC5758" s="196"/>
      <c r="AD5758" s="196"/>
      <c r="AE5758" s="196"/>
      <c r="AF5758" s="196"/>
      <c r="AG5758" s="196"/>
      <c r="AH5758" s="196"/>
      <c r="AI5758" s="197"/>
    </row>
    <row r="5759" spans="1:35">
      <c r="A5759" s="197"/>
      <c r="B5759" s="197"/>
      <c r="C5759" s="204"/>
      <c r="D5759" s="197"/>
      <c r="E5759" s="203"/>
      <c r="F5759" s="197"/>
      <c r="G5759" s="199"/>
      <c r="H5759" s="199"/>
      <c r="I5759" s="197"/>
      <c r="J5759" s="200"/>
      <c r="K5759" s="197"/>
      <c r="L5759" s="197"/>
      <c r="M5759" s="197"/>
      <c r="N5759" s="201"/>
      <c r="O5759" s="201"/>
      <c r="P5759" s="197"/>
      <c r="Q5759" s="197"/>
      <c r="R5759" s="197"/>
      <c r="S5759" s="197"/>
      <c r="T5759" s="197"/>
      <c r="U5759" s="196"/>
      <c r="V5759" s="196"/>
      <c r="W5759" s="197"/>
      <c r="X5759" s="197"/>
      <c r="Y5759" s="197"/>
      <c r="Z5759" s="196"/>
      <c r="AA5759" s="196"/>
      <c r="AB5759" s="202"/>
      <c r="AC5759" s="196"/>
      <c r="AD5759" s="196"/>
      <c r="AE5759" s="196"/>
      <c r="AF5759" s="196"/>
      <c r="AG5759" s="196"/>
      <c r="AH5759" s="196"/>
      <c r="AI5759" s="197"/>
    </row>
    <row r="5760" spans="1:35">
      <c r="A5760" s="197"/>
      <c r="B5760" s="197"/>
      <c r="C5760" s="204"/>
      <c r="D5760" s="197"/>
      <c r="E5760" s="203"/>
      <c r="F5760" s="197"/>
      <c r="G5760" s="199"/>
      <c r="H5760" s="199"/>
      <c r="I5760" s="197"/>
      <c r="J5760" s="200"/>
      <c r="K5760" s="197"/>
      <c r="L5760" s="197"/>
      <c r="M5760" s="197"/>
      <c r="N5760" s="201"/>
      <c r="O5760" s="201"/>
      <c r="P5760" s="197"/>
      <c r="Q5760" s="197"/>
      <c r="R5760" s="196"/>
      <c r="S5760" s="197"/>
      <c r="T5760" s="197"/>
      <c r="U5760" s="196"/>
      <c r="V5760" s="196"/>
      <c r="W5760" s="197"/>
      <c r="X5760" s="197"/>
      <c r="Y5760" s="197"/>
      <c r="Z5760" s="196"/>
      <c r="AA5760" s="196"/>
      <c r="AB5760" s="202"/>
      <c r="AC5760" s="196"/>
      <c r="AD5760" s="196"/>
      <c r="AE5760" s="196"/>
      <c r="AF5760" s="196"/>
      <c r="AG5760" s="196"/>
      <c r="AH5760" s="196"/>
      <c r="AI5760" s="197"/>
    </row>
    <row r="5761" spans="1:35">
      <c r="A5761" s="197"/>
      <c r="B5761" s="197"/>
      <c r="C5761" s="204"/>
      <c r="D5761" s="197"/>
      <c r="E5761" s="197"/>
      <c r="F5761" s="197"/>
      <c r="G5761" s="199"/>
      <c r="H5761" s="199"/>
      <c r="I5761" s="197"/>
      <c r="J5761" s="200"/>
      <c r="K5761" s="197"/>
      <c r="L5761" s="197"/>
      <c r="M5761" s="197"/>
      <c r="N5761" s="201"/>
      <c r="O5761" s="201"/>
      <c r="P5761" s="197"/>
      <c r="Q5761" s="197"/>
      <c r="R5761" s="197"/>
      <c r="S5761" s="197"/>
      <c r="T5761" s="197"/>
      <c r="U5761" s="196"/>
      <c r="V5761" s="196"/>
      <c r="W5761" s="197"/>
      <c r="X5761" s="197"/>
      <c r="Y5761" s="197"/>
      <c r="Z5761" s="196"/>
      <c r="AA5761" s="196"/>
      <c r="AB5761" s="202"/>
      <c r="AC5761" s="196"/>
      <c r="AD5761" s="196"/>
      <c r="AE5761" s="196"/>
      <c r="AF5761" s="196"/>
      <c r="AG5761" s="196"/>
      <c r="AH5761" s="196"/>
      <c r="AI5761" s="197"/>
    </row>
    <row r="5762" spans="1:35">
      <c r="A5762" s="197"/>
      <c r="B5762" s="197"/>
      <c r="C5762" s="204"/>
      <c r="D5762" s="197"/>
      <c r="E5762" s="197"/>
      <c r="F5762" s="197"/>
      <c r="G5762" s="199"/>
      <c r="H5762" s="199"/>
      <c r="I5762" s="197"/>
      <c r="J5762" s="200"/>
      <c r="K5762" s="197"/>
      <c r="L5762" s="197"/>
      <c r="M5762" s="197"/>
      <c r="N5762" s="201"/>
      <c r="O5762" s="201"/>
      <c r="P5762" s="197"/>
      <c r="Q5762" s="197"/>
      <c r="R5762" s="196"/>
      <c r="S5762" s="197"/>
      <c r="T5762" s="197"/>
      <c r="U5762" s="196"/>
      <c r="V5762" s="196"/>
      <c r="W5762" s="197"/>
      <c r="X5762" s="197"/>
      <c r="Y5762" s="197"/>
      <c r="Z5762" s="196"/>
      <c r="AA5762" s="196"/>
      <c r="AB5762" s="202"/>
      <c r="AC5762" s="196"/>
      <c r="AD5762" s="196"/>
      <c r="AE5762" s="196"/>
      <c r="AF5762" s="196"/>
      <c r="AG5762" s="196"/>
      <c r="AH5762" s="196"/>
      <c r="AI5762" s="197"/>
    </row>
    <row r="5763" spans="1:35">
      <c r="A5763" s="197"/>
      <c r="B5763" s="197"/>
      <c r="C5763" s="204"/>
      <c r="D5763" s="197"/>
      <c r="E5763" s="197"/>
      <c r="F5763" s="197"/>
      <c r="G5763" s="199"/>
      <c r="H5763" s="199"/>
      <c r="I5763" s="197"/>
      <c r="J5763" s="200"/>
      <c r="K5763" s="197"/>
      <c r="L5763" s="197"/>
      <c r="M5763" s="197"/>
      <c r="N5763" s="201"/>
      <c r="O5763" s="201"/>
      <c r="P5763" s="197"/>
      <c r="Q5763" s="197"/>
      <c r="R5763" s="197"/>
      <c r="S5763" s="197"/>
      <c r="T5763" s="197"/>
      <c r="U5763" s="196"/>
      <c r="V5763" s="196"/>
      <c r="W5763" s="197"/>
      <c r="X5763" s="197"/>
      <c r="Y5763" s="197"/>
      <c r="Z5763" s="196"/>
      <c r="AA5763" s="196"/>
      <c r="AB5763" s="202"/>
      <c r="AC5763" s="196"/>
      <c r="AD5763" s="196"/>
      <c r="AE5763" s="196"/>
      <c r="AF5763" s="196"/>
      <c r="AG5763" s="196"/>
      <c r="AH5763" s="196"/>
      <c r="AI5763" s="197"/>
    </row>
    <row r="5764" spans="1:35">
      <c r="A5764" s="197"/>
      <c r="B5764" s="197"/>
      <c r="C5764" s="204"/>
      <c r="D5764" s="197"/>
      <c r="E5764" s="197"/>
      <c r="F5764" s="197"/>
      <c r="G5764" s="199"/>
      <c r="H5764" s="199"/>
      <c r="I5764" s="197"/>
      <c r="J5764" s="200"/>
      <c r="K5764" s="197"/>
      <c r="L5764" s="197"/>
      <c r="M5764" s="197"/>
      <c r="N5764" s="201"/>
      <c r="O5764" s="201"/>
      <c r="P5764" s="197"/>
      <c r="Q5764" s="197"/>
      <c r="R5764" s="196"/>
      <c r="S5764" s="197"/>
      <c r="T5764" s="197"/>
      <c r="U5764" s="196"/>
      <c r="V5764" s="196"/>
      <c r="W5764" s="197"/>
      <c r="X5764" s="197"/>
      <c r="Y5764" s="197"/>
      <c r="Z5764" s="196"/>
      <c r="AA5764" s="196"/>
      <c r="AB5764" s="202"/>
      <c r="AC5764" s="196"/>
      <c r="AD5764" s="196"/>
      <c r="AE5764" s="196"/>
      <c r="AF5764" s="196"/>
      <c r="AG5764" s="196"/>
      <c r="AH5764" s="196"/>
      <c r="AI5764" s="197"/>
    </row>
    <row r="5765" spans="1:35">
      <c r="A5765" s="197"/>
      <c r="B5765" s="197"/>
      <c r="C5765" s="204"/>
      <c r="D5765" s="197"/>
      <c r="E5765" s="197"/>
      <c r="F5765" s="197"/>
      <c r="G5765" s="199"/>
      <c r="H5765" s="199"/>
      <c r="I5765" s="197"/>
      <c r="J5765" s="200"/>
      <c r="K5765" s="197"/>
      <c r="L5765" s="197"/>
      <c r="M5765" s="197"/>
      <c r="N5765" s="201"/>
      <c r="O5765" s="201"/>
      <c r="P5765" s="197"/>
      <c r="Q5765" s="197"/>
      <c r="R5765" s="197"/>
      <c r="S5765" s="197"/>
      <c r="T5765" s="197"/>
      <c r="U5765" s="196"/>
      <c r="V5765" s="196"/>
      <c r="W5765" s="197"/>
      <c r="X5765" s="197"/>
      <c r="Y5765" s="197"/>
      <c r="Z5765" s="196"/>
      <c r="AA5765" s="196"/>
      <c r="AB5765" s="202"/>
      <c r="AC5765" s="196"/>
      <c r="AD5765" s="196"/>
      <c r="AE5765" s="196"/>
      <c r="AF5765" s="196"/>
      <c r="AG5765" s="196"/>
      <c r="AH5765" s="196"/>
      <c r="AI5765" s="197"/>
    </row>
    <row r="5766" spans="1:35">
      <c r="A5766" s="197"/>
      <c r="B5766" s="197"/>
      <c r="C5766" s="204"/>
      <c r="D5766" s="197"/>
      <c r="E5766" s="197"/>
      <c r="F5766" s="197"/>
      <c r="G5766" s="199"/>
      <c r="H5766" s="199"/>
      <c r="I5766" s="197"/>
      <c r="J5766" s="200"/>
      <c r="K5766" s="197"/>
      <c r="L5766" s="197"/>
      <c r="M5766" s="197"/>
      <c r="N5766" s="201"/>
      <c r="O5766" s="201"/>
      <c r="P5766" s="197"/>
      <c r="Q5766" s="197"/>
      <c r="R5766" s="196"/>
      <c r="S5766" s="197"/>
      <c r="T5766" s="197"/>
      <c r="U5766" s="196"/>
      <c r="V5766" s="196"/>
      <c r="W5766" s="197"/>
      <c r="X5766" s="197"/>
      <c r="Y5766" s="197"/>
      <c r="Z5766" s="196"/>
      <c r="AA5766" s="196"/>
      <c r="AB5766" s="202"/>
      <c r="AC5766" s="196"/>
      <c r="AD5766" s="196"/>
      <c r="AE5766" s="196"/>
      <c r="AF5766" s="196"/>
      <c r="AG5766" s="196"/>
      <c r="AH5766" s="196"/>
      <c r="AI5766" s="197"/>
    </row>
    <row r="5767" spans="1:35">
      <c r="A5767" s="197"/>
      <c r="B5767" s="197"/>
      <c r="C5767" s="204"/>
      <c r="D5767" s="197"/>
      <c r="E5767" s="197"/>
      <c r="F5767" s="197"/>
      <c r="G5767" s="199"/>
      <c r="H5767" s="199"/>
      <c r="I5767" s="197"/>
      <c r="J5767" s="200"/>
      <c r="K5767" s="197"/>
      <c r="L5767" s="197"/>
      <c r="M5767" s="197"/>
      <c r="N5767" s="201"/>
      <c r="O5767" s="201"/>
      <c r="P5767" s="197"/>
      <c r="Q5767" s="197"/>
      <c r="R5767" s="197"/>
      <c r="S5767" s="197"/>
      <c r="T5767" s="197"/>
      <c r="U5767" s="196"/>
      <c r="V5767" s="196"/>
      <c r="W5767" s="197"/>
      <c r="X5767" s="197"/>
      <c r="Y5767" s="197"/>
      <c r="Z5767" s="196"/>
      <c r="AA5767" s="196"/>
      <c r="AB5767" s="202"/>
      <c r="AC5767" s="196"/>
      <c r="AD5767" s="196"/>
      <c r="AE5767" s="196"/>
      <c r="AF5767" s="196"/>
      <c r="AG5767" s="196"/>
      <c r="AH5767" s="196"/>
      <c r="AI5767" s="197"/>
    </row>
    <row r="5768" spans="1:35">
      <c r="A5768" s="197"/>
      <c r="B5768" s="197"/>
      <c r="C5768" s="204"/>
      <c r="D5768" s="197"/>
      <c r="E5768" s="197"/>
      <c r="F5768" s="197"/>
      <c r="G5768" s="199"/>
      <c r="H5768" s="199"/>
      <c r="I5768" s="197"/>
      <c r="J5768" s="200"/>
      <c r="K5768" s="197"/>
      <c r="L5768" s="197"/>
      <c r="M5768" s="197"/>
      <c r="N5768" s="201"/>
      <c r="O5768" s="201"/>
      <c r="P5768" s="197"/>
      <c r="Q5768" s="197"/>
      <c r="R5768" s="197"/>
      <c r="S5768" s="197"/>
      <c r="T5768" s="197"/>
      <c r="U5768" s="196"/>
      <c r="V5768" s="196"/>
      <c r="W5768" s="197"/>
      <c r="X5768" s="197"/>
      <c r="Y5768" s="197"/>
      <c r="Z5768" s="197"/>
      <c r="AA5768" s="197"/>
      <c r="AB5768" s="202"/>
      <c r="AC5768" s="197"/>
      <c r="AD5768" s="205"/>
      <c r="AE5768" s="197"/>
      <c r="AF5768" s="196"/>
      <c r="AG5768" s="196"/>
      <c r="AH5768" s="197"/>
      <c r="AI5768" s="197"/>
    </row>
    <row r="5769" spans="1:35">
      <c r="A5769" s="197"/>
      <c r="B5769" s="197"/>
      <c r="C5769" s="204"/>
      <c r="D5769" s="197"/>
      <c r="E5769" s="197"/>
      <c r="F5769" s="197"/>
      <c r="G5769" s="199"/>
      <c r="H5769" s="199"/>
      <c r="I5769" s="197"/>
      <c r="J5769" s="200"/>
      <c r="K5769" s="197"/>
      <c r="L5769" s="197"/>
      <c r="M5769" s="197"/>
      <c r="N5769" s="201"/>
      <c r="O5769" s="201"/>
      <c r="P5769" s="197"/>
      <c r="Q5769" s="197"/>
      <c r="R5769" s="196"/>
      <c r="S5769" s="197"/>
      <c r="T5769" s="197"/>
      <c r="U5769" s="196"/>
      <c r="V5769" s="196"/>
      <c r="W5769" s="197"/>
      <c r="X5769" s="197"/>
      <c r="Y5769" s="197"/>
      <c r="Z5769" s="196"/>
      <c r="AA5769" s="196"/>
      <c r="AB5769" s="202"/>
      <c r="AC5769" s="196"/>
      <c r="AD5769" s="196"/>
      <c r="AE5769" s="196"/>
      <c r="AF5769" s="196"/>
      <c r="AG5769" s="196"/>
      <c r="AH5769" s="196"/>
      <c r="AI5769" s="197"/>
    </row>
    <row r="5770" spans="1:35">
      <c r="A5770" s="197"/>
      <c r="B5770" s="197"/>
      <c r="C5770" s="204"/>
      <c r="D5770" s="197"/>
      <c r="E5770" s="197"/>
      <c r="F5770" s="197"/>
      <c r="G5770" s="199"/>
      <c r="H5770" s="199"/>
      <c r="I5770" s="197"/>
      <c r="J5770" s="200"/>
      <c r="K5770" s="197"/>
      <c r="L5770" s="197"/>
      <c r="M5770" s="197"/>
      <c r="N5770" s="201"/>
      <c r="O5770" s="201"/>
      <c r="P5770" s="197"/>
      <c r="Q5770" s="197"/>
      <c r="R5770" s="197"/>
      <c r="S5770" s="197"/>
      <c r="T5770" s="197"/>
      <c r="U5770" s="196"/>
      <c r="V5770" s="196"/>
      <c r="W5770" s="197"/>
      <c r="X5770" s="197"/>
      <c r="Y5770" s="197"/>
      <c r="Z5770" s="197"/>
      <c r="AA5770" s="197"/>
      <c r="AB5770" s="202"/>
      <c r="AC5770" s="197"/>
      <c r="AD5770" s="205"/>
      <c r="AE5770" s="197"/>
      <c r="AF5770" s="196"/>
      <c r="AG5770" s="196"/>
      <c r="AH5770" s="197"/>
      <c r="AI5770" s="197"/>
    </row>
    <row r="5771" spans="1:35">
      <c r="A5771" s="197"/>
      <c r="B5771" s="197"/>
      <c r="C5771" s="204"/>
      <c r="D5771" s="197"/>
      <c r="E5771" s="197"/>
      <c r="F5771" s="197"/>
      <c r="G5771" s="199"/>
      <c r="H5771" s="199"/>
      <c r="I5771" s="197"/>
      <c r="J5771" s="200"/>
      <c r="K5771" s="197"/>
      <c r="L5771" s="197"/>
      <c r="M5771" s="197"/>
      <c r="N5771" s="201"/>
      <c r="O5771" s="201"/>
      <c r="P5771" s="197"/>
      <c r="Q5771" s="197"/>
      <c r="R5771" s="196"/>
      <c r="S5771" s="197"/>
      <c r="T5771" s="197"/>
      <c r="U5771" s="196"/>
      <c r="V5771" s="196"/>
      <c r="W5771" s="197"/>
      <c r="X5771" s="197"/>
      <c r="Y5771" s="197"/>
      <c r="Z5771" s="196"/>
      <c r="AA5771" s="196"/>
      <c r="AB5771" s="202"/>
      <c r="AC5771" s="196"/>
      <c r="AD5771" s="196"/>
      <c r="AE5771" s="196"/>
      <c r="AF5771" s="196"/>
      <c r="AG5771" s="196"/>
      <c r="AH5771" s="196"/>
      <c r="AI5771" s="197"/>
    </row>
    <row r="5772" spans="1:35">
      <c r="A5772" s="197"/>
      <c r="B5772" s="197"/>
      <c r="C5772" s="204"/>
      <c r="D5772" s="197"/>
      <c r="E5772" s="197"/>
      <c r="F5772" s="197"/>
      <c r="G5772" s="199"/>
      <c r="H5772" s="199"/>
      <c r="I5772" s="197"/>
      <c r="J5772" s="200"/>
      <c r="K5772" s="197"/>
      <c r="L5772" s="197"/>
      <c r="M5772" s="197"/>
      <c r="N5772" s="201"/>
      <c r="O5772" s="201"/>
      <c r="P5772" s="197"/>
      <c r="Q5772" s="197"/>
      <c r="R5772" s="197"/>
      <c r="S5772" s="197"/>
      <c r="T5772" s="197"/>
      <c r="U5772" s="196"/>
      <c r="V5772" s="196"/>
      <c r="W5772" s="197"/>
      <c r="X5772" s="197"/>
      <c r="Y5772" s="197"/>
      <c r="Z5772" s="196"/>
      <c r="AA5772" s="196"/>
      <c r="AB5772" s="202"/>
      <c r="AC5772" s="196"/>
      <c r="AD5772" s="196"/>
      <c r="AE5772" s="196"/>
      <c r="AF5772" s="196"/>
      <c r="AG5772" s="196"/>
      <c r="AH5772" s="196"/>
      <c r="AI5772" s="197"/>
    </row>
    <row r="5773" spans="1:35">
      <c r="A5773" s="197"/>
      <c r="B5773" s="197"/>
      <c r="C5773" s="204"/>
      <c r="D5773" s="197"/>
      <c r="E5773" s="197"/>
      <c r="F5773" s="197"/>
      <c r="G5773" s="199"/>
      <c r="H5773" s="199"/>
      <c r="I5773" s="197"/>
      <c r="J5773" s="200"/>
      <c r="K5773" s="197"/>
      <c r="L5773" s="197"/>
      <c r="M5773" s="197"/>
      <c r="N5773" s="201"/>
      <c r="O5773" s="201"/>
      <c r="P5773" s="197"/>
      <c r="Q5773" s="197"/>
      <c r="R5773" s="196"/>
      <c r="S5773" s="197"/>
      <c r="T5773" s="197"/>
      <c r="U5773" s="196"/>
      <c r="V5773" s="196"/>
      <c r="W5773" s="197"/>
      <c r="X5773" s="197"/>
      <c r="Y5773" s="197"/>
      <c r="Z5773" s="196"/>
      <c r="AA5773" s="196"/>
      <c r="AB5773" s="202"/>
      <c r="AC5773" s="196"/>
      <c r="AD5773" s="196"/>
      <c r="AE5773" s="196"/>
      <c r="AF5773" s="196"/>
      <c r="AG5773" s="196"/>
      <c r="AH5773" s="196"/>
      <c r="AI5773" s="197"/>
    </row>
    <row r="5774" spans="1:35">
      <c r="A5774" s="197"/>
      <c r="B5774" s="197"/>
      <c r="C5774" s="204"/>
      <c r="D5774" s="197"/>
      <c r="E5774" s="197"/>
      <c r="F5774" s="197"/>
      <c r="G5774" s="199"/>
      <c r="H5774" s="199"/>
      <c r="I5774" s="197"/>
      <c r="J5774" s="200"/>
      <c r="K5774" s="197"/>
      <c r="L5774" s="197"/>
      <c r="M5774" s="197"/>
      <c r="N5774" s="201"/>
      <c r="O5774" s="201"/>
      <c r="P5774" s="197"/>
      <c r="Q5774" s="197"/>
      <c r="R5774" s="197"/>
      <c r="S5774" s="197"/>
      <c r="T5774" s="197"/>
      <c r="U5774" s="196"/>
      <c r="V5774" s="196"/>
      <c r="W5774" s="197"/>
      <c r="X5774" s="197"/>
      <c r="Y5774" s="197"/>
      <c r="Z5774" s="196"/>
      <c r="AA5774" s="196"/>
      <c r="AB5774" s="202"/>
      <c r="AC5774" s="196"/>
      <c r="AD5774" s="196"/>
      <c r="AE5774" s="196"/>
      <c r="AF5774" s="196"/>
      <c r="AG5774" s="196"/>
      <c r="AH5774" s="196"/>
      <c r="AI5774" s="197"/>
    </row>
    <row r="5775" spans="1:35">
      <c r="A5775" s="197"/>
      <c r="B5775" s="197"/>
      <c r="C5775" s="204"/>
      <c r="D5775" s="197"/>
      <c r="E5775" s="197"/>
      <c r="F5775" s="197"/>
      <c r="G5775" s="199"/>
      <c r="H5775" s="199"/>
      <c r="I5775" s="197"/>
      <c r="J5775" s="200"/>
      <c r="K5775" s="197"/>
      <c r="L5775" s="197"/>
      <c r="M5775" s="197"/>
      <c r="N5775" s="201"/>
      <c r="O5775" s="201"/>
      <c r="P5775" s="197"/>
      <c r="Q5775" s="197"/>
      <c r="R5775" s="196"/>
      <c r="S5775" s="197"/>
      <c r="T5775" s="197"/>
      <c r="U5775" s="196"/>
      <c r="V5775" s="196"/>
      <c r="W5775" s="197"/>
      <c r="X5775" s="197"/>
      <c r="Y5775" s="197"/>
      <c r="Z5775" s="196"/>
      <c r="AA5775" s="196"/>
      <c r="AB5775" s="202"/>
      <c r="AC5775" s="196"/>
      <c r="AD5775" s="196"/>
      <c r="AE5775" s="196"/>
      <c r="AF5775" s="196"/>
      <c r="AG5775" s="196"/>
      <c r="AH5775" s="196"/>
      <c r="AI5775" s="197"/>
    </row>
    <row r="5776" spans="1:35">
      <c r="A5776" s="197"/>
      <c r="B5776" s="197"/>
      <c r="C5776" s="204"/>
      <c r="D5776" s="197"/>
      <c r="E5776" s="197"/>
      <c r="F5776" s="197"/>
      <c r="G5776" s="199"/>
      <c r="H5776" s="199"/>
      <c r="I5776" s="197"/>
      <c r="J5776" s="200"/>
      <c r="K5776" s="197"/>
      <c r="L5776" s="197"/>
      <c r="M5776" s="196"/>
      <c r="N5776" s="201"/>
      <c r="O5776" s="201"/>
      <c r="P5776" s="197"/>
      <c r="Q5776" s="197"/>
      <c r="R5776" s="196"/>
      <c r="S5776" s="197"/>
      <c r="T5776" s="197"/>
      <c r="U5776" s="196"/>
      <c r="V5776" s="196"/>
      <c r="W5776" s="197"/>
      <c r="X5776" s="197"/>
      <c r="Y5776" s="197"/>
      <c r="Z5776" s="196"/>
      <c r="AA5776" s="197"/>
      <c r="AB5776" s="202"/>
      <c r="AC5776" s="197"/>
      <c r="AD5776" s="205"/>
      <c r="AE5776" s="197"/>
      <c r="AF5776" s="196"/>
      <c r="AG5776" s="196"/>
      <c r="AH5776" s="196"/>
      <c r="AI5776" s="197"/>
    </row>
    <row r="5777" spans="1:35">
      <c r="A5777" s="197"/>
      <c r="B5777" s="197"/>
      <c r="C5777" s="204"/>
      <c r="D5777" s="197"/>
      <c r="E5777" s="197"/>
      <c r="F5777" s="197"/>
      <c r="G5777" s="199"/>
      <c r="H5777" s="199"/>
      <c r="I5777" s="197"/>
      <c r="J5777" s="200"/>
      <c r="K5777" s="197"/>
      <c r="L5777" s="197"/>
      <c r="M5777" s="197"/>
      <c r="N5777" s="201"/>
      <c r="O5777" s="201"/>
      <c r="P5777" s="197"/>
      <c r="Q5777" s="197"/>
      <c r="R5777" s="197"/>
      <c r="S5777" s="197"/>
      <c r="T5777" s="197"/>
      <c r="U5777" s="196"/>
      <c r="V5777" s="196"/>
      <c r="W5777" s="197"/>
      <c r="X5777" s="197"/>
      <c r="Y5777" s="197"/>
      <c r="Z5777" s="197"/>
      <c r="AA5777" s="197"/>
      <c r="AB5777" s="202"/>
      <c r="AC5777" s="197"/>
      <c r="AD5777" s="205"/>
      <c r="AE5777" s="197"/>
      <c r="AF5777" s="196"/>
      <c r="AG5777" s="196"/>
      <c r="AH5777" s="197"/>
      <c r="AI5777" s="197"/>
    </row>
    <row r="5778" spans="1:35">
      <c r="A5778" s="197"/>
      <c r="B5778" s="197"/>
      <c r="C5778" s="204"/>
      <c r="D5778" s="197"/>
      <c r="E5778" s="197"/>
      <c r="F5778" s="197"/>
      <c r="G5778" s="199"/>
      <c r="H5778" s="199"/>
      <c r="I5778" s="197"/>
      <c r="J5778" s="200"/>
      <c r="K5778" s="197"/>
      <c r="L5778" s="197"/>
      <c r="M5778" s="197"/>
      <c r="N5778" s="201"/>
      <c r="O5778" s="201"/>
      <c r="P5778" s="197"/>
      <c r="Q5778" s="197"/>
      <c r="R5778" s="197"/>
      <c r="S5778" s="197"/>
      <c r="T5778" s="197"/>
      <c r="U5778" s="196"/>
      <c r="V5778" s="196"/>
      <c r="W5778" s="197"/>
      <c r="X5778" s="197"/>
      <c r="Y5778" s="197"/>
      <c r="Z5778" s="196"/>
      <c r="AA5778" s="196"/>
      <c r="AB5778" s="202"/>
      <c r="AC5778" s="196"/>
      <c r="AD5778" s="196"/>
      <c r="AE5778" s="196"/>
      <c r="AF5778" s="196"/>
      <c r="AG5778" s="196"/>
      <c r="AH5778" s="196"/>
      <c r="AI5778" s="197"/>
    </row>
    <row r="5779" spans="1:35">
      <c r="A5779" s="197"/>
      <c r="B5779" s="197"/>
      <c r="C5779" s="204"/>
      <c r="D5779" s="197"/>
      <c r="E5779" s="197"/>
      <c r="F5779" s="197"/>
      <c r="G5779" s="199"/>
      <c r="H5779" s="199"/>
      <c r="I5779" s="197"/>
      <c r="J5779" s="200"/>
      <c r="K5779" s="197"/>
      <c r="L5779" s="197"/>
      <c r="M5779" s="197"/>
      <c r="N5779" s="201"/>
      <c r="O5779" s="201"/>
      <c r="P5779" s="197"/>
      <c r="Q5779" s="197"/>
      <c r="R5779" s="197"/>
      <c r="S5779" s="197"/>
      <c r="T5779" s="197"/>
      <c r="U5779" s="196"/>
      <c r="V5779" s="196"/>
      <c r="W5779" s="197"/>
      <c r="X5779" s="197"/>
      <c r="Y5779" s="197"/>
      <c r="Z5779" s="196"/>
      <c r="AA5779" s="196"/>
      <c r="AB5779" s="202"/>
      <c r="AC5779" s="196"/>
      <c r="AD5779" s="196"/>
      <c r="AE5779" s="196"/>
      <c r="AF5779" s="196"/>
      <c r="AG5779" s="196"/>
      <c r="AH5779" s="196"/>
      <c r="AI5779" s="197"/>
    </row>
    <row r="5780" spans="1:35">
      <c r="A5780" s="197"/>
      <c r="B5780" s="197"/>
      <c r="C5780" s="204"/>
      <c r="D5780" s="197"/>
      <c r="E5780" s="197"/>
      <c r="F5780" s="197"/>
      <c r="G5780" s="199"/>
      <c r="H5780" s="199"/>
      <c r="I5780" s="197"/>
      <c r="J5780" s="200"/>
      <c r="K5780" s="197"/>
      <c r="L5780" s="197"/>
      <c r="M5780" s="197"/>
      <c r="N5780" s="201"/>
      <c r="O5780" s="201"/>
      <c r="P5780" s="197"/>
      <c r="Q5780" s="197"/>
      <c r="R5780" s="197"/>
      <c r="S5780" s="197"/>
      <c r="T5780" s="197"/>
      <c r="U5780" s="196"/>
      <c r="V5780" s="196"/>
      <c r="W5780" s="197"/>
      <c r="X5780" s="197"/>
      <c r="Y5780" s="197"/>
      <c r="Z5780" s="196"/>
      <c r="AA5780" s="196"/>
      <c r="AB5780" s="202"/>
      <c r="AC5780" s="196"/>
      <c r="AD5780" s="196"/>
      <c r="AE5780" s="196"/>
      <c r="AF5780" s="196"/>
      <c r="AG5780" s="196"/>
      <c r="AH5780" s="196"/>
      <c r="AI5780" s="197"/>
    </row>
    <row r="5781" spans="1:35">
      <c r="A5781" s="197"/>
      <c r="B5781" s="197"/>
      <c r="C5781" s="204"/>
      <c r="D5781" s="197"/>
      <c r="E5781" s="197"/>
      <c r="F5781" s="197"/>
      <c r="G5781" s="199"/>
      <c r="H5781" s="199"/>
      <c r="I5781" s="197"/>
      <c r="J5781" s="200"/>
      <c r="K5781" s="197"/>
      <c r="L5781" s="197"/>
      <c r="M5781" s="197"/>
      <c r="N5781" s="201"/>
      <c r="O5781" s="201"/>
      <c r="P5781" s="197"/>
      <c r="Q5781" s="197"/>
      <c r="R5781" s="197"/>
      <c r="S5781" s="197"/>
      <c r="T5781" s="197"/>
      <c r="U5781" s="196"/>
      <c r="V5781" s="196"/>
      <c r="W5781" s="197"/>
      <c r="X5781" s="197"/>
      <c r="Y5781" s="197"/>
      <c r="Z5781" s="196"/>
      <c r="AA5781" s="196"/>
      <c r="AB5781" s="202"/>
      <c r="AC5781" s="196"/>
      <c r="AD5781" s="196"/>
      <c r="AE5781" s="196"/>
      <c r="AF5781" s="196"/>
      <c r="AG5781" s="196"/>
      <c r="AH5781" s="196"/>
      <c r="AI5781" s="197"/>
    </row>
    <row r="5782" spans="1:35">
      <c r="A5782" s="197"/>
      <c r="B5782" s="197"/>
      <c r="C5782" s="204"/>
      <c r="D5782" s="197"/>
      <c r="E5782" s="197"/>
      <c r="F5782" s="197"/>
      <c r="G5782" s="199"/>
      <c r="H5782" s="199"/>
      <c r="I5782" s="197"/>
      <c r="J5782" s="200"/>
      <c r="K5782" s="197"/>
      <c r="L5782" s="197"/>
      <c r="M5782" s="197"/>
      <c r="N5782" s="201"/>
      <c r="O5782" s="201"/>
      <c r="P5782" s="197"/>
      <c r="Q5782" s="197"/>
      <c r="R5782" s="197"/>
      <c r="S5782" s="197"/>
      <c r="T5782" s="197"/>
      <c r="U5782" s="196"/>
      <c r="V5782" s="196"/>
      <c r="W5782" s="197"/>
      <c r="X5782" s="197"/>
      <c r="Y5782" s="197"/>
      <c r="Z5782" s="196"/>
      <c r="AA5782" s="196"/>
      <c r="AB5782" s="202"/>
      <c r="AC5782" s="196"/>
      <c r="AD5782" s="196"/>
      <c r="AE5782" s="196"/>
      <c r="AF5782" s="196"/>
      <c r="AG5782" s="196"/>
      <c r="AH5782" s="196"/>
      <c r="AI5782" s="197"/>
    </row>
    <row r="5783" spans="1:35">
      <c r="A5783" s="197"/>
      <c r="B5783" s="197"/>
      <c r="C5783" s="204"/>
      <c r="D5783" s="197"/>
      <c r="E5783" s="197"/>
      <c r="F5783" s="197"/>
      <c r="G5783" s="199"/>
      <c r="H5783" s="199"/>
      <c r="I5783" s="197"/>
      <c r="J5783" s="200"/>
      <c r="K5783" s="197"/>
      <c r="L5783" s="197"/>
      <c r="M5783" s="197"/>
      <c r="N5783" s="201"/>
      <c r="O5783" s="201"/>
      <c r="P5783" s="197"/>
      <c r="Q5783" s="197"/>
      <c r="R5783" s="196"/>
      <c r="S5783" s="197"/>
      <c r="T5783" s="197"/>
      <c r="U5783" s="196"/>
      <c r="V5783" s="196"/>
      <c r="W5783" s="197"/>
      <c r="X5783" s="197"/>
      <c r="Y5783" s="197"/>
      <c r="Z5783" s="196"/>
      <c r="AA5783" s="196"/>
      <c r="AB5783" s="202"/>
      <c r="AC5783" s="196"/>
      <c r="AD5783" s="196"/>
      <c r="AE5783" s="196"/>
      <c r="AF5783" s="196"/>
      <c r="AG5783" s="196"/>
      <c r="AH5783" s="196"/>
      <c r="AI5783" s="197"/>
    </row>
    <row r="5784" spans="1:35">
      <c r="A5784" s="197"/>
      <c r="B5784" s="197"/>
      <c r="C5784" s="204"/>
      <c r="D5784" s="197"/>
      <c r="E5784" s="197"/>
      <c r="F5784" s="197"/>
      <c r="G5784" s="199"/>
      <c r="H5784" s="199"/>
      <c r="I5784" s="197"/>
      <c r="J5784" s="200"/>
      <c r="K5784" s="197"/>
      <c r="L5784" s="197"/>
      <c r="M5784" s="197"/>
      <c r="N5784" s="201"/>
      <c r="O5784" s="201"/>
      <c r="P5784" s="197"/>
      <c r="Q5784" s="197"/>
      <c r="R5784" s="197"/>
      <c r="S5784" s="197"/>
      <c r="T5784" s="197"/>
      <c r="U5784" s="196"/>
      <c r="V5784" s="196"/>
      <c r="W5784" s="197"/>
      <c r="X5784" s="197"/>
      <c r="Y5784" s="197"/>
      <c r="Z5784" s="196"/>
      <c r="AA5784" s="196"/>
      <c r="AB5784" s="202"/>
      <c r="AC5784" s="196"/>
      <c r="AD5784" s="196"/>
      <c r="AE5784" s="196"/>
      <c r="AF5784" s="196"/>
      <c r="AG5784" s="196"/>
      <c r="AH5784" s="196"/>
      <c r="AI5784" s="197"/>
    </row>
    <row r="5785" spans="1:35">
      <c r="A5785" s="197"/>
      <c r="B5785" s="197"/>
      <c r="C5785" s="204"/>
      <c r="D5785" s="197"/>
      <c r="E5785" s="197"/>
      <c r="F5785" s="197"/>
      <c r="G5785" s="199"/>
      <c r="H5785" s="199"/>
      <c r="I5785" s="197"/>
      <c r="J5785" s="200"/>
      <c r="K5785" s="197"/>
      <c r="L5785" s="197"/>
      <c r="M5785" s="197"/>
      <c r="N5785" s="201"/>
      <c r="O5785" s="201"/>
      <c r="P5785" s="197"/>
      <c r="Q5785" s="197"/>
      <c r="R5785" s="196"/>
      <c r="S5785" s="197"/>
      <c r="T5785" s="197"/>
      <c r="U5785" s="196"/>
      <c r="V5785" s="196"/>
      <c r="W5785" s="197"/>
      <c r="X5785" s="197"/>
      <c r="Y5785" s="197"/>
      <c r="Z5785" s="196"/>
      <c r="AA5785" s="196"/>
      <c r="AB5785" s="202"/>
      <c r="AC5785" s="196"/>
      <c r="AD5785" s="196"/>
      <c r="AE5785" s="196"/>
      <c r="AF5785" s="196"/>
      <c r="AG5785" s="196"/>
      <c r="AH5785" s="196"/>
      <c r="AI5785" s="197"/>
    </row>
    <row r="5786" spans="1:35">
      <c r="A5786" s="197"/>
      <c r="B5786" s="197"/>
      <c r="C5786" s="204"/>
      <c r="D5786" s="197"/>
      <c r="E5786" s="197"/>
      <c r="F5786" s="197"/>
      <c r="G5786" s="199"/>
      <c r="H5786" s="199"/>
      <c r="I5786" s="197"/>
      <c r="J5786" s="200"/>
      <c r="K5786" s="197"/>
      <c r="L5786" s="197"/>
      <c r="M5786" s="197"/>
      <c r="N5786" s="201"/>
      <c r="O5786" s="201"/>
      <c r="P5786" s="197"/>
      <c r="Q5786" s="197"/>
      <c r="R5786" s="197"/>
      <c r="S5786" s="197"/>
      <c r="T5786" s="197"/>
      <c r="U5786" s="196"/>
      <c r="V5786" s="196"/>
      <c r="W5786" s="197"/>
      <c r="X5786" s="197"/>
      <c r="Y5786" s="197"/>
      <c r="Z5786" s="196"/>
      <c r="AA5786" s="196"/>
      <c r="AB5786" s="202"/>
      <c r="AC5786" s="196"/>
      <c r="AD5786" s="196"/>
      <c r="AE5786" s="196"/>
      <c r="AF5786" s="196"/>
      <c r="AG5786" s="196"/>
      <c r="AH5786" s="196"/>
      <c r="AI5786" s="197"/>
    </row>
    <row r="5787" spans="1:35">
      <c r="A5787" s="197"/>
      <c r="B5787" s="197"/>
      <c r="C5787" s="204"/>
      <c r="D5787" s="197"/>
      <c r="E5787" s="197"/>
      <c r="F5787" s="197"/>
      <c r="G5787" s="199"/>
      <c r="H5787" s="199"/>
      <c r="I5787" s="197"/>
      <c r="J5787" s="200"/>
      <c r="K5787" s="197"/>
      <c r="L5787" s="197"/>
      <c r="M5787" s="197"/>
      <c r="N5787" s="201"/>
      <c r="O5787" s="201"/>
      <c r="P5787" s="197"/>
      <c r="Q5787" s="197"/>
      <c r="R5787" s="197"/>
      <c r="S5787" s="197"/>
      <c r="T5787" s="197"/>
      <c r="U5787" s="196"/>
      <c r="V5787" s="196"/>
      <c r="W5787" s="197"/>
      <c r="X5787" s="197"/>
      <c r="Y5787" s="197"/>
      <c r="Z5787" s="196"/>
      <c r="AA5787" s="196"/>
      <c r="AB5787" s="202"/>
      <c r="AC5787" s="196"/>
      <c r="AD5787" s="196"/>
      <c r="AE5787" s="196"/>
      <c r="AF5787" s="196"/>
      <c r="AG5787" s="196"/>
      <c r="AH5787" s="196"/>
      <c r="AI5787" s="197"/>
    </row>
    <row r="5788" spans="1:35">
      <c r="A5788" s="197"/>
      <c r="B5788" s="197"/>
      <c r="C5788" s="204"/>
      <c r="D5788" s="197"/>
      <c r="E5788" s="197"/>
      <c r="F5788" s="197"/>
      <c r="G5788" s="199"/>
      <c r="H5788" s="199"/>
      <c r="I5788" s="197"/>
      <c r="J5788" s="200"/>
      <c r="K5788" s="197"/>
      <c r="L5788" s="197"/>
      <c r="M5788" s="197"/>
      <c r="N5788" s="201"/>
      <c r="O5788" s="201"/>
      <c r="P5788" s="197"/>
      <c r="Q5788" s="197"/>
      <c r="R5788" s="196"/>
      <c r="S5788" s="197"/>
      <c r="T5788" s="197"/>
      <c r="U5788" s="196"/>
      <c r="V5788" s="196"/>
      <c r="W5788" s="197"/>
      <c r="X5788" s="197"/>
      <c r="Y5788" s="197"/>
      <c r="Z5788" s="196"/>
      <c r="AA5788" s="196"/>
      <c r="AB5788" s="202"/>
      <c r="AC5788" s="196"/>
      <c r="AD5788" s="196"/>
      <c r="AE5788" s="196"/>
      <c r="AF5788" s="196"/>
      <c r="AG5788" s="196"/>
      <c r="AH5788" s="196"/>
      <c r="AI5788" s="197"/>
    </row>
    <row r="5789" spans="1:35">
      <c r="A5789" s="197"/>
      <c r="B5789" s="197"/>
      <c r="C5789" s="204"/>
      <c r="D5789" s="197"/>
      <c r="E5789" s="197"/>
      <c r="F5789" s="197"/>
      <c r="G5789" s="199"/>
      <c r="H5789" s="199"/>
      <c r="I5789" s="197"/>
      <c r="J5789" s="200"/>
      <c r="K5789" s="197"/>
      <c r="L5789" s="197"/>
      <c r="M5789" s="196"/>
      <c r="N5789" s="201"/>
      <c r="O5789" s="201"/>
      <c r="P5789" s="197"/>
      <c r="Q5789" s="197"/>
      <c r="R5789" s="197"/>
      <c r="S5789" s="197"/>
      <c r="T5789" s="197"/>
      <c r="U5789" s="196"/>
      <c r="V5789" s="196"/>
      <c r="W5789" s="197"/>
      <c r="X5789" s="197"/>
      <c r="Y5789" s="197"/>
      <c r="Z5789" s="196"/>
      <c r="AA5789" s="197"/>
      <c r="AB5789" s="202"/>
      <c r="AC5789" s="197"/>
      <c r="AD5789" s="205"/>
      <c r="AE5789" s="197"/>
      <c r="AF5789" s="196"/>
      <c r="AG5789" s="196"/>
      <c r="AH5789" s="196"/>
      <c r="AI5789" s="197"/>
    </row>
    <row r="5790" spans="1:35">
      <c r="A5790" s="197"/>
      <c r="B5790" s="197"/>
      <c r="C5790" s="204"/>
      <c r="D5790" s="197"/>
      <c r="E5790" s="197"/>
      <c r="F5790" s="197"/>
      <c r="G5790" s="199"/>
      <c r="H5790" s="199"/>
      <c r="I5790" s="197"/>
      <c r="J5790" s="200"/>
      <c r="K5790" s="197"/>
      <c r="L5790" s="197"/>
      <c r="M5790" s="196"/>
      <c r="N5790" s="201"/>
      <c r="O5790" s="201"/>
      <c r="P5790" s="197"/>
      <c r="Q5790" s="197"/>
      <c r="R5790" s="197"/>
      <c r="S5790" s="197"/>
      <c r="T5790" s="197"/>
      <c r="U5790" s="196"/>
      <c r="V5790" s="196"/>
      <c r="W5790" s="197"/>
      <c r="X5790" s="197"/>
      <c r="Y5790" s="197"/>
      <c r="Z5790" s="196"/>
      <c r="AA5790" s="197"/>
      <c r="AB5790" s="202"/>
      <c r="AC5790" s="196"/>
      <c r="AD5790" s="205"/>
      <c r="AE5790" s="197"/>
      <c r="AF5790" s="196"/>
      <c r="AG5790" s="196"/>
      <c r="AH5790" s="196"/>
      <c r="AI5790" s="197"/>
    </row>
    <row r="5791" spans="1:35">
      <c r="A5791" s="197"/>
      <c r="B5791" s="197"/>
      <c r="C5791" s="204"/>
      <c r="D5791" s="197"/>
      <c r="E5791" s="197"/>
      <c r="F5791" s="197"/>
      <c r="G5791" s="199"/>
      <c r="H5791" s="199"/>
      <c r="I5791" s="197"/>
      <c r="J5791" s="200"/>
      <c r="K5791" s="197"/>
      <c r="L5791" s="197"/>
      <c r="M5791" s="197"/>
      <c r="N5791" s="201"/>
      <c r="O5791" s="201"/>
      <c r="P5791" s="197"/>
      <c r="Q5791" s="197"/>
      <c r="R5791" s="197"/>
      <c r="S5791" s="197"/>
      <c r="T5791" s="197"/>
      <c r="U5791" s="196"/>
      <c r="V5791" s="196"/>
      <c r="W5791" s="197"/>
      <c r="X5791" s="197"/>
      <c r="Y5791" s="197"/>
      <c r="Z5791" s="197"/>
      <c r="AA5791" s="197"/>
      <c r="AB5791" s="202"/>
      <c r="AC5791" s="197"/>
      <c r="AD5791" s="205"/>
      <c r="AE5791" s="197"/>
      <c r="AF5791" s="196"/>
      <c r="AG5791" s="196"/>
      <c r="AH5791" s="197"/>
      <c r="AI5791" s="197"/>
    </row>
    <row r="5792" spans="1:35">
      <c r="A5792" s="197"/>
      <c r="B5792" s="197"/>
      <c r="C5792" s="204"/>
      <c r="D5792" s="197"/>
      <c r="E5792" s="197"/>
      <c r="F5792" s="197"/>
      <c r="G5792" s="199"/>
      <c r="H5792" s="199"/>
      <c r="I5792" s="197"/>
      <c r="J5792" s="200"/>
      <c r="K5792" s="197"/>
      <c r="L5792" s="197"/>
      <c r="M5792" s="197"/>
      <c r="N5792" s="201"/>
      <c r="O5792" s="201"/>
      <c r="P5792" s="197"/>
      <c r="Q5792" s="197"/>
      <c r="R5792" s="197"/>
      <c r="S5792" s="197"/>
      <c r="T5792" s="197"/>
      <c r="U5792" s="196"/>
      <c r="V5792" s="196"/>
      <c r="W5792" s="197"/>
      <c r="X5792" s="197"/>
      <c r="Y5792" s="197"/>
      <c r="Z5792" s="196"/>
      <c r="AA5792" s="196"/>
      <c r="AB5792" s="202"/>
      <c r="AC5792" s="196"/>
      <c r="AD5792" s="196"/>
      <c r="AE5792" s="196"/>
      <c r="AF5792" s="196"/>
      <c r="AG5792" s="196"/>
      <c r="AH5792" s="196"/>
      <c r="AI5792" s="197"/>
    </row>
    <row r="5793" spans="1:35">
      <c r="A5793" s="197"/>
      <c r="B5793" s="197"/>
      <c r="C5793" s="204"/>
      <c r="D5793" s="197"/>
      <c r="E5793" s="197"/>
      <c r="F5793" s="197"/>
      <c r="G5793" s="199"/>
      <c r="H5793" s="199"/>
      <c r="I5793" s="197"/>
      <c r="J5793" s="200"/>
      <c r="K5793" s="197"/>
      <c r="L5793" s="197"/>
      <c r="M5793" s="197"/>
      <c r="N5793" s="201"/>
      <c r="O5793" s="201"/>
      <c r="P5793" s="197"/>
      <c r="Q5793" s="197"/>
      <c r="R5793" s="197"/>
      <c r="S5793" s="197"/>
      <c r="T5793" s="197"/>
      <c r="U5793" s="196"/>
      <c r="V5793" s="196"/>
      <c r="W5793" s="197"/>
      <c r="X5793" s="197"/>
      <c r="Y5793" s="197"/>
      <c r="Z5793" s="196"/>
      <c r="AA5793" s="196"/>
      <c r="AB5793" s="202"/>
      <c r="AC5793" s="196"/>
      <c r="AD5793" s="196"/>
      <c r="AE5793" s="196"/>
      <c r="AF5793" s="196"/>
      <c r="AG5793" s="196"/>
      <c r="AH5793" s="196"/>
      <c r="AI5793" s="197"/>
    </row>
    <row r="5794" spans="1:35">
      <c r="A5794" s="197"/>
      <c r="B5794" s="197"/>
      <c r="C5794" s="204"/>
      <c r="D5794" s="197"/>
      <c r="E5794" s="197"/>
      <c r="F5794" s="197"/>
      <c r="G5794" s="199"/>
      <c r="H5794" s="199"/>
      <c r="I5794" s="197"/>
      <c r="J5794" s="200"/>
      <c r="K5794" s="197"/>
      <c r="L5794" s="197"/>
      <c r="M5794" s="197"/>
      <c r="N5794" s="201"/>
      <c r="O5794" s="201"/>
      <c r="P5794" s="197"/>
      <c r="Q5794" s="197"/>
      <c r="R5794" s="197"/>
      <c r="S5794" s="197"/>
      <c r="T5794" s="197"/>
      <c r="U5794" s="196"/>
      <c r="V5794" s="196"/>
      <c r="W5794" s="197"/>
      <c r="X5794" s="197"/>
      <c r="Y5794" s="197"/>
      <c r="Z5794" s="196"/>
      <c r="AA5794" s="196"/>
      <c r="AB5794" s="202"/>
      <c r="AC5794" s="196"/>
      <c r="AD5794" s="196"/>
      <c r="AE5794" s="196"/>
      <c r="AF5794" s="196"/>
      <c r="AG5794" s="196"/>
      <c r="AH5794" s="196"/>
      <c r="AI5794" s="197"/>
    </row>
    <row r="5795" spans="1:35">
      <c r="A5795" s="197"/>
      <c r="B5795" s="197"/>
      <c r="C5795" s="204"/>
      <c r="D5795" s="197"/>
      <c r="E5795" s="197"/>
      <c r="F5795" s="197"/>
      <c r="G5795" s="199"/>
      <c r="H5795" s="199"/>
      <c r="I5795" s="197"/>
      <c r="J5795" s="200"/>
      <c r="K5795" s="197"/>
      <c r="L5795" s="197"/>
      <c r="M5795" s="197"/>
      <c r="N5795" s="201"/>
      <c r="O5795" s="201"/>
      <c r="P5795" s="197"/>
      <c r="Q5795" s="197"/>
      <c r="R5795" s="196"/>
      <c r="S5795" s="197"/>
      <c r="T5795" s="197"/>
      <c r="U5795" s="196"/>
      <c r="V5795" s="196"/>
      <c r="W5795" s="197"/>
      <c r="X5795" s="197"/>
      <c r="Y5795" s="197"/>
      <c r="Z5795" s="196"/>
      <c r="AA5795" s="196"/>
      <c r="AB5795" s="202"/>
      <c r="AC5795" s="196"/>
      <c r="AD5795" s="196"/>
      <c r="AE5795" s="196"/>
      <c r="AF5795" s="196"/>
      <c r="AG5795" s="196"/>
      <c r="AH5795" s="196"/>
      <c r="AI5795" s="197"/>
    </row>
    <row r="5796" spans="1:35">
      <c r="A5796" s="197"/>
      <c r="B5796" s="197"/>
      <c r="C5796" s="204"/>
      <c r="D5796" s="197"/>
      <c r="E5796" s="197"/>
      <c r="F5796" s="197"/>
      <c r="G5796" s="199"/>
      <c r="H5796" s="199"/>
      <c r="I5796" s="197"/>
      <c r="J5796" s="200"/>
      <c r="K5796" s="197"/>
      <c r="L5796" s="197"/>
      <c r="M5796" s="197"/>
      <c r="N5796" s="201"/>
      <c r="O5796" s="201"/>
      <c r="P5796" s="197"/>
      <c r="Q5796" s="197"/>
      <c r="R5796" s="197"/>
      <c r="S5796" s="197"/>
      <c r="T5796" s="197"/>
      <c r="U5796" s="196"/>
      <c r="V5796" s="196"/>
      <c r="W5796" s="197"/>
      <c r="X5796" s="197"/>
      <c r="Y5796" s="197"/>
      <c r="Z5796" s="197"/>
      <c r="AA5796" s="197"/>
      <c r="AB5796" s="202"/>
      <c r="AC5796" s="197"/>
      <c r="AD5796" s="205"/>
      <c r="AE5796" s="197"/>
      <c r="AF5796" s="196"/>
      <c r="AG5796" s="196"/>
      <c r="AH5796" s="197"/>
      <c r="AI5796" s="197"/>
    </row>
    <row r="5797" spans="1:35">
      <c r="A5797" s="197"/>
      <c r="B5797" s="197"/>
      <c r="C5797" s="204"/>
      <c r="D5797" s="197"/>
      <c r="E5797" s="197"/>
      <c r="F5797" s="197"/>
      <c r="G5797" s="199"/>
      <c r="H5797" s="199"/>
      <c r="I5797" s="197"/>
      <c r="J5797" s="200"/>
      <c r="K5797" s="197"/>
      <c r="L5797" s="197"/>
      <c r="M5797" s="197"/>
      <c r="N5797" s="201"/>
      <c r="O5797" s="201"/>
      <c r="P5797" s="197"/>
      <c r="Q5797" s="197"/>
      <c r="R5797" s="197"/>
      <c r="S5797" s="197"/>
      <c r="T5797" s="197"/>
      <c r="U5797" s="196"/>
      <c r="V5797" s="196"/>
      <c r="W5797" s="197"/>
      <c r="X5797" s="197"/>
      <c r="Y5797" s="197"/>
      <c r="Z5797" s="196"/>
      <c r="AA5797" s="196"/>
      <c r="AB5797" s="202"/>
      <c r="AC5797" s="196"/>
      <c r="AD5797" s="196"/>
      <c r="AE5797" s="196"/>
      <c r="AF5797" s="196"/>
      <c r="AG5797" s="196"/>
      <c r="AH5797" s="196"/>
      <c r="AI5797" s="197"/>
    </row>
    <row r="5798" spans="1:35">
      <c r="A5798" s="197"/>
      <c r="B5798" s="197"/>
      <c r="C5798" s="204"/>
      <c r="D5798" s="197"/>
      <c r="E5798" s="197"/>
      <c r="F5798" s="197"/>
      <c r="G5798" s="199"/>
      <c r="H5798" s="199"/>
      <c r="I5798" s="197"/>
      <c r="J5798" s="200"/>
      <c r="K5798" s="197"/>
      <c r="L5798" s="197"/>
      <c r="M5798" s="197"/>
      <c r="N5798" s="201"/>
      <c r="O5798" s="201"/>
      <c r="P5798" s="197"/>
      <c r="Q5798" s="197"/>
      <c r="R5798" s="197"/>
      <c r="S5798" s="197"/>
      <c r="T5798" s="197"/>
      <c r="U5798" s="196"/>
      <c r="V5798" s="196"/>
      <c r="W5798" s="197"/>
      <c r="X5798" s="197"/>
      <c r="Y5798" s="197"/>
      <c r="Z5798" s="197"/>
      <c r="AA5798" s="197"/>
      <c r="AB5798" s="202"/>
      <c r="AC5798" s="196"/>
      <c r="AD5798" s="205"/>
      <c r="AE5798" s="197"/>
      <c r="AF5798" s="196"/>
      <c r="AG5798" s="196"/>
      <c r="AH5798" s="197"/>
      <c r="AI5798" s="197"/>
    </row>
    <row r="5799" spans="1:35">
      <c r="A5799" s="197"/>
      <c r="B5799" s="197"/>
      <c r="C5799" s="204"/>
      <c r="D5799" s="197"/>
      <c r="E5799" s="197"/>
      <c r="F5799" s="197"/>
      <c r="G5799" s="199"/>
      <c r="H5799" s="199"/>
      <c r="I5799" s="197"/>
      <c r="J5799" s="200"/>
      <c r="K5799" s="197"/>
      <c r="L5799" s="197"/>
      <c r="M5799" s="197"/>
      <c r="N5799" s="201"/>
      <c r="O5799" s="201"/>
      <c r="P5799" s="197"/>
      <c r="Q5799" s="197"/>
      <c r="R5799" s="197"/>
      <c r="S5799" s="197"/>
      <c r="T5799" s="197"/>
      <c r="U5799" s="196"/>
      <c r="V5799" s="196"/>
      <c r="W5799" s="197"/>
      <c r="X5799" s="197"/>
      <c r="Y5799" s="197"/>
      <c r="Z5799" s="196"/>
      <c r="AA5799" s="196"/>
      <c r="AB5799" s="202"/>
      <c r="AC5799" s="196"/>
      <c r="AD5799" s="196"/>
      <c r="AE5799" s="196"/>
      <c r="AF5799" s="196"/>
      <c r="AG5799" s="196"/>
      <c r="AH5799" s="196"/>
      <c r="AI5799" s="197"/>
    </row>
    <row r="5800" spans="1:35">
      <c r="A5800" s="197"/>
      <c r="B5800" s="197"/>
      <c r="C5800" s="204"/>
      <c r="D5800" s="197"/>
      <c r="E5800" s="197"/>
      <c r="F5800" s="197"/>
      <c r="G5800" s="199"/>
      <c r="H5800" s="199"/>
      <c r="I5800" s="197"/>
      <c r="J5800" s="200"/>
      <c r="K5800" s="197"/>
      <c r="L5800" s="197"/>
      <c r="M5800" s="197"/>
      <c r="N5800" s="201"/>
      <c r="O5800" s="201"/>
      <c r="P5800" s="197"/>
      <c r="Q5800" s="197"/>
      <c r="R5800" s="196"/>
      <c r="S5800" s="197"/>
      <c r="T5800" s="197"/>
      <c r="U5800" s="196"/>
      <c r="V5800" s="196"/>
      <c r="W5800" s="197"/>
      <c r="X5800" s="197"/>
      <c r="Y5800" s="197"/>
      <c r="Z5800" s="196"/>
      <c r="AA5800" s="196"/>
      <c r="AB5800" s="202"/>
      <c r="AC5800" s="196"/>
      <c r="AD5800" s="196"/>
      <c r="AE5800" s="196"/>
      <c r="AF5800" s="196"/>
      <c r="AG5800" s="196"/>
      <c r="AH5800" s="196"/>
      <c r="AI5800" s="197"/>
    </row>
    <row r="5801" spans="1:35">
      <c r="A5801" s="197"/>
      <c r="B5801" s="197"/>
      <c r="C5801" s="204"/>
      <c r="D5801" s="197"/>
      <c r="E5801" s="197"/>
      <c r="F5801" s="197"/>
      <c r="G5801" s="199"/>
      <c r="H5801" s="199"/>
      <c r="I5801" s="197"/>
      <c r="J5801" s="200"/>
      <c r="K5801" s="197"/>
      <c r="L5801" s="197"/>
      <c r="M5801" s="197"/>
      <c r="N5801" s="201"/>
      <c r="O5801" s="201"/>
      <c r="P5801" s="197"/>
      <c r="Q5801" s="197"/>
      <c r="R5801" s="197"/>
      <c r="S5801" s="197"/>
      <c r="T5801" s="197"/>
      <c r="U5801" s="196"/>
      <c r="V5801" s="196"/>
      <c r="W5801" s="197"/>
      <c r="X5801" s="197"/>
      <c r="Y5801" s="197"/>
      <c r="Z5801" s="196"/>
      <c r="AA5801" s="196"/>
      <c r="AB5801" s="202"/>
      <c r="AC5801" s="196"/>
      <c r="AD5801" s="196"/>
      <c r="AE5801" s="196"/>
      <c r="AF5801" s="196"/>
      <c r="AG5801" s="196"/>
      <c r="AH5801" s="196"/>
      <c r="AI5801" s="197"/>
    </row>
    <row r="5802" spans="1:35">
      <c r="A5802" s="197"/>
      <c r="B5802" s="197"/>
      <c r="C5802" s="204"/>
      <c r="D5802" s="197"/>
      <c r="E5802" s="197"/>
      <c r="F5802" s="197"/>
      <c r="G5802" s="199"/>
      <c r="H5802" s="199"/>
      <c r="I5802" s="197"/>
      <c r="J5802" s="200"/>
      <c r="K5802" s="197"/>
      <c r="L5802" s="197"/>
      <c r="M5802" s="197"/>
      <c r="N5802" s="201"/>
      <c r="O5802" s="201"/>
      <c r="P5802" s="197"/>
      <c r="Q5802" s="197"/>
      <c r="R5802" s="196"/>
      <c r="S5802" s="197"/>
      <c r="T5802" s="197"/>
      <c r="U5802" s="196"/>
      <c r="V5802" s="196"/>
      <c r="W5802" s="197"/>
      <c r="X5802" s="197"/>
      <c r="Y5802" s="197"/>
      <c r="Z5802" s="196"/>
      <c r="AA5802" s="196"/>
      <c r="AB5802" s="202"/>
      <c r="AC5802" s="196"/>
      <c r="AD5802" s="196"/>
      <c r="AE5802" s="196"/>
      <c r="AF5802" s="196"/>
      <c r="AG5802" s="196"/>
      <c r="AH5802" s="196"/>
      <c r="AI5802" s="197"/>
    </row>
    <row r="5803" spans="1:35">
      <c r="A5803" s="197"/>
      <c r="B5803" s="197"/>
      <c r="C5803" s="204"/>
      <c r="D5803" s="197"/>
      <c r="E5803" s="197"/>
      <c r="F5803" s="197"/>
      <c r="G5803" s="199"/>
      <c r="H5803" s="199"/>
      <c r="I5803" s="197"/>
      <c r="J5803" s="200"/>
      <c r="K5803" s="197"/>
      <c r="L5803" s="197"/>
      <c r="M5803" s="197"/>
      <c r="N5803" s="201"/>
      <c r="O5803" s="201"/>
      <c r="P5803" s="197"/>
      <c r="Q5803" s="197"/>
      <c r="R5803" s="197"/>
      <c r="S5803" s="197"/>
      <c r="T5803" s="197"/>
      <c r="U5803" s="196"/>
      <c r="V5803" s="196"/>
      <c r="W5803" s="197"/>
      <c r="X5803" s="197"/>
      <c r="Y5803" s="197"/>
      <c r="Z5803" s="196"/>
      <c r="AA5803" s="196"/>
      <c r="AB5803" s="202"/>
      <c r="AC5803" s="196"/>
      <c r="AD5803" s="196"/>
      <c r="AE5803" s="196"/>
      <c r="AF5803" s="196"/>
      <c r="AG5803" s="196"/>
      <c r="AH5803" s="196"/>
      <c r="AI5803" s="197"/>
    </row>
    <row r="5804" spans="1:35">
      <c r="A5804" s="197"/>
      <c r="B5804" s="197"/>
      <c r="C5804" s="204"/>
      <c r="D5804" s="197"/>
      <c r="E5804" s="197"/>
      <c r="F5804" s="197"/>
      <c r="G5804" s="199"/>
      <c r="H5804" s="199"/>
      <c r="I5804" s="197"/>
      <c r="J5804" s="200"/>
      <c r="K5804" s="197"/>
      <c r="L5804" s="197"/>
      <c r="M5804" s="197"/>
      <c r="N5804" s="201"/>
      <c r="O5804" s="201"/>
      <c r="P5804" s="197"/>
      <c r="Q5804" s="197"/>
      <c r="R5804" s="196"/>
      <c r="S5804" s="197"/>
      <c r="T5804" s="197"/>
      <c r="U5804" s="196"/>
      <c r="V5804" s="196"/>
      <c r="W5804" s="197"/>
      <c r="X5804" s="197"/>
      <c r="Y5804" s="197"/>
      <c r="Z5804" s="196"/>
      <c r="AA5804" s="196"/>
      <c r="AB5804" s="202"/>
      <c r="AC5804" s="196"/>
      <c r="AD5804" s="196"/>
      <c r="AE5804" s="196"/>
      <c r="AF5804" s="196"/>
      <c r="AG5804" s="196"/>
      <c r="AH5804" s="196"/>
      <c r="AI5804" s="197"/>
    </row>
    <row r="5805" spans="1:35">
      <c r="A5805" s="197"/>
      <c r="B5805" s="197"/>
      <c r="C5805" s="204"/>
      <c r="D5805" s="197"/>
      <c r="E5805" s="197"/>
      <c r="F5805" s="197"/>
      <c r="G5805" s="199"/>
      <c r="H5805" s="199"/>
      <c r="I5805" s="197"/>
      <c r="J5805" s="200"/>
      <c r="K5805" s="197"/>
      <c r="L5805" s="197"/>
      <c r="M5805" s="197"/>
      <c r="N5805" s="201"/>
      <c r="O5805" s="201"/>
      <c r="P5805" s="197"/>
      <c r="Q5805" s="197"/>
      <c r="R5805" s="197"/>
      <c r="S5805" s="197"/>
      <c r="T5805" s="197"/>
      <c r="U5805" s="196"/>
      <c r="V5805" s="196"/>
      <c r="W5805" s="197"/>
      <c r="X5805" s="197"/>
      <c r="Y5805" s="197"/>
      <c r="Z5805" s="196"/>
      <c r="AA5805" s="196"/>
      <c r="AB5805" s="202"/>
      <c r="AC5805" s="196"/>
      <c r="AD5805" s="196"/>
      <c r="AE5805" s="196"/>
      <c r="AF5805" s="196"/>
      <c r="AG5805" s="196"/>
      <c r="AH5805" s="196"/>
      <c r="AI5805" s="197"/>
    </row>
    <row r="5806" spans="1:35">
      <c r="A5806" s="197"/>
      <c r="B5806" s="197"/>
      <c r="C5806" s="204"/>
      <c r="D5806" s="197"/>
      <c r="E5806" s="197"/>
      <c r="F5806" s="197"/>
      <c r="G5806" s="199"/>
      <c r="H5806" s="199"/>
      <c r="I5806" s="197"/>
      <c r="J5806" s="200"/>
      <c r="K5806" s="197"/>
      <c r="L5806" s="197"/>
      <c r="M5806" s="197"/>
      <c r="N5806" s="201"/>
      <c r="O5806" s="201"/>
      <c r="P5806" s="197"/>
      <c r="Q5806" s="197"/>
      <c r="R5806" s="203"/>
      <c r="S5806" s="197"/>
      <c r="T5806" s="197"/>
      <c r="U5806" s="196"/>
      <c r="V5806" s="196"/>
      <c r="W5806" s="197"/>
      <c r="X5806" s="197"/>
      <c r="Y5806" s="197"/>
      <c r="Z5806" s="196"/>
      <c r="AA5806" s="196"/>
      <c r="AB5806" s="202"/>
      <c r="AC5806" s="196"/>
      <c r="AD5806" s="196"/>
      <c r="AE5806" s="196"/>
      <c r="AF5806" s="196"/>
      <c r="AG5806" s="196"/>
      <c r="AH5806" s="196"/>
      <c r="AI5806" s="197"/>
    </row>
    <row r="5807" spans="1:35">
      <c r="A5807" s="197"/>
      <c r="B5807" s="197"/>
      <c r="C5807" s="204"/>
      <c r="D5807" s="197"/>
      <c r="E5807" s="197"/>
      <c r="F5807" s="197"/>
      <c r="G5807" s="199"/>
      <c r="H5807" s="199"/>
      <c r="I5807" s="197"/>
      <c r="J5807" s="200"/>
      <c r="K5807" s="197"/>
      <c r="L5807" s="197"/>
      <c r="M5807" s="197"/>
      <c r="N5807" s="201"/>
      <c r="O5807" s="201"/>
      <c r="P5807" s="197"/>
      <c r="Q5807" s="197"/>
      <c r="R5807" s="197"/>
      <c r="S5807" s="197"/>
      <c r="T5807" s="197"/>
      <c r="U5807" s="196"/>
      <c r="V5807" s="196"/>
      <c r="W5807" s="197"/>
      <c r="X5807" s="197"/>
      <c r="Y5807" s="197"/>
      <c r="Z5807" s="196"/>
      <c r="AA5807" s="196"/>
      <c r="AB5807" s="202"/>
      <c r="AC5807" s="196"/>
      <c r="AD5807" s="196"/>
      <c r="AE5807" s="196"/>
      <c r="AF5807" s="196"/>
      <c r="AG5807" s="196"/>
      <c r="AH5807" s="196"/>
      <c r="AI5807" s="197"/>
    </row>
    <row r="5808" spans="1:35">
      <c r="A5808" s="197"/>
      <c r="B5808" s="197"/>
      <c r="C5808" s="204"/>
      <c r="D5808" s="197"/>
      <c r="E5808" s="197"/>
      <c r="F5808" s="197"/>
      <c r="G5808" s="199"/>
      <c r="H5808" s="199"/>
      <c r="I5808" s="197"/>
      <c r="J5808" s="200"/>
      <c r="K5808" s="197"/>
      <c r="L5808" s="197"/>
      <c r="M5808" s="197"/>
      <c r="N5808" s="201"/>
      <c r="O5808" s="201"/>
      <c r="P5808" s="197"/>
      <c r="Q5808" s="197"/>
      <c r="R5808" s="196"/>
      <c r="S5808" s="197"/>
      <c r="T5808" s="197"/>
      <c r="U5808" s="196"/>
      <c r="V5808" s="196"/>
      <c r="W5808" s="197"/>
      <c r="X5808" s="197"/>
      <c r="Y5808" s="197"/>
      <c r="Z5808" s="196"/>
      <c r="AA5808" s="196"/>
      <c r="AB5808" s="202"/>
      <c r="AC5808" s="196"/>
      <c r="AD5808" s="196"/>
      <c r="AE5808" s="196"/>
      <c r="AF5808" s="196"/>
      <c r="AG5808" s="196"/>
      <c r="AH5808" s="196"/>
      <c r="AI5808" s="197"/>
    </row>
    <row r="5809" spans="1:35">
      <c r="A5809" s="197"/>
      <c r="B5809" s="197"/>
      <c r="C5809" s="204"/>
      <c r="D5809" s="197"/>
      <c r="E5809" s="197"/>
      <c r="F5809" s="197"/>
      <c r="G5809" s="199"/>
      <c r="H5809" s="199"/>
      <c r="I5809" s="197"/>
      <c r="J5809" s="200"/>
      <c r="K5809" s="197"/>
      <c r="L5809" s="197"/>
      <c r="M5809" s="197"/>
      <c r="N5809" s="201"/>
      <c r="O5809" s="201"/>
      <c r="P5809" s="197"/>
      <c r="Q5809" s="197"/>
      <c r="R5809" s="197"/>
      <c r="S5809" s="197"/>
      <c r="T5809" s="197"/>
      <c r="U5809" s="196"/>
      <c r="V5809" s="196"/>
      <c r="W5809" s="197"/>
      <c r="X5809" s="197"/>
      <c r="Y5809" s="197"/>
      <c r="Z5809" s="197"/>
      <c r="AA5809" s="197"/>
      <c r="AB5809" s="202"/>
      <c r="AC5809" s="196"/>
      <c r="AD5809" s="205"/>
      <c r="AE5809" s="197"/>
      <c r="AF5809" s="196"/>
      <c r="AG5809" s="196"/>
      <c r="AH5809" s="197"/>
      <c r="AI5809" s="197"/>
    </row>
    <row r="5810" spans="1:35">
      <c r="A5810" s="197"/>
      <c r="B5810" s="197"/>
      <c r="C5810" s="204"/>
      <c r="D5810" s="197"/>
      <c r="E5810" s="197"/>
      <c r="F5810" s="197"/>
      <c r="G5810" s="199"/>
      <c r="H5810" s="199"/>
      <c r="I5810" s="197"/>
      <c r="J5810" s="200"/>
      <c r="K5810" s="197"/>
      <c r="L5810" s="197"/>
      <c r="M5810" s="197"/>
      <c r="N5810" s="201"/>
      <c r="O5810" s="201"/>
      <c r="P5810" s="197"/>
      <c r="Q5810" s="197"/>
      <c r="R5810" s="196"/>
      <c r="S5810" s="197"/>
      <c r="T5810" s="197"/>
      <c r="U5810" s="196"/>
      <c r="V5810" s="196"/>
      <c r="W5810" s="197"/>
      <c r="X5810" s="197"/>
      <c r="Y5810" s="197"/>
      <c r="Z5810" s="196"/>
      <c r="AA5810" s="196"/>
      <c r="AB5810" s="202"/>
      <c r="AC5810" s="196"/>
      <c r="AD5810" s="196"/>
      <c r="AE5810" s="196"/>
      <c r="AF5810" s="196"/>
      <c r="AG5810" s="196"/>
      <c r="AH5810" s="196"/>
      <c r="AI5810" s="197"/>
    </row>
    <row r="5811" spans="1:35">
      <c r="A5811" s="197"/>
      <c r="B5811" s="197"/>
      <c r="C5811" s="204"/>
      <c r="D5811" s="197"/>
      <c r="E5811" s="197"/>
      <c r="F5811" s="197"/>
      <c r="G5811" s="199"/>
      <c r="H5811" s="199"/>
      <c r="I5811" s="197"/>
      <c r="J5811" s="200"/>
      <c r="K5811" s="197"/>
      <c r="L5811" s="197"/>
      <c r="M5811" s="197"/>
      <c r="N5811" s="201"/>
      <c r="O5811" s="201"/>
      <c r="P5811" s="197"/>
      <c r="Q5811" s="197"/>
      <c r="R5811" s="197"/>
      <c r="S5811" s="197"/>
      <c r="T5811" s="197"/>
      <c r="U5811" s="196"/>
      <c r="V5811" s="196"/>
      <c r="W5811" s="197"/>
      <c r="X5811" s="197"/>
      <c r="Y5811" s="197"/>
      <c r="Z5811" s="196"/>
      <c r="AA5811" s="196"/>
      <c r="AB5811" s="202"/>
      <c r="AC5811" s="196"/>
      <c r="AD5811" s="196"/>
      <c r="AE5811" s="196"/>
      <c r="AF5811" s="196"/>
      <c r="AG5811" s="196"/>
      <c r="AH5811" s="196"/>
      <c r="AI5811" s="197"/>
    </row>
    <row r="5812" spans="1:35">
      <c r="A5812" s="197"/>
      <c r="B5812" s="197"/>
      <c r="C5812" s="204"/>
      <c r="D5812" s="197"/>
      <c r="E5812" s="197"/>
      <c r="F5812" s="197"/>
      <c r="G5812" s="199"/>
      <c r="H5812" s="199"/>
      <c r="I5812" s="197"/>
      <c r="J5812" s="200"/>
      <c r="K5812" s="197"/>
      <c r="L5812" s="197"/>
      <c r="M5812" s="197"/>
      <c r="N5812" s="201"/>
      <c r="O5812" s="201"/>
      <c r="P5812" s="197"/>
      <c r="Q5812" s="197"/>
      <c r="R5812" s="196"/>
      <c r="S5812" s="197"/>
      <c r="T5812" s="197"/>
      <c r="U5812" s="196"/>
      <c r="V5812" s="196"/>
      <c r="W5812" s="197"/>
      <c r="X5812" s="197"/>
      <c r="Y5812" s="197"/>
      <c r="Z5812" s="196"/>
      <c r="AA5812" s="196"/>
      <c r="AB5812" s="202"/>
      <c r="AC5812" s="196"/>
      <c r="AD5812" s="196"/>
      <c r="AE5812" s="196"/>
      <c r="AF5812" s="196"/>
      <c r="AG5812" s="196"/>
      <c r="AH5812" s="196"/>
      <c r="AI5812" s="197"/>
    </row>
    <row r="5813" spans="1:35">
      <c r="A5813" s="197"/>
      <c r="B5813" s="197"/>
      <c r="C5813" s="204"/>
      <c r="D5813" s="197"/>
      <c r="E5813" s="197"/>
      <c r="F5813" s="197"/>
      <c r="G5813" s="199"/>
      <c r="H5813" s="199"/>
      <c r="I5813" s="197"/>
      <c r="J5813" s="200"/>
      <c r="K5813" s="197"/>
      <c r="L5813" s="197"/>
      <c r="M5813" s="197"/>
      <c r="N5813" s="201"/>
      <c r="O5813" s="201"/>
      <c r="P5813" s="197"/>
      <c r="Q5813" s="197"/>
      <c r="R5813" s="197"/>
      <c r="S5813" s="197"/>
      <c r="T5813" s="197"/>
      <c r="U5813" s="196"/>
      <c r="V5813" s="196"/>
      <c r="W5813" s="197"/>
      <c r="X5813" s="197"/>
      <c r="Y5813" s="197"/>
      <c r="Z5813" s="197"/>
      <c r="AA5813" s="197"/>
      <c r="AB5813" s="202"/>
      <c r="AC5813" s="197"/>
      <c r="AD5813" s="205"/>
      <c r="AE5813" s="197"/>
      <c r="AF5813" s="196"/>
      <c r="AG5813" s="196"/>
      <c r="AH5813" s="197"/>
      <c r="AI5813" s="197"/>
    </row>
    <row r="5814" spans="1:35">
      <c r="A5814" s="197"/>
      <c r="B5814" s="197"/>
      <c r="C5814" s="204"/>
      <c r="D5814" s="197"/>
      <c r="E5814" s="197"/>
      <c r="F5814" s="197"/>
      <c r="G5814" s="199"/>
      <c r="H5814" s="199"/>
      <c r="I5814" s="197"/>
      <c r="J5814" s="200"/>
      <c r="K5814" s="197"/>
      <c r="L5814" s="197"/>
      <c r="M5814" s="197"/>
      <c r="N5814" s="201"/>
      <c r="O5814" s="201"/>
      <c r="P5814" s="197"/>
      <c r="Q5814" s="197"/>
      <c r="R5814" s="203"/>
      <c r="S5814" s="197"/>
      <c r="T5814" s="197"/>
      <c r="U5814" s="196"/>
      <c r="V5814" s="196"/>
      <c r="W5814" s="197"/>
      <c r="X5814" s="197"/>
      <c r="Y5814" s="197"/>
      <c r="Z5814" s="196"/>
      <c r="AA5814" s="196"/>
      <c r="AB5814" s="202"/>
      <c r="AC5814" s="196"/>
      <c r="AD5814" s="196"/>
      <c r="AE5814" s="196"/>
      <c r="AF5814" s="196"/>
      <c r="AG5814" s="196"/>
      <c r="AH5814" s="196"/>
      <c r="AI5814" s="197"/>
    </row>
    <row r="5815" spans="1:35">
      <c r="A5815" s="197"/>
      <c r="B5815" s="197"/>
      <c r="C5815" s="204"/>
      <c r="D5815" s="197"/>
      <c r="E5815" s="197"/>
      <c r="F5815" s="197"/>
      <c r="G5815" s="199"/>
      <c r="H5815" s="199"/>
      <c r="I5815" s="197"/>
      <c r="J5815" s="200"/>
      <c r="K5815" s="197"/>
      <c r="L5815" s="197"/>
      <c r="M5815" s="197"/>
      <c r="N5815" s="201"/>
      <c r="O5815" s="201"/>
      <c r="P5815" s="197"/>
      <c r="Q5815" s="197"/>
      <c r="R5815" s="197"/>
      <c r="S5815" s="197"/>
      <c r="T5815" s="197"/>
      <c r="U5815" s="196"/>
      <c r="V5815" s="196"/>
      <c r="W5815" s="197"/>
      <c r="X5815" s="197"/>
      <c r="Y5815" s="197"/>
      <c r="Z5815" s="196"/>
      <c r="AA5815" s="196"/>
      <c r="AB5815" s="202"/>
      <c r="AC5815" s="196"/>
      <c r="AD5815" s="196"/>
      <c r="AE5815" s="196"/>
      <c r="AF5815" s="196"/>
      <c r="AG5815" s="196"/>
      <c r="AH5815" s="196"/>
      <c r="AI5815" s="197"/>
    </row>
    <row r="5816" spans="1:35">
      <c r="A5816" s="197"/>
      <c r="B5816" s="197"/>
      <c r="C5816" s="204"/>
      <c r="D5816" s="197"/>
      <c r="E5816" s="197"/>
      <c r="F5816" s="197"/>
      <c r="G5816" s="199"/>
      <c r="H5816" s="199"/>
      <c r="I5816" s="197"/>
      <c r="J5816" s="200"/>
      <c r="K5816" s="197"/>
      <c r="L5816" s="197"/>
      <c r="M5816" s="197"/>
      <c r="N5816" s="201"/>
      <c r="O5816" s="201"/>
      <c r="P5816" s="197"/>
      <c r="Q5816" s="197"/>
      <c r="R5816" s="197"/>
      <c r="S5816" s="197"/>
      <c r="T5816" s="197"/>
      <c r="U5816" s="196"/>
      <c r="V5816" s="196"/>
      <c r="W5816" s="197"/>
      <c r="X5816" s="197"/>
      <c r="Y5816" s="197"/>
      <c r="Z5816" s="196"/>
      <c r="AA5816" s="196"/>
      <c r="AB5816" s="202"/>
      <c r="AC5816" s="196"/>
      <c r="AD5816" s="196"/>
      <c r="AE5816" s="196"/>
      <c r="AF5816" s="196"/>
      <c r="AG5816" s="196"/>
      <c r="AH5816" s="196"/>
      <c r="AI5816" s="197"/>
    </row>
    <row r="5817" spans="1:35">
      <c r="A5817" s="197"/>
      <c r="B5817" s="197"/>
      <c r="C5817" s="204"/>
      <c r="D5817" s="197"/>
      <c r="E5817" s="197"/>
      <c r="F5817" s="197"/>
      <c r="G5817" s="199"/>
      <c r="H5817" s="199"/>
      <c r="I5817" s="197"/>
      <c r="J5817" s="200"/>
      <c r="K5817" s="197"/>
      <c r="L5817" s="197"/>
      <c r="M5817" s="197"/>
      <c r="N5817" s="201"/>
      <c r="O5817" s="201"/>
      <c r="P5817" s="197"/>
      <c r="Q5817" s="197"/>
      <c r="R5817" s="197"/>
      <c r="S5817" s="197"/>
      <c r="T5817" s="197"/>
      <c r="U5817" s="196"/>
      <c r="V5817" s="196"/>
      <c r="W5817" s="197"/>
      <c r="X5817" s="197"/>
      <c r="Y5817" s="197"/>
      <c r="Z5817" s="196"/>
      <c r="AA5817" s="196"/>
      <c r="AB5817" s="202"/>
      <c r="AC5817" s="196"/>
      <c r="AD5817" s="196"/>
      <c r="AE5817" s="196"/>
      <c r="AF5817" s="196"/>
      <c r="AG5817" s="196"/>
      <c r="AH5817" s="196"/>
      <c r="AI5817" s="197"/>
    </row>
    <row r="5818" spans="1:35">
      <c r="A5818" s="197"/>
      <c r="B5818" s="197"/>
      <c r="C5818" s="204"/>
      <c r="D5818" s="197"/>
      <c r="E5818" s="197"/>
      <c r="F5818" s="197"/>
      <c r="G5818" s="199"/>
      <c r="H5818" s="199"/>
      <c r="I5818" s="197"/>
      <c r="J5818" s="200"/>
      <c r="K5818" s="197"/>
      <c r="L5818" s="197"/>
      <c r="M5818" s="197"/>
      <c r="N5818" s="201"/>
      <c r="O5818" s="201"/>
      <c r="P5818" s="197"/>
      <c r="Q5818" s="197"/>
      <c r="R5818" s="196"/>
      <c r="S5818" s="197"/>
      <c r="T5818" s="197"/>
      <c r="U5818" s="196"/>
      <c r="V5818" s="196"/>
      <c r="W5818" s="197"/>
      <c r="X5818" s="197"/>
      <c r="Y5818" s="197"/>
      <c r="Z5818" s="196"/>
      <c r="AA5818" s="196"/>
      <c r="AB5818" s="202"/>
      <c r="AC5818" s="196"/>
      <c r="AD5818" s="196"/>
      <c r="AE5818" s="196"/>
      <c r="AF5818" s="196"/>
      <c r="AG5818" s="196"/>
      <c r="AH5818" s="196"/>
      <c r="AI5818" s="197"/>
    </row>
    <row r="5819" spans="1:35">
      <c r="A5819" s="197"/>
      <c r="B5819" s="197"/>
      <c r="C5819" s="204"/>
      <c r="D5819" s="197"/>
      <c r="E5819" s="197"/>
      <c r="F5819" s="197"/>
      <c r="G5819" s="199"/>
      <c r="H5819" s="199"/>
      <c r="I5819" s="197"/>
      <c r="J5819" s="200"/>
      <c r="K5819" s="197"/>
      <c r="L5819" s="197"/>
      <c r="M5819" s="197"/>
      <c r="N5819" s="201"/>
      <c r="O5819" s="201"/>
      <c r="P5819" s="197"/>
      <c r="Q5819" s="197"/>
      <c r="R5819" s="197"/>
      <c r="S5819" s="197"/>
      <c r="T5819" s="197"/>
      <c r="U5819" s="196"/>
      <c r="V5819" s="196"/>
      <c r="W5819" s="197"/>
      <c r="X5819" s="197"/>
      <c r="Y5819" s="197"/>
      <c r="Z5819" s="196"/>
      <c r="AA5819" s="196"/>
      <c r="AB5819" s="202"/>
      <c r="AC5819" s="196"/>
      <c r="AD5819" s="196"/>
      <c r="AE5819" s="196"/>
      <c r="AF5819" s="196"/>
      <c r="AG5819" s="196"/>
      <c r="AH5819" s="196"/>
      <c r="AI5819" s="197"/>
    </row>
    <row r="5820" spans="1:35">
      <c r="A5820" s="197"/>
      <c r="B5820" s="197"/>
      <c r="C5820" s="204"/>
      <c r="D5820" s="197"/>
      <c r="E5820" s="197"/>
      <c r="F5820" s="197"/>
      <c r="G5820" s="199"/>
      <c r="H5820" s="199"/>
      <c r="I5820" s="197"/>
      <c r="J5820" s="200"/>
      <c r="K5820" s="197"/>
      <c r="L5820" s="197"/>
      <c r="M5820" s="197"/>
      <c r="N5820" s="201"/>
      <c r="O5820" s="201"/>
      <c r="P5820" s="197"/>
      <c r="Q5820" s="197"/>
      <c r="R5820" s="196"/>
      <c r="S5820" s="197"/>
      <c r="T5820" s="197"/>
      <c r="U5820" s="196"/>
      <c r="V5820" s="196"/>
      <c r="W5820" s="197"/>
      <c r="X5820" s="197"/>
      <c r="Y5820" s="197"/>
      <c r="Z5820" s="196"/>
      <c r="AA5820" s="196"/>
      <c r="AB5820" s="202"/>
      <c r="AC5820" s="196"/>
      <c r="AD5820" s="196"/>
      <c r="AE5820" s="196"/>
      <c r="AF5820" s="196"/>
      <c r="AG5820" s="196"/>
      <c r="AH5820" s="196"/>
      <c r="AI5820" s="197"/>
    </row>
    <row r="5821" spans="1:35">
      <c r="A5821" s="197"/>
      <c r="B5821" s="197"/>
      <c r="C5821" s="204"/>
      <c r="D5821" s="197"/>
      <c r="E5821" s="197"/>
      <c r="F5821" s="197"/>
      <c r="G5821" s="199"/>
      <c r="H5821" s="199"/>
      <c r="I5821" s="197"/>
      <c r="J5821" s="200"/>
      <c r="K5821" s="197"/>
      <c r="L5821" s="197"/>
      <c r="M5821" s="197"/>
      <c r="N5821" s="201"/>
      <c r="O5821" s="201"/>
      <c r="P5821" s="197"/>
      <c r="Q5821" s="197"/>
      <c r="R5821" s="196"/>
      <c r="S5821" s="197"/>
      <c r="T5821" s="197"/>
      <c r="U5821" s="196"/>
      <c r="V5821" s="196"/>
      <c r="W5821" s="197"/>
      <c r="X5821" s="197"/>
      <c r="Y5821" s="197"/>
      <c r="Z5821" s="197"/>
      <c r="AA5821" s="197"/>
      <c r="AB5821" s="202"/>
      <c r="AC5821" s="197"/>
      <c r="AD5821" s="205"/>
      <c r="AE5821" s="197"/>
      <c r="AF5821" s="196"/>
      <c r="AG5821" s="196"/>
      <c r="AH5821" s="197"/>
      <c r="AI5821" s="197"/>
    </row>
    <row r="5822" spans="1:35">
      <c r="A5822" s="197"/>
      <c r="B5822" s="197"/>
      <c r="C5822" s="204"/>
      <c r="D5822" s="197"/>
      <c r="E5822" s="197"/>
      <c r="F5822" s="197"/>
      <c r="G5822" s="199"/>
      <c r="H5822" s="199"/>
      <c r="I5822" s="197"/>
      <c r="J5822" s="200"/>
      <c r="K5822" s="197"/>
      <c r="L5822" s="197"/>
      <c r="M5822" s="197"/>
      <c r="N5822" s="201"/>
      <c r="O5822" s="201"/>
      <c r="P5822" s="197"/>
      <c r="Q5822" s="197"/>
      <c r="R5822" s="197"/>
      <c r="S5822" s="197"/>
      <c r="T5822" s="197"/>
      <c r="U5822" s="196"/>
      <c r="V5822" s="196"/>
      <c r="W5822" s="197"/>
      <c r="X5822" s="197"/>
      <c r="Y5822" s="197"/>
      <c r="Z5822" s="196"/>
      <c r="AA5822" s="196"/>
      <c r="AB5822" s="202"/>
      <c r="AC5822" s="196"/>
      <c r="AD5822" s="196"/>
      <c r="AE5822" s="196"/>
      <c r="AF5822" s="196"/>
      <c r="AG5822" s="196"/>
      <c r="AH5822" s="196"/>
      <c r="AI5822" s="197"/>
    </row>
    <row r="5823" spans="1:35">
      <c r="A5823" s="197"/>
      <c r="B5823" s="197"/>
      <c r="C5823" s="204"/>
      <c r="D5823" s="197"/>
      <c r="E5823" s="197"/>
      <c r="F5823" s="197"/>
      <c r="G5823" s="199"/>
      <c r="H5823" s="199"/>
      <c r="I5823" s="197"/>
      <c r="J5823" s="200"/>
      <c r="K5823" s="197"/>
      <c r="L5823" s="197"/>
      <c r="M5823" s="197"/>
      <c r="N5823" s="201"/>
      <c r="O5823" s="201"/>
      <c r="P5823" s="197"/>
      <c r="Q5823" s="197"/>
      <c r="R5823" s="196"/>
      <c r="S5823" s="197"/>
      <c r="T5823" s="197"/>
      <c r="U5823" s="196"/>
      <c r="V5823" s="196"/>
      <c r="W5823" s="197"/>
      <c r="X5823" s="197"/>
      <c r="Y5823" s="197"/>
      <c r="Z5823" s="196"/>
      <c r="AA5823" s="196"/>
      <c r="AB5823" s="202"/>
      <c r="AC5823" s="196"/>
      <c r="AD5823" s="196"/>
      <c r="AE5823" s="196"/>
      <c r="AF5823" s="196"/>
      <c r="AG5823" s="196"/>
      <c r="AH5823" s="196"/>
      <c r="AI5823" s="197"/>
    </row>
    <row r="5824" spans="1:35">
      <c r="J5824" s="161"/>
      <c r="AB5824" s="164"/>
    </row>
    <row r="5825" spans="10:28">
      <c r="J5825" s="161"/>
      <c r="AB5825" s="164"/>
    </row>
    <row r="5826" spans="10:28">
      <c r="J5826" s="161"/>
      <c r="AB5826" s="164"/>
    </row>
    <row r="5827" spans="10:28">
      <c r="J5827" s="161"/>
      <c r="AB5827" s="164"/>
    </row>
    <row r="5828" spans="10:28">
      <c r="J5828" s="161"/>
      <c r="AB5828" s="164"/>
    </row>
    <row r="5829" spans="10:28">
      <c r="J5829" s="161"/>
      <c r="AB5829" s="164"/>
    </row>
    <row r="5830" spans="10:28">
      <c r="J5830" s="161"/>
      <c r="AB5830" s="164"/>
    </row>
    <row r="5831" spans="10:28">
      <c r="J5831" s="161"/>
      <c r="AB5831" s="164"/>
    </row>
    <row r="5832" spans="10:28">
      <c r="J5832" s="161"/>
      <c r="AB5832" s="164"/>
    </row>
    <row r="5833" spans="10:28">
      <c r="J5833" s="161"/>
      <c r="AB5833" s="164"/>
    </row>
    <row r="5834" spans="10:28">
      <c r="J5834" s="161"/>
      <c r="AB5834" s="164"/>
    </row>
    <row r="5835" spans="10:28">
      <c r="J5835" s="161"/>
      <c r="AB5835" s="164"/>
    </row>
    <row r="5836" spans="10:28">
      <c r="J5836" s="161"/>
      <c r="AB5836" s="164"/>
    </row>
    <row r="5837" spans="10:28">
      <c r="J5837" s="161"/>
      <c r="AB5837" s="164"/>
    </row>
    <row r="5838" spans="10:28">
      <c r="J5838" s="161"/>
      <c r="AB5838" s="164"/>
    </row>
    <row r="5839" spans="10:28">
      <c r="J5839" s="161"/>
      <c r="AB5839" s="164"/>
    </row>
    <row r="5840" spans="10:28">
      <c r="J5840" s="161"/>
      <c r="AB5840" s="164"/>
    </row>
    <row r="5841" spans="10:28">
      <c r="J5841" s="161"/>
      <c r="AB5841" s="164"/>
    </row>
    <row r="5842" spans="10:28">
      <c r="J5842" s="161"/>
      <c r="AB5842" s="164"/>
    </row>
    <row r="5843" spans="10:28">
      <c r="J5843" s="161"/>
      <c r="AB5843" s="164"/>
    </row>
    <row r="5844" spans="10:28">
      <c r="J5844" s="161"/>
      <c r="AB5844" s="164"/>
    </row>
    <row r="5845" spans="10:28">
      <c r="J5845" s="161"/>
      <c r="AB5845" s="164"/>
    </row>
    <row r="5846" spans="10:28">
      <c r="J5846" s="161"/>
      <c r="AB5846" s="164"/>
    </row>
    <row r="5847" spans="10:28">
      <c r="J5847" s="161"/>
      <c r="AB5847" s="164"/>
    </row>
    <row r="5848" spans="10:28">
      <c r="J5848" s="161"/>
      <c r="AB5848" s="164"/>
    </row>
    <row r="5849" spans="10:28">
      <c r="J5849" s="161"/>
      <c r="AB5849" s="164"/>
    </row>
    <row r="5850" spans="10:28">
      <c r="J5850" s="161"/>
      <c r="AB5850" s="164"/>
    </row>
    <row r="5851" spans="10:28">
      <c r="J5851" s="161"/>
      <c r="AB5851" s="164"/>
    </row>
    <row r="5852" spans="10:28">
      <c r="J5852" s="161"/>
      <c r="AB5852" s="164"/>
    </row>
    <row r="5853" spans="10:28">
      <c r="J5853" s="161"/>
      <c r="AB5853" s="164"/>
    </row>
    <row r="5854" spans="10:28">
      <c r="J5854" s="161"/>
      <c r="AB5854" s="164"/>
    </row>
    <row r="5855" spans="10:28">
      <c r="J5855" s="161"/>
      <c r="AB5855" s="164"/>
    </row>
    <row r="5856" spans="10:28">
      <c r="J5856" s="161"/>
      <c r="AB5856" s="164"/>
    </row>
    <row r="5857" spans="10:28">
      <c r="J5857" s="161"/>
      <c r="AB5857" s="164"/>
    </row>
    <row r="5858" spans="10:28">
      <c r="J5858" s="161"/>
      <c r="AB5858" s="164"/>
    </row>
    <row r="5859" spans="10:28">
      <c r="J5859" s="161"/>
      <c r="AB5859" s="164"/>
    </row>
    <row r="5860" spans="10:28">
      <c r="J5860" s="161"/>
      <c r="AB5860" s="164"/>
    </row>
    <row r="5861" spans="10:28">
      <c r="J5861" s="161"/>
      <c r="AB5861" s="164"/>
    </row>
    <row r="5862" spans="10:28">
      <c r="J5862" s="161"/>
      <c r="AB5862" s="164"/>
    </row>
    <row r="5863" spans="10:28">
      <c r="J5863" s="161"/>
      <c r="AB5863" s="164"/>
    </row>
    <row r="5864" spans="10:28">
      <c r="J5864" s="161"/>
      <c r="AB5864" s="164"/>
    </row>
    <row r="5865" spans="10:28">
      <c r="J5865" s="161"/>
      <c r="AB5865" s="164"/>
    </row>
    <row r="5866" spans="10:28">
      <c r="J5866" s="161"/>
      <c r="AB5866" s="164"/>
    </row>
    <row r="5867" spans="10:28">
      <c r="J5867" s="161"/>
      <c r="AB5867" s="164"/>
    </row>
    <row r="5868" spans="10:28">
      <c r="J5868" s="161"/>
      <c r="AB5868" s="164"/>
    </row>
    <row r="5869" spans="10:28">
      <c r="J5869" s="161"/>
      <c r="AB5869" s="164"/>
    </row>
    <row r="5870" spans="10:28">
      <c r="J5870" s="161"/>
      <c r="AB5870" s="164"/>
    </row>
    <row r="5871" spans="10:28">
      <c r="J5871" s="161"/>
      <c r="AB5871" s="164"/>
    </row>
    <row r="5872" spans="10:28">
      <c r="J5872" s="161"/>
      <c r="AB5872" s="164"/>
    </row>
    <row r="5873" spans="10:28">
      <c r="J5873" s="161"/>
      <c r="AB5873" s="164"/>
    </row>
    <row r="5874" spans="10:28">
      <c r="J5874" s="161"/>
      <c r="AB5874" s="164"/>
    </row>
    <row r="5875" spans="10:28">
      <c r="J5875" s="161"/>
      <c r="AB5875" s="164"/>
    </row>
    <row r="5876" spans="10:28">
      <c r="J5876" s="161"/>
      <c r="AB5876" s="164"/>
    </row>
    <row r="5877" spans="10:28">
      <c r="J5877" s="161"/>
      <c r="AB5877" s="164"/>
    </row>
    <row r="5878" spans="10:28">
      <c r="J5878" s="161"/>
      <c r="AB5878" s="164"/>
    </row>
    <row r="5879" spans="10:28">
      <c r="J5879" s="161"/>
      <c r="AB5879" s="164"/>
    </row>
    <row r="5880" spans="10:28">
      <c r="J5880" s="161"/>
      <c r="AB5880" s="164"/>
    </row>
    <row r="5881" spans="10:28">
      <c r="J5881" s="161"/>
      <c r="AB5881" s="164"/>
    </row>
    <row r="5882" spans="10:28">
      <c r="J5882" s="161"/>
      <c r="AB5882" s="164"/>
    </row>
    <row r="5883" spans="10:28">
      <c r="J5883" s="161"/>
      <c r="AB5883" s="164"/>
    </row>
    <row r="5884" spans="10:28">
      <c r="J5884" s="161"/>
      <c r="AB5884" s="164"/>
    </row>
    <row r="5885" spans="10:28">
      <c r="J5885" s="161"/>
      <c r="AB5885" s="164"/>
    </row>
    <row r="5886" spans="10:28">
      <c r="J5886" s="161"/>
      <c r="AB5886" s="164"/>
    </row>
    <row r="5887" spans="10:28">
      <c r="J5887" s="161"/>
      <c r="AB5887" s="164"/>
    </row>
    <row r="5888" spans="10:28">
      <c r="J5888" s="161"/>
      <c r="AB5888" s="164"/>
    </row>
    <row r="5889" spans="5:28">
      <c r="J5889" s="161"/>
      <c r="AB5889" s="164"/>
    </row>
    <row r="5890" spans="5:28">
      <c r="J5890" s="161"/>
      <c r="AB5890" s="164"/>
    </row>
    <row r="5891" spans="5:28">
      <c r="J5891" s="161"/>
      <c r="AB5891" s="164"/>
    </row>
    <row r="5892" spans="5:28">
      <c r="J5892" s="161"/>
      <c r="AB5892" s="164"/>
    </row>
    <row r="5893" spans="5:28">
      <c r="J5893" s="161"/>
      <c r="AB5893" s="164"/>
    </row>
    <row r="5894" spans="5:28">
      <c r="E5894" s="166"/>
      <c r="J5894" s="161"/>
      <c r="AB5894" s="164"/>
    </row>
    <row r="5895" spans="5:28">
      <c r="E5895" s="166"/>
      <c r="J5895" s="161"/>
      <c r="AB5895" s="164"/>
    </row>
    <row r="5896" spans="5:28">
      <c r="E5896" s="166"/>
      <c r="J5896" s="161"/>
      <c r="AB5896" s="164"/>
    </row>
    <row r="5897" spans="5:28">
      <c r="E5897" s="166"/>
      <c r="J5897" s="161"/>
      <c r="AB5897" s="164"/>
    </row>
    <row r="5898" spans="5:28">
      <c r="J5898" s="161"/>
      <c r="AB5898" s="164"/>
    </row>
    <row r="5899" spans="5:28">
      <c r="J5899" s="161"/>
      <c r="AB5899" s="164"/>
    </row>
    <row r="5900" spans="5:28">
      <c r="J5900" s="161"/>
      <c r="AB5900" s="164"/>
    </row>
    <row r="5901" spans="5:28">
      <c r="J5901" s="161"/>
      <c r="AB5901" s="164"/>
    </row>
    <row r="5902" spans="5:28">
      <c r="J5902" s="161"/>
      <c r="AB5902" s="164"/>
    </row>
    <row r="5903" spans="5:28">
      <c r="J5903" s="161"/>
      <c r="AB5903" s="164"/>
    </row>
    <row r="5904" spans="5:28">
      <c r="J5904" s="161"/>
      <c r="AB5904" s="164"/>
    </row>
    <row r="5905" spans="10:28">
      <c r="J5905" s="161"/>
      <c r="AB5905" s="164"/>
    </row>
    <row r="5906" spans="10:28">
      <c r="J5906" s="161"/>
      <c r="AB5906" s="164"/>
    </row>
    <row r="5907" spans="10:28">
      <c r="J5907" s="161"/>
      <c r="AB5907" s="164"/>
    </row>
    <row r="5908" spans="10:28">
      <c r="J5908" s="161"/>
      <c r="AB5908" s="164"/>
    </row>
    <row r="5909" spans="10:28">
      <c r="J5909" s="161"/>
      <c r="AB5909" s="164"/>
    </row>
    <row r="5910" spans="10:28">
      <c r="J5910" s="161"/>
      <c r="AB5910" s="164"/>
    </row>
    <row r="5911" spans="10:28">
      <c r="J5911" s="161"/>
      <c r="AB5911" s="164"/>
    </row>
    <row r="5912" spans="10:28">
      <c r="J5912" s="161"/>
      <c r="AB5912" s="164"/>
    </row>
    <row r="5913" spans="10:28">
      <c r="J5913" s="161"/>
      <c r="AB5913" s="164"/>
    </row>
    <row r="5914" spans="10:28">
      <c r="J5914" s="161"/>
      <c r="AB5914" s="164"/>
    </row>
    <row r="5915" spans="10:28">
      <c r="J5915" s="161"/>
      <c r="AB5915" s="164"/>
    </row>
    <row r="5916" spans="10:28">
      <c r="J5916" s="161"/>
      <c r="AB5916" s="164"/>
    </row>
    <row r="5917" spans="10:28">
      <c r="J5917" s="161"/>
      <c r="AB5917" s="164"/>
    </row>
    <row r="5918" spans="10:28">
      <c r="J5918" s="161"/>
      <c r="AB5918" s="164"/>
    </row>
    <row r="5919" spans="10:28">
      <c r="J5919" s="161"/>
      <c r="AB5919" s="164"/>
    </row>
    <row r="5920" spans="10:28">
      <c r="J5920" s="161"/>
      <c r="AB5920" s="164"/>
    </row>
    <row r="5921" spans="10:28">
      <c r="J5921" s="161"/>
      <c r="AB5921" s="164"/>
    </row>
    <row r="5922" spans="10:28">
      <c r="J5922" s="161"/>
      <c r="AB5922" s="164"/>
    </row>
    <row r="5923" spans="10:28">
      <c r="J5923" s="161"/>
      <c r="AB5923" s="164"/>
    </row>
    <row r="5924" spans="10:28">
      <c r="J5924" s="161"/>
      <c r="AB5924" s="164"/>
    </row>
    <row r="5925" spans="10:28">
      <c r="J5925" s="161"/>
      <c r="AB5925" s="164"/>
    </row>
    <row r="5926" spans="10:28">
      <c r="J5926" s="161"/>
      <c r="AB5926" s="164"/>
    </row>
    <row r="5927" spans="10:28">
      <c r="J5927" s="161"/>
      <c r="AB5927" s="164"/>
    </row>
    <row r="5928" spans="10:28">
      <c r="J5928" s="161"/>
      <c r="AB5928" s="164"/>
    </row>
    <row r="5929" spans="10:28">
      <c r="J5929" s="161"/>
      <c r="AB5929" s="164"/>
    </row>
    <row r="5930" spans="10:28">
      <c r="J5930" s="161"/>
      <c r="AB5930" s="164"/>
    </row>
    <row r="5931" spans="10:28">
      <c r="J5931" s="161"/>
      <c r="AB5931" s="164"/>
    </row>
    <row r="5932" spans="10:28">
      <c r="J5932" s="161"/>
      <c r="AB5932" s="164"/>
    </row>
    <row r="5933" spans="10:28">
      <c r="J5933" s="161"/>
      <c r="AB5933" s="164"/>
    </row>
    <row r="5934" spans="10:28">
      <c r="J5934" s="161"/>
      <c r="AB5934" s="164"/>
    </row>
    <row r="5935" spans="10:28">
      <c r="J5935" s="161"/>
      <c r="AB5935" s="164"/>
    </row>
    <row r="5936" spans="10:28">
      <c r="J5936" s="161"/>
      <c r="AB5936" s="164"/>
    </row>
    <row r="5937" spans="10:28">
      <c r="J5937" s="161"/>
      <c r="AB5937" s="164"/>
    </row>
    <row r="5938" spans="10:28">
      <c r="J5938" s="161"/>
      <c r="AB5938" s="164"/>
    </row>
    <row r="5939" spans="10:28">
      <c r="J5939" s="161"/>
      <c r="AB5939" s="164"/>
    </row>
    <row r="5940" spans="10:28">
      <c r="J5940" s="161"/>
      <c r="AB5940" s="164"/>
    </row>
    <row r="5941" spans="10:28">
      <c r="J5941" s="161"/>
      <c r="AB5941" s="164"/>
    </row>
    <row r="5942" spans="10:28">
      <c r="J5942" s="161"/>
      <c r="AB5942" s="164"/>
    </row>
    <row r="5943" spans="10:28">
      <c r="J5943" s="161"/>
      <c r="AB5943" s="164"/>
    </row>
    <row r="5944" spans="10:28">
      <c r="J5944" s="161"/>
      <c r="AB5944" s="164"/>
    </row>
    <row r="5945" spans="10:28">
      <c r="J5945" s="161"/>
      <c r="AB5945" s="164"/>
    </row>
    <row r="5946" spans="10:28">
      <c r="J5946" s="161"/>
      <c r="AB5946" s="164"/>
    </row>
    <row r="5947" spans="10:28">
      <c r="J5947" s="161"/>
      <c r="AB5947" s="164"/>
    </row>
    <row r="5948" spans="10:28">
      <c r="J5948" s="161"/>
      <c r="AB5948" s="164"/>
    </row>
    <row r="5949" spans="10:28">
      <c r="J5949" s="161"/>
      <c r="AB5949" s="164"/>
    </row>
    <row r="5950" spans="10:28">
      <c r="J5950" s="161"/>
      <c r="AB5950" s="164"/>
    </row>
    <row r="5951" spans="10:28">
      <c r="J5951" s="161"/>
      <c r="AB5951" s="164"/>
    </row>
    <row r="5952" spans="10:28">
      <c r="J5952" s="161"/>
      <c r="AB5952" s="164"/>
    </row>
    <row r="5953" spans="10:28">
      <c r="J5953" s="161"/>
      <c r="AB5953" s="164"/>
    </row>
    <row r="5954" spans="10:28">
      <c r="J5954" s="161"/>
      <c r="AB5954" s="164"/>
    </row>
    <row r="5955" spans="10:28">
      <c r="J5955" s="161"/>
      <c r="AB5955" s="164"/>
    </row>
    <row r="5956" spans="10:28">
      <c r="J5956" s="161"/>
      <c r="AB5956" s="164"/>
    </row>
    <row r="5957" spans="10:28">
      <c r="J5957" s="161"/>
      <c r="AB5957" s="164"/>
    </row>
    <row r="5958" spans="10:28">
      <c r="J5958" s="161"/>
      <c r="AB5958" s="164"/>
    </row>
    <row r="5959" spans="10:28">
      <c r="J5959" s="161"/>
      <c r="AB5959" s="164"/>
    </row>
    <row r="5960" spans="10:28">
      <c r="J5960" s="161"/>
      <c r="AB5960" s="164"/>
    </row>
    <row r="5961" spans="10:28">
      <c r="J5961" s="161"/>
      <c r="AB5961" s="164"/>
    </row>
    <row r="5962" spans="10:28">
      <c r="J5962" s="161"/>
      <c r="AB5962" s="164"/>
    </row>
    <row r="5963" spans="10:28">
      <c r="J5963" s="161"/>
      <c r="AB5963" s="164"/>
    </row>
    <row r="5964" spans="10:28">
      <c r="J5964" s="161"/>
      <c r="AB5964" s="164"/>
    </row>
    <row r="5965" spans="10:28">
      <c r="J5965" s="161"/>
      <c r="AB5965" s="164"/>
    </row>
    <row r="5966" spans="10:28">
      <c r="J5966" s="161"/>
      <c r="AB5966" s="164"/>
    </row>
    <row r="5967" spans="10:28">
      <c r="J5967" s="161"/>
      <c r="AB5967" s="164"/>
    </row>
    <row r="5968" spans="10:28">
      <c r="J5968" s="161"/>
      <c r="AB5968" s="164"/>
    </row>
    <row r="5969" spans="5:28">
      <c r="J5969" s="161"/>
      <c r="AB5969" s="164"/>
    </row>
    <row r="5970" spans="5:28">
      <c r="J5970" s="161"/>
      <c r="AB5970" s="164"/>
    </row>
    <row r="5971" spans="5:28">
      <c r="J5971" s="161"/>
      <c r="AB5971" s="164"/>
    </row>
    <row r="5972" spans="5:28">
      <c r="J5972" s="161"/>
      <c r="AB5972" s="164"/>
    </row>
    <row r="5973" spans="5:28">
      <c r="J5973" s="161"/>
      <c r="AB5973" s="164"/>
    </row>
    <row r="5974" spans="5:28">
      <c r="E5974" s="166"/>
      <c r="J5974" s="161"/>
      <c r="AB5974" s="164"/>
    </row>
    <row r="5975" spans="5:28">
      <c r="E5975" s="166"/>
      <c r="J5975" s="161"/>
      <c r="AB5975" s="164"/>
    </row>
    <row r="5976" spans="5:28">
      <c r="E5976" s="166"/>
      <c r="J5976" s="161"/>
      <c r="AB5976" s="164"/>
    </row>
    <row r="5977" spans="5:28">
      <c r="E5977" s="166"/>
      <c r="J5977" s="161"/>
      <c r="AB5977" s="164"/>
    </row>
    <row r="5978" spans="5:28">
      <c r="J5978" s="161"/>
      <c r="AB5978" s="164"/>
    </row>
    <row r="5979" spans="5:28">
      <c r="J5979" s="161"/>
      <c r="AB5979" s="164"/>
    </row>
    <row r="5980" spans="5:28">
      <c r="J5980" s="161"/>
      <c r="AB5980" s="164"/>
    </row>
    <row r="5981" spans="5:28">
      <c r="J5981" s="161"/>
      <c r="AB5981" s="164"/>
    </row>
    <row r="5982" spans="5:28">
      <c r="J5982" s="161"/>
      <c r="AB5982" s="164"/>
    </row>
    <row r="5983" spans="5:28">
      <c r="J5983" s="161"/>
      <c r="AB5983" s="164"/>
    </row>
    <row r="5984" spans="5:28">
      <c r="J5984" s="161"/>
      <c r="AB5984" s="164"/>
    </row>
    <row r="5985" spans="5:28">
      <c r="J5985" s="161"/>
      <c r="AB5985" s="164"/>
    </row>
    <row r="5986" spans="5:28">
      <c r="E5986" s="166"/>
      <c r="J5986" s="161"/>
      <c r="AB5986" s="164"/>
    </row>
    <row r="5987" spans="5:28">
      <c r="E5987" s="166"/>
      <c r="J5987" s="161"/>
      <c r="AB5987" s="164"/>
    </row>
    <row r="5988" spans="5:28">
      <c r="E5988" s="166"/>
      <c r="J5988" s="161"/>
      <c r="AB5988" s="164"/>
    </row>
    <row r="5989" spans="5:28">
      <c r="E5989" s="166"/>
      <c r="J5989" s="161"/>
      <c r="AB5989" s="164"/>
    </row>
    <row r="5990" spans="5:28">
      <c r="E5990" s="166"/>
      <c r="J5990" s="161"/>
      <c r="AB5990" s="164"/>
    </row>
    <row r="5991" spans="5:28">
      <c r="E5991" s="166"/>
      <c r="J5991" s="161"/>
      <c r="AB5991" s="164"/>
    </row>
    <row r="5992" spans="5:28">
      <c r="E5992" s="166"/>
      <c r="J5992" s="161"/>
      <c r="AB5992" s="164"/>
    </row>
    <row r="5993" spans="5:28">
      <c r="E5993" s="166"/>
      <c r="J5993" s="161"/>
      <c r="AB5993" s="164"/>
    </row>
    <row r="5994" spans="5:28">
      <c r="E5994" s="166"/>
      <c r="J5994" s="161"/>
      <c r="AB5994" s="164"/>
    </row>
    <row r="5995" spans="5:28">
      <c r="E5995" s="166"/>
      <c r="J5995" s="161"/>
      <c r="AB5995" s="164"/>
    </row>
    <row r="5996" spans="5:28">
      <c r="E5996" s="166"/>
      <c r="J5996" s="161"/>
      <c r="AB5996" s="164"/>
    </row>
    <row r="5997" spans="5:28">
      <c r="E5997" s="166"/>
      <c r="J5997" s="161"/>
      <c r="AB5997" s="164"/>
    </row>
    <row r="5998" spans="5:28">
      <c r="E5998" s="166"/>
      <c r="J5998" s="161"/>
      <c r="AB5998" s="164"/>
    </row>
    <row r="5999" spans="5:28">
      <c r="E5999" s="166"/>
      <c r="J5999" s="161"/>
      <c r="AB5999" s="164"/>
    </row>
    <row r="6000" spans="5:28">
      <c r="E6000" s="166"/>
      <c r="J6000" s="161"/>
      <c r="AB6000" s="164"/>
    </row>
    <row r="6001" spans="5:28">
      <c r="E6001" s="166"/>
      <c r="J6001" s="161"/>
      <c r="AB6001" s="164"/>
    </row>
    <row r="6002" spans="5:28">
      <c r="E6002" s="166"/>
      <c r="J6002" s="161"/>
      <c r="AB6002" s="164"/>
    </row>
    <row r="6003" spans="5:28">
      <c r="E6003" s="166"/>
      <c r="J6003" s="161"/>
      <c r="AB6003" s="164"/>
    </row>
    <row r="6004" spans="5:28">
      <c r="E6004" s="166"/>
      <c r="J6004" s="161"/>
      <c r="AB6004" s="164"/>
    </row>
    <row r="6005" spans="5:28">
      <c r="E6005" s="166"/>
      <c r="J6005" s="161"/>
      <c r="AB6005" s="164"/>
    </row>
    <row r="6006" spans="5:28">
      <c r="E6006" s="166"/>
      <c r="J6006" s="161"/>
      <c r="AB6006" s="164"/>
    </row>
    <row r="6007" spans="5:28">
      <c r="J6007" s="161"/>
      <c r="AB6007" s="164"/>
    </row>
    <row r="6008" spans="5:28">
      <c r="J6008" s="161"/>
      <c r="AB6008" s="164"/>
    </row>
    <row r="6009" spans="5:28">
      <c r="J6009" s="161"/>
      <c r="AB6009" s="164"/>
    </row>
    <row r="6010" spans="5:28">
      <c r="J6010" s="161"/>
      <c r="AB6010" s="164"/>
    </row>
    <row r="6011" spans="5:28">
      <c r="J6011" s="161"/>
      <c r="AB6011" s="164"/>
    </row>
    <row r="6012" spans="5:28">
      <c r="J6012" s="161"/>
      <c r="AB6012" s="164"/>
    </row>
    <row r="6013" spans="5:28">
      <c r="E6013" s="166"/>
      <c r="J6013" s="161"/>
      <c r="AB6013" s="164"/>
    </row>
    <row r="6014" spans="5:28">
      <c r="J6014" s="161"/>
      <c r="AB6014" s="164"/>
    </row>
    <row r="6015" spans="5:28">
      <c r="J6015" s="161"/>
      <c r="AB6015" s="164"/>
    </row>
    <row r="6016" spans="5:28">
      <c r="J6016" s="161"/>
      <c r="AB6016" s="164"/>
    </row>
    <row r="6017" spans="5:28">
      <c r="J6017" s="161"/>
      <c r="AB6017" s="164"/>
    </row>
    <row r="6018" spans="5:28">
      <c r="J6018" s="161"/>
      <c r="AB6018" s="164"/>
    </row>
    <row r="6019" spans="5:28">
      <c r="J6019" s="161"/>
      <c r="AB6019" s="164"/>
    </row>
    <row r="6020" spans="5:28">
      <c r="J6020" s="161"/>
      <c r="AB6020" s="164"/>
    </row>
    <row r="6021" spans="5:28">
      <c r="J6021" s="161"/>
      <c r="AB6021" s="164"/>
    </row>
    <row r="6022" spans="5:28">
      <c r="E6022" s="166"/>
      <c r="J6022" s="161"/>
      <c r="AB6022" s="164"/>
    </row>
    <row r="6023" spans="5:28">
      <c r="E6023" s="166"/>
      <c r="J6023" s="161"/>
      <c r="AB6023" s="164"/>
    </row>
    <row r="6024" spans="5:28">
      <c r="E6024" s="166"/>
      <c r="J6024" s="161"/>
      <c r="AB6024" s="164"/>
    </row>
    <row r="6025" spans="5:28">
      <c r="E6025" s="166"/>
      <c r="J6025" s="161"/>
      <c r="AB6025" s="164"/>
    </row>
    <row r="6026" spans="5:28">
      <c r="E6026" s="166"/>
      <c r="J6026" s="161"/>
      <c r="AB6026" s="164"/>
    </row>
    <row r="6027" spans="5:28">
      <c r="E6027" s="166"/>
      <c r="J6027" s="161"/>
      <c r="AB6027" s="164"/>
    </row>
    <row r="6028" spans="5:28">
      <c r="E6028" s="166"/>
      <c r="J6028" s="161"/>
      <c r="AB6028" s="164"/>
    </row>
    <row r="6029" spans="5:28">
      <c r="E6029" s="166"/>
      <c r="J6029" s="161"/>
      <c r="AB6029" s="164"/>
    </row>
    <row r="6030" spans="5:28">
      <c r="E6030" s="166"/>
      <c r="J6030" s="161"/>
      <c r="AB6030" s="164"/>
    </row>
    <row r="6031" spans="5:28">
      <c r="E6031" s="166"/>
      <c r="J6031" s="161"/>
      <c r="AB6031" s="164"/>
    </row>
    <row r="6032" spans="5:28">
      <c r="E6032" s="166"/>
      <c r="J6032" s="161"/>
      <c r="AB6032" s="164"/>
    </row>
    <row r="6033" spans="5:28">
      <c r="E6033" s="166"/>
      <c r="J6033" s="161"/>
      <c r="AB6033" s="164"/>
    </row>
    <row r="6034" spans="5:28">
      <c r="E6034" s="166"/>
      <c r="J6034" s="161"/>
      <c r="AB6034" s="164"/>
    </row>
    <row r="6035" spans="5:28">
      <c r="J6035" s="161"/>
      <c r="AB6035" s="164"/>
    </row>
    <row r="6036" spans="5:28">
      <c r="J6036" s="161"/>
      <c r="AB6036" s="164"/>
    </row>
    <row r="6037" spans="5:28">
      <c r="J6037" s="161"/>
      <c r="AB6037" s="164"/>
    </row>
    <row r="6038" spans="5:28">
      <c r="J6038" s="161"/>
      <c r="AB6038" s="164"/>
    </row>
    <row r="6039" spans="5:28">
      <c r="J6039" s="161"/>
      <c r="AB6039" s="164"/>
    </row>
    <row r="6040" spans="5:28">
      <c r="J6040" s="161"/>
      <c r="AB6040" s="164"/>
    </row>
    <row r="6041" spans="5:28">
      <c r="J6041" s="161"/>
      <c r="AB6041" s="164"/>
    </row>
    <row r="6042" spans="5:28">
      <c r="J6042" s="161"/>
      <c r="AB6042" s="164"/>
    </row>
    <row r="6043" spans="5:28">
      <c r="J6043" s="161"/>
      <c r="AB6043" s="164"/>
    </row>
    <row r="6044" spans="5:28">
      <c r="J6044" s="161"/>
      <c r="AB6044" s="164"/>
    </row>
    <row r="6045" spans="5:28">
      <c r="J6045" s="161"/>
      <c r="AB6045" s="164"/>
    </row>
    <row r="6046" spans="5:28">
      <c r="J6046" s="161"/>
      <c r="AB6046" s="164"/>
    </row>
    <row r="6047" spans="5:28">
      <c r="J6047" s="161"/>
      <c r="AB6047" s="164"/>
    </row>
    <row r="6048" spans="5:28">
      <c r="J6048" s="161"/>
      <c r="AB6048" s="164"/>
    </row>
    <row r="6049" spans="10:28">
      <c r="J6049" s="161"/>
      <c r="AB6049" s="164"/>
    </row>
    <row r="6050" spans="10:28">
      <c r="J6050" s="161"/>
      <c r="AB6050" s="164"/>
    </row>
    <row r="6051" spans="10:28">
      <c r="J6051" s="161"/>
      <c r="AB6051" s="164"/>
    </row>
    <row r="6052" spans="10:28">
      <c r="J6052" s="161"/>
      <c r="AB6052" s="164"/>
    </row>
    <row r="6053" spans="10:28">
      <c r="J6053" s="161"/>
      <c r="AB6053" s="164"/>
    </row>
    <row r="6054" spans="10:28">
      <c r="J6054" s="161"/>
      <c r="AB6054" s="164"/>
    </row>
    <row r="6055" spans="10:28">
      <c r="J6055" s="161"/>
      <c r="AB6055" s="164"/>
    </row>
    <row r="6056" spans="10:28">
      <c r="J6056" s="161"/>
      <c r="AB6056" s="164"/>
    </row>
    <row r="6057" spans="10:28">
      <c r="J6057" s="161"/>
      <c r="AB6057" s="164"/>
    </row>
    <row r="6058" spans="10:28">
      <c r="J6058" s="161"/>
      <c r="AB6058" s="164"/>
    </row>
    <row r="6059" spans="10:28">
      <c r="J6059" s="161"/>
      <c r="AB6059" s="164"/>
    </row>
    <row r="6060" spans="10:28">
      <c r="J6060" s="161"/>
      <c r="AB6060" s="164"/>
    </row>
    <row r="6061" spans="10:28">
      <c r="J6061" s="161"/>
      <c r="AB6061" s="164"/>
    </row>
    <row r="6062" spans="10:28">
      <c r="J6062" s="161"/>
      <c r="AB6062" s="164"/>
    </row>
    <row r="6063" spans="10:28">
      <c r="J6063" s="161"/>
      <c r="AB6063" s="164"/>
    </row>
    <row r="6064" spans="10:28">
      <c r="J6064" s="161"/>
      <c r="AB6064" s="164"/>
    </row>
    <row r="6065" spans="10:28">
      <c r="J6065" s="161"/>
      <c r="AB6065" s="164"/>
    </row>
    <row r="6066" spans="10:28">
      <c r="J6066" s="161"/>
      <c r="AB6066" s="164"/>
    </row>
    <row r="6067" spans="10:28">
      <c r="J6067" s="161"/>
      <c r="AB6067" s="164"/>
    </row>
    <row r="6068" spans="10:28">
      <c r="J6068" s="161"/>
      <c r="AB6068" s="164"/>
    </row>
    <row r="6069" spans="10:28">
      <c r="J6069" s="161"/>
      <c r="AB6069" s="164"/>
    </row>
    <row r="6070" spans="10:28">
      <c r="J6070" s="161"/>
      <c r="AB6070" s="164"/>
    </row>
    <row r="6071" spans="10:28">
      <c r="J6071" s="161"/>
      <c r="AB6071" s="164"/>
    </row>
    <row r="6072" spans="10:28">
      <c r="J6072" s="161"/>
      <c r="AB6072" s="164"/>
    </row>
    <row r="6073" spans="10:28">
      <c r="J6073" s="161"/>
      <c r="AB6073" s="164"/>
    </row>
    <row r="6074" spans="10:28">
      <c r="J6074" s="161"/>
      <c r="AB6074" s="164"/>
    </row>
    <row r="6075" spans="10:28">
      <c r="J6075" s="161"/>
      <c r="AB6075" s="164"/>
    </row>
    <row r="6076" spans="10:28">
      <c r="J6076" s="161"/>
      <c r="AB6076" s="164"/>
    </row>
    <row r="6077" spans="10:28">
      <c r="J6077" s="161"/>
      <c r="AB6077" s="164"/>
    </row>
    <row r="6078" spans="10:28">
      <c r="J6078" s="161"/>
      <c r="AB6078" s="164"/>
    </row>
    <row r="6079" spans="10:28">
      <c r="J6079" s="161"/>
      <c r="AB6079" s="164"/>
    </row>
    <row r="6080" spans="10:28">
      <c r="J6080" s="161"/>
      <c r="AB6080" s="164"/>
    </row>
    <row r="6081" spans="5:28">
      <c r="J6081" s="161"/>
      <c r="AB6081" s="164"/>
    </row>
    <row r="6082" spans="5:28">
      <c r="J6082" s="161"/>
      <c r="AB6082" s="164"/>
    </row>
    <row r="6083" spans="5:28">
      <c r="J6083" s="161"/>
      <c r="AB6083" s="164"/>
    </row>
    <row r="6084" spans="5:28">
      <c r="J6084" s="161"/>
      <c r="AB6084" s="164"/>
    </row>
    <row r="6085" spans="5:28">
      <c r="J6085" s="161"/>
      <c r="AB6085" s="164"/>
    </row>
    <row r="6086" spans="5:28">
      <c r="J6086" s="161"/>
      <c r="AB6086" s="164"/>
    </row>
    <row r="6087" spans="5:28">
      <c r="J6087" s="161"/>
      <c r="AB6087" s="164"/>
    </row>
    <row r="6088" spans="5:28">
      <c r="J6088" s="161"/>
      <c r="AB6088" s="164"/>
    </row>
    <row r="6089" spans="5:28">
      <c r="J6089" s="161"/>
      <c r="AB6089" s="164"/>
    </row>
    <row r="6090" spans="5:28">
      <c r="E6090" s="166"/>
      <c r="J6090" s="161"/>
      <c r="AB6090" s="164"/>
    </row>
    <row r="6091" spans="5:28">
      <c r="E6091" s="166"/>
      <c r="J6091" s="161"/>
      <c r="AB6091" s="164"/>
    </row>
    <row r="6092" spans="5:28">
      <c r="E6092" s="166"/>
      <c r="J6092" s="161"/>
      <c r="AB6092" s="164"/>
    </row>
    <row r="6093" spans="5:28">
      <c r="E6093" s="166"/>
      <c r="J6093" s="161"/>
      <c r="AB6093" s="164"/>
    </row>
    <row r="6094" spans="5:28">
      <c r="E6094" s="166"/>
      <c r="J6094" s="161"/>
      <c r="AB6094" s="164"/>
    </row>
    <row r="6095" spans="5:28">
      <c r="E6095" s="166"/>
      <c r="J6095" s="161"/>
      <c r="AB6095" s="164"/>
    </row>
    <row r="6096" spans="5:28">
      <c r="E6096" s="166"/>
      <c r="J6096" s="161"/>
      <c r="AB6096" s="164"/>
    </row>
    <row r="6097" spans="5:28">
      <c r="E6097" s="166"/>
      <c r="J6097" s="161"/>
      <c r="AB6097" s="164"/>
    </row>
    <row r="6098" spans="5:28">
      <c r="E6098" s="166"/>
      <c r="J6098" s="161"/>
      <c r="AB6098" s="164"/>
    </row>
    <row r="6099" spans="5:28">
      <c r="E6099" s="166"/>
      <c r="J6099" s="161"/>
      <c r="AB6099" s="164"/>
    </row>
    <row r="6100" spans="5:28">
      <c r="E6100" s="166"/>
      <c r="J6100" s="161"/>
      <c r="AB6100" s="164"/>
    </row>
    <row r="6101" spans="5:28">
      <c r="E6101" s="166"/>
      <c r="J6101" s="161"/>
      <c r="AB6101" s="164"/>
    </row>
    <row r="6102" spans="5:28">
      <c r="E6102" s="166"/>
      <c r="J6102" s="161"/>
      <c r="AB6102" s="164"/>
    </row>
    <row r="6103" spans="5:28">
      <c r="E6103" s="166"/>
      <c r="J6103" s="161"/>
      <c r="AB6103" s="164"/>
    </row>
    <row r="6104" spans="5:28">
      <c r="E6104" s="166"/>
      <c r="J6104" s="161"/>
      <c r="AB6104" s="164"/>
    </row>
    <row r="6105" spans="5:28">
      <c r="E6105" s="166"/>
      <c r="J6105" s="161"/>
      <c r="AB6105" s="164"/>
    </row>
    <row r="6106" spans="5:28">
      <c r="E6106" s="166"/>
      <c r="J6106" s="161"/>
      <c r="AB6106" s="164"/>
    </row>
    <row r="6107" spans="5:28">
      <c r="E6107" s="166"/>
      <c r="J6107" s="161"/>
      <c r="AB6107" s="164"/>
    </row>
    <row r="6108" spans="5:28">
      <c r="E6108" s="166"/>
      <c r="J6108" s="161"/>
      <c r="AB6108" s="164"/>
    </row>
    <row r="6109" spans="5:28">
      <c r="E6109" s="166"/>
      <c r="J6109" s="161"/>
      <c r="AB6109" s="164"/>
    </row>
    <row r="6110" spans="5:28">
      <c r="E6110" s="166"/>
      <c r="J6110" s="161"/>
      <c r="AB6110" s="164"/>
    </row>
    <row r="6111" spans="5:28">
      <c r="E6111" s="166"/>
      <c r="J6111" s="161"/>
      <c r="AB6111" s="164"/>
    </row>
    <row r="6112" spans="5:28">
      <c r="E6112" s="166"/>
      <c r="J6112" s="161"/>
      <c r="AB6112" s="164"/>
    </row>
    <row r="6113" spans="5:28">
      <c r="E6113" s="166"/>
      <c r="J6113" s="161"/>
      <c r="AB6113" s="164"/>
    </row>
    <row r="6114" spans="5:28">
      <c r="E6114" s="166"/>
      <c r="J6114" s="161"/>
      <c r="AB6114" s="164"/>
    </row>
    <row r="6115" spans="5:28">
      <c r="E6115" s="166"/>
      <c r="J6115" s="161"/>
      <c r="AB6115" s="164"/>
    </row>
    <row r="6116" spans="5:28">
      <c r="E6116" s="166"/>
      <c r="J6116" s="161"/>
      <c r="AB6116" s="164"/>
    </row>
    <row r="6117" spans="5:28">
      <c r="E6117" s="166"/>
      <c r="J6117" s="161"/>
      <c r="AB6117" s="164"/>
    </row>
    <row r="6118" spans="5:28">
      <c r="E6118" s="166"/>
      <c r="J6118" s="161"/>
      <c r="AB6118" s="164"/>
    </row>
    <row r="6119" spans="5:28">
      <c r="E6119" s="166"/>
      <c r="J6119" s="161"/>
      <c r="AB6119" s="164"/>
    </row>
    <row r="6120" spans="5:28">
      <c r="E6120" s="166"/>
      <c r="J6120" s="161"/>
      <c r="AB6120" s="164"/>
    </row>
    <row r="6121" spans="5:28">
      <c r="E6121" s="166"/>
      <c r="J6121" s="161"/>
      <c r="AB6121" s="164"/>
    </row>
    <row r="6122" spans="5:28">
      <c r="E6122" s="166"/>
      <c r="J6122" s="161"/>
      <c r="AB6122" s="164"/>
    </row>
    <row r="6123" spans="5:28">
      <c r="E6123" s="166"/>
      <c r="J6123" s="161"/>
      <c r="AB6123" s="164"/>
    </row>
    <row r="6124" spans="5:28">
      <c r="E6124" s="166"/>
      <c r="J6124" s="161"/>
      <c r="AB6124" s="164"/>
    </row>
    <row r="6125" spans="5:28">
      <c r="E6125" s="166"/>
      <c r="J6125" s="161"/>
      <c r="AB6125" s="164"/>
    </row>
    <row r="6126" spans="5:28">
      <c r="E6126" s="166"/>
      <c r="J6126" s="161"/>
      <c r="AB6126" s="164"/>
    </row>
    <row r="6127" spans="5:28">
      <c r="E6127" s="166"/>
      <c r="J6127" s="161"/>
      <c r="AB6127" s="164"/>
    </row>
    <row r="6128" spans="5:28">
      <c r="E6128" s="166"/>
      <c r="J6128" s="161"/>
      <c r="AB6128" s="164"/>
    </row>
    <row r="6129" spans="5:28">
      <c r="E6129" s="166"/>
      <c r="J6129" s="161"/>
      <c r="AB6129" s="164"/>
    </row>
    <row r="6130" spans="5:28">
      <c r="E6130" s="166"/>
      <c r="J6130" s="161"/>
      <c r="AB6130" s="164"/>
    </row>
    <row r="6131" spans="5:28">
      <c r="E6131" s="166"/>
      <c r="J6131" s="161"/>
      <c r="AB6131" s="164"/>
    </row>
    <row r="6132" spans="5:28">
      <c r="E6132" s="166"/>
      <c r="J6132" s="161"/>
      <c r="AB6132" s="164"/>
    </row>
    <row r="6133" spans="5:28">
      <c r="E6133" s="166"/>
      <c r="J6133" s="161"/>
      <c r="AB6133" s="164"/>
    </row>
    <row r="6134" spans="5:28">
      <c r="E6134" s="166"/>
      <c r="J6134" s="161"/>
      <c r="AB6134" s="164"/>
    </row>
    <row r="6135" spans="5:28">
      <c r="E6135" s="166"/>
      <c r="J6135" s="161"/>
      <c r="AB6135" s="164"/>
    </row>
    <row r="6136" spans="5:28">
      <c r="E6136" s="166"/>
      <c r="J6136" s="161"/>
      <c r="AB6136" s="164"/>
    </row>
    <row r="6137" spans="5:28">
      <c r="E6137" s="166"/>
      <c r="J6137" s="161"/>
      <c r="AB6137" s="164"/>
    </row>
    <row r="6138" spans="5:28">
      <c r="E6138" s="166"/>
      <c r="J6138" s="161"/>
      <c r="AB6138" s="164"/>
    </row>
    <row r="6139" spans="5:28">
      <c r="E6139" s="166"/>
      <c r="J6139" s="161"/>
      <c r="AB6139" s="164"/>
    </row>
    <row r="6140" spans="5:28">
      <c r="E6140" s="166"/>
      <c r="J6140" s="161"/>
      <c r="AB6140" s="164"/>
    </row>
    <row r="6141" spans="5:28">
      <c r="E6141" s="166"/>
      <c r="J6141" s="161"/>
      <c r="AB6141" s="164"/>
    </row>
    <row r="6142" spans="5:28">
      <c r="E6142" s="166"/>
      <c r="J6142" s="161"/>
      <c r="AB6142" s="164"/>
    </row>
    <row r="6143" spans="5:28">
      <c r="E6143" s="166"/>
      <c r="J6143" s="161"/>
      <c r="AB6143" s="164"/>
    </row>
    <row r="6144" spans="5:28">
      <c r="E6144" s="166"/>
      <c r="J6144" s="161"/>
      <c r="AB6144" s="164"/>
    </row>
    <row r="6145" spans="5:28">
      <c r="E6145" s="166"/>
      <c r="J6145" s="161"/>
      <c r="AB6145" s="164"/>
    </row>
    <row r="6146" spans="5:28">
      <c r="E6146" s="166"/>
      <c r="J6146" s="161"/>
      <c r="AB6146" s="164"/>
    </row>
    <row r="6147" spans="5:28">
      <c r="E6147" s="166"/>
      <c r="J6147" s="161"/>
      <c r="AB6147" s="164"/>
    </row>
    <row r="6148" spans="5:28">
      <c r="E6148" s="166"/>
      <c r="J6148" s="161"/>
      <c r="AB6148" s="164"/>
    </row>
    <row r="6149" spans="5:28">
      <c r="E6149" s="166"/>
      <c r="J6149" s="161"/>
      <c r="AB6149" s="164"/>
    </row>
    <row r="6150" spans="5:28">
      <c r="E6150" s="166"/>
      <c r="J6150" s="161"/>
      <c r="AB6150" s="164"/>
    </row>
    <row r="6151" spans="5:28">
      <c r="E6151" s="166"/>
      <c r="J6151" s="161"/>
      <c r="AB6151" s="164"/>
    </row>
    <row r="6152" spans="5:28">
      <c r="E6152" s="166"/>
      <c r="J6152" s="161"/>
      <c r="AB6152" s="164"/>
    </row>
    <row r="6153" spans="5:28">
      <c r="E6153" s="166"/>
      <c r="J6153" s="161"/>
      <c r="AB6153" s="164"/>
    </row>
    <row r="6154" spans="5:28">
      <c r="E6154" s="166"/>
      <c r="J6154" s="161"/>
      <c r="AB6154" s="164"/>
    </row>
    <row r="6155" spans="5:28">
      <c r="E6155" s="166"/>
      <c r="J6155" s="161"/>
      <c r="AB6155" s="164"/>
    </row>
    <row r="6156" spans="5:28">
      <c r="E6156" s="166"/>
      <c r="J6156" s="161"/>
      <c r="AB6156" s="164"/>
    </row>
    <row r="6157" spans="5:28">
      <c r="E6157" s="166"/>
      <c r="J6157" s="161"/>
      <c r="AB6157" s="164"/>
    </row>
    <row r="6158" spans="5:28">
      <c r="E6158" s="166"/>
      <c r="J6158" s="161"/>
      <c r="AB6158" s="164"/>
    </row>
    <row r="6159" spans="5:28">
      <c r="E6159" s="166"/>
      <c r="J6159" s="161"/>
      <c r="AB6159" s="164"/>
    </row>
    <row r="6160" spans="5:28">
      <c r="E6160" s="166"/>
      <c r="J6160" s="161"/>
      <c r="AB6160" s="164"/>
    </row>
    <row r="6161" spans="10:28">
      <c r="J6161" s="161"/>
      <c r="AB6161" s="164"/>
    </row>
    <row r="6162" spans="10:28">
      <c r="J6162" s="161"/>
      <c r="AB6162" s="164"/>
    </row>
    <row r="6163" spans="10:28">
      <c r="J6163" s="161"/>
      <c r="AB6163" s="164"/>
    </row>
    <row r="6164" spans="10:28">
      <c r="J6164" s="161"/>
      <c r="AB6164" s="164"/>
    </row>
    <row r="6165" spans="10:28">
      <c r="J6165" s="161"/>
      <c r="AB6165" s="164"/>
    </row>
    <row r="6166" spans="10:28">
      <c r="J6166" s="161"/>
      <c r="AB6166" s="164"/>
    </row>
    <row r="6167" spans="10:28">
      <c r="J6167" s="161"/>
      <c r="AB6167" s="164"/>
    </row>
    <row r="6168" spans="10:28">
      <c r="J6168" s="161"/>
      <c r="AB6168" s="164"/>
    </row>
    <row r="6169" spans="10:28">
      <c r="J6169" s="161"/>
      <c r="AB6169" s="164"/>
    </row>
    <row r="6170" spans="10:28">
      <c r="J6170" s="161"/>
      <c r="AB6170" s="164"/>
    </row>
    <row r="6171" spans="10:28">
      <c r="J6171" s="161"/>
      <c r="AB6171" s="164"/>
    </row>
    <row r="6172" spans="10:28">
      <c r="J6172" s="161"/>
      <c r="AB6172" s="164"/>
    </row>
    <row r="6173" spans="10:28">
      <c r="J6173" s="161"/>
      <c r="AB6173" s="164"/>
    </row>
    <row r="6174" spans="10:28">
      <c r="J6174" s="161"/>
      <c r="AB6174" s="164"/>
    </row>
    <row r="6175" spans="10:28">
      <c r="J6175" s="161"/>
      <c r="AB6175" s="164"/>
    </row>
    <row r="6176" spans="10:28">
      <c r="J6176" s="161"/>
      <c r="AB6176" s="164"/>
    </row>
    <row r="6177" spans="10:28">
      <c r="J6177" s="161"/>
      <c r="AB6177" s="164"/>
    </row>
    <row r="6178" spans="10:28">
      <c r="J6178" s="161"/>
      <c r="AB6178" s="164"/>
    </row>
    <row r="6179" spans="10:28">
      <c r="J6179" s="161"/>
      <c r="AB6179" s="164"/>
    </row>
    <row r="6180" spans="10:28">
      <c r="J6180" s="161"/>
      <c r="AB6180" s="164"/>
    </row>
    <row r="6181" spans="10:28">
      <c r="J6181" s="161"/>
      <c r="AB6181" s="164"/>
    </row>
    <row r="6182" spans="10:28">
      <c r="J6182" s="161"/>
      <c r="AB6182" s="164"/>
    </row>
    <row r="6183" spans="10:28">
      <c r="J6183" s="161"/>
      <c r="AB6183" s="164"/>
    </row>
    <row r="6184" spans="10:28">
      <c r="J6184" s="161"/>
      <c r="AB6184" s="164"/>
    </row>
    <row r="6185" spans="10:28">
      <c r="J6185" s="161"/>
      <c r="AB6185" s="164"/>
    </row>
    <row r="6186" spans="10:28">
      <c r="J6186" s="161"/>
      <c r="AB6186" s="164"/>
    </row>
    <row r="6187" spans="10:28">
      <c r="J6187" s="161"/>
      <c r="AB6187" s="164"/>
    </row>
    <row r="6188" spans="10:28">
      <c r="J6188" s="161"/>
      <c r="AB6188" s="164"/>
    </row>
    <row r="6189" spans="10:28">
      <c r="J6189" s="161"/>
      <c r="AB6189" s="164"/>
    </row>
    <row r="6190" spans="10:28">
      <c r="J6190" s="161"/>
      <c r="AB6190" s="164"/>
    </row>
    <row r="6191" spans="10:28">
      <c r="J6191" s="161"/>
      <c r="AB6191" s="164"/>
    </row>
    <row r="6192" spans="10:28">
      <c r="J6192" s="161"/>
      <c r="AB6192" s="164"/>
    </row>
    <row r="6193" spans="10:28">
      <c r="J6193" s="161"/>
      <c r="AB6193" s="164"/>
    </row>
    <row r="6194" spans="10:28">
      <c r="J6194" s="161"/>
      <c r="AB6194" s="164"/>
    </row>
    <row r="6195" spans="10:28">
      <c r="J6195" s="161"/>
      <c r="AB6195" s="164"/>
    </row>
    <row r="6196" spans="10:28">
      <c r="J6196" s="161"/>
      <c r="AB6196" s="164"/>
    </row>
    <row r="6197" spans="10:28">
      <c r="J6197" s="161"/>
      <c r="AB6197" s="164"/>
    </row>
    <row r="6198" spans="10:28">
      <c r="J6198" s="161"/>
      <c r="AB6198" s="164"/>
    </row>
    <row r="6199" spans="10:28">
      <c r="J6199" s="161"/>
      <c r="AB6199" s="164"/>
    </row>
    <row r="6200" spans="10:28">
      <c r="J6200" s="161"/>
      <c r="AB6200" s="164"/>
    </row>
    <row r="6201" spans="10:28">
      <c r="J6201" s="161"/>
      <c r="AB6201" s="164"/>
    </row>
    <row r="6202" spans="10:28">
      <c r="J6202" s="161"/>
      <c r="AB6202" s="164"/>
    </row>
    <row r="6203" spans="10:28">
      <c r="J6203" s="161"/>
      <c r="AB6203" s="164"/>
    </row>
    <row r="6204" spans="10:28">
      <c r="J6204" s="161"/>
      <c r="AB6204" s="164"/>
    </row>
    <row r="6205" spans="10:28">
      <c r="J6205" s="161"/>
      <c r="R6205" s="166"/>
      <c r="AB6205" s="164"/>
    </row>
    <row r="6206" spans="10:28">
      <c r="J6206" s="161"/>
      <c r="AB6206" s="164"/>
    </row>
    <row r="6207" spans="10:28">
      <c r="J6207" s="161"/>
      <c r="AB6207" s="164"/>
    </row>
    <row r="6208" spans="10:28">
      <c r="J6208" s="161"/>
      <c r="AB6208" s="164"/>
    </row>
    <row r="6209" spans="10:28">
      <c r="J6209" s="161"/>
      <c r="AB6209" s="164"/>
    </row>
    <row r="6210" spans="10:28">
      <c r="J6210" s="161"/>
      <c r="AB6210" s="164"/>
    </row>
    <row r="6211" spans="10:28">
      <c r="J6211" s="161"/>
      <c r="AB6211" s="164"/>
    </row>
    <row r="6212" spans="10:28">
      <c r="J6212" s="161"/>
      <c r="AB6212" s="164"/>
    </row>
    <row r="6213" spans="10:28">
      <c r="J6213" s="161"/>
      <c r="AB6213" s="164"/>
    </row>
    <row r="6214" spans="10:28">
      <c r="J6214" s="161"/>
      <c r="AB6214" s="164"/>
    </row>
    <row r="6215" spans="10:28">
      <c r="J6215" s="161"/>
      <c r="AB6215" s="164"/>
    </row>
    <row r="6216" spans="10:28">
      <c r="J6216" s="161"/>
      <c r="AB6216" s="164"/>
    </row>
    <row r="6217" spans="10:28">
      <c r="J6217" s="161"/>
      <c r="AB6217" s="164"/>
    </row>
    <row r="6218" spans="10:28">
      <c r="J6218" s="161"/>
      <c r="AB6218" s="164"/>
    </row>
    <row r="6219" spans="10:28">
      <c r="J6219" s="161"/>
      <c r="AB6219" s="164"/>
    </row>
    <row r="6220" spans="10:28">
      <c r="J6220" s="161"/>
      <c r="AB6220" s="164"/>
    </row>
    <row r="6221" spans="10:28">
      <c r="J6221" s="161"/>
      <c r="AB6221" s="164"/>
    </row>
    <row r="6222" spans="10:28">
      <c r="J6222" s="161"/>
      <c r="AB6222" s="164"/>
    </row>
    <row r="6223" spans="10:28">
      <c r="J6223" s="161"/>
      <c r="AB6223" s="164"/>
    </row>
    <row r="6224" spans="10:28">
      <c r="J6224" s="161"/>
      <c r="AB6224" s="164"/>
    </row>
    <row r="6225" spans="10:28">
      <c r="J6225" s="161"/>
      <c r="AB6225" s="164"/>
    </row>
    <row r="6226" spans="10:28">
      <c r="J6226" s="161"/>
      <c r="AB6226" s="164"/>
    </row>
    <row r="6227" spans="10:28">
      <c r="J6227" s="161"/>
      <c r="AB6227" s="164"/>
    </row>
    <row r="6228" spans="10:28">
      <c r="J6228" s="161"/>
      <c r="AB6228" s="164"/>
    </row>
    <row r="6229" spans="10:28">
      <c r="J6229" s="161"/>
      <c r="AB6229" s="164"/>
    </row>
    <row r="6230" spans="10:28">
      <c r="J6230" s="161"/>
      <c r="AB6230" s="164"/>
    </row>
    <row r="6231" spans="10:28">
      <c r="J6231" s="161"/>
      <c r="AB6231" s="164"/>
    </row>
    <row r="6232" spans="10:28">
      <c r="J6232" s="161"/>
      <c r="AB6232" s="164"/>
    </row>
    <row r="6233" spans="10:28">
      <c r="J6233" s="161"/>
      <c r="AB6233" s="164"/>
    </row>
    <row r="6234" spans="10:28">
      <c r="J6234" s="161"/>
      <c r="AB6234" s="164"/>
    </row>
    <row r="6235" spans="10:28">
      <c r="J6235" s="161"/>
      <c r="AB6235" s="164"/>
    </row>
    <row r="6236" spans="10:28">
      <c r="J6236" s="161"/>
      <c r="AB6236" s="164"/>
    </row>
    <row r="6237" spans="10:28">
      <c r="J6237" s="161"/>
      <c r="AB6237" s="164"/>
    </row>
    <row r="6238" spans="10:28">
      <c r="J6238" s="161"/>
      <c r="AB6238" s="164"/>
    </row>
    <row r="6239" spans="10:28">
      <c r="J6239" s="161"/>
      <c r="AB6239" s="164"/>
    </row>
    <row r="6240" spans="10:28">
      <c r="J6240" s="161"/>
      <c r="AB6240" s="164"/>
    </row>
    <row r="6241" spans="5:28">
      <c r="J6241" s="161"/>
      <c r="AB6241" s="164"/>
    </row>
    <row r="6242" spans="5:28">
      <c r="J6242" s="161"/>
      <c r="AB6242" s="164"/>
    </row>
    <row r="6243" spans="5:28">
      <c r="J6243" s="161"/>
      <c r="AB6243" s="164"/>
    </row>
    <row r="6244" spans="5:28">
      <c r="J6244" s="161"/>
      <c r="AB6244" s="164"/>
    </row>
    <row r="6245" spans="5:28">
      <c r="J6245" s="161"/>
      <c r="AB6245" s="164"/>
    </row>
    <row r="6246" spans="5:28">
      <c r="E6246" s="166"/>
      <c r="J6246" s="161"/>
      <c r="AB6246" s="164"/>
    </row>
    <row r="6247" spans="5:28">
      <c r="J6247" s="161"/>
      <c r="AB6247" s="164"/>
    </row>
    <row r="6248" spans="5:28">
      <c r="J6248" s="161"/>
      <c r="AB6248" s="164"/>
    </row>
    <row r="6249" spans="5:28">
      <c r="J6249" s="161"/>
      <c r="AB6249" s="164"/>
    </row>
    <row r="6250" spans="5:28">
      <c r="J6250" s="161"/>
      <c r="AB6250" s="164"/>
    </row>
    <row r="6251" spans="5:28">
      <c r="J6251" s="161"/>
      <c r="AB6251" s="164"/>
    </row>
    <row r="6252" spans="5:28">
      <c r="J6252" s="161"/>
      <c r="AB6252" s="164"/>
    </row>
    <row r="6253" spans="5:28">
      <c r="J6253" s="161"/>
      <c r="AB6253" s="164"/>
    </row>
    <row r="6254" spans="5:28">
      <c r="J6254" s="161"/>
      <c r="AB6254" s="164"/>
    </row>
    <row r="6255" spans="5:28">
      <c r="J6255" s="161"/>
      <c r="AB6255" s="164"/>
    </row>
    <row r="6256" spans="5:28">
      <c r="J6256" s="161"/>
      <c r="AB6256" s="164"/>
    </row>
    <row r="6257" spans="5:28">
      <c r="J6257" s="161"/>
      <c r="AB6257" s="164"/>
    </row>
    <row r="6258" spans="5:28">
      <c r="E6258" s="166"/>
      <c r="J6258" s="161"/>
      <c r="AB6258" s="164"/>
    </row>
    <row r="6259" spans="5:28">
      <c r="J6259" s="161"/>
      <c r="AB6259" s="164"/>
    </row>
    <row r="6260" spans="5:28">
      <c r="J6260" s="161"/>
      <c r="AB6260" s="164"/>
    </row>
    <row r="6261" spans="5:28">
      <c r="E6261" s="166"/>
      <c r="J6261" s="161"/>
      <c r="AB6261" s="164"/>
    </row>
    <row r="6262" spans="5:28">
      <c r="J6262" s="161"/>
      <c r="AB6262" s="164"/>
    </row>
    <row r="6263" spans="5:28">
      <c r="J6263" s="161"/>
      <c r="AB6263" s="164"/>
    </row>
    <row r="6264" spans="5:28">
      <c r="J6264" s="161"/>
      <c r="AB6264" s="164"/>
    </row>
    <row r="6265" spans="5:28">
      <c r="J6265" s="161"/>
      <c r="AB6265" s="164"/>
    </row>
    <row r="6266" spans="5:28">
      <c r="J6266" s="161"/>
      <c r="AB6266" s="164"/>
    </row>
    <row r="6267" spans="5:28">
      <c r="J6267" s="161"/>
      <c r="AB6267" s="164"/>
    </row>
    <row r="6268" spans="5:28">
      <c r="J6268" s="161"/>
      <c r="AB6268" s="164"/>
    </row>
    <row r="6269" spans="5:28">
      <c r="J6269" s="161"/>
      <c r="AB6269" s="164"/>
    </row>
    <row r="6270" spans="5:28">
      <c r="J6270" s="161"/>
      <c r="AB6270" s="164"/>
    </row>
    <row r="6271" spans="5:28">
      <c r="J6271" s="161"/>
      <c r="AB6271" s="164"/>
    </row>
    <row r="6272" spans="5:28">
      <c r="J6272" s="161"/>
      <c r="AB6272" s="164"/>
    </row>
    <row r="6273" spans="10:28">
      <c r="J6273" s="161"/>
      <c r="AB6273" s="164"/>
    </row>
    <row r="6274" spans="10:28">
      <c r="J6274" s="161"/>
      <c r="AB6274" s="164"/>
    </row>
    <row r="6275" spans="10:28">
      <c r="J6275" s="161"/>
      <c r="AB6275" s="164"/>
    </row>
    <row r="6276" spans="10:28">
      <c r="J6276" s="161"/>
      <c r="AB6276" s="164"/>
    </row>
    <row r="6277" spans="10:28">
      <c r="J6277" s="161"/>
      <c r="AB6277" s="164"/>
    </row>
    <row r="6278" spans="10:28">
      <c r="J6278" s="161"/>
      <c r="AB6278" s="164"/>
    </row>
    <row r="6279" spans="10:28">
      <c r="J6279" s="161"/>
      <c r="AB6279" s="164"/>
    </row>
    <row r="6280" spans="10:28">
      <c r="J6280" s="161"/>
      <c r="AB6280" s="164"/>
    </row>
    <row r="6281" spans="10:28">
      <c r="J6281" s="161"/>
      <c r="AB6281" s="164"/>
    </row>
    <row r="6282" spans="10:28">
      <c r="J6282" s="161"/>
      <c r="AB6282" s="164"/>
    </row>
    <row r="6283" spans="10:28">
      <c r="J6283" s="161"/>
      <c r="AB6283" s="164"/>
    </row>
    <row r="6284" spans="10:28">
      <c r="J6284" s="161"/>
      <c r="AB6284" s="164"/>
    </row>
    <row r="6285" spans="10:28">
      <c r="J6285" s="161"/>
      <c r="AB6285" s="164"/>
    </row>
    <row r="6286" spans="10:28">
      <c r="J6286" s="161"/>
      <c r="AB6286" s="164"/>
    </row>
    <row r="6287" spans="10:28">
      <c r="J6287" s="161"/>
      <c r="AB6287" s="164"/>
    </row>
    <row r="6288" spans="10:28">
      <c r="J6288" s="161"/>
      <c r="AB6288" s="164"/>
    </row>
    <row r="6289" spans="5:28">
      <c r="J6289" s="161"/>
      <c r="AB6289" s="164"/>
    </row>
    <row r="6290" spans="5:28">
      <c r="J6290" s="161"/>
      <c r="AB6290" s="164"/>
    </row>
    <row r="6291" spans="5:28">
      <c r="E6291" s="166"/>
      <c r="J6291" s="161"/>
      <c r="AB6291" s="164"/>
    </row>
    <row r="6292" spans="5:28">
      <c r="E6292" s="166"/>
      <c r="J6292" s="161"/>
      <c r="AB6292" s="164"/>
    </row>
    <row r="6293" spans="5:28">
      <c r="E6293" s="166"/>
      <c r="J6293" s="161"/>
      <c r="AB6293" s="164"/>
    </row>
    <row r="6294" spans="5:28">
      <c r="J6294" s="161"/>
      <c r="AB6294" s="164"/>
    </row>
    <row r="6295" spans="5:28">
      <c r="J6295" s="161"/>
      <c r="AB6295" s="164"/>
    </row>
    <row r="6296" spans="5:28">
      <c r="J6296" s="161"/>
      <c r="AB6296" s="164"/>
    </row>
    <row r="6297" spans="5:28">
      <c r="J6297" s="161"/>
      <c r="AB6297" s="164"/>
    </row>
    <row r="6298" spans="5:28">
      <c r="J6298" s="161"/>
      <c r="AB6298" s="164"/>
    </row>
    <row r="6299" spans="5:28">
      <c r="J6299" s="161"/>
      <c r="AB6299" s="164"/>
    </row>
    <row r="6300" spans="5:28">
      <c r="J6300" s="161"/>
      <c r="AB6300" s="164"/>
    </row>
    <row r="6301" spans="5:28">
      <c r="J6301" s="161"/>
      <c r="AB6301" s="164"/>
    </row>
    <row r="6302" spans="5:28">
      <c r="J6302" s="161"/>
      <c r="AB6302" s="164"/>
    </row>
    <row r="6303" spans="5:28">
      <c r="J6303" s="161"/>
      <c r="AB6303" s="164"/>
    </row>
    <row r="6304" spans="5:28">
      <c r="E6304" s="166"/>
      <c r="J6304" s="161"/>
      <c r="AB6304" s="164"/>
    </row>
    <row r="6305" spans="5:28">
      <c r="J6305" s="161"/>
      <c r="AB6305" s="164"/>
    </row>
    <row r="6306" spans="5:28">
      <c r="J6306" s="161"/>
      <c r="AB6306" s="164"/>
    </row>
    <row r="6307" spans="5:28">
      <c r="E6307" s="166"/>
      <c r="J6307" s="161"/>
      <c r="AB6307" s="164"/>
    </row>
    <row r="6308" spans="5:28">
      <c r="J6308" s="161"/>
      <c r="AB6308" s="164"/>
    </row>
    <row r="6309" spans="5:28">
      <c r="E6309" s="166"/>
      <c r="J6309" s="161"/>
      <c r="AB6309" s="164"/>
    </row>
    <row r="6310" spans="5:28">
      <c r="E6310" s="166"/>
      <c r="J6310" s="161"/>
      <c r="AB6310" s="164"/>
    </row>
    <row r="6311" spans="5:28">
      <c r="E6311" s="166"/>
      <c r="J6311" s="161"/>
      <c r="AB6311" s="164"/>
    </row>
    <row r="6312" spans="5:28">
      <c r="E6312" s="166"/>
      <c r="J6312" s="161"/>
      <c r="AB6312" s="164"/>
    </row>
    <row r="6313" spans="5:28">
      <c r="E6313" s="166"/>
      <c r="J6313" s="161"/>
      <c r="AB6313" s="164"/>
    </row>
    <row r="6314" spans="5:28">
      <c r="J6314" s="161"/>
      <c r="AB6314" s="164"/>
    </row>
    <row r="6315" spans="5:28">
      <c r="J6315" s="161"/>
      <c r="AB6315" s="164"/>
    </row>
    <row r="6316" spans="5:28">
      <c r="J6316" s="161"/>
      <c r="AB6316" s="164"/>
    </row>
    <row r="6317" spans="5:28">
      <c r="J6317" s="161"/>
      <c r="AB6317" s="164"/>
    </row>
    <row r="6318" spans="5:28">
      <c r="J6318" s="161"/>
      <c r="AB6318" s="164"/>
    </row>
    <row r="6319" spans="5:28">
      <c r="J6319" s="161"/>
      <c r="AB6319" s="164"/>
    </row>
    <row r="6320" spans="5:28">
      <c r="J6320" s="161"/>
      <c r="AB6320" s="164"/>
    </row>
    <row r="6321" spans="10:28">
      <c r="J6321" s="161"/>
      <c r="AB6321" s="164"/>
    </row>
    <row r="6322" spans="10:28">
      <c r="J6322" s="161"/>
      <c r="AB6322" s="164"/>
    </row>
    <row r="6323" spans="10:28">
      <c r="J6323" s="161"/>
      <c r="AB6323" s="164"/>
    </row>
    <row r="6324" spans="10:28">
      <c r="J6324" s="161"/>
      <c r="AB6324" s="164"/>
    </row>
    <row r="6325" spans="10:28">
      <c r="J6325" s="161"/>
      <c r="AB6325" s="164"/>
    </row>
    <row r="6326" spans="10:28">
      <c r="J6326" s="161"/>
      <c r="AB6326" s="164"/>
    </row>
    <row r="6327" spans="10:28">
      <c r="J6327" s="161"/>
      <c r="AB6327" s="164"/>
    </row>
    <row r="6328" spans="10:28">
      <c r="J6328" s="161"/>
      <c r="AB6328" s="164"/>
    </row>
    <row r="6329" spans="10:28">
      <c r="J6329" s="161"/>
      <c r="AB6329" s="164"/>
    </row>
    <row r="6330" spans="10:28">
      <c r="J6330" s="161"/>
      <c r="AB6330" s="164"/>
    </row>
    <row r="6331" spans="10:28">
      <c r="J6331" s="161"/>
      <c r="AB6331" s="164"/>
    </row>
    <row r="6332" spans="10:28">
      <c r="J6332" s="161"/>
      <c r="AB6332" s="164"/>
    </row>
    <row r="6333" spans="10:28">
      <c r="J6333" s="161"/>
      <c r="AB6333" s="164"/>
    </row>
    <row r="6334" spans="10:28">
      <c r="J6334" s="161"/>
      <c r="AB6334" s="164"/>
    </row>
    <row r="6335" spans="10:28">
      <c r="J6335" s="161"/>
      <c r="AB6335" s="164"/>
    </row>
    <row r="6336" spans="10:28">
      <c r="J6336" s="161"/>
      <c r="AB6336" s="164"/>
    </row>
    <row r="6337" spans="10:28">
      <c r="J6337" s="161"/>
      <c r="AB6337" s="164"/>
    </row>
    <row r="6338" spans="10:28">
      <c r="J6338" s="161"/>
      <c r="AB6338" s="164"/>
    </row>
    <row r="6339" spans="10:28">
      <c r="J6339" s="161"/>
      <c r="AB6339" s="164"/>
    </row>
    <row r="6340" spans="10:28">
      <c r="J6340" s="161"/>
      <c r="AB6340" s="164"/>
    </row>
    <row r="6341" spans="10:28">
      <c r="J6341" s="161"/>
      <c r="AB6341" s="164"/>
    </row>
    <row r="6342" spans="10:28">
      <c r="J6342" s="161"/>
      <c r="AB6342" s="164"/>
    </row>
    <row r="6343" spans="10:28">
      <c r="J6343" s="161"/>
      <c r="AB6343" s="164"/>
    </row>
    <row r="6344" spans="10:28">
      <c r="J6344" s="161"/>
      <c r="AB6344" s="164"/>
    </row>
    <row r="6345" spans="10:28">
      <c r="J6345" s="161"/>
      <c r="AB6345" s="164"/>
    </row>
    <row r="6346" spans="10:28">
      <c r="J6346" s="161"/>
      <c r="AB6346" s="164"/>
    </row>
    <row r="6347" spans="10:28">
      <c r="J6347" s="161"/>
      <c r="AB6347" s="164"/>
    </row>
    <row r="6348" spans="10:28">
      <c r="J6348" s="161"/>
      <c r="AB6348" s="164"/>
    </row>
    <row r="6349" spans="10:28">
      <c r="J6349" s="161"/>
      <c r="AB6349" s="164"/>
    </row>
    <row r="6350" spans="10:28">
      <c r="J6350" s="161"/>
      <c r="AB6350" s="164"/>
    </row>
    <row r="6351" spans="10:28">
      <c r="J6351" s="161"/>
      <c r="AB6351" s="164"/>
    </row>
    <row r="6352" spans="10:28">
      <c r="J6352" s="161"/>
      <c r="AB6352" s="164"/>
    </row>
    <row r="6353" spans="5:28">
      <c r="E6353" s="166"/>
      <c r="J6353" s="161"/>
      <c r="AB6353" s="164"/>
    </row>
    <row r="6354" spans="5:28">
      <c r="E6354" s="166"/>
      <c r="J6354" s="161"/>
      <c r="AB6354" s="164"/>
    </row>
    <row r="6355" spans="5:28">
      <c r="E6355" s="166"/>
      <c r="J6355" s="161"/>
      <c r="AB6355" s="164"/>
    </row>
    <row r="6356" spans="5:28">
      <c r="E6356" s="166"/>
      <c r="J6356" s="161"/>
      <c r="AB6356" s="164"/>
    </row>
    <row r="6357" spans="5:28">
      <c r="E6357" s="166"/>
      <c r="J6357" s="161"/>
      <c r="AB6357" s="164"/>
    </row>
    <row r="6358" spans="5:28">
      <c r="E6358" s="166"/>
      <c r="J6358" s="161"/>
      <c r="AB6358" s="164"/>
    </row>
    <row r="6359" spans="5:28">
      <c r="E6359" s="166"/>
      <c r="J6359" s="161"/>
      <c r="AB6359" s="164"/>
    </row>
    <row r="6360" spans="5:28">
      <c r="E6360" s="166"/>
      <c r="J6360" s="161"/>
      <c r="AB6360" s="164"/>
    </row>
    <row r="6361" spans="5:28">
      <c r="E6361" s="166"/>
      <c r="J6361" s="161"/>
      <c r="AB6361" s="164"/>
    </row>
    <row r="6362" spans="5:28">
      <c r="J6362" s="161"/>
      <c r="AB6362" s="164"/>
    </row>
    <row r="6363" spans="5:28">
      <c r="J6363" s="161"/>
      <c r="AB6363" s="164"/>
    </row>
    <row r="6364" spans="5:28">
      <c r="J6364" s="161"/>
      <c r="AB6364" s="164"/>
    </row>
    <row r="6365" spans="5:28">
      <c r="J6365" s="161"/>
      <c r="AB6365" s="164"/>
    </row>
    <row r="6366" spans="5:28">
      <c r="J6366" s="161"/>
      <c r="AB6366" s="164"/>
    </row>
    <row r="6367" spans="5:28">
      <c r="J6367" s="161"/>
      <c r="AB6367" s="164"/>
    </row>
    <row r="6368" spans="5:28">
      <c r="J6368" s="161"/>
      <c r="AB6368" s="164"/>
    </row>
    <row r="6369" spans="10:28">
      <c r="J6369" s="161"/>
      <c r="AB6369" s="164"/>
    </row>
    <row r="6370" spans="10:28">
      <c r="J6370" s="161"/>
      <c r="AB6370" s="164"/>
    </row>
    <row r="6371" spans="10:28">
      <c r="J6371" s="161"/>
      <c r="AB6371" s="164"/>
    </row>
    <row r="6372" spans="10:28">
      <c r="J6372" s="161"/>
      <c r="AB6372" s="164"/>
    </row>
    <row r="6373" spans="10:28">
      <c r="J6373" s="161"/>
      <c r="AB6373" s="164"/>
    </row>
    <row r="6374" spans="10:28">
      <c r="J6374" s="161"/>
      <c r="AB6374" s="164"/>
    </row>
    <row r="6375" spans="10:28">
      <c r="J6375" s="161"/>
      <c r="AB6375" s="164"/>
    </row>
    <row r="6376" spans="10:28">
      <c r="J6376" s="161"/>
      <c r="AB6376" s="164"/>
    </row>
    <row r="6377" spans="10:28">
      <c r="J6377" s="161"/>
      <c r="AB6377" s="164"/>
    </row>
    <row r="6378" spans="10:28">
      <c r="J6378" s="161"/>
      <c r="AB6378" s="164"/>
    </row>
    <row r="6379" spans="10:28">
      <c r="J6379" s="161"/>
      <c r="AB6379" s="164"/>
    </row>
    <row r="6380" spans="10:28">
      <c r="J6380" s="161"/>
      <c r="AB6380" s="164"/>
    </row>
    <row r="6381" spans="10:28">
      <c r="J6381" s="161"/>
      <c r="AB6381" s="164"/>
    </row>
    <row r="6382" spans="10:28">
      <c r="J6382" s="161"/>
      <c r="AB6382" s="164"/>
    </row>
    <row r="6383" spans="10:28">
      <c r="J6383" s="161"/>
      <c r="AB6383" s="164"/>
    </row>
    <row r="6384" spans="10:28">
      <c r="J6384" s="161"/>
      <c r="AB6384" s="164"/>
    </row>
    <row r="6385" spans="10:28">
      <c r="J6385" s="161"/>
      <c r="AB6385" s="164"/>
    </row>
    <row r="6386" spans="10:28">
      <c r="J6386" s="161"/>
      <c r="AB6386" s="164"/>
    </row>
    <row r="6387" spans="10:28">
      <c r="J6387" s="161"/>
      <c r="AB6387" s="164"/>
    </row>
    <row r="6388" spans="10:28">
      <c r="J6388" s="161"/>
      <c r="AB6388" s="164"/>
    </row>
    <row r="6389" spans="10:28">
      <c r="J6389" s="161"/>
      <c r="AB6389" s="164"/>
    </row>
    <row r="6390" spans="10:28">
      <c r="J6390" s="161"/>
      <c r="AB6390" s="164"/>
    </row>
    <row r="6391" spans="10:28">
      <c r="J6391" s="161"/>
      <c r="AB6391" s="164"/>
    </row>
    <row r="6392" spans="10:28">
      <c r="J6392" s="161"/>
      <c r="AB6392" s="164"/>
    </row>
    <row r="6393" spans="10:28">
      <c r="J6393" s="161"/>
      <c r="AB6393" s="164"/>
    </row>
    <row r="6394" spans="10:28">
      <c r="J6394" s="161"/>
      <c r="AB6394" s="164"/>
    </row>
    <row r="6395" spans="10:28">
      <c r="J6395" s="161"/>
      <c r="AB6395" s="164"/>
    </row>
    <row r="6396" spans="10:28">
      <c r="J6396" s="161"/>
      <c r="AB6396" s="164"/>
    </row>
    <row r="6397" spans="10:28">
      <c r="J6397" s="161"/>
      <c r="AB6397" s="164"/>
    </row>
    <row r="6398" spans="10:28">
      <c r="J6398" s="161"/>
      <c r="AB6398" s="164"/>
    </row>
    <row r="6399" spans="10:28">
      <c r="J6399" s="161"/>
      <c r="AB6399" s="164"/>
    </row>
    <row r="6400" spans="10:28">
      <c r="J6400" s="161"/>
      <c r="AB6400" s="164"/>
    </row>
    <row r="6401" spans="10:28">
      <c r="J6401" s="161"/>
      <c r="AB6401" s="164"/>
    </row>
    <row r="6402" spans="10:28">
      <c r="J6402" s="161"/>
      <c r="AB6402" s="164"/>
    </row>
    <row r="6403" spans="10:28">
      <c r="J6403" s="161"/>
      <c r="AB6403" s="164"/>
    </row>
    <row r="6404" spans="10:28">
      <c r="J6404" s="161"/>
      <c r="AB6404" s="164"/>
    </row>
    <row r="6405" spans="10:28">
      <c r="J6405" s="161"/>
      <c r="AB6405" s="164"/>
    </row>
    <row r="6406" spans="10:28">
      <c r="J6406" s="161"/>
      <c r="AB6406" s="164"/>
    </row>
    <row r="6407" spans="10:28">
      <c r="J6407" s="161"/>
      <c r="AB6407" s="164"/>
    </row>
    <row r="6408" spans="10:28">
      <c r="J6408" s="161"/>
      <c r="AB6408" s="164"/>
    </row>
    <row r="6409" spans="10:28">
      <c r="J6409" s="161"/>
      <c r="AB6409" s="164"/>
    </row>
    <row r="6410" spans="10:28">
      <c r="J6410" s="161"/>
      <c r="AB6410" s="164"/>
    </row>
    <row r="6411" spans="10:28">
      <c r="J6411" s="161"/>
      <c r="AB6411" s="164"/>
    </row>
    <row r="6412" spans="10:28">
      <c r="J6412" s="161"/>
      <c r="AB6412" s="164"/>
    </row>
    <row r="6413" spans="10:28">
      <c r="J6413" s="161"/>
      <c r="AB6413" s="164"/>
    </row>
    <row r="6414" spans="10:28">
      <c r="J6414" s="161"/>
      <c r="AB6414" s="164"/>
    </row>
    <row r="6415" spans="10:28">
      <c r="J6415" s="161"/>
      <c r="AB6415" s="164"/>
    </row>
    <row r="6416" spans="10:28">
      <c r="J6416" s="161"/>
      <c r="AB6416" s="164"/>
    </row>
    <row r="6417" spans="10:28">
      <c r="J6417" s="161"/>
      <c r="AB6417" s="164"/>
    </row>
    <row r="6418" spans="10:28">
      <c r="J6418" s="161"/>
      <c r="AB6418" s="164"/>
    </row>
    <row r="6419" spans="10:28">
      <c r="J6419" s="161"/>
      <c r="AB6419" s="164"/>
    </row>
    <row r="6420" spans="10:28">
      <c r="J6420" s="161"/>
      <c r="AB6420" s="164"/>
    </row>
    <row r="6421" spans="10:28">
      <c r="J6421" s="161"/>
      <c r="AB6421" s="164"/>
    </row>
    <row r="6422" spans="10:28">
      <c r="J6422" s="161"/>
      <c r="AB6422" s="164"/>
    </row>
    <row r="6423" spans="10:28">
      <c r="J6423" s="161"/>
      <c r="AB6423" s="164"/>
    </row>
    <row r="6424" spans="10:28">
      <c r="J6424" s="161"/>
      <c r="AB6424" s="164"/>
    </row>
    <row r="6425" spans="10:28">
      <c r="J6425" s="161"/>
      <c r="AB6425" s="164"/>
    </row>
    <row r="6426" spans="10:28">
      <c r="J6426" s="161"/>
      <c r="AB6426" s="164"/>
    </row>
    <row r="6427" spans="10:28">
      <c r="J6427" s="161"/>
      <c r="AB6427" s="164"/>
    </row>
    <row r="6428" spans="10:28">
      <c r="J6428" s="161"/>
      <c r="AB6428" s="164"/>
    </row>
    <row r="6429" spans="10:28">
      <c r="J6429" s="161"/>
      <c r="AB6429" s="164"/>
    </row>
    <row r="6430" spans="10:28">
      <c r="J6430" s="161"/>
      <c r="AB6430" s="164"/>
    </row>
    <row r="6431" spans="10:28">
      <c r="J6431" s="161"/>
      <c r="AB6431" s="164"/>
    </row>
    <row r="6432" spans="10:28">
      <c r="J6432" s="161"/>
      <c r="AB6432" s="164"/>
    </row>
    <row r="6433" spans="5:28">
      <c r="J6433" s="161"/>
      <c r="AB6433" s="164"/>
    </row>
    <row r="6434" spans="5:28">
      <c r="J6434" s="161"/>
      <c r="AB6434" s="164"/>
    </row>
    <row r="6435" spans="5:28">
      <c r="J6435" s="161"/>
      <c r="AB6435" s="164"/>
    </row>
    <row r="6436" spans="5:28">
      <c r="J6436" s="161"/>
      <c r="AB6436" s="164"/>
    </row>
    <row r="6437" spans="5:28">
      <c r="E6437" s="166"/>
      <c r="J6437" s="161"/>
      <c r="AB6437" s="164"/>
    </row>
    <row r="6438" spans="5:28">
      <c r="E6438" s="166"/>
      <c r="J6438" s="161"/>
      <c r="AB6438" s="164"/>
    </row>
    <row r="6439" spans="5:28">
      <c r="E6439" s="166"/>
      <c r="J6439" s="161"/>
      <c r="AB6439" s="164"/>
    </row>
    <row r="6440" spans="5:28">
      <c r="E6440" s="166"/>
      <c r="J6440" s="161"/>
      <c r="AB6440" s="164"/>
    </row>
    <row r="6441" spans="5:28">
      <c r="E6441" s="166"/>
      <c r="J6441" s="161"/>
      <c r="AB6441" s="164"/>
    </row>
    <row r="6442" spans="5:28">
      <c r="E6442" s="166"/>
      <c r="J6442" s="161"/>
      <c r="AB6442" s="164"/>
    </row>
    <row r="6443" spans="5:28">
      <c r="E6443" s="166"/>
      <c r="J6443" s="161"/>
      <c r="AB6443" s="164"/>
    </row>
    <row r="6444" spans="5:28">
      <c r="E6444" s="166"/>
      <c r="J6444" s="161"/>
      <c r="AB6444" s="164"/>
    </row>
    <row r="6445" spans="5:28">
      <c r="E6445" s="166"/>
      <c r="J6445" s="161"/>
      <c r="AB6445" s="164"/>
    </row>
    <row r="6446" spans="5:28">
      <c r="E6446" s="166"/>
      <c r="J6446" s="161"/>
      <c r="AB6446" s="164"/>
    </row>
    <row r="6447" spans="5:28">
      <c r="E6447" s="166"/>
      <c r="J6447" s="161"/>
      <c r="AB6447" s="164"/>
    </row>
    <row r="6448" spans="5:28">
      <c r="E6448" s="166"/>
      <c r="J6448" s="161"/>
      <c r="AB6448" s="164"/>
    </row>
    <row r="6449" spans="5:28">
      <c r="J6449" s="161"/>
      <c r="AB6449" s="164"/>
    </row>
    <row r="6450" spans="5:28">
      <c r="J6450" s="161"/>
      <c r="AB6450" s="164"/>
    </row>
    <row r="6451" spans="5:28">
      <c r="J6451" s="161"/>
      <c r="AB6451" s="164"/>
    </row>
    <row r="6452" spans="5:28">
      <c r="J6452" s="161"/>
      <c r="AB6452" s="164"/>
    </row>
    <row r="6453" spans="5:28">
      <c r="J6453" s="161"/>
      <c r="AB6453" s="164"/>
    </row>
    <row r="6454" spans="5:28">
      <c r="E6454" s="166"/>
      <c r="J6454" s="161"/>
      <c r="AB6454" s="164"/>
    </row>
    <row r="6455" spans="5:28">
      <c r="E6455" s="166"/>
      <c r="J6455" s="161"/>
      <c r="AB6455" s="164"/>
    </row>
    <row r="6456" spans="5:28">
      <c r="E6456" s="166"/>
      <c r="J6456" s="161"/>
      <c r="AB6456" s="164"/>
    </row>
    <row r="6457" spans="5:28">
      <c r="J6457" s="161"/>
      <c r="AB6457" s="164"/>
    </row>
    <row r="6458" spans="5:28">
      <c r="J6458" s="161"/>
      <c r="AB6458" s="164"/>
    </row>
    <row r="6459" spans="5:28">
      <c r="J6459" s="161"/>
      <c r="AB6459" s="164"/>
    </row>
    <row r="6460" spans="5:28">
      <c r="J6460" s="161"/>
      <c r="AB6460" s="164"/>
    </row>
    <row r="6461" spans="5:28">
      <c r="J6461" s="161"/>
      <c r="AB6461" s="164"/>
    </row>
    <row r="6462" spans="5:28">
      <c r="J6462" s="161"/>
      <c r="AB6462" s="164"/>
    </row>
    <row r="6463" spans="5:28">
      <c r="J6463" s="161"/>
      <c r="AB6463" s="164"/>
    </row>
    <row r="6464" spans="5:28">
      <c r="J6464" s="161"/>
      <c r="AB6464" s="164"/>
    </row>
    <row r="6465" spans="10:28">
      <c r="J6465" s="161"/>
      <c r="AB6465" s="164"/>
    </row>
    <row r="6466" spans="10:28">
      <c r="J6466" s="161"/>
      <c r="AB6466" s="164"/>
    </row>
    <row r="6467" spans="10:28">
      <c r="J6467" s="161"/>
      <c r="AB6467" s="164"/>
    </row>
    <row r="6468" spans="10:28">
      <c r="J6468" s="161"/>
      <c r="AB6468" s="164"/>
    </row>
    <row r="6469" spans="10:28">
      <c r="J6469" s="161"/>
      <c r="AB6469" s="164"/>
    </row>
    <row r="6470" spans="10:28">
      <c r="J6470" s="161"/>
      <c r="AB6470" s="164"/>
    </row>
    <row r="6471" spans="10:28">
      <c r="J6471" s="161"/>
      <c r="AB6471" s="164"/>
    </row>
    <row r="6472" spans="10:28">
      <c r="J6472" s="161"/>
      <c r="AB6472" s="164"/>
    </row>
    <row r="6473" spans="10:28">
      <c r="J6473" s="161"/>
      <c r="AB6473" s="164"/>
    </row>
    <row r="6474" spans="10:28">
      <c r="J6474" s="161"/>
      <c r="AB6474" s="164"/>
    </row>
    <row r="6475" spans="10:28">
      <c r="J6475" s="161"/>
      <c r="AB6475" s="164"/>
    </row>
    <row r="6476" spans="10:28">
      <c r="J6476" s="161"/>
      <c r="AB6476" s="164"/>
    </row>
    <row r="6477" spans="10:28">
      <c r="J6477" s="161"/>
      <c r="AB6477" s="164"/>
    </row>
    <row r="6478" spans="10:28">
      <c r="J6478" s="161"/>
      <c r="AB6478" s="164"/>
    </row>
    <row r="6479" spans="10:28">
      <c r="J6479" s="161"/>
      <c r="AB6479" s="164"/>
    </row>
    <row r="6480" spans="10:28">
      <c r="J6480" s="161"/>
      <c r="AB6480" s="164"/>
    </row>
    <row r="6481" spans="10:28">
      <c r="J6481" s="161"/>
      <c r="AB6481" s="164"/>
    </row>
    <row r="6482" spans="10:28">
      <c r="J6482" s="161"/>
      <c r="AB6482" s="164"/>
    </row>
    <row r="6483" spans="10:28">
      <c r="J6483" s="161"/>
      <c r="AB6483" s="164"/>
    </row>
    <row r="6484" spans="10:28">
      <c r="J6484" s="161"/>
      <c r="AB6484" s="164"/>
    </row>
    <row r="6485" spans="10:28">
      <c r="J6485" s="161"/>
      <c r="AB6485" s="164"/>
    </row>
    <row r="6486" spans="10:28">
      <c r="J6486" s="161"/>
      <c r="AB6486" s="164"/>
    </row>
    <row r="6487" spans="10:28">
      <c r="J6487" s="161"/>
      <c r="AB6487" s="164"/>
    </row>
    <row r="6488" spans="10:28">
      <c r="J6488" s="161"/>
      <c r="AB6488" s="164"/>
    </row>
    <row r="6489" spans="10:28">
      <c r="J6489" s="161"/>
      <c r="AB6489" s="164"/>
    </row>
    <row r="6490" spans="10:28">
      <c r="J6490" s="161"/>
      <c r="AB6490" s="164"/>
    </row>
    <row r="6491" spans="10:28">
      <c r="J6491" s="161"/>
      <c r="AB6491" s="164"/>
    </row>
    <row r="6492" spans="10:28">
      <c r="J6492" s="161"/>
      <c r="AB6492" s="164"/>
    </row>
    <row r="6493" spans="10:28">
      <c r="J6493" s="161"/>
      <c r="AB6493" s="164"/>
    </row>
    <row r="6494" spans="10:28">
      <c r="J6494" s="161"/>
      <c r="AB6494" s="164"/>
    </row>
    <row r="6495" spans="10:28">
      <c r="J6495" s="161"/>
      <c r="AB6495" s="164"/>
    </row>
    <row r="6496" spans="10:28">
      <c r="J6496" s="161"/>
      <c r="AB6496" s="164"/>
    </row>
    <row r="6497" spans="10:28">
      <c r="J6497" s="161"/>
      <c r="AB6497" s="164"/>
    </row>
    <row r="6498" spans="10:28">
      <c r="J6498" s="161"/>
      <c r="AB6498" s="164"/>
    </row>
    <row r="6499" spans="10:28">
      <c r="J6499" s="161"/>
      <c r="AB6499" s="164"/>
    </row>
    <row r="6500" spans="10:28">
      <c r="J6500" s="161"/>
      <c r="AB6500" s="164"/>
    </row>
    <row r="6501" spans="10:28">
      <c r="J6501" s="161"/>
      <c r="AB6501" s="164"/>
    </row>
    <row r="6502" spans="10:28">
      <c r="J6502" s="161"/>
      <c r="AB6502" s="164"/>
    </row>
    <row r="6503" spans="10:28">
      <c r="J6503" s="161"/>
      <c r="AB6503" s="164"/>
    </row>
    <row r="6504" spans="10:28">
      <c r="J6504" s="161"/>
      <c r="AB6504" s="164"/>
    </row>
    <row r="6505" spans="10:28">
      <c r="J6505" s="161"/>
      <c r="AB6505" s="164"/>
    </row>
    <row r="6506" spans="10:28">
      <c r="J6506" s="161"/>
      <c r="AB6506" s="164"/>
    </row>
    <row r="6507" spans="10:28">
      <c r="J6507" s="161"/>
      <c r="AB6507" s="164"/>
    </row>
    <row r="6508" spans="10:28">
      <c r="J6508" s="161"/>
      <c r="AB6508" s="164"/>
    </row>
    <row r="6509" spans="10:28">
      <c r="J6509" s="161"/>
      <c r="AB6509" s="164"/>
    </row>
    <row r="6510" spans="10:28">
      <c r="J6510" s="161"/>
      <c r="AB6510" s="164"/>
    </row>
    <row r="6511" spans="10:28">
      <c r="J6511" s="161"/>
      <c r="AB6511" s="164"/>
    </row>
    <row r="6512" spans="10:28">
      <c r="J6512" s="161"/>
      <c r="AB6512" s="164"/>
    </row>
    <row r="6513" spans="10:28">
      <c r="J6513" s="161"/>
      <c r="AB6513" s="164"/>
    </row>
    <row r="6514" spans="10:28">
      <c r="J6514" s="161"/>
      <c r="AB6514" s="164"/>
    </row>
    <row r="6515" spans="10:28">
      <c r="J6515" s="161"/>
      <c r="AB6515" s="164"/>
    </row>
    <row r="6516" spans="10:28">
      <c r="J6516" s="161"/>
      <c r="AB6516" s="164"/>
    </row>
    <row r="6517" spans="10:28">
      <c r="J6517" s="161"/>
      <c r="AB6517" s="164"/>
    </row>
    <row r="6518" spans="10:28">
      <c r="J6518" s="161"/>
      <c r="AB6518" s="164"/>
    </row>
    <row r="6519" spans="10:28">
      <c r="J6519" s="161"/>
      <c r="AB6519" s="164"/>
    </row>
    <row r="6520" spans="10:28">
      <c r="J6520" s="161"/>
      <c r="AB6520" s="164"/>
    </row>
    <row r="6521" spans="10:28">
      <c r="J6521" s="161"/>
      <c r="AB6521" s="164"/>
    </row>
    <row r="6522" spans="10:28">
      <c r="J6522" s="161"/>
      <c r="AB6522" s="164"/>
    </row>
    <row r="6523" spans="10:28">
      <c r="J6523" s="161"/>
      <c r="AB6523" s="164"/>
    </row>
    <row r="6524" spans="10:28">
      <c r="J6524" s="161"/>
      <c r="AB6524" s="164"/>
    </row>
    <row r="6525" spans="10:28">
      <c r="J6525" s="161"/>
      <c r="AB6525" s="164"/>
    </row>
    <row r="6526" spans="10:28">
      <c r="J6526" s="161"/>
      <c r="AB6526" s="164"/>
    </row>
    <row r="6527" spans="10:28">
      <c r="J6527" s="161"/>
      <c r="AB6527" s="164"/>
    </row>
    <row r="6528" spans="10:28">
      <c r="J6528" s="161"/>
      <c r="AB6528" s="164"/>
    </row>
    <row r="6529" spans="10:28">
      <c r="J6529" s="161"/>
      <c r="AB6529" s="164"/>
    </row>
    <row r="6530" spans="10:28">
      <c r="J6530" s="161"/>
      <c r="AB6530" s="164"/>
    </row>
    <row r="6531" spans="10:28">
      <c r="J6531" s="161"/>
      <c r="AB6531" s="164"/>
    </row>
    <row r="6532" spans="10:28">
      <c r="J6532" s="161"/>
      <c r="AB6532" s="164"/>
    </row>
    <row r="6533" spans="10:28">
      <c r="J6533" s="161"/>
      <c r="AB6533" s="164"/>
    </row>
    <row r="6534" spans="10:28">
      <c r="J6534" s="161"/>
      <c r="AB6534" s="164"/>
    </row>
    <row r="6535" spans="10:28">
      <c r="J6535" s="161"/>
      <c r="AB6535" s="164"/>
    </row>
    <row r="6536" spans="10:28">
      <c r="J6536" s="161"/>
      <c r="AB6536" s="164"/>
    </row>
    <row r="6537" spans="10:28">
      <c r="J6537" s="161"/>
      <c r="AB6537" s="164"/>
    </row>
    <row r="6538" spans="10:28">
      <c r="J6538" s="161"/>
      <c r="AB6538" s="164"/>
    </row>
    <row r="6539" spans="10:28">
      <c r="J6539" s="161"/>
      <c r="AB6539" s="164"/>
    </row>
    <row r="6540" spans="10:28">
      <c r="J6540" s="161"/>
      <c r="AB6540" s="164"/>
    </row>
    <row r="6541" spans="10:28">
      <c r="J6541" s="161"/>
      <c r="AB6541" s="164"/>
    </row>
    <row r="6542" spans="10:28">
      <c r="J6542" s="161"/>
      <c r="AB6542" s="164"/>
    </row>
    <row r="6543" spans="10:28">
      <c r="J6543" s="161"/>
      <c r="AB6543" s="164"/>
    </row>
    <row r="6544" spans="10:28">
      <c r="J6544" s="161"/>
      <c r="AB6544" s="164"/>
    </row>
    <row r="6545" spans="5:28">
      <c r="J6545" s="161"/>
      <c r="AB6545" s="164"/>
    </row>
    <row r="6546" spans="5:28">
      <c r="J6546" s="161"/>
      <c r="AB6546" s="164"/>
    </row>
    <row r="6547" spans="5:28">
      <c r="J6547" s="161"/>
      <c r="AB6547" s="164"/>
    </row>
    <row r="6548" spans="5:28">
      <c r="J6548" s="161"/>
      <c r="AB6548" s="164"/>
    </row>
    <row r="6549" spans="5:28">
      <c r="J6549" s="161"/>
      <c r="AB6549" s="164"/>
    </row>
    <row r="6550" spans="5:28">
      <c r="J6550" s="161"/>
      <c r="AB6550" s="164"/>
    </row>
    <row r="6551" spans="5:28">
      <c r="J6551" s="161"/>
      <c r="AB6551" s="164"/>
    </row>
    <row r="6552" spans="5:28">
      <c r="J6552" s="161"/>
      <c r="AB6552" s="164"/>
    </row>
    <row r="6553" spans="5:28">
      <c r="E6553" s="166"/>
      <c r="J6553" s="161"/>
      <c r="AB6553" s="164"/>
    </row>
    <row r="6554" spans="5:28">
      <c r="E6554" s="166"/>
      <c r="J6554" s="161"/>
      <c r="AB6554" s="164"/>
    </row>
    <row r="6555" spans="5:28">
      <c r="E6555" s="166"/>
      <c r="J6555" s="161"/>
      <c r="AB6555" s="164"/>
    </row>
    <row r="6556" spans="5:28">
      <c r="E6556" s="166"/>
      <c r="J6556" s="161"/>
      <c r="AB6556" s="164"/>
    </row>
    <row r="6557" spans="5:28">
      <c r="E6557" s="166"/>
      <c r="J6557" s="161"/>
      <c r="AB6557" s="164"/>
    </row>
    <row r="6558" spans="5:28">
      <c r="E6558" s="166"/>
      <c r="J6558" s="161"/>
      <c r="AB6558" s="164"/>
    </row>
    <row r="6559" spans="5:28">
      <c r="E6559" s="166"/>
      <c r="J6559" s="161"/>
      <c r="AB6559" s="164"/>
    </row>
    <row r="6560" spans="5:28">
      <c r="E6560" s="166"/>
      <c r="J6560" s="161"/>
      <c r="AB6560" s="164"/>
    </row>
    <row r="6561" spans="5:28">
      <c r="E6561" s="166"/>
      <c r="J6561" s="161"/>
      <c r="AB6561" s="164"/>
    </row>
    <row r="6562" spans="5:28">
      <c r="J6562" s="161"/>
      <c r="AB6562" s="164"/>
    </row>
    <row r="6563" spans="5:28">
      <c r="J6563" s="161"/>
      <c r="AB6563" s="164"/>
    </row>
    <row r="6564" spans="5:28">
      <c r="J6564" s="161"/>
      <c r="AB6564" s="164"/>
    </row>
    <row r="6565" spans="5:28">
      <c r="J6565" s="161"/>
      <c r="AB6565" s="164"/>
    </row>
    <row r="6566" spans="5:28">
      <c r="J6566" s="161"/>
      <c r="AB6566" s="164"/>
    </row>
    <row r="6567" spans="5:28">
      <c r="J6567" s="161"/>
      <c r="AB6567" s="164"/>
    </row>
    <row r="6568" spans="5:28">
      <c r="J6568" s="161"/>
      <c r="AB6568" s="164"/>
    </row>
    <row r="6569" spans="5:28">
      <c r="J6569" s="161"/>
      <c r="AB6569" s="164"/>
    </row>
    <row r="6570" spans="5:28">
      <c r="J6570" s="161"/>
      <c r="AB6570" s="164"/>
    </row>
    <row r="6571" spans="5:28">
      <c r="J6571" s="161"/>
      <c r="AB6571" s="164"/>
    </row>
    <row r="6572" spans="5:28">
      <c r="J6572" s="161"/>
      <c r="AB6572" s="164"/>
    </row>
    <row r="6573" spans="5:28">
      <c r="J6573" s="161"/>
      <c r="AB6573" s="164"/>
    </row>
    <row r="6574" spans="5:28">
      <c r="J6574" s="161"/>
      <c r="AB6574" s="164"/>
    </row>
    <row r="6575" spans="5:28">
      <c r="J6575" s="161"/>
      <c r="AB6575" s="164"/>
    </row>
    <row r="6576" spans="5:28">
      <c r="J6576" s="161"/>
      <c r="AB6576" s="164"/>
    </row>
    <row r="6577" spans="10:28">
      <c r="J6577" s="161"/>
      <c r="AB6577" s="164"/>
    </row>
    <row r="6578" spans="10:28">
      <c r="J6578" s="161"/>
      <c r="AB6578" s="164"/>
    </row>
    <row r="6579" spans="10:28">
      <c r="J6579" s="161"/>
      <c r="AB6579" s="164"/>
    </row>
    <row r="6580" spans="10:28">
      <c r="J6580" s="161"/>
      <c r="AB6580" s="164"/>
    </row>
    <row r="6581" spans="10:28">
      <c r="J6581" s="161"/>
      <c r="AB6581" s="164"/>
    </row>
    <row r="6582" spans="10:28">
      <c r="J6582" s="161"/>
      <c r="AB6582" s="164"/>
    </row>
    <row r="6583" spans="10:28">
      <c r="J6583" s="161"/>
      <c r="AB6583" s="164"/>
    </row>
    <row r="6584" spans="10:28">
      <c r="J6584" s="161"/>
      <c r="AB6584" s="164"/>
    </row>
    <row r="6585" spans="10:28">
      <c r="J6585" s="161"/>
      <c r="AB6585" s="164"/>
    </row>
    <row r="6586" spans="10:28">
      <c r="J6586" s="161"/>
      <c r="AB6586" s="164"/>
    </row>
    <row r="6587" spans="10:28">
      <c r="J6587" s="161"/>
      <c r="AB6587" s="164"/>
    </row>
    <row r="6588" spans="10:28">
      <c r="J6588" s="161"/>
      <c r="AB6588" s="164"/>
    </row>
    <row r="6589" spans="10:28">
      <c r="J6589" s="161"/>
      <c r="AB6589" s="164"/>
    </row>
    <row r="6590" spans="10:28">
      <c r="J6590" s="161"/>
      <c r="AB6590" s="164"/>
    </row>
    <row r="6591" spans="10:28">
      <c r="J6591" s="161"/>
      <c r="AB6591" s="164"/>
    </row>
    <row r="6592" spans="10:28">
      <c r="J6592" s="161"/>
      <c r="AB6592" s="164"/>
    </row>
    <row r="6593" spans="10:28">
      <c r="J6593" s="161"/>
      <c r="AB6593" s="164"/>
    </row>
    <row r="6594" spans="10:28">
      <c r="J6594" s="161"/>
      <c r="AB6594" s="164"/>
    </row>
    <row r="6595" spans="10:28">
      <c r="J6595" s="161"/>
      <c r="AB6595" s="164"/>
    </row>
    <row r="6596" spans="10:28">
      <c r="J6596" s="161"/>
      <c r="AB6596" s="164"/>
    </row>
    <row r="6597" spans="10:28">
      <c r="J6597" s="161"/>
      <c r="AB6597" s="164"/>
    </row>
    <row r="6598" spans="10:28">
      <c r="J6598" s="161"/>
      <c r="AB6598" s="164"/>
    </row>
    <row r="6599" spans="10:28">
      <c r="J6599" s="161"/>
      <c r="AB6599" s="164"/>
    </row>
    <row r="6600" spans="10:28">
      <c r="J6600" s="161"/>
      <c r="AB6600" s="164"/>
    </row>
    <row r="6601" spans="10:28">
      <c r="J6601" s="161"/>
      <c r="AB6601" s="164"/>
    </row>
    <row r="6602" spans="10:28">
      <c r="J6602" s="161"/>
      <c r="AB6602" s="164"/>
    </row>
    <row r="6603" spans="10:28">
      <c r="J6603" s="161"/>
      <c r="AB6603" s="164"/>
    </row>
    <row r="6604" spans="10:28">
      <c r="J6604" s="161"/>
      <c r="AB6604" s="164"/>
    </row>
    <row r="6605" spans="10:28">
      <c r="J6605" s="161"/>
      <c r="AB6605" s="164"/>
    </row>
    <row r="6606" spans="10:28">
      <c r="J6606" s="161"/>
      <c r="AB6606" s="164"/>
    </row>
    <row r="6607" spans="10:28">
      <c r="J6607" s="161"/>
      <c r="AB6607" s="164"/>
    </row>
    <row r="6608" spans="10:28">
      <c r="J6608" s="161"/>
      <c r="AB6608" s="164"/>
    </row>
    <row r="6609" spans="10:28">
      <c r="J6609" s="161"/>
      <c r="AB6609" s="164"/>
    </row>
    <row r="6610" spans="10:28">
      <c r="J6610" s="161"/>
      <c r="AB6610" s="164"/>
    </row>
    <row r="6611" spans="10:28">
      <c r="J6611" s="161"/>
      <c r="AB6611" s="164"/>
    </row>
    <row r="6612" spans="10:28">
      <c r="J6612" s="161"/>
      <c r="AB6612" s="164"/>
    </row>
    <row r="6613" spans="10:28">
      <c r="J6613" s="161"/>
      <c r="AB6613" s="164"/>
    </row>
    <row r="6614" spans="10:28">
      <c r="J6614" s="161"/>
      <c r="AB6614" s="164"/>
    </row>
    <row r="6615" spans="10:28">
      <c r="J6615" s="161"/>
      <c r="AB6615" s="164"/>
    </row>
    <row r="6616" spans="10:28">
      <c r="J6616" s="161"/>
      <c r="AB6616" s="164"/>
    </row>
    <row r="6617" spans="10:28">
      <c r="J6617" s="161"/>
      <c r="AB6617" s="164"/>
    </row>
    <row r="6618" spans="10:28">
      <c r="J6618" s="161"/>
      <c r="AB6618" s="164"/>
    </row>
    <row r="6619" spans="10:28">
      <c r="J6619" s="161"/>
      <c r="AB6619" s="164"/>
    </row>
    <row r="6620" spans="10:28">
      <c r="J6620" s="161"/>
      <c r="AB6620" s="164"/>
    </row>
    <row r="6621" spans="10:28">
      <c r="J6621" s="161"/>
      <c r="AB6621" s="164"/>
    </row>
    <row r="6622" spans="10:28">
      <c r="J6622" s="161"/>
      <c r="AB6622" s="164"/>
    </row>
    <row r="6623" spans="10:28">
      <c r="J6623" s="161"/>
      <c r="AB6623" s="164"/>
    </row>
    <row r="6624" spans="10:28">
      <c r="J6624" s="161"/>
      <c r="AB6624" s="164"/>
    </row>
    <row r="6625" spans="5:28">
      <c r="J6625" s="161"/>
      <c r="AB6625" s="164"/>
    </row>
    <row r="6626" spans="5:28">
      <c r="J6626" s="161"/>
      <c r="AB6626" s="164"/>
    </row>
    <row r="6627" spans="5:28">
      <c r="J6627" s="161"/>
      <c r="AB6627" s="164"/>
    </row>
    <row r="6628" spans="5:28">
      <c r="J6628" s="161"/>
      <c r="AB6628" s="164"/>
    </row>
    <row r="6629" spans="5:28">
      <c r="J6629" s="161"/>
      <c r="AB6629" s="164"/>
    </row>
    <row r="6630" spans="5:28">
      <c r="J6630" s="161"/>
      <c r="AB6630" s="164"/>
    </row>
    <row r="6631" spans="5:28">
      <c r="J6631" s="161"/>
      <c r="AB6631" s="164"/>
    </row>
    <row r="6632" spans="5:28">
      <c r="J6632" s="161"/>
      <c r="AB6632" s="164"/>
    </row>
    <row r="6633" spans="5:28">
      <c r="J6633" s="161"/>
      <c r="AB6633" s="164"/>
    </row>
    <row r="6634" spans="5:28">
      <c r="E6634" s="166"/>
      <c r="J6634" s="161"/>
      <c r="AB6634" s="164"/>
    </row>
    <row r="6635" spans="5:28">
      <c r="E6635" s="166"/>
      <c r="J6635" s="161"/>
      <c r="AB6635" s="164"/>
    </row>
    <row r="6636" spans="5:28">
      <c r="E6636" s="166"/>
      <c r="J6636" s="161"/>
      <c r="AB6636" s="164"/>
    </row>
    <row r="6637" spans="5:28">
      <c r="E6637" s="166"/>
      <c r="J6637" s="161"/>
      <c r="AB6637" s="164"/>
    </row>
    <row r="6638" spans="5:28">
      <c r="E6638" s="166"/>
      <c r="J6638" s="161"/>
      <c r="AB6638" s="164"/>
    </row>
    <row r="6639" spans="5:28">
      <c r="E6639" s="166"/>
      <c r="J6639" s="161"/>
      <c r="AB6639" s="164"/>
    </row>
    <row r="6640" spans="5:28">
      <c r="E6640" s="166"/>
      <c r="J6640" s="161"/>
      <c r="AB6640" s="164"/>
    </row>
    <row r="6641" spans="5:28">
      <c r="E6641" s="166"/>
      <c r="J6641" s="161"/>
      <c r="AB6641" s="164"/>
    </row>
    <row r="6642" spans="5:28">
      <c r="E6642" s="166"/>
      <c r="J6642" s="161"/>
      <c r="AB6642" s="164"/>
    </row>
    <row r="6643" spans="5:28">
      <c r="E6643" s="166"/>
      <c r="J6643" s="161"/>
      <c r="AB6643" s="164"/>
    </row>
    <row r="6644" spans="5:28">
      <c r="E6644" s="166"/>
      <c r="J6644" s="161"/>
      <c r="AB6644" s="164"/>
    </row>
    <row r="6645" spans="5:28">
      <c r="E6645" s="166"/>
      <c r="J6645" s="161"/>
      <c r="AB6645" s="164"/>
    </row>
    <row r="6646" spans="5:28">
      <c r="E6646" s="166"/>
      <c r="J6646" s="161"/>
      <c r="AB6646" s="164"/>
    </row>
    <row r="6647" spans="5:28">
      <c r="E6647" s="166"/>
      <c r="J6647" s="161"/>
      <c r="AB6647" s="164"/>
    </row>
    <row r="6648" spans="5:28">
      <c r="E6648" s="166"/>
      <c r="J6648" s="161"/>
      <c r="AB6648" s="164"/>
    </row>
    <row r="6649" spans="5:28">
      <c r="E6649" s="166"/>
      <c r="J6649" s="161"/>
      <c r="AB6649" s="164"/>
    </row>
    <row r="6650" spans="5:28">
      <c r="E6650" s="166"/>
      <c r="J6650" s="161"/>
      <c r="AB6650" s="164"/>
    </row>
    <row r="6651" spans="5:28">
      <c r="E6651" s="166"/>
      <c r="J6651" s="161"/>
      <c r="AB6651" s="164"/>
    </row>
    <row r="6652" spans="5:28">
      <c r="E6652" s="166"/>
      <c r="J6652" s="161"/>
      <c r="AB6652" s="164"/>
    </row>
    <row r="6653" spans="5:28">
      <c r="E6653" s="166"/>
      <c r="J6653" s="161"/>
      <c r="AB6653" s="164"/>
    </row>
    <row r="6654" spans="5:28">
      <c r="E6654" s="166"/>
      <c r="J6654" s="161"/>
      <c r="AB6654" s="164"/>
    </row>
    <row r="6655" spans="5:28">
      <c r="E6655" s="166"/>
      <c r="J6655" s="161"/>
      <c r="AB6655" s="164"/>
    </row>
    <row r="6656" spans="5:28">
      <c r="E6656" s="166"/>
      <c r="J6656" s="161"/>
      <c r="AB6656" s="164"/>
    </row>
    <row r="6657" spans="5:28">
      <c r="E6657" s="166"/>
      <c r="J6657" s="161"/>
      <c r="AB6657" s="164"/>
    </row>
    <row r="6658" spans="5:28">
      <c r="E6658" s="166"/>
      <c r="J6658" s="161"/>
      <c r="AB6658" s="164"/>
    </row>
    <row r="6659" spans="5:28">
      <c r="E6659" s="166"/>
      <c r="J6659" s="161"/>
      <c r="AB6659" s="164"/>
    </row>
    <row r="6660" spans="5:28">
      <c r="E6660" s="166"/>
      <c r="J6660" s="161"/>
      <c r="AB6660" s="164"/>
    </row>
    <row r="6661" spans="5:28">
      <c r="E6661" s="166"/>
      <c r="J6661" s="161"/>
      <c r="AB6661" s="164"/>
    </row>
    <row r="6662" spans="5:28">
      <c r="J6662" s="161"/>
      <c r="AB6662" s="164"/>
    </row>
    <row r="6663" spans="5:28">
      <c r="J6663" s="161"/>
      <c r="AB6663" s="164"/>
    </row>
    <row r="6664" spans="5:28">
      <c r="J6664" s="161"/>
      <c r="AB6664" s="164"/>
    </row>
    <row r="6665" spans="5:28">
      <c r="J6665" s="161"/>
      <c r="AB6665" s="164"/>
    </row>
    <row r="6666" spans="5:28">
      <c r="J6666" s="161"/>
      <c r="AB6666" s="164"/>
    </row>
    <row r="6667" spans="5:28">
      <c r="J6667" s="161"/>
      <c r="AB6667" s="164"/>
    </row>
    <row r="6668" spans="5:28">
      <c r="E6668" s="166"/>
      <c r="J6668" s="161"/>
      <c r="AB6668" s="164"/>
    </row>
    <row r="6669" spans="5:28">
      <c r="E6669" s="166"/>
      <c r="J6669" s="161"/>
      <c r="AB6669" s="164"/>
    </row>
    <row r="6670" spans="5:28">
      <c r="E6670" s="166"/>
      <c r="J6670" s="161"/>
      <c r="AB6670" s="164"/>
    </row>
    <row r="6671" spans="5:28">
      <c r="J6671" s="161"/>
      <c r="AB6671" s="164"/>
    </row>
    <row r="6672" spans="5:28">
      <c r="J6672" s="161"/>
      <c r="AB6672" s="164"/>
    </row>
    <row r="6673" spans="10:28">
      <c r="J6673" s="161"/>
      <c r="AB6673" s="164"/>
    </row>
    <row r="6674" spans="10:28">
      <c r="J6674" s="161"/>
      <c r="AB6674" s="164"/>
    </row>
    <row r="6675" spans="10:28">
      <c r="J6675" s="161"/>
      <c r="AB6675" s="164"/>
    </row>
    <row r="6676" spans="10:28">
      <c r="J6676" s="161"/>
      <c r="AB6676" s="164"/>
    </row>
    <row r="6677" spans="10:28">
      <c r="J6677" s="161"/>
      <c r="AB6677" s="164"/>
    </row>
    <row r="6678" spans="10:28">
      <c r="J6678" s="161"/>
      <c r="AB6678" s="164"/>
    </row>
    <row r="6679" spans="10:28">
      <c r="J6679" s="161"/>
      <c r="AB6679" s="164"/>
    </row>
    <row r="6680" spans="10:28">
      <c r="J6680" s="161"/>
      <c r="AB6680" s="164"/>
    </row>
    <row r="6681" spans="10:28">
      <c r="J6681" s="161"/>
      <c r="AB6681" s="164"/>
    </row>
    <row r="6682" spans="10:28">
      <c r="J6682" s="161"/>
      <c r="AB6682" s="164"/>
    </row>
    <row r="6683" spans="10:28">
      <c r="J6683" s="161"/>
      <c r="AB6683" s="164"/>
    </row>
    <row r="6684" spans="10:28">
      <c r="J6684" s="161"/>
      <c r="AB6684" s="164"/>
    </row>
    <row r="6685" spans="10:28">
      <c r="J6685" s="161"/>
      <c r="AB6685" s="164"/>
    </row>
    <row r="6686" spans="10:28">
      <c r="J6686" s="161"/>
      <c r="AB6686" s="164"/>
    </row>
    <row r="6687" spans="10:28">
      <c r="J6687" s="161"/>
      <c r="AB6687" s="164"/>
    </row>
    <row r="6688" spans="10:28">
      <c r="J6688" s="161"/>
      <c r="AB6688" s="164"/>
    </row>
    <row r="6689" spans="5:28">
      <c r="J6689" s="161"/>
      <c r="AB6689" s="164"/>
    </row>
    <row r="6690" spans="5:28">
      <c r="J6690" s="161"/>
      <c r="AB6690" s="164"/>
    </row>
    <row r="6691" spans="5:28">
      <c r="J6691" s="161"/>
      <c r="AB6691" s="164"/>
    </row>
    <row r="6692" spans="5:28">
      <c r="J6692" s="161"/>
      <c r="AB6692" s="164"/>
    </row>
    <row r="6693" spans="5:28">
      <c r="J6693" s="161"/>
      <c r="AB6693" s="164"/>
    </row>
    <row r="6694" spans="5:28">
      <c r="J6694" s="161"/>
      <c r="AB6694" s="164"/>
    </row>
    <row r="6695" spans="5:28">
      <c r="J6695" s="161"/>
      <c r="AB6695" s="164"/>
    </row>
    <row r="6696" spans="5:28">
      <c r="J6696" s="161"/>
      <c r="AB6696" s="164"/>
    </row>
    <row r="6697" spans="5:28">
      <c r="J6697" s="161"/>
      <c r="AB6697" s="164"/>
    </row>
    <row r="6698" spans="5:28">
      <c r="E6698" s="166"/>
      <c r="J6698" s="161"/>
      <c r="AB6698" s="164"/>
    </row>
    <row r="6699" spans="5:28">
      <c r="E6699" s="166"/>
      <c r="J6699" s="161"/>
      <c r="AB6699" s="164"/>
    </row>
    <row r="6700" spans="5:28">
      <c r="J6700" s="161"/>
      <c r="AB6700" s="164"/>
    </row>
    <row r="6701" spans="5:28">
      <c r="J6701" s="161"/>
      <c r="AB6701" s="164"/>
    </row>
    <row r="6702" spans="5:28">
      <c r="J6702" s="161"/>
      <c r="AB6702" s="164"/>
    </row>
    <row r="6703" spans="5:28">
      <c r="J6703" s="161"/>
      <c r="AB6703" s="164"/>
    </row>
    <row r="6704" spans="5:28">
      <c r="J6704" s="161"/>
      <c r="AB6704" s="164"/>
    </row>
    <row r="6705" spans="5:28">
      <c r="J6705" s="161"/>
      <c r="AB6705" s="164"/>
    </row>
    <row r="6706" spans="5:28">
      <c r="J6706" s="161"/>
      <c r="AB6706" s="164"/>
    </row>
    <row r="6707" spans="5:28">
      <c r="J6707" s="161"/>
      <c r="AB6707" s="164"/>
    </row>
    <row r="6708" spans="5:28">
      <c r="E6708" s="166"/>
      <c r="J6708" s="161"/>
      <c r="AB6708" s="164"/>
    </row>
    <row r="6709" spans="5:28">
      <c r="J6709" s="161"/>
      <c r="AB6709" s="164"/>
    </row>
    <row r="6710" spans="5:28">
      <c r="J6710" s="161"/>
      <c r="AB6710" s="164"/>
    </row>
    <row r="6711" spans="5:28">
      <c r="J6711" s="161"/>
      <c r="AB6711" s="164"/>
    </row>
    <row r="6712" spans="5:28">
      <c r="J6712" s="161"/>
      <c r="AB6712" s="164"/>
    </row>
    <row r="6713" spans="5:28">
      <c r="J6713" s="161"/>
      <c r="AB6713" s="164"/>
    </row>
    <row r="6714" spans="5:28">
      <c r="J6714" s="161"/>
      <c r="AB6714" s="164"/>
    </row>
    <row r="6715" spans="5:28">
      <c r="J6715" s="161"/>
      <c r="AB6715" s="164"/>
    </row>
    <row r="6716" spans="5:28">
      <c r="J6716" s="161"/>
      <c r="AB6716" s="164"/>
    </row>
    <row r="6717" spans="5:28">
      <c r="J6717" s="161"/>
      <c r="AB6717" s="164"/>
    </row>
    <row r="6718" spans="5:28">
      <c r="J6718" s="161"/>
      <c r="AB6718" s="164"/>
    </row>
    <row r="6719" spans="5:28">
      <c r="J6719" s="161"/>
      <c r="AB6719" s="164"/>
    </row>
    <row r="6720" spans="5:28">
      <c r="J6720" s="161"/>
      <c r="AB6720" s="164"/>
    </row>
    <row r="6721" spans="10:28">
      <c r="J6721" s="161"/>
      <c r="AB6721" s="164"/>
    </row>
    <row r="6722" spans="10:28">
      <c r="J6722" s="161"/>
      <c r="AB6722" s="164"/>
    </row>
    <row r="6723" spans="10:28">
      <c r="J6723" s="161"/>
      <c r="AB6723" s="164"/>
    </row>
    <row r="6724" spans="10:28">
      <c r="J6724" s="161"/>
      <c r="AB6724" s="164"/>
    </row>
    <row r="6725" spans="10:28">
      <c r="J6725" s="161"/>
      <c r="AB6725" s="164"/>
    </row>
    <row r="6726" spans="10:28">
      <c r="J6726" s="161"/>
      <c r="AB6726" s="164"/>
    </row>
    <row r="6727" spans="10:28">
      <c r="J6727" s="161"/>
      <c r="AB6727" s="164"/>
    </row>
    <row r="6728" spans="10:28">
      <c r="J6728" s="161"/>
      <c r="AB6728" s="164"/>
    </row>
    <row r="6729" spans="10:28">
      <c r="J6729" s="161"/>
      <c r="AB6729" s="164"/>
    </row>
    <row r="6730" spans="10:28">
      <c r="J6730" s="161"/>
      <c r="AB6730" s="164"/>
    </row>
    <row r="6731" spans="10:28">
      <c r="J6731" s="161"/>
      <c r="AB6731" s="164"/>
    </row>
    <row r="6732" spans="10:28">
      <c r="J6732" s="161"/>
      <c r="AB6732" s="164"/>
    </row>
    <row r="6733" spans="10:28">
      <c r="J6733" s="161"/>
      <c r="AB6733" s="164"/>
    </row>
    <row r="6734" spans="10:28">
      <c r="J6734" s="161"/>
      <c r="AB6734" s="164"/>
    </row>
    <row r="6735" spans="10:28">
      <c r="J6735" s="161"/>
      <c r="AB6735" s="164"/>
    </row>
    <row r="6736" spans="10:28">
      <c r="J6736" s="161"/>
      <c r="AB6736" s="164"/>
    </row>
    <row r="6737" spans="5:28">
      <c r="J6737" s="161"/>
      <c r="AB6737" s="164"/>
    </row>
    <row r="6738" spans="5:28">
      <c r="J6738" s="161"/>
      <c r="AB6738" s="164"/>
    </row>
    <row r="6739" spans="5:28">
      <c r="J6739" s="161"/>
      <c r="AB6739" s="164"/>
    </row>
    <row r="6740" spans="5:28">
      <c r="J6740" s="161"/>
      <c r="AB6740" s="164"/>
    </row>
    <row r="6741" spans="5:28">
      <c r="J6741" s="161"/>
      <c r="AB6741" s="164"/>
    </row>
    <row r="6742" spans="5:28">
      <c r="J6742" s="161"/>
      <c r="AB6742" s="164"/>
    </row>
    <row r="6743" spans="5:28">
      <c r="J6743" s="161"/>
      <c r="AB6743" s="164"/>
    </row>
    <row r="6744" spans="5:28">
      <c r="J6744" s="161"/>
      <c r="AB6744" s="164"/>
    </row>
    <row r="6745" spans="5:28">
      <c r="J6745" s="161"/>
      <c r="AB6745" s="164"/>
    </row>
    <row r="6746" spans="5:28">
      <c r="J6746" s="161"/>
      <c r="AB6746" s="164"/>
    </row>
    <row r="6747" spans="5:28">
      <c r="J6747" s="161"/>
      <c r="AB6747" s="164"/>
    </row>
    <row r="6748" spans="5:28">
      <c r="J6748" s="161"/>
      <c r="AB6748" s="164"/>
    </row>
    <row r="6749" spans="5:28">
      <c r="E6749" s="166"/>
      <c r="J6749" s="161"/>
      <c r="AB6749" s="164"/>
    </row>
    <row r="6750" spans="5:28">
      <c r="E6750" s="166"/>
      <c r="J6750" s="161"/>
      <c r="AB6750" s="164"/>
    </row>
    <row r="6751" spans="5:28">
      <c r="E6751" s="166"/>
      <c r="J6751" s="161"/>
      <c r="AB6751" s="164"/>
    </row>
    <row r="6752" spans="5:28">
      <c r="E6752" s="166"/>
      <c r="J6752" s="161"/>
      <c r="AB6752" s="164"/>
    </row>
    <row r="6753" spans="5:28">
      <c r="E6753" s="166"/>
      <c r="J6753" s="161"/>
      <c r="AB6753" s="164"/>
    </row>
    <row r="6754" spans="5:28">
      <c r="J6754" s="161"/>
      <c r="AB6754" s="164"/>
    </row>
    <row r="6755" spans="5:28">
      <c r="J6755" s="161"/>
      <c r="AB6755" s="164"/>
    </row>
    <row r="6756" spans="5:28">
      <c r="J6756" s="161"/>
      <c r="AB6756" s="164"/>
    </row>
    <row r="6757" spans="5:28">
      <c r="J6757" s="161"/>
      <c r="AB6757" s="164"/>
    </row>
    <row r="6758" spans="5:28">
      <c r="J6758" s="161"/>
      <c r="AB6758" s="164"/>
    </row>
    <row r="6759" spans="5:28">
      <c r="J6759" s="161"/>
      <c r="AB6759" s="164"/>
    </row>
    <row r="6760" spans="5:28">
      <c r="J6760" s="161"/>
      <c r="AB6760" s="164"/>
    </row>
    <row r="6761" spans="5:28">
      <c r="J6761" s="161"/>
      <c r="AB6761" s="164"/>
    </row>
    <row r="6762" spans="5:28">
      <c r="J6762" s="161"/>
      <c r="AB6762" s="164"/>
    </row>
    <row r="6763" spans="5:28">
      <c r="J6763" s="161"/>
      <c r="AB6763" s="164"/>
    </row>
    <row r="6764" spans="5:28">
      <c r="J6764" s="161"/>
      <c r="AB6764" s="164"/>
    </row>
    <row r="6765" spans="5:28">
      <c r="J6765" s="161"/>
      <c r="AB6765" s="164"/>
    </row>
    <row r="6766" spans="5:28">
      <c r="J6766" s="161"/>
      <c r="AB6766" s="164"/>
    </row>
    <row r="6767" spans="5:28">
      <c r="J6767" s="161"/>
      <c r="AB6767" s="164"/>
    </row>
    <row r="6768" spans="5:28">
      <c r="J6768" s="161"/>
      <c r="AB6768" s="164"/>
    </row>
    <row r="6769" spans="10:28">
      <c r="J6769" s="161"/>
      <c r="AB6769" s="164"/>
    </row>
    <row r="6770" spans="10:28">
      <c r="J6770" s="161"/>
      <c r="AB6770" s="164"/>
    </row>
    <row r="6771" spans="10:28">
      <c r="J6771" s="161"/>
      <c r="AB6771" s="164"/>
    </row>
    <row r="6772" spans="10:28">
      <c r="J6772" s="161"/>
      <c r="AB6772" s="164"/>
    </row>
    <row r="6773" spans="10:28">
      <c r="J6773" s="161"/>
      <c r="AB6773" s="164"/>
    </row>
    <row r="6774" spans="10:28">
      <c r="J6774" s="161"/>
      <c r="AB6774" s="164"/>
    </row>
    <row r="6775" spans="10:28">
      <c r="J6775" s="161"/>
      <c r="AB6775" s="164"/>
    </row>
    <row r="6776" spans="10:28">
      <c r="J6776" s="161"/>
      <c r="AB6776" s="164"/>
    </row>
    <row r="6777" spans="10:28">
      <c r="J6777" s="161"/>
      <c r="AB6777" s="164"/>
    </row>
    <row r="6778" spans="10:28">
      <c r="J6778" s="161"/>
      <c r="AB6778" s="164"/>
    </row>
    <row r="6779" spans="10:28">
      <c r="J6779" s="161"/>
      <c r="AB6779" s="164"/>
    </row>
    <row r="6780" spans="10:28">
      <c r="J6780" s="161"/>
      <c r="AB6780" s="164"/>
    </row>
    <row r="6781" spans="10:28">
      <c r="J6781" s="161"/>
      <c r="AB6781" s="164"/>
    </row>
    <row r="6782" spans="10:28">
      <c r="J6782" s="161"/>
      <c r="AB6782" s="164"/>
    </row>
    <row r="6783" spans="10:28">
      <c r="J6783" s="161"/>
      <c r="AB6783" s="164"/>
    </row>
    <row r="6784" spans="10:28">
      <c r="J6784" s="161"/>
      <c r="AB6784" s="164"/>
    </row>
    <row r="6785" spans="10:28">
      <c r="J6785" s="161"/>
      <c r="AB6785" s="164"/>
    </row>
    <row r="6786" spans="10:28">
      <c r="J6786" s="161"/>
      <c r="AB6786" s="164"/>
    </row>
    <row r="6787" spans="10:28">
      <c r="J6787" s="161"/>
      <c r="AB6787" s="164"/>
    </row>
    <row r="6788" spans="10:28">
      <c r="J6788" s="161"/>
      <c r="AB6788" s="164"/>
    </row>
    <row r="6789" spans="10:28">
      <c r="J6789" s="161"/>
      <c r="AB6789" s="164"/>
    </row>
    <row r="6790" spans="10:28">
      <c r="J6790" s="161"/>
      <c r="AB6790" s="164"/>
    </row>
    <row r="6791" spans="10:28">
      <c r="J6791" s="161"/>
      <c r="AB6791" s="164"/>
    </row>
    <row r="6792" spans="10:28">
      <c r="J6792" s="161"/>
      <c r="AB6792" s="164"/>
    </row>
    <row r="6793" spans="10:28">
      <c r="J6793" s="161"/>
      <c r="AB6793" s="164"/>
    </row>
    <row r="6794" spans="10:28">
      <c r="J6794" s="161"/>
      <c r="AB6794" s="164"/>
    </row>
    <row r="6795" spans="10:28">
      <c r="J6795" s="161"/>
      <c r="AB6795" s="164"/>
    </row>
    <row r="6796" spans="10:28">
      <c r="J6796" s="161"/>
      <c r="AB6796" s="164"/>
    </row>
    <row r="6797" spans="10:28">
      <c r="J6797" s="161"/>
      <c r="AB6797" s="164"/>
    </row>
    <row r="6798" spans="10:28">
      <c r="J6798" s="161"/>
      <c r="AB6798" s="164"/>
    </row>
    <row r="6799" spans="10:28">
      <c r="J6799" s="161"/>
      <c r="AB6799" s="164"/>
    </row>
    <row r="6800" spans="10:28">
      <c r="J6800" s="161"/>
      <c r="AB6800" s="164"/>
    </row>
    <row r="6801" spans="10:28">
      <c r="J6801" s="161"/>
      <c r="AB6801" s="164"/>
    </row>
    <row r="6802" spans="10:28">
      <c r="J6802" s="161"/>
      <c r="AB6802" s="164"/>
    </row>
    <row r="6803" spans="10:28">
      <c r="J6803" s="161"/>
      <c r="AB6803" s="164"/>
    </row>
    <row r="6804" spans="10:28">
      <c r="J6804" s="161"/>
      <c r="AB6804" s="164"/>
    </row>
    <row r="6805" spans="10:28">
      <c r="J6805" s="161"/>
      <c r="AB6805" s="164"/>
    </row>
    <row r="6806" spans="10:28">
      <c r="J6806" s="161"/>
      <c r="AB6806" s="164"/>
    </row>
    <row r="6807" spans="10:28">
      <c r="J6807" s="161"/>
      <c r="AB6807" s="164"/>
    </row>
    <row r="6808" spans="10:28">
      <c r="J6808" s="161"/>
      <c r="AB6808" s="164"/>
    </row>
    <row r="6809" spans="10:28">
      <c r="J6809" s="161"/>
      <c r="AB6809" s="164"/>
    </row>
    <row r="6810" spans="10:28">
      <c r="J6810" s="161"/>
      <c r="AB6810" s="164"/>
    </row>
    <row r="6811" spans="10:28">
      <c r="J6811" s="161"/>
      <c r="AB6811" s="164"/>
    </row>
    <row r="6812" spans="10:28">
      <c r="J6812" s="161"/>
      <c r="AB6812" s="164"/>
    </row>
    <row r="6813" spans="10:28">
      <c r="J6813" s="161"/>
      <c r="AB6813" s="164"/>
    </row>
    <row r="6814" spans="10:28">
      <c r="J6814" s="161"/>
      <c r="AB6814" s="164"/>
    </row>
    <row r="6815" spans="10:28">
      <c r="J6815" s="161"/>
      <c r="AB6815" s="164"/>
    </row>
    <row r="6816" spans="10:28">
      <c r="J6816" s="161"/>
      <c r="AB6816" s="164"/>
    </row>
    <row r="6817" spans="10:28">
      <c r="J6817" s="161"/>
      <c r="AB6817" s="164"/>
    </row>
    <row r="6818" spans="10:28">
      <c r="J6818" s="161"/>
      <c r="AB6818" s="164"/>
    </row>
    <row r="6819" spans="10:28">
      <c r="J6819" s="161"/>
      <c r="AB6819" s="164"/>
    </row>
    <row r="6820" spans="10:28">
      <c r="J6820" s="161"/>
      <c r="AB6820" s="164"/>
    </row>
    <row r="6821" spans="10:28">
      <c r="J6821" s="161"/>
      <c r="AB6821" s="164"/>
    </row>
    <row r="6822" spans="10:28">
      <c r="J6822" s="161"/>
      <c r="AB6822" s="164"/>
    </row>
    <row r="6823" spans="10:28">
      <c r="J6823" s="161"/>
      <c r="AB6823" s="164"/>
    </row>
    <row r="6824" spans="10:28">
      <c r="J6824" s="161"/>
      <c r="AB6824" s="164"/>
    </row>
    <row r="6825" spans="10:28">
      <c r="J6825" s="161"/>
      <c r="AB6825" s="164"/>
    </row>
    <row r="6826" spans="10:28">
      <c r="J6826" s="161"/>
      <c r="AB6826" s="164"/>
    </row>
    <row r="6827" spans="10:28">
      <c r="J6827" s="161"/>
      <c r="AB6827" s="164"/>
    </row>
    <row r="6828" spans="10:28">
      <c r="J6828" s="161"/>
      <c r="AB6828" s="164"/>
    </row>
    <row r="6829" spans="10:28">
      <c r="J6829" s="161"/>
      <c r="AB6829" s="164"/>
    </row>
    <row r="6830" spans="10:28">
      <c r="J6830" s="161"/>
      <c r="AB6830" s="164"/>
    </row>
    <row r="6831" spans="10:28">
      <c r="J6831" s="161"/>
      <c r="AB6831" s="164"/>
    </row>
    <row r="6832" spans="10:28">
      <c r="J6832" s="161"/>
      <c r="AB6832" s="164"/>
    </row>
    <row r="6833" spans="5:28">
      <c r="J6833" s="161"/>
      <c r="AB6833" s="164"/>
    </row>
    <row r="6834" spans="5:28">
      <c r="J6834" s="161"/>
      <c r="AB6834" s="164"/>
    </row>
    <row r="6835" spans="5:28">
      <c r="J6835" s="161"/>
      <c r="AB6835" s="164"/>
    </row>
    <row r="6836" spans="5:28">
      <c r="E6836" s="166"/>
      <c r="J6836" s="161"/>
      <c r="AB6836" s="164"/>
    </row>
    <row r="6837" spans="5:28">
      <c r="E6837" s="166"/>
      <c r="J6837" s="161"/>
      <c r="AB6837" s="164"/>
    </row>
    <row r="6838" spans="5:28">
      <c r="E6838" s="166"/>
      <c r="J6838" s="161"/>
      <c r="AB6838" s="164"/>
    </row>
    <row r="6839" spans="5:28">
      <c r="E6839" s="166"/>
      <c r="J6839" s="161"/>
      <c r="AB6839" s="164"/>
    </row>
    <row r="6840" spans="5:28">
      <c r="E6840" s="166"/>
      <c r="J6840" s="161"/>
      <c r="AB6840" s="164"/>
    </row>
    <row r="6841" spans="5:28">
      <c r="E6841" s="166"/>
      <c r="J6841" s="161"/>
      <c r="AB6841" s="164"/>
    </row>
    <row r="6842" spans="5:28">
      <c r="E6842" s="166"/>
      <c r="J6842" s="161"/>
      <c r="AB6842" s="164"/>
    </row>
    <row r="6843" spans="5:28">
      <c r="E6843" s="166"/>
      <c r="J6843" s="161"/>
      <c r="AB6843" s="164"/>
    </row>
    <row r="6844" spans="5:28">
      <c r="E6844" s="166"/>
      <c r="J6844" s="161"/>
      <c r="AB6844" s="164"/>
    </row>
    <row r="6845" spans="5:28">
      <c r="E6845" s="166"/>
      <c r="J6845" s="161"/>
      <c r="AB6845" s="164"/>
    </row>
    <row r="6846" spans="5:28">
      <c r="E6846" s="166"/>
      <c r="J6846" s="161"/>
      <c r="AB6846" s="164"/>
    </row>
    <row r="6847" spans="5:28">
      <c r="E6847" s="166"/>
      <c r="J6847" s="161"/>
      <c r="AB6847" s="164"/>
    </row>
    <row r="6848" spans="5:28">
      <c r="J6848" s="161"/>
      <c r="AB6848" s="164"/>
    </row>
    <row r="6849" spans="5:28">
      <c r="J6849" s="161"/>
      <c r="AB6849" s="164"/>
    </row>
    <row r="6850" spans="5:28">
      <c r="J6850" s="161"/>
      <c r="AB6850" s="164"/>
    </row>
    <row r="6851" spans="5:28">
      <c r="J6851" s="161"/>
      <c r="AB6851" s="164"/>
    </row>
    <row r="6852" spans="5:28">
      <c r="J6852" s="161"/>
      <c r="AB6852" s="164"/>
    </row>
    <row r="6853" spans="5:28">
      <c r="J6853" s="161"/>
      <c r="AB6853" s="164"/>
    </row>
    <row r="6854" spans="5:28">
      <c r="J6854" s="161"/>
      <c r="AB6854" s="164"/>
    </row>
    <row r="6855" spans="5:28">
      <c r="J6855" s="161"/>
      <c r="AB6855" s="164"/>
    </row>
    <row r="6856" spans="5:28">
      <c r="J6856" s="161"/>
      <c r="AB6856" s="164"/>
    </row>
    <row r="6857" spans="5:28">
      <c r="E6857" s="166"/>
      <c r="J6857" s="161"/>
      <c r="AB6857" s="164"/>
    </row>
    <row r="6858" spans="5:28">
      <c r="J6858" s="161"/>
      <c r="AB6858" s="164"/>
    </row>
    <row r="6859" spans="5:28">
      <c r="E6859" s="166"/>
      <c r="J6859" s="161"/>
      <c r="AB6859" s="164"/>
    </row>
    <row r="6860" spans="5:28">
      <c r="J6860" s="161"/>
      <c r="AB6860" s="164"/>
    </row>
    <row r="6861" spans="5:28">
      <c r="J6861" s="161"/>
      <c r="AB6861" s="164"/>
    </row>
    <row r="6862" spans="5:28">
      <c r="J6862" s="161"/>
      <c r="AB6862" s="164"/>
    </row>
    <row r="6863" spans="5:28">
      <c r="J6863" s="161"/>
      <c r="AB6863" s="164"/>
    </row>
    <row r="6864" spans="5:28">
      <c r="J6864" s="161"/>
      <c r="AB6864" s="164"/>
    </row>
    <row r="6865" spans="5:28">
      <c r="J6865" s="161"/>
      <c r="AB6865" s="164"/>
    </row>
    <row r="6866" spans="5:28">
      <c r="J6866" s="161"/>
      <c r="AB6866" s="164"/>
    </row>
    <row r="6867" spans="5:28">
      <c r="J6867" s="161"/>
      <c r="AB6867" s="164"/>
    </row>
    <row r="6868" spans="5:28">
      <c r="J6868" s="161"/>
      <c r="AB6868" s="164"/>
    </row>
    <row r="6869" spans="5:28">
      <c r="J6869" s="161"/>
      <c r="AB6869" s="164"/>
    </row>
    <row r="6870" spans="5:28">
      <c r="E6870" s="166"/>
      <c r="J6870" s="161"/>
      <c r="AB6870" s="164"/>
    </row>
    <row r="6871" spans="5:28">
      <c r="J6871" s="161"/>
      <c r="AB6871" s="164"/>
    </row>
    <row r="6872" spans="5:28">
      <c r="J6872" s="161"/>
      <c r="AB6872" s="164"/>
    </row>
    <row r="6873" spans="5:28">
      <c r="J6873" s="161"/>
      <c r="AB6873" s="164"/>
    </row>
    <row r="6874" spans="5:28">
      <c r="J6874" s="161"/>
      <c r="AB6874" s="164"/>
    </row>
    <row r="6875" spans="5:28">
      <c r="J6875" s="161"/>
      <c r="AB6875" s="164"/>
    </row>
    <row r="6876" spans="5:28">
      <c r="J6876" s="161"/>
      <c r="AB6876" s="164"/>
    </row>
    <row r="6877" spans="5:28">
      <c r="J6877" s="161"/>
      <c r="AB6877" s="164"/>
    </row>
    <row r="6878" spans="5:28">
      <c r="E6878" s="166"/>
      <c r="J6878" s="161"/>
      <c r="AB6878" s="164"/>
    </row>
    <row r="6879" spans="5:28">
      <c r="J6879" s="161"/>
      <c r="AB6879" s="164"/>
    </row>
    <row r="6880" spans="5:28">
      <c r="J6880" s="161"/>
      <c r="AB6880" s="164"/>
    </row>
    <row r="6881" spans="5:28">
      <c r="J6881" s="161"/>
      <c r="AB6881" s="164"/>
    </row>
    <row r="6882" spans="5:28">
      <c r="J6882" s="161"/>
      <c r="AB6882" s="164"/>
    </row>
    <row r="6883" spans="5:28">
      <c r="J6883" s="161"/>
      <c r="AB6883" s="164"/>
    </row>
    <row r="6884" spans="5:28">
      <c r="E6884" s="166"/>
      <c r="J6884" s="161"/>
      <c r="AB6884" s="164"/>
    </row>
    <row r="6885" spans="5:28">
      <c r="J6885" s="161"/>
      <c r="AB6885" s="164"/>
    </row>
    <row r="6886" spans="5:28">
      <c r="J6886" s="161"/>
      <c r="AB6886" s="164"/>
    </row>
    <row r="6887" spans="5:28">
      <c r="E6887" s="166"/>
      <c r="J6887" s="161"/>
      <c r="AB6887" s="164"/>
    </row>
    <row r="6888" spans="5:28">
      <c r="E6888" s="166"/>
      <c r="J6888" s="161"/>
      <c r="AB6888" s="164"/>
    </row>
    <row r="6889" spans="5:28">
      <c r="J6889" s="161"/>
      <c r="AB6889" s="164"/>
    </row>
    <row r="6890" spans="5:28">
      <c r="E6890" s="166"/>
      <c r="J6890" s="161"/>
      <c r="AB6890" s="164"/>
    </row>
    <row r="6891" spans="5:28">
      <c r="E6891" s="166"/>
      <c r="J6891" s="161"/>
      <c r="AB6891" s="164"/>
    </row>
    <row r="6892" spans="5:28">
      <c r="E6892" s="166"/>
      <c r="J6892" s="161"/>
      <c r="AB6892" s="164"/>
    </row>
    <row r="6893" spans="5:28">
      <c r="E6893" s="166"/>
      <c r="J6893" s="161"/>
      <c r="AB6893" s="164"/>
    </row>
    <row r="6894" spans="5:28">
      <c r="J6894" s="161"/>
      <c r="AB6894" s="164"/>
    </row>
    <row r="6895" spans="5:28">
      <c r="J6895" s="161"/>
      <c r="AB6895" s="164"/>
    </row>
    <row r="6896" spans="5:28">
      <c r="J6896" s="161"/>
      <c r="AB6896" s="164"/>
    </row>
    <row r="6897" spans="5:28">
      <c r="J6897" s="161"/>
      <c r="AB6897" s="164"/>
    </row>
    <row r="6898" spans="5:28">
      <c r="J6898" s="161"/>
      <c r="AB6898" s="164"/>
    </row>
    <row r="6899" spans="5:28">
      <c r="J6899" s="161"/>
      <c r="AB6899" s="164"/>
    </row>
    <row r="6900" spans="5:28">
      <c r="J6900" s="161"/>
      <c r="AB6900" s="164"/>
    </row>
    <row r="6901" spans="5:28">
      <c r="J6901" s="161"/>
      <c r="AB6901" s="164"/>
    </row>
    <row r="6902" spans="5:28">
      <c r="J6902" s="161"/>
      <c r="AB6902" s="164"/>
    </row>
    <row r="6903" spans="5:28">
      <c r="J6903" s="161"/>
      <c r="AB6903" s="164"/>
    </row>
    <row r="6904" spans="5:28">
      <c r="J6904" s="161"/>
      <c r="AB6904" s="164"/>
    </row>
    <row r="6905" spans="5:28">
      <c r="J6905" s="161"/>
      <c r="AB6905" s="164"/>
    </row>
    <row r="6906" spans="5:28">
      <c r="J6906" s="161"/>
      <c r="AB6906" s="164"/>
    </row>
    <row r="6907" spans="5:28">
      <c r="E6907" s="166"/>
      <c r="J6907" s="161"/>
      <c r="AB6907" s="164"/>
    </row>
    <row r="6908" spans="5:28">
      <c r="E6908" s="166"/>
      <c r="J6908" s="161"/>
      <c r="AB6908" s="164"/>
    </row>
    <row r="6909" spans="5:28">
      <c r="E6909" s="166"/>
      <c r="J6909" s="161"/>
      <c r="AB6909" s="164"/>
    </row>
    <row r="6910" spans="5:28">
      <c r="E6910" s="166"/>
      <c r="J6910" s="161"/>
      <c r="AB6910" s="164"/>
    </row>
    <row r="6911" spans="5:28">
      <c r="E6911" s="166"/>
      <c r="J6911" s="161"/>
      <c r="AB6911" s="164"/>
    </row>
    <row r="6912" spans="5:28">
      <c r="E6912" s="166"/>
      <c r="J6912" s="161"/>
      <c r="AB6912" s="164"/>
    </row>
    <row r="6913" spans="5:28">
      <c r="E6913" s="166"/>
      <c r="J6913" s="161"/>
      <c r="AB6913" s="164"/>
    </row>
    <row r="6914" spans="5:28">
      <c r="E6914" s="166"/>
      <c r="J6914" s="161"/>
      <c r="AB6914" s="164"/>
    </row>
    <row r="6915" spans="5:28">
      <c r="E6915" s="166"/>
      <c r="J6915" s="161"/>
      <c r="AB6915" s="164"/>
    </row>
    <row r="6916" spans="5:28">
      <c r="E6916" s="166"/>
      <c r="J6916" s="161"/>
      <c r="AB6916" s="164"/>
    </row>
    <row r="6917" spans="5:28">
      <c r="E6917" s="166"/>
      <c r="J6917" s="161"/>
      <c r="AB6917" s="164"/>
    </row>
    <row r="6918" spans="5:28">
      <c r="E6918" s="166"/>
      <c r="J6918" s="161"/>
      <c r="AB6918" s="164"/>
    </row>
    <row r="6919" spans="5:28">
      <c r="E6919" s="166"/>
      <c r="J6919" s="161"/>
      <c r="AB6919" s="164"/>
    </row>
    <row r="6920" spans="5:28">
      <c r="E6920" s="166"/>
      <c r="J6920" s="161"/>
      <c r="AB6920" s="164"/>
    </row>
    <row r="6921" spans="5:28">
      <c r="E6921" s="166"/>
      <c r="J6921" s="161"/>
      <c r="AB6921" s="164"/>
    </row>
    <row r="6922" spans="5:28">
      <c r="J6922" s="161"/>
      <c r="AB6922" s="164"/>
    </row>
    <row r="6923" spans="5:28">
      <c r="J6923" s="161"/>
      <c r="AB6923" s="164"/>
    </row>
    <row r="6924" spans="5:28">
      <c r="J6924" s="161"/>
      <c r="AB6924" s="164"/>
    </row>
    <row r="6925" spans="5:28">
      <c r="J6925" s="161"/>
      <c r="AB6925" s="164"/>
    </row>
    <row r="6926" spans="5:28">
      <c r="J6926" s="161"/>
      <c r="AB6926" s="164"/>
    </row>
    <row r="6927" spans="5:28">
      <c r="J6927" s="161"/>
      <c r="AB6927" s="164"/>
    </row>
    <row r="6928" spans="5:28">
      <c r="J6928" s="161"/>
      <c r="AB6928" s="164"/>
    </row>
    <row r="6929" spans="5:28">
      <c r="J6929" s="161"/>
      <c r="AB6929" s="164"/>
    </row>
    <row r="6930" spans="5:28">
      <c r="J6930" s="161"/>
      <c r="AB6930" s="164"/>
    </row>
    <row r="6931" spans="5:28">
      <c r="J6931" s="161"/>
      <c r="AB6931" s="164"/>
    </row>
    <row r="6932" spans="5:28">
      <c r="J6932" s="161"/>
      <c r="AB6932" s="164"/>
    </row>
    <row r="6933" spans="5:28">
      <c r="J6933" s="161"/>
      <c r="AB6933" s="164"/>
    </row>
    <row r="6934" spans="5:28">
      <c r="J6934" s="161"/>
      <c r="AB6934" s="164"/>
    </row>
    <row r="6935" spans="5:28">
      <c r="J6935" s="161"/>
      <c r="AB6935" s="164"/>
    </row>
    <row r="6936" spans="5:28">
      <c r="J6936" s="161"/>
      <c r="AB6936" s="164"/>
    </row>
    <row r="6937" spans="5:28">
      <c r="J6937" s="161"/>
      <c r="AB6937" s="164"/>
    </row>
    <row r="6938" spans="5:28">
      <c r="J6938" s="161"/>
      <c r="AB6938" s="164"/>
    </row>
    <row r="6939" spans="5:28">
      <c r="J6939" s="161"/>
      <c r="AB6939" s="164"/>
    </row>
    <row r="6940" spans="5:28">
      <c r="J6940" s="161"/>
      <c r="AB6940" s="164"/>
    </row>
    <row r="6941" spans="5:28">
      <c r="J6941" s="161"/>
      <c r="AB6941" s="164"/>
    </row>
    <row r="6942" spans="5:28">
      <c r="J6942" s="161"/>
      <c r="AB6942" s="164"/>
    </row>
    <row r="6943" spans="5:28">
      <c r="J6943" s="161"/>
      <c r="AB6943" s="164"/>
    </row>
    <row r="6944" spans="5:28">
      <c r="E6944" s="166"/>
      <c r="J6944" s="161"/>
      <c r="AB6944" s="164"/>
    </row>
    <row r="6945" spans="5:28">
      <c r="J6945" s="161"/>
      <c r="AB6945" s="164"/>
    </row>
    <row r="6946" spans="5:28">
      <c r="J6946" s="161"/>
      <c r="AB6946" s="164"/>
    </row>
    <row r="6947" spans="5:28">
      <c r="J6947" s="161"/>
      <c r="AB6947" s="164"/>
    </row>
    <row r="6948" spans="5:28">
      <c r="J6948" s="161"/>
      <c r="AB6948" s="164"/>
    </row>
    <row r="6949" spans="5:28">
      <c r="J6949" s="161"/>
      <c r="AB6949" s="164"/>
    </row>
    <row r="6950" spans="5:28">
      <c r="J6950" s="161"/>
      <c r="AB6950" s="164"/>
    </row>
    <row r="6951" spans="5:28">
      <c r="J6951" s="161"/>
      <c r="AB6951" s="164"/>
    </row>
    <row r="6952" spans="5:28">
      <c r="E6952" s="166"/>
      <c r="J6952" s="161"/>
      <c r="AB6952" s="164"/>
    </row>
    <row r="6953" spans="5:28">
      <c r="E6953" s="166"/>
      <c r="J6953" s="161"/>
      <c r="AB6953" s="164"/>
    </row>
    <row r="6954" spans="5:28">
      <c r="E6954" s="166"/>
      <c r="J6954" s="161"/>
      <c r="AB6954" s="164"/>
    </row>
    <row r="6955" spans="5:28">
      <c r="E6955" s="166"/>
      <c r="J6955" s="161"/>
      <c r="AB6955" s="164"/>
    </row>
    <row r="6956" spans="5:28">
      <c r="E6956" s="166"/>
      <c r="J6956" s="161"/>
      <c r="AB6956" s="164"/>
    </row>
    <row r="6957" spans="5:28">
      <c r="E6957" s="166"/>
      <c r="J6957" s="161"/>
      <c r="AB6957" s="164"/>
    </row>
    <row r="6958" spans="5:28">
      <c r="E6958" s="166"/>
      <c r="J6958" s="161"/>
      <c r="AB6958" s="164"/>
    </row>
    <row r="6959" spans="5:28">
      <c r="E6959" s="166"/>
      <c r="J6959" s="161"/>
      <c r="AB6959" s="164"/>
    </row>
    <row r="6960" spans="5:28">
      <c r="E6960" s="166"/>
      <c r="J6960" s="161"/>
      <c r="AB6960" s="164"/>
    </row>
    <row r="6961" spans="10:28">
      <c r="J6961" s="161"/>
      <c r="AB6961" s="164"/>
    </row>
    <row r="6962" spans="10:28">
      <c r="J6962" s="161"/>
      <c r="AB6962" s="164"/>
    </row>
    <row r="6963" spans="10:28">
      <c r="J6963" s="161"/>
      <c r="AB6963" s="164"/>
    </row>
    <row r="6964" spans="10:28">
      <c r="J6964" s="161"/>
      <c r="AB6964" s="164"/>
    </row>
    <row r="6965" spans="10:28">
      <c r="J6965" s="161"/>
      <c r="AB6965" s="164"/>
    </row>
    <row r="6966" spans="10:28">
      <c r="J6966" s="161"/>
      <c r="AB6966" s="164"/>
    </row>
    <row r="6967" spans="10:28">
      <c r="J6967" s="161"/>
      <c r="AB6967" s="164"/>
    </row>
    <row r="6968" spans="10:28">
      <c r="J6968" s="161"/>
      <c r="AB6968" s="164"/>
    </row>
    <row r="6969" spans="10:28">
      <c r="J6969" s="161"/>
      <c r="AB6969" s="164"/>
    </row>
    <row r="6970" spans="10:28">
      <c r="J6970" s="161"/>
      <c r="AB6970" s="164"/>
    </row>
    <row r="6971" spans="10:28">
      <c r="J6971" s="161"/>
      <c r="AB6971" s="164"/>
    </row>
    <row r="6972" spans="10:28">
      <c r="J6972" s="161"/>
      <c r="AB6972" s="164"/>
    </row>
    <row r="6973" spans="10:28">
      <c r="J6973" s="161"/>
      <c r="AB6973" s="164"/>
    </row>
    <row r="6974" spans="10:28">
      <c r="J6974" s="161"/>
      <c r="AB6974" s="164"/>
    </row>
    <row r="6975" spans="10:28">
      <c r="J6975" s="161"/>
      <c r="AB6975" s="164"/>
    </row>
    <row r="6976" spans="10:28">
      <c r="J6976" s="161"/>
      <c r="AB6976" s="164"/>
    </row>
    <row r="6977" spans="5:28">
      <c r="J6977" s="161"/>
      <c r="AB6977" s="164"/>
    </row>
    <row r="6978" spans="5:28">
      <c r="J6978" s="161"/>
      <c r="AB6978" s="164"/>
    </row>
    <row r="6979" spans="5:28">
      <c r="J6979" s="161"/>
      <c r="AB6979" s="164"/>
    </row>
    <row r="6980" spans="5:28">
      <c r="J6980" s="161"/>
      <c r="AB6980" s="164"/>
    </row>
    <row r="6981" spans="5:28">
      <c r="J6981" s="161"/>
      <c r="AB6981" s="164"/>
    </row>
    <row r="6982" spans="5:28">
      <c r="J6982" s="161"/>
      <c r="AB6982" s="164"/>
    </row>
    <row r="6983" spans="5:28">
      <c r="E6983" s="166"/>
      <c r="J6983" s="161"/>
      <c r="AB6983" s="164"/>
    </row>
    <row r="6984" spans="5:28">
      <c r="J6984" s="161"/>
      <c r="AB6984" s="164"/>
    </row>
    <row r="6985" spans="5:28">
      <c r="E6985" s="166"/>
      <c r="J6985" s="161"/>
      <c r="AB6985" s="164"/>
    </row>
    <row r="6986" spans="5:28">
      <c r="J6986" s="161"/>
      <c r="AB6986" s="164"/>
    </row>
    <row r="6987" spans="5:28">
      <c r="J6987" s="161"/>
      <c r="AB6987" s="164"/>
    </row>
    <row r="6988" spans="5:28">
      <c r="J6988" s="161"/>
      <c r="AB6988" s="164"/>
    </row>
    <row r="6989" spans="5:28">
      <c r="J6989" s="161"/>
      <c r="AB6989" s="164"/>
    </row>
    <row r="6990" spans="5:28">
      <c r="E6990" s="166"/>
      <c r="J6990" s="161"/>
      <c r="AB6990" s="164"/>
    </row>
    <row r="6991" spans="5:28">
      <c r="E6991" s="166"/>
      <c r="J6991" s="161"/>
      <c r="AB6991" s="164"/>
    </row>
    <row r="6992" spans="5:28">
      <c r="J6992" s="161"/>
      <c r="AB6992" s="164"/>
    </row>
    <row r="6993" spans="5:28">
      <c r="E6993" s="166"/>
      <c r="J6993" s="161"/>
      <c r="AB6993" s="164"/>
    </row>
    <row r="6994" spans="5:28">
      <c r="E6994" s="166"/>
      <c r="J6994" s="161"/>
      <c r="AB6994" s="164"/>
    </row>
    <row r="6995" spans="5:28">
      <c r="J6995" s="161"/>
      <c r="AB6995" s="164"/>
    </row>
    <row r="6996" spans="5:28">
      <c r="J6996" s="161"/>
      <c r="AB6996" s="164"/>
    </row>
    <row r="6997" spans="5:28">
      <c r="J6997" s="161"/>
      <c r="AB6997" s="164"/>
    </row>
    <row r="6998" spans="5:28">
      <c r="E6998" s="166"/>
      <c r="J6998" s="161"/>
      <c r="AB6998" s="164"/>
    </row>
    <row r="6999" spans="5:28">
      <c r="J6999" s="161"/>
      <c r="AB6999" s="164"/>
    </row>
    <row r="7000" spans="5:28">
      <c r="J7000" s="161"/>
      <c r="AB7000" s="164"/>
    </row>
    <row r="7001" spans="5:28">
      <c r="J7001" s="161"/>
      <c r="AB7001" s="164"/>
    </row>
    <row r="7002" spans="5:28">
      <c r="J7002" s="161"/>
      <c r="AB7002" s="164"/>
    </row>
    <row r="7003" spans="5:28">
      <c r="J7003" s="161"/>
      <c r="AB7003" s="164"/>
    </row>
    <row r="7004" spans="5:28">
      <c r="J7004" s="161"/>
      <c r="AB7004" s="164"/>
    </row>
    <row r="7005" spans="5:28">
      <c r="J7005" s="161"/>
      <c r="AB7005" s="164"/>
    </row>
    <row r="7006" spans="5:28">
      <c r="J7006" s="161"/>
      <c r="AB7006" s="164"/>
    </row>
    <row r="7007" spans="5:28">
      <c r="J7007" s="161"/>
      <c r="AB7007" s="164"/>
    </row>
    <row r="7008" spans="5:28">
      <c r="J7008" s="161"/>
      <c r="AB7008" s="164"/>
    </row>
    <row r="7009" spans="10:28">
      <c r="J7009" s="161"/>
      <c r="AB7009" s="164"/>
    </row>
    <row r="7010" spans="10:28">
      <c r="J7010" s="161"/>
      <c r="AB7010" s="164"/>
    </row>
    <row r="7011" spans="10:28">
      <c r="J7011" s="161"/>
      <c r="AB7011" s="164"/>
    </row>
    <row r="7012" spans="10:28">
      <c r="J7012" s="161"/>
      <c r="AB7012" s="164"/>
    </row>
    <row r="7013" spans="10:28">
      <c r="J7013" s="161"/>
      <c r="AB7013" s="164"/>
    </row>
    <row r="7014" spans="10:28">
      <c r="J7014" s="161"/>
      <c r="AB7014" s="164"/>
    </row>
    <row r="7015" spans="10:28">
      <c r="J7015" s="161"/>
      <c r="AB7015" s="164"/>
    </row>
    <row r="7016" spans="10:28">
      <c r="J7016" s="161"/>
      <c r="AB7016" s="164"/>
    </row>
    <row r="7017" spans="10:28">
      <c r="J7017" s="161"/>
      <c r="AB7017" s="164"/>
    </row>
    <row r="7018" spans="10:28">
      <c r="J7018" s="161"/>
      <c r="AB7018" s="164"/>
    </row>
    <row r="7019" spans="10:28">
      <c r="J7019" s="161"/>
      <c r="AB7019" s="164"/>
    </row>
    <row r="7020" spans="10:28">
      <c r="J7020" s="161"/>
      <c r="AB7020" s="164"/>
    </row>
    <row r="7021" spans="10:28">
      <c r="J7021" s="161"/>
      <c r="AB7021" s="164"/>
    </row>
    <row r="7022" spans="10:28">
      <c r="J7022" s="161"/>
      <c r="AB7022" s="164"/>
    </row>
    <row r="7023" spans="10:28">
      <c r="J7023" s="161"/>
      <c r="AB7023" s="164"/>
    </row>
    <row r="7024" spans="10:28">
      <c r="J7024" s="161"/>
      <c r="AB7024" s="164"/>
    </row>
    <row r="7025" spans="10:28">
      <c r="J7025" s="161"/>
      <c r="AB7025" s="164"/>
    </row>
    <row r="7026" spans="10:28">
      <c r="J7026" s="161"/>
      <c r="AB7026" s="164"/>
    </row>
    <row r="7027" spans="10:28">
      <c r="J7027" s="161"/>
      <c r="AB7027" s="164"/>
    </row>
    <row r="7028" spans="10:28">
      <c r="J7028" s="161"/>
      <c r="AB7028" s="164"/>
    </row>
    <row r="7029" spans="10:28">
      <c r="J7029" s="161"/>
      <c r="AB7029" s="164"/>
    </row>
    <row r="7030" spans="10:28">
      <c r="J7030" s="161"/>
      <c r="AB7030" s="164"/>
    </row>
    <row r="7031" spans="10:28">
      <c r="J7031" s="161"/>
      <c r="AB7031" s="164"/>
    </row>
    <row r="7032" spans="10:28">
      <c r="J7032" s="161"/>
      <c r="AB7032" s="164"/>
    </row>
    <row r="7033" spans="10:28">
      <c r="J7033" s="161"/>
      <c r="AB7033" s="164"/>
    </row>
    <row r="7034" spans="10:28">
      <c r="J7034" s="161"/>
      <c r="AB7034" s="164"/>
    </row>
    <row r="7035" spans="10:28">
      <c r="J7035" s="161"/>
      <c r="AB7035" s="164"/>
    </row>
    <row r="7036" spans="10:28">
      <c r="J7036" s="161"/>
      <c r="AB7036" s="164"/>
    </row>
    <row r="7037" spans="10:28">
      <c r="J7037" s="161"/>
      <c r="AB7037" s="164"/>
    </row>
    <row r="7038" spans="10:28">
      <c r="J7038" s="161"/>
      <c r="AB7038" s="164"/>
    </row>
    <row r="7039" spans="10:28">
      <c r="J7039" s="161"/>
      <c r="AB7039" s="164"/>
    </row>
    <row r="7040" spans="10:28">
      <c r="J7040" s="161"/>
      <c r="AB7040" s="164"/>
    </row>
    <row r="7041" spans="5:28">
      <c r="J7041" s="161"/>
      <c r="AB7041" s="164"/>
    </row>
    <row r="7042" spans="5:28">
      <c r="J7042" s="161"/>
      <c r="AB7042" s="164"/>
    </row>
    <row r="7043" spans="5:28">
      <c r="J7043" s="161"/>
      <c r="AB7043" s="164"/>
    </row>
    <row r="7044" spans="5:28">
      <c r="J7044" s="161"/>
      <c r="AB7044" s="164"/>
    </row>
    <row r="7045" spans="5:28">
      <c r="J7045" s="161"/>
      <c r="AB7045" s="164"/>
    </row>
    <row r="7046" spans="5:28">
      <c r="J7046" s="161"/>
      <c r="AB7046" s="164"/>
    </row>
    <row r="7047" spans="5:28">
      <c r="J7047" s="161"/>
      <c r="AB7047" s="164"/>
    </row>
    <row r="7048" spans="5:28">
      <c r="E7048" s="166"/>
      <c r="J7048" s="161"/>
      <c r="AB7048" s="164"/>
    </row>
    <row r="7049" spans="5:28">
      <c r="E7049" s="166"/>
      <c r="J7049" s="161"/>
      <c r="AB7049" s="164"/>
    </row>
    <row r="7050" spans="5:28">
      <c r="E7050" s="166"/>
      <c r="J7050" s="161"/>
      <c r="AB7050" s="164"/>
    </row>
    <row r="7051" spans="5:28">
      <c r="E7051" s="166"/>
      <c r="J7051" s="161"/>
      <c r="AB7051" s="164"/>
    </row>
    <row r="7052" spans="5:28">
      <c r="E7052" s="166"/>
      <c r="J7052" s="161"/>
      <c r="AB7052" s="164"/>
    </row>
    <row r="7053" spans="5:28">
      <c r="E7053" s="166"/>
      <c r="J7053" s="161"/>
      <c r="AB7053" s="164"/>
    </row>
    <row r="7054" spans="5:28">
      <c r="E7054" s="166"/>
      <c r="J7054" s="161"/>
      <c r="AB7054" s="164"/>
    </row>
    <row r="7055" spans="5:28">
      <c r="E7055" s="166"/>
      <c r="J7055" s="161"/>
      <c r="AB7055" s="164"/>
    </row>
    <row r="7056" spans="5:28">
      <c r="E7056" s="166"/>
      <c r="J7056" s="161"/>
      <c r="AB7056" s="164"/>
    </row>
    <row r="7057" spans="5:28">
      <c r="E7057" s="166"/>
      <c r="J7057" s="161"/>
      <c r="AB7057" s="164"/>
    </row>
    <row r="7058" spans="5:28">
      <c r="E7058" s="166"/>
      <c r="J7058" s="161"/>
      <c r="AB7058" s="164"/>
    </row>
    <row r="7059" spans="5:28">
      <c r="E7059" s="166"/>
      <c r="J7059" s="161"/>
      <c r="AB7059" s="164"/>
    </row>
    <row r="7060" spans="5:28">
      <c r="E7060" s="166"/>
      <c r="J7060" s="161"/>
      <c r="AB7060" s="164"/>
    </row>
    <row r="7061" spans="5:28">
      <c r="E7061" s="166"/>
      <c r="J7061" s="161"/>
      <c r="AB7061" s="164"/>
    </row>
    <row r="7062" spans="5:28">
      <c r="E7062" s="166"/>
      <c r="J7062" s="161"/>
      <c r="AB7062" s="164"/>
    </row>
    <row r="7063" spans="5:28">
      <c r="E7063" s="166"/>
      <c r="J7063" s="161"/>
      <c r="AB7063" s="164"/>
    </row>
    <row r="7064" spans="5:28">
      <c r="E7064" s="166"/>
      <c r="J7064" s="161"/>
      <c r="AB7064" s="164"/>
    </row>
    <row r="7065" spans="5:28">
      <c r="E7065" s="166"/>
      <c r="J7065" s="161"/>
      <c r="AB7065" s="164"/>
    </row>
    <row r="7066" spans="5:28">
      <c r="E7066" s="166"/>
      <c r="J7066" s="161"/>
      <c r="AB7066" s="164"/>
    </row>
    <row r="7067" spans="5:28">
      <c r="E7067" s="166"/>
      <c r="J7067" s="161"/>
      <c r="AB7067" s="164"/>
    </row>
    <row r="7068" spans="5:28">
      <c r="E7068" s="166"/>
      <c r="J7068" s="161"/>
      <c r="AB7068" s="164"/>
    </row>
    <row r="7069" spans="5:28">
      <c r="E7069" s="166"/>
      <c r="J7069" s="161"/>
      <c r="AB7069" s="164"/>
    </row>
    <row r="7070" spans="5:28">
      <c r="E7070" s="166"/>
      <c r="J7070" s="161"/>
      <c r="AB7070" s="164"/>
    </row>
    <row r="7071" spans="5:28">
      <c r="E7071" s="166"/>
      <c r="J7071" s="161"/>
      <c r="AB7071" s="164"/>
    </row>
    <row r="7072" spans="5:28">
      <c r="E7072" s="166"/>
      <c r="J7072" s="161"/>
      <c r="AB7072" s="164"/>
    </row>
    <row r="7073" spans="5:28">
      <c r="E7073" s="166"/>
      <c r="J7073" s="161"/>
      <c r="AB7073" s="164"/>
    </row>
    <row r="7074" spans="5:28">
      <c r="E7074" s="166"/>
      <c r="J7074" s="161"/>
      <c r="AB7074" s="164"/>
    </row>
    <row r="7075" spans="5:28">
      <c r="E7075" s="166"/>
      <c r="J7075" s="161"/>
      <c r="AB7075" s="164"/>
    </row>
    <row r="7076" spans="5:28">
      <c r="E7076" s="166"/>
      <c r="J7076" s="161"/>
      <c r="AB7076" s="164"/>
    </row>
    <row r="7077" spans="5:28">
      <c r="E7077" s="166"/>
      <c r="J7077" s="161"/>
      <c r="AB7077" s="164"/>
    </row>
    <row r="7078" spans="5:28">
      <c r="E7078" s="166"/>
      <c r="J7078" s="161"/>
      <c r="AB7078" s="164"/>
    </row>
    <row r="7079" spans="5:28">
      <c r="E7079" s="166"/>
      <c r="J7079" s="161"/>
      <c r="AB7079" s="164"/>
    </row>
    <row r="7080" spans="5:28">
      <c r="E7080" s="166"/>
      <c r="J7080" s="161"/>
      <c r="AB7080" s="164"/>
    </row>
    <row r="7081" spans="5:28">
      <c r="E7081" s="166"/>
      <c r="J7081" s="161"/>
      <c r="AB7081" s="164"/>
    </row>
    <row r="7082" spans="5:28">
      <c r="E7082" s="166"/>
      <c r="J7082" s="161"/>
      <c r="AB7082" s="164"/>
    </row>
    <row r="7083" spans="5:28">
      <c r="J7083" s="161"/>
      <c r="AB7083" s="164"/>
    </row>
    <row r="7084" spans="5:28">
      <c r="J7084" s="161"/>
      <c r="AB7084" s="164"/>
    </row>
    <row r="7085" spans="5:28">
      <c r="J7085" s="161"/>
      <c r="AB7085" s="164"/>
    </row>
    <row r="7086" spans="5:28">
      <c r="J7086" s="161"/>
      <c r="AB7086" s="164"/>
    </row>
    <row r="7087" spans="5:28">
      <c r="J7087" s="161"/>
      <c r="AB7087" s="164"/>
    </row>
    <row r="7088" spans="5:28">
      <c r="J7088" s="161"/>
      <c r="AB7088" s="164"/>
    </row>
    <row r="7089" spans="10:28">
      <c r="J7089" s="161"/>
      <c r="AB7089" s="164"/>
    </row>
    <row r="7090" spans="10:28">
      <c r="J7090" s="161"/>
      <c r="AB7090" s="164"/>
    </row>
    <row r="7091" spans="10:28">
      <c r="J7091" s="161"/>
      <c r="AB7091" s="164"/>
    </row>
    <row r="7092" spans="10:28">
      <c r="J7092" s="161"/>
      <c r="AB7092" s="164"/>
    </row>
    <row r="7093" spans="10:28">
      <c r="J7093" s="161"/>
      <c r="AB7093" s="164"/>
    </row>
    <row r="7094" spans="10:28">
      <c r="J7094" s="161"/>
      <c r="AB7094" s="164"/>
    </row>
    <row r="7095" spans="10:28">
      <c r="J7095" s="161"/>
      <c r="AB7095" s="164"/>
    </row>
    <row r="7096" spans="10:28">
      <c r="J7096" s="161"/>
      <c r="AB7096" s="164"/>
    </row>
    <row r="7097" spans="10:28">
      <c r="J7097" s="161"/>
      <c r="AB7097" s="164"/>
    </row>
    <row r="7098" spans="10:28">
      <c r="J7098" s="161"/>
      <c r="AB7098" s="164"/>
    </row>
    <row r="7099" spans="10:28">
      <c r="J7099" s="161"/>
      <c r="AB7099" s="164"/>
    </row>
    <row r="7100" spans="10:28">
      <c r="J7100" s="161"/>
      <c r="AB7100" s="164"/>
    </row>
    <row r="7101" spans="10:28">
      <c r="J7101" s="161"/>
      <c r="AB7101" s="164"/>
    </row>
    <row r="7102" spans="10:28">
      <c r="J7102" s="161"/>
      <c r="AB7102" s="164"/>
    </row>
    <row r="7103" spans="10:28">
      <c r="J7103" s="161"/>
      <c r="AB7103" s="164"/>
    </row>
    <row r="7104" spans="10:28">
      <c r="J7104" s="161"/>
      <c r="AB7104" s="164"/>
    </row>
    <row r="7105" spans="5:28">
      <c r="J7105" s="161"/>
      <c r="AB7105" s="164"/>
    </row>
    <row r="7106" spans="5:28">
      <c r="J7106" s="161"/>
      <c r="AB7106" s="164"/>
    </row>
    <row r="7107" spans="5:28">
      <c r="J7107" s="161"/>
      <c r="AB7107" s="164"/>
    </row>
    <row r="7108" spans="5:28">
      <c r="J7108" s="161"/>
      <c r="AB7108" s="164"/>
    </row>
    <row r="7109" spans="5:28">
      <c r="E7109" s="166"/>
      <c r="J7109" s="161"/>
      <c r="AB7109" s="164"/>
    </row>
    <row r="7110" spans="5:28">
      <c r="E7110" s="166"/>
      <c r="J7110" s="161"/>
      <c r="AB7110" s="164"/>
    </row>
    <row r="7111" spans="5:28">
      <c r="E7111" s="166"/>
      <c r="J7111" s="161"/>
      <c r="AB7111" s="164"/>
    </row>
    <row r="7112" spans="5:28">
      <c r="E7112" s="166"/>
      <c r="J7112" s="161"/>
      <c r="AB7112" s="164"/>
    </row>
    <row r="7113" spans="5:28">
      <c r="E7113" s="166"/>
      <c r="J7113" s="161"/>
      <c r="AB7113" s="164"/>
    </row>
    <row r="7114" spans="5:28">
      <c r="E7114" s="166"/>
      <c r="J7114" s="161"/>
      <c r="AB7114" s="164"/>
    </row>
    <row r="7115" spans="5:28">
      <c r="E7115" s="166"/>
      <c r="J7115" s="161"/>
      <c r="AB7115" s="164"/>
    </row>
    <row r="7116" spans="5:28">
      <c r="E7116" s="166"/>
      <c r="J7116" s="161"/>
      <c r="AB7116" s="164"/>
    </row>
    <row r="7117" spans="5:28">
      <c r="E7117" s="166"/>
      <c r="J7117" s="161"/>
      <c r="AB7117" s="164"/>
    </row>
    <row r="7118" spans="5:28">
      <c r="E7118" s="166"/>
      <c r="J7118" s="161"/>
      <c r="AB7118" s="164"/>
    </row>
    <row r="7119" spans="5:28">
      <c r="E7119" s="166"/>
      <c r="J7119" s="161"/>
      <c r="AB7119" s="164"/>
    </row>
    <row r="7120" spans="5:28">
      <c r="E7120" s="166"/>
      <c r="J7120" s="161"/>
      <c r="AB7120" s="164"/>
    </row>
    <row r="7121" spans="5:28">
      <c r="E7121" s="166"/>
      <c r="J7121" s="161"/>
      <c r="AB7121" s="164"/>
    </row>
    <row r="7122" spans="5:28">
      <c r="E7122" s="166"/>
      <c r="J7122" s="161"/>
      <c r="AB7122" s="164"/>
    </row>
    <row r="7123" spans="5:28">
      <c r="E7123" s="166"/>
      <c r="J7123" s="161"/>
      <c r="AB7123" s="164"/>
    </row>
    <row r="7124" spans="5:28">
      <c r="E7124" s="166"/>
      <c r="J7124" s="161"/>
      <c r="AB7124" s="164"/>
    </row>
    <row r="7125" spans="5:28">
      <c r="E7125" s="166"/>
      <c r="J7125" s="161"/>
      <c r="AB7125" s="164"/>
    </row>
    <row r="7126" spans="5:28">
      <c r="E7126" s="166"/>
      <c r="J7126" s="161"/>
      <c r="AB7126" s="164"/>
    </row>
    <row r="7127" spans="5:28">
      <c r="E7127" s="166"/>
      <c r="J7127" s="161"/>
      <c r="AB7127" s="164"/>
    </row>
    <row r="7128" spans="5:28">
      <c r="J7128" s="161"/>
      <c r="AB7128" s="164"/>
    </row>
    <row r="7129" spans="5:28">
      <c r="J7129" s="161"/>
      <c r="AB7129" s="164"/>
    </row>
    <row r="7130" spans="5:28">
      <c r="J7130" s="161"/>
      <c r="AB7130" s="164"/>
    </row>
    <row r="7131" spans="5:28">
      <c r="J7131" s="161"/>
      <c r="AB7131" s="164"/>
    </row>
    <row r="7132" spans="5:28">
      <c r="J7132" s="161"/>
      <c r="AB7132" s="164"/>
    </row>
    <row r="7133" spans="5:28">
      <c r="J7133" s="161"/>
      <c r="AB7133" s="164"/>
    </row>
    <row r="7134" spans="5:28">
      <c r="J7134" s="161"/>
      <c r="AB7134" s="164"/>
    </row>
    <row r="7135" spans="5:28">
      <c r="J7135" s="161"/>
      <c r="AB7135" s="164"/>
    </row>
    <row r="7136" spans="5:28">
      <c r="J7136" s="161"/>
      <c r="AB7136" s="164"/>
    </row>
    <row r="7137" spans="10:28">
      <c r="J7137" s="161"/>
      <c r="AB7137" s="164"/>
    </row>
    <row r="7138" spans="10:28">
      <c r="J7138" s="161"/>
      <c r="AB7138" s="164"/>
    </row>
    <row r="7139" spans="10:28">
      <c r="J7139" s="161"/>
      <c r="AB7139" s="164"/>
    </row>
    <row r="7140" spans="10:28">
      <c r="J7140" s="161"/>
      <c r="AB7140" s="164"/>
    </row>
    <row r="7141" spans="10:28">
      <c r="J7141" s="161"/>
      <c r="AB7141" s="164"/>
    </row>
    <row r="7142" spans="10:28">
      <c r="J7142" s="161"/>
      <c r="AB7142" s="164"/>
    </row>
    <row r="7143" spans="10:28">
      <c r="J7143" s="161"/>
      <c r="AB7143" s="164"/>
    </row>
    <row r="7144" spans="10:28">
      <c r="J7144" s="161"/>
      <c r="AB7144" s="164"/>
    </row>
    <row r="7145" spans="10:28">
      <c r="J7145" s="161"/>
      <c r="AB7145" s="164"/>
    </row>
    <row r="7146" spans="10:28">
      <c r="J7146" s="161"/>
      <c r="AB7146" s="164"/>
    </row>
    <row r="7147" spans="10:28">
      <c r="J7147" s="161"/>
      <c r="AB7147" s="164"/>
    </row>
    <row r="7148" spans="10:28">
      <c r="J7148" s="161"/>
      <c r="AB7148" s="164"/>
    </row>
    <row r="7149" spans="10:28">
      <c r="J7149" s="161"/>
      <c r="AB7149" s="164"/>
    </row>
    <row r="7150" spans="10:28">
      <c r="J7150" s="161"/>
      <c r="AB7150" s="164"/>
    </row>
    <row r="7151" spans="10:28">
      <c r="J7151" s="161"/>
      <c r="AB7151" s="164"/>
    </row>
    <row r="7152" spans="10:28">
      <c r="J7152" s="161"/>
      <c r="AB7152" s="164"/>
    </row>
    <row r="7153" spans="5:28">
      <c r="J7153" s="161"/>
      <c r="AB7153" s="164"/>
    </row>
    <row r="7154" spans="5:28">
      <c r="J7154" s="161"/>
      <c r="AB7154" s="164"/>
    </row>
    <row r="7155" spans="5:28">
      <c r="J7155" s="161"/>
      <c r="AB7155" s="164"/>
    </row>
    <row r="7156" spans="5:28">
      <c r="J7156" s="161"/>
      <c r="AB7156" s="164"/>
    </row>
    <row r="7157" spans="5:28">
      <c r="J7157" s="161"/>
      <c r="AB7157" s="164"/>
    </row>
    <row r="7158" spans="5:28">
      <c r="J7158" s="161"/>
      <c r="AB7158" s="164"/>
    </row>
    <row r="7159" spans="5:28">
      <c r="E7159" s="166"/>
      <c r="J7159" s="161"/>
      <c r="AB7159" s="164"/>
    </row>
    <row r="7160" spans="5:28">
      <c r="J7160" s="161"/>
      <c r="AB7160" s="164"/>
    </row>
    <row r="7161" spans="5:28">
      <c r="E7161" s="166"/>
      <c r="J7161" s="161"/>
      <c r="AB7161" s="164"/>
    </row>
    <row r="7162" spans="5:28">
      <c r="E7162" s="166"/>
      <c r="J7162" s="161"/>
      <c r="AB7162" s="164"/>
    </row>
    <row r="7163" spans="5:28">
      <c r="E7163" s="166"/>
      <c r="J7163" s="161"/>
      <c r="AB7163" s="164"/>
    </row>
    <row r="7164" spans="5:28">
      <c r="E7164" s="166"/>
      <c r="J7164" s="161"/>
      <c r="AB7164" s="164"/>
    </row>
    <row r="7165" spans="5:28">
      <c r="E7165" s="166"/>
      <c r="J7165" s="161"/>
      <c r="AB7165" s="164"/>
    </row>
    <row r="7166" spans="5:28">
      <c r="E7166" s="166"/>
      <c r="J7166" s="161"/>
      <c r="AB7166" s="164"/>
    </row>
    <row r="7167" spans="5:28">
      <c r="E7167" s="166"/>
      <c r="J7167" s="161"/>
      <c r="AB7167" s="164"/>
    </row>
    <row r="7168" spans="5:28">
      <c r="E7168" s="166"/>
      <c r="J7168" s="161"/>
      <c r="AB7168" s="164"/>
    </row>
    <row r="7169" spans="5:28">
      <c r="E7169" s="166"/>
      <c r="J7169" s="161"/>
      <c r="AB7169" s="164"/>
    </row>
    <row r="7170" spans="5:28">
      <c r="J7170" s="161"/>
      <c r="AB7170" s="164"/>
    </row>
    <row r="7171" spans="5:28">
      <c r="J7171" s="161"/>
      <c r="AB7171" s="164"/>
    </row>
    <row r="7172" spans="5:28">
      <c r="J7172" s="161"/>
      <c r="AB7172" s="164"/>
    </row>
    <row r="7173" spans="5:28">
      <c r="J7173" s="161"/>
      <c r="AB7173" s="164"/>
    </row>
    <row r="7174" spans="5:28">
      <c r="J7174" s="161"/>
      <c r="AB7174" s="164"/>
    </row>
    <row r="7175" spans="5:28">
      <c r="J7175" s="161"/>
      <c r="AB7175" s="164"/>
    </row>
    <row r="7176" spans="5:28">
      <c r="J7176" s="161"/>
      <c r="AB7176" s="164"/>
    </row>
    <row r="7177" spans="5:28">
      <c r="J7177" s="161"/>
      <c r="AB7177" s="164"/>
    </row>
    <row r="7178" spans="5:28">
      <c r="J7178" s="161"/>
      <c r="AB7178" s="164"/>
    </row>
    <row r="7179" spans="5:28">
      <c r="J7179" s="161"/>
      <c r="AB7179" s="164"/>
    </row>
    <row r="7180" spans="5:28">
      <c r="J7180" s="161"/>
      <c r="AB7180" s="164"/>
    </row>
    <row r="7181" spans="5:28">
      <c r="J7181" s="161"/>
      <c r="AB7181" s="164"/>
    </row>
    <row r="7182" spans="5:28">
      <c r="J7182" s="161"/>
      <c r="AB7182" s="164"/>
    </row>
    <row r="7183" spans="5:28">
      <c r="J7183" s="161"/>
      <c r="AB7183" s="164"/>
    </row>
    <row r="7184" spans="5:28">
      <c r="J7184" s="161"/>
      <c r="AB7184" s="164"/>
    </row>
    <row r="7185" spans="10:28">
      <c r="J7185" s="161"/>
      <c r="AB7185" s="164"/>
    </row>
    <row r="7186" spans="10:28">
      <c r="J7186" s="161"/>
      <c r="AB7186" s="164"/>
    </row>
    <row r="7187" spans="10:28">
      <c r="J7187" s="161"/>
      <c r="AB7187" s="164"/>
    </row>
    <row r="7188" spans="10:28">
      <c r="J7188" s="161"/>
      <c r="AB7188" s="164"/>
    </row>
    <row r="7189" spans="10:28">
      <c r="J7189" s="161"/>
      <c r="AB7189" s="164"/>
    </row>
    <row r="7190" spans="10:28">
      <c r="J7190" s="161"/>
      <c r="AB7190" s="164"/>
    </row>
    <row r="7191" spans="10:28">
      <c r="J7191" s="161"/>
      <c r="AB7191" s="164"/>
    </row>
    <row r="7192" spans="10:28">
      <c r="J7192" s="161"/>
      <c r="AB7192" s="164"/>
    </row>
    <row r="7193" spans="10:28">
      <c r="J7193" s="161"/>
      <c r="AB7193" s="164"/>
    </row>
    <row r="7194" spans="10:28">
      <c r="J7194" s="161"/>
      <c r="AB7194" s="164"/>
    </row>
    <row r="7195" spans="10:28">
      <c r="J7195" s="161"/>
      <c r="AB7195" s="164"/>
    </row>
    <row r="7196" spans="10:28">
      <c r="J7196" s="161"/>
      <c r="AB7196" s="164"/>
    </row>
    <row r="7197" spans="10:28">
      <c r="J7197" s="161"/>
      <c r="AB7197" s="164"/>
    </row>
    <row r="7198" spans="10:28">
      <c r="J7198" s="161"/>
      <c r="AB7198" s="164"/>
    </row>
    <row r="7199" spans="10:28">
      <c r="J7199" s="161"/>
      <c r="AB7199" s="164"/>
    </row>
    <row r="7200" spans="10:28">
      <c r="J7200" s="161"/>
      <c r="AB7200" s="164"/>
    </row>
    <row r="7201" spans="10:28">
      <c r="J7201" s="161"/>
      <c r="AB7201" s="164"/>
    </row>
    <row r="7202" spans="10:28">
      <c r="J7202" s="161"/>
      <c r="AB7202" s="164"/>
    </row>
    <row r="7203" spans="10:28">
      <c r="J7203" s="161"/>
      <c r="AB7203" s="164"/>
    </row>
    <row r="7204" spans="10:28">
      <c r="J7204" s="161"/>
      <c r="AB7204" s="164"/>
    </row>
    <row r="7205" spans="10:28">
      <c r="J7205" s="161"/>
      <c r="AB7205" s="164"/>
    </row>
    <row r="7206" spans="10:28">
      <c r="J7206" s="161"/>
      <c r="AB7206" s="164"/>
    </row>
    <row r="7207" spans="10:28">
      <c r="J7207" s="161"/>
      <c r="AB7207" s="164"/>
    </row>
    <row r="7208" spans="10:28">
      <c r="J7208" s="161"/>
      <c r="AB7208" s="164"/>
    </row>
    <row r="7209" spans="10:28">
      <c r="J7209" s="161"/>
      <c r="AB7209" s="164"/>
    </row>
    <row r="7210" spans="10:28">
      <c r="J7210" s="161"/>
      <c r="AB7210" s="164"/>
    </row>
    <row r="7211" spans="10:28">
      <c r="J7211" s="161"/>
      <c r="AB7211" s="164"/>
    </row>
    <row r="7212" spans="10:28">
      <c r="J7212" s="161"/>
      <c r="AB7212" s="164"/>
    </row>
    <row r="7213" spans="10:28">
      <c r="J7213" s="161"/>
      <c r="AB7213" s="164"/>
    </row>
    <row r="7214" spans="10:28">
      <c r="J7214" s="161"/>
      <c r="AB7214" s="164"/>
    </row>
    <row r="7215" spans="10:28">
      <c r="J7215" s="161"/>
      <c r="AB7215" s="164"/>
    </row>
    <row r="7216" spans="10:28">
      <c r="J7216" s="161"/>
      <c r="AB7216" s="164"/>
    </row>
    <row r="7217" spans="10:28">
      <c r="J7217" s="161"/>
      <c r="AB7217" s="164"/>
    </row>
    <row r="7218" spans="10:28">
      <c r="J7218" s="161"/>
      <c r="AB7218" s="164"/>
    </row>
    <row r="7219" spans="10:28">
      <c r="J7219" s="161"/>
      <c r="AB7219" s="164"/>
    </row>
    <row r="7220" spans="10:28">
      <c r="J7220" s="161"/>
      <c r="AB7220" s="164"/>
    </row>
    <row r="7221" spans="10:28">
      <c r="J7221" s="161"/>
      <c r="AB7221" s="164"/>
    </row>
    <row r="7222" spans="10:28">
      <c r="J7222" s="161"/>
      <c r="AB7222" s="164"/>
    </row>
    <row r="7223" spans="10:28">
      <c r="J7223" s="161"/>
      <c r="AB7223" s="164"/>
    </row>
    <row r="7224" spans="10:28">
      <c r="J7224" s="161"/>
      <c r="AB7224" s="164"/>
    </row>
    <row r="7225" spans="10:28">
      <c r="J7225" s="161"/>
      <c r="AB7225" s="164"/>
    </row>
    <row r="7226" spans="10:28">
      <c r="J7226" s="161"/>
      <c r="AB7226" s="164"/>
    </row>
    <row r="7227" spans="10:28">
      <c r="J7227" s="161"/>
      <c r="AB7227" s="164"/>
    </row>
    <row r="7228" spans="10:28">
      <c r="J7228" s="161"/>
      <c r="AB7228" s="164"/>
    </row>
    <row r="7229" spans="10:28">
      <c r="J7229" s="161"/>
      <c r="AB7229" s="164"/>
    </row>
    <row r="7230" spans="10:28">
      <c r="J7230" s="161"/>
      <c r="AB7230" s="164"/>
    </row>
    <row r="7231" spans="10:28">
      <c r="J7231" s="161"/>
      <c r="AB7231" s="164"/>
    </row>
    <row r="7232" spans="10:28">
      <c r="J7232" s="161"/>
      <c r="AB7232" s="164"/>
    </row>
    <row r="7233" spans="10:28">
      <c r="J7233" s="161"/>
      <c r="AB7233" s="164"/>
    </row>
    <row r="7234" spans="10:28">
      <c r="J7234" s="161"/>
      <c r="AB7234" s="164"/>
    </row>
    <row r="7235" spans="10:28">
      <c r="J7235" s="161"/>
      <c r="AB7235" s="164"/>
    </row>
    <row r="7236" spans="10:28">
      <c r="J7236" s="161"/>
      <c r="AB7236" s="164"/>
    </row>
    <row r="7237" spans="10:28">
      <c r="J7237" s="161"/>
      <c r="AB7237" s="164"/>
    </row>
    <row r="7238" spans="10:28">
      <c r="J7238" s="161"/>
      <c r="AB7238" s="164"/>
    </row>
    <row r="7239" spans="10:28">
      <c r="J7239" s="161"/>
      <c r="AB7239" s="164"/>
    </row>
    <row r="7240" spans="10:28">
      <c r="J7240" s="161"/>
      <c r="AB7240" s="164"/>
    </row>
    <row r="7241" spans="10:28">
      <c r="J7241" s="161"/>
      <c r="AB7241" s="164"/>
    </row>
    <row r="7242" spans="10:28">
      <c r="J7242" s="161"/>
      <c r="AB7242" s="164"/>
    </row>
    <row r="7243" spans="10:28">
      <c r="J7243" s="161"/>
      <c r="AB7243" s="164"/>
    </row>
    <row r="7244" spans="10:28">
      <c r="J7244" s="161"/>
      <c r="AB7244" s="164"/>
    </row>
    <row r="7245" spans="10:28">
      <c r="J7245" s="161"/>
      <c r="AB7245" s="164"/>
    </row>
    <row r="7246" spans="10:28">
      <c r="J7246" s="161"/>
      <c r="AB7246" s="164"/>
    </row>
    <row r="7247" spans="10:28">
      <c r="J7247" s="161"/>
      <c r="AB7247" s="164"/>
    </row>
    <row r="7248" spans="10:28">
      <c r="J7248" s="161"/>
      <c r="AB7248" s="164"/>
    </row>
    <row r="7249" spans="10:28">
      <c r="J7249" s="161"/>
      <c r="AB7249" s="164"/>
    </row>
    <row r="7250" spans="10:28">
      <c r="J7250" s="161"/>
      <c r="AB7250" s="164"/>
    </row>
    <row r="7251" spans="10:28">
      <c r="J7251" s="161"/>
      <c r="AB7251" s="164"/>
    </row>
    <row r="7252" spans="10:28">
      <c r="J7252" s="161"/>
      <c r="AB7252" s="164"/>
    </row>
    <row r="7253" spans="10:28">
      <c r="J7253" s="161"/>
      <c r="AB7253" s="164"/>
    </row>
    <row r="7254" spans="10:28">
      <c r="J7254" s="161"/>
      <c r="AB7254" s="164"/>
    </row>
    <row r="7255" spans="10:28">
      <c r="J7255" s="161"/>
      <c r="AB7255" s="164"/>
    </row>
    <row r="7256" spans="10:28">
      <c r="J7256" s="161"/>
      <c r="AB7256" s="164"/>
    </row>
    <row r="7257" spans="10:28">
      <c r="J7257" s="161"/>
      <c r="AB7257" s="164"/>
    </row>
    <row r="7258" spans="10:28">
      <c r="J7258" s="161"/>
      <c r="AB7258" s="164"/>
    </row>
    <row r="7259" spans="10:28">
      <c r="J7259" s="161"/>
      <c r="AB7259" s="164"/>
    </row>
    <row r="7260" spans="10:28">
      <c r="J7260" s="161"/>
      <c r="AB7260" s="164"/>
    </row>
    <row r="7261" spans="10:28">
      <c r="J7261" s="161"/>
      <c r="AB7261" s="164"/>
    </row>
    <row r="7262" spans="10:28">
      <c r="J7262" s="161"/>
      <c r="AB7262" s="164"/>
    </row>
    <row r="7263" spans="10:28">
      <c r="J7263" s="161"/>
      <c r="AB7263" s="164"/>
    </row>
    <row r="7264" spans="10:28">
      <c r="J7264" s="161"/>
      <c r="AB7264" s="164"/>
    </row>
    <row r="7265" spans="10:28">
      <c r="J7265" s="161"/>
      <c r="AB7265" s="164"/>
    </row>
    <row r="7266" spans="10:28">
      <c r="J7266" s="161"/>
      <c r="AB7266" s="164"/>
    </row>
    <row r="7267" spans="10:28">
      <c r="J7267" s="161"/>
      <c r="AB7267" s="164"/>
    </row>
    <row r="7268" spans="10:28">
      <c r="J7268" s="161"/>
      <c r="AB7268" s="164"/>
    </row>
    <row r="7269" spans="10:28">
      <c r="J7269" s="161"/>
      <c r="AB7269" s="164"/>
    </row>
    <row r="7270" spans="10:28">
      <c r="J7270" s="161"/>
      <c r="AB7270" s="164"/>
    </row>
    <row r="7271" spans="10:28">
      <c r="J7271" s="161"/>
      <c r="AB7271" s="164"/>
    </row>
    <row r="7272" spans="10:28">
      <c r="J7272" s="161"/>
      <c r="AB7272" s="164"/>
    </row>
    <row r="7273" spans="10:28">
      <c r="J7273" s="161"/>
      <c r="AB7273" s="164"/>
    </row>
    <row r="7274" spans="10:28">
      <c r="J7274" s="161"/>
      <c r="AB7274" s="164"/>
    </row>
    <row r="7275" spans="10:28">
      <c r="J7275" s="161"/>
      <c r="AB7275" s="164"/>
    </row>
    <row r="7276" spans="10:28">
      <c r="J7276" s="161"/>
      <c r="AB7276" s="164"/>
    </row>
    <row r="7277" spans="10:28">
      <c r="J7277" s="161"/>
      <c r="AB7277" s="164"/>
    </row>
    <row r="7278" spans="10:28">
      <c r="J7278" s="161"/>
      <c r="AB7278" s="164"/>
    </row>
    <row r="7279" spans="10:28">
      <c r="J7279" s="161"/>
      <c r="AB7279" s="164"/>
    </row>
    <row r="7280" spans="10:28">
      <c r="J7280" s="161"/>
      <c r="AB7280" s="164"/>
    </row>
    <row r="7281" spans="10:28">
      <c r="J7281" s="161"/>
      <c r="AB7281" s="164"/>
    </row>
    <row r="7282" spans="10:28">
      <c r="J7282" s="161"/>
      <c r="AB7282" s="164"/>
    </row>
    <row r="7283" spans="10:28">
      <c r="J7283" s="161"/>
      <c r="AB7283" s="164"/>
    </row>
    <row r="7284" spans="10:28">
      <c r="J7284" s="161"/>
      <c r="AB7284" s="164"/>
    </row>
    <row r="7285" spans="10:28">
      <c r="J7285" s="161"/>
      <c r="AB7285" s="164"/>
    </row>
    <row r="7286" spans="10:28">
      <c r="J7286" s="161"/>
      <c r="AB7286" s="164"/>
    </row>
    <row r="7287" spans="10:28">
      <c r="J7287" s="161"/>
      <c r="AB7287" s="164"/>
    </row>
    <row r="7288" spans="10:28">
      <c r="J7288" s="161"/>
      <c r="AB7288" s="164"/>
    </row>
    <row r="7289" spans="10:28">
      <c r="J7289" s="161"/>
      <c r="AB7289" s="164"/>
    </row>
    <row r="7290" spans="10:28">
      <c r="J7290" s="161"/>
      <c r="AB7290" s="164"/>
    </row>
    <row r="7291" spans="10:28">
      <c r="J7291" s="161"/>
      <c r="AB7291" s="164"/>
    </row>
    <row r="7292" spans="10:28">
      <c r="J7292" s="161"/>
      <c r="AB7292" s="164"/>
    </row>
    <row r="7293" spans="10:28">
      <c r="J7293" s="161"/>
      <c r="AB7293" s="164"/>
    </row>
    <row r="7294" spans="10:28">
      <c r="J7294" s="161"/>
      <c r="AB7294" s="164"/>
    </row>
    <row r="7295" spans="10:28">
      <c r="J7295" s="161"/>
      <c r="AB7295" s="164"/>
    </row>
    <row r="7296" spans="10:28">
      <c r="J7296" s="161"/>
      <c r="AB7296" s="164"/>
    </row>
    <row r="7297" spans="10:28">
      <c r="J7297" s="161"/>
      <c r="AB7297" s="164"/>
    </row>
    <row r="7298" spans="10:28">
      <c r="J7298" s="161"/>
      <c r="AB7298" s="164"/>
    </row>
    <row r="7299" spans="10:28">
      <c r="J7299" s="161"/>
      <c r="AB7299" s="164"/>
    </row>
    <row r="7300" spans="10:28">
      <c r="J7300" s="161"/>
      <c r="AB7300" s="164"/>
    </row>
    <row r="7301" spans="10:28">
      <c r="J7301" s="161"/>
      <c r="AB7301" s="164"/>
    </row>
    <row r="7302" spans="10:28">
      <c r="J7302" s="161"/>
      <c r="AB7302" s="164"/>
    </row>
    <row r="7303" spans="10:28">
      <c r="J7303" s="161"/>
      <c r="AB7303" s="164"/>
    </row>
    <row r="7304" spans="10:28">
      <c r="J7304" s="161"/>
      <c r="AB7304" s="164"/>
    </row>
    <row r="7305" spans="10:28">
      <c r="J7305" s="161"/>
      <c r="AB7305" s="164"/>
    </row>
    <row r="7306" spans="10:28">
      <c r="J7306" s="161"/>
      <c r="AB7306" s="164"/>
    </row>
    <row r="7307" spans="10:28">
      <c r="J7307" s="161"/>
      <c r="AB7307" s="164"/>
    </row>
    <row r="7308" spans="10:28">
      <c r="J7308" s="161"/>
      <c r="AB7308" s="164"/>
    </row>
    <row r="7309" spans="10:28">
      <c r="J7309" s="161"/>
      <c r="AB7309" s="164"/>
    </row>
    <row r="7310" spans="10:28">
      <c r="J7310" s="161"/>
      <c r="AB7310" s="164"/>
    </row>
    <row r="7311" spans="10:28">
      <c r="J7311" s="161"/>
      <c r="AB7311" s="164"/>
    </row>
    <row r="7312" spans="10:28">
      <c r="J7312" s="161"/>
      <c r="AB7312" s="164"/>
    </row>
    <row r="7313" spans="10:28">
      <c r="J7313" s="161"/>
      <c r="AB7313" s="164"/>
    </row>
    <row r="7314" spans="10:28">
      <c r="J7314" s="161"/>
      <c r="AB7314" s="164"/>
    </row>
    <row r="7315" spans="10:28">
      <c r="J7315" s="161"/>
      <c r="AB7315" s="164"/>
    </row>
    <row r="7316" spans="10:28">
      <c r="J7316" s="161"/>
      <c r="AB7316" s="164"/>
    </row>
    <row r="7317" spans="10:28">
      <c r="J7317" s="161"/>
      <c r="AB7317" s="164"/>
    </row>
    <row r="7318" spans="10:28">
      <c r="J7318" s="161"/>
      <c r="AB7318" s="164"/>
    </row>
    <row r="7319" spans="10:28">
      <c r="J7319" s="161"/>
      <c r="AB7319" s="164"/>
    </row>
    <row r="7320" spans="10:28">
      <c r="J7320" s="161"/>
      <c r="AB7320" s="164"/>
    </row>
    <row r="7321" spans="10:28">
      <c r="J7321" s="161"/>
      <c r="AB7321" s="164"/>
    </row>
    <row r="7322" spans="10:28">
      <c r="J7322" s="161"/>
      <c r="AB7322" s="164"/>
    </row>
    <row r="7323" spans="10:28">
      <c r="J7323" s="161"/>
      <c r="AB7323" s="164"/>
    </row>
    <row r="7324" spans="10:28">
      <c r="J7324" s="161"/>
      <c r="AB7324" s="164"/>
    </row>
    <row r="7325" spans="10:28">
      <c r="J7325" s="161"/>
      <c r="AB7325" s="164"/>
    </row>
    <row r="7326" spans="10:28">
      <c r="J7326" s="161"/>
      <c r="AB7326" s="164"/>
    </row>
    <row r="7327" spans="10:28">
      <c r="J7327" s="161"/>
      <c r="AB7327" s="164"/>
    </row>
    <row r="7328" spans="10:28">
      <c r="J7328" s="161"/>
      <c r="AB7328" s="164"/>
    </row>
    <row r="7329" spans="5:28">
      <c r="J7329" s="161"/>
      <c r="AB7329" s="164"/>
    </row>
    <row r="7330" spans="5:28">
      <c r="J7330" s="161"/>
      <c r="AB7330" s="164"/>
    </row>
    <row r="7331" spans="5:28">
      <c r="J7331" s="161"/>
      <c r="AB7331" s="164"/>
    </row>
    <row r="7332" spans="5:28">
      <c r="J7332" s="161"/>
      <c r="AB7332" s="164"/>
    </row>
    <row r="7333" spans="5:28">
      <c r="E7333" s="166"/>
      <c r="J7333" s="161"/>
      <c r="AB7333" s="164"/>
    </row>
    <row r="7334" spans="5:28">
      <c r="E7334" s="166"/>
      <c r="J7334" s="161"/>
      <c r="AB7334" s="164"/>
    </row>
    <row r="7335" spans="5:28">
      <c r="E7335" s="166"/>
      <c r="J7335" s="161"/>
      <c r="AB7335" s="164"/>
    </row>
    <row r="7336" spans="5:28">
      <c r="E7336" s="166"/>
      <c r="J7336" s="161"/>
      <c r="AB7336" s="164"/>
    </row>
    <row r="7337" spans="5:28">
      <c r="E7337" s="166"/>
      <c r="J7337" s="161"/>
      <c r="AB7337" s="164"/>
    </row>
    <row r="7338" spans="5:28">
      <c r="E7338" s="166"/>
      <c r="J7338" s="161"/>
      <c r="AB7338" s="164"/>
    </row>
    <row r="7339" spans="5:28">
      <c r="J7339" s="161"/>
      <c r="AB7339" s="164"/>
    </row>
    <row r="7340" spans="5:28">
      <c r="J7340" s="161"/>
      <c r="AB7340" s="164"/>
    </row>
    <row r="7341" spans="5:28">
      <c r="J7341" s="161"/>
      <c r="AB7341" s="164"/>
    </row>
    <row r="7342" spans="5:28">
      <c r="J7342" s="161"/>
      <c r="AB7342" s="164"/>
    </row>
    <row r="7343" spans="5:28">
      <c r="J7343" s="161"/>
      <c r="AB7343" s="164"/>
    </row>
    <row r="7344" spans="5:28">
      <c r="J7344" s="161"/>
      <c r="AB7344" s="164"/>
    </row>
    <row r="7345" spans="10:28">
      <c r="J7345" s="161"/>
      <c r="AB7345" s="164"/>
    </row>
    <row r="7346" spans="10:28">
      <c r="J7346" s="161"/>
      <c r="AB7346" s="164"/>
    </row>
    <row r="7347" spans="10:28">
      <c r="J7347" s="161"/>
      <c r="AB7347" s="164"/>
    </row>
    <row r="7348" spans="10:28">
      <c r="J7348" s="161"/>
      <c r="AB7348" s="164"/>
    </row>
    <row r="7349" spans="10:28">
      <c r="J7349" s="161"/>
      <c r="AB7349" s="164"/>
    </row>
    <row r="7350" spans="10:28">
      <c r="J7350" s="161"/>
      <c r="AB7350" s="164"/>
    </row>
    <row r="7351" spans="10:28">
      <c r="J7351" s="161"/>
      <c r="AB7351" s="164"/>
    </row>
    <row r="7352" spans="10:28">
      <c r="J7352" s="161"/>
      <c r="AB7352" s="164"/>
    </row>
    <row r="7353" spans="10:28">
      <c r="J7353" s="161"/>
      <c r="AB7353" s="164"/>
    </row>
    <row r="7354" spans="10:28">
      <c r="J7354" s="161"/>
      <c r="AB7354" s="164"/>
    </row>
    <row r="7355" spans="10:28">
      <c r="J7355" s="161"/>
      <c r="AB7355" s="164"/>
    </row>
    <row r="7356" spans="10:28">
      <c r="J7356" s="161"/>
      <c r="AB7356" s="164"/>
    </row>
    <row r="7357" spans="10:28">
      <c r="J7357" s="161"/>
      <c r="AB7357" s="164"/>
    </row>
    <row r="7358" spans="10:28">
      <c r="J7358" s="161"/>
      <c r="AB7358" s="164"/>
    </row>
    <row r="7359" spans="10:28">
      <c r="J7359" s="161"/>
      <c r="AB7359" s="164"/>
    </row>
    <row r="7360" spans="10:28">
      <c r="J7360" s="161"/>
      <c r="AB7360" s="164"/>
    </row>
    <row r="7361" spans="10:28">
      <c r="J7361" s="161"/>
      <c r="AB7361" s="164"/>
    </row>
    <row r="7362" spans="10:28">
      <c r="J7362" s="161"/>
      <c r="AB7362" s="164"/>
    </row>
    <row r="7363" spans="10:28">
      <c r="J7363" s="161"/>
      <c r="AB7363" s="164"/>
    </row>
    <row r="7364" spans="10:28">
      <c r="J7364" s="161"/>
      <c r="AB7364" s="164"/>
    </row>
    <row r="7365" spans="10:28">
      <c r="J7365" s="161"/>
      <c r="AB7365" s="164"/>
    </row>
    <row r="7366" spans="10:28">
      <c r="J7366" s="161"/>
      <c r="AB7366" s="164"/>
    </row>
    <row r="7367" spans="10:28">
      <c r="J7367" s="161"/>
      <c r="AB7367" s="164"/>
    </row>
    <row r="7368" spans="10:28">
      <c r="J7368" s="161"/>
      <c r="AB7368" s="164"/>
    </row>
    <row r="7369" spans="10:28">
      <c r="J7369" s="161"/>
      <c r="AB7369" s="164"/>
    </row>
    <row r="7370" spans="10:28">
      <c r="J7370" s="161"/>
      <c r="AB7370" s="164"/>
    </row>
    <row r="7371" spans="10:28">
      <c r="J7371" s="161"/>
      <c r="AB7371" s="164"/>
    </row>
    <row r="7372" spans="10:28">
      <c r="J7372" s="161"/>
      <c r="AB7372" s="164"/>
    </row>
    <row r="7373" spans="10:28">
      <c r="J7373" s="161"/>
      <c r="AB7373" s="164"/>
    </row>
    <row r="7374" spans="10:28">
      <c r="J7374" s="161"/>
      <c r="AB7374" s="164"/>
    </row>
    <row r="7375" spans="10:28">
      <c r="J7375" s="161"/>
      <c r="AB7375" s="164"/>
    </row>
    <row r="7376" spans="10:28">
      <c r="J7376" s="161"/>
      <c r="AB7376" s="164"/>
    </row>
    <row r="7377" spans="10:28">
      <c r="J7377" s="161"/>
      <c r="AB7377" s="164"/>
    </row>
    <row r="7378" spans="10:28">
      <c r="J7378" s="161"/>
      <c r="AB7378" s="164"/>
    </row>
    <row r="7379" spans="10:28">
      <c r="J7379" s="161"/>
      <c r="AB7379" s="164"/>
    </row>
    <row r="7380" spans="10:28">
      <c r="J7380" s="161"/>
      <c r="AB7380" s="164"/>
    </row>
    <row r="7381" spans="10:28">
      <c r="J7381" s="161"/>
      <c r="AB7381" s="164"/>
    </row>
    <row r="7382" spans="10:28">
      <c r="J7382" s="161"/>
      <c r="AB7382" s="164"/>
    </row>
    <row r="7383" spans="10:28">
      <c r="J7383" s="161"/>
      <c r="AB7383" s="164"/>
    </row>
    <row r="7384" spans="10:28">
      <c r="J7384" s="161"/>
      <c r="AB7384" s="164"/>
    </row>
    <row r="7385" spans="10:28">
      <c r="J7385" s="161"/>
      <c r="AB7385" s="164"/>
    </row>
    <row r="7386" spans="10:28">
      <c r="J7386" s="161"/>
      <c r="AB7386" s="164"/>
    </row>
    <row r="7387" spans="10:28">
      <c r="J7387" s="161"/>
      <c r="AB7387" s="164"/>
    </row>
    <row r="7388" spans="10:28">
      <c r="J7388" s="161"/>
      <c r="AB7388" s="164"/>
    </row>
    <row r="7389" spans="10:28">
      <c r="J7389" s="161"/>
      <c r="AB7389" s="164"/>
    </row>
    <row r="7390" spans="10:28">
      <c r="J7390" s="161"/>
      <c r="AB7390" s="164"/>
    </row>
    <row r="7391" spans="10:28">
      <c r="J7391" s="161"/>
      <c r="AB7391" s="164"/>
    </row>
    <row r="7392" spans="10:28">
      <c r="J7392" s="161"/>
      <c r="AB7392" s="164"/>
    </row>
    <row r="7393" spans="10:28">
      <c r="J7393" s="161"/>
      <c r="AB7393" s="164"/>
    </row>
    <row r="7394" spans="10:28">
      <c r="J7394" s="161"/>
      <c r="AB7394" s="164"/>
    </row>
    <row r="7395" spans="10:28">
      <c r="J7395" s="161"/>
      <c r="AB7395" s="164"/>
    </row>
    <row r="7396" spans="10:28">
      <c r="J7396" s="161"/>
      <c r="AB7396" s="164"/>
    </row>
    <row r="7397" spans="10:28">
      <c r="J7397" s="161"/>
      <c r="AB7397" s="164"/>
    </row>
    <row r="7398" spans="10:28">
      <c r="J7398" s="161"/>
      <c r="AB7398" s="164"/>
    </row>
    <row r="7399" spans="10:28">
      <c r="J7399" s="161"/>
      <c r="AB7399" s="164"/>
    </row>
    <row r="7400" spans="10:28">
      <c r="J7400" s="161"/>
      <c r="AB7400" s="164"/>
    </row>
    <row r="7401" spans="10:28">
      <c r="J7401" s="161"/>
      <c r="AB7401" s="164"/>
    </row>
    <row r="7402" spans="10:28">
      <c r="J7402" s="161"/>
      <c r="AB7402" s="164"/>
    </row>
    <row r="7403" spans="10:28">
      <c r="J7403" s="161"/>
      <c r="AB7403" s="164"/>
    </row>
    <row r="7404" spans="10:28">
      <c r="J7404" s="161"/>
      <c r="AB7404" s="164"/>
    </row>
    <row r="7405" spans="10:28">
      <c r="J7405" s="161"/>
      <c r="AB7405" s="164"/>
    </row>
    <row r="7406" spans="10:28">
      <c r="J7406" s="161"/>
      <c r="AB7406" s="164"/>
    </row>
    <row r="7407" spans="10:28">
      <c r="J7407" s="161"/>
      <c r="AB7407" s="164"/>
    </row>
    <row r="7408" spans="10:28">
      <c r="J7408" s="161"/>
      <c r="AB7408" s="164"/>
    </row>
    <row r="7409" spans="10:28">
      <c r="J7409" s="161"/>
      <c r="AB7409" s="164"/>
    </row>
    <row r="7410" spans="10:28">
      <c r="J7410" s="161"/>
      <c r="AB7410" s="164"/>
    </row>
    <row r="7411" spans="10:28">
      <c r="J7411" s="161"/>
      <c r="AB7411" s="164"/>
    </row>
    <row r="7412" spans="10:28">
      <c r="J7412" s="161"/>
      <c r="AB7412" s="164"/>
    </row>
    <row r="7413" spans="10:28">
      <c r="J7413" s="161"/>
      <c r="AB7413" s="164"/>
    </row>
    <row r="7414" spans="10:28">
      <c r="J7414" s="161"/>
      <c r="AB7414" s="164"/>
    </row>
    <row r="7415" spans="10:28">
      <c r="J7415" s="161"/>
      <c r="AB7415" s="164"/>
    </row>
    <row r="7416" spans="10:28">
      <c r="J7416" s="161"/>
      <c r="AB7416" s="164"/>
    </row>
    <row r="7417" spans="10:28">
      <c r="J7417" s="161"/>
      <c r="AB7417" s="164"/>
    </row>
    <row r="7418" spans="10:28">
      <c r="J7418" s="161"/>
      <c r="AB7418" s="164"/>
    </row>
    <row r="7419" spans="10:28">
      <c r="J7419" s="161"/>
      <c r="AB7419" s="164"/>
    </row>
    <row r="7420" spans="10:28">
      <c r="J7420" s="161"/>
      <c r="AB7420" s="164"/>
    </row>
    <row r="7421" spans="10:28">
      <c r="J7421" s="161"/>
      <c r="AB7421" s="164"/>
    </row>
    <row r="7422" spans="10:28">
      <c r="J7422" s="161"/>
      <c r="AB7422" s="164"/>
    </row>
    <row r="7423" spans="10:28">
      <c r="J7423" s="161"/>
      <c r="AB7423" s="164"/>
    </row>
    <row r="7424" spans="10:28">
      <c r="J7424" s="161"/>
      <c r="AB7424" s="164"/>
    </row>
    <row r="7425" spans="10:28">
      <c r="J7425" s="161"/>
      <c r="AB7425" s="164"/>
    </row>
    <row r="7426" spans="10:28">
      <c r="J7426" s="161"/>
      <c r="AB7426" s="164"/>
    </row>
    <row r="7427" spans="10:28">
      <c r="J7427" s="161"/>
      <c r="AB7427" s="164"/>
    </row>
    <row r="7428" spans="10:28">
      <c r="J7428" s="161"/>
      <c r="AB7428" s="164"/>
    </row>
    <row r="7429" spans="10:28">
      <c r="J7429" s="161"/>
      <c r="AB7429" s="164"/>
    </row>
    <row r="7430" spans="10:28">
      <c r="J7430" s="161"/>
      <c r="AB7430" s="164"/>
    </row>
    <row r="7431" spans="10:28">
      <c r="J7431" s="161"/>
      <c r="AB7431" s="164"/>
    </row>
    <row r="7432" spans="10:28">
      <c r="J7432" s="161"/>
      <c r="AB7432" s="164"/>
    </row>
    <row r="7433" spans="10:28">
      <c r="J7433" s="161"/>
      <c r="AB7433" s="164"/>
    </row>
    <row r="7434" spans="10:28">
      <c r="J7434" s="161"/>
      <c r="AB7434" s="164"/>
    </row>
    <row r="7435" spans="10:28">
      <c r="J7435" s="161"/>
      <c r="AB7435" s="164"/>
    </row>
    <row r="7436" spans="10:28">
      <c r="J7436" s="161"/>
      <c r="AB7436" s="164"/>
    </row>
    <row r="7437" spans="10:28">
      <c r="J7437" s="161"/>
      <c r="AB7437" s="164"/>
    </row>
    <row r="7438" spans="10:28">
      <c r="J7438" s="161"/>
      <c r="AB7438" s="164"/>
    </row>
    <row r="7439" spans="10:28">
      <c r="J7439" s="161"/>
      <c r="AB7439" s="164"/>
    </row>
    <row r="7440" spans="10:28">
      <c r="J7440" s="161"/>
      <c r="AB7440" s="164"/>
    </row>
    <row r="7441" spans="10:28">
      <c r="J7441" s="161"/>
      <c r="AB7441" s="164"/>
    </row>
    <row r="7442" spans="10:28">
      <c r="J7442" s="161"/>
      <c r="AB7442" s="164"/>
    </row>
    <row r="7443" spans="10:28">
      <c r="J7443" s="161"/>
      <c r="AB7443" s="164"/>
    </row>
    <row r="7444" spans="10:28">
      <c r="J7444" s="161"/>
      <c r="AB7444" s="164"/>
    </row>
    <row r="7445" spans="10:28">
      <c r="J7445" s="161"/>
      <c r="AB7445" s="164"/>
    </row>
    <row r="7446" spans="10:28">
      <c r="J7446" s="161"/>
      <c r="AB7446" s="164"/>
    </row>
    <row r="7447" spans="10:28">
      <c r="J7447" s="161"/>
      <c r="AB7447" s="164"/>
    </row>
    <row r="7448" spans="10:28">
      <c r="J7448" s="161"/>
      <c r="AB7448" s="164"/>
    </row>
    <row r="7449" spans="10:28">
      <c r="J7449" s="161"/>
      <c r="AB7449" s="164"/>
    </row>
    <row r="7450" spans="10:28">
      <c r="J7450" s="161"/>
      <c r="AB7450" s="164"/>
    </row>
    <row r="7451" spans="10:28">
      <c r="J7451" s="161"/>
      <c r="AB7451" s="164"/>
    </row>
    <row r="7452" spans="10:28">
      <c r="J7452" s="161"/>
      <c r="AB7452" s="164"/>
    </row>
    <row r="7453" spans="10:28">
      <c r="J7453" s="161"/>
      <c r="AB7453" s="164"/>
    </row>
    <row r="7454" spans="10:28">
      <c r="J7454" s="161"/>
      <c r="AB7454" s="164"/>
    </row>
    <row r="7455" spans="10:28">
      <c r="J7455" s="161"/>
      <c r="AB7455" s="164"/>
    </row>
    <row r="7456" spans="10:28">
      <c r="J7456" s="161"/>
      <c r="AB7456" s="164"/>
    </row>
    <row r="7457" spans="10:28">
      <c r="J7457" s="161"/>
      <c r="AB7457" s="164"/>
    </row>
    <row r="7458" spans="10:28">
      <c r="J7458" s="161"/>
      <c r="AB7458" s="164"/>
    </row>
    <row r="7459" spans="10:28">
      <c r="J7459" s="161"/>
      <c r="AB7459" s="164"/>
    </row>
    <row r="7460" spans="10:28">
      <c r="J7460" s="161"/>
      <c r="AB7460" s="164"/>
    </row>
    <row r="7461" spans="10:28">
      <c r="J7461" s="161"/>
      <c r="AB7461" s="164"/>
    </row>
    <row r="7462" spans="10:28">
      <c r="J7462" s="161"/>
      <c r="AB7462" s="164"/>
    </row>
    <row r="7463" spans="10:28">
      <c r="J7463" s="161"/>
      <c r="AB7463" s="164"/>
    </row>
    <row r="7464" spans="10:28">
      <c r="J7464" s="161"/>
      <c r="AB7464" s="164"/>
    </row>
    <row r="7465" spans="10:28">
      <c r="J7465" s="161"/>
      <c r="AB7465" s="164"/>
    </row>
    <row r="7466" spans="10:28">
      <c r="J7466" s="161"/>
      <c r="AB7466" s="164"/>
    </row>
    <row r="7467" spans="10:28">
      <c r="J7467" s="161"/>
      <c r="AB7467" s="164"/>
    </row>
    <row r="7468" spans="10:28">
      <c r="J7468" s="161"/>
      <c r="AB7468" s="164"/>
    </row>
    <row r="7469" spans="10:28">
      <c r="J7469" s="161"/>
      <c r="AB7469" s="164"/>
    </row>
    <row r="7470" spans="10:28">
      <c r="J7470" s="161"/>
      <c r="AB7470" s="164"/>
    </row>
    <row r="7471" spans="10:28">
      <c r="J7471" s="161"/>
      <c r="AB7471" s="164"/>
    </row>
    <row r="7472" spans="10:28">
      <c r="J7472" s="161"/>
      <c r="AB7472" s="164"/>
    </row>
    <row r="7473" spans="10:28">
      <c r="J7473" s="161"/>
      <c r="AB7473" s="164"/>
    </row>
    <row r="7474" spans="10:28">
      <c r="J7474" s="161"/>
      <c r="AB7474" s="164"/>
    </row>
    <row r="7475" spans="10:28">
      <c r="J7475" s="161"/>
      <c r="AB7475" s="164"/>
    </row>
    <row r="7476" spans="10:28">
      <c r="J7476" s="161"/>
      <c r="AB7476" s="164"/>
    </row>
    <row r="7477" spans="10:28">
      <c r="J7477" s="161"/>
      <c r="AB7477" s="164"/>
    </row>
    <row r="7478" spans="10:28">
      <c r="J7478" s="161"/>
      <c r="AB7478" s="164"/>
    </row>
    <row r="7479" spans="10:28">
      <c r="J7479" s="161"/>
      <c r="AB7479" s="164"/>
    </row>
    <row r="7480" spans="10:28">
      <c r="J7480" s="161"/>
      <c r="AB7480" s="164"/>
    </row>
    <row r="7481" spans="10:28">
      <c r="J7481" s="161"/>
      <c r="AB7481" s="164"/>
    </row>
    <row r="7482" spans="10:28">
      <c r="J7482" s="161"/>
      <c r="AB7482" s="164"/>
    </row>
    <row r="7483" spans="10:28">
      <c r="J7483" s="161"/>
      <c r="AB7483" s="164"/>
    </row>
    <row r="7484" spans="10:28">
      <c r="J7484" s="161"/>
      <c r="AB7484" s="164"/>
    </row>
    <row r="7485" spans="10:28">
      <c r="J7485" s="161"/>
      <c r="AB7485" s="164"/>
    </row>
    <row r="7486" spans="10:28">
      <c r="J7486" s="161"/>
      <c r="AB7486" s="164"/>
    </row>
    <row r="7487" spans="10:28">
      <c r="J7487" s="161"/>
      <c r="AB7487" s="164"/>
    </row>
    <row r="7488" spans="10:28">
      <c r="J7488" s="161"/>
      <c r="AB7488" s="164"/>
    </row>
    <row r="7489" spans="5:28">
      <c r="J7489" s="161"/>
      <c r="AB7489" s="164"/>
    </row>
    <row r="7490" spans="5:28">
      <c r="J7490" s="161"/>
      <c r="AB7490" s="164"/>
    </row>
    <row r="7491" spans="5:28">
      <c r="E7491" s="166"/>
      <c r="J7491" s="161"/>
      <c r="AB7491" s="164"/>
    </row>
    <row r="7492" spans="5:28">
      <c r="E7492" s="166"/>
      <c r="J7492" s="161"/>
      <c r="AB7492" s="164"/>
    </row>
    <row r="7493" spans="5:28">
      <c r="E7493" s="166"/>
      <c r="J7493" s="161"/>
      <c r="AB7493" s="164"/>
    </row>
    <row r="7494" spans="5:28">
      <c r="J7494" s="161"/>
      <c r="AB7494" s="164"/>
    </row>
    <row r="7495" spans="5:28">
      <c r="J7495" s="161"/>
      <c r="AB7495" s="164"/>
    </row>
    <row r="7496" spans="5:28">
      <c r="J7496" s="161"/>
      <c r="AB7496" s="164"/>
    </row>
    <row r="7497" spans="5:28">
      <c r="J7497" s="161"/>
      <c r="AB7497" s="164"/>
    </row>
    <row r="7498" spans="5:28">
      <c r="J7498" s="161"/>
      <c r="AB7498" s="164"/>
    </row>
    <row r="7499" spans="5:28">
      <c r="J7499" s="161"/>
      <c r="AB7499" s="164"/>
    </row>
    <row r="7500" spans="5:28">
      <c r="J7500" s="161"/>
      <c r="AB7500" s="164"/>
    </row>
    <row r="7501" spans="5:28">
      <c r="J7501" s="161"/>
      <c r="AB7501" s="164"/>
    </row>
    <row r="7502" spans="5:28">
      <c r="J7502" s="161"/>
      <c r="AB7502" s="164"/>
    </row>
    <row r="7503" spans="5:28">
      <c r="J7503" s="161"/>
      <c r="AB7503" s="164"/>
    </row>
    <row r="7504" spans="5:28">
      <c r="J7504" s="161"/>
      <c r="AB7504" s="164"/>
    </row>
    <row r="7505" spans="5:28">
      <c r="J7505" s="161"/>
      <c r="AB7505" s="164"/>
    </row>
    <row r="7506" spans="5:28">
      <c r="J7506" s="161"/>
      <c r="AB7506" s="164"/>
    </row>
    <row r="7507" spans="5:28">
      <c r="J7507" s="161"/>
      <c r="AB7507" s="164"/>
    </row>
    <row r="7508" spans="5:28">
      <c r="J7508" s="161"/>
      <c r="AB7508" s="164"/>
    </row>
    <row r="7509" spans="5:28">
      <c r="J7509" s="161"/>
      <c r="AB7509" s="164"/>
    </row>
    <row r="7510" spans="5:28">
      <c r="J7510" s="161"/>
      <c r="AB7510" s="164"/>
    </row>
    <row r="7511" spans="5:28">
      <c r="J7511" s="161"/>
      <c r="AB7511" s="164"/>
    </row>
    <row r="7512" spans="5:28">
      <c r="E7512" s="166"/>
      <c r="J7512" s="161"/>
      <c r="AB7512" s="164"/>
    </row>
    <row r="7513" spans="5:28">
      <c r="E7513" s="166"/>
      <c r="J7513" s="161"/>
      <c r="AB7513" s="164"/>
    </row>
    <row r="7514" spans="5:28">
      <c r="E7514" s="166"/>
      <c r="J7514" s="161"/>
      <c r="AB7514" s="164"/>
    </row>
    <row r="7515" spans="5:28">
      <c r="E7515" s="166"/>
      <c r="J7515" s="161"/>
      <c r="AB7515" s="164"/>
    </row>
    <row r="7516" spans="5:28">
      <c r="E7516" s="166"/>
      <c r="J7516" s="161"/>
      <c r="AB7516" s="164"/>
    </row>
    <row r="7517" spans="5:28">
      <c r="E7517" s="166"/>
      <c r="J7517" s="161"/>
      <c r="AB7517" s="164"/>
    </row>
    <row r="7518" spans="5:28">
      <c r="E7518" s="166"/>
      <c r="J7518" s="161"/>
      <c r="AB7518" s="164"/>
    </row>
    <row r="7519" spans="5:28">
      <c r="E7519" s="166"/>
      <c r="J7519" s="161"/>
      <c r="AB7519" s="164"/>
    </row>
    <row r="7520" spans="5:28">
      <c r="E7520" s="166"/>
      <c r="J7520" s="161"/>
      <c r="AB7520" s="164"/>
    </row>
    <row r="7521" spans="5:28">
      <c r="E7521" s="166"/>
      <c r="J7521" s="161"/>
      <c r="AB7521" s="164"/>
    </row>
    <row r="7522" spans="5:28">
      <c r="E7522" s="166"/>
      <c r="J7522" s="161"/>
      <c r="AB7522" s="164"/>
    </row>
    <row r="7523" spans="5:28">
      <c r="E7523" s="166"/>
      <c r="J7523" s="161"/>
      <c r="AB7523" s="164"/>
    </row>
    <row r="7524" spans="5:28">
      <c r="E7524" s="166"/>
      <c r="J7524" s="161"/>
      <c r="AB7524" s="164"/>
    </row>
    <row r="7525" spans="5:28">
      <c r="E7525" s="166"/>
      <c r="J7525" s="161"/>
      <c r="AB7525" s="164"/>
    </row>
    <row r="7526" spans="5:28">
      <c r="E7526" s="166"/>
      <c r="J7526" s="161"/>
      <c r="AB7526" s="164"/>
    </row>
    <row r="7527" spans="5:28">
      <c r="E7527" s="166"/>
      <c r="J7527" s="161"/>
      <c r="AB7527" s="164"/>
    </row>
    <row r="7528" spans="5:28">
      <c r="E7528" s="166"/>
      <c r="J7528" s="161"/>
      <c r="AB7528" s="164"/>
    </row>
    <row r="7529" spans="5:28">
      <c r="E7529" s="166"/>
      <c r="J7529" s="161"/>
      <c r="AB7529" s="164"/>
    </row>
    <row r="7530" spans="5:28">
      <c r="E7530" s="166"/>
      <c r="J7530" s="161"/>
      <c r="AB7530" s="164"/>
    </row>
    <row r="7531" spans="5:28">
      <c r="E7531" s="166"/>
      <c r="J7531" s="161"/>
      <c r="AB7531" s="164"/>
    </row>
    <row r="7532" spans="5:28">
      <c r="E7532" s="166"/>
      <c r="J7532" s="161"/>
      <c r="AB7532" s="164"/>
    </row>
    <row r="7533" spans="5:28">
      <c r="J7533" s="161"/>
      <c r="AB7533" s="164"/>
    </row>
    <row r="7534" spans="5:28">
      <c r="J7534" s="161"/>
      <c r="AB7534" s="164"/>
    </row>
    <row r="7535" spans="5:28">
      <c r="J7535" s="161"/>
      <c r="AB7535" s="164"/>
    </row>
    <row r="7536" spans="5:28">
      <c r="J7536" s="161"/>
      <c r="AB7536" s="164"/>
    </row>
    <row r="7537" spans="5:28">
      <c r="J7537" s="161"/>
      <c r="AB7537" s="164"/>
    </row>
    <row r="7538" spans="5:28">
      <c r="J7538" s="161"/>
      <c r="AB7538" s="164"/>
    </row>
    <row r="7539" spans="5:28">
      <c r="J7539" s="161"/>
      <c r="AB7539" s="164"/>
    </row>
    <row r="7540" spans="5:28">
      <c r="E7540" s="166"/>
      <c r="J7540" s="161"/>
      <c r="AB7540" s="164"/>
    </row>
    <row r="7541" spans="5:28">
      <c r="E7541" s="166"/>
      <c r="J7541" s="161"/>
      <c r="AB7541" s="164"/>
    </row>
    <row r="7542" spans="5:28">
      <c r="E7542" s="166"/>
      <c r="J7542" s="161"/>
      <c r="AB7542" s="164"/>
    </row>
    <row r="7543" spans="5:28">
      <c r="E7543" s="166"/>
      <c r="J7543" s="161"/>
      <c r="AB7543" s="164"/>
    </row>
    <row r="7544" spans="5:28">
      <c r="E7544" s="166"/>
      <c r="J7544" s="161"/>
      <c r="AB7544" s="164"/>
    </row>
    <row r="7545" spans="5:28">
      <c r="E7545" s="166"/>
      <c r="J7545" s="161"/>
      <c r="AB7545" s="164"/>
    </row>
    <row r="7546" spans="5:28">
      <c r="E7546" s="166"/>
      <c r="J7546" s="161"/>
      <c r="AB7546" s="164"/>
    </row>
    <row r="7547" spans="5:28">
      <c r="E7547" s="166"/>
      <c r="J7547" s="161"/>
      <c r="AB7547" s="164"/>
    </row>
    <row r="7548" spans="5:28">
      <c r="E7548" s="166"/>
      <c r="J7548" s="161"/>
      <c r="AB7548" s="164"/>
    </row>
    <row r="7549" spans="5:28">
      <c r="E7549" s="166"/>
      <c r="J7549" s="161"/>
      <c r="AB7549" s="164"/>
    </row>
    <row r="7550" spans="5:28">
      <c r="E7550" s="166"/>
      <c r="J7550" s="161"/>
      <c r="AB7550" s="164"/>
    </row>
    <row r="7551" spans="5:28">
      <c r="J7551" s="161"/>
      <c r="AB7551" s="164"/>
    </row>
    <row r="7552" spans="5:28">
      <c r="J7552" s="161"/>
      <c r="AB7552" s="164"/>
    </row>
    <row r="7553" spans="5:28">
      <c r="J7553" s="161"/>
      <c r="AB7553" s="164"/>
    </row>
    <row r="7554" spans="5:28">
      <c r="J7554" s="161"/>
      <c r="AB7554" s="164"/>
    </row>
    <row r="7555" spans="5:28">
      <c r="J7555" s="161"/>
      <c r="AB7555" s="164"/>
    </row>
    <row r="7556" spans="5:28">
      <c r="J7556" s="161"/>
      <c r="AB7556" s="164"/>
    </row>
    <row r="7557" spans="5:28">
      <c r="J7557" s="161"/>
      <c r="AB7557" s="164"/>
    </row>
    <row r="7558" spans="5:28">
      <c r="J7558" s="161"/>
      <c r="AB7558" s="164"/>
    </row>
    <row r="7559" spans="5:28">
      <c r="J7559" s="161"/>
      <c r="AB7559" s="164"/>
    </row>
    <row r="7560" spans="5:28">
      <c r="E7560" s="166"/>
      <c r="J7560" s="161"/>
      <c r="AB7560" s="164"/>
    </row>
    <row r="7561" spans="5:28">
      <c r="E7561" s="166"/>
      <c r="J7561" s="161"/>
      <c r="AB7561" s="164"/>
    </row>
    <row r="7562" spans="5:28">
      <c r="E7562" s="166"/>
      <c r="J7562" s="161"/>
      <c r="AB7562" s="164"/>
    </row>
    <row r="7563" spans="5:28">
      <c r="E7563" s="166"/>
      <c r="J7563" s="161"/>
      <c r="AB7563" s="164"/>
    </row>
    <row r="7564" spans="5:28">
      <c r="E7564" s="166"/>
      <c r="J7564" s="161"/>
      <c r="AB7564" s="164"/>
    </row>
    <row r="7565" spans="5:28">
      <c r="E7565" s="166"/>
      <c r="J7565" s="161"/>
      <c r="AB7565" s="164"/>
    </row>
    <row r="7566" spans="5:28">
      <c r="E7566" s="166"/>
      <c r="J7566" s="161"/>
      <c r="AB7566" s="164"/>
    </row>
    <row r="7567" spans="5:28">
      <c r="E7567" s="166"/>
      <c r="J7567" s="161"/>
      <c r="AB7567" s="164"/>
    </row>
    <row r="7568" spans="5:28">
      <c r="E7568" s="166"/>
      <c r="J7568" s="161"/>
      <c r="AB7568" s="164"/>
    </row>
    <row r="7569" spans="10:28">
      <c r="J7569" s="161"/>
      <c r="AB7569" s="164"/>
    </row>
    <row r="7570" spans="10:28">
      <c r="J7570" s="161"/>
      <c r="AB7570" s="164"/>
    </row>
    <row r="7571" spans="10:28">
      <c r="J7571" s="161"/>
      <c r="AB7571" s="164"/>
    </row>
    <row r="7572" spans="10:28">
      <c r="J7572" s="161"/>
      <c r="AB7572" s="164"/>
    </row>
    <row r="7573" spans="10:28">
      <c r="J7573" s="161"/>
      <c r="AB7573" s="164"/>
    </row>
    <row r="7574" spans="10:28">
      <c r="J7574" s="161"/>
      <c r="AB7574" s="164"/>
    </row>
    <row r="7575" spans="10:28">
      <c r="J7575" s="161"/>
      <c r="AB7575" s="164"/>
    </row>
    <row r="7576" spans="10:28">
      <c r="J7576" s="161"/>
      <c r="AB7576" s="164"/>
    </row>
    <row r="7577" spans="10:28">
      <c r="J7577" s="161"/>
      <c r="AB7577" s="164"/>
    </row>
    <row r="7578" spans="10:28">
      <c r="J7578" s="161"/>
      <c r="AB7578" s="164"/>
    </row>
    <row r="7579" spans="10:28">
      <c r="J7579" s="161"/>
      <c r="AB7579" s="164"/>
    </row>
    <row r="7580" spans="10:28">
      <c r="J7580" s="161"/>
      <c r="AB7580" s="164"/>
    </row>
    <row r="7581" spans="10:28">
      <c r="J7581" s="161"/>
      <c r="AB7581" s="164"/>
    </row>
    <row r="7582" spans="10:28">
      <c r="J7582" s="161"/>
      <c r="AB7582" s="164"/>
    </row>
    <row r="7583" spans="10:28">
      <c r="J7583" s="161"/>
      <c r="AB7583" s="164"/>
    </row>
    <row r="7584" spans="10:28">
      <c r="J7584" s="161"/>
      <c r="AB7584" s="164"/>
    </row>
    <row r="7585" spans="10:28">
      <c r="J7585" s="161"/>
      <c r="AB7585" s="164"/>
    </row>
    <row r="7586" spans="10:28">
      <c r="J7586" s="161"/>
      <c r="AB7586" s="164"/>
    </row>
    <row r="7587" spans="10:28">
      <c r="J7587" s="161"/>
      <c r="AB7587" s="164"/>
    </row>
    <row r="7588" spans="10:28">
      <c r="J7588" s="161"/>
      <c r="AB7588" s="164"/>
    </row>
    <row r="7589" spans="10:28">
      <c r="J7589" s="161"/>
      <c r="AB7589" s="164"/>
    </row>
    <row r="7590" spans="10:28">
      <c r="J7590" s="161"/>
      <c r="AB7590" s="164"/>
    </row>
    <row r="7591" spans="10:28">
      <c r="J7591" s="161"/>
      <c r="AB7591" s="164"/>
    </row>
    <row r="7592" spans="10:28">
      <c r="J7592" s="161"/>
      <c r="AB7592" s="164"/>
    </row>
    <row r="7593" spans="10:28">
      <c r="J7593" s="161"/>
      <c r="AB7593" s="164"/>
    </row>
    <row r="7594" spans="10:28">
      <c r="J7594" s="161"/>
      <c r="AB7594" s="164"/>
    </row>
    <row r="7595" spans="10:28">
      <c r="J7595" s="161"/>
      <c r="AB7595" s="164"/>
    </row>
    <row r="7596" spans="10:28">
      <c r="J7596" s="161"/>
      <c r="AB7596" s="164"/>
    </row>
    <row r="7597" spans="10:28">
      <c r="J7597" s="161"/>
      <c r="AB7597" s="164"/>
    </row>
    <row r="7598" spans="10:28">
      <c r="J7598" s="161"/>
      <c r="AB7598" s="164"/>
    </row>
    <row r="7599" spans="10:28">
      <c r="J7599" s="161"/>
      <c r="AB7599" s="164"/>
    </row>
    <row r="7600" spans="10:28">
      <c r="J7600" s="161"/>
      <c r="AB7600" s="164"/>
    </row>
    <row r="7601" spans="10:28">
      <c r="J7601" s="161"/>
      <c r="AB7601" s="164"/>
    </row>
    <row r="7602" spans="10:28">
      <c r="J7602" s="161"/>
      <c r="AB7602" s="164"/>
    </row>
    <row r="7603" spans="10:28">
      <c r="J7603" s="161"/>
      <c r="AB7603" s="164"/>
    </row>
    <row r="7604" spans="10:28">
      <c r="J7604" s="161"/>
      <c r="AB7604" s="164"/>
    </row>
    <row r="7605" spans="10:28">
      <c r="J7605" s="161"/>
      <c r="AB7605" s="164"/>
    </row>
    <row r="7606" spans="10:28">
      <c r="J7606" s="161"/>
      <c r="AB7606" s="164"/>
    </row>
    <row r="7607" spans="10:28">
      <c r="J7607" s="161"/>
      <c r="AB7607" s="164"/>
    </row>
    <row r="7608" spans="10:28">
      <c r="J7608" s="161"/>
      <c r="AB7608" s="164"/>
    </row>
    <row r="7609" spans="10:28">
      <c r="J7609" s="161"/>
      <c r="AB7609" s="164"/>
    </row>
    <row r="7610" spans="10:28">
      <c r="J7610" s="161"/>
      <c r="AB7610" s="164"/>
    </row>
    <row r="7611" spans="10:28">
      <c r="J7611" s="161"/>
      <c r="AB7611" s="164"/>
    </row>
    <row r="7612" spans="10:28">
      <c r="J7612" s="161"/>
      <c r="AB7612" s="164"/>
    </row>
    <row r="7613" spans="10:28">
      <c r="J7613" s="161"/>
      <c r="AB7613" s="164"/>
    </row>
    <row r="7614" spans="10:28">
      <c r="J7614" s="161"/>
      <c r="AB7614" s="164"/>
    </row>
    <row r="7615" spans="10:28">
      <c r="J7615" s="161"/>
      <c r="AB7615" s="164"/>
    </row>
    <row r="7616" spans="10:28">
      <c r="J7616" s="161"/>
      <c r="AB7616" s="164"/>
    </row>
    <row r="7617" spans="10:28">
      <c r="J7617" s="161"/>
      <c r="AB7617" s="164"/>
    </row>
    <row r="7618" spans="10:28">
      <c r="J7618" s="161"/>
      <c r="AB7618" s="164"/>
    </row>
    <row r="7619" spans="10:28">
      <c r="J7619" s="161"/>
      <c r="AB7619" s="164"/>
    </row>
    <row r="7620" spans="10:28">
      <c r="J7620" s="161"/>
      <c r="AB7620" s="164"/>
    </row>
    <row r="7621" spans="10:28">
      <c r="J7621" s="161"/>
      <c r="AB7621" s="164"/>
    </row>
    <row r="7622" spans="10:28">
      <c r="J7622" s="161"/>
      <c r="AB7622" s="164"/>
    </row>
    <row r="7623" spans="10:28">
      <c r="J7623" s="161"/>
      <c r="AB7623" s="164"/>
    </row>
    <row r="7624" spans="10:28">
      <c r="J7624" s="161"/>
      <c r="AB7624" s="164"/>
    </row>
    <row r="7625" spans="10:28">
      <c r="J7625" s="161"/>
      <c r="AB7625" s="164"/>
    </row>
    <row r="7626" spans="10:28">
      <c r="J7626" s="161"/>
      <c r="AB7626" s="164"/>
    </row>
    <row r="7627" spans="10:28">
      <c r="J7627" s="161"/>
      <c r="AB7627" s="164"/>
    </row>
    <row r="7628" spans="10:28">
      <c r="J7628" s="161"/>
      <c r="AB7628" s="164"/>
    </row>
    <row r="7629" spans="10:28">
      <c r="J7629" s="161"/>
      <c r="AB7629" s="164"/>
    </row>
    <row r="7630" spans="10:28">
      <c r="J7630" s="161"/>
      <c r="AB7630" s="164"/>
    </row>
    <row r="7631" spans="10:28">
      <c r="J7631" s="161"/>
      <c r="AB7631" s="164"/>
    </row>
    <row r="7632" spans="10:28">
      <c r="J7632" s="161"/>
      <c r="AB7632" s="164"/>
    </row>
    <row r="7633" spans="10:28">
      <c r="J7633" s="161"/>
      <c r="AB7633" s="164"/>
    </row>
    <row r="7634" spans="10:28">
      <c r="J7634" s="161"/>
      <c r="AB7634" s="164"/>
    </row>
    <row r="7635" spans="10:28">
      <c r="J7635" s="161"/>
      <c r="AB7635" s="164"/>
    </row>
    <row r="7636" spans="10:28">
      <c r="J7636" s="161"/>
      <c r="AB7636" s="164"/>
    </row>
    <row r="7637" spans="10:28">
      <c r="J7637" s="161"/>
      <c r="AB7637" s="164"/>
    </row>
    <row r="7638" spans="10:28">
      <c r="J7638" s="161"/>
      <c r="AB7638" s="164"/>
    </row>
    <row r="7639" spans="10:28">
      <c r="J7639" s="161"/>
      <c r="AB7639" s="164"/>
    </row>
    <row r="7640" spans="10:28">
      <c r="J7640" s="161"/>
      <c r="AB7640" s="164"/>
    </row>
    <row r="7641" spans="10:28">
      <c r="J7641" s="161"/>
      <c r="AB7641" s="164"/>
    </row>
    <row r="7642" spans="10:28">
      <c r="J7642" s="161"/>
      <c r="AB7642" s="164"/>
    </row>
    <row r="7643" spans="10:28">
      <c r="J7643" s="161"/>
      <c r="AB7643" s="164"/>
    </row>
    <row r="7644" spans="10:28">
      <c r="J7644" s="161"/>
      <c r="AB7644" s="164"/>
    </row>
    <row r="7645" spans="10:28">
      <c r="J7645" s="161"/>
      <c r="AB7645" s="164"/>
    </row>
    <row r="7646" spans="10:28">
      <c r="J7646" s="161"/>
      <c r="AB7646" s="164"/>
    </row>
    <row r="7647" spans="10:28">
      <c r="J7647" s="161"/>
      <c r="AB7647" s="164"/>
    </row>
    <row r="7648" spans="10:28">
      <c r="J7648" s="161"/>
      <c r="AB7648" s="164"/>
    </row>
    <row r="7649" spans="10:28">
      <c r="J7649" s="161"/>
      <c r="AB7649" s="164"/>
    </row>
    <row r="7650" spans="10:28">
      <c r="J7650" s="161"/>
      <c r="AB7650" s="164"/>
    </row>
    <row r="7651" spans="10:28">
      <c r="J7651" s="161"/>
      <c r="AB7651" s="164"/>
    </row>
    <row r="7652" spans="10:28">
      <c r="J7652" s="161"/>
      <c r="AB7652" s="164"/>
    </row>
    <row r="7653" spans="10:28">
      <c r="J7653" s="161"/>
      <c r="AB7653" s="164"/>
    </row>
    <row r="7654" spans="10:28">
      <c r="J7654" s="161"/>
      <c r="AB7654" s="164"/>
    </row>
    <row r="7655" spans="10:28">
      <c r="J7655" s="161"/>
      <c r="AB7655" s="164"/>
    </row>
    <row r="7656" spans="10:28">
      <c r="J7656" s="161"/>
      <c r="AB7656" s="164"/>
    </row>
    <row r="7657" spans="10:28">
      <c r="J7657" s="161"/>
      <c r="AB7657" s="164"/>
    </row>
    <row r="7658" spans="10:28">
      <c r="J7658" s="161"/>
      <c r="AB7658" s="164"/>
    </row>
    <row r="7659" spans="10:28">
      <c r="J7659" s="161"/>
      <c r="AB7659" s="164"/>
    </row>
    <row r="7660" spans="10:28">
      <c r="J7660" s="161"/>
      <c r="AB7660" s="164"/>
    </row>
    <row r="7661" spans="10:28">
      <c r="J7661" s="161"/>
      <c r="AB7661" s="164"/>
    </row>
    <row r="7662" spans="10:28">
      <c r="J7662" s="161"/>
      <c r="AB7662" s="164"/>
    </row>
    <row r="7663" spans="10:28">
      <c r="J7663" s="161"/>
      <c r="AB7663" s="164"/>
    </row>
    <row r="7664" spans="10:28">
      <c r="J7664" s="161"/>
      <c r="AB7664" s="164"/>
    </row>
    <row r="7665" spans="10:28">
      <c r="J7665" s="161"/>
      <c r="AB7665" s="164"/>
    </row>
    <row r="7666" spans="10:28">
      <c r="J7666" s="161"/>
      <c r="AB7666" s="164"/>
    </row>
    <row r="7667" spans="10:28">
      <c r="J7667" s="161"/>
      <c r="AB7667" s="164"/>
    </row>
    <row r="7668" spans="10:28">
      <c r="J7668" s="161"/>
      <c r="AB7668" s="164"/>
    </row>
    <row r="7669" spans="10:28">
      <c r="J7669" s="161"/>
      <c r="AB7669" s="164"/>
    </row>
    <row r="7670" spans="10:28">
      <c r="J7670" s="161"/>
      <c r="AB7670" s="164"/>
    </row>
    <row r="7671" spans="10:28">
      <c r="J7671" s="161"/>
      <c r="AB7671" s="164"/>
    </row>
    <row r="7672" spans="10:28">
      <c r="J7672" s="161"/>
      <c r="AB7672" s="164"/>
    </row>
    <row r="7673" spans="10:28">
      <c r="J7673" s="161"/>
      <c r="AB7673" s="164"/>
    </row>
    <row r="7674" spans="10:28">
      <c r="J7674" s="161"/>
      <c r="AB7674" s="164"/>
    </row>
    <row r="7675" spans="10:28">
      <c r="J7675" s="161"/>
      <c r="AB7675" s="164"/>
    </row>
    <row r="7676" spans="10:28">
      <c r="J7676" s="161"/>
      <c r="AB7676" s="164"/>
    </row>
    <row r="7677" spans="10:28">
      <c r="J7677" s="161"/>
      <c r="AB7677" s="164"/>
    </row>
    <row r="7678" spans="10:28">
      <c r="J7678" s="161"/>
      <c r="AB7678" s="164"/>
    </row>
    <row r="7679" spans="10:28">
      <c r="J7679" s="161"/>
      <c r="AB7679" s="164"/>
    </row>
    <row r="7680" spans="10:28">
      <c r="J7680" s="161"/>
      <c r="AB7680" s="164"/>
    </row>
    <row r="7681" spans="10:28">
      <c r="J7681" s="161"/>
      <c r="AB7681" s="164"/>
    </row>
    <row r="7682" spans="10:28">
      <c r="J7682" s="161"/>
      <c r="AB7682" s="164"/>
    </row>
    <row r="7683" spans="10:28">
      <c r="J7683" s="161"/>
      <c r="AB7683" s="164"/>
    </row>
    <row r="7684" spans="10:28">
      <c r="J7684" s="161"/>
      <c r="AB7684" s="164"/>
    </row>
    <row r="7685" spans="10:28">
      <c r="J7685" s="161"/>
      <c r="AB7685" s="164"/>
    </row>
    <row r="7686" spans="10:28">
      <c r="J7686" s="161"/>
      <c r="AB7686" s="164"/>
    </row>
    <row r="7687" spans="10:28">
      <c r="J7687" s="161"/>
      <c r="AB7687" s="164"/>
    </row>
    <row r="7688" spans="10:28">
      <c r="J7688" s="161"/>
      <c r="AB7688" s="164"/>
    </row>
    <row r="7689" spans="10:28">
      <c r="J7689" s="161"/>
      <c r="AB7689" s="164"/>
    </row>
    <row r="7690" spans="10:28">
      <c r="J7690" s="161"/>
      <c r="AB7690" s="164"/>
    </row>
    <row r="7691" spans="10:28">
      <c r="J7691" s="161"/>
      <c r="AB7691" s="164"/>
    </row>
    <row r="7692" spans="10:28">
      <c r="J7692" s="161"/>
      <c r="AB7692" s="164"/>
    </row>
    <row r="7693" spans="10:28">
      <c r="J7693" s="161"/>
      <c r="AB7693" s="164"/>
    </row>
    <row r="7694" spans="10:28">
      <c r="J7694" s="161"/>
      <c r="AB7694" s="164"/>
    </row>
    <row r="7695" spans="10:28">
      <c r="J7695" s="161"/>
      <c r="AB7695" s="164"/>
    </row>
    <row r="7696" spans="10:28">
      <c r="J7696" s="161"/>
      <c r="AB7696" s="164"/>
    </row>
    <row r="7697" spans="10:28">
      <c r="J7697" s="161"/>
      <c r="AB7697" s="164"/>
    </row>
    <row r="7698" spans="10:28">
      <c r="J7698" s="161"/>
      <c r="AB7698" s="164"/>
    </row>
    <row r="7699" spans="10:28">
      <c r="J7699" s="161"/>
      <c r="AB7699" s="164"/>
    </row>
    <row r="7700" spans="10:28">
      <c r="J7700" s="161"/>
      <c r="AB7700" s="164"/>
    </row>
    <row r="7701" spans="10:28">
      <c r="J7701" s="161"/>
      <c r="AB7701" s="164"/>
    </row>
    <row r="7702" spans="10:28">
      <c r="J7702" s="161"/>
      <c r="AB7702" s="164"/>
    </row>
    <row r="7703" spans="10:28">
      <c r="J7703" s="161"/>
      <c r="AB7703" s="164"/>
    </row>
    <row r="7704" spans="10:28">
      <c r="J7704" s="161"/>
      <c r="AB7704" s="164"/>
    </row>
    <row r="7705" spans="10:28">
      <c r="J7705" s="161"/>
      <c r="AB7705" s="164"/>
    </row>
    <row r="7706" spans="10:28">
      <c r="J7706" s="161"/>
      <c r="AB7706" s="164"/>
    </row>
    <row r="7707" spans="10:28">
      <c r="J7707" s="161"/>
      <c r="AB7707" s="164"/>
    </row>
    <row r="7708" spans="10:28">
      <c r="J7708" s="161"/>
      <c r="AB7708" s="164"/>
    </row>
    <row r="7709" spans="10:28">
      <c r="J7709" s="161"/>
      <c r="AB7709" s="164"/>
    </row>
    <row r="7710" spans="10:28">
      <c r="J7710" s="161"/>
      <c r="AB7710" s="164"/>
    </row>
    <row r="7711" spans="10:28">
      <c r="J7711" s="161"/>
      <c r="AB7711" s="164"/>
    </row>
    <row r="7712" spans="10:28">
      <c r="J7712" s="161"/>
      <c r="AB7712" s="164"/>
    </row>
    <row r="7713" spans="10:28">
      <c r="J7713" s="161"/>
      <c r="AB7713" s="164"/>
    </row>
    <row r="7714" spans="10:28">
      <c r="J7714" s="161"/>
      <c r="AB7714" s="164"/>
    </row>
    <row r="7715" spans="10:28">
      <c r="J7715" s="161"/>
      <c r="AB7715" s="164"/>
    </row>
    <row r="7716" spans="10:28">
      <c r="J7716" s="161"/>
      <c r="AB7716" s="164"/>
    </row>
    <row r="7717" spans="10:28">
      <c r="J7717" s="161"/>
      <c r="AB7717" s="164"/>
    </row>
    <row r="7718" spans="10:28">
      <c r="J7718" s="161"/>
      <c r="AB7718" s="164"/>
    </row>
    <row r="7719" spans="10:28">
      <c r="J7719" s="161"/>
      <c r="AB7719" s="164"/>
    </row>
    <row r="7720" spans="10:28">
      <c r="J7720" s="161"/>
      <c r="AB7720" s="164"/>
    </row>
    <row r="7721" spans="10:28">
      <c r="J7721" s="161"/>
      <c r="AB7721" s="164"/>
    </row>
    <row r="7722" spans="10:28">
      <c r="J7722" s="161"/>
      <c r="AB7722" s="164"/>
    </row>
    <row r="7723" spans="10:28">
      <c r="J7723" s="161"/>
      <c r="AB7723" s="164"/>
    </row>
    <row r="7724" spans="10:28">
      <c r="J7724" s="161"/>
      <c r="AB7724" s="164"/>
    </row>
    <row r="7725" spans="10:28">
      <c r="J7725" s="161"/>
      <c r="AB7725" s="164"/>
    </row>
    <row r="7726" spans="10:28">
      <c r="J7726" s="161"/>
      <c r="AB7726" s="164"/>
    </row>
    <row r="7727" spans="10:28">
      <c r="J7727" s="161"/>
      <c r="AB7727" s="164"/>
    </row>
    <row r="7728" spans="10:28">
      <c r="J7728" s="161"/>
      <c r="AB7728" s="164"/>
    </row>
    <row r="7729" spans="10:28">
      <c r="J7729" s="161"/>
      <c r="AB7729" s="164"/>
    </row>
    <row r="7730" spans="10:28">
      <c r="J7730" s="161"/>
      <c r="AB7730" s="164"/>
    </row>
    <row r="7731" spans="10:28">
      <c r="J7731" s="161"/>
      <c r="AB7731" s="164"/>
    </row>
    <row r="7732" spans="10:28">
      <c r="J7732" s="161"/>
      <c r="AB7732" s="164"/>
    </row>
    <row r="7733" spans="10:28">
      <c r="J7733" s="161"/>
      <c r="AB7733" s="164"/>
    </row>
    <row r="7734" spans="10:28">
      <c r="J7734" s="161"/>
      <c r="AB7734" s="164"/>
    </row>
    <row r="7735" spans="10:28">
      <c r="J7735" s="161"/>
      <c r="AB7735" s="164"/>
    </row>
    <row r="7736" spans="10:28">
      <c r="J7736" s="161"/>
      <c r="AB7736" s="164"/>
    </row>
    <row r="7737" spans="10:28">
      <c r="J7737" s="161"/>
      <c r="AB7737" s="164"/>
    </row>
    <row r="7738" spans="10:28">
      <c r="J7738" s="161"/>
      <c r="AB7738" s="164"/>
    </row>
    <row r="7739" spans="10:28">
      <c r="J7739" s="161"/>
      <c r="AB7739" s="164"/>
    </row>
    <row r="7740" spans="10:28">
      <c r="J7740" s="161"/>
      <c r="AB7740" s="164"/>
    </row>
    <row r="7741" spans="10:28">
      <c r="J7741" s="161"/>
      <c r="AB7741" s="164"/>
    </row>
    <row r="7742" spans="10:28">
      <c r="J7742" s="161"/>
      <c r="AB7742" s="164"/>
    </row>
    <row r="7743" spans="10:28">
      <c r="J7743" s="161"/>
      <c r="AB7743" s="164"/>
    </row>
    <row r="7744" spans="10:28">
      <c r="J7744" s="161"/>
      <c r="AB7744" s="164"/>
    </row>
    <row r="7745" spans="10:28">
      <c r="J7745" s="161"/>
      <c r="AB7745" s="164"/>
    </row>
    <row r="7746" spans="10:28">
      <c r="J7746" s="161"/>
      <c r="AB7746" s="164"/>
    </row>
    <row r="7747" spans="10:28">
      <c r="J7747" s="161"/>
      <c r="AB7747" s="164"/>
    </row>
    <row r="7748" spans="10:28">
      <c r="J7748" s="161"/>
      <c r="AB7748" s="164"/>
    </row>
    <row r="7749" spans="10:28">
      <c r="J7749" s="161"/>
      <c r="AB7749" s="164"/>
    </row>
    <row r="7750" spans="10:28">
      <c r="J7750" s="161"/>
      <c r="AB7750" s="164"/>
    </row>
    <row r="7751" spans="10:28">
      <c r="J7751" s="161"/>
      <c r="AB7751" s="164"/>
    </row>
    <row r="7752" spans="10:28">
      <c r="J7752" s="161"/>
      <c r="AB7752" s="164"/>
    </row>
    <row r="7753" spans="10:28">
      <c r="J7753" s="161"/>
      <c r="AB7753" s="164"/>
    </row>
    <row r="7754" spans="10:28">
      <c r="J7754" s="161"/>
      <c r="AB7754" s="164"/>
    </row>
    <row r="7755" spans="10:28">
      <c r="J7755" s="161"/>
      <c r="AB7755" s="164"/>
    </row>
    <row r="7756" spans="10:28">
      <c r="J7756" s="161"/>
      <c r="AB7756" s="164"/>
    </row>
    <row r="7757" spans="10:28">
      <c r="J7757" s="161"/>
      <c r="AB7757" s="164"/>
    </row>
    <row r="7758" spans="10:28">
      <c r="J7758" s="161"/>
      <c r="AB7758" s="164"/>
    </row>
    <row r="7759" spans="10:28">
      <c r="J7759" s="161"/>
      <c r="AB7759" s="164"/>
    </row>
    <row r="7760" spans="10:28">
      <c r="J7760" s="161"/>
      <c r="AB7760" s="164"/>
    </row>
    <row r="7761" spans="10:28">
      <c r="J7761" s="161"/>
      <c r="AB7761" s="164"/>
    </row>
    <row r="7762" spans="10:28">
      <c r="J7762" s="161"/>
      <c r="AB7762" s="164"/>
    </row>
    <row r="7763" spans="10:28">
      <c r="J7763" s="161"/>
      <c r="AB7763" s="164"/>
    </row>
    <row r="7764" spans="10:28">
      <c r="J7764" s="161"/>
      <c r="AB7764" s="164"/>
    </row>
    <row r="7765" spans="10:28">
      <c r="J7765" s="161"/>
      <c r="AB7765" s="164"/>
    </row>
    <row r="7766" spans="10:28">
      <c r="J7766" s="161"/>
      <c r="AB7766" s="164"/>
    </row>
    <row r="7767" spans="10:28">
      <c r="J7767" s="161"/>
      <c r="AB7767" s="164"/>
    </row>
    <row r="7768" spans="10:28">
      <c r="J7768" s="161"/>
      <c r="AB7768" s="164"/>
    </row>
    <row r="7769" spans="10:28">
      <c r="J7769" s="161"/>
      <c r="AB7769" s="164"/>
    </row>
    <row r="7770" spans="10:28">
      <c r="J7770" s="161"/>
      <c r="AB7770" s="164"/>
    </row>
    <row r="7771" spans="10:28">
      <c r="J7771" s="161"/>
      <c r="AB7771" s="164"/>
    </row>
    <row r="7772" spans="10:28">
      <c r="J7772" s="161"/>
      <c r="AB7772" s="164"/>
    </row>
    <row r="7773" spans="10:28">
      <c r="J7773" s="161"/>
      <c r="AB7773" s="164"/>
    </row>
    <row r="7774" spans="10:28">
      <c r="J7774" s="161"/>
      <c r="AB7774" s="164"/>
    </row>
    <row r="7775" spans="10:28">
      <c r="J7775" s="161"/>
      <c r="AB7775" s="164"/>
    </row>
    <row r="7776" spans="10:28">
      <c r="J7776" s="161"/>
      <c r="AB7776" s="164"/>
    </row>
    <row r="7777" spans="5:28">
      <c r="J7777" s="161"/>
      <c r="AB7777" s="164"/>
    </row>
    <row r="7778" spans="5:28">
      <c r="J7778" s="161"/>
      <c r="AB7778" s="164"/>
    </row>
    <row r="7779" spans="5:28">
      <c r="J7779" s="161"/>
      <c r="AB7779" s="164"/>
    </row>
    <row r="7780" spans="5:28">
      <c r="J7780" s="161"/>
      <c r="AB7780" s="164"/>
    </row>
    <row r="7781" spans="5:28">
      <c r="J7781" s="161"/>
      <c r="AB7781" s="164"/>
    </row>
    <row r="7782" spans="5:28">
      <c r="J7782" s="161"/>
      <c r="AB7782" s="164"/>
    </row>
    <row r="7783" spans="5:28">
      <c r="J7783" s="161"/>
      <c r="AB7783" s="164"/>
    </row>
    <row r="7784" spans="5:28">
      <c r="J7784" s="161"/>
      <c r="AB7784" s="164"/>
    </row>
    <row r="7785" spans="5:28">
      <c r="J7785" s="161"/>
      <c r="AB7785" s="164"/>
    </row>
    <row r="7786" spans="5:28">
      <c r="E7786" s="166"/>
      <c r="J7786" s="161"/>
      <c r="AB7786" s="164"/>
    </row>
    <row r="7787" spans="5:28">
      <c r="E7787" s="166"/>
      <c r="J7787" s="161"/>
      <c r="AB7787" s="164"/>
    </row>
    <row r="7788" spans="5:28">
      <c r="E7788" s="166"/>
      <c r="J7788" s="161"/>
      <c r="AB7788" s="164"/>
    </row>
    <row r="7789" spans="5:28">
      <c r="J7789" s="161"/>
      <c r="AB7789" s="164"/>
    </row>
    <row r="7790" spans="5:28">
      <c r="J7790" s="161"/>
      <c r="AB7790" s="164"/>
    </row>
    <row r="7791" spans="5:28">
      <c r="J7791" s="161"/>
      <c r="AB7791" s="164"/>
    </row>
    <row r="7792" spans="5:28">
      <c r="J7792" s="161"/>
      <c r="AB7792" s="164"/>
    </row>
    <row r="7793" spans="10:28">
      <c r="J7793" s="161"/>
      <c r="AB7793" s="164"/>
    </row>
    <row r="7794" spans="10:28">
      <c r="J7794" s="161"/>
      <c r="AB7794" s="164"/>
    </row>
    <row r="7795" spans="10:28">
      <c r="J7795" s="161"/>
      <c r="AB7795" s="164"/>
    </row>
    <row r="7796" spans="10:28">
      <c r="J7796" s="161"/>
      <c r="AB7796" s="164"/>
    </row>
    <row r="7797" spans="10:28">
      <c r="J7797" s="161"/>
      <c r="AB7797" s="164"/>
    </row>
    <row r="7798" spans="10:28">
      <c r="J7798" s="161"/>
      <c r="AB7798" s="164"/>
    </row>
    <row r="7799" spans="10:28">
      <c r="J7799" s="161"/>
      <c r="AB7799" s="164"/>
    </row>
    <row r="7800" spans="10:28">
      <c r="J7800" s="161"/>
      <c r="AB7800" s="164"/>
    </row>
    <row r="7801" spans="10:28">
      <c r="J7801" s="161"/>
      <c r="AB7801" s="164"/>
    </row>
    <row r="7802" spans="10:28">
      <c r="J7802" s="161"/>
      <c r="AB7802" s="164"/>
    </row>
    <row r="7803" spans="10:28">
      <c r="J7803" s="161"/>
      <c r="AB7803" s="164"/>
    </row>
    <row r="7804" spans="10:28">
      <c r="J7804" s="161"/>
      <c r="AB7804" s="164"/>
    </row>
    <row r="7805" spans="10:28">
      <c r="J7805" s="161"/>
      <c r="AB7805" s="164"/>
    </row>
    <row r="7806" spans="10:28">
      <c r="J7806" s="161"/>
      <c r="AB7806" s="164"/>
    </row>
    <row r="7807" spans="10:28">
      <c r="J7807" s="161"/>
      <c r="AB7807" s="164"/>
    </row>
    <row r="7808" spans="10:28">
      <c r="J7808" s="161"/>
      <c r="AB7808" s="164"/>
    </row>
    <row r="7809" spans="10:28">
      <c r="J7809" s="161"/>
      <c r="AB7809" s="164"/>
    </row>
    <row r="7810" spans="10:28">
      <c r="J7810" s="161"/>
      <c r="AB7810" s="164"/>
    </row>
    <row r="7811" spans="10:28">
      <c r="J7811" s="161"/>
      <c r="AB7811" s="164"/>
    </row>
    <row r="7812" spans="10:28">
      <c r="J7812" s="161"/>
      <c r="AB7812" s="164"/>
    </row>
    <row r="7813" spans="10:28">
      <c r="J7813" s="161"/>
      <c r="AB7813" s="164"/>
    </row>
    <row r="7814" spans="10:28">
      <c r="J7814" s="161"/>
      <c r="AB7814" s="164"/>
    </row>
    <row r="7815" spans="10:28">
      <c r="J7815" s="161"/>
      <c r="AB7815" s="164"/>
    </row>
    <row r="7816" spans="10:28">
      <c r="J7816" s="161"/>
      <c r="AB7816" s="164"/>
    </row>
    <row r="7817" spans="10:28">
      <c r="J7817" s="161"/>
      <c r="AB7817" s="164"/>
    </row>
    <row r="7818" spans="10:28">
      <c r="J7818" s="161"/>
      <c r="AB7818" s="164"/>
    </row>
    <row r="7819" spans="10:28">
      <c r="J7819" s="161"/>
      <c r="AB7819" s="164"/>
    </row>
    <row r="7820" spans="10:28">
      <c r="J7820" s="161"/>
      <c r="AB7820" s="164"/>
    </row>
    <row r="7821" spans="10:28">
      <c r="J7821" s="161"/>
      <c r="AB7821" s="164"/>
    </row>
    <row r="7822" spans="10:28">
      <c r="J7822" s="161"/>
      <c r="AB7822" s="164"/>
    </row>
    <row r="7823" spans="10:28">
      <c r="J7823" s="161"/>
      <c r="AB7823" s="164"/>
    </row>
    <row r="7824" spans="10:28">
      <c r="J7824" s="161"/>
      <c r="AB7824" s="164"/>
    </row>
    <row r="7825" spans="10:28">
      <c r="J7825" s="161"/>
      <c r="AB7825" s="164"/>
    </row>
    <row r="7826" spans="10:28">
      <c r="J7826" s="161"/>
      <c r="AB7826" s="164"/>
    </row>
    <row r="7827" spans="10:28">
      <c r="J7827" s="161"/>
      <c r="AB7827" s="164"/>
    </row>
    <row r="7828" spans="10:28">
      <c r="J7828" s="161"/>
      <c r="AB7828" s="164"/>
    </row>
    <row r="7829" spans="10:28">
      <c r="J7829" s="161"/>
      <c r="AB7829" s="164"/>
    </row>
    <row r="7830" spans="10:28">
      <c r="J7830" s="161"/>
      <c r="AB7830" s="164"/>
    </row>
    <row r="7831" spans="10:28">
      <c r="J7831" s="161"/>
      <c r="AB7831" s="164"/>
    </row>
    <row r="7832" spans="10:28">
      <c r="J7832" s="161"/>
      <c r="AB7832" s="164"/>
    </row>
    <row r="7833" spans="10:28">
      <c r="J7833" s="161"/>
      <c r="AB7833" s="164"/>
    </row>
    <row r="7834" spans="10:28">
      <c r="J7834" s="161"/>
      <c r="AB7834" s="164"/>
    </row>
    <row r="7835" spans="10:28">
      <c r="J7835" s="161"/>
      <c r="AB7835" s="164"/>
    </row>
    <row r="7836" spans="10:28">
      <c r="J7836" s="161"/>
      <c r="AB7836" s="164"/>
    </row>
    <row r="7837" spans="10:28">
      <c r="J7837" s="161"/>
      <c r="AB7837" s="164"/>
    </row>
    <row r="7838" spans="10:28">
      <c r="J7838" s="161"/>
      <c r="AB7838" s="164"/>
    </row>
    <row r="7839" spans="10:28">
      <c r="J7839" s="161"/>
      <c r="AB7839" s="164"/>
    </row>
    <row r="7840" spans="10:28">
      <c r="J7840" s="161"/>
      <c r="AB7840" s="164"/>
    </row>
    <row r="7841" spans="5:28">
      <c r="J7841" s="161"/>
      <c r="AB7841" s="164"/>
    </row>
    <row r="7842" spans="5:28">
      <c r="J7842" s="161"/>
      <c r="AB7842" s="164"/>
    </row>
    <row r="7843" spans="5:28">
      <c r="J7843" s="161"/>
      <c r="AB7843" s="164"/>
    </row>
    <row r="7844" spans="5:28">
      <c r="J7844" s="161"/>
      <c r="AB7844" s="164"/>
    </row>
    <row r="7845" spans="5:28">
      <c r="J7845" s="161"/>
      <c r="AB7845" s="164"/>
    </row>
    <row r="7846" spans="5:28">
      <c r="J7846" s="161"/>
      <c r="AB7846" s="164"/>
    </row>
    <row r="7847" spans="5:28">
      <c r="J7847" s="161"/>
      <c r="AB7847" s="164"/>
    </row>
    <row r="7848" spans="5:28">
      <c r="J7848" s="161"/>
      <c r="AB7848" s="164"/>
    </row>
    <row r="7849" spans="5:28">
      <c r="J7849" s="161"/>
      <c r="AB7849" s="164"/>
    </row>
    <row r="7850" spans="5:28">
      <c r="J7850" s="161"/>
      <c r="AB7850" s="164"/>
    </row>
    <row r="7851" spans="5:28">
      <c r="J7851" s="161"/>
      <c r="AB7851" s="164"/>
    </row>
    <row r="7852" spans="5:28">
      <c r="J7852" s="161"/>
      <c r="AB7852" s="164"/>
    </row>
    <row r="7853" spans="5:28">
      <c r="J7853" s="161"/>
      <c r="AB7853" s="164"/>
    </row>
    <row r="7854" spans="5:28">
      <c r="J7854" s="161"/>
      <c r="AB7854" s="164"/>
    </row>
    <row r="7855" spans="5:28">
      <c r="E7855" s="166"/>
      <c r="J7855" s="161"/>
      <c r="AB7855" s="164"/>
    </row>
    <row r="7856" spans="5:28">
      <c r="E7856" s="166"/>
      <c r="J7856" s="161"/>
      <c r="AB7856" s="164"/>
    </row>
    <row r="7857" spans="5:28">
      <c r="E7857" s="166"/>
      <c r="J7857" s="161"/>
      <c r="AB7857" s="164"/>
    </row>
    <row r="7858" spans="5:28">
      <c r="E7858" s="166"/>
      <c r="J7858" s="161"/>
      <c r="AB7858" s="164"/>
    </row>
    <row r="7859" spans="5:28">
      <c r="E7859" s="166"/>
      <c r="J7859" s="161"/>
      <c r="AB7859" s="164"/>
    </row>
    <row r="7860" spans="5:28">
      <c r="E7860" s="166"/>
      <c r="J7860" s="161"/>
      <c r="AB7860" s="164"/>
    </row>
    <row r="7861" spans="5:28">
      <c r="E7861" s="166"/>
      <c r="J7861" s="161"/>
      <c r="AB7861" s="164"/>
    </row>
    <row r="7862" spans="5:28">
      <c r="J7862" s="161"/>
      <c r="AB7862" s="164"/>
    </row>
    <row r="7863" spans="5:28">
      <c r="E7863" s="166"/>
      <c r="J7863" s="161"/>
      <c r="AB7863" s="164"/>
    </row>
    <row r="7864" spans="5:28">
      <c r="E7864" s="166"/>
      <c r="J7864" s="161"/>
      <c r="AB7864" s="164"/>
    </row>
    <row r="7865" spans="5:28">
      <c r="E7865" s="166"/>
      <c r="J7865" s="161"/>
      <c r="AB7865" s="164"/>
    </row>
    <row r="7866" spans="5:28">
      <c r="E7866" s="166"/>
      <c r="J7866" s="161"/>
      <c r="AB7866" s="164"/>
    </row>
    <row r="7867" spans="5:28">
      <c r="E7867" s="166"/>
      <c r="J7867" s="161"/>
      <c r="AB7867" s="164"/>
    </row>
    <row r="7868" spans="5:28">
      <c r="J7868" s="161"/>
      <c r="AB7868" s="164"/>
    </row>
    <row r="7869" spans="5:28">
      <c r="J7869" s="161"/>
      <c r="AB7869" s="164"/>
    </row>
    <row r="7870" spans="5:28">
      <c r="J7870" s="161"/>
      <c r="AB7870" s="164"/>
    </row>
    <row r="7871" spans="5:28">
      <c r="J7871" s="161"/>
      <c r="AB7871" s="164"/>
    </row>
    <row r="7872" spans="5:28">
      <c r="J7872" s="161"/>
      <c r="AB7872" s="164"/>
    </row>
    <row r="7873" spans="10:28">
      <c r="J7873" s="161"/>
      <c r="AB7873" s="164"/>
    </row>
    <row r="7874" spans="10:28">
      <c r="J7874" s="161"/>
      <c r="AB7874" s="164"/>
    </row>
    <row r="7875" spans="10:28">
      <c r="J7875" s="161"/>
      <c r="AB7875" s="164"/>
    </row>
    <row r="7876" spans="10:28">
      <c r="J7876" s="161"/>
      <c r="AB7876" s="164"/>
    </row>
    <row r="7877" spans="10:28">
      <c r="J7877" s="161"/>
      <c r="AB7877" s="164"/>
    </row>
    <row r="7878" spans="10:28">
      <c r="J7878" s="161"/>
      <c r="AB7878" s="164"/>
    </row>
    <row r="7879" spans="10:28">
      <c r="J7879" s="161"/>
      <c r="AB7879" s="164"/>
    </row>
    <row r="7880" spans="10:28">
      <c r="J7880" s="161"/>
      <c r="AB7880" s="164"/>
    </row>
    <row r="7881" spans="10:28">
      <c r="J7881" s="161"/>
      <c r="AB7881" s="164"/>
    </row>
    <row r="7882" spans="10:28">
      <c r="J7882" s="161"/>
      <c r="AB7882" s="164"/>
    </row>
    <row r="7883" spans="10:28">
      <c r="J7883" s="161"/>
      <c r="AB7883" s="164"/>
    </row>
    <row r="7884" spans="10:28">
      <c r="J7884" s="161"/>
      <c r="AB7884" s="164"/>
    </row>
    <row r="7885" spans="10:28">
      <c r="J7885" s="161"/>
      <c r="AB7885" s="164"/>
    </row>
    <row r="7886" spans="10:28">
      <c r="J7886" s="161"/>
      <c r="AB7886" s="164"/>
    </row>
    <row r="7887" spans="10:28">
      <c r="J7887" s="161"/>
      <c r="AB7887" s="164"/>
    </row>
    <row r="7888" spans="10:28">
      <c r="J7888" s="161"/>
      <c r="AB7888" s="164"/>
    </row>
    <row r="7889" spans="5:28">
      <c r="J7889" s="161"/>
      <c r="AB7889" s="164"/>
    </row>
    <row r="7890" spans="5:28">
      <c r="E7890" s="166"/>
      <c r="J7890" s="161"/>
      <c r="AB7890" s="164"/>
    </row>
    <row r="7891" spans="5:28">
      <c r="E7891" s="166"/>
      <c r="J7891" s="161"/>
      <c r="AB7891" s="164"/>
    </row>
    <row r="7892" spans="5:28">
      <c r="E7892" s="166"/>
      <c r="J7892" s="161"/>
      <c r="AB7892" s="164"/>
    </row>
    <row r="7893" spans="5:28">
      <c r="J7893" s="161"/>
      <c r="AB7893" s="164"/>
    </row>
    <row r="7894" spans="5:28">
      <c r="J7894" s="161"/>
      <c r="AB7894" s="164"/>
    </row>
    <row r="7895" spans="5:28">
      <c r="J7895" s="161"/>
      <c r="AB7895" s="164"/>
    </row>
    <row r="7896" spans="5:28">
      <c r="J7896" s="161"/>
      <c r="AB7896" s="164"/>
    </row>
    <row r="7897" spans="5:28">
      <c r="J7897" s="161"/>
      <c r="AB7897" s="164"/>
    </row>
    <row r="7898" spans="5:28">
      <c r="J7898" s="161"/>
      <c r="AB7898" s="164"/>
    </row>
    <row r="7899" spans="5:28">
      <c r="J7899" s="161"/>
      <c r="AB7899" s="164"/>
    </row>
    <row r="7900" spans="5:28">
      <c r="E7900" s="166"/>
      <c r="J7900" s="161"/>
      <c r="AB7900" s="164"/>
    </row>
    <row r="7901" spans="5:28">
      <c r="E7901" s="166"/>
      <c r="J7901" s="161"/>
      <c r="AB7901" s="164"/>
    </row>
    <row r="7902" spans="5:28">
      <c r="J7902" s="161"/>
      <c r="AB7902" s="164"/>
    </row>
    <row r="7903" spans="5:28">
      <c r="J7903" s="161"/>
      <c r="AB7903" s="164"/>
    </row>
    <row r="7904" spans="5:28">
      <c r="J7904" s="161"/>
      <c r="AB7904" s="164"/>
    </row>
    <row r="7905" spans="5:28">
      <c r="J7905" s="161"/>
      <c r="AB7905" s="164"/>
    </row>
    <row r="7906" spans="5:28">
      <c r="J7906" s="161"/>
      <c r="AB7906" s="164"/>
    </row>
    <row r="7907" spans="5:28">
      <c r="J7907" s="161"/>
      <c r="AB7907" s="164"/>
    </row>
    <row r="7908" spans="5:28">
      <c r="J7908" s="161"/>
      <c r="AB7908" s="164"/>
    </row>
    <row r="7909" spans="5:28">
      <c r="J7909" s="161"/>
      <c r="AB7909" s="164"/>
    </row>
    <row r="7910" spans="5:28">
      <c r="J7910" s="161"/>
      <c r="AB7910" s="164"/>
    </row>
    <row r="7911" spans="5:28">
      <c r="E7911" s="166"/>
      <c r="J7911" s="161"/>
      <c r="AB7911" s="164"/>
    </row>
    <row r="7912" spans="5:28">
      <c r="E7912" s="166"/>
      <c r="J7912" s="161"/>
      <c r="AB7912" s="164"/>
    </row>
    <row r="7913" spans="5:28">
      <c r="E7913" s="166"/>
      <c r="J7913" s="161"/>
      <c r="AB7913" s="164"/>
    </row>
    <row r="7914" spans="5:28">
      <c r="E7914" s="166"/>
      <c r="J7914" s="161"/>
      <c r="AB7914" s="164"/>
    </row>
    <row r="7915" spans="5:28">
      <c r="E7915" s="166"/>
      <c r="J7915" s="161"/>
      <c r="AB7915" s="164"/>
    </row>
    <row r="7916" spans="5:28">
      <c r="E7916" s="166"/>
      <c r="J7916" s="161"/>
      <c r="AB7916" s="164"/>
    </row>
    <row r="7917" spans="5:28">
      <c r="E7917" s="166"/>
      <c r="J7917" s="161"/>
      <c r="AB7917" s="164"/>
    </row>
    <row r="7918" spans="5:28">
      <c r="E7918" s="166"/>
      <c r="J7918" s="161"/>
      <c r="AB7918" s="164"/>
    </row>
    <row r="7919" spans="5:28">
      <c r="E7919" s="166"/>
      <c r="J7919" s="161"/>
      <c r="AB7919" s="164"/>
    </row>
    <row r="7920" spans="5:28">
      <c r="E7920" s="166"/>
      <c r="J7920" s="161"/>
      <c r="AB7920" s="164"/>
    </row>
    <row r="7921" spans="5:28">
      <c r="E7921" s="166"/>
      <c r="J7921" s="161"/>
      <c r="AB7921" s="164"/>
    </row>
    <row r="7922" spans="5:28">
      <c r="E7922" s="166"/>
      <c r="J7922" s="161"/>
      <c r="AB7922" s="164"/>
    </row>
    <row r="7923" spans="5:28">
      <c r="E7923" s="166"/>
      <c r="J7923" s="161"/>
      <c r="AB7923" s="164"/>
    </row>
    <row r="7924" spans="5:28">
      <c r="E7924" s="166"/>
      <c r="J7924" s="161"/>
      <c r="AB7924" s="164"/>
    </row>
    <row r="7925" spans="5:28">
      <c r="E7925" s="166"/>
      <c r="J7925" s="161"/>
      <c r="AB7925" s="164"/>
    </row>
    <row r="7926" spans="5:28">
      <c r="E7926" s="166"/>
      <c r="J7926" s="161"/>
      <c r="AB7926" s="164"/>
    </row>
    <row r="7927" spans="5:28">
      <c r="E7927" s="166"/>
      <c r="J7927" s="161"/>
      <c r="AB7927" s="164"/>
    </row>
    <row r="7928" spans="5:28">
      <c r="E7928" s="166"/>
      <c r="J7928" s="161"/>
      <c r="AB7928" s="164"/>
    </row>
    <row r="7929" spans="5:28">
      <c r="E7929" s="166"/>
      <c r="J7929" s="161"/>
      <c r="AB7929" s="164"/>
    </row>
    <row r="7930" spans="5:28">
      <c r="E7930" s="166"/>
      <c r="J7930" s="161"/>
      <c r="AB7930" s="164"/>
    </row>
    <row r="7931" spans="5:28">
      <c r="E7931" s="166"/>
      <c r="J7931" s="161"/>
      <c r="AB7931" s="164"/>
    </row>
    <row r="7932" spans="5:28">
      <c r="J7932" s="161"/>
      <c r="AB7932" s="164"/>
    </row>
    <row r="7933" spans="5:28">
      <c r="J7933" s="161"/>
      <c r="AB7933" s="164"/>
    </row>
    <row r="7934" spans="5:28">
      <c r="J7934" s="161"/>
      <c r="AB7934" s="164"/>
    </row>
    <row r="7935" spans="5:28">
      <c r="J7935" s="161"/>
      <c r="AB7935" s="164"/>
    </row>
    <row r="7936" spans="5:28">
      <c r="J7936" s="161"/>
      <c r="AB7936" s="164"/>
    </row>
    <row r="7937" spans="10:28">
      <c r="J7937" s="161"/>
      <c r="AB7937" s="164"/>
    </row>
    <row r="7938" spans="10:28">
      <c r="J7938" s="161"/>
      <c r="AB7938" s="164"/>
    </row>
    <row r="7939" spans="10:28">
      <c r="J7939" s="161"/>
      <c r="AB7939" s="164"/>
    </row>
    <row r="7940" spans="10:28">
      <c r="J7940" s="161"/>
      <c r="AB7940" s="164"/>
    </row>
    <row r="7941" spans="10:28">
      <c r="J7941" s="161"/>
      <c r="AB7941" s="164"/>
    </row>
    <row r="7942" spans="10:28">
      <c r="J7942" s="161"/>
      <c r="AB7942" s="164"/>
    </row>
    <row r="7943" spans="10:28">
      <c r="J7943" s="161"/>
      <c r="AB7943" s="164"/>
    </row>
    <row r="7944" spans="10:28">
      <c r="J7944" s="161"/>
      <c r="AB7944" s="164"/>
    </row>
    <row r="7945" spans="10:28">
      <c r="J7945" s="161"/>
      <c r="AB7945" s="164"/>
    </row>
    <row r="7946" spans="10:28">
      <c r="J7946" s="161"/>
      <c r="AB7946" s="164"/>
    </row>
    <row r="7947" spans="10:28">
      <c r="J7947" s="161"/>
      <c r="AB7947" s="164"/>
    </row>
    <row r="7948" spans="10:28">
      <c r="J7948" s="161"/>
      <c r="AB7948" s="164"/>
    </row>
    <row r="7949" spans="10:28">
      <c r="J7949" s="161"/>
      <c r="AB7949" s="164"/>
    </row>
    <row r="7950" spans="10:28">
      <c r="J7950" s="161"/>
      <c r="AB7950" s="164"/>
    </row>
    <row r="7951" spans="10:28">
      <c r="J7951" s="161"/>
      <c r="AB7951" s="164"/>
    </row>
    <row r="7952" spans="10:28">
      <c r="J7952" s="161"/>
      <c r="AB7952" s="164"/>
    </row>
    <row r="7953" spans="5:28">
      <c r="J7953" s="161"/>
      <c r="AB7953" s="164"/>
    </row>
    <row r="7954" spans="5:28">
      <c r="J7954" s="161"/>
      <c r="AB7954" s="164"/>
    </row>
    <row r="7955" spans="5:28">
      <c r="J7955" s="161"/>
      <c r="AB7955" s="164"/>
    </row>
    <row r="7956" spans="5:28">
      <c r="J7956" s="161"/>
      <c r="AB7956" s="164"/>
    </row>
    <row r="7957" spans="5:28">
      <c r="E7957" s="166"/>
      <c r="J7957" s="161"/>
      <c r="AB7957" s="164"/>
    </row>
    <row r="7958" spans="5:28">
      <c r="E7958" s="166"/>
      <c r="J7958" s="161"/>
      <c r="AB7958" s="164"/>
    </row>
    <row r="7959" spans="5:28">
      <c r="E7959" s="166"/>
      <c r="J7959" s="161"/>
      <c r="AB7959" s="164"/>
    </row>
    <row r="7960" spans="5:28">
      <c r="E7960" s="166"/>
      <c r="J7960" s="161"/>
      <c r="AB7960" s="164"/>
    </row>
    <row r="7961" spans="5:28">
      <c r="E7961" s="166"/>
      <c r="J7961" s="161"/>
      <c r="AB7961" s="164"/>
    </row>
    <row r="7962" spans="5:28">
      <c r="J7962" s="161"/>
      <c r="AB7962" s="164"/>
    </row>
    <row r="7963" spans="5:28">
      <c r="J7963" s="161"/>
      <c r="AB7963" s="164"/>
    </row>
    <row r="7964" spans="5:28">
      <c r="J7964" s="161"/>
      <c r="AB7964" s="164"/>
    </row>
    <row r="7965" spans="5:28">
      <c r="J7965" s="161"/>
      <c r="AB7965" s="164"/>
    </row>
    <row r="7966" spans="5:28">
      <c r="J7966" s="161"/>
      <c r="AB7966" s="164"/>
    </row>
    <row r="7967" spans="5:28">
      <c r="J7967" s="161"/>
      <c r="AB7967" s="164"/>
    </row>
    <row r="7968" spans="5:28">
      <c r="J7968" s="161"/>
      <c r="AB7968" s="164"/>
    </row>
    <row r="7969" spans="10:28">
      <c r="J7969" s="161"/>
      <c r="AB7969" s="164"/>
    </row>
    <row r="7970" spans="10:28">
      <c r="J7970" s="161"/>
      <c r="AB7970" s="164"/>
    </row>
    <row r="7971" spans="10:28">
      <c r="J7971" s="161"/>
      <c r="AB7971" s="164"/>
    </row>
    <row r="7972" spans="10:28">
      <c r="J7972" s="161"/>
      <c r="AB7972" s="164"/>
    </row>
    <row r="7973" spans="10:28">
      <c r="J7973" s="161"/>
      <c r="AB7973" s="164"/>
    </row>
    <row r="7974" spans="10:28">
      <c r="J7974" s="161"/>
      <c r="AB7974" s="164"/>
    </row>
    <row r="7975" spans="10:28">
      <c r="J7975" s="161"/>
      <c r="AB7975" s="164"/>
    </row>
    <row r="7976" spans="10:28">
      <c r="J7976" s="161"/>
      <c r="AB7976" s="164"/>
    </row>
    <row r="7977" spans="10:28">
      <c r="J7977" s="161"/>
      <c r="AB7977" s="164"/>
    </row>
    <row r="7978" spans="10:28">
      <c r="J7978" s="161"/>
      <c r="AB7978" s="164"/>
    </row>
    <row r="7979" spans="10:28">
      <c r="J7979" s="161"/>
      <c r="AB7979" s="164"/>
    </row>
    <row r="7980" spans="10:28">
      <c r="J7980" s="161"/>
      <c r="AB7980" s="164"/>
    </row>
    <row r="7981" spans="10:28">
      <c r="J7981" s="161"/>
      <c r="AB7981" s="164"/>
    </row>
    <row r="7982" spans="10:28">
      <c r="J7982" s="161"/>
      <c r="AB7982" s="164"/>
    </row>
    <row r="7983" spans="10:28">
      <c r="J7983" s="161"/>
      <c r="AB7983" s="164"/>
    </row>
    <row r="7984" spans="10:28">
      <c r="J7984" s="161"/>
      <c r="AB7984" s="164"/>
    </row>
    <row r="7985" spans="10:28">
      <c r="J7985" s="161"/>
      <c r="AB7985" s="164"/>
    </row>
    <row r="7986" spans="10:28">
      <c r="J7986" s="161"/>
      <c r="AB7986" s="164"/>
    </row>
    <row r="7987" spans="10:28">
      <c r="J7987" s="161"/>
      <c r="AB7987" s="164"/>
    </row>
    <row r="7988" spans="10:28">
      <c r="J7988" s="161"/>
      <c r="AB7988" s="164"/>
    </row>
    <row r="7989" spans="10:28">
      <c r="J7989" s="161"/>
      <c r="AB7989" s="164"/>
    </row>
    <row r="7990" spans="10:28">
      <c r="J7990" s="161"/>
      <c r="AB7990" s="164"/>
    </row>
    <row r="7991" spans="10:28">
      <c r="J7991" s="161"/>
      <c r="AB7991" s="164"/>
    </row>
    <row r="7992" spans="10:28">
      <c r="J7992" s="161"/>
      <c r="AB7992" s="164"/>
    </row>
    <row r="7993" spans="10:28">
      <c r="J7993" s="161"/>
      <c r="AB7993" s="164"/>
    </row>
    <row r="7994" spans="10:28">
      <c r="J7994" s="161"/>
      <c r="AB7994" s="164"/>
    </row>
    <row r="7995" spans="10:28">
      <c r="J7995" s="161"/>
      <c r="AB7995" s="164"/>
    </row>
    <row r="7996" spans="10:28">
      <c r="J7996" s="161"/>
      <c r="AB7996" s="164"/>
    </row>
    <row r="7997" spans="10:28">
      <c r="J7997" s="161"/>
      <c r="AB7997" s="164"/>
    </row>
    <row r="7998" spans="10:28">
      <c r="J7998" s="161"/>
      <c r="AB7998" s="164"/>
    </row>
    <row r="7999" spans="10:28">
      <c r="J7999" s="161"/>
      <c r="AB7999" s="164"/>
    </row>
    <row r="8000" spans="10:28">
      <c r="J8000" s="161"/>
      <c r="AB8000" s="164"/>
    </row>
    <row r="8001" spans="5:28">
      <c r="J8001" s="161"/>
      <c r="AB8001" s="164"/>
    </row>
    <row r="8002" spans="5:28">
      <c r="J8002" s="161"/>
      <c r="AB8002" s="164"/>
    </row>
    <row r="8003" spans="5:28">
      <c r="J8003" s="161"/>
      <c r="AB8003" s="164"/>
    </row>
    <row r="8004" spans="5:28">
      <c r="J8004" s="161"/>
      <c r="AB8004" s="164"/>
    </row>
    <row r="8005" spans="5:28">
      <c r="J8005" s="161"/>
      <c r="AB8005" s="164"/>
    </row>
    <row r="8006" spans="5:28">
      <c r="J8006" s="161"/>
      <c r="AB8006" s="164"/>
    </row>
    <row r="8007" spans="5:28">
      <c r="J8007" s="161"/>
      <c r="AB8007" s="164"/>
    </row>
    <row r="8008" spans="5:28">
      <c r="J8008" s="161"/>
      <c r="AB8008" s="164"/>
    </row>
    <row r="8009" spans="5:28">
      <c r="J8009" s="161"/>
      <c r="AB8009" s="164"/>
    </row>
    <row r="8010" spans="5:28">
      <c r="J8010" s="161"/>
      <c r="AB8010" s="164"/>
    </row>
    <row r="8011" spans="5:28">
      <c r="J8011" s="161"/>
      <c r="AB8011" s="164"/>
    </row>
    <row r="8012" spans="5:28">
      <c r="E8012" s="166"/>
      <c r="J8012" s="161"/>
      <c r="AB8012" s="164"/>
    </row>
    <row r="8013" spans="5:28">
      <c r="J8013" s="161"/>
      <c r="AB8013" s="164"/>
    </row>
    <row r="8014" spans="5:28">
      <c r="J8014" s="161"/>
      <c r="AB8014" s="164"/>
    </row>
    <row r="8015" spans="5:28">
      <c r="J8015" s="161"/>
      <c r="AB8015" s="164"/>
    </row>
    <row r="8016" spans="5:28">
      <c r="J8016" s="161"/>
      <c r="AB8016" s="164"/>
    </row>
    <row r="8017" spans="5:28">
      <c r="E8017" s="166"/>
      <c r="J8017" s="161"/>
      <c r="AB8017" s="164"/>
    </row>
    <row r="8018" spans="5:28">
      <c r="E8018" s="166"/>
      <c r="J8018" s="161"/>
      <c r="AB8018" s="164"/>
    </row>
    <row r="8019" spans="5:28">
      <c r="J8019" s="161"/>
      <c r="AB8019" s="164"/>
    </row>
    <row r="8020" spans="5:28">
      <c r="J8020" s="161"/>
      <c r="AB8020" s="164"/>
    </row>
    <row r="8021" spans="5:28">
      <c r="J8021" s="161"/>
      <c r="AB8021" s="164"/>
    </row>
    <row r="8022" spans="5:28">
      <c r="J8022" s="161"/>
      <c r="AB8022" s="164"/>
    </row>
    <row r="8023" spans="5:28">
      <c r="J8023" s="161"/>
      <c r="AB8023" s="164"/>
    </row>
    <row r="8024" spans="5:28">
      <c r="J8024" s="161"/>
      <c r="AB8024" s="164"/>
    </row>
    <row r="8025" spans="5:28">
      <c r="J8025" s="161"/>
      <c r="AB8025" s="164"/>
    </row>
    <row r="8026" spans="5:28">
      <c r="J8026" s="161"/>
      <c r="AB8026" s="164"/>
    </row>
    <row r="8027" spans="5:28">
      <c r="J8027" s="161"/>
      <c r="AB8027" s="164"/>
    </row>
    <row r="8028" spans="5:28">
      <c r="J8028" s="161"/>
      <c r="AB8028" s="164"/>
    </row>
    <row r="8029" spans="5:28">
      <c r="J8029" s="161"/>
      <c r="AB8029" s="164"/>
    </row>
    <row r="8030" spans="5:28">
      <c r="J8030" s="161"/>
      <c r="AB8030" s="164"/>
    </row>
    <row r="8031" spans="5:28">
      <c r="J8031" s="161"/>
      <c r="AB8031" s="164"/>
    </row>
    <row r="8032" spans="5:28">
      <c r="J8032" s="161"/>
      <c r="AB8032" s="164"/>
    </row>
    <row r="8033" spans="5:28">
      <c r="J8033" s="161"/>
      <c r="AB8033" s="164"/>
    </row>
    <row r="8034" spans="5:28">
      <c r="J8034" s="161"/>
      <c r="AB8034" s="164"/>
    </row>
    <row r="8035" spans="5:28">
      <c r="J8035" s="161"/>
      <c r="AB8035" s="164"/>
    </row>
    <row r="8036" spans="5:28">
      <c r="J8036" s="161"/>
      <c r="AB8036" s="164"/>
    </row>
    <row r="8037" spans="5:28">
      <c r="J8037" s="161"/>
      <c r="AB8037" s="164"/>
    </row>
    <row r="8038" spans="5:28">
      <c r="J8038" s="161"/>
      <c r="AB8038" s="164"/>
    </row>
    <row r="8039" spans="5:28">
      <c r="J8039" s="161"/>
      <c r="AB8039" s="164"/>
    </row>
    <row r="8040" spans="5:28">
      <c r="J8040" s="161"/>
      <c r="AB8040" s="164"/>
    </row>
    <row r="8041" spans="5:28">
      <c r="J8041" s="161"/>
      <c r="AB8041" s="164"/>
    </row>
    <row r="8042" spans="5:28">
      <c r="J8042" s="161"/>
      <c r="AB8042" s="164"/>
    </row>
    <row r="8043" spans="5:28">
      <c r="J8043" s="161"/>
      <c r="AB8043" s="164"/>
    </row>
    <row r="8044" spans="5:28">
      <c r="J8044" s="161"/>
      <c r="AB8044" s="164"/>
    </row>
    <row r="8045" spans="5:28">
      <c r="J8045" s="161"/>
      <c r="AB8045" s="164"/>
    </row>
    <row r="8046" spans="5:28">
      <c r="J8046" s="161"/>
      <c r="AB8046" s="164"/>
    </row>
    <row r="8047" spans="5:28">
      <c r="E8047" s="166"/>
      <c r="J8047" s="161"/>
      <c r="AB8047" s="164"/>
    </row>
    <row r="8048" spans="5:28">
      <c r="E8048" s="166"/>
      <c r="J8048" s="161"/>
      <c r="AB8048" s="164"/>
    </row>
    <row r="8049" spans="5:28">
      <c r="E8049" s="166"/>
      <c r="J8049" s="161"/>
      <c r="AB8049" s="164"/>
    </row>
    <row r="8050" spans="5:28">
      <c r="J8050" s="161"/>
      <c r="AB8050" s="164"/>
    </row>
    <row r="8051" spans="5:28">
      <c r="J8051" s="161"/>
      <c r="AB8051" s="164"/>
    </row>
    <row r="8052" spans="5:28">
      <c r="J8052" s="161"/>
      <c r="AB8052" s="164"/>
    </row>
    <row r="8053" spans="5:28">
      <c r="J8053" s="161"/>
      <c r="AB8053" s="164"/>
    </row>
    <row r="8054" spans="5:28">
      <c r="J8054" s="161"/>
      <c r="AB8054" s="164"/>
    </row>
    <row r="8055" spans="5:28">
      <c r="J8055" s="161"/>
      <c r="AB8055" s="164"/>
    </row>
    <row r="8056" spans="5:28">
      <c r="J8056" s="161"/>
      <c r="AB8056" s="164"/>
    </row>
    <row r="8057" spans="5:28">
      <c r="J8057" s="161"/>
      <c r="AB8057" s="164"/>
    </row>
    <row r="8058" spans="5:28">
      <c r="J8058" s="161"/>
      <c r="AB8058" s="164"/>
    </row>
    <row r="8059" spans="5:28">
      <c r="J8059" s="161"/>
      <c r="AB8059" s="164"/>
    </row>
    <row r="8060" spans="5:28">
      <c r="J8060" s="161"/>
      <c r="AB8060" s="164"/>
    </row>
    <row r="8061" spans="5:28">
      <c r="J8061" s="161"/>
      <c r="AB8061" s="164"/>
    </row>
    <row r="8062" spans="5:28">
      <c r="J8062" s="161"/>
      <c r="AB8062" s="164"/>
    </row>
    <row r="8063" spans="5:28">
      <c r="J8063" s="161"/>
      <c r="AB8063" s="164"/>
    </row>
    <row r="8064" spans="5:28">
      <c r="J8064" s="161"/>
      <c r="AB8064" s="164"/>
    </row>
    <row r="8065" spans="10:28">
      <c r="J8065" s="161"/>
      <c r="AB8065" s="164"/>
    </row>
    <row r="8066" spans="10:28">
      <c r="J8066" s="161"/>
      <c r="AB8066" s="164"/>
    </row>
    <row r="8067" spans="10:28">
      <c r="J8067" s="161"/>
      <c r="AB8067" s="164"/>
    </row>
    <row r="8068" spans="10:28">
      <c r="J8068" s="161"/>
      <c r="AB8068" s="164"/>
    </row>
    <row r="8069" spans="10:28">
      <c r="J8069" s="161"/>
      <c r="AB8069" s="164"/>
    </row>
    <row r="8070" spans="10:28">
      <c r="J8070" s="161"/>
      <c r="AB8070" s="164"/>
    </row>
    <row r="8071" spans="10:28">
      <c r="J8071" s="161"/>
      <c r="AB8071" s="164"/>
    </row>
    <row r="8072" spans="10:28">
      <c r="J8072" s="161"/>
      <c r="AB8072" s="164"/>
    </row>
    <row r="8073" spans="10:28">
      <c r="J8073" s="161"/>
      <c r="AB8073" s="164"/>
    </row>
    <row r="8074" spans="10:28">
      <c r="J8074" s="161"/>
      <c r="AB8074" s="164"/>
    </row>
    <row r="8075" spans="10:28">
      <c r="J8075" s="161"/>
      <c r="AB8075" s="164"/>
    </row>
    <row r="8076" spans="10:28">
      <c r="J8076" s="161"/>
      <c r="AB8076" s="164"/>
    </row>
    <row r="8077" spans="10:28">
      <c r="J8077" s="161"/>
      <c r="AB8077" s="164"/>
    </row>
    <row r="8078" spans="10:28">
      <c r="J8078" s="161"/>
      <c r="AB8078" s="164"/>
    </row>
    <row r="8079" spans="10:28">
      <c r="J8079" s="161"/>
      <c r="AB8079" s="164"/>
    </row>
    <row r="8080" spans="10:28">
      <c r="J8080" s="161"/>
      <c r="AB8080" s="164"/>
    </row>
    <row r="8081" spans="10:28">
      <c r="J8081" s="161"/>
      <c r="AB8081" s="164"/>
    </row>
    <row r="8082" spans="10:28">
      <c r="J8082" s="161"/>
      <c r="AB8082" s="164"/>
    </row>
    <row r="8083" spans="10:28">
      <c r="J8083" s="161"/>
      <c r="AB8083" s="164"/>
    </row>
    <row r="8084" spans="10:28">
      <c r="J8084" s="161"/>
      <c r="AB8084" s="164"/>
    </row>
    <row r="8085" spans="10:28">
      <c r="J8085" s="161"/>
      <c r="AB8085" s="164"/>
    </row>
    <row r="8086" spans="10:28">
      <c r="J8086" s="161"/>
      <c r="AB8086" s="164"/>
    </row>
    <row r="8087" spans="10:28">
      <c r="J8087" s="161"/>
      <c r="AB8087" s="164"/>
    </row>
    <row r="8088" spans="10:28">
      <c r="J8088" s="161"/>
      <c r="AB8088" s="164"/>
    </row>
    <row r="8089" spans="10:28">
      <c r="J8089" s="161"/>
      <c r="AB8089" s="164"/>
    </row>
    <row r="8090" spans="10:28">
      <c r="J8090" s="161"/>
      <c r="AB8090" s="164"/>
    </row>
    <row r="8091" spans="10:28">
      <c r="J8091" s="161"/>
      <c r="AB8091" s="164"/>
    </row>
    <row r="8092" spans="10:28">
      <c r="J8092" s="161"/>
      <c r="AB8092" s="164"/>
    </row>
    <row r="8093" spans="10:28">
      <c r="J8093" s="161"/>
      <c r="AB8093" s="164"/>
    </row>
    <row r="8094" spans="10:28">
      <c r="J8094" s="161"/>
      <c r="AB8094" s="164"/>
    </row>
    <row r="8095" spans="10:28">
      <c r="J8095" s="161"/>
      <c r="AB8095" s="164"/>
    </row>
    <row r="8096" spans="10:28">
      <c r="J8096" s="161"/>
      <c r="AB8096" s="164"/>
    </row>
    <row r="8097" spans="10:28">
      <c r="J8097" s="161"/>
      <c r="AB8097" s="164"/>
    </row>
    <row r="8098" spans="10:28">
      <c r="J8098" s="161"/>
      <c r="AB8098" s="164"/>
    </row>
    <row r="8099" spans="10:28">
      <c r="J8099" s="161"/>
      <c r="AB8099" s="164"/>
    </row>
    <row r="8100" spans="10:28">
      <c r="J8100" s="161"/>
      <c r="AB8100" s="164"/>
    </row>
    <row r="8101" spans="10:28">
      <c r="J8101" s="161"/>
      <c r="AB8101" s="164"/>
    </row>
    <row r="8102" spans="10:28">
      <c r="J8102" s="161"/>
      <c r="AB8102" s="164"/>
    </row>
    <row r="8103" spans="10:28">
      <c r="J8103" s="161"/>
      <c r="AB8103" s="164"/>
    </row>
    <row r="8104" spans="10:28">
      <c r="J8104" s="161"/>
      <c r="AB8104" s="164"/>
    </row>
    <row r="8105" spans="10:28">
      <c r="J8105" s="161"/>
      <c r="AB8105" s="164"/>
    </row>
    <row r="8106" spans="10:28">
      <c r="J8106" s="161"/>
      <c r="AB8106" s="164"/>
    </row>
    <row r="8107" spans="10:28">
      <c r="J8107" s="161"/>
      <c r="AB8107" s="164"/>
    </row>
    <row r="8108" spans="10:28">
      <c r="J8108" s="161"/>
      <c r="AB8108" s="164"/>
    </row>
    <row r="8109" spans="10:28">
      <c r="J8109" s="161"/>
      <c r="AB8109" s="164"/>
    </row>
    <row r="8110" spans="10:28">
      <c r="J8110" s="161"/>
      <c r="AB8110" s="164"/>
    </row>
    <row r="8111" spans="10:28">
      <c r="J8111" s="161"/>
      <c r="AB8111" s="164"/>
    </row>
    <row r="8112" spans="10:28">
      <c r="J8112" s="161"/>
      <c r="AB8112" s="164"/>
    </row>
    <row r="8113" spans="10:28">
      <c r="J8113" s="161"/>
      <c r="AB8113" s="164"/>
    </row>
    <row r="8114" spans="10:28">
      <c r="J8114" s="161"/>
      <c r="AB8114" s="164"/>
    </row>
    <row r="8115" spans="10:28">
      <c r="J8115" s="161"/>
      <c r="AB8115" s="164"/>
    </row>
    <row r="8116" spans="10:28">
      <c r="J8116" s="161"/>
      <c r="AB8116" s="164"/>
    </row>
    <row r="8117" spans="10:28">
      <c r="J8117" s="161"/>
      <c r="AB8117" s="164"/>
    </row>
    <row r="8118" spans="10:28">
      <c r="J8118" s="161"/>
      <c r="AB8118" s="164"/>
    </row>
    <row r="8119" spans="10:28">
      <c r="J8119" s="161"/>
      <c r="AB8119" s="164"/>
    </row>
    <row r="8120" spans="10:28">
      <c r="J8120" s="161"/>
      <c r="AB8120" s="164"/>
    </row>
    <row r="8121" spans="10:28">
      <c r="J8121" s="161"/>
      <c r="AB8121" s="164"/>
    </row>
    <row r="8122" spans="10:28">
      <c r="J8122" s="161"/>
      <c r="AB8122" s="164"/>
    </row>
    <row r="8123" spans="10:28">
      <c r="J8123" s="161"/>
      <c r="AB8123" s="164"/>
    </row>
    <row r="8124" spans="10:28">
      <c r="J8124" s="161"/>
      <c r="AB8124" s="164"/>
    </row>
    <row r="8125" spans="10:28">
      <c r="J8125" s="161"/>
      <c r="AB8125" s="164"/>
    </row>
    <row r="8126" spans="10:28">
      <c r="J8126" s="161"/>
      <c r="AB8126" s="164"/>
    </row>
    <row r="8127" spans="10:28">
      <c r="J8127" s="161"/>
      <c r="AB8127" s="164"/>
    </row>
    <row r="8128" spans="10:28">
      <c r="J8128" s="161"/>
      <c r="AB8128" s="164"/>
    </row>
    <row r="8129" spans="5:28">
      <c r="J8129" s="161"/>
      <c r="AB8129" s="164"/>
    </row>
    <row r="8130" spans="5:28">
      <c r="J8130" s="161"/>
      <c r="AB8130" s="164"/>
    </row>
    <row r="8131" spans="5:28">
      <c r="J8131" s="161"/>
      <c r="AB8131" s="164"/>
    </row>
    <row r="8132" spans="5:28">
      <c r="J8132" s="161"/>
      <c r="AB8132" s="164"/>
    </row>
    <row r="8133" spans="5:28">
      <c r="J8133" s="161"/>
      <c r="AB8133" s="164"/>
    </row>
    <row r="8134" spans="5:28">
      <c r="J8134" s="161"/>
      <c r="AB8134" s="164"/>
    </row>
    <row r="8135" spans="5:28">
      <c r="J8135" s="161"/>
      <c r="AB8135" s="164"/>
    </row>
    <row r="8136" spans="5:28">
      <c r="J8136" s="161"/>
      <c r="AB8136" s="164"/>
    </row>
    <row r="8137" spans="5:28">
      <c r="E8137" s="166"/>
      <c r="J8137" s="161"/>
      <c r="AB8137" s="164"/>
    </row>
    <row r="8138" spans="5:28">
      <c r="E8138" s="166"/>
      <c r="J8138" s="161"/>
      <c r="AB8138" s="164"/>
    </row>
    <row r="8139" spans="5:28">
      <c r="E8139" s="166"/>
      <c r="J8139" s="161"/>
      <c r="AB8139" s="164"/>
    </row>
    <row r="8140" spans="5:28">
      <c r="J8140" s="161"/>
      <c r="AB8140" s="164"/>
    </row>
    <row r="8141" spans="5:28">
      <c r="J8141" s="161"/>
      <c r="AB8141" s="164"/>
    </row>
    <row r="8142" spans="5:28">
      <c r="J8142" s="161"/>
      <c r="AB8142" s="164"/>
    </row>
    <row r="8143" spans="5:28">
      <c r="J8143" s="161"/>
      <c r="AB8143" s="164"/>
    </row>
    <row r="8144" spans="5:28">
      <c r="J8144" s="161"/>
      <c r="AB8144" s="164"/>
    </row>
    <row r="8145" spans="5:28">
      <c r="J8145" s="161"/>
      <c r="AB8145" s="164"/>
    </row>
    <row r="8146" spans="5:28">
      <c r="J8146" s="161"/>
      <c r="AB8146" s="164"/>
    </row>
    <row r="8147" spans="5:28">
      <c r="J8147" s="161"/>
      <c r="AB8147" s="164"/>
    </row>
    <row r="8148" spans="5:28">
      <c r="J8148" s="161"/>
      <c r="AB8148" s="164"/>
    </row>
    <row r="8149" spans="5:28">
      <c r="J8149" s="161"/>
      <c r="AB8149" s="164"/>
    </row>
    <row r="8150" spans="5:28">
      <c r="J8150" s="161"/>
      <c r="AB8150" s="164"/>
    </row>
    <row r="8151" spans="5:28">
      <c r="J8151" s="161"/>
      <c r="AB8151" s="164"/>
    </row>
    <row r="8152" spans="5:28">
      <c r="J8152" s="161"/>
      <c r="AB8152" s="164"/>
    </row>
    <row r="8153" spans="5:28">
      <c r="J8153" s="161"/>
      <c r="AB8153" s="164"/>
    </row>
    <row r="8154" spans="5:28">
      <c r="E8154" s="166"/>
      <c r="J8154" s="161"/>
      <c r="AB8154" s="164"/>
    </row>
    <row r="8155" spans="5:28">
      <c r="J8155" s="161"/>
      <c r="AB8155" s="164"/>
    </row>
    <row r="8156" spans="5:28">
      <c r="J8156" s="161"/>
      <c r="AB8156" s="164"/>
    </row>
    <row r="8157" spans="5:28">
      <c r="J8157" s="161"/>
      <c r="AB8157" s="164"/>
    </row>
    <row r="8158" spans="5:28">
      <c r="J8158" s="161"/>
      <c r="AB8158" s="164"/>
    </row>
    <row r="8159" spans="5:28">
      <c r="J8159" s="161"/>
      <c r="AB8159" s="164"/>
    </row>
    <row r="8160" spans="5:28">
      <c r="J8160" s="161"/>
      <c r="AB8160" s="164"/>
    </row>
    <row r="8161" spans="5:28">
      <c r="J8161" s="161"/>
      <c r="AB8161" s="164"/>
    </row>
    <row r="8162" spans="5:28">
      <c r="J8162" s="161"/>
      <c r="AB8162" s="164"/>
    </row>
    <row r="8163" spans="5:28">
      <c r="E8163" s="166"/>
      <c r="J8163" s="161"/>
      <c r="AB8163" s="164"/>
    </row>
    <row r="8164" spans="5:28">
      <c r="J8164" s="161"/>
      <c r="AB8164" s="164"/>
    </row>
    <row r="8165" spans="5:28">
      <c r="J8165" s="161"/>
      <c r="AB8165" s="164"/>
    </row>
    <row r="8166" spans="5:28">
      <c r="J8166" s="161"/>
      <c r="AB8166" s="164"/>
    </row>
    <row r="8167" spans="5:28">
      <c r="J8167" s="161"/>
      <c r="AB8167" s="164"/>
    </row>
    <row r="8168" spans="5:28">
      <c r="J8168" s="161"/>
      <c r="AB8168" s="164"/>
    </row>
    <row r="8169" spans="5:28">
      <c r="J8169" s="161"/>
      <c r="AB8169" s="164"/>
    </row>
    <row r="8170" spans="5:28">
      <c r="J8170" s="161"/>
      <c r="AB8170" s="164"/>
    </row>
    <row r="8171" spans="5:28">
      <c r="J8171" s="161"/>
      <c r="AB8171" s="164"/>
    </row>
    <row r="8172" spans="5:28">
      <c r="J8172" s="161"/>
      <c r="AB8172" s="164"/>
    </row>
    <row r="8173" spans="5:28">
      <c r="E8173" s="166"/>
      <c r="J8173" s="161"/>
      <c r="AB8173" s="164"/>
    </row>
    <row r="8174" spans="5:28">
      <c r="J8174" s="161"/>
      <c r="AB8174" s="164"/>
    </row>
    <row r="8175" spans="5:28">
      <c r="J8175" s="161"/>
      <c r="AB8175" s="164"/>
    </row>
    <row r="8176" spans="5:28">
      <c r="J8176" s="161"/>
      <c r="AB8176" s="164"/>
    </row>
    <row r="8177" spans="10:28">
      <c r="J8177" s="161"/>
      <c r="AB8177" s="164"/>
    </row>
    <row r="8178" spans="10:28">
      <c r="J8178" s="161"/>
      <c r="AB8178" s="164"/>
    </row>
    <row r="8179" spans="10:28">
      <c r="J8179" s="161"/>
      <c r="AB8179" s="164"/>
    </row>
    <row r="8180" spans="10:28">
      <c r="J8180" s="161"/>
      <c r="AB8180" s="164"/>
    </row>
    <row r="8181" spans="10:28">
      <c r="J8181" s="161"/>
      <c r="AB8181" s="164"/>
    </row>
    <row r="8182" spans="10:28">
      <c r="J8182" s="161"/>
      <c r="AB8182" s="164"/>
    </row>
    <row r="8183" spans="10:28">
      <c r="J8183" s="161"/>
      <c r="AB8183" s="164"/>
    </row>
    <row r="8184" spans="10:28">
      <c r="J8184" s="161"/>
      <c r="AB8184" s="164"/>
    </row>
    <row r="8185" spans="10:28">
      <c r="J8185" s="161"/>
      <c r="AB8185" s="164"/>
    </row>
    <row r="8186" spans="10:28">
      <c r="J8186" s="161"/>
      <c r="AB8186" s="164"/>
    </row>
    <row r="8187" spans="10:28">
      <c r="J8187" s="161"/>
      <c r="AB8187" s="164"/>
    </row>
    <row r="8188" spans="10:28">
      <c r="J8188" s="161"/>
      <c r="AB8188" s="164"/>
    </row>
    <row r="8189" spans="10:28">
      <c r="J8189" s="161"/>
      <c r="AB8189" s="164"/>
    </row>
    <row r="8190" spans="10:28">
      <c r="J8190" s="161"/>
      <c r="AB8190" s="164"/>
    </row>
    <row r="8191" spans="10:28">
      <c r="J8191" s="161"/>
      <c r="AB8191" s="164"/>
    </row>
    <row r="8192" spans="10:28">
      <c r="J8192" s="161"/>
      <c r="AB8192" s="164"/>
    </row>
    <row r="8193" spans="10:28">
      <c r="J8193" s="161"/>
      <c r="AB8193" s="164"/>
    </row>
    <row r="8194" spans="10:28">
      <c r="J8194" s="161"/>
      <c r="AB8194" s="164"/>
    </row>
    <row r="8195" spans="10:28">
      <c r="J8195" s="161"/>
      <c r="AB8195" s="164"/>
    </row>
    <row r="8196" spans="10:28">
      <c r="J8196" s="161"/>
      <c r="AB8196" s="164"/>
    </row>
    <row r="8197" spans="10:28">
      <c r="J8197" s="161"/>
      <c r="AB8197" s="164"/>
    </row>
    <row r="8198" spans="10:28">
      <c r="J8198" s="161"/>
      <c r="AB8198" s="164"/>
    </row>
    <row r="8199" spans="10:28">
      <c r="J8199" s="161"/>
      <c r="AB8199" s="164"/>
    </row>
    <row r="8200" spans="10:28">
      <c r="J8200" s="161"/>
      <c r="AB8200" s="164"/>
    </row>
    <row r="8201" spans="10:28">
      <c r="J8201" s="161"/>
      <c r="AB8201" s="164"/>
    </row>
    <row r="8202" spans="10:28">
      <c r="J8202" s="161"/>
      <c r="AB8202" s="164"/>
    </row>
    <row r="8203" spans="10:28">
      <c r="J8203" s="161"/>
      <c r="AB8203" s="164"/>
    </row>
    <row r="8204" spans="10:28">
      <c r="J8204" s="161"/>
      <c r="AB8204" s="164"/>
    </row>
    <row r="8205" spans="10:28">
      <c r="J8205" s="161"/>
      <c r="AB8205" s="164"/>
    </row>
    <row r="8206" spans="10:28">
      <c r="J8206" s="161"/>
      <c r="AB8206" s="164"/>
    </row>
    <row r="8207" spans="10:28">
      <c r="J8207" s="161"/>
      <c r="AB8207" s="164"/>
    </row>
    <row r="8208" spans="10:28">
      <c r="J8208" s="161"/>
      <c r="AB8208" s="164"/>
    </row>
    <row r="8209" spans="10:28">
      <c r="J8209" s="161"/>
      <c r="AB8209" s="164"/>
    </row>
    <row r="8210" spans="10:28">
      <c r="J8210" s="161"/>
      <c r="AB8210" s="164"/>
    </row>
    <row r="8211" spans="10:28">
      <c r="J8211" s="161"/>
      <c r="AB8211" s="164"/>
    </row>
    <row r="8212" spans="10:28">
      <c r="J8212" s="161"/>
      <c r="AB8212" s="164"/>
    </row>
    <row r="8213" spans="10:28">
      <c r="J8213" s="161"/>
      <c r="AB8213" s="164"/>
    </row>
    <row r="8214" spans="10:28">
      <c r="J8214" s="161"/>
      <c r="AB8214" s="164"/>
    </row>
    <row r="8215" spans="10:28">
      <c r="J8215" s="161"/>
      <c r="AB8215" s="164"/>
    </row>
    <row r="8216" spans="10:28">
      <c r="J8216" s="161"/>
      <c r="AB8216" s="164"/>
    </row>
    <row r="8217" spans="10:28">
      <c r="J8217" s="161"/>
      <c r="AB8217" s="164"/>
    </row>
    <row r="8218" spans="10:28">
      <c r="J8218" s="161"/>
      <c r="AB8218" s="164"/>
    </row>
    <row r="8219" spans="10:28">
      <c r="J8219" s="161"/>
      <c r="AB8219" s="164"/>
    </row>
    <row r="8220" spans="10:28">
      <c r="J8220" s="161"/>
      <c r="AB8220" s="164"/>
    </row>
    <row r="8221" spans="10:28">
      <c r="J8221" s="161"/>
      <c r="AB8221" s="164"/>
    </row>
    <row r="8222" spans="10:28">
      <c r="J8222" s="161"/>
      <c r="AB8222" s="164"/>
    </row>
    <row r="8223" spans="10:28">
      <c r="J8223" s="161"/>
      <c r="AB8223" s="164"/>
    </row>
    <row r="8224" spans="10:28">
      <c r="J8224" s="161"/>
      <c r="AB8224" s="164"/>
    </row>
    <row r="8225" spans="10:28">
      <c r="J8225" s="161"/>
      <c r="AB8225" s="164"/>
    </row>
    <row r="8226" spans="10:28">
      <c r="J8226" s="161"/>
      <c r="AB8226" s="164"/>
    </row>
    <row r="8227" spans="10:28">
      <c r="J8227" s="161"/>
      <c r="AB8227" s="164"/>
    </row>
    <row r="8228" spans="10:28">
      <c r="J8228" s="161"/>
      <c r="AB8228" s="164"/>
    </row>
    <row r="8229" spans="10:28">
      <c r="J8229" s="161"/>
      <c r="AB8229" s="164"/>
    </row>
    <row r="8230" spans="10:28">
      <c r="J8230" s="161"/>
      <c r="AB8230" s="164"/>
    </row>
    <row r="8231" spans="10:28">
      <c r="J8231" s="161"/>
      <c r="AB8231" s="164"/>
    </row>
    <row r="8232" spans="10:28">
      <c r="J8232" s="161"/>
      <c r="AB8232" s="164"/>
    </row>
    <row r="8233" spans="10:28">
      <c r="J8233" s="161"/>
      <c r="AB8233" s="164"/>
    </row>
    <row r="8234" spans="10:28">
      <c r="J8234" s="161"/>
      <c r="AB8234" s="164"/>
    </row>
    <row r="8235" spans="10:28">
      <c r="J8235" s="161"/>
      <c r="AB8235" s="164"/>
    </row>
    <row r="8236" spans="10:28">
      <c r="J8236" s="161"/>
      <c r="AB8236" s="164"/>
    </row>
    <row r="8237" spans="10:28">
      <c r="J8237" s="161"/>
      <c r="AB8237" s="164"/>
    </row>
    <row r="8238" spans="10:28">
      <c r="J8238" s="161"/>
      <c r="AB8238" s="164"/>
    </row>
    <row r="8239" spans="10:28">
      <c r="J8239" s="161"/>
      <c r="AB8239" s="164"/>
    </row>
    <row r="8240" spans="10:28">
      <c r="J8240" s="161"/>
      <c r="AB8240" s="164"/>
    </row>
    <row r="8241" spans="10:28">
      <c r="J8241" s="161"/>
      <c r="AB8241" s="164"/>
    </row>
    <row r="8242" spans="10:28">
      <c r="J8242" s="161"/>
      <c r="AB8242" s="164"/>
    </row>
    <row r="8243" spans="10:28">
      <c r="J8243" s="161"/>
      <c r="AB8243" s="164"/>
    </row>
    <row r="8244" spans="10:28">
      <c r="J8244" s="161"/>
      <c r="AB8244" s="164"/>
    </row>
    <row r="8245" spans="10:28">
      <c r="J8245" s="161"/>
      <c r="AB8245" s="164"/>
    </row>
    <row r="8246" spans="10:28">
      <c r="J8246" s="161"/>
      <c r="AB8246" s="164"/>
    </row>
    <row r="8247" spans="10:28">
      <c r="J8247" s="161"/>
      <c r="AB8247" s="164"/>
    </row>
    <row r="8248" spans="10:28">
      <c r="J8248" s="161"/>
      <c r="AB8248" s="164"/>
    </row>
    <row r="8249" spans="10:28">
      <c r="J8249" s="161"/>
      <c r="AB8249" s="164"/>
    </row>
    <row r="8250" spans="10:28">
      <c r="J8250" s="161"/>
      <c r="AB8250" s="164"/>
    </row>
    <row r="8251" spans="10:28">
      <c r="J8251" s="161"/>
      <c r="AB8251" s="164"/>
    </row>
    <row r="8252" spans="10:28">
      <c r="J8252" s="161"/>
      <c r="AB8252" s="164"/>
    </row>
    <row r="8253" spans="10:28">
      <c r="J8253" s="161"/>
      <c r="AB8253" s="164"/>
    </row>
    <row r="8254" spans="10:28">
      <c r="J8254" s="161"/>
      <c r="AB8254" s="164"/>
    </row>
    <row r="8255" spans="10:28">
      <c r="J8255" s="161"/>
      <c r="AB8255" s="164"/>
    </row>
    <row r="8256" spans="10:28">
      <c r="J8256" s="161"/>
      <c r="AB8256" s="164"/>
    </row>
    <row r="8257" spans="10:28">
      <c r="J8257" s="161"/>
      <c r="AB8257" s="164"/>
    </row>
    <row r="8258" spans="10:28">
      <c r="J8258" s="161"/>
      <c r="AB8258" s="164"/>
    </row>
    <row r="8259" spans="10:28">
      <c r="J8259" s="161"/>
      <c r="AB8259" s="164"/>
    </row>
    <row r="8260" spans="10:28">
      <c r="J8260" s="161"/>
      <c r="AB8260" s="164"/>
    </row>
    <row r="8261" spans="10:28">
      <c r="J8261" s="161"/>
      <c r="AB8261" s="164"/>
    </row>
    <row r="8262" spans="10:28">
      <c r="J8262" s="161"/>
      <c r="AB8262" s="164"/>
    </row>
    <row r="8263" spans="10:28">
      <c r="J8263" s="161"/>
      <c r="AB8263" s="164"/>
    </row>
    <row r="8264" spans="10:28">
      <c r="J8264" s="161"/>
      <c r="AB8264" s="164"/>
    </row>
    <row r="8265" spans="10:28">
      <c r="J8265" s="161"/>
      <c r="AB8265" s="164"/>
    </row>
    <row r="8266" spans="10:28">
      <c r="J8266" s="161"/>
      <c r="AB8266" s="164"/>
    </row>
    <row r="8267" spans="10:28">
      <c r="J8267" s="161"/>
      <c r="AB8267" s="164"/>
    </row>
    <row r="8268" spans="10:28">
      <c r="J8268" s="161"/>
      <c r="AB8268" s="164"/>
    </row>
    <row r="8269" spans="10:28">
      <c r="J8269" s="161"/>
      <c r="AB8269" s="164"/>
    </row>
    <row r="8270" spans="10:28">
      <c r="J8270" s="161"/>
      <c r="AB8270" s="164"/>
    </row>
    <row r="8271" spans="10:28">
      <c r="J8271" s="161"/>
      <c r="AB8271" s="164"/>
    </row>
    <row r="8272" spans="10:28">
      <c r="J8272" s="161"/>
      <c r="AB8272" s="164"/>
    </row>
    <row r="8273" spans="10:28">
      <c r="J8273" s="161"/>
      <c r="AB8273" s="164"/>
    </row>
    <row r="8274" spans="10:28">
      <c r="J8274" s="161"/>
      <c r="AB8274" s="164"/>
    </row>
    <row r="8275" spans="10:28">
      <c r="J8275" s="161"/>
      <c r="AB8275" s="164"/>
    </row>
    <row r="8276" spans="10:28">
      <c r="J8276" s="161"/>
      <c r="AB8276" s="164"/>
    </row>
    <row r="8277" spans="10:28">
      <c r="J8277" s="161"/>
      <c r="AB8277" s="164"/>
    </row>
    <row r="8278" spans="10:28">
      <c r="J8278" s="161"/>
      <c r="AB8278" s="164"/>
    </row>
    <row r="8279" spans="10:28">
      <c r="J8279" s="161"/>
      <c r="AB8279" s="164"/>
    </row>
    <row r="8280" spans="10:28">
      <c r="J8280" s="161"/>
      <c r="AB8280" s="164"/>
    </row>
    <row r="8281" spans="10:28">
      <c r="J8281" s="161"/>
      <c r="AB8281" s="164"/>
    </row>
    <row r="8282" spans="10:28">
      <c r="J8282" s="161"/>
      <c r="AB8282" s="164"/>
    </row>
    <row r="8283" spans="10:28">
      <c r="J8283" s="161"/>
      <c r="AB8283" s="164"/>
    </row>
    <row r="8284" spans="10:28">
      <c r="J8284" s="161"/>
      <c r="AB8284" s="164"/>
    </row>
    <row r="8285" spans="10:28">
      <c r="J8285" s="161"/>
      <c r="AB8285" s="164"/>
    </row>
    <row r="8286" spans="10:28">
      <c r="J8286" s="161"/>
      <c r="AB8286" s="164"/>
    </row>
    <row r="8287" spans="10:28">
      <c r="J8287" s="161"/>
      <c r="AB8287" s="164"/>
    </row>
    <row r="8288" spans="10:28">
      <c r="J8288" s="161"/>
      <c r="AB8288" s="164"/>
    </row>
    <row r="8289" spans="10:28">
      <c r="J8289" s="161"/>
      <c r="AB8289" s="164"/>
    </row>
    <row r="8290" spans="10:28">
      <c r="J8290" s="161"/>
      <c r="AB8290" s="164"/>
    </row>
    <row r="8291" spans="10:28">
      <c r="J8291" s="161"/>
      <c r="AB8291" s="164"/>
    </row>
    <row r="8292" spans="10:28">
      <c r="J8292" s="161"/>
      <c r="AB8292" s="164"/>
    </row>
    <row r="8293" spans="10:28">
      <c r="J8293" s="161"/>
      <c r="AB8293" s="164"/>
    </row>
    <row r="8294" spans="10:28">
      <c r="J8294" s="161"/>
      <c r="AB8294" s="164"/>
    </row>
    <row r="8295" spans="10:28">
      <c r="J8295" s="161"/>
      <c r="AB8295" s="164"/>
    </row>
    <row r="8296" spans="10:28">
      <c r="J8296" s="161"/>
      <c r="AB8296" s="164"/>
    </row>
    <row r="8297" spans="10:28">
      <c r="J8297" s="161"/>
      <c r="AB8297" s="164"/>
    </row>
    <row r="8298" spans="10:28">
      <c r="J8298" s="161"/>
      <c r="AB8298" s="164"/>
    </row>
    <row r="8299" spans="10:28">
      <c r="J8299" s="161"/>
      <c r="AB8299" s="164"/>
    </row>
    <row r="8300" spans="10:28">
      <c r="J8300" s="161"/>
      <c r="AB8300" s="164"/>
    </row>
    <row r="8301" spans="10:28">
      <c r="J8301" s="161"/>
      <c r="AB8301" s="164"/>
    </row>
    <row r="8302" spans="10:28">
      <c r="J8302" s="161"/>
      <c r="AB8302" s="164"/>
    </row>
    <row r="8303" spans="10:28">
      <c r="J8303" s="161"/>
      <c r="AB8303" s="164"/>
    </row>
    <row r="8304" spans="10:28">
      <c r="J8304" s="161"/>
      <c r="AB8304" s="164"/>
    </row>
    <row r="8305" spans="10:28">
      <c r="J8305" s="161"/>
      <c r="AB8305" s="164"/>
    </row>
    <row r="8306" spans="10:28">
      <c r="J8306" s="161"/>
      <c r="AB8306" s="164"/>
    </row>
    <row r="8307" spans="10:28">
      <c r="J8307" s="161"/>
      <c r="AB8307" s="164"/>
    </row>
    <row r="8308" spans="10:28">
      <c r="J8308" s="161"/>
      <c r="AB8308" s="164"/>
    </row>
    <row r="8309" spans="10:28">
      <c r="J8309" s="161"/>
      <c r="AB8309" s="164"/>
    </row>
    <row r="8310" spans="10:28">
      <c r="J8310" s="161"/>
      <c r="AB8310" s="164"/>
    </row>
    <row r="8311" spans="10:28">
      <c r="J8311" s="161"/>
      <c r="AB8311" s="164"/>
    </row>
    <row r="8312" spans="10:28">
      <c r="J8312" s="161"/>
      <c r="AB8312" s="164"/>
    </row>
    <row r="8313" spans="10:28">
      <c r="J8313" s="161"/>
      <c r="AB8313" s="164"/>
    </row>
    <row r="8314" spans="10:28">
      <c r="J8314" s="161"/>
      <c r="AB8314" s="164"/>
    </row>
    <row r="8315" spans="10:28">
      <c r="J8315" s="161"/>
      <c r="AB8315" s="164"/>
    </row>
    <row r="8316" spans="10:28">
      <c r="J8316" s="161"/>
      <c r="AB8316" s="164"/>
    </row>
    <row r="8317" spans="10:28">
      <c r="J8317" s="161"/>
      <c r="AB8317" s="164"/>
    </row>
    <row r="8318" spans="10:28">
      <c r="J8318" s="161"/>
      <c r="AB8318" s="164"/>
    </row>
    <row r="8319" spans="10:28">
      <c r="J8319" s="161"/>
      <c r="AB8319" s="164"/>
    </row>
    <row r="8320" spans="10:28">
      <c r="J8320" s="161"/>
      <c r="AB8320" s="164"/>
    </row>
    <row r="8321" spans="10:28">
      <c r="J8321" s="161"/>
      <c r="AB8321" s="164"/>
    </row>
    <row r="8322" spans="10:28">
      <c r="J8322" s="161"/>
      <c r="AB8322" s="164"/>
    </row>
    <row r="8323" spans="10:28">
      <c r="J8323" s="161"/>
      <c r="AB8323" s="164"/>
    </row>
    <row r="8324" spans="10:28">
      <c r="J8324" s="161"/>
      <c r="AB8324" s="164"/>
    </row>
    <row r="8325" spans="10:28">
      <c r="J8325" s="161"/>
      <c r="AB8325" s="164"/>
    </row>
    <row r="8326" spans="10:28">
      <c r="J8326" s="161"/>
      <c r="AB8326" s="164"/>
    </row>
    <row r="8327" spans="10:28">
      <c r="J8327" s="161"/>
      <c r="AB8327" s="164"/>
    </row>
    <row r="8328" spans="10:28">
      <c r="J8328" s="161"/>
      <c r="AB8328" s="164"/>
    </row>
    <row r="8329" spans="10:28">
      <c r="J8329" s="161"/>
      <c r="AB8329" s="164"/>
    </row>
    <row r="8330" spans="10:28">
      <c r="J8330" s="161"/>
      <c r="AB8330" s="164"/>
    </row>
    <row r="8331" spans="10:28">
      <c r="J8331" s="161"/>
      <c r="R8331" s="166"/>
      <c r="AB8331" s="164"/>
    </row>
    <row r="8332" spans="10:28">
      <c r="J8332" s="161"/>
      <c r="AB8332" s="164"/>
    </row>
    <row r="8333" spans="10:28">
      <c r="J8333" s="161"/>
      <c r="AB8333" s="164"/>
    </row>
    <row r="8334" spans="10:28">
      <c r="J8334" s="161"/>
      <c r="AB8334" s="164"/>
    </row>
    <row r="8335" spans="10:28">
      <c r="J8335" s="161"/>
      <c r="AB8335" s="164"/>
    </row>
    <row r="8336" spans="10:28">
      <c r="J8336" s="161"/>
      <c r="AB8336" s="164"/>
    </row>
    <row r="8337" spans="10:28">
      <c r="J8337" s="161"/>
      <c r="AB8337" s="164"/>
    </row>
    <row r="8338" spans="10:28">
      <c r="J8338" s="161"/>
      <c r="AB8338" s="164"/>
    </row>
    <row r="8339" spans="10:28">
      <c r="J8339" s="161"/>
      <c r="AB8339" s="164"/>
    </row>
    <row r="8340" spans="10:28">
      <c r="J8340" s="161"/>
      <c r="AB8340" s="164"/>
    </row>
    <row r="8341" spans="10:28">
      <c r="J8341" s="161"/>
      <c r="AB8341" s="164"/>
    </row>
    <row r="8342" spans="10:28">
      <c r="J8342" s="161"/>
      <c r="AB8342" s="164"/>
    </row>
    <row r="8343" spans="10:28">
      <c r="J8343" s="161"/>
      <c r="AB8343" s="164"/>
    </row>
    <row r="8344" spans="10:28">
      <c r="J8344" s="161"/>
      <c r="AB8344" s="164"/>
    </row>
    <row r="8345" spans="10:28">
      <c r="J8345" s="161"/>
      <c r="AB8345" s="164"/>
    </row>
    <row r="8346" spans="10:28">
      <c r="J8346" s="161"/>
      <c r="AB8346" s="164"/>
    </row>
    <row r="8347" spans="10:28">
      <c r="J8347" s="161"/>
      <c r="AB8347" s="164"/>
    </row>
    <row r="8348" spans="10:28">
      <c r="J8348" s="161"/>
      <c r="AB8348" s="164"/>
    </row>
    <row r="8349" spans="10:28">
      <c r="J8349" s="161"/>
      <c r="AB8349" s="164"/>
    </row>
    <row r="8350" spans="10:28">
      <c r="J8350" s="161"/>
      <c r="AB8350" s="164"/>
    </row>
    <row r="8351" spans="10:28">
      <c r="J8351" s="161"/>
      <c r="AB8351" s="164"/>
    </row>
    <row r="8352" spans="10:28">
      <c r="J8352" s="161"/>
      <c r="AB8352" s="164"/>
    </row>
    <row r="8353" spans="10:28">
      <c r="J8353" s="161"/>
      <c r="AB8353" s="164"/>
    </row>
    <row r="8354" spans="10:28">
      <c r="J8354" s="161"/>
      <c r="AB8354" s="164"/>
    </row>
    <row r="8355" spans="10:28">
      <c r="J8355" s="161"/>
      <c r="AB8355" s="164"/>
    </row>
    <row r="8356" spans="10:28">
      <c r="J8356" s="161"/>
      <c r="AB8356" s="164"/>
    </row>
    <row r="8357" spans="10:28">
      <c r="J8357" s="161"/>
      <c r="AB8357" s="164"/>
    </row>
    <row r="8358" spans="10:28">
      <c r="J8358" s="161"/>
      <c r="AB8358" s="164"/>
    </row>
    <row r="8359" spans="10:28">
      <c r="J8359" s="161"/>
      <c r="AB8359" s="164"/>
    </row>
    <row r="8360" spans="10:28">
      <c r="J8360" s="161"/>
      <c r="AB8360" s="164"/>
    </row>
    <row r="8361" spans="10:28">
      <c r="J8361" s="161"/>
      <c r="AB8361" s="164"/>
    </row>
    <row r="8362" spans="10:28">
      <c r="J8362" s="161"/>
      <c r="AB8362" s="164"/>
    </row>
    <row r="8363" spans="10:28">
      <c r="J8363" s="161"/>
      <c r="AB8363" s="164"/>
    </row>
    <row r="8364" spans="10:28">
      <c r="J8364" s="161"/>
      <c r="AB8364" s="164"/>
    </row>
    <row r="8365" spans="10:28">
      <c r="J8365" s="161"/>
      <c r="AB8365" s="164"/>
    </row>
    <row r="8366" spans="10:28">
      <c r="J8366" s="161"/>
      <c r="AB8366" s="164"/>
    </row>
    <row r="8367" spans="10:28">
      <c r="J8367" s="161"/>
      <c r="AB8367" s="164"/>
    </row>
    <row r="8368" spans="10:28">
      <c r="J8368" s="161"/>
      <c r="AB8368" s="164"/>
    </row>
    <row r="8369" spans="10:28">
      <c r="J8369" s="161"/>
      <c r="AB8369" s="164"/>
    </row>
    <row r="8370" spans="10:28">
      <c r="J8370" s="161"/>
      <c r="AB8370" s="164"/>
    </row>
    <row r="8371" spans="10:28">
      <c r="J8371" s="161"/>
      <c r="AB8371" s="164"/>
    </row>
    <row r="8372" spans="10:28">
      <c r="J8372" s="161"/>
      <c r="AB8372" s="164"/>
    </row>
    <row r="8373" spans="10:28">
      <c r="J8373" s="161"/>
      <c r="AB8373" s="164"/>
    </row>
    <row r="8374" spans="10:28">
      <c r="J8374" s="161"/>
      <c r="AB8374" s="164"/>
    </row>
    <row r="8375" spans="10:28">
      <c r="J8375" s="161"/>
      <c r="AB8375" s="164"/>
    </row>
    <row r="8376" spans="10:28">
      <c r="J8376" s="161"/>
      <c r="AB8376" s="164"/>
    </row>
    <row r="8377" spans="10:28">
      <c r="J8377" s="161"/>
      <c r="AB8377" s="164"/>
    </row>
    <row r="8378" spans="10:28">
      <c r="J8378" s="161"/>
      <c r="AB8378" s="164"/>
    </row>
    <row r="8379" spans="10:28">
      <c r="J8379" s="161"/>
      <c r="AB8379" s="164"/>
    </row>
    <row r="8380" spans="10:28">
      <c r="J8380" s="161"/>
      <c r="AB8380" s="164"/>
    </row>
    <row r="8381" spans="10:28">
      <c r="J8381" s="161"/>
      <c r="AB8381" s="164"/>
    </row>
    <row r="8382" spans="10:28">
      <c r="J8382" s="161"/>
      <c r="AB8382" s="164"/>
    </row>
    <row r="8383" spans="10:28">
      <c r="J8383" s="161"/>
      <c r="R8383" s="166"/>
      <c r="AB8383" s="164"/>
    </row>
    <row r="8384" spans="10:28">
      <c r="J8384" s="161"/>
      <c r="AB8384" s="164"/>
    </row>
    <row r="8385" spans="5:28">
      <c r="J8385" s="161"/>
      <c r="R8385" s="166"/>
      <c r="AB8385" s="164"/>
    </row>
    <row r="8386" spans="5:28">
      <c r="J8386" s="161"/>
      <c r="AB8386" s="164"/>
    </row>
    <row r="8387" spans="5:28">
      <c r="J8387" s="161"/>
      <c r="AB8387" s="164"/>
    </row>
    <row r="8388" spans="5:28">
      <c r="J8388" s="161"/>
      <c r="AB8388" s="164"/>
    </row>
    <row r="8389" spans="5:28">
      <c r="J8389" s="161"/>
      <c r="AB8389" s="164"/>
    </row>
    <row r="8390" spans="5:28">
      <c r="J8390" s="161"/>
      <c r="AB8390" s="164"/>
    </row>
    <row r="8391" spans="5:28">
      <c r="J8391" s="161"/>
      <c r="AB8391" s="164"/>
    </row>
    <row r="8392" spans="5:28">
      <c r="E8392" s="166"/>
      <c r="J8392" s="161"/>
      <c r="AB8392" s="164"/>
    </row>
    <row r="8393" spans="5:28">
      <c r="E8393" s="166"/>
      <c r="J8393" s="161"/>
      <c r="AB8393" s="164"/>
    </row>
    <row r="8394" spans="5:28">
      <c r="E8394" s="166"/>
      <c r="J8394" s="161"/>
      <c r="AB8394" s="164"/>
    </row>
    <row r="8395" spans="5:28">
      <c r="E8395" s="166"/>
      <c r="J8395" s="161"/>
      <c r="AB8395" s="164"/>
    </row>
    <row r="8396" spans="5:28">
      <c r="E8396" s="166"/>
      <c r="J8396" s="161"/>
      <c r="AB8396" s="164"/>
    </row>
    <row r="8397" spans="5:28">
      <c r="E8397" s="166"/>
      <c r="J8397" s="161"/>
      <c r="AB8397" s="164"/>
    </row>
    <row r="8398" spans="5:28">
      <c r="E8398" s="166"/>
      <c r="J8398" s="161"/>
      <c r="AB8398" s="164"/>
    </row>
    <row r="8399" spans="5:28">
      <c r="E8399" s="166"/>
      <c r="J8399" s="161"/>
      <c r="AB8399" s="164"/>
    </row>
    <row r="8400" spans="5:28">
      <c r="E8400" s="166"/>
      <c r="J8400" s="161"/>
      <c r="AB8400" s="164"/>
    </row>
    <row r="8401" spans="5:28">
      <c r="E8401" s="166"/>
      <c r="J8401" s="161"/>
      <c r="AB8401" s="164"/>
    </row>
    <row r="8402" spans="5:28">
      <c r="E8402" s="166"/>
      <c r="J8402" s="161"/>
      <c r="AB8402" s="164"/>
    </row>
    <row r="8403" spans="5:28">
      <c r="E8403" s="166"/>
      <c r="J8403" s="161"/>
      <c r="AB8403" s="164"/>
    </row>
    <row r="8404" spans="5:28">
      <c r="E8404" s="166"/>
      <c r="J8404" s="161"/>
      <c r="AB8404" s="164"/>
    </row>
    <row r="8405" spans="5:28">
      <c r="J8405" s="161"/>
      <c r="R8405" s="166"/>
      <c r="AB8405" s="164"/>
    </row>
    <row r="8406" spans="5:28">
      <c r="J8406" s="161"/>
      <c r="AB8406" s="164"/>
    </row>
    <row r="8407" spans="5:28">
      <c r="J8407" s="161"/>
      <c r="AB8407" s="164"/>
    </row>
    <row r="8408" spans="5:28">
      <c r="J8408" s="161"/>
      <c r="AB8408" s="164"/>
    </row>
    <row r="8409" spans="5:28">
      <c r="J8409" s="161"/>
      <c r="AB8409" s="164"/>
    </row>
    <row r="8410" spans="5:28">
      <c r="J8410" s="161"/>
      <c r="AB8410" s="164"/>
    </row>
    <row r="8411" spans="5:28">
      <c r="J8411" s="161"/>
      <c r="AB8411" s="164"/>
    </row>
    <row r="8412" spans="5:28">
      <c r="J8412" s="161"/>
      <c r="AB8412" s="164"/>
    </row>
    <row r="8413" spans="5:28">
      <c r="J8413" s="161"/>
      <c r="AB8413" s="164"/>
    </row>
    <row r="8414" spans="5:28">
      <c r="J8414" s="161"/>
      <c r="AB8414" s="164"/>
    </row>
    <row r="8415" spans="5:28">
      <c r="J8415" s="161"/>
      <c r="AB8415" s="164"/>
    </row>
    <row r="8416" spans="5:28">
      <c r="J8416" s="161"/>
      <c r="AB8416" s="164"/>
    </row>
    <row r="8417" spans="10:28">
      <c r="J8417" s="161"/>
      <c r="AB8417" s="164"/>
    </row>
    <row r="8418" spans="10:28">
      <c r="J8418" s="161"/>
      <c r="AB8418" s="164"/>
    </row>
    <row r="8419" spans="10:28">
      <c r="J8419" s="161"/>
      <c r="AB8419" s="164"/>
    </row>
    <row r="8420" spans="10:28">
      <c r="J8420" s="161"/>
      <c r="AB8420" s="164"/>
    </row>
    <row r="8421" spans="10:28">
      <c r="J8421" s="161"/>
      <c r="AB8421" s="164"/>
    </row>
    <row r="8422" spans="10:28">
      <c r="J8422" s="161"/>
      <c r="AB8422" s="164"/>
    </row>
    <row r="8423" spans="10:28">
      <c r="J8423" s="161"/>
      <c r="AB8423" s="164"/>
    </row>
    <row r="8424" spans="10:28">
      <c r="J8424" s="161"/>
      <c r="AB8424" s="164"/>
    </row>
    <row r="8425" spans="10:28">
      <c r="J8425" s="161"/>
      <c r="AB8425" s="164"/>
    </row>
    <row r="8426" spans="10:28">
      <c r="J8426" s="161"/>
      <c r="AB8426" s="164"/>
    </row>
    <row r="8427" spans="10:28">
      <c r="J8427" s="161"/>
      <c r="AB8427" s="164"/>
    </row>
    <row r="8428" spans="10:28">
      <c r="J8428" s="161"/>
      <c r="AB8428" s="164"/>
    </row>
    <row r="8429" spans="10:28">
      <c r="J8429" s="161"/>
      <c r="AB8429" s="164"/>
    </row>
    <row r="8430" spans="10:28">
      <c r="J8430" s="161"/>
      <c r="AB8430" s="164"/>
    </row>
    <row r="8431" spans="10:28">
      <c r="J8431" s="161"/>
      <c r="AB8431" s="164"/>
    </row>
    <row r="8432" spans="10:28">
      <c r="J8432" s="161"/>
      <c r="AB8432" s="164"/>
    </row>
    <row r="8433" spans="10:28">
      <c r="J8433" s="161"/>
      <c r="AB8433" s="164"/>
    </row>
    <row r="8434" spans="10:28">
      <c r="J8434" s="161"/>
      <c r="AB8434" s="164"/>
    </row>
    <row r="8435" spans="10:28">
      <c r="J8435" s="161"/>
      <c r="AB8435" s="164"/>
    </row>
    <row r="8436" spans="10:28">
      <c r="J8436" s="161"/>
      <c r="AB8436" s="164"/>
    </row>
    <row r="8437" spans="10:28">
      <c r="J8437" s="161"/>
      <c r="AB8437" s="164"/>
    </row>
    <row r="8438" spans="10:28">
      <c r="J8438" s="161"/>
      <c r="AB8438" s="164"/>
    </row>
    <row r="8439" spans="10:28">
      <c r="J8439" s="161"/>
      <c r="AB8439" s="164"/>
    </row>
    <row r="8440" spans="10:28">
      <c r="J8440" s="161"/>
      <c r="AB8440" s="164"/>
    </row>
    <row r="8441" spans="10:28">
      <c r="J8441" s="161"/>
      <c r="AB8441" s="164"/>
    </row>
    <row r="8442" spans="10:28">
      <c r="J8442" s="161"/>
      <c r="AB8442" s="164"/>
    </row>
    <row r="8443" spans="10:28">
      <c r="J8443" s="161"/>
      <c r="AB8443" s="164"/>
    </row>
    <row r="8444" spans="10:28">
      <c r="J8444" s="161"/>
      <c r="AB8444" s="164"/>
    </row>
    <row r="8445" spans="10:28">
      <c r="J8445" s="161"/>
      <c r="AB8445" s="164"/>
    </row>
    <row r="8446" spans="10:28">
      <c r="J8446" s="161"/>
      <c r="AB8446" s="164"/>
    </row>
    <row r="8447" spans="10:28">
      <c r="J8447" s="161"/>
      <c r="AB8447" s="164"/>
    </row>
    <row r="8448" spans="10:28">
      <c r="J8448" s="161"/>
      <c r="AB8448" s="164"/>
    </row>
    <row r="8449" spans="10:28">
      <c r="J8449" s="161"/>
      <c r="AB8449" s="164"/>
    </row>
    <row r="8450" spans="10:28">
      <c r="J8450" s="161"/>
      <c r="AB8450" s="164"/>
    </row>
    <row r="8451" spans="10:28">
      <c r="J8451" s="161"/>
      <c r="AB8451" s="164"/>
    </row>
    <row r="8452" spans="10:28">
      <c r="J8452" s="161"/>
      <c r="AB8452" s="164"/>
    </row>
    <row r="8453" spans="10:28">
      <c r="J8453" s="161"/>
      <c r="AB8453" s="164"/>
    </row>
    <row r="8454" spans="10:28">
      <c r="J8454" s="161"/>
      <c r="AB8454" s="164"/>
    </row>
    <row r="8455" spans="10:28">
      <c r="J8455" s="161"/>
      <c r="AB8455" s="164"/>
    </row>
    <row r="8456" spans="10:28">
      <c r="J8456" s="161"/>
      <c r="AB8456" s="164"/>
    </row>
    <row r="8457" spans="10:28">
      <c r="J8457" s="161"/>
      <c r="AB8457" s="164"/>
    </row>
    <row r="8458" spans="10:28">
      <c r="J8458" s="161"/>
      <c r="AB8458" s="164"/>
    </row>
    <row r="8459" spans="10:28">
      <c r="J8459" s="161"/>
      <c r="AB8459" s="164"/>
    </row>
    <row r="8460" spans="10:28">
      <c r="J8460" s="161"/>
      <c r="AB8460" s="164"/>
    </row>
    <row r="8461" spans="10:28">
      <c r="J8461" s="161"/>
      <c r="AB8461" s="164"/>
    </row>
    <row r="8462" spans="10:28">
      <c r="J8462" s="161"/>
      <c r="AB8462" s="164"/>
    </row>
    <row r="8463" spans="10:28">
      <c r="J8463" s="161"/>
      <c r="AB8463" s="164"/>
    </row>
    <row r="8464" spans="10:28">
      <c r="J8464" s="161"/>
      <c r="AB8464" s="164"/>
    </row>
    <row r="8465" spans="10:28">
      <c r="J8465" s="161"/>
      <c r="AB8465" s="164"/>
    </row>
    <row r="8466" spans="10:28">
      <c r="J8466" s="161"/>
      <c r="AB8466" s="164"/>
    </row>
    <row r="8467" spans="10:28">
      <c r="J8467" s="161"/>
      <c r="AB8467" s="164"/>
    </row>
    <row r="8468" spans="10:28">
      <c r="J8468" s="161"/>
      <c r="AB8468" s="164"/>
    </row>
    <row r="8469" spans="10:28">
      <c r="J8469" s="161"/>
      <c r="AB8469" s="164"/>
    </row>
    <row r="8470" spans="10:28">
      <c r="J8470" s="161"/>
      <c r="AB8470" s="164"/>
    </row>
    <row r="8471" spans="10:28">
      <c r="J8471" s="161"/>
      <c r="AB8471" s="164"/>
    </row>
    <row r="8472" spans="10:28">
      <c r="J8472" s="161"/>
      <c r="AB8472" s="164"/>
    </row>
    <row r="8473" spans="10:28">
      <c r="J8473" s="161"/>
      <c r="AB8473" s="164"/>
    </row>
    <row r="8474" spans="10:28">
      <c r="J8474" s="161"/>
      <c r="AB8474" s="164"/>
    </row>
    <row r="8475" spans="10:28">
      <c r="J8475" s="161"/>
      <c r="AB8475" s="164"/>
    </row>
    <row r="8476" spans="10:28">
      <c r="J8476" s="161"/>
      <c r="AB8476" s="164"/>
    </row>
    <row r="8477" spans="10:28">
      <c r="J8477" s="161"/>
      <c r="AB8477" s="164"/>
    </row>
    <row r="8478" spans="10:28">
      <c r="J8478" s="161"/>
      <c r="AB8478" s="164"/>
    </row>
    <row r="8479" spans="10:28">
      <c r="J8479" s="161"/>
      <c r="AB8479" s="164"/>
    </row>
    <row r="8480" spans="10:28">
      <c r="J8480" s="161"/>
      <c r="AB8480" s="164"/>
    </row>
    <row r="8481" spans="10:28">
      <c r="J8481" s="161"/>
      <c r="AB8481" s="164"/>
    </row>
    <row r="8482" spans="10:28">
      <c r="J8482" s="161"/>
      <c r="AB8482" s="164"/>
    </row>
    <row r="8483" spans="10:28">
      <c r="J8483" s="161"/>
      <c r="AB8483" s="164"/>
    </row>
    <row r="8484" spans="10:28">
      <c r="J8484" s="161"/>
      <c r="AB8484" s="164"/>
    </row>
    <row r="8485" spans="10:28">
      <c r="J8485" s="161"/>
      <c r="AB8485" s="164"/>
    </row>
    <row r="8486" spans="10:28">
      <c r="J8486" s="161"/>
      <c r="AB8486" s="164"/>
    </row>
    <row r="8487" spans="10:28">
      <c r="J8487" s="161"/>
      <c r="AB8487" s="164"/>
    </row>
    <row r="8488" spans="10:28">
      <c r="J8488" s="161"/>
      <c r="AB8488" s="164"/>
    </row>
    <row r="8489" spans="10:28">
      <c r="J8489" s="161"/>
      <c r="AB8489" s="164"/>
    </row>
    <row r="8490" spans="10:28">
      <c r="J8490" s="161"/>
      <c r="AB8490" s="164"/>
    </row>
    <row r="8491" spans="10:28">
      <c r="J8491" s="161"/>
      <c r="AB8491" s="164"/>
    </row>
    <row r="8492" spans="10:28">
      <c r="J8492" s="161"/>
      <c r="AB8492" s="164"/>
    </row>
    <row r="8493" spans="10:28">
      <c r="J8493" s="161"/>
      <c r="AB8493" s="164"/>
    </row>
    <row r="8494" spans="10:28">
      <c r="J8494" s="161"/>
      <c r="AB8494" s="164"/>
    </row>
    <row r="8495" spans="10:28">
      <c r="J8495" s="161"/>
      <c r="AB8495" s="164"/>
    </row>
    <row r="8496" spans="10:28">
      <c r="J8496" s="161"/>
      <c r="AB8496" s="164"/>
    </row>
    <row r="8497" spans="5:28">
      <c r="J8497" s="161"/>
      <c r="AB8497" s="164"/>
    </row>
    <row r="8498" spans="5:28">
      <c r="J8498" s="161"/>
      <c r="AB8498" s="164"/>
    </row>
    <row r="8499" spans="5:28">
      <c r="J8499" s="161"/>
      <c r="AB8499" s="164"/>
    </row>
    <row r="8500" spans="5:28">
      <c r="J8500" s="161"/>
      <c r="AB8500" s="164"/>
    </row>
    <row r="8501" spans="5:28">
      <c r="E8501" s="166"/>
      <c r="J8501" s="161"/>
      <c r="AB8501" s="164"/>
    </row>
    <row r="8502" spans="5:28">
      <c r="E8502" s="166"/>
      <c r="J8502" s="161"/>
      <c r="AB8502" s="164"/>
    </row>
    <row r="8503" spans="5:28">
      <c r="E8503" s="166"/>
      <c r="J8503" s="161"/>
      <c r="AB8503" s="164"/>
    </row>
    <row r="8504" spans="5:28">
      <c r="E8504" s="166"/>
      <c r="J8504" s="161"/>
      <c r="AB8504" s="164"/>
    </row>
    <row r="8505" spans="5:28">
      <c r="J8505" s="161"/>
      <c r="AB8505" s="164"/>
    </row>
    <row r="8506" spans="5:28">
      <c r="J8506" s="161"/>
      <c r="AB8506" s="164"/>
    </row>
    <row r="8507" spans="5:28">
      <c r="J8507" s="161"/>
      <c r="AB8507" s="164"/>
    </row>
    <row r="8508" spans="5:28">
      <c r="J8508" s="161"/>
      <c r="AB8508" s="164"/>
    </row>
    <row r="8509" spans="5:28">
      <c r="J8509" s="161"/>
      <c r="AB8509" s="164"/>
    </row>
    <row r="8510" spans="5:28">
      <c r="J8510" s="161"/>
      <c r="AB8510" s="164"/>
    </row>
    <row r="8511" spans="5:28">
      <c r="J8511" s="161"/>
      <c r="AB8511" s="164"/>
    </row>
    <row r="8512" spans="5:28">
      <c r="J8512" s="161"/>
      <c r="AB8512" s="164"/>
    </row>
    <row r="8513" spans="10:28">
      <c r="J8513" s="161"/>
      <c r="AB8513" s="164"/>
    </row>
    <row r="8514" spans="10:28">
      <c r="J8514" s="161"/>
      <c r="AB8514" s="164"/>
    </row>
    <row r="8515" spans="10:28">
      <c r="J8515" s="161"/>
      <c r="AB8515" s="164"/>
    </row>
    <row r="8516" spans="10:28">
      <c r="J8516" s="161"/>
      <c r="AB8516" s="164"/>
    </row>
    <row r="8517" spans="10:28">
      <c r="J8517" s="161"/>
      <c r="AB8517" s="164"/>
    </row>
    <row r="8518" spans="10:28">
      <c r="J8518" s="161"/>
      <c r="AB8518" s="164"/>
    </row>
    <row r="8519" spans="10:28">
      <c r="J8519" s="161"/>
      <c r="AB8519" s="164"/>
    </row>
    <row r="8520" spans="10:28">
      <c r="J8520" s="161"/>
      <c r="AB8520" s="164"/>
    </row>
    <row r="8521" spans="10:28">
      <c r="J8521" s="161"/>
      <c r="AB8521" s="164"/>
    </row>
    <row r="8522" spans="10:28">
      <c r="J8522" s="161"/>
      <c r="AB8522" s="164"/>
    </row>
    <row r="8523" spans="10:28">
      <c r="J8523" s="161"/>
      <c r="AB8523" s="164"/>
    </row>
    <row r="8524" spans="10:28">
      <c r="J8524" s="161"/>
      <c r="AB8524" s="164"/>
    </row>
    <row r="8525" spans="10:28">
      <c r="J8525" s="161"/>
      <c r="AB8525" s="164"/>
    </row>
    <row r="8526" spans="10:28">
      <c r="J8526" s="161"/>
      <c r="AB8526" s="164"/>
    </row>
    <row r="8527" spans="10:28">
      <c r="J8527" s="161"/>
      <c r="AB8527" s="164"/>
    </row>
    <row r="8528" spans="10:28">
      <c r="J8528" s="161"/>
      <c r="AB8528" s="164"/>
    </row>
    <row r="8529" spans="5:28">
      <c r="J8529" s="161"/>
      <c r="AB8529" s="164"/>
    </row>
    <row r="8530" spans="5:28">
      <c r="J8530" s="161"/>
      <c r="AB8530" s="164"/>
    </row>
    <row r="8531" spans="5:28">
      <c r="J8531" s="161"/>
      <c r="AB8531" s="164"/>
    </row>
    <row r="8532" spans="5:28">
      <c r="J8532" s="161"/>
      <c r="AB8532" s="164"/>
    </row>
    <row r="8533" spans="5:28">
      <c r="J8533" s="161"/>
      <c r="AB8533" s="164"/>
    </row>
    <row r="8534" spans="5:28">
      <c r="J8534" s="161"/>
      <c r="AB8534" s="164"/>
    </row>
    <row r="8535" spans="5:28">
      <c r="J8535" s="161"/>
      <c r="AB8535" s="164"/>
    </row>
    <row r="8536" spans="5:28">
      <c r="J8536" s="161"/>
      <c r="AB8536" s="164"/>
    </row>
    <row r="8537" spans="5:28">
      <c r="J8537" s="161"/>
      <c r="AB8537" s="164"/>
    </row>
    <row r="8538" spans="5:28">
      <c r="J8538" s="161"/>
      <c r="AB8538" s="164"/>
    </row>
    <row r="8539" spans="5:28">
      <c r="J8539" s="161"/>
      <c r="AB8539" s="164"/>
    </row>
    <row r="8540" spans="5:28">
      <c r="E8540" s="166"/>
      <c r="J8540" s="161"/>
      <c r="AB8540" s="164"/>
    </row>
    <row r="8541" spans="5:28">
      <c r="E8541" s="166"/>
      <c r="J8541" s="161"/>
      <c r="AB8541" s="164"/>
    </row>
    <row r="8542" spans="5:28">
      <c r="J8542" s="161"/>
      <c r="AB8542" s="164"/>
    </row>
    <row r="8543" spans="5:28">
      <c r="J8543" s="161"/>
      <c r="AB8543" s="164"/>
    </row>
    <row r="8544" spans="5:28">
      <c r="J8544" s="161"/>
      <c r="AB8544" s="164"/>
    </row>
    <row r="8545" spans="10:28">
      <c r="J8545" s="161"/>
      <c r="AB8545" s="164"/>
    </row>
    <row r="8546" spans="10:28">
      <c r="J8546" s="161"/>
      <c r="AB8546" s="164"/>
    </row>
    <row r="8547" spans="10:28">
      <c r="J8547" s="161"/>
      <c r="AB8547" s="164"/>
    </row>
    <row r="8548" spans="10:28">
      <c r="J8548" s="161"/>
      <c r="AB8548" s="164"/>
    </row>
    <row r="8549" spans="10:28">
      <c r="J8549" s="161"/>
      <c r="AB8549" s="164"/>
    </row>
    <row r="8550" spans="10:28">
      <c r="J8550" s="161"/>
      <c r="AB8550" s="164"/>
    </row>
    <row r="8551" spans="10:28">
      <c r="J8551" s="161"/>
      <c r="AB8551" s="164"/>
    </row>
    <row r="8552" spans="10:28">
      <c r="J8552" s="161"/>
      <c r="AB8552" s="164"/>
    </row>
    <row r="8553" spans="10:28">
      <c r="J8553" s="161"/>
      <c r="AB8553" s="164"/>
    </row>
    <row r="8554" spans="10:28">
      <c r="J8554" s="161"/>
      <c r="AB8554" s="164"/>
    </row>
    <row r="8555" spans="10:28">
      <c r="J8555" s="161"/>
      <c r="AB8555" s="164"/>
    </row>
    <row r="8556" spans="10:28">
      <c r="J8556" s="161"/>
      <c r="AB8556" s="164"/>
    </row>
    <row r="8557" spans="10:28">
      <c r="J8557" s="161"/>
      <c r="AB8557" s="164"/>
    </row>
    <row r="8558" spans="10:28">
      <c r="J8558" s="161"/>
      <c r="AB8558" s="164"/>
    </row>
    <row r="8559" spans="10:28">
      <c r="J8559" s="161"/>
      <c r="AB8559" s="164"/>
    </row>
    <row r="8560" spans="10:28">
      <c r="J8560" s="161"/>
      <c r="AB8560" s="164"/>
    </row>
    <row r="8561" spans="5:28">
      <c r="J8561" s="161"/>
      <c r="AB8561" s="164"/>
    </row>
    <row r="8562" spans="5:28">
      <c r="J8562" s="161"/>
      <c r="AB8562" s="164"/>
    </row>
    <row r="8563" spans="5:28">
      <c r="J8563" s="161"/>
      <c r="AB8563" s="164"/>
    </row>
    <row r="8564" spans="5:28">
      <c r="J8564" s="161"/>
      <c r="AB8564" s="164"/>
    </row>
    <row r="8565" spans="5:28">
      <c r="J8565" s="161"/>
      <c r="AB8565" s="164"/>
    </row>
    <row r="8566" spans="5:28">
      <c r="E8566" s="166"/>
      <c r="J8566" s="161"/>
      <c r="AB8566" s="164"/>
    </row>
    <row r="8567" spans="5:28">
      <c r="E8567" s="166"/>
      <c r="J8567" s="161"/>
      <c r="AB8567" s="164"/>
    </row>
    <row r="8568" spans="5:28">
      <c r="E8568" s="166"/>
      <c r="J8568" s="161"/>
      <c r="AB8568" s="164"/>
    </row>
    <row r="8569" spans="5:28">
      <c r="J8569" s="161"/>
      <c r="AB8569" s="164"/>
    </row>
    <row r="8570" spans="5:28">
      <c r="J8570" s="161"/>
      <c r="AB8570" s="164"/>
    </row>
    <row r="8571" spans="5:28">
      <c r="J8571" s="161"/>
      <c r="AB8571" s="164"/>
    </row>
    <row r="8572" spans="5:28">
      <c r="J8572" s="161"/>
      <c r="AB8572" s="164"/>
    </row>
    <row r="8573" spans="5:28">
      <c r="J8573" s="161"/>
      <c r="R8573" s="166"/>
      <c r="AB8573" s="164"/>
    </row>
    <row r="8574" spans="5:28">
      <c r="J8574" s="161"/>
      <c r="AB8574" s="164"/>
    </row>
    <row r="8575" spans="5:28">
      <c r="J8575" s="161"/>
      <c r="AB8575" s="164"/>
    </row>
    <row r="8576" spans="5:28">
      <c r="J8576" s="161"/>
      <c r="AB8576" s="164"/>
    </row>
    <row r="8577" spans="10:28">
      <c r="J8577" s="161"/>
      <c r="AB8577" s="164"/>
    </row>
    <row r="8578" spans="10:28">
      <c r="J8578" s="161"/>
      <c r="AB8578" s="164"/>
    </row>
    <row r="8579" spans="10:28">
      <c r="J8579" s="161"/>
      <c r="AB8579" s="164"/>
    </row>
    <row r="8580" spans="10:28">
      <c r="J8580" s="161"/>
      <c r="AB8580" s="164"/>
    </row>
    <row r="8581" spans="10:28">
      <c r="J8581" s="161"/>
      <c r="AB8581" s="164"/>
    </row>
    <row r="8582" spans="10:28">
      <c r="J8582" s="161"/>
      <c r="AB8582" s="164"/>
    </row>
    <row r="8583" spans="10:28">
      <c r="J8583" s="161"/>
      <c r="AB8583" s="164"/>
    </row>
    <row r="8584" spans="10:28">
      <c r="J8584" s="161"/>
      <c r="AB8584" s="164"/>
    </row>
    <row r="8585" spans="10:28">
      <c r="J8585" s="161"/>
      <c r="AB8585" s="164"/>
    </row>
    <row r="8586" spans="10:28">
      <c r="J8586" s="161"/>
      <c r="AB8586" s="164"/>
    </row>
    <row r="8587" spans="10:28">
      <c r="J8587" s="161"/>
      <c r="AB8587" s="164"/>
    </row>
    <row r="8588" spans="10:28">
      <c r="J8588" s="161"/>
      <c r="AB8588" s="164"/>
    </row>
    <row r="8589" spans="10:28">
      <c r="J8589" s="161"/>
      <c r="AB8589" s="164"/>
    </row>
    <row r="8590" spans="10:28">
      <c r="J8590" s="161"/>
      <c r="AB8590" s="164"/>
    </row>
    <row r="8591" spans="10:28">
      <c r="J8591" s="161"/>
      <c r="AB8591" s="164"/>
    </row>
    <row r="8592" spans="10:28">
      <c r="J8592" s="161"/>
      <c r="AB8592" s="164"/>
    </row>
    <row r="8593" spans="10:28">
      <c r="J8593" s="161"/>
      <c r="AB8593" s="164"/>
    </row>
    <row r="8594" spans="10:28">
      <c r="J8594" s="161"/>
      <c r="AB8594" s="164"/>
    </row>
    <row r="8595" spans="10:28">
      <c r="J8595" s="161"/>
      <c r="AB8595" s="164"/>
    </row>
    <row r="8596" spans="10:28">
      <c r="J8596" s="161"/>
      <c r="AB8596" s="164"/>
    </row>
    <row r="8597" spans="10:28">
      <c r="J8597" s="161"/>
      <c r="AB8597" s="164"/>
    </row>
    <row r="8598" spans="10:28">
      <c r="J8598" s="161"/>
      <c r="AB8598" s="164"/>
    </row>
    <row r="8599" spans="10:28">
      <c r="J8599" s="161"/>
      <c r="AB8599" s="164"/>
    </row>
    <row r="8600" spans="10:28">
      <c r="J8600" s="161"/>
      <c r="AB8600" s="164"/>
    </row>
    <row r="8601" spans="10:28">
      <c r="J8601" s="161"/>
      <c r="AB8601" s="164"/>
    </row>
    <row r="8602" spans="10:28">
      <c r="J8602" s="161"/>
      <c r="AB8602" s="164"/>
    </row>
    <row r="8603" spans="10:28">
      <c r="J8603" s="161"/>
      <c r="AB8603" s="164"/>
    </row>
    <row r="8604" spans="10:28">
      <c r="J8604" s="161"/>
      <c r="AB8604" s="164"/>
    </row>
    <row r="8605" spans="10:28">
      <c r="J8605" s="161"/>
      <c r="AB8605" s="164"/>
    </row>
    <row r="8606" spans="10:28">
      <c r="J8606" s="161"/>
      <c r="AB8606" s="164"/>
    </row>
    <row r="8607" spans="10:28">
      <c r="J8607" s="161"/>
      <c r="AB8607" s="164"/>
    </row>
    <row r="8608" spans="10:28">
      <c r="J8608" s="161"/>
      <c r="AB8608" s="164"/>
    </row>
    <row r="8609" spans="10:28">
      <c r="J8609" s="161"/>
      <c r="AB8609" s="164"/>
    </row>
    <row r="8610" spans="10:28">
      <c r="J8610" s="161"/>
      <c r="AB8610" s="164"/>
    </row>
    <row r="8611" spans="10:28">
      <c r="J8611" s="161"/>
      <c r="AB8611" s="164"/>
    </row>
    <row r="8612" spans="10:28">
      <c r="J8612" s="161"/>
      <c r="AB8612" s="164"/>
    </row>
    <row r="8613" spans="10:28">
      <c r="J8613" s="161"/>
      <c r="AB8613" s="164"/>
    </row>
    <row r="8614" spans="10:28">
      <c r="J8614" s="161"/>
      <c r="AB8614" s="164"/>
    </row>
    <row r="8615" spans="10:28">
      <c r="J8615" s="161"/>
      <c r="AB8615" s="164"/>
    </row>
    <row r="8616" spans="10:28">
      <c r="J8616" s="161"/>
      <c r="AB8616" s="164"/>
    </row>
    <row r="8617" spans="10:28">
      <c r="J8617" s="161"/>
      <c r="AB8617" s="164"/>
    </row>
    <row r="8618" spans="10:28">
      <c r="J8618" s="161"/>
      <c r="AB8618" s="164"/>
    </row>
    <row r="8619" spans="10:28">
      <c r="J8619" s="161"/>
      <c r="AB8619" s="164"/>
    </row>
    <row r="8620" spans="10:28">
      <c r="J8620" s="161"/>
      <c r="AB8620" s="164"/>
    </row>
    <row r="8621" spans="10:28">
      <c r="J8621" s="161"/>
      <c r="AB8621" s="164"/>
    </row>
    <row r="8622" spans="10:28">
      <c r="J8622" s="161"/>
      <c r="AB8622" s="164"/>
    </row>
    <row r="8623" spans="10:28">
      <c r="J8623" s="161"/>
      <c r="AB8623" s="164"/>
    </row>
    <row r="8624" spans="10:28">
      <c r="J8624" s="161"/>
      <c r="AB8624" s="164"/>
    </row>
    <row r="8625" spans="5:28">
      <c r="J8625" s="161"/>
      <c r="AB8625" s="164"/>
    </row>
    <row r="8626" spans="5:28">
      <c r="J8626" s="161"/>
      <c r="AB8626" s="164"/>
    </row>
    <row r="8627" spans="5:28">
      <c r="J8627" s="161"/>
      <c r="AB8627" s="164"/>
    </row>
    <row r="8628" spans="5:28">
      <c r="J8628" s="161"/>
      <c r="AB8628" s="164"/>
    </row>
    <row r="8629" spans="5:28">
      <c r="J8629" s="161"/>
      <c r="AB8629" s="164"/>
    </row>
    <row r="8630" spans="5:28">
      <c r="J8630" s="161"/>
      <c r="AB8630" s="164"/>
    </row>
    <row r="8631" spans="5:28">
      <c r="J8631" s="161"/>
      <c r="AB8631" s="164"/>
    </row>
    <row r="8632" spans="5:28">
      <c r="J8632" s="161"/>
      <c r="AB8632" s="164"/>
    </row>
    <row r="8633" spans="5:28">
      <c r="J8633" s="161"/>
      <c r="AB8633" s="164"/>
    </row>
    <row r="8634" spans="5:28">
      <c r="J8634" s="161"/>
      <c r="AB8634" s="164"/>
    </row>
    <row r="8635" spans="5:28">
      <c r="J8635" s="161"/>
      <c r="AB8635" s="164"/>
    </row>
    <row r="8636" spans="5:28">
      <c r="J8636" s="161"/>
      <c r="AB8636" s="164"/>
    </row>
    <row r="8637" spans="5:28">
      <c r="J8637" s="161"/>
      <c r="AB8637" s="164"/>
    </row>
    <row r="8638" spans="5:28">
      <c r="J8638" s="161"/>
      <c r="AB8638" s="164"/>
    </row>
    <row r="8639" spans="5:28">
      <c r="E8639" s="166"/>
      <c r="J8639" s="161"/>
      <c r="AB8639" s="164"/>
    </row>
    <row r="8640" spans="5:28">
      <c r="E8640" s="166"/>
      <c r="J8640" s="161"/>
      <c r="AB8640" s="164"/>
    </row>
    <row r="8641" spans="5:28">
      <c r="E8641" s="166"/>
      <c r="J8641" s="161"/>
      <c r="AB8641" s="164"/>
    </row>
    <row r="8642" spans="5:28">
      <c r="E8642" s="166"/>
      <c r="J8642" s="161"/>
      <c r="AB8642" s="164"/>
    </row>
    <row r="8643" spans="5:28">
      <c r="E8643" s="166"/>
      <c r="J8643" s="161"/>
      <c r="AB8643" s="164"/>
    </row>
    <row r="8644" spans="5:28">
      <c r="E8644" s="166"/>
      <c r="J8644" s="161"/>
      <c r="AB8644" s="164"/>
    </row>
    <row r="8645" spans="5:28">
      <c r="E8645" s="166"/>
      <c r="J8645" s="161"/>
      <c r="AB8645" s="164"/>
    </row>
    <row r="8646" spans="5:28">
      <c r="E8646" s="166"/>
      <c r="J8646" s="161"/>
      <c r="AB8646" s="164"/>
    </row>
    <row r="8647" spans="5:28">
      <c r="E8647" s="166"/>
      <c r="J8647" s="161"/>
      <c r="AB8647" s="164"/>
    </row>
    <row r="8648" spans="5:28">
      <c r="J8648" s="161"/>
      <c r="AB8648" s="164"/>
    </row>
    <row r="8649" spans="5:28">
      <c r="J8649" s="161"/>
      <c r="AB8649" s="164"/>
    </row>
    <row r="8650" spans="5:28">
      <c r="J8650" s="161"/>
      <c r="AB8650" s="164"/>
    </row>
    <row r="8651" spans="5:28">
      <c r="J8651" s="161"/>
      <c r="AB8651" s="164"/>
    </row>
    <row r="8652" spans="5:28">
      <c r="E8652" s="166"/>
      <c r="J8652" s="161"/>
      <c r="AB8652" s="164"/>
    </row>
    <row r="8653" spans="5:28">
      <c r="E8653" s="166"/>
      <c r="J8653" s="161"/>
      <c r="AB8653" s="164"/>
    </row>
    <row r="8654" spans="5:28">
      <c r="J8654" s="161"/>
      <c r="AB8654" s="164"/>
    </row>
    <row r="8655" spans="5:28">
      <c r="J8655" s="161"/>
      <c r="AB8655" s="164"/>
    </row>
    <row r="8656" spans="5:28">
      <c r="J8656" s="161"/>
      <c r="AB8656" s="164"/>
    </row>
    <row r="8657" spans="10:28">
      <c r="J8657" s="161"/>
      <c r="AB8657" s="164"/>
    </row>
    <row r="8658" spans="10:28">
      <c r="J8658" s="161"/>
      <c r="AB8658" s="164"/>
    </row>
    <row r="8659" spans="10:28">
      <c r="J8659" s="161"/>
      <c r="AB8659" s="164"/>
    </row>
    <row r="8660" spans="10:28">
      <c r="J8660" s="161"/>
      <c r="AB8660" s="164"/>
    </row>
    <row r="8661" spans="10:28">
      <c r="J8661" s="161"/>
      <c r="AB8661" s="164"/>
    </row>
    <row r="8662" spans="10:28">
      <c r="J8662" s="161"/>
      <c r="AB8662" s="164"/>
    </row>
    <row r="8663" spans="10:28">
      <c r="J8663" s="161"/>
      <c r="AB8663" s="164"/>
    </row>
    <row r="8664" spans="10:28">
      <c r="J8664" s="161"/>
      <c r="AB8664" s="164"/>
    </row>
    <row r="8665" spans="10:28">
      <c r="J8665" s="161"/>
      <c r="AB8665" s="164"/>
    </row>
    <row r="8666" spans="10:28">
      <c r="J8666" s="161"/>
      <c r="AB8666" s="164"/>
    </row>
    <row r="8667" spans="10:28">
      <c r="J8667" s="161"/>
      <c r="AB8667" s="164"/>
    </row>
    <row r="8668" spans="10:28">
      <c r="J8668" s="161"/>
      <c r="AB8668" s="164"/>
    </row>
    <row r="8669" spans="10:28">
      <c r="J8669" s="161"/>
      <c r="AB8669" s="164"/>
    </row>
    <row r="8670" spans="10:28">
      <c r="J8670" s="161"/>
      <c r="AB8670" s="164"/>
    </row>
    <row r="8671" spans="10:28">
      <c r="J8671" s="161"/>
      <c r="AB8671" s="164"/>
    </row>
    <row r="8672" spans="10:28">
      <c r="J8672" s="161"/>
      <c r="AB8672" s="164"/>
    </row>
    <row r="8673" spans="5:28">
      <c r="J8673" s="161"/>
      <c r="AB8673" s="164"/>
    </row>
    <row r="8674" spans="5:28">
      <c r="J8674" s="161"/>
      <c r="AB8674" s="164"/>
    </row>
    <row r="8675" spans="5:28">
      <c r="J8675" s="161"/>
      <c r="AB8675" s="164"/>
    </row>
    <row r="8676" spans="5:28">
      <c r="J8676" s="161"/>
      <c r="AB8676" s="164"/>
    </row>
    <row r="8677" spans="5:28">
      <c r="J8677" s="161"/>
      <c r="AB8677" s="164"/>
    </row>
    <row r="8678" spans="5:28">
      <c r="J8678" s="161"/>
      <c r="AB8678" s="164"/>
    </row>
    <row r="8679" spans="5:28">
      <c r="J8679" s="161"/>
      <c r="AB8679" s="164"/>
    </row>
    <row r="8680" spans="5:28">
      <c r="J8680" s="161"/>
      <c r="AB8680" s="164"/>
    </row>
    <row r="8681" spans="5:28">
      <c r="J8681" s="161"/>
      <c r="AB8681" s="164"/>
    </row>
    <row r="8682" spans="5:28">
      <c r="J8682" s="161"/>
      <c r="AB8682" s="164"/>
    </row>
    <row r="8683" spans="5:28">
      <c r="J8683" s="161"/>
      <c r="AB8683" s="164"/>
    </row>
    <row r="8684" spans="5:28">
      <c r="J8684" s="161"/>
      <c r="AB8684" s="164"/>
    </row>
    <row r="8685" spans="5:28">
      <c r="J8685" s="161"/>
      <c r="AB8685" s="164"/>
    </row>
    <row r="8686" spans="5:28">
      <c r="J8686" s="161"/>
      <c r="AB8686" s="164"/>
    </row>
    <row r="8687" spans="5:28">
      <c r="E8687" s="166"/>
      <c r="J8687" s="161"/>
      <c r="AB8687" s="164"/>
    </row>
    <row r="8688" spans="5:28">
      <c r="E8688" s="166"/>
      <c r="J8688" s="161"/>
      <c r="AB8688" s="164"/>
    </row>
    <row r="8689" spans="5:28">
      <c r="E8689" s="166"/>
      <c r="J8689" s="161"/>
      <c r="AB8689" s="164"/>
    </row>
    <row r="8690" spans="5:28">
      <c r="E8690" s="166"/>
      <c r="J8690" s="161"/>
      <c r="AB8690" s="164"/>
    </row>
    <row r="8691" spans="5:28">
      <c r="E8691" s="166"/>
      <c r="J8691" s="161"/>
      <c r="AB8691" s="164"/>
    </row>
    <row r="8692" spans="5:28">
      <c r="E8692" s="166"/>
      <c r="J8692" s="161"/>
      <c r="AB8692" s="164"/>
    </row>
    <row r="8693" spans="5:28">
      <c r="E8693" s="166"/>
      <c r="J8693" s="161"/>
      <c r="AB8693" s="164"/>
    </row>
    <row r="8694" spans="5:28">
      <c r="E8694" s="166"/>
      <c r="J8694" s="161"/>
      <c r="AB8694" s="164"/>
    </row>
    <row r="8695" spans="5:28">
      <c r="E8695" s="166"/>
      <c r="J8695" s="161"/>
      <c r="AB8695" s="164"/>
    </row>
    <row r="8696" spans="5:28">
      <c r="E8696" s="166"/>
      <c r="J8696" s="161"/>
      <c r="AB8696" s="164"/>
    </row>
    <row r="8697" spans="5:28">
      <c r="E8697" s="166"/>
      <c r="J8697" s="161"/>
      <c r="AB8697" s="164"/>
    </row>
    <row r="8698" spans="5:28">
      <c r="E8698" s="166"/>
      <c r="J8698" s="161"/>
      <c r="AB8698" s="164"/>
    </row>
    <row r="8699" spans="5:28">
      <c r="E8699" s="166"/>
      <c r="J8699" s="161"/>
      <c r="AB8699" s="164"/>
    </row>
    <row r="8700" spans="5:28">
      <c r="E8700" s="166"/>
      <c r="J8700" s="161"/>
      <c r="AB8700" s="164"/>
    </row>
    <row r="8701" spans="5:28">
      <c r="E8701" s="166"/>
      <c r="J8701" s="161"/>
      <c r="AB8701" s="164"/>
    </row>
    <row r="8702" spans="5:28">
      <c r="E8702" s="166"/>
      <c r="J8702" s="161"/>
      <c r="AB8702" s="164"/>
    </row>
    <row r="8703" spans="5:28">
      <c r="E8703" s="166"/>
      <c r="J8703" s="161"/>
      <c r="AB8703" s="164"/>
    </row>
    <row r="8704" spans="5:28">
      <c r="E8704" s="166"/>
      <c r="J8704" s="161"/>
      <c r="AB8704" s="164"/>
    </row>
    <row r="8705" spans="5:28">
      <c r="E8705" s="166"/>
      <c r="J8705" s="161"/>
      <c r="AB8705" s="164"/>
    </row>
    <row r="8706" spans="5:28">
      <c r="E8706" s="166"/>
      <c r="J8706" s="161"/>
      <c r="AB8706" s="164"/>
    </row>
    <row r="8707" spans="5:28">
      <c r="E8707" s="166"/>
      <c r="J8707" s="161"/>
      <c r="AB8707" s="164"/>
    </row>
    <row r="8708" spans="5:28">
      <c r="E8708" s="166"/>
      <c r="J8708" s="161"/>
      <c r="AB8708" s="164"/>
    </row>
    <row r="8709" spans="5:28">
      <c r="E8709" s="166"/>
      <c r="J8709" s="161"/>
      <c r="AB8709" s="164"/>
    </row>
    <row r="8710" spans="5:28">
      <c r="E8710" s="166"/>
      <c r="J8710" s="161"/>
      <c r="AB8710" s="164"/>
    </row>
    <row r="8711" spans="5:28">
      <c r="E8711" s="166"/>
      <c r="J8711" s="161"/>
      <c r="AB8711" s="164"/>
    </row>
    <row r="8712" spans="5:28">
      <c r="E8712" s="166"/>
      <c r="J8712" s="161"/>
      <c r="AB8712" s="164"/>
    </row>
    <row r="8713" spans="5:28">
      <c r="E8713" s="166"/>
      <c r="J8713" s="161"/>
      <c r="AB8713" s="164"/>
    </row>
    <row r="8714" spans="5:28">
      <c r="E8714" s="166"/>
      <c r="J8714" s="161"/>
      <c r="AB8714" s="164"/>
    </row>
    <row r="8715" spans="5:28">
      <c r="E8715" s="166"/>
      <c r="J8715" s="161"/>
      <c r="AB8715" s="164"/>
    </row>
    <row r="8716" spans="5:28">
      <c r="J8716" s="161"/>
      <c r="AB8716" s="164"/>
    </row>
    <row r="8717" spans="5:28">
      <c r="J8717" s="161"/>
      <c r="AB8717" s="164"/>
    </row>
    <row r="8718" spans="5:28">
      <c r="J8718" s="161"/>
      <c r="AB8718" s="164"/>
    </row>
    <row r="8719" spans="5:28">
      <c r="J8719" s="161"/>
      <c r="AB8719" s="164"/>
    </row>
    <row r="8720" spans="5:28">
      <c r="J8720" s="161"/>
      <c r="AB8720" s="164"/>
    </row>
    <row r="8721" spans="5:28">
      <c r="J8721" s="161"/>
      <c r="AB8721" s="164"/>
    </row>
    <row r="8722" spans="5:28">
      <c r="J8722" s="161"/>
      <c r="AB8722" s="164"/>
    </row>
    <row r="8723" spans="5:28">
      <c r="E8723" s="166"/>
      <c r="J8723" s="161"/>
      <c r="AB8723" s="164"/>
    </row>
    <row r="8724" spans="5:28">
      <c r="E8724" s="166"/>
      <c r="J8724" s="161"/>
      <c r="AB8724" s="164"/>
    </row>
    <row r="8725" spans="5:28">
      <c r="E8725" s="166"/>
      <c r="J8725" s="161"/>
      <c r="AB8725" s="164"/>
    </row>
    <row r="8726" spans="5:28">
      <c r="E8726" s="166"/>
      <c r="J8726" s="161"/>
      <c r="AB8726" s="164"/>
    </row>
    <row r="8727" spans="5:28">
      <c r="J8727" s="161"/>
      <c r="AB8727" s="164"/>
    </row>
    <row r="8728" spans="5:28">
      <c r="J8728" s="161"/>
      <c r="AB8728" s="164"/>
    </row>
    <row r="8729" spans="5:28">
      <c r="J8729" s="161"/>
      <c r="AB8729" s="164"/>
    </row>
    <row r="8730" spans="5:28">
      <c r="J8730" s="161"/>
      <c r="AB8730" s="164"/>
    </row>
    <row r="8731" spans="5:28">
      <c r="J8731" s="161"/>
      <c r="AB8731" s="164"/>
    </row>
    <row r="8732" spans="5:28">
      <c r="J8732" s="161"/>
      <c r="AB8732" s="164"/>
    </row>
    <row r="8733" spans="5:28">
      <c r="J8733" s="161"/>
      <c r="AB8733" s="164"/>
    </row>
    <row r="8734" spans="5:28">
      <c r="J8734" s="161"/>
      <c r="AB8734" s="164"/>
    </row>
    <row r="8735" spans="5:28">
      <c r="J8735" s="161"/>
      <c r="AB8735" s="164"/>
    </row>
    <row r="8736" spans="5:28">
      <c r="E8736" s="166"/>
      <c r="J8736" s="161"/>
      <c r="AB8736" s="164"/>
    </row>
    <row r="8737" spans="5:28">
      <c r="E8737" s="166"/>
      <c r="J8737" s="161"/>
      <c r="AB8737" s="164"/>
    </row>
    <row r="8738" spans="5:28">
      <c r="J8738" s="161"/>
      <c r="AB8738" s="164"/>
    </row>
    <row r="8739" spans="5:28">
      <c r="J8739" s="161"/>
      <c r="AB8739" s="164"/>
    </row>
    <row r="8740" spans="5:28">
      <c r="J8740" s="161"/>
      <c r="AB8740" s="164"/>
    </row>
    <row r="8741" spans="5:28">
      <c r="J8741" s="161"/>
      <c r="AB8741" s="164"/>
    </row>
    <row r="8742" spans="5:28">
      <c r="J8742" s="161"/>
      <c r="AB8742" s="164"/>
    </row>
    <row r="8743" spans="5:28">
      <c r="J8743" s="161"/>
      <c r="AB8743" s="164"/>
    </row>
    <row r="8744" spans="5:28">
      <c r="J8744" s="161"/>
      <c r="AB8744" s="164"/>
    </row>
    <row r="8745" spans="5:28">
      <c r="J8745" s="161"/>
      <c r="AB8745" s="164"/>
    </row>
    <row r="8746" spans="5:28">
      <c r="J8746" s="161"/>
      <c r="AB8746" s="164"/>
    </row>
    <row r="8747" spans="5:28">
      <c r="J8747" s="161"/>
      <c r="AB8747" s="164"/>
    </row>
    <row r="8748" spans="5:28">
      <c r="J8748" s="161"/>
      <c r="AB8748" s="164"/>
    </row>
    <row r="8749" spans="5:28">
      <c r="J8749" s="161"/>
      <c r="AB8749" s="164"/>
    </row>
    <row r="8750" spans="5:28">
      <c r="J8750" s="161"/>
      <c r="AB8750" s="164"/>
    </row>
    <row r="8751" spans="5:28">
      <c r="J8751" s="161"/>
      <c r="AB8751" s="164"/>
    </row>
    <row r="8752" spans="5:28">
      <c r="J8752" s="161"/>
      <c r="AB8752" s="164"/>
    </row>
    <row r="8753" spans="10:28">
      <c r="J8753" s="161"/>
      <c r="AB8753" s="164"/>
    </row>
    <row r="8754" spans="10:28">
      <c r="J8754" s="161"/>
      <c r="AB8754" s="164"/>
    </row>
    <row r="8755" spans="10:28">
      <c r="J8755" s="161"/>
      <c r="AB8755" s="164"/>
    </row>
    <row r="8756" spans="10:28">
      <c r="J8756" s="161"/>
      <c r="AB8756" s="164"/>
    </row>
    <row r="8757" spans="10:28">
      <c r="J8757" s="161"/>
      <c r="AB8757" s="164"/>
    </row>
    <row r="8758" spans="10:28">
      <c r="J8758" s="161"/>
      <c r="AB8758" s="164"/>
    </row>
    <row r="8759" spans="10:28">
      <c r="J8759" s="161"/>
      <c r="AB8759" s="164"/>
    </row>
    <row r="8760" spans="10:28">
      <c r="J8760" s="161"/>
      <c r="AB8760" s="164"/>
    </row>
    <row r="8761" spans="10:28">
      <c r="J8761" s="161"/>
      <c r="AB8761" s="164"/>
    </row>
    <row r="8762" spans="10:28">
      <c r="J8762" s="161"/>
      <c r="AB8762" s="164"/>
    </row>
    <row r="8763" spans="10:28">
      <c r="J8763" s="161"/>
      <c r="AB8763" s="164"/>
    </row>
    <row r="8764" spans="10:28">
      <c r="J8764" s="161"/>
      <c r="AB8764" s="164"/>
    </row>
    <row r="8765" spans="10:28">
      <c r="J8765" s="161"/>
      <c r="AB8765" s="164"/>
    </row>
    <row r="8766" spans="10:28">
      <c r="J8766" s="161"/>
      <c r="AB8766" s="164"/>
    </row>
    <row r="8767" spans="10:28">
      <c r="J8767" s="161"/>
      <c r="AB8767" s="164"/>
    </row>
    <row r="8768" spans="10:28">
      <c r="J8768" s="161"/>
      <c r="AB8768" s="164"/>
    </row>
    <row r="8769" spans="10:28">
      <c r="J8769" s="161"/>
      <c r="AB8769" s="164"/>
    </row>
    <row r="8770" spans="10:28">
      <c r="J8770" s="161"/>
      <c r="AB8770" s="164"/>
    </row>
    <row r="8771" spans="10:28">
      <c r="J8771" s="161"/>
      <c r="AB8771" s="164"/>
    </row>
    <row r="8772" spans="10:28">
      <c r="J8772" s="161"/>
      <c r="AB8772" s="164"/>
    </row>
    <row r="8773" spans="10:28">
      <c r="J8773" s="161"/>
      <c r="AB8773" s="164"/>
    </row>
    <row r="8774" spans="10:28">
      <c r="J8774" s="161"/>
      <c r="AB8774" s="164"/>
    </row>
    <row r="8775" spans="10:28">
      <c r="J8775" s="161"/>
      <c r="AB8775" s="164"/>
    </row>
    <row r="8776" spans="10:28">
      <c r="J8776" s="161"/>
      <c r="AB8776" s="164"/>
    </row>
    <row r="8777" spans="10:28">
      <c r="J8777" s="161"/>
      <c r="AB8777" s="164"/>
    </row>
    <row r="8778" spans="10:28">
      <c r="J8778" s="161"/>
      <c r="AB8778" s="164"/>
    </row>
    <row r="8779" spans="10:28">
      <c r="J8779" s="161"/>
      <c r="AB8779" s="164"/>
    </row>
    <row r="8780" spans="10:28">
      <c r="J8780" s="161"/>
      <c r="AB8780" s="164"/>
    </row>
    <row r="8781" spans="10:28">
      <c r="J8781" s="161"/>
      <c r="AB8781" s="164"/>
    </row>
    <row r="8782" spans="10:28">
      <c r="J8782" s="161"/>
      <c r="AB8782" s="164"/>
    </row>
    <row r="8783" spans="10:28">
      <c r="J8783" s="161"/>
      <c r="AB8783" s="164"/>
    </row>
    <row r="8784" spans="10:28">
      <c r="J8784" s="161"/>
      <c r="AB8784" s="164"/>
    </row>
    <row r="8785" spans="10:28">
      <c r="J8785" s="161"/>
      <c r="AB8785" s="164"/>
    </row>
    <row r="8786" spans="10:28">
      <c r="J8786" s="161"/>
      <c r="AB8786" s="164"/>
    </row>
    <row r="8787" spans="10:28">
      <c r="J8787" s="161"/>
      <c r="AB8787" s="164"/>
    </row>
    <row r="8788" spans="10:28">
      <c r="J8788" s="161"/>
      <c r="AB8788" s="164"/>
    </row>
    <row r="8789" spans="10:28">
      <c r="J8789" s="161"/>
      <c r="AB8789" s="164"/>
    </row>
    <row r="8790" spans="10:28">
      <c r="J8790" s="161"/>
      <c r="AB8790" s="164"/>
    </row>
    <row r="8791" spans="10:28">
      <c r="J8791" s="161"/>
      <c r="AB8791" s="164"/>
    </row>
    <row r="8792" spans="10:28">
      <c r="J8792" s="161"/>
      <c r="AB8792" s="164"/>
    </row>
    <row r="8793" spans="10:28">
      <c r="J8793" s="161"/>
      <c r="AB8793" s="164"/>
    </row>
    <row r="8794" spans="10:28">
      <c r="J8794" s="161"/>
      <c r="AB8794" s="164"/>
    </row>
    <row r="8795" spans="10:28">
      <c r="J8795" s="161"/>
      <c r="AB8795" s="164"/>
    </row>
    <row r="8796" spans="10:28">
      <c r="J8796" s="161"/>
      <c r="AB8796" s="164"/>
    </row>
    <row r="8797" spans="10:28">
      <c r="J8797" s="161"/>
      <c r="AB8797" s="164"/>
    </row>
    <row r="8798" spans="10:28">
      <c r="J8798" s="161"/>
      <c r="AB8798" s="164"/>
    </row>
    <row r="8799" spans="10:28">
      <c r="J8799" s="161"/>
      <c r="AB8799" s="164"/>
    </row>
    <row r="8800" spans="10:28">
      <c r="J8800" s="161"/>
      <c r="AB8800" s="164"/>
    </row>
    <row r="8801" spans="5:28">
      <c r="E8801" s="166"/>
      <c r="J8801" s="161"/>
      <c r="AB8801" s="164"/>
    </row>
    <row r="8802" spans="5:28">
      <c r="E8802" s="166"/>
      <c r="J8802" s="161"/>
      <c r="AB8802" s="164"/>
    </row>
    <row r="8803" spans="5:28">
      <c r="E8803" s="166"/>
      <c r="J8803" s="161"/>
      <c r="AB8803" s="164"/>
    </row>
    <row r="8804" spans="5:28">
      <c r="J8804" s="161"/>
      <c r="AB8804" s="164"/>
    </row>
    <row r="8805" spans="5:28">
      <c r="J8805" s="161"/>
      <c r="AB8805" s="164"/>
    </row>
    <row r="8806" spans="5:28">
      <c r="J8806" s="161"/>
      <c r="AB8806" s="164"/>
    </row>
    <row r="8807" spans="5:28">
      <c r="J8807" s="161"/>
      <c r="AB8807" s="164"/>
    </row>
    <row r="8808" spans="5:28">
      <c r="J8808" s="161"/>
      <c r="AB8808" s="164"/>
    </row>
    <row r="8809" spans="5:28">
      <c r="J8809" s="161"/>
      <c r="AB8809" s="164"/>
    </row>
    <row r="8810" spans="5:28">
      <c r="J8810" s="161"/>
      <c r="AB8810" s="164"/>
    </row>
    <row r="8811" spans="5:28">
      <c r="J8811" s="161"/>
      <c r="AB8811" s="164"/>
    </row>
    <row r="8812" spans="5:28">
      <c r="J8812" s="161"/>
      <c r="AB8812" s="164"/>
    </row>
    <row r="8813" spans="5:28">
      <c r="J8813" s="161"/>
      <c r="AB8813" s="164"/>
    </row>
    <row r="8814" spans="5:28">
      <c r="J8814" s="161"/>
      <c r="AB8814" s="164"/>
    </row>
    <row r="8815" spans="5:28">
      <c r="J8815" s="161"/>
      <c r="AB8815" s="164"/>
    </row>
    <row r="8816" spans="5:28">
      <c r="J8816" s="161"/>
      <c r="AB8816" s="164"/>
    </row>
    <row r="8817" spans="10:28">
      <c r="J8817" s="161"/>
      <c r="AB8817" s="164"/>
    </row>
    <row r="8818" spans="10:28">
      <c r="J8818" s="161"/>
      <c r="AB8818" s="164"/>
    </row>
    <row r="8819" spans="10:28">
      <c r="J8819" s="161"/>
      <c r="AB8819" s="164"/>
    </row>
    <row r="8820" spans="10:28">
      <c r="J8820" s="161"/>
      <c r="AB8820" s="164"/>
    </row>
    <row r="8821" spans="10:28">
      <c r="J8821" s="161"/>
      <c r="AB8821" s="164"/>
    </row>
    <row r="8822" spans="10:28">
      <c r="J8822" s="161"/>
      <c r="AB8822" s="164"/>
    </row>
    <row r="8823" spans="10:28">
      <c r="J8823" s="161"/>
      <c r="AB8823" s="164"/>
    </row>
    <row r="8824" spans="10:28">
      <c r="J8824" s="161"/>
      <c r="AB8824" s="164"/>
    </row>
    <row r="8825" spans="10:28">
      <c r="J8825" s="161"/>
      <c r="AB8825" s="164"/>
    </row>
    <row r="8826" spans="10:28">
      <c r="J8826" s="161"/>
      <c r="AB8826" s="164"/>
    </row>
    <row r="8827" spans="10:28">
      <c r="J8827" s="161"/>
      <c r="AB8827" s="164"/>
    </row>
    <row r="8828" spans="10:28">
      <c r="J8828" s="161"/>
      <c r="AB8828" s="164"/>
    </row>
    <row r="8829" spans="10:28">
      <c r="J8829" s="161"/>
      <c r="AB8829" s="164"/>
    </row>
    <row r="8830" spans="10:28">
      <c r="J8830" s="161"/>
      <c r="AB8830" s="164"/>
    </row>
    <row r="8831" spans="10:28">
      <c r="J8831" s="161"/>
      <c r="AB8831" s="164"/>
    </row>
    <row r="8832" spans="10:28">
      <c r="J8832" s="161"/>
      <c r="AB8832" s="164"/>
    </row>
    <row r="8833" spans="10:28">
      <c r="J8833" s="161"/>
      <c r="AB8833" s="164"/>
    </row>
    <row r="8834" spans="10:28">
      <c r="J8834" s="161"/>
      <c r="AB8834" s="164"/>
    </row>
    <row r="8835" spans="10:28">
      <c r="J8835" s="161"/>
      <c r="AB8835" s="164"/>
    </row>
    <row r="8836" spans="10:28">
      <c r="J8836" s="161"/>
      <c r="AB8836" s="164"/>
    </row>
    <row r="8837" spans="10:28">
      <c r="J8837" s="161"/>
      <c r="AB8837" s="164"/>
    </row>
    <row r="8838" spans="10:28">
      <c r="J8838" s="161"/>
      <c r="AB8838" s="164"/>
    </row>
    <row r="8839" spans="10:28">
      <c r="J8839" s="161"/>
      <c r="AB8839" s="164"/>
    </row>
    <row r="8840" spans="10:28">
      <c r="J8840" s="161"/>
      <c r="AB8840" s="164"/>
    </row>
    <row r="8841" spans="10:28">
      <c r="J8841" s="161"/>
      <c r="AB8841" s="164"/>
    </row>
    <row r="8842" spans="10:28">
      <c r="J8842" s="161"/>
      <c r="AB8842" s="164"/>
    </row>
    <row r="8843" spans="10:28">
      <c r="J8843" s="161"/>
      <c r="AB8843" s="164"/>
    </row>
    <row r="8844" spans="10:28">
      <c r="J8844" s="161"/>
      <c r="AB8844" s="164"/>
    </row>
    <row r="8845" spans="10:28">
      <c r="J8845" s="161"/>
      <c r="AB8845" s="164"/>
    </row>
    <row r="8846" spans="10:28">
      <c r="J8846" s="161"/>
      <c r="AB8846" s="164"/>
    </row>
    <row r="8847" spans="10:28">
      <c r="J8847" s="161"/>
      <c r="AB8847" s="164"/>
    </row>
    <row r="8848" spans="10:28">
      <c r="J8848" s="161"/>
      <c r="AB8848" s="164"/>
    </row>
    <row r="8849" spans="10:28">
      <c r="J8849" s="161"/>
      <c r="AB8849" s="164"/>
    </row>
    <row r="8850" spans="10:28">
      <c r="J8850" s="161"/>
      <c r="AB8850" s="164"/>
    </row>
    <row r="8851" spans="10:28">
      <c r="J8851" s="161"/>
      <c r="AB8851" s="164"/>
    </row>
    <row r="8852" spans="10:28">
      <c r="J8852" s="161"/>
      <c r="AB8852" s="164"/>
    </row>
    <row r="8853" spans="10:28">
      <c r="J8853" s="161"/>
      <c r="AB8853" s="164"/>
    </row>
    <row r="8854" spans="10:28">
      <c r="J8854" s="161"/>
      <c r="R8854" s="166"/>
      <c r="AB8854" s="164"/>
    </row>
    <row r="8855" spans="10:28">
      <c r="J8855" s="161"/>
      <c r="AB8855" s="164"/>
    </row>
    <row r="8856" spans="10:28">
      <c r="J8856" s="161"/>
      <c r="AB8856" s="164"/>
    </row>
    <row r="8857" spans="10:28">
      <c r="J8857" s="161"/>
      <c r="AB8857" s="164"/>
    </row>
    <row r="8858" spans="10:28">
      <c r="J8858" s="161"/>
      <c r="AB8858" s="164"/>
    </row>
    <row r="8859" spans="10:28">
      <c r="J8859" s="161"/>
      <c r="AB8859" s="164"/>
    </row>
    <row r="8860" spans="10:28">
      <c r="J8860" s="161"/>
      <c r="AB8860" s="164"/>
    </row>
    <row r="8861" spans="10:28">
      <c r="J8861" s="161"/>
      <c r="AB8861" s="164"/>
    </row>
    <row r="8862" spans="10:28">
      <c r="J8862" s="161"/>
      <c r="AB8862" s="164"/>
    </row>
    <row r="8863" spans="10:28">
      <c r="J8863" s="161"/>
      <c r="AB8863" s="164"/>
    </row>
    <row r="8864" spans="10:28">
      <c r="J8864" s="161"/>
      <c r="AB8864" s="164"/>
    </row>
    <row r="8865" spans="10:28">
      <c r="J8865" s="161"/>
      <c r="AB8865" s="164"/>
    </row>
    <row r="8866" spans="10:28">
      <c r="J8866" s="161"/>
      <c r="AB8866" s="164"/>
    </row>
    <row r="8867" spans="10:28">
      <c r="J8867" s="161"/>
      <c r="AB8867" s="164"/>
    </row>
    <row r="8868" spans="10:28">
      <c r="J8868" s="161"/>
      <c r="AB8868" s="164"/>
    </row>
    <row r="8869" spans="10:28">
      <c r="J8869" s="161"/>
      <c r="AB8869" s="164"/>
    </row>
    <row r="8870" spans="10:28">
      <c r="J8870" s="161"/>
      <c r="AB8870" s="164"/>
    </row>
    <row r="8871" spans="10:28">
      <c r="J8871" s="161"/>
      <c r="AB8871" s="164"/>
    </row>
    <row r="8872" spans="10:28">
      <c r="J8872" s="161"/>
      <c r="AB8872" s="164"/>
    </row>
    <row r="8873" spans="10:28">
      <c r="J8873" s="161"/>
      <c r="AB8873" s="164"/>
    </row>
    <row r="8874" spans="10:28">
      <c r="J8874" s="161"/>
      <c r="AB8874" s="164"/>
    </row>
    <row r="8875" spans="10:28">
      <c r="J8875" s="161"/>
      <c r="AB8875" s="164"/>
    </row>
    <row r="8876" spans="10:28">
      <c r="J8876" s="161"/>
      <c r="AB8876" s="164"/>
    </row>
    <row r="8877" spans="10:28">
      <c r="J8877" s="161"/>
      <c r="AB8877" s="164"/>
    </row>
    <row r="8878" spans="10:28">
      <c r="J8878" s="161"/>
      <c r="AB8878" s="164"/>
    </row>
    <row r="8879" spans="10:28">
      <c r="J8879" s="161"/>
      <c r="AB8879" s="164"/>
    </row>
    <row r="8880" spans="10:28">
      <c r="J8880" s="161"/>
      <c r="AB8880" s="164"/>
    </row>
    <row r="8881" spans="5:28">
      <c r="J8881" s="161"/>
      <c r="AB8881" s="164"/>
    </row>
    <row r="8882" spans="5:28">
      <c r="J8882" s="161"/>
      <c r="AB8882" s="164"/>
    </row>
    <row r="8883" spans="5:28">
      <c r="J8883" s="161"/>
      <c r="AB8883" s="164"/>
    </row>
    <row r="8884" spans="5:28">
      <c r="J8884" s="161"/>
      <c r="AB8884" s="164"/>
    </row>
    <row r="8885" spans="5:28">
      <c r="J8885" s="161"/>
      <c r="AB8885" s="164"/>
    </row>
    <row r="8886" spans="5:28">
      <c r="J8886" s="161"/>
      <c r="AB8886" s="164"/>
    </row>
    <row r="8887" spans="5:28">
      <c r="J8887" s="161"/>
      <c r="AB8887" s="164"/>
    </row>
    <row r="8888" spans="5:28">
      <c r="J8888" s="161"/>
      <c r="AB8888" s="164"/>
    </row>
    <row r="8889" spans="5:28">
      <c r="J8889" s="161"/>
      <c r="AB8889" s="164"/>
    </row>
    <row r="8890" spans="5:28">
      <c r="E8890" s="166"/>
      <c r="J8890" s="161"/>
      <c r="AB8890" s="164"/>
    </row>
    <row r="8891" spans="5:28">
      <c r="E8891" s="166"/>
      <c r="J8891" s="161"/>
      <c r="AB8891" s="164"/>
    </row>
    <row r="8892" spans="5:28">
      <c r="E8892" s="166"/>
      <c r="J8892" s="161"/>
      <c r="AB8892" s="164"/>
    </row>
    <row r="8893" spans="5:28">
      <c r="J8893" s="161"/>
      <c r="AB8893" s="164"/>
    </row>
    <row r="8894" spans="5:28">
      <c r="J8894" s="161"/>
      <c r="AB8894" s="164"/>
    </row>
    <row r="8895" spans="5:28">
      <c r="J8895" s="161"/>
      <c r="AB8895" s="164"/>
    </row>
    <row r="8896" spans="5:28">
      <c r="J8896" s="161"/>
      <c r="AB8896" s="164"/>
    </row>
    <row r="8897" spans="5:28">
      <c r="J8897" s="161"/>
      <c r="AB8897" s="164"/>
    </row>
    <row r="8898" spans="5:28">
      <c r="J8898" s="161"/>
      <c r="AB8898" s="164"/>
    </row>
    <row r="8899" spans="5:28">
      <c r="E8899" s="166"/>
      <c r="J8899" s="161"/>
      <c r="AB8899" s="164"/>
    </row>
    <row r="8900" spans="5:28">
      <c r="E8900" s="166"/>
      <c r="J8900" s="161"/>
      <c r="AB8900" s="164"/>
    </row>
    <row r="8901" spans="5:28">
      <c r="E8901" s="166"/>
      <c r="J8901" s="161"/>
      <c r="AB8901" s="164"/>
    </row>
    <row r="8902" spans="5:28">
      <c r="E8902" s="166"/>
      <c r="J8902" s="161"/>
      <c r="AB8902" s="164"/>
    </row>
    <row r="8903" spans="5:28">
      <c r="E8903" s="166"/>
      <c r="J8903" s="161"/>
      <c r="AB8903" s="164"/>
    </row>
    <row r="8904" spans="5:28">
      <c r="E8904" s="166"/>
      <c r="J8904" s="161"/>
      <c r="AB8904" s="164"/>
    </row>
    <row r="8905" spans="5:28">
      <c r="E8905" s="166"/>
      <c r="J8905" s="161"/>
      <c r="AB8905" s="164"/>
    </row>
    <row r="8906" spans="5:28">
      <c r="E8906" s="166"/>
      <c r="J8906" s="161"/>
      <c r="AB8906" s="164"/>
    </row>
    <row r="8907" spans="5:28">
      <c r="E8907" s="166"/>
      <c r="J8907" s="161"/>
      <c r="AB8907" s="164"/>
    </row>
    <row r="8908" spans="5:28">
      <c r="E8908" s="166"/>
      <c r="J8908" s="161"/>
      <c r="AB8908" s="164"/>
    </row>
    <row r="8909" spans="5:28">
      <c r="J8909" s="161"/>
      <c r="AB8909" s="164"/>
    </row>
    <row r="8910" spans="5:28">
      <c r="J8910" s="161"/>
      <c r="AB8910" s="164"/>
    </row>
    <row r="8911" spans="5:28">
      <c r="J8911" s="161"/>
      <c r="AB8911" s="164"/>
    </row>
    <row r="8912" spans="5:28">
      <c r="J8912" s="161"/>
      <c r="AB8912" s="164"/>
    </row>
    <row r="8913" spans="10:28">
      <c r="J8913" s="161"/>
      <c r="AB8913" s="164"/>
    </row>
    <row r="8914" spans="10:28">
      <c r="J8914" s="161"/>
      <c r="AB8914" s="164"/>
    </row>
    <row r="8915" spans="10:28">
      <c r="J8915" s="161"/>
      <c r="AB8915" s="164"/>
    </row>
    <row r="8916" spans="10:28">
      <c r="J8916" s="161"/>
      <c r="AB8916" s="164"/>
    </row>
    <row r="8917" spans="10:28">
      <c r="J8917" s="161"/>
      <c r="AB8917" s="164"/>
    </row>
    <row r="8918" spans="10:28">
      <c r="J8918" s="161"/>
      <c r="AB8918" s="164"/>
    </row>
    <row r="8919" spans="10:28">
      <c r="J8919" s="161"/>
      <c r="AB8919" s="164"/>
    </row>
    <row r="8920" spans="10:28">
      <c r="J8920" s="161"/>
      <c r="AB8920" s="164"/>
    </row>
    <row r="8921" spans="10:28">
      <c r="J8921" s="161"/>
      <c r="AB8921" s="164"/>
    </row>
    <row r="8922" spans="10:28">
      <c r="J8922" s="161"/>
      <c r="AB8922" s="164"/>
    </row>
    <row r="8923" spans="10:28">
      <c r="J8923" s="161"/>
      <c r="AB8923" s="164"/>
    </row>
    <row r="8924" spans="10:28">
      <c r="J8924" s="161"/>
      <c r="AB8924" s="164"/>
    </row>
    <row r="8925" spans="10:28">
      <c r="J8925" s="161"/>
      <c r="AB8925" s="164"/>
    </row>
    <row r="8926" spans="10:28">
      <c r="J8926" s="161"/>
      <c r="AB8926" s="164"/>
    </row>
    <row r="8927" spans="10:28">
      <c r="J8927" s="161"/>
      <c r="AB8927" s="164"/>
    </row>
    <row r="8928" spans="10:28">
      <c r="J8928" s="161"/>
      <c r="AB8928" s="164"/>
    </row>
    <row r="8929" spans="5:28">
      <c r="J8929" s="161"/>
      <c r="AB8929" s="164"/>
    </row>
    <row r="8930" spans="5:28">
      <c r="J8930" s="161"/>
      <c r="AB8930" s="164"/>
    </row>
    <row r="8931" spans="5:28">
      <c r="J8931" s="161"/>
      <c r="AB8931" s="164"/>
    </row>
    <row r="8932" spans="5:28">
      <c r="J8932" s="161"/>
      <c r="AB8932" s="164"/>
    </row>
    <row r="8933" spans="5:28">
      <c r="J8933" s="161"/>
      <c r="AB8933" s="164"/>
    </row>
    <row r="8934" spans="5:28">
      <c r="J8934" s="161"/>
      <c r="AB8934" s="164"/>
    </row>
    <row r="8935" spans="5:28">
      <c r="J8935" s="161"/>
      <c r="AB8935" s="164"/>
    </row>
    <row r="8936" spans="5:28">
      <c r="J8936" s="161"/>
      <c r="AB8936" s="164"/>
    </row>
    <row r="8937" spans="5:28">
      <c r="J8937" s="161"/>
      <c r="AB8937" s="164"/>
    </row>
    <row r="8938" spans="5:28">
      <c r="J8938" s="161"/>
      <c r="AB8938" s="164"/>
    </row>
    <row r="8939" spans="5:28">
      <c r="J8939" s="161"/>
      <c r="AB8939" s="164"/>
    </row>
    <row r="8940" spans="5:28">
      <c r="J8940" s="161"/>
      <c r="AB8940" s="164"/>
    </row>
    <row r="8941" spans="5:28">
      <c r="E8941" s="166"/>
      <c r="J8941" s="161"/>
      <c r="AB8941" s="164"/>
    </row>
    <row r="8942" spans="5:28">
      <c r="E8942" s="166"/>
      <c r="J8942" s="161"/>
      <c r="AB8942" s="164"/>
    </row>
    <row r="8943" spans="5:28">
      <c r="E8943" s="166"/>
      <c r="J8943" s="161"/>
      <c r="AB8943" s="164"/>
    </row>
    <row r="8944" spans="5:28">
      <c r="J8944" s="161"/>
      <c r="AB8944" s="164"/>
    </row>
    <row r="8945" spans="10:28">
      <c r="J8945" s="161"/>
      <c r="AB8945" s="164"/>
    </row>
    <row r="8946" spans="10:28">
      <c r="J8946" s="161"/>
      <c r="AB8946" s="164"/>
    </row>
    <row r="8947" spans="10:28">
      <c r="J8947" s="161"/>
      <c r="AB8947" s="164"/>
    </row>
    <row r="8948" spans="10:28">
      <c r="J8948" s="161"/>
      <c r="AB8948" s="164"/>
    </row>
    <row r="8949" spans="10:28">
      <c r="J8949" s="161"/>
      <c r="AB8949" s="164"/>
    </row>
    <row r="8950" spans="10:28">
      <c r="J8950" s="161"/>
      <c r="AB8950" s="164"/>
    </row>
    <row r="8951" spans="10:28">
      <c r="J8951" s="161"/>
      <c r="AB8951" s="164"/>
    </row>
    <row r="8952" spans="10:28">
      <c r="J8952" s="161"/>
      <c r="AB8952" s="164"/>
    </row>
    <row r="8953" spans="10:28">
      <c r="J8953" s="161"/>
      <c r="AB8953" s="164"/>
    </row>
    <row r="8954" spans="10:28">
      <c r="J8954" s="161"/>
      <c r="AB8954" s="164"/>
    </row>
    <row r="8955" spans="10:28">
      <c r="J8955" s="161"/>
      <c r="AB8955" s="164"/>
    </row>
    <row r="8956" spans="10:28">
      <c r="J8956" s="161"/>
      <c r="AB8956" s="164"/>
    </row>
    <row r="8957" spans="10:28">
      <c r="J8957" s="161"/>
      <c r="AB8957" s="164"/>
    </row>
    <row r="8958" spans="10:28">
      <c r="J8958" s="161"/>
      <c r="AB8958" s="164"/>
    </row>
    <row r="8959" spans="10:28">
      <c r="J8959" s="161"/>
      <c r="AB8959" s="164"/>
    </row>
    <row r="8960" spans="10:28">
      <c r="J8960" s="161"/>
      <c r="AB8960" s="164"/>
    </row>
    <row r="8961" spans="5:28">
      <c r="J8961" s="161"/>
      <c r="AB8961" s="164"/>
    </row>
    <row r="8962" spans="5:28">
      <c r="J8962" s="161"/>
      <c r="AB8962" s="164"/>
    </row>
    <row r="8963" spans="5:28">
      <c r="J8963" s="161"/>
      <c r="AB8963" s="164"/>
    </row>
    <row r="8964" spans="5:28">
      <c r="J8964" s="161"/>
      <c r="AB8964" s="164"/>
    </row>
    <row r="8965" spans="5:28">
      <c r="J8965" s="161"/>
      <c r="AB8965" s="164"/>
    </row>
    <row r="8966" spans="5:28">
      <c r="J8966" s="161"/>
      <c r="AB8966" s="164"/>
    </row>
    <row r="8967" spans="5:28">
      <c r="J8967" s="161"/>
      <c r="AB8967" s="164"/>
    </row>
    <row r="8968" spans="5:28">
      <c r="J8968" s="161"/>
      <c r="AB8968" s="164"/>
    </row>
    <row r="8969" spans="5:28">
      <c r="J8969" s="161"/>
      <c r="AB8969" s="164"/>
    </row>
    <row r="8970" spans="5:28">
      <c r="J8970" s="161"/>
      <c r="AB8970" s="164"/>
    </row>
    <row r="8971" spans="5:28">
      <c r="J8971" s="161"/>
      <c r="AB8971" s="164"/>
    </row>
    <row r="8972" spans="5:28">
      <c r="J8972" s="161"/>
      <c r="AB8972" s="164"/>
    </row>
    <row r="8973" spans="5:28">
      <c r="E8973" s="166"/>
      <c r="J8973" s="161"/>
      <c r="AB8973" s="164"/>
    </row>
    <row r="8974" spans="5:28">
      <c r="E8974" s="166"/>
      <c r="J8974" s="161"/>
      <c r="AB8974" s="164"/>
    </row>
    <row r="8975" spans="5:28">
      <c r="E8975" s="166"/>
      <c r="J8975" s="161"/>
      <c r="AB8975" s="164"/>
    </row>
    <row r="8976" spans="5:28">
      <c r="E8976" s="166"/>
      <c r="J8976" s="161"/>
      <c r="AB8976" s="164"/>
    </row>
    <row r="8977" spans="5:28">
      <c r="E8977" s="166"/>
      <c r="J8977" s="161"/>
      <c r="AB8977" s="164"/>
    </row>
    <row r="8978" spans="5:28">
      <c r="E8978" s="166"/>
      <c r="J8978" s="161"/>
      <c r="AB8978" s="164"/>
    </row>
    <row r="8979" spans="5:28">
      <c r="E8979" s="166"/>
      <c r="J8979" s="161"/>
      <c r="AB8979" s="164"/>
    </row>
    <row r="8980" spans="5:28">
      <c r="J8980" s="161"/>
      <c r="AB8980" s="164"/>
    </row>
    <row r="8981" spans="5:28">
      <c r="J8981" s="161"/>
      <c r="AB8981" s="164"/>
    </row>
    <row r="8982" spans="5:28">
      <c r="J8982" s="161"/>
      <c r="AB8982" s="164"/>
    </row>
    <row r="8983" spans="5:28">
      <c r="J8983" s="161"/>
      <c r="AB8983" s="164"/>
    </row>
    <row r="8984" spans="5:28">
      <c r="J8984" s="161"/>
      <c r="AB8984" s="164"/>
    </row>
    <row r="8985" spans="5:28">
      <c r="J8985" s="161"/>
      <c r="AB8985" s="164"/>
    </row>
    <row r="8986" spans="5:28">
      <c r="J8986" s="161"/>
      <c r="AB8986" s="164"/>
    </row>
    <row r="8987" spans="5:28">
      <c r="J8987" s="161"/>
      <c r="AB8987" s="164"/>
    </row>
    <row r="8988" spans="5:28">
      <c r="J8988" s="161"/>
      <c r="AB8988" s="164"/>
    </row>
    <row r="8989" spans="5:28">
      <c r="J8989" s="161"/>
      <c r="AB8989" s="164"/>
    </row>
    <row r="8990" spans="5:28">
      <c r="J8990" s="161"/>
      <c r="AB8990" s="164"/>
    </row>
    <row r="8991" spans="5:28">
      <c r="J8991" s="161"/>
      <c r="AB8991" s="164"/>
    </row>
    <row r="8992" spans="5:28">
      <c r="J8992" s="161"/>
      <c r="AB8992" s="164"/>
    </row>
    <row r="8993" spans="10:28">
      <c r="J8993" s="161"/>
      <c r="AB8993" s="164"/>
    </row>
    <row r="8994" spans="10:28">
      <c r="J8994" s="161"/>
      <c r="AB8994" s="164"/>
    </row>
    <row r="8995" spans="10:28">
      <c r="J8995" s="161"/>
      <c r="AB8995" s="164"/>
    </row>
    <row r="8996" spans="10:28">
      <c r="J8996" s="161"/>
      <c r="AB8996" s="164"/>
    </row>
    <row r="8997" spans="10:28">
      <c r="J8997" s="161"/>
      <c r="AB8997" s="164"/>
    </row>
    <row r="8998" spans="10:28">
      <c r="J8998" s="161"/>
      <c r="AB8998" s="164"/>
    </row>
    <row r="8999" spans="10:28">
      <c r="J8999" s="161"/>
      <c r="AB8999" s="164"/>
    </row>
    <row r="9000" spans="10:28">
      <c r="J9000" s="161"/>
      <c r="AB9000" s="164"/>
    </row>
    <row r="9001" spans="10:28">
      <c r="J9001" s="161"/>
      <c r="AB9001" s="164"/>
    </row>
    <row r="9002" spans="10:28">
      <c r="J9002" s="161"/>
      <c r="AB9002" s="164"/>
    </row>
    <row r="9003" spans="10:28">
      <c r="J9003" s="161"/>
      <c r="AB9003" s="164"/>
    </row>
    <row r="9004" spans="10:28">
      <c r="J9004" s="161"/>
      <c r="AB9004" s="164"/>
    </row>
    <row r="9005" spans="10:28">
      <c r="J9005" s="161"/>
      <c r="AB9005" s="164"/>
    </row>
    <row r="9006" spans="10:28">
      <c r="J9006" s="161"/>
      <c r="AB9006" s="164"/>
    </row>
    <row r="9007" spans="10:28">
      <c r="J9007" s="161"/>
      <c r="AB9007" s="164"/>
    </row>
    <row r="9008" spans="10:28">
      <c r="J9008" s="161"/>
      <c r="AB9008" s="164"/>
    </row>
    <row r="9009" spans="10:28">
      <c r="J9009" s="161"/>
      <c r="AB9009" s="164"/>
    </row>
    <row r="9010" spans="10:28">
      <c r="J9010" s="161"/>
      <c r="AB9010" s="164"/>
    </row>
    <row r="9011" spans="10:28">
      <c r="J9011" s="161"/>
      <c r="AB9011" s="164"/>
    </row>
    <row r="9012" spans="10:28">
      <c r="J9012" s="161"/>
      <c r="AB9012" s="164"/>
    </row>
    <row r="9013" spans="10:28">
      <c r="J9013" s="161"/>
      <c r="AB9013" s="164"/>
    </row>
    <row r="9014" spans="10:28">
      <c r="J9014" s="161"/>
      <c r="AB9014" s="164"/>
    </row>
    <row r="9015" spans="10:28">
      <c r="J9015" s="161"/>
      <c r="AB9015" s="164"/>
    </row>
    <row r="9016" spans="10:28">
      <c r="J9016" s="161"/>
      <c r="AB9016" s="164"/>
    </row>
    <row r="9017" spans="10:28">
      <c r="J9017" s="161"/>
      <c r="AB9017" s="164"/>
    </row>
    <row r="9018" spans="10:28">
      <c r="J9018" s="161"/>
      <c r="AB9018" s="164"/>
    </row>
    <row r="9019" spans="10:28">
      <c r="J9019" s="161"/>
      <c r="AB9019" s="164"/>
    </row>
    <row r="9020" spans="10:28">
      <c r="J9020" s="161"/>
      <c r="AB9020" s="164"/>
    </row>
    <row r="9021" spans="10:28">
      <c r="J9021" s="161"/>
      <c r="AB9021" s="164"/>
    </row>
    <row r="9022" spans="10:28">
      <c r="J9022" s="161"/>
      <c r="AB9022" s="164"/>
    </row>
    <row r="9023" spans="10:28">
      <c r="J9023" s="161"/>
      <c r="AB9023" s="164"/>
    </row>
    <row r="9024" spans="10:28">
      <c r="J9024" s="161"/>
      <c r="AB9024" s="164"/>
    </row>
    <row r="9025" spans="10:28">
      <c r="J9025" s="161"/>
      <c r="AB9025" s="164"/>
    </row>
    <row r="9026" spans="10:28">
      <c r="J9026" s="161"/>
      <c r="AB9026" s="164"/>
    </row>
    <row r="9027" spans="10:28">
      <c r="J9027" s="161"/>
      <c r="AB9027" s="164"/>
    </row>
    <row r="9028" spans="10:28">
      <c r="J9028" s="161"/>
      <c r="AB9028" s="164"/>
    </row>
    <row r="9029" spans="10:28">
      <c r="J9029" s="161"/>
      <c r="AB9029" s="164"/>
    </row>
    <row r="9030" spans="10:28">
      <c r="J9030" s="161"/>
      <c r="AB9030" s="164"/>
    </row>
    <row r="9031" spans="10:28">
      <c r="J9031" s="161"/>
      <c r="AB9031" s="164"/>
    </row>
    <row r="9032" spans="10:28">
      <c r="J9032" s="161"/>
      <c r="AB9032" s="164"/>
    </row>
    <row r="9033" spans="10:28">
      <c r="J9033" s="161"/>
      <c r="AB9033" s="164"/>
    </row>
    <row r="9034" spans="10:28">
      <c r="J9034" s="161"/>
      <c r="AB9034" s="164"/>
    </row>
    <row r="9035" spans="10:28">
      <c r="J9035" s="161"/>
      <c r="AB9035" s="164"/>
    </row>
    <row r="9036" spans="10:28">
      <c r="J9036" s="161"/>
      <c r="AB9036" s="164"/>
    </row>
    <row r="9037" spans="10:28">
      <c r="J9037" s="161"/>
      <c r="AB9037" s="164"/>
    </row>
    <row r="9038" spans="10:28">
      <c r="J9038" s="161"/>
      <c r="AB9038" s="164"/>
    </row>
    <row r="9039" spans="10:28">
      <c r="J9039" s="161"/>
      <c r="AB9039" s="164"/>
    </row>
    <row r="9040" spans="10:28">
      <c r="J9040" s="161"/>
      <c r="AB9040" s="164"/>
    </row>
    <row r="9041" spans="10:28">
      <c r="J9041" s="161"/>
      <c r="AB9041" s="164"/>
    </row>
    <row r="9042" spans="10:28">
      <c r="J9042" s="161"/>
      <c r="AB9042" s="164"/>
    </row>
    <row r="9043" spans="10:28">
      <c r="J9043" s="161"/>
      <c r="AB9043" s="164"/>
    </row>
    <row r="9044" spans="10:28">
      <c r="J9044" s="161"/>
      <c r="AB9044" s="164"/>
    </row>
    <row r="9045" spans="10:28">
      <c r="J9045" s="161"/>
      <c r="AB9045" s="164"/>
    </row>
    <row r="9046" spans="10:28">
      <c r="J9046" s="161"/>
      <c r="AB9046" s="164"/>
    </row>
    <row r="9047" spans="10:28">
      <c r="J9047" s="161"/>
      <c r="AB9047" s="164"/>
    </row>
    <row r="9048" spans="10:28">
      <c r="J9048" s="161"/>
      <c r="AB9048" s="164"/>
    </row>
    <row r="9049" spans="10:28">
      <c r="J9049" s="161"/>
      <c r="AB9049" s="164"/>
    </row>
    <row r="9050" spans="10:28">
      <c r="J9050" s="161"/>
      <c r="AB9050" s="164"/>
    </row>
    <row r="9051" spans="10:28">
      <c r="J9051" s="161"/>
      <c r="AB9051" s="164"/>
    </row>
    <row r="9052" spans="10:28">
      <c r="J9052" s="161"/>
      <c r="AB9052" s="164"/>
    </row>
    <row r="9053" spans="10:28">
      <c r="J9053" s="161"/>
      <c r="AB9053" s="164"/>
    </row>
    <row r="9054" spans="10:28">
      <c r="J9054" s="161"/>
      <c r="AB9054" s="164"/>
    </row>
    <row r="9055" spans="10:28">
      <c r="J9055" s="161"/>
      <c r="AB9055" s="164"/>
    </row>
    <row r="9056" spans="10:28">
      <c r="J9056" s="161"/>
      <c r="AB9056" s="164"/>
    </row>
    <row r="9057" spans="5:28">
      <c r="J9057" s="161"/>
      <c r="AB9057" s="164"/>
    </row>
    <row r="9058" spans="5:28">
      <c r="J9058" s="161"/>
      <c r="AB9058" s="164"/>
    </row>
    <row r="9059" spans="5:28">
      <c r="J9059" s="161"/>
      <c r="AB9059" s="164"/>
    </row>
    <row r="9060" spans="5:28">
      <c r="J9060" s="161"/>
      <c r="AB9060" s="164"/>
    </row>
    <row r="9061" spans="5:28">
      <c r="E9061" s="166"/>
      <c r="J9061" s="161"/>
      <c r="AB9061" s="164"/>
    </row>
    <row r="9062" spans="5:28">
      <c r="E9062" s="166"/>
      <c r="J9062" s="161"/>
      <c r="AB9062" s="164"/>
    </row>
    <row r="9063" spans="5:28">
      <c r="E9063" s="166"/>
      <c r="J9063" s="161"/>
      <c r="AB9063" s="164"/>
    </row>
    <row r="9064" spans="5:28">
      <c r="J9064" s="161"/>
      <c r="AB9064" s="164"/>
    </row>
    <row r="9065" spans="5:28">
      <c r="J9065" s="161"/>
      <c r="AB9065" s="164"/>
    </row>
    <row r="9066" spans="5:28">
      <c r="J9066" s="161"/>
      <c r="AB9066" s="164"/>
    </row>
    <row r="9067" spans="5:28">
      <c r="J9067" s="161"/>
      <c r="AB9067" s="164"/>
    </row>
    <row r="9068" spans="5:28">
      <c r="J9068" s="161"/>
      <c r="AB9068" s="164"/>
    </row>
    <row r="9069" spans="5:28">
      <c r="J9069" s="161"/>
      <c r="AB9069" s="164"/>
    </row>
    <row r="9070" spans="5:28">
      <c r="J9070" s="161"/>
      <c r="AB9070" s="164"/>
    </row>
    <row r="9071" spans="5:28">
      <c r="J9071" s="161"/>
      <c r="AB9071" s="164"/>
    </row>
    <row r="9072" spans="5:28">
      <c r="J9072" s="161"/>
      <c r="AB9072" s="164"/>
    </row>
    <row r="9073" spans="10:34">
      <c r="J9073" s="161"/>
      <c r="AB9073" s="164"/>
    </row>
    <row r="9074" spans="10:34">
      <c r="J9074" s="161"/>
      <c r="AB9074" s="164"/>
    </row>
    <row r="9075" spans="10:34">
      <c r="J9075" s="161"/>
      <c r="AB9075" s="164"/>
    </row>
    <row r="9076" spans="10:34">
      <c r="J9076" s="161"/>
      <c r="AB9076" s="164"/>
    </row>
    <row r="9077" spans="10:34">
      <c r="J9077" s="161"/>
      <c r="AB9077" s="164"/>
    </row>
    <row r="9078" spans="10:34">
      <c r="J9078" s="161"/>
      <c r="AB9078" s="164"/>
    </row>
    <row r="9079" spans="10:34">
      <c r="J9079" s="161"/>
      <c r="AB9079" s="164"/>
      <c r="AH9079" s="166"/>
    </row>
    <row r="9080" spans="10:34">
      <c r="J9080" s="161"/>
      <c r="AB9080" s="164"/>
    </row>
    <row r="9081" spans="10:34">
      <c r="J9081" s="161"/>
      <c r="AB9081" s="164"/>
    </row>
    <row r="9082" spans="10:34">
      <c r="J9082" s="161"/>
      <c r="AB9082" s="164"/>
    </row>
    <row r="9083" spans="10:34">
      <c r="J9083" s="161"/>
      <c r="AB9083" s="164"/>
    </row>
    <row r="9084" spans="10:34">
      <c r="J9084" s="161"/>
      <c r="AB9084" s="164"/>
    </row>
    <row r="9085" spans="10:34">
      <c r="J9085" s="161"/>
      <c r="AB9085" s="164"/>
    </row>
    <row r="9086" spans="10:34">
      <c r="J9086" s="161"/>
      <c r="AB9086" s="164"/>
    </row>
    <row r="9087" spans="10:34">
      <c r="J9087" s="161"/>
      <c r="AB9087" s="164"/>
    </row>
    <row r="9088" spans="10:34">
      <c r="J9088" s="161"/>
      <c r="AB9088" s="164"/>
    </row>
    <row r="9089" spans="10:28">
      <c r="J9089" s="161"/>
      <c r="AB9089" s="164"/>
    </row>
    <row r="9090" spans="10:28">
      <c r="J9090" s="161"/>
      <c r="AB9090" s="164"/>
    </row>
    <row r="9091" spans="10:28">
      <c r="J9091" s="161"/>
      <c r="AB9091" s="164"/>
    </row>
    <row r="9092" spans="10:28">
      <c r="J9092" s="161"/>
      <c r="AB9092" s="164"/>
    </row>
    <row r="9093" spans="10:28">
      <c r="J9093" s="161"/>
      <c r="AB9093" s="164"/>
    </row>
    <row r="9094" spans="10:28">
      <c r="J9094" s="161"/>
      <c r="AB9094" s="164"/>
    </row>
    <row r="9095" spans="10:28">
      <c r="J9095" s="161"/>
      <c r="AB9095" s="164"/>
    </row>
    <row r="9096" spans="10:28">
      <c r="J9096" s="161"/>
      <c r="AB9096" s="164"/>
    </row>
    <row r="9097" spans="10:28">
      <c r="J9097" s="161"/>
      <c r="AB9097" s="164"/>
    </row>
    <row r="9098" spans="10:28">
      <c r="J9098" s="161"/>
      <c r="AB9098" s="164"/>
    </row>
    <row r="9099" spans="10:28">
      <c r="J9099" s="161"/>
      <c r="AB9099" s="164"/>
    </row>
    <row r="9100" spans="10:28">
      <c r="J9100" s="161"/>
      <c r="AB9100" s="164"/>
    </row>
    <row r="9101" spans="10:28">
      <c r="J9101" s="161"/>
      <c r="AB9101" s="164"/>
    </row>
    <row r="9102" spans="10:28">
      <c r="J9102" s="161"/>
      <c r="AB9102" s="164"/>
    </row>
    <row r="9103" spans="10:28">
      <c r="J9103" s="161"/>
      <c r="AB9103" s="164"/>
    </row>
    <row r="9104" spans="10:28">
      <c r="J9104" s="161"/>
      <c r="AB9104" s="164"/>
    </row>
    <row r="9105" spans="10:28">
      <c r="J9105" s="161"/>
      <c r="AB9105" s="164"/>
    </row>
    <row r="9106" spans="10:28">
      <c r="J9106" s="161"/>
      <c r="AB9106" s="164"/>
    </row>
    <row r="9107" spans="10:28">
      <c r="J9107" s="161"/>
      <c r="AB9107" s="164"/>
    </row>
    <row r="9108" spans="10:28">
      <c r="J9108" s="161"/>
      <c r="AB9108" s="164"/>
    </row>
    <row r="9109" spans="10:28">
      <c r="J9109" s="161"/>
      <c r="AB9109" s="164"/>
    </row>
    <row r="9110" spans="10:28">
      <c r="J9110" s="161"/>
      <c r="AB9110" s="164"/>
    </row>
    <row r="9111" spans="10:28">
      <c r="J9111" s="161"/>
      <c r="AB9111" s="164"/>
    </row>
    <row r="9112" spans="10:28">
      <c r="J9112" s="161"/>
      <c r="AB9112" s="164"/>
    </row>
    <row r="9113" spans="10:28">
      <c r="J9113" s="161"/>
      <c r="AB9113" s="164"/>
    </row>
    <row r="9114" spans="10:28">
      <c r="J9114" s="161"/>
      <c r="AB9114" s="164"/>
    </row>
    <row r="9115" spans="10:28">
      <c r="J9115" s="161"/>
      <c r="AB9115" s="164"/>
    </row>
    <row r="9116" spans="10:28">
      <c r="J9116" s="161"/>
      <c r="AB9116" s="164"/>
    </row>
    <row r="9117" spans="10:28">
      <c r="J9117" s="161"/>
      <c r="AB9117" s="164"/>
    </row>
    <row r="9118" spans="10:28">
      <c r="J9118" s="161"/>
      <c r="AB9118" s="164"/>
    </row>
    <row r="9119" spans="10:28">
      <c r="J9119" s="161"/>
      <c r="AB9119" s="164"/>
    </row>
    <row r="9120" spans="10:28">
      <c r="J9120" s="161"/>
      <c r="AB9120" s="164"/>
    </row>
    <row r="9121" spans="5:28">
      <c r="J9121" s="161"/>
      <c r="AB9121" s="164"/>
    </row>
    <row r="9122" spans="5:28">
      <c r="J9122" s="161"/>
      <c r="AB9122" s="164"/>
    </row>
    <row r="9123" spans="5:28">
      <c r="J9123" s="161"/>
      <c r="AB9123" s="164"/>
    </row>
    <row r="9124" spans="5:28">
      <c r="J9124" s="161"/>
      <c r="AB9124" s="164"/>
    </row>
    <row r="9125" spans="5:28">
      <c r="J9125" s="161"/>
      <c r="AB9125" s="164"/>
    </row>
    <row r="9126" spans="5:28">
      <c r="J9126" s="161"/>
      <c r="AB9126" s="164"/>
    </row>
    <row r="9127" spans="5:28">
      <c r="J9127" s="161"/>
      <c r="AB9127" s="164"/>
    </row>
    <row r="9128" spans="5:28">
      <c r="J9128" s="161"/>
      <c r="AB9128" s="164"/>
    </row>
    <row r="9129" spans="5:28">
      <c r="E9129" s="166"/>
      <c r="J9129" s="161"/>
      <c r="AB9129" s="164"/>
    </row>
    <row r="9130" spans="5:28">
      <c r="J9130" s="161"/>
      <c r="AB9130" s="164"/>
    </row>
    <row r="9131" spans="5:28">
      <c r="J9131" s="161"/>
      <c r="AB9131" s="164"/>
    </row>
    <row r="9132" spans="5:28">
      <c r="J9132" s="161"/>
      <c r="AB9132" s="164"/>
    </row>
    <row r="9133" spans="5:28">
      <c r="J9133" s="161"/>
      <c r="AB9133" s="164"/>
    </row>
    <row r="9134" spans="5:28">
      <c r="J9134" s="161"/>
      <c r="AB9134" s="164"/>
    </row>
    <row r="9135" spans="5:28">
      <c r="J9135" s="161"/>
      <c r="AB9135" s="164"/>
    </row>
    <row r="9136" spans="5:28">
      <c r="J9136" s="161"/>
      <c r="AB9136" s="164"/>
    </row>
    <row r="9137" spans="10:28">
      <c r="J9137" s="161"/>
      <c r="AB9137" s="164"/>
    </row>
    <row r="9138" spans="10:28">
      <c r="J9138" s="161"/>
      <c r="AB9138" s="164"/>
    </row>
    <row r="9139" spans="10:28">
      <c r="J9139" s="161"/>
      <c r="AB9139" s="164"/>
    </row>
    <row r="9140" spans="10:28">
      <c r="J9140" s="161"/>
      <c r="AB9140" s="164"/>
    </row>
    <row r="9141" spans="10:28">
      <c r="J9141" s="161"/>
      <c r="AB9141" s="164"/>
    </row>
    <row r="9142" spans="10:28">
      <c r="J9142" s="161"/>
      <c r="AB9142" s="164"/>
    </row>
    <row r="9143" spans="10:28">
      <c r="J9143" s="161"/>
      <c r="AB9143" s="164"/>
    </row>
    <row r="9144" spans="10:28">
      <c r="J9144" s="161"/>
      <c r="AB9144" s="164"/>
    </row>
    <row r="9145" spans="10:28">
      <c r="J9145" s="161"/>
      <c r="AB9145" s="164"/>
    </row>
    <row r="9146" spans="10:28">
      <c r="J9146" s="161"/>
      <c r="AB9146" s="164"/>
    </row>
    <row r="9147" spans="10:28">
      <c r="J9147" s="161"/>
      <c r="AB9147" s="164"/>
    </row>
    <row r="9148" spans="10:28">
      <c r="J9148" s="161"/>
      <c r="AB9148" s="164"/>
    </row>
    <row r="9149" spans="10:28">
      <c r="J9149" s="161"/>
      <c r="AB9149" s="164"/>
    </row>
    <row r="9150" spans="10:28">
      <c r="J9150" s="161"/>
      <c r="AB9150" s="164"/>
    </row>
    <row r="9151" spans="10:28">
      <c r="J9151" s="161"/>
      <c r="AB9151" s="164"/>
    </row>
    <row r="9152" spans="10:28">
      <c r="J9152" s="161"/>
      <c r="AB9152" s="164"/>
    </row>
    <row r="9153" spans="5:28">
      <c r="J9153" s="161"/>
      <c r="AB9153" s="164"/>
    </row>
    <row r="9154" spans="5:28">
      <c r="J9154" s="161"/>
      <c r="AB9154" s="164"/>
    </row>
    <row r="9155" spans="5:28">
      <c r="J9155" s="161"/>
      <c r="AB9155" s="164"/>
    </row>
    <row r="9156" spans="5:28">
      <c r="E9156" s="166"/>
      <c r="J9156" s="161"/>
      <c r="AB9156" s="164"/>
    </row>
    <row r="9157" spans="5:28">
      <c r="E9157" s="166"/>
      <c r="J9157" s="161"/>
      <c r="AB9157" s="164"/>
    </row>
    <row r="9158" spans="5:28">
      <c r="J9158" s="161"/>
      <c r="AB9158" s="164"/>
    </row>
    <row r="9159" spans="5:28">
      <c r="J9159" s="161"/>
      <c r="AB9159" s="164"/>
    </row>
    <row r="9160" spans="5:28">
      <c r="J9160" s="161"/>
      <c r="AB9160" s="164"/>
    </row>
    <row r="9161" spans="5:28">
      <c r="J9161" s="161"/>
      <c r="AB9161" s="164"/>
    </row>
    <row r="9162" spans="5:28">
      <c r="J9162" s="161"/>
      <c r="AB9162" s="164"/>
    </row>
    <row r="9163" spans="5:28">
      <c r="J9163" s="161"/>
      <c r="AB9163" s="164"/>
    </row>
    <row r="9164" spans="5:28">
      <c r="J9164" s="161"/>
      <c r="AB9164" s="164"/>
    </row>
    <row r="9165" spans="5:28">
      <c r="J9165" s="161"/>
      <c r="AB9165" s="164"/>
    </row>
    <row r="9166" spans="5:28">
      <c r="J9166" s="161"/>
      <c r="AB9166" s="164"/>
    </row>
    <row r="9167" spans="5:28">
      <c r="J9167" s="161"/>
      <c r="AB9167" s="164"/>
    </row>
    <row r="9168" spans="5:28">
      <c r="J9168" s="161"/>
      <c r="AB9168" s="164"/>
    </row>
    <row r="9169" spans="5:28">
      <c r="J9169" s="161"/>
      <c r="AB9169" s="164"/>
    </row>
    <row r="9170" spans="5:28">
      <c r="J9170" s="161"/>
      <c r="AB9170" s="164"/>
    </row>
    <row r="9171" spans="5:28">
      <c r="J9171" s="161"/>
      <c r="AB9171" s="164"/>
    </row>
    <row r="9172" spans="5:28">
      <c r="J9172" s="161"/>
      <c r="AB9172" s="164"/>
    </row>
    <row r="9173" spans="5:28">
      <c r="J9173" s="161"/>
      <c r="AB9173" s="164"/>
    </row>
    <row r="9174" spans="5:28">
      <c r="J9174" s="161"/>
      <c r="AB9174" s="164"/>
    </row>
    <row r="9175" spans="5:28">
      <c r="J9175" s="161"/>
      <c r="AB9175" s="164"/>
    </row>
    <row r="9176" spans="5:28">
      <c r="J9176" s="161"/>
      <c r="AB9176" s="164"/>
    </row>
    <row r="9177" spans="5:28">
      <c r="J9177" s="161"/>
      <c r="AB9177" s="164"/>
    </row>
    <row r="9178" spans="5:28">
      <c r="J9178" s="161"/>
      <c r="AB9178" s="164"/>
    </row>
    <row r="9179" spans="5:28">
      <c r="J9179" s="161"/>
      <c r="AB9179" s="164"/>
    </row>
    <row r="9180" spans="5:28">
      <c r="J9180" s="161"/>
      <c r="AB9180" s="164"/>
    </row>
    <row r="9181" spans="5:28">
      <c r="J9181" s="161"/>
      <c r="AB9181" s="164"/>
    </row>
    <row r="9182" spans="5:28">
      <c r="J9182" s="161"/>
      <c r="AB9182" s="164"/>
    </row>
    <row r="9183" spans="5:28">
      <c r="E9183" s="166"/>
      <c r="J9183" s="161"/>
      <c r="AB9183" s="164"/>
    </row>
    <row r="9184" spans="5:28">
      <c r="E9184" s="166"/>
      <c r="J9184" s="161"/>
      <c r="AB9184" s="164"/>
    </row>
    <row r="9185" spans="5:28">
      <c r="E9185" s="166"/>
      <c r="J9185" s="161"/>
      <c r="AB9185" s="164"/>
    </row>
    <row r="9186" spans="5:28">
      <c r="E9186" s="166"/>
      <c r="J9186" s="161"/>
      <c r="AB9186" s="164"/>
    </row>
    <row r="9187" spans="5:28">
      <c r="E9187" s="166"/>
      <c r="J9187" s="161"/>
      <c r="AB9187" s="164"/>
    </row>
    <row r="9188" spans="5:28">
      <c r="E9188" s="166"/>
      <c r="J9188" s="161"/>
      <c r="AB9188" s="164"/>
    </row>
    <row r="9189" spans="5:28">
      <c r="J9189" s="161"/>
      <c r="AB9189" s="164"/>
    </row>
    <row r="9190" spans="5:28">
      <c r="J9190" s="161"/>
      <c r="AB9190" s="164"/>
    </row>
    <row r="9191" spans="5:28">
      <c r="J9191" s="161"/>
      <c r="AB9191" s="164"/>
    </row>
    <row r="9192" spans="5:28">
      <c r="J9192" s="161"/>
      <c r="AB9192" s="164"/>
    </row>
    <row r="9193" spans="5:28">
      <c r="J9193" s="161"/>
      <c r="AB9193" s="164"/>
    </row>
    <row r="9194" spans="5:28">
      <c r="J9194" s="161"/>
      <c r="AB9194" s="164"/>
    </row>
    <row r="9195" spans="5:28">
      <c r="J9195" s="161"/>
      <c r="AB9195" s="164"/>
    </row>
    <row r="9196" spans="5:28">
      <c r="J9196" s="161"/>
      <c r="AB9196" s="164"/>
    </row>
    <row r="9197" spans="5:28">
      <c r="J9197" s="161"/>
      <c r="AB9197" s="164"/>
    </row>
    <row r="9198" spans="5:28">
      <c r="J9198" s="161"/>
      <c r="AB9198" s="164"/>
    </row>
    <row r="9199" spans="5:28">
      <c r="J9199" s="161"/>
      <c r="AB9199" s="164"/>
    </row>
    <row r="9200" spans="5:28">
      <c r="J9200" s="161"/>
      <c r="AB9200" s="164"/>
    </row>
    <row r="9201" spans="10:28">
      <c r="J9201" s="161"/>
      <c r="AB9201" s="164"/>
    </row>
    <row r="9202" spans="10:28">
      <c r="J9202" s="161"/>
      <c r="AB9202" s="164"/>
    </row>
    <row r="9203" spans="10:28">
      <c r="J9203" s="161"/>
      <c r="AB9203" s="164"/>
    </row>
    <row r="9204" spans="10:28">
      <c r="J9204" s="161"/>
      <c r="AB9204" s="164"/>
    </row>
    <row r="9205" spans="10:28">
      <c r="J9205" s="161"/>
      <c r="AB9205" s="164"/>
    </row>
    <row r="9206" spans="10:28">
      <c r="J9206" s="161"/>
      <c r="AB9206" s="164"/>
    </row>
    <row r="9207" spans="10:28">
      <c r="J9207" s="161"/>
      <c r="AB9207" s="164"/>
    </row>
    <row r="9208" spans="10:28">
      <c r="J9208" s="161"/>
      <c r="AB9208" s="164"/>
    </row>
    <row r="9209" spans="10:28">
      <c r="J9209" s="161"/>
      <c r="AB9209" s="164"/>
    </row>
    <row r="9210" spans="10:28">
      <c r="J9210" s="161"/>
      <c r="AB9210" s="164"/>
    </row>
    <row r="9211" spans="10:28">
      <c r="J9211" s="161"/>
      <c r="AB9211" s="164"/>
    </row>
    <row r="9212" spans="10:28">
      <c r="J9212" s="161"/>
      <c r="AB9212" s="164"/>
    </row>
    <row r="9213" spans="10:28">
      <c r="J9213" s="161"/>
      <c r="AB9213" s="164"/>
    </row>
    <row r="9214" spans="10:28">
      <c r="J9214" s="161"/>
      <c r="AB9214" s="164"/>
    </row>
    <row r="9215" spans="10:28">
      <c r="J9215" s="161"/>
      <c r="AB9215" s="164"/>
    </row>
    <row r="9216" spans="10:28">
      <c r="J9216" s="161"/>
      <c r="AB9216" s="164"/>
    </row>
    <row r="9217" spans="10:28">
      <c r="J9217" s="161"/>
      <c r="AB9217" s="164"/>
    </row>
    <row r="9218" spans="10:28">
      <c r="J9218" s="161"/>
      <c r="AB9218" s="164"/>
    </row>
    <row r="9219" spans="10:28">
      <c r="J9219" s="161"/>
      <c r="AB9219" s="164"/>
    </row>
    <row r="9220" spans="10:28">
      <c r="J9220" s="161"/>
      <c r="AB9220" s="164"/>
    </row>
    <row r="9221" spans="10:28">
      <c r="J9221" s="161"/>
      <c r="AB9221" s="164"/>
    </row>
    <row r="9222" spans="10:28">
      <c r="J9222" s="161"/>
      <c r="AB9222" s="164"/>
    </row>
    <row r="9223" spans="10:28">
      <c r="J9223" s="161"/>
      <c r="AB9223" s="164"/>
    </row>
    <row r="9224" spans="10:28">
      <c r="J9224" s="161"/>
      <c r="AB9224" s="164"/>
    </row>
    <row r="9225" spans="10:28">
      <c r="J9225" s="161"/>
      <c r="AB9225" s="164"/>
    </row>
    <row r="9226" spans="10:28">
      <c r="J9226" s="161"/>
      <c r="AB9226" s="164"/>
    </row>
    <row r="9227" spans="10:28">
      <c r="J9227" s="161"/>
      <c r="AB9227" s="164"/>
    </row>
    <row r="9228" spans="10:28">
      <c r="J9228" s="161"/>
      <c r="AB9228" s="164"/>
    </row>
    <row r="9229" spans="10:28">
      <c r="J9229" s="161"/>
      <c r="AB9229" s="164"/>
    </row>
    <row r="9230" spans="10:28">
      <c r="J9230" s="161"/>
      <c r="AB9230" s="164"/>
    </row>
    <row r="9231" spans="10:28">
      <c r="J9231" s="161"/>
      <c r="AB9231" s="164"/>
    </row>
    <row r="9232" spans="10:28">
      <c r="J9232" s="161"/>
      <c r="AB9232" s="164"/>
    </row>
    <row r="9233" spans="10:28">
      <c r="J9233" s="161"/>
      <c r="AB9233" s="164"/>
    </row>
    <row r="9234" spans="10:28">
      <c r="J9234" s="161"/>
      <c r="AB9234" s="164"/>
    </row>
    <row r="9235" spans="10:28">
      <c r="J9235" s="161"/>
      <c r="AB9235" s="164"/>
    </row>
    <row r="9236" spans="10:28">
      <c r="J9236" s="161"/>
      <c r="AB9236" s="164"/>
    </row>
    <row r="9237" spans="10:28">
      <c r="J9237" s="161"/>
      <c r="AB9237" s="164"/>
    </row>
    <row r="9238" spans="10:28">
      <c r="J9238" s="161"/>
      <c r="AB9238" s="164"/>
    </row>
    <row r="9239" spans="10:28">
      <c r="J9239" s="161"/>
      <c r="AB9239" s="164"/>
    </row>
    <row r="9240" spans="10:28">
      <c r="J9240" s="161"/>
      <c r="AB9240" s="164"/>
    </row>
    <row r="9241" spans="10:28">
      <c r="J9241" s="161"/>
      <c r="AB9241" s="164"/>
    </row>
    <row r="9242" spans="10:28">
      <c r="J9242" s="161"/>
      <c r="AB9242" s="164"/>
    </row>
    <row r="9243" spans="10:28">
      <c r="J9243" s="161"/>
      <c r="AB9243" s="164"/>
    </row>
    <row r="9244" spans="10:28">
      <c r="J9244" s="161"/>
      <c r="AB9244" s="164"/>
    </row>
    <row r="9245" spans="10:28">
      <c r="J9245" s="161"/>
      <c r="AB9245" s="164"/>
    </row>
    <row r="9246" spans="10:28">
      <c r="J9246" s="161"/>
      <c r="AB9246" s="164"/>
    </row>
    <row r="9247" spans="10:28">
      <c r="J9247" s="161"/>
      <c r="AB9247" s="164"/>
    </row>
    <row r="9248" spans="10:28">
      <c r="J9248" s="161"/>
      <c r="AB9248" s="164"/>
    </row>
    <row r="9249" spans="10:28">
      <c r="J9249" s="161"/>
      <c r="AB9249" s="164"/>
    </row>
    <row r="9250" spans="10:28">
      <c r="J9250" s="161"/>
      <c r="AB9250" s="164"/>
    </row>
    <row r="9251" spans="10:28">
      <c r="J9251" s="161"/>
      <c r="AB9251" s="164"/>
    </row>
    <row r="9252" spans="10:28">
      <c r="J9252" s="161"/>
      <c r="AB9252" s="164"/>
    </row>
    <row r="9253" spans="10:28">
      <c r="J9253" s="161"/>
      <c r="AB9253" s="164"/>
    </row>
    <row r="9254" spans="10:28">
      <c r="J9254" s="161"/>
      <c r="AB9254" s="164"/>
    </row>
    <row r="9255" spans="10:28">
      <c r="J9255" s="161"/>
      <c r="AB9255" s="164"/>
    </row>
    <row r="9256" spans="10:28">
      <c r="J9256" s="161"/>
      <c r="AB9256" s="164"/>
    </row>
    <row r="9257" spans="10:28">
      <c r="J9257" s="161"/>
      <c r="AB9257" s="164"/>
    </row>
    <row r="9258" spans="10:28">
      <c r="J9258" s="161"/>
      <c r="AB9258" s="164"/>
    </row>
    <row r="9259" spans="10:28">
      <c r="J9259" s="161"/>
      <c r="AB9259" s="164"/>
    </row>
    <row r="9260" spans="10:28">
      <c r="J9260" s="161"/>
      <c r="AB9260" s="164"/>
    </row>
    <row r="9261" spans="10:28">
      <c r="J9261" s="161"/>
      <c r="AB9261" s="164"/>
    </row>
    <row r="9262" spans="10:28">
      <c r="J9262" s="161"/>
      <c r="AB9262" s="164"/>
    </row>
    <row r="9263" spans="10:28">
      <c r="J9263" s="161"/>
      <c r="AB9263" s="164"/>
    </row>
    <row r="9264" spans="10:28">
      <c r="J9264" s="161"/>
      <c r="AB9264" s="164"/>
    </row>
    <row r="9265" spans="10:28">
      <c r="J9265" s="161"/>
      <c r="AB9265" s="164"/>
    </row>
    <row r="9266" spans="10:28">
      <c r="J9266" s="161"/>
      <c r="AB9266" s="164"/>
    </row>
    <row r="9267" spans="10:28">
      <c r="J9267" s="161"/>
      <c r="AB9267" s="164"/>
    </row>
    <row r="9268" spans="10:28">
      <c r="J9268" s="161"/>
      <c r="AB9268" s="164"/>
    </row>
    <row r="9269" spans="10:28">
      <c r="J9269" s="161"/>
      <c r="AB9269" s="164"/>
    </row>
    <row r="9270" spans="10:28">
      <c r="J9270" s="161"/>
      <c r="AB9270" s="164"/>
    </row>
    <row r="9271" spans="10:28">
      <c r="J9271" s="161"/>
      <c r="AB9271" s="164"/>
    </row>
    <row r="9272" spans="10:28">
      <c r="J9272" s="161"/>
      <c r="AB9272" s="164"/>
    </row>
    <row r="9273" spans="10:28">
      <c r="J9273" s="161"/>
      <c r="AB9273" s="164"/>
    </row>
    <row r="9274" spans="10:28">
      <c r="J9274" s="161"/>
      <c r="AB9274" s="164"/>
    </row>
    <row r="9275" spans="10:28">
      <c r="J9275" s="161"/>
      <c r="AB9275" s="164"/>
    </row>
    <row r="9276" spans="10:28">
      <c r="J9276" s="161"/>
      <c r="AB9276" s="164"/>
    </row>
    <row r="9277" spans="10:28">
      <c r="J9277" s="161"/>
      <c r="AB9277" s="164"/>
    </row>
    <row r="9278" spans="10:28">
      <c r="J9278" s="161"/>
      <c r="AB9278" s="164"/>
    </row>
    <row r="9279" spans="10:28">
      <c r="J9279" s="161"/>
      <c r="AB9279" s="164"/>
    </row>
    <row r="9280" spans="10:28">
      <c r="J9280" s="161"/>
      <c r="AB9280" s="164"/>
    </row>
    <row r="9281" spans="10:28">
      <c r="J9281" s="161"/>
      <c r="AB9281" s="164"/>
    </row>
    <row r="9282" spans="10:28">
      <c r="J9282" s="161"/>
      <c r="AB9282" s="164"/>
    </row>
    <row r="9283" spans="10:28">
      <c r="J9283" s="161"/>
      <c r="AB9283" s="164"/>
    </row>
    <row r="9284" spans="10:28">
      <c r="J9284" s="161"/>
      <c r="AB9284" s="164"/>
    </row>
    <row r="9285" spans="10:28">
      <c r="J9285" s="161"/>
      <c r="AB9285" s="164"/>
    </row>
    <row r="9286" spans="10:28">
      <c r="J9286" s="161"/>
      <c r="AB9286" s="164"/>
    </row>
    <row r="9287" spans="10:28">
      <c r="J9287" s="161"/>
      <c r="AB9287" s="164"/>
    </row>
    <row r="9288" spans="10:28">
      <c r="J9288" s="161"/>
      <c r="AB9288" s="164"/>
    </row>
    <row r="9289" spans="10:28">
      <c r="J9289" s="161"/>
      <c r="AB9289" s="164"/>
    </row>
    <row r="9290" spans="10:28">
      <c r="J9290" s="161"/>
      <c r="AB9290" s="164"/>
    </row>
    <row r="9291" spans="10:28">
      <c r="J9291" s="161"/>
      <c r="AB9291" s="164"/>
    </row>
    <row r="9292" spans="10:28">
      <c r="J9292" s="161"/>
      <c r="AB9292" s="164"/>
    </row>
    <row r="9293" spans="10:28">
      <c r="J9293" s="161"/>
      <c r="AB9293" s="164"/>
    </row>
    <row r="9294" spans="10:28">
      <c r="J9294" s="161"/>
      <c r="AB9294" s="164"/>
    </row>
    <row r="9295" spans="10:28">
      <c r="J9295" s="161"/>
      <c r="AB9295" s="164"/>
    </row>
    <row r="9296" spans="10:28">
      <c r="J9296" s="161"/>
      <c r="AB9296" s="164"/>
    </row>
    <row r="9297" spans="10:28">
      <c r="J9297" s="161"/>
      <c r="AB9297" s="164"/>
    </row>
    <row r="9298" spans="10:28">
      <c r="J9298" s="161"/>
      <c r="AB9298" s="164"/>
    </row>
    <row r="9299" spans="10:28">
      <c r="J9299" s="161"/>
      <c r="AB9299" s="164"/>
    </row>
    <row r="9300" spans="10:28">
      <c r="J9300" s="161"/>
      <c r="AB9300" s="164"/>
    </row>
    <row r="9301" spans="10:28">
      <c r="J9301" s="161"/>
      <c r="AB9301" s="164"/>
    </row>
    <row r="9302" spans="10:28">
      <c r="J9302" s="161"/>
      <c r="AB9302" s="164"/>
    </row>
    <row r="9303" spans="10:28">
      <c r="J9303" s="161"/>
      <c r="AB9303" s="164"/>
    </row>
    <row r="9304" spans="10:28">
      <c r="J9304" s="161"/>
      <c r="AB9304" s="164"/>
    </row>
    <row r="9305" spans="10:28">
      <c r="J9305" s="161"/>
      <c r="AB9305" s="164"/>
    </row>
    <row r="9306" spans="10:28">
      <c r="J9306" s="161"/>
      <c r="AB9306" s="164"/>
    </row>
    <row r="9307" spans="10:28">
      <c r="J9307" s="161"/>
      <c r="AB9307" s="164"/>
    </row>
    <row r="9308" spans="10:28">
      <c r="J9308" s="161"/>
      <c r="AB9308" s="164"/>
    </row>
    <row r="9309" spans="10:28">
      <c r="J9309" s="161"/>
      <c r="AB9309" s="164"/>
    </row>
    <row r="9310" spans="10:28">
      <c r="J9310" s="161"/>
      <c r="AB9310" s="164"/>
    </row>
    <row r="9311" spans="10:28">
      <c r="J9311" s="161"/>
      <c r="AB9311" s="164"/>
    </row>
    <row r="9312" spans="10:28">
      <c r="J9312" s="161"/>
      <c r="AB9312" s="164"/>
    </row>
    <row r="9313" spans="5:28">
      <c r="J9313" s="161"/>
      <c r="AB9313" s="164"/>
    </row>
    <row r="9314" spans="5:28">
      <c r="J9314" s="161"/>
      <c r="AB9314" s="164"/>
    </row>
    <row r="9315" spans="5:28">
      <c r="E9315" s="166"/>
      <c r="J9315" s="161"/>
      <c r="AB9315" s="164"/>
    </row>
    <row r="9316" spans="5:28">
      <c r="E9316" s="166"/>
      <c r="J9316" s="161"/>
      <c r="AB9316" s="164"/>
    </row>
    <row r="9317" spans="5:28">
      <c r="E9317" s="166"/>
      <c r="J9317" s="161"/>
      <c r="AB9317" s="164"/>
    </row>
    <row r="9318" spans="5:28">
      <c r="E9318" s="166"/>
      <c r="J9318" s="161"/>
      <c r="AB9318" s="164"/>
    </row>
    <row r="9319" spans="5:28">
      <c r="E9319" s="166"/>
      <c r="J9319" s="161"/>
      <c r="AB9319" s="164"/>
    </row>
    <row r="9320" spans="5:28">
      <c r="E9320" s="166"/>
      <c r="J9320" s="161"/>
      <c r="AB9320" s="164"/>
    </row>
    <row r="9321" spans="5:28">
      <c r="E9321" s="166"/>
      <c r="J9321" s="161"/>
      <c r="AB9321" s="164"/>
    </row>
    <row r="9322" spans="5:28">
      <c r="E9322" s="166"/>
      <c r="F9322" s="166"/>
      <c r="J9322" s="161"/>
      <c r="AB9322" s="164"/>
    </row>
    <row r="9323" spans="5:28">
      <c r="E9323" s="166"/>
      <c r="F9323" s="166"/>
      <c r="J9323" s="161"/>
      <c r="AB9323" s="164"/>
    </row>
    <row r="9324" spans="5:28">
      <c r="E9324" s="166"/>
      <c r="F9324" s="166"/>
      <c r="J9324" s="161"/>
      <c r="AB9324" s="164"/>
    </row>
    <row r="9325" spans="5:28">
      <c r="E9325" s="166"/>
      <c r="F9325" s="166"/>
      <c r="J9325" s="161"/>
      <c r="AB9325" s="164"/>
    </row>
    <row r="9326" spans="5:28">
      <c r="E9326" s="166"/>
      <c r="J9326" s="161"/>
      <c r="AB9326" s="164"/>
    </row>
    <row r="9327" spans="5:28">
      <c r="E9327" s="166"/>
      <c r="J9327" s="161"/>
      <c r="AB9327" s="164"/>
    </row>
    <row r="9328" spans="5:28">
      <c r="J9328" s="161"/>
      <c r="AB9328" s="164"/>
    </row>
    <row r="9329" spans="5:28">
      <c r="J9329" s="161"/>
      <c r="AB9329" s="164"/>
    </row>
    <row r="9330" spans="5:28">
      <c r="J9330" s="161"/>
      <c r="AB9330" s="164"/>
    </row>
    <row r="9331" spans="5:28">
      <c r="J9331" s="161"/>
      <c r="AB9331" s="164"/>
    </row>
    <row r="9332" spans="5:28">
      <c r="J9332" s="161"/>
      <c r="AB9332" s="164"/>
    </row>
    <row r="9333" spans="5:28">
      <c r="J9333" s="161"/>
      <c r="AB9333" s="164"/>
    </row>
    <row r="9334" spans="5:28">
      <c r="J9334" s="161"/>
      <c r="AB9334" s="164"/>
    </row>
    <row r="9335" spans="5:28">
      <c r="J9335" s="161"/>
      <c r="AB9335" s="164"/>
    </row>
    <row r="9336" spans="5:28">
      <c r="J9336" s="161"/>
      <c r="AB9336" s="164"/>
    </row>
    <row r="9337" spans="5:28">
      <c r="J9337" s="161"/>
      <c r="AB9337" s="164"/>
    </row>
    <row r="9338" spans="5:28">
      <c r="J9338" s="161"/>
      <c r="AB9338" s="164"/>
    </row>
    <row r="9339" spans="5:28">
      <c r="J9339" s="161"/>
      <c r="AB9339" s="164"/>
    </row>
    <row r="9340" spans="5:28">
      <c r="J9340" s="161"/>
      <c r="AB9340" s="164"/>
    </row>
    <row r="9341" spans="5:28">
      <c r="J9341" s="161"/>
      <c r="AB9341" s="164"/>
    </row>
    <row r="9342" spans="5:28">
      <c r="J9342" s="161"/>
      <c r="AB9342" s="164"/>
    </row>
    <row r="9343" spans="5:28">
      <c r="E9343" s="166"/>
      <c r="J9343" s="161"/>
      <c r="AB9343" s="164"/>
    </row>
    <row r="9344" spans="5:28">
      <c r="E9344" s="166"/>
      <c r="J9344" s="161"/>
      <c r="AB9344" s="164"/>
    </row>
    <row r="9345" spans="5:28">
      <c r="E9345" s="166"/>
      <c r="J9345" s="161"/>
      <c r="AB9345" s="164"/>
    </row>
    <row r="9346" spans="5:28">
      <c r="E9346" s="166"/>
      <c r="J9346" s="161"/>
      <c r="AB9346" s="164"/>
    </row>
    <row r="9347" spans="5:28">
      <c r="E9347" s="166"/>
      <c r="J9347" s="161"/>
      <c r="AB9347" s="164"/>
    </row>
    <row r="9348" spans="5:28">
      <c r="E9348" s="166"/>
      <c r="J9348" s="161"/>
      <c r="AB9348" s="164"/>
    </row>
    <row r="9349" spans="5:28">
      <c r="J9349" s="161"/>
      <c r="AB9349" s="164"/>
    </row>
    <row r="9350" spans="5:28">
      <c r="J9350" s="161"/>
      <c r="AB9350" s="164"/>
    </row>
    <row r="9351" spans="5:28">
      <c r="J9351" s="161"/>
      <c r="AB9351" s="164"/>
    </row>
    <row r="9352" spans="5:28">
      <c r="J9352" s="161"/>
      <c r="AB9352" s="164"/>
    </row>
    <row r="9353" spans="5:28">
      <c r="J9353" s="161"/>
      <c r="AB9353" s="164"/>
    </row>
    <row r="9354" spans="5:28">
      <c r="J9354" s="161"/>
      <c r="AB9354" s="164"/>
    </row>
    <row r="9355" spans="5:28">
      <c r="J9355" s="161"/>
      <c r="AB9355" s="164"/>
    </row>
    <row r="9356" spans="5:28">
      <c r="J9356" s="161"/>
      <c r="AB9356" s="164"/>
    </row>
    <row r="9357" spans="5:28">
      <c r="J9357" s="161"/>
      <c r="AB9357" s="164"/>
    </row>
    <row r="9358" spans="5:28">
      <c r="J9358" s="161"/>
      <c r="AB9358" s="164"/>
    </row>
    <row r="9359" spans="5:28">
      <c r="J9359" s="161"/>
      <c r="AB9359" s="164"/>
    </row>
    <row r="9360" spans="5:28">
      <c r="J9360" s="161"/>
      <c r="AB9360" s="164"/>
    </row>
    <row r="9361" spans="10:28">
      <c r="J9361" s="161"/>
      <c r="AB9361" s="164"/>
    </row>
    <row r="9362" spans="10:28">
      <c r="J9362" s="161"/>
      <c r="AB9362" s="164"/>
    </row>
    <row r="9363" spans="10:28">
      <c r="J9363" s="161"/>
      <c r="AB9363" s="164"/>
    </row>
    <row r="9364" spans="10:28">
      <c r="J9364" s="161"/>
      <c r="AB9364" s="164"/>
    </row>
    <row r="9365" spans="10:28">
      <c r="J9365" s="161"/>
      <c r="AB9365" s="164"/>
    </row>
    <row r="9366" spans="10:28">
      <c r="J9366" s="161"/>
      <c r="AB9366" s="164"/>
    </row>
    <row r="9367" spans="10:28">
      <c r="J9367" s="161"/>
      <c r="AB9367" s="164"/>
    </row>
    <row r="9368" spans="10:28">
      <c r="J9368" s="161"/>
      <c r="AB9368" s="164"/>
    </row>
    <row r="9369" spans="10:28">
      <c r="J9369" s="161"/>
      <c r="AB9369" s="164"/>
    </row>
    <row r="9370" spans="10:28">
      <c r="J9370" s="161"/>
      <c r="AB9370" s="164"/>
    </row>
    <row r="9371" spans="10:28">
      <c r="J9371" s="161"/>
      <c r="AB9371" s="164"/>
    </row>
    <row r="9372" spans="10:28">
      <c r="J9372" s="161"/>
      <c r="AB9372" s="164"/>
    </row>
    <row r="9373" spans="10:28">
      <c r="J9373" s="161"/>
      <c r="AB9373" s="164"/>
    </row>
    <row r="9374" spans="10:28">
      <c r="J9374" s="161"/>
      <c r="AB9374" s="164"/>
    </row>
    <row r="9375" spans="10:28">
      <c r="J9375" s="161"/>
      <c r="AB9375" s="164"/>
    </row>
    <row r="9376" spans="10:28">
      <c r="J9376" s="161"/>
      <c r="AB9376" s="164"/>
    </row>
    <row r="9377" spans="5:28">
      <c r="E9377" s="166"/>
      <c r="J9377" s="161"/>
      <c r="AB9377" s="164"/>
    </row>
    <row r="9378" spans="5:28">
      <c r="E9378" s="166"/>
      <c r="J9378" s="161"/>
      <c r="AB9378" s="164"/>
    </row>
    <row r="9379" spans="5:28">
      <c r="E9379" s="166"/>
      <c r="J9379" s="161"/>
      <c r="AB9379" s="164"/>
    </row>
    <row r="9380" spans="5:28">
      <c r="J9380" s="161"/>
      <c r="AB9380" s="164"/>
    </row>
    <row r="9381" spans="5:28">
      <c r="J9381" s="161"/>
      <c r="AB9381" s="164"/>
    </row>
    <row r="9382" spans="5:28">
      <c r="J9382" s="161"/>
      <c r="AB9382" s="164"/>
    </row>
    <row r="9383" spans="5:28">
      <c r="J9383" s="161"/>
      <c r="AB9383" s="164"/>
    </row>
    <row r="9384" spans="5:28">
      <c r="J9384" s="161"/>
      <c r="AB9384" s="164"/>
    </row>
    <row r="9385" spans="5:28">
      <c r="J9385" s="161"/>
      <c r="AB9385" s="164"/>
    </row>
    <row r="9386" spans="5:28">
      <c r="E9386" s="166"/>
      <c r="J9386" s="161"/>
      <c r="AB9386" s="164"/>
    </row>
    <row r="9387" spans="5:28">
      <c r="E9387" s="166"/>
      <c r="J9387" s="161"/>
      <c r="AB9387" s="164"/>
    </row>
    <row r="9388" spans="5:28">
      <c r="E9388" s="166"/>
      <c r="J9388" s="161"/>
      <c r="AB9388" s="164"/>
    </row>
    <row r="9389" spans="5:28">
      <c r="J9389" s="161"/>
      <c r="AB9389" s="164"/>
    </row>
    <row r="9390" spans="5:28">
      <c r="J9390" s="161"/>
      <c r="AB9390" s="164"/>
    </row>
    <row r="9391" spans="5:28">
      <c r="J9391" s="161"/>
      <c r="AB9391" s="164"/>
    </row>
    <row r="9392" spans="5:28">
      <c r="J9392" s="161"/>
      <c r="AB9392" s="164"/>
    </row>
    <row r="9393" spans="5:28">
      <c r="J9393" s="161"/>
      <c r="AB9393" s="164"/>
    </row>
    <row r="9394" spans="5:28">
      <c r="J9394" s="161"/>
      <c r="AB9394" s="164"/>
    </row>
    <row r="9395" spans="5:28">
      <c r="E9395" s="166"/>
      <c r="J9395" s="161"/>
      <c r="AB9395" s="164"/>
    </row>
    <row r="9396" spans="5:28">
      <c r="E9396" s="166"/>
      <c r="J9396" s="161"/>
      <c r="AB9396" s="164"/>
    </row>
    <row r="9397" spans="5:28">
      <c r="J9397" s="161"/>
      <c r="AB9397" s="164"/>
    </row>
    <row r="9398" spans="5:28">
      <c r="J9398" s="161"/>
      <c r="AB9398" s="164"/>
    </row>
    <row r="9399" spans="5:28">
      <c r="J9399" s="161"/>
      <c r="AB9399" s="164"/>
    </row>
    <row r="9400" spans="5:28">
      <c r="J9400" s="161"/>
      <c r="AB9400" s="164"/>
    </row>
    <row r="9401" spans="5:28">
      <c r="J9401" s="161"/>
      <c r="AB9401" s="164"/>
    </row>
    <row r="9402" spans="5:28">
      <c r="J9402" s="161"/>
      <c r="AB9402" s="164"/>
    </row>
    <row r="9403" spans="5:28">
      <c r="J9403" s="161"/>
      <c r="AB9403" s="164"/>
    </row>
    <row r="9404" spans="5:28">
      <c r="J9404" s="161"/>
      <c r="AB9404" s="164"/>
    </row>
    <row r="9405" spans="5:28">
      <c r="J9405" s="161"/>
      <c r="AB9405" s="164"/>
    </row>
    <row r="9406" spans="5:28">
      <c r="J9406" s="161"/>
      <c r="AB9406" s="164"/>
    </row>
    <row r="9407" spans="5:28">
      <c r="J9407" s="161"/>
      <c r="AB9407" s="164"/>
    </row>
    <row r="9408" spans="5:28">
      <c r="J9408" s="161"/>
      <c r="AB9408" s="164"/>
    </row>
    <row r="9409" spans="5:28">
      <c r="J9409" s="161"/>
      <c r="AB9409" s="164"/>
    </row>
    <row r="9410" spans="5:28">
      <c r="J9410" s="161"/>
      <c r="AB9410" s="164"/>
    </row>
    <row r="9411" spans="5:28">
      <c r="J9411" s="161"/>
      <c r="AB9411" s="164"/>
    </row>
    <row r="9412" spans="5:28">
      <c r="J9412" s="161"/>
      <c r="AB9412" s="164"/>
    </row>
    <row r="9413" spans="5:28">
      <c r="J9413" s="161"/>
      <c r="AB9413" s="164"/>
    </row>
    <row r="9414" spans="5:28">
      <c r="J9414" s="161"/>
      <c r="AB9414" s="164"/>
    </row>
    <row r="9415" spans="5:28">
      <c r="J9415" s="161"/>
      <c r="AB9415" s="164"/>
    </row>
    <row r="9416" spans="5:28">
      <c r="J9416" s="161"/>
      <c r="AB9416" s="164"/>
    </row>
    <row r="9417" spans="5:28">
      <c r="J9417" s="161"/>
      <c r="AB9417" s="164"/>
    </row>
    <row r="9418" spans="5:28">
      <c r="J9418" s="161"/>
      <c r="AB9418" s="164"/>
    </row>
    <row r="9419" spans="5:28">
      <c r="J9419" s="161"/>
      <c r="AB9419" s="164"/>
    </row>
    <row r="9420" spans="5:28">
      <c r="J9420" s="161"/>
      <c r="AB9420" s="164"/>
    </row>
    <row r="9421" spans="5:28">
      <c r="E9421" s="166"/>
      <c r="J9421" s="161"/>
      <c r="AB9421" s="164"/>
    </row>
    <row r="9422" spans="5:28">
      <c r="E9422" s="166"/>
      <c r="J9422" s="161"/>
      <c r="AB9422" s="164"/>
    </row>
    <row r="9423" spans="5:28">
      <c r="E9423" s="166"/>
      <c r="J9423" s="161"/>
      <c r="AB9423" s="164"/>
    </row>
    <row r="9424" spans="5:28">
      <c r="E9424" s="166"/>
      <c r="J9424" s="161"/>
      <c r="AB9424" s="164"/>
    </row>
    <row r="9425" spans="5:28">
      <c r="E9425" s="166"/>
      <c r="J9425" s="161"/>
      <c r="AB9425" s="164"/>
    </row>
    <row r="9426" spans="5:28">
      <c r="E9426" s="166"/>
      <c r="J9426" s="161"/>
      <c r="AB9426" s="164"/>
    </row>
    <row r="9427" spans="5:28">
      <c r="E9427" s="166"/>
      <c r="J9427" s="161"/>
      <c r="AB9427" s="164"/>
    </row>
    <row r="9428" spans="5:28">
      <c r="J9428" s="161"/>
      <c r="AB9428" s="164"/>
    </row>
    <row r="9429" spans="5:28">
      <c r="J9429" s="161"/>
      <c r="AB9429" s="164"/>
    </row>
    <row r="9430" spans="5:28">
      <c r="J9430" s="161"/>
      <c r="AB9430" s="164"/>
    </row>
    <row r="9431" spans="5:28">
      <c r="J9431" s="161"/>
      <c r="AB9431" s="164"/>
    </row>
    <row r="9432" spans="5:28">
      <c r="J9432" s="161"/>
      <c r="AB9432" s="164"/>
    </row>
    <row r="9433" spans="5:28">
      <c r="J9433" s="161"/>
      <c r="AB9433" s="164"/>
    </row>
    <row r="9434" spans="5:28">
      <c r="J9434" s="161"/>
      <c r="AB9434" s="164"/>
    </row>
    <row r="9435" spans="5:28">
      <c r="J9435" s="161"/>
      <c r="AB9435" s="164"/>
    </row>
    <row r="9436" spans="5:28">
      <c r="J9436" s="161"/>
      <c r="AB9436" s="164"/>
    </row>
    <row r="9437" spans="5:28">
      <c r="J9437" s="161"/>
      <c r="AB9437" s="164"/>
    </row>
    <row r="9438" spans="5:28">
      <c r="J9438" s="161"/>
      <c r="AB9438" s="164"/>
    </row>
    <row r="9439" spans="5:28">
      <c r="J9439" s="161"/>
      <c r="AB9439" s="164"/>
    </row>
    <row r="9440" spans="5:28">
      <c r="J9440" s="161"/>
      <c r="AB9440" s="164"/>
    </row>
    <row r="9441" spans="10:28">
      <c r="J9441" s="161"/>
      <c r="AB9441" s="164"/>
    </row>
    <row r="9442" spans="10:28">
      <c r="J9442" s="161"/>
      <c r="AB9442" s="164"/>
    </row>
    <row r="9443" spans="10:28">
      <c r="J9443" s="161"/>
      <c r="AB9443" s="164"/>
    </row>
    <row r="9444" spans="10:28">
      <c r="J9444" s="161"/>
      <c r="AB9444" s="164"/>
    </row>
    <row r="9445" spans="10:28">
      <c r="J9445" s="161"/>
      <c r="AB9445" s="164"/>
    </row>
    <row r="9446" spans="10:28">
      <c r="J9446" s="161"/>
      <c r="AB9446" s="164"/>
    </row>
    <row r="9447" spans="10:28">
      <c r="J9447" s="161"/>
      <c r="AB9447" s="164"/>
    </row>
    <row r="9448" spans="10:28">
      <c r="J9448" s="161"/>
      <c r="AB9448" s="164"/>
    </row>
    <row r="9449" spans="10:28">
      <c r="J9449" s="161"/>
      <c r="AB9449" s="164"/>
    </row>
    <row r="9450" spans="10:28">
      <c r="J9450" s="161"/>
      <c r="AB9450" s="164"/>
    </row>
    <row r="9451" spans="10:28">
      <c r="J9451" s="161"/>
      <c r="AB9451" s="164"/>
    </row>
    <row r="9452" spans="10:28">
      <c r="J9452" s="161"/>
      <c r="AB9452" s="164"/>
    </row>
    <row r="9453" spans="10:28">
      <c r="J9453" s="161"/>
      <c r="AB9453" s="164"/>
    </row>
    <row r="9454" spans="10:28">
      <c r="J9454" s="161"/>
      <c r="AB9454" s="164"/>
    </row>
    <row r="9455" spans="10:28">
      <c r="J9455" s="161"/>
      <c r="AB9455" s="164"/>
    </row>
    <row r="9456" spans="10:28">
      <c r="J9456" s="161"/>
      <c r="AB9456" s="164"/>
    </row>
    <row r="9457" spans="10:28">
      <c r="J9457" s="161"/>
      <c r="AB9457" s="164"/>
    </row>
    <row r="9458" spans="10:28">
      <c r="J9458" s="161"/>
      <c r="AB9458" s="164"/>
    </row>
    <row r="9459" spans="10:28">
      <c r="J9459" s="161"/>
      <c r="AB9459" s="164"/>
    </row>
    <row r="9460" spans="10:28">
      <c r="J9460" s="161"/>
      <c r="AB9460" s="164"/>
    </row>
    <row r="9461" spans="10:28">
      <c r="J9461" s="161"/>
      <c r="AB9461" s="164"/>
    </row>
    <row r="9462" spans="10:28">
      <c r="J9462" s="161"/>
      <c r="AB9462" s="164"/>
    </row>
    <row r="9463" spans="10:28">
      <c r="J9463" s="161"/>
      <c r="AB9463" s="164"/>
    </row>
    <row r="9464" spans="10:28">
      <c r="J9464" s="161"/>
      <c r="AB9464" s="164"/>
    </row>
    <row r="9465" spans="10:28">
      <c r="J9465" s="161"/>
      <c r="AB9465" s="164"/>
    </row>
    <row r="9466" spans="10:28">
      <c r="J9466" s="161"/>
      <c r="AB9466" s="164"/>
    </row>
    <row r="9467" spans="10:28">
      <c r="J9467" s="161"/>
      <c r="AB9467" s="164"/>
    </row>
    <row r="9468" spans="10:28">
      <c r="J9468" s="161"/>
      <c r="AB9468" s="164"/>
    </row>
    <row r="9469" spans="10:28">
      <c r="J9469" s="161"/>
      <c r="AB9469" s="164"/>
    </row>
    <row r="9470" spans="10:28">
      <c r="J9470" s="161"/>
      <c r="AB9470" s="164"/>
    </row>
    <row r="9471" spans="10:28">
      <c r="J9471" s="161"/>
      <c r="AB9471" s="164"/>
    </row>
    <row r="9472" spans="10:28">
      <c r="J9472" s="161"/>
      <c r="AB9472" s="164"/>
    </row>
    <row r="9473" spans="10:28">
      <c r="J9473" s="161"/>
      <c r="AB9473" s="164"/>
    </row>
    <row r="9474" spans="10:28">
      <c r="J9474" s="161"/>
      <c r="AB9474" s="164"/>
    </row>
    <row r="9475" spans="10:28">
      <c r="J9475" s="161"/>
      <c r="AB9475" s="164"/>
    </row>
    <row r="9476" spans="10:28">
      <c r="J9476" s="161"/>
      <c r="AB9476" s="164"/>
    </row>
    <row r="9477" spans="10:28">
      <c r="J9477" s="161"/>
      <c r="AB9477" s="164"/>
    </row>
    <row r="9478" spans="10:28">
      <c r="J9478" s="161"/>
      <c r="AB9478" s="164"/>
    </row>
    <row r="9479" spans="10:28">
      <c r="J9479" s="161"/>
      <c r="AB9479" s="164"/>
    </row>
    <row r="9480" spans="10:28">
      <c r="J9480" s="161"/>
      <c r="AB9480" s="164"/>
    </row>
    <row r="9481" spans="10:28">
      <c r="J9481" s="161"/>
      <c r="AB9481" s="164"/>
    </row>
    <row r="9482" spans="10:28">
      <c r="J9482" s="161"/>
      <c r="AB9482" s="164"/>
    </row>
    <row r="9483" spans="10:28">
      <c r="J9483" s="161"/>
      <c r="AB9483" s="164"/>
    </row>
    <row r="9484" spans="10:28">
      <c r="J9484" s="161"/>
      <c r="AB9484" s="164"/>
    </row>
    <row r="9485" spans="10:28">
      <c r="J9485" s="161"/>
      <c r="AB9485" s="164"/>
    </row>
    <row r="9486" spans="10:28">
      <c r="J9486" s="161"/>
      <c r="AB9486" s="164"/>
    </row>
    <row r="9487" spans="10:28">
      <c r="J9487" s="161"/>
      <c r="AB9487" s="164"/>
    </row>
    <row r="9488" spans="10:28">
      <c r="J9488" s="161"/>
      <c r="AB9488" s="164"/>
    </row>
    <row r="9489" spans="10:28">
      <c r="J9489" s="161"/>
      <c r="AB9489" s="164"/>
    </row>
    <row r="9490" spans="10:28">
      <c r="J9490" s="161"/>
      <c r="AB9490" s="164"/>
    </row>
    <row r="9491" spans="10:28">
      <c r="J9491" s="161"/>
      <c r="AB9491" s="164"/>
    </row>
    <row r="9492" spans="10:28">
      <c r="J9492" s="161"/>
      <c r="AB9492" s="164"/>
    </row>
    <row r="9493" spans="10:28">
      <c r="J9493" s="161"/>
      <c r="AB9493" s="164"/>
    </row>
    <row r="9494" spans="10:28">
      <c r="J9494" s="161"/>
      <c r="AB9494" s="164"/>
    </row>
    <row r="9495" spans="10:28">
      <c r="J9495" s="161"/>
      <c r="AB9495" s="164"/>
    </row>
    <row r="9496" spans="10:28">
      <c r="J9496" s="161"/>
      <c r="AB9496" s="164"/>
    </row>
    <row r="9497" spans="10:28">
      <c r="J9497" s="161"/>
      <c r="AB9497" s="164"/>
    </row>
    <row r="9498" spans="10:28">
      <c r="J9498" s="161"/>
      <c r="AB9498" s="164"/>
    </row>
    <row r="9499" spans="10:28">
      <c r="J9499" s="161"/>
      <c r="AB9499" s="164"/>
    </row>
    <row r="9500" spans="10:28">
      <c r="J9500" s="161"/>
      <c r="AB9500" s="164"/>
    </row>
    <row r="9501" spans="10:28">
      <c r="J9501" s="161"/>
      <c r="AB9501" s="164"/>
    </row>
    <row r="9502" spans="10:28">
      <c r="J9502" s="161"/>
      <c r="AB9502" s="164"/>
    </row>
    <row r="9503" spans="10:28">
      <c r="J9503" s="161"/>
      <c r="AB9503" s="164"/>
    </row>
    <row r="9504" spans="10:28">
      <c r="J9504" s="161"/>
      <c r="AB9504" s="164"/>
    </row>
    <row r="9505" spans="10:28">
      <c r="J9505" s="161"/>
      <c r="AB9505" s="164"/>
    </row>
    <row r="9506" spans="10:28">
      <c r="J9506" s="161"/>
      <c r="AB9506" s="164"/>
    </row>
    <row r="9507" spans="10:28">
      <c r="J9507" s="161"/>
      <c r="AB9507" s="164"/>
    </row>
    <row r="9508" spans="10:28">
      <c r="J9508" s="161"/>
      <c r="AB9508" s="164"/>
    </row>
    <row r="9509" spans="10:28">
      <c r="J9509" s="161"/>
      <c r="AB9509" s="164"/>
    </row>
    <row r="9510" spans="10:28">
      <c r="J9510" s="161"/>
      <c r="AB9510" s="164"/>
    </row>
    <row r="9511" spans="10:28">
      <c r="J9511" s="161"/>
      <c r="AB9511" s="164"/>
    </row>
    <row r="9512" spans="10:28">
      <c r="J9512" s="161"/>
      <c r="AB9512" s="164"/>
    </row>
    <row r="9513" spans="10:28">
      <c r="J9513" s="161"/>
      <c r="AB9513" s="164"/>
    </row>
    <row r="9514" spans="10:28">
      <c r="J9514" s="161"/>
      <c r="AB9514" s="164"/>
    </row>
    <row r="9515" spans="10:28">
      <c r="J9515" s="161"/>
      <c r="AB9515" s="164"/>
    </row>
    <row r="9516" spans="10:28">
      <c r="J9516" s="161"/>
      <c r="AB9516" s="164"/>
    </row>
    <row r="9517" spans="10:28">
      <c r="J9517" s="161"/>
      <c r="AB9517" s="164"/>
    </row>
    <row r="9518" spans="10:28">
      <c r="J9518" s="161"/>
      <c r="AB9518" s="164"/>
    </row>
    <row r="9519" spans="10:28">
      <c r="J9519" s="161"/>
      <c r="AB9519" s="164"/>
    </row>
    <row r="9520" spans="10:28">
      <c r="J9520" s="161"/>
      <c r="AB9520" s="164"/>
    </row>
    <row r="9521" spans="10:28">
      <c r="J9521" s="161"/>
      <c r="AB9521" s="164"/>
    </row>
    <row r="9522" spans="10:28">
      <c r="J9522" s="161"/>
      <c r="AB9522" s="164"/>
    </row>
    <row r="9523" spans="10:28">
      <c r="J9523" s="161"/>
      <c r="AB9523" s="164"/>
    </row>
    <row r="9524" spans="10:28">
      <c r="J9524" s="161"/>
      <c r="AB9524" s="164"/>
    </row>
    <row r="9525" spans="10:28">
      <c r="J9525" s="161"/>
      <c r="AB9525" s="164"/>
    </row>
    <row r="9526" spans="10:28">
      <c r="J9526" s="161"/>
      <c r="AB9526" s="164"/>
    </row>
    <row r="9527" spans="10:28">
      <c r="J9527" s="161"/>
      <c r="AB9527" s="164"/>
    </row>
    <row r="9528" spans="10:28">
      <c r="J9528" s="161"/>
      <c r="AB9528" s="164"/>
    </row>
    <row r="9529" spans="10:28">
      <c r="J9529" s="161"/>
      <c r="AB9529" s="164"/>
    </row>
    <row r="9530" spans="10:28">
      <c r="J9530" s="161"/>
      <c r="AB9530" s="164"/>
    </row>
    <row r="9531" spans="10:28">
      <c r="J9531" s="161"/>
      <c r="AB9531" s="164"/>
    </row>
    <row r="9532" spans="10:28">
      <c r="J9532" s="161"/>
      <c r="AB9532" s="164"/>
    </row>
    <row r="9533" spans="10:28">
      <c r="J9533" s="161"/>
      <c r="AB9533" s="164"/>
    </row>
    <row r="9534" spans="10:28">
      <c r="J9534" s="161"/>
      <c r="AB9534" s="164"/>
    </row>
    <row r="9535" spans="10:28">
      <c r="J9535" s="161"/>
      <c r="AB9535" s="164"/>
    </row>
    <row r="9536" spans="10:28">
      <c r="J9536" s="161"/>
      <c r="AB9536" s="164"/>
    </row>
    <row r="9537" spans="5:28">
      <c r="J9537" s="161"/>
      <c r="AB9537" s="164"/>
    </row>
    <row r="9538" spans="5:28">
      <c r="J9538" s="161"/>
      <c r="AB9538" s="164"/>
    </row>
    <row r="9539" spans="5:28">
      <c r="J9539" s="161"/>
      <c r="AB9539" s="164"/>
    </row>
    <row r="9540" spans="5:28">
      <c r="J9540" s="161"/>
      <c r="AB9540" s="164"/>
    </row>
    <row r="9541" spans="5:28">
      <c r="J9541" s="161"/>
      <c r="AB9541" s="164"/>
    </row>
    <row r="9542" spans="5:28">
      <c r="J9542" s="161"/>
      <c r="AB9542" s="164"/>
    </row>
    <row r="9543" spans="5:28">
      <c r="E9543" s="166"/>
      <c r="J9543" s="161"/>
      <c r="AB9543" s="164"/>
    </row>
    <row r="9544" spans="5:28">
      <c r="E9544" s="166"/>
      <c r="J9544" s="161"/>
      <c r="AB9544" s="164"/>
    </row>
    <row r="9545" spans="5:28">
      <c r="E9545" s="166"/>
      <c r="J9545" s="161"/>
      <c r="AB9545" s="164"/>
    </row>
    <row r="9546" spans="5:28">
      <c r="E9546" s="166"/>
      <c r="J9546" s="161"/>
      <c r="AB9546" s="164"/>
    </row>
    <row r="9547" spans="5:28">
      <c r="E9547" s="166"/>
      <c r="J9547" s="161"/>
      <c r="AB9547" s="164"/>
    </row>
    <row r="9548" spans="5:28">
      <c r="E9548" s="166"/>
      <c r="J9548" s="161"/>
      <c r="AB9548" s="164"/>
    </row>
    <row r="9549" spans="5:28">
      <c r="E9549" s="166"/>
      <c r="J9549" s="161"/>
      <c r="AB9549" s="164"/>
    </row>
    <row r="9550" spans="5:28">
      <c r="E9550" s="166"/>
      <c r="J9550" s="161"/>
      <c r="AB9550" s="164"/>
    </row>
    <row r="9551" spans="5:28">
      <c r="E9551" s="166"/>
      <c r="J9551" s="161"/>
      <c r="AB9551" s="164"/>
    </row>
    <row r="9552" spans="5:28">
      <c r="E9552" s="166"/>
      <c r="J9552" s="161"/>
      <c r="AB9552" s="164"/>
    </row>
    <row r="9553" spans="5:28">
      <c r="E9553" s="166"/>
      <c r="J9553" s="161"/>
      <c r="AB9553" s="164"/>
    </row>
    <row r="9554" spans="5:28">
      <c r="E9554" s="166"/>
      <c r="J9554" s="161"/>
      <c r="AB9554" s="164"/>
    </row>
    <row r="9555" spans="5:28">
      <c r="E9555" s="166"/>
      <c r="J9555" s="161"/>
      <c r="AB9555" s="164"/>
    </row>
    <row r="9556" spans="5:28">
      <c r="E9556" s="166"/>
      <c r="J9556" s="161"/>
      <c r="AB9556" s="164"/>
    </row>
    <row r="9557" spans="5:28">
      <c r="E9557" s="166"/>
      <c r="J9557" s="161"/>
      <c r="AB9557" s="164"/>
    </row>
    <row r="9558" spans="5:28">
      <c r="E9558" s="166"/>
      <c r="J9558" s="161"/>
      <c r="AB9558" s="164"/>
    </row>
    <row r="9559" spans="5:28">
      <c r="J9559" s="161"/>
      <c r="AB9559" s="164"/>
    </row>
    <row r="9560" spans="5:28">
      <c r="J9560" s="161"/>
      <c r="AB9560" s="164"/>
    </row>
    <row r="9561" spans="5:28">
      <c r="J9561" s="161"/>
      <c r="AB9561" s="164"/>
    </row>
    <row r="9562" spans="5:28">
      <c r="J9562" s="161"/>
      <c r="AB9562" s="164"/>
    </row>
    <row r="9563" spans="5:28">
      <c r="J9563" s="161"/>
      <c r="AB9563" s="164"/>
    </row>
    <row r="9564" spans="5:28">
      <c r="J9564" s="161"/>
      <c r="AB9564" s="164"/>
    </row>
    <row r="9565" spans="5:28">
      <c r="J9565" s="161"/>
      <c r="AB9565" s="164"/>
    </row>
    <row r="9566" spans="5:28">
      <c r="J9566" s="161"/>
      <c r="AB9566" s="164"/>
    </row>
    <row r="9567" spans="5:28">
      <c r="J9567" s="161"/>
      <c r="AB9567" s="164"/>
    </row>
    <row r="9568" spans="5:28">
      <c r="J9568" s="161"/>
      <c r="AB9568" s="164"/>
    </row>
    <row r="9569" spans="5:28">
      <c r="E9569" s="166"/>
      <c r="J9569" s="161"/>
      <c r="AB9569" s="164"/>
    </row>
    <row r="9570" spans="5:28">
      <c r="E9570" s="166"/>
      <c r="J9570" s="161"/>
      <c r="AB9570" s="164"/>
    </row>
    <row r="9571" spans="5:28">
      <c r="E9571" s="166"/>
      <c r="J9571" s="161"/>
      <c r="AB9571" s="164"/>
    </row>
    <row r="9572" spans="5:28">
      <c r="E9572" s="166"/>
      <c r="J9572" s="161"/>
      <c r="AB9572" s="164"/>
    </row>
    <row r="9573" spans="5:28">
      <c r="E9573" s="166"/>
      <c r="J9573" s="161"/>
      <c r="AB9573" s="164"/>
    </row>
    <row r="9574" spans="5:28">
      <c r="E9574" s="166"/>
      <c r="J9574" s="161"/>
      <c r="AB9574" s="164"/>
    </row>
    <row r="9575" spans="5:28">
      <c r="E9575" s="166"/>
      <c r="J9575" s="161"/>
      <c r="AB9575" s="164"/>
    </row>
    <row r="9576" spans="5:28">
      <c r="E9576" s="166"/>
      <c r="J9576" s="161"/>
      <c r="AB9576" s="164"/>
    </row>
    <row r="9577" spans="5:28">
      <c r="E9577" s="166"/>
      <c r="J9577" s="161"/>
      <c r="AB9577" s="164"/>
    </row>
    <row r="9578" spans="5:28">
      <c r="E9578" s="166"/>
      <c r="J9578" s="161"/>
      <c r="AB9578" s="164"/>
    </row>
    <row r="9579" spans="5:28">
      <c r="E9579" s="166"/>
      <c r="J9579" s="161"/>
      <c r="AB9579" s="164"/>
    </row>
    <row r="9580" spans="5:28">
      <c r="E9580" s="166"/>
      <c r="J9580" s="161"/>
      <c r="AB9580" s="164"/>
    </row>
    <row r="9581" spans="5:28">
      <c r="E9581" s="166"/>
      <c r="J9581" s="161"/>
      <c r="AB9581" s="164"/>
    </row>
    <row r="9582" spans="5:28">
      <c r="E9582" s="166"/>
      <c r="J9582" s="161"/>
      <c r="AB9582" s="164"/>
    </row>
    <row r="9583" spans="5:28">
      <c r="E9583" s="166"/>
      <c r="J9583" s="161"/>
      <c r="AB9583" s="164"/>
    </row>
    <row r="9584" spans="5:28">
      <c r="E9584" s="166"/>
      <c r="J9584" s="161"/>
      <c r="AB9584" s="164"/>
    </row>
    <row r="9585" spans="5:28">
      <c r="E9585" s="166"/>
      <c r="J9585" s="161"/>
      <c r="AB9585" s="164"/>
    </row>
    <row r="9586" spans="5:28">
      <c r="E9586" s="166"/>
      <c r="J9586" s="161"/>
      <c r="AB9586" s="164"/>
    </row>
    <row r="9587" spans="5:28">
      <c r="J9587" s="161"/>
      <c r="AB9587" s="164"/>
    </row>
    <row r="9588" spans="5:28">
      <c r="J9588" s="161"/>
      <c r="AB9588" s="164"/>
    </row>
    <row r="9589" spans="5:28">
      <c r="J9589" s="161"/>
      <c r="AB9589" s="164"/>
    </row>
    <row r="9590" spans="5:28">
      <c r="J9590" s="161"/>
      <c r="AB9590" s="164"/>
    </row>
    <row r="9591" spans="5:28">
      <c r="J9591" s="161"/>
      <c r="AB9591" s="164"/>
    </row>
    <row r="9592" spans="5:28">
      <c r="J9592" s="161"/>
      <c r="AB9592" s="164"/>
    </row>
    <row r="9593" spans="5:28">
      <c r="J9593" s="161"/>
      <c r="AB9593" s="164"/>
    </row>
    <row r="9594" spans="5:28">
      <c r="J9594" s="161"/>
      <c r="AB9594" s="164"/>
    </row>
    <row r="9595" spans="5:28">
      <c r="J9595" s="161"/>
      <c r="AB9595" s="164"/>
    </row>
    <row r="9596" spans="5:28">
      <c r="J9596" s="161"/>
      <c r="AB9596" s="164"/>
    </row>
    <row r="9597" spans="5:28">
      <c r="J9597" s="161"/>
      <c r="AB9597" s="164"/>
    </row>
    <row r="9598" spans="5:28">
      <c r="J9598" s="161"/>
      <c r="AB9598" s="164"/>
    </row>
    <row r="9599" spans="5:28">
      <c r="J9599" s="161"/>
      <c r="AB9599" s="164"/>
    </row>
    <row r="9600" spans="5:28">
      <c r="J9600" s="161"/>
      <c r="AB9600" s="164"/>
    </row>
    <row r="9601" spans="5:28">
      <c r="J9601" s="161"/>
      <c r="AB9601" s="164"/>
    </row>
    <row r="9602" spans="5:28">
      <c r="J9602" s="161"/>
      <c r="AB9602" s="164"/>
    </row>
    <row r="9603" spans="5:28">
      <c r="J9603" s="161"/>
      <c r="AB9603" s="164"/>
    </row>
    <row r="9604" spans="5:28">
      <c r="J9604" s="161"/>
      <c r="AB9604" s="164"/>
    </row>
    <row r="9605" spans="5:28">
      <c r="J9605" s="161"/>
      <c r="AB9605" s="164"/>
    </row>
    <row r="9606" spans="5:28">
      <c r="J9606" s="161"/>
      <c r="AB9606" s="164"/>
    </row>
    <row r="9607" spans="5:28">
      <c r="J9607" s="161"/>
      <c r="AB9607" s="164"/>
    </row>
    <row r="9608" spans="5:28">
      <c r="J9608" s="161"/>
      <c r="AB9608" s="164"/>
    </row>
    <row r="9609" spans="5:28">
      <c r="J9609" s="161"/>
      <c r="AB9609" s="164"/>
    </row>
    <row r="9610" spans="5:28">
      <c r="J9610" s="161"/>
      <c r="AB9610" s="164"/>
    </row>
    <row r="9611" spans="5:28">
      <c r="J9611" s="161"/>
      <c r="AB9611" s="164"/>
    </row>
    <row r="9612" spans="5:28">
      <c r="J9612" s="161"/>
      <c r="AB9612" s="164"/>
    </row>
    <row r="9613" spans="5:28">
      <c r="E9613" s="166"/>
      <c r="J9613" s="161"/>
      <c r="AB9613" s="164"/>
    </row>
    <row r="9614" spans="5:28">
      <c r="E9614" s="166"/>
      <c r="J9614" s="161"/>
      <c r="AB9614" s="164"/>
    </row>
    <row r="9615" spans="5:28">
      <c r="E9615" s="166"/>
      <c r="J9615" s="161"/>
      <c r="AB9615" s="164"/>
    </row>
    <row r="9616" spans="5:28">
      <c r="E9616" s="166"/>
      <c r="J9616" s="161"/>
      <c r="AB9616" s="164"/>
    </row>
    <row r="9617" spans="5:28">
      <c r="E9617" s="166"/>
      <c r="J9617" s="161"/>
      <c r="AB9617" s="164"/>
    </row>
    <row r="9618" spans="5:28">
      <c r="E9618" s="166"/>
      <c r="J9618" s="161"/>
      <c r="AB9618" s="164"/>
    </row>
    <row r="9619" spans="5:28">
      <c r="E9619" s="166"/>
      <c r="J9619" s="161"/>
      <c r="AB9619" s="164"/>
    </row>
    <row r="9620" spans="5:28">
      <c r="J9620" s="161"/>
      <c r="AB9620" s="164"/>
    </row>
    <row r="9621" spans="5:28">
      <c r="J9621" s="161"/>
      <c r="AB9621" s="164"/>
    </row>
    <row r="9622" spans="5:28">
      <c r="J9622" s="161"/>
      <c r="AB9622" s="164"/>
    </row>
    <row r="9623" spans="5:28">
      <c r="J9623" s="161"/>
      <c r="AB9623" s="164"/>
    </row>
    <row r="9624" spans="5:28">
      <c r="J9624" s="161"/>
      <c r="AB9624" s="164"/>
    </row>
    <row r="9625" spans="5:28">
      <c r="J9625" s="161"/>
      <c r="AB9625" s="164"/>
    </row>
    <row r="9626" spans="5:28">
      <c r="J9626" s="161"/>
      <c r="AB9626" s="164"/>
    </row>
    <row r="9627" spans="5:28">
      <c r="J9627" s="161"/>
      <c r="AB9627" s="164"/>
    </row>
    <row r="9628" spans="5:28">
      <c r="J9628" s="161"/>
      <c r="AB9628" s="164"/>
    </row>
    <row r="9629" spans="5:28">
      <c r="J9629" s="161"/>
      <c r="AB9629" s="164"/>
    </row>
    <row r="9630" spans="5:28">
      <c r="J9630" s="161"/>
      <c r="AB9630" s="164"/>
    </row>
    <row r="9631" spans="5:28">
      <c r="J9631" s="161"/>
      <c r="AB9631" s="164"/>
    </row>
    <row r="9632" spans="5:28">
      <c r="J9632" s="161"/>
      <c r="AB9632" s="164"/>
    </row>
    <row r="9633" spans="5:28">
      <c r="J9633" s="161"/>
      <c r="AB9633" s="164"/>
    </row>
    <row r="9634" spans="5:28">
      <c r="J9634" s="161"/>
      <c r="AB9634" s="164"/>
    </row>
    <row r="9635" spans="5:28">
      <c r="J9635" s="161"/>
      <c r="AB9635" s="164"/>
    </row>
    <row r="9636" spans="5:28">
      <c r="J9636" s="161"/>
      <c r="AB9636" s="164"/>
    </row>
    <row r="9637" spans="5:28">
      <c r="E9637" s="166"/>
      <c r="J9637" s="161"/>
      <c r="AB9637" s="164"/>
    </row>
    <row r="9638" spans="5:28">
      <c r="E9638" s="166"/>
      <c r="J9638" s="161"/>
      <c r="AB9638" s="164"/>
    </row>
    <row r="9639" spans="5:28">
      <c r="E9639" s="166"/>
      <c r="J9639" s="161"/>
      <c r="AB9639" s="164"/>
    </row>
    <row r="9640" spans="5:28">
      <c r="E9640" s="166"/>
      <c r="J9640" s="161"/>
      <c r="AB9640" s="164"/>
    </row>
    <row r="9641" spans="5:28">
      <c r="E9641" s="166"/>
      <c r="J9641" s="161"/>
      <c r="AB9641" s="164"/>
    </row>
    <row r="9642" spans="5:28">
      <c r="E9642" s="166"/>
      <c r="J9642" s="161"/>
      <c r="AB9642" s="164"/>
    </row>
    <row r="9643" spans="5:28">
      <c r="E9643" s="166"/>
      <c r="J9643" s="161"/>
      <c r="AB9643" s="164"/>
    </row>
    <row r="9644" spans="5:28">
      <c r="J9644" s="161"/>
      <c r="AB9644" s="164"/>
    </row>
    <row r="9645" spans="5:28">
      <c r="J9645" s="161"/>
      <c r="AB9645" s="164"/>
    </row>
    <row r="9646" spans="5:28">
      <c r="J9646" s="161"/>
      <c r="AB9646" s="164"/>
    </row>
    <row r="9647" spans="5:28">
      <c r="J9647" s="161"/>
      <c r="AB9647" s="164"/>
    </row>
    <row r="9648" spans="5:28">
      <c r="J9648" s="161"/>
      <c r="AB9648" s="164"/>
    </row>
    <row r="9649" spans="10:28">
      <c r="J9649" s="161"/>
      <c r="AB9649" s="164"/>
    </row>
    <row r="9650" spans="10:28">
      <c r="J9650" s="161"/>
      <c r="AB9650" s="164"/>
    </row>
    <row r="9651" spans="10:28">
      <c r="J9651" s="161"/>
      <c r="AB9651" s="164"/>
    </row>
    <row r="9652" spans="10:28">
      <c r="J9652" s="161"/>
      <c r="AB9652" s="164"/>
    </row>
    <row r="9653" spans="10:28">
      <c r="J9653" s="161"/>
      <c r="AB9653" s="164"/>
    </row>
    <row r="9654" spans="10:28">
      <c r="J9654" s="161"/>
      <c r="AB9654" s="164"/>
    </row>
    <row r="9655" spans="10:28">
      <c r="J9655" s="161"/>
      <c r="AB9655" s="164"/>
    </row>
    <row r="9656" spans="10:28">
      <c r="J9656" s="161"/>
      <c r="AB9656" s="164"/>
    </row>
    <row r="9657" spans="10:28">
      <c r="J9657" s="161"/>
      <c r="AB9657" s="164"/>
    </row>
    <row r="9658" spans="10:28">
      <c r="J9658" s="161"/>
      <c r="AB9658" s="164"/>
    </row>
    <row r="9659" spans="10:28">
      <c r="J9659" s="161"/>
      <c r="AB9659" s="164"/>
    </row>
    <row r="9660" spans="10:28">
      <c r="J9660" s="161"/>
      <c r="AB9660" s="164"/>
    </row>
    <row r="9661" spans="10:28">
      <c r="J9661" s="161"/>
      <c r="AB9661" s="164"/>
    </row>
    <row r="9662" spans="10:28">
      <c r="J9662" s="161"/>
      <c r="AB9662" s="164"/>
    </row>
    <row r="9663" spans="10:28">
      <c r="J9663" s="161"/>
      <c r="AB9663" s="164"/>
    </row>
    <row r="9664" spans="10:28">
      <c r="J9664" s="161"/>
      <c r="AB9664" s="164"/>
    </row>
    <row r="9665" spans="10:28">
      <c r="J9665" s="161"/>
      <c r="AB9665" s="164"/>
    </row>
    <row r="9666" spans="10:28">
      <c r="J9666" s="161"/>
      <c r="AB9666" s="164"/>
    </row>
    <row r="9667" spans="10:28">
      <c r="J9667" s="161"/>
      <c r="AB9667" s="164"/>
    </row>
    <row r="9668" spans="10:28">
      <c r="J9668" s="161"/>
      <c r="AB9668" s="164"/>
    </row>
    <row r="9669" spans="10:28">
      <c r="J9669" s="161"/>
      <c r="AB9669" s="164"/>
    </row>
    <row r="9670" spans="10:28">
      <c r="J9670" s="161"/>
      <c r="AB9670" s="164"/>
    </row>
    <row r="9671" spans="10:28">
      <c r="J9671" s="161"/>
      <c r="AB9671" s="164"/>
    </row>
    <row r="9672" spans="10:28">
      <c r="J9672" s="161"/>
      <c r="AB9672" s="164"/>
    </row>
    <row r="9673" spans="10:28">
      <c r="J9673" s="161"/>
      <c r="AB9673" s="164"/>
    </row>
    <row r="9674" spans="10:28">
      <c r="J9674" s="161"/>
      <c r="AB9674" s="164"/>
    </row>
    <row r="9675" spans="10:28">
      <c r="J9675" s="161"/>
      <c r="AB9675" s="164"/>
    </row>
    <row r="9676" spans="10:28">
      <c r="J9676" s="161"/>
      <c r="AB9676" s="164"/>
    </row>
    <row r="9677" spans="10:28">
      <c r="J9677" s="161"/>
      <c r="AB9677" s="164"/>
    </row>
    <row r="9678" spans="10:28">
      <c r="J9678" s="161"/>
      <c r="AB9678" s="164"/>
    </row>
    <row r="9679" spans="10:28">
      <c r="J9679" s="161"/>
      <c r="AB9679" s="164"/>
    </row>
    <row r="9680" spans="10:28">
      <c r="J9680" s="161"/>
      <c r="AB9680" s="164"/>
    </row>
    <row r="9681" spans="10:28">
      <c r="J9681" s="161"/>
      <c r="AB9681" s="164"/>
    </row>
    <row r="9682" spans="10:28">
      <c r="J9682" s="161"/>
      <c r="AB9682" s="164"/>
    </row>
    <row r="9683" spans="10:28">
      <c r="J9683" s="161"/>
      <c r="AB9683" s="164"/>
    </row>
    <row r="9684" spans="10:28">
      <c r="J9684" s="161"/>
      <c r="AB9684" s="164"/>
    </row>
    <row r="9685" spans="10:28">
      <c r="J9685" s="161"/>
      <c r="AB9685" s="164"/>
    </row>
    <row r="9686" spans="10:28">
      <c r="J9686" s="161"/>
      <c r="AB9686" s="164"/>
    </row>
    <row r="9687" spans="10:28">
      <c r="J9687" s="161"/>
      <c r="AB9687" s="164"/>
    </row>
    <row r="9688" spans="10:28">
      <c r="J9688" s="161"/>
      <c r="AB9688" s="164"/>
    </row>
    <row r="9689" spans="10:28">
      <c r="J9689" s="161"/>
      <c r="AB9689" s="164"/>
    </row>
    <row r="9690" spans="10:28">
      <c r="J9690" s="161"/>
      <c r="AB9690" s="164"/>
    </row>
    <row r="9691" spans="10:28">
      <c r="J9691" s="161"/>
      <c r="AB9691" s="164"/>
    </row>
    <row r="9692" spans="10:28">
      <c r="J9692" s="161"/>
      <c r="AB9692" s="164"/>
    </row>
    <row r="9693" spans="10:28">
      <c r="J9693" s="161"/>
      <c r="AB9693" s="164"/>
    </row>
    <row r="9694" spans="10:28">
      <c r="J9694" s="161"/>
      <c r="AB9694" s="164"/>
    </row>
    <row r="9695" spans="10:28">
      <c r="J9695" s="161"/>
      <c r="AB9695" s="164"/>
    </row>
    <row r="9696" spans="10:28">
      <c r="J9696" s="161"/>
      <c r="AB9696" s="164"/>
    </row>
    <row r="9697" spans="10:28">
      <c r="J9697" s="161"/>
      <c r="AB9697" s="164"/>
    </row>
    <row r="9698" spans="10:28">
      <c r="J9698" s="161"/>
      <c r="AB9698" s="164"/>
    </row>
    <row r="9699" spans="10:28">
      <c r="J9699" s="161"/>
      <c r="AB9699" s="164"/>
    </row>
    <row r="9700" spans="10:28">
      <c r="J9700" s="161"/>
      <c r="AB9700" s="164"/>
    </row>
    <row r="9701" spans="10:28">
      <c r="J9701" s="161"/>
      <c r="AB9701" s="164"/>
    </row>
    <row r="9702" spans="10:28">
      <c r="J9702" s="161"/>
      <c r="AB9702" s="164"/>
    </row>
    <row r="9703" spans="10:28">
      <c r="J9703" s="161"/>
      <c r="AB9703" s="164"/>
    </row>
    <row r="9704" spans="10:28">
      <c r="J9704" s="161"/>
      <c r="AB9704" s="164"/>
    </row>
    <row r="9705" spans="10:28">
      <c r="J9705" s="161"/>
      <c r="AB9705" s="164"/>
    </row>
    <row r="9706" spans="10:28">
      <c r="J9706" s="161"/>
      <c r="AB9706" s="164"/>
    </row>
    <row r="9707" spans="10:28">
      <c r="J9707" s="161"/>
      <c r="AB9707" s="164"/>
    </row>
    <row r="9708" spans="10:28">
      <c r="J9708" s="161"/>
      <c r="AB9708" s="164"/>
    </row>
    <row r="9709" spans="10:28">
      <c r="J9709" s="161"/>
      <c r="AB9709" s="164"/>
    </row>
    <row r="9710" spans="10:28">
      <c r="J9710" s="161"/>
      <c r="AB9710" s="164"/>
    </row>
    <row r="9711" spans="10:28">
      <c r="J9711" s="161"/>
      <c r="AB9711" s="164"/>
    </row>
    <row r="9712" spans="10:28">
      <c r="J9712" s="161"/>
      <c r="AB9712" s="164"/>
    </row>
    <row r="9713" spans="10:28">
      <c r="J9713" s="161"/>
      <c r="AB9713" s="164"/>
    </row>
    <row r="9714" spans="10:28">
      <c r="J9714" s="161"/>
      <c r="AB9714" s="164"/>
    </row>
    <row r="9715" spans="10:28">
      <c r="J9715" s="161"/>
      <c r="AB9715" s="164"/>
    </row>
    <row r="9716" spans="10:28">
      <c r="J9716" s="161"/>
      <c r="AB9716" s="164"/>
    </row>
    <row r="9717" spans="10:28">
      <c r="J9717" s="161"/>
      <c r="AB9717" s="164"/>
    </row>
    <row r="9718" spans="10:28">
      <c r="J9718" s="161"/>
      <c r="AB9718" s="164"/>
    </row>
    <row r="9719" spans="10:28">
      <c r="J9719" s="161"/>
      <c r="AB9719" s="164"/>
    </row>
    <row r="9720" spans="10:28">
      <c r="J9720" s="161"/>
      <c r="AB9720" s="164"/>
    </row>
    <row r="9721" spans="10:28">
      <c r="J9721" s="161"/>
      <c r="AB9721" s="164"/>
    </row>
    <row r="9722" spans="10:28">
      <c r="J9722" s="161"/>
      <c r="AB9722" s="164"/>
    </row>
    <row r="9723" spans="10:28">
      <c r="J9723" s="161"/>
      <c r="AB9723" s="164"/>
    </row>
    <row r="9724" spans="10:28">
      <c r="J9724" s="161"/>
      <c r="AB9724" s="164"/>
    </row>
    <row r="9725" spans="10:28">
      <c r="J9725" s="161"/>
      <c r="AB9725" s="164"/>
    </row>
    <row r="9726" spans="10:28">
      <c r="J9726" s="161"/>
      <c r="AB9726" s="164"/>
    </row>
    <row r="9727" spans="10:28">
      <c r="J9727" s="161"/>
      <c r="AB9727" s="164"/>
    </row>
    <row r="9728" spans="10:28">
      <c r="J9728" s="161"/>
      <c r="AB9728" s="164"/>
    </row>
    <row r="9729" spans="10:28">
      <c r="J9729" s="161"/>
      <c r="AB9729" s="164"/>
    </row>
    <row r="9730" spans="10:28">
      <c r="J9730" s="161"/>
      <c r="AB9730" s="164"/>
    </row>
    <row r="9731" spans="10:28">
      <c r="J9731" s="161"/>
      <c r="AB9731" s="164"/>
    </row>
    <row r="9732" spans="10:28">
      <c r="J9732" s="161"/>
      <c r="AB9732" s="164"/>
    </row>
    <row r="9733" spans="10:28">
      <c r="J9733" s="161"/>
      <c r="AB9733" s="164"/>
    </row>
    <row r="9734" spans="10:28">
      <c r="J9734" s="161"/>
      <c r="AB9734" s="164"/>
    </row>
    <row r="9735" spans="10:28">
      <c r="J9735" s="161"/>
      <c r="AB9735" s="164"/>
    </row>
    <row r="9736" spans="10:28">
      <c r="J9736" s="161"/>
      <c r="AB9736" s="164"/>
    </row>
    <row r="9737" spans="10:28">
      <c r="J9737" s="161"/>
      <c r="AB9737" s="164"/>
    </row>
    <row r="9738" spans="10:28">
      <c r="J9738" s="161"/>
      <c r="AB9738" s="164"/>
    </row>
    <row r="9739" spans="10:28">
      <c r="J9739" s="161"/>
      <c r="AB9739" s="164"/>
    </row>
    <row r="9740" spans="10:28">
      <c r="J9740" s="161"/>
      <c r="AB9740" s="164"/>
    </row>
    <row r="9741" spans="10:28">
      <c r="J9741" s="161"/>
      <c r="AB9741" s="164"/>
    </row>
    <row r="9742" spans="10:28">
      <c r="J9742" s="161"/>
      <c r="AB9742" s="164"/>
    </row>
    <row r="9743" spans="10:28">
      <c r="J9743" s="161"/>
      <c r="AB9743" s="164"/>
    </row>
    <row r="9744" spans="10:28">
      <c r="J9744" s="161"/>
      <c r="AB9744" s="164"/>
    </row>
    <row r="9745" spans="10:28">
      <c r="J9745" s="161"/>
      <c r="AB9745" s="164"/>
    </row>
    <row r="9746" spans="10:28">
      <c r="J9746" s="161"/>
      <c r="AB9746" s="164"/>
    </row>
    <row r="9747" spans="10:28">
      <c r="J9747" s="161"/>
      <c r="AB9747" s="164"/>
    </row>
    <row r="9748" spans="10:28">
      <c r="J9748" s="161"/>
      <c r="AB9748" s="164"/>
    </row>
    <row r="9749" spans="10:28">
      <c r="J9749" s="161"/>
      <c r="AB9749" s="164"/>
    </row>
    <row r="9750" spans="10:28">
      <c r="J9750" s="161"/>
      <c r="AB9750" s="164"/>
    </row>
    <row r="9751" spans="10:28">
      <c r="J9751" s="161"/>
      <c r="AB9751" s="164"/>
    </row>
    <row r="9752" spans="10:28">
      <c r="J9752" s="161"/>
      <c r="AB9752" s="164"/>
    </row>
    <row r="9753" spans="10:28">
      <c r="J9753" s="161"/>
      <c r="AB9753" s="164"/>
    </row>
    <row r="9754" spans="10:28">
      <c r="J9754" s="161"/>
      <c r="AB9754" s="164"/>
    </row>
    <row r="9755" spans="10:28">
      <c r="J9755" s="161"/>
      <c r="AB9755" s="164"/>
    </row>
    <row r="9756" spans="10:28">
      <c r="J9756" s="161"/>
      <c r="AB9756" s="164"/>
    </row>
    <row r="9757" spans="10:28">
      <c r="J9757" s="161"/>
      <c r="AB9757" s="164"/>
    </row>
    <row r="9758" spans="10:28">
      <c r="J9758" s="161"/>
      <c r="AB9758" s="164"/>
    </row>
    <row r="9759" spans="10:28">
      <c r="J9759" s="161"/>
      <c r="AB9759" s="164"/>
    </row>
    <row r="9760" spans="10:28">
      <c r="J9760" s="161"/>
      <c r="AB9760" s="164"/>
    </row>
    <row r="9761" spans="10:28">
      <c r="J9761" s="161"/>
      <c r="AB9761" s="164"/>
    </row>
    <row r="9762" spans="10:28">
      <c r="J9762" s="161"/>
      <c r="AB9762" s="164"/>
    </row>
    <row r="9763" spans="10:28">
      <c r="J9763" s="161"/>
      <c r="AB9763" s="164"/>
    </row>
    <row r="9764" spans="10:28">
      <c r="J9764" s="161"/>
      <c r="AB9764" s="164"/>
    </row>
    <row r="9765" spans="10:28">
      <c r="J9765" s="161"/>
      <c r="AB9765" s="164"/>
    </row>
    <row r="9766" spans="10:28">
      <c r="J9766" s="161"/>
      <c r="AB9766" s="164"/>
    </row>
    <row r="9767" spans="10:28">
      <c r="J9767" s="161"/>
      <c r="AB9767" s="164"/>
    </row>
    <row r="9768" spans="10:28">
      <c r="J9768" s="161"/>
      <c r="AB9768" s="164"/>
    </row>
    <row r="9769" spans="10:28">
      <c r="J9769" s="161"/>
      <c r="AB9769" s="164"/>
    </row>
    <row r="9770" spans="10:28">
      <c r="J9770" s="161"/>
      <c r="AB9770" s="164"/>
    </row>
    <row r="9771" spans="10:28">
      <c r="J9771" s="161"/>
      <c r="AB9771" s="164"/>
    </row>
    <row r="9772" spans="10:28">
      <c r="J9772" s="161"/>
      <c r="AB9772" s="164"/>
    </row>
    <row r="9773" spans="10:28">
      <c r="J9773" s="161"/>
      <c r="AB9773" s="164"/>
    </row>
    <row r="9774" spans="10:28">
      <c r="J9774" s="161"/>
      <c r="AB9774" s="164"/>
    </row>
    <row r="9775" spans="10:28">
      <c r="J9775" s="161"/>
      <c r="AB9775" s="164"/>
    </row>
    <row r="9776" spans="10:28">
      <c r="J9776" s="161"/>
      <c r="AB9776" s="164"/>
    </row>
    <row r="9777" spans="5:28">
      <c r="J9777" s="161"/>
      <c r="AB9777" s="164"/>
    </row>
    <row r="9778" spans="5:28">
      <c r="J9778" s="161"/>
      <c r="AB9778" s="164"/>
    </row>
    <row r="9779" spans="5:28">
      <c r="J9779" s="161"/>
      <c r="AB9779" s="164"/>
    </row>
    <row r="9780" spans="5:28">
      <c r="J9780" s="161"/>
      <c r="AB9780" s="164"/>
    </row>
    <row r="9781" spans="5:28">
      <c r="J9781" s="161"/>
      <c r="AB9781" s="164"/>
    </row>
    <row r="9782" spans="5:28">
      <c r="J9782" s="161"/>
      <c r="AB9782" s="164"/>
    </row>
    <row r="9783" spans="5:28">
      <c r="J9783" s="161"/>
      <c r="AB9783" s="164"/>
    </row>
    <row r="9784" spans="5:28">
      <c r="J9784" s="161"/>
      <c r="AB9784" s="164"/>
    </row>
    <row r="9785" spans="5:28">
      <c r="J9785" s="161"/>
      <c r="AB9785" s="164"/>
    </row>
    <row r="9786" spans="5:28">
      <c r="J9786" s="161"/>
      <c r="AB9786" s="164"/>
    </row>
    <row r="9787" spans="5:28">
      <c r="J9787" s="161"/>
      <c r="AB9787" s="164"/>
    </row>
    <row r="9788" spans="5:28">
      <c r="J9788" s="161"/>
      <c r="AB9788" s="164"/>
    </row>
    <row r="9789" spans="5:28">
      <c r="J9789" s="161"/>
      <c r="AB9789" s="164"/>
    </row>
    <row r="9790" spans="5:28">
      <c r="J9790" s="161"/>
      <c r="AB9790" s="164"/>
    </row>
    <row r="9791" spans="5:28">
      <c r="J9791" s="161"/>
      <c r="AB9791" s="164"/>
    </row>
    <row r="9792" spans="5:28">
      <c r="E9792" s="166"/>
      <c r="J9792" s="161"/>
      <c r="AB9792" s="164"/>
    </row>
    <row r="9793" spans="5:28">
      <c r="E9793" s="166"/>
      <c r="J9793" s="161"/>
      <c r="AB9793" s="164"/>
    </row>
    <row r="9794" spans="5:28">
      <c r="E9794" s="166"/>
      <c r="J9794" s="161"/>
      <c r="AB9794" s="164"/>
    </row>
    <row r="9795" spans="5:28">
      <c r="E9795" s="166"/>
      <c r="J9795" s="161"/>
      <c r="AB9795" s="164"/>
    </row>
    <row r="9796" spans="5:28">
      <c r="E9796" s="166"/>
      <c r="J9796" s="161"/>
      <c r="AB9796" s="164"/>
    </row>
    <row r="9797" spans="5:28">
      <c r="E9797" s="166"/>
      <c r="J9797" s="161"/>
      <c r="AB9797" s="164"/>
    </row>
    <row r="9798" spans="5:28">
      <c r="J9798" s="161"/>
      <c r="AB9798" s="164"/>
    </row>
    <row r="9799" spans="5:28">
      <c r="J9799" s="161"/>
      <c r="AB9799" s="164"/>
    </row>
    <row r="9800" spans="5:28">
      <c r="J9800" s="161"/>
      <c r="AB9800" s="164"/>
    </row>
    <row r="9801" spans="5:28">
      <c r="J9801" s="161"/>
      <c r="AB9801" s="164"/>
    </row>
    <row r="9802" spans="5:28">
      <c r="J9802" s="161"/>
      <c r="AB9802" s="164"/>
    </row>
    <row r="9803" spans="5:28">
      <c r="J9803" s="161"/>
      <c r="AB9803" s="164"/>
    </row>
    <row r="9804" spans="5:28">
      <c r="J9804" s="161"/>
      <c r="AB9804" s="164"/>
    </row>
    <row r="9805" spans="5:28">
      <c r="J9805" s="161"/>
      <c r="AB9805" s="164"/>
    </row>
    <row r="9806" spans="5:28">
      <c r="J9806" s="161"/>
      <c r="AB9806" s="164"/>
    </row>
    <row r="9807" spans="5:28">
      <c r="J9807" s="161"/>
      <c r="AB9807" s="164"/>
    </row>
    <row r="9808" spans="5:28">
      <c r="J9808" s="161"/>
      <c r="AB9808" s="164"/>
    </row>
    <row r="9809" spans="10:28">
      <c r="J9809" s="161"/>
      <c r="AB9809" s="164"/>
    </row>
    <row r="9810" spans="10:28">
      <c r="J9810" s="161"/>
      <c r="AB9810" s="164"/>
    </row>
    <row r="9811" spans="10:28">
      <c r="J9811" s="161"/>
      <c r="AB9811" s="164"/>
    </row>
    <row r="9812" spans="10:28">
      <c r="J9812" s="161"/>
      <c r="AB9812" s="164"/>
    </row>
    <row r="9813" spans="10:28">
      <c r="J9813" s="161"/>
      <c r="AB9813" s="164"/>
    </row>
    <row r="9814" spans="10:28">
      <c r="J9814" s="161"/>
      <c r="AB9814" s="164"/>
    </row>
    <row r="9815" spans="10:28">
      <c r="J9815" s="161"/>
      <c r="AB9815" s="164"/>
    </row>
    <row r="9816" spans="10:28">
      <c r="J9816" s="161"/>
      <c r="AB9816" s="164"/>
    </row>
    <row r="9817" spans="10:28">
      <c r="J9817" s="161"/>
      <c r="AB9817" s="164"/>
    </row>
    <row r="9818" spans="10:28">
      <c r="J9818" s="161"/>
      <c r="AB9818" s="164"/>
    </row>
    <row r="9819" spans="10:28">
      <c r="J9819" s="161"/>
      <c r="AB9819" s="164"/>
    </row>
    <row r="9820" spans="10:28">
      <c r="J9820" s="161"/>
      <c r="AB9820" s="164"/>
    </row>
    <row r="9821" spans="10:28">
      <c r="J9821" s="161"/>
      <c r="AB9821" s="164"/>
    </row>
    <row r="9822" spans="10:28">
      <c r="J9822" s="161"/>
      <c r="AB9822" s="164"/>
    </row>
    <row r="9823" spans="10:28">
      <c r="J9823" s="161"/>
      <c r="AB9823" s="164"/>
    </row>
    <row r="9824" spans="10:28">
      <c r="J9824" s="161"/>
      <c r="AB9824" s="164"/>
    </row>
    <row r="9825" spans="10:28">
      <c r="J9825" s="161"/>
      <c r="AB9825" s="164"/>
    </row>
    <row r="9826" spans="10:28">
      <c r="J9826" s="161"/>
      <c r="AB9826" s="164"/>
    </row>
    <row r="9827" spans="10:28">
      <c r="J9827" s="161"/>
      <c r="AB9827" s="164"/>
    </row>
    <row r="9828" spans="10:28">
      <c r="J9828" s="161"/>
      <c r="AB9828" s="164"/>
    </row>
    <row r="9829" spans="10:28">
      <c r="J9829" s="161"/>
      <c r="AB9829" s="164"/>
    </row>
    <row r="9830" spans="10:28">
      <c r="J9830" s="161"/>
      <c r="AB9830" s="164"/>
    </row>
    <row r="9831" spans="10:28">
      <c r="J9831" s="161"/>
      <c r="AB9831" s="164"/>
    </row>
    <row r="9832" spans="10:28">
      <c r="J9832" s="161"/>
      <c r="AB9832" s="164"/>
    </row>
    <row r="9833" spans="10:28">
      <c r="J9833" s="161"/>
      <c r="AB9833" s="164"/>
    </row>
    <row r="9834" spans="10:28">
      <c r="J9834" s="161"/>
      <c r="AB9834" s="164"/>
    </row>
    <row r="9835" spans="10:28">
      <c r="J9835" s="161"/>
      <c r="AB9835" s="164"/>
    </row>
    <row r="9836" spans="10:28">
      <c r="J9836" s="161"/>
      <c r="AB9836" s="164"/>
    </row>
    <row r="9837" spans="10:28">
      <c r="J9837" s="161"/>
      <c r="AB9837" s="164"/>
    </row>
    <row r="9838" spans="10:28">
      <c r="J9838" s="161"/>
      <c r="AB9838" s="164"/>
    </row>
    <row r="9839" spans="10:28">
      <c r="J9839" s="161"/>
      <c r="AB9839" s="164"/>
    </row>
    <row r="9840" spans="10:28">
      <c r="J9840" s="161"/>
      <c r="AB9840" s="164"/>
    </row>
    <row r="9841" spans="10:28">
      <c r="J9841" s="161"/>
      <c r="AB9841" s="164"/>
    </row>
    <row r="9842" spans="10:28">
      <c r="J9842" s="161"/>
      <c r="AB9842" s="164"/>
    </row>
    <row r="9843" spans="10:28">
      <c r="J9843" s="161"/>
      <c r="AB9843" s="164"/>
    </row>
    <row r="9844" spans="10:28">
      <c r="J9844" s="161"/>
      <c r="AB9844" s="164"/>
    </row>
    <row r="9845" spans="10:28">
      <c r="J9845" s="161"/>
      <c r="AB9845" s="164"/>
    </row>
    <row r="9846" spans="10:28">
      <c r="J9846" s="161"/>
      <c r="AB9846" s="164"/>
    </row>
    <row r="9847" spans="10:28">
      <c r="J9847" s="161"/>
      <c r="AB9847" s="164"/>
    </row>
    <row r="9848" spans="10:28">
      <c r="J9848" s="161"/>
      <c r="AB9848" s="164"/>
    </row>
    <row r="9849" spans="10:28">
      <c r="J9849" s="161"/>
      <c r="AB9849" s="164"/>
    </row>
    <row r="9850" spans="10:28">
      <c r="J9850" s="161"/>
      <c r="AB9850" s="164"/>
    </row>
    <row r="9851" spans="10:28">
      <c r="J9851" s="161"/>
      <c r="AB9851" s="164"/>
    </row>
    <row r="9852" spans="10:28">
      <c r="J9852" s="161"/>
      <c r="AB9852" s="164"/>
    </row>
    <row r="9853" spans="10:28">
      <c r="J9853" s="161"/>
      <c r="AB9853" s="164"/>
    </row>
    <row r="9854" spans="10:28">
      <c r="J9854" s="161"/>
      <c r="AB9854" s="164"/>
    </row>
    <row r="9855" spans="10:28">
      <c r="J9855" s="161"/>
      <c r="AB9855" s="164"/>
    </row>
    <row r="9856" spans="10:28">
      <c r="J9856" s="161"/>
      <c r="AB9856" s="164"/>
    </row>
    <row r="9857" spans="10:28">
      <c r="J9857" s="161"/>
      <c r="AB9857" s="164"/>
    </row>
    <row r="9858" spans="10:28">
      <c r="J9858" s="161"/>
      <c r="AB9858" s="164"/>
    </row>
    <row r="9859" spans="10:28">
      <c r="J9859" s="161"/>
      <c r="AB9859" s="164"/>
    </row>
    <row r="9860" spans="10:28">
      <c r="J9860" s="161"/>
      <c r="AB9860" s="164"/>
    </row>
    <row r="9861" spans="10:28">
      <c r="J9861" s="161"/>
      <c r="AB9861" s="164"/>
    </row>
    <row r="9862" spans="10:28">
      <c r="J9862" s="161"/>
      <c r="AB9862" s="164"/>
    </row>
    <row r="9863" spans="10:28">
      <c r="J9863" s="161"/>
      <c r="AB9863" s="164"/>
    </row>
    <row r="9864" spans="10:28">
      <c r="J9864" s="161"/>
      <c r="AB9864" s="164"/>
    </row>
    <row r="9865" spans="10:28">
      <c r="J9865" s="161"/>
      <c r="AB9865" s="164"/>
    </row>
    <row r="9866" spans="10:28">
      <c r="J9866" s="161"/>
      <c r="AB9866" s="164"/>
    </row>
    <row r="9867" spans="10:28">
      <c r="J9867" s="161"/>
      <c r="AB9867" s="164"/>
    </row>
    <row r="9868" spans="10:28">
      <c r="J9868" s="161"/>
      <c r="AB9868" s="164"/>
    </row>
    <row r="9869" spans="10:28">
      <c r="J9869" s="161"/>
      <c r="AB9869" s="164"/>
    </row>
    <row r="9870" spans="10:28">
      <c r="J9870" s="161"/>
      <c r="AB9870" s="164"/>
    </row>
    <row r="9871" spans="10:28">
      <c r="J9871" s="161"/>
      <c r="AB9871" s="164"/>
    </row>
    <row r="9872" spans="10:28">
      <c r="J9872" s="161"/>
      <c r="AB9872" s="164"/>
    </row>
    <row r="9873" spans="5:28">
      <c r="J9873" s="161"/>
      <c r="AB9873" s="164"/>
    </row>
    <row r="9874" spans="5:28">
      <c r="J9874" s="161"/>
      <c r="AB9874" s="164"/>
    </row>
    <row r="9875" spans="5:28">
      <c r="J9875" s="161"/>
      <c r="AB9875" s="164"/>
    </row>
    <row r="9876" spans="5:28">
      <c r="J9876" s="161"/>
      <c r="AB9876" s="164"/>
    </row>
    <row r="9877" spans="5:28">
      <c r="J9877" s="161"/>
      <c r="AB9877" s="164"/>
    </row>
    <row r="9878" spans="5:28">
      <c r="J9878" s="161"/>
      <c r="AB9878" s="164"/>
    </row>
    <row r="9879" spans="5:28">
      <c r="J9879" s="161"/>
      <c r="AB9879" s="164"/>
    </row>
    <row r="9880" spans="5:28">
      <c r="J9880" s="161"/>
      <c r="AB9880" s="164"/>
    </row>
    <row r="9881" spans="5:28">
      <c r="J9881" s="161"/>
      <c r="AB9881" s="164"/>
    </row>
    <row r="9882" spans="5:28">
      <c r="J9882" s="161"/>
      <c r="AB9882" s="164"/>
    </row>
    <row r="9883" spans="5:28">
      <c r="J9883" s="161"/>
      <c r="AB9883" s="164"/>
    </row>
    <row r="9884" spans="5:28">
      <c r="J9884" s="161"/>
      <c r="AB9884" s="164"/>
    </row>
    <row r="9885" spans="5:28">
      <c r="J9885" s="161"/>
      <c r="AB9885" s="164"/>
    </row>
    <row r="9886" spans="5:28">
      <c r="J9886" s="161"/>
      <c r="AB9886" s="164"/>
    </row>
    <row r="9887" spans="5:28">
      <c r="E9887" s="166"/>
      <c r="J9887" s="161"/>
      <c r="AB9887" s="164"/>
    </row>
    <row r="9888" spans="5:28">
      <c r="E9888" s="166"/>
      <c r="J9888" s="161"/>
      <c r="AB9888" s="164"/>
    </row>
    <row r="9889" spans="5:28">
      <c r="E9889" s="166"/>
      <c r="J9889" s="161"/>
      <c r="AB9889" s="164"/>
    </row>
    <row r="9890" spans="5:28">
      <c r="E9890" s="166"/>
      <c r="J9890" s="161"/>
      <c r="AB9890" s="164"/>
    </row>
    <row r="9891" spans="5:28">
      <c r="J9891" s="161"/>
      <c r="AB9891" s="164"/>
    </row>
    <row r="9892" spans="5:28">
      <c r="J9892" s="161"/>
      <c r="AB9892" s="164"/>
    </row>
    <row r="9893" spans="5:28">
      <c r="J9893" s="161"/>
      <c r="AB9893" s="164"/>
    </row>
    <row r="9894" spans="5:28">
      <c r="J9894" s="161"/>
      <c r="AB9894" s="164"/>
    </row>
    <row r="9895" spans="5:28">
      <c r="J9895" s="161"/>
      <c r="AB9895" s="164"/>
    </row>
    <row r="9896" spans="5:28">
      <c r="J9896" s="161"/>
      <c r="AB9896" s="164"/>
    </row>
    <row r="9897" spans="5:28">
      <c r="J9897" s="161"/>
      <c r="AB9897" s="164"/>
    </row>
    <row r="9898" spans="5:28">
      <c r="J9898" s="161"/>
      <c r="AB9898" s="164"/>
    </row>
    <row r="9899" spans="5:28">
      <c r="J9899" s="161"/>
      <c r="AB9899" s="164"/>
    </row>
    <row r="9900" spans="5:28">
      <c r="J9900" s="161"/>
      <c r="AB9900" s="164"/>
    </row>
    <row r="9901" spans="5:28">
      <c r="J9901" s="161"/>
      <c r="AB9901" s="164"/>
    </row>
    <row r="9902" spans="5:28">
      <c r="J9902" s="161"/>
      <c r="AB9902" s="164"/>
    </row>
    <row r="9903" spans="5:28">
      <c r="J9903" s="161"/>
      <c r="AB9903" s="164"/>
    </row>
    <row r="9904" spans="5:28">
      <c r="J9904" s="161"/>
      <c r="AB9904" s="164"/>
    </row>
    <row r="9905" spans="5:28">
      <c r="J9905" s="161"/>
      <c r="AB9905" s="164"/>
    </row>
    <row r="9906" spans="5:28">
      <c r="J9906" s="161"/>
      <c r="AB9906" s="164"/>
    </row>
    <row r="9907" spans="5:28">
      <c r="J9907" s="161"/>
      <c r="AB9907" s="164"/>
    </row>
    <row r="9908" spans="5:28">
      <c r="J9908" s="161"/>
      <c r="AB9908" s="164"/>
    </row>
    <row r="9909" spans="5:28">
      <c r="J9909" s="161"/>
      <c r="AB9909" s="164"/>
    </row>
    <row r="9910" spans="5:28">
      <c r="J9910" s="161"/>
      <c r="AB9910" s="164"/>
    </row>
    <row r="9911" spans="5:28">
      <c r="J9911" s="161"/>
      <c r="AB9911" s="164"/>
    </row>
    <row r="9912" spans="5:28">
      <c r="J9912" s="161"/>
      <c r="AB9912" s="164"/>
    </row>
    <row r="9913" spans="5:28">
      <c r="J9913" s="161"/>
      <c r="AB9913" s="164"/>
    </row>
    <row r="9914" spans="5:28">
      <c r="J9914" s="161"/>
      <c r="AB9914" s="164"/>
    </row>
    <row r="9915" spans="5:28">
      <c r="J9915" s="161"/>
      <c r="AB9915" s="164"/>
    </row>
    <row r="9916" spans="5:28">
      <c r="E9916" s="166"/>
      <c r="J9916" s="161"/>
      <c r="AB9916" s="164"/>
    </row>
    <row r="9917" spans="5:28">
      <c r="E9917" s="166"/>
      <c r="J9917" s="161"/>
      <c r="AB9917" s="164"/>
    </row>
    <row r="9918" spans="5:28">
      <c r="J9918" s="161"/>
      <c r="AB9918" s="164"/>
    </row>
    <row r="9919" spans="5:28">
      <c r="J9919" s="161"/>
      <c r="AB9919" s="164"/>
    </row>
    <row r="9920" spans="5:28">
      <c r="J9920" s="161"/>
      <c r="AB9920" s="164"/>
    </row>
    <row r="9921" spans="5:28">
      <c r="J9921" s="161"/>
      <c r="AB9921" s="164"/>
    </row>
    <row r="9922" spans="5:28">
      <c r="J9922" s="161"/>
      <c r="AB9922" s="164"/>
    </row>
    <row r="9923" spans="5:28">
      <c r="J9923" s="161"/>
      <c r="AB9923" s="164"/>
    </row>
    <row r="9924" spans="5:28">
      <c r="E9924" s="166"/>
      <c r="J9924" s="161"/>
      <c r="AB9924" s="164"/>
    </row>
    <row r="9925" spans="5:28">
      <c r="E9925" s="166"/>
      <c r="J9925" s="161"/>
      <c r="AB9925" s="164"/>
    </row>
    <row r="9926" spans="5:28">
      <c r="E9926" s="166"/>
      <c r="J9926" s="161"/>
      <c r="AB9926" s="164"/>
    </row>
    <row r="9927" spans="5:28">
      <c r="J9927" s="161"/>
      <c r="AB9927" s="164"/>
    </row>
    <row r="9928" spans="5:28">
      <c r="J9928" s="161"/>
      <c r="AB9928" s="164"/>
    </row>
    <row r="9929" spans="5:28">
      <c r="J9929" s="161"/>
      <c r="AB9929" s="164"/>
    </row>
    <row r="9930" spans="5:28">
      <c r="J9930" s="161"/>
      <c r="AB9930" s="164"/>
    </row>
    <row r="9931" spans="5:28">
      <c r="J9931" s="161"/>
      <c r="AB9931" s="164"/>
    </row>
    <row r="9932" spans="5:28">
      <c r="J9932" s="161"/>
      <c r="AB9932" s="164"/>
    </row>
    <row r="9933" spans="5:28">
      <c r="J9933" s="161"/>
      <c r="AB9933" s="164"/>
    </row>
    <row r="9934" spans="5:28">
      <c r="J9934" s="161"/>
      <c r="AB9934" s="164"/>
    </row>
    <row r="9935" spans="5:28">
      <c r="J9935" s="161"/>
      <c r="AB9935" s="164"/>
    </row>
    <row r="9936" spans="5:28">
      <c r="J9936" s="161"/>
      <c r="AB9936" s="164"/>
    </row>
    <row r="9937" spans="10:28">
      <c r="J9937" s="161"/>
      <c r="AB9937" s="164"/>
    </row>
    <row r="9938" spans="10:28">
      <c r="J9938" s="161"/>
      <c r="AB9938" s="164"/>
    </row>
    <row r="9939" spans="10:28">
      <c r="J9939" s="161"/>
      <c r="AB9939" s="164"/>
    </row>
    <row r="9940" spans="10:28">
      <c r="J9940" s="161"/>
      <c r="AB9940" s="164"/>
    </row>
    <row r="9941" spans="10:28">
      <c r="J9941" s="161"/>
      <c r="AB9941" s="164"/>
    </row>
    <row r="9942" spans="10:28">
      <c r="J9942" s="161"/>
      <c r="AB9942" s="164"/>
    </row>
    <row r="9943" spans="10:28">
      <c r="J9943" s="161"/>
      <c r="AB9943" s="164"/>
    </row>
    <row r="9944" spans="10:28">
      <c r="J9944" s="161"/>
      <c r="AB9944" s="164"/>
    </row>
    <row r="9945" spans="10:28">
      <c r="J9945" s="161"/>
      <c r="AB9945" s="164"/>
    </row>
    <row r="9946" spans="10:28">
      <c r="J9946" s="161"/>
      <c r="AB9946" s="164"/>
    </row>
    <row r="9947" spans="10:28">
      <c r="J9947" s="161"/>
      <c r="AB9947" s="164"/>
    </row>
    <row r="9948" spans="10:28">
      <c r="J9948" s="161"/>
      <c r="AB9948" s="164"/>
    </row>
    <row r="9949" spans="10:28">
      <c r="J9949" s="161"/>
      <c r="AB9949" s="164"/>
    </row>
    <row r="9950" spans="10:28">
      <c r="J9950" s="161"/>
      <c r="AB9950" s="164"/>
    </row>
    <row r="9951" spans="10:28">
      <c r="J9951" s="161"/>
      <c r="AB9951" s="164"/>
    </row>
    <row r="9952" spans="10:28">
      <c r="J9952" s="161"/>
      <c r="AB9952" s="164"/>
    </row>
    <row r="9953" spans="10:28">
      <c r="J9953" s="161"/>
      <c r="AB9953" s="164"/>
    </row>
    <row r="9954" spans="10:28">
      <c r="J9954" s="161"/>
      <c r="AB9954" s="164"/>
    </row>
    <row r="9955" spans="10:28">
      <c r="J9955" s="161"/>
      <c r="AB9955" s="164"/>
    </row>
    <row r="9956" spans="10:28">
      <c r="J9956" s="161"/>
      <c r="AB9956" s="164"/>
    </row>
    <row r="9957" spans="10:28">
      <c r="J9957" s="161"/>
      <c r="AB9957" s="164"/>
    </row>
    <row r="9958" spans="10:28">
      <c r="J9958" s="161"/>
      <c r="AB9958" s="164"/>
    </row>
    <row r="9959" spans="10:28">
      <c r="J9959" s="161"/>
      <c r="AB9959" s="164"/>
    </row>
    <row r="9960" spans="10:28">
      <c r="J9960" s="161"/>
      <c r="AB9960" s="164"/>
    </row>
    <row r="9961" spans="10:28">
      <c r="J9961" s="161"/>
      <c r="AB9961" s="164"/>
    </row>
    <row r="9962" spans="10:28">
      <c r="J9962" s="161"/>
      <c r="AB9962" s="164"/>
    </row>
    <row r="9963" spans="10:28">
      <c r="J9963" s="161"/>
      <c r="AB9963" s="164"/>
    </row>
    <row r="9964" spans="10:28">
      <c r="J9964" s="161"/>
      <c r="AB9964" s="164"/>
    </row>
    <row r="9965" spans="10:28">
      <c r="J9965" s="161"/>
      <c r="AB9965" s="164"/>
    </row>
    <row r="9966" spans="10:28">
      <c r="J9966" s="161"/>
      <c r="AB9966" s="164"/>
    </row>
    <row r="9967" spans="10:28">
      <c r="J9967" s="161"/>
      <c r="AB9967" s="164"/>
    </row>
    <row r="9968" spans="10:28">
      <c r="J9968" s="161"/>
      <c r="AB9968" s="164"/>
    </row>
    <row r="9969" spans="5:28">
      <c r="J9969" s="161"/>
      <c r="AB9969" s="164"/>
    </row>
    <row r="9970" spans="5:28">
      <c r="J9970" s="161"/>
      <c r="AB9970" s="164"/>
    </row>
    <row r="9971" spans="5:28">
      <c r="J9971" s="161"/>
      <c r="AB9971" s="164"/>
    </row>
    <row r="9972" spans="5:28">
      <c r="J9972" s="161"/>
      <c r="AB9972" s="164"/>
    </row>
    <row r="9973" spans="5:28">
      <c r="J9973" s="161"/>
      <c r="AB9973" s="164"/>
    </row>
    <row r="9974" spans="5:28">
      <c r="J9974" s="161"/>
      <c r="AB9974" s="164"/>
    </row>
    <row r="9975" spans="5:28">
      <c r="J9975" s="161"/>
      <c r="AB9975" s="164"/>
    </row>
    <row r="9976" spans="5:28">
      <c r="J9976" s="161"/>
      <c r="AB9976" s="164"/>
    </row>
    <row r="9977" spans="5:28">
      <c r="J9977" s="161"/>
      <c r="AB9977" s="164"/>
    </row>
    <row r="9978" spans="5:28">
      <c r="J9978" s="161"/>
      <c r="AB9978" s="164"/>
    </row>
    <row r="9979" spans="5:28">
      <c r="J9979" s="161"/>
      <c r="AB9979" s="164"/>
    </row>
    <row r="9980" spans="5:28">
      <c r="J9980" s="161"/>
      <c r="AB9980" s="164"/>
    </row>
    <row r="9981" spans="5:28">
      <c r="J9981" s="161"/>
      <c r="AB9981" s="164"/>
    </row>
    <row r="9982" spans="5:28">
      <c r="J9982" s="161"/>
      <c r="AB9982" s="164"/>
    </row>
    <row r="9983" spans="5:28">
      <c r="J9983" s="161"/>
      <c r="AB9983" s="164"/>
    </row>
    <row r="9984" spans="5:28">
      <c r="E9984" s="166"/>
      <c r="J9984" s="161"/>
      <c r="AB9984" s="164"/>
    </row>
    <row r="9985" spans="5:28">
      <c r="E9985" s="166"/>
      <c r="J9985" s="161"/>
      <c r="AB9985" s="164"/>
    </row>
    <row r="9986" spans="5:28">
      <c r="E9986" s="166"/>
      <c r="J9986" s="161"/>
      <c r="AB9986" s="164"/>
    </row>
    <row r="9987" spans="5:28">
      <c r="E9987" s="166"/>
      <c r="J9987" s="161"/>
      <c r="AB9987" s="164"/>
    </row>
    <row r="9988" spans="5:28">
      <c r="E9988" s="166"/>
      <c r="J9988" s="161"/>
      <c r="AB9988" s="164"/>
    </row>
    <row r="9989" spans="5:28">
      <c r="E9989" s="166"/>
      <c r="J9989" s="161"/>
      <c r="AB9989" s="164"/>
    </row>
    <row r="9990" spans="5:28">
      <c r="E9990" s="166"/>
      <c r="J9990" s="161"/>
      <c r="AB9990" s="164"/>
    </row>
    <row r="9991" spans="5:28">
      <c r="E9991" s="166"/>
      <c r="J9991" s="161"/>
      <c r="AB9991" s="164"/>
    </row>
    <row r="9992" spans="5:28">
      <c r="E9992" s="166"/>
      <c r="J9992" s="161"/>
      <c r="AB9992" s="164"/>
    </row>
    <row r="9993" spans="5:28">
      <c r="E9993" s="166"/>
      <c r="J9993" s="161"/>
      <c r="AB9993" s="164"/>
    </row>
    <row r="9994" spans="5:28">
      <c r="E9994" s="166"/>
      <c r="J9994" s="161"/>
      <c r="AB9994" s="164"/>
    </row>
    <row r="9995" spans="5:28">
      <c r="J9995" s="161"/>
      <c r="AB9995" s="164"/>
    </row>
    <row r="9996" spans="5:28">
      <c r="J9996" s="161"/>
      <c r="AB9996" s="164"/>
    </row>
    <row r="9997" spans="5:28">
      <c r="J9997" s="161"/>
      <c r="AB9997" s="164"/>
    </row>
    <row r="9998" spans="5:28">
      <c r="J9998" s="161"/>
      <c r="AB9998" s="164"/>
    </row>
    <row r="9999" spans="5:28">
      <c r="J9999" s="161"/>
      <c r="AB9999" s="164"/>
    </row>
    <row r="10000" spans="5:28">
      <c r="J10000" s="161"/>
      <c r="AB10000" s="164"/>
    </row>
    <row r="10001" spans="10:28">
      <c r="J10001" s="161"/>
      <c r="AB10001" s="164"/>
    </row>
    <row r="10002" spans="10:28">
      <c r="J10002" s="161"/>
      <c r="AB10002" s="164"/>
    </row>
    <row r="10003" spans="10:28">
      <c r="J10003" s="161"/>
      <c r="AB10003" s="164"/>
    </row>
    <row r="10004" spans="10:28">
      <c r="J10004" s="161"/>
      <c r="AB10004" s="164"/>
    </row>
    <row r="10005" spans="10:28">
      <c r="J10005" s="161"/>
      <c r="AB10005" s="164"/>
    </row>
    <row r="10006" spans="10:28">
      <c r="J10006" s="161"/>
      <c r="AB10006" s="164"/>
    </row>
    <row r="10007" spans="10:28">
      <c r="J10007" s="161"/>
      <c r="AB10007" s="164"/>
    </row>
    <row r="10008" spans="10:28">
      <c r="J10008" s="161"/>
      <c r="AB10008" s="164"/>
    </row>
    <row r="10009" spans="10:28">
      <c r="J10009" s="161"/>
      <c r="AB10009" s="164"/>
    </row>
    <row r="10010" spans="10:28">
      <c r="J10010" s="161"/>
      <c r="AB10010" s="164"/>
    </row>
    <row r="10011" spans="10:28">
      <c r="J10011" s="161"/>
      <c r="AB10011" s="164"/>
    </row>
    <row r="10012" spans="10:28">
      <c r="J10012" s="161"/>
      <c r="AB10012" s="164"/>
    </row>
    <row r="10013" spans="10:28">
      <c r="J10013" s="161"/>
      <c r="AB10013" s="164"/>
    </row>
    <row r="10014" spans="10:28">
      <c r="J10014" s="161"/>
      <c r="AB10014" s="164"/>
    </row>
    <row r="10015" spans="10:28">
      <c r="J10015" s="161"/>
      <c r="AB10015" s="164"/>
    </row>
    <row r="10016" spans="10:28">
      <c r="J10016" s="161"/>
      <c r="AB10016" s="164"/>
    </row>
    <row r="10017" spans="10:28">
      <c r="J10017" s="161"/>
      <c r="AB10017" s="164"/>
    </row>
    <row r="10018" spans="10:28">
      <c r="J10018" s="161"/>
      <c r="AB10018" s="164"/>
    </row>
    <row r="10019" spans="10:28">
      <c r="J10019" s="161"/>
      <c r="AB10019" s="164"/>
    </row>
    <row r="10020" spans="10:28">
      <c r="J10020" s="161"/>
      <c r="AB10020" s="164"/>
    </row>
    <row r="10021" spans="10:28">
      <c r="J10021" s="161"/>
      <c r="AB10021" s="164"/>
    </row>
    <row r="10022" spans="10:28">
      <c r="J10022" s="161"/>
      <c r="AB10022" s="164"/>
    </row>
    <row r="10023" spans="10:28">
      <c r="J10023" s="161"/>
      <c r="AB10023" s="164"/>
    </row>
    <row r="10024" spans="10:28">
      <c r="J10024" s="161"/>
      <c r="AB10024" s="164"/>
    </row>
    <row r="10025" spans="10:28">
      <c r="J10025" s="161"/>
      <c r="AB10025" s="164"/>
    </row>
    <row r="10026" spans="10:28">
      <c r="J10026" s="161"/>
      <c r="AB10026" s="164"/>
    </row>
    <row r="10027" spans="10:28">
      <c r="J10027" s="161"/>
      <c r="AB10027" s="164"/>
    </row>
    <row r="10028" spans="10:28">
      <c r="J10028" s="161"/>
      <c r="AB10028" s="164"/>
    </row>
    <row r="10029" spans="10:28">
      <c r="J10029" s="161"/>
      <c r="AB10029" s="164"/>
    </row>
    <row r="10030" spans="10:28">
      <c r="J10030" s="161"/>
      <c r="AB10030" s="164"/>
    </row>
    <row r="10031" spans="10:28">
      <c r="J10031" s="161"/>
      <c r="AB10031" s="164"/>
    </row>
    <row r="10032" spans="10:28">
      <c r="J10032" s="161"/>
      <c r="AB10032" s="164"/>
    </row>
    <row r="10033" spans="10:28">
      <c r="J10033" s="161"/>
      <c r="AB10033" s="164"/>
    </row>
    <row r="10034" spans="10:28">
      <c r="J10034" s="161"/>
      <c r="AB10034" s="164"/>
    </row>
    <row r="10035" spans="10:28">
      <c r="J10035" s="161"/>
      <c r="AB10035" s="164"/>
    </row>
    <row r="10036" spans="10:28">
      <c r="J10036" s="161"/>
      <c r="AB10036" s="164"/>
    </row>
    <row r="10037" spans="10:28">
      <c r="J10037" s="161"/>
      <c r="AB10037" s="164"/>
    </row>
    <row r="10038" spans="10:28">
      <c r="J10038" s="161"/>
      <c r="AB10038" s="164"/>
    </row>
    <row r="10039" spans="10:28">
      <c r="J10039" s="161"/>
      <c r="AB10039" s="164"/>
    </row>
    <row r="10040" spans="10:28">
      <c r="J10040" s="161"/>
      <c r="AB10040" s="164"/>
    </row>
    <row r="10041" spans="10:28">
      <c r="J10041" s="161"/>
      <c r="AB10041" s="164"/>
    </row>
    <row r="10042" spans="10:28">
      <c r="J10042" s="161"/>
      <c r="AB10042" s="164"/>
    </row>
    <row r="10043" spans="10:28">
      <c r="J10043" s="161"/>
      <c r="AB10043" s="164"/>
    </row>
    <row r="10044" spans="10:28">
      <c r="J10044" s="161"/>
      <c r="AB10044" s="164"/>
    </row>
    <row r="10045" spans="10:28">
      <c r="J10045" s="161"/>
      <c r="AB10045" s="164"/>
    </row>
    <row r="10046" spans="10:28">
      <c r="J10046" s="161"/>
      <c r="AB10046" s="164"/>
    </row>
    <row r="10047" spans="10:28">
      <c r="J10047" s="161"/>
      <c r="AB10047" s="164"/>
    </row>
    <row r="10048" spans="10:28">
      <c r="J10048" s="161"/>
      <c r="AB10048" s="164"/>
    </row>
    <row r="10049" spans="10:28">
      <c r="J10049" s="161"/>
      <c r="AB10049" s="164"/>
    </row>
    <row r="10050" spans="10:28">
      <c r="J10050" s="161"/>
      <c r="AB10050" s="164"/>
    </row>
    <row r="10051" spans="10:28">
      <c r="J10051" s="161"/>
      <c r="AB10051" s="164"/>
    </row>
    <row r="10052" spans="10:28">
      <c r="J10052" s="161"/>
      <c r="AB10052" s="164"/>
    </row>
    <row r="10053" spans="10:28">
      <c r="J10053" s="161"/>
      <c r="AB10053" s="164"/>
    </row>
    <row r="10054" spans="10:28">
      <c r="J10054" s="161"/>
      <c r="AB10054" s="164"/>
    </row>
    <row r="10055" spans="10:28">
      <c r="J10055" s="161"/>
      <c r="AB10055" s="164"/>
    </row>
    <row r="10056" spans="10:28">
      <c r="J10056" s="161"/>
      <c r="AB10056" s="164"/>
    </row>
    <row r="10057" spans="10:28">
      <c r="J10057" s="161"/>
      <c r="AB10057" s="164"/>
    </row>
    <row r="10058" spans="10:28">
      <c r="J10058" s="161"/>
      <c r="AB10058" s="164"/>
    </row>
    <row r="10059" spans="10:28">
      <c r="J10059" s="161"/>
      <c r="AB10059" s="164"/>
    </row>
    <row r="10060" spans="10:28">
      <c r="J10060" s="161"/>
      <c r="AB10060" s="164"/>
    </row>
    <row r="10061" spans="10:28">
      <c r="J10061" s="161"/>
      <c r="AB10061" s="164"/>
    </row>
    <row r="10062" spans="10:28">
      <c r="J10062" s="161"/>
      <c r="AB10062" s="164"/>
    </row>
    <row r="10063" spans="10:28">
      <c r="J10063" s="161"/>
      <c r="AB10063" s="164"/>
    </row>
    <row r="10064" spans="10:28">
      <c r="J10064" s="161"/>
      <c r="AB10064" s="164"/>
    </row>
    <row r="10065" spans="10:28">
      <c r="J10065" s="161"/>
      <c r="AB10065" s="164"/>
    </row>
    <row r="10066" spans="10:28">
      <c r="J10066" s="161"/>
      <c r="AB10066" s="164"/>
    </row>
    <row r="10067" spans="10:28">
      <c r="J10067" s="161"/>
      <c r="AB10067" s="164"/>
    </row>
    <row r="10068" spans="10:28">
      <c r="J10068" s="161"/>
      <c r="AB10068" s="164"/>
    </row>
    <row r="10069" spans="10:28">
      <c r="J10069" s="161"/>
      <c r="AB10069" s="164"/>
    </row>
    <row r="10070" spans="10:28">
      <c r="J10070" s="161"/>
      <c r="AB10070" s="164"/>
    </row>
    <row r="10071" spans="10:28">
      <c r="J10071" s="161"/>
      <c r="AB10071" s="164"/>
    </row>
    <row r="10072" spans="10:28">
      <c r="J10072" s="161"/>
      <c r="AB10072" s="164"/>
    </row>
    <row r="10073" spans="10:28">
      <c r="J10073" s="161"/>
      <c r="AB10073" s="164"/>
    </row>
    <row r="10074" spans="10:28">
      <c r="J10074" s="161"/>
      <c r="AB10074" s="164"/>
    </row>
    <row r="10075" spans="10:28">
      <c r="J10075" s="161"/>
      <c r="AB10075" s="164"/>
    </row>
    <row r="10076" spans="10:28">
      <c r="J10076" s="161"/>
      <c r="AB10076" s="164"/>
    </row>
    <row r="10077" spans="10:28">
      <c r="J10077" s="161"/>
      <c r="AB10077" s="164"/>
    </row>
    <row r="10078" spans="10:28">
      <c r="J10078" s="161"/>
      <c r="AB10078" s="164"/>
    </row>
    <row r="10079" spans="10:28">
      <c r="J10079" s="161"/>
      <c r="AB10079" s="164"/>
    </row>
    <row r="10080" spans="10:28">
      <c r="J10080" s="161"/>
      <c r="AB10080" s="164"/>
    </row>
    <row r="10081" spans="10:28">
      <c r="J10081" s="161"/>
      <c r="AB10081" s="164"/>
    </row>
    <row r="10082" spans="10:28">
      <c r="J10082" s="161"/>
      <c r="AB10082" s="164"/>
    </row>
    <row r="10083" spans="10:28">
      <c r="J10083" s="161"/>
      <c r="AB10083" s="164"/>
    </row>
    <row r="10084" spans="10:28">
      <c r="J10084" s="161"/>
      <c r="AB10084" s="164"/>
    </row>
    <row r="10085" spans="10:28">
      <c r="J10085" s="161"/>
      <c r="AB10085" s="164"/>
    </row>
    <row r="10086" spans="10:28">
      <c r="J10086" s="161"/>
      <c r="AB10086" s="164"/>
    </row>
    <row r="10087" spans="10:28">
      <c r="J10087" s="161"/>
      <c r="AB10087" s="164"/>
    </row>
    <row r="10088" spans="10:28">
      <c r="J10088" s="161"/>
      <c r="AB10088" s="164"/>
    </row>
    <row r="10089" spans="10:28">
      <c r="J10089" s="161"/>
      <c r="AB10089" s="164"/>
    </row>
    <row r="10090" spans="10:28">
      <c r="J10090" s="161"/>
      <c r="AB10090" s="164"/>
    </row>
    <row r="10091" spans="10:28">
      <c r="J10091" s="161"/>
      <c r="AB10091" s="164"/>
    </row>
    <row r="10092" spans="10:28">
      <c r="J10092" s="161"/>
      <c r="AB10092" s="164"/>
    </row>
    <row r="10093" spans="10:28">
      <c r="J10093" s="161"/>
      <c r="AB10093" s="164"/>
    </row>
    <row r="10094" spans="10:28">
      <c r="J10094" s="161"/>
      <c r="R10094" s="166"/>
      <c r="AB10094" s="164"/>
    </row>
    <row r="10095" spans="10:28">
      <c r="J10095" s="161"/>
      <c r="AB10095" s="164"/>
    </row>
    <row r="10096" spans="10:28">
      <c r="J10096" s="161"/>
      <c r="AB10096" s="164"/>
    </row>
    <row r="10097" spans="5:28">
      <c r="J10097" s="161"/>
      <c r="AB10097" s="164"/>
    </row>
    <row r="10098" spans="5:28">
      <c r="J10098" s="161"/>
      <c r="AB10098" s="164"/>
    </row>
    <row r="10099" spans="5:28">
      <c r="J10099" s="161"/>
      <c r="AB10099" s="164"/>
    </row>
    <row r="10100" spans="5:28">
      <c r="E10100" s="166"/>
      <c r="J10100" s="161"/>
      <c r="AB10100" s="164"/>
    </row>
    <row r="10101" spans="5:28">
      <c r="E10101" s="166"/>
      <c r="J10101" s="161"/>
      <c r="AB10101" s="164"/>
    </row>
    <row r="10102" spans="5:28">
      <c r="E10102" s="166"/>
      <c r="J10102" s="161"/>
      <c r="AB10102" s="164"/>
    </row>
    <row r="10103" spans="5:28">
      <c r="J10103" s="161"/>
      <c r="AB10103" s="164"/>
    </row>
    <row r="10104" spans="5:28">
      <c r="J10104" s="161"/>
      <c r="AB10104" s="164"/>
    </row>
    <row r="10105" spans="5:28">
      <c r="J10105" s="161"/>
      <c r="AB10105" s="164"/>
    </row>
    <row r="10106" spans="5:28">
      <c r="J10106" s="161"/>
      <c r="AB10106" s="164"/>
    </row>
    <row r="10107" spans="5:28">
      <c r="E10107" s="166"/>
      <c r="J10107" s="161"/>
      <c r="AB10107" s="164"/>
    </row>
    <row r="10108" spans="5:28">
      <c r="E10108" s="166"/>
      <c r="J10108" s="161"/>
      <c r="AB10108" s="164"/>
    </row>
    <row r="10109" spans="5:28">
      <c r="E10109" s="166"/>
      <c r="J10109" s="161"/>
      <c r="AB10109" s="164"/>
    </row>
    <row r="10110" spans="5:28">
      <c r="E10110" s="166"/>
      <c r="J10110" s="161"/>
      <c r="AB10110" s="164"/>
    </row>
    <row r="10111" spans="5:28">
      <c r="E10111" s="166"/>
      <c r="J10111" s="161"/>
      <c r="AB10111" s="164"/>
    </row>
    <row r="10112" spans="5:28">
      <c r="E10112" s="166"/>
      <c r="J10112" s="161"/>
      <c r="AB10112" s="164"/>
    </row>
    <row r="10113" spans="10:28">
      <c r="J10113" s="161"/>
      <c r="AB10113" s="164"/>
    </row>
    <row r="10114" spans="10:28">
      <c r="J10114" s="161"/>
      <c r="AB10114" s="164"/>
    </row>
    <row r="10115" spans="10:28">
      <c r="J10115" s="161"/>
      <c r="AB10115" s="164"/>
    </row>
    <row r="10116" spans="10:28">
      <c r="J10116" s="161"/>
      <c r="AB10116" s="164"/>
    </row>
    <row r="10117" spans="10:28">
      <c r="J10117" s="161"/>
      <c r="AB10117" s="164"/>
    </row>
    <row r="10118" spans="10:28">
      <c r="J10118" s="161"/>
      <c r="AB10118" s="164"/>
    </row>
    <row r="10119" spans="10:28">
      <c r="J10119" s="161"/>
      <c r="AB10119" s="164"/>
    </row>
    <row r="10120" spans="10:28">
      <c r="J10120" s="161"/>
      <c r="AB10120" s="164"/>
    </row>
    <row r="10121" spans="10:28">
      <c r="J10121" s="161"/>
      <c r="AB10121" s="164"/>
    </row>
    <row r="10122" spans="10:28">
      <c r="J10122" s="161"/>
      <c r="AB10122" s="164"/>
    </row>
    <row r="10123" spans="10:28">
      <c r="J10123" s="161"/>
      <c r="AB10123" s="164"/>
    </row>
    <row r="10124" spans="10:28">
      <c r="J10124" s="161"/>
      <c r="AB10124" s="164"/>
    </row>
    <row r="10125" spans="10:28">
      <c r="J10125" s="161"/>
      <c r="AB10125" s="164"/>
    </row>
    <row r="10126" spans="10:28">
      <c r="J10126" s="161"/>
      <c r="AB10126" s="164"/>
    </row>
    <row r="10127" spans="10:28">
      <c r="J10127" s="161"/>
      <c r="AB10127" s="164"/>
    </row>
    <row r="10128" spans="10:28">
      <c r="J10128" s="161"/>
      <c r="AB10128" s="164"/>
    </row>
    <row r="10129" spans="10:28">
      <c r="J10129" s="161"/>
      <c r="AB10129" s="164"/>
    </row>
    <row r="10130" spans="10:28">
      <c r="J10130" s="161"/>
      <c r="AB10130" s="164"/>
    </row>
    <row r="10131" spans="10:28">
      <c r="J10131" s="161"/>
      <c r="AB10131" s="164"/>
    </row>
    <row r="10132" spans="10:28">
      <c r="J10132" s="161"/>
      <c r="AB10132" s="164"/>
    </row>
    <row r="10133" spans="10:28">
      <c r="J10133" s="161"/>
      <c r="AB10133" s="164"/>
    </row>
    <row r="10134" spans="10:28">
      <c r="J10134" s="161"/>
      <c r="AB10134" s="164"/>
    </row>
    <row r="10135" spans="10:28">
      <c r="J10135" s="161"/>
      <c r="AB10135" s="164"/>
    </row>
    <row r="10136" spans="10:28">
      <c r="J10136" s="161"/>
      <c r="AB10136" s="164"/>
    </row>
    <row r="10137" spans="10:28">
      <c r="J10137" s="161"/>
      <c r="AB10137" s="164"/>
    </row>
    <row r="10138" spans="10:28">
      <c r="J10138" s="161"/>
      <c r="AB10138" s="164"/>
    </row>
    <row r="10139" spans="10:28">
      <c r="J10139" s="161"/>
      <c r="AB10139" s="164"/>
    </row>
    <row r="10140" spans="10:28">
      <c r="J10140" s="161"/>
      <c r="AB10140" s="164"/>
    </row>
    <row r="10141" spans="10:28">
      <c r="J10141" s="161"/>
      <c r="AB10141" s="164"/>
    </row>
    <row r="10142" spans="10:28">
      <c r="J10142" s="161"/>
      <c r="AB10142" s="164"/>
    </row>
    <row r="10143" spans="10:28">
      <c r="J10143" s="161"/>
      <c r="AB10143" s="164"/>
    </row>
    <row r="10144" spans="10:28">
      <c r="J10144" s="161"/>
      <c r="AB10144" s="164"/>
    </row>
    <row r="10145" spans="10:28">
      <c r="J10145" s="161"/>
      <c r="AB10145" s="164"/>
    </row>
    <row r="10146" spans="10:28">
      <c r="J10146" s="161"/>
      <c r="AB10146" s="164"/>
    </row>
    <row r="10147" spans="10:28">
      <c r="J10147" s="161"/>
      <c r="AB10147" s="164"/>
    </row>
    <row r="10148" spans="10:28">
      <c r="J10148" s="161"/>
      <c r="AB10148" s="164"/>
    </row>
    <row r="10149" spans="10:28">
      <c r="J10149" s="161"/>
      <c r="AB10149" s="164"/>
    </row>
    <row r="10150" spans="10:28">
      <c r="J10150" s="161"/>
      <c r="AB10150" s="164"/>
    </row>
    <row r="10151" spans="10:28">
      <c r="J10151" s="161"/>
      <c r="AB10151" s="164"/>
    </row>
    <row r="10152" spans="10:28">
      <c r="J10152" s="161"/>
      <c r="AB10152" s="164"/>
    </row>
    <row r="10153" spans="10:28">
      <c r="J10153" s="161"/>
      <c r="AB10153" s="164"/>
    </row>
    <row r="10154" spans="10:28">
      <c r="J10154" s="161"/>
      <c r="AB10154" s="164"/>
    </row>
    <row r="10155" spans="10:28">
      <c r="J10155" s="161"/>
      <c r="AB10155" s="164"/>
    </row>
    <row r="10156" spans="10:28">
      <c r="J10156" s="161"/>
      <c r="AB10156" s="164"/>
    </row>
    <row r="10157" spans="10:28">
      <c r="J10157" s="161"/>
      <c r="AB10157" s="164"/>
    </row>
    <row r="10158" spans="10:28">
      <c r="J10158" s="161"/>
      <c r="AB10158" s="164"/>
    </row>
    <row r="10159" spans="10:28">
      <c r="J10159" s="161"/>
      <c r="AB10159" s="164"/>
    </row>
    <row r="10160" spans="10:28">
      <c r="J10160" s="161"/>
      <c r="AB10160" s="164"/>
    </row>
    <row r="10161" spans="5:28">
      <c r="E10161" s="166"/>
      <c r="J10161" s="161"/>
      <c r="AB10161" s="164"/>
    </row>
    <row r="10162" spans="5:28">
      <c r="J10162" s="161"/>
      <c r="AB10162" s="164"/>
    </row>
    <row r="10163" spans="5:28">
      <c r="J10163" s="161"/>
      <c r="AB10163" s="164"/>
    </row>
    <row r="10164" spans="5:28">
      <c r="J10164" s="161"/>
      <c r="AB10164" s="164"/>
    </row>
    <row r="10165" spans="5:28">
      <c r="J10165" s="161"/>
      <c r="AB10165" s="164"/>
    </row>
    <row r="10166" spans="5:28">
      <c r="J10166" s="161"/>
      <c r="AB10166" s="164"/>
    </row>
    <row r="10167" spans="5:28">
      <c r="J10167" s="161"/>
      <c r="AB10167" s="164"/>
    </row>
    <row r="10168" spans="5:28">
      <c r="J10168" s="161"/>
      <c r="AB10168" s="164"/>
    </row>
    <row r="10169" spans="5:28">
      <c r="J10169" s="161"/>
      <c r="AB10169" s="164"/>
    </row>
    <row r="10170" spans="5:28">
      <c r="J10170" s="161"/>
      <c r="AB10170" s="164"/>
    </row>
    <row r="10171" spans="5:28">
      <c r="E10171" s="166"/>
      <c r="J10171" s="161"/>
      <c r="AB10171" s="164"/>
    </row>
    <row r="10172" spans="5:28">
      <c r="J10172" s="161"/>
      <c r="AB10172" s="164"/>
    </row>
    <row r="10173" spans="5:28">
      <c r="E10173" s="166"/>
      <c r="J10173" s="161"/>
      <c r="AB10173" s="164"/>
    </row>
    <row r="10174" spans="5:28">
      <c r="J10174" s="161"/>
      <c r="AB10174" s="164"/>
    </row>
    <row r="10175" spans="5:28">
      <c r="E10175" s="166"/>
      <c r="J10175" s="161"/>
      <c r="AB10175" s="164"/>
    </row>
    <row r="10176" spans="5:28">
      <c r="E10176" s="166"/>
      <c r="J10176" s="161"/>
      <c r="AB10176" s="164"/>
    </row>
    <row r="10177" spans="5:28">
      <c r="E10177" s="166"/>
      <c r="J10177" s="161"/>
      <c r="AB10177" s="164"/>
    </row>
    <row r="10178" spans="5:28">
      <c r="E10178" s="166"/>
      <c r="J10178" s="161"/>
      <c r="AB10178" s="164"/>
    </row>
    <row r="10179" spans="5:28">
      <c r="E10179" s="166"/>
      <c r="J10179" s="161"/>
      <c r="AB10179" s="164"/>
    </row>
    <row r="10180" spans="5:28">
      <c r="E10180" s="166"/>
      <c r="J10180" s="161"/>
      <c r="AB10180" s="164"/>
    </row>
    <row r="10181" spans="5:28">
      <c r="J10181" s="161"/>
      <c r="AB10181" s="164"/>
    </row>
    <row r="10182" spans="5:28">
      <c r="J10182" s="161"/>
      <c r="AB10182" s="164"/>
    </row>
    <row r="10183" spans="5:28">
      <c r="J10183" s="161"/>
      <c r="AB10183" s="164"/>
    </row>
    <row r="10184" spans="5:28">
      <c r="J10184" s="161"/>
      <c r="AB10184" s="164"/>
    </row>
    <row r="10185" spans="5:28">
      <c r="E10185" s="166"/>
      <c r="J10185" s="161"/>
      <c r="AB10185" s="164"/>
    </row>
    <row r="10186" spans="5:28">
      <c r="E10186" s="166"/>
      <c r="J10186" s="161"/>
      <c r="AB10186" s="164"/>
    </row>
    <row r="10187" spans="5:28">
      <c r="E10187" s="166"/>
      <c r="J10187" s="161"/>
      <c r="AB10187" s="164"/>
    </row>
    <row r="10188" spans="5:28">
      <c r="E10188" s="166"/>
      <c r="J10188" s="161"/>
      <c r="AB10188" s="164"/>
    </row>
    <row r="10189" spans="5:28">
      <c r="E10189" s="166"/>
      <c r="J10189" s="161"/>
      <c r="AB10189" s="164"/>
    </row>
    <row r="10190" spans="5:28">
      <c r="E10190" s="166"/>
      <c r="J10190" s="161"/>
      <c r="AB10190" s="164"/>
    </row>
    <row r="10191" spans="5:28">
      <c r="E10191" s="166"/>
      <c r="J10191" s="161"/>
      <c r="AB10191" s="164"/>
    </row>
    <row r="10192" spans="5:28">
      <c r="E10192" s="166"/>
      <c r="J10192" s="161"/>
      <c r="AB10192" s="164"/>
    </row>
    <row r="10193" spans="10:28">
      <c r="J10193" s="161"/>
      <c r="AB10193" s="164"/>
    </row>
    <row r="10194" spans="10:28">
      <c r="J10194" s="161"/>
      <c r="AB10194" s="164"/>
    </row>
    <row r="10195" spans="10:28">
      <c r="J10195" s="161"/>
      <c r="AB10195" s="164"/>
    </row>
    <row r="10196" spans="10:28">
      <c r="J10196" s="161"/>
      <c r="AB10196" s="164"/>
    </row>
    <row r="10197" spans="10:28">
      <c r="J10197" s="161"/>
      <c r="AB10197" s="164"/>
    </row>
    <row r="10198" spans="10:28">
      <c r="J10198" s="161"/>
      <c r="AB10198" s="164"/>
    </row>
    <row r="10199" spans="10:28">
      <c r="J10199" s="161"/>
      <c r="AB10199" s="164"/>
    </row>
    <row r="10200" spans="10:28">
      <c r="J10200" s="161"/>
      <c r="AB10200" s="164"/>
    </row>
    <row r="10201" spans="10:28">
      <c r="J10201" s="161"/>
      <c r="AB10201" s="164"/>
    </row>
    <row r="10202" spans="10:28">
      <c r="J10202" s="161"/>
      <c r="AB10202" s="164"/>
    </row>
    <row r="10203" spans="10:28">
      <c r="J10203" s="161"/>
      <c r="AB10203" s="164"/>
    </row>
    <row r="10204" spans="10:28">
      <c r="J10204" s="161"/>
      <c r="AB10204" s="164"/>
    </row>
    <row r="10205" spans="10:28">
      <c r="J10205" s="161"/>
      <c r="AB10205" s="164"/>
    </row>
    <row r="10206" spans="10:28">
      <c r="J10206" s="161"/>
      <c r="AB10206" s="164"/>
    </row>
    <row r="10207" spans="10:28">
      <c r="J10207" s="161"/>
      <c r="AB10207" s="164"/>
    </row>
    <row r="10208" spans="10:28">
      <c r="J10208" s="161"/>
      <c r="AB10208" s="164"/>
    </row>
    <row r="10209" spans="10:28">
      <c r="J10209" s="161"/>
      <c r="AB10209" s="164"/>
    </row>
    <row r="10210" spans="10:28">
      <c r="J10210" s="161"/>
      <c r="AB10210" s="164"/>
    </row>
    <row r="10211" spans="10:28">
      <c r="J10211" s="161"/>
      <c r="AB10211" s="164"/>
    </row>
    <row r="10212" spans="10:28">
      <c r="J10212" s="161"/>
      <c r="AB10212" s="164"/>
    </row>
    <row r="10213" spans="10:28">
      <c r="J10213" s="161"/>
      <c r="AB10213" s="164"/>
    </row>
    <row r="10214" spans="10:28">
      <c r="J10214" s="161"/>
      <c r="AB10214" s="164"/>
    </row>
    <row r="10215" spans="10:28">
      <c r="J10215" s="161"/>
      <c r="AB10215" s="164"/>
    </row>
    <row r="10216" spans="10:28">
      <c r="J10216" s="161"/>
      <c r="AB10216" s="164"/>
    </row>
    <row r="10217" spans="10:28">
      <c r="J10217" s="161"/>
      <c r="AB10217" s="164"/>
    </row>
    <row r="10218" spans="10:28">
      <c r="J10218" s="161"/>
      <c r="AB10218" s="164"/>
    </row>
    <row r="10219" spans="10:28">
      <c r="J10219" s="161"/>
      <c r="AB10219" s="164"/>
    </row>
    <row r="10220" spans="10:28">
      <c r="J10220" s="161"/>
      <c r="AB10220" s="164"/>
    </row>
    <row r="10221" spans="10:28">
      <c r="J10221" s="161"/>
      <c r="AB10221" s="164"/>
    </row>
    <row r="10222" spans="10:28">
      <c r="J10222" s="161"/>
      <c r="AB10222" s="164"/>
    </row>
    <row r="10223" spans="10:28">
      <c r="J10223" s="161"/>
      <c r="AB10223" s="164"/>
    </row>
    <row r="10224" spans="10:28">
      <c r="J10224" s="161"/>
      <c r="AB10224" s="164"/>
    </row>
    <row r="10225" spans="10:28">
      <c r="J10225" s="161"/>
      <c r="AB10225" s="164"/>
    </row>
    <row r="10226" spans="10:28">
      <c r="J10226" s="161"/>
      <c r="AB10226" s="164"/>
    </row>
    <row r="10227" spans="10:28">
      <c r="J10227" s="161"/>
      <c r="AB10227" s="164"/>
    </row>
    <row r="10228" spans="10:28">
      <c r="J10228" s="161"/>
      <c r="AB10228" s="164"/>
    </row>
    <row r="10229" spans="10:28">
      <c r="J10229" s="161"/>
      <c r="AB10229" s="164"/>
    </row>
    <row r="10230" spans="10:28">
      <c r="J10230" s="161"/>
      <c r="AB10230" s="164"/>
    </row>
    <row r="10231" spans="10:28">
      <c r="J10231" s="161"/>
      <c r="AB10231" s="164"/>
    </row>
    <row r="10232" spans="10:28">
      <c r="J10232" s="161"/>
      <c r="AB10232" s="164"/>
    </row>
    <row r="10233" spans="10:28">
      <c r="J10233" s="161"/>
      <c r="AB10233" s="164"/>
    </row>
    <row r="10234" spans="10:28">
      <c r="J10234" s="161"/>
      <c r="AB10234" s="164"/>
    </row>
    <row r="10235" spans="10:28">
      <c r="J10235" s="161"/>
      <c r="AB10235" s="164"/>
    </row>
    <row r="10236" spans="10:28">
      <c r="J10236" s="161"/>
      <c r="AB10236" s="164"/>
    </row>
    <row r="10237" spans="10:28">
      <c r="J10237" s="161"/>
      <c r="AB10237" s="164"/>
    </row>
    <row r="10238" spans="10:28">
      <c r="J10238" s="161"/>
      <c r="AB10238" s="164"/>
    </row>
    <row r="10239" spans="10:28">
      <c r="J10239" s="161"/>
      <c r="AB10239" s="164"/>
    </row>
    <row r="10240" spans="10:28">
      <c r="J10240" s="161"/>
      <c r="AB10240" s="164"/>
    </row>
    <row r="10241" spans="10:28">
      <c r="J10241" s="161"/>
      <c r="AB10241" s="164"/>
    </row>
    <row r="10242" spans="10:28">
      <c r="J10242" s="161"/>
      <c r="AB10242" s="164"/>
    </row>
    <row r="10243" spans="10:28">
      <c r="J10243" s="161"/>
      <c r="AB10243" s="164"/>
    </row>
    <row r="10244" spans="10:28">
      <c r="J10244" s="161"/>
      <c r="AB10244" s="164"/>
    </row>
    <row r="10245" spans="10:28">
      <c r="J10245" s="161"/>
      <c r="AB10245" s="164"/>
    </row>
    <row r="10246" spans="10:28">
      <c r="J10246" s="161"/>
      <c r="AB10246" s="164"/>
    </row>
    <row r="10247" spans="10:28">
      <c r="J10247" s="161"/>
      <c r="AB10247" s="164"/>
    </row>
    <row r="10248" spans="10:28">
      <c r="J10248" s="161"/>
      <c r="AB10248" s="164"/>
    </row>
    <row r="10249" spans="10:28">
      <c r="J10249" s="161"/>
      <c r="AB10249" s="164"/>
    </row>
    <row r="10250" spans="10:28">
      <c r="J10250" s="161"/>
      <c r="AB10250" s="164"/>
    </row>
    <row r="10251" spans="10:28">
      <c r="J10251" s="161"/>
      <c r="AB10251" s="164"/>
    </row>
    <row r="10252" spans="10:28">
      <c r="J10252" s="161"/>
      <c r="AB10252" s="164"/>
    </row>
    <row r="10253" spans="10:28">
      <c r="J10253" s="161"/>
      <c r="AB10253" s="164"/>
    </row>
    <row r="10254" spans="10:28">
      <c r="J10254" s="161"/>
      <c r="AB10254" s="164"/>
    </row>
    <row r="10255" spans="10:28">
      <c r="J10255" s="161"/>
      <c r="AB10255" s="164"/>
    </row>
    <row r="10256" spans="10:28">
      <c r="J10256" s="161"/>
      <c r="AB10256" s="164"/>
    </row>
    <row r="10257" spans="10:28">
      <c r="J10257" s="161"/>
      <c r="AB10257" s="164"/>
    </row>
    <row r="10258" spans="10:28">
      <c r="J10258" s="161"/>
      <c r="AB10258" s="164"/>
    </row>
    <row r="10259" spans="10:28">
      <c r="J10259" s="161"/>
      <c r="AB10259" s="164"/>
    </row>
    <row r="10260" spans="10:28">
      <c r="J10260" s="161"/>
      <c r="AB10260" s="164"/>
    </row>
    <row r="10261" spans="10:28">
      <c r="J10261" s="161"/>
      <c r="AB10261" s="164"/>
    </row>
    <row r="10262" spans="10:28">
      <c r="J10262" s="161"/>
      <c r="AB10262" s="164"/>
    </row>
    <row r="10263" spans="10:28">
      <c r="J10263" s="161"/>
      <c r="AB10263" s="164"/>
    </row>
    <row r="10264" spans="10:28">
      <c r="J10264" s="161"/>
      <c r="AB10264" s="164"/>
    </row>
    <row r="10265" spans="10:28">
      <c r="J10265" s="161"/>
      <c r="AB10265" s="164"/>
    </row>
    <row r="10266" spans="10:28">
      <c r="J10266" s="161"/>
      <c r="AB10266" s="164"/>
    </row>
    <row r="10267" spans="10:28">
      <c r="J10267" s="161"/>
      <c r="AB10267" s="164"/>
    </row>
    <row r="10268" spans="10:28">
      <c r="J10268" s="161"/>
      <c r="AB10268" s="164"/>
    </row>
    <row r="10269" spans="10:28">
      <c r="J10269" s="161"/>
      <c r="AB10269" s="164"/>
    </row>
    <row r="10270" spans="10:28">
      <c r="J10270" s="161"/>
      <c r="AB10270" s="164"/>
    </row>
    <row r="10271" spans="10:28">
      <c r="J10271" s="161"/>
      <c r="AB10271" s="164"/>
    </row>
    <row r="10272" spans="10:28">
      <c r="J10272" s="161"/>
      <c r="AB10272" s="164"/>
    </row>
    <row r="10273" spans="10:28">
      <c r="J10273" s="161"/>
      <c r="AB10273" s="164"/>
    </row>
    <row r="10274" spans="10:28">
      <c r="J10274" s="161"/>
      <c r="AB10274" s="164"/>
    </row>
    <row r="10275" spans="10:28">
      <c r="J10275" s="161"/>
      <c r="AB10275" s="164"/>
    </row>
    <row r="10276" spans="10:28">
      <c r="J10276" s="161"/>
      <c r="AB10276" s="164"/>
    </row>
    <row r="10277" spans="10:28">
      <c r="J10277" s="161"/>
      <c r="AB10277" s="164"/>
    </row>
    <row r="10278" spans="10:28">
      <c r="J10278" s="161"/>
      <c r="AB10278" s="164"/>
    </row>
    <row r="10279" spans="10:28">
      <c r="J10279" s="161"/>
      <c r="AB10279" s="164"/>
    </row>
    <row r="10280" spans="10:28">
      <c r="J10280" s="161"/>
      <c r="AB10280" s="164"/>
    </row>
    <row r="10281" spans="10:28">
      <c r="J10281" s="161"/>
      <c r="AB10281" s="164"/>
    </row>
    <row r="10282" spans="10:28">
      <c r="J10282" s="161"/>
      <c r="AB10282" s="164"/>
    </row>
    <row r="10283" spans="10:28">
      <c r="J10283" s="161"/>
      <c r="AB10283" s="164"/>
    </row>
    <row r="10284" spans="10:28">
      <c r="J10284" s="161"/>
      <c r="AB10284" s="164"/>
    </row>
    <row r="10285" spans="10:28">
      <c r="J10285" s="161"/>
      <c r="AB10285" s="164"/>
    </row>
    <row r="10286" spans="10:28">
      <c r="J10286" s="161"/>
      <c r="AB10286" s="164"/>
    </row>
    <row r="10287" spans="10:28">
      <c r="J10287" s="161"/>
      <c r="AB10287" s="164"/>
    </row>
    <row r="10288" spans="10:28">
      <c r="J10288" s="161"/>
      <c r="AB10288" s="164"/>
    </row>
    <row r="10289" spans="10:28">
      <c r="J10289" s="161"/>
      <c r="AB10289" s="164"/>
    </row>
    <row r="10290" spans="10:28">
      <c r="J10290" s="161"/>
      <c r="AB10290" s="164"/>
    </row>
    <row r="10291" spans="10:28">
      <c r="J10291" s="161"/>
      <c r="AB10291" s="164"/>
    </row>
    <row r="10292" spans="10:28">
      <c r="J10292" s="161"/>
      <c r="AB10292" s="164"/>
    </row>
    <row r="10293" spans="10:28">
      <c r="J10293" s="161"/>
      <c r="AB10293" s="164"/>
    </row>
    <row r="10294" spans="10:28">
      <c r="J10294" s="161"/>
      <c r="AB10294" s="164"/>
    </row>
    <row r="10295" spans="10:28">
      <c r="J10295" s="161"/>
      <c r="AB10295" s="164"/>
    </row>
    <row r="10296" spans="10:28">
      <c r="J10296" s="161"/>
      <c r="R10296" s="166"/>
      <c r="AB10296" s="164"/>
    </row>
    <row r="10297" spans="10:28">
      <c r="J10297" s="161"/>
      <c r="AB10297" s="164"/>
    </row>
    <row r="10298" spans="10:28">
      <c r="J10298" s="161"/>
      <c r="AB10298" s="164"/>
    </row>
    <row r="10299" spans="10:28">
      <c r="J10299" s="161"/>
      <c r="AB10299" s="164"/>
    </row>
    <row r="10300" spans="10:28">
      <c r="J10300" s="161"/>
      <c r="AB10300" s="164"/>
    </row>
    <row r="10301" spans="10:28">
      <c r="J10301" s="161"/>
      <c r="AB10301" s="164"/>
    </row>
    <row r="10302" spans="10:28">
      <c r="J10302" s="161"/>
      <c r="AB10302" s="164"/>
    </row>
    <row r="10303" spans="10:28">
      <c r="J10303" s="161"/>
      <c r="AB10303" s="164"/>
    </row>
    <row r="10304" spans="10:28">
      <c r="J10304" s="161"/>
      <c r="AB10304" s="164"/>
    </row>
    <row r="10305" spans="5:28">
      <c r="J10305" s="161"/>
      <c r="AB10305" s="164"/>
    </row>
    <row r="10306" spans="5:28">
      <c r="J10306" s="161"/>
      <c r="AB10306" s="164"/>
    </row>
    <row r="10307" spans="5:28">
      <c r="J10307" s="161"/>
      <c r="AB10307" s="164"/>
    </row>
    <row r="10308" spans="5:28">
      <c r="J10308" s="161"/>
      <c r="AB10308" s="164"/>
    </row>
    <row r="10309" spans="5:28">
      <c r="J10309" s="161"/>
      <c r="AB10309" s="164"/>
    </row>
    <row r="10310" spans="5:28">
      <c r="J10310" s="161"/>
      <c r="AB10310" s="164"/>
    </row>
    <row r="10311" spans="5:28">
      <c r="J10311" s="161"/>
      <c r="AB10311" s="164"/>
    </row>
    <row r="10312" spans="5:28">
      <c r="J10312" s="161"/>
      <c r="AB10312" s="164"/>
    </row>
    <row r="10313" spans="5:28">
      <c r="J10313" s="161"/>
      <c r="AB10313" s="164"/>
    </row>
    <row r="10314" spans="5:28">
      <c r="J10314" s="161"/>
      <c r="AB10314" s="164"/>
    </row>
    <row r="10315" spans="5:28">
      <c r="J10315" s="161"/>
      <c r="AB10315" s="164"/>
    </row>
    <row r="10316" spans="5:28">
      <c r="J10316" s="161"/>
      <c r="AB10316" s="164"/>
    </row>
    <row r="10317" spans="5:28">
      <c r="J10317" s="161"/>
      <c r="AB10317" s="164"/>
    </row>
    <row r="10318" spans="5:28">
      <c r="J10318" s="161"/>
      <c r="AB10318" s="164"/>
    </row>
    <row r="10319" spans="5:28">
      <c r="E10319" s="166"/>
      <c r="J10319" s="161"/>
      <c r="AB10319" s="164"/>
    </row>
    <row r="10320" spans="5:28">
      <c r="E10320" s="166"/>
      <c r="J10320" s="161"/>
      <c r="AB10320" s="164"/>
    </row>
    <row r="10321" spans="5:28">
      <c r="E10321" s="166"/>
      <c r="J10321" s="161"/>
      <c r="AB10321" s="164"/>
    </row>
    <row r="10322" spans="5:28">
      <c r="E10322" s="166"/>
      <c r="J10322" s="161"/>
      <c r="AB10322" s="164"/>
    </row>
    <row r="10323" spans="5:28">
      <c r="E10323" s="166"/>
      <c r="J10323" s="161"/>
      <c r="AB10323" s="164"/>
    </row>
    <row r="10324" spans="5:28">
      <c r="E10324" s="166"/>
      <c r="J10324" s="161"/>
      <c r="AB10324" s="164"/>
    </row>
    <row r="10325" spans="5:28">
      <c r="E10325" s="166"/>
      <c r="J10325" s="161"/>
      <c r="AB10325" s="164"/>
    </row>
    <row r="10326" spans="5:28">
      <c r="E10326" s="166"/>
      <c r="J10326" s="161"/>
      <c r="AB10326" s="164"/>
    </row>
    <row r="10327" spans="5:28">
      <c r="E10327" s="166"/>
      <c r="J10327" s="161"/>
      <c r="AB10327" s="164"/>
    </row>
    <row r="10328" spans="5:28">
      <c r="E10328" s="166"/>
      <c r="J10328" s="161"/>
      <c r="AB10328" s="164"/>
    </row>
    <row r="10329" spans="5:28">
      <c r="J10329" s="161"/>
      <c r="AB10329" s="164"/>
    </row>
    <row r="10330" spans="5:28">
      <c r="J10330" s="161"/>
      <c r="AB10330" s="164"/>
    </row>
    <row r="10331" spans="5:28">
      <c r="J10331" s="161"/>
      <c r="AB10331" s="164"/>
    </row>
    <row r="10332" spans="5:28">
      <c r="J10332" s="161"/>
      <c r="AB10332" s="164"/>
    </row>
    <row r="10333" spans="5:28">
      <c r="J10333" s="161"/>
      <c r="AB10333" s="164"/>
    </row>
    <row r="10334" spans="5:28">
      <c r="J10334" s="161"/>
      <c r="AB10334" s="164"/>
    </row>
    <row r="10335" spans="5:28">
      <c r="J10335" s="161"/>
      <c r="AB10335" s="164"/>
    </row>
    <row r="10336" spans="5:28">
      <c r="J10336" s="161"/>
      <c r="AB10336" s="164"/>
    </row>
    <row r="10337" spans="5:28">
      <c r="J10337" s="161"/>
      <c r="AB10337" s="164"/>
    </row>
    <row r="10338" spans="5:28">
      <c r="J10338" s="161"/>
      <c r="AB10338" s="164"/>
    </row>
    <row r="10339" spans="5:28">
      <c r="J10339" s="161"/>
      <c r="AB10339" s="164"/>
    </row>
    <row r="10340" spans="5:28">
      <c r="J10340" s="161"/>
      <c r="AB10340" s="164"/>
    </row>
    <row r="10341" spans="5:28">
      <c r="J10341" s="161"/>
      <c r="AB10341" s="164"/>
    </row>
    <row r="10342" spans="5:28">
      <c r="J10342" s="161"/>
      <c r="AB10342" s="164"/>
    </row>
    <row r="10343" spans="5:28">
      <c r="J10343" s="161"/>
      <c r="AB10343" s="164"/>
    </row>
    <row r="10344" spans="5:28">
      <c r="E10344" s="166"/>
      <c r="J10344" s="161"/>
      <c r="AB10344" s="164"/>
    </row>
    <row r="10345" spans="5:28">
      <c r="E10345" s="166"/>
      <c r="J10345" s="161"/>
      <c r="AB10345" s="164"/>
    </row>
    <row r="10346" spans="5:28">
      <c r="E10346" s="166"/>
      <c r="J10346" s="161"/>
      <c r="AB10346" s="164"/>
    </row>
    <row r="10347" spans="5:28">
      <c r="E10347" s="166"/>
      <c r="J10347" s="161"/>
      <c r="AB10347" s="164"/>
    </row>
    <row r="10348" spans="5:28">
      <c r="E10348" s="166"/>
      <c r="J10348" s="161"/>
      <c r="AB10348" s="164"/>
    </row>
    <row r="10349" spans="5:28">
      <c r="E10349" s="166"/>
      <c r="J10349" s="161"/>
      <c r="AB10349" s="164"/>
    </row>
    <row r="10350" spans="5:28">
      <c r="E10350" s="166"/>
      <c r="J10350" s="161"/>
      <c r="AB10350" s="164"/>
    </row>
    <row r="10351" spans="5:28">
      <c r="E10351" s="166"/>
      <c r="J10351" s="161"/>
      <c r="AB10351" s="164"/>
    </row>
    <row r="10352" spans="5:28">
      <c r="E10352" s="166"/>
      <c r="J10352" s="161"/>
      <c r="AB10352" s="164"/>
    </row>
    <row r="10353" spans="5:28">
      <c r="E10353" s="166"/>
      <c r="J10353" s="161"/>
      <c r="AB10353" s="164"/>
    </row>
    <row r="10354" spans="5:28">
      <c r="J10354" s="161"/>
      <c r="AB10354" s="164"/>
    </row>
    <row r="10355" spans="5:28">
      <c r="J10355" s="161"/>
      <c r="AB10355" s="164"/>
    </row>
    <row r="10356" spans="5:28">
      <c r="J10356" s="161"/>
      <c r="AB10356" s="164"/>
    </row>
    <row r="10357" spans="5:28">
      <c r="J10357" s="161"/>
      <c r="AB10357" s="164"/>
    </row>
    <row r="10358" spans="5:28">
      <c r="J10358" s="161"/>
      <c r="AB10358" s="164"/>
    </row>
    <row r="10359" spans="5:28">
      <c r="J10359" s="161"/>
      <c r="AB10359" s="164"/>
    </row>
    <row r="10360" spans="5:28">
      <c r="J10360" s="161"/>
      <c r="AB10360" s="164"/>
    </row>
    <row r="10361" spans="5:28">
      <c r="J10361" s="161"/>
      <c r="AB10361" s="164"/>
    </row>
    <row r="10362" spans="5:28">
      <c r="J10362" s="161"/>
      <c r="AB10362" s="164"/>
    </row>
    <row r="10363" spans="5:28">
      <c r="J10363" s="161"/>
      <c r="R10363" s="166"/>
      <c r="AB10363" s="164"/>
    </row>
    <row r="10364" spans="5:28">
      <c r="J10364" s="161"/>
      <c r="AB10364" s="164"/>
    </row>
    <row r="10365" spans="5:28">
      <c r="J10365" s="161"/>
      <c r="AB10365" s="164"/>
    </row>
    <row r="10366" spans="5:28">
      <c r="J10366" s="161"/>
      <c r="AB10366" s="164"/>
    </row>
    <row r="10367" spans="5:28">
      <c r="J10367" s="161"/>
      <c r="AB10367" s="164"/>
    </row>
    <row r="10368" spans="5:28">
      <c r="J10368" s="161"/>
      <c r="AB10368" s="164"/>
    </row>
    <row r="10369" spans="5:28">
      <c r="J10369" s="161"/>
      <c r="AB10369" s="164"/>
    </row>
    <row r="10370" spans="5:28">
      <c r="J10370" s="161"/>
      <c r="AB10370" s="164"/>
    </row>
    <row r="10371" spans="5:28">
      <c r="J10371" s="161"/>
      <c r="AB10371" s="164"/>
    </row>
    <row r="10372" spans="5:28">
      <c r="J10372" s="161"/>
      <c r="AB10372" s="164"/>
    </row>
    <row r="10373" spans="5:28">
      <c r="J10373" s="161"/>
      <c r="AB10373" s="164"/>
    </row>
    <row r="10374" spans="5:28">
      <c r="J10374" s="161"/>
      <c r="AB10374" s="164"/>
    </row>
    <row r="10375" spans="5:28">
      <c r="J10375" s="161"/>
      <c r="AB10375" s="164"/>
    </row>
    <row r="10376" spans="5:28">
      <c r="J10376" s="161"/>
      <c r="AB10376" s="164"/>
    </row>
    <row r="10377" spans="5:28">
      <c r="J10377" s="161"/>
      <c r="AB10377" s="164"/>
    </row>
    <row r="10378" spans="5:28">
      <c r="J10378" s="161"/>
      <c r="AB10378" s="164"/>
    </row>
    <row r="10379" spans="5:28">
      <c r="J10379" s="161"/>
      <c r="AB10379" s="164"/>
    </row>
    <row r="10380" spans="5:28">
      <c r="E10380" s="166"/>
      <c r="J10380" s="161"/>
      <c r="AB10380" s="164"/>
    </row>
    <row r="10381" spans="5:28">
      <c r="E10381" s="166"/>
      <c r="J10381" s="161"/>
      <c r="AB10381" s="164"/>
    </row>
    <row r="10382" spans="5:28">
      <c r="E10382" s="166"/>
      <c r="J10382" s="161"/>
      <c r="AB10382" s="164"/>
    </row>
    <row r="10383" spans="5:28">
      <c r="E10383" s="166"/>
      <c r="J10383" s="161"/>
      <c r="AB10383" s="164"/>
    </row>
    <row r="10384" spans="5:28">
      <c r="J10384" s="161"/>
      <c r="AB10384" s="164"/>
    </row>
    <row r="10385" spans="10:28">
      <c r="J10385" s="161"/>
      <c r="AB10385" s="164"/>
    </row>
    <row r="10386" spans="10:28">
      <c r="J10386" s="161"/>
      <c r="AB10386" s="164"/>
    </row>
    <row r="10387" spans="10:28">
      <c r="J10387" s="161"/>
      <c r="AB10387" s="164"/>
    </row>
    <row r="10388" spans="10:28">
      <c r="J10388" s="161"/>
      <c r="AB10388" s="164"/>
    </row>
    <row r="10389" spans="10:28">
      <c r="J10389" s="161"/>
      <c r="AB10389" s="164"/>
    </row>
    <row r="10390" spans="10:28">
      <c r="J10390" s="161"/>
      <c r="AB10390" s="164"/>
    </row>
    <row r="10391" spans="10:28">
      <c r="J10391" s="161"/>
      <c r="AB10391" s="164"/>
    </row>
    <row r="10392" spans="10:28">
      <c r="J10392" s="161"/>
      <c r="AB10392" s="164"/>
    </row>
    <row r="10393" spans="10:28">
      <c r="J10393" s="161"/>
      <c r="AB10393" s="164"/>
    </row>
    <row r="10394" spans="10:28">
      <c r="J10394" s="161"/>
      <c r="AB10394" s="164"/>
    </row>
    <row r="10395" spans="10:28">
      <c r="J10395" s="161"/>
      <c r="AB10395" s="164"/>
    </row>
    <row r="10396" spans="10:28">
      <c r="J10396" s="161"/>
      <c r="AB10396" s="164"/>
    </row>
    <row r="10397" spans="10:28">
      <c r="J10397" s="161"/>
      <c r="AB10397" s="164"/>
    </row>
    <row r="10398" spans="10:28">
      <c r="J10398" s="161"/>
      <c r="AB10398" s="164"/>
    </row>
    <row r="10399" spans="10:28">
      <c r="J10399" s="161"/>
      <c r="AB10399" s="164"/>
    </row>
    <row r="10400" spans="10:28">
      <c r="J10400" s="161"/>
      <c r="AB10400" s="164"/>
    </row>
    <row r="10401" spans="10:28">
      <c r="J10401" s="161"/>
      <c r="AB10401" s="164"/>
    </row>
    <row r="10402" spans="10:28">
      <c r="J10402" s="161"/>
      <c r="AB10402" s="164"/>
    </row>
    <row r="10403" spans="10:28">
      <c r="J10403" s="161"/>
      <c r="AB10403" s="164"/>
    </row>
    <row r="10404" spans="10:28">
      <c r="J10404" s="161"/>
      <c r="AB10404" s="164"/>
    </row>
    <row r="10405" spans="10:28">
      <c r="J10405" s="161"/>
      <c r="AB10405" s="164"/>
    </row>
    <row r="10406" spans="10:28">
      <c r="J10406" s="161"/>
      <c r="AB10406" s="164"/>
    </row>
    <row r="10407" spans="10:28">
      <c r="J10407" s="161"/>
      <c r="AB10407" s="164"/>
    </row>
    <row r="10408" spans="10:28">
      <c r="J10408" s="161"/>
      <c r="AB10408" s="164"/>
    </row>
    <row r="10409" spans="10:28">
      <c r="J10409" s="161"/>
      <c r="AB10409" s="164"/>
    </row>
    <row r="10410" spans="10:28">
      <c r="J10410" s="161"/>
      <c r="AB10410" s="164"/>
    </row>
    <row r="10411" spans="10:28">
      <c r="J10411" s="161"/>
      <c r="AB10411" s="164"/>
    </row>
    <row r="10412" spans="10:28">
      <c r="J10412" s="161"/>
      <c r="AB10412" s="164"/>
    </row>
    <row r="10413" spans="10:28">
      <c r="J10413" s="161"/>
      <c r="AB10413" s="164"/>
    </row>
    <row r="10414" spans="10:28">
      <c r="J10414" s="161"/>
      <c r="AB10414" s="164"/>
    </row>
    <row r="10415" spans="10:28">
      <c r="J10415" s="161"/>
      <c r="AB10415" s="164"/>
    </row>
    <row r="10416" spans="10:28">
      <c r="J10416" s="161"/>
      <c r="AB10416" s="164"/>
    </row>
    <row r="10417" spans="5:28">
      <c r="J10417" s="161"/>
      <c r="AB10417" s="164"/>
    </row>
    <row r="10418" spans="5:28">
      <c r="J10418" s="161"/>
      <c r="AB10418" s="164"/>
    </row>
    <row r="10419" spans="5:28">
      <c r="J10419" s="161"/>
      <c r="AB10419" s="164"/>
    </row>
    <row r="10420" spans="5:28">
      <c r="E10420" s="166"/>
      <c r="J10420" s="161"/>
      <c r="AB10420" s="164"/>
    </row>
    <row r="10421" spans="5:28">
      <c r="J10421" s="161"/>
      <c r="AB10421" s="164"/>
    </row>
    <row r="10422" spans="5:28">
      <c r="J10422" s="161"/>
      <c r="AB10422" s="164"/>
    </row>
    <row r="10423" spans="5:28">
      <c r="J10423" s="161"/>
      <c r="AB10423" s="164"/>
    </row>
    <row r="10424" spans="5:28">
      <c r="J10424" s="161"/>
      <c r="AB10424" s="164"/>
    </row>
    <row r="10425" spans="5:28">
      <c r="J10425" s="161"/>
      <c r="AB10425" s="164"/>
    </row>
    <row r="10426" spans="5:28">
      <c r="J10426" s="161"/>
      <c r="AB10426" s="164"/>
    </row>
    <row r="10427" spans="5:28">
      <c r="J10427" s="161"/>
      <c r="AB10427" s="164"/>
    </row>
    <row r="10428" spans="5:28">
      <c r="J10428" s="161"/>
      <c r="AB10428" s="164"/>
    </row>
    <row r="10429" spans="5:28">
      <c r="J10429" s="161"/>
      <c r="AB10429" s="164"/>
    </row>
    <row r="10430" spans="5:28">
      <c r="J10430" s="161"/>
      <c r="R10430" s="166"/>
      <c r="AB10430" s="164"/>
    </row>
    <row r="10431" spans="5:28">
      <c r="J10431" s="161"/>
      <c r="AB10431" s="164"/>
    </row>
    <row r="10432" spans="5:28">
      <c r="J10432" s="161"/>
      <c r="R10432" s="166"/>
      <c r="AB10432" s="164"/>
    </row>
    <row r="10433" spans="5:28">
      <c r="J10433" s="161"/>
      <c r="AB10433" s="164"/>
    </row>
    <row r="10434" spans="5:28">
      <c r="J10434" s="161"/>
      <c r="AB10434" s="164"/>
    </row>
    <row r="10435" spans="5:28">
      <c r="J10435" s="161"/>
      <c r="R10435" s="166"/>
      <c r="AB10435" s="164"/>
    </row>
    <row r="10436" spans="5:28">
      <c r="J10436" s="161"/>
      <c r="AB10436" s="164"/>
    </row>
    <row r="10437" spans="5:28">
      <c r="J10437" s="161"/>
      <c r="AB10437" s="164"/>
    </row>
    <row r="10438" spans="5:28">
      <c r="J10438" s="161"/>
      <c r="AB10438" s="164"/>
    </row>
    <row r="10439" spans="5:28">
      <c r="J10439" s="161"/>
      <c r="AB10439" s="164"/>
    </row>
    <row r="10440" spans="5:28">
      <c r="J10440" s="161"/>
      <c r="AB10440" s="164"/>
    </row>
    <row r="10441" spans="5:28">
      <c r="J10441" s="161"/>
      <c r="AB10441" s="164"/>
    </row>
    <row r="10442" spans="5:28">
      <c r="J10442" s="161"/>
      <c r="AB10442" s="164"/>
    </row>
    <row r="10443" spans="5:28">
      <c r="J10443" s="161"/>
      <c r="AB10443" s="164"/>
    </row>
    <row r="10444" spans="5:28">
      <c r="J10444" s="161"/>
      <c r="AB10444" s="164"/>
    </row>
    <row r="10445" spans="5:28">
      <c r="E10445" s="166"/>
      <c r="J10445" s="161"/>
      <c r="R10445" s="166"/>
      <c r="AB10445" s="164"/>
    </row>
    <row r="10446" spans="5:28">
      <c r="J10446" s="161"/>
      <c r="R10446" s="166"/>
      <c r="AB10446" s="164"/>
    </row>
    <row r="10447" spans="5:28">
      <c r="J10447" s="161"/>
      <c r="AB10447" s="164"/>
    </row>
    <row r="10448" spans="5:28">
      <c r="E10448" s="166"/>
      <c r="J10448" s="161"/>
      <c r="AB10448" s="164"/>
    </row>
    <row r="10449" spans="5:28">
      <c r="E10449" s="166"/>
      <c r="J10449" s="161"/>
      <c r="AB10449" s="164"/>
    </row>
    <row r="10450" spans="5:28">
      <c r="E10450" s="166"/>
      <c r="J10450" s="161"/>
      <c r="AB10450" s="164"/>
    </row>
    <row r="10451" spans="5:28">
      <c r="E10451" s="166"/>
      <c r="J10451" s="161"/>
      <c r="AB10451" s="164"/>
    </row>
    <row r="10452" spans="5:28">
      <c r="E10452" s="166"/>
      <c r="J10452" s="161"/>
      <c r="AB10452" s="164"/>
    </row>
    <row r="10453" spans="5:28">
      <c r="E10453" s="166"/>
      <c r="J10453" s="161"/>
      <c r="AB10453" s="164"/>
    </row>
    <row r="10454" spans="5:28">
      <c r="E10454" s="166"/>
      <c r="J10454" s="161"/>
      <c r="AB10454" s="164"/>
    </row>
    <row r="10455" spans="5:28">
      <c r="E10455" s="166"/>
      <c r="J10455" s="161"/>
      <c r="AB10455" s="164"/>
    </row>
    <row r="10456" spans="5:28">
      <c r="J10456" s="161"/>
      <c r="R10456" s="166"/>
      <c r="AB10456" s="164"/>
    </row>
    <row r="10457" spans="5:28">
      <c r="J10457" s="161"/>
      <c r="AB10457" s="164"/>
    </row>
    <row r="10458" spans="5:28">
      <c r="J10458" s="161"/>
      <c r="AB10458" s="164"/>
    </row>
    <row r="10459" spans="5:28">
      <c r="J10459" s="161"/>
      <c r="AB10459" s="164"/>
    </row>
    <row r="10460" spans="5:28">
      <c r="J10460" s="161"/>
      <c r="AB10460" s="164"/>
    </row>
    <row r="10461" spans="5:28">
      <c r="J10461" s="161"/>
      <c r="AB10461" s="164"/>
    </row>
    <row r="10462" spans="5:28">
      <c r="J10462" s="161"/>
      <c r="AB10462" s="164"/>
    </row>
    <row r="10463" spans="5:28">
      <c r="J10463" s="161"/>
      <c r="AB10463" s="164"/>
    </row>
    <row r="10464" spans="5:28">
      <c r="J10464" s="161"/>
      <c r="AB10464" s="164"/>
    </row>
    <row r="10465" spans="10:28">
      <c r="J10465" s="161"/>
      <c r="AB10465" s="164"/>
    </row>
    <row r="10466" spans="10:28">
      <c r="J10466" s="161"/>
      <c r="AB10466" s="164"/>
    </row>
    <row r="10467" spans="10:28">
      <c r="J10467" s="161"/>
      <c r="AB10467" s="164"/>
    </row>
    <row r="10468" spans="10:28">
      <c r="J10468" s="161"/>
      <c r="AB10468" s="164"/>
    </row>
    <row r="10469" spans="10:28">
      <c r="J10469" s="161"/>
      <c r="AB10469" s="164"/>
    </row>
    <row r="10470" spans="10:28">
      <c r="J10470" s="161"/>
      <c r="AB10470" s="164"/>
    </row>
    <row r="10471" spans="10:28">
      <c r="J10471" s="161"/>
      <c r="AB10471" s="164"/>
    </row>
    <row r="10472" spans="10:28">
      <c r="J10472" s="161"/>
      <c r="AB10472" s="164"/>
    </row>
    <row r="10473" spans="10:28">
      <c r="J10473" s="161"/>
      <c r="AB10473" s="164"/>
    </row>
    <row r="10474" spans="10:28">
      <c r="J10474" s="161"/>
      <c r="AB10474" s="164"/>
    </row>
    <row r="10475" spans="10:28">
      <c r="J10475" s="161"/>
      <c r="AB10475" s="164"/>
    </row>
    <row r="10476" spans="10:28">
      <c r="J10476" s="161"/>
      <c r="AB10476" s="164"/>
    </row>
    <row r="10477" spans="10:28">
      <c r="J10477" s="161"/>
      <c r="AB10477" s="164"/>
    </row>
    <row r="10478" spans="10:28">
      <c r="J10478" s="161"/>
      <c r="AB10478" s="164"/>
    </row>
    <row r="10479" spans="10:28">
      <c r="J10479" s="161"/>
      <c r="AB10479" s="164"/>
    </row>
    <row r="10480" spans="10:28">
      <c r="J10480" s="161"/>
      <c r="AB10480" s="164"/>
    </row>
    <row r="10481" spans="10:28">
      <c r="J10481" s="161"/>
      <c r="AB10481" s="164"/>
    </row>
    <row r="10482" spans="10:28">
      <c r="J10482" s="161"/>
      <c r="AB10482" s="164"/>
    </row>
    <row r="10483" spans="10:28">
      <c r="J10483" s="161"/>
      <c r="AB10483" s="164"/>
    </row>
    <row r="10484" spans="10:28">
      <c r="J10484" s="161"/>
      <c r="AB10484" s="164"/>
    </row>
    <row r="10485" spans="10:28">
      <c r="J10485" s="161"/>
      <c r="AB10485" s="164"/>
    </row>
    <row r="10486" spans="10:28">
      <c r="J10486" s="161"/>
      <c r="AB10486" s="164"/>
    </row>
    <row r="10487" spans="10:28">
      <c r="J10487" s="161"/>
      <c r="AB10487" s="164"/>
    </row>
    <row r="10488" spans="10:28">
      <c r="J10488" s="161"/>
      <c r="AB10488" s="164"/>
    </row>
    <row r="10489" spans="10:28">
      <c r="J10489" s="161"/>
      <c r="AB10489" s="164"/>
    </row>
    <row r="10490" spans="10:28">
      <c r="J10490" s="161"/>
      <c r="AB10490" s="164"/>
    </row>
    <row r="10491" spans="10:28">
      <c r="J10491" s="161"/>
      <c r="AB10491" s="164"/>
    </row>
    <row r="10492" spans="10:28">
      <c r="J10492" s="161"/>
      <c r="AB10492" s="164"/>
    </row>
    <row r="10493" spans="10:28">
      <c r="J10493" s="161"/>
      <c r="AB10493" s="164"/>
    </row>
    <row r="10494" spans="10:28">
      <c r="J10494" s="161"/>
      <c r="AB10494" s="164"/>
    </row>
    <row r="10495" spans="10:28">
      <c r="J10495" s="161"/>
      <c r="AB10495" s="164"/>
    </row>
    <row r="10496" spans="10:28">
      <c r="J10496" s="161"/>
      <c r="AB10496" s="164"/>
    </row>
    <row r="10497" spans="5:28">
      <c r="J10497" s="161"/>
      <c r="AB10497" s="164"/>
    </row>
    <row r="10498" spans="5:28">
      <c r="J10498" s="161"/>
      <c r="AB10498" s="164"/>
    </row>
    <row r="10499" spans="5:28">
      <c r="J10499" s="161"/>
      <c r="AB10499" s="164"/>
    </row>
    <row r="10500" spans="5:28">
      <c r="J10500" s="161"/>
      <c r="AB10500" s="164"/>
    </row>
    <row r="10501" spans="5:28">
      <c r="J10501" s="161"/>
      <c r="AB10501" s="164"/>
    </row>
    <row r="10502" spans="5:28">
      <c r="J10502" s="161"/>
      <c r="AB10502" s="164"/>
    </row>
    <row r="10503" spans="5:28">
      <c r="J10503" s="161"/>
      <c r="AB10503" s="164"/>
    </row>
    <row r="10504" spans="5:28">
      <c r="J10504" s="161"/>
      <c r="AB10504" s="164"/>
    </row>
    <row r="10505" spans="5:28">
      <c r="J10505" s="161"/>
      <c r="AB10505" s="164"/>
    </row>
    <row r="10506" spans="5:28">
      <c r="J10506" s="161"/>
      <c r="AB10506" s="164"/>
    </row>
    <row r="10507" spans="5:28">
      <c r="E10507" s="166"/>
      <c r="J10507" s="161"/>
      <c r="AB10507" s="164"/>
    </row>
    <row r="10508" spans="5:28">
      <c r="E10508" s="166"/>
      <c r="J10508" s="161"/>
      <c r="AB10508" s="164"/>
    </row>
    <row r="10509" spans="5:28">
      <c r="E10509" s="166"/>
      <c r="J10509" s="161"/>
      <c r="AB10509" s="164"/>
    </row>
    <row r="10510" spans="5:28">
      <c r="E10510" s="166"/>
      <c r="J10510" s="161"/>
      <c r="AB10510" s="164"/>
    </row>
    <row r="10511" spans="5:28">
      <c r="E10511" s="166"/>
      <c r="J10511" s="161"/>
      <c r="AB10511" s="164"/>
    </row>
    <row r="10512" spans="5:28">
      <c r="E10512" s="166"/>
      <c r="J10512" s="161"/>
      <c r="AB10512" s="164"/>
    </row>
    <row r="10513" spans="5:28">
      <c r="E10513" s="166"/>
      <c r="J10513" s="161"/>
      <c r="AB10513" s="164"/>
    </row>
    <row r="10514" spans="5:28">
      <c r="E10514" s="166"/>
      <c r="J10514" s="161"/>
      <c r="AB10514" s="164"/>
    </row>
    <row r="10515" spans="5:28">
      <c r="E10515" s="166"/>
      <c r="J10515" s="161"/>
      <c r="AB10515" s="164"/>
    </row>
    <row r="10516" spans="5:28">
      <c r="E10516" s="166"/>
      <c r="J10516" s="161"/>
      <c r="AB10516" s="164"/>
    </row>
    <row r="10517" spans="5:28">
      <c r="J10517" s="161"/>
      <c r="AB10517" s="164"/>
    </row>
    <row r="10518" spans="5:28">
      <c r="J10518" s="161"/>
      <c r="AB10518" s="164"/>
    </row>
    <row r="10519" spans="5:28">
      <c r="J10519" s="161"/>
      <c r="AB10519" s="164"/>
    </row>
    <row r="10520" spans="5:28">
      <c r="J10520" s="161"/>
      <c r="AB10520" s="164"/>
    </row>
    <row r="10521" spans="5:28">
      <c r="J10521" s="161"/>
      <c r="AB10521" s="164"/>
    </row>
    <row r="10522" spans="5:28">
      <c r="J10522" s="161"/>
      <c r="AB10522" s="164"/>
    </row>
    <row r="10523" spans="5:28">
      <c r="J10523" s="161"/>
      <c r="AB10523" s="164"/>
    </row>
    <row r="10524" spans="5:28">
      <c r="J10524" s="161"/>
      <c r="AB10524" s="164"/>
    </row>
    <row r="10525" spans="5:28">
      <c r="J10525" s="161"/>
      <c r="AB10525" s="164"/>
    </row>
    <row r="10526" spans="5:28">
      <c r="J10526" s="161"/>
      <c r="AB10526" s="164"/>
    </row>
    <row r="10527" spans="5:28">
      <c r="J10527" s="161"/>
      <c r="AB10527" s="164"/>
    </row>
    <row r="10528" spans="5:28">
      <c r="J10528" s="161"/>
      <c r="AB10528" s="164"/>
    </row>
    <row r="10529" spans="10:28">
      <c r="J10529" s="161"/>
      <c r="AB10529" s="164"/>
    </row>
    <row r="10530" spans="10:28">
      <c r="J10530" s="161"/>
      <c r="AB10530" s="164"/>
    </row>
    <row r="10531" spans="10:28">
      <c r="J10531" s="161"/>
      <c r="AB10531" s="164"/>
    </row>
    <row r="10532" spans="10:28">
      <c r="J10532" s="161"/>
      <c r="AB10532" s="164"/>
    </row>
    <row r="10533" spans="10:28">
      <c r="J10533" s="161"/>
      <c r="AB10533" s="164"/>
    </row>
    <row r="10534" spans="10:28">
      <c r="J10534" s="161"/>
      <c r="AB10534" s="164"/>
    </row>
    <row r="10535" spans="10:28">
      <c r="J10535" s="161"/>
      <c r="AB10535" s="164"/>
    </row>
    <row r="10536" spans="10:28">
      <c r="J10536" s="161"/>
      <c r="AB10536" s="164"/>
    </row>
    <row r="10537" spans="10:28">
      <c r="J10537" s="161"/>
      <c r="AB10537" s="164"/>
    </row>
    <row r="10538" spans="10:28">
      <c r="J10538" s="161"/>
      <c r="AB10538" s="164"/>
    </row>
    <row r="10539" spans="10:28">
      <c r="J10539" s="161"/>
      <c r="AB10539" s="164"/>
    </row>
    <row r="10540" spans="10:28">
      <c r="J10540" s="161"/>
      <c r="AB10540" s="164"/>
    </row>
    <row r="10541" spans="10:28">
      <c r="J10541" s="161"/>
      <c r="AB10541" s="164"/>
    </row>
    <row r="10542" spans="10:28">
      <c r="J10542" s="161"/>
      <c r="AB10542" s="164"/>
    </row>
    <row r="10543" spans="10:28">
      <c r="J10543" s="161"/>
      <c r="AB10543" s="164"/>
    </row>
    <row r="10544" spans="10:28">
      <c r="J10544" s="161"/>
      <c r="AB10544" s="164"/>
    </row>
    <row r="10545" spans="10:28">
      <c r="J10545" s="161"/>
      <c r="AB10545" s="164"/>
    </row>
    <row r="10546" spans="10:28">
      <c r="J10546" s="161"/>
      <c r="AB10546" s="164"/>
    </row>
    <row r="10547" spans="10:28">
      <c r="J10547" s="161"/>
      <c r="AB10547" s="164"/>
    </row>
    <row r="10548" spans="10:28">
      <c r="J10548" s="161"/>
      <c r="AB10548" s="164"/>
    </row>
    <row r="10549" spans="10:28">
      <c r="J10549" s="161"/>
      <c r="AB10549" s="164"/>
    </row>
    <row r="10550" spans="10:28">
      <c r="J10550" s="161"/>
      <c r="AB10550" s="164"/>
    </row>
    <row r="10551" spans="10:28">
      <c r="J10551" s="161"/>
      <c r="R10551" s="166"/>
      <c r="AB10551" s="164"/>
    </row>
    <row r="10552" spans="10:28">
      <c r="J10552" s="161"/>
      <c r="AB10552" s="164"/>
    </row>
    <row r="10553" spans="10:28">
      <c r="J10553" s="161"/>
      <c r="AB10553" s="164"/>
    </row>
    <row r="10554" spans="10:28">
      <c r="J10554" s="161"/>
      <c r="AB10554" s="164"/>
    </row>
    <row r="10555" spans="10:28">
      <c r="J10555" s="161"/>
      <c r="AB10555" s="164"/>
    </row>
    <row r="10556" spans="10:28">
      <c r="J10556" s="161"/>
      <c r="AB10556" s="164"/>
    </row>
    <row r="10557" spans="10:28">
      <c r="J10557" s="161"/>
      <c r="AB10557" s="164"/>
    </row>
    <row r="10558" spans="10:28">
      <c r="J10558" s="161"/>
      <c r="AB10558" s="164"/>
    </row>
    <row r="10559" spans="10:28">
      <c r="J10559" s="161"/>
      <c r="AB10559" s="164"/>
    </row>
    <row r="10560" spans="10:28">
      <c r="J10560" s="161"/>
      <c r="AB10560" s="164"/>
    </row>
    <row r="10561" spans="10:28">
      <c r="J10561" s="161"/>
      <c r="AB10561" s="164"/>
    </row>
    <row r="10562" spans="10:28">
      <c r="J10562" s="161"/>
      <c r="AB10562" s="164"/>
    </row>
    <row r="10563" spans="10:28">
      <c r="J10563" s="161"/>
      <c r="AB10563" s="164"/>
    </row>
    <row r="10564" spans="10:28">
      <c r="J10564" s="161"/>
      <c r="AB10564" s="164"/>
    </row>
    <row r="10565" spans="10:28">
      <c r="J10565" s="161"/>
      <c r="AB10565" s="164"/>
    </row>
    <row r="10566" spans="10:28">
      <c r="J10566" s="161"/>
      <c r="AB10566" s="164"/>
    </row>
    <row r="10567" spans="10:28">
      <c r="J10567" s="161"/>
      <c r="AB10567" s="164"/>
    </row>
    <row r="10568" spans="10:28">
      <c r="J10568" s="161"/>
      <c r="AB10568" s="164"/>
    </row>
    <row r="10569" spans="10:28">
      <c r="J10569" s="161"/>
      <c r="AB10569" s="164"/>
    </row>
    <row r="10570" spans="10:28">
      <c r="J10570" s="161"/>
      <c r="AB10570" s="164"/>
    </row>
    <row r="10571" spans="10:28">
      <c r="J10571" s="161"/>
      <c r="AB10571" s="164"/>
    </row>
    <row r="10572" spans="10:28">
      <c r="J10572" s="161"/>
      <c r="AB10572" s="164"/>
    </row>
    <row r="10573" spans="10:28">
      <c r="J10573" s="161"/>
      <c r="AB10573" s="164"/>
    </row>
    <row r="10574" spans="10:28">
      <c r="J10574" s="161"/>
      <c r="AB10574" s="164"/>
    </row>
    <row r="10575" spans="10:28">
      <c r="J10575" s="161"/>
      <c r="AB10575" s="164"/>
    </row>
    <row r="10576" spans="10:28">
      <c r="J10576" s="161"/>
      <c r="AB10576" s="164"/>
    </row>
    <row r="10577" spans="10:28">
      <c r="J10577" s="161"/>
      <c r="AB10577" s="164"/>
    </row>
    <row r="10578" spans="10:28">
      <c r="J10578" s="161"/>
      <c r="AB10578" s="164"/>
    </row>
    <row r="10579" spans="10:28">
      <c r="J10579" s="161"/>
      <c r="AB10579" s="164"/>
    </row>
    <row r="10580" spans="10:28">
      <c r="J10580" s="161"/>
      <c r="AB10580" s="164"/>
    </row>
    <row r="10581" spans="10:28">
      <c r="J10581" s="161"/>
      <c r="AB10581" s="164"/>
    </row>
    <row r="10582" spans="10:28">
      <c r="J10582" s="161"/>
      <c r="AB10582" s="164"/>
    </row>
    <row r="10583" spans="10:28">
      <c r="J10583" s="161"/>
      <c r="AB10583" s="164"/>
    </row>
    <row r="10584" spans="10:28">
      <c r="J10584" s="161"/>
      <c r="AB10584" s="164"/>
    </row>
    <row r="10585" spans="10:28">
      <c r="J10585" s="161"/>
      <c r="AB10585" s="164"/>
    </row>
    <row r="10586" spans="10:28">
      <c r="J10586" s="161"/>
      <c r="AB10586" s="164"/>
    </row>
    <row r="10587" spans="10:28">
      <c r="J10587" s="161"/>
      <c r="AB10587" s="164"/>
    </row>
    <row r="10588" spans="10:28">
      <c r="J10588" s="161"/>
      <c r="AB10588" s="164"/>
    </row>
    <row r="10589" spans="10:28">
      <c r="J10589" s="161"/>
      <c r="AB10589" s="164"/>
    </row>
    <row r="10590" spans="10:28">
      <c r="J10590" s="161"/>
      <c r="AB10590" s="164"/>
    </row>
    <row r="10591" spans="10:28">
      <c r="J10591" s="161"/>
      <c r="AB10591" s="164"/>
    </row>
    <row r="10592" spans="10:28">
      <c r="J10592" s="161"/>
      <c r="AB10592" s="164"/>
    </row>
    <row r="10593" spans="10:28">
      <c r="J10593" s="161"/>
      <c r="AB10593" s="164"/>
    </row>
    <row r="10594" spans="10:28">
      <c r="J10594" s="161"/>
      <c r="AB10594" s="164"/>
    </row>
    <row r="10595" spans="10:28">
      <c r="J10595" s="161"/>
      <c r="AB10595" s="164"/>
    </row>
    <row r="10596" spans="10:28">
      <c r="J10596" s="161"/>
      <c r="AB10596" s="164"/>
    </row>
    <row r="10597" spans="10:28">
      <c r="J10597" s="161"/>
      <c r="AB10597" s="164"/>
    </row>
    <row r="10598" spans="10:28">
      <c r="J10598" s="161"/>
      <c r="AB10598" s="164"/>
    </row>
    <row r="10599" spans="10:28">
      <c r="J10599" s="161"/>
      <c r="AB10599" s="164"/>
    </row>
    <row r="10600" spans="10:28">
      <c r="J10600" s="161"/>
      <c r="AB10600" s="164"/>
    </row>
    <row r="10601" spans="10:28">
      <c r="J10601" s="161"/>
      <c r="AB10601" s="164"/>
    </row>
    <row r="10602" spans="10:28">
      <c r="J10602" s="161"/>
      <c r="AB10602" s="164"/>
    </row>
    <row r="10603" spans="10:28">
      <c r="J10603" s="161"/>
      <c r="AB10603" s="164"/>
    </row>
    <row r="10604" spans="10:28">
      <c r="J10604" s="161"/>
      <c r="AB10604" s="164"/>
    </row>
    <row r="10605" spans="10:28">
      <c r="J10605" s="161"/>
      <c r="AB10605" s="164"/>
    </row>
    <row r="10606" spans="10:28">
      <c r="J10606" s="161"/>
      <c r="AB10606" s="164"/>
    </row>
    <row r="10607" spans="10:28">
      <c r="J10607" s="161"/>
      <c r="AB10607" s="164"/>
    </row>
    <row r="10608" spans="10:28">
      <c r="J10608" s="161"/>
      <c r="AB10608" s="164"/>
    </row>
    <row r="10609" spans="10:28">
      <c r="J10609" s="161"/>
      <c r="AB10609" s="164"/>
    </row>
    <row r="10610" spans="10:28">
      <c r="J10610" s="161"/>
      <c r="AB10610" s="164"/>
    </row>
    <row r="10611" spans="10:28">
      <c r="J10611" s="161"/>
      <c r="AB10611" s="164"/>
    </row>
    <row r="10612" spans="10:28">
      <c r="J10612" s="161"/>
      <c r="AB10612" s="164"/>
    </row>
    <row r="10613" spans="10:28">
      <c r="J10613" s="161"/>
      <c r="AB10613" s="164"/>
    </row>
    <row r="10614" spans="10:28">
      <c r="J10614" s="161"/>
      <c r="AB10614" s="164"/>
    </row>
    <row r="10615" spans="10:28">
      <c r="J10615" s="161"/>
      <c r="AB10615" s="164"/>
    </row>
    <row r="10616" spans="10:28">
      <c r="J10616" s="161"/>
      <c r="AB10616" s="164"/>
    </row>
    <row r="10617" spans="10:28">
      <c r="J10617" s="161"/>
      <c r="AB10617" s="164"/>
    </row>
    <row r="10618" spans="10:28">
      <c r="J10618" s="161"/>
      <c r="AB10618" s="164"/>
    </row>
    <row r="10619" spans="10:28">
      <c r="J10619" s="161"/>
      <c r="AB10619" s="164"/>
    </row>
    <row r="10620" spans="10:28">
      <c r="J10620" s="161"/>
      <c r="AB10620" s="164"/>
    </row>
    <row r="10621" spans="10:28">
      <c r="J10621" s="161"/>
      <c r="AB10621" s="164"/>
    </row>
    <row r="10622" spans="10:28">
      <c r="J10622" s="161"/>
      <c r="AB10622" s="164"/>
    </row>
    <row r="10623" spans="10:28">
      <c r="J10623" s="161"/>
      <c r="AB10623" s="164"/>
    </row>
    <row r="10624" spans="10:28">
      <c r="J10624" s="161"/>
      <c r="AB10624" s="164"/>
    </row>
    <row r="10625" spans="10:28">
      <c r="J10625" s="161"/>
      <c r="AB10625" s="164"/>
    </row>
    <row r="10626" spans="10:28">
      <c r="J10626" s="161"/>
      <c r="AB10626" s="164"/>
    </row>
    <row r="10627" spans="10:28">
      <c r="J10627" s="161"/>
      <c r="AB10627" s="164"/>
    </row>
    <row r="10628" spans="10:28">
      <c r="J10628" s="161"/>
      <c r="AB10628" s="164"/>
    </row>
    <row r="10629" spans="10:28">
      <c r="J10629" s="161"/>
      <c r="AB10629" s="164"/>
    </row>
    <row r="10630" spans="10:28">
      <c r="J10630" s="161"/>
      <c r="AB10630" s="164"/>
    </row>
    <row r="10631" spans="10:28">
      <c r="J10631" s="161"/>
      <c r="AB10631" s="164"/>
    </row>
    <row r="10632" spans="10:28">
      <c r="J10632" s="161"/>
      <c r="AB10632" s="164"/>
    </row>
    <row r="10633" spans="10:28">
      <c r="J10633" s="161"/>
      <c r="AB10633" s="164"/>
    </row>
    <row r="10634" spans="10:28">
      <c r="J10634" s="161"/>
      <c r="AB10634" s="164"/>
    </row>
    <row r="10635" spans="10:28">
      <c r="J10635" s="161"/>
      <c r="AB10635" s="164"/>
    </row>
    <row r="10636" spans="10:28">
      <c r="J10636" s="161"/>
      <c r="AB10636" s="164"/>
    </row>
    <row r="10637" spans="10:28">
      <c r="J10637" s="161"/>
      <c r="AB10637" s="164"/>
    </row>
    <row r="10638" spans="10:28">
      <c r="J10638" s="161"/>
      <c r="AB10638" s="164"/>
    </row>
    <row r="10639" spans="10:28">
      <c r="J10639" s="161"/>
      <c r="AB10639" s="164"/>
    </row>
    <row r="10640" spans="10:28">
      <c r="J10640" s="161"/>
      <c r="AB10640" s="164"/>
    </row>
    <row r="10641" spans="5:28">
      <c r="J10641" s="161"/>
      <c r="AB10641" s="164"/>
    </row>
    <row r="10642" spans="5:28">
      <c r="J10642" s="161"/>
      <c r="AB10642" s="164"/>
    </row>
    <row r="10643" spans="5:28">
      <c r="J10643" s="161"/>
      <c r="AB10643" s="164"/>
    </row>
    <row r="10644" spans="5:28">
      <c r="J10644" s="161"/>
      <c r="R10644" s="166"/>
      <c r="AB10644" s="164"/>
    </row>
    <row r="10645" spans="5:28">
      <c r="J10645" s="161"/>
      <c r="AB10645" s="164"/>
    </row>
    <row r="10646" spans="5:28">
      <c r="J10646" s="161"/>
      <c r="AB10646" s="164"/>
    </row>
    <row r="10647" spans="5:28">
      <c r="J10647" s="161"/>
      <c r="R10647" s="166"/>
      <c r="AB10647" s="164"/>
    </row>
    <row r="10648" spans="5:28">
      <c r="J10648" s="161"/>
      <c r="AB10648" s="164"/>
    </row>
    <row r="10649" spans="5:28">
      <c r="J10649" s="161"/>
      <c r="AB10649" s="164"/>
    </row>
    <row r="10650" spans="5:28">
      <c r="J10650" s="161"/>
      <c r="AB10650" s="164"/>
    </row>
    <row r="10651" spans="5:28">
      <c r="E10651" s="166"/>
      <c r="J10651" s="161"/>
      <c r="AB10651" s="164"/>
    </row>
    <row r="10652" spans="5:28">
      <c r="E10652" s="166"/>
      <c r="J10652" s="161"/>
      <c r="AB10652" s="164"/>
    </row>
    <row r="10653" spans="5:28">
      <c r="E10653" s="166"/>
      <c r="J10653" s="161"/>
      <c r="AB10653" s="164"/>
    </row>
    <row r="10654" spans="5:28">
      <c r="E10654" s="166"/>
      <c r="J10654" s="161"/>
      <c r="AB10654" s="164"/>
    </row>
    <row r="10655" spans="5:28">
      <c r="J10655" s="161"/>
      <c r="AB10655" s="164"/>
    </row>
    <row r="10656" spans="5:28">
      <c r="J10656" s="161"/>
      <c r="AB10656" s="164"/>
    </row>
    <row r="10657" spans="10:28">
      <c r="J10657" s="161"/>
      <c r="AB10657" s="164"/>
    </row>
    <row r="10658" spans="10:28">
      <c r="J10658" s="161"/>
      <c r="AB10658" s="164"/>
    </row>
    <row r="10659" spans="10:28">
      <c r="J10659" s="161"/>
      <c r="AB10659" s="164"/>
    </row>
    <row r="10660" spans="10:28">
      <c r="J10660" s="161"/>
      <c r="AB10660" s="164"/>
    </row>
    <row r="10661" spans="10:28">
      <c r="J10661" s="161"/>
      <c r="AB10661" s="164"/>
    </row>
    <row r="10662" spans="10:28">
      <c r="J10662" s="161"/>
      <c r="AB10662" s="164"/>
    </row>
    <row r="10663" spans="10:28">
      <c r="J10663" s="161"/>
      <c r="AB10663" s="164"/>
    </row>
    <row r="10664" spans="10:28">
      <c r="J10664" s="161"/>
      <c r="AB10664" s="164"/>
    </row>
    <row r="10665" spans="10:28">
      <c r="J10665" s="161"/>
      <c r="AB10665" s="164"/>
    </row>
    <row r="10666" spans="10:28">
      <c r="J10666" s="161"/>
      <c r="AB10666" s="164"/>
    </row>
    <row r="10667" spans="10:28">
      <c r="J10667" s="161"/>
      <c r="AB10667" s="164"/>
    </row>
    <row r="10668" spans="10:28">
      <c r="J10668" s="161"/>
      <c r="AB10668" s="164"/>
    </row>
    <row r="10669" spans="10:28">
      <c r="J10669" s="161"/>
      <c r="AB10669" s="164"/>
    </row>
    <row r="10670" spans="10:28">
      <c r="J10670" s="161"/>
      <c r="AB10670" s="164"/>
    </row>
    <row r="10671" spans="10:28">
      <c r="J10671" s="161"/>
      <c r="AB10671" s="164"/>
    </row>
    <row r="10672" spans="10:28">
      <c r="J10672" s="161"/>
      <c r="AB10672" s="164"/>
    </row>
    <row r="10673" spans="10:28">
      <c r="J10673" s="161"/>
      <c r="AB10673" s="164"/>
    </row>
    <row r="10674" spans="10:28">
      <c r="J10674" s="161"/>
      <c r="AB10674" s="164"/>
    </row>
    <row r="10675" spans="10:28">
      <c r="J10675" s="161"/>
      <c r="AB10675" s="164"/>
    </row>
    <row r="10676" spans="10:28">
      <c r="J10676" s="161"/>
      <c r="AB10676" s="164"/>
    </row>
    <row r="10677" spans="10:28">
      <c r="J10677" s="161"/>
      <c r="AB10677" s="164"/>
    </row>
    <row r="10678" spans="10:28">
      <c r="J10678" s="161"/>
      <c r="AB10678" s="164"/>
    </row>
    <row r="10679" spans="10:28">
      <c r="J10679" s="161"/>
      <c r="AB10679" s="164"/>
    </row>
    <row r="10680" spans="10:28">
      <c r="J10680" s="161"/>
      <c r="AB10680" s="164"/>
    </row>
    <row r="10681" spans="10:28">
      <c r="J10681" s="161"/>
      <c r="AB10681" s="164"/>
    </row>
    <row r="10682" spans="10:28">
      <c r="J10682" s="161"/>
      <c r="AB10682" s="164"/>
    </row>
    <row r="10683" spans="10:28">
      <c r="J10683" s="161"/>
      <c r="AB10683" s="164"/>
    </row>
    <row r="10684" spans="10:28">
      <c r="J10684" s="161"/>
      <c r="AB10684" s="164"/>
    </row>
    <row r="10685" spans="10:28">
      <c r="J10685" s="161"/>
      <c r="AB10685" s="164"/>
    </row>
    <row r="10686" spans="10:28">
      <c r="J10686" s="161"/>
      <c r="AB10686" s="164"/>
    </row>
    <row r="10687" spans="10:28">
      <c r="J10687" s="161"/>
      <c r="AB10687" s="164"/>
    </row>
    <row r="10688" spans="10:28">
      <c r="J10688" s="161"/>
      <c r="AB10688" s="164"/>
    </row>
    <row r="10689" spans="10:28">
      <c r="J10689" s="161"/>
      <c r="AB10689" s="164"/>
    </row>
    <row r="10690" spans="10:28">
      <c r="J10690" s="161"/>
      <c r="AB10690" s="164"/>
    </row>
    <row r="10691" spans="10:28">
      <c r="J10691" s="161"/>
      <c r="AB10691" s="164"/>
    </row>
    <row r="10692" spans="10:28">
      <c r="J10692" s="161"/>
      <c r="AB10692" s="164"/>
    </row>
    <row r="10693" spans="10:28">
      <c r="J10693" s="161"/>
      <c r="AB10693" s="164"/>
    </row>
    <row r="10694" spans="10:28">
      <c r="J10694" s="161"/>
      <c r="AB10694" s="164"/>
    </row>
    <row r="10695" spans="10:28">
      <c r="J10695" s="161"/>
      <c r="AB10695" s="164"/>
    </row>
    <row r="10696" spans="10:28">
      <c r="J10696" s="161"/>
      <c r="AB10696" s="164"/>
    </row>
    <row r="10697" spans="10:28">
      <c r="J10697" s="161"/>
      <c r="AB10697" s="164"/>
    </row>
    <row r="10698" spans="10:28">
      <c r="J10698" s="161"/>
      <c r="AB10698" s="164"/>
    </row>
    <row r="10699" spans="10:28">
      <c r="J10699" s="161"/>
      <c r="AB10699" s="164"/>
    </row>
    <row r="10700" spans="10:28">
      <c r="J10700" s="161"/>
      <c r="AB10700" s="164"/>
    </row>
    <row r="10701" spans="10:28">
      <c r="J10701" s="161"/>
      <c r="AB10701" s="164"/>
    </row>
    <row r="10702" spans="10:28">
      <c r="J10702" s="161"/>
      <c r="AB10702" s="164"/>
    </row>
    <row r="10703" spans="10:28">
      <c r="J10703" s="161"/>
      <c r="AB10703" s="164"/>
    </row>
    <row r="10704" spans="10:28">
      <c r="J10704" s="161"/>
      <c r="AB10704" s="164"/>
    </row>
    <row r="10705" spans="5:28">
      <c r="J10705" s="161"/>
      <c r="AB10705" s="164"/>
    </row>
    <row r="10706" spans="5:28">
      <c r="J10706" s="161"/>
      <c r="AB10706" s="164"/>
    </row>
    <row r="10707" spans="5:28">
      <c r="J10707" s="161"/>
      <c r="AB10707" s="164"/>
    </row>
    <row r="10708" spans="5:28">
      <c r="J10708" s="161"/>
      <c r="AB10708" s="164"/>
    </row>
    <row r="10709" spans="5:28">
      <c r="J10709" s="161"/>
      <c r="AB10709" s="164"/>
    </row>
    <row r="10710" spans="5:28">
      <c r="J10710" s="161"/>
      <c r="AB10710" s="164"/>
    </row>
    <row r="10711" spans="5:28">
      <c r="J10711" s="161"/>
      <c r="AB10711" s="164"/>
    </row>
    <row r="10712" spans="5:28">
      <c r="J10712" s="161"/>
      <c r="AB10712" s="164"/>
    </row>
    <row r="10713" spans="5:28">
      <c r="J10713" s="161"/>
      <c r="AB10713" s="164"/>
    </row>
    <row r="10714" spans="5:28">
      <c r="J10714" s="161"/>
      <c r="AB10714" s="164"/>
    </row>
    <row r="10715" spans="5:28">
      <c r="J10715" s="161"/>
      <c r="AB10715" s="164"/>
    </row>
    <row r="10716" spans="5:28">
      <c r="J10716" s="161"/>
      <c r="AB10716" s="164"/>
    </row>
    <row r="10717" spans="5:28">
      <c r="J10717" s="161"/>
      <c r="AB10717" s="164"/>
    </row>
    <row r="10718" spans="5:28">
      <c r="J10718" s="161"/>
      <c r="AB10718" s="164"/>
    </row>
    <row r="10719" spans="5:28">
      <c r="J10719" s="161"/>
      <c r="AB10719" s="164"/>
    </row>
    <row r="10720" spans="5:28">
      <c r="E10720" s="166"/>
      <c r="J10720" s="161"/>
      <c r="AB10720" s="164"/>
    </row>
    <row r="10721" spans="5:28">
      <c r="E10721" s="166"/>
      <c r="J10721" s="161"/>
      <c r="AB10721" s="164"/>
    </row>
    <row r="10722" spans="5:28">
      <c r="J10722" s="161"/>
      <c r="AB10722" s="164"/>
    </row>
    <row r="10723" spans="5:28">
      <c r="J10723" s="161"/>
      <c r="AB10723" s="164"/>
    </row>
    <row r="10724" spans="5:28">
      <c r="J10724" s="161"/>
      <c r="AB10724" s="164"/>
    </row>
    <row r="10725" spans="5:28">
      <c r="J10725" s="161"/>
      <c r="AB10725" s="164"/>
    </row>
    <row r="10726" spans="5:28">
      <c r="J10726" s="161"/>
      <c r="AB10726" s="164"/>
    </row>
    <row r="10727" spans="5:28">
      <c r="J10727" s="161"/>
      <c r="AB10727" s="164"/>
    </row>
    <row r="10728" spans="5:28">
      <c r="J10728" s="161"/>
      <c r="AB10728" s="164"/>
    </row>
    <row r="10729" spans="5:28">
      <c r="J10729" s="161"/>
      <c r="AB10729" s="164"/>
    </row>
    <row r="10730" spans="5:28">
      <c r="J10730" s="161"/>
      <c r="AB10730" s="164"/>
    </row>
    <row r="10731" spans="5:28">
      <c r="J10731" s="161"/>
      <c r="AB10731" s="164"/>
    </row>
    <row r="10732" spans="5:28">
      <c r="J10732" s="161"/>
      <c r="AB10732" s="164"/>
    </row>
    <row r="10733" spans="5:28">
      <c r="J10733" s="161"/>
      <c r="AB10733" s="164"/>
    </row>
    <row r="10734" spans="5:28">
      <c r="J10734" s="161"/>
      <c r="AB10734" s="164"/>
    </row>
    <row r="10735" spans="5:28">
      <c r="J10735" s="161"/>
      <c r="AB10735" s="164"/>
    </row>
    <row r="10736" spans="5:28">
      <c r="J10736" s="161"/>
      <c r="AB10736" s="164"/>
    </row>
    <row r="10737" spans="10:28">
      <c r="J10737" s="161"/>
      <c r="AB10737" s="164"/>
    </row>
    <row r="10738" spans="10:28">
      <c r="J10738" s="161"/>
      <c r="AB10738" s="164"/>
    </row>
    <row r="10739" spans="10:28">
      <c r="J10739" s="161"/>
      <c r="AB10739" s="164"/>
    </row>
    <row r="10740" spans="10:28">
      <c r="J10740" s="161"/>
      <c r="AB10740" s="164"/>
    </row>
    <row r="10741" spans="10:28">
      <c r="J10741" s="161"/>
      <c r="AB10741" s="164"/>
    </row>
    <row r="10742" spans="10:28">
      <c r="J10742" s="161"/>
      <c r="AB10742" s="164"/>
    </row>
    <row r="10743" spans="10:28">
      <c r="J10743" s="161"/>
      <c r="AB10743" s="164"/>
    </row>
    <row r="10744" spans="10:28">
      <c r="J10744" s="161"/>
      <c r="AB10744" s="164"/>
    </row>
    <row r="10745" spans="10:28">
      <c r="J10745" s="161"/>
      <c r="AB10745" s="164"/>
    </row>
    <row r="10746" spans="10:28">
      <c r="J10746" s="161"/>
      <c r="AB10746" s="164"/>
    </row>
    <row r="10747" spans="10:28">
      <c r="J10747" s="161"/>
      <c r="AB10747" s="164"/>
    </row>
    <row r="10748" spans="10:28">
      <c r="J10748" s="161"/>
      <c r="AB10748" s="164"/>
    </row>
    <row r="10749" spans="10:28">
      <c r="J10749" s="161"/>
      <c r="AB10749" s="164"/>
    </row>
    <row r="10750" spans="10:28">
      <c r="J10750" s="161"/>
      <c r="AB10750" s="164"/>
    </row>
    <row r="10751" spans="10:28">
      <c r="J10751" s="161"/>
      <c r="AB10751" s="164"/>
    </row>
    <row r="10752" spans="10:28">
      <c r="J10752" s="161"/>
      <c r="AB10752" s="164"/>
    </row>
    <row r="10753" spans="10:28">
      <c r="J10753" s="161"/>
      <c r="AB10753" s="164"/>
    </row>
    <row r="10754" spans="10:28">
      <c r="J10754" s="161"/>
      <c r="AB10754" s="164"/>
    </row>
    <row r="10755" spans="10:28">
      <c r="J10755" s="161"/>
      <c r="AB10755" s="164"/>
    </row>
    <row r="10756" spans="10:28">
      <c r="J10756" s="161"/>
      <c r="AB10756" s="164"/>
    </row>
    <row r="10757" spans="10:28">
      <c r="J10757" s="161"/>
      <c r="AB10757" s="164"/>
    </row>
    <row r="10758" spans="10:28">
      <c r="J10758" s="161"/>
      <c r="AB10758" s="164"/>
    </row>
    <row r="10759" spans="10:28">
      <c r="J10759" s="161"/>
      <c r="AB10759" s="164"/>
    </row>
    <row r="10760" spans="10:28">
      <c r="J10760" s="161"/>
      <c r="AB10760" s="164"/>
    </row>
    <row r="10761" spans="10:28">
      <c r="J10761" s="161"/>
      <c r="AB10761" s="164"/>
    </row>
    <row r="10762" spans="10:28">
      <c r="J10762" s="161"/>
      <c r="AB10762" s="164"/>
    </row>
    <row r="10763" spans="10:28">
      <c r="J10763" s="161"/>
      <c r="AB10763" s="164"/>
    </row>
    <row r="10764" spans="10:28">
      <c r="J10764" s="161"/>
      <c r="AB10764" s="164"/>
    </row>
    <row r="10765" spans="10:28">
      <c r="J10765" s="161"/>
      <c r="AB10765" s="164"/>
    </row>
    <row r="10766" spans="10:28">
      <c r="J10766" s="161"/>
      <c r="AB10766" s="164"/>
    </row>
    <row r="10767" spans="10:28">
      <c r="J10767" s="161"/>
      <c r="AB10767" s="164"/>
    </row>
    <row r="10768" spans="10:28">
      <c r="J10768" s="161"/>
      <c r="AB10768" s="164"/>
    </row>
    <row r="10769" spans="5:28">
      <c r="J10769" s="161"/>
      <c r="AB10769" s="164"/>
    </row>
    <row r="10770" spans="5:28">
      <c r="J10770" s="161"/>
      <c r="AB10770" s="164"/>
    </row>
    <row r="10771" spans="5:28">
      <c r="E10771" s="166"/>
      <c r="J10771" s="161"/>
      <c r="AB10771" s="164"/>
    </row>
    <row r="10772" spans="5:28">
      <c r="E10772" s="166"/>
      <c r="J10772" s="161"/>
      <c r="AB10772" s="164"/>
    </row>
    <row r="10773" spans="5:28">
      <c r="E10773" s="166"/>
      <c r="J10773" s="161"/>
      <c r="AB10773" s="164"/>
    </row>
    <row r="10774" spans="5:28">
      <c r="E10774" s="166"/>
      <c r="J10774" s="161"/>
      <c r="AB10774" s="164"/>
    </row>
    <row r="10775" spans="5:28">
      <c r="E10775" s="166"/>
      <c r="J10775" s="161"/>
      <c r="AB10775" s="164"/>
    </row>
    <row r="10776" spans="5:28">
      <c r="E10776" s="166"/>
      <c r="J10776" s="161"/>
      <c r="AB10776" s="164"/>
    </row>
    <row r="10777" spans="5:28">
      <c r="E10777" s="166"/>
      <c r="J10777" s="161"/>
      <c r="AB10777" s="164"/>
    </row>
    <row r="10778" spans="5:28">
      <c r="E10778" s="166"/>
      <c r="J10778" s="161"/>
      <c r="AB10778" s="164"/>
    </row>
    <row r="10779" spans="5:28">
      <c r="E10779" s="166"/>
      <c r="J10779" s="161"/>
      <c r="AB10779" s="164"/>
    </row>
    <row r="10780" spans="5:28">
      <c r="E10780" s="166"/>
      <c r="J10780" s="161"/>
      <c r="AB10780" s="164"/>
    </row>
    <row r="10781" spans="5:28">
      <c r="E10781" s="166"/>
      <c r="J10781" s="161"/>
      <c r="AB10781" s="164"/>
    </row>
    <row r="10782" spans="5:28">
      <c r="E10782" s="166"/>
      <c r="J10782" s="161"/>
      <c r="AB10782" s="164"/>
    </row>
    <row r="10783" spans="5:28">
      <c r="E10783" s="166"/>
      <c r="J10783" s="161"/>
      <c r="AB10783" s="164"/>
    </row>
    <row r="10784" spans="5:28">
      <c r="E10784" s="166"/>
      <c r="J10784" s="161"/>
      <c r="AB10784" s="164"/>
    </row>
    <row r="10785" spans="5:28">
      <c r="E10785" s="166"/>
      <c r="J10785" s="161"/>
      <c r="AB10785" s="164"/>
    </row>
    <row r="10786" spans="5:28">
      <c r="E10786" s="166"/>
      <c r="J10786" s="161"/>
      <c r="AB10786" s="164"/>
    </row>
    <row r="10787" spans="5:28">
      <c r="E10787" s="166"/>
      <c r="J10787" s="161"/>
      <c r="AB10787" s="164"/>
    </row>
    <row r="10788" spans="5:28">
      <c r="E10788" s="166"/>
      <c r="J10788" s="161"/>
      <c r="AB10788" s="164"/>
    </row>
    <row r="10789" spans="5:28">
      <c r="E10789" s="166"/>
      <c r="J10789" s="161"/>
      <c r="AB10789" s="164"/>
    </row>
    <row r="10790" spans="5:28">
      <c r="E10790" s="166"/>
      <c r="J10790" s="161"/>
      <c r="AB10790" s="164"/>
    </row>
    <row r="10791" spans="5:28">
      <c r="E10791" s="166"/>
      <c r="J10791" s="161"/>
      <c r="AB10791" s="164"/>
    </row>
    <row r="10792" spans="5:28">
      <c r="E10792" s="166"/>
      <c r="J10792" s="161"/>
      <c r="AB10792" s="164"/>
    </row>
    <row r="10793" spans="5:28">
      <c r="E10793" s="166"/>
      <c r="J10793" s="161"/>
      <c r="AB10793" s="164"/>
    </row>
    <row r="10794" spans="5:28">
      <c r="E10794" s="166"/>
      <c r="J10794" s="161"/>
      <c r="AB10794" s="164"/>
    </row>
    <row r="10795" spans="5:28">
      <c r="E10795" s="166"/>
      <c r="J10795" s="161"/>
      <c r="AB10795" s="164"/>
    </row>
    <row r="10796" spans="5:28">
      <c r="J10796" s="161"/>
      <c r="AB10796" s="164"/>
    </row>
    <row r="10797" spans="5:28">
      <c r="J10797" s="161"/>
      <c r="AB10797" s="164"/>
    </row>
    <row r="10798" spans="5:28">
      <c r="J10798" s="161"/>
      <c r="AB10798" s="164"/>
    </row>
    <row r="10799" spans="5:28">
      <c r="J10799" s="161"/>
      <c r="AB10799" s="164"/>
    </row>
    <row r="10800" spans="5:28">
      <c r="J10800" s="161"/>
      <c r="AB10800" s="164"/>
    </row>
    <row r="10801" spans="10:28">
      <c r="J10801" s="161"/>
      <c r="AB10801" s="164"/>
    </row>
    <row r="10802" spans="10:28">
      <c r="J10802" s="161"/>
      <c r="AB10802" s="164"/>
    </row>
    <row r="10803" spans="10:28">
      <c r="J10803" s="161"/>
      <c r="AB10803" s="164"/>
    </row>
    <row r="10804" spans="10:28">
      <c r="J10804" s="161"/>
      <c r="AB10804" s="164"/>
    </row>
    <row r="10805" spans="10:28">
      <c r="J10805" s="161"/>
      <c r="AB10805" s="164"/>
    </row>
    <row r="10806" spans="10:28">
      <c r="J10806" s="161"/>
      <c r="AB10806" s="164"/>
    </row>
    <row r="10807" spans="10:28">
      <c r="J10807" s="161"/>
      <c r="AB10807" s="164"/>
    </row>
    <row r="10808" spans="10:28">
      <c r="J10808" s="161"/>
      <c r="AB10808" s="164"/>
    </row>
    <row r="10809" spans="10:28">
      <c r="J10809" s="161"/>
      <c r="AB10809" s="164"/>
    </row>
    <row r="10810" spans="10:28">
      <c r="J10810" s="161"/>
      <c r="AB10810" s="164"/>
    </row>
    <row r="10811" spans="10:28">
      <c r="J10811" s="161"/>
      <c r="AB10811" s="164"/>
    </row>
    <row r="10812" spans="10:28">
      <c r="J10812" s="161"/>
      <c r="AB10812" s="164"/>
    </row>
    <row r="10813" spans="10:28">
      <c r="J10813" s="161"/>
      <c r="AB10813" s="164"/>
    </row>
    <row r="10814" spans="10:28">
      <c r="J10814" s="161"/>
      <c r="AB10814" s="164"/>
    </row>
    <row r="10815" spans="10:28">
      <c r="J10815" s="161"/>
      <c r="AB10815" s="164"/>
    </row>
    <row r="10816" spans="10:28">
      <c r="J10816" s="161"/>
      <c r="AB10816" s="164"/>
    </row>
    <row r="10817" spans="5:28">
      <c r="J10817" s="161"/>
      <c r="AB10817" s="164"/>
    </row>
    <row r="10818" spans="5:28">
      <c r="J10818" s="161"/>
      <c r="AB10818" s="164"/>
    </row>
    <row r="10819" spans="5:28">
      <c r="J10819" s="161"/>
      <c r="AB10819" s="164"/>
    </row>
    <row r="10820" spans="5:28">
      <c r="J10820" s="161"/>
      <c r="AB10820" s="164"/>
    </row>
    <row r="10821" spans="5:28">
      <c r="J10821" s="161"/>
      <c r="AB10821" s="164"/>
    </row>
    <row r="10822" spans="5:28">
      <c r="J10822" s="161"/>
      <c r="AB10822" s="164"/>
    </row>
    <row r="10823" spans="5:28">
      <c r="J10823" s="161"/>
      <c r="AB10823" s="164"/>
    </row>
    <row r="10824" spans="5:28">
      <c r="J10824" s="161"/>
      <c r="AB10824" s="164"/>
    </row>
    <row r="10825" spans="5:28">
      <c r="J10825" s="161"/>
      <c r="AB10825" s="164"/>
    </row>
    <row r="10826" spans="5:28">
      <c r="J10826" s="161"/>
      <c r="AB10826" s="164"/>
    </row>
    <row r="10827" spans="5:28">
      <c r="J10827" s="161"/>
      <c r="AB10827" s="164"/>
    </row>
    <row r="10828" spans="5:28">
      <c r="J10828" s="161"/>
      <c r="AB10828" s="164"/>
    </row>
    <row r="10829" spans="5:28">
      <c r="J10829" s="161"/>
      <c r="AB10829" s="164"/>
    </row>
    <row r="10830" spans="5:28">
      <c r="J10830" s="161"/>
      <c r="AB10830" s="164"/>
    </row>
    <row r="10831" spans="5:28">
      <c r="E10831" s="166"/>
      <c r="J10831" s="161"/>
      <c r="AB10831" s="164"/>
    </row>
    <row r="10832" spans="5:28">
      <c r="E10832" s="166"/>
      <c r="J10832" s="161"/>
      <c r="AB10832" s="164"/>
    </row>
    <row r="10833" spans="10:28">
      <c r="J10833" s="161"/>
      <c r="AB10833" s="164"/>
    </row>
    <row r="10834" spans="10:28">
      <c r="J10834" s="161"/>
      <c r="AB10834" s="164"/>
    </row>
    <row r="10835" spans="10:28">
      <c r="J10835" s="161"/>
      <c r="AB10835" s="164"/>
    </row>
    <row r="10836" spans="10:28">
      <c r="J10836" s="161"/>
      <c r="AB10836" s="164"/>
    </row>
    <row r="10837" spans="10:28">
      <c r="J10837" s="161"/>
      <c r="AB10837" s="164"/>
    </row>
    <row r="10838" spans="10:28">
      <c r="J10838" s="161"/>
      <c r="AB10838" s="164"/>
    </row>
    <row r="10839" spans="10:28">
      <c r="J10839" s="161"/>
      <c r="AB10839" s="164"/>
    </row>
    <row r="10840" spans="10:28">
      <c r="J10840" s="161"/>
      <c r="AB10840" s="164"/>
    </row>
    <row r="10841" spans="10:28">
      <c r="J10841" s="161"/>
      <c r="AB10841" s="164"/>
    </row>
    <row r="10842" spans="10:28">
      <c r="J10842" s="161"/>
      <c r="AB10842" s="164"/>
    </row>
    <row r="10843" spans="10:28">
      <c r="J10843" s="161"/>
      <c r="AB10843" s="164"/>
    </row>
    <row r="10844" spans="10:28">
      <c r="J10844" s="161"/>
      <c r="AB10844" s="164"/>
    </row>
    <row r="10845" spans="10:28">
      <c r="J10845" s="161"/>
      <c r="AB10845" s="164"/>
    </row>
    <row r="10846" spans="10:28">
      <c r="J10846" s="161"/>
      <c r="AB10846" s="164"/>
    </row>
    <row r="10847" spans="10:28">
      <c r="J10847" s="161"/>
      <c r="AB10847" s="164"/>
    </row>
    <row r="10848" spans="10:28">
      <c r="J10848" s="161"/>
      <c r="AB10848" s="164"/>
    </row>
    <row r="10849" spans="10:28">
      <c r="J10849" s="161"/>
      <c r="AB10849" s="164"/>
    </row>
    <row r="10850" spans="10:28">
      <c r="J10850" s="161"/>
      <c r="AB10850" s="164"/>
    </row>
    <row r="10851" spans="10:28">
      <c r="J10851" s="161"/>
      <c r="AB10851" s="164"/>
    </row>
    <row r="10852" spans="10:28">
      <c r="J10852" s="161"/>
      <c r="AB10852" s="164"/>
    </row>
    <row r="10853" spans="10:28">
      <c r="J10853" s="161"/>
      <c r="AB10853" s="164"/>
    </row>
    <row r="10854" spans="10:28">
      <c r="J10854" s="161"/>
      <c r="AB10854" s="164"/>
    </row>
    <row r="10855" spans="10:28">
      <c r="J10855" s="161"/>
      <c r="AB10855" s="164"/>
    </row>
    <row r="10856" spans="10:28">
      <c r="J10856" s="161"/>
      <c r="AB10856" s="164"/>
    </row>
    <row r="10857" spans="10:28">
      <c r="J10857" s="161"/>
      <c r="AB10857" s="164"/>
    </row>
    <row r="10858" spans="10:28">
      <c r="J10858" s="161"/>
      <c r="AB10858" s="164"/>
    </row>
    <row r="10859" spans="10:28">
      <c r="J10859" s="161"/>
      <c r="AB10859" s="164"/>
    </row>
    <row r="10860" spans="10:28">
      <c r="J10860" s="161"/>
      <c r="AB10860" s="164"/>
    </row>
    <row r="10861" spans="10:28">
      <c r="J10861" s="161"/>
      <c r="AB10861" s="164"/>
    </row>
    <row r="10862" spans="10:28">
      <c r="J10862" s="161"/>
      <c r="AB10862" s="164"/>
    </row>
    <row r="10863" spans="10:28">
      <c r="J10863" s="161"/>
      <c r="AB10863" s="164"/>
    </row>
    <row r="10864" spans="10:28">
      <c r="J10864" s="161"/>
      <c r="AB10864" s="164"/>
    </row>
    <row r="10865" spans="5:28">
      <c r="J10865" s="161"/>
      <c r="AB10865" s="164"/>
    </row>
    <row r="10866" spans="5:28">
      <c r="J10866" s="161"/>
      <c r="AB10866" s="164"/>
    </row>
    <row r="10867" spans="5:28">
      <c r="J10867" s="161"/>
      <c r="AB10867" s="164"/>
    </row>
    <row r="10868" spans="5:28">
      <c r="J10868" s="161"/>
      <c r="AB10868" s="164"/>
    </row>
    <row r="10869" spans="5:28">
      <c r="J10869" s="161"/>
      <c r="AB10869" s="164"/>
    </row>
    <row r="10870" spans="5:28">
      <c r="J10870" s="161"/>
      <c r="AB10870" s="164"/>
    </row>
    <row r="10871" spans="5:28">
      <c r="J10871" s="161"/>
      <c r="AB10871" s="164"/>
    </row>
    <row r="10872" spans="5:28">
      <c r="J10872" s="161"/>
      <c r="AB10872" s="164"/>
    </row>
    <row r="10873" spans="5:28">
      <c r="J10873" s="161"/>
      <c r="AB10873" s="164"/>
    </row>
    <row r="10874" spans="5:28">
      <c r="J10874" s="161"/>
      <c r="AB10874" s="164"/>
    </row>
    <row r="10875" spans="5:28">
      <c r="J10875" s="161"/>
      <c r="AB10875" s="164"/>
    </row>
    <row r="10876" spans="5:28">
      <c r="J10876" s="161"/>
      <c r="AB10876" s="164"/>
    </row>
    <row r="10877" spans="5:28">
      <c r="J10877" s="161"/>
      <c r="AB10877" s="164"/>
    </row>
    <row r="10878" spans="5:28">
      <c r="J10878" s="161"/>
      <c r="AB10878" s="164"/>
    </row>
    <row r="10879" spans="5:28">
      <c r="E10879" s="166"/>
      <c r="J10879" s="161"/>
      <c r="AB10879" s="164"/>
    </row>
    <row r="10880" spans="5:28">
      <c r="E10880" s="166"/>
      <c r="J10880" s="161"/>
      <c r="AB10880" s="164"/>
    </row>
    <row r="10881" spans="10:28">
      <c r="J10881" s="161"/>
      <c r="AB10881" s="164"/>
    </row>
    <row r="10882" spans="10:28">
      <c r="J10882" s="161"/>
      <c r="AB10882" s="164"/>
    </row>
    <row r="10883" spans="10:28">
      <c r="J10883" s="161"/>
      <c r="AB10883" s="164"/>
    </row>
    <row r="10884" spans="10:28">
      <c r="J10884" s="161"/>
      <c r="AB10884" s="164"/>
    </row>
    <row r="10885" spans="10:28">
      <c r="J10885" s="161"/>
      <c r="AB10885" s="164"/>
    </row>
    <row r="10886" spans="10:28">
      <c r="J10886" s="161"/>
      <c r="AB10886" s="164"/>
    </row>
    <row r="10887" spans="10:28">
      <c r="J10887" s="161"/>
      <c r="AB10887" s="164"/>
    </row>
    <row r="10888" spans="10:28">
      <c r="J10888" s="161"/>
      <c r="AB10888" s="164"/>
    </row>
    <row r="10889" spans="10:28">
      <c r="J10889" s="161"/>
      <c r="AB10889" s="164"/>
    </row>
    <row r="10890" spans="10:28">
      <c r="J10890" s="161"/>
      <c r="AB10890" s="164"/>
    </row>
    <row r="10891" spans="10:28">
      <c r="J10891" s="161"/>
      <c r="AB10891" s="164"/>
    </row>
    <row r="10892" spans="10:28">
      <c r="J10892" s="161"/>
      <c r="AB10892" s="164"/>
    </row>
    <row r="10893" spans="10:28">
      <c r="J10893" s="161"/>
      <c r="AB10893" s="164"/>
    </row>
    <row r="10894" spans="10:28">
      <c r="J10894" s="161"/>
      <c r="AB10894" s="164"/>
    </row>
    <row r="10895" spans="10:28">
      <c r="J10895" s="161"/>
      <c r="AB10895" s="164"/>
    </row>
    <row r="10896" spans="10:28">
      <c r="J10896" s="161"/>
      <c r="AB10896" s="164"/>
    </row>
    <row r="10897" spans="10:28">
      <c r="J10897" s="161"/>
      <c r="AB10897" s="164"/>
    </row>
    <row r="10898" spans="10:28">
      <c r="J10898" s="161"/>
      <c r="AB10898" s="164"/>
    </row>
    <row r="10899" spans="10:28">
      <c r="J10899" s="161"/>
      <c r="AB10899" s="164"/>
    </row>
    <row r="10900" spans="10:28">
      <c r="J10900" s="161"/>
      <c r="AB10900" s="164"/>
    </row>
    <row r="10901" spans="10:28">
      <c r="J10901" s="161"/>
      <c r="AB10901" s="164"/>
    </row>
    <row r="10902" spans="10:28">
      <c r="J10902" s="161"/>
      <c r="AB10902" s="164"/>
    </row>
    <row r="10903" spans="10:28">
      <c r="J10903" s="161"/>
      <c r="AB10903" s="164"/>
    </row>
    <row r="10904" spans="10:28">
      <c r="J10904" s="161"/>
      <c r="AB10904" s="164"/>
    </row>
    <row r="10905" spans="10:28">
      <c r="J10905" s="161"/>
      <c r="AB10905" s="164"/>
    </row>
    <row r="10906" spans="10:28">
      <c r="J10906" s="161"/>
      <c r="AB10906" s="164"/>
    </row>
    <row r="10907" spans="10:28">
      <c r="J10907" s="161"/>
      <c r="AB10907" s="164"/>
    </row>
    <row r="10908" spans="10:28">
      <c r="J10908" s="161"/>
      <c r="AB10908" s="164"/>
    </row>
    <row r="10909" spans="10:28">
      <c r="J10909" s="161"/>
      <c r="AB10909" s="164"/>
    </row>
    <row r="10910" spans="10:28">
      <c r="J10910" s="161"/>
      <c r="AB10910" s="164"/>
    </row>
    <row r="10911" spans="10:28">
      <c r="J10911" s="161"/>
      <c r="AB10911" s="164"/>
    </row>
    <row r="10912" spans="10:28">
      <c r="J10912" s="161"/>
      <c r="AB10912" s="164"/>
    </row>
    <row r="10913" spans="10:28">
      <c r="J10913" s="161"/>
      <c r="AB10913" s="164"/>
    </row>
    <row r="10914" spans="10:28">
      <c r="J10914" s="161"/>
      <c r="AB10914" s="164"/>
    </row>
    <row r="10915" spans="10:28">
      <c r="J10915" s="161"/>
      <c r="AB10915" s="164"/>
    </row>
    <row r="10916" spans="10:28">
      <c r="J10916" s="161"/>
      <c r="AB10916" s="164"/>
    </row>
    <row r="10917" spans="10:28">
      <c r="J10917" s="161"/>
      <c r="AB10917" s="164"/>
    </row>
    <row r="10918" spans="10:28">
      <c r="J10918" s="161"/>
      <c r="AB10918" s="164"/>
    </row>
    <row r="10919" spans="10:28">
      <c r="J10919" s="161"/>
      <c r="AB10919" s="164"/>
    </row>
    <row r="10920" spans="10:28">
      <c r="J10920" s="161"/>
      <c r="AB10920" s="164"/>
    </row>
    <row r="10921" spans="10:28">
      <c r="J10921" s="161"/>
      <c r="AB10921" s="164"/>
    </row>
    <row r="10922" spans="10:28">
      <c r="J10922" s="161"/>
      <c r="AB10922" s="164"/>
    </row>
    <row r="10923" spans="10:28">
      <c r="J10923" s="161"/>
      <c r="AB10923" s="164"/>
    </row>
    <row r="10924" spans="10:28">
      <c r="J10924" s="161"/>
      <c r="AB10924" s="164"/>
    </row>
    <row r="10925" spans="10:28">
      <c r="J10925" s="161"/>
      <c r="AB10925" s="164"/>
    </row>
    <row r="10926" spans="10:28">
      <c r="J10926" s="161"/>
      <c r="AB10926" s="164"/>
    </row>
    <row r="10927" spans="10:28">
      <c r="J10927" s="161"/>
      <c r="AB10927" s="164"/>
    </row>
    <row r="10928" spans="10:28">
      <c r="J10928" s="161"/>
      <c r="AB10928" s="164"/>
    </row>
    <row r="10929" spans="5:28">
      <c r="J10929" s="161"/>
      <c r="AB10929" s="164"/>
    </row>
    <row r="10930" spans="5:28">
      <c r="J10930" s="161"/>
      <c r="AB10930" s="164"/>
    </row>
    <row r="10931" spans="5:28">
      <c r="J10931" s="161"/>
      <c r="AB10931" s="164"/>
    </row>
    <row r="10932" spans="5:28">
      <c r="J10932" s="161"/>
      <c r="AB10932" s="164"/>
    </row>
    <row r="10933" spans="5:28">
      <c r="J10933" s="161"/>
      <c r="AB10933" s="164"/>
    </row>
    <row r="10934" spans="5:28">
      <c r="J10934" s="161"/>
      <c r="AB10934" s="164"/>
    </row>
    <row r="10935" spans="5:28">
      <c r="J10935" s="161"/>
      <c r="AB10935" s="164"/>
    </row>
    <row r="10936" spans="5:28">
      <c r="J10936" s="161"/>
      <c r="AB10936" s="164"/>
    </row>
    <row r="10937" spans="5:28">
      <c r="J10937" s="161"/>
      <c r="AB10937" s="164"/>
    </row>
    <row r="10938" spans="5:28">
      <c r="J10938" s="161"/>
      <c r="AB10938" s="164"/>
    </row>
    <row r="10939" spans="5:28">
      <c r="E10939" s="166"/>
      <c r="J10939" s="161"/>
      <c r="AB10939" s="164"/>
    </row>
    <row r="10940" spans="5:28">
      <c r="E10940" s="166"/>
      <c r="J10940" s="161"/>
      <c r="AB10940" s="164"/>
    </row>
    <row r="10941" spans="5:28">
      <c r="E10941" s="166"/>
      <c r="J10941" s="161"/>
      <c r="AB10941" s="164"/>
    </row>
    <row r="10942" spans="5:28">
      <c r="E10942" s="166"/>
      <c r="J10942" s="161"/>
      <c r="AB10942" s="164"/>
    </row>
    <row r="10943" spans="5:28">
      <c r="E10943" s="166"/>
      <c r="J10943" s="161"/>
      <c r="AB10943" s="164"/>
    </row>
    <row r="10944" spans="5:28">
      <c r="E10944" s="166"/>
      <c r="J10944" s="161"/>
      <c r="AB10944" s="164"/>
    </row>
    <row r="10945" spans="5:28">
      <c r="J10945" s="161"/>
      <c r="AB10945" s="164"/>
    </row>
    <row r="10946" spans="5:28">
      <c r="J10946" s="161"/>
      <c r="AB10946" s="164"/>
    </row>
    <row r="10947" spans="5:28">
      <c r="J10947" s="161"/>
      <c r="AB10947" s="164"/>
    </row>
    <row r="10948" spans="5:28">
      <c r="J10948" s="161"/>
      <c r="AB10948" s="164"/>
    </row>
    <row r="10949" spans="5:28">
      <c r="J10949" s="161"/>
      <c r="AB10949" s="164"/>
    </row>
    <row r="10950" spans="5:28">
      <c r="J10950" s="161"/>
      <c r="AB10950" s="164"/>
    </row>
    <row r="10951" spans="5:28">
      <c r="J10951" s="161"/>
      <c r="AB10951" s="164"/>
    </row>
    <row r="10952" spans="5:28">
      <c r="J10952" s="161"/>
      <c r="AB10952" s="164"/>
    </row>
    <row r="10953" spans="5:28">
      <c r="E10953" s="166"/>
      <c r="J10953" s="161"/>
      <c r="AB10953" s="164"/>
    </row>
    <row r="10954" spans="5:28">
      <c r="E10954" s="166"/>
      <c r="J10954" s="161"/>
      <c r="AB10954" s="164"/>
    </row>
    <row r="10955" spans="5:28">
      <c r="E10955" s="166"/>
      <c r="J10955" s="161"/>
      <c r="AB10955" s="164"/>
    </row>
    <row r="10956" spans="5:28">
      <c r="E10956" s="166"/>
      <c r="J10956" s="161"/>
      <c r="AB10956" s="164"/>
    </row>
    <row r="10957" spans="5:28">
      <c r="E10957" s="166"/>
      <c r="J10957" s="161"/>
      <c r="AB10957" s="164"/>
    </row>
    <row r="10958" spans="5:28">
      <c r="E10958" s="166"/>
      <c r="J10958" s="161"/>
      <c r="AB10958" s="164"/>
    </row>
    <row r="10959" spans="5:28">
      <c r="E10959" s="166"/>
      <c r="J10959" s="161"/>
      <c r="AB10959" s="164"/>
    </row>
    <row r="10960" spans="5:28">
      <c r="E10960" s="166"/>
      <c r="J10960" s="161"/>
      <c r="AB10960" s="164"/>
    </row>
    <row r="10961" spans="5:28">
      <c r="E10961" s="166"/>
      <c r="J10961" s="161"/>
      <c r="AB10961" s="164"/>
    </row>
    <row r="10962" spans="5:28">
      <c r="J10962" s="161"/>
      <c r="AB10962" s="164"/>
    </row>
    <row r="10963" spans="5:28">
      <c r="J10963" s="161"/>
      <c r="AB10963" s="164"/>
    </row>
    <row r="10964" spans="5:28">
      <c r="J10964" s="161"/>
      <c r="AB10964" s="164"/>
    </row>
    <row r="10965" spans="5:28">
      <c r="J10965" s="161"/>
      <c r="AB10965" s="164"/>
    </row>
    <row r="10966" spans="5:28">
      <c r="J10966" s="161"/>
      <c r="AB10966" s="164"/>
    </row>
    <row r="10967" spans="5:28">
      <c r="J10967" s="161"/>
      <c r="AB10967" s="164"/>
    </row>
    <row r="10968" spans="5:28">
      <c r="J10968" s="161"/>
      <c r="AB10968" s="164"/>
    </row>
    <row r="10969" spans="5:28">
      <c r="J10969" s="161"/>
      <c r="AB10969" s="164"/>
    </row>
    <row r="10970" spans="5:28">
      <c r="J10970" s="161"/>
      <c r="AB10970" s="164"/>
    </row>
    <row r="10971" spans="5:28">
      <c r="J10971" s="161"/>
      <c r="AB10971" s="164"/>
    </row>
    <row r="10972" spans="5:28">
      <c r="J10972" s="161"/>
      <c r="AB10972" s="164"/>
    </row>
    <row r="10973" spans="5:28">
      <c r="J10973" s="161"/>
      <c r="AB10973" s="164"/>
    </row>
    <row r="10974" spans="5:28">
      <c r="J10974" s="161"/>
      <c r="AB10974" s="164"/>
    </row>
    <row r="10975" spans="5:28">
      <c r="J10975" s="161"/>
      <c r="AB10975" s="164"/>
    </row>
    <row r="10976" spans="5:28">
      <c r="J10976" s="161"/>
      <c r="AB10976" s="164"/>
    </row>
    <row r="10977" spans="10:28">
      <c r="J10977" s="161"/>
      <c r="AB10977" s="164"/>
    </row>
    <row r="10978" spans="10:28">
      <c r="J10978" s="161"/>
      <c r="AB10978" s="164"/>
    </row>
    <row r="10979" spans="10:28">
      <c r="J10979" s="161"/>
      <c r="AB10979" s="164"/>
    </row>
    <row r="10980" spans="10:28">
      <c r="J10980" s="161"/>
      <c r="AB10980" s="164"/>
    </row>
    <row r="10981" spans="10:28">
      <c r="J10981" s="161"/>
      <c r="AB10981" s="164"/>
    </row>
    <row r="10982" spans="10:28">
      <c r="J10982" s="161"/>
      <c r="AB10982" s="164"/>
    </row>
    <row r="10983" spans="10:28">
      <c r="J10983" s="161"/>
      <c r="AB10983" s="164"/>
    </row>
    <row r="10984" spans="10:28">
      <c r="J10984" s="161"/>
      <c r="AB10984" s="164"/>
    </row>
    <row r="10985" spans="10:28">
      <c r="J10985" s="161"/>
      <c r="AB10985" s="164"/>
    </row>
    <row r="10986" spans="10:28">
      <c r="J10986" s="161"/>
      <c r="AB10986" s="164"/>
    </row>
    <row r="10987" spans="10:28">
      <c r="J10987" s="161"/>
      <c r="AB10987" s="164"/>
    </row>
    <row r="10988" spans="10:28">
      <c r="J10988" s="161"/>
      <c r="AB10988" s="164"/>
    </row>
    <row r="10989" spans="10:28">
      <c r="J10989" s="161"/>
      <c r="AB10989" s="164"/>
    </row>
    <row r="10990" spans="10:28">
      <c r="J10990" s="161"/>
      <c r="AB10990" s="164"/>
    </row>
    <row r="10991" spans="10:28">
      <c r="J10991" s="161"/>
      <c r="AB10991" s="164"/>
    </row>
    <row r="10992" spans="10:28">
      <c r="J10992" s="161"/>
      <c r="AB10992" s="164"/>
    </row>
    <row r="10993" spans="10:28">
      <c r="J10993" s="161"/>
      <c r="AB10993" s="164"/>
    </row>
    <row r="10994" spans="10:28">
      <c r="J10994" s="161"/>
      <c r="AB10994" s="164"/>
    </row>
    <row r="10995" spans="10:28">
      <c r="J10995" s="161"/>
      <c r="AB10995" s="164"/>
    </row>
    <row r="10996" spans="10:28">
      <c r="J10996" s="161"/>
      <c r="AB10996" s="164"/>
    </row>
    <row r="10997" spans="10:28">
      <c r="J10997" s="161"/>
      <c r="AB10997" s="164"/>
    </row>
    <row r="10998" spans="10:28">
      <c r="J10998" s="161"/>
      <c r="AB10998" s="164"/>
    </row>
    <row r="10999" spans="10:28">
      <c r="J10999" s="161"/>
      <c r="AB10999" s="164"/>
    </row>
    <row r="11000" spans="10:28">
      <c r="J11000" s="161"/>
      <c r="AB11000" s="164"/>
    </row>
    <row r="11001" spans="10:28">
      <c r="J11001" s="161"/>
      <c r="AB11001" s="164"/>
    </row>
    <row r="11002" spans="10:28">
      <c r="J11002" s="161"/>
      <c r="AB11002" s="164"/>
    </row>
    <row r="11003" spans="10:28">
      <c r="J11003" s="161"/>
      <c r="AB11003" s="164"/>
    </row>
    <row r="11004" spans="10:28">
      <c r="J11004" s="161"/>
      <c r="AB11004" s="164"/>
    </row>
    <row r="11005" spans="10:28">
      <c r="J11005" s="161"/>
      <c r="AB11005" s="164"/>
    </row>
    <row r="11006" spans="10:28">
      <c r="J11006" s="161"/>
      <c r="AB11006" s="164"/>
    </row>
    <row r="11007" spans="10:28">
      <c r="J11007" s="161"/>
      <c r="AB11007" s="164"/>
    </row>
    <row r="11008" spans="10:28">
      <c r="J11008" s="161"/>
      <c r="AB11008" s="164"/>
    </row>
    <row r="11009" spans="10:28">
      <c r="J11009" s="161"/>
      <c r="AB11009" s="164"/>
    </row>
    <row r="11010" spans="10:28">
      <c r="J11010" s="161"/>
      <c r="AB11010" s="164"/>
    </row>
    <row r="11011" spans="10:28">
      <c r="J11011" s="161"/>
      <c r="AB11011" s="164"/>
    </row>
    <row r="11012" spans="10:28">
      <c r="J11012" s="161"/>
      <c r="AB11012" s="164"/>
    </row>
    <row r="11013" spans="10:28">
      <c r="J11013" s="161"/>
      <c r="AB11013" s="164"/>
    </row>
    <row r="11014" spans="10:28">
      <c r="J11014" s="161"/>
      <c r="AB11014" s="164"/>
    </row>
    <row r="11015" spans="10:28">
      <c r="J11015" s="161"/>
      <c r="AB11015" s="164"/>
    </row>
    <row r="11016" spans="10:28">
      <c r="J11016" s="161"/>
      <c r="AB11016" s="164"/>
    </row>
    <row r="11017" spans="10:28">
      <c r="J11017" s="161"/>
      <c r="AB11017" s="164"/>
    </row>
    <row r="11018" spans="10:28">
      <c r="J11018" s="161"/>
      <c r="AB11018" s="164"/>
    </row>
    <row r="11019" spans="10:28">
      <c r="J11019" s="161"/>
      <c r="AB11019" s="164"/>
    </row>
    <row r="11020" spans="10:28">
      <c r="J11020" s="161"/>
      <c r="AB11020" s="164"/>
    </row>
    <row r="11021" spans="10:28">
      <c r="J11021" s="161"/>
      <c r="AB11021" s="164"/>
    </row>
    <row r="11022" spans="10:28">
      <c r="J11022" s="161"/>
      <c r="AB11022" s="164"/>
    </row>
    <row r="11023" spans="10:28">
      <c r="J11023" s="161"/>
      <c r="AB11023" s="164"/>
    </row>
    <row r="11024" spans="10:28">
      <c r="J11024" s="161"/>
      <c r="AB11024" s="164"/>
    </row>
    <row r="11025" spans="10:28">
      <c r="J11025" s="161"/>
      <c r="AB11025" s="164"/>
    </row>
    <row r="11026" spans="10:28">
      <c r="J11026" s="161"/>
      <c r="AB11026" s="164"/>
    </row>
    <row r="11027" spans="10:28">
      <c r="J11027" s="161"/>
      <c r="AB11027" s="164"/>
    </row>
    <row r="11028" spans="10:28">
      <c r="J11028" s="161"/>
      <c r="AB11028" s="164"/>
    </row>
    <row r="11029" spans="10:28">
      <c r="J11029" s="161"/>
      <c r="AB11029" s="164"/>
    </row>
    <row r="11030" spans="10:28">
      <c r="J11030" s="161"/>
      <c r="AB11030" s="164"/>
    </row>
    <row r="11031" spans="10:28">
      <c r="J11031" s="161"/>
      <c r="AB11031" s="164"/>
    </row>
    <row r="11032" spans="10:28">
      <c r="J11032" s="161"/>
      <c r="AB11032" s="164"/>
    </row>
    <row r="11033" spans="10:28">
      <c r="J11033" s="161"/>
      <c r="AB11033" s="164"/>
    </row>
    <row r="11034" spans="10:28">
      <c r="J11034" s="161"/>
      <c r="AB11034" s="164"/>
    </row>
    <row r="11035" spans="10:28">
      <c r="J11035" s="161"/>
      <c r="AB11035" s="164"/>
    </row>
    <row r="11036" spans="10:28">
      <c r="J11036" s="161"/>
      <c r="AB11036" s="164"/>
    </row>
    <row r="11037" spans="10:28">
      <c r="J11037" s="161"/>
      <c r="AB11037" s="164"/>
    </row>
    <row r="11038" spans="10:28">
      <c r="J11038" s="161"/>
      <c r="AB11038" s="164"/>
    </row>
    <row r="11039" spans="10:28">
      <c r="J11039" s="161"/>
      <c r="AB11039" s="164"/>
    </row>
    <row r="11040" spans="10:28">
      <c r="J11040" s="161"/>
      <c r="AB11040" s="164"/>
    </row>
    <row r="11041" spans="10:28">
      <c r="J11041" s="161"/>
      <c r="AB11041" s="164"/>
    </row>
    <row r="11042" spans="10:28">
      <c r="J11042" s="161"/>
      <c r="AB11042" s="164"/>
    </row>
    <row r="11043" spans="10:28">
      <c r="J11043" s="161"/>
      <c r="AB11043" s="164"/>
    </row>
    <row r="11044" spans="10:28">
      <c r="J11044" s="161"/>
      <c r="AB11044" s="164"/>
    </row>
    <row r="11045" spans="10:28">
      <c r="J11045" s="161"/>
      <c r="AB11045" s="164"/>
    </row>
    <row r="11046" spans="10:28">
      <c r="J11046" s="161"/>
      <c r="AB11046" s="164"/>
    </row>
    <row r="11047" spans="10:28">
      <c r="J11047" s="161"/>
      <c r="AB11047" s="164"/>
    </row>
    <row r="11048" spans="10:28">
      <c r="J11048" s="161"/>
      <c r="AB11048" s="164"/>
    </row>
    <row r="11049" spans="10:28">
      <c r="J11049" s="161"/>
      <c r="AB11049" s="164"/>
    </row>
    <row r="11050" spans="10:28">
      <c r="J11050" s="161"/>
      <c r="AB11050" s="164"/>
    </row>
    <row r="11051" spans="10:28">
      <c r="J11051" s="161"/>
      <c r="AB11051" s="164"/>
    </row>
    <row r="11052" spans="10:28">
      <c r="J11052" s="161"/>
      <c r="AB11052" s="164"/>
    </row>
    <row r="11053" spans="10:28">
      <c r="J11053" s="161"/>
      <c r="AB11053" s="164"/>
    </row>
    <row r="11054" spans="10:28">
      <c r="J11054" s="161"/>
      <c r="AB11054" s="164"/>
    </row>
    <row r="11055" spans="10:28">
      <c r="J11055" s="161"/>
      <c r="AB11055" s="164"/>
    </row>
    <row r="11056" spans="10:28">
      <c r="J11056" s="161"/>
      <c r="AB11056" s="164"/>
    </row>
    <row r="11057" spans="10:28">
      <c r="J11057" s="161"/>
      <c r="AB11057" s="164"/>
    </row>
    <row r="11058" spans="10:28">
      <c r="J11058" s="161"/>
      <c r="AB11058" s="164"/>
    </row>
    <row r="11059" spans="10:28">
      <c r="J11059" s="161"/>
      <c r="AB11059" s="164"/>
    </row>
    <row r="11060" spans="10:28">
      <c r="J11060" s="161"/>
      <c r="AB11060" s="164"/>
    </row>
    <row r="11061" spans="10:28">
      <c r="J11061" s="161"/>
      <c r="AB11061" s="164"/>
    </row>
    <row r="11062" spans="10:28">
      <c r="J11062" s="161"/>
      <c r="AB11062" s="164"/>
    </row>
    <row r="11063" spans="10:28">
      <c r="J11063" s="161"/>
      <c r="AB11063" s="164"/>
    </row>
    <row r="11064" spans="10:28">
      <c r="J11064" s="161"/>
      <c r="AB11064" s="164"/>
    </row>
    <row r="11065" spans="10:28">
      <c r="J11065" s="161"/>
      <c r="AB11065" s="164"/>
    </row>
    <row r="11066" spans="10:28">
      <c r="J11066" s="161"/>
      <c r="AB11066" s="164"/>
    </row>
    <row r="11067" spans="10:28">
      <c r="J11067" s="161"/>
      <c r="AB11067" s="164"/>
    </row>
    <row r="11068" spans="10:28">
      <c r="J11068" s="161"/>
      <c r="AB11068" s="164"/>
    </row>
    <row r="11069" spans="10:28">
      <c r="J11069" s="161"/>
      <c r="AB11069" s="164"/>
    </row>
    <row r="11070" spans="10:28">
      <c r="J11070" s="161"/>
      <c r="AB11070" s="164"/>
    </row>
    <row r="11071" spans="10:28">
      <c r="J11071" s="161"/>
      <c r="AB11071" s="164"/>
    </row>
    <row r="11072" spans="10:28">
      <c r="J11072" s="161"/>
      <c r="AB11072" s="164"/>
    </row>
    <row r="11073" spans="10:28">
      <c r="J11073" s="161"/>
      <c r="AB11073" s="164"/>
    </row>
    <row r="11074" spans="10:28">
      <c r="J11074" s="161"/>
      <c r="AB11074" s="164"/>
    </row>
    <row r="11075" spans="10:28">
      <c r="J11075" s="161"/>
      <c r="AB11075" s="164"/>
    </row>
    <row r="11076" spans="10:28">
      <c r="J11076" s="161"/>
      <c r="AB11076" s="164"/>
    </row>
    <row r="11077" spans="10:28">
      <c r="J11077" s="161"/>
      <c r="AB11077" s="164"/>
    </row>
    <row r="11078" spans="10:28">
      <c r="J11078" s="161"/>
      <c r="AB11078" s="164"/>
    </row>
    <row r="11079" spans="10:28">
      <c r="J11079" s="161"/>
      <c r="AB11079" s="164"/>
    </row>
    <row r="11080" spans="10:28">
      <c r="J11080" s="161"/>
      <c r="AB11080" s="164"/>
    </row>
    <row r="11081" spans="10:28">
      <c r="J11081" s="161"/>
      <c r="AB11081" s="164"/>
    </row>
    <row r="11082" spans="10:28">
      <c r="J11082" s="161"/>
      <c r="AB11082" s="164"/>
    </row>
    <row r="11083" spans="10:28">
      <c r="J11083" s="161"/>
      <c r="AB11083" s="164"/>
    </row>
    <row r="11084" spans="10:28">
      <c r="J11084" s="161"/>
      <c r="AB11084" s="164"/>
    </row>
    <row r="11085" spans="10:28">
      <c r="J11085" s="161"/>
      <c r="AB11085" s="164"/>
    </row>
    <row r="11086" spans="10:28">
      <c r="J11086" s="161"/>
      <c r="AB11086" s="164"/>
    </row>
    <row r="11087" spans="10:28">
      <c r="J11087" s="161"/>
      <c r="AB11087" s="164"/>
    </row>
    <row r="11088" spans="10:28">
      <c r="J11088" s="161"/>
      <c r="AB11088" s="164"/>
    </row>
    <row r="11089" spans="10:28">
      <c r="J11089" s="161"/>
      <c r="AB11089" s="164"/>
    </row>
    <row r="11090" spans="10:28">
      <c r="J11090" s="161"/>
      <c r="AB11090" s="164"/>
    </row>
    <row r="11091" spans="10:28">
      <c r="J11091" s="161"/>
      <c r="AB11091" s="164"/>
    </row>
    <row r="11092" spans="10:28">
      <c r="J11092" s="161"/>
      <c r="AB11092" s="164"/>
    </row>
    <row r="11093" spans="10:28">
      <c r="J11093" s="161"/>
      <c r="AB11093" s="164"/>
    </row>
    <row r="11094" spans="10:28">
      <c r="J11094" s="161"/>
      <c r="AB11094" s="164"/>
    </row>
    <row r="11095" spans="10:28">
      <c r="J11095" s="161"/>
      <c r="AB11095" s="164"/>
    </row>
    <row r="11096" spans="10:28">
      <c r="J11096" s="161"/>
      <c r="AB11096" s="164"/>
    </row>
    <row r="11097" spans="10:28">
      <c r="J11097" s="161"/>
      <c r="AB11097" s="164"/>
    </row>
    <row r="11098" spans="10:28">
      <c r="J11098" s="161"/>
      <c r="AB11098" s="164"/>
    </row>
    <row r="11099" spans="10:28">
      <c r="J11099" s="161"/>
      <c r="AB11099" s="164"/>
    </row>
    <row r="11100" spans="10:28">
      <c r="J11100" s="161"/>
      <c r="AB11100" s="164"/>
    </row>
    <row r="11101" spans="10:28">
      <c r="J11101" s="161"/>
      <c r="AB11101" s="164"/>
    </row>
    <row r="11102" spans="10:28">
      <c r="J11102" s="161"/>
      <c r="AB11102" s="164"/>
    </row>
    <row r="11103" spans="10:28">
      <c r="J11103" s="161"/>
      <c r="AB11103" s="164"/>
    </row>
    <row r="11104" spans="10:28">
      <c r="J11104" s="161"/>
      <c r="AB11104" s="164"/>
    </row>
    <row r="11105" spans="10:28">
      <c r="J11105" s="161"/>
      <c r="AB11105" s="164"/>
    </row>
    <row r="11106" spans="10:28">
      <c r="J11106" s="161"/>
      <c r="AB11106" s="164"/>
    </row>
    <row r="11107" spans="10:28">
      <c r="J11107" s="161"/>
      <c r="AB11107" s="164"/>
    </row>
    <row r="11108" spans="10:28">
      <c r="J11108" s="161"/>
      <c r="AB11108" s="164"/>
    </row>
    <row r="11109" spans="10:28">
      <c r="J11109" s="161"/>
      <c r="AB11109" s="164"/>
    </row>
    <row r="11110" spans="10:28">
      <c r="J11110" s="161"/>
      <c r="AB11110" s="164"/>
    </row>
    <row r="11111" spans="10:28">
      <c r="J11111" s="161"/>
      <c r="AB11111" s="164"/>
    </row>
    <row r="11112" spans="10:28">
      <c r="J11112" s="161"/>
      <c r="AB11112" s="164"/>
    </row>
    <row r="11113" spans="10:28">
      <c r="J11113" s="161"/>
      <c r="AB11113" s="164"/>
    </row>
    <row r="11114" spans="10:28">
      <c r="J11114" s="161"/>
      <c r="AB11114" s="164"/>
    </row>
    <row r="11115" spans="10:28">
      <c r="J11115" s="161"/>
      <c r="AB11115" s="164"/>
    </row>
    <row r="11116" spans="10:28">
      <c r="J11116" s="161"/>
      <c r="AB11116" s="164"/>
    </row>
    <row r="11117" spans="10:28">
      <c r="J11117" s="161"/>
      <c r="AB11117" s="164"/>
    </row>
    <row r="11118" spans="10:28">
      <c r="J11118" s="161"/>
      <c r="AB11118" s="164"/>
    </row>
    <row r="11119" spans="10:28">
      <c r="J11119" s="161"/>
      <c r="AB11119" s="164"/>
    </row>
    <row r="11120" spans="10:28">
      <c r="J11120" s="161"/>
      <c r="AB11120" s="164"/>
    </row>
    <row r="11121" spans="10:28">
      <c r="J11121" s="161"/>
      <c r="AB11121" s="164"/>
    </row>
    <row r="11122" spans="10:28">
      <c r="J11122" s="161"/>
      <c r="AB11122" s="164"/>
    </row>
    <row r="11123" spans="10:28">
      <c r="J11123" s="161"/>
      <c r="AB11123" s="164"/>
    </row>
    <row r="11124" spans="10:28">
      <c r="J11124" s="161"/>
      <c r="AB11124" s="164"/>
    </row>
    <row r="11125" spans="10:28">
      <c r="J11125" s="161"/>
      <c r="AB11125" s="164"/>
    </row>
    <row r="11126" spans="10:28">
      <c r="J11126" s="161"/>
      <c r="AB11126" s="164"/>
    </row>
    <row r="11127" spans="10:28">
      <c r="J11127" s="161"/>
      <c r="AB11127" s="164"/>
    </row>
    <row r="11128" spans="10:28">
      <c r="J11128" s="161"/>
      <c r="AB11128" s="164"/>
    </row>
    <row r="11129" spans="10:28">
      <c r="J11129" s="161"/>
      <c r="AB11129" s="164"/>
    </row>
    <row r="11130" spans="10:28">
      <c r="J11130" s="161"/>
      <c r="AB11130" s="164"/>
    </row>
    <row r="11131" spans="10:28">
      <c r="J11131" s="161"/>
      <c r="AB11131" s="164"/>
    </row>
    <row r="11132" spans="10:28">
      <c r="J11132" s="161"/>
      <c r="AB11132" s="164"/>
    </row>
    <row r="11133" spans="10:28">
      <c r="J11133" s="161"/>
      <c r="AB11133" s="164"/>
    </row>
    <row r="11134" spans="10:28">
      <c r="J11134" s="161"/>
      <c r="AB11134" s="164"/>
    </row>
    <row r="11135" spans="10:28">
      <c r="J11135" s="161"/>
      <c r="AB11135" s="164"/>
    </row>
    <row r="11136" spans="10:28">
      <c r="J11136" s="161"/>
      <c r="AB11136" s="164"/>
    </row>
    <row r="11137" spans="10:28">
      <c r="J11137" s="161"/>
      <c r="AB11137" s="164"/>
    </row>
    <row r="11138" spans="10:28">
      <c r="J11138" s="161"/>
      <c r="AB11138" s="164"/>
    </row>
    <row r="11139" spans="10:28">
      <c r="J11139" s="161"/>
      <c r="AB11139" s="164"/>
    </row>
    <row r="11140" spans="10:28">
      <c r="J11140" s="161"/>
      <c r="AB11140" s="164"/>
    </row>
    <row r="11141" spans="10:28">
      <c r="J11141" s="161"/>
      <c r="AB11141" s="164"/>
    </row>
    <row r="11142" spans="10:28">
      <c r="J11142" s="161"/>
      <c r="AB11142" s="164"/>
    </row>
    <row r="11143" spans="10:28">
      <c r="J11143" s="161"/>
      <c r="AB11143" s="164"/>
    </row>
    <row r="11144" spans="10:28">
      <c r="J11144" s="161"/>
      <c r="AB11144" s="164"/>
    </row>
    <row r="11145" spans="10:28">
      <c r="J11145" s="161"/>
      <c r="AB11145" s="164"/>
    </row>
    <row r="11146" spans="10:28">
      <c r="J11146" s="161"/>
      <c r="AB11146" s="164"/>
    </row>
    <row r="11147" spans="10:28">
      <c r="J11147" s="161"/>
      <c r="AB11147" s="164"/>
    </row>
    <row r="11148" spans="10:28">
      <c r="J11148" s="161"/>
      <c r="AB11148" s="164"/>
    </row>
    <row r="11149" spans="10:28">
      <c r="J11149" s="161"/>
      <c r="AB11149" s="164"/>
    </row>
    <row r="11150" spans="10:28">
      <c r="J11150" s="161"/>
      <c r="AB11150" s="164"/>
    </row>
    <row r="11151" spans="10:28">
      <c r="J11151" s="161"/>
      <c r="AB11151" s="164"/>
    </row>
    <row r="11152" spans="10:28">
      <c r="J11152" s="161"/>
      <c r="AB11152" s="164"/>
    </row>
    <row r="11153" spans="10:28">
      <c r="J11153" s="161"/>
      <c r="AB11153" s="164"/>
    </row>
    <row r="11154" spans="10:28">
      <c r="J11154" s="161"/>
      <c r="AB11154" s="164"/>
    </row>
    <row r="11155" spans="10:28">
      <c r="J11155" s="161"/>
      <c r="AB11155" s="164"/>
    </row>
    <row r="11156" spans="10:28">
      <c r="J11156" s="161"/>
      <c r="AB11156" s="164"/>
    </row>
    <row r="11157" spans="10:28">
      <c r="J11157" s="161"/>
      <c r="AB11157" s="164"/>
    </row>
    <row r="11158" spans="10:28">
      <c r="J11158" s="161"/>
      <c r="AB11158" s="164"/>
    </row>
    <row r="11159" spans="10:28">
      <c r="J11159" s="161"/>
      <c r="AB11159" s="164"/>
    </row>
    <row r="11160" spans="10:28">
      <c r="J11160" s="161"/>
      <c r="AB11160" s="164"/>
    </row>
    <row r="11161" spans="10:28">
      <c r="J11161" s="161"/>
      <c r="AB11161" s="164"/>
    </row>
    <row r="11162" spans="10:28">
      <c r="J11162" s="161"/>
      <c r="AB11162" s="164"/>
    </row>
    <row r="11163" spans="10:28">
      <c r="J11163" s="161"/>
      <c r="AB11163" s="164"/>
    </row>
    <row r="11164" spans="10:28">
      <c r="J11164" s="161"/>
      <c r="AB11164" s="164"/>
    </row>
    <row r="11165" spans="10:28">
      <c r="J11165" s="161"/>
      <c r="AB11165" s="164"/>
    </row>
    <row r="11166" spans="10:28">
      <c r="J11166" s="161"/>
      <c r="AB11166" s="164"/>
    </row>
    <row r="11167" spans="10:28">
      <c r="J11167" s="161"/>
      <c r="AB11167" s="164"/>
    </row>
    <row r="11168" spans="10:28">
      <c r="J11168" s="161"/>
      <c r="AB11168" s="164"/>
    </row>
    <row r="11169" spans="10:28">
      <c r="J11169" s="161"/>
      <c r="AB11169" s="164"/>
    </row>
    <row r="11170" spans="10:28">
      <c r="J11170" s="161"/>
      <c r="AB11170" s="164"/>
    </row>
    <row r="11171" spans="10:28">
      <c r="J11171" s="161"/>
      <c r="AB11171" s="164"/>
    </row>
    <row r="11172" spans="10:28">
      <c r="J11172" s="161"/>
      <c r="AB11172" s="164"/>
    </row>
    <row r="11173" spans="10:28">
      <c r="J11173" s="161"/>
      <c r="AB11173" s="164"/>
    </row>
    <row r="11174" spans="10:28">
      <c r="J11174" s="161"/>
      <c r="AB11174" s="164"/>
    </row>
    <row r="11175" spans="10:28">
      <c r="J11175" s="161"/>
      <c r="AB11175" s="164"/>
    </row>
    <row r="11176" spans="10:28">
      <c r="J11176" s="161"/>
      <c r="AB11176" s="164"/>
    </row>
    <row r="11177" spans="10:28">
      <c r="J11177" s="161"/>
      <c r="AB11177" s="164"/>
    </row>
    <row r="11178" spans="10:28">
      <c r="J11178" s="161"/>
      <c r="AB11178" s="164"/>
    </row>
    <row r="11179" spans="10:28">
      <c r="J11179" s="161"/>
      <c r="AB11179" s="164"/>
    </row>
    <row r="11180" spans="10:28">
      <c r="J11180" s="161"/>
      <c r="AB11180" s="164"/>
    </row>
    <row r="11181" spans="10:28">
      <c r="J11181" s="161"/>
      <c r="AB11181" s="164"/>
    </row>
    <row r="11182" spans="10:28">
      <c r="J11182" s="161"/>
      <c r="AB11182" s="164"/>
    </row>
    <row r="11183" spans="10:28">
      <c r="J11183" s="161"/>
      <c r="AB11183" s="164"/>
    </row>
    <row r="11184" spans="10:28">
      <c r="J11184" s="161"/>
      <c r="AB11184" s="164"/>
    </row>
    <row r="11185" spans="5:28">
      <c r="J11185" s="161"/>
      <c r="AB11185" s="164"/>
    </row>
    <row r="11186" spans="5:28">
      <c r="J11186" s="161"/>
      <c r="AB11186" s="164"/>
    </row>
    <row r="11187" spans="5:28">
      <c r="J11187" s="161"/>
      <c r="AB11187" s="164"/>
    </row>
    <row r="11188" spans="5:28">
      <c r="J11188" s="161"/>
      <c r="AB11188" s="164"/>
    </row>
    <row r="11189" spans="5:28">
      <c r="J11189" s="161"/>
      <c r="AB11189" s="164"/>
    </row>
    <row r="11190" spans="5:28">
      <c r="J11190" s="161"/>
      <c r="AB11190" s="164"/>
    </row>
    <row r="11191" spans="5:28">
      <c r="J11191" s="161"/>
      <c r="AB11191" s="164"/>
    </row>
    <row r="11192" spans="5:28">
      <c r="J11192" s="161"/>
      <c r="AB11192" s="164"/>
    </row>
    <row r="11193" spans="5:28">
      <c r="J11193" s="161"/>
      <c r="AB11193" s="164"/>
    </row>
    <row r="11194" spans="5:28">
      <c r="J11194" s="161"/>
      <c r="AB11194" s="164"/>
    </row>
    <row r="11195" spans="5:28">
      <c r="J11195" s="161"/>
      <c r="AB11195" s="164"/>
    </row>
    <row r="11196" spans="5:28">
      <c r="J11196" s="161"/>
      <c r="AB11196" s="164"/>
    </row>
    <row r="11197" spans="5:28">
      <c r="J11197" s="161"/>
      <c r="AB11197" s="164"/>
    </row>
    <row r="11198" spans="5:28">
      <c r="J11198" s="161"/>
      <c r="AB11198" s="164"/>
    </row>
    <row r="11199" spans="5:28">
      <c r="E11199" s="166"/>
      <c r="J11199" s="161"/>
      <c r="AB11199" s="164"/>
    </row>
    <row r="11200" spans="5:28">
      <c r="E11200" s="166"/>
      <c r="J11200" s="161"/>
      <c r="AB11200" s="164"/>
    </row>
    <row r="11201" spans="5:28">
      <c r="E11201" s="166"/>
      <c r="J11201" s="161"/>
      <c r="AB11201" s="164"/>
    </row>
    <row r="11202" spans="5:28">
      <c r="E11202" s="166"/>
      <c r="J11202" s="161"/>
      <c r="AB11202" s="164"/>
    </row>
    <row r="11203" spans="5:28">
      <c r="E11203" s="166"/>
      <c r="J11203" s="161"/>
      <c r="AB11203" s="164"/>
    </row>
    <row r="11204" spans="5:28">
      <c r="E11204" s="166"/>
      <c r="J11204" s="161"/>
      <c r="AB11204" s="164"/>
    </row>
    <row r="11205" spans="5:28">
      <c r="E11205" s="166"/>
      <c r="J11205" s="161"/>
      <c r="AB11205" s="164"/>
    </row>
    <row r="11206" spans="5:28">
      <c r="J11206" s="161"/>
      <c r="AB11206" s="164"/>
    </row>
    <row r="11207" spans="5:28">
      <c r="E11207" s="166"/>
      <c r="J11207" s="161"/>
      <c r="AB11207" s="164"/>
    </row>
    <row r="11208" spans="5:28">
      <c r="E11208" s="166"/>
      <c r="J11208" s="161"/>
      <c r="AB11208" s="164"/>
    </row>
    <row r="11209" spans="5:28">
      <c r="E11209" s="166"/>
      <c r="J11209" s="161"/>
      <c r="AB11209" s="164"/>
    </row>
    <row r="11210" spans="5:28">
      <c r="E11210" s="166"/>
      <c r="J11210" s="161"/>
      <c r="AB11210" s="164"/>
    </row>
    <row r="11211" spans="5:28">
      <c r="E11211" s="166"/>
      <c r="J11211" s="161"/>
      <c r="AB11211" s="164"/>
    </row>
    <row r="11212" spans="5:28">
      <c r="E11212" s="166"/>
      <c r="J11212" s="161"/>
      <c r="AB11212" s="164"/>
    </row>
    <row r="11213" spans="5:28">
      <c r="E11213" s="166"/>
      <c r="J11213" s="161"/>
      <c r="AB11213" s="164"/>
    </row>
    <row r="11214" spans="5:28">
      <c r="E11214" s="166"/>
      <c r="J11214" s="161"/>
      <c r="AB11214" s="164"/>
    </row>
    <row r="11215" spans="5:28">
      <c r="E11215" s="166"/>
      <c r="J11215" s="161"/>
      <c r="AB11215" s="164"/>
    </row>
    <row r="11216" spans="5:28">
      <c r="E11216" s="166"/>
      <c r="J11216" s="161"/>
      <c r="AB11216" s="164"/>
    </row>
    <row r="11217" spans="5:28">
      <c r="E11217" s="166"/>
      <c r="J11217" s="161"/>
      <c r="AB11217" s="164"/>
    </row>
    <row r="11218" spans="5:28">
      <c r="E11218" s="166"/>
      <c r="J11218" s="161"/>
      <c r="AB11218" s="164"/>
    </row>
    <row r="11219" spans="5:28">
      <c r="E11219" s="166"/>
      <c r="J11219" s="161"/>
      <c r="AB11219" s="164"/>
    </row>
    <row r="11220" spans="5:28">
      <c r="E11220" s="166"/>
      <c r="J11220" s="161"/>
      <c r="AB11220" s="164"/>
    </row>
    <row r="11221" spans="5:28">
      <c r="E11221" s="166"/>
      <c r="J11221" s="161"/>
      <c r="AB11221" s="164"/>
    </row>
    <row r="11222" spans="5:28">
      <c r="E11222" s="166"/>
      <c r="J11222" s="161"/>
      <c r="AB11222" s="164"/>
    </row>
    <row r="11223" spans="5:28">
      <c r="E11223" s="166"/>
      <c r="J11223" s="161"/>
      <c r="AB11223" s="164"/>
    </row>
    <row r="11224" spans="5:28">
      <c r="E11224" s="166"/>
      <c r="J11224" s="161"/>
      <c r="AB11224" s="164"/>
    </row>
    <row r="11225" spans="5:28">
      <c r="E11225" s="166"/>
      <c r="J11225" s="161"/>
      <c r="AB11225" s="164"/>
    </row>
    <row r="11226" spans="5:28">
      <c r="E11226" s="166"/>
      <c r="J11226" s="161"/>
      <c r="AB11226" s="164"/>
    </row>
    <row r="11227" spans="5:28">
      <c r="E11227" s="166"/>
      <c r="J11227" s="161"/>
      <c r="AB11227" s="164"/>
    </row>
    <row r="11228" spans="5:28">
      <c r="E11228" s="166"/>
      <c r="J11228" s="161"/>
      <c r="AB11228" s="164"/>
    </row>
    <row r="11229" spans="5:28">
      <c r="E11229" s="166"/>
      <c r="J11229" s="161"/>
      <c r="AB11229" s="164"/>
    </row>
    <row r="11230" spans="5:28">
      <c r="E11230" s="166"/>
      <c r="J11230" s="161"/>
      <c r="AB11230" s="164"/>
    </row>
    <row r="11231" spans="5:28">
      <c r="E11231" s="166"/>
      <c r="J11231" s="161"/>
      <c r="AB11231" s="164"/>
    </row>
    <row r="11232" spans="5:28">
      <c r="E11232" s="166"/>
      <c r="J11232" s="161"/>
      <c r="AB11232" s="164"/>
    </row>
    <row r="11233" spans="5:28">
      <c r="E11233" s="166"/>
      <c r="J11233" s="161"/>
      <c r="AB11233" s="164"/>
    </row>
    <row r="11234" spans="5:28">
      <c r="E11234" s="166"/>
      <c r="J11234" s="161"/>
      <c r="AB11234" s="164"/>
    </row>
    <row r="11235" spans="5:28">
      <c r="E11235" s="166"/>
      <c r="J11235" s="161"/>
      <c r="AB11235" s="164"/>
    </row>
    <row r="11236" spans="5:28">
      <c r="E11236" s="166"/>
      <c r="J11236" s="161"/>
      <c r="AB11236" s="164"/>
    </row>
    <row r="11237" spans="5:28">
      <c r="E11237" s="166"/>
      <c r="J11237" s="161"/>
      <c r="AB11237" s="164"/>
    </row>
    <row r="11238" spans="5:28">
      <c r="E11238" s="166"/>
      <c r="J11238" s="161"/>
      <c r="AB11238" s="164"/>
    </row>
    <row r="11239" spans="5:28">
      <c r="E11239" s="166"/>
      <c r="J11239" s="161"/>
      <c r="AB11239" s="164"/>
    </row>
    <row r="11240" spans="5:28">
      <c r="E11240" s="166"/>
      <c r="J11240" s="161"/>
      <c r="AB11240" s="164"/>
    </row>
    <row r="11241" spans="5:28">
      <c r="E11241" s="166"/>
      <c r="J11241" s="161"/>
      <c r="AB11241" s="164"/>
    </row>
    <row r="11242" spans="5:28">
      <c r="E11242" s="166"/>
      <c r="J11242" s="161"/>
      <c r="AB11242" s="164"/>
    </row>
    <row r="11243" spans="5:28">
      <c r="E11243" s="166"/>
      <c r="J11243" s="161"/>
      <c r="AB11243" s="164"/>
    </row>
    <row r="11244" spans="5:28">
      <c r="E11244" s="166"/>
      <c r="J11244" s="161"/>
      <c r="AB11244" s="164"/>
    </row>
    <row r="11245" spans="5:28">
      <c r="E11245" s="166"/>
      <c r="J11245" s="161"/>
      <c r="AB11245" s="164"/>
    </row>
    <row r="11246" spans="5:28">
      <c r="E11246" s="166"/>
      <c r="J11246" s="161"/>
      <c r="AB11246" s="164"/>
    </row>
    <row r="11247" spans="5:28">
      <c r="E11247" s="166"/>
      <c r="J11247" s="161"/>
      <c r="AB11247" s="164"/>
    </row>
    <row r="11248" spans="5:28">
      <c r="E11248" s="166"/>
      <c r="J11248" s="161"/>
      <c r="AB11248" s="164"/>
    </row>
    <row r="11249" spans="5:28">
      <c r="E11249" s="166"/>
      <c r="J11249" s="161"/>
      <c r="AB11249" s="164"/>
    </row>
    <row r="11250" spans="5:28">
      <c r="E11250" s="166"/>
      <c r="J11250" s="161"/>
      <c r="AB11250" s="164"/>
    </row>
    <row r="11251" spans="5:28">
      <c r="E11251" s="166"/>
      <c r="J11251" s="161"/>
      <c r="AB11251" s="164"/>
    </row>
    <row r="11252" spans="5:28">
      <c r="E11252" s="166"/>
      <c r="J11252" s="161"/>
      <c r="AB11252" s="164"/>
    </row>
    <row r="11253" spans="5:28">
      <c r="J11253" s="161"/>
      <c r="AB11253" s="164"/>
    </row>
    <row r="11254" spans="5:28">
      <c r="J11254" s="161"/>
      <c r="AB11254" s="164"/>
    </row>
    <row r="11255" spans="5:28">
      <c r="J11255" s="161"/>
      <c r="AB11255" s="164"/>
    </row>
    <row r="11256" spans="5:28">
      <c r="J11256" s="161"/>
      <c r="AB11256" s="164"/>
    </row>
    <row r="11257" spans="5:28">
      <c r="J11257" s="161"/>
      <c r="AB11257" s="164"/>
    </row>
    <row r="11258" spans="5:28">
      <c r="J11258" s="161"/>
      <c r="AB11258" s="164"/>
    </row>
    <row r="11259" spans="5:28">
      <c r="J11259" s="161"/>
      <c r="AB11259" s="164"/>
    </row>
    <row r="11260" spans="5:28">
      <c r="J11260" s="161"/>
      <c r="AB11260" s="164"/>
    </row>
    <row r="11261" spans="5:28">
      <c r="J11261" s="161"/>
      <c r="AB11261" s="164"/>
    </row>
    <row r="11262" spans="5:28">
      <c r="J11262" s="161"/>
      <c r="AB11262" s="164"/>
    </row>
    <row r="11263" spans="5:28">
      <c r="J11263" s="161"/>
      <c r="AB11263" s="164"/>
    </row>
    <row r="11264" spans="5:28">
      <c r="J11264" s="161"/>
      <c r="AB11264" s="164"/>
    </row>
    <row r="11265" spans="10:28">
      <c r="J11265" s="161"/>
      <c r="AB11265" s="164"/>
    </row>
    <row r="11266" spans="10:28">
      <c r="J11266" s="161"/>
      <c r="AB11266" s="164"/>
    </row>
    <row r="11267" spans="10:28">
      <c r="J11267" s="161"/>
      <c r="AB11267" s="164"/>
    </row>
    <row r="11268" spans="10:28">
      <c r="J11268" s="161"/>
      <c r="R11268" s="166"/>
      <c r="AB11268" s="164"/>
    </row>
    <row r="11269" spans="10:28">
      <c r="J11269" s="161"/>
      <c r="AB11269" s="164"/>
    </row>
    <row r="11270" spans="10:28">
      <c r="J11270" s="161"/>
      <c r="AB11270" s="164"/>
    </row>
    <row r="11271" spans="10:28">
      <c r="J11271" s="161"/>
      <c r="AB11271" s="164"/>
    </row>
    <row r="11272" spans="10:28">
      <c r="J11272" s="161"/>
      <c r="AB11272" s="164"/>
    </row>
    <row r="11273" spans="10:28">
      <c r="J11273" s="161"/>
      <c r="AB11273" s="164"/>
    </row>
    <row r="11274" spans="10:28">
      <c r="J11274" s="161"/>
      <c r="AB11274" s="164"/>
    </row>
    <row r="11275" spans="10:28">
      <c r="J11275" s="161"/>
      <c r="AB11275" s="164"/>
    </row>
    <row r="11276" spans="10:28">
      <c r="J11276" s="161"/>
      <c r="AB11276" s="164"/>
    </row>
    <row r="11277" spans="10:28">
      <c r="J11277" s="161"/>
      <c r="AB11277" s="164"/>
    </row>
    <row r="11278" spans="10:28">
      <c r="J11278" s="161"/>
      <c r="AB11278" s="164"/>
    </row>
    <row r="11279" spans="10:28">
      <c r="J11279" s="161"/>
      <c r="AB11279" s="164"/>
    </row>
    <row r="11280" spans="10:28">
      <c r="J11280" s="161"/>
      <c r="AB11280" s="164"/>
    </row>
    <row r="11281" spans="10:28">
      <c r="J11281" s="161"/>
      <c r="AB11281" s="164"/>
    </row>
    <row r="11282" spans="10:28">
      <c r="J11282" s="161"/>
      <c r="AB11282" s="164"/>
    </row>
    <row r="11283" spans="10:28">
      <c r="J11283" s="161"/>
      <c r="AB11283" s="164"/>
    </row>
    <row r="11284" spans="10:28">
      <c r="J11284" s="161"/>
      <c r="AB11284" s="164"/>
    </row>
    <row r="11285" spans="10:28">
      <c r="J11285" s="161"/>
      <c r="AB11285" s="164"/>
    </row>
    <row r="11286" spans="10:28">
      <c r="J11286" s="161"/>
      <c r="AB11286" s="164"/>
    </row>
    <row r="11287" spans="10:28">
      <c r="J11287" s="161"/>
      <c r="AB11287" s="164"/>
    </row>
    <row r="11288" spans="10:28">
      <c r="J11288" s="161"/>
      <c r="AB11288" s="164"/>
    </row>
    <row r="11289" spans="10:28">
      <c r="J11289" s="161"/>
      <c r="AB11289" s="164"/>
    </row>
    <row r="11290" spans="10:28">
      <c r="J11290" s="161"/>
      <c r="AB11290" s="164"/>
    </row>
    <row r="11291" spans="10:28">
      <c r="J11291" s="161"/>
      <c r="AB11291" s="164"/>
    </row>
    <row r="11292" spans="10:28">
      <c r="J11292" s="161"/>
      <c r="AB11292" s="164"/>
    </row>
    <row r="11293" spans="10:28">
      <c r="J11293" s="161"/>
      <c r="AB11293" s="164"/>
    </row>
    <row r="11294" spans="10:28">
      <c r="J11294" s="161"/>
      <c r="AB11294" s="164"/>
    </row>
    <row r="11295" spans="10:28">
      <c r="J11295" s="161"/>
      <c r="AB11295" s="164"/>
    </row>
    <row r="11296" spans="10:28">
      <c r="J11296" s="161"/>
      <c r="AB11296" s="164"/>
    </row>
    <row r="11297" spans="5:28">
      <c r="J11297" s="161"/>
      <c r="AB11297" s="164"/>
    </row>
    <row r="11298" spans="5:28">
      <c r="J11298" s="161"/>
      <c r="AB11298" s="164"/>
    </row>
    <row r="11299" spans="5:28">
      <c r="J11299" s="161"/>
      <c r="AB11299" s="164"/>
    </row>
    <row r="11300" spans="5:28">
      <c r="J11300" s="161"/>
      <c r="AB11300" s="164"/>
    </row>
    <row r="11301" spans="5:28">
      <c r="J11301" s="161"/>
      <c r="AB11301" s="164"/>
    </row>
    <row r="11302" spans="5:28">
      <c r="J11302" s="161"/>
      <c r="AB11302" s="164"/>
    </row>
    <row r="11303" spans="5:28">
      <c r="E11303" s="166"/>
      <c r="J11303" s="161"/>
      <c r="AB11303" s="164"/>
    </row>
    <row r="11304" spans="5:28">
      <c r="E11304" s="166"/>
      <c r="J11304" s="161"/>
      <c r="AB11304" s="164"/>
    </row>
    <row r="11305" spans="5:28">
      <c r="E11305" s="166"/>
      <c r="J11305" s="161"/>
      <c r="AB11305" s="164"/>
    </row>
    <row r="11306" spans="5:28">
      <c r="E11306" s="166"/>
      <c r="J11306" s="161"/>
      <c r="AB11306" s="164"/>
    </row>
    <row r="11307" spans="5:28">
      <c r="J11307" s="161"/>
      <c r="AB11307" s="164"/>
    </row>
    <row r="11308" spans="5:28">
      <c r="J11308" s="161"/>
      <c r="AB11308" s="164"/>
    </row>
    <row r="11309" spans="5:28">
      <c r="J11309" s="161"/>
      <c r="AB11309" s="164"/>
    </row>
    <row r="11310" spans="5:28">
      <c r="J11310" s="161"/>
      <c r="AB11310" s="164"/>
    </row>
    <row r="11311" spans="5:28">
      <c r="J11311" s="161"/>
      <c r="AB11311" s="164"/>
    </row>
    <row r="11312" spans="5:28">
      <c r="J11312" s="161"/>
      <c r="AB11312" s="164"/>
    </row>
    <row r="11313" spans="10:28">
      <c r="J11313" s="161"/>
      <c r="AB11313" s="164"/>
    </row>
    <row r="11314" spans="10:28">
      <c r="J11314" s="161"/>
      <c r="AB11314" s="164"/>
    </row>
    <row r="11315" spans="10:28">
      <c r="J11315" s="161"/>
      <c r="AB11315" s="164"/>
    </row>
    <row r="11316" spans="10:28">
      <c r="J11316" s="161"/>
      <c r="AB11316" s="164"/>
    </row>
    <row r="11317" spans="10:28">
      <c r="J11317" s="161"/>
      <c r="AB11317" s="164"/>
    </row>
    <row r="11318" spans="10:28">
      <c r="J11318" s="161"/>
      <c r="AB11318" s="164"/>
    </row>
    <row r="11319" spans="10:28">
      <c r="J11319" s="161"/>
      <c r="AB11319" s="164"/>
    </row>
    <row r="11320" spans="10:28">
      <c r="J11320" s="161"/>
      <c r="AB11320" s="164"/>
    </row>
    <row r="11321" spans="10:28">
      <c r="J11321" s="161"/>
      <c r="AB11321" s="164"/>
    </row>
    <row r="11322" spans="10:28">
      <c r="J11322" s="161"/>
      <c r="AB11322" s="164"/>
    </row>
    <row r="11323" spans="10:28">
      <c r="J11323" s="161"/>
      <c r="AB11323" s="164"/>
    </row>
    <row r="11324" spans="10:28">
      <c r="J11324" s="161"/>
      <c r="AB11324" s="164"/>
    </row>
    <row r="11325" spans="10:28">
      <c r="J11325" s="161"/>
      <c r="AB11325" s="164"/>
    </row>
    <row r="11326" spans="10:28">
      <c r="J11326" s="161"/>
      <c r="AB11326" s="164"/>
    </row>
    <row r="11327" spans="10:28">
      <c r="J11327" s="161"/>
      <c r="AB11327" s="164"/>
    </row>
    <row r="11328" spans="10:28">
      <c r="J11328" s="161"/>
      <c r="AB11328" s="164"/>
    </row>
    <row r="11329" spans="10:28">
      <c r="J11329" s="161"/>
      <c r="AB11329" s="164"/>
    </row>
    <row r="11330" spans="10:28">
      <c r="J11330" s="161"/>
      <c r="AB11330" s="164"/>
    </row>
    <row r="11331" spans="10:28">
      <c r="J11331" s="161"/>
      <c r="AB11331" s="164"/>
    </row>
    <row r="11332" spans="10:28">
      <c r="J11332" s="161"/>
      <c r="AB11332" s="164"/>
    </row>
    <row r="11333" spans="10:28">
      <c r="J11333" s="161"/>
      <c r="AB11333" s="164"/>
    </row>
    <row r="11334" spans="10:28">
      <c r="J11334" s="161"/>
      <c r="AB11334" s="164"/>
    </row>
    <row r="11335" spans="10:28">
      <c r="J11335" s="161"/>
      <c r="AB11335" s="164"/>
    </row>
    <row r="11336" spans="10:28">
      <c r="J11336" s="161"/>
      <c r="AB11336" s="164"/>
    </row>
    <row r="11337" spans="10:28">
      <c r="J11337" s="161"/>
      <c r="AB11337" s="164"/>
    </row>
    <row r="11338" spans="10:28">
      <c r="J11338" s="161"/>
      <c r="AB11338" s="164"/>
    </row>
    <row r="11339" spans="10:28">
      <c r="J11339" s="161"/>
      <c r="AB11339" s="164"/>
    </row>
    <row r="11340" spans="10:28">
      <c r="J11340" s="161"/>
      <c r="AB11340" s="164"/>
    </row>
    <row r="11341" spans="10:28">
      <c r="J11341" s="161"/>
      <c r="AB11341" s="164"/>
    </row>
    <row r="11342" spans="10:28">
      <c r="J11342" s="161"/>
      <c r="AB11342" s="164"/>
    </row>
    <row r="11343" spans="10:28">
      <c r="J11343" s="161"/>
      <c r="AB11343" s="164"/>
    </row>
    <row r="11344" spans="10:28">
      <c r="J11344" s="161"/>
      <c r="AB11344" s="164"/>
    </row>
    <row r="11345" spans="10:28">
      <c r="J11345" s="161"/>
      <c r="AB11345" s="164"/>
    </row>
    <row r="11346" spans="10:28">
      <c r="J11346" s="161"/>
      <c r="AB11346" s="164"/>
    </row>
    <row r="11347" spans="10:28">
      <c r="J11347" s="161"/>
      <c r="AB11347" s="164"/>
    </row>
    <row r="11348" spans="10:28">
      <c r="J11348" s="161"/>
      <c r="AB11348" s="164"/>
    </row>
    <row r="11349" spans="10:28">
      <c r="J11349" s="161"/>
      <c r="AB11349" s="164"/>
    </row>
    <row r="11350" spans="10:28">
      <c r="J11350" s="161"/>
      <c r="AB11350" s="164"/>
    </row>
    <row r="11351" spans="10:28">
      <c r="J11351" s="161"/>
      <c r="AB11351" s="164"/>
    </row>
    <row r="11352" spans="10:28">
      <c r="J11352" s="161"/>
      <c r="AB11352" s="164"/>
    </row>
    <row r="11353" spans="10:28">
      <c r="J11353" s="161"/>
      <c r="AB11353" s="164"/>
    </row>
    <row r="11354" spans="10:28">
      <c r="J11354" s="161"/>
      <c r="AB11354" s="164"/>
    </row>
    <row r="11355" spans="10:28">
      <c r="J11355" s="161"/>
      <c r="AB11355" s="164"/>
    </row>
    <row r="11356" spans="10:28">
      <c r="J11356" s="161"/>
      <c r="AB11356" s="164"/>
    </row>
    <row r="11357" spans="10:28">
      <c r="J11357" s="161"/>
      <c r="AB11357" s="164"/>
    </row>
    <row r="11358" spans="10:28">
      <c r="J11358" s="161"/>
      <c r="R11358" s="166"/>
      <c r="AB11358" s="164"/>
    </row>
    <row r="11359" spans="10:28">
      <c r="J11359" s="161"/>
      <c r="AB11359" s="164"/>
    </row>
    <row r="11360" spans="10:28">
      <c r="J11360" s="161"/>
      <c r="AB11360" s="164"/>
    </row>
    <row r="11361" spans="10:28">
      <c r="J11361" s="161"/>
      <c r="AB11361" s="164"/>
    </row>
    <row r="11362" spans="10:28">
      <c r="J11362" s="161"/>
      <c r="AB11362" s="164"/>
    </row>
    <row r="11363" spans="10:28">
      <c r="J11363" s="161"/>
      <c r="AB11363" s="164"/>
    </row>
    <row r="11364" spans="10:28">
      <c r="J11364" s="161"/>
      <c r="AB11364" s="164"/>
    </row>
    <row r="11365" spans="10:28">
      <c r="J11365" s="161"/>
      <c r="AB11365" s="164"/>
    </row>
    <row r="11366" spans="10:28">
      <c r="J11366" s="161"/>
      <c r="AB11366" s="164"/>
    </row>
    <row r="11367" spans="10:28">
      <c r="J11367" s="161"/>
      <c r="AB11367" s="164"/>
    </row>
    <row r="11368" spans="10:28">
      <c r="J11368" s="161"/>
      <c r="AB11368" s="164"/>
    </row>
    <row r="11369" spans="10:28">
      <c r="J11369" s="161"/>
      <c r="AB11369" s="164"/>
    </row>
    <row r="11370" spans="10:28">
      <c r="J11370" s="161"/>
      <c r="AB11370" s="164"/>
    </row>
    <row r="11371" spans="10:28">
      <c r="J11371" s="161"/>
      <c r="AB11371" s="164"/>
    </row>
    <row r="11372" spans="10:28">
      <c r="J11372" s="161"/>
      <c r="AB11372" s="164"/>
    </row>
    <row r="11373" spans="10:28">
      <c r="J11373" s="161"/>
      <c r="AB11373" s="164"/>
    </row>
    <row r="11374" spans="10:28">
      <c r="J11374" s="161"/>
      <c r="AB11374" s="164"/>
    </row>
    <row r="11375" spans="10:28">
      <c r="J11375" s="161"/>
      <c r="AB11375" s="164"/>
    </row>
    <row r="11376" spans="10:28">
      <c r="J11376" s="161"/>
      <c r="AB11376" s="164"/>
    </row>
    <row r="11377" spans="10:28">
      <c r="J11377" s="161"/>
      <c r="AB11377" s="164"/>
    </row>
    <row r="11378" spans="10:28">
      <c r="J11378" s="161"/>
      <c r="AB11378" s="164"/>
    </row>
    <row r="11379" spans="10:28">
      <c r="J11379" s="161"/>
      <c r="AB11379" s="164"/>
    </row>
    <row r="11380" spans="10:28">
      <c r="J11380" s="161"/>
      <c r="AB11380" s="164"/>
    </row>
    <row r="11381" spans="10:28">
      <c r="J11381" s="161"/>
      <c r="AB11381" s="164"/>
    </row>
    <row r="11382" spans="10:28">
      <c r="J11382" s="161"/>
      <c r="AB11382" s="164"/>
    </row>
    <row r="11383" spans="10:28">
      <c r="J11383" s="161"/>
      <c r="AB11383" s="164"/>
    </row>
    <row r="11384" spans="10:28">
      <c r="J11384" s="161"/>
      <c r="AB11384" s="164"/>
    </row>
    <row r="11385" spans="10:28">
      <c r="J11385" s="161"/>
      <c r="AB11385" s="164"/>
    </row>
    <row r="11386" spans="10:28">
      <c r="J11386" s="161"/>
      <c r="AB11386" s="164"/>
    </row>
    <row r="11387" spans="10:28">
      <c r="J11387" s="161"/>
      <c r="AB11387" s="164"/>
    </row>
    <row r="11388" spans="10:28">
      <c r="J11388" s="161"/>
      <c r="AB11388" s="164"/>
    </row>
    <row r="11389" spans="10:28">
      <c r="J11389" s="161"/>
      <c r="AB11389" s="164"/>
    </row>
    <row r="11390" spans="10:28">
      <c r="J11390" s="161"/>
      <c r="AB11390" s="164"/>
    </row>
    <row r="11391" spans="10:28">
      <c r="J11391" s="161"/>
      <c r="AB11391" s="164"/>
    </row>
    <row r="11392" spans="10:28">
      <c r="J11392" s="161"/>
      <c r="AB11392" s="164"/>
    </row>
    <row r="11393" spans="10:28">
      <c r="J11393" s="161"/>
      <c r="AB11393" s="164"/>
    </row>
    <row r="11394" spans="10:28">
      <c r="J11394" s="161"/>
      <c r="AB11394" s="164"/>
    </row>
    <row r="11395" spans="10:28">
      <c r="J11395" s="161"/>
      <c r="AB11395" s="164"/>
    </row>
    <row r="11396" spans="10:28">
      <c r="J11396" s="161"/>
      <c r="AB11396" s="164"/>
    </row>
    <row r="11397" spans="10:28">
      <c r="J11397" s="161"/>
      <c r="AB11397" s="164"/>
    </row>
    <row r="11398" spans="10:28">
      <c r="J11398" s="161"/>
      <c r="AB11398" s="164"/>
    </row>
    <row r="11399" spans="10:28">
      <c r="J11399" s="161"/>
      <c r="AB11399" s="164"/>
    </row>
    <row r="11400" spans="10:28">
      <c r="J11400" s="161"/>
      <c r="AB11400" s="164"/>
    </row>
    <row r="11401" spans="10:28">
      <c r="J11401" s="161"/>
      <c r="AB11401" s="164"/>
    </row>
    <row r="11402" spans="10:28">
      <c r="J11402" s="161"/>
      <c r="AB11402" s="164"/>
    </row>
    <row r="11403" spans="10:28">
      <c r="J11403" s="161"/>
      <c r="AB11403" s="164"/>
    </row>
    <row r="11404" spans="10:28">
      <c r="J11404" s="161"/>
      <c r="AB11404" s="164"/>
    </row>
    <row r="11405" spans="10:28">
      <c r="J11405" s="161"/>
      <c r="AB11405" s="164"/>
    </row>
    <row r="11406" spans="10:28">
      <c r="J11406" s="161"/>
      <c r="AB11406" s="164"/>
    </row>
    <row r="11407" spans="10:28">
      <c r="J11407" s="161"/>
      <c r="AB11407" s="164"/>
    </row>
    <row r="11408" spans="10:28">
      <c r="J11408" s="161"/>
      <c r="AB11408" s="164"/>
    </row>
    <row r="11409" spans="10:28">
      <c r="J11409" s="161"/>
      <c r="AB11409" s="164"/>
    </row>
    <row r="11410" spans="10:28">
      <c r="J11410" s="161"/>
      <c r="AB11410" s="164"/>
    </row>
    <row r="11411" spans="10:28">
      <c r="J11411" s="161"/>
      <c r="AB11411" s="164"/>
    </row>
    <row r="11412" spans="10:28">
      <c r="J11412" s="161"/>
      <c r="AB11412" s="164"/>
    </row>
    <row r="11413" spans="10:28">
      <c r="J11413" s="161"/>
      <c r="AB11413" s="164"/>
    </row>
    <row r="11414" spans="10:28">
      <c r="J11414" s="161"/>
      <c r="AB11414" s="164"/>
    </row>
    <row r="11415" spans="10:28">
      <c r="J11415" s="161"/>
      <c r="AB11415" s="164"/>
    </row>
    <row r="11416" spans="10:28">
      <c r="J11416" s="161"/>
      <c r="AB11416" s="164"/>
    </row>
    <row r="11417" spans="10:28">
      <c r="J11417" s="161"/>
      <c r="AB11417" s="164"/>
    </row>
    <row r="11418" spans="10:28">
      <c r="J11418" s="161"/>
      <c r="AB11418" s="164"/>
    </row>
    <row r="11419" spans="10:28">
      <c r="J11419" s="161"/>
      <c r="AB11419" s="164"/>
    </row>
    <row r="11420" spans="10:28">
      <c r="J11420" s="161"/>
      <c r="AB11420" s="164"/>
    </row>
    <row r="11421" spans="10:28">
      <c r="J11421" s="161"/>
      <c r="AB11421" s="164"/>
    </row>
    <row r="11422" spans="10:28">
      <c r="J11422" s="161"/>
      <c r="AB11422" s="164"/>
    </row>
    <row r="11423" spans="10:28">
      <c r="J11423" s="161"/>
      <c r="AB11423" s="164"/>
    </row>
    <row r="11424" spans="10:28">
      <c r="J11424" s="161"/>
      <c r="AB11424" s="164"/>
    </row>
    <row r="11425" spans="10:28">
      <c r="J11425" s="161"/>
      <c r="AB11425" s="164"/>
    </row>
    <row r="11426" spans="10:28">
      <c r="J11426" s="161"/>
      <c r="AB11426" s="164"/>
    </row>
    <row r="11427" spans="10:28">
      <c r="J11427" s="161"/>
      <c r="AB11427" s="164"/>
    </row>
    <row r="11428" spans="10:28">
      <c r="J11428" s="161"/>
      <c r="AB11428" s="164"/>
    </row>
    <row r="11429" spans="10:28">
      <c r="J11429" s="161"/>
      <c r="AB11429" s="164"/>
    </row>
    <row r="11430" spans="10:28">
      <c r="J11430" s="161"/>
      <c r="AB11430" s="164"/>
    </row>
    <row r="11431" spans="10:28">
      <c r="J11431" s="161"/>
      <c r="AB11431" s="164"/>
    </row>
    <row r="11432" spans="10:28">
      <c r="J11432" s="161"/>
      <c r="AB11432" s="164"/>
    </row>
    <row r="11433" spans="10:28">
      <c r="J11433" s="161"/>
      <c r="AB11433" s="164"/>
    </row>
    <row r="11434" spans="10:28">
      <c r="J11434" s="161"/>
      <c r="AB11434" s="164"/>
    </row>
    <row r="11435" spans="10:28">
      <c r="J11435" s="161"/>
      <c r="AB11435" s="164"/>
    </row>
    <row r="11436" spans="10:28">
      <c r="J11436" s="161"/>
      <c r="AB11436" s="164"/>
    </row>
    <row r="11437" spans="10:28">
      <c r="J11437" s="161"/>
      <c r="AB11437" s="164"/>
    </row>
    <row r="11438" spans="10:28">
      <c r="J11438" s="161"/>
      <c r="AB11438" s="164"/>
    </row>
    <row r="11439" spans="10:28">
      <c r="J11439" s="161"/>
      <c r="AB11439" s="164"/>
    </row>
    <row r="11440" spans="10:28">
      <c r="J11440" s="161"/>
      <c r="AB11440" s="164"/>
    </row>
    <row r="11441" spans="5:28">
      <c r="J11441" s="161"/>
      <c r="AB11441" s="164"/>
    </row>
    <row r="11442" spans="5:28">
      <c r="J11442" s="161"/>
      <c r="AB11442" s="164"/>
    </row>
    <row r="11443" spans="5:28">
      <c r="J11443" s="161"/>
      <c r="AB11443" s="164"/>
    </row>
    <row r="11444" spans="5:28">
      <c r="J11444" s="161"/>
      <c r="AB11444" s="164"/>
    </row>
    <row r="11445" spans="5:28">
      <c r="J11445" s="161"/>
      <c r="AB11445" s="164"/>
    </row>
    <row r="11446" spans="5:28">
      <c r="J11446" s="161"/>
      <c r="AB11446" s="164"/>
    </row>
    <row r="11447" spans="5:28">
      <c r="J11447" s="161"/>
      <c r="AB11447" s="164"/>
    </row>
    <row r="11448" spans="5:28">
      <c r="J11448" s="161"/>
      <c r="AB11448" s="164"/>
    </row>
    <row r="11449" spans="5:28">
      <c r="J11449" s="161"/>
      <c r="AB11449" s="164"/>
    </row>
    <row r="11450" spans="5:28">
      <c r="J11450" s="161"/>
      <c r="AB11450" s="164"/>
    </row>
    <row r="11451" spans="5:28">
      <c r="J11451" s="161"/>
      <c r="AB11451" s="164"/>
    </row>
    <row r="11452" spans="5:28">
      <c r="J11452" s="161"/>
      <c r="AB11452" s="164"/>
    </row>
    <row r="11453" spans="5:28">
      <c r="J11453" s="161"/>
      <c r="AB11453" s="164"/>
    </row>
    <row r="11454" spans="5:28">
      <c r="E11454" s="166"/>
      <c r="J11454" s="161"/>
      <c r="AB11454" s="164"/>
    </row>
    <row r="11455" spans="5:28">
      <c r="E11455" s="166"/>
      <c r="J11455" s="161"/>
      <c r="AB11455" s="164"/>
    </row>
    <row r="11456" spans="5:28">
      <c r="E11456" s="166"/>
      <c r="J11456" s="161"/>
      <c r="AB11456" s="164"/>
    </row>
    <row r="11457" spans="5:28">
      <c r="E11457" s="166"/>
      <c r="J11457" s="161"/>
      <c r="AB11457" s="164"/>
    </row>
    <row r="11458" spans="5:28">
      <c r="E11458" s="166"/>
      <c r="J11458" s="161"/>
      <c r="AB11458" s="164"/>
    </row>
    <row r="11459" spans="5:28">
      <c r="E11459" s="166"/>
      <c r="J11459" s="161"/>
      <c r="AB11459" s="164"/>
    </row>
    <row r="11460" spans="5:28">
      <c r="E11460" s="166"/>
      <c r="J11460" s="161"/>
      <c r="AB11460" s="164"/>
    </row>
    <row r="11461" spans="5:28">
      <c r="E11461" s="166"/>
      <c r="J11461" s="161"/>
      <c r="AB11461" s="164"/>
    </row>
    <row r="11462" spans="5:28">
      <c r="E11462" s="166"/>
      <c r="J11462" s="161"/>
      <c r="AB11462" s="164"/>
    </row>
    <row r="11463" spans="5:28">
      <c r="E11463" s="166"/>
      <c r="J11463" s="161"/>
      <c r="AB11463" s="164"/>
    </row>
    <row r="11464" spans="5:28">
      <c r="E11464" s="166"/>
      <c r="J11464" s="161"/>
      <c r="AB11464" s="164"/>
    </row>
    <row r="11465" spans="5:28">
      <c r="E11465" s="166"/>
      <c r="J11465" s="161"/>
      <c r="AB11465" s="164"/>
    </row>
    <row r="11466" spans="5:28">
      <c r="E11466" s="166"/>
      <c r="J11466" s="161"/>
      <c r="AB11466" s="164"/>
    </row>
    <row r="11467" spans="5:28">
      <c r="E11467" s="166"/>
      <c r="J11467" s="161"/>
      <c r="AB11467" s="164"/>
    </row>
    <row r="11468" spans="5:28">
      <c r="E11468" s="166"/>
      <c r="J11468" s="161"/>
      <c r="AB11468" s="164"/>
    </row>
    <row r="11469" spans="5:28">
      <c r="E11469" s="166"/>
      <c r="J11469" s="161"/>
      <c r="AB11469" s="164"/>
    </row>
    <row r="11470" spans="5:28">
      <c r="E11470" s="166"/>
      <c r="J11470" s="161"/>
      <c r="AB11470" s="164"/>
    </row>
    <row r="11471" spans="5:28">
      <c r="E11471" s="166"/>
      <c r="J11471" s="161"/>
      <c r="AB11471" s="164"/>
    </row>
    <row r="11472" spans="5:28">
      <c r="E11472" s="166"/>
      <c r="J11472" s="161"/>
      <c r="AB11472" s="164"/>
    </row>
    <row r="11473" spans="5:28">
      <c r="E11473" s="166"/>
      <c r="J11473" s="161"/>
      <c r="AB11473" s="164"/>
    </row>
    <row r="11474" spans="5:28">
      <c r="E11474" s="166"/>
      <c r="J11474" s="161"/>
      <c r="AB11474" s="164"/>
    </row>
    <row r="11475" spans="5:28">
      <c r="E11475" s="166"/>
      <c r="J11475" s="161"/>
      <c r="AB11475" s="164"/>
    </row>
    <row r="11476" spans="5:28">
      <c r="E11476" s="166"/>
      <c r="J11476" s="161"/>
      <c r="AB11476" s="164"/>
    </row>
    <row r="11477" spans="5:28">
      <c r="E11477" s="166"/>
      <c r="J11477" s="161"/>
      <c r="AB11477" s="164"/>
    </row>
    <row r="11478" spans="5:28">
      <c r="E11478" s="166"/>
      <c r="J11478" s="161"/>
      <c r="AB11478" s="164"/>
    </row>
    <row r="11479" spans="5:28">
      <c r="E11479" s="166"/>
      <c r="J11479" s="161"/>
      <c r="AB11479" s="164"/>
    </row>
    <row r="11480" spans="5:28">
      <c r="E11480" s="166"/>
      <c r="J11480" s="161"/>
      <c r="AB11480" s="164"/>
    </row>
    <row r="11481" spans="5:28">
      <c r="E11481" s="166"/>
      <c r="J11481" s="161"/>
      <c r="AB11481" s="164"/>
    </row>
    <row r="11482" spans="5:28">
      <c r="E11482" s="166"/>
      <c r="J11482" s="161"/>
      <c r="AB11482" s="164"/>
    </row>
    <row r="11483" spans="5:28">
      <c r="E11483" s="166"/>
      <c r="J11483" s="161"/>
      <c r="AB11483" s="164"/>
    </row>
    <row r="11484" spans="5:28">
      <c r="E11484" s="166"/>
      <c r="J11484" s="161"/>
      <c r="AB11484" s="164"/>
    </row>
    <row r="11485" spans="5:28">
      <c r="E11485" s="166"/>
      <c r="J11485" s="161"/>
      <c r="AB11485" s="164"/>
    </row>
    <row r="11486" spans="5:28">
      <c r="E11486" s="166"/>
      <c r="J11486" s="161"/>
      <c r="AB11486" s="164"/>
    </row>
    <row r="11487" spans="5:28">
      <c r="E11487" s="166"/>
      <c r="J11487" s="161"/>
      <c r="AB11487" s="164"/>
    </row>
    <row r="11488" spans="5:28">
      <c r="E11488" s="166"/>
      <c r="J11488" s="161"/>
      <c r="AB11488" s="164"/>
    </row>
    <row r="11489" spans="5:28">
      <c r="E11489" s="166"/>
      <c r="J11489" s="161"/>
      <c r="AB11489" s="164"/>
    </row>
    <row r="11490" spans="5:28">
      <c r="E11490" s="166"/>
      <c r="J11490" s="161"/>
      <c r="AB11490" s="164"/>
    </row>
    <row r="11491" spans="5:28">
      <c r="E11491" s="166"/>
      <c r="J11491" s="161"/>
      <c r="AB11491" s="164"/>
    </row>
    <row r="11492" spans="5:28">
      <c r="E11492" s="166"/>
      <c r="J11492" s="161"/>
      <c r="AB11492" s="164"/>
    </row>
    <row r="11493" spans="5:28">
      <c r="E11493" s="166"/>
      <c r="J11493" s="161"/>
      <c r="AB11493" s="164"/>
    </row>
    <row r="11494" spans="5:28">
      <c r="E11494" s="166"/>
      <c r="J11494" s="161"/>
      <c r="AB11494" s="164"/>
    </row>
    <row r="11495" spans="5:28">
      <c r="E11495" s="166"/>
      <c r="J11495" s="161"/>
      <c r="AB11495" s="164"/>
    </row>
    <row r="11496" spans="5:28">
      <c r="E11496" s="166"/>
      <c r="J11496" s="161"/>
      <c r="AB11496" s="164"/>
    </row>
    <row r="11497" spans="5:28">
      <c r="E11497" s="166"/>
      <c r="J11497" s="161"/>
      <c r="AB11497" s="164"/>
    </row>
    <row r="11498" spans="5:28">
      <c r="E11498" s="166"/>
      <c r="J11498" s="161"/>
      <c r="AB11498" s="164"/>
    </row>
    <row r="11499" spans="5:28">
      <c r="E11499" s="166"/>
      <c r="J11499" s="161"/>
      <c r="AB11499" s="164"/>
    </row>
    <row r="11500" spans="5:28">
      <c r="E11500" s="166"/>
      <c r="J11500" s="161"/>
      <c r="AB11500" s="164"/>
    </row>
    <row r="11501" spans="5:28">
      <c r="E11501" s="166"/>
      <c r="J11501" s="161"/>
      <c r="AB11501" s="164"/>
    </row>
    <row r="11502" spans="5:28">
      <c r="E11502" s="166"/>
      <c r="J11502" s="161"/>
      <c r="AB11502" s="164"/>
    </row>
    <row r="11503" spans="5:28">
      <c r="E11503" s="166"/>
      <c r="J11503" s="161"/>
      <c r="AB11503" s="164"/>
    </row>
    <row r="11504" spans="5:28">
      <c r="J11504" s="161"/>
      <c r="AB11504" s="164"/>
    </row>
    <row r="11505" spans="10:28">
      <c r="J11505" s="161"/>
      <c r="AB11505" s="164"/>
    </row>
    <row r="11506" spans="10:28">
      <c r="J11506" s="161"/>
      <c r="AB11506" s="164"/>
    </row>
    <row r="11507" spans="10:28">
      <c r="J11507" s="161"/>
      <c r="AB11507" s="164"/>
    </row>
    <row r="11508" spans="10:28">
      <c r="J11508" s="161"/>
      <c r="R11508" s="166"/>
      <c r="AB11508" s="164"/>
    </row>
    <row r="11509" spans="10:28">
      <c r="J11509" s="161"/>
      <c r="AB11509" s="164"/>
    </row>
    <row r="11510" spans="10:28">
      <c r="J11510" s="161"/>
      <c r="AB11510" s="164"/>
    </row>
    <row r="11511" spans="10:28">
      <c r="J11511" s="161"/>
      <c r="AB11511" s="164"/>
    </row>
    <row r="11512" spans="10:28">
      <c r="J11512" s="161"/>
      <c r="AB11512" s="164"/>
    </row>
    <row r="11513" spans="10:28">
      <c r="J11513" s="161"/>
      <c r="AB11513" s="164"/>
    </row>
    <row r="11514" spans="10:28">
      <c r="J11514" s="161"/>
      <c r="AB11514" s="164"/>
    </row>
    <row r="11515" spans="10:28">
      <c r="J11515" s="161"/>
      <c r="AB11515" s="164"/>
    </row>
    <row r="11516" spans="10:28">
      <c r="J11516" s="161"/>
      <c r="AB11516" s="164"/>
    </row>
    <row r="11517" spans="10:28">
      <c r="J11517" s="161"/>
      <c r="AB11517" s="164"/>
    </row>
    <row r="11518" spans="10:28">
      <c r="J11518" s="161"/>
      <c r="AB11518" s="164"/>
    </row>
    <row r="11519" spans="10:28">
      <c r="J11519" s="161"/>
      <c r="AB11519" s="164"/>
    </row>
    <row r="11520" spans="10:28">
      <c r="J11520" s="161"/>
      <c r="AB11520" s="164"/>
    </row>
    <row r="11521" spans="10:28">
      <c r="J11521" s="161"/>
      <c r="AB11521" s="164"/>
    </row>
    <row r="11522" spans="10:28">
      <c r="J11522" s="161"/>
      <c r="AB11522" s="164"/>
    </row>
    <row r="11523" spans="10:28">
      <c r="J11523" s="161"/>
      <c r="AB11523" s="164"/>
    </row>
    <row r="11524" spans="10:28">
      <c r="J11524" s="161"/>
      <c r="AB11524" s="164"/>
    </row>
    <row r="11525" spans="10:28">
      <c r="J11525" s="161"/>
      <c r="AB11525" s="164"/>
    </row>
    <row r="11526" spans="10:28">
      <c r="J11526" s="161"/>
      <c r="AB11526" s="164"/>
    </row>
    <row r="11527" spans="10:28">
      <c r="J11527" s="161"/>
      <c r="AB11527" s="164"/>
    </row>
    <row r="11528" spans="10:28">
      <c r="J11528" s="161"/>
      <c r="AB11528" s="164"/>
    </row>
    <row r="11529" spans="10:28">
      <c r="J11529" s="161"/>
      <c r="AB11529" s="164"/>
    </row>
    <row r="11530" spans="10:28">
      <c r="J11530" s="161"/>
      <c r="AB11530" s="164"/>
    </row>
    <row r="11531" spans="10:28">
      <c r="J11531" s="161"/>
      <c r="AB11531" s="164"/>
    </row>
    <row r="11532" spans="10:28">
      <c r="J11532" s="161"/>
      <c r="AB11532" s="164"/>
    </row>
    <row r="11533" spans="10:28">
      <c r="J11533" s="161"/>
      <c r="AB11533" s="164"/>
    </row>
    <row r="11534" spans="10:28">
      <c r="J11534" s="161"/>
      <c r="AB11534" s="164"/>
    </row>
    <row r="11535" spans="10:28">
      <c r="J11535" s="161"/>
      <c r="AB11535" s="164"/>
    </row>
    <row r="11536" spans="10:28">
      <c r="J11536" s="161"/>
      <c r="AB11536" s="164"/>
    </row>
    <row r="11537" spans="10:28">
      <c r="J11537" s="161"/>
      <c r="AB11537" s="164"/>
    </row>
    <row r="11538" spans="10:28">
      <c r="J11538" s="161"/>
      <c r="AB11538" s="164"/>
    </row>
    <row r="11539" spans="10:28">
      <c r="J11539" s="161"/>
      <c r="AB11539" s="164"/>
    </row>
    <row r="11540" spans="10:28">
      <c r="J11540" s="161"/>
      <c r="AB11540" s="164"/>
    </row>
    <row r="11541" spans="10:28">
      <c r="J11541" s="161"/>
      <c r="AB11541" s="164"/>
    </row>
    <row r="11542" spans="10:28">
      <c r="J11542" s="161"/>
      <c r="AB11542" s="164"/>
    </row>
    <row r="11543" spans="10:28">
      <c r="J11543" s="161"/>
      <c r="AB11543" s="164"/>
    </row>
    <row r="11544" spans="10:28">
      <c r="J11544" s="161"/>
      <c r="AB11544" s="164"/>
    </row>
    <row r="11545" spans="10:28">
      <c r="J11545" s="161"/>
      <c r="AB11545" s="164"/>
    </row>
    <row r="11546" spans="10:28">
      <c r="J11546" s="161"/>
      <c r="AB11546" s="164"/>
    </row>
    <row r="11547" spans="10:28">
      <c r="J11547" s="161"/>
      <c r="AB11547" s="164"/>
    </row>
    <row r="11548" spans="10:28">
      <c r="J11548" s="161"/>
      <c r="AB11548" s="164"/>
    </row>
    <row r="11549" spans="10:28">
      <c r="J11549" s="161"/>
      <c r="AB11549" s="164"/>
    </row>
    <row r="11550" spans="10:28">
      <c r="J11550" s="161"/>
      <c r="AB11550" s="164"/>
    </row>
    <row r="11551" spans="10:28">
      <c r="J11551" s="161"/>
      <c r="AB11551" s="164"/>
    </row>
    <row r="11552" spans="10:28">
      <c r="J11552" s="161"/>
      <c r="AB11552" s="164"/>
    </row>
    <row r="11553" spans="10:28">
      <c r="J11553" s="161"/>
      <c r="AB11553" s="164"/>
    </row>
    <row r="11554" spans="10:28">
      <c r="J11554" s="161"/>
      <c r="AB11554" s="164"/>
    </row>
    <row r="11555" spans="10:28">
      <c r="J11555" s="161"/>
      <c r="AB11555" s="164"/>
    </row>
    <row r="11556" spans="10:28">
      <c r="J11556" s="161"/>
      <c r="AB11556" s="164"/>
    </row>
    <row r="11557" spans="10:28">
      <c r="J11557" s="161"/>
      <c r="AB11557" s="164"/>
    </row>
    <row r="11558" spans="10:28">
      <c r="J11558" s="161"/>
      <c r="AB11558" s="164"/>
    </row>
    <row r="11559" spans="10:28">
      <c r="J11559" s="161"/>
      <c r="AB11559" s="164"/>
    </row>
    <row r="11560" spans="10:28">
      <c r="J11560" s="161"/>
      <c r="AB11560" s="164"/>
    </row>
    <row r="11561" spans="10:28">
      <c r="J11561" s="161"/>
      <c r="AB11561" s="164"/>
    </row>
    <row r="11562" spans="10:28">
      <c r="J11562" s="161"/>
      <c r="AB11562" s="164"/>
    </row>
    <row r="11563" spans="10:28">
      <c r="J11563" s="161"/>
      <c r="AB11563" s="164"/>
    </row>
    <row r="11564" spans="10:28">
      <c r="J11564" s="161"/>
      <c r="AB11564" s="164"/>
    </row>
    <row r="11565" spans="10:28">
      <c r="J11565" s="161"/>
      <c r="AB11565" s="164"/>
    </row>
    <row r="11566" spans="10:28">
      <c r="J11566" s="161"/>
      <c r="AB11566" s="164"/>
    </row>
    <row r="11567" spans="10:28">
      <c r="J11567" s="161"/>
      <c r="AB11567" s="164"/>
    </row>
    <row r="11568" spans="10:28">
      <c r="J11568" s="161"/>
      <c r="AB11568" s="164"/>
    </row>
    <row r="11569" spans="10:28">
      <c r="J11569" s="161"/>
      <c r="AB11569" s="164"/>
    </row>
    <row r="11570" spans="10:28">
      <c r="J11570" s="161"/>
      <c r="AB11570" s="164"/>
    </row>
    <row r="11571" spans="10:28">
      <c r="J11571" s="161"/>
      <c r="AB11571" s="164"/>
    </row>
    <row r="11572" spans="10:28">
      <c r="J11572" s="161"/>
      <c r="AB11572" s="164"/>
    </row>
    <row r="11573" spans="10:28">
      <c r="J11573" s="161"/>
      <c r="AB11573" s="164"/>
    </row>
    <row r="11574" spans="10:28">
      <c r="J11574" s="161"/>
      <c r="AB11574" s="164"/>
    </row>
    <row r="11575" spans="10:28">
      <c r="J11575" s="161"/>
      <c r="AB11575" s="164"/>
    </row>
    <row r="11576" spans="10:28">
      <c r="J11576" s="161"/>
      <c r="AB11576" s="164"/>
    </row>
    <row r="11577" spans="10:28">
      <c r="J11577" s="161"/>
      <c r="AB11577" s="164"/>
    </row>
    <row r="11578" spans="10:28">
      <c r="J11578" s="161"/>
      <c r="AB11578" s="164"/>
    </row>
    <row r="11579" spans="10:28">
      <c r="J11579" s="161"/>
      <c r="AB11579" s="164"/>
    </row>
    <row r="11580" spans="10:28">
      <c r="J11580" s="161"/>
      <c r="AB11580" s="164"/>
    </row>
    <row r="11581" spans="10:28">
      <c r="J11581" s="161"/>
      <c r="AB11581" s="164"/>
    </row>
    <row r="11582" spans="10:28">
      <c r="J11582" s="161"/>
      <c r="AB11582" s="164"/>
    </row>
    <row r="11583" spans="10:28">
      <c r="J11583" s="161"/>
      <c r="AB11583" s="164"/>
    </row>
    <row r="11584" spans="10:28">
      <c r="J11584" s="161"/>
      <c r="AB11584" s="164"/>
    </row>
    <row r="11585" spans="5:28">
      <c r="J11585" s="161"/>
      <c r="AB11585" s="164"/>
    </row>
    <row r="11586" spans="5:28">
      <c r="J11586" s="161"/>
      <c r="AB11586" s="164"/>
    </row>
    <row r="11587" spans="5:28">
      <c r="J11587" s="161"/>
      <c r="AB11587" s="164"/>
    </row>
    <row r="11588" spans="5:28">
      <c r="J11588" s="161"/>
      <c r="AB11588" s="164"/>
    </row>
    <row r="11589" spans="5:28">
      <c r="J11589" s="161"/>
      <c r="AB11589" s="164"/>
    </row>
    <row r="11590" spans="5:28">
      <c r="J11590" s="161"/>
      <c r="AB11590" s="164"/>
    </row>
    <row r="11591" spans="5:28">
      <c r="J11591" s="161"/>
      <c r="AB11591" s="164"/>
    </row>
    <row r="11592" spans="5:28">
      <c r="J11592" s="161"/>
      <c r="AB11592" s="164"/>
    </row>
    <row r="11593" spans="5:28">
      <c r="J11593" s="161"/>
      <c r="AB11593" s="164"/>
    </row>
    <row r="11594" spans="5:28">
      <c r="J11594" s="161"/>
      <c r="AB11594" s="164"/>
    </row>
    <row r="11595" spans="5:28">
      <c r="E11595" s="166"/>
      <c r="J11595" s="161"/>
      <c r="AB11595" s="164"/>
    </row>
    <row r="11596" spans="5:28">
      <c r="E11596" s="166"/>
      <c r="J11596" s="161"/>
      <c r="AB11596" s="164"/>
    </row>
    <row r="11597" spans="5:28">
      <c r="J11597" s="161"/>
      <c r="AB11597" s="164"/>
    </row>
    <row r="11598" spans="5:28">
      <c r="J11598" s="161"/>
      <c r="AB11598" s="164"/>
    </row>
    <row r="11599" spans="5:28">
      <c r="J11599" s="161"/>
      <c r="AB11599" s="164"/>
    </row>
    <row r="11600" spans="5:28">
      <c r="J11600" s="161"/>
      <c r="AB11600" s="164"/>
    </row>
    <row r="11601" spans="5:28">
      <c r="J11601" s="161"/>
      <c r="AB11601" s="164"/>
    </row>
    <row r="11602" spans="5:28">
      <c r="J11602" s="161"/>
      <c r="AB11602" s="164"/>
    </row>
    <row r="11603" spans="5:28">
      <c r="J11603" s="161"/>
      <c r="AB11603" s="164"/>
    </row>
    <row r="11604" spans="5:28">
      <c r="E11604" s="166"/>
      <c r="J11604" s="161"/>
      <c r="AB11604" s="164"/>
    </row>
    <row r="11605" spans="5:28">
      <c r="E11605" s="166"/>
      <c r="J11605" s="161"/>
      <c r="AB11605" s="164"/>
    </row>
    <row r="11606" spans="5:28">
      <c r="E11606" s="166"/>
      <c r="J11606" s="161"/>
      <c r="AB11606" s="164"/>
    </row>
    <row r="11607" spans="5:28">
      <c r="E11607" s="166"/>
      <c r="J11607" s="161"/>
      <c r="AB11607" s="164"/>
    </row>
    <row r="11608" spans="5:28">
      <c r="E11608" s="166"/>
      <c r="J11608" s="161"/>
      <c r="AB11608" s="164"/>
    </row>
    <row r="11609" spans="5:28">
      <c r="J11609" s="161"/>
      <c r="AB11609" s="164"/>
    </row>
    <row r="11610" spans="5:28">
      <c r="J11610" s="161"/>
      <c r="AB11610" s="164"/>
    </row>
    <row r="11611" spans="5:28">
      <c r="J11611" s="161"/>
      <c r="AB11611" s="164"/>
    </row>
    <row r="11612" spans="5:28">
      <c r="J11612" s="161"/>
      <c r="AB11612" s="164"/>
    </row>
    <row r="11613" spans="5:28">
      <c r="J11613" s="161"/>
      <c r="AB11613" s="164"/>
    </row>
    <row r="11614" spans="5:28">
      <c r="J11614" s="161"/>
      <c r="AB11614" s="164"/>
    </row>
    <row r="11615" spans="5:28">
      <c r="J11615" s="161"/>
      <c r="AB11615" s="164"/>
    </row>
    <row r="11616" spans="5:28">
      <c r="J11616" s="161"/>
      <c r="AB11616" s="164"/>
    </row>
    <row r="11617" spans="10:28">
      <c r="J11617" s="161"/>
      <c r="AB11617" s="164"/>
    </row>
    <row r="11618" spans="10:28">
      <c r="J11618" s="161"/>
      <c r="AB11618" s="164"/>
    </row>
    <row r="11619" spans="10:28">
      <c r="J11619" s="161"/>
      <c r="AB11619" s="164"/>
    </row>
    <row r="11620" spans="10:28">
      <c r="J11620" s="161"/>
      <c r="AB11620" s="164"/>
    </row>
    <row r="11621" spans="10:28">
      <c r="J11621" s="161"/>
      <c r="AB11621" s="164"/>
    </row>
    <row r="11622" spans="10:28">
      <c r="J11622" s="161"/>
      <c r="AB11622" s="164"/>
    </row>
    <row r="11623" spans="10:28">
      <c r="J11623" s="161"/>
      <c r="AB11623" s="164"/>
    </row>
    <row r="11624" spans="10:28">
      <c r="J11624" s="161"/>
      <c r="AB11624" s="164"/>
    </row>
    <row r="11625" spans="10:28">
      <c r="J11625" s="161"/>
      <c r="AB11625" s="164"/>
    </row>
    <row r="11626" spans="10:28">
      <c r="J11626" s="161"/>
      <c r="AB11626" s="164"/>
    </row>
    <row r="11627" spans="10:28">
      <c r="J11627" s="161"/>
      <c r="AB11627" s="164"/>
    </row>
    <row r="11628" spans="10:28">
      <c r="J11628" s="161"/>
      <c r="AB11628" s="164"/>
    </row>
    <row r="11629" spans="10:28">
      <c r="J11629" s="161"/>
      <c r="AB11629" s="164"/>
    </row>
    <row r="11630" spans="10:28">
      <c r="J11630" s="161"/>
      <c r="AB11630" s="164"/>
    </row>
    <row r="11631" spans="10:28">
      <c r="J11631" s="161"/>
      <c r="AB11631" s="164"/>
    </row>
    <row r="11632" spans="10:28">
      <c r="J11632" s="161"/>
      <c r="AB11632" s="164"/>
    </row>
    <row r="11633" spans="10:28">
      <c r="J11633" s="161"/>
      <c r="AB11633" s="164"/>
    </row>
    <row r="11634" spans="10:28">
      <c r="J11634" s="161"/>
      <c r="AB11634" s="164"/>
    </row>
    <row r="11635" spans="10:28">
      <c r="J11635" s="161"/>
      <c r="AB11635" s="164"/>
    </row>
    <row r="11636" spans="10:28">
      <c r="J11636" s="161"/>
      <c r="AB11636" s="164"/>
    </row>
    <row r="11637" spans="10:28">
      <c r="J11637" s="161"/>
      <c r="AB11637" s="164"/>
    </row>
    <row r="11638" spans="10:28">
      <c r="J11638" s="161"/>
      <c r="AB11638" s="164"/>
    </row>
    <row r="11639" spans="10:28">
      <c r="J11639" s="161"/>
      <c r="AB11639" s="164"/>
    </row>
    <row r="11640" spans="10:28">
      <c r="J11640" s="161"/>
      <c r="AB11640" s="164"/>
    </row>
    <row r="11641" spans="10:28">
      <c r="J11641" s="161"/>
      <c r="AB11641" s="164"/>
    </row>
    <row r="11642" spans="10:28">
      <c r="J11642" s="161"/>
      <c r="AB11642" s="164"/>
    </row>
    <row r="11643" spans="10:28">
      <c r="J11643" s="161"/>
      <c r="AB11643" s="164"/>
    </row>
    <row r="11644" spans="10:28">
      <c r="J11644" s="161"/>
      <c r="AB11644" s="164"/>
    </row>
    <row r="11645" spans="10:28">
      <c r="J11645" s="161"/>
      <c r="AB11645" s="164"/>
    </row>
    <row r="11646" spans="10:28">
      <c r="J11646" s="161"/>
      <c r="AB11646" s="164"/>
    </row>
    <row r="11647" spans="10:28">
      <c r="J11647" s="161"/>
      <c r="AB11647" s="164"/>
    </row>
    <row r="11648" spans="10:28">
      <c r="J11648" s="161"/>
      <c r="AB11648" s="164"/>
    </row>
    <row r="11649" spans="10:28">
      <c r="J11649" s="161"/>
      <c r="AB11649" s="164"/>
    </row>
    <row r="11650" spans="10:28">
      <c r="J11650" s="161"/>
      <c r="AB11650" s="164"/>
    </row>
    <row r="11651" spans="10:28">
      <c r="J11651" s="161"/>
      <c r="AB11651" s="164"/>
    </row>
    <row r="11652" spans="10:28">
      <c r="J11652" s="161"/>
      <c r="AB11652" s="164"/>
    </row>
    <row r="11653" spans="10:28">
      <c r="J11653" s="161"/>
      <c r="AB11653" s="164"/>
    </row>
    <row r="11654" spans="10:28">
      <c r="J11654" s="161"/>
      <c r="AB11654" s="164"/>
    </row>
    <row r="11655" spans="10:28">
      <c r="J11655" s="161"/>
      <c r="AB11655" s="164"/>
    </row>
    <row r="11656" spans="10:28">
      <c r="J11656" s="161"/>
      <c r="AB11656" s="164"/>
    </row>
    <row r="11657" spans="10:28">
      <c r="J11657" s="161"/>
      <c r="AB11657" s="164"/>
    </row>
    <row r="11658" spans="10:28">
      <c r="J11658" s="161"/>
      <c r="AB11658" s="164"/>
    </row>
    <row r="11659" spans="10:28">
      <c r="J11659" s="161"/>
      <c r="AB11659" s="164"/>
    </row>
    <row r="11660" spans="10:28">
      <c r="J11660" s="161"/>
      <c r="AB11660" s="164"/>
    </row>
    <row r="11661" spans="10:28">
      <c r="J11661" s="161"/>
      <c r="AB11661" s="164"/>
    </row>
    <row r="11662" spans="10:28">
      <c r="J11662" s="161"/>
      <c r="AB11662" s="164"/>
    </row>
    <row r="11663" spans="10:28">
      <c r="J11663" s="161"/>
      <c r="AB11663" s="164"/>
    </row>
    <row r="11664" spans="10:28">
      <c r="J11664" s="161"/>
      <c r="AB11664" s="164"/>
    </row>
    <row r="11665" spans="10:28">
      <c r="J11665" s="161"/>
      <c r="AB11665" s="164"/>
    </row>
    <row r="11666" spans="10:28">
      <c r="J11666" s="161"/>
      <c r="AB11666" s="164"/>
    </row>
    <row r="11667" spans="10:28">
      <c r="J11667" s="161"/>
      <c r="AB11667" s="164"/>
    </row>
    <row r="11668" spans="10:28">
      <c r="J11668" s="161"/>
      <c r="AB11668" s="164"/>
    </row>
    <row r="11669" spans="10:28">
      <c r="J11669" s="161"/>
      <c r="AB11669" s="164"/>
    </row>
    <row r="11670" spans="10:28">
      <c r="J11670" s="161"/>
      <c r="AB11670" s="164"/>
    </row>
    <row r="11671" spans="10:28">
      <c r="J11671" s="161"/>
      <c r="AB11671" s="164"/>
    </row>
    <row r="11672" spans="10:28">
      <c r="J11672" s="161"/>
      <c r="AB11672" s="164"/>
    </row>
    <row r="11673" spans="10:28">
      <c r="J11673" s="161"/>
      <c r="AB11673" s="164"/>
    </row>
    <row r="11674" spans="10:28">
      <c r="J11674" s="161"/>
      <c r="AB11674" s="164"/>
    </row>
    <row r="11675" spans="10:28">
      <c r="J11675" s="161"/>
      <c r="AB11675" s="164"/>
    </row>
    <row r="11676" spans="10:28">
      <c r="J11676" s="161"/>
      <c r="AB11676" s="164"/>
    </row>
    <row r="11677" spans="10:28">
      <c r="J11677" s="161"/>
      <c r="AB11677" s="164"/>
    </row>
    <row r="11678" spans="10:28">
      <c r="J11678" s="161"/>
      <c r="AB11678" s="164"/>
    </row>
    <row r="11679" spans="10:28">
      <c r="J11679" s="161"/>
      <c r="AB11679" s="164"/>
    </row>
    <row r="11680" spans="10:28">
      <c r="J11680" s="161"/>
      <c r="AB11680" s="164"/>
    </row>
    <row r="11681" spans="5:28">
      <c r="J11681" s="161"/>
      <c r="AB11681" s="164"/>
    </row>
    <row r="11682" spans="5:28">
      <c r="J11682" s="161"/>
      <c r="AB11682" s="164"/>
    </row>
    <row r="11683" spans="5:28">
      <c r="J11683" s="161"/>
      <c r="AB11683" s="164"/>
    </row>
    <row r="11684" spans="5:28">
      <c r="J11684" s="161"/>
      <c r="AB11684" s="164"/>
    </row>
    <row r="11685" spans="5:28">
      <c r="J11685" s="161"/>
      <c r="AB11685" s="164"/>
    </row>
    <row r="11686" spans="5:28">
      <c r="J11686" s="161"/>
      <c r="AB11686" s="164"/>
    </row>
    <row r="11687" spans="5:28">
      <c r="J11687" s="161"/>
      <c r="AB11687" s="164"/>
    </row>
    <row r="11688" spans="5:28">
      <c r="J11688" s="161"/>
      <c r="AB11688" s="164"/>
    </row>
    <row r="11689" spans="5:28">
      <c r="J11689" s="161"/>
      <c r="AB11689" s="164"/>
    </row>
    <row r="11690" spans="5:28">
      <c r="J11690" s="161"/>
      <c r="AB11690" s="164"/>
    </row>
    <row r="11691" spans="5:28">
      <c r="J11691" s="161"/>
      <c r="AB11691" s="164"/>
    </row>
    <row r="11692" spans="5:28">
      <c r="E11692" s="166"/>
      <c r="J11692" s="161"/>
      <c r="AB11692" s="164"/>
    </row>
    <row r="11693" spans="5:28">
      <c r="E11693" s="166"/>
      <c r="J11693" s="161"/>
      <c r="AB11693" s="164"/>
    </row>
    <row r="11694" spans="5:28">
      <c r="E11694" s="166"/>
      <c r="J11694" s="161"/>
      <c r="AB11694" s="164"/>
    </row>
    <row r="11695" spans="5:28">
      <c r="E11695" s="166"/>
      <c r="J11695" s="161"/>
      <c r="AB11695" s="164"/>
    </row>
    <row r="11696" spans="5:28">
      <c r="J11696" s="161"/>
      <c r="AB11696" s="164"/>
    </row>
    <row r="11697" spans="10:28">
      <c r="J11697" s="161"/>
      <c r="AB11697" s="164"/>
    </row>
    <row r="11698" spans="10:28">
      <c r="J11698" s="161"/>
      <c r="AB11698" s="164"/>
    </row>
    <row r="11699" spans="10:28">
      <c r="J11699" s="161"/>
      <c r="AB11699" s="164"/>
    </row>
    <row r="11700" spans="10:28">
      <c r="J11700" s="161"/>
      <c r="AB11700" s="164"/>
    </row>
    <row r="11701" spans="10:28">
      <c r="J11701" s="161"/>
      <c r="AB11701" s="164"/>
    </row>
    <row r="11702" spans="10:28">
      <c r="J11702" s="161"/>
      <c r="AB11702" s="164"/>
    </row>
    <row r="11703" spans="10:28">
      <c r="J11703" s="161"/>
      <c r="AB11703" s="164"/>
    </row>
    <row r="11704" spans="10:28">
      <c r="J11704" s="161"/>
      <c r="AB11704" s="164"/>
    </row>
    <row r="11705" spans="10:28">
      <c r="J11705" s="161"/>
      <c r="AB11705" s="164"/>
    </row>
    <row r="11706" spans="10:28">
      <c r="J11706" s="161"/>
      <c r="AB11706" s="164"/>
    </row>
    <row r="11707" spans="10:28">
      <c r="J11707" s="161"/>
      <c r="AB11707" s="164"/>
    </row>
    <row r="11708" spans="10:28">
      <c r="J11708" s="161"/>
      <c r="AB11708" s="164"/>
    </row>
    <row r="11709" spans="10:28">
      <c r="J11709" s="161"/>
      <c r="AB11709" s="164"/>
    </row>
    <row r="11710" spans="10:28">
      <c r="J11710" s="161"/>
      <c r="AB11710" s="164"/>
    </row>
    <row r="11711" spans="10:28">
      <c r="J11711" s="161"/>
      <c r="AB11711" s="164"/>
    </row>
    <row r="11712" spans="10:28">
      <c r="J11712" s="161"/>
      <c r="AB11712" s="164"/>
    </row>
    <row r="11713" spans="10:28">
      <c r="J11713" s="161"/>
      <c r="AB11713" s="164"/>
    </row>
    <row r="11714" spans="10:28">
      <c r="J11714" s="161"/>
      <c r="AB11714" s="164"/>
    </row>
    <row r="11715" spans="10:28">
      <c r="J11715" s="161"/>
      <c r="AB11715" s="164"/>
    </row>
    <row r="11716" spans="10:28">
      <c r="J11716" s="161"/>
      <c r="AB11716" s="164"/>
    </row>
    <row r="11717" spans="10:28">
      <c r="J11717" s="161"/>
      <c r="AB11717" s="164"/>
    </row>
    <row r="11718" spans="10:28">
      <c r="J11718" s="161"/>
      <c r="AB11718" s="164"/>
    </row>
    <row r="11719" spans="10:28">
      <c r="J11719" s="161"/>
      <c r="AB11719" s="164"/>
    </row>
    <row r="11720" spans="10:28">
      <c r="J11720" s="161"/>
      <c r="AB11720" s="164"/>
    </row>
    <row r="11721" spans="10:28">
      <c r="J11721" s="161"/>
      <c r="AB11721" s="164"/>
    </row>
    <row r="11722" spans="10:28">
      <c r="J11722" s="161"/>
      <c r="AB11722" s="164"/>
    </row>
    <row r="11723" spans="10:28">
      <c r="J11723" s="161"/>
      <c r="AB11723" s="164"/>
    </row>
    <row r="11724" spans="10:28">
      <c r="J11724" s="161"/>
      <c r="AB11724" s="164"/>
    </row>
    <row r="11725" spans="10:28">
      <c r="J11725" s="161"/>
      <c r="AB11725" s="164"/>
    </row>
    <row r="11726" spans="10:28">
      <c r="J11726" s="161"/>
      <c r="AB11726" s="164"/>
    </row>
    <row r="11727" spans="10:28">
      <c r="J11727" s="161"/>
      <c r="AB11727" s="164"/>
    </row>
    <row r="11728" spans="10:28">
      <c r="J11728" s="161"/>
      <c r="AB11728" s="164"/>
    </row>
    <row r="11729" spans="10:28">
      <c r="J11729" s="161"/>
      <c r="AB11729" s="164"/>
    </row>
    <row r="11730" spans="10:28">
      <c r="J11730" s="161"/>
      <c r="AB11730" s="164"/>
    </row>
    <row r="11731" spans="10:28">
      <c r="J11731" s="161"/>
      <c r="AB11731" s="164"/>
    </row>
    <row r="11732" spans="10:28">
      <c r="J11732" s="161"/>
      <c r="AB11732" s="164"/>
    </row>
    <row r="11733" spans="10:28">
      <c r="J11733" s="161"/>
      <c r="AB11733" s="164"/>
    </row>
    <row r="11734" spans="10:28">
      <c r="J11734" s="161"/>
      <c r="AB11734" s="164"/>
    </row>
    <row r="11735" spans="10:28">
      <c r="J11735" s="161"/>
      <c r="AB11735" s="164"/>
    </row>
    <row r="11736" spans="10:28">
      <c r="J11736" s="161"/>
      <c r="AB11736" s="164"/>
    </row>
    <row r="11737" spans="10:28">
      <c r="J11737" s="161"/>
      <c r="AB11737" s="164"/>
    </row>
    <row r="11738" spans="10:28">
      <c r="J11738" s="161"/>
      <c r="AB11738" s="164"/>
    </row>
    <row r="11739" spans="10:28">
      <c r="J11739" s="161"/>
      <c r="AB11739" s="164"/>
    </row>
    <row r="11740" spans="10:28">
      <c r="J11740" s="161"/>
      <c r="AB11740" s="164"/>
    </row>
    <row r="11741" spans="10:28">
      <c r="J11741" s="161"/>
      <c r="AB11741" s="164"/>
    </row>
    <row r="11742" spans="10:28">
      <c r="J11742" s="161"/>
      <c r="AB11742" s="164"/>
    </row>
    <row r="11743" spans="10:28">
      <c r="J11743" s="161"/>
      <c r="AB11743" s="164"/>
    </row>
    <row r="11744" spans="10:28">
      <c r="J11744" s="161"/>
      <c r="AB11744" s="164"/>
    </row>
    <row r="11745" spans="10:28">
      <c r="J11745" s="161"/>
      <c r="AB11745" s="164"/>
    </row>
    <row r="11746" spans="10:28">
      <c r="J11746" s="161"/>
      <c r="AB11746" s="164"/>
    </row>
    <row r="11747" spans="10:28">
      <c r="J11747" s="161"/>
      <c r="AB11747" s="164"/>
    </row>
    <row r="11748" spans="10:28">
      <c r="J11748" s="161"/>
      <c r="AB11748" s="164"/>
    </row>
    <row r="11749" spans="10:28">
      <c r="J11749" s="161"/>
      <c r="AB11749" s="164"/>
    </row>
    <row r="11750" spans="10:28">
      <c r="J11750" s="161"/>
      <c r="AB11750" s="164"/>
    </row>
    <row r="11751" spans="10:28">
      <c r="J11751" s="161"/>
      <c r="AB11751" s="164"/>
    </row>
    <row r="11752" spans="10:28">
      <c r="J11752" s="161"/>
      <c r="AB11752" s="164"/>
    </row>
    <row r="11753" spans="10:28">
      <c r="J11753" s="161"/>
      <c r="AB11753" s="164"/>
    </row>
    <row r="11754" spans="10:28">
      <c r="J11754" s="161"/>
      <c r="AB11754" s="164"/>
    </row>
    <row r="11755" spans="10:28">
      <c r="J11755" s="161"/>
      <c r="AB11755" s="164"/>
    </row>
    <row r="11756" spans="10:28">
      <c r="J11756" s="161"/>
      <c r="AB11756" s="164"/>
    </row>
    <row r="11757" spans="10:28">
      <c r="J11757" s="161"/>
      <c r="AB11757" s="164"/>
    </row>
    <row r="11758" spans="10:28">
      <c r="J11758" s="161"/>
      <c r="AB11758" s="164"/>
    </row>
    <row r="11759" spans="10:28">
      <c r="J11759" s="161"/>
      <c r="AB11759" s="164"/>
    </row>
    <row r="11760" spans="10:28">
      <c r="J11760" s="161"/>
      <c r="AB11760" s="164"/>
    </row>
    <row r="11761" spans="5:28">
      <c r="J11761" s="161"/>
      <c r="AB11761" s="164"/>
    </row>
    <row r="11762" spans="5:28">
      <c r="J11762" s="161"/>
      <c r="AB11762" s="164"/>
    </row>
    <row r="11763" spans="5:28">
      <c r="J11763" s="161"/>
      <c r="AB11763" s="164"/>
    </row>
    <row r="11764" spans="5:28">
      <c r="J11764" s="161"/>
      <c r="AB11764" s="164"/>
    </row>
    <row r="11765" spans="5:28">
      <c r="E11765" s="166"/>
      <c r="J11765" s="161"/>
      <c r="AB11765" s="164"/>
    </row>
    <row r="11766" spans="5:28">
      <c r="E11766" s="166"/>
      <c r="J11766" s="161"/>
      <c r="AB11766" s="164"/>
    </row>
    <row r="11767" spans="5:28">
      <c r="E11767" s="166"/>
      <c r="J11767" s="161"/>
      <c r="AB11767" s="164"/>
    </row>
    <row r="11768" spans="5:28">
      <c r="E11768" s="166"/>
      <c r="J11768" s="161"/>
      <c r="AB11768" s="164"/>
    </row>
    <row r="11769" spans="5:28">
      <c r="E11769" s="166"/>
      <c r="J11769" s="161"/>
      <c r="AB11769" s="164"/>
    </row>
    <row r="11770" spans="5:28">
      <c r="J11770" s="161"/>
      <c r="AB11770" s="164"/>
    </row>
    <row r="11771" spans="5:28">
      <c r="J11771" s="161"/>
      <c r="AB11771" s="164"/>
    </row>
    <row r="11772" spans="5:28">
      <c r="J11772" s="161"/>
      <c r="AB11772" s="164"/>
    </row>
    <row r="11773" spans="5:28">
      <c r="J11773" s="161"/>
      <c r="AB11773" s="164"/>
    </row>
    <row r="11774" spans="5:28">
      <c r="J11774" s="161"/>
      <c r="AB11774" s="164"/>
    </row>
    <row r="11775" spans="5:28">
      <c r="J11775" s="161"/>
      <c r="AB11775" s="164"/>
    </row>
    <row r="11776" spans="5:28">
      <c r="J11776" s="161"/>
      <c r="AB11776" s="164"/>
    </row>
    <row r="11777" spans="10:28">
      <c r="J11777" s="161"/>
      <c r="AB11777" s="164"/>
    </row>
    <row r="11778" spans="10:28">
      <c r="J11778" s="161"/>
      <c r="AB11778" s="164"/>
    </row>
    <row r="11779" spans="10:28">
      <c r="J11779" s="161"/>
      <c r="AB11779" s="164"/>
    </row>
    <row r="11780" spans="10:28">
      <c r="J11780" s="161"/>
      <c r="AB11780" s="164"/>
    </row>
    <row r="11781" spans="10:28">
      <c r="J11781" s="161"/>
      <c r="AB11781" s="164"/>
    </row>
    <row r="11782" spans="10:28">
      <c r="J11782" s="161"/>
      <c r="AB11782" s="164"/>
    </row>
    <row r="11783" spans="10:28">
      <c r="J11783" s="161"/>
      <c r="AB11783" s="164"/>
    </row>
    <row r="11784" spans="10:28">
      <c r="J11784" s="161"/>
      <c r="AB11784" s="164"/>
    </row>
    <row r="11785" spans="10:28">
      <c r="J11785" s="161"/>
      <c r="AB11785" s="164"/>
    </row>
    <row r="11786" spans="10:28">
      <c r="J11786" s="161"/>
      <c r="AB11786" s="164"/>
    </row>
    <row r="11787" spans="10:28">
      <c r="J11787" s="161"/>
      <c r="AB11787" s="164"/>
    </row>
    <row r="11788" spans="10:28">
      <c r="J11788" s="161"/>
      <c r="AB11788" s="164"/>
    </row>
    <row r="11789" spans="10:28">
      <c r="J11789" s="161"/>
      <c r="AB11789" s="164"/>
    </row>
    <row r="11790" spans="10:28">
      <c r="J11790" s="161"/>
      <c r="AB11790" s="164"/>
    </row>
    <row r="11791" spans="10:28">
      <c r="J11791" s="161"/>
      <c r="AB11791" s="164"/>
    </row>
    <row r="11792" spans="10:28">
      <c r="J11792" s="161"/>
      <c r="AB11792" s="164"/>
    </row>
    <row r="11793" spans="10:28">
      <c r="J11793" s="161"/>
      <c r="AB11793" s="164"/>
    </row>
    <row r="11794" spans="10:28">
      <c r="J11794" s="161"/>
      <c r="AB11794" s="164"/>
    </row>
    <row r="11795" spans="10:28">
      <c r="J11795" s="161"/>
      <c r="AB11795" s="164"/>
    </row>
    <row r="11796" spans="10:28">
      <c r="J11796" s="161"/>
      <c r="AB11796" s="164"/>
    </row>
    <row r="11797" spans="10:28">
      <c r="J11797" s="161"/>
      <c r="AB11797" s="164"/>
    </row>
    <row r="11798" spans="10:28">
      <c r="J11798" s="161"/>
      <c r="AB11798" s="164"/>
    </row>
    <row r="11799" spans="10:28">
      <c r="J11799" s="161"/>
      <c r="AB11799" s="164"/>
    </row>
    <row r="11800" spans="10:28">
      <c r="J11800" s="161"/>
      <c r="AB11800" s="164"/>
    </row>
    <row r="11801" spans="10:28">
      <c r="J11801" s="161"/>
      <c r="AB11801" s="164"/>
    </row>
    <row r="11802" spans="10:28">
      <c r="J11802" s="161"/>
      <c r="AB11802" s="164"/>
    </row>
    <row r="11803" spans="10:28">
      <c r="J11803" s="161"/>
      <c r="AB11803" s="164"/>
    </row>
    <row r="11804" spans="10:28">
      <c r="J11804" s="161"/>
      <c r="AB11804" s="164"/>
    </row>
    <row r="11805" spans="10:28">
      <c r="J11805" s="161"/>
      <c r="AB11805" s="164"/>
    </row>
    <row r="11806" spans="10:28">
      <c r="J11806" s="161"/>
      <c r="AB11806" s="164"/>
    </row>
    <row r="11807" spans="10:28">
      <c r="J11807" s="161"/>
      <c r="AB11807" s="164"/>
    </row>
    <row r="11808" spans="10:28">
      <c r="J11808" s="161"/>
      <c r="AB11808" s="164"/>
    </row>
    <row r="11809" spans="10:28">
      <c r="J11809" s="161"/>
      <c r="AB11809" s="164"/>
    </row>
    <row r="11810" spans="10:28">
      <c r="J11810" s="161"/>
      <c r="AB11810" s="164"/>
    </row>
    <row r="11811" spans="10:28">
      <c r="J11811" s="161"/>
      <c r="AB11811" s="164"/>
    </row>
    <row r="11812" spans="10:28">
      <c r="J11812" s="161"/>
      <c r="AB11812" s="164"/>
    </row>
    <row r="11813" spans="10:28">
      <c r="J11813" s="161"/>
      <c r="AB11813" s="164"/>
    </row>
    <row r="11814" spans="10:28">
      <c r="J11814" s="161"/>
      <c r="AB11814" s="164"/>
    </row>
    <row r="11815" spans="10:28">
      <c r="J11815" s="161"/>
      <c r="AB11815" s="164"/>
    </row>
    <row r="11816" spans="10:28">
      <c r="J11816" s="161"/>
      <c r="AB11816" s="164"/>
    </row>
    <row r="11817" spans="10:28">
      <c r="J11817" s="161"/>
      <c r="AB11817" s="164"/>
    </row>
    <row r="11818" spans="10:28">
      <c r="J11818" s="161"/>
      <c r="AB11818" s="164"/>
    </row>
    <row r="11819" spans="10:28">
      <c r="J11819" s="161"/>
      <c r="AB11819" s="164"/>
    </row>
    <row r="11820" spans="10:28">
      <c r="J11820" s="161"/>
      <c r="AB11820" s="164"/>
    </row>
    <row r="11821" spans="10:28">
      <c r="J11821" s="161"/>
      <c r="AB11821" s="164"/>
    </row>
    <row r="11822" spans="10:28">
      <c r="J11822" s="161"/>
      <c r="AB11822" s="164"/>
    </row>
    <row r="11823" spans="10:28">
      <c r="J11823" s="161"/>
      <c r="AB11823" s="164"/>
    </row>
    <row r="11824" spans="10:28">
      <c r="J11824" s="161"/>
      <c r="AB11824" s="164"/>
    </row>
    <row r="11825" spans="10:28">
      <c r="J11825" s="161"/>
      <c r="AB11825" s="164"/>
    </row>
    <row r="11826" spans="10:28">
      <c r="J11826" s="161"/>
      <c r="AB11826" s="164"/>
    </row>
    <row r="11827" spans="10:28">
      <c r="J11827" s="161"/>
      <c r="AB11827" s="164"/>
    </row>
    <row r="11828" spans="10:28">
      <c r="J11828" s="161"/>
      <c r="AB11828" s="164"/>
    </row>
    <row r="11829" spans="10:28">
      <c r="J11829" s="161"/>
      <c r="AB11829" s="164"/>
    </row>
    <row r="11830" spans="10:28">
      <c r="J11830" s="161"/>
      <c r="AB11830" s="164"/>
    </row>
    <row r="11831" spans="10:28">
      <c r="J11831" s="161"/>
      <c r="AB11831" s="164"/>
    </row>
    <row r="11832" spans="10:28">
      <c r="J11832" s="161"/>
      <c r="AB11832" s="164"/>
    </row>
    <row r="11833" spans="10:28">
      <c r="J11833" s="161"/>
      <c r="AB11833" s="164"/>
    </row>
    <row r="11834" spans="10:28">
      <c r="J11834" s="161"/>
      <c r="AB11834" s="164"/>
    </row>
    <row r="11835" spans="10:28">
      <c r="J11835" s="161"/>
      <c r="AB11835" s="164"/>
    </row>
    <row r="11836" spans="10:28">
      <c r="J11836" s="161"/>
      <c r="AB11836" s="164"/>
    </row>
    <row r="11837" spans="10:28">
      <c r="J11837" s="161"/>
      <c r="AB11837" s="164"/>
    </row>
    <row r="11838" spans="10:28">
      <c r="J11838" s="161"/>
      <c r="AB11838" s="164"/>
    </row>
    <row r="11839" spans="10:28">
      <c r="J11839" s="161"/>
      <c r="AB11839" s="164"/>
    </row>
    <row r="11840" spans="10:28">
      <c r="J11840" s="161"/>
      <c r="AB11840" s="164"/>
    </row>
    <row r="11841" spans="5:28">
      <c r="J11841" s="161"/>
      <c r="AB11841" s="164"/>
    </row>
    <row r="11842" spans="5:28">
      <c r="J11842" s="161"/>
      <c r="AB11842" s="164"/>
    </row>
    <row r="11843" spans="5:28">
      <c r="J11843" s="161"/>
      <c r="AB11843" s="164"/>
    </row>
    <row r="11844" spans="5:28">
      <c r="J11844" s="161"/>
      <c r="AB11844" s="164"/>
    </row>
    <row r="11845" spans="5:28">
      <c r="J11845" s="161"/>
      <c r="AB11845" s="164"/>
    </row>
    <row r="11846" spans="5:28">
      <c r="J11846" s="161"/>
      <c r="AB11846" s="164"/>
    </row>
    <row r="11847" spans="5:28">
      <c r="J11847" s="161"/>
      <c r="AB11847" s="164"/>
    </row>
    <row r="11848" spans="5:28">
      <c r="E11848" s="166"/>
      <c r="J11848" s="161"/>
      <c r="AB11848" s="164"/>
    </row>
    <row r="11849" spans="5:28">
      <c r="E11849" s="166"/>
      <c r="J11849" s="161"/>
      <c r="AB11849" s="164"/>
    </row>
    <row r="11850" spans="5:28">
      <c r="E11850" s="166"/>
      <c r="J11850" s="161"/>
      <c r="AB11850" s="164"/>
    </row>
    <row r="11851" spans="5:28">
      <c r="E11851" s="166"/>
      <c r="J11851" s="161"/>
      <c r="AB11851" s="164"/>
    </row>
    <row r="11852" spans="5:28">
      <c r="E11852" s="166"/>
      <c r="J11852" s="161"/>
      <c r="AB11852" s="164"/>
    </row>
    <row r="11853" spans="5:28">
      <c r="E11853" s="166"/>
      <c r="J11853" s="161"/>
      <c r="AB11853" s="164"/>
    </row>
    <row r="11854" spans="5:28">
      <c r="J11854" s="161"/>
      <c r="AB11854" s="164"/>
    </row>
    <row r="11855" spans="5:28">
      <c r="J11855" s="161"/>
      <c r="AB11855" s="164"/>
    </row>
    <row r="11856" spans="5:28">
      <c r="J11856" s="161"/>
      <c r="AB11856" s="164"/>
    </row>
    <row r="11857" spans="10:28">
      <c r="J11857" s="161"/>
      <c r="AB11857" s="164"/>
    </row>
    <row r="11858" spans="10:28">
      <c r="J11858" s="161"/>
      <c r="AB11858" s="164"/>
    </row>
    <row r="11859" spans="10:28">
      <c r="J11859" s="161"/>
      <c r="AB11859" s="164"/>
    </row>
    <row r="11860" spans="10:28">
      <c r="J11860" s="161"/>
      <c r="AB11860" s="164"/>
    </row>
    <row r="11861" spans="10:28">
      <c r="J11861" s="161"/>
      <c r="AB11861" s="164"/>
    </row>
    <row r="11862" spans="10:28">
      <c r="J11862" s="161"/>
      <c r="AB11862" s="164"/>
    </row>
    <row r="11863" spans="10:28">
      <c r="J11863" s="161"/>
      <c r="AB11863" s="164"/>
    </row>
    <row r="11864" spans="10:28">
      <c r="J11864" s="161"/>
      <c r="AB11864" s="164"/>
    </row>
    <row r="11865" spans="10:28">
      <c r="J11865" s="161"/>
      <c r="AB11865" s="164"/>
    </row>
    <row r="11866" spans="10:28">
      <c r="J11866" s="161"/>
      <c r="AB11866" s="164"/>
    </row>
    <row r="11867" spans="10:28">
      <c r="J11867" s="161"/>
      <c r="AB11867" s="164"/>
    </row>
    <row r="11868" spans="10:28">
      <c r="J11868" s="161"/>
      <c r="AB11868" s="164"/>
    </row>
    <row r="11869" spans="10:28">
      <c r="J11869" s="161"/>
      <c r="AB11869" s="164"/>
    </row>
    <row r="11870" spans="10:28">
      <c r="J11870" s="161"/>
      <c r="AB11870" s="164"/>
    </row>
    <row r="11871" spans="10:28">
      <c r="J11871" s="161"/>
      <c r="AB11871" s="164"/>
    </row>
    <row r="11872" spans="10:28">
      <c r="J11872" s="161"/>
      <c r="AB11872" s="164"/>
    </row>
    <row r="11873" spans="10:28">
      <c r="J11873" s="161"/>
      <c r="AB11873" s="164"/>
    </row>
    <row r="11874" spans="10:28">
      <c r="J11874" s="161"/>
      <c r="AB11874" s="164"/>
    </row>
    <row r="11875" spans="10:28">
      <c r="J11875" s="161"/>
      <c r="AB11875" s="164"/>
    </row>
    <row r="11876" spans="10:28">
      <c r="J11876" s="161"/>
      <c r="AB11876" s="164"/>
    </row>
    <row r="11877" spans="10:28">
      <c r="J11877" s="161"/>
      <c r="AB11877" s="164"/>
    </row>
    <row r="11878" spans="10:28">
      <c r="J11878" s="161"/>
      <c r="AB11878" s="164"/>
    </row>
    <row r="11879" spans="10:28">
      <c r="J11879" s="161"/>
      <c r="AB11879" s="164"/>
    </row>
    <row r="11880" spans="10:28">
      <c r="J11880" s="161"/>
      <c r="AB11880" s="164"/>
    </row>
    <row r="11881" spans="10:28">
      <c r="J11881" s="161"/>
      <c r="AB11881" s="164"/>
    </row>
    <row r="11882" spans="10:28">
      <c r="J11882" s="161"/>
      <c r="AB11882" s="164"/>
    </row>
    <row r="11883" spans="10:28">
      <c r="J11883" s="161"/>
      <c r="AB11883" s="164"/>
    </row>
    <row r="11884" spans="10:28">
      <c r="J11884" s="161"/>
      <c r="AB11884" s="164"/>
    </row>
    <row r="11885" spans="10:28">
      <c r="J11885" s="161"/>
      <c r="AB11885" s="164"/>
    </row>
    <row r="11886" spans="10:28">
      <c r="J11886" s="161"/>
      <c r="AB11886" s="164"/>
    </row>
    <row r="11887" spans="10:28">
      <c r="J11887" s="161"/>
      <c r="AB11887" s="164"/>
    </row>
    <row r="11888" spans="10:28">
      <c r="J11888" s="161"/>
      <c r="AB11888" s="164"/>
    </row>
    <row r="11889" spans="10:28">
      <c r="J11889" s="161"/>
      <c r="AB11889" s="164"/>
    </row>
    <row r="11890" spans="10:28">
      <c r="J11890" s="161"/>
      <c r="AB11890" s="164"/>
    </row>
    <row r="11891" spans="10:28">
      <c r="J11891" s="161"/>
      <c r="AB11891" s="164"/>
    </row>
    <row r="11892" spans="10:28">
      <c r="J11892" s="161"/>
      <c r="AB11892" s="164"/>
    </row>
    <row r="11893" spans="10:28">
      <c r="J11893" s="161"/>
      <c r="AB11893" s="164"/>
    </row>
    <row r="11894" spans="10:28">
      <c r="J11894" s="161"/>
      <c r="AB11894" s="164"/>
    </row>
    <row r="11895" spans="10:28">
      <c r="J11895" s="161"/>
      <c r="AB11895" s="164"/>
    </row>
    <row r="11896" spans="10:28">
      <c r="J11896" s="161"/>
      <c r="AB11896" s="164"/>
    </row>
    <row r="11897" spans="10:28">
      <c r="J11897" s="161"/>
      <c r="AB11897" s="164"/>
    </row>
    <row r="11898" spans="10:28">
      <c r="J11898" s="161"/>
      <c r="AB11898" s="164"/>
    </row>
    <row r="11899" spans="10:28">
      <c r="J11899" s="161"/>
      <c r="AB11899" s="164"/>
    </row>
    <row r="11900" spans="10:28">
      <c r="J11900" s="161"/>
      <c r="AB11900" s="164"/>
    </row>
    <row r="11901" spans="10:28">
      <c r="J11901" s="161"/>
      <c r="AB11901" s="164"/>
    </row>
    <row r="11902" spans="10:28">
      <c r="J11902" s="161"/>
      <c r="AB11902" s="164"/>
    </row>
    <row r="11903" spans="10:28">
      <c r="J11903" s="161"/>
      <c r="AB11903" s="164"/>
    </row>
    <row r="11904" spans="10:28">
      <c r="J11904" s="161"/>
      <c r="AB11904" s="164"/>
    </row>
    <row r="11905" spans="10:28">
      <c r="J11905" s="161"/>
      <c r="AB11905" s="164"/>
    </row>
    <row r="11906" spans="10:28">
      <c r="J11906" s="161"/>
      <c r="AB11906" s="164"/>
    </row>
    <row r="11907" spans="10:28">
      <c r="J11907" s="161"/>
      <c r="AB11907" s="164"/>
    </row>
    <row r="11908" spans="10:28">
      <c r="J11908" s="161"/>
      <c r="AB11908" s="164"/>
    </row>
    <row r="11909" spans="10:28">
      <c r="J11909" s="161"/>
      <c r="AB11909" s="164"/>
    </row>
    <row r="11910" spans="10:28">
      <c r="J11910" s="161"/>
      <c r="AB11910" s="164"/>
    </row>
    <row r="11911" spans="10:28">
      <c r="J11911" s="161"/>
      <c r="AB11911" s="164"/>
    </row>
    <row r="11912" spans="10:28">
      <c r="J11912" s="161"/>
      <c r="AB11912" s="164"/>
    </row>
    <row r="11913" spans="10:28">
      <c r="J11913" s="161"/>
      <c r="AB11913" s="164"/>
    </row>
    <row r="11914" spans="10:28">
      <c r="J11914" s="161"/>
      <c r="AB11914" s="164"/>
    </row>
    <row r="11915" spans="10:28">
      <c r="J11915" s="161"/>
      <c r="AB11915" s="164"/>
    </row>
    <row r="11916" spans="10:28">
      <c r="J11916" s="161"/>
      <c r="AB11916" s="164"/>
    </row>
    <row r="11917" spans="10:28">
      <c r="J11917" s="161"/>
      <c r="AB11917" s="164"/>
    </row>
    <row r="11918" spans="10:28">
      <c r="J11918" s="161"/>
      <c r="AB11918" s="164"/>
    </row>
    <row r="11919" spans="10:28">
      <c r="J11919" s="161"/>
      <c r="AB11919" s="164"/>
    </row>
    <row r="11920" spans="10:28">
      <c r="J11920" s="161"/>
      <c r="AB11920" s="164"/>
    </row>
    <row r="11921" spans="10:28">
      <c r="J11921" s="161"/>
      <c r="AB11921" s="164"/>
    </row>
    <row r="11922" spans="10:28">
      <c r="J11922" s="161"/>
      <c r="AB11922" s="164"/>
    </row>
    <row r="11923" spans="10:28">
      <c r="J11923" s="161"/>
      <c r="AB11923" s="164"/>
    </row>
    <row r="11924" spans="10:28">
      <c r="J11924" s="161"/>
      <c r="AB11924" s="164"/>
    </row>
    <row r="11925" spans="10:28">
      <c r="J11925" s="161"/>
      <c r="AB11925" s="164"/>
    </row>
    <row r="11926" spans="10:28">
      <c r="J11926" s="161"/>
      <c r="AB11926" s="164"/>
    </row>
    <row r="11927" spans="10:28">
      <c r="J11927" s="161"/>
      <c r="AB11927" s="164"/>
    </row>
    <row r="11928" spans="10:28">
      <c r="J11928" s="161"/>
      <c r="AB11928" s="164"/>
    </row>
    <row r="11929" spans="10:28">
      <c r="J11929" s="161"/>
      <c r="AB11929" s="164"/>
    </row>
    <row r="11930" spans="10:28">
      <c r="J11930" s="161"/>
      <c r="AB11930" s="164"/>
    </row>
    <row r="11931" spans="10:28">
      <c r="J11931" s="161"/>
      <c r="AB11931" s="164"/>
    </row>
    <row r="11932" spans="10:28">
      <c r="J11932" s="161"/>
      <c r="AB11932" s="164"/>
    </row>
    <row r="11933" spans="10:28">
      <c r="J11933" s="161"/>
      <c r="AB11933" s="164"/>
    </row>
    <row r="11934" spans="10:28">
      <c r="J11934" s="161"/>
      <c r="AB11934" s="164"/>
    </row>
    <row r="11935" spans="10:28">
      <c r="J11935" s="161"/>
      <c r="AB11935" s="164"/>
    </row>
    <row r="11936" spans="10:28">
      <c r="J11936" s="161"/>
      <c r="AB11936" s="164"/>
    </row>
    <row r="11937" spans="10:28">
      <c r="J11937" s="161"/>
      <c r="AB11937" s="164"/>
    </row>
    <row r="11938" spans="10:28">
      <c r="J11938" s="161"/>
      <c r="AB11938" s="164"/>
    </row>
    <row r="11939" spans="10:28">
      <c r="J11939" s="161"/>
      <c r="AB11939" s="164"/>
    </row>
    <row r="11940" spans="10:28">
      <c r="J11940" s="161"/>
      <c r="AB11940" s="164"/>
    </row>
    <row r="11941" spans="10:28">
      <c r="J11941" s="161"/>
      <c r="AB11941" s="164"/>
    </row>
    <row r="11942" spans="10:28">
      <c r="J11942" s="161"/>
      <c r="AB11942" s="164"/>
    </row>
    <row r="11943" spans="10:28">
      <c r="J11943" s="161"/>
      <c r="AB11943" s="164"/>
    </row>
    <row r="11944" spans="10:28">
      <c r="J11944" s="161"/>
      <c r="AB11944" s="164"/>
    </row>
    <row r="11945" spans="10:28">
      <c r="J11945" s="161"/>
      <c r="AB11945" s="164"/>
    </row>
    <row r="11946" spans="10:28">
      <c r="J11946" s="161"/>
      <c r="AB11946" s="164"/>
    </row>
    <row r="11947" spans="10:28">
      <c r="J11947" s="161"/>
      <c r="AB11947" s="164"/>
    </row>
    <row r="11948" spans="10:28">
      <c r="J11948" s="161"/>
      <c r="AB11948" s="164"/>
    </row>
    <row r="11949" spans="10:28">
      <c r="J11949" s="161"/>
      <c r="AB11949" s="164"/>
    </row>
    <row r="11950" spans="10:28">
      <c r="J11950" s="161"/>
      <c r="AB11950" s="164"/>
    </row>
    <row r="11951" spans="10:28">
      <c r="J11951" s="161"/>
      <c r="AB11951" s="164"/>
    </row>
    <row r="11952" spans="10:28">
      <c r="J11952" s="161"/>
      <c r="AB11952" s="164"/>
    </row>
    <row r="11953" spans="5:28">
      <c r="J11953" s="161"/>
      <c r="AB11953" s="164"/>
    </row>
    <row r="11954" spans="5:28">
      <c r="J11954" s="161"/>
      <c r="AB11954" s="164"/>
    </row>
    <row r="11955" spans="5:28">
      <c r="J11955" s="161"/>
      <c r="AB11955" s="164"/>
    </row>
    <row r="11956" spans="5:28">
      <c r="J11956" s="161"/>
      <c r="AB11956" s="164"/>
    </row>
    <row r="11957" spans="5:28">
      <c r="J11957" s="161"/>
      <c r="AB11957" s="164"/>
    </row>
    <row r="11958" spans="5:28">
      <c r="J11958" s="161"/>
      <c r="AB11958" s="164"/>
    </row>
    <row r="11959" spans="5:28">
      <c r="J11959" s="161"/>
      <c r="AB11959" s="164"/>
    </row>
    <row r="11960" spans="5:28">
      <c r="J11960" s="161"/>
      <c r="AB11960" s="164"/>
    </row>
    <row r="11961" spans="5:28">
      <c r="J11961" s="161"/>
      <c r="AB11961" s="164"/>
    </row>
    <row r="11962" spans="5:28">
      <c r="E11962" s="166"/>
      <c r="J11962" s="161"/>
      <c r="AB11962" s="164"/>
    </row>
    <row r="11963" spans="5:28">
      <c r="E11963" s="166"/>
      <c r="J11963" s="161"/>
      <c r="AB11963" s="164"/>
    </row>
    <row r="11964" spans="5:28">
      <c r="E11964" s="166"/>
      <c r="J11964" s="161"/>
      <c r="AB11964" s="164"/>
    </row>
    <row r="11965" spans="5:28">
      <c r="E11965" s="166"/>
      <c r="J11965" s="161"/>
      <c r="AB11965" s="164"/>
    </row>
    <row r="11966" spans="5:28">
      <c r="E11966" s="166"/>
      <c r="J11966" s="161"/>
      <c r="AB11966" s="164"/>
    </row>
    <row r="11967" spans="5:28">
      <c r="E11967" s="166"/>
      <c r="J11967" s="161"/>
      <c r="AB11967" s="164"/>
    </row>
    <row r="11968" spans="5:28">
      <c r="E11968" s="166"/>
      <c r="J11968" s="161"/>
      <c r="AB11968" s="164"/>
    </row>
    <row r="11969" spans="5:28">
      <c r="E11969" s="166"/>
      <c r="J11969" s="161"/>
      <c r="AB11969" s="164"/>
    </row>
    <row r="11970" spans="5:28">
      <c r="E11970" s="166"/>
      <c r="J11970" s="161"/>
      <c r="AB11970" s="164"/>
    </row>
    <row r="11971" spans="5:28">
      <c r="E11971" s="166"/>
      <c r="J11971" s="161"/>
      <c r="AB11971" s="164"/>
    </row>
    <row r="11972" spans="5:28">
      <c r="E11972" s="166"/>
      <c r="J11972" s="161"/>
      <c r="AB11972" s="164"/>
    </row>
    <row r="11973" spans="5:28">
      <c r="E11973" s="166"/>
      <c r="J11973" s="161"/>
      <c r="AB11973" s="164"/>
    </row>
    <row r="11974" spans="5:28">
      <c r="E11974" s="166"/>
      <c r="J11974" s="161"/>
      <c r="AB11974" s="164"/>
    </row>
    <row r="11975" spans="5:28">
      <c r="J11975" s="161"/>
      <c r="AB11975" s="164"/>
    </row>
    <row r="11976" spans="5:28">
      <c r="J11976" s="161"/>
      <c r="AB11976" s="164"/>
    </row>
    <row r="11977" spans="5:28">
      <c r="J11977" s="161"/>
      <c r="AB11977" s="164"/>
    </row>
    <row r="11978" spans="5:28">
      <c r="J11978" s="161"/>
      <c r="AB11978" s="164"/>
    </row>
    <row r="11979" spans="5:28">
      <c r="J11979" s="161"/>
      <c r="AB11979" s="164"/>
    </row>
    <row r="11980" spans="5:28">
      <c r="J11980" s="161"/>
      <c r="AB11980" s="164"/>
    </row>
    <row r="11981" spans="5:28">
      <c r="J11981" s="161"/>
      <c r="AB11981" s="164"/>
    </row>
    <row r="11982" spans="5:28">
      <c r="J11982" s="161"/>
      <c r="AB11982" s="164"/>
    </row>
    <row r="11983" spans="5:28">
      <c r="J11983" s="161"/>
      <c r="AB11983" s="164"/>
    </row>
    <row r="11984" spans="5:28">
      <c r="J11984" s="161"/>
      <c r="AB11984" s="164"/>
    </row>
    <row r="11985" spans="10:28">
      <c r="J11985" s="161"/>
      <c r="AB11985" s="164"/>
    </row>
    <row r="11986" spans="10:28">
      <c r="J11986" s="161"/>
      <c r="AB11986" s="164"/>
    </row>
    <row r="11987" spans="10:28">
      <c r="J11987" s="161"/>
      <c r="AB11987" s="164"/>
    </row>
    <row r="11988" spans="10:28">
      <c r="J11988" s="161"/>
      <c r="AB11988" s="164"/>
    </row>
    <row r="11989" spans="10:28">
      <c r="J11989" s="161"/>
      <c r="AB11989" s="164"/>
    </row>
    <row r="11990" spans="10:28">
      <c r="J11990" s="161"/>
      <c r="AB11990" s="164"/>
    </row>
    <row r="11991" spans="10:28">
      <c r="J11991" s="161"/>
      <c r="AB11991" s="164"/>
    </row>
    <row r="11992" spans="10:28">
      <c r="J11992" s="161"/>
      <c r="AB11992" s="164"/>
    </row>
    <row r="11993" spans="10:28">
      <c r="J11993" s="161"/>
      <c r="AB11993" s="164"/>
    </row>
    <row r="11994" spans="10:28">
      <c r="J11994" s="161"/>
      <c r="AB11994" s="164"/>
    </row>
    <row r="11995" spans="10:28">
      <c r="J11995" s="161"/>
      <c r="AB11995" s="164"/>
    </row>
    <row r="11996" spans="10:28">
      <c r="J11996" s="161"/>
      <c r="AB11996" s="164"/>
    </row>
    <row r="11997" spans="10:28">
      <c r="J11997" s="161"/>
      <c r="AB11997" s="164"/>
    </row>
    <row r="11998" spans="10:28">
      <c r="J11998" s="161"/>
      <c r="AB11998" s="164"/>
    </row>
    <row r="11999" spans="10:28">
      <c r="J11999" s="161"/>
      <c r="AB11999" s="164"/>
    </row>
    <row r="12000" spans="10:28">
      <c r="J12000" s="161"/>
      <c r="AB12000" s="164"/>
    </row>
    <row r="12001" spans="10:28">
      <c r="J12001" s="161"/>
      <c r="AB12001" s="164"/>
    </row>
    <row r="12002" spans="10:28">
      <c r="J12002" s="161"/>
      <c r="AB12002" s="164"/>
    </row>
    <row r="12003" spans="10:28">
      <c r="J12003" s="161"/>
      <c r="AB12003" s="164"/>
    </row>
    <row r="12004" spans="10:28">
      <c r="J12004" s="161"/>
      <c r="AB12004" s="164"/>
    </row>
    <row r="12005" spans="10:28">
      <c r="J12005" s="161"/>
      <c r="AB12005" s="164"/>
    </row>
    <row r="12006" spans="10:28">
      <c r="J12006" s="161"/>
      <c r="AB12006" s="164"/>
    </row>
    <row r="12007" spans="10:28">
      <c r="J12007" s="161"/>
      <c r="AB12007" s="164"/>
    </row>
    <row r="12008" spans="10:28">
      <c r="J12008" s="161"/>
      <c r="AB12008" s="164"/>
    </row>
    <row r="12009" spans="10:28">
      <c r="J12009" s="161"/>
      <c r="AB12009" s="164"/>
    </row>
    <row r="12010" spans="10:28">
      <c r="J12010" s="161"/>
      <c r="AB12010" s="164"/>
    </row>
    <row r="12011" spans="10:28">
      <c r="J12011" s="161"/>
      <c r="AB12011" s="164"/>
    </row>
    <row r="12012" spans="10:28">
      <c r="J12012" s="161"/>
      <c r="AB12012" s="164"/>
    </row>
    <row r="12013" spans="10:28">
      <c r="J12013" s="161"/>
      <c r="AB12013" s="164"/>
    </row>
    <row r="12014" spans="10:28">
      <c r="J12014" s="161"/>
      <c r="AB12014" s="164"/>
    </row>
    <row r="12015" spans="10:28">
      <c r="J12015" s="161"/>
      <c r="AB12015" s="164"/>
    </row>
    <row r="12016" spans="10:28">
      <c r="J12016" s="161"/>
      <c r="AB12016" s="164"/>
    </row>
    <row r="12017" spans="10:28">
      <c r="J12017" s="161"/>
      <c r="AB12017" s="164"/>
    </row>
    <row r="12018" spans="10:28">
      <c r="J12018" s="161"/>
      <c r="AB12018" s="164"/>
    </row>
    <row r="12019" spans="10:28">
      <c r="J12019" s="161"/>
      <c r="AB12019" s="164"/>
    </row>
    <row r="12020" spans="10:28">
      <c r="J12020" s="161"/>
      <c r="AB12020" s="164"/>
    </row>
    <row r="12021" spans="10:28">
      <c r="J12021" s="161"/>
      <c r="AB12021" s="164"/>
    </row>
    <row r="12022" spans="10:28">
      <c r="J12022" s="161"/>
      <c r="AB12022" s="164"/>
    </row>
    <row r="12023" spans="10:28">
      <c r="J12023" s="161"/>
      <c r="AB12023" s="164"/>
    </row>
    <row r="12024" spans="10:28">
      <c r="J12024" s="161"/>
      <c r="AB12024" s="164"/>
    </row>
    <row r="12025" spans="10:28">
      <c r="J12025" s="161"/>
      <c r="AB12025" s="164"/>
    </row>
    <row r="12026" spans="10:28">
      <c r="J12026" s="161"/>
      <c r="AB12026" s="164"/>
    </row>
    <row r="12027" spans="10:28">
      <c r="J12027" s="161"/>
      <c r="AB12027" s="164"/>
    </row>
    <row r="12028" spans="10:28">
      <c r="J12028" s="161"/>
      <c r="AB12028" s="164"/>
    </row>
    <row r="12029" spans="10:28">
      <c r="J12029" s="161"/>
      <c r="AB12029" s="164"/>
    </row>
    <row r="12030" spans="10:28">
      <c r="J12030" s="161"/>
      <c r="AB12030" s="164"/>
    </row>
    <row r="12031" spans="10:28">
      <c r="J12031" s="161"/>
      <c r="AB12031" s="164"/>
    </row>
    <row r="12032" spans="10:28">
      <c r="J12032" s="161"/>
      <c r="AB12032" s="164"/>
    </row>
    <row r="12033" spans="10:28">
      <c r="J12033" s="161"/>
      <c r="AB12033" s="164"/>
    </row>
    <row r="12034" spans="10:28">
      <c r="J12034" s="161"/>
      <c r="AB12034" s="164"/>
    </row>
    <row r="12035" spans="10:28">
      <c r="J12035" s="161"/>
      <c r="AB12035" s="164"/>
    </row>
    <row r="12036" spans="10:28">
      <c r="J12036" s="161"/>
      <c r="AB12036" s="164"/>
    </row>
    <row r="12037" spans="10:28">
      <c r="J12037" s="161"/>
      <c r="AB12037" s="164"/>
    </row>
    <row r="12038" spans="10:28">
      <c r="J12038" s="161"/>
      <c r="AB12038" s="164"/>
    </row>
    <row r="12039" spans="10:28">
      <c r="J12039" s="161"/>
      <c r="AB12039" s="164"/>
    </row>
    <row r="12040" spans="10:28">
      <c r="J12040" s="161"/>
      <c r="AB12040" s="164"/>
    </row>
    <row r="12041" spans="10:28">
      <c r="J12041" s="161"/>
      <c r="AB12041" s="164"/>
    </row>
    <row r="12042" spans="10:28">
      <c r="J12042" s="161"/>
      <c r="AB12042" s="164"/>
    </row>
    <row r="12043" spans="10:28">
      <c r="J12043" s="161"/>
      <c r="AB12043" s="164"/>
    </row>
    <row r="12044" spans="10:28">
      <c r="J12044" s="161"/>
      <c r="AB12044" s="164"/>
    </row>
    <row r="12045" spans="10:28">
      <c r="J12045" s="161"/>
      <c r="AB12045" s="164"/>
    </row>
    <row r="12046" spans="10:28">
      <c r="J12046" s="161"/>
      <c r="AB12046" s="164"/>
    </row>
    <row r="12047" spans="10:28">
      <c r="J12047" s="161"/>
      <c r="AB12047" s="164"/>
    </row>
    <row r="12048" spans="10:28">
      <c r="J12048" s="161"/>
      <c r="AB12048" s="164"/>
    </row>
    <row r="12049" spans="10:28">
      <c r="J12049" s="161"/>
      <c r="AB12049" s="164"/>
    </row>
    <row r="12050" spans="10:28">
      <c r="J12050" s="161"/>
      <c r="AB12050" s="164"/>
    </row>
    <row r="12051" spans="10:28">
      <c r="J12051" s="161"/>
      <c r="AB12051" s="164"/>
    </row>
    <row r="12052" spans="10:28">
      <c r="J12052" s="161"/>
      <c r="AB12052" s="164"/>
    </row>
    <row r="12053" spans="10:28">
      <c r="J12053" s="161"/>
      <c r="AB12053" s="164"/>
    </row>
    <row r="12054" spans="10:28">
      <c r="J12054" s="161"/>
      <c r="AB12054" s="164"/>
    </row>
    <row r="12055" spans="10:28">
      <c r="J12055" s="161"/>
      <c r="AB12055" s="164"/>
    </row>
    <row r="12056" spans="10:28">
      <c r="J12056" s="161"/>
      <c r="AB12056" s="164"/>
    </row>
    <row r="12057" spans="10:28">
      <c r="J12057" s="161"/>
      <c r="AB12057" s="164"/>
    </row>
    <row r="12058" spans="10:28">
      <c r="J12058" s="161"/>
      <c r="AB12058" s="164"/>
    </row>
    <row r="12059" spans="10:28">
      <c r="J12059" s="161"/>
      <c r="AB12059" s="164"/>
    </row>
    <row r="12060" spans="10:28">
      <c r="J12060" s="161"/>
      <c r="AB12060" s="164"/>
    </row>
    <row r="12061" spans="10:28">
      <c r="J12061" s="161"/>
      <c r="AB12061" s="164"/>
    </row>
    <row r="12062" spans="10:28">
      <c r="J12062" s="161"/>
      <c r="AB12062" s="164"/>
    </row>
    <row r="12063" spans="10:28">
      <c r="J12063" s="161"/>
      <c r="AB12063" s="164"/>
    </row>
    <row r="12064" spans="10:28">
      <c r="J12064" s="161"/>
      <c r="AB12064" s="164"/>
    </row>
    <row r="12065" spans="10:28">
      <c r="J12065" s="161"/>
      <c r="AB12065" s="164"/>
    </row>
    <row r="12066" spans="10:28">
      <c r="J12066" s="161"/>
      <c r="AB12066" s="164"/>
    </row>
    <row r="12067" spans="10:28">
      <c r="J12067" s="161"/>
      <c r="AB12067" s="164"/>
    </row>
    <row r="12068" spans="10:28">
      <c r="J12068" s="161"/>
      <c r="AB12068" s="164"/>
    </row>
    <row r="12069" spans="10:28">
      <c r="J12069" s="161"/>
      <c r="AB12069" s="164"/>
    </row>
    <row r="12070" spans="10:28">
      <c r="J12070" s="161"/>
      <c r="AB12070" s="164"/>
    </row>
    <row r="12071" spans="10:28">
      <c r="J12071" s="161"/>
      <c r="AB12071" s="164"/>
    </row>
    <row r="12072" spans="10:28">
      <c r="J12072" s="161"/>
      <c r="AB12072" s="164"/>
    </row>
    <row r="12073" spans="10:28">
      <c r="J12073" s="161"/>
      <c r="AB12073" s="164"/>
    </row>
    <row r="12074" spans="10:28">
      <c r="J12074" s="161"/>
      <c r="AB12074" s="164"/>
    </row>
    <row r="12075" spans="10:28">
      <c r="J12075" s="161"/>
      <c r="AB12075" s="164"/>
    </row>
    <row r="12076" spans="10:28">
      <c r="J12076" s="161"/>
      <c r="AB12076" s="164"/>
    </row>
    <row r="12077" spans="10:28">
      <c r="J12077" s="161"/>
      <c r="AB12077" s="164"/>
    </row>
    <row r="12078" spans="10:28">
      <c r="J12078" s="161"/>
      <c r="AB12078" s="164"/>
    </row>
    <row r="12079" spans="10:28">
      <c r="J12079" s="161"/>
      <c r="AB12079" s="164"/>
    </row>
    <row r="12080" spans="10:28">
      <c r="J12080" s="161"/>
      <c r="AB12080" s="164"/>
    </row>
    <row r="12081" spans="10:28">
      <c r="J12081" s="161"/>
      <c r="AB12081" s="164"/>
    </row>
    <row r="12082" spans="10:28">
      <c r="J12082" s="161"/>
      <c r="AB12082" s="164"/>
    </row>
    <row r="12083" spans="10:28">
      <c r="J12083" s="161"/>
      <c r="AB12083" s="164"/>
    </row>
    <row r="12084" spans="10:28">
      <c r="J12084" s="161"/>
      <c r="AB12084" s="164"/>
    </row>
    <row r="12085" spans="10:28">
      <c r="J12085" s="161"/>
      <c r="AB12085" s="164"/>
    </row>
    <row r="12086" spans="10:28">
      <c r="J12086" s="161"/>
      <c r="AB12086" s="164"/>
    </row>
    <row r="12087" spans="10:28">
      <c r="J12087" s="161"/>
      <c r="AB12087" s="164"/>
    </row>
    <row r="12088" spans="10:28">
      <c r="J12088" s="161"/>
      <c r="AB12088" s="164"/>
    </row>
    <row r="12089" spans="10:28">
      <c r="J12089" s="161"/>
      <c r="AB12089" s="164"/>
    </row>
    <row r="12090" spans="10:28">
      <c r="J12090" s="161"/>
      <c r="AB12090" s="164"/>
    </row>
    <row r="12091" spans="10:28">
      <c r="J12091" s="161"/>
      <c r="AB12091" s="164"/>
    </row>
    <row r="12092" spans="10:28">
      <c r="J12092" s="161"/>
      <c r="AB12092" s="164"/>
    </row>
    <row r="12093" spans="10:28">
      <c r="J12093" s="161"/>
      <c r="AB12093" s="164"/>
    </row>
    <row r="12094" spans="10:28">
      <c r="J12094" s="161"/>
      <c r="AB12094" s="164"/>
    </row>
    <row r="12095" spans="10:28">
      <c r="J12095" s="161"/>
      <c r="AB12095" s="164"/>
    </row>
    <row r="12096" spans="10:28">
      <c r="J12096" s="161"/>
      <c r="AB12096" s="164"/>
    </row>
    <row r="12097" spans="5:28">
      <c r="J12097" s="161"/>
      <c r="AB12097" s="164"/>
    </row>
    <row r="12098" spans="5:28">
      <c r="J12098" s="161"/>
      <c r="AB12098" s="164"/>
    </row>
    <row r="12099" spans="5:28">
      <c r="J12099" s="161"/>
      <c r="AB12099" s="164"/>
    </row>
    <row r="12100" spans="5:28">
      <c r="J12100" s="161"/>
      <c r="AB12100" s="164"/>
    </row>
    <row r="12101" spans="5:28">
      <c r="J12101" s="161"/>
      <c r="AB12101" s="164"/>
    </row>
    <row r="12102" spans="5:28">
      <c r="J12102" s="161"/>
      <c r="AB12102" s="164"/>
    </row>
    <row r="12103" spans="5:28">
      <c r="J12103" s="161"/>
      <c r="AB12103" s="164"/>
    </row>
    <row r="12104" spans="5:28">
      <c r="E12104" s="166"/>
      <c r="J12104" s="161"/>
      <c r="AB12104" s="164"/>
    </row>
    <row r="12105" spans="5:28">
      <c r="E12105" s="166"/>
      <c r="J12105" s="161"/>
      <c r="AB12105" s="164"/>
    </row>
    <row r="12106" spans="5:28">
      <c r="E12106" s="166"/>
      <c r="J12106" s="161"/>
      <c r="AB12106" s="164"/>
    </row>
    <row r="12107" spans="5:28">
      <c r="E12107" s="166"/>
      <c r="J12107" s="161"/>
      <c r="AB12107" s="164"/>
    </row>
    <row r="12108" spans="5:28">
      <c r="E12108" s="166"/>
      <c r="J12108" s="161"/>
      <c r="AB12108" s="164"/>
    </row>
    <row r="12109" spans="5:28">
      <c r="J12109" s="161"/>
      <c r="AB12109" s="164"/>
    </row>
    <row r="12110" spans="5:28">
      <c r="J12110" s="161"/>
      <c r="AB12110" s="164"/>
    </row>
    <row r="12111" spans="5:28">
      <c r="J12111" s="161"/>
      <c r="AB12111" s="164"/>
    </row>
    <row r="12112" spans="5:28">
      <c r="J12112" s="161"/>
      <c r="AB12112" s="164"/>
    </row>
    <row r="12113" spans="10:28">
      <c r="J12113" s="161"/>
      <c r="AB12113" s="164"/>
    </row>
    <row r="12114" spans="10:28">
      <c r="J12114" s="161"/>
      <c r="AB12114" s="164"/>
    </row>
    <row r="12115" spans="10:28">
      <c r="J12115" s="161"/>
      <c r="AB12115" s="164"/>
    </row>
    <row r="12116" spans="10:28">
      <c r="J12116" s="161"/>
      <c r="AB12116" s="164"/>
    </row>
    <row r="12117" spans="10:28">
      <c r="J12117" s="161"/>
      <c r="AB12117" s="164"/>
    </row>
    <row r="12118" spans="10:28">
      <c r="J12118" s="161"/>
      <c r="AB12118" s="164"/>
    </row>
    <row r="12119" spans="10:28">
      <c r="J12119" s="161"/>
      <c r="AB12119" s="164"/>
    </row>
    <row r="12120" spans="10:28">
      <c r="J12120" s="161"/>
      <c r="AB12120" s="164"/>
    </row>
    <row r="12121" spans="10:28">
      <c r="J12121" s="161"/>
      <c r="AB12121" s="164"/>
    </row>
    <row r="12122" spans="10:28">
      <c r="J12122" s="161"/>
      <c r="AB12122" s="164"/>
    </row>
    <row r="12123" spans="10:28">
      <c r="J12123" s="161"/>
      <c r="AB12123" s="164"/>
    </row>
    <row r="12124" spans="10:28">
      <c r="J12124" s="161"/>
      <c r="AB12124" s="164"/>
    </row>
    <row r="12125" spans="10:28">
      <c r="J12125" s="161"/>
      <c r="AB12125" s="164"/>
    </row>
    <row r="12126" spans="10:28">
      <c r="J12126" s="161"/>
      <c r="AB12126" s="164"/>
    </row>
    <row r="12127" spans="10:28">
      <c r="J12127" s="161"/>
      <c r="AB12127" s="164"/>
    </row>
    <row r="12128" spans="10:28">
      <c r="J12128" s="161"/>
      <c r="AB12128" s="164"/>
    </row>
    <row r="12129" spans="10:28">
      <c r="J12129" s="161"/>
      <c r="AB12129" s="164"/>
    </row>
    <row r="12130" spans="10:28">
      <c r="J12130" s="161"/>
      <c r="AB12130" s="164"/>
    </row>
    <row r="12131" spans="10:28">
      <c r="J12131" s="161"/>
      <c r="AB12131" s="164"/>
    </row>
    <row r="12132" spans="10:28">
      <c r="J12132" s="161"/>
      <c r="AB12132" s="164"/>
    </row>
    <row r="12133" spans="10:28">
      <c r="J12133" s="161"/>
      <c r="AB12133" s="164"/>
    </row>
    <row r="12134" spans="10:28">
      <c r="J12134" s="161"/>
      <c r="AB12134" s="164"/>
    </row>
    <row r="12135" spans="10:28">
      <c r="J12135" s="161"/>
      <c r="AB12135" s="164"/>
    </row>
    <row r="12136" spans="10:28">
      <c r="J12136" s="161"/>
      <c r="AB12136" s="164"/>
    </row>
    <row r="12137" spans="10:28">
      <c r="J12137" s="161"/>
      <c r="AB12137" s="164"/>
    </row>
    <row r="12138" spans="10:28">
      <c r="J12138" s="161"/>
      <c r="AB12138" s="164"/>
    </row>
    <row r="12139" spans="10:28">
      <c r="J12139" s="161"/>
      <c r="AB12139" s="164"/>
    </row>
    <row r="12140" spans="10:28">
      <c r="J12140" s="161"/>
      <c r="AB12140" s="164"/>
    </row>
    <row r="12141" spans="10:28">
      <c r="J12141" s="161"/>
      <c r="AB12141" s="164"/>
    </row>
    <row r="12142" spans="10:28">
      <c r="J12142" s="161"/>
      <c r="AB12142" s="164"/>
    </row>
    <row r="12143" spans="10:28">
      <c r="J12143" s="161"/>
      <c r="AB12143" s="164"/>
    </row>
    <row r="12144" spans="10:28">
      <c r="J12144" s="161"/>
      <c r="AB12144" s="164"/>
    </row>
    <row r="12145" spans="10:28">
      <c r="J12145" s="161"/>
      <c r="AB12145" s="164"/>
    </row>
    <row r="12146" spans="10:28">
      <c r="J12146" s="161"/>
      <c r="AB12146" s="164"/>
    </row>
    <row r="12147" spans="10:28">
      <c r="J12147" s="161"/>
      <c r="AB12147" s="164"/>
    </row>
    <row r="12148" spans="10:28">
      <c r="J12148" s="161"/>
      <c r="AB12148" s="164"/>
    </row>
    <row r="12149" spans="10:28">
      <c r="J12149" s="161"/>
      <c r="AB12149" s="164"/>
    </row>
    <row r="12150" spans="10:28">
      <c r="J12150" s="161"/>
      <c r="AB12150" s="164"/>
    </row>
    <row r="12151" spans="10:28">
      <c r="J12151" s="161"/>
      <c r="AB12151" s="164"/>
    </row>
    <row r="12152" spans="10:28">
      <c r="J12152" s="161"/>
      <c r="AB12152" s="164"/>
    </row>
    <row r="12153" spans="10:28">
      <c r="J12153" s="161"/>
      <c r="AB12153" s="164"/>
    </row>
    <row r="12154" spans="10:28">
      <c r="J12154" s="161"/>
      <c r="AB12154" s="164"/>
    </row>
    <row r="12155" spans="10:28">
      <c r="J12155" s="161"/>
      <c r="AB12155" s="164"/>
    </row>
    <row r="12156" spans="10:28">
      <c r="J12156" s="161"/>
      <c r="AB12156" s="164"/>
    </row>
    <row r="12157" spans="10:28">
      <c r="J12157" s="161"/>
      <c r="AB12157" s="164"/>
    </row>
    <row r="12158" spans="10:28">
      <c r="J12158" s="161"/>
      <c r="AB12158" s="164"/>
    </row>
    <row r="12159" spans="10:28">
      <c r="J12159" s="161"/>
      <c r="AB12159" s="164"/>
    </row>
    <row r="12160" spans="10:28">
      <c r="J12160" s="161"/>
      <c r="AB12160" s="164"/>
    </row>
    <row r="12161" spans="10:28">
      <c r="J12161" s="161"/>
      <c r="AB12161" s="164"/>
    </row>
    <row r="12162" spans="10:28">
      <c r="J12162" s="161"/>
      <c r="AB12162" s="164"/>
    </row>
    <row r="12163" spans="10:28">
      <c r="J12163" s="161"/>
      <c r="AB12163" s="164"/>
    </row>
    <row r="12164" spans="10:28">
      <c r="J12164" s="161"/>
      <c r="AB12164" s="164"/>
    </row>
    <row r="12165" spans="10:28">
      <c r="J12165" s="161"/>
      <c r="AB12165" s="164"/>
    </row>
    <row r="12166" spans="10:28">
      <c r="J12166" s="161"/>
      <c r="AB12166" s="164"/>
    </row>
    <row r="12167" spans="10:28">
      <c r="J12167" s="161"/>
      <c r="AB12167" s="164"/>
    </row>
    <row r="12168" spans="10:28">
      <c r="J12168" s="161"/>
      <c r="AB12168" s="164"/>
    </row>
    <row r="12169" spans="10:28">
      <c r="J12169" s="161"/>
      <c r="AB12169" s="164"/>
    </row>
    <row r="12170" spans="10:28">
      <c r="J12170" s="161"/>
      <c r="AB12170" s="164"/>
    </row>
    <row r="12171" spans="10:28">
      <c r="J12171" s="161"/>
      <c r="AB12171" s="164"/>
    </row>
    <row r="12172" spans="10:28">
      <c r="J12172" s="161"/>
      <c r="AB12172" s="164"/>
    </row>
    <row r="12173" spans="10:28">
      <c r="J12173" s="161"/>
      <c r="AB12173" s="164"/>
    </row>
    <row r="12174" spans="10:28">
      <c r="J12174" s="161"/>
      <c r="AB12174" s="164"/>
    </row>
    <row r="12175" spans="10:28">
      <c r="J12175" s="161"/>
      <c r="AB12175" s="164"/>
    </row>
    <row r="12176" spans="10:28">
      <c r="J12176" s="161"/>
      <c r="AB12176" s="164"/>
    </row>
    <row r="12177" spans="5:28">
      <c r="J12177" s="161"/>
      <c r="AB12177" s="164"/>
    </row>
    <row r="12178" spans="5:28">
      <c r="J12178" s="161"/>
      <c r="AB12178" s="164"/>
    </row>
    <row r="12179" spans="5:28">
      <c r="J12179" s="161"/>
      <c r="AB12179" s="164"/>
    </row>
    <row r="12180" spans="5:28">
      <c r="J12180" s="161"/>
      <c r="AB12180" s="164"/>
    </row>
    <row r="12181" spans="5:28">
      <c r="J12181" s="161"/>
      <c r="AB12181" s="164"/>
    </row>
    <row r="12182" spans="5:28">
      <c r="J12182" s="161"/>
      <c r="AB12182" s="164"/>
    </row>
    <row r="12183" spans="5:28">
      <c r="J12183" s="161"/>
      <c r="AB12183" s="164"/>
    </row>
    <row r="12184" spans="5:28">
      <c r="E12184" s="166"/>
      <c r="J12184" s="161"/>
      <c r="AB12184" s="164"/>
    </row>
    <row r="12185" spans="5:28">
      <c r="E12185" s="166"/>
      <c r="J12185" s="161"/>
      <c r="AB12185" s="164"/>
    </row>
    <row r="12186" spans="5:28">
      <c r="E12186" s="166"/>
      <c r="J12186" s="161"/>
      <c r="AB12186" s="164"/>
    </row>
    <row r="12187" spans="5:28">
      <c r="E12187" s="166"/>
      <c r="J12187" s="161"/>
      <c r="AB12187" s="164"/>
    </row>
    <row r="12188" spans="5:28">
      <c r="E12188" s="166"/>
      <c r="J12188" s="161"/>
      <c r="AB12188" s="164"/>
    </row>
    <row r="12189" spans="5:28">
      <c r="E12189" s="166"/>
      <c r="J12189" s="161"/>
      <c r="AB12189" s="164"/>
    </row>
    <row r="12190" spans="5:28">
      <c r="J12190" s="161"/>
      <c r="AB12190" s="164"/>
    </row>
    <row r="12191" spans="5:28">
      <c r="J12191" s="161"/>
      <c r="AB12191" s="164"/>
    </row>
    <row r="12192" spans="5:28">
      <c r="J12192" s="161"/>
      <c r="AB12192" s="164"/>
    </row>
    <row r="12193" spans="10:28">
      <c r="J12193" s="161"/>
      <c r="AB12193" s="164"/>
    </row>
    <row r="12194" spans="10:28">
      <c r="J12194" s="161"/>
      <c r="AB12194" s="164"/>
    </row>
    <row r="12195" spans="10:28">
      <c r="J12195" s="161"/>
      <c r="AB12195" s="164"/>
    </row>
    <row r="12196" spans="10:28">
      <c r="J12196" s="161"/>
      <c r="AB12196" s="164"/>
    </row>
    <row r="12197" spans="10:28">
      <c r="J12197" s="161"/>
      <c r="AB12197" s="164"/>
    </row>
    <row r="12198" spans="10:28">
      <c r="J12198" s="161"/>
      <c r="AB12198" s="164"/>
    </row>
    <row r="12199" spans="10:28">
      <c r="J12199" s="161"/>
      <c r="AB12199" s="164"/>
    </row>
    <row r="12200" spans="10:28">
      <c r="J12200" s="161"/>
      <c r="AB12200" s="164"/>
    </row>
    <row r="12201" spans="10:28">
      <c r="J12201" s="161"/>
      <c r="AB12201" s="164"/>
    </row>
    <row r="12202" spans="10:28">
      <c r="J12202" s="161"/>
      <c r="AB12202" s="164"/>
    </row>
    <row r="12203" spans="10:28">
      <c r="J12203" s="161"/>
      <c r="AB12203" s="164"/>
    </row>
    <row r="12204" spans="10:28">
      <c r="J12204" s="161"/>
      <c r="AB12204" s="164"/>
    </row>
    <row r="12205" spans="10:28">
      <c r="J12205" s="161"/>
      <c r="AB12205" s="164"/>
    </row>
    <row r="12206" spans="10:28">
      <c r="J12206" s="161"/>
      <c r="AB12206" s="164"/>
    </row>
    <row r="12207" spans="10:28">
      <c r="J12207" s="161"/>
      <c r="AB12207" s="164"/>
    </row>
    <row r="12208" spans="10:28">
      <c r="J12208" s="161"/>
      <c r="AB12208" s="164"/>
    </row>
    <row r="12209" spans="10:28">
      <c r="J12209" s="161"/>
      <c r="AB12209" s="164"/>
    </row>
    <row r="12210" spans="10:28">
      <c r="J12210" s="161"/>
      <c r="AB12210" s="164"/>
    </row>
    <row r="12211" spans="10:28">
      <c r="J12211" s="161"/>
      <c r="AB12211" s="164"/>
    </row>
    <row r="12212" spans="10:28">
      <c r="J12212" s="161"/>
      <c r="AB12212" s="164"/>
    </row>
    <row r="12213" spans="10:28">
      <c r="J12213" s="161"/>
      <c r="AB12213" s="164"/>
    </row>
    <row r="12214" spans="10:28">
      <c r="J12214" s="161"/>
      <c r="AB12214" s="164"/>
    </row>
    <row r="12215" spans="10:28">
      <c r="J12215" s="161"/>
      <c r="AB12215" s="164"/>
    </row>
    <row r="12216" spans="10:28">
      <c r="J12216" s="161"/>
      <c r="AB12216" s="164"/>
    </row>
    <row r="12217" spans="10:28">
      <c r="J12217" s="161"/>
      <c r="AB12217" s="164"/>
    </row>
    <row r="12218" spans="10:28">
      <c r="J12218" s="161"/>
      <c r="AB12218" s="164"/>
    </row>
    <row r="12219" spans="10:28">
      <c r="J12219" s="161"/>
      <c r="AB12219" s="164"/>
    </row>
    <row r="12220" spans="10:28">
      <c r="J12220" s="161"/>
      <c r="AB12220" s="164"/>
    </row>
    <row r="12221" spans="10:28">
      <c r="J12221" s="161"/>
      <c r="AB12221" s="164"/>
    </row>
    <row r="12222" spans="10:28">
      <c r="J12222" s="161"/>
      <c r="AB12222" s="164"/>
    </row>
    <row r="12223" spans="10:28">
      <c r="J12223" s="161"/>
      <c r="AB12223" s="164"/>
    </row>
    <row r="12224" spans="10:28">
      <c r="J12224" s="161"/>
      <c r="AB12224" s="164"/>
    </row>
    <row r="12225" spans="10:28">
      <c r="J12225" s="161"/>
      <c r="AB12225" s="164"/>
    </row>
    <row r="12226" spans="10:28">
      <c r="J12226" s="161"/>
      <c r="AB12226" s="164"/>
    </row>
    <row r="12227" spans="10:28">
      <c r="J12227" s="161"/>
      <c r="AB12227" s="164"/>
    </row>
    <row r="12228" spans="10:28">
      <c r="J12228" s="161"/>
      <c r="AB12228" s="164"/>
    </row>
    <row r="12229" spans="10:28">
      <c r="J12229" s="161"/>
      <c r="AB12229" s="164"/>
    </row>
    <row r="12230" spans="10:28">
      <c r="J12230" s="161"/>
      <c r="AB12230" s="164"/>
    </row>
    <row r="12231" spans="10:28">
      <c r="J12231" s="161"/>
      <c r="AB12231" s="164"/>
    </row>
    <row r="12232" spans="10:28">
      <c r="J12232" s="161"/>
      <c r="AB12232" s="164"/>
    </row>
    <row r="12233" spans="10:28">
      <c r="J12233" s="161"/>
      <c r="AB12233" s="164"/>
    </row>
    <row r="12234" spans="10:28">
      <c r="J12234" s="161"/>
      <c r="AB12234" s="164"/>
    </row>
    <row r="12235" spans="10:28">
      <c r="J12235" s="161"/>
      <c r="AB12235" s="164"/>
    </row>
    <row r="12236" spans="10:28">
      <c r="J12236" s="161"/>
      <c r="AB12236" s="164"/>
    </row>
    <row r="12237" spans="10:28">
      <c r="J12237" s="161"/>
      <c r="AB12237" s="164"/>
    </row>
    <row r="12238" spans="10:28">
      <c r="J12238" s="161"/>
      <c r="AB12238" s="164"/>
    </row>
    <row r="12239" spans="10:28">
      <c r="J12239" s="161"/>
      <c r="AB12239" s="164"/>
    </row>
    <row r="12240" spans="10:28">
      <c r="J12240" s="161"/>
      <c r="AB12240" s="164"/>
    </row>
    <row r="12241" spans="10:28">
      <c r="J12241" s="161"/>
      <c r="AB12241" s="164"/>
    </row>
    <row r="12242" spans="10:28">
      <c r="J12242" s="161"/>
      <c r="AB12242" s="164"/>
    </row>
    <row r="12243" spans="10:28">
      <c r="J12243" s="161"/>
      <c r="AB12243" s="164"/>
    </row>
    <row r="12244" spans="10:28">
      <c r="J12244" s="161"/>
      <c r="AB12244" s="164"/>
    </row>
    <row r="12245" spans="10:28">
      <c r="J12245" s="161"/>
      <c r="AB12245" s="164"/>
    </row>
    <row r="12246" spans="10:28">
      <c r="J12246" s="161"/>
      <c r="AB12246" s="164"/>
    </row>
    <row r="12247" spans="10:28">
      <c r="J12247" s="161"/>
      <c r="AB12247" s="164"/>
    </row>
    <row r="12248" spans="10:28">
      <c r="J12248" s="161"/>
      <c r="AB12248" s="164"/>
    </row>
    <row r="12249" spans="10:28">
      <c r="J12249" s="161"/>
      <c r="AB12249" s="164"/>
    </row>
    <row r="12250" spans="10:28">
      <c r="J12250" s="161"/>
      <c r="AB12250" s="164"/>
    </row>
    <row r="12251" spans="10:28">
      <c r="J12251" s="161"/>
      <c r="AB12251" s="164"/>
    </row>
    <row r="12252" spans="10:28">
      <c r="J12252" s="161"/>
      <c r="AB12252" s="164"/>
    </row>
    <row r="12253" spans="10:28">
      <c r="J12253" s="161"/>
      <c r="AB12253" s="164"/>
    </row>
    <row r="12254" spans="10:28">
      <c r="J12254" s="161"/>
      <c r="AB12254" s="164"/>
    </row>
    <row r="12255" spans="10:28">
      <c r="J12255" s="161"/>
      <c r="AB12255" s="164"/>
    </row>
    <row r="12256" spans="10:28">
      <c r="J12256" s="161"/>
      <c r="AB12256" s="164"/>
    </row>
    <row r="12257" spans="10:28">
      <c r="J12257" s="161"/>
      <c r="AB12257" s="164"/>
    </row>
    <row r="12258" spans="10:28">
      <c r="J12258" s="161"/>
      <c r="AB12258" s="164"/>
    </row>
    <row r="12259" spans="10:28">
      <c r="J12259" s="161"/>
      <c r="AB12259" s="164"/>
    </row>
    <row r="12260" spans="10:28">
      <c r="J12260" s="161"/>
      <c r="AB12260" s="164"/>
    </row>
    <row r="12261" spans="10:28">
      <c r="J12261" s="161"/>
      <c r="AB12261" s="164"/>
    </row>
    <row r="12262" spans="10:28">
      <c r="J12262" s="161"/>
      <c r="AB12262" s="164"/>
    </row>
    <row r="12263" spans="10:28">
      <c r="J12263" s="161"/>
      <c r="AB12263" s="164"/>
    </row>
    <row r="12264" spans="10:28">
      <c r="J12264" s="161"/>
      <c r="AB12264" s="164"/>
    </row>
    <row r="12265" spans="10:28">
      <c r="J12265" s="161"/>
      <c r="AB12265" s="164"/>
    </row>
    <row r="12266" spans="10:28">
      <c r="J12266" s="161"/>
      <c r="AB12266" s="164"/>
    </row>
    <row r="12267" spans="10:28">
      <c r="J12267" s="161"/>
      <c r="AB12267" s="164"/>
    </row>
    <row r="12268" spans="10:28">
      <c r="J12268" s="161"/>
      <c r="AB12268" s="164"/>
    </row>
    <row r="12269" spans="10:28">
      <c r="J12269" s="161"/>
      <c r="AB12269" s="164"/>
    </row>
    <row r="12270" spans="10:28">
      <c r="J12270" s="161"/>
      <c r="AB12270" s="164"/>
    </row>
    <row r="12271" spans="10:28">
      <c r="J12271" s="161"/>
      <c r="AB12271" s="164"/>
    </row>
    <row r="12272" spans="10:28">
      <c r="J12272" s="161"/>
      <c r="R12272" s="166"/>
      <c r="AB12272" s="164"/>
    </row>
    <row r="12273" spans="10:28">
      <c r="J12273" s="161"/>
      <c r="AB12273" s="164"/>
    </row>
    <row r="12274" spans="10:28">
      <c r="J12274" s="161"/>
      <c r="AB12274" s="164"/>
    </row>
    <row r="12275" spans="10:28">
      <c r="J12275" s="161"/>
      <c r="AB12275" s="164"/>
    </row>
    <row r="12276" spans="10:28">
      <c r="J12276" s="161"/>
      <c r="AB12276" s="164"/>
    </row>
    <row r="12277" spans="10:28">
      <c r="J12277" s="161"/>
      <c r="AB12277" s="164"/>
    </row>
    <row r="12278" spans="10:28">
      <c r="J12278" s="161"/>
      <c r="AB12278" s="164"/>
    </row>
    <row r="12279" spans="10:28">
      <c r="J12279" s="161"/>
      <c r="AB12279" s="164"/>
    </row>
    <row r="12280" spans="10:28">
      <c r="J12280" s="161"/>
      <c r="AB12280" s="164"/>
    </row>
    <row r="12281" spans="10:28">
      <c r="J12281" s="161"/>
      <c r="AB12281" s="164"/>
    </row>
    <row r="12282" spans="10:28">
      <c r="J12282" s="161"/>
      <c r="AB12282" s="164"/>
    </row>
    <row r="12283" spans="10:28">
      <c r="J12283" s="161"/>
      <c r="AB12283" s="164"/>
    </row>
    <row r="12284" spans="10:28">
      <c r="J12284" s="161"/>
      <c r="AB12284" s="164"/>
    </row>
    <row r="12285" spans="10:28">
      <c r="J12285" s="161"/>
      <c r="AB12285" s="164"/>
    </row>
    <row r="12286" spans="10:28">
      <c r="J12286" s="161"/>
      <c r="AB12286" s="164"/>
    </row>
    <row r="12287" spans="10:28">
      <c r="J12287" s="161"/>
      <c r="AB12287" s="164"/>
    </row>
    <row r="12288" spans="10:28">
      <c r="J12288" s="161"/>
      <c r="AB12288" s="164"/>
    </row>
    <row r="12289" spans="10:28">
      <c r="J12289" s="161"/>
      <c r="AB12289" s="164"/>
    </row>
    <row r="12290" spans="10:28">
      <c r="J12290" s="161"/>
      <c r="AB12290" s="164"/>
    </row>
    <row r="12291" spans="10:28">
      <c r="J12291" s="161"/>
      <c r="AB12291" s="164"/>
    </row>
    <row r="12292" spans="10:28">
      <c r="J12292" s="161"/>
      <c r="AB12292" s="164"/>
    </row>
    <row r="12293" spans="10:28">
      <c r="J12293" s="161"/>
      <c r="AB12293" s="164"/>
    </row>
    <row r="12294" spans="10:28">
      <c r="J12294" s="161"/>
      <c r="AB12294" s="164"/>
    </row>
    <row r="12295" spans="10:28">
      <c r="J12295" s="161"/>
      <c r="AB12295" s="164"/>
    </row>
    <row r="12296" spans="10:28">
      <c r="J12296" s="161"/>
      <c r="AB12296" s="164"/>
    </row>
    <row r="12297" spans="10:28">
      <c r="J12297" s="161"/>
      <c r="AB12297" s="164"/>
    </row>
    <row r="12298" spans="10:28">
      <c r="J12298" s="161"/>
      <c r="AB12298" s="164"/>
    </row>
    <row r="12299" spans="10:28">
      <c r="J12299" s="161"/>
      <c r="AB12299" s="164"/>
    </row>
    <row r="12300" spans="10:28">
      <c r="J12300" s="161"/>
      <c r="AB12300" s="164"/>
    </row>
    <row r="12301" spans="10:28">
      <c r="J12301" s="161"/>
      <c r="AB12301" s="164"/>
    </row>
    <row r="12302" spans="10:28">
      <c r="J12302" s="161"/>
      <c r="AB12302" s="164"/>
    </row>
    <row r="12303" spans="10:28">
      <c r="J12303" s="161"/>
      <c r="AB12303" s="164"/>
    </row>
    <row r="12304" spans="10:28">
      <c r="J12304" s="161"/>
      <c r="AB12304" s="164"/>
    </row>
    <row r="12305" spans="10:28">
      <c r="J12305" s="161"/>
      <c r="AB12305" s="164"/>
    </row>
    <row r="12306" spans="10:28">
      <c r="J12306" s="161"/>
      <c r="AB12306" s="164"/>
    </row>
    <row r="12307" spans="10:28">
      <c r="J12307" s="161"/>
      <c r="AB12307" s="164"/>
    </row>
    <row r="12308" spans="10:28">
      <c r="J12308" s="161"/>
      <c r="AB12308" s="164"/>
    </row>
    <row r="12309" spans="10:28">
      <c r="J12309" s="161"/>
      <c r="AB12309" s="164"/>
    </row>
    <row r="12310" spans="10:28">
      <c r="J12310" s="161"/>
      <c r="AB12310" s="164"/>
    </row>
    <row r="12311" spans="10:28">
      <c r="J12311" s="161"/>
      <c r="AB12311" s="164"/>
    </row>
    <row r="12312" spans="10:28">
      <c r="J12312" s="161"/>
      <c r="AB12312" s="164"/>
    </row>
    <row r="12313" spans="10:28">
      <c r="J12313" s="161"/>
      <c r="AB12313" s="164"/>
    </row>
    <row r="12314" spans="10:28">
      <c r="J12314" s="161"/>
      <c r="AB12314" s="164"/>
    </row>
    <row r="12315" spans="10:28">
      <c r="J12315" s="161"/>
      <c r="AB12315" s="164"/>
    </row>
    <row r="12316" spans="10:28">
      <c r="J12316" s="161"/>
      <c r="AB12316" s="164"/>
    </row>
    <row r="12317" spans="10:28">
      <c r="J12317" s="161"/>
      <c r="AB12317" s="164"/>
    </row>
    <row r="12318" spans="10:28">
      <c r="J12318" s="161"/>
      <c r="AB12318" s="164"/>
    </row>
    <row r="12319" spans="10:28">
      <c r="J12319" s="161"/>
      <c r="AB12319" s="164"/>
    </row>
    <row r="12320" spans="10:28">
      <c r="J12320" s="161"/>
      <c r="AB12320" s="164"/>
    </row>
    <row r="12321" spans="10:28">
      <c r="J12321" s="161"/>
      <c r="AB12321" s="164"/>
    </row>
    <row r="12322" spans="10:28">
      <c r="J12322" s="161"/>
      <c r="AB12322" s="164"/>
    </row>
    <row r="12323" spans="10:28">
      <c r="J12323" s="161"/>
      <c r="AB12323" s="164"/>
    </row>
    <row r="12324" spans="10:28">
      <c r="J12324" s="161"/>
      <c r="AB12324" s="164"/>
    </row>
    <row r="12325" spans="10:28">
      <c r="J12325" s="161"/>
      <c r="AB12325" s="164"/>
    </row>
    <row r="12326" spans="10:28">
      <c r="J12326" s="161"/>
      <c r="AB12326" s="164"/>
    </row>
    <row r="12327" spans="10:28">
      <c r="J12327" s="161"/>
      <c r="AB12327" s="164"/>
    </row>
    <row r="12328" spans="10:28">
      <c r="J12328" s="161"/>
      <c r="AB12328" s="164"/>
    </row>
    <row r="12329" spans="10:28">
      <c r="J12329" s="161"/>
      <c r="AB12329" s="164"/>
    </row>
    <row r="12330" spans="10:28">
      <c r="J12330" s="161"/>
      <c r="AB12330" s="164"/>
    </row>
    <row r="12331" spans="10:28">
      <c r="J12331" s="161"/>
      <c r="AB12331" s="164"/>
    </row>
    <row r="12332" spans="10:28">
      <c r="J12332" s="161"/>
      <c r="AB12332" s="164"/>
    </row>
    <row r="12333" spans="10:28">
      <c r="J12333" s="161"/>
      <c r="AB12333" s="164"/>
    </row>
    <row r="12334" spans="10:28">
      <c r="J12334" s="161"/>
      <c r="AB12334" s="164"/>
    </row>
    <row r="12335" spans="10:28">
      <c r="J12335" s="161"/>
      <c r="AB12335" s="164"/>
    </row>
    <row r="12336" spans="10:28">
      <c r="J12336" s="161"/>
      <c r="AB12336" s="164"/>
    </row>
    <row r="12337" spans="10:28">
      <c r="J12337" s="161"/>
      <c r="AB12337" s="164"/>
    </row>
    <row r="12338" spans="10:28">
      <c r="J12338" s="161"/>
      <c r="AB12338" s="164"/>
    </row>
    <row r="12339" spans="10:28">
      <c r="J12339" s="161"/>
      <c r="AB12339" s="164"/>
    </row>
    <row r="12340" spans="10:28">
      <c r="J12340" s="161"/>
      <c r="AB12340" s="164"/>
    </row>
    <row r="12341" spans="10:28">
      <c r="J12341" s="161"/>
      <c r="AB12341" s="164"/>
    </row>
    <row r="12342" spans="10:28">
      <c r="J12342" s="161"/>
      <c r="AB12342" s="164"/>
    </row>
    <row r="12343" spans="10:28">
      <c r="J12343" s="161"/>
      <c r="AB12343" s="164"/>
    </row>
    <row r="12344" spans="10:28">
      <c r="J12344" s="161"/>
      <c r="AB12344" s="164"/>
    </row>
    <row r="12345" spans="10:28">
      <c r="J12345" s="161"/>
      <c r="AB12345" s="164"/>
    </row>
    <row r="12346" spans="10:28">
      <c r="J12346" s="161"/>
      <c r="AB12346" s="164"/>
    </row>
    <row r="12347" spans="10:28">
      <c r="J12347" s="161"/>
      <c r="AB12347" s="164"/>
    </row>
    <row r="12348" spans="10:28">
      <c r="J12348" s="161"/>
      <c r="AB12348" s="164"/>
    </row>
    <row r="12349" spans="10:28">
      <c r="J12349" s="161"/>
      <c r="AB12349" s="164"/>
    </row>
    <row r="12350" spans="10:28">
      <c r="J12350" s="161"/>
      <c r="AB12350" s="164"/>
    </row>
    <row r="12351" spans="10:28">
      <c r="J12351" s="161"/>
      <c r="AB12351" s="164"/>
    </row>
    <row r="12352" spans="10:28">
      <c r="J12352" s="161"/>
      <c r="AB12352" s="164"/>
    </row>
    <row r="12353" spans="10:28">
      <c r="J12353" s="161"/>
      <c r="AB12353" s="164"/>
    </row>
    <row r="12354" spans="10:28">
      <c r="J12354" s="161"/>
      <c r="AB12354" s="164"/>
    </row>
    <row r="12355" spans="10:28">
      <c r="J12355" s="161"/>
      <c r="AB12355" s="164"/>
    </row>
    <row r="12356" spans="10:28">
      <c r="J12356" s="161"/>
      <c r="AB12356" s="164"/>
    </row>
    <row r="12357" spans="10:28">
      <c r="J12357" s="161"/>
      <c r="AB12357" s="164"/>
    </row>
    <row r="12358" spans="10:28">
      <c r="J12358" s="161"/>
      <c r="AB12358" s="164"/>
    </row>
    <row r="12359" spans="10:28">
      <c r="J12359" s="161"/>
      <c r="AB12359" s="164"/>
    </row>
    <row r="12360" spans="10:28">
      <c r="J12360" s="161"/>
      <c r="AB12360" s="164"/>
    </row>
    <row r="12361" spans="10:28">
      <c r="J12361" s="161"/>
      <c r="AB12361" s="164"/>
    </row>
    <row r="12362" spans="10:28">
      <c r="J12362" s="161"/>
      <c r="AB12362" s="164"/>
    </row>
    <row r="12363" spans="10:28">
      <c r="J12363" s="161"/>
      <c r="AB12363" s="164"/>
    </row>
    <row r="12364" spans="10:28">
      <c r="J12364" s="161"/>
      <c r="AB12364" s="164"/>
    </row>
    <row r="12365" spans="10:28">
      <c r="J12365" s="161"/>
      <c r="AB12365" s="164"/>
    </row>
    <row r="12366" spans="10:28">
      <c r="J12366" s="161"/>
      <c r="AB12366" s="164"/>
    </row>
    <row r="12367" spans="10:28">
      <c r="J12367" s="161"/>
      <c r="AB12367" s="164"/>
    </row>
    <row r="12368" spans="10:28">
      <c r="J12368" s="161"/>
      <c r="AB12368" s="164"/>
    </row>
    <row r="12369" spans="5:28">
      <c r="J12369" s="161"/>
      <c r="AB12369" s="164"/>
    </row>
    <row r="12370" spans="5:28">
      <c r="J12370" s="161"/>
      <c r="AB12370" s="164"/>
    </row>
    <row r="12371" spans="5:28">
      <c r="J12371" s="161"/>
      <c r="AB12371" s="164"/>
    </row>
    <row r="12372" spans="5:28">
      <c r="J12372" s="161"/>
      <c r="AB12372" s="164"/>
    </row>
    <row r="12373" spans="5:28">
      <c r="J12373" s="161"/>
      <c r="AB12373" s="164"/>
    </row>
    <row r="12374" spans="5:28">
      <c r="J12374" s="161"/>
      <c r="AB12374" s="164"/>
    </row>
    <row r="12375" spans="5:28">
      <c r="J12375" s="161"/>
      <c r="AB12375" s="164"/>
    </row>
    <row r="12376" spans="5:28">
      <c r="J12376" s="161"/>
      <c r="AB12376" s="164"/>
    </row>
    <row r="12377" spans="5:28">
      <c r="J12377" s="161"/>
      <c r="AB12377" s="164"/>
    </row>
    <row r="12378" spans="5:28">
      <c r="J12378" s="161"/>
      <c r="AB12378" s="164"/>
    </row>
    <row r="12379" spans="5:28">
      <c r="J12379" s="161"/>
      <c r="AB12379" s="164"/>
    </row>
    <row r="12380" spans="5:28">
      <c r="J12380" s="161"/>
      <c r="AB12380" s="164"/>
    </row>
    <row r="12381" spans="5:28">
      <c r="J12381" s="161"/>
      <c r="AB12381" s="164"/>
    </row>
    <row r="12382" spans="5:28">
      <c r="J12382" s="161"/>
      <c r="AB12382" s="164"/>
    </row>
    <row r="12383" spans="5:28">
      <c r="J12383" s="161"/>
      <c r="AB12383" s="164"/>
    </row>
    <row r="12384" spans="5:28">
      <c r="E12384" s="166"/>
      <c r="F12384" s="166"/>
      <c r="J12384" s="161"/>
      <c r="AB12384" s="164"/>
    </row>
    <row r="12385" spans="10:28">
      <c r="J12385" s="161"/>
      <c r="AB12385" s="164"/>
    </row>
    <row r="12386" spans="10:28">
      <c r="J12386" s="161"/>
      <c r="AB12386" s="164"/>
    </row>
    <row r="12387" spans="10:28">
      <c r="J12387" s="161"/>
      <c r="AB12387" s="164"/>
    </row>
    <row r="12388" spans="10:28">
      <c r="J12388" s="161"/>
      <c r="AB12388" s="164"/>
    </row>
    <row r="12389" spans="10:28">
      <c r="J12389" s="161"/>
      <c r="AB12389" s="164"/>
    </row>
    <row r="12390" spans="10:28">
      <c r="J12390" s="161"/>
      <c r="AB12390" s="164"/>
    </row>
    <row r="12391" spans="10:28">
      <c r="J12391" s="161"/>
      <c r="AB12391" s="164"/>
    </row>
    <row r="12392" spans="10:28">
      <c r="J12392" s="161"/>
      <c r="AB12392" s="164"/>
    </row>
    <row r="12393" spans="10:28">
      <c r="J12393" s="161"/>
      <c r="AB12393" s="164"/>
    </row>
    <row r="12394" spans="10:28">
      <c r="J12394" s="161"/>
      <c r="AB12394" s="164"/>
    </row>
    <row r="12395" spans="10:28">
      <c r="J12395" s="161"/>
      <c r="AB12395" s="164"/>
    </row>
    <row r="12396" spans="10:28">
      <c r="J12396" s="161"/>
      <c r="AB12396" s="164"/>
    </row>
    <row r="12397" spans="10:28">
      <c r="J12397" s="161"/>
      <c r="AB12397" s="164"/>
    </row>
    <row r="12398" spans="10:28">
      <c r="J12398" s="161"/>
      <c r="AB12398" s="164"/>
    </row>
    <row r="12399" spans="10:28">
      <c r="J12399" s="161"/>
      <c r="AB12399" s="164"/>
    </row>
    <row r="12400" spans="10:28">
      <c r="J12400" s="161"/>
      <c r="AB12400" s="164"/>
    </row>
    <row r="12401" spans="10:28">
      <c r="J12401" s="161"/>
      <c r="AB12401" s="164"/>
    </row>
    <row r="12402" spans="10:28">
      <c r="J12402" s="161"/>
      <c r="AB12402" s="164"/>
    </row>
    <row r="12403" spans="10:28">
      <c r="J12403" s="161"/>
      <c r="AB12403" s="164"/>
    </row>
    <row r="12404" spans="10:28">
      <c r="J12404" s="161"/>
      <c r="AB12404" s="164"/>
    </row>
    <row r="12405" spans="10:28">
      <c r="J12405" s="161"/>
      <c r="AB12405" s="164"/>
    </row>
    <row r="12406" spans="10:28">
      <c r="J12406" s="161"/>
      <c r="AB12406" s="164"/>
    </row>
    <row r="12407" spans="10:28">
      <c r="J12407" s="161"/>
      <c r="AB12407" s="164"/>
    </row>
    <row r="12408" spans="10:28">
      <c r="J12408" s="161"/>
      <c r="AB12408" s="164"/>
    </row>
    <row r="12409" spans="10:28">
      <c r="J12409" s="161"/>
      <c r="AB12409" s="164"/>
    </row>
    <row r="12410" spans="10:28">
      <c r="J12410" s="161"/>
      <c r="AB12410" s="164"/>
    </row>
    <row r="12411" spans="10:28">
      <c r="J12411" s="161"/>
      <c r="AB12411" s="164"/>
    </row>
    <row r="12412" spans="10:28">
      <c r="J12412" s="161"/>
      <c r="AB12412" s="164"/>
    </row>
    <row r="12413" spans="10:28">
      <c r="J12413" s="161"/>
      <c r="AB12413" s="164"/>
    </row>
    <row r="12414" spans="10:28">
      <c r="J12414" s="161"/>
      <c r="AB12414" s="164"/>
    </row>
    <row r="12415" spans="10:28">
      <c r="J12415" s="161"/>
      <c r="AB12415" s="164"/>
    </row>
    <row r="12416" spans="10:28">
      <c r="J12416" s="161"/>
      <c r="AB12416" s="164"/>
    </row>
    <row r="12417" spans="5:28">
      <c r="J12417" s="161"/>
      <c r="AB12417" s="164"/>
    </row>
    <row r="12418" spans="5:28">
      <c r="J12418" s="161"/>
      <c r="AB12418" s="164"/>
    </row>
    <row r="12419" spans="5:28">
      <c r="J12419" s="161"/>
      <c r="AB12419" s="164"/>
    </row>
    <row r="12420" spans="5:28">
      <c r="E12420" s="166"/>
      <c r="F12420" s="166"/>
      <c r="J12420" s="161"/>
      <c r="AB12420" s="164"/>
    </row>
    <row r="12421" spans="5:28">
      <c r="E12421" s="166"/>
      <c r="F12421" s="166"/>
      <c r="J12421" s="161"/>
      <c r="AB12421" s="164"/>
    </row>
    <row r="12422" spans="5:28">
      <c r="E12422" s="166"/>
      <c r="F12422" s="166"/>
      <c r="J12422" s="161"/>
      <c r="AB12422" s="164"/>
    </row>
    <row r="12423" spans="5:28">
      <c r="E12423" s="166"/>
      <c r="F12423" s="166"/>
      <c r="J12423" s="161"/>
      <c r="AB12423" s="164"/>
    </row>
    <row r="12424" spans="5:28">
      <c r="E12424" s="166"/>
      <c r="F12424" s="166"/>
      <c r="J12424" s="161"/>
      <c r="AB12424" s="164"/>
    </row>
    <row r="12425" spans="5:28">
      <c r="E12425" s="166"/>
      <c r="F12425" s="166"/>
      <c r="J12425" s="161"/>
      <c r="AB12425" s="164"/>
    </row>
    <row r="12426" spans="5:28">
      <c r="J12426" s="161"/>
      <c r="AB12426" s="164"/>
    </row>
    <row r="12427" spans="5:28">
      <c r="J12427" s="161"/>
      <c r="AB12427" s="164"/>
    </row>
    <row r="12428" spans="5:28">
      <c r="J12428" s="161"/>
      <c r="AB12428" s="164"/>
    </row>
    <row r="12429" spans="5:28">
      <c r="J12429" s="161"/>
      <c r="AB12429" s="164"/>
    </row>
    <row r="12430" spans="5:28">
      <c r="J12430" s="161"/>
      <c r="AB12430" s="164"/>
    </row>
    <row r="12431" spans="5:28">
      <c r="J12431" s="161"/>
      <c r="AB12431" s="164"/>
    </row>
    <row r="12432" spans="5:28">
      <c r="J12432" s="161"/>
      <c r="AB12432" s="164"/>
    </row>
    <row r="12433" spans="10:28">
      <c r="J12433" s="161"/>
      <c r="AB12433" s="164"/>
    </row>
    <row r="12434" spans="10:28">
      <c r="J12434" s="161"/>
      <c r="AB12434" s="164"/>
    </row>
    <row r="12435" spans="10:28">
      <c r="J12435" s="161"/>
      <c r="AB12435" s="164"/>
    </row>
    <row r="12436" spans="10:28">
      <c r="J12436" s="161"/>
      <c r="AB12436" s="164"/>
    </row>
    <row r="12437" spans="10:28">
      <c r="J12437" s="161"/>
      <c r="AB12437" s="164"/>
    </row>
    <row r="12438" spans="10:28">
      <c r="J12438" s="161"/>
      <c r="AB12438" s="164"/>
    </row>
    <row r="12439" spans="10:28">
      <c r="J12439" s="161"/>
      <c r="AB12439" s="164"/>
    </row>
    <row r="12440" spans="10:28">
      <c r="J12440" s="161"/>
      <c r="AB12440" s="164"/>
    </row>
    <row r="12441" spans="10:28">
      <c r="J12441" s="161"/>
      <c r="AB12441" s="164"/>
    </row>
    <row r="12442" spans="10:28">
      <c r="J12442" s="161"/>
      <c r="AB12442" s="164"/>
    </row>
    <row r="12443" spans="10:28">
      <c r="J12443" s="161"/>
      <c r="AB12443" s="164"/>
    </row>
    <row r="12444" spans="10:28">
      <c r="J12444" s="161"/>
      <c r="AB12444" s="164"/>
    </row>
    <row r="12445" spans="10:28">
      <c r="J12445" s="161"/>
      <c r="AB12445" s="164"/>
    </row>
    <row r="12446" spans="10:28">
      <c r="J12446" s="161"/>
      <c r="AB12446" s="164"/>
    </row>
    <row r="12447" spans="10:28">
      <c r="J12447" s="161"/>
      <c r="AB12447" s="164"/>
    </row>
    <row r="12448" spans="10:28">
      <c r="J12448" s="161"/>
      <c r="AB12448" s="164"/>
    </row>
    <row r="12449" spans="5:28">
      <c r="J12449" s="161"/>
      <c r="AB12449" s="164"/>
    </row>
    <row r="12450" spans="5:28">
      <c r="J12450" s="161"/>
      <c r="AB12450" s="164"/>
    </row>
    <row r="12451" spans="5:28">
      <c r="E12451" s="166"/>
      <c r="F12451" s="166"/>
      <c r="J12451" s="161"/>
      <c r="AB12451" s="164"/>
    </row>
    <row r="12452" spans="5:28">
      <c r="E12452" s="166"/>
      <c r="F12452" s="166"/>
      <c r="J12452" s="161"/>
      <c r="AB12452" s="164"/>
    </row>
    <row r="12453" spans="5:28">
      <c r="J12453" s="161"/>
      <c r="AB12453" s="164"/>
    </row>
    <row r="12454" spans="5:28">
      <c r="J12454" s="161"/>
      <c r="AB12454" s="164"/>
    </row>
    <row r="12455" spans="5:28">
      <c r="J12455" s="161"/>
      <c r="AB12455" s="164"/>
    </row>
    <row r="12456" spans="5:28">
      <c r="J12456" s="161"/>
      <c r="AB12456" s="164"/>
    </row>
    <row r="12457" spans="5:28">
      <c r="J12457" s="161"/>
      <c r="AB12457" s="164"/>
    </row>
    <row r="12458" spans="5:28">
      <c r="J12458" s="161"/>
      <c r="AB12458" s="164"/>
    </row>
    <row r="12459" spans="5:28">
      <c r="E12459" s="166"/>
      <c r="F12459" s="166"/>
      <c r="J12459" s="161"/>
      <c r="AB12459" s="164"/>
    </row>
    <row r="12460" spans="5:28">
      <c r="J12460" s="161"/>
      <c r="AB12460" s="164"/>
    </row>
    <row r="12461" spans="5:28">
      <c r="J12461" s="161"/>
      <c r="AB12461" s="164"/>
    </row>
    <row r="12462" spans="5:28">
      <c r="E12462" s="166"/>
      <c r="F12462" s="166"/>
      <c r="J12462" s="161"/>
      <c r="AB12462" s="164"/>
    </row>
    <row r="12463" spans="5:28">
      <c r="J12463" s="161"/>
      <c r="AB12463" s="164"/>
    </row>
    <row r="12464" spans="5:28">
      <c r="E12464" s="166"/>
      <c r="F12464" s="166"/>
      <c r="J12464" s="161"/>
      <c r="AB12464" s="164"/>
    </row>
    <row r="12465" spans="5:28">
      <c r="E12465" s="166"/>
      <c r="F12465" s="166"/>
      <c r="J12465" s="161"/>
      <c r="AB12465" s="164"/>
    </row>
    <row r="12466" spans="5:28">
      <c r="E12466" s="166"/>
      <c r="F12466" s="166"/>
      <c r="J12466" s="161"/>
      <c r="AB12466" s="164"/>
    </row>
    <row r="12467" spans="5:28">
      <c r="J12467" s="161"/>
      <c r="AB12467" s="164"/>
    </row>
    <row r="12468" spans="5:28">
      <c r="J12468" s="161"/>
      <c r="AB12468" s="164"/>
    </row>
    <row r="12469" spans="5:28">
      <c r="E12469" s="166"/>
      <c r="F12469" s="166"/>
      <c r="J12469" s="161"/>
      <c r="AB12469" s="164"/>
    </row>
    <row r="12470" spans="5:28">
      <c r="J12470" s="161"/>
      <c r="AB12470" s="164"/>
    </row>
    <row r="12471" spans="5:28">
      <c r="E12471" s="166"/>
      <c r="J12471" s="161"/>
      <c r="AB12471" s="164"/>
    </row>
    <row r="12472" spans="5:28">
      <c r="J12472" s="161"/>
      <c r="AB12472" s="164"/>
    </row>
    <row r="12473" spans="5:28">
      <c r="J12473" s="161"/>
      <c r="AB12473" s="164"/>
    </row>
    <row r="12474" spans="5:28">
      <c r="J12474" s="161"/>
      <c r="AB12474" s="164"/>
    </row>
    <row r="12475" spans="5:28">
      <c r="J12475" s="161"/>
      <c r="AB12475" s="164"/>
    </row>
    <row r="12476" spans="5:28">
      <c r="J12476" s="161"/>
      <c r="AB12476" s="164"/>
    </row>
    <row r="12477" spans="5:28">
      <c r="J12477" s="161"/>
      <c r="AB12477" s="164"/>
    </row>
    <row r="12478" spans="5:28">
      <c r="J12478" s="161"/>
      <c r="AB12478" s="164"/>
    </row>
    <row r="12479" spans="5:28">
      <c r="J12479" s="161"/>
      <c r="AB12479" s="164"/>
    </row>
    <row r="12480" spans="5:28">
      <c r="J12480" s="161"/>
      <c r="AB12480" s="164"/>
    </row>
    <row r="12481" spans="10:28">
      <c r="J12481" s="161"/>
      <c r="AB12481" s="164"/>
    </row>
    <row r="12482" spans="10:28">
      <c r="J12482" s="161"/>
      <c r="AB12482" s="164"/>
    </row>
    <row r="12483" spans="10:28">
      <c r="J12483" s="161"/>
      <c r="AB12483" s="164"/>
    </row>
    <row r="12484" spans="10:28">
      <c r="J12484" s="161"/>
      <c r="AB12484" s="164"/>
    </row>
    <row r="12485" spans="10:28">
      <c r="J12485" s="161"/>
      <c r="AB12485" s="164"/>
    </row>
    <row r="12486" spans="10:28">
      <c r="J12486" s="161"/>
      <c r="AB12486" s="164"/>
    </row>
    <row r="12487" spans="10:28">
      <c r="J12487" s="161"/>
      <c r="AB12487" s="164"/>
    </row>
    <row r="12488" spans="10:28">
      <c r="J12488" s="161"/>
      <c r="AB12488" s="164"/>
    </row>
    <row r="12489" spans="10:28">
      <c r="J12489" s="161"/>
      <c r="AB12489" s="164"/>
    </row>
    <row r="12490" spans="10:28">
      <c r="J12490" s="161"/>
      <c r="AB12490" s="164"/>
    </row>
    <row r="12491" spans="10:28">
      <c r="J12491" s="161"/>
      <c r="AB12491" s="164"/>
    </row>
    <row r="12492" spans="10:28">
      <c r="J12492" s="161"/>
      <c r="R12492" s="166"/>
      <c r="AB12492" s="164"/>
    </row>
    <row r="12493" spans="10:28">
      <c r="J12493" s="161"/>
      <c r="AB12493" s="164"/>
    </row>
    <row r="12494" spans="10:28">
      <c r="J12494" s="161"/>
      <c r="AB12494" s="164"/>
    </row>
    <row r="12495" spans="10:28">
      <c r="J12495" s="161"/>
      <c r="AB12495" s="164"/>
    </row>
    <row r="12496" spans="10:28">
      <c r="J12496" s="161"/>
      <c r="AB12496" s="164"/>
    </row>
    <row r="12497" spans="5:28">
      <c r="E12497" s="166"/>
      <c r="J12497" s="161"/>
      <c r="AB12497" s="164"/>
    </row>
    <row r="12498" spans="5:28">
      <c r="E12498" s="166"/>
      <c r="J12498" s="161"/>
      <c r="AB12498" s="164"/>
    </row>
    <row r="12499" spans="5:28">
      <c r="E12499" s="166"/>
      <c r="J12499" s="161"/>
      <c r="AB12499" s="164"/>
    </row>
    <row r="12500" spans="5:28">
      <c r="E12500" s="166"/>
      <c r="J12500" s="161"/>
      <c r="AB12500" s="164"/>
    </row>
    <row r="12501" spans="5:28">
      <c r="E12501" s="166"/>
      <c r="J12501" s="161"/>
      <c r="AB12501" s="164"/>
    </row>
    <row r="12502" spans="5:28">
      <c r="E12502" s="166"/>
      <c r="J12502" s="161"/>
      <c r="AB12502" s="164"/>
    </row>
    <row r="12503" spans="5:28">
      <c r="E12503" s="166"/>
      <c r="J12503" s="161"/>
      <c r="AB12503" s="164"/>
    </row>
    <row r="12504" spans="5:28">
      <c r="E12504" s="166"/>
      <c r="J12504" s="161"/>
      <c r="AB12504" s="164"/>
    </row>
    <row r="12505" spans="5:28">
      <c r="E12505" s="166"/>
      <c r="J12505" s="161"/>
      <c r="AB12505" s="164"/>
    </row>
    <row r="12506" spans="5:28">
      <c r="E12506" s="166"/>
      <c r="J12506" s="161"/>
      <c r="AB12506" s="164"/>
    </row>
    <row r="12507" spans="5:28">
      <c r="E12507" s="166"/>
      <c r="J12507" s="161"/>
      <c r="AB12507" s="164"/>
    </row>
    <row r="12508" spans="5:28">
      <c r="E12508" s="166"/>
      <c r="J12508" s="161"/>
      <c r="AB12508" s="164"/>
    </row>
    <row r="12509" spans="5:28">
      <c r="E12509" s="166"/>
      <c r="J12509" s="161"/>
      <c r="AB12509" s="164"/>
    </row>
    <row r="12510" spans="5:28">
      <c r="E12510" s="166"/>
      <c r="J12510" s="161"/>
      <c r="AB12510" s="164"/>
    </row>
    <row r="12511" spans="5:28">
      <c r="E12511" s="166"/>
      <c r="J12511" s="161"/>
      <c r="AB12511" s="164"/>
    </row>
    <row r="12512" spans="5:28">
      <c r="E12512" s="166"/>
      <c r="J12512" s="161"/>
      <c r="AB12512" s="164"/>
    </row>
    <row r="12513" spans="10:28">
      <c r="J12513" s="161"/>
      <c r="AB12513" s="164"/>
    </row>
    <row r="12514" spans="10:28">
      <c r="J12514" s="161"/>
      <c r="AB12514" s="164"/>
    </row>
    <row r="12515" spans="10:28">
      <c r="J12515" s="161"/>
      <c r="AB12515" s="164"/>
    </row>
    <row r="12516" spans="10:28">
      <c r="J12516" s="161"/>
      <c r="AB12516" s="164"/>
    </row>
    <row r="12517" spans="10:28">
      <c r="J12517" s="161"/>
      <c r="AB12517" s="164"/>
    </row>
    <row r="12518" spans="10:28">
      <c r="J12518" s="161"/>
      <c r="AB12518" s="164"/>
    </row>
    <row r="12519" spans="10:28">
      <c r="J12519" s="161"/>
      <c r="AB12519" s="164"/>
    </row>
    <row r="12520" spans="10:28">
      <c r="J12520" s="161"/>
      <c r="AB12520" s="164"/>
    </row>
    <row r="12521" spans="10:28">
      <c r="J12521" s="161"/>
      <c r="AB12521" s="164"/>
    </row>
    <row r="12522" spans="10:28">
      <c r="J12522" s="161"/>
      <c r="AB12522" s="164"/>
    </row>
    <row r="12523" spans="10:28">
      <c r="J12523" s="161"/>
      <c r="AB12523" s="164"/>
    </row>
    <row r="12524" spans="10:28">
      <c r="J12524" s="161"/>
      <c r="AB12524" s="164"/>
    </row>
    <row r="12525" spans="10:28">
      <c r="J12525" s="161"/>
      <c r="AB12525" s="164"/>
    </row>
    <row r="12526" spans="10:28">
      <c r="J12526" s="161"/>
      <c r="AB12526" s="164"/>
    </row>
    <row r="12527" spans="10:28">
      <c r="J12527" s="161"/>
      <c r="AB12527" s="164"/>
    </row>
    <row r="12528" spans="10:28">
      <c r="J12528" s="161"/>
      <c r="AB12528" s="164"/>
    </row>
    <row r="12529" spans="10:28">
      <c r="J12529" s="161"/>
      <c r="AB12529" s="164"/>
    </row>
    <row r="12530" spans="10:28">
      <c r="J12530" s="161"/>
      <c r="AB12530" s="164"/>
    </row>
    <row r="12531" spans="10:28">
      <c r="J12531" s="161"/>
      <c r="AB12531" s="164"/>
    </row>
    <row r="12532" spans="10:28">
      <c r="J12532" s="161"/>
      <c r="AB12532" s="164"/>
    </row>
    <row r="12533" spans="10:28">
      <c r="J12533" s="161"/>
      <c r="AB12533" s="164"/>
    </row>
    <row r="12534" spans="10:28">
      <c r="J12534" s="161"/>
      <c r="AB12534" s="164"/>
    </row>
    <row r="12535" spans="10:28">
      <c r="J12535" s="161"/>
      <c r="AB12535" s="164"/>
    </row>
    <row r="12536" spans="10:28">
      <c r="J12536" s="161"/>
      <c r="AB12536" s="164"/>
    </row>
    <row r="12537" spans="10:28">
      <c r="J12537" s="161"/>
      <c r="AB12537" s="164"/>
    </row>
    <row r="12538" spans="10:28">
      <c r="J12538" s="161"/>
      <c r="AB12538" s="164"/>
    </row>
    <row r="12539" spans="10:28">
      <c r="J12539" s="161"/>
      <c r="AB12539" s="164"/>
    </row>
    <row r="12540" spans="10:28">
      <c r="J12540" s="161"/>
      <c r="AB12540" s="164"/>
    </row>
    <row r="12541" spans="10:28">
      <c r="J12541" s="161"/>
      <c r="AB12541" s="164"/>
    </row>
    <row r="12542" spans="10:28">
      <c r="J12542" s="161"/>
      <c r="AB12542" s="164"/>
    </row>
    <row r="12543" spans="10:28">
      <c r="J12543" s="161"/>
      <c r="AB12543" s="164"/>
    </row>
    <row r="12544" spans="10:28">
      <c r="J12544" s="161"/>
      <c r="AB12544" s="164"/>
    </row>
    <row r="12545" spans="10:28">
      <c r="J12545" s="161"/>
      <c r="AB12545" s="164"/>
    </row>
    <row r="12546" spans="10:28">
      <c r="J12546" s="161"/>
      <c r="AB12546" s="164"/>
    </row>
    <row r="12547" spans="10:28">
      <c r="J12547" s="161"/>
      <c r="AB12547" s="164"/>
    </row>
    <row r="12548" spans="10:28">
      <c r="J12548" s="161"/>
      <c r="AB12548" s="164"/>
    </row>
    <row r="12549" spans="10:28">
      <c r="J12549" s="161"/>
      <c r="AB12549" s="164"/>
    </row>
    <row r="12550" spans="10:28">
      <c r="J12550" s="161"/>
      <c r="AB12550" s="164"/>
    </row>
    <row r="12551" spans="10:28">
      <c r="J12551" s="161"/>
      <c r="AB12551" s="164"/>
    </row>
    <row r="12552" spans="10:28">
      <c r="J12552" s="161"/>
      <c r="AB12552" s="164"/>
    </row>
    <row r="12553" spans="10:28">
      <c r="J12553" s="161"/>
      <c r="AB12553" s="164"/>
    </row>
    <row r="12554" spans="10:28">
      <c r="J12554" s="161"/>
      <c r="AB12554" s="164"/>
    </row>
    <row r="12555" spans="10:28">
      <c r="J12555" s="161"/>
      <c r="AB12555" s="164"/>
    </row>
    <row r="12556" spans="10:28">
      <c r="J12556" s="161"/>
      <c r="AB12556" s="164"/>
    </row>
    <row r="12557" spans="10:28">
      <c r="J12557" s="161"/>
      <c r="AB12557" s="164"/>
    </row>
    <row r="12558" spans="10:28">
      <c r="J12558" s="161"/>
      <c r="AB12558" s="164"/>
    </row>
    <row r="12559" spans="10:28">
      <c r="J12559" s="161"/>
      <c r="AB12559" s="164"/>
    </row>
    <row r="12560" spans="10:28">
      <c r="J12560" s="161"/>
      <c r="AB12560" s="164"/>
    </row>
    <row r="12561" spans="5:28">
      <c r="J12561" s="161"/>
      <c r="AB12561" s="164"/>
    </row>
    <row r="12562" spans="5:28">
      <c r="J12562" s="161"/>
      <c r="AB12562" s="164"/>
    </row>
    <row r="12563" spans="5:28">
      <c r="J12563" s="161"/>
      <c r="AB12563" s="164"/>
    </row>
    <row r="12564" spans="5:28">
      <c r="J12564" s="161"/>
      <c r="AB12564" s="164"/>
    </row>
    <row r="12565" spans="5:28">
      <c r="E12565" s="166"/>
      <c r="J12565" s="161"/>
      <c r="AB12565" s="164"/>
    </row>
    <row r="12566" spans="5:28">
      <c r="E12566" s="166"/>
      <c r="J12566" s="161"/>
      <c r="AB12566" s="164"/>
    </row>
    <row r="12567" spans="5:28">
      <c r="E12567" s="166"/>
      <c r="J12567" s="161"/>
      <c r="AB12567" s="164"/>
    </row>
    <row r="12568" spans="5:28">
      <c r="E12568" s="166"/>
      <c r="J12568" s="161"/>
      <c r="AB12568" s="164"/>
    </row>
    <row r="12569" spans="5:28">
      <c r="E12569" s="166"/>
      <c r="J12569" s="161"/>
      <c r="AB12569" s="164"/>
    </row>
    <row r="12570" spans="5:28">
      <c r="E12570" s="166"/>
      <c r="J12570" s="161"/>
      <c r="AB12570" s="164"/>
    </row>
    <row r="12571" spans="5:28">
      <c r="E12571" s="166"/>
      <c r="J12571" s="161"/>
      <c r="AB12571" s="164"/>
    </row>
    <row r="12572" spans="5:28">
      <c r="E12572" s="166"/>
      <c r="J12572" s="161"/>
      <c r="AB12572" s="164"/>
    </row>
    <row r="12573" spans="5:28">
      <c r="E12573" s="166"/>
      <c r="J12573" s="161"/>
      <c r="AB12573" s="164"/>
    </row>
    <row r="12574" spans="5:28">
      <c r="E12574" s="166"/>
      <c r="J12574" s="161"/>
      <c r="AB12574" s="164"/>
    </row>
    <row r="12575" spans="5:28">
      <c r="E12575" s="166"/>
      <c r="J12575" s="161"/>
      <c r="AB12575" s="164"/>
    </row>
    <row r="12576" spans="5:28">
      <c r="E12576" s="166"/>
      <c r="J12576" s="161"/>
      <c r="AB12576" s="164"/>
    </row>
    <row r="12577" spans="5:28">
      <c r="E12577" s="166"/>
      <c r="J12577" s="161"/>
      <c r="AB12577" s="164"/>
    </row>
    <row r="12578" spans="5:28">
      <c r="E12578" s="166"/>
      <c r="J12578" s="161"/>
      <c r="AB12578" s="164"/>
    </row>
    <row r="12579" spans="5:28">
      <c r="E12579" s="166"/>
      <c r="J12579" s="161"/>
      <c r="AB12579" s="164"/>
    </row>
    <row r="12580" spans="5:28">
      <c r="E12580" s="166"/>
      <c r="J12580" s="161"/>
      <c r="AB12580" s="164"/>
    </row>
    <row r="12581" spans="5:28">
      <c r="E12581" s="166"/>
      <c r="J12581" s="161"/>
      <c r="AB12581" s="164"/>
    </row>
    <row r="12582" spans="5:28">
      <c r="E12582" s="166"/>
      <c r="J12582" s="161"/>
      <c r="AB12582" s="164"/>
    </row>
    <row r="12583" spans="5:28">
      <c r="E12583" s="166"/>
      <c r="J12583" s="161"/>
      <c r="AB12583" s="164"/>
    </row>
    <row r="12584" spans="5:28">
      <c r="E12584" s="166"/>
      <c r="J12584" s="161"/>
      <c r="AB12584" s="164"/>
    </row>
    <row r="12585" spans="5:28">
      <c r="J12585" s="161"/>
      <c r="AB12585" s="164"/>
    </row>
    <row r="12586" spans="5:28">
      <c r="J12586" s="161"/>
      <c r="AB12586" s="164"/>
    </row>
    <row r="12587" spans="5:28">
      <c r="J12587" s="161"/>
      <c r="AB12587" s="164"/>
    </row>
    <row r="12588" spans="5:28">
      <c r="J12588" s="161"/>
      <c r="AB12588" s="164"/>
    </row>
    <row r="12589" spans="5:28">
      <c r="J12589" s="161"/>
      <c r="AB12589" s="164"/>
    </row>
    <row r="12590" spans="5:28">
      <c r="J12590" s="161"/>
      <c r="AB12590" s="164"/>
    </row>
    <row r="12591" spans="5:28">
      <c r="E12591" s="166"/>
      <c r="F12591" s="166"/>
      <c r="J12591" s="161"/>
      <c r="AB12591" s="164"/>
    </row>
    <row r="12592" spans="5:28">
      <c r="E12592" s="166"/>
      <c r="F12592" s="166"/>
      <c r="J12592" s="161"/>
      <c r="AB12592" s="164"/>
    </row>
    <row r="12593" spans="5:28">
      <c r="E12593" s="166"/>
      <c r="F12593" s="166"/>
      <c r="J12593" s="161"/>
      <c r="AB12593" s="164"/>
    </row>
    <row r="12594" spans="5:28">
      <c r="E12594" s="166"/>
      <c r="F12594" s="166"/>
      <c r="J12594" s="161"/>
      <c r="AB12594" s="164"/>
    </row>
    <row r="12595" spans="5:28">
      <c r="E12595" s="166"/>
      <c r="F12595" s="166"/>
      <c r="J12595" s="161"/>
      <c r="AB12595" s="164"/>
    </row>
    <row r="12596" spans="5:28">
      <c r="E12596" s="166"/>
      <c r="F12596" s="166"/>
      <c r="J12596" s="161"/>
      <c r="AB12596" s="164"/>
    </row>
    <row r="12597" spans="5:28">
      <c r="E12597" s="166"/>
      <c r="F12597" s="166"/>
      <c r="J12597" s="161"/>
      <c r="AB12597" s="164"/>
    </row>
    <row r="12598" spans="5:28">
      <c r="E12598" s="166"/>
      <c r="F12598" s="166"/>
      <c r="J12598" s="161"/>
      <c r="AB12598" s="164"/>
    </row>
    <row r="12599" spans="5:28">
      <c r="E12599" s="166"/>
      <c r="F12599" s="166"/>
      <c r="J12599" s="161"/>
      <c r="AB12599" s="164"/>
    </row>
    <row r="12600" spans="5:28">
      <c r="E12600" s="166"/>
      <c r="F12600" s="166"/>
      <c r="J12600" s="161"/>
      <c r="AB12600" s="164"/>
    </row>
    <row r="12601" spans="5:28">
      <c r="E12601" s="166"/>
      <c r="F12601" s="166"/>
      <c r="J12601" s="161"/>
      <c r="AB12601" s="164"/>
    </row>
    <row r="12602" spans="5:28">
      <c r="E12602" s="166"/>
      <c r="F12602" s="166"/>
      <c r="J12602" s="161"/>
      <c r="AB12602" s="164"/>
    </row>
    <row r="12603" spans="5:28">
      <c r="E12603" s="166"/>
      <c r="F12603" s="166"/>
      <c r="J12603" s="161"/>
      <c r="AB12603" s="164"/>
    </row>
    <row r="12604" spans="5:28">
      <c r="E12604" s="166"/>
      <c r="F12604" s="166"/>
      <c r="J12604" s="161"/>
      <c r="AB12604" s="164"/>
    </row>
    <row r="12605" spans="5:28">
      <c r="E12605" s="166"/>
      <c r="F12605" s="166"/>
      <c r="J12605" s="161"/>
      <c r="AB12605" s="164"/>
    </row>
    <row r="12606" spans="5:28">
      <c r="J12606" s="161"/>
      <c r="AB12606" s="164"/>
    </row>
    <row r="12607" spans="5:28">
      <c r="J12607" s="161"/>
      <c r="AB12607" s="164"/>
    </row>
    <row r="12608" spans="5:28">
      <c r="J12608" s="161"/>
      <c r="AB12608" s="164"/>
    </row>
    <row r="12609" spans="10:28">
      <c r="J12609" s="161"/>
      <c r="AB12609" s="164"/>
    </row>
    <row r="12610" spans="10:28">
      <c r="J12610" s="161"/>
      <c r="AB12610" s="164"/>
    </row>
    <row r="12611" spans="10:28">
      <c r="J12611" s="161"/>
      <c r="AB12611" s="164"/>
    </row>
    <row r="12612" spans="10:28">
      <c r="J12612" s="161"/>
      <c r="AB12612" s="164"/>
    </row>
    <row r="12613" spans="10:28">
      <c r="J12613" s="161"/>
      <c r="AB12613" s="164"/>
    </row>
    <row r="12614" spans="10:28">
      <c r="J12614" s="161"/>
      <c r="AB12614" s="164"/>
    </row>
    <row r="12615" spans="10:28">
      <c r="J12615" s="161"/>
      <c r="AB12615" s="164"/>
    </row>
    <row r="12616" spans="10:28">
      <c r="J12616" s="161"/>
      <c r="AB12616" s="164"/>
    </row>
    <row r="12617" spans="10:28">
      <c r="J12617" s="161"/>
      <c r="AB12617" s="164"/>
    </row>
    <row r="12618" spans="10:28">
      <c r="J12618" s="161"/>
      <c r="AB12618" s="164"/>
    </row>
    <row r="12619" spans="10:28">
      <c r="J12619" s="161"/>
      <c r="AB12619" s="164"/>
    </row>
    <row r="12620" spans="10:28">
      <c r="J12620" s="161"/>
      <c r="AB12620" s="164"/>
    </row>
    <row r="12621" spans="10:28">
      <c r="J12621" s="161"/>
      <c r="AB12621" s="164"/>
    </row>
    <row r="12622" spans="10:28">
      <c r="J12622" s="161"/>
      <c r="AB12622" s="164"/>
    </row>
    <row r="12623" spans="10:28">
      <c r="J12623" s="161"/>
      <c r="AB12623" s="164"/>
    </row>
    <row r="12624" spans="10:28">
      <c r="J12624" s="161"/>
      <c r="AB12624" s="164"/>
    </row>
    <row r="12625" spans="5:28">
      <c r="J12625" s="161"/>
      <c r="AB12625" s="164"/>
    </row>
    <row r="12626" spans="5:28">
      <c r="J12626" s="161"/>
      <c r="AB12626" s="164"/>
    </row>
    <row r="12627" spans="5:28">
      <c r="J12627" s="161"/>
      <c r="AB12627" s="164"/>
    </row>
    <row r="12628" spans="5:28">
      <c r="J12628" s="161"/>
      <c r="AB12628" s="164"/>
    </row>
    <row r="12629" spans="5:28">
      <c r="J12629" s="161"/>
      <c r="AB12629" s="164"/>
    </row>
    <row r="12630" spans="5:28">
      <c r="J12630" s="161"/>
      <c r="AB12630" s="164"/>
    </row>
    <row r="12631" spans="5:28">
      <c r="J12631" s="161"/>
      <c r="AB12631" s="164"/>
    </row>
    <row r="12632" spans="5:28">
      <c r="J12632" s="161"/>
      <c r="AB12632" s="164"/>
    </row>
    <row r="12633" spans="5:28">
      <c r="J12633" s="161"/>
      <c r="AB12633" s="164"/>
    </row>
    <row r="12634" spans="5:28">
      <c r="J12634" s="161"/>
      <c r="AB12634" s="164"/>
    </row>
    <row r="12635" spans="5:28">
      <c r="E12635" s="166"/>
      <c r="F12635" s="166"/>
      <c r="J12635" s="161"/>
      <c r="AB12635" s="164"/>
    </row>
    <row r="12636" spans="5:28">
      <c r="J12636" s="161"/>
      <c r="AB12636" s="164"/>
    </row>
    <row r="12637" spans="5:28">
      <c r="J12637" s="161"/>
      <c r="AB12637" s="164"/>
    </row>
    <row r="12638" spans="5:28">
      <c r="J12638" s="161"/>
      <c r="AB12638" s="164"/>
    </row>
    <row r="12639" spans="5:28">
      <c r="J12639" s="161"/>
      <c r="AB12639" s="164"/>
    </row>
    <row r="12640" spans="5:28">
      <c r="J12640" s="161"/>
      <c r="AB12640" s="164"/>
    </row>
    <row r="12641" spans="5:28">
      <c r="J12641" s="161"/>
      <c r="AB12641" s="164"/>
    </row>
    <row r="12642" spans="5:28">
      <c r="J12642" s="161"/>
      <c r="AB12642" s="164"/>
    </row>
    <row r="12643" spans="5:28">
      <c r="E12643" s="166"/>
      <c r="F12643" s="166"/>
      <c r="J12643" s="161"/>
      <c r="AB12643" s="164"/>
    </row>
    <row r="12644" spans="5:28">
      <c r="E12644" s="166"/>
      <c r="F12644" s="166"/>
      <c r="J12644" s="161"/>
      <c r="AB12644" s="164"/>
    </row>
    <row r="12645" spans="5:28">
      <c r="E12645" s="166"/>
      <c r="F12645" s="166"/>
      <c r="J12645" s="161"/>
      <c r="AB12645" s="164"/>
    </row>
    <row r="12646" spans="5:28">
      <c r="E12646" s="166"/>
      <c r="F12646" s="166"/>
      <c r="J12646" s="161"/>
      <c r="AB12646" s="164"/>
    </row>
    <row r="12647" spans="5:28">
      <c r="J12647" s="161"/>
      <c r="AB12647" s="164"/>
    </row>
    <row r="12648" spans="5:28">
      <c r="E12648" s="166"/>
      <c r="F12648" s="166"/>
      <c r="J12648" s="161"/>
      <c r="AB12648" s="164"/>
    </row>
    <row r="12649" spans="5:28">
      <c r="J12649" s="161"/>
      <c r="AB12649" s="164"/>
    </row>
    <row r="12650" spans="5:28">
      <c r="J12650" s="161"/>
      <c r="AB12650" s="164"/>
    </row>
    <row r="12651" spans="5:28">
      <c r="J12651" s="161"/>
      <c r="AB12651" s="164"/>
    </row>
    <row r="12652" spans="5:28">
      <c r="J12652" s="161"/>
      <c r="AB12652" s="164"/>
    </row>
    <row r="12653" spans="5:28">
      <c r="J12653" s="161"/>
      <c r="AB12653" s="164"/>
    </row>
    <row r="12654" spans="5:28">
      <c r="J12654" s="161"/>
      <c r="AB12654" s="164"/>
    </row>
    <row r="12655" spans="5:28">
      <c r="J12655" s="161"/>
      <c r="AB12655" s="164"/>
    </row>
    <row r="12656" spans="5:28">
      <c r="J12656" s="161"/>
      <c r="AB12656" s="164"/>
    </row>
    <row r="12657" spans="10:28">
      <c r="J12657" s="161"/>
      <c r="AB12657" s="164"/>
    </row>
    <row r="12658" spans="10:28">
      <c r="J12658" s="161"/>
      <c r="AB12658" s="164"/>
    </row>
    <row r="12659" spans="10:28">
      <c r="J12659" s="161"/>
      <c r="AB12659" s="164"/>
    </row>
    <row r="12660" spans="10:28">
      <c r="J12660" s="161"/>
      <c r="AB12660" s="164"/>
    </row>
    <row r="12661" spans="10:28">
      <c r="J12661" s="161"/>
      <c r="AB12661" s="164"/>
    </row>
    <row r="12662" spans="10:28">
      <c r="J12662" s="161"/>
      <c r="AB12662" s="164"/>
    </row>
    <row r="12663" spans="10:28">
      <c r="J12663" s="161"/>
      <c r="AB12663" s="164"/>
    </row>
    <row r="12664" spans="10:28">
      <c r="J12664" s="161"/>
      <c r="AB12664" s="164"/>
    </row>
    <row r="12665" spans="10:28">
      <c r="J12665" s="161"/>
      <c r="AB12665" s="164"/>
    </row>
    <row r="12666" spans="10:28">
      <c r="J12666" s="161"/>
      <c r="AB12666" s="164"/>
    </row>
    <row r="12667" spans="10:28">
      <c r="J12667" s="161"/>
      <c r="AB12667" s="164"/>
    </row>
    <row r="12668" spans="10:28">
      <c r="J12668" s="161"/>
      <c r="AB12668" s="164"/>
    </row>
    <row r="12669" spans="10:28">
      <c r="J12669" s="161"/>
      <c r="AB12669" s="164"/>
    </row>
    <row r="12670" spans="10:28">
      <c r="J12670" s="161"/>
      <c r="AB12670" s="164"/>
    </row>
    <row r="12671" spans="10:28">
      <c r="J12671" s="161"/>
      <c r="AB12671" s="164"/>
    </row>
    <row r="12672" spans="10:28">
      <c r="J12672" s="161"/>
      <c r="AB12672" s="164"/>
    </row>
    <row r="12673" spans="10:28">
      <c r="J12673" s="161"/>
      <c r="AB12673" s="164"/>
    </row>
    <row r="12674" spans="10:28">
      <c r="J12674" s="161"/>
      <c r="AB12674" s="164"/>
    </row>
    <row r="12675" spans="10:28">
      <c r="J12675" s="161"/>
      <c r="AB12675" s="164"/>
    </row>
    <row r="12676" spans="10:28">
      <c r="J12676" s="161"/>
      <c r="AB12676" s="164"/>
    </row>
    <row r="12677" spans="10:28">
      <c r="J12677" s="161"/>
      <c r="AB12677" s="164"/>
    </row>
    <row r="12678" spans="10:28">
      <c r="J12678" s="161"/>
      <c r="AB12678" s="164"/>
    </row>
    <row r="12679" spans="10:28">
      <c r="J12679" s="161"/>
      <c r="AB12679" s="164"/>
    </row>
    <row r="12680" spans="10:28">
      <c r="J12680" s="161"/>
      <c r="AB12680" s="164"/>
    </row>
    <row r="12681" spans="10:28">
      <c r="J12681" s="161"/>
      <c r="AB12681" s="164"/>
    </row>
    <row r="12682" spans="10:28">
      <c r="J12682" s="161"/>
      <c r="AB12682" s="164"/>
    </row>
    <row r="12683" spans="10:28">
      <c r="J12683" s="161"/>
      <c r="AB12683" s="164"/>
    </row>
    <row r="12684" spans="10:28">
      <c r="J12684" s="161"/>
      <c r="AB12684" s="164"/>
    </row>
    <row r="12685" spans="10:28">
      <c r="J12685" s="161"/>
      <c r="AB12685" s="164"/>
    </row>
    <row r="12686" spans="10:28">
      <c r="J12686" s="161"/>
      <c r="AB12686" s="164"/>
    </row>
    <row r="12687" spans="10:28">
      <c r="J12687" s="161"/>
      <c r="AB12687" s="164"/>
    </row>
    <row r="12688" spans="10:28">
      <c r="J12688" s="161"/>
      <c r="AB12688" s="164"/>
    </row>
    <row r="12689" spans="5:28">
      <c r="J12689" s="161"/>
      <c r="AB12689" s="164"/>
    </row>
    <row r="12690" spans="5:28">
      <c r="J12690" s="161"/>
      <c r="AB12690" s="164"/>
    </row>
    <row r="12691" spans="5:28">
      <c r="J12691" s="161"/>
      <c r="AB12691" s="164"/>
    </row>
    <row r="12692" spans="5:28">
      <c r="J12692" s="161"/>
      <c r="AB12692" s="164"/>
    </row>
    <row r="12693" spans="5:28">
      <c r="J12693" s="161"/>
      <c r="AB12693" s="164"/>
    </row>
    <row r="12694" spans="5:28">
      <c r="E12694" s="166"/>
      <c r="F12694" s="166"/>
      <c r="J12694" s="161"/>
      <c r="AB12694" s="164"/>
    </row>
    <row r="12695" spans="5:28">
      <c r="E12695" s="166"/>
      <c r="F12695" s="166"/>
      <c r="J12695" s="161"/>
      <c r="AB12695" s="164"/>
    </row>
    <row r="12696" spans="5:28">
      <c r="E12696" s="166"/>
      <c r="F12696" s="166"/>
      <c r="J12696" s="161"/>
      <c r="AB12696" s="164"/>
    </row>
    <row r="12697" spans="5:28">
      <c r="E12697" s="166"/>
      <c r="F12697" s="166"/>
      <c r="J12697" s="161"/>
      <c r="AB12697" s="164"/>
    </row>
    <row r="12698" spans="5:28">
      <c r="E12698" s="166"/>
      <c r="F12698" s="166"/>
      <c r="J12698" s="161"/>
      <c r="AB12698" s="164"/>
    </row>
    <row r="12699" spans="5:28">
      <c r="E12699" s="166"/>
      <c r="F12699" s="166"/>
      <c r="J12699" s="161"/>
      <c r="AB12699" s="164"/>
    </row>
    <row r="12700" spans="5:28">
      <c r="J12700" s="161"/>
      <c r="AB12700" s="164"/>
    </row>
    <row r="12701" spans="5:28">
      <c r="J12701" s="161"/>
      <c r="AB12701" s="164"/>
    </row>
    <row r="12702" spans="5:28">
      <c r="J12702" s="161"/>
      <c r="AB12702" s="164"/>
    </row>
    <row r="12703" spans="5:28">
      <c r="J12703" s="161"/>
      <c r="AB12703" s="164"/>
    </row>
    <row r="12704" spans="5:28">
      <c r="J12704" s="161"/>
      <c r="AB12704" s="164"/>
    </row>
    <row r="12705" spans="5:28">
      <c r="E12705" s="166"/>
      <c r="F12705" s="166"/>
      <c r="J12705" s="161"/>
      <c r="AB12705" s="164"/>
    </row>
    <row r="12706" spans="5:28">
      <c r="J12706" s="161"/>
      <c r="AB12706" s="164"/>
    </row>
    <row r="12707" spans="5:28">
      <c r="J12707" s="161"/>
      <c r="AB12707" s="164"/>
    </row>
    <row r="12708" spans="5:28">
      <c r="J12708" s="161"/>
      <c r="AB12708" s="164"/>
    </row>
    <row r="12709" spans="5:28">
      <c r="J12709" s="161"/>
      <c r="AB12709" s="164"/>
    </row>
    <row r="12710" spans="5:28">
      <c r="J12710" s="161"/>
      <c r="AB12710" s="164"/>
    </row>
    <row r="12711" spans="5:28">
      <c r="J12711" s="161"/>
      <c r="AB12711" s="164"/>
    </row>
    <row r="12712" spans="5:28">
      <c r="J12712" s="161"/>
      <c r="AB12712" s="164"/>
    </row>
    <row r="12713" spans="5:28">
      <c r="J12713" s="161"/>
      <c r="AB12713" s="164"/>
    </row>
    <row r="12714" spans="5:28">
      <c r="J12714" s="161"/>
      <c r="AB12714" s="164"/>
    </row>
    <row r="12715" spans="5:28">
      <c r="J12715" s="161"/>
      <c r="AB12715" s="164"/>
    </row>
    <row r="12716" spans="5:28">
      <c r="J12716" s="161"/>
      <c r="AB12716" s="164"/>
    </row>
    <row r="12717" spans="5:28">
      <c r="E12717" s="166"/>
      <c r="F12717" s="166"/>
      <c r="J12717" s="161"/>
      <c r="AB12717" s="164"/>
    </row>
    <row r="12718" spans="5:28">
      <c r="J12718" s="161"/>
      <c r="AB12718" s="164"/>
    </row>
    <row r="12719" spans="5:28">
      <c r="J12719" s="161"/>
      <c r="AB12719" s="164"/>
    </row>
    <row r="12720" spans="5:28">
      <c r="E12720" s="166"/>
      <c r="F12720" s="166"/>
      <c r="J12720" s="161"/>
      <c r="AB12720" s="164"/>
    </row>
    <row r="12721" spans="10:28">
      <c r="J12721" s="161"/>
      <c r="AB12721" s="164"/>
    </row>
    <row r="12722" spans="10:28">
      <c r="J12722" s="161"/>
      <c r="AB12722" s="164"/>
    </row>
    <row r="12723" spans="10:28">
      <c r="J12723" s="161"/>
      <c r="AB12723" s="164"/>
    </row>
    <row r="12724" spans="10:28">
      <c r="J12724" s="161"/>
      <c r="AB12724" s="164"/>
    </row>
    <row r="12725" spans="10:28">
      <c r="J12725" s="161"/>
      <c r="AB12725" s="164"/>
    </row>
    <row r="12726" spans="10:28">
      <c r="J12726" s="161"/>
      <c r="AB12726" s="164"/>
    </row>
    <row r="12727" spans="10:28">
      <c r="J12727" s="161"/>
      <c r="AB12727" s="164"/>
    </row>
    <row r="12728" spans="10:28">
      <c r="J12728" s="161"/>
      <c r="AB12728" s="164"/>
    </row>
    <row r="12729" spans="10:28">
      <c r="J12729" s="161"/>
      <c r="AB12729" s="164"/>
    </row>
    <row r="12730" spans="10:28">
      <c r="J12730" s="161"/>
      <c r="AB12730" s="164"/>
    </row>
    <row r="12731" spans="10:28">
      <c r="J12731" s="161"/>
      <c r="AB12731" s="164"/>
    </row>
    <row r="12732" spans="10:28">
      <c r="J12732" s="161"/>
      <c r="AB12732" s="164"/>
    </row>
    <row r="12733" spans="10:28">
      <c r="J12733" s="161"/>
      <c r="AB12733" s="164"/>
    </row>
    <row r="12734" spans="10:28">
      <c r="J12734" s="161"/>
      <c r="AB12734" s="164"/>
    </row>
    <row r="12735" spans="10:28">
      <c r="J12735" s="161"/>
      <c r="AB12735" s="164"/>
    </row>
    <row r="12736" spans="10:28">
      <c r="J12736" s="161"/>
      <c r="AB12736" s="164"/>
    </row>
    <row r="12737" spans="5:28">
      <c r="J12737" s="161"/>
      <c r="AB12737" s="164"/>
    </row>
    <row r="12738" spans="5:28">
      <c r="J12738" s="161"/>
      <c r="AB12738" s="164"/>
    </row>
    <row r="12739" spans="5:28">
      <c r="J12739" s="161"/>
      <c r="AB12739" s="164"/>
    </row>
    <row r="12740" spans="5:28">
      <c r="J12740" s="161"/>
      <c r="AB12740" s="164"/>
    </row>
    <row r="12741" spans="5:28">
      <c r="J12741" s="161"/>
      <c r="AB12741" s="164"/>
    </row>
    <row r="12742" spans="5:28">
      <c r="J12742" s="161"/>
      <c r="AB12742" s="164"/>
    </row>
    <row r="12743" spans="5:28">
      <c r="J12743" s="161"/>
      <c r="AB12743" s="164"/>
    </row>
    <row r="12744" spans="5:28">
      <c r="J12744" s="161"/>
      <c r="AB12744" s="164"/>
    </row>
    <row r="12745" spans="5:28">
      <c r="J12745" s="161"/>
      <c r="AB12745" s="164"/>
    </row>
    <row r="12746" spans="5:28">
      <c r="J12746" s="161"/>
      <c r="AB12746" s="164"/>
    </row>
    <row r="12747" spans="5:28">
      <c r="E12747" s="166"/>
      <c r="J12747" s="161"/>
      <c r="AB12747" s="164"/>
    </row>
    <row r="12748" spans="5:28">
      <c r="E12748" s="166"/>
      <c r="J12748" s="161"/>
      <c r="AB12748" s="164"/>
    </row>
    <row r="12749" spans="5:28">
      <c r="E12749" s="166"/>
      <c r="J12749" s="161"/>
      <c r="AB12749" s="164"/>
    </row>
    <row r="12750" spans="5:28">
      <c r="E12750" s="166"/>
      <c r="J12750" s="161"/>
      <c r="AB12750" s="164"/>
    </row>
    <row r="12751" spans="5:28">
      <c r="E12751" s="166"/>
      <c r="J12751" s="161"/>
      <c r="AB12751" s="164"/>
    </row>
    <row r="12752" spans="5:28">
      <c r="E12752" s="166"/>
      <c r="J12752" s="161"/>
      <c r="AB12752" s="164"/>
    </row>
    <row r="12753" spans="5:28">
      <c r="E12753" s="166"/>
      <c r="J12753" s="161"/>
      <c r="R12753" s="166"/>
      <c r="AB12753" s="164"/>
    </row>
    <row r="12754" spans="5:28">
      <c r="E12754" s="166"/>
      <c r="J12754" s="161"/>
      <c r="AB12754" s="164"/>
    </row>
    <row r="12755" spans="5:28">
      <c r="E12755" s="166"/>
      <c r="J12755" s="161"/>
      <c r="AB12755" s="164"/>
    </row>
    <row r="12756" spans="5:28">
      <c r="E12756" s="166"/>
      <c r="J12756" s="161"/>
      <c r="AB12756" s="164"/>
    </row>
    <row r="12757" spans="5:28">
      <c r="E12757" s="166"/>
      <c r="J12757" s="161"/>
      <c r="AB12757" s="164"/>
    </row>
    <row r="12758" spans="5:28">
      <c r="E12758" s="166"/>
      <c r="J12758" s="161"/>
      <c r="AB12758" s="164"/>
    </row>
    <row r="12759" spans="5:28">
      <c r="E12759" s="166"/>
      <c r="J12759" s="161"/>
      <c r="AB12759" s="164"/>
    </row>
    <row r="12760" spans="5:28">
      <c r="E12760" s="166"/>
      <c r="J12760" s="161"/>
      <c r="AB12760" s="164"/>
    </row>
    <row r="12761" spans="5:28">
      <c r="E12761" s="166"/>
      <c r="J12761" s="161"/>
      <c r="AB12761" s="164"/>
    </row>
    <row r="12762" spans="5:28">
      <c r="E12762" s="166"/>
      <c r="J12762" s="161"/>
      <c r="AB12762" s="164"/>
    </row>
    <row r="12763" spans="5:28">
      <c r="E12763" s="166"/>
      <c r="J12763" s="161"/>
      <c r="AB12763" s="164"/>
    </row>
    <row r="12764" spans="5:28">
      <c r="E12764" s="166"/>
      <c r="J12764" s="161"/>
      <c r="AB12764" s="164"/>
    </row>
    <row r="12765" spans="5:28">
      <c r="E12765" s="166"/>
      <c r="J12765" s="161"/>
      <c r="AB12765" s="164"/>
    </row>
    <row r="12766" spans="5:28">
      <c r="E12766" s="166"/>
      <c r="J12766" s="161"/>
      <c r="AB12766" s="164"/>
    </row>
    <row r="12767" spans="5:28">
      <c r="E12767" s="166"/>
      <c r="J12767" s="161"/>
      <c r="AB12767" s="164"/>
    </row>
    <row r="12768" spans="5:28">
      <c r="E12768" s="166"/>
      <c r="J12768" s="161"/>
      <c r="AB12768" s="164"/>
    </row>
    <row r="12769" spans="5:28">
      <c r="E12769" s="166"/>
      <c r="J12769" s="161"/>
      <c r="AB12769" s="164"/>
    </row>
    <row r="12770" spans="5:28">
      <c r="E12770" s="166"/>
      <c r="J12770" s="161"/>
      <c r="AB12770" s="164"/>
    </row>
    <row r="12771" spans="5:28">
      <c r="E12771" s="166"/>
      <c r="J12771" s="161"/>
      <c r="AB12771" s="164"/>
    </row>
    <row r="12772" spans="5:28">
      <c r="E12772" s="166"/>
      <c r="J12772" s="161"/>
      <c r="AB12772" s="164"/>
    </row>
    <row r="12773" spans="5:28">
      <c r="E12773" s="166"/>
      <c r="J12773" s="161"/>
      <c r="AB12773" s="164"/>
    </row>
    <row r="12774" spans="5:28">
      <c r="E12774" s="166"/>
      <c r="J12774" s="161"/>
      <c r="AB12774" s="164"/>
    </row>
    <row r="12775" spans="5:28">
      <c r="E12775" s="166"/>
      <c r="J12775" s="161"/>
      <c r="AB12775" s="164"/>
    </row>
    <row r="12776" spans="5:28">
      <c r="E12776" s="166"/>
      <c r="J12776" s="161"/>
      <c r="AB12776" s="164"/>
    </row>
    <row r="12777" spans="5:28">
      <c r="E12777" s="166"/>
      <c r="J12777" s="161"/>
      <c r="AB12777" s="164"/>
    </row>
    <row r="12778" spans="5:28">
      <c r="E12778" s="166"/>
      <c r="J12778" s="161"/>
      <c r="R12778" s="166"/>
      <c r="AB12778" s="164"/>
    </row>
    <row r="12779" spans="5:28">
      <c r="E12779" s="166"/>
      <c r="J12779" s="161"/>
      <c r="AB12779" s="164"/>
    </row>
    <row r="12780" spans="5:28">
      <c r="E12780" s="166"/>
      <c r="J12780" s="161"/>
      <c r="AB12780" s="164"/>
    </row>
    <row r="12781" spans="5:28">
      <c r="J12781" s="161"/>
      <c r="AB12781" s="164"/>
    </row>
    <row r="12782" spans="5:28">
      <c r="J12782" s="161"/>
      <c r="AB12782" s="164"/>
    </row>
    <row r="12783" spans="5:28">
      <c r="J12783" s="161"/>
      <c r="AB12783" s="164"/>
    </row>
    <row r="12784" spans="5:28">
      <c r="J12784" s="161"/>
      <c r="AB12784" s="164"/>
    </row>
    <row r="12785" spans="10:28">
      <c r="J12785" s="161"/>
      <c r="AB12785" s="164"/>
    </row>
    <row r="12786" spans="10:28">
      <c r="J12786" s="161"/>
      <c r="AB12786" s="164"/>
    </row>
    <row r="12787" spans="10:28">
      <c r="J12787" s="161"/>
      <c r="AB12787" s="164"/>
    </row>
    <row r="12788" spans="10:28">
      <c r="J12788" s="161"/>
      <c r="AB12788" s="164"/>
    </row>
    <row r="12789" spans="10:28">
      <c r="J12789" s="161"/>
      <c r="AB12789" s="164"/>
    </row>
    <row r="12790" spans="10:28">
      <c r="J12790" s="161"/>
      <c r="AB12790" s="164"/>
    </row>
    <row r="12791" spans="10:28">
      <c r="J12791" s="161"/>
      <c r="AB12791" s="164"/>
    </row>
    <row r="12792" spans="10:28">
      <c r="J12792" s="161"/>
      <c r="AB12792" s="164"/>
    </row>
    <row r="12793" spans="10:28">
      <c r="J12793" s="161"/>
      <c r="AB12793" s="164"/>
    </row>
    <row r="12794" spans="10:28">
      <c r="J12794" s="161"/>
      <c r="AB12794" s="164"/>
    </row>
    <row r="12795" spans="10:28">
      <c r="J12795" s="161"/>
      <c r="AB12795" s="164"/>
    </row>
    <row r="12796" spans="10:28">
      <c r="J12796" s="161"/>
      <c r="AB12796" s="164"/>
    </row>
    <row r="12797" spans="10:28">
      <c r="J12797" s="161"/>
      <c r="AB12797" s="164"/>
    </row>
    <row r="12798" spans="10:28">
      <c r="J12798" s="161"/>
      <c r="AB12798" s="164"/>
    </row>
    <row r="12799" spans="10:28">
      <c r="J12799" s="161"/>
      <c r="AB12799" s="164"/>
    </row>
    <row r="12800" spans="10:28">
      <c r="J12800" s="161"/>
      <c r="AB12800" s="164"/>
    </row>
    <row r="12801" spans="10:28">
      <c r="J12801" s="161"/>
      <c r="AB12801" s="164"/>
    </row>
    <row r="12802" spans="10:28">
      <c r="J12802" s="161"/>
      <c r="AB12802" s="164"/>
    </row>
    <row r="12803" spans="10:28">
      <c r="J12803" s="161"/>
      <c r="AB12803" s="164"/>
    </row>
    <row r="12804" spans="10:28">
      <c r="J12804" s="161"/>
      <c r="AB12804" s="164"/>
    </row>
    <row r="12805" spans="10:28">
      <c r="J12805" s="161"/>
      <c r="AB12805" s="164"/>
    </row>
    <row r="12806" spans="10:28">
      <c r="J12806" s="161"/>
      <c r="AB12806" s="164"/>
    </row>
    <row r="12807" spans="10:28">
      <c r="J12807" s="161"/>
      <c r="AB12807" s="164"/>
    </row>
    <row r="12808" spans="10:28">
      <c r="J12808" s="161"/>
      <c r="AB12808" s="164"/>
    </row>
    <row r="12809" spans="10:28">
      <c r="J12809" s="161"/>
      <c r="R12809" s="166"/>
      <c r="AB12809" s="164"/>
    </row>
    <row r="12810" spans="10:28">
      <c r="J12810" s="161"/>
      <c r="AB12810" s="164"/>
    </row>
    <row r="12811" spans="10:28">
      <c r="J12811" s="161"/>
      <c r="AB12811" s="164"/>
    </row>
    <row r="12812" spans="10:28">
      <c r="J12812" s="161"/>
      <c r="AB12812" s="164"/>
    </row>
    <row r="12813" spans="10:28">
      <c r="J12813" s="161"/>
      <c r="AB12813" s="164"/>
    </row>
    <row r="12814" spans="10:28">
      <c r="J12814" s="161"/>
      <c r="AB12814" s="164"/>
    </row>
    <row r="12815" spans="10:28">
      <c r="J12815" s="161"/>
      <c r="AB12815" s="164"/>
    </row>
    <row r="12816" spans="10:28">
      <c r="J12816" s="161"/>
      <c r="AB12816" s="164"/>
    </row>
    <row r="12817" spans="10:28">
      <c r="J12817" s="161"/>
      <c r="AB12817" s="164"/>
    </row>
    <row r="12818" spans="10:28">
      <c r="J12818" s="161"/>
      <c r="AB12818" s="164"/>
    </row>
    <row r="12819" spans="10:28">
      <c r="J12819" s="161"/>
      <c r="AB12819" s="164"/>
    </row>
    <row r="12820" spans="10:28">
      <c r="J12820" s="161"/>
      <c r="AB12820" s="164"/>
    </row>
    <row r="12821" spans="10:28">
      <c r="J12821" s="161"/>
      <c r="AB12821" s="164"/>
    </row>
    <row r="12822" spans="10:28">
      <c r="J12822" s="161"/>
      <c r="AB12822" s="164"/>
    </row>
    <row r="12823" spans="10:28">
      <c r="J12823" s="161"/>
      <c r="AB12823" s="164"/>
    </row>
    <row r="12824" spans="10:28">
      <c r="J12824" s="161"/>
      <c r="AB12824" s="164"/>
    </row>
    <row r="12825" spans="10:28">
      <c r="J12825" s="161"/>
      <c r="AB12825" s="164"/>
    </row>
    <row r="12826" spans="10:28">
      <c r="J12826" s="161"/>
      <c r="AB12826" s="164"/>
    </row>
    <row r="12827" spans="10:28">
      <c r="J12827" s="161"/>
      <c r="AB12827" s="164"/>
    </row>
    <row r="12828" spans="10:28">
      <c r="J12828" s="161"/>
      <c r="AB12828" s="164"/>
    </row>
    <row r="12829" spans="10:28">
      <c r="J12829" s="161"/>
      <c r="AB12829" s="164"/>
    </row>
    <row r="12830" spans="10:28">
      <c r="J12830" s="161"/>
      <c r="AB12830" s="164"/>
    </row>
    <row r="12831" spans="10:28">
      <c r="J12831" s="161"/>
      <c r="AB12831" s="164"/>
    </row>
    <row r="12832" spans="10:28">
      <c r="J12832" s="161"/>
      <c r="AB12832" s="164"/>
    </row>
    <row r="12833" spans="10:28">
      <c r="J12833" s="161"/>
      <c r="AB12833" s="164"/>
    </row>
    <row r="12834" spans="10:28">
      <c r="J12834" s="161"/>
      <c r="AB12834" s="164"/>
    </row>
    <row r="12835" spans="10:28">
      <c r="J12835" s="161"/>
      <c r="AB12835" s="164"/>
    </row>
    <row r="12836" spans="10:28">
      <c r="J12836" s="161"/>
      <c r="AB12836" s="164"/>
    </row>
    <row r="12837" spans="10:28">
      <c r="J12837" s="161"/>
      <c r="AB12837" s="164"/>
    </row>
    <row r="12838" spans="10:28">
      <c r="J12838" s="161"/>
      <c r="AB12838" s="164"/>
    </row>
    <row r="12839" spans="10:28">
      <c r="J12839" s="161"/>
      <c r="AB12839" s="164"/>
    </row>
    <row r="12840" spans="10:28">
      <c r="J12840" s="161"/>
      <c r="AB12840" s="164"/>
    </row>
    <row r="12841" spans="10:28">
      <c r="J12841" s="161"/>
      <c r="AB12841" s="164"/>
    </row>
    <row r="12842" spans="10:28">
      <c r="J12842" s="161"/>
      <c r="AB12842" s="164"/>
    </row>
    <row r="12843" spans="10:28">
      <c r="J12843" s="161"/>
      <c r="AB12843" s="164"/>
    </row>
    <row r="12844" spans="10:28">
      <c r="J12844" s="161"/>
      <c r="AB12844" s="164"/>
    </row>
    <row r="12845" spans="10:28">
      <c r="J12845" s="161"/>
      <c r="AB12845" s="164"/>
    </row>
    <row r="12846" spans="10:28">
      <c r="J12846" s="161"/>
      <c r="AB12846" s="164"/>
    </row>
    <row r="12847" spans="10:28">
      <c r="J12847" s="161"/>
      <c r="AB12847" s="164"/>
    </row>
    <row r="12848" spans="10:28">
      <c r="J12848" s="161"/>
      <c r="AB12848" s="164"/>
    </row>
    <row r="12849" spans="10:28">
      <c r="J12849" s="161"/>
      <c r="AB12849" s="164"/>
    </row>
    <row r="12850" spans="10:28">
      <c r="J12850" s="161"/>
      <c r="AB12850" s="164"/>
    </row>
    <row r="12851" spans="10:28">
      <c r="J12851" s="161"/>
      <c r="AB12851" s="164"/>
    </row>
    <row r="12852" spans="10:28">
      <c r="J12852" s="161"/>
      <c r="AB12852" s="164"/>
    </row>
    <row r="12853" spans="10:28">
      <c r="J12853" s="161"/>
      <c r="AB12853" s="164"/>
    </row>
    <row r="12854" spans="10:28">
      <c r="J12854" s="161"/>
      <c r="AB12854" s="164"/>
    </row>
    <row r="12855" spans="10:28">
      <c r="J12855" s="161"/>
      <c r="AB12855" s="164"/>
    </row>
    <row r="12856" spans="10:28">
      <c r="J12856" s="161"/>
      <c r="AB12856" s="164"/>
    </row>
    <row r="12857" spans="10:28">
      <c r="J12857" s="161"/>
      <c r="AB12857" s="164"/>
    </row>
    <row r="12858" spans="10:28">
      <c r="J12858" s="161"/>
      <c r="AB12858" s="164"/>
    </row>
    <row r="12859" spans="10:28">
      <c r="J12859" s="161"/>
      <c r="AB12859" s="164"/>
    </row>
    <row r="12860" spans="10:28">
      <c r="J12860" s="161"/>
      <c r="AB12860" s="164"/>
    </row>
    <row r="12861" spans="10:28">
      <c r="J12861" s="161"/>
      <c r="AB12861" s="164"/>
    </row>
    <row r="12862" spans="10:28">
      <c r="J12862" s="161"/>
      <c r="AB12862" s="164"/>
    </row>
    <row r="12863" spans="10:28">
      <c r="J12863" s="161"/>
      <c r="AB12863" s="164"/>
    </row>
    <row r="12864" spans="10:28">
      <c r="J12864" s="161"/>
      <c r="AB12864" s="164"/>
    </row>
    <row r="12865" spans="10:28">
      <c r="J12865" s="161"/>
      <c r="AB12865" s="164"/>
    </row>
    <row r="12866" spans="10:28">
      <c r="J12866" s="161"/>
      <c r="AB12866" s="164"/>
    </row>
    <row r="12867" spans="10:28">
      <c r="J12867" s="161"/>
      <c r="AB12867" s="164"/>
    </row>
    <row r="12868" spans="10:28">
      <c r="J12868" s="161"/>
      <c r="AB12868" s="164"/>
    </row>
    <row r="12869" spans="10:28">
      <c r="J12869" s="161"/>
      <c r="AB12869" s="164"/>
    </row>
    <row r="12870" spans="10:28">
      <c r="J12870" s="161"/>
      <c r="AB12870" s="164"/>
    </row>
    <row r="12871" spans="10:28">
      <c r="J12871" s="161"/>
      <c r="AB12871" s="164"/>
    </row>
    <row r="12872" spans="10:28">
      <c r="J12872" s="161"/>
      <c r="AB12872" s="164"/>
    </row>
    <row r="12873" spans="10:28">
      <c r="J12873" s="161"/>
      <c r="AB12873" s="164"/>
    </row>
    <row r="12874" spans="10:28">
      <c r="J12874" s="161"/>
      <c r="AB12874" s="164"/>
    </row>
    <row r="12875" spans="10:28">
      <c r="J12875" s="161"/>
      <c r="AB12875" s="164"/>
    </row>
    <row r="12876" spans="10:28">
      <c r="J12876" s="161"/>
      <c r="AB12876" s="164"/>
    </row>
    <row r="12877" spans="10:28">
      <c r="J12877" s="161"/>
      <c r="AB12877" s="164"/>
    </row>
    <row r="12878" spans="10:28">
      <c r="J12878" s="161"/>
      <c r="AB12878" s="164"/>
    </row>
    <row r="12879" spans="10:28">
      <c r="J12879" s="161"/>
      <c r="AB12879" s="164"/>
    </row>
    <row r="12880" spans="10:28">
      <c r="J12880" s="161"/>
      <c r="AB12880" s="164"/>
    </row>
    <row r="12881" spans="10:28">
      <c r="J12881" s="161"/>
      <c r="AB12881" s="164"/>
    </row>
    <row r="12882" spans="10:28">
      <c r="J12882" s="161"/>
      <c r="AB12882" s="164"/>
    </row>
    <row r="12883" spans="10:28">
      <c r="J12883" s="161"/>
      <c r="AB12883" s="164"/>
    </row>
    <row r="12884" spans="10:28">
      <c r="J12884" s="161"/>
      <c r="AB12884" s="164"/>
    </row>
    <row r="12885" spans="10:28">
      <c r="J12885" s="161"/>
      <c r="AB12885" s="164"/>
    </row>
    <row r="12886" spans="10:28">
      <c r="J12886" s="161"/>
      <c r="AB12886" s="164"/>
    </row>
    <row r="12887" spans="10:28">
      <c r="J12887" s="161"/>
      <c r="AB12887" s="164"/>
    </row>
    <row r="12888" spans="10:28">
      <c r="J12888" s="161"/>
      <c r="AB12888" s="164"/>
    </row>
    <row r="12889" spans="10:28">
      <c r="J12889" s="161"/>
      <c r="AB12889" s="164"/>
    </row>
    <row r="12890" spans="10:28">
      <c r="J12890" s="161"/>
      <c r="AB12890" s="164"/>
    </row>
    <row r="12891" spans="10:28">
      <c r="J12891" s="161"/>
      <c r="AB12891" s="164"/>
    </row>
    <row r="12892" spans="10:28">
      <c r="J12892" s="161"/>
      <c r="AB12892" s="164"/>
    </row>
    <row r="12893" spans="10:28">
      <c r="J12893" s="161"/>
      <c r="AB12893" s="164"/>
    </row>
    <row r="12894" spans="10:28">
      <c r="J12894" s="161"/>
      <c r="AB12894" s="164"/>
    </row>
    <row r="12895" spans="10:28">
      <c r="J12895" s="161"/>
      <c r="AB12895" s="164"/>
    </row>
    <row r="12896" spans="10:28">
      <c r="J12896" s="161"/>
      <c r="AB12896" s="164"/>
    </row>
    <row r="12897" spans="5:28">
      <c r="J12897" s="161"/>
      <c r="AB12897" s="164"/>
    </row>
    <row r="12898" spans="5:28">
      <c r="J12898" s="161"/>
      <c r="AB12898" s="164"/>
    </row>
    <row r="12899" spans="5:28">
      <c r="J12899" s="161"/>
      <c r="AB12899" s="164"/>
    </row>
    <row r="12900" spans="5:28">
      <c r="J12900" s="161"/>
      <c r="AB12900" s="164"/>
    </row>
    <row r="12901" spans="5:28">
      <c r="J12901" s="161"/>
      <c r="AB12901" s="164"/>
    </row>
    <row r="12902" spans="5:28">
      <c r="J12902" s="161"/>
      <c r="AB12902" s="164"/>
    </row>
    <row r="12903" spans="5:28">
      <c r="J12903" s="161"/>
      <c r="AB12903" s="164"/>
    </row>
    <row r="12904" spans="5:28">
      <c r="J12904" s="161"/>
      <c r="AB12904" s="164"/>
    </row>
    <row r="12905" spans="5:28">
      <c r="J12905" s="161"/>
      <c r="AB12905" s="164"/>
    </row>
    <row r="12906" spans="5:28">
      <c r="E12906" s="166"/>
      <c r="J12906" s="161"/>
      <c r="AB12906" s="164"/>
    </row>
    <row r="12907" spans="5:28">
      <c r="E12907" s="166"/>
      <c r="J12907" s="161"/>
      <c r="AB12907" s="164"/>
    </row>
    <row r="12908" spans="5:28">
      <c r="E12908" s="166"/>
      <c r="J12908" s="161"/>
      <c r="AB12908" s="164"/>
    </row>
    <row r="12909" spans="5:28">
      <c r="J12909" s="161"/>
      <c r="AB12909" s="164"/>
    </row>
    <row r="12910" spans="5:28">
      <c r="J12910" s="161"/>
      <c r="AB12910" s="164"/>
    </row>
    <row r="12911" spans="5:28">
      <c r="J12911" s="161"/>
      <c r="AB12911" s="164"/>
    </row>
    <row r="12912" spans="5:28">
      <c r="J12912" s="161"/>
      <c r="AB12912" s="164"/>
    </row>
    <row r="12913" spans="10:28">
      <c r="J12913" s="161"/>
      <c r="AB12913" s="164"/>
    </row>
    <row r="12914" spans="10:28">
      <c r="J12914" s="161"/>
      <c r="AB12914" s="164"/>
    </row>
    <row r="12915" spans="10:28">
      <c r="J12915" s="161"/>
      <c r="AB12915" s="164"/>
    </row>
    <row r="12916" spans="10:28">
      <c r="J12916" s="161"/>
      <c r="AB12916" s="164"/>
    </row>
    <row r="12917" spans="10:28">
      <c r="J12917" s="161"/>
      <c r="AB12917" s="164"/>
    </row>
    <row r="12918" spans="10:28">
      <c r="J12918" s="161"/>
      <c r="AB12918" s="164"/>
    </row>
    <row r="12919" spans="10:28">
      <c r="J12919" s="161"/>
      <c r="AB12919" s="164"/>
    </row>
    <row r="12920" spans="10:28">
      <c r="J12920" s="161"/>
      <c r="AB12920" s="164"/>
    </row>
    <row r="12921" spans="10:28">
      <c r="J12921" s="161"/>
      <c r="AB12921" s="164"/>
    </row>
    <row r="12922" spans="10:28">
      <c r="J12922" s="161"/>
      <c r="AB12922" s="164"/>
    </row>
    <row r="12923" spans="10:28">
      <c r="J12923" s="161"/>
      <c r="AB12923" s="164"/>
    </row>
    <row r="12924" spans="10:28">
      <c r="J12924" s="161"/>
      <c r="AB12924" s="164"/>
    </row>
    <row r="12925" spans="10:28">
      <c r="J12925" s="161"/>
      <c r="AB12925" s="164"/>
    </row>
    <row r="12926" spans="10:28">
      <c r="J12926" s="161"/>
      <c r="AB12926" s="164"/>
    </row>
    <row r="12927" spans="10:28">
      <c r="J12927" s="161"/>
      <c r="AB12927" s="164"/>
    </row>
    <row r="12928" spans="10:28">
      <c r="J12928" s="161"/>
      <c r="AB12928" s="164"/>
    </row>
    <row r="12929" spans="10:28">
      <c r="J12929" s="161"/>
      <c r="AB12929" s="164"/>
    </row>
    <row r="12930" spans="10:28">
      <c r="J12930" s="161"/>
      <c r="AB12930" s="164"/>
    </row>
    <row r="12931" spans="10:28">
      <c r="J12931" s="161"/>
      <c r="AB12931" s="164"/>
    </row>
    <row r="12932" spans="10:28">
      <c r="J12932" s="161"/>
      <c r="AB12932" s="164"/>
    </row>
    <row r="12933" spans="10:28">
      <c r="J12933" s="161"/>
      <c r="AB12933" s="164"/>
    </row>
    <row r="12934" spans="10:28">
      <c r="J12934" s="161"/>
      <c r="AB12934" s="164"/>
    </row>
    <row r="12935" spans="10:28">
      <c r="J12935" s="161"/>
      <c r="AB12935" s="164"/>
    </row>
    <row r="12936" spans="10:28">
      <c r="J12936" s="161"/>
      <c r="AB12936" s="164"/>
    </row>
    <row r="12937" spans="10:28">
      <c r="J12937" s="161"/>
      <c r="AB12937" s="164"/>
    </row>
    <row r="12938" spans="10:28">
      <c r="J12938" s="161"/>
      <c r="AB12938" s="164"/>
    </row>
    <row r="12939" spans="10:28">
      <c r="J12939" s="161"/>
      <c r="AB12939" s="164"/>
    </row>
    <row r="12940" spans="10:28">
      <c r="J12940" s="161"/>
      <c r="AB12940" s="164"/>
    </row>
    <row r="12941" spans="10:28">
      <c r="J12941" s="161"/>
      <c r="AB12941" s="164"/>
    </row>
    <row r="12942" spans="10:28">
      <c r="J12942" s="161"/>
      <c r="AB12942" s="164"/>
    </row>
    <row r="12943" spans="10:28">
      <c r="J12943" s="161"/>
      <c r="AB12943" s="164"/>
    </row>
    <row r="12944" spans="10:28">
      <c r="J12944" s="161"/>
      <c r="AB12944" s="164"/>
    </row>
    <row r="12945" spans="10:28">
      <c r="J12945" s="161"/>
      <c r="AB12945" s="164"/>
    </row>
    <row r="12946" spans="10:28">
      <c r="J12946" s="161"/>
      <c r="AB12946" s="164"/>
    </row>
    <row r="12947" spans="10:28">
      <c r="J12947" s="161"/>
      <c r="AB12947" s="164"/>
    </row>
    <row r="12948" spans="10:28">
      <c r="J12948" s="161"/>
      <c r="AB12948" s="164"/>
    </row>
    <row r="12949" spans="10:28">
      <c r="J12949" s="161"/>
      <c r="AB12949" s="164"/>
    </row>
    <row r="12950" spans="10:28">
      <c r="J12950" s="161"/>
      <c r="AB12950" s="164"/>
    </row>
    <row r="12951" spans="10:28">
      <c r="J12951" s="161"/>
      <c r="AB12951" s="164"/>
    </row>
    <row r="12952" spans="10:28">
      <c r="J12952" s="161"/>
      <c r="AB12952" s="164"/>
    </row>
    <row r="12953" spans="10:28">
      <c r="J12953" s="161"/>
      <c r="AB12953" s="164"/>
    </row>
    <row r="12954" spans="10:28">
      <c r="J12954" s="161"/>
      <c r="AB12954" s="164"/>
    </row>
    <row r="12955" spans="10:28">
      <c r="J12955" s="161"/>
      <c r="AB12955" s="164"/>
    </row>
    <row r="12956" spans="10:28">
      <c r="J12956" s="161"/>
      <c r="AB12956" s="164"/>
    </row>
    <row r="12957" spans="10:28">
      <c r="J12957" s="161"/>
      <c r="AB12957" s="164"/>
    </row>
    <row r="12958" spans="10:28">
      <c r="J12958" s="161"/>
      <c r="AB12958" s="164"/>
    </row>
    <row r="12959" spans="10:28">
      <c r="J12959" s="161"/>
      <c r="AB12959" s="164"/>
    </row>
    <row r="12960" spans="10:28">
      <c r="J12960" s="161"/>
      <c r="AB12960" s="164"/>
    </row>
    <row r="12961" spans="10:28">
      <c r="J12961" s="161"/>
      <c r="AB12961" s="164"/>
    </row>
    <row r="12962" spans="10:28">
      <c r="J12962" s="161"/>
      <c r="AB12962" s="164"/>
    </row>
    <row r="12963" spans="10:28">
      <c r="J12963" s="161"/>
      <c r="AB12963" s="164"/>
    </row>
    <row r="12964" spans="10:28">
      <c r="J12964" s="161"/>
      <c r="AB12964" s="164"/>
    </row>
    <row r="12965" spans="10:28">
      <c r="J12965" s="161"/>
      <c r="AB12965" s="164"/>
    </row>
    <row r="12966" spans="10:28">
      <c r="J12966" s="161"/>
      <c r="AB12966" s="164"/>
    </row>
    <row r="12967" spans="10:28">
      <c r="J12967" s="161"/>
      <c r="AB12967" s="164"/>
    </row>
    <row r="12968" spans="10:28">
      <c r="J12968" s="161"/>
      <c r="AB12968" s="164"/>
    </row>
    <row r="12969" spans="10:28">
      <c r="J12969" s="161"/>
      <c r="AB12969" s="164"/>
    </row>
    <row r="12970" spans="10:28">
      <c r="J12970" s="161"/>
      <c r="AB12970" s="164"/>
    </row>
    <row r="12971" spans="10:28">
      <c r="J12971" s="161"/>
      <c r="AB12971" s="164"/>
    </row>
    <row r="12972" spans="10:28">
      <c r="J12972" s="161"/>
      <c r="AB12972" s="164"/>
    </row>
    <row r="12973" spans="10:28">
      <c r="J12973" s="161"/>
      <c r="AB12973" s="164"/>
    </row>
    <row r="12974" spans="10:28">
      <c r="J12974" s="161"/>
      <c r="AB12974" s="164"/>
    </row>
    <row r="12975" spans="10:28">
      <c r="J12975" s="161"/>
      <c r="AB12975" s="164"/>
    </row>
    <row r="12976" spans="10:28">
      <c r="J12976" s="161"/>
      <c r="AB12976" s="164"/>
    </row>
    <row r="12977" spans="5:28">
      <c r="J12977" s="161"/>
      <c r="AB12977" s="164"/>
    </row>
    <row r="12978" spans="5:28">
      <c r="J12978" s="161"/>
      <c r="AB12978" s="164"/>
    </row>
    <row r="12979" spans="5:28">
      <c r="J12979" s="161"/>
      <c r="AB12979" s="164"/>
    </row>
    <row r="12980" spans="5:28">
      <c r="J12980" s="161"/>
      <c r="AB12980" s="164"/>
    </row>
    <row r="12981" spans="5:28">
      <c r="J12981" s="161"/>
      <c r="AB12981" s="164"/>
    </row>
    <row r="12982" spans="5:28">
      <c r="J12982" s="161"/>
      <c r="AB12982" s="164"/>
    </row>
    <row r="12983" spans="5:28">
      <c r="J12983" s="161"/>
      <c r="AB12983" s="164"/>
    </row>
    <row r="12984" spans="5:28">
      <c r="J12984" s="161"/>
      <c r="AB12984" s="164"/>
    </row>
    <row r="12985" spans="5:28">
      <c r="J12985" s="161"/>
      <c r="AB12985" s="164"/>
    </row>
    <row r="12986" spans="5:28">
      <c r="J12986" s="161"/>
      <c r="AB12986" s="164"/>
    </row>
    <row r="12987" spans="5:28">
      <c r="J12987" s="161"/>
      <c r="AB12987" s="164"/>
    </row>
    <row r="12988" spans="5:28">
      <c r="J12988" s="161"/>
      <c r="AB12988" s="164"/>
    </row>
    <row r="12989" spans="5:28">
      <c r="J12989" s="161"/>
      <c r="AB12989" s="164"/>
    </row>
    <row r="12990" spans="5:28">
      <c r="E12990" s="166"/>
      <c r="J12990" s="161"/>
      <c r="AB12990" s="164"/>
    </row>
    <row r="12991" spans="5:28">
      <c r="E12991" s="166"/>
      <c r="J12991" s="161"/>
      <c r="AB12991" s="164"/>
    </row>
    <row r="12992" spans="5:28">
      <c r="E12992" s="166"/>
      <c r="J12992" s="161"/>
      <c r="AB12992" s="164"/>
    </row>
    <row r="12993" spans="5:28">
      <c r="E12993" s="166"/>
      <c r="J12993" s="161"/>
      <c r="AB12993" s="164"/>
    </row>
    <row r="12994" spans="5:28">
      <c r="E12994" s="166"/>
      <c r="J12994" s="161"/>
      <c r="AB12994" s="164"/>
    </row>
    <row r="12995" spans="5:28">
      <c r="E12995" s="166"/>
      <c r="J12995" s="161"/>
      <c r="AB12995" s="164"/>
    </row>
    <row r="12996" spans="5:28">
      <c r="E12996" s="166"/>
      <c r="J12996" s="161"/>
      <c r="AB12996" s="164"/>
    </row>
    <row r="12997" spans="5:28">
      <c r="E12997" s="166"/>
      <c r="J12997" s="161"/>
      <c r="AB12997" s="164"/>
    </row>
    <row r="12998" spans="5:28">
      <c r="E12998" s="166"/>
      <c r="J12998" s="161"/>
      <c r="AB12998" s="164"/>
    </row>
    <row r="12999" spans="5:28">
      <c r="E12999" s="166"/>
      <c r="J12999" s="161"/>
      <c r="AB12999" s="164"/>
    </row>
    <row r="13000" spans="5:28">
      <c r="E13000" s="166"/>
      <c r="J13000" s="161"/>
      <c r="AB13000" s="164"/>
    </row>
    <row r="13001" spans="5:28">
      <c r="E13001" s="166"/>
      <c r="J13001" s="161"/>
      <c r="AB13001" s="164"/>
    </row>
    <row r="13002" spans="5:28">
      <c r="E13002" s="166"/>
      <c r="J13002" s="161"/>
      <c r="AB13002" s="164"/>
    </row>
    <row r="13003" spans="5:28">
      <c r="E13003" s="166"/>
      <c r="J13003" s="161"/>
      <c r="AB13003" s="164"/>
    </row>
    <row r="13004" spans="5:28">
      <c r="E13004" s="166"/>
      <c r="J13004" s="161"/>
      <c r="AB13004" s="164"/>
    </row>
    <row r="13005" spans="5:28">
      <c r="E13005" s="166"/>
      <c r="J13005" s="161"/>
      <c r="AB13005" s="164"/>
    </row>
    <row r="13006" spans="5:28">
      <c r="E13006" s="166"/>
      <c r="J13006" s="161"/>
      <c r="AB13006" s="164"/>
    </row>
    <row r="13007" spans="5:28">
      <c r="E13007" s="166"/>
      <c r="J13007" s="161"/>
      <c r="R13007" s="166"/>
      <c r="AB13007" s="164"/>
    </row>
    <row r="13008" spans="5:28">
      <c r="E13008" s="166"/>
      <c r="J13008" s="161"/>
      <c r="AB13008" s="164"/>
    </row>
    <row r="13009" spans="5:28">
      <c r="E13009" s="166"/>
      <c r="J13009" s="161"/>
      <c r="AB13009" s="164"/>
    </row>
    <row r="13010" spans="5:28">
      <c r="E13010" s="166"/>
      <c r="J13010" s="161"/>
      <c r="AB13010" s="164"/>
    </row>
    <row r="13011" spans="5:28">
      <c r="J13011" s="161"/>
      <c r="AB13011" s="164"/>
    </row>
    <row r="13012" spans="5:28">
      <c r="J13012" s="161"/>
      <c r="AB13012" s="164"/>
    </row>
    <row r="13013" spans="5:28">
      <c r="J13013" s="161"/>
      <c r="AB13013" s="164"/>
    </row>
    <row r="13014" spans="5:28">
      <c r="E13014" s="166"/>
      <c r="F13014" s="166"/>
      <c r="J13014" s="161"/>
      <c r="AB13014" s="164"/>
    </row>
    <row r="13015" spans="5:28">
      <c r="E13015" s="166"/>
      <c r="F13015" s="166"/>
      <c r="J13015" s="161"/>
      <c r="AB13015" s="164"/>
    </row>
    <row r="13016" spans="5:28">
      <c r="E13016" s="166"/>
      <c r="F13016" s="166"/>
      <c r="J13016" s="161"/>
      <c r="AB13016" s="164"/>
    </row>
    <row r="13017" spans="5:28">
      <c r="J13017" s="161"/>
      <c r="AB13017" s="164"/>
    </row>
    <row r="13018" spans="5:28">
      <c r="J13018" s="161"/>
      <c r="AB13018" s="164"/>
    </row>
    <row r="13019" spans="5:28">
      <c r="J13019" s="161"/>
      <c r="AB13019" s="164"/>
    </row>
    <row r="13020" spans="5:28">
      <c r="J13020" s="161"/>
      <c r="AB13020" s="164"/>
    </row>
    <row r="13021" spans="5:28">
      <c r="J13021" s="161"/>
      <c r="AB13021" s="164"/>
    </row>
    <row r="13022" spans="5:28">
      <c r="J13022" s="161"/>
      <c r="AB13022" s="164"/>
    </row>
    <row r="13023" spans="5:28">
      <c r="J13023" s="161"/>
      <c r="AB13023" s="164"/>
    </row>
    <row r="13024" spans="5:28">
      <c r="J13024" s="161"/>
      <c r="AB13024" s="164"/>
    </row>
    <row r="13025" spans="5:28">
      <c r="E13025" s="166"/>
      <c r="J13025" s="161"/>
      <c r="AB13025" s="164"/>
    </row>
    <row r="13026" spans="5:28">
      <c r="E13026" s="166"/>
      <c r="J13026" s="161"/>
      <c r="AB13026" s="164"/>
    </row>
    <row r="13027" spans="5:28">
      <c r="E13027" s="166"/>
      <c r="J13027" s="161"/>
      <c r="AB13027" s="164"/>
    </row>
    <row r="13028" spans="5:28">
      <c r="J13028" s="161"/>
      <c r="AB13028" s="164"/>
    </row>
    <row r="13029" spans="5:28">
      <c r="J13029" s="161"/>
      <c r="AB13029" s="164"/>
    </row>
    <row r="13030" spans="5:28">
      <c r="J13030" s="161"/>
      <c r="AB13030" s="164"/>
    </row>
    <row r="13031" spans="5:28">
      <c r="J13031" s="161"/>
      <c r="AB13031" s="164"/>
    </row>
    <row r="13032" spans="5:28">
      <c r="J13032" s="161"/>
      <c r="AB13032" s="164"/>
    </row>
    <row r="13033" spans="5:28">
      <c r="J13033" s="161"/>
      <c r="AB13033" s="164"/>
    </row>
    <row r="13034" spans="5:28">
      <c r="J13034" s="161"/>
      <c r="AB13034" s="164"/>
    </row>
    <row r="13035" spans="5:28">
      <c r="J13035" s="161"/>
      <c r="AB13035" s="164"/>
    </row>
    <row r="13036" spans="5:28">
      <c r="J13036" s="161"/>
      <c r="AB13036" s="164"/>
    </row>
    <row r="13037" spans="5:28">
      <c r="J13037" s="161"/>
      <c r="AB13037" s="164"/>
    </row>
    <row r="13038" spans="5:28">
      <c r="J13038" s="161"/>
      <c r="AB13038" s="164"/>
    </row>
    <row r="13039" spans="5:28">
      <c r="J13039" s="161"/>
      <c r="AB13039" s="164"/>
    </row>
    <row r="13040" spans="5:28">
      <c r="J13040" s="161"/>
      <c r="AB13040" s="164"/>
    </row>
    <row r="13041" spans="10:28">
      <c r="J13041" s="161"/>
      <c r="AB13041" s="164"/>
    </row>
    <row r="13042" spans="10:28">
      <c r="J13042" s="161"/>
      <c r="AB13042" s="164"/>
    </row>
    <row r="13043" spans="10:28">
      <c r="J13043" s="161"/>
      <c r="AB13043" s="164"/>
    </row>
    <row r="13044" spans="10:28">
      <c r="J13044" s="161"/>
      <c r="AB13044" s="164"/>
    </row>
    <row r="13045" spans="10:28">
      <c r="J13045" s="161"/>
      <c r="AB13045" s="164"/>
    </row>
    <row r="13046" spans="10:28">
      <c r="J13046" s="161"/>
      <c r="AB13046" s="164"/>
    </row>
    <row r="13047" spans="10:28">
      <c r="J13047" s="161"/>
      <c r="AB13047" s="164"/>
    </row>
    <row r="13048" spans="10:28">
      <c r="J13048" s="161"/>
      <c r="AB13048" s="164"/>
    </row>
    <row r="13049" spans="10:28">
      <c r="J13049" s="161"/>
      <c r="AB13049" s="164"/>
    </row>
    <row r="13050" spans="10:28">
      <c r="J13050" s="161"/>
      <c r="AB13050" s="164"/>
    </row>
    <row r="13051" spans="10:28">
      <c r="J13051" s="161"/>
      <c r="AB13051" s="164"/>
    </row>
    <row r="13052" spans="10:28">
      <c r="J13052" s="161"/>
      <c r="AB13052" s="164"/>
    </row>
    <row r="13053" spans="10:28">
      <c r="J13053" s="161"/>
      <c r="AB13053" s="164"/>
    </row>
    <row r="13054" spans="10:28">
      <c r="J13054" s="161"/>
      <c r="AB13054" s="164"/>
    </row>
    <row r="13055" spans="10:28">
      <c r="J13055" s="161"/>
      <c r="AB13055" s="164"/>
    </row>
    <row r="13056" spans="10:28">
      <c r="J13056" s="161"/>
      <c r="AB13056" s="164"/>
    </row>
    <row r="13057" spans="10:28">
      <c r="J13057" s="161"/>
      <c r="AB13057" s="164"/>
    </row>
    <row r="13058" spans="10:28">
      <c r="J13058" s="161"/>
      <c r="AB13058" s="164"/>
    </row>
    <row r="13059" spans="10:28">
      <c r="J13059" s="161"/>
      <c r="AB13059" s="164"/>
    </row>
    <row r="13060" spans="10:28">
      <c r="J13060" s="161"/>
      <c r="AB13060" s="164"/>
    </row>
    <row r="13061" spans="10:28">
      <c r="J13061" s="161"/>
      <c r="AB13061" s="164"/>
    </row>
    <row r="13062" spans="10:28">
      <c r="J13062" s="161"/>
      <c r="AB13062" s="164"/>
    </row>
    <row r="13063" spans="10:28">
      <c r="J13063" s="161"/>
      <c r="AB13063" s="164"/>
    </row>
    <row r="13064" spans="10:28">
      <c r="J13064" s="161"/>
      <c r="AB13064" s="164"/>
    </row>
    <row r="13065" spans="10:28">
      <c r="J13065" s="161"/>
      <c r="AB13065" s="164"/>
    </row>
    <row r="13066" spans="10:28">
      <c r="J13066" s="161"/>
      <c r="AB13066" s="164"/>
    </row>
    <row r="13067" spans="10:28">
      <c r="J13067" s="161"/>
      <c r="AB13067" s="164"/>
    </row>
    <row r="13068" spans="10:28">
      <c r="J13068" s="161"/>
      <c r="AB13068" s="164"/>
    </row>
    <row r="13069" spans="10:28">
      <c r="J13069" s="161"/>
      <c r="AB13069" s="164"/>
    </row>
    <row r="13070" spans="10:28">
      <c r="J13070" s="161"/>
      <c r="AB13070" s="164"/>
    </row>
    <row r="13071" spans="10:28">
      <c r="J13071" s="161"/>
      <c r="AB13071" s="164"/>
    </row>
    <row r="13072" spans="10:28">
      <c r="J13072" s="161"/>
      <c r="AB13072" s="164"/>
    </row>
    <row r="13073" spans="10:28">
      <c r="J13073" s="161"/>
      <c r="AB13073" s="164"/>
    </row>
    <row r="13074" spans="10:28">
      <c r="J13074" s="161"/>
      <c r="AB13074" s="164"/>
    </row>
    <row r="13075" spans="10:28">
      <c r="J13075" s="161"/>
      <c r="AB13075" s="164"/>
    </row>
    <row r="13076" spans="10:28">
      <c r="J13076" s="161"/>
      <c r="AB13076" s="164"/>
    </row>
    <row r="13077" spans="10:28">
      <c r="J13077" s="161"/>
      <c r="AB13077" s="164"/>
    </row>
    <row r="13078" spans="10:28">
      <c r="J13078" s="161"/>
      <c r="AB13078" s="164"/>
    </row>
    <row r="13079" spans="10:28">
      <c r="J13079" s="161"/>
      <c r="AB13079" s="164"/>
    </row>
    <row r="13080" spans="10:28">
      <c r="J13080" s="161"/>
      <c r="AB13080" s="164"/>
    </row>
    <row r="13081" spans="10:28">
      <c r="J13081" s="161"/>
      <c r="AB13081" s="164"/>
    </row>
    <row r="13082" spans="10:28">
      <c r="J13082" s="161"/>
      <c r="AB13082" s="164"/>
    </row>
    <row r="13083" spans="10:28">
      <c r="J13083" s="161"/>
      <c r="AB13083" s="164"/>
    </row>
    <row r="13084" spans="10:28">
      <c r="J13084" s="161"/>
      <c r="AB13084" s="164"/>
    </row>
    <row r="13085" spans="10:28">
      <c r="J13085" s="161"/>
      <c r="AB13085" s="164"/>
    </row>
    <row r="13086" spans="10:28">
      <c r="J13086" s="161"/>
      <c r="AB13086" s="164"/>
    </row>
    <row r="13087" spans="10:28">
      <c r="J13087" s="161"/>
      <c r="AB13087" s="164"/>
    </row>
    <row r="13088" spans="10:28">
      <c r="J13088" s="161"/>
      <c r="AB13088" s="164"/>
    </row>
    <row r="13089" spans="10:28">
      <c r="J13089" s="161"/>
      <c r="AB13089" s="164"/>
    </row>
    <row r="13090" spans="10:28">
      <c r="J13090" s="161"/>
      <c r="AB13090" s="164"/>
    </row>
    <row r="13091" spans="10:28">
      <c r="J13091" s="161"/>
      <c r="AB13091" s="164"/>
    </row>
    <row r="13092" spans="10:28">
      <c r="J13092" s="161"/>
      <c r="AB13092" s="164"/>
    </row>
    <row r="13093" spans="10:28">
      <c r="J13093" s="161"/>
      <c r="AB13093" s="164"/>
    </row>
    <row r="13094" spans="10:28">
      <c r="J13094" s="161"/>
      <c r="AB13094" s="164"/>
    </row>
    <row r="13095" spans="10:28">
      <c r="J13095" s="161"/>
      <c r="AB13095" s="164"/>
    </row>
    <row r="13096" spans="10:28">
      <c r="J13096" s="161"/>
      <c r="AB13096" s="164"/>
    </row>
    <row r="13097" spans="10:28">
      <c r="J13097" s="161"/>
      <c r="AB13097" s="164"/>
    </row>
    <row r="13098" spans="10:28">
      <c r="J13098" s="161"/>
      <c r="AB13098" s="164"/>
    </row>
    <row r="13099" spans="10:28">
      <c r="J13099" s="161"/>
      <c r="AB13099" s="164"/>
    </row>
    <row r="13100" spans="10:28">
      <c r="J13100" s="161"/>
      <c r="AB13100" s="164"/>
    </row>
    <row r="13101" spans="10:28">
      <c r="J13101" s="161"/>
      <c r="AB13101" s="164"/>
    </row>
    <row r="13102" spans="10:28">
      <c r="J13102" s="161"/>
      <c r="AB13102" s="164"/>
    </row>
    <row r="13103" spans="10:28">
      <c r="J13103" s="161"/>
      <c r="R13103" s="166"/>
      <c r="AB13103" s="164"/>
    </row>
    <row r="13104" spans="10:28">
      <c r="J13104" s="161"/>
      <c r="AB13104" s="164"/>
    </row>
    <row r="13105" spans="10:28">
      <c r="J13105" s="161"/>
      <c r="R13105" s="166"/>
      <c r="AB13105" s="164"/>
    </row>
    <row r="13106" spans="10:28">
      <c r="J13106" s="161"/>
      <c r="AB13106" s="164"/>
    </row>
    <row r="13107" spans="10:28">
      <c r="J13107" s="161"/>
      <c r="AB13107" s="164"/>
    </row>
    <row r="13108" spans="10:28">
      <c r="J13108" s="161"/>
      <c r="AB13108" s="164"/>
    </row>
    <row r="13109" spans="10:28">
      <c r="J13109" s="161"/>
      <c r="AB13109" s="164"/>
    </row>
    <row r="13110" spans="10:28">
      <c r="J13110" s="161"/>
      <c r="AB13110" s="164"/>
    </row>
    <row r="13111" spans="10:28">
      <c r="J13111" s="161"/>
      <c r="AB13111" s="164"/>
    </row>
    <row r="13112" spans="10:28">
      <c r="J13112" s="161"/>
      <c r="AB13112" s="164"/>
    </row>
    <row r="13113" spans="10:28">
      <c r="J13113" s="161"/>
      <c r="AB13113" s="164"/>
    </row>
    <row r="13114" spans="10:28">
      <c r="J13114" s="161"/>
      <c r="AB13114" s="164"/>
    </row>
    <row r="13115" spans="10:28">
      <c r="J13115" s="161"/>
      <c r="AB13115" s="164"/>
    </row>
    <row r="13116" spans="10:28">
      <c r="J13116" s="161"/>
      <c r="AB13116" s="164"/>
    </row>
    <row r="13117" spans="10:28">
      <c r="J13117" s="161"/>
      <c r="AB13117" s="164"/>
    </row>
    <row r="13118" spans="10:28">
      <c r="J13118" s="161"/>
      <c r="AB13118" s="164"/>
    </row>
    <row r="13119" spans="10:28">
      <c r="J13119" s="161"/>
      <c r="AB13119" s="164"/>
    </row>
    <row r="13120" spans="10:28">
      <c r="J13120" s="161"/>
      <c r="AB13120" s="164"/>
    </row>
    <row r="13121" spans="10:28">
      <c r="J13121" s="161"/>
      <c r="AB13121" s="164"/>
    </row>
    <row r="13122" spans="10:28">
      <c r="J13122" s="161"/>
      <c r="AB13122" s="164"/>
    </row>
    <row r="13123" spans="10:28">
      <c r="J13123" s="161"/>
      <c r="AB13123" s="164"/>
    </row>
    <row r="13124" spans="10:28">
      <c r="J13124" s="161"/>
      <c r="AB13124" s="164"/>
    </row>
    <row r="13125" spans="10:28">
      <c r="J13125" s="161"/>
      <c r="AB13125" s="164"/>
    </row>
    <row r="13126" spans="10:28">
      <c r="J13126" s="161"/>
      <c r="AB13126" s="164"/>
    </row>
    <row r="13127" spans="10:28">
      <c r="J13127" s="161"/>
      <c r="AB13127" s="164"/>
    </row>
    <row r="13128" spans="10:28">
      <c r="J13128" s="161"/>
      <c r="AB13128" s="164"/>
    </row>
    <row r="13129" spans="10:28">
      <c r="J13129" s="161"/>
      <c r="AB13129" s="164"/>
    </row>
    <row r="13130" spans="10:28">
      <c r="J13130" s="161"/>
      <c r="AB13130" s="164"/>
    </row>
    <row r="13131" spans="10:28">
      <c r="J13131" s="161"/>
      <c r="AB13131" s="164"/>
    </row>
    <row r="13132" spans="10:28">
      <c r="J13132" s="161"/>
      <c r="AB13132" s="164"/>
    </row>
    <row r="13133" spans="10:28">
      <c r="J13133" s="161"/>
      <c r="AB13133" s="164"/>
    </row>
    <row r="13134" spans="10:28">
      <c r="J13134" s="161"/>
      <c r="AB13134" s="164"/>
    </row>
    <row r="13135" spans="10:28">
      <c r="J13135" s="161"/>
      <c r="AB13135" s="164"/>
    </row>
    <row r="13136" spans="10:28">
      <c r="J13136" s="161"/>
      <c r="AB13136" s="164"/>
    </row>
    <row r="13137" spans="10:28">
      <c r="J13137" s="161"/>
      <c r="AB13137" s="164"/>
    </row>
    <row r="13138" spans="10:28">
      <c r="J13138" s="161"/>
      <c r="AB13138" s="164"/>
    </row>
    <row r="13139" spans="10:28">
      <c r="J13139" s="161"/>
      <c r="AB13139" s="164"/>
    </row>
    <row r="13140" spans="10:28">
      <c r="J13140" s="161"/>
      <c r="AB13140" s="164"/>
    </row>
    <row r="13141" spans="10:28">
      <c r="J13141" s="161"/>
      <c r="AB13141" s="164"/>
    </row>
    <row r="13142" spans="10:28">
      <c r="J13142" s="161"/>
      <c r="AB13142" s="164"/>
    </row>
    <row r="13143" spans="10:28">
      <c r="J13143" s="161"/>
      <c r="AB13143" s="164"/>
    </row>
    <row r="13144" spans="10:28">
      <c r="J13144" s="161"/>
      <c r="AB13144" s="164"/>
    </row>
    <row r="13145" spans="10:28">
      <c r="J13145" s="161"/>
      <c r="AB13145" s="164"/>
    </row>
    <row r="13146" spans="10:28">
      <c r="J13146" s="161"/>
      <c r="AB13146" s="164"/>
    </row>
    <row r="13147" spans="10:28">
      <c r="J13147" s="161"/>
      <c r="AB13147" s="164"/>
    </row>
    <row r="13148" spans="10:28">
      <c r="J13148" s="161"/>
      <c r="AB13148" s="164"/>
    </row>
    <row r="13149" spans="10:28">
      <c r="J13149" s="161"/>
      <c r="AB13149" s="164"/>
    </row>
    <row r="13150" spans="10:28">
      <c r="J13150" s="161"/>
      <c r="AB13150" s="164"/>
    </row>
    <row r="13151" spans="10:28">
      <c r="J13151" s="161"/>
      <c r="AB13151" s="164"/>
    </row>
    <row r="13152" spans="10:28">
      <c r="J13152" s="161"/>
      <c r="AB13152" s="164"/>
    </row>
    <row r="13153" spans="10:28">
      <c r="J13153" s="161"/>
      <c r="AB13153" s="164"/>
    </row>
    <row r="13154" spans="10:28">
      <c r="J13154" s="161"/>
      <c r="AB13154" s="164"/>
    </row>
    <row r="13155" spans="10:28">
      <c r="J13155" s="161"/>
      <c r="AB13155" s="164"/>
    </row>
    <row r="13156" spans="10:28">
      <c r="J13156" s="161"/>
      <c r="AB13156" s="164"/>
    </row>
    <row r="13157" spans="10:28">
      <c r="J13157" s="161"/>
      <c r="AB13157" s="164"/>
    </row>
    <row r="13158" spans="10:28">
      <c r="J13158" s="161"/>
      <c r="AB13158" s="164"/>
    </row>
    <row r="13159" spans="10:28">
      <c r="J13159" s="161"/>
      <c r="AB13159" s="164"/>
    </row>
    <row r="13160" spans="10:28">
      <c r="J13160" s="161"/>
      <c r="AB13160" s="164"/>
    </row>
    <row r="13161" spans="10:28">
      <c r="J13161" s="161"/>
      <c r="AB13161" s="164"/>
    </row>
    <row r="13162" spans="10:28">
      <c r="J13162" s="161"/>
      <c r="AB13162" s="164"/>
    </row>
    <row r="13163" spans="10:28">
      <c r="J13163" s="161"/>
      <c r="AB13163" s="164"/>
    </row>
    <row r="13164" spans="10:28">
      <c r="J13164" s="161"/>
      <c r="AB13164" s="164"/>
    </row>
    <row r="13165" spans="10:28">
      <c r="J13165" s="161"/>
      <c r="AB13165" s="164"/>
    </row>
    <row r="13166" spans="10:28">
      <c r="J13166" s="161"/>
      <c r="AB13166" s="164"/>
    </row>
    <row r="13167" spans="10:28">
      <c r="J13167" s="161"/>
      <c r="AB13167" s="164"/>
    </row>
    <row r="13168" spans="10:28">
      <c r="J13168" s="161"/>
      <c r="AB13168" s="164"/>
    </row>
    <row r="13169" spans="5:28">
      <c r="J13169" s="161"/>
      <c r="AB13169" s="164"/>
    </row>
    <row r="13170" spans="5:28">
      <c r="J13170" s="161"/>
      <c r="R13170" s="166"/>
      <c r="AB13170" s="164"/>
    </row>
    <row r="13171" spans="5:28">
      <c r="J13171" s="161"/>
      <c r="AB13171" s="164"/>
    </row>
    <row r="13172" spans="5:28">
      <c r="J13172" s="161"/>
      <c r="AB13172" s="164"/>
    </row>
    <row r="13173" spans="5:28">
      <c r="J13173" s="161"/>
      <c r="AB13173" s="164"/>
    </row>
    <row r="13174" spans="5:28">
      <c r="J13174" s="161"/>
      <c r="AB13174" s="164"/>
    </row>
    <row r="13175" spans="5:28">
      <c r="E13175" s="166"/>
      <c r="J13175" s="161"/>
      <c r="AB13175" s="164"/>
    </row>
    <row r="13176" spans="5:28">
      <c r="E13176" s="166"/>
      <c r="J13176" s="161"/>
      <c r="AB13176" s="164"/>
    </row>
    <row r="13177" spans="5:28">
      <c r="E13177" s="166"/>
      <c r="J13177" s="161"/>
      <c r="AB13177" s="164"/>
    </row>
    <row r="13178" spans="5:28">
      <c r="E13178" s="166"/>
      <c r="J13178" s="161"/>
      <c r="AB13178" s="164"/>
    </row>
    <row r="13179" spans="5:28">
      <c r="E13179" s="166"/>
      <c r="J13179" s="161"/>
      <c r="AB13179" s="164"/>
    </row>
    <row r="13180" spans="5:28">
      <c r="E13180" s="166"/>
      <c r="J13180" s="161"/>
      <c r="AB13180" s="164"/>
    </row>
    <row r="13181" spans="5:28">
      <c r="E13181" s="166"/>
      <c r="J13181" s="161"/>
      <c r="AB13181" s="164"/>
    </row>
    <row r="13182" spans="5:28">
      <c r="J13182" s="161"/>
      <c r="AB13182" s="164"/>
    </row>
    <row r="13183" spans="5:28">
      <c r="J13183" s="161"/>
      <c r="AB13183" s="164"/>
    </row>
    <row r="13184" spans="5:28">
      <c r="J13184" s="161"/>
      <c r="AB13184" s="164"/>
    </row>
    <row r="13185" spans="10:28">
      <c r="J13185" s="161"/>
      <c r="AB13185" s="164"/>
    </row>
    <row r="13186" spans="10:28">
      <c r="J13186" s="161"/>
      <c r="AB13186" s="164"/>
    </row>
    <row r="13187" spans="10:28">
      <c r="J13187" s="161"/>
      <c r="AB13187" s="164"/>
    </row>
    <row r="13188" spans="10:28">
      <c r="J13188" s="161"/>
      <c r="AB13188" s="164"/>
    </row>
    <row r="13189" spans="10:28">
      <c r="J13189" s="161"/>
      <c r="AB13189" s="164"/>
    </row>
    <row r="13190" spans="10:28">
      <c r="J13190" s="161"/>
      <c r="AB13190" s="164"/>
    </row>
    <row r="13191" spans="10:28">
      <c r="J13191" s="161"/>
      <c r="AB13191" s="164"/>
    </row>
    <row r="13192" spans="10:28">
      <c r="J13192" s="161"/>
      <c r="AB13192" s="164"/>
    </row>
    <row r="13193" spans="10:28">
      <c r="J13193" s="161"/>
      <c r="AB13193" s="164"/>
    </row>
    <row r="13194" spans="10:28">
      <c r="J13194" s="161"/>
      <c r="AB13194" s="164"/>
    </row>
    <row r="13195" spans="10:28">
      <c r="J13195" s="161"/>
      <c r="AB13195" s="164"/>
    </row>
    <row r="13196" spans="10:28">
      <c r="J13196" s="161"/>
      <c r="AB13196" s="164"/>
    </row>
    <row r="13197" spans="10:28">
      <c r="J13197" s="161"/>
      <c r="AB13197" s="164"/>
    </row>
    <row r="13198" spans="10:28">
      <c r="J13198" s="161"/>
      <c r="AB13198" s="164"/>
    </row>
    <row r="13199" spans="10:28">
      <c r="J13199" s="161"/>
      <c r="AB13199" s="164"/>
    </row>
    <row r="13200" spans="10:28">
      <c r="J13200" s="161"/>
      <c r="AB13200" s="164"/>
    </row>
    <row r="13201" spans="5:28">
      <c r="J13201" s="161"/>
      <c r="AB13201" s="164"/>
    </row>
    <row r="13202" spans="5:28">
      <c r="J13202" s="161"/>
      <c r="AB13202" s="164"/>
    </row>
    <row r="13203" spans="5:28">
      <c r="J13203" s="161"/>
      <c r="R13203" s="166"/>
      <c r="AB13203" s="164"/>
    </row>
    <row r="13204" spans="5:28">
      <c r="J13204" s="161"/>
      <c r="AB13204" s="164"/>
    </row>
    <row r="13205" spans="5:28">
      <c r="J13205" s="161"/>
      <c r="AB13205" s="164"/>
    </row>
    <row r="13206" spans="5:28">
      <c r="J13206" s="161"/>
      <c r="AB13206" s="164"/>
    </row>
    <row r="13207" spans="5:28">
      <c r="J13207" s="161"/>
      <c r="AB13207" s="164"/>
    </row>
    <row r="13208" spans="5:28">
      <c r="J13208" s="161"/>
      <c r="AB13208" s="164"/>
    </row>
    <row r="13209" spans="5:28">
      <c r="J13209" s="161"/>
      <c r="AB13209" s="164"/>
    </row>
    <row r="13210" spans="5:28">
      <c r="J13210" s="161"/>
      <c r="AB13210" s="164"/>
    </row>
    <row r="13211" spans="5:28">
      <c r="J13211" s="161"/>
      <c r="AB13211" s="164"/>
    </row>
    <row r="13212" spans="5:28">
      <c r="E13212" s="166"/>
      <c r="J13212" s="161"/>
      <c r="AB13212" s="164"/>
    </row>
    <row r="13213" spans="5:28">
      <c r="E13213" s="166"/>
      <c r="J13213" s="161"/>
      <c r="AB13213" s="164"/>
    </row>
    <row r="13214" spans="5:28">
      <c r="E13214" s="166"/>
      <c r="J13214" s="161"/>
      <c r="AB13214" s="164"/>
    </row>
    <row r="13215" spans="5:28">
      <c r="E13215" s="166"/>
      <c r="J13215" s="161"/>
      <c r="AB13215" s="164"/>
    </row>
    <row r="13216" spans="5:28">
      <c r="J13216" s="161"/>
      <c r="AB13216" s="164"/>
    </row>
    <row r="13217" spans="10:28">
      <c r="J13217" s="161"/>
      <c r="AB13217" s="164"/>
    </row>
    <row r="13218" spans="10:28">
      <c r="J13218" s="161"/>
      <c r="AB13218" s="164"/>
    </row>
    <row r="13219" spans="10:28">
      <c r="J13219" s="161"/>
      <c r="AB13219" s="164"/>
    </row>
    <row r="13220" spans="10:28">
      <c r="J13220" s="161"/>
      <c r="AB13220" s="164"/>
    </row>
    <row r="13221" spans="10:28">
      <c r="J13221" s="161"/>
      <c r="AB13221" s="164"/>
    </row>
    <row r="13222" spans="10:28">
      <c r="J13222" s="161"/>
      <c r="AB13222" s="164"/>
    </row>
    <row r="13223" spans="10:28">
      <c r="J13223" s="161"/>
      <c r="AB13223" s="164"/>
    </row>
    <row r="13224" spans="10:28">
      <c r="J13224" s="161"/>
      <c r="AB13224" s="164"/>
    </row>
    <row r="13225" spans="10:28">
      <c r="J13225" s="161"/>
      <c r="AB13225" s="164"/>
    </row>
    <row r="13226" spans="10:28">
      <c r="J13226" s="161"/>
      <c r="AB13226" s="164"/>
    </row>
    <row r="13227" spans="10:28">
      <c r="J13227" s="161"/>
      <c r="AB13227" s="164"/>
    </row>
    <row r="13228" spans="10:28">
      <c r="J13228" s="161"/>
      <c r="AB13228" s="164"/>
    </row>
    <row r="13229" spans="10:28">
      <c r="J13229" s="161"/>
      <c r="AB13229" s="164"/>
    </row>
    <row r="13230" spans="10:28">
      <c r="J13230" s="161"/>
      <c r="AB13230" s="164"/>
    </row>
    <row r="13231" spans="10:28">
      <c r="J13231" s="161"/>
      <c r="AB13231" s="164"/>
    </row>
    <row r="13232" spans="10:28">
      <c r="J13232" s="161"/>
      <c r="AB13232" s="164"/>
    </row>
    <row r="13233" spans="5:28">
      <c r="J13233" s="161"/>
      <c r="AB13233" s="164"/>
    </row>
    <row r="13234" spans="5:28">
      <c r="J13234" s="161"/>
      <c r="AB13234" s="164"/>
    </row>
    <row r="13235" spans="5:28">
      <c r="J13235" s="161"/>
      <c r="AB13235" s="164"/>
    </row>
    <row r="13236" spans="5:28">
      <c r="J13236" s="161"/>
      <c r="AB13236" s="164"/>
    </row>
    <row r="13237" spans="5:28">
      <c r="J13237" s="161"/>
      <c r="AB13237" s="164"/>
    </row>
    <row r="13238" spans="5:28">
      <c r="J13238" s="161"/>
      <c r="AB13238" s="164"/>
    </row>
    <row r="13239" spans="5:28">
      <c r="J13239" s="161"/>
      <c r="AB13239" s="164"/>
    </row>
    <row r="13240" spans="5:28">
      <c r="J13240" s="161"/>
      <c r="AB13240" s="164"/>
    </row>
    <row r="13241" spans="5:28">
      <c r="E13241" s="166"/>
      <c r="J13241" s="161"/>
      <c r="AB13241" s="164"/>
    </row>
    <row r="13242" spans="5:28">
      <c r="E13242" s="166"/>
      <c r="J13242" s="161"/>
      <c r="AB13242" s="164"/>
    </row>
    <row r="13243" spans="5:28">
      <c r="E13243" s="166"/>
      <c r="J13243" s="161"/>
      <c r="AB13243" s="164"/>
    </row>
    <row r="13244" spans="5:28">
      <c r="E13244" s="166"/>
      <c r="J13244" s="161"/>
      <c r="AB13244" s="164"/>
    </row>
    <row r="13245" spans="5:28">
      <c r="E13245" s="166"/>
      <c r="J13245" s="161"/>
      <c r="AB13245" s="164"/>
    </row>
    <row r="13246" spans="5:28">
      <c r="J13246" s="161"/>
      <c r="AB13246" s="164"/>
    </row>
    <row r="13247" spans="5:28">
      <c r="J13247" s="161"/>
      <c r="AB13247" s="164"/>
    </row>
    <row r="13248" spans="5:28">
      <c r="J13248" s="161"/>
      <c r="AB13248" s="164"/>
    </row>
    <row r="13249" spans="5:28">
      <c r="J13249" s="161"/>
      <c r="AB13249" s="164"/>
    </row>
    <row r="13250" spans="5:28">
      <c r="J13250" s="161"/>
      <c r="AB13250" s="164"/>
    </row>
    <row r="13251" spans="5:28">
      <c r="J13251" s="161"/>
      <c r="AB13251" s="164"/>
    </row>
    <row r="13252" spans="5:28">
      <c r="J13252" s="161"/>
      <c r="AB13252" s="164"/>
    </row>
    <row r="13253" spans="5:28">
      <c r="J13253" s="161"/>
      <c r="AB13253" s="164"/>
    </row>
    <row r="13254" spans="5:28">
      <c r="J13254" s="161"/>
      <c r="AB13254" s="164"/>
    </row>
    <row r="13255" spans="5:28">
      <c r="J13255" s="161"/>
      <c r="AB13255" s="164"/>
    </row>
    <row r="13256" spans="5:28">
      <c r="J13256" s="161"/>
      <c r="AB13256" s="164"/>
    </row>
    <row r="13257" spans="5:28">
      <c r="J13257" s="161"/>
      <c r="AB13257" s="164"/>
    </row>
    <row r="13258" spans="5:28">
      <c r="J13258" s="161"/>
      <c r="AB13258" s="164"/>
    </row>
    <row r="13259" spans="5:28">
      <c r="J13259" s="161"/>
      <c r="AB13259" s="164"/>
    </row>
    <row r="13260" spans="5:28">
      <c r="J13260" s="161"/>
      <c r="AB13260" s="164"/>
    </row>
    <row r="13261" spans="5:28">
      <c r="J13261" s="161"/>
      <c r="AB13261" s="164"/>
    </row>
    <row r="13262" spans="5:28">
      <c r="E13262" s="166"/>
      <c r="J13262" s="161"/>
      <c r="AB13262" s="164"/>
    </row>
    <row r="13263" spans="5:28">
      <c r="E13263" s="166"/>
      <c r="J13263" s="161"/>
      <c r="AB13263" s="164"/>
    </row>
    <row r="13264" spans="5:28">
      <c r="J13264" s="161"/>
      <c r="AB13264" s="164"/>
    </row>
    <row r="13265" spans="10:28">
      <c r="J13265" s="161"/>
      <c r="AB13265" s="164"/>
    </row>
    <row r="13266" spans="10:28">
      <c r="J13266" s="161"/>
      <c r="AB13266" s="164"/>
    </row>
    <row r="13267" spans="10:28">
      <c r="J13267" s="161"/>
      <c r="AB13267" s="164"/>
    </row>
    <row r="13268" spans="10:28">
      <c r="J13268" s="161"/>
      <c r="AB13268" s="164"/>
    </row>
    <row r="13269" spans="10:28">
      <c r="J13269" s="161"/>
      <c r="AB13269" s="164"/>
    </row>
    <row r="13270" spans="10:28">
      <c r="J13270" s="161"/>
      <c r="AB13270" s="164"/>
    </row>
    <row r="13271" spans="10:28">
      <c r="J13271" s="161"/>
      <c r="AB13271" s="164"/>
    </row>
    <row r="13272" spans="10:28">
      <c r="J13272" s="161"/>
      <c r="AB13272" s="164"/>
    </row>
    <row r="13273" spans="10:28">
      <c r="J13273" s="161"/>
      <c r="R13273" s="166"/>
      <c r="AB13273" s="164"/>
    </row>
    <row r="13274" spans="10:28">
      <c r="J13274" s="161"/>
      <c r="AB13274" s="164"/>
    </row>
    <row r="13275" spans="10:28">
      <c r="J13275" s="161"/>
      <c r="AB13275" s="164"/>
    </row>
    <row r="13276" spans="10:28">
      <c r="J13276" s="161"/>
      <c r="AB13276" s="164"/>
    </row>
    <row r="13277" spans="10:28">
      <c r="J13277" s="161"/>
      <c r="AB13277" s="164"/>
    </row>
    <row r="13278" spans="10:28">
      <c r="J13278" s="161"/>
      <c r="AB13278" s="164"/>
    </row>
    <row r="13279" spans="10:28">
      <c r="J13279" s="161"/>
      <c r="AB13279" s="164"/>
    </row>
    <row r="13280" spans="10:28">
      <c r="J13280" s="161"/>
      <c r="AB13280" s="164"/>
    </row>
    <row r="13281" spans="10:28">
      <c r="J13281" s="161"/>
      <c r="AB13281" s="164"/>
    </row>
    <row r="13282" spans="10:28">
      <c r="J13282" s="161"/>
      <c r="AB13282" s="164"/>
    </row>
    <row r="13283" spans="10:28">
      <c r="J13283" s="161"/>
      <c r="AB13283" s="164"/>
    </row>
    <row r="13284" spans="10:28">
      <c r="J13284" s="161"/>
      <c r="AB13284" s="164"/>
    </row>
    <row r="13285" spans="10:28">
      <c r="J13285" s="161"/>
      <c r="AB13285" s="164"/>
    </row>
    <row r="13286" spans="10:28">
      <c r="J13286" s="161"/>
      <c r="AB13286" s="164"/>
    </row>
    <row r="13287" spans="10:28">
      <c r="J13287" s="161"/>
      <c r="AB13287" s="164"/>
    </row>
    <row r="13288" spans="10:28">
      <c r="J13288" s="161"/>
      <c r="AB13288" s="164"/>
    </row>
    <row r="13289" spans="10:28">
      <c r="J13289" s="161"/>
      <c r="AB13289" s="164"/>
    </row>
    <row r="13290" spans="10:28">
      <c r="J13290" s="161"/>
      <c r="AB13290" s="164"/>
    </row>
    <row r="13291" spans="10:28">
      <c r="J13291" s="161"/>
      <c r="AB13291" s="164"/>
    </row>
    <row r="13292" spans="10:28">
      <c r="J13292" s="161"/>
      <c r="AB13292" s="164"/>
    </row>
    <row r="13293" spans="10:28">
      <c r="J13293" s="161"/>
      <c r="AB13293" s="164"/>
    </row>
    <row r="13294" spans="10:28">
      <c r="J13294" s="161"/>
      <c r="AB13294" s="164"/>
    </row>
    <row r="13295" spans="10:28">
      <c r="J13295" s="161"/>
      <c r="AB13295" s="164"/>
    </row>
    <row r="13296" spans="10:28">
      <c r="J13296" s="161"/>
      <c r="AB13296" s="164"/>
    </row>
    <row r="13297" spans="10:28">
      <c r="J13297" s="161"/>
      <c r="AB13297" s="164"/>
    </row>
    <row r="13298" spans="10:28">
      <c r="J13298" s="161"/>
      <c r="AB13298" s="164"/>
    </row>
    <row r="13299" spans="10:28">
      <c r="J13299" s="161"/>
      <c r="AB13299" s="164"/>
    </row>
    <row r="13300" spans="10:28">
      <c r="J13300" s="161"/>
      <c r="AB13300" s="164"/>
    </row>
    <row r="13301" spans="10:28">
      <c r="J13301" s="161"/>
      <c r="AB13301" s="164"/>
    </row>
    <row r="13302" spans="10:28">
      <c r="J13302" s="161"/>
      <c r="AB13302" s="164"/>
    </row>
    <row r="13303" spans="10:28">
      <c r="J13303" s="161"/>
      <c r="AB13303" s="164"/>
    </row>
    <row r="13304" spans="10:28">
      <c r="J13304" s="161"/>
      <c r="AB13304" s="164"/>
    </row>
    <row r="13305" spans="10:28">
      <c r="J13305" s="161"/>
      <c r="AB13305" s="164"/>
    </row>
    <row r="13306" spans="10:28">
      <c r="J13306" s="161"/>
      <c r="AB13306" s="164"/>
    </row>
    <row r="13307" spans="10:28">
      <c r="J13307" s="161"/>
      <c r="AB13307" s="164"/>
    </row>
    <row r="13308" spans="10:28">
      <c r="J13308" s="161"/>
      <c r="AB13308" s="164"/>
    </row>
    <row r="13309" spans="10:28">
      <c r="J13309" s="161"/>
      <c r="AB13309" s="164"/>
    </row>
    <row r="13310" spans="10:28">
      <c r="J13310" s="161"/>
      <c r="AB13310" s="164"/>
    </row>
    <row r="13311" spans="10:28">
      <c r="J13311" s="161"/>
      <c r="AB13311" s="164"/>
    </row>
    <row r="13312" spans="10:28">
      <c r="J13312" s="161"/>
      <c r="AB13312" s="164"/>
    </row>
    <row r="13313" spans="10:28">
      <c r="J13313" s="161"/>
      <c r="AB13313" s="164"/>
    </row>
    <row r="13314" spans="10:28">
      <c r="J13314" s="161"/>
      <c r="AB13314" s="164"/>
    </row>
    <row r="13315" spans="10:28">
      <c r="J13315" s="161"/>
      <c r="AB13315" s="164"/>
    </row>
    <row r="13316" spans="10:28">
      <c r="J13316" s="161"/>
      <c r="AB13316" s="164"/>
    </row>
    <row r="13317" spans="10:28">
      <c r="J13317" s="161"/>
      <c r="AB13317" s="164"/>
    </row>
    <row r="13318" spans="10:28">
      <c r="J13318" s="161"/>
      <c r="AB13318" s="164"/>
    </row>
    <row r="13319" spans="10:28">
      <c r="J13319" s="161"/>
      <c r="AB13319" s="164"/>
    </row>
    <row r="13320" spans="10:28">
      <c r="J13320" s="161"/>
      <c r="AB13320" s="164"/>
    </row>
    <row r="13321" spans="10:28">
      <c r="J13321" s="161"/>
      <c r="AB13321" s="164"/>
    </row>
    <row r="13322" spans="10:28">
      <c r="J13322" s="161"/>
      <c r="AB13322" s="164"/>
    </row>
    <row r="13323" spans="10:28">
      <c r="J13323" s="161"/>
      <c r="R13323" s="166"/>
      <c r="AB13323" s="164"/>
    </row>
    <row r="13324" spans="10:28">
      <c r="J13324" s="161"/>
      <c r="AB13324" s="164"/>
    </row>
    <row r="13325" spans="10:28">
      <c r="J13325" s="161"/>
      <c r="AB13325" s="164"/>
    </row>
    <row r="13326" spans="10:28">
      <c r="J13326" s="161"/>
      <c r="AB13326" s="164"/>
    </row>
    <row r="13327" spans="10:28">
      <c r="J13327" s="161"/>
      <c r="AB13327" s="164"/>
    </row>
    <row r="13328" spans="10:28">
      <c r="J13328" s="161"/>
      <c r="AB13328" s="164"/>
    </row>
    <row r="13329" spans="10:28">
      <c r="J13329" s="161"/>
      <c r="AB13329" s="164"/>
    </row>
    <row r="13330" spans="10:28">
      <c r="J13330" s="161"/>
      <c r="AB13330" s="164"/>
    </row>
    <row r="13331" spans="10:28">
      <c r="J13331" s="161"/>
      <c r="AB13331" s="164"/>
    </row>
    <row r="13332" spans="10:28">
      <c r="J13332" s="161"/>
      <c r="AB13332" s="164"/>
    </row>
    <row r="13333" spans="10:28">
      <c r="J13333" s="161"/>
      <c r="AB13333" s="164"/>
    </row>
    <row r="13334" spans="10:28">
      <c r="J13334" s="161"/>
      <c r="AB13334" s="164"/>
    </row>
    <row r="13335" spans="10:28">
      <c r="J13335" s="161"/>
      <c r="AB13335" s="164"/>
    </row>
    <row r="13336" spans="10:28">
      <c r="J13336" s="161"/>
      <c r="AB13336" s="164"/>
    </row>
    <row r="13337" spans="10:28">
      <c r="J13337" s="161"/>
      <c r="AB13337" s="164"/>
    </row>
    <row r="13338" spans="10:28">
      <c r="J13338" s="161"/>
      <c r="AB13338" s="164"/>
    </row>
    <row r="13339" spans="10:28">
      <c r="J13339" s="161"/>
      <c r="AB13339" s="164"/>
    </row>
    <row r="13340" spans="10:28">
      <c r="J13340" s="161"/>
      <c r="AB13340" s="164"/>
    </row>
    <row r="13341" spans="10:28">
      <c r="J13341" s="161"/>
      <c r="AB13341" s="164"/>
    </row>
    <row r="13342" spans="10:28">
      <c r="J13342" s="161"/>
      <c r="AB13342" s="164"/>
    </row>
    <row r="13343" spans="10:28">
      <c r="J13343" s="161"/>
      <c r="AB13343" s="164"/>
    </row>
    <row r="13344" spans="10:28">
      <c r="J13344" s="161"/>
      <c r="AB13344" s="164"/>
    </row>
    <row r="13345" spans="10:28">
      <c r="J13345" s="161"/>
      <c r="AB13345" s="164"/>
    </row>
    <row r="13346" spans="10:28">
      <c r="J13346" s="161"/>
      <c r="AB13346" s="164"/>
    </row>
    <row r="13347" spans="10:28">
      <c r="J13347" s="161"/>
      <c r="AB13347" s="164"/>
    </row>
    <row r="13348" spans="10:28">
      <c r="J13348" s="161"/>
      <c r="AB13348" s="164"/>
    </row>
    <row r="13349" spans="10:28">
      <c r="J13349" s="161"/>
      <c r="AB13349" s="164"/>
    </row>
    <row r="13350" spans="10:28">
      <c r="J13350" s="161"/>
      <c r="AB13350" s="164"/>
    </row>
    <row r="13351" spans="10:28">
      <c r="J13351" s="161"/>
      <c r="AB13351" s="164"/>
    </row>
    <row r="13352" spans="10:28">
      <c r="J13352" s="161"/>
      <c r="AB13352" s="164"/>
    </row>
    <row r="13353" spans="10:28">
      <c r="J13353" s="161"/>
      <c r="AB13353" s="164"/>
    </row>
    <row r="13354" spans="10:28">
      <c r="J13354" s="161"/>
      <c r="AB13354" s="164"/>
    </row>
    <row r="13355" spans="10:28">
      <c r="J13355" s="161"/>
      <c r="AB13355" s="164"/>
    </row>
    <row r="13356" spans="10:28">
      <c r="J13356" s="161"/>
      <c r="AB13356" s="164"/>
    </row>
    <row r="13357" spans="10:28">
      <c r="J13357" s="161"/>
      <c r="AB13357" s="164"/>
    </row>
    <row r="13358" spans="10:28">
      <c r="J13358" s="161"/>
      <c r="AB13358" s="164"/>
    </row>
    <row r="13359" spans="10:28">
      <c r="J13359" s="161"/>
      <c r="AB13359" s="164"/>
    </row>
    <row r="13360" spans="10:28">
      <c r="J13360" s="161"/>
      <c r="AB13360" s="164"/>
    </row>
    <row r="13361" spans="10:28">
      <c r="J13361" s="161"/>
      <c r="AB13361" s="164"/>
    </row>
    <row r="13362" spans="10:28">
      <c r="J13362" s="161"/>
      <c r="AB13362" s="164"/>
    </row>
    <row r="13363" spans="10:28">
      <c r="J13363" s="161"/>
      <c r="AB13363" s="164"/>
    </row>
    <row r="13364" spans="10:28">
      <c r="J13364" s="161"/>
      <c r="AB13364" s="164"/>
    </row>
    <row r="13365" spans="10:28">
      <c r="J13365" s="161"/>
      <c r="AB13365" s="164"/>
    </row>
    <row r="13366" spans="10:28">
      <c r="J13366" s="161"/>
      <c r="AB13366" s="164"/>
    </row>
    <row r="13367" spans="10:28">
      <c r="J13367" s="161"/>
      <c r="AB13367" s="164"/>
    </row>
    <row r="13368" spans="10:28">
      <c r="J13368" s="161"/>
      <c r="AB13368" s="164"/>
    </row>
    <row r="13369" spans="10:28">
      <c r="J13369" s="161"/>
      <c r="AB13369" s="164"/>
    </row>
    <row r="13370" spans="10:28">
      <c r="J13370" s="161"/>
      <c r="AB13370" s="164"/>
    </row>
    <row r="13371" spans="10:28">
      <c r="J13371" s="161"/>
      <c r="AB13371" s="164"/>
    </row>
    <row r="13372" spans="10:28">
      <c r="J13372" s="161"/>
      <c r="AB13372" s="164"/>
    </row>
    <row r="13373" spans="10:28">
      <c r="J13373" s="161"/>
      <c r="AB13373" s="164"/>
    </row>
    <row r="13374" spans="10:28">
      <c r="J13374" s="161"/>
      <c r="AB13374" s="164"/>
    </row>
    <row r="13375" spans="10:28">
      <c r="J13375" s="161"/>
      <c r="AB13375" s="164"/>
    </row>
    <row r="13376" spans="10:28">
      <c r="J13376" s="161"/>
      <c r="AB13376" s="164"/>
    </row>
    <row r="13377" spans="10:28">
      <c r="J13377" s="161"/>
      <c r="AB13377" s="164"/>
    </row>
    <row r="13378" spans="10:28">
      <c r="J13378" s="161"/>
      <c r="AB13378" s="164"/>
    </row>
    <row r="13379" spans="10:28">
      <c r="J13379" s="161"/>
      <c r="AB13379" s="164"/>
    </row>
    <row r="13380" spans="10:28">
      <c r="J13380" s="161"/>
      <c r="AB13380" s="164"/>
    </row>
    <row r="13381" spans="10:28">
      <c r="J13381" s="161"/>
      <c r="AB13381" s="164"/>
    </row>
    <row r="13382" spans="10:28">
      <c r="J13382" s="161"/>
      <c r="AB13382" s="164"/>
    </row>
    <row r="13383" spans="10:28">
      <c r="J13383" s="161"/>
      <c r="AB13383" s="164"/>
    </row>
    <row r="13384" spans="10:28">
      <c r="J13384" s="161"/>
      <c r="AB13384" s="164"/>
    </row>
    <row r="13385" spans="10:28">
      <c r="J13385" s="161"/>
      <c r="AB13385" s="164"/>
    </row>
    <row r="13386" spans="10:28">
      <c r="J13386" s="161"/>
      <c r="AB13386" s="164"/>
    </row>
    <row r="13387" spans="10:28">
      <c r="J13387" s="161"/>
      <c r="AB13387" s="164"/>
    </row>
    <row r="13388" spans="10:28">
      <c r="J13388" s="161"/>
      <c r="AB13388" s="164"/>
    </row>
    <row r="13389" spans="10:28">
      <c r="J13389" s="161"/>
      <c r="AB13389" s="164"/>
    </row>
    <row r="13390" spans="10:28">
      <c r="J13390" s="161"/>
      <c r="AB13390" s="164"/>
    </row>
    <row r="13391" spans="10:28">
      <c r="J13391" s="161"/>
      <c r="AB13391" s="164"/>
    </row>
    <row r="13392" spans="10:28">
      <c r="J13392" s="161"/>
      <c r="AB13392" s="164"/>
    </row>
    <row r="13393" spans="10:28">
      <c r="J13393" s="161"/>
      <c r="AB13393" s="164"/>
    </row>
    <row r="13394" spans="10:28">
      <c r="J13394" s="161"/>
      <c r="AB13394" s="164"/>
    </row>
    <row r="13395" spans="10:28">
      <c r="J13395" s="161"/>
      <c r="AB13395" s="164"/>
    </row>
    <row r="13396" spans="10:28">
      <c r="J13396" s="161"/>
      <c r="AB13396" s="164"/>
    </row>
    <row r="13397" spans="10:28">
      <c r="J13397" s="161"/>
      <c r="AB13397" s="164"/>
    </row>
    <row r="13398" spans="10:28">
      <c r="J13398" s="161"/>
      <c r="AB13398" s="164"/>
    </row>
    <row r="13399" spans="10:28">
      <c r="J13399" s="161"/>
      <c r="AB13399" s="164"/>
    </row>
    <row r="13400" spans="10:28">
      <c r="J13400" s="161"/>
      <c r="AB13400" s="164"/>
    </row>
    <row r="13401" spans="10:28">
      <c r="J13401" s="161"/>
      <c r="AB13401" s="164"/>
    </row>
    <row r="13402" spans="10:28">
      <c r="J13402" s="161"/>
      <c r="AB13402" s="164"/>
    </row>
    <row r="13403" spans="10:28">
      <c r="J13403" s="161"/>
      <c r="AB13403" s="164"/>
    </row>
    <row r="13404" spans="10:28">
      <c r="J13404" s="161"/>
      <c r="R13404" s="166"/>
      <c r="AB13404" s="164"/>
    </row>
    <row r="13405" spans="10:28">
      <c r="J13405" s="161"/>
      <c r="AB13405" s="164"/>
    </row>
    <row r="13406" spans="10:28">
      <c r="J13406" s="161"/>
      <c r="AB13406" s="164"/>
    </row>
    <row r="13407" spans="10:28">
      <c r="J13407" s="161"/>
      <c r="AB13407" s="164"/>
    </row>
    <row r="13408" spans="10:28">
      <c r="J13408" s="161"/>
      <c r="AB13408" s="164"/>
    </row>
    <row r="13409" spans="5:28">
      <c r="J13409" s="161"/>
      <c r="AB13409" s="164"/>
    </row>
    <row r="13410" spans="5:28">
      <c r="J13410" s="161"/>
      <c r="AB13410" s="164"/>
    </row>
    <row r="13411" spans="5:28">
      <c r="J13411" s="161"/>
      <c r="AB13411" s="164"/>
    </row>
    <row r="13412" spans="5:28">
      <c r="J13412" s="161"/>
      <c r="AB13412" s="164"/>
    </row>
    <row r="13413" spans="5:28">
      <c r="J13413" s="161"/>
      <c r="AB13413" s="164"/>
    </row>
    <row r="13414" spans="5:28">
      <c r="J13414" s="161"/>
      <c r="AB13414" s="164"/>
    </row>
    <row r="13415" spans="5:28">
      <c r="J13415" s="161"/>
      <c r="AB13415" s="164"/>
    </row>
    <row r="13416" spans="5:28">
      <c r="J13416" s="161"/>
      <c r="AB13416" s="164"/>
    </row>
    <row r="13417" spans="5:28">
      <c r="J13417" s="161"/>
      <c r="AB13417" s="164"/>
    </row>
    <row r="13418" spans="5:28">
      <c r="J13418" s="161"/>
      <c r="AB13418" s="164"/>
    </row>
    <row r="13419" spans="5:28">
      <c r="J13419" s="161"/>
      <c r="AB13419" s="164"/>
    </row>
    <row r="13420" spans="5:28">
      <c r="J13420" s="161"/>
      <c r="AB13420" s="164"/>
    </row>
    <row r="13421" spans="5:28">
      <c r="J13421" s="161"/>
      <c r="AB13421" s="164"/>
    </row>
    <row r="13422" spans="5:28">
      <c r="J13422" s="161"/>
      <c r="AB13422" s="164"/>
    </row>
    <row r="13423" spans="5:28">
      <c r="J13423" s="161"/>
      <c r="AB13423" s="164"/>
    </row>
    <row r="13424" spans="5:28">
      <c r="E13424" s="166"/>
      <c r="J13424" s="161"/>
      <c r="AB13424" s="164"/>
    </row>
    <row r="13425" spans="5:28">
      <c r="E13425" s="166"/>
      <c r="J13425" s="161"/>
      <c r="AB13425" s="164"/>
    </row>
    <row r="13426" spans="5:28">
      <c r="E13426" s="166"/>
      <c r="J13426" s="161"/>
      <c r="AB13426" s="164"/>
    </row>
    <row r="13427" spans="5:28">
      <c r="E13427" s="166"/>
      <c r="J13427" s="161"/>
      <c r="AB13427" s="164"/>
    </row>
    <row r="13428" spans="5:28">
      <c r="E13428" s="166"/>
      <c r="J13428" s="161"/>
      <c r="AB13428" s="164"/>
    </row>
    <row r="13429" spans="5:28">
      <c r="E13429" s="166"/>
      <c r="J13429" s="161"/>
      <c r="AB13429" s="164"/>
    </row>
    <row r="13430" spans="5:28">
      <c r="J13430" s="161"/>
      <c r="AB13430" s="164"/>
    </row>
    <row r="13431" spans="5:28">
      <c r="J13431" s="161"/>
      <c r="AB13431" s="164"/>
    </row>
    <row r="13432" spans="5:28">
      <c r="J13432" s="161"/>
      <c r="AB13432" s="164"/>
    </row>
    <row r="13433" spans="5:28">
      <c r="J13433" s="161"/>
      <c r="AB13433" s="164"/>
    </row>
    <row r="13434" spans="5:28">
      <c r="J13434" s="161"/>
      <c r="AB13434" s="164"/>
    </row>
    <row r="13435" spans="5:28">
      <c r="J13435" s="161"/>
      <c r="AB13435" s="164"/>
    </row>
    <row r="13436" spans="5:28">
      <c r="J13436" s="161"/>
      <c r="AB13436" s="164"/>
    </row>
    <row r="13437" spans="5:28">
      <c r="J13437" s="161"/>
      <c r="AB13437" s="164"/>
    </row>
    <row r="13438" spans="5:28">
      <c r="J13438" s="161"/>
      <c r="AB13438" s="164"/>
    </row>
    <row r="13439" spans="5:28">
      <c r="J13439" s="161"/>
      <c r="AB13439" s="164"/>
    </row>
    <row r="13440" spans="5:28">
      <c r="J13440" s="161"/>
      <c r="AB13440" s="164"/>
    </row>
    <row r="13441" spans="10:28">
      <c r="J13441" s="161"/>
      <c r="AB13441" s="164"/>
    </row>
    <row r="13442" spans="10:28">
      <c r="J13442" s="161"/>
      <c r="AB13442" s="164"/>
    </row>
    <row r="13443" spans="10:28">
      <c r="J13443" s="161"/>
      <c r="AB13443" s="164"/>
    </row>
    <row r="13444" spans="10:28">
      <c r="J13444" s="161"/>
      <c r="AB13444" s="164"/>
    </row>
    <row r="13445" spans="10:28">
      <c r="J13445" s="161"/>
      <c r="AB13445" s="164"/>
    </row>
    <row r="13446" spans="10:28">
      <c r="J13446" s="161"/>
      <c r="AB13446" s="164"/>
    </row>
    <row r="13447" spans="10:28">
      <c r="J13447" s="161"/>
      <c r="AB13447" s="164"/>
    </row>
    <row r="13448" spans="10:28">
      <c r="J13448" s="161"/>
      <c r="AB13448" s="164"/>
    </row>
    <row r="13449" spans="10:28">
      <c r="J13449" s="161"/>
      <c r="AB13449" s="164"/>
    </row>
    <row r="13450" spans="10:28">
      <c r="J13450" s="161"/>
      <c r="AB13450" s="164"/>
    </row>
    <row r="13451" spans="10:28">
      <c r="J13451" s="161"/>
      <c r="AB13451" s="164"/>
    </row>
    <row r="13452" spans="10:28">
      <c r="J13452" s="161"/>
      <c r="AB13452" s="164"/>
    </row>
    <row r="13453" spans="10:28">
      <c r="J13453" s="161"/>
      <c r="AB13453" s="164"/>
    </row>
    <row r="13454" spans="10:28">
      <c r="J13454" s="161"/>
      <c r="AB13454" s="164"/>
    </row>
    <row r="13455" spans="10:28">
      <c r="J13455" s="161"/>
      <c r="AB13455" s="164"/>
    </row>
    <row r="13456" spans="10:28">
      <c r="J13456" s="161"/>
      <c r="AB13456" s="164"/>
    </row>
    <row r="13457" spans="10:28">
      <c r="J13457" s="161"/>
      <c r="AB13457" s="164"/>
    </row>
    <row r="13458" spans="10:28">
      <c r="J13458" s="161"/>
      <c r="AB13458" s="164"/>
    </row>
    <row r="13459" spans="10:28">
      <c r="J13459" s="161"/>
      <c r="AB13459" s="164"/>
    </row>
    <row r="13460" spans="10:28">
      <c r="J13460" s="161"/>
      <c r="AB13460" s="164"/>
    </row>
    <row r="13461" spans="10:28">
      <c r="J13461" s="161"/>
      <c r="AB13461" s="164"/>
    </row>
    <row r="13462" spans="10:28">
      <c r="J13462" s="161"/>
      <c r="AB13462" s="164"/>
    </row>
    <row r="13463" spans="10:28">
      <c r="J13463" s="161"/>
      <c r="AB13463" s="164"/>
    </row>
    <row r="13464" spans="10:28">
      <c r="J13464" s="161"/>
      <c r="AB13464" s="164"/>
    </row>
    <row r="13465" spans="10:28">
      <c r="J13465" s="161"/>
      <c r="AB13465" s="164"/>
    </row>
    <row r="13466" spans="10:28">
      <c r="J13466" s="161"/>
      <c r="AB13466" s="164"/>
    </row>
    <row r="13467" spans="10:28">
      <c r="J13467" s="161"/>
      <c r="AB13467" s="164"/>
    </row>
    <row r="13468" spans="10:28">
      <c r="J13468" s="161"/>
      <c r="AB13468" s="164"/>
    </row>
    <row r="13469" spans="10:28">
      <c r="J13469" s="161"/>
      <c r="AB13469" s="164"/>
    </row>
    <row r="13470" spans="10:28">
      <c r="J13470" s="161"/>
      <c r="AB13470" s="164"/>
    </row>
    <row r="13471" spans="10:28">
      <c r="J13471" s="161"/>
      <c r="AB13471" s="164"/>
    </row>
    <row r="13472" spans="10:28">
      <c r="J13472" s="161"/>
      <c r="AB13472" s="164"/>
    </row>
    <row r="13473" spans="10:28">
      <c r="J13473" s="161"/>
      <c r="AB13473" s="164"/>
    </row>
    <row r="13474" spans="10:28">
      <c r="J13474" s="161"/>
      <c r="AB13474" s="164"/>
    </row>
    <row r="13475" spans="10:28">
      <c r="J13475" s="161"/>
      <c r="AB13475" s="164"/>
    </row>
    <row r="13476" spans="10:28">
      <c r="J13476" s="161"/>
      <c r="AB13476" s="164"/>
    </row>
    <row r="13477" spans="10:28">
      <c r="J13477" s="161"/>
      <c r="AB13477" s="164"/>
    </row>
    <row r="13478" spans="10:28">
      <c r="J13478" s="161"/>
      <c r="AB13478" s="164"/>
    </row>
    <row r="13479" spans="10:28">
      <c r="J13479" s="161"/>
      <c r="AB13479" s="164"/>
    </row>
    <row r="13480" spans="10:28">
      <c r="J13480" s="161"/>
      <c r="AB13480" s="164"/>
    </row>
    <row r="13481" spans="10:28">
      <c r="J13481" s="161"/>
      <c r="AB13481" s="164"/>
    </row>
    <row r="13482" spans="10:28">
      <c r="J13482" s="161"/>
      <c r="AB13482" s="164"/>
    </row>
    <row r="13483" spans="10:28">
      <c r="J13483" s="161"/>
      <c r="AB13483" s="164"/>
    </row>
    <row r="13484" spans="10:28">
      <c r="J13484" s="161"/>
      <c r="AB13484" s="164"/>
    </row>
    <row r="13485" spans="10:28">
      <c r="J13485" s="161"/>
      <c r="AB13485" s="164"/>
    </row>
    <row r="13486" spans="10:28">
      <c r="J13486" s="161"/>
      <c r="AB13486" s="164"/>
    </row>
    <row r="13487" spans="10:28">
      <c r="J13487" s="161"/>
      <c r="AB13487" s="164"/>
    </row>
    <row r="13488" spans="10:28">
      <c r="J13488" s="161"/>
      <c r="AB13488" s="164"/>
    </row>
    <row r="13489" spans="5:28">
      <c r="J13489" s="161"/>
      <c r="AB13489" s="164"/>
    </row>
    <row r="13490" spans="5:28">
      <c r="J13490" s="161"/>
      <c r="AB13490" s="164"/>
    </row>
    <row r="13491" spans="5:28">
      <c r="J13491" s="161"/>
      <c r="AB13491" s="164"/>
    </row>
    <row r="13492" spans="5:28">
      <c r="J13492" s="161"/>
      <c r="AB13492" s="164"/>
    </row>
    <row r="13493" spans="5:28">
      <c r="J13493" s="161"/>
      <c r="AB13493" s="164"/>
    </row>
    <row r="13494" spans="5:28">
      <c r="J13494" s="161"/>
      <c r="AB13494" s="164"/>
    </row>
    <row r="13495" spans="5:28">
      <c r="J13495" s="161"/>
      <c r="AB13495" s="164"/>
    </row>
    <row r="13496" spans="5:28">
      <c r="J13496" s="161"/>
      <c r="AB13496" s="164"/>
    </row>
    <row r="13497" spans="5:28">
      <c r="J13497" s="161"/>
      <c r="AB13497" s="164"/>
    </row>
    <row r="13498" spans="5:28">
      <c r="J13498" s="161"/>
      <c r="AB13498" s="164"/>
    </row>
    <row r="13499" spans="5:28">
      <c r="J13499" s="161"/>
      <c r="AB13499" s="164"/>
    </row>
    <row r="13500" spans="5:28">
      <c r="J13500" s="161"/>
      <c r="AB13500" s="164"/>
    </row>
    <row r="13501" spans="5:28">
      <c r="J13501" s="161"/>
      <c r="AB13501" s="164"/>
    </row>
    <row r="13502" spans="5:28">
      <c r="J13502" s="161"/>
      <c r="AB13502" s="164"/>
    </row>
    <row r="13503" spans="5:28">
      <c r="E13503" s="166"/>
      <c r="J13503" s="161"/>
      <c r="AB13503" s="164"/>
    </row>
    <row r="13504" spans="5:28">
      <c r="E13504" s="166"/>
      <c r="J13504" s="161"/>
      <c r="AB13504" s="164"/>
    </row>
    <row r="13505" spans="5:28">
      <c r="E13505" s="166"/>
      <c r="J13505" s="161"/>
      <c r="AB13505" s="164"/>
    </row>
    <row r="13506" spans="5:28">
      <c r="E13506" s="166"/>
      <c r="J13506" s="161"/>
      <c r="AB13506" s="164"/>
    </row>
    <row r="13507" spans="5:28">
      <c r="E13507" s="166"/>
      <c r="J13507" s="161"/>
      <c r="AB13507" s="164"/>
    </row>
    <row r="13508" spans="5:28">
      <c r="E13508" s="166"/>
      <c r="J13508" s="161"/>
      <c r="AB13508" s="164"/>
    </row>
    <row r="13509" spans="5:28">
      <c r="E13509" s="166"/>
      <c r="J13509" s="161"/>
      <c r="AB13509" s="164"/>
    </row>
    <row r="13510" spans="5:28">
      <c r="E13510" s="166"/>
      <c r="J13510" s="161"/>
      <c r="AB13510" s="164"/>
    </row>
    <row r="13511" spans="5:28">
      <c r="E13511" s="166"/>
      <c r="J13511" s="161"/>
      <c r="AB13511" s="164"/>
    </row>
    <row r="13512" spans="5:28">
      <c r="E13512" s="166"/>
      <c r="J13512" s="161"/>
      <c r="AB13512" s="164"/>
    </row>
    <row r="13513" spans="5:28">
      <c r="E13513" s="166"/>
      <c r="J13513" s="161"/>
      <c r="AB13513" s="164"/>
    </row>
    <row r="13514" spans="5:28">
      <c r="E13514" s="166"/>
      <c r="J13514" s="161"/>
      <c r="AB13514" s="164"/>
    </row>
    <row r="13515" spans="5:28">
      <c r="J13515" s="161"/>
      <c r="AB13515" s="164"/>
    </row>
    <row r="13516" spans="5:28">
      <c r="J13516" s="161"/>
      <c r="AB13516" s="164"/>
    </row>
    <row r="13517" spans="5:28">
      <c r="J13517" s="161"/>
      <c r="AB13517" s="164"/>
    </row>
    <row r="13518" spans="5:28">
      <c r="E13518" s="166"/>
      <c r="J13518" s="161"/>
      <c r="R13518" s="166"/>
      <c r="AB13518" s="164"/>
    </row>
    <row r="13519" spans="5:28">
      <c r="E13519" s="166"/>
      <c r="J13519" s="161"/>
      <c r="AB13519" s="164"/>
    </row>
    <row r="13520" spans="5:28">
      <c r="E13520" s="166"/>
      <c r="J13520" s="161"/>
      <c r="AB13520" s="164"/>
    </row>
    <row r="13521" spans="5:28">
      <c r="E13521" s="166"/>
      <c r="J13521" s="161"/>
      <c r="AB13521" s="164"/>
    </row>
    <row r="13522" spans="5:28">
      <c r="E13522" s="166"/>
      <c r="J13522" s="161"/>
      <c r="AB13522" s="164"/>
    </row>
    <row r="13523" spans="5:28">
      <c r="E13523" s="166"/>
      <c r="J13523" s="161"/>
      <c r="AB13523" s="164"/>
    </row>
    <row r="13524" spans="5:28">
      <c r="E13524" s="166"/>
      <c r="J13524" s="161"/>
      <c r="AB13524" s="164"/>
    </row>
    <row r="13525" spans="5:28">
      <c r="E13525" s="166"/>
      <c r="J13525" s="161"/>
      <c r="AB13525" s="164"/>
    </row>
    <row r="13526" spans="5:28">
      <c r="E13526" s="166"/>
      <c r="J13526" s="161"/>
      <c r="AB13526" s="164"/>
    </row>
    <row r="13527" spans="5:28">
      <c r="E13527" s="166"/>
      <c r="J13527" s="161"/>
      <c r="AB13527" s="164"/>
    </row>
    <row r="13528" spans="5:28">
      <c r="E13528" s="166"/>
      <c r="J13528" s="161"/>
      <c r="AB13528" s="164"/>
    </row>
    <row r="13529" spans="5:28">
      <c r="E13529" s="166"/>
      <c r="J13529" s="161"/>
      <c r="AB13529" s="164"/>
    </row>
    <row r="13530" spans="5:28">
      <c r="E13530" s="166"/>
      <c r="J13530" s="161"/>
      <c r="AB13530" s="164"/>
    </row>
    <row r="13531" spans="5:28">
      <c r="E13531" s="166"/>
      <c r="J13531" s="161"/>
      <c r="AB13531" s="164"/>
    </row>
    <row r="13532" spans="5:28">
      <c r="E13532" s="166"/>
      <c r="J13532" s="161"/>
      <c r="AB13532" s="164"/>
    </row>
    <row r="13533" spans="5:28">
      <c r="E13533" s="166"/>
      <c r="J13533" s="161"/>
      <c r="AB13533" s="164"/>
    </row>
    <row r="13534" spans="5:28">
      <c r="E13534" s="166"/>
      <c r="J13534" s="161"/>
      <c r="AB13534" s="164"/>
    </row>
    <row r="13535" spans="5:28">
      <c r="E13535" s="166"/>
      <c r="J13535" s="161"/>
      <c r="AB13535" s="164"/>
    </row>
    <row r="13536" spans="5:28">
      <c r="E13536" s="166"/>
      <c r="J13536" s="161"/>
      <c r="AB13536" s="164"/>
    </row>
    <row r="13537" spans="5:28">
      <c r="E13537" s="166"/>
      <c r="J13537" s="161"/>
      <c r="R13537" s="166"/>
      <c r="AB13537" s="164"/>
    </row>
    <row r="13538" spans="5:28">
      <c r="E13538" s="166"/>
      <c r="J13538" s="161"/>
      <c r="AB13538" s="164"/>
    </row>
    <row r="13539" spans="5:28">
      <c r="E13539" s="166"/>
      <c r="J13539" s="161"/>
      <c r="AB13539" s="164"/>
    </row>
    <row r="13540" spans="5:28">
      <c r="E13540" s="166"/>
      <c r="J13540" s="161"/>
      <c r="AB13540" s="164"/>
    </row>
    <row r="13541" spans="5:28">
      <c r="E13541" s="166"/>
      <c r="J13541" s="161"/>
      <c r="AB13541" s="164"/>
    </row>
    <row r="13542" spans="5:28">
      <c r="E13542" s="166"/>
      <c r="J13542" s="161"/>
      <c r="AB13542" s="164"/>
    </row>
    <row r="13543" spans="5:28">
      <c r="J13543" s="161"/>
      <c r="AB13543" s="164"/>
    </row>
    <row r="13544" spans="5:28">
      <c r="J13544" s="161"/>
      <c r="AB13544" s="164"/>
    </row>
    <row r="13545" spans="5:28">
      <c r="J13545" s="161"/>
      <c r="AB13545" s="164"/>
    </row>
    <row r="13546" spans="5:28">
      <c r="J13546" s="161"/>
      <c r="AB13546" s="164"/>
    </row>
    <row r="13547" spans="5:28">
      <c r="J13547" s="161"/>
      <c r="AB13547" s="164"/>
    </row>
    <row r="13548" spans="5:28">
      <c r="J13548" s="161"/>
      <c r="AB13548" s="164"/>
    </row>
    <row r="13549" spans="5:28">
      <c r="J13549" s="161"/>
      <c r="AB13549" s="164"/>
    </row>
    <row r="13550" spans="5:28">
      <c r="J13550" s="161"/>
      <c r="AB13550" s="164"/>
    </row>
    <row r="13551" spans="5:28">
      <c r="J13551" s="161"/>
      <c r="AB13551" s="164"/>
    </row>
    <row r="13552" spans="5:28">
      <c r="J13552" s="161"/>
      <c r="AB13552" s="164"/>
    </row>
    <row r="13553" spans="5:28">
      <c r="J13553" s="161"/>
      <c r="AB13553" s="164"/>
    </row>
    <row r="13554" spans="5:28">
      <c r="J13554" s="161"/>
      <c r="AB13554" s="164"/>
    </row>
    <row r="13555" spans="5:28">
      <c r="J13555" s="161"/>
      <c r="AB13555" s="164"/>
    </row>
    <row r="13556" spans="5:28">
      <c r="J13556" s="161"/>
      <c r="AB13556" s="164"/>
    </row>
    <row r="13557" spans="5:28">
      <c r="J13557" s="161"/>
      <c r="AB13557" s="164"/>
    </row>
    <row r="13558" spans="5:28">
      <c r="J13558" s="161"/>
      <c r="AB13558" s="164"/>
    </row>
    <row r="13559" spans="5:28">
      <c r="J13559" s="161"/>
      <c r="AB13559" s="164"/>
    </row>
    <row r="13560" spans="5:28">
      <c r="J13560" s="161"/>
      <c r="AB13560" s="164"/>
    </row>
    <row r="13561" spans="5:28">
      <c r="J13561" s="161"/>
      <c r="AB13561" s="164"/>
    </row>
    <row r="13562" spans="5:28">
      <c r="J13562" s="161"/>
      <c r="AB13562" s="164"/>
    </row>
    <row r="13563" spans="5:28">
      <c r="J13563" s="161"/>
      <c r="AB13563" s="164"/>
    </row>
    <row r="13564" spans="5:28">
      <c r="E13564" s="166"/>
      <c r="J13564" s="161"/>
      <c r="AB13564" s="164"/>
    </row>
    <row r="13565" spans="5:28">
      <c r="E13565" s="166"/>
      <c r="J13565" s="161"/>
      <c r="AB13565" s="164"/>
    </row>
    <row r="13566" spans="5:28">
      <c r="E13566" s="166"/>
      <c r="J13566" s="161"/>
      <c r="AB13566" s="164"/>
    </row>
    <row r="13567" spans="5:28">
      <c r="E13567" s="166"/>
      <c r="J13567" s="161"/>
      <c r="AB13567" s="164"/>
    </row>
    <row r="13568" spans="5:28">
      <c r="E13568" s="166"/>
      <c r="J13568" s="161"/>
      <c r="AB13568" s="164"/>
    </row>
    <row r="13569" spans="5:28">
      <c r="E13569" s="166"/>
      <c r="J13569" s="161"/>
      <c r="AB13569" s="164"/>
    </row>
    <row r="13570" spans="5:28">
      <c r="E13570" s="166"/>
      <c r="J13570" s="161"/>
      <c r="AB13570" s="164"/>
    </row>
    <row r="13571" spans="5:28">
      <c r="J13571" s="161"/>
      <c r="AB13571" s="164"/>
    </row>
    <row r="13572" spans="5:28">
      <c r="J13572" s="161"/>
      <c r="AB13572" s="164"/>
    </row>
    <row r="13573" spans="5:28">
      <c r="J13573" s="161"/>
      <c r="AB13573" s="164"/>
    </row>
    <row r="13574" spans="5:28">
      <c r="J13574" s="161"/>
      <c r="AB13574" s="164"/>
    </row>
    <row r="13575" spans="5:28">
      <c r="E13575" s="166"/>
      <c r="J13575" s="161"/>
      <c r="AB13575" s="164"/>
    </row>
    <row r="13576" spans="5:28">
      <c r="E13576" s="166"/>
      <c r="J13576" s="161"/>
      <c r="AB13576" s="164"/>
    </row>
    <row r="13577" spans="5:28">
      <c r="E13577" s="166"/>
      <c r="J13577" s="161"/>
      <c r="AB13577" s="164"/>
    </row>
    <row r="13578" spans="5:28">
      <c r="E13578" s="166"/>
      <c r="J13578" s="161"/>
      <c r="AB13578" s="164"/>
    </row>
    <row r="13579" spans="5:28">
      <c r="E13579" s="166"/>
      <c r="J13579" s="161"/>
      <c r="AB13579" s="164"/>
    </row>
    <row r="13580" spans="5:28">
      <c r="E13580" s="166"/>
      <c r="J13580" s="161"/>
      <c r="AB13580" s="164"/>
    </row>
    <row r="13581" spans="5:28">
      <c r="E13581" s="166"/>
      <c r="J13581" s="161"/>
      <c r="AB13581" s="164"/>
    </row>
    <row r="13582" spans="5:28">
      <c r="E13582" s="166"/>
      <c r="J13582" s="161"/>
      <c r="AB13582" s="164"/>
    </row>
    <row r="13583" spans="5:28">
      <c r="E13583" s="166"/>
      <c r="J13583" s="161"/>
      <c r="AB13583" s="164"/>
    </row>
    <row r="13584" spans="5:28">
      <c r="E13584" s="166"/>
      <c r="J13584" s="161"/>
      <c r="AB13584" s="164"/>
    </row>
    <row r="13585" spans="10:28">
      <c r="J13585" s="161"/>
      <c r="AB13585" s="164"/>
    </row>
    <row r="13586" spans="10:28">
      <c r="J13586" s="161"/>
      <c r="AB13586" s="164"/>
    </row>
    <row r="13587" spans="10:28">
      <c r="J13587" s="161"/>
      <c r="AB13587" s="164"/>
    </row>
    <row r="13588" spans="10:28">
      <c r="J13588" s="161"/>
      <c r="AB13588" s="164"/>
    </row>
    <row r="13589" spans="10:28">
      <c r="J13589" s="161"/>
      <c r="AB13589" s="164"/>
    </row>
    <row r="13590" spans="10:28">
      <c r="J13590" s="161"/>
      <c r="AB13590" s="164"/>
    </row>
    <row r="13591" spans="10:28">
      <c r="J13591" s="161"/>
      <c r="AB13591" s="164"/>
    </row>
    <row r="13592" spans="10:28">
      <c r="J13592" s="161"/>
      <c r="AB13592" s="164"/>
    </row>
    <row r="13593" spans="10:28">
      <c r="J13593" s="161"/>
      <c r="AB13593" s="164"/>
    </row>
    <row r="13594" spans="10:28">
      <c r="J13594" s="161"/>
      <c r="AB13594" s="164"/>
    </row>
    <row r="13595" spans="10:28">
      <c r="J13595" s="161"/>
      <c r="AB13595" s="164"/>
    </row>
    <row r="13596" spans="10:28">
      <c r="J13596" s="161"/>
      <c r="AB13596" s="164"/>
    </row>
    <row r="13597" spans="10:28">
      <c r="J13597" s="161"/>
      <c r="AB13597" s="164"/>
    </row>
    <row r="13598" spans="10:28">
      <c r="J13598" s="161"/>
      <c r="AB13598" s="164"/>
    </row>
    <row r="13599" spans="10:28">
      <c r="J13599" s="161"/>
      <c r="AB13599" s="164"/>
    </row>
    <row r="13600" spans="10:28">
      <c r="J13600" s="161"/>
      <c r="AB13600" s="164"/>
    </row>
    <row r="13601" spans="10:28">
      <c r="J13601" s="161"/>
      <c r="AB13601" s="164"/>
    </row>
    <row r="13602" spans="10:28">
      <c r="J13602" s="161"/>
      <c r="AB13602" s="164"/>
    </row>
    <row r="13603" spans="10:28">
      <c r="J13603" s="161"/>
      <c r="AB13603" s="164"/>
    </row>
    <row r="13604" spans="10:28">
      <c r="J13604" s="161"/>
      <c r="AB13604" s="164"/>
    </row>
    <row r="13605" spans="10:28">
      <c r="J13605" s="161"/>
      <c r="AB13605" s="164"/>
    </row>
    <row r="13606" spans="10:28">
      <c r="J13606" s="161"/>
      <c r="AB13606" s="164"/>
    </row>
    <row r="13607" spans="10:28">
      <c r="J13607" s="161"/>
      <c r="AB13607" s="164"/>
    </row>
    <row r="13608" spans="10:28">
      <c r="J13608" s="161"/>
      <c r="AB13608" s="164"/>
    </row>
    <row r="13609" spans="10:28">
      <c r="J13609" s="161"/>
      <c r="AB13609" s="164"/>
    </row>
    <row r="13610" spans="10:28">
      <c r="J13610" s="161"/>
      <c r="AB13610" s="164"/>
    </row>
    <row r="13611" spans="10:28">
      <c r="J13611" s="161"/>
      <c r="AB13611" s="164"/>
    </row>
    <row r="13612" spans="10:28">
      <c r="J13612" s="161"/>
      <c r="AB13612" s="164"/>
    </row>
    <row r="13613" spans="10:28">
      <c r="J13613" s="161"/>
      <c r="AB13613" s="164"/>
    </row>
    <row r="13614" spans="10:28">
      <c r="J13614" s="161"/>
      <c r="AB13614" s="164"/>
    </row>
    <row r="13615" spans="10:28">
      <c r="J13615" s="161"/>
      <c r="AB13615" s="164"/>
    </row>
    <row r="13616" spans="10:28">
      <c r="J13616" s="161"/>
      <c r="AB13616" s="164"/>
    </row>
    <row r="13617" spans="10:28">
      <c r="J13617" s="161"/>
      <c r="AB13617" s="164"/>
    </row>
    <row r="13618" spans="10:28">
      <c r="J13618" s="161"/>
      <c r="AB13618" s="164"/>
    </row>
    <row r="13619" spans="10:28">
      <c r="J13619" s="161"/>
      <c r="AB13619" s="164"/>
    </row>
    <row r="13620" spans="10:28">
      <c r="J13620" s="161"/>
      <c r="AB13620" s="164"/>
    </row>
    <row r="13621" spans="10:28">
      <c r="J13621" s="161"/>
      <c r="AB13621" s="164"/>
    </row>
    <row r="13622" spans="10:28">
      <c r="J13622" s="161"/>
      <c r="AB13622" s="164"/>
    </row>
    <row r="13623" spans="10:28">
      <c r="J13623" s="161"/>
      <c r="AB13623" s="164"/>
    </row>
    <row r="13624" spans="10:28">
      <c r="J13624" s="161"/>
      <c r="AB13624" s="164"/>
    </row>
    <row r="13625" spans="10:28">
      <c r="J13625" s="161"/>
      <c r="AB13625" s="164"/>
    </row>
    <row r="13626" spans="10:28">
      <c r="J13626" s="161"/>
      <c r="AB13626" s="164"/>
    </row>
    <row r="13627" spans="10:28">
      <c r="J13627" s="161"/>
      <c r="AB13627" s="164"/>
    </row>
    <row r="13628" spans="10:28">
      <c r="J13628" s="161"/>
      <c r="AB13628" s="164"/>
    </row>
    <row r="13629" spans="10:28">
      <c r="J13629" s="161"/>
      <c r="AB13629" s="164"/>
    </row>
    <row r="13630" spans="10:28">
      <c r="J13630" s="161"/>
      <c r="AB13630" s="164"/>
    </row>
    <row r="13631" spans="10:28">
      <c r="J13631" s="161"/>
      <c r="AB13631" s="164"/>
    </row>
    <row r="13632" spans="10:28">
      <c r="J13632" s="161"/>
      <c r="AB13632" s="164"/>
    </row>
    <row r="13633" spans="10:28">
      <c r="J13633" s="161"/>
      <c r="AB13633" s="164"/>
    </row>
    <row r="13634" spans="10:28">
      <c r="J13634" s="161"/>
      <c r="AB13634" s="164"/>
    </row>
    <row r="13635" spans="10:28">
      <c r="J13635" s="161"/>
      <c r="AB13635" s="164"/>
    </row>
    <row r="13636" spans="10:28">
      <c r="J13636" s="161"/>
      <c r="AB13636" s="164"/>
    </row>
    <row r="13637" spans="10:28">
      <c r="J13637" s="161"/>
      <c r="AB13637" s="164"/>
    </row>
    <row r="13638" spans="10:28">
      <c r="J13638" s="161"/>
      <c r="AB13638" s="164"/>
    </row>
    <row r="13639" spans="10:28">
      <c r="J13639" s="161"/>
      <c r="AB13639" s="164"/>
    </row>
    <row r="13640" spans="10:28">
      <c r="J13640" s="161"/>
      <c r="AB13640" s="164"/>
    </row>
    <row r="13641" spans="10:28">
      <c r="J13641" s="161"/>
      <c r="AB13641" s="164"/>
    </row>
    <row r="13642" spans="10:28">
      <c r="J13642" s="161"/>
      <c r="AB13642" s="164"/>
    </row>
    <row r="13643" spans="10:28">
      <c r="J13643" s="161"/>
      <c r="AB13643" s="164"/>
    </row>
    <row r="13644" spans="10:28">
      <c r="J13644" s="161"/>
      <c r="AB13644" s="164"/>
    </row>
    <row r="13645" spans="10:28">
      <c r="J13645" s="161"/>
      <c r="AB13645" s="164"/>
    </row>
    <row r="13646" spans="10:28">
      <c r="J13646" s="161"/>
      <c r="AB13646" s="164"/>
    </row>
    <row r="13647" spans="10:28">
      <c r="J13647" s="161"/>
      <c r="AB13647" s="164"/>
    </row>
    <row r="13648" spans="10:28">
      <c r="J13648" s="161"/>
      <c r="AB13648" s="164"/>
    </row>
    <row r="13649" spans="10:28">
      <c r="J13649" s="161"/>
      <c r="AB13649" s="164"/>
    </row>
    <row r="13650" spans="10:28">
      <c r="J13650" s="161"/>
      <c r="AB13650" s="164"/>
    </row>
    <row r="13651" spans="10:28">
      <c r="J13651" s="161"/>
      <c r="AB13651" s="164"/>
    </row>
    <row r="13652" spans="10:28">
      <c r="J13652" s="161"/>
      <c r="AB13652" s="164"/>
    </row>
    <row r="13653" spans="10:28">
      <c r="J13653" s="161"/>
      <c r="AB13653" s="164"/>
    </row>
    <row r="13654" spans="10:28">
      <c r="J13654" s="161"/>
      <c r="AB13654" s="164"/>
    </row>
    <row r="13655" spans="10:28">
      <c r="J13655" s="161"/>
      <c r="AB13655" s="164"/>
    </row>
    <row r="13656" spans="10:28">
      <c r="J13656" s="161"/>
      <c r="AB13656" s="164"/>
    </row>
    <row r="13657" spans="10:28">
      <c r="J13657" s="161"/>
      <c r="AB13657" s="164"/>
    </row>
    <row r="13658" spans="10:28">
      <c r="J13658" s="161"/>
      <c r="AB13658" s="164"/>
    </row>
    <row r="13659" spans="10:28">
      <c r="J13659" s="161"/>
      <c r="AB13659" s="164"/>
    </row>
    <row r="13660" spans="10:28">
      <c r="J13660" s="161"/>
      <c r="AB13660" s="164"/>
    </row>
    <row r="13661" spans="10:28">
      <c r="J13661" s="161"/>
      <c r="AB13661" s="164"/>
    </row>
    <row r="13662" spans="10:28">
      <c r="J13662" s="161"/>
      <c r="AB13662" s="164"/>
    </row>
    <row r="13663" spans="10:28">
      <c r="J13663" s="161"/>
      <c r="AB13663" s="164"/>
    </row>
    <row r="13664" spans="10:28">
      <c r="J13664" s="161"/>
      <c r="AB13664" s="164"/>
    </row>
    <row r="13665" spans="10:28">
      <c r="J13665" s="161"/>
      <c r="AB13665" s="164"/>
    </row>
    <row r="13666" spans="10:28">
      <c r="J13666" s="161"/>
      <c r="AB13666" s="164"/>
    </row>
    <row r="13667" spans="10:28">
      <c r="J13667" s="161"/>
      <c r="AB13667" s="164"/>
    </row>
    <row r="13668" spans="10:28">
      <c r="J13668" s="161"/>
      <c r="AB13668" s="164"/>
    </row>
    <row r="13669" spans="10:28">
      <c r="J13669" s="161"/>
      <c r="AB13669" s="164"/>
    </row>
    <row r="13670" spans="10:28">
      <c r="J13670" s="161"/>
      <c r="AB13670" s="164"/>
    </row>
    <row r="13671" spans="10:28">
      <c r="J13671" s="161"/>
      <c r="AB13671" s="164"/>
    </row>
    <row r="13672" spans="10:28">
      <c r="J13672" s="161"/>
      <c r="AB13672" s="164"/>
    </row>
    <row r="13673" spans="10:28">
      <c r="J13673" s="161"/>
      <c r="AB13673" s="164"/>
    </row>
    <row r="13674" spans="10:28">
      <c r="J13674" s="161"/>
      <c r="AB13674" s="164"/>
    </row>
    <row r="13675" spans="10:28">
      <c r="J13675" s="161"/>
      <c r="AB13675" s="164"/>
    </row>
    <row r="13676" spans="10:28">
      <c r="J13676" s="161"/>
      <c r="R13676" s="166"/>
      <c r="AB13676" s="164"/>
    </row>
    <row r="13677" spans="10:28">
      <c r="J13677" s="161"/>
      <c r="AB13677" s="164"/>
    </row>
    <row r="13678" spans="10:28">
      <c r="J13678" s="161"/>
      <c r="AB13678" s="164"/>
    </row>
    <row r="13679" spans="10:28">
      <c r="J13679" s="161"/>
      <c r="AB13679" s="164"/>
    </row>
    <row r="13680" spans="10:28">
      <c r="J13680" s="161"/>
      <c r="AB13680" s="164"/>
    </row>
    <row r="13681" spans="10:28">
      <c r="J13681" s="161"/>
      <c r="AB13681" s="164"/>
    </row>
    <row r="13682" spans="10:28">
      <c r="J13682" s="161"/>
      <c r="AB13682" s="164"/>
    </row>
    <row r="13683" spans="10:28">
      <c r="J13683" s="161"/>
      <c r="AB13683" s="164"/>
    </row>
    <row r="13684" spans="10:28">
      <c r="J13684" s="161"/>
      <c r="AB13684" s="164"/>
    </row>
    <row r="13685" spans="10:28">
      <c r="J13685" s="161"/>
      <c r="AB13685" s="164"/>
    </row>
    <row r="13686" spans="10:28">
      <c r="J13686" s="161"/>
      <c r="AB13686" s="164"/>
    </row>
    <row r="13687" spans="10:28">
      <c r="J13687" s="161"/>
      <c r="AB13687" s="164"/>
    </row>
    <row r="13688" spans="10:28">
      <c r="J13688" s="161"/>
      <c r="AB13688" s="164"/>
    </row>
    <row r="13689" spans="10:28">
      <c r="J13689" s="161"/>
      <c r="AB13689" s="164"/>
    </row>
    <row r="13690" spans="10:28">
      <c r="J13690" s="161"/>
      <c r="AB13690" s="164"/>
    </row>
    <row r="13691" spans="10:28">
      <c r="J13691" s="161"/>
      <c r="AB13691" s="164"/>
    </row>
    <row r="13692" spans="10:28">
      <c r="J13692" s="161"/>
      <c r="AB13692" s="164"/>
    </row>
    <row r="13693" spans="10:28">
      <c r="J13693" s="161"/>
      <c r="AB13693" s="164"/>
    </row>
    <row r="13694" spans="10:28">
      <c r="J13694" s="161"/>
      <c r="AB13694" s="164"/>
    </row>
    <row r="13695" spans="10:28">
      <c r="J13695" s="161"/>
      <c r="AB13695" s="164"/>
    </row>
    <row r="13696" spans="10:28">
      <c r="J13696" s="161"/>
      <c r="AB13696" s="164"/>
    </row>
    <row r="13697" spans="10:28">
      <c r="J13697" s="161"/>
      <c r="AB13697" s="164"/>
    </row>
    <row r="13698" spans="10:28">
      <c r="J13698" s="161"/>
      <c r="AB13698" s="164"/>
    </row>
    <row r="13699" spans="10:28">
      <c r="J13699" s="161"/>
      <c r="AB13699" s="164"/>
    </row>
    <row r="13700" spans="10:28">
      <c r="J13700" s="161"/>
      <c r="AB13700" s="164"/>
    </row>
    <row r="13701" spans="10:28">
      <c r="J13701" s="161"/>
      <c r="AB13701" s="164"/>
    </row>
    <row r="13702" spans="10:28">
      <c r="J13702" s="161"/>
      <c r="AB13702" s="164"/>
    </row>
    <row r="13703" spans="10:28">
      <c r="J13703" s="161"/>
      <c r="AB13703" s="164"/>
    </row>
    <row r="13704" spans="10:28">
      <c r="J13704" s="161"/>
      <c r="AB13704" s="164"/>
    </row>
    <row r="13705" spans="10:28">
      <c r="J13705" s="161"/>
      <c r="AB13705" s="164"/>
    </row>
    <row r="13706" spans="10:28">
      <c r="J13706" s="161"/>
      <c r="AB13706" s="164"/>
    </row>
    <row r="13707" spans="10:28">
      <c r="J13707" s="161"/>
      <c r="AB13707" s="164"/>
    </row>
    <row r="13708" spans="10:28">
      <c r="J13708" s="161"/>
      <c r="AB13708" s="164"/>
    </row>
    <row r="13709" spans="10:28">
      <c r="J13709" s="161"/>
      <c r="AB13709" s="164"/>
    </row>
    <row r="13710" spans="10:28">
      <c r="J13710" s="161"/>
      <c r="AB13710" s="164"/>
    </row>
    <row r="13711" spans="10:28">
      <c r="J13711" s="161"/>
      <c r="AB13711" s="164"/>
    </row>
    <row r="13712" spans="10:28">
      <c r="J13712" s="161"/>
      <c r="AB13712" s="164"/>
    </row>
    <row r="13713" spans="5:28">
      <c r="J13713" s="161"/>
      <c r="AB13713" s="164"/>
    </row>
    <row r="13714" spans="5:28">
      <c r="J13714" s="161"/>
      <c r="AB13714" s="164"/>
    </row>
    <row r="13715" spans="5:28">
      <c r="J13715" s="161"/>
      <c r="AB13715" s="164"/>
    </row>
    <row r="13716" spans="5:28">
      <c r="J13716" s="161"/>
      <c r="AB13716" s="164"/>
    </row>
    <row r="13717" spans="5:28">
      <c r="J13717" s="161"/>
      <c r="AB13717" s="164"/>
    </row>
    <row r="13718" spans="5:28">
      <c r="J13718" s="161"/>
      <c r="AB13718" s="164"/>
    </row>
    <row r="13719" spans="5:28">
      <c r="J13719" s="161"/>
      <c r="AB13719" s="164"/>
    </row>
    <row r="13720" spans="5:28">
      <c r="J13720" s="161"/>
      <c r="AB13720" s="164"/>
    </row>
    <row r="13721" spans="5:28">
      <c r="J13721" s="161"/>
      <c r="AB13721" s="164"/>
    </row>
    <row r="13722" spans="5:28">
      <c r="J13722" s="161"/>
      <c r="AB13722" s="164"/>
    </row>
    <row r="13723" spans="5:28">
      <c r="E13723" s="166"/>
      <c r="J13723" s="161"/>
      <c r="AB13723" s="164"/>
    </row>
    <row r="13724" spans="5:28">
      <c r="E13724" s="166"/>
      <c r="J13724" s="161"/>
      <c r="AB13724" s="164"/>
    </row>
    <row r="13725" spans="5:28">
      <c r="E13725" s="166"/>
      <c r="J13725" s="161"/>
      <c r="AB13725" s="164"/>
    </row>
    <row r="13726" spans="5:28">
      <c r="E13726" s="166"/>
      <c r="J13726" s="161"/>
      <c r="AB13726" s="164"/>
    </row>
    <row r="13727" spans="5:28">
      <c r="E13727" s="166"/>
      <c r="J13727" s="161"/>
      <c r="AB13727" s="164"/>
    </row>
    <row r="13728" spans="5:28">
      <c r="E13728" s="166"/>
      <c r="J13728" s="161"/>
      <c r="AB13728" s="164"/>
    </row>
    <row r="13729" spans="5:28">
      <c r="E13729" s="166"/>
      <c r="J13729" s="161"/>
      <c r="AB13729" s="164"/>
    </row>
    <row r="13730" spans="5:28">
      <c r="E13730" s="166"/>
      <c r="J13730" s="161"/>
      <c r="AB13730" s="164"/>
    </row>
    <row r="13731" spans="5:28">
      <c r="E13731" s="166"/>
      <c r="J13731" s="161"/>
      <c r="AB13731" s="164"/>
    </row>
    <row r="13732" spans="5:28">
      <c r="E13732" s="166"/>
      <c r="J13732" s="161"/>
      <c r="AB13732" s="164"/>
    </row>
    <row r="13733" spans="5:28">
      <c r="E13733" s="166"/>
      <c r="J13733" s="161"/>
      <c r="AB13733" s="164"/>
    </row>
    <row r="13734" spans="5:28">
      <c r="E13734" s="166"/>
      <c r="J13734" s="161"/>
      <c r="AB13734" s="164"/>
    </row>
    <row r="13735" spans="5:28">
      <c r="E13735" s="166"/>
      <c r="J13735" s="161"/>
      <c r="AB13735" s="164"/>
    </row>
    <row r="13736" spans="5:28">
      <c r="E13736" s="166"/>
      <c r="J13736" s="161"/>
      <c r="AB13736" s="164"/>
    </row>
    <row r="13737" spans="5:28">
      <c r="E13737" s="166"/>
      <c r="J13737" s="161"/>
      <c r="AB13737" s="164"/>
    </row>
    <row r="13738" spans="5:28">
      <c r="E13738" s="166"/>
      <c r="J13738" s="161"/>
      <c r="AB13738" s="164"/>
    </row>
    <row r="13739" spans="5:28">
      <c r="E13739" s="166"/>
      <c r="J13739" s="161"/>
      <c r="AB13739" s="164"/>
    </row>
    <row r="13740" spans="5:28">
      <c r="E13740" s="166"/>
      <c r="J13740" s="161"/>
      <c r="AB13740" s="164"/>
    </row>
    <row r="13741" spans="5:28">
      <c r="E13741" s="166"/>
      <c r="J13741" s="161"/>
      <c r="AB13741" s="164"/>
    </row>
    <row r="13742" spans="5:28">
      <c r="E13742" s="166"/>
      <c r="J13742" s="161"/>
      <c r="AB13742" s="164"/>
    </row>
    <row r="13743" spans="5:28">
      <c r="E13743" s="166"/>
      <c r="J13743" s="161"/>
      <c r="AB13743" s="164"/>
    </row>
    <row r="13744" spans="5:28">
      <c r="E13744" s="166"/>
      <c r="J13744" s="161"/>
      <c r="AB13744" s="164"/>
    </row>
    <row r="13745" spans="5:28">
      <c r="E13745" s="166"/>
      <c r="J13745" s="161"/>
      <c r="AB13745" s="164"/>
    </row>
    <row r="13746" spans="5:28">
      <c r="E13746" s="166"/>
      <c r="J13746" s="161"/>
      <c r="AB13746" s="164"/>
    </row>
    <row r="13747" spans="5:28">
      <c r="E13747" s="166"/>
      <c r="J13747" s="161"/>
      <c r="AB13747" s="164"/>
    </row>
    <row r="13748" spans="5:28">
      <c r="E13748" s="166"/>
      <c r="J13748" s="161"/>
      <c r="AB13748" s="164"/>
    </row>
    <row r="13749" spans="5:28">
      <c r="E13749" s="166"/>
      <c r="J13749" s="161"/>
      <c r="AB13749" s="164"/>
    </row>
    <row r="13750" spans="5:28">
      <c r="E13750" s="166"/>
      <c r="J13750" s="161"/>
      <c r="AB13750" s="164"/>
    </row>
    <row r="13751" spans="5:28">
      <c r="E13751" s="166"/>
      <c r="J13751" s="161"/>
      <c r="AB13751" s="164"/>
    </row>
    <row r="13752" spans="5:28">
      <c r="E13752" s="166"/>
      <c r="J13752" s="161"/>
      <c r="AB13752" s="164"/>
    </row>
    <row r="13753" spans="5:28">
      <c r="E13753" s="166"/>
      <c r="J13753" s="161"/>
      <c r="AB13753" s="164"/>
    </row>
    <row r="13754" spans="5:28">
      <c r="E13754" s="166"/>
      <c r="J13754" s="161"/>
      <c r="AB13754" s="164"/>
    </row>
    <row r="13755" spans="5:28">
      <c r="E13755" s="166"/>
      <c r="J13755" s="161"/>
      <c r="AB13755" s="164"/>
    </row>
    <row r="13756" spans="5:28">
      <c r="E13756" s="166"/>
      <c r="J13756" s="161"/>
      <c r="AB13756" s="164"/>
    </row>
    <row r="13757" spans="5:28">
      <c r="J13757" s="161"/>
      <c r="AB13757" s="164"/>
    </row>
    <row r="13758" spans="5:28">
      <c r="J13758" s="161"/>
      <c r="AB13758" s="164"/>
    </row>
    <row r="13759" spans="5:28">
      <c r="J13759" s="161"/>
      <c r="AB13759" s="164"/>
    </row>
    <row r="13760" spans="5:28">
      <c r="J13760" s="161"/>
      <c r="AB13760" s="164"/>
    </row>
    <row r="13761" spans="10:28">
      <c r="J13761" s="161"/>
      <c r="AB13761" s="164"/>
    </row>
    <row r="13762" spans="10:28">
      <c r="J13762" s="161"/>
      <c r="AB13762" s="164"/>
    </row>
    <row r="13763" spans="10:28">
      <c r="J13763" s="161"/>
      <c r="AB13763" s="164"/>
    </row>
    <row r="13764" spans="10:28">
      <c r="J13764" s="161"/>
      <c r="AB13764" s="164"/>
    </row>
    <row r="13765" spans="10:28">
      <c r="J13765" s="161"/>
      <c r="AB13765" s="164"/>
    </row>
    <row r="13766" spans="10:28">
      <c r="J13766" s="161"/>
      <c r="AB13766" s="164"/>
    </row>
    <row r="13767" spans="10:28">
      <c r="J13767" s="161"/>
      <c r="AB13767" s="164"/>
    </row>
    <row r="13768" spans="10:28">
      <c r="J13768" s="161"/>
      <c r="AB13768" s="164"/>
    </row>
    <row r="13769" spans="10:28">
      <c r="J13769" s="161"/>
      <c r="AB13769" s="164"/>
    </row>
    <row r="13770" spans="10:28">
      <c r="J13770" s="161"/>
      <c r="AB13770" s="164"/>
    </row>
    <row r="13771" spans="10:28">
      <c r="J13771" s="161"/>
      <c r="AB13771" s="164"/>
    </row>
    <row r="13772" spans="10:28">
      <c r="J13772" s="161"/>
      <c r="AB13772" s="164"/>
    </row>
    <row r="13773" spans="10:28">
      <c r="J13773" s="161"/>
      <c r="AB13773" s="164"/>
    </row>
    <row r="13774" spans="10:28">
      <c r="J13774" s="161"/>
      <c r="AB13774" s="164"/>
    </row>
    <row r="13775" spans="10:28">
      <c r="J13775" s="161"/>
      <c r="AB13775" s="164"/>
    </row>
    <row r="13776" spans="10:28">
      <c r="J13776" s="161"/>
      <c r="AB13776" s="164"/>
    </row>
    <row r="13777" spans="5:28">
      <c r="J13777" s="161"/>
      <c r="AB13777" s="164"/>
    </row>
    <row r="13778" spans="5:28">
      <c r="J13778" s="161"/>
      <c r="AB13778" s="164"/>
    </row>
    <row r="13779" spans="5:28">
      <c r="J13779" s="161"/>
      <c r="AB13779" s="164"/>
    </row>
    <row r="13780" spans="5:28">
      <c r="J13780" s="161"/>
      <c r="AB13780" s="164"/>
    </row>
    <row r="13781" spans="5:28">
      <c r="J13781" s="161"/>
      <c r="AB13781" s="164"/>
    </row>
    <row r="13782" spans="5:28">
      <c r="J13782" s="161"/>
      <c r="AB13782" s="164"/>
    </row>
    <row r="13783" spans="5:28">
      <c r="J13783" s="161"/>
      <c r="AB13783" s="164"/>
    </row>
    <row r="13784" spans="5:28">
      <c r="J13784" s="161"/>
      <c r="AB13784" s="164"/>
    </row>
    <row r="13785" spans="5:28">
      <c r="J13785" s="161"/>
      <c r="AB13785" s="164"/>
    </row>
    <row r="13786" spans="5:28">
      <c r="J13786" s="161"/>
      <c r="AB13786" s="164"/>
    </row>
    <row r="13787" spans="5:28">
      <c r="J13787" s="161"/>
      <c r="AB13787" s="164"/>
    </row>
    <row r="13788" spans="5:28">
      <c r="J13788" s="161"/>
      <c r="AB13788" s="164"/>
    </row>
    <row r="13789" spans="5:28">
      <c r="E13789" s="166"/>
      <c r="J13789" s="161"/>
      <c r="AB13789" s="164"/>
    </row>
    <row r="13790" spans="5:28">
      <c r="E13790" s="166"/>
      <c r="J13790" s="161"/>
      <c r="AB13790" s="164"/>
    </row>
    <row r="13791" spans="5:28">
      <c r="J13791" s="161"/>
      <c r="AB13791" s="164"/>
    </row>
    <row r="13792" spans="5:28">
      <c r="J13792" s="161"/>
      <c r="AB13792" s="164"/>
    </row>
    <row r="13793" spans="5:28">
      <c r="J13793" s="161"/>
      <c r="AB13793" s="164"/>
    </row>
    <row r="13794" spans="5:28">
      <c r="J13794" s="161"/>
      <c r="AB13794" s="164"/>
    </row>
    <row r="13795" spans="5:28">
      <c r="J13795" s="161"/>
      <c r="AB13795" s="164"/>
    </row>
    <row r="13796" spans="5:28">
      <c r="J13796" s="161"/>
      <c r="AB13796" s="164"/>
    </row>
    <row r="13797" spans="5:28">
      <c r="J13797" s="161"/>
      <c r="AB13797" s="164"/>
    </row>
    <row r="13798" spans="5:28">
      <c r="E13798" s="166"/>
      <c r="J13798" s="161"/>
      <c r="AB13798" s="164"/>
    </row>
    <row r="13799" spans="5:28">
      <c r="J13799" s="161"/>
      <c r="AB13799" s="164"/>
    </row>
    <row r="13800" spans="5:28">
      <c r="J13800" s="161"/>
      <c r="AB13800" s="164"/>
    </row>
    <row r="13801" spans="5:28">
      <c r="J13801" s="161"/>
      <c r="AB13801" s="164"/>
    </row>
    <row r="13802" spans="5:28">
      <c r="E13802" s="166"/>
      <c r="J13802" s="161"/>
      <c r="AB13802" s="164"/>
    </row>
    <row r="13803" spans="5:28">
      <c r="E13803" s="166"/>
      <c r="J13803" s="161"/>
      <c r="AB13803" s="164"/>
    </row>
    <row r="13804" spans="5:28">
      <c r="E13804" s="166"/>
      <c r="J13804" s="161"/>
      <c r="AB13804" s="164"/>
    </row>
    <row r="13805" spans="5:28">
      <c r="E13805" s="166"/>
      <c r="J13805" s="161"/>
      <c r="AB13805" s="164"/>
    </row>
    <row r="13806" spans="5:28">
      <c r="E13806" s="166"/>
      <c r="J13806" s="161"/>
      <c r="AB13806" s="164"/>
    </row>
    <row r="13807" spans="5:28">
      <c r="E13807" s="166"/>
      <c r="J13807" s="161"/>
      <c r="AB13807" s="164"/>
    </row>
    <row r="13808" spans="5:28">
      <c r="E13808" s="166"/>
      <c r="J13808" s="161"/>
      <c r="AB13808" s="164"/>
    </row>
    <row r="13809" spans="5:28">
      <c r="E13809" s="166"/>
      <c r="J13809" s="161"/>
      <c r="AB13809" s="164"/>
    </row>
    <row r="13810" spans="5:28">
      <c r="E13810" s="166"/>
      <c r="J13810" s="161"/>
      <c r="AB13810" s="164"/>
    </row>
    <row r="13811" spans="5:28">
      <c r="E13811" s="166"/>
      <c r="J13811" s="161"/>
      <c r="AB13811" s="164"/>
    </row>
    <row r="13812" spans="5:28">
      <c r="E13812" s="166"/>
      <c r="J13812" s="161"/>
      <c r="AB13812" s="164"/>
    </row>
    <row r="13813" spans="5:28">
      <c r="E13813" s="166"/>
      <c r="J13813" s="161"/>
      <c r="AB13813" s="164"/>
    </row>
    <row r="13814" spans="5:28">
      <c r="E13814" s="166"/>
      <c r="J13814" s="161"/>
      <c r="AB13814" s="164"/>
    </row>
    <row r="13815" spans="5:28">
      <c r="E13815" s="166"/>
      <c r="J13815" s="161"/>
      <c r="AB13815" s="164"/>
    </row>
    <row r="13816" spans="5:28">
      <c r="E13816" s="166"/>
      <c r="J13816" s="161"/>
      <c r="AB13816" s="164"/>
    </row>
    <row r="13817" spans="5:28">
      <c r="E13817" s="166"/>
      <c r="J13817" s="161"/>
      <c r="AB13817" s="164"/>
    </row>
    <row r="13818" spans="5:28">
      <c r="E13818" s="166"/>
      <c r="J13818" s="161"/>
      <c r="AB13818" s="164"/>
    </row>
    <row r="13819" spans="5:28">
      <c r="E13819" s="166"/>
      <c r="J13819" s="161"/>
      <c r="AB13819" s="164"/>
    </row>
    <row r="13820" spans="5:28">
      <c r="E13820" s="166"/>
      <c r="J13820" s="161"/>
      <c r="AB13820" s="164"/>
    </row>
    <row r="13821" spans="5:28">
      <c r="E13821" s="166"/>
      <c r="J13821" s="161"/>
      <c r="AB13821" s="164"/>
    </row>
    <row r="13822" spans="5:28">
      <c r="J13822" s="161"/>
      <c r="AB13822" s="164"/>
    </row>
    <row r="13823" spans="5:28">
      <c r="J13823" s="161"/>
      <c r="AB13823" s="164"/>
    </row>
    <row r="13824" spans="5:28">
      <c r="J13824" s="161"/>
      <c r="AB13824" s="164"/>
    </row>
    <row r="13825" spans="10:28">
      <c r="J13825" s="161"/>
      <c r="AB13825" s="164"/>
    </row>
    <row r="13826" spans="10:28">
      <c r="J13826" s="161"/>
      <c r="AB13826" s="164"/>
    </row>
    <row r="13827" spans="10:28">
      <c r="J13827" s="161"/>
      <c r="AB13827" s="164"/>
    </row>
    <row r="13828" spans="10:28">
      <c r="J13828" s="161"/>
      <c r="AB13828" s="164"/>
    </row>
    <row r="13829" spans="10:28">
      <c r="J13829" s="161"/>
      <c r="AB13829" s="164"/>
    </row>
    <row r="13830" spans="10:28">
      <c r="J13830" s="161"/>
      <c r="AB13830" s="164"/>
    </row>
    <row r="13831" spans="10:28">
      <c r="J13831" s="161"/>
      <c r="AB13831" s="164"/>
    </row>
    <row r="13832" spans="10:28">
      <c r="J13832" s="161"/>
      <c r="AB13832" s="164"/>
    </row>
    <row r="13833" spans="10:28">
      <c r="J13833" s="161"/>
      <c r="AB13833" s="164"/>
    </row>
    <row r="13834" spans="10:28">
      <c r="J13834" s="161"/>
      <c r="AB13834" s="164"/>
    </row>
    <row r="13835" spans="10:28">
      <c r="J13835" s="161"/>
      <c r="AB13835" s="164"/>
    </row>
    <row r="13836" spans="10:28">
      <c r="J13836" s="161"/>
      <c r="AB13836" s="164"/>
    </row>
    <row r="13837" spans="10:28">
      <c r="J13837" s="161"/>
      <c r="AB13837" s="164"/>
    </row>
    <row r="13838" spans="10:28">
      <c r="J13838" s="161"/>
      <c r="AB13838" s="164"/>
    </row>
    <row r="13839" spans="10:28">
      <c r="J13839" s="161"/>
      <c r="AB13839" s="164"/>
    </row>
    <row r="13840" spans="10:28">
      <c r="J13840" s="161"/>
      <c r="AB13840" s="164"/>
    </row>
    <row r="13841" spans="10:28">
      <c r="J13841" s="161"/>
      <c r="AB13841" s="164"/>
    </row>
    <row r="13842" spans="10:28">
      <c r="J13842" s="161"/>
      <c r="AB13842" s="164"/>
    </row>
    <row r="13843" spans="10:28">
      <c r="J13843" s="161"/>
      <c r="AB13843" s="164"/>
    </row>
    <row r="13844" spans="10:28">
      <c r="J13844" s="161"/>
      <c r="AB13844" s="164"/>
    </row>
    <row r="13845" spans="10:28">
      <c r="J13845" s="161"/>
      <c r="AB13845" s="164"/>
    </row>
    <row r="13846" spans="10:28">
      <c r="J13846" s="161"/>
      <c r="AB13846" s="164"/>
    </row>
    <row r="13847" spans="10:28">
      <c r="J13847" s="161"/>
      <c r="AB13847" s="164"/>
    </row>
    <row r="13848" spans="10:28">
      <c r="J13848" s="161"/>
      <c r="AB13848" s="164"/>
    </row>
    <row r="13849" spans="10:28">
      <c r="J13849" s="161"/>
      <c r="AB13849" s="164"/>
    </row>
    <row r="13850" spans="10:28">
      <c r="J13850" s="161"/>
      <c r="AB13850" s="164"/>
    </row>
    <row r="13851" spans="10:28">
      <c r="J13851" s="161"/>
      <c r="AB13851" s="164"/>
    </row>
    <row r="13852" spans="10:28">
      <c r="J13852" s="161"/>
      <c r="AB13852" s="164"/>
    </row>
    <row r="13853" spans="10:28">
      <c r="J13853" s="161"/>
      <c r="AB13853" s="164"/>
    </row>
    <row r="13854" spans="10:28">
      <c r="J13854" s="161"/>
      <c r="AB13854" s="164"/>
    </row>
    <row r="13855" spans="10:28">
      <c r="J13855" s="161"/>
      <c r="AB13855" s="164"/>
    </row>
    <row r="13856" spans="10:28">
      <c r="J13856" s="161"/>
      <c r="AB13856" s="164"/>
    </row>
    <row r="13857" spans="10:28">
      <c r="J13857" s="161"/>
      <c r="AB13857" s="164"/>
    </row>
    <row r="13858" spans="10:28">
      <c r="J13858" s="161"/>
      <c r="AB13858" s="164"/>
    </row>
    <row r="13859" spans="10:28">
      <c r="J13859" s="161"/>
      <c r="AB13859" s="164"/>
    </row>
    <row r="13860" spans="10:28">
      <c r="J13860" s="161"/>
      <c r="AB13860" s="164"/>
    </row>
    <row r="13861" spans="10:28">
      <c r="J13861" s="161"/>
      <c r="AB13861" s="164"/>
    </row>
    <row r="13862" spans="10:28">
      <c r="J13862" s="161"/>
      <c r="AB13862" s="164"/>
    </row>
    <row r="13863" spans="10:28">
      <c r="J13863" s="161"/>
      <c r="AB13863" s="164"/>
    </row>
    <row r="13864" spans="10:28">
      <c r="J13864" s="161"/>
      <c r="AB13864" s="164"/>
    </row>
    <row r="13865" spans="10:28">
      <c r="J13865" s="161"/>
      <c r="AB13865" s="164"/>
    </row>
    <row r="13866" spans="10:28">
      <c r="J13866" s="161"/>
      <c r="AB13866" s="164"/>
    </row>
    <row r="13867" spans="10:28">
      <c r="J13867" s="161"/>
      <c r="AB13867" s="164"/>
    </row>
    <row r="13868" spans="10:28">
      <c r="J13868" s="161"/>
      <c r="AB13868" s="164"/>
    </row>
    <row r="13869" spans="10:28">
      <c r="J13869" s="161"/>
      <c r="AB13869" s="164"/>
    </row>
    <row r="13870" spans="10:28">
      <c r="J13870" s="161"/>
      <c r="AB13870" s="164"/>
    </row>
    <row r="13871" spans="10:28">
      <c r="J13871" s="161"/>
      <c r="AB13871" s="164"/>
    </row>
    <row r="13872" spans="10:28">
      <c r="J13872" s="161"/>
      <c r="AB13872" s="164"/>
    </row>
    <row r="13873" spans="5:28">
      <c r="J13873" s="161"/>
      <c r="AB13873" s="164"/>
    </row>
    <row r="13874" spans="5:28">
      <c r="J13874" s="161"/>
      <c r="AB13874" s="164"/>
    </row>
    <row r="13875" spans="5:28">
      <c r="J13875" s="161"/>
      <c r="AB13875" s="164"/>
    </row>
    <row r="13876" spans="5:28">
      <c r="J13876" s="161"/>
      <c r="AB13876" s="164"/>
    </row>
    <row r="13877" spans="5:28">
      <c r="J13877" s="161"/>
      <c r="AB13877" s="164"/>
    </row>
    <row r="13878" spans="5:28">
      <c r="E13878" s="166"/>
      <c r="J13878" s="161"/>
      <c r="AB13878" s="164"/>
    </row>
    <row r="13879" spans="5:28">
      <c r="E13879" s="166"/>
      <c r="J13879" s="161"/>
      <c r="AB13879" s="164"/>
    </row>
    <row r="13880" spans="5:28">
      <c r="E13880" s="166"/>
      <c r="J13880" s="161"/>
      <c r="AB13880" s="164"/>
    </row>
    <row r="13881" spans="5:28">
      <c r="E13881" s="166"/>
      <c r="J13881" s="161"/>
      <c r="AB13881" s="164"/>
    </row>
    <row r="13882" spans="5:28">
      <c r="E13882" s="166"/>
      <c r="J13882" s="161"/>
      <c r="AB13882" s="164"/>
    </row>
    <row r="13883" spans="5:28">
      <c r="J13883" s="161"/>
      <c r="AB13883" s="164"/>
    </row>
    <row r="13884" spans="5:28">
      <c r="J13884" s="161"/>
      <c r="AB13884" s="164"/>
    </row>
    <row r="13885" spans="5:28">
      <c r="J13885" s="161"/>
      <c r="AB13885" s="164"/>
    </row>
    <row r="13886" spans="5:28">
      <c r="J13886" s="161"/>
      <c r="AB13886" s="164"/>
    </row>
    <row r="13887" spans="5:28">
      <c r="J13887" s="161"/>
      <c r="AB13887" s="164"/>
    </row>
    <row r="13888" spans="5:28">
      <c r="J13888" s="161"/>
      <c r="AB13888" s="164"/>
    </row>
    <row r="13889" spans="10:28">
      <c r="J13889" s="161"/>
      <c r="AB13889" s="164"/>
    </row>
    <row r="13890" spans="10:28">
      <c r="J13890" s="161"/>
      <c r="AB13890" s="164"/>
    </row>
    <row r="13891" spans="10:28">
      <c r="J13891" s="161"/>
      <c r="AB13891" s="164"/>
    </row>
    <row r="13892" spans="10:28">
      <c r="J13892" s="161"/>
      <c r="AB13892" s="164"/>
    </row>
    <row r="13893" spans="10:28">
      <c r="J13893" s="161"/>
      <c r="AB13893" s="164"/>
    </row>
    <row r="13894" spans="10:28">
      <c r="J13894" s="161"/>
      <c r="AB13894" s="164"/>
    </row>
    <row r="13895" spans="10:28">
      <c r="J13895" s="161"/>
      <c r="AB13895" s="164"/>
    </row>
    <row r="13896" spans="10:28">
      <c r="J13896" s="161"/>
      <c r="AB13896" s="164"/>
    </row>
    <row r="13897" spans="10:28">
      <c r="J13897" s="161"/>
      <c r="AB13897" s="164"/>
    </row>
    <row r="13898" spans="10:28">
      <c r="J13898" s="161"/>
      <c r="AB13898" s="164"/>
    </row>
    <row r="13899" spans="10:28">
      <c r="J13899" s="161"/>
      <c r="AB13899" s="164"/>
    </row>
    <row r="13900" spans="10:28">
      <c r="J13900" s="161"/>
      <c r="AB13900" s="164"/>
    </row>
    <row r="13901" spans="10:28">
      <c r="J13901" s="161"/>
      <c r="AB13901" s="164"/>
    </row>
    <row r="13902" spans="10:28">
      <c r="J13902" s="161"/>
      <c r="AB13902" s="164"/>
    </row>
    <row r="13903" spans="10:28">
      <c r="J13903" s="161"/>
      <c r="AB13903" s="164"/>
    </row>
    <row r="13904" spans="10:28">
      <c r="J13904" s="161"/>
      <c r="AB13904" s="164"/>
    </row>
    <row r="13905" spans="10:28">
      <c r="J13905" s="161"/>
      <c r="AB13905" s="164"/>
    </row>
    <row r="13906" spans="10:28">
      <c r="J13906" s="161"/>
      <c r="AB13906" s="164"/>
    </row>
    <row r="13907" spans="10:28">
      <c r="J13907" s="161"/>
      <c r="AB13907" s="164"/>
    </row>
    <row r="13908" spans="10:28">
      <c r="J13908" s="161"/>
      <c r="AB13908" s="164"/>
    </row>
    <row r="13909" spans="10:28">
      <c r="J13909" s="161"/>
      <c r="AB13909" s="164"/>
    </row>
    <row r="13910" spans="10:28">
      <c r="J13910" s="161"/>
      <c r="AB13910" s="164"/>
    </row>
    <row r="13911" spans="10:28">
      <c r="J13911" s="161"/>
      <c r="AB13911" s="164"/>
    </row>
    <row r="13912" spans="10:28">
      <c r="J13912" s="161"/>
      <c r="AB13912" s="164"/>
    </row>
    <row r="13913" spans="10:28">
      <c r="J13913" s="161"/>
      <c r="AB13913" s="164"/>
    </row>
    <row r="13914" spans="10:28">
      <c r="J13914" s="161"/>
      <c r="AB13914" s="164"/>
    </row>
    <row r="13915" spans="10:28">
      <c r="J13915" s="161"/>
      <c r="AB13915" s="164"/>
    </row>
    <row r="13916" spans="10:28">
      <c r="J13916" s="161"/>
      <c r="AB13916" s="164"/>
    </row>
    <row r="13917" spans="10:28">
      <c r="J13917" s="161"/>
      <c r="AB13917" s="164"/>
    </row>
    <row r="13918" spans="10:28">
      <c r="J13918" s="161"/>
      <c r="AB13918" s="164"/>
    </row>
    <row r="13919" spans="10:28">
      <c r="J13919" s="161"/>
      <c r="AB13919" s="164"/>
    </row>
    <row r="13920" spans="10:28">
      <c r="J13920" s="161"/>
      <c r="AB13920" s="164"/>
    </row>
    <row r="13921" spans="5:28">
      <c r="J13921" s="161"/>
      <c r="AB13921" s="164"/>
    </row>
    <row r="13922" spans="5:28">
      <c r="J13922" s="161"/>
      <c r="AB13922" s="164"/>
    </row>
    <row r="13923" spans="5:28">
      <c r="J13923" s="161"/>
      <c r="AB13923" s="164"/>
    </row>
    <row r="13924" spans="5:28">
      <c r="J13924" s="161"/>
      <c r="AB13924" s="164"/>
    </row>
    <row r="13925" spans="5:28">
      <c r="J13925" s="161"/>
      <c r="AB13925" s="164"/>
    </row>
    <row r="13926" spans="5:28">
      <c r="J13926" s="161"/>
      <c r="AB13926" s="164"/>
    </row>
    <row r="13927" spans="5:28">
      <c r="J13927" s="161"/>
      <c r="AB13927" s="164"/>
    </row>
    <row r="13928" spans="5:28">
      <c r="J13928" s="161"/>
      <c r="AB13928" s="164"/>
    </row>
    <row r="13929" spans="5:28">
      <c r="J13929" s="161"/>
      <c r="AB13929" s="164"/>
    </row>
    <row r="13930" spans="5:28">
      <c r="J13930" s="161"/>
      <c r="AB13930" s="164"/>
    </row>
    <row r="13931" spans="5:28">
      <c r="J13931" s="161"/>
      <c r="AB13931" s="164"/>
    </row>
    <row r="13932" spans="5:28">
      <c r="E13932" s="166"/>
      <c r="J13932" s="161"/>
      <c r="AB13932" s="164"/>
    </row>
    <row r="13933" spans="5:28">
      <c r="E13933" s="166"/>
      <c r="J13933" s="161"/>
      <c r="AB13933" s="164"/>
    </row>
    <row r="13934" spans="5:28">
      <c r="E13934" s="166"/>
      <c r="J13934" s="161"/>
      <c r="AB13934" s="164"/>
    </row>
    <row r="13935" spans="5:28">
      <c r="E13935" s="166"/>
      <c r="J13935" s="161"/>
      <c r="AB13935" s="164"/>
    </row>
    <row r="13936" spans="5:28">
      <c r="E13936" s="166"/>
      <c r="J13936" s="161"/>
      <c r="AB13936" s="164"/>
    </row>
    <row r="13937" spans="5:28">
      <c r="E13937" s="166"/>
      <c r="J13937" s="161"/>
      <c r="AB13937" s="164"/>
    </row>
    <row r="13938" spans="5:28">
      <c r="E13938" s="166"/>
      <c r="J13938" s="161"/>
      <c r="AB13938" s="164"/>
    </row>
    <row r="13939" spans="5:28">
      <c r="J13939" s="161"/>
      <c r="AB13939" s="164"/>
    </row>
    <row r="13940" spans="5:28">
      <c r="J13940" s="161"/>
      <c r="AB13940" s="164"/>
    </row>
    <row r="13941" spans="5:28">
      <c r="J13941" s="161"/>
      <c r="AB13941" s="164"/>
    </row>
    <row r="13942" spans="5:28">
      <c r="J13942" s="161"/>
      <c r="AB13942" s="164"/>
    </row>
    <row r="13943" spans="5:28">
      <c r="J13943" s="161"/>
      <c r="AB13943" s="164"/>
    </row>
    <row r="13944" spans="5:28">
      <c r="J13944" s="161"/>
      <c r="AB13944" s="164"/>
    </row>
    <row r="13945" spans="5:28">
      <c r="J13945" s="161"/>
      <c r="AB13945" s="164"/>
    </row>
    <row r="13946" spans="5:28">
      <c r="J13946" s="161"/>
      <c r="AB13946" s="164"/>
    </row>
    <row r="13947" spans="5:28">
      <c r="J13947" s="161"/>
      <c r="AB13947" s="164"/>
    </row>
    <row r="13948" spans="5:28">
      <c r="J13948" s="161"/>
      <c r="AB13948" s="164"/>
    </row>
    <row r="13949" spans="5:28">
      <c r="J13949" s="161"/>
      <c r="AB13949" s="164"/>
    </row>
    <row r="13950" spans="5:28">
      <c r="J13950" s="161"/>
      <c r="AB13950" s="164"/>
    </row>
    <row r="13951" spans="5:28">
      <c r="J13951" s="161"/>
      <c r="AB13951" s="164"/>
    </row>
    <row r="13952" spans="5:28">
      <c r="J13952" s="161"/>
      <c r="AB13952" s="164"/>
    </row>
    <row r="13953" spans="10:28">
      <c r="J13953" s="161"/>
      <c r="AB13953" s="164"/>
    </row>
    <row r="13954" spans="10:28">
      <c r="J13954" s="161"/>
      <c r="AB13954" s="164"/>
    </row>
    <row r="13955" spans="10:28">
      <c r="J13955" s="161"/>
      <c r="AB13955" s="164"/>
    </row>
    <row r="13956" spans="10:28">
      <c r="J13956" s="161"/>
      <c r="AB13956" s="164"/>
    </row>
    <row r="13957" spans="10:28">
      <c r="J13957" s="161"/>
      <c r="AB13957" s="164"/>
    </row>
    <row r="13958" spans="10:28">
      <c r="J13958" s="161"/>
      <c r="AB13958" s="164"/>
    </row>
    <row r="13959" spans="10:28">
      <c r="J13959" s="161"/>
      <c r="AB13959" s="164"/>
    </row>
    <row r="13960" spans="10:28">
      <c r="J13960" s="161"/>
      <c r="AB13960" s="164"/>
    </row>
    <row r="13961" spans="10:28">
      <c r="J13961" s="161"/>
      <c r="AB13961" s="164"/>
    </row>
    <row r="13962" spans="10:28">
      <c r="J13962" s="161"/>
      <c r="AB13962" s="164"/>
    </row>
    <row r="13963" spans="10:28">
      <c r="J13963" s="161"/>
      <c r="AB13963" s="164"/>
    </row>
    <row r="13964" spans="10:28">
      <c r="J13964" s="161"/>
      <c r="AB13964" s="164"/>
    </row>
    <row r="13965" spans="10:28">
      <c r="J13965" s="161"/>
      <c r="AB13965" s="164"/>
    </row>
    <row r="13966" spans="10:28">
      <c r="J13966" s="161"/>
      <c r="AB13966" s="164"/>
    </row>
    <row r="13967" spans="10:28">
      <c r="J13967" s="161"/>
      <c r="AB13967" s="164"/>
    </row>
    <row r="13968" spans="10:28">
      <c r="J13968" s="161"/>
      <c r="AB13968" s="164"/>
    </row>
    <row r="13969" spans="10:28">
      <c r="J13969" s="161"/>
      <c r="AB13969" s="164"/>
    </row>
    <row r="13970" spans="10:28">
      <c r="J13970" s="161"/>
      <c r="AB13970" s="164"/>
    </row>
    <row r="13971" spans="10:28">
      <c r="J13971" s="161"/>
      <c r="AB13971" s="164"/>
    </row>
    <row r="13972" spans="10:28">
      <c r="J13972" s="161"/>
      <c r="AB13972" s="164"/>
    </row>
    <row r="13973" spans="10:28">
      <c r="J13973" s="161"/>
      <c r="AB13973" s="164"/>
    </row>
    <row r="13974" spans="10:28">
      <c r="J13974" s="161"/>
      <c r="AB13974" s="164"/>
    </row>
    <row r="13975" spans="10:28">
      <c r="J13975" s="161"/>
      <c r="AB13975" s="164"/>
    </row>
    <row r="13976" spans="10:28">
      <c r="J13976" s="161"/>
      <c r="AB13976" s="164"/>
    </row>
    <row r="13977" spans="10:28">
      <c r="J13977" s="161"/>
      <c r="AB13977" s="164"/>
    </row>
    <row r="13978" spans="10:28">
      <c r="J13978" s="161"/>
      <c r="AB13978" s="164"/>
    </row>
    <row r="13979" spans="10:28">
      <c r="J13979" s="161"/>
      <c r="AB13979" s="164"/>
    </row>
    <row r="13980" spans="10:28">
      <c r="J13980" s="161"/>
      <c r="AB13980" s="164"/>
    </row>
    <row r="13981" spans="10:28">
      <c r="J13981" s="161"/>
      <c r="AB13981" s="164"/>
    </row>
    <row r="13982" spans="10:28">
      <c r="J13982" s="161"/>
      <c r="AB13982" s="164"/>
    </row>
    <row r="13983" spans="10:28">
      <c r="J13983" s="161"/>
      <c r="AB13983" s="164"/>
    </row>
    <row r="13984" spans="10:28">
      <c r="J13984" s="161"/>
      <c r="AB13984" s="164"/>
    </row>
    <row r="13985" spans="10:28">
      <c r="J13985" s="161"/>
      <c r="AB13985" s="164"/>
    </row>
    <row r="13986" spans="10:28">
      <c r="J13986" s="161"/>
      <c r="AB13986" s="164"/>
    </row>
    <row r="13987" spans="10:28">
      <c r="J13987" s="161"/>
      <c r="AB13987" s="164"/>
    </row>
    <row r="13988" spans="10:28">
      <c r="J13988" s="161"/>
      <c r="AB13988" s="164"/>
    </row>
    <row r="13989" spans="10:28">
      <c r="J13989" s="161"/>
      <c r="AB13989" s="164"/>
    </row>
    <row r="13990" spans="10:28">
      <c r="J13990" s="161"/>
      <c r="AB13990" s="164"/>
    </row>
    <row r="13991" spans="10:28">
      <c r="J13991" s="161"/>
      <c r="AB13991" s="164"/>
    </row>
    <row r="13992" spans="10:28">
      <c r="J13992" s="161"/>
      <c r="AB13992" s="164"/>
    </row>
    <row r="13993" spans="10:28">
      <c r="J13993" s="161"/>
      <c r="AB13993" s="164"/>
    </row>
    <row r="13994" spans="10:28">
      <c r="J13994" s="161"/>
      <c r="AB13994" s="164"/>
    </row>
    <row r="13995" spans="10:28">
      <c r="J13995" s="161"/>
      <c r="AB13995" s="164"/>
    </row>
    <row r="13996" spans="10:28">
      <c r="J13996" s="161"/>
      <c r="AB13996" s="164"/>
    </row>
    <row r="13997" spans="10:28">
      <c r="J13997" s="161"/>
      <c r="AB13997" s="164"/>
    </row>
    <row r="13998" spans="10:28">
      <c r="J13998" s="161"/>
      <c r="AB13998" s="164"/>
    </row>
    <row r="13999" spans="10:28">
      <c r="J13999" s="161"/>
      <c r="AB13999" s="164"/>
    </row>
    <row r="14000" spans="10:28">
      <c r="J14000" s="161"/>
      <c r="AB14000" s="164"/>
    </row>
    <row r="14001" spans="5:28">
      <c r="J14001" s="161"/>
      <c r="AB14001" s="164"/>
    </row>
    <row r="14002" spans="5:28">
      <c r="J14002" s="161"/>
      <c r="AB14002" s="164"/>
    </row>
    <row r="14003" spans="5:28">
      <c r="J14003" s="161"/>
      <c r="AB14003" s="164"/>
    </row>
    <row r="14004" spans="5:28">
      <c r="J14004" s="161"/>
      <c r="AB14004" s="164"/>
    </row>
    <row r="14005" spans="5:28">
      <c r="J14005" s="161"/>
      <c r="AB14005" s="164"/>
    </row>
    <row r="14006" spans="5:28">
      <c r="J14006" s="161"/>
      <c r="AB14006" s="164"/>
    </row>
    <row r="14007" spans="5:28">
      <c r="J14007" s="161"/>
      <c r="AB14007" s="164"/>
    </row>
    <row r="14008" spans="5:28">
      <c r="J14008" s="161"/>
      <c r="AB14008" s="164"/>
    </row>
    <row r="14009" spans="5:28">
      <c r="J14009" s="161"/>
      <c r="AB14009" s="164"/>
    </row>
    <row r="14010" spans="5:28">
      <c r="J14010" s="161"/>
      <c r="AB14010" s="164"/>
    </row>
    <row r="14011" spans="5:28">
      <c r="J14011" s="161"/>
      <c r="AB14011" s="164"/>
    </row>
    <row r="14012" spans="5:28">
      <c r="J14012" s="161"/>
      <c r="AB14012" s="164"/>
    </row>
    <row r="14013" spans="5:28">
      <c r="J14013" s="161"/>
      <c r="AB14013" s="164"/>
    </row>
    <row r="14014" spans="5:28">
      <c r="E14014" s="166"/>
      <c r="J14014" s="161"/>
      <c r="AB14014" s="164"/>
    </row>
    <row r="14015" spans="5:28">
      <c r="E14015" s="166"/>
      <c r="J14015" s="161"/>
      <c r="AB14015" s="164"/>
    </row>
    <row r="14016" spans="5:28">
      <c r="E14016" s="166"/>
      <c r="J14016" s="161"/>
      <c r="AB14016" s="164"/>
    </row>
    <row r="14017" spans="5:28">
      <c r="E14017" s="166"/>
      <c r="J14017" s="161"/>
      <c r="AB14017" s="164"/>
    </row>
    <row r="14018" spans="5:28">
      <c r="E14018" s="166"/>
      <c r="J14018" s="161"/>
      <c r="AB14018" s="164"/>
    </row>
    <row r="14019" spans="5:28">
      <c r="E14019" s="166"/>
      <c r="J14019" s="161"/>
      <c r="AB14019" s="164"/>
    </row>
    <row r="14020" spans="5:28">
      <c r="J14020" s="161"/>
      <c r="AB14020" s="164"/>
    </row>
    <row r="14021" spans="5:28">
      <c r="J14021" s="161"/>
      <c r="AB14021" s="164"/>
    </row>
    <row r="14022" spans="5:28">
      <c r="J14022" s="161"/>
      <c r="AB14022" s="164"/>
    </row>
    <row r="14023" spans="5:28">
      <c r="J14023" s="161"/>
      <c r="AB14023" s="164"/>
    </row>
    <row r="14024" spans="5:28">
      <c r="J14024" s="161"/>
      <c r="AB14024" s="164"/>
    </row>
    <row r="14025" spans="5:28">
      <c r="J14025" s="161"/>
      <c r="AB14025" s="164"/>
    </row>
    <row r="14026" spans="5:28">
      <c r="J14026" s="161"/>
      <c r="AB14026" s="164"/>
    </row>
    <row r="14027" spans="5:28">
      <c r="J14027" s="161"/>
      <c r="AB14027" s="164"/>
    </row>
    <row r="14028" spans="5:28">
      <c r="J14028" s="161"/>
      <c r="AB14028" s="164"/>
    </row>
    <row r="14029" spans="5:28">
      <c r="J14029" s="161"/>
      <c r="AB14029" s="164"/>
    </row>
    <row r="14030" spans="5:28">
      <c r="J14030" s="161"/>
      <c r="AB14030" s="164"/>
    </row>
    <row r="14031" spans="5:28">
      <c r="J14031" s="161"/>
      <c r="AB14031" s="164"/>
    </row>
    <row r="14032" spans="5:28">
      <c r="J14032" s="161"/>
      <c r="AB14032" s="164"/>
    </row>
    <row r="14033" spans="10:28">
      <c r="J14033" s="161"/>
      <c r="AB14033" s="164"/>
    </row>
    <row r="14034" spans="10:28">
      <c r="J14034" s="161"/>
      <c r="AB14034" s="164"/>
    </row>
    <row r="14035" spans="10:28">
      <c r="J14035" s="161"/>
      <c r="AB14035" s="164"/>
    </row>
    <row r="14036" spans="10:28">
      <c r="J14036" s="161"/>
      <c r="AB14036" s="164"/>
    </row>
    <row r="14037" spans="10:28">
      <c r="J14037" s="161"/>
      <c r="AB14037" s="164"/>
    </row>
    <row r="14038" spans="10:28">
      <c r="J14038" s="161"/>
      <c r="AB14038" s="164"/>
    </row>
    <row r="14039" spans="10:28">
      <c r="J14039" s="161"/>
      <c r="AB14039" s="164"/>
    </row>
    <row r="14040" spans="10:28">
      <c r="J14040" s="161"/>
      <c r="AB14040" s="164"/>
    </row>
    <row r="14041" spans="10:28">
      <c r="J14041" s="161"/>
      <c r="AB14041" s="164"/>
    </row>
    <row r="14042" spans="10:28">
      <c r="J14042" s="161"/>
      <c r="AB14042" s="164"/>
    </row>
    <row r="14043" spans="10:28">
      <c r="J14043" s="161"/>
      <c r="AB14043" s="164"/>
    </row>
    <row r="14044" spans="10:28">
      <c r="J14044" s="161"/>
      <c r="AB14044" s="164"/>
    </row>
    <row r="14045" spans="10:28">
      <c r="J14045" s="161"/>
      <c r="AB14045" s="164"/>
    </row>
    <row r="14046" spans="10:28">
      <c r="J14046" s="161"/>
      <c r="AB14046" s="164"/>
    </row>
    <row r="14047" spans="10:28">
      <c r="J14047" s="161"/>
      <c r="AB14047" s="164"/>
    </row>
    <row r="14048" spans="10:28">
      <c r="J14048" s="161"/>
      <c r="AB14048" s="164"/>
    </row>
    <row r="14049" spans="10:28">
      <c r="J14049" s="161"/>
      <c r="AB14049" s="164"/>
    </row>
    <row r="14050" spans="10:28">
      <c r="J14050" s="161"/>
      <c r="AB14050" s="164"/>
    </row>
    <row r="14051" spans="10:28">
      <c r="J14051" s="161"/>
      <c r="AB14051" s="164"/>
    </row>
    <row r="14052" spans="10:28">
      <c r="J14052" s="161"/>
      <c r="AB14052" s="164"/>
    </row>
    <row r="14053" spans="10:28">
      <c r="J14053" s="161"/>
      <c r="AB14053" s="164"/>
    </row>
    <row r="14054" spans="10:28">
      <c r="J14054" s="161"/>
      <c r="AB14054" s="164"/>
    </row>
    <row r="14055" spans="10:28">
      <c r="J14055" s="161"/>
      <c r="AB14055" s="164"/>
    </row>
    <row r="14056" spans="10:28">
      <c r="J14056" s="161"/>
      <c r="AB14056" s="164"/>
    </row>
    <row r="14057" spans="10:28">
      <c r="J14057" s="161"/>
      <c r="AB14057" s="164"/>
    </row>
    <row r="14058" spans="10:28">
      <c r="J14058" s="161"/>
      <c r="AB14058" s="164"/>
    </row>
    <row r="14059" spans="10:28">
      <c r="J14059" s="161"/>
      <c r="AB14059" s="164"/>
    </row>
    <row r="14060" spans="10:28">
      <c r="J14060" s="161"/>
      <c r="AB14060" s="164"/>
    </row>
    <row r="14061" spans="10:28">
      <c r="J14061" s="161"/>
      <c r="AB14061" s="164"/>
    </row>
    <row r="14062" spans="10:28">
      <c r="J14062" s="161"/>
      <c r="AB14062" s="164"/>
    </row>
    <row r="14063" spans="10:28">
      <c r="J14063" s="161"/>
      <c r="AB14063" s="164"/>
    </row>
    <row r="14064" spans="10:28">
      <c r="J14064" s="161"/>
      <c r="AB14064" s="164"/>
    </row>
    <row r="14065" spans="5:28">
      <c r="E14065" s="166"/>
      <c r="J14065" s="161"/>
      <c r="AB14065" s="164"/>
    </row>
    <row r="14066" spans="5:28">
      <c r="E14066" s="166"/>
      <c r="J14066" s="161"/>
      <c r="AB14066" s="164"/>
    </row>
    <row r="14067" spans="5:28">
      <c r="E14067" s="166"/>
      <c r="J14067" s="161"/>
      <c r="AB14067" s="164"/>
    </row>
    <row r="14068" spans="5:28">
      <c r="E14068" s="166"/>
      <c r="J14068" s="161"/>
      <c r="AB14068" s="164"/>
    </row>
    <row r="14069" spans="5:28">
      <c r="E14069" s="166"/>
      <c r="J14069" s="161"/>
      <c r="AB14069" s="164"/>
    </row>
    <row r="14070" spans="5:28">
      <c r="E14070" s="166"/>
      <c r="J14070" s="161"/>
      <c r="AB14070" s="164"/>
    </row>
    <row r="14071" spans="5:28">
      <c r="E14071" s="166"/>
      <c r="J14071" s="161"/>
      <c r="AB14071" s="164"/>
    </row>
    <row r="14072" spans="5:28">
      <c r="E14072" s="166"/>
      <c r="J14072" s="161"/>
      <c r="AB14072" s="164"/>
    </row>
    <row r="14073" spans="5:28">
      <c r="E14073" s="166"/>
      <c r="J14073" s="161"/>
      <c r="AB14073" s="164"/>
    </row>
    <row r="14074" spans="5:28">
      <c r="J14074" s="161"/>
      <c r="AB14074" s="164"/>
    </row>
    <row r="14075" spans="5:28">
      <c r="J14075" s="161"/>
      <c r="AB14075" s="164"/>
    </row>
    <row r="14076" spans="5:28">
      <c r="J14076" s="161"/>
      <c r="AB14076" s="164"/>
    </row>
    <row r="14077" spans="5:28">
      <c r="J14077" s="161"/>
      <c r="AB14077" s="164"/>
    </row>
    <row r="14078" spans="5:28">
      <c r="J14078" s="161"/>
      <c r="R14078" s="166"/>
      <c r="AB14078" s="164"/>
    </row>
    <row r="14079" spans="5:28">
      <c r="J14079" s="161"/>
      <c r="AB14079" s="164"/>
    </row>
    <row r="14080" spans="5:28">
      <c r="J14080" s="161"/>
      <c r="AB14080" s="164"/>
    </row>
    <row r="14081" spans="10:28">
      <c r="J14081" s="161"/>
      <c r="AB14081" s="164"/>
    </row>
    <row r="14082" spans="10:28">
      <c r="J14082" s="161"/>
      <c r="AB14082" s="164"/>
    </row>
    <row r="14083" spans="10:28">
      <c r="J14083" s="161"/>
      <c r="AB14083" s="164"/>
    </row>
    <row r="14084" spans="10:28">
      <c r="J14084" s="161"/>
      <c r="AB14084" s="164"/>
    </row>
    <row r="14085" spans="10:28">
      <c r="J14085" s="161"/>
      <c r="AB14085" s="164"/>
    </row>
    <row r="14086" spans="10:28">
      <c r="J14086" s="161"/>
      <c r="AB14086" s="164"/>
    </row>
    <row r="14087" spans="10:28">
      <c r="J14087" s="161"/>
      <c r="AB14087" s="164"/>
    </row>
    <row r="14088" spans="10:28">
      <c r="J14088" s="161"/>
      <c r="AB14088" s="164"/>
    </row>
    <row r="14089" spans="10:28">
      <c r="J14089" s="161"/>
      <c r="AB14089" s="164"/>
    </row>
    <row r="14090" spans="10:28">
      <c r="J14090" s="161"/>
      <c r="AB14090" s="164"/>
    </row>
    <row r="14091" spans="10:28">
      <c r="J14091" s="161"/>
      <c r="AB14091" s="164"/>
    </row>
    <row r="14092" spans="10:28">
      <c r="J14092" s="161"/>
      <c r="AB14092" s="164"/>
    </row>
    <row r="14093" spans="10:28">
      <c r="J14093" s="161"/>
      <c r="AB14093" s="164"/>
    </row>
    <row r="14094" spans="10:28">
      <c r="J14094" s="161"/>
      <c r="AB14094" s="164"/>
    </row>
    <row r="14095" spans="10:28">
      <c r="J14095" s="161"/>
      <c r="AB14095" s="164"/>
    </row>
    <row r="14096" spans="10:28">
      <c r="J14096" s="161"/>
      <c r="AB14096" s="164"/>
    </row>
    <row r="14097" spans="10:28">
      <c r="J14097" s="161"/>
      <c r="AB14097" s="164"/>
    </row>
    <row r="14098" spans="10:28">
      <c r="J14098" s="161"/>
      <c r="AB14098" s="164"/>
    </row>
    <row r="14099" spans="10:28">
      <c r="J14099" s="161"/>
      <c r="AB14099" s="164"/>
    </row>
    <row r="14100" spans="10:28">
      <c r="J14100" s="161"/>
      <c r="AB14100" s="164"/>
    </row>
    <row r="14101" spans="10:28">
      <c r="J14101" s="161"/>
      <c r="AB14101" s="164"/>
    </row>
    <row r="14102" spans="10:28">
      <c r="J14102" s="161"/>
      <c r="AB14102" s="164"/>
    </row>
    <row r="14103" spans="10:28">
      <c r="J14103" s="161"/>
      <c r="AB14103" s="164"/>
    </row>
    <row r="14104" spans="10:28">
      <c r="J14104" s="161"/>
      <c r="AB14104" s="164"/>
    </row>
    <row r="14105" spans="10:28">
      <c r="J14105" s="161"/>
      <c r="AB14105" s="164"/>
    </row>
    <row r="14106" spans="10:28">
      <c r="J14106" s="161"/>
      <c r="AB14106" s="164"/>
    </row>
    <row r="14107" spans="10:28">
      <c r="J14107" s="161"/>
      <c r="AB14107" s="164"/>
    </row>
    <row r="14108" spans="10:28">
      <c r="J14108" s="161"/>
      <c r="AB14108" s="164"/>
    </row>
    <row r="14109" spans="10:28">
      <c r="J14109" s="161"/>
      <c r="AB14109" s="164"/>
    </row>
    <row r="14110" spans="10:28">
      <c r="J14110" s="161"/>
      <c r="AB14110" s="164"/>
    </row>
    <row r="14111" spans="10:28">
      <c r="J14111" s="161"/>
      <c r="AB14111" s="164"/>
    </row>
    <row r="14112" spans="10:28">
      <c r="J14112" s="161"/>
      <c r="AB14112" s="164"/>
    </row>
    <row r="14113" spans="10:28">
      <c r="J14113" s="161"/>
      <c r="AB14113" s="164"/>
    </row>
    <row r="14114" spans="10:28">
      <c r="J14114" s="161"/>
      <c r="AB14114" s="164"/>
    </row>
    <row r="14115" spans="10:28">
      <c r="J14115" s="161"/>
      <c r="AB14115" s="164"/>
    </row>
    <row r="14116" spans="10:28">
      <c r="J14116" s="161"/>
      <c r="AB14116" s="164"/>
    </row>
    <row r="14117" spans="10:28">
      <c r="J14117" s="161"/>
      <c r="AB14117" s="164"/>
    </row>
    <row r="14118" spans="10:28">
      <c r="J14118" s="161"/>
      <c r="AB14118" s="164"/>
    </row>
    <row r="14119" spans="10:28">
      <c r="J14119" s="161"/>
      <c r="AB14119" s="164"/>
    </row>
    <row r="14120" spans="10:28">
      <c r="J14120" s="161"/>
      <c r="AB14120" s="164"/>
    </row>
    <row r="14121" spans="10:28">
      <c r="J14121" s="161"/>
      <c r="AB14121" s="164"/>
    </row>
    <row r="14122" spans="10:28">
      <c r="J14122" s="161"/>
      <c r="AB14122" s="164"/>
    </row>
    <row r="14123" spans="10:28">
      <c r="J14123" s="161"/>
      <c r="AB14123" s="164"/>
    </row>
    <row r="14124" spans="10:28">
      <c r="J14124" s="161"/>
      <c r="AB14124" s="164"/>
    </row>
    <row r="14125" spans="10:28">
      <c r="J14125" s="161"/>
      <c r="AB14125" s="164"/>
    </row>
    <row r="14126" spans="10:28">
      <c r="J14126" s="161"/>
      <c r="AB14126" s="164"/>
    </row>
    <row r="14127" spans="10:28">
      <c r="J14127" s="161"/>
      <c r="AB14127" s="164"/>
    </row>
    <row r="14128" spans="10:28">
      <c r="J14128" s="161"/>
      <c r="AB14128" s="164"/>
    </row>
    <row r="14129" spans="10:28">
      <c r="J14129" s="161"/>
      <c r="AB14129" s="164"/>
    </row>
    <row r="14130" spans="10:28">
      <c r="J14130" s="161"/>
      <c r="AB14130" s="164"/>
    </row>
    <row r="14131" spans="10:28">
      <c r="J14131" s="161"/>
      <c r="AB14131" s="164"/>
    </row>
    <row r="14132" spans="10:28">
      <c r="J14132" s="161"/>
      <c r="R14132" s="166"/>
      <c r="AB14132" s="164"/>
    </row>
    <row r="14133" spans="10:28">
      <c r="J14133" s="161"/>
      <c r="AB14133" s="164"/>
    </row>
    <row r="14134" spans="10:28">
      <c r="J14134" s="161"/>
      <c r="AB14134" s="164"/>
    </row>
    <row r="14135" spans="10:28">
      <c r="J14135" s="161"/>
      <c r="AB14135" s="164"/>
    </row>
    <row r="14136" spans="10:28">
      <c r="J14136" s="161"/>
      <c r="AB14136" s="164"/>
    </row>
    <row r="14137" spans="10:28">
      <c r="J14137" s="161"/>
      <c r="AB14137" s="164"/>
    </row>
    <row r="14138" spans="10:28">
      <c r="J14138" s="161"/>
      <c r="AB14138" s="164"/>
    </row>
    <row r="14139" spans="10:28">
      <c r="J14139" s="161"/>
      <c r="AB14139" s="164"/>
    </row>
    <row r="14140" spans="10:28">
      <c r="J14140" s="161"/>
      <c r="AB14140" s="164"/>
    </row>
    <row r="14141" spans="10:28">
      <c r="J14141" s="161"/>
      <c r="AB14141" s="164"/>
    </row>
    <row r="14142" spans="10:28">
      <c r="J14142" s="161"/>
      <c r="AB14142" s="164"/>
    </row>
    <row r="14143" spans="10:28">
      <c r="J14143" s="161"/>
      <c r="AB14143" s="164"/>
    </row>
    <row r="14144" spans="10:28">
      <c r="J14144" s="161"/>
      <c r="AB14144" s="164"/>
    </row>
    <row r="14145" spans="10:28">
      <c r="J14145" s="161"/>
      <c r="AB14145" s="164"/>
    </row>
    <row r="14146" spans="10:28">
      <c r="J14146" s="161"/>
      <c r="AB14146" s="164"/>
    </row>
    <row r="14147" spans="10:28">
      <c r="J14147" s="161"/>
      <c r="AB14147" s="164"/>
    </row>
    <row r="14148" spans="10:28">
      <c r="J14148" s="161"/>
      <c r="AB14148" s="164"/>
    </row>
    <row r="14149" spans="10:28">
      <c r="J14149" s="161"/>
      <c r="AB14149" s="164"/>
    </row>
    <row r="14150" spans="10:28">
      <c r="J14150" s="161"/>
      <c r="AB14150" s="164"/>
    </row>
    <row r="14151" spans="10:28">
      <c r="J14151" s="161"/>
      <c r="AB14151" s="164"/>
    </row>
    <row r="14152" spans="10:28">
      <c r="J14152" s="161"/>
      <c r="AB14152" s="164"/>
    </row>
    <row r="14153" spans="10:28">
      <c r="J14153" s="161"/>
      <c r="AB14153" s="164"/>
    </row>
    <row r="14154" spans="10:28">
      <c r="J14154" s="161"/>
      <c r="AB14154" s="164"/>
    </row>
    <row r="14155" spans="10:28">
      <c r="J14155" s="161"/>
      <c r="AB14155" s="164"/>
    </row>
    <row r="14156" spans="10:28">
      <c r="J14156" s="161"/>
      <c r="AB14156" s="164"/>
    </row>
    <row r="14157" spans="10:28">
      <c r="J14157" s="161"/>
      <c r="AB14157" s="164"/>
    </row>
    <row r="14158" spans="10:28">
      <c r="J14158" s="161"/>
      <c r="AB14158" s="164"/>
    </row>
    <row r="14159" spans="10:28">
      <c r="J14159" s="161"/>
      <c r="AB14159" s="164"/>
    </row>
    <row r="14160" spans="10:28">
      <c r="J14160" s="161"/>
      <c r="AB14160" s="164"/>
    </row>
    <row r="14161" spans="10:28">
      <c r="J14161" s="161"/>
      <c r="AB14161" s="164"/>
    </row>
    <row r="14162" spans="10:28">
      <c r="J14162" s="161"/>
      <c r="AB14162" s="164"/>
    </row>
    <row r="14163" spans="10:28">
      <c r="J14163" s="161"/>
      <c r="AB14163" s="164"/>
    </row>
    <row r="14164" spans="10:28">
      <c r="J14164" s="161"/>
      <c r="AB14164" s="164"/>
    </row>
    <row r="14165" spans="10:28">
      <c r="J14165" s="161"/>
      <c r="AB14165" s="164"/>
    </row>
    <row r="14166" spans="10:28">
      <c r="J14166" s="161"/>
      <c r="AB14166" s="164"/>
    </row>
    <row r="14167" spans="10:28">
      <c r="J14167" s="161"/>
      <c r="AB14167" s="164"/>
    </row>
    <row r="14168" spans="10:28">
      <c r="J14168" s="161"/>
      <c r="AB14168" s="164"/>
    </row>
    <row r="14169" spans="10:28">
      <c r="J14169" s="161"/>
      <c r="AB14169" s="164"/>
    </row>
    <row r="14170" spans="10:28">
      <c r="J14170" s="161"/>
      <c r="AB14170" s="164"/>
    </row>
    <row r="14171" spans="10:28">
      <c r="J14171" s="161"/>
      <c r="AB14171" s="164"/>
    </row>
    <row r="14172" spans="10:28">
      <c r="J14172" s="161"/>
      <c r="AB14172" s="164"/>
    </row>
    <row r="14173" spans="10:28">
      <c r="J14173" s="161"/>
      <c r="AB14173" s="164"/>
    </row>
    <row r="14174" spans="10:28">
      <c r="J14174" s="161"/>
      <c r="AB14174" s="164"/>
    </row>
    <row r="14175" spans="10:28">
      <c r="J14175" s="161"/>
      <c r="AB14175" s="164"/>
    </row>
    <row r="14176" spans="10:28">
      <c r="J14176" s="161"/>
      <c r="AB14176" s="164"/>
    </row>
    <row r="14177" spans="5:28">
      <c r="J14177" s="161"/>
      <c r="AB14177" s="164"/>
    </row>
    <row r="14178" spans="5:28">
      <c r="J14178" s="161"/>
      <c r="AB14178" s="164"/>
    </row>
    <row r="14179" spans="5:28">
      <c r="E14179" s="166"/>
      <c r="J14179" s="161"/>
      <c r="AB14179" s="164"/>
    </row>
    <row r="14180" spans="5:28">
      <c r="E14180" s="166"/>
      <c r="J14180" s="161"/>
      <c r="AB14180" s="164"/>
    </row>
    <row r="14181" spans="5:28">
      <c r="E14181" s="166"/>
      <c r="J14181" s="161"/>
      <c r="AB14181" s="164"/>
    </row>
    <row r="14182" spans="5:28">
      <c r="E14182" s="166"/>
      <c r="J14182" s="161"/>
      <c r="AB14182" s="164"/>
    </row>
    <row r="14183" spans="5:28">
      <c r="E14183" s="166"/>
      <c r="J14183" s="161"/>
      <c r="AB14183" s="164"/>
    </row>
    <row r="14184" spans="5:28">
      <c r="E14184" s="166"/>
      <c r="J14184" s="161"/>
      <c r="AB14184" s="164"/>
    </row>
    <row r="14185" spans="5:28">
      <c r="J14185" s="161"/>
      <c r="AB14185" s="164"/>
    </row>
    <row r="14186" spans="5:28">
      <c r="J14186" s="161"/>
      <c r="AB14186" s="164"/>
    </row>
    <row r="14187" spans="5:28">
      <c r="J14187" s="161"/>
      <c r="AB14187" s="164"/>
    </row>
    <row r="14188" spans="5:28">
      <c r="J14188" s="161"/>
      <c r="AB14188" s="164"/>
    </row>
    <row r="14189" spans="5:28">
      <c r="J14189" s="161"/>
      <c r="AB14189" s="164"/>
    </row>
    <row r="14190" spans="5:28">
      <c r="J14190" s="161"/>
      <c r="AB14190" s="164"/>
    </row>
    <row r="14191" spans="5:28">
      <c r="J14191" s="161"/>
      <c r="AB14191" s="164"/>
    </row>
    <row r="14192" spans="5:28">
      <c r="J14192" s="161"/>
      <c r="AB14192" s="164"/>
    </row>
    <row r="14193" spans="10:28">
      <c r="J14193" s="161"/>
      <c r="AB14193" s="164"/>
    </row>
    <row r="14194" spans="10:28">
      <c r="J14194" s="161"/>
      <c r="AB14194" s="164"/>
    </row>
    <row r="14195" spans="10:28">
      <c r="J14195" s="161"/>
      <c r="AB14195" s="164"/>
    </row>
    <row r="14196" spans="10:28">
      <c r="J14196" s="161"/>
      <c r="AB14196" s="164"/>
    </row>
    <row r="14197" spans="10:28">
      <c r="J14197" s="161"/>
      <c r="AB14197" s="164"/>
    </row>
    <row r="14198" spans="10:28">
      <c r="J14198" s="161"/>
      <c r="AB14198" s="164"/>
    </row>
    <row r="14199" spans="10:28">
      <c r="J14199" s="161"/>
      <c r="AB14199" s="164"/>
    </row>
    <row r="14200" spans="10:28">
      <c r="J14200" s="161"/>
      <c r="AB14200" s="164"/>
    </row>
    <row r="14201" spans="10:28">
      <c r="J14201" s="161"/>
      <c r="AB14201" s="164"/>
    </row>
    <row r="14202" spans="10:28">
      <c r="J14202" s="161"/>
      <c r="AB14202" s="164"/>
    </row>
    <row r="14203" spans="10:28">
      <c r="J14203" s="161"/>
      <c r="AB14203" s="164"/>
    </row>
    <row r="14204" spans="10:28">
      <c r="J14204" s="161"/>
      <c r="AB14204" s="164"/>
    </row>
    <row r="14205" spans="10:28">
      <c r="J14205" s="161"/>
      <c r="AB14205" s="164"/>
    </row>
    <row r="14206" spans="10:28">
      <c r="J14206" s="161"/>
      <c r="AB14206" s="164"/>
    </row>
    <row r="14207" spans="10:28">
      <c r="J14207" s="161"/>
      <c r="AB14207" s="164"/>
    </row>
    <row r="14208" spans="10:28">
      <c r="J14208" s="161"/>
      <c r="AB14208" s="164"/>
    </row>
    <row r="14209" spans="10:28">
      <c r="J14209" s="161"/>
      <c r="AB14209" s="164"/>
    </row>
    <row r="14210" spans="10:28">
      <c r="J14210" s="161"/>
      <c r="AB14210" s="164"/>
    </row>
    <row r="14211" spans="10:28">
      <c r="J14211" s="161"/>
      <c r="AB14211" s="164"/>
    </row>
    <row r="14212" spans="10:28">
      <c r="J14212" s="161"/>
      <c r="AB14212" s="164"/>
    </row>
    <row r="14213" spans="10:28">
      <c r="J14213" s="161"/>
      <c r="AB14213" s="164"/>
    </row>
    <row r="14214" spans="10:28">
      <c r="J14214" s="161"/>
      <c r="AB14214" s="164"/>
    </row>
    <row r="14215" spans="10:28">
      <c r="J14215" s="161"/>
      <c r="AB14215" s="164"/>
    </row>
    <row r="14216" spans="10:28">
      <c r="J14216" s="161"/>
      <c r="AB14216" s="164"/>
    </row>
    <row r="14217" spans="10:28">
      <c r="J14217" s="161"/>
      <c r="AB14217" s="164"/>
    </row>
    <row r="14218" spans="10:28">
      <c r="J14218" s="161"/>
      <c r="AB14218" s="164"/>
    </row>
    <row r="14219" spans="10:28">
      <c r="J14219" s="161"/>
      <c r="AB14219" s="164"/>
    </row>
    <row r="14220" spans="10:28">
      <c r="J14220" s="161"/>
      <c r="AB14220" s="164"/>
    </row>
    <row r="14221" spans="10:28">
      <c r="J14221" s="161"/>
      <c r="AB14221" s="164"/>
    </row>
    <row r="14222" spans="10:28">
      <c r="J14222" s="161"/>
      <c r="AB14222" s="164"/>
    </row>
    <row r="14223" spans="10:28">
      <c r="J14223" s="161"/>
      <c r="AB14223" s="164"/>
    </row>
    <row r="14224" spans="10:28">
      <c r="J14224" s="161"/>
      <c r="AB14224" s="164"/>
    </row>
    <row r="14225" spans="10:28">
      <c r="J14225" s="161"/>
      <c r="AB14225" s="164"/>
    </row>
    <row r="14226" spans="10:28">
      <c r="J14226" s="161"/>
      <c r="AB14226" s="164"/>
    </row>
    <row r="14227" spans="10:28">
      <c r="J14227" s="161"/>
      <c r="AB14227" s="164"/>
    </row>
    <row r="14228" spans="10:28">
      <c r="J14228" s="161"/>
      <c r="AB14228" s="164"/>
    </row>
    <row r="14229" spans="10:28">
      <c r="J14229" s="161"/>
      <c r="AB14229" s="164"/>
    </row>
    <row r="14230" spans="10:28">
      <c r="J14230" s="161"/>
      <c r="AB14230" s="164"/>
    </row>
    <row r="14231" spans="10:28">
      <c r="J14231" s="161"/>
      <c r="AB14231" s="164"/>
    </row>
    <row r="14232" spans="10:28">
      <c r="J14232" s="161"/>
      <c r="AB14232" s="164"/>
    </row>
    <row r="14233" spans="10:28">
      <c r="J14233" s="161"/>
      <c r="AB14233" s="164"/>
    </row>
    <row r="14234" spans="10:28">
      <c r="J14234" s="161"/>
      <c r="AB14234" s="164"/>
    </row>
    <row r="14235" spans="10:28">
      <c r="J14235" s="161"/>
      <c r="AB14235" s="164"/>
    </row>
    <row r="14236" spans="10:28">
      <c r="J14236" s="161"/>
      <c r="AB14236" s="164"/>
    </row>
    <row r="14237" spans="10:28">
      <c r="J14237" s="161"/>
      <c r="AB14237" s="164"/>
    </row>
    <row r="14238" spans="10:28">
      <c r="J14238" s="161"/>
      <c r="AB14238" s="164"/>
    </row>
    <row r="14239" spans="10:28">
      <c r="J14239" s="161"/>
      <c r="AB14239" s="164"/>
    </row>
    <row r="14240" spans="10:28">
      <c r="J14240" s="161"/>
      <c r="AB14240" s="164"/>
    </row>
    <row r="14241" spans="10:28">
      <c r="J14241" s="161"/>
      <c r="AB14241" s="164"/>
    </row>
    <row r="14242" spans="10:28">
      <c r="J14242" s="161"/>
      <c r="AB14242" s="164"/>
    </row>
    <row r="14243" spans="10:28">
      <c r="J14243" s="161"/>
      <c r="AB14243" s="164"/>
    </row>
    <row r="14244" spans="10:28">
      <c r="J14244" s="161"/>
      <c r="AB14244" s="164"/>
    </row>
    <row r="14245" spans="10:28">
      <c r="J14245" s="161"/>
      <c r="AB14245" s="164"/>
    </row>
    <row r="14246" spans="10:28">
      <c r="J14246" s="161"/>
      <c r="AB14246" s="164"/>
    </row>
    <row r="14247" spans="10:28">
      <c r="J14247" s="161"/>
      <c r="AB14247" s="164"/>
    </row>
    <row r="14248" spans="10:28">
      <c r="J14248" s="161"/>
      <c r="AB14248" s="164"/>
    </row>
    <row r="14249" spans="10:28">
      <c r="J14249" s="161"/>
      <c r="AB14249" s="164"/>
    </row>
    <row r="14250" spans="10:28">
      <c r="J14250" s="161"/>
      <c r="AB14250" s="164"/>
    </row>
    <row r="14251" spans="10:28">
      <c r="J14251" s="161"/>
      <c r="AB14251" s="164"/>
    </row>
    <row r="14252" spans="10:28">
      <c r="J14252" s="161"/>
      <c r="AB14252" s="164"/>
    </row>
    <row r="14253" spans="10:28">
      <c r="J14253" s="161"/>
      <c r="AB14253" s="164"/>
    </row>
    <row r="14254" spans="10:28">
      <c r="J14254" s="161"/>
      <c r="AB14254" s="164"/>
    </row>
    <row r="14255" spans="10:28">
      <c r="J14255" s="161"/>
      <c r="AB14255" s="164"/>
    </row>
    <row r="14256" spans="10:28">
      <c r="J14256" s="161"/>
      <c r="AB14256" s="164"/>
    </row>
    <row r="14257" spans="10:28">
      <c r="J14257" s="161"/>
      <c r="AB14257" s="164"/>
    </row>
    <row r="14258" spans="10:28">
      <c r="J14258" s="161"/>
      <c r="AB14258" s="164"/>
    </row>
    <row r="14259" spans="10:28">
      <c r="J14259" s="161"/>
      <c r="AB14259" s="164"/>
    </row>
    <row r="14260" spans="10:28">
      <c r="J14260" s="161"/>
      <c r="AB14260" s="164"/>
    </row>
    <row r="14261" spans="10:28">
      <c r="J14261" s="161"/>
      <c r="AB14261" s="164"/>
    </row>
    <row r="14262" spans="10:28">
      <c r="J14262" s="161"/>
      <c r="AB14262" s="164"/>
    </row>
    <row r="14263" spans="10:28">
      <c r="J14263" s="161"/>
      <c r="AB14263" s="164"/>
    </row>
    <row r="14264" spans="10:28">
      <c r="J14264" s="161"/>
      <c r="AB14264" s="164"/>
    </row>
    <row r="14265" spans="10:28">
      <c r="J14265" s="161"/>
      <c r="AB14265" s="164"/>
    </row>
    <row r="14266" spans="10:28">
      <c r="J14266" s="161"/>
      <c r="AB14266" s="164"/>
    </row>
    <row r="14267" spans="10:28">
      <c r="J14267" s="161"/>
      <c r="AB14267" s="164"/>
    </row>
    <row r="14268" spans="10:28">
      <c r="J14268" s="161"/>
      <c r="AB14268" s="164"/>
    </row>
    <row r="14269" spans="10:28">
      <c r="J14269" s="161"/>
      <c r="AB14269" s="164"/>
    </row>
    <row r="14270" spans="10:28">
      <c r="J14270" s="161"/>
      <c r="AB14270" s="164"/>
    </row>
    <row r="14271" spans="10:28">
      <c r="J14271" s="161"/>
      <c r="AB14271" s="164"/>
    </row>
    <row r="14272" spans="10:28">
      <c r="J14272" s="161"/>
      <c r="AB14272" s="164"/>
    </row>
    <row r="14273" spans="10:28">
      <c r="J14273" s="161"/>
      <c r="AB14273" s="164"/>
    </row>
    <row r="14274" spans="10:28">
      <c r="J14274" s="161"/>
      <c r="AB14274" s="164"/>
    </row>
    <row r="14275" spans="10:28">
      <c r="J14275" s="161"/>
      <c r="AB14275" s="164"/>
    </row>
    <row r="14276" spans="10:28">
      <c r="J14276" s="161"/>
      <c r="R14276" s="166"/>
      <c r="AB14276" s="164"/>
    </row>
    <row r="14277" spans="10:28">
      <c r="J14277" s="161"/>
      <c r="AB14277" s="164"/>
    </row>
    <row r="14278" spans="10:28">
      <c r="J14278" s="161"/>
      <c r="AB14278" s="164"/>
    </row>
    <row r="14279" spans="10:28">
      <c r="J14279" s="161"/>
      <c r="AB14279" s="164"/>
    </row>
    <row r="14280" spans="10:28">
      <c r="J14280" s="161"/>
      <c r="AB14280" s="164"/>
    </row>
    <row r="14281" spans="10:28">
      <c r="J14281" s="161"/>
      <c r="AB14281" s="164"/>
    </row>
    <row r="14282" spans="10:28">
      <c r="J14282" s="161"/>
      <c r="AB14282" s="164"/>
    </row>
    <row r="14283" spans="10:28">
      <c r="J14283" s="161"/>
      <c r="AB14283" s="164"/>
    </row>
    <row r="14284" spans="10:28">
      <c r="J14284" s="161"/>
      <c r="AB14284" s="164"/>
    </row>
    <row r="14285" spans="10:28">
      <c r="J14285" s="161"/>
      <c r="AB14285" s="164"/>
    </row>
    <row r="14286" spans="10:28">
      <c r="J14286" s="161"/>
      <c r="AB14286" s="164"/>
    </row>
    <row r="14287" spans="10:28">
      <c r="J14287" s="161"/>
      <c r="AB14287" s="164"/>
    </row>
    <row r="14288" spans="10:28">
      <c r="J14288" s="161"/>
      <c r="AB14288" s="164"/>
    </row>
    <row r="14289" spans="10:28">
      <c r="J14289" s="161"/>
      <c r="AB14289" s="164"/>
    </row>
    <row r="14290" spans="10:28">
      <c r="J14290" s="161"/>
      <c r="AB14290" s="164"/>
    </row>
    <row r="14291" spans="10:28">
      <c r="J14291" s="161"/>
      <c r="AB14291" s="164"/>
    </row>
    <row r="14292" spans="10:28">
      <c r="J14292" s="161"/>
      <c r="AB14292" s="164"/>
    </row>
    <row r="14293" spans="10:28">
      <c r="J14293" s="161"/>
      <c r="AB14293" s="164"/>
    </row>
    <row r="14294" spans="10:28">
      <c r="J14294" s="161"/>
      <c r="AB14294" s="164"/>
    </row>
    <row r="14295" spans="10:28">
      <c r="J14295" s="161"/>
      <c r="AB14295" s="164"/>
    </row>
    <row r="14296" spans="10:28">
      <c r="J14296" s="161"/>
      <c r="AB14296" s="164"/>
    </row>
    <row r="14297" spans="10:28">
      <c r="J14297" s="161"/>
      <c r="AB14297" s="164"/>
    </row>
    <row r="14298" spans="10:28">
      <c r="J14298" s="161"/>
      <c r="AB14298" s="164"/>
    </row>
    <row r="14299" spans="10:28">
      <c r="J14299" s="161"/>
      <c r="AB14299" s="164"/>
    </row>
    <row r="14300" spans="10:28">
      <c r="J14300" s="161"/>
      <c r="AB14300" s="164"/>
    </row>
    <row r="14301" spans="10:28">
      <c r="J14301" s="161"/>
      <c r="AB14301" s="164"/>
    </row>
    <row r="14302" spans="10:28">
      <c r="J14302" s="161"/>
      <c r="AB14302" s="164"/>
    </row>
    <row r="14303" spans="10:28">
      <c r="J14303" s="161"/>
      <c r="AB14303" s="164"/>
    </row>
    <row r="14304" spans="10:28">
      <c r="J14304" s="161"/>
      <c r="AB14304" s="164"/>
    </row>
    <row r="14305" spans="5:28">
      <c r="J14305" s="161"/>
      <c r="AB14305" s="164"/>
    </row>
    <row r="14306" spans="5:28">
      <c r="J14306" s="161"/>
      <c r="AB14306" s="164"/>
    </row>
    <row r="14307" spans="5:28">
      <c r="E14307" s="166"/>
      <c r="F14307" s="166"/>
      <c r="J14307" s="161"/>
      <c r="AB14307" s="164"/>
    </row>
    <row r="14308" spans="5:28">
      <c r="E14308" s="166"/>
      <c r="F14308" s="166"/>
      <c r="J14308" s="161"/>
      <c r="AB14308" s="164"/>
    </row>
    <row r="14309" spans="5:28">
      <c r="E14309" s="166"/>
      <c r="F14309" s="166"/>
      <c r="J14309" s="161"/>
      <c r="AB14309" s="164"/>
    </row>
    <row r="14310" spans="5:28">
      <c r="E14310" s="166"/>
      <c r="F14310" s="166"/>
      <c r="J14310" s="161"/>
      <c r="AB14310" s="164"/>
    </row>
    <row r="14311" spans="5:28">
      <c r="J14311" s="161"/>
      <c r="AB14311" s="164"/>
    </row>
    <row r="14312" spans="5:28">
      <c r="J14312" s="161"/>
      <c r="AB14312" s="164"/>
    </row>
    <row r="14313" spans="5:28">
      <c r="J14313" s="161"/>
      <c r="AB14313" s="164"/>
    </row>
    <row r="14314" spans="5:28">
      <c r="J14314" s="161"/>
      <c r="AB14314" s="164"/>
    </row>
    <row r="14315" spans="5:28">
      <c r="J14315" s="161"/>
      <c r="AB14315" s="164"/>
    </row>
    <row r="14316" spans="5:28">
      <c r="J14316" s="161"/>
      <c r="AB14316" s="164"/>
    </row>
    <row r="14317" spans="5:28">
      <c r="J14317" s="161"/>
      <c r="AB14317" s="164"/>
    </row>
    <row r="14318" spans="5:28">
      <c r="J14318" s="161"/>
      <c r="AB14318" s="164"/>
    </row>
    <row r="14319" spans="5:28">
      <c r="J14319" s="161"/>
      <c r="AB14319" s="164"/>
    </row>
    <row r="14320" spans="5:28">
      <c r="J14320" s="161"/>
      <c r="AB14320" s="164"/>
    </row>
    <row r="14321" spans="10:28">
      <c r="J14321" s="161"/>
      <c r="AB14321" s="164"/>
    </row>
    <row r="14322" spans="10:28">
      <c r="J14322" s="161"/>
      <c r="AB14322" s="164"/>
    </row>
    <row r="14323" spans="10:28">
      <c r="J14323" s="161"/>
      <c r="AB14323" s="164"/>
    </row>
    <row r="14324" spans="10:28">
      <c r="J14324" s="161"/>
      <c r="AB14324" s="164"/>
    </row>
    <row r="14325" spans="10:28">
      <c r="J14325" s="161"/>
      <c r="AB14325" s="164"/>
    </row>
    <row r="14326" spans="10:28">
      <c r="J14326" s="161"/>
      <c r="AB14326" s="164"/>
    </row>
    <row r="14327" spans="10:28">
      <c r="J14327" s="161"/>
      <c r="AB14327" s="164"/>
    </row>
    <row r="14328" spans="10:28">
      <c r="J14328" s="161"/>
      <c r="AB14328" s="164"/>
    </row>
    <row r="14329" spans="10:28">
      <c r="J14329" s="161"/>
      <c r="AB14329" s="164"/>
    </row>
    <row r="14330" spans="10:28">
      <c r="J14330" s="161"/>
      <c r="AB14330" s="164"/>
    </row>
    <row r="14331" spans="10:28">
      <c r="J14331" s="161"/>
      <c r="AB14331" s="164"/>
    </row>
    <row r="14332" spans="10:28">
      <c r="J14332" s="161"/>
      <c r="AB14332" s="164"/>
    </row>
    <row r="14333" spans="10:28">
      <c r="J14333" s="161"/>
      <c r="AB14333" s="164"/>
    </row>
    <row r="14334" spans="10:28">
      <c r="J14334" s="161"/>
      <c r="AB14334" s="164"/>
    </row>
    <row r="14335" spans="10:28">
      <c r="J14335" s="161"/>
      <c r="AB14335" s="164"/>
    </row>
    <row r="14336" spans="10:28">
      <c r="J14336" s="161"/>
      <c r="AB14336" s="164"/>
    </row>
    <row r="14337" spans="10:28">
      <c r="J14337" s="161"/>
      <c r="AB14337" s="164"/>
    </row>
    <row r="14338" spans="10:28">
      <c r="J14338" s="161"/>
      <c r="AB14338" s="164"/>
    </row>
    <row r="14339" spans="10:28">
      <c r="J14339" s="161"/>
      <c r="AB14339" s="164"/>
    </row>
    <row r="14340" spans="10:28">
      <c r="J14340" s="161"/>
      <c r="AB14340" s="164"/>
    </row>
    <row r="14341" spans="10:28">
      <c r="J14341" s="161"/>
      <c r="AB14341" s="164"/>
    </row>
    <row r="14342" spans="10:28">
      <c r="J14342" s="161"/>
      <c r="AB14342" s="164"/>
    </row>
    <row r="14343" spans="10:28">
      <c r="J14343" s="161"/>
      <c r="AB14343" s="164"/>
    </row>
    <row r="14344" spans="10:28">
      <c r="J14344" s="161"/>
      <c r="AB14344" s="164"/>
    </row>
    <row r="14345" spans="10:28">
      <c r="J14345" s="161"/>
      <c r="AB14345" s="164"/>
    </row>
    <row r="14346" spans="10:28">
      <c r="J14346" s="161"/>
      <c r="AB14346" s="164"/>
    </row>
    <row r="14347" spans="10:28">
      <c r="J14347" s="161"/>
      <c r="AB14347" s="164"/>
    </row>
    <row r="14348" spans="10:28">
      <c r="J14348" s="161"/>
      <c r="AB14348" s="164"/>
    </row>
    <row r="14349" spans="10:28">
      <c r="J14349" s="161"/>
      <c r="AB14349" s="164"/>
    </row>
    <row r="14350" spans="10:28">
      <c r="J14350" s="161"/>
      <c r="AB14350" s="164"/>
    </row>
    <row r="14351" spans="10:28">
      <c r="J14351" s="161"/>
      <c r="AB14351" s="164"/>
    </row>
    <row r="14352" spans="10:28">
      <c r="J14352" s="161"/>
      <c r="AB14352" s="164"/>
    </row>
    <row r="14353" spans="10:28">
      <c r="J14353" s="161"/>
      <c r="AB14353" s="164"/>
    </row>
    <row r="14354" spans="10:28">
      <c r="J14354" s="161"/>
      <c r="AB14354" s="164"/>
    </row>
    <row r="14355" spans="10:28">
      <c r="J14355" s="161"/>
      <c r="AB14355" s="164"/>
    </row>
    <row r="14356" spans="10:28">
      <c r="J14356" s="161"/>
      <c r="AB14356" s="164"/>
    </row>
    <row r="14357" spans="10:28">
      <c r="J14357" s="161"/>
      <c r="AB14357" s="164"/>
    </row>
    <row r="14358" spans="10:28">
      <c r="J14358" s="161"/>
      <c r="AB14358" s="164"/>
    </row>
    <row r="14359" spans="10:28">
      <c r="J14359" s="161"/>
      <c r="AB14359" s="164"/>
    </row>
    <row r="14360" spans="10:28">
      <c r="J14360" s="161"/>
      <c r="AB14360" s="164"/>
    </row>
    <row r="14361" spans="10:28">
      <c r="J14361" s="161"/>
      <c r="AB14361" s="164"/>
    </row>
    <row r="14362" spans="10:28">
      <c r="J14362" s="161"/>
      <c r="AB14362" s="164"/>
    </row>
    <row r="14363" spans="10:28">
      <c r="J14363" s="161"/>
      <c r="AB14363" s="164"/>
    </row>
    <row r="14364" spans="10:28">
      <c r="J14364" s="161"/>
      <c r="AB14364" s="164"/>
    </row>
    <row r="14365" spans="10:28">
      <c r="J14365" s="161"/>
      <c r="AB14365" s="164"/>
    </row>
    <row r="14366" spans="10:28">
      <c r="J14366" s="161"/>
      <c r="AB14366" s="164"/>
    </row>
    <row r="14367" spans="10:28">
      <c r="J14367" s="161"/>
      <c r="AB14367" s="164"/>
    </row>
    <row r="14368" spans="10:28">
      <c r="J14368" s="161"/>
      <c r="AB14368" s="164"/>
    </row>
    <row r="14369" spans="10:28">
      <c r="J14369" s="161"/>
      <c r="AB14369" s="164"/>
    </row>
    <row r="14370" spans="10:28">
      <c r="J14370" s="161"/>
      <c r="AB14370" s="164"/>
    </row>
    <row r="14371" spans="10:28">
      <c r="J14371" s="161"/>
      <c r="AB14371" s="164"/>
    </row>
    <row r="14372" spans="10:28">
      <c r="J14372" s="161"/>
      <c r="AB14372" s="164"/>
    </row>
    <row r="14373" spans="10:28">
      <c r="J14373" s="161"/>
      <c r="AB14373" s="164"/>
    </row>
    <row r="14374" spans="10:28">
      <c r="J14374" s="161"/>
      <c r="AB14374" s="164"/>
    </row>
    <row r="14375" spans="10:28">
      <c r="J14375" s="161"/>
      <c r="AB14375" s="164"/>
    </row>
    <row r="14376" spans="10:28">
      <c r="J14376" s="161"/>
      <c r="AB14376" s="164"/>
    </row>
    <row r="14377" spans="10:28">
      <c r="J14377" s="161"/>
      <c r="AB14377" s="164"/>
    </row>
    <row r="14378" spans="10:28">
      <c r="J14378" s="161"/>
      <c r="AB14378" s="164"/>
    </row>
    <row r="14379" spans="10:28">
      <c r="J14379" s="161"/>
      <c r="AB14379" s="164"/>
    </row>
    <row r="14380" spans="10:28">
      <c r="J14380" s="161"/>
      <c r="AB14380" s="164"/>
    </row>
    <row r="14381" spans="10:28">
      <c r="J14381" s="161"/>
      <c r="AB14381" s="164"/>
    </row>
    <row r="14382" spans="10:28">
      <c r="J14382" s="161"/>
      <c r="AB14382" s="164"/>
    </row>
    <row r="14383" spans="10:28">
      <c r="J14383" s="161"/>
      <c r="AB14383" s="164"/>
    </row>
    <row r="14384" spans="10:28">
      <c r="J14384" s="161"/>
      <c r="AB14384" s="164"/>
    </row>
    <row r="14385" spans="10:28">
      <c r="J14385" s="161"/>
      <c r="AB14385" s="164"/>
    </row>
    <row r="14386" spans="10:28">
      <c r="J14386" s="161"/>
      <c r="AB14386" s="164"/>
    </row>
    <row r="14387" spans="10:28">
      <c r="J14387" s="161"/>
      <c r="AB14387" s="164"/>
    </row>
    <row r="14388" spans="10:28">
      <c r="J14388" s="161"/>
      <c r="AB14388" s="164"/>
    </row>
    <row r="14389" spans="10:28">
      <c r="J14389" s="161"/>
      <c r="AB14389" s="164"/>
    </row>
    <row r="14390" spans="10:28">
      <c r="J14390" s="161"/>
      <c r="AB14390" s="164"/>
    </row>
    <row r="14391" spans="10:28">
      <c r="J14391" s="161"/>
      <c r="AB14391" s="164"/>
    </row>
    <row r="14392" spans="10:28">
      <c r="J14392" s="161"/>
      <c r="AB14392" s="164"/>
    </row>
    <row r="14393" spans="10:28">
      <c r="J14393" s="161"/>
      <c r="AB14393" s="164"/>
    </row>
    <row r="14394" spans="10:28">
      <c r="J14394" s="161"/>
      <c r="AB14394" s="164"/>
    </row>
    <row r="14395" spans="10:28">
      <c r="J14395" s="161"/>
      <c r="AB14395" s="164"/>
    </row>
    <row r="14396" spans="10:28">
      <c r="J14396" s="161"/>
      <c r="AB14396" s="164"/>
    </row>
    <row r="14397" spans="10:28">
      <c r="J14397" s="161"/>
      <c r="AB14397" s="164"/>
    </row>
    <row r="14398" spans="10:28">
      <c r="J14398" s="161"/>
      <c r="AB14398" s="164"/>
    </row>
    <row r="14399" spans="10:28">
      <c r="J14399" s="161"/>
      <c r="AB14399" s="164"/>
    </row>
    <row r="14400" spans="10:28">
      <c r="J14400" s="161"/>
      <c r="AB14400" s="164"/>
    </row>
    <row r="14401" spans="10:28">
      <c r="J14401" s="161"/>
      <c r="AB14401" s="164"/>
    </row>
    <row r="14402" spans="10:28">
      <c r="J14402" s="161"/>
      <c r="AB14402" s="164"/>
    </row>
    <row r="14403" spans="10:28">
      <c r="J14403" s="161"/>
      <c r="AB14403" s="164"/>
    </row>
    <row r="14404" spans="10:28">
      <c r="J14404" s="161"/>
      <c r="AB14404" s="164"/>
    </row>
    <row r="14405" spans="10:28">
      <c r="J14405" s="161"/>
      <c r="AB14405" s="164"/>
    </row>
    <row r="14406" spans="10:28">
      <c r="J14406" s="161"/>
      <c r="AB14406" s="164"/>
    </row>
    <row r="14407" spans="10:28">
      <c r="J14407" s="161"/>
      <c r="AB14407" s="164"/>
    </row>
    <row r="14408" spans="10:28">
      <c r="J14408" s="161"/>
      <c r="AB14408" s="164"/>
    </row>
    <row r="14409" spans="10:28">
      <c r="J14409" s="161"/>
      <c r="AB14409" s="164"/>
    </row>
    <row r="14410" spans="10:28">
      <c r="J14410" s="161"/>
      <c r="AB14410" s="164"/>
    </row>
    <row r="14411" spans="10:28">
      <c r="J14411" s="161"/>
      <c r="AB14411" s="164"/>
    </row>
    <row r="14412" spans="10:28">
      <c r="J14412" s="161"/>
      <c r="AB14412" s="164"/>
    </row>
    <row r="14413" spans="10:28">
      <c r="J14413" s="161"/>
      <c r="AB14413" s="164"/>
    </row>
    <row r="14414" spans="10:28">
      <c r="J14414" s="161"/>
      <c r="AB14414" s="164"/>
    </row>
    <row r="14415" spans="10:28">
      <c r="J14415" s="161"/>
      <c r="AB14415" s="164"/>
    </row>
    <row r="14416" spans="10:28">
      <c r="J14416" s="161"/>
      <c r="AB14416" s="164"/>
    </row>
    <row r="14417" spans="10:28">
      <c r="J14417" s="161"/>
      <c r="R14417" s="166"/>
      <c r="AB14417" s="164"/>
    </row>
    <row r="14418" spans="10:28">
      <c r="J14418" s="161"/>
      <c r="AB14418" s="164"/>
    </row>
    <row r="14419" spans="10:28">
      <c r="J14419" s="161"/>
      <c r="AB14419" s="164"/>
    </row>
    <row r="14420" spans="10:28">
      <c r="J14420" s="161"/>
      <c r="AB14420" s="164"/>
    </row>
    <row r="14421" spans="10:28">
      <c r="J14421" s="161"/>
      <c r="AB14421" s="164"/>
    </row>
    <row r="14422" spans="10:28">
      <c r="J14422" s="161"/>
      <c r="AB14422" s="164"/>
    </row>
    <row r="14423" spans="10:28">
      <c r="J14423" s="161"/>
      <c r="AB14423" s="164"/>
    </row>
    <row r="14424" spans="10:28">
      <c r="J14424" s="161"/>
      <c r="AB14424" s="164"/>
    </row>
    <row r="14425" spans="10:28">
      <c r="J14425" s="161"/>
      <c r="AB14425" s="164"/>
    </row>
    <row r="14426" spans="10:28">
      <c r="J14426" s="161"/>
      <c r="AB14426" s="164"/>
    </row>
    <row r="14427" spans="10:28">
      <c r="J14427" s="161"/>
      <c r="AB14427" s="164"/>
    </row>
    <row r="14428" spans="10:28">
      <c r="J14428" s="161"/>
      <c r="AB14428" s="164"/>
    </row>
    <row r="14429" spans="10:28">
      <c r="J14429" s="161"/>
      <c r="AB14429" s="164"/>
    </row>
    <row r="14430" spans="10:28">
      <c r="J14430" s="161"/>
      <c r="AB14430" s="164"/>
    </row>
    <row r="14431" spans="10:28">
      <c r="J14431" s="161"/>
      <c r="AB14431" s="164"/>
    </row>
    <row r="14432" spans="10:28">
      <c r="J14432" s="161"/>
      <c r="AB14432" s="164"/>
    </row>
    <row r="14433" spans="5:28">
      <c r="J14433" s="161"/>
      <c r="AB14433" s="164"/>
    </row>
    <row r="14434" spans="5:28">
      <c r="J14434" s="161"/>
      <c r="AB14434" s="164"/>
    </row>
    <row r="14435" spans="5:28">
      <c r="J14435" s="161"/>
      <c r="AB14435" s="164"/>
    </row>
    <row r="14436" spans="5:28">
      <c r="J14436" s="161"/>
      <c r="AB14436" s="164"/>
    </row>
    <row r="14437" spans="5:28">
      <c r="J14437" s="161"/>
      <c r="AB14437" s="164"/>
    </row>
    <row r="14438" spans="5:28">
      <c r="J14438" s="161"/>
      <c r="AB14438" s="164"/>
    </row>
    <row r="14439" spans="5:28">
      <c r="J14439" s="161"/>
      <c r="AB14439" s="164"/>
    </row>
    <row r="14440" spans="5:28">
      <c r="J14440" s="161"/>
      <c r="AB14440" s="164"/>
    </row>
    <row r="14441" spans="5:28">
      <c r="E14441" s="166"/>
      <c r="J14441" s="161"/>
      <c r="AB14441" s="164"/>
    </row>
    <row r="14442" spans="5:28">
      <c r="E14442" s="166"/>
      <c r="J14442" s="161"/>
      <c r="AB14442" s="164"/>
    </row>
    <row r="14443" spans="5:28">
      <c r="E14443" s="166"/>
      <c r="J14443" s="161"/>
      <c r="AB14443" s="164"/>
    </row>
    <row r="14444" spans="5:28">
      <c r="E14444" s="166"/>
      <c r="J14444" s="161"/>
      <c r="AB14444" s="164"/>
    </row>
    <row r="14445" spans="5:28">
      <c r="E14445" s="166"/>
      <c r="J14445" s="161"/>
      <c r="AB14445" s="164"/>
    </row>
    <row r="14446" spans="5:28">
      <c r="J14446" s="161"/>
      <c r="AB14446" s="164"/>
    </row>
    <row r="14447" spans="5:28">
      <c r="J14447" s="161"/>
      <c r="AB14447" s="164"/>
    </row>
    <row r="14448" spans="5:28">
      <c r="J14448" s="161"/>
      <c r="AB14448" s="164"/>
    </row>
    <row r="14449" spans="10:28">
      <c r="J14449" s="161"/>
      <c r="AB14449" s="164"/>
    </row>
    <row r="14450" spans="10:28">
      <c r="J14450" s="161"/>
      <c r="AB14450" s="164"/>
    </row>
    <row r="14451" spans="10:28">
      <c r="J14451" s="161"/>
      <c r="AB14451" s="164"/>
    </row>
    <row r="14452" spans="10:28">
      <c r="J14452" s="161"/>
      <c r="AB14452" s="164"/>
    </row>
    <row r="14453" spans="10:28">
      <c r="J14453" s="161"/>
      <c r="AB14453" s="164"/>
    </row>
    <row r="14454" spans="10:28">
      <c r="J14454" s="161"/>
      <c r="AB14454" s="164"/>
    </row>
    <row r="14455" spans="10:28">
      <c r="J14455" s="161"/>
      <c r="AB14455" s="164"/>
    </row>
    <row r="14456" spans="10:28">
      <c r="J14456" s="161"/>
      <c r="AB14456" s="164"/>
    </row>
    <row r="14457" spans="10:28">
      <c r="J14457" s="161"/>
      <c r="AB14457" s="164"/>
    </row>
    <row r="14458" spans="10:28">
      <c r="J14458" s="161"/>
      <c r="AB14458" s="164"/>
    </row>
    <row r="14459" spans="10:28">
      <c r="J14459" s="161"/>
      <c r="AB14459" s="164"/>
    </row>
    <row r="14460" spans="10:28">
      <c r="J14460" s="161"/>
      <c r="AB14460" s="164"/>
    </row>
    <row r="14461" spans="10:28">
      <c r="J14461" s="161"/>
      <c r="AB14461" s="164"/>
    </row>
    <row r="14462" spans="10:28">
      <c r="J14462" s="161"/>
      <c r="AB14462" s="164"/>
    </row>
    <row r="14463" spans="10:28">
      <c r="J14463" s="161"/>
      <c r="AB14463" s="164"/>
    </row>
    <row r="14464" spans="10:28">
      <c r="J14464" s="161"/>
      <c r="AB14464" s="164"/>
    </row>
    <row r="14465" spans="10:28">
      <c r="J14465" s="161"/>
      <c r="AB14465" s="164"/>
    </row>
    <row r="14466" spans="10:28">
      <c r="J14466" s="161"/>
      <c r="AB14466" s="164"/>
    </row>
    <row r="14467" spans="10:28">
      <c r="J14467" s="161"/>
      <c r="AB14467" s="164"/>
    </row>
    <row r="14468" spans="10:28">
      <c r="J14468" s="161"/>
      <c r="AB14468" s="164"/>
    </row>
    <row r="14469" spans="10:28">
      <c r="J14469" s="161"/>
      <c r="AB14469" s="164"/>
    </row>
    <row r="14470" spans="10:28">
      <c r="J14470" s="161"/>
      <c r="AB14470" s="164"/>
    </row>
    <row r="14471" spans="10:28">
      <c r="J14471" s="161"/>
      <c r="AB14471" s="164"/>
    </row>
    <row r="14472" spans="10:28">
      <c r="J14472" s="161"/>
      <c r="AB14472" s="164"/>
    </row>
    <row r="14473" spans="10:28">
      <c r="J14473" s="161"/>
      <c r="AB14473" s="164"/>
    </row>
    <row r="14474" spans="10:28">
      <c r="J14474" s="161"/>
      <c r="AB14474" s="164"/>
    </row>
    <row r="14475" spans="10:28">
      <c r="J14475" s="161"/>
      <c r="AB14475" s="164"/>
    </row>
    <row r="14476" spans="10:28">
      <c r="J14476" s="161"/>
      <c r="AB14476" s="164"/>
    </row>
    <row r="14477" spans="10:28">
      <c r="J14477" s="161"/>
      <c r="AB14477" s="164"/>
    </row>
    <row r="14478" spans="10:28">
      <c r="J14478" s="161"/>
      <c r="AB14478" s="164"/>
    </row>
    <row r="14479" spans="10:28">
      <c r="J14479" s="161"/>
      <c r="AB14479" s="164"/>
    </row>
    <row r="14480" spans="10:28">
      <c r="J14480" s="161"/>
      <c r="AB14480" s="164"/>
    </row>
    <row r="14481" spans="10:28">
      <c r="J14481" s="161"/>
      <c r="AB14481" s="164"/>
    </row>
    <row r="14482" spans="10:28">
      <c r="J14482" s="161"/>
      <c r="AB14482" s="164"/>
    </row>
    <row r="14483" spans="10:28">
      <c r="J14483" s="161"/>
      <c r="AB14483" s="164"/>
    </row>
    <row r="14484" spans="10:28">
      <c r="J14484" s="161"/>
      <c r="AB14484" s="164"/>
    </row>
    <row r="14485" spans="10:28">
      <c r="J14485" s="161"/>
      <c r="AB14485" s="164"/>
    </row>
    <row r="14486" spans="10:28">
      <c r="J14486" s="161"/>
      <c r="AB14486" s="164"/>
    </row>
    <row r="14487" spans="10:28">
      <c r="J14487" s="161"/>
      <c r="AB14487" s="164"/>
    </row>
    <row r="14488" spans="10:28">
      <c r="J14488" s="161"/>
      <c r="AB14488" s="164"/>
    </row>
    <row r="14489" spans="10:28">
      <c r="J14489" s="161"/>
      <c r="AB14489" s="164"/>
    </row>
    <row r="14490" spans="10:28">
      <c r="J14490" s="161"/>
      <c r="AB14490" s="164"/>
    </row>
    <row r="14491" spans="10:28">
      <c r="J14491" s="161"/>
      <c r="AB14491" s="164"/>
    </row>
    <row r="14492" spans="10:28">
      <c r="J14492" s="161"/>
      <c r="AB14492" s="164"/>
    </row>
    <row r="14493" spans="10:28">
      <c r="J14493" s="161"/>
      <c r="AB14493" s="164"/>
    </row>
    <row r="14494" spans="10:28">
      <c r="J14494" s="161"/>
      <c r="AB14494" s="164"/>
    </row>
    <row r="14495" spans="10:28">
      <c r="J14495" s="161"/>
      <c r="AB14495" s="164"/>
    </row>
    <row r="14496" spans="10:28">
      <c r="J14496" s="161"/>
      <c r="AB14496" s="164"/>
    </row>
    <row r="14497" spans="10:28">
      <c r="J14497" s="161"/>
      <c r="AB14497" s="164"/>
    </row>
    <row r="14498" spans="10:28">
      <c r="J14498" s="161"/>
      <c r="AB14498" s="164"/>
    </row>
    <row r="14499" spans="10:28">
      <c r="J14499" s="161"/>
      <c r="AB14499" s="164"/>
    </row>
    <row r="14500" spans="10:28">
      <c r="J14500" s="161"/>
      <c r="AB14500" s="164"/>
    </row>
    <row r="14501" spans="10:28">
      <c r="J14501" s="161"/>
      <c r="AB14501" s="164"/>
    </row>
    <row r="14502" spans="10:28">
      <c r="J14502" s="161"/>
      <c r="AB14502" s="164"/>
    </row>
    <row r="14503" spans="10:28">
      <c r="J14503" s="161"/>
      <c r="AB14503" s="164"/>
    </row>
    <row r="14504" spans="10:28">
      <c r="J14504" s="161"/>
      <c r="AB14504" s="164"/>
    </row>
    <row r="14505" spans="10:28">
      <c r="J14505" s="161"/>
      <c r="AB14505" s="164"/>
    </row>
    <row r="14506" spans="10:28">
      <c r="J14506" s="161"/>
      <c r="AB14506" s="164"/>
    </row>
    <row r="14507" spans="10:28">
      <c r="J14507" s="161"/>
      <c r="AB14507" s="164"/>
    </row>
    <row r="14508" spans="10:28">
      <c r="J14508" s="161"/>
      <c r="AB14508" s="164"/>
    </row>
    <row r="14509" spans="10:28">
      <c r="J14509" s="161"/>
      <c r="AB14509" s="164"/>
    </row>
    <row r="14510" spans="10:28">
      <c r="J14510" s="161"/>
      <c r="AB14510" s="164"/>
    </row>
    <row r="14511" spans="10:28">
      <c r="J14511" s="161"/>
      <c r="AB14511" s="164"/>
    </row>
    <row r="14512" spans="10:28">
      <c r="J14512" s="161"/>
      <c r="AB14512" s="164"/>
    </row>
    <row r="14513" spans="5:28">
      <c r="J14513" s="161"/>
      <c r="AB14513" s="164"/>
    </row>
    <row r="14514" spans="5:28">
      <c r="J14514" s="161"/>
      <c r="AB14514" s="164"/>
    </row>
    <row r="14515" spans="5:28">
      <c r="J14515" s="161"/>
      <c r="AB14515" s="164"/>
    </row>
    <row r="14516" spans="5:28">
      <c r="J14516" s="161"/>
      <c r="AB14516" s="164"/>
    </row>
    <row r="14517" spans="5:28">
      <c r="J14517" s="161"/>
      <c r="AB14517" s="164"/>
    </row>
    <row r="14518" spans="5:28">
      <c r="J14518" s="161"/>
      <c r="AB14518" s="164"/>
    </row>
    <row r="14519" spans="5:28">
      <c r="J14519" s="161"/>
      <c r="AB14519" s="164"/>
    </row>
    <row r="14520" spans="5:28">
      <c r="J14520" s="161"/>
      <c r="AB14520" s="164"/>
    </row>
    <row r="14521" spans="5:28">
      <c r="J14521" s="161"/>
      <c r="AB14521" s="164"/>
    </row>
    <row r="14522" spans="5:28">
      <c r="J14522" s="161"/>
      <c r="AB14522" s="164"/>
    </row>
    <row r="14523" spans="5:28">
      <c r="J14523" s="161"/>
      <c r="AB14523" s="164"/>
    </row>
    <row r="14524" spans="5:28">
      <c r="J14524" s="161"/>
      <c r="AB14524" s="164"/>
    </row>
    <row r="14525" spans="5:28">
      <c r="E14525" s="166"/>
      <c r="J14525" s="161"/>
      <c r="AB14525" s="164"/>
    </row>
    <row r="14526" spans="5:28">
      <c r="E14526" s="166"/>
      <c r="J14526" s="161"/>
      <c r="AB14526" s="164"/>
    </row>
    <row r="14527" spans="5:28">
      <c r="E14527" s="166"/>
      <c r="J14527" s="161"/>
      <c r="AB14527" s="164"/>
    </row>
    <row r="14528" spans="5:28">
      <c r="J14528" s="161"/>
      <c r="AB14528" s="164"/>
    </row>
    <row r="14529" spans="5:28">
      <c r="J14529" s="161"/>
      <c r="AB14529" s="164"/>
    </row>
    <row r="14530" spans="5:28">
      <c r="J14530" s="161"/>
      <c r="AB14530" s="164"/>
    </row>
    <row r="14531" spans="5:28">
      <c r="J14531" s="161"/>
      <c r="AB14531" s="164"/>
    </row>
    <row r="14532" spans="5:28">
      <c r="J14532" s="161"/>
      <c r="AB14532" s="164"/>
    </row>
    <row r="14533" spans="5:28">
      <c r="J14533" s="161"/>
      <c r="AB14533" s="164"/>
    </row>
    <row r="14534" spans="5:28">
      <c r="J14534" s="161"/>
      <c r="AB14534" s="164"/>
    </row>
    <row r="14535" spans="5:28">
      <c r="J14535" s="161"/>
      <c r="AB14535" s="164"/>
    </row>
    <row r="14536" spans="5:28">
      <c r="J14536" s="161"/>
      <c r="AB14536" s="164"/>
    </row>
    <row r="14537" spans="5:28">
      <c r="J14537" s="161"/>
      <c r="AB14537" s="164"/>
    </row>
    <row r="14538" spans="5:28">
      <c r="J14538" s="161"/>
      <c r="AB14538" s="164"/>
    </row>
    <row r="14539" spans="5:28">
      <c r="J14539" s="161"/>
      <c r="AB14539" s="164"/>
    </row>
    <row r="14540" spans="5:28">
      <c r="E14540" s="166"/>
      <c r="J14540" s="161"/>
      <c r="AB14540" s="164"/>
    </row>
    <row r="14541" spans="5:28">
      <c r="E14541" s="166"/>
      <c r="J14541" s="161"/>
      <c r="AB14541" s="164"/>
    </row>
    <row r="14542" spans="5:28">
      <c r="E14542" s="166"/>
      <c r="J14542" s="161"/>
      <c r="AB14542" s="164"/>
    </row>
    <row r="14543" spans="5:28">
      <c r="E14543" s="166"/>
      <c r="J14543" s="161"/>
      <c r="AB14543" s="164"/>
    </row>
    <row r="14544" spans="5:28">
      <c r="E14544" s="166"/>
      <c r="J14544" s="161"/>
      <c r="AB14544" s="164"/>
    </row>
    <row r="14545" spans="5:28">
      <c r="E14545" s="166"/>
      <c r="J14545" s="161"/>
      <c r="AB14545" s="164"/>
    </row>
    <row r="14546" spans="5:28">
      <c r="E14546" s="166"/>
      <c r="J14546" s="161"/>
      <c r="AB14546" s="164"/>
    </row>
    <row r="14547" spans="5:28">
      <c r="J14547" s="161"/>
      <c r="AB14547" s="164"/>
    </row>
    <row r="14548" spans="5:28">
      <c r="J14548" s="161"/>
      <c r="AB14548" s="164"/>
    </row>
    <row r="14549" spans="5:28">
      <c r="J14549" s="161"/>
      <c r="AB14549" s="164"/>
    </row>
    <row r="14550" spans="5:28">
      <c r="J14550" s="161"/>
      <c r="AB14550" s="164"/>
    </row>
    <row r="14551" spans="5:28">
      <c r="J14551" s="161"/>
      <c r="AB14551" s="164"/>
    </row>
    <row r="14552" spans="5:28">
      <c r="J14552" s="161"/>
      <c r="AB14552" s="164"/>
    </row>
    <row r="14553" spans="5:28">
      <c r="J14553" s="161"/>
      <c r="AB14553" s="164"/>
    </row>
    <row r="14554" spans="5:28">
      <c r="J14554" s="161"/>
      <c r="AB14554" s="164"/>
    </row>
    <row r="14555" spans="5:28">
      <c r="J14555" s="161"/>
      <c r="AB14555" s="164"/>
    </row>
    <row r="14556" spans="5:28">
      <c r="J14556" s="161"/>
      <c r="AB14556" s="164"/>
    </row>
    <row r="14557" spans="5:28">
      <c r="J14557" s="161"/>
      <c r="AB14557" s="164"/>
    </row>
    <row r="14558" spans="5:28">
      <c r="J14558" s="161"/>
      <c r="AB14558" s="164"/>
    </row>
    <row r="14559" spans="5:28">
      <c r="J14559" s="161"/>
      <c r="AB14559" s="164"/>
    </row>
    <row r="14560" spans="5:28">
      <c r="J14560" s="161"/>
      <c r="AB14560" s="164"/>
    </row>
    <row r="14561" spans="10:28">
      <c r="J14561" s="161"/>
      <c r="AB14561" s="164"/>
    </row>
    <row r="14562" spans="10:28">
      <c r="J14562" s="161"/>
      <c r="AB14562" s="164"/>
    </row>
    <row r="14563" spans="10:28">
      <c r="J14563" s="161"/>
      <c r="AB14563" s="164"/>
    </row>
    <row r="14564" spans="10:28">
      <c r="J14564" s="161"/>
      <c r="AB14564" s="164"/>
    </row>
    <row r="14565" spans="10:28">
      <c r="J14565" s="161"/>
      <c r="AB14565" s="164"/>
    </row>
    <row r="14566" spans="10:28">
      <c r="J14566" s="161"/>
      <c r="AB14566" s="164"/>
    </row>
    <row r="14567" spans="10:28">
      <c r="J14567" s="161"/>
      <c r="AB14567" s="164"/>
    </row>
    <row r="14568" spans="10:28">
      <c r="J14568" s="161"/>
      <c r="AB14568" s="164"/>
    </row>
    <row r="14569" spans="10:28">
      <c r="J14569" s="161"/>
      <c r="AB14569" s="164"/>
    </row>
    <row r="14570" spans="10:28">
      <c r="J14570" s="161"/>
      <c r="AB14570" s="164"/>
    </row>
    <row r="14571" spans="10:28">
      <c r="J14571" s="161"/>
      <c r="AB14571" s="164"/>
    </row>
    <row r="14572" spans="10:28">
      <c r="J14572" s="161"/>
      <c r="AB14572" s="164"/>
    </row>
    <row r="14573" spans="10:28">
      <c r="J14573" s="161"/>
      <c r="AB14573" s="164"/>
    </row>
    <row r="14574" spans="10:28">
      <c r="J14574" s="161"/>
      <c r="AB14574" s="164"/>
    </row>
    <row r="14575" spans="10:28">
      <c r="J14575" s="161"/>
      <c r="AB14575" s="164"/>
    </row>
    <row r="14576" spans="10:28">
      <c r="J14576" s="161"/>
      <c r="AB14576" s="164"/>
    </row>
    <row r="14577" spans="10:28">
      <c r="J14577" s="161"/>
      <c r="AB14577" s="164"/>
    </row>
    <row r="14578" spans="10:28">
      <c r="J14578" s="161"/>
      <c r="AB14578" s="164"/>
    </row>
    <row r="14579" spans="10:28">
      <c r="J14579" s="161"/>
      <c r="AB14579" s="164"/>
    </row>
    <row r="14580" spans="10:28">
      <c r="J14580" s="161"/>
      <c r="AB14580" s="164"/>
    </row>
    <row r="14581" spans="10:28">
      <c r="J14581" s="161"/>
      <c r="AB14581" s="164"/>
    </row>
    <row r="14582" spans="10:28">
      <c r="J14582" s="161"/>
      <c r="AB14582" s="164"/>
    </row>
    <row r="14583" spans="10:28">
      <c r="J14583" s="161"/>
      <c r="AB14583" s="164"/>
    </row>
    <row r="14584" spans="10:28">
      <c r="J14584" s="161"/>
      <c r="AB14584" s="164"/>
    </row>
    <row r="14585" spans="10:28">
      <c r="J14585" s="161"/>
      <c r="AB14585" s="164"/>
    </row>
    <row r="14586" spans="10:28">
      <c r="J14586" s="161"/>
      <c r="AB14586" s="164"/>
    </row>
    <row r="14587" spans="10:28">
      <c r="J14587" s="161"/>
      <c r="AB14587" s="164"/>
    </row>
    <row r="14588" spans="10:28">
      <c r="J14588" s="161"/>
      <c r="AB14588" s="164"/>
    </row>
    <row r="14589" spans="10:28">
      <c r="J14589" s="161"/>
      <c r="AB14589" s="164"/>
    </row>
    <row r="14590" spans="10:28">
      <c r="J14590" s="161"/>
      <c r="AB14590" s="164"/>
    </row>
    <row r="14591" spans="10:28">
      <c r="J14591" s="161"/>
      <c r="AB14591" s="164"/>
    </row>
    <row r="14592" spans="10:28">
      <c r="J14592" s="161"/>
      <c r="AB14592" s="164"/>
    </row>
    <row r="14593" spans="10:28">
      <c r="J14593" s="161"/>
      <c r="AB14593" s="164"/>
    </row>
    <row r="14594" spans="10:28">
      <c r="J14594" s="161"/>
      <c r="AB14594" s="164"/>
    </row>
    <row r="14595" spans="10:28">
      <c r="J14595" s="161"/>
      <c r="AB14595" s="164"/>
    </row>
    <row r="14596" spans="10:28">
      <c r="J14596" s="161"/>
      <c r="AB14596" s="164"/>
    </row>
    <row r="14597" spans="10:28">
      <c r="J14597" s="161"/>
      <c r="AB14597" s="164"/>
    </row>
    <row r="14598" spans="10:28">
      <c r="J14598" s="161"/>
      <c r="AB14598" s="164"/>
    </row>
    <row r="14599" spans="10:28">
      <c r="J14599" s="161"/>
      <c r="AB14599" s="164"/>
    </row>
    <row r="14600" spans="10:28">
      <c r="J14600" s="161"/>
      <c r="AB14600" s="164"/>
    </row>
    <row r="14601" spans="10:28">
      <c r="J14601" s="161"/>
      <c r="AB14601" s="164"/>
    </row>
    <row r="14602" spans="10:28">
      <c r="J14602" s="161"/>
      <c r="AB14602" s="164"/>
    </row>
    <row r="14603" spans="10:28">
      <c r="J14603" s="161"/>
      <c r="AB14603" s="164"/>
    </row>
    <row r="14604" spans="10:28">
      <c r="J14604" s="161"/>
      <c r="AB14604" s="164"/>
    </row>
    <row r="14605" spans="10:28">
      <c r="J14605" s="161"/>
      <c r="AB14605" s="164"/>
    </row>
    <row r="14606" spans="10:28">
      <c r="J14606" s="161"/>
      <c r="AB14606" s="164"/>
    </row>
    <row r="14607" spans="10:28">
      <c r="J14607" s="161"/>
      <c r="AB14607" s="164"/>
    </row>
    <row r="14608" spans="10:28">
      <c r="J14608" s="161"/>
      <c r="AB14608" s="164"/>
    </row>
    <row r="14609" spans="10:28">
      <c r="J14609" s="161"/>
      <c r="AB14609" s="164"/>
    </row>
    <row r="14610" spans="10:28">
      <c r="J14610" s="161"/>
      <c r="AB14610" s="164"/>
    </row>
    <row r="14611" spans="10:28">
      <c r="J14611" s="161"/>
      <c r="AB14611" s="164"/>
    </row>
    <row r="14612" spans="10:28">
      <c r="J14612" s="161"/>
      <c r="AB14612" s="164"/>
    </row>
    <row r="14613" spans="10:28">
      <c r="J14613" s="161"/>
      <c r="AB14613" s="164"/>
    </row>
    <row r="14614" spans="10:28">
      <c r="J14614" s="161"/>
      <c r="AB14614" s="164"/>
    </row>
    <row r="14615" spans="10:28">
      <c r="J14615" s="161"/>
      <c r="AB14615" s="164"/>
    </row>
    <row r="14616" spans="10:28">
      <c r="J14616" s="161"/>
      <c r="AB14616" s="164"/>
    </row>
    <row r="14617" spans="10:28">
      <c r="J14617" s="161"/>
      <c r="AB14617" s="164"/>
    </row>
    <row r="14618" spans="10:28">
      <c r="J14618" s="161"/>
      <c r="AB14618" s="164"/>
    </row>
    <row r="14619" spans="10:28">
      <c r="J14619" s="161"/>
      <c r="AB14619" s="164"/>
    </row>
    <row r="14620" spans="10:28">
      <c r="J14620" s="161"/>
      <c r="AB14620" s="164"/>
    </row>
    <row r="14621" spans="10:28">
      <c r="J14621" s="161"/>
      <c r="AB14621" s="164"/>
    </row>
    <row r="14622" spans="10:28">
      <c r="J14622" s="161"/>
      <c r="AB14622" s="164"/>
    </row>
    <row r="14623" spans="10:28">
      <c r="J14623" s="161"/>
      <c r="AB14623" s="164"/>
    </row>
    <row r="14624" spans="10:28">
      <c r="J14624" s="161"/>
      <c r="AB14624" s="164"/>
    </row>
    <row r="14625" spans="10:28">
      <c r="J14625" s="161"/>
      <c r="AB14625" s="164"/>
    </row>
    <row r="14626" spans="10:28">
      <c r="J14626" s="161"/>
      <c r="AB14626" s="164"/>
    </row>
    <row r="14627" spans="10:28">
      <c r="J14627" s="161"/>
      <c r="AB14627" s="164"/>
    </row>
    <row r="14628" spans="10:28">
      <c r="J14628" s="161"/>
      <c r="AB14628" s="164"/>
    </row>
    <row r="14629" spans="10:28">
      <c r="J14629" s="161"/>
      <c r="AB14629" s="164"/>
    </row>
    <row r="14630" spans="10:28">
      <c r="J14630" s="161"/>
      <c r="AB14630" s="164"/>
    </row>
    <row r="14631" spans="10:28">
      <c r="J14631" s="161"/>
      <c r="AB14631" s="164"/>
    </row>
    <row r="14632" spans="10:28">
      <c r="J14632" s="161"/>
      <c r="AB14632" s="164"/>
    </row>
    <row r="14633" spans="10:28">
      <c r="J14633" s="161"/>
      <c r="AB14633" s="164"/>
    </row>
    <row r="14634" spans="10:28">
      <c r="J14634" s="161"/>
      <c r="AB14634" s="164"/>
    </row>
    <row r="14635" spans="10:28">
      <c r="J14635" s="161"/>
      <c r="AB14635" s="164"/>
    </row>
    <row r="14636" spans="10:28">
      <c r="J14636" s="161"/>
      <c r="AB14636" s="164"/>
    </row>
    <row r="14637" spans="10:28">
      <c r="J14637" s="161"/>
      <c r="AB14637" s="164"/>
    </row>
    <row r="14638" spans="10:28">
      <c r="J14638" s="161"/>
      <c r="AB14638" s="164"/>
    </row>
    <row r="14639" spans="10:28">
      <c r="J14639" s="161"/>
      <c r="AB14639" s="164"/>
    </row>
    <row r="14640" spans="10:28">
      <c r="J14640" s="161"/>
      <c r="AB14640" s="164"/>
    </row>
    <row r="14641" spans="10:28">
      <c r="J14641" s="161"/>
      <c r="AB14641" s="164"/>
    </row>
    <row r="14642" spans="10:28">
      <c r="J14642" s="161"/>
      <c r="AB14642" s="164"/>
    </row>
    <row r="14643" spans="10:28">
      <c r="J14643" s="161"/>
      <c r="AB14643" s="164"/>
    </row>
    <row r="14644" spans="10:28">
      <c r="J14644" s="161"/>
      <c r="AB14644" s="164"/>
    </row>
    <row r="14645" spans="10:28">
      <c r="J14645" s="161"/>
      <c r="AB14645" s="164"/>
    </row>
    <row r="14646" spans="10:28">
      <c r="J14646" s="161"/>
      <c r="AB14646" s="164"/>
    </row>
    <row r="14647" spans="10:28">
      <c r="J14647" s="161"/>
      <c r="AB14647" s="164"/>
    </row>
    <row r="14648" spans="10:28">
      <c r="J14648" s="161"/>
      <c r="AB14648" s="164"/>
    </row>
    <row r="14649" spans="10:28">
      <c r="J14649" s="161"/>
      <c r="AB14649" s="164"/>
    </row>
    <row r="14650" spans="10:28">
      <c r="J14650" s="161"/>
      <c r="AB14650" s="164"/>
    </row>
    <row r="14651" spans="10:28">
      <c r="J14651" s="161"/>
      <c r="AB14651" s="164"/>
    </row>
    <row r="14652" spans="10:28">
      <c r="J14652" s="161"/>
      <c r="AB14652" s="164"/>
    </row>
    <row r="14653" spans="10:28">
      <c r="J14653" s="161"/>
      <c r="AB14653" s="164"/>
    </row>
    <row r="14654" spans="10:28">
      <c r="J14654" s="161"/>
      <c r="AB14654" s="164"/>
    </row>
    <row r="14655" spans="10:28">
      <c r="J14655" s="161"/>
      <c r="AB14655" s="164"/>
    </row>
    <row r="14656" spans="10:28">
      <c r="J14656" s="161"/>
      <c r="AB14656" s="164"/>
    </row>
    <row r="14657" spans="10:28">
      <c r="J14657" s="161"/>
      <c r="AB14657" s="164"/>
    </row>
    <row r="14658" spans="10:28">
      <c r="J14658" s="161"/>
      <c r="AB14658" s="164"/>
    </row>
    <row r="14659" spans="10:28">
      <c r="J14659" s="161"/>
      <c r="AB14659" s="164"/>
    </row>
    <row r="14660" spans="10:28">
      <c r="J14660" s="161"/>
      <c r="AB14660" s="164"/>
    </row>
    <row r="14661" spans="10:28">
      <c r="J14661" s="161"/>
      <c r="AB14661" s="164"/>
    </row>
    <row r="14662" spans="10:28">
      <c r="J14662" s="161"/>
      <c r="AB14662" s="164"/>
    </row>
    <row r="14663" spans="10:28">
      <c r="J14663" s="161"/>
      <c r="AB14663" s="164"/>
    </row>
    <row r="14664" spans="10:28">
      <c r="J14664" s="161"/>
      <c r="AB14664" s="164"/>
    </row>
    <row r="14665" spans="10:28">
      <c r="J14665" s="161"/>
      <c r="AB14665" s="164"/>
    </row>
    <row r="14666" spans="10:28">
      <c r="J14666" s="161"/>
      <c r="AB14666" s="164"/>
    </row>
    <row r="14667" spans="10:28">
      <c r="J14667" s="161"/>
      <c r="AB14667" s="164"/>
    </row>
    <row r="14668" spans="10:28">
      <c r="J14668" s="161"/>
      <c r="AB14668" s="164"/>
    </row>
    <row r="14669" spans="10:28">
      <c r="J14669" s="161"/>
      <c r="AB14669" s="164"/>
    </row>
    <row r="14670" spans="10:28">
      <c r="J14670" s="161"/>
      <c r="AB14670" s="164"/>
    </row>
    <row r="14671" spans="10:28">
      <c r="J14671" s="161"/>
      <c r="AB14671" s="164"/>
    </row>
    <row r="14672" spans="10:28">
      <c r="J14672" s="161"/>
      <c r="AB14672" s="164"/>
    </row>
    <row r="14673" spans="10:28">
      <c r="J14673" s="161"/>
      <c r="AB14673" s="164"/>
    </row>
    <row r="14674" spans="10:28">
      <c r="J14674" s="161"/>
      <c r="AB14674" s="164"/>
    </row>
    <row r="14675" spans="10:28">
      <c r="J14675" s="161"/>
      <c r="AB14675" s="164"/>
    </row>
    <row r="14676" spans="10:28">
      <c r="J14676" s="161"/>
      <c r="AB14676" s="164"/>
    </row>
    <row r="14677" spans="10:28">
      <c r="J14677" s="161"/>
      <c r="AB14677" s="164"/>
    </row>
    <row r="14678" spans="10:28">
      <c r="J14678" s="161"/>
      <c r="AB14678" s="164"/>
    </row>
    <row r="14679" spans="10:28">
      <c r="J14679" s="161"/>
      <c r="AB14679" s="164"/>
    </row>
    <row r="14680" spans="10:28">
      <c r="J14680" s="161"/>
      <c r="AB14680" s="164"/>
    </row>
    <row r="14681" spans="10:28">
      <c r="J14681" s="161"/>
      <c r="AB14681" s="164"/>
    </row>
    <row r="14682" spans="10:28">
      <c r="J14682" s="161"/>
      <c r="AB14682" s="164"/>
    </row>
    <row r="14683" spans="10:28">
      <c r="J14683" s="161"/>
      <c r="AB14683" s="164"/>
    </row>
    <row r="14684" spans="10:28">
      <c r="J14684" s="161"/>
      <c r="AB14684" s="164"/>
    </row>
    <row r="14685" spans="10:28">
      <c r="J14685" s="161"/>
      <c r="AB14685" s="164"/>
    </row>
    <row r="14686" spans="10:28">
      <c r="J14686" s="161"/>
      <c r="AB14686" s="164"/>
    </row>
    <row r="14687" spans="10:28">
      <c r="J14687" s="161"/>
      <c r="AB14687" s="164"/>
    </row>
    <row r="14688" spans="10:28">
      <c r="J14688" s="161"/>
      <c r="AB14688" s="164"/>
    </row>
    <row r="14689" spans="10:28">
      <c r="J14689" s="161"/>
      <c r="AB14689" s="164"/>
    </row>
    <row r="14690" spans="10:28">
      <c r="J14690" s="161"/>
      <c r="AB14690" s="164"/>
    </row>
    <row r="14691" spans="10:28">
      <c r="J14691" s="161"/>
      <c r="AB14691" s="164"/>
    </row>
    <row r="14692" spans="10:28">
      <c r="J14692" s="161"/>
      <c r="AB14692" s="164"/>
    </row>
    <row r="14693" spans="10:28">
      <c r="J14693" s="161"/>
      <c r="AB14693" s="164"/>
    </row>
    <row r="14694" spans="10:28">
      <c r="J14694" s="161"/>
      <c r="AB14694" s="164"/>
    </row>
    <row r="14695" spans="10:28">
      <c r="J14695" s="161"/>
      <c r="AB14695" s="164"/>
    </row>
    <row r="14696" spans="10:28">
      <c r="J14696" s="161"/>
      <c r="AB14696" s="164"/>
    </row>
    <row r="14697" spans="10:28">
      <c r="J14697" s="161"/>
      <c r="AB14697" s="164"/>
    </row>
    <row r="14698" spans="10:28">
      <c r="J14698" s="161"/>
      <c r="AB14698" s="164"/>
    </row>
    <row r="14699" spans="10:28">
      <c r="J14699" s="161"/>
      <c r="AB14699" s="164"/>
    </row>
    <row r="14700" spans="10:28">
      <c r="J14700" s="161"/>
      <c r="AB14700" s="164"/>
    </row>
    <row r="14701" spans="10:28">
      <c r="J14701" s="161"/>
      <c r="AB14701" s="164"/>
    </row>
    <row r="14702" spans="10:28">
      <c r="J14702" s="161"/>
      <c r="AB14702" s="164"/>
    </row>
    <row r="14703" spans="10:28">
      <c r="J14703" s="161"/>
      <c r="AB14703" s="164"/>
    </row>
    <row r="14704" spans="10:28">
      <c r="J14704" s="161"/>
      <c r="AB14704" s="164"/>
    </row>
    <row r="14705" spans="10:28">
      <c r="J14705" s="161"/>
      <c r="AB14705" s="164"/>
    </row>
    <row r="14706" spans="10:28">
      <c r="J14706" s="161"/>
      <c r="AB14706" s="164"/>
    </row>
    <row r="14707" spans="10:28">
      <c r="J14707" s="161"/>
      <c r="AB14707" s="164"/>
    </row>
    <row r="14708" spans="10:28">
      <c r="J14708" s="161"/>
      <c r="AB14708" s="164"/>
    </row>
    <row r="14709" spans="10:28">
      <c r="J14709" s="161"/>
      <c r="AB14709" s="164"/>
    </row>
    <row r="14710" spans="10:28">
      <c r="J14710" s="161"/>
      <c r="AB14710" s="164"/>
    </row>
    <row r="14711" spans="10:28">
      <c r="J14711" s="161"/>
      <c r="AB14711" s="164"/>
    </row>
    <row r="14712" spans="10:28">
      <c r="J14712" s="161"/>
      <c r="AB14712" s="164"/>
    </row>
    <row r="14713" spans="10:28">
      <c r="J14713" s="161"/>
      <c r="AB14713" s="164"/>
    </row>
    <row r="14714" spans="10:28">
      <c r="J14714" s="161"/>
      <c r="AB14714" s="164"/>
    </row>
    <row r="14715" spans="10:28">
      <c r="J14715" s="161"/>
      <c r="AB14715" s="164"/>
    </row>
    <row r="14716" spans="10:28">
      <c r="J14716" s="161"/>
      <c r="AB14716" s="164"/>
    </row>
    <row r="14717" spans="10:28">
      <c r="J14717" s="161"/>
      <c r="AB14717" s="164"/>
    </row>
    <row r="14718" spans="10:28">
      <c r="J14718" s="161"/>
      <c r="AB14718" s="164"/>
    </row>
    <row r="14719" spans="10:28">
      <c r="J14719" s="161"/>
      <c r="AB14719" s="164"/>
    </row>
    <row r="14720" spans="10:28">
      <c r="J14720" s="161"/>
      <c r="AB14720" s="164"/>
    </row>
    <row r="14721" spans="10:28">
      <c r="J14721" s="161"/>
      <c r="AB14721" s="164"/>
    </row>
    <row r="14722" spans="10:28">
      <c r="J14722" s="161"/>
      <c r="AB14722" s="164"/>
    </row>
    <row r="14723" spans="10:28">
      <c r="J14723" s="161"/>
      <c r="AB14723" s="164"/>
    </row>
    <row r="14724" spans="10:28">
      <c r="J14724" s="161"/>
      <c r="AB14724" s="164"/>
    </row>
    <row r="14725" spans="10:28">
      <c r="J14725" s="161"/>
      <c r="AB14725" s="164"/>
    </row>
    <row r="14726" spans="10:28">
      <c r="J14726" s="161"/>
      <c r="AB14726" s="164"/>
    </row>
    <row r="14727" spans="10:28">
      <c r="J14727" s="161"/>
      <c r="AB14727" s="164"/>
    </row>
    <row r="14728" spans="10:28">
      <c r="J14728" s="161"/>
      <c r="AB14728" s="164"/>
    </row>
    <row r="14729" spans="10:28">
      <c r="J14729" s="161"/>
      <c r="AB14729" s="164"/>
    </row>
    <row r="14730" spans="10:28">
      <c r="J14730" s="161"/>
      <c r="AB14730" s="164"/>
    </row>
    <row r="14731" spans="10:28">
      <c r="J14731" s="161"/>
      <c r="AB14731" s="164"/>
    </row>
    <row r="14732" spans="10:28">
      <c r="J14732" s="161"/>
      <c r="AB14732" s="164"/>
    </row>
    <row r="14733" spans="10:28">
      <c r="J14733" s="161"/>
      <c r="AB14733" s="164"/>
    </row>
    <row r="14734" spans="10:28">
      <c r="J14734" s="161"/>
      <c r="AB14734" s="164"/>
    </row>
    <row r="14735" spans="10:28">
      <c r="J14735" s="161"/>
      <c r="AB14735" s="164"/>
    </row>
    <row r="14736" spans="10:28">
      <c r="J14736" s="161"/>
      <c r="AB14736" s="164"/>
    </row>
    <row r="14737" spans="10:28">
      <c r="J14737" s="161"/>
      <c r="AB14737" s="164"/>
    </row>
    <row r="14738" spans="10:28">
      <c r="J14738" s="161"/>
      <c r="AB14738" s="164"/>
    </row>
    <row r="14739" spans="10:28">
      <c r="J14739" s="161"/>
      <c r="AB14739" s="164"/>
    </row>
    <row r="14740" spans="10:28">
      <c r="J14740" s="161"/>
      <c r="AB14740" s="164"/>
    </row>
    <row r="14741" spans="10:28">
      <c r="J14741" s="161"/>
      <c r="AB14741" s="164"/>
    </row>
    <row r="14742" spans="10:28">
      <c r="J14742" s="161"/>
      <c r="AB14742" s="164"/>
    </row>
    <row r="14743" spans="10:28">
      <c r="J14743" s="161"/>
      <c r="AB14743" s="164"/>
    </row>
    <row r="14744" spans="10:28">
      <c r="J14744" s="161"/>
      <c r="AB14744" s="164"/>
    </row>
    <row r="14745" spans="10:28">
      <c r="J14745" s="161"/>
      <c r="AB14745" s="164"/>
    </row>
    <row r="14746" spans="10:28">
      <c r="J14746" s="161"/>
      <c r="AB14746" s="164"/>
    </row>
    <row r="14747" spans="10:28">
      <c r="J14747" s="161"/>
      <c r="AB14747" s="164"/>
    </row>
    <row r="14748" spans="10:28">
      <c r="J14748" s="161"/>
      <c r="AB14748" s="164"/>
    </row>
    <row r="14749" spans="10:28">
      <c r="J14749" s="161"/>
      <c r="AB14749" s="164"/>
    </row>
    <row r="14750" spans="10:28">
      <c r="J14750" s="161"/>
      <c r="AB14750" s="164"/>
    </row>
    <row r="14751" spans="10:28">
      <c r="J14751" s="161"/>
      <c r="AB14751" s="164"/>
    </row>
    <row r="14752" spans="10:28">
      <c r="J14752" s="161"/>
      <c r="AB14752" s="164"/>
    </row>
    <row r="14753" spans="10:28">
      <c r="J14753" s="161"/>
      <c r="AB14753" s="164"/>
    </row>
    <row r="14754" spans="10:28">
      <c r="J14754" s="161"/>
      <c r="AB14754" s="164"/>
    </row>
    <row r="14755" spans="10:28">
      <c r="J14755" s="161"/>
      <c r="AB14755" s="164"/>
    </row>
    <row r="14756" spans="10:28">
      <c r="J14756" s="161"/>
      <c r="AB14756" s="164"/>
    </row>
    <row r="14757" spans="10:28">
      <c r="J14757" s="161"/>
      <c r="AB14757" s="164"/>
    </row>
    <row r="14758" spans="10:28">
      <c r="J14758" s="161"/>
      <c r="AB14758" s="164"/>
    </row>
    <row r="14759" spans="10:28">
      <c r="J14759" s="161"/>
      <c r="AB14759" s="164"/>
    </row>
    <row r="14760" spans="10:28">
      <c r="J14760" s="161"/>
      <c r="AB14760" s="164"/>
    </row>
    <row r="14761" spans="10:28">
      <c r="J14761" s="161"/>
      <c r="AB14761" s="164"/>
    </row>
    <row r="14762" spans="10:28">
      <c r="J14762" s="161"/>
      <c r="AB14762" s="164"/>
    </row>
    <row r="14763" spans="10:28">
      <c r="J14763" s="161"/>
      <c r="AB14763" s="164"/>
    </row>
    <row r="14764" spans="10:28">
      <c r="J14764" s="161"/>
      <c r="AB14764" s="164"/>
    </row>
    <row r="14765" spans="10:28">
      <c r="J14765" s="161"/>
      <c r="AB14765" s="164"/>
    </row>
    <row r="14766" spans="10:28">
      <c r="J14766" s="161"/>
      <c r="AB14766" s="164"/>
    </row>
    <row r="14767" spans="10:28">
      <c r="J14767" s="161"/>
      <c r="AB14767" s="164"/>
    </row>
    <row r="14768" spans="10:28">
      <c r="J14768" s="161"/>
      <c r="AB14768" s="164"/>
    </row>
    <row r="14769" spans="10:28">
      <c r="J14769" s="161"/>
      <c r="AB14769" s="164"/>
    </row>
    <row r="14770" spans="10:28">
      <c r="J14770" s="161"/>
      <c r="AB14770" s="164"/>
    </row>
    <row r="14771" spans="10:28">
      <c r="J14771" s="161"/>
      <c r="AB14771" s="164"/>
    </row>
    <row r="14772" spans="10:28">
      <c r="J14772" s="161"/>
      <c r="AB14772" s="164"/>
    </row>
    <row r="14773" spans="10:28">
      <c r="J14773" s="161"/>
      <c r="AB14773" s="164"/>
    </row>
    <row r="14774" spans="10:28">
      <c r="J14774" s="161"/>
      <c r="AB14774" s="164"/>
    </row>
    <row r="14775" spans="10:28">
      <c r="J14775" s="161"/>
      <c r="AB14775" s="164"/>
    </row>
    <row r="14776" spans="10:28">
      <c r="J14776" s="161"/>
      <c r="AB14776" s="164"/>
    </row>
    <row r="14777" spans="10:28">
      <c r="J14777" s="161"/>
      <c r="AB14777" s="164"/>
    </row>
    <row r="14778" spans="10:28">
      <c r="J14778" s="161"/>
      <c r="AB14778" s="164"/>
    </row>
    <row r="14779" spans="10:28">
      <c r="J14779" s="161"/>
      <c r="AB14779" s="164"/>
    </row>
    <row r="14780" spans="10:28">
      <c r="J14780" s="161"/>
      <c r="AB14780" s="164"/>
    </row>
    <row r="14781" spans="10:28">
      <c r="J14781" s="161"/>
      <c r="AB14781" s="164"/>
    </row>
    <row r="14782" spans="10:28">
      <c r="J14782" s="161"/>
      <c r="AB14782" s="164"/>
    </row>
    <row r="14783" spans="10:28">
      <c r="J14783" s="161"/>
      <c r="AB14783" s="164"/>
    </row>
    <row r="14784" spans="10:28">
      <c r="J14784" s="161"/>
      <c r="AB14784" s="164"/>
    </row>
    <row r="14785" spans="10:28">
      <c r="J14785" s="161"/>
      <c r="AB14785" s="164"/>
    </row>
    <row r="14786" spans="10:28">
      <c r="J14786" s="161"/>
      <c r="AB14786" s="164"/>
    </row>
    <row r="14787" spans="10:28">
      <c r="J14787" s="161"/>
      <c r="AB14787" s="164"/>
    </row>
    <row r="14788" spans="10:28">
      <c r="J14788" s="161"/>
      <c r="AB14788" s="164"/>
    </row>
    <row r="14789" spans="10:28">
      <c r="J14789" s="161"/>
      <c r="AB14789" s="164"/>
    </row>
    <row r="14790" spans="10:28">
      <c r="J14790" s="161"/>
      <c r="AB14790" s="164"/>
    </row>
    <row r="14791" spans="10:28">
      <c r="J14791" s="161"/>
      <c r="AB14791" s="164"/>
    </row>
    <row r="14792" spans="10:28">
      <c r="J14792" s="161"/>
      <c r="AB14792" s="164"/>
    </row>
    <row r="14793" spans="10:28">
      <c r="J14793" s="161"/>
      <c r="AB14793" s="164"/>
    </row>
    <row r="14794" spans="10:28">
      <c r="J14794" s="161"/>
      <c r="AB14794" s="164"/>
    </row>
    <row r="14795" spans="10:28">
      <c r="J14795" s="161"/>
      <c r="AB14795" s="164"/>
    </row>
    <row r="14796" spans="10:28">
      <c r="J14796" s="161"/>
      <c r="AB14796" s="164"/>
    </row>
    <row r="14797" spans="10:28">
      <c r="J14797" s="161"/>
      <c r="AB14797" s="164"/>
    </row>
    <row r="14798" spans="10:28">
      <c r="J14798" s="161"/>
      <c r="AB14798" s="164"/>
    </row>
    <row r="14799" spans="10:28">
      <c r="J14799" s="161"/>
      <c r="AB14799" s="164"/>
    </row>
    <row r="14800" spans="10:28">
      <c r="J14800" s="161"/>
      <c r="AB14800" s="164"/>
    </row>
    <row r="14801" spans="10:28">
      <c r="J14801" s="161"/>
      <c r="AB14801" s="164"/>
    </row>
    <row r="14802" spans="10:28">
      <c r="J14802" s="161"/>
      <c r="AB14802" s="164"/>
    </row>
    <row r="14803" spans="10:28">
      <c r="J14803" s="161"/>
      <c r="AB14803" s="164"/>
    </row>
    <row r="14804" spans="10:28">
      <c r="J14804" s="161"/>
      <c r="AB14804" s="164"/>
    </row>
    <row r="14805" spans="10:28">
      <c r="J14805" s="161"/>
      <c r="AB14805" s="164"/>
    </row>
    <row r="14806" spans="10:28">
      <c r="J14806" s="161"/>
      <c r="AB14806" s="164"/>
    </row>
    <row r="14807" spans="10:28">
      <c r="J14807" s="161"/>
      <c r="AB14807" s="164"/>
    </row>
    <row r="14808" spans="10:28">
      <c r="J14808" s="161"/>
      <c r="AB14808" s="164"/>
    </row>
    <row r="14809" spans="10:28">
      <c r="J14809" s="161"/>
      <c r="AB14809" s="164"/>
    </row>
    <row r="14810" spans="10:28">
      <c r="J14810" s="161"/>
      <c r="AB14810" s="164"/>
    </row>
    <row r="14811" spans="10:28">
      <c r="J14811" s="161"/>
      <c r="AB14811" s="164"/>
    </row>
    <row r="14812" spans="10:28">
      <c r="J14812" s="161"/>
      <c r="AB14812" s="164"/>
    </row>
    <row r="14813" spans="10:28">
      <c r="J14813" s="161"/>
      <c r="AB14813" s="164"/>
    </row>
    <row r="14814" spans="10:28">
      <c r="J14814" s="161"/>
      <c r="AB14814" s="164"/>
    </row>
    <row r="14815" spans="10:28">
      <c r="J14815" s="161"/>
      <c r="AB14815" s="164"/>
    </row>
    <row r="14816" spans="10:28">
      <c r="J14816" s="161"/>
      <c r="AB14816" s="164"/>
    </row>
    <row r="14817" spans="10:28">
      <c r="J14817" s="161"/>
      <c r="AB14817" s="164"/>
    </row>
    <row r="14818" spans="10:28">
      <c r="J14818" s="161"/>
      <c r="AB14818" s="164"/>
    </row>
    <row r="14819" spans="10:28">
      <c r="J14819" s="161"/>
      <c r="AB14819" s="164"/>
    </row>
    <row r="14820" spans="10:28">
      <c r="J14820" s="161"/>
      <c r="AB14820" s="164"/>
    </row>
    <row r="14821" spans="10:28">
      <c r="J14821" s="161"/>
      <c r="AB14821" s="164"/>
    </row>
    <row r="14822" spans="10:28">
      <c r="J14822" s="161"/>
      <c r="AB14822" s="164"/>
    </row>
    <row r="14823" spans="10:28">
      <c r="J14823" s="161"/>
      <c r="AB14823" s="164"/>
    </row>
    <row r="14824" spans="10:28">
      <c r="J14824" s="161"/>
      <c r="AB14824" s="164"/>
    </row>
    <row r="14825" spans="10:28">
      <c r="J14825" s="161"/>
      <c r="AB14825" s="164"/>
    </row>
    <row r="14826" spans="10:28">
      <c r="J14826" s="161"/>
      <c r="AB14826" s="164"/>
    </row>
    <row r="14827" spans="10:28">
      <c r="J14827" s="161"/>
      <c r="AB14827" s="164"/>
    </row>
    <row r="14828" spans="10:28">
      <c r="J14828" s="161"/>
      <c r="AB14828" s="164"/>
    </row>
    <row r="14829" spans="10:28">
      <c r="J14829" s="161"/>
      <c r="AB14829" s="164"/>
    </row>
    <row r="14830" spans="10:28">
      <c r="J14830" s="161"/>
      <c r="AB14830" s="164"/>
    </row>
    <row r="14831" spans="10:28">
      <c r="J14831" s="161"/>
      <c r="AB14831" s="164"/>
    </row>
    <row r="14832" spans="10:28">
      <c r="J14832" s="161"/>
      <c r="AB14832" s="164"/>
    </row>
    <row r="14833" spans="10:28">
      <c r="J14833" s="161"/>
      <c r="AB14833" s="164"/>
    </row>
    <row r="14834" spans="10:28">
      <c r="J14834" s="161"/>
      <c r="AB14834" s="164"/>
    </row>
    <row r="14835" spans="10:28">
      <c r="J14835" s="161"/>
      <c r="AB14835" s="164"/>
    </row>
    <row r="14836" spans="10:28">
      <c r="J14836" s="161"/>
      <c r="AB14836" s="164"/>
    </row>
    <row r="14837" spans="10:28">
      <c r="J14837" s="161"/>
      <c r="AB14837" s="164"/>
    </row>
    <row r="14838" spans="10:28">
      <c r="J14838" s="161"/>
      <c r="AB14838" s="164"/>
    </row>
    <row r="14839" spans="10:28">
      <c r="J14839" s="161"/>
      <c r="AB14839" s="164"/>
    </row>
    <row r="14840" spans="10:28">
      <c r="J14840" s="161"/>
      <c r="AB14840" s="164"/>
    </row>
    <row r="14841" spans="10:28">
      <c r="J14841" s="161"/>
      <c r="AB14841" s="164"/>
    </row>
    <row r="14842" spans="10:28">
      <c r="J14842" s="161"/>
      <c r="AB14842" s="164"/>
    </row>
    <row r="14843" spans="10:28">
      <c r="J14843" s="161"/>
      <c r="AB14843" s="164"/>
    </row>
    <row r="14844" spans="10:28">
      <c r="J14844" s="161"/>
      <c r="AB14844" s="164"/>
    </row>
    <row r="14845" spans="10:28">
      <c r="J14845" s="161"/>
      <c r="AB14845" s="164"/>
    </row>
    <row r="14846" spans="10:28">
      <c r="J14846" s="161"/>
      <c r="AB14846" s="164"/>
    </row>
    <row r="14847" spans="10:28">
      <c r="J14847" s="161"/>
      <c r="AB14847" s="164"/>
    </row>
    <row r="14848" spans="10:28">
      <c r="J14848" s="161"/>
      <c r="AB14848" s="164"/>
    </row>
    <row r="14849" spans="5:28">
      <c r="J14849" s="161"/>
      <c r="AB14849" s="164"/>
    </row>
    <row r="14850" spans="5:28">
      <c r="J14850" s="161"/>
      <c r="AB14850" s="164"/>
    </row>
    <row r="14851" spans="5:28">
      <c r="J14851" s="161"/>
      <c r="AB14851" s="164"/>
    </row>
    <row r="14852" spans="5:28">
      <c r="J14852" s="161"/>
      <c r="AB14852" s="164"/>
    </row>
    <row r="14853" spans="5:28">
      <c r="J14853" s="161"/>
      <c r="AB14853" s="164"/>
    </row>
    <row r="14854" spans="5:28">
      <c r="J14854" s="161"/>
      <c r="AB14854" s="164"/>
    </row>
    <row r="14855" spans="5:28">
      <c r="J14855" s="161"/>
      <c r="AB14855" s="164"/>
    </row>
    <row r="14856" spans="5:28">
      <c r="J14856" s="161"/>
      <c r="AB14856" s="164"/>
    </row>
    <row r="14857" spans="5:28">
      <c r="J14857" s="161"/>
      <c r="AB14857" s="164"/>
    </row>
    <row r="14858" spans="5:28">
      <c r="J14858" s="161"/>
      <c r="AB14858" s="164"/>
    </row>
    <row r="14859" spans="5:28">
      <c r="J14859" s="161"/>
      <c r="AB14859" s="164"/>
    </row>
    <row r="14860" spans="5:28">
      <c r="J14860" s="161"/>
      <c r="AB14860" s="164"/>
    </row>
    <row r="14861" spans="5:28">
      <c r="J14861" s="161"/>
      <c r="AB14861" s="164"/>
    </row>
    <row r="14862" spans="5:28">
      <c r="J14862" s="161"/>
      <c r="AB14862" s="164"/>
    </row>
    <row r="14863" spans="5:28">
      <c r="J14863" s="161"/>
      <c r="AB14863" s="164"/>
    </row>
    <row r="14864" spans="5:28">
      <c r="E14864" s="166"/>
      <c r="J14864" s="161"/>
      <c r="AB14864" s="164"/>
    </row>
    <row r="14865" spans="5:28">
      <c r="E14865" s="166"/>
      <c r="J14865" s="161"/>
      <c r="AB14865" s="164"/>
    </row>
    <row r="14866" spans="5:28">
      <c r="E14866" s="166"/>
      <c r="J14866" s="161"/>
      <c r="AB14866" s="164"/>
    </row>
    <row r="14867" spans="5:28">
      <c r="E14867" s="166"/>
      <c r="J14867" s="161"/>
      <c r="AB14867" s="164"/>
    </row>
    <row r="14868" spans="5:28">
      <c r="E14868" s="166"/>
      <c r="J14868" s="161"/>
      <c r="AB14868" s="164"/>
    </row>
    <row r="14869" spans="5:28">
      <c r="J14869" s="161"/>
      <c r="AB14869" s="164"/>
    </row>
    <row r="14870" spans="5:28">
      <c r="J14870" s="161"/>
      <c r="AB14870" s="164"/>
    </row>
    <row r="14871" spans="5:28">
      <c r="J14871" s="161"/>
      <c r="AB14871" s="164"/>
    </row>
    <row r="14872" spans="5:28">
      <c r="J14872" s="161"/>
      <c r="AB14872" s="164"/>
    </row>
    <row r="14873" spans="5:28">
      <c r="J14873" s="161"/>
      <c r="AB14873" s="164"/>
    </row>
    <row r="14874" spans="5:28">
      <c r="J14874" s="161"/>
      <c r="AB14874" s="164"/>
    </row>
    <row r="14875" spans="5:28">
      <c r="J14875" s="161"/>
      <c r="AB14875" s="164"/>
    </row>
    <row r="14876" spans="5:28">
      <c r="J14876" s="161"/>
      <c r="AB14876" s="164"/>
    </row>
    <row r="14877" spans="5:28">
      <c r="J14877" s="161"/>
      <c r="AB14877" s="164"/>
    </row>
    <row r="14878" spans="5:28">
      <c r="J14878" s="161"/>
      <c r="AB14878" s="164"/>
    </row>
    <row r="14879" spans="5:28">
      <c r="J14879" s="161"/>
      <c r="AB14879" s="164"/>
    </row>
    <row r="14880" spans="5:28">
      <c r="J14880" s="161"/>
      <c r="AB14880" s="164"/>
    </row>
    <row r="14881" spans="10:28">
      <c r="J14881" s="161"/>
      <c r="AB14881" s="164"/>
    </row>
    <row r="14882" spans="10:28">
      <c r="J14882" s="161"/>
      <c r="AB14882" s="164"/>
    </row>
    <row r="14883" spans="10:28">
      <c r="J14883" s="161"/>
      <c r="AB14883" s="164"/>
    </row>
    <row r="14884" spans="10:28">
      <c r="J14884" s="161"/>
      <c r="AB14884" s="164"/>
    </row>
    <row r="14885" spans="10:28">
      <c r="J14885" s="161"/>
      <c r="AB14885" s="164"/>
    </row>
    <row r="14886" spans="10:28">
      <c r="J14886" s="161"/>
      <c r="AB14886" s="164"/>
    </row>
    <row r="14887" spans="10:28">
      <c r="J14887" s="161"/>
      <c r="AB14887" s="164"/>
    </row>
    <row r="14888" spans="10:28">
      <c r="J14888" s="161"/>
      <c r="AB14888" s="164"/>
    </row>
    <row r="14889" spans="10:28">
      <c r="J14889" s="161"/>
      <c r="AB14889" s="164"/>
    </row>
    <row r="14890" spans="10:28">
      <c r="J14890" s="161"/>
      <c r="AB14890" s="164"/>
    </row>
    <row r="14891" spans="10:28">
      <c r="J14891" s="161"/>
      <c r="AB14891" s="164"/>
    </row>
    <row r="14892" spans="10:28">
      <c r="J14892" s="161"/>
      <c r="AB14892" s="164"/>
    </row>
    <row r="14893" spans="10:28">
      <c r="J14893" s="161"/>
      <c r="AB14893" s="164"/>
    </row>
    <row r="14894" spans="10:28">
      <c r="J14894" s="161"/>
      <c r="AB14894" s="164"/>
    </row>
    <row r="14895" spans="10:28">
      <c r="J14895" s="161"/>
      <c r="AB14895" s="164"/>
    </row>
    <row r="14896" spans="10:28">
      <c r="J14896" s="161"/>
      <c r="AB14896" s="164"/>
    </row>
    <row r="14897" spans="10:28">
      <c r="J14897" s="161"/>
      <c r="AB14897" s="164"/>
    </row>
    <row r="14898" spans="10:28">
      <c r="J14898" s="161"/>
      <c r="AB14898" s="164"/>
    </row>
    <row r="14899" spans="10:28">
      <c r="J14899" s="161"/>
      <c r="AB14899" s="164"/>
    </row>
    <row r="14900" spans="10:28">
      <c r="J14900" s="161"/>
      <c r="AB14900" s="164"/>
    </row>
    <row r="14901" spans="10:28">
      <c r="J14901" s="161"/>
      <c r="AB14901" s="164"/>
    </row>
    <row r="14902" spans="10:28">
      <c r="J14902" s="161"/>
      <c r="AB14902" s="164"/>
    </row>
    <row r="14903" spans="10:28">
      <c r="J14903" s="161"/>
      <c r="AB14903" s="164"/>
    </row>
    <row r="14904" spans="10:28">
      <c r="J14904" s="161"/>
      <c r="AB14904" s="164"/>
    </row>
    <row r="14905" spans="10:28">
      <c r="J14905" s="161"/>
      <c r="AB14905" s="164"/>
    </row>
    <row r="14906" spans="10:28">
      <c r="J14906" s="161"/>
      <c r="AB14906" s="164"/>
    </row>
    <row r="14907" spans="10:28">
      <c r="J14907" s="161"/>
      <c r="AB14907" s="164"/>
    </row>
    <row r="14908" spans="10:28">
      <c r="J14908" s="161"/>
      <c r="AB14908" s="164"/>
    </row>
    <row r="14909" spans="10:28">
      <c r="J14909" s="161"/>
      <c r="AB14909" s="164"/>
    </row>
    <row r="14910" spans="10:28">
      <c r="J14910" s="161"/>
      <c r="AB14910" s="164"/>
    </row>
    <row r="14911" spans="10:28">
      <c r="J14911" s="161"/>
      <c r="AB14911" s="164"/>
    </row>
    <row r="14912" spans="10:28">
      <c r="J14912" s="161"/>
      <c r="AB14912" s="164"/>
    </row>
    <row r="14913" spans="10:28">
      <c r="J14913" s="161"/>
      <c r="AB14913" s="164"/>
    </row>
    <row r="14914" spans="10:28">
      <c r="J14914" s="161"/>
      <c r="AB14914" s="164"/>
    </row>
    <row r="14915" spans="10:28">
      <c r="J14915" s="161"/>
      <c r="AB14915" s="164"/>
    </row>
    <row r="14916" spans="10:28">
      <c r="J14916" s="161"/>
      <c r="AB14916" s="164"/>
    </row>
    <row r="14917" spans="10:28">
      <c r="J14917" s="161"/>
      <c r="AB14917" s="164"/>
    </row>
    <row r="14918" spans="10:28">
      <c r="J14918" s="161"/>
      <c r="AB14918" s="164"/>
    </row>
    <row r="14919" spans="10:28">
      <c r="J14919" s="161"/>
      <c r="AB14919" s="164"/>
    </row>
    <row r="14920" spans="10:28">
      <c r="J14920" s="161"/>
      <c r="AB14920" s="164"/>
    </row>
    <row r="14921" spans="10:28">
      <c r="J14921" s="161"/>
      <c r="AB14921" s="164"/>
    </row>
    <row r="14922" spans="10:28">
      <c r="J14922" s="161"/>
      <c r="AB14922" s="164"/>
    </row>
    <row r="14923" spans="10:28">
      <c r="J14923" s="161"/>
      <c r="AB14923" s="164"/>
    </row>
    <row r="14924" spans="10:28">
      <c r="J14924" s="161"/>
      <c r="AB14924" s="164"/>
    </row>
    <row r="14925" spans="10:28">
      <c r="J14925" s="161"/>
      <c r="AB14925" s="164"/>
    </row>
    <row r="14926" spans="10:28">
      <c r="J14926" s="161"/>
      <c r="AB14926" s="164"/>
    </row>
    <row r="14927" spans="10:28">
      <c r="J14927" s="161"/>
      <c r="AB14927" s="164"/>
    </row>
    <row r="14928" spans="10:28">
      <c r="J14928" s="161"/>
      <c r="AB14928" s="164"/>
    </row>
    <row r="14929" spans="10:28">
      <c r="J14929" s="161"/>
      <c r="AB14929" s="164"/>
    </row>
    <row r="14930" spans="10:28">
      <c r="J14930" s="161"/>
      <c r="AB14930" s="164"/>
    </row>
    <row r="14931" spans="10:28">
      <c r="J14931" s="161"/>
      <c r="AB14931" s="164"/>
    </row>
    <row r="14932" spans="10:28">
      <c r="J14932" s="161"/>
      <c r="AB14932" s="164"/>
    </row>
    <row r="14933" spans="10:28">
      <c r="J14933" s="161"/>
      <c r="AB14933" s="164"/>
    </row>
    <row r="14934" spans="10:28">
      <c r="J14934" s="161"/>
      <c r="AB14934" s="164"/>
    </row>
    <row r="14935" spans="10:28">
      <c r="J14935" s="161"/>
      <c r="AB14935" s="164"/>
    </row>
    <row r="14936" spans="10:28">
      <c r="J14936" s="161"/>
      <c r="AB14936" s="164"/>
    </row>
    <row r="14937" spans="10:28">
      <c r="J14937" s="161"/>
      <c r="AB14937" s="164"/>
    </row>
    <row r="14938" spans="10:28">
      <c r="J14938" s="161"/>
      <c r="AB14938" s="164"/>
    </row>
    <row r="14939" spans="10:28">
      <c r="J14939" s="161"/>
      <c r="AB14939" s="164"/>
    </row>
    <row r="14940" spans="10:28">
      <c r="J14940" s="161"/>
      <c r="AB14940" s="164"/>
    </row>
    <row r="14941" spans="10:28">
      <c r="J14941" s="161"/>
      <c r="AB14941" s="164"/>
    </row>
    <row r="14942" spans="10:28">
      <c r="J14942" s="161"/>
      <c r="AB14942" s="164"/>
    </row>
    <row r="14943" spans="10:28">
      <c r="J14943" s="161"/>
      <c r="AB14943" s="164"/>
    </row>
    <row r="14944" spans="10:28">
      <c r="J14944" s="161"/>
      <c r="AB14944" s="164"/>
    </row>
    <row r="14945" spans="10:28">
      <c r="J14945" s="161"/>
      <c r="AB14945" s="164"/>
    </row>
    <row r="14946" spans="10:28">
      <c r="J14946" s="161"/>
      <c r="AB14946" s="164"/>
    </row>
    <row r="14947" spans="10:28">
      <c r="J14947" s="161"/>
      <c r="AB14947" s="164"/>
    </row>
    <row r="14948" spans="10:28">
      <c r="J14948" s="161"/>
      <c r="AB14948" s="164"/>
    </row>
    <row r="14949" spans="10:28">
      <c r="J14949" s="161"/>
      <c r="AB14949" s="164"/>
    </row>
    <row r="14950" spans="10:28">
      <c r="J14950" s="161"/>
      <c r="AB14950" s="164"/>
    </row>
    <row r="14951" spans="10:28">
      <c r="J14951" s="161"/>
      <c r="AB14951" s="164"/>
    </row>
    <row r="14952" spans="10:28">
      <c r="J14952" s="161"/>
      <c r="AB14952" s="164"/>
    </row>
    <row r="14953" spans="10:28">
      <c r="J14953" s="161"/>
      <c r="AB14953" s="164"/>
    </row>
    <row r="14954" spans="10:28">
      <c r="J14954" s="161"/>
      <c r="AB14954" s="164"/>
    </row>
    <row r="14955" spans="10:28">
      <c r="J14955" s="161"/>
      <c r="AB14955" s="164"/>
    </row>
    <row r="14956" spans="10:28">
      <c r="J14956" s="161"/>
      <c r="AB14956" s="164"/>
    </row>
    <row r="14957" spans="10:28">
      <c r="J14957" s="161"/>
      <c r="AB14957" s="164"/>
    </row>
    <row r="14958" spans="10:28">
      <c r="J14958" s="161"/>
      <c r="AB14958" s="164"/>
    </row>
    <row r="14959" spans="10:28">
      <c r="J14959" s="161"/>
      <c r="AB14959" s="164"/>
    </row>
    <row r="14960" spans="10:28">
      <c r="J14960" s="161"/>
      <c r="AB14960" s="164"/>
    </row>
    <row r="14961" spans="10:28">
      <c r="J14961" s="161"/>
      <c r="AB14961" s="164"/>
    </row>
    <row r="14962" spans="10:28">
      <c r="J14962" s="161"/>
      <c r="AB14962" s="164"/>
    </row>
    <row r="14963" spans="10:28">
      <c r="J14963" s="161"/>
      <c r="AB14963" s="164"/>
    </row>
    <row r="14964" spans="10:28">
      <c r="J14964" s="161"/>
      <c r="AB14964" s="164"/>
    </row>
    <row r="14965" spans="10:28">
      <c r="J14965" s="161"/>
      <c r="AB14965" s="164"/>
    </row>
    <row r="14966" spans="10:28">
      <c r="J14966" s="161"/>
      <c r="AB14966" s="164"/>
    </row>
    <row r="14967" spans="10:28">
      <c r="J14967" s="161"/>
      <c r="AB14967" s="164"/>
    </row>
    <row r="14968" spans="10:28">
      <c r="J14968" s="161"/>
      <c r="AB14968" s="164"/>
    </row>
    <row r="14969" spans="10:28">
      <c r="J14969" s="161"/>
      <c r="AB14969" s="164"/>
    </row>
    <row r="14970" spans="10:28">
      <c r="J14970" s="161"/>
      <c r="AB14970" s="164"/>
    </row>
    <row r="14971" spans="10:28">
      <c r="J14971" s="161"/>
      <c r="AB14971" s="164"/>
    </row>
    <row r="14972" spans="10:28">
      <c r="J14972" s="161"/>
      <c r="AB14972" s="164"/>
    </row>
    <row r="14973" spans="10:28">
      <c r="J14973" s="161"/>
      <c r="AB14973" s="164"/>
    </row>
    <row r="14974" spans="10:28">
      <c r="J14974" s="161"/>
      <c r="AB14974" s="164"/>
    </row>
    <row r="14975" spans="10:28">
      <c r="J14975" s="161"/>
      <c r="AB14975" s="164"/>
    </row>
    <row r="14976" spans="10:28">
      <c r="J14976" s="161"/>
      <c r="AB14976" s="164"/>
    </row>
    <row r="14977" spans="10:28">
      <c r="J14977" s="161"/>
      <c r="AB14977" s="164"/>
    </row>
    <row r="14978" spans="10:28">
      <c r="J14978" s="161"/>
      <c r="AB14978" s="164"/>
    </row>
    <row r="14979" spans="10:28">
      <c r="J14979" s="161"/>
      <c r="AB14979" s="164"/>
    </row>
    <row r="14980" spans="10:28">
      <c r="J14980" s="161"/>
      <c r="AB14980" s="164"/>
    </row>
    <row r="14981" spans="10:28">
      <c r="J14981" s="161"/>
      <c r="AB14981" s="164"/>
    </row>
    <row r="14982" spans="10:28">
      <c r="J14982" s="161"/>
      <c r="AB14982" s="164"/>
    </row>
    <row r="14983" spans="10:28">
      <c r="J14983" s="161"/>
      <c r="AB14983" s="164"/>
    </row>
    <row r="14984" spans="10:28">
      <c r="J14984" s="161"/>
      <c r="AB14984" s="164"/>
    </row>
    <row r="14985" spans="10:28">
      <c r="J14985" s="161"/>
      <c r="AB14985" s="164"/>
    </row>
    <row r="14986" spans="10:28">
      <c r="J14986" s="161"/>
      <c r="AB14986" s="164"/>
    </row>
    <row r="14987" spans="10:28">
      <c r="J14987" s="161"/>
      <c r="AB14987" s="164"/>
    </row>
    <row r="14988" spans="10:28">
      <c r="J14988" s="161"/>
      <c r="AB14988" s="164"/>
    </row>
    <row r="14989" spans="10:28">
      <c r="J14989" s="161"/>
      <c r="AB14989" s="164"/>
    </row>
    <row r="14990" spans="10:28">
      <c r="J14990" s="161"/>
      <c r="AB14990" s="164"/>
    </row>
    <row r="14991" spans="10:28">
      <c r="J14991" s="161"/>
      <c r="AB14991" s="164"/>
    </row>
    <row r="14992" spans="10:28">
      <c r="J14992" s="161"/>
      <c r="AB14992" s="164"/>
    </row>
    <row r="14993" spans="10:28">
      <c r="J14993" s="161"/>
      <c r="AB14993" s="164"/>
    </row>
    <row r="14994" spans="10:28">
      <c r="J14994" s="161"/>
      <c r="AB14994" s="164"/>
    </row>
    <row r="14995" spans="10:28">
      <c r="J14995" s="161"/>
      <c r="AB14995" s="164"/>
    </row>
    <row r="14996" spans="10:28">
      <c r="J14996" s="161"/>
      <c r="AB14996" s="164"/>
    </row>
    <row r="14997" spans="10:28">
      <c r="J14997" s="161"/>
      <c r="AB14997" s="164"/>
    </row>
    <row r="14998" spans="10:28">
      <c r="J14998" s="161"/>
      <c r="AB14998" s="164"/>
    </row>
    <row r="14999" spans="10:28">
      <c r="J14999" s="161"/>
      <c r="AB14999" s="164"/>
    </row>
    <row r="15000" spans="10:28">
      <c r="J15000" s="161"/>
      <c r="AB15000" s="164"/>
    </row>
    <row r="15001" spans="10:28">
      <c r="J15001" s="161"/>
      <c r="AB15001" s="164"/>
    </row>
    <row r="15002" spans="10:28">
      <c r="J15002" s="161"/>
      <c r="AB15002" s="164"/>
    </row>
    <row r="15003" spans="10:28">
      <c r="J15003" s="161"/>
      <c r="AB15003" s="164"/>
    </row>
    <row r="15004" spans="10:28">
      <c r="J15004" s="161"/>
      <c r="AB15004" s="164"/>
    </row>
    <row r="15005" spans="10:28">
      <c r="J15005" s="161"/>
      <c r="AB15005" s="164"/>
    </row>
    <row r="15006" spans="10:28">
      <c r="J15006" s="161"/>
      <c r="AB15006" s="164"/>
    </row>
    <row r="15007" spans="10:28">
      <c r="J15007" s="161"/>
      <c r="AB15007" s="164"/>
    </row>
    <row r="15008" spans="10:28">
      <c r="J15008" s="161"/>
      <c r="AB15008" s="164"/>
    </row>
    <row r="15009" spans="10:28">
      <c r="J15009" s="161"/>
      <c r="AB15009" s="164"/>
    </row>
    <row r="15010" spans="10:28">
      <c r="J15010" s="161"/>
      <c r="AB15010" s="164"/>
    </row>
    <row r="15011" spans="10:28">
      <c r="J15011" s="161"/>
      <c r="AB15011" s="164"/>
    </row>
    <row r="15012" spans="10:28">
      <c r="J15012" s="161"/>
      <c r="AB15012" s="164"/>
    </row>
    <row r="15013" spans="10:28">
      <c r="J15013" s="161"/>
      <c r="AB15013" s="164"/>
    </row>
    <row r="15014" spans="10:28">
      <c r="J15014" s="161"/>
      <c r="AB15014" s="164"/>
    </row>
    <row r="15015" spans="10:28">
      <c r="J15015" s="161"/>
      <c r="AB15015" s="164"/>
    </row>
    <row r="15016" spans="10:28">
      <c r="J15016" s="161"/>
      <c r="AB15016" s="164"/>
    </row>
    <row r="15017" spans="10:28">
      <c r="J15017" s="161"/>
      <c r="AB15017" s="164"/>
    </row>
    <row r="15018" spans="10:28">
      <c r="J15018" s="161"/>
      <c r="AB15018" s="164"/>
    </row>
    <row r="15019" spans="10:28">
      <c r="J15019" s="161"/>
      <c r="AB15019" s="164"/>
    </row>
    <row r="15020" spans="10:28">
      <c r="J15020" s="161"/>
      <c r="AB15020" s="164"/>
    </row>
    <row r="15021" spans="10:28">
      <c r="J15021" s="161"/>
      <c r="AB15021" s="164"/>
    </row>
    <row r="15022" spans="10:28">
      <c r="J15022" s="161"/>
      <c r="AB15022" s="164"/>
    </row>
    <row r="15023" spans="10:28">
      <c r="J15023" s="161"/>
      <c r="AB15023" s="164"/>
    </row>
    <row r="15024" spans="10:28">
      <c r="J15024" s="161"/>
      <c r="AB15024" s="164"/>
    </row>
    <row r="15025" spans="10:28">
      <c r="J15025" s="161"/>
      <c r="AB15025" s="164"/>
    </row>
    <row r="15026" spans="10:28">
      <c r="J15026" s="161"/>
      <c r="AB15026" s="164"/>
    </row>
    <row r="15027" spans="10:28">
      <c r="J15027" s="161"/>
      <c r="AB15027" s="164"/>
    </row>
    <row r="15028" spans="10:28">
      <c r="J15028" s="161"/>
      <c r="AB15028" s="164"/>
    </row>
    <row r="15029" spans="10:28">
      <c r="J15029" s="161"/>
      <c r="AB15029" s="164"/>
    </row>
    <row r="15030" spans="10:28">
      <c r="J15030" s="161"/>
      <c r="AB15030" s="164"/>
    </row>
    <row r="15031" spans="10:28">
      <c r="J15031" s="161"/>
      <c r="AB15031" s="164"/>
    </row>
    <row r="15032" spans="10:28">
      <c r="J15032" s="161"/>
      <c r="AB15032" s="164"/>
    </row>
    <row r="15033" spans="10:28">
      <c r="J15033" s="161"/>
      <c r="AB15033" s="164"/>
    </row>
    <row r="15034" spans="10:28">
      <c r="J15034" s="161"/>
      <c r="AB15034" s="164"/>
    </row>
    <row r="15035" spans="10:28">
      <c r="J15035" s="161"/>
      <c r="AB15035" s="164"/>
    </row>
    <row r="15036" spans="10:28">
      <c r="J15036" s="161"/>
      <c r="AB15036" s="164"/>
    </row>
    <row r="15037" spans="10:28">
      <c r="J15037" s="161"/>
      <c r="AB15037" s="164"/>
    </row>
    <row r="15038" spans="10:28">
      <c r="J15038" s="161"/>
      <c r="AB15038" s="164"/>
    </row>
    <row r="15039" spans="10:28">
      <c r="J15039" s="161"/>
      <c r="AB15039" s="164"/>
    </row>
    <row r="15040" spans="10:28">
      <c r="J15040" s="161"/>
      <c r="AB15040" s="164"/>
    </row>
    <row r="15041" spans="5:28">
      <c r="J15041" s="161"/>
      <c r="AB15041" s="164"/>
    </row>
    <row r="15042" spans="5:28">
      <c r="J15042" s="161"/>
      <c r="AB15042" s="164"/>
    </row>
    <row r="15043" spans="5:28">
      <c r="J15043" s="161"/>
      <c r="AB15043" s="164"/>
    </row>
    <row r="15044" spans="5:28">
      <c r="J15044" s="161"/>
      <c r="AB15044" s="164"/>
    </row>
    <row r="15045" spans="5:28">
      <c r="E15045" s="166"/>
      <c r="J15045" s="161"/>
      <c r="AB15045" s="164"/>
    </row>
    <row r="15046" spans="5:28">
      <c r="E15046" s="166"/>
      <c r="J15046" s="161"/>
      <c r="AB15046" s="164"/>
    </row>
    <row r="15047" spans="5:28">
      <c r="E15047" s="166"/>
      <c r="J15047" s="161"/>
      <c r="AB15047" s="164"/>
    </row>
    <row r="15048" spans="5:28">
      <c r="E15048" s="166"/>
      <c r="J15048" s="161"/>
      <c r="AB15048" s="164"/>
    </row>
    <row r="15049" spans="5:28">
      <c r="E15049" s="166"/>
      <c r="J15049" s="161"/>
      <c r="AB15049" s="164"/>
    </row>
    <row r="15050" spans="5:28">
      <c r="E15050" s="166"/>
      <c r="J15050" s="161"/>
      <c r="AB15050" s="164"/>
    </row>
    <row r="15051" spans="5:28">
      <c r="J15051" s="161"/>
      <c r="AB15051" s="164"/>
    </row>
    <row r="15052" spans="5:28">
      <c r="J15052" s="161"/>
      <c r="AB15052" s="164"/>
    </row>
    <row r="15053" spans="5:28">
      <c r="J15053" s="161"/>
      <c r="AB15053" s="164"/>
    </row>
    <row r="15054" spans="5:28">
      <c r="J15054" s="161"/>
      <c r="AB15054" s="164"/>
    </row>
    <row r="15055" spans="5:28">
      <c r="J15055" s="161"/>
      <c r="AB15055" s="164"/>
    </row>
    <row r="15056" spans="5:28">
      <c r="J15056" s="161"/>
      <c r="AB15056" s="164"/>
    </row>
    <row r="15057" spans="10:28">
      <c r="J15057" s="161"/>
      <c r="AB15057" s="164"/>
    </row>
    <row r="15058" spans="10:28">
      <c r="J15058" s="161"/>
      <c r="AB15058" s="164"/>
    </row>
    <row r="15059" spans="10:28">
      <c r="J15059" s="161"/>
      <c r="R15059" s="166"/>
      <c r="AB15059" s="164"/>
    </row>
    <row r="15060" spans="10:28">
      <c r="J15060" s="161"/>
      <c r="AB15060" s="164"/>
    </row>
    <row r="15061" spans="10:28">
      <c r="J15061" s="161"/>
      <c r="AB15061" s="164"/>
    </row>
    <row r="15062" spans="10:28">
      <c r="J15062" s="161"/>
      <c r="AB15062" s="164"/>
    </row>
    <row r="15063" spans="10:28">
      <c r="J15063" s="161"/>
      <c r="AB15063" s="164"/>
    </row>
    <row r="15064" spans="10:28">
      <c r="J15064" s="161"/>
      <c r="AB15064" s="164"/>
    </row>
    <row r="15065" spans="10:28">
      <c r="J15065" s="161"/>
      <c r="AB15065" s="164"/>
    </row>
    <row r="15066" spans="10:28">
      <c r="J15066" s="161"/>
      <c r="AB15066" s="164"/>
    </row>
    <row r="15067" spans="10:28">
      <c r="J15067" s="161"/>
      <c r="AB15067" s="164"/>
    </row>
    <row r="15068" spans="10:28">
      <c r="J15068" s="161"/>
      <c r="AB15068" s="164"/>
    </row>
    <row r="15069" spans="10:28">
      <c r="J15069" s="161"/>
      <c r="AB15069" s="164"/>
    </row>
    <row r="15070" spans="10:28">
      <c r="J15070" s="161"/>
      <c r="AB15070" s="164"/>
    </row>
    <row r="15071" spans="10:28">
      <c r="J15071" s="161"/>
      <c r="AB15071" s="164"/>
    </row>
    <row r="15072" spans="10:28">
      <c r="J15072" s="161"/>
      <c r="AB15072" s="164"/>
    </row>
    <row r="15073" spans="10:28">
      <c r="J15073" s="161"/>
      <c r="AB15073" s="164"/>
    </row>
    <row r="15074" spans="10:28">
      <c r="J15074" s="161"/>
      <c r="AB15074" s="164"/>
    </row>
    <row r="15075" spans="10:28">
      <c r="J15075" s="161"/>
      <c r="AB15075" s="164"/>
    </row>
    <row r="15076" spans="10:28">
      <c r="J15076" s="161"/>
      <c r="AB15076" s="164"/>
    </row>
    <row r="15077" spans="10:28">
      <c r="J15077" s="161"/>
      <c r="AB15077" s="164"/>
    </row>
    <row r="15078" spans="10:28">
      <c r="J15078" s="161"/>
      <c r="AB15078" s="164"/>
    </row>
    <row r="15079" spans="10:28">
      <c r="J15079" s="161"/>
      <c r="AB15079" s="164"/>
    </row>
    <row r="15080" spans="10:28">
      <c r="J15080" s="161"/>
      <c r="AB15080" s="164"/>
    </row>
    <row r="15081" spans="10:28">
      <c r="J15081" s="161"/>
      <c r="AB15081" s="164"/>
    </row>
    <row r="15082" spans="10:28">
      <c r="J15082" s="161"/>
      <c r="AB15082" s="164"/>
    </row>
    <row r="15083" spans="10:28">
      <c r="J15083" s="161"/>
      <c r="AB15083" s="164"/>
    </row>
    <row r="15084" spans="10:28">
      <c r="J15084" s="161"/>
      <c r="AB15084" s="164"/>
    </row>
    <row r="15085" spans="10:28">
      <c r="J15085" s="161"/>
      <c r="AB15085" s="164"/>
    </row>
    <row r="15086" spans="10:28">
      <c r="J15086" s="161"/>
      <c r="AB15086" s="164"/>
    </row>
    <row r="15087" spans="10:28">
      <c r="J15087" s="161"/>
      <c r="AB15087" s="164"/>
    </row>
    <row r="15088" spans="10:28">
      <c r="J15088" s="161"/>
      <c r="AB15088" s="164"/>
    </row>
    <row r="15089" spans="10:28">
      <c r="J15089" s="161"/>
      <c r="AB15089" s="164"/>
    </row>
    <row r="15090" spans="10:28">
      <c r="J15090" s="161"/>
      <c r="AB15090" s="164"/>
    </row>
    <row r="15091" spans="10:28">
      <c r="J15091" s="161"/>
      <c r="AB15091" s="164"/>
    </row>
    <row r="15092" spans="10:28">
      <c r="J15092" s="161"/>
      <c r="AB15092" s="164"/>
    </row>
    <row r="15093" spans="10:28">
      <c r="J15093" s="161"/>
      <c r="AB15093" s="164"/>
    </row>
    <row r="15094" spans="10:28">
      <c r="J15094" s="161"/>
      <c r="AB15094" s="164"/>
    </row>
    <row r="15095" spans="10:28">
      <c r="J15095" s="161"/>
      <c r="AB15095" s="164"/>
    </row>
    <row r="15096" spans="10:28">
      <c r="J15096" s="161"/>
      <c r="AB15096" s="164"/>
    </row>
    <row r="15097" spans="10:28">
      <c r="J15097" s="161"/>
      <c r="AB15097" s="164"/>
    </row>
    <row r="15098" spans="10:28">
      <c r="J15098" s="161"/>
      <c r="AB15098" s="164"/>
    </row>
    <row r="15099" spans="10:28">
      <c r="J15099" s="161"/>
      <c r="AB15099" s="164"/>
    </row>
    <row r="15100" spans="10:28">
      <c r="J15100" s="161"/>
      <c r="AB15100" s="164"/>
    </row>
    <row r="15101" spans="10:28">
      <c r="J15101" s="161"/>
      <c r="AB15101" s="164"/>
    </row>
    <row r="15102" spans="10:28">
      <c r="J15102" s="161"/>
      <c r="AB15102" s="164"/>
    </row>
    <row r="15103" spans="10:28">
      <c r="J15103" s="161"/>
      <c r="AB15103" s="164"/>
    </row>
    <row r="15104" spans="10:28">
      <c r="J15104" s="161"/>
      <c r="AB15104" s="164"/>
    </row>
    <row r="15105" spans="5:28">
      <c r="J15105" s="161"/>
      <c r="AB15105" s="164"/>
    </row>
    <row r="15106" spans="5:28">
      <c r="J15106" s="161"/>
      <c r="AB15106" s="164"/>
    </row>
    <row r="15107" spans="5:28">
      <c r="J15107" s="161"/>
      <c r="AB15107" s="164"/>
    </row>
    <row r="15108" spans="5:28">
      <c r="J15108" s="161"/>
      <c r="AB15108" s="164"/>
    </row>
    <row r="15109" spans="5:28">
      <c r="J15109" s="161"/>
      <c r="AB15109" s="164"/>
    </row>
    <row r="15110" spans="5:28">
      <c r="J15110" s="161"/>
      <c r="AB15110" s="164"/>
    </row>
    <row r="15111" spans="5:28">
      <c r="J15111" s="161"/>
      <c r="AB15111" s="164"/>
    </row>
    <row r="15112" spans="5:28">
      <c r="E15112" s="166"/>
      <c r="J15112" s="161"/>
      <c r="AB15112" s="164"/>
    </row>
    <row r="15113" spans="5:28">
      <c r="E15113" s="166"/>
      <c r="J15113" s="161"/>
      <c r="AB15113" s="164"/>
    </row>
    <row r="15114" spans="5:28">
      <c r="E15114" s="166"/>
      <c r="J15114" s="161"/>
      <c r="AB15114" s="164"/>
    </row>
    <row r="15115" spans="5:28">
      <c r="E15115" s="166"/>
      <c r="J15115" s="161"/>
      <c r="AB15115" s="164"/>
    </row>
    <row r="15116" spans="5:28">
      <c r="J15116" s="161"/>
      <c r="AB15116" s="164"/>
    </row>
    <row r="15117" spans="5:28">
      <c r="J15117" s="161"/>
      <c r="AB15117" s="164"/>
    </row>
    <row r="15118" spans="5:28">
      <c r="J15118" s="161"/>
      <c r="AB15118" s="164"/>
    </row>
    <row r="15119" spans="5:28">
      <c r="J15119" s="161"/>
      <c r="AB15119" s="164"/>
    </row>
    <row r="15120" spans="5:28">
      <c r="J15120" s="161"/>
      <c r="AB15120" s="164"/>
    </row>
    <row r="15121" spans="10:28">
      <c r="J15121" s="161"/>
      <c r="AB15121" s="164"/>
    </row>
    <row r="15122" spans="10:28">
      <c r="J15122" s="161"/>
      <c r="AB15122" s="164"/>
    </row>
    <row r="15123" spans="10:28">
      <c r="J15123" s="161"/>
      <c r="AB15123" s="164"/>
    </row>
    <row r="15124" spans="10:28">
      <c r="J15124" s="161"/>
      <c r="AB15124" s="164"/>
    </row>
    <row r="15125" spans="10:28">
      <c r="J15125" s="161"/>
      <c r="AB15125" s="164"/>
    </row>
    <row r="15126" spans="10:28">
      <c r="J15126" s="161"/>
      <c r="AB15126" s="164"/>
    </row>
    <row r="15127" spans="10:28">
      <c r="J15127" s="161"/>
      <c r="AB15127" s="164"/>
    </row>
    <row r="15128" spans="10:28">
      <c r="J15128" s="161"/>
      <c r="AB15128" s="164"/>
    </row>
    <row r="15129" spans="10:28">
      <c r="J15129" s="161"/>
      <c r="AB15129" s="164"/>
    </row>
    <row r="15130" spans="10:28">
      <c r="J15130" s="161"/>
      <c r="AB15130" s="164"/>
    </row>
    <row r="15131" spans="10:28">
      <c r="J15131" s="161"/>
      <c r="AB15131" s="164"/>
    </row>
    <row r="15132" spans="10:28">
      <c r="J15132" s="161"/>
      <c r="AB15132" s="164"/>
    </row>
    <row r="15133" spans="10:28">
      <c r="J15133" s="161"/>
      <c r="AB15133" s="164"/>
    </row>
    <row r="15134" spans="10:28">
      <c r="J15134" s="161"/>
      <c r="AB15134" s="164"/>
    </row>
    <row r="15135" spans="10:28">
      <c r="J15135" s="161"/>
      <c r="AB15135" s="164"/>
    </row>
    <row r="15136" spans="10:28">
      <c r="J15136" s="161"/>
      <c r="AB15136" s="164"/>
    </row>
    <row r="15137" spans="5:28">
      <c r="J15137" s="161"/>
      <c r="AB15137" s="164"/>
    </row>
    <row r="15138" spans="5:28">
      <c r="J15138" s="161"/>
      <c r="AB15138" s="164"/>
    </row>
    <row r="15139" spans="5:28">
      <c r="J15139" s="161"/>
      <c r="AB15139" s="164"/>
    </row>
    <row r="15140" spans="5:28">
      <c r="J15140" s="161"/>
      <c r="AB15140" s="164"/>
    </row>
    <row r="15141" spans="5:28">
      <c r="J15141" s="161"/>
      <c r="AB15141" s="164"/>
    </row>
    <row r="15142" spans="5:28">
      <c r="J15142" s="161"/>
      <c r="AB15142" s="164"/>
    </row>
    <row r="15143" spans="5:28">
      <c r="J15143" s="161"/>
      <c r="R15143" s="166"/>
      <c r="AB15143" s="164"/>
    </row>
    <row r="15144" spans="5:28">
      <c r="J15144" s="161"/>
      <c r="AB15144" s="164"/>
    </row>
    <row r="15145" spans="5:28">
      <c r="J15145" s="161"/>
      <c r="AB15145" s="164"/>
    </row>
    <row r="15146" spans="5:28">
      <c r="J15146" s="161"/>
      <c r="AB15146" s="164"/>
    </row>
    <row r="15147" spans="5:28">
      <c r="J15147" s="161"/>
      <c r="AB15147" s="164"/>
    </row>
    <row r="15148" spans="5:28">
      <c r="J15148" s="161"/>
      <c r="AB15148" s="164"/>
    </row>
    <row r="15149" spans="5:28">
      <c r="J15149" s="161"/>
      <c r="AB15149" s="164"/>
    </row>
    <row r="15150" spans="5:28">
      <c r="J15150" s="161"/>
      <c r="AB15150" s="164"/>
    </row>
    <row r="15151" spans="5:28">
      <c r="E15151" s="166"/>
      <c r="J15151" s="161"/>
      <c r="AB15151" s="164"/>
    </row>
    <row r="15152" spans="5:28">
      <c r="E15152" s="166"/>
      <c r="J15152" s="161"/>
      <c r="AB15152" s="164"/>
    </row>
    <row r="15153" spans="5:28">
      <c r="E15153" s="166"/>
      <c r="J15153" s="161"/>
      <c r="AB15153" s="164"/>
    </row>
    <row r="15154" spans="5:28">
      <c r="E15154" s="166"/>
      <c r="J15154" s="161"/>
      <c r="AB15154" s="164"/>
    </row>
    <row r="15155" spans="5:28">
      <c r="E15155" s="166"/>
      <c r="J15155" s="161"/>
      <c r="AB15155" s="164"/>
    </row>
    <row r="15156" spans="5:28">
      <c r="E15156" s="166"/>
      <c r="J15156" s="161"/>
      <c r="AB15156" s="164"/>
    </row>
    <row r="15157" spans="5:28">
      <c r="E15157" s="166"/>
      <c r="J15157" s="161"/>
      <c r="AB15157" s="164"/>
    </row>
    <row r="15158" spans="5:28">
      <c r="E15158" s="166"/>
      <c r="J15158" s="161"/>
      <c r="AB15158" s="164"/>
    </row>
    <row r="15159" spans="5:28">
      <c r="E15159" s="166"/>
      <c r="J15159" s="161"/>
      <c r="AB15159" s="164"/>
    </row>
    <row r="15160" spans="5:28">
      <c r="E15160" s="166"/>
      <c r="J15160" s="161"/>
      <c r="AB15160" s="164"/>
    </row>
    <row r="15161" spans="5:28">
      <c r="E15161" s="166"/>
      <c r="J15161" s="161"/>
      <c r="AB15161" s="164"/>
    </row>
    <row r="15162" spans="5:28">
      <c r="E15162" s="166"/>
      <c r="J15162" s="161"/>
      <c r="AB15162" s="164"/>
    </row>
    <row r="15163" spans="5:28">
      <c r="E15163" s="166"/>
      <c r="J15163" s="161"/>
      <c r="AB15163" s="164"/>
    </row>
    <row r="15164" spans="5:28">
      <c r="E15164" s="166"/>
      <c r="J15164" s="161"/>
      <c r="AB15164" s="164"/>
    </row>
    <row r="15165" spans="5:28">
      <c r="E15165" s="166"/>
      <c r="J15165" s="161"/>
      <c r="AB15165" s="164"/>
    </row>
    <row r="15166" spans="5:28">
      <c r="E15166" s="166"/>
      <c r="J15166" s="161"/>
      <c r="AB15166" s="164"/>
    </row>
    <row r="15167" spans="5:28">
      <c r="E15167" s="166"/>
      <c r="J15167" s="161"/>
      <c r="AB15167" s="164"/>
    </row>
    <row r="15168" spans="5:28">
      <c r="E15168" s="166"/>
      <c r="J15168" s="161"/>
      <c r="AB15168" s="164"/>
    </row>
    <row r="15169" spans="5:28">
      <c r="E15169" s="166"/>
      <c r="J15169" s="161"/>
      <c r="AB15169" s="164"/>
    </row>
    <row r="15170" spans="5:28">
      <c r="E15170" s="166"/>
      <c r="J15170" s="161"/>
      <c r="AB15170" s="164"/>
    </row>
    <row r="15171" spans="5:28">
      <c r="E15171" s="166"/>
      <c r="J15171" s="161"/>
      <c r="AB15171" s="164"/>
    </row>
    <row r="15172" spans="5:28">
      <c r="E15172" s="166"/>
      <c r="J15172" s="161"/>
      <c r="AB15172" s="164"/>
    </row>
    <row r="15173" spans="5:28">
      <c r="E15173" s="166"/>
      <c r="J15173" s="161"/>
      <c r="AB15173" s="164"/>
    </row>
    <row r="15174" spans="5:28">
      <c r="E15174" s="166"/>
      <c r="J15174" s="161"/>
      <c r="AB15174" s="164"/>
    </row>
    <row r="15175" spans="5:28">
      <c r="E15175" s="166"/>
      <c r="J15175" s="161"/>
      <c r="AB15175" s="164"/>
    </row>
    <row r="15176" spans="5:28">
      <c r="E15176" s="166"/>
      <c r="J15176" s="161"/>
      <c r="AB15176" s="164"/>
    </row>
    <row r="15177" spans="5:28">
      <c r="E15177" s="166"/>
      <c r="J15177" s="161"/>
      <c r="AB15177" s="164"/>
    </row>
    <row r="15178" spans="5:28">
      <c r="E15178" s="166"/>
      <c r="J15178" s="161"/>
      <c r="AB15178" s="164"/>
    </row>
    <row r="15179" spans="5:28">
      <c r="E15179" s="166"/>
      <c r="J15179" s="161"/>
      <c r="AB15179" s="164"/>
    </row>
    <row r="15180" spans="5:28">
      <c r="E15180" s="166"/>
      <c r="J15180" s="161"/>
      <c r="AB15180" s="164"/>
    </row>
    <row r="15181" spans="5:28">
      <c r="E15181" s="166"/>
      <c r="J15181" s="161"/>
      <c r="AB15181" s="164"/>
    </row>
    <row r="15182" spans="5:28">
      <c r="E15182" s="166"/>
      <c r="J15182" s="161"/>
      <c r="AB15182" s="164"/>
    </row>
    <row r="15183" spans="5:28">
      <c r="E15183" s="166"/>
      <c r="J15183" s="161"/>
      <c r="AB15183" s="164"/>
    </row>
    <row r="15184" spans="5:28">
      <c r="E15184" s="166"/>
      <c r="J15184" s="161"/>
      <c r="AB15184" s="164"/>
    </row>
    <row r="15185" spans="10:28">
      <c r="J15185" s="161"/>
      <c r="AB15185" s="164"/>
    </row>
    <row r="15186" spans="10:28">
      <c r="J15186" s="161"/>
      <c r="AB15186" s="164"/>
    </row>
    <row r="15187" spans="10:28">
      <c r="J15187" s="161"/>
      <c r="AB15187" s="164"/>
    </row>
    <row r="15188" spans="10:28">
      <c r="J15188" s="161"/>
      <c r="AB15188" s="164"/>
    </row>
    <row r="15189" spans="10:28">
      <c r="J15189" s="161"/>
      <c r="AB15189" s="164"/>
    </row>
    <row r="15190" spans="10:28">
      <c r="J15190" s="161"/>
      <c r="AB15190" s="164"/>
    </row>
    <row r="15191" spans="10:28">
      <c r="J15191" s="161"/>
      <c r="AB15191" s="164"/>
    </row>
    <row r="15192" spans="10:28">
      <c r="J15192" s="161"/>
      <c r="AB15192" s="164"/>
    </row>
    <row r="15193" spans="10:28">
      <c r="J15193" s="161"/>
      <c r="AB15193" s="164"/>
    </row>
    <row r="15194" spans="10:28">
      <c r="J15194" s="161"/>
      <c r="AB15194" s="164"/>
    </row>
    <row r="15195" spans="10:28">
      <c r="J15195" s="161"/>
      <c r="AB15195" s="164"/>
    </row>
    <row r="15196" spans="10:28">
      <c r="J15196" s="161"/>
      <c r="AB15196" s="164"/>
    </row>
    <row r="15197" spans="10:28">
      <c r="J15197" s="161"/>
      <c r="AB15197" s="164"/>
    </row>
    <row r="15198" spans="10:28">
      <c r="J15198" s="161"/>
      <c r="AB15198" s="164"/>
    </row>
    <row r="15199" spans="10:28">
      <c r="J15199" s="161"/>
      <c r="AB15199" s="164"/>
    </row>
    <row r="15200" spans="10:28">
      <c r="J15200" s="161"/>
      <c r="AB15200" s="164"/>
    </row>
    <row r="15201" spans="10:28">
      <c r="J15201" s="161"/>
      <c r="AB15201" s="164"/>
    </row>
    <row r="15202" spans="10:28">
      <c r="J15202" s="161"/>
      <c r="AB15202" s="164"/>
    </row>
    <row r="15203" spans="10:28">
      <c r="J15203" s="161"/>
      <c r="AB15203" s="164"/>
    </row>
    <row r="15204" spans="10:28">
      <c r="J15204" s="161"/>
      <c r="AB15204" s="164"/>
    </row>
    <row r="15205" spans="10:28">
      <c r="J15205" s="161"/>
      <c r="AB15205" s="164"/>
    </row>
    <row r="15206" spans="10:28">
      <c r="J15206" s="161"/>
      <c r="AB15206" s="164"/>
    </row>
    <row r="15207" spans="10:28">
      <c r="J15207" s="161"/>
      <c r="AB15207" s="164"/>
    </row>
    <row r="15208" spans="10:28">
      <c r="J15208" s="161"/>
      <c r="AB15208" s="164"/>
    </row>
    <row r="15209" spans="10:28">
      <c r="J15209" s="161"/>
      <c r="AB15209" s="164"/>
    </row>
    <row r="15210" spans="10:28">
      <c r="J15210" s="161"/>
      <c r="AB15210" s="164"/>
    </row>
    <row r="15211" spans="10:28">
      <c r="J15211" s="161"/>
      <c r="AB15211" s="164"/>
    </row>
    <row r="15212" spans="10:28">
      <c r="J15212" s="161"/>
      <c r="AB15212" s="164"/>
    </row>
    <row r="15213" spans="10:28">
      <c r="J15213" s="161"/>
      <c r="AB15213" s="164"/>
    </row>
    <row r="15214" spans="10:28">
      <c r="J15214" s="161"/>
      <c r="AB15214" s="164"/>
    </row>
    <row r="15215" spans="10:28">
      <c r="J15215" s="161"/>
      <c r="AB15215" s="164"/>
    </row>
    <row r="15216" spans="10:28">
      <c r="J15216" s="161"/>
      <c r="AB15216" s="164"/>
    </row>
    <row r="15217" spans="10:28">
      <c r="J15217" s="161"/>
      <c r="AB15217" s="164"/>
    </row>
    <row r="15218" spans="10:28">
      <c r="J15218" s="161"/>
      <c r="AB15218" s="164"/>
    </row>
    <row r="15219" spans="10:28">
      <c r="J15219" s="161"/>
      <c r="AB15219" s="164"/>
    </row>
    <row r="15220" spans="10:28">
      <c r="J15220" s="161"/>
      <c r="AB15220" s="164"/>
    </row>
    <row r="15221" spans="10:28">
      <c r="J15221" s="161"/>
      <c r="AB15221" s="164"/>
    </row>
    <row r="15222" spans="10:28">
      <c r="J15222" s="161"/>
      <c r="AB15222" s="164"/>
    </row>
    <row r="15223" spans="10:28">
      <c r="J15223" s="161"/>
      <c r="AB15223" s="164"/>
    </row>
    <row r="15224" spans="10:28">
      <c r="J15224" s="161"/>
      <c r="AB15224" s="164"/>
    </row>
    <row r="15225" spans="10:28">
      <c r="J15225" s="161"/>
      <c r="AB15225" s="164"/>
    </row>
    <row r="15226" spans="10:28">
      <c r="J15226" s="161"/>
      <c r="AB15226" s="164"/>
    </row>
    <row r="15227" spans="10:28">
      <c r="J15227" s="161"/>
      <c r="AB15227" s="164"/>
    </row>
    <row r="15228" spans="10:28">
      <c r="J15228" s="161"/>
      <c r="AB15228" s="164"/>
    </row>
    <row r="15229" spans="10:28">
      <c r="J15229" s="161"/>
      <c r="AB15229" s="164"/>
    </row>
    <row r="15230" spans="10:28">
      <c r="J15230" s="161"/>
      <c r="AB15230" s="164"/>
    </row>
    <row r="15231" spans="10:28">
      <c r="J15231" s="161"/>
      <c r="AB15231" s="164"/>
    </row>
    <row r="15232" spans="10:28">
      <c r="J15232" s="161"/>
      <c r="AB15232" s="164"/>
    </row>
    <row r="15233" spans="5:28">
      <c r="J15233" s="161"/>
      <c r="AB15233" s="164"/>
    </row>
    <row r="15234" spans="5:28">
      <c r="J15234" s="161"/>
      <c r="AB15234" s="164"/>
    </row>
    <row r="15235" spans="5:28">
      <c r="J15235" s="161"/>
      <c r="AB15235" s="164"/>
    </row>
    <row r="15236" spans="5:28">
      <c r="J15236" s="161"/>
      <c r="AB15236" s="164"/>
    </row>
    <row r="15237" spans="5:28">
      <c r="J15237" s="161"/>
      <c r="AB15237" s="164"/>
    </row>
    <row r="15238" spans="5:28">
      <c r="J15238" s="161"/>
      <c r="AB15238" s="164"/>
    </row>
    <row r="15239" spans="5:28">
      <c r="J15239" s="161"/>
      <c r="AB15239" s="164"/>
    </row>
    <row r="15240" spans="5:28">
      <c r="E15240" s="166"/>
      <c r="J15240" s="161"/>
      <c r="AB15240" s="164"/>
    </row>
    <row r="15241" spans="5:28">
      <c r="E15241" s="166"/>
      <c r="J15241" s="161"/>
      <c r="AB15241" s="164"/>
    </row>
    <row r="15242" spans="5:28">
      <c r="E15242" s="166"/>
      <c r="J15242" s="161"/>
      <c r="AB15242" s="164"/>
    </row>
    <row r="15243" spans="5:28">
      <c r="E15243" s="166"/>
      <c r="J15243" s="161"/>
      <c r="AB15243" s="164"/>
    </row>
    <row r="15244" spans="5:28">
      <c r="J15244" s="161"/>
      <c r="AB15244" s="164"/>
    </row>
    <row r="15245" spans="5:28">
      <c r="J15245" s="161"/>
      <c r="AB15245" s="164"/>
    </row>
    <row r="15246" spans="5:28">
      <c r="J15246" s="161"/>
      <c r="AB15246" s="164"/>
    </row>
    <row r="15247" spans="5:28">
      <c r="J15247" s="161"/>
      <c r="AB15247" s="164"/>
    </row>
    <row r="15248" spans="5:28">
      <c r="J15248" s="161"/>
      <c r="AB15248" s="164"/>
    </row>
    <row r="15249" spans="10:28">
      <c r="J15249" s="161"/>
      <c r="AB15249" s="164"/>
    </row>
    <row r="15250" spans="10:28">
      <c r="J15250" s="161"/>
      <c r="AB15250" s="164"/>
    </row>
    <row r="15251" spans="10:28">
      <c r="J15251" s="161"/>
      <c r="AB15251" s="164"/>
    </row>
    <row r="15252" spans="10:28">
      <c r="J15252" s="161"/>
      <c r="AB15252" s="164"/>
    </row>
    <row r="15253" spans="10:28">
      <c r="J15253" s="161"/>
      <c r="AB15253" s="164"/>
    </row>
    <row r="15254" spans="10:28">
      <c r="J15254" s="161"/>
      <c r="AB15254" s="164"/>
    </row>
    <row r="15255" spans="10:28">
      <c r="J15255" s="161"/>
      <c r="AB15255" s="164"/>
    </row>
    <row r="15256" spans="10:28">
      <c r="J15256" s="161"/>
      <c r="AB15256" s="164"/>
    </row>
    <row r="15257" spans="10:28">
      <c r="J15257" s="161"/>
      <c r="AB15257" s="164"/>
    </row>
    <row r="15258" spans="10:28">
      <c r="J15258" s="161"/>
      <c r="AB15258" s="164"/>
    </row>
    <row r="15259" spans="10:28">
      <c r="J15259" s="161"/>
      <c r="AB15259" s="164"/>
    </row>
    <row r="15260" spans="10:28">
      <c r="J15260" s="161"/>
      <c r="AB15260" s="164"/>
    </row>
    <row r="15261" spans="10:28">
      <c r="J15261" s="161"/>
      <c r="AB15261" s="164"/>
    </row>
    <row r="15262" spans="10:28">
      <c r="J15262" s="161"/>
      <c r="AB15262" s="164"/>
    </row>
    <row r="15263" spans="10:28">
      <c r="J15263" s="161"/>
      <c r="AB15263" s="164"/>
    </row>
    <row r="15264" spans="10:28">
      <c r="J15264" s="161"/>
      <c r="AB15264" s="164"/>
    </row>
    <row r="15265" spans="5:28">
      <c r="J15265" s="161"/>
      <c r="AB15265" s="164"/>
    </row>
    <row r="15266" spans="5:28">
      <c r="J15266" s="161"/>
      <c r="AB15266" s="164"/>
    </row>
    <row r="15267" spans="5:28">
      <c r="E15267" s="166"/>
      <c r="J15267" s="161"/>
      <c r="AB15267" s="164"/>
    </row>
    <row r="15268" spans="5:28">
      <c r="E15268" s="166"/>
      <c r="J15268" s="161"/>
      <c r="AB15268" s="164"/>
    </row>
    <row r="15269" spans="5:28">
      <c r="J15269" s="161"/>
      <c r="AB15269" s="164"/>
    </row>
    <row r="15270" spans="5:28">
      <c r="J15270" s="161"/>
      <c r="AB15270" s="164"/>
    </row>
    <row r="15271" spans="5:28">
      <c r="J15271" s="161"/>
      <c r="AB15271" s="164"/>
    </row>
    <row r="15272" spans="5:28">
      <c r="J15272" s="161"/>
      <c r="AB15272" s="164"/>
    </row>
    <row r="15273" spans="5:28">
      <c r="J15273" s="161"/>
      <c r="AB15273" s="164"/>
    </row>
    <row r="15274" spans="5:28">
      <c r="J15274" s="161"/>
      <c r="AB15274" s="164"/>
    </row>
    <row r="15275" spans="5:28">
      <c r="J15275" s="161"/>
      <c r="AB15275" s="164"/>
    </row>
    <row r="15276" spans="5:28">
      <c r="J15276" s="161"/>
      <c r="AB15276" s="164"/>
    </row>
    <row r="15277" spans="5:28">
      <c r="J15277" s="161"/>
      <c r="AB15277" s="164"/>
    </row>
    <row r="15278" spans="5:28">
      <c r="J15278" s="161"/>
      <c r="AB15278" s="164"/>
    </row>
    <row r="15279" spans="5:28">
      <c r="J15279" s="161"/>
      <c r="AB15279" s="164"/>
    </row>
    <row r="15280" spans="5:28">
      <c r="J15280" s="161"/>
      <c r="AB15280" s="164"/>
    </row>
    <row r="15281" spans="10:28">
      <c r="J15281" s="161"/>
      <c r="AB15281" s="164"/>
    </row>
    <row r="15282" spans="10:28">
      <c r="J15282" s="161"/>
      <c r="AB15282" s="164"/>
    </row>
    <row r="15283" spans="10:28">
      <c r="J15283" s="161"/>
      <c r="AB15283" s="164"/>
    </row>
    <row r="15284" spans="10:28">
      <c r="J15284" s="161"/>
      <c r="AB15284" s="164"/>
    </row>
    <row r="15285" spans="10:28">
      <c r="J15285" s="161"/>
      <c r="AB15285" s="164"/>
    </row>
    <row r="15286" spans="10:28">
      <c r="J15286" s="161"/>
      <c r="AB15286" s="164"/>
    </row>
    <row r="15287" spans="10:28">
      <c r="J15287" s="161"/>
      <c r="AB15287" s="164"/>
    </row>
    <row r="15288" spans="10:28">
      <c r="J15288" s="161"/>
      <c r="AB15288" s="164"/>
    </row>
    <row r="15289" spans="10:28">
      <c r="J15289" s="161"/>
      <c r="AB15289" s="164"/>
    </row>
    <row r="15290" spans="10:28">
      <c r="J15290" s="161"/>
      <c r="AB15290" s="164"/>
    </row>
    <row r="15291" spans="10:28">
      <c r="J15291" s="161"/>
      <c r="AB15291" s="164"/>
    </row>
    <row r="15292" spans="10:28">
      <c r="J15292" s="161"/>
      <c r="AB15292" s="164"/>
    </row>
    <row r="15293" spans="10:28">
      <c r="J15293" s="161"/>
      <c r="AB15293" s="164"/>
    </row>
    <row r="15294" spans="10:28">
      <c r="J15294" s="161"/>
      <c r="AB15294" s="164"/>
    </row>
    <row r="15295" spans="10:28">
      <c r="J15295" s="161"/>
      <c r="AB15295" s="164"/>
    </row>
    <row r="15296" spans="10:28">
      <c r="J15296" s="161"/>
      <c r="AB15296" s="164"/>
    </row>
    <row r="15297" spans="10:28">
      <c r="J15297" s="161"/>
      <c r="AB15297" s="164"/>
    </row>
    <row r="15298" spans="10:28">
      <c r="J15298" s="161"/>
      <c r="AB15298" s="164"/>
    </row>
    <row r="15299" spans="10:28">
      <c r="J15299" s="161"/>
      <c r="AB15299" s="164"/>
    </row>
    <row r="15300" spans="10:28">
      <c r="J15300" s="161"/>
      <c r="AB15300" s="164"/>
    </row>
    <row r="15301" spans="10:28">
      <c r="J15301" s="161"/>
      <c r="AB15301" s="164"/>
    </row>
    <row r="15302" spans="10:28">
      <c r="J15302" s="161"/>
      <c r="AB15302" s="164"/>
    </row>
    <row r="15303" spans="10:28">
      <c r="J15303" s="161"/>
      <c r="AB15303" s="164"/>
    </row>
    <row r="15304" spans="10:28">
      <c r="J15304" s="161"/>
      <c r="AB15304" s="164"/>
    </row>
    <row r="15305" spans="10:28">
      <c r="J15305" s="161"/>
      <c r="AB15305" s="164"/>
    </row>
    <row r="15306" spans="10:28">
      <c r="J15306" s="161"/>
      <c r="AB15306" s="164"/>
    </row>
    <row r="15307" spans="10:28">
      <c r="J15307" s="161"/>
      <c r="AB15307" s="164"/>
    </row>
    <row r="15308" spans="10:28">
      <c r="J15308" s="161"/>
      <c r="AB15308" s="164"/>
    </row>
    <row r="15309" spans="10:28">
      <c r="J15309" s="161"/>
      <c r="AB15309" s="164"/>
    </row>
    <row r="15310" spans="10:28">
      <c r="J15310" s="161"/>
      <c r="AB15310" s="164"/>
    </row>
    <row r="15311" spans="10:28">
      <c r="J15311" s="161"/>
      <c r="AB15311" s="164"/>
    </row>
    <row r="15312" spans="10:28">
      <c r="J15312" s="161"/>
      <c r="AB15312" s="164"/>
    </row>
    <row r="15313" spans="10:28">
      <c r="J15313" s="161"/>
      <c r="AB15313" s="164"/>
    </row>
    <row r="15314" spans="10:28">
      <c r="J15314" s="161"/>
      <c r="AB15314" s="164"/>
    </row>
    <row r="15315" spans="10:28">
      <c r="J15315" s="161"/>
      <c r="AB15315" s="164"/>
    </row>
    <row r="15316" spans="10:28">
      <c r="J15316" s="161"/>
      <c r="AB15316" s="164"/>
    </row>
    <row r="15317" spans="10:28">
      <c r="J15317" s="161"/>
      <c r="AB15317" s="164"/>
    </row>
    <row r="15318" spans="10:28">
      <c r="J15318" s="161"/>
      <c r="AB15318" s="164"/>
    </row>
    <row r="15319" spans="10:28">
      <c r="J15319" s="161"/>
      <c r="AB15319" s="164"/>
    </row>
    <row r="15320" spans="10:28">
      <c r="J15320" s="161"/>
      <c r="AB15320" s="164"/>
    </row>
    <row r="15321" spans="10:28">
      <c r="J15321" s="161"/>
      <c r="AB15321" s="164"/>
    </row>
    <row r="15322" spans="10:28">
      <c r="J15322" s="161"/>
      <c r="AB15322" s="164"/>
    </row>
    <row r="15323" spans="10:28">
      <c r="J15323" s="161"/>
      <c r="AB15323" s="164"/>
    </row>
    <row r="15324" spans="10:28">
      <c r="J15324" s="161"/>
      <c r="AB15324" s="164"/>
    </row>
    <row r="15325" spans="10:28">
      <c r="J15325" s="161"/>
      <c r="AB15325" s="164"/>
    </row>
    <row r="15326" spans="10:28">
      <c r="J15326" s="161"/>
      <c r="AB15326" s="164"/>
    </row>
    <row r="15327" spans="10:28">
      <c r="J15327" s="161"/>
      <c r="AB15327" s="164"/>
    </row>
    <row r="15328" spans="10:28">
      <c r="J15328" s="161"/>
      <c r="AB15328" s="164"/>
    </row>
    <row r="15329" spans="10:28">
      <c r="J15329" s="161"/>
      <c r="AB15329" s="164"/>
    </row>
    <row r="15330" spans="10:28">
      <c r="J15330" s="161"/>
      <c r="AB15330" s="164"/>
    </row>
    <row r="15331" spans="10:28">
      <c r="J15331" s="161"/>
      <c r="AB15331" s="164"/>
    </row>
    <row r="15332" spans="10:28">
      <c r="J15332" s="161"/>
      <c r="AB15332" s="164"/>
    </row>
    <row r="15333" spans="10:28">
      <c r="J15333" s="161"/>
      <c r="AB15333" s="164"/>
    </row>
    <row r="15334" spans="10:28">
      <c r="J15334" s="161"/>
      <c r="AB15334" s="164"/>
    </row>
    <row r="15335" spans="10:28">
      <c r="J15335" s="161"/>
      <c r="AB15335" s="164"/>
    </row>
    <row r="15336" spans="10:28">
      <c r="J15336" s="161"/>
      <c r="AB15336" s="164"/>
    </row>
    <row r="15337" spans="10:28">
      <c r="J15337" s="161"/>
      <c r="AB15337" s="164"/>
    </row>
    <row r="15338" spans="10:28">
      <c r="J15338" s="161"/>
      <c r="AB15338" s="164"/>
    </row>
    <row r="15339" spans="10:28">
      <c r="J15339" s="161"/>
      <c r="AB15339" s="164"/>
    </row>
    <row r="15340" spans="10:28">
      <c r="J15340" s="161"/>
      <c r="AB15340" s="164"/>
    </row>
    <row r="15341" spans="10:28">
      <c r="J15341" s="161"/>
      <c r="AB15341" s="164"/>
    </row>
    <row r="15342" spans="10:28">
      <c r="J15342" s="161"/>
      <c r="AB15342" s="164"/>
    </row>
    <row r="15343" spans="10:28">
      <c r="J15343" s="161"/>
      <c r="AB15343" s="164"/>
    </row>
    <row r="15344" spans="10:28">
      <c r="J15344" s="161"/>
      <c r="AB15344" s="164"/>
    </row>
    <row r="15345" spans="5:28">
      <c r="J15345" s="161"/>
      <c r="AB15345" s="164"/>
    </row>
    <row r="15346" spans="5:28">
      <c r="J15346" s="161"/>
      <c r="AB15346" s="164"/>
    </row>
    <row r="15347" spans="5:28">
      <c r="J15347" s="161"/>
      <c r="AB15347" s="164"/>
    </row>
    <row r="15348" spans="5:28">
      <c r="J15348" s="161"/>
      <c r="AB15348" s="164"/>
    </row>
    <row r="15349" spans="5:28">
      <c r="J15349" s="161"/>
      <c r="AB15349" s="164"/>
    </row>
    <row r="15350" spans="5:28">
      <c r="J15350" s="161"/>
      <c r="AB15350" s="164"/>
    </row>
    <row r="15351" spans="5:28">
      <c r="J15351" s="161"/>
      <c r="AB15351" s="164"/>
    </row>
    <row r="15352" spans="5:28">
      <c r="J15352" s="161"/>
      <c r="AB15352" s="164"/>
    </row>
    <row r="15353" spans="5:28">
      <c r="J15353" s="161"/>
      <c r="AB15353" s="164"/>
    </row>
    <row r="15354" spans="5:28">
      <c r="J15354" s="161"/>
      <c r="AB15354" s="164"/>
    </row>
    <row r="15355" spans="5:28">
      <c r="E15355" s="166"/>
      <c r="J15355" s="161"/>
      <c r="AB15355" s="164"/>
    </row>
    <row r="15356" spans="5:28">
      <c r="E15356" s="166"/>
      <c r="J15356" s="161"/>
      <c r="AB15356" s="164"/>
    </row>
    <row r="15357" spans="5:28">
      <c r="E15357" s="166"/>
      <c r="J15357" s="161"/>
      <c r="AB15357" s="164"/>
    </row>
    <row r="15358" spans="5:28">
      <c r="E15358" s="166"/>
      <c r="J15358" s="161"/>
      <c r="AB15358" s="164"/>
    </row>
    <row r="15359" spans="5:28">
      <c r="J15359" s="161"/>
      <c r="AB15359" s="164"/>
    </row>
    <row r="15360" spans="5:28">
      <c r="J15360" s="161"/>
      <c r="AB15360" s="164"/>
    </row>
    <row r="15361" spans="10:28">
      <c r="J15361" s="161"/>
      <c r="AB15361" s="164"/>
    </row>
    <row r="15362" spans="10:28">
      <c r="J15362" s="161"/>
      <c r="AB15362" s="164"/>
    </row>
    <row r="15363" spans="10:28">
      <c r="J15363" s="161"/>
      <c r="AB15363" s="164"/>
    </row>
    <row r="15364" spans="10:28">
      <c r="J15364" s="161"/>
      <c r="AB15364" s="164"/>
    </row>
    <row r="15365" spans="10:28">
      <c r="J15365" s="161"/>
      <c r="AB15365" s="164"/>
    </row>
    <row r="15366" spans="10:28">
      <c r="J15366" s="161"/>
      <c r="AB15366" s="164"/>
    </row>
    <row r="15367" spans="10:28">
      <c r="J15367" s="161"/>
      <c r="AB15367" s="164"/>
    </row>
    <row r="15368" spans="10:28">
      <c r="J15368" s="161"/>
      <c r="AB15368" s="164"/>
    </row>
    <row r="15369" spans="10:28">
      <c r="J15369" s="161"/>
      <c r="AB15369" s="164"/>
    </row>
    <row r="15370" spans="10:28">
      <c r="J15370" s="161"/>
      <c r="AB15370" s="164"/>
    </row>
    <row r="15371" spans="10:28">
      <c r="J15371" s="161"/>
      <c r="AB15371" s="164"/>
    </row>
    <row r="15372" spans="10:28">
      <c r="J15372" s="161"/>
      <c r="AB15372" s="164"/>
    </row>
    <row r="15373" spans="10:28">
      <c r="J15373" s="161"/>
      <c r="AB15373" s="164"/>
    </row>
    <row r="15374" spans="10:28">
      <c r="J15374" s="161"/>
      <c r="AB15374" s="164"/>
    </row>
    <row r="15375" spans="10:28">
      <c r="J15375" s="161"/>
      <c r="AB15375" s="164"/>
    </row>
    <row r="15376" spans="10:28">
      <c r="J15376" s="161"/>
      <c r="AB15376" s="164"/>
    </row>
    <row r="15377" spans="10:28">
      <c r="J15377" s="161"/>
      <c r="AB15377" s="164"/>
    </row>
    <row r="15378" spans="10:28">
      <c r="J15378" s="161"/>
      <c r="AB15378" s="164"/>
    </row>
    <row r="15379" spans="10:28">
      <c r="J15379" s="161"/>
      <c r="AB15379" s="164"/>
    </row>
    <row r="15380" spans="10:28">
      <c r="J15380" s="161"/>
      <c r="AB15380" s="164"/>
    </row>
    <row r="15381" spans="10:28">
      <c r="J15381" s="161"/>
      <c r="AB15381" s="164"/>
    </row>
    <row r="15382" spans="10:28">
      <c r="J15382" s="161"/>
      <c r="AB15382" s="164"/>
    </row>
    <row r="15383" spans="10:28">
      <c r="J15383" s="161"/>
      <c r="AB15383" s="164"/>
    </row>
    <row r="15384" spans="10:28">
      <c r="J15384" s="161"/>
      <c r="AB15384" s="164"/>
    </row>
    <row r="15385" spans="10:28">
      <c r="J15385" s="161"/>
      <c r="AB15385" s="164"/>
    </row>
    <row r="15386" spans="10:28">
      <c r="J15386" s="161"/>
      <c r="AB15386" s="164"/>
    </row>
    <row r="15387" spans="10:28">
      <c r="J15387" s="161"/>
      <c r="AB15387" s="164"/>
    </row>
    <row r="15388" spans="10:28">
      <c r="J15388" s="161"/>
      <c r="AB15388" s="164"/>
    </row>
    <row r="15389" spans="10:28">
      <c r="J15389" s="161"/>
      <c r="AB15389" s="164"/>
    </row>
    <row r="15390" spans="10:28">
      <c r="J15390" s="161"/>
      <c r="AB15390" s="164"/>
    </row>
    <row r="15391" spans="10:28">
      <c r="J15391" s="161"/>
      <c r="AB15391" s="164"/>
    </row>
    <row r="15392" spans="10:28">
      <c r="J15392" s="161"/>
      <c r="AB15392" s="164"/>
    </row>
    <row r="15393" spans="5:28">
      <c r="J15393" s="161"/>
      <c r="AB15393" s="164"/>
    </row>
    <row r="15394" spans="5:28">
      <c r="J15394" s="161"/>
      <c r="AB15394" s="164"/>
    </row>
    <row r="15395" spans="5:28">
      <c r="J15395" s="161"/>
      <c r="AB15395" s="164"/>
    </row>
    <row r="15396" spans="5:28">
      <c r="J15396" s="161"/>
      <c r="AB15396" s="164"/>
    </row>
    <row r="15397" spans="5:28">
      <c r="J15397" s="161"/>
      <c r="AB15397" s="164"/>
    </row>
    <row r="15398" spans="5:28">
      <c r="J15398" s="161"/>
      <c r="AB15398" s="164"/>
    </row>
    <row r="15399" spans="5:28">
      <c r="J15399" s="161"/>
      <c r="AB15399" s="164"/>
    </row>
    <row r="15400" spans="5:28">
      <c r="E15400" s="166"/>
      <c r="J15400" s="161"/>
      <c r="AB15400" s="164"/>
    </row>
    <row r="15401" spans="5:28">
      <c r="E15401" s="166"/>
      <c r="J15401" s="161"/>
      <c r="AB15401" s="164"/>
    </row>
    <row r="15402" spans="5:28">
      <c r="E15402" s="166"/>
      <c r="J15402" s="161"/>
      <c r="AB15402" s="164"/>
    </row>
    <row r="15403" spans="5:28">
      <c r="E15403" s="166"/>
      <c r="J15403" s="161"/>
      <c r="AB15403" s="164"/>
    </row>
    <row r="15404" spans="5:28">
      <c r="E15404" s="166"/>
      <c r="J15404" s="161"/>
      <c r="AB15404" s="164"/>
    </row>
    <row r="15405" spans="5:28">
      <c r="E15405" s="166"/>
      <c r="J15405" s="161"/>
      <c r="AB15405" s="164"/>
    </row>
    <row r="15406" spans="5:28">
      <c r="J15406" s="161"/>
      <c r="AB15406" s="164"/>
    </row>
    <row r="15407" spans="5:28">
      <c r="J15407" s="161"/>
      <c r="AB15407" s="164"/>
    </row>
    <row r="15408" spans="5:28">
      <c r="J15408" s="161"/>
      <c r="AB15408" s="164"/>
    </row>
    <row r="15409" spans="10:28">
      <c r="J15409" s="161"/>
      <c r="AB15409" s="164"/>
    </row>
    <row r="15410" spans="10:28">
      <c r="J15410" s="161"/>
      <c r="AB15410" s="164"/>
    </row>
    <row r="15411" spans="10:28">
      <c r="J15411" s="161"/>
      <c r="AB15411" s="164"/>
    </row>
    <row r="15412" spans="10:28">
      <c r="J15412" s="161"/>
      <c r="AB15412" s="164"/>
    </row>
    <row r="15413" spans="10:28">
      <c r="J15413" s="161"/>
      <c r="AB15413" s="164"/>
    </row>
    <row r="15414" spans="10:28">
      <c r="J15414" s="161"/>
      <c r="AB15414" s="164"/>
    </row>
    <row r="15415" spans="10:28">
      <c r="J15415" s="161"/>
      <c r="AB15415" s="164"/>
    </row>
    <row r="15416" spans="10:28">
      <c r="J15416" s="161"/>
      <c r="AB15416" s="164"/>
    </row>
    <row r="15417" spans="10:28">
      <c r="J15417" s="161"/>
      <c r="AB15417" s="164"/>
    </row>
    <row r="15418" spans="10:28">
      <c r="J15418" s="161"/>
      <c r="AB15418" s="164"/>
    </row>
    <row r="15419" spans="10:28">
      <c r="J15419" s="161"/>
      <c r="AB15419" s="164"/>
    </row>
    <row r="15420" spans="10:28">
      <c r="J15420" s="161"/>
      <c r="AB15420" s="164"/>
    </row>
    <row r="15421" spans="10:28">
      <c r="J15421" s="161"/>
      <c r="AB15421" s="164"/>
    </row>
    <row r="15422" spans="10:28">
      <c r="J15422" s="161"/>
      <c r="AB15422" s="164"/>
    </row>
    <row r="15423" spans="10:28">
      <c r="J15423" s="161"/>
      <c r="AB15423" s="164"/>
    </row>
    <row r="15424" spans="10:28">
      <c r="J15424" s="161"/>
      <c r="AB15424" s="164"/>
    </row>
    <row r="15425" spans="5:28">
      <c r="J15425" s="161"/>
      <c r="AB15425" s="164"/>
    </row>
    <row r="15426" spans="5:28">
      <c r="J15426" s="161"/>
      <c r="AB15426" s="164"/>
    </row>
    <row r="15427" spans="5:28">
      <c r="J15427" s="161"/>
      <c r="AB15427" s="164"/>
    </row>
    <row r="15428" spans="5:28">
      <c r="J15428" s="161"/>
      <c r="AB15428" s="164"/>
    </row>
    <row r="15429" spans="5:28">
      <c r="J15429" s="161"/>
      <c r="AB15429" s="164"/>
    </row>
    <row r="15430" spans="5:28">
      <c r="J15430" s="161"/>
      <c r="AB15430" s="164"/>
    </row>
    <row r="15431" spans="5:28">
      <c r="J15431" s="161"/>
      <c r="AB15431" s="164"/>
    </row>
    <row r="15432" spans="5:28">
      <c r="E15432" s="166"/>
      <c r="J15432" s="161"/>
      <c r="AB15432" s="164"/>
    </row>
    <row r="15433" spans="5:28">
      <c r="J15433" s="161"/>
      <c r="AB15433" s="164"/>
    </row>
    <row r="15434" spans="5:28">
      <c r="J15434" s="161"/>
      <c r="AB15434" s="164"/>
    </row>
    <row r="15435" spans="5:28">
      <c r="J15435" s="161"/>
      <c r="AB15435" s="164"/>
    </row>
    <row r="15436" spans="5:28">
      <c r="J15436" s="161"/>
      <c r="AB15436" s="164"/>
    </row>
    <row r="15437" spans="5:28">
      <c r="J15437" s="161"/>
      <c r="AB15437" s="164"/>
    </row>
    <row r="15438" spans="5:28">
      <c r="J15438" s="161"/>
      <c r="AB15438" s="164"/>
    </row>
    <row r="15439" spans="5:28">
      <c r="J15439" s="161"/>
      <c r="AB15439" s="164"/>
    </row>
    <row r="15440" spans="5:28">
      <c r="J15440" s="161"/>
      <c r="AB15440" s="164"/>
    </row>
    <row r="15441" spans="10:28">
      <c r="J15441" s="161"/>
      <c r="AB15441" s="164"/>
    </row>
    <row r="15442" spans="10:28">
      <c r="J15442" s="161"/>
      <c r="AB15442" s="164"/>
    </row>
    <row r="15443" spans="10:28">
      <c r="J15443" s="161"/>
      <c r="AB15443" s="164"/>
    </row>
    <row r="15444" spans="10:28">
      <c r="J15444" s="161"/>
      <c r="AB15444" s="164"/>
    </row>
    <row r="15445" spans="10:28">
      <c r="J15445" s="161"/>
      <c r="AB15445" s="164"/>
    </row>
    <row r="15446" spans="10:28">
      <c r="J15446" s="161"/>
      <c r="AB15446" s="164"/>
    </row>
    <row r="15447" spans="10:28">
      <c r="J15447" s="161"/>
      <c r="AB15447" s="164"/>
    </row>
    <row r="15448" spans="10:28">
      <c r="J15448" s="161"/>
      <c r="AB15448" s="164"/>
    </row>
    <row r="15449" spans="10:28">
      <c r="J15449" s="161"/>
      <c r="AB15449" s="164"/>
    </row>
    <row r="15450" spans="10:28">
      <c r="J15450" s="161"/>
      <c r="AB15450" s="164"/>
    </row>
    <row r="15451" spans="10:28">
      <c r="J15451" s="161"/>
      <c r="AB15451" s="164"/>
    </row>
    <row r="15452" spans="10:28">
      <c r="J15452" s="161"/>
      <c r="AB15452" s="164"/>
    </row>
    <row r="15453" spans="10:28">
      <c r="J15453" s="161"/>
      <c r="AB15453" s="164"/>
    </row>
    <row r="15454" spans="10:28">
      <c r="J15454" s="161"/>
      <c r="AB15454" s="164"/>
    </row>
    <row r="15455" spans="10:28">
      <c r="J15455" s="161"/>
      <c r="AB15455" s="164"/>
    </row>
    <row r="15456" spans="10:28">
      <c r="J15456" s="161"/>
      <c r="AB15456" s="164"/>
    </row>
    <row r="15457" spans="10:28">
      <c r="J15457" s="161"/>
      <c r="AB15457" s="164"/>
    </row>
    <row r="15458" spans="10:28">
      <c r="J15458" s="161"/>
      <c r="AB15458" s="164"/>
    </row>
    <row r="15459" spans="10:28">
      <c r="J15459" s="161"/>
      <c r="AB15459" s="164"/>
    </row>
    <row r="15460" spans="10:28">
      <c r="J15460" s="161"/>
      <c r="AB15460" s="164"/>
    </row>
    <row r="15461" spans="10:28">
      <c r="J15461" s="161"/>
      <c r="AB15461" s="164"/>
    </row>
    <row r="15462" spans="10:28">
      <c r="J15462" s="161"/>
      <c r="AB15462" s="164"/>
    </row>
    <row r="15463" spans="10:28">
      <c r="J15463" s="161"/>
      <c r="AB15463" s="164"/>
    </row>
    <row r="15464" spans="10:28">
      <c r="J15464" s="161"/>
      <c r="AB15464" s="164"/>
    </row>
    <row r="15465" spans="10:28">
      <c r="J15465" s="161"/>
      <c r="AB15465" s="164"/>
    </row>
    <row r="15466" spans="10:28">
      <c r="J15466" s="161"/>
      <c r="AB15466" s="164"/>
    </row>
    <row r="15467" spans="10:28">
      <c r="J15467" s="161"/>
      <c r="AB15467" s="164"/>
    </row>
    <row r="15468" spans="10:28">
      <c r="J15468" s="161"/>
      <c r="AB15468" s="164"/>
    </row>
    <row r="15469" spans="10:28">
      <c r="J15469" s="161"/>
      <c r="AB15469" s="164"/>
    </row>
    <row r="15470" spans="10:28">
      <c r="J15470" s="161"/>
      <c r="AB15470" s="164"/>
    </row>
    <row r="15471" spans="10:28">
      <c r="J15471" s="161"/>
      <c r="AB15471" s="164"/>
    </row>
    <row r="15472" spans="10:28">
      <c r="J15472" s="161"/>
      <c r="AB15472" s="164"/>
    </row>
    <row r="15473" spans="10:28">
      <c r="J15473" s="161"/>
      <c r="AB15473" s="164"/>
    </row>
    <row r="15474" spans="10:28">
      <c r="J15474" s="161"/>
      <c r="AB15474" s="164"/>
    </row>
    <row r="15475" spans="10:28">
      <c r="J15475" s="161"/>
      <c r="AB15475" s="164"/>
    </row>
    <row r="15476" spans="10:28">
      <c r="J15476" s="161"/>
      <c r="AB15476" s="164"/>
    </row>
    <row r="15477" spans="10:28">
      <c r="J15477" s="161"/>
      <c r="AB15477" s="164"/>
    </row>
    <row r="15478" spans="10:28">
      <c r="J15478" s="161"/>
      <c r="AB15478" s="164"/>
    </row>
    <row r="15479" spans="10:28">
      <c r="J15479" s="161"/>
      <c r="AB15479" s="164"/>
    </row>
    <row r="15480" spans="10:28">
      <c r="J15480" s="161"/>
      <c r="AB15480" s="164"/>
    </row>
    <row r="15481" spans="10:28">
      <c r="J15481" s="161"/>
      <c r="AB15481" s="164"/>
    </row>
    <row r="15482" spans="10:28">
      <c r="J15482" s="161"/>
      <c r="AB15482" s="164"/>
    </row>
    <row r="15483" spans="10:28">
      <c r="J15483" s="161"/>
      <c r="AB15483" s="164"/>
    </row>
    <row r="15484" spans="10:28">
      <c r="J15484" s="161"/>
      <c r="AB15484" s="164"/>
    </row>
    <row r="15485" spans="10:28">
      <c r="J15485" s="161"/>
      <c r="R15485" s="166"/>
      <c r="AB15485" s="164"/>
    </row>
    <row r="15486" spans="10:28">
      <c r="J15486" s="161"/>
      <c r="AB15486" s="164"/>
    </row>
    <row r="15487" spans="10:28">
      <c r="J15487" s="161"/>
      <c r="AB15487" s="164"/>
    </row>
    <row r="15488" spans="10:28">
      <c r="J15488" s="161"/>
      <c r="AB15488" s="164"/>
    </row>
    <row r="15489" spans="10:28">
      <c r="J15489" s="161"/>
      <c r="AB15489" s="164"/>
    </row>
    <row r="15490" spans="10:28">
      <c r="J15490" s="161"/>
      <c r="AB15490" s="164"/>
    </row>
    <row r="15491" spans="10:28">
      <c r="J15491" s="161"/>
      <c r="AB15491" s="164"/>
    </row>
    <row r="15492" spans="10:28">
      <c r="J15492" s="161"/>
      <c r="R15492" s="166"/>
      <c r="AB15492" s="164"/>
    </row>
    <row r="15493" spans="10:28">
      <c r="J15493" s="161"/>
      <c r="AB15493" s="164"/>
    </row>
    <row r="15494" spans="10:28">
      <c r="J15494" s="161"/>
      <c r="AB15494" s="164"/>
    </row>
    <row r="15495" spans="10:28">
      <c r="J15495" s="161"/>
      <c r="AB15495" s="164"/>
    </row>
    <row r="15496" spans="10:28">
      <c r="J15496" s="161"/>
      <c r="AB15496" s="164"/>
    </row>
    <row r="15497" spans="10:28">
      <c r="J15497" s="161"/>
      <c r="AB15497" s="164"/>
    </row>
    <row r="15498" spans="10:28">
      <c r="J15498" s="161"/>
      <c r="AB15498" s="164"/>
    </row>
    <row r="15499" spans="10:28">
      <c r="J15499" s="161"/>
      <c r="AB15499" s="164"/>
    </row>
    <row r="15500" spans="10:28">
      <c r="J15500" s="161"/>
      <c r="AB15500" s="164"/>
    </row>
    <row r="15501" spans="10:28">
      <c r="J15501" s="161"/>
      <c r="AB15501" s="164"/>
    </row>
    <row r="15502" spans="10:28">
      <c r="J15502" s="161"/>
      <c r="AB15502" s="164"/>
    </row>
    <row r="15503" spans="10:28">
      <c r="J15503" s="161"/>
      <c r="AB15503" s="164"/>
    </row>
    <row r="15504" spans="10:28">
      <c r="J15504" s="161"/>
      <c r="AB15504" s="164"/>
    </row>
    <row r="15505" spans="10:28">
      <c r="J15505" s="161"/>
      <c r="AB15505" s="164"/>
    </row>
    <row r="15506" spans="10:28">
      <c r="J15506" s="161"/>
      <c r="AB15506" s="164"/>
    </row>
    <row r="15507" spans="10:28">
      <c r="J15507" s="161"/>
      <c r="AB15507" s="164"/>
    </row>
    <row r="15508" spans="10:28">
      <c r="J15508" s="161"/>
      <c r="AB15508" s="164"/>
    </row>
    <row r="15509" spans="10:28">
      <c r="J15509" s="161"/>
      <c r="AB15509" s="164"/>
    </row>
    <row r="15510" spans="10:28">
      <c r="J15510" s="161"/>
      <c r="AB15510" s="164"/>
    </row>
    <row r="15511" spans="10:28">
      <c r="J15511" s="161"/>
      <c r="AB15511" s="164"/>
    </row>
    <row r="15512" spans="10:28">
      <c r="J15512" s="161"/>
      <c r="AB15512" s="164"/>
    </row>
    <row r="15513" spans="10:28">
      <c r="J15513" s="161"/>
      <c r="AB15513" s="164"/>
    </row>
    <row r="15514" spans="10:28">
      <c r="J15514" s="161"/>
      <c r="AB15514" s="164"/>
    </row>
    <row r="15515" spans="10:28">
      <c r="J15515" s="161"/>
      <c r="AB15515" s="164"/>
    </row>
    <row r="15516" spans="10:28">
      <c r="J15516" s="161"/>
      <c r="AB15516" s="164"/>
    </row>
    <row r="15517" spans="10:28">
      <c r="J15517" s="161"/>
      <c r="AB15517" s="164"/>
    </row>
    <row r="15518" spans="10:28">
      <c r="J15518" s="161"/>
      <c r="AB15518" s="164"/>
    </row>
    <row r="15519" spans="10:28">
      <c r="J15519" s="161"/>
      <c r="AB15519" s="164"/>
    </row>
    <row r="15520" spans="10:28">
      <c r="J15520" s="161"/>
      <c r="AB15520" s="164"/>
    </row>
    <row r="15521" spans="10:28">
      <c r="J15521" s="161"/>
      <c r="AB15521" s="164"/>
    </row>
    <row r="15522" spans="10:28">
      <c r="J15522" s="161"/>
      <c r="AB15522" s="164"/>
    </row>
    <row r="15523" spans="10:28">
      <c r="J15523" s="161"/>
      <c r="R15523" s="166"/>
      <c r="AB15523" s="164"/>
    </row>
    <row r="15524" spans="10:28">
      <c r="J15524" s="161"/>
      <c r="AB15524" s="164"/>
    </row>
    <row r="15525" spans="10:28">
      <c r="J15525" s="161"/>
      <c r="AB15525" s="164"/>
    </row>
    <row r="15526" spans="10:28">
      <c r="J15526" s="161"/>
      <c r="AB15526" s="164"/>
    </row>
    <row r="15527" spans="10:28">
      <c r="J15527" s="161"/>
      <c r="AB15527" s="164"/>
    </row>
    <row r="15528" spans="10:28">
      <c r="J15528" s="161"/>
      <c r="AB15528" s="164"/>
    </row>
    <row r="15529" spans="10:28">
      <c r="J15529" s="161"/>
      <c r="AB15529" s="164"/>
    </row>
    <row r="15530" spans="10:28">
      <c r="J15530" s="161"/>
      <c r="R15530" s="166"/>
      <c r="AB15530" s="164"/>
    </row>
    <row r="15531" spans="10:28">
      <c r="J15531" s="161"/>
      <c r="AB15531" s="164"/>
    </row>
    <row r="15532" spans="10:28">
      <c r="J15532" s="161"/>
      <c r="AB15532" s="164"/>
    </row>
    <row r="15533" spans="10:28">
      <c r="J15533" s="161"/>
      <c r="AB15533" s="164"/>
    </row>
    <row r="15534" spans="10:28">
      <c r="J15534" s="161"/>
      <c r="AB15534" s="164"/>
    </row>
    <row r="15535" spans="10:28">
      <c r="J15535" s="161"/>
      <c r="AB15535" s="164"/>
    </row>
    <row r="15536" spans="10:28">
      <c r="J15536" s="161"/>
      <c r="AB15536" s="164"/>
    </row>
    <row r="15537" spans="10:28">
      <c r="J15537" s="161"/>
      <c r="AB15537" s="164"/>
    </row>
    <row r="15538" spans="10:28">
      <c r="J15538" s="161"/>
      <c r="AB15538" s="164"/>
    </row>
    <row r="15539" spans="10:28">
      <c r="J15539" s="161"/>
      <c r="AB15539" s="164"/>
    </row>
    <row r="15540" spans="10:28">
      <c r="J15540" s="161"/>
      <c r="AB15540" s="164"/>
    </row>
    <row r="15541" spans="10:28">
      <c r="J15541" s="161"/>
      <c r="AB15541" s="164"/>
    </row>
    <row r="15542" spans="10:28">
      <c r="J15542" s="161"/>
      <c r="AB15542" s="164"/>
    </row>
    <row r="15543" spans="10:28">
      <c r="J15543" s="161"/>
      <c r="AB15543" s="164"/>
    </row>
    <row r="15544" spans="10:28">
      <c r="J15544" s="161"/>
      <c r="AB15544" s="164"/>
    </row>
    <row r="15545" spans="10:28">
      <c r="J15545" s="161"/>
      <c r="AB15545" s="164"/>
    </row>
    <row r="15546" spans="10:28">
      <c r="J15546" s="161"/>
      <c r="AB15546" s="164"/>
    </row>
    <row r="15547" spans="10:28">
      <c r="J15547" s="161"/>
      <c r="AB15547" s="164"/>
    </row>
    <row r="15548" spans="10:28">
      <c r="J15548" s="161"/>
      <c r="AB15548" s="164"/>
    </row>
    <row r="15549" spans="10:28">
      <c r="J15549" s="161"/>
      <c r="AB15549" s="164"/>
    </row>
    <row r="15550" spans="10:28">
      <c r="J15550" s="161"/>
      <c r="AB15550" s="164"/>
    </row>
    <row r="15551" spans="10:28">
      <c r="J15551" s="161"/>
      <c r="AB15551" s="164"/>
    </row>
    <row r="15552" spans="10:28">
      <c r="J15552" s="161"/>
      <c r="AB15552" s="164"/>
    </row>
    <row r="15553" spans="10:28">
      <c r="J15553" s="161"/>
      <c r="AB15553" s="164"/>
    </row>
    <row r="15554" spans="10:28">
      <c r="J15554" s="161"/>
      <c r="AB15554" s="164"/>
    </row>
    <row r="15555" spans="10:28">
      <c r="J15555" s="161"/>
      <c r="AB15555" s="164"/>
    </row>
    <row r="15556" spans="10:28">
      <c r="J15556" s="161"/>
      <c r="AB15556" s="164"/>
    </row>
    <row r="15557" spans="10:28">
      <c r="J15557" s="161"/>
      <c r="AB15557" s="164"/>
    </row>
    <row r="15558" spans="10:28">
      <c r="J15558" s="161"/>
      <c r="AB15558" s="164"/>
    </row>
    <row r="15559" spans="10:28">
      <c r="J15559" s="161"/>
      <c r="AB15559" s="164"/>
    </row>
    <row r="15560" spans="10:28">
      <c r="J15560" s="161"/>
      <c r="AB15560" s="164"/>
    </row>
    <row r="15561" spans="10:28">
      <c r="J15561" s="161"/>
      <c r="AB15561" s="164"/>
    </row>
    <row r="15562" spans="10:28">
      <c r="J15562" s="161"/>
      <c r="AB15562" s="164"/>
    </row>
    <row r="15563" spans="10:28">
      <c r="J15563" s="161"/>
      <c r="AB15563" s="164"/>
    </row>
    <row r="15564" spans="10:28">
      <c r="J15564" s="161"/>
      <c r="AB15564" s="164"/>
    </row>
    <row r="15565" spans="10:28">
      <c r="J15565" s="161"/>
      <c r="AB15565" s="164"/>
    </row>
    <row r="15566" spans="10:28">
      <c r="J15566" s="161"/>
      <c r="AB15566" s="164"/>
    </row>
    <row r="15567" spans="10:28">
      <c r="J15567" s="161"/>
      <c r="AB15567" s="164"/>
    </row>
    <row r="15568" spans="10:28">
      <c r="J15568" s="161"/>
      <c r="AB15568" s="164"/>
    </row>
    <row r="15569" spans="5:28">
      <c r="J15569" s="161"/>
      <c r="AB15569" s="164"/>
    </row>
    <row r="15570" spans="5:28">
      <c r="J15570" s="161"/>
      <c r="AB15570" s="164"/>
    </row>
    <row r="15571" spans="5:28">
      <c r="J15571" s="161"/>
      <c r="AB15571" s="164"/>
    </row>
    <row r="15572" spans="5:28">
      <c r="J15572" s="161"/>
      <c r="AB15572" s="164"/>
    </row>
    <row r="15573" spans="5:28">
      <c r="J15573" s="161"/>
      <c r="AB15573" s="164"/>
    </row>
    <row r="15574" spans="5:28">
      <c r="J15574" s="161"/>
      <c r="AB15574" s="164"/>
    </row>
    <row r="15575" spans="5:28">
      <c r="J15575" s="161"/>
      <c r="AB15575" s="164"/>
    </row>
    <row r="15576" spans="5:28">
      <c r="J15576" s="161"/>
      <c r="AB15576" s="164"/>
    </row>
    <row r="15577" spans="5:28">
      <c r="E15577" s="166"/>
      <c r="J15577" s="161"/>
      <c r="AB15577" s="164"/>
    </row>
    <row r="15578" spans="5:28">
      <c r="E15578" s="166"/>
      <c r="J15578" s="161"/>
      <c r="AB15578" s="164"/>
    </row>
    <row r="15579" spans="5:28">
      <c r="E15579" s="166"/>
      <c r="J15579" s="161"/>
      <c r="AB15579" s="164"/>
    </row>
    <row r="15580" spans="5:28">
      <c r="E15580" s="166"/>
      <c r="J15580" s="161"/>
      <c r="AB15580" s="164"/>
    </row>
    <row r="15581" spans="5:28">
      <c r="E15581" s="166"/>
      <c r="J15581" s="161"/>
      <c r="AB15581" s="164"/>
    </row>
    <row r="15582" spans="5:28">
      <c r="E15582" s="166"/>
      <c r="J15582" s="161"/>
      <c r="AB15582" s="164"/>
    </row>
    <row r="15583" spans="5:28">
      <c r="E15583" s="166"/>
      <c r="J15583" s="161"/>
      <c r="AB15583" s="164"/>
    </row>
    <row r="15584" spans="5:28">
      <c r="E15584" s="166"/>
      <c r="J15584" s="161"/>
      <c r="AB15584" s="164"/>
    </row>
    <row r="15585" spans="5:28">
      <c r="E15585" s="166"/>
      <c r="J15585" s="161"/>
      <c r="AB15585" s="164"/>
    </row>
    <row r="15586" spans="5:28">
      <c r="J15586" s="161"/>
      <c r="AB15586" s="164"/>
    </row>
    <row r="15587" spans="5:28">
      <c r="J15587" s="161"/>
      <c r="AB15587" s="164"/>
    </row>
    <row r="15588" spans="5:28">
      <c r="J15588" s="161"/>
      <c r="AB15588" s="164"/>
    </row>
    <row r="15589" spans="5:28">
      <c r="J15589" s="161"/>
      <c r="AB15589" s="164"/>
    </row>
    <row r="15590" spans="5:28">
      <c r="E15590" s="166"/>
      <c r="J15590" s="161"/>
      <c r="AB15590" s="164"/>
    </row>
    <row r="15591" spans="5:28">
      <c r="E15591" s="166"/>
      <c r="J15591" s="161"/>
      <c r="AB15591" s="164"/>
    </row>
    <row r="15592" spans="5:28">
      <c r="J15592" s="161"/>
      <c r="AB15592" s="164"/>
    </row>
    <row r="15593" spans="5:28">
      <c r="E15593" s="166"/>
      <c r="J15593" s="161"/>
      <c r="AB15593" s="164"/>
    </row>
    <row r="15594" spans="5:28">
      <c r="J15594" s="161"/>
      <c r="AB15594" s="164"/>
    </row>
    <row r="15595" spans="5:28">
      <c r="J15595" s="161"/>
      <c r="AB15595" s="164"/>
    </row>
    <row r="15596" spans="5:28">
      <c r="J15596" s="161"/>
      <c r="AB15596" s="164"/>
    </row>
    <row r="15597" spans="5:28">
      <c r="J15597" s="161"/>
      <c r="AB15597" s="164"/>
    </row>
    <row r="15598" spans="5:28">
      <c r="J15598" s="161"/>
      <c r="AB15598" s="164"/>
    </row>
    <row r="15599" spans="5:28">
      <c r="J15599" s="161"/>
      <c r="AB15599" s="164"/>
    </row>
    <row r="15600" spans="5:28">
      <c r="E15600" s="166"/>
      <c r="J15600" s="161"/>
      <c r="AB15600" s="164"/>
    </row>
    <row r="15601" spans="10:28">
      <c r="J15601" s="161"/>
      <c r="AB15601" s="164"/>
    </row>
    <row r="15602" spans="10:28">
      <c r="J15602" s="161"/>
      <c r="AB15602" s="164"/>
    </row>
    <row r="15603" spans="10:28">
      <c r="J15603" s="161"/>
      <c r="AB15603" s="164"/>
    </row>
    <row r="15604" spans="10:28">
      <c r="J15604" s="161"/>
      <c r="AB15604" s="164"/>
    </row>
    <row r="15605" spans="10:28">
      <c r="J15605" s="161"/>
      <c r="AB15605" s="164"/>
    </row>
    <row r="15606" spans="10:28">
      <c r="J15606" s="161"/>
      <c r="AB15606" s="164"/>
    </row>
    <row r="15607" spans="10:28">
      <c r="J15607" s="161"/>
      <c r="AB15607" s="164"/>
    </row>
    <row r="15608" spans="10:28">
      <c r="J15608" s="161"/>
      <c r="AB15608" s="164"/>
    </row>
    <row r="15609" spans="10:28">
      <c r="J15609" s="161"/>
      <c r="AB15609" s="164"/>
    </row>
    <row r="15610" spans="10:28">
      <c r="J15610" s="161"/>
      <c r="AB15610" s="164"/>
    </row>
    <row r="15611" spans="10:28">
      <c r="J15611" s="161"/>
      <c r="AB15611" s="164"/>
    </row>
    <row r="15612" spans="10:28">
      <c r="J15612" s="161"/>
      <c r="AB15612" s="164"/>
    </row>
    <row r="15613" spans="10:28">
      <c r="J15613" s="161"/>
      <c r="AB15613" s="164"/>
    </row>
    <row r="15614" spans="10:28">
      <c r="J15614" s="161"/>
      <c r="AB15614" s="164"/>
    </row>
    <row r="15615" spans="10:28">
      <c r="J15615" s="161"/>
      <c r="AB15615" s="164"/>
    </row>
    <row r="15616" spans="10:28">
      <c r="J15616" s="161"/>
      <c r="AB15616" s="164"/>
    </row>
    <row r="15617" spans="5:28">
      <c r="J15617" s="161"/>
      <c r="AB15617" s="164"/>
    </row>
    <row r="15618" spans="5:28">
      <c r="J15618" s="161"/>
      <c r="AB15618" s="164"/>
    </row>
    <row r="15619" spans="5:28">
      <c r="J15619" s="161"/>
      <c r="AB15619" s="164"/>
    </row>
    <row r="15620" spans="5:28">
      <c r="J15620" s="161"/>
      <c r="AB15620" s="164"/>
    </row>
    <row r="15621" spans="5:28">
      <c r="J15621" s="161"/>
      <c r="AB15621" s="164"/>
    </row>
    <row r="15622" spans="5:28">
      <c r="J15622" s="161"/>
      <c r="AB15622" s="164"/>
    </row>
    <row r="15623" spans="5:28">
      <c r="E15623" s="166"/>
      <c r="J15623" s="161"/>
      <c r="AB15623" s="164"/>
    </row>
    <row r="15624" spans="5:28">
      <c r="E15624" s="166"/>
      <c r="J15624" s="161"/>
      <c r="AB15624" s="164"/>
    </row>
    <row r="15625" spans="5:28">
      <c r="E15625" s="166"/>
      <c r="J15625" s="161"/>
      <c r="AB15625" s="164"/>
    </row>
    <row r="15626" spans="5:28">
      <c r="E15626" s="166"/>
      <c r="J15626" s="161"/>
      <c r="AB15626" s="164"/>
    </row>
    <row r="15627" spans="5:28">
      <c r="E15627" s="166"/>
      <c r="J15627" s="161"/>
      <c r="AB15627" s="164"/>
    </row>
    <row r="15628" spans="5:28">
      <c r="E15628" s="166"/>
      <c r="J15628" s="161"/>
      <c r="AB15628" s="164"/>
    </row>
    <row r="15629" spans="5:28">
      <c r="J15629" s="161"/>
      <c r="AB15629" s="164"/>
    </row>
    <row r="15630" spans="5:28">
      <c r="J15630" s="161"/>
      <c r="AB15630" s="164"/>
    </row>
    <row r="15631" spans="5:28">
      <c r="J15631" s="161"/>
      <c r="AB15631" s="164"/>
    </row>
    <row r="15632" spans="5:28">
      <c r="J15632" s="161"/>
      <c r="AB15632" s="164"/>
    </row>
    <row r="15633" spans="10:28">
      <c r="J15633" s="161"/>
      <c r="AB15633" s="164"/>
    </row>
    <row r="15634" spans="10:28">
      <c r="J15634" s="161"/>
      <c r="AB15634" s="164"/>
    </row>
    <row r="15635" spans="10:28">
      <c r="J15635" s="161"/>
      <c r="AB15635" s="164"/>
    </row>
    <row r="15636" spans="10:28">
      <c r="J15636" s="161"/>
      <c r="AB15636" s="164"/>
    </row>
    <row r="15637" spans="10:28">
      <c r="J15637" s="161"/>
      <c r="AB15637" s="164"/>
    </row>
    <row r="15638" spans="10:28">
      <c r="J15638" s="161"/>
      <c r="AB15638" s="164"/>
    </row>
    <row r="15639" spans="10:28">
      <c r="J15639" s="161"/>
      <c r="AB15639" s="164"/>
    </row>
    <row r="15640" spans="10:28">
      <c r="J15640" s="161"/>
      <c r="AB15640" s="164"/>
    </row>
    <row r="15641" spans="10:28">
      <c r="J15641" s="161"/>
      <c r="AB15641" s="164"/>
    </row>
    <row r="15642" spans="10:28">
      <c r="J15642" s="161"/>
      <c r="AB15642" s="164"/>
    </row>
    <row r="15643" spans="10:28">
      <c r="J15643" s="161"/>
      <c r="AB15643" s="164"/>
    </row>
    <row r="15644" spans="10:28">
      <c r="J15644" s="161"/>
      <c r="AB15644" s="164"/>
    </row>
    <row r="15645" spans="10:28">
      <c r="J15645" s="161"/>
      <c r="AB15645" s="164"/>
    </row>
    <row r="15646" spans="10:28">
      <c r="J15646" s="161"/>
      <c r="AB15646" s="164"/>
    </row>
    <row r="15647" spans="10:28">
      <c r="J15647" s="161"/>
      <c r="AB15647" s="164"/>
    </row>
    <row r="15648" spans="10:28">
      <c r="J15648" s="161"/>
      <c r="AB15648" s="164"/>
    </row>
    <row r="15649" spans="10:28">
      <c r="J15649" s="161"/>
      <c r="AB15649" s="164"/>
    </row>
    <row r="15650" spans="10:28">
      <c r="J15650" s="161"/>
      <c r="AB15650" s="164"/>
    </row>
    <row r="15651" spans="10:28">
      <c r="J15651" s="161"/>
      <c r="AB15651" s="164"/>
    </row>
    <row r="15652" spans="10:28">
      <c r="J15652" s="161"/>
      <c r="AB15652" s="164"/>
    </row>
    <row r="15653" spans="10:28">
      <c r="J15653" s="161"/>
      <c r="AB15653" s="164"/>
    </row>
    <row r="15654" spans="10:28">
      <c r="J15654" s="161"/>
      <c r="AB15654" s="164"/>
    </row>
    <row r="15655" spans="10:28">
      <c r="J15655" s="161"/>
      <c r="AB15655" s="164"/>
    </row>
    <row r="15656" spans="10:28">
      <c r="J15656" s="161"/>
      <c r="AB15656" s="164"/>
    </row>
    <row r="15657" spans="10:28">
      <c r="J15657" s="161"/>
      <c r="AB15657" s="164"/>
    </row>
    <row r="15658" spans="10:28">
      <c r="J15658" s="161"/>
      <c r="AB15658" s="164"/>
    </row>
    <row r="15659" spans="10:28">
      <c r="J15659" s="161"/>
      <c r="AB15659" s="164"/>
    </row>
    <row r="15660" spans="10:28">
      <c r="J15660" s="161"/>
      <c r="AB15660" s="164"/>
    </row>
    <row r="15661" spans="10:28">
      <c r="J15661" s="161"/>
      <c r="AB15661" s="164"/>
    </row>
    <row r="15662" spans="10:28">
      <c r="J15662" s="161"/>
      <c r="AB15662" s="164"/>
    </row>
    <row r="15663" spans="10:28">
      <c r="J15663" s="161"/>
      <c r="AB15663" s="164"/>
    </row>
    <row r="15664" spans="10:28">
      <c r="J15664" s="161"/>
      <c r="AB15664" s="164"/>
    </row>
    <row r="15665" spans="10:28">
      <c r="J15665" s="161"/>
      <c r="AB15665" s="164"/>
    </row>
    <row r="15666" spans="10:28">
      <c r="J15666" s="161"/>
      <c r="AB15666" s="164"/>
    </row>
    <row r="15667" spans="10:28">
      <c r="J15667" s="161"/>
      <c r="AB15667" s="164"/>
    </row>
    <row r="15668" spans="10:28">
      <c r="J15668" s="161"/>
      <c r="AB15668" s="164"/>
    </row>
    <row r="15669" spans="10:28">
      <c r="J15669" s="161"/>
      <c r="AB15669" s="164"/>
    </row>
    <row r="15670" spans="10:28">
      <c r="J15670" s="161"/>
      <c r="AB15670" s="164"/>
    </row>
    <row r="15671" spans="10:28">
      <c r="J15671" s="161"/>
      <c r="AB15671" s="164"/>
    </row>
    <row r="15672" spans="10:28">
      <c r="J15672" s="161"/>
      <c r="AB15672" s="164"/>
    </row>
    <row r="15673" spans="10:28">
      <c r="J15673" s="161"/>
      <c r="AB15673" s="164"/>
    </row>
    <row r="15674" spans="10:28">
      <c r="J15674" s="161"/>
      <c r="AB15674" s="164"/>
    </row>
    <row r="15675" spans="10:28">
      <c r="J15675" s="161"/>
      <c r="AB15675" s="164"/>
    </row>
    <row r="15676" spans="10:28">
      <c r="J15676" s="161"/>
      <c r="AB15676" s="164"/>
    </row>
    <row r="15677" spans="10:28">
      <c r="J15677" s="161"/>
      <c r="AB15677" s="164"/>
    </row>
    <row r="15678" spans="10:28">
      <c r="J15678" s="161"/>
      <c r="AB15678" s="164"/>
    </row>
    <row r="15679" spans="10:28">
      <c r="J15679" s="161"/>
      <c r="AB15679" s="164"/>
    </row>
    <row r="15680" spans="10:28">
      <c r="J15680" s="161"/>
      <c r="AB15680" s="164"/>
    </row>
    <row r="15681" spans="10:28">
      <c r="J15681" s="161"/>
      <c r="AB15681" s="164"/>
    </row>
    <row r="15682" spans="10:28">
      <c r="J15682" s="161"/>
      <c r="AB15682" s="164"/>
    </row>
    <row r="15683" spans="10:28">
      <c r="J15683" s="161"/>
      <c r="AB15683" s="164"/>
    </row>
    <row r="15684" spans="10:28">
      <c r="J15684" s="161"/>
      <c r="AB15684" s="164"/>
    </row>
    <row r="15685" spans="10:28">
      <c r="J15685" s="161"/>
      <c r="AB15685" s="164"/>
    </row>
    <row r="15686" spans="10:28">
      <c r="J15686" s="161"/>
      <c r="AB15686" s="164"/>
    </row>
    <row r="15687" spans="10:28">
      <c r="J15687" s="161"/>
      <c r="AB15687" s="164"/>
    </row>
    <row r="15688" spans="10:28">
      <c r="J15688" s="161"/>
      <c r="AB15688" s="164"/>
    </row>
    <row r="15689" spans="10:28">
      <c r="J15689" s="161"/>
      <c r="AB15689" s="164"/>
    </row>
    <row r="15690" spans="10:28">
      <c r="J15690" s="161"/>
      <c r="AB15690" s="164"/>
    </row>
    <row r="15691" spans="10:28">
      <c r="J15691" s="161"/>
      <c r="AB15691" s="164"/>
    </row>
    <row r="15692" spans="10:28">
      <c r="J15692" s="161"/>
      <c r="AB15692" s="164"/>
    </row>
    <row r="15693" spans="10:28">
      <c r="J15693" s="161"/>
      <c r="AB15693" s="164"/>
    </row>
    <row r="15694" spans="10:28">
      <c r="J15694" s="161"/>
      <c r="AB15694" s="164"/>
    </row>
    <row r="15695" spans="10:28">
      <c r="J15695" s="161"/>
      <c r="AB15695" s="164"/>
    </row>
    <row r="15696" spans="10:28">
      <c r="J15696" s="161"/>
      <c r="AB15696" s="164"/>
    </row>
    <row r="15697" spans="10:28">
      <c r="J15697" s="161"/>
      <c r="AB15697" s="164"/>
    </row>
    <row r="15698" spans="10:28">
      <c r="J15698" s="161"/>
      <c r="AB15698" s="164"/>
    </row>
    <row r="15699" spans="10:28">
      <c r="J15699" s="161"/>
      <c r="AB15699" s="164"/>
    </row>
    <row r="15700" spans="10:28">
      <c r="J15700" s="161"/>
      <c r="AB15700" s="164"/>
    </row>
    <row r="15701" spans="10:28">
      <c r="J15701" s="161"/>
      <c r="AB15701" s="164"/>
    </row>
    <row r="15702" spans="10:28">
      <c r="J15702" s="161"/>
      <c r="AB15702" s="164"/>
    </row>
    <row r="15703" spans="10:28">
      <c r="J15703" s="161"/>
      <c r="AB15703" s="164"/>
    </row>
    <row r="15704" spans="10:28">
      <c r="J15704" s="161"/>
      <c r="AB15704" s="164"/>
    </row>
    <row r="15705" spans="10:28">
      <c r="J15705" s="161"/>
      <c r="AB15705" s="164"/>
    </row>
    <row r="15706" spans="10:28">
      <c r="J15706" s="161"/>
      <c r="AB15706" s="164"/>
    </row>
    <row r="15707" spans="10:28">
      <c r="J15707" s="161"/>
      <c r="AB15707" s="164"/>
    </row>
    <row r="15708" spans="10:28">
      <c r="J15708" s="161"/>
      <c r="AB15708" s="164"/>
    </row>
    <row r="15709" spans="10:28">
      <c r="J15709" s="161"/>
      <c r="AB15709" s="164"/>
    </row>
    <row r="15710" spans="10:28">
      <c r="J15710" s="161"/>
      <c r="AB15710" s="164"/>
    </row>
    <row r="15711" spans="10:28">
      <c r="J15711" s="161"/>
      <c r="AB15711" s="164"/>
    </row>
    <row r="15712" spans="10:28">
      <c r="J15712" s="161"/>
      <c r="AB15712" s="164"/>
    </row>
    <row r="15713" spans="10:28">
      <c r="J15713" s="161"/>
      <c r="AB15713" s="164"/>
    </row>
    <row r="15714" spans="10:28">
      <c r="J15714" s="161"/>
      <c r="AB15714" s="164"/>
    </row>
    <row r="15715" spans="10:28">
      <c r="J15715" s="161"/>
      <c r="AB15715" s="164"/>
    </row>
    <row r="15716" spans="10:28">
      <c r="J15716" s="161"/>
      <c r="AB15716" s="164"/>
    </row>
    <row r="15717" spans="10:28">
      <c r="J15717" s="161"/>
      <c r="AB15717" s="164"/>
    </row>
    <row r="15718" spans="10:28">
      <c r="J15718" s="161"/>
      <c r="AB15718" s="164"/>
    </row>
    <row r="15719" spans="10:28">
      <c r="J15719" s="161"/>
      <c r="AB15719" s="164"/>
    </row>
    <row r="15720" spans="10:28">
      <c r="J15720" s="161"/>
      <c r="AB15720" s="164"/>
    </row>
    <row r="15721" spans="10:28">
      <c r="J15721" s="161"/>
      <c r="AB15721" s="164"/>
    </row>
    <row r="15722" spans="10:28">
      <c r="J15722" s="161"/>
      <c r="AB15722" s="164"/>
    </row>
    <row r="15723" spans="10:28">
      <c r="J15723" s="161"/>
      <c r="AB15723" s="164"/>
    </row>
    <row r="15724" spans="10:28">
      <c r="J15724" s="161"/>
      <c r="AB15724" s="164"/>
    </row>
    <row r="15725" spans="10:28">
      <c r="J15725" s="161"/>
      <c r="AB15725" s="164"/>
    </row>
    <row r="15726" spans="10:28">
      <c r="J15726" s="161"/>
      <c r="AB15726" s="164"/>
    </row>
    <row r="15727" spans="10:28">
      <c r="J15727" s="161"/>
      <c r="AB15727" s="164"/>
    </row>
    <row r="15728" spans="10:28">
      <c r="J15728" s="161"/>
      <c r="AB15728" s="164"/>
    </row>
    <row r="15729" spans="10:28">
      <c r="J15729" s="161"/>
      <c r="AB15729" s="164"/>
    </row>
    <row r="15730" spans="10:28">
      <c r="J15730" s="161"/>
      <c r="AB15730" s="164"/>
    </row>
    <row r="15731" spans="10:28">
      <c r="J15731" s="161"/>
      <c r="AB15731" s="164"/>
    </row>
    <row r="15732" spans="10:28">
      <c r="J15732" s="161"/>
      <c r="AB15732" s="164"/>
    </row>
    <row r="15733" spans="10:28">
      <c r="J15733" s="161"/>
      <c r="AB15733" s="164"/>
    </row>
    <row r="15734" spans="10:28">
      <c r="J15734" s="161"/>
      <c r="AB15734" s="164"/>
    </row>
    <row r="15735" spans="10:28">
      <c r="J15735" s="161"/>
      <c r="R15735" s="166"/>
      <c r="AB15735" s="164"/>
    </row>
    <row r="15736" spans="10:28">
      <c r="J15736" s="161"/>
      <c r="AB15736" s="164"/>
    </row>
    <row r="15737" spans="10:28">
      <c r="J15737" s="161"/>
      <c r="AB15737" s="164"/>
    </row>
    <row r="15738" spans="10:28">
      <c r="J15738" s="161"/>
      <c r="AB15738" s="164"/>
    </row>
    <row r="15739" spans="10:28">
      <c r="J15739" s="161"/>
      <c r="AB15739" s="164"/>
    </row>
    <row r="15740" spans="10:28">
      <c r="J15740" s="161"/>
      <c r="AB15740" s="164"/>
    </row>
    <row r="15741" spans="10:28">
      <c r="J15741" s="161"/>
      <c r="AB15741" s="164"/>
    </row>
    <row r="15742" spans="10:28">
      <c r="J15742" s="161"/>
      <c r="AB15742" s="164"/>
    </row>
    <row r="15743" spans="10:28">
      <c r="J15743" s="161"/>
      <c r="AB15743" s="164"/>
    </row>
    <row r="15744" spans="10:28">
      <c r="J15744" s="161"/>
      <c r="AB15744" s="164"/>
    </row>
    <row r="15745" spans="10:28">
      <c r="J15745" s="161"/>
      <c r="AB15745" s="164"/>
    </row>
    <row r="15746" spans="10:28">
      <c r="J15746" s="161"/>
      <c r="AB15746" s="164"/>
    </row>
    <row r="15747" spans="10:28">
      <c r="J15747" s="161"/>
      <c r="AB15747" s="164"/>
    </row>
    <row r="15748" spans="10:28">
      <c r="J15748" s="161"/>
      <c r="AB15748" s="164"/>
    </row>
    <row r="15749" spans="10:28">
      <c r="J15749" s="161"/>
      <c r="AB15749" s="164"/>
    </row>
    <row r="15750" spans="10:28">
      <c r="J15750" s="161"/>
      <c r="AB15750" s="164"/>
    </row>
    <row r="15751" spans="10:28">
      <c r="J15751" s="161"/>
      <c r="AB15751" s="164"/>
    </row>
    <row r="15752" spans="10:28">
      <c r="J15752" s="161"/>
      <c r="AB15752" s="164"/>
    </row>
    <row r="15753" spans="10:28">
      <c r="J15753" s="161"/>
      <c r="AB15753" s="164"/>
    </row>
    <row r="15754" spans="10:28">
      <c r="J15754" s="161"/>
      <c r="AB15754" s="164"/>
    </row>
    <row r="15755" spans="10:28">
      <c r="J15755" s="161"/>
      <c r="AB15755" s="164"/>
    </row>
    <row r="15756" spans="10:28">
      <c r="J15756" s="161"/>
      <c r="AB15756" s="164"/>
    </row>
    <row r="15757" spans="10:28">
      <c r="J15757" s="161"/>
      <c r="AB15757" s="164"/>
    </row>
    <row r="15758" spans="10:28">
      <c r="J15758" s="161"/>
      <c r="AB15758" s="164"/>
    </row>
    <row r="15759" spans="10:28">
      <c r="J15759" s="161"/>
      <c r="AB15759" s="164"/>
    </row>
    <row r="15760" spans="10:28">
      <c r="J15760" s="161"/>
      <c r="AB15760" s="164"/>
    </row>
    <row r="15761" spans="10:28">
      <c r="J15761" s="161"/>
      <c r="AB15761" s="164"/>
    </row>
    <row r="15762" spans="10:28">
      <c r="J15762" s="161"/>
      <c r="AB15762" s="164"/>
    </row>
    <row r="15763" spans="10:28">
      <c r="J15763" s="161"/>
      <c r="AB15763" s="164"/>
    </row>
    <row r="15764" spans="10:28">
      <c r="J15764" s="161"/>
      <c r="AB15764" s="164"/>
    </row>
    <row r="15765" spans="10:28">
      <c r="J15765" s="161"/>
      <c r="AB15765" s="164"/>
    </row>
    <row r="15766" spans="10:28">
      <c r="J15766" s="161"/>
      <c r="AB15766" s="164"/>
    </row>
    <row r="15767" spans="10:28">
      <c r="J15767" s="161"/>
      <c r="AB15767" s="164"/>
    </row>
    <row r="15768" spans="10:28">
      <c r="J15768" s="161"/>
      <c r="AB15768" s="164"/>
    </row>
    <row r="15769" spans="10:28">
      <c r="J15769" s="161"/>
      <c r="AB15769" s="164"/>
    </row>
    <row r="15770" spans="10:28">
      <c r="J15770" s="161"/>
      <c r="AB15770" s="164"/>
    </row>
    <row r="15771" spans="10:28">
      <c r="J15771" s="161"/>
      <c r="AB15771" s="164"/>
    </row>
    <row r="15772" spans="10:28">
      <c r="J15772" s="161"/>
      <c r="AB15772" s="164"/>
    </row>
    <row r="15773" spans="10:28">
      <c r="J15773" s="161"/>
      <c r="AB15773" s="164"/>
    </row>
    <row r="15774" spans="10:28">
      <c r="J15774" s="161"/>
      <c r="AB15774" s="164"/>
    </row>
    <row r="15775" spans="10:28">
      <c r="J15775" s="161"/>
      <c r="AB15775" s="164"/>
    </row>
    <row r="15776" spans="10:28">
      <c r="J15776" s="161"/>
      <c r="AB15776" s="164"/>
    </row>
    <row r="15777" spans="5:28">
      <c r="J15777" s="161"/>
      <c r="AB15777" s="164"/>
    </row>
    <row r="15778" spans="5:28">
      <c r="J15778" s="161"/>
      <c r="AB15778" s="164"/>
    </row>
    <row r="15779" spans="5:28">
      <c r="J15779" s="161"/>
      <c r="AB15779" s="164"/>
    </row>
    <row r="15780" spans="5:28">
      <c r="J15780" s="161"/>
      <c r="AB15780" s="164"/>
    </row>
    <row r="15781" spans="5:28">
      <c r="J15781" s="161"/>
      <c r="AB15781" s="164"/>
    </row>
    <row r="15782" spans="5:28">
      <c r="J15782" s="161"/>
      <c r="AB15782" s="164"/>
    </row>
    <row r="15783" spans="5:28">
      <c r="J15783" s="161"/>
      <c r="AB15783" s="164"/>
    </row>
    <row r="15784" spans="5:28">
      <c r="J15784" s="161"/>
      <c r="AB15784" s="164"/>
    </row>
    <row r="15785" spans="5:28">
      <c r="J15785" s="161"/>
      <c r="AB15785" s="164"/>
    </row>
    <row r="15786" spans="5:28">
      <c r="J15786" s="161"/>
      <c r="AB15786" s="164"/>
    </row>
    <row r="15787" spans="5:28">
      <c r="J15787" s="161"/>
      <c r="AB15787" s="164"/>
    </row>
    <row r="15788" spans="5:28">
      <c r="J15788" s="161"/>
      <c r="AB15788" s="164"/>
    </row>
    <row r="15789" spans="5:28">
      <c r="J15789" s="161"/>
      <c r="AB15789" s="164"/>
    </row>
    <row r="15790" spans="5:28">
      <c r="E15790" s="166"/>
      <c r="J15790" s="161"/>
      <c r="AB15790" s="164"/>
    </row>
    <row r="15791" spans="5:28">
      <c r="E15791" s="166"/>
      <c r="J15791" s="161"/>
      <c r="AB15791" s="164"/>
    </row>
    <row r="15792" spans="5:28">
      <c r="E15792" s="166"/>
      <c r="J15792" s="161"/>
      <c r="AB15792" s="164"/>
    </row>
    <row r="15793" spans="5:28">
      <c r="E15793" s="166"/>
      <c r="J15793" s="161"/>
      <c r="AB15793" s="164"/>
    </row>
    <row r="15794" spans="5:28">
      <c r="E15794" s="166"/>
      <c r="J15794" s="161"/>
      <c r="AB15794" s="164"/>
    </row>
    <row r="15795" spans="5:28">
      <c r="E15795" s="166"/>
      <c r="J15795" s="161"/>
      <c r="AB15795" s="164"/>
    </row>
    <row r="15796" spans="5:28">
      <c r="E15796" s="166"/>
      <c r="J15796" s="161"/>
      <c r="AB15796" s="164"/>
    </row>
    <row r="15797" spans="5:28">
      <c r="E15797" s="166"/>
      <c r="J15797" s="161"/>
      <c r="AB15797" s="164"/>
    </row>
    <row r="15798" spans="5:28">
      <c r="E15798" s="166"/>
      <c r="J15798" s="161"/>
      <c r="AB15798" s="164"/>
    </row>
    <row r="15799" spans="5:28">
      <c r="E15799" s="166"/>
      <c r="J15799" s="161"/>
      <c r="AB15799" s="164"/>
    </row>
    <row r="15800" spans="5:28">
      <c r="E15800" s="166"/>
      <c r="J15800" s="161"/>
      <c r="AB15800" s="164"/>
    </row>
    <row r="15801" spans="5:28">
      <c r="E15801" s="166"/>
      <c r="J15801" s="161"/>
      <c r="AB15801" s="164"/>
    </row>
    <row r="15802" spans="5:28">
      <c r="J15802" s="161"/>
      <c r="AB15802" s="164"/>
    </row>
    <row r="15803" spans="5:28">
      <c r="J15803" s="161"/>
      <c r="AB15803" s="164"/>
    </row>
    <row r="15804" spans="5:28">
      <c r="J15804" s="161"/>
      <c r="AB15804" s="164"/>
    </row>
    <row r="15805" spans="5:28">
      <c r="J15805" s="161"/>
      <c r="AB15805" s="164"/>
    </row>
    <row r="15806" spans="5:28">
      <c r="J15806" s="161"/>
      <c r="AB15806" s="164"/>
    </row>
    <row r="15807" spans="5:28">
      <c r="J15807" s="161"/>
      <c r="AB15807" s="164"/>
    </row>
    <row r="15808" spans="5:28">
      <c r="J15808" s="161"/>
      <c r="AB15808" s="164"/>
    </row>
    <row r="15809" spans="10:28">
      <c r="J15809" s="161"/>
      <c r="AB15809" s="164"/>
    </row>
    <row r="15810" spans="10:28">
      <c r="J15810" s="161"/>
      <c r="AB15810" s="164"/>
    </row>
    <row r="15811" spans="10:28">
      <c r="J15811" s="161"/>
      <c r="AB15811" s="164"/>
    </row>
    <row r="15812" spans="10:28">
      <c r="J15812" s="161"/>
      <c r="AB15812" s="164"/>
    </row>
    <row r="15813" spans="10:28">
      <c r="J15813" s="161"/>
      <c r="AB15813" s="164"/>
    </row>
    <row r="15814" spans="10:28">
      <c r="J15814" s="161"/>
      <c r="AB15814" s="164"/>
    </row>
    <row r="15815" spans="10:28">
      <c r="J15815" s="161"/>
      <c r="AB15815" s="164"/>
    </row>
    <row r="15816" spans="10:28">
      <c r="J15816" s="161"/>
      <c r="AB15816" s="164"/>
    </row>
    <row r="15817" spans="10:28">
      <c r="J15817" s="161"/>
      <c r="AB15817" s="164"/>
    </row>
    <row r="15818" spans="10:28">
      <c r="J15818" s="161"/>
      <c r="AB15818" s="164"/>
    </row>
    <row r="15819" spans="10:28">
      <c r="J15819" s="161"/>
      <c r="AB15819" s="164"/>
    </row>
    <row r="15820" spans="10:28">
      <c r="J15820" s="161"/>
      <c r="AB15820" s="164"/>
    </row>
    <row r="15821" spans="10:28">
      <c r="J15821" s="161"/>
      <c r="AB15821" s="164"/>
    </row>
    <row r="15822" spans="10:28">
      <c r="J15822" s="161"/>
      <c r="AB15822" s="164"/>
    </row>
    <row r="15823" spans="10:28">
      <c r="J15823" s="161"/>
      <c r="AB15823" s="164"/>
    </row>
    <row r="15824" spans="10:28">
      <c r="J15824" s="161"/>
      <c r="AB15824" s="164"/>
    </row>
    <row r="15825" spans="5:28">
      <c r="J15825" s="161"/>
      <c r="AB15825" s="164"/>
    </row>
    <row r="15826" spans="5:28">
      <c r="J15826" s="161"/>
      <c r="AB15826" s="164"/>
    </row>
    <row r="15827" spans="5:28">
      <c r="J15827" s="161"/>
      <c r="AB15827" s="164"/>
    </row>
    <row r="15828" spans="5:28">
      <c r="J15828" s="161"/>
      <c r="AB15828" s="164"/>
    </row>
    <row r="15829" spans="5:28">
      <c r="J15829" s="161"/>
      <c r="AB15829" s="164"/>
    </row>
    <row r="15830" spans="5:28">
      <c r="J15830" s="161"/>
      <c r="AB15830" s="164"/>
    </row>
    <row r="15831" spans="5:28">
      <c r="J15831" s="161"/>
      <c r="AB15831" s="164"/>
    </row>
    <row r="15832" spans="5:28">
      <c r="J15832" s="161"/>
      <c r="AB15832" s="164"/>
    </row>
    <row r="15833" spans="5:28">
      <c r="E15833" s="166"/>
      <c r="J15833" s="161"/>
      <c r="AB15833" s="164"/>
    </row>
    <row r="15834" spans="5:28">
      <c r="E15834" s="166"/>
      <c r="J15834" s="161"/>
      <c r="AB15834" s="164"/>
    </row>
    <row r="15835" spans="5:28">
      <c r="E15835" s="166"/>
      <c r="J15835" s="161"/>
      <c r="AB15835" s="164"/>
    </row>
    <row r="15836" spans="5:28">
      <c r="E15836" s="166"/>
      <c r="J15836" s="161"/>
      <c r="AB15836" s="164"/>
    </row>
    <row r="15837" spans="5:28">
      <c r="E15837" s="166"/>
      <c r="J15837" s="161"/>
      <c r="AB15837" s="164"/>
    </row>
    <row r="15838" spans="5:28">
      <c r="E15838" s="166"/>
      <c r="J15838" s="161"/>
      <c r="AB15838" s="164"/>
    </row>
    <row r="15839" spans="5:28">
      <c r="E15839" s="166"/>
      <c r="J15839" s="161"/>
      <c r="AB15839" s="164"/>
    </row>
    <row r="15840" spans="5:28">
      <c r="E15840" s="166"/>
      <c r="J15840" s="161"/>
      <c r="AB15840" s="164"/>
    </row>
    <row r="15841" spans="5:28">
      <c r="E15841" s="166"/>
      <c r="J15841" s="161"/>
      <c r="AB15841" s="164"/>
    </row>
    <row r="15842" spans="5:28">
      <c r="E15842" s="166"/>
      <c r="J15842" s="161"/>
      <c r="AB15842" s="164"/>
    </row>
    <row r="15843" spans="5:28">
      <c r="E15843" s="166"/>
      <c r="J15843" s="161"/>
      <c r="AB15843" s="164"/>
    </row>
    <row r="15844" spans="5:28">
      <c r="E15844" s="166"/>
      <c r="J15844" s="161"/>
      <c r="AB15844" s="164"/>
    </row>
    <row r="15845" spans="5:28">
      <c r="E15845" s="166"/>
      <c r="J15845" s="161"/>
      <c r="AB15845" s="164"/>
    </row>
    <row r="15846" spans="5:28">
      <c r="E15846" s="166"/>
      <c r="J15846" s="161"/>
      <c r="AB15846" s="164"/>
    </row>
    <row r="15847" spans="5:28">
      <c r="E15847" s="166"/>
      <c r="J15847" s="161"/>
      <c r="AB15847" s="164"/>
    </row>
    <row r="15848" spans="5:28">
      <c r="E15848" s="166"/>
      <c r="J15848" s="161"/>
      <c r="AB15848" s="164"/>
    </row>
    <row r="15849" spans="5:28">
      <c r="E15849" s="166"/>
      <c r="J15849" s="161"/>
      <c r="AB15849" s="164"/>
    </row>
    <row r="15850" spans="5:28">
      <c r="J15850" s="161"/>
      <c r="AB15850" s="164"/>
    </row>
    <row r="15851" spans="5:28">
      <c r="J15851" s="161"/>
      <c r="AB15851" s="164"/>
    </row>
    <row r="15852" spans="5:28">
      <c r="J15852" s="161"/>
      <c r="AB15852" s="164"/>
    </row>
    <row r="15853" spans="5:28">
      <c r="J15853" s="161"/>
      <c r="AB15853" s="164"/>
    </row>
    <row r="15854" spans="5:28">
      <c r="J15854" s="161"/>
      <c r="AB15854" s="164"/>
    </row>
    <row r="15855" spans="5:28">
      <c r="J15855" s="161"/>
      <c r="AB15855" s="164"/>
    </row>
    <row r="15856" spans="5:28">
      <c r="J15856" s="161"/>
      <c r="AB15856" s="164"/>
    </row>
    <row r="15857" spans="5:28">
      <c r="J15857" s="161"/>
      <c r="AB15857" s="164"/>
    </row>
    <row r="15858" spans="5:28">
      <c r="J15858" s="161"/>
      <c r="AB15858" s="164"/>
    </row>
    <row r="15859" spans="5:28">
      <c r="J15859" s="161"/>
      <c r="AB15859" s="164"/>
    </row>
    <row r="15860" spans="5:28">
      <c r="J15860" s="161"/>
      <c r="AB15860" s="164"/>
    </row>
    <row r="15861" spans="5:28">
      <c r="E15861" s="166"/>
      <c r="J15861" s="161"/>
      <c r="AB15861" s="164"/>
    </row>
    <row r="15862" spans="5:28">
      <c r="E15862" s="166"/>
      <c r="J15862" s="161"/>
      <c r="AB15862" s="164"/>
    </row>
    <row r="15863" spans="5:28">
      <c r="E15863" s="166"/>
      <c r="J15863" s="161"/>
      <c r="AB15863" s="164"/>
    </row>
    <row r="15864" spans="5:28">
      <c r="E15864" s="166"/>
      <c r="J15864" s="161"/>
      <c r="AB15864" s="164"/>
    </row>
    <row r="15865" spans="5:28">
      <c r="E15865" s="166"/>
      <c r="J15865" s="161"/>
      <c r="AB15865" s="164"/>
    </row>
    <row r="15866" spans="5:28">
      <c r="E15866" s="166"/>
      <c r="J15866" s="161"/>
      <c r="AB15866" s="164"/>
    </row>
    <row r="15867" spans="5:28">
      <c r="E15867" s="166"/>
      <c r="J15867" s="161"/>
      <c r="AB15867" s="164"/>
    </row>
    <row r="15868" spans="5:28">
      <c r="E15868" s="166"/>
      <c r="J15868" s="161"/>
      <c r="AB15868" s="164"/>
    </row>
    <row r="15869" spans="5:28">
      <c r="J15869" s="161"/>
      <c r="AB15869" s="164"/>
    </row>
    <row r="15870" spans="5:28">
      <c r="J15870" s="161"/>
      <c r="AB15870" s="164"/>
    </row>
    <row r="15871" spans="5:28">
      <c r="J15871" s="161"/>
      <c r="AB15871" s="164"/>
    </row>
    <row r="15872" spans="5:28">
      <c r="J15872" s="161"/>
      <c r="AB15872" s="164"/>
    </row>
    <row r="15873" spans="10:28">
      <c r="J15873" s="161"/>
      <c r="AB15873" s="164"/>
    </row>
    <row r="15874" spans="10:28">
      <c r="J15874" s="161"/>
      <c r="AB15874" s="164"/>
    </row>
    <row r="15875" spans="10:28">
      <c r="J15875" s="161"/>
      <c r="AB15875" s="164"/>
    </row>
    <row r="15876" spans="10:28">
      <c r="J15876" s="161"/>
      <c r="AB15876" s="164"/>
    </row>
    <row r="15877" spans="10:28">
      <c r="J15877" s="161"/>
      <c r="AB15877" s="164"/>
    </row>
    <row r="15878" spans="10:28">
      <c r="J15878" s="161"/>
      <c r="AB15878" s="164"/>
    </row>
    <row r="15879" spans="10:28">
      <c r="J15879" s="161"/>
      <c r="AB15879" s="164"/>
    </row>
    <row r="15880" spans="10:28">
      <c r="J15880" s="161"/>
      <c r="AB15880" s="164"/>
    </row>
    <row r="15881" spans="10:28">
      <c r="J15881" s="161"/>
      <c r="AB15881" s="164"/>
    </row>
    <row r="15882" spans="10:28">
      <c r="J15882" s="161"/>
      <c r="AB15882" s="164"/>
    </row>
    <row r="15883" spans="10:28">
      <c r="J15883" s="161"/>
      <c r="AB15883" s="164"/>
    </row>
    <row r="15884" spans="10:28">
      <c r="J15884" s="161"/>
      <c r="AB15884" s="164"/>
    </row>
    <row r="15885" spans="10:28">
      <c r="J15885" s="161"/>
      <c r="AB15885" s="164"/>
    </row>
    <row r="15886" spans="10:28">
      <c r="J15886" s="161"/>
      <c r="AB15886" s="164"/>
    </row>
    <row r="15887" spans="10:28">
      <c r="J15887" s="161"/>
      <c r="AB15887" s="164"/>
    </row>
    <row r="15888" spans="10:28">
      <c r="J15888" s="161"/>
      <c r="AB15888" s="164"/>
    </row>
    <row r="15889" spans="10:28">
      <c r="J15889" s="161"/>
      <c r="AB15889" s="164"/>
    </row>
    <row r="15890" spans="10:28">
      <c r="J15890" s="161"/>
      <c r="AB15890" s="164"/>
    </row>
    <row r="15891" spans="10:28">
      <c r="J15891" s="161"/>
      <c r="AB15891" s="164"/>
    </row>
    <row r="15892" spans="10:28">
      <c r="J15892" s="161"/>
      <c r="AB15892" s="164"/>
    </row>
    <row r="15893" spans="10:28">
      <c r="J15893" s="161"/>
      <c r="AB15893" s="164"/>
    </row>
    <row r="15894" spans="10:28">
      <c r="J15894" s="161"/>
      <c r="AB15894" s="164"/>
    </row>
    <row r="15895" spans="10:28">
      <c r="J15895" s="161"/>
      <c r="AB15895" s="164"/>
    </row>
    <row r="15896" spans="10:28">
      <c r="J15896" s="161"/>
      <c r="AB15896" s="164"/>
    </row>
    <row r="15897" spans="10:28">
      <c r="J15897" s="161"/>
      <c r="AB15897" s="164"/>
    </row>
    <row r="15898" spans="10:28">
      <c r="J15898" s="161"/>
      <c r="AB15898" s="164"/>
    </row>
    <row r="15899" spans="10:28">
      <c r="J15899" s="161"/>
      <c r="AB15899" s="164"/>
    </row>
    <row r="15900" spans="10:28">
      <c r="J15900" s="161"/>
      <c r="AB15900" s="164"/>
    </row>
    <row r="15901" spans="10:28">
      <c r="J15901" s="161"/>
      <c r="AB15901" s="164"/>
    </row>
    <row r="15902" spans="10:28">
      <c r="J15902" s="161"/>
      <c r="AB15902" s="164"/>
    </row>
    <row r="15903" spans="10:28">
      <c r="J15903" s="161"/>
      <c r="AB15903" s="164"/>
    </row>
    <row r="15904" spans="10:28">
      <c r="J15904" s="161"/>
      <c r="AB15904" s="164"/>
    </row>
    <row r="15905" spans="5:28">
      <c r="J15905" s="161"/>
      <c r="AB15905" s="164"/>
    </row>
    <row r="15906" spans="5:28">
      <c r="J15906" s="161"/>
      <c r="AB15906" s="164"/>
    </row>
    <row r="15907" spans="5:28">
      <c r="J15907" s="161"/>
      <c r="AB15907" s="164"/>
    </row>
    <row r="15908" spans="5:28">
      <c r="J15908" s="161"/>
      <c r="AB15908" s="164"/>
    </row>
    <row r="15909" spans="5:28">
      <c r="J15909" s="161"/>
      <c r="AB15909" s="164"/>
    </row>
    <row r="15910" spans="5:28">
      <c r="J15910" s="161"/>
      <c r="AB15910" s="164"/>
    </row>
    <row r="15911" spans="5:28">
      <c r="J15911" s="161"/>
      <c r="AB15911" s="164"/>
    </row>
    <row r="15912" spans="5:28">
      <c r="J15912" s="161"/>
      <c r="AB15912" s="164"/>
    </row>
    <row r="15913" spans="5:28">
      <c r="J15913" s="161"/>
      <c r="AB15913" s="164"/>
    </row>
    <row r="15914" spans="5:28">
      <c r="J15914" s="161"/>
      <c r="AB15914" s="164"/>
    </row>
    <row r="15915" spans="5:28">
      <c r="J15915" s="161"/>
      <c r="AB15915" s="164"/>
    </row>
    <row r="15916" spans="5:28">
      <c r="E15916" s="166"/>
      <c r="J15916" s="161"/>
      <c r="AB15916" s="164"/>
    </row>
    <row r="15917" spans="5:28">
      <c r="E15917" s="166"/>
      <c r="J15917" s="161"/>
      <c r="AB15917" s="164"/>
    </row>
    <row r="15918" spans="5:28">
      <c r="E15918" s="166"/>
      <c r="J15918" s="161"/>
      <c r="AB15918" s="164"/>
    </row>
    <row r="15919" spans="5:28">
      <c r="E15919" s="166"/>
      <c r="J15919" s="161"/>
      <c r="AB15919" s="164"/>
    </row>
    <row r="15920" spans="5:28">
      <c r="J15920" s="161"/>
      <c r="AB15920" s="164"/>
    </row>
    <row r="15921" spans="5:28">
      <c r="J15921" s="161"/>
      <c r="AB15921" s="164"/>
    </row>
    <row r="15922" spans="5:28">
      <c r="J15922" s="161"/>
      <c r="AB15922" s="164"/>
    </row>
    <row r="15923" spans="5:28">
      <c r="J15923" s="161"/>
      <c r="AB15923" s="164"/>
    </row>
    <row r="15924" spans="5:28">
      <c r="J15924" s="161"/>
      <c r="AB15924" s="164"/>
    </row>
    <row r="15925" spans="5:28">
      <c r="J15925" s="161"/>
      <c r="AB15925" s="164"/>
    </row>
    <row r="15926" spans="5:28">
      <c r="J15926" s="161"/>
      <c r="AB15926" s="164"/>
    </row>
    <row r="15927" spans="5:28">
      <c r="E15927" s="166"/>
      <c r="J15927" s="161"/>
      <c r="AB15927" s="164"/>
    </row>
    <row r="15928" spans="5:28">
      <c r="E15928" s="166"/>
      <c r="J15928" s="161"/>
      <c r="AB15928" s="164"/>
    </row>
    <row r="15929" spans="5:28">
      <c r="E15929" s="166"/>
      <c r="J15929" s="161"/>
      <c r="AB15929" s="164"/>
    </row>
    <row r="15930" spans="5:28">
      <c r="E15930" s="166"/>
      <c r="J15930" s="161"/>
      <c r="AB15930" s="164"/>
    </row>
    <row r="15931" spans="5:28">
      <c r="J15931" s="161"/>
      <c r="AB15931" s="164"/>
    </row>
    <row r="15932" spans="5:28">
      <c r="J15932" s="161"/>
      <c r="AB15932" s="164"/>
    </row>
    <row r="15933" spans="5:28">
      <c r="J15933" s="161"/>
      <c r="AB15933" s="164"/>
    </row>
    <row r="15934" spans="5:28">
      <c r="J15934" s="161"/>
      <c r="AB15934" s="164"/>
    </row>
    <row r="15935" spans="5:28">
      <c r="J15935" s="161"/>
      <c r="AB15935" s="164"/>
    </row>
    <row r="15936" spans="5:28">
      <c r="J15936" s="161"/>
      <c r="AB15936" s="164"/>
    </row>
    <row r="15937" spans="5:28">
      <c r="J15937" s="161"/>
      <c r="AB15937" s="164"/>
    </row>
    <row r="15938" spans="5:28">
      <c r="J15938" s="161"/>
      <c r="AB15938" s="164"/>
    </row>
    <row r="15939" spans="5:28">
      <c r="E15939" s="166"/>
      <c r="J15939" s="161"/>
      <c r="AB15939" s="164"/>
    </row>
    <row r="15940" spans="5:28">
      <c r="E15940" s="166"/>
      <c r="J15940" s="161"/>
      <c r="AB15940" s="164"/>
    </row>
    <row r="15941" spans="5:28">
      <c r="E15941" s="166"/>
      <c r="J15941" s="161"/>
      <c r="AB15941" s="164"/>
    </row>
    <row r="15942" spans="5:28">
      <c r="E15942" s="166"/>
      <c r="J15942" s="161"/>
      <c r="AB15942" s="164"/>
    </row>
    <row r="15943" spans="5:28">
      <c r="E15943" s="166"/>
      <c r="J15943" s="161"/>
      <c r="AB15943" s="164"/>
    </row>
    <row r="15944" spans="5:28">
      <c r="J15944" s="161"/>
      <c r="AB15944" s="164"/>
    </row>
    <row r="15945" spans="5:28">
      <c r="J15945" s="161"/>
      <c r="AB15945" s="164"/>
    </row>
    <row r="15946" spans="5:28">
      <c r="J15946" s="161"/>
      <c r="AB15946" s="164"/>
    </row>
    <row r="15947" spans="5:28">
      <c r="J15947" s="161"/>
      <c r="AB15947" s="164"/>
    </row>
    <row r="15948" spans="5:28">
      <c r="J15948" s="161"/>
      <c r="AB15948" s="164"/>
    </row>
    <row r="15949" spans="5:28">
      <c r="J15949" s="161"/>
      <c r="AB15949" s="164"/>
    </row>
    <row r="15950" spans="5:28">
      <c r="J15950" s="161"/>
      <c r="AB15950" s="164"/>
    </row>
    <row r="15951" spans="5:28">
      <c r="J15951" s="161"/>
      <c r="AB15951" s="164"/>
    </row>
    <row r="15952" spans="5:28">
      <c r="J15952" s="161"/>
      <c r="AB15952" s="164"/>
    </row>
    <row r="15953" spans="10:28">
      <c r="J15953" s="161"/>
      <c r="AB15953" s="164"/>
    </row>
    <row r="15954" spans="10:28">
      <c r="J15954" s="161"/>
      <c r="AB15954" s="164"/>
    </row>
    <row r="15955" spans="10:28">
      <c r="J15955" s="161"/>
      <c r="AB15955" s="164"/>
    </row>
    <row r="15956" spans="10:28">
      <c r="J15956" s="161"/>
      <c r="AB15956" s="164"/>
    </row>
    <row r="15957" spans="10:28">
      <c r="J15957" s="161"/>
      <c r="AB15957" s="164"/>
    </row>
    <row r="15958" spans="10:28">
      <c r="J15958" s="161"/>
      <c r="AB15958" s="164"/>
    </row>
    <row r="15959" spans="10:28">
      <c r="J15959" s="161"/>
      <c r="AB15959" s="164"/>
    </row>
    <row r="15960" spans="10:28">
      <c r="J15960" s="161"/>
      <c r="AB15960" s="164"/>
    </row>
    <row r="15961" spans="10:28">
      <c r="J15961" s="161"/>
      <c r="AB15961" s="164"/>
    </row>
    <row r="15962" spans="10:28">
      <c r="J15962" s="161"/>
      <c r="AB15962" s="164"/>
    </row>
    <row r="15963" spans="10:28">
      <c r="J15963" s="161"/>
      <c r="AB15963" s="164"/>
    </row>
    <row r="15964" spans="10:28">
      <c r="J15964" s="161"/>
      <c r="AB15964" s="164"/>
    </row>
    <row r="15965" spans="10:28">
      <c r="J15965" s="161"/>
      <c r="AB15965" s="164"/>
    </row>
    <row r="15966" spans="10:28">
      <c r="J15966" s="161"/>
      <c r="AB15966" s="164"/>
    </row>
    <row r="15967" spans="10:28">
      <c r="J15967" s="161"/>
      <c r="AB15967" s="164"/>
    </row>
    <row r="15968" spans="10:28">
      <c r="J15968" s="161"/>
      <c r="AB15968" s="164"/>
    </row>
    <row r="15969" spans="5:28">
      <c r="J15969" s="161"/>
      <c r="AB15969" s="164"/>
    </row>
    <row r="15970" spans="5:28">
      <c r="J15970" s="161"/>
      <c r="AB15970" s="164"/>
    </row>
    <row r="15971" spans="5:28">
      <c r="E15971" s="166"/>
      <c r="J15971" s="161"/>
      <c r="AB15971" s="164"/>
    </row>
    <row r="15972" spans="5:28">
      <c r="E15972" s="166"/>
      <c r="J15972" s="161"/>
      <c r="AB15972" s="164"/>
    </row>
    <row r="15973" spans="5:28">
      <c r="E15973" s="166"/>
      <c r="J15973" s="161"/>
      <c r="AB15973" s="164"/>
    </row>
    <row r="15974" spans="5:28">
      <c r="J15974" s="161"/>
      <c r="AB15974" s="164"/>
    </row>
    <row r="15975" spans="5:28">
      <c r="J15975" s="161"/>
      <c r="AB15975" s="164"/>
    </row>
    <row r="15976" spans="5:28">
      <c r="J15976" s="161"/>
      <c r="AB15976" s="164"/>
    </row>
    <row r="15977" spans="5:28">
      <c r="J15977" s="161"/>
      <c r="AB15977" s="164"/>
    </row>
    <row r="15978" spans="5:28">
      <c r="J15978" s="161"/>
      <c r="AB15978" s="164"/>
    </row>
    <row r="15979" spans="5:28">
      <c r="J15979" s="161"/>
      <c r="AB15979" s="164"/>
    </row>
    <row r="15980" spans="5:28">
      <c r="J15980" s="161"/>
      <c r="AB15980" s="164"/>
    </row>
    <row r="15981" spans="5:28">
      <c r="J15981" s="161"/>
      <c r="AB15981" s="164"/>
    </row>
    <row r="15982" spans="5:28">
      <c r="J15982" s="161"/>
      <c r="AB15982" s="164"/>
    </row>
    <row r="15983" spans="5:28">
      <c r="J15983" s="161"/>
      <c r="AB15983" s="164"/>
    </row>
    <row r="15984" spans="5:28">
      <c r="J15984" s="161"/>
      <c r="AB15984" s="164"/>
    </row>
    <row r="15985" spans="10:28">
      <c r="J15985" s="161"/>
      <c r="AB15985" s="164"/>
    </row>
    <row r="15986" spans="10:28">
      <c r="J15986" s="161"/>
      <c r="AB15986" s="164"/>
    </row>
    <row r="15987" spans="10:28">
      <c r="J15987" s="161"/>
      <c r="AB15987" s="164"/>
    </row>
    <row r="15988" spans="10:28">
      <c r="J15988" s="161"/>
      <c r="AB15988" s="164"/>
    </row>
    <row r="15989" spans="10:28">
      <c r="J15989" s="161"/>
      <c r="AB15989" s="164"/>
    </row>
    <row r="15990" spans="10:28">
      <c r="J15990" s="161"/>
      <c r="AB15990" s="164"/>
    </row>
    <row r="15991" spans="10:28">
      <c r="J15991" s="161"/>
      <c r="AB15991" s="164"/>
    </row>
    <row r="15992" spans="10:28">
      <c r="J15992" s="161"/>
      <c r="AB15992" s="164"/>
    </row>
    <row r="15993" spans="10:28">
      <c r="J15993" s="161"/>
      <c r="AB15993" s="164"/>
    </row>
    <row r="15994" spans="10:28">
      <c r="J15994" s="161"/>
      <c r="AB15994" s="164"/>
    </row>
    <row r="15995" spans="10:28">
      <c r="J15995" s="161"/>
      <c r="AB15995" s="164"/>
    </row>
    <row r="15996" spans="10:28">
      <c r="J15996" s="161"/>
      <c r="AB15996" s="164"/>
    </row>
    <row r="15997" spans="10:28">
      <c r="J15997" s="161"/>
      <c r="AB15997" s="164"/>
    </row>
    <row r="15998" spans="10:28">
      <c r="J15998" s="161"/>
      <c r="AB15998" s="164"/>
    </row>
    <row r="15999" spans="10:28">
      <c r="J15999" s="161"/>
      <c r="AB15999" s="164"/>
    </row>
    <row r="16000" spans="10:28">
      <c r="J16000" s="161"/>
      <c r="AB16000" s="164"/>
    </row>
    <row r="16001" spans="5:28">
      <c r="J16001" s="161"/>
      <c r="AB16001" s="164"/>
    </row>
    <row r="16002" spans="5:28">
      <c r="J16002" s="161"/>
      <c r="AB16002" s="164"/>
    </row>
    <row r="16003" spans="5:28">
      <c r="E16003" s="166"/>
      <c r="J16003" s="161"/>
      <c r="AB16003" s="164"/>
    </row>
    <row r="16004" spans="5:28">
      <c r="E16004" s="166"/>
      <c r="J16004" s="161"/>
      <c r="AB16004" s="164"/>
    </row>
    <row r="16005" spans="5:28">
      <c r="E16005" s="166"/>
      <c r="J16005" s="161"/>
      <c r="AB16005" s="164"/>
    </row>
    <row r="16006" spans="5:28">
      <c r="J16006" s="161"/>
      <c r="AB16006" s="164"/>
    </row>
    <row r="16007" spans="5:28">
      <c r="J16007" s="161"/>
      <c r="AB16007" s="164"/>
    </row>
    <row r="16008" spans="5:28">
      <c r="J16008" s="161"/>
      <c r="AB16008" s="164"/>
    </row>
    <row r="16009" spans="5:28">
      <c r="J16009" s="161"/>
      <c r="AB16009" s="164"/>
    </row>
    <row r="16010" spans="5:28">
      <c r="J16010" s="161"/>
      <c r="AB16010" s="164"/>
    </row>
    <row r="16011" spans="5:28">
      <c r="J16011" s="161"/>
      <c r="AB16011" s="164"/>
    </row>
    <row r="16012" spans="5:28">
      <c r="J16012" s="161"/>
      <c r="AB16012" s="164"/>
    </row>
    <row r="16013" spans="5:28">
      <c r="J16013" s="161"/>
      <c r="AB16013" s="164"/>
    </row>
    <row r="16014" spans="5:28">
      <c r="J16014" s="161"/>
      <c r="AB16014" s="164"/>
    </row>
    <row r="16015" spans="5:28">
      <c r="J16015" s="161"/>
      <c r="AB16015" s="164"/>
    </row>
    <row r="16016" spans="5:28">
      <c r="J16016" s="161"/>
      <c r="AB16016" s="164"/>
    </row>
    <row r="16017" spans="10:28">
      <c r="J16017" s="161"/>
      <c r="AB16017" s="164"/>
    </row>
    <row r="16018" spans="10:28">
      <c r="J16018" s="161"/>
      <c r="AB16018" s="164"/>
    </row>
    <row r="16019" spans="10:28">
      <c r="J16019" s="161"/>
      <c r="AB16019" s="164"/>
    </row>
    <row r="16020" spans="10:28">
      <c r="J16020" s="161"/>
      <c r="AB16020" s="164"/>
    </row>
    <row r="16021" spans="10:28">
      <c r="J16021" s="161"/>
      <c r="AB16021" s="164"/>
    </row>
    <row r="16022" spans="10:28">
      <c r="J16022" s="161"/>
      <c r="AB16022" s="164"/>
    </row>
    <row r="16023" spans="10:28">
      <c r="J16023" s="161"/>
      <c r="AB16023" s="164"/>
    </row>
    <row r="16024" spans="10:28">
      <c r="J16024" s="161"/>
      <c r="AB16024" s="164"/>
    </row>
    <row r="16025" spans="10:28">
      <c r="J16025" s="161"/>
      <c r="AB16025" s="164"/>
    </row>
    <row r="16026" spans="10:28">
      <c r="J16026" s="161"/>
      <c r="AB16026" s="164"/>
    </row>
    <row r="16027" spans="10:28">
      <c r="J16027" s="161"/>
      <c r="AB16027" s="164"/>
    </row>
    <row r="16028" spans="10:28">
      <c r="J16028" s="161"/>
      <c r="AB16028" s="164"/>
    </row>
    <row r="16029" spans="10:28">
      <c r="J16029" s="161"/>
      <c r="AB16029" s="164"/>
    </row>
    <row r="16030" spans="10:28">
      <c r="J16030" s="161"/>
      <c r="AB16030" s="164"/>
    </row>
    <row r="16031" spans="10:28">
      <c r="J16031" s="161"/>
      <c r="AB16031" s="164"/>
    </row>
    <row r="16032" spans="10:28">
      <c r="J16032" s="161"/>
      <c r="AB16032" s="164"/>
    </row>
    <row r="16033" spans="10:28">
      <c r="J16033" s="161"/>
      <c r="AB16033" s="164"/>
    </row>
    <row r="16034" spans="10:28">
      <c r="J16034" s="161"/>
      <c r="AB16034" s="164"/>
    </row>
    <row r="16035" spans="10:28">
      <c r="J16035" s="161"/>
      <c r="AB16035" s="164"/>
    </row>
    <row r="16036" spans="10:28">
      <c r="J16036" s="161"/>
      <c r="AB16036" s="164"/>
    </row>
    <row r="16037" spans="10:28">
      <c r="J16037" s="161"/>
      <c r="AB16037" s="164"/>
    </row>
    <row r="16038" spans="10:28">
      <c r="J16038" s="161"/>
      <c r="AB16038" s="164"/>
    </row>
    <row r="16039" spans="10:28">
      <c r="J16039" s="161"/>
      <c r="AB16039" s="164"/>
    </row>
    <row r="16040" spans="10:28">
      <c r="J16040" s="161"/>
      <c r="AB16040" s="164"/>
    </row>
    <row r="16041" spans="10:28">
      <c r="J16041" s="161"/>
      <c r="AB16041" s="164"/>
    </row>
    <row r="16042" spans="10:28">
      <c r="J16042" s="161"/>
      <c r="AB16042" s="164"/>
    </row>
    <row r="16043" spans="10:28">
      <c r="J16043" s="161"/>
      <c r="AB16043" s="164"/>
    </row>
    <row r="16044" spans="10:28">
      <c r="J16044" s="161"/>
      <c r="AB16044" s="164"/>
    </row>
    <row r="16045" spans="10:28">
      <c r="J16045" s="161"/>
      <c r="AB16045" s="164"/>
    </row>
    <row r="16046" spans="10:28">
      <c r="J16046" s="161"/>
      <c r="AB16046" s="164"/>
    </row>
    <row r="16047" spans="10:28">
      <c r="J16047" s="161"/>
      <c r="AB16047" s="164"/>
    </row>
    <row r="16048" spans="10:28">
      <c r="J16048" s="161"/>
      <c r="AB16048" s="164"/>
    </row>
    <row r="16049" spans="5:28">
      <c r="E16049" s="166"/>
      <c r="J16049" s="161"/>
      <c r="AB16049" s="164"/>
    </row>
    <row r="16050" spans="5:28">
      <c r="E16050" s="166"/>
      <c r="J16050" s="161"/>
      <c r="AB16050" s="164"/>
    </row>
    <row r="16051" spans="5:28">
      <c r="J16051" s="161"/>
      <c r="AB16051" s="164"/>
    </row>
    <row r="16052" spans="5:28">
      <c r="J16052" s="161"/>
      <c r="AB16052" s="164"/>
    </row>
    <row r="16053" spans="5:28">
      <c r="J16053" s="161"/>
      <c r="AB16053" s="164"/>
    </row>
    <row r="16054" spans="5:28">
      <c r="J16054" s="161"/>
      <c r="AB16054" s="164"/>
    </row>
    <row r="16055" spans="5:28">
      <c r="J16055" s="161"/>
      <c r="AB16055" s="164"/>
    </row>
    <row r="16056" spans="5:28">
      <c r="J16056" s="161"/>
      <c r="AB16056" s="164"/>
    </row>
    <row r="16057" spans="5:28">
      <c r="J16057" s="161"/>
      <c r="AB16057" s="164"/>
    </row>
    <row r="16058" spans="5:28">
      <c r="J16058" s="161"/>
      <c r="AB16058" s="164"/>
    </row>
    <row r="16059" spans="5:28">
      <c r="J16059" s="161"/>
      <c r="AB16059" s="164"/>
    </row>
    <row r="16060" spans="5:28">
      <c r="J16060" s="161"/>
      <c r="AB16060" s="164"/>
    </row>
    <row r="16061" spans="5:28">
      <c r="J16061" s="161"/>
      <c r="AB16061" s="164"/>
    </row>
    <row r="16062" spans="5:28">
      <c r="J16062" s="161"/>
      <c r="AB16062" s="164"/>
    </row>
    <row r="16063" spans="5:28">
      <c r="J16063" s="161"/>
      <c r="AB16063" s="164"/>
    </row>
    <row r="16064" spans="5:28">
      <c r="J16064" s="161"/>
      <c r="AB16064" s="164"/>
    </row>
    <row r="16065" spans="10:28">
      <c r="J16065" s="161"/>
      <c r="AB16065" s="164"/>
    </row>
    <row r="16066" spans="10:28">
      <c r="J16066" s="161"/>
      <c r="AB16066" s="164"/>
    </row>
    <row r="16067" spans="10:28">
      <c r="J16067" s="161"/>
      <c r="AB16067" s="164"/>
    </row>
    <row r="16068" spans="10:28">
      <c r="J16068" s="161"/>
      <c r="AB16068" s="164"/>
    </row>
    <row r="16069" spans="10:28">
      <c r="J16069" s="161"/>
      <c r="AB16069" s="164"/>
    </row>
    <row r="16070" spans="10:28">
      <c r="J16070" s="161"/>
      <c r="AB16070" s="164"/>
    </row>
    <row r="16071" spans="10:28">
      <c r="J16071" s="161"/>
      <c r="AB16071" s="164"/>
    </row>
    <row r="16072" spans="10:28">
      <c r="J16072" s="161"/>
      <c r="AB16072" s="164"/>
    </row>
    <row r="16073" spans="10:28">
      <c r="J16073" s="161"/>
      <c r="AB16073" s="164"/>
    </row>
    <row r="16074" spans="10:28">
      <c r="J16074" s="161"/>
      <c r="AB16074" s="164"/>
    </row>
    <row r="16075" spans="10:28">
      <c r="J16075" s="161"/>
      <c r="AB16075" s="164"/>
    </row>
    <row r="16076" spans="10:28">
      <c r="J16076" s="161"/>
      <c r="AB16076" s="164"/>
    </row>
    <row r="16077" spans="10:28">
      <c r="J16077" s="161"/>
      <c r="AB16077" s="164"/>
    </row>
    <row r="16078" spans="10:28">
      <c r="J16078" s="161"/>
      <c r="AB16078" s="164"/>
    </row>
    <row r="16079" spans="10:28">
      <c r="J16079" s="161"/>
      <c r="AB16079" s="164"/>
    </row>
    <row r="16080" spans="10:28">
      <c r="J16080" s="161"/>
      <c r="AB16080" s="164"/>
    </row>
    <row r="16081" spans="10:28">
      <c r="J16081" s="161"/>
      <c r="AB16081" s="164"/>
    </row>
    <row r="16082" spans="10:28">
      <c r="J16082" s="161"/>
      <c r="AB16082" s="164"/>
    </row>
    <row r="16083" spans="10:28">
      <c r="J16083" s="161"/>
      <c r="AB16083" s="164"/>
    </row>
    <row r="16084" spans="10:28">
      <c r="J16084" s="161"/>
      <c r="AB16084" s="164"/>
    </row>
    <row r="16085" spans="10:28">
      <c r="J16085" s="161"/>
      <c r="AB16085" s="164"/>
    </row>
    <row r="16086" spans="10:28">
      <c r="J16086" s="161"/>
      <c r="AB16086" s="164"/>
    </row>
    <row r="16087" spans="10:28">
      <c r="J16087" s="161"/>
      <c r="AB16087" s="164"/>
    </row>
    <row r="16088" spans="10:28">
      <c r="J16088" s="161"/>
      <c r="AB16088" s="164"/>
    </row>
    <row r="16089" spans="10:28">
      <c r="J16089" s="161"/>
      <c r="AB16089" s="164"/>
    </row>
    <row r="16090" spans="10:28">
      <c r="J16090" s="161"/>
      <c r="AB16090" s="164"/>
    </row>
    <row r="16091" spans="10:28">
      <c r="J16091" s="161"/>
      <c r="AB16091" s="164"/>
    </row>
    <row r="16092" spans="10:28">
      <c r="J16092" s="161"/>
      <c r="AB16092" s="164"/>
    </row>
    <row r="16093" spans="10:28">
      <c r="J16093" s="161"/>
      <c r="AB16093" s="164"/>
    </row>
    <row r="16094" spans="10:28">
      <c r="J16094" s="161"/>
      <c r="AB16094" s="164"/>
    </row>
    <row r="16095" spans="10:28">
      <c r="J16095" s="161"/>
      <c r="AB16095" s="164"/>
    </row>
    <row r="16096" spans="10:28">
      <c r="J16096" s="161"/>
      <c r="AB16096" s="164"/>
    </row>
    <row r="16097" spans="10:28">
      <c r="J16097" s="161"/>
      <c r="AB16097" s="164"/>
    </row>
    <row r="16098" spans="10:28">
      <c r="J16098" s="161"/>
      <c r="AB16098" s="164"/>
    </row>
    <row r="16099" spans="10:28">
      <c r="J16099" s="161"/>
      <c r="AB16099" s="164"/>
    </row>
    <row r="16100" spans="10:28">
      <c r="J16100" s="161"/>
      <c r="AB16100" s="164"/>
    </row>
    <row r="16101" spans="10:28">
      <c r="J16101" s="161"/>
      <c r="AB16101" s="164"/>
    </row>
    <row r="16102" spans="10:28">
      <c r="J16102" s="161"/>
      <c r="AB16102" s="164"/>
    </row>
    <row r="16103" spans="10:28">
      <c r="J16103" s="161"/>
      <c r="AB16103" s="164"/>
    </row>
    <row r="16104" spans="10:28">
      <c r="J16104" s="161"/>
      <c r="AB16104" s="164"/>
    </row>
    <row r="16105" spans="10:28">
      <c r="J16105" s="161"/>
      <c r="AB16105" s="164"/>
    </row>
    <row r="16106" spans="10:28">
      <c r="J16106" s="161"/>
      <c r="AB16106" s="164"/>
    </row>
    <row r="16107" spans="10:28">
      <c r="J16107" s="161"/>
      <c r="AB16107" s="164"/>
    </row>
    <row r="16108" spans="10:28">
      <c r="J16108" s="161"/>
      <c r="AB16108" s="164"/>
    </row>
    <row r="16109" spans="10:28">
      <c r="J16109" s="161"/>
      <c r="AB16109" s="164"/>
    </row>
    <row r="16110" spans="10:28">
      <c r="J16110" s="161"/>
      <c r="AB16110" s="164"/>
    </row>
    <row r="16111" spans="10:28">
      <c r="J16111" s="161"/>
      <c r="AB16111" s="164"/>
    </row>
    <row r="16112" spans="10:28">
      <c r="J16112" s="161"/>
      <c r="AB16112" s="164"/>
    </row>
    <row r="16113" spans="5:28">
      <c r="J16113" s="161"/>
      <c r="AB16113" s="164"/>
    </row>
    <row r="16114" spans="5:28">
      <c r="E16114" s="166"/>
      <c r="J16114" s="161"/>
      <c r="AB16114" s="164"/>
    </row>
    <row r="16115" spans="5:28">
      <c r="E16115" s="166"/>
      <c r="J16115" s="161"/>
      <c r="AB16115" s="164"/>
    </row>
    <row r="16116" spans="5:28">
      <c r="E16116" s="166"/>
      <c r="J16116" s="161"/>
      <c r="AB16116" s="164"/>
    </row>
    <row r="16117" spans="5:28">
      <c r="J16117" s="161"/>
      <c r="AB16117" s="164"/>
    </row>
    <row r="16118" spans="5:28">
      <c r="J16118" s="161"/>
      <c r="AB16118" s="164"/>
    </row>
    <row r="16119" spans="5:28">
      <c r="J16119" s="161"/>
      <c r="AB16119" s="164"/>
    </row>
    <row r="16120" spans="5:28">
      <c r="J16120" s="161"/>
      <c r="AB16120" s="164"/>
    </row>
    <row r="16121" spans="5:28">
      <c r="J16121" s="161"/>
      <c r="AB16121" s="164"/>
    </row>
    <row r="16122" spans="5:28">
      <c r="J16122" s="161"/>
      <c r="AB16122" s="164"/>
    </row>
    <row r="16123" spans="5:28">
      <c r="J16123" s="161"/>
      <c r="AB16123" s="164"/>
    </row>
    <row r="16124" spans="5:28">
      <c r="J16124" s="161"/>
      <c r="AB16124" s="164"/>
    </row>
    <row r="16125" spans="5:28">
      <c r="J16125" s="161"/>
      <c r="AB16125" s="164"/>
    </row>
    <row r="16126" spans="5:28">
      <c r="J16126" s="161"/>
      <c r="AB16126" s="164"/>
    </row>
    <row r="16127" spans="5:28">
      <c r="J16127" s="161"/>
      <c r="AB16127" s="164"/>
    </row>
    <row r="16128" spans="5:28">
      <c r="J16128" s="161"/>
      <c r="AB16128" s="164"/>
    </row>
    <row r="16129" spans="10:28">
      <c r="J16129" s="161"/>
      <c r="AB16129" s="164"/>
    </row>
    <row r="16130" spans="10:28">
      <c r="J16130" s="161"/>
      <c r="AB16130" s="164"/>
    </row>
    <row r="16131" spans="10:28">
      <c r="J16131" s="161"/>
      <c r="AB16131" s="164"/>
    </row>
    <row r="16132" spans="10:28">
      <c r="J16132" s="161"/>
      <c r="AB16132" s="164"/>
    </row>
    <row r="16133" spans="10:28">
      <c r="J16133" s="161"/>
      <c r="AB16133" s="164"/>
    </row>
    <row r="16134" spans="10:28">
      <c r="J16134" s="161"/>
      <c r="AB16134" s="164"/>
    </row>
    <row r="16135" spans="10:28">
      <c r="J16135" s="161"/>
      <c r="AB16135" s="164"/>
    </row>
    <row r="16136" spans="10:28">
      <c r="J16136" s="161"/>
      <c r="AB16136" s="164"/>
    </row>
    <row r="16137" spans="10:28">
      <c r="J16137" s="161"/>
      <c r="AB16137" s="164"/>
    </row>
    <row r="16138" spans="10:28">
      <c r="J16138" s="161"/>
      <c r="AB16138" s="164"/>
    </row>
    <row r="16139" spans="10:28">
      <c r="J16139" s="161"/>
      <c r="AB16139" s="164"/>
    </row>
    <row r="16140" spans="10:28">
      <c r="J16140" s="161"/>
      <c r="AB16140" s="164"/>
    </row>
    <row r="16141" spans="10:28">
      <c r="J16141" s="161"/>
      <c r="AB16141" s="164"/>
    </row>
    <row r="16142" spans="10:28">
      <c r="J16142" s="161"/>
      <c r="AB16142" s="164"/>
    </row>
    <row r="16143" spans="10:28">
      <c r="J16143" s="161"/>
      <c r="AB16143" s="164"/>
    </row>
    <row r="16144" spans="10:28">
      <c r="J16144" s="161"/>
      <c r="AB16144" s="164"/>
    </row>
    <row r="16145" spans="5:28">
      <c r="J16145" s="161"/>
      <c r="AB16145" s="164"/>
    </row>
    <row r="16146" spans="5:28">
      <c r="E16146" s="166"/>
      <c r="J16146" s="161"/>
      <c r="AB16146" s="164"/>
    </row>
    <row r="16147" spans="5:28">
      <c r="E16147" s="166"/>
      <c r="J16147" s="161"/>
      <c r="AB16147" s="164"/>
    </row>
    <row r="16148" spans="5:28">
      <c r="E16148" s="166"/>
      <c r="J16148" s="161"/>
      <c r="AB16148" s="164"/>
    </row>
    <row r="16149" spans="5:28">
      <c r="E16149" s="166"/>
      <c r="J16149" s="161"/>
      <c r="AB16149" s="164"/>
    </row>
    <row r="16150" spans="5:28">
      <c r="E16150" s="166"/>
      <c r="J16150" s="161"/>
      <c r="AB16150" s="164"/>
    </row>
    <row r="16151" spans="5:28">
      <c r="E16151" s="166"/>
      <c r="J16151" s="161"/>
      <c r="AB16151" s="164"/>
    </row>
    <row r="16152" spans="5:28">
      <c r="E16152" s="166"/>
      <c r="J16152" s="161"/>
      <c r="AB16152" s="164"/>
    </row>
    <row r="16153" spans="5:28">
      <c r="E16153" s="166"/>
      <c r="J16153" s="161"/>
      <c r="AB16153" s="164"/>
    </row>
    <row r="16154" spans="5:28">
      <c r="E16154" s="166"/>
      <c r="J16154" s="161"/>
      <c r="AB16154" s="164"/>
    </row>
    <row r="16155" spans="5:28">
      <c r="E16155" s="166"/>
      <c r="J16155" s="161"/>
      <c r="AB16155" s="164"/>
    </row>
    <row r="16156" spans="5:28">
      <c r="E16156" s="166"/>
      <c r="J16156" s="161"/>
      <c r="AB16156" s="164"/>
    </row>
    <row r="16157" spans="5:28">
      <c r="E16157" s="166"/>
      <c r="J16157" s="161"/>
      <c r="AB16157" s="164"/>
    </row>
    <row r="16158" spans="5:28">
      <c r="J16158" s="161"/>
      <c r="AB16158" s="164"/>
    </row>
    <row r="16159" spans="5:28">
      <c r="J16159" s="161"/>
      <c r="AB16159" s="164"/>
    </row>
    <row r="16160" spans="5:28">
      <c r="J16160" s="161"/>
      <c r="AB16160" s="164"/>
    </row>
    <row r="16161" spans="10:28">
      <c r="J16161" s="161"/>
      <c r="AB16161" s="164"/>
    </row>
    <row r="16162" spans="10:28">
      <c r="J16162" s="161"/>
      <c r="AB16162" s="164"/>
    </row>
    <row r="16163" spans="10:28">
      <c r="J16163" s="161"/>
      <c r="AB16163" s="164"/>
    </row>
    <row r="16164" spans="10:28">
      <c r="J16164" s="161"/>
      <c r="AB16164" s="164"/>
    </row>
    <row r="16165" spans="10:28">
      <c r="J16165" s="161"/>
      <c r="AB16165" s="164"/>
    </row>
    <row r="16166" spans="10:28">
      <c r="J16166" s="161"/>
      <c r="AB16166" s="164"/>
    </row>
    <row r="16167" spans="10:28">
      <c r="J16167" s="161"/>
      <c r="AB16167" s="164"/>
    </row>
    <row r="16168" spans="10:28">
      <c r="J16168" s="161"/>
      <c r="AB16168" s="164"/>
    </row>
    <row r="16169" spans="10:28">
      <c r="J16169" s="161"/>
      <c r="AB16169" s="164"/>
    </row>
    <row r="16170" spans="10:28">
      <c r="J16170" s="161"/>
      <c r="AB16170" s="164"/>
    </row>
    <row r="16171" spans="10:28">
      <c r="J16171" s="161"/>
      <c r="AB16171" s="164"/>
    </row>
    <row r="16172" spans="10:28">
      <c r="J16172" s="161"/>
      <c r="AB16172" s="164"/>
    </row>
    <row r="16173" spans="10:28">
      <c r="J16173" s="161"/>
      <c r="AB16173" s="164"/>
    </row>
    <row r="16174" spans="10:28">
      <c r="J16174" s="161"/>
      <c r="AB16174" s="164"/>
    </row>
    <row r="16175" spans="10:28">
      <c r="J16175" s="161"/>
      <c r="AB16175" s="164"/>
    </row>
    <row r="16176" spans="10:28">
      <c r="J16176" s="161"/>
      <c r="AB16176" s="164"/>
    </row>
    <row r="16177" spans="10:28">
      <c r="J16177" s="161"/>
      <c r="AB16177" s="164"/>
    </row>
    <row r="16178" spans="10:28">
      <c r="J16178" s="161"/>
      <c r="AB16178" s="164"/>
    </row>
    <row r="16179" spans="10:28">
      <c r="J16179" s="161"/>
      <c r="AB16179" s="164"/>
    </row>
    <row r="16180" spans="10:28">
      <c r="J16180" s="161"/>
      <c r="AB16180" s="164"/>
    </row>
    <row r="16181" spans="10:28">
      <c r="J16181" s="161"/>
      <c r="AB16181" s="164"/>
    </row>
    <row r="16182" spans="10:28">
      <c r="J16182" s="161"/>
      <c r="AB16182" s="164"/>
    </row>
    <row r="16183" spans="10:28">
      <c r="J16183" s="161"/>
      <c r="AB16183" s="164"/>
    </row>
    <row r="16184" spans="10:28">
      <c r="J16184" s="161"/>
      <c r="AB16184" s="164"/>
    </row>
    <row r="16185" spans="10:28">
      <c r="J16185" s="161"/>
      <c r="AB16185" s="164"/>
    </row>
    <row r="16186" spans="10:28">
      <c r="J16186" s="161"/>
      <c r="AB16186" s="164"/>
    </row>
    <row r="16187" spans="10:28">
      <c r="J16187" s="161"/>
      <c r="AB16187" s="164"/>
    </row>
    <row r="16188" spans="10:28">
      <c r="J16188" s="161"/>
      <c r="AB16188" s="164"/>
    </row>
    <row r="16189" spans="10:28">
      <c r="J16189" s="161"/>
      <c r="AB16189" s="164"/>
    </row>
    <row r="16190" spans="10:28">
      <c r="J16190" s="161"/>
      <c r="AB16190" s="164"/>
    </row>
    <row r="16191" spans="10:28">
      <c r="J16191" s="161"/>
      <c r="AB16191" s="164"/>
    </row>
    <row r="16192" spans="10:28">
      <c r="J16192" s="161"/>
      <c r="AB16192" s="164"/>
    </row>
    <row r="16193" spans="10:28">
      <c r="J16193" s="161"/>
      <c r="AB16193" s="164"/>
    </row>
    <row r="16194" spans="10:28">
      <c r="J16194" s="161"/>
      <c r="AB16194" s="164"/>
    </row>
    <row r="16195" spans="10:28">
      <c r="J16195" s="161"/>
      <c r="AB16195" s="164"/>
    </row>
    <row r="16196" spans="10:28">
      <c r="J16196" s="161"/>
      <c r="AB16196" s="164"/>
    </row>
    <row r="16197" spans="10:28">
      <c r="J16197" s="161"/>
      <c r="AB16197" s="164"/>
    </row>
    <row r="16198" spans="10:28">
      <c r="J16198" s="161"/>
      <c r="AB16198" s="164"/>
    </row>
    <row r="16199" spans="10:28">
      <c r="J16199" s="161"/>
      <c r="AB16199" s="164"/>
    </row>
    <row r="16200" spans="10:28">
      <c r="J16200" s="161"/>
      <c r="AB16200" s="164"/>
    </row>
    <row r="16201" spans="10:28">
      <c r="J16201" s="161"/>
      <c r="AB16201" s="164"/>
    </row>
    <row r="16202" spans="10:28">
      <c r="J16202" s="161"/>
      <c r="AB16202" s="164"/>
    </row>
    <row r="16203" spans="10:28">
      <c r="J16203" s="161"/>
      <c r="AB16203" s="164"/>
    </row>
    <row r="16204" spans="10:28">
      <c r="J16204" s="161"/>
      <c r="AB16204" s="164"/>
    </row>
    <row r="16205" spans="10:28">
      <c r="J16205" s="161"/>
      <c r="AB16205" s="164"/>
    </row>
    <row r="16206" spans="10:28">
      <c r="J16206" s="161"/>
      <c r="AB16206" s="164"/>
    </row>
    <row r="16207" spans="10:28">
      <c r="J16207" s="161"/>
      <c r="AB16207" s="164"/>
    </row>
    <row r="16208" spans="10:28">
      <c r="J16208" s="161"/>
      <c r="AB16208" s="164"/>
    </row>
    <row r="16209" spans="10:28">
      <c r="J16209" s="161"/>
      <c r="AB16209" s="164"/>
    </row>
    <row r="16210" spans="10:28">
      <c r="J16210" s="161"/>
      <c r="AB16210" s="164"/>
    </row>
    <row r="16211" spans="10:28">
      <c r="J16211" s="161"/>
      <c r="AB16211" s="164"/>
    </row>
    <row r="16212" spans="10:28">
      <c r="J16212" s="161"/>
      <c r="AB16212" s="164"/>
    </row>
    <row r="16213" spans="10:28">
      <c r="J16213" s="161"/>
      <c r="AB16213" s="164"/>
    </row>
    <row r="16214" spans="10:28">
      <c r="J16214" s="161"/>
      <c r="AB16214" s="164"/>
    </row>
    <row r="16215" spans="10:28">
      <c r="J16215" s="161"/>
      <c r="AB16215" s="164"/>
    </row>
    <row r="16216" spans="10:28">
      <c r="J16216" s="161"/>
      <c r="AB16216" s="164"/>
    </row>
    <row r="16217" spans="10:28">
      <c r="J16217" s="161"/>
      <c r="AB16217" s="164"/>
    </row>
    <row r="16218" spans="10:28">
      <c r="J16218" s="161"/>
      <c r="AB16218" s="164"/>
    </row>
    <row r="16219" spans="10:28">
      <c r="J16219" s="161"/>
      <c r="AB16219" s="164"/>
    </row>
    <row r="16220" spans="10:28">
      <c r="J16220" s="161"/>
      <c r="AB16220" s="164"/>
    </row>
    <row r="16221" spans="10:28">
      <c r="J16221" s="161"/>
      <c r="AB16221" s="164"/>
    </row>
    <row r="16222" spans="10:28">
      <c r="J16222" s="161"/>
      <c r="AB16222" s="164"/>
    </row>
    <row r="16223" spans="10:28">
      <c r="J16223" s="161"/>
      <c r="AB16223" s="164"/>
    </row>
    <row r="16224" spans="10:28">
      <c r="J16224" s="161"/>
      <c r="AB16224" s="164"/>
    </row>
    <row r="16225" spans="10:28">
      <c r="J16225" s="161"/>
      <c r="AB16225" s="164"/>
    </row>
    <row r="16226" spans="10:28">
      <c r="J16226" s="161"/>
      <c r="AB16226" s="164"/>
    </row>
    <row r="16227" spans="10:28">
      <c r="J16227" s="161"/>
      <c r="AB16227" s="164"/>
    </row>
    <row r="16228" spans="10:28">
      <c r="J16228" s="161"/>
      <c r="AB16228" s="164"/>
    </row>
    <row r="16229" spans="10:28">
      <c r="J16229" s="161"/>
      <c r="AB16229" s="164"/>
    </row>
    <row r="16230" spans="10:28">
      <c r="J16230" s="161"/>
      <c r="AB16230" s="164"/>
    </row>
    <row r="16231" spans="10:28">
      <c r="J16231" s="161"/>
      <c r="AB16231" s="164"/>
    </row>
    <row r="16232" spans="10:28">
      <c r="J16232" s="161"/>
      <c r="AB16232" s="164"/>
    </row>
    <row r="16233" spans="10:28">
      <c r="J16233" s="161"/>
      <c r="AB16233" s="164"/>
    </row>
    <row r="16234" spans="10:28">
      <c r="J16234" s="161"/>
      <c r="AB16234" s="164"/>
    </row>
    <row r="16235" spans="10:28">
      <c r="J16235" s="161"/>
      <c r="AB16235" s="164"/>
    </row>
    <row r="16236" spans="10:28">
      <c r="J16236" s="161"/>
      <c r="AB16236" s="164"/>
    </row>
    <row r="16237" spans="10:28">
      <c r="J16237" s="161"/>
      <c r="AB16237" s="164"/>
    </row>
    <row r="16238" spans="10:28">
      <c r="J16238" s="161"/>
      <c r="AB16238" s="164"/>
    </row>
    <row r="16239" spans="10:28">
      <c r="J16239" s="161"/>
      <c r="AB16239" s="164"/>
    </row>
    <row r="16240" spans="10:28">
      <c r="J16240" s="161"/>
      <c r="AB16240" s="164"/>
    </row>
    <row r="16241" spans="10:28">
      <c r="J16241" s="161"/>
      <c r="AB16241" s="164"/>
    </row>
    <row r="16242" spans="10:28">
      <c r="J16242" s="161"/>
      <c r="AB16242" s="164"/>
    </row>
    <row r="16243" spans="10:28">
      <c r="J16243" s="161"/>
      <c r="AB16243" s="164"/>
    </row>
    <row r="16244" spans="10:28">
      <c r="J16244" s="161"/>
      <c r="AB16244" s="164"/>
    </row>
    <row r="16245" spans="10:28">
      <c r="J16245" s="161"/>
      <c r="AB16245" s="164"/>
    </row>
    <row r="16246" spans="10:28">
      <c r="J16246" s="161"/>
      <c r="AB16246" s="164"/>
    </row>
    <row r="16247" spans="10:28">
      <c r="J16247" s="161"/>
      <c r="AB16247" s="164"/>
    </row>
    <row r="16248" spans="10:28">
      <c r="J16248" s="161"/>
      <c r="AB16248" s="164"/>
    </row>
    <row r="16249" spans="10:28">
      <c r="J16249" s="161"/>
      <c r="AB16249" s="164"/>
    </row>
    <row r="16250" spans="10:28">
      <c r="J16250" s="161"/>
      <c r="AB16250" s="164"/>
    </row>
    <row r="16251" spans="10:28">
      <c r="J16251" s="161"/>
      <c r="AB16251" s="164"/>
    </row>
    <row r="16252" spans="10:28">
      <c r="J16252" s="161"/>
      <c r="AB16252" s="164"/>
    </row>
    <row r="16253" spans="10:28">
      <c r="J16253" s="161"/>
      <c r="AB16253" s="164"/>
    </row>
    <row r="16254" spans="10:28">
      <c r="J16254" s="161"/>
      <c r="AB16254" s="164"/>
    </row>
    <row r="16255" spans="10:28">
      <c r="J16255" s="161"/>
      <c r="AB16255" s="164"/>
    </row>
    <row r="16256" spans="10:28">
      <c r="J16256" s="161"/>
      <c r="AB16256" s="164"/>
    </row>
    <row r="16257" spans="10:28">
      <c r="J16257" s="161"/>
      <c r="AB16257" s="164"/>
    </row>
    <row r="16258" spans="10:28">
      <c r="J16258" s="161"/>
      <c r="AB16258" s="164"/>
    </row>
    <row r="16259" spans="10:28">
      <c r="J16259" s="161"/>
      <c r="AB16259" s="164"/>
    </row>
    <row r="16260" spans="10:28">
      <c r="J16260" s="161"/>
      <c r="AB16260" s="164"/>
    </row>
    <row r="16261" spans="10:28">
      <c r="J16261" s="161"/>
      <c r="AB16261" s="164"/>
    </row>
    <row r="16262" spans="10:28">
      <c r="J16262" s="161"/>
      <c r="AB16262" s="164"/>
    </row>
    <row r="16263" spans="10:28">
      <c r="J16263" s="161"/>
      <c r="AB16263" s="164"/>
    </row>
    <row r="16264" spans="10:28">
      <c r="J16264" s="161"/>
      <c r="AB16264" s="164"/>
    </row>
    <row r="16265" spans="10:28">
      <c r="J16265" s="161"/>
      <c r="AB16265" s="164"/>
    </row>
    <row r="16266" spans="10:28">
      <c r="J16266" s="161"/>
      <c r="AB16266" s="164"/>
    </row>
    <row r="16267" spans="10:28">
      <c r="J16267" s="161"/>
      <c r="AB16267" s="164"/>
    </row>
    <row r="16268" spans="10:28">
      <c r="J16268" s="161"/>
      <c r="AB16268" s="164"/>
    </row>
    <row r="16269" spans="10:28">
      <c r="J16269" s="161"/>
      <c r="AB16269" s="164"/>
    </row>
    <row r="16270" spans="10:28">
      <c r="J16270" s="161"/>
      <c r="AB16270" s="164"/>
    </row>
    <row r="16271" spans="10:28">
      <c r="J16271" s="161"/>
      <c r="AB16271" s="164"/>
    </row>
    <row r="16272" spans="10:28">
      <c r="J16272" s="161"/>
      <c r="AB16272" s="164"/>
    </row>
    <row r="16273" spans="10:28">
      <c r="J16273" s="161"/>
      <c r="AB16273" s="164"/>
    </row>
    <row r="16274" spans="10:28">
      <c r="J16274" s="161"/>
      <c r="AB16274" s="164"/>
    </row>
    <row r="16275" spans="10:28">
      <c r="J16275" s="161"/>
      <c r="AB16275" s="164"/>
    </row>
    <row r="16276" spans="10:28">
      <c r="J16276" s="161"/>
      <c r="AB16276" s="164"/>
    </row>
    <row r="16277" spans="10:28">
      <c r="J16277" s="161"/>
      <c r="AB16277" s="164"/>
    </row>
    <row r="16278" spans="10:28">
      <c r="J16278" s="161"/>
      <c r="AB16278" s="164"/>
    </row>
    <row r="16279" spans="10:28">
      <c r="J16279" s="161"/>
      <c r="AB16279" s="164"/>
    </row>
    <row r="16280" spans="10:28">
      <c r="J16280" s="161"/>
      <c r="AB16280" s="164"/>
    </row>
    <row r="16281" spans="10:28">
      <c r="J16281" s="161"/>
      <c r="AB16281" s="164"/>
    </row>
    <row r="16282" spans="10:28">
      <c r="J16282" s="161"/>
      <c r="AB16282" s="164"/>
    </row>
    <row r="16283" spans="10:28">
      <c r="J16283" s="161"/>
      <c r="AB16283" s="164"/>
    </row>
    <row r="16284" spans="10:28">
      <c r="J16284" s="161"/>
      <c r="AB16284" s="164"/>
    </row>
    <row r="16285" spans="10:28">
      <c r="J16285" s="161"/>
      <c r="AB16285" s="164"/>
    </row>
    <row r="16286" spans="10:28">
      <c r="J16286" s="161"/>
      <c r="AB16286" s="164"/>
    </row>
    <row r="16287" spans="10:28">
      <c r="J16287" s="161"/>
      <c r="AB16287" s="164"/>
    </row>
    <row r="16288" spans="10:28">
      <c r="J16288" s="161"/>
      <c r="AB16288" s="164"/>
    </row>
    <row r="16289" spans="10:28">
      <c r="J16289" s="161"/>
      <c r="AB16289" s="164"/>
    </row>
    <row r="16290" spans="10:28">
      <c r="J16290" s="161"/>
      <c r="AB16290" s="164"/>
    </row>
    <row r="16291" spans="10:28">
      <c r="J16291" s="161"/>
      <c r="AB16291" s="164"/>
    </row>
    <row r="16292" spans="10:28">
      <c r="J16292" s="161"/>
      <c r="AB16292" s="164"/>
    </row>
    <row r="16293" spans="10:28">
      <c r="J16293" s="161"/>
      <c r="AB16293" s="164"/>
    </row>
    <row r="16294" spans="10:28">
      <c r="J16294" s="161"/>
      <c r="AB16294" s="164"/>
    </row>
    <row r="16295" spans="10:28">
      <c r="J16295" s="161"/>
      <c r="AB16295" s="164"/>
    </row>
    <row r="16296" spans="10:28">
      <c r="J16296" s="161"/>
      <c r="AB16296" s="164"/>
    </row>
    <row r="16297" spans="10:28">
      <c r="J16297" s="161"/>
      <c r="AB16297" s="164"/>
    </row>
    <row r="16298" spans="10:28">
      <c r="J16298" s="161"/>
      <c r="AB16298" s="164"/>
    </row>
    <row r="16299" spans="10:28">
      <c r="J16299" s="161"/>
      <c r="AB16299" s="164"/>
    </row>
    <row r="16300" spans="10:28">
      <c r="J16300" s="161"/>
      <c r="AB16300" s="164"/>
    </row>
    <row r="16301" spans="10:28">
      <c r="J16301" s="161"/>
      <c r="AB16301" s="164"/>
    </row>
    <row r="16302" spans="10:28">
      <c r="J16302" s="161"/>
      <c r="AB16302" s="164"/>
    </row>
    <row r="16303" spans="10:28">
      <c r="J16303" s="161"/>
      <c r="AB16303" s="164"/>
    </row>
    <row r="16304" spans="10:28">
      <c r="J16304" s="161"/>
      <c r="AB16304" s="164"/>
    </row>
    <row r="16305" spans="10:28">
      <c r="J16305" s="161"/>
      <c r="AB16305" s="164"/>
    </row>
    <row r="16306" spans="10:28">
      <c r="J16306" s="161"/>
      <c r="AB16306" s="164"/>
    </row>
    <row r="16307" spans="10:28">
      <c r="J16307" s="161"/>
      <c r="AB16307" s="164"/>
    </row>
    <row r="16308" spans="10:28">
      <c r="J16308" s="161"/>
      <c r="AB16308" s="164"/>
    </row>
    <row r="16309" spans="10:28">
      <c r="J16309" s="161"/>
      <c r="AB16309" s="164"/>
    </row>
    <row r="16310" spans="10:28">
      <c r="J16310" s="161"/>
      <c r="AB16310" s="164"/>
    </row>
    <row r="16311" spans="10:28">
      <c r="J16311" s="161"/>
      <c r="AB16311" s="164"/>
    </row>
    <row r="16312" spans="10:28">
      <c r="J16312" s="161"/>
      <c r="AB16312" s="164"/>
    </row>
    <row r="16313" spans="10:28">
      <c r="J16313" s="161"/>
      <c r="AB16313" s="164"/>
    </row>
    <row r="16314" spans="10:28">
      <c r="J16314" s="161"/>
      <c r="AB16314" s="164"/>
    </row>
    <row r="16315" spans="10:28">
      <c r="J16315" s="161"/>
      <c r="AB16315" s="164"/>
    </row>
    <row r="16316" spans="10:28">
      <c r="J16316" s="161"/>
      <c r="AB16316" s="164"/>
    </row>
    <row r="16317" spans="10:28">
      <c r="J16317" s="161"/>
      <c r="AB16317" s="164"/>
    </row>
    <row r="16318" spans="10:28">
      <c r="J16318" s="161"/>
      <c r="AB16318" s="164"/>
    </row>
    <row r="16319" spans="10:28">
      <c r="J16319" s="161"/>
      <c r="AB16319" s="164"/>
    </row>
    <row r="16320" spans="10:28">
      <c r="J16320" s="161"/>
      <c r="AB16320" s="164"/>
    </row>
    <row r="16321" spans="5:28">
      <c r="J16321" s="161"/>
      <c r="AB16321" s="164"/>
    </row>
    <row r="16322" spans="5:28">
      <c r="J16322" s="161"/>
      <c r="AB16322" s="164"/>
    </row>
    <row r="16323" spans="5:28">
      <c r="J16323" s="161"/>
      <c r="AB16323" s="164"/>
    </row>
    <row r="16324" spans="5:28">
      <c r="J16324" s="161"/>
      <c r="AB16324" s="164"/>
    </row>
    <row r="16325" spans="5:28">
      <c r="J16325" s="161"/>
      <c r="AB16325" s="164"/>
    </row>
    <row r="16326" spans="5:28">
      <c r="J16326" s="161"/>
      <c r="AB16326" s="164"/>
    </row>
    <row r="16327" spans="5:28">
      <c r="J16327" s="161"/>
      <c r="AB16327" s="164"/>
    </row>
    <row r="16328" spans="5:28">
      <c r="J16328" s="161"/>
      <c r="AB16328" s="164"/>
    </row>
    <row r="16329" spans="5:28">
      <c r="J16329" s="161"/>
      <c r="AB16329" s="164"/>
    </row>
    <row r="16330" spans="5:28">
      <c r="E16330" s="166"/>
      <c r="J16330" s="161"/>
      <c r="AB16330" s="164"/>
    </row>
    <row r="16331" spans="5:28">
      <c r="E16331" s="166"/>
      <c r="J16331" s="161"/>
      <c r="AB16331" s="164"/>
    </row>
    <row r="16332" spans="5:28">
      <c r="E16332" s="166"/>
      <c r="J16332" s="161"/>
      <c r="AB16332" s="164"/>
    </row>
    <row r="16333" spans="5:28">
      <c r="J16333" s="161"/>
      <c r="AB16333" s="164"/>
    </row>
    <row r="16334" spans="5:28">
      <c r="J16334" s="161"/>
      <c r="AB16334" s="164"/>
    </row>
    <row r="16335" spans="5:28">
      <c r="J16335" s="161"/>
      <c r="AB16335" s="164"/>
    </row>
    <row r="16336" spans="5:28">
      <c r="J16336" s="161"/>
      <c r="AB16336" s="164"/>
    </row>
    <row r="16337" spans="10:28">
      <c r="J16337" s="161"/>
      <c r="AB16337" s="164"/>
    </row>
    <row r="16338" spans="10:28">
      <c r="J16338" s="161"/>
      <c r="AB16338" s="164"/>
    </row>
    <row r="16339" spans="10:28">
      <c r="J16339" s="161"/>
      <c r="AB16339" s="164"/>
    </row>
    <row r="16340" spans="10:28">
      <c r="J16340" s="161"/>
      <c r="AB16340" s="164"/>
    </row>
    <row r="16341" spans="10:28">
      <c r="J16341" s="161"/>
      <c r="AB16341" s="164"/>
    </row>
    <row r="16342" spans="10:28">
      <c r="J16342" s="161"/>
      <c r="AB16342" s="164"/>
    </row>
    <row r="16343" spans="10:28">
      <c r="J16343" s="161"/>
      <c r="AB16343" s="164"/>
    </row>
    <row r="16344" spans="10:28">
      <c r="J16344" s="161"/>
      <c r="AB16344" s="164"/>
    </row>
    <row r="16345" spans="10:28">
      <c r="J16345" s="161"/>
      <c r="AB16345" s="164"/>
    </row>
    <row r="16346" spans="10:28">
      <c r="J16346" s="161"/>
      <c r="AB16346" s="164"/>
    </row>
    <row r="16347" spans="10:28">
      <c r="J16347" s="161"/>
      <c r="AB16347" s="164"/>
    </row>
    <row r="16348" spans="10:28">
      <c r="J16348" s="161"/>
      <c r="AB16348" s="164"/>
    </row>
    <row r="16349" spans="10:28">
      <c r="J16349" s="161"/>
      <c r="AB16349" s="164"/>
    </row>
    <row r="16350" spans="10:28">
      <c r="J16350" s="161"/>
      <c r="AB16350" s="164"/>
    </row>
    <row r="16351" spans="10:28">
      <c r="J16351" s="161"/>
      <c r="AB16351" s="164"/>
    </row>
    <row r="16352" spans="10:28">
      <c r="J16352" s="161"/>
      <c r="AB16352" s="164"/>
    </row>
    <row r="16353" spans="10:28">
      <c r="J16353" s="161"/>
      <c r="AB16353" s="164"/>
    </row>
    <row r="16354" spans="10:28">
      <c r="J16354" s="161"/>
      <c r="AB16354" s="164"/>
    </row>
    <row r="16355" spans="10:28">
      <c r="J16355" s="161"/>
      <c r="AB16355" s="164"/>
    </row>
    <row r="16356" spans="10:28">
      <c r="J16356" s="161"/>
      <c r="AB16356" s="164"/>
    </row>
    <row r="16357" spans="10:28">
      <c r="J16357" s="161"/>
      <c r="AB16357" s="164"/>
    </row>
    <row r="16358" spans="10:28">
      <c r="J16358" s="161"/>
      <c r="AB16358" s="164"/>
    </row>
    <row r="16359" spans="10:28">
      <c r="J16359" s="161"/>
      <c r="AB16359" s="164"/>
    </row>
    <row r="16360" spans="10:28">
      <c r="J16360" s="161"/>
      <c r="AB16360" s="164"/>
    </row>
    <row r="16361" spans="10:28">
      <c r="J16361" s="161"/>
      <c r="AB16361" s="164"/>
    </row>
    <row r="16362" spans="10:28">
      <c r="J16362" s="161"/>
      <c r="AB16362" s="164"/>
    </row>
    <row r="16363" spans="10:28">
      <c r="J16363" s="161"/>
      <c r="AB16363" s="164"/>
    </row>
    <row r="16364" spans="10:28">
      <c r="J16364" s="161"/>
      <c r="AB16364" s="164"/>
    </row>
    <row r="16365" spans="10:28">
      <c r="J16365" s="161"/>
      <c r="AB16365" s="164"/>
    </row>
    <row r="16366" spans="10:28">
      <c r="J16366" s="161"/>
      <c r="AB16366" s="164"/>
    </row>
    <row r="16367" spans="10:28">
      <c r="J16367" s="161"/>
      <c r="AB16367" s="164"/>
    </row>
    <row r="16368" spans="10:28">
      <c r="J16368" s="161"/>
      <c r="AB16368" s="164"/>
    </row>
    <row r="16369" spans="10:28">
      <c r="J16369" s="161"/>
      <c r="AB16369" s="164"/>
    </row>
    <row r="16370" spans="10:28">
      <c r="J16370" s="161"/>
      <c r="AB16370" s="164"/>
    </row>
    <row r="16371" spans="10:28">
      <c r="J16371" s="161"/>
      <c r="AB16371" s="164"/>
    </row>
    <row r="16372" spans="10:28">
      <c r="J16372" s="161"/>
      <c r="AB16372" s="164"/>
    </row>
    <row r="16373" spans="10:28">
      <c r="J16373" s="161"/>
      <c r="AB16373" s="164"/>
    </row>
    <row r="16374" spans="10:28">
      <c r="J16374" s="161"/>
      <c r="AB16374" s="164"/>
    </row>
    <row r="16375" spans="10:28">
      <c r="J16375" s="161"/>
      <c r="AB16375" s="164"/>
    </row>
    <row r="16376" spans="10:28">
      <c r="J16376" s="161"/>
      <c r="AB16376" s="164"/>
    </row>
    <row r="16377" spans="10:28">
      <c r="J16377" s="161"/>
      <c r="AB16377" s="164"/>
    </row>
    <row r="16378" spans="10:28">
      <c r="J16378" s="161"/>
      <c r="AB16378" s="164"/>
    </row>
    <row r="16379" spans="10:28">
      <c r="J16379" s="161"/>
      <c r="AB16379" s="164"/>
    </row>
    <row r="16380" spans="10:28">
      <c r="J16380" s="161"/>
      <c r="AB16380" s="164"/>
    </row>
    <row r="16381" spans="10:28">
      <c r="J16381" s="161"/>
      <c r="AB16381" s="164"/>
    </row>
    <row r="16382" spans="10:28">
      <c r="J16382" s="161"/>
      <c r="AB16382" s="164"/>
    </row>
    <row r="16383" spans="10:28">
      <c r="J16383" s="161"/>
      <c r="AB16383" s="164"/>
    </row>
    <row r="16384" spans="10:28">
      <c r="J16384" s="161"/>
      <c r="AB16384" s="164"/>
    </row>
    <row r="16385" spans="10:28">
      <c r="J16385" s="161"/>
      <c r="AB16385" s="164"/>
    </row>
    <row r="16386" spans="10:28">
      <c r="J16386" s="161"/>
      <c r="AB16386" s="164"/>
    </row>
    <row r="16387" spans="10:28">
      <c r="J16387" s="161"/>
      <c r="AB16387" s="164"/>
    </row>
    <row r="16388" spans="10:28">
      <c r="J16388" s="161"/>
      <c r="AB16388" s="164"/>
    </row>
    <row r="16389" spans="10:28">
      <c r="J16389" s="161"/>
      <c r="AB16389" s="164"/>
    </row>
    <row r="16390" spans="10:28">
      <c r="J16390" s="161"/>
      <c r="AB16390" s="164"/>
    </row>
    <row r="16391" spans="10:28">
      <c r="J16391" s="161"/>
      <c r="AB16391" s="164"/>
    </row>
    <row r="16392" spans="10:28">
      <c r="J16392" s="161"/>
      <c r="AB16392" s="164"/>
    </row>
    <row r="16393" spans="10:28">
      <c r="J16393" s="161"/>
      <c r="AB16393" s="164"/>
    </row>
    <row r="16394" spans="10:28">
      <c r="J16394" s="161"/>
      <c r="AB16394" s="164"/>
    </row>
    <row r="16395" spans="10:28">
      <c r="J16395" s="161"/>
      <c r="AB16395" s="164"/>
    </row>
    <row r="16396" spans="10:28">
      <c r="J16396" s="161"/>
      <c r="AB16396" s="164"/>
    </row>
    <row r="16397" spans="10:28">
      <c r="J16397" s="161"/>
      <c r="AB16397" s="164"/>
    </row>
    <row r="16398" spans="10:28">
      <c r="J16398" s="161"/>
      <c r="AB16398" s="164"/>
    </row>
    <row r="16399" spans="10:28">
      <c r="J16399" s="161"/>
      <c r="AB16399" s="164"/>
    </row>
    <row r="16400" spans="10:28">
      <c r="J16400" s="161"/>
      <c r="AB16400" s="164"/>
    </row>
    <row r="16401" spans="10:28">
      <c r="J16401" s="161"/>
      <c r="AB16401" s="164"/>
    </row>
    <row r="16402" spans="10:28">
      <c r="J16402" s="161"/>
      <c r="AB16402" s="164"/>
    </row>
    <row r="16403" spans="10:28">
      <c r="J16403" s="161"/>
      <c r="AB16403" s="164"/>
    </row>
    <row r="16404" spans="10:28">
      <c r="J16404" s="161"/>
      <c r="AB16404" s="164"/>
    </row>
    <row r="16405" spans="10:28">
      <c r="J16405" s="161"/>
      <c r="AB16405" s="164"/>
    </row>
    <row r="16406" spans="10:28">
      <c r="J16406" s="161"/>
      <c r="AB16406" s="164"/>
    </row>
    <row r="16407" spans="10:28">
      <c r="J16407" s="161"/>
      <c r="AB16407" s="164"/>
    </row>
    <row r="16408" spans="10:28">
      <c r="J16408" s="161"/>
      <c r="AB16408" s="164"/>
    </row>
    <row r="16409" spans="10:28">
      <c r="J16409" s="161"/>
      <c r="AB16409" s="164"/>
    </row>
    <row r="16410" spans="10:28">
      <c r="J16410" s="161"/>
      <c r="AB16410" s="164"/>
    </row>
    <row r="16411" spans="10:28">
      <c r="J16411" s="161"/>
      <c r="AB16411" s="164"/>
    </row>
    <row r="16412" spans="10:28">
      <c r="J16412" s="161"/>
      <c r="AB16412" s="164"/>
    </row>
    <row r="16413" spans="10:28">
      <c r="J16413" s="161"/>
      <c r="AB16413" s="164"/>
    </row>
    <row r="16414" spans="10:28">
      <c r="J16414" s="161"/>
      <c r="AB16414" s="164"/>
    </row>
    <row r="16415" spans="10:28">
      <c r="J16415" s="161"/>
      <c r="AB16415" s="164"/>
    </row>
    <row r="16416" spans="10:28">
      <c r="J16416" s="161"/>
      <c r="AB16416" s="164"/>
    </row>
    <row r="16417" spans="10:28">
      <c r="J16417" s="161"/>
      <c r="AB16417" s="164"/>
    </row>
    <row r="16418" spans="10:28">
      <c r="J16418" s="161"/>
      <c r="AB16418" s="164"/>
    </row>
    <row r="16419" spans="10:28">
      <c r="J16419" s="161"/>
      <c r="AB16419" s="164"/>
    </row>
    <row r="16420" spans="10:28">
      <c r="J16420" s="161"/>
      <c r="AB16420" s="164"/>
    </row>
    <row r="16421" spans="10:28">
      <c r="J16421" s="161"/>
      <c r="AB16421" s="164"/>
    </row>
    <row r="16422" spans="10:28">
      <c r="J16422" s="161"/>
      <c r="AB16422" s="164"/>
    </row>
    <row r="16423" spans="10:28">
      <c r="J16423" s="161"/>
      <c r="AB16423" s="164"/>
    </row>
    <row r="16424" spans="10:28">
      <c r="J16424" s="161"/>
      <c r="AB16424" s="164"/>
    </row>
    <row r="16425" spans="10:28">
      <c r="J16425" s="161"/>
      <c r="AB16425" s="164"/>
    </row>
    <row r="16426" spans="10:28">
      <c r="J16426" s="161"/>
      <c r="AB16426" s="164"/>
    </row>
    <row r="16427" spans="10:28">
      <c r="J16427" s="161"/>
      <c r="AB16427" s="164"/>
    </row>
    <row r="16428" spans="10:28">
      <c r="J16428" s="161"/>
      <c r="AB16428" s="164"/>
    </row>
    <row r="16429" spans="10:28">
      <c r="J16429" s="161"/>
      <c r="AB16429" s="164"/>
    </row>
    <row r="16430" spans="10:28">
      <c r="J16430" s="161"/>
      <c r="AB16430" s="164"/>
    </row>
    <row r="16431" spans="10:28">
      <c r="J16431" s="161"/>
      <c r="AB16431" s="164"/>
    </row>
    <row r="16432" spans="10:28">
      <c r="J16432" s="161"/>
      <c r="AB16432" s="164"/>
    </row>
    <row r="16433" spans="10:28">
      <c r="J16433" s="161"/>
      <c r="AB16433" s="164"/>
    </row>
    <row r="16434" spans="10:28">
      <c r="J16434" s="161"/>
      <c r="AB16434" s="164"/>
    </row>
    <row r="16435" spans="10:28">
      <c r="J16435" s="161"/>
      <c r="AB16435" s="164"/>
    </row>
    <row r="16436" spans="10:28">
      <c r="J16436" s="161"/>
      <c r="AB16436" s="164"/>
    </row>
    <row r="16437" spans="10:28">
      <c r="J16437" s="161"/>
      <c r="AB16437" s="164"/>
    </row>
    <row r="16438" spans="10:28">
      <c r="J16438" s="161"/>
      <c r="AB16438" s="164"/>
    </row>
    <row r="16439" spans="10:28">
      <c r="J16439" s="161"/>
      <c r="AB16439" s="164"/>
    </row>
    <row r="16440" spans="10:28">
      <c r="J16440" s="161"/>
      <c r="AB16440" s="164"/>
    </row>
    <row r="16441" spans="10:28">
      <c r="J16441" s="161"/>
      <c r="AB16441" s="164"/>
    </row>
    <row r="16442" spans="10:28">
      <c r="J16442" s="161"/>
      <c r="AB16442" s="164"/>
    </row>
    <row r="16443" spans="10:28">
      <c r="J16443" s="161"/>
      <c r="AB16443" s="164"/>
    </row>
    <row r="16444" spans="10:28">
      <c r="J16444" s="161"/>
      <c r="AB16444" s="164"/>
    </row>
    <row r="16445" spans="10:28">
      <c r="J16445" s="161"/>
      <c r="AB16445" s="164"/>
    </row>
    <row r="16446" spans="10:28">
      <c r="J16446" s="161"/>
      <c r="AB16446" s="164"/>
    </row>
    <row r="16447" spans="10:28">
      <c r="J16447" s="161"/>
      <c r="AB16447" s="164"/>
    </row>
    <row r="16448" spans="10:28">
      <c r="J16448" s="161"/>
      <c r="AB16448" s="164"/>
    </row>
    <row r="16449" spans="10:28">
      <c r="J16449" s="161"/>
      <c r="AB16449" s="164"/>
    </row>
    <row r="16450" spans="10:28">
      <c r="J16450" s="161"/>
      <c r="AB16450" s="164"/>
    </row>
    <row r="16451" spans="10:28">
      <c r="J16451" s="161"/>
      <c r="AB16451" s="164"/>
    </row>
    <row r="16452" spans="10:28">
      <c r="J16452" s="161"/>
      <c r="AB16452" s="164"/>
    </row>
    <row r="16453" spans="10:28">
      <c r="J16453" s="161"/>
      <c r="AB16453" s="164"/>
    </row>
    <row r="16454" spans="10:28">
      <c r="J16454" s="161"/>
      <c r="AB16454" s="164"/>
    </row>
    <row r="16455" spans="10:28">
      <c r="J16455" s="161"/>
      <c r="AB16455" s="164"/>
    </row>
    <row r="16456" spans="10:28">
      <c r="J16456" s="161"/>
      <c r="AB16456" s="164"/>
    </row>
    <row r="16457" spans="10:28">
      <c r="J16457" s="161"/>
      <c r="AB16457" s="164"/>
    </row>
    <row r="16458" spans="10:28">
      <c r="J16458" s="161"/>
      <c r="AB16458" s="164"/>
    </row>
    <row r="16459" spans="10:28">
      <c r="J16459" s="161"/>
      <c r="AB16459" s="164"/>
    </row>
    <row r="16460" spans="10:28">
      <c r="J16460" s="161"/>
      <c r="AB16460" s="164"/>
    </row>
    <row r="16461" spans="10:28">
      <c r="J16461" s="161"/>
      <c r="AB16461" s="164"/>
    </row>
    <row r="16462" spans="10:28">
      <c r="J16462" s="161"/>
      <c r="AB16462" s="164"/>
    </row>
    <row r="16463" spans="10:28">
      <c r="J16463" s="161"/>
      <c r="AB16463" s="164"/>
    </row>
    <row r="16464" spans="10:28">
      <c r="J16464" s="161"/>
      <c r="AB16464" s="164"/>
    </row>
    <row r="16465" spans="10:28">
      <c r="J16465" s="161"/>
      <c r="AB16465" s="164"/>
    </row>
    <row r="16466" spans="10:28">
      <c r="J16466" s="161"/>
      <c r="AB16466" s="164"/>
    </row>
    <row r="16467" spans="10:28">
      <c r="J16467" s="161"/>
      <c r="AB16467" s="164"/>
    </row>
    <row r="16468" spans="10:28">
      <c r="J16468" s="161"/>
      <c r="AB16468" s="164"/>
    </row>
    <row r="16469" spans="10:28">
      <c r="J16469" s="161"/>
      <c r="AB16469" s="164"/>
    </row>
    <row r="16470" spans="10:28">
      <c r="J16470" s="161"/>
      <c r="AB16470" s="164"/>
    </row>
    <row r="16471" spans="10:28">
      <c r="J16471" s="161"/>
      <c r="AB16471" s="164"/>
    </row>
    <row r="16472" spans="10:28">
      <c r="J16472" s="161"/>
      <c r="AB16472" s="164"/>
    </row>
    <row r="16473" spans="10:28">
      <c r="J16473" s="161"/>
      <c r="AB16473" s="164"/>
    </row>
    <row r="16474" spans="10:28">
      <c r="J16474" s="161"/>
      <c r="AB16474" s="164"/>
    </row>
    <row r="16475" spans="10:28">
      <c r="J16475" s="161"/>
      <c r="AB16475" s="164"/>
    </row>
    <row r="16476" spans="10:28">
      <c r="J16476" s="161"/>
      <c r="AB16476" s="164"/>
    </row>
    <row r="16477" spans="10:28">
      <c r="J16477" s="161"/>
      <c r="AB16477" s="164"/>
    </row>
    <row r="16478" spans="10:28">
      <c r="J16478" s="161"/>
      <c r="AB16478" s="164"/>
    </row>
    <row r="16479" spans="10:28">
      <c r="J16479" s="161"/>
      <c r="AB16479" s="164"/>
    </row>
    <row r="16480" spans="10:28">
      <c r="J16480" s="161"/>
      <c r="AB16480" s="164"/>
    </row>
    <row r="16481" spans="10:28">
      <c r="J16481" s="161"/>
      <c r="AB16481" s="164"/>
    </row>
    <row r="16482" spans="10:28">
      <c r="J16482" s="161"/>
      <c r="AB16482" s="164"/>
    </row>
    <row r="16483" spans="10:28">
      <c r="J16483" s="161"/>
      <c r="AB16483" s="164"/>
    </row>
    <row r="16484" spans="10:28">
      <c r="J16484" s="161"/>
      <c r="AB16484" s="164"/>
    </row>
    <row r="16485" spans="10:28">
      <c r="J16485" s="161"/>
      <c r="AB16485" s="164"/>
    </row>
    <row r="16486" spans="10:28">
      <c r="J16486" s="161"/>
      <c r="AB16486" s="164"/>
    </row>
    <row r="16487" spans="10:28">
      <c r="J16487" s="161"/>
      <c r="AB16487" s="164"/>
    </row>
    <row r="16488" spans="10:28">
      <c r="J16488" s="161"/>
      <c r="AB16488" s="164"/>
    </row>
    <row r="16489" spans="10:28">
      <c r="J16489" s="161"/>
      <c r="AB16489" s="164"/>
    </row>
    <row r="16490" spans="10:28">
      <c r="J16490" s="161"/>
      <c r="AB16490" s="164"/>
    </row>
    <row r="16491" spans="10:28">
      <c r="J16491" s="161"/>
      <c r="AB16491" s="164"/>
    </row>
    <row r="16492" spans="10:28">
      <c r="J16492" s="161"/>
      <c r="AB16492" s="164"/>
    </row>
    <row r="16493" spans="10:28">
      <c r="J16493" s="161"/>
      <c r="AB16493" s="164"/>
    </row>
    <row r="16494" spans="10:28">
      <c r="J16494" s="161"/>
      <c r="AB16494" s="164"/>
    </row>
    <row r="16495" spans="10:28">
      <c r="J16495" s="161"/>
      <c r="AB16495" s="164"/>
    </row>
    <row r="16496" spans="10:28">
      <c r="J16496" s="161"/>
      <c r="AB16496" s="164"/>
    </row>
    <row r="16497" spans="10:28">
      <c r="J16497" s="161"/>
      <c r="AB16497" s="164"/>
    </row>
    <row r="16498" spans="10:28">
      <c r="J16498" s="161"/>
      <c r="AB16498" s="164"/>
    </row>
    <row r="16499" spans="10:28">
      <c r="J16499" s="161"/>
      <c r="AB16499" s="164"/>
    </row>
    <row r="16500" spans="10:28">
      <c r="J16500" s="161"/>
      <c r="AB16500" s="164"/>
    </row>
    <row r="16501" spans="10:28">
      <c r="J16501" s="161"/>
      <c r="AB16501" s="164"/>
    </row>
    <row r="16502" spans="10:28">
      <c r="J16502" s="161"/>
      <c r="AB16502" s="164"/>
    </row>
    <row r="16503" spans="10:28">
      <c r="J16503" s="161"/>
      <c r="AB16503" s="164"/>
    </row>
    <row r="16504" spans="10:28">
      <c r="J16504" s="161"/>
      <c r="AB16504" s="164"/>
    </row>
    <row r="16505" spans="10:28">
      <c r="J16505" s="161"/>
      <c r="AB16505" s="164"/>
    </row>
    <row r="16506" spans="10:28">
      <c r="J16506" s="161"/>
      <c r="AB16506" s="164"/>
    </row>
    <row r="16507" spans="10:28">
      <c r="J16507" s="161"/>
      <c r="AB16507" s="164"/>
    </row>
    <row r="16508" spans="10:28">
      <c r="J16508" s="161"/>
      <c r="AB16508" s="164"/>
    </row>
    <row r="16509" spans="10:28">
      <c r="J16509" s="161"/>
      <c r="AB16509" s="164"/>
    </row>
    <row r="16510" spans="10:28">
      <c r="J16510" s="161"/>
      <c r="AB16510" s="164"/>
    </row>
    <row r="16511" spans="10:28">
      <c r="J16511" s="161"/>
      <c r="AB16511" s="164"/>
    </row>
    <row r="16512" spans="10:28">
      <c r="J16512" s="161"/>
      <c r="AB16512" s="164"/>
    </row>
    <row r="16513" spans="10:28">
      <c r="J16513" s="161"/>
      <c r="AB16513" s="164"/>
    </row>
    <row r="16514" spans="10:28">
      <c r="J16514" s="161"/>
      <c r="AB16514" s="164"/>
    </row>
    <row r="16515" spans="10:28">
      <c r="J16515" s="161"/>
      <c r="AB16515" s="164"/>
    </row>
    <row r="16516" spans="10:28">
      <c r="J16516" s="161"/>
      <c r="AB16516" s="164"/>
    </row>
    <row r="16517" spans="10:28">
      <c r="J16517" s="161"/>
      <c r="AB16517" s="164"/>
    </row>
    <row r="16518" spans="10:28">
      <c r="J16518" s="161"/>
      <c r="AB16518" s="164"/>
    </row>
    <row r="16519" spans="10:28">
      <c r="J16519" s="161"/>
      <c r="AB16519" s="164"/>
    </row>
    <row r="16520" spans="10:28">
      <c r="J16520" s="161"/>
      <c r="AB16520" s="164"/>
    </row>
    <row r="16521" spans="10:28">
      <c r="J16521" s="161"/>
      <c r="AB16521" s="164"/>
    </row>
    <row r="16522" spans="10:28">
      <c r="J16522" s="161"/>
      <c r="AB16522" s="164"/>
    </row>
    <row r="16523" spans="10:28">
      <c r="J16523" s="161"/>
      <c r="AB16523" s="164"/>
    </row>
    <row r="16524" spans="10:28">
      <c r="J16524" s="161"/>
      <c r="AB16524" s="164"/>
    </row>
    <row r="16525" spans="10:28">
      <c r="J16525" s="161"/>
      <c r="AB16525" s="164"/>
    </row>
    <row r="16526" spans="10:28">
      <c r="J16526" s="161"/>
      <c r="AB16526" s="164"/>
    </row>
    <row r="16527" spans="10:28">
      <c r="J16527" s="161"/>
      <c r="AB16527" s="164"/>
    </row>
    <row r="16528" spans="10:28">
      <c r="J16528" s="161"/>
      <c r="AB16528" s="164"/>
    </row>
    <row r="16529" spans="10:28">
      <c r="J16529" s="161"/>
      <c r="AB16529" s="164"/>
    </row>
    <row r="16530" spans="10:28">
      <c r="J16530" s="161"/>
      <c r="AB16530" s="164"/>
    </row>
    <row r="16531" spans="10:28">
      <c r="J16531" s="161"/>
      <c r="AB16531" s="164"/>
    </row>
    <row r="16532" spans="10:28">
      <c r="J16532" s="161"/>
      <c r="AB16532" s="164"/>
    </row>
    <row r="16533" spans="10:28">
      <c r="J16533" s="161"/>
      <c r="AB16533" s="164"/>
    </row>
    <row r="16534" spans="10:28">
      <c r="J16534" s="161"/>
      <c r="AB16534" s="164"/>
    </row>
    <row r="16535" spans="10:28">
      <c r="J16535" s="161"/>
      <c r="AB16535" s="164"/>
    </row>
    <row r="16536" spans="10:28">
      <c r="J16536" s="161"/>
      <c r="AB16536" s="164"/>
    </row>
    <row r="16537" spans="10:28">
      <c r="J16537" s="161"/>
      <c r="AB16537" s="164"/>
    </row>
    <row r="16538" spans="10:28">
      <c r="J16538" s="161"/>
      <c r="AB16538" s="164"/>
    </row>
    <row r="16539" spans="10:28">
      <c r="J16539" s="161"/>
      <c r="AB16539" s="164"/>
    </row>
    <row r="16540" spans="10:28">
      <c r="J16540" s="161"/>
      <c r="AB16540" s="164"/>
    </row>
    <row r="16541" spans="10:28">
      <c r="J16541" s="161"/>
      <c r="AB16541" s="164"/>
    </row>
    <row r="16542" spans="10:28">
      <c r="J16542" s="161"/>
      <c r="AB16542" s="164"/>
    </row>
    <row r="16543" spans="10:28">
      <c r="J16543" s="161"/>
      <c r="AB16543" s="164"/>
    </row>
    <row r="16544" spans="10:28">
      <c r="J16544" s="161"/>
      <c r="AB16544" s="164"/>
    </row>
    <row r="16545" spans="10:28">
      <c r="J16545" s="161"/>
      <c r="AB16545" s="164"/>
    </row>
    <row r="16546" spans="10:28">
      <c r="J16546" s="161"/>
      <c r="AB16546" s="164"/>
    </row>
    <row r="16547" spans="10:28">
      <c r="J16547" s="161"/>
      <c r="AB16547" s="164"/>
    </row>
    <row r="16548" spans="10:28">
      <c r="J16548" s="161"/>
      <c r="AB16548" s="164"/>
    </row>
    <row r="16549" spans="10:28">
      <c r="J16549" s="161"/>
      <c r="AB16549" s="164"/>
    </row>
    <row r="16550" spans="10:28">
      <c r="J16550" s="161"/>
      <c r="AB16550" s="164"/>
    </row>
    <row r="16551" spans="10:28">
      <c r="J16551" s="161"/>
      <c r="AB16551" s="164"/>
    </row>
    <row r="16552" spans="10:28">
      <c r="J16552" s="161"/>
      <c r="AB16552" s="164"/>
    </row>
    <row r="16553" spans="10:28">
      <c r="J16553" s="161"/>
      <c r="AB16553" s="164"/>
    </row>
    <row r="16554" spans="10:28">
      <c r="J16554" s="161"/>
      <c r="AB16554" s="164"/>
    </row>
    <row r="16555" spans="10:28">
      <c r="J16555" s="161"/>
      <c r="AB16555" s="164"/>
    </row>
    <row r="16556" spans="10:28">
      <c r="J16556" s="161"/>
      <c r="AB16556" s="164"/>
    </row>
    <row r="16557" spans="10:28">
      <c r="J16557" s="161"/>
      <c r="AB16557" s="164"/>
    </row>
    <row r="16558" spans="10:28">
      <c r="J16558" s="161"/>
      <c r="AB16558" s="164"/>
    </row>
    <row r="16559" spans="10:28">
      <c r="J16559" s="161"/>
      <c r="AB16559" s="164"/>
    </row>
    <row r="16560" spans="10:28">
      <c r="J16560" s="161"/>
      <c r="AB16560" s="164"/>
    </row>
    <row r="16561" spans="10:28">
      <c r="J16561" s="161"/>
      <c r="AB16561" s="164"/>
    </row>
    <row r="16562" spans="10:28">
      <c r="J16562" s="161"/>
      <c r="AB16562" s="164"/>
    </row>
    <row r="16563" spans="10:28">
      <c r="J16563" s="161"/>
      <c r="AB16563" s="164"/>
    </row>
    <row r="16564" spans="10:28">
      <c r="J16564" s="161"/>
      <c r="AB16564" s="164"/>
    </row>
    <row r="16565" spans="10:28">
      <c r="J16565" s="161"/>
      <c r="AB16565" s="164"/>
    </row>
    <row r="16566" spans="10:28">
      <c r="J16566" s="161"/>
      <c r="AB16566" s="164"/>
    </row>
    <row r="16567" spans="10:28">
      <c r="J16567" s="161"/>
      <c r="AB16567" s="164"/>
    </row>
    <row r="16568" spans="10:28">
      <c r="J16568" s="161"/>
      <c r="AB16568" s="164"/>
    </row>
    <row r="16569" spans="10:28">
      <c r="J16569" s="161"/>
      <c r="AB16569" s="164"/>
    </row>
    <row r="16570" spans="10:28">
      <c r="J16570" s="161"/>
      <c r="AB16570" s="164"/>
    </row>
    <row r="16571" spans="10:28">
      <c r="J16571" s="161"/>
      <c r="AB16571" s="164"/>
    </row>
    <row r="16572" spans="10:28">
      <c r="J16572" s="161"/>
      <c r="AB16572" s="164"/>
    </row>
    <row r="16573" spans="10:28">
      <c r="J16573" s="161"/>
      <c r="AB16573" s="164"/>
    </row>
    <row r="16574" spans="10:28">
      <c r="J16574" s="161"/>
      <c r="AB16574" s="164"/>
    </row>
    <row r="16575" spans="10:28">
      <c r="J16575" s="161"/>
      <c r="AB16575" s="164"/>
    </row>
    <row r="16576" spans="10:28">
      <c r="J16576" s="161"/>
      <c r="AB16576" s="164"/>
    </row>
    <row r="16577" spans="10:28">
      <c r="J16577" s="161"/>
      <c r="AB16577" s="164"/>
    </row>
    <row r="16578" spans="10:28">
      <c r="J16578" s="161"/>
      <c r="AB16578" s="164"/>
    </row>
    <row r="16579" spans="10:28">
      <c r="J16579" s="161"/>
      <c r="AB16579" s="164"/>
    </row>
    <row r="16580" spans="10:28">
      <c r="J16580" s="161"/>
      <c r="AB16580" s="164"/>
    </row>
    <row r="16581" spans="10:28">
      <c r="J16581" s="161"/>
      <c r="AB16581" s="164"/>
    </row>
    <row r="16582" spans="10:28">
      <c r="J16582" s="161"/>
      <c r="AB16582" s="164"/>
    </row>
    <row r="16583" spans="10:28">
      <c r="J16583" s="161"/>
      <c r="AB16583" s="164"/>
    </row>
    <row r="16584" spans="10:28">
      <c r="J16584" s="161"/>
      <c r="AB16584" s="164"/>
    </row>
    <row r="16585" spans="10:28">
      <c r="J16585" s="161"/>
      <c r="AB16585" s="164"/>
    </row>
    <row r="16586" spans="10:28">
      <c r="J16586" s="161"/>
      <c r="AB16586" s="164"/>
    </row>
    <row r="16587" spans="10:28">
      <c r="J16587" s="161"/>
      <c r="AB16587" s="164"/>
    </row>
    <row r="16588" spans="10:28">
      <c r="J16588" s="161"/>
      <c r="AB16588" s="164"/>
    </row>
    <row r="16589" spans="10:28">
      <c r="J16589" s="161"/>
      <c r="AB16589" s="164"/>
    </row>
    <row r="16590" spans="10:28">
      <c r="J16590" s="161"/>
      <c r="AB16590" s="164"/>
    </row>
    <row r="16591" spans="10:28">
      <c r="J16591" s="161"/>
      <c r="AB16591" s="164"/>
    </row>
    <row r="16592" spans="10:28">
      <c r="J16592" s="161"/>
      <c r="AB16592" s="164"/>
    </row>
    <row r="16593" spans="10:28">
      <c r="J16593" s="161"/>
      <c r="AB16593" s="164"/>
    </row>
    <row r="16594" spans="10:28">
      <c r="J16594" s="161"/>
      <c r="AB16594" s="164"/>
    </row>
    <row r="16595" spans="10:28">
      <c r="J16595" s="161"/>
      <c r="AB16595" s="164"/>
    </row>
    <row r="16596" spans="10:28">
      <c r="J16596" s="161"/>
      <c r="AB16596" s="164"/>
    </row>
    <row r="16597" spans="10:28">
      <c r="J16597" s="161"/>
      <c r="AB16597" s="164"/>
    </row>
    <row r="16598" spans="10:28">
      <c r="J16598" s="161"/>
      <c r="AB16598" s="164"/>
    </row>
    <row r="16599" spans="10:28">
      <c r="J16599" s="161"/>
      <c r="AB16599" s="164"/>
    </row>
    <row r="16600" spans="10:28">
      <c r="J16600" s="161"/>
      <c r="AB16600" s="164"/>
    </row>
    <row r="16601" spans="10:28">
      <c r="J16601" s="161"/>
      <c r="AB16601" s="164"/>
    </row>
    <row r="16602" spans="10:28">
      <c r="J16602" s="161"/>
      <c r="AB16602" s="164"/>
    </row>
    <row r="16603" spans="10:28">
      <c r="J16603" s="161"/>
      <c r="AB16603" s="164"/>
    </row>
    <row r="16604" spans="10:28">
      <c r="J16604" s="161"/>
      <c r="AB16604" s="164"/>
    </row>
    <row r="16605" spans="10:28">
      <c r="J16605" s="161"/>
      <c r="AB16605" s="164"/>
    </row>
    <row r="16606" spans="10:28">
      <c r="J16606" s="161"/>
      <c r="AB16606" s="164"/>
    </row>
    <row r="16607" spans="10:28">
      <c r="J16607" s="161"/>
      <c r="AB16607" s="164"/>
    </row>
    <row r="16608" spans="10:28">
      <c r="J16608" s="161"/>
      <c r="AB16608" s="164"/>
    </row>
    <row r="16609" spans="5:28">
      <c r="J16609" s="161"/>
      <c r="AB16609" s="164"/>
    </row>
    <row r="16610" spans="5:28">
      <c r="J16610" s="161"/>
      <c r="AB16610" s="164"/>
    </row>
    <row r="16611" spans="5:28">
      <c r="J16611" s="161"/>
      <c r="AB16611" s="164"/>
    </row>
    <row r="16612" spans="5:28">
      <c r="J16612" s="161"/>
      <c r="AB16612" s="164"/>
    </row>
    <row r="16613" spans="5:28">
      <c r="J16613" s="161"/>
      <c r="AB16613" s="164"/>
    </row>
    <row r="16614" spans="5:28">
      <c r="J16614" s="161"/>
      <c r="AB16614" s="164"/>
    </row>
    <row r="16615" spans="5:28">
      <c r="J16615" s="161"/>
      <c r="AB16615" s="164"/>
    </row>
    <row r="16616" spans="5:28">
      <c r="J16616" s="161"/>
      <c r="AB16616" s="164"/>
    </row>
    <row r="16617" spans="5:28">
      <c r="J16617" s="161"/>
      <c r="AB16617" s="164"/>
    </row>
    <row r="16618" spans="5:28">
      <c r="J16618" s="161"/>
      <c r="AB16618" s="164"/>
    </row>
    <row r="16619" spans="5:28">
      <c r="J16619" s="161"/>
      <c r="AB16619" s="164"/>
    </row>
    <row r="16620" spans="5:28">
      <c r="J16620" s="161"/>
      <c r="AB16620" s="164"/>
    </row>
    <row r="16621" spans="5:28">
      <c r="J16621" s="161"/>
      <c r="AB16621" s="164"/>
    </row>
    <row r="16622" spans="5:28">
      <c r="J16622" s="161"/>
      <c r="AB16622" s="164"/>
    </row>
    <row r="16623" spans="5:28">
      <c r="J16623" s="161"/>
      <c r="AB16623" s="164"/>
    </row>
    <row r="16624" spans="5:28">
      <c r="E16624" s="166"/>
      <c r="J16624" s="161"/>
      <c r="AB16624" s="164"/>
    </row>
    <row r="16625" spans="5:28">
      <c r="E16625" s="166"/>
      <c r="J16625" s="161"/>
      <c r="AB16625" s="164"/>
    </row>
    <row r="16626" spans="5:28">
      <c r="E16626" s="166"/>
      <c r="J16626" s="161"/>
      <c r="AB16626" s="164"/>
    </row>
    <row r="16627" spans="5:28">
      <c r="E16627" s="166"/>
      <c r="J16627" s="161"/>
      <c r="AB16627" s="164"/>
    </row>
    <row r="16628" spans="5:28">
      <c r="J16628" s="161"/>
      <c r="AB16628" s="164"/>
    </row>
    <row r="16629" spans="5:28">
      <c r="J16629" s="161"/>
      <c r="AB16629" s="164"/>
    </row>
    <row r="16630" spans="5:28">
      <c r="J16630" s="161"/>
      <c r="AB16630" s="164"/>
    </row>
    <row r="16631" spans="5:28">
      <c r="J16631" s="161"/>
      <c r="AB16631" s="164"/>
    </row>
    <row r="16632" spans="5:28">
      <c r="J16632" s="161"/>
      <c r="AB16632" s="164"/>
    </row>
    <row r="16633" spans="5:28">
      <c r="J16633" s="161"/>
      <c r="AB16633" s="164"/>
    </row>
    <row r="16634" spans="5:28">
      <c r="J16634" s="161"/>
      <c r="AB16634" s="164"/>
    </row>
    <row r="16635" spans="5:28">
      <c r="J16635" s="161"/>
      <c r="AB16635" s="164"/>
    </row>
    <row r="16636" spans="5:28">
      <c r="J16636" s="161"/>
      <c r="AB16636" s="164"/>
    </row>
    <row r="16637" spans="5:28">
      <c r="J16637" s="161"/>
      <c r="AB16637" s="164"/>
    </row>
    <row r="16638" spans="5:28">
      <c r="J16638" s="161"/>
      <c r="AB16638" s="164"/>
    </row>
    <row r="16639" spans="5:28">
      <c r="J16639" s="161"/>
      <c r="AB16639" s="164"/>
    </row>
    <row r="16640" spans="5:28">
      <c r="J16640" s="161"/>
      <c r="AB16640" s="164"/>
    </row>
    <row r="16641" spans="10:28">
      <c r="J16641" s="161"/>
      <c r="AB16641" s="164"/>
    </row>
    <row r="16642" spans="10:28">
      <c r="J16642" s="161"/>
      <c r="AB16642" s="164"/>
    </row>
    <row r="16643" spans="10:28">
      <c r="J16643" s="161"/>
      <c r="AB16643" s="164"/>
    </row>
    <row r="16644" spans="10:28">
      <c r="J16644" s="161"/>
      <c r="AB16644" s="164"/>
    </row>
    <row r="16645" spans="10:28">
      <c r="J16645" s="161"/>
      <c r="AB16645" s="164"/>
    </row>
    <row r="16646" spans="10:28">
      <c r="J16646" s="161"/>
      <c r="AB16646" s="164"/>
    </row>
    <row r="16647" spans="10:28">
      <c r="J16647" s="161"/>
      <c r="AB16647" s="164"/>
    </row>
    <row r="16648" spans="10:28">
      <c r="J16648" s="161"/>
      <c r="AB16648" s="164"/>
    </row>
    <row r="16649" spans="10:28">
      <c r="J16649" s="161"/>
      <c r="AB16649" s="164"/>
    </row>
    <row r="16650" spans="10:28">
      <c r="J16650" s="161"/>
      <c r="AB16650" s="164"/>
    </row>
    <row r="16651" spans="10:28">
      <c r="J16651" s="161"/>
      <c r="AB16651" s="164"/>
    </row>
    <row r="16652" spans="10:28">
      <c r="J16652" s="161"/>
      <c r="AB16652" s="164"/>
    </row>
    <row r="16653" spans="10:28">
      <c r="J16653" s="161"/>
      <c r="AB16653" s="164"/>
    </row>
    <row r="16654" spans="10:28">
      <c r="J16654" s="161"/>
      <c r="AB16654" s="164"/>
    </row>
    <row r="16655" spans="10:28">
      <c r="J16655" s="161"/>
      <c r="AB16655" s="164"/>
    </row>
    <row r="16656" spans="10:28">
      <c r="J16656" s="161"/>
      <c r="AB16656" s="164"/>
    </row>
    <row r="16657" spans="10:28">
      <c r="J16657" s="161"/>
      <c r="AB16657" s="164"/>
    </row>
    <row r="16658" spans="10:28">
      <c r="J16658" s="161"/>
      <c r="AB16658" s="164"/>
    </row>
    <row r="16659" spans="10:28">
      <c r="J16659" s="161"/>
      <c r="AB16659" s="164"/>
    </row>
    <row r="16660" spans="10:28">
      <c r="J16660" s="161"/>
      <c r="AB16660" s="164"/>
    </row>
    <row r="16661" spans="10:28">
      <c r="J16661" s="161"/>
      <c r="AB16661" s="164"/>
    </row>
    <row r="16662" spans="10:28">
      <c r="J16662" s="161"/>
      <c r="AB16662" s="164"/>
    </row>
    <row r="16663" spans="10:28">
      <c r="J16663" s="161"/>
      <c r="AB16663" s="164"/>
    </row>
    <row r="16664" spans="10:28">
      <c r="J16664" s="161"/>
      <c r="AB16664" s="164"/>
    </row>
    <row r="16665" spans="10:28">
      <c r="J16665" s="161"/>
      <c r="AB16665" s="164"/>
    </row>
    <row r="16666" spans="10:28">
      <c r="J16666" s="161"/>
      <c r="AB16666" s="164"/>
    </row>
    <row r="16667" spans="10:28">
      <c r="J16667" s="161"/>
      <c r="AB16667" s="164"/>
    </row>
    <row r="16668" spans="10:28">
      <c r="J16668" s="161"/>
      <c r="AB16668" s="164"/>
    </row>
    <row r="16669" spans="10:28">
      <c r="J16669" s="161"/>
      <c r="AB16669" s="164"/>
    </row>
    <row r="16670" spans="10:28">
      <c r="J16670" s="161"/>
      <c r="AB16670" s="164"/>
    </row>
    <row r="16671" spans="10:28">
      <c r="J16671" s="161"/>
      <c r="AB16671" s="164"/>
    </row>
    <row r="16672" spans="10:28">
      <c r="J16672" s="161"/>
      <c r="AB16672" s="164"/>
    </row>
    <row r="16673" spans="10:28">
      <c r="J16673" s="161"/>
      <c r="AB16673" s="164"/>
    </row>
    <row r="16674" spans="10:28">
      <c r="J16674" s="161"/>
      <c r="AB16674" s="164"/>
    </row>
    <row r="16675" spans="10:28">
      <c r="J16675" s="161"/>
      <c r="AB16675" s="164"/>
    </row>
    <row r="16676" spans="10:28">
      <c r="J16676" s="161"/>
      <c r="AB16676" s="164"/>
    </row>
    <row r="16677" spans="10:28">
      <c r="J16677" s="161"/>
      <c r="AB16677" s="164"/>
    </row>
    <row r="16678" spans="10:28">
      <c r="J16678" s="161"/>
      <c r="AB16678" s="164"/>
    </row>
    <row r="16679" spans="10:28">
      <c r="J16679" s="161"/>
      <c r="AB16679" s="164"/>
    </row>
    <row r="16680" spans="10:28">
      <c r="J16680" s="161"/>
      <c r="AB16680" s="164"/>
    </row>
    <row r="16681" spans="10:28">
      <c r="J16681" s="161"/>
      <c r="AB16681" s="164"/>
    </row>
    <row r="16682" spans="10:28">
      <c r="J16682" s="161"/>
      <c r="AB16682" s="164"/>
    </row>
    <row r="16683" spans="10:28">
      <c r="J16683" s="161"/>
      <c r="AB16683" s="164"/>
    </row>
    <row r="16684" spans="10:28">
      <c r="J16684" s="161"/>
      <c r="AB16684" s="164"/>
    </row>
    <row r="16685" spans="10:28">
      <c r="J16685" s="161"/>
      <c r="AB16685" s="164"/>
    </row>
    <row r="16686" spans="10:28">
      <c r="J16686" s="161"/>
      <c r="AB16686" s="164"/>
    </row>
    <row r="16687" spans="10:28">
      <c r="J16687" s="161"/>
      <c r="AB16687" s="164"/>
    </row>
    <row r="16688" spans="10:28">
      <c r="J16688" s="161"/>
      <c r="AB16688" s="164"/>
    </row>
    <row r="16689" spans="10:28">
      <c r="J16689" s="161"/>
      <c r="AB16689" s="164"/>
    </row>
    <row r="16690" spans="10:28">
      <c r="J16690" s="161"/>
      <c r="AB16690" s="164"/>
    </row>
    <row r="16691" spans="10:28">
      <c r="J16691" s="161"/>
      <c r="AB16691" s="164"/>
    </row>
    <row r="16692" spans="10:28">
      <c r="J16692" s="161"/>
      <c r="AB16692" s="164"/>
    </row>
    <row r="16693" spans="10:28">
      <c r="J16693" s="161"/>
      <c r="AB16693" s="164"/>
    </row>
    <row r="16694" spans="10:28">
      <c r="J16694" s="161"/>
      <c r="AB16694" s="164"/>
    </row>
    <row r="16695" spans="10:28">
      <c r="J16695" s="161"/>
      <c r="AB16695" s="164"/>
    </row>
    <row r="16696" spans="10:28">
      <c r="J16696" s="161"/>
      <c r="AB16696" s="164"/>
    </row>
    <row r="16697" spans="10:28">
      <c r="J16697" s="161"/>
      <c r="AB16697" s="164"/>
    </row>
    <row r="16698" spans="10:28">
      <c r="J16698" s="161"/>
      <c r="AB16698" s="164"/>
    </row>
    <row r="16699" spans="10:28">
      <c r="J16699" s="161"/>
      <c r="AB16699" s="164"/>
    </row>
    <row r="16700" spans="10:28">
      <c r="J16700" s="161"/>
      <c r="AB16700" s="164"/>
    </row>
    <row r="16701" spans="10:28">
      <c r="J16701" s="161"/>
      <c r="AB16701" s="164"/>
    </row>
    <row r="16702" spans="10:28">
      <c r="J16702" s="161"/>
      <c r="AB16702" s="164"/>
    </row>
    <row r="16703" spans="10:28">
      <c r="J16703" s="161"/>
      <c r="AB16703" s="164"/>
    </row>
    <row r="16704" spans="10:28">
      <c r="J16704" s="161"/>
      <c r="AB16704" s="164"/>
    </row>
    <row r="16705" spans="10:28">
      <c r="J16705" s="161"/>
      <c r="AB16705" s="164"/>
    </row>
    <row r="16706" spans="10:28">
      <c r="J16706" s="161"/>
      <c r="AB16706" s="164"/>
    </row>
    <row r="16707" spans="10:28">
      <c r="J16707" s="161"/>
      <c r="AB16707" s="164"/>
    </row>
    <row r="16708" spans="10:28">
      <c r="J16708" s="161"/>
      <c r="AB16708" s="164"/>
    </row>
    <row r="16709" spans="10:28">
      <c r="J16709" s="161"/>
      <c r="AB16709" s="164"/>
    </row>
    <row r="16710" spans="10:28">
      <c r="J16710" s="161"/>
      <c r="AB16710" s="164"/>
    </row>
    <row r="16711" spans="10:28">
      <c r="J16711" s="161"/>
      <c r="AB16711" s="164"/>
    </row>
    <row r="16712" spans="10:28">
      <c r="J16712" s="161"/>
      <c r="AB16712" s="164"/>
    </row>
    <row r="16713" spans="10:28">
      <c r="J16713" s="161"/>
      <c r="AB16713" s="164"/>
    </row>
    <row r="16714" spans="10:28">
      <c r="J16714" s="161"/>
      <c r="AB16714" s="164"/>
    </row>
    <row r="16715" spans="10:28">
      <c r="J16715" s="161"/>
      <c r="AB16715" s="164"/>
    </row>
    <row r="16716" spans="10:28">
      <c r="J16716" s="161"/>
      <c r="AB16716" s="164"/>
    </row>
    <row r="16717" spans="10:28">
      <c r="J16717" s="161"/>
      <c r="AB16717" s="164"/>
    </row>
    <row r="16718" spans="10:28">
      <c r="J16718" s="161"/>
      <c r="AB16718" s="164"/>
    </row>
    <row r="16719" spans="10:28">
      <c r="J16719" s="161"/>
      <c r="AB16719" s="164"/>
    </row>
    <row r="16720" spans="10:28">
      <c r="J16720" s="161"/>
      <c r="AB16720" s="164"/>
    </row>
    <row r="16721" spans="10:28">
      <c r="J16721" s="161"/>
      <c r="AB16721" s="164"/>
    </row>
    <row r="16722" spans="10:28">
      <c r="J16722" s="161"/>
      <c r="AB16722" s="164"/>
    </row>
    <row r="16723" spans="10:28">
      <c r="J16723" s="161"/>
      <c r="AB16723" s="164"/>
    </row>
    <row r="16724" spans="10:28">
      <c r="J16724" s="161"/>
      <c r="AB16724" s="164"/>
    </row>
    <row r="16725" spans="10:28">
      <c r="J16725" s="161"/>
      <c r="AB16725" s="164"/>
    </row>
    <row r="16726" spans="10:28">
      <c r="J16726" s="161"/>
      <c r="AB16726" s="164"/>
    </row>
    <row r="16727" spans="10:28">
      <c r="J16727" s="161"/>
      <c r="AB16727" s="164"/>
    </row>
    <row r="16728" spans="10:28">
      <c r="J16728" s="161"/>
      <c r="AB16728" s="164"/>
    </row>
    <row r="16729" spans="10:28">
      <c r="J16729" s="161"/>
      <c r="AB16729" s="164"/>
    </row>
    <row r="16730" spans="10:28">
      <c r="J16730" s="161"/>
      <c r="AB16730" s="164"/>
    </row>
    <row r="16731" spans="10:28">
      <c r="J16731" s="161"/>
      <c r="AB16731" s="164"/>
    </row>
    <row r="16732" spans="10:28">
      <c r="J16732" s="161"/>
      <c r="AB16732" s="164"/>
    </row>
    <row r="16733" spans="10:28">
      <c r="J16733" s="161"/>
      <c r="AB16733" s="164"/>
    </row>
    <row r="16734" spans="10:28">
      <c r="J16734" s="161"/>
      <c r="AB16734" s="164"/>
    </row>
    <row r="16735" spans="10:28">
      <c r="J16735" s="161"/>
      <c r="AB16735" s="164"/>
    </row>
    <row r="16736" spans="10:28">
      <c r="J16736" s="161"/>
      <c r="AB16736" s="164"/>
    </row>
    <row r="16737" spans="10:28">
      <c r="J16737" s="161"/>
      <c r="AB16737" s="164"/>
    </row>
    <row r="16738" spans="10:28">
      <c r="J16738" s="161"/>
      <c r="AB16738" s="164"/>
    </row>
    <row r="16739" spans="10:28">
      <c r="J16739" s="161"/>
      <c r="AB16739" s="164"/>
    </row>
    <row r="16740" spans="10:28">
      <c r="J16740" s="161"/>
      <c r="AB16740" s="164"/>
    </row>
    <row r="16741" spans="10:28">
      <c r="J16741" s="161"/>
      <c r="AB16741" s="164"/>
    </row>
    <row r="16742" spans="10:28">
      <c r="J16742" s="161"/>
      <c r="AB16742" s="164"/>
    </row>
    <row r="16743" spans="10:28">
      <c r="J16743" s="161"/>
      <c r="AB16743" s="164"/>
    </row>
    <row r="16744" spans="10:28">
      <c r="J16744" s="161"/>
      <c r="AB16744" s="164"/>
    </row>
    <row r="16745" spans="10:28">
      <c r="J16745" s="161"/>
      <c r="AB16745" s="164"/>
    </row>
    <row r="16746" spans="10:28">
      <c r="J16746" s="161"/>
      <c r="AB16746" s="164"/>
    </row>
    <row r="16747" spans="10:28">
      <c r="J16747" s="161"/>
      <c r="AB16747" s="164"/>
    </row>
    <row r="16748" spans="10:28">
      <c r="J16748" s="161"/>
      <c r="AB16748" s="164"/>
    </row>
    <row r="16749" spans="10:28">
      <c r="J16749" s="161"/>
      <c r="AB16749" s="164"/>
    </row>
    <row r="16750" spans="10:28">
      <c r="J16750" s="161"/>
      <c r="AB16750" s="164"/>
    </row>
    <row r="16751" spans="10:28">
      <c r="J16751" s="161"/>
      <c r="AB16751" s="164"/>
    </row>
    <row r="16752" spans="10:28">
      <c r="J16752" s="161"/>
      <c r="AB16752" s="164"/>
    </row>
    <row r="16753" spans="10:28">
      <c r="J16753" s="161"/>
      <c r="AB16753" s="164"/>
    </row>
    <row r="16754" spans="10:28">
      <c r="J16754" s="161"/>
      <c r="AB16754" s="164"/>
    </row>
    <row r="16755" spans="10:28">
      <c r="J16755" s="161"/>
      <c r="AB16755" s="164"/>
    </row>
    <row r="16756" spans="10:28">
      <c r="J16756" s="161"/>
      <c r="AB16756" s="164"/>
    </row>
    <row r="16757" spans="10:28">
      <c r="J16757" s="161"/>
      <c r="AB16757" s="164"/>
    </row>
    <row r="16758" spans="10:28">
      <c r="J16758" s="161"/>
      <c r="AB16758" s="164"/>
    </row>
    <row r="16759" spans="10:28">
      <c r="J16759" s="161"/>
      <c r="AB16759" s="164"/>
    </row>
    <row r="16760" spans="10:28">
      <c r="J16760" s="161"/>
      <c r="AB16760" s="164"/>
    </row>
    <row r="16761" spans="10:28">
      <c r="J16761" s="161"/>
      <c r="AB16761" s="164"/>
    </row>
    <row r="16762" spans="10:28">
      <c r="J16762" s="161"/>
      <c r="AB16762" s="164"/>
    </row>
    <row r="16763" spans="10:28">
      <c r="J16763" s="161"/>
      <c r="AB16763" s="164"/>
    </row>
    <row r="16764" spans="10:28">
      <c r="J16764" s="161"/>
      <c r="AB16764" s="164"/>
    </row>
    <row r="16765" spans="10:28">
      <c r="J16765" s="161"/>
      <c r="AB16765" s="164"/>
    </row>
    <row r="16766" spans="10:28">
      <c r="J16766" s="161"/>
      <c r="AB16766" s="164"/>
    </row>
    <row r="16767" spans="10:28">
      <c r="J16767" s="161"/>
      <c r="AB16767" s="164"/>
    </row>
    <row r="16768" spans="10:28">
      <c r="J16768" s="161"/>
      <c r="AB16768" s="164"/>
    </row>
    <row r="16769" spans="10:28">
      <c r="J16769" s="161"/>
      <c r="AB16769" s="164"/>
    </row>
    <row r="16770" spans="10:28">
      <c r="J16770" s="161"/>
      <c r="AB16770" s="164"/>
    </row>
    <row r="16771" spans="10:28">
      <c r="J16771" s="161"/>
      <c r="AB16771" s="164"/>
    </row>
    <row r="16772" spans="10:28">
      <c r="J16772" s="161"/>
      <c r="AB16772" s="164"/>
    </row>
    <row r="16773" spans="10:28">
      <c r="J16773" s="161"/>
      <c r="AB16773" s="164"/>
    </row>
    <row r="16774" spans="10:28">
      <c r="J16774" s="161"/>
      <c r="AB16774" s="164"/>
    </row>
    <row r="16775" spans="10:28">
      <c r="J16775" s="161"/>
      <c r="AB16775" s="164"/>
    </row>
    <row r="16776" spans="10:28">
      <c r="J16776" s="161"/>
      <c r="AB16776" s="164"/>
    </row>
    <row r="16777" spans="10:28">
      <c r="J16777" s="161"/>
      <c r="AB16777" s="164"/>
    </row>
    <row r="16778" spans="10:28">
      <c r="J16778" s="161"/>
      <c r="AB16778" s="164"/>
    </row>
    <row r="16779" spans="10:28">
      <c r="J16779" s="161"/>
      <c r="AB16779" s="164"/>
    </row>
    <row r="16780" spans="10:28">
      <c r="J16780" s="161"/>
      <c r="AB16780" s="164"/>
    </row>
    <row r="16781" spans="10:28">
      <c r="J16781" s="161"/>
      <c r="AB16781" s="164"/>
    </row>
    <row r="16782" spans="10:28">
      <c r="J16782" s="161"/>
      <c r="AB16782" s="164"/>
    </row>
    <row r="16783" spans="10:28">
      <c r="J16783" s="161"/>
      <c r="AB16783" s="164"/>
    </row>
    <row r="16784" spans="10:28">
      <c r="J16784" s="161"/>
      <c r="AB16784" s="164"/>
    </row>
    <row r="16785" spans="10:28">
      <c r="J16785" s="161"/>
      <c r="AB16785" s="164"/>
    </row>
    <row r="16786" spans="10:28">
      <c r="J16786" s="161"/>
      <c r="AB16786" s="164"/>
    </row>
    <row r="16787" spans="10:28">
      <c r="J16787" s="161"/>
      <c r="AB16787" s="164"/>
    </row>
    <row r="16788" spans="10:28">
      <c r="J16788" s="161"/>
      <c r="AB16788" s="164"/>
    </row>
    <row r="16789" spans="10:28">
      <c r="J16789" s="161"/>
      <c r="AB16789" s="164"/>
    </row>
    <row r="16790" spans="10:28">
      <c r="J16790" s="161"/>
      <c r="AB16790" s="164"/>
    </row>
    <row r="16791" spans="10:28">
      <c r="J16791" s="161"/>
      <c r="AB16791" s="164"/>
    </row>
    <row r="16792" spans="10:28">
      <c r="J16792" s="161"/>
      <c r="AB16792" s="164"/>
    </row>
    <row r="16793" spans="10:28">
      <c r="J16793" s="161"/>
      <c r="AB16793" s="164"/>
    </row>
    <row r="16794" spans="10:28">
      <c r="J16794" s="161"/>
      <c r="AB16794" s="164"/>
    </row>
    <row r="16795" spans="10:28">
      <c r="J16795" s="161"/>
      <c r="AB16795" s="164"/>
    </row>
    <row r="16796" spans="10:28">
      <c r="J16796" s="161"/>
      <c r="AB16796" s="164"/>
    </row>
    <row r="16797" spans="10:28">
      <c r="J16797" s="161"/>
      <c r="AB16797" s="164"/>
    </row>
    <row r="16798" spans="10:28">
      <c r="J16798" s="161"/>
      <c r="AB16798" s="164"/>
    </row>
    <row r="16799" spans="10:28">
      <c r="J16799" s="161"/>
      <c r="AB16799" s="164"/>
    </row>
    <row r="16800" spans="10:28">
      <c r="J16800" s="161"/>
      <c r="AB16800" s="164"/>
    </row>
    <row r="16801" spans="10:28">
      <c r="J16801" s="161"/>
      <c r="AB16801" s="164"/>
    </row>
    <row r="16802" spans="10:28">
      <c r="J16802" s="161"/>
      <c r="AB16802" s="164"/>
    </row>
    <row r="16803" spans="10:28">
      <c r="J16803" s="161"/>
      <c r="AB16803" s="164"/>
    </row>
    <row r="16804" spans="10:28">
      <c r="J16804" s="161"/>
      <c r="AB16804" s="164"/>
    </row>
    <row r="16805" spans="10:28">
      <c r="J16805" s="161"/>
      <c r="AB16805" s="164"/>
    </row>
    <row r="16806" spans="10:28">
      <c r="J16806" s="161"/>
      <c r="AB16806" s="164"/>
    </row>
    <row r="16807" spans="10:28">
      <c r="J16807" s="161"/>
      <c r="AB16807" s="164"/>
    </row>
    <row r="16808" spans="10:28">
      <c r="J16808" s="161"/>
      <c r="AB16808" s="164"/>
    </row>
    <row r="16809" spans="10:28">
      <c r="J16809" s="161"/>
      <c r="AB16809" s="164"/>
    </row>
    <row r="16810" spans="10:28">
      <c r="J16810" s="161"/>
      <c r="AB16810" s="164"/>
    </row>
    <row r="16811" spans="10:28">
      <c r="J16811" s="161"/>
      <c r="AB16811" s="164"/>
    </row>
    <row r="16812" spans="10:28">
      <c r="J16812" s="161"/>
      <c r="AB16812" s="164"/>
    </row>
    <row r="16813" spans="10:28">
      <c r="J16813" s="161"/>
      <c r="AB16813" s="164"/>
    </row>
    <row r="16814" spans="10:28">
      <c r="J16814" s="161"/>
      <c r="AB16814" s="164"/>
    </row>
    <row r="16815" spans="10:28">
      <c r="J16815" s="161"/>
      <c r="AB16815" s="164"/>
    </row>
    <row r="16816" spans="10:28">
      <c r="J16816" s="161"/>
      <c r="AB16816" s="164"/>
    </row>
    <row r="16817" spans="10:28">
      <c r="J16817" s="161"/>
      <c r="AB16817" s="164"/>
    </row>
    <row r="16818" spans="10:28">
      <c r="J16818" s="161"/>
      <c r="AB16818" s="164"/>
    </row>
    <row r="16819" spans="10:28">
      <c r="J16819" s="161"/>
      <c r="AB16819" s="164"/>
    </row>
    <row r="16820" spans="10:28">
      <c r="J16820" s="161"/>
      <c r="AB16820" s="164"/>
    </row>
    <row r="16821" spans="10:28">
      <c r="J16821" s="161"/>
      <c r="AB16821" s="164"/>
    </row>
    <row r="16822" spans="10:28">
      <c r="J16822" s="161"/>
      <c r="AB16822" s="164"/>
    </row>
    <row r="16823" spans="10:28">
      <c r="J16823" s="161"/>
      <c r="AB16823" s="164"/>
    </row>
    <row r="16824" spans="10:28">
      <c r="J16824" s="161"/>
      <c r="AB16824" s="164"/>
    </row>
    <row r="16825" spans="10:28">
      <c r="J16825" s="161"/>
      <c r="AB16825" s="164"/>
    </row>
    <row r="16826" spans="10:28">
      <c r="J16826" s="161"/>
      <c r="AB16826" s="164"/>
    </row>
    <row r="16827" spans="10:28">
      <c r="J16827" s="161"/>
      <c r="AB16827" s="164"/>
    </row>
    <row r="16828" spans="10:28">
      <c r="J16828" s="161"/>
      <c r="AB16828" s="164"/>
    </row>
    <row r="16829" spans="10:28">
      <c r="J16829" s="161"/>
      <c r="AB16829" s="164"/>
    </row>
    <row r="16830" spans="10:28">
      <c r="J16830" s="161"/>
      <c r="AB16830" s="164"/>
    </row>
    <row r="16831" spans="10:28">
      <c r="J16831" s="161"/>
      <c r="AB16831" s="164"/>
    </row>
    <row r="16832" spans="10:28">
      <c r="J16832" s="161"/>
      <c r="AB16832" s="164"/>
    </row>
    <row r="16833" spans="10:28">
      <c r="J16833" s="161"/>
      <c r="AB16833" s="164"/>
    </row>
    <row r="16834" spans="10:28">
      <c r="J16834" s="161"/>
      <c r="AB16834" s="164"/>
    </row>
    <row r="16835" spans="10:28">
      <c r="J16835" s="161"/>
      <c r="AB16835" s="164"/>
    </row>
    <row r="16836" spans="10:28">
      <c r="J16836" s="161"/>
      <c r="AB16836" s="164"/>
    </row>
    <row r="16837" spans="10:28">
      <c r="J16837" s="161"/>
      <c r="AB16837" s="164"/>
    </row>
    <row r="16838" spans="10:28">
      <c r="J16838" s="161"/>
      <c r="AB16838" s="164"/>
    </row>
    <row r="16839" spans="10:28">
      <c r="J16839" s="161"/>
      <c r="AB16839" s="164"/>
    </row>
    <row r="16840" spans="10:28">
      <c r="J16840" s="161"/>
      <c r="AB16840" s="164"/>
    </row>
    <row r="16841" spans="10:28">
      <c r="J16841" s="161"/>
      <c r="AB16841" s="164"/>
    </row>
    <row r="16842" spans="10:28">
      <c r="J16842" s="161"/>
      <c r="AB16842" s="164"/>
    </row>
    <row r="16843" spans="10:28">
      <c r="J16843" s="161"/>
      <c r="AB16843" s="164"/>
    </row>
    <row r="16844" spans="10:28">
      <c r="J16844" s="161"/>
      <c r="AB16844" s="164"/>
    </row>
    <row r="16845" spans="10:28">
      <c r="J16845" s="161"/>
      <c r="AB16845" s="164"/>
    </row>
    <row r="16846" spans="10:28">
      <c r="J16846" s="161"/>
      <c r="AB16846" s="164"/>
    </row>
    <row r="16847" spans="10:28">
      <c r="J16847" s="161"/>
      <c r="AB16847" s="164"/>
    </row>
    <row r="16848" spans="10:28">
      <c r="J16848" s="161"/>
      <c r="AB16848" s="164"/>
    </row>
    <row r="16849" spans="10:28">
      <c r="J16849" s="161"/>
      <c r="AB16849" s="164"/>
    </row>
    <row r="16850" spans="10:28">
      <c r="J16850" s="161"/>
      <c r="AB16850" s="164"/>
    </row>
    <row r="16851" spans="10:28">
      <c r="J16851" s="161"/>
      <c r="AB16851" s="164"/>
    </row>
    <row r="16852" spans="10:28">
      <c r="J16852" s="161"/>
      <c r="AB16852" s="164"/>
    </row>
    <row r="16853" spans="10:28">
      <c r="J16853" s="161"/>
      <c r="AB16853" s="164"/>
    </row>
    <row r="16854" spans="10:28">
      <c r="J16854" s="161"/>
      <c r="AB16854" s="164"/>
    </row>
    <row r="16855" spans="10:28">
      <c r="J16855" s="161"/>
      <c r="AB16855" s="164"/>
    </row>
    <row r="16856" spans="10:28">
      <c r="J16856" s="161"/>
      <c r="AB16856" s="164"/>
    </row>
    <row r="16857" spans="10:28">
      <c r="J16857" s="161"/>
      <c r="AB16857" s="164"/>
    </row>
    <row r="16858" spans="10:28">
      <c r="J16858" s="161"/>
      <c r="AB16858" s="164"/>
    </row>
    <row r="16859" spans="10:28">
      <c r="J16859" s="161"/>
      <c r="AB16859" s="164"/>
    </row>
    <row r="16860" spans="10:28">
      <c r="J16860" s="161"/>
      <c r="AB16860" s="164"/>
    </row>
    <row r="16861" spans="10:28">
      <c r="J16861" s="161"/>
      <c r="AB16861" s="164"/>
    </row>
    <row r="16862" spans="10:28">
      <c r="J16862" s="161"/>
      <c r="AB16862" s="164"/>
    </row>
    <row r="16863" spans="10:28">
      <c r="J16863" s="161"/>
      <c r="AB16863" s="164"/>
    </row>
    <row r="16864" spans="10:28">
      <c r="J16864" s="161"/>
      <c r="AB16864" s="164"/>
    </row>
    <row r="16865" spans="10:28">
      <c r="J16865" s="161"/>
      <c r="AB16865" s="164"/>
    </row>
    <row r="16866" spans="10:28">
      <c r="J16866" s="161"/>
      <c r="AB16866" s="164"/>
    </row>
    <row r="16867" spans="10:28">
      <c r="J16867" s="161"/>
      <c r="AB16867" s="164"/>
    </row>
    <row r="16868" spans="10:28">
      <c r="J16868" s="161"/>
      <c r="AB16868" s="164"/>
    </row>
    <row r="16869" spans="10:28">
      <c r="J16869" s="161"/>
      <c r="AB16869" s="164"/>
    </row>
    <row r="16870" spans="10:28">
      <c r="J16870" s="161"/>
      <c r="AB16870" s="164"/>
    </row>
    <row r="16871" spans="10:28">
      <c r="J16871" s="161"/>
      <c r="AB16871" s="164"/>
    </row>
    <row r="16872" spans="10:28">
      <c r="J16872" s="161"/>
      <c r="AB16872" s="164"/>
    </row>
    <row r="16873" spans="10:28">
      <c r="J16873" s="161"/>
      <c r="AB16873" s="164"/>
    </row>
    <row r="16874" spans="10:28">
      <c r="J16874" s="161"/>
      <c r="AB16874" s="164"/>
    </row>
    <row r="16875" spans="10:28">
      <c r="J16875" s="161"/>
      <c r="AB16875" s="164"/>
    </row>
    <row r="16876" spans="10:28">
      <c r="J16876" s="161"/>
      <c r="AB16876" s="164"/>
    </row>
    <row r="16877" spans="10:28">
      <c r="J16877" s="161"/>
      <c r="AB16877" s="164"/>
    </row>
    <row r="16878" spans="10:28">
      <c r="J16878" s="161"/>
      <c r="AB16878" s="164"/>
    </row>
    <row r="16879" spans="10:28">
      <c r="J16879" s="161"/>
      <c r="AB16879" s="164"/>
    </row>
    <row r="16880" spans="10:28">
      <c r="J16880" s="161"/>
      <c r="AB16880" s="164"/>
    </row>
    <row r="16881" spans="10:28">
      <c r="J16881" s="161"/>
      <c r="AB16881" s="164"/>
    </row>
    <row r="16882" spans="10:28">
      <c r="J16882" s="161"/>
      <c r="AB16882" s="164"/>
    </row>
    <row r="16883" spans="10:28">
      <c r="J16883" s="161"/>
      <c r="AB16883" s="164"/>
    </row>
    <row r="16884" spans="10:28">
      <c r="J16884" s="161"/>
      <c r="AB16884" s="164"/>
    </row>
    <row r="16885" spans="10:28">
      <c r="J16885" s="161"/>
      <c r="AB16885" s="164"/>
    </row>
    <row r="16886" spans="10:28">
      <c r="J16886" s="161"/>
      <c r="AB16886" s="164"/>
    </row>
    <row r="16887" spans="10:28">
      <c r="J16887" s="161"/>
      <c r="AB16887" s="164"/>
    </row>
    <row r="16888" spans="10:28">
      <c r="J16888" s="161"/>
      <c r="AB16888" s="164"/>
    </row>
    <row r="16889" spans="10:28">
      <c r="J16889" s="161"/>
      <c r="AB16889" s="164"/>
    </row>
    <row r="16890" spans="10:28">
      <c r="J16890" s="161"/>
      <c r="AB16890" s="164"/>
    </row>
    <row r="16891" spans="10:28">
      <c r="J16891" s="161"/>
      <c r="AB16891" s="164"/>
    </row>
    <row r="16892" spans="10:28">
      <c r="J16892" s="161"/>
      <c r="AB16892" s="164"/>
    </row>
    <row r="16893" spans="10:28">
      <c r="J16893" s="161"/>
      <c r="AB16893" s="164"/>
    </row>
    <row r="16894" spans="10:28">
      <c r="J16894" s="161"/>
      <c r="AB16894" s="164"/>
    </row>
    <row r="16895" spans="10:28">
      <c r="J16895" s="161"/>
      <c r="AB16895" s="164"/>
    </row>
    <row r="16896" spans="10:28">
      <c r="J16896" s="161"/>
      <c r="AB16896" s="164"/>
    </row>
    <row r="16897" spans="10:28">
      <c r="J16897" s="161"/>
      <c r="AB16897" s="164"/>
    </row>
    <row r="16898" spans="10:28">
      <c r="J16898" s="161"/>
      <c r="AB16898" s="164"/>
    </row>
    <row r="16899" spans="10:28">
      <c r="J16899" s="161"/>
      <c r="AB16899" s="164"/>
    </row>
    <row r="16900" spans="10:28">
      <c r="J16900" s="161"/>
      <c r="AB16900" s="164"/>
    </row>
    <row r="16901" spans="10:28">
      <c r="J16901" s="161"/>
      <c r="AB16901" s="164"/>
    </row>
    <row r="16902" spans="10:28">
      <c r="J16902" s="161"/>
      <c r="AB16902" s="164"/>
    </row>
    <row r="16903" spans="10:28">
      <c r="J16903" s="161"/>
      <c r="AB16903" s="164"/>
    </row>
    <row r="16904" spans="10:28">
      <c r="J16904" s="161"/>
      <c r="AB16904" s="164"/>
    </row>
    <row r="16905" spans="10:28">
      <c r="J16905" s="161"/>
      <c r="AB16905" s="164"/>
    </row>
    <row r="16906" spans="10:28">
      <c r="J16906" s="161"/>
      <c r="AB16906" s="164"/>
    </row>
    <row r="16907" spans="10:28">
      <c r="J16907" s="161"/>
      <c r="AB16907" s="164"/>
    </row>
    <row r="16908" spans="10:28">
      <c r="J16908" s="161"/>
      <c r="AB16908" s="164"/>
    </row>
    <row r="16909" spans="10:28">
      <c r="J16909" s="161"/>
      <c r="AB16909" s="164"/>
    </row>
    <row r="16910" spans="10:28">
      <c r="J16910" s="161"/>
      <c r="AB16910" s="164"/>
    </row>
    <row r="16911" spans="10:28">
      <c r="J16911" s="161"/>
      <c r="AB16911" s="164"/>
    </row>
    <row r="16912" spans="10:28">
      <c r="J16912" s="161"/>
      <c r="AB16912" s="164"/>
    </row>
    <row r="16913" spans="10:28">
      <c r="J16913" s="161"/>
      <c r="AB16913" s="164"/>
    </row>
    <row r="16914" spans="10:28">
      <c r="J16914" s="161"/>
      <c r="AB16914" s="164"/>
    </row>
    <row r="16915" spans="10:28">
      <c r="J16915" s="161"/>
      <c r="AB16915" s="164"/>
    </row>
    <row r="16916" spans="10:28">
      <c r="J16916" s="161"/>
      <c r="AB16916" s="164"/>
    </row>
    <row r="16917" spans="10:28">
      <c r="J16917" s="161"/>
      <c r="AB16917" s="164"/>
    </row>
    <row r="16918" spans="10:28">
      <c r="J16918" s="161"/>
      <c r="AB16918" s="164"/>
    </row>
    <row r="16919" spans="10:28">
      <c r="J16919" s="161"/>
      <c r="AB16919" s="164"/>
    </row>
    <row r="16920" spans="10:28">
      <c r="J16920" s="161"/>
      <c r="AB16920" s="164"/>
    </row>
    <row r="16921" spans="10:28">
      <c r="J16921" s="161"/>
      <c r="AB16921" s="164"/>
    </row>
    <row r="16922" spans="10:28">
      <c r="J16922" s="161"/>
      <c r="AB16922" s="164"/>
    </row>
    <row r="16923" spans="10:28">
      <c r="J16923" s="161"/>
      <c r="AB16923" s="164"/>
    </row>
    <row r="16924" spans="10:28">
      <c r="J16924" s="161"/>
      <c r="AB16924" s="164"/>
    </row>
    <row r="16925" spans="10:28">
      <c r="J16925" s="161"/>
      <c r="AB16925" s="164"/>
    </row>
    <row r="16926" spans="10:28">
      <c r="J16926" s="161"/>
      <c r="AB16926" s="164"/>
    </row>
    <row r="16927" spans="10:28">
      <c r="J16927" s="161"/>
      <c r="AB16927" s="164"/>
    </row>
    <row r="16928" spans="10:28">
      <c r="J16928" s="161"/>
      <c r="AB16928" s="164"/>
    </row>
    <row r="16929" spans="10:28">
      <c r="J16929" s="161"/>
      <c r="AB16929" s="164"/>
    </row>
    <row r="16930" spans="10:28">
      <c r="J16930" s="161"/>
      <c r="AB16930" s="164"/>
    </row>
    <row r="16931" spans="10:28">
      <c r="J16931" s="161"/>
      <c r="AB16931" s="164"/>
    </row>
    <row r="16932" spans="10:28">
      <c r="J16932" s="161"/>
      <c r="AB16932" s="164"/>
    </row>
    <row r="16933" spans="10:28">
      <c r="J16933" s="161"/>
      <c r="AB16933" s="164"/>
    </row>
    <row r="16934" spans="10:28">
      <c r="J16934" s="161"/>
      <c r="AB16934" s="164"/>
    </row>
    <row r="16935" spans="10:28">
      <c r="J16935" s="161"/>
      <c r="AB16935" s="164"/>
    </row>
    <row r="16936" spans="10:28">
      <c r="J16936" s="161"/>
      <c r="AB16936" s="164"/>
    </row>
    <row r="16937" spans="10:28">
      <c r="J16937" s="161"/>
      <c r="AB16937" s="164"/>
    </row>
    <row r="16938" spans="10:28">
      <c r="J16938" s="161"/>
      <c r="AB16938" s="164"/>
    </row>
    <row r="16939" spans="10:28">
      <c r="J16939" s="161"/>
      <c r="AB16939" s="164"/>
    </row>
    <row r="16940" spans="10:28">
      <c r="J16940" s="161"/>
      <c r="AB16940" s="164"/>
    </row>
    <row r="16941" spans="10:28">
      <c r="J16941" s="161"/>
      <c r="AB16941" s="164"/>
    </row>
    <row r="16942" spans="10:28">
      <c r="J16942" s="161"/>
      <c r="AB16942" s="164"/>
    </row>
    <row r="16943" spans="10:28">
      <c r="J16943" s="161"/>
      <c r="AB16943" s="164"/>
    </row>
    <row r="16944" spans="10:28">
      <c r="J16944" s="161"/>
      <c r="AB16944" s="164"/>
    </row>
    <row r="16945" spans="10:28">
      <c r="J16945" s="161"/>
      <c r="AB16945" s="164"/>
    </row>
    <row r="16946" spans="10:28">
      <c r="J16946" s="161"/>
      <c r="AB16946" s="164"/>
    </row>
    <row r="16947" spans="10:28">
      <c r="J16947" s="161"/>
      <c r="AB16947" s="164"/>
    </row>
    <row r="16948" spans="10:28">
      <c r="J16948" s="161"/>
      <c r="AB16948" s="164"/>
    </row>
    <row r="16949" spans="10:28">
      <c r="J16949" s="161"/>
      <c r="AB16949" s="164"/>
    </row>
    <row r="16950" spans="10:28">
      <c r="J16950" s="161"/>
      <c r="AB16950" s="164"/>
    </row>
    <row r="16951" spans="10:28">
      <c r="J16951" s="161"/>
      <c r="AB16951" s="164"/>
    </row>
    <row r="16952" spans="10:28">
      <c r="J16952" s="161"/>
      <c r="AB16952" s="164"/>
    </row>
    <row r="16953" spans="10:28">
      <c r="J16953" s="161"/>
      <c r="AB16953" s="164"/>
    </row>
    <row r="16954" spans="10:28">
      <c r="J16954" s="161"/>
      <c r="AB16954" s="164"/>
    </row>
    <row r="16955" spans="10:28">
      <c r="J16955" s="161"/>
      <c r="AB16955" s="164"/>
    </row>
    <row r="16956" spans="10:28">
      <c r="J16956" s="161"/>
      <c r="AB16956" s="164"/>
    </row>
    <row r="16957" spans="10:28">
      <c r="J16957" s="161"/>
      <c r="AB16957" s="164"/>
    </row>
    <row r="16958" spans="10:28">
      <c r="J16958" s="161"/>
      <c r="AB16958" s="164"/>
    </row>
    <row r="16959" spans="10:28">
      <c r="J16959" s="161"/>
      <c r="AB16959" s="164"/>
    </row>
    <row r="16960" spans="10:28">
      <c r="J16960" s="161"/>
      <c r="AB16960" s="164"/>
    </row>
    <row r="16961" spans="10:28">
      <c r="J16961" s="161"/>
      <c r="AB16961" s="164"/>
    </row>
    <row r="16962" spans="10:28">
      <c r="J16962" s="161"/>
      <c r="AB16962" s="164"/>
    </row>
    <row r="16963" spans="10:28">
      <c r="J16963" s="161"/>
      <c r="AB16963" s="164"/>
    </row>
    <row r="16964" spans="10:28">
      <c r="J16964" s="161"/>
      <c r="AB16964" s="164"/>
    </row>
    <row r="16965" spans="10:28">
      <c r="J16965" s="161"/>
      <c r="AB16965" s="164"/>
    </row>
    <row r="16966" spans="10:28">
      <c r="J16966" s="161"/>
      <c r="AB16966" s="164"/>
    </row>
    <row r="16967" spans="10:28">
      <c r="J16967" s="161"/>
      <c r="AB16967" s="164"/>
    </row>
    <row r="16968" spans="10:28">
      <c r="J16968" s="161"/>
      <c r="AB16968" s="164"/>
    </row>
    <row r="16969" spans="10:28">
      <c r="J16969" s="161"/>
      <c r="AB16969" s="164"/>
    </row>
    <row r="16970" spans="10:28">
      <c r="J16970" s="161"/>
      <c r="AB16970" s="164"/>
    </row>
    <row r="16971" spans="10:28">
      <c r="J16971" s="161"/>
      <c r="AB16971" s="164"/>
    </row>
    <row r="16972" spans="10:28">
      <c r="J16972" s="161"/>
      <c r="AB16972" s="164"/>
    </row>
    <row r="16973" spans="10:28">
      <c r="J16973" s="161"/>
      <c r="AB16973" s="164"/>
    </row>
    <row r="16974" spans="10:28">
      <c r="J16974" s="161"/>
      <c r="AB16974" s="164"/>
    </row>
    <row r="16975" spans="10:28">
      <c r="J16975" s="161"/>
      <c r="AB16975" s="164"/>
    </row>
    <row r="16976" spans="10:28">
      <c r="J16976" s="161"/>
      <c r="AB16976" s="164"/>
    </row>
    <row r="16977" spans="10:28">
      <c r="J16977" s="161"/>
      <c r="AB16977" s="164"/>
    </row>
    <row r="16978" spans="10:28">
      <c r="J16978" s="161"/>
      <c r="AB16978" s="164"/>
    </row>
    <row r="16979" spans="10:28">
      <c r="J16979" s="161"/>
      <c r="AB16979" s="164"/>
    </row>
    <row r="16980" spans="10:28">
      <c r="J16980" s="161"/>
      <c r="AB16980" s="164"/>
    </row>
    <row r="16981" spans="10:28">
      <c r="J16981" s="161"/>
      <c r="AB16981" s="164"/>
    </row>
    <row r="16982" spans="10:28">
      <c r="J16982" s="161"/>
      <c r="AB16982" s="164"/>
    </row>
    <row r="16983" spans="10:28">
      <c r="J16983" s="161"/>
      <c r="AB16983" s="164"/>
    </row>
    <row r="16984" spans="10:28">
      <c r="J16984" s="161"/>
      <c r="AB16984" s="164"/>
    </row>
    <row r="16985" spans="10:28">
      <c r="J16985" s="161"/>
      <c r="AB16985" s="164"/>
    </row>
    <row r="16986" spans="10:28">
      <c r="J16986" s="161"/>
      <c r="AB16986" s="164"/>
    </row>
    <row r="16987" spans="10:28">
      <c r="J16987" s="161"/>
      <c r="AB16987" s="164"/>
    </row>
    <row r="16988" spans="10:28">
      <c r="J16988" s="161"/>
      <c r="AB16988" s="164"/>
    </row>
    <row r="16989" spans="10:28">
      <c r="J16989" s="161"/>
      <c r="AB16989" s="164"/>
    </row>
    <row r="16990" spans="10:28">
      <c r="J16990" s="161"/>
      <c r="AB16990" s="164"/>
    </row>
    <row r="16991" spans="10:28">
      <c r="J16991" s="161"/>
      <c r="AB16991" s="164"/>
    </row>
    <row r="16992" spans="10:28">
      <c r="J16992" s="161"/>
      <c r="AB16992" s="164"/>
    </row>
    <row r="16993" spans="10:28">
      <c r="J16993" s="161"/>
      <c r="AB16993" s="164"/>
    </row>
    <row r="16994" spans="10:28">
      <c r="J16994" s="161"/>
      <c r="AB16994" s="164"/>
    </row>
    <row r="16995" spans="10:28">
      <c r="J16995" s="161"/>
      <c r="AB16995" s="164"/>
    </row>
    <row r="16996" spans="10:28">
      <c r="J16996" s="161"/>
      <c r="AB16996" s="164"/>
    </row>
    <row r="16997" spans="10:28">
      <c r="J16997" s="161"/>
      <c r="AB16997" s="164"/>
    </row>
    <row r="16998" spans="10:28">
      <c r="J16998" s="161"/>
      <c r="AB16998" s="164"/>
    </row>
    <row r="16999" spans="10:28">
      <c r="J16999" s="161"/>
      <c r="AB16999" s="164"/>
    </row>
    <row r="17000" spans="10:28">
      <c r="J17000" s="161"/>
      <c r="R17000" s="166"/>
      <c r="AB17000" s="164"/>
    </row>
    <row r="17001" spans="10:28">
      <c r="J17001" s="161"/>
      <c r="R17001" s="166"/>
      <c r="AB17001" s="164"/>
    </row>
    <row r="17002" spans="10:28">
      <c r="J17002" s="161"/>
      <c r="AB17002" s="164"/>
    </row>
    <row r="17003" spans="10:28">
      <c r="J17003" s="161"/>
      <c r="AB17003" s="164"/>
    </row>
    <row r="17004" spans="10:28">
      <c r="J17004" s="161"/>
      <c r="AB17004" s="164"/>
    </row>
    <row r="17005" spans="10:28">
      <c r="J17005" s="161"/>
      <c r="AB17005" s="164"/>
    </row>
    <row r="17006" spans="10:28">
      <c r="J17006" s="161"/>
      <c r="AB17006" s="164"/>
    </row>
    <row r="17007" spans="10:28">
      <c r="J17007" s="161"/>
      <c r="AB17007" s="164"/>
    </row>
    <row r="17008" spans="10:28">
      <c r="J17008" s="161"/>
      <c r="AB17008" s="164"/>
    </row>
    <row r="17009" spans="10:28">
      <c r="J17009" s="161"/>
      <c r="AB17009" s="164"/>
    </row>
    <row r="17010" spans="10:28">
      <c r="J17010" s="161"/>
      <c r="AB17010" s="164"/>
    </row>
    <row r="17011" spans="10:28">
      <c r="J17011" s="161"/>
      <c r="AB17011" s="164"/>
    </row>
    <row r="17012" spans="10:28">
      <c r="J17012" s="161"/>
      <c r="AB17012" s="164"/>
    </row>
    <row r="17013" spans="10:28">
      <c r="J17013" s="161"/>
      <c r="AB17013" s="164"/>
    </row>
    <row r="17014" spans="10:28">
      <c r="J17014" s="161"/>
      <c r="AB17014" s="164"/>
    </row>
    <row r="17015" spans="10:28">
      <c r="J17015" s="161"/>
      <c r="AB17015" s="164"/>
    </row>
    <row r="17016" spans="10:28">
      <c r="J17016" s="161"/>
      <c r="AB17016" s="164"/>
    </row>
    <row r="17017" spans="10:28">
      <c r="J17017" s="161"/>
      <c r="AB17017" s="164"/>
    </row>
    <row r="17018" spans="10:28">
      <c r="J17018" s="161"/>
      <c r="AB17018" s="164"/>
    </row>
    <row r="17019" spans="10:28">
      <c r="J17019" s="161"/>
      <c r="AB17019" s="164"/>
    </row>
    <row r="17020" spans="10:28">
      <c r="J17020" s="161"/>
      <c r="AB17020" s="164"/>
    </row>
    <row r="17021" spans="10:28">
      <c r="J17021" s="161"/>
      <c r="AB17021" s="164"/>
    </row>
    <row r="17022" spans="10:28">
      <c r="J17022" s="161"/>
      <c r="AB17022" s="164"/>
    </row>
    <row r="17023" spans="10:28">
      <c r="J17023" s="161"/>
      <c r="AB17023" s="164"/>
    </row>
    <row r="17024" spans="10:28">
      <c r="J17024" s="161"/>
      <c r="AB17024" s="164"/>
    </row>
    <row r="17025" spans="10:28">
      <c r="J17025" s="161"/>
      <c r="R17025" s="166"/>
      <c r="AB17025" s="164"/>
    </row>
    <row r="17026" spans="10:28">
      <c r="J17026" s="161"/>
      <c r="AB17026" s="164"/>
    </row>
    <row r="17027" spans="10:28">
      <c r="J17027" s="161"/>
      <c r="AB17027" s="164"/>
    </row>
    <row r="17028" spans="10:28">
      <c r="J17028" s="161"/>
      <c r="AB17028" s="164"/>
    </row>
    <row r="17029" spans="10:28">
      <c r="J17029" s="161"/>
      <c r="AB17029" s="164"/>
    </row>
    <row r="17030" spans="10:28">
      <c r="J17030" s="161"/>
      <c r="AB17030" s="164"/>
    </row>
    <row r="17031" spans="10:28">
      <c r="J17031" s="161"/>
      <c r="AB17031" s="164"/>
    </row>
    <row r="17032" spans="10:28">
      <c r="J17032" s="161"/>
      <c r="AB17032" s="164"/>
    </row>
    <row r="17033" spans="10:28">
      <c r="J17033" s="161"/>
      <c r="AB17033" s="164"/>
    </row>
    <row r="17034" spans="10:28">
      <c r="J17034" s="161"/>
      <c r="AB17034" s="164"/>
    </row>
    <row r="17035" spans="10:28">
      <c r="J17035" s="161"/>
      <c r="AB17035" s="164"/>
    </row>
    <row r="17036" spans="10:28">
      <c r="J17036" s="161"/>
      <c r="AB17036" s="164"/>
    </row>
    <row r="17037" spans="10:28">
      <c r="J17037" s="161"/>
      <c r="AB17037" s="164"/>
    </row>
    <row r="17038" spans="10:28">
      <c r="J17038" s="161"/>
      <c r="AB17038" s="164"/>
    </row>
    <row r="17039" spans="10:28">
      <c r="J17039" s="161"/>
      <c r="AB17039" s="164"/>
    </row>
    <row r="17040" spans="10:28">
      <c r="J17040" s="161"/>
      <c r="AB17040" s="164"/>
    </row>
    <row r="17041" spans="10:28">
      <c r="J17041" s="161"/>
      <c r="AB17041" s="164"/>
    </row>
    <row r="17042" spans="10:28">
      <c r="J17042" s="161"/>
      <c r="AB17042" s="164"/>
    </row>
    <row r="17043" spans="10:28">
      <c r="J17043" s="161"/>
      <c r="AB17043" s="164"/>
    </row>
    <row r="17044" spans="10:28">
      <c r="J17044" s="161"/>
      <c r="AB17044" s="164"/>
    </row>
    <row r="17045" spans="10:28">
      <c r="J17045" s="161"/>
      <c r="AB17045" s="164"/>
    </row>
    <row r="17046" spans="10:28">
      <c r="J17046" s="161"/>
      <c r="AB17046" s="164"/>
    </row>
    <row r="17047" spans="10:28">
      <c r="J17047" s="161"/>
      <c r="AB17047" s="164"/>
    </row>
    <row r="17048" spans="10:28">
      <c r="J17048" s="161"/>
      <c r="AB17048" s="164"/>
    </row>
    <row r="17049" spans="10:28">
      <c r="J17049" s="161"/>
      <c r="AB17049" s="164"/>
    </row>
    <row r="17050" spans="10:28">
      <c r="J17050" s="161"/>
      <c r="AB17050" s="164"/>
    </row>
    <row r="17051" spans="10:28">
      <c r="J17051" s="161"/>
      <c r="AB17051" s="164"/>
    </row>
    <row r="17052" spans="10:28">
      <c r="J17052" s="161"/>
      <c r="AB17052" s="164"/>
    </row>
    <row r="17053" spans="10:28">
      <c r="J17053" s="161"/>
      <c r="AB17053" s="164"/>
    </row>
    <row r="17054" spans="10:28">
      <c r="J17054" s="161"/>
      <c r="AB17054" s="164"/>
    </row>
    <row r="17055" spans="10:28">
      <c r="J17055" s="161"/>
      <c r="AB17055" s="164"/>
    </row>
    <row r="17056" spans="10:28">
      <c r="J17056" s="161"/>
      <c r="AB17056" s="164"/>
    </row>
    <row r="17057" spans="10:28">
      <c r="J17057" s="161"/>
      <c r="AB17057" s="164"/>
    </row>
    <row r="17058" spans="10:28">
      <c r="J17058" s="161"/>
      <c r="AB17058" s="164"/>
    </row>
    <row r="17059" spans="10:28">
      <c r="J17059" s="161"/>
      <c r="AB17059" s="164"/>
    </row>
    <row r="17060" spans="10:28">
      <c r="J17060" s="161"/>
      <c r="AB17060" s="164"/>
    </row>
    <row r="17061" spans="10:28">
      <c r="J17061" s="161"/>
      <c r="AB17061" s="164"/>
    </row>
    <row r="17062" spans="10:28">
      <c r="J17062" s="161"/>
      <c r="AB17062" s="164"/>
    </row>
    <row r="17063" spans="10:28">
      <c r="J17063" s="161"/>
      <c r="AB17063" s="164"/>
    </row>
    <row r="17064" spans="10:28">
      <c r="J17064" s="161"/>
      <c r="AB17064" s="164"/>
    </row>
    <row r="17065" spans="10:28">
      <c r="J17065" s="161"/>
      <c r="AB17065" s="164"/>
    </row>
    <row r="17066" spans="10:28">
      <c r="J17066" s="161"/>
      <c r="AB17066" s="164"/>
    </row>
    <row r="17067" spans="10:28">
      <c r="J17067" s="161"/>
      <c r="AB17067" s="164"/>
    </row>
    <row r="17068" spans="10:28">
      <c r="J17068" s="161"/>
      <c r="AB17068" s="164"/>
    </row>
    <row r="17069" spans="10:28">
      <c r="J17069" s="161"/>
      <c r="AB17069" s="164"/>
    </row>
    <row r="17070" spans="10:28">
      <c r="J17070" s="161"/>
      <c r="AB17070" s="164"/>
    </row>
    <row r="17071" spans="10:28">
      <c r="J17071" s="161"/>
      <c r="AB17071" s="164"/>
    </row>
    <row r="17072" spans="10:28">
      <c r="J17072" s="161"/>
      <c r="AB17072" s="164"/>
    </row>
    <row r="17073" spans="10:28">
      <c r="J17073" s="161"/>
      <c r="AB17073" s="164"/>
    </row>
    <row r="17074" spans="10:28">
      <c r="J17074" s="161"/>
      <c r="AB17074" s="164"/>
    </row>
    <row r="17075" spans="10:28">
      <c r="J17075" s="161"/>
      <c r="AB17075" s="164"/>
    </row>
    <row r="17076" spans="10:28">
      <c r="J17076" s="161"/>
      <c r="AB17076" s="164"/>
    </row>
    <row r="17077" spans="10:28">
      <c r="J17077" s="161"/>
      <c r="AB17077" s="164"/>
    </row>
    <row r="17078" spans="10:28">
      <c r="J17078" s="161"/>
      <c r="AB17078" s="164"/>
    </row>
    <row r="17079" spans="10:28">
      <c r="J17079" s="161"/>
      <c r="AB17079" s="164"/>
    </row>
    <row r="17080" spans="10:28">
      <c r="J17080" s="161"/>
      <c r="AB17080" s="164"/>
    </row>
    <row r="17081" spans="10:28">
      <c r="J17081" s="161"/>
      <c r="AB17081" s="164"/>
    </row>
    <row r="17082" spans="10:28">
      <c r="J17082" s="161"/>
      <c r="AB17082" s="164"/>
    </row>
    <row r="17083" spans="10:28">
      <c r="J17083" s="161"/>
      <c r="AB17083" s="164"/>
    </row>
    <row r="17084" spans="10:28">
      <c r="J17084" s="161"/>
      <c r="AB17084" s="164"/>
    </row>
    <row r="17085" spans="10:28">
      <c r="J17085" s="161"/>
      <c r="AB17085" s="164"/>
    </row>
    <row r="17086" spans="10:28">
      <c r="J17086" s="161"/>
      <c r="AB17086" s="164"/>
    </row>
    <row r="17087" spans="10:28">
      <c r="J17087" s="161"/>
      <c r="AB17087" s="164"/>
    </row>
    <row r="17088" spans="10:28">
      <c r="J17088" s="161"/>
      <c r="AB17088" s="164"/>
    </row>
    <row r="17089" spans="10:28">
      <c r="J17089" s="161"/>
      <c r="AB17089" s="164"/>
    </row>
    <row r="17090" spans="10:28">
      <c r="J17090" s="161"/>
      <c r="AB17090" s="164"/>
    </row>
    <row r="17091" spans="10:28">
      <c r="J17091" s="161"/>
      <c r="AB17091" s="164"/>
    </row>
    <row r="17092" spans="10:28">
      <c r="J17092" s="161"/>
      <c r="AB17092" s="164"/>
    </row>
    <row r="17093" spans="10:28">
      <c r="J17093" s="161"/>
      <c r="AB17093" s="164"/>
    </row>
    <row r="17094" spans="10:28">
      <c r="J17094" s="161"/>
      <c r="AB17094" s="164"/>
    </row>
    <row r="17095" spans="10:28">
      <c r="J17095" s="161"/>
      <c r="AB17095" s="164"/>
    </row>
    <row r="17096" spans="10:28">
      <c r="J17096" s="161"/>
      <c r="AB17096" s="164"/>
    </row>
    <row r="17097" spans="10:28">
      <c r="J17097" s="161"/>
      <c r="AB17097" s="164"/>
    </row>
    <row r="17098" spans="10:28">
      <c r="J17098" s="161"/>
      <c r="AB17098" s="164"/>
    </row>
    <row r="17099" spans="10:28">
      <c r="J17099" s="161"/>
      <c r="AB17099" s="164"/>
    </row>
    <row r="17100" spans="10:28">
      <c r="J17100" s="161"/>
      <c r="AB17100" s="164"/>
    </row>
    <row r="17101" spans="10:28">
      <c r="J17101" s="161"/>
      <c r="AB17101" s="164"/>
    </row>
    <row r="17102" spans="10:28">
      <c r="J17102" s="161"/>
      <c r="AB17102" s="164"/>
    </row>
    <row r="17103" spans="10:28">
      <c r="J17103" s="161"/>
      <c r="AB17103" s="164"/>
    </row>
    <row r="17104" spans="10:28">
      <c r="J17104" s="161"/>
      <c r="AB17104" s="164"/>
    </row>
    <row r="17105" spans="10:28">
      <c r="J17105" s="161"/>
      <c r="AB17105" s="164"/>
    </row>
    <row r="17106" spans="10:28">
      <c r="J17106" s="161"/>
      <c r="AB17106" s="164"/>
    </row>
    <row r="17107" spans="10:28">
      <c r="J17107" s="161"/>
      <c r="AB17107" s="164"/>
    </row>
    <row r="17108" spans="10:28">
      <c r="J17108" s="161"/>
      <c r="AB17108" s="164"/>
    </row>
    <row r="17109" spans="10:28">
      <c r="J17109" s="161"/>
      <c r="AB17109" s="164"/>
    </row>
    <row r="17110" spans="10:28">
      <c r="J17110" s="161"/>
      <c r="AB17110" s="164"/>
    </row>
    <row r="17111" spans="10:28">
      <c r="J17111" s="161"/>
      <c r="AB17111" s="164"/>
    </row>
    <row r="17112" spans="10:28">
      <c r="J17112" s="161"/>
      <c r="AB17112" s="164"/>
    </row>
    <row r="17113" spans="10:28">
      <c r="J17113" s="161"/>
      <c r="AB17113" s="164"/>
    </row>
    <row r="17114" spans="10:28">
      <c r="J17114" s="161"/>
      <c r="AB17114" s="164"/>
    </row>
    <row r="17115" spans="10:28">
      <c r="J17115" s="161"/>
      <c r="AB17115" s="164"/>
    </row>
    <row r="17116" spans="10:28">
      <c r="J17116" s="161"/>
      <c r="AB17116" s="164"/>
    </row>
    <row r="17117" spans="10:28">
      <c r="J17117" s="161"/>
      <c r="AB17117" s="164"/>
    </row>
    <row r="17118" spans="10:28">
      <c r="J17118" s="161"/>
      <c r="AB17118" s="164"/>
    </row>
    <row r="17119" spans="10:28">
      <c r="J17119" s="161"/>
      <c r="AB17119" s="164"/>
    </row>
    <row r="17120" spans="10:28">
      <c r="J17120" s="161"/>
      <c r="AB17120" s="164"/>
    </row>
    <row r="17121" spans="10:28">
      <c r="J17121" s="161"/>
      <c r="AB17121" s="164"/>
    </row>
    <row r="17122" spans="10:28">
      <c r="J17122" s="161"/>
      <c r="AB17122" s="164"/>
    </row>
    <row r="17123" spans="10:28">
      <c r="J17123" s="161"/>
      <c r="AB17123" s="164"/>
    </row>
    <row r="17124" spans="10:28">
      <c r="J17124" s="161"/>
      <c r="AB17124" s="164"/>
    </row>
    <row r="17125" spans="10:28">
      <c r="J17125" s="161"/>
      <c r="AB17125" s="164"/>
    </row>
    <row r="17126" spans="10:28">
      <c r="J17126" s="161"/>
      <c r="AB17126" s="164"/>
    </row>
    <row r="17127" spans="10:28">
      <c r="J17127" s="161"/>
      <c r="AB17127" s="164"/>
    </row>
    <row r="17128" spans="10:28">
      <c r="J17128" s="161"/>
      <c r="AB17128" s="164"/>
    </row>
    <row r="17129" spans="10:28">
      <c r="J17129" s="161"/>
      <c r="AB17129" s="164"/>
    </row>
    <row r="17130" spans="10:28">
      <c r="J17130" s="161"/>
      <c r="AB17130" s="164"/>
    </row>
    <row r="17131" spans="10:28">
      <c r="J17131" s="161"/>
      <c r="AB17131" s="164"/>
    </row>
    <row r="17132" spans="10:28">
      <c r="J17132" s="161"/>
      <c r="AB17132" s="164"/>
    </row>
    <row r="17133" spans="10:28">
      <c r="J17133" s="161"/>
      <c r="AB17133" s="164"/>
    </row>
    <row r="17134" spans="10:28">
      <c r="J17134" s="161"/>
      <c r="AB17134" s="164"/>
    </row>
    <row r="17135" spans="10:28">
      <c r="J17135" s="161"/>
      <c r="AB17135" s="164"/>
    </row>
    <row r="17136" spans="10:28">
      <c r="J17136" s="161"/>
      <c r="AB17136" s="164"/>
    </row>
    <row r="17137" spans="10:28">
      <c r="J17137" s="161"/>
      <c r="AB17137" s="164"/>
    </row>
    <row r="17138" spans="10:28">
      <c r="J17138" s="161"/>
      <c r="AB17138" s="164"/>
    </row>
    <row r="17139" spans="10:28">
      <c r="J17139" s="161"/>
      <c r="AB17139" s="164"/>
    </row>
    <row r="17140" spans="10:28">
      <c r="J17140" s="161"/>
      <c r="AB17140" s="164"/>
    </row>
    <row r="17141" spans="10:28">
      <c r="J17141" s="161"/>
      <c r="AB17141" s="164"/>
    </row>
    <row r="17142" spans="10:28">
      <c r="J17142" s="161"/>
      <c r="AB17142" s="164"/>
    </row>
    <row r="17143" spans="10:28">
      <c r="J17143" s="161"/>
      <c r="AB17143" s="164"/>
    </row>
    <row r="17144" spans="10:28">
      <c r="J17144" s="161"/>
      <c r="AB17144" s="164"/>
    </row>
    <row r="17145" spans="10:28">
      <c r="J17145" s="161"/>
      <c r="AB17145" s="164"/>
    </row>
    <row r="17146" spans="10:28">
      <c r="J17146" s="161"/>
      <c r="AB17146" s="164"/>
    </row>
    <row r="17147" spans="10:28">
      <c r="J17147" s="161"/>
      <c r="AB17147" s="164"/>
    </row>
    <row r="17148" spans="10:28">
      <c r="J17148" s="161"/>
      <c r="AB17148" s="164"/>
    </row>
    <row r="17149" spans="10:28">
      <c r="J17149" s="161"/>
      <c r="AB17149" s="164"/>
    </row>
    <row r="17150" spans="10:28">
      <c r="J17150" s="161"/>
      <c r="AB17150" s="164"/>
    </row>
    <row r="17151" spans="10:28">
      <c r="J17151" s="161"/>
      <c r="AB17151" s="164"/>
    </row>
    <row r="17152" spans="10:28">
      <c r="J17152" s="161"/>
      <c r="AB17152" s="164"/>
    </row>
    <row r="17153" spans="10:28">
      <c r="J17153" s="161"/>
      <c r="AB17153" s="164"/>
    </row>
    <row r="17154" spans="10:28">
      <c r="J17154" s="161"/>
      <c r="AB17154" s="164"/>
    </row>
    <row r="17155" spans="10:28">
      <c r="J17155" s="161"/>
      <c r="AB17155" s="164"/>
    </row>
    <row r="17156" spans="10:28">
      <c r="J17156" s="161"/>
      <c r="AB17156" s="164"/>
    </row>
    <row r="17157" spans="10:28">
      <c r="J17157" s="161"/>
      <c r="AB17157" s="164"/>
    </row>
    <row r="17158" spans="10:28">
      <c r="J17158" s="161"/>
      <c r="AB17158" s="164"/>
    </row>
    <row r="17159" spans="10:28">
      <c r="J17159" s="161"/>
      <c r="AB17159" s="164"/>
    </row>
    <row r="17160" spans="10:28">
      <c r="J17160" s="161"/>
      <c r="AB17160" s="164"/>
    </row>
    <row r="17161" spans="10:28">
      <c r="J17161" s="161"/>
      <c r="AB17161" s="164"/>
    </row>
    <row r="17162" spans="10:28">
      <c r="J17162" s="161"/>
      <c r="AB17162" s="164"/>
    </row>
    <row r="17163" spans="10:28">
      <c r="J17163" s="161"/>
      <c r="AB17163" s="164"/>
    </row>
    <row r="17164" spans="10:28">
      <c r="J17164" s="161"/>
      <c r="AB17164" s="164"/>
    </row>
    <row r="17165" spans="10:28">
      <c r="J17165" s="161"/>
      <c r="AB17165" s="164"/>
    </row>
    <row r="17166" spans="10:28">
      <c r="J17166" s="161"/>
      <c r="AB17166" s="164"/>
    </row>
    <row r="17167" spans="10:28">
      <c r="J17167" s="161"/>
      <c r="AB17167" s="164"/>
    </row>
    <row r="17168" spans="10:28">
      <c r="J17168" s="161"/>
      <c r="AB17168" s="164"/>
    </row>
    <row r="17169" spans="10:28">
      <c r="J17169" s="161"/>
      <c r="AB17169" s="164"/>
    </row>
    <row r="17170" spans="10:28">
      <c r="J17170" s="161"/>
      <c r="AB17170" s="164"/>
    </row>
    <row r="17171" spans="10:28">
      <c r="J17171" s="161"/>
      <c r="AB17171" s="164"/>
    </row>
    <row r="17172" spans="10:28">
      <c r="J17172" s="161"/>
      <c r="AB17172" s="164"/>
    </row>
    <row r="17173" spans="10:28">
      <c r="J17173" s="161"/>
      <c r="AB17173" s="164"/>
    </row>
    <row r="17174" spans="10:28">
      <c r="J17174" s="161"/>
      <c r="AB17174" s="164"/>
    </row>
    <row r="17175" spans="10:28">
      <c r="J17175" s="161"/>
      <c r="AB17175" s="164"/>
    </row>
    <row r="17176" spans="10:28">
      <c r="J17176" s="161"/>
      <c r="AB17176" s="164"/>
    </row>
    <row r="17177" spans="10:28">
      <c r="J17177" s="161"/>
      <c r="AB17177" s="164"/>
    </row>
    <row r="17178" spans="10:28">
      <c r="J17178" s="161"/>
      <c r="AB17178" s="164"/>
    </row>
    <row r="17179" spans="10:28">
      <c r="J17179" s="161"/>
      <c r="AB17179" s="164"/>
    </row>
    <row r="17180" spans="10:28">
      <c r="J17180" s="161"/>
      <c r="AB17180" s="164"/>
    </row>
    <row r="17181" spans="10:28">
      <c r="J17181" s="161"/>
      <c r="AB17181" s="164"/>
    </row>
    <row r="17182" spans="10:28">
      <c r="J17182" s="161"/>
      <c r="AB17182" s="164"/>
    </row>
    <row r="17183" spans="10:28">
      <c r="J17183" s="161"/>
      <c r="AB17183" s="164"/>
    </row>
    <row r="17184" spans="10:28">
      <c r="J17184" s="161"/>
      <c r="AB17184" s="164"/>
    </row>
    <row r="17185" spans="5:28">
      <c r="E17185" s="166"/>
      <c r="J17185" s="161"/>
      <c r="AB17185" s="164"/>
    </row>
    <row r="17186" spans="5:28">
      <c r="E17186" s="166"/>
      <c r="J17186" s="161"/>
      <c r="AB17186" s="164"/>
    </row>
    <row r="17187" spans="5:28">
      <c r="E17187" s="166"/>
      <c r="J17187" s="161"/>
      <c r="AB17187" s="164"/>
    </row>
    <row r="17188" spans="5:28">
      <c r="E17188" s="166"/>
      <c r="J17188" s="161"/>
      <c r="AB17188" s="164"/>
    </row>
    <row r="17189" spans="5:28">
      <c r="E17189" s="166"/>
      <c r="J17189" s="161"/>
      <c r="AB17189" s="164"/>
    </row>
    <row r="17190" spans="5:28">
      <c r="J17190" s="161"/>
      <c r="AB17190" s="164"/>
    </row>
    <row r="17191" spans="5:28">
      <c r="J17191" s="161"/>
      <c r="AB17191" s="164"/>
    </row>
    <row r="17192" spans="5:28">
      <c r="J17192" s="161"/>
      <c r="AB17192" s="164"/>
    </row>
    <row r="17193" spans="5:28">
      <c r="J17193" s="161"/>
      <c r="AB17193" s="164"/>
    </row>
    <row r="17194" spans="5:28">
      <c r="J17194" s="161"/>
      <c r="AB17194" s="164"/>
    </row>
    <row r="17195" spans="5:28">
      <c r="J17195" s="161"/>
      <c r="AB17195" s="164"/>
    </row>
    <row r="17196" spans="5:28">
      <c r="J17196" s="161"/>
      <c r="AB17196" s="164"/>
    </row>
    <row r="17197" spans="5:28">
      <c r="J17197" s="161"/>
      <c r="AB17197" s="164"/>
    </row>
    <row r="17198" spans="5:28">
      <c r="J17198" s="161"/>
      <c r="AB17198" s="164"/>
    </row>
    <row r="17199" spans="5:28">
      <c r="J17199" s="161"/>
      <c r="AB17199" s="164"/>
    </row>
    <row r="17200" spans="5:28">
      <c r="J17200" s="161"/>
      <c r="AB17200" s="164"/>
    </row>
    <row r="17201" spans="10:28">
      <c r="J17201" s="161"/>
      <c r="AB17201" s="164"/>
    </row>
    <row r="17202" spans="10:28">
      <c r="J17202" s="161"/>
      <c r="AB17202" s="164"/>
    </row>
    <row r="17203" spans="10:28">
      <c r="J17203" s="161"/>
      <c r="AB17203" s="164"/>
    </row>
    <row r="17204" spans="10:28">
      <c r="J17204" s="161"/>
      <c r="AB17204" s="164"/>
    </row>
    <row r="17205" spans="10:28">
      <c r="J17205" s="161"/>
      <c r="AB17205" s="164"/>
    </row>
    <row r="17206" spans="10:28">
      <c r="J17206" s="161"/>
      <c r="AB17206" s="164"/>
    </row>
    <row r="17207" spans="10:28">
      <c r="J17207" s="161"/>
      <c r="AB17207" s="164"/>
    </row>
    <row r="17208" spans="10:28">
      <c r="J17208" s="161"/>
      <c r="AB17208" s="164"/>
    </row>
    <row r="17209" spans="10:28">
      <c r="J17209" s="161"/>
      <c r="AB17209" s="164"/>
    </row>
    <row r="17210" spans="10:28">
      <c r="J17210" s="161"/>
      <c r="AB17210" s="164"/>
    </row>
    <row r="17211" spans="10:28">
      <c r="J17211" s="161"/>
      <c r="AB17211" s="164"/>
    </row>
    <row r="17212" spans="10:28">
      <c r="J17212" s="161"/>
      <c r="AB17212" s="164"/>
    </row>
    <row r="17213" spans="10:28">
      <c r="J17213" s="161"/>
      <c r="AB17213" s="164"/>
    </row>
    <row r="17214" spans="10:28">
      <c r="J17214" s="161"/>
      <c r="AB17214" s="164"/>
    </row>
    <row r="17215" spans="10:28">
      <c r="J17215" s="161"/>
      <c r="AB17215" s="164"/>
    </row>
    <row r="17216" spans="10:28">
      <c r="J17216" s="161"/>
      <c r="AB17216" s="164"/>
    </row>
    <row r="17217" spans="10:28">
      <c r="J17217" s="161"/>
      <c r="AB17217" s="164"/>
    </row>
    <row r="17218" spans="10:28">
      <c r="J17218" s="161"/>
      <c r="AB17218" s="164"/>
    </row>
    <row r="17219" spans="10:28">
      <c r="J17219" s="161"/>
      <c r="AB17219" s="164"/>
    </row>
    <row r="17220" spans="10:28">
      <c r="J17220" s="161"/>
      <c r="AB17220" s="164"/>
    </row>
    <row r="17221" spans="10:28">
      <c r="J17221" s="161"/>
      <c r="AB17221" s="164"/>
    </row>
    <row r="17222" spans="10:28">
      <c r="J17222" s="161"/>
      <c r="AB17222" s="164"/>
    </row>
    <row r="17223" spans="10:28">
      <c r="J17223" s="161"/>
      <c r="AB17223" s="164"/>
    </row>
    <row r="17224" spans="10:28">
      <c r="J17224" s="161"/>
      <c r="AB17224" s="164"/>
    </row>
    <row r="17225" spans="10:28">
      <c r="J17225" s="161"/>
      <c r="AB17225" s="164"/>
    </row>
    <row r="17226" spans="10:28">
      <c r="J17226" s="161"/>
      <c r="AB17226" s="164"/>
    </row>
    <row r="17227" spans="10:28">
      <c r="J17227" s="161"/>
      <c r="AB17227" s="164"/>
    </row>
    <row r="17228" spans="10:28">
      <c r="J17228" s="161"/>
      <c r="AB17228" s="164"/>
    </row>
    <row r="17229" spans="10:28">
      <c r="J17229" s="161"/>
      <c r="AB17229" s="164"/>
    </row>
    <row r="17230" spans="10:28">
      <c r="J17230" s="161"/>
      <c r="AB17230" s="164"/>
    </row>
    <row r="17231" spans="10:28">
      <c r="J17231" s="161"/>
      <c r="AB17231" s="164"/>
    </row>
    <row r="17232" spans="10:28">
      <c r="J17232" s="161"/>
      <c r="AB17232" s="164"/>
    </row>
    <row r="17233" spans="10:28">
      <c r="J17233" s="161"/>
      <c r="AB17233" s="164"/>
    </row>
    <row r="17234" spans="10:28">
      <c r="J17234" s="161"/>
      <c r="AB17234" s="164"/>
    </row>
    <row r="17235" spans="10:28">
      <c r="J17235" s="161"/>
      <c r="AB17235" s="164"/>
    </row>
    <row r="17236" spans="10:28">
      <c r="J17236" s="161"/>
      <c r="AB17236" s="164"/>
    </row>
    <row r="17237" spans="10:28">
      <c r="J17237" s="161"/>
      <c r="AB17237" s="164"/>
    </row>
    <row r="17238" spans="10:28">
      <c r="J17238" s="161"/>
      <c r="AB17238" s="164"/>
    </row>
    <row r="17239" spans="10:28">
      <c r="J17239" s="161"/>
      <c r="AB17239" s="164"/>
    </row>
    <row r="17240" spans="10:28">
      <c r="J17240" s="161"/>
      <c r="AB17240" s="164"/>
    </row>
    <row r="17241" spans="10:28">
      <c r="J17241" s="161"/>
      <c r="AB17241" s="164"/>
    </row>
    <row r="17242" spans="10:28">
      <c r="J17242" s="161"/>
      <c r="AB17242" s="164"/>
    </row>
    <row r="17243" spans="10:28">
      <c r="J17243" s="161"/>
      <c r="AB17243" s="164"/>
    </row>
    <row r="17244" spans="10:28">
      <c r="J17244" s="161"/>
      <c r="AB17244" s="164"/>
    </row>
    <row r="17245" spans="10:28">
      <c r="J17245" s="161"/>
      <c r="AB17245" s="164"/>
    </row>
    <row r="17246" spans="10:28">
      <c r="J17246" s="161"/>
      <c r="AB17246" s="164"/>
    </row>
    <row r="17247" spans="10:28">
      <c r="J17247" s="161"/>
      <c r="AB17247" s="164"/>
    </row>
    <row r="17248" spans="10:28">
      <c r="J17248" s="161"/>
      <c r="AB17248" s="164"/>
    </row>
    <row r="17249" spans="10:28">
      <c r="J17249" s="161"/>
      <c r="AB17249" s="164"/>
    </row>
    <row r="17250" spans="10:28">
      <c r="J17250" s="161"/>
      <c r="AB17250" s="164"/>
    </row>
    <row r="17251" spans="10:28">
      <c r="J17251" s="161"/>
      <c r="AB17251" s="164"/>
    </row>
    <row r="17252" spans="10:28">
      <c r="J17252" s="161"/>
      <c r="AB17252" s="164"/>
    </row>
    <row r="17253" spans="10:28">
      <c r="J17253" s="161"/>
      <c r="AB17253" s="164"/>
    </row>
    <row r="17254" spans="10:28">
      <c r="J17254" s="161"/>
      <c r="AB17254" s="164"/>
    </row>
    <row r="17255" spans="10:28">
      <c r="J17255" s="161"/>
      <c r="AB17255" s="164"/>
    </row>
    <row r="17256" spans="10:28">
      <c r="J17256" s="161"/>
      <c r="AB17256" s="164"/>
    </row>
    <row r="17257" spans="10:28">
      <c r="J17257" s="161"/>
      <c r="AB17257" s="164"/>
    </row>
    <row r="17258" spans="10:28">
      <c r="J17258" s="161"/>
      <c r="AB17258" s="164"/>
    </row>
    <row r="17259" spans="10:28">
      <c r="J17259" s="161"/>
      <c r="AB17259" s="164"/>
    </row>
    <row r="17260" spans="10:28">
      <c r="J17260" s="161"/>
      <c r="AB17260" s="164"/>
    </row>
    <row r="17261" spans="10:28">
      <c r="J17261" s="161"/>
      <c r="AB17261" s="164"/>
    </row>
    <row r="17262" spans="10:28">
      <c r="J17262" s="161"/>
      <c r="AB17262" s="164"/>
    </row>
    <row r="17263" spans="10:28">
      <c r="J17263" s="161"/>
      <c r="AB17263" s="164"/>
    </row>
    <row r="17264" spans="10:28">
      <c r="J17264" s="161"/>
      <c r="AB17264" s="164"/>
    </row>
    <row r="17265" spans="10:28">
      <c r="J17265" s="161"/>
      <c r="AB17265" s="164"/>
    </row>
    <row r="17266" spans="10:28">
      <c r="J17266" s="161"/>
      <c r="AB17266" s="164"/>
    </row>
    <row r="17267" spans="10:28">
      <c r="J17267" s="161"/>
      <c r="AB17267" s="164"/>
    </row>
    <row r="17268" spans="10:28">
      <c r="J17268" s="161"/>
      <c r="AB17268" s="164"/>
    </row>
    <row r="17269" spans="10:28">
      <c r="J17269" s="161"/>
      <c r="AB17269" s="164"/>
    </row>
    <row r="17270" spans="10:28">
      <c r="J17270" s="161"/>
      <c r="AB17270" s="164"/>
    </row>
    <row r="17271" spans="10:28">
      <c r="J17271" s="161"/>
      <c r="AB17271" s="164"/>
    </row>
    <row r="17272" spans="10:28">
      <c r="J17272" s="161"/>
      <c r="AB17272" s="164"/>
    </row>
    <row r="17273" spans="10:28">
      <c r="J17273" s="161"/>
      <c r="AB17273" s="164"/>
    </row>
    <row r="17274" spans="10:28">
      <c r="J17274" s="161"/>
      <c r="AB17274" s="164"/>
    </row>
    <row r="17275" spans="10:28">
      <c r="J17275" s="161"/>
      <c r="AB17275" s="164"/>
    </row>
    <row r="17276" spans="10:28">
      <c r="J17276" s="161"/>
      <c r="AB17276" s="164"/>
    </row>
    <row r="17277" spans="10:28">
      <c r="J17277" s="161"/>
      <c r="AB17277" s="164"/>
    </row>
    <row r="17278" spans="10:28">
      <c r="J17278" s="161"/>
      <c r="AB17278" s="164"/>
    </row>
    <row r="17279" spans="10:28">
      <c r="J17279" s="161"/>
      <c r="AB17279" s="164"/>
    </row>
    <row r="17280" spans="10:28">
      <c r="J17280" s="161"/>
      <c r="R17280" s="166"/>
      <c r="AB17280" s="164"/>
    </row>
    <row r="17281" spans="10:28">
      <c r="J17281" s="161"/>
      <c r="AB17281" s="164"/>
    </row>
    <row r="17282" spans="10:28">
      <c r="J17282" s="161"/>
      <c r="AB17282" s="164"/>
    </row>
    <row r="17283" spans="10:28">
      <c r="J17283" s="161"/>
      <c r="AB17283" s="164"/>
    </row>
    <row r="17284" spans="10:28">
      <c r="J17284" s="161"/>
      <c r="AB17284" s="164"/>
    </row>
    <row r="17285" spans="10:28">
      <c r="J17285" s="161"/>
      <c r="AB17285" s="164"/>
    </row>
    <row r="17286" spans="10:28">
      <c r="J17286" s="161"/>
      <c r="AB17286" s="164"/>
    </row>
    <row r="17287" spans="10:28">
      <c r="J17287" s="161"/>
      <c r="AB17287" s="164"/>
    </row>
    <row r="17288" spans="10:28">
      <c r="J17288" s="161"/>
      <c r="AB17288" s="164"/>
    </row>
    <row r="17289" spans="10:28">
      <c r="J17289" s="161"/>
      <c r="AB17289" s="164"/>
    </row>
    <row r="17290" spans="10:28">
      <c r="J17290" s="161"/>
      <c r="AB17290" s="164"/>
    </row>
    <row r="17291" spans="10:28">
      <c r="J17291" s="161"/>
      <c r="AB17291" s="164"/>
    </row>
    <row r="17292" spans="10:28">
      <c r="J17292" s="161"/>
      <c r="AB17292" s="164"/>
    </row>
    <row r="17293" spans="10:28">
      <c r="J17293" s="161"/>
      <c r="AB17293" s="164"/>
    </row>
    <row r="17294" spans="10:28">
      <c r="J17294" s="161"/>
      <c r="AB17294" s="164"/>
    </row>
    <row r="17295" spans="10:28">
      <c r="J17295" s="161"/>
      <c r="AB17295" s="164"/>
    </row>
    <row r="17296" spans="10:28">
      <c r="J17296" s="161"/>
      <c r="AB17296" s="164"/>
    </row>
    <row r="17297" spans="10:28">
      <c r="J17297" s="161"/>
      <c r="AB17297" s="164"/>
    </row>
    <row r="17298" spans="10:28">
      <c r="J17298" s="161"/>
      <c r="AB17298" s="164"/>
    </row>
    <row r="17299" spans="10:28">
      <c r="J17299" s="161"/>
      <c r="AB17299" s="164"/>
    </row>
    <row r="17300" spans="10:28">
      <c r="J17300" s="161"/>
      <c r="AB17300" s="164"/>
    </row>
    <row r="17301" spans="10:28">
      <c r="J17301" s="161"/>
      <c r="AB17301" s="164"/>
    </row>
    <row r="17302" spans="10:28">
      <c r="J17302" s="161"/>
      <c r="AB17302" s="164"/>
    </row>
    <row r="17303" spans="10:28">
      <c r="J17303" s="161"/>
      <c r="AB17303" s="164"/>
    </row>
    <row r="17304" spans="10:28">
      <c r="J17304" s="161"/>
      <c r="AB17304" s="164"/>
    </row>
    <row r="17305" spans="10:28">
      <c r="J17305" s="161"/>
      <c r="AB17305" s="164"/>
    </row>
    <row r="17306" spans="10:28">
      <c r="J17306" s="161"/>
      <c r="AB17306" s="164"/>
    </row>
    <row r="17307" spans="10:28">
      <c r="J17307" s="161"/>
      <c r="AB17307" s="164"/>
    </row>
    <row r="17308" spans="10:28">
      <c r="J17308" s="161"/>
      <c r="AB17308" s="164"/>
    </row>
    <row r="17309" spans="10:28">
      <c r="J17309" s="161"/>
      <c r="AB17309" s="164"/>
    </row>
    <row r="17310" spans="10:28">
      <c r="J17310" s="161"/>
      <c r="AB17310" s="164"/>
    </row>
    <row r="17311" spans="10:28">
      <c r="J17311" s="161"/>
      <c r="AB17311" s="164"/>
    </row>
    <row r="17312" spans="10:28">
      <c r="J17312" s="161"/>
      <c r="AB17312" s="164"/>
    </row>
    <row r="17313" spans="5:28">
      <c r="J17313" s="161"/>
      <c r="AB17313" s="164"/>
    </row>
    <row r="17314" spans="5:28">
      <c r="J17314" s="161"/>
      <c r="AB17314" s="164"/>
    </row>
    <row r="17315" spans="5:28">
      <c r="J17315" s="161"/>
      <c r="AB17315" s="164"/>
    </row>
    <row r="17316" spans="5:28">
      <c r="J17316" s="161"/>
      <c r="AB17316" s="164"/>
    </row>
    <row r="17317" spans="5:28">
      <c r="J17317" s="161"/>
      <c r="AB17317" s="164"/>
    </row>
    <row r="17318" spans="5:28">
      <c r="E17318" s="166"/>
      <c r="J17318" s="161"/>
      <c r="AB17318" s="164"/>
    </row>
    <row r="17319" spans="5:28">
      <c r="E17319" s="166"/>
      <c r="J17319" s="161"/>
      <c r="AB17319" s="164"/>
    </row>
    <row r="17320" spans="5:28">
      <c r="J17320" s="161"/>
      <c r="AB17320" s="164"/>
    </row>
    <row r="17321" spans="5:28">
      <c r="J17321" s="161"/>
      <c r="AB17321" s="164"/>
    </row>
    <row r="17322" spans="5:28">
      <c r="J17322" s="161"/>
      <c r="AB17322" s="164"/>
    </row>
    <row r="17323" spans="5:28">
      <c r="J17323" s="161"/>
      <c r="AB17323" s="164"/>
    </row>
    <row r="17324" spans="5:28">
      <c r="J17324" s="161"/>
      <c r="AB17324" s="164"/>
    </row>
    <row r="17325" spans="5:28">
      <c r="E17325" s="166"/>
      <c r="J17325" s="161"/>
      <c r="AB17325" s="164"/>
    </row>
    <row r="17326" spans="5:28">
      <c r="E17326" s="166"/>
      <c r="J17326" s="161"/>
      <c r="AB17326" s="164"/>
    </row>
    <row r="17327" spans="5:28">
      <c r="E17327" s="166"/>
      <c r="J17327" s="161"/>
      <c r="AB17327" s="164"/>
    </row>
    <row r="17328" spans="5:28">
      <c r="E17328" s="166"/>
      <c r="J17328" s="161"/>
      <c r="AB17328" s="164"/>
    </row>
    <row r="17329" spans="1:34">
      <c r="E17329" s="166"/>
      <c r="J17329" s="161"/>
      <c r="AB17329" s="164"/>
    </row>
    <row r="17330" spans="1:34">
      <c r="E17330" s="166"/>
      <c r="J17330" s="161"/>
      <c r="AB17330" s="164"/>
    </row>
    <row r="17331" spans="1:34">
      <c r="E17331" s="166"/>
      <c r="J17331" s="161"/>
      <c r="AB17331" s="164"/>
    </row>
    <row r="17332" spans="1:34">
      <c r="J17332" s="161"/>
      <c r="AB17332" s="164"/>
    </row>
    <row r="17333" spans="1:34">
      <c r="J17333" s="161"/>
      <c r="AB17333" s="164"/>
    </row>
    <row r="17334" spans="1:34">
      <c r="A17334" s="154"/>
      <c r="B17334" s="154"/>
      <c r="C17334" s="154"/>
      <c r="D17334" s="154"/>
      <c r="E17334" s="159"/>
      <c r="F17334" s="154"/>
      <c r="G17334" s="155"/>
      <c r="H17334" s="155"/>
      <c r="I17334" s="154"/>
      <c r="J17334" s="156"/>
      <c r="K17334" s="154"/>
      <c r="L17334" s="168"/>
      <c r="M17334" s="154"/>
      <c r="N17334" s="157"/>
      <c r="O17334" s="157"/>
      <c r="P17334" s="152"/>
      <c r="Q17334" s="154"/>
      <c r="R17334" s="154"/>
      <c r="S17334" s="154"/>
      <c r="T17334" s="154"/>
      <c r="U17334" s="154"/>
      <c r="V17334" s="154"/>
      <c r="W17334" s="154"/>
      <c r="X17334" s="154"/>
      <c r="Y17334" s="154"/>
      <c r="Z17334" s="154"/>
      <c r="AA17334" s="154"/>
      <c r="AB17334" s="169"/>
      <c r="AC17334" s="154"/>
      <c r="AD17334" s="158"/>
      <c r="AE17334" s="154"/>
      <c r="AF17334" s="154"/>
      <c r="AG17334" s="154"/>
      <c r="AH17334" s="154"/>
    </row>
    <row r="17335" spans="1:34">
      <c r="A17335" s="154"/>
      <c r="B17335" s="154"/>
      <c r="C17335" s="154"/>
      <c r="D17335" s="154"/>
      <c r="E17335" s="159"/>
      <c r="F17335" s="154"/>
      <c r="G17335" s="155"/>
      <c r="H17335" s="155"/>
      <c r="I17335" s="154"/>
      <c r="J17335" s="156"/>
      <c r="K17335" s="154"/>
      <c r="L17335" s="168"/>
      <c r="M17335" s="154"/>
      <c r="N17335" s="157"/>
      <c r="O17335" s="157"/>
      <c r="P17335" s="152"/>
      <c r="Q17335" s="154"/>
      <c r="R17335" s="154"/>
      <c r="S17335" s="154"/>
      <c r="T17335" s="154"/>
      <c r="U17335" s="154"/>
      <c r="V17335" s="154"/>
      <c r="W17335" s="154"/>
      <c r="X17335" s="154"/>
      <c r="Y17335" s="154"/>
      <c r="Z17335" s="154"/>
      <c r="AA17335" s="154"/>
      <c r="AB17335" s="169"/>
      <c r="AC17335" s="154"/>
      <c r="AD17335" s="158"/>
      <c r="AE17335" s="154"/>
      <c r="AF17335" s="154"/>
      <c r="AG17335" s="154"/>
      <c r="AH17335" s="154"/>
    </row>
    <row r="17336" spans="1:34">
      <c r="A17336" s="154"/>
      <c r="B17336" s="154"/>
      <c r="C17336" s="154"/>
      <c r="D17336" s="154"/>
      <c r="E17336" s="154"/>
      <c r="F17336" s="154"/>
      <c r="G17336" s="155"/>
      <c r="H17336" s="155"/>
      <c r="I17336" s="154"/>
      <c r="J17336" s="156"/>
      <c r="K17336" s="154"/>
      <c r="L17336" s="168"/>
      <c r="M17336" s="154"/>
      <c r="N17336" s="157"/>
      <c r="O17336" s="157"/>
      <c r="P17336" s="152"/>
      <c r="Q17336" s="154"/>
      <c r="R17336" s="154"/>
      <c r="S17336" s="154"/>
      <c r="T17336" s="154"/>
      <c r="U17336" s="154"/>
      <c r="V17336" s="154"/>
      <c r="W17336" s="154"/>
      <c r="X17336" s="154"/>
      <c r="Y17336" s="154"/>
      <c r="Z17336" s="154"/>
      <c r="AA17336" s="154"/>
      <c r="AB17336" s="169"/>
      <c r="AC17336" s="154"/>
      <c r="AD17336" s="158"/>
      <c r="AE17336" s="154"/>
      <c r="AF17336" s="154"/>
      <c r="AG17336" s="154"/>
      <c r="AH17336" s="154"/>
    </row>
    <row r="17337" spans="1:34">
      <c r="A17337" s="154"/>
      <c r="B17337" s="154"/>
      <c r="C17337" s="154"/>
      <c r="D17337" s="154"/>
      <c r="E17337" s="159"/>
      <c r="F17337" s="154"/>
      <c r="G17337" s="155"/>
      <c r="H17337" s="155"/>
      <c r="I17337" s="154"/>
      <c r="J17337" s="156"/>
      <c r="K17337" s="154"/>
      <c r="L17337" s="168"/>
      <c r="M17337" s="154"/>
      <c r="N17337" s="157"/>
      <c r="O17337" s="157"/>
      <c r="P17337" s="152"/>
      <c r="Q17337" s="154"/>
      <c r="R17337" s="154"/>
      <c r="S17337" s="154"/>
      <c r="T17337" s="154"/>
      <c r="U17337" s="154"/>
      <c r="V17337" s="154"/>
      <c r="W17337" s="154"/>
      <c r="X17337" s="154"/>
      <c r="Y17337" s="154"/>
      <c r="Z17337" s="154"/>
      <c r="AA17337" s="154"/>
      <c r="AB17337" s="169"/>
      <c r="AC17337" s="154"/>
      <c r="AD17337" s="158"/>
      <c r="AE17337" s="154"/>
      <c r="AF17337" s="154"/>
      <c r="AG17337" s="154"/>
      <c r="AH17337" s="154"/>
    </row>
    <row r="17338" spans="1:34">
      <c r="A17338" s="154"/>
      <c r="B17338" s="154"/>
      <c r="C17338" s="154"/>
      <c r="D17338" s="154"/>
      <c r="E17338" s="159"/>
      <c r="F17338" s="154"/>
      <c r="G17338" s="155"/>
      <c r="H17338" s="155"/>
      <c r="I17338" s="154"/>
      <c r="J17338" s="156"/>
      <c r="K17338" s="154"/>
      <c r="L17338" s="168"/>
      <c r="M17338" s="154"/>
      <c r="N17338" s="157"/>
      <c r="O17338" s="157"/>
      <c r="P17338" s="152"/>
      <c r="Q17338" s="154"/>
      <c r="R17338" s="154"/>
      <c r="S17338" s="154"/>
      <c r="T17338" s="154"/>
      <c r="U17338" s="154"/>
      <c r="V17338" s="154"/>
      <c r="W17338" s="154"/>
      <c r="X17338" s="154"/>
      <c r="Y17338" s="154"/>
      <c r="Z17338" s="154"/>
      <c r="AA17338" s="154"/>
      <c r="AB17338" s="169"/>
      <c r="AC17338" s="154"/>
      <c r="AD17338" s="158"/>
      <c r="AE17338" s="154"/>
      <c r="AF17338" s="154"/>
      <c r="AG17338" s="154"/>
      <c r="AH17338" s="154"/>
    </row>
    <row r="17339" spans="1:34">
      <c r="A17339" s="154"/>
      <c r="B17339" s="154"/>
      <c r="C17339" s="154"/>
      <c r="D17339" s="154"/>
      <c r="E17339" s="154"/>
      <c r="F17339" s="154"/>
      <c r="G17339" s="155"/>
      <c r="H17339" s="155"/>
      <c r="I17339" s="154"/>
      <c r="J17339" s="156"/>
      <c r="K17339" s="154"/>
      <c r="L17339" s="168"/>
      <c r="M17339" s="154"/>
      <c r="N17339" s="157"/>
      <c r="O17339" s="157"/>
      <c r="P17339" s="152"/>
      <c r="Q17339" s="154"/>
      <c r="R17339" s="154"/>
      <c r="S17339" s="154"/>
      <c r="T17339" s="154"/>
      <c r="U17339" s="154"/>
      <c r="V17339" s="154"/>
      <c r="W17339" s="154"/>
      <c r="X17339" s="154"/>
      <c r="Y17339" s="154"/>
      <c r="Z17339" s="154"/>
      <c r="AA17339" s="154"/>
      <c r="AB17339" s="169"/>
      <c r="AC17339" s="154"/>
      <c r="AD17339" s="158"/>
      <c r="AE17339" s="154"/>
      <c r="AF17339" s="154"/>
      <c r="AG17339" s="154"/>
      <c r="AH17339" s="154"/>
    </row>
    <row r="17340" spans="1:34">
      <c r="A17340" s="154"/>
      <c r="B17340" s="154"/>
      <c r="C17340" s="154"/>
      <c r="D17340" s="154"/>
      <c r="E17340" s="159"/>
      <c r="F17340" s="154"/>
      <c r="G17340" s="155"/>
      <c r="H17340" s="155"/>
      <c r="I17340" s="154"/>
      <c r="J17340" s="156"/>
      <c r="K17340" s="154"/>
      <c r="L17340" s="168"/>
      <c r="M17340" s="154"/>
      <c r="N17340" s="157"/>
      <c r="O17340" s="157"/>
      <c r="P17340" s="152"/>
      <c r="Q17340" s="154"/>
      <c r="R17340" s="154"/>
      <c r="S17340" s="154"/>
      <c r="T17340" s="154"/>
      <c r="U17340" s="154"/>
      <c r="V17340" s="154"/>
      <c r="W17340" s="154"/>
      <c r="X17340" s="154"/>
      <c r="Y17340" s="154"/>
      <c r="Z17340" s="154"/>
      <c r="AA17340" s="154"/>
      <c r="AB17340" s="169"/>
      <c r="AC17340" s="154"/>
      <c r="AD17340" s="158"/>
      <c r="AE17340" s="154"/>
      <c r="AF17340" s="154"/>
      <c r="AG17340" s="152"/>
      <c r="AH17340" s="154"/>
    </row>
    <row r="17341" spans="1:34">
      <c r="A17341" s="154"/>
      <c r="B17341" s="154"/>
      <c r="C17341" s="154"/>
      <c r="D17341" s="154"/>
      <c r="E17341" s="159"/>
      <c r="F17341" s="154"/>
      <c r="G17341" s="155"/>
      <c r="H17341" s="155"/>
      <c r="I17341" s="154"/>
      <c r="J17341" s="156"/>
      <c r="K17341" s="154"/>
      <c r="L17341" s="168"/>
      <c r="M17341" s="154"/>
      <c r="N17341" s="157"/>
      <c r="O17341" s="157"/>
      <c r="P17341" s="152"/>
      <c r="Q17341" s="154"/>
      <c r="R17341" s="154"/>
      <c r="S17341" s="154"/>
      <c r="T17341" s="154"/>
      <c r="U17341" s="154"/>
      <c r="V17341" s="154"/>
      <c r="W17341" s="154"/>
      <c r="X17341" s="154"/>
      <c r="Y17341" s="154"/>
      <c r="Z17341" s="154"/>
      <c r="AA17341" s="154"/>
      <c r="AB17341" s="169"/>
      <c r="AC17341" s="154"/>
      <c r="AD17341" s="158"/>
      <c r="AE17341" s="154"/>
      <c r="AF17341" s="154"/>
      <c r="AG17341" s="154"/>
      <c r="AH17341" s="154"/>
    </row>
    <row r="17342" spans="1:34">
      <c r="A17342" s="154"/>
      <c r="B17342" s="154"/>
      <c r="C17342" s="154"/>
      <c r="D17342" s="154"/>
      <c r="E17342" s="159"/>
      <c r="F17342" s="154"/>
      <c r="G17342" s="155"/>
      <c r="H17342" s="155"/>
      <c r="I17342" s="154"/>
      <c r="J17342" s="156"/>
      <c r="K17342" s="154"/>
      <c r="L17342" s="168"/>
      <c r="M17342" s="154"/>
      <c r="N17342" s="157"/>
      <c r="O17342" s="157"/>
      <c r="P17342" s="152"/>
      <c r="Q17342" s="154"/>
      <c r="R17342" s="154"/>
      <c r="S17342" s="154"/>
      <c r="T17342" s="154"/>
      <c r="U17342" s="154"/>
      <c r="V17342" s="154"/>
      <c r="W17342" s="154"/>
      <c r="X17342" s="154"/>
      <c r="Y17342" s="154"/>
      <c r="Z17342" s="154"/>
      <c r="AA17342" s="154"/>
      <c r="AB17342" s="169"/>
      <c r="AC17342" s="154"/>
      <c r="AD17342" s="158"/>
      <c r="AE17342" s="154"/>
      <c r="AF17342" s="154"/>
      <c r="AG17342" s="154"/>
      <c r="AH17342" s="154"/>
    </row>
    <row r="17343" spans="1:34">
      <c r="A17343" s="154"/>
      <c r="B17343" s="154"/>
      <c r="C17343" s="154"/>
      <c r="D17343" s="154"/>
      <c r="E17343" s="154"/>
      <c r="F17343" s="154"/>
      <c r="G17343" s="155"/>
      <c r="H17343" s="155"/>
      <c r="I17343" s="154"/>
      <c r="J17343" s="156"/>
      <c r="K17343" s="154"/>
      <c r="L17343" s="168"/>
      <c r="M17343" s="154"/>
      <c r="N17343" s="157"/>
      <c r="O17343" s="157"/>
      <c r="P17343" s="152"/>
      <c r="Q17343" s="152"/>
      <c r="R17343" s="154"/>
      <c r="S17343" s="154"/>
      <c r="T17343" s="154"/>
      <c r="U17343" s="154"/>
      <c r="V17343" s="154"/>
      <c r="W17343" s="154"/>
      <c r="X17343" s="154"/>
      <c r="Y17343" s="154"/>
      <c r="Z17343" s="154"/>
      <c r="AA17343" s="154"/>
      <c r="AB17343" s="169"/>
      <c r="AC17343" s="154"/>
      <c r="AD17343" s="158"/>
      <c r="AE17343" s="154"/>
      <c r="AF17343" s="154"/>
      <c r="AG17343" s="154"/>
      <c r="AH17343" s="154"/>
    </row>
    <row r="17344" spans="1:34">
      <c r="A17344" s="152"/>
      <c r="B17344" s="154"/>
      <c r="C17344" s="154"/>
      <c r="D17344" s="154"/>
      <c r="E17344" s="154"/>
      <c r="F17344" s="154"/>
      <c r="G17344" s="155"/>
      <c r="H17344" s="155"/>
      <c r="I17344" s="154"/>
      <c r="J17344" s="156"/>
      <c r="K17344" s="154"/>
      <c r="L17344" s="168"/>
      <c r="M17344" s="154"/>
      <c r="N17344" s="157"/>
      <c r="O17344" s="157"/>
      <c r="P17344" s="152"/>
      <c r="Q17344" s="154"/>
      <c r="R17344" s="154"/>
      <c r="S17344" s="154"/>
      <c r="T17344" s="154"/>
      <c r="U17344" s="154"/>
      <c r="V17344" s="154"/>
      <c r="W17344" s="154"/>
      <c r="X17344" s="154"/>
      <c r="Y17344" s="154"/>
      <c r="Z17344" s="154"/>
      <c r="AA17344" s="154"/>
      <c r="AB17344" s="169"/>
      <c r="AC17344" s="154"/>
      <c r="AD17344" s="158"/>
      <c r="AE17344" s="154"/>
      <c r="AF17344" s="154"/>
      <c r="AG17344" s="154"/>
      <c r="AH17344" s="154"/>
    </row>
    <row r="17345" spans="1:34">
      <c r="A17345" s="154"/>
      <c r="B17345" s="154"/>
      <c r="C17345" s="154"/>
      <c r="D17345" s="154"/>
      <c r="E17345" s="154"/>
      <c r="F17345" s="154"/>
      <c r="G17345" s="155"/>
      <c r="H17345" s="155"/>
      <c r="I17345" s="154"/>
      <c r="J17345" s="156"/>
      <c r="K17345" s="154"/>
      <c r="L17345" s="168"/>
      <c r="M17345" s="154"/>
      <c r="N17345" s="157"/>
      <c r="O17345" s="157"/>
      <c r="P17345" s="152"/>
      <c r="Q17345" s="154"/>
      <c r="R17345" s="154"/>
      <c r="S17345" s="154"/>
      <c r="T17345" s="154"/>
      <c r="U17345" s="154"/>
      <c r="V17345" s="154"/>
      <c r="W17345" s="154"/>
      <c r="X17345" s="154"/>
      <c r="Y17345" s="154"/>
      <c r="Z17345" s="154"/>
      <c r="AA17345" s="154"/>
      <c r="AB17345" s="169"/>
      <c r="AC17345" s="154"/>
      <c r="AD17345" s="158"/>
      <c r="AE17345" s="154"/>
      <c r="AF17345" s="154"/>
      <c r="AG17345" s="154"/>
      <c r="AH17345" s="154"/>
    </row>
    <row r="17346" spans="1:34">
      <c r="A17346" s="154"/>
      <c r="B17346" s="154"/>
      <c r="C17346" s="154"/>
      <c r="D17346" s="154"/>
      <c r="E17346" s="154"/>
      <c r="F17346" s="154"/>
      <c r="G17346" s="155"/>
      <c r="H17346" s="155"/>
      <c r="I17346" s="154"/>
      <c r="J17346" s="156"/>
      <c r="K17346" s="154"/>
      <c r="L17346" s="168"/>
      <c r="M17346" s="154"/>
      <c r="N17346" s="157"/>
      <c r="O17346" s="157"/>
      <c r="P17346" s="152"/>
      <c r="Q17346" s="154"/>
      <c r="R17346" s="154"/>
      <c r="S17346" s="154"/>
      <c r="T17346" s="154"/>
      <c r="U17346" s="154"/>
      <c r="V17346" s="154"/>
      <c r="W17346" s="154"/>
      <c r="X17346" s="154"/>
      <c r="Y17346" s="154"/>
      <c r="Z17346" s="154"/>
      <c r="AA17346" s="154"/>
      <c r="AB17346" s="169"/>
      <c r="AC17346" s="154"/>
      <c r="AD17346" s="158"/>
      <c r="AE17346" s="154"/>
      <c r="AF17346" s="154"/>
      <c r="AG17346" s="154"/>
      <c r="AH17346" s="154"/>
    </row>
    <row r="17347" spans="1:34">
      <c r="A17347" s="154"/>
      <c r="B17347" s="154"/>
      <c r="C17347" s="154"/>
      <c r="D17347" s="154"/>
      <c r="E17347" s="154"/>
      <c r="F17347" s="154"/>
      <c r="G17347" s="155"/>
      <c r="H17347" s="155"/>
      <c r="I17347" s="154"/>
      <c r="J17347" s="156"/>
      <c r="K17347" s="154"/>
      <c r="L17347" s="168"/>
      <c r="M17347" s="154"/>
      <c r="N17347" s="157"/>
      <c r="O17347" s="157"/>
      <c r="P17347" s="152"/>
      <c r="Q17347" s="154"/>
      <c r="R17347" s="154"/>
      <c r="S17347" s="154"/>
      <c r="T17347" s="154"/>
      <c r="U17347" s="154"/>
      <c r="V17347" s="154"/>
      <c r="W17347" s="154"/>
      <c r="X17347" s="154"/>
      <c r="Y17347" s="154"/>
      <c r="Z17347" s="154"/>
      <c r="AA17347" s="154"/>
      <c r="AB17347" s="169"/>
      <c r="AC17347" s="154"/>
      <c r="AD17347" s="158"/>
      <c r="AE17347" s="154"/>
      <c r="AF17347" s="154"/>
      <c r="AG17347" s="154"/>
      <c r="AH17347" s="154"/>
    </row>
    <row r="17348" spans="1:34">
      <c r="A17348" s="154"/>
      <c r="B17348" s="154"/>
      <c r="C17348" s="154"/>
      <c r="D17348" s="154"/>
      <c r="E17348" s="154"/>
      <c r="F17348" s="154"/>
      <c r="G17348" s="155"/>
      <c r="H17348" s="155"/>
      <c r="I17348" s="154"/>
      <c r="J17348" s="156"/>
      <c r="K17348" s="154"/>
      <c r="L17348" s="168"/>
      <c r="M17348" s="154"/>
      <c r="N17348" s="157"/>
      <c r="O17348" s="157"/>
      <c r="P17348" s="152"/>
      <c r="Q17348" s="154"/>
      <c r="R17348" s="154"/>
      <c r="S17348" s="154"/>
      <c r="T17348" s="154"/>
      <c r="U17348" s="154"/>
      <c r="V17348" s="154"/>
      <c r="W17348" s="154"/>
      <c r="X17348" s="154"/>
      <c r="Y17348" s="154"/>
      <c r="Z17348" s="154"/>
      <c r="AA17348" s="154"/>
      <c r="AB17348" s="169"/>
      <c r="AC17348" s="154"/>
      <c r="AD17348" s="158"/>
      <c r="AE17348" s="154"/>
      <c r="AF17348" s="154"/>
      <c r="AG17348" s="154"/>
      <c r="AH17348" s="154"/>
    </row>
    <row r="17349" spans="1:34">
      <c r="A17349" s="154"/>
      <c r="B17349" s="154"/>
      <c r="C17349" s="154"/>
      <c r="D17349" s="154"/>
      <c r="E17349" s="154"/>
      <c r="F17349" s="154"/>
      <c r="G17349" s="155"/>
      <c r="H17349" s="155"/>
      <c r="I17349" s="154"/>
      <c r="J17349" s="156"/>
      <c r="K17349" s="154"/>
      <c r="L17349" s="168"/>
      <c r="M17349" s="154"/>
      <c r="N17349" s="157"/>
      <c r="O17349" s="157"/>
      <c r="P17349" s="152"/>
      <c r="Q17349" s="154"/>
      <c r="R17349" s="154"/>
      <c r="S17349" s="154"/>
      <c r="T17349" s="154"/>
      <c r="U17349" s="154"/>
      <c r="V17349" s="154"/>
      <c r="W17349" s="154"/>
      <c r="X17349" s="154"/>
      <c r="Y17349" s="154"/>
      <c r="Z17349" s="154"/>
      <c r="AA17349" s="154"/>
      <c r="AB17349" s="169"/>
      <c r="AC17349" s="154"/>
      <c r="AD17349" s="158"/>
      <c r="AE17349" s="154"/>
      <c r="AF17349" s="154"/>
      <c r="AG17349" s="154"/>
      <c r="AH17349" s="154"/>
    </row>
    <row r="17350" spans="1:34">
      <c r="A17350" s="154"/>
      <c r="B17350" s="154"/>
      <c r="C17350" s="154"/>
      <c r="D17350" s="154"/>
      <c r="E17350" s="154"/>
      <c r="F17350" s="154"/>
      <c r="G17350" s="155"/>
      <c r="H17350" s="155"/>
      <c r="I17350" s="154"/>
      <c r="J17350" s="156"/>
      <c r="K17350" s="154"/>
      <c r="L17350" s="168"/>
      <c r="M17350" s="154"/>
      <c r="N17350" s="157"/>
      <c r="O17350" s="157"/>
      <c r="P17350" s="152"/>
      <c r="Q17350" s="154"/>
      <c r="R17350" s="154"/>
      <c r="S17350" s="154"/>
      <c r="T17350" s="154"/>
      <c r="U17350" s="154"/>
      <c r="V17350" s="154"/>
      <c r="W17350" s="154"/>
      <c r="X17350" s="154"/>
      <c r="Y17350" s="154"/>
      <c r="Z17350" s="154"/>
      <c r="AA17350" s="154"/>
      <c r="AB17350" s="169"/>
      <c r="AC17350" s="154"/>
      <c r="AD17350" s="158"/>
      <c r="AE17350" s="154"/>
      <c r="AF17350" s="154"/>
      <c r="AG17350" s="154"/>
      <c r="AH17350" s="154"/>
    </row>
    <row r="17351" spans="1:34">
      <c r="A17351" s="154"/>
      <c r="B17351" s="154"/>
      <c r="C17351" s="154"/>
      <c r="D17351" s="154"/>
      <c r="E17351" s="154"/>
      <c r="F17351" s="154"/>
      <c r="G17351" s="155"/>
      <c r="H17351" s="155"/>
      <c r="I17351" s="154"/>
      <c r="J17351" s="156"/>
      <c r="K17351" s="154"/>
      <c r="L17351" s="168"/>
      <c r="M17351" s="154"/>
      <c r="N17351" s="157"/>
      <c r="O17351" s="157"/>
      <c r="P17351" s="152"/>
      <c r="Q17351" s="170"/>
      <c r="R17351" s="154"/>
      <c r="S17351" s="154"/>
      <c r="T17351" s="154"/>
      <c r="U17351" s="154"/>
      <c r="V17351" s="154"/>
      <c r="W17351" s="154"/>
      <c r="X17351" s="154"/>
      <c r="Y17351" s="154"/>
      <c r="Z17351" s="154"/>
      <c r="AA17351" s="154"/>
      <c r="AB17351" s="169"/>
      <c r="AC17351" s="154"/>
      <c r="AD17351" s="158"/>
      <c r="AE17351" s="154"/>
      <c r="AF17351" s="154"/>
      <c r="AG17351" s="154"/>
      <c r="AH17351" s="154"/>
    </row>
    <row r="17352" spans="1:34">
      <c r="A17352" s="154"/>
      <c r="B17352" s="154"/>
      <c r="C17352" s="154"/>
      <c r="D17352" s="154"/>
      <c r="E17352" s="154"/>
      <c r="F17352" s="154"/>
      <c r="G17352" s="155"/>
      <c r="H17352" s="155"/>
      <c r="I17352" s="154"/>
      <c r="J17352" s="156"/>
      <c r="K17352" s="154"/>
      <c r="L17352" s="168"/>
      <c r="M17352" s="154"/>
      <c r="N17352" s="157"/>
      <c r="O17352" s="157"/>
      <c r="P17352" s="152"/>
      <c r="Q17352" s="154"/>
      <c r="R17352" s="154"/>
      <c r="S17352" s="154"/>
      <c r="T17352" s="154"/>
      <c r="U17352" s="154"/>
      <c r="V17352" s="154"/>
      <c r="W17352" s="154"/>
      <c r="X17352" s="154"/>
      <c r="Y17352" s="154"/>
      <c r="Z17352" s="154"/>
      <c r="AA17352" s="154"/>
      <c r="AB17352" s="169"/>
      <c r="AC17352" s="154"/>
      <c r="AD17352" s="158"/>
      <c r="AE17352" s="154"/>
      <c r="AF17352" s="154"/>
      <c r="AG17352" s="154"/>
      <c r="AH17352" s="154"/>
    </row>
    <row r="17353" spans="1:34">
      <c r="A17353" s="154"/>
      <c r="B17353" s="154"/>
      <c r="C17353" s="154"/>
      <c r="D17353" s="154"/>
      <c r="E17353" s="154"/>
      <c r="F17353" s="154"/>
      <c r="G17353" s="155"/>
      <c r="H17353" s="155"/>
      <c r="I17353" s="154"/>
      <c r="J17353" s="156"/>
      <c r="K17353" s="154"/>
      <c r="L17353" s="168"/>
      <c r="M17353" s="154"/>
      <c r="N17353" s="157"/>
      <c r="O17353" s="157"/>
      <c r="P17353" s="152"/>
      <c r="Q17353" s="154"/>
      <c r="R17353" s="154"/>
      <c r="S17353" s="154"/>
      <c r="T17353" s="154"/>
      <c r="U17353" s="154"/>
      <c r="V17353" s="154"/>
      <c r="W17353" s="154"/>
      <c r="X17353" s="154"/>
      <c r="Y17353" s="154"/>
      <c r="Z17353" s="154"/>
      <c r="AA17353" s="154"/>
      <c r="AB17353" s="169"/>
      <c r="AC17353" s="154"/>
      <c r="AD17353" s="158"/>
      <c r="AE17353" s="154"/>
      <c r="AF17353" s="154"/>
      <c r="AG17353" s="154"/>
      <c r="AH17353" s="154"/>
    </row>
    <row r="17354" spans="1:34">
      <c r="A17354" s="154"/>
      <c r="B17354" s="154"/>
      <c r="C17354" s="154"/>
      <c r="D17354" s="154"/>
      <c r="E17354" s="154"/>
      <c r="F17354" s="154"/>
      <c r="G17354" s="155"/>
      <c r="H17354" s="155"/>
      <c r="I17354" s="154"/>
      <c r="J17354" s="156"/>
      <c r="K17354" s="154"/>
      <c r="L17354" s="168"/>
      <c r="M17354" s="154"/>
      <c r="N17354" s="157"/>
      <c r="O17354" s="157"/>
      <c r="P17354" s="152"/>
      <c r="Q17354" s="154"/>
      <c r="R17354" s="154"/>
      <c r="S17354" s="154"/>
      <c r="T17354" s="154"/>
      <c r="U17354" s="154"/>
      <c r="V17354" s="154"/>
      <c r="W17354" s="154"/>
      <c r="X17354" s="154"/>
      <c r="Y17354" s="154"/>
      <c r="Z17354" s="154"/>
      <c r="AA17354" s="154"/>
      <c r="AB17354" s="169"/>
      <c r="AC17354" s="154"/>
      <c r="AD17354" s="158"/>
      <c r="AE17354" s="154"/>
      <c r="AF17354" s="154"/>
      <c r="AG17354" s="154"/>
      <c r="AH17354" s="154"/>
    </row>
    <row r="17355" spans="1:34">
      <c r="A17355" s="154"/>
      <c r="B17355" s="154"/>
      <c r="C17355" s="154"/>
      <c r="D17355" s="154"/>
      <c r="E17355" s="154"/>
      <c r="F17355" s="154"/>
      <c r="G17355" s="155"/>
      <c r="H17355" s="155"/>
      <c r="I17355" s="154"/>
      <c r="J17355" s="156"/>
      <c r="K17355" s="154"/>
      <c r="L17355" s="168"/>
      <c r="M17355" s="154"/>
      <c r="N17355" s="157"/>
      <c r="O17355" s="157"/>
      <c r="P17355" s="152"/>
      <c r="Q17355" s="154"/>
      <c r="R17355" s="154"/>
      <c r="S17355" s="154"/>
      <c r="T17355" s="154"/>
      <c r="U17355" s="154"/>
      <c r="V17355" s="154"/>
      <c r="W17355" s="154"/>
      <c r="X17355" s="154"/>
      <c r="Y17355" s="154"/>
      <c r="Z17355" s="154"/>
      <c r="AA17355" s="154"/>
      <c r="AB17355" s="169"/>
      <c r="AC17355" s="154"/>
      <c r="AD17355" s="158"/>
      <c r="AE17355" s="154"/>
      <c r="AF17355" s="154"/>
      <c r="AG17355" s="154"/>
      <c r="AH17355" s="154"/>
    </row>
    <row r="17356" spans="1:34">
      <c r="A17356" s="154"/>
      <c r="B17356" s="154"/>
      <c r="C17356" s="154"/>
      <c r="D17356" s="154"/>
      <c r="E17356" s="154"/>
      <c r="F17356" s="154"/>
      <c r="G17356" s="155"/>
      <c r="H17356" s="155"/>
      <c r="I17356" s="154"/>
      <c r="J17356" s="156"/>
      <c r="K17356" s="154"/>
      <c r="L17356" s="168"/>
      <c r="M17356" s="154"/>
      <c r="N17356" s="157"/>
      <c r="O17356" s="157"/>
      <c r="P17356" s="152"/>
      <c r="Q17356" s="154"/>
      <c r="R17356" s="154"/>
      <c r="S17356" s="154"/>
      <c r="T17356" s="154"/>
      <c r="U17356" s="154"/>
      <c r="V17356" s="154"/>
      <c r="W17356" s="154"/>
      <c r="X17356" s="154"/>
      <c r="Y17356" s="154"/>
      <c r="Z17356" s="154"/>
      <c r="AA17356" s="154"/>
      <c r="AB17356" s="169"/>
      <c r="AC17356" s="154"/>
      <c r="AD17356" s="158"/>
      <c r="AE17356" s="154"/>
      <c r="AF17356" s="154"/>
      <c r="AG17356" s="154"/>
      <c r="AH17356" s="154"/>
    </row>
    <row r="17357" spans="1:34">
      <c r="A17357" s="154"/>
      <c r="B17357" s="154"/>
      <c r="C17357" s="154"/>
      <c r="D17357" s="154"/>
      <c r="E17357" s="154"/>
      <c r="F17357" s="154"/>
      <c r="G17357" s="155"/>
      <c r="H17357" s="155"/>
      <c r="I17357" s="154"/>
      <c r="J17357" s="156"/>
      <c r="K17357" s="154"/>
      <c r="L17357" s="168"/>
      <c r="M17357" s="154"/>
      <c r="N17357" s="157"/>
      <c r="O17357" s="157"/>
      <c r="P17357" s="152"/>
      <c r="Q17357" s="154"/>
      <c r="R17357" s="154"/>
      <c r="S17357" s="154"/>
      <c r="T17357" s="154"/>
      <c r="U17357" s="154"/>
      <c r="V17357" s="154"/>
      <c r="W17357" s="154"/>
      <c r="X17357" s="154"/>
      <c r="Y17357" s="154"/>
      <c r="Z17357" s="154"/>
      <c r="AA17357" s="154"/>
      <c r="AB17357" s="169"/>
      <c r="AC17357" s="154"/>
      <c r="AD17357" s="158"/>
      <c r="AE17357" s="154"/>
      <c r="AF17357" s="154"/>
      <c r="AG17357" s="154"/>
      <c r="AH17357" s="154"/>
    </row>
    <row r="17358" spans="1:34">
      <c r="A17358" s="154"/>
      <c r="B17358" s="154"/>
      <c r="C17358" s="154"/>
      <c r="D17358" s="154"/>
      <c r="E17358" s="159"/>
      <c r="F17358" s="154"/>
      <c r="G17358" s="155"/>
      <c r="H17358" s="155"/>
      <c r="I17358" s="154"/>
      <c r="J17358" s="156"/>
      <c r="K17358" s="154"/>
      <c r="L17358" s="168"/>
      <c r="M17358" s="154"/>
      <c r="N17358" s="157"/>
      <c r="O17358" s="157"/>
      <c r="P17358" s="152"/>
      <c r="Q17358" s="154"/>
      <c r="R17358" s="154"/>
      <c r="S17358" s="154"/>
      <c r="T17358" s="154"/>
      <c r="U17358" s="154"/>
      <c r="V17358" s="154"/>
      <c r="W17358" s="154"/>
      <c r="X17358" s="154"/>
      <c r="Y17358" s="154"/>
      <c r="Z17358" s="154"/>
      <c r="AA17358" s="154"/>
      <c r="AB17358" s="169"/>
      <c r="AC17358" s="154"/>
      <c r="AD17358" s="158"/>
      <c r="AE17358" s="154"/>
      <c r="AF17358" s="154"/>
      <c r="AG17358" s="154"/>
      <c r="AH17358" s="154"/>
    </row>
    <row r="17359" spans="1:34">
      <c r="A17359" s="154"/>
      <c r="B17359" s="154"/>
      <c r="C17359" s="154"/>
      <c r="D17359" s="154"/>
      <c r="E17359" s="154"/>
      <c r="F17359" s="154"/>
      <c r="G17359" s="155"/>
      <c r="H17359" s="155"/>
      <c r="I17359" s="154"/>
      <c r="J17359" s="156"/>
      <c r="K17359" s="154"/>
      <c r="L17359" s="168"/>
      <c r="M17359" s="154"/>
      <c r="N17359" s="157"/>
      <c r="O17359" s="157"/>
      <c r="P17359" s="152"/>
      <c r="Q17359" s="154"/>
      <c r="R17359" s="154"/>
      <c r="S17359" s="154"/>
      <c r="T17359" s="154"/>
      <c r="U17359" s="154"/>
      <c r="V17359" s="154"/>
      <c r="W17359" s="154"/>
      <c r="X17359" s="154"/>
      <c r="Y17359" s="154"/>
      <c r="Z17359" s="154"/>
      <c r="AA17359" s="154"/>
      <c r="AB17359" s="169"/>
      <c r="AC17359" s="154"/>
      <c r="AD17359" s="158"/>
      <c r="AE17359" s="154"/>
      <c r="AF17359" s="154"/>
      <c r="AG17359" s="154"/>
      <c r="AH17359" s="154"/>
    </row>
    <row r="17360" spans="1:34">
      <c r="A17360" s="154"/>
      <c r="B17360" s="154"/>
      <c r="C17360" s="154"/>
      <c r="D17360" s="154"/>
      <c r="E17360" s="154"/>
      <c r="F17360" s="154"/>
      <c r="G17360" s="155"/>
      <c r="H17360" s="155"/>
      <c r="I17360" s="154"/>
      <c r="J17360" s="156"/>
      <c r="K17360" s="154"/>
      <c r="L17360" s="168"/>
      <c r="M17360" s="154"/>
      <c r="N17360" s="157"/>
      <c r="O17360" s="157"/>
      <c r="P17360" s="152"/>
      <c r="Q17360" s="154"/>
      <c r="R17360" s="154"/>
      <c r="S17360" s="154"/>
      <c r="T17360" s="154"/>
      <c r="U17360" s="154"/>
      <c r="V17360" s="154"/>
      <c r="W17360" s="154"/>
      <c r="X17360" s="154"/>
      <c r="Y17360" s="154"/>
      <c r="Z17360" s="154"/>
      <c r="AA17360" s="154"/>
      <c r="AB17360" s="169"/>
      <c r="AC17360" s="154"/>
      <c r="AD17360" s="158"/>
      <c r="AE17360" s="154"/>
      <c r="AF17360" s="154"/>
      <c r="AG17360" s="154"/>
      <c r="AH17360" s="154"/>
    </row>
    <row r="17361" spans="1:34">
      <c r="A17361" s="154"/>
      <c r="B17361" s="154"/>
      <c r="C17361" s="154"/>
      <c r="D17361" s="154"/>
      <c r="E17361" s="154"/>
      <c r="F17361" s="154"/>
      <c r="G17361" s="155"/>
      <c r="H17361" s="155"/>
      <c r="I17361" s="154"/>
      <c r="J17361" s="156"/>
      <c r="K17361" s="154"/>
      <c r="L17361" s="168"/>
      <c r="M17361" s="154"/>
      <c r="N17361" s="157"/>
      <c r="O17361" s="157"/>
      <c r="P17361" s="152"/>
      <c r="Q17361" s="154"/>
      <c r="R17361" s="154"/>
      <c r="S17361" s="154"/>
      <c r="T17361" s="154"/>
      <c r="U17361" s="154"/>
      <c r="V17361" s="154"/>
      <c r="W17361" s="154"/>
      <c r="X17361" s="154"/>
      <c r="Y17361" s="154"/>
      <c r="Z17361" s="154"/>
      <c r="AA17361" s="154"/>
      <c r="AB17361" s="169"/>
      <c r="AC17361" s="154"/>
      <c r="AD17361" s="158"/>
      <c r="AE17361" s="154"/>
      <c r="AF17361" s="154"/>
      <c r="AG17361" s="154"/>
      <c r="AH17361" s="154"/>
    </row>
    <row r="17362" spans="1:34">
      <c r="A17362" s="154"/>
      <c r="B17362" s="154"/>
      <c r="C17362" s="154"/>
      <c r="D17362" s="154"/>
      <c r="E17362" s="154"/>
      <c r="F17362" s="154"/>
      <c r="G17362" s="155"/>
      <c r="H17362" s="155"/>
      <c r="I17362" s="154"/>
      <c r="J17362" s="156"/>
      <c r="K17362" s="154"/>
      <c r="L17362" s="168"/>
      <c r="M17362" s="154"/>
      <c r="N17362" s="157"/>
      <c r="O17362" s="157"/>
      <c r="P17362" s="152"/>
      <c r="Q17362" s="154"/>
      <c r="R17362" s="154"/>
      <c r="S17362" s="154"/>
      <c r="T17362" s="154"/>
      <c r="U17362" s="154"/>
      <c r="V17362" s="154"/>
      <c r="W17362" s="154"/>
      <c r="X17362" s="154"/>
      <c r="Y17362" s="154"/>
      <c r="Z17362" s="154"/>
      <c r="AA17362" s="154"/>
      <c r="AB17362" s="169"/>
      <c r="AC17362" s="154"/>
      <c r="AD17362" s="158"/>
      <c r="AE17362" s="154"/>
      <c r="AF17362" s="154"/>
      <c r="AG17362" s="154"/>
      <c r="AH17362" s="154"/>
    </row>
    <row r="17363" spans="1:34">
      <c r="A17363" s="154"/>
      <c r="B17363" s="154"/>
      <c r="C17363" s="154"/>
      <c r="D17363" s="154"/>
      <c r="E17363" s="154"/>
      <c r="F17363" s="154"/>
      <c r="G17363" s="155"/>
      <c r="H17363" s="155"/>
      <c r="I17363" s="154"/>
      <c r="J17363" s="156"/>
      <c r="K17363" s="154"/>
      <c r="L17363" s="168"/>
      <c r="M17363" s="154"/>
      <c r="N17363" s="157"/>
      <c r="O17363" s="157"/>
      <c r="P17363" s="152"/>
      <c r="Q17363" s="154"/>
      <c r="R17363" s="154"/>
      <c r="S17363" s="154"/>
      <c r="T17363" s="154"/>
      <c r="U17363" s="154"/>
      <c r="V17363" s="154"/>
      <c r="W17363" s="154"/>
      <c r="X17363" s="154"/>
      <c r="Y17363" s="154"/>
      <c r="Z17363" s="154"/>
      <c r="AA17363" s="154"/>
      <c r="AB17363" s="169"/>
      <c r="AC17363" s="154"/>
      <c r="AD17363" s="158"/>
      <c r="AE17363" s="154"/>
      <c r="AF17363" s="154"/>
      <c r="AG17363" s="154"/>
      <c r="AH17363" s="154"/>
    </row>
    <row r="17364" spans="1:34">
      <c r="A17364" s="154"/>
      <c r="B17364" s="154"/>
      <c r="C17364" s="154"/>
      <c r="D17364" s="154"/>
      <c r="E17364" s="154"/>
      <c r="F17364" s="154"/>
      <c r="G17364" s="155"/>
      <c r="H17364" s="155"/>
      <c r="I17364" s="154"/>
      <c r="J17364" s="156"/>
      <c r="K17364" s="154"/>
      <c r="L17364" s="168"/>
      <c r="M17364" s="154"/>
      <c r="N17364" s="157"/>
      <c r="O17364" s="157"/>
      <c r="P17364" s="152"/>
      <c r="Q17364" s="154"/>
      <c r="R17364" s="154"/>
      <c r="S17364" s="154"/>
      <c r="T17364" s="154"/>
      <c r="U17364" s="154"/>
      <c r="V17364" s="154"/>
      <c r="W17364" s="154"/>
      <c r="X17364" s="154"/>
      <c r="Y17364" s="154"/>
      <c r="Z17364" s="154"/>
      <c r="AA17364" s="154"/>
      <c r="AB17364" s="169"/>
      <c r="AC17364" s="154"/>
      <c r="AD17364" s="158"/>
      <c r="AE17364" s="154"/>
      <c r="AF17364" s="154"/>
      <c r="AG17364" s="154"/>
      <c r="AH17364" s="154"/>
    </row>
    <row r="17365" spans="1:34">
      <c r="A17365" s="154"/>
      <c r="B17365" s="154"/>
      <c r="C17365" s="154"/>
      <c r="D17365" s="154"/>
      <c r="E17365" s="154"/>
      <c r="F17365" s="154"/>
      <c r="G17365" s="155"/>
      <c r="H17365" s="155"/>
      <c r="I17365" s="154"/>
      <c r="J17365" s="156"/>
      <c r="K17365" s="154"/>
      <c r="L17365" s="168"/>
      <c r="M17365" s="154"/>
      <c r="N17365" s="157"/>
      <c r="O17365" s="157"/>
      <c r="P17365" s="152"/>
      <c r="Q17365" s="154"/>
      <c r="R17365" s="154"/>
      <c r="S17365" s="154"/>
      <c r="T17365" s="154"/>
      <c r="U17365" s="154"/>
      <c r="V17365" s="154"/>
      <c r="W17365" s="154"/>
      <c r="X17365" s="154"/>
      <c r="Y17365" s="154"/>
      <c r="Z17365" s="154"/>
      <c r="AA17365" s="154"/>
      <c r="AB17365" s="169"/>
      <c r="AC17365" s="154"/>
      <c r="AD17365" s="158"/>
      <c r="AE17365" s="154"/>
      <c r="AF17365" s="154"/>
      <c r="AG17365" s="154"/>
      <c r="AH17365" s="154"/>
    </row>
    <row r="17366" spans="1:34">
      <c r="A17366" s="154"/>
      <c r="B17366" s="154"/>
      <c r="C17366" s="154"/>
      <c r="D17366" s="154"/>
      <c r="E17366" s="154"/>
      <c r="F17366" s="154"/>
      <c r="G17366" s="155"/>
      <c r="H17366" s="155"/>
      <c r="I17366" s="154"/>
      <c r="J17366" s="156"/>
      <c r="K17366" s="154"/>
      <c r="L17366" s="168"/>
      <c r="M17366" s="154"/>
      <c r="N17366" s="157"/>
      <c r="O17366" s="157"/>
      <c r="P17366" s="152"/>
      <c r="Q17366" s="154"/>
      <c r="R17366" s="154"/>
      <c r="S17366" s="154"/>
      <c r="T17366" s="154"/>
      <c r="U17366" s="154"/>
      <c r="V17366" s="154"/>
      <c r="W17366" s="154"/>
      <c r="X17366" s="154"/>
      <c r="Y17366" s="154"/>
      <c r="Z17366" s="154"/>
      <c r="AA17366" s="154"/>
      <c r="AB17366" s="169"/>
      <c r="AC17366" s="154"/>
      <c r="AD17366" s="158"/>
      <c r="AE17366" s="154"/>
      <c r="AF17366" s="154"/>
      <c r="AG17366" s="154"/>
      <c r="AH17366" s="154"/>
    </row>
    <row r="17367" spans="1:34">
      <c r="A17367" s="154"/>
      <c r="B17367" s="154"/>
      <c r="C17367" s="154"/>
      <c r="D17367" s="154"/>
      <c r="E17367" s="154"/>
      <c r="F17367" s="154"/>
      <c r="G17367" s="155"/>
      <c r="H17367" s="155"/>
      <c r="I17367" s="154"/>
      <c r="J17367" s="156"/>
      <c r="K17367" s="154"/>
      <c r="L17367" s="168"/>
      <c r="M17367" s="154"/>
      <c r="N17367" s="157"/>
      <c r="O17367" s="157"/>
      <c r="P17367" s="152"/>
      <c r="Q17367" s="154"/>
      <c r="R17367" s="154"/>
      <c r="S17367" s="154"/>
      <c r="T17367" s="154"/>
      <c r="U17367" s="154"/>
      <c r="V17367" s="154"/>
      <c r="W17367" s="154"/>
      <c r="X17367" s="154"/>
      <c r="Y17367" s="154"/>
      <c r="Z17367" s="154"/>
      <c r="AA17367" s="154"/>
      <c r="AB17367" s="169"/>
      <c r="AC17367" s="154"/>
      <c r="AD17367" s="158"/>
      <c r="AE17367" s="154"/>
      <c r="AF17367" s="154"/>
      <c r="AG17367" s="154"/>
      <c r="AH17367" s="154"/>
    </row>
    <row r="17368" spans="1:34">
      <c r="A17368" s="154"/>
      <c r="B17368" s="154"/>
      <c r="C17368" s="154"/>
      <c r="D17368" s="154"/>
      <c r="E17368" s="154"/>
      <c r="F17368" s="154"/>
      <c r="G17368" s="155"/>
      <c r="H17368" s="155"/>
      <c r="I17368" s="154"/>
      <c r="J17368" s="156"/>
      <c r="K17368" s="154"/>
      <c r="L17368" s="168"/>
      <c r="M17368" s="154"/>
      <c r="N17368" s="157"/>
      <c r="O17368" s="157"/>
      <c r="P17368" s="152"/>
      <c r="Q17368" s="154"/>
      <c r="R17368" s="154"/>
      <c r="S17368" s="154"/>
      <c r="T17368" s="154"/>
      <c r="U17368" s="154"/>
      <c r="V17368" s="154"/>
      <c r="W17368" s="154"/>
      <c r="X17368" s="154"/>
      <c r="Y17368" s="154"/>
      <c r="Z17368" s="154"/>
      <c r="AA17368" s="154"/>
      <c r="AB17368" s="169"/>
      <c r="AC17368" s="154"/>
      <c r="AD17368" s="158"/>
      <c r="AE17368" s="154"/>
      <c r="AF17368" s="154"/>
      <c r="AG17368" s="154"/>
      <c r="AH17368" s="154"/>
    </row>
    <row r="17369" spans="1:34">
      <c r="A17369" s="154"/>
      <c r="B17369" s="154"/>
      <c r="C17369" s="154"/>
      <c r="D17369" s="154"/>
      <c r="E17369" s="154"/>
      <c r="F17369" s="154"/>
      <c r="G17369" s="155"/>
      <c r="H17369" s="155"/>
      <c r="I17369" s="154"/>
      <c r="J17369" s="156"/>
      <c r="K17369" s="154"/>
      <c r="L17369" s="168"/>
      <c r="M17369" s="154"/>
      <c r="N17369" s="157"/>
      <c r="O17369" s="157"/>
      <c r="P17369" s="152"/>
      <c r="Q17369" s="154"/>
      <c r="R17369" s="154"/>
      <c r="S17369" s="154"/>
      <c r="T17369" s="154"/>
      <c r="U17369" s="154"/>
      <c r="V17369" s="154"/>
      <c r="W17369" s="154"/>
      <c r="X17369" s="154"/>
      <c r="Y17369" s="154"/>
      <c r="Z17369" s="154"/>
      <c r="AA17369" s="154"/>
      <c r="AB17369" s="169"/>
      <c r="AC17369" s="154"/>
      <c r="AD17369" s="158"/>
      <c r="AE17369" s="154"/>
      <c r="AF17369" s="154"/>
      <c r="AG17369" s="154"/>
      <c r="AH17369" s="154"/>
    </row>
    <row r="17370" spans="1:34">
      <c r="A17370" s="154"/>
      <c r="B17370" s="154"/>
      <c r="C17370" s="154"/>
      <c r="D17370" s="154"/>
      <c r="E17370" s="154"/>
      <c r="F17370" s="154"/>
      <c r="G17370" s="155"/>
      <c r="H17370" s="155"/>
      <c r="I17370" s="154"/>
      <c r="J17370" s="156"/>
      <c r="K17370" s="154"/>
      <c r="L17370" s="168"/>
      <c r="M17370" s="154"/>
      <c r="N17370" s="157"/>
      <c r="O17370" s="157"/>
      <c r="P17370" s="152"/>
      <c r="Q17370" s="154"/>
      <c r="R17370" s="154"/>
      <c r="S17370" s="154"/>
      <c r="T17370" s="154"/>
      <c r="U17370" s="154"/>
      <c r="V17370" s="154"/>
      <c r="W17370" s="154"/>
      <c r="X17370" s="154"/>
      <c r="Y17370" s="154"/>
      <c r="Z17370" s="154"/>
      <c r="AA17370" s="154"/>
      <c r="AB17370" s="169"/>
      <c r="AC17370" s="154"/>
      <c r="AD17370" s="158"/>
      <c r="AE17370" s="154"/>
      <c r="AF17370" s="154"/>
      <c r="AG17370" s="154"/>
      <c r="AH17370" s="154"/>
    </row>
    <row r="17371" spans="1:34">
      <c r="A17371" s="154"/>
      <c r="B17371" s="154"/>
      <c r="C17371" s="154"/>
      <c r="D17371" s="154"/>
      <c r="E17371" s="154"/>
      <c r="F17371" s="154"/>
      <c r="G17371" s="155"/>
      <c r="H17371" s="155"/>
      <c r="I17371" s="154"/>
      <c r="J17371" s="156"/>
      <c r="K17371" s="154"/>
      <c r="L17371" s="168"/>
      <c r="M17371" s="154"/>
      <c r="N17371" s="157"/>
      <c r="O17371" s="157"/>
      <c r="P17371" s="152"/>
      <c r="Q17371" s="154"/>
      <c r="R17371" s="154"/>
      <c r="S17371" s="154"/>
      <c r="T17371" s="154"/>
      <c r="U17371" s="154"/>
      <c r="V17371" s="154"/>
      <c r="W17371" s="154"/>
      <c r="X17371" s="154"/>
      <c r="Y17371" s="154"/>
      <c r="Z17371" s="154"/>
      <c r="AA17371" s="154"/>
      <c r="AB17371" s="169"/>
      <c r="AC17371" s="154"/>
      <c r="AD17371" s="158"/>
      <c r="AE17371" s="154"/>
      <c r="AF17371" s="154"/>
      <c r="AG17371" s="154"/>
      <c r="AH17371" s="154"/>
    </row>
    <row r="17372" spans="1:34">
      <c r="A17372" s="154"/>
      <c r="B17372" s="154"/>
      <c r="C17372" s="154"/>
      <c r="D17372" s="154"/>
      <c r="E17372" s="154"/>
      <c r="F17372" s="154"/>
      <c r="G17372" s="155"/>
      <c r="H17372" s="155"/>
      <c r="I17372" s="154"/>
      <c r="J17372" s="156"/>
      <c r="K17372" s="154"/>
      <c r="L17372" s="168"/>
      <c r="M17372" s="154"/>
      <c r="N17372" s="157"/>
      <c r="O17372" s="157"/>
      <c r="P17372" s="152"/>
      <c r="Q17372" s="154"/>
      <c r="R17372" s="154"/>
      <c r="S17372" s="154"/>
      <c r="T17372" s="154"/>
      <c r="U17372" s="154"/>
      <c r="V17372" s="154"/>
      <c r="W17372" s="154"/>
      <c r="X17372" s="154"/>
      <c r="Y17372" s="154"/>
      <c r="Z17372" s="154"/>
      <c r="AA17372" s="154"/>
      <c r="AB17372" s="169"/>
      <c r="AC17372" s="154"/>
      <c r="AD17372" s="158"/>
      <c r="AE17372" s="154"/>
      <c r="AF17372" s="154"/>
      <c r="AG17372" s="154"/>
      <c r="AH17372" s="154"/>
    </row>
    <row r="17373" spans="1:34">
      <c r="A17373" s="154"/>
      <c r="B17373" s="154"/>
      <c r="C17373" s="154"/>
      <c r="D17373" s="154"/>
      <c r="E17373" s="154"/>
      <c r="F17373" s="154"/>
      <c r="G17373" s="155"/>
      <c r="H17373" s="155"/>
      <c r="I17373" s="154"/>
      <c r="J17373" s="156"/>
      <c r="K17373" s="154"/>
      <c r="L17373" s="168"/>
      <c r="M17373" s="154"/>
      <c r="N17373" s="157"/>
      <c r="O17373" s="157"/>
      <c r="P17373" s="152"/>
      <c r="Q17373" s="154"/>
      <c r="R17373" s="154"/>
      <c r="S17373" s="154"/>
      <c r="T17373" s="154"/>
      <c r="U17373" s="154"/>
      <c r="V17373" s="154"/>
      <c r="W17373" s="154"/>
      <c r="X17373" s="154"/>
      <c r="Y17373" s="154"/>
      <c r="Z17373" s="154"/>
      <c r="AA17373" s="154"/>
      <c r="AB17373" s="169"/>
      <c r="AC17373" s="154"/>
      <c r="AD17373" s="158"/>
      <c r="AE17373" s="154"/>
      <c r="AF17373" s="154"/>
      <c r="AG17373" s="154"/>
      <c r="AH17373" s="154"/>
    </row>
    <row r="17374" spans="1:34">
      <c r="A17374" s="154"/>
      <c r="B17374" s="154"/>
      <c r="C17374" s="154"/>
      <c r="D17374" s="154"/>
      <c r="E17374" s="154"/>
      <c r="F17374" s="154"/>
      <c r="G17374" s="155"/>
      <c r="H17374" s="155"/>
      <c r="I17374" s="154"/>
      <c r="J17374" s="156"/>
      <c r="K17374" s="154"/>
      <c r="L17374" s="168"/>
      <c r="M17374" s="154"/>
      <c r="N17374" s="157"/>
      <c r="O17374" s="157"/>
      <c r="P17374" s="152"/>
      <c r="Q17374" s="154"/>
      <c r="R17374" s="154"/>
      <c r="S17374" s="154"/>
      <c r="T17374" s="154"/>
      <c r="U17374" s="154"/>
      <c r="V17374" s="154"/>
      <c r="W17374" s="154"/>
      <c r="X17374" s="154"/>
      <c r="Y17374" s="154"/>
      <c r="Z17374" s="154"/>
      <c r="AA17374" s="154"/>
      <c r="AB17374" s="169"/>
      <c r="AC17374" s="154"/>
      <c r="AD17374" s="158"/>
      <c r="AE17374" s="154"/>
      <c r="AF17374" s="154"/>
      <c r="AG17374" s="154"/>
      <c r="AH17374" s="154"/>
    </row>
    <row r="17375" spans="1:34">
      <c r="A17375" s="154"/>
      <c r="B17375" s="154"/>
      <c r="C17375" s="154"/>
      <c r="D17375" s="154"/>
      <c r="E17375" s="154"/>
      <c r="F17375" s="154"/>
      <c r="G17375" s="155"/>
      <c r="H17375" s="155"/>
      <c r="I17375" s="154"/>
      <c r="J17375" s="156"/>
      <c r="K17375" s="154"/>
      <c r="L17375" s="168"/>
      <c r="M17375" s="154"/>
      <c r="N17375" s="157"/>
      <c r="O17375" s="157"/>
      <c r="P17375" s="152"/>
      <c r="Q17375" s="154"/>
      <c r="R17375" s="154"/>
      <c r="S17375" s="154"/>
      <c r="T17375" s="154"/>
      <c r="U17375" s="154"/>
      <c r="V17375" s="154"/>
      <c r="W17375" s="154"/>
      <c r="X17375" s="154"/>
      <c r="Y17375" s="154"/>
      <c r="Z17375" s="154"/>
      <c r="AA17375" s="154"/>
      <c r="AB17375" s="169"/>
      <c r="AC17375" s="154"/>
      <c r="AD17375" s="158"/>
      <c r="AE17375" s="154"/>
      <c r="AF17375" s="154"/>
      <c r="AG17375" s="154"/>
      <c r="AH17375" s="154"/>
    </row>
    <row r="17376" spans="1:34">
      <c r="A17376" s="154"/>
      <c r="B17376" s="154"/>
      <c r="C17376" s="154"/>
      <c r="D17376" s="154"/>
      <c r="E17376" s="154"/>
      <c r="F17376" s="154"/>
      <c r="G17376" s="155"/>
      <c r="H17376" s="155"/>
      <c r="I17376" s="154"/>
      <c r="J17376" s="156"/>
      <c r="K17376" s="154"/>
      <c r="L17376" s="168"/>
      <c r="M17376" s="154"/>
      <c r="N17376" s="157"/>
      <c r="O17376" s="157"/>
      <c r="P17376" s="152"/>
      <c r="Q17376" s="154"/>
      <c r="R17376" s="154"/>
      <c r="S17376" s="154"/>
      <c r="T17376" s="154"/>
      <c r="U17376" s="154"/>
      <c r="V17376" s="154"/>
      <c r="W17376" s="154"/>
      <c r="X17376" s="154"/>
      <c r="Y17376" s="154"/>
      <c r="Z17376" s="154"/>
      <c r="AA17376" s="154"/>
      <c r="AB17376" s="169"/>
      <c r="AC17376" s="154"/>
      <c r="AD17376" s="158"/>
      <c r="AE17376" s="154"/>
      <c r="AF17376" s="154"/>
      <c r="AG17376" s="154"/>
      <c r="AH17376" s="154"/>
    </row>
    <row r="17377" spans="1:34">
      <c r="A17377" s="154"/>
      <c r="B17377" s="154"/>
      <c r="C17377" s="154"/>
      <c r="D17377" s="154"/>
      <c r="E17377" s="154"/>
      <c r="F17377" s="154"/>
      <c r="G17377" s="155"/>
      <c r="H17377" s="155"/>
      <c r="I17377" s="154"/>
      <c r="J17377" s="156"/>
      <c r="K17377" s="154"/>
      <c r="L17377" s="168"/>
      <c r="M17377" s="154"/>
      <c r="N17377" s="157"/>
      <c r="O17377" s="157"/>
      <c r="P17377" s="152"/>
      <c r="Q17377" s="154"/>
      <c r="R17377" s="154"/>
      <c r="S17377" s="154"/>
      <c r="T17377" s="154"/>
      <c r="U17377" s="154"/>
      <c r="V17377" s="154"/>
      <c r="W17377" s="154"/>
      <c r="X17377" s="154"/>
      <c r="Y17377" s="154"/>
      <c r="Z17377" s="154"/>
      <c r="AA17377" s="154"/>
      <c r="AB17377" s="169"/>
      <c r="AC17377" s="154"/>
      <c r="AD17377" s="158"/>
      <c r="AE17377" s="154"/>
      <c r="AF17377" s="154"/>
      <c r="AG17377" s="154"/>
      <c r="AH17377" s="154"/>
    </row>
    <row r="17378" spans="1:34">
      <c r="A17378" s="154"/>
      <c r="B17378" s="154"/>
      <c r="C17378" s="154"/>
      <c r="D17378" s="154"/>
      <c r="E17378" s="154"/>
      <c r="F17378" s="154"/>
      <c r="G17378" s="155"/>
      <c r="H17378" s="155"/>
      <c r="I17378" s="154"/>
      <c r="J17378" s="156"/>
      <c r="K17378" s="154"/>
      <c r="L17378" s="168"/>
      <c r="M17378" s="154"/>
      <c r="N17378" s="157"/>
      <c r="O17378" s="157"/>
      <c r="P17378" s="152"/>
      <c r="Q17378" s="154"/>
      <c r="R17378" s="154"/>
      <c r="S17378" s="154"/>
      <c r="T17378" s="154"/>
      <c r="U17378" s="154"/>
      <c r="V17378" s="154"/>
      <c r="W17378" s="154"/>
      <c r="X17378" s="154"/>
      <c r="Y17378" s="154"/>
      <c r="Z17378" s="154"/>
      <c r="AA17378" s="154"/>
      <c r="AB17378" s="169"/>
      <c r="AC17378" s="154"/>
      <c r="AD17378" s="158"/>
      <c r="AE17378" s="154"/>
      <c r="AF17378" s="154"/>
      <c r="AG17378" s="154"/>
      <c r="AH17378" s="154"/>
    </row>
    <row r="17379" spans="1:34">
      <c r="A17379" s="154"/>
      <c r="B17379" s="154"/>
      <c r="C17379" s="154"/>
      <c r="D17379" s="154"/>
      <c r="E17379" s="154"/>
      <c r="F17379" s="154"/>
      <c r="G17379" s="155"/>
      <c r="H17379" s="155"/>
      <c r="I17379" s="154"/>
      <c r="J17379" s="156"/>
      <c r="K17379" s="154"/>
      <c r="L17379" s="168"/>
      <c r="M17379" s="154"/>
      <c r="N17379" s="157"/>
      <c r="O17379" s="157"/>
      <c r="P17379" s="152"/>
      <c r="Q17379" s="154"/>
      <c r="R17379" s="154"/>
      <c r="S17379" s="154"/>
      <c r="T17379" s="154"/>
      <c r="U17379" s="154"/>
      <c r="V17379" s="154"/>
      <c r="W17379" s="154"/>
      <c r="X17379" s="154"/>
      <c r="Y17379" s="154"/>
      <c r="Z17379" s="154"/>
      <c r="AA17379" s="154"/>
      <c r="AB17379" s="169"/>
      <c r="AC17379" s="154"/>
      <c r="AD17379" s="158"/>
      <c r="AE17379" s="154"/>
      <c r="AF17379" s="154"/>
      <c r="AG17379" s="154"/>
      <c r="AH17379" s="154"/>
    </row>
    <row r="17380" spans="1:34">
      <c r="A17380" s="154"/>
      <c r="B17380" s="154"/>
      <c r="C17380" s="154"/>
      <c r="D17380" s="154"/>
      <c r="E17380" s="154"/>
      <c r="F17380" s="154"/>
      <c r="G17380" s="155"/>
      <c r="H17380" s="155"/>
      <c r="I17380" s="154"/>
      <c r="J17380" s="156"/>
      <c r="K17380" s="154"/>
      <c r="L17380" s="168"/>
      <c r="M17380" s="154"/>
      <c r="N17380" s="157"/>
      <c r="O17380" s="157"/>
      <c r="P17380" s="152"/>
      <c r="Q17380" s="154"/>
      <c r="R17380" s="154"/>
      <c r="S17380" s="154"/>
      <c r="T17380" s="154"/>
      <c r="U17380" s="154"/>
      <c r="V17380" s="154"/>
      <c r="W17380" s="154"/>
      <c r="X17380" s="154"/>
      <c r="Y17380" s="154"/>
      <c r="Z17380" s="154"/>
      <c r="AA17380" s="154"/>
      <c r="AB17380" s="169"/>
      <c r="AC17380" s="154"/>
      <c r="AD17380" s="158"/>
      <c r="AE17380" s="154"/>
      <c r="AF17380" s="154"/>
      <c r="AG17380" s="154"/>
      <c r="AH17380" s="154"/>
    </row>
    <row r="17381" spans="1:34">
      <c r="A17381" s="154"/>
      <c r="B17381" s="154"/>
      <c r="C17381" s="154"/>
      <c r="D17381" s="154"/>
      <c r="E17381" s="159"/>
      <c r="F17381" s="154"/>
      <c r="G17381" s="155"/>
      <c r="H17381" s="155"/>
      <c r="I17381" s="154"/>
      <c r="J17381" s="156"/>
      <c r="K17381" s="154"/>
      <c r="L17381" s="168"/>
      <c r="M17381" s="154"/>
      <c r="N17381" s="157"/>
      <c r="O17381" s="157"/>
      <c r="P17381" s="152"/>
      <c r="Q17381" s="154"/>
      <c r="R17381" s="154"/>
      <c r="S17381" s="154"/>
      <c r="T17381" s="154"/>
      <c r="U17381" s="154"/>
      <c r="V17381" s="154"/>
      <c r="W17381" s="154"/>
      <c r="X17381" s="154"/>
      <c r="Y17381" s="154"/>
      <c r="Z17381" s="154"/>
      <c r="AA17381" s="154"/>
      <c r="AB17381" s="169"/>
      <c r="AC17381" s="154"/>
      <c r="AD17381" s="158"/>
      <c r="AE17381" s="154"/>
      <c r="AF17381" s="154"/>
      <c r="AG17381" s="154"/>
      <c r="AH17381" s="154"/>
    </row>
    <row r="17382" spans="1:34">
      <c r="A17382" s="154"/>
      <c r="B17382" s="154"/>
      <c r="C17382" s="154"/>
      <c r="D17382" s="154"/>
      <c r="E17382" s="159"/>
      <c r="F17382" s="154"/>
      <c r="G17382" s="155"/>
      <c r="H17382" s="155"/>
      <c r="I17382" s="154"/>
      <c r="J17382" s="156"/>
      <c r="K17382" s="154"/>
      <c r="L17382" s="168"/>
      <c r="M17382" s="154"/>
      <c r="N17382" s="157"/>
      <c r="O17382" s="157"/>
      <c r="P17382" s="152"/>
      <c r="Q17382" s="154"/>
      <c r="R17382" s="154"/>
      <c r="S17382" s="154"/>
      <c r="T17382" s="154"/>
      <c r="U17382" s="154"/>
      <c r="V17382" s="154"/>
      <c r="W17382" s="154"/>
      <c r="X17382" s="154"/>
      <c r="Y17382" s="154"/>
      <c r="Z17382" s="154"/>
      <c r="AA17382" s="154"/>
      <c r="AB17382" s="169"/>
      <c r="AC17382" s="154"/>
      <c r="AD17382" s="158"/>
      <c r="AE17382" s="154"/>
      <c r="AF17382" s="154"/>
      <c r="AG17382" s="154"/>
      <c r="AH17382" s="154"/>
    </row>
    <row r="17383" spans="1:34">
      <c r="A17383" s="154"/>
      <c r="B17383" s="154"/>
      <c r="C17383" s="154"/>
      <c r="D17383" s="154"/>
      <c r="E17383" s="159"/>
      <c r="F17383" s="154"/>
      <c r="G17383" s="155"/>
      <c r="H17383" s="155"/>
      <c r="I17383" s="154"/>
      <c r="J17383" s="156"/>
      <c r="K17383" s="154"/>
      <c r="L17383" s="168"/>
      <c r="M17383" s="154"/>
      <c r="N17383" s="157"/>
      <c r="O17383" s="157"/>
      <c r="P17383" s="152"/>
      <c r="Q17383" s="154"/>
      <c r="R17383" s="154"/>
      <c r="S17383" s="154"/>
      <c r="T17383" s="154"/>
      <c r="U17383" s="154"/>
      <c r="V17383" s="154"/>
      <c r="W17383" s="154"/>
      <c r="X17383" s="154"/>
      <c r="Y17383" s="154"/>
      <c r="Z17383" s="154"/>
      <c r="AA17383" s="154"/>
      <c r="AB17383" s="169"/>
      <c r="AC17383" s="154"/>
      <c r="AD17383" s="158"/>
      <c r="AE17383" s="154"/>
      <c r="AF17383" s="154"/>
      <c r="AG17383" s="154"/>
      <c r="AH17383" s="154"/>
    </row>
    <row r="17384" spans="1:34">
      <c r="A17384" s="154"/>
      <c r="B17384" s="154"/>
      <c r="C17384" s="154"/>
      <c r="D17384" s="154"/>
      <c r="E17384" s="159"/>
      <c r="F17384" s="154"/>
      <c r="G17384" s="155"/>
      <c r="H17384" s="155"/>
      <c r="I17384" s="154"/>
      <c r="J17384" s="156"/>
      <c r="K17384" s="154"/>
      <c r="L17384" s="168"/>
      <c r="M17384" s="154"/>
      <c r="N17384" s="157"/>
      <c r="O17384" s="157"/>
      <c r="P17384" s="152"/>
      <c r="Q17384" s="154"/>
      <c r="R17384" s="154"/>
      <c r="S17384" s="154"/>
      <c r="T17384" s="154"/>
      <c r="U17384" s="154"/>
      <c r="V17384" s="154"/>
      <c r="W17384" s="154"/>
      <c r="X17384" s="154"/>
      <c r="Y17384" s="154"/>
      <c r="Z17384" s="154"/>
      <c r="AA17384" s="154"/>
      <c r="AB17384" s="169"/>
      <c r="AC17384" s="154"/>
      <c r="AD17384" s="158"/>
      <c r="AE17384" s="154"/>
      <c r="AF17384" s="154"/>
      <c r="AG17384" s="154"/>
      <c r="AH17384" s="154"/>
    </row>
    <row r="17385" spans="1:34">
      <c r="A17385" s="154"/>
      <c r="B17385" s="154"/>
      <c r="C17385" s="154"/>
      <c r="D17385" s="154"/>
      <c r="E17385" s="159"/>
      <c r="F17385" s="154"/>
      <c r="G17385" s="155"/>
      <c r="H17385" s="155"/>
      <c r="I17385" s="154"/>
      <c r="J17385" s="156"/>
      <c r="K17385" s="154"/>
      <c r="L17385" s="168"/>
      <c r="M17385" s="154"/>
      <c r="N17385" s="157"/>
      <c r="O17385" s="157"/>
      <c r="P17385" s="152"/>
      <c r="Q17385" s="154"/>
      <c r="R17385" s="154"/>
      <c r="S17385" s="154"/>
      <c r="T17385" s="154"/>
      <c r="U17385" s="154"/>
      <c r="V17385" s="154"/>
      <c r="W17385" s="154"/>
      <c r="X17385" s="154"/>
      <c r="Y17385" s="154"/>
      <c r="Z17385" s="154"/>
      <c r="AA17385" s="154"/>
      <c r="AB17385" s="169"/>
      <c r="AC17385" s="154"/>
      <c r="AD17385" s="158"/>
      <c r="AE17385" s="154"/>
      <c r="AF17385" s="154"/>
      <c r="AG17385" s="154"/>
      <c r="AH17385" s="154"/>
    </row>
    <row r="17386" spans="1:34">
      <c r="A17386" s="154"/>
      <c r="B17386" s="154"/>
      <c r="C17386" s="154"/>
      <c r="D17386" s="154"/>
      <c r="E17386" s="159"/>
      <c r="F17386" s="154"/>
      <c r="G17386" s="155"/>
      <c r="H17386" s="155"/>
      <c r="I17386" s="154"/>
      <c r="J17386" s="156"/>
      <c r="K17386" s="154"/>
      <c r="L17386" s="168"/>
      <c r="M17386" s="154"/>
      <c r="N17386" s="157"/>
      <c r="O17386" s="157"/>
      <c r="P17386" s="152"/>
      <c r="Q17386" s="154"/>
      <c r="R17386" s="154"/>
      <c r="S17386" s="154"/>
      <c r="T17386" s="154"/>
      <c r="U17386" s="154"/>
      <c r="V17386" s="154"/>
      <c r="W17386" s="154"/>
      <c r="X17386" s="154"/>
      <c r="Y17386" s="154"/>
      <c r="Z17386" s="154"/>
      <c r="AA17386" s="154"/>
      <c r="AB17386" s="169"/>
      <c r="AC17386" s="154"/>
      <c r="AD17386" s="158"/>
      <c r="AE17386" s="154"/>
      <c r="AF17386" s="154"/>
      <c r="AG17386" s="154"/>
      <c r="AH17386" s="154"/>
    </row>
    <row r="17387" spans="1:34">
      <c r="A17387" s="154"/>
      <c r="B17387" s="154"/>
      <c r="C17387" s="154"/>
      <c r="D17387" s="154"/>
      <c r="E17387" s="159"/>
      <c r="F17387" s="154"/>
      <c r="G17387" s="155"/>
      <c r="H17387" s="155"/>
      <c r="I17387" s="154"/>
      <c r="J17387" s="156"/>
      <c r="K17387" s="154"/>
      <c r="L17387" s="168"/>
      <c r="M17387" s="154"/>
      <c r="N17387" s="157"/>
      <c r="O17387" s="157"/>
      <c r="P17387" s="152"/>
      <c r="Q17387" s="154"/>
      <c r="R17387" s="154"/>
      <c r="S17387" s="154"/>
      <c r="T17387" s="154"/>
      <c r="U17387" s="154"/>
      <c r="V17387" s="154"/>
      <c r="W17387" s="154"/>
      <c r="X17387" s="154"/>
      <c r="Y17387" s="154"/>
      <c r="Z17387" s="154"/>
      <c r="AA17387" s="154"/>
      <c r="AB17387" s="169"/>
      <c r="AC17387" s="154"/>
      <c r="AD17387" s="158"/>
      <c r="AE17387" s="154"/>
      <c r="AF17387" s="154"/>
      <c r="AG17387" s="154"/>
      <c r="AH17387" s="154"/>
    </row>
    <row r="17388" spans="1:34">
      <c r="A17388" s="154"/>
      <c r="B17388" s="154"/>
      <c r="C17388" s="154"/>
      <c r="D17388" s="154"/>
      <c r="E17388" s="159"/>
      <c r="F17388" s="154"/>
      <c r="G17388" s="155"/>
      <c r="H17388" s="155"/>
      <c r="I17388" s="154"/>
      <c r="J17388" s="156"/>
      <c r="K17388" s="154"/>
      <c r="L17388" s="168"/>
      <c r="M17388" s="154"/>
      <c r="N17388" s="157"/>
      <c r="O17388" s="157"/>
      <c r="P17388" s="152"/>
      <c r="Q17388" s="154"/>
      <c r="R17388" s="154"/>
      <c r="S17388" s="154"/>
      <c r="T17388" s="154"/>
      <c r="U17388" s="154"/>
      <c r="V17388" s="154"/>
      <c r="W17388" s="154"/>
      <c r="X17388" s="154"/>
      <c r="Y17388" s="154"/>
      <c r="Z17388" s="154"/>
      <c r="AA17388" s="154"/>
      <c r="AB17388" s="169"/>
      <c r="AC17388" s="154"/>
      <c r="AD17388" s="158"/>
      <c r="AE17388" s="154"/>
      <c r="AF17388" s="154"/>
      <c r="AG17388" s="154"/>
      <c r="AH17388" s="154"/>
    </row>
    <row r="17389" spans="1:34">
      <c r="A17389" s="154"/>
      <c r="B17389" s="154"/>
      <c r="C17389" s="154"/>
      <c r="D17389" s="154"/>
      <c r="E17389" s="154"/>
      <c r="F17389" s="154"/>
      <c r="G17389" s="155"/>
      <c r="H17389" s="155"/>
      <c r="I17389" s="154"/>
      <c r="J17389" s="156"/>
      <c r="K17389" s="154"/>
      <c r="L17389" s="168"/>
      <c r="M17389" s="154"/>
      <c r="N17389" s="157"/>
      <c r="O17389" s="157"/>
      <c r="P17389" s="152"/>
      <c r="Q17389" s="154"/>
      <c r="R17389" s="154"/>
      <c r="S17389" s="154"/>
      <c r="T17389" s="154"/>
      <c r="U17389" s="154"/>
      <c r="V17389" s="154"/>
      <c r="W17389" s="154"/>
      <c r="X17389" s="154"/>
      <c r="Y17389" s="154"/>
      <c r="Z17389" s="154"/>
      <c r="AA17389" s="154"/>
      <c r="AB17389" s="169"/>
      <c r="AC17389" s="154"/>
      <c r="AD17389" s="158"/>
      <c r="AE17389" s="154"/>
      <c r="AF17389" s="154"/>
      <c r="AG17389" s="154"/>
      <c r="AH17389" s="154"/>
    </row>
    <row r="17390" spans="1:34">
      <c r="A17390" s="154"/>
      <c r="B17390" s="154"/>
      <c r="C17390" s="154"/>
      <c r="D17390" s="154"/>
      <c r="E17390" s="154"/>
      <c r="F17390" s="154"/>
      <c r="G17390" s="155"/>
      <c r="H17390" s="155"/>
      <c r="I17390" s="154"/>
      <c r="J17390" s="156"/>
      <c r="K17390" s="154"/>
      <c r="L17390" s="168"/>
      <c r="M17390" s="154"/>
      <c r="N17390" s="157"/>
      <c r="O17390" s="157"/>
      <c r="P17390" s="152"/>
      <c r="Q17390" s="154"/>
      <c r="R17390" s="154"/>
      <c r="S17390" s="154"/>
      <c r="T17390" s="154"/>
      <c r="U17390" s="154"/>
      <c r="V17390" s="154"/>
      <c r="W17390" s="154"/>
      <c r="X17390" s="154"/>
      <c r="Y17390" s="154"/>
      <c r="Z17390" s="154"/>
      <c r="AA17390" s="154"/>
      <c r="AB17390" s="169"/>
      <c r="AC17390" s="154"/>
      <c r="AD17390" s="158"/>
      <c r="AE17390" s="154"/>
      <c r="AF17390" s="154"/>
      <c r="AG17390" s="154"/>
      <c r="AH17390" s="154"/>
    </row>
    <row r="17391" spans="1:34">
      <c r="A17391" s="154"/>
      <c r="B17391" s="154"/>
      <c r="C17391" s="154"/>
      <c r="D17391" s="154"/>
      <c r="E17391" s="159"/>
      <c r="F17391" s="154"/>
      <c r="G17391" s="155"/>
      <c r="H17391" s="155"/>
      <c r="I17391" s="154"/>
      <c r="J17391" s="156"/>
      <c r="K17391" s="154"/>
      <c r="L17391" s="168"/>
      <c r="M17391" s="154"/>
      <c r="N17391" s="157"/>
      <c r="O17391" s="157"/>
      <c r="P17391" s="152"/>
      <c r="Q17391" s="154"/>
      <c r="R17391" s="154"/>
      <c r="S17391" s="154"/>
      <c r="T17391" s="154"/>
      <c r="U17391" s="154"/>
      <c r="V17391" s="154"/>
      <c r="W17391" s="154"/>
      <c r="X17391" s="154"/>
      <c r="Y17391" s="154"/>
      <c r="Z17391" s="154"/>
      <c r="AA17391" s="154"/>
      <c r="AB17391" s="169"/>
      <c r="AC17391" s="154"/>
      <c r="AD17391" s="158"/>
      <c r="AE17391" s="154"/>
      <c r="AF17391" s="154"/>
      <c r="AG17391" s="154"/>
      <c r="AH17391" s="154"/>
    </row>
    <row r="17392" spans="1:34">
      <c r="A17392" s="154"/>
      <c r="B17392" s="154"/>
      <c r="C17392" s="154"/>
      <c r="D17392" s="154"/>
      <c r="E17392" s="159"/>
      <c r="F17392" s="154"/>
      <c r="G17392" s="155"/>
      <c r="H17392" s="155"/>
      <c r="I17392" s="154"/>
      <c r="J17392" s="156"/>
      <c r="K17392" s="154"/>
      <c r="L17392" s="168"/>
      <c r="M17392" s="154"/>
      <c r="N17392" s="157"/>
      <c r="O17392" s="157"/>
      <c r="P17392" s="152"/>
      <c r="Q17392" s="154"/>
      <c r="R17392" s="154"/>
      <c r="S17392" s="154"/>
      <c r="T17392" s="154"/>
      <c r="U17392" s="154"/>
      <c r="V17392" s="154"/>
      <c r="W17392" s="154"/>
      <c r="X17392" s="154"/>
      <c r="Y17392" s="154"/>
      <c r="Z17392" s="154"/>
      <c r="AA17392" s="154"/>
      <c r="AB17392" s="169"/>
      <c r="AC17392" s="154"/>
      <c r="AD17392" s="158"/>
      <c r="AE17392" s="154"/>
      <c r="AF17392" s="154"/>
      <c r="AG17392" s="154"/>
      <c r="AH17392" s="154"/>
    </row>
    <row r="17393" spans="1:34">
      <c r="A17393" s="154"/>
      <c r="B17393" s="154"/>
      <c r="C17393" s="154"/>
      <c r="D17393" s="154"/>
      <c r="E17393" s="154"/>
      <c r="F17393" s="154"/>
      <c r="G17393" s="155"/>
      <c r="H17393" s="155"/>
      <c r="I17393" s="154"/>
      <c r="J17393" s="156"/>
      <c r="K17393" s="154"/>
      <c r="L17393" s="168"/>
      <c r="M17393" s="154"/>
      <c r="N17393" s="157"/>
      <c r="O17393" s="157"/>
      <c r="P17393" s="152"/>
      <c r="Q17393" s="154"/>
      <c r="R17393" s="170"/>
      <c r="S17393" s="154"/>
      <c r="T17393" s="154"/>
      <c r="U17393" s="154"/>
      <c r="V17393" s="154"/>
      <c r="W17393" s="154"/>
      <c r="X17393" s="154"/>
      <c r="Y17393" s="154"/>
      <c r="Z17393" s="154"/>
      <c r="AA17393" s="154"/>
      <c r="AB17393" s="169"/>
      <c r="AC17393" s="154"/>
      <c r="AD17393" s="158"/>
      <c r="AE17393" s="154"/>
      <c r="AF17393" s="154"/>
      <c r="AG17393" s="154"/>
      <c r="AH17393" s="154"/>
    </row>
    <row r="17394" spans="1:34">
      <c r="A17394" s="154"/>
      <c r="B17394" s="154"/>
      <c r="C17394" s="154"/>
      <c r="D17394" s="154"/>
      <c r="E17394" s="154"/>
      <c r="F17394" s="154"/>
      <c r="G17394" s="155"/>
      <c r="H17394" s="155"/>
      <c r="I17394" s="154"/>
      <c r="J17394" s="156"/>
      <c r="K17394" s="154"/>
      <c r="L17394" s="168"/>
      <c r="M17394" s="154"/>
      <c r="N17394" s="157"/>
      <c r="O17394" s="157"/>
      <c r="P17394" s="152"/>
      <c r="Q17394" s="154"/>
      <c r="R17394" s="154"/>
      <c r="S17394" s="154"/>
      <c r="T17394" s="154"/>
      <c r="U17394" s="154"/>
      <c r="V17394" s="154"/>
      <c r="W17394" s="154"/>
      <c r="X17394" s="154"/>
      <c r="Y17394" s="154"/>
      <c r="Z17394" s="154"/>
      <c r="AA17394" s="154"/>
      <c r="AB17394" s="169"/>
      <c r="AC17394" s="154"/>
      <c r="AD17394" s="158"/>
      <c r="AE17394" s="154"/>
      <c r="AF17394" s="154"/>
      <c r="AG17394" s="154"/>
      <c r="AH17394" s="154"/>
    </row>
    <row r="17395" spans="1:34">
      <c r="A17395" s="154"/>
      <c r="B17395" s="154"/>
      <c r="C17395" s="154"/>
      <c r="D17395" s="154"/>
      <c r="E17395" s="154"/>
      <c r="F17395" s="154"/>
      <c r="G17395" s="155"/>
      <c r="H17395" s="155"/>
      <c r="I17395" s="154"/>
      <c r="J17395" s="156"/>
      <c r="K17395" s="154"/>
      <c r="L17395" s="168"/>
      <c r="M17395" s="154"/>
      <c r="N17395" s="157"/>
      <c r="O17395" s="157"/>
      <c r="P17395" s="152"/>
      <c r="Q17395" s="154"/>
      <c r="R17395" s="154"/>
      <c r="S17395" s="154"/>
      <c r="T17395" s="154"/>
      <c r="U17395" s="154"/>
      <c r="V17395" s="154"/>
      <c r="W17395" s="154"/>
      <c r="X17395" s="154"/>
      <c r="Y17395" s="154"/>
      <c r="Z17395" s="154"/>
      <c r="AA17395" s="154"/>
      <c r="AB17395" s="169"/>
      <c r="AC17395" s="154"/>
      <c r="AD17395" s="158"/>
      <c r="AE17395" s="154"/>
      <c r="AF17395" s="154"/>
      <c r="AG17395" s="154"/>
      <c r="AH17395" s="154"/>
    </row>
    <row r="17396" spans="1:34">
      <c r="A17396" s="154"/>
      <c r="B17396" s="154"/>
      <c r="C17396" s="154"/>
      <c r="D17396" s="154"/>
      <c r="E17396" s="154"/>
      <c r="F17396" s="154"/>
      <c r="G17396" s="155"/>
      <c r="H17396" s="155"/>
      <c r="I17396" s="154"/>
      <c r="J17396" s="156"/>
      <c r="K17396" s="154"/>
      <c r="L17396" s="168"/>
      <c r="M17396" s="154"/>
      <c r="N17396" s="157"/>
      <c r="O17396" s="157"/>
      <c r="P17396" s="152"/>
      <c r="Q17396" s="154"/>
      <c r="R17396" s="154"/>
      <c r="S17396" s="154"/>
      <c r="T17396" s="154"/>
      <c r="U17396" s="154"/>
      <c r="V17396" s="154"/>
      <c r="W17396" s="154"/>
      <c r="X17396" s="154"/>
      <c r="Y17396" s="154"/>
      <c r="Z17396" s="154"/>
      <c r="AA17396" s="154"/>
      <c r="AB17396" s="169"/>
      <c r="AC17396" s="154"/>
      <c r="AD17396" s="158"/>
      <c r="AE17396" s="154"/>
      <c r="AF17396" s="154"/>
      <c r="AG17396" s="154"/>
      <c r="AH17396" s="154"/>
    </row>
    <row r="17397" spans="1:34">
      <c r="A17397" s="154"/>
      <c r="B17397" s="154"/>
      <c r="C17397" s="154"/>
      <c r="D17397" s="154"/>
      <c r="E17397" s="159"/>
      <c r="F17397" s="154"/>
      <c r="G17397" s="155"/>
      <c r="H17397" s="155"/>
      <c r="I17397" s="154"/>
      <c r="J17397" s="156"/>
      <c r="K17397" s="154"/>
      <c r="L17397" s="168"/>
      <c r="M17397" s="154"/>
      <c r="N17397" s="157"/>
      <c r="O17397" s="157"/>
      <c r="P17397" s="152"/>
      <c r="Q17397" s="154"/>
      <c r="R17397" s="154"/>
      <c r="S17397" s="154"/>
      <c r="T17397" s="154"/>
      <c r="U17397" s="154"/>
      <c r="V17397" s="154"/>
      <c r="W17397" s="154"/>
      <c r="X17397" s="154"/>
      <c r="Y17397" s="154"/>
      <c r="Z17397" s="154"/>
      <c r="AA17397" s="154"/>
      <c r="AB17397" s="169"/>
      <c r="AC17397" s="154"/>
      <c r="AD17397" s="158"/>
      <c r="AE17397" s="154"/>
      <c r="AF17397" s="154"/>
      <c r="AG17397" s="154"/>
      <c r="AH17397" s="154"/>
    </row>
    <row r="17398" spans="1:34">
      <c r="A17398" s="154"/>
      <c r="B17398" s="154"/>
      <c r="C17398" s="154"/>
      <c r="D17398" s="154"/>
      <c r="E17398" s="159"/>
      <c r="F17398" s="154"/>
      <c r="G17398" s="155"/>
      <c r="H17398" s="155"/>
      <c r="I17398" s="154"/>
      <c r="J17398" s="156"/>
      <c r="K17398" s="154"/>
      <c r="L17398" s="168"/>
      <c r="M17398" s="154"/>
      <c r="N17398" s="157"/>
      <c r="O17398" s="157"/>
      <c r="P17398" s="152"/>
      <c r="Q17398" s="154"/>
      <c r="R17398" s="154"/>
      <c r="S17398" s="154"/>
      <c r="T17398" s="154"/>
      <c r="U17398" s="154"/>
      <c r="V17398" s="154"/>
      <c r="W17398" s="154"/>
      <c r="X17398" s="154"/>
      <c r="Y17398" s="154"/>
      <c r="Z17398" s="154"/>
      <c r="AA17398" s="154"/>
      <c r="AB17398" s="169"/>
      <c r="AC17398" s="154"/>
      <c r="AD17398" s="158"/>
      <c r="AE17398" s="154"/>
      <c r="AF17398" s="154"/>
      <c r="AG17398" s="154"/>
      <c r="AH17398" s="154"/>
    </row>
    <row r="17399" spans="1:34">
      <c r="A17399" s="154"/>
      <c r="B17399" s="154"/>
      <c r="C17399" s="154"/>
      <c r="D17399" s="154"/>
      <c r="E17399" s="159"/>
      <c r="F17399" s="154"/>
      <c r="G17399" s="155"/>
      <c r="H17399" s="155"/>
      <c r="I17399" s="154"/>
      <c r="J17399" s="156"/>
      <c r="K17399" s="154"/>
      <c r="L17399" s="168"/>
      <c r="M17399" s="154"/>
      <c r="N17399" s="157"/>
      <c r="O17399" s="157"/>
      <c r="P17399" s="152"/>
      <c r="Q17399" s="154"/>
      <c r="R17399" s="154"/>
      <c r="S17399" s="154"/>
      <c r="T17399" s="154"/>
      <c r="U17399" s="154"/>
      <c r="V17399" s="154"/>
      <c r="W17399" s="154"/>
      <c r="X17399" s="154"/>
      <c r="Y17399" s="154"/>
      <c r="Z17399" s="154"/>
      <c r="AA17399" s="154"/>
      <c r="AB17399" s="169"/>
      <c r="AC17399" s="154"/>
      <c r="AD17399" s="158"/>
      <c r="AE17399" s="154"/>
      <c r="AF17399" s="154"/>
      <c r="AG17399" s="154"/>
      <c r="AH17399" s="154"/>
    </row>
    <row r="17400" spans="1:34">
      <c r="A17400" s="154"/>
      <c r="B17400" s="154"/>
      <c r="C17400" s="154"/>
      <c r="D17400" s="154"/>
      <c r="E17400" s="159"/>
      <c r="F17400" s="154"/>
      <c r="G17400" s="155"/>
      <c r="H17400" s="155"/>
      <c r="I17400" s="154"/>
      <c r="J17400" s="156"/>
      <c r="K17400" s="154"/>
      <c r="L17400" s="168"/>
      <c r="M17400" s="154"/>
      <c r="N17400" s="157"/>
      <c r="O17400" s="157"/>
      <c r="P17400" s="152"/>
      <c r="Q17400" s="154"/>
      <c r="R17400" s="154"/>
      <c r="S17400" s="154"/>
      <c r="T17400" s="154"/>
      <c r="U17400" s="154"/>
      <c r="V17400" s="154"/>
      <c r="W17400" s="154"/>
      <c r="X17400" s="154"/>
      <c r="Y17400" s="154"/>
      <c r="Z17400" s="154"/>
      <c r="AA17400" s="154"/>
      <c r="AB17400" s="169"/>
      <c r="AC17400" s="154"/>
      <c r="AD17400" s="158"/>
      <c r="AE17400" s="154"/>
      <c r="AF17400" s="154"/>
      <c r="AG17400" s="154"/>
      <c r="AH17400" s="154"/>
    </row>
    <row r="17401" spans="1:34">
      <c r="A17401" s="154"/>
      <c r="B17401" s="154"/>
      <c r="C17401" s="154"/>
      <c r="D17401" s="154"/>
      <c r="E17401" s="159"/>
      <c r="F17401" s="154"/>
      <c r="G17401" s="155"/>
      <c r="H17401" s="155"/>
      <c r="I17401" s="154"/>
      <c r="J17401" s="156"/>
      <c r="K17401" s="154"/>
      <c r="L17401" s="168"/>
      <c r="M17401" s="154"/>
      <c r="N17401" s="157"/>
      <c r="O17401" s="157"/>
      <c r="P17401" s="152"/>
      <c r="Q17401" s="154"/>
      <c r="R17401" s="154"/>
      <c r="S17401" s="154"/>
      <c r="T17401" s="154"/>
      <c r="U17401" s="154"/>
      <c r="V17401" s="154"/>
      <c r="W17401" s="154"/>
      <c r="X17401" s="154"/>
      <c r="Y17401" s="154"/>
      <c r="Z17401" s="154"/>
      <c r="AA17401" s="154"/>
      <c r="AB17401" s="169"/>
      <c r="AC17401" s="154"/>
      <c r="AD17401" s="158"/>
      <c r="AE17401" s="154"/>
      <c r="AF17401" s="154"/>
      <c r="AG17401" s="154"/>
      <c r="AH17401" s="154"/>
    </row>
    <row r="17402" spans="1:34">
      <c r="A17402" s="154"/>
      <c r="B17402" s="154"/>
      <c r="C17402" s="154"/>
      <c r="D17402" s="154"/>
      <c r="E17402" s="159"/>
      <c r="F17402" s="154"/>
      <c r="G17402" s="155"/>
      <c r="H17402" s="155"/>
      <c r="I17402" s="154"/>
      <c r="J17402" s="156"/>
      <c r="K17402" s="154"/>
      <c r="L17402" s="168"/>
      <c r="M17402" s="154"/>
      <c r="N17402" s="157"/>
      <c r="O17402" s="157"/>
      <c r="P17402" s="152"/>
      <c r="Q17402" s="154"/>
      <c r="R17402" s="154"/>
      <c r="S17402" s="154"/>
      <c r="T17402" s="154"/>
      <c r="U17402" s="154"/>
      <c r="V17402" s="154"/>
      <c r="W17402" s="154"/>
      <c r="X17402" s="154"/>
      <c r="Y17402" s="154"/>
      <c r="Z17402" s="154"/>
      <c r="AA17402" s="154"/>
      <c r="AB17402" s="169"/>
      <c r="AC17402" s="154"/>
      <c r="AD17402" s="158"/>
      <c r="AE17402" s="154"/>
      <c r="AF17402" s="154"/>
      <c r="AG17402" s="154"/>
      <c r="AH17402" s="154"/>
    </row>
    <row r="17403" spans="1:34">
      <c r="A17403" s="154"/>
      <c r="B17403" s="154"/>
      <c r="C17403" s="154"/>
      <c r="D17403" s="154"/>
      <c r="E17403" s="159"/>
      <c r="F17403" s="154"/>
      <c r="G17403" s="155"/>
      <c r="H17403" s="155"/>
      <c r="I17403" s="154"/>
      <c r="J17403" s="156"/>
      <c r="K17403" s="154"/>
      <c r="L17403" s="168"/>
      <c r="M17403" s="154"/>
      <c r="N17403" s="157"/>
      <c r="O17403" s="157"/>
      <c r="P17403" s="152"/>
      <c r="Q17403" s="154"/>
      <c r="R17403" s="154"/>
      <c r="S17403" s="154"/>
      <c r="T17403" s="154"/>
      <c r="U17403" s="154"/>
      <c r="V17403" s="154"/>
      <c r="W17403" s="154"/>
      <c r="X17403" s="154"/>
      <c r="Y17403" s="154"/>
      <c r="Z17403" s="154"/>
      <c r="AA17403" s="154"/>
      <c r="AB17403" s="169"/>
      <c r="AC17403" s="154"/>
      <c r="AD17403" s="158"/>
      <c r="AE17403" s="154"/>
      <c r="AF17403" s="154"/>
      <c r="AG17403" s="154"/>
      <c r="AH17403" s="154"/>
    </row>
    <row r="17404" spans="1:34">
      <c r="A17404" s="154"/>
      <c r="B17404" s="154"/>
      <c r="C17404" s="154"/>
      <c r="D17404" s="154"/>
      <c r="E17404" s="154"/>
      <c r="F17404" s="154"/>
      <c r="G17404" s="155"/>
      <c r="H17404" s="155"/>
      <c r="I17404" s="154"/>
      <c r="J17404" s="156"/>
      <c r="K17404" s="154"/>
      <c r="L17404" s="168"/>
      <c r="M17404" s="154"/>
      <c r="N17404" s="157"/>
      <c r="O17404" s="157"/>
      <c r="P17404" s="152"/>
      <c r="Q17404" s="154"/>
      <c r="R17404" s="154"/>
      <c r="S17404" s="154"/>
      <c r="T17404" s="154"/>
      <c r="U17404" s="154"/>
      <c r="V17404" s="154"/>
      <c r="W17404" s="154"/>
      <c r="X17404" s="154"/>
      <c r="Y17404" s="154"/>
      <c r="Z17404" s="154"/>
      <c r="AA17404" s="154"/>
      <c r="AB17404" s="169"/>
      <c r="AC17404" s="154"/>
      <c r="AD17404" s="158"/>
      <c r="AE17404" s="154"/>
      <c r="AF17404" s="154"/>
      <c r="AG17404" s="154"/>
      <c r="AH17404" s="154"/>
    </row>
    <row r="17405" spans="1:34">
      <c r="A17405" s="154"/>
      <c r="B17405" s="154"/>
      <c r="C17405" s="154"/>
      <c r="D17405" s="154"/>
      <c r="E17405" s="159"/>
      <c r="F17405" s="154"/>
      <c r="G17405" s="155"/>
      <c r="H17405" s="155"/>
      <c r="I17405" s="154"/>
      <c r="J17405" s="156"/>
      <c r="K17405" s="154"/>
      <c r="L17405" s="168"/>
      <c r="M17405" s="154"/>
      <c r="N17405" s="157"/>
      <c r="O17405" s="157"/>
      <c r="P17405" s="152"/>
      <c r="Q17405" s="154"/>
      <c r="R17405" s="154"/>
      <c r="S17405" s="154"/>
      <c r="T17405" s="154"/>
      <c r="U17405" s="154"/>
      <c r="V17405" s="154"/>
      <c r="W17405" s="154"/>
      <c r="X17405" s="154"/>
      <c r="Y17405" s="154"/>
      <c r="Z17405" s="154"/>
      <c r="AA17405" s="154"/>
      <c r="AB17405" s="169"/>
      <c r="AC17405" s="154"/>
      <c r="AD17405" s="158"/>
      <c r="AE17405" s="154"/>
      <c r="AF17405" s="154"/>
      <c r="AG17405" s="154"/>
      <c r="AH17405" s="154"/>
    </row>
    <row r="17406" spans="1:34">
      <c r="A17406" s="154"/>
      <c r="B17406" s="154"/>
      <c r="C17406" s="154"/>
      <c r="D17406" s="154"/>
      <c r="E17406" s="154"/>
      <c r="F17406" s="154"/>
      <c r="G17406" s="155"/>
      <c r="H17406" s="155"/>
      <c r="I17406" s="154"/>
      <c r="J17406" s="156"/>
      <c r="K17406" s="154"/>
      <c r="L17406" s="168"/>
      <c r="M17406" s="154"/>
      <c r="N17406" s="157"/>
      <c r="O17406" s="157"/>
      <c r="P17406" s="152"/>
      <c r="Q17406" s="154"/>
      <c r="R17406" s="154"/>
      <c r="S17406" s="154"/>
      <c r="T17406" s="154"/>
      <c r="U17406" s="154"/>
      <c r="V17406" s="154"/>
      <c r="W17406" s="154"/>
      <c r="X17406" s="154"/>
      <c r="Y17406" s="154"/>
      <c r="Z17406" s="154"/>
      <c r="AA17406" s="154"/>
      <c r="AB17406" s="169"/>
      <c r="AC17406" s="154"/>
      <c r="AD17406" s="158"/>
      <c r="AE17406" s="154"/>
      <c r="AF17406" s="154"/>
      <c r="AG17406" s="154"/>
      <c r="AH17406" s="154"/>
    </row>
    <row r="17407" spans="1:34">
      <c r="A17407" s="154"/>
      <c r="B17407" s="154"/>
      <c r="C17407" s="154"/>
      <c r="D17407" s="154"/>
      <c r="E17407" s="154"/>
      <c r="F17407" s="154"/>
      <c r="G17407" s="155"/>
      <c r="H17407" s="155"/>
      <c r="I17407" s="154"/>
      <c r="J17407" s="156"/>
      <c r="K17407" s="154"/>
      <c r="L17407" s="168"/>
      <c r="M17407" s="154"/>
      <c r="N17407" s="157"/>
      <c r="O17407" s="157"/>
      <c r="P17407" s="152"/>
      <c r="Q17407" s="154"/>
      <c r="R17407" s="154"/>
      <c r="S17407" s="154"/>
      <c r="T17407" s="154"/>
      <c r="U17407" s="154"/>
      <c r="V17407" s="154"/>
      <c r="W17407" s="154"/>
      <c r="X17407" s="154"/>
      <c r="Y17407" s="154"/>
      <c r="Z17407" s="154"/>
      <c r="AA17407" s="154"/>
      <c r="AB17407" s="169"/>
      <c r="AC17407" s="154"/>
      <c r="AD17407" s="158"/>
      <c r="AE17407" s="154"/>
      <c r="AF17407" s="154"/>
      <c r="AG17407" s="154"/>
      <c r="AH17407" s="154"/>
    </row>
    <row r="17408" spans="1:34">
      <c r="A17408" s="154"/>
      <c r="B17408" s="154"/>
      <c r="C17408" s="154"/>
      <c r="D17408" s="154"/>
      <c r="E17408" s="154"/>
      <c r="F17408" s="154"/>
      <c r="G17408" s="155"/>
      <c r="H17408" s="155"/>
      <c r="I17408" s="154"/>
      <c r="J17408" s="156"/>
      <c r="K17408" s="154"/>
      <c r="L17408" s="168"/>
      <c r="M17408" s="154"/>
      <c r="N17408" s="157"/>
      <c r="O17408" s="157"/>
      <c r="P17408" s="152"/>
      <c r="Q17408" s="154"/>
      <c r="R17408" s="154"/>
      <c r="S17408" s="154"/>
      <c r="T17408" s="154"/>
      <c r="U17408" s="154"/>
      <c r="V17408" s="154"/>
      <c r="W17408" s="154"/>
      <c r="X17408" s="154"/>
      <c r="Y17408" s="154"/>
      <c r="Z17408" s="154"/>
      <c r="AA17408" s="154"/>
      <c r="AB17408" s="169"/>
      <c r="AC17408" s="154"/>
      <c r="AD17408" s="158"/>
      <c r="AE17408" s="154"/>
      <c r="AF17408" s="154"/>
      <c r="AG17408" s="154"/>
      <c r="AH17408" s="154"/>
    </row>
    <row r="17409" spans="1:34">
      <c r="A17409" s="154"/>
      <c r="B17409" s="154"/>
      <c r="C17409" s="154"/>
      <c r="D17409" s="154"/>
      <c r="E17409" s="154"/>
      <c r="F17409" s="154"/>
      <c r="G17409" s="155"/>
      <c r="H17409" s="155"/>
      <c r="I17409" s="154"/>
      <c r="J17409" s="156"/>
      <c r="K17409" s="154"/>
      <c r="L17409" s="168"/>
      <c r="M17409" s="154"/>
      <c r="N17409" s="157"/>
      <c r="O17409" s="157"/>
      <c r="P17409" s="152"/>
      <c r="Q17409" s="154"/>
      <c r="R17409" s="154"/>
      <c r="S17409" s="154"/>
      <c r="T17409" s="154"/>
      <c r="U17409" s="154"/>
      <c r="V17409" s="154"/>
      <c r="W17409" s="154"/>
      <c r="X17409" s="154"/>
      <c r="Y17409" s="154"/>
      <c r="Z17409" s="154"/>
      <c r="AA17409" s="154"/>
      <c r="AB17409" s="169"/>
      <c r="AC17409" s="154"/>
      <c r="AD17409" s="158"/>
      <c r="AE17409" s="154"/>
      <c r="AF17409" s="154"/>
      <c r="AG17409" s="154"/>
      <c r="AH17409" s="154"/>
    </row>
    <row r="17410" spans="1:34">
      <c r="A17410" s="154"/>
      <c r="B17410" s="154"/>
      <c r="C17410" s="154"/>
      <c r="D17410" s="154"/>
      <c r="E17410" s="154"/>
      <c r="F17410" s="154"/>
      <c r="G17410" s="155"/>
      <c r="H17410" s="155"/>
      <c r="I17410" s="154"/>
      <c r="J17410" s="156"/>
      <c r="K17410" s="154"/>
      <c r="L17410" s="168"/>
      <c r="M17410" s="154"/>
      <c r="N17410" s="157"/>
      <c r="O17410" s="157"/>
      <c r="P17410" s="152"/>
      <c r="Q17410" s="154"/>
      <c r="R17410" s="154"/>
      <c r="S17410" s="154"/>
      <c r="T17410" s="154"/>
      <c r="U17410" s="154"/>
      <c r="V17410" s="154"/>
      <c r="W17410" s="154"/>
      <c r="X17410" s="154"/>
      <c r="Y17410" s="154"/>
      <c r="Z17410" s="154"/>
      <c r="AA17410" s="154"/>
      <c r="AB17410" s="169"/>
      <c r="AC17410" s="154"/>
      <c r="AD17410" s="158"/>
      <c r="AE17410" s="154"/>
      <c r="AF17410" s="154"/>
      <c r="AG17410" s="154"/>
      <c r="AH17410" s="154"/>
    </row>
    <row r="17411" spans="1:34">
      <c r="A17411" s="154"/>
      <c r="B17411" s="154"/>
      <c r="C17411" s="154"/>
      <c r="D17411" s="154"/>
      <c r="E17411" s="154"/>
      <c r="F17411" s="154"/>
      <c r="G17411" s="155"/>
      <c r="H17411" s="155"/>
      <c r="I17411" s="154"/>
      <c r="J17411" s="156"/>
      <c r="K17411" s="154"/>
      <c r="L17411" s="168"/>
      <c r="M17411" s="154"/>
      <c r="N17411" s="157"/>
      <c r="O17411" s="157"/>
      <c r="P17411" s="152"/>
      <c r="Q17411" s="154"/>
      <c r="R17411" s="154"/>
      <c r="S17411" s="154"/>
      <c r="T17411" s="154"/>
      <c r="U17411" s="154"/>
      <c r="V17411" s="154"/>
      <c r="W17411" s="154"/>
      <c r="X17411" s="154"/>
      <c r="Y17411" s="154"/>
      <c r="Z17411" s="154"/>
      <c r="AA17411" s="154"/>
      <c r="AB17411" s="169"/>
      <c r="AC17411" s="154"/>
      <c r="AD17411" s="158"/>
      <c r="AE17411" s="154"/>
      <c r="AF17411" s="154"/>
      <c r="AG17411" s="154"/>
      <c r="AH17411" s="154"/>
    </row>
    <row r="17412" spans="1:34">
      <c r="A17412" s="154"/>
      <c r="B17412" s="154"/>
      <c r="C17412" s="154"/>
      <c r="D17412" s="154"/>
      <c r="E17412" s="154"/>
      <c r="F17412" s="154"/>
      <c r="G17412" s="155"/>
      <c r="H17412" s="155"/>
      <c r="I17412" s="154"/>
      <c r="J17412" s="156"/>
      <c r="K17412" s="154"/>
      <c r="L17412" s="168"/>
      <c r="M17412" s="154"/>
      <c r="N17412" s="157"/>
      <c r="O17412" s="157"/>
      <c r="P17412" s="152"/>
      <c r="Q17412" s="154"/>
      <c r="R17412" s="154"/>
      <c r="S17412" s="154"/>
      <c r="T17412" s="154"/>
      <c r="U17412" s="154"/>
      <c r="V17412" s="154"/>
      <c r="W17412" s="154"/>
      <c r="X17412" s="154"/>
      <c r="Y17412" s="154"/>
      <c r="Z17412" s="154"/>
      <c r="AA17412" s="154"/>
      <c r="AB17412" s="169"/>
      <c r="AC17412" s="154"/>
      <c r="AD17412" s="158"/>
      <c r="AE17412" s="154"/>
      <c r="AF17412" s="154"/>
      <c r="AG17412" s="154"/>
      <c r="AH17412" s="154"/>
    </row>
    <row r="17413" spans="1:34">
      <c r="A17413" s="154"/>
      <c r="B17413" s="154"/>
      <c r="C17413" s="154"/>
      <c r="D17413" s="154"/>
      <c r="E17413" s="159"/>
      <c r="F17413" s="154"/>
      <c r="G17413" s="155"/>
      <c r="H17413" s="155"/>
      <c r="I17413" s="154"/>
      <c r="J17413" s="156"/>
      <c r="K17413" s="154"/>
      <c r="L17413" s="168"/>
      <c r="M17413" s="154"/>
      <c r="N17413" s="157"/>
      <c r="O17413" s="157"/>
      <c r="P17413" s="152"/>
      <c r="Q17413" s="154"/>
      <c r="R17413" s="154"/>
      <c r="S17413" s="154"/>
      <c r="T17413" s="154"/>
      <c r="U17413" s="154"/>
      <c r="V17413" s="154"/>
      <c r="W17413" s="154"/>
      <c r="X17413" s="154"/>
      <c r="Y17413" s="154"/>
      <c r="Z17413" s="154"/>
      <c r="AA17413" s="154"/>
      <c r="AB17413" s="169"/>
      <c r="AC17413" s="154"/>
      <c r="AD17413" s="158"/>
      <c r="AE17413" s="154"/>
      <c r="AF17413" s="154"/>
      <c r="AG17413" s="154"/>
      <c r="AH17413" s="154"/>
    </row>
    <row r="17414" spans="1:34">
      <c r="A17414" s="154"/>
      <c r="B17414" s="154"/>
      <c r="C17414" s="154"/>
      <c r="D17414" s="154"/>
      <c r="E17414" s="154"/>
      <c r="F17414" s="154"/>
      <c r="G17414" s="155"/>
      <c r="H17414" s="155"/>
      <c r="I17414" s="154"/>
      <c r="J17414" s="156"/>
      <c r="K17414" s="154"/>
      <c r="L17414" s="168"/>
      <c r="M17414" s="154"/>
      <c r="N17414" s="157"/>
      <c r="O17414" s="157"/>
      <c r="P17414" s="152"/>
      <c r="Q17414" s="154"/>
      <c r="R17414" s="154"/>
      <c r="S17414" s="154"/>
      <c r="T17414" s="154"/>
      <c r="U17414" s="154"/>
      <c r="V17414" s="154"/>
      <c r="W17414" s="154"/>
      <c r="X17414" s="154"/>
      <c r="Y17414" s="154"/>
      <c r="Z17414" s="154"/>
      <c r="AA17414" s="154"/>
      <c r="AB17414" s="169"/>
      <c r="AC17414" s="154"/>
      <c r="AD17414" s="158"/>
      <c r="AE17414" s="154"/>
      <c r="AF17414" s="154"/>
      <c r="AG17414" s="154"/>
      <c r="AH17414" s="154"/>
    </row>
    <row r="17415" spans="1:34">
      <c r="A17415" s="154"/>
      <c r="B17415" s="154"/>
      <c r="C17415" s="154"/>
      <c r="D17415" s="154"/>
      <c r="E17415" s="159"/>
      <c r="F17415" s="154"/>
      <c r="G17415" s="155"/>
      <c r="H17415" s="155"/>
      <c r="I17415" s="154"/>
      <c r="J17415" s="156"/>
      <c r="K17415" s="154"/>
      <c r="L17415" s="168"/>
      <c r="M17415" s="154"/>
      <c r="N17415" s="157"/>
      <c r="O17415" s="157"/>
      <c r="P17415" s="152"/>
      <c r="Q17415" s="154"/>
      <c r="R17415" s="154"/>
      <c r="S17415" s="154"/>
      <c r="T17415" s="154"/>
      <c r="U17415" s="154"/>
      <c r="V17415" s="154"/>
      <c r="W17415" s="154"/>
      <c r="X17415" s="154"/>
      <c r="Y17415" s="154"/>
      <c r="Z17415" s="154"/>
      <c r="AA17415" s="154"/>
      <c r="AB17415" s="169"/>
      <c r="AC17415" s="154"/>
      <c r="AD17415" s="158"/>
      <c r="AE17415" s="154"/>
      <c r="AF17415" s="154"/>
      <c r="AG17415" s="154"/>
      <c r="AH17415" s="154"/>
    </row>
    <row r="17416" spans="1:34">
      <c r="A17416" s="154"/>
      <c r="B17416" s="154"/>
      <c r="C17416" s="154"/>
      <c r="D17416" s="154"/>
      <c r="E17416" s="159"/>
      <c r="F17416" s="154"/>
      <c r="G17416" s="155"/>
      <c r="H17416" s="155"/>
      <c r="I17416" s="154"/>
      <c r="J17416" s="156"/>
      <c r="K17416" s="154"/>
      <c r="L17416" s="168"/>
      <c r="M17416" s="154"/>
      <c r="N17416" s="157"/>
      <c r="O17416" s="157"/>
      <c r="P17416" s="152"/>
      <c r="Q17416" s="154"/>
      <c r="R17416" s="154"/>
      <c r="S17416" s="154"/>
      <c r="T17416" s="154"/>
      <c r="U17416" s="154"/>
      <c r="V17416" s="154"/>
      <c r="W17416" s="154"/>
      <c r="X17416" s="154"/>
      <c r="Y17416" s="154"/>
      <c r="Z17416" s="154"/>
      <c r="AA17416" s="154"/>
      <c r="AB17416" s="169"/>
      <c r="AC17416" s="154"/>
      <c r="AD17416" s="158"/>
      <c r="AE17416" s="154"/>
      <c r="AF17416" s="154"/>
      <c r="AG17416" s="154"/>
      <c r="AH17416" s="154"/>
    </row>
    <row r="17417" spans="1:34">
      <c r="A17417" s="154"/>
      <c r="B17417" s="154"/>
      <c r="C17417" s="154"/>
      <c r="D17417" s="154"/>
      <c r="E17417" s="159"/>
      <c r="F17417" s="154"/>
      <c r="G17417" s="155"/>
      <c r="H17417" s="155"/>
      <c r="I17417" s="154"/>
      <c r="J17417" s="156"/>
      <c r="K17417" s="154"/>
      <c r="L17417" s="168"/>
      <c r="M17417" s="154"/>
      <c r="N17417" s="157"/>
      <c r="O17417" s="157"/>
      <c r="P17417" s="152"/>
      <c r="Q17417" s="154"/>
      <c r="R17417" s="154"/>
      <c r="S17417" s="154"/>
      <c r="T17417" s="154"/>
      <c r="U17417" s="154"/>
      <c r="V17417" s="154"/>
      <c r="W17417" s="154"/>
      <c r="X17417" s="154"/>
      <c r="Y17417" s="154"/>
      <c r="Z17417" s="154"/>
      <c r="AA17417" s="154"/>
      <c r="AB17417" s="169"/>
      <c r="AC17417" s="154"/>
      <c r="AD17417" s="158"/>
      <c r="AE17417" s="154"/>
      <c r="AF17417" s="154"/>
      <c r="AG17417" s="154"/>
      <c r="AH17417" s="154"/>
    </row>
    <row r="17418" spans="1:34">
      <c r="A17418" s="154"/>
      <c r="B17418" s="154"/>
      <c r="C17418" s="154"/>
      <c r="D17418" s="154"/>
      <c r="E17418" s="154"/>
      <c r="F17418" s="154"/>
      <c r="G17418" s="155"/>
      <c r="H17418" s="155"/>
      <c r="I17418" s="154"/>
      <c r="J17418" s="156"/>
      <c r="K17418" s="154"/>
      <c r="L17418" s="168"/>
      <c r="M17418" s="154"/>
      <c r="N17418" s="157"/>
      <c r="O17418" s="157"/>
      <c r="P17418" s="152"/>
      <c r="Q17418" s="154"/>
      <c r="R17418" s="154"/>
      <c r="S17418" s="154"/>
      <c r="T17418" s="154"/>
      <c r="U17418" s="154"/>
      <c r="V17418" s="154"/>
      <c r="W17418" s="154"/>
      <c r="X17418" s="154"/>
      <c r="Y17418" s="154"/>
      <c r="Z17418" s="154"/>
      <c r="AA17418" s="154"/>
      <c r="AB17418" s="169"/>
      <c r="AC17418" s="154"/>
      <c r="AD17418" s="158"/>
      <c r="AE17418" s="154"/>
      <c r="AF17418" s="154"/>
      <c r="AG17418" s="154"/>
      <c r="AH17418" s="154"/>
    </row>
    <row r="17419" spans="1:34">
      <c r="A17419" s="154"/>
      <c r="B17419" s="154"/>
      <c r="C17419" s="154"/>
      <c r="D17419" s="154"/>
      <c r="E17419" s="154"/>
      <c r="F17419" s="154"/>
      <c r="G17419" s="155"/>
      <c r="H17419" s="155"/>
      <c r="I17419" s="154"/>
      <c r="J17419" s="156"/>
      <c r="K17419" s="154"/>
      <c r="L17419" s="168"/>
      <c r="M17419" s="154"/>
      <c r="N17419" s="157"/>
      <c r="O17419" s="157"/>
      <c r="P17419" s="152"/>
      <c r="Q17419" s="154"/>
      <c r="R17419" s="154"/>
      <c r="S17419" s="154"/>
      <c r="T17419" s="154"/>
      <c r="U17419" s="154"/>
      <c r="V17419" s="154"/>
      <c r="W17419" s="154"/>
      <c r="X17419" s="154"/>
      <c r="Y17419" s="154"/>
      <c r="Z17419" s="154"/>
      <c r="AA17419" s="154"/>
      <c r="AB17419" s="169"/>
      <c r="AC17419" s="154"/>
      <c r="AD17419" s="158"/>
      <c r="AE17419" s="154"/>
      <c r="AF17419" s="154"/>
      <c r="AG17419" s="154"/>
      <c r="AH17419" s="154"/>
    </row>
    <row r="17420" spans="1:34">
      <c r="A17420" s="154"/>
      <c r="B17420" s="154"/>
      <c r="C17420" s="154"/>
      <c r="D17420" s="154"/>
      <c r="E17420" s="154"/>
      <c r="F17420" s="154"/>
      <c r="G17420" s="155"/>
      <c r="H17420" s="155"/>
      <c r="I17420" s="154"/>
      <c r="J17420" s="156"/>
      <c r="K17420" s="154"/>
      <c r="L17420" s="168"/>
      <c r="M17420" s="154"/>
      <c r="N17420" s="157"/>
      <c r="O17420" s="157"/>
      <c r="P17420" s="152"/>
      <c r="Q17420" s="154"/>
      <c r="R17420" s="154"/>
      <c r="S17420" s="154"/>
      <c r="T17420" s="154"/>
      <c r="U17420" s="154"/>
      <c r="V17420" s="154"/>
      <c r="W17420" s="154"/>
      <c r="X17420" s="154"/>
      <c r="Y17420" s="154"/>
      <c r="Z17420" s="154"/>
      <c r="AA17420" s="154"/>
      <c r="AB17420" s="169"/>
      <c r="AC17420" s="154"/>
      <c r="AD17420" s="158"/>
      <c r="AE17420" s="154"/>
      <c r="AF17420" s="154"/>
      <c r="AG17420" s="154"/>
      <c r="AH17420" s="154"/>
    </row>
    <row r="17421" spans="1:34">
      <c r="A17421" s="154"/>
      <c r="B17421" s="154"/>
      <c r="C17421" s="154"/>
      <c r="D17421" s="154"/>
      <c r="E17421" s="154"/>
      <c r="F17421" s="154"/>
      <c r="G17421" s="155"/>
      <c r="H17421" s="155"/>
      <c r="I17421" s="154"/>
      <c r="J17421" s="156"/>
      <c r="K17421" s="154"/>
      <c r="L17421" s="168"/>
      <c r="M17421" s="154"/>
      <c r="N17421" s="157"/>
      <c r="O17421" s="157"/>
      <c r="P17421" s="152"/>
      <c r="Q17421" s="154"/>
      <c r="R17421" s="154"/>
      <c r="S17421" s="154"/>
      <c r="T17421" s="154"/>
      <c r="U17421" s="154"/>
      <c r="V17421" s="154"/>
      <c r="W17421" s="154"/>
      <c r="X17421" s="154"/>
      <c r="Y17421" s="154"/>
      <c r="Z17421" s="154"/>
      <c r="AA17421" s="154"/>
      <c r="AB17421" s="169"/>
      <c r="AC17421" s="154"/>
      <c r="AD17421" s="158"/>
      <c r="AE17421" s="154"/>
      <c r="AF17421" s="154"/>
      <c r="AG17421" s="154"/>
      <c r="AH17421" s="154"/>
    </row>
    <row r="17422" spans="1:34">
      <c r="A17422" s="154"/>
      <c r="B17422" s="154"/>
      <c r="C17422" s="154"/>
      <c r="D17422" s="154"/>
      <c r="E17422" s="154"/>
      <c r="F17422" s="154"/>
      <c r="G17422" s="155"/>
      <c r="H17422" s="155"/>
      <c r="I17422" s="154"/>
      <c r="J17422" s="156"/>
      <c r="K17422" s="154"/>
      <c r="L17422" s="168"/>
      <c r="M17422" s="154"/>
      <c r="N17422" s="157"/>
      <c r="O17422" s="157"/>
      <c r="P17422" s="152"/>
      <c r="Q17422" s="154"/>
      <c r="R17422" s="154"/>
      <c r="S17422" s="154"/>
      <c r="T17422" s="154"/>
      <c r="U17422" s="154"/>
      <c r="V17422" s="154"/>
      <c r="W17422" s="154"/>
      <c r="X17422" s="154"/>
      <c r="Y17422" s="154"/>
      <c r="Z17422" s="154"/>
      <c r="AA17422" s="154"/>
      <c r="AB17422" s="169"/>
      <c r="AC17422" s="154"/>
      <c r="AD17422" s="158"/>
      <c r="AE17422" s="154"/>
      <c r="AF17422" s="154"/>
      <c r="AG17422" s="154"/>
      <c r="AH17422" s="154"/>
    </row>
    <row r="17423" spans="1:34">
      <c r="A17423" s="154"/>
      <c r="B17423" s="154"/>
      <c r="C17423" s="154"/>
      <c r="D17423" s="154"/>
      <c r="E17423" s="154"/>
      <c r="F17423" s="154"/>
      <c r="G17423" s="155"/>
      <c r="H17423" s="155"/>
      <c r="I17423" s="154"/>
      <c r="J17423" s="156"/>
      <c r="K17423" s="154"/>
      <c r="L17423" s="168"/>
      <c r="M17423" s="154"/>
      <c r="N17423" s="157"/>
      <c r="O17423" s="157"/>
      <c r="P17423" s="152"/>
      <c r="Q17423" s="154"/>
      <c r="R17423" s="154"/>
      <c r="S17423" s="154"/>
      <c r="T17423" s="154"/>
      <c r="U17423" s="154"/>
      <c r="V17423" s="154"/>
      <c r="W17423" s="154"/>
      <c r="X17423" s="154"/>
      <c r="Y17423" s="154"/>
      <c r="Z17423" s="154"/>
      <c r="AA17423" s="154"/>
      <c r="AB17423" s="169"/>
      <c r="AC17423" s="154"/>
      <c r="AD17423" s="158"/>
      <c r="AE17423" s="154"/>
      <c r="AF17423" s="154"/>
      <c r="AG17423" s="154"/>
      <c r="AH17423" s="154"/>
    </row>
    <row r="17424" spans="1:34">
      <c r="A17424" s="154"/>
      <c r="B17424" s="154"/>
      <c r="C17424" s="154"/>
      <c r="D17424" s="154"/>
      <c r="E17424" s="154"/>
      <c r="F17424" s="154"/>
      <c r="G17424" s="155"/>
      <c r="H17424" s="155"/>
      <c r="I17424" s="154"/>
      <c r="J17424" s="156"/>
      <c r="K17424" s="154"/>
      <c r="L17424" s="168"/>
      <c r="M17424" s="154"/>
      <c r="N17424" s="157"/>
      <c r="O17424" s="157"/>
      <c r="P17424" s="152"/>
      <c r="Q17424" s="154"/>
      <c r="R17424" s="154"/>
      <c r="S17424" s="154"/>
      <c r="T17424" s="154"/>
      <c r="U17424" s="154"/>
      <c r="V17424" s="154"/>
      <c r="W17424" s="154"/>
      <c r="X17424" s="154"/>
      <c r="Y17424" s="154"/>
      <c r="Z17424" s="154"/>
      <c r="AA17424" s="154"/>
      <c r="AB17424" s="169"/>
      <c r="AC17424" s="154"/>
      <c r="AD17424" s="158"/>
      <c r="AE17424" s="154"/>
      <c r="AF17424" s="154"/>
      <c r="AG17424" s="154"/>
      <c r="AH17424" s="154"/>
    </row>
    <row r="17425" spans="1:34">
      <c r="A17425" s="154"/>
      <c r="B17425" s="154"/>
      <c r="C17425" s="154"/>
      <c r="D17425" s="154"/>
      <c r="E17425" s="154"/>
      <c r="F17425" s="154"/>
      <c r="G17425" s="155"/>
      <c r="H17425" s="155"/>
      <c r="I17425" s="154"/>
      <c r="J17425" s="156"/>
      <c r="K17425" s="154"/>
      <c r="L17425" s="168"/>
      <c r="M17425" s="154"/>
      <c r="N17425" s="157"/>
      <c r="O17425" s="157"/>
      <c r="P17425" s="152"/>
      <c r="Q17425" s="154"/>
      <c r="R17425" s="154"/>
      <c r="S17425" s="154"/>
      <c r="T17425" s="154"/>
      <c r="U17425" s="154"/>
      <c r="V17425" s="154"/>
      <c r="W17425" s="154"/>
      <c r="X17425" s="154"/>
      <c r="Y17425" s="154"/>
      <c r="Z17425" s="154"/>
      <c r="AA17425" s="154"/>
      <c r="AB17425" s="169"/>
      <c r="AC17425" s="154"/>
      <c r="AD17425" s="158"/>
      <c r="AE17425" s="154"/>
      <c r="AF17425" s="154"/>
      <c r="AG17425" s="154"/>
      <c r="AH17425" s="154"/>
    </row>
    <row r="17426" spans="1:34">
      <c r="A17426" s="154"/>
      <c r="B17426" s="154"/>
      <c r="C17426" s="154"/>
      <c r="D17426" s="154"/>
      <c r="E17426" s="154"/>
      <c r="F17426" s="154"/>
      <c r="G17426" s="155"/>
      <c r="H17426" s="155"/>
      <c r="I17426" s="154"/>
      <c r="J17426" s="156"/>
      <c r="K17426" s="154"/>
      <c r="L17426" s="168"/>
      <c r="M17426" s="154"/>
      <c r="N17426" s="157"/>
      <c r="O17426" s="157"/>
      <c r="P17426" s="152"/>
      <c r="Q17426" s="154"/>
      <c r="R17426" s="154"/>
      <c r="S17426" s="154"/>
      <c r="T17426" s="154"/>
      <c r="U17426" s="154"/>
      <c r="V17426" s="154"/>
      <c r="W17426" s="154"/>
      <c r="X17426" s="154"/>
      <c r="Y17426" s="154"/>
      <c r="Z17426" s="154"/>
      <c r="AA17426" s="154"/>
      <c r="AB17426" s="169"/>
      <c r="AC17426" s="154"/>
      <c r="AD17426" s="158"/>
      <c r="AE17426" s="154"/>
      <c r="AF17426" s="154"/>
      <c r="AG17426" s="154"/>
      <c r="AH17426" s="154"/>
    </row>
    <row r="17427" spans="1:34">
      <c r="A17427" s="154"/>
      <c r="B17427" s="154"/>
      <c r="C17427" s="154"/>
      <c r="D17427" s="154"/>
      <c r="E17427" s="154"/>
      <c r="F17427" s="154"/>
      <c r="G17427" s="155"/>
      <c r="H17427" s="155"/>
      <c r="I17427" s="154"/>
      <c r="J17427" s="156"/>
      <c r="K17427" s="154"/>
      <c r="L17427" s="168"/>
      <c r="M17427" s="154"/>
      <c r="N17427" s="157"/>
      <c r="O17427" s="157"/>
      <c r="P17427" s="152"/>
      <c r="Q17427" s="154"/>
      <c r="R17427" s="154"/>
      <c r="S17427" s="154"/>
      <c r="T17427" s="154"/>
      <c r="U17427" s="154"/>
      <c r="V17427" s="154"/>
      <c r="W17427" s="154"/>
      <c r="X17427" s="154"/>
      <c r="Y17427" s="154"/>
      <c r="Z17427" s="154"/>
      <c r="AA17427" s="154"/>
      <c r="AB17427" s="169"/>
      <c r="AC17427" s="154"/>
      <c r="AD17427" s="158"/>
      <c r="AE17427" s="154"/>
      <c r="AF17427" s="154"/>
      <c r="AG17427" s="154"/>
      <c r="AH17427" s="154"/>
    </row>
    <row r="17428" spans="1:34">
      <c r="A17428" s="154"/>
      <c r="B17428" s="154"/>
      <c r="C17428" s="154"/>
      <c r="D17428" s="154"/>
      <c r="E17428" s="154"/>
      <c r="F17428" s="154"/>
      <c r="G17428" s="155"/>
      <c r="H17428" s="155"/>
      <c r="I17428" s="154"/>
      <c r="J17428" s="156"/>
      <c r="K17428" s="154"/>
      <c r="L17428" s="168"/>
      <c r="M17428" s="154"/>
      <c r="N17428" s="157"/>
      <c r="O17428" s="157"/>
      <c r="P17428" s="152"/>
      <c r="Q17428" s="154"/>
      <c r="R17428" s="154"/>
      <c r="S17428" s="154"/>
      <c r="T17428" s="154"/>
      <c r="U17428" s="154"/>
      <c r="V17428" s="154"/>
      <c r="W17428" s="154"/>
      <c r="X17428" s="154"/>
      <c r="Y17428" s="154"/>
      <c r="Z17428" s="154"/>
      <c r="AA17428" s="154"/>
      <c r="AB17428" s="169"/>
      <c r="AC17428" s="154"/>
      <c r="AD17428" s="158"/>
      <c r="AE17428" s="154"/>
      <c r="AF17428" s="154"/>
      <c r="AG17428" s="154"/>
      <c r="AH17428" s="154"/>
    </row>
    <row r="17429" spans="1:34">
      <c r="A17429" s="154"/>
      <c r="B17429" s="154"/>
      <c r="C17429" s="154"/>
      <c r="D17429" s="154"/>
      <c r="E17429" s="154"/>
      <c r="F17429" s="154"/>
      <c r="G17429" s="155"/>
      <c r="H17429" s="155"/>
      <c r="I17429" s="154"/>
      <c r="J17429" s="156"/>
      <c r="K17429" s="154"/>
      <c r="L17429" s="168"/>
      <c r="M17429" s="154"/>
      <c r="N17429" s="157"/>
      <c r="O17429" s="157"/>
      <c r="P17429" s="152"/>
      <c r="Q17429" s="154"/>
      <c r="R17429" s="154"/>
      <c r="S17429" s="154"/>
      <c r="T17429" s="154"/>
      <c r="U17429" s="154"/>
      <c r="V17429" s="154"/>
      <c r="W17429" s="154"/>
      <c r="X17429" s="154"/>
      <c r="Y17429" s="154"/>
      <c r="Z17429" s="154"/>
      <c r="AA17429" s="154"/>
      <c r="AB17429" s="169"/>
      <c r="AC17429" s="154"/>
      <c r="AD17429" s="158"/>
      <c r="AE17429" s="154"/>
      <c r="AF17429" s="154"/>
      <c r="AG17429" s="154"/>
      <c r="AH17429" s="154"/>
    </row>
    <row r="17430" spans="1:34">
      <c r="A17430" s="154"/>
      <c r="B17430" s="154"/>
      <c r="C17430" s="154"/>
      <c r="D17430" s="154"/>
      <c r="E17430" s="154"/>
      <c r="F17430" s="154"/>
      <c r="G17430" s="155"/>
      <c r="H17430" s="155"/>
      <c r="I17430" s="154"/>
      <c r="J17430" s="156"/>
      <c r="K17430" s="154"/>
      <c r="L17430" s="168"/>
      <c r="M17430" s="154"/>
      <c r="N17430" s="157"/>
      <c r="O17430" s="157"/>
      <c r="P17430" s="152"/>
      <c r="Q17430" s="154"/>
      <c r="R17430" s="154"/>
      <c r="S17430" s="154"/>
      <c r="T17430" s="154"/>
      <c r="U17430" s="154"/>
      <c r="V17430" s="154"/>
      <c r="W17430" s="154"/>
      <c r="X17430" s="154"/>
      <c r="Y17430" s="154"/>
      <c r="Z17430" s="154"/>
      <c r="AA17430" s="154"/>
      <c r="AB17430" s="169"/>
      <c r="AC17430" s="154"/>
      <c r="AD17430" s="158"/>
      <c r="AE17430" s="154"/>
      <c r="AF17430" s="154"/>
      <c r="AG17430" s="154"/>
      <c r="AH17430" s="154"/>
    </row>
    <row r="17431" spans="1:34">
      <c r="A17431" s="154"/>
      <c r="B17431" s="154"/>
      <c r="C17431" s="154"/>
      <c r="D17431" s="154"/>
      <c r="E17431" s="159"/>
      <c r="F17431" s="154"/>
      <c r="G17431" s="155"/>
      <c r="H17431" s="155"/>
      <c r="I17431" s="154"/>
      <c r="J17431" s="156"/>
      <c r="K17431" s="154"/>
      <c r="L17431" s="168"/>
      <c r="M17431" s="154"/>
      <c r="N17431" s="157"/>
      <c r="O17431" s="157"/>
      <c r="P17431" s="152"/>
      <c r="Q17431" s="154"/>
      <c r="R17431" s="154"/>
      <c r="S17431" s="154"/>
      <c r="T17431" s="154"/>
      <c r="U17431" s="154"/>
      <c r="V17431" s="154"/>
      <c r="W17431" s="154"/>
      <c r="X17431" s="154"/>
      <c r="Y17431" s="154"/>
      <c r="Z17431" s="154"/>
      <c r="AA17431" s="154"/>
      <c r="AB17431" s="169"/>
      <c r="AC17431" s="154"/>
      <c r="AD17431" s="158"/>
      <c r="AE17431" s="154"/>
      <c r="AF17431" s="154"/>
      <c r="AG17431" s="154"/>
      <c r="AH17431" s="154"/>
    </row>
    <row r="17432" spans="1:34">
      <c r="A17432" s="154"/>
      <c r="B17432" s="154"/>
      <c r="C17432" s="154"/>
      <c r="D17432" s="154"/>
      <c r="E17432" s="154"/>
      <c r="F17432" s="154"/>
      <c r="G17432" s="155"/>
      <c r="H17432" s="155"/>
      <c r="I17432" s="154"/>
      <c r="J17432" s="156"/>
      <c r="K17432" s="154"/>
      <c r="L17432" s="168"/>
      <c r="M17432" s="154"/>
      <c r="N17432" s="157"/>
      <c r="O17432" s="157"/>
      <c r="P17432" s="152"/>
      <c r="Q17432" s="154"/>
      <c r="R17432" s="154"/>
      <c r="S17432" s="154"/>
      <c r="T17432" s="154"/>
      <c r="U17432" s="154"/>
      <c r="V17432" s="154"/>
      <c r="W17432" s="154"/>
      <c r="X17432" s="154"/>
      <c r="Y17432" s="154"/>
      <c r="Z17432" s="154"/>
      <c r="AA17432" s="154"/>
      <c r="AB17432" s="169"/>
      <c r="AC17432" s="154"/>
      <c r="AD17432" s="158"/>
      <c r="AE17432" s="154"/>
      <c r="AF17432" s="154"/>
      <c r="AG17432" s="154"/>
      <c r="AH17432" s="154"/>
    </row>
    <row r="17433" spans="1:34">
      <c r="A17433" s="154"/>
      <c r="B17433" s="154"/>
      <c r="C17433" s="154"/>
      <c r="D17433" s="154"/>
      <c r="E17433" s="154"/>
      <c r="F17433" s="154"/>
      <c r="G17433" s="155"/>
      <c r="H17433" s="155"/>
      <c r="I17433" s="154"/>
      <c r="J17433" s="156"/>
      <c r="K17433" s="154"/>
      <c r="L17433" s="168"/>
      <c r="M17433" s="154"/>
      <c r="N17433" s="157"/>
      <c r="O17433" s="157"/>
      <c r="P17433" s="152"/>
      <c r="Q17433" s="154"/>
      <c r="R17433" s="154"/>
      <c r="S17433" s="154"/>
      <c r="T17433" s="154"/>
      <c r="U17433" s="154"/>
      <c r="V17433" s="154"/>
      <c r="W17433" s="154"/>
      <c r="X17433" s="154"/>
      <c r="Y17433" s="154"/>
      <c r="Z17433" s="154"/>
      <c r="AA17433" s="154"/>
      <c r="AB17433" s="169"/>
      <c r="AC17433" s="154"/>
      <c r="AD17433" s="158"/>
      <c r="AE17433" s="154"/>
      <c r="AF17433" s="154"/>
      <c r="AG17433" s="154"/>
      <c r="AH17433" s="154"/>
    </row>
    <row r="17434" spans="1:34">
      <c r="A17434" s="154"/>
      <c r="B17434" s="154"/>
      <c r="C17434" s="154"/>
      <c r="D17434" s="154"/>
      <c r="E17434" s="154"/>
      <c r="F17434" s="154"/>
      <c r="G17434" s="155"/>
      <c r="H17434" s="155"/>
      <c r="I17434" s="154"/>
      <c r="J17434" s="156"/>
      <c r="K17434" s="154"/>
      <c r="L17434" s="168"/>
      <c r="M17434" s="154"/>
      <c r="N17434" s="157"/>
      <c r="O17434" s="157"/>
      <c r="P17434" s="152"/>
      <c r="Q17434" s="154"/>
      <c r="R17434" s="154"/>
      <c r="S17434" s="154"/>
      <c r="T17434" s="154"/>
      <c r="U17434" s="154"/>
      <c r="V17434" s="154"/>
      <c r="W17434" s="154"/>
      <c r="X17434" s="154"/>
      <c r="Y17434" s="154"/>
      <c r="Z17434" s="154"/>
      <c r="AA17434" s="154"/>
      <c r="AB17434" s="169"/>
      <c r="AC17434" s="154"/>
      <c r="AD17434" s="158"/>
      <c r="AE17434" s="154"/>
      <c r="AF17434" s="154"/>
      <c r="AG17434" s="154"/>
      <c r="AH17434" s="154"/>
    </row>
    <row r="17435" spans="1:34">
      <c r="A17435" s="154"/>
      <c r="B17435" s="154"/>
      <c r="C17435" s="154"/>
      <c r="D17435" s="154"/>
      <c r="E17435" s="154"/>
      <c r="F17435" s="154"/>
      <c r="G17435" s="155"/>
      <c r="H17435" s="155"/>
      <c r="I17435" s="154"/>
      <c r="J17435" s="156"/>
      <c r="K17435" s="154"/>
      <c r="L17435" s="168"/>
      <c r="M17435" s="154"/>
      <c r="N17435" s="157"/>
      <c r="O17435" s="157"/>
      <c r="P17435" s="152"/>
      <c r="Q17435" s="154"/>
      <c r="R17435" s="154"/>
      <c r="S17435" s="154"/>
      <c r="T17435" s="154"/>
      <c r="U17435" s="154"/>
      <c r="V17435" s="154"/>
      <c r="W17435" s="154"/>
      <c r="X17435" s="154"/>
      <c r="Y17435" s="154"/>
      <c r="Z17435" s="154"/>
      <c r="AA17435" s="154"/>
      <c r="AB17435" s="169"/>
      <c r="AC17435" s="154"/>
      <c r="AD17435" s="158"/>
      <c r="AE17435" s="154"/>
      <c r="AF17435" s="154"/>
      <c r="AG17435" s="154"/>
      <c r="AH17435" s="154"/>
    </row>
    <row r="17436" spans="1:34">
      <c r="A17436" s="154"/>
      <c r="B17436" s="154"/>
      <c r="C17436" s="154"/>
      <c r="D17436" s="154"/>
      <c r="E17436" s="159"/>
      <c r="F17436" s="154"/>
      <c r="G17436" s="155"/>
      <c r="H17436" s="155"/>
      <c r="I17436" s="154"/>
      <c r="J17436" s="156"/>
      <c r="K17436" s="154"/>
      <c r="L17436" s="168"/>
      <c r="M17436" s="154"/>
      <c r="N17436" s="157"/>
      <c r="O17436" s="157"/>
      <c r="P17436" s="152"/>
      <c r="Q17436" s="154"/>
      <c r="R17436" s="154"/>
      <c r="S17436" s="154"/>
      <c r="T17436" s="154"/>
      <c r="U17436" s="154"/>
      <c r="V17436" s="154"/>
      <c r="W17436" s="154"/>
      <c r="X17436" s="154"/>
      <c r="Y17436" s="154"/>
      <c r="Z17436" s="154"/>
      <c r="AA17436" s="154"/>
      <c r="AB17436" s="169"/>
      <c r="AC17436" s="154"/>
      <c r="AD17436" s="158"/>
      <c r="AE17436" s="154"/>
      <c r="AF17436" s="154"/>
      <c r="AG17436" s="154"/>
      <c r="AH17436" s="154"/>
    </row>
    <row r="17437" spans="1:34">
      <c r="A17437" s="154"/>
      <c r="B17437" s="154"/>
      <c r="C17437" s="154"/>
      <c r="D17437" s="154"/>
      <c r="E17437" s="159"/>
      <c r="F17437" s="154"/>
      <c r="G17437" s="155"/>
      <c r="H17437" s="155"/>
      <c r="I17437" s="154"/>
      <c r="J17437" s="156"/>
      <c r="K17437" s="154"/>
      <c r="L17437" s="168"/>
      <c r="M17437" s="154"/>
      <c r="N17437" s="157"/>
      <c r="O17437" s="157"/>
      <c r="P17437" s="152"/>
      <c r="Q17437" s="154"/>
      <c r="R17437" s="154"/>
      <c r="S17437" s="154"/>
      <c r="T17437" s="154"/>
      <c r="U17437" s="154"/>
      <c r="V17437" s="154"/>
      <c r="W17437" s="154"/>
      <c r="X17437" s="154"/>
      <c r="Y17437" s="154"/>
      <c r="Z17437" s="154"/>
      <c r="AA17437" s="154"/>
      <c r="AB17437" s="169"/>
      <c r="AC17437" s="154"/>
      <c r="AD17437" s="158"/>
      <c r="AE17437" s="154"/>
      <c r="AF17437" s="154"/>
      <c r="AG17437" s="154"/>
      <c r="AH17437" s="154"/>
    </row>
    <row r="17438" spans="1:34">
      <c r="A17438" s="154"/>
      <c r="B17438" s="154"/>
      <c r="C17438" s="154"/>
      <c r="D17438" s="154"/>
      <c r="E17438" s="159"/>
      <c r="F17438" s="154"/>
      <c r="G17438" s="155"/>
      <c r="H17438" s="155"/>
      <c r="I17438" s="154"/>
      <c r="J17438" s="156"/>
      <c r="K17438" s="154"/>
      <c r="L17438" s="168"/>
      <c r="M17438" s="154"/>
      <c r="N17438" s="157"/>
      <c r="O17438" s="157"/>
      <c r="P17438" s="152"/>
      <c r="Q17438" s="154"/>
      <c r="R17438" s="154"/>
      <c r="S17438" s="154"/>
      <c r="T17438" s="154"/>
      <c r="U17438" s="154"/>
      <c r="V17438" s="154"/>
      <c r="W17438" s="154"/>
      <c r="X17438" s="154"/>
      <c r="Y17438" s="154"/>
      <c r="Z17438" s="154"/>
      <c r="AA17438" s="154"/>
      <c r="AB17438" s="169"/>
      <c r="AC17438" s="154"/>
      <c r="AD17438" s="158"/>
      <c r="AE17438" s="154"/>
      <c r="AF17438" s="154"/>
      <c r="AG17438" s="154"/>
      <c r="AH17438" s="154"/>
    </row>
    <row r="17439" spans="1:34">
      <c r="A17439" s="154"/>
      <c r="B17439" s="154"/>
      <c r="C17439" s="154"/>
      <c r="D17439" s="154"/>
      <c r="E17439" s="159"/>
      <c r="F17439" s="154"/>
      <c r="G17439" s="155"/>
      <c r="H17439" s="155"/>
      <c r="I17439" s="154"/>
      <c r="J17439" s="156"/>
      <c r="K17439" s="154"/>
      <c r="L17439" s="168"/>
      <c r="M17439" s="154"/>
      <c r="N17439" s="157"/>
      <c r="O17439" s="157"/>
      <c r="P17439" s="152"/>
      <c r="Q17439" s="154"/>
      <c r="R17439" s="154"/>
      <c r="S17439" s="154"/>
      <c r="T17439" s="154"/>
      <c r="U17439" s="154"/>
      <c r="V17439" s="154"/>
      <c r="W17439" s="154"/>
      <c r="X17439" s="154"/>
      <c r="Y17439" s="154"/>
      <c r="Z17439" s="154"/>
      <c r="AA17439" s="154"/>
      <c r="AB17439" s="169"/>
      <c r="AC17439" s="154"/>
      <c r="AD17439" s="158"/>
      <c r="AE17439" s="154"/>
      <c r="AF17439" s="154"/>
      <c r="AG17439" s="154"/>
      <c r="AH17439" s="154"/>
    </row>
    <row r="17440" spans="1:34">
      <c r="A17440" s="154"/>
      <c r="B17440" s="154"/>
      <c r="C17440" s="154"/>
      <c r="D17440" s="154"/>
      <c r="E17440" s="159"/>
      <c r="F17440" s="154"/>
      <c r="G17440" s="155"/>
      <c r="H17440" s="155"/>
      <c r="I17440" s="154"/>
      <c r="J17440" s="156"/>
      <c r="K17440" s="154"/>
      <c r="L17440" s="168"/>
      <c r="M17440" s="154"/>
      <c r="N17440" s="157"/>
      <c r="O17440" s="157"/>
      <c r="P17440" s="152"/>
      <c r="Q17440" s="154"/>
      <c r="R17440" s="154"/>
      <c r="S17440" s="154"/>
      <c r="T17440" s="154"/>
      <c r="U17440" s="154"/>
      <c r="V17440" s="154"/>
      <c r="W17440" s="154"/>
      <c r="X17440" s="154"/>
      <c r="Y17440" s="154"/>
      <c r="Z17440" s="154"/>
      <c r="AA17440" s="154"/>
      <c r="AB17440" s="169"/>
      <c r="AC17440" s="154"/>
      <c r="AD17440" s="158"/>
      <c r="AE17440" s="154"/>
      <c r="AF17440" s="154"/>
      <c r="AG17440" s="154"/>
      <c r="AH17440" s="154"/>
    </row>
    <row r="17441" spans="1:34">
      <c r="A17441" s="154"/>
      <c r="B17441" s="154"/>
      <c r="C17441" s="154"/>
      <c r="D17441" s="154"/>
      <c r="E17441" s="159"/>
      <c r="F17441" s="154"/>
      <c r="G17441" s="155"/>
      <c r="H17441" s="155"/>
      <c r="I17441" s="154"/>
      <c r="J17441" s="156"/>
      <c r="K17441" s="154"/>
      <c r="L17441" s="168"/>
      <c r="M17441" s="154"/>
      <c r="N17441" s="157"/>
      <c r="O17441" s="157"/>
      <c r="P17441" s="152"/>
      <c r="Q17441" s="154"/>
      <c r="R17441" s="154"/>
      <c r="S17441" s="154"/>
      <c r="T17441" s="154"/>
      <c r="U17441" s="154"/>
      <c r="V17441" s="154"/>
      <c r="W17441" s="154"/>
      <c r="X17441" s="154"/>
      <c r="Y17441" s="154"/>
      <c r="Z17441" s="154"/>
      <c r="AA17441" s="154"/>
      <c r="AB17441" s="169"/>
      <c r="AC17441" s="154"/>
      <c r="AD17441" s="158"/>
      <c r="AE17441" s="154"/>
      <c r="AF17441" s="154"/>
      <c r="AG17441" s="154"/>
      <c r="AH17441" s="154"/>
    </row>
    <row r="17442" spans="1:34">
      <c r="A17442" s="154"/>
      <c r="B17442" s="154"/>
      <c r="C17442" s="154"/>
      <c r="D17442" s="154"/>
      <c r="E17442" s="159"/>
      <c r="F17442" s="154"/>
      <c r="G17442" s="155"/>
      <c r="H17442" s="155"/>
      <c r="I17442" s="154"/>
      <c r="J17442" s="156"/>
      <c r="K17442" s="154"/>
      <c r="L17442" s="168"/>
      <c r="M17442" s="154"/>
      <c r="N17442" s="157"/>
      <c r="O17442" s="157"/>
      <c r="P17442" s="152"/>
      <c r="Q17442" s="154"/>
      <c r="R17442" s="154"/>
      <c r="S17442" s="154"/>
      <c r="T17442" s="154"/>
      <c r="U17442" s="154"/>
      <c r="V17442" s="154"/>
      <c r="W17442" s="154"/>
      <c r="X17442" s="154"/>
      <c r="Y17442" s="154"/>
      <c r="Z17442" s="154"/>
      <c r="AA17442" s="154"/>
      <c r="AB17442" s="169"/>
      <c r="AC17442" s="154"/>
      <c r="AD17442" s="158"/>
      <c r="AE17442" s="154"/>
      <c r="AF17442" s="154"/>
      <c r="AG17442" s="154"/>
      <c r="AH17442" s="154"/>
    </row>
    <row r="17443" spans="1:34">
      <c r="A17443" s="154"/>
      <c r="B17443" s="154"/>
      <c r="C17443" s="154"/>
      <c r="D17443" s="154"/>
      <c r="E17443" s="159"/>
      <c r="F17443" s="154"/>
      <c r="G17443" s="155"/>
      <c r="H17443" s="155"/>
      <c r="I17443" s="154"/>
      <c r="J17443" s="156"/>
      <c r="K17443" s="154"/>
      <c r="L17443" s="168"/>
      <c r="M17443" s="154"/>
      <c r="N17443" s="157"/>
      <c r="O17443" s="157"/>
      <c r="P17443" s="152"/>
      <c r="Q17443" s="154"/>
      <c r="R17443" s="154"/>
      <c r="S17443" s="154"/>
      <c r="T17443" s="154"/>
      <c r="U17443" s="154"/>
      <c r="V17443" s="154"/>
      <c r="W17443" s="154"/>
      <c r="X17443" s="154"/>
      <c r="Y17443" s="154"/>
      <c r="Z17443" s="154"/>
      <c r="AA17443" s="154"/>
      <c r="AB17443" s="169"/>
      <c r="AC17443" s="154"/>
      <c r="AD17443" s="158"/>
      <c r="AE17443" s="154"/>
      <c r="AF17443" s="154"/>
      <c r="AG17443" s="154"/>
      <c r="AH17443" s="154"/>
    </row>
    <row r="17444" spans="1:34">
      <c r="A17444" s="154"/>
      <c r="B17444" s="154"/>
      <c r="C17444" s="154"/>
      <c r="D17444" s="154"/>
      <c r="E17444" s="159"/>
      <c r="F17444" s="154"/>
      <c r="G17444" s="155"/>
      <c r="H17444" s="155"/>
      <c r="I17444" s="154"/>
      <c r="J17444" s="156"/>
      <c r="K17444" s="154"/>
      <c r="L17444" s="168"/>
      <c r="M17444" s="154"/>
      <c r="N17444" s="157"/>
      <c r="O17444" s="157"/>
      <c r="P17444" s="152"/>
      <c r="Q17444" s="154"/>
      <c r="R17444" s="154"/>
      <c r="S17444" s="154"/>
      <c r="T17444" s="154"/>
      <c r="U17444" s="154"/>
      <c r="V17444" s="154"/>
      <c r="W17444" s="154"/>
      <c r="X17444" s="154"/>
      <c r="Y17444" s="154"/>
      <c r="Z17444" s="154"/>
      <c r="AA17444" s="154"/>
      <c r="AB17444" s="169"/>
      <c r="AC17444" s="154"/>
      <c r="AD17444" s="158"/>
      <c r="AE17444" s="154"/>
      <c r="AF17444" s="154"/>
      <c r="AG17444" s="154"/>
      <c r="AH17444" s="154"/>
    </row>
    <row r="17445" spans="1:34">
      <c r="A17445" s="154"/>
      <c r="B17445" s="154"/>
      <c r="C17445" s="154"/>
      <c r="D17445" s="154"/>
      <c r="E17445" s="154"/>
      <c r="F17445" s="154"/>
      <c r="G17445" s="155"/>
      <c r="H17445" s="155"/>
      <c r="I17445" s="154"/>
      <c r="J17445" s="156"/>
      <c r="K17445" s="154"/>
      <c r="L17445" s="168"/>
      <c r="M17445" s="154"/>
      <c r="N17445" s="157"/>
      <c r="O17445" s="157"/>
      <c r="P17445" s="152"/>
      <c r="Q17445" s="154"/>
      <c r="R17445" s="154"/>
      <c r="S17445" s="154"/>
      <c r="T17445" s="154"/>
      <c r="U17445" s="154"/>
      <c r="V17445" s="154"/>
      <c r="W17445" s="154"/>
      <c r="X17445" s="154"/>
      <c r="Y17445" s="154"/>
      <c r="Z17445" s="154"/>
      <c r="AA17445" s="154"/>
      <c r="AB17445" s="169"/>
      <c r="AC17445" s="154"/>
      <c r="AD17445" s="158"/>
      <c r="AE17445" s="154"/>
      <c r="AF17445" s="154"/>
      <c r="AG17445" s="154"/>
      <c r="AH17445" s="154"/>
    </row>
    <row r="17446" spans="1:34">
      <c r="A17446" s="154"/>
      <c r="B17446" s="154"/>
      <c r="C17446" s="154"/>
      <c r="D17446" s="154"/>
      <c r="E17446" s="154"/>
      <c r="F17446" s="154"/>
      <c r="G17446" s="155"/>
      <c r="H17446" s="155"/>
      <c r="I17446" s="154"/>
      <c r="J17446" s="156"/>
      <c r="K17446" s="154"/>
      <c r="L17446" s="168"/>
      <c r="M17446" s="154"/>
      <c r="N17446" s="157"/>
      <c r="O17446" s="157"/>
      <c r="P17446" s="152"/>
      <c r="Q17446" s="154"/>
      <c r="R17446" s="154"/>
      <c r="S17446" s="154"/>
      <c r="T17446" s="154"/>
      <c r="U17446" s="154"/>
      <c r="V17446" s="154"/>
      <c r="W17446" s="154"/>
      <c r="X17446" s="154"/>
      <c r="Y17446" s="154"/>
      <c r="Z17446" s="154"/>
      <c r="AA17446" s="154"/>
      <c r="AB17446" s="169"/>
      <c r="AC17446" s="154"/>
      <c r="AD17446" s="158"/>
      <c r="AE17446" s="154"/>
      <c r="AF17446" s="154"/>
      <c r="AG17446" s="154"/>
      <c r="AH17446" s="154"/>
    </row>
    <row r="17447" spans="1:34">
      <c r="A17447" s="154"/>
      <c r="B17447" s="154"/>
      <c r="C17447" s="154"/>
      <c r="D17447" s="154"/>
      <c r="E17447" s="154"/>
      <c r="F17447" s="154"/>
      <c r="G17447" s="155"/>
      <c r="H17447" s="155"/>
      <c r="I17447" s="154"/>
      <c r="J17447" s="156"/>
      <c r="K17447" s="154"/>
      <c r="L17447" s="168"/>
      <c r="M17447" s="154"/>
      <c r="N17447" s="157"/>
      <c r="O17447" s="157"/>
      <c r="P17447" s="152"/>
      <c r="Q17447" s="154"/>
      <c r="R17447" s="154"/>
      <c r="S17447" s="154"/>
      <c r="T17447" s="154"/>
      <c r="U17447" s="154"/>
      <c r="V17447" s="154"/>
      <c r="W17447" s="154"/>
      <c r="X17447" s="154"/>
      <c r="Y17447" s="154"/>
      <c r="Z17447" s="154"/>
      <c r="AA17447" s="154"/>
      <c r="AB17447" s="169"/>
      <c r="AC17447" s="154"/>
      <c r="AD17447" s="158"/>
      <c r="AE17447" s="154"/>
      <c r="AF17447" s="154"/>
      <c r="AG17447" s="154"/>
      <c r="AH17447" s="154"/>
    </row>
    <row r="17448" spans="1:34">
      <c r="A17448" s="154"/>
      <c r="B17448" s="154"/>
      <c r="C17448" s="154"/>
      <c r="D17448" s="154"/>
      <c r="E17448" s="154"/>
      <c r="F17448" s="154"/>
      <c r="G17448" s="155"/>
      <c r="H17448" s="155"/>
      <c r="I17448" s="154"/>
      <c r="J17448" s="156"/>
      <c r="K17448" s="154"/>
      <c r="L17448" s="168"/>
      <c r="M17448" s="154"/>
      <c r="N17448" s="157"/>
      <c r="O17448" s="157"/>
      <c r="P17448" s="152"/>
      <c r="Q17448" s="154"/>
      <c r="R17448" s="154"/>
      <c r="S17448" s="154"/>
      <c r="T17448" s="154"/>
      <c r="U17448" s="154"/>
      <c r="V17448" s="154"/>
      <c r="W17448" s="154"/>
      <c r="X17448" s="154"/>
      <c r="Y17448" s="154"/>
      <c r="Z17448" s="154"/>
      <c r="AA17448" s="154"/>
      <c r="AB17448" s="169"/>
      <c r="AC17448" s="154"/>
      <c r="AD17448" s="158"/>
      <c r="AE17448" s="154"/>
      <c r="AF17448" s="154"/>
      <c r="AG17448" s="154"/>
      <c r="AH17448" s="154"/>
    </row>
    <row r="17449" spans="1:34">
      <c r="A17449" s="154"/>
      <c r="B17449" s="154"/>
      <c r="C17449" s="154"/>
      <c r="D17449" s="154"/>
      <c r="E17449" s="154"/>
      <c r="F17449" s="154"/>
      <c r="G17449" s="155"/>
      <c r="H17449" s="155"/>
      <c r="I17449" s="154"/>
      <c r="J17449" s="156"/>
      <c r="K17449" s="154"/>
      <c r="L17449" s="168"/>
      <c r="M17449" s="154"/>
      <c r="N17449" s="157"/>
      <c r="O17449" s="157"/>
      <c r="P17449" s="152"/>
      <c r="Q17449" s="154"/>
      <c r="R17449" s="154"/>
      <c r="S17449" s="154"/>
      <c r="T17449" s="154"/>
      <c r="U17449" s="154"/>
      <c r="V17449" s="154"/>
      <c r="W17449" s="154"/>
      <c r="X17449" s="154"/>
      <c r="Y17449" s="154"/>
      <c r="Z17449" s="154"/>
      <c r="AA17449" s="154"/>
      <c r="AB17449" s="169"/>
      <c r="AC17449" s="154"/>
      <c r="AD17449" s="158"/>
      <c r="AE17449" s="154"/>
      <c r="AF17449" s="154"/>
      <c r="AG17449" s="154"/>
      <c r="AH17449" s="154"/>
    </row>
    <row r="17450" spans="1:34">
      <c r="A17450" s="154"/>
      <c r="B17450" s="154"/>
      <c r="C17450" s="154"/>
      <c r="D17450" s="154"/>
      <c r="E17450" s="154"/>
      <c r="F17450" s="154"/>
      <c r="G17450" s="155"/>
      <c r="H17450" s="155"/>
      <c r="I17450" s="154"/>
      <c r="J17450" s="156"/>
      <c r="K17450" s="154"/>
      <c r="L17450" s="168"/>
      <c r="M17450" s="154"/>
      <c r="N17450" s="157"/>
      <c r="O17450" s="157"/>
      <c r="P17450" s="152"/>
      <c r="Q17450" s="154"/>
      <c r="R17450" s="154"/>
      <c r="S17450" s="154"/>
      <c r="T17450" s="154"/>
      <c r="U17450" s="154"/>
      <c r="V17450" s="154"/>
      <c r="W17450" s="154"/>
      <c r="X17450" s="154"/>
      <c r="Y17450" s="154"/>
      <c r="Z17450" s="154"/>
      <c r="AA17450" s="154"/>
      <c r="AB17450" s="169"/>
      <c r="AC17450" s="154"/>
      <c r="AD17450" s="158"/>
      <c r="AE17450" s="154"/>
      <c r="AF17450" s="154"/>
      <c r="AG17450" s="154"/>
      <c r="AH17450" s="154"/>
    </row>
    <row r="17451" spans="1:34">
      <c r="A17451" s="154"/>
      <c r="B17451" s="154"/>
      <c r="C17451" s="154"/>
      <c r="D17451" s="154"/>
      <c r="E17451" s="154"/>
      <c r="F17451" s="154"/>
      <c r="G17451" s="155"/>
      <c r="H17451" s="155"/>
      <c r="I17451" s="154"/>
      <c r="J17451" s="156"/>
      <c r="K17451" s="154"/>
      <c r="L17451" s="168"/>
      <c r="M17451" s="154"/>
      <c r="N17451" s="157"/>
      <c r="O17451" s="157"/>
      <c r="P17451" s="152"/>
      <c r="Q17451" s="154"/>
      <c r="R17451" s="154"/>
      <c r="S17451" s="154"/>
      <c r="T17451" s="154"/>
      <c r="U17451" s="154"/>
      <c r="V17451" s="154"/>
      <c r="W17451" s="154"/>
      <c r="X17451" s="154"/>
      <c r="Y17451" s="154"/>
      <c r="Z17451" s="154"/>
      <c r="AA17451" s="154"/>
      <c r="AB17451" s="169"/>
      <c r="AC17451" s="154"/>
      <c r="AD17451" s="158"/>
      <c r="AE17451" s="154"/>
      <c r="AF17451" s="154"/>
      <c r="AG17451" s="154"/>
      <c r="AH17451" s="154"/>
    </row>
    <row r="17452" spans="1:34">
      <c r="A17452" s="154"/>
      <c r="B17452" s="154"/>
      <c r="C17452" s="154"/>
      <c r="D17452" s="154"/>
      <c r="E17452" s="154"/>
      <c r="F17452" s="154"/>
      <c r="G17452" s="155"/>
      <c r="H17452" s="155"/>
      <c r="I17452" s="154"/>
      <c r="J17452" s="156"/>
      <c r="K17452" s="154"/>
      <c r="L17452" s="168"/>
      <c r="M17452" s="154"/>
      <c r="N17452" s="157"/>
      <c r="O17452" s="157"/>
      <c r="P17452" s="152"/>
      <c r="Q17452" s="154"/>
      <c r="R17452" s="154"/>
      <c r="S17452" s="154"/>
      <c r="T17452" s="154"/>
      <c r="U17452" s="154"/>
      <c r="V17452" s="154"/>
      <c r="W17452" s="154"/>
      <c r="X17452" s="154"/>
      <c r="Y17452" s="154"/>
      <c r="Z17452" s="154"/>
      <c r="AA17452" s="154"/>
      <c r="AB17452" s="169"/>
      <c r="AC17452" s="154"/>
      <c r="AD17452" s="158"/>
      <c r="AE17452" s="154"/>
      <c r="AF17452" s="154"/>
      <c r="AG17452" s="154"/>
      <c r="AH17452" s="154"/>
    </row>
    <row r="17453" spans="1:34">
      <c r="A17453" s="154"/>
      <c r="B17453" s="154"/>
      <c r="C17453" s="154"/>
      <c r="D17453" s="154"/>
      <c r="E17453" s="154"/>
      <c r="F17453" s="154"/>
      <c r="G17453" s="155"/>
      <c r="H17453" s="155"/>
      <c r="I17453" s="154"/>
      <c r="J17453" s="156"/>
      <c r="K17453" s="154"/>
      <c r="L17453" s="168"/>
      <c r="M17453" s="154"/>
      <c r="N17453" s="157"/>
      <c r="O17453" s="157"/>
      <c r="P17453" s="152"/>
      <c r="Q17453" s="154"/>
      <c r="R17453" s="154"/>
      <c r="S17453" s="154"/>
      <c r="T17453" s="154"/>
      <c r="U17453" s="154"/>
      <c r="V17453" s="154"/>
      <c r="W17453" s="154"/>
      <c r="X17453" s="154"/>
      <c r="Y17453" s="154"/>
      <c r="Z17453" s="154"/>
      <c r="AA17453" s="154"/>
      <c r="AB17453" s="169"/>
      <c r="AC17453" s="154"/>
      <c r="AD17453" s="158"/>
      <c r="AE17453" s="154"/>
      <c r="AF17453" s="154"/>
      <c r="AG17453" s="154"/>
      <c r="AH17453" s="154"/>
    </row>
    <row r="17454" spans="1:34">
      <c r="A17454" s="154"/>
      <c r="B17454" s="154"/>
      <c r="C17454" s="154"/>
      <c r="D17454" s="154"/>
      <c r="E17454" s="154"/>
      <c r="F17454" s="154"/>
      <c r="G17454" s="155"/>
      <c r="H17454" s="155"/>
      <c r="I17454" s="154"/>
      <c r="J17454" s="156"/>
      <c r="K17454" s="154"/>
      <c r="L17454" s="168"/>
      <c r="M17454" s="154"/>
      <c r="N17454" s="157"/>
      <c r="O17454" s="157"/>
      <c r="P17454" s="152"/>
      <c r="Q17454" s="154"/>
      <c r="R17454" s="154"/>
      <c r="S17454" s="154"/>
      <c r="T17454" s="154"/>
      <c r="U17454" s="154"/>
      <c r="V17454" s="154"/>
      <c r="W17454" s="154"/>
      <c r="X17454" s="154"/>
      <c r="Y17454" s="154"/>
      <c r="Z17454" s="154"/>
      <c r="AA17454" s="154"/>
      <c r="AB17454" s="169"/>
      <c r="AC17454" s="154"/>
      <c r="AD17454" s="158"/>
      <c r="AE17454" s="154"/>
      <c r="AF17454" s="154"/>
      <c r="AG17454" s="154"/>
      <c r="AH17454" s="154"/>
    </row>
    <row r="17455" spans="1:34">
      <c r="A17455" s="154"/>
      <c r="B17455" s="154"/>
      <c r="C17455" s="154"/>
      <c r="D17455" s="154"/>
      <c r="E17455" s="154"/>
      <c r="F17455" s="154"/>
      <c r="G17455" s="155"/>
      <c r="H17455" s="155"/>
      <c r="I17455" s="154"/>
      <c r="J17455" s="156"/>
      <c r="K17455" s="154"/>
      <c r="L17455" s="168"/>
      <c r="M17455" s="154"/>
      <c r="N17455" s="157"/>
      <c r="O17455" s="157"/>
      <c r="P17455" s="152"/>
      <c r="Q17455" s="154"/>
      <c r="R17455" s="154"/>
      <c r="S17455" s="154"/>
      <c r="T17455" s="154"/>
      <c r="U17455" s="154"/>
      <c r="V17455" s="154"/>
      <c r="W17455" s="154"/>
      <c r="X17455" s="154"/>
      <c r="Y17455" s="154"/>
      <c r="Z17455" s="154"/>
      <c r="AA17455" s="154"/>
      <c r="AB17455" s="169"/>
      <c r="AC17455" s="154"/>
      <c r="AD17455" s="158"/>
      <c r="AE17455" s="154"/>
      <c r="AF17455" s="154"/>
      <c r="AG17455" s="154"/>
      <c r="AH17455" s="154"/>
    </row>
    <row r="17456" spans="1:34">
      <c r="A17456" s="154"/>
      <c r="B17456" s="154"/>
      <c r="C17456" s="154"/>
      <c r="D17456" s="154"/>
      <c r="E17456" s="154"/>
      <c r="F17456" s="154"/>
      <c r="G17456" s="155"/>
      <c r="H17456" s="155"/>
      <c r="I17456" s="154"/>
      <c r="J17456" s="156"/>
      <c r="K17456" s="154"/>
      <c r="L17456" s="168"/>
      <c r="M17456" s="154"/>
      <c r="N17456" s="157"/>
      <c r="O17456" s="157"/>
      <c r="P17456" s="152"/>
      <c r="Q17456" s="154"/>
      <c r="R17456" s="154"/>
      <c r="S17456" s="154"/>
      <c r="T17456" s="154"/>
      <c r="U17456" s="154"/>
      <c r="V17456" s="154"/>
      <c r="W17456" s="154"/>
      <c r="X17456" s="154"/>
      <c r="Y17456" s="154"/>
      <c r="Z17456" s="154"/>
      <c r="AA17456" s="154"/>
      <c r="AB17456" s="169"/>
      <c r="AC17456" s="154"/>
      <c r="AD17456" s="158"/>
      <c r="AE17456" s="154"/>
      <c r="AF17456" s="154"/>
      <c r="AG17456" s="154"/>
      <c r="AH17456" s="154"/>
    </row>
    <row r="17457" spans="1:34">
      <c r="A17457" s="154"/>
      <c r="B17457" s="154"/>
      <c r="C17457" s="154"/>
      <c r="D17457" s="154"/>
      <c r="E17457" s="154"/>
      <c r="F17457" s="154"/>
      <c r="G17457" s="155"/>
      <c r="H17457" s="155"/>
      <c r="I17457" s="154"/>
      <c r="J17457" s="156"/>
      <c r="K17457" s="154"/>
      <c r="L17457" s="168"/>
      <c r="M17457" s="154"/>
      <c r="N17457" s="157"/>
      <c r="O17457" s="157"/>
      <c r="P17457" s="152"/>
      <c r="Q17457" s="154"/>
      <c r="R17457" s="154"/>
      <c r="S17457" s="154"/>
      <c r="T17457" s="154"/>
      <c r="U17457" s="154"/>
      <c r="V17457" s="154"/>
      <c r="W17457" s="154"/>
      <c r="X17457" s="154"/>
      <c r="Y17457" s="154"/>
      <c r="Z17457" s="154"/>
      <c r="AA17457" s="154"/>
      <c r="AB17457" s="169"/>
      <c r="AC17457" s="154"/>
      <c r="AD17457" s="158"/>
      <c r="AE17457" s="154"/>
      <c r="AF17457" s="154"/>
      <c r="AG17457" s="154"/>
      <c r="AH17457" s="154"/>
    </row>
    <row r="17458" spans="1:34">
      <c r="A17458" s="154"/>
      <c r="B17458" s="154"/>
      <c r="C17458" s="154"/>
      <c r="D17458" s="154"/>
      <c r="E17458" s="154"/>
      <c r="F17458" s="154"/>
      <c r="G17458" s="155"/>
      <c r="H17458" s="155"/>
      <c r="I17458" s="154"/>
      <c r="J17458" s="156"/>
      <c r="K17458" s="154"/>
      <c r="L17458" s="168"/>
      <c r="M17458" s="154"/>
      <c r="N17458" s="157"/>
      <c r="O17458" s="157"/>
      <c r="P17458" s="152"/>
      <c r="Q17458" s="154"/>
      <c r="R17458" s="154"/>
      <c r="S17458" s="154"/>
      <c r="T17458" s="154"/>
      <c r="U17458" s="154"/>
      <c r="V17458" s="154"/>
      <c r="W17458" s="154"/>
      <c r="X17458" s="154"/>
      <c r="Y17458" s="154"/>
      <c r="Z17458" s="154"/>
      <c r="AA17458" s="154"/>
      <c r="AB17458" s="169"/>
      <c r="AC17458" s="154"/>
      <c r="AD17458" s="158"/>
      <c r="AE17458" s="154"/>
      <c r="AF17458" s="154"/>
      <c r="AG17458" s="154"/>
      <c r="AH17458" s="154"/>
    </row>
    <row r="17459" spans="1:34">
      <c r="A17459" s="154"/>
      <c r="B17459" s="154"/>
      <c r="C17459" s="154"/>
      <c r="D17459" s="154"/>
      <c r="E17459" s="154"/>
      <c r="F17459" s="154"/>
      <c r="G17459" s="155"/>
      <c r="H17459" s="155"/>
      <c r="I17459" s="154"/>
      <c r="J17459" s="156"/>
      <c r="K17459" s="154"/>
      <c r="L17459" s="168"/>
      <c r="M17459" s="154"/>
      <c r="N17459" s="157"/>
      <c r="O17459" s="157"/>
      <c r="P17459" s="152"/>
      <c r="Q17459" s="154"/>
      <c r="R17459" s="154"/>
      <c r="S17459" s="154"/>
      <c r="T17459" s="154"/>
      <c r="U17459" s="154"/>
      <c r="V17459" s="154"/>
      <c r="W17459" s="154"/>
      <c r="X17459" s="154"/>
      <c r="Y17459" s="154"/>
      <c r="Z17459" s="154"/>
      <c r="AA17459" s="154"/>
      <c r="AB17459" s="169"/>
      <c r="AC17459" s="154"/>
      <c r="AD17459" s="158"/>
      <c r="AE17459" s="154"/>
      <c r="AF17459" s="154"/>
      <c r="AG17459" s="154"/>
      <c r="AH17459" s="154"/>
    </row>
    <row r="17460" spans="1:34">
      <c r="A17460" s="154"/>
      <c r="B17460" s="154"/>
      <c r="C17460" s="154"/>
      <c r="D17460" s="154"/>
      <c r="E17460" s="154"/>
      <c r="F17460" s="154"/>
      <c r="G17460" s="155"/>
      <c r="H17460" s="155"/>
      <c r="I17460" s="154"/>
      <c r="J17460" s="156"/>
      <c r="K17460" s="154"/>
      <c r="L17460" s="168"/>
      <c r="M17460" s="154"/>
      <c r="N17460" s="157"/>
      <c r="O17460" s="157"/>
      <c r="P17460" s="152"/>
      <c r="Q17460" s="154"/>
      <c r="R17460" s="154"/>
      <c r="S17460" s="154"/>
      <c r="T17460" s="154"/>
      <c r="U17460" s="154"/>
      <c r="V17460" s="154"/>
      <c r="W17460" s="154"/>
      <c r="X17460" s="154"/>
      <c r="Y17460" s="154"/>
      <c r="Z17460" s="154"/>
      <c r="AA17460" s="154"/>
      <c r="AB17460" s="169"/>
      <c r="AC17460" s="154"/>
      <c r="AD17460" s="158"/>
      <c r="AE17460" s="154"/>
      <c r="AF17460" s="154"/>
      <c r="AG17460" s="154"/>
      <c r="AH17460" s="154"/>
    </row>
    <row r="17461" spans="1:34">
      <c r="A17461" s="154"/>
      <c r="B17461" s="154"/>
      <c r="C17461" s="154"/>
      <c r="D17461" s="154"/>
      <c r="E17461" s="154"/>
      <c r="F17461" s="154"/>
      <c r="G17461" s="155"/>
      <c r="H17461" s="155"/>
      <c r="I17461" s="154"/>
      <c r="J17461" s="156"/>
      <c r="K17461" s="154"/>
      <c r="L17461" s="168"/>
      <c r="M17461" s="154"/>
      <c r="N17461" s="157"/>
      <c r="O17461" s="157"/>
      <c r="P17461" s="152"/>
      <c r="Q17461" s="154"/>
      <c r="R17461" s="154"/>
      <c r="S17461" s="154"/>
      <c r="T17461" s="154"/>
      <c r="U17461" s="154"/>
      <c r="V17461" s="154"/>
      <c r="W17461" s="154"/>
      <c r="X17461" s="154"/>
      <c r="Y17461" s="154"/>
      <c r="Z17461" s="154"/>
      <c r="AA17461" s="154"/>
      <c r="AB17461" s="169"/>
      <c r="AC17461" s="154"/>
      <c r="AD17461" s="158"/>
      <c r="AE17461" s="154"/>
      <c r="AF17461" s="154"/>
      <c r="AG17461" s="154"/>
      <c r="AH17461" s="154"/>
    </row>
    <row r="17462" spans="1:34">
      <c r="A17462" s="154"/>
      <c r="B17462" s="154"/>
      <c r="C17462" s="154"/>
      <c r="D17462" s="154"/>
      <c r="E17462" s="154"/>
      <c r="F17462" s="154"/>
      <c r="G17462" s="155"/>
      <c r="H17462" s="155"/>
      <c r="I17462" s="154"/>
      <c r="J17462" s="156"/>
      <c r="K17462" s="154"/>
      <c r="L17462" s="168"/>
      <c r="M17462" s="154"/>
      <c r="N17462" s="157"/>
      <c r="O17462" s="157"/>
      <c r="P17462" s="152"/>
      <c r="Q17462" s="154"/>
      <c r="R17462" s="154"/>
      <c r="S17462" s="154"/>
      <c r="T17462" s="154"/>
      <c r="U17462" s="154"/>
      <c r="V17462" s="154"/>
      <c r="W17462" s="154"/>
      <c r="X17462" s="154"/>
      <c r="Y17462" s="154"/>
      <c r="Z17462" s="154"/>
      <c r="AA17462" s="154"/>
      <c r="AB17462" s="169"/>
      <c r="AC17462" s="154"/>
      <c r="AD17462" s="158"/>
      <c r="AE17462" s="154"/>
      <c r="AF17462" s="154"/>
      <c r="AG17462" s="154"/>
      <c r="AH17462" s="154"/>
    </row>
    <row r="17463" spans="1:34">
      <c r="A17463" s="154"/>
      <c r="B17463" s="154"/>
      <c r="C17463" s="154"/>
      <c r="D17463" s="154"/>
      <c r="E17463" s="154"/>
      <c r="F17463" s="154"/>
      <c r="G17463" s="155"/>
      <c r="H17463" s="155"/>
      <c r="I17463" s="154"/>
      <c r="J17463" s="156"/>
      <c r="K17463" s="154"/>
      <c r="L17463" s="168"/>
      <c r="M17463" s="154"/>
      <c r="N17463" s="157"/>
      <c r="O17463" s="157"/>
      <c r="P17463" s="152"/>
      <c r="Q17463" s="154"/>
      <c r="R17463" s="154"/>
      <c r="S17463" s="154"/>
      <c r="T17463" s="154"/>
      <c r="U17463" s="154"/>
      <c r="V17463" s="154"/>
      <c r="W17463" s="154"/>
      <c r="X17463" s="154"/>
      <c r="Y17463" s="154"/>
      <c r="Z17463" s="154"/>
      <c r="AA17463" s="154"/>
      <c r="AB17463" s="169"/>
      <c r="AC17463" s="154"/>
      <c r="AD17463" s="158"/>
      <c r="AE17463" s="154"/>
      <c r="AF17463" s="154"/>
      <c r="AG17463" s="154"/>
      <c r="AH17463" s="154"/>
    </row>
    <row r="17464" spans="1:34">
      <c r="A17464" s="154"/>
      <c r="B17464" s="154"/>
      <c r="C17464" s="154"/>
      <c r="D17464" s="154"/>
      <c r="E17464" s="154"/>
      <c r="F17464" s="154"/>
      <c r="G17464" s="155"/>
      <c r="H17464" s="155"/>
      <c r="I17464" s="154"/>
      <c r="J17464" s="156"/>
      <c r="K17464" s="154"/>
      <c r="L17464" s="168"/>
      <c r="M17464" s="154"/>
      <c r="N17464" s="157"/>
      <c r="O17464" s="157"/>
      <c r="P17464" s="152"/>
      <c r="Q17464" s="154"/>
      <c r="R17464" s="154"/>
      <c r="S17464" s="154"/>
      <c r="T17464" s="154"/>
      <c r="U17464" s="154"/>
      <c r="V17464" s="154"/>
      <c r="W17464" s="154"/>
      <c r="X17464" s="154"/>
      <c r="Y17464" s="154"/>
      <c r="Z17464" s="154"/>
      <c r="AA17464" s="154"/>
      <c r="AB17464" s="169"/>
      <c r="AC17464" s="154"/>
      <c r="AD17464" s="158"/>
      <c r="AE17464" s="154"/>
      <c r="AF17464" s="154"/>
      <c r="AG17464" s="154"/>
      <c r="AH17464" s="154"/>
    </row>
    <row r="17465" spans="1:34">
      <c r="A17465" s="154"/>
      <c r="B17465" s="154"/>
      <c r="C17465" s="154"/>
      <c r="D17465" s="154"/>
      <c r="E17465" s="154"/>
      <c r="F17465" s="154"/>
      <c r="G17465" s="155"/>
      <c r="H17465" s="155"/>
      <c r="I17465" s="154"/>
      <c r="J17465" s="156"/>
      <c r="K17465" s="154"/>
      <c r="L17465" s="168"/>
      <c r="M17465" s="154"/>
      <c r="N17465" s="157"/>
      <c r="O17465" s="157"/>
      <c r="P17465" s="152"/>
      <c r="Q17465" s="154"/>
      <c r="R17465" s="154"/>
      <c r="S17465" s="154"/>
      <c r="T17465" s="154"/>
      <c r="U17465" s="154"/>
      <c r="V17465" s="154"/>
      <c r="W17465" s="154"/>
      <c r="X17465" s="154"/>
      <c r="Y17465" s="154"/>
      <c r="Z17465" s="154"/>
      <c r="AA17465" s="154"/>
      <c r="AB17465" s="169"/>
      <c r="AC17465" s="154"/>
      <c r="AD17465" s="158"/>
      <c r="AE17465" s="154"/>
      <c r="AF17465" s="154"/>
      <c r="AG17465" s="154"/>
      <c r="AH17465" s="154"/>
    </row>
    <row r="17466" spans="1:34">
      <c r="A17466" s="154"/>
      <c r="B17466" s="154"/>
      <c r="C17466" s="154"/>
      <c r="D17466" s="154"/>
      <c r="E17466" s="154"/>
      <c r="F17466" s="154"/>
      <c r="G17466" s="155"/>
      <c r="H17466" s="155"/>
      <c r="I17466" s="154"/>
      <c r="J17466" s="156"/>
      <c r="K17466" s="154"/>
      <c r="L17466" s="168"/>
      <c r="M17466" s="154"/>
      <c r="N17466" s="157"/>
      <c r="O17466" s="157"/>
      <c r="P17466" s="152"/>
      <c r="Q17466" s="154"/>
      <c r="R17466" s="154"/>
      <c r="S17466" s="154"/>
      <c r="T17466" s="154"/>
      <c r="U17466" s="154"/>
      <c r="V17466" s="154"/>
      <c r="W17466" s="154"/>
      <c r="X17466" s="154"/>
      <c r="Y17466" s="154"/>
      <c r="Z17466" s="154"/>
      <c r="AA17466" s="154"/>
      <c r="AB17466" s="169"/>
      <c r="AC17466" s="154"/>
      <c r="AD17466" s="158"/>
      <c r="AE17466" s="154"/>
      <c r="AF17466" s="154"/>
      <c r="AG17466" s="154"/>
      <c r="AH17466" s="154"/>
    </row>
    <row r="17467" spans="1:34">
      <c r="A17467" s="154"/>
      <c r="B17467" s="154"/>
      <c r="C17467" s="154"/>
      <c r="D17467" s="154"/>
      <c r="E17467" s="154"/>
      <c r="F17467" s="154"/>
      <c r="G17467" s="155"/>
      <c r="H17467" s="155"/>
      <c r="I17467" s="154"/>
      <c r="J17467" s="156"/>
      <c r="K17467" s="154"/>
      <c r="L17467" s="168"/>
      <c r="M17467" s="154"/>
      <c r="N17467" s="157"/>
      <c r="O17467" s="157"/>
      <c r="P17467" s="152"/>
      <c r="Q17467" s="154"/>
      <c r="R17467" s="154"/>
      <c r="S17467" s="154"/>
      <c r="T17467" s="154"/>
      <c r="U17467" s="154"/>
      <c r="V17467" s="154"/>
      <c r="W17467" s="154"/>
      <c r="X17467" s="154"/>
      <c r="Y17467" s="154"/>
      <c r="Z17467" s="154"/>
      <c r="AA17467" s="154"/>
      <c r="AB17467" s="169"/>
      <c r="AC17467" s="154"/>
      <c r="AD17467" s="158"/>
      <c r="AE17467" s="154"/>
      <c r="AF17467" s="154"/>
      <c r="AG17467" s="154"/>
      <c r="AH17467" s="154"/>
    </row>
    <row r="17468" spans="1:34">
      <c r="A17468" s="154"/>
      <c r="B17468" s="154"/>
      <c r="C17468" s="154"/>
      <c r="D17468" s="154"/>
      <c r="E17468" s="154"/>
      <c r="F17468" s="154"/>
      <c r="G17468" s="155"/>
      <c r="H17468" s="155"/>
      <c r="I17468" s="154"/>
      <c r="J17468" s="156"/>
      <c r="K17468" s="154"/>
      <c r="L17468" s="168"/>
      <c r="M17468" s="154"/>
      <c r="N17468" s="157"/>
      <c r="O17468" s="157"/>
      <c r="P17468" s="152"/>
      <c r="Q17468" s="154"/>
      <c r="R17468" s="154"/>
      <c r="S17468" s="154"/>
      <c r="T17468" s="154"/>
      <c r="U17468" s="154"/>
      <c r="V17468" s="154"/>
      <c r="W17468" s="154"/>
      <c r="X17468" s="154"/>
      <c r="Y17468" s="154"/>
      <c r="Z17468" s="154"/>
      <c r="AA17468" s="154"/>
      <c r="AB17468" s="169"/>
      <c r="AC17468" s="154"/>
      <c r="AD17468" s="158"/>
      <c r="AE17468" s="154"/>
      <c r="AF17468" s="154"/>
      <c r="AG17468" s="154"/>
      <c r="AH17468" s="154"/>
    </row>
    <row r="17469" spans="1:34">
      <c r="A17469" s="154"/>
      <c r="B17469" s="154"/>
      <c r="C17469" s="154"/>
      <c r="D17469" s="154"/>
      <c r="E17469" s="154"/>
      <c r="F17469" s="154"/>
      <c r="G17469" s="155"/>
      <c r="H17469" s="155"/>
      <c r="I17469" s="154"/>
      <c r="J17469" s="156"/>
      <c r="K17469" s="154"/>
      <c r="L17469" s="168"/>
      <c r="M17469" s="154"/>
      <c r="N17469" s="157"/>
      <c r="O17469" s="157"/>
      <c r="P17469" s="152"/>
      <c r="Q17469" s="154"/>
      <c r="R17469" s="154"/>
      <c r="S17469" s="154"/>
      <c r="T17469" s="154"/>
      <c r="U17469" s="154"/>
      <c r="V17469" s="154"/>
      <c r="W17469" s="154"/>
      <c r="X17469" s="154"/>
      <c r="Y17469" s="154"/>
      <c r="Z17469" s="154"/>
      <c r="AA17469" s="154"/>
      <c r="AB17469" s="169"/>
      <c r="AC17469" s="154"/>
      <c r="AD17469" s="158"/>
      <c r="AE17469" s="154"/>
      <c r="AF17469" s="154"/>
      <c r="AG17469" s="154"/>
      <c r="AH17469" s="154"/>
    </row>
    <row r="17470" spans="1:34">
      <c r="A17470" s="154"/>
      <c r="B17470" s="154"/>
      <c r="C17470" s="154"/>
      <c r="D17470" s="154"/>
      <c r="E17470" s="154"/>
      <c r="F17470" s="154"/>
      <c r="G17470" s="155"/>
      <c r="H17470" s="155"/>
      <c r="I17470" s="154"/>
      <c r="J17470" s="156"/>
      <c r="K17470" s="154"/>
      <c r="L17470" s="168"/>
      <c r="M17470" s="154"/>
      <c r="N17470" s="157"/>
      <c r="O17470" s="157"/>
      <c r="P17470" s="152"/>
      <c r="Q17470" s="154"/>
      <c r="R17470" s="154"/>
      <c r="S17470" s="154"/>
      <c r="T17470" s="154"/>
      <c r="U17470" s="154"/>
      <c r="V17470" s="154"/>
      <c r="W17470" s="154"/>
      <c r="X17470" s="154"/>
      <c r="Y17470" s="154"/>
      <c r="Z17470" s="154"/>
      <c r="AA17470" s="154"/>
      <c r="AB17470" s="169"/>
      <c r="AC17470" s="154"/>
      <c r="AD17470" s="158"/>
      <c r="AE17470" s="154"/>
      <c r="AF17470" s="154"/>
      <c r="AG17470" s="154"/>
      <c r="AH17470" s="154"/>
    </row>
    <row r="17471" spans="1:34">
      <c r="A17471" s="154"/>
      <c r="B17471" s="154"/>
      <c r="C17471" s="154"/>
      <c r="D17471" s="154"/>
      <c r="E17471" s="154"/>
      <c r="F17471" s="154"/>
      <c r="G17471" s="155"/>
      <c r="H17471" s="155"/>
      <c r="I17471" s="154"/>
      <c r="J17471" s="156"/>
      <c r="K17471" s="154"/>
      <c r="L17471" s="168"/>
      <c r="M17471" s="154"/>
      <c r="N17471" s="157"/>
      <c r="O17471" s="157"/>
      <c r="P17471" s="152"/>
      <c r="Q17471" s="154"/>
      <c r="R17471" s="154"/>
      <c r="S17471" s="154"/>
      <c r="T17471" s="154"/>
      <c r="U17471" s="154"/>
      <c r="V17471" s="154"/>
      <c r="W17471" s="154"/>
      <c r="X17471" s="154"/>
      <c r="Y17471" s="154"/>
      <c r="Z17471" s="154"/>
      <c r="AA17471" s="154"/>
      <c r="AB17471" s="169"/>
      <c r="AC17471" s="154"/>
      <c r="AD17471" s="158"/>
      <c r="AE17471" s="154"/>
      <c r="AF17471" s="154"/>
      <c r="AG17471" s="154"/>
      <c r="AH17471" s="154"/>
    </row>
    <row r="17472" spans="1:34">
      <c r="A17472" s="154"/>
      <c r="B17472" s="154"/>
      <c r="C17472" s="154"/>
      <c r="D17472" s="154"/>
      <c r="E17472" s="154"/>
      <c r="F17472" s="154"/>
      <c r="G17472" s="155"/>
      <c r="H17472" s="155"/>
      <c r="I17472" s="154"/>
      <c r="J17472" s="156"/>
      <c r="K17472" s="154"/>
      <c r="L17472" s="168"/>
      <c r="M17472" s="154"/>
      <c r="N17472" s="157"/>
      <c r="O17472" s="157"/>
      <c r="P17472" s="152"/>
      <c r="Q17472" s="154"/>
      <c r="R17472" s="154"/>
      <c r="S17472" s="154"/>
      <c r="T17472" s="154"/>
      <c r="U17472" s="154"/>
      <c r="V17472" s="154"/>
      <c r="W17472" s="154"/>
      <c r="X17472" s="154"/>
      <c r="Y17472" s="154"/>
      <c r="Z17472" s="154"/>
      <c r="AA17472" s="154"/>
      <c r="AB17472" s="169"/>
      <c r="AC17472" s="154"/>
      <c r="AD17472" s="158"/>
      <c r="AE17472" s="154"/>
      <c r="AF17472" s="154"/>
      <c r="AG17472" s="154"/>
      <c r="AH17472" s="154"/>
    </row>
    <row r="17473" spans="1:34">
      <c r="A17473" s="154"/>
      <c r="B17473" s="154"/>
      <c r="C17473" s="154"/>
      <c r="D17473" s="154"/>
      <c r="E17473" s="154"/>
      <c r="F17473" s="154"/>
      <c r="G17473" s="155"/>
      <c r="H17473" s="155"/>
      <c r="I17473" s="154"/>
      <c r="J17473" s="156"/>
      <c r="K17473" s="154"/>
      <c r="L17473" s="168"/>
      <c r="M17473" s="154"/>
      <c r="N17473" s="157"/>
      <c r="O17473" s="157"/>
      <c r="P17473" s="152"/>
      <c r="Q17473" s="154"/>
      <c r="R17473" s="154"/>
      <c r="S17473" s="154"/>
      <c r="T17473" s="154"/>
      <c r="U17473" s="154"/>
      <c r="V17473" s="154"/>
      <c r="W17473" s="154"/>
      <c r="X17473" s="154"/>
      <c r="Y17473" s="154"/>
      <c r="Z17473" s="154"/>
      <c r="AA17473" s="154"/>
      <c r="AB17473" s="169"/>
      <c r="AC17473" s="154"/>
      <c r="AD17473" s="158"/>
      <c r="AE17473" s="154"/>
      <c r="AF17473" s="154"/>
      <c r="AG17473" s="154"/>
      <c r="AH17473" s="154"/>
    </row>
    <row r="17474" spans="1:34">
      <c r="A17474" s="154"/>
      <c r="B17474" s="154"/>
      <c r="C17474" s="154"/>
      <c r="D17474" s="154"/>
      <c r="E17474" s="154"/>
      <c r="F17474" s="154"/>
      <c r="G17474" s="155"/>
      <c r="H17474" s="155"/>
      <c r="I17474" s="154"/>
      <c r="J17474" s="156"/>
      <c r="K17474" s="154"/>
      <c r="L17474" s="168"/>
      <c r="M17474" s="154"/>
      <c r="N17474" s="157"/>
      <c r="O17474" s="157"/>
      <c r="P17474" s="152"/>
      <c r="Q17474" s="154"/>
      <c r="R17474" s="154"/>
      <c r="S17474" s="154"/>
      <c r="T17474" s="154"/>
      <c r="U17474" s="154"/>
      <c r="V17474" s="154"/>
      <c r="W17474" s="154"/>
      <c r="X17474" s="154"/>
      <c r="Y17474" s="154"/>
      <c r="Z17474" s="154"/>
      <c r="AA17474" s="154"/>
      <c r="AB17474" s="169"/>
      <c r="AC17474" s="154"/>
      <c r="AD17474" s="158"/>
      <c r="AE17474" s="154"/>
      <c r="AF17474" s="154"/>
      <c r="AG17474" s="154"/>
      <c r="AH17474" s="154"/>
    </row>
    <row r="17475" spans="1:34">
      <c r="A17475" s="154"/>
      <c r="B17475" s="154"/>
      <c r="C17475" s="154"/>
      <c r="D17475" s="154"/>
      <c r="E17475" s="154"/>
      <c r="F17475" s="154"/>
      <c r="G17475" s="155"/>
      <c r="H17475" s="155"/>
      <c r="I17475" s="154"/>
      <c r="J17475" s="156"/>
      <c r="K17475" s="154"/>
      <c r="L17475" s="168"/>
      <c r="M17475" s="154"/>
      <c r="N17475" s="157"/>
      <c r="O17475" s="157"/>
      <c r="P17475" s="152"/>
      <c r="Q17475" s="154"/>
      <c r="R17475" s="154"/>
      <c r="S17475" s="154"/>
      <c r="T17475" s="154"/>
      <c r="U17475" s="154"/>
      <c r="V17475" s="154"/>
      <c r="W17475" s="154"/>
      <c r="X17475" s="154"/>
      <c r="Y17475" s="154"/>
      <c r="Z17475" s="154"/>
      <c r="AA17475" s="154"/>
      <c r="AB17475" s="169"/>
      <c r="AC17475" s="154"/>
      <c r="AD17475" s="158"/>
      <c r="AE17475" s="154"/>
      <c r="AF17475" s="154"/>
      <c r="AG17475" s="154"/>
      <c r="AH17475" s="154"/>
    </row>
    <row r="17476" spans="1:34">
      <c r="A17476" s="154"/>
      <c r="B17476" s="154"/>
      <c r="C17476" s="154"/>
      <c r="D17476" s="154"/>
      <c r="E17476" s="154"/>
      <c r="F17476" s="154"/>
      <c r="G17476" s="155"/>
      <c r="H17476" s="155"/>
      <c r="I17476" s="154"/>
      <c r="J17476" s="156"/>
      <c r="K17476" s="154"/>
      <c r="L17476" s="168"/>
      <c r="M17476" s="154"/>
      <c r="N17476" s="157"/>
      <c r="O17476" s="157"/>
      <c r="P17476" s="152"/>
      <c r="Q17476" s="154"/>
      <c r="R17476" s="154"/>
      <c r="S17476" s="154"/>
      <c r="T17476" s="154"/>
      <c r="U17476" s="154"/>
      <c r="V17476" s="154"/>
      <c r="W17476" s="154"/>
      <c r="X17476" s="154"/>
      <c r="Y17476" s="154"/>
      <c r="Z17476" s="154"/>
      <c r="AA17476" s="154"/>
      <c r="AB17476" s="169"/>
      <c r="AC17476" s="154"/>
      <c r="AD17476" s="158"/>
      <c r="AE17476" s="154"/>
      <c r="AF17476" s="154"/>
      <c r="AG17476" s="154"/>
      <c r="AH17476" s="154"/>
    </row>
    <row r="17477" spans="1:34">
      <c r="A17477" s="154"/>
      <c r="B17477" s="154"/>
      <c r="C17477" s="154"/>
      <c r="D17477" s="154"/>
      <c r="E17477" s="154"/>
      <c r="F17477" s="154"/>
      <c r="G17477" s="155"/>
      <c r="H17477" s="155"/>
      <c r="I17477" s="154"/>
      <c r="J17477" s="156"/>
      <c r="K17477" s="154"/>
      <c r="L17477" s="168"/>
      <c r="M17477" s="154"/>
      <c r="N17477" s="157"/>
      <c r="O17477" s="157"/>
      <c r="P17477" s="152"/>
      <c r="Q17477" s="154"/>
      <c r="R17477" s="154"/>
      <c r="S17477" s="154"/>
      <c r="T17477" s="154"/>
      <c r="U17477" s="154"/>
      <c r="V17477" s="154"/>
      <c r="W17477" s="154"/>
      <c r="X17477" s="154"/>
      <c r="Y17477" s="154"/>
      <c r="Z17477" s="154"/>
      <c r="AA17477" s="154"/>
      <c r="AB17477" s="169"/>
      <c r="AC17477" s="154"/>
      <c r="AD17477" s="158"/>
      <c r="AE17477" s="154"/>
      <c r="AF17477" s="154"/>
      <c r="AG17477" s="154"/>
      <c r="AH17477" s="154"/>
    </row>
    <row r="17478" spans="1:34">
      <c r="A17478" s="154"/>
      <c r="B17478" s="154"/>
      <c r="C17478" s="154"/>
      <c r="D17478" s="154"/>
      <c r="E17478" s="154"/>
      <c r="F17478" s="154"/>
      <c r="G17478" s="155"/>
      <c r="H17478" s="155"/>
      <c r="I17478" s="154"/>
      <c r="J17478" s="156"/>
      <c r="K17478" s="154"/>
      <c r="L17478" s="168"/>
      <c r="M17478" s="154"/>
      <c r="N17478" s="157"/>
      <c r="O17478" s="157"/>
      <c r="P17478" s="152"/>
      <c r="Q17478" s="154"/>
      <c r="R17478" s="154"/>
      <c r="S17478" s="154"/>
      <c r="T17478" s="154"/>
      <c r="U17478" s="154"/>
      <c r="V17478" s="154"/>
      <c r="W17478" s="154"/>
      <c r="X17478" s="154"/>
      <c r="Y17478" s="154"/>
      <c r="Z17478" s="154"/>
      <c r="AA17478" s="154"/>
      <c r="AB17478" s="169"/>
      <c r="AC17478" s="154"/>
      <c r="AD17478" s="158"/>
      <c r="AE17478" s="154"/>
      <c r="AF17478" s="154"/>
      <c r="AG17478" s="154"/>
      <c r="AH17478" s="154"/>
    </row>
    <row r="17479" spans="1:34">
      <c r="A17479" s="154"/>
      <c r="B17479" s="154"/>
      <c r="C17479" s="154"/>
      <c r="D17479" s="154"/>
      <c r="E17479" s="154"/>
      <c r="F17479" s="154"/>
      <c r="G17479" s="155"/>
      <c r="H17479" s="155"/>
      <c r="I17479" s="154"/>
      <c r="J17479" s="156"/>
      <c r="K17479" s="154"/>
      <c r="L17479" s="168"/>
      <c r="M17479" s="154"/>
      <c r="N17479" s="157"/>
      <c r="O17479" s="157"/>
      <c r="P17479" s="152"/>
      <c r="Q17479" s="154"/>
      <c r="R17479" s="154"/>
      <c r="S17479" s="154"/>
      <c r="T17479" s="154"/>
      <c r="U17479" s="154"/>
      <c r="V17479" s="154"/>
      <c r="W17479" s="154"/>
      <c r="X17479" s="154"/>
      <c r="Y17479" s="154"/>
      <c r="Z17479" s="154"/>
      <c r="AA17479" s="154"/>
      <c r="AB17479" s="169"/>
      <c r="AC17479" s="154"/>
      <c r="AD17479" s="158"/>
      <c r="AE17479" s="154"/>
      <c r="AF17479" s="154"/>
      <c r="AG17479" s="154"/>
      <c r="AH17479" s="154"/>
    </row>
    <row r="17480" spans="1:34">
      <c r="A17480" s="154"/>
      <c r="B17480" s="154"/>
      <c r="C17480" s="154"/>
      <c r="D17480" s="154"/>
      <c r="E17480" s="154"/>
      <c r="F17480" s="154"/>
      <c r="G17480" s="155"/>
      <c r="H17480" s="155"/>
      <c r="I17480" s="154"/>
      <c r="J17480" s="156"/>
      <c r="K17480" s="154"/>
      <c r="L17480" s="168"/>
      <c r="M17480" s="154"/>
      <c r="N17480" s="157"/>
      <c r="O17480" s="157"/>
      <c r="P17480" s="152"/>
      <c r="Q17480" s="154"/>
      <c r="R17480" s="154"/>
      <c r="S17480" s="154"/>
      <c r="T17480" s="154"/>
      <c r="U17480" s="154"/>
      <c r="V17480" s="154"/>
      <c r="W17480" s="154"/>
      <c r="X17480" s="154"/>
      <c r="Y17480" s="154"/>
      <c r="Z17480" s="154"/>
      <c r="AA17480" s="154"/>
      <c r="AB17480" s="169"/>
      <c r="AC17480" s="154"/>
      <c r="AD17480" s="158"/>
      <c r="AE17480" s="154"/>
      <c r="AF17480" s="154"/>
      <c r="AG17480" s="154"/>
      <c r="AH17480" s="154"/>
    </row>
    <row r="17481" spans="1:34">
      <c r="A17481" s="154"/>
      <c r="B17481" s="154"/>
      <c r="C17481" s="154"/>
      <c r="D17481" s="154"/>
      <c r="E17481" s="154"/>
      <c r="F17481" s="154"/>
      <c r="G17481" s="155"/>
      <c r="H17481" s="155"/>
      <c r="I17481" s="154"/>
      <c r="J17481" s="156"/>
      <c r="K17481" s="154"/>
      <c r="L17481" s="168"/>
      <c r="M17481" s="154"/>
      <c r="N17481" s="157"/>
      <c r="O17481" s="157"/>
      <c r="P17481" s="152"/>
      <c r="Q17481" s="154"/>
      <c r="R17481" s="154"/>
      <c r="S17481" s="154"/>
      <c r="T17481" s="154"/>
      <c r="U17481" s="154"/>
      <c r="V17481" s="154"/>
      <c r="W17481" s="154"/>
      <c r="X17481" s="154"/>
      <c r="Y17481" s="154"/>
      <c r="Z17481" s="154"/>
      <c r="AA17481" s="154"/>
      <c r="AB17481" s="169"/>
      <c r="AC17481" s="154"/>
      <c r="AD17481" s="158"/>
      <c r="AE17481" s="154"/>
      <c r="AF17481" s="154"/>
      <c r="AG17481" s="154"/>
      <c r="AH17481" s="154"/>
    </row>
    <row r="17482" spans="1:34">
      <c r="A17482" s="154"/>
      <c r="B17482" s="154"/>
      <c r="C17482" s="154"/>
      <c r="D17482" s="154"/>
      <c r="E17482" s="154"/>
      <c r="F17482" s="154"/>
      <c r="G17482" s="155"/>
      <c r="H17482" s="155"/>
      <c r="I17482" s="154"/>
      <c r="J17482" s="156"/>
      <c r="K17482" s="154"/>
      <c r="L17482" s="168"/>
      <c r="M17482" s="154"/>
      <c r="N17482" s="157"/>
      <c r="O17482" s="157"/>
      <c r="P17482" s="152"/>
      <c r="Q17482" s="154"/>
      <c r="R17482" s="154"/>
      <c r="S17482" s="154"/>
      <c r="T17482" s="154"/>
      <c r="U17482" s="154"/>
      <c r="V17482" s="154"/>
      <c r="W17482" s="154"/>
      <c r="X17482" s="154"/>
      <c r="Y17482" s="154"/>
      <c r="Z17482" s="154"/>
      <c r="AA17482" s="154"/>
      <c r="AB17482" s="169"/>
      <c r="AC17482" s="154"/>
      <c r="AD17482" s="158"/>
      <c r="AE17482" s="154"/>
      <c r="AF17482" s="154"/>
      <c r="AG17482" s="154"/>
      <c r="AH17482" s="154"/>
    </row>
    <row r="17483" spans="1:34">
      <c r="A17483" s="154"/>
      <c r="B17483" s="154"/>
      <c r="C17483" s="154"/>
      <c r="D17483" s="154"/>
      <c r="E17483" s="154"/>
      <c r="F17483" s="154"/>
      <c r="G17483" s="155"/>
      <c r="H17483" s="155"/>
      <c r="I17483" s="154"/>
      <c r="J17483" s="156"/>
      <c r="K17483" s="154"/>
      <c r="L17483" s="168"/>
      <c r="M17483" s="154"/>
      <c r="N17483" s="157"/>
      <c r="O17483" s="157"/>
      <c r="P17483" s="152"/>
      <c r="Q17483" s="154"/>
      <c r="R17483" s="154"/>
      <c r="S17483" s="154"/>
      <c r="T17483" s="154"/>
      <c r="U17483" s="154"/>
      <c r="V17483" s="154"/>
      <c r="W17483" s="154"/>
      <c r="X17483" s="154"/>
      <c r="Y17483" s="154"/>
      <c r="Z17483" s="154"/>
      <c r="AA17483" s="154"/>
      <c r="AB17483" s="169"/>
      <c r="AC17483" s="154"/>
      <c r="AD17483" s="158"/>
      <c r="AE17483" s="154"/>
      <c r="AF17483" s="154"/>
      <c r="AG17483" s="154"/>
      <c r="AH17483" s="154"/>
    </row>
    <row r="17484" spans="1:34">
      <c r="A17484" s="154"/>
      <c r="B17484" s="154"/>
      <c r="C17484" s="154"/>
      <c r="D17484" s="154"/>
      <c r="E17484" s="154"/>
      <c r="F17484" s="154"/>
      <c r="G17484" s="155"/>
      <c r="H17484" s="155"/>
      <c r="I17484" s="154"/>
      <c r="J17484" s="156"/>
      <c r="K17484" s="154"/>
      <c r="L17484" s="168"/>
      <c r="M17484" s="154"/>
      <c r="N17484" s="157"/>
      <c r="O17484" s="157"/>
      <c r="P17484" s="152"/>
      <c r="Q17484" s="154"/>
      <c r="R17484" s="154"/>
      <c r="S17484" s="154"/>
      <c r="T17484" s="154"/>
      <c r="U17484" s="154"/>
      <c r="V17484" s="154"/>
      <c r="W17484" s="154"/>
      <c r="X17484" s="154"/>
      <c r="Y17484" s="154"/>
      <c r="Z17484" s="154"/>
      <c r="AA17484" s="154"/>
      <c r="AB17484" s="169"/>
      <c r="AC17484" s="154"/>
      <c r="AD17484" s="158"/>
      <c r="AE17484" s="154"/>
      <c r="AF17484" s="154"/>
      <c r="AG17484" s="154"/>
      <c r="AH17484" s="154"/>
    </row>
    <row r="17485" spans="1:34">
      <c r="A17485" s="154"/>
      <c r="B17485" s="154"/>
      <c r="C17485" s="154"/>
      <c r="D17485" s="154"/>
      <c r="E17485" s="154"/>
      <c r="F17485" s="154"/>
      <c r="G17485" s="155"/>
      <c r="H17485" s="155"/>
      <c r="I17485" s="154"/>
      <c r="J17485" s="156"/>
      <c r="K17485" s="154"/>
      <c r="L17485" s="168"/>
      <c r="M17485" s="154"/>
      <c r="N17485" s="157"/>
      <c r="O17485" s="157"/>
      <c r="P17485" s="152"/>
      <c r="Q17485" s="154"/>
      <c r="R17485" s="154"/>
      <c r="S17485" s="154"/>
      <c r="T17485" s="154"/>
      <c r="U17485" s="154"/>
      <c r="V17485" s="154"/>
      <c r="W17485" s="154"/>
      <c r="X17485" s="154"/>
      <c r="Y17485" s="154"/>
      <c r="Z17485" s="154"/>
      <c r="AA17485" s="154"/>
      <c r="AB17485" s="169"/>
      <c r="AC17485" s="154"/>
      <c r="AD17485" s="158"/>
      <c r="AE17485" s="154"/>
      <c r="AF17485" s="154"/>
      <c r="AG17485" s="154"/>
      <c r="AH17485" s="154"/>
    </row>
    <row r="17486" spans="1:34">
      <c r="A17486" s="154"/>
      <c r="B17486" s="154"/>
      <c r="C17486" s="154"/>
      <c r="D17486" s="154"/>
      <c r="E17486" s="154"/>
      <c r="F17486" s="154"/>
      <c r="G17486" s="155"/>
      <c r="H17486" s="155"/>
      <c r="I17486" s="154"/>
      <c r="J17486" s="156"/>
      <c r="K17486" s="154"/>
      <c r="L17486" s="168"/>
      <c r="M17486" s="154"/>
      <c r="N17486" s="157"/>
      <c r="O17486" s="157"/>
      <c r="P17486" s="152"/>
      <c r="Q17486" s="154"/>
      <c r="R17486" s="154"/>
      <c r="S17486" s="154"/>
      <c r="T17486" s="154"/>
      <c r="U17486" s="154"/>
      <c r="V17486" s="154"/>
      <c r="W17486" s="154"/>
      <c r="X17486" s="154"/>
      <c r="Y17486" s="154"/>
      <c r="Z17486" s="154"/>
      <c r="AA17486" s="154"/>
      <c r="AB17486" s="169"/>
      <c r="AC17486" s="154"/>
      <c r="AD17486" s="158"/>
      <c r="AE17486" s="154"/>
      <c r="AF17486" s="154"/>
      <c r="AG17486" s="154"/>
      <c r="AH17486" s="154"/>
    </row>
    <row r="17487" spans="1:34">
      <c r="A17487" s="154"/>
      <c r="B17487" s="154"/>
      <c r="C17487" s="154"/>
      <c r="D17487" s="154"/>
      <c r="E17487" s="154"/>
      <c r="F17487" s="154"/>
      <c r="G17487" s="155"/>
      <c r="H17487" s="155"/>
      <c r="I17487" s="154"/>
      <c r="J17487" s="156"/>
      <c r="K17487" s="154"/>
      <c r="L17487" s="168"/>
      <c r="M17487" s="154"/>
      <c r="N17487" s="157"/>
      <c r="O17487" s="157"/>
      <c r="P17487" s="152"/>
      <c r="Q17487" s="154"/>
      <c r="R17487" s="154"/>
      <c r="S17487" s="154"/>
      <c r="T17487" s="154"/>
      <c r="U17487" s="154"/>
      <c r="V17487" s="154"/>
      <c r="W17487" s="154"/>
      <c r="X17487" s="154"/>
      <c r="Y17487" s="154"/>
      <c r="Z17487" s="154"/>
      <c r="AA17487" s="154"/>
      <c r="AB17487" s="169"/>
      <c r="AC17487" s="154"/>
      <c r="AD17487" s="158"/>
      <c r="AE17487" s="154"/>
      <c r="AF17487" s="154"/>
      <c r="AG17487" s="154"/>
      <c r="AH17487" s="154"/>
    </row>
    <row r="17488" spans="1:34">
      <c r="A17488" s="154"/>
      <c r="B17488" s="154"/>
      <c r="C17488" s="154"/>
      <c r="D17488" s="154"/>
      <c r="E17488" s="154"/>
      <c r="F17488" s="154"/>
      <c r="G17488" s="155"/>
      <c r="H17488" s="155"/>
      <c r="I17488" s="154"/>
      <c r="J17488" s="156"/>
      <c r="K17488" s="154"/>
      <c r="L17488" s="168"/>
      <c r="M17488" s="154"/>
      <c r="N17488" s="157"/>
      <c r="O17488" s="157"/>
      <c r="P17488" s="152"/>
      <c r="Q17488" s="154"/>
      <c r="R17488" s="154"/>
      <c r="S17488" s="154"/>
      <c r="T17488" s="154"/>
      <c r="U17488" s="154"/>
      <c r="V17488" s="154"/>
      <c r="W17488" s="154"/>
      <c r="X17488" s="154"/>
      <c r="Y17488" s="154"/>
      <c r="Z17488" s="154"/>
      <c r="AA17488" s="154"/>
      <c r="AB17488" s="169"/>
      <c r="AC17488" s="154"/>
      <c r="AD17488" s="158"/>
      <c r="AE17488" s="154"/>
      <c r="AF17488" s="154"/>
      <c r="AG17488" s="154"/>
      <c r="AH17488" s="154"/>
    </row>
    <row r="17489" spans="1:34">
      <c r="A17489" s="154"/>
      <c r="B17489" s="154"/>
      <c r="C17489" s="154"/>
      <c r="D17489" s="154"/>
      <c r="E17489" s="154"/>
      <c r="F17489" s="154"/>
      <c r="G17489" s="155"/>
      <c r="H17489" s="155"/>
      <c r="I17489" s="154"/>
      <c r="J17489" s="156"/>
      <c r="K17489" s="154"/>
      <c r="L17489" s="168"/>
      <c r="M17489" s="154"/>
      <c r="N17489" s="157"/>
      <c r="O17489" s="157"/>
      <c r="P17489" s="152"/>
      <c r="Q17489" s="154"/>
      <c r="R17489" s="154"/>
      <c r="S17489" s="154"/>
      <c r="T17489" s="154"/>
      <c r="U17489" s="154"/>
      <c r="V17489" s="154"/>
      <c r="W17489" s="154"/>
      <c r="X17489" s="154"/>
      <c r="Y17489" s="154"/>
      <c r="Z17489" s="154"/>
      <c r="AA17489" s="154"/>
      <c r="AB17489" s="169"/>
      <c r="AC17489" s="154"/>
      <c r="AD17489" s="158"/>
      <c r="AE17489" s="154"/>
      <c r="AF17489" s="154"/>
      <c r="AG17489" s="154"/>
      <c r="AH17489" s="154"/>
    </row>
    <row r="17490" spans="1:34">
      <c r="A17490" s="154"/>
      <c r="B17490" s="154"/>
      <c r="C17490" s="154"/>
      <c r="D17490" s="154"/>
      <c r="E17490" s="154"/>
      <c r="F17490" s="154"/>
      <c r="G17490" s="155"/>
      <c r="H17490" s="155"/>
      <c r="I17490" s="154"/>
      <c r="J17490" s="156"/>
      <c r="K17490" s="154"/>
      <c r="L17490" s="168"/>
      <c r="M17490" s="154"/>
      <c r="N17490" s="157"/>
      <c r="O17490" s="157"/>
      <c r="P17490" s="152"/>
      <c r="Q17490" s="154"/>
      <c r="R17490" s="154"/>
      <c r="S17490" s="154"/>
      <c r="T17490" s="154"/>
      <c r="U17490" s="154"/>
      <c r="V17490" s="154"/>
      <c r="W17490" s="154"/>
      <c r="X17490" s="154"/>
      <c r="Y17490" s="154"/>
      <c r="Z17490" s="154"/>
      <c r="AA17490" s="154"/>
      <c r="AB17490" s="169"/>
      <c r="AC17490" s="154"/>
      <c r="AD17490" s="158"/>
      <c r="AE17490" s="154"/>
      <c r="AF17490" s="154"/>
      <c r="AG17490" s="154"/>
      <c r="AH17490" s="154"/>
    </row>
    <row r="17491" spans="1:34">
      <c r="A17491" s="154"/>
      <c r="B17491" s="154"/>
      <c r="C17491" s="154"/>
      <c r="D17491" s="154"/>
      <c r="E17491" s="154"/>
      <c r="F17491" s="154"/>
      <c r="G17491" s="155"/>
      <c r="H17491" s="155"/>
      <c r="I17491" s="154"/>
      <c r="J17491" s="156"/>
      <c r="K17491" s="154"/>
      <c r="L17491" s="168"/>
      <c r="M17491" s="154"/>
      <c r="N17491" s="157"/>
      <c r="O17491" s="157"/>
      <c r="P17491" s="152"/>
      <c r="Q17491" s="154"/>
      <c r="R17491" s="154"/>
      <c r="S17491" s="154"/>
      <c r="T17491" s="154"/>
      <c r="U17491" s="154"/>
      <c r="V17491" s="154"/>
      <c r="W17491" s="154"/>
      <c r="X17491" s="154"/>
      <c r="Y17491" s="154"/>
      <c r="Z17491" s="154"/>
      <c r="AA17491" s="154"/>
      <c r="AB17491" s="169"/>
      <c r="AC17491" s="154"/>
      <c r="AD17491" s="158"/>
      <c r="AE17491" s="154"/>
      <c r="AF17491" s="154"/>
      <c r="AG17491" s="154"/>
      <c r="AH17491" s="154"/>
    </row>
    <row r="17492" spans="1:34">
      <c r="A17492" s="154"/>
      <c r="B17492" s="154"/>
      <c r="C17492" s="154"/>
      <c r="D17492" s="154"/>
      <c r="E17492" s="154"/>
      <c r="F17492" s="154"/>
      <c r="G17492" s="155"/>
      <c r="H17492" s="155"/>
      <c r="I17492" s="154"/>
      <c r="J17492" s="156"/>
      <c r="K17492" s="154"/>
      <c r="L17492" s="168"/>
      <c r="M17492" s="154"/>
      <c r="N17492" s="157"/>
      <c r="O17492" s="157"/>
      <c r="P17492" s="152"/>
      <c r="Q17492" s="154"/>
      <c r="R17492" s="154"/>
      <c r="S17492" s="154"/>
      <c r="T17492" s="154"/>
      <c r="U17492" s="154"/>
      <c r="V17492" s="154"/>
      <c r="W17492" s="154"/>
      <c r="X17492" s="154"/>
      <c r="Y17492" s="154"/>
      <c r="Z17492" s="154"/>
      <c r="AA17492" s="154"/>
      <c r="AB17492" s="169"/>
      <c r="AC17492" s="154"/>
      <c r="AD17492" s="158"/>
      <c r="AE17492" s="154"/>
      <c r="AF17492" s="154"/>
      <c r="AG17492" s="154"/>
      <c r="AH17492" s="154"/>
    </row>
    <row r="17493" spans="1:34">
      <c r="A17493" s="154"/>
      <c r="B17493" s="154"/>
      <c r="C17493" s="154"/>
      <c r="D17493" s="154"/>
      <c r="E17493" s="154"/>
      <c r="F17493" s="154"/>
      <c r="G17493" s="155"/>
      <c r="H17493" s="155"/>
      <c r="I17493" s="154"/>
      <c r="J17493" s="156"/>
      <c r="K17493" s="154"/>
      <c r="L17493" s="168"/>
      <c r="M17493" s="154"/>
      <c r="N17493" s="157"/>
      <c r="O17493" s="157"/>
      <c r="P17493" s="152"/>
      <c r="Q17493" s="154"/>
      <c r="R17493" s="154"/>
      <c r="S17493" s="154"/>
      <c r="T17493" s="154"/>
      <c r="U17493" s="154"/>
      <c r="V17493" s="154"/>
      <c r="W17493" s="154"/>
      <c r="X17493" s="154"/>
      <c r="Y17493" s="154"/>
      <c r="Z17493" s="154"/>
      <c r="AA17493" s="154"/>
      <c r="AB17493" s="169"/>
      <c r="AC17493" s="154"/>
      <c r="AD17493" s="158"/>
      <c r="AE17493" s="154"/>
      <c r="AF17493" s="154"/>
      <c r="AG17493" s="154"/>
      <c r="AH17493" s="154"/>
    </row>
    <row r="17494" spans="1:34">
      <c r="A17494" s="154"/>
      <c r="B17494" s="154"/>
      <c r="C17494" s="154"/>
      <c r="D17494" s="154"/>
      <c r="E17494" s="154"/>
      <c r="F17494" s="154"/>
      <c r="G17494" s="155"/>
      <c r="H17494" s="155"/>
      <c r="I17494" s="154"/>
      <c r="J17494" s="156"/>
      <c r="K17494" s="154"/>
      <c r="L17494" s="168"/>
      <c r="M17494" s="154"/>
      <c r="N17494" s="157"/>
      <c r="O17494" s="157"/>
      <c r="P17494" s="152"/>
      <c r="Q17494" s="154"/>
      <c r="R17494" s="154"/>
      <c r="S17494" s="154"/>
      <c r="T17494" s="154"/>
      <c r="U17494" s="154"/>
      <c r="V17494" s="154"/>
      <c r="W17494" s="154"/>
      <c r="X17494" s="154"/>
      <c r="Y17494" s="154"/>
      <c r="Z17494" s="154"/>
      <c r="AA17494" s="154"/>
      <c r="AB17494" s="169"/>
      <c r="AC17494" s="154"/>
      <c r="AD17494" s="158"/>
      <c r="AE17494" s="154"/>
      <c r="AF17494" s="154"/>
      <c r="AG17494" s="154"/>
      <c r="AH17494" s="154"/>
    </row>
    <row r="17495" spans="1:34">
      <c r="A17495" s="154"/>
      <c r="B17495" s="154"/>
      <c r="C17495" s="154"/>
      <c r="D17495" s="154"/>
      <c r="E17495" s="154"/>
      <c r="F17495" s="154"/>
      <c r="G17495" s="155"/>
      <c r="H17495" s="155"/>
      <c r="I17495" s="154"/>
      <c r="J17495" s="156"/>
      <c r="K17495" s="154"/>
      <c r="L17495" s="168"/>
      <c r="M17495" s="154"/>
      <c r="N17495" s="157"/>
      <c r="O17495" s="157"/>
      <c r="P17495" s="152"/>
      <c r="Q17495" s="154"/>
      <c r="R17495" s="154"/>
      <c r="S17495" s="154"/>
      <c r="T17495" s="154"/>
      <c r="U17495" s="154"/>
      <c r="V17495" s="154"/>
      <c r="W17495" s="154"/>
      <c r="X17495" s="154"/>
      <c r="Y17495" s="154"/>
      <c r="Z17495" s="154"/>
      <c r="AA17495" s="154"/>
      <c r="AB17495" s="169"/>
      <c r="AC17495" s="154"/>
      <c r="AD17495" s="158"/>
      <c r="AE17495" s="154"/>
      <c r="AF17495" s="154"/>
      <c r="AG17495" s="154"/>
      <c r="AH17495" s="154"/>
    </row>
    <row r="17496" spans="1:34">
      <c r="A17496" s="154"/>
      <c r="B17496" s="154"/>
      <c r="C17496" s="154"/>
      <c r="D17496" s="154"/>
      <c r="E17496" s="154"/>
      <c r="F17496" s="154"/>
      <c r="G17496" s="155"/>
      <c r="H17496" s="155"/>
      <c r="I17496" s="154"/>
      <c r="J17496" s="156"/>
      <c r="K17496" s="154"/>
      <c r="L17496" s="168"/>
      <c r="M17496" s="154"/>
      <c r="N17496" s="157"/>
      <c r="O17496" s="157"/>
      <c r="P17496" s="152"/>
      <c r="Q17496" s="154"/>
      <c r="R17496" s="154"/>
      <c r="S17496" s="154"/>
      <c r="T17496" s="154"/>
      <c r="U17496" s="154"/>
      <c r="V17496" s="154"/>
      <c r="W17496" s="154"/>
      <c r="X17496" s="154"/>
      <c r="Y17496" s="154"/>
      <c r="Z17496" s="154"/>
      <c r="AA17496" s="154"/>
      <c r="AB17496" s="169"/>
      <c r="AC17496" s="154"/>
      <c r="AD17496" s="158"/>
      <c r="AE17496" s="154"/>
      <c r="AF17496" s="154"/>
      <c r="AG17496" s="154"/>
      <c r="AH17496" s="154"/>
    </row>
    <row r="17497" spans="1:34">
      <c r="A17497" s="154"/>
      <c r="B17497" s="154"/>
      <c r="C17497" s="154"/>
      <c r="D17497" s="154"/>
      <c r="E17497" s="154"/>
      <c r="F17497" s="154"/>
      <c r="G17497" s="155"/>
      <c r="H17497" s="155"/>
      <c r="I17497" s="154"/>
      <c r="J17497" s="156"/>
      <c r="K17497" s="154"/>
      <c r="L17497" s="168"/>
      <c r="M17497" s="154"/>
      <c r="N17497" s="157"/>
      <c r="O17497" s="157"/>
      <c r="P17497" s="152"/>
      <c r="Q17497" s="154"/>
      <c r="R17497" s="154"/>
      <c r="S17497" s="154"/>
      <c r="T17497" s="154"/>
      <c r="U17497" s="154"/>
      <c r="V17497" s="154"/>
      <c r="W17497" s="154"/>
      <c r="X17497" s="154"/>
      <c r="Y17497" s="154"/>
      <c r="Z17497" s="154"/>
      <c r="AA17497" s="154"/>
      <c r="AB17497" s="169"/>
      <c r="AC17497" s="154"/>
      <c r="AD17497" s="158"/>
      <c r="AE17497" s="154"/>
      <c r="AF17497" s="154"/>
      <c r="AG17497" s="154"/>
      <c r="AH17497" s="154"/>
    </row>
    <row r="17498" spans="1:34">
      <c r="A17498" s="154"/>
      <c r="B17498" s="154"/>
      <c r="C17498" s="154"/>
      <c r="D17498" s="154"/>
      <c r="E17498" s="154"/>
      <c r="F17498" s="154"/>
      <c r="G17498" s="155"/>
      <c r="H17498" s="155"/>
      <c r="I17498" s="154"/>
      <c r="J17498" s="156"/>
      <c r="K17498" s="154"/>
      <c r="L17498" s="168"/>
      <c r="M17498" s="154"/>
      <c r="N17498" s="157"/>
      <c r="O17498" s="157"/>
      <c r="P17498" s="152"/>
      <c r="Q17498" s="154"/>
      <c r="R17498" s="154"/>
      <c r="S17498" s="154"/>
      <c r="T17498" s="154"/>
      <c r="U17498" s="154"/>
      <c r="V17498" s="154"/>
      <c r="W17498" s="154"/>
      <c r="X17498" s="154"/>
      <c r="Y17498" s="154"/>
      <c r="Z17498" s="154"/>
      <c r="AA17498" s="154"/>
      <c r="AB17498" s="169"/>
      <c r="AC17498" s="154"/>
      <c r="AD17498" s="158"/>
      <c r="AE17498" s="154"/>
      <c r="AF17498" s="154"/>
      <c r="AG17498" s="154"/>
      <c r="AH17498" s="154"/>
    </row>
    <row r="17499" spans="1:34">
      <c r="A17499" s="154"/>
      <c r="B17499" s="154"/>
      <c r="C17499" s="154"/>
      <c r="D17499" s="154"/>
      <c r="E17499" s="154"/>
      <c r="F17499" s="154"/>
      <c r="G17499" s="155"/>
      <c r="H17499" s="155"/>
      <c r="I17499" s="154"/>
      <c r="J17499" s="156"/>
      <c r="K17499" s="154"/>
      <c r="L17499" s="168"/>
      <c r="M17499" s="154"/>
      <c r="N17499" s="157"/>
      <c r="O17499" s="157"/>
      <c r="P17499" s="152"/>
      <c r="Q17499" s="154"/>
      <c r="R17499" s="154"/>
      <c r="S17499" s="154"/>
      <c r="T17499" s="154"/>
      <c r="U17499" s="154"/>
      <c r="V17499" s="154"/>
      <c r="W17499" s="154"/>
      <c r="X17499" s="154"/>
      <c r="Y17499" s="154"/>
      <c r="Z17499" s="154"/>
      <c r="AA17499" s="154"/>
      <c r="AB17499" s="169"/>
      <c r="AC17499" s="154"/>
      <c r="AD17499" s="158"/>
      <c r="AE17499" s="154"/>
      <c r="AF17499" s="154"/>
      <c r="AG17499" s="154"/>
      <c r="AH17499" s="154"/>
    </row>
    <row r="17500" spans="1:34">
      <c r="A17500" s="154"/>
      <c r="B17500" s="154"/>
      <c r="C17500" s="154"/>
      <c r="D17500" s="154"/>
      <c r="E17500" s="154"/>
      <c r="F17500" s="154"/>
      <c r="G17500" s="155"/>
      <c r="H17500" s="155"/>
      <c r="I17500" s="154"/>
      <c r="J17500" s="156"/>
      <c r="K17500" s="154"/>
      <c r="L17500" s="168"/>
      <c r="M17500" s="154"/>
      <c r="N17500" s="157"/>
      <c r="O17500" s="157"/>
      <c r="P17500" s="152"/>
      <c r="Q17500" s="154"/>
      <c r="R17500" s="154"/>
      <c r="S17500" s="154"/>
      <c r="T17500" s="154"/>
      <c r="U17500" s="154"/>
      <c r="V17500" s="154"/>
      <c r="W17500" s="154"/>
      <c r="X17500" s="154"/>
      <c r="Y17500" s="154"/>
      <c r="Z17500" s="154"/>
      <c r="AA17500" s="154"/>
      <c r="AB17500" s="169"/>
      <c r="AC17500" s="154"/>
      <c r="AD17500" s="158"/>
      <c r="AE17500" s="154"/>
      <c r="AF17500" s="154"/>
      <c r="AG17500" s="154"/>
      <c r="AH17500" s="154"/>
    </row>
    <row r="17501" spans="1:34">
      <c r="A17501" s="154"/>
      <c r="B17501" s="154"/>
      <c r="C17501" s="154"/>
      <c r="D17501" s="154"/>
      <c r="E17501" s="154"/>
      <c r="F17501" s="154"/>
      <c r="G17501" s="155"/>
      <c r="H17501" s="155"/>
      <c r="I17501" s="154"/>
      <c r="J17501" s="156"/>
      <c r="K17501" s="154"/>
      <c r="L17501" s="168"/>
      <c r="M17501" s="154"/>
      <c r="N17501" s="157"/>
      <c r="O17501" s="157"/>
      <c r="P17501" s="152"/>
      <c r="Q17501" s="154"/>
      <c r="R17501" s="154"/>
      <c r="S17501" s="154"/>
      <c r="T17501" s="154"/>
      <c r="U17501" s="154"/>
      <c r="V17501" s="154"/>
      <c r="W17501" s="154"/>
      <c r="X17501" s="154"/>
      <c r="Y17501" s="154"/>
      <c r="Z17501" s="154"/>
      <c r="AA17501" s="154"/>
      <c r="AB17501" s="169"/>
      <c r="AC17501" s="154"/>
      <c r="AD17501" s="158"/>
      <c r="AE17501" s="154"/>
      <c r="AF17501" s="154"/>
      <c r="AG17501" s="154"/>
      <c r="AH17501" s="154"/>
    </row>
    <row r="17502" spans="1:34">
      <c r="A17502" s="154"/>
      <c r="B17502" s="154"/>
      <c r="C17502" s="154"/>
      <c r="D17502" s="154"/>
      <c r="E17502" s="154"/>
      <c r="F17502" s="154"/>
      <c r="G17502" s="155"/>
      <c r="H17502" s="155"/>
      <c r="I17502" s="154"/>
      <c r="J17502" s="156"/>
      <c r="K17502" s="154"/>
      <c r="L17502" s="168"/>
      <c r="M17502" s="154"/>
      <c r="N17502" s="157"/>
      <c r="O17502" s="157"/>
      <c r="P17502" s="152"/>
      <c r="Q17502" s="154"/>
      <c r="R17502" s="154"/>
      <c r="S17502" s="154"/>
      <c r="T17502" s="154"/>
      <c r="U17502" s="154"/>
      <c r="V17502" s="154"/>
      <c r="W17502" s="154"/>
      <c r="X17502" s="154"/>
      <c r="Y17502" s="154"/>
      <c r="Z17502" s="154"/>
      <c r="AA17502" s="154"/>
      <c r="AB17502" s="169"/>
      <c r="AC17502" s="154"/>
      <c r="AD17502" s="158"/>
      <c r="AE17502" s="154"/>
      <c r="AF17502" s="154"/>
      <c r="AG17502" s="154"/>
      <c r="AH17502" s="154"/>
    </row>
    <row r="17503" spans="1:34">
      <c r="A17503" s="154"/>
      <c r="B17503" s="154"/>
      <c r="C17503" s="154"/>
      <c r="D17503" s="154"/>
      <c r="E17503" s="154"/>
      <c r="F17503" s="154"/>
      <c r="G17503" s="155"/>
      <c r="H17503" s="155"/>
      <c r="I17503" s="154"/>
      <c r="J17503" s="156"/>
      <c r="K17503" s="154"/>
      <c r="L17503" s="168"/>
      <c r="M17503" s="154"/>
      <c r="N17503" s="157"/>
      <c r="O17503" s="157"/>
      <c r="P17503" s="152"/>
      <c r="Q17503" s="154"/>
      <c r="R17503" s="154"/>
      <c r="S17503" s="154"/>
      <c r="T17503" s="154"/>
      <c r="U17503" s="154"/>
      <c r="V17503" s="154"/>
      <c r="W17503" s="154"/>
      <c r="X17503" s="154"/>
      <c r="Y17503" s="154"/>
      <c r="Z17503" s="154"/>
      <c r="AA17503" s="154"/>
      <c r="AB17503" s="169"/>
      <c r="AC17503" s="154"/>
      <c r="AD17503" s="158"/>
      <c r="AE17503" s="154"/>
      <c r="AF17503" s="154"/>
      <c r="AG17503" s="154"/>
      <c r="AH17503" s="154"/>
    </row>
    <row r="17504" spans="1:34">
      <c r="A17504" s="154"/>
      <c r="B17504" s="154"/>
      <c r="C17504" s="154"/>
      <c r="D17504" s="154"/>
      <c r="E17504" s="154"/>
      <c r="F17504" s="154"/>
      <c r="G17504" s="155"/>
      <c r="H17504" s="155"/>
      <c r="I17504" s="154"/>
      <c r="J17504" s="156"/>
      <c r="K17504" s="154"/>
      <c r="L17504" s="168"/>
      <c r="M17504" s="154"/>
      <c r="N17504" s="157"/>
      <c r="O17504" s="157"/>
      <c r="P17504" s="152"/>
      <c r="Q17504" s="154"/>
      <c r="R17504" s="154"/>
      <c r="S17504" s="154"/>
      <c r="T17504" s="154"/>
      <c r="U17504" s="154"/>
      <c r="V17504" s="154"/>
      <c r="W17504" s="154"/>
      <c r="X17504" s="154"/>
      <c r="Y17504" s="154"/>
      <c r="Z17504" s="154"/>
      <c r="AA17504" s="154"/>
      <c r="AB17504" s="169"/>
      <c r="AC17504" s="154"/>
      <c r="AD17504" s="158"/>
      <c r="AE17504" s="154"/>
      <c r="AF17504" s="154"/>
      <c r="AG17504" s="154"/>
      <c r="AH17504" s="154"/>
    </row>
    <row r="17505" spans="1:34">
      <c r="A17505" s="154"/>
      <c r="B17505" s="154"/>
      <c r="C17505" s="154"/>
      <c r="D17505" s="154"/>
      <c r="E17505" s="154"/>
      <c r="F17505" s="154"/>
      <c r="G17505" s="155"/>
      <c r="H17505" s="155"/>
      <c r="I17505" s="154"/>
      <c r="J17505" s="156"/>
      <c r="K17505" s="154"/>
      <c r="L17505" s="168"/>
      <c r="M17505" s="154"/>
      <c r="N17505" s="157"/>
      <c r="O17505" s="157"/>
      <c r="P17505" s="152"/>
      <c r="Q17505" s="154"/>
      <c r="R17505" s="154"/>
      <c r="S17505" s="154"/>
      <c r="T17505" s="154"/>
      <c r="U17505" s="154"/>
      <c r="V17505" s="154"/>
      <c r="W17505" s="154"/>
      <c r="X17505" s="154"/>
      <c r="Y17505" s="154"/>
      <c r="Z17505" s="154"/>
      <c r="AA17505" s="154"/>
      <c r="AB17505" s="169"/>
      <c r="AC17505" s="154"/>
      <c r="AD17505" s="158"/>
      <c r="AE17505" s="154"/>
      <c r="AF17505" s="154"/>
      <c r="AG17505" s="154"/>
      <c r="AH17505" s="154"/>
    </row>
    <row r="17506" spans="1:34">
      <c r="A17506" s="154"/>
      <c r="B17506" s="154"/>
      <c r="C17506" s="154"/>
      <c r="D17506" s="154"/>
      <c r="E17506" s="154"/>
      <c r="F17506" s="154"/>
      <c r="G17506" s="155"/>
      <c r="H17506" s="155"/>
      <c r="I17506" s="154"/>
      <c r="J17506" s="156"/>
      <c r="K17506" s="154"/>
      <c r="L17506" s="168"/>
      <c r="M17506" s="154"/>
      <c r="N17506" s="157"/>
      <c r="O17506" s="157"/>
      <c r="P17506" s="152"/>
      <c r="Q17506" s="154"/>
      <c r="R17506" s="154"/>
      <c r="S17506" s="154"/>
      <c r="T17506" s="154"/>
      <c r="U17506" s="154"/>
      <c r="V17506" s="154"/>
      <c r="W17506" s="154"/>
      <c r="X17506" s="154"/>
      <c r="Y17506" s="154"/>
      <c r="Z17506" s="154"/>
      <c r="AA17506" s="154"/>
      <c r="AB17506" s="169"/>
      <c r="AC17506" s="154"/>
      <c r="AD17506" s="158"/>
      <c r="AE17506" s="154"/>
      <c r="AF17506" s="154"/>
      <c r="AG17506" s="154"/>
      <c r="AH17506" s="154"/>
    </row>
    <row r="17507" spans="1:34">
      <c r="A17507" s="154"/>
      <c r="B17507" s="154"/>
      <c r="C17507" s="154"/>
      <c r="D17507" s="154"/>
      <c r="E17507" s="154"/>
      <c r="F17507" s="154"/>
      <c r="G17507" s="155"/>
      <c r="H17507" s="155"/>
      <c r="I17507" s="154"/>
      <c r="J17507" s="156"/>
      <c r="K17507" s="154"/>
      <c r="L17507" s="168"/>
      <c r="M17507" s="154"/>
      <c r="N17507" s="157"/>
      <c r="O17507" s="157"/>
      <c r="P17507" s="152"/>
      <c r="Q17507" s="154"/>
      <c r="R17507" s="154"/>
      <c r="S17507" s="154"/>
      <c r="T17507" s="154"/>
      <c r="U17507" s="154"/>
      <c r="V17507" s="154"/>
      <c r="W17507" s="154"/>
      <c r="X17507" s="154"/>
      <c r="Y17507" s="154"/>
      <c r="Z17507" s="154"/>
      <c r="AA17507" s="154"/>
      <c r="AB17507" s="169"/>
      <c r="AC17507" s="154"/>
      <c r="AD17507" s="158"/>
      <c r="AE17507" s="154"/>
      <c r="AF17507" s="154"/>
      <c r="AG17507" s="154"/>
      <c r="AH17507" s="154"/>
    </row>
    <row r="17508" spans="1:34">
      <c r="A17508" s="154"/>
      <c r="B17508" s="154"/>
      <c r="C17508" s="154"/>
      <c r="D17508" s="154"/>
      <c r="E17508" s="154"/>
      <c r="F17508" s="154"/>
      <c r="G17508" s="155"/>
      <c r="H17508" s="155"/>
      <c r="I17508" s="154"/>
      <c r="J17508" s="156"/>
      <c r="K17508" s="154"/>
      <c r="L17508" s="168"/>
      <c r="M17508" s="154"/>
      <c r="N17508" s="157"/>
      <c r="O17508" s="157"/>
      <c r="P17508" s="152"/>
      <c r="Q17508" s="154"/>
      <c r="R17508" s="154"/>
      <c r="S17508" s="154"/>
      <c r="T17508" s="154"/>
      <c r="U17508" s="154"/>
      <c r="V17508" s="154"/>
      <c r="W17508" s="154"/>
      <c r="X17508" s="154"/>
      <c r="Y17508" s="154"/>
      <c r="Z17508" s="154"/>
      <c r="AA17508" s="154"/>
      <c r="AB17508" s="169"/>
      <c r="AC17508" s="154"/>
      <c r="AD17508" s="158"/>
      <c r="AE17508" s="154"/>
      <c r="AF17508" s="154"/>
      <c r="AG17508" s="154"/>
      <c r="AH17508" s="154"/>
    </row>
    <row r="17509" spans="1:34">
      <c r="A17509" s="154"/>
      <c r="B17509" s="154"/>
      <c r="C17509" s="154"/>
      <c r="D17509" s="154"/>
      <c r="E17509" s="154"/>
      <c r="F17509" s="154"/>
      <c r="G17509" s="155"/>
      <c r="H17509" s="155"/>
      <c r="I17509" s="154"/>
      <c r="J17509" s="156"/>
      <c r="K17509" s="154"/>
      <c r="L17509" s="168"/>
      <c r="M17509" s="154"/>
      <c r="N17509" s="157"/>
      <c r="O17509" s="157"/>
      <c r="P17509" s="152"/>
      <c r="Q17509" s="154"/>
      <c r="R17509" s="154"/>
      <c r="S17509" s="154"/>
      <c r="T17509" s="154"/>
      <c r="U17509" s="154"/>
      <c r="V17509" s="154"/>
      <c r="W17509" s="154"/>
      <c r="X17509" s="154"/>
      <c r="Y17509" s="154"/>
      <c r="Z17509" s="154"/>
      <c r="AA17509" s="154"/>
      <c r="AB17509" s="169"/>
      <c r="AC17509" s="154"/>
      <c r="AD17509" s="158"/>
      <c r="AE17509" s="154"/>
      <c r="AF17509" s="154"/>
      <c r="AG17509" s="154"/>
      <c r="AH17509" s="154"/>
    </row>
    <row r="17510" spans="1:34">
      <c r="A17510" s="154"/>
      <c r="B17510" s="154"/>
      <c r="C17510" s="154"/>
      <c r="D17510" s="154"/>
      <c r="E17510" s="154"/>
      <c r="F17510" s="154"/>
      <c r="G17510" s="155"/>
      <c r="H17510" s="155"/>
      <c r="I17510" s="154"/>
      <c r="J17510" s="156"/>
      <c r="K17510" s="154"/>
      <c r="L17510" s="168"/>
      <c r="M17510" s="154"/>
      <c r="N17510" s="157"/>
      <c r="O17510" s="157"/>
      <c r="P17510" s="152"/>
      <c r="Q17510" s="154"/>
      <c r="R17510" s="154"/>
      <c r="S17510" s="154"/>
      <c r="T17510" s="154"/>
      <c r="U17510" s="154"/>
      <c r="V17510" s="154"/>
      <c r="W17510" s="154"/>
      <c r="X17510" s="154"/>
      <c r="Y17510" s="154"/>
      <c r="Z17510" s="154"/>
      <c r="AA17510" s="154"/>
      <c r="AB17510" s="169"/>
      <c r="AC17510" s="154"/>
      <c r="AD17510" s="158"/>
      <c r="AE17510" s="154"/>
      <c r="AF17510" s="154"/>
      <c r="AG17510" s="154"/>
      <c r="AH17510" s="154"/>
    </row>
    <row r="17511" spans="1:34">
      <c r="A17511" s="154"/>
      <c r="B17511" s="154"/>
      <c r="C17511" s="154"/>
      <c r="D17511" s="154"/>
      <c r="E17511" s="154"/>
      <c r="F17511" s="154"/>
      <c r="G17511" s="155"/>
      <c r="H17511" s="155"/>
      <c r="I17511" s="154"/>
      <c r="J17511" s="156"/>
      <c r="K17511" s="154"/>
      <c r="L17511" s="168"/>
      <c r="M17511" s="154"/>
      <c r="N17511" s="157"/>
      <c r="O17511" s="157"/>
      <c r="P17511" s="152"/>
      <c r="Q17511" s="154"/>
      <c r="R17511" s="154"/>
      <c r="S17511" s="154"/>
      <c r="T17511" s="154"/>
      <c r="U17511" s="154"/>
      <c r="V17511" s="154"/>
      <c r="W17511" s="154"/>
      <c r="X17511" s="154"/>
      <c r="Y17511" s="154"/>
      <c r="Z17511" s="154"/>
      <c r="AA17511" s="154"/>
      <c r="AB17511" s="169"/>
      <c r="AC17511" s="154"/>
      <c r="AD17511" s="158"/>
      <c r="AE17511" s="154"/>
      <c r="AF17511" s="154"/>
      <c r="AG17511" s="154"/>
      <c r="AH17511" s="154"/>
    </row>
    <row r="17512" spans="1:34">
      <c r="A17512" s="154"/>
      <c r="B17512" s="154"/>
      <c r="C17512" s="154"/>
      <c r="D17512" s="154"/>
      <c r="E17512" s="154"/>
      <c r="F17512" s="154"/>
      <c r="G17512" s="155"/>
      <c r="H17512" s="155"/>
      <c r="I17512" s="154"/>
      <c r="J17512" s="156"/>
      <c r="K17512" s="154"/>
      <c r="L17512" s="168"/>
      <c r="M17512" s="154"/>
      <c r="N17512" s="157"/>
      <c r="O17512" s="157"/>
      <c r="P17512" s="152"/>
      <c r="Q17512" s="154"/>
      <c r="R17512" s="154"/>
      <c r="S17512" s="154"/>
      <c r="T17512" s="154"/>
      <c r="U17512" s="154"/>
      <c r="V17512" s="154"/>
      <c r="W17512" s="154"/>
      <c r="X17512" s="154"/>
      <c r="Y17512" s="154"/>
      <c r="Z17512" s="154"/>
      <c r="AA17512" s="154"/>
      <c r="AB17512" s="169"/>
      <c r="AC17512" s="154"/>
      <c r="AD17512" s="158"/>
      <c r="AE17512" s="154"/>
      <c r="AF17512" s="154"/>
      <c r="AG17512" s="154"/>
      <c r="AH17512" s="154"/>
    </row>
    <row r="17513" spans="1:34">
      <c r="A17513" s="154"/>
      <c r="B17513" s="154"/>
      <c r="C17513" s="154"/>
      <c r="D17513" s="154"/>
      <c r="E17513" s="154"/>
      <c r="F17513" s="154"/>
      <c r="G17513" s="155"/>
      <c r="H17513" s="155"/>
      <c r="I17513" s="154"/>
      <c r="J17513" s="156"/>
      <c r="K17513" s="154"/>
      <c r="L17513" s="168"/>
      <c r="M17513" s="154"/>
      <c r="N17513" s="157"/>
      <c r="O17513" s="157"/>
      <c r="P17513" s="152"/>
      <c r="Q17513" s="154"/>
      <c r="R17513" s="154"/>
      <c r="S17513" s="154"/>
      <c r="T17513" s="154"/>
      <c r="U17513" s="154"/>
      <c r="V17513" s="154"/>
      <c r="W17513" s="154"/>
      <c r="X17513" s="154"/>
      <c r="Y17513" s="154"/>
      <c r="Z17513" s="154"/>
      <c r="AA17513" s="154"/>
      <c r="AB17513" s="169"/>
      <c r="AC17513" s="154"/>
      <c r="AD17513" s="158"/>
      <c r="AE17513" s="154"/>
      <c r="AF17513" s="154"/>
      <c r="AG17513" s="154"/>
      <c r="AH17513" s="154"/>
    </row>
    <row r="17514" spans="1:34">
      <c r="A17514" s="154"/>
      <c r="B17514" s="154"/>
      <c r="C17514" s="154"/>
      <c r="D17514" s="154"/>
      <c r="E17514" s="154"/>
      <c r="F17514" s="154"/>
      <c r="G17514" s="155"/>
      <c r="H17514" s="155"/>
      <c r="I17514" s="154"/>
      <c r="J17514" s="156"/>
      <c r="K17514" s="154"/>
      <c r="L17514" s="168"/>
      <c r="M17514" s="154"/>
      <c r="N17514" s="157"/>
      <c r="O17514" s="157"/>
      <c r="P17514" s="152"/>
      <c r="Q17514" s="154"/>
      <c r="R17514" s="170"/>
      <c r="S17514" s="154"/>
      <c r="T17514" s="154"/>
      <c r="U17514" s="154"/>
      <c r="V17514" s="154"/>
      <c r="W17514" s="154"/>
      <c r="X17514" s="154"/>
      <c r="Y17514" s="154"/>
      <c r="Z17514" s="154"/>
      <c r="AA17514" s="154"/>
      <c r="AB17514" s="169"/>
      <c r="AC17514" s="154"/>
      <c r="AD17514" s="158"/>
      <c r="AE17514" s="154"/>
      <c r="AF17514" s="154"/>
      <c r="AG17514" s="154"/>
      <c r="AH17514" s="154"/>
    </row>
    <row r="17515" spans="1:34">
      <c r="A17515" s="154"/>
      <c r="B17515" s="154"/>
      <c r="C17515" s="154"/>
      <c r="D17515" s="154"/>
      <c r="E17515" s="154"/>
      <c r="F17515" s="154"/>
      <c r="G17515" s="155"/>
      <c r="H17515" s="155"/>
      <c r="I17515" s="154"/>
      <c r="J17515" s="156"/>
      <c r="K17515" s="154"/>
      <c r="L17515" s="168"/>
      <c r="M17515" s="154"/>
      <c r="N17515" s="157"/>
      <c r="O17515" s="157"/>
      <c r="P17515" s="152"/>
      <c r="Q17515" s="154"/>
      <c r="R17515" s="154"/>
      <c r="S17515" s="154"/>
      <c r="T17515" s="154"/>
      <c r="U17515" s="154"/>
      <c r="V17515" s="154"/>
      <c r="W17515" s="154"/>
      <c r="X17515" s="154"/>
      <c r="Y17515" s="154"/>
      <c r="Z17515" s="154"/>
      <c r="AA17515" s="154"/>
      <c r="AB17515" s="169"/>
      <c r="AC17515" s="154"/>
      <c r="AD17515" s="158"/>
      <c r="AE17515" s="154"/>
      <c r="AF17515" s="154"/>
      <c r="AG17515" s="154"/>
      <c r="AH17515" s="154"/>
    </row>
    <row r="17516" spans="1:34">
      <c r="A17516" s="154"/>
      <c r="B17516" s="154"/>
      <c r="C17516" s="154"/>
      <c r="D17516" s="154"/>
      <c r="E17516" s="154"/>
      <c r="F17516" s="154"/>
      <c r="G17516" s="155"/>
      <c r="H17516" s="155"/>
      <c r="I17516" s="154"/>
      <c r="J17516" s="156"/>
      <c r="K17516" s="154"/>
      <c r="L17516" s="168"/>
      <c r="M17516" s="154"/>
      <c r="N17516" s="157"/>
      <c r="O17516" s="157"/>
      <c r="P17516" s="152"/>
      <c r="Q17516" s="154"/>
      <c r="R17516" s="154"/>
      <c r="S17516" s="154"/>
      <c r="T17516" s="154"/>
      <c r="U17516" s="154"/>
      <c r="V17516" s="154"/>
      <c r="W17516" s="154"/>
      <c r="X17516" s="154"/>
      <c r="Y17516" s="154"/>
      <c r="Z17516" s="154"/>
      <c r="AA17516" s="154"/>
      <c r="AB17516" s="169"/>
      <c r="AC17516" s="154"/>
      <c r="AD17516" s="158"/>
      <c r="AE17516" s="154"/>
      <c r="AF17516" s="154"/>
      <c r="AG17516" s="154"/>
      <c r="AH17516" s="154"/>
    </row>
    <row r="17517" spans="1:34">
      <c r="A17517" s="154"/>
      <c r="B17517" s="154"/>
      <c r="C17517" s="154"/>
      <c r="D17517" s="154"/>
      <c r="E17517" s="154"/>
      <c r="F17517" s="154"/>
      <c r="G17517" s="155"/>
      <c r="H17517" s="155"/>
      <c r="I17517" s="154"/>
      <c r="J17517" s="156"/>
      <c r="K17517" s="154"/>
      <c r="L17517" s="168"/>
      <c r="M17517" s="154"/>
      <c r="N17517" s="157"/>
      <c r="O17517" s="157"/>
      <c r="P17517" s="152"/>
      <c r="Q17517" s="154"/>
      <c r="R17517" s="154"/>
      <c r="S17517" s="154"/>
      <c r="T17517" s="154"/>
      <c r="U17517" s="154"/>
      <c r="V17517" s="154"/>
      <c r="W17517" s="154"/>
      <c r="X17517" s="154"/>
      <c r="Y17517" s="154"/>
      <c r="Z17517" s="154"/>
      <c r="AA17517" s="154"/>
      <c r="AB17517" s="169"/>
      <c r="AC17517" s="154"/>
      <c r="AD17517" s="158"/>
      <c r="AE17517" s="154"/>
      <c r="AF17517" s="154"/>
      <c r="AG17517" s="154"/>
      <c r="AH17517" s="154"/>
    </row>
    <row r="17518" spans="1:34">
      <c r="A17518" s="154"/>
      <c r="B17518" s="154"/>
      <c r="C17518" s="154"/>
      <c r="D17518" s="154"/>
      <c r="E17518" s="154"/>
      <c r="F17518" s="154"/>
      <c r="G17518" s="155"/>
      <c r="H17518" s="155"/>
      <c r="I17518" s="154"/>
      <c r="J17518" s="156"/>
      <c r="K17518" s="154"/>
      <c r="L17518" s="168"/>
      <c r="M17518" s="154"/>
      <c r="N17518" s="157"/>
      <c r="O17518" s="157"/>
      <c r="P17518" s="152"/>
      <c r="Q17518" s="154"/>
      <c r="R17518" s="154"/>
      <c r="S17518" s="154"/>
      <c r="T17518" s="154"/>
      <c r="U17518" s="154"/>
      <c r="V17518" s="154"/>
      <c r="W17518" s="154"/>
      <c r="X17518" s="154"/>
      <c r="Y17518" s="154"/>
      <c r="Z17518" s="154"/>
      <c r="AA17518" s="154"/>
      <c r="AB17518" s="169"/>
      <c r="AC17518" s="154"/>
      <c r="AD17518" s="158"/>
      <c r="AE17518" s="154"/>
      <c r="AF17518" s="154"/>
      <c r="AG17518" s="154"/>
      <c r="AH17518" s="154"/>
    </row>
    <row r="17519" spans="1:34">
      <c r="A17519" s="154"/>
      <c r="B17519" s="154"/>
      <c r="C17519" s="154"/>
      <c r="D17519" s="154"/>
      <c r="E17519" s="154"/>
      <c r="F17519" s="154"/>
      <c r="G17519" s="155"/>
      <c r="H17519" s="155"/>
      <c r="I17519" s="154"/>
      <c r="J17519" s="156"/>
      <c r="K17519" s="154"/>
      <c r="L17519" s="168"/>
      <c r="M17519" s="154"/>
      <c r="N17519" s="157"/>
      <c r="O17519" s="157"/>
      <c r="P17519" s="152"/>
      <c r="Q17519" s="154"/>
      <c r="R17519" s="154"/>
      <c r="S17519" s="154"/>
      <c r="T17519" s="154"/>
      <c r="U17519" s="154"/>
      <c r="V17519" s="154"/>
      <c r="W17519" s="154"/>
      <c r="X17519" s="154"/>
      <c r="Y17519" s="154"/>
      <c r="Z17519" s="154"/>
      <c r="AA17519" s="154"/>
      <c r="AB17519" s="169"/>
      <c r="AC17519" s="154"/>
      <c r="AD17519" s="158"/>
      <c r="AE17519" s="154"/>
      <c r="AF17519" s="154"/>
      <c r="AG17519" s="154"/>
      <c r="AH17519" s="154"/>
    </row>
    <row r="17520" spans="1:34">
      <c r="A17520" s="154"/>
      <c r="B17520" s="154"/>
      <c r="C17520" s="154"/>
      <c r="D17520" s="154"/>
      <c r="E17520" s="154"/>
      <c r="F17520" s="154"/>
      <c r="G17520" s="155"/>
      <c r="H17520" s="155"/>
      <c r="I17520" s="154"/>
      <c r="J17520" s="156"/>
      <c r="K17520" s="154"/>
      <c r="L17520" s="168"/>
      <c r="M17520" s="154"/>
      <c r="N17520" s="157"/>
      <c r="O17520" s="157"/>
      <c r="P17520" s="152"/>
      <c r="Q17520" s="154"/>
      <c r="R17520" s="154"/>
      <c r="S17520" s="154"/>
      <c r="T17520" s="154"/>
      <c r="U17520" s="154"/>
      <c r="V17520" s="154"/>
      <c r="W17520" s="154"/>
      <c r="X17520" s="154"/>
      <c r="Y17520" s="154"/>
      <c r="Z17520" s="154"/>
      <c r="AA17520" s="154"/>
      <c r="AB17520" s="169"/>
      <c r="AC17520" s="154"/>
      <c r="AD17520" s="158"/>
      <c r="AE17520" s="154"/>
      <c r="AF17520" s="154"/>
      <c r="AG17520" s="154"/>
      <c r="AH17520" s="154"/>
    </row>
    <row r="17521" spans="1:34">
      <c r="A17521" s="154"/>
      <c r="B17521" s="154"/>
      <c r="C17521" s="154"/>
      <c r="D17521" s="154"/>
      <c r="E17521" s="154"/>
      <c r="F17521" s="154"/>
      <c r="G17521" s="155"/>
      <c r="H17521" s="155"/>
      <c r="I17521" s="154"/>
      <c r="J17521" s="156"/>
      <c r="K17521" s="154"/>
      <c r="L17521" s="168"/>
      <c r="M17521" s="154"/>
      <c r="N17521" s="157"/>
      <c r="O17521" s="157"/>
      <c r="P17521" s="152"/>
      <c r="Q17521" s="154"/>
      <c r="R17521" s="154"/>
      <c r="S17521" s="154"/>
      <c r="T17521" s="154"/>
      <c r="U17521" s="154"/>
      <c r="V17521" s="154"/>
      <c r="W17521" s="154"/>
      <c r="X17521" s="154"/>
      <c r="Y17521" s="154"/>
      <c r="Z17521" s="154"/>
      <c r="AA17521" s="154"/>
      <c r="AB17521" s="169"/>
      <c r="AC17521" s="154"/>
      <c r="AD17521" s="158"/>
      <c r="AE17521" s="154"/>
      <c r="AF17521" s="154"/>
      <c r="AG17521" s="154"/>
      <c r="AH17521" s="154"/>
    </row>
    <row r="17522" spans="1:34">
      <c r="A17522" s="154"/>
      <c r="B17522" s="154"/>
      <c r="C17522" s="154"/>
      <c r="D17522" s="154"/>
      <c r="E17522" s="154"/>
      <c r="F17522" s="154"/>
      <c r="G17522" s="155"/>
      <c r="H17522" s="155"/>
      <c r="I17522" s="154"/>
      <c r="J17522" s="156"/>
      <c r="K17522" s="154"/>
      <c r="L17522" s="168"/>
      <c r="M17522" s="154"/>
      <c r="N17522" s="157"/>
      <c r="O17522" s="157"/>
      <c r="P17522" s="152"/>
      <c r="Q17522" s="154"/>
      <c r="R17522" s="154"/>
      <c r="S17522" s="154"/>
      <c r="T17522" s="154"/>
      <c r="U17522" s="154"/>
      <c r="V17522" s="154"/>
      <c r="W17522" s="154"/>
      <c r="X17522" s="154"/>
      <c r="Y17522" s="154"/>
      <c r="Z17522" s="154"/>
      <c r="AA17522" s="154"/>
      <c r="AB17522" s="169"/>
      <c r="AC17522" s="154"/>
      <c r="AD17522" s="158"/>
      <c r="AE17522" s="154"/>
      <c r="AF17522" s="154"/>
      <c r="AG17522" s="154"/>
      <c r="AH17522" s="154"/>
    </row>
    <row r="17523" spans="1:34">
      <c r="A17523" s="154"/>
      <c r="B17523" s="154"/>
      <c r="C17523" s="154"/>
      <c r="D17523" s="154"/>
      <c r="E17523" s="154"/>
      <c r="F17523" s="154"/>
      <c r="G17523" s="155"/>
      <c r="H17523" s="155"/>
      <c r="I17523" s="154"/>
      <c r="J17523" s="156"/>
      <c r="K17523" s="154"/>
      <c r="L17523" s="168"/>
      <c r="M17523" s="154"/>
      <c r="N17523" s="157"/>
      <c r="O17523" s="157"/>
      <c r="P17523" s="152"/>
      <c r="Q17523" s="154"/>
      <c r="R17523" s="154"/>
      <c r="S17523" s="154"/>
      <c r="T17523" s="154"/>
      <c r="U17523" s="154"/>
      <c r="V17523" s="154"/>
      <c r="W17523" s="154"/>
      <c r="X17523" s="154"/>
      <c r="Y17523" s="154"/>
      <c r="Z17523" s="154"/>
      <c r="AA17523" s="154"/>
      <c r="AB17523" s="169"/>
      <c r="AC17523" s="154"/>
      <c r="AD17523" s="158"/>
      <c r="AE17523" s="154"/>
      <c r="AF17523" s="154"/>
      <c r="AG17523" s="154"/>
      <c r="AH17523" s="154"/>
    </row>
    <row r="17524" spans="1:34">
      <c r="A17524" s="154"/>
      <c r="B17524" s="154"/>
      <c r="C17524" s="154"/>
      <c r="D17524" s="154"/>
      <c r="E17524" s="154"/>
      <c r="F17524" s="154"/>
      <c r="G17524" s="155"/>
      <c r="H17524" s="155"/>
      <c r="I17524" s="154"/>
      <c r="J17524" s="156"/>
      <c r="K17524" s="154"/>
      <c r="L17524" s="168"/>
      <c r="M17524" s="154"/>
      <c r="N17524" s="157"/>
      <c r="O17524" s="157"/>
      <c r="P17524" s="152"/>
      <c r="Q17524" s="154"/>
      <c r="R17524" s="154"/>
      <c r="S17524" s="154"/>
      <c r="T17524" s="154"/>
      <c r="U17524" s="154"/>
      <c r="V17524" s="154"/>
      <c r="W17524" s="154"/>
      <c r="X17524" s="154"/>
      <c r="Y17524" s="154"/>
      <c r="Z17524" s="154"/>
      <c r="AA17524" s="154"/>
      <c r="AB17524" s="169"/>
      <c r="AC17524" s="154"/>
      <c r="AD17524" s="158"/>
      <c r="AE17524" s="154"/>
      <c r="AF17524" s="154"/>
      <c r="AG17524" s="154"/>
      <c r="AH17524" s="154"/>
    </row>
    <row r="17525" spans="1:34">
      <c r="A17525" s="154"/>
      <c r="B17525" s="154"/>
      <c r="C17525" s="154"/>
      <c r="D17525" s="154"/>
      <c r="E17525" s="154"/>
      <c r="F17525" s="154"/>
      <c r="G17525" s="155"/>
      <c r="H17525" s="155"/>
      <c r="I17525" s="154"/>
      <c r="J17525" s="156"/>
      <c r="K17525" s="154"/>
      <c r="L17525" s="168"/>
      <c r="M17525" s="154"/>
      <c r="N17525" s="157"/>
      <c r="O17525" s="157"/>
      <c r="P17525" s="152"/>
      <c r="Q17525" s="154"/>
      <c r="R17525" s="154"/>
      <c r="S17525" s="154"/>
      <c r="T17525" s="154"/>
      <c r="U17525" s="154"/>
      <c r="V17525" s="154"/>
      <c r="W17525" s="154"/>
      <c r="X17525" s="154"/>
      <c r="Y17525" s="154"/>
      <c r="Z17525" s="154"/>
      <c r="AA17525" s="154"/>
      <c r="AB17525" s="169"/>
      <c r="AC17525" s="154"/>
      <c r="AD17525" s="158"/>
      <c r="AE17525" s="154"/>
      <c r="AF17525" s="154"/>
      <c r="AG17525" s="154"/>
      <c r="AH17525" s="154"/>
    </row>
    <row r="17526" spans="1:34">
      <c r="A17526" s="154"/>
      <c r="B17526" s="154"/>
      <c r="C17526" s="154"/>
      <c r="D17526" s="154"/>
      <c r="E17526" s="154"/>
      <c r="F17526" s="154"/>
      <c r="G17526" s="155"/>
      <c r="H17526" s="155"/>
      <c r="I17526" s="154"/>
      <c r="J17526" s="156"/>
      <c r="K17526" s="154"/>
      <c r="L17526" s="168"/>
      <c r="M17526" s="154"/>
      <c r="N17526" s="157"/>
      <c r="O17526" s="157"/>
      <c r="P17526" s="152"/>
      <c r="Q17526" s="154"/>
      <c r="R17526" s="154"/>
      <c r="S17526" s="154"/>
      <c r="T17526" s="154"/>
      <c r="U17526" s="154"/>
      <c r="V17526" s="154"/>
      <c r="W17526" s="154"/>
      <c r="X17526" s="154"/>
      <c r="Y17526" s="154"/>
      <c r="Z17526" s="154"/>
      <c r="AA17526" s="154"/>
      <c r="AB17526" s="169"/>
      <c r="AC17526" s="154"/>
      <c r="AD17526" s="158"/>
      <c r="AE17526" s="154"/>
      <c r="AF17526" s="154"/>
      <c r="AG17526" s="154"/>
      <c r="AH17526" s="154"/>
    </row>
    <row r="17527" spans="1:34">
      <c r="A17527" s="154"/>
      <c r="B17527" s="154"/>
      <c r="C17527" s="154"/>
      <c r="D17527" s="154"/>
      <c r="E17527" s="154"/>
      <c r="F17527" s="154"/>
      <c r="G17527" s="155"/>
      <c r="H17527" s="155"/>
      <c r="I17527" s="154"/>
      <c r="J17527" s="156"/>
      <c r="K17527" s="154"/>
      <c r="L17527" s="168"/>
      <c r="M17527" s="154"/>
      <c r="N17527" s="157"/>
      <c r="O17527" s="157"/>
      <c r="P17527" s="152"/>
      <c r="Q17527" s="154"/>
      <c r="R17527" s="154"/>
      <c r="S17527" s="154"/>
      <c r="T17527" s="154"/>
      <c r="U17527" s="154"/>
      <c r="V17527" s="154"/>
      <c r="W17527" s="154"/>
      <c r="X17527" s="154"/>
      <c r="Y17527" s="154"/>
      <c r="Z17527" s="154"/>
      <c r="AA17527" s="154"/>
      <c r="AB17527" s="169"/>
      <c r="AC17527" s="154"/>
      <c r="AD17527" s="158"/>
      <c r="AE17527" s="154"/>
      <c r="AF17527" s="154"/>
      <c r="AG17527" s="154"/>
      <c r="AH17527" s="154"/>
    </row>
    <row r="17528" spans="1:34">
      <c r="A17528" s="154"/>
      <c r="B17528" s="154"/>
      <c r="C17528" s="154"/>
      <c r="D17528" s="154"/>
      <c r="E17528" s="154"/>
      <c r="F17528" s="154"/>
      <c r="G17528" s="155"/>
      <c r="H17528" s="155"/>
      <c r="I17528" s="154"/>
      <c r="J17528" s="156"/>
      <c r="K17528" s="154"/>
      <c r="L17528" s="168"/>
      <c r="M17528" s="154"/>
      <c r="N17528" s="157"/>
      <c r="O17528" s="157"/>
      <c r="P17528" s="152"/>
      <c r="Q17528" s="154"/>
      <c r="R17528" s="154"/>
      <c r="S17528" s="154"/>
      <c r="T17528" s="154"/>
      <c r="U17528" s="154"/>
      <c r="V17528" s="154"/>
      <c r="W17528" s="154"/>
      <c r="X17528" s="154"/>
      <c r="Y17528" s="154"/>
      <c r="Z17528" s="154"/>
      <c r="AA17528" s="154"/>
      <c r="AB17528" s="169"/>
      <c r="AC17528" s="154"/>
      <c r="AD17528" s="158"/>
      <c r="AE17528" s="154"/>
      <c r="AF17528" s="154"/>
      <c r="AG17528" s="154"/>
      <c r="AH17528" s="154"/>
    </row>
    <row r="17529" spans="1:34">
      <c r="A17529" s="154"/>
      <c r="B17529" s="154"/>
      <c r="C17529" s="154"/>
      <c r="D17529" s="154"/>
      <c r="E17529" s="154"/>
      <c r="F17529" s="154"/>
      <c r="G17529" s="155"/>
      <c r="H17529" s="155"/>
      <c r="I17529" s="154"/>
      <c r="J17529" s="156"/>
      <c r="K17529" s="154"/>
      <c r="L17529" s="168"/>
      <c r="M17529" s="154"/>
      <c r="N17529" s="157"/>
      <c r="O17529" s="157"/>
      <c r="P17529" s="152"/>
      <c r="Q17529" s="154"/>
      <c r="R17529" s="154"/>
      <c r="S17529" s="154"/>
      <c r="T17529" s="154"/>
      <c r="U17529" s="154"/>
      <c r="V17529" s="154"/>
      <c r="W17529" s="154"/>
      <c r="X17529" s="154"/>
      <c r="Y17529" s="154"/>
      <c r="Z17529" s="154"/>
      <c r="AA17529" s="154"/>
      <c r="AB17529" s="169"/>
      <c r="AC17529" s="154"/>
      <c r="AD17529" s="158"/>
      <c r="AE17529" s="154"/>
      <c r="AF17529" s="154"/>
      <c r="AG17529" s="154"/>
      <c r="AH17529" s="154"/>
    </row>
    <row r="17530" spans="1:34">
      <c r="A17530" s="154"/>
      <c r="B17530" s="154"/>
      <c r="C17530" s="154"/>
      <c r="D17530" s="154"/>
      <c r="E17530" s="154"/>
      <c r="F17530" s="154"/>
      <c r="G17530" s="155"/>
      <c r="H17530" s="155"/>
      <c r="I17530" s="154"/>
      <c r="J17530" s="156"/>
      <c r="K17530" s="154"/>
      <c r="L17530" s="168"/>
      <c r="M17530" s="154"/>
      <c r="N17530" s="157"/>
      <c r="O17530" s="157"/>
      <c r="P17530" s="152"/>
      <c r="Q17530" s="154"/>
      <c r="R17530" s="154"/>
      <c r="S17530" s="154"/>
      <c r="T17530" s="154"/>
      <c r="U17530" s="154"/>
      <c r="V17530" s="154"/>
      <c r="W17530" s="154"/>
      <c r="X17530" s="154"/>
      <c r="Y17530" s="154"/>
      <c r="Z17530" s="154"/>
      <c r="AA17530" s="154"/>
      <c r="AB17530" s="169"/>
      <c r="AC17530" s="154"/>
      <c r="AD17530" s="158"/>
      <c r="AE17530" s="154"/>
      <c r="AF17530" s="154"/>
      <c r="AG17530" s="154"/>
      <c r="AH17530" s="154"/>
    </row>
    <row r="17531" spans="1:34">
      <c r="A17531" s="154"/>
      <c r="B17531" s="154"/>
      <c r="C17531" s="154"/>
      <c r="D17531" s="154"/>
      <c r="E17531" s="154"/>
      <c r="F17531" s="154"/>
      <c r="G17531" s="155"/>
      <c r="H17531" s="155"/>
      <c r="I17531" s="154"/>
      <c r="J17531" s="156"/>
      <c r="K17531" s="154"/>
      <c r="L17531" s="168"/>
      <c r="M17531" s="154"/>
      <c r="N17531" s="157"/>
      <c r="O17531" s="157"/>
      <c r="P17531" s="152"/>
      <c r="Q17531" s="154"/>
      <c r="R17531" s="154"/>
      <c r="S17531" s="154"/>
      <c r="T17531" s="154"/>
      <c r="U17531" s="154"/>
      <c r="V17531" s="154"/>
      <c r="W17531" s="154"/>
      <c r="X17531" s="154"/>
      <c r="Y17531" s="154"/>
      <c r="Z17531" s="154"/>
      <c r="AA17531" s="154"/>
      <c r="AB17531" s="169"/>
      <c r="AC17531" s="154"/>
      <c r="AD17531" s="158"/>
      <c r="AE17531" s="154"/>
      <c r="AF17531" s="154"/>
      <c r="AG17531" s="154"/>
      <c r="AH17531" s="154"/>
    </row>
    <row r="17532" spans="1:34">
      <c r="A17532" s="154"/>
      <c r="B17532" s="154"/>
      <c r="C17532" s="154"/>
      <c r="D17532" s="154"/>
      <c r="E17532" s="154"/>
      <c r="F17532" s="154"/>
      <c r="G17532" s="155"/>
      <c r="H17532" s="155"/>
      <c r="I17532" s="154"/>
      <c r="J17532" s="156"/>
      <c r="K17532" s="154"/>
      <c r="L17532" s="168"/>
      <c r="M17532" s="154"/>
      <c r="N17532" s="157"/>
      <c r="O17532" s="157"/>
      <c r="P17532" s="152"/>
      <c r="Q17532" s="154"/>
      <c r="R17532" s="154"/>
      <c r="S17532" s="154"/>
      <c r="T17532" s="154"/>
      <c r="U17532" s="154"/>
      <c r="V17532" s="154"/>
      <c r="W17532" s="154"/>
      <c r="X17532" s="154"/>
      <c r="Y17532" s="154"/>
      <c r="Z17532" s="154"/>
      <c r="AA17532" s="154"/>
      <c r="AB17532" s="169"/>
      <c r="AC17532" s="154"/>
      <c r="AD17532" s="158"/>
      <c r="AE17532" s="154"/>
      <c r="AF17532" s="154"/>
      <c r="AG17532" s="154"/>
      <c r="AH17532" s="154"/>
    </row>
    <row r="17533" spans="1:34">
      <c r="A17533" s="154"/>
      <c r="B17533" s="154"/>
      <c r="C17533" s="154"/>
      <c r="D17533" s="154"/>
      <c r="E17533" s="154"/>
      <c r="F17533" s="154"/>
      <c r="G17533" s="155"/>
      <c r="H17533" s="155"/>
      <c r="I17533" s="154"/>
      <c r="J17533" s="156"/>
      <c r="K17533" s="154"/>
      <c r="L17533" s="168"/>
      <c r="M17533" s="154"/>
      <c r="N17533" s="157"/>
      <c r="O17533" s="157"/>
      <c r="P17533" s="152"/>
      <c r="Q17533" s="154"/>
      <c r="R17533" s="154"/>
      <c r="S17533" s="154"/>
      <c r="T17533" s="154"/>
      <c r="U17533" s="154"/>
      <c r="V17533" s="154"/>
      <c r="W17533" s="154"/>
      <c r="X17533" s="154"/>
      <c r="Y17533" s="154"/>
      <c r="Z17533" s="154"/>
      <c r="AA17533" s="154"/>
      <c r="AB17533" s="169"/>
      <c r="AC17533" s="154"/>
      <c r="AD17533" s="158"/>
      <c r="AE17533" s="154"/>
      <c r="AF17533" s="154"/>
      <c r="AG17533" s="154"/>
      <c r="AH17533" s="154"/>
    </row>
    <row r="17534" spans="1:34">
      <c r="A17534" s="154"/>
      <c r="B17534" s="154"/>
      <c r="C17534" s="154"/>
      <c r="D17534" s="154"/>
      <c r="E17534" s="154"/>
      <c r="F17534" s="154"/>
      <c r="G17534" s="155"/>
      <c r="H17534" s="155"/>
      <c r="I17534" s="154"/>
      <c r="J17534" s="156"/>
      <c r="K17534" s="154"/>
      <c r="L17534" s="168"/>
      <c r="M17534" s="154"/>
      <c r="N17534" s="157"/>
      <c r="O17534" s="157"/>
      <c r="P17534" s="152"/>
      <c r="Q17534" s="154"/>
      <c r="R17534" s="154"/>
      <c r="S17534" s="154"/>
      <c r="T17534" s="154"/>
      <c r="U17534" s="154"/>
      <c r="V17534" s="154"/>
      <c r="W17534" s="154"/>
      <c r="X17534" s="154"/>
      <c r="Y17534" s="154"/>
      <c r="Z17534" s="154"/>
      <c r="AA17534" s="154"/>
      <c r="AB17534" s="169"/>
      <c r="AC17534" s="154"/>
      <c r="AD17534" s="158"/>
      <c r="AE17534" s="154"/>
      <c r="AF17534" s="154"/>
      <c r="AG17534" s="154"/>
      <c r="AH17534" s="154"/>
    </row>
    <row r="17535" spans="1:34">
      <c r="A17535" s="154"/>
      <c r="B17535" s="154"/>
      <c r="C17535" s="154"/>
      <c r="D17535" s="154"/>
      <c r="E17535" s="154"/>
      <c r="F17535" s="154"/>
      <c r="G17535" s="155"/>
      <c r="H17535" s="155"/>
      <c r="I17535" s="154"/>
      <c r="J17535" s="156"/>
      <c r="K17535" s="154"/>
      <c r="L17535" s="168"/>
      <c r="M17535" s="154"/>
      <c r="N17535" s="157"/>
      <c r="O17535" s="157"/>
      <c r="P17535" s="152"/>
      <c r="Q17535" s="154"/>
      <c r="R17535" s="154"/>
      <c r="S17535" s="154"/>
      <c r="T17535" s="154"/>
      <c r="U17535" s="154"/>
      <c r="V17535" s="154"/>
      <c r="W17535" s="154"/>
      <c r="X17535" s="154"/>
      <c r="Y17535" s="154"/>
      <c r="Z17535" s="154"/>
      <c r="AA17535" s="154"/>
      <c r="AB17535" s="169"/>
      <c r="AC17535" s="154"/>
      <c r="AD17535" s="158"/>
      <c r="AE17535" s="154"/>
      <c r="AF17535" s="154"/>
      <c r="AG17535" s="154"/>
      <c r="AH17535" s="154"/>
    </row>
    <row r="17536" spans="1:34">
      <c r="A17536" s="154"/>
      <c r="B17536" s="154"/>
      <c r="C17536" s="154"/>
      <c r="D17536" s="154"/>
      <c r="E17536" s="154"/>
      <c r="F17536" s="154"/>
      <c r="G17536" s="155"/>
      <c r="H17536" s="155"/>
      <c r="I17536" s="154"/>
      <c r="J17536" s="156"/>
      <c r="K17536" s="154"/>
      <c r="L17536" s="168"/>
      <c r="M17536" s="154"/>
      <c r="N17536" s="157"/>
      <c r="O17536" s="157"/>
      <c r="P17536" s="152"/>
      <c r="Q17536" s="154"/>
      <c r="R17536" s="154"/>
      <c r="S17536" s="154"/>
      <c r="T17536" s="154"/>
      <c r="U17536" s="154"/>
      <c r="V17536" s="154"/>
      <c r="W17536" s="154"/>
      <c r="X17536" s="154"/>
      <c r="Y17536" s="154"/>
      <c r="Z17536" s="154"/>
      <c r="AA17536" s="154"/>
      <c r="AB17536" s="169"/>
      <c r="AC17536" s="154"/>
      <c r="AD17536" s="158"/>
      <c r="AE17536" s="154"/>
      <c r="AF17536" s="154"/>
      <c r="AG17536" s="154"/>
      <c r="AH17536" s="154"/>
    </row>
    <row r="17537" spans="1:34">
      <c r="A17537" s="154"/>
      <c r="B17537" s="154"/>
      <c r="C17537" s="154"/>
      <c r="D17537" s="154"/>
      <c r="E17537" s="154"/>
      <c r="F17537" s="154"/>
      <c r="G17537" s="155"/>
      <c r="H17537" s="155"/>
      <c r="I17537" s="154"/>
      <c r="J17537" s="156"/>
      <c r="K17537" s="154"/>
      <c r="L17537" s="168"/>
      <c r="M17537" s="154"/>
      <c r="N17537" s="157"/>
      <c r="O17537" s="157"/>
      <c r="P17537" s="152"/>
      <c r="Q17537" s="154"/>
      <c r="R17537" s="154"/>
      <c r="S17537" s="154"/>
      <c r="T17537" s="154"/>
      <c r="U17537" s="154"/>
      <c r="V17537" s="154"/>
      <c r="W17537" s="154"/>
      <c r="X17537" s="154"/>
      <c r="Y17537" s="154"/>
      <c r="Z17537" s="154"/>
      <c r="AA17537" s="154"/>
      <c r="AB17537" s="169"/>
      <c r="AC17537" s="154"/>
      <c r="AD17537" s="158"/>
      <c r="AE17537" s="154"/>
      <c r="AF17537" s="154"/>
      <c r="AG17537" s="154"/>
      <c r="AH17537" s="154"/>
    </row>
    <row r="17538" spans="1:34">
      <c r="A17538" s="154"/>
      <c r="B17538" s="154"/>
      <c r="C17538" s="154"/>
      <c r="D17538" s="154"/>
      <c r="E17538" s="154"/>
      <c r="F17538" s="154"/>
      <c r="G17538" s="155"/>
      <c r="H17538" s="155"/>
      <c r="I17538" s="154"/>
      <c r="J17538" s="156"/>
      <c r="K17538" s="154"/>
      <c r="L17538" s="168"/>
      <c r="M17538" s="154"/>
      <c r="N17538" s="157"/>
      <c r="O17538" s="157"/>
      <c r="P17538" s="152"/>
      <c r="Q17538" s="154"/>
      <c r="R17538" s="154"/>
      <c r="S17538" s="154"/>
      <c r="T17538" s="154"/>
      <c r="U17538" s="154"/>
      <c r="V17538" s="154"/>
      <c r="W17538" s="154"/>
      <c r="X17538" s="154"/>
      <c r="Y17538" s="154"/>
      <c r="Z17538" s="154"/>
      <c r="AA17538" s="154"/>
      <c r="AB17538" s="169"/>
      <c r="AC17538" s="154"/>
      <c r="AD17538" s="158"/>
      <c r="AE17538" s="154"/>
      <c r="AF17538" s="154"/>
      <c r="AG17538" s="154"/>
      <c r="AH17538" s="154"/>
    </row>
    <row r="17539" spans="1:34">
      <c r="J17539" s="161"/>
      <c r="L17539" s="162"/>
      <c r="P17539" s="152"/>
      <c r="AB17539" s="164"/>
    </row>
    <row r="17540" spans="1:34">
      <c r="J17540" s="161"/>
      <c r="L17540" s="162"/>
      <c r="P17540" s="152"/>
      <c r="AB17540" s="164"/>
    </row>
    <row r="17541" spans="1:34">
      <c r="J17541" s="161"/>
      <c r="L17541" s="162"/>
      <c r="P17541" s="152"/>
      <c r="AB17541" s="164"/>
    </row>
    <row r="17542" spans="1:34">
      <c r="J17542" s="161"/>
      <c r="L17542" s="162"/>
      <c r="P17542" s="152"/>
      <c r="AB17542" s="164"/>
    </row>
    <row r="17543" spans="1:34">
      <c r="J17543" s="161"/>
      <c r="L17543" s="162"/>
      <c r="P17543" s="152"/>
      <c r="AB17543" s="164"/>
    </row>
    <row r="17544" spans="1:34">
      <c r="J17544" s="161"/>
      <c r="L17544" s="162"/>
      <c r="P17544" s="152"/>
      <c r="AB17544" s="164"/>
    </row>
    <row r="17545" spans="1:34">
      <c r="J17545" s="161"/>
      <c r="L17545" s="162"/>
      <c r="P17545" s="152"/>
      <c r="AB17545" s="164"/>
    </row>
    <row r="17546" spans="1:34">
      <c r="J17546" s="161"/>
      <c r="L17546" s="162"/>
      <c r="P17546" s="152"/>
      <c r="AB17546" s="164"/>
    </row>
    <row r="17547" spans="1:34">
      <c r="J17547" s="161"/>
      <c r="L17547" s="162"/>
      <c r="P17547" s="152"/>
      <c r="AB17547" s="164"/>
    </row>
    <row r="17548" spans="1:34">
      <c r="J17548" s="161"/>
      <c r="L17548" s="162"/>
      <c r="P17548" s="152"/>
      <c r="AB17548" s="164"/>
    </row>
    <row r="17549" spans="1:34">
      <c r="J17549" s="161"/>
      <c r="L17549" s="162"/>
      <c r="P17549" s="152"/>
      <c r="AB17549" s="164"/>
    </row>
    <row r="17550" spans="1:34">
      <c r="J17550" s="161"/>
      <c r="L17550" s="162"/>
      <c r="P17550" s="152"/>
      <c r="AB17550" s="164"/>
    </row>
    <row r="17551" spans="1:34">
      <c r="J17551" s="161"/>
      <c r="L17551" s="162"/>
      <c r="P17551" s="152"/>
      <c r="AB17551" s="164"/>
    </row>
    <row r="17552" spans="1:34">
      <c r="J17552" s="161"/>
      <c r="L17552" s="162"/>
      <c r="P17552" s="152"/>
      <c r="AB17552" s="164"/>
    </row>
    <row r="17553" spans="10:28">
      <c r="J17553" s="161"/>
      <c r="L17553" s="162"/>
      <c r="P17553" s="152"/>
      <c r="AB17553" s="164"/>
    </row>
    <row r="17554" spans="10:28">
      <c r="J17554" s="161"/>
      <c r="L17554" s="162"/>
      <c r="P17554" s="152"/>
      <c r="AB17554" s="164"/>
    </row>
    <row r="17555" spans="10:28">
      <c r="J17555" s="161"/>
      <c r="L17555" s="162"/>
      <c r="P17555" s="152"/>
      <c r="AB17555" s="164"/>
    </row>
    <row r="17556" spans="10:28">
      <c r="J17556" s="161"/>
      <c r="L17556" s="162"/>
      <c r="P17556" s="152"/>
      <c r="AB17556" s="164"/>
    </row>
    <row r="17557" spans="10:28">
      <c r="J17557" s="161"/>
      <c r="L17557" s="162"/>
      <c r="P17557" s="152"/>
      <c r="AB17557" s="164"/>
    </row>
    <row r="17558" spans="10:28">
      <c r="J17558" s="161"/>
      <c r="L17558" s="162"/>
      <c r="P17558" s="152"/>
      <c r="AB17558" s="164"/>
    </row>
    <row r="17559" spans="10:28">
      <c r="J17559" s="161"/>
      <c r="L17559" s="162"/>
      <c r="P17559" s="152"/>
      <c r="AB17559" s="164"/>
    </row>
    <row r="17560" spans="10:28">
      <c r="J17560" s="161"/>
      <c r="L17560" s="162"/>
      <c r="P17560" s="152"/>
      <c r="AB17560" s="164"/>
    </row>
    <row r="17561" spans="10:28">
      <c r="J17561" s="161"/>
      <c r="L17561" s="162"/>
      <c r="P17561" s="152"/>
      <c r="AB17561" s="164"/>
    </row>
    <row r="17562" spans="10:28">
      <c r="J17562" s="161"/>
      <c r="L17562" s="162"/>
      <c r="P17562" s="152"/>
      <c r="AB17562" s="164"/>
    </row>
    <row r="17563" spans="10:28">
      <c r="J17563" s="161"/>
      <c r="L17563" s="162"/>
      <c r="P17563" s="152"/>
      <c r="AB17563" s="164"/>
    </row>
    <row r="17564" spans="10:28">
      <c r="J17564" s="161"/>
      <c r="L17564" s="162"/>
      <c r="P17564" s="152"/>
      <c r="AB17564" s="164"/>
    </row>
    <row r="17565" spans="10:28">
      <c r="J17565" s="161"/>
      <c r="L17565" s="162"/>
      <c r="P17565" s="152"/>
      <c r="AB17565" s="164"/>
    </row>
    <row r="17566" spans="10:28">
      <c r="J17566" s="161"/>
      <c r="L17566" s="162"/>
      <c r="P17566" s="152"/>
      <c r="AB17566" s="164"/>
    </row>
    <row r="17567" spans="10:28">
      <c r="J17567" s="161"/>
      <c r="L17567" s="162"/>
      <c r="P17567" s="152"/>
      <c r="AB17567" s="164"/>
    </row>
    <row r="17568" spans="10:28">
      <c r="J17568" s="161"/>
      <c r="L17568" s="162"/>
      <c r="P17568" s="152"/>
      <c r="AB17568" s="164"/>
    </row>
    <row r="17569" spans="10:28">
      <c r="J17569" s="161"/>
      <c r="L17569" s="162"/>
      <c r="P17569" s="152"/>
      <c r="AB17569" s="164"/>
    </row>
    <row r="17570" spans="10:28">
      <c r="J17570" s="161"/>
      <c r="L17570" s="162"/>
      <c r="P17570" s="152"/>
      <c r="AB17570" s="164"/>
    </row>
    <row r="17571" spans="10:28">
      <c r="J17571" s="161"/>
      <c r="L17571" s="162"/>
      <c r="P17571" s="152"/>
      <c r="AB17571" s="164"/>
    </row>
    <row r="17572" spans="10:28">
      <c r="J17572" s="161"/>
      <c r="L17572" s="162"/>
      <c r="P17572" s="152"/>
      <c r="AB17572" s="164"/>
    </row>
    <row r="17573" spans="10:28">
      <c r="J17573" s="161"/>
      <c r="L17573" s="162"/>
      <c r="P17573" s="152"/>
      <c r="AB17573" s="164"/>
    </row>
    <row r="17574" spans="10:28">
      <c r="J17574" s="161"/>
      <c r="L17574" s="162"/>
      <c r="P17574" s="152"/>
      <c r="AB17574" s="164"/>
    </row>
    <row r="17575" spans="10:28">
      <c r="J17575" s="161"/>
      <c r="L17575" s="162"/>
      <c r="P17575" s="152"/>
      <c r="AB17575" s="164"/>
    </row>
    <row r="17576" spans="10:28">
      <c r="J17576" s="161"/>
      <c r="L17576" s="162"/>
      <c r="P17576" s="152"/>
      <c r="AB17576" s="164"/>
    </row>
    <row r="17577" spans="10:28">
      <c r="J17577" s="161"/>
      <c r="L17577" s="162"/>
      <c r="P17577" s="152"/>
      <c r="AB17577" s="164"/>
    </row>
    <row r="17578" spans="10:28">
      <c r="J17578" s="161"/>
      <c r="L17578" s="162"/>
      <c r="P17578" s="152"/>
      <c r="AB17578" s="164"/>
    </row>
    <row r="17579" spans="10:28">
      <c r="J17579" s="161"/>
      <c r="L17579" s="162"/>
      <c r="P17579" s="152"/>
      <c r="AB17579" s="164"/>
    </row>
    <row r="17580" spans="10:28">
      <c r="J17580" s="161"/>
      <c r="L17580" s="162"/>
      <c r="P17580" s="152"/>
      <c r="AB17580" s="164"/>
    </row>
    <row r="17581" spans="10:28">
      <c r="J17581" s="161"/>
      <c r="L17581" s="162"/>
      <c r="P17581" s="152"/>
      <c r="AB17581" s="164"/>
    </row>
    <row r="17582" spans="10:28">
      <c r="J17582" s="161"/>
      <c r="L17582" s="162"/>
      <c r="P17582" s="152"/>
      <c r="AB17582" s="164"/>
    </row>
    <row r="17583" spans="10:28">
      <c r="J17583" s="161"/>
      <c r="L17583" s="162"/>
      <c r="P17583" s="152"/>
      <c r="AB17583" s="164"/>
    </row>
    <row r="17584" spans="10:28">
      <c r="J17584" s="161"/>
      <c r="L17584" s="162"/>
      <c r="P17584" s="152"/>
      <c r="AB17584" s="164"/>
    </row>
    <row r="17585" spans="5:28">
      <c r="J17585" s="161"/>
      <c r="L17585" s="162"/>
      <c r="P17585" s="152"/>
      <c r="AB17585" s="164"/>
    </row>
    <row r="17586" spans="5:28">
      <c r="J17586" s="161"/>
      <c r="L17586" s="162"/>
      <c r="P17586" s="152"/>
      <c r="AB17586" s="164"/>
    </row>
    <row r="17587" spans="5:28">
      <c r="J17587" s="161"/>
      <c r="L17587" s="162"/>
      <c r="P17587" s="152"/>
      <c r="AB17587" s="164"/>
    </row>
    <row r="17588" spans="5:28">
      <c r="J17588" s="161"/>
      <c r="L17588" s="162"/>
      <c r="P17588" s="152"/>
      <c r="AB17588" s="164"/>
    </row>
    <row r="17589" spans="5:28">
      <c r="J17589" s="161"/>
      <c r="L17589" s="162"/>
      <c r="P17589" s="152"/>
      <c r="AB17589" s="164"/>
    </row>
    <row r="17590" spans="5:28">
      <c r="J17590" s="161"/>
      <c r="L17590" s="162"/>
      <c r="P17590" s="152"/>
      <c r="AB17590" s="164"/>
    </row>
    <row r="17591" spans="5:28">
      <c r="J17591" s="161"/>
      <c r="L17591" s="162"/>
      <c r="P17591" s="152"/>
      <c r="AB17591" s="164"/>
    </row>
    <row r="17592" spans="5:28">
      <c r="J17592" s="161"/>
      <c r="L17592" s="162"/>
      <c r="P17592" s="152"/>
      <c r="AB17592" s="164"/>
    </row>
    <row r="17593" spans="5:28">
      <c r="J17593" s="161"/>
      <c r="L17593" s="162"/>
      <c r="P17593" s="152"/>
      <c r="AB17593" s="164"/>
    </row>
    <row r="17594" spans="5:28">
      <c r="J17594" s="161"/>
      <c r="L17594" s="162"/>
      <c r="P17594" s="152"/>
      <c r="AB17594" s="164"/>
    </row>
    <row r="17595" spans="5:28">
      <c r="J17595" s="161"/>
      <c r="L17595" s="162"/>
      <c r="P17595" s="152"/>
      <c r="AB17595" s="164"/>
    </row>
    <row r="17596" spans="5:28">
      <c r="J17596" s="161"/>
      <c r="L17596" s="162"/>
      <c r="P17596" s="152"/>
      <c r="AB17596" s="164"/>
    </row>
    <row r="17597" spans="5:28">
      <c r="J17597" s="161"/>
      <c r="L17597" s="162"/>
      <c r="P17597" s="152"/>
      <c r="AB17597" s="164"/>
    </row>
    <row r="17598" spans="5:28">
      <c r="E17598" s="166"/>
      <c r="J17598" s="161"/>
      <c r="L17598" s="162"/>
      <c r="P17598" s="152"/>
      <c r="AB17598" s="164"/>
    </row>
    <row r="17599" spans="5:28">
      <c r="E17599" s="166"/>
      <c r="J17599" s="161"/>
      <c r="L17599" s="162"/>
      <c r="P17599" s="152"/>
      <c r="AB17599" s="164"/>
    </row>
    <row r="17600" spans="5:28">
      <c r="E17600" s="166"/>
      <c r="J17600" s="161"/>
      <c r="L17600" s="162"/>
      <c r="P17600" s="152"/>
      <c r="AB17600" s="164"/>
    </row>
    <row r="17601" spans="5:28">
      <c r="E17601" s="166"/>
      <c r="J17601" s="161"/>
      <c r="L17601" s="162"/>
      <c r="P17601" s="152"/>
      <c r="AB17601" s="164"/>
    </row>
    <row r="17602" spans="5:28">
      <c r="E17602" s="166"/>
      <c r="J17602" s="161"/>
      <c r="L17602" s="162"/>
      <c r="P17602" s="152"/>
      <c r="AB17602" s="164"/>
    </row>
    <row r="17603" spans="5:28">
      <c r="J17603" s="161"/>
      <c r="L17603" s="162"/>
      <c r="P17603" s="152"/>
      <c r="AB17603" s="164"/>
    </row>
    <row r="17604" spans="5:28">
      <c r="J17604" s="161"/>
      <c r="L17604" s="162"/>
      <c r="P17604" s="152"/>
      <c r="AB17604" s="164"/>
    </row>
    <row r="17605" spans="5:28">
      <c r="J17605" s="161"/>
      <c r="L17605" s="162"/>
      <c r="P17605" s="152"/>
      <c r="AB17605" s="164"/>
    </row>
    <row r="17606" spans="5:28">
      <c r="J17606" s="161"/>
      <c r="L17606" s="162"/>
      <c r="P17606" s="152"/>
      <c r="AB17606" s="164"/>
    </row>
    <row r="17607" spans="5:28">
      <c r="J17607" s="161"/>
      <c r="L17607" s="162"/>
      <c r="P17607" s="152"/>
      <c r="AB17607" s="164"/>
    </row>
    <row r="17608" spans="5:28">
      <c r="J17608" s="161"/>
      <c r="L17608" s="162"/>
      <c r="P17608" s="152"/>
      <c r="AB17608" s="164"/>
    </row>
    <row r="17609" spans="5:28">
      <c r="J17609" s="161"/>
      <c r="L17609" s="162"/>
      <c r="P17609" s="152"/>
      <c r="AB17609" s="164"/>
    </row>
    <row r="17610" spans="5:28">
      <c r="J17610" s="161"/>
      <c r="L17610" s="162"/>
      <c r="P17610" s="152"/>
      <c r="AB17610" s="164"/>
    </row>
    <row r="17611" spans="5:28">
      <c r="E17611" s="166"/>
      <c r="J17611" s="161"/>
      <c r="L17611" s="162"/>
      <c r="P17611" s="152"/>
      <c r="AB17611" s="164"/>
    </row>
    <row r="17612" spans="5:28">
      <c r="E17612" s="166"/>
      <c r="J17612" s="161"/>
      <c r="L17612" s="162"/>
      <c r="P17612" s="152"/>
      <c r="AB17612" s="164"/>
    </row>
    <row r="17613" spans="5:28">
      <c r="E17613" s="166"/>
      <c r="J17613" s="161"/>
      <c r="L17613" s="162"/>
      <c r="P17613" s="152"/>
      <c r="AB17613" s="164"/>
    </row>
    <row r="17614" spans="5:28">
      <c r="E17614" s="166"/>
      <c r="J17614" s="161"/>
      <c r="L17614" s="162"/>
      <c r="P17614" s="152"/>
      <c r="AB17614" s="164"/>
    </row>
    <row r="17615" spans="5:28">
      <c r="E17615" s="166"/>
      <c r="J17615" s="161"/>
      <c r="L17615" s="162"/>
      <c r="P17615" s="152"/>
      <c r="AB17615" s="164"/>
    </row>
    <row r="17616" spans="5:28">
      <c r="E17616" s="166"/>
      <c r="J17616" s="161"/>
      <c r="L17616" s="162"/>
      <c r="P17616" s="152"/>
      <c r="AB17616" s="164"/>
    </row>
    <row r="17617" spans="5:28">
      <c r="J17617" s="161"/>
      <c r="L17617" s="162"/>
      <c r="P17617" s="152"/>
      <c r="AB17617" s="164"/>
    </row>
    <row r="17618" spans="5:28">
      <c r="J17618" s="161"/>
      <c r="L17618" s="162"/>
      <c r="P17618" s="152"/>
      <c r="AB17618" s="164"/>
    </row>
    <row r="17619" spans="5:28">
      <c r="J17619" s="161"/>
      <c r="L17619" s="162"/>
      <c r="P17619" s="152"/>
      <c r="AB17619" s="164"/>
    </row>
    <row r="17620" spans="5:28">
      <c r="E17620" s="166"/>
      <c r="J17620" s="161"/>
      <c r="L17620" s="162"/>
      <c r="P17620" s="152"/>
      <c r="AB17620" s="164"/>
    </row>
    <row r="17621" spans="5:28">
      <c r="E17621" s="166"/>
      <c r="J17621" s="161"/>
      <c r="L17621" s="162"/>
      <c r="P17621" s="152"/>
      <c r="AB17621" s="164"/>
    </row>
    <row r="17622" spans="5:28">
      <c r="E17622" s="166"/>
      <c r="J17622" s="161"/>
      <c r="L17622" s="162"/>
      <c r="P17622" s="152"/>
      <c r="AB17622" s="164"/>
    </row>
    <row r="17623" spans="5:28">
      <c r="E17623" s="166"/>
      <c r="J17623" s="161"/>
      <c r="L17623" s="162"/>
      <c r="P17623" s="152"/>
      <c r="AB17623" s="164"/>
    </row>
    <row r="17624" spans="5:28">
      <c r="E17624" s="166"/>
      <c r="J17624" s="161"/>
      <c r="L17624" s="162"/>
      <c r="P17624" s="152"/>
      <c r="AB17624" s="164"/>
    </row>
    <row r="17625" spans="5:28">
      <c r="E17625" s="166"/>
      <c r="J17625" s="161"/>
      <c r="L17625" s="162"/>
      <c r="P17625" s="152"/>
      <c r="AB17625" s="164"/>
    </row>
    <row r="17626" spans="5:28">
      <c r="E17626" s="166"/>
      <c r="J17626" s="161"/>
      <c r="L17626" s="162"/>
      <c r="P17626" s="152"/>
      <c r="AB17626" s="164"/>
    </row>
    <row r="17627" spans="5:28">
      <c r="E17627" s="166"/>
      <c r="J17627" s="161"/>
      <c r="L17627" s="162"/>
      <c r="P17627" s="152"/>
      <c r="AB17627" s="164"/>
    </row>
    <row r="17628" spans="5:28">
      <c r="E17628" s="166"/>
      <c r="J17628" s="161"/>
      <c r="L17628" s="162"/>
      <c r="P17628" s="152"/>
      <c r="AB17628" s="164"/>
    </row>
    <row r="17629" spans="5:28">
      <c r="E17629" s="166"/>
      <c r="J17629" s="161"/>
      <c r="L17629" s="162"/>
      <c r="P17629" s="152"/>
      <c r="AB17629" s="164"/>
    </row>
    <row r="17630" spans="5:28">
      <c r="J17630" s="161"/>
      <c r="L17630" s="162"/>
      <c r="P17630" s="152"/>
      <c r="AB17630" s="164"/>
    </row>
    <row r="17631" spans="5:28">
      <c r="E17631" s="166"/>
      <c r="J17631" s="161"/>
      <c r="L17631" s="162"/>
      <c r="P17631" s="152"/>
      <c r="AB17631" s="164"/>
    </row>
    <row r="17632" spans="5:28">
      <c r="E17632" s="166"/>
      <c r="J17632" s="161"/>
      <c r="L17632" s="162"/>
      <c r="P17632" s="152"/>
      <c r="AB17632" s="164"/>
    </row>
    <row r="17633" spans="5:28">
      <c r="J17633" s="161"/>
      <c r="L17633" s="162"/>
      <c r="P17633" s="152"/>
      <c r="AB17633" s="164"/>
    </row>
    <row r="17634" spans="5:28">
      <c r="J17634" s="161"/>
      <c r="L17634" s="162"/>
      <c r="P17634" s="152"/>
      <c r="AB17634" s="164"/>
    </row>
    <row r="17635" spans="5:28">
      <c r="J17635" s="161"/>
      <c r="L17635" s="162"/>
      <c r="P17635" s="152"/>
      <c r="AB17635" s="164"/>
    </row>
    <row r="17636" spans="5:28">
      <c r="J17636" s="161"/>
      <c r="L17636" s="162"/>
      <c r="P17636" s="152"/>
      <c r="AB17636" s="164"/>
    </row>
    <row r="17637" spans="5:28">
      <c r="J17637" s="161"/>
      <c r="L17637" s="162"/>
      <c r="P17637" s="152"/>
      <c r="AB17637" s="164"/>
    </row>
    <row r="17638" spans="5:28">
      <c r="J17638" s="161"/>
      <c r="L17638" s="162"/>
      <c r="P17638" s="152"/>
      <c r="AB17638" s="164"/>
    </row>
    <row r="17639" spans="5:28">
      <c r="J17639" s="161"/>
      <c r="L17639" s="162"/>
      <c r="P17639" s="152"/>
      <c r="AB17639" s="164"/>
    </row>
    <row r="17640" spans="5:28">
      <c r="E17640" s="166"/>
      <c r="J17640" s="161"/>
      <c r="L17640" s="162"/>
      <c r="P17640" s="152"/>
      <c r="AB17640" s="164"/>
    </row>
    <row r="17641" spans="5:28">
      <c r="J17641" s="161"/>
      <c r="L17641" s="162"/>
      <c r="P17641" s="152"/>
      <c r="AB17641" s="164"/>
    </row>
    <row r="17642" spans="5:28">
      <c r="J17642" s="161"/>
      <c r="L17642" s="162"/>
      <c r="P17642" s="152"/>
      <c r="AB17642" s="164"/>
    </row>
    <row r="17643" spans="5:28">
      <c r="E17643" s="166"/>
      <c r="J17643" s="161"/>
      <c r="L17643" s="162"/>
      <c r="P17643" s="152"/>
      <c r="AB17643" s="164"/>
    </row>
    <row r="17644" spans="5:28">
      <c r="J17644" s="161"/>
      <c r="L17644" s="162"/>
      <c r="P17644" s="152"/>
      <c r="AB17644" s="164"/>
    </row>
    <row r="17645" spans="5:28">
      <c r="J17645" s="161"/>
      <c r="L17645" s="162"/>
      <c r="P17645" s="152"/>
      <c r="AB17645" s="164"/>
    </row>
    <row r="17646" spans="5:28">
      <c r="J17646" s="161"/>
      <c r="L17646" s="162"/>
      <c r="P17646" s="152"/>
      <c r="AB17646" s="164"/>
    </row>
    <row r="17647" spans="5:28">
      <c r="J17647" s="161"/>
      <c r="L17647" s="162"/>
      <c r="P17647" s="152"/>
      <c r="AB17647" s="164"/>
    </row>
    <row r="17648" spans="5:28">
      <c r="J17648" s="161"/>
      <c r="L17648" s="162"/>
      <c r="P17648" s="152"/>
      <c r="AB17648" s="164"/>
    </row>
    <row r="17649" spans="5:28">
      <c r="J17649" s="161"/>
      <c r="L17649" s="162"/>
      <c r="P17649" s="152"/>
      <c r="AB17649" s="164"/>
    </row>
    <row r="17650" spans="5:28">
      <c r="J17650" s="161"/>
      <c r="L17650" s="162"/>
      <c r="P17650" s="152"/>
      <c r="AB17650" s="164"/>
    </row>
    <row r="17651" spans="5:28">
      <c r="J17651" s="161"/>
      <c r="L17651" s="162"/>
      <c r="P17651" s="152"/>
      <c r="AB17651" s="164"/>
    </row>
    <row r="17652" spans="5:28">
      <c r="J17652" s="161"/>
      <c r="L17652" s="162"/>
      <c r="P17652" s="152"/>
      <c r="AB17652" s="164"/>
    </row>
    <row r="17653" spans="5:28">
      <c r="J17653" s="161"/>
      <c r="L17653" s="162"/>
      <c r="P17653" s="152"/>
      <c r="AB17653" s="164"/>
    </row>
    <row r="17654" spans="5:28">
      <c r="E17654" s="166"/>
      <c r="J17654" s="161"/>
      <c r="L17654" s="162"/>
      <c r="P17654" s="152"/>
      <c r="AB17654" s="164"/>
    </row>
    <row r="17655" spans="5:28">
      <c r="J17655" s="161"/>
      <c r="L17655" s="162"/>
      <c r="P17655" s="152"/>
      <c r="AB17655" s="164"/>
    </row>
    <row r="17656" spans="5:28">
      <c r="J17656" s="161"/>
      <c r="L17656" s="162"/>
      <c r="P17656" s="152"/>
      <c r="AB17656" s="164"/>
    </row>
    <row r="17657" spans="5:28">
      <c r="J17657" s="161"/>
      <c r="L17657" s="162"/>
      <c r="P17657" s="152"/>
      <c r="AB17657" s="164"/>
    </row>
    <row r="17658" spans="5:28">
      <c r="J17658" s="161"/>
      <c r="L17658" s="162"/>
      <c r="P17658" s="152"/>
      <c r="AB17658" s="164"/>
    </row>
    <row r="17659" spans="5:28">
      <c r="J17659" s="161"/>
      <c r="L17659" s="162"/>
      <c r="P17659" s="152"/>
      <c r="AB17659" s="164"/>
    </row>
    <row r="17660" spans="5:28">
      <c r="J17660" s="161"/>
      <c r="L17660" s="162"/>
      <c r="P17660" s="152"/>
      <c r="AB17660" s="164"/>
    </row>
    <row r="17661" spans="5:28">
      <c r="J17661" s="161"/>
      <c r="L17661" s="162"/>
      <c r="P17661" s="152"/>
      <c r="AB17661" s="164"/>
    </row>
    <row r="17662" spans="5:28">
      <c r="J17662" s="161"/>
      <c r="L17662" s="162"/>
      <c r="P17662" s="152"/>
      <c r="R17662" s="170"/>
      <c r="AB17662" s="164"/>
    </row>
    <row r="17663" spans="5:28">
      <c r="J17663" s="161"/>
      <c r="L17663" s="162"/>
      <c r="P17663" s="152"/>
      <c r="AB17663" s="164"/>
    </row>
    <row r="17664" spans="5:28">
      <c r="J17664" s="161"/>
      <c r="L17664" s="162"/>
      <c r="P17664" s="152"/>
      <c r="AB17664" s="164"/>
    </row>
    <row r="17665" spans="10:28">
      <c r="J17665" s="161"/>
      <c r="L17665" s="162"/>
      <c r="P17665" s="152"/>
      <c r="AB17665" s="164"/>
    </row>
    <row r="17666" spans="10:28">
      <c r="J17666" s="161"/>
      <c r="L17666" s="162"/>
      <c r="P17666" s="152"/>
      <c r="AB17666" s="164"/>
    </row>
    <row r="17667" spans="10:28">
      <c r="J17667" s="161"/>
      <c r="L17667" s="162"/>
      <c r="P17667" s="152"/>
      <c r="AB17667" s="164"/>
    </row>
    <row r="17668" spans="10:28">
      <c r="J17668" s="161"/>
      <c r="L17668" s="162"/>
      <c r="P17668" s="152"/>
      <c r="AB17668" s="164"/>
    </row>
    <row r="17669" spans="10:28">
      <c r="J17669" s="161"/>
      <c r="L17669" s="162"/>
      <c r="P17669" s="152"/>
      <c r="AB17669" s="164"/>
    </row>
    <row r="17670" spans="10:28">
      <c r="J17670" s="161"/>
      <c r="L17670" s="162"/>
      <c r="P17670" s="152"/>
      <c r="AB17670" s="164"/>
    </row>
    <row r="17671" spans="10:28">
      <c r="J17671" s="161"/>
      <c r="L17671" s="162"/>
      <c r="P17671" s="152"/>
      <c r="AB17671" s="164"/>
    </row>
    <row r="17672" spans="10:28">
      <c r="J17672" s="161"/>
      <c r="L17672" s="162"/>
      <c r="P17672" s="152"/>
      <c r="AB17672" s="164"/>
    </row>
    <row r="17673" spans="10:28">
      <c r="J17673" s="161"/>
      <c r="L17673" s="162"/>
      <c r="P17673" s="152"/>
      <c r="AB17673" s="164"/>
    </row>
    <row r="17674" spans="10:28">
      <c r="J17674" s="161"/>
      <c r="L17674" s="162"/>
      <c r="P17674" s="152"/>
      <c r="AB17674" s="164"/>
    </row>
    <row r="17675" spans="10:28">
      <c r="J17675" s="161"/>
      <c r="L17675" s="162"/>
      <c r="P17675" s="152"/>
      <c r="AB17675" s="164"/>
    </row>
    <row r="17676" spans="10:28">
      <c r="J17676" s="161"/>
      <c r="L17676" s="162"/>
      <c r="P17676" s="152"/>
      <c r="AB17676" s="164"/>
    </row>
    <row r="17677" spans="10:28">
      <c r="J17677" s="161"/>
      <c r="L17677" s="162"/>
      <c r="P17677" s="152"/>
      <c r="AB17677" s="164"/>
    </row>
    <row r="17678" spans="10:28">
      <c r="J17678" s="161"/>
      <c r="L17678" s="162"/>
      <c r="P17678" s="152"/>
      <c r="AB17678" s="164"/>
    </row>
    <row r="17679" spans="10:28">
      <c r="J17679" s="161"/>
      <c r="L17679" s="162"/>
      <c r="P17679" s="152"/>
      <c r="AB17679" s="164"/>
    </row>
    <row r="17680" spans="10:28">
      <c r="J17680" s="161"/>
      <c r="L17680" s="162"/>
      <c r="P17680" s="152"/>
      <c r="AB17680" s="164"/>
    </row>
    <row r="17681" spans="5:28">
      <c r="J17681" s="161"/>
      <c r="L17681" s="162"/>
      <c r="P17681" s="152"/>
      <c r="AB17681" s="164"/>
    </row>
    <row r="17682" spans="5:28">
      <c r="J17682" s="161"/>
      <c r="L17682" s="162"/>
      <c r="P17682" s="152"/>
      <c r="AB17682" s="164"/>
    </row>
    <row r="17683" spans="5:28">
      <c r="J17683" s="161"/>
      <c r="L17683" s="162"/>
      <c r="P17683" s="152"/>
      <c r="AB17683" s="164"/>
    </row>
    <row r="17684" spans="5:28">
      <c r="J17684" s="161"/>
      <c r="L17684" s="162"/>
      <c r="P17684" s="152"/>
      <c r="AB17684" s="164"/>
    </row>
    <row r="17685" spans="5:28">
      <c r="J17685" s="161"/>
      <c r="L17685" s="162"/>
      <c r="P17685" s="152"/>
      <c r="AB17685" s="164"/>
    </row>
    <row r="17686" spans="5:28">
      <c r="J17686" s="161"/>
      <c r="L17686" s="162"/>
      <c r="P17686" s="152"/>
      <c r="AB17686" s="164"/>
    </row>
    <row r="17687" spans="5:28">
      <c r="J17687" s="161"/>
      <c r="L17687" s="162"/>
      <c r="P17687" s="152"/>
      <c r="AB17687" s="164"/>
    </row>
    <row r="17688" spans="5:28">
      <c r="J17688" s="161"/>
      <c r="L17688" s="162"/>
      <c r="P17688" s="152"/>
      <c r="R17688" s="166"/>
      <c r="AB17688" s="164"/>
    </row>
    <row r="17689" spans="5:28">
      <c r="J17689" s="161"/>
      <c r="L17689" s="162"/>
      <c r="P17689" s="152"/>
      <c r="AB17689" s="164"/>
    </row>
    <row r="17690" spans="5:28">
      <c r="J17690" s="161"/>
      <c r="L17690" s="162"/>
      <c r="P17690" s="152"/>
      <c r="AB17690" s="164"/>
    </row>
    <row r="17691" spans="5:28">
      <c r="J17691" s="161"/>
      <c r="L17691" s="162"/>
      <c r="P17691" s="152"/>
      <c r="AB17691" s="164"/>
    </row>
    <row r="17692" spans="5:28">
      <c r="J17692" s="161"/>
      <c r="L17692" s="162"/>
      <c r="P17692" s="152"/>
      <c r="AB17692" s="164"/>
    </row>
    <row r="17693" spans="5:28">
      <c r="J17693" s="161"/>
      <c r="L17693" s="162"/>
      <c r="P17693" s="152"/>
      <c r="AB17693" s="164"/>
    </row>
    <row r="17694" spans="5:28">
      <c r="J17694" s="161"/>
      <c r="L17694" s="162"/>
      <c r="P17694" s="152"/>
      <c r="AB17694" s="164"/>
    </row>
    <row r="17695" spans="5:28">
      <c r="J17695" s="161"/>
      <c r="L17695" s="162"/>
      <c r="P17695" s="152"/>
      <c r="AB17695" s="164"/>
    </row>
    <row r="17696" spans="5:28">
      <c r="E17696" s="166"/>
      <c r="J17696" s="161"/>
      <c r="L17696" s="162"/>
      <c r="P17696" s="152"/>
      <c r="AB17696" s="164"/>
    </row>
    <row r="17697" spans="1:34">
      <c r="E17697" s="166"/>
      <c r="J17697" s="161"/>
      <c r="L17697" s="162"/>
      <c r="P17697" s="152"/>
      <c r="AB17697" s="164"/>
    </row>
    <row r="17698" spans="1:34">
      <c r="E17698" s="166"/>
      <c r="J17698" s="161"/>
      <c r="L17698" s="162"/>
      <c r="P17698" s="152"/>
      <c r="AB17698" s="164"/>
    </row>
    <row r="17699" spans="1:34">
      <c r="E17699" s="166"/>
      <c r="J17699" s="161"/>
      <c r="L17699" s="162"/>
      <c r="P17699" s="152"/>
      <c r="AB17699" s="164"/>
    </row>
    <row r="17700" spans="1:34">
      <c r="E17700" s="166"/>
      <c r="J17700" s="161"/>
      <c r="L17700" s="162"/>
      <c r="P17700" s="152"/>
      <c r="AB17700" s="164"/>
    </row>
    <row r="17701" spans="1:34">
      <c r="E17701" s="166"/>
      <c r="J17701" s="161"/>
      <c r="L17701" s="162"/>
      <c r="P17701" s="152"/>
      <c r="R17701" s="166"/>
      <c r="AB17701" s="164"/>
    </row>
    <row r="17702" spans="1:34">
      <c r="E17702" s="166"/>
      <c r="J17702" s="161"/>
      <c r="L17702" s="162"/>
      <c r="P17702" s="152"/>
      <c r="AB17702" s="164"/>
    </row>
    <row r="17703" spans="1:34">
      <c r="J17703" s="161"/>
      <c r="L17703" s="162"/>
      <c r="P17703" s="152"/>
      <c r="AB17703" s="164"/>
    </row>
    <row r="17704" spans="1:34">
      <c r="J17704" s="161"/>
      <c r="L17704" s="162"/>
      <c r="P17704" s="152"/>
      <c r="AB17704" s="164"/>
    </row>
    <row r="17705" spans="1:34">
      <c r="J17705" s="161"/>
      <c r="L17705" s="162"/>
      <c r="P17705" s="152"/>
      <c r="AB17705" s="164"/>
    </row>
    <row r="17706" spans="1:34">
      <c r="J17706" s="161"/>
      <c r="L17706" s="162"/>
      <c r="P17706" s="152"/>
      <c r="AB17706" s="164"/>
    </row>
    <row r="17707" spans="1:34">
      <c r="J17707" s="161"/>
      <c r="L17707" s="162"/>
      <c r="P17707" s="152"/>
      <c r="R17707" s="166"/>
      <c r="AB17707" s="164"/>
    </row>
    <row r="17708" spans="1:34">
      <c r="J17708" s="161"/>
      <c r="L17708" s="162"/>
      <c r="P17708" s="152"/>
      <c r="AB17708" s="164"/>
    </row>
    <row r="17709" spans="1:34">
      <c r="J17709" s="161"/>
      <c r="L17709" s="162"/>
      <c r="P17709" s="152"/>
      <c r="AB17709" s="164"/>
    </row>
    <row r="17710" spans="1:34">
      <c r="J17710" s="161"/>
      <c r="L17710" s="162"/>
      <c r="P17710" s="152"/>
      <c r="AB17710" s="164"/>
    </row>
    <row r="17711" spans="1:34">
      <c r="J17711" s="161"/>
      <c r="L17711" s="162"/>
      <c r="P17711" s="152"/>
      <c r="AB17711" s="164"/>
    </row>
    <row r="17712" spans="1:34">
      <c r="A17712" s="154"/>
      <c r="B17712" s="154"/>
      <c r="C17712" s="154"/>
      <c r="D17712" s="154"/>
      <c r="E17712" s="154"/>
      <c r="F17712" s="154"/>
      <c r="G17712" s="155"/>
      <c r="H17712" s="155"/>
      <c r="I17712" s="154"/>
      <c r="J17712" s="156"/>
      <c r="K17712" s="154"/>
      <c r="L17712" s="168"/>
      <c r="M17712" s="154"/>
      <c r="N17712" s="157"/>
      <c r="O17712" s="157"/>
      <c r="P17712" s="152"/>
      <c r="Q17712" s="154"/>
      <c r="R17712" s="154"/>
      <c r="S17712" s="154"/>
      <c r="T17712" s="154"/>
      <c r="U17712" s="154"/>
      <c r="V17712" s="154"/>
      <c r="W17712" s="154"/>
      <c r="X17712" s="154"/>
      <c r="Y17712" s="154"/>
      <c r="Z17712" s="154"/>
      <c r="AA17712" s="154"/>
      <c r="AB17712" s="169"/>
      <c r="AC17712" s="154"/>
      <c r="AD17712" s="158"/>
      <c r="AE17712" s="154"/>
      <c r="AF17712" s="154"/>
      <c r="AG17712" s="154"/>
      <c r="AH17712" s="154"/>
    </row>
    <row r="17713" spans="1:34">
      <c r="A17713" s="154"/>
      <c r="B17713" s="154"/>
      <c r="C17713" s="154"/>
      <c r="D17713" s="154"/>
      <c r="E17713" s="154"/>
      <c r="F17713" s="154"/>
      <c r="G17713" s="155"/>
      <c r="H17713" s="155"/>
      <c r="I17713" s="154"/>
      <c r="J17713" s="156"/>
      <c r="K17713" s="154"/>
      <c r="L17713" s="168"/>
      <c r="M17713" s="154"/>
      <c r="N17713" s="157"/>
      <c r="O17713" s="157"/>
      <c r="P17713" s="152"/>
      <c r="Q17713" s="154"/>
      <c r="R17713" s="154"/>
      <c r="S17713" s="154"/>
      <c r="T17713" s="154"/>
      <c r="U17713" s="154"/>
      <c r="V17713" s="154"/>
      <c r="W17713" s="154"/>
      <c r="X17713" s="154"/>
      <c r="Y17713" s="154"/>
      <c r="Z17713" s="154"/>
      <c r="AA17713" s="154"/>
      <c r="AB17713" s="169"/>
      <c r="AC17713" s="154"/>
      <c r="AD17713" s="158"/>
      <c r="AE17713" s="154"/>
      <c r="AF17713" s="154"/>
      <c r="AG17713" s="154"/>
      <c r="AH17713" s="154"/>
    </row>
    <row r="17714" spans="1:34">
      <c r="A17714" s="154"/>
      <c r="B17714" s="154"/>
      <c r="C17714" s="154"/>
      <c r="D17714" s="154"/>
      <c r="E17714" s="154"/>
      <c r="F17714" s="154"/>
      <c r="G17714" s="155"/>
      <c r="H17714" s="155"/>
      <c r="I17714" s="154"/>
      <c r="J17714" s="156"/>
      <c r="K17714" s="154"/>
      <c r="L17714" s="168"/>
      <c r="M17714" s="154"/>
      <c r="N17714" s="157"/>
      <c r="O17714" s="157"/>
      <c r="P17714" s="152"/>
      <c r="Q17714" s="154"/>
      <c r="R17714" s="154"/>
      <c r="S17714" s="154"/>
      <c r="T17714" s="154"/>
      <c r="U17714" s="154"/>
      <c r="V17714" s="154"/>
      <c r="W17714" s="154"/>
      <c r="X17714" s="154"/>
      <c r="Y17714" s="154"/>
      <c r="Z17714" s="154"/>
      <c r="AA17714" s="154"/>
      <c r="AB17714" s="169"/>
      <c r="AC17714" s="154"/>
      <c r="AD17714" s="158"/>
      <c r="AE17714" s="154"/>
      <c r="AF17714" s="154"/>
      <c r="AG17714" s="154"/>
      <c r="AH17714" s="154"/>
    </row>
    <row r="17715" spans="1:34">
      <c r="A17715" s="154"/>
      <c r="B17715" s="154"/>
      <c r="C17715" s="154"/>
      <c r="D17715" s="154"/>
      <c r="E17715" s="154"/>
      <c r="F17715" s="154"/>
      <c r="G17715" s="155"/>
      <c r="H17715" s="155"/>
      <c r="I17715" s="154"/>
      <c r="J17715" s="156"/>
      <c r="K17715" s="154"/>
      <c r="L17715" s="168"/>
      <c r="M17715" s="154"/>
      <c r="N17715" s="157"/>
      <c r="O17715" s="157"/>
      <c r="P17715" s="152"/>
      <c r="Q17715" s="154"/>
      <c r="R17715" s="154"/>
      <c r="S17715" s="154"/>
      <c r="T17715" s="154"/>
      <c r="U17715" s="154"/>
      <c r="V17715" s="154"/>
      <c r="W17715" s="154"/>
      <c r="X17715" s="154"/>
      <c r="Y17715" s="154"/>
      <c r="Z17715" s="154"/>
      <c r="AA17715" s="154"/>
      <c r="AB17715" s="169"/>
      <c r="AC17715" s="154"/>
      <c r="AD17715" s="158"/>
      <c r="AE17715" s="154"/>
      <c r="AF17715" s="154"/>
      <c r="AG17715" s="154"/>
      <c r="AH17715" s="154"/>
    </row>
    <row r="17716" spans="1:34">
      <c r="A17716" s="154"/>
      <c r="B17716" s="154"/>
      <c r="C17716" s="154"/>
      <c r="D17716" s="154"/>
      <c r="E17716" s="154"/>
      <c r="F17716" s="154"/>
      <c r="G17716" s="155"/>
      <c r="H17716" s="155"/>
      <c r="I17716" s="154"/>
      <c r="J17716" s="156"/>
      <c r="K17716" s="154"/>
      <c r="L17716" s="168"/>
      <c r="M17716" s="154"/>
      <c r="N17716" s="157"/>
      <c r="O17716" s="157"/>
      <c r="P17716" s="152"/>
      <c r="Q17716" s="154"/>
      <c r="R17716" s="154"/>
      <c r="S17716" s="154"/>
      <c r="T17716" s="154"/>
      <c r="U17716" s="154"/>
      <c r="V17716" s="154"/>
      <c r="W17716" s="154"/>
      <c r="X17716" s="154"/>
      <c r="Y17716" s="154"/>
      <c r="Z17716" s="154"/>
      <c r="AA17716" s="154"/>
      <c r="AB17716" s="169"/>
      <c r="AC17716" s="154"/>
      <c r="AD17716" s="158"/>
      <c r="AE17716" s="154"/>
      <c r="AF17716" s="154"/>
      <c r="AG17716" s="154"/>
      <c r="AH17716" s="154"/>
    </row>
    <row r="17717" spans="1:34">
      <c r="A17717" s="154"/>
      <c r="B17717" s="154"/>
      <c r="C17717" s="154"/>
      <c r="D17717" s="154"/>
      <c r="E17717" s="154"/>
      <c r="F17717" s="154"/>
      <c r="G17717" s="155"/>
      <c r="H17717" s="155"/>
      <c r="I17717" s="154"/>
      <c r="J17717" s="156"/>
      <c r="K17717" s="154"/>
      <c r="L17717" s="168"/>
      <c r="M17717" s="154"/>
      <c r="N17717" s="157"/>
      <c r="O17717" s="157"/>
      <c r="P17717" s="152"/>
      <c r="Q17717" s="154"/>
      <c r="R17717" s="154"/>
      <c r="S17717" s="154"/>
      <c r="T17717" s="154"/>
      <c r="U17717" s="154"/>
      <c r="V17717" s="154"/>
      <c r="W17717" s="154"/>
      <c r="X17717" s="154"/>
      <c r="Y17717" s="154"/>
      <c r="Z17717" s="154"/>
      <c r="AA17717" s="154"/>
      <c r="AB17717" s="169"/>
      <c r="AC17717" s="154"/>
      <c r="AD17717" s="158"/>
      <c r="AE17717" s="154"/>
      <c r="AF17717" s="154"/>
      <c r="AG17717" s="154"/>
      <c r="AH17717" s="154"/>
    </row>
    <row r="17718" spans="1:34">
      <c r="A17718" s="154"/>
      <c r="B17718" s="154"/>
      <c r="C17718" s="154"/>
      <c r="D17718" s="154"/>
      <c r="E17718" s="154"/>
      <c r="F17718" s="154"/>
      <c r="G17718" s="155"/>
      <c r="H17718" s="155"/>
      <c r="I17718" s="154"/>
      <c r="J17718" s="156"/>
      <c r="K17718" s="154"/>
      <c r="L17718" s="168"/>
      <c r="M17718" s="154"/>
      <c r="N17718" s="157"/>
      <c r="O17718" s="157"/>
      <c r="P17718" s="152"/>
      <c r="Q17718" s="154"/>
      <c r="R17718" s="154"/>
      <c r="S17718" s="154"/>
      <c r="T17718" s="154"/>
      <c r="U17718" s="154"/>
      <c r="V17718" s="154"/>
      <c r="W17718" s="154"/>
      <c r="X17718" s="154"/>
      <c r="Y17718" s="154"/>
      <c r="Z17718" s="154"/>
      <c r="AA17718" s="154"/>
      <c r="AB17718" s="169"/>
      <c r="AC17718" s="154"/>
      <c r="AD17718" s="158"/>
      <c r="AE17718" s="154"/>
      <c r="AF17718" s="154"/>
      <c r="AG17718" s="154"/>
      <c r="AH17718" s="154"/>
    </row>
    <row r="17719" spans="1:34">
      <c r="A17719" s="154"/>
      <c r="B17719" s="154"/>
      <c r="C17719" s="154"/>
      <c r="D17719" s="154"/>
      <c r="E17719" s="154"/>
      <c r="F17719" s="154"/>
      <c r="G17719" s="155"/>
      <c r="H17719" s="155"/>
      <c r="I17719" s="154"/>
      <c r="J17719" s="156"/>
      <c r="K17719" s="154"/>
      <c r="L17719" s="168"/>
      <c r="M17719" s="154"/>
      <c r="N17719" s="157"/>
      <c r="O17719" s="157"/>
      <c r="P17719" s="152"/>
      <c r="Q17719" s="154"/>
      <c r="R17719" s="154"/>
      <c r="S17719" s="154"/>
      <c r="T17719" s="154"/>
      <c r="U17719" s="154"/>
      <c r="V17719" s="154"/>
      <c r="W17719" s="154"/>
      <c r="X17719" s="154"/>
      <c r="Y17719" s="154"/>
      <c r="Z17719" s="154"/>
      <c r="AA17719" s="154"/>
      <c r="AB17719" s="169"/>
      <c r="AC17719" s="154"/>
      <c r="AD17719" s="158"/>
      <c r="AE17719" s="154"/>
      <c r="AF17719" s="154"/>
      <c r="AG17719" s="154"/>
      <c r="AH17719" s="154"/>
    </row>
    <row r="17720" spans="1:34">
      <c r="A17720" s="154"/>
      <c r="B17720" s="154"/>
      <c r="C17720" s="154"/>
      <c r="D17720" s="154"/>
      <c r="E17720" s="154"/>
      <c r="F17720" s="154"/>
      <c r="G17720" s="155"/>
      <c r="H17720" s="155"/>
      <c r="I17720" s="154"/>
      <c r="J17720" s="156"/>
      <c r="K17720" s="154"/>
      <c r="L17720" s="168"/>
      <c r="M17720" s="154"/>
      <c r="N17720" s="157"/>
      <c r="O17720" s="157"/>
      <c r="P17720" s="152"/>
      <c r="Q17720" s="154"/>
      <c r="R17720" s="154"/>
      <c r="S17720" s="154"/>
      <c r="T17720" s="154"/>
      <c r="U17720" s="154"/>
      <c r="V17720" s="154"/>
      <c r="W17720" s="154"/>
      <c r="X17720" s="154"/>
      <c r="Y17720" s="154"/>
      <c r="Z17720" s="154"/>
      <c r="AA17720" s="154"/>
      <c r="AB17720" s="169"/>
      <c r="AC17720" s="154"/>
      <c r="AD17720" s="158"/>
      <c r="AE17720" s="154"/>
      <c r="AF17720" s="154"/>
      <c r="AG17720" s="154"/>
      <c r="AH17720" s="154"/>
    </row>
    <row r="17721" spans="1:34">
      <c r="A17721" s="154"/>
      <c r="B17721" s="154"/>
      <c r="C17721" s="154"/>
      <c r="D17721" s="154"/>
      <c r="E17721" s="154"/>
      <c r="F17721" s="154"/>
      <c r="G17721" s="155"/>
      <c r="H17721" s="155"/>
      <c r="I17721" s="154"/>
      <c r="J17721" s="156"/>
      <c r="K17721" s="154"/>
      <c r="L17721" s="168"/>
      <c r="M17721" s="154"/>
      <c r="N17721" s="157"/>
      <c r="O17721" s="157"/>
      <c r="P17721" s="152"/>
      <c r="Q17721" s="154"/>
      <c r="R17721" s="154"/>
      <c r="S17721" s="154"/>
      <c r="T17721" s="154"/>
      <c r="U17721" s="154"/>
      <c r="V17721" s="154"/>
      <c r="W17721" s="154"/>
      <c r="X17721" s="154"/>
      <c r="Y17721" s="154"/>
      <c r="Z17721" s="154"/>
      <c r="AA17721" s="154"/>
      <c r="AB17721" s="169"/>
      <c r="AC17721" s="154"/>
      <c r="AD17721" s="158"/>
      <c r="AE17721" s="154"/>
      <c r="AF17721" s="154"/>
      <c r="AG17721" s="154"/>
      <c r="AH17721" s="154"/>
    </row>
    <row r="17722" spans="1:34">
      <c r="A17722" s="154"/>
      <c r="B17722" s="154"/>
      <c r="C17722" s="154"/>
      <c r="D17722" s="154"/>
      <c r="E17722" s="154"/>
      <c r="F17722" s="154"/>
      <c r="G17722" s="155"/>
      <c r="H17722" s="155"/>
      <c r="I17722" s="154"/>
      <c r="J17722" s="156"/>
      <c r="K17722" s="154"/>
      <c r="L17722" s="168"/>
      <c r="M17722" s="154"/>
      <c r="N17722" s="157"/>
      <c r="O17722" s="157"/>
      <c r="P17722" s="152"/>
      <c r="Q17722" s="154"/>
      <c r="R17722" s="154"/>
      <c r="S17722" s="154"/>
      <c r="T17722" s="154"/>
      <c r="U17722" s="154"/>
      <c r="V17722" s="154"/>
      <c r="W17722" s="154"/>
      <c r="X17722" s="154"/>
      <c r="Y17722" s="154"/>
      <c r="Z17722" s="154"/>
      <c r="AA17722" s="154"/>
      <c r="AB17722" s="169"/>
      <c r="AC17722" s="154"/>
      <c r="AD17722" s="158"/>
      <c r="AE17722" s="154"/>
      <c r="AF17722" s="154"/>
      <c r="AG17722" s="154"/>
      <c r="AH17722" s="154"/>
    </row>
    <row r="17723" spans="1:34">
      <c r="A17723" s="154"/>
      <c r="B17723" s="154"/>
      <c r="C17723" s="154"/>
      <c r="D17723" s="154"/>
      <c r="E17723" s="154"/>
      <c r="F17723" s="154"/>
      <c r="G17723" s="155"/>
      <c r="H17723" s="155"/>
      <c r="I17723" s="154"/>
      <c r="J17723" s="156"/>
      <c r="K17723" s="154"/>
      <c r="L17723" s="168"/>
      <c r="M17723" s="154"/>
      <c r="N17723" s="157"/>
      <c r="O17723" s="157"/>
      <c r="P17723" s="152"/>
      <c r="Q17723" s="154"/>
      <c r="R17723" s="154"/>
      <c r="S17723" s="154"/>
      <c r="T17723" s="154"/>
      <c r="U17723" s="154"/>
      <c r="V17723" s="154"/>
      <c r="W17723" s="154"/>
      <c r="X17723" s="154"/>
      <c r="Y17723" s="154"/>
      <c r="Z17723" s="154"/>
      <c r="AA17723" s="154"/>
      <c r="AB17723" s="169"/>
      <c r="AC17723" s="154"/>
      <c r="AD17723" s="158"/>
      <c r="AE17723" s="154"/>
      <c r="AF17723" s="154"/>
      <c r="AG17723" s="154"/>
      <c r="AH17723" s="154"/>
    </row>
    <row r="17724" spans="1:34">
      <c r="A17724" s="154"/>
      <c r="B17724" s="154"/>
      <c r="C17724" s="154"/>
      <c r="D17724" s="154"/>
      <c r="E17724" s="154"/>
      <c r="F17724" s="154"/>
      <c r="G17724" s="155"/>
      <c r="H17724" s="155"/>
      <c r="I17724" s="154"/>
      <c r="J17724" s="156"/>
      <c r="K17724" s="154"/>
      <c r="L17724" s="168"/>
      <c r="M17724" s="154"/>
      <c r="N17724" s="157"/>
      <c r="O17724" s="157"/>
      <c r="P17724" s="152"/>
      <c r="Q17724" s="154"/>
      <c r="R17724" s="154"/>
      <c r="S17724" s="154"/>
      <c r="T17724" s="154"/>
      <c r="U17724" s="154"/>
      <c r="V17724" s="154"/>
      <c r="W17724" s="154"/>
      <c r="X17724" s="154"/>
      <c r="Y17724" s="154"/>
      <c r="Z17724" s="154"/>
      <c r="AA17724" s="154"/>
      <c r="AB17724" s="169"/>
      <c r="AC17724" s="154"/>
      <c r="AD17724" s="158"/>
      <c r="AE17724" s="154"/>
      <c r="AF17724" s="154"/>
      <c r="AG17724" s="154"/>
      <c r="AH17724" s="154"/>
    </row>
    <row r="17725" spans="1:34">
      <c r="A17725" s="154"/>
      <c r="B17725" s="154"/>
      <c r="C17725" s="154"/>
      <c r="D17725" s="154"/>
      <c r="E17725" s="154"/>
      <c r="F17725" s="154"/>
      <c r="G17725" s="155"/>
      <c r="H17725" s="155"/>
      <c r="I17725" s="154"/>
      <c r="J17725" s="156"/>
      <c r="K17725" s="154"/>
      <c r="L17725" s="168"/>
      <c r="M17725" s="154"/>
      <c r="N17725" s="157"/>
      <c r="O17725" s="157"/>
      <c r="P17725" s="152"/>
      <c r="Q17725" s="154"/>
      <c r="R17725" s="159"/>
      <c r="S17725" s="154"/>
      <c r="T17725" s="154"/>
      <c r="U17725" s="154"/>
      <c r="V17725" s="154"/>
      <c r="W17725" s="154"/>
      <c r="X17725" s="154"/>
      <c r="Y17725" s="154"/>
      <c r="Z17725" s="154"/>
      <c r="AA17725" s="154"/>
      <c r="AB17725" s="169"/>
      <c r="AC17725" s="154"/>
      <c r="AD17725" s="158"/>
      <c r="AE17725" s="154"/>
      <c r="AF17725" s="154"/>
      <c r="AG17725" s="154"/>
      <c r="AH17725" s="154"/>
    </row>
    <row r="17726" spans="1:34">
      <c r="A17726" s="154"/>
      <c r="B17726" s="154"/>
      <c r="C17726" s="154"/>
      <c r="D17726" s="154"/>
      <c r="E17726" s="154"/>
      <c r="F17726" s="154"/>
      <c r="G17726" s="155"/>
      <c r="H17726" s="155"/>
      <c r="I17726" s="154"/>
      <c r="J17726" s="156"/>
      <c r="K17726" s="154"/>
      <c r="L17726" s="168"/>
      <c r="M17726" s="154"/>
      <c r="N17726" s="157"/>
      <c r="O17726" s="157"/>
      <c r="P17726" s="152"/>
      <c r="Q17726" s="154"/>
      <c r="R17726" s="154"/>
      <c r="S17726" s="154"/>
      <c r="T17726" s="154"/>
      <c r="U17726" s="154"/>
      <c r="V17726" s="154"/>
      <c r="W17726" s="154"/>
      <c r="X17726" s="154"/>
      <c r="Y17726" s="154"/>
      <c r="Z17726" s="154"/>
      <c r="AA17726" s="154"/>
      <c r="AB17726" s="169"/>
      <c r="AC17726" s="154"/>
      <c r="AD17726" s="158"/>
      <c r="AE17726" s="154"/>
      <c r="AF17726" s="154"/>
      <c r="AG17726" s="154"/>
      <c r="AH17726" s="154"/>
    </row>
    <row r="17727" spans="1:34">
      <c r="A17727" s="154"/>
      <c r="B17727" s="154"/>
      <c r="C17727" s="154"/>
      <c r="D17727" s="154"/>
      <c r="E17727" s="154"/>
      <c r="F17727" s="154"/>
      <c r="G17727" s="155"/>
      <c r="H17727" s="155"/>
      <c r="I17727" s="154"/>
      <c r="J17727" s="156"/>
      <c r="K17727" s="154"/>
      <c r="L17727" s="168"/>
      <c r="M17727" s="154"/>
      <c r="N17727" s="157"/>
      <c r="O17727" s="157"/>
      <c r="P17727" s="152"/>
      <c r="Q17727" s="154"/>
      <c r="R17727" s="154"/>
      <c r="S17727" s="154"/>
      <c r="T17727" s="154"/>
      <c r="U17727" s="154"/>
      <c r="V17727" s="154"/>
      <c r="W17727" s="154"/>
      <c r="X17727" s="154"/>
      <c r="Y17727" s="154"/>
      <c r="Z17727" s="154"/>
      <c r="AA17727" s="154"/>
      <c r="AB17727" s="169"/>
      <c r="AC17727" s="154"/>
      <c r="AD17727" s="158"/>
      <c r="AE17727" s="154"/>
      <c r="AF17727" s="154"/>
      <c r="AG17727" s="154"/>
      <c r="AH17727" s="154"/>
    </row>
    <row r="17728" spans="1:34">
      <c r="A17728" s="154"/>
      <c r="B17728" s="154"/>
      <c r="C17728" s="154"/>
      <c r="D17728" s="154"/>
      <c r="E17728" s="154"/>
      <c r="F17728" s="154"/>
      <c r="G17728" s="155"/>
      <c r="H17728" s="155"/>
      <c r="I17728" s="154"/>
      <c r="J17728" s="156"/>
      <c r="K17728" s="154"/>
      <c r="L17728" s="168"/>
      <c r="M17728" s="154"/>
      <c r="N17728" s="157"/>
      <c r="O17728" s="157"/>
      <c r="P17728" s="152"/>
      <c r="Q17728" s="154"/>
      <c r="R17728" s="154"/>
      <c r="S17728" s="154"/>
      <c r="T17728" s="154"/>
      <c r="U17728" s="154"/>
      <c r="V17728" s="154"/>
      <c r="W17728" s="154"/>
      <c r="X17728" s="154"/>
      <c r="Y17728" s="154"/>
      <c r="Z17728" s="154"/>
      <c r="AA17728" s="154"/>
      <c r="AB17728" s="169"/>
      <c r="AC17728" s="154"/>
      <c r="AD17728" s="158"/>
      <c r="AE17728" s="154"/>
      <c r="AF17728" s="154"/>
      <c r="AG17728" s="154"/>
      <c r="AH17728" s="154"/>
    </row>
    <row r="17729" spans="1:34">
      <c r="A17729" s="154"/>
      <c r="B17729" s="154"/>
      <c r="C17729" s="154"/>
      <c r="D17729" s="154"/>
      <c r="E17729" s="154"/>
      <c r="F17729" s="154"/>
      <c r="G17729" s="155"/>
      <c r="H17729" s="155"/>
      <c r="I17729" s="154"/>
      <c r="J17729" s="156"/>
      <c r="K17729" s="154"/>
      <c r="L17729" s="168"/>
      <c r="M17729" s="154"/>
      <c r="N17729" s="157"/>
      <c r="O17729" s="157"/>
      <c r="P17729" s="152"/>
      <c r="Q17729" s="154"/>
      <c r="R17729" s="154"/>
      <c r="S17729" s="154"/>
      <c r="T17729" s="154"/>
      <c r="U17729" s="154"/>
      <c r="V17729" s="154"/>
      <c r="W17729" s="154"/>
      <c r="X17729" s="154"/>
      <c r="Y17729" s="154"/>
      <c r="Z17729" s="154"/>
      <c r="AA17729" s="154"/>
      <c r="AB17729" s="169"/>
      <c r="AC17729" s="154"/>
      <c r="AD17729" s="158"/>
      <c r="AE17729" s="154"/>
      <c r="AF17729" s="154"/>
      <c r="AG17729" s="154"/>
      <c r="AH17729" s="154"/>
    </row>
    <row r="17730" spans="1:34">
      <c r="A17730" s="154"/>
      <c r="B17730" s="154"/>
      <c r="C17730" s="154"/>
      <c r="D17730" s="154"/>
      <c r="E17730" s="154"/>
      <c r="F17730" s="154"/>
      <c r="G17730" s="155"/>
      <c r="H17730" s="155"/>
      <c r="I17730" s="154"/>
      <c r="J17730" s="156"/>
      <c r="K17730" s="154"/>
      <c r="L17730" s="168"/>
      <c r="M17730" s="154"/>
      <c r="N17730" s="157"/>
      <c r="O17730" s="157"/>
      <c r="P17730" s="152"/>
      <c r="Q17730" s="154"/>
      <c r="R17730" s="154"/>
      <c r="S17730" s="154"/>
      <c r="T17730" s="154"/>
      <c r="U17730" s="154"/>
      <c r="V17730" s="154"/>
      <c r="W17730" s="154"/>
      <c r="X17730" s="154"/>
      <c r="Y17730" s="154"/>
      <c r="Z17730" s="154"/>
      <c r="AA17730" s="154"/>
      <c r="AB17730" s="169"/>
      <c r="AC17730" s="154"/>
      <c r="AD17730" s="158"/>
      <c r="AE17730" s="154"/>
      <c r="AF17730" s="154"/>
      <c r="AG17730" s="154"/>
      <c r="AH17730" s="154"/>
    </row>
    <row r="17731" spans="1:34">
      <c r="A17731" s="154"/>
      <c r="B17731" s="154"/>
      <c r="C17731" s="154"/>
      <c r="D17731" s="154"/>
      <c r="E17731" s="154"/>
      <c r="F17731" s="154"/>
      <c r="G17731" s="155"/>
      <c r="H17731" s="155"/>
      <c r="I17731" s="154"/>
      <c r="J17731" s="156"/>
      <c r="K17731" s="154"/>
      <c r="L17731" s="168"/>
      <c r="M17731" s="154"/>
      <c r="N17731" s="157"/>
      <c r="O17731" s="157"/>
      <c r="P17731" s="152"/>
      <c r="Q17731" s="154"/>
      <c r="R17731" s="154"/>
      <c r="S17731" s="154"/>
      <c r="T17731" s="154"/>
      <c r="U17731" s="154"/>
      <c r="V17731" s="154"/>
      <c r="W17731" s="154"/>
      <c r="X17731" s="154"/>
      <c r="Y17731" s="154"/>
      <c r="Z17731" s="154"/>
      <c r="AA17731" s="154"/>
      <c r="AB17731" s="169"/>
      <c r="AC17731" s="154"/>
      <c r="AD17731" s="158"/>
      <c r="AE17731" s="154"/>
      <c r="AF17731" s="154"/>
      <c r="AG17731" s="154"/>
      <c r="AH17731" s="154"/>
    </row>
    <row r="17732" spans="1:34">
      <c r="A17732" s="154"/>
      <c r="B17732" s="154"/>
      <c r="C17732" s="154"/>
      <c r="D17732" s="154"/>
      <c r="E17732" s="154"/>
      <c r="F17732" s="154"/>
      <c r="G17732" s="155"/>
      <c r="H17732" s="155"/>
      <c r="I17732" s="154"/>
      <c r="J17732" s="156"/>
      <c r="K17732" s="154"/>
      <c r="L17732" s="168"/>
      <c r="M17732" s="154"/>
      <c r="N17732" s="157"/>
      <c r="O17732" s="157"/>
      <c r="P17732" s="152"/>
      <c r="Q17732" s="154"/>
      <c r="R17732" s="154"/>
      <c r="S17732" s="154"/>
      <c r="T17732" s="154"/>
      <c r="U17732" s="154"/>
      <c r="V17732" s="154"/>
      <c r="W17732" s="154"/>
      <c r="X17732" s="154"/>
      <c r="Y17732" s="154"/>
      <c r="Z17732" s="154"/>
      <c r="AA17732" s="154"/>
      <c r="AB17732" s="169"/>
      <c r="AC17732" s="154"/>
      <c r="AD17732" s="158"/>
      <c r="AE17732" s="154"/>
      <c r="AF17732" s="154"/>
      <c r="AG17732" s="154"/>
      <c r="AH17732" s="154"/>
    </row>
    <row r="17733" spans="1:34">
      <c r="A17733" s="154"/>
      <c r="B17733" s="154"/>
      <c r="C17733" s="154"/>
      <c r="D17733" s="154"/>
      <c r="E17733" s="154"/>
      <c r="F17733" s="154"/>
      <c r="G17733" s="155"/>
      <c r="H17733" s="155"/>
      <c r="I17733" s="154"/>
      <c r="J17733" s="156"/>
      <c r="K17733" s="154"/>
      <c r="L17733" s="168"/>
      <c r="M17733" s="154"/>
      <c r="N17733" s="157"/>
      <c r="O17733" s="157"/>
      <c r="P17733" s="152"/>
      <c r="Q17733" s="154"/>
      <c r="R17733" s="154"/>
      <c r="S17733" s="154"/>
      <c r="T17733" s="154"/>
      <c r="U17733" s="154"/>
      <c r="V17733" s="154"/>
      <c r="W17733" s="154"/>
      <c r="X17733" s="154"/>
      <c r="Y17733" s="154"/>
      <c r="Z17733" s="154"/>
      <c r="AA17733" s="154"/>
      <c r="AB17733" s="169"/>
      <c r="AC17733" s="154"/>
      <c r="AD17733" s="158"/>
      <c r="AE17733" s="154"/>
      <c r="AF17733" s="154"/>
      <c r="AG17733" s="154"/>
      <c r="AH17733" s="154"/>
    </row>
    <row r="17734" spans="1:34">
      <c r="A17734" s="154"/>
      <c r="B17734" s="154"/>
      <c r="C17734" s="154"/>
      <c r="D17734" s="154"/>
      <c r="E17734" s="154"/>
      <c r="F17734" s="154"/>
      <c r="G17734" s="155"/>
      <c r="H17734" s="155"/>
      <c r="I17734" s="154"/>
      <c r="J17734" s="156"/>
      <c r="K17734" s="154"/>
      <c r="L17734" s="168"/>
      <c r="M17734" s="154"/>
      <c r="N17734" s="157"/>
      <c r="O17734" s="157"/>
      <c r="P17734" s="152"/>
      <c r="Q17734" s="154"/>
      <c r="R17734" s="154"/>
      <c r="S17734" s="154"/>
      <c r="T17734" s="154"/>
      <c r="U17734" s="154"/>
      <c r="V17734" s="154"/>
      <c r="W17734" s="154"/>
      <c r="X17734" s="154"/>
      <c r="Y17734" s="154"/>
      <c r="Z17734" s="154"/>
      <c r="AA17734" s="154"/>
      <c r="AB17734" s="169"/>
      <c r="AC17734" s="154"/>
      <c r="AD17734" s="158"/>
      <c r="AE17734" s="154"/>
      <c r="AF17734" s="154"/>
      <c r="AG17734" s="154"/>
      <c r="AH17734" s="154"/>
    </row>
    <row r="17735" spans="1:34">
      <c r="A17735" s="154"/>
      <c r="B17735" s="154"/>
      <c r="C17735" s="154"/>
      <c r="D17735" s="154"/>
      <c r="E17735" s="154"/>
      <c r="F17735" s="154"/>
      <c r="G17735" s="155"/>
      <c r="H17735" s="155"/>
      <c r="I17735" s="154"/>
      <c r="J17735" s="156"/>
      <c r="K17735" s="154"/>
      <c r="L17735" s="168"/>
      <c r="M17735" s="154"/>
      <c r="N17735" s="157"/>
      <c r="O17735" s="157"/>
      <c r="P17735" s="152"/>
      <c r="Q17735" s="154"/>
      <c r="R17735" s="154"/>
      <c r="S17735" s="154"/>
      <c r="T17735" s="154"/>
      <c r="U17735" s="154"/>
      <c r="V17735" s="154"/>
      <c r="W17735" s="154"/>
      <c r="X17735" s="154"/>
      <c r="Y17735" s="154"/>
      <c r="Z17735" s="154"/>
      <c r="AA17735" s="154"/>
      <c r="AB17735" s="169"/>
      <c r="AC17735" s="154"/>
      <c r="AD17735" s="158"/>
      <c r="AE17735" s="154"/>
      <c r="AF17735" s="154"/>
      <c r="AG17735" s="154"/>
      <c r="AH17735" s="154"/>
    </row>
    <row r="17736" spans="1:34">
      <c r="A17736" s="154"/>
      <c r="B17736" s="154"/>
      <c r="C17736" s="154"/>
      <c r="D17736" s="154"/>
      <c r="E17736" s="154"/>
      <c r="F17736" s="154"/>
      <c r="G17736" s="155"/>
      <c r="H17736" s="155"/>
      <c r="I17736" s="154"/>
      <c r="J17736" s="156"/>
      <c r="K17736" s="154"/>
      <c r="L17736" s="168"/>
      <c r="M17736" s="154"/>
      <c r="N17736" s="157"/>
      <c r="O17736" s="157"/>
      <c r="P17736" s="152"/>
      <c r="Q17736" s="154"/>
      <c r="R17736" s="154"/>
      <c r="S17736" s="154"/>
      <c r="T17736" s="154"/>
      <c r="U17736" s="154"/>
      <c r="V17736" s="154"/>
      <c r="W17736" s="154"/>
      <c r="X17736" s="154"/>
      <c r="Y17736" s="154"/>
      <c r="Z17736" s="154"/>
      <c r="AA17736" s="154"/>
      <c r="AB17736" s="169"/>
      <c r="AC17736" s="154"/>
      <c r="AD17736" s="158"/>
      <c r="AE17736" s="154"/>
      <c r="AF17736" s="154"/>
      <c r="AG17736" s="154"/>
      <c r="AH17736" s="154"/>
    </row>
    <row r="17737" spans="1:34">
      <c r="A17737" s="154"/>
      <c r="B17737" s="154"/>
      <c r="C17737" s="154"/>
      <c r="D17737" s="154"/>
      <c r="E17737" s="154"/>
      <c r="F17737" s="154"/>
      <c r="G17737" s="155"/>
      <c r="H17737" s="155"/>
      <c r="I17737" s="154"/>
      <c r="J17737" s="156"/>
      <c r="K17737" s="154"/>
      <c r="L17737" s="168"/>
      <c r="M17737" s="154"/>
      <c r="N17737" s="157"/>
      <c r="O17737" s="157"/>
      <c r="P17737" s="152"/>
      <c r="Q17737" s="154"/>
      <c r="R17737" s="154"/>
      <c r="S17737" s="154"/>
      <c r="T17737" s="154"/>
      <c r="U17737" s="154"/>
      <c r="V17737" s="154"/>
      <c r="W17737" s="154"/>
      <c r="X17737" s="154"/>
      <c r="Y17737" s="154"/>
      <c r="Z17737" s="154"/>
      <c r="AA17737" s="154"/>
      <c r="AB17737" s="169"/>
      <c r="AC17737" s="154"/>
      <c r="AD17737" s="158"/>
      <c r="AE17737" s="154"/>
      <c r="AF17737" s="154"/>
      <c r="AG17737" s="154"/>
      <c r="AH17737" s="154"/>
    </row>
    <row r="17738" spans="1:34">
      <c r="A17738" s="154"/>
      <c r="B17738" s="154"/>
      <c r="C17738" s="154"/>
      <c r="D17738" s="154"/>
      <c r="E17738" s="154"/>
      <c r="F17738" s="154"/>
      <c r="G17738" s="155"/>
      <c r="H17738" s="155"/>
      <c r="I17738" s="154"/>
      <c r="J17738" s="156"/>
      <c r="K17738" s="154"/>
      <c r="L17738" s="168"/>
      <c r="M17738" s="154"/>
      <c r="N17738" s="157"/>
      <c r="O17738" s="157"/>
      <c r="P17738" s="152"/>
      <c r="Q17738" s="154"/>
      <c r="R17738" s="154"/>
      <c r="S17738" s="154"/>
      <c r="T17738" s="154"/>
      <c r="U17738" s="154"/>
      <c r="V17738" s="154"/>
      <c r="W17738" s="154"/>
      <c r="X17738" s="154"/>
      <c r="Y17738" s="154"/>
      <c r="Z17738" s="154"/>
      <c r="AA17738" s="154"/>
      <c r="AB17738" s="169"/>
      <c r="AC17738" s="154"/>
      <c r="AD17738" s="158"/>
      <c r="AE17738" s="154"/>
      <c r="AF17738" s="154"/>
      <c r="AG17738" s="154"/>
      <c r="AH17738" s="154"/>
    </row>
    <row r="17739" spans="1:34">
      <c r="A17739" s="154"/>
      <c r="B17739" s="154"/>
      <c r="C17739" s="154"/>
      <c r="D17739" s="154"/>
      <c r="E17739" s="154"/>
      <c r="F17739" s="154"/>
      <c r="G17739" s="155"/>
      <c r="H17739" s="155"/>
      <c r="I17739" s="154"/>
      <c r="J17739" s="156"/>
      <c r="K17739" s="154"/>
      <c r="L17739" s="168"/>
      <c r="M17739" s="154"/>
      <c r="N17739" s="157"/>
      <c r="O17739" s="157"/>
      <c r="P17739" s="152"/>
      <c r="Q17739" s="154"/>
      <c r="R17739" s="154"/>
      <c r="S17739" s="154"/>
      <c r="T17739" s="154"/>
      <c r="U17739" s="154"/>
      <c r="V17739" s="154"/>
      <c r="W17739" s="154"/>
      <c r="X17739" s="154"/>
      <c r="Y17739" s="154"/>
      <c r="Z17739" s="154"/>
      <c r="AA17739" s="154"/>
      <c r="AB17739" s="169"/>
      <c r="AC17739" s="154"/>
      <c r="AD17739" s="158"/>
      <c r="AE17739" s="154"/>
      <c r="AF17739" s="154"/>
      <c r="AG17739" s="154"/>
      <c r="AH17739" s="154"/>
    </row>
    <row r="17740" spans="1:34">
      <c r="A17740" s="154"/>
      <c r="B17740" s="154"/>
      <c r="C17740" s="154"/>
      <c r="D17740" s="154"/>
      <c r="E17740" s="154"/>
      <c r="F17740" s="154"/>
      <c r="G17740" s="155"/>
      <c r="H17740" s="155"/>
      <c r="I17740" s="154"/>
      <c r="J17740" s="156"/>
      <c r="K17740" s="154"/>
      <c r="L17740" s="168"/>
      <c r="M17740" s="154"/>
      <c r="N17740" s="157"/>
      <c r="O17740" s="157"/>
      <c r="P17740" s="152"/>
      <c r="Q17740" s="154"/>
      <c r="R17740" s="154"/>
      <c r="S17740" s="154"/>
      <c r="T17740" s="154"/>
      <c r="U17740" s="154"/>
      <c r="V17740" s="154"/>
      <c r="W17740" s="154"/>
      <c r="X17740" s="154"/>
      <c r="Y17740" s="154"/>
      <c r="Z17740" s="154"/>
      <c r="AA17740" s="154"/>
      <c r="AB17740" s="169"/>
      <c r="AC17740" s="154"/>
      <c r="AD17740" s="158"/>
      <c r="AE17740" s="154"/>
      <c r="AF17740" s="154"/>
      <c r="AG17740" s="154"/>
      <c r="AH17740" s="154"/>
    </row>
    <row r="17741" spans="1:34">
      <c r="A17741" s="154"/>
      <c r="B17741" s="154"/>
      <c r="C17741" s="154"/>
      <c r="D17741" s="154"/>
      <c r="E17741" s="154"/>
      <c r="F17741" s="154"/>
      <c r="G17741" s="155"/>
      <c r="H17741" s="155"/>
      <c r="I17741" s="154"/>
      <c r="J17741" s="156"/>
      <c r="K17741" s="154"/>
      <c r="L17741" s="168"/>
      <c r="M17741" s="154"/>
      <c r="N17741" s="157"/>
      <c r="O17741" s="157"/>
      <c r="P17741" s="152"/>
      <c r="Q17741" s="154"/>
      <c r="R17741" s="154"/>
      <c r="S17741" s="154"/>
      <c r="T17741" s="154"/>
      <c r="U17741" s="154"/>
      <c r="V17741" s="154"/>
      <c r="W17741" s="154"/>
      <c r="X17741" s="154"/>
      <c r="Y17741" s="154"/>
      <c r="Z17741" s="154"/>
      <c r="AA17741" s="154"/>
      <c r="AB17741" s="169"/>
      <c r="AC17741" s="154"/>
      <c r="AD17741" s="158"/>
      <c r="AE17741" s="154"/>
      <c r="AF17741" s="154"/>
      <c r="AG17741" s="154"/>
      <c r="AH17741" s="154"/>
    </row>
    <row r="17742" spans="1:34">
      <c r="A17742" s="154"/>
      <c r="B17742" s="154"/>
      <c r="C17742" s="154"/>
      <c r="D17742" s="154"/>
      <c r="E17742" s="154"/>
      <c r="F17742" s="154"/>
      <c r="G17742" s="155"/>
      <c r="H17742" s="155"/>
      <c r="I17742" s="154"/>
      <c r="J17742" s="156"/>
      <c r="K17742" s="154"/>
      <c r="L17742" s="168"/>
      <c r="M17742" s="154"/>
      <c r="N17742" s="157"/>
      <c r="O17742" s="157"/>
      <c r="P17742" s="152"/>
      <c r="Q17742" s="154"/>
      <c r="R17742" s="154"/>
      <c r="S17742" s="154"/>
      <c r="T17742" s="154"/>
      <c r="U17742" s="154"/>
      <c r="V17742" s="154"/>
      <c r="W17742" s="154"/>
      <c r="X17742" s="154"/>
      <c r="Y17742" s="154"/>
      <c r="Z17742" s="154"/>
      <c r="AA17742" s="154"/>
      <c r="AB17742" s="169"/>
      <c r="AC17742" s="154"/>
      <c r="AD17742" s="158"/>
      <c r="AE17742" s="154"/>
      <c r="AF17742" s="154"/>
      <c r="AG17742" s="154"/>
      <c r="AH17742" s="154"/>
    </row>
    <row r="17743" spans="1:34">
      <c r="A17743" s="154"/>
      <c r="B17743" s="154"/>
      <c r="C17743" s="154"/>
      <c r="D17743" s="154"/>
      <c r="E17743" s="154"/>
      <c r="F17743" s="154"/>
      <c r="G17743" s="155"/>
      <c r="H17743" s="155"/>
      <c r="I17743" s="154"/>
      <c r="J17743" s="156"/>
      <c r="K17743" s="154"/>
      <c r="L17743" s="168"/>
      <c r="M17743" s="154"/>
      <c r="N17743" s="157"/>
      <c r="O17743" s="157"/>
      <c r="P17743" s="152"/>
      <c r="Q17743" s="154"/>
      <c r="R17743" s="154"/>
      <c r="S17743" s="154"/>
      <c r="T17743" s="154"/>
      <c r="U17743" s="154"/>
      <c r="V17743" s="154"/>
      <c r="W17743" s="154"/>
      <c r="X17743" s="154"/>
      <c r="Y17743" s="154"/>
      <c r="Z17743" s="154"/>
      <c r="AA17743" s="154"/>
      <c r="AB17743" s="169"/>
      <c r="AC17743" s="154"/>
      <c r="AD17743" s="158"/>
      <c r="AE17743" s="154"/>
      <c r="AF17743" s="154"/>
      <c r="AG17743" s="154"/>
      <c r="AH17743" s="154"/>
    </row>
    <row r="17744" spans="1:34">
      <c r="A17744" s="154"/>
      <c r="B17744" s="154"/>
      <c r="C17744" s="154"/>
      <c r="D17744" s="154"/>
      <c r="E17744" s="154"/>
      <c r="F17744" s="154"/>
      <c r="G17744" s="155"/>
      <c r="H17744" s="155"/>
      <c r="I17744" s="154"/>
      <c r="J17744" s="156"/>
      <c r="K17744" s="154"/>
      <c r="L17744" s="168"/>
      <c r="M17744" s="154"/>
      <c r="N17744" s="157"/>
      <c r="O17744" s="157"/>
      <c r="P17744" s="152"/>
      <c r="Q17744" s="154"/>
      <c r="R17744" s="154"/>
      <c r="S17744" s="154"/>
      <c r="T17744" s="154"/>
      <c r="U17744" s="154"/>
      <c r="V17744" s="154"/>
      <c r="W17744" s="154"/>
      <c r="X17744" s="154"/>
      <c r="Y17744" s="154"/>
      <c r="Z17744" s="154"/>
      <c r="AA17744" s="154"/>
      <c r="AB17744" s="169"/>
      <c r="AC17744" s="154"/>
      <c r="AD17744" s="158"/>
      <c r="AE17744" s="154"/>
      <c r="AF17744" s="154"/>
      <c r="AG17744" s="154"/>
      <c r="AH17744" s="154"/>
    </row>
    <row r="17745" spans="1:34">
      <c r="A17745" s="154"/>
      <c r="B17745" s="154"/>
      <c r="C17745" s="154"/>
      <c r="D17745" s="154"/>
      <c r="E17745" s="154"/>
      <c r="F17745" s="154"/>
      <c r="G17745" s="155"/>
      <c r="H17745" s="155"/>
      <c r="I17745" s="154"/>
      <c r="J17745" s="156"/>
      <c r="K17745" s="154"/>
      <c r="L17745" s="168"/>
      <c r="M17745" s="154"/>
      <c r="N17745" s="157"/>
      <c r="O17745" s="157"/>
      <c r="P17745" s="152"/>
      <c r="Q17745" s="154"/>
      <c r="R17745" s="154"/>
      <c r="S17745" s="154"/>
      <c r="T17745" s="154"/>
      <c r="U17745" s="154"/>
      <c r="V17745" s="154"/>
      <c r="W17745" s="154"/>
      <c r="X17745" s="154"/>
      <c r="Y17745" s="154"/>
      <c r="Z17745" s="154"/>
      <c r="AA17745" s="154"/>
      <c r="AB17745" s="169"/>
      <c r="AC17745" s="154"/>
      <c r="AD17745" s="158"/>
      <c r="AE17745" s="154"/>
      <c r="AF17745" s="154"/>
      <c r="AG17745" s="154"/>
      <c r="AH17745" s="154"/>
    </row>
    <row r="17746" spans="1:34">
      <c r="A17746" s="154"/>
      <c r="B17746" s="154"/>
      <c r="C17746" s="154"/>
      <c r="D17746" s="154"/>
      <c r="E17746" s="154"/>
      <c r="F17746" s="154"/>
      <c r="G17746" s="155"/>
      <c r="H17746" s="155"/>
      <c r="I17746" s="154"/>
      <c r="J17746" s="156"/>
      <c r="K17746" s="154"/>
      <c r="L17746" s="168"/>
      <c r="M17746" s="154"/>
      <c r="N17746" s="157"/>
      <c r="O17746" s="157"/>
      <c r="P17746" s="152"/>
      <c r="Q17746" s="154"/>
      <c r="R17746" s="154"/>
      <c r="S17746" s="154"/>
      <c r="T17746" s="154"/>
      <c r="U17746" s="154"/>
      <c r="V17746" s="154"/>
      <c r="W17746" s="154"/>
      <c r="X17746" s="154"/>
      <c r="Y17746" s="154"/>
      <c r="Z17746" s="154"/>
      <c r="AA17746" s="154"/>
      <c r="AB17746" s="169"/>
      <c r="AC17746" s="154"/>
      <c r="AD17746" s="158"/>
      <c r="AE17746" s="154"/>
      <c r="AF17746" s="154"/>
      <c r="AG17746" s="154"/>
      <c r="AH17746" s="154"/>
    </row>
    <row r="17747" spans="1:34">
      <c r="A17747" s="154"/>
      <c r="B17747" s="154"/>
      <c r="C17747" s="154"/>
      <c r="D17747" s="154"/>
      <c r="E17747" s="154"/>
      <c r="F17747" s="154"/>
      <c r="G17747" s="155"/>
      <c r="H17747" s="155"/>
      <c r="I17747" s="154"/>
      <c r="J17747" s="156"/>
      <c r="K17747" s="154"/>
      <c r="L17747" s="168"/>
      <c r="M17747" s="154"/>
      <c r="N17747" s="157"/>
      <c r="O17747" s="157"/>
      <c r="P17747" s="152"/>
      <c r="Q17747" s="154"/>
      <c r="R17747" s="154"/>
      <c r="S17747" s="154"/>
      <c r="T17747" s="154"/>
      <c r="U17747" s="154"/>
      <c r="V17747" s="154"/>
      <c r="W17747" s="154"/>
      <c r="X17747" s="154"/>
      <c r="Y17747" s="154"/>
      <c r="Z17747" s="154"/>
      <c r="AA17747" s="154"/>
      <c r="AB17747" s="169"/>
      <c r="AC17747" s="154"/>
      <c r="AD17747" s="158"/>
      <c r="AE17747" s="154"/>
      <c r="AF17747" s="154"/>
      <c r="AG17747" s="154"/>
      <c r="AH17747" s="154"/>
    </row>
    <row r="17748" spans="1:34">
      <c r="A17748" s="154"/>
      <c r="B17748" s="154"/>
      <c r="C17748" s="154"/>
      <c r="D17748" s="154"/>
      <c r="E17748" s="154"/>
      <c r="F17748" s="154"/>
      <c r="G17748" s="155"/>
      <c r="H17748" s="155"/>
      <c r="I17748" s="154"/>
      <c r="J17748" s="156"/>
      <c r="K17748" s="154"/>
      <c r="L17748" s="168"/>
      <c r="M17748" s="154"/>
      <c r="N17748" s="157"/>
      <c r="O17748" s="157"/>
      <c r="P17748" s="152"/>
      <c r="Q17748" s="154"/>
      <c r="R17748" s="154"/>
      <c r="S17748" s="154"/>
      <c r="T17748" s="154"/>
      <c r="U17748" s="154"/>
      <c r="V17748" s="154"/>
      <c r="W17748" s="154"/>
      <c r="X17748" s="154"/>
      <c r="Y17748" s="154"/>
      <c r="Z17748" s="154"/>
      <c r="AA17748" s="154"/>
      <c r="AB17748" s="169"/>
      <c r="AC17748" s="154"/>
      <c r="AD17748" s="158"/>
      <c r="AE17748" s="154"/>
      <c r="AF17748" s="154"/>
      <c r="AG17748" s="154"/>
      <c r="AH17748" s="154"/>
    </row>
    <row r="17749" spans="1:34">
      <c r="A17749" s="154"/>
      <c r="B17749" s="154"/>
      <c r="C17749" s="154"/>
      <c r="D17749" s="154"/>
      <c r="E17749" s="154"/>
      <c r="F17749" s="154"/>
      <c r="G17749" s="155"/>
      <c r="H17749" s="155"/>
      <c r="I17749" s="154"/>
      <c r="J17749" s="156"/>
      <c r="K17749" s="154"/>
      <c r="L17749" s="168"/>
      <c r="M17749" s="154"/>
      <c r="N17749" s="157"/>
      <c r="O17749" s="157"/>
      <c r="P17749" s="152"/>
      <c r="Q17749" s="154"/>
      <c r="R17749" s="154"/>
      <c r="S17749" s="154"/>
      <c r="T17749" s="154"/>
      <c r="U17749" s="154"/>
      <c r="V17749" s="154"/>
      <c r="W17749" s="154"/>
      <c r="X17749" s="154"/>
      <c r="Y17749" s="154"/>
      <c r="Z17749" s="154"/>
      <c r="AA17749" s="154"/>
      <c r="AB17749" s="169"/>
      <c r="AC17749" s="154"/>
      <c r="AD17749" s="158"/>
      <c r="AE17749" s="154"/>
      <c r="AF17749" s="154"/>
      <c r="AG17749" s="154"/>
      <c r="AH17749" s="154"/>
    </row>
    <row r="17750" spans="1:34">
      <c r="A17750" s="154"/>
      <c r="B17750" s="154"/>
      <c r="C17750" s="154"/>
      <c r="D17750" s="154"/>
      <c r="E17750" s="154"/>
      <c r="F17750" s="154"/>
      <c r="G17750" s="155"/>
      <c r="H17750" s="155"/>
      <c r="I17750" s="154"/>
      <c r="J17750" s="156"/>
      <c r="K17750" s="154"/>
      <c r="L17750" s="168"/>
      <c r="M17750" s="154"/>
      <c r="N17750" s="157"/>
      <c r="O17750" s="157"/>
      <c r="P17750" s="152"/>
      <c r="Q17750" s="154"/>
      <c r="R17750" s="154"/>
      <c r="S17750" s="154"/>
      <c r="T17750" s="154"/>
      <c r="U17750" s="154"/>
      <c r="V17750" s="154"/>
      <c r="W17750" s="154"/>
      <c r="X17750" s="154"/>
      <c r="Y17750" s="154"/>
      <c r="Z17750" s="154"/>
      <c r="AA17750" s="154"/>
      <c r="AB17750" s="169"/>
      <c r="AC17750" s="154"/>
      <c r="AD17750" s="158"/>
      <c r="AE17750" s="154"/>
      <c r="AF17750" s="154"/>
      <c r="AG17750" s="154"/>
      <c r="AH17750" s="154"/>
    </row>
    <row r="17751" spans="1:34">
      <c r="A17751" s="154"/>
      <c r="B17751" s="154"/>
      <c r="C17751" s="154"/>
      <c r="D17751" s="154"/>
      <c r="E17751" s="154"/>
      <c r="F17751" s="154"/>
      <c r="G17751" s="155"/>
      <c r="H17751" s="155"/>
      <c r="I17751" s="154"/>
      <c r="J17751" s="156"/>
      <c r="K17751" s="154"/>
      <c r="L17751" s="168"/>
      <c r="M17751" s="154"/>
      <c r="N17751" s="157"/>
      <c r="O17751" s="157"/>
      <c r="P17751" s="152"/>
      <c r="Q17751" s="154"/>
      <c r="R17751" s="154"/>
      <c r="S17751" s="154"/>
      <c r="T17751" s="154"/>
      <c r="U17751" s="154"/>
      <c r="V17751" s="154"/>
      <c r="W17751" s="154"/>
      <c r="X17751" s="154"/>
      <c r="Y17751" s="154"/>
      <c r="Z17751" s="154"/>
      <c r="AA17751" s="154"/>
      <c r="AB17751" s="169"/>
      <c r="AC17751" s="154"/>
      <c r="AD17751" s="158"/>
      <c r="AE17751" s="154"/>
      <c r="AF17751" s="154"/>
      <c r="AG17751" s="154"/>
      <c r="AH17751" s="154"/>
    </row>
    <row r="17752" spans="1:34">
      <c r="A17752" s="154"/>
      <c r="B17752" s="154"/>
      <c r="C17752" s="154"/>
      <c r="D17752" s="154"/>
      <c r="E17752" s="154"/>
      <c r="F17752" s="154"/>
      <c r="G17752" s="155"/>
      <c r="H17752" s="155"/>
      <c r="I17752" s="154"/>
      <c r="J17752" s="156"/>
      <c r="K17752" s="154"/>
      <c r="L17752" s="168"/>
      <c r="M17752" s="154"/>
      <c r="N17752" s="157"/>
      <c r="O17752" s="157"/>
      <c r="P17752" s="152"/>
      <c r="Q17752" s="154"/>
      <c r="R17752" s="154"/>
      <c r="S17752" s="154"/>
      <c r="T17752" s="154"/>
      <c r="U17752" s="154"/>
      <c r="V17752" s="154"/>
      <c r="W17752" s="154"/>
      <c r="X17752" s="154"/>
      <c r="Y17752" s="154"/>
      <c r="Z17752" s="154"/>
      <c r="AA17752" s="154"/>
      <c r="AB17752" s="169"/>
      <c r="AC17752" s="154"/>
      <c r="AD17752" s="158"/>
      <c r="AE17752" s="154"/>
      <c r="AF17752" s="154"/>
      <c r="AG17752" s="154"/>
      <c r="AH17752" s="154"/>
    </row>
    <row r="17753" spans="1:34">
      <c r="A17753" s="154"/>
      <c r="B17753" s="154"/>
      <c r="C17753" s="154"/>
      <c r="D17753" s="154"/>
      <c r="E17753" s="154"/>
      <c r="F17753" s="154"/>
      <c r="G17753" s="155"/>
      <c r="H17753" s="155"/>
      <c r="I17753" s="154"/>
      <c r="J17753" s="156"/>
      <c r="K17753" s="154"/>
      <c r="L17753" s="168"/>
      <c r="M17753" s="154"/>
      <c r="N17753" s="157"/>
      <c r="O17753" s="157"/>
      <c r="P17753" s="152"/>
      <c r="Q17753" s="154"/>
      <c r="R17753" s="154"/>
      <c r="S17753" s="154"/>
      <c r="T17753" s="154"/>
      <c r="U17753" s="154"/>
      <c r="V17753" s="154"/>
      <c r="W17753" s="154"/>
      <c r="X17753" s="154"/>
      <c r="Y17753" s="154"/>
      <c r="Z17753" s="154"/>
      <c r="AA17753" s="154"/>
      <c r="AB17753" s="169"/>
      <c r="AC17753" s="154"/>
      <c r="AD17753" s="158"/>
      <c r="AE17753" s="154"/>
      <c r="AF17753" s="154"/>
      <c r="AG17753" s="154"/>
      <c r="AH17753" s="154"/>
    </row>
    <row r="17754" spans="1:34">
      <c r="A17754" s="154"/>
      <c r="B17754" s="154"/>
      <c r="C17754" s="154"/>
      <c r="D17754" s="154"/>
      <c r="E17754" s="154"/>
      <c r="F17754" s="154"/>
      <c r="G17754" s="155"/>
      <c r="H17754" s="155"/>
      <c r="I17754" s="154"/>
      <c r="J17754" s="156"/>
      <c r="K17754" s="154"/>
      <c r="L17754" s="168"/>
      <c r="M17754" s="154"/>
      <c r="N17754" s="157"/>
      <c r="O17754" s="157"/>
      <c r="P17754" s="152"/>
      <c r="Q17754" s="154"/>
      <c r="R17754" s="154"/>
      <c r="S17754" s="154"/>
      <c r="T17754" s="154"/>
      <c r="U17754" s="154"/>
      <c r="V17754" s="154"/>
      <c r="W17754" s="154"/>
      <c r="X17754" s="154"/>
      <c r="Y17754" s="154"/>
      <c r="Z17754" s="154"/>
      <c r="AA17754" s="154"/>
      <c r="AB17754" s="169"/>
      <c r="AC17754" s="154"/>
      <c r="AD17754" s="158"/>
      <c r="AE17754" s="154"/>
      <c r="AF17754" s="154"/>
      <c r="AG17754" s="154"/>
      <c r="AH17754" s="154"/>
    </row>
    <row r="17755" spans="1:34">
      <c r="A17755" s="154"/>
      <c r="B17755" s="154"/>
      <c r="C17755" s="154"/>
      <c r="D17755" s="154"/>
      <c r="E17755" s="154"/>
      <c r="F17755" s="154"/>
      <c r="G17755" s="155"/>
      <c r="H17755" s="155"/>
      <c r="I17755" s="154"/>
      <c r="J17755" s="156"/>
      <c r="K17755" s="154"/>
      <c r="L17755" s="168"/>
      <c r="M17755" s="154"/>
      <c r="N17755" s="157"/>
      <c r="O17755" s="157"/>
      <c r="P17755" s="152"/>
      <c r="Q17755" s="154"/>
      <c r="R17755" s="154"/>
      <c r="S17755" s="154"/>
      <c r="T17755" s="154"/>
      <c r="U17755" s="154"/>
      <c r="V17755" s="154"/>
      <c r="W17755" s="154"/>
      <c r="X17755" s="154"/>
      <c r="Y17755" s="154"/>
      <c r="Z17755" s="154"/>
      <c r="AA17755" s="154"/>
      <c r="AB17755" s="169"/>
      <c r="AC17755" s="154"/>
      <c r="AD17755" s="158"/>
      <c r="AE17755" s="154"/>
      <c r="AF17755" s="154"/>
      <c r="AG17755" s="154"/>
      <c r="AH17755" s="154"/>
    </row>
    <row r="17756" spans="1:34">
      <c r="A17756" s="154"/>
      <c r="B17756" s="154"/>
      <c r="C17756" s="154"/>
      <c r="D17756" s="154"/>
      <c r="E17756" s="154"/>
      <c r="F17756" s="154"/>
      <c r="G17756" s="155"/>
      <c r="H17756" s="155"/>
      <c r="I17756" s="154"/>
      <c r="J17756" s="156"/>
      <c r="K17756" s="154"/>
      <c r="L17756" s="168"/>
      <c r="M17756" s="154"/>
      <c r="N17756" s="157"/>
      <c r="O17756" s="157"/>
      <c r="P17756" s="152"/>
      <c r="Q17756" s="154"/>
      <c r="R17756" s="154"/>
      <c r="S17756" s="154"/>
      <c r="T17756" s="154"/>
      <c r="U17756" s="154"/>
      <c r="V17756" s="154"/>
      <c r="W17756" s="154"/>
      <c r="X17756" s="154"/>
      <c r="Y17756" s="154"/>
      <c r="Z17756" s="154"/>
      <c r="AA17756" s="154"/>
      <c r="AB17756" s="169"/>
      <c r="AC17756" s="154"/>
      <c r="AD17756" s="158"/>
      <c r="AE17756" s="154"/>
      <c r="AF17756" s="154"/>
      <c r="AG17756" s="154"/>
      <c r="AH17756" s="154"/>
    </row>
    <row r="17757" spans="1:34">
      <c r="A17757" s="154"/>
      <c r="B17757" s="154"/>
      <c r="C17757" s="154"/>
      <c r="D17757" s="154"/>
      <c r="E17757" s="154"/>
      <c r="F17757" s="154"/>
      <c r="G17757" s="155"/>
      <c r="H17757" s="155"/>
      <c r="I17757" s="154"/>
      <c r="J17757" s="156"/>
      <c r="K17757" s="154"/>
      <c r="L17757" s="168"/>
      <c r="M17757" s="154"/>
      <c r="N17757" s="157"/>
      <c r="O17757" s="157"/>
      <c r="P17757" s="152"/>
      <c r="Q17757" s="154"/>
      <c r="R17757" s="154"/>
      <c r="S17757" s="154"/>
      <c r="T17757" s="154"/>
      <c r="U17757" s="154"/>
      <c r="V17757" s="154"/>
      <c r="W17757" s="154"/>
      <c r="X17757" s="154"/>
      <c r="Y17757" s="154"/>
      <c r="Z17757" s="154"/>
      <c r="AA17757" s="154"/>
      <c r="AB17757" s="169"/>
      <c r="AC17757" s="154"/>
      <c r="AD17757" s="158"/>
      <c r="AE17757" s="154"/>
      <c r="AF17757" s="154"/>
      <c r="AG17757" s="154"/>
      <c r="AH17757" s="154"/>
    </row>
    <row r="17758" spans="1:34">
      <c r="A17758" s="154"/>
      <c r="B17758" s="154"/>
      <c r="C17758" s="154"/>
      <c r="D17758" s="154"/>
      <c r="E17758" s="154"/>
      <c r="F17758" s="154"/>
      <c r="G17758" s="155"/>
      <c r="H17758" s="155"/>
      <c r="I17758" s="154"/>
      <c r="J17758" s="156"/>
      <c r="K17758" s="154"/>
      <c r="L17758" s="168"/>
      <c r="M17758" s="154"/>
      <c r="N17758" s="157"/>
      <c r="O17758" s="157"/>
      <c r="P17758" s="152"/>
      <c r="Q17758" s="154"/>
      <c r="R17758" s="154"/>
      <c r="S17758" s="154"/>
      <c r="T17758" s="154"/>
      <c r="U17758" s="154"/>
      <c r="V17758" s="154"/>
      <c r="W17758" s="154"/>
      <c r="X17758" s="154"/>
      <c r="Y17758" s="154"/>
      <c r="Z17758" s="154"/>
      <c r="AA17758" s="154"/>
      <c r="AB17758" s="169"/>
      <c r="AC17758" s="154"/>
      <c r="AD17758" s="158"/>
      <c r="AE17758" s="154"/>
      <c r="AF17758" s="154"/>
      <c r="AG17758" s="154"/>
      <c r="AH17758" s="154"/>
    </row>
    <row r="17759" spans="1:34">
      <c r="A17759" s="154"/>
      <c r="B17759" s="154"/>
      <c r="C17759" s="154"/>
      <c r="D17759" s="154"/>
      <c r="E17759" s="154"/>
      <c r="F17759" s="154"/>
      <c r="G17759" s="155"/>
      <c r="H17759" s="155"/>
      <c r="I17759" s="154"/>
      <c r="J17759" s="156"/>
      <c r="K17759" s="154"/>
      <c r="L17759" s="168"/>
      <c r="M17759" s="154"/>
      <c r="N17759" s="157"/>
      <c r="O17759" s="157"/>
      <c r="P17759" s="152"/>
      <c r="Q17759" s="154"/>
      <c r="R17759" s="154"/>
      <c r="S17759" s="154"/>
      <c r="T17759" s="154"/>
      <c r="U17759" s="154"/>
      <c r="V17759" s="154"/>
      <c r="W17759" s="154"/>
      <c r="X17759" s="154"/>
      <c r="Y17759" s="154"/>
      <c r="Z17759" s="154"/>
      <c r="AA17759" s="154"/>
      <c r="AB17759" s="169"/>
      <c r="AC17759" s="154"/>
      <c r="AD17759" s="158"/>
      <c r="AE17759" s="154"/>
      <c r="AF17759" s="154"/>
      <c r="AG17759" s="154"/>
      <c r="AH17759" s="154"/>
    </row>
    <row r="17760" spans="1:34">
      <c r="A17760" s="154"/>
      <c r="B17760" s="154"/>
      <c r="C17760" s="154"/>
      <c r="D17760" s="154"/>
      <c r="E17760" s="154"/>
      <c r="F17760" s="154"/>
      <c r="G17760" s="155"/>
      <c r="H17760" s="155"/>
      <c r="I17760" s="154"/>
      <c r="J17760" s="156"/>
      <c r="K17760" s="154"/>
      <c r="L17760" s="168"/>
      <c r="M17760" s="154"/>
      <c r="N17760" s="157"/>
      <c r="O17760" s="157"/>
      <c r="P17760" s="152"/>
      <c r="Q17760" s="154"/>
      <c r="R17760" s="154"/>
      <c r="S17760" s="154"/>
      <c r="T17760" s="154"/>
      <c r="U17760" s="154"/>
      <c r="V17760" s="154"/>
      <c r="W17760" s="154"/>
      <c r="X17760" s="154"/>
      <c r="Y17760" s="154"/>
      <c r="Z17760" s="154"/>
      <c r="AA17760" s="154"/>
      <c r="AB17760" s="169"/>
      <c r="AC17760" s="154"/>
      <c r="AD17760" s="158"/>
      <c r="AE17760" s="154"/>
      <c r="AF17760" s="154"/>
      <c r="AG17760" s="154"/>
      <c r="AH17760" s="154"/>
    </row>
    <row r="17761" spans="1:34">
      <c r="A17761" s="154"/>
      <c r="B17761" s="154"/>
      <c r="C17761" s="154"/>
      <c r="D17761" s="154"/>
      <c r="E17761" s="154"/>
      <c r="F17761" s="154"/>
      <c r="G17761" s="155"/>
      <c r="H17761" s="155"/>
      <c r="I17761" s="154"/>
      <c r="J17761" s="156"/>
      <c r="K17761" s="154"/>
      <c r="L17761" s="168"/>
      <c r="M17761" s="154"/>
      <c r="N17761" s="157"/>
      <c r="O17761" s="157"/>
      <c r="P17761" s="152"/>
      <c r="Q17761" s="154"/>
      <c r="R17761" s="159"/>
      <c r="S17761" s="154"/>
      <c r="T17761" s="154"/>
      <c r="U17761" s="154"/>
      <c r="V17761" s="154"/>
      <c r="W17761" s="154"/>
      <c r="X17761" s="154"/>
      <c r="Y17761" s="154"/>
      <c r="Z17761" s="154"/>
      <c r="AA17761" s="154"/>
      <c r="AB17761" s="169"/>
      <c r="AC17761" s="154"/>
      <c r="AD17761" s="158"/>
      <c r="AE17761" s="154"/>
      <c r="AF17761" s="154"/>
      <c r="AG17761" s="154"/>
      <c r="AH17761" s="154"/>
    </row>
    <row r="17762" spans="1:34">
      <c r="A17762" s="154"/>
      <c r="B17762" s="154"/>
      <c r="C17762" s="154"/>
      <c r="D17762" s="154"/>
      <c r="E17762" s="154"/>
      <c r="F17762" s="154"/>
      <c r="G17762" s="155"/>
      <c r="H17762" s="155"/>
      <c r="I17762" s="154"/>
      <c r="J17762" s="156"/>
      <c r="K17762" s="154"/>
      <c r="L17762" s="168"/>
      <c r="M17762" s="154"/>
      <c r="N17762" s="157"/>
      <c r="O17762" s="157"/>
      <c r="P17762" s="152"/>
      <c r="Q17762" s="154"/>
      <c r="R17762" s="154"/>
      <c r="S17762" s="154"/>
      <c r="T17762" s="154"/>
      <c r="U17762" s="154"/>
      <c r="V17762" s="154"/>
      <c r="W17762" s="154"/>
      <c r="X17762" s="154"/>
      <c r="Y17762" s="154"/>
      <c r="Z17762" s="154"/>
      <c r="AA17762" s="154"/>
      <c r="AB17762" s="169"/>
      <c r="AC17762" s="154"/>
      <c r="AD17762" s="158"/>
      <c r="AE17762" s="154"/>
      <c r="AF17762" s="154"/>
      <c r="AG17762" s="154"/>
      <c r="AH17762" s="154"/>
    </row>
    <row r="17763" spans="1:34">
      <c r="A17763" s="154"/>
      <c r="B17763" s="154"/>
      <c r="C17763" s="154"/>
      <c r="D17763" s="154"/>
      <c r="E17763" s="154"/>
      <c r="F17763" s="154"/>
      <c r="G17763" s="155"/>
      <c r="H17763" s="155"/>
      <c r="I17763" s="154"/>
      <c r="J17763" s="156"/>
      <c r="K17763" s="154"/>
      <c r="L17763" s="168"/>
      <c r="M17763" s="154"/>
      <c r="N17763" s="157"/>
      <c r="O17763" s="157"/>
      <c r="P17763" s="152"/>
      <c r="Q17763" s="154"/>
      <c r="R17763" s="154"/>
      <c r="S17763" s="154"/>
      <c r="T17763" s="154"/>
      <c r="U17763" s="154"/>
      <c r="V17763" s="154"/>
      <c r="W17763" s="154"/>
      <c r="X17763" s="154"/>
      <c r="Y17763" s="154"/>
      <c r="Z17763" s="154"/>
      <c r="AA17763" s="154"/>
      <c r="AB17763" s="169"/>
      <c r="AC17763" s="154"/>
      <c r="AD17763" s="158"/>
      <c r="AE17763" s="154"/>
      <c r="AF17763" s="154"/>
      <c r="AG17763" s="154"/>
      <c r="AH17763" s="154"/>
    </row>
    <row r="17764" spans="1:34">
      <c r="A17764" s="154"/>
      <c r="B17764" s="154"/>
      <c r="C17764" s="154"/>
      <c r="D17764" s="154"/>
      <c r="E17764" s="154"/>
      <c r="F17764" s="154"/>
      <c r="G17764" s="155"/>
      <c r="H17764" s="155"/>
      <c r="I17764" s="154"/>
      <c r="J17764" s="156"/>
      <c r="K17764" s="154"/>
      <c r="L17764" s="168"/>
      <c r="M17764" s="154"/>
      <c r="N17764" s="157"/>
      <c r="O17764" s="157"/>
      <c r="P17764" s="152"/>
      <c r="Q17764" s="154"/>
      <c r="R17764" s="154"/>
      <c r="S17764" s="154"/>
      <c r="T17764" s="154"/>
      <c r="U17764" s="154"/>
      <c r="V17764" s="154"/>
      <c r="W17764" s="154"/>
      <c r="X17764" s="154"/>
      <c r="Y17764" s="154"/>
      <c r="Z17764" s="154"/>
      <c r="AA17764" s="154"/>
      <c r="AB17764" s="169"/>
      <c r="AC17764" s="154"/>
      <c r="AD17764" s="158"/>
      <c r="AE17764" s="154"/>
      <c r="AF17764" s="154"/>
      <c r="AG17764" s="154"/>
      <c r="AH17764" s="154"/>
    </row>
    <row r="17765" spans="1:34">
      <c r="A17765" s="154"/>
      <c r="B17765" s="154"/>
      <c r="C17765" s="154"/>
      <c r="D17765" s="154"/>
      <c r="E17765" s="154"/>
      <c r="F17765" s="154"/>
      <c r="G17765" s="155"/>
      <c r="H17765" s="155"/>
      <c r="I17765" s="154"/>
      <c r="J17765" s="156"/>
      <c r="K17765" s="154"/>
      <c r="L17765" s="168"/>
      <c r="M17765" s="154"/>
      <c r="N17765" s="157"/>
      <c r="O17765" s="157"/>
      <c r="P17765" s="152"/>
      <c r="Q17765" s="154"/>
      <c r="R17765" s="154"/>
      <c r="S17765" s="154"/>
      <c r="T17765" s="154"/>
      <c r="U17765" s="154"/>
      <c r="V17765" s="154"/>
      <c r="W17765" s="154"/>
      <c r="X17765" s="154"/>
      <c r="Y17765" s="154"/>
      <c r="Z17765" s="154"/>
      <c r="AA17765" s="154"/>
      <c r="AB17765" s="169"/>
      <c r="AC17765" s="154"/>
      <c r="AD17765" s="158"/>
      <c r="AE17765" s="154"/>
      <c r="AF17765" s="154"/>
      <c r="AG17765" s="154"/>
      <c r="AH17765" s="154"/>
    </row>
    <row r="17766" spans="1:34">
      <c r="A17766" s="154"/>
      <c r="B17766" s="154"/>
      <c r="C17766" s="154"/>
      <c r="D17766" s="154"/>
      <c r="E17766" s="154"/>
      <c r="F17766" s="154"/>
      <c r="G17766" s="155"/>
      <c r="H17766" s="155"/>
      <c r="I17766" s="154"/>
      <c r="J17766" s="156"/>
      <c r="K17766" s="154"/>
      <c r="L17766" s="168"/>
      <c r="M17766" s="154"/>
      <c r="N17766" s="157"/>
      <c r="O17766" s="157"/>
      <c r="P17766" s="152"/>
      <c r="Q17766" s="154"/>
      <c r="R17766" s="154"/>
      <c r="S17766" s="154"/>
      <c r="T17766" s="154"/>
      <c r="U17766" s="154"/>
      <c r="V17766" s="154"/>
      <c r="W17766" s="154"/>
      <c r="X17766" s="154"/>
      <c r="Y17766" s="154"/>
      <c r="Z17766" s="154"/>
      <c r="AA17766" s="154"/>
      <c r="AB17766" s="169"/>
      <c r="AC17766" s="154"/>
      <c r="AD17766" s="158"/>
      <c r="AE17766" s="154"/>
      <c r="AF17766" s="154"/>
      <c r="AG17766" s="154"/>
      <c r="AH17766" s="154"/>
    </row>
    <row r="17767" spans="1:34">
      <c r="A17767" s="154"/>
      <c r="B17767" s="154"/>
      <c r="C17767" s="154"/>
      <c r="D17767" s="154"/>
      <c r="E17767" s="154"/>
      <c r="F17767" s="154"/>
      <c r="G17767" s="155"/>
      <c r="H17767" s="155"/>
      <c r="I17767" s="154"/>
      <c r="J17767" s="156"/>
      <c r="K17767" s="154"/>
      <c r="L17767" s="168"/>
      <c r="M17767" s="154"/>
      <c r="N17767" s="157"/>
      <c r="O17767" s="157"/>
      <c r="P17767" s="152"/>
      <c r="Q17767" s="154"/>
      <c r="R17767" s="154"/>
      <c r="S17767" s="154"/>
      <c r="T17767" s="154"/>
      <c r="U17767" s="154"/>
      <c r="V17767" s="154"/>
      <c r="W17767" s="154"/>
      <c r="X17767" s="154"/>
      <c r="Y17767" s="154"/>
      <c r="Z17767" s="154"/>
      <c r="AA17767" s="154"/>
      <c r="AB17767" s="169"/>
      <c r="AC17767" s="154"/>
      <c r="AD17767" s="158"/>
      <c r="AE17767" s="154"/>
      <c r="AF17767" s="154"/>
      <c r="AG17767" s="154"/>
      <c r="AH17767" s="154"/>
    </row>
    <row r="17768" spans="1:34">
      <c r="A17768" s="154"/>
      <c r="B17768" s="154"/>
      <c r="C17768" s="154"/>
      <c r="D17768" s="154"/>
      <c r="E17768" s="154"/>
      <c r="F17768" s="154"/>
      <c r="G17768" s="155"/>
      <c r="H17768" s="155"/>
      <c r="I17768" s="154"/>
      <c r="J17768" s="156"/>
      <c r="K17768" s="154"/>
      <c r="L17768" s="168"/>
      <c r="M17768" s="154"/>
      <c r="N17768" s="157"/>
      <c r="O17768" s="157"/>
      <c r="P17768" s="152"/>
      <c r="Q17768" s="154"/>
      <c r="R17768" s="154"/>
      <c r="S17768" s="154"/>
      <c r="T17768" s="154"/>
      <c r="U17768" s="154"/>
      <c r="V17768" s="154"/>
      <c r="W17768" s="154"/>
      <c r="X17768" s="154"/>
      <c r="Y17768" s="154"/>
      <c r="Z17768" s="154"/>
      <c r="AA17768" s="154"/>
      <c r="AB17768" s="169"/>
      <c r="AC17768" s="154"/>
      <c r="AD17768" s="158"/>
      <c r="AE17768" s="154"/>
      <c r="AF17768" s="154"/>
      <c r="AG17768" s="154"/>
      <c r="AH17768" s="154"/>
    </row>
    <row r="17769" spans="1:34">
      <c r="A17769" s="154"/>
      <c r="B17769" s="154"/>
      <c r="C17769" s="154"/>
      <c r="D17769" s="154"/>
      <c r="E17769" s="154"/>
      <c r="F17769" s="154"/>
      <c r="G17769" s="155"/>
      <c r="H17769" s="155"/>
      <c r="I17769" s="154"/>
      <c r="J17769" s="156"/>
      <c r="K17769" s="154"/>
      <c r="L17769" s="168"/>
      <c r="M17769" s="154"/>
      <c r="N17769" s="157"/>
      <c r="O17769" s="157"/>
      <c r="P17769" s="152"/>
      <c r="Q17769" s="154"/>
      <c r="R17769" s="154"/>
      <c r="S17769" s="154"/>
      <c r="T17769" s="154"/>
      <c r="U17769" s="154"/>
      <c r="V17769" s="154"/>
      <c r="W17769" s="154"/>
      <c r="X17769" s="154"/>
      <c r="Y17769" s="154"/>
      <c r="Z17769" s="154"/>
      <c r="AA17769" s="154"/>
      <c r="AB17769" s="169"/>
      <c r="AC17769" s="154"/>
      <c r="AD17769" s="158"/>
      <c r="AE17769" s="154"/>
      <c r="AF17769" s="154"/>
      <c r="AG17769" s="154"/>
      <c r="AH17769" s="154"/>
    </row>
    <row r="17770" spans="1:34">
      <c r="A17770" s="154"/>
      <c r="B17770" s="154"/>
      <c r="C17770" s="154"/>
      <c r="D17770" s="154"/>
      <c r="E17770" s="154"/>
      <c r="F17770" s="154"/>
      <c r="G17770" s="155"/>
      <c r="H17770" s="155"/>
      <c r="I17770" s="154"/>
      <c r="J17770" s="156"/>
      <c r="K17770" s="154"/>
      <c r="L17770" s="168"/>
      <c r="M17770" s="154"/>
      <c r="N17770" s="157"/>
      <c r="O17770" s="157"/>
      <c r="P17770" s="152"/>
      <c r="Q17770" s="154"/>
      <c r="R17770" s="154"/>
      <c r="S17770" s="154"/>
      <c r="T17770" s="154"/>
      <c r="U17770" s="154"/>
      <c r="V17770" s="154"/>
      <c r="W17770" s="154"/>
      <c r="X17770" s="154"/>
      <c r="Y17770" s="154"/>
      <c r="Z17770" s="154"/>
      <c r="AA17770" s="154"/>
      <c r="AB17770" s="169"/>
      <c r="AC17770" s="154"/>
      <c r="AD17770" s="158"/>
      <c r="AE17770" s="154"/>
      <c r="AF17770" s="154"/>
      <c r="AG17770" s="154"/>
      <c r="AH17770" s="154"/>
    </row>
    <row r="17771" spans="1:34">
      <c r="A17771" s="154"/>
      <c r="B17771" s="154"/>
      <c r="C17771" s="154"/>
      <c r="D17771" s="154"/>
      <c r="E17771" s="154"/>
      <c r="F17771" s="154"/>
      <c r="G17771" s="155"/>
      <c r="H17771" s="155"/>
      <c r="I17771" s="154"/>
      <c r="J17771" s="156"/>
      <c r="K17771" s="154"/>
      <c r="L17771" s="168"/>
      <c r="M17771" s="154"/>
      <c r="N17771" s="157"/>
      <c r="O17771" s="157"/>
      <c r="P17771" s="152"/>
      <c r="Q17771" s="154"/>
      <c r="R17771" s="154"/>
      <c r="S17771" s="154"/>
      <c r="T17771" s="154"/>
      <c r="U17771" s="154"/>
      <c r="V17771" s="154"/>
      <c r="W17771" s="154"/>
      <c r="X17771" s="154"/>
      <c r="Y17771" s="154"/>
      <c r="Z17771" s="154"/>
      <c r="AA17771" s="154"/>
      <c r="AB17771" s="169"/>
      <c r="AC17771" s="154"/>
      <c r="AD17771" s="158"/>
      <c r="AE17771" s="154"/>
      <c r="AF17771" s="154"/>
      <c r="AG17771" s="154"/>
      <c r="AH17771" s="154"/>
    </row>
    <row r="17772" spans="1:34">
      <c r="A17772" s="154"/>
      <c r="B17772" s="154"/>
      <c r="C17772" s="154"/>
      <c r="D17772" s="154"/>
      <c r="E17772" s="154"/>
      <c r="F17772" s="154"/>
      <c r="G17772" s="155"/>
      <c r="H17772" s="155"/>
      <c r="I17772" s="154"/>
      <c r="J17772" s="156"/>
      <c r="K17772" s="154"/>
      <c r="L17772" s="168"/>
      <c r="M17772" s="154"/>
      <c r="N17772" s="157"/>
      <c r="O17772" s="157"/>
      <c r="P17772" s="152"/>
      <c r="Q17772" s="154"/>
      <c r="R17772" s="154"/>
      <c r="S17772" s="154"/>
      <c r="T17772" s="154"/>
      <c r="U17772" s="154"/>
      <c r="V17772" s="154"/>
      <c r="W17772" s="154"/>
      <c r="X17772" s="154"/>
      <c r="Y17772" s="154"/>
      <c r="Z17772" s="154"/>
      <c r="AA17772" s="154"/>
      <c r="AB17772" s="169"/>
      <c r="AC17772" s="154"/>
      <c r="AD17772" s="158"/>
      <c r="AE17772" s="154"/>
      <c r="AF17772" s="154"/>
      <c r="AG17772" s="154"/>
      <c r="AH17772" s="154"/>
    </row>
    <row r="17773" spans="1:34">
      <c r="A17773" s="154"/>
      <c r="B17773" s="154"/>
      <c r="C17773" s="154"/>
      <c r="D17773" s="154"/>
      <c r="E17773" s="154"/>
      <c r="F17773" s="154"/>
      <c r="G17773" s="155"/>
      <c r="H17773" s="155"/>
      <c r="I17773" s="154"/>
      <c r="J17773" s="156"/>
      <c r="K17773" s="154"/>
      <c r="L17773" s="168"/>
      <c r="M17773" s="154"/>
      <c r="N17773" s="157"/>
      <c r="O17773" s="157"/>
      <c r="P17773" s="152"/>
      <c r="Q17773" s="154"/>
      <c r="R17773" s="154"/>
      <c r="S17773" s="154"/>
      <c r="T17773" s="154"/>
      <c r="U17773" s="154"/>
      <c r="V17773" s="154"/>
      <c r="W17773" s="154"/>
      <c r="X17773" s="154"/>
      <c r="Y17773" s="154"/>
      <c r="Z17773" s="154"/>
      <c r="AA17773" s="154"/>
      <c r="AB17773" s="169"/>
      <c r="AC17773" s="154"/>
      <c r="AD17773" s="158"/>
      <c r="AE17773" s="154"/>
      <c r="AF17773" s="154"/>
      <c r="AG17773" s="154"/>
      <c r="AH17773" s="154"/>
    </row>
    <row r="17774" spans="1:34">
      <c r="A17774" s="154"/>
      <c r="B17774" s="154"/>
      <c r="C17774" s="154"/>
      <c r="D17774" s="154"/>
      <c r="E17774" s="154"/>
      <c r="F17774" s="154"/>
      <c r="G17774" s="155"/>
      <c r="H17774" s="155"/>
      <c r="I17774" s="154"/>
      <c r="J17774" s="156"/>
      <c r="K17774" s="154"/>
      <c r="L17774" s="168"/>
      <c r="M17774" s="154"/>
      <c r="N17774" s="157"/>
      <c r="O17774" s="157"/>
      <c r="P17774" s="152"/>
      <c r="Q17774" s="154"/>
      <c r="R17774" s="154"/>
      <c r="S17774" s="154"/>
      <c r="T17774" s="154"/>
      <c r="U17774" s="154"/>
      <c r="V17774" s="154"/>
      <c r="W17774" s="154"/>
      <c r="X17774" s="154"/>
      <c r="Y17774" s="154"/>
      <c r="Z17774" s="154"/>
      <c r="AA17774" s="154"/>
      <c r="AB17774" s="169"/>
      <c r="AC17774" s="154"/>
      <c r="AD17774" s="158"/>
      <c r="AE17774" s="154"/>
      <c r="AF17774" s="154"/>
      <c r="AG17774" s="154"/>
      <c r="AH17774" s="154"/>
    </row>
    <row r="17775" spans="1:34">
      <c r="A17775" s="154"/>
      <c r="B17775" s="154"/>
      <c r="C17775" s="154"/>
      <c r="D17775" s="154"/>
      <c r="E17775" s="154"/>
      <c r="F17775" s="154"/>
      <c r="G17775" s="155"/>
      <c r="H17775" s="155"/>
      <c r="I17775" s="154"/>
      <c r="J17775" s="156"/>
      <c r="K17775" s="154"/>
      <c r="L17775" s="168"/>
      <c r="M17775" s="154"/>
      <c r="N17775" s="157"/>
      <c r="O17775" s="157"/>
      <c r="P17775" s="152"/>
      <c r="Q17775" s="154"/>
      <c r="R17775" s="154"/>
      <c r="S17775" s="154"/>
      <c r="T17775" s="154"/>
      <c r="U17775" s="154"/>
      <c r="V17775" s="154"/>
      <c r="W17775" s="154"/>
      <c r="X17775" s="154"/>
      <c r="Y17775" s="154"/>
      <c r="Z17775" s="154"/>
      <c r="AA17775" s="154"/>
      <c r="AB17775" s="169"/>
      <c r="AC17775" s="154"/>
      <c r="AD17775" s="158"/>
      <c r="AE17775" s="154"/>
      <c r="AF17775" s="154"/>
      <c r="AG17775" s="154"/>
      <c r="AH17775" s="154"/>
    </row>
    <row r="17776" spans="1:34">
      <c r="A17776" s="154"/>
      <c r="B17776" s="154"/>
      <c r="C17776" s="154"/>
      <c r="D17776" s="154"/>
      <c r="E17776" s="154"/>
      <c r="F17776" s="154"/>
      <c r="G17776" s="155"/>
      <c r="H17776" s="155"/>
      <c r="I17776" s="154"/>
      <c r="J17776" s="156"/>
      <c r="K17776" s="154"/>
      <c r="L17776" s="168"/>
      <c r="M17776" s="154"/>
      <c r="N17776" s="157"/>
      <c r="O17776" s="157"/>
      <c r="P17776" s="152"/>
      <c r="Q17776" s="154"/>
      <c r="R17776" s="154"/>
      <c r="S17776" s="154"/>
      <c r="T17776" s="154"/>
      <c r="U17776" s="154"/>
      <c r="V17776" s="154"/>
      <c r="W17776" s="154"/>
      <c r="X17776" s="154"/>
      <c r="Y17776" s="154"/>
      <c r="Z17776" s="154"/>
      <c r="AA17776" s="154"/>
      <c r="AB17776" s="169"/>
      <c r="AC17776" s="154"/>
      <c r="AD17776" s="158"/>
      <c r="AE17776" s="154"/>
      <c r="AF17776" s="154"/>
      <c r="AG17776" s="154"/>
      <c r="AH17776" s="154"/>
    </row>
    <row r="17777" spans="1:34">
      <c r="A17777" s="154"/>
      <c r="B17777" s="154"/>
      <c r="C17777" s="154"/>
      <c r="D17777" s="154"/>
      <c r="E17777" s="154"/>
      <c r="F17777" s="154"/>
      <c r="G17777" s="155"/>
      <c r="H17777" s="155"/>
      <c r="I17777" s="154"/>
      <c r="J17777" s="156"/>
      <c r="K17777" s="154"/>
      <c r="L17777" s="168"/>
      <c r="M17777" s="154"/>
      <c r="N17777" s="157"/>
      <c r="O17777" s="157"/>
      <c r="P17777" s="152"/>
      <c r="Q17777" s="154"/>
      <c r="R17777" s="154"/>
      <c r="S17777" s="154"/>
      <c r="T17777" s="154"/>
      <c r="U17777" s="154"/>
      <c r="V17777" s="154"/>
      <c r="W17777" s="154"/>
      <c r="X17777" s="154"/>
      <c r="Y17777" s="154"/>
      <c r="Z17777" s="154"/>
      <c r="AA17777" s="154"/>
      <c r="AB17777" s="169"/>
      <c r="AC17777" s="154"/>
      <c r="AD17777" s="158"/>
      <c r="AE17777" s="154"/>
      <c r="AF17777" s="154"/>
      <c r="AG17777" s="154"/>
      <c r="AH17777" s="154"/>
    </row>
    <row r="17778" spans="1:34">
      <c r="A17778" s="154"/>
      <c r="B17778" s="154"/>
      <c r="C17778" s="154"/>
      <c r="D17778" s="154"/>
      <c r="E17778" s="154"/>
      <c r="F17778" s="154"/>
      <c r="G17778" s="155"/>
      <c r="H17778" s="155"/>
      <c r="I17778" s="154"/>
      <c r="J17778" s="156"/>
      <c r="K17778" s="154"/>
      <c r="L17778" s="168"/>
      <c r="M17778" s="154"/>
      <c r="N17778" s="157"/>
      <c r="O17778" s="157"/>
      <c r="P17778" s="152"/>
      <c r="Q17778" s="154"/>
      <c r="R17778" s="154"/>
      <c r="S17778" s="154"/>
      <c r="T17778" s="154"/>
      <c r="U17778" s="154"/>
      <c r="V17778" s="154"/>
      <c r="W17778" s="154"/>
      <c r="X17778" s="154"/>
      <c r="Y17778" s="154"/>
      <c r="Z17778" s="154"/>
      <c r="AA17778" s="154"/>
      <c r="AB17778" s="169"/>
      <c r="AC17778" s="154"/>
      <c r="AD17778" s="158"/>
      <c r="AE17778" s="154"/>
      <c r="AF17778" s="154"/>
      <c r="AG17778" s="154"/>
      <c r="AH17778" s="154"/>
    </row>
    <row r="17779" spans="1:34">
      <c r="A17779" s="154"/>
      <c r="B17779" s="154"/>
      <c r="C17779" s="154"/>
      <c r="D17779" s="154"/>
      <c r="E17779" s="154"/>
      <c r="F17779" s="154"/>
      <c r="G17779" s="155"/>
      <c r="H17779" s="155"/>
      <c r="I17779" s="154"/>
      <c r="J17779" s="156"/>
      <c r="K17779" s="154"/>
      <c r="L17779" s="168"/>
      <c r="M17779" s="154"/>
      <c r="N17779" s="157"/>
      <c r="O17779" s="157"/>
      <c r="P17779" s="152"/>
      <c r="Q17779" s="154"/>
      <c r="R17779" s="159"/>
      <c r="S17779" s="154"/>
      <c r="T17779" s="154"/>
      <c r="U17779" s="154"/>
      <c r="V17779" s="154"/>
      <c r="W17779" s="154"/>
      <c r="X17779" s="154"/>
      <c r="Y17779" s="154"/>
      <c r="Z17779" s="154"/>
      <c r="AA17779" s="154"/>
      <c r="AB17779" s="169"/>
      <c r="AC17779" s="154"/>
      <c r="AD17779" s="158"/>
      <c r="AE17779" s="154"/>
      <c r="AF17779" s="154"/>
      <c r="AG17779" s="154"/>
      <c r="AH17779" s="154"/>
    </row>
    <row r="17780" spans="1:34">
      <c r="A17780" s="154"/>
      <c r="B17780" s="154"/>
      <c r="C17780" s="154"/>
      <c r="D17780" s="154"/>
      <c r="E17780" s="154"/>
      <c r="F17780" s="154"/>
      <c r="G17780" s="155"/>
      <c r="H17780" s="155"/>
      <c r="I17780" s="154"/>
      <c r="J17780" s="156"/>
      <c r="K17780" s="154"/>
      <c r="L17780" s="168"/>
      <c r="M17780" s="154"/>
      <c r="N17780" s="157"/>
      <c r="O17780" s="157"/>
      <c r="P17780" s="152"/>
      <c r="Q17780" s="154"/>
      <c r="R17780" s="154"/>
      <c r="S17780" s="154"/>
      <c r="T17780" s="154"/>
      <c r="U17780" s="154"/>
      <c r="V17780" s="154"/>
      <c r="W17780" s="154"/>
      <c r="X17780" s="154"/>
      <c r="Y17780" s="154"/>
      <c r="Z17780" s="154"/>
      <c r="AA17780" s="154"/>
      <c r="AB17780" s="169"/>
      <c r="AC17780" s="154"/>
      <c r="AD17780" s="158"/>
      <c r="AE17780" s="154"/>
      <c r="AF17780" s="154"/>
      <c r="AG17780" s="154"/>
      <c r="AH17780" s="154"/>
    </row>
    <row r="17781" spans="1:34">
      <c r="A17781" s="154"/>
      <c r="B17781" s="154"/>
      <c r="C17781" s="154"/>
      <c r="D17781" s="154"/>
      <c r="E17781" s="154"/>
      <c r="F17781" s="154"/>
      <c r="G17781" s="155"/>
      <c r="H17781" s="155"/>
      <c r="I17781" s="154"/>
      <c r="J17781" s="156"/>
      <c r="K17781" s="154"/>
      <c r="L17781" s="168"/>
      <c r="M17781" s="154"/>
      <c r="N17781" s="157"/>
      <c r="O17781" s="157"/>
      <c r="P17781" s="152"/>
      <c r="Q17781" s="154"/>
      <c r="R17781" s="154"/>
      <c r="S17781" s="154"/>
      <c r="T17781" s="154"/>
      <c r="U17781" s="154"/>
      <c r="V17781" s="154"/>
      <c r="W17781" s="154"/>
      <c r="X17781" s="154"/>
      <c r="Y17781" s="154"/>
      <c r="Z17781" s="154"/>
      <c r="AA17781" s="154"/>
      <c r="AB17781" s="169"/>
      <c r="AC17781" s="154"/>
      <c r="AD17781" s="158"/>
      <c r="AE17781" s="154"/>
      <c r="AF17781" s="154"/>
      <c r="AG17781" s="154"/>
      <c r="AH17781" s="154"/>
    </row>
    <row r="17782" spans="1:34">
      <c r="A17782" s="154"/>
      <c r="B17782" s="154"/>
      <c r="C17782" s="154"/>
      <c r="D17782" s="154"/>
      <c r="E17782" s="154"/>
      <c r="F17782" s="154"/>
      <c r="G17782" s="155"/>
      <c r="H17782" s="155"/>
      <c r="I17782" s="154"/>
      <c r="J17782" s="156"/>
      <c r="K17782" s="154"/>
      <c r="L17782" s="168"/>
      <c r="M17782" s="154"/>
      <c r="N17782" s="157"/>
      <c r="O17782" s="157"/>
      <c r="P17782" s="152"/>
      <c r="Q17782" s="154"/>
      <c r="R17782" s="154"/>
      <c r="S17782" s="154"/>
      <c r="T17782" s="154"/>
      <c r="U17782" s="154"/>
      <c r="V17782" s="154"/>
      <c r="W17782" s="154"/>
      <c r="X17782" s="154"/>
      <c r="Y17782" s="154"/>
      <c r="Z17782" s="154"/>
      <c r="AA17782" s="154"/>
      <c r="AB17782" s="169"/>
      <c r="AC17782" s="154"/>
      <c r="AD17782" s="158"/>
      <c r="AE17782" s="154"/>
      <c r="AF17782" s="154"/>
      <c r="AG17782" s="154"/>
      <c r="AH17782" s="154"/>
    </row>
    <row r="17783" spans="1:34">
      <c r="A17783" s="154"/>
      <c r="B17783" s="154"/>
      <c r="C17783" s="154"/>
      <c r="D17783" s="154"/>
      <c r="E17783" s="154"/>
      <c r="F17783" s="154"/>
      <c r="G17783" s="155"/>
      <c r="H17783" s="155"/>
      <c r="I17783" s="154"/>
      <c r="J17783" s="156"/>
      <c r="K17783" s="154"/>
      <c r="L17783" s="168"/>
      <c r="M17783" s="154"/>
      <c r="N17783" s="157"/>
      <c r="O17783" s="157"/>
      <c r="P17783" s="152"/>
      <c r="Q17783" s="154"/>
      <c r="R17783" s="159"/>
      <c r="S17783" s="154"/>
      <c r="T17783" s="154"/>
      <c r="U17783" s="154"/>
      <c r="V17783" s="154"/>
      <c r="W17783" s="154"/>
      <c r="X17783" s="154"/>
      <c r="Y17783" s="154"/>
      <c r="Z17783" s="154"/>
      <c r="AA17783" s="154"/>
      <c r="AB17783" s="169"/>
      <c r="AC17783" s="154"/>
      <c r="AD17783" s="158"/>
      <c r="AE17783" s="154"/>
      <c r="AF17783" s="154"/>
      <c r="AG17783" s="154"/>
      <c r="AH17783" s="154"/>
    </row>
    <row r="17784" spans="1:34">
      <c r="A17784" s="154"/>
      <c r="B17784" s="154"/>
      <c r="C17784" s="154"/>
      <c r="D17784" s="154"/>
      <c r="E17784" s="154"/>
      <c r="F17784" s="154"/>
      <c r="G17784" s="155"/>
      <c r="H17784" s="155"/>
      <c r="I17784" s="154"/>
      <c r="J17784" s="156"/>
      <c r="K17784" s="154"/>
      <c r="L17784" s="168"/>
      <c r="M17784" s="154"/>
      <c r="N17784" s="157"/>
      <c r="O17784" s="157"/>
      <c r="P17784" s="152"/>
      <c r="Q17784" s="154"/>
      <c r="R17784" s="154"/>
      <c r="S17784" s="154"/>
      <c r="T17784" s="154"/>
      <c r="U17784" s="154"/>
      <c r="V17784" s="154"/>
      <c r="W17784" s="154"/>
      <c r="X17784" s="154"/>
      <c r="Y17784" s="154"/>
      <c r="Z17784" s="154"/>
      <c r="AA17784" s="154"/>
      <c r="AB17784" s="169"/>
      <c r="AC17784" s="154"/>
      <c r="AD17784" s="158"/>
      <c r="AE17784" s="154"/>
      <c r="AF17784" s="154"/>
      <c r="AG17784" s="154"/>
      <c r="AH17784" s="154"/>
    </row>
    <row r="17785" spans="1:34">
      <c r="A17785" s="154"/>
      <c r="B17785" s="154"/>
      <c r="C17785" s="154"/>
      <c r="D17785" s="154"/>
      <c r="E17785" s="154"/>
      <c r="F17785" s="154"/>
      <c r="G17785" s="155"/>
      <c r="H17785" s="155"/>
      <c r="I17785" s="154"/>
      <c r="J17785" s="156"/>
      <c r="K17785" s="154"/>
      <c r="L17785" s="168"/>
      <c r="M17785" s="154"/>
      <c r="N17785" s="157"/>
      <c r="O17785" s="157"/>
      <c r="P17785" s="152"/>
      <c r="Q17785" s="154"/>
      <c r="R17785" s="154"/>
      <c r="S17785" s="154"/>
      <c r="T17785" s="154"/>
      <c r="U17785" s="154"/>
      <c r="V17785" s="154"/>
      <c r="W17785" s="154"/>
      <c r="X17785" s="154"/>
      <c r="Y17785" s="154"/>
      <c r="Z17785" s="154"/>
      <c r="AA17785" s="154"/>
      <c r="AB17785" s="169"/>
      <c r="AC17785" s="154"/>
      <c r="AD17785" s="158"/>
      <c r="AE17785" s="154"/>
      <c r="AF17785" s="154"/>
      <c r="AG17785" s="154"/>
      <c r="AH17785" s="154"/>
    </row>
    <row r="17786" spans="1:34">
      <c r="A17786" s="154"/>
      <c r="B17786" s="154"/>
      <c r="C17786" s="154"/>
      <c r="D17786" s="154"/>
      <c r="E17786" s="154"/>
      <c r="F17786" s="154"/>
      <c r="G17786" s="155"/>
      <c r="H17786" s="155"/>
      <c r="I17786" s="154"/>
      <c r="J17786" s="156"/>
      <c r="K17786" s="154"/>
      <c r="L17786" s="168"/>
      <c r="M17786" s="154"/>
      <c r="N17786" s="157"/>
      <c r="O17786" s="157"/>
      <c r="P17786" s="152"/>
      <c r="Q17786" s="154"/>
      <c r="R17786" s="154"/>
      <c r="S17786" s="154"/>
      <c r="T17786" s="154"/>
      <c r="U17786" s="154"/>
      <c r="V17786" s="154"/>
      <c r="W17786" s="154"/>
      <c r="X17786" s="154"/>
      <c r="Y17786" s="154"/>
      <c r="Z17786" s="154"/>
      <c r="AA17786" s="154"/>
      <c r="AB17786" s="169"/>
      <c r="AC17786" s="154"/>
      <c r="AD17786" s="158"/>
      <c r="AE17786" s="154"/>
      <c r="AF17786" s="154"/>
      <c r="AG17786" s="154"/>
      <c r="AH17786" s="154"/>
    </row>
    <row r="17787" spans="1:34">
      <c r="A17787" s="154"/>
      <c r="B17787" s="154"/>
      <c r="C17787" s="154"/>
      <c r="D17787" s="154"/>
      <c r="E17787" s="154"/>
      <c r="F17787" s="154"/>
      <c r="G17787" s="155"/>
      <c r="H17787" s="155"/>
      <c r="I17787" s="154"/>
      <c r="J17787" s="156"/>
      <c r="K17787" s="154"/>
      <c r="L17787" s="168"/>
      <c r="M17787" s="154"/>
      <c r="N17787" s="157"/>
      <c r="O17787" s="157"/>
      <c r="P17787" s="152"/>
      <c r="Q17787" s="154"/>
      <c r="R17787" s="154"/>
      <c r="S17787" s="154"/>
      <c r="T17787" s="154"/>
      <c r="U17787" s="154"/>
      <c r="V17787" s="154"/>
      <c r="W17787" s="154"/>
      <c r="X17787" s="154"/>
      <c r="Y17787" s="154"/>
      <c r="Z17787" s="154"/>
      <c r="AA17787" s="154"/>
      <c r="AB17787" s="169"/>
      <c r="AC17787" s="154"/>
      <c r="AD17787" s="158"/>
      <c r="AE17787" s="154"/>
      <c r="AF17787" s="154"/>
      <c r="AG17787" s="154"/>
      <c r="AH17787" s="154"/>
    </row>
    <row r="17788" spans="1:34">
      <c r="A17788" s="154"/>
      <c r="B17788" s="154"/>
      <c r="C17788" s="154"/>
      <c r="D17788" s="154"/>
      <c r="E17788" s="154"/>
      <c r="F17788" s="154"/>
      <c r="G17788" s="155"/>
      <c r="H17788" s="155"/>
      <c r="I17788" s="154"/>
      <c r="J17788" s="156"/>
      <c r="K17788" s="154"/>
      <c r="L17788" s="168"/>
      <c r="M17788" s="154"/>
      <c r="N17788" s="157"/>
      <c r="O17788" s="157"/>
      <c r="P17788" s="152"/>
      <c r="Q17788" s="154"/>
      <c r="R17788" s="154"/>
      <c r="S17788" s="154"/>
      <c r="T17788" s="154"/>
      <c r="U17788" s="154"/>
      <c r="V17788" s="154"/>
      <c r="W17788" s="154"/>
      <c r="X17788" s="154"/>
      <c r="Y17788" s="154"/>
      <c r="Z17788" s="154"/>
      <c r="AA17788" s="154"/>
      <c r="AB17788" s="169"/>
      <c r="AC17788" s="154"/>
      <c r="AD17788" s="158"/>
      <c r="AE17788" s="154"/>
      <c r="AF17788" s="154"/>
      <c r="AG17788" s="154"/>
      <c r="AH17788" s="154"/>
    </row>
    <row r="17789" spans="1:34">
      <c r="A17789" s="154"/>
      <c r="B17789" s="154"/>
      <c r="C17789" s="154"/>
      <c r="D17789" s="154"/>
      <c r="E17789" s="154"/>
      <c r="F17789" s="154"/>
      <c r="G17789" s="155"/>
      <c r="H17789" s="155"/>
      <c r="I17789" s="154"/>
      <c r="J17789" s="156"/>
      <c r="K17789" s="154"/>
      <c r="L17789" s="168"/>
      <c r="M17789" s="154"/>
      <c r="N17789" s="157"/>
      <c r="O17789" s="157"/>
      <c r="P17789" s="152"/>
      <c r="Q17789" s="154"/>
      <c r="R17789" s="154"/>
      <c r="S17789" s="154"/>
      <c r="T17789" s="154"/>
      <c r="U17789" s="154"/>
      <c r="V17789" s="154"/>
      <c r="W17789" s="154"/>
      <c r="X17789" s="154"/>
      <c r="Y17789" s="154"/>
      <c r="Z17789" s="154"/>
      <c r="AA17789" s="154"/>
      <c r="AB17789" s="169"/>
      <c r="AC17789" s="154"/>
      <c r="AD17789" s="158"/>
      <c r="AE17789" s="154"/>
      <c r="AF17789" s="154"/>
      <c r="AG17789" s="154"/>
      <c r="AH17789" s="154"/>
    </row>
    <row r="17790" spans="1:34">
      <c r="A17790" s="154"/>
      <c r="B17790" s="154"/>
      <c r="C17790" s="154"/>
      <c r="D17790" s="154"/>
      <c r="E17790" s="154"/>
      <c r="F17790" s="154"/>
      <c r="G17790" s="155"/>
      <c r="H17790" s="155"/>
      <c r="I17790" s="154"/>
      <c r="J17790" s="156"/>
      <c r="K17790" s="154"/>
      <c r="L17790" s="168"/>
      <c r="M17790" s="154"/>
      <c r="N17790" s="157"/>
      <c r="O17790" s="157"/>
      <c r="P17790" s="152"/>
      <c r="Q17790" s="154"/>
      <c r="R17790" s="154"/>
      <c r="S17790" s="154"/>
      <c r="T17790" s="154"/>
      <c r="U17790" s="154"/>
      <c r="V17790" s="154"/>
      <c r="W17790" s="154"/>
      <c r="X17790" s="154"/>
      <c r="Y17790" s="154"/>
      <c r="Z17790" s="154"/>
      <c r="AA17790" s="154"/>
      <c r="AB17790" s="169"/>
      <c r="AC17790" s="154"/>
      <c r="AD17790" s="158"/>
      <c r="AE17790" s="154"/>
      <c r="AF17790" s="154"/>
      <c r="AG17790" s="154"/>
      <c r="AH17790" s="154"/>
    </row>
    <row r="17791" spans="1:34">
      <c r="A17791" s="154"/>
      <c r="B17791" s="154"/>
      <c r="C17791" s="154"/>
      <c r="D17791" s="154"/>
      <c r="E17791" s="159"/>
      <c r="F17791" s="154"/>
      <c r="G17791" s="155"/>
      <c r="H17791" s="155"/>
      <c r="I17791" s="154"/>
      <c r="J17791" s="156"/>
      <c r="K17791" s="154"/>
      <c r="L17791" s="168"/>
      <c r="M17791" s="154"/>
      <c r="N17791" s="157"/>
      <c r="O17791" s="157"/>
      <c r="P17791" s="152"/>
      <c r="Q17791" s="154"/>
      <c r="R17791" s="154"/>
      <c r="S17791" s="154"/>
      <c r="T17791" s="154"/>
      <c r="U17791" s="154"/>
      <c r="V17791" s="154"/>
      <c r="W17791" s="154"/>
      <c r="X17791" s="154"/>
      <c r="Y17791" s="154"/>
      <c r="Z17791" s="154"/>
      <c r="AA17791" s="154"/>
      <c r="AB17791" s="169"/>
      <c r="AC17791" s="154"/>
      <c r="AD17791" s="158"/>
      <c r="AE17791" s="154"/>
      <c r="AF17791" s="154"/>
      <c r="AG17791" s="154"/>
      <c r="AH17791" s="154"/>
    </row>
    <row r="17792" spans="1:34">
      <c r="A17792" s="154"/>
      <c r="B17792" s="154"/>
      <c r="C17792" s="154"/>
      <c r="D17792" s="154"/>
      <c r="E17792" s="159"/>
      <c r="F17792" s="154"/>
      <c r="G17792" s="155"/>
      <c r="H17792" s="155"/>
      <c r="I17792" s="154"/>
      <c r="J17792" s="156"/>
      <c r="K17792" s="154"/>
      <c r="L17792" s="168"/>
      <c r="M17792" s="154"/>
      <c r="N17792" s="157"/>
      <c r="O17792" s="157"/>
      <c r="P17792" s="152"/>
      <c r="Q17792" s="154"/>
      <c r="R17792" s="154"/>
      <c r="S17792" s="154"/>
      <c r="T17792" s="154"/>
      <c r="U17792" s="154"/>
      <c r="V17792" s="154"/>
      <c r="W17792" s="154"/>
      <c r="X17792" s="154"/>
      <c r="Y17792" s="154"/>
      <c r="Z17792" s="154"/>
      <c r="AA17792" s="154"/>
      <c r="AB17792" s="169"/>
      <c r="AC17792" s="154"/>
      <c r="AD17792" s="158"/>
      <c r="AE17792" s="154"/>
      <c r="AF17792" s="154"/>
      <c r="AG17792" s="154"/>
      <c r="AH17792" s="154"/>
    </row>
    <row r="17793" spans="1:34">
      <c r="A17793" s="154"/>
      <c r="B17793" s="154"/>
      <c r="C17793" s="154"/>
      <c r="D17793" s="154"/>
      <c r="E17793" s="159"/>
      <c r="F17793" s="154"/>
      <c r="G17793" s="155"/>
      <c r="H17793" s="155"/>
      <c r="I17793" s="154"/>
      <c r="J17793" s="156"/>
      <c r="K17793" s="154"/>
      <c r="L17793" s="168"/>
      <c r="M17793" s="154"/>
      <c r="N17793" s="157"/>
      <c r="O17793" s="157"/>
      <c r="P17793" s="152"/>
      <c r="Q17793" s="154"/>
      <c r="R17793" s="154"/>
      <c r="S17793" s="154"/>
      <c r="T17793" s="154"/>
      <c r="U17793" s="154"/>
      <c r="V17793" s="154"/>
      <c r="W17793" s="154"/>
      <c r="X17793" s="154"/>
      <c r="Y17793" s="154"/>
      <c r="Z17793" s="154"/>
      <c r="AA17793" s="154"/>
      <c r="AB17793" s="169"/>
      <c r="AC17793" s="154"/>
      <c r="AD17793" s="158"/>
      <c r="AE17793" s="154"/>
      <c r="AF17793" s="154"/>
      <c r="AG17793" s="154"/>
      <c r="AH17793" s="154"/>
    </row>
    <row r="17794" spans="1:34">
      <c r="A17794" s="154"/>
      <c r="B17794" s="154"/>
      <c r="C17794" s="154"/>
      <c r="D17794" s="154"/>
      <c r="E17794" s="159"/>
      <c r="F17794" s="154"/>
      <c r="G17794" s="155"/>
      <c r="H17794" s="155"/>
      <c r="I17794" s="154"/>
      <c r="J17794" s="156"/>
      <c r="K17794" s="154"/>
      <c r="L17794" s="168"/>
      <c r="M17794" s="154"/>
      <c r="N17794" s="157"/>
      <c r="O17794" s="157"/>
      <c r="P17794" s="152"/>
      <c r="Q17794" s="154"/>
      <c r="R17794" s="154"/>
      <c r="S17794" s="154"/>
      <c r="T17794" s="154"/>
      <c r="U17794" s="154"/>
      <c r="V17794" s="154"/>
      <c r="W17794" s="154"/>
      <c r="X17794" s="154"/>
      <c r="Y17794" s="154"/>
      <c r="Z17794" s="154"/>
      <c r="AA17794" s="154"/>
      <c r="AB17794" s="169"/>
      <c r="AC17794" s="154"/>
      <c r="AD17794" s="158"/>
      <c r="AE17794" s="154"/>
      <c r="AF17794" s="154"/>
      <c r="AG17794" s="154"/>
      <c r="AH17794" s="154"/>
    </row>
    <row r="17795" spans="1:34">
      <c r="A17795" s="154"/>
      <c r="B17795" s="154"/>
      <c r="C17795" s="154"/>
      <c r="D17795" s="154"/>
      <c r="E17795" s="159"/>
      <c r="F17795" s="154"/>
      <c r="G17795" s="155"/>
      <c r="H17795" s="155"/>
      <c r="I17795" s="154"/>
      <c r="J17795" s="156"/>
      <c r="K17795" s="154"/>
      <c r="L17795" s="168"/>
      <c r="M17795" s="154"/>
      <c r="N17795" s="157"/>
      <c r="O17795" s="157"/>
      <c r="P17795" s="152"/>
      <c r="Q17795" s="154"/>
      <c r="R17795" s="154"/>
      <c r="S17795" s="154"/>
      <c r="T17795" s="154"/>
      <c r="U17795" s="154"/>
      <c r="V17795" s="154"/>
      <c r="W17795" s="154"/>
      <c r="X17795" s="154"/>
      <c r="Y17795" s="154"/>
      <c r="Z17795" s="154"/>
      <c r="AA17795" s="154"/>
      <c r="AB17795" s="169"/>
      <c r="AC17795" s="154"/>
      <c r="AD17795" s="158"/>
      <c r="AE17795" s="154"/>
      <c r="AF17795" s="154"/>
      <c r="AG17795" s="154"/>
      <c r="AH17795" s="154"/>
    </row>
    <row r="17796" spans="1:34">
      <c r="A17796" s="154"/>
      <c r="B17796" s="154"/>
      <c r="C17796" s="154"/>
      <c r="D17796" s="154"/>
      <c r="E17796" s="159"/>
      <c r="F17796" s="154"/>
      <c r="G17796" s="155"/>
      <c r="H17796" s="155"/>
      <c r="I17796" s="154"/>
      <c r="J17796" s="156"/>
      <c r="K17796" s="154"/>
      <c r="L17796" s="168"/>
      <c r="M17796" s="154"/>
      <c r="N17796" s="157"/>
      <c r="O17796" s="157"/>
      <c r="P17796" s="152"/>
      <c r="Q17796" s="154"/>
      <c r="R17796" s="154"/>
      <c r="S17796" s="154"/>
      <c r="T17796" s="154"/>
      <c r="U17796" s="154"/>
      <c r="V17796" s="154"/>
      <c r="W17796" s="154"/>
      <c r="X17796" s="154"/>
      <c r="Y17796" s="154"/>
      <c r="Z17796" s="154"/>
      <c r="AA17796" s="154"/>
      <c r="AB17796" s="169"/>
      <c r="AC17796" s="154"/>
      <c r="AD17796" s="158"/>
      <c r="AE17796" s="154"/>
      <c r="AF17796" s="154"/>
      <c r="AG17796" s="154"/>
      <c r="AH17796" s="154"/>
    </row>
    <row r="17797" spans="1:34">
      <c r="A17797" s="154"/>
      <c r="B17797" s="154"/>
      <c r="C17797" s="154"/>
      <c r="D17797" s="154"/>
      <c r="E17797" s="159"/>
      <c r="F17797" s="154"/>
      <c r="G17797" s="155"/>
      <c r="H17797" s="155"/>
      <c r="I17797" s="154"/>
      <c r="J17797" s="156"/>
      <c r="K17797" s="154"/>
      <c r="L17797" s="168"/>
      <c r="M17797" s="154"/>
      <c r="N17797" s="157"/>
      <c r="O17797" s="157"/>
      <c r="P17797" s="152"/>
      <c r="Q17797" s="154"/>
      <c r="R17797" s="154"/>
      <c r="S17797" s="154"/>
      <c r="T17797" s="154"/>
      <c r="U17797" s="154"/>
      <c r="V17797" s="154"/>
      <c r="W17797" s="154"/>
      <c r="X17797" s="154"/>
      <c r="Y17797" s="154"/>
      <c r="Z17797" s="154"/>
      <c r="AA17797" s="154"/>
      <c r="AB17797" s="169"/>
      <c r="AC17797" s="154"/>
      <c r="AD17797" s="158"/>
      <c r="AE17797" s="154"/>
      <c r="AF17797" s="154"/>
      <c r="AG17797" s="154"/>
      <c r="AH17797" s="154"/>
    </row>
    <row r="17798" spans="1:34">
      <c r="A17798" s="154"/>
      <c r="B17798" s="154"/>
      <c r="C17798" s="154"/>
      <c r="D17798" s="154"/>
      <c r="E17798" s="159"/>
      <c r="F17798" s="154"/>
      <c r="G17798" s="155"/>
      <c r="H17798" s="155"/>
      <c r="I17798" s="154"/>
      <c r="J17798" s="156"/>
      <c r="K17798" s="154"/>
      <c r="L17798" s="168"/>
      <c r="M17798" s="154"/>
      <c r="N17798" s="157"/>
      <c r="O17798" s="157"/>
      <c r="P17798" s="152"/>
      <c r="Q17798" s="154"/>
      <c r="R17798" s="154"/>
      <c r="S17798" s="154"/>
      <c r="T17798" s="154"/>
      <c r="U17798" s="154"/>
      <c r="V17798" s="154"/>
      <c r="W17798" s="154"/>
      <c r="X17798" s="154"/>
      <c r="Y17798" s="154"/>
      <c r="Z17798" s="154"/>
      <c r="AA17798" s="154"/>
      <c r="AB17798" s="169"/>
      <c r="AC17798" s="154"/>
      <c r="AD17798" s="158"/>
      <c r="AE17798" s="154"/>
      <c r="AF17798" s="154"/>
      <c r="AG17798" s="154"/>
      <c r="AH17798" s="154"/>
    </row>
    <row r="17799" spans="1:34">
      <c r="A17799" s="154"/>
      <c r="B17799" s="154"/>
      <c r="C17799" s="154"/>
      <c r="D17799" s="154"/>
      <c r="E17799" s="159"/>
      <c r="F17799" s="154"/>
      <c r="G17799" s="155"/>
      <c r="H17799" s="155"/>
      <c r="I17799" s="154"/>
      <c r="J17799" s="156"/>
      <c r="K17799" s="154"/>
      <c r="L17799" s="168"/>
      <c r="M17799" s="154"/>
      <c r="N17799" s="157"/>
      <c r="O17799" s="157"/>
      <c r="P17799" s="152"/>
      <c r="Q17799" s="154"/>
      <c r="R17799" s="154"/>
      <c r="S17799" s="154"/>
      <c r="T17799" s="154"/>
      <c r="U17799" s="154"/>
      <c r="V17799" s="154"/>
      <c r="W17799" s="154"/>
      <c r="X17799" s="154"/>
      <c r="Y17799" s="154"/>
      <c r="Z17799" s="154"/>
      <c r="AA17799" s="154"/>
      <c r="AB17799" s="169"/>
      <c r="AC17799" s="154"/>
      <c r="AD17799" s="158"/>
      <c r="AE17799" s="154"/>
      <c r="AF17799" s="154"/>
      <c r="AG17799" s="154"/>
      <c r="AH17799" s="154"/>
    </row>
    <row r="17800" spans="1:34">
      <c r="A17800" s="154"/>
      <c r="B17800" s="154"/>
      <c r="C17800" s="154"/>
      <c r="D17800" s="154"/>
      <c r="E17800" s="159"/>
      <c r="F17800" s="154"/>
      <c r="G17800" s="155"/>
      <c r="H17800" s="155"/>
      <c r="I17800" s="154"/>
      <c r="J17800" s="156"/>
      <c r="K17800" s="154"/>
      <c r="L17800" s="168"/>
      <c r="M17800" s="154"/>
      <c r="N17800" s="157"/>
      <c r="O17800" s="157"/>
      <c r="P17800" s="152"/>
      <c r="Q17800" s="154"/>
      <c r="R17800" s="154"/>
      <c r="S17800" s="154"/>
      <c r="T17800" s="154"/>
      <c r="U17800" s="154"/>
      <c r="V17800" s="154"/>
      <c r="W17800" s="154"/>
      <c r="X17800" s="154"/>
      <c r="Y17800" s="154"/>
      <c r="Z17800" s="154"/>
      <c r="AA17800" s="154"/>
      <c r="AB17800" s="169"/>
      <c r="AC17800" s="154"/>
      <c r="AD17800" s="158"/>
      <c r="AE17800" s="154"/>
      <c r="AF17800" s="154"/>
      <c r="AG17800" s="154"/>
      <c r="AH17800" s="154"/>
    </row>
    <row r="17801" spans="1:34">
      <c r="A17801" s="154"/>
      <c r="B17801" s="154"/>
      <c r="C17801" s="154"/>
      <c r="D17801" s="154"/>
      <c r="E17801" s="159"/>
      <c r="F17801" s="154"/>
      <c r="G17801" s="155"/>
      <c r="H17801" s="155"/>
      <c r="I17801" s="154"/>
      <c r="J17801" s="156"/>
      <c r="K17801" s="154"/>
      <c r="L17801" s="168"/>
      <c r="M17801" s="154"/>
      <c r="N17801" s="157"/>
      <c r="O17801" s="157"/>
      <c r="P17801" s="152"/>
      <c r="Q17801" s="154"/>
      <c r="R17801" s="154"/>
      <c r="S17801" s="154"/>
      <c r="T17801" s="154"/>
      <c r="U17801" s="154"/>
      <c r="V17801" s="154"/>
      <c r="W17801" s="154"/>
      <c r="X17801" s="154"/>
      <c r="Y17801" s="154"/>
      <c r="Z17801" s="154"/>
      <c r="AA17801" s="154"/>
      <c r="AB17801" s="169"/>
      <c r="AC17801" s="154"/>
      <c r="AD17801" s="158"/>
      <c r="AE17801" s="154"/>
      <c r="AF17801" s="154"/>
      <c r="AG17801" s="154"/>
      <c r="AH17801" s="154"/>
    </row>
    <row r="17802" spans="1:34">
      <c r="A17802" s="154"/>
      <c r="B17802" s="154"/>
      <c r="C17802" s="154"/>
      <c r="D17802" s="154"/>
      <c r="E17802" s="159"/>
      <c r="F17802" s="154"/>
      <c r="G17802" s="155"/>
      <c r="H17802" s="155"/>
      <c r="I17802" s="154"/>
      <c r="J17802" s="156"/>
      <c r="K17802" s="154"/>
      <c r="L17802" s="168"/>
      <c r="M17802" s="154"/>
      <c r="N17802" s="157"/>
      <c r="O17802" s="157"/>
      <c r="P17802" s="152"/>
      <c r="Q17802" s="154"/>
      <c r="R17802" s="154"/>
      <c r="S17802" s="154"/>
      <c r="T17802" s="154"/>
      <c r="U17802" s="154"/>
      <c r="V17802" s="154"/>
      <c r="W17802" s="154"/>
      <c r="X17802" s="154"/>
      <c r="Y17802" s="154"/>
      <c r="Z17802" s="154"/>
      <c r="AA17802" s="154"/>
      <c r="AB17802" s="169"/>
      <c r="AC17802" s="154"/>
      <c r="AD17802" s="158"/>
      <c r="AE17802" s="154"/>
      <c r="AF17802" s="154"/>
      <c r="AG17802" s="154"/>
      <c r="AH17802" s="154"/>
    </row>
    <row r="17803" spans="1:34">
      <c r="A17803" s="154"/>
      <c r="B17803" s="154"/>
      <c r="C17803" s="154"/>
      <c r="D17803" s="154"/>
      <c r="E17803" s="159"/>
      <c r="F17803" s="154"/>
      <c r="G17803" s="155"/>
      <c r="H17803" s="155"/>
      <c r="I17803" s="154"/>
      <c r="J17803" s="156"/>
      <c r="K17803" s="154"/>
      <c r="L17803" s="168"/>
      <c r="M17803" s="154"/>
      <c r="N17803" s="157"/>
      <c r="O17803" s="157"/>
      <c r="P17803" s="152"/>
      <c r="Q17803" s="154"/>
      <c r="R17803" s="154"/>
      <c r="S17803" s="154"/>
      <c r="T17803" s="154"/>
      <c r="U17803" s="154"/>
      <c r="V17803" s="154"/>
      <c r="W17803" s="154"/>
      <c r="X17803" s="154"/>
      <c r="Y17803" s="154"/>
      <c r="Z17803" s="154"/>
      <c r="AA17803" s="154"/>
      <c r="AB17803" s="169"/>
      <c r="AC17803" s="154"/>
      <c r="AD17803" s="158"/>
      <c r="AE17803" s="154"/>
      <c r="AF17803" s="154"/>
      <c r="AG17803" s="154"/>
      <c r="AH17803" s="154"/>
    </row>
    <row r="17804" spans="1:34">
      <c r="A17804" s="154"/>
      <c r="B17804" s="154"/>
      <c r="C17804" s="154"/>
      <c r="D17804" s="154"/>
      <c r="E17804" s="159"/>
      <c r="F17804" s="154"/>
      <c r="G17804" s="155"/>
      <c r="H17804" s="155"/>
      <c r="I17804" s="154"/>
      <c r="J17804" s="156"/>
      <c r="K17804" s="154"/>
      <c r="L17804" s="168"/>
      <c r="M17804" s="154"/>
      <c r="N17804" s="157"/>
      <c r="O17804" s="157"/>
      <c r="P17804" s="152"/>
      <c r="Q17804" s="154"/>
      <c r="R17804" s="154"/>
      <c r="S17804" s="154"/>
      <c r="T17804" s="154"/>
      <c r="U17804" s="154"/>
      <c r="V17804" s="154"/>
      <c r="W17804" s="154"/>
      <c r="X17804" s="154"/>
      <c r="Y17804" s="154"/>
      <c r="Z17804" s="154"/>
      <c r="AA17804" s="154"/>
      <c r="AB17804" s="169"/>
      <c r="AC17804" s="154"/>
      <c r="AD17804" s="158"/>
      <c r="AE17804" s="154"/>
      <c r="AF17804" s="154"/>
      <c r="AG17804" s="154"/>
      <c r="AH17804" s="154"/>
    </row>
    <row r="17805" spans="1:34">
      <c r="A17805" s="154"/>
      <c r="B17805" s="154"/>
      <c r="C17805" s="154"/>
      <c r="D17805" s="154"/>
      <c r="E17805" s="159"/>
      <c r="F17805" s="154"/>
      <c r="G17805" s="155"/>
      <c r="H17805" s="155"/>
      <c r="I17805" s="154"/>
      <c r="J17805" s="156"/>
      <c r="K17805" s="154"/>
      <c r="L17805" s="168"/>
      <c r="M17805" s="154"/>
      <c r="N17805" s="157"/>
      <c r="O17805" s="157"/>
      <c r="P17805" s="152"/>
      <c r="Q17805" s="154"/>
      <c r="R17805" s="154"/>
      <c r="S17805" s="154"/>
      <c r="T17805" s="154"/>
      <c r="U17805" s="154"/>
      <c r="V17805" s="154"/>
      <c r="W17805" s="154"/>
      <c r="X17805" s="154"/>
      <c r="Y17805" s="154"/>
      <c r="Z17805" s="154"/>
      <c r="AA17805" s="154"/>
      <c r="AB17805" s="169"/>
      <c r="AC17805" s="154"/>
      <c r="AD17805" s="158"/>
      <c r="AE17805" s="154"/>
      <c r="AF17805" s="154"/>
      <c r="AG17805" s="154"/>
      <c r="AH17805" s="154"/>
    </row>
    <row r="17806" spans="1:34">
      <c r="A17806" s="154"/>
      <c r="B17806" s="154"/>
      <c r="C17806" s="154"/>
      <c r="D17806" s="154"/>
      <c r="E17806" s="159"/>
      <c r="F17806" s="154"/>
      <c r="G17806" s="155"/>
      <c r="H17806" s="155"/>
      <c r="I17806" s="154"/>
      <c r="J17806" s="156"/>
      <c r="K17806" s="154"/>
      <c r="L17806" s="168"/>
      <c r="M17806" s="154"/>
      <c r="N17806" s="157"/>
      <c r="O17806" s="157"/>
      <c r="P17806" s="152"/>
      <c r="Q17806" s="154"/>
      <c r="R17806" s="159"/>
      <c r="S17806" s="154"/>
      <c r="T17806" s="154"/>
      <c r="U17806" s="154"/>
      <c r="V17806" s="154"/>
      <c r="W17806" s="154"/>
      <c r="X17806" s="154"/>
      <c r="Y17806" s="154"/>
      <c r="Z17806" s="154"/>
      <c r="AA17806" s="154"/>
      <c r="AB17806" s="169"/>
      <c r="AC17806" s="154"/>
      <c r="AD17806" s="158"/>
      <c r="AE17806" s="154"/>
      <c r="AF17806" s="154"/>
      <c r="AG17806" s="154"/>
      <c r="AH17806" s="154"/>
    </row>
    <row r="17807" spans="1:34">
      <c r="A17807" s="154"/>
      <c r="B17807" s="154"/>
      <c r="C17807" s="154"/>
      <c r="D17807" s="154"/>
      <c r="E17807" s="154"/>
      <c r="F17807" s="154"/>
      <c r="G17807" s="155"/>
      <c r="H17807" s="155"/>
      <c r="I17807" s="154"/>
      <c r="J17807" s="156"/>
      <c r="K17807" s="154"/>
      <c r="L17807" s="168"/>
      <c r="M17807" s="154"/>
      <c r="N17807" s="157"/>
      <c r="O17807" s="157"/>
      <c r="P17807" s="152"/>
      <c r="Q17807" s="154"/>
      <c r="R17807" s="159"/>
      <c r="S17807" s="154"/>
      <c r="T17807" s="154"/>
      <c r="U17807" s="154"/>
      <c r="V17807" s="154"/>
      <c r="W17807" s="154"/>
      <c r="X17807" s="154"/>
      <c r="Y17807" s="154"/>
      <c r="Z17807" s="154"/>
      <c r="AA17807" s="154"/>
      <c r="AB17807" s="169"/>
      <c r="AC17807" s="154"/>
      <c r="AD17807" s="158"/>
      <c r="AE17807" s="154"/>
      <c r="AF17807" s="154"/>
      <c r="AG17807" s="154"/>
      <c r="AH17807" s="154"/>
    </row>
    <row r="17808" spans="1:34">
      <c r="A17808" s="154"/>
      <c r="B17808" s="154"/>
      <c r="C17808" s="154"/>
      <c r="D17808" s="154"/>
      <c r="E17808" s="154"/>
      <c r="F17808" s="154"/>
      <c r="G17808" s="155"/>
      <c r="H17808" s="155"/>
      <c r="I17808" s="154"/>
      <c r="J17808" s="156"/>
      <c r="K17808" s="154"/>
      <c r="L17808" s="168"/>
      <c r="M17808" s="154"/>
      <c r="N17808" s="157"/>
      <c r="O17808" s="157"/>
      <c r="P17808" s="152"/>
      <c r="Q17808" s="154"/>
      <c r="R17808" s="159"/>
      <c r="S17808" s="154"/>
      <c r="T17808" s="154"/>
      <c r="U17808" s="154"/>
      <c r="V17808" s="154"/>
      <c r="W17808" s="154"/>
      <c r="X17808" s="154"/>
      <c r="Y17808" s="154"/>
      <c r="Z17808" s="154"/>
      <c r="AA17808" s="154"/>
      <c r="AB17808" s="169"/>
      <c r="AC17808" s="154"/>
      <c r="AD17808" s="158"/>
      <c r="AE17808" s="154"/>
      <c r="AF17808" s="154"/>
      <c r="AG17808" s="154"/>
      <c r="AH17808" s="154"/>
    </row>
    <row r="17809" spans="1:34">
      <c r="A17809" s="154"/>
      <c r="B17809" s="154"/>
      <c r="C17809" s="154"/>
      <c r="D17809" s="154"/>
      <c r="E17809" s="154"/>
      <c r="F17809" s="154"/>
      <c r="G17809" s="155"/>
      <c r="H17809" s="155"/>
      <c r="I17809" s="154"/>
      <c r="J17809" s="156"/>
      <c r="K17809" s="154"/>
      <c r="L17809" s="168"/>
      <c r="M17809" s="154"/>
      <c r="N17809" s="157"/>
      <c r="O17809" s="157"/>
      <c r="P17809" s="152"/>
      <c r="Q17809" s="154"/>
      <c r="R17809" s="154"/>
      <c r="S17809" s="154"/>
      <c r="T17809" s="154"/>
      <c r="U17809" s="154"/>
      <c r="V17809" s="154"/>
      <c r="W17809" s="154"/>
      <c r="X17809" s="154"/>
      <c r="Y17809" s="154"/>
      <c r="Z17809" s="154"/>
      <c r="AA17809" s="154"/>
      <c r="AB17809" s="169"/>
      <c r="AC17809" s="154"/>
      <c r="AD17809" s="158"/>
      <c r="AE17809" s="154"/>
      <c r="AF17809" s="154"/>
      <c r="AG17809" s="154"/>
      <c r="AH17809" s="154"/>
    </row>
    <row r="17810" spans="1:34">
      <c r="A17810" s="154"/>
      <c r="B17810" s="154"/>
      <c r="C17810" s="154"/>
      <c r="D17810" s="154"/>
      <c r="E17810" s="154"/>
      <c r="F17810" s="154"/>
      <c r="G17810" s="155"/>
      <c r="H17810" s="155"/>
      <c r="I17810" s="154"/>
      <c r="J17810" s="156"/>
      <c r="K17810" s="154"/>
      <c r="L17810" s="168"/>
      <c r="M17810" s="154"/>
      <c r="N17810" s="157"/>
      <c r="O17810" s="157"/>
      <c r="P17810" s="152"/>
      <c r="Q17810" s="154"/>
      <c r="R17810" s="154"/>
      <c r="S17810" s="154"/>
      <c r="T17810" s="154"/>
      <c r="U17810" s="154"/>
      <c r="V17810" s="154"/>
      <c r="W17810" s="154"/>
      <c r="X17810" s="154"/>
      <c r="Y17810" s="154"/>
      <c r="Z17810" s="154"/>
      <c r="AA17810" s="154"/>
      <c r="AB17810" s="169"/>
      <c r="AC17810" s="154"/>
      <c r="AD17810" s="158"/>
      <c r="AE17810" s="154"/>
      <c r="AF17810" s="154"/>
      <c r="AG17810" s="154"/>
      <c r="AH17810" s="154"/>
    </row>
    <row r="17811" spans="1:34">
      <c r="A17811" s="154"/>
      <c r="B17811" s="154"/>
      <c r="C17811" s="154"/>
      <c r="D17811" s="154"/>
      <c r="E17811" s="154"/>
      <c r="F17811" s="154"/>
      <c r="G17811" s="155"/>
      <c r="H17811" s="155"/>
      <c r="I17811" s="154"/>
      <c r="J17811" s="156"/>
      <c r="K17811" s="154"/>
      <c r="L17811" s="168"/>
      <c r="M17811" s="154"/>
      <c r="N17811" s="157"/>
      <c r="O17811" s="157"/>
      <c r="P17811" s="152"/>
      <c r="Q17811" s="154"/>
      <c r="R17811" s="154"/>
      <c r="S17811" s="154"/>
      <c r="T17811" s="154"/>
      <c r="U17811" s="154"/>
      <c r="V17811" s="154"/>
      <c r="W17811" s="154"/>
      <c r="X17811" s="154"/>
      <c r="Y17811" s="154"/>
      <c r="Z17811" s="154"/>
      <c r="AA17811" s="154"/>
      <c r="AB17811" s="169"/>
      <c r="AC17811" s="154"/>
      <c r="AD17811" s="158"/>
      <c r="AE17811" s="154"/>
      <c r="AF17811" s="154"/>
      <c r="AG17811" s="154"/>
      <c r="AH17811" s="154"/>
    </row>
    <row r="17812" spans="1:34">
      <c r="A17812" s="154"/>
      <c r="B17812" s="154"/>
      <c r="C17812" s="154"/>
      <c r="D17812" s="154"/>
      <c r="E17812" s="154"/>
      <c r="F17812" s="154"/>
      <c r="G17812" s="155"/>
      <c r="H17812" s="155"/>
      <c r="I17812" s="154"/>
      <c r="J17812" s="156"/>
      <c r="K17812" s="154"/>
      <c r="L17812" s="168"/>
      <c r="M17812" s="154"/>
      <c r="N17812" s="157"/>
      <c r="O17812" s="157"/>
      <c r="P17812" s="152"/>
      <c r="Q17812" s="154"/>
      <c r="R17812" s="154"/>
      <c r="S17812" s="154"/>
      <c r="T17812" s="154"/>
      <c r="U17812" s="154"/>
      <c r="V17812" s="154"/>
      <c r="W17812" s="154"/>
      <c r="X17812" s="154"/>
      <c r="Y17812" s="154"/>
      <c r="Z17812" s="154"/>
      <c r="AA17812" s="154"/>
      <c r="AB17812" s="169"/>
      <c r="AC17812" s="154"/>
      <c r="AD17812" s="158"/>
      <c r="AE17812" s="154"/>
      <c r="AF17812" s="154"/>
      <c r="AG17812" s="154"/>
      <c r="AH17812" s="154"/>
    </row>
    <row r="17813" spans="1:34">
      <c r="A17813" s="154"/>
      <c r="B17813" s="154"/>
      <c r="C17813" s="154"/>
      <c r="D17813" s="154"/>
      <c r="E17813" s="154"/>
      <c r="F17813" s="154"/>
      <c r="G17813" s="155"/>
      <c r="H17813" s="155"/>
      <c r="I17813" s="154"/>
      <c r="J17813" s="156"/>
      <c r="K17813" s="154"/>
      <c r="L17813" s="168"/>
      <c r="M17813" s="154"/>
      <c r="N17813" s="157"/>
      <c r="O17813" s="157"/>
      <c r="P17813" s="152"/>
      <c r="Q17813" s="154"/>
      <c r="R17813" s="154"/>
      <c r="S17813" s="154"/>
      <c r="T17813" s="154"/>
      <c r="U17813" s="154"/>
      <c r="V17813" s="154"/>
      <c r="W17813" s="154"/>
      <c r="X17813" s="154"/>
      <c r="Y17813" s="154"/>
      <c r="Z17813" s="154"/>
      <c r="AA17813" s="154"/>
      <c r="AB17813" s="169"/>
      <c r="AC17813" s="154"/>
      <c r="AD17813" s="158"/>
      <c r="AE17813" s="154"/>
      <c r="AF17813" s="154"/>
      <c r="AG17813" s="154"/>
      <c r="AH17813" s="154"/>
    </row>
    <row r="17814" spans="1:34">
      <c r="A17814" s="154"/>
      <c r="B17814" s="154"/>
      <c r="C17814" s="154"/>
      <c r="D17814" s="154"/>
      <c r="E17814" s="154"/>
      <c r="F17814" s="154"/>
      <c r="G17814" s="155"/>
      <c r="H17814" s="155"/>
      <c r="I17814" s="154"/>
      <c r="J17814" s="156"/>
      <c r="K17814" s="154"/>
      <c r="L17814" s="168"/>
      <c r="M17814" s="154"/>
      <c r="N17814" s="157"/>
      <c r="O17814" s="157"/>
      <c r="P17814" s="152"/>
      <c r="Q17814" s="154"/>
      <c r="R17814" s="154"/>
      <c r="S17814" s="154"/>
      <c r="T17814" s="154"/>
      <c r="U17814" s="154"/>
      <c r="V17814" s="154"/>
      <c r="W17814" s="154"/>
      <c r="X17814" s="154"/>
      <c r="Y17814" s="154"/>
      <c r="Z17814" s="154"/>
      <c r="AA17814" s="154"/>
      <c r="AB17814" s="169"/>
      <c r="AC17814" s="154"/>
      <c r="AD17814" s="158"/>
      <c r="AE17814" s="154"/>
      <c r="AF17814" s="154"/>
      <c r="AG17814" s="154"/>
      <c r="AH17814" s="154"/>
    </row>
    <row r="17815" spans="1:34">
      <c r="A17815" s="154"/>
      <c r="B17815" s="154"/>
      <c r="C17815" s="154"/>
      <c r="D17815" s="154"/>
      <c r="E17815" s="159"/>
      <c r="F17815" s="154"/>
      <c r="G17815" s="155"/>
      <c r="H17815" s="155"/>
      <c r="I17815" s="154"/>
      <c r="J17815" s="156"/>
      <c r="K17815" s="154"/>
      <c r="L17815" s="168"/>
      <c r="M17815" s="154"/>
      <c r="N17815" s="157"/>
      <c r="O17815" s="157"/>
      <c r="P17815" s="152"/>
      <c r="Q17815" s="154"/>
      <c r="R17815" s="154"/>
      <c r="S17815" s="154"/>
      <c r="T17815" s="154"/>
      <c r="U17815" s="154"/>
      <c r="V17815" s="154"/>
      <c r="W17815" s="154"/>
      <c r="X17815" s="154"/>
      <c r="Y17815" s="154"/>
      <c r="Z17815" s="154"/>
      <c r="AA17815" s="154"/>
      <c r="AB17815" s="169"/>
      <c r="AC17815" s="154"/>
      <c r="AD17815" s="158"/>
      <c r="AE17815" s="154"/>
      <c r="AF17815" s="154"/>
      <c r="AG17815" s="154"/>
      <c r="AH17815" s="154"/>
    </row>
    <row r="17816" spans="1:34">
      <c r="A17816" s="154"/>
      <c r="B17816" s="154"/>
      <c r="C17816" s="154"/>
      <c r="D17816" s="154"/>
      <c r="E17816" s="159"/>
      <c r="F17816" s="154"/>
      <c r="G17816" s="155"/>
      <c r="H17816" s="155"/>
      <c r="I17816" s="154"/>
      <c r="J17816" s="156"/>
      <c r="K17816" s="154"/>
      <c r="L17816" s="168"/>
      <c r="M17816" s="154"/>
      <c r="N17816" s="157"/>
      <c r="O17816" s="157"/>
      <c r="P17816" s="152"/>
      <c r="Q17816" s="154"/>
      <c r="R17816" s="154"/>
      <c r="S17816" s="154"/>
      <c r="T17816" s="154"/>
      <c r="U17816" s="154"/>
      <c r="V17816" s="154"/>
      <c r="W17816" s="154"/>
      <c r="X17816" s="154"/>
      <c r="Y17816" s="154"/>
      <c r="Z17816" s="154"/>
      <c r="AA17816" s="154"/>
      <c r="AB17816" s="169"/>
      <c r="AC17816" s="154"/>
      <c r="AD17816" s="158"/>
      <c r="AE17816" s="154"/>
      <c r="AF17816" s="154"/>
      <c r="AG17816" s="154"/>
      <c r="AH17816" s="154"/>
    </row>
    <row r="17817" spans="1:34">
      <c r="A17817" s="154"/>
      <c r="B17817" s="154"/>
      <c r="C17817" s="154"/>
      <c r="D17817" s="154"/>
      <c r="E17817" s="159"/>
      <c r="F17817" s="154"/>
      <c r="G17817" s="155"/>
      <c r="H17817" s="155"/>
      <c r="I17817" s="154"/>
      <c r="J17817" s="156"/>
      <c r="K17817" s="154"/>
      <c r="L17817" s="168"/>
      <c r="M17817" s="154"/>
      <c r="N17817" s="157"/>
      <c r="O17817" s="157"/>
      <c r="P17817" s="152"/>
      <c r="Q17817" s="154"/>
      <c r="R17817" s="154"/>
      <c r="S17817" s="154"/>
      <c r="T17817" s="154"/>
      <c r="U17817" s="154"/>
      <c r="V17817" s="154"/>
      <c r="W17817" s="154"/>
      <c r="X17817" s="154"/>
      <c r="Y17817" s="154"/>
      <c r="Z17817" s="154"/>
      <c r="AA17817" s="154"/>
      <c r="AB17817" s="169"/>
      <c r="AC17817" s="154"/>
      <c r="AD17817" s="158"/>
      <c r="AE17817" s="154"/>
      <c r="AF17817" s="154"/>
      <c r="AG17817" s="154"/>
      <c r="AH17817" s="154"/>
    </row>
    <row r="17818" spans="1:34">
      <c r="A17818" s="154"/>
      <c r="B17818" s="154"/>
      <c r="C17818" s="154"/>
      <c r="D17818" s="154"/>
      <c r="E17818" s="159"/>
      <c r="F17818" s="154"/>
      <c r="G17818" s="155"/>
      <c r="H17818" s="155"/>
      <c r="I17818" s="154"/>
      <c r="J17818" s="156"/>
      <c r="K17818" s="154"/>
      <c r="L17818" s="168"/>
      <c r="M17818" s="154"/>
      <c r="N17818" s="157"/>
      <c r="O17818" s="157"/>
      <c r="P17818" s="152"/>
      <c r="Q17818" s="154"/>
      <c r="R17818" s="154"/>
      <c r="S17818" s="154"/>
      <c r="T17818" s="154"/>
      <c r="U17818" s="154"/>
      <c r="V17818" s="154"/>
      <c r="W17818" s="154"/>
      <c r="X17818" s="154"/>
      <c r="Y17818" s="154"/>
      <c r="Z17818" s="154"/>
      <c r="AA17818" s="154"/>
      <c r="AB17818" s="169"/>
      <c r="AC17818" s="154"/>
      <c r="AD17818" s="158"/>
      <c r="AE17818" s="154"/>
      <c r="AF17818" s="154"/>
      <c r="AG17818" s="154"/>
      <c r="AH17818" s="154"/>
    </row>
    <row r="17819" spans="1:34">
      <c r="A17819" s="154"/>
      <c r="B17819" s="154"/>
      <c r="C17819" s="154"/>
      <c r="D17819" s="154"/>
      <c r="E17819" s="159"/>
      <c r="F17819" s="154"/>
      <c r="G17819" s="155"/>
      <c r="H17819" s="155"/>
      <c r="I17819" s="154"/>
      <c r="J17819" s="156"/>
      <c r="K17819" s="154"/>
      <c r="L17819" s="168"/>
      <c r="M17819" s="154"/>
      <c r="N17819" s="157"/>
      <c r="O17819" s="157"/>
      <c r="P17819" s="152"/>
      <c r="Q17819" s="154"/>
      <c r="R17819" s="154"/>
      <c r="S17819" s="154"/>
      <c r="T17819" s="154"/>
      <c r="U17819" s="154"/>
      <c r="V17819" s="154"/>
      <c r="W17819" s="154"/>
      <c r="X17819" s="154"/>
      <c r="Y17819" s="154"/>
      <c r="Z17819" s="154"/>
      <c r="AA17819" s="154"/>
      <c r="AB17819" s="169"/>
      <c r="AC17819" s="154"/>
      <c r="AD17819" s="158"/>
      <c r="AE17819" s="154"/>
      <c r="AF17819" s="154"/>
      <c r="AG17819" s="154"/>
      <c r="AH17819" s="154"/>
    </row>
    <row r="17820" spans="1:34">
      <c r="A17820" s="154"/>
      <c r="B17820" s="154"/>
      <c r="C17820" s="154"/>
      <c r="D17820" s="154"/>
      <c r="E17820" s="159"/>
      <c r="F17820" s="154"/>
      <c r="G17820" s="155"/>
      <c r="H17820" s="155"/>
      <c r="I17820" s="154"/>
      <c r="J17820" s="156"/>
      <c r="K17820" s="154"/>
      <c r="L17820" s="168"/>
      <c r="M17820" s="154"/>
      <c r="N17820" s="157"/>
      <c r="O17820" s="157"/>
      <c r="P17820" s="152"/>
      <c r="Q17820" s="154"/>
      <c r="R17820" s="154"/>
      <c r="S17820" s="154"/>
      <c r="T17820" s="154"/>
      <c r="U17820" s="154"/>
      <c r="V17820" s="154"/>
      <c r="W17820" s="154"/>
      <c r="X17820" s="154"/>
      <c r="Y17820" s="154"/>
      <c r="Z17820" s="154"/>
      <c r="AA17820" s="154"/>
      <c r="AB17820" s="169"/>
      <c r="AC17820" s="154"/>
      <c r="AD17820" s="158"/>
      <c r="AE17820" s="154"/>
      <c r="AF17820" s="154"/>
      <c r="AG17820" s="154"/>
      <c r="AH17820" s="154"/>
    </row>
    <row r="17821" spans="1:34">
      <c r="A17821" s="154"/>
      <c r="B17821" s="154"/>
      <c r="C17821" s="154"/>
      <c r="D17821" s="154"/>
      <c r="E17821" s="159"/>
      <c r="F17821" s="154"/>
      <c r="G17821" s="155"/>
      <c r="H17821" s="155"/>
      <c r="I17821" s="154"/>
      <c r="J17821" s="156"/>
      <c r="K17821" s="154"/>
      <c r="L17821" s="168"/>
      <c r="M17821" s="154"/>
      <c r="N17821" s="157"/>
      <c r="O17821" s="157"/>
      <c r="P17821" s="152"/>
      <c r="Q17821" s="154"/>
      <c r="R17821" s="154"/>
      <c r="S17821" s="154"/>
      <c r="T17821" s="154"/>
      <c r="U17821" s="154"/>
      <c r="V17821" s="154"/>
      <c r="W17821" s="154"/>
      <c r="X17821" s="154"/>
      <c r="Y17821" s="154"/>
      <c r="Z17821" s="154"/>
      <c r="AA17821" s="154"/>
      <c r="AB17821" s="169"/>
      <c r="AC17821" s="154"/>
      <c r="AD17821" s="158"/>
      <c r="AE17821" s="154"/>
      <c r="AF17821" s="154"/>
      <c r="AG17821" s="154"/>
      <c r="AH17821" s="154"/>
    </row>
    <row r="17822" spans="1:34">
      <c r="A17822" s="154"/>
      <c r="B17822" s="154"/>
      <c r="C17822" s="154"/>
      <c r="D17822" s="154"/>
      <c r="E17822" s="159"/>
      <c r="F17822" s="154"/>
      <c r="G17822" s="155"/>
      <c r="H17822" s="155"/>
      <c r="I17822" s="154"/>
      <c r="J17822" s="156"/>
      <c r="K17822" s="154"/>
      <c r="L17822" s="168"/>
      <c r="M17822" s="154"/>
      <c r="N17822" s="157"/>
      <c r="O17822" s="157"/>
      <c r="P17822" s="152"/>
      <c r="Q17822" s="154"/>
      <c r="R17822" s="154"/>
      <c r="S17822" s="154"/>
      <c r="T17822" s="154"/>
      <c r="U17822" s="154"/>
      <c r="V17822" s="154"/>
      <c r="W17822" s="154"/>
      <c r="X17822" s="154"/>
      <c r="Y17822" s="154"/>
      <c r="Z17822" s="154"/>
      <c r="AA17822" s="154"/>
      <c r="AB17822" s="169"/>
      <c r="AC17822" s="154"/>
      <c r="AD17822" s="158"/>
      <c r="AE17822" s="154"/>
      <c r="AF17822" s="154"/>
      <c r="AG17822" s="154"/>
      <c r="AH17822" s="154"/>
    </row>
    <row r="17823" spans="1:34">
      <c r="A17823" s="154"/>
      <c r="B17823" s="154"/>
      <c r="C17823" s="154"/>
      <c r="D17823" s="154"/>
      <c r="E17823" s="154"/>
      <c r="F17823" s="154"/>
      <c r="G17823" s="155"/>
      <c r="H17823" s="155"/>
      <c r="I17823" s="154"/>
      <c r="J17823" s="156"/>
      <c r="K17823" s="154"/>
      <c r="L17823" s="168"/>
      <c r="M17823" s="154"/>
      <c r="N17823" s="157"/>
      <c r="O17823" s="157"/>
      <c r="P17823" s="152"/>
      <c r="Q17823" s="154"/>
      <c r="R17823" s="154"/>
      <c r="S17823" s="154"/>
      <c r="T17823" s="154"/>
      <c r="U17823" s="154"/>
      <c r="V17823" s="154"/>
      <c r="W17823" s="154"/>
      <c r="X17823" s="154"/>
      <c r="Y17823" s="154"/>
      <c r="Z17823" s="154"/>
      <c r="AA17823" s="154"/>
      <c r="AB17823" s="169"/>
      <c r="AC17823" s="154"/>
      <c r="AD17823" s="158"/>
      <c r="AE17823" s="154"/>
      <c r="AF17823" s="154"/>
      <c r="AG17823" s="154"/>
      <c r="AH17823" s="154"/>
    </row>
    <row r="17824" spans="1:34">
      <c r="A17824" s="154"/>
      <c r="B17824" s="154"/>
      <c r="C17824" s="154"/>
      <c r="D17824" s="154"/>
      <c r="E17824" s="154"/>
      <c r="F17824" s="154"/>
      <c r="G17824" s="155"/>
      <c r="H17824" s="155"/>
      <c r="I17824" s="154"/>
      <c r="J17824" s="156"/>
      <c r="K17824" s="154"/>
      <c r="L17824" s="168"/>
      <c r="M17824" s="154"/>
      <c r="N17824" s="157"/>
      <c r="O17824" s="157"/>
      <c r="P17824" s="152"/>
      <c r="Q17824" s="154"/>
      <c r="R17824" s="154"/>
      <c r="S17824" s="154"/>
      <c r="T17824" s="154"/>
      <c r="U17824" s="154"/>
      <c r="V17824" s="154"/>
      <c r="W17824" s="154"/>
      <c r="X17824" s="154"/>
      <c r="Y17824" s="154"/>
      <c r="Z17824" s="154"/>
      <c r="AA17824" s="154"/>
      <c r="AB17824" s="169"/>
      <c r="AC17824" s="154"/>
      <c r="AD17824" s="158"/>
      <c r="AE17824" s="154"/>
      <c r="AF17824" s="154"/>
      <c r="AG17824" s="154"/>
      <c r="AH17824" s="154"/>
    </row>
    <row r="17825" spans="1:34">
      <c r="A17825" s="154"/>
      <c r="B17825" s="154"/>
      <c r="C17825" s="154"/>
      <c r="D17825" s="154"/>
      <c r="E17825" s="154"/>
      <c r="F17825" s="154"/>
      <c r="G17825" s="155"/>
      <c r="H17825" s="155"/>
      <c r="I17825" s="154"/>
      <c r="J17825" s="156"/>
      <c r="K17825" s="154"/>
      <c r="L17825" s="168"/>
      <c r="M17825" s="154"/>
      <c r="N17825" s="157"/>
      <c r="O17825" s="157"/>
      <c r="P17825" s="152"/>
      <c r="Q17825" s="154"/>
      <c r="R17825" s="154"/>
      <c r="S17825" s="154"/>
      <c r="T17825" s="154"/>
      <c r="U17825" s="154"/>
      <c r="V17825" s="154"/>
      <c r="W17825" s="154"/>
      <c r="X17825" s="154"/>
      <c r="Y17825" s="154"/>
      <c r="Z17825" s="154"/>
      <c r="AA17825" s="154"/>
      <c r="AB17825" s="169"/>
      <c r="AC17825" s="154"/>
      <c r="AD17825" s="158"/>
      <c r="AE17825" s="154"/>
      <c r="AF17825" s="154"/>
      <c r="AG17825" s="154"/>
      <c r="AH17825" s="154"/>
    </row>
    <row r="17826" spans="1:34">
      <c r="A17826" s="154"/>
      <c r="B17826" s="154"/>
      <c r="C17826" s="154"/>
      <c r="D17826" s="154"/>
      <c r="E17826" s="154"/>
      <c r="F17826" s="154"/>
      <c r="G17826" s="155"/>
      <c r="H17826" s="155"/>
      <c r="I17826" s="154"/>
      <c r="J17826" s="156"/>
      <c r="K17826" s="154"/>
      <c r="L17826" s="168"/>
      <c r="M17826" s="154"/>
      <c r="N17826" s="157"/>
      <c r="O17826" s="157"/>
      <c r="P17826" s="152"/>
      <c r="Q17826" s="154"/>
      <c r="R17826" s="154"/>
      <c r="S17826" s="154"/>
      <c r="T17826" s="154"/>
      <c r="U17826" s="154"/>
      <c r="V17826" s="154"/>
      <c r="W17826" s="154"/>
      <c r="X17826" s="154"/>
      <c r="Y17826" s="154"/>
      <c r="Z17826" s="154"/>
      <c r="AA17826" s="154"/>
      <c r="AB17826" s="169"/>
      <c r="AC17826" s="154"/>
      <c r="AD17826" s="158"/>
      <c r="AE17826" s="154"/>
      <c r="AF17826" s="154"/>
      <c r="AG17826" s="154"/>
      <c r="AH17826" s="154"/>
    </row>
    <row r="17827" spans="1:34">
      <c r="A17827" s="154"/>
      <c r="B17827" s="154"/>
      <c r="C17827" s="154"/>
      <c r="D17827" s="154"/>
      <c r="E17827" s="154"/>
      <c r="F17827" s="154"/>
      <c r="G17827" s="155"/>
      <c r="H17827" s="155"/>
      <c r="I17827" s="154"/>
      <c r="J17827" s="156"/>
      <c r="K17827" s="154"/>
      <c r="L17827" s="168"/>
      <c r="M17827" s="154"/>
      <c r="N17827" s="157"/>
      <c r="O17827" s="157"/>
      <c r="P17827" s="152"/>
      <c r="Q17827" s="154"/>
      <c r="R17827" s="154"/>
      <c r="S17827" s="154"/>
      <c r="T17827" s="154"/>
      <c r="U17827" s="154"/>
      <c r="V17827" s="154"/>
      <c r="W17827" s="154"/>
      <c r="X17827" s="154"/>
      <c r="Y17827" s="154"/>
      <c r="Z17827" s="154"/>
      <c r="AA17827" s="154"/>
      <c r="AB17827" s="169"/>
      <c r="AC17827" s="154"/>
      <c r="AD17827" s="158"/>
      <c r="AE17827" s="154"/>
      <c r="AF17827" s="154"/>
      <c r="AG17827" s="154"/>
      <c r="AH17827" s="154"/>
    </row>
    <row r="17828" spans="1:34">
      <c r="A17828" s="154"/>
      <c r="B17828" s="154"/>
      <c r="C17828" s="154"/>
      <c r="D17828" s="154"/>
      <c r="E17828" s="154"/>
      <c r="F17828" s="154"/>
      <c r="G17828" s="155"/>
      <c r="H17828" s="155"/>
      <c r="I17828" s="154"/>
      <c r="J17828" s="156"/>
      <c r="K17828" s="154"/>
      <c r="L17828" s="168"/>
      <c r="M17828" s="154"/>
      <c r="N17828" s="157"/>
      <c r="O17828" s="157"/>
      <c r="P17828" s="152"/>
      <c r="Q17828" s="154"/>
      <c r="R17828" s="154"/>
      <c r="S17828" s="154"/>
      <c r="T17828" s="154"/>
      <c r="U17828" s="154"/>
      <c r="V17828" s="154"/>
      <c r="W17828" s="154"/>
      <c r="X17828" s="154"/>
      <c r="Y17828" s="154"/>
      <c r="Z17828" s="154"/>
      <c r="AA17828" s="154"/>
      <c r="AB17828" s="169"/>
      <c r="AC17828" s="154"/>
      <c r="AD17828" s="158"/>
      <c r="AE17828" s="154"/>
      <c r="AF17828" s="154"/>
      <c r="AG17828" s="154"/>
      <c r="AH17828" s="154"/>
    </row>
    <row r="17829" spans="1:34">
      <c r="A17829" s="154"/>
      <c r="B17829" s="154"/>
      <c r="C17829" s="154"/>
      <c r="D17829" s="154"/>
      <c r="E17829" s="154"/>
      <c r="F17829" s="154"/>
      <c r="G17829" s="155"/>
      <c r="H17829" s="155"/>
      <c r="I17829" s="154"/>
      <c r="J17829" s="156"/>
      <c r="K17829" s="154"/>
      <c r="L17829" s="168"/>
      <c r="M17829" s="154"/>
      <c r="N17829" s="157"/>
      <c r="O17829" s="157"/>
      <c r="P17829" s="152"/>
      <c r="Q17829" s="154"/>
      <c r="R17829" s="154"/>
      <c r="S17829" s="154"/>
      <c r="T17829" s="154"/>
      <c r="U17829" s="154"/>
      <c r="V17829" s="154"/>
      <c r="W17829" s="154"/>
      <c r="X17829" s="154"/>
      <c r="Y17829" s="154"/>
      <c r="Z17829" s="154"/>
      <c r="AA17829" s="154"/>
      <c r="AB17829" s="169"/>
      <c r="AC17829" s="154"/>
      <c r="AD17829" s="158"/>
      <c r="AE17829" s="154"/>
      <c r="AF17829" s="154"/>
      <c r="AG17829" s="154"/>
      <c r="AH17829" s="154"/>
    </row>
    <row r="17830" spans="1:34">
      <c r="A17830" s="154"/>
      <c r="B17830" s="154"/>
      <c r="C17830" s="154"/>
      <c r="D17830" s="154"/>
      <c r="E17830" s="159"/>
      <c r="F17830" s="154"/>
      <c r="G17830" s="155"/>
      <c r="H17830" s="155"/>
      <c r="I17830" s="154"/>
      <c r="J17830" s="156"/>
      <c r="K17830" s="154"/>
      <c r="L17830" s="168"/>
      <c r="M17830" s="154"/>
      <c r="N17830" s="157"/>
      <c r="O17830" s="157"/>
      <c r="P17830" s="152"/>
      <c r="Q17830" s="154"/>
      <c r="R17830" s="154"/>
      <c r="S17830" s="154"/>
      <c r="T17830" s="154"/>
      <c r="U17830" s="154"/>
      <c r="V17830" s="154"/>
      <c r="W17830" s="154"/>
      <c r="X17830" s="154"/>
      <c r="Y17830" s="154"/>
      <c r="Z17830" s="154"/>
      <c r="AA17830" s="154"/>
      <c r="AB17830" s="169"/>
      <c r="AC17830" s="154"/>
      <c r="AD17830" s="158"/>
      <c r="AE17830" s="154"/>
      <c r="AF17830" s="154"/>
      <c r="AG17830" s="154"/>
      <c r="AH17830" s="154"/>
    </row>
    <row r="17831" spans="1:34">
      <c r="A17831" s="154"/>
      <c r="B17831" s="154"/>
      <c r="C17831" s="154"/>
      <c r="D17831" s="154"/>
      <c r="E17831" s="159"/>
      <c r="F17831" s="154"/>
      <c r="G17831" s="155"/>
      <c r="H17831" s="155"/>
      <c r="I17831" s="154"/>
      <c r="J17831" s="156"/>
      <c r="K17831" s="154"/>
      <c r="L17831" s="168"/>
      <c r="M17831" s="154"/>
      <c r="N17831" s="157"/>
      <c r="O17831" s="157"/>
      <c r="P17831" s="152"/>
      <c r="Q17831" s="154"/>
      <c r="R17831" s="154"/>
      <c r="S17831" s="154"/>
      <c r="T17831" s="154"/>
      <c r="U17831" s="154"/>
      <c r="V17831" s="154"/>
      <c r="W17831" s="154"/>
      <c r="X17831" s="154"/>
      <c r="Y17831" s="154"/>
      <c r="Z17831" s="154"/>
      <c r="AA17831" s="154"/>
      <c r="AB17831" s="169"/>
      <c r="AC17831" s="154"/>
      <c r="AD17831" s="158"/>
      <c r="AE17831" s="154"/>
      <c r="AF17831" s="154"/>
      <c r="AG17831" s="154"/>
      <c r="AH17831" s="154"/>
    </row>
    <row r="17832" spans="1:34">
      <c r="A17832" s="154"/>
      <c r="B17832" s="154"/>
      <c r="C17832" s="154"/>
      <c r="D17832" s="154"/>
      <c r="E17832" s="159"/>
      <c r="F17832" s="154"/>
      <c r="G17832" s="155"/>
      <c r="H17832" s="155"/>
      <c r="I17832" s="154"/>
      <c r="J17832" s="156"/>
      <c r="K17832" s="154"/>
      <c r="L17832" s="168"/>
      <c r="M17832" s="154"/>
      <c r="N17832" s="157"/>
      <c r="O17832" s="157"/>
      <c r="P17832" s="152"/>
      <c r="Q17832" s="154"/>
      <c r="R17832" s="154"/>
      <c r="S17832" s="154"/>
      <c r="T17832" s="154"/>
      <c r="U17832" s="154"/>
      <c r="V17832" s="154"/>
      <c r="W17832" s="154"/>
      <c r="X17832" s="154"/>
      <c r="Y17832" s="154"/>
      <c r="Z17832" s="154"/>
      <c r="AA17832" s="154"/>
      <c r="AB17832" s="169"/>
      <c r="AC17832" s="154"/>
      <c r="AD17832" s="158"/>
      <c r="AE17832" s="154"/>
      <c r="AF17832" s="154"/>
      <c r="AG17832" s="154"/>
      <c r="AH17832" s="154"/>
    </row>
    <row r="17833" spans="1:34">
      <c r="A17833" s="154"/>
      <c r="B17833" s="154"/>
      <c r="C17833" s="154"/>
      <c r="D17833" s="154"/>
      <c r="E17833" s="154"/>
      <c r="F17833" s="154"/>
      <c r="G17833" s="155"/>
      <c r="H17833" s="155"/>
      <c r="I17833" s="154"/>
      <c r="J17833" s="156"/>
      <c r="K17833" s="154"/>
      <c r="L17833" s="168"/>
      <c r="M17833" s="154"/>
      <c r="N17833" s="157"/>
      <c r="O17833" s="157"/>
      <c r="P17833" s="152"/>
      <c r="Q17833" s="154"/>
      <c r="R17833" s="154"/>
      <c r="S17833" s="154"/>
      <c r="T17833" s="154"/>
      <c r="U17833" s="154"/>
      <c r="V17833" s="154"/>
      <c r="W17833" s="154"/>
      <c r="X17833" s="154"/>
      <c r="Y17833" s="154"/>
      <c r="Z17833" s="154"/>
      <c r="AA17833" s="154"/>
      <c r="AB17833" s="169"/>
      <c r="AC17833" s="154"/>
      <c r="AD17833" s="158"/>
      <c r="AE17833" s="154"/>
      <c r="AF17833" s="154"/>
      <c r="AG17833" s="154"/>
      <c r="AH17833" s="154"/>
    </row>
    <row r="17834" spans="1:34">
      <c r="A17834" s="154"/>
      <c r="B17834" s="154"/>
      <c r="C17834" s="154"/>
      <c r="D17834" s="154"/>
      <c r="E17834" s="154"/>
      <c r="F17834" s="154"/>
      <c r="G17834" s="155"/>
      <c r="H17834" s="155"/>
      <c r="I17834" s="154"/>
      <c r="J17834" s="156"/>
      <c r="K17834" s="154"/>
      <c r="L17834" s="168"/>
      <c r="M17834" s="154"/>
      <c r="N17834" s="157"/>
      <c r="O17834" s="157"/>
      <c r="P17834" s="152"/>
      <c r="Q17834" s="154"/>
      <c r="R17834" s="154"/>
      <c r="S17834" s="154"/>
      <c r="T17834" s="154"/>
      <c r="U17834" s="154"/>
      <c r="V17834" s="154"/>
      <c r="W17834" s="154"/>
      <c r="X17834" s="154"/>
      <c r="Y17834" s="154"/>
      <c r="Z17834" s="154"/>
      <c r="AA17834" s="154"/>
      <c r="AB17834" s="169"/>
      <c r="AC17834" s="154"/>
      <c r="AD17834" s="158"/>
      <c r="AE17834" s="154"/>
      <c r="AF17834" s="154"/>
      <c r="AG17834" s="154"/>
      <c r="AH17834" s="154"/>
    </row>
    <row r="17835" spans="1:34">
      <c r="A17835" s="154"/>
      <c r="B17835" s="154"/>
      <c r="C17835" s="154"/>
      <c r="D17835" s="154"/>
      <c r="E17835" s="154"/>
      <c r="F17835" s="154"/>
      <c r="G17835" s="155"/>
      <c r="H17835" s="155"/>
      <c r="I17835" s="154"/>
      <c r="J17835" s="156"/>
      <c r="K17835" s="154"/>
      <c r="L17835" s="168"/>
      <c r="M17835" s="154"/>
      <c r="N17835" s="157"/>
      <c r="O17835" s="157"/>
      <c r="P17835" s="152"/>
      <c r="Q17835" s="154"/>
      <c r="R17835" s="154"/>
      <c r="S17835" s="154"/>
      <c r="T17835" s="154"/>
      <c r="U17835" s="154"/>
      <c r="V17835" s="154"/>
      <c r="W17835" s="154"/>
      <c r="X17835" s="154"/>
      <c r="Y17835" s="154"/>
      <c r="Z17835" s="154"/>
      <c r="AA17835" s="154"/>
      <c r="AB17835" s="169"/>
      <c r="AC17835" s="154"/>
      <c r="AD17835" s="158"/>
      <c r="AE17835" s="154"/>
      <c r="AF17835" s="154"/>
      <c r="AG17835" s="154"/>
      <c r="AH17835" s="154"/>
    </row>
    <row r="17836" spans="1:34">
      <c r="A17836" s="154"/>
      <c r="B17836" s="154"/>
      <c r="C17836" s="154"/>
      <c r="D17836" s="154"/>
      <c r="E17836" s="154"/>
      <c r="F17836" s="154"/>
      <c r="G17836" s="155"/>
      <c r="H17836" s="155"/>
      <c r="I17836" s="154"/>
      <c r="J17836" s="156"/>
      <c r="K17836" s="154"/>
      <c r="L17836" s="168"/>
      <c r="M17836" s="154"/>
      <c r="N17836" s="157"/>
      <c r="O17836" s="157"/>
      <c r="P17836" s="152"/>
      <c r="Q17836" s="154"/>
      <c r="R17836" s="159"/>
      <c r="S17836" s="154"/>
      <c r="T17836" s="154"/>
      <c r="U17836" s="154"/>
      <c r="V17836" s="154"/>
      <c r="W17836" s="154"/>
      <c r="X17836" s="154"/>
      <c r="Y17836" s="154"/>
      <c r="Z17836" s="154"/>
      <c r="AA17836" s="154"/>
      <c r="AB17836" s="169"/>
      <c r="AC17836" s="154"/>
      <c r="AD17836" s="158"/>
      <c r="AE17836" s="154"/>
      <c r="AF17836" s="154"/>
      <c r="AG17836" s="154"/>
      <c r="AH17836" s="154"/>
    </row>
    <row r="17837" spans="1:34">
      <c r="A17837" s="154"/>
      <c r="B17837" s="154"/>
      <c r="C17837" s="154"/>
      <c r="D17837" s="154"/>
      <c r="E17837" s="154"/>
      <c r="F17837" s="154"/>
      <c r="G17837" s="155"/>
      <c r="H17837" s="155"/>
      <c r="I17837" s="154"/>
      <c r="J17837" s="156"/>
      <c r="K17837" s="154"/>
      <c r="L17837" s="168"/>
      <c r="M17837" s="154"/>
      <c r="N17837" s="157"/>
      <c r="O17837" s="157"/>
      <c r="P17837" s="152"/>
      <c r="Q17837" s="154"/>
      <c r="R17837" s="154"/>
      <c r="S17837" s="154"/>
      <c r="T17837" s="154"/>
      <c r="U17837" s="154"/>
      <c r="V17837" s="154"/>
      <c r="W17837" s="154"/>
      <c r="X17837" s="154"/>
      <c r="Y17837" s="154"/>
      <c r="Z17837" s="154"/>
      <c r="AA17837" s="154"/>
      <c r="AB17837" s="169"/>
      <c r="AC17837" s="154"/>
      <c r="AD17837" s="158"/>
      <c r="AE17837" s="154"/>
      <c r="AF17837" s="154"/>
      <c r="AG17837" s="154"/>
      <c r="AH17837" s="154"/>
    </row>
    <row r="17838" spans="1:34">
      <c r="A17838" s="154"/>
      <c r="B17838" s="154"/>
      <c r="C17838" s="154"/>
      <c r="D17838" s="154"/>
      <c r="E17838" s="154"/>
      <c r="F17838" s="154"/>
      <c r="G17838" s="155"/>
      <c r="H17838" s="155"/>
      <c r="I17838" s="154"/>
      <c r="J17838" s="156"/>
      <c r="K17838" s="154"/>
      <c r="L17838" s="168"/>
      <c r="M17838" s="154"/>
      <c r="N17838" s="157"/>
      <c r="O17838" s="157"/>
      <c r="P17838" s="152"/>
      <c r="Q17838" s="154"/>
      <c r="R17838" s="154"/>
      <c r="S17838" s="154"/>
      <c r="T17838" s="154"/>
      <c r="U17838" s="154"/>
      <c r="V17838" s="154"/>
      <c r="W17838" s="154"/>
      <c r="X17838" s="154"/>
      <c r="Y17838" s="154"/>
      <c r="Z17838" s="154"/>
      <c r="AA17838" s="154"/>
      <c r="AB17838" s="169"/>
      <c r="AC17838" s="154"/>
      <c r="AD17838" s="158"/>
      <c r="AE17838" s="154"/>
      <c r="AF17838" s="154"/>
      <c r="AG17838" s="154"/>
      <c r="AH17838" s="154"/>
    </row>
    <row r="17839" spans="1:34">
      <c r="A17839" s="154"/>
      <c r="B17839" s="154"/>
      <c r="C17839" s="154"/>
      <c r="D17839" s="154"/>
      <c r="E17839" s="154"/>
      <c r="F17839" s="154"/>
      <c r="G17839" s="155"/>
      <c r="H17839" s="155"/>
      <c r="I17839" s="154"/>
      <c r="J17839" s="156"/>
      <c r="K17839" s="154"/>
      <c r="L17839" s="168"/>
      <c r="M17839" s="154"/>
      <c r="N17839" s="157"/>
      <c r="O17839" s="157"/>
      <c r="P17839" s="152"/>
      <c r="Q17839" s="154"/>
      <c r="R17839" s="154"/>
      <c r="S17839" s="154"/>
      <c r="T17839" s="154"/>
      <c r="U17839" s="154"/>
      <c r="V17839" s="154"/>
      <c r="W17839" s="154"/>
      <c r="X17839" s="154"/>
      <c r="Y17839" s="154"/>
      <c r="Z17839" s="154"/>
      <c r="AA17839" s="154"/>
      <c r="AB17839" s="169"/>
      <c r="AC17839" s="154"/>
      <c r="AD17839" s="158"/>
      <c r="AE17839" s="154"/>
      <c r="AF17839" s="154"/>
      <c r="AG17839" s="154"/>
      <c r="AH17839" s="154"/>
    </row>
    <row r="17840" spans="1:34">
      <c r="A17840" s="154"/>
      <c r="B17840" s="154"/>
      <c r="C17840" s="154"/>
      <c r="D17840" s="154"/>
      <c r="E17840" s="154"/>
      <c r="F17840" s="154"/>
      <c r="G17840" s="155"/>
      <c r="H17840" s="155"/>
      <c r="I17840" s="154"/>
      <c r="J17840" s="156"/>
      <c r="K17840" s="154"/>
      <c r="L17840" s="168"/>
      <c r="M17840" s="154"/>
      <c r="N17840" s="157"/>
      <c r="O17840" s="157"/>
      <c r="P17840" s="152"/>
      <c r="Q17840" s="154"/>
      <c r="R17840" s="154"/>
      <c r="S17840" s="154"/>
      <c r="T17840" s="154"/>
      <c r="U17840" s="154"/>
      <c r="V17840" s="154"/>
      <c r="W17840" s="154"/>
      <c r="X17840" s="154"/>
      <c r="Y17840" s="154"/>
      <c r="Z17840" s="154"/>
      <c r="AA17840" s="154"/>
      <c r="AB17840" s="169"/>
      <c r="AC17840" s="154"/>
      <c r="AD17840" s="158"/>
      <c r="AE17840" s="154"/>
      <c r="AF17840" s="154"/>
      <c r="AG17840" s="154"/>
      <c r="AH17840" s="154"/>
    </row>
    <row r="17841" spans="1:34">
      <c r="A17841" s="154"/>
      <c r="B17841" s="154"/>
      <c r="C17841" s="154"/>
      <c r="D17841" s="154"/>
      <c r="E17841" s="154"/>
      <c r="F17841" s="154"/>
      <c r="G17841" s="155"/>
      <c r="H17841" s="155"/>
      <c r="I17841" s="154"/>
      <c r="J17841" s="156"/>
      <c r="K17841" s="154"/>
      <c r="L17841" s="168"/>
      <c r="M17841" s="154"/>
      <c r="N17841" s="157"/>
      <c r="O17841" s="157"/>
      <c r="P17841" s="152"/>
      <c r="Q17841" s="154"/>
      <c r="R17841" s="159"/>
      <c r="S17841" s="154"/>
      <c r="T17841" s="154"/>
      <c r="U17841" s="154"/>
      <c r="V17841" s="154"/>
      <c r="W17841" s="154"/>
      <c r="X17841" s="154"/>
      <c r="Y17841" s="154"/>
      <c r="Z17841" s="154"/>
      <c r="AA17841" s="154"/>
      <c r="AB17841" s="169"/>
      <c r="AC17841" s="154"/>
      <c r="AD17841" s="158"/>
      <c r="AE17841" s="154"/>
      <c r="AF17841" s="154"/>
      <c r="AG17841" s="154"/>
      <c r="AH17841" s="154"/>
    </row>
    <row r="17842" spans="1:34">
      <c r="A17842" s="154"/>
      <c r="B17842" s="154"/>
      <c r="C17842" s="154"/>
      <c r="D17842" s="154"/>
      <c r="E17842" s="154"/>
      <c r="F17842" s="154"/>
      <c r="G17842" s="155"/>
      <c r="H17842" s="155"/>
      <c r="I17842" s="154"/>
      <c r="J17842" s="156"/>
      <c r="K17842" s="154"/>
      <c r="L17842" s="168"/>
      <c r="M17842" s="154"/>
      <c r="N17842" s="157"/>
      <c r="O17842" s="157"/>
      <c r="P17842" s="152"/>
      <c r="Q17842" s="154"/>
      <c r="R17842" s="154"/>
      <c r="S17842" s="154"/>
      <c r="T17842" s="154"/>
      <c r="U17842" s="154"/>
      <c r="V17842" s="154"/>
      <c r="W17842" s="154"/>
      <c r="X17842" s="154"/>
      <c r="Y17842" s="154"/>
      <c r="Z17842" s="154"/>
      <c r="AA17842" s="154"/>
      <c r="AB17842" s="169"/>
      <c r="AC17842" s="154"/>
      <c r="AD17842" s="158"/>
      <c r="AE17842" s="154"/>
      <c r="AF17842" s="154"/>
      <c r="AG17842" s="154"/>
      <c r="AH17842" s="154"/>
    </row>
    <row r="17843" spans="1:34">
      <c r="A17843" s="154"/>
      <c r="B17843" s="154"/>
      <c r="C17843" s="154"/>
      <c r="D17843" s="154"/>
      <c r="E17843" s="154"/>
      <c r="F17843" s="154"/>
      <c r="G17843" s="155"/>
      <c r="H17843" s="155"/>
      <c r="I17843" s="154"/>
      <c r="J17843" s="156"/>
      <c r="K17843" s="154"/>
      <c r="L17843" s="168"/>
      <c r="M17843" s="154"/>
      <c r="N17843" s="157"/>
      <c r="O17843" s="157"/>
      <c r="P17843" s="152"/>
      <c r="Q17843" s="154"/>
      <c r="R17843" s="154"/>
      <c r="S17843" s="154"/>
      <c r="T17843" s="154"/>
      <c r="U17843" s="154"/>
      <c r="V17843" s="154"/>
      <c r="W17843" s="154"/>
      <c r="X17843" s="154"/>
      <c r="Y17843" s="154"/>
      <c r="Z17843" s="154"/>
      <c r="AA17843" s="154"/>
      <c r="AB17843" s="169"/>
      <c r="AC17843" s="154"/>
      <c r="AD17843" s="158"/>
      <c r="AE17843" s="154"/>
      <c r="AF17843" s="154"/>
      <c r="AG17843" s="154"/>
      <c r="AH17843" s="154"/>
    </row>
    <row r="17844" spans="1:34">
      <c r="A17844" s="154"/>
      <c r="B17844" s="154"/>
      <c r="C17844" s="154"/>
      <c r="D17844" s="154"/>
      <c r="E17844" s="154"/>
      <c r="F17844" s="154"/>
      <c r="G17844" s="155"/>
      <c r="H17844" s="155"/>
      <c r="I17844" s="154"/>
      <c r="J17844" s="156"/>
      <c r="K17844" s="154"/>
      <c r="L17844" s="168"/>
      <c r="M17844" s="154"/>
      <c r="N17844" s="157"/>
      <c r="O17844" s="157"/>
      <c r="P17844" s="152"/>
      <c r="Q17844" s="154"/>
      <c r="R17844" s="154"/>
      <c r="S17844" s="154"/>
      <c r="T17844" s="154"/>
      <c r="U17844" s="154"/>
      <c r="V17844" s="154"/>
      <c r="W17844" s="154"/>
      <c r="X17844" s="154"/>
      <c r="Y17844" s="154"/>
      <c r="Z17844" s="154"/>
      <c r="AA17844" s="154"/>
      <c r="AB17844" s="169"/>
      <c r="AC17844" s="154"/>
      <c r="AD17844" s="158"/>
      <c r="AE17844" s="154"/>
      <c r="AF17844" s="154"/>
      <c r="AG17844" s="154"/>
      <c r="AH17844" s="154"/>
    </row>
    <row r="17845" spans="1:34">
      <c r="A17845" s="154"/>
      <c r="B17845" s="154"/>
      <c r="C17845" s="154"/>
      <c r="D17845" s="154"/>
      <c r="E17845" s="154"/>
      <c r="F17845" s="154"/>
      <c r="G17845" s="155"/>
      <c r="H17845" s="155"/>
      <c r="I17845" s="154"/>
      <c r="J17845" s="156"/>
      <c r="K17845" s="154"/>
      <c r="L17845" s="168"/>
      <c r="M17845" s="154"/>
      <c r="N17845" s="157"/>
      <c r="O17845" s="157"/>
      <c r="P17845" s="152"/>
      <c r="Q17845" s="154"/>
      <c r="R17845" s="154"/>
      <c r="S17845" s="154"/>
      <c r="T17845" s="154"/>
      <c r="U17845" s="154"/>
      <c r="V17845" s="154"/>
      <c r="W17845" s="154"/>
      <c r="X17845" s="154"/>
      <c r="Y17845" s="154"/>
      <c r="Z17845" s="154"/>
      <c r="AA17845" s="154"/>
      <c r="AB17845" s="169"/>
      <c r="AC17845" s="154"/>
      <c r="AD17845" s="158"/>
      <c r="AE17845" s="154"/>
      <c r="AF17845" s="154"/>
      <c r="AG17845" s="154"/>
      <c r="AH17845" s="154"/>
    </row>
    <row r="17846" spans="1:34">
      <c r="A17846" s="154"/>
      <c r="B17846" s="154"/>
      <c r="C17846" s="154"/>
      <c r="D17846" s="154"/>
      <c r="E17846" s="154"/>
      <c r="F17846" s="154"/>
      <c r="G17846" s="155"/>
      <c r="H17846" s="155"/>
      <c r="I17846" s="154"/>
      <c r="J17846" s="156"/>
      <c r="K17846" s="154"/>
      <c r="L17846" s="168"/>
      <c r="M17846" s="154"/>
      <c r="N17846" s="157"/>
      <c r="O17846" s="157"/>
      <c r="P17846" s="152"/>
      <c r="Q17846" s="154"/>
      <c r="R17846" s="154"/>
      <c r="S17846" s="154"/>
      <c r="T17846" s="154"/>
      <c r="U17846" s="154"/>
      <c r="V17846" s="154"/>
      <c r="W17846" s="154"/>
      <c r="X17846" s="154"/>
      <c r="Y17846" s="154"/>
      <c r="Z17846" s="154"/>
      <c r="AA17846" s="154"/>
      <c r="AB17846" s="169"/>
      <c r="AC17846" s="154"/>
      <c r="AD17846" s="158"/>
      <c r="AE17846" s="154"/>
      <c r="AF17846" s="154"/>
      <c r="AG17846" s="154"/>
      <c r="AH17846" s="154"/>
    </row>
    <row r="17847" spans="1:34">
      <c r="A17847" s="154"/>
      <c r="B17847" s="154"/>
      <c r="C17847" s="154"/>
      <c r="D17847" s="154"/>
      <c r="E17847" s="154"/>
      <c r="F17847" s="154"/>
      <c r="G17847" s="155"/>
      <c r="H17847" s="155"/>
      <c r="I17847" s="154"/>
      <c r="J17847" s="156"/>
      <c r="K17847" s="154"/>
      <c r="L17847" s="168"/>
      <c r="M17847" s="154"/>
      <c r="N17847" s="157"/>
      <c r="O17847" s="157"/>
      <c r="P17847" s="152"/>
      <c r="Q17847" s="154"/>
      <c r="R17847" s="154"/>
      <c r="S17847" s="154"/>
      <c r="T17847" s="154"/>
      <c r="U17847" s="154"/>
      <c r="V17847" s="154"/>
      <c r="W17847" s="154"/>
      <c r="X17847" s="154"/>
      <c r="Y17847" s="154"/>
      <c r="Z17847" s="154"/>
      <c r="AA17847" s="154"/>
      <c r="AB17847" s="169"/>
      <c r="AC17847" s="154"/>
      <c r="AD17847" s="158"/>
      <c r="AE17847" s="154"/>
      <c r="AF17847" s="154"/>
      <c r="AG17847" s="154"/>
      <c r="AH17847" s="154"/>
    </row>
    <row r="17848" spans="1:34">
      <c r="A17848" s="154"/>
      <c r="B17848" s="154"/>
      <c r="C17848" s="154"/>
      <c r="D17848" s="154"/>
      <c r="E17848" s="154"/>
      <c r="F17848" s="154"/>
      <c r="G17848" s="155"/>
      <c r="H17848" s="155"/>
      <c r="I17848" s="154"/>
      <c r="J17848" s="156"/>
      <c r="K17848" s="154"/>
      <c r="L17848" s="168"/>
      <c r="M17848" s="154"/>
      <c r="N17848" s="157"/>
      <c r="O17848" s="157"/>
      <c r="P17848" s="152"/>
      <c r="Q17848" s="154"/>
      <c r="R17848" s="154"/>
      <c r="S17848" s="154"/>
      <c r="T17848" s="154"/>
      <c r="U17848" s="154"/>
      <c r="V17848" s="154"/>
      <c r="W17848" s="154"/>
      <c r="X17848" s="154"/>
      <c r="Y17848" s="154"/>
      <c r="Z17848" s="154"/>
      <c r="AA17848" s="154"/>
      <c r="AB17848" s="169"/>
      <c r="AC17848" s="154"/>
      <c r="AD17848" s="158"/>
      <c r="AE17848" s="154"/>
      <c r="AF17848" s="154"/>
      <c r="AG17848" s="154"/>
      <c r="AH17848" s="154"/>
    </row>
    <row r="17849" spans="1:34">
      <c r="A17849" s="154"/>
      <c r="B17849" s="154"/>
      <c r="C17849" s="154"/>
      <c r="D17849" s="154"/>
      <c r="E17849" s="154"/>
      <c r="F17849" s="154"/>
      <c r="G17849" s="155"/>
      <c r="H17849" s="155"/>
      <c r="I17849" s="154"/>
      <c r="J17849" s="156"/>
      <c r="K17849" s="154"/>
      <c r="L17849" s="168"/>
      <c r="M17849" s="154"/>
      <c r="N17849" s="157"/>
      <c r="O17849" s="157"/>
      <c r="P17849" s="152"/>
      <c r="Q17849" s="154"/>
      <c r="R17849" s="154"/>
      <c r="S17849" s="154"/>
      <c r="T17849" s="154"/>
      <c r="U17849" s="154"/>
      <c r="V17849" s="154"/>
      <c r="W17849" s="154"/>
      <c r="X17849" s="154"/>
      <c r="Y17849" s="154"/>
      <c r="Z17849" s="154"/>
      <c r="AA17849" s="154"/>
      <c r="AB17849" s="169"/>
      <c r="AC17849" s="154"/>
      <c r="AD17849" s="158"/>
      <c r="AE17849" s="154"/>
      <c r="AF17849" s="154"/>
      <c r="AG17849" s="154"/>
      <c r="AH17849" s="154"/>
    </row>
    <row r="17850" spans="1:34">
      <c r="A17850" s="154"/>
      <c r="B17850" s="154"/>
      <c r="C17850" s="154"/>
      <c r="D17850" s="154"/>
      <c r="E17850" s="154"/>
      <c r="F17850" s="154"/>
      <c r="G17850" s="155"/>
      <c r="H17850" s="155"/>
      <c r="I17850" s="154"/>
      <c r="J17850" s="156"/>
      <c r="K17850" s="154"/>
      <c r="L17850" s="168"/>
      <c r="M17850" s="154"/>
      <c r="N17850" s="157"/>
      <c r="O17850" s="157"/>
      <c r="P17850" s="152"/>
      <c r="Q17850" s="154"/>
      <c r="R17850" s="154"/>
      <c r="S17850" s="154"/>
      <c r="T17850" s="154"/>
      <c r="U17850" s="154"/>
      <c r="V17850" s="154"/>
      <c r="W17850" s="154"/>
      <c r="X17850" s="154"/>
      <c r="Y17850" s="154"/>
      <c r="Z17850" s="154"/>
      <c r="AA17850" s="154"/>
      <c r="AB17850" s="169"/>
      <c r="AC17850" s="154"/>
      <c r="AD17850" s="158"/>
      <c r="AE17850" s="154"/>
      <c r="AF17850" s="154"/>
      <c r="AG17850" s="154"/>
      <c r="AH17850" s="154"/>
    </row>
    <row r="17851" spans="1:34">
      <c r="A17851" s="154"/>
      <c r="B17851" s="154"/>
      <c r="C17851" s="154"/>
      <c r="D17851" s="154"/>
      <c r="E17851" s="154"/>
      <c r="F17851" s="154"/>
      <c r="G17851" s="155"/>
      <c r="H17851" s="155"/>
      <c r="I17851" s="154"/>
      <c r="J17851" s="156"/>
      <c r="K17851" s="154"/>
      <c r="L17851" s="168"/>
      <c r="M17851" s="154"/>
      <c r="N17851" s="157"/>
      <c r="O17851" s="157"/>
      <c r="P17851" s="152"/>
      <c r="Q17851" s="154"/>
      <c r="R17851" s="154"/>
      <c r="S17851" s="154"/>
      <c r="T17851" s="154"/>
      <c r="U17851" s="154"/>
      <c r="V17851" s="154"/>
      <c r="W17851" s="154"/>
      <c r="X17851" s="154"/>
      <c r="Y17851" s="154"/>
      <c r="Z17851" s="154"/>
      <c r="AA17851" s="154"/>
      <c r="AB17851" s="169"/>
      <c r="AC17851" s="154"/>
      <c r="AD17851" s="158"/>
      <c r="AE17851" s="154"/>
      <c r="AF17851" s="154"/>
      <c r="AG17851" s="154"/>
      <c r="AH17851" s="154"/>
    </row>
    <row r="17852" spans="1:34">
      <c r="A17852" s="154"/>
      <c r="B17852" s="154"/>
      <c r="C17852" s="154"/>
      <c r="D17852" s="154"/>
      <c r="E17852" s="154"/>
      <c r="F17852" s="154"/>
      <c r="G17852" s="155"/>
      <c r="H17852" s="155"/>
      <c r="I17852" s="154"/>
      <c r="J17852" s="156"/>
      <c r="K17852" s="154"/>
      <c r="L17852" s="168"/>
      <c r="M17852" s="154"/>
      <c r="N17852" s="157"/>
      <c r="O17852" s="157"/>
      <c r="P17852" s="152"/>
      <c r="Q17852" s="154"/>
      <c r="R17852" s="154"/>
      <c r="S17852" s="154"/>
      <c r="T17852" s="154"/>
      <c r="U17852" s="154"/>
      <c r="V17852" s="154"/>
      <c r="W17852" s="154"/>
      <c r="X17852" s="154"/>
      <c r="Y17852" s="154"/>
      <c r="Z17852" s="154"/>
      <c r="AA17852" s="154"/>
      <c r="AB17852" s="169"/>
      <c r="AC17852" s="154"/>
      <c r="AD17852" s="158"/>
      <c r="AE17852" s="154"/>
      <c r="AF17852" s="154"/>
      <c r="AG17852" s="154"/>
      <c r="AH17852" s="154"/>
    </row>
    <row r="17853" spans="1:34">
      <c r="J17853" s="161"/>
      <c r="L17853" s="162"/>
      <c r="P17853" s="152"/>
      <c r="AB17853" s="164"/>
    </row>
    <row r="17854" spans="1:34">
      <c r="J17854" s="161"/>
      <c r="L17854" s="162"/>
      <c r="P17854" s="152"/>
      <c r="AB17854" s="164"/>
    </row>
    <row r="17855" spans="1:34">
      <c r="J17855" s="161"/>
      <c r="L17855" s="162"/>
      <c r="P17855" s="152"/>
      <c r="AB17855" s="164"/>
    </row>
    <row r="17856" spans="1:34">
      <c r="J17856" s="161"/>
      <c r="L17856" s="162"/>
      <c r="P17856" s="152"/>
      <c r="AB17856" s="164"/>
    </row>
    <row r="17857" spans="5:28">
      <c r="J17857" s="161"/>
      <c r="L17857" s="162"/>
      <c r="P17857" s="152"/>
      <c r="AB17857" s="164"/>
    </row>
    <row r="17858" spans="5:28">
      <c r="J17858" s="161"/>
      <c r="L17858" s="162"/>
      <c r="P17858" s="152"/>
      <c r="AB17858" s="164"/>
    </row>
    <row r="17859" spans="5:28">
      <c r="E17859" s="166"/>
      <c r="J17859" s="161"/>
      <c r="L17859" s="162"/>
      <c r="P17859" s="152"/>
      <c r="AB17859" s="164"/>
    </row>
    <row r="17860" spans="5:28">
      <c r="E17860" s="166"/>
      <c r="J17860" s="161"/>
      <c r="L17860" s="162"/>
      <c r="P17860" s="152"/>
      <c r="AB17860" s="164"/>
    </row>
    <row r="17861" spans="5:28">
      <c r="E17861" s="166"/>
      <c r="J17861" s="161"/>
      <c r="L17861" s="162"/>
      <c r="P17861" s="152"/>
      <c r="AB17861" s="164"/>
    </row>
    <row r="17862" spans="5:28">
      <c r="E17862" s="166"/>
      <c r="J17862" s="161"/>
      <c r="L17862" s="162"/>
      <c r="P17862" s="152"/>
      <c r="AB17862" s="164"/>
    </row>
    <row r="17863" spans="5:28">
      <c r="E17863" s="166"/>
      <c r="J17863" s="161"/>
      <c r="L17863" s="162"/>
      <c r="P17863" s="152"/>
      <c r="AB17863" s="164"/>
    </row>
    <row r="17864" spans="5:28">
      <c r="E17864" s="166"/>
      <c r="J17864" s="161"/>
      <c r="L17864" s="162"/>
      <c r="P17864" s="152"/>
      <c r="AB17864" s="164"/>
    </row>
    <row r="17865" spans="5:28">
      <c r="E17865" s="166"/>
      <c r="J17865" s="161"/>
      <c r="L17865" s="162"/>
      <c r="P17865" s="152"/>
      <c r="AB17865" s="164"/>
    </row>
    <row r="17866" spans="5:28">
      <c r="E17866" s="166"/>
      <c r="J17866" s="161"/>
      <c r="L17866" s="162"/>
      <c r="P17866" s="152"/>
      <c r="S17866" s="154"/>
      <c r="AB17866" s="164"/>
    </row>
    <row r="17867" spans="5:28">
      <c r="E17867" s="166"/>
      <c r="J17867" s="161"/>
      <c r="L17867" s="162"/>
      <c r="P17867" s="152"/>
      <c r="AB17867" s="164"/>
    </row>
    <row r="17868" spans="5:28">
      <c r="E17868" s="166"/>
      <c r="J17868" s="161"/>
      <c r="L17868" s="162"/>
      <c r="P17868" s="152"/>
      <c r="AB17868" s="164"/>
    </row>
    <row r="17869" spans="5:28">
      <c r="E17869" s="166"/>
      <c r="J17869" s="161"/>
      <c r="L17869" s="162"/>
      <c r="P17869" s="152"/>
      <c r="AB17869" s="164"/>
    </row>
    <row r="17870" spans="5:28">
      <c r="E17870" s="166"/>
      <c r="J17870" s="161"/>
      <c r="L17870" s="162"/>
      <c r="P17870" s="152"/>
      <c r="AB17870" s="164"/>
    </row>
    <row r="17871" spans="5:28">
      <c r="E17871" s="166"/>
      <c r="J17871" s="161"/>
      <c r="L17871" s="162"/>
      <c r="P17871" s="152"/>
      <c r="AB17871" s="164"/>
    </row>
    <row r="17872" spans="5:28">
      <c r="E17872" s="166"/>
      <c r="J17872" s="161"/>
      <c r="L17872" s="162"/>
      <c r="P17872" s="152"/>
      <c r="AB17872" s="164"/>
    </row>
    <row r="17873" spans="5:28">
      <c r="E17873" s="166"/>
      <c r="J17873" s="161"/>
      <c r="L17873" s="162"/>
      <c r="P17873" s="152"/>
      <c r="AB17873" s="164"/>
    </row>
    <row r="17874" spans="5:28">
      <c r="E17874" s="166"/>
      <c r="J17874" s="161"/>
      <c r="L17874" s="162"/>
      <c r="P17874" s="152"/>
      <c r="AB17874" s="164"/>
    </row>
    <row r="17875" spans="5:28">
      <c r="E17875" s="166"/>
      <c r="J17875" s="161"/>
      <c r="L17875" s="162"/>
      <c r="P17875" s="152"/>
      <c r="AB17875" s="164"/>
    </row>
    <row r="17876" spans="5:28">
      <c r="E17876" s="166"/>
      <c r="J17876" s="161"/>
      <c r="L17876" s="162"/>
      <c r="P17876" s="152"/>
      <c r="AB17876" s="164"/>
    </row>
    <row r="17877" spans="5:28">
      <c r="E17877" s="166"/>
      <c r="J17877" s="161"/>
      <c r="L17877" s="162"/>
      <c r="P17877" s="152"/>
      <c r="AB17877" s="164"/>
    </row>
    <row r="17878" spans="5:28">
      <c r="E17878" s="166"/>
      <c r="J17878" s="161"/>
      <c r="L17878" s="162"/>
      <c r="P17878" s="152"/>
      <c r="AB17878" s="164"/>
    </row>
    <row r="17879" spans="5:28">
      <c r="J17879" s="161"/>
      <c r="L17879" s="162"/>
      <c r="P17879" s="152"/>
      <c r="R17879" s="166"/>
      <c r="AB17879" s="164"/>
    </row>
    <row r="17880" spans="5:28">
      <c r="J17880" s="161"/>
      <c r="L17880" s="162"/>
      <c r="P17880" s="152"/>
      <c r="AB17880" s="164"/>
    </row>
    <row r="17881" spans="5:28">
      <c r="J17881" s="161"/>
      <c r="L17881" s="162"/>
      <c r="P17881" s="152"/>
      <c r="AB17881" s="164"/>
    </row>
    <row r="17882" spans="5:28">
      <c r="E17882" s="166"/>
      <c r="J17882" s="161"/>
      <c r="L17882" s="162"/>
      <c r="P17882" s="152"/>
      <c r="AB17882" s="164"/>
    </row>
    <row r="17883" spans="5:28">
      <c r="J17883" s="161"/>
      <c r="L17883" s="162"/>
      <c r="P17883" s="152"/>
      <c r="AB17883" s="164"/>
    </row>
    <row r="17884" spans="5:28">
      <c r="J17884" s="161"/>
      <c r="L17884" s="162"/>
      <c r="P17884" s="152"/>
      <c r="AB17884" s="164"/>
    </row>
    <row r="17885" spans="5:28">
      <c r="J17885" s="161"/>
      <c r="L17885" s="162"/>
      <c r="P17885" s="152"/>
      <c r="AB17885" s="164"/>
    </row>
    <row r="17886" spans="5:28">
      <c r="J17886" s="161"/>
      <c r="L17886" s="162"/>
      <c r="P17886" s="152"/>
      <c r="AB17886" s="164"/>
    </row>
    <row r="17887" spans="5:28">
      <c r="J17887" s="161"/>
      <c r="L17887" s="162"/>
      <c r="P17887" s="152"/>
      <c r="AB17887" s="164"/>
    </row>
    <row r="17888" spans="5:28">
      <c r="J17888" s="161"/>
      <c r="L17888" s="162"/>
      <c r="P17888" s="152"/>
      <c r="AB17888" s="164"/>
    </row>
    <row r="17889" spans="1:34">
      <c r="J17889" s="161"/>
      <c r="L17889" s="162"/>
      <c r="P17889" s="152"/>
      <c r="AB17889" s="164"/>
    </row>
    <row r="17890" spans="1:34">
      <c r="J17890" s="161"/>
      <c r="L17890" s="162"/>
      <c r="P17890" s="152"/>
      <c r="AB17890" s="164"/>
    </row>
    <row r="17891" spans="1:34">
      <c r="J17891" s="161"/>
      <c r="L17891" s="162"/>
      <c r="P17891" s="152"/>
      <c r="AB17891" s="164"/>
    </row>
    <row r="17892" spans="1:34">
      <c r="J17892" s="161"/>
      <c r="L17892" s="162"/>
      <c r="P17892" s="152"/>
      <c r="AB17892" s="164"/>
    </row>
    <row r="17893" spans="1:34">
      <c r="J17893" s="161"/>
      <c r="L17893" s="162"/>
      <c r="P17893" s="152"/>
      <c r="AB17893" s="164"/>
    </row>
    <row r="17894" spans="1:34">
      <c r="J17894" s="161"/>
      <c r="L17894" s="162"/>
      <c r="P17894" s="152"/>
      <c r="AB17894" s="164"/>
    </row>
    <row r="17895" spans="1:34">
      <c r="J17895" s="161"/>
      <c r="L17895" s="162"/>
      <c r="P17895" s="152"/>
      <c r="AB17895" s="164"/>
    </row>
    <row r="17896" spans="1:34">
      <c r="J17896" s="161"/>
      <c r="L17896" s="162"/>
      <c r="P17896" s="152"/>
      <c r="AB17896" s="164"/>
    </row>
    <row r="17897" spans="1:34">
      <c r="J17897" s="161"/>
      <c r="L17897" s="162"/>
      <c r="P17897" s="152"/>
      <c r="AB17897" s="164"/>
    </row>
    <row r="17898" spans="1:34">
      <c r="J17898" s="161"/>
      <c r="L17898" s="162"/>
      <c r="P17898" s="152"/>
      <c r="AB17898" s="164"/>
    </row>
    <row r="17899" spans="1:34">
      <c r="J17899" s="161"/>
      <c r="L17899" s="162"/>
      <c r="P17899" s="152"/>
      <c r="AB17899" s="164"/>
    </row>
    <row r="17900" spans="1:34">
      <c r="J17900" s="161"/>
      <c r="L17900" s="162"/>
      <c r="P17900" s="152"/>
      <c r="AB17900" s="164"/>
    </row>
    <row r="17901" spans="1:34">
      <c r="J17901" s="161"/>
      <c r="L17901" s="162"/>
      <c r="P17901" s="152"/>
      <c r="AB17901" s="164"/>
    </row>
    <row r="17902" spans="1:34">
      <c r="J17902" s="161"/>
      <c r="L17902" s="162"/>
      <c r="P17902" s="152"/>
      <c r="AB17902" s="164"/>
    </row>
    <row r="17903" spans="1:34">
      <c r="J17903" s="161"/>
      <c r="L17903" s="162"/>
      <c r="P17903" s="152"/>
      <c r="AB17903" s="164"/>
    </row>
    <row r="17904" spans="1:34">
      <c r="A17904" s="154"/>
      <c r="B17904" s="154"/>
      <c r="C17904" s="154"/>
      <c r="D17904" s="154"/>
      <c r="E17904" s="154"/>
      <c r="F17904" s="154"/>
      <c r="G17904" s="155"/>
      <c r="H17904" s="155"/>
      <c r="I17904" s="154"/>
      <c r="J17904" s="156"/>
      <c r="K17904" s="154"/>
      <c r="L17904" s="168"/>
      <c r="M17904" s="154"/>
      <c r="N17904" s="157"/>
      <c r="O17904" s="157"/>
      <c r="P17904" s="152"/>
      <c r="Q17904" s="154"/>
      <c r="R17904" s="154"/>
      <c r="S17904" s="154"/>
      <c r="T17904" s="154"/>
      <c r="U17904" s="154"/>
      <c r="V17904" s="154"/>
      <c r="W17904" s="154"/>
      <c r="X17904" s="154"/>
      <c r="Y17904" s="154"/>
      <c r="Z17904" s="154"/>
      <c r="AA17904" s="154"/>
      <c r="AB17904" s="169"/>
      <c r="AC17904" s="154"/>
      <c r="AD17904" s="158"/>
      <c r="AE17904" s="154"/>
      <c r="AF17904" s="154"/>
      <c r="AG17904" s="154"/>
      <c r="AH17904" s="154"/>
    </row>
    <row r="17905" spans="1:34">
      <c r="A17905" s="154"/>
      <c r="B17905" s="154"/>
      <c r="C17905" s="154"/>
      <c r="D17905" s="154"/>
      <c r="E17905" s="154"/>
      <c r="F17905" s="154"/>
      <c r="G17905" s="155"/>
      <c r="H17905" s="155"/>
      <c r="I17905" s="154"/>
      <c r="J17905" s="156"/>
      <c r="K17905" s="154"/>
      <c r="L17905" s="168"/>
      <c r="M17905" s="154"/>
      <c r="N17905" s="157"/>
      <c r="O17905" s="157"/>
      <c r="P17905" s="152"/>
      <c r="Q17905" s="154"/>
      <c r="R17905" s="154"/>
      <c r="S17905" s="154"/>
      <c r="T17905" s="154"/>
      <c r="U17905" s="154"/>
      <c r="V17905" s="154"/>
      <c r="W17905" s="154"/>
      <c r="X17905" s="154"/>
      <c r="Y17905" s="154"/>
      <c r="Z17905" s="154"/>
      <c r="AA17905" s="154"/>
      <c r="AB17905" s="169"/>
      <c r="AC17905" s="154"/>
      <c r="AD17905" s="158"/>
      <c r="AE17905" s="154"/>
      <c r="AF17905" s="154"/>
      <c r="AG17905" s="154"/>
      <c r="AH17905" s="154"/>
    </row>
    <row r="17906" spans="1:34">
      <c r="A17906" s="154"/>
      <c r="B17906" s="154"/>
      <c r="C17906" s="154"/>
      <c r="D17906" s="154"/>
      <c r="E17906" s="154"/>
      <c r="F17906" s="154"/>
      <c r="G17906" s="155"/>
      <c r="H17906" s="155"/>
      <c r="I17906" s="154"/>
      <c r="J17906" s="156"/>
      <c r="K17906" s="154"/>
      <c r="L17906" s="168"/>
      <c r="M17906" s="154"/>
      <c r="N17906" s="157"/>
      <c r="O17906" s="157"/>
      <c r="P17906" s="152"/>
      <c r="Q17906" s="154"/>
      <c r="R17906" s="154"/>
      <c r="S17906" s="154"/>
      <c r="T17906" s="154"/>
      <c r="U17906" s="154"/>
      <c r="V17906" s="154"/>
      <c r="W17906" s="154"/>
      <c r="X17906" s="154"/>
      <c r="Y17906" s="154"/>
      <c r="Z17906" s="154"/>
      <c r="AA17906" s="154"/>
      <c r="AB17906" s="169"/>
      <c r="AC17906" s="154"/>
      <c r="AD17906" s="158"/>
      <c r="AE17906" s="154"/>
      <c r="AF17906" s="154"/>
      <c r="AG17906" s="154"/>
      <c r="AH17906" s="154"/>
    </row>
    <row r="17907" spans="1:34">
      <c r="A17907" s="154"/>
      <c r="B17907" s="154"/>
      <c r="C17907" s="154"/>
      <c r="D17907" s="154"/>
      <c r="E17907" s="154"/>
      <c r="F17907" s="154"/>
      <c r="G17907" s="155"/>
      <c r="H17907" s="155"/>
      <c r="I17907" s="154"/>
      <c r="J17907" s="156"/>
      <c r="K17907" s="154"/>
      <c r="L17907" s="168"/>
      <c r="M17907" s="154"/>
      <c r="N17907" s="157"/>
      <c r="O17907" s="157"/>
      <c r="P17907" s="152"/>
      <c r="Q17907" s="154"/>
      <c r="R17907" s="154"/>
      <c r="S17907" s="154"/>
      <c r="T17907" s="154"/>
      <c r="U17907" s="154"/>
      <c r="V17907" s="154"/>
      <c r="W17907" s="154"/>
      <c r="X17907" s="154"/>
      <c r="Y17907" s="154"/>
      <c r="Z17907" s="154"/>
      <c r="AA17907" s="154"/>
      <c r="AB17907" s="169"/>
      <c r="AC17907" s="154"/>
      <c r="AD17907" s="158"/>
      <c r="AE17907" s="154"/>
      <c r="AF17907" s="154"/>
      <c r="AG17907" s="154"/>
      <c r="AH17907" s="154"/>
    </row>
    <row r="17908" spans="1:34">
      <c r="A17908" s="154"/>
      <c r="B17908" s="154"/>
      <c r="C17908" s="154"/>
      <c r="D17908" s="154"/>
      <c r="E17908" s="154"/>
      <c r="F17908" s="154"/>
      <c r="G17908" s="155"/>
      <c r="H17908" s="155"/>
      <c r="I17908" s="154"/>
      <c r="J17908" s="156"/>
      <c r="K17908" s="154"/>
      <c r="L17908" s="168"/>
      <c r="M17908" s="154"/>
      <c r="N17908" s="157"/>
      <c r="O17908" s="157"/>
      <c r="P17908" s="152"/>
      <c r="Q17908" s="154"/>
      <c r="R17908" s="154"/>
      <c r="S17908" s="154"/>
      <c r="T17908" s="154"/>
      <c r="U17908" s="154"/>
      <c r="V17908" s="154"/>
      <c r="W17908" s="154"/>
      <c r="X17908" s="154"/>
      <c r="Y17908" s="154"/>
      <c r="Z17908" s="154"/>
      <c r="AA17908" s="154"/>
      <c r="AB17908" s="169"/>
      <c r="AC17908" s="154"/>
      <c r="AD17908" s="158"/>
      <c r="AE17908" s="154"/>
      <c r="AF17908" s="154"/>
      <c r="AG17908" s="154"/>
      <c r="AH17908" s="154"/>
    </row>
    <row r="17909" spans="1:34">
      <c r="A17909" s="154"/>
      <c r="B17909" s="154"/>
      <c r="C17909" s="154"/>
      <c r="D17909" s="154"/>
      <c r="E17909" s="154"/>
      <c r="F17909" s="154"/>
      <c r="G17909" s="155"/>
      <c r="H17909" s="155"/>
      <c r="I17909" s="154"/>
      <c r="J17909" s="156"/>
      <c r="K17909" s="154"/>
      <c r="L17909" s="168"/>
      <c r="M17909" s="154"/>
      <c r="N17909" s="157"/>
      <c r="O17909" s="157"/>
      <c r="P17909" s="152"/>
      <c r="Q17909" s="154"/>
      <c r="R17909" s="154"/>
      <c r="S17909" s="154"/>
      <c r="T17909" s="154"/>
      <c r="U17909" s="154"/>
      <c r="V17909" s="154"/>
      <c r="W17909" s="154"/>
      <c r="X17909" s="154"/>
      <c r="Y17909" s="154"/>
      <c r="Z17909" s="154"/>
      <c r="AA17909" s="154"/>
      <c r="AB17909" s="169"/>
      <c r="AC17909" s="154"/>
      <c r="AD17909" s="158"/>
      <c r="AE17909" s="154"/>
      <c r="AF17909" s="154"/>
      <c r="AG17909" s="154"/>
      <c r="AH17909" s="154"/>
    </row>
    <row r="17910" spans="1:34">
      <c r="A17910" s="154"/>
      <c r="B17910" s="154"/>
      <c r="C17910" s="154"/>
      <c r="D17910" s="154"/>
      <c r="E17910" s="154"/>
      <c r="F17910" s="154"/>
      <c r="G17910" s="155"/>
      <c r="H17910" s="155"/>
      <c r="I17910" s="154"/>
      <c r="J17910" s="156"/>
      <c r="K17910" s="154"/>
      <c r="L17910" s="168"/>
      <c r="M17910" s="154"/>
      <c r="N17910" s="157"/>
      <c r="O17910" s="157"/>
      <c r="P17910" s="152"/>
      <c r="Q17910" s="154"/>
      <c r="R17910" s="154"/>
      <c r="S17910" s="154"/>
      <c r="T17910" s="154"/>
      <c r="U17910" s="154"/>
      <c r="V17910" s="154"/>
      <c r="W17910" s="154"/>
      <c r="X17910" s="154"/>
      <c r="Y17910" s="154"/>
      <c r="Z17910" s="154"/>
      <c r="AA17910" s="154"/>
      <c r="AB17910" s="169"/>
      <c r="AC17910" s="154"/>
      <c r="AD17910" s="158"/>
      <c r="AE17910" s="154"/>
      <c r="AF17910" s="154"/>
      <c r="AG17910" s="154"/>
      <c r="AH17910" s="154"/>
    </row>
    <row r="17911" spans="1:34">
      <c r="A17911" s="154"/>
      <c r="B17911" s="154"/>
      <c r="C17911" s="154"/>
      <c r="D17911" s="154"/>
      <c r="E17911" s="154"/>
      <c r="F17911" s="154"/>
      <c r="G17911" s="155"/>
      <c r="H17911" s="155"/>
      <c r="I17911" s="154"/>
      <c r="J17911" s="156"/>
      <c r="K17911" s="154"/>
      <c r="L17911" s="168"/>
      <c r="M17911" s="154"/>
      <c r="N17911" s="157"/>
      <c r="O17911" s="157"/>
      <c r="P17911" s="152"/>
      <c r="Q17911" s="154"/>
      <c r="R17911" s="154"/>
      <c r="S17911" s="154"/>
      <c r="T17911" s="154"/>
      <c r="U17911" s="154"/>
      <c r="V17911" s="154"/>
      <c r="W17911" s="154"/>
      <c r="X17911" s="154"/>
      <c r="Y17911" s="154"/>
      <c r="Z17911" s="154"/>
      <c r="AA17911" s="154"/>
      <c r="AB17911" s="169"/>
      <c r="AC17911" s="154"/>
      <c r="AD17911" s="158"/>
      <c r="AE17911" s="154"/>
      <c r="AF17911" s="154"/>
      <c r="AG17911" s="154"/>
      <c r="AH17911" s="154"/>
    </row>
    <row r="17912" spans="1:34">
      <c r="A17912" s="154"/>
      <c r="B17912" s="154"/>
      <c r="C17912" s="154"/>
      <c r="D17912" s="154"/>
      <c r="E17912" s="154"/>
      <c r="F17912" s="154"/>
      <c r="G17912" s="155"/>
      <c r="H17912" s="155"/>
      <c r="I17912" s="154"/>
      <c r="J17912" s="156"/>
      <c r="K17912" s="154"/>
      <c r="L17912" s="168"/>
      <c r="M17912" s="154"/>
      <c r="N17912" s="157"/>
      <c r="O17912" s="157"/>
      <c r="P17912" s="152"/>
      <c r="Q17912" s="154"/>
      <c r="R17912" s="154"/>
      <c r="S17912" s="154"/>
      <c r="T17912" s="154"/>
      <c r="U17912" s="154"/>
      <c r="V17912" s="154"/>
      <c r="W17912" s="154"/>
      <c r="X17912" s="154"/>
      <c r="Y17912" s="154"/>
      <c r="Z17912" s="154"/>
      <c r="AA17912" s="154"/>
      <c r="AB17912" s="169"/>
      <c r="AC17912" s="154"/>
      <c r="AD17912" s="158"/>
      <c r="AE17912" s="154"/>
      <c r="AF17912" s="154"/>
      <c r="AG17912" s="154"/>
      <c r="AH17912" s="154"/>
    </row>
    <row r="17913" spans="1:34">
      <c r="A17913" s="154"/>
      <c r="B17913" s="154"/>
      <c r="C17913" s="154"/>
      <c r="D17913" s="154"/>
      <c r="E17913" s="154"/>
      <c r="F17913" s="154"/>
      <c r="G17913" s="155"/>
      <c r="H17913" s="155"/>
      <c r="I17913" s="154"/>
      <c r="J17913" s="156"/>
      <c r="K17913" s="154"/>
      <c r="L17913" s="168"/>
      <c r="M17913" s="154"/>
      <c r="N17913" s="157"/>
      <c r="O17913" s="157"/>
      <c r="P17913" s="152"/>
      <c r="Q17913" s="154"/>
      <c r="R17913" s="154"/>
      <c r="S17913" s="154"/>
      <c r="T17913" s="154"/>
      <c r="U17913" s="154"/>
      <c r="V17913" s="154"/>
      <c r="W17913" s="154"/>
      <c r="X17913" s="154"/>
      <c r="Y17913" s="154"/>
      <c r="Z17913" s="154"/>
      <c r="AA17913" s="154"/>
      <c r="AB17913" s="169"/>
      <c r="AC17913" s="154"/>
      <c r="AD17913" s="158"/>
      <c r="AE17913" s="154"/>
      <c r="AF17913" s="154"/>
      <c r="AG17913" s="154"/>
      <c r="AH17913" s="154"/>
    </row>
    <row r="17914" spans="1:34">
      <c r="A17914" s="154"/>
      <c r="B17914" s="154"/>
      <c r="C17914" s="154"/>
      <c r="D17914" s="154"/>
      <c r="E17914" s="154"/>
      <c r="F17914" s="154"/>
      <c r="G17914" s="155"/>
      <c r="H17914" s="155"/>
      <c r="I17914" s="154"/>
      <c r="J17914" s="156"/>
      <c r="K17914" s="154"/>
      <c r="L17914" s="168"/>
      <c r="M17914" s="154"/>
      <c r="N17914" s="157"/>
      <c r="O17914" s="157"/>
      <c r="P17914" s="152"/>
      <c r="Q17914" s="154"/>
      <c r="R17914" s="154"/>
      <c r="S17914" s="154"/>
      <c r="T17914" s="154"/>
      <c r="U17914" s="154"/>
      <c r="V17914" s="154"/>
      <c r="W17914" s="154"/>
      <c r="X17914" s="154"/>
      <c r="Y17914" s="154"/>
      <c r="Z17914" s="154"/>
      <c r="AA17914" s="154"/>
      <c r="AB17914" s="169"/>
      <c r="AC17914" s="154"/>
      <c r="AD17914" s="158"/>
      <c r="AE17914" s="154"/>
      <c r="AF17914" s="154"/>
      <c r="AG17914" s="154"/>
      <c r="AH17914" s="154"/>
    </row>
    <row r="17915" spans="1:34">
      <c r="A17915" s="154"/>
      <c r="B17915" s="154"/>
      <c r="C17915" s="154"/>
      <c r="D17915" s="154"/>
      <c r="E17915" s="154"/>
      <c r="F17915" s="154"/>
      <c r="G17915" s="155"/>
      <c r="H17915" s="155"/>
      <c r="I17915" s="154"/>
      <c r="J17915" s="156"/>
      <c r="K17915" s="154"/>
      <c r="L17915" s="168"/>
      <c r="M17915" s="154"/>
      <c r="N17915" s="157"/>
      <c r="O17915" s="157"/>
      <c r="P17915" s="152"/>
      <c r="Q17915" s="154"/>
      <c r="R17915" s="154"/>
      <c r="S17915" s="154"/>
      <c r="T17915" s="154"/>
      <c r="U17915" s="154"/>
      <c r="V17915" s="154"/>
      <c r="W17915" s="154"/>
      <c r="X17915" s="154"/>
      <c r="Y17915" s="154"/>
      <c r="Z17915" s="154"/>
      <c r="AA17915" s="154"/>
      <c r="AB17915" s="169"/>
      <c r="AC17915" s="154"/>
      <c r="AD17915" s="158"/>
      <c r="AE17915" s="154"/>
      <c r="AF17915" s="154"/>
      <c r="AG17915" s="154"/>
      <c r="AH17915" s="154"/>
    </row>
    <row r="17916" spans="1:34">
      <c r="A17916" s="154"/>
      <c r="B17916" s="154"/>
      <c r="C17916" s="154"/>
      <c r="D17916" s="154"/>
      <c r="E17916" s="154"/>
      <c r="F17916" s="154"/>
      <c r="G17916" s="155"/>
      <c r="H17916" s="155"/>
      <c r="I17916" s="154"/>
      <c r="J17916" s="156"/>
      <c r="K17916" s="154"/>
      <c r="L17916" s="168"/>
      <c r="M17916" s="154"/>
      <c r="N17916" s="157"/>
      <c r="O17916" s="157"/>
      <c r="P17916" s="152"/>
      <c r="Q17916" s="154"/>
      <c r="R17916" s="154"/>
      <c r="S17916" s="154"/>
      <c r="T17916" s="154"/>
      <c r="U17916" s="154"/>
      <c r="V17916" s="154"/>
      <c r="W17916" s="154"/>
      <c r="X17916" s="154"/>
      <c r="Y17916" s="154"/>
      <c r="Z17916" s="154"/>
      <c r="AA17916" s="154"/>
      <c r="AB17916" s="169"/>
      <c r="AC17916" s="154"/>
      <c r="AD17916" s="158"/>
      <c r="AE17916" s="154"/>
      <c r="AF17916" s="154"/>
      <c r="AG17916" s="154"/>
      <c r="AH17916" s="154"/>
    </row>
    <row r="17917" spans="1:34">
      <c r="A17917" s="154"/>
      <c r="B17917" s="154"/>
      <c r="C17917" s="154"/>
      <c r="D17917" s="154"/>
      <c r="E17917" s="154"/>
      <c r="F17917" s="154"/>
      <c r="G17917" s="155"/>
      <c r="H17917" s="155"/>
      <c r="I17917" s="154"/>
      <c r="J17917" s="156"/>
      <c r="K17917" s="154"/>
      <c r="L17917" s="168"/>
      <c r="M17917" s="154"/>
      <c r="N17917" s="157"/>
      <c r="O17917" s="157"/>
      <c r="P17917" s="152"/>
      <c r="Q17917" s="154"/>
      <c r="R17917" s="154"/>
      <c r="S17917" s="154"/>
      <c r="T17917" s="154"/>
      <c r="U17917" s="154"/>
      <c r="V17917" s="154"/>
      <c r="W17917" s="154"/>
      <c r="X17917" s="154"/>
      <c r="Y17917" s="154"/>
      <c r="Z17917" s="154"/>
      <c r="AA17917" s="154"/>
      <c r="AB17917" s="169"/>
      <c r="AC17917" s="154"/>
      <c r="AD17917" s="158"/>
      <c r="AE17917" s="154"/>
      <c r="AF17917" s="154"/>
      <c r="AG17917" s="154"/>
      <c r="AH17917" s="154"/>
    </row>
    <row r="17918" spans="1:34">
      <c r="A17918" s="154"/>
      <c r="B17918" s="154"/>
      <c r="C17918" s="154"/>
      <c r="D17918" s="154"/>
      <c r="E17918" s="154"/>
      <c r="F17918" s="154"/>
      <c r="G17918" s="155"/>
      <c r="H17918" s="155"/>
      <c r="I17918" s="154"/>
      <c r="J17918" s="156"/>
      <c r="K17918" s="154"/>
      <c r="L17918" s="168"/>
      <c r="M17918" s="154"/>
      <c r="N17918" s="157"/>
      <c r="O17918" s="157"/>
      <c r="P17918" s="152"/>
      <c r="Q17918" s="154"/>
      <c r="R17918" s="154"/>
      <c r="S17918" s="154"/>
      <c r="T17918" s="154"/>
      <c r="U17918" s="154"/>
      <c r="V17918" s="154"/>
      <c r="W17918" s="154"/>
      <c r="X17918" s="154"/>
      <c r="Y17918" s="154"/>
      <c r="Z17918" s="154"/>
      <c r="AA17918" s="154"/>
      <c r="AB17918" s="169"/>
      <c r="AC17918" s="154"/>
      <c r="AD17918" s="158"/>
      <c r="AE17918" s="154"/>
      <c r="AF17918" s="154"/>
      <c r="AG17918" s="154"/>
      <c r="AH17918" s="154"/>
    </row>
    <row r="17919" spans="1:34">
      <c r="A17919" s="154"/>
      <c r="B17919" s="154"/>
      <c r="C17919" s="154"/>
      <c r="D17919" s="154"/>
      <c r="E17919" s="154"/>
      <c r="F17919" s="154"/>
      <c r="G17919" s="155"/>
      <c r="H17919" s="155"/>
      <c r="I17919" s="154"/>
      <c r="J17919" s="156"/>
      <c r="K17919" s="154"/>
      <c r="L17919" s="168"/>
      <c r="M17919" s="154"/>
      <c r="N17919" s="157"/>
      <c r="O17919" s="157"/>
      <c r="P17919" s="152"/>
      <c r="Q17919" s="154"/>
      <c r="R17919" s="154"/>
      <c r="S17919" s="154"/>
      <c r="T17919" s="154"/>
      <c r="U17919" s="154"/>
      <c r="V17919" s="154"/>
      <c r="W17919" s="154"/>
      <c r="X17919" s="154"/>
      <c r="Y17919" s="154"/>
      <c r="Z17919" s="154"/>
      <c r="AA17919" s="154"/>
      <c r="AB17919" s="169"/>
      <c r="AC17919" s="154"/>
      <c r="AD17919" s="158"/>
      <c r="AE17919" s="154"/>
      <c r="AF17919" s="154"/>
      <c r="AG17919" s="154"/>
      <c r="AH17919" s="154"/>
    </row>
    <row r="17920" spans="1:34">
      <c r="A17920" s="154"/>
      <c r="B17920" s="154"/>
      <c r="C17920" s="154"/>
      <c r="D17920" s="154"/>
      <c r="E17920" s="154"/>
      <c r="F17920" s="154"/>
      <c r="G17920" s="155"/>
      <c r="H17920" s="155"/>
      <c r="I17920" s="154"/>
      <c r="J17920" s="156"/>
      <c r="K17920" s="154"/>
      <c r="L17920" s="168"/>
      <c r="M17920" s="154"/>
      <c r="N17920" s="157"/>
      <c r="O17920" s="157"/>
      <c r="P17920" s="152"/>
      <c r="Q17920" s="154"/>
      <c r="R17920" s="154"/>
      <c r="S17920" s="154"/>
      <c r="T17920" s="154"/>
      <c r="U17920" s="154"/>
      <c r="V17920" s="154"/>
      <c r="W17920" s="154"/>
      <c r="X17920" s="154"/>
      <c r="Y17920" s="154"/>
      <c r="Z17920" s="154"/>
      <c r="AA17920" s="154"/>
      <c r="AB17920" s="169"/>
      <c r="AC17920" s="154"/>
      <c r="AD17920" s="158"/>
      <c r="AE17920" s="154"/>
      <c r="AF17920" s="154"/>
      <c r="AG17920" s="154"/>
      <c r="AH17920" s="154"/>
    </row>
    <row r="17921" spans="1:34">
      <c r="A17921" s="154"/>
      <c r="B17921" s="154"/>
      <c r="C17921" s="154"/>
      <c r="D17921" s="154"/>
      <c r="E17921" s="154"/>
      <c r="F17921" s="154"/>
      <c r="G17921" s="155"/>
      <c r="H17921" s="155"/>
      <c r="I17921" s="154"/>
      <c r="J17921" s="156"/>
      <c r="K17921" s="154"/>
      <c r="L17921" s="168"/>
      <c r="M17921" s="154"/>
      <c r="N17921" s="157"/>
      <c r="O17921" s="157"/>
      <c r="P17921" s="152"/>
      <c r="Q17921" s="154"/>
      <c r="R17921" s="154"/>
      <c r="S17921" s="154"/>
      <c r="T17921" s="154"/>
      <c r="U17921" s="154"/>
      <c r="V17921" s="154"/>
      <c r="W17921" s="154"/>
      <c r="X17921" s="154"/>
      <c r="Y17921" s="154"/>
      <c r="Z17921" s="154"/>
      <c r="AA17921" s="154"/>
      <c r="AB17921" s="169"/>
      <c r="AC17921" s="154"/>
      <c r="AD17921" s="158"/>
      <c r="AE17921" s="154"/>
      <c r="AF17921" s="154"/>
      <c r="AG17921" s="154"/>
      <c r="AH17921" s="154"/>
    </row>
    <row r="17922" spans="1:34">
      <c r="A17922" s="154"/>
      <c r="B17922" s="154"/>
      <c r="C17922" s="154"/>
      <c r="D17922" s="154"/>
      <c r="E17922" s="154"/>
      <c r="F17922" s="154"/>
      <c r="G17922" s="155"/>
      <c r="H17922" s="155"/>
      <c r="I17922" s="154"/>
      <c r="J17922" s="156"/>
      <c r="K17922" s="154"/>
      <c r="L17922" s="168"/>
      <c r="M17922" s="154"/>
      <c r="N17922" s="157"/>
      <c r="O17922" s="157"/>
      <c r="P17922" s="152"/>
      <c r="Q17922" s="154"/>
      <c r="R17922" s="154"/>
      <c r="S17922" s="154"/>
      <c r="T17922" s="154"/>
      <c r="U17922" s="154"/>
      <c r="V17922" s="154"/>
      <c r="W17922" s="154"/>
      <c r="X17922" s="154"/>
      <c r="Y17922" s="154"/>
      <c r="Z17922" s="154"/>
      <c r="AA17922" s="154"/>
      <c r="AB17922" s="169"/>
      <c r="AC17922" s="154"/>
      <c r="AD17922" s="158"/>
      <c r="AE17922" s="154"/>
      <c r="AF17922" s="154"/>
      <c r="AG17922" s="154"/>
      <c r="AH17922" s="154"/>
    </row>
    <row r="17923" spans="1:34">
      <c r="A17923" s="154"/>
      <c r="B17923" s="154"/>
      <c r="C17923" s="154"/>
      <c r="D17923" s="154"/>
      <c r="E17923" s="154"/>
      <c r="F17923" s="154"/>
      <c r="G17923" s="155"/>
      <c r="H17923" s="155"/>
      <c r="I17923" s="154"/>
      <c r="J17923" s="156"/>
      <c r="K17923" s="154"/>
      <c r="L17923" s="168"/>
      <c r="M17923" s="154"/>
      <c r="N17923" s="157"/>
      <c r="O17923" s="157"/>
      <c r="P17923" s="152"/>
      <c r="Q17923" s="154"/>
      <c r="R17923" s="154"/>
      <c r="S17923" s="154"/>
      <c r="T17923" s="154"/>
      <c r="U17923" s="154"/>
      <c r="V17923" s="154"/>
      <c r="W17923" s="154"/>
      <c r="X17923" s="154"/>
      <c r="Y17923" s="154"/>
      <c r="Z17923" s="154"/>
      <c r="AA17923" s="154"/>
      <c r="AB17923" s="169"/>
      <c r="AC17923" s="154"/>
      <c r="AD17923" s="158"/>
      <c r="AE17923" s="154"/>
      <c r="AF17923" s="154"/>
      <c r="AG17923" s="154"/>
      <c r="AH17923" s="154"/>
    </row>
    <row r="17924" spans="1:34">
      <c r="A17924" s="154"/>
      <c r="B17924" s="154"/>
      <c r="C17924" s="154"/>
      <c r="D17924" s="154"/>
      <c r="E17924" s="154"/>
      <c r="F17924" s="154"/>
      <c r="G17924" s="155"/>
      <c r="H17924" s="155"/>
      <c r="I17924" s="154"/>
      <c r="J17924" s="156"/>
      <c r="K17924" s="154"/>
      <c r="L17924" s="168"/>
      <c r="M17924" s="154"/>
      <c r="N17924" s="157"/>
      <c r="O17924" s="157"/>
      <c r="P17924" s="152"/>
      <c r="Q17924" s="154"/>
      <c r="R17924" s="154"/>
      <c r="S17924" s="154"/>
      <c r="T17924" s="154"/>
      <c r="U17924" s="154"/>
      <c r="V17924" s="154"/>
      <c r="W17924" s="154"/>
      <c r="X17924" s="154"/>
      <c r="Y17924" s="154"/>
      <c r="Z17924" s="154"/>
      <c r="AA17924" s="154"/>
      <c r="AB17924" s="169"/>
      <c r="AC17924" s="154"/>
      <c r="AD17924" s="158"/>
      <c r="AE17924" s="154"/>
      <c r="AF17924" s="154"/>
      <c r="AG17924" s="154"/>
      <c r="AH17924" s="154"/>
    </row>
    <row r="17925" spans="1:34">
      <c r="A17925" s="154"/>
      <c r="B17925" s="154"/>
      <c r="C17925" s="154"/>
      <c r="D17925" s="154"/>
      <c r="E17925" s="154"/>
      <c r="F17925" s="154"/>
      <c r="G17925" s="155"/>
      <c r="H17925" s="155"/>
      <c r="I17925" s="154"/>
      <c r="J17925" s="156"/>
      <c r="K17925" s="154"/>
      <c r="L17925" s="168"/>
      <c r="M17925" s="154"/>
      <c r="N17925" s="157"/>
      <c r="O17925" s="157"/>
      <c r="P17925" s="152"/>
      <c r="Q17925" s="154"/>
      <c r="R17925" s="154"/>
      <c r="S17925" s="154"/>
      <c r="T17925" s="154"/>
      <c r="U17925" s="154"/>
      <c r="V17925" s="154"/>
      <c r="W17925" s="154"/>
      <c r="X17925" s="154"/>
      <c r="Y17925" s="154"/>
      <c r="Z17925" s="154"/>
      <c r="AA17925" s="154"/>
      <c r="AB17925" s="169"/>
      <c r="AC17925" s="154"/>
      <c r="AD17925" s="158"/>
      <c r="AE17925" s="154"/>
      <c r="AF17925" s="154"/>
      <c r="AG17925" s="154"/>
      <c r="AH17925" s="154"/>
    </row>
    <row r="17926" spans="1:34">
      <c r="A17926" s="154"/>
      <c r="B17926" s="154"/>
      <c r="C17926" s="154"/>
      <c r="D17926" s="154"/>
      <c r="E17926" s="154"/>
      <c r="F17926" s="154"/>
      <c r="G17926" s="155"/>
      <c r="H17926" s="155"/>
      <c r="I17926" s="154"/>
      <c r="J17926" s="156"/>
      <c r="K17926" s="154"/>
      <c r="L17926" s="168"/>
      <c r="M17926" s="154"/>
      <c r="N17926" s="157"/>
      <c r="O17926" s="157"/>
      <c r="P17926" s="152"/>
      <c r="Q17926" s="154"/>
      <c r="R17926" s="154"/>
      <c r="S17926" s="154"/>
      <c r="T17926" s="154"/>
      <c r="U17926" s="154"/>
      <c r="V17926" s="154"/>
      <c r="W17926" s="154"/>
      <c r="X17926" s="154"/>
      <c r="Y17926" s="154"/>
      <c r="Z17926" s="154"/>
      <c r="AA17926" s="154"/>
      <c r="AB17926" s="169"/>
      <c r="AC17926" s="154"/>
      <c r="AD17926" s="158"/>
      <c r="AE17926" s="154"/>
      <c r="AF17926" s="154"/>
      <c r="AG17926" s="154"/>
      <c r="AH17926" s="154"/>
    </row>
    <row r="17927" spans="1:34">
      <c r="A17927" s="154"/>
      <c r="B17927" s="154"/>
      <c r="C17927" s="154"/>
      <c r="D17927" s="154"/>
      <c r="E17927" s="154"/>
      <c r="F17927" s="154"/>
      <c r="G17927" s="155"/>
      <c r="H17927" s="155"/>
      <c r="I17927" s="154"/>
      <c r="J17927" s="156"/>
      <c r="K17927" s="154"/>
      <c r="L17927" s="168"/>
      <c r="M17927" s="154"/>
      <c r="N17927" s="157"/>
      <c r="O17927" s="157"/>
      <c r="P17927" s="152"/>
      <c r="Q17927" s="154"/>
      <c r="R17927" s="154"/>
      <c r="S17927" s="154"/>
      <c r="T17927" s="154"/>
      <c r="U17927" s="154"/>
      <c r="V17927" s="154"/>
      <c r="W17927" s="154"/>
      <c r="X17927" s="154"/>
      <c r="Y17927" s="154"/>
      <c r="Z17927" s="154"/>
      <c r="AA17927" s="154"/>
      <c r="AB17927" s="169"/>
      <c r="AC17927" s="154"/>
      <c r="AD17927" s="158"/>
      <c r="AE17927" s="154"/>
      <c r="AF17927" s="154"/>
      <c r="AG17927" s="154"/>
      <c r="AH17927" s="154"/>
    </row>
    <row r="17928" spans="1:34">
      <c r="A17928" s="154"/>
      <c r="B17928" s="154"/>
      <c r="C17928" s="154"/>
      <c r="D17928" s="154"/>
      <c r="E17928" s="154"/>
      <c r="F17928" s="154"/>
      <c r="G17928" s="155"/>
      <c r="H17928" s="155"/>
      <c r="I17928" s="154"/>
      <c r="J17928" s="156"/>
      <c r="K17928" s="154"/>
      <c r="L17928" s="168"/>
      <c r="M17928" s="154"/>
      <c r="N17928" s="157"/>
      <c r="O17928" s="157"/>
      <c r="P17928" s="152"/>
      <c r="Q17928" s="154"/>
      <c r="R17928" s="154"/>
      <c r="S17928" s="154"/>
      <c r="T17928" s="154"/>
      <c r="U17928" s="154"/>
      <c r="V17928" s="154"/>
      <c r="W17928" s="154"/>
      <c r="X17928" s="154"/>
      <c r="Y17928" s="154"/>
      <c r="Z17928" s="154"/>
      <c r="AA17928" s="154"/>
      <c r="AB17928" s="169"/>
      <c r="AC17928" s="154"/>
      <c r="AD17928" s="158"/>
      <c r="AE17928" s="154"/>
      <c r="AF17928" s="154"/>
      <c r="AG17928" s="154"/>
      <c r="AH17928" s="154"/>
    </row>
    <row r="17929" spans="1:34">
      <c r="A17929" s="154"/>
      <c r="B17929" s="154"/>
      <c r="C17929" s="154"/>
      <c r="D17929" s="154"/>
      <c r="E17929" s="154"/>
      <c r="F17929" s="154"/>
      <c r="G17929" s="155"/>
      <c r="H17929" s="155"/>
      <c r="I17929" s="154"/>
      <c r="J17929" s="156"/>
      <c r="K17929" s="154"/>
      <c r="L17929" s="168"/>
      <c r="M17929" s="154"/>
      <c r="N17929" s="157"/>
      <c r="O17929" s="157"/>
      <c r="P17929" s="152"/>
      <c r="Q17929" s="154"/>
      <c r="R17929" s="154"/>
      <c r="S17929" s="154"/>
      <c r="T17929" s="154"/>
      <c r="U17929" s="154"/>
      <c r="V17929" s="154"/>
      <c r="W17929" s="154"/>
      <c r="X17929" s="154"/>
      <c r="Y17929" s="154"/>
      <c r="Z17929" s="154"/>
      <c r="AA17929" s="154"/>
      <c r="AB17929" s="169"/>
      <c r="AC17929" s="154"/>
      <c r="AD17929" s="158"/>
      <c r="AE17929" s="154"/>
      <c r="AF17929" s="154"/>
      <c r="AG17929" s="154"/>
      <c r="AH17929" s="154"/>
    </row>
    <row r="17930" spans="1:34">
      <c r="A17930" s="154"/>
      <c r="B17930" s="154"/>
      <c r="C17930" s="154"/>
      <c r="D17930" s="154"/>
      <c r="E17930" s="154"/>
      <c r="F17930" s="154"/>
      <c r="G17930" s="155"/>
      <c r="H17930" s="155"/>
      <c r="I17930" s="154"/>
      <c r="J17930" s="156"/>
      <c r="K17930" s="154"/>
      <c r="L17930" s="168"/>
      <c r="M17930" s="154"/>
      <c r="N17930" s="157"/>
      <c r="O17930" s="157"/>
      <c r="P17930" s="152"/>
      <c r="Q17930" s="154"/>
      <c r="R17930" s="154"/>
      <c r="S17930" s="154"/>
      <c r="T17930" s="154"/>
      <c r="U17930" s="154"/>
      <c r="V17930" s="154"/>
      <c r="W17930" s="154"/>
      <c r="X17930" s="154"/>
      <c r="Y17930" s="154"/>
      <c r="Z17930" s="154"/>
      <c r="AA17930" s="154"/>
      <c r="AB17930" s="169"/>
      <c r="AC17930" s="154"/>
      <c r="AD17930" s="158"/>
      <c r="AE17930" s="154"/>
      <c r="AF17930" s="154"/>
      <c r="AG17930" s="154"/>
      <c r="AH17930" s="154"/>
    </row>
    <row r="17931" spans="1:34">
      <c r="A17931" s="154"/>
      <c r="B17931" s="154"/>
      <c r="C17931" s="154"/>
      <c r="D17931" s="154"/>
      <c r="E17931" s="154"/>
      <c r="F17931" s="154"/>
      <c r="G17931" s="155"/>
      <c r="H17931" s="155"/>
      <c r="I17931" s="154"/>
      <c r="J17931" s="156"/>
      <c r="K17931" s="154"/>
      <c r="L17931" s="168"/>
      <c r="M17931" s="154"/>
      <c r="N17931" s="157"/>
      <c r="O17931" s="157"/>
      <c r="P17931" s="152"/>
      <c r="Q17931" s="154"/>
      <c r="R17931" s="154"/>
      <c r="S17931" s="154"/>
      <c r="T17931" s="154"/>
      <c r="U17931" s="154"/>
      <c r="V17931" s="154"/>
      <c r="W17931" s="154"/>
      <c r="X17931" s="154"/>
      <c r="Y17931" s="154"/>
      <c r="Z17931" s="154"/>
      <c r="AA17931" s="154"/>
      <c r="AB17931" s="169"/>
      <c r="AC17931" s="154"/>
      <c r="AD17931" s="158"/>
      <c r="AE17931" s="154"/>
      <c r="AF17931" s="154"/>
      <c r="AG17931" s="154"/>
      <c r="AH17931" s="154"/>
    </row>
    <row r="17932" spans="1:34">
      <c r="A17932" s="154"/>
      <c r="B17932" s="154"/>
      <c r="C17932" s="154"/>
      <c r="D17932" s="154"/>
      <c r="E17932" s="154"/>
      <c r="F17932" s="154"/>
      <c r="G17932" s="155"/>
      <c r="H17932" s="155"/>
      <c r="I17932" s="154"/>
      <c r="J17932" s="156"/>
      <c r="K17932" s="154"/>
      <c r="L17932" s="168"/>
      <c r="M17932" s="154"/>
      <c r="N17932" s="157"/>
      <c r="O17932" s="157"/>
      <c r="P17932" s="152"/>
      <c r="Q17932" s="154"/>
      <c r="R17932" s="154"/>
      <c r="S17932" s="154"/>
      <c r="T17932" s="154"/>
      <c r="U17932" s="154"/>
      <c r="V17932" s="154"/>
      <c r="W17932" s="154"/>
      <c r="X17932" s="154"/>
      <c r="Y17932" s="154"/>
      <c r="Z17932" s="154"/>
      <c r="AA17932" s="154"/>
      <c r="AB17932" s="169"/>
      <c r="AC17932" s="154"/>
      <c r="AD17932" s="158"/>
      <c r="AE17932" s="154"/>
      <c r="AF17932" s="154"/>
      <c r="AG17932" s="154"/>
      <c r="AH17932" s="154"/>
    </row>
    <row r="17933" spans="1:34">
      <c r="A17933" s="154"/>
      <c r="B17933" s="154"/>
      <c r="C17933" s="154"/>
      <c r="D17933" s="154"/>
      <c r="E17933" s="154"/>
      <c r="F17933" s="154"/>
      <c r="G17933" s="155"/>
      <c r="H17933" s="155"/>
      <c r="I17933" s="154"/>
      <c r="J17933" s="156"/>
      <c r="K17933" s="154"/>
      <c r="L17933" s="168"/>
      <c r="M17933" s="154"/>
      <c r="N17933" s="157"/>
      <c r="O17933" s="157"/>
      <c r="P17933" s="152"/>
      <c r="Q17933" s="154"/>
      <c r="R17933" s="154"/>
      <c r="S17933" s="154"/>
      <c r="T17933" s="154"/>
      <c r="U17933" s="154"/>
      <c r="V17933" s="154"/>
      <c r="W17933" s="154"/>
      <c r="X17933" s="154"/>
      <c r="Y17933" s="154"/>
      <c r="Z17933" s="154"/>
      <c r="AA17933" s="154"/>
      <c r="AB17933" s="169"/>
      <c r="AC17933" s="154"/>
      <c r="AD17933" s="158"/>
      <c r="AE17933" s="154"/>
      <c r="AF17933" s="154"/>
      <c r="AG17933" s="154"/>
      <c r="AH17933" s="154"/>
    </row>
    <row r="17934" spans="1:34">
      <c r="A17934" s="154"/>
      <c r="B17934" s="154"/>
      <c r="C17934" s="154"/>
      <c r="D17934" s="154"/>
      <c r="E17934" s="154"/>
      <c r="F17934" s="154"/>
      <c r="G17934" s="155"/>
      <c r="H17934" s="155"/>
      <c r="I17934" s="154"/>
      <c r="J17934" s="156"/>
      <c r="K17934" s="154"/>
      <c r="L17934" s="168"/>
      <c r="M17934" s="154"/>
      <c r="N17934" s="157"/>
      <c r="O17934" s="157"/>
      <c r="P17934" s="152"/>
      <c r="Q17934" s="154"/>
      <c r="R17934" s="154"/>
      <c r="S17934" s="154"/>
      <c r="T17934" s="154"/>
      <c r="U17934" s="154"/>
      <c r="V17934" s="154"/>
      <c r="W17934" s="154"/>
      <c r="X17934" s="154"/>
      <c r="Y17934" s="154"/>
      <c r="Z17934" s="154"/>
      <c r="AA17934" s="154"/>
      <c r="AB17934" s="169"/>
      <c r="AC17934" s="154"/>
      <c r="AD17934" s="158"/>
      <c r="AE17934" s="154"/>
      <c r="AF17934" s="154"/>
      <c r="AG17934" s="154"/>
      <c r="AH17934" s="154"/>
    </row>
    <row r="17935" spans="1:34">
      <c r="A17935" s="154"/>
      <c r="B17935" s="154"/>
      <c r="C17935" s="154"/>
      <c r="D17935" s="154"/>
      <c r="E17935" s="154"/>
      <c r="F17935" s="154"/>
      <c r="G17935" s="155"/>
      <c r="H17935" s="155"/>
      <c r="I17935" s="154"/>
      <c r="J17935" s="156"/>
      <c r="K17935" s="154"/>
      <c r="L17935" s="168"/>
      <c r="M17935" s="154"/>
      <c r="N17935" s="157"/>
      <c r="O17935" s="157"/>
      <c r="P17935" s="152"/>
      <c r="Q17935" s="154"/>
      <c r="R17935" s="154"/>
      <c r="S17935" s="154"/>
      <c r="T17935" s="154"/>
      <c r="U17935" s="154"/>
      <c r="V17935" s="154"/>
      <c r="W17935" s="154"/>
      <c r="X17935" s="154"/>
      <c r="Y17935" s="154"/>
      <c r="Z17935" s="154"/>
      <c r="AA17935" s="154"/>
      <c r="AB17935" s="169"/>
      <c r="AC17935" s="154"/>
      <c r="AD17935" s="158"/>
      <c r="AE17935" s="154"/>
      <c r="AF17935" s="154"/>
      <c r="AG17935" s="154"/>
      <c r="AH17935" s="154"/>
    </row>
    <row r="17936" spans="1:34">
      <c r="A17936" s="154"/>
      <c r="B17936" s="154"/>
      <c r="C17936" s="154"/>
      <c r="D17936" s="154"/>
      <c r="E17936" s="154"/>
      <c r="F17936" s="154"/>
      <c r="G17936" s="155"/>
      <c r="H17936" s="155"/>
      <c r="I17936" s="154"/>
      <c r="J17936" s="156"/>
      <c r="K17936" s="154"/>
      <c r="L17936" s="168"/>
      <c r="M17936" s="154"/>
      <c r="N17936" s="157"/>
      <c r="O17936" s="157"/>
      <c r="P17936" s="152"/>
      <c r="Q17936" s="154"/>
      <c r="R17936" s="154"/>
      <c r="S17936" s="154"/>
      <c r="T17936" s="154"/>
      <c r="U17936" s="154"/>
      <c r="V17936" s="154"/>
      <c r="W17936" s="154"/>
      <c r="X17936" s="154"/>
      <c r="Y17936" s="154"/>
      <c r="Z17936" s="154"/>
      <c r="AA17936" s="154"/>
      <c r="AB17936" s="169"/>
      <c r="AC17936" s="154"/>
      <c r="AD17936" s="158"/>
      <c r="AE17936" s="154"/>
      <c r="AF17936" s="154"/>
      <c r="AG17936" s="154"/>
      <c r="AH17936" s="154"/>
    </row>
    <row r="17937" spans="1:34">
      <c r="A17937" s="154"/>
      <c r="B17937" s="154"/>
      <c r="C17937" s="154"/>
      <c r="D17937" s="154"/>
      <c r="E17937" s="154"/>
      <c r="F17937" s="154"/>
      <c r="G17937" s="155"/>
      <c r="H17937" s="155"/>
      <c r="I17937" s="154"/>
      <c r="J17937" s="156"/>
      <c r="K17937" s="154"/>
      <c r="L17937" s="168"/>
      <c r="M17937" s="154"/>
      <c r="N17937" s="157"/>
      <c r="O17937" s="157"/>
      <c r="P17937" s="152"/>
      <c r="Q17937" s="154"/>
      <c r="R17937" s="154"/>
      <c r="S17937" s="154"/>
      <c r="T17937" s="154"/>
      <c r="U17937" s="154"/>
      <c r="V17937" s="154"/>
      <c r="W17937" s="154"/>
      <c r="X17937" s="154"/>
      <c r="Y17937" s="154"/>
      <c r="Z17937" s="154"/>
      <c r="AA17937" s="154"/>
      <c r="AB17937" s="169"/>
      <c r="AC17937" s="154"/>
      <c r="AD17937" s="158"/>
      <c r="AE17937" s="154"/>
      <c r="AF17937" s="154"/>
      <c r="AG17937" s="154"/>
      <c r="AH17937" s="154"/>
    </row>
    <row r="17938" spans="1:34">
      <c r="A17938" s="154"/>
      <c r="B17938" s="154"/>
      <c r="C17938" s="154"/>
      <c r="D17938" s="154"/>
      <c r="E17938" s="154"/>
      <c r="F17938" s="154"/>
      <c r="G17938" s="155"/>
      <c r="H17938" s="155"/>
      <c r="I17938" s="154"/>
      <c r="J17938" s="156"/>
      <c r="K17938" s="154"/>
      <c r="L17938" s="168"/>
      <c r="M17938" s="154"/>
      <c r="N17938" s="157"/>
      <c r="O17938" s="157"/>
      <c r="P17938" s="152"/>
      <c r="Q17938" s="154"/>
      <c r="R17938" s="154"/>
      <c r="S17938" s="154"/>
      <c r="T17938" s="154"/>
      <c r="U17938" s="154"/>
      <c r="V17938" s="154"/>
      <c r="W17938" s="154"/>
      <c r="X17938" s="154"/>
      <c r="Y17938" s="154"/>
      <c r="Z17938" s="154"/>
      <c r="AA17938" s="154"/>
      <c r="AB17938" s="169"/>
      <c r="AC17938" s="154"/>
      <c r="AD17938" s="158"/>
      <c r="AE17938" s="154"/>
      <c r="AF17938" s="154"/>
      <c r="AG17938" s="154"/>
      <c r="AH17938" s="154"/>
    </row>
    <row r="17939" spans="1:34">
      <c r="A17939" s="154"/>
      <c r="B17939" s="154"/>
      <c r="C17939" s="154"/>
      <c r="D17939" s="154"/>
      <c r="E17939" s="154"/>
      <c r="F17939" s="154"/>
      <c r="G17939" s="155"/>
      <c r="H17939" s="155"/>
      <c r="I17939" s="154"/>
      <c r="J17939" s="156"/>
      <c r="K17939" s="154"/>
      <c r="L17939" s="168"/>
      <c r="M17939" s="154"/>
      <c r="N17939" s="157"/>
      <c r="O17939" s="157"/>
      <c r="P17939" s="152"/>
      <c r="Q17939" s="154"/>
      <c r="R17939" s="154"/>
      <c r="S17939" s="154"/>
      <c r="T17939" s="154"/>
      <c r="U17939" s="154"/>
      <c r="V17939" s="154"/>
      <c r="W17939" s="154"/>
      <c r="X17939" s="154"/>
      <c r="Y17939" s="154"/>
      <c r="Z17939" s="154"/>
      <c r="AA17939" s="154"/>
      <c r="AB17939" s="169"/>
      <c r="AC17939" s="154"/>
      <c r="AD17939" s="158"/>
      <c r="AE17939" s="154"/>
      <c r="AF17939" s="154"/>
      <c r="AG17939" s="154"/>
      <c r="AH17939" s="154"/>
    </row>
    <row r="17940" spans="1:34">
      <c r="A17940" s="154"/>
      <c r="B17940" s="154"/>
      <c r="C17940" s="154"/>
      <c r="D17940" s="154"/>
      <c r="E17940" s="154"/>
      <c r="F17940" s="154"/>
      <c r="G17940" s="155"/>
      <c r="H17940" s="155"/>
      <c r="I17940" s="154"/>
      <c r="J17940" s="156"/>
      <c r="K17940" s="154"/>
      <c r="L17940" s="168"/>
      <c r="M17940" s="154"/>
      <c r="N17940" s="157"/>
      <c r="O17940" s="157"/>
      <c r="P17940" s="152"/>
      <c r="Q17940" s="154"/>
      <c r="R17940" s="154"/>
      <c r="S17940" s="154"/>
      <c r="T17940" s="154"/>
      <c r="U17940" s="154"/>
      <c r="V17940" s="154"/>
      <c r="W17940" s="154"/>
      <c r="X17940" s="154"/>
      <c r="Y17940" s="154"/>
      <c r="Z17940" s="154"/>
      <c r="AA17940" s="154"/>
      <c r="AB17940" s="169"/>
      <c r="AC17940" s="154"/>
      <c r="AD17940" s="158"/>
      <c r="AE17940" s="154"/>
      <c r="AF17940" s="154"/>
      <c r="AG17940" s="154"/>
      <c r="AH17940" s="154"/>
    </row>
    <row r="17941" spans="1:34">
      <c r="A17941" s="154"/>
      <c r="B17941" s="154"/>
      <c r="C17941" s="154"/>
      <c r="D17941" s="154"/>
      <c r="E17941" s="154"/>
      <c r="F17941" s="154"/>
      <c r="G17941" s="155"/>
      <c r="H17941" s="155"/>
      <c r="I17941" s="154"/>
      <c r="J17941" s="156"/>
      <c r="K17941" s="154"/>
      <c r="L17941" s="168"/>
      <c r="M17941" s="154"/>
      <c r="N17941" s="157"/>
      <c r="O17941" s="157"/>
      <c r="P17941" s="152"/>
      <c r="Q17941" s="154"/>
      <c r="R17941" s="154"/>
      <c r="S17941" s="154"/>
      <c r="T17941" s="154"/>
      <c r="U17941" s="154"/>
      <c r="V17941" s="154"/>
      <c r="W17941" s="154"/>
      <c r="X17941" s="154"/>
      <c r="Y17941" s="154"/>
      <c r="Z17941" s="154"/>
      <c r="AA17941" s="154"/>
      <c r="AB17941" s="169"/>
      <c r="AC17941" s="154"/>
      <c r="AD17941" s="158"/>
      <c r="AE17941" s="154"/>
      <c r="AF17941" s="154"/>
      <c r="AG17941" s="154"/>
      <c r="AH17941" s="154"/>
    </row>
    <row r="17942" spans="1:34">
      <c r="A17942" s="154"/>
      <c r="B17942" s="154"/>
      <c r="C17942" s="154"/>
      <c r="D17942" s="154"/>
      <c r="E17942" s="154"/>
      <c r="F17942" s="154"/>
      <c r="G17942" s="155"/>
      <c r="H17942" s="155"/>
      <c r="I17942" s="154"/>
      <c r="J17942" s="156"/>
      <c r="K17942" s="154"/>
      <c r="L17942" s="168"/>
      <c r="M17942" s="154"/>
      <c r="N17942" s="157"/>
      <c r="O17942" s="157"/>
      <c r="P17942" s="152"/>
      <c r="Q17942" s="154"/>
      <c r="R17942" s="154"/>
      <c r="S17942" s="154"/>
      <c r="T17942" s="154"/>
      <c r="U17942" s="154"/>
      <c r="V17942" s="154"/>
      <c r="W17942" s="154"/>
      <c r="X17942" s="154"/>
      <c r="Y17942" s="154"/>
      <c r="Z17942" s="154"/>
      <c r="AA17942" s="154"/>
      <c r="AB17942" s="169"/>
      <c r="AC17942" s="154"/>
      <c r="AD17942" s="158"/>
      <c r="AE17942" s="154"/>
      <c r="AF17942" s="154"/>
      <c r="AG17942" s="154"/>
      <c r="AH17942" s="154"/>
    </row>
    <row r="17943" spans="1:34">
      <c r="A17943" s="154"/>
      <c r="B17943" s="154"/>
      <c r="C17943" s="154"/>
      <c r="D17943" s="154"/>
      <c r="E17943" s="154"/>
      <c r="F17943" s="154"/>
      <c r="G17943" s="155"/>
      <c r="H17943" s="155"/>
      <c r="I17943" s="154"/>
      <c r="J17943" s="156"/>
      <c r="K17943" s="154"/>
      <c r="L17943" s="168"/>
      <c r="M17943" s="154"/>
      <c r="N17943" s="157"/>
      <c r="O17943" s="157"/>
      <c r="P17943" s="152"/>
      <c r="Q17943" s="154"/>
      <c r="R17943" s="154"/>
      <c r="S17943" s="154"/>
      <c r="T17943" s="154"/>
      <c r="U17943" s="154"/>
      <c r="V17943" s="154"/>
      <c r="W17943" s="154"/>
      <c r="X17943" s="154"/>
      <c r="Y17943" s="154"/>
      <c r="Z17943" s="154"/>
      <c r="AA17943" s="154"/>
      <c r="AB17943" s="169"/>
      <c r="AC17943" s="154"/>
      <c r="AD17943" s="158"/>
      <c r="AE17943" s="154"/>
      <c r="AF17943" s="154"/>
      <c r="AG17943" s="154"/>
      <c r="AH17943" s="154"/>
    </row>
    <row r="17944" spans="1:34">
      <c r="A17944" s="154"/>
      <c r="B17944" s="154"/>
      <c r="C17944" s="154"/>
      <c r="D17944" s="154"/>
      <c r="E17944" s="154"/>
      <c r="F17944" s="154"/>
      <c r="G17944" s="155"/>
      <c r="H17944" s="155"/>
      <c r="I17944" s="154"/>
      <c r="J17944" s="156"/>
      <c r="K17944" s="154"/>
      <c r="L17944" s="168"/>
      <c r="M17944" s="154"/>
      <c r="N17944" s="157"/>
      <c r="O17944" s="157"/>
      <c r="P17944" s="152"/>
      <c r="Q17944" s="154"/>
      <c r="R17944" s="154"/>
      <c r="S17944" s="154"/>
      <c r="T17944" s="154"/>
      <c r="U17944" s="154"/>
      <c r="V17944" s="154"/>
      <c r="W17944" s="154"/>
      <c r="X17944" s="154"/>
      <c r="Y17944" s="154"/>
      <c r="Z17944" s="154"/>
      <c r="AA17944" s="154"/>
      <c r="AB17944" s="169"/>
      <c r="AC17944" s="154"/>
      <c r="AD17944" s="158"/>
      <c r="AE17944" s="154"/>
      <c r="AF17944" s="154"/>
      <c r="AG17944" s="154"/>
      <c r="AH17944" s="154"/>
    </row>
    <row r="17945" spans="1:34">
      <c r="A17945" s="154"/>
      <c r="B17945" s="154"/>
      <c r="C17945" s="154"/>
      <c r="D17945" s="154"/>
      <c r="E17945" s="154"/>
      <c r="F17945" s="154"/>
      <c r="G17945" s="155"/>
      <c r="H17945" s="155"/>
      <c r="I17945" s="154"/>
      <c r="J17945" s="156"/>
      <c r="K17945" s="154"/>
      <c r="L17945" s="168"/>
      <c r="M17945" s="154"/>
      <c r="N17945" s="157"/>
      <c r="O17945" s="157"/>
      <c r="P17945" s="152"/>
      <c r="Q17945" s="154"/>
      <c r="R17945" s="154"/>
      <c r="S17945" s="154"/>
      <c r="T17945" s="154"/>
      <c r="U17945" s="154"/>
      <c r="V17945" s="154"/>
      <c r="W17945" s="154"/>
      <c r="X17945" s="154"/>
      <c r="Y17945" s="154"/>
      <c r="Z17945" s="154"/>
      <c r="AA17945" s="154"/>
      <c r="AB17945" s="169"/>
      <c r="AC17945" s="154"/>
      <c r="AD17945" s="158"/>
      <c r="AE17945" s="154"/>
      <c r="AF17945" s="154"/>
      <c r="AG17945" s="154"/>
      <c r="AH17945" s="154"/>
    </row>
    <row r="17946" spans="1:34">
      <c r="A17946" s="154"/>
      <c r="B17946" s="154"/>
      <c r="C17946" s="154"/>
      <c r="D17946" s="154"/>
      <c r="E17946" s="154"/>
      <c r="F17946" s="154"/>
      <c r="G17946" s="155"/>
      <c r="H17946" s="155"/>
      <c r="I17946" s="154"/>
      <c r="J17946" s="156"/>
      <c r="K17946" s="154"/>
      <c r="L17946" s="168"/>
      <c r="M17946" s="154"/>
      <c r="N17946" s="157"/>
      <c r="O17946" s="157"/>
      <c r="P17946" s="152"/>
      <c r="Q17946" s="154"/>
      <c r="R17946" s="154"/>
      <c r="S17946" s="154"/>
      <c r="T17946" s="154"/>
      <c r="U17946" s="154"/>
      <c r="V17946" s="154"/>
      <c r="W17946" s="154"/>
      <c r="X17946" s="154"/>
      <c r="Y17946" s="154"/>
      <c r="Z17946" s="154"/>
      <c r="AA17946" s="154"/>
      <c r="AB17946" s="169"/>
      <c r="AC17946" s="154"/>
      <c r="AD17946" s="158"/>
      <c r="AE17946" s="154"/>
      <c r="AF17946" s="154"/>
      <c r="AG17946" s="154"/>
      <c r="AH17946" s="154"/>
    </row>
    <row r="17947" spans="1:34">
      <c r="A17947" s="154"/>
      <c r="B17947" s="154"/>
      <c r="C17947" s="154"/>
      <c r="D17947" s="154"/>
      <c r="E17947" s="154"/>
      <c r="F17947" s="154"/>
      <c r="G17947" s="155"/>
      <c r="H17947" s="155"/>
      <c r="I17947" s="154"/>
      <c r="J17947" s="156"/>
      <c r="K17947" s="154"/>
      <c r="L17947" s="168"/>
      <c r="M17947" s="154"/>
      <c r="N17947" s="157"/>
      <c r="O17947" s="157"/>
      <c r="P17947" s="152"/>
      <c r="Q17947" s="154"/>
      <c r="R17947" s="154"/>
      <c r="S17947" s="154"/>
      <c r="T17947" s="154"/>
      <c r="U17947" s="154"/>
      <c r="V17947" s="154"/>
      <c r="W17947" s="154"/>
      <c r="X17947" s="154"/>
      <c r="Y17947" s="154"/>
      <c r="Z17947" s="154"/>
      <c r="AA17947" s="154"/>
      <c r="AB17947" s="169"/>
      <c r="AC17947" s="154"/>
      <c r="AD17947" s="158"/>
      <c r="AE17947" s="154"/>
      <c r="AF17947" s="154"/>
      <c r="AG17947" s="154"/>
      <c r="AH17947" s="154"/>
    </row>
    <row r="17948" spans="1:34">
      <c r="A17948" s="154"/>
      <c r="B17948" s="154"/>
      <c r="C17948" s="154"/>
      <c r="D17948" s="154"/>
      <c r="E17948" s="154"/>
      <c r="F17948" s="154"/>
      <c r="G17948" s="155"/>
      <c r="H17948" s="155"/>
      <c r="I17948" s="154"/>
      <c r="J17948" s="156"/>
      <c r="K17948" s="154"/>
      <c r="L17948" s="168"/>
      <c r="M17948" s="154"/>
      <c r="N17948" s="157"/>
      <c r="O17948" s="157"/>
      <c r="P17948" s="152"/>
      <c r="Q17948" s="154"/>
      <c r="R17948" s="154"/>
      <c r="S17948" s="154"/>
      <c r="T17948" s="154"/>
      <c r="U17948" s="154"/>
      <c r="V17948" s="154"/>
      <c r="W17948" s="154"/>
      <c r="X17948" s="154"/>
      <c r="Y17948" s="154"/>
      <c r="Z17948" s="154"/>
      <c r="AA17948" s="154"/>
      <c r="AB17948" s="169"/>
      <c r="AC17948" s="154"/>
      <c r="AD17948" s="158"/>
      <c r="AE17948" s="154"/>
      <c r="AF17948" s="154"/>
      <c r="AG17948" s="154"/>
      <c r="AH17948" s="154"/>
    </row>
    <row r="17949" spans="1:34">
      <c r="A17949" s="154"/>
      <c r="B17949" s="154"/>
      <c r="C17949" s="154"/>
      <c r="D17949" s="154"/>
      <c r="E17949" s="154"/>
      <c r="F17949" s="154"/>
      <c r="G17949" s="155"/>
      <c r="H17949" s="155"/>
      <c r="I17949" s="154"/>
      <c r="J17949" s="156"/>
      <c r="K17949" s="154"/>
      <c r="L17949" s="168"/>
      <c r="M17949" s="154"/>
      <c r="N17949" s="157"/>
      <c r="O17949" s="157"/>
      <c r="P17949" s="152"/>
      <c r="Q17949" s="154"/>
      <c r="R17949" s="154"/>
      <c r="S17949" s="154"/>
      <c r="T17949" s="154"/>
      <c r="U17949" s="154"/>
      <c r="V17949" s="154"/>
      <c r="W17949" s="154"/>
      <c r="X17949" s="154"/>
      <c r="Y17949" s="154"/>
      <c r="Z17949" s="154"/>
      <c r="AA17949" s="154"/>
      <c r="AB17949" s="169"/>
      <c r="AC17949" s="154"/>
      <c r="AD17949" s="158"/>
      <c r="AE17949" s="154"/>
      <c r="AF17949" s="154"/>
      <c r="AG17949" s="154"/>
      <c r="AH17949" s="154"/>
    </row>
    <row r="17950" spans="1:34">
      <c r="A17950" s="154"/>
      <c r="B17950" s="154"/>
      <c r="C17950" s="154"/>
      <c r="D17950" s="154"/>
      <c r="E17950" s="154"/>
      <c r="F17950" s="154"/>
      <c r="G17950" s="155"/>
      <c r="H17950" s="155"/>
      <c r="I17950" s="154"/>
      <c r="J17950" s="156"/>
      <c r="K17950" s="154"/>
      <c r="L17950" s="168"/>
      <c r="M17950" s="154"/>
      <c r="N17950" s="157"/>
      <c r="O17950" s="157"/>
      <c r="P17950" s="152"/>
      <c r="Q17950" s="154"/>
      <c r="R17950" s="154"/>
      <c r="S17950" s="154"/>
      <c r="T17950" s="154"/>
      <c r="U17950" s="154"/>
      <c r="V17950" s="154"/>
      <c r="W17950" s="154"/>
      <c r="X17950" s="154"/>
      <c r="Y17950" s="154"/>
      <c r="Z17950" s="154"/>
      <c r="AA17950" s="154"/>
      <c r="AB17950" s="169"/>
      <c r="AC17950" s="154"/>
      <c r="AD17950" s="158"/>
      <c r="AE17950" s="154"/>
      <c r="AF17950" s="154"/>
      <c r="AG17950" s="154"/>
      <c r="AH17950" s="154"/>
    </row>
    <row r="17951" spans="1:34">
      <c r="A17951" s="154"/>
      <c r="B17951" s="154"/>
      <c r="C17951" s="154"/>
      <c r="D17951" s="154"/>
      <c r="E17951" s="154"/>
      <c r="F17951" s="154"/>
      <c r="G17951" s="155"/>
      <c r="H17951" s="155"/>
      <c r="I17951" s="154"/>
      <c r="J17951" s="156"/>
      <c r="K17951" s="154"/>
      <c r="L17951" s="168"/>
      <c r="M17951" s="154"/>
      <c r="N17951" s="157"/>
      <c r="O17951" s="157"/>
      <c r="P17951" s="152"/>
      <c r="Q17951" s="154"/>
      <c r="R17951" s="154"/>
      <c r="S17951" s="154"/>
      <c r="T17951" s="154"/>
      <c r="U17951" s="154"/>
      <c r="V17951" s="154"/>
      <c r="W17951" s="154"/>
      <c r="X17951" s="154"/>
      <c r="Y17951" s="154"/>
      <c r="Z17951" s="154"/>
      <c r="AA17951" s="154"/>
      <c r="AB17951" s="169"/>
      <c r="AC17951" s="154"/>
      <c r="AD17951" s="158"/>
      <c r="AE17951" s="154"/>
      <c r="AF17951" s="154"/>
      <c r="AG17951" s="154"/>
      <c r="AH17951" s="154"/>
    </row>
    <row r="17952" spans="1:34">
      <c r="A17952" s="154"/>
      <c r="B17952" s="154"/>
      <c r="C17952" s="154"/>
      <c r="D17952" s="154"/>
      <c r="E17952" s="154"/>
      <c r="F17952" s="154"/>
      <c r="G17952" s="155"/>
      <c r="H17952" s="155"/>
      <c r="I17952" s="154"/>
      <c r="J17952" s="156"/>
      <c r="K17952" s="154"/>
      <c r="L17952" s="168"/>
      <c r="M17952" s="154"/>
      <c r="N17952" s="157"/>
      <c r="O17952" s="157"/>
      <c r="P17952" s="152"/>
      <c r="Q17952" s="154"/>
      <c r="R17952" s="154"/>
      <c r="S17952" s="154"/>
      <c r="T17952" s="154"/>
      <c r="U17952" s="154"/>
      <c r="V17952" s="154"/>
      <c r="W17952" s="154"/>
      <c r="X17952" s="154"/>
      <c r="Y17952" s="154"/>
      <c r="Z17952" s="154"/>
      <c r="AA17952" s="154"/>
      <c r="AB17952" s="169"/>
      <c r="AC17952" s="154"/>
      <c r="AD17952" s="158"/>
      <c r="AE17952" s="154"/>
      <c r="AF17952" s="154"/>
      <c r="AG17952" s="154"/>
      <c r="AH17952" s="154"/>
    </row>
    <row r="17953" spans="1:34">
      <c r="A17953" s="154"/>
      <c r="B17953" s="154"/>
      <c r="C17953" s="154"/>
      <c r="D17953" s="154"/>
      <c r="E17953" s="154"/>
      <c r="F17953" s="154"/>
      <c r="G17953" s="155"/>
      <c r="H17953" s="155"/>
      <c r="I17953" s="154"/>
      <c r="J17953" s="156"/>
      <c r="K17953" s="154"/>
      <c r="L17953" s="168"/>
      <c r="M17953" s="154"/>
      <c r="N17953" s="157"/>
      <c r="O17953" s="157"/>
      <c r="P17953" s="152"/>
      <c r="Q17953" s="154"/>
      <c r="R17953" s="154"/>
      <c r="S17953" s="154"/>
      <c r="T17953" s="154"/>
      <c r="U17953" s="154"/>
      <c r="V17953" s="154"/>
      <c r="W17953" s="154"/>
      <c r="X17953" s="154"/>
      <c r="Y17953" s="154"/>
      <c r="Z17953" s="154"/>
      <c r="AA17953" s="154"/>
      <c r="AB17953" s="169"/>
      <c r="AC17953" s="154"/>
      <c r="AD17953" s="158"/>
      <c r="AE17953" s="154"/>
      <c r="AF17953" s="154"/>
      <c r="AG17953" s="154"/>
      <c r="AH17953" s="154"/>
    </row>
    <row r="17954" spans="1:34">
      <c r="A17954" s="154"/>
      <c r="B17954" s="154"/>
      <c r="C17954" s="154"/>
      <c r="D17954" s="154"/>
      <c r="E17954" s="154"/>
      <c r="F17954" s="154"/>
      <c r="G17954" s="155"/>
      <c r="H17954" s="155"/>
      <c r="I17954" s="154"/>
      <c r="J17954" s="156"/>
      <c r="K17954" s="154"/>
      <c r="L17954" s="168"/>
      <c r="M17954" s="154"/>
      <c r="N17954" s="157"/>
      <c r="O17954" s="157"/>
      <c r="P17954" s="152"/>
      <c r="Q17954" s="154"/>
      <c r="R17954" s="154"/>
      <c r="S17954" s="154"/>
      <c r="T17954" s="154"/>
      <c r="U17954" s="154"/>
      <c r="V17954" s="154"/>
      <c r="W17954" s="154"/>
      <c r="X17954" s="154"/>
      <c r="Y17954" s="154"/>
      <c r="Z17954" s="154"/>
      <c r="AA17954" s="154"/>
      <c r="AB17954" s="169"/>
      <c r="AC17954" s="154"/>
      <c r="AD17954" s="158"/>
      <c r="AE17954" s="154"/>
      <c r="AF17954" s="154"/>
      <c r="AG17954" s="154"/>
      <c r="AH17954" s="154"/>
    </row>
    <row r="17955" spans="1:34">
      <c r="A17955" s="154"/>
      <c r="B17955" s="154"/>
      <c r="C17955" s="154"/>
      <c r="D17955" s="154"/>
      <c r="E17955" s="154"/>
      <c r="F17955" s="154"/>
      <c r="G17955" s="155"/>
      <c r="H17955" s="155"/>
      <c r="I17955" s="154"/>
      <c r="J17955" s="156"/>
      <c r="K17955" s="154"/>
      <c r="L17955" s="168"/>
      <c r="M17955" s="154"/>
      <c r="N17955" s="157"/>
      <c r="O17955" s="157"/>
      <c r="P17955" s="152"/>
      <c r="Q17955" s="154"/>
      <c r="R17955" s="154"/>
      <c r="S17955" s="154"/>
      <c r="T17955" s="154"/>
      <c r="U17955" s="154"/>
      <c r="V17955" s="154"/>
      <c r="W17955" s="154"/>
      <c r="X17955" s="154"/>
      <c r="Y17955" s="154"/>
      <c r="Z17955" s="154"/>
      <c r="AA17955" s="154"/>
      <c r="AB17955" s="169"/>
      <c r="AC17955" s="154"/>
      <c r="AD17955" s="158"/>
      <c r="AE17955" s="154"/>
      <c r="AF17955" s="154"/>
      <c r="AG17955" s="154"/>
      <c r="AH17955" s="154"/>
    </row>
    <row r="17956" spans="1:34">
      <c r="A17956" s="154"/>
      <c r="B17956" s="154"/>
      <c r="C17956" s="154"/>
      <c r="D17956" s="154"/>
      <c r="E17956" s="154"/>
      <c r="F17956" s="154"/>
      <c r="G17956" s="155"/>
      <c r="H17956" s="155"/>
      <c r="I17956" s="154"/>
      <c r="J17956" s="156"/>
      <c r="K17956" s="154"/>
      <c r="L17956" s="168"/>
      <c r="M17956" s="154"/>
      <c r="N17956" s="157"/>
      <c r="O17956" s="157"/>
      <c r="P17956" s="152"/>
      <c r="Q17956" s="154"/>
      <c r="R17956" s="159"/>
      <c r="S17956" s="154"/>
      <c r="T17956" s="154"/>
      <c r="U17956" s="154"/>
      <c r="V17956" s="154"/>
      <c r="W17956" s="154"/>
      <c r="X17956" s="154"/>
      <c r="Y17956" s="154"/>
      <c r="Z17956" s="154"/>
      <c r="AA17956" s="154"/>
      <c r="AB17956" s="169"/>
      <c r="AC17956" s="154"/>
      <c r="AD17956" s="158"/>
      <c r="AE17956" s="154"/>
      <c r="AF17956" s="154"/>
      <c r="AG17956" s="154"/>
      <c r="AH17956" s="154"/>
    </row>
    <row r="17957" spans="1:34">
      <c r="A17957" s="154"/>
      <c r="B17957" s="154"/>
      <c r="C17957" s="154"/>
      <c r="D17957" s="154"/>
      <c r="E17957" s="154"/>
      <c r="F17957" s="154"/>
      <c r="G17957" s="155"/>
      <c r="H17957" s="155"/>
      <c r="I17957" s="154"/>
      <c r="J17957" s="156"/>
      <c r="K17957" s="154"/>
      <c r="L17957" s="168"/>
      <c r="M17957" s="154"/>
      <c r="N17957" s="157"/>
      <c r="O17957" s="157"/>
      <c r="P17957" s="152"/>
      <c r="Q17957" s="154"/>
      <c r="R17957" s="154"/>
      <c r="S17957" s="154"/>
      <c r="T17957" s="154"/>
      <c r="U17957" s="154"/>
      <c r="V17957" s="154"/>
      <c r="W17957" s="154"/>
      <c r="X17957" s="154"/>
      <c r="Y17957" s="154"/>
      <c r="Z17957" s="154"/>
      <c r="AA17957" s="154"/>
      <c r="AB17957" s="169"/>
      <c r="AC17957" s="154"/>
      <c r="AD17957" s="158"/>
      <c r="AE17957" s="154"/>
      <c r="AF17957" s="154"/>
      <c r="AG17957" s="154"/>
      <c r="AH17957" s="154"/>
    </row>
    <row r="17958" spans="1:34">
      <c r="A17958" s="154"/>
      <c r="B17958" s="154"/>
      <c r="C17958" s="154"/>
      <c r="D17958" s="154"/>
      <c r="E17958" s="154"/>
      <c r="F17958" s="154"/>
      <c r="G17958" s="155"/>
      <c r="H17958" s="155"/>
      <c r="I17958" s="154"/>
      <c r="J17958" s="156"/>
      <c r="K17958" s="154"/>
      <c r="L17958" s="168"/>
      <c r="M17958" s="154"/>
      <c r="N17958" s="157"/>
      <c r="O17958" s="157"/>
      <c r="P17958" s="152"/>
      <c r="Q17958" s="154"/>
      <c r="R17958" s="154"/>
      <c r="S17958" s="154"/>
      <c r="T17958" s="154"/>
      <c r="U17958" s="154"/>
      <c r="V17958" s="154"/>
      <c r="W17958" s="154"/>
      <c r="X17958" s="154"/>
      <c r="Y17958" s="154"/>
      <c r="Z17958" s="154"/>
      <c r="AA17958" s="154"/>
      <c r="AB17958" s="169"/>
      <c r="AC17958" s="154"/>
      <c r="AD17958" s="158"/>
      <c r="AE17958" s="154"/>
      <c r="AF17958" s="154"/>
      <c r="AG17958" s="154"/>
      <c r="AH17958" s="154"/>
    </row>
    <row r="17959" spans="1:34">
      <c r="A17959" s="154"/>
      <c r="B17959" s="154"/>
      <c r="C17959" s="154"/>
      <c r="D17959" s="154"/>
      <c r="E17959" s="154"/>
      <c r="F17959" s="154"/>
      <c r="G17959" s="155"/>
      <c r="H17959" s="155"/>
      <c r="I17959" s="154"/>
      <c r="J17959" s="156"/>
      <c r="K17959" s="154"/>
      <c r="L17959" s="168"/>
      <c r="M17959" s="154"/>
      <c r="N17959" s="157"/>
      <c r="O17959" s="157"/>
      <c r="P17959" s="152"/>
      <c r="Q17959" s="154"/>
      <c r="R17959" s="154"/>
      <c r="S17959" s="154"/>
      <c r="T17959" s="154"/>
      <c r="U17959" s="154"/>
      <c r="V17959" s="154"/>
      <c r="W17959" s="154"/>
      <c r="X17959" s="154"/>
      <c r="Y17959" s="154"/>
      <c r="Z17959" s="154"/>
      <c r="AA17959" s="154"/>
      <c r="AB17959" s="169"/>
      <c r="AC17959" s="154"/>
      <c r="AD17959" s="158"/>
      <c r="AE17959" s="154"/>
      <c r="AF17959" s="154"/>
      <c r="AG17959" s="154"/>
      <c r="AH17959" s="154"/>
    </row>
    <row r="17960" spans="1:34">
      <c r="A17960" s="154"/>
      <c r="B17960" s="154"/>
      <c r="C17960" s="154"/>
      <c r="D17960" s="154"/>
      <c r="E17960" s="154"/>
      <c r="F17960" s="154"/>
      <c r="G17960" s="155"/>
      <c r="H17960" s="155"/>
      <c r="I17960" s="154"/>
      <c r="J17960" s="156"/>
      <c r="K17960" s="154"/>
      <c r="L17960" s="168"/>
      <c r="M17960" s="154"/>
      <c r="N17960" s="157"/>
      <c r="O17960" s="157"/>
      <c r="P17960" s="152"/>
      <c r="Q17960" s="154"/>
      <c r="R17960" s="154"/>
      <c r="S17960" s="154"/>
      <c r="T17960" s="154"/>
      <c r="U17960" s="154"/>
      <c r="V17960" s="154"/>
      <c r="W17960" s="154"/>
      <c r="X17960" s="154"/>
      <c r="Y17960" s="154"/>
      <c r="Z17960" s="154"/>
      <c r="AA17960" s="154"/>
      <c r="AB17960" s="169"/>
      <c r="AC17960" s="154"/>
      <c r="AD17960" s="158"/>
      <c r="AE17960" s="154"/>
      <c r="AF17960" s="154"/>
      <c r="AG17960" s="154"/>
      <c r="AH17960" s="154"/>
    </row>
    <row r="17961" spans="1:34">
      <c r="J17961" s="161"/>
      <c r="L17961" s="162"/>
      <c r="P17961" s="152"/>
      <c r="AB17961" s="164"/>
    </row>
    <row r="17962" spans="1:34">
      <c r="J17962" s="161"/>
      <c r="L17962" s="162"/>
      <c r="P17962" s="152"/>
      <c r="AB17962" s="164"/>
    </row>
    <row r="17963" spans="1:34">
      <c r="J17963" s="161"/>
      <c r="L17963" s="162"/>
      <c r="P17963" s="152"/>
      <c r="AB17963" s="164"/>
    </row>
    <row r="17964" spans="1:34">
      <c r="J17964" s="161"/>
      <c r="L17964" s="162"/>
      <c r="P17964" s="152"/>
      <c r="AB17964" s="164"/>
    </row>
    <row r="17965" spans="1:34">
      <c r="J17965" s="161"/>
      <c r="L17965" s="162"/>
      <c r="P17965" s="152"/>
      <c r="AB17965" s="164"/>
    </row>
    <row r="17966" spans="1:34">
      <c r="J17966" s="161"/>
      <c r="L17966" s="162"/>
      <c r="P17966" s="152"/>
      <c r="R17966" s="166"/>
      <c r="AB17966" s="164"/>
    </row>
    <row r="17967" spans="1:34">
      <c r="J17967" s="161"/>
      <c r="L17967" s="162"/>
      <c r="P17967" s="152"/>
      <c r="AB17967" s="164"/>
    </row>
    <row r="17968" spans="1:34">
      <c r="J17968" s="161"/>
      <c r="L17968" s="162"/>
      <c r="P17968" s="152"/>
      <c r="AB17968" s="164"/>
    </row>
    <row r="17969" spans="10:28">
      <c r="J17969" s="161"/>
      <c r="L17969" s="162"/>
      <c r="P17969" s="152"/>
      <c r="AB17969" s="164"/>
    </row>
    <row r="17970" spans="10:28">
      <c r="J17970" s="161"/>
      <c r="L17970" s="162"/>
      <c r="P17970" s="152"/>
      <c r="AB17970" s="164"/>
    </row>
    <row r="17971" spans="10:28">
      <c r="J17971" s="161"/>
      <c r="L17971" s="162"/>
      <c r="P17971" s="152"/>
      <c r="AB17971" s="164"/>
    </row>
    <row r="17972" spans="10:28">
      <c r="J17972" s="161"/>
      <c r="L17972" s="162"/>
      <c r="P17972" s="152"/>
      <c r="AB17972" s="164"/>
    </row>
    <row r="17973" spans="10:28">
      <c r="J17973" s="161"/>
      <c r="L17973" s="162"/>
      <c r="P17973" s="152"/>
      <c r="AB17973" s="164"/>
    </row>
    <row r="17974" spans="10:28">
      <c r="J17974" s="161"/>
      <c r="L17974" s="162"/>
      <c r="P17974" s="152"/>
      <c r="AB17974" s="164"/>
    </row>
    <row r="17975" spans="10:28">
      <c r="J17975" s="161"/>
      <c r="L17975" s="162"/>
      <c r="P17975" s="152"/>
      <c r="AB17975" s="164"/>
    </row>
    <row r="17976" spans="10:28">
      <c r="J17976" s="161"/>
      <c r="L17976" s="162"/>
      <c r="P17976" s="152"/>
      <c r="AB17976" s="164"/>
    </row>
    <row r="17977" spans="10:28">
      <c r="J17977" s="161"/>
      <c r="L17977" s="162"/>
      <c r="P17977" s="152"/>
      <c r="AB17977" s="164"/>
    </row>
    <row r="17978" spans="10:28">
      <c r="J17978" s="161"/>
      <c r="L17978" s="162"/>
      <c r="P17978" s="152"/>
      <c r="AB17978" s="164"/>
    </row>
    <row r="17979" spans="10:28">
      <c r="J17979" s="161"/>
      <c r="L17979" s="162"/>
      <c r="P17979" s="152"/>
      <c r="AB17979" s="164"/>
    </row>
    <row r="17980" spans="10:28">
      <c r="J17980" s="161"/>
      <c r="L17980" s="162"/>
      <c r="P17980" s="152"/>
      <c r="AB17980" s="164"/>
    </row>
    <row r="17981" spans="10:28">
      <c r="J17981" s="161"/>
      <c r="L17981" s="162"/>
      <c r="P17981" s="152"/>
      <c r="AB17981" s="164"/>
    </row>
    <row r="17982" spans="10:28">
      <c r="J17982" s="161"/>
      <c r="L17982" s="162"/>
      <c r="P17982" s="152"/>
      <c r="AB17982" s="164"/>
    </row>
    <row r="17983" spans="10:28">
      <c r="J17983" s="161"/>
      <c r="L17983" s="162"/>
      <c r="P17983" s="152"/>
      <c r="AB17983" s="164"/>
    </row>
    <row r="17984" spans="10:28">
      <c r="J17984" s="161"/>
      <c r="L17984" s="162"/>
      <c r="P17984" s="152"/>
      <c r="AB17984" s="164"/>
    </row>
    <row r="17985" spans="10:28">
      <c r="J17985" s="161"/>
      <c r="L17985" s="162"/>
      <c r="P17985" s="152"/>
      <c r="AB17985" s="164"/>
    </row>
    <row r="17986" spans="10:28">
      <c r="J17986" s="161"/>
      <c r="L17986" s="162"/>
      <c r="P17986" s="152"/>
      <c r="AB17986" s="164"/>
    </row>
    <row r="17987" spans="10:28">
      <c r="J17987" s="161"/>
      <c r="L17987" s="162"/>
      <c r="P17987" s="152"/>
      <c r="AB17987" s="164"/>
    </row>
    <row r="17988" spans="10:28">
      <c r="J17988" s="161"/>
      <c r="L17988" s="162"/>
      <c r="P17988" s="152"/>
      <c r="AB17988" s="164"/>
    </row>
    <row r="17989" spans="10:28">
      <c r="J17989" s="161"/>
      <c r="L17989" s="162"/>
      <c r="P17989" s="152"/>
      <c r="AB17989" s="164"/>
    </row>
    <row r="17990" spans="10:28">
      <c r="J17990" s="161"/>
      <c r="L17990" s="162"/>
      <c r="P17990" s="152"/>
      <c r="AB17990" s="164"/>
    </row>
    <row r="17991" spans="10:28">
      <c r="J17991" s="161"/>
      <c r="L17991" s="162"/>
      <c r="P17991" s="152"/>
      <c r="AB17991" s="164"/>
    </row>
    <row r="17992" spans="10:28">
      <c r="J17992" s="161"/>
      <c r="L17992" s="162"/>
      <c r="P17992" s="152"/>
      <c r="AB17992" s="164"/>
    </row>
    <row r="17993" spans="10:28">
      <c r="J17993" s="161"/>
      <c r="L17993" s="162"/>
      <c r="P17993" s="152"/>
      <c r="AB17993" s="164"/>
    </row>
    <row r="17994" spans="10:28">
      <c r="J17994" s="161"/>
      <c r="L17994" s="162"/>
      <c r="P17994" s="152"/>
      <c r="AB17994" s="164"/>
    </row>
    <row r="17995" spans="10:28">
      <c r="J17995" s="161"/>
      <c r="L17995" s="162"/>
      <c r="P17995" s="152"/>
      <c r="AB17995" s="164"/>
    </row>
    <row r="17996" spans="10:28">
      <c r="J17996" s="161"/>
      <c r="L17996" s="162"/>
      <c r="P17996" s="152"/>
      <c r="AB17996" s="164"/>
    </row>
    <row r="17997" spans="10:28">
      <c r="J17997" s="161"/>
      <c r="L17997" s="162"/>
      <c r="P17997" s="152"/>
      <c r="AB17997" s="164"/>
    </row>
    <row r="17998" spans="10:28">
      <c r="J17998" s="161"/>
      <c r="L17998" s="162"/>
      <c r="P17998" s="152"/>
      <c r="AB17998" s="164"/>
    </row>
    <row r="17999" spans="10:28">
      <c r="J17999" s="161"/>
      <c r="L17999" s="162"/>
      <c r="P17999" s="152"/>
      <c r="AB17999" s="164"/>
    </row>
    <row r="18000" spans="10:28">
      <c r="J18000" s="161"/>
      <c r="L18000" s="162"/>
      <c r="P18000" s="152"/>
      <c r="AB18000" s="164"/>
    </row>
    <row r="18001" spans="10:28">
      <c r="J18001" s="161"/>
      <c r="L18001" s="162"/>
      <c r="P18001" s="152"/>
      <c r="AB18001" s="164"/>
    </row>
    <row r="18002" spans="10:28">
      <c r="J18002" s="161"/>
      <c r="L18002" s="162"/>
      <c r="P18002" s="152"/>
      <c r="AB18002" s="164"/>
    </row>
    <row r="18003" spans="10:28">
      <c r="J18003" s="161"/>
      <c r="L18003" s="162"/>
      <c r="P18003" s="152"/>
      <c r="AB18003" s="164"/>
    </row>
    <row r="18004" spans="10:28">
      <c r="J18004" s="161"/>
      <c r="L18004" s="162"/>
      <c r="P18004" s="152"/>
      <c r="AB18004" s="164"/>
    </row>
    <row r="18005" spans="10:28">
      <c r="J18005" s="161"/>
      <c r="L18005" s="162"/>
      <c r="P18005" s="152"/>
      <c r="AB18005" s="164"/>
    </row>
    <row r="18006" spans="10:28">
      <c r="J18006" s="161"/>
      <c r="L18006" s="162"/>
      <c r="P18006" s="152"/>
      <c r="AB18006" s="164"/>
    </row>
    <row r="18007" spans="10:28">
      <c r="J18007" s="161"/>
      <c r="L18007" s="162"/>
      <c r="P18007" s="152"/>
      <c r="AB18007" s="164"/>
    </row>
    <row r="18008" spans="10:28">
      <c r="J18008" s="161"/>
      <c r="L18008" s="162"/>
      <c r="P18008" s="152"/>
      <c r="AB18008" s="164"/>
    </row>
    <row r="18009" spans="10:28">
      <c r="J18009" s="161"/>
      <c r="L18009" s="162"/>
      <c r="P18009" s="152"/>
      <c r="AB18009" s="164"/>
    </row>
    <row r="18010" spans="10:28">
      <c r="J18010" s="161"/>
      <c r="L18010" s="162"/>
      <c r="P18010" s="152"/>
      <c r="AB18010" s="164"/>
    </row>
    <row r="18011" spans="10:28">
      <c r="J18011" s="161"/>
      <c r="L18011" s="162"/>
      <c r="P18011" s="152"/>
      <c r="AB18011" s="164"/>
    </row>
    <row r="18012" spans="10:28">
      <c r="J18012" s="161"/>
      <c r="L18012" s="162"/>
      <c r="P18012" s="152"/>
      <c r="R18012" s="166"/>
      <c r="AB18012" s="164"/>
    </row>
    <row r="18013" spans="10:28">
      <c r="J18013" s="161"/>
      <c r="L18013" s="162"/>
      <c r="P18013" s="152"/>
      <c r="AB18013" s="164"/>
    </row>
    <row r="18014" spans="10:28">
      <c r="J18014" s="161"/>
      <c r="L18014" s="162"/>
      <c r="P18014" s="152"/>
      <c r="AB18014" s="164"/>
    </row>
    <row r="18015" spans="10:28">
      <c r="J18015" s="161"/>
      <c r="L18015" s="162"/>
      <c r="P18015" s="152"/>
      <c r="AB18015" s="164"/>
    </row>
    <row r="18016" spans="10:28">
      <c r="J18016" s="161"/>
      <c r="L18016" s="162"/>
      <c r="P18016" s="152"/>
      <c r="AB18016" s="164"/>
    </row>
    <row r="18017" spans="10:28">
      <c r="J18017" s="161"/>
      <c r="L18017" s="162"/>
      <c r="P18017" s="152"/>
      <c r="AB18017" s="164"/>
    </row>
    <row r="18018" spans="10:28">
      <c r="J18018" s="161"/>
      <c r="L18018" s="162"/>
      <c r="P18018" s="152"/>
      <c r="AB18018" s="164"/>
    </row>
    <row r="18019" spans="10:28">
      <c r="J18019" s="161"/>
      <c r="L18019" s="162"/>
      <c r="P18019" s="152"/>
      <c r="AB18019" s="164"/>
    </row>
    <row r="18020" spans="10:28">
      <c r="J18020" s="161"/>
      <c r="L18020" s="162"/>
      <c r="P18020" s="152"/>
      <c r="AB18020" s="164"/>
    </row>
    <row r="18021" spans="10:28">
      <c r="J18021" s="161"/>
      <c r="L18021" s="162"/>
      <c r="P18021" s="152"/>
      <c r="AB18021" s="164"/>
    </row>
    <row r="18022" spans="10:28">
      <c r="J18022" s="161"/>
      <c r="L18022" s="162"/>
      <c r="P18022" s="152"/>
      <c r="AB18022" s="164"/>
    </row>
    <row r="18023" spans="10:28">
      <c r="J18023" s="161"/>
      <c r="L18023" s="162"/>
      <c r="P18023" s="152"/>
      <c r="AB18023" s="164"/>
    </row>
    <row r="18024" spans="10:28">
      <c r="J18024" s="161"/>
      <c r="L18024" s="162"/>
      <c r="P18024" s="152"/>
      <c r="AB18024" s="164"/>
    </row>
    <row r="18025" spans="10:28">
      <c r="J18025" s="161"/>
      <c r="L18025" s="162"/>
      <c r="P18025" s="152"/>
      <c r="AB18025" s="164"/>
    </row>
    <row r="18026" spans="10:28">
      <c r="J18026" s="161"/>
      <c r="L18026" s="162"/>
      <c r="P18026" s="152"/>
      <c r="R18026" s="170"/>
      <c r="AB18026" s="164"/>
    </row>
    <row r="18027" spans="10:28">
      <c r="J18027" s="161"/>
      <c r="L18027" s="162"/>
      <c r="P18027" s="152"/>
      <c r="AB18027" s="164"/>
    </row>
    <row r="18028" spans="10:28">
      <c r="J18028" s="161"/>
      <c r="L18028" s="162"/>
      <c r="P18028" s="152"/>
      <c r="AB18028" s="164"/>
    </row>
    <row r="18029" spans="10:28">
      <c r="J18029" s="161"/>
      <c r="L18029" s="162"/>
      <c r="P18029" s="152"/>
      <c r="AB18029" s="164"/>
    </row>
    <row r="18030" spans="10:28">
      <c r="J18030" s="161"/>
      <c r="L18030" s="162"/>
      <c r="P18030" s="152"/>
      <c r="AB18030" s="164"/>
    </row>
    <row r="18031" spans="10:28">
      <c r="J18031" s="161"/>
      <c r="L18031" s="162"/>
      <c r="P18031" s="152"/>
      <c r="AB18031" s="164"/>
    </row>
    <row r="18032" spans="10:28">
      <c r="J18032" s="161"/>
      <c r="L18032" s="162"/>
      <c r="P18032" s="152"/>
      <c r="AB18032" s="164"/>
    </row>
    <row r="18033" spans="10:28">
      <c r="J18033" s="161"/>
      <c r="L18033" s="162"/>
      <c r="P18033" s="152"/>
      <c r="AB18033" s="164"/>
    </row>
    <row r="18034" spans="10:28">
      <c r="J18034" s="161"/>
      <c r="L18034" s="162"/>
      <c r="P18034" s="152"/>
      <c r="AB18034" s="164"/>
    </row>
    <row r="18035" spans="10:28">
      <c r="J18035" s="161"/>
      <c r="L18035" s="162"/>
      <c r="P18035" s="152"/>
      <c r="AB18035" s="164"/>
    </row>
    <row r="18036" spans="10:28">
      <c r="J18036" s="161"/>
      <c r="L18036" s="162"/>
      <c r="P18036" s="152"/>
      <c r="AB18036" s="164"/>
    </row>
    <row r="18037" spans="10:28">
      <c r="J18037" s="161"/>
      <c r="L18037" s="162"/>
      <c r="P18037" s="152"/>
      <c r="AB18037" s="164"/>
    </row>
    <row r="18038" spans="10:28">
      <c r="J18038" s="161"/>
      <c r="L18038" s="162"/>
      <c r="P18038" s="152"/>
      <c r="AB18038" s="164"/>
    </row>
    <row r="18039" spans="10:28">
      <c r="J18039" s="161"/>
      <c r="L18039" s="162"/>
      <c r="P18039" s="152"/>
      <c r="AB18039" s="164"/>
    </row>
    <row r="18040" spans="10:28">
      <c r="J18040" s="161"/>
      <c r="L18040" s="162"/>
      <c r="P18040" s="152"/>
      <c r="AB18040" s="164"/>
    </row>
    <row r="18041" spans="10:28">
      <c r="J18041" s="161"/>
      <c r="L18041" s="162"/>
      <c r="P18041" s="152"/>
      <c r="AB18041" s="164"/>
    </row>
    <row r="18042" spans="10:28">
      <c r="J18042" s="161"/>
      <c r="L18042" s="162"/>
      <c r="P18042" s="152"/>
      <c r="AB18042" s="164"/>
    </row>
    <row r="18043" spans="10:28">
      <c r="J18043" s="161"/>
      <c r="L18043" s="162"/>
      <c r="P18043" s="152"/>
      <c r="AB18043" s="164"/>
    </row>
    <row r="18044" spans="10:28">
      <c r="J18044" s="161"/>
      <c r="L18044" s="162"/>
      <c r="P18044" s="152"/>
      <c r="AB18044" s="164"/>
    </row>
    <row r="18045" spans="10:28">
      <c r="J18045" s="161"/>
      <c r="L18045" s="162"/>
      <c r="P18045" s="152"/>
      <c r="AB18045" s="164"/>
    </row>
    <row r="18046" spans="10:28">
      <c r="J18046" s="161"/>
      <c r="L18046" s="162"/>
      <c r="P18046" s="152"/>
      <c r="AB18046" s="164"/>
    </row>
    <row r="18047" spans="10:28">
      <c r="J18047" s="161"/>
      <c r="L18047" s="162"/>
      <c r="P18047" s="152"/>
      <c r="AB18047" s="164"/>
    </row>
    <row r="18048" spans="10:28">
      <c r="J18048" s="161"/>
      <c r="L18048" s="162"/>
      <c r="P18048" s="152"/>
      <c r="AB18048" s="164"/>
    </row>
    <row r="18049" spans="10:28">
      <c r="J18049" s="161"/>
      <c r="L18049" s="162"/>
      <c r="P18049" s="152"/>
      <c r="AB18049" s="164"/>
    </row>
    <row r="18050" spans="10:28">
      <c r="J18050" s="161"/>
      <c r="L18050" s="162"/>
      <c r="P18050" s="152"/>
      <c r="AB18050" s="164"/>
    </row>
    <row r="18051" spans="10:28">
      <c r="J18051" s="161"/>
      <c r="L18051" s="162"/>
      <c r="P18051" s="152"/>
      <c r="AB18051" s="164"/>
    </row>
    <row r="18052" spans="10:28">
      <c r="J18052" s="161"/>
      <c r="L18052" s="162"/>
      <c r="P18052" s="152"/>
      <c r="AB18052" s="164"/>
    </row>
    <row r="18053" spans="10:28">
      <c r="J18053" s="161"/>
      <c r="L18053" s="162"/>
      <c r="P18053" s="152"/>
      <c r="AB18053" s="164"/>
    </row>
    <row r="18054" spans="10:28">
      <c r="J18054" s="161"/>
      <c r="L18054" s="162"/>
      <c r="P18054" s="152"/>
      <c r="AB18054" s="164"/>
    </row>
    <row r="18055" spans="10:28">
      <c r="J18055" s="161"/>
      <c r="L18055" s="162"/>
      <c r="P18055" s="152"/>
      <c r="AB18055" s="164"/>
    </row>
    <row r="18056" spans="10:28">
      <c r="J18056" s="161"/>
      <c r="L18056" s="162"/>
      <c r="P18056" s="152"/>
      <c r="AB18056" s="164"/>
    </row>
    <row r="18057" spans="10:28">
      <c r="J18057" s="161"/>
      <c r="L18057" s="162"/>
      <c r="P18057" s="152"/>
      <c r="AB18057" s="164"/>
    </row>
    <row r="18058" spans="10:28">
      <c r="J18058" s="161"/>
      <c r="L18058" s="162"/>
      <c r="P18058" s="152"/>
      <c r="AB18058" s="164"/>
    </row>
    <row r="18059" spans="10:28">
      <c r="J18059" s="161"/>
      <c r="L18059" s="162"/>
      <c r="P18059" s="152"/>
      <c r="AB18059" s="164"/>
    </row>
    <row r="18060" spans="10:28">
      <c r="J18060" s="161"/>
      <c r="L18060" s="162"/>
      <c r="P18060" s="152"/>
      <c r="AB18060" s="164"/>
    </row>
    <row r="18061" spans="10:28">
      <c r="J18061" s="161"/>
      <c r="L18061" s="162"/>
      <c r="P18061" s="152"/>
      <c r="AB18061" s="164"/>
    </row>
    <row r="18062" spans="10:28">
      <c r="J18062" s="161"/>
      <c r="L18062" s="162"/>
      <c r="P18062" s="152"/>
      <c r="AB18062" s="164"/>
    </row>
    <row r="18063" spans="10:28">
      <c r="J18063" s="161"/>
      <c r="L18063" s="162"/>
      <c r="P18063" s="152"/>
      <c r="AB18063" s="164"/>
    </row>
    <row r="18064" spans="10:28">
      <c r="J18064" s="161"/>
      <c r="L18064" s="162"/>
      <c r="P18064" s="152"/>
      <c r="AB18064" s="164"/>
    </row>
    <row r="18065" spans="10:28">
      <c r="J18065" s="161"/>
      <c r="L18065" s="162"/>
      <c r="P18065" s="152"/>
      <c r="AB18065" s="164"/>
    </row>
    <row r="18066" spans="10:28">
      <c r="J18066" s="161"/>
      <c r="L18066" s="162"/>
      <c r="P18066" s="152"/>
      <c r="AB18066" s="164"/>
    </row>
    <row r="18067" spans="10:28">
      <c r="J18067" s="161"/>
      <c r="L18067" s="162"/>
      <c r="P18067" s="152"/>
      <c r="AB18067" s="164"/>
    </row>
    <row r="18068" spans="10:28">
      <c r="J18068" s="161"/>
      <c r="L18068" s="162"/>
      <c r="P18068" s="152"/>
      <c r="AB18068" s="164"/>
    </row>
    <row r="18069" spans="10:28">
      <c r="J18069" s="161"/>
      <c r="L18069" s="162"/>
      <c r="P18069" s="152"/>
      <c r="AB18069" s="164"/>
    </row>
    <row r="18070" spans="10:28">
      <c r="J18070" s="161"/>
      <c r="L18070" s="162"/>
      <c r="P18070" s="152"/>
      <c r="AB18070" s="164"/>
    </row>
    <row r="18071" spans="10:28">
      <c r="J18071" s="161"/>
      <c r="L18071" s="162"/>
      <c r="P18071" s="152"/>
      <c r="AB18071" s="164"/>
    </row>
    <row r="18072" spans="10:28">
      <c r="J18072" s="161"/>
      <c r="L18072" s="162"/>
      <c r="P18072" s="152"/>
      <c r="AB18072" s="164"/>
    </row>
    <row r="18073" spans="10:28">
      <c r="J18073" s="161"/>
      <c r="L18073" s="162"/>
      <c r="P18073" s="152"/>
      <c r="AB18073" s="164"/>
    </row>
    <row r="18074" spans="10:28">
      <c r="J18074" s="161"/>
      <c r="L18074" s="162"/>
      <c r="P18074" s="152"/>
      <c r="AB18074" s="164"/>
    </row>
    <row r="18075" spans="10:28">
      <c r="J18075" s="161"/>
      <c r="L18075" s="162"/>
      <c r="P18075" s="152"/>
      <c r="AB18075" s="164"/>
    </row>
    <row r="18076" spans="10:28">
      <c r="J18076" s="161"/>
      <c r="L18076" s="162"/>
      <c r="P18076" s="152"/>
      <c r="AB18076" s="164"/>
    </row>
    <row r="18077" spans="10:28">
      <c r="J18077" s="161"/>
      <c r="L18077" s="162"/>
      <c r="P18077" s="152"/>
      <c r="AB18077" s="164"/>
    </row>
    <row r="18078" spans="10:28">
      <c r="J18078" s="161"/>
      <c r="L18078" s="162"/>
      <c r="P18078" s="152"/>
      <c r="AB18078" s="164"/>
    </row>
    <row r="18079" spans="10:28">
      <c r="J18079" s="161"/>
      <c r="L18079" s="162"/>
      <c r="P18079" s="152"/>
      <c r="AB18079" s="164"/>
    </row>
    <row r="18080" spans="10:28">
      <c r="J18080" s="161"/>
      <c r="L18080" s="162"/>
      <c r="P18080" s="152"/>
      <c r="AB18080" s="164"/>
    </row>
    <row r="18081" spans="1:34">
      <c r="J18081" s="161"/>
      <c r="L18081" s="162"/>
      <c r="P18081" s="152"/>
      <c r="AB18081" s="164"/>
    </row>
    <row r="18082" spans="1:34">
      <c r="J18082" s="161"/>
      <c r="L18082" s="162"/>
      <c r="P18082" s="152"/>
      <c r="AB18082" s="164"/>
    </row>
    <row r="18083" spans="1:34">
      <c r="J18083" s="161"/>
      <c r="L18083" s="162"/>
      <c r="P18083" s="152"/>
      <c r="AB18083" s="164"/>
    </row>
    <row r="18084" spans="1:34">
      <c r="J18084" s="161"/>
      <c r="L18084" s="162"/>
      <c r="P18084" s="152"/>
      <c r="AB18084" s="164"/>
    </row>
    <row r="18085" spans="1:34">
      <c r="J18085" s="161"/>
      <c r="L18085" s="162"/>
      <c r="P18085" s="152"/>
      <c r="AB18085" s="164"/>
    </row>
    <row r="18086" spans="1:34">
      <c r="J18086" s="161"/>
      <c r="L18086" s="162"/>
      <c r="P18086" s="152"/>
      <c r="AB18086" s="164"/>
    </row>
    <row r="18087" spans="1:34">
      <c r="A18087" s="154"/>
      <c r="B18087" s="154"/>
      <c r="C18087" s="154"/>
      <c r="D18087" s="154"/>
      <c r="E18087" s="154"/>
      <c r="F18087" s="154"/>
      <c r="G18087" s="155"/>
      <c r="H18087" s="155"/>
      <c r="I18087" s="154"/>
      <c r="J18087" s="156"/>
      <c r="K18087" s="154"/>
      <c r="L18087" s="168"/>
      <c r="M18087" s="154"/>
      <c r="N18087" s="157"/>
      <c r="O18087" s="157"/>
      <c r="P18087" s="152"/>
      <c r="Q18087" s="154"/>
      <c r="R18087" s="154"/>
      <c r="S18087" s="154"/>
      <c r="T18087" s="154"/>
      <c r="U18087" s="154"/>
      <c r="V18087" s="154"/>
      <c r="W18087" s="154"/>
      <c r="X18087" s="154"/>
      <c r="Y18087" s="154"/>
      <c r="Z18087" s="154"/>
      <c r="AA18087" s="154"/>
      <c r="AB18087" s="169"/>
      <c r="AC18087" s="154"/>
      <c r="AD18087" s="158"/>
      <c r="AE18087" s="154"/>
      <c r="AF18087" s="154"/>
      <c r="AG18087" s="154"/>
      <c r="AH18087" s="154"/>
    </row>
    <row r="18088" spans="1:34">
      <c r="A18088" s="154"/>
      <c r="B18088" s="154"/>
      <c r="C18088" s="154"/>
      <c r="D18088" s="154"/>
      <c r="E18088" s="154"/>
      <c r="F18088" s="154"/>
      <c r="G18088" s="155"/>
      <c r="H18088" s="155"/>
      <c r="I18088" s="154"/>
      <c r="J18088" s="156"/>
      <c r="K18088" s="154"/>
      <c r="L18088" s="168"/>
      <c r="M18088" s="154"/>
      <c r="N18088" s="157"/>
      <c r="O18088" s="157"/>
      <c r="P18088" s="152"/>
      <c r="Q18088" s="154"/>
      <c r="R18088" s="154"/>
      <c r="S18088" s="154"/>
      <c r="T18088" s="154"/>
      <c r="U18088" s="154"/>
      <c r="V18088" s="154"/>
      <c r="W18088" s="154"/>
      <c r="X18088" s="154"/>
      <c r="Y18088" s="154"/>
      <c r="Z18088" s="154"/>
      <c r="AA18088" s="154"/>
      <c r="AB18088" s="169"/>
      <c r="AC18088" s="154"/>
      <c r="AD18088" s="158"/>
      <c r="AE18088" s="154"/>
      <c r="AF18088" s="154"/>
      <c r="AG18088" s="154"/>
      <c r="AH18088" s="154"/>
    </row>
    <row r="18089" spans="1:34">
      <c r="A18089" s="154"/>
      <c r="B18089" s="154"/>
      <c r="C18089" s="154"/>
      <c r="D18089" s="154"/>
      <c r="E18089" s="154"/>
      <c r="F18089" s="154"/>
      <c r="G18089" s="155"/>
      <c r="H18089" s="155"/>
      <c r="I18089" s="154"/>
      <c r="J18089" s="156"/>
      <c r="K18089" s="154"/>
      <c r="L18089" s="168"/>
      <c r="M18089" s="154"/>
      <c r="N18089" s="157"/>
      <c r="O18089" s="157"/>
      <c r="P18089" s="152"/>
      <c r="Q18089" s="154"/>
      <c r="R18089" s="154"/>
      <c r="S18089" s="154"/>
      <c r="T18089" s="154"/>
      <c r="U18089" s="154"/>
      <c r="V18089" s="154"/>
      <c r="W18089" s="154"/>
      <c r="X18089" s="154"/>
      <c r="Y18089" s="154"/>
      <c r="Z18089" s="154"/>
      <c r="AA18089" s="154"/>
      <c r="AB18089" s="169"/>
      <c r="AC18089" s="154"/>
      <c r="AD18089" s="158"/>
      <c r="AE18089" s="154"/>
      <c r="AF18089" s="154"/>
      <c r="AG18089" s="154"/>
      <c r="AH18089" s="154"/>
    </row>
    <row r="18090" spans="1:34">
      <c r="A18090" s="154"/>
      <c r="B18090" s="154"/>
      <c r="C18090" s="154"/>
      <c r="D18090" s="154"/>
      <c r="E18090" s="154"/>
      <c r="F18090" s="154"/>
      <c r="G18090" s="155"/>
      <c r="H18090" s="155"/>
      <c r="I18090" s="154"/>
      <c r="J18090" s="156"/>
      <c r="K18090" s="154"/>
      <c r="L18090" s="168"/>
      <c r="M18090" s="154"/>
      <c r="N18090" s="157"/>
      <c r="O18090" s="157"/>
      <c r="P18090" s="152"/>
      <c r="Q18090" s="154"/>
      <c r="R18090" s="154"/>
      <c r="S18090" s="154"/>
      <c r="T18090" s="154"/>
      <c r="U18090" s="154"/>
      <c r="V18090" s="154"/>
      <c r="W18090" s="154"/>
      <c r="X18090" s="154"/>
      <c r="Y18090" s="154"/>
      <c r="Z18090" s="154"/>
      <c r="AA18090" s="154"/>
      <c r="AB18090" s="169"/>
      <c r="AC18090" s="154"/>
      <c r="AD18090" s="158"/>
      <c r="AE18090" s="154"/>
      <c r="AF18090" s="154"/>
      <c r="AG18090" s="154"/>
      <c r="AH18090" s="154"/>
    </row>
    <row r="18091" spans="1:34">
      <c r="A18091" s="154"/>
      <c r="B18091" s="154"/>
      <c r="C18091" s="154"/>
      <c r="D18091" s="154"/>
      <c r="E18091" s="154"/>
      <c r="F18091" s="154"/>
      <c r="G18091" s="155"/>
      <c r="H18091" s="155"/>
      <c r="I18091" s="154"/>
      <c r="J18091" s="156"/>
      <c r="K18091" s="154"/>
      <c r="L18091" s="168"/>
      <c r="M18091" s="154"/>
      <c r="N18091" s="157"/>
      <c r="O18091" s="157"/>
      <c r="P18091" s="152"/>
      <c r="Q18091" s="154"/>
      <c r="R18091" s="154"/>
      <c r="S18091" s="154"/>
      <c r="T18091" s="154"/>
      <c r="U18091" s="154"/>
      <c r="V18091" s="154"/>
      <c r="W18091" s="154"/>
      <c r="X18091" s="154"/>
      <c r="Y18091" s="154"/>
      <c r="Z18091" s="154"/>
      <c r="AA18091" s="154"/>
      <c r="AB18091" s="169"/>
      <c r="AC18091" s="154"/>
      <c r="AD18091" s="158"/>
      <c r="AE18091" s="154"/>
      <c r="AF18091" s="154"/>
      <c r="AG18091" s="154"/>
      <c r="AH18091" s="154"/>
    </row>
    <row r="18092" spans="1:34">
      <c r="A18092" s="154"/>
      <c r="B18092" s="154"/>
      <c r="C18092" s="154"/>
      <c r="D18092" s="154"/>
      <c r="E18092" s="154"/>
      <c r="F18092" s="154"/>
      <c r="G18092" s="155"/>
      <c r="H18092" s="155"/>
      <c r="I18092" s="154"/>
      <c r="J18092" s="156"/>
      <c r="K18092" s="154"/>
      <c r="L18092" s="168"/>
      <c r="M18092" s="154"/>
      <c r="N18092" s="157"/>
      <c r="O18092" s="157"/>
      <c r="P18092" s="152"/>
      <c r="Q18092" s="154"/>
      <c r="R18092" s="154"/>
      <c r="S18092" s="154"/>
      <c r="T18092" s="154"/>
      <c r="U18092" s="154"/>
      <c r="V18092" s="154"/>
      <c r="W18092" s="154"/>
      <c r="X18092" s="154"/>
      <c r="Y18092" s="154"/>
      <c r="Z18092" s="154"/>
      <c r="AA18092" s="154"/>
      <c r="AB18092" s="169"/>
      <c r="AC18092" s="154"/>
      <c r="AD18092" s="158"/>
      <c r="AE18092" s="154"/>
      <c r="AF18092" s="154"/>
      <c r="AG18092" s="154"/>
      <c r="AH18092" s="154"/>
    </row>
    <row r="18093" spans="1:34">
      <c r="A18093" s="154"/>
      <c r="B18093" s="154"/>
      <c r="C18093" s="154"/>
      <c r="D18093" s="154"/>
      <c r="E18093" s="154"/>
      <c r="F18093" s="154"/>
      <c r="G18093" s="155"/>
      <c r="H18093" s="155"/>
      <c r="I18093" s="154"/>
      <c r="J18093" s="156"/>
      <c r="K18093" s="154"/>
      <c r="L18093" s="168"/>
      <c r="M18093" s="154"/>
      <c r="N18093" s="157"/>
      <c r="O18093" s="157"/>
      <c r="P18093" s="152"/>
      <c r="Q18093" s="154"/>
      <c r="R18093" s="154"/>
      <c r="S18093" s="154"/>
      <c r="T18093" s="154"/>
      <c r="U18093" s="154"/>
      <c r="V18093" s="154"/>
      <c r="W18093" s="154"/>
      <c r="X18093" s="154"/>
      <c r="Y18093" s="154"/>
      <c r="Z18093" s="154"/>
      <c r="AA18093" s="154"/>
      <c r="AB18093" s="169"/>
      <c r="AC18093" s="154"/>
      <c r="AD18093" s="158"/>
      <c r="AE18093" s="154"/>
      <c r="AF18093" s="154"/>
      <c r="AG18093" s="154"/>
      <c r="AH18093" s="154"/>
    </row>
    <row r="18094" spans="1:34">
      <c r="A18094" s="154"/>
      <c r="B18094" s="154"/>
      <c r="C18094" s="154"/>
      <c r="D18094" s="154"/>
      <c r="E18094" s="154"/>
      <c r="F18094" s="154"/>
      <c r="G18094" s="155"/>
      <c r="H18094" s="155"/>
      <c r="I18094" s="154"/>
      <c r="J18094" s="156"/>
      <c r="K18094" s="154"/>
      <c r="L18094" s="168"/>
      <c r="M18094" s="154"/>
      <c r="N18094" s="157"/>
      <c r="O18094" s="157"/>
      <c r="P18094" s="152"/>
      <c r="Q18094" s="154"/>
      <c r="R18094" s="154"/>
      <c r="S18094" s="154"/>
      <c r="T18094" s="154"/>
      <c r="U18094" s="154"/>
      <c r="V18094" s="154"/>
      <c r="W18094" s="154"/>
      <c r="X18094" s="154"/>
      <c r="Y18094" s="154"/>
      <c r="Z18094" s="154"/>
      <c r="AA18094" s="154"/>
      <c r="AB18094" s="169"/>
      <c r="AC18094" s="154"/>
      <c r="AD18094" s="158"/>
      <c r="AE18094" s="154"/>
      <c r="AF18094" s="154"/>
      <c r="AG18094" s="154"/>
      <c r="AH18094" s="154"/>
    </row>
    <row r="18095" spans="1:34">
      <c r="A18095" s="154"/>
      <c r="B18095" s="154"/>
      <c r="C18095" s="154"/>
      <c r="D18095" s="154"/>
      <c r="E18095" s="154"/>
      <c r="F18095" s="154"/>
      <c r="G18095" s="155"/>
      <c r="H18095" s="155"/>
      <c r="I18095" s="154"/>
      <c r="J18095" s="156"/>
      <c r="K18095" s="154"/>
      <c r="L18095" s="168"/>
      <c r="M18095" s="154"/>
      <c r="N18095" s="157"/>
      <c r="O18095" s="157"/>
      <c r="P18095" s="152"/>
      <c r="Q18095" s="154"/>
      <c r="R18095" s="154"/>
      <c r="S18095" s="154"/>
      <c r="T18095" s="154"/>
      <c r="U18095" s="154"/>
      <c r="V18095" s="154"/>
      <c r="W18095" s="154"/>
      <c r="X18095" s="154"/>
      <c r="Y18095" s="154"/>
      <c r="Z18095" s="154"/>
      <c r="AA18095" s="154"/>
      <c r="AB18095" s="169"/>
      <c r="AC18095" s="154"/>
      <c r="AD18095" s="158"/>
      <c r="AE18095" s="154"/>
      <c r="AF18095" s="154"/>
      <c r="AG18095" s="154"/>
      <c r="AH18095" s="154"/>
    </row>
    <row r="18096" spans="1:34">
      <c r="A18096" s="154"/>
      <c r="B18096" s="154"/>
      <c r="C18096" s="154"/>
      <c r="D18096" s="154"/>
      <c r="E18096" s="154"/>
      <c r="F18096" s="154"/>
      <c r="G18096" s="155"/>
      <c r="H18096" s="155"/>
      <c r="I18096" s="154"/>
      <c r="J18096" s="156"/>
      <c r="K18096" s="154"/>
      <c r="L18096" s="168"/>
      <c r="M18096" s="154"/>
      <c r="N18096" s="157"/>
      <c r="O18096" s="157"/>
      <c r="P18096" s="152"/>
      <c r="Q18096" s="154"/>
      <c r="R18096" s="154"/>
      <c r="S18096" s="154"/>
      <c r="T18096" s="154"/>
      <c r="U18096" s="154"/>
      <c r="V18096" s="154"/>
      <c r="W18096" s="154"/>
      <c r="X18096" s="154"/>
      <c r="Y18096" s="154"/>
      <c r="Z18096" s="154"/>
      <c r="AA18096" s="154"/>
      <c r="AB18096" s="169"/>
      <c r="AC18096" s="154"/>
      <c r="AD18096" s="158"/>
      <c r="AE18096" s="154"/>
      <c r="AF18096" s="154"/>
      <c r="AG18096" s="154"/>
      <c r="AH18096" s="154"/>
    </row>
    <row r="18097" spans="1:34">
      <c r="A18097" s="154"/>
      <c r="B18097" s="154"/>
      <c r="C18097" s="154"/>
      <c r="D18097" s="154"/>
      <c r="E18097" s="154"/>
      <c r="F18097" s="154"/>
      <c r="G18097" s="155"/>
      <c r="H18097" s="155"/>
      <c r="I18097" s="154"/>
      <c r="J18097" s="156"/>
      <c r="K18097" s="154"/>
      <c r="L18097" s="168"/>
      <c r="M18097" s="154"/>
      <c r="N18097" s="157"/>
      <c r="O18097" s="157"/>
      <c r="P18097" s="152"/>
      <c r="Q18097" s="154"/>
      <c r="R18097" s="154"/>
      <c r="S18097" s="154"/>
      <c r="T18097" s="154"/>
      <c r="U18097" s="154"/>
      <c r="V18097" s="154"/>
      <c r="W18097" s="154"/>
      <c r="X18097" s="154"/>
      <c r="Y18097" s="154"/>
      <c r="Z18097" s="154"/>
      <c r="AA18097" s="154"/>
      <c r="AB18097" s="169"/>
      <c r="AC18097" s="154"/>
      <c r="AD18097" s="158"/>
      <c r="AE18097" s="154"/>
      <c r="AF18097" s="154"/>
      <c r="AG18097" s="154"/>
      <c r="AH18097" s="154"/>
    </row>
    <row r="18098" spans="1:34">
      <c r="A18098" s="154"/>
      <c r="B18098" s="154"/>
      <c r="C18098" s="154"/>
      <c r="D18098" s="154"/>
      <c r="E18098" s="154"/>
      <c r="F18098" s="154"/>
      <c r="G18098" s="155"/>
      <c r="H18098" s="155"/>
      <c r="I18098" s="154"/>
      <c r="J18098" s="156"/>
      <c r="K18098" s="154"/>
      <c r="L18098" s="168"/>
      <c r="M18098" s="154"/>
      <c r="N18098" s="157"/>
      <c r="O18098" s="157"/>
      <c r="P18098" s="152"/>
      <c r="Q18098" s="154"/>
      <c r="R18098" s="154"/>
      <c r="S18098" s="154"/>
      <c r="T18098" s="154"/>
      <c r="U18098" s="154"/>
      <c r="V18098" s="154"/>
      <c r="W18098" s="154"/>
      <c r="X18098" s="154"/>
      <c r="Y18098" s="154"/>
      <c r="Z18098" s="154"/>
      <c r="AA18098" s="154"/>
      <c r="AB18098" s="169"/>
      <c r="AC18098" s="154"/>
      <c r="AD18098" s="158"/>
      <c r="AE18098" s="154"/>
      <c r="AF18098" s="154"/>
      <c r="AG18098" s="154"/>
      <c r="AH18098" s="154"/>
    </row>
    <row r="18099" spans="1:34">
      <c r="A18099" s="154"/>
      <c r="B18099" s="154"/>
      <c r="C18099" s="154"/>
      <c r="D18099" s="154"/>
      <c r="E18099" s="154"/>
      <c r="F18099" s="154"/>
      <c r="G18099" s="155"/>
      <c r="H18099" s="155"/>
      <c r="I18099" s="154"/>
      <c r="J18099" s="156"/>
      <c r="K18099" s="154"/>
      <c r="L18099" s="168"/>
      <c r="M18099" s="154"/>
      <c r="N18099" s="157"/>
      <c r="O18099" s="157"/>
      <c r="P18099" s="152"/>
      <c r="Q18099" s="154"/>
      <c r="R18099" s="154"/>
      <c r="S18099" s="154"/>
      <c r="T18099" s="154"/>
      <c r="U18099" s="154"/>
      <c r="V18099" s="154"/>
      <c r="W18099" s="154"/>
      <c r="X18099" s="154"/>
      <c r="Y18099" s="154"/>
      <c r="Z18099" s="154"/>
      <c r="AA18099" s="154"/>
      <c r="AB18099" s="169"/>
      <c r="AC18099" s="154"/>
      <c r="AD18099" s="158"/>
      <c r="AE18099" s="154"/>
      <c r="AF18099" s="154"/>
      <c r="AG18099" s="154"/>
      <c r="AH18099" s="154"/>
    </row>
    <row r="18100" spans="1:34">
      <c r="A18100" s="154"/>
      <c r="B18100" s="154"/>
      <c r="C18100" s="154"/>
      <c r="D18100" s="154"/>
      <c r="E18100" s="154"/>
      <c r="F18100" s="154"/>
      <c r="G18100" s="155"/>
      <c r="H18100" s="155"/>
      <c r="I18100" s="154"/>
      <c r="J18100" s="156"/>
      <c r="K18100" s="154"/>
      <c r="L18100" s="168"/>
      <c r="M18100" s="154"/>
      <c r="N18100" s="157"/>
      <c r="O18100" s="157"/>
      <c r="P18100" s="152"/>
      <c r="Q18100" s="154"/>
      <c r="R18100" s="154"/>
      <c r="S18100" s="154"/>
      <c r="T18100" s="154"/>
      <c r="U18100" s="154"/>
      <c r="V18100" s="154"/>
      <c r="W18100" s="154"/>
      <c r="X18100" s="154"/>
      <c r="Y18100" s="154"/>
      <c r="Z18100" s="154"/>
      <c r="AA18100" s="154"/>
      <c r="AB18100" s="169"/>
      <c r="AC18100" s="154"/>
      <c r="AD18100" s="158"/>
      <c r="AE18100" s="154"/>
      <c r="AF18100" s="154"/>
      <c r="AG18100" s="154"/>
      <c r="AH18100" s="154"/>
    </row>
    <row r="18101" spans="1:34">
      <c r="A18101" s="154"/>
      <c r="B18101" s="154"/>
      <c r="C18101" s="154"/>
      <c r="D18101" s="154"/>
      <c r="E18101" s="154"/>
      <c r="F18101" s="154"/>
      <c r="G18101" s="155"/>
      <c r="H18101" s="155"/>
      <c r="I18101" s="154"/>
      <c r="J18101" s="156"/>
      <c r="K18101" s="154"/>
      <c r="L18101" s="168"/>
      <c r="M18101" s="154"/>
      <c r="N18101" s="157"/>
      <c r="O18101" s="157"/>
      <c r="P18101" s="152"/>
      <c r="Q18101" s="154"/>
      <c r="R18101" s="154"/>
      <c r="S18101" s="154"/>
      <c r="T18101" s="154"/>
      <c r="U18101" s="154"/>
      <c r="V18101" s="154"/>
      <c r="W18101" s="154"/>
      <c r="X18101" s="154"/>
      <c r="Y18101" s="154"/>
      <c r="Z18101" s="154"/>
      <c r="AA18101" s="154"/>
      <c r="AB18101" s="169"/>
      <c r="AC18101" s="154"/>
      <c r="AD18101" s="158"/>
      <c r="AE18101" s="154"/>
      <c r="AF18101" s="154"/>
      <c r="AG18101" s="154"/>
      <c r="AH18101" s="154"/>
    </row>
    <row r="18102" spans="1:34">
      <c r="A18102" s="154"/>
      <c r="B18102" s="154"/>
      <c r="C18102" s="154"/>
      <c r="D18102" s="154"/>
      <c r="E18102" s="154"/>
      <c r="F18102" s="154"/>
      <c r="G18102" s="155"/>
      <c r="H18102" s="155"/>
      <c r="I18102" s="154"/>
      <c r="J18102" s="156"/>
      <c r="K18102" s="154"/>
      <c r="L18102" s="168"/>
      <c r="M18102" s="154"/>
      <c r="N18102" s="157"/>
      <c r="O18102" s="157"/>
      <c r="P18102" s="152"/>
      <c r="Q18102" s="154"/>
      <c r="R18102" s="154"/>
      <c r="S18102" s="154"/>
      <c r="T18102" s="154"/>
      <c r="U18102" s="154"/>
      <c r="V18102" s="154"/>
      <c r="W18102" s="154"/>
      <c r="X18102" s="154"/>
      <c r="Y18102" s="154"/>
      <c r="Z18102" s="154"/>
      <c r="AA18102" s="154"/>
      <c r="AB18102" s="169"/>
      <c r="AC18102" s="154"/>
      <c r="AD18102" s="158"/>
      <c r="AE18102" s="154"/>
      <c r="AF18102" s="154"/>
      <c r="AG18102" s="154"/>
      <c r="AH18102" s="154"/>
    </row>
    <row r="18103" spans="1:34">
      <c r="A18103" s="154"/>
      <c r="B18103" s="154"/>
      <c r="C18103" s="154"/>
      <c r="D18103" s="154"/>
      <c r="E18103" s="154"/>
      <c r="F18103" s="154"/>
      <c r="G18103" s="155"/>
      <c r="H18103" s="155"/>
      <c r="I18103" s="154"/>
      <c r="J18103" s="156"/>
      <c r="K18103" s="154"/>
      <c r="L18103" s="168"/>
      <c r="M18103" s="154"/>
      <c r="N18103" s="157"/>
      <c r="O18103" s="157"/>
      <c r="P18103" s="152"/>
      <c r="Q18103" s="154"/>
      <c r="R18103" s="154"/>
      <c r="S18103" s="154"/>
      <c r="T18103" s="154"/>
      <c r="U18103" s="154"/>
      <c r="V18103" s="154"/>
      <c r="W18103" s="154"/>
      <c r="X18103" s="154"/>
      <c r="Y18103" s="154"/>
      <c r="Z18103" s="154"/>
      <c r="AA18103" s="154"/>
      <c r="AB18103" s="169"/>
      <c r="AC18103" s="154"/>
      <c r="AD18103" s="158"/>
      <c r="AE18103" s="154"/>
      <c r="AF18103" s="154"/>
      <c r="AG18103" s="154"/>
      <c r="AH18103" s="154"/>
    </row>
    <row r="18104" spans="1:34">
      <c r="A18104" s="154"/>
      <c r="B18104" s="154"/>
      <c r="C18104" s="154"/>
      <c r="D18104" s="154"/>
      <c r="E18104" s="154"/>
      <c r="F18104" s="154"/>
      <c r="G18104" s="155"/>
      <c r="H18104" s="155"/>
      <c r="I18104" s="154"/>
      <c r="J18104" s="156"/>
      <c r="K18104" s="154"/>
      <c r="L18104" s="168"/>
      <c r="M18104" s="154"/>
      <c r="N18104" s="157"/>
      <c r="O18104" s="157"/>
      <c r="P18104" s="152"/>
      <c r="Q18104" s="154"/>
      <c r="R18104" s="154"/>
      <c r="S18104" s="154"/>
      <c r="T18104" s="154"/>
      <c r="U18104" s="154"/>
      <c r="V18104" s="154"/>
      <c r="W18104" s="154"/>
      <c r="X18104" s="154"/>
      <c r="Y18104" s="154"/>
      <c r="Z18104" s="154"/>
      <c r="AA18104" s="154"/>
      <c r="AB18104" s="169"/>
      <c r="AC18104" s="154"/>
      <c r="AD18104" s="158"/>
      <c r="AE18104" s="154"/>
      <c r="AF18104" s="154"/>
      <c r="AG18104" s="154"/>
      <c r="AH18104" s="154"/>
    </row>
    <row r="18105" spans="1:34">
      <c r="A18105" s="154"/>
      <c r="B18105" s="154"/>
      <c r="C18105" s="154"/>
      <c r="D18105" s="154"/>
      <c r="E18105" s="154"/>
      <c r="F18105" s="154"/>
      <c r="G18105" s="155"/>
      <c r="H18105" s="155"/>
      <c r="I18105" s="154"/>
      <c r="J18105" s="156"/>
      <c r="K18105" s="154"/>
      <c r="L18105" s="168"/>
      <c r="M18105" s="154"/>
      <c r="N18105" s="157"/>
      <c r="O18105" s="157"/>
      <c r="P18105" s="152"/>
      <c r="Q18105" s="154"/>
      <c r="R18105" s="154"/>
      <c r="S18105" s="154"/>
      <c r="T18105" s="154"/>
      <c r="U18105" s="154"/>
      <c r="V18105" s="154"/>
      <c r="W18105" s="154"/>
      <c r="X18105" s="154"/>
      <c r="Y18105" s="154"/>
      <c r="Z18105" s="154"/>
      <c r="AA18105" s="154"/>
      <c r="AB18105" s="169"/>
      <c r="AC18105" s="154"/>
      <c r="AD18105" s="158"/>
      <c r="AE18105" s="154"/>
      <c r="AF18105" s="154"/>
      <c r="AG18105" s="154"/>
      <c r="AH18105" s="154"/>
    </row>
    <row r="18106" spans="1:34">
      <c r="A18106" s="154"/>
      <c r="B18106" s="154"/>
      <c r="C18106" s="154"/>
      <c r="D18106" s="154"/>
      <c r="E18106" s="154"/>
      <c r="F18106" s="154"/>
      <c r="G18106" s="155"/>
      <c r="H18106" s="155"/>
      <c r="I18106" s="154"/>
      <c r="J18106" s="156"/>
      <c r="K18106" s="154"/>
      <c r="L18106" s="168"/>
      <c r="M18106" s="154"/>
      <c r="N18106" s="157"/>
      <c r="O18106" s="157"/>
      <c r="P18106" s="152"/>
      <c r="Q18106" s="154"/>
      <c r="R18106" s="154"/>
      <c r="S18106" s="154"/>
      <c r="T18106" s="154"/>
      <c r="U18106" s="154"/>
      <c r="V18106" s="154"/>
      <c r="W18106" s="154"/>
      <c r="X18106" s="154"/>
      <c r="Y18106" s="154"/>
      <c r="Z18106" s="154"/>
      <c r="AA18106" s="154"/>
      <c r="AB18106" s="169"/>
      <c r="AC18106" s="154"/>
      <c r="AD18106" s="158"/>
      <c r="AE18106" s="154"/>
      <c r="AF18106" s="154"/>
      <c r="AG18106" s="154"/>
      <c r="AH18106" s="154"/>
    </row>
    <row r="18107" spans="1:34">
      <c r="A18107" s="154"/>
      <c r="B18107" s="154"/>
      <c r="C18107" s="154"/>
      <c r="D18107" s="154"/>
      <c r="E18107" s="154"/>
      <c r="F18107" s="154"/>
      <c r="G18107" s="155"/>
      <c r="H18107" s="155"/>
      <c r="I18107" s="154"/>
      <c r="J18107" s="156"/>
      <c r="K18107" s="154"/>
      <c r="L18107" s="168"/>
      <c r="M18107" s="154"/>
      <c r="N18107" s="157"/>
      <c r="O18107" s="157"/>
      <c r="P18107" s="152"/>
      <c r="Q18107" s="154"/>
      <c r="R18107" s="154"/>
      <c r="S18107" s="154"/>
      <c r="T18107" s="154"/>
      <c r="U18107" s="154"/>
      <c r="V18107" s="154"/>
      <c r="W18107" s="154"/>
      <c r="X18107" s="154"/>
      <c r="Y18107" s="154"/>
      <c r="Z18107" s="154"/>
      <c r="AA18107" s="154"/>
      <c r="AB18107" s="169"/>
      <c r="AC18107" s="154"/>
      <c r="AD18107" s="158"/>
      <c r="AE18107" s="154"/>
      <c r="AF18107" s="154"/>
      <c r="AG18107" s="154"/>
      <c r="AH18107" s="154"/>
    </row>
    <row r="18108" spans="1:34">
      <c r="A18108" s="154"/>
      <c r="B18108" s="154"/>
      <c r="C18108" s="154"/>
      <c r="D18108" s="154"/>
      <c r="E18108" s="154"/>
      <c r="F18108" s="154"/>
      <c r="G18108" s="155"/>
      <c r="H18108" s="155"/>
      <c r="I18108" s="154"/>
      <c r="J18108" s="156"/>
      <c r="K18108" s="154"/>
      <c r="L18108" s="168"/>
      <c r="M18108" s="154"/>
      <c r="N18108" s="157"/>
      <c r="O18108" s="157"/>
      <c r="P18108" s="152"/>
      <c r="Q18108" s="154"/>
      <c r="R18108" s="154"/>
      <c r="S18108" s="154"/>
      <c r="T18108" s="154"/>
      <c r="U18108" s="154"/>
      <c r="V18108" s="154"/>
      <c r="W18108" s="154"/>
      <c r="X18108" s="154"/>
      <c r="Y18108" s="154"/>
      <c r="Z18108" s="154"/>
      <c r="AA18108" s="154"/>
      <c r="AB18108" s="169"/>
      <c r="AC18108" s="154"/>
      <c r="AD18108" s="158"/>
      <c r="AE18108" s="154"/>
      <c r="AF18108" s="154"/>
      <c r="AG18108" s="154"/>
      <c r="AH18108" s="154"/>
    </row>
    <row r="18109" spans="1:34">
      <c r="A18109" s="154"/>
      <c r="B18109" s="154"/>
      <c r="C18109" s="154"/>
      <c r="D18109" s="154"/>
      <c r="E18109" s="154"/>
      <c r="F18109" s="154"/>
      <c r="G18109" s="155"/>
      <c r="H18109" s="155"/>
      <c r="I18109" s="154"/>
      <c r="J18109" s="156"/>
      <c r="K18109" s="154"/>
      <c r="L18109" s="168"/>
      <c r="M18109" s="154"/>
      <c r="N18109" s="157"/>
      <c r="O18109" s="157"/>
      <c r="P18109" s="152"/>
      <c r="Q18109" s="154"/>
      <c r="R18109" s="154"/>
      <c r="S18109" s="154"/>
      <c r="T18109" s="154"/>
      <c r="U18109" s="154"/>
      <c r="V18109" s="154"/>
      <c r="W18109" s="154"/>
      <c r="X18109" s="154"/>
      <c r="Y18109" s="154"/>
      <c r="Z18109" s="154"/>
      <c r="AA18109" s="154"/>
      <c r="AB18109" s="169"/>
      <c r="AC18109" s="154"/>
      <c r="AD18109" s="158"/>
      <c r="AE18109" s="154"/>
      <c r="AF18109" s="154"/>
      <c r="AG18109" s="154"/>
      <c r="AH18109" s="154"/>
    </row>
    <row r="18110" spans="1:34">
      <c r="A18110" s="154"/>
      <c r="B18110" s="154"/>
      <c r="C18110" s="154"/>
      <c r="D18110" s="154"/>
      <c r="E18110" s="154"/>
      <c r="F18110" s="154"/>
      <c r="G18110" s="155"/>
      <c r="H18110" s="155"/>
      <c r="I18110" s="154"/>
      <c r="J18110" s="156"/>
      <c r="K18110" s="154"/>
      <c r="L18110" s="168"/>
      <c r="M18110" s="154"/>
      <c r="N18110" s="157"/>
      <c r="O18110" s="157"/>
      <c r="P18110" s="152"/>
      <c r="Q18110" s="154"/>
      <c r="R18110" s="154"/>
      <c r="S18110" s="154"/>
      <c r="T18110" s="154"/>
      <c r="U18110" s="154"/>
      <c r="V18110" s="154"/>
      <c r="W18110" s="154"/>
      <c r="X18110" s="154"/>
      <c r="Y18110" s="154"/>
      <c r="Z18110" s="154"/>
      <c r="AA18110" s="154"/>
      <c r="AB18110" s="169"/>
      <c r="AC18110" s="154"/>
      <c r="AD18110" s="158"/>
      <c r="AE18110" s="154"/>
      <c r="AF18110" s="154"/>
      <c r="AG18110" s="154"/>
      <c r="AH18110" s="154"/>
    </row>
    <row r="18111" spans="1:34">
      <c r="A18111" s="154"/>
      <c r="B18111" s="154"/>
      <c r="C18111" s="154"/>
      <c r="D18111" s="154"/>
      <c r="E18111" s="154"/>
      <c r="F18111" s="154"/>
      <c r="G18111" s="155"/>
      <c r="H18111" s="155"/>
      <c r="I18111" s="154"/>
      <c r="J18111" s="156"/>
      <c r="K18111" s="154"/>
      <c r="L18111" s="168"/>
      <c r="M18111" s="154"/>
      <c r="N18111" s="157"/>
      <c r="O18111" s="157"/>
      <c r="P18111" s="152"/>
      <c r="Q18111" s="154"/>
      <c r="R18111" s="154"/>
      <c r="S18111" s="154"/>
      <c r="T18111" s="154"/>
      <c r="U18111" s="154"/>
      <c r="V18111" s="154"/>
      <c r="W18111" s="154"/>
      <c r="X18111" s="154"/>
      <c r="Y18111" s="154"/>
      <c r="Z18111" s="154"/>
      <c r="AA18111" s="154"/>
      <c r="AB18111" s="169"/>
      <c r="AC18111" s="154"/>
      <c r="AD18111" s="158"/>
      <c r="AE18111" s="154"/>
      <c r="AF18111" s="154"/>
      <c r="AG18111" s="154"/>
      <c r="AH18111" s="154"/>
    </row>
    <row r="18112" spans="1:34">
      <c r="A18112" s="154"/>
      <c r="B18112" s="154"/>
      <c r="C18112" s="154"/>
      <c r="D18112" s="154"/>
      <c r="E18112" s="154"/>
      <c r="F18112" s="154"/>
      <c r="G18112" s="155"/>
      <c r="H18112" s="155"/>
      <c r="I18112" s="154"/>
      <c r="J18112" s="156"/>
      <c r="K18112" s="154"/>
      <c r="L18112" s="168"/>
      <c r="M18112" s="154"/>
      <c r="N18112" s="157"/>
      <c r="O18112" s="157"/>
      <c r="P18112" s="152"/>
      <c r="Q18112" s="154"/>
      <c r="R18112" s="154"/>
      <c r="S18112" s="154"/>
      <c r="T18112" s="154"/>
      <c r="U18112" s="154"/>
      <c r="V18112" s="154"/>
      <c r="W18112" s="154"/>
      <c r="X18112" s="154"/>
      <c r="Y18112" s="154"/>
      <c r="Z18112" s="154"/>
      <c r="AA18112" s="154"/>
      <c r="AB18112" s="169"/>
      <c r="AC18112" s="154"/>
      <c r="AD18112" s="158"/>
      <c r="AE18112" s="154"/>
      <c r="AF18112" s="154"/>
      <c r="AG18112" s="154"/>
      <c r="AH18112" s="154"/>
    </row>
    <row r="18113" spans="1:34">
      <c r="A18113" s="154"/>
      <c r="B18113" s="154"/>
      <c r="C18113" s="154"/>
      <c r="D18113" s="154"/>
      <c r="E18113" s="154"/>
      <c r="F18113" s="154"/>
      <c r="G18113" s="155"/>
      <c r="H18113" s="155"/>
      <c r="I18113" s="154"/>
      <c r="J18113" s="156"/>
      <c r="K18113" s="154"/>
      <c r="L18113" s="168"/>
      <c r="M18113" s="154"/>
      <c r="N18113" s="157"/>
      <c r="O18113" s="157"/>
      <c r="P18113" s="152"/>
      <c r="Q18113" s="154"/>
      <c r="R18113" s="154"/>
      <c r="S18113" s="154"/>
      <c r="T18113" s="154"/>
      <c r="U18113" s="154"/>
      <c r="V18113" s="154"/>
      <c r="W18113" s="154"/>
      <c r="X18113" s="154"/>
      <c r="Y18113" s="154"/>
      <c r="Z18113" s="154"/>
      <c r="AA18113" s="154"/>
      <c r="AB18113" s="169"/>
      <c r="AC18113" s="154"/>
      <c r="AD18113" s="158"/>
      <c r="AE18113" s="154"/>
      <c r="AF18113" s="154"/>
      <c r="AG18113" s="154"/>
      <c r="AH18113" s="154"/>
    </row>
    <row r="18114" spans="1:34">
      <c r="A18114" s="154"/>
      <c r="B18114" s="154"/>
      <c r="C18114" s="154"/>
      <c r="D18114" s="154"/>
      <c r="E18114" s="154"/>
      <c r="F18114" s="154"/>
      <c r="G18114" s="155"/>
      <c r="H18114" s="155"/>
      <c r="I18114" s="154"/>
      <c r="J18114" s="156"/>
      <c r="K18114" s="154"/>
      <c r="L18114" s="168"/>
      <c r="M18114" s="154"/>
      <c r="N18114" s="157"/>
      <c r="O18114" s="157"/>
      <c r="P18114" s="152"/>
      <c r="Q18114" s="154"/>
      <c r="R18114" s="154"/>
      <c r="S18114" s="154"/>
      <c r="T18114" s="154"/>
      <c r="U18114" s="154"/>
      <c r="V18114" s="154"/>
      <c r="W18114" s="154"/>
      <c r="X18114" s="154"/>
      <c r="Y18114" s="154"/>
      <c r="Z18114" s="154"/>
      <c r="AA18114" s="154"/>
      <c r="AB18114" s="169"/>
      <c r="AC18114" s="154"/>
      <c r="AD18114" s="158"/>
      <c r="AE18114" s="154"/>
      <c r="AF18114" s="154"/>
      <c r="AG18114" s="154"/>
      <c r="AH18114" s="154"/>
    </row>
    <row r="18115" spans="1:34">
      <c r="A18115" s="154"/>
      <c r="B18115" s="154"/>
      <c r="C18115" s="154"/>
      <c r="D18115" s="154"/>
      <c r="E18115" s="154"/>
      <c r="F18115" s="154"/>
      <c r="G18115" s="155"/>
      <c r="H18115" s="155"/>
      <c r="I18115" s="154"/>
      <c r="J18115" s="156"/>
      <c r="K18115" s="154"/>
      <c r="L18115" s="168"/>
      <c r="M18115" s="154"/>
      <c r="N18115" s="157"/>
      <c r="O18115" s="157"/>
      <c r="P18115" s="152"/>
      <c r="Q18115" s="154"/>
      <c r="R18115" s="154"/>
      <c r="S18115" s="154"/>
      <c r="T18115" s="154"/>
      <c r="U18115" s="154"/>
      <c r="V18115" s="154"/>
      <c r="W18115" s="154"/>
      <c r="X18115" s="154"/>
      <c r="Y18115" s="154"/>
      <c r="Z18115" s="154"/>
      <c r="AA18115" s="154"/>
      <c r="AB18115" s="169"/>
      <c r="AC18115" s="154"/>
      <c r="AD18115" s="158"/>
      <c r="AE18115" s="154"/>
      <c r="AF18115" s="154"/>
      <c r="AG18115" s="154"/>
      <c r="AH18115" s="154"/>
    </row>
    <row r="18116" spans="1:34">
      <c r="A18116" s="154"/>
      <c r="B18116" s="154"/>
      <c r="C18116" s="154"/>
      <c r="D18116" s="154"/>
      <c r="E18116" s="154"/>
      <c r="F18116" s="154"/>
      <c r="G18116" s="155"/>
      <c r="H18116" s="155"/>
      <c r="I18116" s="154"/>
      <c r="J18116" s="156"/>
      <c r="K18116" s="154"/>
      <c r="L18116" s="168"/>
      <c r="M18116" s="154"/>
      <c r="N18116" s="157"/>
      <c r="O18116" s="157"/>
      <c r="P18116" s="152"/>
      <c r="Q18116" s="154"/>
      <c r="R18116" s="154"/>
      <c r="S18116" s="154"/>
      <c r="T18116" s="154"/>
      <c r="U18116" s="154"/>
      <c r="V18116" s="154"/>
      <c r="W18116" s="154"/>
      <c r="X18116" s="154"/>
      <c r="Y18116" s="154"/>
      <c r="Z18116" s="154"/>
      <c r="AA18116" s="154"/>
      <c r="AB18116" s="169"/>
      <c r="AC18116" s="154"/>
      <c r="AD18116" s="158"/>
      <c r="AE18116" s="154"/>
      <c r="AF18116" s="154"/>
      <c r="AG18116" s="154"/>
      <c r="AH18116" s="154"/>
    </row>
    <row r="18117" spans="1:34">
      <c r="A18117" s="154"/>
      <c r="B18117" s="154"/>
      <c r="C18117" s="154"/>
      <c r="D18117" s="154"/>
      <c r="E18117" s="159"/>
      <c r="F18117" s="154"/>
      <c r="G18117" s="155"/>
      <c r="H18117" s="155"/>
      <c r="I18117" s="154"/>
      <c r="J18117" s="156"/>
      <c r="K18117" s="154"/>
      <c r="L18117" s="168"/>
      <c r="M18117" s="154"/>
      <c r="N18117" s="157"/>
      <c r="O18117" s="157"/>
      <c r="P18117" s="152"/>
      <c r="Q18117" s="154"/>
      <c r="R18117" s="154"/>
      <c r="S18117" s="154"/>
      <c r="T18117" s="154"/>
      <c r="U18117" s="154"/>
      <c r="V18117" s="154"/>
      <c r="W18117" s="154"/>
      <c r="X18117" s="154"/>
      <c r="Y18117" s="154"/>
      <c r="Z18117" s="154"/>
      <c r="AA18117" s="154"/>
      <c r="AB18117" s="169"/>
      <c r="AC18117" s="154"/>
      <c r="AD18117" s="158"/>
      <c r="AE18117" s="154"/>
      <c r="AF18117" s="154"/>
      <c r="AG18117" s="154"/>
      <c r="AH18117" s="154"/>
    </row>
    <row r="18118" spans="1:34">
      <c r="A18118" s="154"/>
      <c r="B18118" s="154"/>
      <c r="C18118" s="154"/>
      <c r="D18118" s="154"/>
      <c r="E18118" s="159"/>
      <c r="F18118" s="154"/>
      <c r="G18118" s="155"/>
      <c r="H18118" s="155"/>
      <c r="I18118" s="154"/>
      <c r="J18118" s="156"/>
      <c r="K18118" s="154"/>
      <c r="L18118" s="168"/>
      <c r="M18118" s="154"/>
      <c r="N18118" s="157"/>
      <c r="O18118" s="157"/>
      <c r="P18118" s="152"/>
      <c r="Q18118" s="154"/>
      <c r="R18118" s="154"/>
      <c r="S18118" s="154"/>
      <c r="T18118" s="154"/>
      <c r="U18118" s="154"/>
      <c r="V18118" s="154"/>
      <c r="W18118" s="154"/>
      <c r="X18118" s="154"/>
      <c r="Y18118" s="154"/>
      <c r="Z18118" s="154"/>
      <c r="AA18118" s="154"/>
      <c r="AB18118" s="169"/>
      <c r="AC18118" s="154"/>
      <c r="AD18118" s="158"/>
      <c r="AE18118" s="154"/>
      <c r="AF18118" s="154"/>
      <c r="AG18118" s="154"/>
      <c r="AH18118" s="154"/>
    </row>
    <row r="18119" spans="1:34">
      <c r="A18119" s="154"/>
      <c r="B18119" s="154"/>
      <c r="C18119" s="154"/>
      <c r="D18119" s="154"/>
      <c r="E18119" s="159"/>
      <c r="F18119" s="154"/>
      <c r="G18119" s="155"/>
      <c r="H18119" s="155"/>
      <c r="I18119" s="154"/>
      <c r="J18119" s="156"/>
      <c r="K18119" s="154"/>
      <c r="L18119" s="168"/>
      <c r="M18119" s="154"/>
      <c r="N18119" s="157"/>
      <c r="O18119" s="157"/>
      <c r="P18119" s="152"/>
      <c r="Q18119" s="154"/>
      <c r="R18119" s="154"/>
      <c r="S18119" s="154"/>
      <c r="T18119" s="154"/>
      <c r="U18119" s="154"/>
      <c r="V18119" s="154"/>
      <c r="W18119" s="154"/>
      <c r="X18119" s="154"/>
      <c r="Y18119" s="154"/>
      <c r="Z18119" s="154"/>
      <c r="AA18119" s="154"/>
      <c r="AB18119" s="169"/>
      <c r="AC18119" s="154"/>
      <c r="AD18119" s="158"/>
      <c r="AE18119" s="154"/>
      <c r="AF18119" s="154"/>
      <c r="AG18119" s="154"/>
      <c r="AH18119" s="154"/>
    </row>
    <row r="18120" spans="1:34">
      <c r="A18120" s="154"/>
      <c r="B18120" s="154"/>
      <c r="C18120" s="154"/>
      <c r="D18120" s="154"/>
      <c r="E18120" s="159"/>
      <c r="F18120" s="154"/>
      <c r="G18120" s="155"/>
      <c r="H18120" s="155"/>
      <c r="I18120" s="154"/>
      <c r="J18120" s="156"/>
      <c r="K18120" s="154"/>
      <c r="L18120" s="168"/>
      <c r="M18120" s="154"/>
      <c r="N18120" s="157"/>
      <c r="O18120" s="157"/>
      <c r="P18120" s="152"/>
      <c r="Q18120" s="154"/>
      <c r="R18120" s="154"/>
      <c r="S18120" s="154"/>
      <c r="T18120" s="154"/>
      <c r="U18120" s="154"/>
      <c r="V18120" s="154"/>
      <c r="W18120" s="154"/>
      <c r="X18120" s="154"/>
      <c r="Y18120" s="154"/>
      <c r="Z18120" s="154"/>
      <c r="AA18120" s="154"/>
      <c r="AB18120" s="169"/>
      <c r="AC18120" s="154"/>
      <c r="AD18120" s="158"/>
      <c r="AE18120" s="154"/>
      <c r="AF18120" s="154"/>
      <c r="AG18120" s="154"/>
      <c r="AH18120" s="154"/>
    </row>
    <row r="18121" spans="1:34">
      <c r="A18121" s="154"/>
      <c r="B18121" s="154"/>
      <c r="C18121" s="154"/>
      <c r="D18121" s="154"/>
      <c r="E18121" s="159"/>
      <c r="F18121" s="154"/>
      <c r="G18121" s="155"/>
      <c r="H18121" s="155"/>
      <c r="I18121" s="154"/>
      <c r="J18121" s="156"/>
      <c r="K18121" s="154"/>
      <c r="L18121" s="168"/>
      <c r="M18121" s="154"/>
      <c r="N18121" s="157"/>
      <c r="O18121" s="157"/>
      <c r="P18121" s="152"/>
      <c r="Q18121" s="154"/>
      <c r="R18121" s="154"/>
      <c r="S18121" s="154"/>
      <c r="T18121" s="154"/>
      <c r="U18121" s="154"/>
      <c r="V18121" s="154"/>
      <c r="W18121" s="154"/>
      <c r="X18121" s="154"/>
      <c r="Y18121" s="154"/>
      <c r="Z18121" s="154"/>
      <c r="AA18121" s="154"/>
      <c r="AB18121" s="169"/>
      <c r="AC18121" s="154"/>
      <c r="AD18121" s="158"/>
      <c r="AE18121" s="154"/>
      <c r="AF18121" s="154"/>
      <c r="AG18121" s="154"/>
      <c r="AH18121" s="154"/>
    </row>
    <row r="18122" spans="1:34">
      <c r="A18122" s="154"/>
      <c r="B18122" s="154"/>
      <c r="C18122" s="154"/>
      <c r="D18122" s="154"/>
      <c r="E18122" s="154"/>
      <c r="F18122" s="154"/>
      <c r="G18122" s="155"/>
      <c r="H18122" s="155"/>
      <c r="I18122" s="154"/>
      <c r="J18122" s="156"/>
      <c r="K18122" s="154"/>
      <c r="L18122" s="168"/>
      <c r="M18122" s="154"/>
      <c r="N18122" s="157"/>
      <c r="O18122" s="157"/>
      <c r="P18122" s="152"/>
      <c r="Q18122" s="154"/>
      <c r="R18122" s="154"/>
      <c r="S18122" s="154"/>
      <c r="T18122" s="154"/>
      <c r="U18122" s="154"/>
      <c r="V18122" s="154"/>
      <c r="W18122" s="154"/>
      <c r="X18122" s="154"/>
      <c r="Y18122" s="154"/>
      <c r="Z18122" s="154"/>
      <c r="AA18122" s="154"/>
      <c r="AB18122" s="169"/>
      <c r="AC18122" s="154"/>
      <c r="AD18122" s="158"/>
      <c r="AE18122" s="154"/>
      <c r="AF18122" s="154"/>
      <c r="AG18122" s="154"/>
      <c r="AH18122" s="154"/>
    </row>
    <row r="18123" spans="1:34">
      <c r="A18123" s="154"/>
      <c r="B18123" s="154"/>
      <c r="C18123" s="154"/>
      <c r="D18123" s="154"/>
      <c r="E18123" s="154"/>
      <c r="F18123" s="154"/>
      <c r="G18123" s="155"/>
      <c r="H18123" s="155"/>
      <c r="I18123" s="154"/>
      <c r="J18123" s="156"/>
      <c r="K18123" s="154"/>
      <c r="L18123" s="168"/>
      <c r="M18123" s="154"/>
      <c r="N18123" s="157"/>
      <c r="O18123" s="157"/>
      <c r="P18123" s="152"/>
      <c r="Q18123" s="154"/>
      <c r="R18123" s="154"/>
      <c r="S18123" s="154"/>
      <c r="T18123" s="154"/>
      <c r="U18123" s="154"/>
      <c r="V18123" s="154"/>
      <c r="W18123" s="154"/>
      <c r="X18123" s="154"/>
      <c r="Y18123" s="154"/>
      <c r="Z18123" s="154"/>
      <c r="AA18123" s="154"/>
      <c r="AB18123" s="169"/>
      <c r="AC18123" s="154"/>
      <c r="AD18123" s="158"/>
      <c r="AE18123" s="154"/>
      <c r="AF18123" s="154"/>
      <c r="AG18123" s="154"/>
      <c r="AH18123" s="154"/>
    </row>
    <row r="18124" spans="1:34">
      <c r="A18124" s="154"/>
      <c r="B18124" s="154"/>
      <c r="C18124" s="154"/>
      <c r="D18124" s="154"/>
      <c r="E18124" s="154"/>
      <c r="F18124" s="154"/>
      <c r="G18124" s="155"/>
      <c r="H18124" s="155"/>
      <c r="I18124" s="154"/>
      <c r="J18124" s="156"/>
      <c r="K18124" s="154"/>
      <c r="L18124" s="168"/>
      <c r="M18124" s="154"/>
      <c r="N18124" s="157"/>
      <c r="O18124" s="157"/>
      <c r="P18124" s="152"/>
      <c r="Q18124" s="154"/>
      <c r="R18124" s="154"/>
      <c r="S18124" s="154"/>
      <c r="T18124" s="154"/>
      <c r="U18124" s="154"/>
      <c r="V18124" s="154"/>
      <c r="W18124" s="154"/>
      <c r="X18124" s="154"/>
      <c r="Y18124" s="154"/>
      <c r="Z18124" s="154"/>
      <c r="AA18124" s="154"/>
      <c r="AB18124" s="169"/>
      <c r="AC18124" s="154"/>
      <c r="AD18124" s="158"/>
      <c r="AE18124" s="154"/>
      <c r="AF18124" s="154"/>
      <c r="AG18124" s="154"/>
      <c r="AH18124" s="154"/>
    </row>
    <row r="18125" spans="1:34">
      <c r="A18125" s="154"/>
      <c r="B18125" s="154"/>
      <c r="C18125" s="154"/>
      <c r="D18125" s="154"/>
      <c r="E18125" s="159"/>
      <c r="F18125" s="154"/>
      <c r="G18125" s="155"/>
      <c r="H18125" s="155"/>
      <c r="I18125" s="154"/>
      <c r="J18125" s="156"/>
      <c r="K18125" s="154"/>
      <c r="L18125" s="168"/>
      <c r="M18125" s="154"/>
      <c r="N18125" s="157"/>
      <c r="O18125" s="157"/>
      <c r="P18125" s="152"/>
      <c r="Q18125" s="154"/>
      <c r="R18125" s="154"/>
      <c r="S18125" s="154"/>
      <c r="T18125" s="154"/>
      <c r="U18125" s="154"/>
      <c r="V18125" s="154"/>
      <c r="W18125" s="154"/>
      <c r="X18125" s="154"/>
      <c r="Y18125" s="154"/>
      <c r="Z18125" s="154"/>
      <c r="AA18125" s="154"/>
      <c r="AB18125" s="169"/>
      <c r="AC18125" s="154"/>
      <c r="AD18125" s="158"/>
      <c r="AE18125" s="154"/>
      <c r="AF18125" s="154"/>
      <c r="AG18125" s="154"/>
      <c r="AH18125" s="154"/>
    </row>
    <row r="18126" spans="1:34">
      <c r="A18126" s="154"/>
      <c r="B18126" s="154"/>
      <c r="C18126" s="154"/>
      <c r="D18126" s="154"/>
      <c r="E18126" s="159"/>
      <c r="F18126" s="154"/>
      <c r="G18126" s="155"/>
      <c r="H18126" s="155"/>
      <c r="I18126" s="154"/>
      <c r="J18126" s="156"/>
      <c r="K18126" s="154"/>
      <c r="L18126" s="168"/>
      <c r="M18126" s="154"/>
      <c r="N18126" s="157"/>
      <c r="O18126" s="157"/>
      <c r="P18126" s="152"/>
      <c r="Q18126" s="154"/>
      <c r="R18126" s="154"/>
      <c r="S18126" s="154"/>
      <c r="T18126" s="154"/>
      <c r="U18126" s="154"/>
      <c r="V18126" s="154"/>
      <c r="W18126" s="154"/>
      <c r="X18126" s="154"/>
      <c r="Y18126" s="154"/>
      <c r="Z18126" s="154"/>
      <c r="AA18126" s="154"/>
      <c r="AB18126" s="169"/>
      <c r="AC18126" s="154"/>
      <c r="AD18126" s="158"/>
      <c r="AE18126" s="154"/>
      <c r="AF18126" s="154"/>
      <c r="AG18126" s="154"/>
      <c r="AH18126" s="154"/>
    </row>
    <row r="18127" spans="1:34">
      <c r="A18127" s="154"/>
      <c r="B18127" s="154"/>
      <c r="C18127" s="154"/>
      <c r="D18127" s="154"/>
      <c r="E18127" s="159"/>
      <c r="F18127" s="154"/>
      <c r="G18127" s="155"/>
      <c r="H18127" s="155"/>
      <c r="I18127" s="154"/>
      <c r="J18127" s="156"/>
      <c r="K18127" s="154"/>
      <c r="L18127" s="168"/>
      <c r="M18127" s="154"/>
      <c r="N18127" s="157"/>
      <c r="O18127" s="157"/>
      <c r="P18127" s="152"/>
      <c r="Q18127" s="154"/>
      <c r="R18127" s="154"/>
      <c r="S18127" s="154"/>
      <c r="T18127" s="154"/>
      <c r="U18127" s="154"/>
      <c r="V18127" s="154"/>
      <c r="W18127" s="154"/>
      <c r="X18127" s="154"/>
      <c r="Y18127" s="154"/>
      <c r="Z18127" s="154"/>
      <c r="AA18127" s="154"/>
      <c r="AB18127" s="169"/>
      <c r="AC18127" s="154"/>
      <c r="AD18127" s="158"/>
      <c r="AE18127" s="154"/>
      <c r="AF18127" s="154"/>
      <c r="AG18127" s="154"/>
      <c r="AH18127" s="154"/>
    </row>
    <row r="18128" spans="1:34">
      <c r="A18128" s="154"/>
      <c r="B18128" s="154"/>
      <c r="C18128" s="154"/>
      <c r="D18128" s="154"/>
      <c r="E18128" s="159"/>
      <c r="F18128" s="154"/>
      <c r="G18128" s="155"/>
      <c r="H18128" s="155"/>
      <c r="I18128" s="154"/>
      <c r="J18128" s="156"/>
      <c r="K18128" s="154"/>
      <c r="L18128" s="168"/>
      <c r="M18128" s="154"/>
      <c r="N18128" s="157"/>
      <c r="O18128" s="157"/>
      <c r="P18128" s="152"/>
      <c r="Q18128" s="154"/>
      <c r="R18128" s="154"/>
      <c r="S18128" s="154"/>
      <c r="T18128" s="154"/>
      <c r="U18128" s="154"/>
      <c r="V18128" s="154"/>
      <c r="W18128" s="154"/>
      <c r="X18128" s="154"/>
      <c r="Y18128" s="154"/>
      <c r="Z18128" s="154"/>
      <c r="AA18128" s="154"/>
      <c r="AB18128" s="169"/>
      <c r="AC18128" s="154"/>
      <c r="AD18128" s="158"/>
      <c r="AE18128" s="154"/>
      <c r="AF18128" s="154"/>
      <c r="AG18128" s="154"/>
      <c r="AH18128" s="154"/>
    </row>
    <row r="18129" spans="1:34">
      <c r="A18129" s="154"/>
      <c r="B18129" s="154"/>
      <c r="C18129" s="154"/>
      <c r="D18129" s="154"/>
      <c r="E18129" s="159"/>
      <c r="F18129" s="154"/>
      <c r="G18129" s="155"/>
      <c r="H18129" s="155"/>
      <c r="I18129" s="154"/>
      <c r="J18129" s="156"/>
      <c r="K18129" s="154"/>
      <c r="L18129" s="168"/>
      <c r="M18129" s="154"/>
      <c r="N18129" s="157"/>
      <c r="O18129" s="157"/>
      <c r="P18129" s="152"/>
      <c r="Q18129" s="154"/>
      <c r="R18129" s="154"/>
      <c r="S18129" s="154"/>
      <c r="T18129" s="154"/>
      <c r="U18129" s="154"/>
      <c r="V18129" s="154"/>
      <c r="W18129" s="154"/>
      <c r="X18129" s="154"/>
      <c r="Y18129" s="154"/>
      <c r="Z18129" s="154"/>
      <c r="AA18129" s="154"/>
      <c r="AB18129" s="169"/>
      <c r="AC18129" s="154"/>
      <c r="AD18129" s="158"/>
      <c r="AE18129" s="154"/>
      <c r="AF18129" s="154"/>
      <c r="AG18129" s="154"/>
      <c r="AH18129" s="154"/>
    </row>
    <row r="18130" spans="1:34">
      <c r="A18130" s="154"/>
      <c r="B18130" s="154"/>
      <c r="C18130" s="154"/>
      <c r="D18130" s="154"/>
      <c r="E18130" s="159"/>
      <c r="F18130" s="154"/>
      <c r="G18130" s="155"/>
      <c r="H18130" s="155"/>
      <c r="I18130" s="154"/>
      <c r="J18130" s="156"/>
      <c r="K18130" s="154"/>
      <c r="L18130" s="168"/>
      <c r="M18130" s="154"/>
      <c r="N18130" s="157"/>
      <c r="O18130" s="157"/>
      <c r="P18130" s="152"/>
      <c r="Q18130" s="154"/>
      <c r="R18130" s="154"/>
      <c r="S18130" s="154"/>
      <c r="T18130" s="154"/>
      <c r="U18130" s="154"/>
      <c r="V18130" s="154"/>
      <c r="W18130" s="154"/>
      <c r="X18130" s="154"/>
      <c r="Y18130" s="154"/>
      <c r="Z18130" s="154"/>
      <c r="AA18130" s="154"/>
      <c r="AB18130" s="169"/>
      <c r="AC18130" s="154"/>
      <c r="AD18130" s="158"/>
      <c r="AE18130" s="154"/>
      <c r="AF18130" s="154"/>
      <c r="AG18130" s="154"/>
      <c r="AH18130" s="154"/>
    </row>
    <row r="18131" spans="1:34">
      <c r="A18131" s="154"/>
      <c r="B18131" s="154"/>
      <c r="C18131" s="154"/>
      <c r="D18131" s="154"/>
      <c r="E18131" s="159"/>
      <c r="F18131" s="154"/>
      <c r="G18131" s="155"/>
      <c r="H18131" s="155"/>
      <c r="I18131" s="154"/>
      <c r="J18131" s="156"/>
      <c r="K18131" s="154"/>
      <c r="L18131" s="168"/>
      <c r="M18131" s="154"/>
      <c r="N18131" s="157"/>
      <c r="O18131" s="157"/>
      <c r="P18131" s="152"/>
      <c r="Q18131" s="154"/>
      <c r="R18131" s="154"/>
      <c r="S18131" s="154"/>
      <c r="T18131" s="154"/>
      <c r="U18131" s="154"/>
      <c r="V18131" s="154"/>
      <c r="W18131" s="154"/>
      <c r="X18131" s="154"/>
      <c r="Y18131" s="154"/>
      <c r="Z18131" s="154"/>
      <c r="AA18131" s="154"/>
      <c r="AB18131" s="169"/>
      <c r="AC18131" s="154"/>
      <c r="AD18131" s="158"/>
      <c r="AE18131" s="154"/>
      <c r="AF18131" s="154"/>
      <c r="AG18131" s="154"/>
      <c r="AH18131" s="154"/>
    </row>
    <row r="18132" spans="1:34">
      <c r="A18132" s="154"/>
      <c r="B18132" s="154"/>
      <c r="C18132" s="154"/>
      <c r="D18132" s="154"/>
      <c r="E18132" s="159"/>
      <c r="F18132" s="154"/>
      <c r="G18132" s="155"/>
      <c r="H18132" s="155"/>
      <c r="I18132" s="154"/>
      <c r="J18132" s="156"/>
      <c r="K18132" s="154"/>
      <c r="L18132" s="168"/>
      <c r="M18132" s="154"/>
      <c r="N18132" s="157"/>
      <c r="O18132" s="157"/>
      <c r="P18132" s="152"/>
      <c r="Q18132" s="154"/>
      <c r="R18132" s="154"/>
      <c r="S18132" s="154"/>
      <c r="T18132" s="154"/>
      <c r="U18132" s="154"/>
      <c r="V18132" s="154"/>
      <c r="W18132" s="154"/>
      <c r="X18132" s="154"/>
      <c r="Y18132" s="154"/>
      <c r="Z18132" s="154"/>
      <c r="AA18132" s="154"/>
      <c r="AB18132" s="169"/>
      <c r="AC18132" s="154"/>
      <c r="AD18132" s="158"/>
      <c r="AE18132" s="154"/>
      <c r="AF18132" s="154"/>
      <c r="AG18132" s="154"/>
      <c r="AH18132" s="154"/>
    </row>
    <row r="18133" spans="1:34">
      <c r="A18133" s="154"/>
      <c r="B18133" s="154"/>
      <c r="C18133" s="154"/>
      <c r="D18133" s="154"/>
      <c r="E18133" s="159"/>
      <c r="F18133" s="154"/>
      <c r="G18133" s="155"/>
      <c r="H18133" s="155"/>
      <c r="I18133" s="154"/>
      <c r="J18133" s="156"/>
      <c r="K18133" s="154"/>
      <c r="L18133" s="168"/>
      <c r="M18133" s="154"/>
      <c r="N18133" s="157"/>
      <c r="O18133" s="157"/>
      <c r="P18133" s="152"/>
      <c r="Q18133" s="154"/>
      <c r="R18133" s="154"/>
      <c r="S18133" s="154"/>
      <c r="T18133" s="154"/>
      <c r="U18133" s="154"/>
      <c r="V18133" s="154"/>
      <c r="W18133" s="154"/>
      <c r="X18133" s="154"/>
      <c r="Y18133" s="154"/>
      <c r="Z18133" s="154"/>
      <c r="AA18133" s="154"/>
      <c r="AB18133" s="169"/>
      <c r="AC18133" s="154"/>
      <c r="AD18133" s="158"/>
      <c r="AE18133" s="154"/>
      <c r="AF18133" s="154"/>
      <c r="AG18133" s="154"/>
      <c r="AH18133" s="154"/>
    </row>
    <row r="18134" spans="1:34">
      <c r="A18134" s="154"/>
      <c r="B18134" s="154"/>
      <c r="C18134" s="154"/>
      <c r="D18134" s="154"/>
      <c r="E18134" s="154"/>
      <c r="F18134" s="154"/>
      <c r="G18134" s="155"/>
      <c r="H18134" s="155"/>
      <c r="I18134" s="154"/>
      <c r="J18134" s="156"/>
      <c r="K18134" s="154"/>
      <c r="L18134" s="168"/>
      <c r="M18134" s="154"/>
      <c r="N18134" s="157"/>
      <c r="O18134" s="157"/>
      <c r="P18134" s="152"/>
      <c r="Q18134" s="154"/>
      <c r="R18134" s="154"/>
      <c r="S18134" s="154"/>
      <c r="T18134" s="154"/>
      <c r="U18134" s="154"/>
      <c r="V18134" s="154"/>
      <c r="W18134" s="154"/>
      <c r="X18134" s="154"/>
      <c r="Y18134" s="154"/>
      <c r="Z18134" s="154"/>
      <c r="AA18134" s="154"/>
      <c r="AB18134" s="169"/>
      <c r="AC18134" s="154"/>
      <c r="AD18134" s="158"/>
      <c r="AE18134" s="154"/>
      <c r="AF18134" s="154"/>
      <c r="AG18134" s="154"/>
      <c r="AH18134" s="154"/>
    </row>
    <row r="18135" spans="1:34">
      <c r="A18135" s="154"/>
      <c r="B18135" s="154"/>
      <c r="C18135" s="154"/>
      <c r="D18135" s="154"/>
      <c r="E18135" s="154"/>
      <c r="F18135" s="154"/>
      <c r="G18135" s="155"/>
      <c r="H18135" s="155"/>
      <c r="I18135" s="154"/>
      <c r="J18135" s="156"/>
      <c r="K18135" s="154"/>
      <c r="L18135" s="168"/>
      <c r="M18135" s="154"/>
      <c r="N18135" s="157"/>
      <c r="O18135" s="157"/>
      <c r="P18135" s="152"/>
      <c r="Q18135" s="154"/>
      <c r="R18135" s="154"/>
      <c r="S18135" s="154"/>
      <c r="T18135" s="154"/>
      <c r="U18135" s="154"/>
      <c r="V18135" s="154"/>
      <c r="W18135" s="154"/>
      <c r="X18135" s="154"/>
      <c r="Y18135" s="154"/>
      <c r="Z18135" s="154"/>
      <c r="AA18135" s="154"/>
      <c r="AB18135" s="169"/>
      <c r="AC18135" s="154"/>
      <c r="AD18135" s="158"/>
      <c r="AE18135" s="154"/>
      <c r="AF18135" s="154"/>
      <c r="AG18135" s="154"/>
      <c r="AH18135" s="154"/>
    </row>
    <row r="18136" spans="1:34">
      <c r="A18136" s="154"/>
      <c r="B18136" s="154"/>
      <c r="C18136" s="154"/>
      <c r="D18136" s="154"/>
      <c r="E18136" s="154"/>
      <c r="F18136" s="154"/>
      <c r="G18136" s="155"/>
      <c r="H18136" s="155"/>
      <c r="I18136" s="154"/>
      <c r="J18136" s="156"/>
      <c r="K18136" s="154"/>
      <c r="L18136" s="168"/>
      <c r="M18136" s="154"/>
      <c r="N18136" s="157"/>
      <c r="O18136" s="157"/>
      <c r="P18136" s="152"/>
      <c r="Q18136" s="154"/>
      <c r="R18136" s="154"/>
      <c r="S18136" s="154"/>
      <c r="T18136" s="154"/>
      <c r="U18136" s="154"/>
      <c r="V18136" s="154"/>
      <c r="W18136" s="154"/>
      <c r="X18136" s="154"/>
      <c r="Y18136" s="154"/>
      <c r="Z18136" s="154"/>
      <c r="AA18136" s="154"/>
      <c r="AB18136" s="169"/>
      <c r="AC18136" s="154"/>
      <c r="AD18136" s="158"/>
      <c r="AE18136" s="154"/>
      <c r="AF18136" s="154"/>
      <c r="AG18136" s="154"/>
      <c r="AH18136" s="154"/>
    </row>
    <row r="18137" spans="1:34">
      <c r="A18137" s="154"/>
      <c r="B18137" s="154"/>
      <c r="C18137" s="154"/>
      <c r="D18137" s="154"/>
      <c r="E18137" s="154"/>
      <c r="F18137" s="154"/>
      <c r="G18137" s="155"/>
      <c r="H18137" s="155"/>
      <c r="I18137" s="154"/>
      <c r="J18137" s="156"/>
      <c r="K18137" s="154"/>
      <c r="L18137" s="168"/>
      <c r="M18137" s="154"/>
      <c r="N18137" s="157"/>
      <c r="O18137" s="157"/>
      <c r="P18137" s="152"/>
      <c r="Q18137" s="154"/>
      <c r="R18137" s="154"/>
      <c r="S18137" s="154"/>
      <c r="T18137" s="154"/>
      <c r="U18137" s="154"/>
      <c r="V18137" s="154"/>
      <c r="W18137" s="154"/>
      <c r="X18137" s="154"/>
      <c r="Y18137" s="154"/>
      <c r="Z18137" s="154"/>
      <c r="AA18137" s="154"/>
      <c r="AB18137" s="169"/>
      <c r="AC18137" s="154"/>
      <c r="AD18137" s="158"/>
      <c r="AE18137" s="154"/>
      <c r="AF18137" s="154"/>
      <c r="AG18137" s="154"/>
      <c r="AH18137" s="154"/>
    </row>
    <row r="18138" spans="1:34">
      <c r="A18138" s="154"/>
      <c r="B18138" s="154"/>
      <c r="C18138" s="154"/>
      <c r="D18138" s="154"/>
      <c r="E18138" s="154"/>
      <c r="F18138" s="154"/>
      <c r="G18138" s="155"/>
      <c r="H18138" s="155"/>
      <c r="I18138" s="154"/>
      <c r="J18138" s="156"/>
      <c r="K18138" s="154"/>
      <c r="L18138" s="168"/>
      <c r="M18138" s="154"/>
      <c r="N18138" s="157"/>
      <c r="O18138" s="157"/>
      <c r="P18138" s="152"/>
      <c r="Q18138" s="154"/>
      <c r="R18138" s="154"/>
      <c r="S18138" s="154"/>
      <c r="T18138" s="154"/>
      <c r="U18138" s="154"/>
      <c r="V18138" s="154"/>
      <c r="W18138" s="154"/>
      <c r="X18138" s="154"/>
      <c r="Y18138" s="154"/>
      <c r="Z18138" s="154"/>
      <c r="AA18138" s="154"/>
      <c r="AB18138" s="169"/>
      <c r="AC18138" s="154"/>
      <c r="AD18138" s="158"/>
      <c r="AE18138" s="154"/>
      <c r="AF18138" s="154"/>
      <c r="AG18138" s="154"/>
      <c r="AH18138" s="154"/>
    </row>
    <row r="18139" spans="1:34">
      <c r="A18139" s="154"/>
      <c r="B18139" s="154"/>
      <c r="C18139" s="154"/>
      <c r="D18139" s="154"/>
      <c r="E18139" s="154"/>
      <c r="F18139" s="154"/>
      <c r="G18139" s="155"/>
      <c r="H18139" s="155"/>
      <c r="I18139" s="154"/>
      <c r="J18139" s="156"/>
      <c r="K18139" s="154"/>
      <c r="L18139" s="168"/>
      <c r="M18139" s="154"/>
      <c r="N18139" s="157"/>
      <c r="O18139" s="157"/>
      <c r="P18139" s="152"/>
      <c r="Q18139" s="154"/>
      <c r="R18139" s="154"/>
      <c r="S18139" s="154"/>
      <c r="T18139" s="154"/>
      <c r="U18139" s="154"/>
      <c r="V18139" s="154"/>
      <c r="W18139" s="154"/>
      <c r="X18139" s="154"/>
      <c r="Y18139" s="154"/>
      <c r="Z18139" s="154"/>
      <c r="AA18139" s="154"/>
      <c r="AB18139" s="169"/>
      <c r="AC18139" s="154"/>
      <c r="AD18139" s="158"/>
      <c r="AE18139" s="154"/>
      <c r="AF18139" s="154"/>
      <c r="AG18139" s="154"/>
      <c r="AH18139" s="154"/>
    </row>
    <row r="18140" spans="1:34">
      <c r="A18140" s="154"/>
      <c r="B18140" s="154"/>
      <c r="C18140" s="154"/>
      <c r="D18140" s="154"/>
      <c r="E18140" s="154"/>
      <c r="F18140" s="154"/>
      <c r="G18140" s="155"/>
      <c r="H18140" s="155"/>
      <c r="I18140" s="154"/>
      <c r="J18140" s="156"/>
      <c r="K18140" s="154"/>
      <c r="L18140" s="168"/>
      <c r="M18140" s="154"/>
      <c r="N18140" s="157"/>
      <c r="O18140" s="157"/>
      <c r="P18140" s="152"/>
      <c r="Q18140" s="154"/>
      <c r="R18140" s="154"/>
      <c r="S18140" s="154"/>
      <c r="T18140" s="154"/>
      <c r="U18140" s="154"/>
      <c r="V18140" s="154"/>
      <c r="W18140" s="154"/>
      <c r="X18140" s="154"/>
      <c r="Y18140" s="154"/>
      <c r="Z18140" s="154"/>
      <c r="AA18140" s="154"/>
      <c r="AB18140" s="169"/>
      <c r="AC18140" s="154"/>
      <c r="AD18140" s="158"/>
      <c r="AE18140" s="154"/>
      <c r="AF18140" s="154"/>
      <c r="AG18140" s="154"/>
      <c r="AH18140" s="154"/>
    </row>
    <row r="18141" spans="1:34">
      <c r="A18141" s="154"/>
      <c r="B18141" s="154"/>
      <c r="C18141" s="154"/>
      <c r="D18141" s="154"/>
      <c r="E18141" s="154"/>
      <c r="F18141" s="154"/>
      <c r="G18141" s="155"/>
      <c r="H18141" s="155"/>
      <c r="I18141" s="154"/>
      <c r="J18141" s="156"/>
      <c r="K18141" s="154"/>
      <c r="L18141" s="168"/>
      <c r="M18141" s="154"/>
      <c r="N18141" s="157"/>
      <c r="O18141" s="157"/>
      <c r="P18141" s="152"/>
      <c r="Q18141" s="154"/>
      <c r="R18141" s="154"/>
      <c r="S18141" s="154"/>
      <c r="T18141" s="154"/>
      <c r="U18141" s="154"/>
      <c r="V18141" s="154"/>
      <c r="W18141" s="154"/>
      <c r="X18141" s="154"/>
      <c r="Y18141" s="154"/>
      <c r="Z18141" s="154"/>
      <c r="AA18141" s="154"/>
      <c r="AB18141" s="169"/>
      <c r="AC18141" s="154"/>
      <c r="AD18141" s="158"/>
      <c r="AE18141" s="154"/>
      <c r="AF18141" s="154"/>
      <c r="AG18141" s="154"/>
      <c r="AH18141" s="154"/>
    </row>
    <row r="18142" spans="1:34">
      <c r="A18142" s="154"/>
      <c r="B18142" s="154"/>
      <c r="C18142" s="154"/>
      <c r="D18142" s="154"/>
      <c r="E18142" s="154"/>
      <c r="F18142" s="154"/>
      <c r="G18142" s="155"/>
      <c r="H18142" s="155"/>
      <c r="I18142" s="154"/>
      <c r="J18142" s="156"/>
      <c r="K18142" s="154"/>
      <c r="L18142" s="168"/>
      <c r="M18142" s="154"/>
      <c r="N18142" s="157"/>
      <c r="O18142" s="157"/>
      <c r="P18142" s="152"/>
      <c r="Q18142" s="154"/>
      <c r="R18142" s="154"/>
      <c r="S18142" s="154"/>
      <c r="T18142" s="154"/>
      <c r="U18142" s="154"/>
      <c r="V18142" s="154"/>
      <c r="W18142" s="154"/>
      <c r="X18142" s="154"/>
      <c r="Y18142" s="154"/>
      <c r="Z18142" s="154"/>
      <c r="AA18142" s="154"/>
      <c r="AB18142" s="169"/>
      <c r="AC18142" s="154"/>
      <c r="AD18142" s="158"/>
      <c r="AE18142" s="154"/>
      <c r="AF18142" s="154"/>
      <c r="AG18142" s="154"/>
      <c r="AH18142" s="154"/>
    </row>
    <row r="18143" spans="1:34">
      <c r="A18143" s="154"/>
      <c r="B18143" s="154"/>
      <c r="C18143" s="154"/>
      <c r="D18143" s="154"/>
      <c r="E18143" s="154"/>
      <c r="F18143" s="154"/>
      <c r="G18143" s="155"/>
      <c r="H18143" s="155"/>
      <c r="I18143" s="154"/>
      <c r="J18143" s="156"/>
      <c r="K18143" s="154"/>
      <c r="L18143" s="168"/>
      <c r="M18143" s="154"/>
      <c r="N18143" s="157"/>
      <c r="O18143" s="157"/>
      <c r="P18143" s="152"/>
      <c r="Q18143" s="154"/>
      <c r="R18143" s="154"/>
      <c r="S18143" s="154"/>
      <c r="T18143" s="154"/>
      <c r="U18143" s="154"/>
      <c r="V18143" s="154"/>
      <c r="W18143" s="154"/>
      <c r="X18143" s="154"/>
      <c r="Y18143" s="154"/>
      <c r="Z18143" s="154"/>
      <c r="AA18143" s="154"/>
      <c r="AB18143" s="169"/>
      <c r="AC18143" s="154"/>
      <c r="AD18143" s="158"/>
      <c r="AE18143" s="154"/>
      <c r="AF18143" s="154"/>
      <c r="AG18143" s="154"/>
      <c r="AH18143" s="154"/>
    </row>
    <row r="18144" spans="1:34">
      <c r="A18144" s="154"/>
      <c r="B18144" s="154"/>
      <c r="C18144" s="154"/>
      <c r="D18144" s="154"/>
      <c r="E18144" s="154"/>
      <c r="F18144" s="154"/>
      <c r="G18144" s="155"/>
      <c r="H18144" s="155"/>
      <c r="I18144" s="154"/>
      <c r="J18144" s="156"/>
      <c r="K18144" s="154"/>
      <c r="L18144" s="168"/>
      <c r="M18144" s="154"/>
      <c r="N18144" s="157"/>
      <c r="O18144" s="157"/>
      <c r="P18144" s="152"/>
      <c r="Q18144" s="154"/>
      <c r="R18144" s="154"/>
      <c r="S18144" s="154"/>
      <c r="T18144" s="154"/>
      <c r="U18144" s="154"/>
      <c r="V18144" s="154"/>
      <c r="W18144" s="154"/>
      <c r="X18144" s="154"/>
      <c r="Y18144" s="154"/>
      <c r="Z18144" s="154"/>
      <c r="AA18144" s="154"/>
      <c r="AB18144" s="169"/>
      <c r="AC18144" s="154"/>
      <c r="AD18144" s="158"/>
      <c r="AE18144" s="154"/>
      <c r="AF18144" s="154"/>
      <c r="AG18144" s="154"/>
      <c r="AH18144" s="154"/>
    </row>
    <row r="18145" spans="1:34">
      <c r="A18145" s="154"/>
      <c r="B18145" s="154"/>
      <c r="C18145" s="154"/>
      <c r="D18145" s="154"/>
      <c r="E18145" s="154"/>
      <c r="F18145" s="154"/>
      <c r="G18145" s="155"/>
      <c r="H18145" s="155"/>
      <c r="I18145" s="154"/>
      <c r="J18145" s="156"/>
      <c r="K18145" s="154"/>
      <c r="L18145" s="168"/>
      <c r="M18145" s="154"/>
      <c r="N18145" s="157"/>
      <c r="O18145" s="157"/>
      <c r="P18145" s="152"/>
      <c r="Q18145" s="154"/>
      <c r="R18145" s="154"/>
      <c r="S18145" s="154"/>
      <c r="T18145" s="154"/>
      <c r="U18145" s="154"/>
      <c r="V18145" s="154"/>
      <c r="W18145" s="154"/>
      <c r="X18145" s="154"/>
      <c r="Y18145" s="154"/>
      <c r="Z18145" s="154"/>
      <c r="AA18145" s="154"/>
      <c r="AB18145" s="169"/>
      <c r="AC18145" s="154"/>
      <c r="AD18145" s="158"/>
      <c r="AE18145" s="154"/>
      <c r="AF18145" s="154"/>
      <c r="AG18145" s="154"/>
      <c r="AH18145" s="154"/>
    </row>
    <row r="18146" spans="1:34">
      <c r="A18146" s="154"/>
      <c r="B18146" s="154"/>
      <c r="C18146" s="154"/>
      <c r="D18146" s="154"/>
      <c r="E18146" s="154"/>
      <c r="F18146" s="154"/>
      <c r="G18146" s="155"/>
      <c r="H18146" s="155"/>
      <c r="I18146" s="154"/>
      <c r="J18146" s="156"/>
      <c r="K18146" s="154"/>
      <c r="L18146" s="168"/>
      <c r="M18146" s="154"/>
      <c r="N18146" s="157"/>
      <c r="O18146" s="157"/>
      <c r="P18146" s="152"/>
      <c r="Q18146" s="154"/>
      <c r="R18146" s="154"/>
      <c r="S18146" s="154"/>
      <c r="T18146" s="154"/>
      <c r="U18146" s="154"/>
      <c r="V18146" s="154"/>
      <c r="W18146" s="154"/>
      <c r="X18146" s="154"/>
      <c r="Y18146" s="154"/>
      <c r="Z18146" s="154"/>
      <c r="AA18146" s="154"/>
      <c r="AB18146" s="169"/>
      <c r="AC18146" s="154"/>
      <c r="AD18146" s="158"/>
      <c r="AE18146" s="154"/>
      <c r="AF18146" s="154"/>
      <c r="AG18146" s="154"/>
      <c r="AH18146" s="154"/>
    </row>
    <row r="18147" spans="1:34">
      <c r="A18147" s="154"/>
      <c r="B18147" s="154"/>
      <c r="C18147" s="154"/>
      <c r="D18147" s="154"/>
      <c r="E18147" s="154"/>
      <c r="F18147" s="154"/>
      <c r="G18147" s="155"/>
      <c r="H18147" s="155"/>
      <c r="I18147" s="154"/>
      <c r="J18147" s="156"/>
      <c r="K18147" s="154"/>
      <c r="L18147" s="168"/>
      <c r="M18147" s="154"/>
      <c r="N18147" s="157"/>
      <c r="O18147" s="157"/>
      <c r="P18147" s="152"/>
      <c r="Q18147" s="154"/>
      <c r="R18147" s="154"/>
      <c r="S18147" s="154"/>
      <c r="T18147" s="154"/>
      <c r="U18147" s="154"/>
      <c r="V18147" s="154"/>
      <c r="W18147" s="154"/>
      <c r="X18147" s="154"/>
      <c r="Y18147" s="154"/>
      <c r="Z18147" s="154"/>
      <c r="AA18147" s="154"/>
      <c r="AB18147" s="169"/>
      <c r="AC18147" s="154"/>
      <c r="AD18147" s="158"/>
      <c r="AE18147" s="154"/>
      <c r="AF18147" s="154"/>
      <c r="AG18147" s="154"/>
      <c r="AH18147" s="154"/>
    </row>
    <row r="18148" spans="1:34">
      <c r="A18148" s="154"/>
      <c r="B18148" s="154"/>
      <c r="C18148" s="154"/>
      <c r="D18148" s="154"/>
      <c r="E18148" s="159"/>
      <c r="F18148" s="154"/>
      <c r="G18148" s="155"/>
      <c r="H18148" s="155"/>
      <c r="I18148" s="154"/>
      <c r="J18148" s="156"/>
      <c r="K18148" s="154"/>
      <c r="L18148" s="168"/>
      <c r="M18148" s="154"/>
      <c r="N18148" s="157"/>
      <c r="O18148" s="157"/>
      <c r="P18148" s="152"/>
      <c r="Q18148" s="154"/>
      <c r="R18148" s="154"/>
      <c r="S18148" s="154"/>
      <c r="T18148" s="154"/>
      <c r="U18148" s="154"/>
      <c r="V18148" s="154"/>
      <c r="W18148" s="154"/>
      <c r="X18148" s="154"/>
      <c r="Y18148" s="154"/>
      <c r="Z18148" s="154"/>
      <c r="AA18148" s="154"/>
      <c r="AB18148" s="169"/>
      <c r="AC18148" s="154"/>
      <c r="AD18148" s="158"/>
      <c r="AE18148" s="154"/>
      <c r="AF18148" s="154"/>
      <c r="AG18148" s="154"/>
      <c r="AH18148" s="154"/>
    </row>
    <row r="18149" spans="1:34">
      <c r="A18149" s="154"/>
      <c r="B18149" s="154"/>
      <c r="C18149" s="154"/>
      <c r="D18149" s="154"/>
      <c r="E18149" s="159"/>
      <c r="F18149" s="154"/>
      <c r="G18149" s="155"/>
      <c r="H18149" s="155"/>
      <c r="I18149" s="154"/>
      <c r="J18149" s="156"/>
      <c r="K18149" s="154"/>
      <c r="L18149" s="168"/>
      <c r="M18149" s="154"/>
      <c r="N18149" s="157"/>
      <c r="O18149" s="157"/>
      <c r="P18149" s="152"/>
      <c r="Q18149" s="154"/>
      <c r="R18149" s="154"/>
      <c r="S18149" s="154"/>
      <c r="T18149" s="154"/>
      <c r="U18149" s="154"/>
      <c r="V18149" s="154"/>
      <c r="W18149" s="154"/>
      <c r="X18149" s="154"/>
      <c r="Y18149" s="154"/>
      <c r="Z18149" s="154"/>
      <c r="AA18149" s="154"/>
      <c r="AB18149" s="169"/>
      <c r="AC18149" s="154"/>
      <c r="AD18149" s="158"/>
      <c r="AE18149" s="154"/>
      <c r="AF18149" s="154"/>
      <c r="AG18149" s="154"/>
      <c r="AH18149" s="154"/>
    </row>
    <row r="18150" spans="1:34">
      <c r="A18150" s="154"/>
      <c r="B18150" s="154"/>
      <c r="C18150" s="154"/>
      <c r="D18150" s="154"/>
      <c r="E18150" s="159"/>
      <c r="F18150" s="154"/>
      <c r="G18150" s="155"/>
      <c r="H18150" s="155"/>
      <c r="I18150" s="154"/>
      <c r="J18150" s="156"/>
      <c r="K18150" s="154"/>
      <c r="L18150" s="168"/>
      <c r="M18150" s="154"/>
      <c r="N18150" s="157"/>
      <c r="O18150" s="157"/>
      <c r="P18150" s="152"/>
      <c r="Q18150" s="154"/>
      <c r="R18150" s="154"/>
      <c r="S18150" s="154"/>
      <c r="T18150" s="154"/>
      <c r="U18150" s="154"/>
      <c r="V18150" s="154"/>
      <c r="W18150" s="154"/>
      <c r="X18150" s="154"/>
      <c r="Y18150" s="154"/>
      <c r="Z18150" s="154"/>
      <c r="AA18150" s="154"/>
      <c r="AB18150" s="169"/>
      <c r="AC18150" s="154"/>
      <c r="AD18150" s="158"/>
      <c r="AE18150" s="154"/>
      <c r="AF18150" s="154"/>
      <c r="AG18150" s="154"/>
      <c r="AH18150" s="154"/>
    </row>
    <row r="18151" spans="1:34">
      <c r="A18151" s="154"/>
      <c r="B18151" s="154"/>
      <c r="C18151" s="154"/>
      <c r="D18151" s="154"/>
      <c r="E18151" s="159"/>
      <c r="F18151" s="154"/>
      <c r="G18151" s="155"/>
      <c r="H18151" s="155"/>
      <c r="I18151" s="154"/>
      <c r="J18151" s="156"/>
      <c r="K18151" s="154"/>
      <c r="L18151" s="168"/>
      <c r="M18151" s="154"/>
      <c r="N18151" s="157"/>
      <c r="O18151" s="157"/>
      <c r="P18151" s="152"/>
      <c r="Q18151" s="154"/>
      <c r="R18151" s="154"/>
      <c r="S18151" s="154"/>
      <c r="T18151" s="154"/>
      <c r="U18151" s="154"/>
      <c r="V18151" s="154"/>
      <c r="W18151" s="154"/>
      <c r="X18151" s="154"/>
      <c r="Y18151" s="154"/>
      <c r="Z18151" s="154"/>
      <c r="AA18151" s="154"/>
      <c r="AB18151" s="169"/>
      <c r="AC18151" s="154"/>
      <c r="AD18151" s="158"/>
      <c r="AE18151" s="154"/>
      <c r="AF18151" s="154"/>
      <c r="AG18151" s="154"/>
      <c r="AH18151" s="154"/>
    </row>
    <row r="18152" spans="1:34">
      <c r="A18152" s="154"/>
      <c r="B18152" s="154"/>
      <c r="C18152" s="154"/>
      <c r="D18152" s="154"/>
      <c r="E18152" s="159"/>
      <c r="F18152" s="154"/>
      <c r="G18152" s="155"/>
      <c r="H18152" s="155"/>
      <c r="I18152" s="154"/>
      <c r="J18152" s="156"/>
      <c r="K18152" s="154"/>
      <c r="L18152" s="168"/>
      <c r="M18152" s="154"/>
      <c r="N18152" s="157"/>
      <c r="O18152" s="157"/>
      <c r="P18152" s="152"/>
      <c r="Q18152" s="154"/>
      <c r="R18152" s="154"/>
      <c r="S18152" s="154"/>
      <c r="T18152" s="154"/>
      <c r="U18152" s="154"/>
      <c r="V18152" s="154"/>
      <c r="W18152" s="154"/>
      <c r="X18152" s="154"/>
      <c r="Y18152" s="154"/>
      <c r="Z18152" s="154"/>
      <c r="AA18152" s="154"/>
      <c r="AB18152" s="169"/>
      <c r="AC18152" s="154"/>
      <c r="AD18152" s="158"/>
      <c r="AE18152" s="154"/>
      <c r="AF18152" s="154"/>
      <c r="AG18152" s="154"/>
      <c r="AH18152" s="154"/>
    </row>
    <row r="18153" spans="1:34">
      <c r="A18153" s="154"/>
      <c r="B18153" s="154"/>
      <c r="C18153" s="154"/>
      <c r="D18153" s="154"/>
      <c r="E18153" s="159"/>
      <c r="F18153" s="154"/>
      <c r="G18153" s="155"/>
      <c r="H18153" s="155"/>
      <c r="I18153" s="154"/>
      <c r="J18153" s="156"/>
      <c r="K18153" s="154"/>
      <c r="L18153" s="168"/>
      <c r="M18153" s="154"/>
      <c r="N18153" s="157"/>
      <c r="O18153" s="157"/>
      <c r="P18153" s="152"/>
      <c r="Q18153" s="154"/>
      <c r="R18153" s="154"/>
      <c r="S18153" s="154"/>
      <c r="T18153" s="154"/>
      <c r="U18153" s="154"/>
      <c r="V18153" s="154"/>
      <c r="W18153" s="154"/>
      <c r="X18153" s="154"/>
      <c r="Y18153" s="154"/>
      <c r="Z18153" s="154"/>
      <c r="AA18153" s="154"/>
      <c r="AB18153" s="169"/>
      <c r="AC18153" s="154"/>
      <c r="AD18153" s="158"/>
      <c r="AE18153" s="154"/>
      <c r="AF18153" s="154"/>
      <c r="AG18153" s="154"/>
      <c r="AH18153" s="154"/>
    </row>
    <row r="18154" spans="1:34">
      <c r="A18154" s="154"/>
      <c r="B18154" s="154"/>
      <c r="C18154" s="154"/>
      <c r="D18154" s="154"/>
      <c r="E18154" s="154"/>
      <c r="F18154" s="154"/>
      <c r="G18154" s="155"/>
      <c r="H18154" s="155"/>
      <c r="I18154" s="154"/>
      <c r="J18154" s="156"/>
      <c r="K18154" s="154"/>
      <c r="L18154" s="168"/>
      <c r="M18154" s="154"/>
      <c r="N18154" s="157"/>
      <c r="O18154" s="157"/>
      <c r="P18154" s="152"/>
      <c r="Q18154" s="154"/>
      <c r="R18154" s="154"/>
      <c r="S18154" s="154"/>
      <c r="T18154" s="154"/>
      <c r="U18154" s="154"/>
      <c r="V18154" s="154"/>
      <c r="W18154" s="154"/>
      <c r="X18154" s="154"/>
      <c r="Y18154" s="154"/>
      <c r="Z18154" s="154"/>
      <c r="AA18154" s="154"/>
      <c r="AB18154" s="169"/>
      <c r="AC18154" s="154"/>
      <c r="AD18154" s="158"/>
      <c r="AE18154" s="154"/>
      <c r="AF18154" s="154"/>
      <c r="AG18154" s="154"/>
      <c r="AH18154" s="154"/>
    </row>
    <row r="18155" spans="1:34">
      <c r="A18155" s="154"/>
      <c r="B18155" s="154"/>
      <c r="C18155" s="154"/>
      <c r="D18155" s="154"/>
      <c r="E18155" s="154"/>
      <c r="F18155" s="154"/>
      <c r="G18155" s="155"/>
      <c r="H18155" s="155"/>
      <c r="I18155" s="154"/>
      <c r="J18155" s="156"/>
      <c r="K18155" s="154"/>
      <c r="L18155" s="168"/>
      <c r="M18155" s="154"/>
      <c r="N18155" s="157"/>
      <c r="O18155" s="157"/>
      <c r="P18155" s="152"/>
      <c r="Q18155" s="154"/>
      <c r="R18155" s="154"/>
      <c r="S18155" s="154"/>
      <c r="T18155" s="154"/>
      <c r="U18155" s="154"/>
      <c r="V18155" s="154"/>
      <c r="W18155" s="154"/>
      <c r="X18155" s="154"/>
      <c r="Y18155" s="154"/>
      <c r="Z18155" s="154"/>
      <c r="AA18155" s="154"/>
      <c r="AB18155" s="169"/>
      <c r="AC18155" s="154"/>
      <c r="AD18155" s="158"/>
      <c r="AE18155" s="154"/>
      <c r="AF18155" s="154"/>
      <c r="AG18155" s="154"/>
      <c r="AH18155" s="154"/>
    </row>
    <row r="18156" spans="1:34">
      <c r="A18156" s="154"/>
      <c r="B18156" s="154"/>
      <c r="C18156" s="154"/>
      <c r="D18156" s="154"/>
      <c r="E18156" s="154"/>
      <c r="F18156" s="154"/>
      <c r="G18156" s="155"/>
      <c r="H18156" s="155"/>
      <c r="I18156" s="154"/>
      <c r="J18156" s="156"/>
      <c r="K18156" s="154"/>
      <c r="L18156" s="168"/>
      <c r="M18156" s="154"/>
      <c r="N18156" s="157"/>
      <c r="O18156" s="157"/>
      <c r="P18156" s="152"/>
      <c r="Q18156" s="154"/>
      <c r="R18156" s="154"/>
      <c r="S18156" s="154"/>
      <c r="T18156" s="154"/>
      <c r="U18156" s="154"/>
      <c r="V18156" s="154"/>
      <c r="W18156" s="154"/>
      <c r="X18156" s="154"/>
      <c r="Y18156" s="154"/>
      <c r="Z18156" s="154"/>
      <c r="AA18156" s="154"/>
      <c r="AB18156" s="169"/>
      <c r="AC18156" s="154"/>
      <c r="AD18156" s="158"/>
      <c r="AE18156" s="154"/>
      <c r="AF18156" s="154"/>
      <c r="AG18156" s="154"/>
      <c r="AH18156" s="154"/>
    </row>
    <row r="18157" spans="1:34">
      <c r="A18157" s="154"/>
      <c r="B18157" s="154"/>
      <c r="C18157" s="154"/>
      <c r="D18157" s="154"/>
      <c r="E18157" s="154"/>
      <c r="F18157" s="154"/>
      <c r="G18157" s="155"/>
      <c r="H18157" s="155"/>
      <c r="I18157" s="154"/>
      <c r="J18157" s="156"/>
      <c r="K18157" s="154"/>
      <c r="L18157" s="168"/>
      <c r="M18157" s="154"/>
      <c r="N18157" s="157"/>
      <c r="O18157" s="157"/>
      <c r="P18157" s="152"/>
      <c r="Q18157" s="154"/>
      <c r="R18157" s="154"/>
      <c r="S18157" s="154"/>
      <c r="T18157" s="154"/>
      <c r="U18157" s="154"/>
      <c r="V18157" s="154"/>
      <c r="W18157" s="154"/>
      <c r="X18157" s="154"/>
      <c r="Y18157" s="154"/>
      <c r="Z18157" s="154"/>
      <c r="AA18157" s="154"/>
      <c r="AB18157" s="169"/>
      <c r="AC18157" s="154"/>
      <c r="AD18157" s="158"/>
      <c r="AE18157" s="154"/>
      <c r="AF18157" s="154"/>
      <c r="AG18157" s="154"/>
      <c r="AH18157" s="154"/>
    </row>
    <row r="18158" spans="1:34">
      <c r="A18158" s="154"/>
      <c r="B18158" s="154"/>
      <c r="C18158" s="154"/>
      <c r="D18158" s="154"/>
      <c r="E18158" s="154"/>
      <c r="F18158" s="154"/>
      <c r="G18158" s="155"/>
      <c r="H18158" s="155"/>
      <c r="I18158" s="154"/>
      <c r="J18158" s="156"/>
      <c r="K18158" s="154"/>
      <c r="L18158" s="168"/>
      <c r="M18158" s="154"/>
      <c r="N18158" s="157"/>
      <c r="O18158" s="157"/>
      <c r="P18158" s="152"/>
      <c r="Q18158" s="154"/>
      <c r="R18158" s="154"/>
      <c r="S18158" s="154"/>
      <c r="T18158" s="154"/>
      <c r="U18158" s="154"/>
      <c r="V18158" s="154"/>
      <c r="W18158" s="154"/>
      <c r="X18158" s="154"/>
      <c r="Y18158" s="154"/>
      <c r="Z18158" s="154"/>
      <c r="AA18158" s="154"/>
      <c r="AB18158" s="169"/>
      <c r="AC18158" s="154"/>
      <c r="AD18158" s="158"/>
      <c r="AE18158" s="154"/>
      <c r="AF18158" s="154"/>
      <c r="AG18158" s="154"/>
      <c r="AH18158" s="154"/>
    </row>
    <row r="18159" spans="1:34">
      <c r="A18159" s="154"/>
      <c r="B18159" s="154"/>
      <c r="C18159" s="154"/>
      <c r="D18159" s="154"/>
      <c r="E18159" s="154"/>
      <c r="F18159" s="154"/>
      <c r="G18159" s="155"/>
      <c r="H18159" s="155"/>
      <c r="I18159" s="154"/>
      <c r="J18159" s="156"/>
      <c r="K18159" s="154"/>
      <c r="L18159" s="168"/>
      <c r="M18159" s="154"/>
      <c r="N18159" s="157"/>
      <c r="O18159" s="157"/>
      <c r="P18159" s="152"/>
      <c r="Q18159" s="154"/>
      <c r="R18159" s="154"/>
      <c r="S18159" s="154"/>
      <c r="T18159" s="154"/>
      <c r="U18159" s="154"/>
      <c r="V18159" s="154"/>
      <c r="W18159" s="154"/>
      <c r="X18159" s="154"/>
      <c r="Y18159" s="154"/>
      <c r="Z18159" s="154"/>
      <c r="AA18159" s="154"/>
      <c r="AB18159" s="169"/>
      <c r="AC18159" s="154"/>
      <c r="AD18159" s="158"/>
      <c r="AE18159" s="154"/>
      <c r="AF18159" s="154"/>
      <c r="AG18159" s="154"/>
      <c r="AH18159" s="154"/>
    </row>
    <row r="18160" spans="1:34">
      <c r="A18160" s="154"/>
      <c r="B18160" s="154"/>
      <c r="C18160" s="154"/>
      <c r="D18160" s="154"/>
      <c r="E18160" s="159"/>
      <c r="F18160" s="154"/>
      <c r="G18160" s="155"/>
      <c r="H18160" s="155"/>
      <c r="I18160" s="154"/>
      <c r="J18160" s="156"/>
      <c r="K18160" s="154"/>
      <c r="L18160" s="168"/>
      <c r="M18160" s="154"/>
      <c r="N18160" s="157"/>
      <c r="O18160" s="157"/>
      <c r="P18160" s="152"/>
      <c r="Q18160" s="154"/>
      <c r="R18160" s="154"/>
      <c r="S18160" s="154"/>
      <c r="T18160" s="154"/>
      <c r="U18160" s="154"/>
      <c r="V18160" s="154"/>
      <c r="W18160" s="154"/>
      <c r="X18160" s="154"/>
      <c r="Y18160" s="154"/>
      <c r="Z18160" s="154"/>
      <c r="AA18160" s="154"/>
      <c r="AB18160" s="169"/>
      <c r="AC18160" s="154"/>
      <c r="AD18160" s="158"/>
      <c r="AE18160" s="154"/>
      <c r="AF18160" s="154"/>
      <c r="AG18160" s="154"/>
      <c r="AH18160" s="154"/>
    </row>
    <row r="18161" spans="1:34">
      <c r="A18161" s="154"/>
      <c r="B18161" s="154"/>
      <c r="C18161" s="154"/>
      <c r="D18161" s="154"/>
      <c r="E18161" s="154"/>
      <c r="F18161" s="154"/>
      <c r="G18161" s="155"/>
      <c r="H18161" s="155"/>
      <c r="I18161" s="154"/>
      <c r="J18161" s="156"/>
      <c r="K18161" s="154"/>
      <c r="L18161" s="168"/>
      <c r="M18161" s="154"/>
      <c r="N18161" s="157"/>
      <c r="O18161" s="157"/>
      <c r="P18161" s="152"/>
      <c r="Q18161" s="154"/>
      <c r="R18161" s="154"/>
      <c r="S18161" s="154"/>
      <c r="T18161" s="154"/>
      <c r="U18161" s="154"/>
      <c r="V18161" s="154"/>
      <c r="W18161" s="154"/>
      <c r="X18161" s="154"/>
      <c r="Y18161" s="154"/>
      <c r="Z18161" s="154"/>
      <c r="AA18161" s="154"/>
      <c r="AB18161" s="169"/>
      <c r="AC18161" s="154"/>
      <c r="AD18161" s="158"/>
      <c r="AE18161" s="154"/>
      <c r="AF18161" s="154"/>
      <c r="AG18161" s="154"/>
      <c r="AH18161" s="154"/>
    </row>
    <row r="18162" spans="1:34">
      <c r="A18162" s="154"/>
      <c r="B18162" s="154"/>
      <c r="C18162" s="154"/>
      <c r="D18162" s="154"/>
      <c r="E18162" s="154"/>
      <c r="F18162" s="154"/>
      <c r="G18162" s="155"/>
      <c r="H18162" s="155"/>
      <c r="I18162" s="154"/>
      <c r="J18162" s="156"/>
      <c r="K18162" s="154"/>
      <c r="L18162" s="168"/>
      <c r="M18162" s="154"/>
      <c r="N18162" s="157"/>
      <c r="O18162" s="157"/>
      <c r="P18162" s="152"/>
      <c r="Q18162" s="154"/>
      <c r="R18162" s="154"/>
      <c r="S18162" s="154"/>
      <c r="T18162" s="154"/>
      <c r="U18162" s="154"/>
      <c r="V18162" s="154"/>
      <c r="W18162" s="154"/>
      <c r="X18162" s="154"/>
      <c r="Y18162" s="154"/>
      <c r="Z18162" s="154"/>
      <c r="AA18162" s="154"/>
      <c r="AB18162" s="169"/>
      <c r="AC18162" s="154"/>
      <c r="AD18162" s="158"/>
      <c r="AE18162" s="154"/>
      <c r="AF18162" s="154"/>
      <c r="AG18162" s="154"/>
      <c r="AH18162" s="154"/>
    </row>
    <row r="18163" spans="1:34">
      <c r="A18163" s="154"/>
      <c r="B18163" s="154"/>
      <c r="C18163" s="154"/>
      <c r="D18163" s="154"/>
      <c r="E18163" s="159"/>
      <c r="F18163" s="154"/>
      <c r="G18163" s="155"/>
      <c r="H18163" s="155"/>
      <c r="I18163" s="154"/>
      <c r="J18163" s="156"/>
      <c r="K18163" s="154"/>
      <c r="L18163" s="168"/>
      <c r="M18163" s="154"/>
      <c r="N18163" s="157"/>
      <c r="O18163" s="157"/>
      <c r="P18163" s="152"/>
      <c r="Q18163" s="154"/>
      <c r="R18163" s="154"/>
      <c r="S18163" s="154"/>
      <c r="T18163" s="154"/>
      <c r="U18163" s="154"/>
      <c r="V18163" s="154"/>
      <c r="W18163" s="154"/>
      <c r="X18163" s="154"/>
      <c r="Y18163" s="154"/>
      <c r="Z18163" s="154"/>
      <c r="AA18163" s="154"/>
      <c r="AB18163" s="169"/>
      <c r="AC18163" s="154"/>
      <c r="AD18163" s="158"/>
      <c r="AE18163" s="154"/>
      <c r="AF18163" s="154"/>
      <c r="AG18163" s="154"/>
      <c r="AH18163" s="154"/>
    </row>
    <row r="18164" spans="1:34">
      <c r="A18164" s="154"/>
      <c r="B18164" s="154"/>
      <c r="C18164" s="154"/>
      <c r="D18164" s="154"/>
      <c r="E18164" s="159"/>
      <c r="F18164" s="154"/>
      <c r="G18164" s="155"/>
      <c r="H18164" s="155"/>
      <c r="I18164" s="154"/>
      <c r="J18164" s="156"/>
      <c r="K18164" s="154"/>
      <c r="L18164" s="168"/>
      <c r="M18164" s="154"/>
      <c r="N18164" s="157"/>
      <c r="O18164" s="157"/>
      <c r="P18164" s="152"/>
      <c r="Q18164" s="154"/>
      <c r="R18164" s="154"/>
      <c r="S18164" s="154"/>
      <c r="T18164" s="154"/>
      <c r="U18164" s="154"/>
      <c r="V18164" s="154"/>
      <c r="W18164" s="154"/>
      <c r="X18164" s="154"/>
      <c r="Y18164" s="154"/>
      <c r="Z18164" s="154"/>
      <c r="AA18164" s="154"/>
      <c r="AB18164" s="169"/>
      <c r="AC18164" s="154"/>
      <c r="AD18164" s="158"/>
      <c r="AE18164" s="154"/>
      <c r="AF18164" s="154"/>
      <c r="AG18164" s="154"/>
      <c r="AH18164" s="154"/>
    </row>
    <row r="18165" spans="1:34">
      <c r="A18165" s="154"/>
      <c r="B18165" s="154"/>
      <c r="C18165" s="154"/>
      <c r="D18165" s="154"/>
      <c r="E18165" s="159"/>
      <c r="F18165" s="154"/>
      <c r="G18165" s="155"/>
      <c r="H18165" s="155"/>
      <c r="I18165" s="154"/>
      <c r="J18165" s="156"/>
      <c r="K18165" s="154"/>
      <c r="L18165" s="168"/>
      <c r="M18165" s="154"/>
      <c r="N18165" s="157"/>
      <c r="O18165" s="157"/>
      <c r="P18165" s="152"/>
      <c r="Q18165" s="154"/>
      <c r="R18165" s="154"/>
      <c r="S18165" s="154"/>
      <c r="T18165" s="154"/>
      <c r="U18165" s="154"/>
      <c r="V18165" s="154"/>
      <c r="W18165" s="154"/>
      <c r="X18165" s="154"/>
      <c r="Y18165" s="154"/>
      <c r="Z18165" s="154"/>
      <c r="AA18165" s="154"/>
      <c r="AB18165" s="169"/>
      <c r="AC18165" s="154"/>
      <c r="AD18165" s="158"/>
      <c r="AE18165" s="154"/>
      <c r="AF18165" s="154"/>
      <c r="AG18165" s="154"/>
      <c r="AH18165" s="154"/>
    </row>
    <row r="18166" spans="1:34">
      <c r="A18166" s="154"/>
      <c r="B18166" s="154"/>
      <c r="C18166" s="154"/>
      <c r="D18166" s="154"/>
      <c r="E18166" s="159"/>
      <c r="F18166" s="154"/>
      <c r="G18166" s="155"/>
      <c r="H18166" s="155"/>
      <c r="I18166" s="154"/>
      <c r="J18166" s="156"/>
      <c r="K18166" s="154"/>
      <c r="L18166" s="168"/>
      <c r="M18166" s="154"/>
      <c r="N18166" s="157"/>
      <c r="O18166" s="157"/>
      <c r="P18166" s="152"/>
      <c r="Q18166" s="154"/>
      <c r="R18166" s="154"/>
      <c r="S18166" s="154"/>
      <c r="T18166" s="154"/>
      <c r="U18166" s="154"/>
      <c r="V18166" s="154"/>
      <c r="W18166" s="154"/>
      <c r="X18166" s="154"/>
      <c r="Y18166" s="154"/>
      <c r="Z18166" s="154"/>
      <c r="AA18166" s="154"/>
      <c r="AB18166" s="169"/>
      <c r="AC18166" s="154"/>
      <c r="AD18166" s="158"/>
      <c r="AE18166" s="154"/>
      <c r="AF18166" s="154"/>
      <c r="AG18166" s="154"/>
      <c r="AH18166" s="154"/>
    </row>
    <row r="18167" spans="1:34">
      <c r="A18167" s="154"/>
      <c r="B18167" s="154"/>
      <c r="C18167" s="154"/>
      <c r="D18167" s="154"/>
      <c r="E18167" s="154"/>
      <c r="F18167" s="154"/>
      <c r="G18167" s="155"/>
      <c r="H18167" s="155"/>
      <c r="I18167" s="154"/>
      <c r="J18167" s="156"/>
      <c r="K18167" s="154"/>
      <c r="L18167" s="168"/>
      <c r="M18167" s="154"/>
      <c r="N18167" s="157"/>
      <c r="O18167" s="157"/>
      <c r="P18167" s="152"/>
      <c r="Q18167" s="154"/>
      <c r="R18167" s="154"/>
      <c r="S18167" s="154"/>
      <c r="T18167" s="154"/>
      <c r="U18167" s="154"/>
      <c r="V18167" s="154"/>
      <c r="W18167" s="154"/>
      <c r="X18167" s="154"/>
      <c r="Y18167" s="154"/>
      <c r="Z18167" s="154"/>
      <c r="AA18167" s="154"/>
      <c r="AB18167" s="169"/>
      <c r="AC18167" s="154"/>
      <c r="AD18167" s="158"/>
      <c r="AE18167" s="154"/>
      <c r="AF18167" s="154"/>
      <c r="AG18167" s="154"/>
      <c r="AH18167" s="154"/>
    </row>
    <row r="18168" spans="1:34">
      <c r="A18168" s="154"/>
      <c r="B18168" s="154"/>
      <c r="C18168" s="154"/>
      <c r="D18168" s="154"/>
      <c r="E18168" s="154"/>
      <c r="F18168" s="154"/>
      <c r="G18168" s="155"/>
      <c r="H18168" s="155"/>
      <c r="I18168" s="154"/>
      <c r="J18168" s="156"/>
      <c r="K18168" s="154"/>
      <c r="L18168" s="168"/>
      <c r="M18168" s="154"/>
      <c r="N18168" s="157"/>
      <c r="O18168" s="157"/>
      <c r="P18168" s="152"/>
      <c r="Q18168" s="154"/>
      <c r="R18168" s="154"/>
      <c r="S18168" s="154"/>
      <c r="T18168" s="154"/>
      <c r="U18168" s="154"/>
      <c r="V18168" s="154"/>
      <c r="W18168" s="154"/>
      <c r="X18168" s="154"/>
      <c r="Y18168" s="154"/>
      <c r="Z18168" s="154"/>
      <c r="AA18168" s="154"/>
      <c r="AB18168" s="169"/>
      <c r="AC18168" s="154"/>
      <c r="AD18168" s="158"/>
      <c r="AE18168" s="154"/>
      <c r="AF18168" s="154"/>
      <c r="AG18168" s="154"/>
      <c r="AH18168" s="154"/>
    </row>
    <row r="18169" spans="1:34">
      <c r="A18169" s="154"/>
      <c r="B18169" s="154"/>
      <c r="C18169" s="154"/>
      <c r="D18169" s="154"/>
      <c r="E18169" s="154"/>
      <c r="F18169" s="154"/>
      <c r="G18169" s="155"/>
      <c r="H18169" s="155"/>
      <c r="I18169" s="154"/>
      <c r="J18169" s="156"/>
      <c r="K18169" s="154"/>
      <c r="L18169" s="168"/>
      <c r="M18169" s="154"/>
      <c r="N18169" s="157"/>
      <c r="O18169" s="157"/>
      <c r="P18169" s="152"/>
      <c r="Q18169" s="154"/>
      <c r="R18169" s="154"/>
      <c r="S18169" s="154"/>
      <c r="T18169" s="154"/>
      <c r="U18169" s="154"/>
      <c r="V18169" s="154"/>
      <c r="W18169" s="154"/>
      <c r="X18169" s="154"/>
      <c r="Y18169" s="154"/>
      <c r="Z18169" s="154"/>
      <c r="AA18169" s="154"/>
      <c r="AB18169" s="169"/>
      <c r="AC18169" s="154"/>
      <c r="AD18169" s="158"/>
      <c r="AE18169" s="154"/>
      <c r="AF18169" s="154"/>
      <c r="AG18169" s="154"/>
      <c r="AH18169" s="154"/>
    </row>
    <row r="18170" spans="1:34">
      <c r="A18170" s="154"/>
      <c r="B18170" s="154"/>
      <c r="C18170" s="154"/>
      <c r="D18170" s="154"/>
      <c r="E18170" s="154"/>
      <c r="F18170" s="154"/>
      <c r="G18170" s="155"/>
      <c r="H18170" s="155"/>
      <c r="I18170" s="154"/>
      <c r="J18170" s="156"/>
      <c r="K18170" s="154"/>
      <c r="L18170" s="168"/>
      <c r="M18170" s="154"/>
      <c r="N18170" s="157"/>
      <c r="O18170" s="157"/>
      <c r="P18170" s="152"/>
      <c r="Q18170" s="154"/>
      <c r="R18170" s="154"/>
      <c r="S18170" s="154"/>
      <c r="T18170" s="154"/>
      <c r="U18170" s="154"/>
      <c r="V18170" s="154"/>
      <c r="W18170" s="154"/>
      <c r="X18170" s="154"/>
      <c r="Y18170" s="154"/>
      <c r="Z18170" s="154"/>
      <c r="AA18170" s="154"/>
      <c r="AB18170" s="169"/>
      <c r="AC18170" s="154"/>
      <c r="AD18170" s="158"/>
      <c r="AE18170" s="154"/>
      <c r="AF18170" s="154"/>
      <c r="AG18170" s="154"/>
      <c r="AH18170" s="154"/>
    </row>
    <row r="18171" spans="1:34">
      <c r="A18171" s="154"/>
      <c r="B18171" s="154"/>
      <c r="C18171" s="154"/>
      <c r="D18171" s="154"/>
      <c r="E18171" s="154"/>
      <c r="F18171" s="154"/>
      <c r="G18171" s="155"/>
      <c r="H18171" s="155"/>
      <c r="I18171" s="154"/>
      <c r="J18171" s="156"/>
      <c r="K18171" s="154"/>
      <c r="L18171" s="168"/>
      <c r="M18171" s="154"/>
      <c r="N18171" s="157"/>
      <c r="O18171" s="157"/>
      <c r="P18171" s="152"/>
      <c r="Q18171" s="154"/>
      <c r="R18171" s="154"/>
      <c r="S18171" s="154"/>
      <c r="T18171" s="154"/>
      <c r="U18171" s="154"/>
      <c r="V18171" s="154"/>
      <c r="W18171" s="154"/>
      <c r="X18171" s="154"/>
      <c r="Y18171" s="154"/>
      <c r="Z18171" s="154"/>
      <c r="AA18171" s="154"/>
      <c r="AB18171" s="169"/>
      <c r="AC18171" s="154"/>
      <c r="AD18171" s="158"/>
      <c r="AE18171" s="154"/>
      <c r="AF18171" s="154"/>
      <c r="AG18171" s="154"/>
      <c r="AH18171" s="154"/>
    </row>
    <row r="18172" spans="1:34">
      <c r="A18172" s="154"/>
      <c r="B18172" s="154"/>
      <c r="C18172" s="154"/>
      <c r="D18172" s="154"/>
      <c r="E18172" s="154"/>
      <c r="F18172" s="154"/>
      <c r="G18172" s="155"/>
      <c r="H18172" s="155"/>
      <c r="I18172" s="154"/>
      <c r="J18172" s="156"/>
      <c r="K18172" s="154"/>
      <c r="L18172" s="168"/>
      <c r="M18172" s="154"/>
      <c r="N18172" s="157"/>
      <c r="O18172" s="157"/>
      <c r="P18172" s="152"/>
      <c r="Q18172" s="154"/>
      <c r="R18172" s="154"/>
      <c r="S18172" s="154"/>
      <c r="T18172" s="154"/>
      <c r="U18172" s="154"/>
      <c r="V18172" s="154"/>
      <c r="W18172" s="154"/>
      <c r="X18172" s="154"/>
      <c r="Y18172" s="154"/>
      <c r="Z18172" s="154"/>
      <c r="AA18172" s="154"/>
      <c r="AB18172" s="169"/>
      <c r="AC18172" s="154"/>
      <c r="AD18172" s="158"/>
      <c r="AE18172" s="154"/>
      <c r="AF18172" s="154"/>
      <c r="AG18172" s="154"/>
      <c r="AH18172" s="154"/>
    </row>
    <row r="18173" spans="1:34">
      <c r="A18173" s="154"/>
      <c r="B18173" s="154"/>
      <c r="C18173" s="154"/>
      <c r="D18173" s="154"/>
      <c r="E18173" s="154"/>
      <c r="F18173" s="154"/>
      <c r="G18173" s="155"/>
      <c r="H18173" s="155"/>
      <c r="I18173" s="154"/>
      <c r="J18173" s="156"/>
      <c r="K18173" s="154"/>
      <c r="L18173" s="168"/>
      <c r="M18173" s="154"/>
      <c r="N18173" s="157"/>
      <c r="O18173" s="157"/>
      <c r="P18173" s="152"/>
      <c r="Q18173" s="154"/>
      <c r="R18173" s="154"/>
      <c r="S18173" s="154"/>
      <c r="T18173" s="154"/>
      <c r="U18173" s="154"/>
      <c r="V18173" s="154"/>
      <c r="W18173" s="154"/>
      <c r="X18173" s="154"/>
      <c r="Y18173" s="154"/>
      <c r="Z18173" s="154"/>
      <c r="AA18173" s="154"/>
      <c r="AB18173" s="169"/>
      <c r="AC18173" s="154"/>
      <c r="AD18173" s="158"/>
      <c r="AE18173" s="154"/>
      <c r="AF18173" s="154"/>
      <c r="AG18173" s="154"/>
      <c r="AH18173" s="154"/>
    </row>
    <row r="18174" spans="1:34">
      <c r="A18174" s="154"/>
      <c r="B18174" s="154"/>
      <c r="C18174" s="154"/>
      <c r="D18174" s="154"/>
      <c r="E18174" s="159"/>
      <c r="F18174" s="154"/>
      <c r="G18174" s="155"/>
      <c r="H18174" s="155"/>
      <c r="I18174" s="154"/>
      <c r="J18174" s="156"/>
      <c r="K18174" s="154"/>
      <c r="L18174" s="168"/>
      <c r="M18174" s="154"/>
      <c r="N18174" s="157"/>
      <c r="O18174" s="157"/>
      <c r="P18174" s="152"/>
      <c r="Q18174" s="154"/>
      <c r="R18174" s="154"/>
      <c r="S18174" s="154"/>
      <c r="T18174" s="154"/>
      <c r="U18174" s="154"/>
      <c r="V18174" s="154"/>
      <c r="W18174" s="154"/>
      <c r="X18174" s="154"/>
      <c r="Y18174" s="154"/>
      <c r="Z18174" s="154"/>
      <c r="AA18174" s="154"/>
      <c r="AB18174" s="169"/>
      <c r="AC18174" s="154"/>
      <c r="AD18174" s="158"/>
      <c r="AE18174" s="154"/>
      <c r="AF18174" s="154"/>
      <c r="AG18174" s="154"/>
      <c r="AH18174" s="154"/>
    </row>
    <row r="18175" spans="1:34">
      <c r="A18175" s="154"/>
      <c r="B18175" s="154"/>
      <c r="C18175" s="154"/>
      <c r="D18175" s="154"/>
      <c r="E18175" s="159"/>
      <c r="F18175" s="154"/>
      <c r="G18175" s="155"/>
      <c r="H18175" s="155"/>
      <c r="I18175" s="154"/>
      <c r="J18175" s="156"/>
      <c r="K18175" s="154"/>
      <c r="L18175" s="168"/>
      <c r="M18175" s="154"/>
      <c r="N18175" s="157"/>
      <c r="O18175" s="157"/>
      <c r="P18175" s="152"/>
      <c r="Q18175" s="154"/>
      <c r="R18175" s="154"/>
      <c r="S18175" s="154"/>
      <c r="T18175" s="154"/>
      <c r="U18175" s="154"/>
      <c r="V18175" s="154"/>
      <c r="W18175" s="154"/>
      <c r="X18175" s="154"/>
      <c r="Y18175" s="154"/>
      <c r="Z18175" s="154"/>
      <c r="AA18175" s="154"/>
      <c r="AB18175" s="169"/>
      <c r="AC18175" s="154"/>
      <c r="AD18175" s="158"/>
      <c r="AE18175" s="154"/>
      <c r="AF18175" s="154"/>
      <c r="AG18175" s="154"/>
      <c r="AH18175" s="154"/>
    </row>
    <row r="18176" spans="1:34">
      <c r="A18176" s="154"/>
      <c r="B18176" s="154"/>
      <c r="C18176" s="154"/>
      <c r="D18176" s="154"/>
      <c r="E18176" s="159"/>
      <c r="F18176" s="154"/>
      <c r="G18176" s="155"/>
      <c r="H18176" s="155"/>
      <c r="I18176" s="154"/>
      <c r="J18176" s="156"/>
      <c r="K18176" s="154"/>
      <c r="L18176" s="168"/>
      <c r="M18176" s="154"/>
      <c r="N18176" s="157"/>
      <c r="O18176" s="157"/>
      <c r="P18176" s="152"/>
      <c r="Q18176" s="154"/>
      <c r="R18176" s="154"/>
      <c r="S18176" s="154"/>
      <c r="T18176" s="154"/>
      <c r="U18176" s="154"/>
      <c r="V18176" s="154"/>
      <c r="W18176" s="154"/>
      <c r="X18176" s="154"/>
      <c r="Y18176" s="154"/>
      <c r="Z18176" s="154"/>
      <c r="AA18176" s="154"/>
      <c r="AB18176" s="169"/>
      <c r="AC18176" s="154"/>
      <c r="AD18176" s="158"/>
      <c r="AE18176" s="154"/>
      <c r="AF18176" s="154"/>
      <c r="AG18176" s="154"/>
      <c r="AH18176" s="154"/>
    </row>
    <row r="18177" spans="1:34">
      <c r="A18177" s="154"/>
      <c r="B18177" s="154"/>
      <c r="C18177" s="154"/>
      <c r="D18177" s="154"/>
      <c r="E18177" s="159"/>
      <c r="F18177" s="154"/>
      <c r="G18177" s="155"/>
      <c r="H18177" s="155"/>
      <c r="I18177" s="154"/>
      <c r="J18177" s="156"/>
      <c r="K18177" s="154"/>
      <c r="L18177" s="168"/>
      <c r="M18177" s="154"/>
      <c r="N18177" s="157"/>
      <c r="O18177" s="157"/>
      <c r="P18177" s="152"/>
      <c r="Q18177" s="154"/>
      <c r="R18177" s="159"/>
      <c r="S18177" s="154"/>
      <c r="T18177" s="154"/>
      <c r="U18177" s="154"/>
      <c r="V18177" s="154"/>
      <c r="W18177" s="154"/>
      <c r="X18177" s="154"/>
      <c r="Y18177" s="154"/>
      <c r="Z18177" s="154"/>
      <c r="AA18177" s="154"/>
      <c r="AB18177" s="169"/>
      <c r="AC18177" s="154"/>
      <c r="AD18177" s="158"/>
      <c r="AE18177" s="154"/>
      <c r="AF18177" s="154"/>
      <c r="AG18177" s="154"/>
      <c r="AH18177" s="154"/>
    </row>
    <row r="18178" spans="1:34">
      <c r="A18178" s="154"/>
      <c r="B18178" s="154"/>
      <c r="C18178" s="154"/>
      <c r="D18178" s="154"/>
      <c r="E18178" s="159"/>
      <c r="F18178" s="154"/>
      <c r="G18178" s="155"/>
      <c r="H18178" s="155"/>
      <c r="I18178" s="154"/>
      <c r="J18178" s="156"/>
      <c r="K18178" s="154"/>
      <c r="L18178" s="168"/>
      <c r="M18178" s="154"/>
      <c r="N18178" s="157"/>
      <c r="O18178" s="157"/>
      <c r="P18178" s="152"/>
      <c r="Q18178" s="154"/>
      <c r="R18178" s="159"/>
      <c r="S18178" s="154"/>
      <c r="T18178" s="154"/>
      <c r="U18178" s="154"/>
      <c r="V18178" s="154"/>
      <c r="W18178" s="154"/>
      <c r="X18178" s="154"/>
      <c r="Y18178" s="154"/>
      <c r="Z18178" s="154"/>
      <c r="AA18178" s="154"/>
      <c r="AB18178" s="169"/>
      <c r="AC18178" s="154"/>
      <c r="AD18178" s="158"/>
      <c r="AE18178" s="154"/>
      <c r="AF18178" s="154"/>
      <c r="AG18178" s="154"/>
      <c r="AH18178" s="154"/>
    </row>
    <row r="18179" spans="1:34">
      <c r="A18179" s="154"/>
      <c r="B18179" s="154"/>
      <c r="C18179" s="154"/>
      <c r="D18179" s="154"/>
      <c r="E18179" s="159"/>
      <c r="F18179" s="154"/>
      <c r="G18179" s="155"/>
      <c r="H18179" s="155"/>
      <c r="I18179" s="154"/>
      <c r="J18179" s="156"/>
      <c r="K18179" s="154"/>
      <c r="L18179" s="168"/>
      <c r="M18179" s="154"/>
      <c r="N18179" s="157"/>
      <c r="O18179" s="157"/>
      <c r="P18179" s="152"/>
      <c r="Q18179" s="154"/>
      <c r="R18179" s="154"/>
      <c r="S18179" s="154"/>
      <c r="T18179" s="154"/>
      <c r="U18179" s="154"/>
      <c r="V18179" s="154"/>
      <c r="W18179" s="154"/>
      <c r="X18179" s="154"/>
      <c r="Y18179" s="154"/>
      <c r="Z18179" s="154"/>
      <c r="AA18179" s="154"/>
      <c r="AB18179" s="169"/>
      <c r="AC18179" s="154"/>
      <c r="AD18179" s="158"/>
      <c r="AE18179" s="154"/>
      <c r="AF18179" s="154"/>
      <c r="AG18179" s="154"/>
      <c r="AH18179" s="154"/>
    </row>
    <row r="18180" spans="1:34">
      <c r="A18180" s="154"/>
      <c r="B18180" s="154"/>
      <c r="C18180" s="154"/>
      <c r="D18180" s="154"/>
      <c r="E18180" s="159"/>
      <c r="F18180" s="154"/>
      <c r="G18180" s="155"/>
      <c r="H18180" s="155"/>
      <c r="I18180" s="154"/>
      <c r="J18180" s="156"/>
      <c r="K18180" s="154"/>
      <c r="L18180" s="168"/>
      <c r="M18180" s="154"/>
      <c r="N18180" s="157"/>
      <c r="O18180" s="157"/>
      <c r="P18180" s="152"/>
      <c r="Q18180" s="154"/>
      <c r="R18180" s="154"/>
      <c r="S18180" s="154"/>
      <c r="T18180" s="154"/>
      <c r="U18180" s="154"/>
      <c r="V18180" s="154"/>
      <c r="W18180" s="154"/>
      <c r="X18180" s="154"/>
      <c r="Y18180" s="154"/>
      <c r="Z18180" s="154"/>
      <c r="AA18180" s="154"/>
      <c r="AB18180" s="169"/>
      <c r="AC18180" s="154"/>
      <c r="AD18180" s="158"/>
      <c r="AE18180" s="154"/>
      <c r="AF18180" s="154"/>
      <c r="AG18180" s="154"/>
      <c r="AH18180" s="154"/>
    </row>
    <row r="18181" spans="1:34">
      <c r="A18181" s="154"/>
      <c r="B18181" s="154"/>
      <c r="C18181" s="154"/>
      <c r="D18181" s="154"/>
      <c r="E18181" s="159"/>
      <c r="F18181" s="154"/>
      <c r="G18181" s="155"/>
      <c r="H18181" s="155"/>
      <c r="I18181" s="154"/>
      <c r="J18181" s="156"/>
      <c r="K18181" s="154"/>
      <c r="L18181" s="168"/>
      <c r="M18181" s="154"/>
      <c r="N18181" s="157"/>
      <c r="O18181" s="157"/>
      <c r="P18181" s="152"/>
      <c r="Q18181" s="154"/>
      <c r="R18181" s="154"/>
      <c r="S18181" s="154"/>
      <c r="T18181" s="154"/>
      <c r="U18181" s="154"/>
      <c r="V18181" s="154"/>
      <c r="W18181" s="154"/>
      <c r="X18181" s="154"/>
      <c r="Y18181" s="154"/>
      <c r="Z18181" s="154"/>
      <c r="AA18181" s="154"/>
      <c r="AB18181" s="169"/>
      <c r="AC18181" s="154"/>
      <c r="AD18181" s="158"/>
      <c r="AE18181" s="154"/>
      <c r="AF18181" s="154"/>
      <c r="AG18181" s="154"/>
      <c r="AH18181" s="154"/>
    </row>
    <row r="18182" spans="1:34">
      <c r="A18182" s="154"/>
      <c r="B18182" s="154"/>
      <c r="C18182" s="154"/>
      <c r="D18182" s="154"/>
      <c r="E18182" s="159"/>
      <c r="F18182" s="154"/>
      <c r="G18182" s="155"/>
      <c r="H18182" s="155"/>
      <c r="I18182" s="154"/>
      <c r="J18182" s="156"/>
      <c r="K18182" s="154"/>
      <c r="L18182" s="168"/>
      <c r="M18182" s="154"/>
      <c r="N18182" s="157"/>
      <c r="O18182" s="157"/>
      <c r="P18182" s="152"/>
      <c r="Q18182" s="154"/>
      <c r="R18182" s="154"/>
      <c r="S18182" s="154"/>
      <c r="T18182" s="154"/>
      <c r="U18182" s="154"/>
      <c r="V18182" s="154"/>
      <c r="W18182" s="154"/>
      <c r="X18182" s="154"/>
      <c r="Y18182" s="154"/>
      <c r="Z18182" s="154"/>
      <c r="AA18182" s="154"/>
      <c r="AB18182" s="169"/>
      <c r="AC18182" s="154"/>
      <c r="AD18182" s="158"/>
      <c r="AE18182" s="154"/>
      <c r="AF18182" s="154"/>
      <c r="AG18182" s="154"/>
      <c r="AH18182" s="154"/>
    </row>
    <row r="18183" spans="1:34">
      <c r="A18183" s="154"/>
      <c r="B18183" s="154"/>
      <c r="C18183" s="154"/>
      <c r="D18183" s="154"/>
      <c r="E18183" s="154"/>
      <c r="F18183" s="154"/>
      <c r="G18183" s="155"/>
      <c r="H18183" s="155"/>
      <c r="I18183" s="154"/>
      <c r="J18183" s="156"/>
      <c r="K18183" s="154"/>
      <c r="L18183" s="168"/>
      <c r="M18183" s="154"/>
      <c r="N18183" s="157"/>
      <c r="O18183" s="157"/>
      <c r="P18183" s="152"/>
      <c r="Q18183" s="154"/>
      <c r="R18183" s="154"/>
      <c r="S18183" s="154"/>
      <c r="T18183" s="154"/>
      <c r="U18183" s="154"/>
      <c r="V18183" s="154"/>
      <c r="W18183" s="154"/>
      <c r="X18183" s="154"/>
      <c r="Y18183" s="154"/>
      <c r="Z18183" s="154"/>
      <c r="AA18183" s="154"/>
      <c r="AB18183" s="169"/>
      <c r="AC18183" s="154"/>
      <c r="AD18183" s="158"/>
      <c r="AE18183" s="154"/>
      <c r="AF18183" s="154"/>
      <c r="AG18183" s="154"/>
      <c r="AH18183" s="154"/>
    </row>
    <row r="18184" spans="1:34">
      <c r="A18184" s="154"/>
      <c r="B18184" s="154"/>
      <c r="C18184" s="154"/>
      <c r="D18184" s="154"/>
      <c r="E18184" s="154"/>
      <c r="F18184" s="154"/>
      <c r="G18184" s="155"/>
      <c r="H18184" s="155"/>
      <c r="I18184" s="154"/>
      <c r="J18184" s="156"/>
      <c r="K18184" s="154"/>
      <c r="L18184" s="168"/>
      <c r="M18184" s="154"/>
      <c r="N18184" s="157"/>
      <c r="O18184" s="157"/>
      <c r="P18184" s="152"/>
      <c r="Q18184" s="154"/>
      <c r="R18184" s="154"/>
      <c r="S18184" s="154"/>
      <c r="T18184" s="154"/>
      <c r="U18184" s="154"/>
      <c r="V18184" s="154"/>
      <c r="W18184" s="154"/>
      <c r="X18184" s="154"/>
      <c r="Y18184" s="154"/>
      <c r="Z18184" s="154"/>
      <c r="AA18184" s="154"/>
      <c r="AB18184" s="169"/>
      <c r="AC18184" s="154"/>
      <c r="AD18184" s="158"/>
      <c r="AE18184" s="154"/>
      <c r="AF18184" s="154"/>
      <c r="AG18184" s="154"/>
      <c r="AH18184" s="154"/>
    </row>
    <row r="18185" spans="1:34">
      <c r="A18185" s="154"/>
      <c r="B18185" s="154"/>
      <c r="C18185" s="154"/>
      <c r="D18185" s="154"/>
      <c r="E18185" s="154"/>
      <c r="F18185" s="154"/>
      <c r="G18185" s="155"/>
      <c r="H18185" s="155"/>
      <c r="I18185" s="154"/>
      <c r="J18185" s="156"/>
      <c r="K18185" s="154"/>
      <c r="L18185" s="168"/>
      <c r="M18185" s="154"/>
      <c r="N18185" s="157"/>
      <c r="O18185" s="157"/>
      <c r="P18185" s="152"/>
      <c r="Q18185" s="154"/>
      <c r="R18185" s="154"/>
      <c r="S18185" s="154"/>
      <c r="T18185" s="154"/>
      <c r="U18185" s="154"/>
      <c r="V18185" s="154"/>
      <c r="W18185" s="154"/>
      <c r="X18185" s="154"/>
      <c r="Y18185" s="154"/>
      <c r="Z18185" s="154"/>
      <c r="AA18185" s="154"/>
      <c r="AB18185" s="169"/>
      <c r="AC18185" s="154"/>
      <c r="AD18185" s="158"/>
      <c r="AE18185" s="154"/>
      <c r="AF18185" s="154"/>
      <c r="AG18185" s="154"/>
      <c r="AH18185" s="154"/>
    </row>
    <row r="18186" spans="1:34">
      <c r="A18186" s="154"/>
      <c r="B18186" s="154"/>
      <c r="C18186" s="154"/>
      <c r="D18186" s="154"/>
      <c r="E18186" s="154"/>
      <c r="F18186" s="154"/>
      <c r="G18186" s="155"/>
      <c r="H18186" s="155"/>
      <c r="I18186" s="154"/>
      <c r="J18186" s="156"/>
      <c r="K18186" s="154"/>
      <c r="L18186" s="168"/>
      <c r="M18186" s="154"/>
      <c r="N18186" s="157"/>
      <c r="O18186" s="157"/>
      <c r="P18186" s="152"/>
      <c r="Q18186" s="154"/>
      <c r="R18186" s="154"/>
      <c r="S18186" s="154"/>
      <c r="T18186" s="154"/>
      <c r="U18186" s="154"/>
      <c r="V18186" s="154"/>
      <c r="W18186" s="154"/>
      <c r="X18186" s="154"/>
      <c r="Y18186" s="154"/>
      <c r="Z18186" s="154"/>
      <c r="AA18186" s="154"/>
      <c r="AB18186" s="169"/>
      <c r="AC18186" s="154"/>
      <c r="AD18186" s="158"/>
      <c r="AE18186" s="154"/>
      <c r="AF18186" s="154"/>
      <c r="AG18186" s="154"/>
      <c r="AH18186" s="154"/>
    </row>
    <row r="18187" spans="1:34">
      <c r="A18187" s="154"/>
      <c r="B18187" s="154"/>
      <c r="C18187" s="154"/>
      <c r="D18187" s="154"/>
      <c r="E18187" s="154"/>
      <c r="F18187" s="154"/>
      <c r="G18187" s="155"/>
      <c r="H18187" s="155"/>
      <c r="I18187" s="154"/>
      <c r="J18187" s="156"/>
      <c r="K18187" s="154"/>
      <c r="L18187" s="168"/>
      <c r="M18187" s="154"/>
      <c r="N18187" s="157"/>
      <c r="O18187" s="157"/>
      <c r="P18187" s="152"/>
      <c r="Q18187" s="154"/>
      <c r="R18187" s="154"/>
      <c r="S18187" s="154"/>
      <c r="T18187" s="154"/>
      <c r="U18187" s="154"/>
      <c r="V18187" s="154"/>
      <c r="W18187" s="154"/>
      <c r="X18187" s="154"/>
      <c r="Y18187" s="154"/>
      <c r="Z18187" s="154"/>
      <c r="AA18187" s="154"/>
      <c r="AB18187" s="169"/>
      <c r="AC18187" s="154"/>
      <c r="AD18187" s="158"/>
      <c r="AE18187" s="154"/>
      <c r="AF18187" s="154"/>
      <c r="AG18187" s="154"/>
      <c r="AH18187" s="154"/>
    </row>
    <row r="18188" spans="1:34">
      <c r="A18188" s="154"/>
      <c r="B18188" s="154"/>
      <c r="C18188" s="154"/>
      <c r="D18188" s="154"/>
      <c r="E18188" s="154"/>
      <c r="F18188" s="154"/>
      <c r="G18188" s="155"/>
      <c r="H18188" s="155"/>
      <c r="I18188" s="154"/>
      <c r="J18188" s="156"/>
      <c r="K18188" s="154"/>
      <c r="L18188" s="168"/>
      <c r="M18188" s="154"/>
      <c r="N18188" s="157"/>
      <c r="O18188" s="157"/>
      <c r="P18188" s="152"/>
      <c r="Q18188" s="154"/>
      <c r="R18188" s="154"/>
      <c r="S18188" s="154"/>
      <c r="T18188" s="154"/>
      <c r="U18188" s="154"/>
      <c r="V18188" s="154"/>
      <c r="W18188" s="154"/>
      <c r="X18188" s="154"/>
      <c r="Y18188" s="154"/>
      <c r="Z18188" s="154"/>
      <c r="AA18188" s="154"/>
      <c r="AB18188" s="169"/>
      <c r="AC18188" s="154"/>
      <c r="AD18188" s="158"/>
      <c r="AE18188" s="154"/>
      <c r="AF18188" s="154"/>
      <c r="AG18188" s="154"/>
      <c r="AH18188" s="154"/>
    </row>
    <row r="18189" spans="1:34">
      <c r="A18189" s="154"/>
      <c r="B18189" s="154"/>
      <c r="C18189" s="154"/>
      <c r="D18189" s="154"/>
      <c r="E18189" s="154"/>
      <c r="F18189" s="154"/>
      <c r="G18189" s="155"/>
      <c r="H18189" s="155"/>
      <c r="I18189" s="154"/>
      <c r="J18189" s="156"/>
      <c r="K18189" s="154"/>
      <c r="L18189" s="168"/>
      <c r="M18189" s="154"/>
      <c r="N18189" s="157"/>
      <c r="O18189" s="157"/>
      <c r="P18189" s="152"/>
      <c r="Q18189" s="154"/>
      <c r="R18189" s="154"/>
      <c r="S18189" s="154"/>
      <c r="T18189" s="154"/>
      <c r="U18189" s="154"/>
      <c r="V18189" s="154"/>
      <c r="W18189" s="154"/>
      <c r="X18189" s="154"/>
      <c r="Y18189" s="154"/>
      <c r="Z18189" s="154"/>
      <c r="AA18189" s="154"/>
      <c r="AB18189" s="169"/>
      <c r="AC18189" s="154"/>
      <c r="AD18189" s="158"/>
      <c r="AE18189" s="154"/>
      <c r="AF18189" s="154"/>
      <c r="AG18189" s="154"/>
      <c r="AH18189" s="154"/>
    </row>
    <row r="18190" spans="1:34">
      <c r="A18190" s="154"/>
      <c r="B18190" s="154"/>
      <c r="C18190" s="154"/>
      <c r="D18190" s="154"/>
      <c r="E18190" s="154"/>
      <c r="F18190" s="154"/>
      <c r="G18190" s="155"/>
      <c r="H18190" s="155"/>
      <c r="I18190" s="154"/>
      <c r="J18190" s="156"/>
      <c r="K18190" s="154"/>
      <c r="L18190" s="168"/>
      <c r="M18190" s="154"/>
      <c r="N18190" s="157"/>
      <c r="O18190" s="157"/>
      <c r="P18190" s="152"/>
      <c r="Q18190" s="154"/>
      <c r="R18190" s="154"/>
      <c r="S18190" s="154"/>
      <c r="T18190" s="154"/>
      <c r="U18190" s="154"/>
      <c r="V18190" s="154"/>
      <c r="W18190" s="154"/>
      <c r="X18190" s="154"/>
      <c r="Y18190" s="154"/>
      <c r="Z18190" s="154"/>
      <c r="AA18190" s="154"/>
      <c r="AB18190" s="169"/>
      <c r="AC18190" s="154"/>
      <c r="AD18190" s="158"/>
      <c r="AE18190" s="154"/>
      <c r="AF18190" s="154"/>
      <c r="AG18190" s="154"/>
      <c r="AH18190" s="154"/>
    </row>
    <row r="18191" spans="1:34">
      <c r="A18191" s="154"/>
      <c r="B18191" s="154"/>
      <c r="C18191" s="154"/>
      <c r="D18191" s="154"/>
      <c r="E18191" s="154"/>
      <c r="F18191" s="154"/>
      <c r="G18191" s="155"/>
      <c r="H18191" s="155"/>
      <c r="I18191" s="154"/>
      <c r="J18191" s="156"/>
      <c r="K18191" s="154"/>
      <c r="L18191" s="168"/>
      <c r="M18191" s="154"/>
      <c r="N18191" s="157"/>
      <c r="O18191" s="157"/>
      <c r="P18191" s="152"/>
      <c r="Q18191" s="154"/>
      <c r="R18191" s="154"/>
      <c r="S18191" s="154"/>
      <c r="T18191" s="154"/>
      <c r="U18191" s="154"/>
      <c r="V18191" s="154"/>
      <c r="W18191" s="154"/>
      <c r="X18191" s="154"/>
      <c r="Y18191" s="154"/>
      <c r="Z18191" s="154"/>
      <c r="AA18191" s="154"/>
      <c r="AB18191" s="169"/>
      <c r="AC18191" s="154"/>
      <c r="AD18191" s="158"/>
      <c r="AE18191" s="154"/>
      <c r="AF18191" s="154"/>
      <c r="AG18191" s="154"/>
      <c r="AH18191" s="154"/>
    </row>
    <row r="18192" spans="1:34">
      <c r="A18192" s="154"/>
      <c r="B18192" s="154"/>
      <c r="C18192" s="154"/>
      <c r="D18192" s="154"/>
      <c r="E18192" s="154"/>
      <c r="F18192" s="154"/>
      <c r="G18192" s="155"/>
      <c r="H18192" s="155"/>
      <c r="I18192" s="154"/>
      <c r="J18192" s="156"/>
      <c r="K18192" s="154"/>
      <c r="L18192" s="168"/>
      <c r="M18192" s="154"/>
      <c r="N18192" s="157"/>
      <c r="O18192" s="157"/>
      <c r="P18192" s="152"/>
      <c r="Q18192" s="154"/>
      <c r="R18192" s="154"/>
      <c r="S18192" s="154"/>
      <c r="T18192" s="154"/>
      <c r="U18192" s="154"/>
      <c r="V18192" s="154"/>
      <c r="W18192" s="154"/>
      <c r="X18192" s="154"/>
      <c r="Y18192" s="154"/>
      <c r="Z18192" s="154"/>
      <c r="AA18192" s="154"/>
      <c r="AB18192" s="169"/>
      <c r="AC18192" s="154"/>
      <c r="AD18192" s="158"/>
      <c r="AE18192" s="154"/>
      <c r="AF18192" s="154"/>
      <c r="AG18192" s="154"/>
      <c r="AH18192" s="154"/>
    </row>
    <row r="18193" spans="1:34">
      <c r="A18193" s="154"/>
      <c r="B18193" s="154"/>
      <c r="C18193" s="154"/>
      <c r="D18193" s="154"/>
      <c r="E18193" s="154"/>
      <c r="F18193" s="154"/>
      <c r="G18193" s="155"/>
      <c r="H18193" s="155"/>
      <c r="I18193" s="154"/>
      <c r="J18193" s="156"/>
      <c r="K18193" s="154"/>
      <c r="L18193" s="168"/>
      <c r="M18193" s="154"/>
      <c r="N18193" s="157"/>
      <c r="O18193" s="157"/>
      <c r="P18193" s="152"/>
      <c r="Q18193" s="154"/>
      <c r="R18193" s="154"/>
      <c r="S18193" s="154"/>
      <c r="T18193" s="154"/>
      <c r="U18193" s="154"/>
      <c r="V18193" s="154"/>
      <c r="W18193" s="154"/>
      <c r="X18193" s="154"/>
      <c r="Y18193" s="154"/>
      <c r="Z18193" s="154"/>
      <c r="AA18193" s="154"/>
      <c r="AB18193" s="169"/>
      <c r="AC18193" s="154"/>
      <c r="AD18193" s="158"/>
      <c r="AE18193" s="154"/>
      <c r="AF18193" s="154"/>
      <c r="AG18193" s="154"/>
      <c r="AH18193" s="154"/>
    </row>
    <row r="18194" spans="1:34">
      <c r="A18194" s="154"/>
      <c r="B18194" s="154"/>
      <c r="C18194" s="154"/>
      <c r="D18194" s="154"/>
      <c r="E18194" s="154"/>
      <c r="F18194" s="154"/>
      <c r="G18194" s="155"/>
      <c r="H18194" s="155"/>
      <c r="I18194" s="154"/>
      <c r="J18194" s="156"/>
      <c r="K18194" s="154"/>
      <c r="L18194" s="168"/>
      <c r="M18194" s="154"/>
      <c r="N18194" s="157"/>
      <c r="O18194" s="157"/>
      <c r="P18194" s="152"/>
      <c r="Q18194" s="154"/>
      <c r="R18194" s="154"/>
      <c r="S18194" s="154"/>
      <c r="T18194" s="154"/>
      <c r="U18194" s="154"/>
      <c r="V18194" s="154"/>
      <c r="W18194" s="154"/>
      <c r="X18194" s="154"/>
      <c r="Y18194" s="154"/>
      <c r="Z18194" s="154"/>
      <c r="AA18194" s="154"/>
      <c r="AB18194" s="169"/>
      <c r="AC18194" s="154"/>
      <c r="AD18194" s="158"/>
      <c r="AE18194" s="154"/>
      <c r="AF18194" s="154"/>
      <c r="AG18194" s="154"/>
      <c r="AH18194" s="154"/>
    </row>
    <row r="18195" spans="1:34">
      <c r="A18195" s="154"/>
      <c r="B18195" s="154"/>
      <c r="C18195" s="154"/>
      <c r="D18195" s="154"/>
      <c r="E18195" s="154"/>
      <c r="F18195" s="154"/>
      <c r="G18195" s="155"/>
      <c r="H18195" s="155"/>
      <c r="I18195" s="154"/>
      <c r="J18195" s="156"/>
      <c r="K18195" s="154"/>
      <c r="L18195" s="168"/>
      <c r="M18195" s="154"/>
      <c r="N18195" s="157"/>
      <c r="O18195" s="157"/>
      <c r="P18195" s="152"/>
      <c r="Q18195" s="154"/>
      <c r="R18195" s="154"/>
      <c r="S18195" s="154"/>
      <c r="T18195" s="154"/>
      <c r="U18195" s="154"/>
      <c r="V18195" s="154"/>
      <c r="W18195" s="154"/>
      <c r="X18195" s="154"/>
      <c r="Y18195" s="154"/>
      <c r="Z18195" s="154"/>
      <c r="AA18195" s="154"/>
      <c r="AB18195" s="169"/>
      <c r="AC18195" s="154"/>
      <c r="AD18195" s="158"/>
      <c r="AE18195" s="154"/>
      <c r="AF18195" s="154"/>
      <c r="AG18195" s="154"/>
      <c r="AH18195" s="154"/>
    </row>
    <row r="18196" spans="1:34">
      <c r="A18196" s="154"/>
      <c r="B18196" s="154"/>
      <c r="C18196" s="154"/>
      <c r="D18196" s="154"/>
      <c r="E18196" s="154"/>
      <c r="F18196" s="154"/>
      <c r="G18196" s="155"/>
      <c r="H18196" s="155"/>
      <c r="I18196" s="154"/>
      <c r="J18196" s="156"/>
      <c r="K18196" s="154"/>
      <c r="L18196" s="168"/>
      <c r="M18196" s="154"/>
      <c r="N18196" s="157"/>
      <c r="O18196" s="157"/>
      <c r="P18196" s="152"/>
      <c r="Q18196" s="154"/>
      <c r="R18196" s="154"/>
      <c r="S18196" s="154"/>
      <c r="T18196" s="154"/>
      <c r="U18196" s="154"/>
      <c r="V18196" s="154"/>
      <c r="W18196" s="154"/>
      <c r="X18196" s="154"/>
      <c r="Y18196" s="154"/>
      <c r="Z18196" s="154"/>
      <c r="AA18196" s="154"/>
      <c r="AB18196" s="169"/>
      <c r="AC18196" s="154"/>
      <c r="AD18196" s="158"/>
      <c r="AE18196" s="154"/>
      <c r="AF18196" s="154"/>
      <c r="AG18196" s="154"/>
      <c r="AH18196" s="154"/>
    </row>
    <row r="18197" spans="1:34">
      <c r="A18197" s="154"/>
      <c r="B18197" s="154"/>
      <c r="C18197" s="154"/>
      <c r="D18197" s="154"/>
      <c r="E18197" s="154"/>
      <c r="F18197" s="154"/>
      <c r="G18197" s="155"/>
      <c r="H18197" s="155"/>
      <c r="I18197" s="154"/>
      <c r="J18197" s="156"/>
      <c r="K18197" s="154"/>
      <c r="L18197" s="168"/>
      <c r="M18197" s="154"/>
      <c r="N18197" s="157"/>
      <c r="O18197" s="157"/>
      <c r="P18197" s="152"/>
      <c r="Q18197" s="154"/>
      <c r="R18197" s="170"/>
      <c r="S18197" s="154"/>
      <c r="T18197" s="154"/>
      <c r="U18197" s="154"/>
      <c r="V18197" s="154"/>
      <c r="W18197" s="154"/>
      <c r="X18197" s="154"/>
      <c r="Y18197" s="154"/>
      <c r="Z18197" s="154"/>
      <c r="AA18197" s="154"/>
      <c r="AB18197" s="169"/>
      <c r="AC18197" s="154"/>
      <c r="AD18197" s="158"/>
      <c r="AE18197" s="154"/>
      <c r="AF18197" s="154"/>
      <c r="AG18197" s="154"/>
      <c r="AH18197" s="154"/>
    </row>
    <row r="18198" spans="1:34">
      <c r="A18198" s="154"/>
      <c r="B18198" s="154"/>
      <c r="C18198" s="154"/>
      <c r="D18198" s="154"/>
      <c r="E18198" s="154"/>
      <c r="F18198" s="154"/>
      <c r="G18198" s="155"/>
      <c r="H18198" s="155"/>
      <c r="I18198" s="154"/>
      <c r="J18198" s="156"/>
      <c r="K18198" s="154"/>
      <c r="L18198" s="168"/>
      <c r="M18198" s="154"/>
      <c r="N18198" s="157"/>
      <c r="O18198" s="157"/>
      <c r="P18198" s="152"/>
      <c r="Q18198" s="154"/>
      <c r="R18198" s="154"/>
      <c r="S18198" s="154"/>
      <c r="T18198" s="154"/>
      <c r="U18198" s="154"/>
      <c r="V18198" s="154"/>
      <c r="W18198" s="154"/>
      <c r="X18198" s="154"/>
      <c r="Y18198" s="154"/>
      <c r="Z18198" s="154"/>
      <c r="AA18198" s="154"/>
      <c r="AB18198" s="169"/>
      <c r="AC18198" s="154"/>
      <c r="AD18198" s="158"/>
      <c r="AE18198" s="154"/>
      <c r="AF18198" s="154"/>
      <c r="AG18198" s="154"/>
      <c r="AH18198" s="154"/>
    </row>
    <row r="18199" spans="1:34">
      <c r="A18199" s="154"/>
      <c r="B18199" s="154"/>
      <c r="C18199" s="154"/>
      <c r="D18199" s="154"/>
      <c r="E18199" s="154"/>
      <c r="F18199" s="154"/>
      <c r="G18199" s="155"/>
      <c r="H18199" s="155"/>
      <c r="I18199" s="154"/>
      <c r="J18199" s="156"/>
      <c r="K18199" s="154"/>
      <c r="L18199" s="168"/>
      <c r="M18199" s="154"/>
      <c r="N18199" s="157"/>
      <c r="O18199" s="157"/>
      <c r="P18199" s="152"/>
      <c r="Q18199" s="154"/>
      <c r="R18199" s="154"/>
      <c r="S18199" s="154"/>
      <c r="T18199" s="154"/>
      <c r="U18199" s="154"/>
      <c r="V18199" s="154"/>
      <c r="W18199" s="154"/>
      <c r="X18199" s="154"/>
      <c r="Y18199" s="154"/>
      <c r="Z18199" s="154"/>
      <c r="AA18199" s="154"/>
      <c r="AB18199" s="169"/>
      <c r="AC18199" s="154"/>
      <c r="AD18199" s="158"/>
      <c r="AE18199" s="154"/>
      <c r="AF18199" s="154"/>
      <c r="AG18199" s="154"/>
      <c r="AH18199" s="154"/>
    </row>
    <row r="18200" spans="1:34">
      <c r="A18200" s="154"/>
      <c r="B18200" s="154"/>
      <c r="C18200" s="154"/>
      <c r="D18200" s="154"/>
      <c r="E18200" s="154"/>
      <c r="F18200" s="154"/>
      <c r="G18200" s="155"/>
      <c r="H18200" s="155"/>
      <c r="I18200" s="154"/>
      <c r="J18200" s="156"/>
      <c r="K18200" s="154"/>
      <c r="L18200" s="168"/>
      <c r="M18200" s="154"/>
      <c r="N18200" s="157"/>
      <c r="O18200" s="157"/>
      <c r="P18200" s="152"/>
      <c r="Q18200" s="154"/>
      <c r="R18200" s="154"/>
      <c r="S18200" s="154"/>
      <c r="T18200" s="154"/>
      <c r="U18200" s="154"/>
      <c r="V18200" s="154"/>
      <c r="W18200" s="154"/>
      <c r="X18200" s="154"/>
      <c r="Y18200" s="154"/>
      <c r="Z18200" s="154"/>
      <c r="AA18200" s="154"/>
      <c r="AB18200" s="169"/>
      <c r="AC18200" s="154"/>
      <c r="AD18200" s="158"/>
      <c r="AE18200" s="154"/>
      <c r="AF18200" s="154"/>
      <c r="AG18200" s="154"/>
      <c r="AH18200" s="154"/>
    </row>
    <row r="18201" spans="1:34">
      <c r="A18201" s="154"/>
      <c r="B18201" s="154"/>
      <c r="C18201" s="154"/>
      <c r="D18201" s="154"/>
      <c r="E18201" s="154"/>
      <c r="F18201" s="154"/>
      <c r="G18201" s="155"/>
      <c r="H18201" s="155"/>
      <c r="I18201" s="154"/>
      <c r="J18201" s="156"/>
      <c r="K18201" s="154"/>
      <c r="L18201" s="168"/>
      <c r="M18201" s="154"/>
      <c r="N18201" s="157"/>
      <c r="O18201" s="157"/>
      <c r="P18201" s="152"/>
      <c r="Q18201" s="154"/>
      <c r="R18201" s="154"/>
      <c r="S18201" s="154"/>
      <c r="T18201" s="154"/>
      <c r="U18201" s="154"/>
      <c r="V18201" s="154"/>
      <c r="W18201" s="154"/>
      <c r="X18201" s="154"/>
      <c r="Y18201" s="154"/>
      <c r="Z18201" s="154"/>
      <c r="AA18201" s="154"/>
      <c r="AB18201" s="169"/>
      <c r="AC18201" s="154"/>
      <c r="AD18201" s="158"/>
      <c r="AE18201" s="154"/>
      <c r="AF18201" s="154"/>
      <c r="AG18201" s="154"/>
      <c r="AH18201" s="154"/>
    </row>
    <row r="18202" spans="1:34">
      <c r="A18202" s="154"/>
      <c r="B18202" s="154"/>
      <c r="C18202" s="154"/>
      <c r="D18202" s="154"/>
      <c r="E18202" s="154"/>
      <c r="F18202" s="154"/>
      <c r="G18202" s="155"/>
      <c r="H18202" s="155"/>
      <c r="I18202" s="154"/>
      <c r="J18202" s="156"/>
      <c r="K18202" s="154"/>
      <c r="L18202" s="168"/>
      <c r="M18202" s="154"/>
      <c r="N18202" s="157"/>
      <c r="O18202" s="157"/>
      <c r="P18202" s="152"/>
      <c r="Q18202" s="154"/>
      <c r="R18202" s="154"/>
      <c r="S18202" s="154"/>
      <c r="T18202" s="154"/>
      <c r="U18202" s="154"/>
      <c r="V18202" s="154"/>
      <c r="W18202" s="154"/>
      <c r="X18202" s="154"/>
      <c r="Y18202" s="154"/>
      <c r="Z18202" s="154"/>
      <c r="AA18202" s="154"/>
      <c r="AB18202" s="169"/>
      <c r="AC18202" s="154"/>
      <c r="AD18202" s="158"/>
      <c r="AE18202" s="154"/>
      <c r="AF18202" s="154"/>
      <c r="AG18202" s="154"/>
      <c r="AH18202" s="154"/>
    </row>
    <row r="18203" spans="1:34">
      <c r="A18203" s="154"/>
      <c r="B18203" s="154"/>
      <c r="C18203" s="154"/>
      <c r="D18203" s="154"/>
      <c r="E18203" s="154"/>
      <c r="F18203" s="154"/>
      <c r="G18203" s="155"/>
      <c r="H18203" s="155"/>
      <c r="I18203" s="154"/>
      <c r="J18203" s="156"/>
      <c r="K18203" s="154"/>
      <c r="L18203" s="168"/>
      <c r="M18203" s="154"/>
      <c r="N18203" s="157"/>
      <c r="O18203" s="157"/>
      <c r="P18203" s="152"/>
      <c r="Q18203" s="154"/>
      <c r="R18203" s="154"/>
      <c r="S18203" s="154"/>
      <c r="T18203" s="154"/>
      <c r="U18203" s="154"/>
      <c r="V18203" s="154"/>
      <c r="W18203" s="154"/>
      <c r="X18203" s="154"/>
      <c r="Y18203" s="154"/>
      <c r="Z18203" s="154"/>
      <c r="AA18203" s="154"/>
      <c r="AB18203" s="169"/>
      <c r="AC18203" s="154"/>
      <c r="AD18203" s="158"/>
      <c r="AE18203" s="154"/>
      <c r="AF18203" s="154"/>
      <c r="AG18203" s="154"/>
      <c r="AH18203" s="154"/>
    </row>
    <row r="18204" spans="1:34">
      <c r="A18204" s="154"/>
      <c r="B18204" s="154"/>
      <c r="C18204" s="154"/>
      <c r="D18204" s="154"/>
      <c r="E18204" s="154"/>
      <c r="F18204" s="154"/>
      <c r="G18204" s="155"/>
      <c r="H18204" s="155"/>
      <c r="I18204" s="154"/>
      <c r="J18204" s="156"/>
      <c r="K18204" s="154"/>
      <c r="L18204" s="168"/>
      <c r="M18204" s="154"/>
      <c r="N18204" s="157"/>
      <c r="O18204" s="157"/>
      <c r="P18204" s="152"/>
      <c r="Q18204" s="154"/>
      <c r="R18204" s="154"/>
      <c r="S18204" s="154"/>
      <c r="T18204" s="154"/>
      <c r="U18204" s="154"/>
      <c r="V18204" s="154"/>
      <c r="W18204" s="154"/>
      <c r="X18204" s="154"/>
      <c r="Y18204" s="154"/>
      <c r="Z18204" s="154"/>
      <c r="AA18204" s="154"/>
      <c r="AB18204" s="169"/>
      <c r="AC18204" s="154"/>
      <c r="AD18204" s="158"/>
      <c r="AE18204" s="154"/>
      <c r="AF18204" s="154"/>
      <c r="AG18204" s="154"/>
      <c r="AH18204" s="154"/>
    </row>
    <row r="18205" spans="1:34">
      <c r="A18205" s="154"/>
      <c r="B18205" s="154"/>
      <c r="C18205" s="154"/>
      <c r="D18205" s="154"/>
      <c r="E18205" s="154"/>
      <c r="F18205" s="154"/>
      <c r="G18205" s="155"/>
      <c r="H18205" s="155"/>
      <c r="I18205" s="154"/>
      <c r="J18205" s="156"/>
      <c r="K18205" s="154"/>
      <c r="L18205" s="168"/>
      <c r="M18205" s="154"/>
      <c r="N18205" s="157"/>
      <c r="O18205" s="157"/>
      <c r="P18205" s="152"/>
      <c r="Q18205" s="154"/>
      <c r="R18205" s="154"/>
      <c r="S18205" s="154"/>
      <c r="T18205" s="154"/>
      <c r="U18205" s="154"/>
      <c r="V18205" s="154"/>
      <c r="W18205" s="154"/>
      <c r="X18205" s="154"/>
      <c r="Y18205" s="154"/>
      <c r="Z18205" s="154"/>
      <c r="AA18205" s="154"/>
      <c r="AB18205" s="169"/>
      <c r="AC18205" s="154"/>
      <c r="AD18205" s="158"/>
      <c r="AE18205" s="154"/>
      <c r="AF18205" s="154"/>
      <c r="AG18205" s="154"/>
      <c r="AH18205" s="154"/>
    </row>
    <row r="18206" spans="1:34">
      <c r="A18206" s="154"/>
      <c r="B18206" s="154"/>
      <c r="C18206" s="154"/>
      <c r="D18206" s="154"/>
      <c r="E18206" s="154"/>
      <c r="F18206" s="154"/>
      <c r="G18206" s="155"/>
      <c r="H18206" s="155"/>
      <c r="I18206" s="154"/>
      <c r="J18206" s="156"/>
      <c r="K18206" s="154"/>
      <c r="L18206" s="168"/>
      <c r="M18206" s="154"/>
      <c r="N18206" s="157"/>
      <c r="O18206" s="157"/>
      <c r="P18206" s="152"/>
      <c r="Q18206" s="154"/>
      <c r="R18206" s="154"/>
      <c r="S18206" s="154"/>
      <c r="T18206" s="154"/>
      <c r="U18206" s="154"/>
      <c r="V18206" s="154"/>
      <c r="W18206" s="154"/>
      <c r="X18206" s="154"/>
      <c r="Y18206" s="154"/>
      <c r="Z18206" s="154"/>
      <c r="AA18206" s="154"/>
      <c r="AB18206" s="169"/>
      <c r="AC18206" s="154"/>
      <c r="AD18206" s="158"/>
      <c r="AE18206" s="154"/>
      <c r="AF18206" s="154"/>
      <c r="AG18206" s="154"/>
      <c r="AH18206" s="154"/>
    </row>
    <row r="18207" spans="1:34">
      <c r="A18207" s="154"/>
      <c r="B18207" s="154"/>
      <c r="C18207" s="154"/>
      <c r="D18207" s="154"/>
      <c r="E18207" s="154"/>
      <c r="F18207" s="154"/>
      <c r="G18207" s="155"/>
      <c r="H18207" s="155"/>
      <c r="I18207" s="154"/>
      <c r="J18207" s="156"/>
      <c r="K18207" s="154"/>
      <c r="L18207" s="168"/>
      <c r="M18207" s="154"/>
      <c r="N18207" s="157"/>
      <c r="O18207" s="157"/>
      <c r="P18207" s="152"/>
      <c r="Q18207" s="154"/>
      <c r="R18207" s="154"/>
      <c r="S18207" s="154"/>
      <c r="T18207" s="154"/>
      <c r="U18207" s="154"/>
      <c r="V18207" s="154"/>
      <c r="W18207" s="154"/>
      <c r="X18207" s="154"/>
      <c r="Y18207" s="154"/>
      <c r="Z18207" s="154"/>
      <c r="AA18207" s="154"/>
      <c r="AB18207" s="169"/>
      <c r="AC18207" s="154"/>
      <c r="AD18207" s="158"/>
      <c r="AE18207" s="154"/>
      <c r="AF18207" s="154"/>
      <c r="AG18207" s="154"/>
      <c r="AH18207" s="154"/>
    </row>
    <row r="18208" spans="1:34">
      <c r="A18208" s="154"/>
      <c r="B18208" s="154"/>
      <c r="C18208" s="154"/>
      <c r="D18208" s="154"/>
      <c r="E18208" s="154"/>
      <c r="F18208" s="154"/>
      <c r="G18208" s="155"/>
      <c r="H18208" s="155"/>
      <c r="I18208" s="154"/>
      <c r="J18208" s="156"/>
      <c r="K18208" s="154"/>
      <c r="L18208" s="168"/>
      <c r="M18208" s="154"/>
      <c r="N18208" s="157"/>
      <c r="O18208" s="157"/>
      <c r="P18208" s="152"/>
      <c r="Q18208" s="154"/>
      <c r="R18208" s="154"/>
      <c r="S18208" s="154"/>
      <c r="T18208" s="154"/>
      <c r="U18208" s="154"/>
      <c r="V18208" s="154"/>
      <c r="W18208" s="154"/>
      <c r="X18208" s="154"/>
      <c r="Y18208" s="154"/>
      <c r="Z18208" s="154"/>
      <c r="AA18208" s="154"/>
      <c r="AB18208" s="169"/>
      <c r="AC18208" s="154"/>
      <c r="AD18208" s="158"/>
      <c r="AE18208" s="154"/>
      <c r="AF18208" s="154"/>
      <c r="AG18208" s="154"/>
      <c r="AH18208" s="154"/>
    </row>
    <row r="18209" spans="1:34">
      <c r="A18209" s="154"/>
      <c r="B18209" s="154"/>
      <c r="C18209" s="154"/>
      <c r="D18209" s="154"/>
      <c r="E18209" s="159"/>
      <c r="F18209" s="154"/>
      <c r="G18209" s="155"/>
      <c r="H18209" s="155"/>
      <c r="I18209" s="154"/>
      <c r="J18209" s="156"/>
      <c r="K18209" s="154"/>
      <c r="L18209" s="168"/>
      <c r="M18209" s="154"/>
      <c r="N18209" s="157"/>
      <c r="O18209" s="157"/>
      <c r="P18209" s="152"/>
      <c r="Q18209" s="154"/>
      <c r="R18209" s="154"/>
      <c r="S18209" s="154"/>
      <c r="T18209" s="154"/>
      <c r="U18209" s="154"/>
      <c r="V18209" s="154"/>
      <c r="W18209" s="154"/>
      <c r="X18209" s="154"/>
      <c r="Y18209" s="154"/>
      <c r="Z18209" s="154"/>
      <c r="AA18209" s="154"/>
      <c r="AB18209" s="169"/>
      <c r="AC18209" s="154"/>
      <c r="AD18209" s="158"/>
      <c r="AE18209" s="154"/>
      <c r="AF18209" s="154"/>
      <c r="AG18209" s="154"/>
      <c r="AH18209" s="154"/>
    </row>
    <row r="18210" spans="1:34">
      <c r="A18210" s="154"/>
      <c r="B18210" s="154"/>
      <c r="C18210" s="154"/>
      <c r="D18210" s="154"/>
      <c r="E18210" s="159"/>
      <c r="F18210" s="154"/>
      <c r="G18210" s="155"/>
      <c r="H18210" s="155"/>
      <c r="I18210" s="154"/>
      <c r="J18210" s="156"/>
      <c r="K18210" s="154"/>
      <c r="L18210" s="168"/>
      <c r="M18210" s="154"/>
      <c r="N18210" s="157"/>
      <c r="O18210" s="157"/>
      <c r="P18210" s="152"/>
      <c r="Q18210" s="154"/>
      <c r="R18210" s="154"/>
      <c r="S18210" s="154"/>
      <c r="T18210" s="154"/>
      <c r="U18210" s="154"/>
      <c r="V18210" s="154"/>
      <c r="W18210" s="154"/>
      <c r="X18210" s="154"/>
      <c r="Y18210" s="154"/>
      <c r="Z18210" s="154"/>
      <c r="AA18210" s="154"/>
      <c r="AB18210" s="169"/>
      <c r="AC18210" s="154"/>
      <c r="AD18210" s="158"/>
      <c r="AE18210" s="154"/>
      <c r="AF18210" s="154"/>
      <c r="AG18210" s="154"/>
      <c r="AH18210" s="154"/>
    </row>
    <row r="18211" spans="1:34">
      <c r="A18211" s="154"/>
      <c r="B18211" s="154"/>
      <c r="C18211" s="154"/>
      <c r="D18211" s="154"/>
      <c r="E18211" s="159"/>
      <c r="F18211" s="154"/>
      <c r="G18211" s="155"/>
      <c r="H18211" s="155"/>
      <c r="I18211" s="154"/>
      <c r="J18211" s="156"/>
      <c r="K18211" s="154"/>
      <c r="L18211" s="168"/>
      <c r="M18211" s="154"/>
      <c r="N18211" s="157"/>
      <c r="O18211" s="157"/>
      <c r="P18211" s="152"/>
      <c r="Q18211" s="154"/>
      <c r="R18211" s="154"/>
      <c r="S18211" s="154"/>
      <c r="T18211" s="154"/>
      <c r="U18211" s="154"/>
      <c r="V18211" s="154"/>
      <c r="W18211" s="154"/>
      <c r="X18211" s="154"/>
      <c r="Y18211" s="154"/>
      <c r="Z18211" s="154"/>
      <c r="AA18211" s="154"/>
      <c r="AB18211" s="169"/>
      <c r="AC18211" s="154"/>
      <c r="AD18211" s="158"/>
      <c r="AE18211" s="154"/>
      <c r="AF18211" s="154"/>
      <c r="AG18211" s="154"/>
      <c r="AH18211" s="154"/>
    </row>
    <row r="18212" spans="1:34">
      <c r="A18212" s="154"/>
      <c r="B18212" s="154"/>
      <c r="C18212" s="154"/>
      <c r="D18212" s="154"/>
      <c r="E18212" s="159"/>
      <c r="F18212" s="154"/>
      <c r="G18212" s="155"/>
      <c r="H18212" s="155"/>
      <c r="I18212" s="154"/>
      <c r="J18212" s="156"/>
      <c r="K18212" s="154"/>
      <c r="L18212" s="168"/>
      <c r="M18212" s="154"/>
      <c r="N18212" s="157"/>
      <c r="O18212" s="157"/>
      <c r="P18212" s="152"/>
      <c r="Q18212" s="154"/>
      <c r="R18212" s="154"/>
      <c r="S18212" s="154"/>
      <c r="T18212" s="154"/>
      <c r="U18212" s="154"/>
      <c r="V18212" s="154"/>
      <c r="W18212" s="154"/>
      <c r="X18212" s="154"/>
      <c r="Y18212" s="154"/>
      <c r="Z18212" s="154"/>
      <c r="AA18212" s="154"/>
      <c r="AB18212" s="169"/>
      <c r="AC18212" s="154"/>
      <c r="AD18212" s="158"/>
      <c r="AE18212" s="154"/>
      <c r="AF18212" s="154"/>
      <c r="AG18212" s="154"/>
      <c r="AH18212" s="154"/>
    </row>
    <row r="18213" spans="1:34">
      <c r="A18213" s="154"/>
      <c r="B18213" s="154"/>
      <c r="C18213" s="154"/>
      <c r="D18213" s="154"/>
      <c r="E18213" s="159"/>
      <c r="F18213" s="154"/>
      <c r="G18213" s="155"/>
      <c r="H18213" s="155"/>
      <c r="I18213" s="154"/>
      <c r="J18213" s="156"/>
      <c r="K18213" s="154"/>
      <c r="L18213" s="168"/>
      <c r="M18213" s="154"/>
      <c r="N18213" s="157"/>
      <c r="O18213" s="157"/>
      <c r="P18213" s="152"/>
      <c r="Q18213" s="154"/>
      <c r="R18213" s="154"/>
      <c r="S18213" s="154"/>
      <c r="T18213" s="154"/>
      <c r="U18213" s="154"/>
      <c r="V18213" s="154"/>
      <c r="W18213" s="154"/>
      <c r="X18213" s="154"/>
      <c r="Y18213" s="154"/>
      <c r="Z18213" s="154"/>
      <c r="AA18213" s="154"/>
      <c r="AB18213" s="169"/>
      <c r="AC18213" s="154"/>
      <c r="AD18213" s="158"/>
      <c r="AE18213" s="154"/>
      <c r="AF18213" s="154"/>
      <c r="AG18213" s="154"/>
      <c r="AH18213" s="154"/>
    </row>
    <row r="18214" spans="1:34">
      <c r="A18214" s="154"/>
      <c r="B18214" s="154"/>
      <c r="C18214" s="154"/>
      <c r="D18214" s="154"/>
      <c r="E18214" s="159"/>
      <c r="F18214" s="154"/>
      <c r="G18214" s="155"/>
      <c r="H18214" s="155"/>
      <c r="I18214" s="154"/>
      <c r="J18214" s="156"/>
      <c r="K18214" s="154"/>
      <c r="L18214" s="168"/>
      <c r="M18214" s="154"/>
      <c r="N18214" s="157"/>
      <c r="O18214" s="157"/>
      <c r="P18214" s="152"/>
      <c r="Q18214" s="154"/>
      <c r="R18214" s="154"/>
      <c r="S18214" s="154"/>
      <c r="T18214" s="154"/>
      <c r="U18214" s="154"/>
      <c r="V18214" s="154"/>
      <c r="W18214" s="154"/>
      <c r="X18214" s="154"/>
      <c r="Y18214" s="154"/>
      <c r="Z18214" s="154"/>
      <c r="AA18214" s="154"/>
      <c r="AB18214" s="169"/>
      <c r="AC18214" s="154"/>
      <c r="AD18214" s="158"/>
      <c r="AE18214" s="154"/>
      <c r="AF18214" s="154"/>
      <c r="AG18214" s="154"/>
      <c r="AH18214" s="154"/>
    </row>
    <row r="18215" spans="1:34">
      <c r="A18215" s="154"/>
      <c r="B18215" s="154"/>
      <c r="C18215" s="154"/>
      <c r="D18215" s="154"/>
      <c r="E18215" s="154"/>
      <c r="F18215" s="154"/>
      <c r="G18215" s="155"/>
      <c r="H18215" s="155"/>
      <c r="I18215" s="154"/>
      <c r="J18215" s="156"/>
      <c r="K18215" s="154"/>
      <c r="L18215" s="168"/>
      <c r="M18215" s="154"/>
      <c r="N18215" s="157"/>
      <c r="O18215" s="157"/>
      <c r="P18215" s="152"/>
      <c r="Q18215" s="154"/>
      <c r="R18215" s="154"/>
      <c r="S18215" s="154"/>
      <c r="T18215" s="154"/>
      <c r="U18215" s="154"/>
      <c r="V18215" s="154"/>
      <c r="W18215" s="154"/>
      <c r="X18215" s="154"/>
      <c r="Y18215" s="154"/>
      <c r="Z18215" s="154"/>
      <c r="AA18215" s="154"/>
      <c r="AB18215" s="169"/>
      <c r="AC18215" s="154"/>
      <c r="AD18215" s="158"/>
      <c r="AE18215" s="154"/>
      <c r="AF18215" s="154"/>
      <c r="AG18215" s="154"/>
      <c r="AH18215" s="154"/>
    </row>
    <row r="18216" spans="1:34">
      <c r="A18216" s="154"/>
      <c r="B18216" s="154"/>
      <c r="C18216" s="154"/>
      <c r="D18216" s="154"/>
      <c r="E18216" s="154"/>
      <c r="F18216" s="154"/>
      <c r="G18216" s="155"/>
      <c r="H18216" s="155"/>
      <c r="I18216" s="154"/>
      <c r="J18216" s="156"/>
      <c r="K18216" s="154"/>
      <c r="L18216" s="168"/>
      <c r="M18216" s="154"/>
      <c r="N18216" s="157"/>
      <c r="O18216" s="157"/>
      <c r="P18216" s="152"/>
      <c r="Q18216" s="154"/>
      <c r="R18216" s="154"/>
      <c r="S18216" s="154"/>
      <c r="T18216" s="154"/>
      <c r="U18216" s="154"/>
      <c r="V18216" s="154"/>
      <c r="W18216" s="154"/>
      <c r="X18216" s="154"/>
      <c r="Y18216" s="154"/>
      <c r="Z18216" s="154"/>
      <c r="AA18216" s="154"/>
      <c r="AB18216" s="169"/>
      <c r="AC18216" s="154"/>
      <c r="AD18216" s="158"/>
      <c r="AE18216" s="154"/>
      <c r="AF18216" s="154"/>
      <c r="AG18216" s="154"/>
      <c r="AH18216" s="154"/>
    </row>
    <row r="18217" spans="1:34">
      <c r="A18217" s="154"/>
      <c r="B18217" s="154"/>
      <c r="C18217" s="154"/>
      <c r="D18217" s="154"/>
      <c r="E18217" s="154"/>
      <c r="F18217" s="154"/>
      <c r="G18217" s="155"/>
      <c r="H18217" s="155"/>
      <c r="I18217" s="154"/>
      <c r="J18217" s="156"/>
      <c r="K18217" s="154"/>
      <c r="L18217" s="168"/>
      <c r="M18217" s="154"/>
      <c r="N18217" s="157"/>
      <c r="O18217" s="157"/>
      <c r="P18217" s="152"/>
      <c r="Q18217" s="154"/>
      <c r="R18217" s="154"/>
      <c r="S18217" s="154"/>
      <c r="T18217" s="154"/>
      <c r="U18217" s="154"/>
      <c r="V18217" s="154"/>
      <c r="W18217" s="154"/>
      <c r="X18217" s="154"/>
      <c r="Y18217" s="154"/>
      <c r="Z18217" s="154"/>
      <c r="AA18217" s="154"/>
      <c r="AB18217" s="169"/>
      <c r="AC18217" s="154"/>
      <c r="AD18217" s="158"/>
      <c r="AE18217" s="154"/>
      <c r="AF18217" s="154"/>
      <c r="AG18217" s="154"/>
      <c r="AH18217" s="154"/>
    </row>
    <row r="18218" spans="1:34">
      <c r="A18218" s="154"/>
      <c r="B18218" s="154"/>
      <c r="C18218" s="154"/>
      <c r="D18218" s="154"/>
      <c r="E18218" s="154"/>
      <c r="F18218" s="154"/>
      <c r="G18218" s="155"/>
      <c r="H18218" s="155"/>
      <c r="I18218" s="154"/>
      <c r="J18218" s="156"/>
      <c r="K18218" s="154"/>
      <c r="L18218" s="168"/>
      <c r="M18218" s="154"/>
      <c r="N18218" s="157"/>
      <c r="O18218" s="157"/>
      <c r="P18218" s="152"/>
      <c r="Q18218" s="154"/>
      <c r="R18218" s="154"/>
      <c r="S18218" s="154"/>
      <c r="T18218" s="154"/>
      <c r="U18218" s="154"/>
      <c r="V18218" s="154"/>
      <c r="W18218" s="154"/>
      <c r="X18218" s="154"/>
      <c r="Y18218" s="154"/>
      <c r="Z18218" s="154"/>
      <c r="AA18218" s="154"/>
      <c r="AB18218" s="169"/>
      <c r="AC18218" s="154"/>
      <c r="AD18218" s="158"/>
      <c r="AE18218" s="154"/>
      <c r="AF18218" s="154"/>
      <c r="AG18218" s="154"/>
      <c r="AH18218" s="154"/>
    </row>
    <row r="18219" spans="1:34">
      <c r="A18219" s="154"/>
      <c r="B18219" s="154"/>
      <c r="C18219" s="154"/>
      <c r="D18219" s="154"/>
      <c r="E18219" s="154"/>
      <c r="F18219" s="154"/>
      <c r="G18219" s="155"/>
      <c r="H18219" s="155"/>
      <c r="I18219" s="154"/>
      <c r="J18219" s="156"/>
      <c r="K18219" s="154"/>
      <c r="L18219" s="168"/>
      <c r="M18219" s="154"/>
      <c r="N18219" s="157"/>
      <c r="O18219" s="157"/>
      <c r="P18219" s="152"/>
      <c r="Q18219" s="154"/>
      <c r="R18219" s="154"/>
      <c r="S18219" s="154"/>
      <c r="T18219" s="154"/>
      <c r="U18219" s="154"/>
      <c r="V18219" s="154"/>
      <c r="W18219" s="154"/>
      <c r="X18219" s="154"/>
      <c r="Y18219" s="154"/>
      <c r="Z18219" s="154"/>
      <c r="AA18219" s="154"/>
      <c r="AB18219" s="169"/>
      <c r="AC18219" s="154"/>
      <c r="AD18219" s="158"/>
      <c r="AE18219" s="154"/>
      <c r="AF18219" s="154"/>
      <c r="AG18219" s="154"/>
      <c r="AH18219" s="154"/>
    </row>
    <row r="18220" spans="1:34">
      <c r="J18220" s="161"/>
      <c r="L18220" s="162"/>
      <c r="P18220" s="152"/>
      <c r="AB18220" s="164"/>
    </row>
    <row r="18221" spans="1:34">
      <c r="J18221" s="161"/>
      <c r="L18221" s="162"/>
      <c r="P18221" s="152"/>
      <c r="AB18221" s="164"/>
    </row>
    <row r="18222" spans="1:34">
      <c r="J18222" s="161"/>
      <c r="L18222" s="162"/>
      <c r="P18222" s="152"/>
      <c r="AB18222" s="164"/>
    </row>
    <row r="18223" spans="1:34">
      <c r="J18223" s="161"/>
      <c r="L18223" s="162"/>
      <c r="P18223" s="152"/>
      <c r="AB18223" s="164"/>
    </row>
    <row r="18224" spans="1:34">
      <c r="J18224" s="161"/>
      <c r="L18224" s="162"/>
      <c r="P18224" s="152"/>
      <c r="AB18224" s="164"/>
    </row>
    <row r="18225" spans="5:28">
      <c r="J18225" s="161"/>
      <c r="L18225" s="162"/>
      <c r="P18225" s="152"/>
      <c r="AB18225" s="164"/>
    </row>
    <row r="18226" spans="5:28">
      <c r="J18226" s="161"/>
      <c r="L18226" s="162"/>
      <c r="P18226" s="152"/>
      <c r="AB18226" s="164"/>
    </row>
    <row r="18227" spans="5:28">
      <c r="J18227" s="161"/>
      <c r="L18227" s="162"/>
      <c r="P18227" s="152"/>
      <c r="AB18227" s="164"/>
    </row>
    <row r="18228" spans="5:28">
      <c r="J18228" s="161"/>
      <c r="L18228" s="162"/>
      <c r="P18228" s="152"/>
      <c r="AB18228" s="164"/>
    </row>
    <row r="18229" spans="5:28">
      <c r="J18229" s="161"/>
      <c r="L18229" s="162"/>
      <c r="P18229" s="152"/>
      <c r="AB18229" s="164"/>
    </row>
    <row r="18230" spans="5:28">
      <c r="J18230" s="161"/>
      <c r="L18230" s="162"/>
      <c r="P18230" s="152"/>
      <c r="AB18230" s="164"/>
    </row>
    <row r="18231" spans="5:28">
      <c r="J18231" s="161"/>
      <c r="L18231" s="162"/>
      <c r="P18231" s="152"/>
      <c r="AB18231" s="164"/>
    </row>
    <row r="18232" spans="5:28">
      <c r="J18232" s="161"/>
      <c r="L18232" s="162"/>
      <c r="P18232" s="152"/>
      <c r="AB18232" s="164"/>
    </row>
    <row r="18233" spans="5:28">
      <c r="J18233" s="161"/>
      <c r="L18233" s="162"/>
      <c r="P18233" s="152"/>
      <c r="AB18233" s="164"/>
    </row>
    <row r="18234" spans="5:28">
      <c r="J18234" s="161"/>
      <c r="L18234" s="162"/>
      <c r="P18234" s="152"/>
      <c r="AB18234" s="164"/>
    </row>
    <row r="18235" spans="5:28">
      <c r="J18235" s="161"/>
      <c r="L18235" s="162"/>
      <c r="P18235" s="152"/>
      <c r="AB18235" s="164"/>
    </row>
    <row r="18236" spans="5:28">
      <c r="J18236" s="161"/>
      <c r="L18236" s="162"/>
      <c r="P18236" s="152"/>
      <c r="AB18236" s="164"/>
    </row>
    <row r="18237" spans="5:28">
      <c r="E18237" s="166"/>
      <c r="J18237" s="161"/>
      <c r="L18237" s="162"/>
      <c r="P18237" s="152"/>
      <c r="AB18237" s="164"/>
    </row>
    <row r="18238" spans="5:28">
      <c r="E18238" s="166"/>
      <c r="J18238" s="161"/>
      <c r="L18238" s="162"/>
      <c r="P18238" s="152"/>
      <c r="AB18238" s="164"/>
    </row>
    <row r="18239" spans="5:28">
      <c r="E18239" s="166"/>
      <c r="J18239" s="161"/>
      <c r="L18239" s="162"/>
      <c r="P18239" s="152"/>
      <c r="AB18239" s="164"/>
    </row>
    <row r="18240" spans="5:28">
      <c r="E18240" s="166"/>
      <c r="J18240" s="161"/>
      <c r="L18240" s="162"/>
      <c r="P18240" s="152"/>
      <c r="AB18240" s="164"/>
    </row>
    <row r="18241" spans="1:34">
      <c r="E18241" s="166"/>
      <c r="J18241" s="161"/>
      <c r="L18241" s="162"/>
      <c r="P18241" s="152"/>
      <c r="AB18241" s="164"/>
    </row>
    <row r="18242" spans="1:34">
      <c r="A18242" s="154"/>
      <c r="B18242" s="154"/>
      <c r="C18242" s="154"/>
      <c r="D18242" s="154"/>
      <c r="E18242" s="159"/>
      <c r="F18242" s="154"/>
      <c r="G18242" s="155"/>
      <c r="H18242" s="155"/>
      <c r="I18242" s="154"/>
      <c r="J18242" s="156"/>
      <c r="K18242" s="154"/>
      <c r="L18242" s="168"/>
      <c r="M18242" s="154"/>
      <c r="N18242" s="157"/>
      <c r="O18242" s="157"/>
      <c r="P18242" s="152"/>
      <c r="Q18242" s="154"/>
      <c r="R18242" s="154"/>
      <c r="S18242" s="154"/>
      <c r="T18242" s="154"/>
      <c r="U18242" s="154"/>
      <c r="V18242" s="154"/>
      <c r="W18242" s="154"/>
      <c r="X18242" s="154"/>
      <c r="Y18242" s="154"/>
      <c r="Z18242" s="154"/>
      <c r="AA18242" s="154"/>
      <c r="AB18242" s="169"/>
      <c r="AC18242" s="154"/>
      <c r="AD18242" s="158"/>
      <c r="AE18242" s="154"/>
      <c r="AF18242" s="154"/>
      <c r="AG18242" s="154"/>
      <c r="AH18242" s="154"/>
    </row>
    <row r="18243" spans="1:34">
      <c r="A18243" s="154"/>
      <c r="B18243" s="154"/>
      <c r="C18243" s="154"/>
      <c r="D18243" s="154"/>
      <c r="E18243" s="154"/>
      <c r="F18243" s="154"/>
      <c r="G18243" s="155"/>
      <c r="H18243" s="155"/>
      <c r="I18243" s="154"/>
      <c r="J18243" s="156"/>
      <c r="K18243" s="154"/>
      <c r="L18243" s="168"/>
      <c r="M18243" s="154"/>
      <c r="N18243" s="157"/>
      <c r="O18243" s="157"/>
      <c r="P18243" s="152"/>
      <c r="Q18243" s="154"/>
      <c r="R18243" s="154"/>
      <c r="S18243" s="154"/>
      <c r="T18243" s="154"/>
      <c r="U18243" s="154"/>
      <c r="V18243" s="154"/>
      <c r="W18243" s="154"/>
      <c r="X18243" s="154"/>
      <c r="Y18243" s="154"/>
      <c r="Z18243" s="154"/>
      <c r="AA18243" s="154"/>
      <c r="AB18243" s="169"/>
      <c r="AC18243" s="154"/>
      <c r="AD18243" s="158"/>
      <c r="AE18243" s="154"/>
      <c r="AF18243" s="154"/>
      <c r="AG18243" s="154"/>
      <c r="AH18243" s="154"/>
    </row>
    <row r="18244" spans="1:34">
      <c r="A18244" s="154"/>
      <c r="B18244" s="154"/>
      <c r="C18244" s="154"/>
      <c r="D18244" s="154"/>
      <c r="E18244" s="154"/>
      <c r="F18244" s="154"/>
      <c r="G18244" s="155"/>
      <c r="H18244" s="155"/>
      <c r="I18244" s="154"/>
      <c r="J18244" s="156"/>
      <c r="K18244" s="154"/>
      <c r="L18244" s="168"/>
      <c r="M18244" s="154"/>
      <c r="N18244" s="157"/>
      <c r="O18244" s="157"/>
      <c r="P18244" s="152"/>
      <c r="Q18244" s="154"/>
      <c r="R18244" s="154"/>
      <c r="S18244" s="154"/>
      <c r="T18244" s="154"/>
      <c r="U18244" s="154"/>
      <c r="V18244" s="154"/>
      <c r="W18244" s="154"/>
      <c r="X18244" s="154"/>
      <c r="Y18244" s="154"/>
      <c r="Z18244" s="154"/>
      <c r="AA18244" s="154"/>
      <c r="AB18244" s="169"/>
      <c r="AC18244" s="154"/>
      <c r="AD18244" s="158"/>
      <c r="AE18244" s="154"/>
      <c r="AF18244" s="154"/>
      <c r="AG18244" s="154"/>
      <c r="AH18244" s="154"/>
    </row>
    <row r="18245" spans="1:34">
      <c r="A18245" s="154"/>
      <c r="B18245" s="154"/>
      <c r="C18245" s="154"/>
      <c r="D18245" s="154"/>
      <c r="E18245" s="154"/>
      <c r="F18245" s="154"/>
      <c r="G18245" s="155"/>
      <c r="H18245" s="155"/>
      <c r="I18245" s="154"/>
      <c r="J18245" s="156"/>
      <c r="K18245" s="154"/>
      <c r="L18245" s="168"/>
      <c r="M18245" s="154"/>
      <c r="N18245" s="157"/>
      <c r="O18245" s="157"/>
      <c r="P18245" s="152"/>
      <c r="Q18245" s="154"/>
      <c r="R18245" s="154"/>
      <c r="S18245" s="154"/>
      <c r="T18245" s="154"/>
      <c r="U18245" s="154"/>
      <c r="V18245" s="154"/>
      <c r="W18245" s="154"/>
      <c r="X18245" s="154"/>
      <c r="Y18245" s="154"/>
      <c r="Z18245" s="154"/>
      <c r="AA18245" s="154"/>
      <c r="AB18245" s="169"/>
      <c r="AC18245" s="154"/>
      <c r="AD18245" s="158"/>
      <c r="AE18245" s="154"/>
      <c r="AF18245" s="154"/>
      <c r="AG18245" s="154"/>
      <c r="AH18245" s="154"/>
    </row>
    <row r="18246" spans="1:34">
      <c r="A18246" s="154"/>
      <c r="B18246" s="154"/>
      <c r="C18246" s="154"/>
      <c r="D18246" s="154"/>
      <c r="E18246" s="154"/>
      <c r="F18246" s="154"/>
      <c r="G18246" s="155"/>
      <c r="H18246" s="155"/>
      <c r="I18246" s="154"/>
      <c r="J18246" s="156"/>
      <c r="K18246" s="154"/>
      <c r="L18246" s="168"/>
      <c r="M18246" s="154"/>
      <c r="N18246" s="157"/>
      <c r="O18246" s="157"/>
      <c r="P18246" s="152"/>
      <c r="Q18246" s="154"/>
      <c r="R18246" s="154"/>
      <c r="S18246" s="154"/>
      <c r="T18246" s="154"/>
      <c r="U18246" s="154"/>
      <c r="V18246" s="154"/>
      <c r="W18246" s="154"/>
      <c r="X18246" s="154"/>
      <c r="Y18246" s="154"/>
      <c r="Z18246" s="154"/>
      <c r="AA18246" s="154"/>
      <c r="AB18246" s="169"/>
      <c r="AC18246" s="154"/>
      <c r="AD18246" s="158"/>
      <c r="AE18246" s="154"/>
      <c r="AF18246" s="154"/>
      <c r="AG18246" s="154"/>
      <c r="AH18246" s="154"/>
    </row>
    <row r="18247" spans="1:34">
      <c r="A18247" s="154"/>
      <c r="B18247" s="154"/>
      <c r="C18247" s="154"/>
      <c r="D18247" s="154"/>
      <c r="E18247" s="159"/>
      <c r="F18247" s="154"/>
      <c r="G18247" s="155"/>
      <c r="H18247" s="155"/>
      <c r="I18247" s="154"/>
      <c r="J18247" s="156"/>
      <c r="K18247" s="154"/>
      <c r="L18247" s="168"/>
      <c r="M18247" s="154"/>
      <c r="N18247" s="157"/>
      <c r="O18247" s="157"/>
      <c r="P18247" s="152"/>
      <c r="Q18247" s="154"/>
      <c r="R18247" s="154"/>
      <c r="S18247" s="154"/>
      <c r="T18247" s="154"/>
      <c r="U18247" s="154"/>
      <c r="V18247" s="154"/>
      <c r="W18247" s="154"/>
      <c r="X18247" s="154"/>
      <c r="Y18247" s="154"/>
      <c r="Z18247" s="154"/>
      <c r="AA18247" s="154"/>
      <c r="AB18247" s="169"/>
      <c r="AC18247" s="154"/>
      <c r="AD18247" s="158"/>
      <c r="AE18247" s="154"/>
      <c r="AF18247" s="154"/>
      <c r="AG18247" s="154"/>
      <c r="AH18247" s="154"/>
    </row>
    <row r="18248" spans="1:34">
      <c r="A18248" s="154"/>
      <c r="B18248" s="154"/>
      <c r="C18248" s="154"/>
      <c r="D18248" s="154"/>
      <c r="E18248" s="154"/>
      <c r="F18248" s="154"/>
      <c r="G18248" s="155"/>
      <c r="H18248" s="155"/>
      <c r="I18248" s="154"/>
      <c r="J18248" s="156"/>
      <c r="K18248" s="154"/>
      <c r="L18248" s="168"/>
      <c r="M18248" s="154"/>
      <c r="N18248" s="157"/>
      <c r="O18248" s="157"/>
      <c r="P18248" s="152"/>
      <c r="Q18248" s="154"/>
      <c r="R18248" s="154"/>
      <c r="S18248" s="154"/>
      <c r="T18248" s="154"/>
      <c r="U18248" s="154"/>
      <c r="V18248" s="154"/>
      <c r="W18248" s="154"/>
      <c r="X18248" s="154"/>
      <c r="Y18248" s="154"/>
      <c r="Z18248" s="154"/>
      <c r="AA18248" s="154"/>
      <c r="AB18248" s="169"/>
      <c r="AC18248" s="154"/>
      <c r="AD18248" s="158"/>
      <c r="AE18248" s="154"/>
      <c r="AF18248" s="154"/>
      <c r="AG18248" s="154"/>
      <c r="AH18248" s="154"/>
    </row>
    <row r="18249" spans="1:34">
      <c r="A18249" s="154"/>
      <c r="B18249" s="154"/>
      <c r="C18249" s="154"/>
      <c r="D18249" s="154"/>
      <c r="E18249" s="154"/>
      <c r="F18249" s="154"/>
      <c r="G18249" s="155"/>
      <c r="H18249" s="155"/>
      <c r="I18249" s="154"/>
      <c r="J18249" s="156"/>
      <c r="K18249" s="154"/>
      <c r="L18249" s="168"/>
      <c r="M18249" s="154"/>
      <c r="N18249" s="157"/>
      <c r="O18249" s="157"/>
      <c r="P18249" s="152"/>
      <c r="Q18249" s="154"/>
      <c r="R18249" s="154"/>
      <c r="S18249" s="154"/>
      <c r="T18249" s="154"/>
      <c r="U18249" s="154"/>
      <c r="V18249" s="154"/>
      <c r="W18249" s="154"/>
      <c r="X18249" s="154"/>
      <c r="Y18249" s="154"/>
      <c r="Z18249" s="154"/>
      <c r="AA18249" s="154"/>
      <c r="AB18249" s="169"/>
      <c r="AC18249" s="154"/>
      <c r="AD18249" s="158"/>
      <c r="AE18249" s="154"/>
      <c r="AF18249" s="154"/>
      <c r="AG18249" s="154"/>
      <c r="AH18249" s="154"/>
    </row>
    <row r="18250" spans="1:34">
      <c r="A18250" s="154"/>
      <c r="B18250" s="154"/>
      <c r="C18250" s="154"/>
      <c r="D18250" s="154"/>
      <c r="E18250" s="154"/>
      <c r="F18250" s="154"/>
      <c r="G18250" s="155"/>
      <c r="H18250" s="155"/>
      <c r="I18250" s="154"/>
      <c r="J18250" s="156"/>
      <c r="K18250" s="154"/>
      <c r="L18250" s="168"/>
      <c r="M18250" s="154"/>
      <c r="N18250" s="157"/>
      <c r="O18250" s="157"/>
      <c r="P18250" s="152"/>
      <c r="Q18250" s="154"/>
      <c r="R18250" s="154"/>
      <c r="S18250" s="154"/>
      <c r="T18250" s="154"/>
      <c r="U18250" s="154"/>
      <c r="V18250" s="154"/>
      <c r="W18250" s="154"/>
      <c r="X18250" s="154"/>
      <c r="Y18250" s="154"/>
      <c r="Z18250" s="154"/>
      <c r="AA18250" s="154"/>
      <c r="AB18250" s="169"/>
      <c r="AC18250" s="154"/>
      <c r="AD18250" s="158"/>
      <c r="AE18250" s="154"/>
      <c r="AF18250" s="154"/>
      <c r="AG18250" s="154"/>
      <c r="AH18250" s="154"/>
    </row>
    <row r="18251" spans="1:34">
      <c r="A18251" s="154"/>
      <c r="B18251" s="154"/>
      <c r="C18251" s="154"/>
      <c r="D18251" s="154"/>
      <c r="E18251" s="154"/>
      <c r="F18251" s="154"/>
      <c r="G18251" s="155"/>
      <c r="H18251" s="155"/>
      <c r="I18251" s="154"/>
      <c r="J18251" s="156"/>
      <c r="K18251" s="154"/>
      <c r="L18251" s="168"/>
      <c r="M18251" s="154"/>
      <c r="N18251" s="157"/>
      <c r="O18251" s="157"/>
      <c r="P18251" s="152"/>
      <c r="Q18251" s="154"/>
      <c r="R18251" s="154"/>
      <c r="S18251" s="154"/>
      <c r="T18251" s="154"/>
      <c r="U18251" s="154"/>
      <c r="V18251" s="154"/>
      <c r="W18251" s="154"/>
      <c r="X18251" s="154"/>
      <c r="Y18251" s="154"/>
      <c r="Z18251" s="154"/>
      <c r="AA18251" s="154"/>
      <c r="AB18251" s="169"/>
      <c r="AC18251" s="154"/>
      <c r="AD18251" s="158"/>
      <c r="AE18251" s="154"/>
      <c r="AF18251" s="154"/>
      <c r="AG18251" s="154"/>
      <c r="AH18251" s="154"/>
    </row>
    <row r="18252" spans="1:34">
      <c r="A18252" s="154"/>
      <c r="B18252" s="154"/>
      <c r="C18252" s="154"/>
      <c r="D18252" s="154"/>
      <c r="E18252" s="154"/>
      <c r="F18252" s="154"/>
      <c r="G18252" s="155"/>
      <c r="H18252" s="155"/>
      <c r="I18252" s="154"/>
      <c r="J18252" s="156"/>
      <c r="K18252" s="154"/>
      <c r="L18252" s="168"/>
      <c r="M18252" s="154"/>
      <c r="N18252" s="157"/>
      <c r="O18252" s="157"/>
      <c r="P18252" s="152"/>
      <c r="Q18252" s="154"/>
      <c r="R18252" s="154"/>
      <c r="S18252" s="154"/>
      <c r="T18252" s="154"/>
      <c r="U18252" s="154"/>
      <c r="V18252" s="154"/>
      <c r="W18252" s="154"/>
      <c r="X18252" s="154"/>
      <c r="Y18252" s="154"/>
      <c r="Z18252" s="154"/>
      <c r="AA18252" s="154"/>
      <c r="AB18252" s="169"/>
      <c r="AC18252" s="154"/>
      <c r="AD18252" s="158"/>
      <c r="AE18252" s="154"/>
      <c r="AF18252" s="154"/>
      <c r="AG18252" s="154"/>
      <c r="AH18252" s="154"/>
    </row>
    <row r="18253" spans="1:34">
      <c r="A18253" s="154"/>
      <c r="B18253" s="154"/>
      <c r="C18253" s="154"/>
      <c r="D18253" s="154"/>
      <c r="E18253" s="154"/>
      <c r="F18253" s="154"/>
      <c r="G18253" s="155"/>
      <c r="H18253" s="155"/>
      <c r="I18253" s="154"/>
      <c r="J18253" s="156"/>
      <c r="K18253" s="154"/>
      <c r="L18253" s="168"/>
      <c r="M18253" s="154"/>
      <c r="N18253" s="157"/>
      <c r="O18253" s="157"/>
      <c r="P18253" s="152"/>
      <c r="Q18253" s="154"/>
      <c r="R18253" s="154"/>
      <c r="S18253" s="154"/>
      <c r="T18253" s="154"/>
      <c r="U18253" s="154"/>
      <c r="V18253" s="154"/>
      <c r="W18253" s="154"/>
      <c r="X18253" s="154"/>
      <c r="Y18253" s="154"/>
      <c r="Z18253" s="154"/>
      <c r="AA18253" s="154"/>
      <c r="AB18253" s="169"/>
      <c r="AC18253" s="154"/>
      <c r="AD18253" s="158"/>
      <c r="AE18253" s="154"/>
      <c r="AF18253" s="154"/>
      <c r="AG18253" s="154"/>
      <c r="AH18253" s="154"/>
    </row>
    <row r="18254" spans="1:34">
      <c r="A18254" s="154"/>
      <c r="B18254" s="154"/>
      <c r="C18254" s="154"/>
      <c r="D18254" s="154"/>
      <c r="E18254" s="154"/>
      <c r="F18254" s="154"/>
      <c r="G18254" s="155"/>
      <c r="H18254" s="155"/>
      <c r="I18254" s="154"/>
      <c r="J18254" s="156"/>
      <c r="K18254" s="154"/>
      <c r="L18254" s="168"/>
      <c r="M18254" s="154"/>
      <c r="N18254" s="157"/>
      <c r="O18254" s="157"/>
      <c r="P18254" s="152"/>
      <c r="Q18254" s="154"/>
      <c r="R18254" s="154"/>
      <c r="S18254" s="154"/>
      <c r="T18254" s="154"/>
      <c r="U18254" s="154"/>
      <c r="V18254" s="154"/>
      <c r="W18254" s="154"/>
      <c r="X18254" s="154"/>
      <c r="Y18254" s="154"/>
      <c r="Z18254" s="154"/>
      <c r="AA18254" s="154"/>
      <c r="AB18254" s="169"/>
      <c r="AC18254" s="154"/>
      <c r="AD18254" s="158"/>
      <c r="AE18254" s="154"/>
      <c r="AF18254" s="154"/>
      <c r="AG18254" s="154"/>
      <c r="AH18254" s="154"/>
    </row>
    <row r="18255" spans="1:34">
      <c r="A18255" s="154"/>
      <c r="B18255" s="154"/>
      <c r="C18255" s="154"/>
      <c r="D18255" s="154"/>
      <c r="E18255" s="154"/>
      <c r="F18255" s="154"/>
      <c r="G18255" s="155"/>
      <c r="H18255" s="155"/>
      <c r="I18255" s="154"/>
      <c r="J18255" s="156"/>
      <c r="K18255" s="154"/>
      <c r="L18255" s="168"/>
      <c r="M18255" s="154"/>
      <c r="N18255" s="157"/>
      <c r="O18255" s="157"/>
      <c r="P18255" s="152"/>
      <c r="Q18255" s="154"/>
      <c r="R18255" s="154"/>
      <c r="S18255" s="154"/>
      <c r="T18255" s="154"/>
      <c r="U18255" s="154"/>
      <c r="V18255" s="154"/>
      <c r="W18255" s="154"/>
      <c r="X18255" s="154"/>
      <c r="Y18255" s="154"/>
      <c r="Z18255" s="154"/>
      <c r="AA18255" s="154"/>
      <c r="AB18255" s="169"/>
      <c r="AC18255" s="154"/>
      <c r="AD18255" s="158"/>
      <c r="AE18255" s="154"/>
      <c r="AF18255" s="154"/>
      <c r="AG18255" s="154"/>
      <c r="AH18255" s="154"/>
    </row>
    <row r="18256" spans="1:34">
      <c r="A18256" s="154"/>
      <c r="B18256" s="154"/>
      <c r="C18256" s="154"/>
      <c r="D18256" s="154"/>
      <c r="E18256" s="154"/>
      <c r="F18256" s="154"/>
      <c r="G18256" s="155"/>
      <c r="H18256" s="155"/>
      <c r="I18256" s="154"/>
      <c r="J18256" s="156"/>
      <c r="K18256" s="154"/>
      <c r="L18256" s="168"/>
      <c r="M18256" s="154"/>
      <c r="N18256" s="157"/>
      <c r="O18256" s="157"/>
      <c r="P18256" s="152"/>
      <c r="Q18256" s="154"/>
      <c r="R18256" s="154"/>
      <c r="S18256" s="154"/>
      <c r="T18256" s="154"/>
      <c r="U18256" s="154"/>
      <c r="V18256" s="154"/>
      <c r="W18256" s="154"/>
      <c r="X18256" s="154"/>
      <c r="Y18256" s="154"/>
      <c r="Z18256" s="154"/>
      <c r="AA18256" s="154"/>
      <c r="AB18256" s="169"/>
      <c r="AC18256" s="154"/>
      <c r="AD18256" s="158"/>
      <c r="AE18256" s="154"/>
      <c r="AF18256" s="154"/>
      <c r="AG18256" s="154"/>
      <c r="AH18256" s="154"/>
    </row>
    <row r="18257" spans="1:34">
      <c r="A18257" s="154"/>
      <c r="B18257" s="154"/>
      <c r="C18257" s="154"/>
      <c r="D18257" s="154"/>
      <c r="E18257" s="154"/>
      <c r="F18257" s="154"/>
      <c r="G18257" s="155"/>
      <c r="H18257" s="155"/>
      <c r="I18257" s="154"/>
      <c r="J18257" s="156"/>
      <c r="K18257" s="154"/>
      <c r="L18257" s="168"/>
      <c r="M18257" s="154"/>
      <c r="N18257" s="157"/>
      <c r="O18257" s="157"/>
      <c r="P18257" s="152"/>
      <c r="Q18257" s="154"/>
      <c r="R18257" s="154"/>
      <c r="S18257" s="154"/>
      <c r="T18257" s="154"/>
      <c r="U18257" s="154"/>
      <c r="V18257" s="154"/>
      <c r="W18257" s="154"/>
      <c r="X18257" s="154"/>
      <c r="Y18257" s="154"/>
      <c r="Z18257" s="154"/>
      <c r="AA18257" s="154"/>
      <c r="AB18257" s="169"/>
      <c r="AC18257" s="154"/>
      <c r="AD18257" s="158"/>
      <c r="AE18257" s="154"/>
      <c r="AF18257" s="154"/>
      <c r="AG18257" s="154"/>
      <c r="AH18257" s="154"/>
    </row>
    <row r="18258" spans="1:34">
      <c r="A18258" s="154"/>
      <c r="B18258" s="154"/>
      <c r="C18258" s="154"/>
      <c r="D18258" s="154"/>
      <c r="E18258" s="154"/>
      <c r="F18258" s="154"/>
      <c r="G18258" s="155"/>
      <c r="H18258" s="155"/>
      <c r="I18258" s="154"/>
      <c r="J18258" s="156"/>
      <c r="K18258" s="154"/>
      <c r="L18258" s="168"/>
      <c r="M18258" s="154"/>
      <c r="N18258" s="157"/>
      <c r="O18258" s="157"/>
      <c r="P18258" s="152"/>
      <c r="Q18258" s="154"/>
      <c r="R18258" s="154"/>
      <c r="S18258" s="154"/>
      <c r="T18258" s="154"/>
      <c r="U18258" s="154"/>
      <c r="V18258" s="154"/>
      <c r="W18258" s="154"/>
      <c r="X18258" s="154"/>
      <c r="Y18258" s="154"/>
      <c r="Z18258" s="154"/>
      <c r="AA18258" s="154"/>
      <c r="AB18258" s="169"/>
      <c r="AC18258" s="154"/>
      <c r="AD18258" s="158"/>
      <c r="AE18258" s="154"/>
      <c r="AF18258" s="154"/>
      <c r="AG18258" s="154"/>
      <c r="AH18258" s="154"/>
    </row>
    <row r="18259" spans="1:34">
      <c r="A18259" s="154"/>
      <c r="B18259" s="154"/>
      <c r="C18259" s="154"/>
      <c r="D18259" s="154"/>
      <c r="E18259" s="154"/>
      <c r="F18259" s="154"/>
      <c r="G18259" s="155"/>
      <c r="H18259" s="155"/>
      <c r="I18259" s="154"/>
      <c r="J18259" s="156"/>
      <c r="K18259" s="154"/>
      <c r="L18259" s="168"/>
      <c r="M18259" s="154"/>
      <c r="N18259" s="157"/>
      <c r="O18259" s="157"/>
      <c r="P18259" s="152"/>
      <c r="Q18259" s="154"/>
      <c r="R18259" s="154"/>
      <c r="S18259" s="154"/>
      <c r="T18259" s="154"/>
      <c r="U18259" s="154"/>
      <c r="V18259" s="154"/>
      <c r="W18259" s="154"/>
      <c r="X18259" s="154"/>
      <c r="Y18259" s="154"/>
      <c r="Z18259" s="154"/>
      <c r="AA18259" s="154"/>
      <c r="AB18259" s="169"/>
      <c r="AC18259" s="154"/>
      <c r="AD18259" s="158"/>
      <c r="AE18259" s="154"/>
      <c r="AF18259" s="154"/>
      <c r="AG18259" s="154"/>
      <c r="AH18259" s="154"/>
    </row>
    <row r="18260" spans="1:34">
      <c r="A18260" s="154"/>
      <c r="B18260" s="154"/>
      <c r="C18260" s="154"/>
      <c r="D18260" s="154"/>
      <c r="E18260" s="154"/>
      <c r="F18260" s="154"/>
      <c r="G18260" s="155"/>
      <c r="H18260" s="155"/>
      <c r="I18260" s="154"/>
      <c r="J18260" s="156"/>
      <c r="K18260" s="154"/>
      <c r="L18260" s="168"/>
      <c r="M18260" s="154"/>
      <c r="N18260" s="157"/>
      <c r="O18260" s="157"/>
      <c r="P18260" s="152"/>
      <c r="Q18260" s="154"/>
      <c r="R18260" s="154"/>
      <c r="S18260" s="154"/>
      <c r="T18260" s="154"/>
      <c r="U18260" s="154"/>
      <c r="V18260" s="154"/>
      <c r="W18260" s="154"/>
      <c r="X18260" s="154"/>
      <c r="Y18260" s="154"/>
      <c r="Z18260" s="154"/>
      <c r="AA18260" s="154"/>
      <c r="AB18260" s="169"/>
      <c r="AC18260" s="154"/>
      <c r="AD18260" s="158"/>
      <c r="AE18260" s="154"/>
      <c r="AF18260" s="154"/>
      <c r="AG18260" s="154"/>
      <c r="AH18260" s="154"/>
    </row>
    <row r="18261" spans="1:34">
      <c r="A18261" s="154"/>
      <c r="B18261" s="154"/>
      <c r="C18261" s="154"/>
      <c r="D18261" s="154"/>
      <c r="E18261" s="154"/>
      <c r="F18261" s="154"/>
      <c r="G18261" s="155"/>
      <c r="H18261" s="155"/>
      <c r="I18261" s="154"/>
      <c r="J18261" s="156"/>
      <c r="K18261" s="154"/>
      <c r="L18261" s="168"/>
      <c r="M18261" s="154"/>
      <c r="N18261" s="157"/>
      <c r="O18261" s="157"/>
      <c r="P18261" s="152"/>
      <c r="Q18261" s="154"/>
      <c r="R18261" s="154"/>
      <c r="S18261" s="154"/>
      <c r="T18261" s="154"/>
      <c r="U18261" s="154"/>
      <c r="V18261" s="154"/>
      <c r="W18261" s="154"/>
      <c r="X18261" s="154"/>
      <c r="Y18261" s="154"/>
      <c r="Z18261" s="154"/>
      <c r="AA18261" s="154"/>
      <c r="AB18261" s="169"/>
      <c r="AC18261" s="154"/>
      <c r="AD18261" s="158"/>
      <c r="AE18261" s="154"/>
      <c r="AF18261" s="154"/>
      <c r="AG18261" s="154"/>
      <c r="AH18261" s="154"/>
    </row>
    <row r="18262" spans="1:34">
      <c r="A18262" s="154"/>
      <c r="B18262" s="154"/>
      <c r="C18262" s="154"/>
      <c r="D18262" s="154"/>
      <c r="E18262" s="154"/>
      <c r="F18262" s="154"/>
      <c r="G18262" s="155"/>
      <c r="H18262" s="155"/>
      <c r="I18262" s="154"/>
      <c r="J18262" s="156"/>
      <c r="K18262" s="154"/>
      <c r="L18262" s="168"/>
      <c r="M18262" s="154"/>
      <c r="N18262" s="157"/>
      <c r="O18262" s="157"/>
      <c r="P18262" s="152"/>
      <c r="Q18262" s="154"/>
      <c r="R18262" s="154"/>
      <c r="S18262" s="154"/>
      <c r="T18262" s="154"/>
      <c r="U18262" s="154"/>
      <c r="V18262" s="154"/>
      <c r="W18262" s="154"/>
      <c r="X18262" s="154"/>
      <c r="Y18262" s="154"/>
      <c r="Z18262" s="154"/>
      <c r="AA18262" s="154"/>
      <c r="AB18262" s="169"/>
      <c r="AC18262" s="154"/>
      <c r="AD18262" s="158"/>
      <c r="AE18262" s="154"/>
      <c r="AF18262" s="154"/>
      <c r="AG18262" s="154"/>
      <c r="AH18262" s="154"/>
    </row>
    <row r="18263" spans="1:34">
      <c r="A18263" s="154"/>
      <c r="B18263" s="154"/>
      <c r="C18263" s="154"/>
      <c r="D18263" s="154"/>
      <c r="E18263" s="154"/>
      <c r="F18263" s="154"/>
      <c r="G18263" s="155"/>
      <c r="H18263" s="155"/>
      <c r="I18263" s="154"/>
      <c r="J18263" s="156"/>
      <c r="K18263" s="154"/>
      <c r="L18263" s="168"/>
      <c r="M18263" s="154"/>
      <c r="N18263" s="157"/>
      <c r="O18263" s="157"/>
      <c r="P18263" s="152"/>
      <c r="Q18263" s="154"/>
      <c r="R18263" s="154"/>
      <c r="S18263" s="154"/>
      <c r="T18263" s="154"/>
      <c r="U18263" s="154"/>
      <c r="V18263" s="154"/>
      <c r="W18263" s="154"/>
      <c r="X18263" s="154"/>
      <c r="Y18263" s="154"/>
      <c r="Z18263" s="154"/>
      <c r="AA18263" s="154"/>
      <c r="AB18263" s="169"/>
      <c r="AC18263" s="154"/>
      <c r="AD18263" s="158"/>
      <c r="AE18263" s="154"/>
      <c r="AF18263" s="154"/>
      <c r="AG18263" s="154"/>
      <c r="AH18263" s="154"/>
    </row>
    <row r="18264" spans="1:34">
      <c r="A18264" s="154"/>
      <c r="B18264" s="154"/>
      <c r="C18264" s="154"/>
      <c r="D18264" s="154"/>
      <c r="E18264" s="154"/>
      <c r="F18264" s="154"/>
      <c r="G18264" s="155"/>
      <c r="H18264" s="155"/>
      <c r="I18264" s="154"/>
      <c r="J18264" s="156"/>
      <c r="K18264" s="154"/>
      <c r="L18264" s="168"/>
      <c r="M18264" s="154"/>
      <c r="N18264" s="157"/>
      <c r="O18264" s="157"/>
      <c r="P18264" s="152"/>
      <c r="Q18264" s="154"/>
      <c r="R18264" s="154"/>
      <c r="S18264" s="154"/>
      <c r="T18264" s="154"/>
      <c r="U18264" s="154"/>
      <c r="V18264" s="154"/>
      <c r="W18264" s="154"/>
      <c r="X18264" s="154"/>
      <c r="Y18264" s="154"/>
      <c r="Z18264" s="154"/>
      <c r="AA18264" s="154"/>
      <c r="AB18264" s="169"/>
      <c r="AC18264" s="154"/>
      <c r="AD18264" s="158"/>
      <c r="AE18264" s="154"/>
      <c r="AF18264" s="154"/>
      <c r="AG18264" s="154"/>
      <c r="AH18264" s="154"/>
    </row>
    <row r="18265" spans="1:34">
      <c r="A18265" s="154"/>
      <c r="B18265" s="154"/>
      <c r="C18265" s="154"/>
      <c r="D18265" s="154"/>
      <c r="E18265" s="154"/>
      <c r="F18265" s="154"/>
      <c r="G18265" s="155"/>
      <c r="H18265" s="155"/>
      <c r="I18265" s="154"/>
      <c r="J18265" s="156"/>
      <c r="K18265" s="154"/>
      <c r="L18265" s="168"/>
      <c r="M18265" s="154"/>
      <c r="N18265" s="157"/>
      <c r="O18265" s="157"/>
      <c r="P18265" s="152"/>
      <c r="Q18265" s="154"/>
      <c r="R18265" s="154"/>
      <c r="S18265" s="154"/>
      <c r="T18265" s="154"/>
      <c r="U18265" s="154"/>
      <c r="V18265" s="154"/>
      <c r="W18265" s="154"/>
      <c r="X18265" s="154"/>
      <c r="Y18265" s="154"/>
      <c r="Z18265" s="154"/>
      <c r="AA18265" s="154"/>
      <c r="AB18265" s="169"/>
      <c r="AC18265" s="154"/>
      <c r="AD18265" s="158"/>
      <c r="AE18265" s="154"/>
      <c r="AF18265" s="154"/>
      <c r="AG18265" s="154"/>
      <c r="AH18265" s="154"/>
    </row>
    <row r="18266" spans="1:34">
      <c r="A18266" s="154"/>
      <c r="B18266" s="154"/>
      <c r="C18266" s="154"/>
      <c r="D18266" s="154"/>
      <c r="E18266" s="154"/>
      <c r="F18266" s="154"/>
      <c r="G18266" s="155"/>
      <c r="H18266" s="155"/>
      <c r="I18266" s="154"/>
      <c r="J18266" s="156"/>
      <c r="K18266" s="154"/>
      <c r="L18266" s="168"/>
      <c r="M18266" s="154"/>
      <c r="N18266" s="157"/>
      <c r="O18266" s="157"/>
      <c r="P18266" s="152"/>
      <c r="Q18266" s="154"/>
      <c r="R18266" s="154"/>
      <c r="S18266" s="154"/>
      <c r="T18266" s="154"/>
      <c r="U18266" s="154"/>
      <c r="V18266" s="154"/>
      <c r="W18266" s="154"/>
      <c r="X18266" s="154"/>
      <c r="Y18266" s="154"/>
      <c r="Z18266" s="154"/>
      <c r="AA18266" s="154"/>
      <c r="AB18266" s="169"/>
      <c r="AC18266" s="154"/>
      <c r="AD18266" s="158"/>
      <c r="AE18266" s="154"/>
      <c r="AF18266" s="154"/>
      <c r="AG18266" s="154"/>
      <c r="AH18266" s="154"/>
    </row>
    <row r="18267" spans="1:34">
      <c r="A18267" s="154"/>
      <c r="B18267" s="154"/>
      <c r="C18267" s="154"/>
      <c r="D18267" s="154"/>
      <c r="E18267" s="154"/>
      <c r="F18267" s="154"/>
      <c r="G18267" s="155"/>
      <c r="H18267" s="155"/>
      <c r="I18267" s="154"/>
      <c r="J18267" s="156"/>
      <c r="K18267" s="154"/>
      <c r="L18267" s="168"/>
      <c r="M18267" s="154"/>
      <c r="N18267" s="157"/>
      <c r="O18267" s="157"/>
      <c r="P18267" s="152"/>
      <c r="Q18267" s="154"/>
      <c r="R18267" s="154"/>
      <c r="S18267" s="154"/>
      <c r="T18267" s="154"/>
      <c r="U18267" s="154"/>
      <c r="V18267" s="154"/>
      <c r="W18267" s="154"/>
      <c r="X18267" s="154"/>
      <c r="Y18267" s="154"/>
      <c r="Z18267" s="154"/>
      <c r="AA18267" s="154"/>
      <c r="AB18267" s="169"/>
      <c r="AC18267" s="154"/>
      <c r="AD18267" s="158"/>
      <c r="AE18267" s="154"/>
      <c r="AF18267" s="154"/>
      <c r="AG18267" s="154"/>
      <c r="AH18267" s="154"/>
    </row>
    <row r="18268" spans="1:34">
      <c r="A18268" s="154"/>
      <c r="B18268" s="154"/>
      <c r="C18268" s="154"/>
      <c r="D18268" s="154"/>
      <c r="E18268" s="154"/>
      <c r="F18268" s="154"/>
      <c r="G18268" s="155"/>
      <c r="H18268" s="155"/>
      <c r="I18268" s="154"/>
      <c r="J18268" s="156"/>
      <c r="K18268" s="154"/>
      <c r="L18268" s="168"/>
      <c r="M18268" s="154"/>
      <c r="N18268" s="157"/>
      <c r="O18268" s="157"/>
      <c r="P18268" s="152"/>
      <c r="Q18268" s="154"/>
      <c r="R18268" s="154"/>
      <c r="S18268" s="154"/>
      <c r="T18268" s="154"/>
      <c r="U18268" s="154"/>
      <c r="V18268" s="154"/>
      <c r="W18268" s="154"/>
      <c r="X18268" s="154"/>
      <c r="Y18268" s="154"/>
      <c r="Z18268" s="154"/>
      <c r="AA18268" s="154"/>
      <c r="AB18268" s="169"/>
      <c r="AC18268" s="154"/>
      <c r="AD18268" s="158"/>
      <c r="AE18268" s="154"/>
      <c r="AF18268" s="154"/>
      <c r="AG18268" s="154"/>
      <c r="AH18268" s="154"/>
    </row>
    <row r="18269" spans="1:34">
      <c r="A18269" s="154"/>
      <c r="B18269" s="154"/>
      <c r="C18269" s="154"/>
      <c r="D18269" s="154"/>
      <c r="E18269" s="154"/>
      <c r="F18269" s="154"/>
      <c r="G18269" s="155"/>
      <c r="H18269" s="155"/>
      <c r="I18269" s="154"/>
      <c r="J18269" s="156"/>
      <c r="K18269" s="154"/>
      <c r="L18269" s="168"/>
      <c r="M18269" s="154"/>
      <c r="N18269" s="157"/>
      <c r="O18269" s="157"/>
      <c r="P18269" s="152"/>
      <c r="Q18269" s="154"/>
      <c r="R18269" s="154"/>
      <c r="S18269" s="154"/>
      <c r="T18269" s="154"/>
      <c r="U18269" s="154"/>
      <c r="V18269" s="154"/>
      <c r="W18269" s="154"/>
      <c r="X18269" s="154"/>
      <c r="Y18269" s="154"/>
      <c r="Z18269" s="154"/>
      <c r="AA18269" s="154"/>
      <c r="AB18269" s="169"/>
      <c r="AC18269" s="154"/>
      <c r="AD18269" s="158"/>
      <c r="AE18269" s="154"/>
      <c r="AF18269" s="154"/>
      <c r="AG18269" s="154"/>
      <c r="AH18269" s="154"/>
    </row>
    <row r="18270" spans="1:34">
      <c r="A18270" s="154"/>
      <c r="B18270" s="154"/>
      <c r="C18270" s="154"/>
      <c r="D18270" s="154"/>
      <c r="E18270" s="154"/>
      <c r="F18270" s="154"/>
      <c r="G18270" s="155"/>
      <c r="H18270" s="155"/>
      <c r="I18270" s="154"/>
      <c r="J18270" s="156"/>
      <c r="K18270" s="154"/>
      <c r="L18270" s="168"/>
      <c r="M18270" s="154"/>
      <c r="N18270" s="157"/>
      <c r="O18270" s="157"/>
      <c r="P18270" s="152"/>
      <c r="Q18270" s="154"/>
      <c r="R18270" s="154"/>
      <c r="S18270" s="154"/>
      <c r="T18270" s="154"/>
      <c r="U18270" s="154"/>
      <c r="V18270" s="154"/>
      <c r="W18270" s="154"/>
      <c r="X18270" s="154"/>
      <c r="Y18270" s="154"/>
      <c r="Z18270" s="154"/>
      <c r="AA18270" s="154"/>
      <c r="AB18270" s="169"/>
      <c r="AC18270" s="154"/>
      <c r="AD18270" s="158"/>
      <c r="AE18270" s="154"/>
      <c r="AF18270" s="154"/>
      <c r="AG18270" s="154"/>
      <c r="AH18270" s="154"/>
    </row>
    <row r="18271" spans="1:34">
      <c r="A18271" s="154"/>
      <c r="B18271" s="154"/>
      <c r="C18271" s="154"/>
      <c r="D18271" s="154"/>
      <c r="E18271" s="154"/>
      <c r="F18271" s="154"/>
      <c r="G18271" s="155"/>
      <c r="H18271" s="155"/>
      <c r="I18271" s="154"/>
      <c r="J18271" s="156"/>
      <c r="K18271" s="154"/>
      <c r="L18271" s="168"/>
      <c r="M18271" s="154"/>
      <c r="N18271" s="157"/>
      <c r="O18271" s="157"/>
      <c r="P18271" s="152"/>
      <c r="Q18271" s="154"/>
      <c r="R18271" s="154"/>
      <c r="S18271" s="154"/>
      <c r="T18271" s="154"/>
      <c r="U18271" s="154"/>
      <c r="V18271" s="154"/>
      <c r="W18271" s="154"/>
      <c r="X18271" s="154"/>
      <c r="Y18271" s="154"/>
      <c r="Z18271" s="154"/>
      <c r="AA18271" s="154"/>
      <c r="AB18271" s="169"/>
      <c r="AC18271" s="154"/>
      <c r="AD18271" s="158"/>
      <c r="AE18271" s="154"/>
      <c r="AF18271" s="154"/>
      <c r="AG18271" s="154"/>
      <c r="AH18271" s="154"/>
    </row>
    <row r="18272" spans="1:34">
      <c r="A18272" s="154"/>
      <c r="B18272" s="154"/>
      <c r="C18272" s="154"/>
      <c r="D18272" s="154"/>
      <c r="E18272" s="154"/>
      <c r="F18272" s="154"/>
      <c r="G18272" s="155"/>
      <c r="H18272" s="155"/>
      <c r="I18272" s="154"/>
      <c r="J18272" s="156"/>
      <c r="K18272" s="154"/>
      <c r="L18272" s="168"/>
      <c r="M18272" s="154"/>
      <c r="N18272" s="157"/>
      <c r="O18272" s="157"/>
      <c r="P18272" s="152"/>
      <c r="Q18272" s="154"/>
      <c r="R18272" s="154"/>
      <c r="S18272" s="154"/>
      <c r="T18272" s="154"/>
      <c r="U18272" s="154"/>
      <c r="V18272" s="154"/>
      <c r="W18272" s="154"/>
      <c r="X18272" s="154"/>
      <c r="Y18272" s="154"/>
      <c r="Z18272" s="154"/>
      <c r="AA18272" s="154"/>
      <c r="AB18272" s="169"/>
      <c r="AC18272" s="154"/>
      <c r="AD18272" s="158"/>
      <c r="AE18272" s="154"/>
      <c r="AF18272" s="154"/>
      <c r="AG18272" s="154"/>
      <c r="AH18272" s="154"/>
    </row>
    <row r="18273" spans="1:34">
      <c r="A18273" s="154"/>
      <c r="B18273" s="154"/>
      <c r="C18273" s="154"/>
      <c r="D18273" s="154"/>
      <c r="E18273" s="154"/>
      <c r="F18273" s="154"/>
      <c r="G18273" s="155"/>
      <c r="H18273" s="155"/>
      <c r="I18273" s="154"/>
      <c r="J18273" s="156"/>
      <c r="K18273" s="154"/>
      <c r="L18273" s="168"/>
      <c r="M18273" s="154"/>
      <c r="N18273" s="157"/>
      <c r="O18273" s="157"/>
      <c r="P18273" s="152"/>
      <c r="Q18273" s="154"/>
      <c r="R18273" s="154"/>
      <c r="S18273" s="154"/>
      <c r="T18273" s="154"/>
      <c r="U18273" s="154"/>
      <c r="V18273" s="154"/>
      <c r="W18273" s="154"/>
      <c r="X18273" s="154"/>
      <c r="Y18273" s="154"/>
      <c r="Z18273" s="154"/>
      <c r="AA18273" s="154"/>
      <c r="AB18273" s="169"/>
      <c r="AC18273" s="154"/>
      <c r="AD18273" s="158"/>
      <c r="AE18273" s="154"/>
      <c r="AF18273" s="154"/>
      <c r="AG18273" s="154"/>
      <c r="AH18273" s="154"/>
    </row>
    <row r="18274" spans="1:34">
      <c r="A18274" s="154"/>
      <c r="B18274" s="154"/>
      <c r="C18274" s="154"/>
      <c r="D18274" s="154"/>
      <c r="E18274" s="154"/>
      <c r="F18274" s="154"/>
      <c r="G18274" s="155"/>
      <c r="H18274" s="155"/>
      <c r="I18274" s="154"/>
      <c r="J18274" s="156"/>
      <c r="K18274" s="154"/>
      <c r="L18274" s="168"/>
      <c r="M18274" s="154"/>
      <c r="N18274" s="157"/>
      <c r="O18274" s="157"/>
      <c r="P18274" s="152"/>
      <c r="Q18274" s="154"/>
      <c r="R18274" s="154"/>
      <c r="S18274" s="154"/>
      <c r="T18274" s="154"/>
      <c r="U18274" s="154"/>
      <c r="V18274" s="154"/>
      <c r="W18274" s="154"/>
      <c r="X18274" s="154"/>
      <c r="Y18274" s="154"/>
      <c r="Z18274" s="154"/>
      <c r="AA18274" s="154"/>
      <c r="AB18274" s="169"/>
      <c r="AC18274" s="154"/>
      <c r="AD18274" s="158"/>
      <c r="AE18274" s="154"/>
      <c r="AF18274" s="154"/>
      <c r="AG18274" s="154"/>
      <c r="AH18274" s="154"/>
    </row>
    <row r="18275" spans="1:34">
      <c r="A18275" s="154"/>
      <c r="B18275" s="154"/>
      <c r="C18275" s="154"/>
      <c r="D18275" s="154"/>
      <c r="E18275" s="154"/>
      <c r="F18275" s="154"/>
      <c r="G18275" s="155"/>
      <c r="H18275" s="155"/>
      <c r="I18275" s="154"/>
      <c r="J18275" s="156"/>
      <c r="K18275" s="154"/>
      <c r="L18275" s="168"/>
      <c r="M18275" s="154"/>
      <c r="N18275" s="157"/>
      <c r="O18275" s="157"/>
      <c r="P18275" s="152"/>
      <c r="Q18275" s="154"/>
      <c r="R18275" s="154"/>
      <c r="S18275" s="154"/>
      <c r="T18275" s="154"/>
      <c r="U18275" s="154"/>
      <c r="V18275" s="154"/>
      <c r="W18275" s="154"/>
      <c r="X18275" s="154"/>
      <c r="Y18275" s="154"/>
      <c r="Z18275" s="154"/>
      <c r="AA18275" s="154"/>
      <c r="AB18275" s="169"/>
      <c r="AC18275" s="154"/>
      <c r="AD18275" s="158"/>
      <c r="AE18275" s="154"/>
      <c r="AF18275" s="154"/>
      <c r="AG18275" s="154"/>
      <c r="AH18275" s="154"/>
    </row>
    <row r="18276" spans="1:34">
      <c r="A18276" s="154"/>
      <c r="B18276" s="154"/>
      <c r="C18276" s="154"/>
      <c r="D18276" s="154"/>
      <c r="E18276" s="154"/>
      <c r="F18276" s="154"/>
      <c r="G18276" s="155"/>
      <c r="H18276" s="155"/>
      <c r="I18276" s="154"/>
      <c r="J18276" s="156"/>
      <c r="K18276" s="154"/>
      <c r="L18276" s="168"/>
      <c r="M18276" s="154"/>
      <c r="N18276" s="157"/>
      <c r="O18276" s="157"/>
      <c r="P18276" s="152"/>
      <c r="Q18276" s="154"/>
      <c r="R18276" s="154"/>
      <c r="S18276" s="154"/>
      <c r="T18276" s="154"/>
      <c r="U18276" s="154"/>
      <c r="V18276" s="154"/>
      <c r="W18276" s="154"/>
      <c r="X18276" s="154"/>
      <c r="Y18276" s="154"/>
      <c r="Z18276" s="154"/>
      <c r="AA18276" s="154"/>
      <c r="AB18276" s="169"/>
      <c r="AC18276" s="154"/>
      <c r="AD18276" s="158"/>
      <c r="AE18276" s="154"/>
      <c r="AF18276" s="154"/>
      <c r="AG18276" s="154"/>
      <c r="AH18276" s="154"/>
    </row>
    <row r="18277" spans="1:34">
      <c r="A18277" s="154"/>
      <c r="B18277" s="154"/>
      <c r="C18277" s="154"/>
      <c r="D18277" s="154"/>
      <c r="E18277" s="154"/>
      <c r="F18277" s="154"/>
      <c r="G18277" s="155"/>
      <c r="H18277" s="155"/>
      <c r="I18277" s="154"/>
      <c r="J18277" s="156"/>
      <c r="K18277" s="154"/>
      <c r="L18277" s="168"/>
      <c r="M18277" s="154"/>
      <c r="N18277" s="157"/>
      <c r="O18277" s="157"/>
      <c r="P18277" s="152"/>
      <c r="Q18277" s="154"/>
      <c r="R18277" s="154"/>
      <c r="S18277" s="154"/>
      <c r="T18277" s="154"/>
      <c r="U18277" s="154"/>
      <c r="V18277" s="154"/>
      <c r="W18277" s="154"/>
      <c r="X18277" s="154"/>
      <c r="Y18277" s="154"/>
      <c r="Z18277" s="154"/>
      <c r="AA18277" s="154"/>
      <c r="AB18277" s="169"/>
      <c r="AC18277" s="154"/>
      <c r="AD18277" s="158"/>
      <c r="AE18277" s="154"/>
      <c r="AF18277" s="154"/>
      <c r="AG18277" s="154"/>
      <c r="AH18277" s="154"/>
    </row>
    <row r="18278" spans="1:34">
      <c r="A18278" s="154"/>
      <c r="B18278" s="154"/>
      <c r="C18278" s="154"/>
      <c r="D18278" s="154"/>
      <c r="E18278" s="154"/>
      <c r="F18278" s="154"/>
      <c r="G18278" s="155"/>
      <c r="H18278" s="155"/>
      <c r="I18278" s="154"/>
      <c r="J18278" s="156"/>
      <c r="K18278" s="154"/>
      <c r="L18278" s="168"/>
      <c r="M18278" s="154"/>
      <c r="N18278" s="157"/>
      <c r="O18278" s="157"/>
      <c r="P18278" s="152"/>
      <c r="Q18278" s="154"/>
      <c r="R18278" s="154"/>
      <c r="S18278" s="154"/>
      <c r="T18278" s="154"/>
      <c r="U18278" s="154"/>
      <c r="V18278" s="154"/>
      <c r="W18278" s="154"/>
      <c r="X18278" s="154"/>
      <c r="Y18278" s="154"/>
      <c r="Z18278" s="154"/>
      <c r="AA18278" s="154"/>
      <c r="AB18278" s="169"/>
      <c r="AC18278" s="154"/>
      <c r="AD18278" s="158"/>
      <c r="AE18278" s="154"/>
      <c r="AF18278" s="154"/>
      <c r="AG18278" s="154"/>
      <c r="AH18278" s="154"/>
    </row>
    <row r="18279" spans="1:34">
      <c r="A18279" s="154"/>
      <c r="B18279" s="154"/>
      <c r="C18279" s="154"/>
      <c r="D18279" s="154"/>
      <c r="E18279" s="154"/>
      <c r="F18279" s="154"/>
      <c r="G18279" s="155"/>
      <c r="H18279" s="155"/>
      <c r="I18279" s="154"/>
      <c r="J18279" s="156"/>
      <c r="K18279" s="154"/>
      <c r="L18279" s="168"/>
      <c r="M18279" s="154"/>
      <c r="N18279" s="157"/>
      <c r="O18279" s="157"/>
      <c r="P18279" s="152"/>
      <c r="Q18279" s="154"/>
      <c r="R18279" s="154"/>
      <c r="S18279" s="154"/>
      <c r="T18279" s="154"/>
      <c r="U18279" s="154"/>
      <c r="V18279" s="154"/>
      <c r="W18279" s="154"/>
      <c r="X18279" s="154"/>
      <c r="Y18279" s="154"/>
      <c r="Z18279" s="154"/>
      <c r="AA18279" s="154"/>
      <c r="AB18279" s="169"/>
      <c r="AC18279" s="154"/>
      <c r="AD18279" s="158"/>
      <c r="AE18279" s="154"/>
      <c r="AF18279" s="154"/>
      <c r="AG18279" s="154"/>
      <c r="AH18279" s="154"/>
    </row>
    <row r="18280" spans="1:34">
      <c r="A18280" s="154"/>
      <c r="B18280" s="154"/>
      <c r="C18280" s="154"/>
      <c r="D18280" s="154"/>
      <c r="E18280" s="154"/>
      <c r="F18280" s="154"/>
      <c r="G18280" s="155"/>
      <c r="H18280" s="155"/>
      <c r="I18280" s="154"/>
      <c r="J18280" s="156"/>
      <c r="K18280" s="154"/>
      <c r="L18280" s="168"/>
      <c r="M18280" s="154"/>
      <c r="N18280" s="157"/>
      <c r="O18280" s="157"/>
      <c r="P18280" s="152"/>
      <c r="Q18280" s="154"/>
      <c r="R18280" s="154"/>
      <c r="S18280" s="154"/>
      <c r="T18280" s="154"/>
      <c r="U18280" s="154"/>
      <c r="V18280" s="154"/>
      <c r="W18280" s="154"/>
      <c r="X18280" s="154"/>
      <c r="Y18280" s="154"/>
      <c r="Z18280" s="154"/>
      <c r="AA18280" s="154"/>
      <c r="AB18280" s="169"/>
      <c r="AC18280" s="154"/>
      <c r="AD18280" s="158"/>
      <c r="AE18280" s="154"/>
      <c r="AF18280" s="154"/>
      <c r="AG18280" s="154"/>
      <c r="AH18280" s="154"/>
    </row>
    <row r="18281" spans="1:34">
      <c r="A18281" s="154"/>
      <c r="B18281" s="154"/>
      <c r="C18281" s="154"/>
      <c r="D18281" s="154"/>
      <c r="E18281" s="154"/>
      <c r="F18281" s="154"/>
      <c r="G18281" s="155"/>
      <c r="H18281" s="155"/>
      <c r="I18281" s="154"/>
      <c r="J18281" s="156"/>
      <c r="K18281" s="154"/>
      <c r="L18281" s="168"/>
      <c r="M18281" s="154"/>
      <c r="N18281" s="157"/>
      <c r="O18281" s="157"/>
      <c r="P18281" s="152"/>
      <c r="Q18281" s="154"/>
      <c r="R18281" s="154"/>
      <c r="S18281" s="154"/>
      <c r="T18281" s="154"/>
      <c r="U18281" s="154"/>
      <c r="V18281" s="154"/>
      <c r="W18281" s="154"/>
      <c r="X18281" s="154"/>
      <c r="Y18281" s="154"/>
      <c r="Z18281" s="154"/>
      <c r="AA18281" s="154"/>
      <c r="AB18281" s="169"/>
      <c r="AC18281" s="154"/>
      <c r="AD18281" s="158"/>
      <c r="AE18281" s="154"/>
      <c r="AF18281" s="154"/>
      <c r="AG18281" s="154"/>
      <c r="AH18281" s="154"/>
    </row>
    <row r="18282" spans="1:34">
      <c r="A18282" s="154"/>
      <c r="B18282" s="154"/>
      <c r="C18282" s="154"/>
      <c r="D18282" s="154"/>
      <c r="E18282" s="154"/>
      <c r="F18282" s="154"/>
      <c r="G18282" s="155"/>
      <c r="H18282" s="155"/>
      <c r="I18282" s="154"/>
      <c r="J18282" s="156"/>
      <c r="K18282" s="154"/>
      <c r="L18282" s="168"/>
      <c r="M18282" s="154"/>
      <c r="N18282" s="157"/>
      <c r="O18282" s="157"/>
      <c r="P18282" s="152"/>
      <c r="Q18282" s="154"/>
      <c r="R18282" s="154"/>
      <c r="S18282" s="154"/>
      <c r="T18282" s="154"/>
      <c r="U18282" s="154"/>
      <c r="V18282" s="154"/>
      <c r="W18282" s="154"/>
      <c r="X18282" s="154"/>
      <c r="Y18282" s="154"/>
      <c r="Z18282" s="154"/>
      <c r="AA18282" s="154"/>
      <c r="AB18282" s="169"/>
      <c r="AC18282" s="154"/>
      <c r="AD18282" s="158"/>
      <c r="AE18282" s="154"/>
      <c r="AF18282" s="154"/>
      <c r="AG18282" s="154"/>
      <c r="AH18282" s="154"/>
    </row>
    <row r="18283" spans="1:34">
      <c r="A18283" s="154"/>
      <c r="B18283" s="154"/>
      <c r="C18283" s="154"/>
      <c r="D18283" s="154"/>
      <c r="E18283" s="154"/>
      <c r="F18283" s="154"/>
      <c r="G18283" s="155"/>
      <c r="H18283" s="155"/>
      <c r="I18283" s="154"/>
      <c r="J18283" s="156"/>
      <c r="K18283" s="154"/>
      <c r="L18283" s="168"/>
      <c r="M18283" s="154"/>
      <c r="N18283" s="157"/>
      <c r="O18283" s="157"/>
      <c r="P18283" s="152"/>
      <c r="Q18283" s="154"/>
      <c r="R18283" s="154"/>
      <c r="S18283" s="154"/>
      <c r="T18283" s="154"/>
      <c r="U18283" s="154"/>
      <c r="V18283" s="154"/>
      <c r="W18283" s="154"/>
      <c r="X18283" s="154"/>
      <c r="Y18283" s="154"/>
      <c r="Z18283" s="154"/>
      <c r="AA18283" s="154"/>
      <c r="AB18283" s="169"/>
      <c r="AC18283" s="154"/>
      <c r="AD18283" s="158"/>
      <c r="AE18283" s="154"/>
      <c r="AF18283" s="154"/>
      <c r="AG18283" s="154"/>
      <c r="AH18283" s="154"/>
    </row>
    <row r="18284" spans="1:34">
      <c r="A18284" s="154"/>
      <c r="B18284" s="154"/>
      <c r="C18284" s="154"/>
      <c r="D18284" s="154"/>
      <c r="E18284" s="154"/>
      <c r="F18284" s="154"/>
      <c r="G18284" s="155"/>
      <c r="H18284" s="155"/>
      <c r="I18284" s="154"/>
      <c r="J18284" s="156"/>
      <c r="K18284" s="154"/>
      <c r="L18284" s="168"/>
      <c r="M18284" s="154"/>
      <c r="N18284" s="157"/>
      <c r="O18284" s="157"/>
      <c r="P18284" s="152"/>
      <c r="Q18284" s="154"/>
      <c r="R18284" s="154"/>
      <c r="S18284" s="154"/>
      <c r="T18284" s="154"/>
      <c r="U18284" s="154"/>
      <c r="V18284" s="154"/>
      <c r="W18284" s="154"/>
      <c r="X18284" s="154"/>
      <c r="Y18284" s="154"/>
      <c r="Z18284" s="154"/>
      <c r="AA18284" s="154"/>
      <c r="AB18284" s="169"/>
      <c r="AC18284" s="154"/>
      <c r="AD18284" s="158"/>
      <c r="AE18284" s="154"/>
      <c r="AF18284" s="154"/>
      <c r="AG18284" s="154"/>
      <c r="AH18284" s="154"/>
    </row>
    <row r="18285" spans="1:34">
      <c r="A18285" s="154"/>
      <c r="B18285" s="154"/>
      <c r="C18285" s="154"/>
      <c r="D18285" s="154"/>
      <c r="E18285" s="154"/>
      <c r="F18285" s="154"/>
      <c r="G18285" s="155"/>
      <c r="H18285" s="155"/>
      <c r="I18285" s="154"/>
      <c r="J18285" s="156"/>
      <c r="K18285" s="154"/>
      <c r="L18285" s="168"/>
      <c r="M18285" s="154"/>
      <c r="N18285" s="157"/>
      <c r="O18285" s="157"/>
      <c r="P18285" s="152"/>
      <c r="Q18285" s="154"/>
      <c r="R18285" s="154"/>
      <c r="S18285" s="154"/>
      <c r="T18285" s="154"/>
      <c r="U18285" s="154"/>
      <c r="V18285" s="154"/>
      <c r="W18285" s="154"/>
      <c r="X18285" s="154"/>
      <c r="Y18285" s="154"/>
      <c r="Z18285" s="154"/>
      <c r="AA18285" s="154"/>
      <c r="AB18285" s="169"/>
      <c r="AC18285" s="154"/>
      <c r="AD18285" s="158"/>
      <c r="AE18285" s="154"/>
      <c r="AF18285" s="154"/>
      <c r="AG18285" s="154"/>
      <c r="AH18285" s="154"/>
    </row>
    <row r="18286" spans="1:34">
      <c r="A18286" s="154"/>
      <c r="B18286" s="154"/>
      <c r="C18286" s="154"/>
      <c r="D18286" s="154"/>
      <c r="E18286" s="154"/>
      <c r="F18286" s="154"/>
      <c r="G18286" s="155"/>
      <c r="H18286" s="155"/>
      <c r="I18286" s="154"/>
      <c r="J18286" s="156"/>
      <c r="K18286" s="154"/>
      <c r="L18286" s="168"/>
      <c r="M18286" s="154"/>
      <c r="N18286" s="157"/>
      <c r="O18286" s="157"/>
      <c r="P18286" s="152"/>
      <c r="Q18286" s="154"/>
      <c r="R18286" s="154"/>
      <c r="S18286" s="154"/>
      <c r="T18286" s="154"/>
      <c r="U18286" s="154"/>
      <c r="V18286" s="154"/>
      <c r="W18286" s="154"/>
      <c r="X18286" s="154"/>
      <c r="Y18286" s="154"/>
      <c r="Z18286" s="154"/>
      <c r="AA18286" s="154"/>
      <c r="AB18286" s="169"/>
      <c r="AC18286" s="154"/>
      <c r="AD18286" s="158"/>
      <c r="AE18286" s="154"/>
      <c r="AF18286" s="154"/>
      <c r="AG18286" s="154"/>
      <c r="AH18286" s="154"/>
    </row>
    <row r="18287" spans="1:34">
      <c r="A18287" s="154"/>
      <c r="B18287" s="154"/>
      <c r="C18287" s="154"/>
      <c r="D18287" s="154"/>
      <c r="E18287" s="154"/>
      <c r="F18287" s="154"/>
      <c r="G18287" s="155"/>
      <c r="H18287" s="155"/>
      <c r="I18287" s="154"/>
      <c r="J18287" s="156"/>
      <c r="K18287" s="154"/>
      <c r="L18287" s="168"/>
      <c r="M18287" s="154"/>
      <c r="N18287" s="157"/>
      <c r="O18287" s="157"/>
      <c r="P18287" s="152"/>
      <c r="Q18287" s="154"/>
      <c r="R18287" s="154"/>
      <c r="S18287" s="154"/>
      <c r="T18287" s="154"/>
      <c r="U18287" s="154"/>
      <c r="V18287" s="154"/>
      <c r="W18287" s="154"/>
      <c r="X18287" s="154"/>
      <c r="Y18287" s="154"/>
      <c r="Z18287" s="154"/>
      <c r="AA18287" s="154"/>
      <c r="AB18287" s="169"/>
      <c r="AC18287" s="154"/>
      <c r="AD18287" s="158"/>
      <c r="AE18287" s="154"/>
      <c r="AF18287" s="154"/>
      <c r="AG18287" s="154"/>
      <c r="AH18287" s="154"/>
    </row>
    <row r="18288" spans="1:34">
      <c r="A18288" s="154"/>
      <c r="B18288" s="154"/>
      <c r="C18288" s="154"/>
      <c r="D18288" s="154"/>
      <c r="E18288" s="154"/>
      <c r="F18288" s="154"/>
      <c r="G18288" s="155"/>
      <c r="H18288" s="155"/>
      <c r="I18288" s="154"/>
      <c r="J18288" s="156"/>
      <c r="K18288" s="154"/>
      <c r="L18288" s="168"/>
      <c r="M18288" s="154"/>
      <c r="N18288" s="157"/>
      <c r="O18288" s="157"/>
      <c r="P18288" s="152"/>
      <c r="Q18288" s="154"/>
      <c r="R18288" s="154"/>
      <c r="S18288" s="154"/>
      <c r="T18288" s="154"/>
      <c r="U18288" s="154"/>
      <c r="V18288" s="154"/>
      <c r="W18288" s="154"/>
      <c r="X18288" s="154"/>
      <c r="Y18288" s="154"/>
      <c r="Z18288" s="154"/>
      <c r="AA18288" s="154"/>
      <c r="AB18288" s="169"/>
      <c r="AC18288" s="154"/>
      <c r="AD18288" s="158"/>
      <c r="AE18288" s="154"/>
      <c r="AF18288" s="154"/>
      <c r="AG18288" s="154"/>
      <c r="AH18288" s="154"/>
    </row>
    <row r="18289" spans="1:34">
      <c r="A18289" s="154"/>
      <c r="B18289" s="154"/>
      <c r="C18289" s="154"/>
      <c r="D18289" s="154"/>
      <c r="E18289" s="154"/>
      <c r="F18289" s="154"/>
      <c r="G18289" s="155"/>
      <c r="H18289" s="155"/>
      <c r="I18289" s="154"/>
      <c r="J18289" s="156"/>
      <c r="K18289" s="154"/>
      <c r="L18289" s="168"/>
      <c r="M18289" s="154"/>
      <c r="N18289" s="157"/>
      <c r="O18289" s="157"/>
      <c r="P18289" s="152"/>
      <c r="Q18289" s="154"/>
      <c r="R18289" s="154"/>
      <c r="S18289" s="154"/>
      <c r="T18289" s="154"/>
      <c r="U18289" s="154"/>
      <c r="V18289" s="154"/>
      <c r="W18289" s="154"/>
      <c r="X18289" s="154"/>
      <c r="Y18289" s="154"/>
      <c r="Z18289" s="154"/>
      <c r="AA18289" s="154"/>
      <c r="AB18289" s="169"/>
      <c r="AC18289" s="154"/>
      <c r="AD18289" s="158"/>
      <c r="AE18289" s="154"/>
      <c r="AF18289" s="154"/>
      <c r="AG18289" s="154"/>
      <c r="AH18289" s="154"/>
    </row>
    <row r="18290" spans="1:34">
      <c r="A18290" s="154"/>
      <c r="B18290" s="154"/>
      <c r="C18290" s="154"/>
      <c r="D18290" s="154"/>
      <c r="E18290" s="154"/>
      <c r="F18290" s="154"/>
      <c r="G18290" s="155"/>
      <c r="H18290" s="155"/>
      <c r="I18290" s="154"/>
      <c r="J18290" s="156"/>
      <c r="K18290" s="154"/>
      <c r="L18290" s="168"/>
      <c r="M18290" s="154"/>
      <c r="N18290" s="157"/>
      <c r="O18290" s="157"/>
      <c r="P18290" s="152"/>
      <c r="Q18290" s="154"/>
      <c r="R18290" s="154"/>
      <c r="S18290" s="154"/>
      <c r="T18290" s="154"/>
      <c r="U18290" s="154"/>
      <c r="V18290" s="154"/>
      <c r="W18290" s="154"/>
      <c r="X18290" s="154"/>
      <c r="Y18290" s="154"/>
      <c r="Z18290" s="154"/>
      <c r="AA18290" s="154"/>
      <c r="AB18290" s="169"/>
      <c r="AC18290" s="154"/>
      <c r="AD18290" s="158"/>
      <c r="AE18290" s="154"/>
      <c r="AF18290" s="154"/>
      <c r="AG18290" s="154"/>
      <c r="AH18290" s="154"/>
    </row>
    <row r="18291" spans="1:34">
      <c r="A18291" s="154"/>
      <c r="B18291" s="154"/>
      <c r="C18291" s="154"/>
      <c r="D18291" s="154"/>
      <c r="E18291" s="154"/>
      <c r="F18291" s="154"/>
      <c r="G18291" s="155"/>
      <c r="H18291" s="155"/>
      <c r="I18291" s="154"/>
      <c r="J18291" s="156"/>
      <c r="K18291" s="154"/>
      <c r="L18291" s="168"/>
      <c r="M18291" s="154"/>
      <c r="N18291" s="157"/>
      <c r="O18291" s="157"/>
      <c r="P18291" s="152"/>
      <c r="Q18291" s="154"/>
      <c r="R18291" s="154"/>
      <c r="S18291" s="154"/>
      <c r="T18291" s="154"/>
      <c r="U18291" s="154"/>
      <c r="V18291" s="154"/>
      <c r="W18291" s="154"/>
      <c r="X18291" s="154"/>
      <c r="Y18291" s="154"/>
      <c r="Z18291" s="154"/>
      <c r="AA18291" s="154"/>
      <c r="AB18291" s="169"/>
      <c r="AC18291" s="154"/>
      <c r="AD18291" s="158"/>
      <c r="AE18291" s="154"/>
      <c r="AF18291" s="154"/>
      <c r="AG18291" s="154"/>
      <c r="AH18291" s="154"/>
    </row>
    <row r="18292" spans="1:34">
      <c r="A18292" s="154"/>
      <c r="B18292" s="154"/>
      <c r="C18292" s="154"/>
      <c r="D18292" s="154"/>
      <c r="E18292" s="154"/>
      <c r="F18292" s="154"/>
      <c r="G18292" s="155"/>
      <c r="H18292" s="155"/>
      <c r="I18292" s="154"/>
      <c r="J18292" s="156"/>
      <c r="K18292" s="154"/>
      <c r="L18292" s="168"/>
      <c r="M18292" s="154"/>
      <c r="N18292" s="157"/>
      <c r="O18292" s="157"/>
      <c r="P18292" s="152"/>
      <c r="Q18292" s="154"/>
      <c r="R18292" s="154"/>
      <c r="S18292" s="154"/>
      <c r="T18292" s="154"/>
      <c r="U18292" s="154"/>
      <c r="V18292" s="154"/>
      <c r="W18292" s="154"/>
      <c r="X18292" s="154"/>
      <c r="Y18292" s="154"/>
      <c r="Z18292" s="154"/>
      <c r="AA18292" s="154"/>
      <c r="AB18292" s="169"/>
      <c r="AC18292" s="154"/>
      <c r="AD18292" s="158"/>
      <c r="AE18292" s="154"/>
      <c r="AF18292" s="154"/>
      <c r="AG18292" s="154"/>
      <c r="AH18292" s="154"/>
    </row>
    <row r="18293" spans="1:34">
      <c r="A18293" s="154"/>
      <c r="B18293" s="154"/>
      <c r="C18293" s="154"/>
      <c r="D18293" s="154"/>
      <c r="E18293" s="154"/>
      <c r="F18293" s="154"/>
      <c r="G18293" s="155"/>
      <c r="H18293" s="155"/>
      <c r="I18293" s="154"/>
      <c r="J18293" s="156"/>
      <c r="K18293" s="154"/>
      <c r="L18293" s="168"/>
      <c r="M18293" s="154"/>
      <c r="N18293" s="157"/>
      <c r="O18293" s="157"/>
      <c r="P18293" s="152"/>
      <c r="Q18293" s="154"/>
      <c r="R18293" s="154"/>
      <c r="S18293" s="154"/>
      <c r="T18293" s="154"/>
      <c r="U18293" s="154"/>
      <c r="V18293" s="154"/>
      <c r="W18293" s="154"/>
      <c r="X18293" s="154"/>
      <c r="Y18293" s="154"/>
      <c r="Z18293" s="154"/>
      <c r="AA18293" s="154"/>
      <c r="AB18293" s="169"/>
      <c r="AC18293" s="154"/>
      <c r="AD18293" s="158"/>
      <c r="AE18293" s="154"/>
      <c r="AF18293" s="154"/>
      <c r="AG18293" s="154"/>
      <c r="AH18293" s="154"/>
    </row>
    <row r="18294" spans="1:34">
      <c r="A18294" s="154"/>
      <c r="B18294" s="154"/>
      <c r="C18294" s="154"/>
      <c r="D18294" s="154"/>
      <c r="E18294" s="154"/>
      <c r="F18294" s="154"/>
      <c r="G18294" s="155"/>
      <c r="H18294" s="155"/>
      <c r="I18294" s="154"/>
      <c r="J18294" s="156"/>
      <c r="K18294" s="154"/>
      <c r="L18294" s="168"/>
      <c r="M18294" s="154"/>
      <c r="N18294" s="157"/>
      <c r="O18294" s="157"/>
      <c r="P18294" s="152"/>
      <c r="Q18294" s="154"/>
      <c r="R18294" s="170"/>
      <c r="S18294" s="154"/>
      <c r="T18294" s="154"/>
      <c r="U18294" s="154"/>
      <c r="V18294" s="154"/>
      <c r="W18294" s="154"/>
      <c r="X18294" s="154"/>
      <c r="Y18294" s="154"/>
      <c r="Z18294" s="154"/>
      <c r="AA18294" s="154"/>
      <c r="AB18294" s="169"/>
      <c r="AC18294" s="154"/>
      <c r="AD18294" s="158"/>
      <c r="AE18294" s="154"/>
      <c r="AF18294" s="154"/>
      <c r="AG18294" s="154"/>
      <c r="AH18294" s="154"/>
    </row>
    <row r="18295" spans="1:34">
      <c r="A18295" s="154"/>
      <c r="B18295" s="154"/>
      <c r="C18295" s="154"/>
      <c r="D18295" s="154"/>
      <c r="E18295" s="154"/>
      <c r="F18295" s="154"/>
      <c r="G18295" s="155"/>
      <c r="H18295" s="155"/>
      <c r="I18295" s="154"/>
      <c r="J18295" s="156"/>
      <c r="K18295" s="154"/>
      <c r="L18295" s="168"/>
      <c r="M18295" s="154"/>
      <c r="N18295" s="157"/>
      <c r="O18295" s="157"/>
      <c r="P18295" s="152"/>
      <c r="Q18295" s="154"/>
      <c r="R18295" s="154"/>
      <c r="S18295" s="154"/>
      <c r="T18295" s="154"/>
      <c r="U18295" s="154"/>
      <c r="V18295" s="154"/>
      <c r="W18295" s="154"/>
      <c r="X18295" s="154"/>
      <c r="Y18295" s="154"/>
      <c r="Z18295" s="154"/>
      <c r="AA18295" s="154"/>
      <c r="AB18295" s="169"/>
      <c r="AC18295" s="154"/>
      <c r="AD18295" s="158"/>
      <c r="AE18295" s="154"/>
      <c r="AF18295" s="154"/>
      <c r="AG18295" s="154"/>
      <c r="AH18295" s="154"/>
    </row>
    <row r="18296" spans="1:34">
      <c r="A18296" s="154"/>
      <c r="B18296" s="154"/>
      <c r="C18296" s="154"/>
      <c r="D18296" s="154"/>
      <c r="E18296" s="154"/>
      <c r="F18296" s="154"/>
      <c r="G18296" s="155"/>
      <c r="H18296" s="155"/>
      <c r="I18296" s="154"/>
      <c r="J18296" s="156"/>
      <c r="K18296" s="154"/>
      <c r="L18296" s="168"/>
      <c r="M18296" s="154"/>
      <c r="N18296" s="157"/>
      <c r="O18296" s="157"/>
      <c r="P18296" s="152"/>
      <c r="Q18296" s="154"/>
      <c r="R18296" s="154"/>
      <c r="S18296" s="154"/>
      <c r="T18296" s="154"/>
      <c r="U18296" s="154"/>
      <c r="V18296" s="154"/>
      <c r="W18296" s="154"/>
      <c r="X18296" s="154"/>
      <c r="Y18296" s="154"/>
      <c r="Z18296" s="154"/>
      <c r="AA18296" s="154"/>
      <c r="AB18296" s="169"/>
      <c r="AC18296" s="154"/>
      <c r="AD18296" s="158"/>
      <c r="AE18296" s="154"/>
      <c r="AF18296" s="154"/>
      <c r="AG18296" s="154"/>
      <c r="AH18296" s="154"/>
    </row>
    <row r="18297" spans="1:34">
      <c r="A18297" s="154"/>
      <c r="B18297" s="154"/>
      <c r="C18297" s="154"/>
      <c r="D18297" s="154"/>
      <c r="E18297" s="154"/>
      <c r="F18297" s="154"/>
      <c r="G18297" s="155"/>
      <c r="H18297" s="155"/>
      <c r="I18297" s="154"/>
      <c r="J18297" s="156"/>
      <c r="K18297" s="154"/>
      <c r="L18297" s="168"/>
      <c r="M18297" s="154"/>
      <c r="N18297" s="157"/>
      <c r="O18297" s="157"/>
      <c r="P18297" s="152"/>
      <c r="Q18297" s="154"/>
      <c r="R18297" s="170"/>
      <c r="S18297" s="154"/>
      <c r="T18297" s="154"/>
      <c r="U18297" s="154"/>
      <c r="V18297" s="154"/>
      <c r="W18297" s="154"/>
      <c r="X18297" s="154"/>
      <c r="Y18297" s="154"/>
      <c r="Z18297" s="154"/>
      <c r="AA18297" s="154"/>
      <c r="AB18297" s="169"/>
      <c r="AC18297" s="154"/>
      <c r="AD18297" s="158"/>
      <c r="AE18297" s="154"/>
      <c r="AF18297" s="154"/>
      <c r="AG18297" s="154"/>
      <c r="AH18297" s="154"/>
    </row>
    <row r="18298" spans="1:34">
      <c r="A18298" s="154"/>
      <c r="B18298" s="154"/>
      <c r="C18298" s="154"/>
      <c r="D18298" s="154"/>
      <c r="E18298" s="154"/>
      <c r="F18298" s="154"/>
      <c r="G18298" s="155"/>
      <c r="H18298" s="155"/>
      <c r="I18298" s="154"/>
      <c r="J18298" s="156"/>
      <c r="K18298" s="154"/>
      <c r="L18298" s="168"/>
      <c r="M18298" s="154"/>
      <c r="N18298" s="157"/>
      <c r="O18298" s="157"/>
      <c r="P18298" s="152"/>
      <c r="Q18298" s="154"/>
      <c r="R18298" s="154"/>
      <c r="S18298" s="154"/>
      <c r="T18298" s="154"/>
      <c r="U18298" s="154"/>
      <c r="V18298" s="154"/>
      <c r="W18298" s="154"/>
      <c r="X18298" s="154"/>
      <c r="Y18298" s="154"/>
      <c r="Z18298" s="154"/>
      <c r="AA18298" s="154"/>
      <c r="AB18298" s="169"/>
      <c r="AC18298" s="154"/>
      <c r="AD18298" s="158"/>
      <c r="AE18298" s="154"/>
      <c r="AF18298" s="154"/>
      <c r="AG18298" s="154"/>
      <c r="AH18298" s="154"/>
    </row>
    <row r="18299" spans="1:34">
      <c r="A18299" s="154"/>
      <c r="B18299" s="154"/>
      <c r="C18299" s="154"/>
      <c r="D18299" s="154"/>
      <c r="E18299" s="154"/>
      <c r="F18299" s="154"/>
      <c r="G18299" s="155"/>
      <c r="H18299" s="155"/>
      <c r="I18299" s="154"/>
      <c r="J18299" s="156"/>
      <c r="K18299" s="154"/>
      <c r="L18299" s="168"/>
      <c r="M18299" s="154"/>
      <c r="N18299" s="157"/>
      <c r="O18299" s="157"/>
      <c r="P18299" s="152"/>
      <c r="Q18299" s="154"/>
      <c r="R18299" s="154"/>
      <c r="S18299" s="154"/>
      <c r="T18299" s="154"/>
      <c r="U18299" s="154"/>
      <c r="V18299" s="154"/>
      <c r="W18299" s="154"/>
      <c r="X18299" s="154"/>
      <c r="Y18299" s="154"/>
      <c r="Z18299" s="154"/>
      <c r="AA18299" s="154"/>
      <c r="AB18299" s="169"/>
      <c r="AC18299" s="154"/>
      <c r="AD18299" s="158"/>
      <c r="AE18299" s="154"/>
      <c r="AF18299" s="154"/>
      <c r="AG18299" s="154"/>
      <c r="AH18299" s="154"/>
    </row>
    <row r="18300" spans="1:34">
      <c r="A18300" s="154"/>
      <c r="B18300" s="154"/>
      <c r="C18300" s="154"/>
      <c r="D18300" s="154"/>
      <c r="E18300" s="154"/>
      <c r="F18300" s="154"/>
      <c r="G18300" s="155"/>
      <c r="H18300" s="155"/>
      <c r="I18300" s="154"/>
      <c r="J18300" s="156"/>
      <c r="K18300" s="154"/>
      <c r="L18300" s="168"/>
      <c r="M18300" s="154"/>
      <c r="N18300" s="157"/>
      <c r="O18300" s="157"/>
      <c r="P18300" s="152"/>
      <c r="Q18300" s="154"/>
      <c r="R18300" s="154"/>
      <c r="S18300" s="154"/>
      <c r="T18300" s="154"/>
      <c r="U18300" s="154"/>
      <c r="V18300" s="154"/>
      <c r="W18300" s="154"/>
      <c r="X18300" s="154"/>
      <c r="Y18300" s="154"/>
      <c r="Z18300" s="154"/>
      <c r="AA18300" s="154"/>
      <c r="AB18300" s="169"/>
      <c r="AC18300" s="154"/>
      <c r="AD18300" s="158"/>
      <c r="AE18300" s="154"/>
      <c r="AF18300" s="154"/>
      <c r="AG18300" s="154"/>
      <c r="AH18300" s="154"/>
    </row>
    <row r="18301" spans="1:34">
      <c r="A18301" s="154"/>
      <c r="B18301" s="154"/>
      <c r="C18301" s="154"/>
      <c r="D18301" s="154"/>
      <c r="E18301" s="154"/>
      <c r="F18301" s="154"/>
      <c r="G18301" s="155"/>
      <c r="H18301" s="155"/>
      <c r="I18301" s="154"/>
      <c r="J18301" s="156"/>
      <c r="K18301" s="154"/>
      <c r="L18301" s="168"/>
      <c r="M18301" s="154"/>
      <c r="N18301" s="157"/>
      <c r="O18301" s="157"/>
      <c r="P18301" s="152"/>
      <c r="Q18301" s="154"/>
      <c r="R18301" s="154"/>
      <c r="S18301" s="154"/>
      <c r="T18301" s="154"/>
      <c r="U18301" s="154"/>
      <c r="V18301" s="154"/>
      <c r="W18301" s="154"/>
      <c r="X18301" s="154"/>
      <c r="Y18301" s="154"/>
      <c r="Z18301" s="154"/>
      <c r="AA18301" s="154"/>
      <c r="AB18301" s="169"/>
      <c r="AC18301" s="154"/>
      <c r="AD18301" s="158"/>
      <c r="AE18301" s="154"/>
      <c r="AF18301" s="154"/>
      <c r="AG18301" s="154"/>
      <c r="AH18301" s="154"/>
    </row>
    <row r="18302" spans="1:34">
      <c r="A18302" s="154"/>
      <c r="B18302" s="154"/>
      <c r="C18302" s="154"/>
      <c r="D18302" s="154"/>
      <c r="E18302" s="154"/>
      <c r="F18302" s="154"/>
      <c r="G18302" s="155"/>
      <c r="H18302" s="155"/>
      <c r="I18302" s="154"/>
      <c r="J18302" s="156"/>
      <c r="K18302" s="154"/>
      <c r="L18302" s="168"/>
      <c r="M18302" s="154"/>
      <c r="N18302" s="157"/>
      <c r="O18302" s="157"/>
      <c r="P18302" s="152"/>
      <c r="Q18302" s="154"/>
      <c r="R18302" s="154"/>
      <c r="S18302" s="154"/>
      <c r="T18302" s="154"/>
      <c r="U18302" s="154"/>
      <c r="V18302" s="154"/>
      <c r="W18302" s="154"/>
      <c r="X18302" s="154"/>
      <c r="Y18302" s="154"/>
      <c r="Z18302" s="154"/>
      <c r="AA18302" s="154"/>
      <c r="AB18302" s="169"/>
      <c r="AC18302" s="154"/>
      <c r="AD18302" s="158"/>
      <c r="AE18302" s="154"/>
      <c r="AF18302" s="154"/>
      <c r="AG18302" s="154"/>
      <c r="AH18302" s="154"/>
    </row>
    <row r="18303" spans="1:34">
      <c r="A18303" s="154"/>
      <c r="B18303" s="154"/>
      <c r="C18303" s="154"/>
      <c r="D18303" s="154"/>
      <c r="E18303" s="154"/>
      <c r="F18303" s="154"/>
      <c r="G18303" s="155"/>
      <c r="H18303" s="155"/>
      <c r="I18303" s="154"/>
      <c r="J18303" s="156"/>
      <c r="K18303" s="154"/>
      <c r="L18303" s="168"/>
      <c r="M18303" s="154"/>
      <c r="N18303" s="157"/>
      <c r="O18303" s="157"/>
      <c r="P18303" s="152"/>
      <c r="Q18303" s="154"/>
      <c r="R18303" s="154"/>
      <c r="S18303" s="154"/>
      <c r="T18303" s="154"/>
      <c r="U18303" s="154"/>
      <c r="V18303" s="154"/>
      <c r="W18303" s="154"/>
      <c r="X18303" s="154"/>
      <c r="Y18303" s="154"/>
      <c r="Z18303" s="154"/>
      <c r="AA18303" s="154"/>
      <c r="AB18303" s="169"/>
      <c r="AC18303" s="154"/>
      <c r="AD18303" s="158"/>
      <c r="AE18303" s="154"/>
      <c r="AF18303" s="154"/>
      <c r="AG18303" s="154"/>
      <c r="AH18303" s="154"/>
    </row>
    <row r="18304" spans="1:34">
      <c r="A18304" s="154"/>
      <c r="B18304" s="154"/>
      <c r="C18304" s="154"/>
      <c r="D18304" s="154"/>
      <c r="E18304" s="154"/>
      <c r="F18304" s="154"/>
      <c r="G18304" s="155"/>
      <c r="H18304" s="155"/>
      <c r="I18304" s="154"/>
      <c r="J18304" s="156"/>
      <c r="K18304" s="154"/>
      <c r="L18304" s="168"/>
      <c r="M18304" s="154"/>
      <c r="N18304" s="157"/>
      <c r="O18304" s="157"/>
      <c r="P18304" s="152"/>
      <c r="Q18304" s="154"/>
      <c r="R18304" s="154"/>
      <c r="S18304" s="154"/>
      <c r="T18304" s="154"/>
      <c r="U18304" s="154"/>
      <c r="V18304" s="154"/>
      <c r="W18304" s="154"/>
      <c r="X18304" s="154"/>
      <c r="Y18304" s="154"/>
      <c r="Z18304" s="154"/>
      <c r="AA18304" s="154"/>
      <c r="AB18304" s="169"/>
      <c r="AC18304" s="154"/>
      <c r="AD18304" s="158"/>
      <c r="AE18304" s="154"/>
      <c r="AF18304" s="154"/>
      <c r="AG18304" s="154"/>
      <c r="AH18304" s="154"/>
    </row>
    <row r="18305" spans="1:34">
      <c r="A18305" s="154"/>
      <c r="B18305" s="154"/>
      <c r="C18305" s="154"/>
      <c r="D18305" s="154"/>
      <c r="E18305" s="154"/>
      <c r="F18305" s="154"/>
      <c r="G18305" s="155"/>
      <c r="H18305" s="155"/>
      <c r="I18305" s="154"/>
      <c r="J18305" s="156"/>
      <c r="K18305" s="154"/>
      <c r="L18305" s="168"/>
      <c r="M18305" s="154"/>
      <c r="N18305" s="157"/>
      <c r="O18305" s="157"/>
      <c r="P18305" s="152"/>
      <c r="Q18305" s="154"/>
      <c r="R18305" s="154"/>
      <c r="S18305" s="154"/>
      <c r="T18305" s="154"/>
      <c r="U18305" s="154"/>
      <c r="V18305" s="154"/>
      <c r="W18305" s="154"/>
      <c r="X18305" s="154"/>
      <c r="Y18305" s="154"/>
      <c r="Z18305" s="154"/>
      <c r="AA18305" s="154"/>
      <c r="AB18305" s="169"/>
      <c r="AC18305" s="154"/>
      <c r="AD18305" s="158"/>
      <c r="AE18305" s="154"/>
      <c r="AF18305" s="154"/>
      <c r="AG18305" s="154"/>
      <c r="AH18305" s="154"/>
    </row>
    <row r="18306" spans="1:34">
      <c r="A18306" s="154"/>
      <c r="B18306" s="154"/>
      <c r="C18306" s="154"/>
      <c r="D18306" s="154"/>
      <c r="E18306" s="154"/>
      <c r="F18306" s="154"/>
      <c r="G18306" s="155"/>
      <c r="H18306" s="155"/>
      <c r="I18306" s="154"/>
      <c r="J18306" s="156"/>
      <c r="K18306" s="154"/>
      <c r="L18306" s="168"/>
      <c r="M18306" s="154"/>
      <c r="N18306" s="157"/>
      <c r="O18306" s="157"/>
      <c r="P18306" s="152"/>
      <c r="Q18306" s="154"/>
      <c r="R18306" s="154"/>
      <c r="S18306" s="154"/>
      <c r="T18306" s="154"/>
      <c r="U18306" s="154"/>
      <c r="V18306" s="154"/>
      <c r="W18306" s="154"/>
      <c r="X18306" s="154"/>
      <c r="Y18306" s="154"/>
      <c r="Z18306" s="154"/>
      <c r="AA18306" s="154"/>
      <c r="AB18306" s="169"/>
      <c r="AC18306" s="154"/>
      <c r="AD18306" s="158"/>
      <c r="AE18306" s="154"/>
      <c r="AF18306" s="154"/>
      <c r="AG18306" s="154"/>
      <c r="AH18306" s="154"/>
    </row>
    <row r="18307" spans="1:34">
      <c r="A18307" s="154"/>
      <c r="B18307" s="154"/>
      <c r="C18307" s="154"/>
      <c r="D18307" s="154"/>
      <c r="E18307" s="154"/>
      <c r="F18307" s="154"/>
      <c r="G18307" s="155"/>
      <c r="H18307" s="155"/>
      <c r="I18307" s="154"/>
      <c r="J18307" s="156"/>
      <c r="K18307" s="154"/>
      <c r="L18307" s="168"/>
      <c r="M18307" s="154"/>
      <c r="N18307" s="157"/>
      <c r="O18307" s="157"/>
      <c r="P18307" s="152"/>
      <c r="Q18307" s="154"/>
      <c r="R18307" s="154"/>
      <c r="S18307" s="154"/>
      <c r="T18307" s="154"/>
      <c r="U18307" s="154"/>
      <c r="V18307" s="154"/>
      <c r="W18307" s="154"/>
      <c r="X18307" s="154"/>
      <c r="Y18307" s="154"/>
      <c r="Z18307" s="154"/>
      <c r="AA18307" s="154"/>
      <c r="AB18307" s="169"/>
      <c r="AC18307" s="154"/>
      <c r="AD18307" s="158"/>
      <c r="AE18307" s="154"/>
      <c r="AF18307" s="154"/>
      <c r="AG18307" s="154"/>
      <c r="AH18307" s="154"/>
    </row>
    <row r="18308" spans="1:34">
      <c r="A18308" s="154"/>
      <c r="B18308" s="154"/>
      <c r="C18308" s="154"/>
      <c r="D18308" s="154"/>
      <c r="E18308" s="154"/>
      <c r="F18308" s="154"/>
      <c r="G18308" s="155"/>
      <c r="H18308" s="155"/>
      <c r="I18308" s="154"/>
      <c r="J18308" s="156"/>
      <c r="K18308" s="154"/>
      <c r="L18308" s="168"/>
      <c r="M18308" s="154"/>
      <c r="N18308" s="157"/>
      <c r="O18308" s="157"/>
      <c r="P18308" s="152"/>
      <c r="Q18308" s="154"/>
      <c r="R18308" s="154"/>
      <c r="S18308" s="154"/>
      <c r="T18308" s="154"/>
      <c r="U18308" s="154"/>
      <c r="V18308" s="154"/>
      <c r="W18308" s="154"/>
      <c r="X18308" s="154"/>
      <c r="Y18308" s="154"/>
      <c r="Z18308" s="154"/>
      <c r="AA18308" s="154"/>
      <c r="AB18308" s="169"/>
      <c r="AC18308" s="154"/>
      <c r="AD18308" s="158"/>
      <c r="AE18308" s="154"/>
      <c r="AF18308" s="154"/>
      <c r="AG18308" s="154"/>
      <c r="AH18308" s="154"/>
    </row>
    <row r="18309" spans="1:34">
      <c r="A18309" s="154"/>
      <c r="B18309" s="154"/>
      <c r="C18309" s="154"/>
      <c r="D18309" s="154"/>
      <c r="E18309" s="154"/>
      <c r="F18309" s="154"/>
      <c r="G18309" s="155"/>
      <c r="H18309" s="155"/>
      <c r="I18309" s="154"/>
      <c r="J18309" s="156"/>
      <c r="K18309" s="154"/>
      <c r="L18309" s="168"/>
      <c r="M18309" s="154"/>
      <c r="N18309" s="157"/>
      <c r="O18309" s="157"/>
      <c r="P18309" s="152"/>
      <c r="Q18309" s="154"/>
      <c r="R18309" s="154"/>
      <c r="S18309" s="154"/>
      <c r="T18309" s="154"/>
      <c r="U18309" s="154"/>
      <c r="V18309" s="154"/>
      <c r="W18309" s="154"/>
      <c r="X18309" s="154"/>
      <c r="Y18309" s="154"/>
      <c r="Z18309" s="154"/>
      <c r="AA18309" s="154"/>
      <c r="AB18309" s="169"/>
      <c r="AC18309" s="154"/>
      <c r="AD18309" s="158"/>
      <c r="AE18309" s="154"/>
      <c r="AF18309" s="154"/>
      <c r="AG18309" s="154"/>
      <c r="AH18309" s="154"/>
    </row>
    <row r="18310" spans="1:34">
      <c r="A18310" s="154"/>
      <c r="B18310" s="154"/>
      <c r="C18310" s="154"/>
      <c r="D18310" s="154"/>
      <c r="E18310" s="154"/>
      <c r="F18310" s="154"/>
      <c r="G18310" s="155"/>
      <c r="H18310" s="155"/>
      <c r="I18310" s="154"/>
      <c r="J18310" s="156"/>
      <c r="K18310" s="154"/>
      <c r="L18310" s="168"/>
      <c r="M18310" s="154"/>
      <c r="N18310" s="157"/>
      <c r="O18310" s="157"/>
      <c r="P18310" s="152"/>
      <c r="Q18310" s="154"/>
      <c r="R18310" s="154"/>
      <c r="S18310" s="154"/>
      <c r="T18310" s="154"/>
      <c r="U18310" s="154"/>
      <c r="V18310" s="154"/>
      <c r="W18310" s="154"/>
      <c r="X18310" s="154"/>
      <c r="Y18310" s="154"/>
      <c r="Z18310" s="154"/>
      <c r="AA18310" s="154"/>
      <c r="AB18310" s="169"/>
      <c r="AC18310" s="154"/>
      <c r="AD18310" s="158"/>
      <c r="AE18310" s="154"/>
      <c r="AF18310" s="154"/>
      <c r="AG18310" s="154"/>
      <c r="AH18310" s="154"/>
    </row>
    <row r="18311" spans="1:34">
      <c r="A18311" s="154"/>
      <c r="B18311" s="154"/>
      <c r="C18311" s="154"/>
      <c r="D18311" s="154"/>
      <c r="E18311" s="154"/>
      <c r="F18311" s="154"/>
      <c r="G18311" s="155"/>
      <c r="H18311" s="155"/>
      <c r="I18311" s="154"/>
      <c r="J18311" s="156"/>
      <c r="K18311" s="154"/>
      <c r="L18311" s="168"/>
      <c r="M18311" s="154"/>
      <c r="N18311" s="157"/>
      <c r="O18311" s="157"/>
      <c r="P18311" s="152"/>
      <c r="Q18311" s="154"/>
      <c r="R18311" s="154"/>
      <c r="S18311" s="154"/>
      <c r="T18311" s="154"/>
      <c r="U18311" s="154"/>
      <c r="V18311" s="154"/>
      <c r="W18311" s="154"/>
      <c r="X18311" s="154"/>
      <c r="Y18311" s="154"/>
      <c r="Z18311" s="154"/>
      <c r="AA18311" s="154"/>
      <c r="AB18311" s="169"/>
      <c r="AC18311" s="154"/>
      <c r="AD18311" s="158"/>
      <c r="AE18311" s="154"/>
      <c r="AF18311" s="154"/>
      <c r="AG18311" s="154"/>
      <c r="AH18311" s="154"/>
    </row>
    <row r="18312" spans="1:34">
      <c r="A18312" s="154"/>
      <c r="B18312" s="154"/>
      <c r="C18312" s="154"/>
      <c r="D18312" s="154"/>
      <c r="E18312" s="154"/>
      <c r="F18312" s="154"/>
      <c r="G18312" s="155"/>
      <c r="H18312" s="155"/>
      <c r="I18312" s="154"/>
      <c r="J18312" s="156"/>
      <c r="K18312" s="154"/>
      <c r="L18312" s="168"/>
      <c r="M18312" s="154"/>
      <c r="N18312" s="157"/>
      <c r="O18312" s="157"/>
      <c r="P18312" s="152"/>
      <c r="Q18312" s="154"/>
      <c r="R18312" s="154"/>
      <c r="S18312" s="154"/>
      <c r="T18312" s="154"/>
      <c r="U18312" s="154"/>
      <c r="V18312" s="154"/>
      <c r="W18312" s="154"/>
      <c r="X18312" s="154"/>
      <c r="Y18312" s="154"/>
      <c r="Z18312" s="154"/>
      <c r="AA18312" s="154"/>
      <c r="AB18312" s="169"/>
      <c r="AC18312" s="154"/>
      <c r="AD18312" s="158"/>
      <c r="AE18312" s="154"/>
      <c r="AF18312" s="154"/>
      <c r="AG18312" s="154"/>
      <c r="AH18312" s="154"/>
    </row>
    <row r="18313" spans="1:34">
      <c r="A18313" s="154"/>
      <c r="B18313" s="154"/>
      <c r="C18313" s="154"/>
      <c r="D18313" s="154"/>
      <c r="E18313" s="154"/>
      <c r="F18313" s="154"/>
      <c r="G18313" s="155"/>
      <c r="H18313" s="155"/>
      <c r="I18313" s="154"/>
      <c r="J18313" s="156"/>
      <c r="K18313" s="154"/>
      <c r="L18313" s="168"/>
      <c r="M18313" s="154"/>
      <c r="N18313" s="157"/>
      <c r="O18313" s="157"/>
      <c r="P18313" s="152"/>
      <c r="Q18313" s="154"/>
      <c r="R18313" s="154"/>
      <c r="S18313" s="154"/>
      <c r="T18313" s="154"/>
      <c r="U18313" s="154"/>
      <c r="V18313" s="154"/>
      <c r="W18313" s="154"/>
      <c r="X18313" s="154"/>
      <c r="Y18313" s="154"/>
      <c r="Z18313" s="154"/>
      <c r="AA18313" s="154"/>
      <c r="AB18313" s="169"/>
      <c r="AC18313" s="154"/>
      <c r="AD18313" s="158"/>
      <c r="AE18313" s="154"/>
      <c r="AF18313" s="154"/>
      <c r="AG18313" s="154"/>
      <c r="AH18313" s="154"/>
    </row>
    <row r="18314" spans="1:34">
      <c r="A18314" s="154"/>
      <c r="B18314" s="154"/>
      <c r="C18314" s="154"/>
      <c r="D18314" s="154"/>
      <c r="E18314" s="154"/>
      <c r="F18314" s="154"/>
      <c r="G18314" s="155"/>
      <c r="H18314" s="155"/>
      <c r="I18314" s="154"/>
      <c r="J18314" s="156"/>
      <c r="K18314" s="154"/>
      <c r="L18314" s="168"/>
      <c r="M18314" s="154"/>
      <c r="N18314" s="157"/>
      <c r="O18314" s="157"/>
      <c r="P18314" s="152"/>
      <c r="Q18314" s="154"/>
      <c r="R18314" s="154"/>
      <c r="S18314" s="154"/>
      <c r="T18314" s="154"/>
      <c r="U18314" s="154"/>
      <c r="V18314" s="154"/>
      <c r="W18314" s="154"/>
      <c r="X18314" s="154"/>
      <c r="Y18314" s="154"/>
      <c r="Z18314" s="154"/>
      <c r="AA18314" s="154"/>
      <c r="AB18314" s="169"/>
      <c r="AC18314" s="154"/>
      <c r="AD18314" s="158"/>
      <c r="AE18314" s="154"/>
      <c r="AF18314" s="154"/>
      <c r="AG18314" s="154"/>
      <c r="AH18314" s="154"/>
    </row>
    <row r="18315" spans="1:34">
      <c r="A18315" s="154"/>
      <c r="B18315" s="154"/>
      <c r="C18315" s="154"/>
      <c r="D18315" s="154"/>
      <c r="E18315" s="154"/>
      <c r="F18315" s="154"/>
      <c r="G18315" s="155"/>
      <c r="H18315" s="155"/>
      <c r="I18315" s="154"/>
      <c r="J18315" s="156"/>
      <c r="K18315" s="154"/>
      <c r="L18315" s="168"/>
      <c r="M18315" s="154"/>
      <c r="N18315" s="157"/>
      <c r="O18315" s="157"/>
      <c r="P18315" s="152"/>
      <c r="Q18315" s="154"/>
      <c r="R18315" s="154"/>
      <c r="S18315" s="154"/>
      <c r="T18315" s="154"/>
      <c r="U18315" s="154"/>
      <c r="V18315" s="154"/>
      <c r="W18315" s="154"/>
      <c r="X18315" s="154"/>
      <c r="Y18315" s="154"/>
      <c r="Z18315" s="154"/>
      <c r="AA18315" s="154"/>
      <c r="AB18315" s="169"/>
      <c r="AC18315" s="154"/>
      <c r="AD18315" s="158"/>
      <c r="AE18315" s="154"/>
      <c r="AF18315" s="154"/>
      <c r="AG18315" s="154"/>
      <c r="AH18315" s="154"/>
    </row>
    <row r="18316" spans="1:34">
      <c r="A18316" s="154"/>
      <c r="B18316" s="154"/>
      <c r="C18316" s="154"/>
      <c r="D18316" s="154"/>
      <c r="E18316" s="154"/>
      <c r="F18316" s="154"/>
      <c r="G18316" s="155"/>
      <c r="H18316" s="155"/>
      <c r="I18316" s="154"/>
      <c r="J18316" s="156"/>
      <c r="K18316" s="154"/>
      <c r="L18316" s="168"/>
      <c r="M18316" s="154"/>
      <c r="N18316" s="157"/>
      <c r="O18316" s="157"/>
      <c r="P18316" s="152"/>
      <c r="Q18316" s="154"/>
      <c r="R18316" s="154"/>
      <c r="S18316" s="154"/>
      <c r="T18316" s="154"/>
      <c r="U18316" s="154"/>
      <c r="V18316" s="154"/>
      <c r="W18316" s="154"/>
      <c r="X18316" s="154"/>
      <c r="Y18316" s="154"/>
      <c r="Z18316" s="154"/>
      <c r="AA18316" s="154"/>
      <c r="AB18316" s="169"/>
      <c r="AC18316" s="154"/>
      <c r="AD18316" s="158"/>
      <c r="AE18316" s="154"/>
      <c r="AF18316" s="154"/>
      <c r="AG18316" s="154"/>
      <c r="AH18316" s="154"/>
    </row>
    <row r="18317" spans="1:34">
      <c r="A18317" s="154"/>
      <c r="B18317" s="154"/>
      <c r="C18317" s="154"/>
      <c r="D18317" s="154"/>
      <c r="E18317" s="154"/>
      <c r="F18317" s="154"/>
      <c r="G18317" s="155"/>
      <c r="H18317" s="155"/>
      <c r="I18317" s="154"/>
      <c r="J18317" s="156"/>
      <c r="K18317" s="154"/>
      <c r="L18317" s="168"/>
      <c r="M18317" s="154"/>
      <c r="N18317" s="157"/>
      <c r="O18317" s="157"/>
      <c r="P18317" s="152"/>
      <c r="Q18317" s="154"/>
      <c r="R18317" s="154"/>
      <c r="S18317" s="154"/>
      <c r="T18317" s="154"/>
      <c r="U18317" s="154"/>
      <c r="V18317" s="154"/>
      <c r="W18317" s="154"/>
      <c r="X18317" s="154"/>
      <c r="Y18317" s="154"/>
      <c r="Z18317" s="154"/>
      <c r="AA18317" s="154"/>
      <c r="AB18317" s="169"/>
      <c r="AC18317" s="154"/>
      <c r="AD18317" s="158"/>
      <c r="AE18317" s="154"/>
      <c r="AF18317" s="154"/>
      <c r="AG18317" s="154"/>
      <c r="AH18317" s="154"/>
    </row>
    <row r="18318" spans="1:34">
      <c r="A18318" s="154"/>
      <c r="B18318" s="154"/>
      <c r="C18318" s="154"/>
      <c r="D18318" s="154"/>
      <c r="E18318" s="154"/>
      <c r="F18318" s="154"/>
      <c r="G18318" s="155"/>
      <c r="H18318" s="155"/>
      <c r="I18318" s="154"/>
      <c r="J18318" s="156"/>
      <c r="K18318" s="154"/>
      <c r="L18318" s="168"/>
      <c r="M18318" s="154"/>
      <c r="N18318" s="157"/>
      <c r="O18318" s="157"/>
      <c r="P18318" s="152"/>
      <c r="Q18318" s="154"/>
      <c r="R18318" s="154"/>
      <c r="S18318" s="154"/>
      <c r="T18318" s="154"/>
      <c r="U18318" s="154"/>
      <c r="V18318" s="154"/>
      <c r="W18318" s="154"/>
      <c r="X18318" s="154"/>
      <c r="Y18318" s="154"/>
      <c r="Z18318" s="154"/>
      <c r="AA18318" s="154"/>
      <c r="AB18318" s="169"/>
      <c r="AC18318" s="154"/>
      <c r="AD18318" s="158"/>
      <c r="AE18318" s="154"/>
      <c r="AF18318" s="154"/>
      <c r="AG18318" s="154"/>
      <c r="AH18318" s="154"/>
    </row>
    <row r="18319" spans="1:34">
      <c r="A18319" s="154"/>
      <c r="B18319" s="154"/>
      <c r="C18319" s="154"/>
      <c r="D18319" s="154"/>
      <c r="E18319" s="154"/>
      <c r="F18319" s="154"/>
      <c r="G18319" s="155"/>
      <c r="H18319" s="155"/>
      <c r="I18319" s="154"/>
      <c r="J18319" s="156"/>
      <c r="K18319" s="154"/>
      <c r="L18319" s="168"/>
      <c r="M18319" s="154"/>
      <c r="N18319" s="157"/>
      <c r="O18319" s="157"/>
      <c r="P18319" s="152"/>
      <c r="Q18319" s="154"/>
      <c r="R18319" s="154"/>
      <c r="S18319" s="154"/>
      <c r="T18319" s="154"/>
      <c r="U18319" s="154"/>
      <c r="V18319" s="154"/>
      <c r="W18319" s="154"/>
      <c r="X18319" s="154"/>
      <c r="Y18319" s="154"/>
      <c r="Z18319" s="154"/>
      <c r="AA18319" s="154"/>
      <c r="AB18319" s="169"/>
      <c r="AC18319" s="154"/>
      <c r="AD18319" s="158"/>
      <c r="AE18319" s="154"/>
      <c r="AF18319" s="154"/>
      <c r="AG18319" s="154"/>
      <c r="AH18319" s="154"/>
    </row>
    <row r="18320" spans="1:34">
      <c r="A18320" s="154"/>
      <c r="B18320" s="154"/>
      <c r="C18320" s="154"/>
      <c r="D18320" s="154"/>
      <c r="E18320" s="154"/>
      <c r="F18320" s="154"/>
      <c r="G18320" s="155"/>
      <c r="H18320" s="155"/>
      <c r="I18320" s="154"/>
      <c r="J18320" s="156"/>
      <c r="K18320" s="154"/>
      <c r="L18320" s="168"/>
      <c r="M18320" s="154"/>
      <c r="N18320" s="157"/>
      <c r="O18320" s="157"/>
      <c r="P18320" s="152"/>
      <c r="Q18320" s="154"/>
      <c r="R18320" s="154"/>
      <c r="S18320" s="154"/>
      <c r="T18320" s="154"/>
      <c r="U18320" s="154"/>
      <c r="V18320" s="154"/>
      <c r="W18320" s="154"/>
      <c r="X18320" s="154"/>
      <c r="Y18320" s="154"/>
      <c r="Z18320" s="154"/>
      <c r="AA18320" s="154"/>
      <c r="AB18320" s="169"/>
      <c r="AC18320" s="154"/>
      <c r="AD18320" s="158"/>
      <c r="AE18320" s="154"/>
      <c r="AF18320" s="154"/>
      <c r="AG18320" s="154"/>
      <c r="AH18320" s="154"/>
    </row>
    <row r="18321" spans="1:34">
      <c r="A18321" s="154"/>
      <c r="B18321" s="154"/>
      <c r="C18321" s="154"/>
      <c r="D18321" s="154"/>
      <c r="E18321" s="154"/>
      <c r="F18321" s="154"/>
      <c r="G18321" s="155"/>
      <c r="H18321" s="155"/>
      <c r="I18321" s="154"/>
      <c r="J18321" s="156"/>
      <c r="K18321" s="154"/>
      <c r="L18321" s="168"/>
      <c r="M18321" s="154"/>
      <c r="N18321" s="157"/>
      <c r="O18321" s="157"/>
      <c r="P18321" s="152"/>
      <c r="Q18321" s="154"/>
      <c r="R18321" s="154"/>
      <c r="S18321" s="154"/>
      <c r="T18321" s="154"/>
      <c r="U18321" s="154"/>
      <c r="V18321" s="154"/>
      <c r="W18321" s="154"/>
      <c r="X18321" s="154"/>
      <c r="Y18321" s="154"/>
      <c r="Z18321" s="154"/>
      <c r="AA18321" s="154"/>
      <c r="AB18321" s="169"/>
      <c r="AC18321" s="154"/>
      <c r="AD18321" s="158"/>
      <c r="AE18321" s="154"/>
      <c r="AF18321" s="154"/>
      <c r="AG18321" s="154"/>
      <c r="AH18321" s="154"/>
    </row>
    <row r="18322" spans="1:34">
      <c r="A18322" s="154"/>
      <c r="B18322" s="154"/>
      <c r="C18322" s="154"/>
      <c r="D18322" s="154"/>
      <c r="E18322" s="154"/>
      <c r="F18322" s="154"/>
      <c r="G18322" s="155"/>
      <c r="H18322" s="155"/>
      <c r="I18322" s="154"/>
      <c r="J18322" s="156"/>
      <c r="K18322" s="154"/>
      <c r="L18322" s="168"/>
      <c r="M18322" s="154"/>
      <c r="N18322" s="157"/>
      <c r="O18322" s="157"/>
      <c r="P18322" s="152"/>
      <c r="Q18322" s="154"/>
      <c r="R18322" s="154"/>
      <c r="S18322" s="154"/>
      <c r="T18322" s="154"/>
      <c r="U18322" s="154"/>
      <c r="V18322" s="154"/>
      <c r="W18322" s="154"/>
      <c r="X18322" s="154"/>
      <c r="Y18322" s="154"/>
      <c r="Z18322" s="154"/>
      <c r="AA18322" s="154"/>
      <c r="AB18322" s="169"/>
      <c r="AC18322" s="154"/>
      <c r="AD18322" s="158"/>
      <c r="AE18322" s="154"/>
      <c r="AF18322" s="154"/>
      <c r="AG18322" s="154"/>
      <c r="AH18322" s="154"/>
    </row>
    <row r="18323" spans="1:34">
      <c r="A18323" s="154"/>
      <c r="B18323" s="154"/>
      <c r="C18323" s="154"/>
      <c r="D18323" s="154"/>
      <c r="E18323" s="154"/>
      <c r="F18323" s="154"/>
      <c r="G18323" s="155"/>
      <c r="H18323" s="155"/>
      <c r="I18323" s="154"/>
      <c r="J18323" s="156"/>
      <c r="K18323" s="154"/>
      <c r="L18323" s="168"/>
      <c r="M18323" s="154"/>
      <c r="N18323" s="157"/>
      <c r="O18323" s="157"/>
      <c r="P18323" s="152"/>
      <c r="Q18323" s="154"/>
      <c r="R18323" s="170"/>
      <c r="S18323" s="154"/>
      <c r="T18323" s="154"/>
      <c r="U18323" s="154"/>
      <c r="V18323" s="154"/>
      <c r="W18323" s="154"/>
      <c r="X18323" s="154"/>
      <c r="Y18323" s="154"/>
      <c r="Z18323" s="154"/>
      <c r="AA18323" s="154"/>
      <c r="AB18323" s="169"/>
      <c r="AC18323" s="154"/>
      <c r="AD18323" s="158"/>
      <c r="AE18323" s="154"/>
      <c r="AF18323" s="154"/>
      <c r="AG18323" s="154"/>
      <c r="AH18323" s="154"/>
    </row>
    <row r="18324" spans="1:34">
      <c r="A18324" s="154"/>
      <c r="B18324" s="154"/>
      <c r="C18324" s="154"/>
      <c r="D18324" s="154"/>
      <c r="E18324" s="154"/>
      <c r="F18324" s="154"/>
      <c r="G18324" s="155"/>
      <c r="H18324" s="155"/>
      <c r="I18324" s="154"/>
      <c r="J18324" s="156"/>
      <c r="K18324" s="154"/>
      <c r="L18324" s="168"/>
      <c r="M18324" s="154"/>
      <c r="N18324" s="157"/>
      <c r="O18324" s="157"/>
      <c r="P18324" s="152"/>
      <c r="Q18324" s="154"/>
      <c r="R18324" s="154"/>
      <c r="S18324" s="154"/>
      <c r="T18324" s="154"/>
      <c r="U18324" s="154"/>
      <c r="V18324" s="154"/>
      <c r="W18324" s="154"/>
      <c r="X18324" s="154"/>
      <c r="Y18324" s="154"/>
      <c r="Z18324" s="154"/>
      <c r="AA18324" s="154"/>
      <c r="AB18324" s="169"/>
      <c r="AC18324" s="154"/>
      <c r="AD18324" s="158"/>
      <c r="AE18324" s="154"/>
      <c r="AF18324" s="154"/>
      <c r="AG18324" s="154"/>
      <c r="AH18324" s="154"/>
    </row>
    <row r="18325" spans="1:34">
      <c r="A18325" s="154"/>
      <c r="B18325" s="154"/>
      <c r="C18325" s="154"/>
      <c r="D18325" s="154"/>
      <c r="E18325" s="154"/>
      <c r="F18325" s="154"/>
      <c r="G18325" s="155"/>
      <c r="H18325" s="155"/>
      <c r="I18325" s="154"/>
      <c r="J18325" s="156"/>
      <c r="K18325" s="154"/>
      <c r="L18325" s="168"/>
      <c r="M18325" s="154"/>
      <c r="N18325" s="157"/>
      <c r="O18325" s="157"/>
      <c r="P18325" s="152"/>
      <c r="Q18325" s="154"/>
      <c r="R18325" s="154"/>
      <c r="S18325" s="154"/>
      <c r="T18325" s="154"/>
      <c r="U18325" s="154"/>
      <c r="V18325" s="154"/>
      <c r="W18325" s="154"/>
      <c r="X18325" s="154"/>
      <c r="Y18325" s="154"/>
      <c r="Z18325" s="154"/>
      <c r="AA18325" s="154"/>
      <c r="AB18325" s="169"/>
      <c r="AC18325" s="154"/>
      <c r="AD18325" s="158"/>
      <c r="AE18325" s="154"/>
      <c r="AF18325" s="154"/>
      <c r="AG18325" s="154"/>
      <c r="AH18325" s="154"/>
    </row>
    <row r="18326" spans="1:34">
      <c r="A18326" s="154"/>
      <c r="B18326" s="154"/>
      <c r="C18326" s="154"/>
      <c r="D18326" s="154"/>
      <c r="E18326" s="154"/>
      <c r="F18326" s="154"/>
      <c r="G18326" s="155"/>
      <c r="H18326" s="155"/>
      <c r="I18326" s="154"/>
      <c r="J18326" s="156"/>
      <c r="K18326" s="154"/>
      <c r="L18326" s="168"/>
      <c r="M18326" s="154"/>
      <c r="N18326" s="157"/>
      <c r="O18326" s="157"/>
      <c r="P18326" s="152"/>
      <c r="Q18326" s="154"/>
      <c r="R18326" s="154"/>
      <c r="S18326" s="154"/>
      <c r="T18326" s="154"/>
      <c r="U18326" s="154"/>
      <c r="V18326" s="154"/>
      <c r="W18326" s="154"/>
      <c r="X18326" s="154"/>
      <c r="Y18326" s="154"/>
      <c r="Z18326" s="154"/>
      <c r="AA18326" s="154"/>
      <c r="AB18326" s="169"/>
      <c r="AC18326" s="154"/>
      <c r="AD18326" s="158"/>
      <c r="AE18326" s="154"/>
      <c r="AF18326" s="154"/>
      <c r="AG18326" s="154"/>
      <c r="AH18326" s="154"/>
    </row>
    <row r="18327" spans="1:34">
      <c r="A18327" s="154"/>
      <c r="B18327" s="154"/>
      <c r="C18327" s="154"/>
      <c r="D18327" s="154"/>
      <c r="E18327" s="154"/>
      <c r="F18327" s="154"/>
      <c r="G18327" s="155"/>
      <c r="H18327" s="155"/>
      <c r="I18327" s="154"/>
      <c r="J18327" s="156"/>
      <c r="K18327" s="154"/>
      <c r="L18327" s="168"/>
      <c r="M18327" s="154"/>
      <c r="N18327" s="157"/>
      <c r="O18327" s="157"/>
      <c r="P18327" s="152"/>
      <c r="Q18327" s="154"/>
      <c r="R18327" s="154"/>
      <c r="S18327" s="154"/>
      <c r="T18327" s="154"/>
      <c r="U18327" s="154"/>
      <c r="V18327" s="154"/>
      <c r="W18327" s="154"/>
      <c r="X18327" s="154"/>
      <c r="Y18327" s="154"/>
      <c r="Z18327" s="154"/>
      <c r="AA18327" s="154"/>
      <c r="AB18327" s="169"/>
      <c r="AC18327" s="154"/>
      <c r="AD18327" s="158"/>
      <c r="AE18327" s="154"/>
      <c r="AF18327" s="154"/>
      <c r="AG18327" s="154"/>
      <c r="AH18327" s="154"/>
    </row>
    <row r="18328" spans="1:34">
      <c r="A18328" s="154"/>
      <c r="B18328" s="154"/>
      <c r="C18328" s="154"/>
      <c r="D18328" s="154"/>
      <c r="E18328" s="154"/>
      <c r="F18328" s="154"/>
      <c r="G18328" s="155"/>
      <c r="H18328" s="155"/>
      <c r="I18328" s="154"/>
      <c r="J18328" s="156"/>
      <c r="K18328" s="154"/>
      <c r="L18328" s="168"/>
      <c r="M18328" s="154"/>
      <c r="N18328" s="157"/>
      <c r="O18328" s="157"/>
      <c r="P18328" s="152"/>
      <c r="Q18328" s="154"/>
      <c r="R18328" s="154"/>
      <c r="S18328" s="154"/>
      <c r="T18328" s="154"/>
      <c r="U18328" s="154"/>
      <c r="V18328" s="154"/>
      <c r="W18328" s="154"/>
      <c r="X18328" s="154"/>
      <c r="Y18328" s="154"/>
      <c r="Z18328" s="154"/>
      <c r="AA18328" s="154"/>
      <c r="AB18328" s="169"/>
      <c r="AC18328" s="154"/>
      <c r="AD18328" s="158"/>
      <c r="AE18328" s="154"/>
      <c r="AF18328" s="154"/>
      <c r="AG18328" s="154"/>
      <c r="AH18328" s="154"/>
    </row>
    <row r="18329" spans="1:34">
      <c r="A18329" s="154"/>
      <c r="B18329" s="154"/>
      <c r="C18329" s="154"/>
      <c r="D18329" s="154"/>
      <c r="E18329" s="154"/>
      <c r="F18329" s="154"/>
      <c r="G18329" s="155"/>
      <c r="H18329" s="155"/>
      <c r="I18329" s="154"/>
      <c r="J18329" s="156"/>
      <c r="K18329" s="154"/>
      <c r="L18329" s="168"/>
      <c r="M18329" s="154"/>
      <c r="N18329" s="157"/>
      <c r="O18329" s="157"/>
      <c r="P18329" s="152"/>
      <c r="Q18329" s="154"/>
      <c r="R18329" s="154"/>
      <c r="S18329" s="154"/>
      <c r="T18329" s="154"/>
      <c r="U18329" s="154"/>
      <c r="V18329" s="154"/>
      <c r="W18329" s="154"/>
      <c r="X18329" s="154"/>
      <c r="Y18329" s="154"/>
      <c r="Z18329" s="154"/>
      <c r="AA18329" s="154"/>
      <c r="AB18329" s="169"/>
      <c r="AC18329" s="154"/>
      <c r="AD18329" s="158"/>
      <c r="AE18329" s="154"/>
      <c r="AF18329" s="154"/>
      <c r="AG18329" s="154"/>
      <c r="AH18329" s="154"/>
    </row>
    <row r="18330" spans="1:34">
      <c r="A18330" s="154"/>
      <c r="B18330" s="154"/>
      <c r="C18330" s="154"/>
      <c r="D18330" s="154"/>
      <c r="E18330" s="154"/>
      <c r="F18330" s="154"/>
      <c r="G18330" s="155"/>
      <c r="H18330" s="155"/>
      <c r="I18330" s="154"/>
      <c r="J18330" s="156"/>
      <c r="K18330" s="154"/>
      <c r="L18330" s="168"/>
      <c r="M18330" s="154"/>
      <c r="N18330" s="157"/>
      <c r="O18330" s="157"/>
      <c r="P18330" s="152"/>
      <c r="Q18330" s="154"/>
      <c r="R18330" s="154"/>
      <c r="S18330" s="154"/>
      <c r="T18330" s="154"/>
      <c r="U18330" s="154"/>
      <c r="V18330" s="154"/>
      <c r="W18330" s="154"/>
      <c r="X18330" s="154"/>
      <c r="Y18330" s="154"/>
      <c r="Z18330" s="154"/>
      <c r="AA18330" s="154"/>
      <c r="AB18330" s="169"/>
      <c r="AC18330" s="154"/>
      <c r="AD18330" s="158"/>
      <c r="AE18330" s="154"/>
      <c r="AF18330" s="154"/>
      <c r="AG18330" s="154"/>
      <c r="AH18330" s="154"/>
    </row>
    <row r="18331" spans="1:34">
      <c r="A18331" s="154"/>
      <c r="B18331" s="154"/>
      <c r="C18331" s="154"/>
      <c r="D18331" s="154"/>
      <c r="E18331" s="154"/>
      <c r="F18331" s="154"/>
      <c r="G18331" s="155"/>
      <c r="H18331" s="155"/>
      <c r="I18331" s="154"/>
      <c r="J18331" s="156"/>
      <c r="K18331" s="154"/>
      <c r="L18331" s="168"/>
      <c r="M18331" s="154"/>
      <c r="N18331" s="157"/>
      <c r="O18331" s="157"/>
      <c r="P18331" s="152"/>
      <c r="Q18331" s="154"/>
      <c r="R18331" s="154"/>
      <c r="S18331" s="154"/>
      <c r="T18331" s="154"/>
      <c r="U18331" s="154"/>
      <c r="V18331" s="154"/>
      <c r="W18331" s="154"/>
      <c r="X18331" s="154"/>
      <c r="Y18331" s="154"/>
      <c r="Z18331" s="154"/>
      <c r="AA18331" s="154"/>
      <c r="AB18331" s="169"/>
      <c r="AC18331" s="154"/>
      <c r="AD18331" s="158"/>
      <c r="AE18331" s="154"/>
      <c r="AF18331" s="154"/>
      <c r="AG18331" s="154"/>
      <c r="AH18331" s="154"/>
    </row>
    <row r="18332" spans="1:34">
      <c r="A18332" s="154"/>
      <c r="B18332" s="154"/>
      <c r="C18332" s="154"/>
      <c r="D18332" s="154"/>
      <c r="E18332" s="154"/>
      <c r="F18332" s="154"/>
      <c r="G18332" s="155"/>
      <c r="H18332" s="155"/>
      <c r="I18332" s="154"/>
      <c r="J18332" s="156"/>
      <c r="K18332" s="154"/>
      <c r="L18332" s="168"/>
      <c r="M18332" s="154"/>
      <c r="N18332" s="157"/>
      <c r="O18332" s="157"/>
      <c r="P18332" s="152"/>
      <c r="Q18332" s="154"/>
      <c r="R18332" s="154"/>
      <c r="S18332" s="154"/>
      <c r="T18332" s="154"/>
      <c r="U18332" s="154"/>
      <c r="V18332" s="154"/>
      <c r="W18332" s="154"/>
      <c r="X18332" s="154"/>
      <c r="Y18332" s="154"/>
      <c r="Z18332" s="154"/>
      <c r="AA18332" s="154"/>
      <c r="AB18332" s="169"/>
      <c r="AC18332" s="154"/>
      <c r="AD18332" s="158"/>
      <c r="AE18332" s="154"/>
      <c r="AF18332" s="154"/>
      <c r="AG18332" s="154"/>
      <c r="AH18332" s="154"/>
    </row>
    <row r="18333" spans="1:34">
      <c r="A18333" s="154"/>
      <c r="B18333" s="154"/>
      <c r="C18333" s="154"/>
      <c r="D18333" s="154"/>
      <c r="E18333" s="154"/>
      <c r="F18333" s="154"/>
      <c r="G18333" s="155"/>
      <c r="H18333" s="155"/>
      <c r="I18333" s="154"/>
      <c r="J18333" s="156"/>
      <c r="K18333" s="154"/>
      <c r="L18333" s="168"/>
      <c r="M18333" s="154"/>
      <c r="N18333" s="157"/>
      <c r="O18333" s="157"/>
      <c r="P18333" s="152"/>
      <c r="Q18333" s="154"/>
      <c r="R18333" s="154"/>
      <c r="S18333" s="154"/>
      <c r="T18333" s="154"/>
      <c r="U18333" s="154"/>
      <c r="V18333" s="154"/>
      <c r="W18333" s="154"/>
      <c r="X18333" s="154"/>
      <c r="Y18333" s="154"/>
      <c r="Z18333" s="154"/>
      <c r="AA18333" s="154"/>
      <c r="AB18333" s="169"/>
      <c r="AC18333" s="154"/>
      <c r="AD18333" s="158"/>
      <c r="AE18333" s="154"/>
      <c r="AF18333" s="154"/>
      <c r="AG18333" s="154"/>
      <c r="AH18333" s="154"/>
    </row>
    <row r="18334" spans="1:34">
      <c r="A18334" s="154"/>
      <c r="B18334" s="154"/>
      <c r="C18334" s="154"/>
      <c r="D18334" s="154"/>
      <c r="E18334" s="154"/>
      <c r="F18334" s="154"/>
      <c r="G18334" s="155"/>
      <c r="H18334" s="155"/>
      <c r="I18334" s="154"/>
      <c r="J18334" s="156"/>
      <c r="K18334" s="154"/>
      <c r="L18334" s="168"/>
      <c r="M18334" s="154"/>
      <c r="N18334" s="157"/>
      <c r="O18334" s="157"/>
      <c r="P18334" s="152"/>
      <c r="Q18334" s="154"/>
      <c r="R18334" s="154"/>
      <c r="S18334" s="154"/>
      <c r="T18334" s="154"/>
      <c r="U18334" s="154"/>
      <c r="V18334" s="154"/>
      <c r="W18334" s="154"/>
      <c r="X18334" s="154"/>
      <c r="Y18334" s="154"/>
      <c r="Z18334" s="154"/>
      <c r="AA18334" s="154"/>
      <c r="AB18334" s="169"/>
      <c r="AC18334" s="154"/>
      <c r="AD18334" s="158"/>
      <c r="AE18334" s="154"/>
      <c r="AF18334" s="154"/>
      <c r="AG18334" s="154"/>
      <c r="AH18334" s="154"/>
    </row>
    <row r="18335" spans="1:34">
      <c r="A18335" s="154"/>
      <c r="B18335" s="154"/>
      <c r="C18335" s="154"/>
      <c r="D18335" s="154"/>
      <c r="E18335" s="154"/>
      <c r="F18335" s="154"/>
      <c r="G18335" s="155"/>
      <c r="H18335" s="155"/>
      <c r="I18335" s="154"/>
      <c r="J18335" s="156"/>
      <c r="K18335" s="154"/>
      <c r="L18335" s="168"/>
      <c r="M18335" s="154"/>
      <c r="N18335" s="157"/>
      <c r="O18335" s="157"/>
      <c r="P18335" s="152"/>
      <c r="Q18335" s="154"/>
      <c r="R18335" s="154"/>
      <c r="S18335" s="154"/>
      <c r="T18335" s="154"/>
      <c r="U18335" s="154"/>
      <c r="V18335" s="154"/>
      <c r="W18335" s="154"/>
      <c r="X18335" s="154"/>
      <c r="Y18335" s="154"/>
      <c r="Z18335" s="154"/>
      <c r="AA18335" s="154"/>
      <c r="AB18335" s="169"/>
      <c r="AC18335" s="154"/>
      <c r="AD18335" s="158"/>
      <c r="AE18335" s="154"/>
      <c r="AF18335" s="154"/>
      <c r="AG18335" s="154"/>
      <c r="AH18335" s="154"/>
    </row>
    <row r="18336" spans="1:34">
      <c r="A18336" s="154"/>
      <c r="B18336" s="154"/>
      <c r="C18336" s="154"/>
      <c r="D18336" s="154"/>
      <c r="E18336" s="154"/>
      <c r="F18336" s="154"/>
      <c r="G18336" s="155"/>
      <c r="H18336" s="155"/>
      <c r="I18336" s="154"/>
      <c r="J18336" s="156"/>
      <c r="K18336" s="154"/>
      <c r="L18336" s="168"/>
      <c r="M18336" s="154"/>
      <c r="N18336" s="157"/>
      <c r="O18336" s="157"/>
      <c r="P18336" s="152"/>
      <c r="Q18336" s="154"/>
      <c r="R18336" s="154"/>
      <c r="S18336" s="154"/>
      <c r="T18336" s="154"/>
      <c r="U18336" s="154"/>
      <c r="V18336" s="154"/>
      <c r="W18336" s="154"/>
      <c r="X18336" s="154"/>
      <c r="Y18336" s="154"/>
      <c r="Z18336" s="154"/>
      <c r="AA18336" s="154"/>
      <c r="AB18336" s="169"/>
      <c r="AC18336" s="154"/>
      <c r="AD18336" s="158"/>
      <c r="AE18336" s="154"/>
      <c r="AF18336" s="154"/>
      <c r="AG18336" s="154"/>
      <c r="AH18336" s="154"/>
    </row>
    <row r="18337" spans="1:34">
      <c r="A18337" s="154"/>
      <c r="B18337" s="154"/>
      <c r="C18337" s="154"/>
      <c r="D18337" s="154"/>
      <c r="E18337" s="154"/>
      <c r="F18337" s="154"/>
      <c r="G18337" s="155"/>
      <c r="H18337" s="155"/>
      <c r="I18337" s="154"/>
      <c r="J18337" s="156"/>
      <c r="K18337" s="154"/>
      <c r="L18337" s="168"/>
      <c r="M18337" s="154"/>
      <c r="N18337" s="157"/>
      <c r="O18337" s="157"/>
      <c r="P18337" s="152"/>
      <c r="Q18337" s="154"/>
      <c r="R18337" s="154"/>
      <c r="S18337" s="154"/>
      <c r="T18337" s="154"/>
      <c r="U18337" s="154"/>
      <c r="V18337" s="154"/>
      <c r="W18337" s="154"/>
      <c r="X18337" s="154"/>
      <c r="Y18337" s="154"/>
      <c r="Z18337" s="154"/>
      <c r="AA18337" s="154"/>
      <c r="AB18337" s="169"/>
      <c r="AC18337" s="154"/>
      <c r="AD18337" s="158"/>
      <c r="AE18337" s="154"/>
      <c r="AF18337" s="154"/>
      <c r="AG18337" s="154"/>
      <c r="AH18337" s="154"/>
    </row>
    <row r="18338" spans="1:34">
      <c r="A18338" s="154"/>
      <c r="B18338" s="154"/>
      <c r="C18338" s="154"/>
      <c r="D18338" s="154"/>
      <c r="E18338" s="154"/>
      <c r="F18338" s="154"/>
      <c r="G18338" s="155"/>
      <c r="H18338" s="155"/>
      <c r="I18338" s="154"/>
      <c r="J18338" s="156"/>
      <c r="K18338" s="154"/>
      <c r="L18338" s="168"/>
      <c r="M18338" s="154"/>
      <c r="N18338" s="157"/>
      <c r="O18338" s="157"/>
      <c r="P18338" s="152"/>
      <c r="Q18338" s="154"/>
      <c r="R18338" s="154"/>
      <c r="S18338" s="154"/>
      <c r="T18338" s="154"/>
      <c r="U18338" s="154"/>
      <c r="V18338" s="154"/>
      <c r="W18338" s="154"/>
      <c r="X18338" s="154"/>
      <c r="Y18338" s="154"/>
      <c r="Z18338" s="154"/>
      <c r="AA18338" s="154"/>
      <c r="AB18338" s="169"/>
      <c r="AC18338" s="154"/>
      <c r="AD18338" s="158"/>
      <c r="AE18338" s="154"/>
      <c r="AF18338" s="154"/>
      <c r="AG18338" s="154"/>
      <c r="AH18338" s="154"/>
    </row>
    <row r="18339" spans="1:34">
      <c r="A18339" s="154"/>
      <c r="B18339" s="154"/>
      <c r="C18339" s="154"/>
      <c r="D18339" s="154"/>
      <c r="E18339" s="154"/>
      <c r="F18339" s="154"/>
      <c r="G18339" s="155"/>
      <c r="H18339" s="155"/>
      <c r="I18339" s="154"/>
      <c r="J18339" s="156"/>
      <c r="K18339" s="154"/>
      <c r="L18339" s="168"/>
      <c r="M18339" s="154"/>
      <c r="N18339" s="157"/>
      <c r="O18339" s="157"/>
      <c r="P18339" s="152"/>
      <c r="Q18339" s="154"/>
      <c r="R18339" s="154"/>
      <c r="S18339" s="154"/>
      <c r="T18339" s="154"/>
      <c r="U18339" s="154"/>
      <c r="V18339" s="154"/>
      <c r="W18339" s="154"/>
      <c r="X18339" s="154"/>
      <c r="Y18339" s="154"/>
      <c r="Z18339" s="154"/>
      <c r="AA18339" s="154"/>
      <c r="AB18339" s="169"/>
      <c r="AC18339" s="154"/>
      <c r="AD18339" s="158"/>
      <c r="AE18339" s="154"/>
      <c r="AF18339" s="154"/>
      <c r="AG18339" s="154"/>
      <c r="AH18339" s="154"/>
    </row>
    <row r="18340" spans="1:34">
      <c r="A18340" s="154"/>
      <c r="B18340" s="154"/>
      <c r="C18340" s="154"/>
      <c r="D18340" s="154"/>
      <c r="E18340" s="154"/>
      <c r="F18340" s="154"/>
      <c r="G18340" s="155"/>
      <c r="H18340" s="155"/>
      <c r="I18340" s="154"/>
      <c r="J18340" s="156"/>
      <c r="K18340" s="154"/>
      <c r="L18340" s="168"/>
      <c r="M18340" s="154"/>
      <c r="N18340" s="157"/>
      <c r="O18340" s="157"/>
      <c r="P18340" s="152"/>
      <c r="Q18340" s="154"/>
      <c r="R18340" s="154"/>
      <c r="S18340" s="154"/>
      <c r="T18340" s="154"/>
      <c r="U18340" s="154"/>
      <c r="V18340" s="154"/>
      <c r="W18340" s="154"/>
      <c r="X18340" s="154"/>
      <c r="Y18340" s="154"/>
      <c r="Z18340" s="154"/>
      <c r="AA18340" s="154"/>
      <c r="AB18340" s="169"/>
      <c r="AC18340" s="154"/>
      <c r="AD18340" s="158"/>
      <c r="AE18340" s="154"/>
      <c r="AF18340" s="154"/>
      <c r="AG18340" s="154"/>
      <c r="AH18340" s="154"/>
    </row>
    <row r="18341" spans="1:34">
      <c r="A18341" s="154"/>
      <c r="B18341" s="154"/>
      <c r="C18341" s="154"/>
      <c r="D18341" s="154"/>
      <c r="E18341" s="154"/>
      <c r="F18341" s="154"/>
      <c r="G18341" s="155"/>
      <c r="H18341" s="155"/>
      <c r="I18341" s="154"/>
      <c r="J18341" s="156"/>
      <c r="K18341" s="154"/>
      <c r="L18341" s="168"/>
      <c r="M18341" s="154"/>
      <c r="N18341" s="157"/>
      <c r="O18341" s="157"/>
      <c r="P18341" s="152"/>
      <c r="Q18341" s="154"/>
      <c r="R18341" s="154"/>
      <c r="S18341" s="154"/>
      <c r="T18341" s="154"/>
      <c r="U18341" s="154"/>
      <c r="V18341" s="154"/>
      <c r="W18341" s="154"/>
      <c r="X18341" s="154"/>
      <c r="Y18341" s="154"/>
      <c r="Z18341" s="154"/>
      <c r="AA18341" s="154"/>
      <c r="AB18341" s="169"/>
      <c r="AC18341" s="154"/>
      <c r="AD18341" s="158"/>
      <c r="AE18341" s="154"/>
      <c r="AF18341" s="154"/>
      <c r="AG18341" s="154"/>
      <c r="AH18341" s="154"/>
    </row>
    <row r="18342" spans="1:34">
      <c r="A18342" s="154"/>
      <c r="B18342" s="154"/>
      <c r="C18342" s="154"/>
      <c r="D18342" s="154"/>
      <c r="E18342" s="154"/>
      <c r="F18342" s="154"/>
      <c r="G18342" s="155"/>
      <c r="H18342" s="155"/>
      <c r="I18342" s="154"/>
      <c r="J18342" s="156"/>
      <c r="K18342" s="154"/>
      <c r="L18342" s="168"/>
      <c r="M18342" s="154"/>
      <c r="N18342" s="157"/>
      <c r="O18342" s="157"/>
      <c r="P18342" s="152"/>
      <c r="Q18342" s="154"/>
      <c r="R18342" s="154"/>
      <c r="S18342" s="154"/>
      <c r="T18342" s="154"/>
      <c r="U18342" s="154"/>
      <c r="V18342" s="154"/>
      <c r="W18342" s="154"/>
      <c r="X18342" s="154"/>
      <c r="Y18342" s="154"/>
      <c r="Z18342" s="154"/>
      <c r="AA18342" s="154"/>
      <c r="AB18342" s="169"/>
      <c r="AC18342" s="154"/>
      <c r="AD18342" s="158"/>
      <c r="AE18342" s="154"/>
      <c r="AF18342" s="154"/>
      <c r="AG18342" s="154"/>
      <c r="AH18342" s="154"/>
    </row>
    <row r="18343" spans="1:34">
      <c r="A18343" s="154"/>
      <c r="B18343" s="154"/>
      <c r="C18343" s="154"/>
      <c r="D18343" s="154"/>
      <c r="E18343" s="154"/>
      <c r="F18343" s="154"/>
      <c r="G18343" s="155"/>
      <c r="H18343" s="155"/>
      <c r="I18343" s="154"/>
      <c r="J18343" s="156"/>
      <c r="K18343" s="154"/>
      <c r="L18343" s="168"/>
      <c r="M18343" s="154"/>
      <c r="N18343" s="157"/>
      <c r="O18343" s="157"/>
      <c r="P18343" s="152"/>
      <c r="Q18343" s="154"/>
      <c r="R18343" s="154"/>
      <c r="S18343" s="154"/>
      <c r="T18343" s="154"/>
      <c r="U18343" s="154"/>
      <c r="V18343" s="154"/>
      <c r="W18343" s="154"/>
      <c r="X18343" s="154"/>
      <c r="Y18343" s="154"/>
      <c r="Z18343" s="154"/>
      <c r="AA18343" s="154"/>
      <c r="AB18343" s="169"/>
      <c r="AC18343" s="154"/>
      <c r="AD18343" s="158"/>
      <c r="AE18343" s="154"/>
      <c r="AF18343" s="154"/>
      <c r="AG18343" s="154"/>
      <c r="AH18343" s="154"/>
    </row>
    <row r="18344" spans="1:34">
      <c r="A18344" s="154"/>
      <c r="B18344" s="154"/>
      <c r="C18344" s="154"/>
      <c r="D18344" s="154"/>
      <c r="E18344" s="154"/>
      <c r="F18344" s="154"/>
      <c r="G18344" s="155"/>
      <c r="H18344" s="155"/>
      <c r="I18344" s="154"/>
      <c r="J18344" s="156"/>
      <c r="K18344" s="154"/>
      <c r="L18344" s="168"/>
      <c r="M18344" s="154"/>
      <c r="N18344" s="157"/>
      <c r="O18344" s="157"/>
      <c r="P18344" s="152"/>
      <c r="Q18344" s="154"/>
      <c r="R18344" s="154"/>
      <c r="S18344" s="154"/>
      <c r="T18344" s="154"/>
      <c r="U18344" s="154"/>
      <c r="V18344" s="154"/>
      <c r="W18344" s="154"/>
      <c r="X18344" s="154"/>
      <c r="Y18344" s="154"/>
      <c r="Z18344" s="154"/>
      <c r="AA18344" s="154"/>
      <c r="AB18344" s="169"/>
      <c r="AC18344" s="154"/>
      <c r="AD18344" s="158"/>
      <c r="AE18344" s="154"/>
      <c r="AF18344" s="154"/>
      <c r="AG18344" s="154"/>
      <c r="AH18344" s="154"/>
    </row>
    <row r="18345" spans="1:34">
      <c r="A18345" s="154"/>
      <c r="B18345" s="154"/>
      <c r="C18345" s="154"/>
      <c r="D18345" s="154"/>
      <c r="E18345" s="154"/>
      <c r="F18345" s="154"/>
      <c r="G18345" s="155"/>
      <c r="H18345" s="155"/>
      <c r="I18345" s="154"/>
      <c r="J18345" s="156"/>
      <c r="K18345" s="154"/>
      <c r="L18345" s="168"/>
      <c r="M18345" s="154"/>
      <c r="N18345" s="157"/>
      <c r="O18345" s="157"/>
      <c r="P18345" s="152"/>
      <c r="Q18345" s="154"/>
      <c r="R18345" s="154"/>
      <c r="S18345" s="154"/>
      <c r="T18345" s="154"/>
      <c r="U18345" s="154"/>
      <c r="V18345" s="154"/>
      <c r="W18345" s="154"/>
      <c r="X18345" s="154"/>
      <c r="Y18345" s="154"/>
      <c r="Z18345" s="154"/>
      <c r="AA18345" s="154"/>
      <c r="AB18345" s="169"/>
      <c r="AC18345" s="154"/>
      <c r="AD18345" s="158"/>
      <c r="AE18345" s="154"/>
      <c r="AF18345" s="154"/>
      <c r="AG18345" s="154"/>
      <c r="AH18345" s="154"/>
    </row>
    <row r="18346" spans="1:34">
      <c r="A18346" s="154"/>
      <c r="B18346" s="154"/>
      <c r="C18346" s="154"/>
      <c r="D18346" s="154"/>
      <c r="E18346" s="154"/>
      <c r="F18346" s="154"/>
      <c r="G18346" s="155"/>
      <c r="H18346" s="155"/>
      <c r="I18346" s="154"/>
      <c r="J18346" s="156"/>
      <c r="K18346" s="154"/>
      <c r="L18346" s="168"/>
      <c r="M18346" s="154"/>
      <c r="N18346" s="157"/>
      <c r="O18346" s="157"/>
      <c r="P18346" s="152"/>
      <c r="Q18346" s="154"/>
      <c r="R18346" s="154"/>
      <c r="S18346" s="154"/>
      <c r="T18346" s="154"/>
      <c r="U18346" s="154"/>
      <c r="V18346" s="154"/>
      <c r="W18346" s="154"/>
      <c r="X18346" s="154"/>
      <c r="Y18346" s="154"/>
      <c r="Z18346" s="154"/>
      <c r="AA18346" s="154"/>
      <c r="AB18346" s="169"/>
      <c r="AC18346" s="154"/>
      <c r="AD18346" s="158"/>
      <c r="AE18346" s="154"/>
      <c r="AF18346" s="154"/>
      <c r="AG18346" s="154"/>
      <c r="AH18346" s="154"/>
    </row>
    <row r="18347" spans="1:34">
      <c r="A18347" s="154"/>
      <c r="B18347" s="154"/>
      <c r="C18347" s="154"/>
      <c r="D18347" s="154"/>
      <c r="E18347" s="154"/>
      <c r="F18347" s="154"/>
      <c r="G18347" s="155"/>
      <c r="H18347" s="155"/>
      <c r="I18347" s="154"/>
      <c r="J18347" s="156"/>
      <c r="K18347" s="154"/>
      <c r="L18347" s="168"/>
      <c r="M18347" s="154"/>
      <c r="N18347" s="157"/>
      <c r="O18347" s="157"/>
      <c r="P18347" s="152"/>
      <c r="Q18347" s="154"/>
      <c r="R18347" s="154"/>
      <c r="S18347" s="154"/>
      <c r="T18347" s="154"/>
      <c r="U18347" s="154"/>
      <c r="V18347" s="154"/>
      <c r="W18347" s="154"/>
      <c r="X18347" s="154"/>
      <c r="Y18347" s="154"/>
      <c r="Z18347" s="154"/>
      <c r="AA18347" s="154"/>
      <c r="AB18347" s="169"/>
      <c r="AC18347" s="154"/>
      <c r="AD18347" s="158"/>
      <c r="AE18347" s="154"/>
      <c r="AF18347" s="154"/>
      <c r="AG18347" s="154"/>
      <c r="AH18347" s="154"/>
    </row>
    <row r="18348" spans="1:34">
      <c r="A18348" s="154"/>
      <c r="B18348" s="154"/>
      <c r="C18348" s="154"/>
      <c r="D18348" s="154"/>
      <c r="E18348" s="154"/>
      <c r="F18348" s="154"/>
      <c r="G18348" s="155"/>
      <c r="H18348" s="155"/>
      <c r="I18348" s="154"/>
      <c r="J18348" s="156"/>
      <c r="K18348" s="154"/>
      <c r="L18348" s="168"/>
      <c r="M18348" s="154"/>
      <c r="N18348" s="157"/>
      <c r="O18348" s="157"/>
      <c r="P18348" s="152"/>
      <c r="Q18348" s="154"/>
      <c r="R18348" s="154"/>
      <c r="S18348" s="154"/>
      <c r="T18348" s="154"/>
      <c r="U18348" s="154"/>
      <c r="V18348" s="154"/>
      <c r="W18348" s="154"/>
      <c r="X18348" s="154"/>
      <c r="Y18348" s="154"/>
      <c r="Z18348" s="154"/>
      <c r="AA18348" s="154"/>
      <c r="AB18348" s="169"/>
      <c r="AC18348" s="154"/>
      <c r="AD18348" s="158"/>
      <c r="AE18348" s="154"/>
      <c r="AF18348" s="154"/>
      <c r="AG18348" s="154"/>
      <c r="AH18348" s="154"/>
    </row>
    <row r="18349" spans="1:34">
      <c r="A18349" s="154"/>
      <c r="B18349" s="154"/>
      <c r="C18349" s="154"/>
      <c r="D18349" s="154"/>
      <c r="E18349" s="154"/>
      <c r="F18349" s="154"/>
      <c r="G18349" s="155"/>
      <c r="H18349" s="155"/>
      <c r="I18349" s="154"/>
      <c r="J18349" s="156"/>
      <c r="K18349" s="154"/>
      <c r="L18349" s="168"/>
      <c r="M18349" s="154"/>
      <c r="N18349" s="157"/>
      <c r="O18349" s="157"/>
      <c r="P18349" s="152"/>
      <c r="Q18349" s="154"/>
      <c r="R18349" s="154"/>
      <c r="S18349" s="154"/>
      <c r="T18349" s="154"/>
      <c r="U18349" s="154"/>
      <c r="V18349" s="154"/>
      <c r="W18349" s="154"/>
      <c r="X18349" s="154"/>
      <c r="Y18349" s="154"/>
      <c r="Z18349" s="154"/>
      <c r="AA18349" s="154"/>
      <c r="AB18349" s="169"/>
      <c r="AC18349" s="154"/>
      <c r="AD18349" s="158"/>
      <c r="AE18349" s="154"/>
      <c r="AF18349" s="154"/>
      <c r="AG18349" s="154"/>
      <c r="AH18349" s="154"/>
    </row>
    <row r="18350" spans="1:34">
      <c r="A18350" s="154"/>
      <c r="B18350" s="154"/>
      <c r="C18350" s="154"/>
      <c r="D18350" s="154"/>
      <c r="E18350" s="154"/>
      <c r="F18350" s="154"/>
      <c r="G18350" s="155"/>
      <c r="H18350" s="155"/>
      <c r="I18350" s="154"/>
      <c r="J18350" s="156"/>
      <c r="K18350" s="154"/>
      <c r="L18350" s="168"/>
      <c r="M18350" s="154"/>
      <c r="N18350" s="157"/>
      <c r="O18350" s="157"/>
      <c r="P18350" s="152"/>
      <c r="Q18350" s="154"/>
      <c r="R18350" s="154"/>
      <c r="S18350" s="154"/>
      <c r="T18350" s="154"/>
      <c r="U18350" s="154"/>
      <c r="V18350" s="154"/>
      <c r="W18350" s="154"/>
      <c r="X18350" s="154"/>
      <c r="Y18350" s="154"/>
      <c r="Z18350" s="154"/>
      <c r="AA18350" s="154"/>
      <c r="AB18350" s="169"/>
      <c r="AC18350" s="154"/>
      <c r="AD18350" s="158"/>
      <c r="AE18350" s="154"/>
      <c r="AF18350" s="154"/>
      <c r="AG18350" s="154"/>
      <c r="AH18350" s="154"/>
    </row>
    <row r="18351" spans="1:34">
      <c r="A18351" s="154"/>
      <c r="B18351" s="154"/>
      <c r="C18351" s="154"/>
      <c r="D18351" s="154"/>
      <c r="E18351" s="154"/>
      <c r="F18351" s="154"/>
      <c r="G18351" s="155"/>
      <c r="H18351" s="155"/>
      <c r="I18351" s="154"/>
      <c r="J18351" s="156"/>
      <c r="K18351" s="154"/>
      <c r="L18351" s="168"/>
      <c r="M18351" s="154"/>
      <c r="N18351" s="157"/>
      <c r="O18351" s="157"/>
      <c r="P18351" s="152"/>
      <c r="Q18351" s="154"/>
      <c r="R18351" s="154"/>
      <c r="S18351" s="154"/>
      <c r="T18351" s="154"/>
      <c r="U18351" s="154"/>
      <c r="V18351" s="154"/>
      <c r="W18351" s="154"/>
      <c r="X18351" s="154"/>
      <c r="Y18351" s="154"/>
      <c r="Z18351" s="154"/>
      <c r="AA18351" s="154"/>
      <c r="AB18351" s="169"/>
      <c r="AC18351" s="154"/>
      <c r="AD18351" s="158"/>
      <c r="AE18351" s="154"/>
      <c r="AF18351" s="154"/>
      <c r="AG18351" s="154"/>
      <c r="AH18351" s="154"/>
    </row>
    <row r="18352" spans="1:34">
      <c r="A18352" s="154"/>
      <c r="B18352" s="154"/>
      <c r="C18352" s="154"/>
      <c r="D18352" s="154"/>
      <c r="E18352" s="154"/>
      <c r="F18352" s="154"/>
      <c r="G18352" s="155"/>
      <c r="H18352" s="155"/>
      <c r="I18352" s="154"/>
      <c r="J18352" s="156"/>
      <c r="K18352" s="154"/>
      <c r="L18352" s="168"/>
      <c r="M18352" s="154"/>
      <c r="N18352" s="157"/>
      <c r="O18352" s="157"/>
      <c r="P18352" s="152"/>
      <c r="Q18352" s="154"/>
      <c r="R18352" s="154"/>
      <c r="S18352" s="154"/>
      <c r="T18352" s="154"/>
      <c r="U18352" s="154"/>
      <c r="V18352" s="154"/>
      <c r="W18352" s="154"/>
      <c r="X18352" s="154"/>
      <c r="Y18352" s="154"/>
      <c r="Z18352" s="154"/>
      <c r="AA18352" s="154"/>
      <c r="AB18352" s="169"/>
      <c r="AC18352" s="154"/>
      <c r="AD18352" s="158"/>
      <c r="AE18352" s="154"/>
      <c r="AF18352" s="154"/>
      <c r="AG18352" s="154"/>
      <c r="AH18352" s="154"/>
    </row>
    <row r="18353" spans="1:34">
      <c r="A18353" s="154"/>
      <c r="B18353" s="154"/>
      <c r="C18353" s="154"/>
      <c r="D18353" s="154"/>
      <c r="E18353" s="154"/>
      <c r="F18353" s="154"/>
      <c r="G18353" s="155"/>
      <c r="H18353" s="155"/>
      <c r="I18353" s="154"/>
      <c r="J18353" s="156"/>
      <c r="K18353" s="154"/>
      <c r="L18353" s="168"/>
      <c r="M18353" s="154"/>
      <c r="N18353" s="157"/>
      <c r="O18353" s="157"/>
      <c r="P18353" s="152"/>
      <c r="Q18353" s="154"/>
      <c r="R18353" s="154"/>
      <c r="S18353" s="154"/>
      <c r="T18353" s="154"/>
      <c r="U18353" s="154"/>
      <c r="V18353" s="154"/>
      <c r="W18353" s="154"/>
      <c r="X18353" s="154"/>
      <c r="Y18353" s="154"/>
      <c r="Z18353" s="154"/>
      <c r="AA18353" s="154"/>
      <c r="AB18353" s="169"/>
      <c r="AC18353" s="154"/>
      <c r="AD18353" s="158"/>
      <c r="AE18353" s="154"/>
      <c r="AF18353" s="154"/>
      <c r="AG18353" s="154"/>
      <c r="AH18353" s="154"/>
    </row>
    <row r="18354" spans="1:34">
      <c r="A18354" s="154"/>
      <c r="B18354" s="154"/>
      <c r="C18354" s="154"/>
      <c r="D18354" s="154"/>
      <c r="E18354" s="154"/>
      <c r="F18354" s="154"/>
      <c r="G18354" s="155"/>
      <c r="H18354" s="155"/>
      <c r="I18354" s="154"/>
      <c r="J18354" s="156"/>
      <c r="K18354" s="154"/>
      <c r="L18354" s="168"/>
      <c r="M18354" s="154"/>
      <c r="N18354" s="157"/>
      <c r="O18354" s="157"/>
      <c r="P18354" s="152"/>
      <c r="Q18354" s="154"/>
      <c r="R18354" s="154"/>
      <c r="S18354" s="154"/>
      <c r="T18354" s="154"/>
      <c r="U18354" s="154"/>
      <c r="V18354" s="154"/>
      <c r="W18354" s="154"/>
      <c r="X18354" s="154"/>
      <c r="Y18354" s="154"/>
      <c r="Z18354" s="154"/>
      <c r="AA18354" s="154"/>
      <c r="AB18354" s="169"/>
      <c r="AC18354" s="154"/>
      <c r="AD18354" s="158"/>
      <c r="AE18354" s="154"/>
      <c r="AF18354" s="154"/>
      <c r="AG18354" s="154"/>
      <c r="AH18354" s="154"/>
    </row>
    <row r="18355" spans="1:34">
      <c r="A18355" s="154"/>
      <c r="B18355" s="154"/>
      <c r="C18355" s="154"/>
      <c r="D18355" s="154"/>
      <c r="E18355" s="154"/>
      <c r="F18355" s="154"/>
      <c r="G18355" s="155"/>
      <c r="H18355" s="155"/>
      <c r="I18355" s="154"/>
      <c r="J18355" s="156"/>
      <c r="K18355" s="154"/>
      <c r="L18355" s="168"/>
      <c r="M18355" s="154"/>
      <c r="N18355" s="157"/>
      <c r="O18355" s="157"/>
      <c r="P18355" s="152"/>
      <c r="Q18355" s="154"/>
      <c r="R18355" s="154"/>
      <c r="S18355" s="154"/>
      <c r="T18355" s="154"/>
      <c r="U18355" s="154"/>
      <c r="V18355" s="154"/>
      <c r="W18355" s="154"/>
      <c r="X18355" s="154"/>
      <c r="Y18355" s="154"/>
      <c r="Z18355" s="154"/>
      <c r="AA18355" s="154"/>
      <c r="AB18355" s="169"/>
      <c r="AC18355" s="154"/>
      <c r="AD18355" s="158"/>
      <c r="AE18355" s="154"/>
      <c r="AF18355" s="154"/>
      <c r="AG18355" s="154"/>
      <c r="AH18355" s="154"/>
    </row>
    <row r="18356" spans="1:34">
      <c r="A18356" s="154"/>
      <c r="B18356" s="154"/>
      <c r="C18356" s="154"/>
      <c r="D18356" s="154"/>
      <c r="E18356" s="154"/>
      <c r="F18356" s="154"/>
      <c r="G18356" s="155"/>
      <c r="H18356" s="155"/>
      <c r="I18356" s="154"/>
      <c r="J18356" s="156"/>
      <c r="K18356" s="154"/>
      <c r="L18356" s="168"/>
      <c r="M18356" s="154"/>
      <c r="N18356" s="157"/>
      <c r="O18356" s="157"/>
      <c r="P18356" s="152"/>
      <c r="Q18356" s="154"/>
      <c r="R18356" s="154"/>
      <c r="S18356" s="154"/>
      <c r="T18356" s="154"/>
      <c r="U18356" s="154"/>
      <c r="V18356" s="154"/>
      <c r="W18356" s="154"/>
      <c r="X18356" s="154"/>
      <c r="Y18356" s="154"/>
      <c r="Z18356" s="154"/>
      <c r="AA18356" s="154"/>
      <c r="AB18356" s="169"/>
      <c r="AC18356" s="154"/>
      <c r="AD18356" s="158"/>
      <c r="AE18356" s="154"/>
      <c r="AF18356" s="154"/>
      <c r="AG18356" s="154"/>
      <c r="AH18356" s="154"/>
    </row>
    <row r="18357" spans="1:34">
      <c r="A18357" s="154"/>
      <c r="B18357" s="154"/>
      <c r="C18357" s="154"/>
      <c r="D18357" s="154"/>
      <c r="E18357" s="154"/>
      <c r="F18357" s="154"/>
      <c r="G18357" s="155"/>
      <c r="H18357" s="155"/>
      <c r="I18357" s="154"/>
      <c r="J18357" s="156"/>
      <c r="K18357" s="154"/>
      <c r="L18357" s="168"/>
      <c r="M18357" s="154"/>
      <c r="N18357" s="157"/>
      <c r="O18357" s="157"/>
      <c r="P18357" s="152"/>
      <c r="Q18357" s="154"/>
      <c r="R18357" s="154"/>
      <c r="S18357" s="154"/>
      <c r="T18357" s="154"/>
      <c r="U18357" s="154"/>
      <c r="V18357" s="154"/>
      <c r="W18357" s="154"/>
      <c r="X18357" s="154"/>
      <c r="Y18357" s="154"/>
      <c r="Z18357" s="154"/>
      <c r="AA18357" s="154"/>
      <c r="AB18357" s="169"/>
      <c r="AC18357" s="154"/>
      <c r="AD18357" s="158"/>
      <c r="AE18357" s="154"/>
      <c r="AF18357" s="154"/>
      <c r="AG18357" s="154"/>
      <c r="AH18357" s="154"/>
    </row>
    <row r="18358" spans="1:34">
      <c r="A18358" s="154"/>
      <c r="B18358" s="154"/>
      <c r="C18358" s="154"/>
      <c r="D18358" s="154"/>
      <c r="E18358" s="154"/>
      <c r="F18358" s="154"/>
      <c r="G18358" s="155"/>
      <c r="H18358" s="155"/>
      <c r="I18358" s="154"/>
      <c r="J18358" s="156"/>
      <c r="K18358" s="154"/>
      <c r="L18358" s="168"/>
      <c r="M18358" s="154"/>
      <c r="N18358" s="157"/>
      <c r="O18358" s="157"/>
      <c r="P18358" s="152"/>
      <c r="Q18358" s="154"/>
      <c r="R18358" s="154"/>
      <c r="S18358" s="154"/>
      <c r="T18358" s="154"/>
      <c r="U18358" s="154"/>
      <c r="V18358" s="154"/>
      <c r="W18358" s="154"/>
      <c r="X18358" s="154"/>
      <c r="Y18358" s="154"/>
      <c r="Z18358" s="154"/>
      <c r="AA18358" s="154"/>
      <c r="AB18358" s="169"/>
      <c r="AC18358" s="154"/>
      <c r="AD18358" s="158"/>
      <c r="AE18358" s="154"/>
      <c r="AF18358" s="154"/>
      <c r="AG18358" s="154"/>
      <c r="AH18358" s="154"/>
    </row>
    <row r="18359" spans="1:34">
      <c r="A18359" s="154"/>
      <c r="B18359" s="154"/>
      <c r="C18359" s="154"/>
      <c r="D18359" s="154"/>
      <c r="E18359" s="154"/>
      <c r="F18359" s="154"/>
      <c r="G18359" s="155"/>
      <c r="H18359" s="155"/>
      <c r="I18359" s="154"/>
      <c r="J18359" s="156"/>
      <c r="K18359" s="154"/>
      <c r="L18359" s="168"/>
      <c r="M18359" s="154"/>
      <c r="N18359" s="157"/>
      <c r="O18359" s="157"/>
      <c r="P18359" s="152"/>
      <c r="Q18359" s="154"/>
      <c r="R18359" s="154"/>
      <c r="S18359" s="154"/>
      <c r="T18359" s="154"/>
      <c r="U18359" s="154"/>
      <c r="V18359" s="154"/>
      <c r="W18359" s="154"/>
      <c r="X18359" s="154"/>
      <c r="Y18359" s="154"/>
      <c r="Z18359" s="154"/>
      <c r="AA18359" s="154"/>
      <c r="AB18359" s="169"/>
      <c r="AC18359" s="154"/>
      <c r="AD18359" s="158"/>
      <c r="AE18359" s="154"/>
      <c r="AF18359" s="154"/>
      <c r="AG18359" s="154"/>
      <c r="AH18359" s="154"/>
    </row>
    <row r="18360" spans="1:34">
      <c r="A18360" s="154"/>
      <c r="B18360" s="154"/>
      <c r="C18360" s="154"/>
      <c r="D18360" s="154"/>
      <c r="E18360" s="154"/>
      <c r="F18360" s="154"/>
      <c r="G18360" s="155"/>
      <c r="H18360" s="155"/>
      <c r="I18360" s="154"/>
      <c r="J18360" s="156"/>
      <c r="K18360" s="154"/>
      <c r="L18360" s="168"/>
      <c r="M18360" s="154"/>
      <c r="N18360" s="157"/>
      <c r="O18360" s="157"/>
      <c r="P18360" s="152"/>
      <c r="Q18360" s="154"/>
      <c r="R18360" s="154"/>
      <c r="S18360" s="154"/>
      <c r="T18360" s="154"/>
      <c r="U18360" s="154"/>
      <c r="V18360" s="154"/>
      <c r="W18360" s="154"/>
      <c r="X18360" s="154"/>
      <c r="Y18360" s="154"/>
      <c r="Z18360" s="154"/>
      <c r="AA18360" s="154"/>
      <c r="AB18360" s="169"/>
      <c r="AC18360" s="154"/>
      <c r="AD18360" s="158"/>
      <c r="AE18360" s="154"/>
      <c r="AF18360" s="154"/>
      <c r="AG18360" s="154"/>
      <c r="AH18360" s="154"/>
    </row>
    <row r="18361" spans="1:34">
      <c r="A18361" s="154"/>
      <c r="B18361" s="154"/>
      <c r="C18361" s="154"/>
      <c r="D18361" s="154"/>
      <c r="E18361" s="154"/>
      <c r="F18361" s="154"/>
      <c r="G18361" s="155"/>
      <c r="H18361" s="155"/>
      <c r="I18361" s="154"/>
      <c r="J18361" s="156"/>
      <c r="K18361" s="154"/>
      <c r="L18361" s="168"/>
      <c r="M18361" s="154"/>
      <c r="N18361" s="157"/>
      <c r="O18361" s="157"/>
      <c r="P18361" s="152"/>
      <c r="Q18361" s="154"/>
      <c r="R18361" s="154"/>
      <c r="S18361" s="154"/>
      <c r="T18361" s="154"/>
      <c r="U18361" s="154"/>
      <c r="V18361" s="154"/>
      <c r="W18361" s="154"/>
      <c r="X18361" s="154"/>
      <c r="Y18361" s="154"/>
      <c r="Z18361" s="154"/>
      <c r="AA18361" s="154"/>
      <c r="AB18361" s="169"/>
      <c r="AC18361" s="154"/>
      <c r="AD18361" s="158"/>
      <c r="AE18361" s="154"/>
      <c r="AF18361" s="154"/>
      <c r="AG18361" s="154"/>
      <c r="AH18361" s="154"/>
    </row>
    <row r="18362" spans="1:34">
      <c r="A18362" s="154"/>
      <c r="B18362" s="154"/>
      <c r="C18362" s="154"/>
      <c r="D18362" s="154"/>
      <c r="E18362" s="154"/>
      <c r="F18362" s="154"/>
      <c r="G18362" s="155"/>
      <c r="H18362" s="155"/>
      <c r="I18362" s="154"/>
      <c r="J18362" s="156"/>
      <c r="K18362" s="154"/>
      <c r="L18362" s="168"/>
      <c r="M18362" s="154"/>
      <c r="N18362" s="157"/>
      <c r="O18362" s="157"/>
      <c r="P18362" s="152"/>
      <c r="Q18362" s="154"/>
      <c r="R18362" s="154"/>
      <c r="S18362" s="154"/>
      <c r="T18362" s="154"/>
      <c r="U18362" s="154"/>
      <c r="V18362" s="154"/>
      <c r="W18362" s="154"/>
      <c r="X18362" s="154"/>
      <c r="Y18362" s="154"/>
      <c r="Z18362" s="154"/>
      <c r="AA18362" s="154"/>
      <c r="AB18362" s="169"/>
      <c r="AC18362" s="154"/>
      <c r="AD18362" s="158"/>
      <c r="AE18362" s="154"/>
      <c r="AF18362" s="154"/>
      <c r="AG18362" s="154"/>
      <c r="AH18362" s="154"/>
    </row>
    <row r="18363" spans="1:34">
      <c r="A18363" s="154"/>
      <c r="B18363" s="154"/>
      <c r="C18363" s="154"/>
      <c r="D18363" s="154"/>
      <c r="E18363" s="154"/>
      <c r="F18363" s="154"/>
      <c r="G18363" s="155"/>
      <c r="H18363" s="155"/>
      <c r="I18363" s="154"/>
      <c r="J18363" s="156"/>
      <c r="K18363" s="154"/>
      <c r="L18363" s="168"/>
      <c r="M18363" s="154"/>
      <c r="N18363" s="157"/>
      <c r="O18363" s="157"/>
      <c r="P18363" s="152"/>
      <c r="Q18363" s="154"/>
      <c r="R18363" s="154"/>
      <c r="S18363" s="154"/>
      <c r="T18363" s="154"/>
      <c r="U18363" s="154"/>
      <c r="V18363" s="154"/>
      <c r="W18363" s="154"/>
      <c r="X18363" s="154"/>
      <c r="Y18363" s="154"/>
      <c r="Z18363" s="154"/>
      <c r="AA18363" s="154"/>
      <c r="AB18363" s="169"/>
      <c r="AC18363" s="154"/>
      <c r="AD18363" s="158"/>
      <c r="AE18363" s="154"/>
      <c r="AF18363" s="154"/>
      <c r="AG18363" s="154"/>
      <c r="AH18363" s="154"/>
    </row>
    <row r="18364" spans="1:34">
      <c r="A18364" s="154"/>
      <c r="B18364" s="154"/>
      <c r="C18364" s="154"/>
      <c r="D18364" s="154"/>
      <c r="E18364" s="154"/>
      <c r="F18364" s="154"/>
      <c r="G18364" s="155"/>
      <c r="H18364" s="155"/>
      <c r="I18364" s="154"/>
      <c r="J18364" s="156"/>
      <c r="K18364" s="154"/>
      <c r="L18364" s="168"/>
      <c r="M18364" s="154"/>
      <c r="N18364" s="157"/>
      <c r="O18364" s="157"/>
      <c r="P18364" s="152"/>
      <c r="Q18364" s="154"/>
      <c r="R18364" s="154"/>
      <c r="S18364" s="154"/>
      <c r="T18364" s="154"/>
      <c r="U18364" s="154"/>
      <c r="V18364" s="154"/>
      <c r="W18364" s="154"/>
      <c r="X18364" s="154"/>
      <c r="Y18364" s="154"/>
      <c r="Z18364" s="154"/>
      <c r="AA18364" s="154"/>
      <c r="AB18364" s="169"/>
      <c r="AC18364" s="154"/>
      <c r="AD18364" s="158"/>
      <c r="AE18364" s="154"/>
      <c r="AF18364" s="154"/>
      <c r="AG18364" s="154"/>
      <c r="AH18364" s="154"/>
    </row>
    <row r="18365" spans="1:34">
      <c r="A18365" s="154"/>
      <c r="B18365" s="154"/>
      <c r="C18365" s="154"/>
      <c r="D18365" s="154"/>
      <c r="E18365" s="154"/>
      <c r="F18365" s="154"/>
      <c r="G18365" s="155"/>
      <c r="H18365" s="155"/>
      <c r="I18365" s="154"/>
      <c r="J18365" s="156"/>
      <c r="K18365" s="154"/>
      <c r="L18365" s="168"/>
      <c r="M18365" s="154"/>
      <c r="N18365" s="157"/>
      <c r="O18365" s="157"/>
      <c r="P18365" s="152"/>
      <c r="Q18365" s="154"/>
      <c r="R18365" s="154"/>
      <c r="S18365" s="154"/>
      <c r="T18365" s="154"/>
      <c r="U18365" s="154"/>
      <c r="V18365" s="154"/>
      <c r="W18365" s="154"/>
      <c r="X18365" s="154"/>
      <c r="Y18365" s="154"/>
      <c r="Z18365" s="154"/>
      <c r="AA18365" s="154"/>
      <c r="AB18365" s="169"/>
      <c r="AC18365" s="154"/>
      <c r="AD18365" s="158"/>
      <c r="AE18365" s="154"/>
      <c r="AF18365" s="154"/>
      <c r="AG18365" s="154"/>
      <c r="AH18365" s="154"/>
    </row>
    <row r="18366" spans="1:34">
      <c r="A18366" s="154"/>
      <c r="B18366" s="154"/>
      <c r="C18366" s="154"/>
      <c r="D18366" s="154"/>
      <c r="E18366" s="154"/>
      <c r="F18366" s="154"/>
      <c r="G18366" s="155"/>
      <c r="H18366" s="155"/>
      <c r="I18366" s="154"/>
      <c r="J18366" s="156"/>
      <c r="K18366" s="154"/>
      <c r="L18366" s="168"/>
      <c r="M18366" s="154"/>
      <c r="N18366" s="157"/>
      <c r="O18366" s="157"/>
      <c r="P18366" s="152"/>
      <c r="Q18366" s="154"/>
      <c r="R18366" s="154"/>
      <c r="S18366" s="154"/>
      <c r="T18366" s="154"/>
      <c r="U18366" s="154"/>
      <c r="V18366" s="154"/>
      <c r="W18366" s="154"/>
      <c r="X18366" s="154"/>
      <c r="Y18366" s="154"/>
      <c r="Z18366" s="154"/>
      <c r="AA18366" s="154"/>
      <c r="AB18366" s="169"/>
      <c r="AC18366" s="154"/>
      <c r="AD18366" s="158"/>
      <c r="AE18366" s="154"/>
      <c r="AF18366" s="154"/>
      <c r="AG18366" s="154"/>
      <c r="AH18366" s="154"/>
    </row>
    <row r="18367" spans="1:34">
      <c r="A18367" s="154"/>
      <c r="B18367" s="154"/>
      <c r="C18367" s="154"/>
      <c r="D18367" s="154"/>
      <c r="E18367" s="154"/>
      <c r="F18367" s="154"/>
      <c r="G18367" s="155"/>
      <c r="H18367" s="155"/>
      <c r="I18367" s="154"/>
      <c r="J18367" s="156"/>
      <c r="K18367" s="154"/>
      <c r="L18367" s="168"/>
      <c r="M18367" s="154"/>
      <c r="N18367" s="157"/>
      <c r="O18367" s="157"/>
      <c r="P18367" s="152"/>
      <c r="Q18367" s="154"/>
      <c r="R18367" s="154"/>
      <c r="S18367" s="154"/>
      <c r="T18367" s="154"/>
      <c r="U18367" s="154"/>
      <c r="V18367" s="154"/>
      <c r="W18367" s="154"/>
      <c r="X18367" s="154"/>
      <c r="Y18367" s="154"/>
      <c r="Z18367" s="154"/>
      <c r="AA18367" s="154"/>
      <c r="AB18367" s="169"/>
      <c r="AC18367" s="154"/>
      <c r="AD18367" s="158"/>
      <c r="AE18367" s="154"/>
      <c r="AF18367" s="154"/>
      <c r="AG18367" s="154"/>
      <c r="AH18367" s="154"/>
    </row>
    <row r="18368" spans="1:34">
      <c r="A18368" s="154"/>
      <c r="B18368" s="154"/>
      <c r="C18368" s="154"/>
      <c r="D18368" s="154"/>
      <c r="E18368" s="154"/>
      <c r="F18368" s="154"/>
      <c r="G18368" s="155"/>
      <c r="H18368" s="155"/>
      <c r="I18368" s="154"/>
      <c r="J18368" s="156"/>
      <c r="K18368" s="154"/>
      <c r="L18368" s="168"/>
      <c r="M18368" s="154"/>
      <c r="N18368" s="157"/>
      <c r="O18368" s="157"/>
      <c r="P18368" s="152"/>
      <c r="Q18368" s="154"/>
      <c r="R18368" s="154"/>
      <c r="S18368" s="154"/>
      <c r="T18368" s="154"/>
      <c r="U18368" s="154"/>
      <c r="V18368" s="154"/>
      <c r="W18368" s="154"/>
      <c r="X18368" s="154"/>
      <c r="Y18368" s="154"/>
      <c r="Z18368" s="154"/>
      <c r="AA18368" s="154"/>
      <c r="AB18368" s="169"/>
      <c r="AC18368" s="154"/>
      <c r="AD18368" s="158"/>
      <c r="AE18368" s="154"/>
      <c r="AF18368" s="154"/>
      <c r="AG18368" s="154"/>
      <c r="AH18368" s="154"/>
    </row>
    <row r="18369" spans="1:34">
      <c r="A18369" s="154"/>
      <c r="B18369" s="154"/>
      <c r="C18369" s="154"/>
      <c r="D18369" s="154"/>
      <c r="E18369" s="154"/>
      <c r="F18369" s="154"/>
      <c r="G18369" s="155"/>
      <c r="H18369" s="155"/>
      <c r="I18369" s="154"/>
      <c r="J18369" s="156"/>
      <c r="K18369" s="154"/>
      <c r="L18369" s="168"/>
      <c r="M18369" s="154"/>
      <c r="N18369" s="157"/>
      <c r="O18369" s="157"/>
      <c r="P18369" s="152"/>
      <c r="Q18369" s="154"/>
      <c r="R18369" s="154"/>
      <c r="S18369" s="154"/>
      <c r="T18369" s="154"/>
      <c r="U18369" s="154"/>
      <c r="V18369" s="154"/>
      <c r="W18369" s="154"/>
      <c r="X18369" s="154"/>
      <c r="Y18369" s="154"/>
      <c r="Z18369" s="154"/>
      <c r="AA18369" s="154"/>
      <c r="AB18369" s="169"/>
      <c r="AC18369" s="154"/>
      <c r="AD18369" s="158"/>
      <c r="AE18369" s="154"/>
      <c r="AF18369" s="154"/>
      <c r="AG18369" s="154"/>
      <c r="AH18369" s="154"/>
    </row>
    <row r="18370" spans="1:34">
      <c r="A18370" s="154"/>
      <c r="B18370" s="154"/>
      <c r="C18370" s="154"/>
      <c r="D18370" s="154"/>
      <c r="E18370" s="154"/>
      <c r="F18370" s="154"/>
      <c r="G18370" s="155"/>
      <c r="H18370" s="155"/>
      <c r="I18370" s="154"/>
      <c r="J18370" s="156"/>
      <c r="K18370" s="154"/>
      <c r="L18370" s="168"/>
      <c r="M18370" s="154"/>
      <c r="N18370" s="157"/>
      <c r="O18370" s="157"/>
      <c r="P18370" s="152"/>
      <c r="Q18370" s="154"/>
      <c r="R18370" s="154"/>
      <c r="S18370" s="154"/>
      <c r="T18370" s="154"/>
      <c r="U18370" s="154"/>
      <c r="V18370" s="154"/>
      <c r="W18370" s="154"/>
      <c r="X18370" s="154"/>
      <c r="Y18370" s="154"/>
      <c r="Z18370" s="154"/>
      <c r="AA18370" s="154"/>
      <c r="AB18370" s="169"/>
      <c r="AC18370" s="154"/>
      <c r="AD18370" s="158"/>
      <c r="AE18370" s="154"/>
      <c r="AF18370" s="154"/>
      <c r="AG18370" s="154"/>
      <c r="AH18370" s="154"/>
    </row>
    <row r="18371" spans="1:34">
      <c r="A18371" s="154"/>
      <c r="B18371" s="154"/>
      <c r="C18371" s="154"/>
      <c r="D18371" s="154"/>
      <c r="E18371" s="154"/>
      <c r="F18371" s="154"/>
      <c r="G18371" s="155"/>
      <c r="H18371" s="155"/>
      <c r="I18371" s="154"/>
      <c r="J18371" s="156"/>
      <c r="K18371" s="154"/>
      <c r="L18371" s="168"/>
      <c r="M18371" s="154"/>
      <c r="N18371" s="157"/>
      <c r="O18371" s="157"/>
      <c r="P18371" s="152"/>
      <c r="Q18371" s="154"/>
      <c r="R18371" s="154"/>
      <c r="S18371" s="154"/>
      <c r="T18371" s="154"/>
      <c r="U18371" s="154"/>
      <c r="V18371" s="154"/>
      <c r="W18371" s="154"/>
      <c r="X18371" s="154"/>
      <c r="Y18371" s="154"/>
      <c r="Z18371" s="154"/>
      <c r="AA18371" s="154"/>
      <c r="AB18371" s="169"/>
      <c r="AC18371" s="154"/>
      <c r="AD18371" s="158"/>
      <c r="AE18371" s="154"/>
      <c r="AF18371" s="154"/>
      <c r="AG18371" s="154"/>
      <c r="AH18371" s="154"/>
    </row>
    <row r="18372" spans="1:34">
      <c r="A18372" s="154"/>
      <c r="B18372" s="154"/>
      <c r="C18372" s="154"/>
      <c r="D18372" s="154"/>
      <c r="E18372" s="154"/>
      <c r="F18372" s="154"/>
      <c r="G18372" s="155"/>
      <c r="H18372" s="155"/>
      <c r="I18372" s="154"/>
      <c r="J18372" s="156"/>
      <c r="K18372" s="154"/>
      <c r="L18372" s="168"/>
      <c r="M18372" s="154"/>
      <c r="N18372" s="157"/>
      <c r="O18372" s="157"/>
      <c r="P18372" s="152"/>
      <c r="Q18372" s="154"/>
      <c r="R18372" s="154"/>
      <c r="S18372" s="154"/>
      <c r="T18372" s="154"/>
      <c r="U18372" s="154"/>
      <c r="V18372" s="154"/>
      <c r="W18372" s="154"/>
      <c r="X18372" s="154"/>
      <c r="Y18372" s="154"/>
      <c r="Z18372" s="154"/>
      <c r="AA18372" s="154"/>
      <c r="AB18372" s="169"/>
      <c r="AC18372" s="154"/>
      <c r="AD18372" s="158"/>
      <c r="AE18372" s="154"/>
      <c r="AF18372" s="154"/>
      <c r="AG18372" s="154"/>
      <c r="AH18372" s="154"/>
    </row>
    <row r="18373" spans="1:34">
      <c r="A18373" s="154"/>
      <c r="B18373" s="154"/>
      <c r="C18373" s="154"/>
      <c r="D18373" s="154"/>
      <c r="E18373" s="154"/>
      <c r="F18373" s="154"/>
      <c r="G18373" s="155"/>
      <c r="H18373" s="155"/>
      <c r="I18373" s="154"/>
      <c r="J18373" s="156"/>
      <c r="K18373" s="154"/>
      <c r="L18373" s="168"/>
      <c r="M18373" s="154"/>
      <c r="N18373" s="157"/>
      <c r="O18373" s="157"/>
      <c r="P18373" s="152"/>
      <c r="Q18373" s="154"/>
      <c r="R18373" s="154"/>
      <c r="S18373" s="154"/>
      <c r="T18373" s="154"/>
      <c r="U18373" s="154"/>
      <c r="V18373" s="154"/>
      <c r="W18373" s="154"/>
      <c r="X18373" s="154"/>
      <c r="Y18373" s="154"/>
      <c r="Z18373" s="154"/>
      <c r="AA18373" s="154"/>
      <c r="AB18373" s="169"/>
      <c r="AC18373" s="154"/>
      <c r="AD18373" s="158"/>
      <c r="AE18373" s="154"/>
      <c r="AF18373" s="154"/>
      <c r="AG18373" s="154"/>
      <c r="AH18373" s="154"/>
    </row>
    <row r="18374" spans="1:34">
      <c r="A18374" s="154"/>
      <c r="B18374" s="154"/>
      <c r="C18374" s="154"/>
      <c r="D18374" s="154"/>
      <c r="E18374" s="154"/>
      <c r="F18374" s="154"/>
      <c r="G18374" s="155"/>
      <c r="H18374" s="155"/>
      <c r="I18374" s="154"/>
      <c r="J18374" s="156"/>
      <c r="K18374" s="154"/>
      <c r="L18374" s="168"/>
      <c r="M18374" s="154"/>
      <c r="N18374" s="157"/>
      <c r="O18374" s="157"/>
      <c r="P18374" s="152"/>
      <c r="Q18374" s="154"/>
      <c r="R18374" s="154"/>
      <c r="S18374" s="154"/>
      <c r="T18374" s="154"/>
      <c r="U18374" s="154"/>
      <c r="V18374" s="154"/>
      <c r="W18374" s="154"/>
      <c r="X18374" s="154"/>
      <c r="Y18374" s="154"/>
      <c r="Z18374" s="154"/>
      <c r="AA18374" s="154"/>
      <c r="AB18374" s="169"/>
      <c r="AC18374" s="154"/>
      <c r="AD18374" s="158"/>
      <c r="AE18374" s="154"/>
      <c r="AF18374" s="154"/>
      <c r="AG18374" s="154"/>
      <c r="AH18374" s="154"/>
    </row>
    <row r="18375" spans="1:34">
      <c r="A18375" s="154"/>
      <c r="B18375" s="154"/>
      <c r="C18375" s="154"/>
      <c r="D18375" s="154"/>
      <c r="E18375" s="154"/>
      <c r="F18375" s="154"/>
      <c r="G18375" s="155"/>
      <c r="H18375" s="155"/>
      <c r="I18375" s="154"/>
      <c r="J18375" s="156"/>
      <c r="K18375" s="154"/>
      <c r="L18375" s="168"/>
      <c r="M18375" s="154"/>
      <c r="N18375" s="157"/>
      <c r="O18375" s="157"/>
      <c r="P18375" s="152"/>
      <c r="Q18375" s="154"/>
      <c r="R18375" s="154"/>
      <c r="S18375" s="154"/>
      <c r="T18375" s="154"/>
      <c r="U18375" s="154"/>
      <c r="V18375" s="154"/>
      <c r="W18375" s="154"/>
      <c r="X18375" s="154"/>
      <c r="Y18375" s="154"/>
      <c r="Z18375" s="154"/>
      <c r="AA18375" s="154"/>
      <c r="AB18375" s="169"/>
      <c r="AC18375" s="154"/>
      <c r="AD18375" s="158"/>
      <c r="AE18375" s="154"/>
      <c r="AF18375" s="154"/>
      <c r="AG18375" s="154"/>
      <c r="AH18375" s="154"/>
    </row>
    <row r="18376" spans="1:34">
      <c r="A18376" s="154"/>
      <c r="B18376" s="154"/>
      <c r="C18376" s="154"/>
      <c r="D18376" s="154"/>
      <c r="E18376" s="154"/>
      <c r="F18376" s="154"/>
      <c r="G18376" s="155"/>
      <c r="H18376" s="155"/>
      <c r="I18376" s="154"/>
      <c r="J18376" s="156"/>
      <c r="K18376" s="154"/>
      <c r="L18376" s="168"/>
      <c r="M18376" s="154"/>
      <c r="N18376" s="157"/>
      <c r="O18376" s="157"/>
      <c r="P18376" s="152"/>
      <c r="Q18376" s="154"/>
      <c r="R18376" s="154"/>
      <c r="S18376" s="154"/>
      <c r="T18376" s="154"/>
      <c r="U18376" s="154"/>
      <c r="V18376" s="154"/>
      <c r="W18376" s="154"/>
      <c r="X18376" s="154"/>
      <c r="Y18376" s="154"/>
      <c r="Z18376" s="154"/>
      <c r="AA18376" s="154"/>
      <c r="AB18376" s="169"/>
      <c r="AC18376" s="154"/>
      <c r="AD18376" s="158"/>
      <c r="AE18376" s="154"/>
      <c r="AF18376" s="154"/>
      <c r="AG18376" s="154"/>
      <c r="AH18376" s="154"/>
    </row>
    <row r="18377" spans="1:34">
      <c r="A18377" s="154"/>
      <c r="B18377" s="154"/>
      <c r="C18377" s="154"/>
      <c r="D18377" s="154"/>
      <c r="E18377" s="154"/>
      <c r="F18377" s="154"/>
      <c r="G18377" s="155"/>
      <c r="H18377" s="155"/>
      <c r="I18377" s="154"/>
      <c r="J18377" s="156"/>
      <c r="K18377" s="154"/>
      <c r="L18377" s="168"/>
      <c r="M18377" s="154"/>
      <c r="N18377" s="157"/>
      <c r="O18377" s="157"/>
      <c r="P18377" s="152"/>
      <c r="Q18377" s="154"/>
      <c r="R18377" s="154"/>
      <c r="S18377" s="154"/>
      <c r="T18377" s="154"/>
      <c r="U18377" s="154"/>
      <c r="V18377" s="154"/>
      <c r="W18377" s="154"/>
      <c r="X18377" s="154"/>
      <c r="Y18377" s="154"/>
      <c r="Z18377" s="154"/>
      <c r="AA18377" s="154"/>
      <c r="AB18377" s="169"/>
      <c r="AC18377" s="154"/>
      <c r="AD18377" s="158"/>
      <c r="AE18377" s="154"/>
      <c r="AF18377" s="154"/>
      <c r="AG18377" s="154"/>
      <c r="AH18377" s="154"/>
    </row>
    <row r="18378" spans="1:34">
      <c r="A18378" s="154"/>
      <c r="B18378" s="154"/>
      <c r="C18378" s="154"/>
      <c r="D18378" s="154"/>
      <c r="E18378" s="154"/>
      <c r="F18378" s="154"/>
      <c r="G18378" s="155"/>
      <c r="H18378" s="155"/>
      <c r="I18378" s="154"/>
      <c r="J18378" s="156"/>
      <c r="K18378" s="154"/>
      <c r="L18378" s="168"/>
      <c r="M18378" s="154"/>
      <c r="N18378" s="157"/>
      <c r="O18378" s="157"/>
      <c r="P18378" s="152"/>
      <c r="Q18378" s="154"/>
      <c r="R18378" s="154"/>
      <c r="S18378" s="154"/>
      <c r="T18378" s="154"/>
      <c r="U18378" s="154"/>
      <c r="V18378" s="154"/>
      <c r="W18378" s="154"/>
      <c r="X18378" s="154"/>
      <c r="Y18378" s="154"/>
      <c r="Z18378" s="154"/>
      <c r="AA18378" s="154"/>
      <c r="AB18378" s="169"/>
      <c r="AC18378" s="154"/>
      <c r="AD18378" s="158"/>
      <c r="AE18378" s="154"/>
      <c r="AF18378" s="154"/>
      <c r="AG18378" s="154"/>
      <c r="AH18378" s="154"/>
    </row>
    <row r="18379" spans="1:34">
      <c r="A18379" s="154"/>
      <c r="B18379" s="154"/>
      <c r="C18379" s="154"/>
      <c r="D18379" s="154"/>
      <c r="E18379" s="154"/>
      <c r="F18379" s="154"/>
      <c r="G18379" s="155"/>
      <c r="H18379" s="155"/>
      <c r="I18379" s="154"/>
      <c r="J18379" s="156"/>
      <c r="K18379" s="154"/>
      <c r="L18379" s="168"/>
      <c r="M18379" s="154"/>
      <c r="N18379" s="157"/>
      <c r="O18379" s="157"/>
      <c r="P18379" s="152"/>
      <c r="Q18379" s="154"/>
      <c r="R18379" s="154"/>
      <c r="S18379" s="154"/>
      <c r="T18379" s="154"/>
      <c r="U18379" s="154"/>
      <c r="V18379" s="154"/>
      <c r="W18379" s="154"/>
      <c r="X18379" s="154"/>
      <c r="Y18379" s="154"/>
      <c r="Z18379" s="154"/>
      <c r="AA18379" s="154"/>
      <c r="AB18379" s="169"/>
      <c r="AC18379" s="154"/>
      <c r="AD18379" s="158"/>
      <c r="AE18379" s="154"/>
      <c r="AF18379" s="154"/>
      <c r="AG18379" s="154"/>
      <c r="AH18379" s="154"/>
    </row>
    <row r="18380" spans="1:34">
      <c r="A18380" s="154"/>
      <c r="B18380" s="154"/>
      <c r="C18380" s="154"/>
      <c r="D18380" s="154"/>
      <c r="E18380" s="154"/>
      <c r="F18380" s="154"/>
      <c r="G18380" s="155"/>
      <c r="H18380" s="155"/>
      <c r="I18380" s="154"/>
      <c r="J18380" s="156"/>
      <c r="K18380" s="154"/>
      <c r="L18380" s="168"/>
      <c r="M18380" s="154"/>
      <c r="N18380" s="157"/>
      <c r="O18380" s="157"/>
      <c r="P18380" s="152"/>
      <c r="Q18380" s="154"/>
      <c r="R18380" s="154"/>
      <c r="S18380" s="154"/>
      <c r="T18380" s="154"/>
      <c r="U18380" s="154"/>
      <c r="V18380" s="154"/>
      <c r="W18380" s="154"/>
      <c r="X18380" s="154"/>
      <c r="Y18380" s="154"/>
      <c r="Z18380" s="154"/>
      <c r="AA18380" s="154"/>
      <c r="AB18380" s="169"/>
      <c r="AC18380" s="154"/>
      <c r="AD18380" s="158"/>
      <c r="AE18380" s="154"/>
      <c r="AF18380" s="154"/>
      <c r="AG18380" s="154"/>
      <c r="AH18380" s="154"/>
    </row>
    <row r="18381" spans="1:34">
      <c r="A18381" s="154"/>
      <c r="B18381" s="154"/>
      <c r="C18381" s="154"/>
      <c r="D18381" s="154"/>
      <c r="E18381" s="154"/>
      <c r="F18381" s="154"/>
      <c r="G18381" s="155"/>
      <c r="H18381" s="155"/>
      <c r="I18381" s="154"/>
      <c r="J18381" s="156"/>
      <c r="K18381" s="154"/>
      <c r="L18381" s="168"/>
      <c r="M18381" s="154"/>
      <c r="N18381" s="157"/>
      <c r="O18381" s="157"/>
      <c r="P18381" s="152"/>
      <c r="Q18381" s="154"/>
      <c r="R18381" s="154"/>
      <c r="S18381" s="154"/>
      <c r="T18381" s="154"/>
      <c r="U18381" s="154"/>
      <c r="V18381" s="154"/>
      <c r="W18381" s="154"/>
      <c r="X18381" s="154"/>
      <c r="Y18381" s="154"/>
      <c r="Z18381" s="154"/>
      <c r="AA18381" s="154"/>
      <c r="AB18381" s="169"/>
      <c r="AC18381" s="154"/>
      <c r="AD18381" s="158"/>
      <c r="AE18381" s="154"/>
      <c r="AF18381" s="154"/>
      <c r="AG18381" s="154"/>
      <c r="AH18381" s="154"/>
    </row>
    <row r="18382" spans="1:34">
      <c r="A18382" s="154"/>
      <c r="B18382" s="154"/>
      <c r="C18382" s="154"/>
      <c r="D18382" s="154"/>
      <c r="E18382" s="154"/>
      <c r="F18382" s="154"/>
      <c r="G18382" s="155"/>
      <c r="H18382" s="155"/>
      <c r="I18382" s="154"/>
      <c r="J18382" s="156"/>
      <c r="K18382" s="154"/>
      <c r="L18382" s="168"/>
      <c r="M18382" s="154"/>
      <c r="N18382" s="157"/>
      <c r="O18382" s="157"/>
      <c r="P18382" s="152"/>
      <c r="Q18382" s="154"/>
      <c r="R18382" s="154"/>
      <c r="S18382" s="154"/>
      <c r="T18382" s="154"/>
      <c r="U18382" s="154"/>
      <c r="V18382" s="154"/>
      <c r="W18382" s="154"/>
      <c r="X18382" s="154"/>
      <c r="Y18382" s="154"/>
      <c r="Z18382" s="154"/>
      <c r="AA18382" s="154"/>
      <c r="AB18382" s="169"/>
      <c r="AC18382" s="154"/>
      <c r="AD18382" s="158"/>
      <c r="AE18382" s="154"/>
      <c r="AF18382" s="154"/>
      <c r="AG18382" s="154"/>
      <c r="AH18382" s="154"/>
    </row>
    <row r="18383" spans="1:34">
      <c r="A18383" s="154"/>
      <c r="B18383" s="154"/>
      <c r="C18383" s="154"/>
      <c r="D18383" s="154"/>
      <c r="E18383" s="154"/>
      <c r="F18383" s="154"/>
      <c r="G18383" s="155"/>
      <c r="H18383" s="155"/>
      <c r="I18383" s="154"/>
      <c r="J18383" s="156"/>
      <c r="K18383" s="154"/>
      <c r="L18383" s="168"/>
      <c r="M18383" s="154"/>
      <c r="N18383" s="157"/>
      <c r="O18383" s="157"/>
      <c r="P18383" s="152"/>
      <c r="Q18383" s="154"/>
      <c r="R18383" s="154"/>
      <c r="S18383" s="154"/>
      <c r="T18383" s="154"/>
      <c r="U18383" s="154"/>
      <c r="V18383" s="154"/>
      <c r="W18383" s="154"/>
      <c r="X18383" s="154"/>
      <c r="Y18383" s="154"/>
      <c r="Z18383" s="154"/>
      <c r="AA18383" s="154"/>
      <c r="AB18383" s="169"/>
      <c r="AC18383" s="154"/>
      <c r="AD18383" s="158"/>
      <c r="AE18383" s="154"/>
      <c r="AF18383" s="154"/>
      <c r="AG18383" s="154"/>
      <c r="AH18383" s="154"/>
    </row>
    <row r="18384" spans="1:34">
      <c r="A18384" s="154"/>
      <c r="B18384" s="154"/>
      <c r="C18384" s="154"/>
      <c r="D18384" s="154"/>
      <c r="E18384" s="154"/>
      <c r="F18384" s="154"/>
      <c r="G18384" s="155"/>
      <c r="H18384" s="155"/>
      <c r="I18384" s="154"/>
      <c r="J18384" s="156"/>
      <c r="K18384" s="154"/>
      <c r="L18384" s="168"/>
      <c r="M18384" s="154"/>
      <c r="N18384" s="157"/>
      <c r="O18384" s="157"/>
      <c r="P18384" s="152"/>
      <c r="Q18384" s="154"/>
      <c r="R18384" s="154"/>
      <c r="S18384" s="154"/>
      <c r="T18384" s="154"/>
      <c r="U18384" s="154"/>
      <c r="V18384" s="154"/>
      <c r="W18384" s="154"/>
      <c r="X18384" s="154"/>
      <c r="Y18384" s="154"/>
      <c r="Z18384" s="154"/>
      <c r="AA18384" s="154"/>
      <c r="AB18384" s="169"/>
      <c r="AC18384" s="154"/>
      <c r="AD18384" s="158"/>
      <c r="AE18384" s="154"/>
      <c r="AF18384" s="154"/>
      <c r="AG18384" s="154"/>
      <c r="AH18384" s="154"/>
    </row>
    <row r="18385" spans="1:34">
      <c r="A18385" s="154"/>
      <c r="B18385" s="154"/>
      <c r="C18385" s="154"/>
      <c r="D18385" s="154"/>
      <c r="E18385" s="154"/>
      <c r="F18385" s="154"/>
      <c r="G18385" s="155"/>
      <c r="H18385" s="155"/>
      <c r="I18385" s="154"/>
      <c r="J18385" s="156"/>
      <c r="K18385" s="154"/>
      <c r="L18385" s="168"/>
      <c r="M18385" s="154"/>
      <c r="N18385" s="157"/>
      <c r="O18385" s="157"/>
      <c r="P18385" s="152"/>
      <c r="Q18385" s="154"/>
      <c r="R18385" s="154"/>
      <c r="S18385" s="154"/>
      <c r="T18385" s="154"/>
      <c r="U18385" s="154"/>
      <c r="V18385" s="154"/>
      <c r="W18385" s="154"/>
      <c r="X18385" s="154"/>
      <c r="Y18385" s="154"/>
      <c r="Z18385" s="154"/>
      <c r="AA18385" s="154"/>
      <c r="AB18385" s="169"/>
      <c r="AC18385" s="154"/>
      <c r="AD18385" s="158"/>
      <c r="AE18385" s="154"/>
      <c r="AF18385" s="154"/>
      <c r="AG18385" s="154"/>
      <c r="AH18385" s="154"/>
    </row>
    <row r="18386" spans="1:34">
      <c r="A18386" s="154"/>
      <c r="B18386" s="154"/>
      <c r="C18386" s="154"/>
      <c r="D18386" s="154"/>
      <c r="E18386" s="154"/>
      <c r="F18386" s="154"/>
      <c r="G18386" s="155"/>
      <c r="H18386" s="155"/>
      <c r="I18386" s="154"/>
      <c r="J18386" s="156"/>
      <c r="K18386" s="154"/>
      <c r="L18386" s="168"/>
      <c r="M18386" s="154"/>
      <c r="N18386" s="157"/>
      <c r="O18386" s="157"/>
      <c r="P18386" s="152"/>
      <c r="Q18386" s="154"/>
      <c r="R18386" s="154"/>
      <c r="S18386" s="154"/>
      <c r="T18386" s="154"/>
      <c r="U18386" s="154"/>
      <c r="V18386" s="154"/>
      <c r="W18386" s="154"/>
      <c r="X18386" s="154"/>
      <c r="Y18386" s="154"/>
      <c r="Z18386" s="154"/>
      <c r="AA18386" s="154"/>
      <c r="AB18386" s="169"/>
      <c r="AC18386" s="154"/>
      <c r="AD18386" s="158"/>
      <c r="AE18386" s="154"/>
      <c r="AF18386" s="154"/>
      <c r="AG18386" s="154"/>
      <c r="AH18386" s="154"/>
    </row>
    <row r="18387" spans="1:34">
      <c r="A18387" s="154"/>
      <c r="B18387" s="154"/>
      <c r="C18387" s="154"/>
      <c r="D18387" s="154"/>
      <c r="E18387" s="154"/>
      <c r="F18387" s="154"/>
      <c r="G18387" s="155"/>
      <c r="H18387" s="155"/>
      <c r="I18387" s="154"/>
      <c r="J18387" s="156"/>
      <c r="K18387" s="154"/>
      <c r="L18387" s="168"/>
      <c r="M18387" s="154"/>
      <c r="N18387" s="157"/>
      <c r="O18387" s="157"/>
      <c r="P18387" s="152"/>
      <c r="Q18387" s="154"/>
      <c r="R18387" s="154"/>
      <c r="S18387" s="154"/>
      <c r="T18387" s="154"/>
      <c r="U18387" s="154"/>
      <c r="V18387" s="154"/>
      <c r="W18387" s="154"/>
      <c r="X18387" s="154"/>
      <c r="Y18387" s="154"/>
      <c r="Z18387" s="154"/>
      <c r="AA18387" s="154"/>
      <c r="AB18387" s="169"/>
      <c r="AC18387" s="154"/>
      <c r="AD18387" s="158"/>
      <c r="AE18387" s="154"/>
      <c r="AF18387" s="154"/>
      <c r="AG18387" s="154"/>
      <c r="AH18387" s="154"/>
    </row>
    <row r="18388" spans="1:34">
      <c r="A18388" s="154"/>
      <c r="B18388" s="154"/>
      <c r="C18388" s="154"/>
      <c r="D18388" s="154"/>
      <c r="E18388" s="154"/>
      <c r="F18388" s="154"/>
      <c r="G18388" s="155"/>
      <c r="H18388" s="155"/>
      <c r="I18388" s="154"/>
      <c r="J18388" s="156"/>
      <c r="K18388" s="154"/>
      <c r="L18388" s="168"/>
      <c r="M18388" s="154"/>
      <c r="N18388" s="157"/>
      <c r="O18388" s="157"/>
      <c r="P18388" s="152"/>
      <c r="Q18388" s="154"/>
      <c r="R18388" s="154"/>
      <c r="S18388" s="154"/>
      <c r="T18388" s="154"/>
      <c r="U18388" s="154"/>
      <c r="V18388" s="154"/>
      <c r="W18388" s="154"/>
      <c r="X18388" s="154"/>
      <c r="Y18388" s="154"/>
      <c r="Z18388" s="154"/>
      <c r="AA18388" s="154"/>
      <c r="AB18388" s="169"/>
      <c r="AC18388" s="154"/>
      <c r="AD18388" s="158"/>
      <c r="AE18388" s="154"/>
      <c r="AF18388" s="154"/>
      <c r="AG18388" s="154"/>
      <c r="AH18388" s="154"/>
    </row>
    <row r="18389" spans="1:34">
      <c r="A18389" s="154"/>
      <c r="B18389" s="154"/>
      <c r="C18389" s="154"/>
      <c r="D18389" s="154"/>
      <c r="E18389" s="154"/>
      <c r="F18389" s="154"/>
      <c r="G18389" s="155"/>
      <c r="H18389" s="155"/>
      <c r="I18389" s="154"/>
      <c r="J18389" s="156"/>
      <c r="K18389" s="154"/>
      <c r="L18389" s="168"/>
      <c r="M18389" s="154"/>
      <c r="N18389" s="157"/>
      <c r="O18389" s="157"/>
      <c r="P18389" s="152"/>
      <c r="Q18389" s="154"/>
      <c r="R18389" s="154"/>
      <c r="S18389" s="154"/>
      <c r="T18389" s="154"/>
      <c r="U18389" s="154"/>
      <c r="V18389" s="154"/>
      <c r="W18389" s="154"/>
      <c r="X18389" s="154"/>
      <c r="Y18389" s="154"/>
      <c r="Z18389" s="154"/>
      <c r="AA18389" s="154"/>
      <c r="AB18389" s="169"/>
      <c r="AC18389" s="154"/>
      <c r="AD18389" s="158"/>
      <c r="AE18389" s="154"/>
      <c r="AF18389" s="154"/>
      <c r="AG18389" s="154"/>
      <c r="AH18389" s="154"/>
    </row>
    <row r="18390" spans="1:34">
      <c r="A18390" s="154"/>
      <c r="B18390" s="154"/>
      <c r="C18390" s="154"/>
      <c r="D18390" s="154"/>
      <c r="E18390" s="154"/>
      <c r="F18390" s="154"/>
      <c r="G18390" s="155"/>
      <c r="H18390" s="155"/>
      <c r="I18390" s="154"/>
      <c r="J18390" s="156"/>
      <c r="K18390" s="154"/>
      <c r="L18390" s="168"/>
      <c r="M18390" s="154"/>
      <c r="N18390" s="157"/>
      <c r="O18390" s="157"/>
      <c r="P18390" s="152"/>
      <c r="Q18390" s="154"/>
      <c r="R18390" s="154"/>
      <c r="S18390" s="154"/>
      <c r="T18390" s="154"/>
      <c r="U18390" s="154"/>
      <c r="V18390" s="154"/>
      <c r="W18390" s="154"/>
      <c r="X18390" s="154"/>
      <c r="Y18390" s="154"/>
      <c r="Z18390" s="154"/>
      <c r="AA18390" s="154"/>
      <c r="AB18390" s="169"/>
      <c r="AC18390" s="154"/>
      <c r="AD18390" s="158"/>
      <c r="AE18390" s="154"/>
      <c r="AF18390" s="154"/>
      <c r="AG18390" s="154"/>
      <c r="AH18390" s="154"/>
    </row>
    <row r="18391" spans="1:34">
      <c r="A18391" s="154"/>
      <c r="B18391" s="154"/>
      <c r="C18391" s="154"/>
      <c r="D18391" s="154"/>
      <c r="E18391" s="154"/>
      <c r="F18391" s="154"/>
      <c r="G18391" s="155"/>
      <c r="H18391" s="155"/>
      <c r="I18391" s="154"/>
      <c r="J18391" s="156"/>
      <c r="K18391" s="154"/>
      <c r="L18391" s="168"/>
      <c r="M18391" s="154"/>
      <c r="N18391" s="157"/>
      <c r="O18391" s="157"/>
      <c r="P18391" s="152"/>
      <c r="Q18391" s="154"/>
      <c r="R18391" s="154"/>
      <c r="S18391" s="154"/>
      <c r="T18391" s="154"/>
      <c r="U18391" s="154"/>
      <c r="V18391" s="154"/>
      <c r="W18391" s="154"/>
      <c r="X18391" s="154"/>
      <c r="Y18391" s="154"/>
      <c r="Z18391" s="154"/>
      <c r="AA18391" s="154"/>
      <c r="AB18391" s="169"/>
      <c r="AC18391" s="154"/>
      <c r="AD18391" s="158"/>
      <c r="AE18391" s="154"/>
      <c r="AF18391" s="154"/>
      <c r="AG18391" s="154"/>
      <c r="AH18391" s="154"/>
    </row>
    <row r="18392" spans="1:34">
      <c r="A18392" s="154"/>
      <c r="B18392" s="154"/>
      <c r="C18392" s="154"/>
      <c r="D18392" s="154"/>
      <c r="E18392" s="154"/>
      <c r="F18392" s="154"/>
      <c r="G18392" s="155"/>
      <c r="H18392" s="155"/>
      <c r="I18392" s="154"/>
      <c r="J18392" s="156"/>
      <c r="K18392" s="154"/>
      <c r="L18392" s="168"/>
      <c r="M18392" s="154"/>
      <c r="N18392" s="157"/>
      <c r="O18392" s="157"/>
      <c r="P18392" s="152"/>
      <c r="Q18392" s="154"/>
      <c r="R18392" s="154"/>
      <c r="S18392" s="154"/>
      <c r="T18392" s="154"/>
      <c r="U18392" s="154"/>
      <c r="V18392" s="154"/>
      <c r="W18392" s="154"/>
      <c r="X18392" s="154"/>
      <c r="Y18392" s="154"/>
      <c r="Z18392" s="154"/>
      <c r="AA18392" s="154"/>
      <c r="AB18392" s="169"/>
      <c r="AC18392" s="154"/>
      <c r="AD18392" s="158"/>
      <c r="AE18392" s="154"/>
      <c r="AF18392" s="154"/>
      <c r="AG18392" s="154"/>
      <c r="AH18392" s="154"/>
    </row>
    <row r="18393" spans="1:34">
      <c r="A18393" s="154"/>
      <c r="B18393" s="154"/>
      <c r="C18393" s="154"/>
      <c r="D18393" s="154"/>
      <c r="E18393" s="154"/>
      <c r="F18393" s="154"/>
      <c r="G18393" s="155"/>
      <c r="H18393" s="155"/>
      <c r="I18393" s="154"/>
      <c r="J18393" s="156"/>
      <c r="K18393" s="154"/>
      <c r="L18393" s="168"/>
      <c r="M18393" s="154"/>
      <c r="N18393" s="157"/>
      <c r="O18393" s="157"/>
      <c r="P18393" s="152"/>
      <c r="Q18393" s="154"/>
      <c r="R18393" s="154"/>
      <c r="S18393" s="154"/>
      <c r="T18393" s="154"/>
      <c r="U18393" s="154"/>
      <c r="V18393" s="154"/>
      <c r="W18393" s="154"/>
      <c r="X18393" s="154"/>
      <c r="Y18393" s="154"/>
      <c r="Z18393" s="154"/>
      <c r="AA18393" s="154"/>
      <c r="AB18393" s="169"/>
      <c r="AC18393" s="154"/>
      <c r="AD18393" s="158"/>
      <c r="AE18393" s="154"/>
      <c r="AF18393" s="154"/>
      <c r="AG18393" s="154"/>
      <c r="AH18393" s="154"/>
    </row>
    <row r="18394" spans="1:34">
      <c r="A18394" s="154"/>
      <c r="B18394" s="154"/>
      <c r="C18394" s="154"/>
      <c r="D18394" s="154"/>
      <c r="E18394" s="154"/>
      <c r="F18394" s="154"/>
      <c r="G18394" s="155"/>
      <c r="H18394" s="155"/>
      <c r="I18394" s="154"/>
      <c r="J18394" s="156"/>
      <c r="K18394" s="154"/>
      <c r="L18394" s="168"/>
      <c r="M18394" s="154"/>
      <c r="N18394" s="157"/>
      <c r="O18394" s="157"/>
      <c r="P18394" s="152"/>
      <c r="Q18394" s="154"/>
      <c r="R18394" s="154"/>
      <c r="S18394" s="154"/>
      <c r="T18394" s="154"/>
      <c r="U18394" s="154"/>
      <c r="V18394" s="154"/>
      <c r="W18394" s="154"/>
      <c r="X18394" s="154"/>
      <c r="Y18394" s="154"/>
      <c r="Z18394" s="154"/>
      <c r="AA18394" s="154"/>
      <c r="AB18394" s="169"/>
      <c r="AC18394" s="154"/>
      <c r="AD18394" s="158"/>
      <c r="AE18394" s="154"/>
      <c r="AF18394" s="154"/>
      <c r="AG18394" s="154"/>
      <c r="AH18394" s="154"/>
    </row>
    <row r="18395" spans="1:34">
      <c r="A18395" s="154"/>
      <c r="B18395" s="154"/>
      <c r="C18395" s="154"/>
      <c r="D18395" s="154"/>
      <c r="E18395" s="154"/>
      <c r="F18395" s="154"/>
      <c r="G18395" s="155"/>
      <c r="H18395" s="155"/>
      <c r="I18395" s="154"/>
      <c r="J18395" s="156"/>
      <c r="K18395" s="154"/>
      <c r="L18395" s="168"/>
      <c r="M18395" s="154"/>
      <c r="N18395" s="157"/>
      <c r="O18395" s="157"/>
      <c r="P18395" s="152"/>
      <c r="Q18395" s="154"/>
      <c r="R18395" s="154"/>
      <c r="S18395" s="154"/>
      <c r="T18395" s="154"/>
      <c r="U18395" s="154"/>
      <c r="V18395" s="154"/>
      <c r="W18395" s="154"/>
      <c r="X18395" s="154"/>
      <c r="Y18395" s="154"/>
      <c r="Z18395" s="154"/>
      <c r="AA18395" s="154"/>
      <c r="AB18395" s="169"/>
      <c r="AC18395" s="154"/>
      <c r="AD18395" s="158"/>
      <c r="AE18395" s="154"/>
      <c r="AF18395" s="154"/>
      <c r="AG18395" s="154"/>
      <c r="AH18395" s="154"/>
    </row>
    <row r="18396" spans="1:34">
      <c r="A18396" s="154"/>
      <c r="B18396" s="154"/>
      <c r="C18396" s="154"/>
      <c r="D18396" s="154"/>
      <c r="E18396" s="154"/>
      <c r="F18396" s="154"/>
      <c r="G18396" s="155"/>
      <c r="H18396" s="155"/>
      <c r="I18396" s="154"/>
      <c r="J18396" s="156"/>
      <c r="K18396" s="154"/>
      <c r="L18396" s="168"/>
      <c r="M18396" s="154"/>
      <c r="N18396" s="157"/>
      <c r="O18396" s="157"/>
      <c r="P18396" s="152"/>
      <c r="Q18396" s="154"/>
      <c r="R18396" s="154"/>
      <c r="S18396" s="154"/>
      <c r="T18396" s="154"/>
      <c r="U18396" s="154"/>
      <c r="V18396" s="154"/>
      <c r="W18396" s="154"/>
      <c r="X18396" s="154"/>
      <c r="Y18396" s="154"/>
      <c r="Z18396" s="154"/>
      <c r="AA18396" s="154"/>
      <c r="AB18396" s="169"/>
      <c r="AC18396" s="154"/>
      <c r="AD18396" s="158"/>
      <c r="AE18396" s="154"/>
      <c r="AF18396" s="154"/>
      <c r="AG18396" s="154"/>
      <c r="AH18396" s="154"/>
    </row>
    <row r="18397" spans="1:34">
      <c r="A18397" s="154"/>
      <c r="B18397" s="154"/>
      <c r="C18397" s="154"/>
      <c r="D18397" s="154"/>
      <c r="E18397" s="154"/>
      <c r="F18397" s="154"/>
      <c r="G18397" s="155"/>
      <c r="H18397" s="155"/>
      <c r="I18397" s="154"/>
      <c r="J18397" s="156"/>
      <c r="K18397" s="154"/>
      <c r="L18397" s="168"/>
      <c r="M18397" s="154"/>
      <c r="N18397" s="157"/>
      <c r="O18397" s="157"/>
      <c r="P18397" s="152"/>
      <c r="Q18397" s="154"/>
      <c r="R18397" s="154"/>
      <c r="S18397" s="154"/>
      <c r="T18397" s="154"/>
      <c r="U18397" s="154"/>
      <c r="V18397" s="154"/>
      <c r="W18397" s="154"/>
      <c r="X18397" s="154"/>
      <c r="Y18397" s="154"/>
      <c r="Z18397" s="154"/>
      <c r="AA18397" s="154"/>
      <c r="AB18397" s="169"/>
      <c r="AC18397" s="154"/>
      <c r="AD18397" s="158"/>
      <c r="AE18397" s="154"/>
      <c r="AF18397" s="154"/>
      <c r="AG18397" s="154"/>
      <c r="AH18397" s="154"/>
    </row>
    <row r="18398" spans="1:34">
      <c r="A18398" s="154"/>
      <c r="B18398" s="154"/>
      <c r="C18398" s="154"/>
      <c r="D18398" s="154"/>
      <c r="E18398" s="154"/>
      <c r="F18398" s="154"/>
      <c r="G18398" s="155"/>
      <c r="H18398" s="155"/>
      <c r="I18398" s="154"/>
      <c r="J18398" s="156"/>
      <c r="K18398" s="154"/>
      <c r="L18398" s="168"/>
      <c r="M18398" s="154"/>
      <c r="N18398" s="157"/>
      <c r="O18398" s="157"/>
      <c r="P18398" s="152"/>
      <c r="Q18398" s="154"/>
      <c r="R18398" s="154"/>
      <c r="S18398" s="154"/>
      <c r="T18398" s="154"/>
      <c r="U18398" s="154"/>
      <c r="V18398" s="154"/>
      <c r="W18398" s="154"/>
      <c r="X18398" s="154"/>
      <c r="Y18398" s="154"/>
      <c r="Z18398" s="154"/>
      <c r="AA18398" s="154"/>
      <c r="AB18398" s="169"/>
      <c r="AC18398" s="154"/>
      <c r="AD18398" s="158"/>
      <c r="AE18398" s="154"/>
      <c r="AF18398" s="154"/>
      <c r="AG18398" s="154"/>
      <c r="AH18398" s="154"/>
    </row>
    <row r="18399" spans="1:34">
      <c r="A18399" s="154"/>
      <c r="B18399" s="154"/>
      <c r="C18399" s="154"/>
      <c r="D18399" s="154"/>
      <c r="E18399" s="154"/>
      <c r="F18399" s="154"/>
      <c r="G18399" s="155"/>
      <c r="H18399" s="155"/>
      <c r="I18399" s="154"/>
      <c r="J18399" s="156"/>
      <c r="K18399" s="154"/>
      <c r="L18399" s="168"/>
      <c r="M18399" s="154"/>
      <c r="N18399" s="157"/>
      <c r="O18399" s="157"/>
      <c r="P18399" s="152"/>
      <c r="Q18399" s="154"/>
      <c r="R18399" s="154"/>
      <c r="S18399" s="154"/>
      <c r="T18399" s="154"/>
      <c r="U18399" s="154"/>
      <c r="V18399" s="154"/>
      <c r="W18399" s="154"/>
      <c r="X18399" s="154"/>
      <c r="Y18399" s="154"/>
      <c r="Z18399" s="154"/>
      <c r="AA18399" s="154"/>
      <c r="AB18399" s="169"/>
      <c r="AC18399" s="154"/>
      <c r="AD18399" s="158"/>
      <c r="AE18399" s="154"/>
      <c r="AF18399" s="154"/>
      <c r="AG18399" s="154"/>
      <c r="AH18399" s="154"/>
    </row>
    <row r="18400" spans="1:34">
      <c r="A18400" s="154"/>
      <c r="B18400" s="154"/>
      <c r="C18400" s="154"/>
      <c r="D18400" s="154"/>
      <c r="E18400" s="154"/>
      <c r="F18400" s="154"/>
      <c r="G18400" s="155"/>
      <c r="H18400" s="155"/>
      <c r="I18400" s="154"/>
      <c r="J18400" s="156"/>
      <c r="K18400" s="154"/>
      <c r="L18400" s="168"/>
      <c r="M18400" s="154"/>
      <c r="N18400" s="157"/>
      <c r="O18400" s="157"/>
      <c r="P18400" s="152"/>
      <c r="Q18400" s="154"/>
      <c r="R18400" s="154"/>
      <c r="S18400" s="154"/>
      <c r="T18400" s="154"/>
      <c r="U18400" s="154"/>
      <c r="V18400" s="154"/>
      <c r="W18400" s="154"/>
      <c r="X18400" s="154"/>
      <c r="Y18400" s="154"/>
      <c r="Z18400" s="154"/>
      <c r="AA18400" s="154"/>
      <c r="AB18400" s="169"/>
      <c r="AC18400" s="154"/>
      <c r="AD18400" s="158"/>
      <c r="AE18400" s="154"/>
      <c r="AF18400" s="154"/>
      <c r="AG18400" s="154"/>
      <c r="AH18400" s="154"/>
    </row>
    <row r="18401" spans="1:34">
      <c r="A18401" s="154"/>
      <c r="B18401" s="154"/>
      <c r="C18401" s="154"/>
      <c r="D18401" s="154"/>
      <c r="E18401" s="154"/>
      <c r="F18401" s="154"/>
      <c r="G18401" s="155"/>
      <c r="H18401" s="155"/>
      <c r="I18401" s="154"/>
      <c r="J18401" s="156"/>
      <c r="K18401" s="154"/>
      <c r="L18401" s="168"/>
      <c r="M18401" s="154"/>
      <c r="N18401" s="157"/>
      <c r="O18401" s="157"/>
      <c r="P18401" s="152"/>
      <c r="Q18401" s="154"/>
      <c r="R18401" s="154"/>
      <c r="S18401" s="154"/>
      <c r="T18401" s="154"/>
      <c r="U18401" s="154"/>
      <c r="V18401" s="154"/>
      <c r="W18401" s="154"/>
      <c r="X18401" s="154"/>
      <c r="Y18401" s="154"/>
      <c r="Z18401" s="154"/>
      <c r="AA18401" s="154"/>
      <c r="AB18401" s="169"/>
      <c r="AC18401" s="154"/>
      <c r="AD18401" s="158"/>
      <c r="AE18401" s="154"/>
      <c r="AF18401" s="154"/>
      <c r="AG18401" s="154"/>
      <c r="AH18401" s="154"/>
    </row>
    <row r="18402" spans="1:34">
      <c r="A18402" s="154"/>
      <c r="B18402" s="154"/>
      <c r="C18402" s="154"/>
      <c r="D18402" s="154"/>
      <c r="E18402" s="154"/>
      <c r="F18402" s="154"/>
      <c r="G18402" s="155"/>
      <c r="H18402" s="155"/>
      <c r="I18402" s="154"/>
      <c r="J18402" s="156"/>
      <c r="K18402" s="154"/>
      <c r="L18402" s="168"/>
      <c r="M18402" s="154"/>
      <c r="N18402" s="157"/>
      <c r="O18402" s="157"/>
      <c r="P18402" s="152"/>
      <c r="Q18402" s="154"/>
      <c r="R18402" s="154"/>
      <c r="S18402" s="154"/>
      <c r="T18402" s="154"/>
      <c r="U18402" s="154"/>
      <c r="V18402" s="154"/>
      <c r="W18402" s="154"/>
      <c r="X18402" s="154"/>
      <c r="Y18402" s="154"/>
      <c r="Z18402" s="154"/>
      <c r="AA18402" s="154"/>
      <c r="AB18402" s="169"/>
      <c r="AC18402" s="154"/>
      <c r="AD18402" s="158"/>
      <c r="AE18402" s="154"/>
      <c r="AF18402" s="154"/>
      <c r="AG18402" s="154"/>
      <c r="AH18402" s="154"/>
    </row>
    <row r="18403" spans="1:34">
      <c r="A18403" s="154"/>
      <c r="B18403" s="154"/>
      <c r="C18403" s="154"/>
      <c r="D18403" s="154"/>
      <c r="E18403" s="154"/>
      <c r="F18403" s="154"/>
      <c r="G18403" s="155"/>
      <c r="H18403" s="155"/>
      <c r="I18403" s="154"/>
      <c r="J18403" s="156"/>
      <c r="K18403" s="154"/>
      <c r="L18403" s="168"/>
      <c r="M18403" s="154"/>
      <c r="N18403" s="157"/>
      <c r="O18403" s="157"/>
      <c r="P18403" s="152"/>
      <c r="Q18403" s="154"/>
      <c r="R18403" s="154"/>
      <c r="S18403" s="154"/>
      <c r="T18403" s="154"/>
      <c r="U18403" s="154"/>
      <c r="V18403" s="154"/>
      <c r="W18403" s="154"/>
      <c r="X18403" s="154"/>
      <c r="Y18403" s="154"/>
      <c r="Z18403" s="154"/>
      <c r="AA18403" s="154"/>
      <c r="AB18403" s="169"/>
      <c r="AC18403" s="154"/>
      <c r="AD18403" s="158"/>
      <c r="AE18403" s="154"/>
      <c r="AF18403" s="154"/>
      <c r="AG18403" s="154"/>
      <c r="AH18403" s="154"/>
    </row>
    <row r="18404" spans="1:34">
      <c r="A18404" s="154"/>
      <c r="B18404" s="154"/>
      <c r="C18404" s="154"/>
      <c r="D18404" s="154"/>
      <c r="E18404" s="154"/>
      <c r="F18404" s="154"/>
      <c r="G18404" s="155"/>
      <c r="H18404" s="155"/>
      <c r="I18404" s="154"/>
      <c r="J18404" s="156"/>
      <c r="K18404" s="154"/>
      <c r="L18404" s="168"/>
      <c r="M18404" s="154"/>
      <c r="N18404" s="157"/>
      <c r="O18404" s="157"/>
      <c r="P18404" s="152"/>
      <c r="Q18404" s="154"/>
      <c r="R18404" s="154"/>
      <c r="S18404" s="154"/>
      <c r="T18404" s="154"/>
      <c r="U18404" s="154"/>
      <c r="V18404" s="154"/>
      <c r="W18404" s="154"/>
      <c r="X18404" s="154"/>
      <c r="Y18404" s="154"/>
      <c r="Z18404" s="154"/>
      <c r="AA18404" s="154"/>
      <c r="AB18404" s="169"/>
      <c r="AC18404" s="154"/>
      <c r="AD18404" s="158"/>
      <c r="AE18404" s="154"/>
      <c r="AF18404" s="154"/>
      <c r="AG18404" s="154"/>
      <c r="AH18404" s="154"/>
    </row>
    <row r="18405" spans="1:34">
      <c r="A18405" s="154"/>
      <c r="B18405" s="154"/>
      <c r="C18405" s="154"/>
      <c r="D18405" s="154"/>
      <c r="E18405" s="154"/>
      <c r="F18405" s="154"/>
      <c r="G18405" s="155"/>
      <c r="H18405" s="155"/>
      <c r="I18405" s="154"/>
      <c r="J18405" s="156"/>
      <c r="K18405" s="154"/>
      <c r="L18405" s="168"/>
      <c r="M18405" s="154"/>
      <c r="N18405" s="157"/>
      <c r="O18405" s="157"/>
      <c r="P18405" s="152"/>
      <c r="Q18405" s="154"/>
      <c r="R18405" s="154"/>
      <c r="S18405" s="154"/>
      <c r="T18405" s="154"/>
      <c r="U18405" s="154"/>
      <c r="V18405" s="154"/>
      <c r="W18405" s="154"/>
      <c r="X18405" s="154"/>
      <c r="Y18405" s="154"/>
      <c r="Z18405" s="154"/>
      <c r="AA18405" s="154"/>
      <c r="AB18405" s="169"/>
      <c r="AC18405" s="154"/>
      <c r="AD18405" s="158"/>
      <c r="AE18405" s="154"/>
      <c r="AF18405" s="154"/>
      <c r="AG18405" s="154"/>
      <c r="AH18405" s="154"/>
    </row>
    <row r="18406" spans="1:34">
      <c r="A18406" s="154"/>
      <c r="B18406" s="154"/>
      <c r="C18406" s="154"/>
      <c r="D18406" s="154"/>
      <c r="E18406" s="154"/>
      <c r="F18406" s="154"/>
      <c r="G18406" s="155"/>
      <c r="H18406" s="155"/>
      <c r="I18406" s="154"/>
      <c r="J18406" s="156"/>
      <c r="K18406" s="154"/>
      <c r="L18406" s="168"/>
      <c r="M18406" s="154"/>
      <c r="N18406" s="157"/>
      <c r="O18406" s="157"/>
      <c r="P18406" s="152"/>
      <c r="Q18406" s="154"/>
      <c r="R18406" s="154"/>
      <c r="S18406" s="154"/>
      <c r="T18406" s="154"/>
      <c r="U18406" s="154"/>
      <c r="V18406" s="154"/>
      <c r="W18406" s="154"/>
      <c r="X18406" s="154"/>
      <c r="Y18406" s="154"/>
      <c r="Z18406" s="154"/>
      <c r="AA18406" s="154"/>
      <c r="AB18406" s="169"/>
      <c r="AC18406" s="154"/>
      <c r="AD18406" s="158"/>
      <c r="AE18406" s="154"/>
      <c r="AF18406" s="154"/>
      <c r="AG18406" s="154"/>
      <c r="AH18406" s="154"/>
    </row>
    <row r="18407" spans="1:34">
      <c r="A18407" s="154"/>
      <c r="B18407" s="154"/>
      <c r="C18407" s="154"/>
      <c r="D18407" s="154"/>
      <c r="E18407" s="154"/>
      <c r="F18407" s="154"/>
      <c r="G18407" s="155"/>
      <c r="H18407" s="155"/>
      <c r="I18407" s="154"/>
      <c r="J18407" s="156"/>
      <c r="K18407" s="154"/>
      <c r="L18407" s="168"/>
      <c r="M18407" s="154"/>
      <c r="N18407" s="157"/>
      <c r="O18407" s="157"/>
      <c r="P18407" s="152"/>
      <c r="Q18407" s="154"/>
      <c r="R18407" s="154"/>
      <c r="S18407" s="154"/>
      <c r="T18407" s="154"/>
      <c r="U18407" s="154"/>
      <c r="V18407" s="154"/>
      <c r="W18407" s="154"/>
      <c r="X18407" s="154"/>
      <c r="Y18407" s="154"/>
      <c r="Z18407" s="154"/>
      <c r="AA18407" s="154"/>
      <c r="AB18407" s="169"/>
      <c r="AC18407" s="154"/>
      <c r="AD18407" s="158"/>
      <c r="AE18407" s="154"/>
      <c r="AF18407" s="154"/>
      <c r="AG18407" s="154"/>
      <c r="AH18407" s="154"/>
    </row>
    <row r="18408" spans="1:34">
      <c r="A18408" s="154"/>
      <c r="B18408" s="154"/>
      <c r="C18408" s="154"/>
      <c r="D18408" s="154"/>
      <c r="E18408" s="154"/>
      <c r="F18408" s="154"/>
      <c r="G18408" s="155"/>
      <c r="H18408" s="155"/>
      <c r="I18408" s="154"/>
      <c r="J18408" s="156"/>
      <c r="K18408" s="154"/>
      <c r="L18408" s="168"/>
      <c r="M18408" s="154"/>
      <c r="N18408" s="157"/>
      <c r="O18408" s="157"/>
      <c r="P18408" s="152"/>
      <c r="Q18408" s="154"/>
      <c r="R18408" s="154"/>
      <c r="S18408" s="154"/>
      <c r="T18408" s="154"/>
      <c r="U18408" s="154"/>
      <c r="V18408" s="154"/>
      <c r="W18408" s="154"/>
      <c r="X18408" s="154"/>
      <c r="Y18408" s="154"/>
      <c r="Z18408" s="154"/>
      <c r="AA18408" s="154"/>
      <c r="AB18408" s="169"/>
      <c r="AC18408" s="154"/>
      <c r="AD18408" s="158"/>
      <c r="AE18408" s="154"/>
      <c r="AF18408" s="154"/>
      <c r="AG18408" s="154"/>
      <c r="AH18408" s="154"/>
    </row>
    <row r="18409" spans="1:34">
      <c r="A18409" s="154"/>
      <c r="B18409" s="154"/>
      <c r="C18409" s="154"/>
      <c r="D18409" s="154"/>
      <c r="E18409" s="154"/>
      <c r="F18409" s="154"/>
      <c r="G18409" s="155"/>
      <c r="H18409" s="155"/>
      <c r="I18409" s="154"/>
      <c r="J18409" s="156"/>
      <c r="K18409" s="154"/>
      <c r="L18409" s="168"/>
      <c r="M18409" s="154"/>
      <c r="N18409" s="157"/>
      <c r="O18409" s="157"/>
      <c r="P18409" s="152"/>
      <c r="Q18409" s="154"/>
      <c r="R18409" s="154"/>
      <c r="S18409" s="154"/>
      <c r="T18409" s="154"/>
      <c r="U18409" s="154"/>
      <c r="V18409" s="154"/>
      <c r="W18409" s="154"/>
      <c r="X18409" s="154"/>
      <c r="Y18409" s="154"/>
      <c r="Z18409" s="154"/>
      <c r="AA18409" s="154"/>
      <c r="AB18409" s="169"/>
      <c r="AC18409" s="154"/>
      <c r="AD18409" s="158"/>
      <c r="AE18409" s="154"/>
      <c r="AF18409" s="154"/>
      <c r="AG18409" s="154"/>
      <c r="AH18409" s="154"/>
    </row>
    <row r="18410" spans="1:34">
      <c r="A18410" s="154"/>
      <c r="B18410" s="154"/>
      <c r="C18410" s="154"/>
      <c r="D18410" s="154"/>
      <c r="E18410" s="154"/>
      <c r="F18410" s="154"/>
      <c r="G18410" s="155"/>
      <c r="H18410" s="155"/>
      <c r="I18410" s="154"/>
      <c r="J18410" s="156"/>
      <c r="K18410" s="154"/>
      <c r="L18410" s="168"/>
      <c r="M18410" s="154"/>
      <c r="N18410" s="157"/>
      <c r="O18410" s="157"/>
      <c r="P18410" s="152"/>
      <c r="Q18410" s="154"/>
      <c r="R18410" s="154"/>
      <c r="S18410" s="154"/>
      <c r="T18410" s="154"/>
      <c r="U18410" s="154"/>
      <c r="V18410" s="154"/>
      <c r="W18410" s="154"/>
      <c r="X18410" s="154"/>
      <c r="Y18410" s="154"/>
      <c r="Z18410" s="154"/>
      <c r="AA18410" s="154"/>
      <c r="AB18410" s="169"/>
      <c r="AC18410" s="154"/>
      <c r="AD18410" s="158"/>
      <c r="AE18410" s="154"/>
      <c r="AF18410" s="154"/>
      <c r="AG18410" s="154"/>
      <c r="AH18410" s="154"/>
    </row>
    <row r="18411" spans="1:34">
      <c r="A18411" s="154"/>
      <c r="B18411" s="154"/>
      <c r="C18411" s="154"/>
      <c r="D18411" s="154"/>
      <c r="E18411" s="154"/>
      <c r="F18411" s="154"/>
      <c r="G18411" s="155"/>
      <c r="H18411" s="155"/>
      <c r="I18411" s="154"/>
      <c r="J18411" s="156"/>
      <c r="K18411" s="154"/>
      <c r="L18411" s="168"/>
      <c r="M18411" s="154"/>
      <c r="N18411" s="157"/>
      <c r="O18411" s="157"/>
      <c r="P18411" s="152"/>
      <c r="Q18411" s="154"/>
      <c r="R18411" s="154"/>
      <c r="S18411" s="154"/>
      <c r="T18411" s="154"/>
      <c r="U18411" s="154"/>
      <c r="V18411" s="154"/>
      <c r="W18411" s="154"/>
      <c r="X18411" s="154"/>
      <c r="Y18411" s="154"/>
      <c r="Z18411" s="154"/>
      <c r="AA18411" s="154"/>
      <c r="AB18411" s="169"/>
      <c r="AC18411" s="154"/>
      <c r="AD18411" s="158"/>
      <c r="AE18411" s="154"/>
      <c r="AF18411" s="154"/>
      <c r="AG18411" s="154"/>
      <c r="AH18411" s="154"/>
    </row>
    <row r="18412" spans="1:34">
      <c r="A18412" s="154"/>
      <c r="B18412" s="154"/>
      <c r="C18412" s="154"/>
      <c r="D18412" s="154"/>
      <c r="E18412" s="154"/>
      <c r="F18412" s="154"/>
      <c r="G18412" s="155"/>
      <c r="H18412" s="155"/>
      <c r="I18412" s="154"/>
      <c r="J18412" s="156"/>
      <c r="K18412" s="154"/>
      <c r="L18412" s="168"/>
      <c r="M18412" s="154"/>
      <c r="N18412" s="157"/>
      <c r="O18412" s="157"/>
      <c r="P18412" s="152"/>
      <c r="Q18412" s="154"/>
      <c r="R18412" s="154"/>
      <c r="S18412" s="154"/>
      <c r="T18412" s="154"/>
      <c r="U18412" s="154"/>
      <c r="V18412" s="154"/>
      <c r="W18412" s="154"/>
      <c r="X18412" s="154"/>
      <c r="Y18412" s="154"/>
      <c r="Z18412" s="154"/>
      <c r="AA18412" s="154"/>
      <c r="AB18412" s="169"/>
      <c r="AC18412" s="154"/>
      <c r="AD18412" s="158"/>
      <c r="AE18412" s="154"/>
      <c r="AF18412" s="154"/>
      <c r="AG18412" s="154"/>
      <c r="AH18412" s="154"/>
    </row>
    <row r="18413" spans="1:34">
      <c r="A18413" s="154"/>
      <c r="B18413" s="154"/>
      <c r="C18413" s="154"/>
      <c r="D18413" s="154"/>
      <c r="E18413" s="154"/>
      <c r="F18413" s="154"/>
      <c r="G18413" s="155"/>
      <c r="H18413" s="155"/>
      <c r="I18413" s="154"/>
      <c r="J18413" s="156"/>
      <c r="K18413" s="154"/>
      <c r="L18413" s="168"/>
      <c r="M18413" s="154"/>
      <c r="N18413" s="157"/>
      <c r="O18413" s="157"/>
      <c r="P18413" s="152"/>
      <c r="Q18413" s="154"/>
      <c r="R18413" s="154"/>
      <c r="S18413" s="154"/>
      <c r="T18413" s="154"/>
      <c r="U18413" s="154"/>
      <c r="V18413" s="154"/>
      <c r="W18413" s="154"/>
      <c r="X18413" s="154"/>
      <c r="Y18413" s="154"/>
      <c r="Z18413" s="154"/>
      <c r="AA18413" s="154"/>
      <c r="AB18413" s="169"/>
      <c r="AC18413" s="154"/>
      <c r="AD18413" s="158"/>
      <c r="AE18413" s="154"/>
      <c r="AF18413" s="154"/>
      <c r="AG18413" s="154"/>
      <c r="AH18413" s="154"/>
    </row>
    <row r="18414" spans="1:34">
      <c r="A18414" s="154"/>
      <c r="B18414" s="154"/>
      <c r="C18414" s="154"/>
      <c r="D18414" s="154"/>
      <c r="E18414" s="154"/>
      <c r="F18414" s="154"/>
      <c r="G18414" s="155"/>
      <c r="H18414" s="155"/>
      <c r="I18414" s="154"/>
      <c r="J18414" s="156"/>
      <c r="K18414" s="154"/>
      <c r="L18414" s="168"/>
      <c r="M18414" s="154"/>
      <c r="N18414" s="157"/>
      <c r="O18414" s="157"/>
      <c r="P18414" s="152"/>
      <c r="Q18414" s="154"/>
      <c r="R18414" s="154"/>
      <c r="S18414" s="154"/>
      <c r="T18414" s="154"/>
      <c r="U18414" s="154"/>
      <c r="V18414" s="154"/>
      <c r="W18414" s="154"/>
      <c r="X18414" s="154"/>
      <c r="Y18414" s="154"/>
      <c r="Z18414" s="154"/>
      <c r="AA18414" s="154"/>
      <c r="AB18414" s="169"/>
      <c r="AC18414" s="154"/>
      <c r="AD18414" s="158"/>
      <c r="AE18414" s="154"/>
      <c r="AF18414" s="154"/>
      <c r="AG18414" s="154"/>
      <c r="AH18414" s="154"/>
    </row>
    <row r="18415" spans="1:34">
      <c r="A18415" s="154"/>
      <c r="B18415" s="154"/>
      <c r="C18415" s="154"/>
      <c r="D18415" s="154"/>
      <c r="E18415" s="154"/>
      <c r="F18415" s="154"/>
      <c r="G18415" s="155"/>
      <c r="H18415" s="155"/>
      <c r="I18415" s="154"/>
      <c r="J18415" s="156"/>
      <c r="K18415" s="154"/>
      <c r="L18415" s="168"/>
      <c r="M18415" s="154"/>
      <c r="N18415" s="157"/>
      <c r="O18415" s="157"/>
      <c r="P18415" s="152"/>
      <c r="Q18415" s="154"/>
      <c r="R18415" s="154"/>
      <c r="S18415" s="154"/>
      <c r="T18415" s="154"/>
      <c r="U18415" s="154"/>
      <c r="V18415" s="154"/>
      <c r="W18415" s="154"/>
      <c r="X18415" s="154"/>
      <c r="Y18415" s="154"/>
      <c r="Z18415" s="154"/>
      <c r="AA18415" s="154"/>
      <c r="AB18415" s="169"/>
      <c r="AC18415" s="154"/>
      <c r="AD18415" s="158"/>
      <c r="AE18415" s="154"/>
      <c r="AF18415" s="154"/>
      <c r="AG18415" s="154"/>
      <c r="AH18415" s="154"/>
    </row>
    <row r="18416" spans="1:34">
      <c r="A18416" s="154"/>
      <c r="B18416" s="154"/>
      <c r="C18416" s="154"/>
      <c r="D18416" s="154"/>
      <c r="E18416" s="154"/>
      <c r="F18416" s="154"/>
      <c r="G18416" s="155"/>
      <c r="H18416" s="155"/>
      <c r="I18416" s="154"/>
      <c r="J18416" s="156"/>
      <c r="K18416" s="154"/>
      <c r="L18416" s="168"/>
      <c r="M18416" s="154"/>
      <c r="N18416" s="157"/>
      <c r="O18416" s="157"/>
      <c r="P18416" s="152"/>
      <c r="Q18416" s="154"/>
      <c r="R18416" s="154"/>
      <c r="S18416" s="154"/>
      <c r="T18416" s="154"/>
      <c r="U18416" s="154"/>
      <c r="V18416" s="154"/>
      <c r="W18416" s="154"/>
      <c r="X18416" s="154"/>
      <c r="Y18416" s="154"/>
      <c r="Z18416" s="154"/>
      <c r="AA18416" s="154"/>
      <c r="AB18416" s="169"/>
      <c r="AC18416" s="154"/>
      <c r="AD18416" s="158"/>
      <c r="AE18416" s="154"/>
      <c r="AF18416" s="154"/>
      <c r="AG18416" s="154"/>
      <c r="AH18416" s="154"/>
    </row>
    <row r="18417" spans="1:34">
      <c r="A18417" s="154"/>
      <c r="B18417" s="154"/>
      <c r="C18417" s="154"/>
      <c r="D18417" s="154"/>
      <c r="E18417" s="154"/>
      <c r="F18417" s="154"/>
      <c r="G18417" s="155"/>
      <c r="H18417" s="155"/>
      <c r="I18417" s="154"/>
      <c r="J18417" s="156"/>
      <c r="K18417" s="154"/>
      <c r="L18417" s="168"/>
      <c r="M18417" s="154"/>
      <c r="N18417" s="157"/>
      <c r="O18417" s="157"/>
      <c r="P18417" s="152"/>
      <c r="Q18417" s="154"/>
      <c r="R18417" s="154"/>
      <c r="S18417" s="154"/>
      <c r="T18417" s="154"/>
      <c r="U18417" s="154"/>
      <c r="V18417" s="154"/>
      <c r="W18417" s="154"/>
      <c r="X18417" s="154"/>
      <c r="Y18417" s="154"/>
      <c r="Z18417" s="154"/>
      <c r="AA18417" s="154"/>
      <c r="AB18417" s="169"/>
      <c r="AC18417" s="154"/>
      <c r="AD18417" s="158"/>
      <c r="AE18417" s="154"/>
      <c r="AF18417" s="154"/>
      <c r="AG18417" s="154"/>
      <c r="AH18417" s="154"/>
    </row>
    <row r="18418" spans="1:34">
      <c r="A18418" s="154"/>
      <c r="B18418" s="154"/>
      <c r="C18418" s="154"/>
      <c r="D18418" s="154"/>
      <c r="E18418" s="154"/>
      <c r="F18418" s="154"/>
      <c r="G18418" s="155"/>
      <c r="H18418" s="155"/>
      <c r="I18418" s="154"/>
      <c r="J18418" s="156"/>
      <c r="K18418" s="154"/>
      <c r="L18418" s="168"/>
      <c r="M18418" s="154"/>
      <c r="N18418" s="157"/>
      <c r="O18418" s="157"/>
      <c r="P18418" s="152"/>
      <c r="Q18418" s="154"/>
      <c r="R18418" s="154"/>
      <c r="S18418" s="154"/>
      <c r="T18418" s="154"/>
      <c r="U18418" s="154"/>
      <c r="V18418" s="154"/>
      <c r="W18418" s="154"/>
      <c r="X18418" s="154"/>
      <c r="Y18418" s="154"/>
      <c r="Z18418" s="154"/>
      <c r="AA18418" s="154"/>
      <c r="AB18418" s="169"/>
      <c r="AC18418" s="154"/>
      <c r="AD18418" s="158"/>
      <c r="AE18418" s="154"/>
      <c r="AF18418" s="154"/>
      <c r="AG18418" s="154"/>
      <c r="AH18418" s="154"/>
    </row>
    <row r="18419" spans="1:34">
      <c r="A18419" s="154"/>
      <c r="B18419" s="154"/>
      <c r="C18419" s="154"/>
      <c r="D18419" s="154"/>
      <c r="E18419" s="154"/>
      <c r="F18419" s="154"/>
      <c r="G18419" s="155"/>
      <c r="H18419" s="155"/>
      <c r="I18419" s="154"/>
      <c r="J18419" s="156"/>
      <c r="K18419" s="154"/>
      <c r="L18419" s="168"/>
      <c r="M18419" s="154"/>
      <c r="N18419" s="157"/>
      <c r="O18419" s="157"/>
      <c r="P18419" s="152"/>
      <c r="Q18419" s="154"/>
      <c r="R18419" s="154"/>
      <c r="S18419" s="154"/>
      <c r="T18419" s="154"/>
      <c r="U18419" s="154"/>
      <c r="V18419" s="154"/>
      <c r="W18419" s="154"/>
      <c r="X18419" s="154"/>
      <c r="Y18419" s="154"/>
      <c r="Z18419" s="154"/>
      <c r="AA18419" s="154"/>
      <c r="AB18419" s="169"/>
      <c r="AC18419" s="154"/>
      <c r="AD18419" s="158"/>
      <c r="AE18419" s="154"/>
      <c r="AF18419" s="154"/>
      <c r="AG18419" s="154"/>
      <c r="AH18419" s="154"/>
    </row>
    <row r="18420" spans="1:34">
      <c r="A18420" s="154"/>
      <c r="B18420" s="154"/>
      <c r="C18420" s="154"/>
      <c r="D18420" s="154"/>
      <c r="E18420" s="154"/>
      <c r="F18420" s="154"/>
      <c r="G18420" s="155"/>
      <c r="H18420" s="155"/>
      <c r="I18420" s="154"/>
      <c r="J18420" s="156"/>
      <c r="K18420" s="154"/>
      <c r="L18420" s="168"/>
      <c r="M18420" s="154"/>
      <c r="N18420" s="157"/>
      <c r="O18420" s="157"/>
      <c r="P18420" s="152"/>
      <c r="Q18420" s="154"/>
      <c r="R18420" s="154"/>
      <c r="S18420" s="154"/>
      <c r="T18420" s="154"/>
      <c r="U18420" s="154"/>
      <c r="V18420" s="154"/>
      <c r="W18420" s="154"/>
      <c r="X18420" s="154"/>
      <c r="Y18420" s="154"/>
      <c r="Z18420" s="154"/>
      <c r="AA18420" s="154"/>
      <c r="AB18420" s="169"/>
      <c r="AC18420" s="154"/>
      <c r="AD18420" s="158"/>
      <c r="AE18420" s="154"/>
      <c r="AF18420" s="154"/>
      <c r="AG18420" s="154"/>
      <c r="AH18420" s="154"/>
    </row>
    <row r="18421" spans="1:34">
      <c r="A18421" s="154"/>
      <c r="B18421" s="154"/>
      <c r="C18421" s="154"/>
      <c r="D18421" s="154"/>
      <c r="E18421" s="154"/>
      <c r="F18421" s="154"/>
      <c r="G18421" s="155"/>
      <c r="H18421" s="155"/>
      <c r="I18421" s="154"/>
      <c r="J18421" s="156"/>
      <c r="K18421" s="154"/>
      <c r="L18421" s="168"/>
      <c r="M18421" s="154"/>
      <c r="N18421" s="157"/>
      <c r="O18421" s="157"/>
      <c r="P18421" s="152"/>
      <c r="Q18421" s="154"/>
      <c r="R18421" s="154"/>
      <c r="S18421" s="154"/>
      <c r="T18421" s="154"/>
      <c r="U18421" s="154"/>
      <c r="V18421" s="154"/>
      <c r="W18421" s="154"/>
      <c r="X18421" s="154"/>
      <c r="Y18421" s="154"/>
      <c r="Z18421" s="154"/>
      <c r="AA18421" s="154"/>
      <c r="AB18421" s="169"/>
      <c r="AC18421" s="154"/>
      <c r="AD18421" s="158"/>
      <c r="AE18421" s="154"/>
      <c r="AF18421" s="154"/>
      <c r="AG18421" s="154"/>
      <c r="AH18421" s="154"/>
    </row>
    <row r="18422" spans="1:34">
      <c r="A18422" s="154"/>
      <c r="B18422" s="154"/>
      <c r="C18422" s="154"/>
      <c r="D18422" s="154"/>
      <c r="E18422" s="154"/>
      <c r="F18422" s="154"/>
      <c r="G18422" s="155"/>
      <c r="H18422" s="155"/>
      <c r="I18422" s="154"/>
      <c r="J18422" s="156"/>
      <c r="K18422" s="154"/>
      <c r="L18422" s="168"/>
      <c r="M18422" s="154"/>
      <c r="N18422" s="157"/>
      <c r="O18422" s="157"/>
      <c r="P18422" s="152"/>
      <c r="Q18422" s="154"/>
      <c r="R18422" s="154"/>
      <c r="S18422" s="154"/>
      <c r="T18422" s="154"/>
      <c r="U18422" s="154"/>
      <c r="V18422" s="154"/>
      <c r="W18422" s="154"/>
      <c r="X18422" s="154"/>
      <c r="Y18422" s="154"/>
      <c r="Z18422" s="154"/>
      <c r="AA18422" s="154"/>
      <c r="AB18422" s="169"/>
      <c r="AC18422" s="154"/>
      <c r="AD18422" s="158"/>
      <c r="AE18422" s="154"/>
      <c r="AF18422" s="154"/>
      <c r="AG18422" s="154"/>
      <c r="AH18422" s="154"/>
    </row>
    <row r="18423" spans="1:34">
      <c r="A18423" s="154"/>
      <c r="B18423" s="154"/>
      <c r="C18423" s="154"/>
      <c r="D18423" s="154"/>
      <c r="E18423" s="154"/>
      <c r="F18423" s="154"/>
      <c r="G18423" s="155"/>
      <c r="H18423" s="155"/>
      <c r="I18423" s="154"/>
      <c r="J18423" s="156"/>
      <c r="K18423" s="154"/>
      <c r="L18423" s="168"/>
      <c r="M18423" s="154"/>
      <c r="N18423" s="157"/>
      <c r="O18423" s="157"/>
      <c r="P18423" s="152"/>
      <c r="Q18423" s="154"/>
      <c r="R18423" s="154"/>
      <c r="S18423" s="154"/>
      <c r="T18423" s="154"/>
      <c r="U18423" s="154"/>
      <c r="V18423" s="154"/>
      <c r="W18423" s="154"/>
      <c r="X18423" s="154"/>
      <c r="Y18423" s="154"/>
      <c r="Z18423" s="154"/>
      <c r="AA18423" s="154"/>
      <c r="AB18423" s="169"/>
      <c r="AC18423" s="154"/>
      <c r="AD18423" s="158"/>
      <c r="AE18423" s="154"/>
      <c r="AF18423" s="154"/>
      <c r="AG18423" s="154"/>
      <c r="AH18423" s="154"/>
    </row>
    <row r="18424" spans="1:34">
      <c r="A18424" s="154"/>
      <c r="B18424" s="154"/>
      <c r="C18424" s="154"/>
      <c r="D18424" s="154"/>
      <c r="E18424" s="154"/>
      <c r="F18424" s="154"/>
      <c r="G18424" s="155"/>
      <c r="H18424" s="155"/>
      <c r="I18424" s="154"/>
      <c r="J18424" s="156"/>
      <c r="K18424" s="154"/>
      <c r="L18424" s="168"/>
      <c r="M18424" s="154"/>
      <c r="N18424" s="157"/>
      <c r="O18424" s="157"/>
      <c r="P18424" s="152"/>
      <c r="Q18424" s="154"/>
      <c r="R18424" s="154"/>
      <c r="S18424" s="154"/>
      <c r="T18424" s="154"/>
      <c r="U18424" s="154"/>
      <c r="V18424" s="154"/>
      <c r="W18424" s="154"/>
      <c r="X18424" s="154"/>
      <c r="Y18424" s="154"/>
      <c r="Z18424" s="154"/>
      <c r="AA18424" s="154"/>
      <c r="AB18424" s="169"/>
      <c r="AC18424" s="154"/>
      <c r="AD18424" s="158"/>
      <c r="AE18424" s="154"/>
      <c r="AF18424" s="154"/>
      <c r="AG18424" s="154"/>
      <c r="AH18424" s="154"/>
    </row>
    <row r="18425" spans="1:34">
      <c r="A18425" s="154"/>
      <c r="B18425" s="154"/>
      <c r="C18425" s="154"/>
      <c r="D18425" s="154"/>
      <c r="E18425" s="154"/>
      <c r="F18425" s="154"/>
      <c r="G18425" s="155"/>
      <c r="H18425" s="155"/>
      <c r="I18425" s="154"/>
      <c r="J18425" s="156"/>
      <c r="K18425" s="154"/>
      <c r="L18425" s="168"/>
      <c r="M18425" s="154"/>
      <c r="N18425" s="157"/>
      <c r="O18425" s="157"/>
      <c r="P18425" s="152"/>
      <c r="Q18425" s="154"/>
      <c r="R18425" s="154"/>
      <c r="S18425" s="154"/>
      <c r="T18425" s="154"/>
      <c r="U18425" s="154"/>
      <c r="V18425" s="154"/>
      <c r="W18425" s="154"/>
      <c r="X18425" s="154"/>
      <c r="Y18425" s="154"/>
      <c r="Z18425" s="154"/>
      <c r="AA18425" s="154"/>
      <c r="AB18425" s="169"/>
      <c r="AC18425" s="154"/>
      <c r="AD18425" s="158"/>
      <c r="AE18425" s="154"/>
      <c r="AF18425" s="154"/>
      <c r="AG18425" s="154"/>
      <c r="AH18425" s="154"/>
    </row>
    <row r="18426" spans="1:34">
      <c r="A18426" s="154"/>
      <c r="B18426" s="154"/>
      <c r="C18426" s="154"/>
      <c r="D18426" s="154"/>
      <c r="E18426" s="154"/>
      <c r="F18426" s="154"/>
      <c r="G18426" s="155"/>
      <c r="H18426" s="155"/>
      <c r="I18426" s="154"/>
      <c r="J18426" s="156"/>
      <c r="K18426" s="154"/>
      <c r="L18426" s="168"/>
      <c r="M18426" s="154"/>
      <c r="N18426" s="157"/>
      <c r="O18426" s="157"/>
      <c r="P18426" s="152"/>
      <c r="Q18426" s="154"/>
      <c r="R18426" s="154"/>
      <c r="S18426" s="154"/>
      <c r="T18426" s="154"/>
      <c r="U18426" s="154"/>
      <c r="V18426" s="154"/>
      <c r="W18426" s="154"/>
      <c r="X18426" s="154"/>
      <c r="Y18426" s="154"/>
      <c r="Z18426" s="154"/>
      <c r="AA18426" s="154"/>
      <c r="AB18426" s="169"/>
      <c r="AC18426" s="154"/>
      <c r="AD18426" s="158"/>
      <c r="AE18426" s="154"/>
      <c r="AF18426" s="154"/>
      <c r="AG18426" s="154"/>
      <c r="AH18426" s="154"/>
    </row>
    <row r="18427" spans="1:34">
      <c r="A18427" s="154"/>
      <c r="B18427" s="154"/>
      <c r="C18427" s="154"/>
      <c r="D18427" s="154"/>
      <c r="E18427" s="154"/>
      <c r="F18427" s="154"/>
      <c r="G18427" s="155"/>
      <c r="H18427" s="155"/>
      <c r="I18427" s="154"/>
      <c r="J18427" s="156"/>
      <c r="K18427" s="154"/>
      <c r="L18427" s="168"/>
      <c r="M18427" s="154"/>
      <c r="N18427" s="157"/>
      <c r="O18427" s="157"/>
      <c r="P18427" s="152"/>
      <c r="Q18427" s="154"/>
      <c r="R18427" s="154"/>
      <c r="S18427" s="154"/>
      <c r="T18427" s="154"/>
      <c r="U18427" s="154"/>
      <c r="V18427" s="154"/>
      <c r="W18427" s="154"/>
      <c r="X18427" s="154"/>
      <c r="Y18427" s="154"/>
      <c r="Z18427" s="154"/>
      <c r="AA18427" s="154"/>
      <c r="AB18427" s="169"/>
      <c r="AC18427" s="154"/>
      <c r="AD18427" s="158"/>
      <c r="AE18427" s="154"/>
      <c r="AF18427" s="154"/>
      <c r="AG18427" s="154"/>
      <c r="AH18427" s="154"/>
    </row>
    <row r="18428" spans="1:34">
      <c r="A18428" s="154"/>
      <c r="B18428" s="154"/>
      <c r="C18428" s="154"/>
      <c r="D18428" s="154"/>
      <c r="E18428" s="154"/>
      <c r="F18428" s="154"/>
      <c r="G18428" s="155"/>
      <c r="H18428" s="155"/>
      <c r="I18428" s="154"/>
      <c r="J18428" s="156"/>
      <c r="K18428" s="154"/>
      <c r="L18428" s="168"/>
      <c r="M18428" s="154"/>
      <c r="N18428" s="157"/>
      <c r="O18428" s="157"/>
      <c r="P18428" s="152"/>
      <c r="Q18428" s="154"/>
      <c r="R18428" s="154"/>
      <c r="S18428" s="154"/>
      <c r="T18428" s="154"/>
      <c r="U18428" s="154"/>
      <c r="V18428" s="154"/>
      <c r="W18428" s="154"/>
      <c r="X18428" s="154"/>
      <c r="Y18428" s="154"/>
      <c r="Z18428" s="154"/>
      <c r="AA18428" s="154"/>
      <c r="AB18428" s="169"/>
      <c r="AC18428" s="154"/>
      <c r="AD18428" s="158"/>
      <c r="AE18428" s="154"/>
      <c r="AF18428" s="154"/>
      <c r="AG18428" s="154"/>
      <c r="AH18428" s="154"/>
    </row>
    <row r="18429" spans="1:34">
      <c r="A18429" s="154"/>
      <c r="B18429" s="154"/>
      <c r="C18429" s="154"/>
      <c r="D18429" s="154"/>
      <c r="E18429" s="154"/>
      <c r="F18429" s="154"/>
      <c r="G18429" s="155"/>
      <c r="H18429" s="155"/>
      <c r="I18429" s="154"/>
      <c r="J18429" s="156"/>
      <c r="K18429" s="154"/>
      <c r="L18429" s="168"/>
      <c r="M18429" s="154"/>
      <c r="N18429" s="157"/>
      <c r="O18429" s="157"/>
      <c r="P18429" s="152"/>
      <c r="Q18429" s="154"/>
      <c r="R18429" s="154"/>
      <c r="S18429" s="154"/>
      <c r="T18429" s="154"/>
      <c r="U18429" s="154"/>
      <c r="V18429" s="154"/>
      <c r="W18429" s="154"/>
      <c r="X18429" s="154"/>
      <c r="Y18429" s="154"/>
      <c r="Z18429" s="154"/>
      <c r="AA18429" s="154"/>
      <c r="AB18429" s="169"/>
      <c r="AC18429" s="154"/>
      <c r="AD18429" s="158"/>
      <c r="AE18429" s="154"/>
      <c r="AF18429" s="154"/>
      <c r="AG18429" s="154"/>
      <c r="AH18429" s="154"/>
    </row>
    <row r="18430" spans="1:34">
      <c r="A18430" s="154"/>
      <c r="B18430" s="154"/>
      <c r="C18430" s="154"/>
      <c r="D18430" s="154"/>
      <c r="E18430" s="154"/>
      <c r="F18430" s="154"/>
      <c r="G18430" s="155"/>
      <c r="H18430" s="155"/>
      <c r="I18430" s="154"/>
      <c r="J18430" s="156"/>
      <c r="K18430" s="154"/>
      <c r="L18430" s="168"/>
      <c r="M18430" s="154"/>
      <c r="N18430" s="157"/>
      <c r="O18430" s="157"/>
      <c r="P18430" s="152"/>
      <c r="Q18430" s="154"/>
      <c r="R18430" s="154"/>
      <c r="S18430" s="154"/>
      <c r="T18430" s="154"/>
      <c r="U18430" s="154"/>
      <c r="V18430" s="154"/>
      <c r="W18430" s="154"/>
      <c r="X18430" s="154"/>
      <c r="Y18430" s="154"/>
      <c r="Z18430" s="154"/>
      <c r="AA18430" s="154"/>
      <c r="AB18430" s="169"/>
      <c r="AC18430" s="154"/>
      <c r="AD18430" s="158"/>
      <c r="AE18430" s="154"/>
      <c r="AF18430" s="154"/>
      <c r="AG18430" s="154"/>
      <c r="AH18430" s="154"/>
    </row>
    <row r="18431" spans="1:34">
      <c r="A18431" s="154"/>
      <c r="B18431" s="154"/>
      <c r="C18431" s="154"/>
      <c r="D18431" s="154"/>
      <c r="E18431" s="154"/>
      <c r="F18431" s="154"/>
      <c r="G18431" s="155"/>
      <c r="H18431" s="155"/>
      <c r="I18431" s="154"/>
      <c r="J18431" s="156"/>
      <c r="K18431" s="154"/>
      <c r="L18431" s="168"/>
      <c r="M18431" s="154"/>
      <c r="N18431" s="157"/>
      <c r="O18431" s="157"/>
      <c r="P18431" s="152"/>
      <c r="Q18431" s="154"/>
      <c r="R18431" s="154"/>
      <c r="S18431" s="154"/>
      <c r="T18431" s="154"/>
      <c r="U18431" s="154"/>
      <c r="V18431" s="154"/>
      <c r="W18431" s="154"/>
      <c r="X18431" s="154"/>
      <c r="Y18431" s="154"/>
      <c r="Z18431" s="154"/>
      <c r="AA18431" s="154"/>
      <c r="AB18431" s="169"/>
      <c r="AC18431" s="154"/>
      <c r="AD18431" s="158"/>
      <c r="AE18431" s="154"/>
      <c r="AF18431" s="154"/>
      <c r="AG18431" s="154"/>
      <c r="AH18431" s="154"/>
    </row>
    <row r="18432" spans="1:34">
      <c r="A18432" s="154"/>
      <c r="B18432" s="154"/>
      <c r="C18432" s="154"/>
      <c r="D18432" s="154"/>
      <c r="E18432" s="154"/>
      <c r="F18432" s="154"/>
      <c r="G18432" s="155"/>
      <c r="H18432" s="155"/>
      <c r="I18432" s="154"/>
      <c r="J18432" s="156"/>
      <c r="K18432" s="154"/>
      <c r="L18432" s="168"/>
      <c r="M18432" s="154"/>
      <c r="N18432" s="157"/>
      <c r="O18432" s="157"/>
      <c r="P18432" s="152"/>
      <c r="Q18432" s="154"/>
      <c r="R18432" s="154"/>
      <c r="S18432" s="154"/>
      <c r="T18432" s="154"/>
      <c r="U18432" s="154"/>
      <c r="V18432" s="154"/>
      <c r="W18432" s="154"/>
      <c r="X18432" s="154"/>
      <c r="Y18432" s="154"/>
      <c r="Z18432" s="154"/>
      <c r="AA18432" s="154"/>
      <c r="AB18432" s="169"/>
      <c r="AC18432" s="154"/>
      <c r="AD18432" s="158"/>
      <c r="AE18432" s="154"/>
      <c r="AF18432" s="154"/>
      <c r="AG18432" s="154"/>
      <c r="AH18432" s="154"/>
    </row>
    <row r="18433" spans="1:34">
      <c r="A18433" s="154"/>
      <c r="B18433" s="154"/>
      <c r="C18433" s="154"/>
      <c r="D18433" s="154"/>
      <c r="E18433" s="154"/>
      <c r="F18433" s="154"/>
      <c r="G18433" s="155"/>
      <c r="H18433" s="155"/>
      <c r="I18433" s="154"/>
      <c r="J18433" s="156"/>
      <c r="K18433" s="154"/>
      <c r="L18433" s="168"/>
      <c r="M18433" s="154"/>
      <c r="N18433" s="157"/>
      <c r="O18433" s="157"/>
      <c r="P18433" s="152"/>
      <c r="Q18433" s="154"/>
      <c r="R18433" s="154"/>
      <c r="S18433" s="154"/>
      <c r="T18433" s="154"/>
      <c r="U18433" s="154"/>
      <c r="V18433" s="154"/>
      <c r="W18433" s="154"/>
      <c r="X18433" s="154"/>
      <c r="Y18433" s="154"/>
      <c r="Z18433" s="154"/>
      <c r="AA18433" s="154"/>
      <c r="AB18433" s="169"/>
      <c r="AC18433" s="154"/>
      <c r="AD18433" s="158"/>
      <c r="AE18433" s="154"/>
      <c r="AF18433" s="154"/>
      <c r="AG18433" s="154"/>
      <c r="AH18433" s="154"/>
    </row>
    <row r="18434" spans="1:34">
      <c r="A18434" s="154"/>
      <c r="B18434" s="154"/>
      <c r="C18434" s="154"/>
      <c r="D18434" s="154"/>
      <c r="E18434" s="154"/>
      <c r="F18434" s="154"/>
      <c r="G18434" s="155"/>
      <c r="H18434" s="155"/>
      <c r="I18434" s="154"/>
      <c r="J18434" s="156"/>
      <c r="K18434" s="154"/>
      <c r="L18434" s="168"/>
      <c r="M18434" s="154"/>
      <c r="N18434" s="157"/>
      <c r="O18434" s="157"/>
      <c r="P18434" s="152"/>
      <c r="Q18434" s="154"/>
      <c r="R18434" s="154"/>
      <c r="S18434" s="154"/>
      <c r="T18434" s="154"/>
      <c r="U18434" s="154"/>
      <c r="V18434" s="154"/>
      <c r="W18434" s="154"/>
      <c r="X18434" s="154"/>
      <c r="Y18434" s="154"/>
      <c r="Z18434" s="154"/>
      <c r="AA18434" s="154"/>
      <c r="AB18434" s="169"/>
      <c r="AC18434" s="154"/>
      <c r="AD18434" s="158"/>
      <c r="AE18434" s="154"/>
      <c r="AF18434" s="154"/>
      <c r="AG18434" s="154"/>
      <c r="AH18434" s="154"/>
    </row>
    <row r="18435" spans="1:34">
      <c r="A18435" s="154"/>
      <c r="B18435" s="154"/>
      <c r="C18435" s="154"/>
      <c r="D18435" s="154"/>
      <c r="E18435" s="154"/>
      <c r="F18435" s="154"/>
      <c r="G18435" s="155"/>
      <c r="H18435" s="155"/>
      <c r="I18435" s="154"/>
      <c r="J18435" s="156"/>
      <c r="K18435" s="154"/>
      <c r="L18435" s="168"/>
      <c r="M18435" s="154"/>
      <c r="N18435" s="157"/>
      <c r="O18435" s="157"/>
      <c r="P18435" s="152"/>
      <c r="Q18435" s="154"/>
      <c r="R18435" s="154"/>
      <c r="S18435" s="154"/>
      <c r="T18435" s="154"/>
      <c r="U18435" s="154"/>
      <c r="V18435" s="154"/>
      <c r="W18435" s="154"/>
      <c r="X18435" s="154"/>
      <c r="Y18435" s="154"/>
      <c r="Z18435" s="154"/>
      <c r="AA18435" s="154"/>
      <c r="AB18435" s="169"/>
      <c r="AC18435" s="154"/>
      <c r="AD18435" s="158"/>
      <c r="AE18435" s="154"/>
      <c r="AF18435" s="154"/>
      <c r="AG18435" s="154"/>
      <c r="AH18435" s="154"/>
    </row>
    <row r="18436" spans="1:34">
      <c r="A18436" s="154"/>
      <c r="B18436" s="154"/>
      <c r="C18436" s="154"/>
      <c r="D18436" s="154"/>
      <c r="E18436" s="154"/>
      <c r="F18436" s="154"/>
      <c r="G18436" s="155"/>
      <c r="H18436" s="155"/>
      <c r="I18436" s="154"/>
      <c r="J18436" s="156"/>
      <c r="K18436" s="154"/>
      <c r="L18436" s="168"/>
      <c r="M18436" s="154"/>
      <c r="N18436" s="157"/>
      <c r="O18436" s="157"/>
      <c r="P18436" s="152"/>
      <c r="Q18436" s="154"/>
      <c r="R18436" s="154"/>
      <c r="S18436" s="154"/>
      <c r="T18436" s="154"/>
      <c r="U18436" s="154"/>
      <c r="V18436" s="154"/>
      <c r="W18436" s="154"/>
      <c r="X18436" s="154"/>
      <c r="Y18436" s="154"/>
      <c r="Z18436" s="154"/>
      <c r="AA18436" s="154"/>
      <c r="AB18436" s="169"/>
      <c r="AC18436" s="154"/>
      <c r="AD18436" s="158"/>
      <c r="AE18436" s="154"/>
      <c r="AF18436" s="154"/>
      <c r="AG18436" s="154"/>
      <c r="AH18436" s="154"/>
    </row>
    <row r="18437" spans="1:34">
      <c r="A18437" s="154"/>
      <c r="B18437" s="154"/>
      <c r="C18437" s="154"/>
      <c r="D18437" s="154"/>
      <c r="E18437" s="159"/>
      <c r="F18437" s="154"/>
      <c r="G18437" s="155"/>
      <c r="H18437" s="155"/>
      <c r="I18437" s="154"/>
      <c r="J18437" s="156"/>
      <c r="K18437" s="154"/>
      <c r="L18437" s="168"/>
      <c r="M18437" s="154"/>
      <c r="N18437" s="157"/>
      <c r="O18437" s="157"/>
      <c r="P18437" s="152"/>
      <c r="Q18437" s="154"/>
      <c r="R18437" s="154"/>
      <c r="S18437" s="154"/>
      <c r="T18437" s="154"/>
      <c r="U18437" s="154"/>
      <c r="V18437" s="154"/>
      <c r="W18437" s="154"/>
      <c r="X18437" s="154"/>
      <c r="Y18437" s="154"/>
      <c r="Z18437" s="154"/>
      <c r="AA18437" s="154"/>
      <c r="AB18437" s="169"/>
      <c r="AC18437" s="154"/>
      <c r="AD18437" s="158"/>
      <c r="AE18437" s="154"/>
      <c r="AF18437" s="154"/>
      <c r="AG18437" s="154"/>
      <c r="AH18437" s="154"/>
    </row>
    <row r="18438" spans="1:34">
      <c r="A18438" s="154"/>
      <c r="B18438" s="154"/>
      <c r="C18438" s="154"/>
      <c r="D18438" s="154"/>
      <c r="E18438" s="154"/>
      <c r="F18438" s="154"/>
      <c r="G18438" s="155"/>
      <c r="H18438" s="155"/>
      <c r="I18438" s="154"/>
      <c r="J18438" s="156"/>
      <c r="K18438" s="154"/>
      <c r="L18438" s="168"/>
      <c r="M18438" s="154"/>
      <c r="N18438" s="157"/>
      <c r="O18438" s="157"/>
      <c r="P18438" s="152"/>
      <c r="Q18438" s="154"/>
      <c r="R18438" s="154"/>
      <c r="S18438" s="154"/>
      <c r="T18438" s="154"/>
      <c r="U18438" s="154"/>
      <c r="V18438" s="154"/>
      <c r="W18438" s="154"/>
      <c r="X18438" s="154"/>
      <c r="Y18438" s="154"/>
      <c r="Z18438" s="154"/>
      <c r="AA18438" s="154"/>
      <c r="AB18438" s="169"/>
      <c r="AC18438" s="154"/>
      <c r="AD18438" s="158"/>
      <c r="AE18438" s="154"/>
      <c r="AF18438" s="154"/>
      <c r="AG18438" s="154"/>
      <c r="AH18438" s="154"/>
    </row>
    <row r="18439" spans="1:34">
      <c r="A18439" s="154"/>
      <c r="B18439" s="154"/>
      <c r="C18439" s="154"/>
      <c r="D18439" s="154"/>
      <c r="E18439" s="159"/>
      <c r="F18439" s="154"/>
      <c r="G18439" s="155"/>
      <c r="H18439" s="155"/>
      <c r="I18439" s="154"/>
      <c r="J18439" s="156"/>
      <c r="K18439" s="154"/>
      <c r="L18439" s="168"/>
      <c r="M18439" s="154"/>
      <c r="N18439" s="157"/>
      <c r="O18439" s="157"/>
      <c r="P18439" s="152"/>
      <c r="Q18439" s="154"/>
      <c r="R18439" s="154"/>
      <c r="S18439" s="154"/>
      <c r="T18439" s="154"/>
      <c r="U18439" s="154"/>
      <c r="V18439" s="154"/>
      <c r="W18439" s="154"/>
      <c r="X18439" s="154"/>
      <c r="Y18439" s="154"/>
      <c r="Z18439" s="154"/>
      <c r="AA18439" s="154"/>
      <c r="AB18439" s="169"/>
      <c r="AC18439" s="154"/>
      <c r="AD18439" s="158"/>
      <c r="AE18439" s="154"/>
      <c r="AF18439" s="154"/>
      <c r="AG18439" s="154"/>
      <c r="AH18439" s="154"/>
    </row>
    <row r="18440" spans="1:34">
      <c r="A18440" s="154"/>
      <c r="B18440" s="154"/>
      <c r="C18440" s="154"/>
      <c r="D18440" s="154"/>
      <c r="E18440" s="159"/>
      <c r="F18440" s="154"/>
      <c r="G18440" s="155"/>
      <c r="H18440" s="155"/>
      <c r="I18440" s="154"/>
      <c r="J18440" s="156"/>
      <c r="K18440" s="154"/>
      <c r="L18440" s="168"/>
      <c r="M18440" s="154"/>
      <c r="N18440" s="157"/>
      <c r="O18440" s="157"/>
      <c r="P18440" s="152"/>
      <c r="Q18440" s="154"/>
      <c r="R18440" s="154"/>
      <c r="S18440" s="154"/>
      <c r="T18440" s="154"/>
      <c r="U18440" s="154"/>
      <c r="V18440" s="154"/>
      <c r="W18440" s="154"/>
      <c r="X18440" s="154"/>
      <c r="Y18440" s="154"/>
      <c r="Z18440" s="154"/>
      <c r="AA18440" s="154"/>
      <c r="AB18440" s="169"/>
      <c r="AC18440" s="154"/>
      <c r="AD18440" s="158"/>
      <c r="AE18440" s="154"/>
      <c r="AF18440" s="154"/>
      <c r="AG18440" s="154"/>
      <c r="AH18440" s="154"/>
    </row>
    <row r="18441" spans="1:34">
      <c r="A18441" s="154"/>
      <c r="B18441" s="154"/>
      <c r="C18441" s="154"/>
      <c r="D18441" s="154"/>
      <c r="E18441" s="159"/>
      <c r="F18441" s="154"/>
      <c r="G18441" s="155"/>
      <c r="H18441" s="155"/>
      <c r="I18441" s="154"/>
      <c r="J18441" s="156"/>
      <c r="K18441" s="154"/>
      <c r="L18441" s="168"/>
      <c r="M18441" s="154"/>
      <c r="N18441" s="157"/>
      <c r="O18441" s="157"/>
      <c r="P18441" s="152"/>
      <c r="Q18441" s="154"/>
      <c r="R18441" s="154"/>
      <c r="S18441" s="154"/>
      <c r="T18441" s="154"/>
      <c r="U18441" s="154"/>
      <c r="V18441" s="154"/>
      <c r="W18441" s="154"/>
      <c r="X18441" s="154"/>
      <c r="Y18441" s="154"/>
      <c r="Z18441" s="154"/>
      <c r="AA18441" s="154"/>
      <c r="AB18441" s="169"/>
      <c r="AC18441" s="154"/>
      <c r="AD18441" s="158"/>
      <c r="AE18441" s="154"/>
      <c r="AF18441" s="154"/>
      <c r="AG18441" s="154"/>
      <c r="AH18441" s="154"/>
    </row>
    <row r="18442" spans="1:34">
      <c r="A18442" s="154"/>
      <c r="B18442" s="154"/>
      <c r="C18442" s="154"/>
      <c r="D18442" s="154"/>
      <c r="E18442" s="159"/>
      <c r="F18442" s="154"/>
      <c r="G18442" s="155"/>
      <c r="H18442" s="155"/>
      <c r="I18442" s="154"/>
      <c r="J18442" s="156"/>
      <c r="K18442" s="154"/>
      <c r="L18442" s="168"/>
      <c r="M18442" s="154"/>
      <c r="N18442" s="157"/>
      <c r="O18442" s="157"/>
      <c r="P18442" s="152"/>
      <c r="Q18442" s="154"/>
      <c r="R18442" s="154"/>
      <c r="S18442" s="154"/>
      <c r="T18442" s="154"/>
      <c r="U18442" s="154"/>
      <c r="V18442" s="154"/>
      <c r="W18442" s="154"/>
      <c r="X18442" s="154"/>
      <c r="Y18442" s="154"/>
      <c r="Z18442" s="154"/>
      <c r="AA18442" s="154"/>
      <c r="AB18442" s="169"/>
      <c r="AC18442" s="154"/>
      <c r="AD18442" s="158"/>
      <c r="AE18442" s="154"/>
      <c r="AF18442" s="154"/>
      <c r="AG18442" s="154"/>
      <c r="AH18442" s="154"/>
    </row>
    <row r="18443" spans="1:34">
      <c r="A18443" s="154"/>
      <c r="B18443" s="154"/>
      <c r="C18443" s="154"/>
      <c r="D18443" s="154"/>
      <c r="E18443" s="159"/>
      <c r="F18443" s="154"/>
      <c r="G18443" s="155"/>
      <c r="H18443" s="155"/>
      <c r="I18443" s="154"/>
      <c r="J18443" s="156"/>
      <c r="K18443" s="154"/>
      <c r="L18443" s="168"/>
      <c r="M18443" s="154"/>
      <c r="N18443" s="157"/>
      <c r="O18443" s="157"/>
      <c r="P18443" s="152"/>
      <c r="Q18443" s="154"/>
      <c r="R18443" s="154"/>
      <c r="S18443" s="154"/>
      <c r="T18443" s="154"/>
      <c r="U18443" s="154"/>
      <c r="V18443" s="154"/>
      <c r="W18443" s="154"/>
      <c r="X18443" s="154"/>
      <c r="Y18443" s="154"/>
      <c r="Z18443" s="154"/>
      <c r="AA18443" s="154"/>
      <c r="AB18443" s="169"/>
      <c r="AC18443" s="154"/>
      <c r="AD18443" s="158"/>
      <c r="AE18443" s="154"/>
      <c r="AF18443" s="154"/>
      <c r="AG18443" s="154"/>
      <c r="AH18443" s="154"/>
    </row>
    <row r="18444" spans="1:34">
      <c r="A18444" s="154"/>
      <c r="B18444" s="154"/>
      <c r="C18444" s="154"/>
      <c r="D18444" s="154"/>
      <c r="E18444" s="159"/>
      <c r="F18444" s="154"/>
      <c r="G18444" s="155"/>
      <c r="H18444" s="155"/>
      <c r="I18444" s="154"/>
      <c r="J18444" s="156"/>
      <c r="K18444" s="154"/>
      <c r="L18444" s="168"/>
      <c r="M18444" s="154"/>
      <c r="N18444" s="157"/>
      <c r="O18444" s="157"/>
      <c r="P18444" s="152"/>
      <c r="Q18444" s="154"/>
      <c r="R18444" s="154"/>
      <c r="S18444" s="154"/>
      <c r="T18444" s="154"/>
      <c r="U18444" s="154"/>
      <c r="V18444" s="154"/>
      <c r="W18444" s="154"/>
      <c r="X18444" s="154"/>
      <c r="Y18444" s="154"/>
      <c r="Z18444" s="154"/>
      <c r="AA18444" s="154"/>
      <c r="AB18444" s="169"/>
      <c r="AC18444" s="154"/>
      <c r="AD18444" s="158"/>
      <c r="AE18444" s="154"/>
      <c r="AF18444" s="154"/>
      <c r="AG18444" s="154"/>
      <c r="AH18444" s="154"/>
    </row>
    <row r="18445" spans="1:34">
      <c r="A18445" s="154"/>
      <c r="B18445" s="154"/>
      <c r="C18445" s="154"/>
      <c r="D18445" s="154"/>
      <c r="E18445" s="159"/>
      <c r="F18445" s="154"/>
      <c r="G18445" s="155"/>
      <c r="H18445" s="155"/>
      <c r="I18445" s="154"/>
      <c r="J18445" s="156"/>
      <c r="K18445" s="154"/>
      <c r="L18445" s="168"/>
      <c r="M18445" s="154"/>
      <c r="N18445" s="157"/>
      <c r="O18445" s="157"/>
      <c r="P18445" s="152"/>
      <c r="Q18445" s="154"/>
      <c r="R18445" s="154"/>
      <c r="S18445" s="154"/>
      <c r="T18445" s="154"/>
      <c r="U18445" s="154"/>
      <c r="V18445" s="154"/>
      <c r="W18445" s="154"/>
      <c r="X18445" s="154"/>
      <c r="Y18445" s="154"/>
      <c r="Z18445" s="154"/>
      <c r="AA18445" s="154"/>
      <c r="AB18445" s="169"/>
      <c r="AC18445" s="154"/>
      <c r="AD18445" s="158"/>
      <c r="AE18445" s="154"/>
      <c r="AF18445" s="154"/>
      <c r="AG18445" s="154"/>
      <c r="AH18445" s="154"/>
    </row>
    <row r="18446" spans="1:34">
      <c r="A18446" s="154"/>
      <c r="B18446" s="154"/>
      <c r="C18446" s="154"/>
      <c r="D18446" s="154"/>
      <c r="E18446" s="159"/>
      <c r="F18446" s="154"/>
      <c r="G18446" s="155"/>
      <c r="H18446" s="155"/>
      <c r="I18446" s="154"/>
      <c r="J18446" s="156"/>
      <c r="K18446" s="154"/>
      <c r="L18446" s="168"/>
      <c r="M18446" s="154"/>
      <c r="N18446" s="157"/>
      <c r="O18446" s="157"/>
      <c r="P18446" s="152"/>
      <c r="Q18446" s="154"/>
      <c r="R18446" s="154"/>
      <c r="S18446" s="154"/>
      <c r="T18446" s="154"/>
      <c r="U18446" s="154"/>
      <c r="V18446" s="154"/>
      <c r="W18446" s="154"/>
      <c r="X18446" s="154"/>
      <c r="Y18446" s="154"/>
      <c r="Z18446" s="154"/>
      <c r="AA18446" s="154"/>
      <c r="AB18446" s="169"/>
      <c r="AC18446" s="154"/>
      <c r="AD18446" s="158"/>
      <c r="AE18446" s="154"/>
      <c r="AF18446" s="154"/>
      <c r="AG18446" s="154"/>
      <c r="AH18446" s="154"/>
    </row>
    <row r="18447" spans="1:34">
      <c r="A18447" s="154"/>
      <c r="B18447" s="154"/>
      <c r="C18447" s="154"/>
      <c r="D18447" s="154"/>
      <c r="E18447" s="159"/>
      <c r="F18447" s="154"/>
      <c r="G18447" s="155"/>
      <c r="H18447" s="155"/>
      <c r="I18447" s="154"/>
      <c r="J18447" s="156"/>
      <c r="K18447" s="154"/>
      <c r="L18447" s="168"/>
      <c r="M18447" s="154"/>
      <c r="N18447" s="157"/>
      <c r="O18447" s="157"/>
      <c r="P18447" s="152"/>
      <c r="Q18447" s="154"/>
      <c r="R18447" s="154"/>
      <c r="S18447" s="154"/>
      <c r="T18447" s="154"/>
      <c r="U18447" s="154"/>
      <c r="V18447" s="154"/>
      <c r="W18447" s="154"/>
      <c r="X18447" s="154"/>
      <c r="Y18447" s="154"/>
      <c r="Z18447" s="154"/>
      <c r="AA18447" s="154"/>
      <c r="AB18447" s="169"/>
      <c r="AC18447" s="154"/>
      <c r="AD18447" s="158"/>
      <c r="AE18447" s="154"/>
      <c r="AF18447" s="154"/>
      <c r="AG18447" s="154"/>
      <c r="AH18447" s="154"/>
    </row>
    <row r="18448" spans="1:34">
      <c r="A18448" s="154"/>
      <c r="B18448" s="154"/>
      <c r="C18448" s="154"/>
      <c r="D18448" s="154"/>
      <c r="E18448" s="159"/>
      <c r="F18448" s="154"/>
      <c r="G18448" s="155"/>
      <c r="H18448" s="155"/>
      <c r="I18448" s="154"/>
      <c r="J18448" s="156"/>
      <c r="K18448" s="154"/>
      <c r="L18448" s="168"/>
      <c r="M18448" s="154"/>
      <c r="N18448" s="157"/>
      <c r="O18448" s="157"/>
      <c r="P18448" s="152"/>
      <c r="Q18448" s="154"/>
      <c r="R18448" s="154"/>
      <c r="S18448" s="154"/>
      <c r="T18448" s="154"/>
      <c r="U18448" s="154"/>
      <c r="V18448" s="154"/>
      <c r="W18448" s="154"/>
      <c r="X18448" s="154"/>
      <c r="Y18448" s="154"/>
      <c r="Z18448" s="154"/>
      <c r="AA18448" s="154"/>
      <c r="AB18448" s="169"/>
      <c r="AC18448" s="154"/>
      <c r="AD18448" s="158"/>
      <c r="AE18448" s="154"/>
      <c r="AF18448" s="154"/>
      <c r="AG18448" s="154"/>
      <c r="AH18448" s="154"/>
    </row>
    <row r="18449" spans="1:34">
      <c r="A18449" s="154"/>
      <c r="B18449" s="154"/>
      <c r="C18449" s="154"/>
      <c r="D18449" s="154"/>
      <c r="E18449" s="159"/>
      <c r="F18449" s="154"/>
      <c r="G18449" s="155"/>
      <c r="H18449" s="155"/>
      <c r="I18449" s="154"/>
      <c r="J18449" s="156"/>
      <c r="K18449" s="154"/>
      <c r="L18449" s="168"/>
      <c r="M18449" s="154"/>
      <c r="N18449" s="157"/>
      <c r="O18449" s="157"/>
      <c r="P18449" s="152"/>
      <c r="Q18449" s="154"/>
      <c r="R18449" s="154"/>
      <c r="S18449" s="154"/>
      <c r="T18449" s="154"/>
      <c r="U18449" s="154"/>
      <c r="V18449" s="154"/>
      <c r="W18449" s="154"/>
      <c r="X18449" s="154"/>
      <c r="Y18449" s="154"/>
      <c r="Z18449" s="154"/>
      <c r="AA18449" s="154"/>
      <c r="AB18449" s="169"/>
      <c r="AC18449" s="154"/>
      <c r="AD18449" s="158"/>
      <c r="AE18449" s="154"/>
      <c r="AF18449" s="154"/>
      <c r="AG18449" s="154"/>
      <c r="AH18449" s="154"/>
    </row>
    <row r="18450" spans="1:34">
      <c r="A18450" s="154"/>
      <c r="B18450" s="154"/>
      <c r="C18450" s="154"/>
      <c r="D18450" s="154"/>
      <c r="E18450" s="159"/>
      <c r="F18450" s="154"/>
      <c r="G18450" s="155"/>
      <c r="H18450" s="155"/>
      <c r="I18450" s="154"/>
      <c r="J18450" s="156"/>
      <c r="K18450" s="154"/>
      <c r="L18450" s="168"/>
      <c r="M18450" s="154"/>
      <c r="N18450" s="157"/>
      <c r="O18450" s="157"/>
      <c r="P18450" s="152"/>
      <c r="Q18450" s="154"/>
      <c r="R18450" s="154"/>
      <c r="S18450" s="154"/>
      <c r="T18450" s="154"/>
      <c r="U18450" s="154"/>
      <c r="V18450" s="154"/>
      <c r="W18450" s="154"/>
      <c r="X18450" s="154"/>
      <c r="Y18450" s="154"/>
      <c r="Z18450" s="154"/>
      <c r="AA18450" s="154"/>
      <c r="AB18450" s="169"/>
      <c r="AC18450" s="154"/>
      <c r="AD18450" s="158"/>
      <c r="AE18450" s="154"/>
      <c r="AF18450" s="154"/>
      <c r="AG18450" s="154"/>
      <c r="AH18450" s="154"/>
    </row>
    <row r="18451" spans="1:34">
      <c r="A18451" s="154"/>
      <c r="B18451" s="154"/>
      <c r="C18451" s="154"/>
      <c r="D18451" s="154"/>
      <c r="E18451" s="159"/>
      <c r="F18451" s="154"/>
      <c r="G18451" s="155"/>
      <c r="H18451" s="155"/>
      <c r="I18451" s="154"/>
      <c r="J18451" s="156"/>
      <c r="K18451" s="154"/>
      <c r="L18451" s="168"/>
      <c r="M18451" s="154"/>
      <c r="N18451" s="157"/>
      <c r="O18451" s="157"/>
      <c r="P18451" s="152"/>
      <c r="Q18451" s="154"/>
      <c r="R18451" s="159"/>
      <c r="S18451" s="154"/>
      <c r="T18451" s="154"/>
      <c r="U18451" s="154"/>
      <c r="V18451" s="154"/>
      <c r="W18451" s="154"/>
      <c r="X18451" s="154"/>
      <c r="Y18451" s="154"/>
      <c r="Z18451" s="154"/>
      <c r="AA18451" s="154"/>
      <c r="AB18451" s="169"/>
      <c r="AC18451" s="154"/>
      <c r="AD18451" s="158"/>
      <c r="AE18451" s="154"/>
      <c r="AF18451" s="154"/>
      <c r="AG18451" s="154"/>
      <c r="AH18451" s="154"/>
    </row>
    <row r="18452" spans="1:34">
      <c r="A18452" s="154"/>
      <c r="B18452" s="154"/>
      <c r="C18452" s="154"/>
      <c r="D18452" s="154"/>
      <c r="E18452" s="159"/>
      <c r="F18452" s="154"/>
      <c r="G18452" s="155"/>
      <c r="H18452" s="155"/>
      <c r="I18452" s="154"/>
      <c r="J18452" s="156"/>
      <c r="K18452" s="154"/>
      <c r="L18452" s="168"/>
      <c r="M18452" s="154"/>
      <c r="N18452" s="157"/>
      <c r="O18452" s="157"/>
      <c r="P18452" s="152"/>
      <c r="Q18452" s="154"/>
      <c r="R18452" s="159"/>
      <c r="S18452" s="154"/>
      <c r="T18452" s="154"/>
      <c r="U18452" s="154"/>
      <c r="V18452" s="154"/>
      <c r="W18452" s="154"/>
      <c r="X18452" s="154"/>
      <c r="Y18452" s="154"/>
      <c r="Z18452" s="154"/>
      <c r="AA18452" s="154"/>
      <c r="AB18452" s="169"/>
      <c r="AC18452" s="154"/>
      <c r="AD18452" s="158"/>
      <c r="AE18452" s="154"/>
      <c r="AF18452" s="154"/>
      <c r="AG18452" s="154"/>
      <c r="AH18452" s="154"/>
    </row>
    <row r="18453" spans="1:34">
      <c r="A18453" s="154"/>
      <c r="B18453" s="154"/>
      <c r="C18453" s="154"/>
      <c r="D18453" s="154"/>
      <c r="E18453" s="159"/>
      <c r="F18453" s="154"/>
      <c r="G18453" s="155"/>
      <c r="H18453" s="155"/>
      <c r="I18453" s="154"/>
      <c r="J18453" s="156"/>
      <c r="K18453" s="154"/>
      <c r="L18453" s="168"/>
      <c r="M18453" s="154"/>
      <c r="N18453" s="157"/>
      <c r="O18453" s="157"/>
      <c r="P18453" s="152"/>
      <c r="Q18453" s="154"/>
      <c r="R18453" s="154"/>
      <c r="S18453" s="154"/>
      <c r="T18453" s="154"/>
      <c r="U18453" s="154"/>
      <c r="V18453" s="154"/>
      <c r="W18453" s="154"/>
      <c r="X18453" s="154"/>
      <c r="Y18453" s="154"/>
      <c r="Z18453" s="154"/>
      <c r="AA18453" s="154"/>
      <c r="AB18453" s="169"/>
      <c r="AC18453" s="154"/>
      <c r="AD18453" s="158"/>
      <c r="AE18453" s="154"/>
      <c r="AF18453" s="154"/>
      <c r="AG18453" s="154"/>
      <c r="AH18453" s="154"/>
    </row>
    <row r="18454" spans="1:34">
      <c r="A18454" s="154"/>
      <c r="B18454" s="154"/>
      <c r="C18454" s="154"/>
      <c r="D18454" s="154"/>
      <c r="E18454" s="159"/>
      <c r="F18454" s="154"/>
      <c r="G18454" s="155"/>
      <c r="H18454" s="155"/>
      <c r="I18454" s="154"/>
      <c r="J18454" s="156"/>
      <c r="K18454" s="154"/>
      <c r="L18454" s="168"/>
      <c r="M18454" s="154"/>
      <c r="N18454" s="157"/>
      <c r="O18454" s="157"/>
      <c r="P18454" s="152"/>
      <c r="Q18454" s="154"/>
      <c r="R18454" s="154"/>
      <c r="S18454" s="154"/>
      <c r="T18454" s="154"/>
      <c r="U18454" s="154"/>
      <c r="V18454" s="154"/>
      <c r="W18454" s="154"/>
      <c r="X18454" s="154"/>
      <c r="Y18454" s="154"/>
      <c r="Z18454" s="154"/>
      <c r="AA18454" s="154"/>
      <c r="AB18454" s="169"/>
      <c r="AC18454" s="154"/>
      <c r="AD18454" s="158"/>
      <c r="AE18454" s="154"/>
      <c r="AF18454" s="154"/>
      <c r="AG18454" s="154"/>
      <c r="AH18454" s="154"/>
    </row>
    <row r="18455" spans="1:34">
      <c r="A18455" s="154"/>
      <c r="B18455" s="154"/>
      <c r="C18455" s="154"/>
      <c r="D18455" s="154"/>
      <c r="E18455" s="159"/>
      <c r="F18455" s="154"/>
      <c r="G18455" s="155"/>
      <c r="H18455" s="155"/>
      <c r="I18455" s="154"/>
      <c r="J18455" s="156"/>
      <c r="K18455" s="154"/>
      <c r="L18455" s="168"/>
      <c r="M18455" s="154"/>
      <c r="N18455" s="157"/>
      <c r="O18455" s="157"/>
      <c r="P18455" s="152"/>
      <c r="Q18455" s="154"/>
      <c r="R18455" s="154"/>
      <c r="S18455" s="154"/>
      <c r="T18455" s="154"/>
      <c r="U18455" s="154"/>
      <c r="V18455" s="154"/>
      <c r="W18455" s="154"/>
      <c r="X18455" s="154"/>
      <c r="Y18455" s="154"/>
      <c r="Z18455" s="154"/>
      <c r="AA18455" s="154"/>
      <c r="AB18455" s="169"/>
      <c r="AC18455" s="154"/>
      <c r="AD18455" s="158"/>
      <c r="AE18455" s="154"/>
      <c r="AF18455" s="154"/>
      <c r="AG18455" s="154"/>
      <c r="AH18455" s="154"/>
    </row>
    <row r="18456" spans="1:34">
      <c r="A18456" s="154"/>
      <c r="B18456" s="154"/>
      <c r="C18456" s="154"/>
      <c r="D18456" s="154"/>
      <c r="E18456" s="159"/>
      <c r="F18456" s="154"/>
      <c r="G18456" s="155"/>
      <c r="H18456" s="155"/>
      <c r="I18456" s="154"/>
      <c r="J18456" s="156"/>
      <c r="K18456" s="154"/>
      <c r="L18456" s="168"/>
      <c r="M18456" s="154"/>
      <c r="N18456" s="157"/>
      <c r="O18456" s="157"/>
      <c r="P18456" s="152"/>
      <c r="Q18456" s="154"/>
      <c r="R18456" s="154"/>
      <c r="S18456" s="154"/>
      <c r="T18456" s="154"/>
      <c r="U18456" s="154"/>
      <c r="V18456" s="154"/>
      <c r="W18456" s="154"/>
      <c r="X18456" s="154"/>
      <c r="Y18456" s="154"/>
      <c r="Z18456" s="154"/>
      <c r="AA18456" s="154"/>
      <c r="AB18456" s="169"/>
      <c r="AC18456" s="154"/>
      <c r="AD18456" s="158"/>
      <c r="AE18456" s="154"/>
      <c r="AF18456" s="154"/>
      <c r="AG18456" s="154"/>
      <c r="AH18456" s="154"/>
    </row>
    <row r="18457" spans="1:34">
      <c r="A18457" s="154"/>
      <c r="B18457" s="154"/>
      <c r="C18457" s="154"/>
      <c r="D18457" s="154"/>
      <c r="E18457" s="159"/>
      <c r="F18457" s="154"/>
      <c r="G18457" s="155"/>
      <c r="H18457" s="155"/>
      <c r="I18457" s="154"/>
      <c r="J18457" s="156"/>
      <c r="K18457" s="154"/>
      <c r="L18457" s="168"/>
      <c r="M18457" s="154"/>
      <c r="N18457" s="157"/>
      <c r="O18457" s="157"/>
      <c r="P18457" s="152"/>
      <c r="Q18457" s="154"/>
      <c r="R18457" s="154"/>
      <c r="S18457" s="154"/>
      <c r="T18457" s="154"/>
      <c r="U18457" s="154"/>
      <c r="V18457" s="154"/>
      <c r="W18457" s="154"/>
      <c r="X18457" s="154"/>
      <c r="Y18457" s="154"/>
      <c r="Z18457" s="154"/>
      <c r="AA18457" s="154"/>
      <c r="AB18457" s="169"/>
      <c r="AC18457" s="154"/>
      <c r="AD18457" s="158"/>
      <c r="AE18457" s="154"/>
      <c r="AF18457" s="154"/>
      <c r="AG18457" s="154"/>
      <c r="AH18457" s="154"/>
    </row>
    <row r="18458" spans="1:34">
      <c r="A18458" s="154"/>
      <c r="B18458" s="154"/>
      <c r="C18458" s="154"/>
      <c r="D18458" s="154"/>
      <c r="E18458" s="159"/>
      <c r="F18458" s="154"/>
      <c r="G18458" s="155"/>
      <c r="H18458" s="155"/>
      <c r="I18458" s="154"/>
      <c r="J18458" s="156"/>
      <c r="K18458" s="154"/>
      <c r="L18458" s="168"/>
      <c r="M18458" s="154"/>
      <c r="N18458" s="157"/>
      <c r="O18458" s="157"/>
      <c r="P18458" s="152"/>
      <c r="Q18458" s="154"/>
      <c r="R18458" s="154"/>
      <c r="S18458" s="154"/>
      <c r="T18458" s="154"/>
      <c r="U18458" s="154"/>
      <c r="V18458" s="154"/>
      <c r="W18458" s="154"/>
      <c r="X18458" s="154"/>
      <c r="Y18458" s="154"/>
      <c r="Z18458" s="154"/>
      <c r="AA18458" s="154"/>
      <c r="AB18458" s="169"/>
      <c r="AC18458" s="154"/>
      <c r="AD18458" s="158"/>
      <c r="AE18458" s="154"/>
      <c r="AF18458" s="154"/>
      <c r="AG18458" s="154"/>
      <c r="AH18458" s="154"/>
    </row>
    <row r="18459" spans="1:34">
      <c r="A18459" s="154"/>
      <c r="B18459" s="154"/>
      <c r="C18459" s="154"/>
      <c r="D18459" s="154"/>
      <c r="E18459" s="159"/>
      <c r="F18459" s="154"/>
      <c r="G18459" s="155"/>
      <c r="H18459" s="155"/>
      <c r="I18459" s="154"/>
      <c r="J18459" s="156"/>
      <c r="K18459" s="154"/>
      <c r="L18459" s="168"/>
      <c r="M18459" s="154"/>
      <c r="N18459" s="157"/>
      <c r="O18459" s="157"/>
      <c r="P18459" s="152"/>
      <c r="Q18459" s="154"/>
      <c r="R18459" s="154"/>
      <c r="S18459" s="154"/>
      <c r="T18459" s="154"/>
      <c r="U18459" s="154"/>
      <c r="V18459" s="154"/>
      <c r="W18459" s="154"/>
      <c r="X18459" s="154"/>
      <c r="Y18459" s="154"/>
      <c r="Z18459" s="154"/>
      <c r="AA18459" s="154"/>
      <c r="AB18459" s="169"/>
      <c r="AC18459" s="154"/>
      <c r="AD18459" s="158"/>
      <c r="AE18459" s="154"/>
      <c r="AF18459" s="154"/>
      <c r="AG18459" s="154"/>
      <c r="AH18459" s="154"/>
    </row>
    <row r="18460" spans="1:34">
      <c r="A18460" s="154"/>
      <c r="B18460" s="154"/>
      <c r="C18460" s="154"/>
      <c r="D18460" s="154"/>
      <c r="E18460" s="159"/>
      <c r="F18460" s="154"/>
      <c r="G18460" s="155"/>
      <c r="H18460" s="155"/>
      <c r="I18460" s="154"/>
      <c r="J18460" s="156"/>
      <c r="K18460" s="154"/>
      <c r="L18460" s="168"/>
      <c r="M18460" s="154"/>
      <c r="N18460" s="157"/>
      <c r="O18460" s="157"/>
      <c r="P18460" s="152"/>
      <c r="Q18460" s="154"/>
      <c r="R18460" s="154"/>
      <c r="S18460" s="154"/>
      <c r="T18460" s="154"/>
      <c r="U18460" s="154"/>
      <c r="V18460" s="154"/>
      <c r="W18460" s="154"/>
      <c r="X18460" s="154"/>
      <c r="Y18460" s="154"/>
      <c r="Z18460" s="154"/>
      <c r="AA18460" s="154"/>
      <c r="AB18460" s="169"/>
      <c r="AC18460" s="154"/>
      <c r="AD18460" s="158"/>
      <c r="AE18460" s="154"/>
      <c r="AF18460" s="154"/>
      <c r="AG18460" s="154"/>
      <c r="AH18460" s="154"/>
    </row>
    <row r="18461" spans="1:34">
      <c r="A18461" s="154"/>
      <c r="B18461" s="154"/>
      <c r="C18461" s="154"/>
      <c r="D18461" s="154"/>
      <c r="E18461" s="159"/>
      <c r="F18461" s="154"/>
      <c r="G18461" s="155"/>
      <c r="H18461" s="155"/>
      <c r="I18461" s="154"/>
      <c r="J18461" s="156"/>
      <c r="K18461" s="154"/>
      <c r="L18461" s="168"/>
      <c r="M18461" s="154"/>
      <c r="N18461" s="157"/>
      <c r="O18461" s="157"/>
      <c r="P18461" s="152"/>
      <c r="Q18461" s="154"/>
      <c r="R18461" s="154"/>
      <c r="S18461" s="154"/>
      <c r="T18461" s="154"/>
      <c r="U18461" s="154"/>
      <c r="V18461" s="154"/>
      <c r="W18461" s="154"/>
      <c r="X18461" s="154"/>
      <c r="Y18461" s="154"/>
      <c r="Z18461" s="154"/>
      <c r="AA18461" s="154"/>
      <c r="AB18461" s="169"/>
      <c r="AC18461" s="154"/>
      <c r="AD18461" s="158"/>
      <c r="AE18461" s="154"/>
      <c r="AF18461" s="154"/>
      <c r="AG18461" s="154"/>
      <c r="AH18461" s="154"/>
    </row>
    <row r="18462" spans="1:34">
      <c r="A18462" s="154"/>
      <c r="B18462" s="154"/>
      <c r="C18462" s="154"/>
      <c r="D18462" s="154"/>
      <c r="E18462" s="159"/>
      <c r="F18462" s="154"/>
      <c r="G18462" s="155"/>
      <c r="H18462" s="155"/>
      <c r="I18462" s="154"/>
      <c r="J18462" s="156"/>
      <c r="K18462" s="154"/>
      <c r="L18462" s="168"/>
      <c r="M18462" s="154"/>
      <c r="N18462" s="157"/>
      <c r="O18462" s="157"/>
      <c r="P18462" s="152"/>
      <c r="Q18462" s="154"/>
      <c r="R18462" s="154"/>
      <c r="S18462" s="154"/>
      <c r="T18462" s="154"/>
      <c r="U18462" s="154"/>
      <c r="V18462" s="154"/>
      <c r="W18462" s="154"/>
      <c r="X18462" s="154"/>
      <c r="Y18462" s="154"/>
      <c r="Z18462" s="154"/>
      <c r="AA18462" s="154"/>
      <c r="AB18462" s="169"/>
      <c r="AC18462" s="154"/>
      <c r="AD18462" s="158"/>
      <c r="AE18462" s="154"/>
      <c r="AF18462" s="154"/>
      <c r="AG18462" s="154"/>
      <c r="AH18462" s="154"/>
    </row>
    <row r="18463" spans="1:34">
      <c r="A18463" s="154"/>
      <c r="B18463" s="154"/>
      <c r="C18463" s="154"/>
      <c r="D18463" s="154"/>
      <c r="E18463" s="159"/>
      <c r="F18463" s="154"/>
      <c r="G18463" s="155"/>
      <c r="H18463" s="155"/>
      <c r="I18463" s="154"/>
      <c r="J18463" s="156"/>
      <c r="K18463" s="154"/>
      <c r="L18463" s="168"/>
      <c r="M18463" s="154"/>
      <c r="N18463" s="157"/>
      <c r="O18463" s="157"/>
      <c r="P18463" s="152"/>
      <c r="Q18463" s="154"/>
      <c r="R18463" s="154"/>
      <c r="S18463" s="154"/>
      <c r="T18463" s="154"/>
      <c r="U18463" s="154"/>
      <c r="V18463" s="154"/>
      <c r="W18463" s="154"/>
      <c r="X18463" s="154"/>
      <c r="Y18463" s="154"/>
      <c r="Z18463" s="154"/>
      <c r="AA18463" s="154"/>
      <c r="AB18463" s="169"/>
      <c r="AC18463" s="154"/>
      <c r="AD18463" s="158"/>
      <c r="AE18463" s="154"/>
      <c r="AF18463" s="154"/>
      <c r="AG18463" s="154"/>
      <c r="AH18463" s="154"/>
    </row>
    <row r="18464" spans="1:34">
      <c r="A18464" s="154"/>
      <c r="B18464" s="154"/>
      <c r="C18464" s="154"/>
      <c r="D18464" s="154"/>
      <c r="E18464" s="159"/>
      <c r="F18464" s="154"/>
      <c r="G18464" s="155"/>
      <c r="H18464" s="155"/>
      <c r="I18464" s="154"/>
      <c r="J18464" s="156"/>
      <c r="K18464" s="154"/>
      <c r="L18464" s="168"/>
      <c r="M18464" s="154"/>
      <c r="N18464" s="157"/>
      <c r="O18464" s="157"/>
      <c r="P18464" s="152"/>
      <c r="Q18464" s="154"/>
      <c r="R18464" s="154"/>
      <c r="S18464" s="154"/>
      <c r="T18464" s="154"/>
      <c r="U18464" s="154"/>
      <c r="V18464" s="154"/>
      <c r="W18464" s="154"/>
      <c r="X18464" s="154"/>
      <c r="Y18464" s="154"/>
      <c r="Z18464" s="154"/>
      <c r="AA18464" s="154"/>
      <c r="AB18464" s="169"/>
      <c r="AC18464" s="154"/>
      <c r="AD18464" s="158"/>
      <c r="AE18464" s="154"/>
      <c r="AF18464" s="154"/>
      <c r="AG18464" s="154"/>
      <c r="AH18464" s="154"/>
    </row>
    <row r="18465" spans="1:34">
      <c r="A18465" s="154"/>
      <c r="B18465" s="154"/>
      <c r="C18465" s="154"/>
      <c r="D18465" s="154"/>
      <c r="E18465" s="159"/>
      <c r="F18465" s="154"/>
      <c r="G18465" s="155"/>
      <c r="H18465" s="155"/>
      <c r="I18465" s="154"/>
      <c r="J18465" s="156"/>
      <c r="K18465" s="154"/>
      <c r="L18465" s="168"/>
      <c r="M18465" s="154"/>
      <c r="N18465" s="157"/>
      <c r="O18465" s="157"/>
      <c r="P18465" s="152"/>
      <c r="Q18465" s="154"/>
      <c r="R18465" s="154"/>
      <c r="S18465" s="154"/>
      <c r="T18465" s="154"/>
      <c r="U18465" s="154"/>
      <c r="V18465" s="154"/>
      <c r="W18465" s="154"/>
      <c r="X18465" s="154"/>
      <c r="Y18465" s="154"/>
      <c r="Z18465" s="154"/>
      <c r="AA18465" s="154"/>
      <c r="AB18465" s="169"/>
      <c r="AC18465" s="154"/>
      <c r="AD18465" s="158"/>
      <c r="AE18465" s="154"/>
      <c r="AF18465" s="154"/>
      <c r="AG18465" s="154"/>
      <c r="AH18465" s="154"/>
    </row>
    <row r="18466" spans="1:34">
      <c r="A18466" s="154"/>
      <c r="B18466" s="154"/>
      <c r="C18466" s="154"/>
      <c r="D18466" s="154"/>
      <c r="E18466" s="159"/>
      <c r="F18466" s="154"/>
      <c r="G18466" s="155"/>
      <c r="H18466" s="155"/>
      <c r="I18466" s="154"/>
      <c r="J18466" s="156"/>
      <c r="K18466" s="154"/>
      <c r="L18466" s="168"/>
      <c r="M18466" s="154"/>
      <c r="N18466" s="157"/>
      <c r="O18466" s="157"/>
      <c r="P18466" s="152"/>
      <c r="Q18466" s="154"/>
      <c r="R18466" s="154"/>
      <c r="S18466" s="154"/>
      <c r="T18466" s="154"/>
      <c r="U18466" s="154"/>
      <c r="V18466" s="154"/>
      <c r="W18466" s="154"/>
      <c r="X18466" s="154"/>
      <c r="Y18466" s="154"/>
      <c r="Z18466" s="154"/>
      <c r="AA18466" s="154"/>
      <c r="AB18466" s="169"/>
      <c r="AC18466" s="154"/>
      <c r="AD18466" s="158"/>
      <c r="AE18466" s="154"/>
      <c r="AF18466" s="154"/>
      <c r="AG18466" s="154"/>
      <c r="AH18466" s="154"/>
    </row>
    <row r="18467" spans="1:34">
      <c r="A18467" s="154"/>
      <c r="B18467" s="154"/>
      <c r="C18467" s="154"/>
      <c r="D18467" s="154"/>
      <c r="E18467" s="159"/>
      <c r="F18467" s="154"/>
      <c r="G18467" s="155"/>
      <c r="H18467" s="155"/>
      <c r="I18467" s="154"/>
      <c r="J18467" s="156"/>
      <c r="K18467" s="154"/>
      <c r="L18467" s="168"/>
      <c r="M18467" s="154"/>
      <c r="N18467" s="157"/>
      <c r="O18467" s="157"/>
      <c r="P18467" s="152"/>
      <c r="Q18467" s="154"/>
      <c r="R18467" s="154"/>
      <c r="S18467" s="154"/>
      <c r="T18467" s="154"/>
      <c r="U18467" s="154"/>
      <c r="V18467" s="154"/>
      <c r="W18467" s="154"/>
      <c r="X18467" s="154"/>
      <c r="Y18467" s="154"/>
      <c r="Z18467" s="154"/>
      <c r="AA18467" s="154"/>
      <c r="AB18467" s="169"/>
      <c r="AC18467" s="154"/>
      <c r="AD18467" s="158"/>
      <c r="AE18467" s="154"/>
      <c r="AF18467" s="154"/>
      <c r="AG18467" s="154"/>
      <c r="AH18467" s="154"/>
    </row>
    <row r="18468" spans="1:34">
      <c r="A18468" s="154"/>
      <c r="B18468" s="154"/>
      <c r="C18468" s="154"/>
      <c r="D18468" s="154"/>
      <c r="E18468" s="159"/>
      <c r="F18468" s="154"/>
      <c r="G18468" s="155"/>
      <c r="H18468" s="155"/>
      <c r="I18468" s="154"/>
      <c r="J18468" s="156"/>
      <c r="K18468" s="154"/>
      <c r="L18468" s="168"/>
      <c r="M18468" s="154"/>
      <c r="N18468" s="157"/>
      <c r="O18468" s="157"/>
      <c r="P18468" s="152"/>
      <c r="Q18468" s="154"/>
      <c r="R18468" s="159"/>
      <c r="S18468" s="154"/>
      <c r="T18468" s="154"/>
      <c r="U18468" s="154"/>
      <c r="V18468" s="154"/>
      <c r="W18468" s="154"/>
      <c r="X18468" s="154"/>
      <c r="Y18468" s="154"/>
      <c r="Z18468" s="154"/>
      <c r="AA18468" s="154"/>
      <c r="AB18468" s="169"/>
      <c r="AC18468" s="154"/>
      <c r="AD18468" s="158"/>
      <c r="AE18468" s="154"/>
      <c r="AF18468" s="154"/>
      <c r="AG18468" s="154"/>
      <c r="AH18468" s="154"/>
    </row>
    <row r="18469" spans="1:34">
      <c r="A18469" s="154"/>
      <c r="B18469" s="154"/>
      <c r="C18469" s="154"/>
      <c r="D18469" s="154"/>
      <c r="E18469" s="159"/>
      <c r="F18469" s="154"/>
      <c r="G18469" s="155"/>
      <c r="H18469" s="155"/>
      <c r="I18469" s="154"/>
      <c r="J18469" s="156"/>
      <c r="K18469" s="154"/>
      <c r="L18469" s="168"/>
      <c r="M18469" s="154"/>
      <c r="N18469" s="157"/>
      <c r="O18469" s="157"/>
      <c r="P18469" s="152"/>
      <c r="Q18469" s="154"/>
      <c r="R18469" s="154"/>
      <c r="S18469" s="154"/>
      <c r="T18469" s="154"/>
      <c r="U18469" s="154"/>
      <c r="V18469" s="154"/>
      <c r="W18469" s="154"/>
      <c r="X18469" s="154"/>
      <c r="Y18469" s="154"/>
      <c r="Z18469" s="154"/>
      <c r="AA18469" s="154"/>
      <c r="AB18469" s="169"/>
      <c r="AC18469" s="154"/>
      <c r="AD18469" s="158"/>
      <c r="AE18469" s="154"/>
      <c r="AF18469" s="154"/>
      <c r="AG18469" s="154"/>
      <c r="AH18469" s="154"/>
    </row>
    <row r="18470" spans="1:34">
      <c r="A18470" s="154"/>
      <c r="B18470" s="154"/>
      <c r="C18470" s="154"/>
      <c r="D18470" s="154"/>
      <c r="E18470" s="159"/>
      <c r="F18470" s="154"/>
      <c r="G18470" s="155"/>
      <c r="H18470" s="155"/>
      <c r="I18470" s="154"/>
      <c r="J18470" s="156"/>
      <c r="K18470" s="154"/>
      <c r="L18470" s="168"/>
      <c r="M18470" s="154"/>
      <c r="N18470" s="157"/>
      <c r="O18470" s="157"/>
      <c r="P18470" s="152"/>
      <c r="Q18470" s="154"/>
      <c r="R18470" s="154"/>
      <c r="S18470" s="154"/>
      <c r="T18470" s="154"/>
      <c r="U18470" s="154"/>
      <c r="V18470" s="154"/>
      <c r="W18470" s="154"/>
      <c r="X18470" s="154"/>
      <c r="Y18470" s="154"/>
      <c r="Z18470" s="154"/>
      <c r="AA18470" s="154"/>
      <c r="AB18470" s="169"/>
      <c r="AC18470" s="154"/>
      <c r="AD18470" s="158"/>
      <c r="AE18470" s="154"/>
      <c r="AF18470" s="154"/>
      <c r="AG18470" s="154"/>
      <c r="AH18470" s="154"/>
    </row>
    <row r="18471" spans="1:34">
      <c r="A18471" s="154"/>
      <c r="B18471" s="154"/>
      <c r="C18471" s="154"/>
      <c r="D18471" s="154"/>
      <c r="E18471" s="159"/>
      <c r="F18471" s="154"/>
      <c r="G18471" s="155"/>
      <c r="H18471" s="155"/>
      <c r="I18471" s="154"/>
      <c r="J18471" s="156"/>
      <c r="K18471" s="154"/>
      <c r="L18471" s="168"/>
      <c r="M18471" s="154"/>
      <c r="N18471" s="157"/>
      <c r="O18471" s="157"/>
      <c r="P18471" s="152"/>
      <c r="Q18471" s="154"/>
      <c r="R18471" s="154"/>
      <c r="S18471" s="154"/>
      <c r="T18471" s="154"/>
      <c r="U18471" s="154"/>
      <c r="V18471" s="154"/>
      <c r="W18471" s="154"/>
      <c r="X18471" s="154"/>
      <c r="Y18471" s="154"/>
      <c r="Z18471" s="154"/>
      <c r="AA18471" s="154"/>
      <c r="AB18471" s="169"/>
      <c r="AC18471" s="154"/>
      <c r="AD18471" s="158"/>
      <c r="AE18471" s="154"/>
      <c r="AF18471" s="154"/>
      <c r="AG18471" s="154"/>
      <c r="AH18471" s="154"/>
    </row>
    <row r="18472" spans="1:34">
      <c r="A18472" s="154"/>
      <c r="B18472" s="154"/>
      <c r="C18472" s="154"/>
      <c r="D18472" s="154"/>
      <c r="E18472" s="159"/>
      <c r="F18472" s="154"/>
      <c r="G18472" s="155"/>
      <c r="H18472" s="155"/>
      <c r="I18472" s="154"/>
      <c r="J18472" s="156"/>
      <c r="K18472" s="154"/>
      <c r="L18472" s="168"/>
      <c r="M18472" s="154"/>
      <c r="N18472" s="157"/>
      <c r="O18472" s="157"/>
      <c r="P18472" s="152"/>
      <c r="Q18472" s="154"/>
      <c r="R18472" s="154"/>
      <c r="S18472" s="154"/>
      <c r="T18472" s="154"/>
      <c r="U18472" s="154"/>
      <c r="V18472" s="154"/>
      <c r="W18472" s="154"/>
      <c r="X18472" s="154"/>
      <c r="Y18472" s="154"/>
      <c r="Z18472" s="154"/>
      <c r="AA18472" s="154"/>
      <c r="AB18472" s="169"/>
      <c r="AC18472" s="154"/>
      <c r="AD18472" s="158"/>
      <c r="AE18472" s="154"/>
      <c r="AF18472" s="154"/>
      <c r="AG18472" s="154"/>
      <c r="AH18472" s="154"/>
    </row>
    <row r="18473" spans="1:34">
      <c r="A18473" s="154"/>
      <c r="B18473" s="154"/>
      <c r="C18473" s="154"/>
      <c r="D18473" s="154"/>
      <c r="E18473" s="159"/>
      <c r="F18473" s="154"/>
      <c r="G18473" s="155"/>
      <c r="H18473" s="155"/>
      <c r="I18473" s="154"/>
      <c r="J18473" s="156"/>
      <c r="K18473" s="154"/>
      <c r="L18473" s="168"/>
      <c r="M18473" s="154"/>
      <c r="N18473" s="157"/>
      <c r="O18473" s="157"/>
      <c r="P18473" s="152"/>
      <c r="Q18473" s="154"/>
      <c r="R18473" s="154"/>
      <c r="S18473" s="154"/>
      <c r="T18473" s="154"/>
      <c r="U18473" s="154"/>
      <c r="V18473" s="154"/>
      <c r="W18473" s="154"/>
      <c r="X18473" s="154"/>
      <c r="Y18473" s="154"/>
      <c r="Z18473" s="154"/>
      <c r="AA18473" s="154"/>
      <c r="AB18473" s="169"/>
      <c r="AC18473" s="154"/>
      <c r="AD18473" s="158"/>
      <c r="AE18473" s="154"/>
      <c r="AF18473" s="154"/>
      <c r="AG18473" s="154"/>
      <c r="AH18473" s="154"/>
    </row>
    <row r="18474" spans="1:34">
      <c r="A18474" s="154"/>
      <c r="B18474" s="154"/>
      <c r="C18474" s="154"/>
      <c r="D18474" s="154"/>
      <c r="E18474" s="159"/>
      <c r="F18474" s="154"/>
      <c r="G18474" s="155"/>
      <c r="H18474" s="155"/>
      <c r="I18474" s="154"/>
      <c r="J18474" s="156"/>
      <c r="K18474" s="154"/>
      <c r="L18474" s="168"/>
      <c r="M18474" s="154"/>
      <c r="N18474" s="157"/>
      <c r="O18474" s="157"/>
      <c r="P18474" s="152"/>
      <c r="Q18474" s="154"/>
      <c r="R18474" s="154"/>
      <c r="S18474" s="154"/>
      <c r="T18474" s="154"/>
      <c r="U18474" s="154"/>
      <c r="V18474" s="154"/>
      <c r="W18474" s="154"/>
      <c r="X18474" s="154"/>
      <c r="Y18474" s="154"/>
      <c r="Z18474" s="154"/>
      <c r="AA18474" s="154"/>
      <c r="AB18474" s="169"/>
      <c r="AC18474" s="154"/>
      <c r="AD18474" s="158"/>
      <c r="AE18474" s="154"/>
      <c r="AF18474" s="154"/>
      <c r="AG18474" s="154"/>
      <c r="AH18474" s="154"/>
    </row>
    <row r="18475" spans="1:34">
      <c r="A18475" s="154"/>
      <c r="B18475" s="154"/>
      <c r="C18475" s="154"/>
      <c r="D18475" s="154"/>
      <c r="E18475" s="154"/>
      <c r="F18475" s="154"/>
      <c r="G18475" s="155"/>
      <c r="H18475" s="155"/>
      <c r="I18475" s="154"/>
      <c r="J18475" s="156"/>
      <c r="K18475" s="154"/>
      <c r="L18475" s="168"/>
      <c r="M18475" s="154"/>
      <c r="N18475" s="157"/>
      <c r="O18475" s="157"/>
      <c r="P18475" s="152"/>
      <c r="Q18475" s="154"/>
      <c r="R18475" s="154"/>
      <c r="S18475" s="154"/>
      <c r="T18475" s="154"/>
      <c r="U18475" s="154"/>
      <c r="V18475" s="154"/>
      <c r="W18475" s="154"/>
      <c r="X18475" s="154"/>
      <c r="Y18475" s="154"/>
      <c r="Z18475" s="154"/>
      <c r="AA18475" s="154"/>
      <c r="AB18475" s="169"/>
      <c r="AC18475" s="154"/>
      <c r="AD18475" s="158"/>
      <c r="AE18475" s="154"/>
      <c r="AF18475" s="154"/>
      <c r="AG18475" s="154"/>
      <c r="AH18475" s="154"/>
    </row>
    <row r="18476" spans="1:34">
      <c r="A18476" s="154"/>
      <c r="B18476" s="154"/>
      <c r="C18476" s="154"/>
      <c r="D18476" s="154"/>
      <c r="E18476" s="154"/>
      <c r="F18476" s="154"/>
      <c r="G18476" s="155"/>
      <c r="H18476" s="155"/>
      <c r="I18476" s="154"/>
      <c r="J18476" s="156"/>
      <c r="K18476" s="154"/>
      <c r="L18476" s="168"/>
      <c r="M18476" s="154"/>
      <c r="N18476" s="157"/>
      <c r="O18476" s="157"/>
      <c r="P18476" s="152"/>
      <c r="Q18476" s="154"/>
      <c r="R18476" s="154"/>
      <c r="S18476" s="154"/>
      <c r="T18476" s="154"/>
      <c r="U18476" s="154"/>
      <c r="V18476" s="154"/>
      <c r="W18476" s="154"/>
      <c r="X18476" s="154"/>
      <c r="Y18476" s="154"/>
      <c r="Z18476" s="154"/>
      <c r="AA18476" s="154"/>
      <c r="AB18476" s="169"/>
      <c r="AC18476" s="154"/>
      <c r="AD18476" s="158"/>
      <c r="AE18476" s="154"/>
      <c r="AF18476" s="154"/>
      <c r="AG18476" s="154"/>
      <c r="AH18476" s="154"/>
    </row>
    <row r="18477" spans="1:34">
      <c r="A18477" s="154"/>
      <c r="B18477" s="154"/>
      <c r="C18477" s="154"/>
      <c r="D18477" s="154"/>
      <c r="E18477" s="154"/>
      <c r="F18477" s="154"/>
      <c r="G18477" s="155"/>
      <c r="H18477" s="155"/>
      <c r="I18477" s="154"/>
      <c r="J18477" s="156"/>
      <c r="K18477" s="154"/>
      <c r="L18477" s="168"/>
      <c r="M18477" s="154"/>
      <c r="N18477" s="157"/>
      <c r="O18477" s="157"/>
      <c r="P18477" s="152"/>
      <c r="Q18477" s="154"/>
      <c r="R18477" s="154"/>
      <c r="S18477" s="154"/>
      <c r="T18477" s="154"/>
      <c r="U18477" s="154"/>
      <c r="V18477" s="154"/>
      <c r="W18477" s="154"/>
      <c r="X18477" s="154"/>
      <c r="Y18477" s="154"/>
      <c r="Z18477" s="154"/>
      <c r="AA18477" s="154"/>
      <c r="AB18477" s="169"/>
      <c r="AC18477" s="154"/>
      <c r="AD18477" s="158"/>
      <c r="AE18477" s="154"/>
      <c r="AF18477" s="154"/>
      <c r="AG18477" s="154"/>
      <c r="AH18477" s="154"/>
    </row>
    <row r="18478" spans="1:34">
      <c r="A18478" s="154"/>
      <c r="B18478" s="154"/>
      <c r="C18478" s="154"/>
      <c r="D18478" s="154"/>
      <c r="E18478" s="154"/>
      <c r="F18478" s="154"/>
      <c r="G18478" s="155"/>
      <c r="H18478" s="155"/>
      <c r="I18478" s="154"/>
      <c r="J18478" s="156"/>
      <c r="K18478" s="154"/>
      <c r="L18478" s="168"/>
      <c r="M18478" s="154"/>
      <c r="N18478" s="157"/>
      <c r="O18478" s="157"/>
      <c r="P18478" s="152"/>
      <c r="Q18478" s="154"/>
      <c r="R18478" s="154"/>
      <c r="S18478" s="154"/>
      <c r="T18478" s="154"/>
      <c r="U18478" s="154"/>
      <c r="V18478" s="154"/>
      <c r="W18478" s="154"/>
      <c r="X18478" s="154"/>
      <c r="Y18478" s="154"/>
      <c r="Z18478" s="154"/>
      <c r="AA18478" s="154"/>
      <c r="AB18478" s="169"/>
      <c r="AC18478" s="154"/>
      <c r="AD18478" s="158"/>
      <c r="AE18478" s="154"/>
      <c r="AF18478" s="154"/>
      <c r="AG18478" s="154"/>
      <c r="AH18478" s="154"/>
    </row>
    <row r="18479" spans="1:34">
      <c r="A18479" s="154"/>
      <c r="B18479" s="154"/>
      <c r="C18479" s="154"/>
      <c r="D18479" s="154"/>
      <c r="E18479" s="154"/>
      <c r="F18479" s="154"/>
      <c r="G18479" s="155"/>
      <c r="H18479" s="155"/>
      <c r="I18479" s="154"/>
      <c r="J18479" s="156"/>
      <c r="K18479" s="154"/>
      <c r="L18479" s="168"/>
      <c r="M18479" s="154"/>
      <c r="N18479" s="157"/>
      <c r="O18479" s="157"/>
      <c r="P18479" s="152"/>
      <c r="Q18479" s="154"/>
      <c r="R18479" s="154"/>
      <c r="S18479" s="154"/>
      <c r="T18479" s="154"/>
      <c r="U18479" s="154"/>
      <c r="V18479" s="154"/>
      <c r="W18479" s="154"/>
      <c r="X18479" s="154"/>
      <c r="Y18479" s="154"/>
      <c r="Z18479" s="154"/>
      <c r="AA18479" s="154"/>
      <c r="AB18479" s="169"/>
      <c r="AC18479" s="154"/>
      <c r="AD18479" s="158"/>
      <c r="AE18479" s="154"/>
      <c r="AF18479" s="154"/>
      <c r="AG18479" s="154"/>
      <c r="AH18479" s="154"/>
    </row>
    <row r="18480" spans="1:34">
      <c r="A18480" s="154"/>
      <c r="B18480" s="154"/>
      <c r="C18480" s="154"/>
      <c r="D18480" s="154"/>
      <c r="E18480" s="154"/>
      <c r="F18480" s="154"/>
      <c r="G18480" s="155"/>
      <c r="H18480" s="155"/>
      <c r="I18480" s="154"/>
      <c r="J18480" s="156"/>
      <c r="K18480" s="154"/>
      <c r="L18480" s="168"/>
      <c r="M18480" s="154"/>
      <c r="N18480" s="157"/>
      <c r="O18480" s="157"/>
      <c r="P18480" s="152"/>
      <c r="Q18480" s="154"/>
      <c r="R18480" s="154"/>
      <c r="S18480" s="154"/>
      <c r="T18480" s="154"/>
      <c r="U18480" s="154"/>
      <c r="V18480" s="154"/>
      <c r="W18480" s="154"/>
      <c r="X18480" s="154"/>
      <c r="Y18480" s="154"/>
      <c r="Z18480" s="154"/>
      <c r="AA18480" s="154"/>
      <c r="AB18480" s="169"/>
      <c r="AC18480" s="154"/>
      <c r="AD18480" s="158"/>
      <c r="AE18480" s="154"/>
      <c r="AF18480" s="154"/>
      <c r="AG18480" s="154"/>
      <c r="AH18480" s="154"/>
    </row>
    <row r="18481" spans="1:34">
      <c r="A18481" s="154"/>
      <c r="B18481" s="154"/>
      <c r="C18481" s="154"/>
      <c r="D18481" s="154"/>
      <c r="E18481" s="154"/>
      <c r="F18481" s="154"/>
      <c r="G18481" s="155"/>
      <c r="H18481" s="155"/>
      <c r="I18481" s="154"/>
      <c r="J18481" s="156"/>
      <c r="K18481" s="154"/>
      <c r="L18481" s="168"/>
      <c r="M18481" s="154"/>
      <c r="N18481" s="157"/>
      <c r="O18481" s="157"/>
      <c r="P18481" s="152"/>
      <c r="Q18481" s="154"/>
      <c r="R18481" s="154"/>
      <c r="S18481" s="154"/>
      <c r="T18481" s="154"/>
      <c r="U18481" s="154"/>
      <c r="V18481" s="154"/>
      <c r="W18481" s="154"/>
      <c r="X18481" s="154"/>
      <c r="Y18481" s="154"/>
      <c r="Z18481" s="154"/>
      <c r="AA18481" s="154"/>
      <c r="AB18481" s="169"/>
      <c r="AC18481" s="154"/>
      <c r="AD18481" s="158"/>
      <c r="AE18481" s="154"/>
      <c r="AF18481" s="154"/>
      <c r="AG18481" s="154"/>
      <c r="AH18481" s="154"/>
    </row>
    <row r="18482" spans="1:34">
      <c r="A18482" s="154"/>
      <c r="B18482" s="154"/>
      <c r="C18482" s="154"/>
      <c r="D18482" s="154"/>
      <c r="E18482" s="154"/>
      <c r="F18482" s="154"/>
      <c r="G18482" s="155"/>
      <c r="H18482" s="155"/>
      <c r="I18482" s="154"/>
      <c r="J18482" s="156"/>
      <c r="K18482" s="154"/>
      <c r="L18482" s="168"/>
      <c r="M18482" s="154"/>
      <c r="N18482" s="157"/>
      <c r="O18482" s="157"/>
      <c r="P18482" s="152"/>
      <c r="Q18482" s="154"/>
      <c r="R18482" s="154"/>
      <c r="S18482" s="154"/>
      <c r="T18482" s="154"/>
      <c r="U18482" s="154"/>
      <c r="V18482" s="154"/>
      <c r="W18482" s="154"/>
      <c r="X18482" s="154"/>
      <c r="Y18482" s="154"/>
      <c r="Z18482" s="154"/>
      <c r="AA18482" s="154"/>
      <c r="AB18482" s="169"/>
      <c r="AC18482" s="154"/>
      <c r="AD18482" s="158"/>
      <c r="AE18482" s="154"/>
      <c r="AF18482" s="154"/>
      <c r="AG18482" s="154"/>
      <c r="AH18482" s="154"/>
    </row>
    <row r="18483" spans="1:34">
      <c r="A18483" s="154"/>
      <c r="B18483" s="154"/>
      <c r="C18483" s="154"/>
      <c r="D18483" s="154"/>
      <c r="E18483" s="154"/>
      <c r="F18483" s="154"/>
      <c r="G18483" s="155"/>
      <c r="H18483" s="155"/>
      <c r="I18483" s="154"/>
      <c r="J18483" s="156"/>
      <c r="K18483" s="154"/>
      <c r="L18483" s="168"/>
      <c r="M18483" s="154"/>
      <c r="N18483" s="157"/>
      <c r="O18483" s="157"/>
      <c r="P18483" s="152"/>
      <c r="Q18483" s="154"/>
      <c r="R18483" s="154"/>
      <c r="S18483" s="154"/>
      <c r="T18483" s="154"/>
      <c r="U18483" s="154"/>
      <c r="V18483" s="154"/>
      <c r="W18483" s="154"/>
      <c r="X18483" s="154"/>
      <c r="Y18483" s="154"/>
      <c r="Z18483" s="154"/>
      <c r="AA18483" s="154"/>
      <c r="AB18483" s="169"/>
      <c r="AC18483" s="154"/>
      <c r="AD18483" s="158"/>
      <c r="AE18483" s="154"/>
      <c r="AF18483" s="154"/>
      <c r="AG18483" s="154"/>
      <c r="AH18483" s="154"/>
    </row>
    <row r="18484" spans="1:34">
      <c r="A18484" s="154"/>
      <c r="B18484" s="154"/>
      <c r="C18484" s="154"/>
      <c r="D18484" s="154"/>
      <c r="E18484" s="154"/>
      <c r="F18484" s="154"/>
      <c r="G18484" s="155"/>
      <c r="H18484" s="155"/>
      <c r="I18484" s="154"/>
      <c r="J18484" s="156"/>
      <c r="K18484" s="154"/>
      <c r="L18484" s="168"/>
      <c r="M18484" s="154"/>
      <c r="N18484" s="157"/>
      <c r="O18484" s="157"/>
      <c r="P18484" s="152"/>
      <c r="Q18484" s="154"/>
      <c r="R18484" s="154"/>
      <c r="S18484" s="154"/>
      <c r="T18484" s="154"/>
      <c r="U18484" s="154"/>
      <c r="V18484" s="154"/>
      <c r="W18484" s="154"/>
      <c r="X18484" s="154"/>
      <c r="Y18484" s="154"/>
      <c r="Z18484" s="154"/>
      <c r="AA18484" s="154"/>
      <c r="AB18484" s="169"/>
      <c r="AC18484" s="154"/>
      <c r="AD18484" s="158"/>
      <c r="AE18484" s="154"/>
      <c r="AF18484" s="154"/>
      <c r="AG18484" s="154"/>
      <c r="AH18484" s="154"/>
    </row>
    <row r="18485" spans="1:34">
      <c r="A18485" s="154"/>
      <c r="B18485" s="154"/>
      <c r="C18485" s="154"/>
      <c r="D18485" s="154"/>
      <c r="E18485" s="154"/>
      <c r="F18485" s="154"/>
      <c r="G18485" s="155"/>
      <c r="H18485" s="155"/>
      <c r="I18485" s="154"/>
      <c r="J18485" s="156"/>
      <c r="K18485" s="154"/>
      <c r="L18485" s="168"/>
      <c r="M18485" s="154"/>
      <c r="N18485" s="157"/>
      <c r="O18485" s="157"/>
      <c r="P18485" s="152"/>
      <c r="Q18485" s="154"/>
      <c r="R18485" s="154"/>
      <c r="S18485" s="154"/>
      <c r="T18485" s="154"/>
      <c r="U18485" s="154"/>
      <c r="V18485" s="154"/>
      <c r="W18485" s="154"/>
      <c r="X18485" s="154"/>
      <c r="Y18485" s="154"/>
      <c r="Z18485" s="154"/>
      <c r="AA18485" s="154"/>
      <c r="AB18485" s="169"/>
      <c r="AC18485" s="154"/>
      <c r="AD18485" s="158"/>
      <c r="AE18485" s="154"/>
      <c r="AF18485" s="154"/>
      <c r="AG18485" s="154"/>
      <c r="AH18485" s="154"/>
    </row>
    <row r="18486" spans="1:34">
      <c r="A18486" s="154"/>
      <c r="B18486" s="154"/>
      <c r="C18486" s="154"/>
      <c r="D18486" s="154"/>
      <c r="E18486" s="154"/>
      <c r="F18486" s="154"/>
      <c r="G18486" s="155"/>
      <c r="H18486" s="155"/>
      <c r="I18486" s="154"/>
      <c r="J18486" s="156"/>
      <c r="K18486" s="154"/>
      <c r="L18486" s="168"/>
      <c r="M18486" s="154"/>
      <c r="N18486" s="157"/>
      <c r="O18486" s="157"/>
      <c r="P18486" s="152"/>
      <c r="Q18486" s="154"/>
      <c r="R18486" s="154"/>
      <c r="S18486" s="154"/>
      <c r="T18486" s="154"/>
      <c r="U18486" s="154"/>
      <c r="V18486" s="154"/>
      <c r="W18486" s="154"/>
      <c r="X18486" s="154"/>
      <c r="Y18486" s="154"/>
      <c r="Z18486" s="154"/>
      <c r="AA18486" s="154"/>
      <c r="AB18486" s="169"/>
      <c r="AC18486" s="154"/>
      <c r="AD18486" s="158"/>
      <c r="AE18486" s="154"/>
      <c r="AF18486" s="154"/>
      <c r="AG18486" s="154"/>
      <c r="AH18486" s="154"/>
    </row>
    <row r="18487" spans="1:34">
      <c r="A18487" s="154"/>
      <c r="B18487" s="154"/>
      <c r="C18487" s="154"/>
      <c r="D18487" s="154"/>
      <c r="E18487" s="154"/>
      <c r="F18487" s="154"/>
      <c r="G18487" s="155"/>
      <c r="H18487" s="155"/>
      <c r="I18487" s="154"/>
      <c r="J18487" s="156"/>
      <c r="K18487" s="154"/>
      <c r="L18487" s="168"/>
      <c r="M18487" s="154"/>
      <c r="N18487" s="157"/>
      <c r="O18487" s="157"/>
      <c r="P18487" s="152"/>
      <c r="Q18487" s="154"/>
      <c r="R18487" s="154"/>
      <c r="S18487" s="154"/>
      <c r="T18487" s="154"/>
      <c r="U18487" s="154"/>
      <c r="V18487" s="154"/>
      <c r="W18487" s="154"/>
      <c r="X18487" s="154"/>
      <c r="Y18487" s="154"/>
      <c r="Z18487" s="154"/>
      <c r="AA18487" s="154"/>
      <c r="AB18487" s="169"/>
      <c r="AC18487" s="154"/>
      <c r="AD18487" s="158"/>
      <c r="AE18487" s="154"/>
      <c r="AF18487" s="154"/>
      <c r="AG18487" s="154"/>
      <c r="AH18487" s="154"/>
    </row>
    <row r="18488" spans="1:34">
      <c r="A18488" s="154"/>
      <c r="B18488" s="154"/>
      <c r="C18488" s="154"/>
      <c r="D18488" s="154"/>
      <c r="E18488" s="154"/>
      <c r="F18488" s="154"/>
      <c r="G18488" s="155"/>
      <c r="H18488" s="155"/>
      <c r="I18488" s="154"/>
      <c r="J18488" s="156"/>
      <c r="K18488" s="154"/>
      <c r="L18488" s="168"/>
      <c r="M18488" s="154"/>
      <c r="N18488" s="157"/>
      <c r="O18488" s="157"/>
      <c r="P18488" s="152"/>
      <c r="Q18488" s="154"/>
      <c r="R18488" s="154"/>
      <c r="S18488" s="154"/>
      <c r="T18488" s="154"/>
      <c r="U18488" s="154"/>
      <c r="V18488" s="154"/>
      <c r="W18488" s="154"/>
      <c r="X18488" s="154"/>
      <c r="Y18488" s="154"/>
      <c r="Z18488" s="154"/>
      <c r="AA18488" s="154"/>
      <c r="AB18488" s="169"/>
      <c r="AC18488" s="154"/>
      <c r="AD18488" s="158"/>
      <c r="AE18488" s="154"/>
      <c r="AF18488" s="154"/>
      <c r="AG18488" s="154"/>
      <c r="AH18488" s="154"/>
    </row>
    <row r="18489" spans="1:34">
      <c r="A18489" s="154"/>
      <c r="B18489" s="154"/>
      <c r="C18489" s="154"/>
      <c r="D18489" s="154"/>
      <c r="E18489" s="154"/>
      <c r="F18489" s="154"/>
      <c r="G18489" s="155"/>
      <c r="H18489" s="155"/>
      <c r="I18489" s="154"/>
      <c r="J18489" s="156"/>
      <c r="K18489" s="154"/>
      <c r="L18489" s="168"/>
      <c r="M18489" s="154"/>
      <c r="N18489" s="157"/>
      <c r="O18489" s="157"/>
      <c r="P18489" s="152"/>
      <c r="Q18489" s="154"/>
      <c r="R18489" s="154"/>
      <c r="S18489" s="154"/>
      <c r="T18489" s="154"/>
      <c r="U18489" s="154"/>
      <c r="V18489" s="154"/>
      <c r="W18489" s="154"/>
      <c r="X18489" s="154"/>
      <c r="Y18489" s="154"/>
      <c r="Z18489" s="154"/>
      <c r="AA18489" s="154"/>
      <c r="AB18489" s="169"/>
      <c r="AC18489" s="154"/>
      <c r="AD18489" s="158"/>
      <c r="AE18489" s="154"/>
      <c r="AF18489" s="154"/>
      <c r="AG18489" s="154"/>
      <c r="AH18489" s="154"/>
    </row>
    <row r="18490" spans="1:34">
      <c r="A18490" s="154"/>
      <c r="B18490" s="154"/>
      <c r="C18490" s="154"/>
      <c r="D18490" s="154"/>
      <c r="E18490" s="154"/>
      <c r="F18490" s="154"/>
      <c r="G18490" s="155"/>
      <c r="H18490" s="155"/>
      <c r="I18490" s="154"/>
      <c r="J18490" s="156"/>
      <c r="K18490" s="154"/>
      <c r="L18490" s="168"/>
      <c r="M18490" s="154"/>
      <c r="N18490" s="157"/>
      <c r="O18490" s="157"/>
      <c r="P18490" s="152"/>
      <c r="Q18490" s="154"/>
      <c r="R18490" s="154"/>
      <c r="S18490" s="154"/>
      <c r="T18490" s="154"/>
      <c r="U18490" s="154"/>
      <c r="V18490" s="154"/>
      <c r="W18490" s="154"/>
      <c r="X18490" s="154"/>
      <c r="Y18490" s="154"/>
      <c r="Z18490" s="154"/>
      <c r="AA18490" s="154"/>
      <c r="AB18490" s="169"/>
      <c r="AC18490" s="154"/>
      <c r="AD18490" s="158"/>
      <c r="AE18490" s="154"/>
      <c r="AF18490" s="154"/>
      <c r="AG18490" s="154"/>
      <c r="AH18490" s="154"/>
    </row>
    <row r="18491" spans="1:34">
      <c r="A18491" s="154"/>
      <c r="B18491" s="154"/>
      <c r="C18491" s="154"/>
      <c r="D18491" s="154"/>
      <c r="E18491" s="154"/>
      <c r="F18491" s="154"/>
      <c r="G18491" s="155"/>
      <c r="H18491" s="155"/>
      <c r="I18491" s="154"/>
      <c r="J18491" s="156"/>
      <c r="K18491" s="154"/>
      <c r="L18491" s="168"/>
      <c r="M18491" s="154"/>
      <c r="N18491" s="157"/>
      <c r="O18491" s="157"/>
      <c r="P18491" s="152"/>
      <c r="Q18491" s="154"/>
      <c r="R18491" s="154"/>
      <c r="S18491" s="154"/>
      <c r="T18491" s="154"/>
      <c r="U18491" s="154"/>
      <c r="V18491" s="154"/>
      <c r="W18491" s="154"/>
      <c r="X18491" s="154"/>
      <c r="Y18491" s="154"/>
      <c r="Z18491" s="154"/>
      <c r="AA18491" s="154"/>
      <c r="AB18491" s="169"/>
      <c r="AC18491" s="154"/>
      <c r="AD18491" s="158"/>
      <c r="AE18491" s="154"/>
      <c r="AF18491" s="154"/>
      <c r="AG18491" s="154"/>
      <c r="AH18491" s="154"/>
    </row>
    <row r="18492" spans="1:34">
      <c r="A18492" s="154"/>
      <c r="B18492" s="154"/>
      <c r="C18492" s="154"/>
      <c r="D18492" s="154"/>
      <c r="E18492" s="154"/>
      <c r="F18492" s="154"/>
      <c r="G18492" s="155"/>
      <c r="H18492" s="155"/>
      <c r="I18492" s="154"/>
      <c r="J18492" s="156"/>
      <c r="K18492" s="154"/>
      <c r="L18492" s="168"/>
      <c r="M18492" s="154"/>
      <c r="N18492" s="157"/>
      <c r="O18492" s="157"/>
      <c r="P18492" s="152"/>
      <c r="Q18492" s="154"/>
      <c r="R18492" s="154"/>
      <c r="S18492" s="154"/>
      <c r="T18492" s="154"/>
      <c r="U18492" s="154"/>
      <c r="V18492" s="154"/>
      <c r="W18492" s="154"/>
      <c r="X18492" s="154"/>
      <c r="Y18492" s="154"/>
      <c r="Z18492" s="154"/>
      <c r="AA18492" s="154"/>
      <c r="AB18492" s="169"/>
      <c r="AC18492" s="154"/>
      <c r="AD18492" s="158"/>
      <c r="AE18492" s="154"/>
      <c r="AF18492" s="154"/>
      <c r="AG18492" s="154"/>
      <c r="AH18492" s="154"/>
    </row>
    <row r="18493" spans="1:34">
      <c r="A18493" s="154"/>
      <c r="B18493" s="154"/>
      <c r="C18493" s="154"/>
      <c r="D18493" s="154"/>
      <c r="E18493" s="154"/>
      <c r="F18493" s="154"/>
      <c r="G18493" s="155"/>
      <c r="H18493" s="155"/>
      <c r="I18493" s="154"/>
      <c r="J18493" s="156"/>
      <c r="K18493" s="154"/>
      <c r="L18493" s="168"/>
      <c r="M18493" s="154"/>
      <c r="N18493" s="157"/>
      <c r="O18493" s="157"/>
      <c r="P18493" s="152"/>
      <c r="Q18493" s="154"/>
      <c r="R18493" s="154"/>
      <c r="S18493" s="154"/>
      <c r="T18493" s="154"/>
      <c r="U18493" s="154"/>
      <c r="V18493" s="154"/>
      <c r="W18493" s="154"/>
      <c r="X18493" s="154"/>
      <c r="Y18493" s="154"/>
      <c r="Z18493" s="154"/>
      <c r="AA18493" s="154"/>
      <c r="AB18493" s="169"/>
      <c r="AC18493" s="154"/>
      <c r="AD18493" s="158"/>
      <c r="AE18493" s="154"/>
      <c r="AF18493" s="154"/>
      <c r="AG18493" s="154"/>
      <c r="AH18493" s="154"/>
    </row>
    <row r="18494" spans="1:34">
      <c r="A18494" s="154"/>
      <c r="B18494" s="154"/>
      <c r="C18494" s="154"/>
      <c r="D18494" s="154"/>
      <c r="E18494" s="154"/>
      <c r="F18494" s="154"/>
      <c r="G18494" s="155"/>
      <c r="H18494" s="155"/>
      <c r="I18494" s="154"/>
      <c r="J18494" s="156"/>
      <c r="K18494" s="154"/>
      <c r="L18494" s="168"/>
      <c r="M18494" s="154"/>
      <c r="N18494" s="157"/>
      <c r="O18494" s="157"/>
      <c r="P18494" s="152"/>
      <c r="Q18494" s="154"/>
      <c r="R18494" s="154"/>
      <c r="S18494" s="154"/>
      <c r="T18494" s="154"/>
      <c r="U18494" s="154"/>
      <c r="V18494" s="154"/>
      <c r="W18494" s="154"/>
      <c r="X18494" s="154"/>
      <c r="Y18494" s="154"/>
      <c r="Z18494" s="154"/>
      <c r="AA18494" s="154"/>
      <c r="AB18494" s="169"/>
      <c r="AC18494" s="154"/>
      <c r="AD18494" s="158"/>
      <c r="AE18494" s="154"/>
      <c r="AF18494" s="154"/>
      <c r="AG18494" s="154"/>
      <c r="AH18494" s="154"/>
    </row>
    <row r="18495" spans="1:34">
      <c r="A18495" s="154"/>
      <c r="B18495" s="154"/>
      <c r="C18495" s="154"/>
      <c r="D18495" s="154"/>
      <c r="E18495" s="154"/>
      <c r="F18495" s="154"/>
      <c r="G18495" s="155"/>
      <c r="H18495" s="155"/>
      <c r="I18495" s="154"/>
      <c r="J18495" s="156"/>
      <c r="K18495" s="154"/>
      <c r="L18495" s="168"/>
      <c r="M18495" s="154"/>
      <c r="N18495" s="157"/>
      <c r="O18495" s="157"/>
      <c r="P18495" s="152"/>
      <c r="Q18495" s="154"/>
      <c r="R18495" s="154"/>
      <c r="S18495" s="154"/>
      <c r="T18495" s="154"/>
      <c r="U18495" s="154"/>
      <c r="V18495" s="154"/>
      <c r="W18495" s="154"/>
      <c r="X18495" s="154"/>
      <c r="Y18495" s="154"/>
      <c r="Z18495" s="154"/>
      <c r="AA18495" s="154"/>
      <c r="AB18495" s="169"/>
      <c r="AC18495" s="154"/>
      <c r="AD18495" s="158"/>
      <c r="AE18495" s="154"/>
      <c r="AF18495" s="154"/>
      <c r="AG18495" s="154"/>
      <c r="AH18495" s="154"/>
    </row>
    <row r="18496" spans="1:34">
      <c r="A18496" s="154"/>
      <c r="B18496" s="154"/>
      <c r="C18496" s="154"/>
      <c r="D18496" s="154"/>
      <c r="E18496" s="154"/>
      <c r="F18496" s="154"/>
      <c r="G18496" s="155"/>
      <c r="H18496" s="155"/>
      <c r="I18496" s="154"/>
      <c r="J18496" s="156"/>
      <c r="K18496" s="154"/>
      <c r="L18496" s="168"/>
      <c r="M18496" s="154"/>
      <c r="N18496" s="157"/>
      <c r="O18496" s="157"/>
      <c r="P18496" s="152"/>
      <c r="Q18496" s="154"/>
      <c r="R18496" s="154"/>
      <c r="S18496" s="154"/>
      <c r="T18496" s="154"/>
      <c r="U18496" s="154"/>
      <c r="V18496" s="154"/>
      <c r="W18496" s="154"/>
      <c r="X18496" s="154"/>
      <c r="Y18496" s="154"/>
      <c r="Z18496" s="154"/>
      <c r="AA18496" s="154"/>
      <c r="AB18496" s="169"/>
      <c r="AC18496" s="154"/>
      <c r="AD18496" s="158"/>
      <c r="AE18496" s="154"/>
      <c r="AF18496" s="154"/>
      <c r="AG18496" s="154"/>
      <c r="AH18496" s="154"/>
    </row>
    <row r="18497" spans="1:34">
      <c r="A18497" s="154"/>
      <c r="B18497" s="154"/>
      <c r="C18497" s="154"/>
      <c r="D18497" s="154"/>
      <c r="E18497" s="154"/>
      <c r="F18497" s="154"/>
      <c r="G18497" s="155"/>
      <c r="H18497" s="155"/>
      <c r="I18497" s="154"/>
      <c r="J18497" s="156"/>
      <c r="K18497" s="154"/>
      <c r="L18497" s="168"/>
      <c r="M18497" s="154"/>
      <c r="N18497" s="157"/>
      <c r="O18497" s="157"/>
      <c r="P18497" s="152"/>
      <c r="Q18497" s="154"/>
      <c r="R18497" s="159"/>
      <c r="S18497" s="154"/>
      <c r="T18497" s="154"/>
      <c r="U18497" s="154"/>
      <c r="V18497" s="154"/>
      <c r="W18497" s="154"/>
      <c r="X18497" s="154"/>
      <c r="Y18497" s="154"/>
      <c r="Z18497" s="154"/>
      <c r="AA18497" s="154"/>
      <c r="AB18497" s="169"/>
      <c r="AC18497" s="154"/>
      <c r="AD18497" s="158"/>
      <c r="AE18497" s="154"/>
      <c r="AF18497" s="154"/>
      <c r="AG18497" s="154"/>
      <c r="AH18497" s="154"/>
    </row>
    <row r="18498" spans="1:34">
      <c r="A18498" s="154"/>
      <c r="B18498" s="154"/>
      <c r="C18498" s="154"/>
      <c r="D18498" s="154"/>
      <c r="E18498" s="154"/>
      <c r="F18498" s="154"/>
      <c r="G18498" s="155"/>
      <c r="H18498" s="155"/>
      <c r="I18498" s="154"/>
      <c r="J18498" s="156"/>
      <c r="K18498" s="154"/>
      <c r="L18498" s="168"/>
      <c r="M18498" s="154"/>
      <c r="N18498" s="157"/>
      <c r="O18498" s="157"/>
      <c r="P18498" s="152"/>
      <c r="Q18498" s="154"/>
      <c r="R18498" s="154"/>
      <c r="S18498" s="154"/>
      <c r="T18498" s="154"/>
      <c r="U18498" s="154"/>
      <c r="V18498" s="154"/>
      <c r="W18498" s="154"/>
      <c r="X18498" s="154"/>
      <c r="Y18498" s="154"/>
      <c r="Z18498" s="154"/>
      <c r="AA18498" s="154"/>
      <c r="AB18498" s="169"/>
      <c r="AC18498" s="154"/>
      <c r="AD18498" s="158"/>
      <c r="AE18498" s="154"/>
      <c r="AF18498" s="154"/>
      <c r="AG18498" s="154"/>
      <c r="AH18498" s="154"/>
    </row>
    <row r="18499" spans="1:34">
      <c r="A18499" s="154"/>
      <c r="B18499" s="154"/>
      <c r="C18499" s="154"/>
      <c r="D18499" s="154"/>
      <c r="E18499" s="154"/>
      <c r="F18499" s="154"/>
      <c r="G18499" s="155"/>
      <c r="H18499" s="155"/>
      <c r="I18499" s="154"/>
      <c r="J18499" s="156"/>
      <c r="K18499" s="154"/>
      <c r="L18499" s="168"/>
      <c r="M18499" s="154"/>
      <c r="N18499" s="157"/>
      <c r="O18499" s="157"/>
      <c r="P18499" s="152"/>
      <c r="Q18499" s="154"/>
      <c r="R18499" s="154"/>
      <c r="S18499" s="154"/>
      <c r="T18499" s="154"/>
      <c r="U18499" s="154"/>
      <c r="V18499" s="154"/>
      <c r="W18499" s="154"/>
      <c r="X18499" s="154"/>
      <c r="Y18499" s="154"/>
      <c r="Z18499" s="154"/>
      <c r="AA18499" s="154"/>
      <c r="AB18499" s="169"/>
      <c r="AC18499" s="154"/>
      <c r="AD18499" s="158"/>
      <c r="AE18499" s="154"/>
      <c r="AF18499" s="154"/>
      <c r="AG18499" s="154"/>
      <c r="AH18499" s="154"/>
    </row>
    <row r="18500" spans="1:34">
      <c r="A18500" s="154"/>
      <c r="B18500" s="154"/>
      <c r="C18500" s="154"/>
      <c r="D18500" s="154"/>
      <c r="E18500" s="154"/>
      <c r="F18500" s="154"/>
      <c r="G18500" s="155"/>
      <c r="H18500" s="155"/>
      <c r="I18500" s="154"/>
      <c r="J18500" s="156"/>
      <c r="K18500" s="154"/>
      <c r="L18500" s="168"/>
      <c r="M18500" s="154"/>
      <c r="N18500" s="157"/>
      <c r="O18500" s="157"/>
      <c r="P18500" s="152"/>
      <c r="Q18500" s="154"/>
      <c r="R18500" s="154"/>
      <c r="S18500" s="154"/>
      <c r="T18500" s="154"/>
      <c r="U18500" s="154"/>
      <c r="V18500" s="154"/>
      <c r="W18500" s="154"/>
      <c r="X18500" s="154"/>
      <c r="Y18500" s="154"/>
      <c r="Z18500" s="154"/>
      <c r="AA18500" s="154"/>
      <c r="AB18500" s="169"/>
      <c r="AC18500" s="154"/>
      <c r="AD18500" s="158"/>
      <c r="AE18500" s="154"/>
      <c r="AF18500" s="154"/>
      <c r="AG18500" s="154"/>
      <c r="AH18500" s="154"/>
    </row>
    <row r="18501" spans="1:34">
      <c r="A18501" s="154"/>
      <c r="B18501" s="154"/>
      <c r="C18501" s="154"/>
      <c r="D18501" s="154"/>
      <c r="E18501" s="154"/>
      <c r="F18501" s="154"/>
      <c r="G18501" s="155"/>
      <c r="H18501" s="155"/>
      <c r="I18501" s="154"/>
      <c r="J18501" s="156"/>
      <c r="K18501" s="154"/>
      <c r="L18501" s="168"/>
      <c r="M18501" s="154"/>
      <c r="N18501" s="157"/>
      <c r="O18501" s="157"/>
      <c r="P18501" s="152"/>
      <c r="Q18501" s="154"/>
      <c r="R18501" s="154"/>
      <c r="S18501" s="154"/>
      <c r="T18501" s="154"/>
      <c r="U18501" s="154"/>
      <c r="V18501" s="154"/>
      <c r="W18501" s="154"/>
      <c r="X18501" s="154"/>
      <c r="Y18501" s="154"/>
      <c r="Z18501" s="154"/>
      <c r="AA18501" s="154"/>
      <c r="AB18501" s="169"/>
      <c r="AC18501" s="154"/>
      <c r="AD18501" s="158"/>
      <c r="AE18501" s="154"/>
      <c r="AF18501" s="154"/>
      <c r="AG18501" s="154"/>
      <c r="AH18501" s="154"/>
    </row>
    <row r="18502" spans="1:34">
      <c r="A18502" s="154"/>
      <c r="B18502" s="154"/>
      <c r="C18502" s="154"/>
      <c r="D18502" s="154"/>
      <c r="E18502" s="154"/>
      <c r="F18502" s="154"/>
      <c r="G18502" s="155"/>
      <c r="H18502" s="155"/>
      <c r="I18502" s="154"/>
      <c r="J18502" s="156"/>
      <c r="K18502" s="154"/>
      <c r="L18502" s="168"/>
      <c r="M18502" s="154"/>
      <c r="N18502" s="157"/>
      <c r="O18502" s="157"/>
      <c r="P18502" s="152"/>
      <c r="Q18502" s="154"/>
      <c r="R18502" s="154"/>
      <c r="S18502" s="154"/>
      <c r="T18502" s="154"/>
      <c r="U18502" s="154"/>
      <c r="V18502" s="154"/>
      <c r="W18502" s="154"/>
      <c r="X18502" s="154"/>
      <c r="Y18502" s="154"/>
      <c r="Z18502" s="154"/>
      <c r="AA18502" s="154"/>
      <c r="AB18502" s="169"/>
      <c r="AC18502" s="154"/>
      <c r="AD18502" s="158"/>
      <c r="AE18502" s="154"/>
      <c r="AF18502" s="154"/>
      <c r="AG18502" s="154"/>
      <c r="AH18502" s="154"/>
    </row>
    <row r="18503" spans="1:34">
      <c r="A18503" s="154"/>
      <c r="B18503" s="154"/>
      <c r="C18503" s="154"/>
      <c r="D18503" s="154"/>
      <c r="E18503" s="154"/>
      <c r="F18503" s="154"/>
      <c r="G18503" s="155"/>
      <c r="H18503" s="155"/>
      <c r="I18503" s="154"/>
      <c r="J18503" s="156"/>
      <c r="K18503" s="154"/>
      <c r="L18503" s="168"/>
      <c r="M18503" s="154"/>
      <c r="N18503" s="157"/>
      <c r="O18503" s="157"/>
      <c r="P18503" s="152"/>
      <c r="Q18503" s="154"/>
      <c r="R18503" s="154"/>
      <c r="S18503" s="154"/>
      <c r="T18503" s="154"/>
      <c r="U18503" s="154"/>
      <c r="V18503" s="154"/>
      <c r="W18503" s="154"/>
      <c r="X18503" s="154"/>
      <c r="Y18503" s="154"/>
      <c r="Z18503" s="154"/>
      <c r="AA18503" s="154"/>
      <c r="AB18503" s="169"/>
      <c r="AC18503" s="154"/>
      <c r="AD18503" s="158"/>
      <c r="AE18503" s="154"/>
      <c r="AF18503" s="154"/>
      <c r="AG18503" s="154"/>
      <c r="AH18503" s="154"/>
    </row>
    <row r="18504" spans="1:34">
      <c r="A18504" s="154"/>
      <c r="B18504" s="154"/>
      <c r="C18504" s="154"/>
      <c r="D18504" s="154"/>
      <c r="E18504" s="154"/>
      <c r="F18504" s="154"/>
      <c r="G18504" s="155"/>
      <c r="H18504" s="155"/>
      <c r="I18504" s="154"/>
      <c r="J18504" s="156"/>
      <c r="K18504" s="154"/>
      <c r="L18504" s="168"/>
      <c r="M18504" s="154"/>
      <c r="N18504" s="157"/>
      <c r="O18504" s="157"/>
      <c r="P18504" s="152"/>
      <c r="Q18504" s="154"/>
      <c r="R18504" s="154"/>
      <c r="S18504" s="154"/>
      <c r="T18504" s="154"/>
      <c r="U18504" s="154"/>
      <c r="V18504" s="154"/>
      <c r="W18504" s="154"/>
      <c r="X18504" s="154"/>
      <c r="Y18504" s="154"/>
      <c r="Z18504" s="154"/>
      <c r="AA18504" s="154"/>
      <c r="AB18504" s="169"/>
      <c r="AC18504" s="154"/>
      <c r="AD18504" s="158"/>
      <c r="AE18504" s="154"/>
      <c r="AF18504" s="154"/>
      <c r="AG18504" s="154"/>
      <c r="AH18504" s="154"/>
    </row>
    <row r="18505" spans="1:34">
      <c r="A18505" s="154"/>
      <c r="B18505" s="154"/>
      <c r="C18505" s="154"/>
      <c r="D18505" s="154"/>
      <c r="E18505" s="154"/>
      <c r="F18505" s="154"/>
      <c r="G18505" s="155"/>
      <c r="H18505" s="155"/>
      <c r="I18505" s="154"/>
      <c r="J18505" s="156"/>
      <c r="K18505" s="154"/>
      <c r="L18505" s="168"/>
      <c r="M18505" s="154"/>
      <c r="N18505" s="157"/>
      <c r="O18505" s="157"/>
      <c r="P18505" s="152"/>
      <c r="Q18505" s="154"/>
      <c r="R18505" s="154"/>
      <c r="S18505" s="154"/>
      <c r="T18505" s="154"/>
      <c r="U18505" s="154"/>
      <c r="V18505" s="154"/>
      <c r="W18505" s="154"/>
      <c r="X18505" s="154"/>
      <c r="Y18505" s="154"/>
      <c r="Z18505" s="154"/>
      <c r="AA18505" s="154"/>
      <c r="AB18505" s="169"/>
      <c r="AC18505" s="154"/>
      <c r="AD18505" s="158"/>
      <c r="AE18505" s="154"/>
      <c r="AF18505" s="154"/>
      <c r="AG18505" s="154"/>
      <c r="AH18505" s="154"/>
    </row>
    <row r="18506" spans="1:34">
      <c r="A18506" s="154"/>
      <c r="B18506" s="154"/>
      <c r="C18506" s="154"/>
      <c r="D18506" s="154"/>
      <c r="E18506" s="154"/>
      <c r="F18506" s="154"/>
      <c r="G18506" s="155"/>
      <c r="H18506" s="155"/>
      <c r="I18506" s="154"/>
      <c r="J18506" s="156"/>
      <c r="K18506" s="154"/>
      <c r="L18506" s="168"/>
      <c r="M18506" s="154"/>
      <c r="N18506" s="157"/>
      <c r="O18506" s="157"/>
      <c r="P18506" s="152"/>
      <c r="Q18506" s="154"/>
      <c r="R18506" s="154"/>
      <c r="S18506" s="154"/>
      <c r="T18506" s="154"/>
      <c r="U18506" s="154"/>
      <c r="V18506" s="154"/>
      <c r="W18506" s="154"/>
      <c r="X18506" s="154"/>
      <c r="Y18506" s="154"/>
      <c r="Z18506" s="154"/>
      <c r="AA18506" s="154"/>
      <c r="AB18506" s="169"/>
      <c r="AC18506" s="154"/>
      <c r="AD18506" s="158"/>
      <c r="AE18506" s="154"/>
      <c r="AF18506" s="154"/>
      <c r="AG18506" s="154"/>
      <c r="AH18506" s="154"/>
    </row>
    <row r="18507" spans="1:34">
      <c r="A18507" s="154"/>
      <c r="B18507" s="154"/>
      <c r="C18507" s="154"/>
      <c r="D18507" s="154"/>
      <c r="E18507" s="154"/>
      <c r="F18507" s="154"/>
      <c r="G18507" s="155"/>
      <c r="H18507" s="155"/>
      <c r="I18507" s="154"/>
      <c r="J18507" s="156"/>
      <c r="K18507" s="154"/>
      <c r="L18507" s="168"/>
      <c r="M18507" s="154"/>
      <c r="N18507" s="157"/>
      <c r="O18507" s="157"/>
      <c r="P18507" s="152"/>
      <c r="Q18507" s="154"/>
      <c r="R18507" s="154"/>
      <c r="S18507" s="154"/>
      <c r="T18507" s="154"/>
      <c r="U18507" s="154"/>
      <c r="V18507" s="154"/>
      <c r="W18507" s="154"/>
      <c r="X18507" s="154"/>
      <c r="Y18507" s="154"/>
      <c r="Z18507" s="154"/>
      <c r="AA18507" s="154"/>
      <c r="AB18507" s="169"/>
      <c r="AC18507" s="154"/>
      <c r="AD18507" s="158"/>
      <c r="AE18507" s="154"/>
      <c r="AF18507" s="154"/>
      <c r="AG18507" s="154"/>
      <c r="AH18507" s="154"/>
    </row>
    <row r="18508" spans="1:34">
      <c r="A18508" s="154"/>
      <c r="B18508" s="154"/>
      <c r="C18508" s="154"/>
      <c r="D18508" s="154"/>
      <c r="E18508" s="154"/>
      <c r="F18508" s="154"/>
      <c r="G18508" s="155"/>
      <c r="H18508" s="155"/>
      <c r="I18508" s="154"/>
      <c r="J18508" s="156"/>
      <c r="K18508" s="154"/>
      <c r="L18508" s="168"/>
      <c r="M18508" s="154"/>
      <c r="N18508" s="157"/>
      <c r="O18508" s="157"/>
      <c r="P18508" s="152"/>
      <c r="Q18508" s="154"/>
      <c r="R18508" s="154"/>
      <c r="S18508" s="154"/>
      <c r="T18508" s="154"/>
      <c r="U18508" s="154"/>
      <c r="V18508" s="154"/>
      <c r="W18508" s="154"/>
      <c r="X18508" s="154"/>
      <c r="Y18508" s="154"/>
      <c r="Z18508" s="154"/>
      <c r="AA18508" s="154"/>
      <c r="AB18508" s="169"/>
      <c r="AC18508" s="154"/>
      <c r="AD18508" s="158"/>
      <c r="AE18508" s="154"/>
      <c r="AF18508" s="154"/>
      <c r="AG18508" s="154"/>
      <c r="AH18508" s="154"/>
    </row>
    <row r="18509" spans="1:34">
      <c r="A18509" s="154"/>
      <c r="B18509" s="154"/>
      <c r="C18509" s="154"/>
      <c r="D18509" s="154"/>
      <c r="E18509" s="154"/>
      <c r="F18509" s="154"/>
      <c r="G18509" s="155"/>
      <c r="H18509" s="155"/>
      <c r="I18509" s="154"/>
      <c r="J18509" s="156"/>
      <c r="K18509" s="154"/>
      <c r="L18509" s="168"/>
      <c r="M18509" s="154"/>
      <c r="N18509" s="157"/>
      <c r="O18509" s="157"/>
      <c r="P18509" s="152"/>
      <c r="Q18509" s="154"/>
      <c r="R18509" s="154"/>
      <c r="S18509" s="154"/>
      <c r="T18509" s="154"/>
      <c r="U18509" s="154"/>
      <c r="V18509" s="154"/>
      <c r="W18509" s="154"/>
      <c r="X18509" s="154"/>
      <c r="Y18509" s="154"/>
      <c r="Z18509" s="154"/>
      <c r="AA18509" s="154"/>
      <c r="AB18509" s="169"/>
      <c r="AC18509" s="154"/>
      <c r="AD18509" s="158"/>
      <c r="AE18509" s="154"/>
      <c r="AF18509" s="154"/>
      <c r="AG18509" s="154"/>
      <c r="AH18509" s="154"/>
    </row>
    <row r="18510" spans="1:34">
      <c r="A18510" s="154"/>
      <c r="B18510" s="154"/>
      <c r="C18510" s="154"/>
      <c r="D18510" s="154"/>
      <c r="E18510" s="154"/>
      <c r="F18510" s="154"/>
      <c r="G18510" s="155"/>
      <c r="H18510" s="155"/>
      <c r="I18510" s="154"/>
      <c r="J18510" s="156"/>
      <c r="K18510" s="154"/>
      <c r="L18510" s="168"/>
      <c r="M18510" s="154"/>
      <c r="N18510" s="157"/>
      <c r="O18510" s="157"/>
      <c r="P18510" s="152"/>
      <c r="Q18510" s="154"/>
      <c r="R18510" s="154"/>
      <c r="S18510" s="154"/>
      <c r="T18510" s="154"/>
      <c r="U18510" s="154"/>
      <c r="V18510" s="154"/>
      <c r="W18510" s="154"/>
      <c r="X18510" s="154"/>
      <c r="Y18510" s="154"/>
      <c r="Z18510" s="154"/>
      <c r="AA18510" s="154"/>
      <c r="AB18510" s="169"/>
      <c r="AC18510" s="154"/>
      <c r="AD18510" s="158"/>
      <c r="AE18510" s="154"/>
      <c r="AF18510" s="154"/>
      <c r="AG18510" s="154"/>
      <c r="AH18510" s="154"/>
    </row>
    <row r="18511" spans="1:34">
      <c r="A18511" s="154"/>
      <c r="B18511" s="154"/>
      <c r="C18511" s="154"/>
      <c r="D18511" s="154"/>
      <c r="E18511" s="154"/>
      <c r="F18511" s="154"/>
      <c r="G18511" s="155"/>
      <c r="H18511" s="155"/>
      <c r="I18511" s="154"/>
      <c r="J18511" s="156"/>
      <c r="K18511" s="154"/>
      <c r="L18511" s="168"/>
      <c r="M18511" s="154"/>
      <c r="N18511" s="157"/>
      <c r="O18511" s="157"/>
      <c r="P18511" s="152"/>
      <c r="Q18511" s="154"/>
      <c r="R18511" s="154"/>
      <c r="S18511" s="154"/>
      <c r="T18511" s="154"/>
      <c r="U18511" s="154"/>
      <c r="V18511" s="154"/>
      <c r="W18511" s="154"/>
      <c r="X18511" s="154"/>
      <c r="Y18511" s="154"/>
      <c r="Z18511" s="154"/>
      <c r="AA18511" s="154"/>
      <c r="AB18511" s="169"/>
      <c r="AC18511" s="154"/>
      <c r="AD18511" s="158"/>
      <c r="AE18511" s="154"/>
      <c r="AF18511" s="154"/>
      <c r="AG18511" s="154"/>
      <c r="AH18511" s="154"/>
    </row>
    <row r="18512" spans="1:34">
      <c r="A18512" s="154"/>
      <c r="B18512" s="154"/>
      <c r="C18512" s="154"/>
      <c r="D18512" s="154"/>
      <c r="E18512" s="154"/>
      <c r="F18512" s="154"/>
      <c r="G18512" s="155"/>
      <c r="H18512" s="155"/>
      <c r="I18512" s="154"/>
      <c r="J18512" s="156"/>
      <c r="K18512" s="154"/>
      <c r="L18512" s="168"/>
      <c r="M18512" s="154"/>
      <c r="N18512" s="157"/>
      <c r="O18512" s="157"/>
      <c r="P18512" s="152"/>
      <c r="Q18512" s="154"/>
      <c r="R18512" s="154"/>
      <c r="S18512" s="154"/>
      <c r="T18512" s="154"/>
      <c r="U18512" s="154"/>
      <c r="V18512" s="154"/>
      <c r="W18512" s="154"/>
      <c r="X18512" s="154"/>
      <c r="Y18512" s="154"/>
      <c r="Z18512" s="154"/>
      <c r="AA18512" s="154"/>
      <c r="AB18512" s="169"/>
      <c r="AC18512" s="154"/>
      <c r="AD18512" s="158"/>
      <c r="AE18512" s="154"/>
      <c r="AF18512" s="154"/>
      <c r="AG18512" s="154"/>
      <c r="AH18512" s="154"/>
    </row>
    <row r="18513" spans="1:34">
      <c r="A18513" s="154"/>
      <c r="B18513" s="154"/>
      <c r="C18513" s="154"/>
      <c r="D18513" s="154"/>
      <c r="E18513" s="154"/>
      <c r="F18513" s="154"/>
      <c r="G18513" s="155"/>
      <c r="H18513" s="155"/>
      <c r="I18513" s="154"/>
      <c r="J18513" s="156"/>
      <c r="K18513" s="154"/>
      <c r="L18513" s="168"/>
      <c r="M18513" s="154"/>
      <c r="N18513" s="157"/>
      <c r="O18513" s="157"/>
      <c r="P18513" s="152"/>
      <c r="Q18513" s="154"/>
      <c r="R18513" s="154"/>
      <c r="S18513" s="154"/>
      <c r="T18513" s="154"/>
      <c r="U18513" s="154"/>
      <c r="V18513" s="154"/>
      <c r="W18513" s="154"/>
      <c r="X18513" s="154"/>
      <c r="Y18513" s="154"/>
      <c r="Z18513" s="154"/>
      <c r="AA18513" s="154"/>
      <c r="AB18513" s="169"/>
      <c r="AC18513" s="154"/>
      <c r="AD18513" s="158"/>
      <c r="AE18513" s="154"/>
      <c r="AF18513" s="154"/>
      <c r="AG18513" s="154"/>
      <c r="AH18513" s="154"/>
    </row>
    <row r="18514" spans="1:34">
      <c r="A18514" s="154"/>
      <c r="B18514" s="154"/>
      <c r="C18514" s="154"/>
      <c r="D18514" s="154"/>
      <c r="E18514" s="154"/>
      <c r="F18514" s="154"/>
      <c r="G18514" s="155"/>
      <c r="H18514" s="155"/>
      <c r="I18514" s="154"/>
      <c r="J18514" s="156"/>
      <c r="K18514" s="154"/>
      <c r="L18514" s="168"/>
      <c r="M18514" s="154"/>
      <c r="N18514" s="157"/>
      <c r="O18514" s="157"/>
      <c r="P18514" s="152"/>
      <c r="Q18514" s="154"/>
      <c r="R18514" s="154"/>
      <c r="S18514" s="154"/>
      <c r="T18514" s="154"/>
      <c r="U18514" s="154"/>
      <c r="V18514" s="154"/>
      <c r="W18514" s="154"/>
      <c r="X18514" s="154"/>
      <c r="Y18514" s="154"/>
      <c r="Z18514" s="154"/>
      <c r="AA18514" s="154"/>
      <c r="AB18514" s="169"/>
      <c r="AC18514" s="154"/>
      <c r="AD18514" s="158"/>
      <c r="AE18514" s="154"/>
      <c r="AF18514" s="154"/>
      <c r="AG18514" s="154"/>
      <c r="AH18514" s="154"/>
    </row>
    <row r="18515" spans="1:34">
      <c r="A18515" s="154"/>
      <c r="B18515" s="154"/>
      <c r="C18515" s="154"/>
      <c r="D18515" s="154"/>
      <c r="E18515" s="154"/>
      <c r="F18515" s="154"/>
      <c r="G18515" s="155"/>
      <c r="H18515" s="155"/>
      <c r="I18515" s="154"/>
      <c r="J18515" s="156"/>
      <c r="K18515" s="154"/>
      <c r="L18515" s="168"/>
      <c r="M18515" s="154"/>
      <c r="N18515" s="157"/>
      <c r="O18515" s="157"/>
      <c r="P18515" s="152"/>
      <c r="Q18515" s="154"/>
      <c r="R18515" s="154"/>
      <c r="S18515" s="154"/>
      <c r="T18515" s="154"/>
      <c r="U18515" s="154"/>
      <c r="V18515" s="154"/>
      <c r="W18515" s="154"/>
      <c r="X18515" s="154"/>
      <c r="Y18515" s="154"/>
      <c r="Z18515" s="154"/>
      <c r="AA18515" s="154"/>
      <c r="AB18515" s="169"/>
      <c r="AC18515" s="154"/>
      <c r="AD18515" s="158"/>
      <c r="AE18515" s="154"/>
      <c r="AF18515" s="154"/>
      <c r="AG18515" s="154"/>
      <c r="AH18515" s="154"/>
    </row>
    <row r="18516" spans="1:34">
      <c r="A18516" s="154"/>
      <c r="B18516" s="154"/>
      <c r="C18516" s="154"/>
      <c r="D18516" s="154"/>
      <c r="E18516" s="154"/>
      <c r="F18516" s="154"/>
      <c r="G18516" s="155"/>
      <c r="H18516" s="155"/>
      <c r="I18516" s="154"/>
      <c r="J18516" s="156"/>
      <c r="K18516" s="154"/>
      <c r="L18516" s="168"/>
      <c r="M18516" s="154"/>
      <c r="N18516" s="157"/>
      <c r="O18516" s="157"/>
      <c r="P18516" s="152"/>
      <c r="Q18516" s="154"/>
      <c r="R18516" s="154"/>
      <c r="S18516" s="154"/>
      <c r="T18516" s="154"/>
      <c r="U18516" s="154"/>
      <c r="V18516" s="154"/>
      <c r="W18516" s="154"/>
      <c r="X18516" s="154"/>
      <c r="Y18516" s="154"/>
      <c r="Z18516" s="154"/>
      <c r="AA18516" s="154"/>
      <c r="AB18516" s="169"/>
      <c r="AC18516" s="154"/>
      <c r="AD18516" s="158"/>
      <c r="AE18516" s="154"/>
      <c r="AF18516" s="154"/>
      <c r="AG18516" s="154"/>
      <c r="AH18516" s="154"/>
    </row>
    <row r="18517" spans="1:34">
      <c r="A18517" s="154"/>
      <c r="B18517" s="154"/>
      <c r="C18517" s="154"/>
      <c r="D18517" s="154"/>
      <c r="E18517" s="154"/>
      <c r="F18517" s="154"/>
      <c r="G18517" s="155"/>
      <c r="H18517" s="155"/>
      <c r="I18517" s="154"/>
      <c r="J18517" s="156"/>
      <c r="K18517" s="154"/>
      <c r="L18517" s="168"/>
      <c r="M18517" s="154"/>
      <c r="N18517" s="157"/>
      <c r="O18517" s="157"/>
      <c r="P18517" s="152"/>
      <c r="Q18517" s="154"/>
      <c r="R18517" s="154"/>
      <c r="S18517" s="154"/>
      <c r="T18517" s="154"/>
      <c r="U18517" s="154"/>
      <c r="V18517" s="154"/>
      <c r="W18517" s="154"/>
      <c r="X18517" s="154"/>
      <c r="Y18517" s="154"/>
      <c r="Z18517" s="154"/>
      <c r="AA18517" s="154"/>
      <c r="AB18517" s="169"/>
      <c r="AC18517" s="154"/>
      <c r="AD18517" s="158"/>
      <c r="AE18517" s="154"/>
      <c r="AF18517" s="154"/>
      <c r="AG18517" s="154"/>
      <c r="AH18517" s="154"/>
    </row>
    <row r="18518" spans="1:34">
      <c r="A18518" s="154"/>
      <c r="B18518" s="154"/>
      <c r="C18518" s="154"/>
      <c r="D18518" s="154"/>
      <c r="E18518" s="154"/>
      <c r="F18518" s="154"/>
      <c r="G18518" s="155"/>
      <c r="H18518" s="155"/>
      <c r="I18518" s="154"/>
      <c r="J18518" s="156"/>
      <c r="K18518" s="154"/>
      <c r="L18518" s="168"/>
      <c r="M18518" s="154"/>
      <c r="N18518" s="157"/>
      <c r="O18518" s="157"/>
      <c r="P18518" s="152"/>
      <c r="Q18518" s="154"/>
      <c r="R18518" s="154"/>
      <c r="S18518" s="154"/>
      <c r="T18518" s="154"/>
      <c r="U18518" s="154"/>
      <c r="V18518" s="154"/>
      <c r="W18518" s="154"/>
      <c r="X18518" s="154"/>
      <c r="Y18518" s="154"/>
      <c r="Z18518" s="154"/>
      <c r="AA18518" s="154"/>
      <c r="AB18518" s="169"/>
      <c r="AC18518" s="154"/>
      <c r="AD18518" s="158"/>
      <c r="AE18518" s="154"/>
      <c r="AF18518" s="154"/>
      <c r="AG18518" s="154"/>
      <c r="AH18518" s="154"/>
    </row>
    <row r="18519" spans="1:34">
      <c r="A18519" s="154"/>
      <c r="B18519" s="154"/>
      <c r="C18519" s="154"/>
      <c r="D18519" s="154"/>
      <c r="E18519" s="154"/>
      <c r="F18519" s="154"/>
      <c r="G18519" s="155"/>
      <c r="H18519" s="155"/>
      <c r="I18519" s="154"/>
      <c r="J18519" s="156"/>
      <c r="K18519" s="154"/>
      <c r="L18519" s="168"/>
      <c r="M18519" s="154"/>
      <c r="N18519" s="157"/>
      <c r="O18519" s="157"/>
      <c r="P18519" s="152"/>
      <c r="Q18519" s="154"/>
      <c r="R18519" s="154"/>
      <c r="S18519" s="154"/>
      <c r="T18519" s="154"/>
      <c r="U18519" s="154"/>
      <c r="V18519" s="154"/>
      <c r="W18519" s="154"/>
      <c r="X18519" s="154"/>
      <c r="Y18519" s="154"/>
      <c r="Z18519" s="154"/>
      <c r="AA18519" s="154"/>
      <c r="AB18519" s="169"/>
      <c r="AC18519" s="154"/>
      <c r="AD18519" s="158"/>
      <c r="AE18519" s="154"/>
      <c r="AF18519" s="154"/>
      <c r="AG18519" s="154"/>
      <c r="AH18519" s="154"/>
    </row>
    <row r="18520" spans="1:34">
      <c r="A18520" s="154"/>
      <c r="B18520" s="154"/>
      <c r="C18520" s="154"/>
      <c r="D18520" s="154"/>
      <c r="E18520" s="154"/>
      <c r="F18520" s="154"/>
      <c r="G18520" s="155"/>
      <c r="H18520" s="155"/>
      <c r="I18520" s="154"/>
      <c r="J18520" s="156"/>
      <c r="K18520" s="154"/>
      <c r="L18520" s="168"/>
      <c r="M18520" s="154"/>
      <c r="N18520" s="157"/>
      <c r="O18520" s="157"/>
      <c r="P18520" s="152"/>
      <c r="Q18520" s="154"/>
      <c r="R18520" s="154"/>
      <c r="S18520" s="154"/>
      <c r="T18520" s="154"/>
      <c r="U18520" s="154"/>
      <c r="V18520" s="154"/>
      <c r="W18520" s="154"/>
      <c r="X18520" s="154"/>
      <c r="Y18520" s="154"/>
      <c r="Z18520" s="154"/>
      <c r="AA18520" s="154"/>
      <c r="AB18520" s="169"/>
      <c r="AC18520" s="154"/>
      <c r="AD18520" s="158"/>
      <c r="AE18520" s="154"/>
      <c r="AF18520" s="154"/>
      <c r="AG18520" s="154"/>
      <c r="AH18520" s="154"/>
    </row>
    <row r="18521" spans="1:34">
      <c r="A18521" s="154"/>
      <c r="B18521" s="154"/>
      <c r="C18521" s="154"/>
      <c r="D18521" s="154"/>
      <c r="E18521" s="154"/>
      <c r="F18521" s="154"/>
      <c r="G18521" s="155"/>
      <c r="H18521" s="155"/>
      <c r="I18521" s="154"/>
      <c r="J18521" s="156"/>
      <c r="K18521" s="154"/>
      <c r="L18521" s="168"/>
      <c r="M18521" s="154"/>
      <c r="N18521" s="157"/>
      <c r="O18521" s="157"/>
      <c r="P18521" s="152"/>
      <c r="Q18521" s="154"/>
      <c r="R18521" s="154"/>
      <c r="S18521" s="154"/>
      <c r="T18521" s="154"/>
      <c r="U18521" s="154"/>
      <c r="V18521" s="154"/>
      <c r="W18521" s="154"/>
      <c r="X18521" s="154"/>
      <c r="Y18521" s="154"/>
      <c r="Z18521" s="154"/>
      <c r="AA18521" s="154"/>
      <c r="AB18521" s="169"/>
      <c r="AC18521" s="154"/>
      <c r="AD18521" s="158"/>
      <c r="AE18521" s="154"/>
      <c r="AF18521" s="154"/>
      <c r="AG18521" s="154"/>
      <c r="AH18521" s="154"/>
    </row>
    <row r="18522" spans="1:34">
      <c r="A18522" s="154"/>
      <c r="B18522" s="154"/>
      <c r="C18522" s="154"/>
      <c r="D18522" s="154"/>
      <c r="E18522" s="154"/>
      <c r="F18522" s="154"/>
      <c r="G18522" s="155"/>
      <c r="H18522" s="155"/>
      <c r="I18522" s="154"/>
      <c r="J18522" s="156"/>
      <c r="K18522" s="154"/>
      <c r="L18522" s="168"/>
      <c r="M18522" s="154"/>
      <c r="N18522" s="157"/>
      <c r="O18522" s="157"/>
      <c r="P18522" s="152"/>
      <c r="Q18522" s="154"/>
      <c r="R18522" s="154"/>
      <c r="S18522" s="154"/>
      <c r="T18522" s="154"/>
      <c r="U18522" s="154"/>
      <c r="V18522" s="154"/>
      <c r="W18522" s="154"/>
      <c r="X18522" s="154"/>
      <c r="Y18522" s="154"/>
      <c r="Z18522" s="154"/>
      <c r="AA18522" s="154"/>
      <c r="AB18522" s="169"/>
      <c r="AC18522" s="154"/>
      <c r="AD18522" s="158"/>
      <c r="AE18522" s="154"/>
      <c r="AF18522" s="154"/>
      <c r="AG18522" s="154"/>
      <c r="AH18522" s="154"/>
    </row>
    <row r="18523" spans="1:34">
      <c r="A18523" s="154"/>
      <c r="B18523" s="154"/>
      <c r="C18523" s="154"/>
      <c r="D18523" s="154"/>
      <c r="E18523" s="154"/>
      <c r="F18523" s="154"/>
      <c r="G18523" s="155"/>
      <c r="H18523" s="155"/>
      <c r="I18523" s="154"/>
      <c r="J18523" s="156"/>
      <c r="K18523" s="154"/>
      <c r="L18523" s="168"/>
      <c r="M18523" s="154"/>
      <c r="N18523" s="157"/>
      <c r="O18523" s="157"/>
      <c r="P18523" s="152"/>
      <c r="Q18523" s="154"/>
      <c r="R18523" s="154"/>
      <c r="S18523" s="154"/>
      <c r="T18523" s="154"/>
      <c r="U18523" s="154"/>
      <c r="V18523" s="154"/>
      <c r="W18523" s="154"/>
      <c r="X18523" s="154"/>
      <c r="Y18523" s="154"/>
      <c r="Z18523" s="154"/>
      <c r="AA18523" s="154"/>
      <c r="AB18523" s="169"/>
      <c r="AC18523" s="154"/>
      <c r="AD18523" s="158"/>
      <c r="AE18523" s="154"/>
      <c r="AF18523" s="154"/>
      <c r="AG18523" s="154"/>
      <c r="AH18523" s="154"/>
    </row>
    <row r="18524" spans="1:34">
      <c r="A18524" s="154"/>
      <c r="B18524" s="154"/>
      <c r="C18524" s="154"/>
      <c r="D18524" s="154"/>
      <c r="E18524" s="154"/>
      <c r="F18524" s="154"/>
      <c r="G18524" s="155"/>
      <c r="H18524" s="155"/>
      <c r="I18524" s="154"/>
      <c r="J18524" s="156"/>
      <c r="K18524" s="154"/>
      <c r="L18524" s="168"/>
      <c r="M18524" s="154"/>
      <c r="N18524" s="157"/>
      <c r="O18524" s="157"/>
      <c r="P18524" s="152"/>
      <c r="Q18524" s="154"/>
      <c r="R18524" s="154"/>
      <c r="S18524" s="154"/>
      <c r="T18524" s="154"/>
      <c r="U18524" s="154"/>
      <c r="V18524" s="154"/>
      <c r="W18524" s="154"/>
      <c r="X18524" s="154"/>
      <c r="Y18524" s="154"/>
      <c r="Z18524" s="154"/>
      <c r="AA18524" s="154"/>
      <c r="AB18524" s="169"/>
      <c r="AC18524" s="154"/>
      <c r="AD18524" s="158"/>
      <c r="AE18524" s="154"/>
      <c r="AF18524" s="154"/>
      <c r="AG18524" s="154"/>
      <c r="AH18524" s="154"/>
    </row>
    <row r="18525" spans="1:34">
      <c r="A18525" s="154"/>
      <c r="B18525" s="154"/>
      <c r="C18525" s="154"/>
      <c r="D18525" s="154"/>
      <c r="E18525" s="154"/>
      <c r="F18525" s="154"/>
      <c r="G18525" s="155"/>
      <c r="H18525" s="155"/>
      <c r="I18525" s="154"/>
      <c r="J18525" s="156"/>
      <c r="K18525" s="154"/>
      <c r="L18525" s="168"/>
      <c r="M18525" s="154"/>
      <c r="N18525" s="157"/>
      <c r="O18525" s="157"/>
      <c r="P18525" s="152"/>
      <c r="Q18525" s="154"/>
      <c r="R18525" s="154"/>
      <c r="S18525" s="154"/>
      <c r="T18525" s="154"/>
      <c r="U18525" s="154"/>
      <c r="V18525" s="154"/>
      <c r="W18525" s="154"/>
      <c r="X18525" s="154"/>
      <c r="Y18525" s="154"/>
      <c r="Z18525" s="154"/>
      <c r="AA18525" s="154"/>
      <c r="AB18525" s="169"/>
      <c r="AC18525" s="154"/>
      <c r="AD18525" s="158"/>
      <c r="AE18525" s="154"/>
      <c r="AF18525" s="154"/>
      <c r="AG18525" s="154"/>
      <c r="AH18525" s="154"/>
    </row>
    <row r="18526" spans="1:34">
      <c r="A18526" s="154"/>
      <c r="B18526" s="154"/>
      <c r="C18526" s="154"/>
      <c r="D18526" s="154"/>
      <c r="E18526" s="154"/>
      <c r="F18526" s="154"/>
      <c r="G18526" s="155"/>
      <c r="H18526" s="155"/>
      <c r="I18526" s="154"/>
      <c r="J18526" s="156"/>
      <c r="K18526" s="154"/>
      <c r="L18526" s="168"/>
      <c r="M18526" s="154"/>
      <c r="N18526" s="157"/>
      <c r="O18526" s="157"/>
      <c r="P18526" s="152"/>
      <c r="Q18526" s="154"/>
      <c r="R18526" s="154"/>
      <c r="S18526" s="154"/>
      <c r="T18526" s="154"/>
      <c r="U18526" s="154"/>
      <c r="V18526" s="154"/>
      <c r="W18526" s="154"/>
      <c r="X18526" s="154"/>
      <c r="Y18526" s="154"/>
      <c r="Z18526" s="154"/>
      <c r="AA18526" s="154"/>
      <c r="AB18526" s="169"/>
      <c r="AC18526" s="154"/>
      <c r="AD18526" s="158"/>
      <c r="AE18526" s="154"/>
      <c r="AF18526" s="154"/>
      <c r="AG18526" s="154"/>
      <c r="AH18526" s="154"/>
    </row>
    <row r="18527" spans="1:34">
      <c r="A18527" s="154"/>
      <c r="B18527" s="154"/>
      <c r="C18527" s="154"/>
      <c r="D18527" s="154"/>
      <c r="E18527" s="154"/>
      <c r="F18527" s="154"/>
      <c r="G18527" s="155"/>
      <c r="H18527" s="155"/>
      <c r="I18527" s="154"/>
      <c r="J18527" s="156"/>
      <c r="K18527" s="154"/>
      <c r="L18527" s="168"/>
      <c r="M18527" s="154"/>
      <c r="N18527" s="157"/>
      <c r="O18527" s="157"/>
      <c r="P18527" s="152"/>
      <c r="Q18527" s="154"/>
      <c r="R18527" s="154"/>
      <c r="S18527" s="154"/>
      <c r="T18527" s="154"/>
      <c r="U18527" s="154"/>
      <c r="V18527" s="154"/>
      <c r="W18527" s="154"/>
      <c r="X18527" s="154"/>
      <c r="Y18527" s="154"/>
      <c r="Z18527" s="154"/>
      <c r="AA18527" s="154"/>
      <c r="AB18527" s="169"/>
      <c r="AC18527" s="154"/>
      <c r="AD18527" s="158"/>
      <c r="AE18527" s="154"/>
      <c r="AF18527" s="154"/>
      <c r="AG18527" s="154"/>
      <c r="AH18527" s="154"/>
    </row>
    <row r="18528" spans="1:34">
      <c r="A18528" s="154"/>
      <c r="B18528" s="154"/>
      <c r="C18528" s="154"/>
      <c r="D18528" s="154"/>
      <c r="E18528" s="154"/>
      <c r="F18528" s="154"/>
      <c r="G18528" s="155"/>
      <c r="H18528" s="155"/>
      <c r="I18528" s="154"/>
      <c r="J18528" s="156"/>
      <c r="K18528" s="154"/>
      <c r="L18528" s="168"/>
      <c r="M18528" s="154"/>
      <c r="N18528" s="157"/>
      <c r="O18528" s="157"/>
      <c r="P18528" s="152"/>
      <c r="Q18528" s="154"/>
      <c r="R18528" s="154"/>
      <c r="S18528" s="154"/>
      <c r="T18528" s="154"/>
      <c r="U18528" s="154"/>
      <c r="V18528" s="154"/>
      <c r="W18528" s="154"/>
      <c r="X18528" s="154"/>
      <c r="Y18528" s="154"/>
      <c r="Z18528" s="154"/>
      <c r="AA18528" s="154"/>
      <c r="AB18528" s="169"/>
      <c r="AC18528" s="154"/>
      <c r="AD18528" s="158"/>
      <c r="AE18528" s="154"/>
      <c r="AF18528" s="154"/>
      <c r="AG18528" s="154"/>
      <c r="AH18528" s="154"/>
    </row>
    <row r="18529" spans="1:34">
      <c r="A18529" s="154"/>
      <c r="B18529" s="154"/>
      <c r="C18529" s="154"/>
      <c r="D18529" s="154"/>
      <c r="E18529" s="154"/>
      <c r="F18529" s="154"/>
      <c r="G18529" s="155"/>
      <c r="H18529" s="155"/>
      <c r="I18529" s="154"/>
      <c r="J18529" s="156"/>
      <c r="K18529" s="154"/>
      <c r="L18529" s="168"/>
      <c r="M18529" s="154"/>
      <c r="N18529" s="157"/>
      <c r="O18529" s="157"/>
      <c r="P18529" s="152"/>
      <c r="Q18529" s="154"/>
      <c r="R18529" s="154"/>
      <c r="S18529" s="154"/>
      <c r="T18529" s="154"/>
      <c r="U18529" s="154"/>
      <c r="V18529" s="154"/>
      <c r="W18529" s="154"/>
      <c r="X18529" s="154"/>
      <c r="Y18529" s="154"/>
      <c r="Z18529" s="154"/>
      <c r="AA18529" s="154"/>
      <c r="AB18529" s="169"/>
      <c r="AC18529" s="154"/>
      <c r="AD18529" s="158"/>
      <c r="AE18529" s="154"/>
      <c r="AF18529" s="154"/>
      <c r="AG18529" s="154"/>
      <c r="AH18529" s="154"/>
    </row>
    <row r="18530" spans="1:34">
      <c r="A18530" s="154"/>
      <c r="B18530" s="154"/>
      <c r="C18530" s="154"/>
      <c r="D18530" s="154"/>
      <c r="E18530" s="154"/>
      <c r="F18530" s="154"/>
      <c r="G18530" s="155"/>
      <c r="H18530" s="155"/>
      <c r="I18530" s="154"/>
      <c r="J18530" s="156"/>
      <c r="K18530" s="154"/>
      <c r="L18530" s="168"/>
      <c r="M18530" s="154"/>
      <c r="N18530" s="157"/>
      <c r="O18530" s="157"/>
      <c r="P18530" s="152"/>
      <c r="Q18530" s="154"/>
      <c r="R18530" s="154"/>
      <c r="S18530" s="154"/>
      <c r="T18530" s="154"/>
      <c r="U18530" s="154"/>
      <c r="V18530" s="154"/>
      <c r="W18530" s="154"/>
      <c r="X18530" s="154"/>
      <c r="Y18530" s="154"/>
      <c r="Z18530" s="154"/>
      <c r="AA18530" s="154"/>
      <c r="AB18530" s="169"/>
      <c r="AC18530" s="154"/>
      <c r="AD18530" s="158"/>
      <c r="AE18530" s="154"/>
      <c r="AF18530" s="154"/>
      <c r="AG18530" s="154"/>
      <c r="AH18530" s="154"/>
    </row>
    <row r="18531" spans="1:34">
      <c r="A18531" s="154"/>
      <c r="B18531" s="154"/>
      <c r="C18531" s="154"/>
      <c r="D18531" s="154"/>
      <c r="E18531" s="154"/>
      <c r="F18531" s="154"/>
      <c r="G18531" s="155"/>
      <c r="H18531" s="155"/>
      <c r="I18531" s="154"/>
      <c r="J18531" s="156"/>
      <c r="K18531" s="154"/>
      <c r="L18531" s="168"/>
      <c r="M18531" s="154"/>
      <c r="N18531" s="157"/>
      <c r="O18531" s="157"/>
      <c r="P18531" s="152"/>
      <c r="Q18531" s="154"/>
      <c r="R18531" s="154"/>
      <c r="S18531" s="154"/>
      <c r="T18531" s="154"/>
      <c r="U18531" s="154"/>
      <c r="V18531" s="154"/>
      <c r="W18531" s="154"/>
      <c r="X18531" s="154"/>
      <c r="Y18531" s="154"/>
      <c r="Z18531" s="154"/>
      <c r="AA18531" s="154"/>
      <c r="AB18531" s="169"/>
      <c r="AC18531" s="154"/>
      <c r="AD18531" s="158"/>
      <c r="AE18531" s="154"/>
      <c r="AF18531" s="154"/>
      <c r="AG18531" s="154"/>
      <c r="AH18531" s="154"/>
    </row>
    <row r="18532" spans="1:34">
      <c r="A18532" s="154"/>
      <c r="B18532" s="154"/>
      <c r="C18532" s="154"/>
      <c r="D18532" s="154"/>
      <c r="E18532" s="154"/>
      <c r="F18532" s="154"/>
      <c r="G18532" s="155"/>
      <c r="H18532" s="155"/>
      <c r="I18532" s="154"/>
      <c r="J18532" s="156"/>
      <c r="K18532" s="154"/>
      <c r="L18532" s="168"/>
      <c r="M18532" s="154"/>
      <c r="N18532" s="157"/>
      <c r="O18532" s="157"/>
      <c r="P18532" s="152"/>
      <c r="Q18532" s="154"/>
      <c r="R18532" s="154"/>
      <c r="S18532" s="154"/>
      <c r="T18532" s="154"/>
      <c r="U18532" s="154"/>
      <c r="V18532" s="154"/>
      <c r="W18532" s="154"/>
      <c r="X18532" s="154"/>
      <c r="Y18532" s="154"/>
      <c r="Z18532" s="154"/>
      <c r="AA18532" s="154"/>
      <c r="AB18532" s="169"/>
      <c r="AC18532" s="154"/>
      <c r="AD18532" s="158"/>
      <c r="AE18532" s="154"/>
      <c r="AF18532" s="154"/>
      <c r="AG18532" s="154"/>
      <c r="AH18532" s="154"/>
    </row>
    <row r="18533" spans="1:34">
      <c r="A18533" s="154"/>
      <c r="B18533" s="154"/>
      <c r="C18533" s="154"/>
      <c r="D18533" s="154"/>
      <c r="E18533" s="154"/>
      <c r="F18533" s="154"/>
      <c r="G18533" s="155"/>
      <c r="H18533" s="155"/>
      <c r="I18533" s="154"/>
      <c r="J18533" s="156"/>
      <c r="K18533" s="154"/>
      <c r="L18533" s="168"/>
      <c r="M18533" s="154"/>
      <c r="N18533" s="157"/>
      <c r="O18533" s="157"/>
      <c r="P18533" s="152"/>
      <c r="Q18533" s="154"/>
      <c r="R18533" s="154"/>
      <c r="S18533" s="154"/>
      <c r="T18533" s="154"/>
      <c r="U18533" s="154"/>
      <c r="V18533" s="154"/>
      <c r="W18533" s="154"/>
      <c r="X18533" s="154"/>
      <c r="Y18533" s="154"/>
      <c r="Z18533" s="154"/>
      <c r="AA18533" s="154"/>
      <c r="AB18533" s="169"/>
      <c r="AC18533" s="154"/>
      <c r="AD18533" s="158"/>
      <c r="AE18533" s="154"/>
      <c r="AF18533" s="154"/>
      <c r="AG18533" s="154"/>
      <c r="AH18533" s="154"/>
    </row>
    <row r="18534" spans="1:34">
      <c r="A18534" s="154"/>
      <c r="B18534" s="154"/>
      <c r="C18534" s="154"/>
      <c r="D18534" s="154"/>
      <c r="E18534" s="154"/>
      <c r="F18534" s="154"/>
      <c r="G18534" s="155"/>
      <c r="H18534" s="155"/>
      <c r="I18534" s="154"/>
      <c r="J18534" s="156"/>
      <c r="K18534" s="154"/>
      <c r="L18534" s="168"/>
      <c r="M18534" s="154"/>
      <c r="N18534" s="157"/>
      <c r="O18534" s="157"/>
      <c r="P18534" s="152"/>
      <c r="Q18534" s="154"/>
      <c r="R18534" s="154"/>
      <c r="S18534" s="154"/>
      <c r="T18534" s="154"/>
      <c r="U18534" s="154"/>
      <c r="V18534" s="154"/>
      <c r="W18534" s="154"/>
      <c r="X18534" s="154"/>
      <c r="Y18534" s="154"/>
      <c r="Z18534" s="154"/>
      <c r="AA18534" s="154"/>
      <c r="AB18534" s="169"/>
      <c r="AC18534" s="154"/>
      <c r="AD18534" s="158"/>
      <c r="AE18534" s="154"/>
      <c r="AF18534" s="154"/>
      <c r="AG18534" s="154"/>
      <c r="AH18534" s="154"/>
    </row>
    <row r="18535" spans="1:34">
      <c r="A18535" s="154"/>
      <c r="B18535" s="154"/>
      <c r="C18535" s="154"/>
      <c r="D18535" s="154"/>
      <c r="E18535" s="154"/>
      <c r="F18535" s="154"/>
      <c r="G18535" s="155"/>
      <c r="H18535" s="155"/>
      <c r="I18535" s="154"/>
      <c r="J18535" s="156"/>
      <c r="K18535" s="154"/>
      <c r="L18535" s="168"/>
      <c r="M18535" s="154"/>
      <c r="N18535" s="157"/>
      <c r="O18535" s="157"/>
      <c r="P18535" s="152"/>
      <c r="Q18535" s="154"/>
      <c r="R18535" s="154"/>
      <c r="S18535" s="154"/>
      <c r="T18535" s="154"/>
      <c r="U18535" s="154"/>
      <c r="V18535" s="154"/>
      <c r="W18535" s="154"/>
      <c r="X18535" s="154"/>
      <c r="Y18535" s="154"/>
      <c r="Z18535" s="154"/>
      <c r="AA18535" s="154"/>
      <c r="AB18535" s="169"/>
      <c r="AC18535" s="154"/>
      <c r="AD18535" s="158"/>
      <c r="AE18535" s="154"/>
      <c r="AF18535" s="154"/>
      <c r="AG18535" s="154"/>
      <c r="AH18535" s="154"/>
    </row>
    <row r="18536" spans="1:34">
      <c r="A18536" s="154"/>
      <c r="B18536" s="154"/>
      <c r="C18536" s="154"/>
      <c r="D18536" s="154"/>
      <c r="E18536" s="154"/>
      <c r="F18536" s="154"/>
      <c r="G18536" s="155"/>
      <c r="H18536" s="155"/>
      <c r="I18536" s="154"/>
      <c r="J18536" s="156"/>
      <c r="K18536" s="154"/>
      <c r="L18536" s="168"/>
      <c r="M18536" s="154"/>
      <c r="N18536" s="157"/>
      <c r="O18536" s="157"/>
      <c r="P18536" s="152"/>
      <c r="Q18536" s="154"/>
      <c r="R18536" s="154"/>
      <c r="S18536" s="154"/>
      <c r="T18536" s="154"/>
      <c r="U18536" s="154"/>
      <c r="V18536" s="154"/>
      <c r="W18536" s="154"/>
      <c r="X18536" s="154"/>
      <c r="Y18536" s="154"/>
      <c r="Z18536" s="154"/>
      <c r="AA18536" s="154"/>
      <c r="AB18536" s="169"/>
      <c r="AC18536" s="154"/>
      <c r="AD18536" s="158"/>
      <c r="AE18536" s="154"/>
      <c r="AF18536" s="154"/>
      <c r="AG18536" s="154"/>
      <c r="AH18536" s="154"/>
    </row>
    <row r="18537" spans="1:34">
      <c r="A18537" s="154"/>
      <c r="B18537" s="154"/>
      <c r="C18537" s="154"/>
      <c r="D18537" s="154"/>
      <c r="E18537" s="154"/>
      <c r="F18537" s="154"/>
      <c r="G18537" s="155"/>
      <c r="H18537" s="155"/>
      <c r="I18537" s="154"/>
      <c r="J18537" s="156"/>
      <c r="K18537" s="154"/>
      <c r="L18537" s="168"/>
      <c r="M18537" s="154"/>
      <c r="N18537" s="157"/>
      <c r="O18537" s="157"/>
      <c r="P18537" s="152"/>
      <c r="Q18537" s="154"/>
      <c r="R18537" s="154"/>
      <c r="S18537" s="154"/>
      <c r="T18537" s="154"/>
      <c r="U18537" s="154"/>
      <c r="V18537" s="154"/>
      <c r="W18537" s="154"/>
      <c r="X18537" s="154"/>
      <c r="Y18537" s="154"/>
      <c r="Z18537" s="154"/>
      <c r="AA18537" s="154"/>
      <c r="AB18537" s="169"/>
      <c r="AC18537" s="154"/>
      <c r="AD18537" s="158"/>
      <c r="AE18537" s="154"/>
      <c r="AF18537" s="154"/>
      <c r="AG18537" s="154"/>
      <c r="AH18537" s="154"/>
    </row>
    <row r="18538" spans="1:34">
      <c r="A18538" s="154"/>
      <c r="B18538" s="154"/>
      <c r="C18538" s="154"/>
      <c r="D18538" s="154"/>
      <c r="E18538" s="154"/>
      <c r="F18538" s="154"/>
      <c r="G18538" s="155"/>
      <c r="H18538" s="155"/>
      <c r="I18538" s="154"/>
      <c r="J18538" s="156"/>
      <c r="K18538" s="154"/>
      <c r="L18538" s="168"/>
      <c r="M18538" s="154"/>
      <c r="N18538" s="157"/>
      <c r="O18538" s="157"/>
      <c r="P18538" s="152"/>
      <c r="Q18538" s="154"/>
      <c r="R18538" s="154"/>
      <c r="S18538" s="154"/>
      <c r="T18538" s="154"/>
      <c r="U18538" s="154"/>
      <c r="V18538" s="154"/>
      <c r="W18538" s="154"/>
      <c r="X18538" s="154"/>
      <c r="Y18538" s="154"/>
      <c r="Z18538" s="154"/>
      <c r="AA18538" s="154"/>
      <c r="AB18538" s="169"/>
      <c r="AC18538" s="154"/>
      <c r="AD18538" s="158"/>
      <c r="AE18538" s="154"/>
      <c r="AF18538" s="154"/>
      <c r="AG18538" s="154"/>
      <c r="AH18538" s="154"/>
    </row>
    <row r="18539" spans="1:34">
      <c r="A18539" s="154"/>
      <c r="B18539" s="154"/>
      <c r="C18539" s="154"/>
      <c r="D18539" s="154"/>
      <c r="E18539" s="154"/>
      <c r="F18539" s="154"/>
      <c r="G18539" s="155"/>
      <c r="H18539" s="155"/>
      <c r="I18539" s="154"/>
      <c r="J18539" s="156"/>
      <c r="K18539" s="154"/>
      <c r="L18539" s="168"/>
      <c r="M18539" s="154"/>
      <c r="N18539" s="157"/>
      <c r="O18539" s="157"/>
      <c r="P18539" s="152"/>
      <c r="Q18539" s="154"/>
      <c r="R18539" s="154"/>
      <c r="S18539" s="154"/>
      <c r="T18539" s="154"/>
      <c r="U18539" s="154"/>
      <c r="V18539" s="154"/>
      <c r="W18539" s="154"/>
      <c r="X18539" s="154"/>
      <c r="Y18539" s="154"/>
      <c r="Z18539" s="154"/>
      <c r="AA18539" s="154"/>
      <c r="AB18539" s="169"/>
      <c r="AC18539" s="154"/>
      <c r="AD18539" s="158"/>
      <c r="AE18539" s="154"/>
      <c r="AF18539" s="154"/>
      <c r="AG18539" s="154"/>
      <c r="AH18539" s="154"/>
    </row>
    <row r="18540" spans="1:34">
      <c r="A18540" s="154"/>
      <c r="B18540" s="154"/>
      <c r="C18540" s="154"/>
      <c r="D18540" s="154"/>
      <c r="E18540" s="154"/>
      <c r="F18540" s="154"/>
      <c r="G18540" s="155"/>
      <c r="H18540" s="155"/>
      <c r="I18540" s="154"/>
      <c r="J18540" s="156"/>
      <c r="K18540" s="154"/>
      <c r="L18540" s="168"/>
      <c r="M18540" s="154"/>
      <c r="N18540" s="157"/>
      <c r="O18540" s="157"/>
      <c r="P18540" s="152"/>
      <c r="Q18540" s="154"/>
      <c r="R18540" s="154"/>
      <c r="S18540" s="154"/>
      <c r="T18540" s="154"/>
      <c r="U18540" s="154"/>
      <c r="V18540" s="154"/>
      <c r="W18540" s="154"/>
      <c r="X18540" s="154"/>
      <c r="Y18540" s="154"/>
      <c r="Z18540" s="154"/>
      <c r="AA18540" s="154"/>
      <c r="AB18540" s="169"/>
      <c r="AC18540" s="154"/>
      <c r="AD18540" s="158"/>
      <c r="AE18540" s="154"/>
      <c r="AF18540" s="154"/>
      <c r="AG18540" s="154"/>
      <c r="AH18540" s="154"/>
    </row>
    <row r="18541" spans="1:34">
      <c r="A18541" s="154"/>
      <c r="B18541" s="154"/>
      <c r="C18541" s="154"/>
      <c r="D18541" s="154"/>
      <c r="E18541" s="154"/>
      <c r="F18541" s="154"/>
      <c r="G18541" s="155"/>
      <c r="H18541" s="155"/>
      <c r="I18541" s="154"/>
      <c r="J18541" s="156"/>
      <c r="K18541" s="154"/>
      <c r="L18541" s="168"/>
      <c r="M18541" s="154"/>
      <c r="N18541" s="157"/>
      <c r="O18541" s="157"/>
      <c r="P18541" s="152"/>
      <c r="Q18541" s="154"/>
      <c r="R18541" s="154"/>
      <c r="S18541" s="154"/>
      <c r="T18541" s="154"/>
      <c r="U18541" s="154"/>
      <c r="V18541" s="154"/>
      <c r="W18541" s="154"/>
      <c r="X18541" s="154"/>
      <c r="Y18541" s="154"/>
      <c r="Z18541" s="154"/>
      <c r="AA18541" s="154"/>
      <c r="AB18541" s="169"/>
      <c r="AC18541" s="154"/>
      <c r="AD18541" s="158"/>
      <c r="AE18541" s="154"/>
      <c r="AF18541" s="154"/>
      <c r="AG18541" s="154"/>
      <c r="AH18541" s="154"/>
    </row>
    <row r="18542" spans="1:34">
      <c r="A18542" s="154"/>
      <c r="B18542" s="154"/>
      <c r="C18542" s="154"/>
      <c r="D18542" s="154"/>
      <c r="E18542" s="154"/>
      <c r="F18542" s="154"/>
      <c r="G18542" s="155"/>
      <c r="H18542" s="155"/>
      <c r="I18542" s="154"/>
      <c r="J18542" s="156"/>
      <c r="K18542" s="154"/>
      <c r="L18542" s="168"/>
      <c r="M18542" s="154"/>
      <c r="N18542" s="157"/>
      <c r="O18542" s="157"/>
      <c r="P18542" s="152"/>
      <c r="Q18542" s="154"/>
      <c r="R18542" s="154"/>
      <c r="S18542" s="154"/>
      <c r="T18542" s="154"/>
      <c r="U18542" s="154"/>
      <c r="V18542" s="154"/>
      <c r="W18542" s="154"/>
      <c r="X18542" s="154"/>
      <c r="Y18542" s="154"/>
      <c r="Z18542" s="154"/>
      <c r="AA18542" s="154"/>
      <c r="AB18542" s="169"/>
      <c r="AC18542" s="154"/>
      <c r="AD18542" s="158"/>
      <c r="AE18542" s="154"/>
      <c r="AF18542" s="154"/>
      <c r="AG18542" s="154"/>
      <c r="AH18542" s="154"/>
    </row>
    <row r="18543" spans="1:34">
      <c r="A18543" s="154"/>
      <c r="B18543" s="154"/>
      <c r="C18543" s="154"/>
      <c r="D18543" s="154"/>
      <c r="E18543" s="159"/>
      <c r="F18543" s="154"/>
      <c r="G18543" s="155"/>
      <c r="H18543" s="155"/>
      <c r="I18543" s="154"/>
      <c r="J18543" s="156"/>
      <c r="K18543" s="154"/>
      <c r="L18543" s="168"/>
      <c r="M18543" s="154"/>
      <c r="N18543" s="157"/>
      <c r="O18543" s="157"/>
      <c r="P18543" s="152"/>
      <c r="Q18543" s="154"/>
      <c r="R18543" s="154"/>
      <c r="S18543" s="154"/>
      <c r="T18543" s="154"/>
      <c r="U18543" s="154"/>
      <c r="V18543" s="154"/>
      <c r="W18543" s="154"/>
      <c r="X18543" s="154"/>
      <c r="Y18543" s="154"/>
      <c r="Z18543" s="154"/>
      <c r="AA18543" s="154"/>
      <c r="AB18543" s="169"/>
      <c r="AC18543" s="154"/>
      <c r="AD18543" s="158"/>
      <c r="AE18543" s="154"/>
      <c r="AF18543" s="154"/>
      <c r="AG18543" s="154"/>
      <c r="AH18543" s="154"/>
    </row>
    <row r="18544" spans="1:34">
      <c r="A18544" s="154"/>
      <c r="B18544" s="154"/>
      <c r="C18544" s="154"/>
      <c r="D18544" s="154"/>
      <c r="E18544" s="159"/>
      <c r="F18544" s="154"/>
      <c r="G18544" s="155"/>
      <c r="H18544" s="155"/>
      <c r="I18544" s="154"/>
      <c r="J18544" s="156"/>
      <c r="K18544" s="154"/>
      <c r="L18544" s="168"/>
      <c r="M18544" s="154"/>
      <c r="N18544" s="157"/>
      <c r="O18544" s="157"/>
      <c r="P18544" s="152"/>
      <c r="Q18544" s="154"/>
      <c r="R18544" s="154"/>
      <c r="S18544" s="154"/>
      <c r="T18544" s="154"/>
      <c r="U18544" s="154"/>
      <c r="V18544" s="154"/>
      <c r="W18544" s="154"/>
      <c r="X18544" s="154"/>
      <c r="Y18544" s="154"/>
      <c r="Z18544" s="154"/>
      <c r="AA18544" s="154"/>
      <c r="AB18544" s="169"/>
      <c r="AC18544" s="154"/>
      <c r="AD18544" s="158"/>
      <c r="AE18544" s="154"/>
      <c r="AF18544" s="154"/>
      <c r="AG18544" s="154"/>
      <c r="AH18544" s="154"/>
    </row>
    <row r="18545" spans="1:34">
      <c r="A18545" s="154"/>
      <c r="B18545" s="154"/>
      <c r="C18545" s="154"/>
      <c r="D18545" s="154"/>
      <c r="E18545" s="159"/>
      <c r="F18545" s="154"/>
      <c r="G18545" s="155"/>
      <c r="H18545" s="155"/>
      <c r="I18545" s="154"/>
      <c r="J18545" s="156"/>
      <c r="K18545" s="154"/>
      <c r="L18545" s="168"/>
      <c r="M18545" s="154"/>
      <c r="N18545" s="157"/>
      <c r="O18545" s="157"/>
      <c r="P18545" s="152"/>
      <c r="Q18545" s="154"/>
      <c r="R18545" s="154"/>
      <c r="S18545" s="154"/>
      <c r="T18545" s="154"/>
      <c r="U18545" s="154"/>
      <c r="V18545" s="154"/>
      <c r="W18545" s="154"/>
      <c r="X18545" s="154"/>
      <c r="Y18545" s="154"/>
      <c r="Z18545" s="154"/>
      <c r="AA18545" s="154"/>
      <c r="AB18545" s="169"/>
      <c r="AC18545" s="154"/>
      <c r="AD18545" s="158"/>
      <c r="AE18545" s="154"/>
      <c r="AF18545" s="154"/>
      <c r="AG18545" s="154"/>
      <c r="AH18545" s="154"/>
    </row>
    <row r="18546" spans="1:34">
      <c r="A18546" s="154"/>
      <c r="B18546" s="154"/>
      <c r="C18546" s="154"/>
      <c r="D18546" s="154"/>
      <c r="E18546" s="159"/>
      <c r="F18546" s="154"/>
      <c r="G18546" s="155"/>
      <c r="H18546" s="155"/>
      <c r="I18546" s="154"/>
      <c r="J18546" s="156"/>
      <c r="K18546" s="154"/>
      <c r="L18546" s="168"/>
      <c r="M18546" s="154"/>
      <c r="N18546" s="157"/>
      <c r="O18546" s="157"/>
      <c r="P18546" s="152"/>
      <c r="Q18546" s="154"/>
      <c r="R18546" s="154"/>
      <c r="S18546" s="154"/>
      <c r="T18546" s="154"/>
      <c r="U18546" s="154"/>
      <c r="V18546" s="154"/>
      <c r="W18546" s="154"/>
      <c r="X18546" s="154"/>
      <c r="Y18546" s="154"/>
      <c r="Z18546" s="154"/>
      <c r="AA18546" s="154"/>
      <c r="AB18546" s="169"/>
      <c r="AC18546" s="154"/>
      <c r="AD18546" s="158"/>
      <c r="AE18546" s="154"/>
      <c r="AF18546" s="154"/>
      <c r="AG18546" s="154"/>
      <c r="AH18546" s="154"/>
    </row>
    <row r="18547" spans="1:34">
      <c r="A18547" s="154"/>
      <c r="B18547" s="154"/>
      <c r="C18547" s="154"/>
      <c r="D18547" s="154"/>
      <c r="E18547" s="159"/>
      <c r="F18547" s="154"/>
      <c r="G18547" s="155"/>
      <c r="H18547" s="155"/>
      <c r="I18547" s="154"/>
      <c r="J18547" s="156"/>
      <c r="K18547" s="154"/>
      <c r="L18547" s="168"/>
      <c r="M18547" s="154"/>
      <c r="N18547" s="157"/>
      <c r="O18547" s="157"/>
      <c r="P18547" s="152"/>
      <c r="Q18547" s="154"/>
      <c r="R18547" s="154"/>
      <c r="S18547" s="154"/>
      <c r="T18547" s="154"/>
      <c r="U18547" s="154"/>
      <c r="V18547" s="154"/>
      <c r="W18547" s="154"/>
      <c r="X18547" s="154"/>
      <c r="Y18547" s="154"/>
      <c r="Z18547" s="154"/>
      <c r="AA18547" s="154"/>
      <c r="AB18547" s="169"/>
      <c r="AC18547" s="154"/>
      <c r="AD18547" s="158"/>
      <c r="AE18547" s="154"/>
      <c r="AF18547" s="154"/>
      <c r="AG18547" s="154"/>
      <c r="AH18547" s="154"/>
    </row>
    <row r="18548" spans="1:34">
      <c r="A18548" s="154"/>
      <c r="B18548" s="154"/>
      <c r="C18548" s="154"/>
      <c r="D18548" s="154"/>
      <c r="E18548" s="159"/>
      <c r="F18548" s="154"/>
      <c r="G18548" s="155"/>
      <c r="H18548" s="155"/>
      <c r="I18548" s="154"/>
      <c r="J18548" s="156"/>
      <c r="K18548" s="154"/>
      <c r="L18548" s="168"/>
      <c r="M18548" s="154"/>
      <c r="N18548" s="157"/>
      <c r="O18548" s="157"/>
      <c r="P18548" s="152"/>
      <c r="Q18548" s="154"/>
      <c r="R18548" s="154"/>
      <c r="S18548" s="154"/>
      <c r="T18548" s="154"/>
      <c r="U18548" s="154"/>
      <c r="V18548" s="154"/>
      <c r="W18548" s="154"/>
      <c r="X18548" s="154"/>
      <c r="Y18548" s="154"/>
      <c r="Z18548" s="154"/>
      <c r="AA18548" s="154"/>
      <c r="AB18548" s="169"/>
      <c r="AC18548" s="154"/>
      <c r="AD18548" s="158"/>
      <c r="AE18548" s="154"/>
      <c r="AF18548" s="154"/>
      <c r="AG18548" s="154"/>
      <c r="AH18548" s="154"/>
    </row>
    <row r="18549" spans="1:34">
      <c r="A18549" s="154"/>
      <c r="B18549" s="154"/>
      <c r="C18549" s="154"/>
      <c r="D18549" s="154"/>
      <c r="E18549" s="159"/>
      <c r="F18549" s="154"/>
      <c r="G18549" s="155"/>
      <c r="H18549" s="155"/>
      <c r="I18549" s="154"/>
      <c r="J18549" s="156"/>
      <c r="K18549" s="154"/>
      <c r="L18549" s="168"/>
      <c r="M18549" s="154"/>
      <c r="N18549" s="157"/>
      <c r="O18549" s="157"/>
      <c r="P18549" s="152"/>
      <c r="Q18549" s="154"/>
      <c r="R18549" s="154"/>
      <c r="S18549" s="154"/>
      <c r="T18549" s="154"/>
      <c r="U18549" s="154"/>
      <c r="V18549" s="154"/>
      <c r="W18549" s="154"/>
      <c r="X18549" s="154"/>
      <c r="Y18549" s="154"/>
      <c r="Z18549" s="154"/>
      <c r="AA18549" s="154"/>
      <c r="AB18549" s="169"/>
      <c r="AC18549" s="154"/>
      <c r="AD18549" s="158"/>
      <c r="AE18549" s="154"/>
      <c r="AF18549" s="154"/>
      <c r="AG18549" s="154"/>
      <c r="AH18549" s="154"/>
    </row>
    <row r="18550" spans="1:34">
      <c r="A18550" s="154"/>
      <c r="B18550" s="154"/>
      <c r="C18550" s="154"/>
      <c r="D18550" s="154"/>
      <c r="E18550" s="159"/>
      <c r="F18550" s="154"/>
      <c r="G18550" s="155"/>
      <c r="H18550" s="155"/>
      <c r="I18550" s="154"/>
      <c r="J18550" s="156"/>
      <c r="K18550" s="154"/>
      <c r="L18550" s="168"/>
      <c r="M18550" s="154"/>
      <c r="N18550" s="157"/>
      <c r="O18550" s="157"/>
      <c r="P18550" s="152"/>
      <c r="Q18550" s="154"/>
      <c r="R18550" s="154"/>
      <c r="S18550" s="154"/>
      <c r="T18550" s="154"/>
      <c r="U18550" s="154"/>
      <c r="V18550" s="154"/>
      <c r="W18550" s="154"/>
      <c r="X18550" s="154"/>
      <c r="Y18550" s="154"/>
      <c r="Z18550" s="154"/>
      <c r="AA18550" s="154"/>
      <c r="AB18550" s="169"/>
      <c r="AC18550" s="154"/>
      <c r="AD18550" s="158"/>
      <c r="AE18550" s="154"/>
      <c r="AF18550" s="154"/>
      <c r="AG18550" s="154"/>
      <c r="AH18550" s="154"/>
    </row>
    <row r="18551" spans="1:34">
      <c r="A18551" s="154"/>
      <c r="B18551" s="154"/>
      <c r="C18551" s="154"/>
      <c r="D18551" s="154"/>
      <c r="E18551" s="159"/>
      <c r="F18551" s="154"/>
      <c r="G18551" s="155"/>
      <c r="H18551" s="155"/>
      <c r="I18551" s="154"/>
      <c r="J18551" s="156"/>
      <c r="K18551" s="154"/>
      <c r="L18551" s="168"/>
      <c r="M18551" s="154"/>
      <c r="N18551" s="157"/>
      <c r="O18551" s="157"/>
      <c r="P18551" s="152"/>
      <c r="Q18551" s="154"/>
      <c r="R18551" s="154"/>
      <c r="S18551" s="154"/>
      <c r="T18551" s="154"/>
      <c r="U18551" s="154"/>
      <c r="V18551" s="154"/>
      <c r="W18551" s="154"/>
      <c r="X18551" s="154"/>
      <c r="Y18551" s="154"/>
      <c r="Z18551" s="154"/>
      <c r="AA18551" s="154"/>
      <c r="AB18551" s="169"/>
      <c r="AC18551" s="154"/>
      <c r="AD18551" s="158"/>
      <c r="AE18551" s="154"/>
      <c r="AF18551" s="154"/>
      <c r="AG18551" s="154"/>
      <c r="AH18551" s="154"/>
    </row>
    <row r="18552" spans="1:34">
      <c r="A18552" s="154"/>
      <c r="B18552" s="154"/>
      <c r="C18552" s="154"/>
      <c r="D18552" s="154"/>
      <c r="E18552" s="159"/>
      <c r="F18552" s="154"/>
      <c r="G18552" s="155"/>
      <c r="H18552" s="155"/>
      <c r="I18552" s="154"/>
      <c r="J18552" s="156"/>
      <c r="K18552" s="154"/>
      <c r="L18552" s="168"/>
      <c r="M18552" s="154"/>
      <c r="N18552" s="157"/>
      <c r="O18552" s="157"/>
      <c r="P18552" s="152"/>
      <c r="Q18552" s="154"/>
      <c r="R18552" s="154"/>
      <c r="S18552" s="154"/>
      <c r="T18552" s="154"/>
      <c r="U18552" s="154"/>
      <c r="V18552" s="154"/>
      <c r="W18552" s="154"/>
      <c r="X18552" s="154"/>
      <c r="Y18552" s="154"/>
      <c r="Z18552" s="154"/>
      <c r="AA18552" s="154"/>
      <c r="AB18552" s="169"/>
      <c r="AC18552" s="154"/>
      <c r="AD18552" s="158"/>
      <c r="AE18552" s="154"/>
      <c r="AF18552" s="154"/>
      <c r="AG18552" s="154"/>
      <c r="AH18552" s="154"/>
    </row>
    <row r="18553" spans="1:34">
      <c r="A18553" s="154"/>
      <c r="B18553" s="154"/>
      <c r="C18553" s="154"/>
      <c r="D18553" s="154"/>
      <c r="E18553" s="159"/>
      <c r="F18553" s="154"/>
      <c r="G18553" s="155"/>
      <c r="H18553" s="155"/>
      <c r="I18553" s="154"/>
      <c r="J18553" s="156"/>
      <c r="K18553" s="154"/>
      <c r="L18553" s="168"/>
      <c r="M18553" s="154"/>
      <c r="N18553" s="157"/>
      <c r="O18553" s="157"/>
      <c r="P18553" s="152"/>
      <c r="Q18553" s="154"/>
      <c r="R18553" s="154"/>
      <c r="S18553" s="154"/>
      <c r="T18553" s="154"/>
      <c r="U18553" s="154"/>
      <c r="V18553" s="154"/>
      <c r="W18553" s="154"/>
      <c r="X18553" s="154"/>
      <c r="Y18553" s="154"/>
      <c r="Z18553" s="154"/>
      <c r="AA18553" s="154"/>
      <c r="AB18553" s="169"/>
      <c r="AC18553" s="154"/>
      <c r="AD18553" s="158"/>
      <c r="AE18553" s="154"/>
      <c r="AF18553" s="154"/>
      <c r="AG18553" s="154"/>
      <c r="AH18553" s="154"/>
    </row>
    <row r="18554" spans="1:34">
      <c r="A18554" s="154"/>
      <c r="B18554" s="154"/>
      <c r="C18554" s="154"/>
      <c r="D18554" s="154"/>
      <c r="E18554" s="159"/>
      <c r="F18554" s="154"/>
      <c r="G18554" s="155"/>
      <c r="H18554" s="155"/>
      <c r="I18554" s="154"/>
      <c r="J18554" s="156"/>
      <c r="K18554" s="154"/>
      <c r="L18554" s="168"/>
      <c r="M18554" s="154"/>
      <c r="N18554" s="157"/>
      <c r="O18554" s="157"/>
      <c r="P18554" s="152"/>
      <c r="Q18554" s="154"/>
      <c r="R18554" s="154"/>
      <c r="S18554" s="154"/>
      <c r="T18554" s="154"/>
      <c r="U18554" s="154"/>
      <c r="V18554" s="154"/>
      <c r="W18554" s="154"/>
      <c r="X18554" s="154"/>
      <c r="Y18554" s="154"/>
      <c r="Z18554" s="154"/>
      <c r="AA18554" s="154"/>
      <c r="AB18554" s="169"/>
      <c r="AC18554" s="154"/>
      <c r="AD18554" s="158"/>
      <c r="AE18554" s="154"/>
      <c r="AF18554" s="154"/>
      <c r="AG18554" s="154"/>
      <c r="AH18554" s="154"/>
    </row>
    <row r="18555" spans="1:34">
      <c r="A18555" s="154"/>
      <c r="B18555" s="154"/>
      <c r="C18555" s="154"/>
      <c r="D18555" s="154"/>
      <c r="E18555" s="159"/>
      <c r="F18555" s="154"/>
      <c r="G18555" s="155"/>
      <c r="H18555" s="155"/>
      <c r="I18555" s="154"/>
      <c r="J18555" s="156"/>
      <c r="K18555" s="154"/>
      <c r="L18555" s="168"/>
      <c r="M18555" s="154"/>
      <c r="N18555" s="157"/>
      <c r="O18555" s="157"/>
      <c r="P18555" s="152"/>
      <c r="Q18555" s="154"/>
      <c r="R18555" s="154"/>
      <c r="S18555" s="154"/>
      <c r="T18555" s="154"/>
      <c r="U18555" s="154"/>
      <c r="V18555" s="154"/>
      <c r="W18555" s="154"/>
      <c r="X18555" s="154"/>
      <c r="Y18555" s="154"/>
      <c r="Z18555" s="154"/>
      <c r="AA18555" s="154"/>
      <c r="AB18555" s="169"/>
      <c r="AC18555" s="154"/>
      <c r="AD18555" s="158"/>
      <c r="AE18555" s="154"/>
      <c r="AF18555" s="154"/>
      <c r="AG18555" s="154"/>
      <c r="AH18555" s="154"/>
    </row>
    <row r="18556" spans="1:34">
      <c r="A18556" s="154"/>
      <c r="B18556" s="154"/>
      <c r="C18556" s="154"/>
      <c r="D18556" s="154"/>
      <c r="E18556" s="159"/>
      <c r="F18556" s="154"/>
      <c r="G18556" s="155"/>
      <c r="H18556" s="155"/>
      <c r="I18556" s="154"/>
      <c r="J18556" s="156"/>
      <c r="K18556" s="154"/>
      <c r="L18556" s="168"/>
      <c r="M18556" s="154"/>
      <c r="N18556" s="157"/>
      <c r="O18556" s="157"/>
      <c r="P18556" s="152"/>
      <c r="Q18556" s="154"/>
      <c r="R18556" s="154"/>
      <c r="S18556" s="154"/>
      <c r="T18556" s="154"/>
      <c r="U18556" s="154"/>
      <c r="V18556" s="154"/>
      <c r="W18556" s="154"/>
      <c r="X18556" s="154"/>
      <c r="Y18556" s="154"/>
      <c r="Z18556" s="154"/>
      <c r="AA18556" s="154"/>
      <c r="AB18556" s="169"/>
      <c r="AC18556" s="154"/>
      <c r="AD18556" s="158"/>
      <c r="AE18556" s="154"/>
      <c r="AF18556" s="154"/>
      <c r="AG18556" s="154"/>
      <c r="AH18556" s="154"/>
    </row>
    <row r="18557" spans="1:34">
      <c r="A18557" s="154"/>
      <c r="B18557" s="154"/>
      <c r="C18557" s="154"/>
      <c r="D18557" s="154"/>
      <c r="E18557" s="159"/>
      <c r="F18557" s="154"/>
      <c r="G18557" s="155"/>
      <c r="H18557" s="155"/>
      <c r="I18557" s="154"/>
      <c r="J18557" s="156"/>
      <c r="K18557" s="154"/>
      <c r="L18557" s="168"/>
      <c r="M18557" s="154"/>
      <c r="N18557" s="157"/>
      <c r="O18557" s="157"/>
      <c r="P18557" s="152"/>
      <c r="Q18557" s="154"/>
      <c r="R18557" s="154"/>
      <c r="S18557" s="154"/>
      <c r="T18557" s="154"/>
      <c r="U18557" s="154"/>
      <c r="V18557" s="154"/>
      <c r="W18557" s="154"/>
      <c r="X18557" s="154"/>
      <c r="Y18557" s="154"/>
      <c r="Z18557" s="154"/>
      <c r="AA18557" s="154"/>
      <c r="AB18557" s="169"/>
      <c r="AC18557" s="154"/>
      <c r="AD18557" s="158"/>
      <c r="AE18557" s="154"/>
      <c r="AF18557" s="154"/>
      <c r="AG18557" s="154"/>
      <c r="AH18557" s="154"/>
    </row>
    <row r="18558" spans="1:34">
      <c r="A18558" s="154"/>
      <c r="B18558" s="154"/>
      <c r="C18558" s="154"/>
      <c r="D18558" s="154"/>
      <c r="E18558" s="159"/>
      <c r="F18558" s="154"/>
      <c r="G18558" s="155"/>
      <c r="H18558" s="155"/>
      <c r="I18558" s="154"/>
      <c r="J18558" s="156"/>
      <c r="K18558" s="154"/>
      <c r="L18558" s="168"/>
      <c r="M18558" s="154"/>
      <c r="N18558" s="157"/>
      <c r="O18558" s="157"/>
      <c r="P18558" s="152"/>
      <c r="Q18558" s="154"/>
      <c r="R18558" s="154"/>
      <c r="S18558" s="154"/>
      <c r="T18558" s="154"/>
      <c r="U18558" s="154"/>
      <c r="V18558" s="154"/>
      <c r="W18558" s="154"/>
      <c r="X18558" s="154"/>
      <c r="Y18558" s="154"/>
      <c r="Z18558" s="154"/>
      <c r="AA18558" s="154"/>
      <c r="AB18558" s="169"/>
      <c r="AC18558" s="154"/>
      <c r="AD18558" s="158"/>
      <c r="AE18558" s="154"/>
      <c r="AF18558" s="154"/>
      <c r="AG18558" s="154"/>
      <c r="AH18558" s="154"/>
    </row>
    <row r="18559" spans="1:34">
      <c r="A18559" s="154"/>
      <c r="B18559" s="154"/>
      <c r="C18559" s="154"/>
      <c r="D18559" s="154"/>
      <c r="E18559" s="159"/>
      <c r="F18559" s="154"/>
      <c r="G18559" s="155"/>
      <c r="H18559" s="155"/>
      <c r="I18559" s="154"/>
      <c r="J18559" s="156"/>
      <c r="K18559" s="154"/>
      <c r="L18559" s="168"/>
      <c r="M18559" s="154"/>
      <c r="N18559" s="157"/>
      <c r="O18559" s="157"/>
      <c r="P18559" s="152"/>
      <c r="Q18559" s="154"/>
      <c r="R18559" s="154"/>
      <c r="S18559" s="154"/>
      <c r="T18559" s="154"/>
      <c r="U18559" s="154"/>
      <c r="V18559" s="154"/>
      <c r="W18559" s="154"/>
      <c r="X18559" s="154"/>
      <c r="Y18559" s="154"/>
      <c r="Z18559" s="154"/>
      <c r="AA18559" s="154"/>
      <c r="AB18559" s="169"/>
      <c r="AC18559" s="154"/>
      <c r="AD18559" s="158"/>
      <c r="AE18559" s="154"/>
      <c r="AF18559" s="154"/>
      <c r="AG18559" s="154"/>
      <c r="AH18559" s="154"/>
    </row>
    <row r="18560" spans="1:34">
      <c r="A18560" s="154"/>
      <c r="B18560" s="154"/>
      <c r="C18560" s="154"/>
      <c r="D18560" s="154"/>
      <c r="E18560" s="159"/>
      <c r="F18560" s="154"/>
      <c r="G18560" s="155"/>
      <c r="H18560" s="155"/>
      <c r="I18560" s="154"/>
      <c r="J18560" s="156"/>
      <c r="K18560" s="154"/>
      <c r="L18560" s="168"/>
      <c r="M18560" s="154"/>
      <c r="N18560" s="157"/>
      <c r="O18560" s="157"/>
      <c r="P18560" s="152"/>
      <c r="Q18560" s="154"/>
      <c r="R18560" s="154"/>
      <c r="S18560" s="154"/>
      <c r="T18560" s="154"/>
      <c r="U18560" s="154"/>
      <c r="V18560" s="154"/>
      <c r="W18560" s="154"/>
      <c r="X18560" s="154"/>
      <c r="Y18560" s="154"/>
      <c r="Z18560" s="154"/>
      <c r="AA18560" s="154"/>
      <c r="AB18560" s="169"/>
      <c r="AC18560" s="154"/>
      <c r="AD18560" s="158"/>
      <c r="AE18560" s="154"/>
      <c r="AF18560" s="154"/>
      <c r="AG18560" s="154"/>
      <c r="AH18560" s="154"/>
    </row>
    <row r="18561" spans="1:34">
      <c r="A18561" s="154"/>
      <c r="B18561" s="154"/>
      <c r="C18561" s="154"/>
      <c r="D18561" s="154"/>
      <c r="E18561" s="159"/>
      <c r="F18561" s="154"/>
      <c r="G18561" s="155"/>
      <c r="H18561" s="155"/>
      <c r="I18561" s="154"/>
      <c r="J18561" s="156"/>
      <c r="K18561" s="154"/>
      <c r="L18561" s="168"/>
      <c r="M18561" s="154"/>
      <c r="N18561" s="157"/>
      <c r="O18561" s="157"/>
      <c r="P18561" s="152"/>
      <c r="Q18561" s="154"/>
      <c r="R18561" s="154"/>
      <c r="S18561" s="154"/>
      <c r="T18561" s="154"/>
      <c r="U18561" s="154"/>
      <c r="V18561" s="154"/>
      <c r="W18561" s="154"/>
      <c r="X18561" s="154"/>
      <c r="Y18561" s="154"/>
      <c r="Z18561" s="154"/>
      <c r="AA18561" s="154"/>
      <c r="AB18561" s="169"/>
      <c r="AC18561" s="154"/>
      <c r="AD18561" s="158"/>
      <c r="AE18561" s="154"/>
      <c r="AF18561" s="154"/>
      <c r="AG18561" s="154"/>
      <c r="AH18561" s="154"/>
    </row>
    <row r="18562" spans="1:34">
      <c r="A18562" s="154"/>
      <c r="B18562" s="154"/>
      <c r="C18562" s="154"/>
      <c r="D18562" s="154"/>
      <c r="E18562" s="154"/>
      <c r="F18562" s="154"/>
      <c r="G18562" s="155"/>
      <c r="H18562" s="155"/>
      <c r="I18562" s="154"/>
      <c r="J18562" s="156"/>
      <c r="K18562" s="154"/>
      <c r="L18562" s="168"/>
      <c r="M18562" s="154"/>
      <c r="N18562" s="157"/>
      <c r="O18562" s="157"/>
      <c r="P18562" s="152"/>
      <c r="Q18562" s="154"/>
      <c r="R18562" s="154"/>
      <c r="S18562" s="154"/>
      <c r="T18562" s="154"/>
      <c r="U18562" s="154"/>
      <c r="V18562" s="154"/>
      <c r="W18562" s="154"/>
      <c r="X18562" s="154"/>
      <c r="Y18562" s="154"/>
      <c r="Z18562" s="154"/>
      <c r="AA18562" s="154"/>
      <c r="AB18562" s="169"/>
      <c r="AC18562" s="154"/>
      <c r="AD18562" s="158"/>
      <c r="AE18562" s="154"/>
      <c r="AF18562" s="154"/>
      <c r="AG18562" s="154"/>
      <c r="AH18562" s="154"/>
    </row>
    <row r="18563" spans="1:34">
      <c r="A18563" s="154"/>
      <c r="B18563" s="154"/>
      <c r="C18563" s="154"/>
      <c r="D18563" s="154"/>
      <c r="E18563" s="154"/>
      <c r="F18563" s="154"/>
      <c r="G18563" s="155"/>
      <c r="H18563" s="155"/>
      <c r="I18563" s="154"/>
      <c r="J18563" s="156"/>
      <c r="K18563" s="154"/>
      <c r="L18563" s="168"/>
      <c r="M18563" s="154"/>
      <c r="N18563" s="157"/>
      <c r="O18563" s="157"/>
      <c r="P18563" s="152"/>
      <c r="Q18563" s="154"/>
      <c r="R18563" s="154"/>
      <c r="S18563" s="154"/>
      <c r="T18563" s="154"/>
      <c r="U18563" s="154"/>
      <c r="V18563" s="154"/>
      <c r="W18563" s="154"/>
      <c r="X18563" s="154"/>
      <c r="Y18563" s="154"/>
      <c r="Z18563" s="154"/>
      <c r="AA18563" s="154"/>
      <c r="AB18563" s="169"/>
      <c r="AC18563" s="154"/>
      <c r="AD18563" s="158"/>
      <c r="AE18563" s="154"/>
      <c r="AF18563" s="154"/>
      <c r="AG18563" s="154"/>
      <c r="AH18563" s="154"/>
    </row>
    <row r="18564" spans="1:34">
      <c r="A18564" s="154"/>
      <c r="B18564" s="154"/>
      <c r="C18564" s="154"/>
      <c r="D18564" s="154"/>
      <c r="E18564" s="154"/>
      <c r="F18564" s="154"/>
      <c r="G18564" s="155"/>
      <c r="H18564" s="155"/>
      <c r="I18564" s="154"/>
      <c r="J18564" s="156"/>
      <c r="K18564" s="154"/>
      <c r="L18564" s="168"/>
      <c r="M18564" s="154"/>
      <c r="N18564" s="157"/>
      <c r="O18564" s="157"/>
      <c r="P18564" s="152"/>
      <c r="Q18564" s="154"/>
      <c r="R18564" s="154"/>
      <c r="S18564" s="154"/>
      <c r="T18564" s="154"/>
      <c r="U18564" s="154"/>
      <c r="V18564" s="154"/>
      <c r="W18564" s="154"/>
      <c r="X18564" s="154"/>
      <c r="Y18564" s="154"/>
      <c r="Z18564" s="154"/>
      <c r="AA18564" s="154"/>
      <c r="AB18564" s="169"/>
      <c r="AC18564" s="154"/>
      <c r="AD18564" s="158"/>
      <c r="AE18564" s="154"/>
      <c r="AF18564" s="154"/>
      <c r="AG18564" s="154"/>
      <c r="AH18564" s="154"/>
    </row>
    <row r="18565" spans="1:34">
      <c r="A18565" s="154"/>
      <c r="B18565" s="154"/>
      <c r="C18565" s="154"/>
      <c r="D18565" s="154"/>
      <c r="E18565" s="154"/>
      <c r="F18565" s="154"/>
      <c r="G18565" s="155"/>
      <c r="H18565" s="155"/>
      <c r="I18565" s="154"/>
      <c r="J18565" s="156"/>
      <c r="K18565" s="154"/>
      <c r="L18565" s="168"/>
      <c r="M18565" s="154"/>
      <c r="N18565" s="157"/>
      <c r="O18565" s="157"/>
      <c r="P18565" s="152"/>
      <c r="Q18565" s="154"/>
      <c r="R18565" s="154"/>
      <c r="S18565" s="154"/>
      <c r="T18565" s="154"/>
      <c r="U18565" s="154"/>
      <c r="V18565" s="154"/>
      <c r="W18565" s="154"/>
      <c r="X18565" s="154"/>
      <c r="Y18565" s="154"/>
      <c r="Z18565" s="154"/>
      <c r="AA18565" s="154"/>
      <c r="AB18565" s="169"/>
      <c r="AC18565" s="154"/>
      <c r="AD18565" s="158"/>
      <c r="AE18565" s="154"/>
      <c r="AF18565" s="154"/>
      <c r="AG18565" s="154"/>
      <c r="AH18565" s="154"/>
    </row>
    <row r="18566" spans="1:34">
      <c r="A18566" s="154"/>
      <c r="B18566" s="154"/>
      <c r="C18566" s="154"/>
      <c r="D18566" s="154"/>
      <c r="E18566" s="154"/>
      <c r="F18566" s="154"/>
      <c r="G18566" s="155"/>
      <c r="H18566" s="155"/>
      <c r="I18566" s="154"/>
      <c r="J18566" s="156"/>
      <c r="K18566" s="154"/>
      <c r="L18566" s="168"/>
      <c r="M18566" s="154"/>
      <c r="N18566" s="157"/>
      <c r="O18566" s="157"/>
      <c r="P18566" s="152"/>
      <c r="Q18566" s="154"/>
      <c r="R18566" s="154"/>
      <c r="S18566" s="154"/>
      <c r="T18566" s="154"/>
      <c r="U18566" s="154"/>
      <c r="V18566" s="154"/>
      <c r="W18566" s="154"/>
      <c r="X18566" s="154"/>
      <c r="Y18566" s="154"/>
      <c r="Z18566" s="154"/>
      <c r="AA18566" s="154"/>
      <c r="AB18566" s="169"/>
      <c r="AC18566" s="154"/>
      <c r="AD18566" s="158"/>
      <c r="AE18566" s="154"/>
      <c r="AF18566" s="154"/>
      <c r="AG18566" s="154"/>
      <c r="AH18566" s="154"/>
    </row>
    <row r="18567" spans="1:34">
      <c r="A18567" s="154"/>
      <c r="B18567" s="154"/>
      <c r="C18567" s="154"/>
      <c r="D18567" s="154"/>
      <c r="E18567" s="159"/>
      <c r="F18567" s="154"/>
      <c r="G18567" s="155"/>
      <c r="H18567" s="155"/>
      <c r="I18567" s="154"/>
      <c r="J18567" s="156"/>
      <c r="K18567" s="154"/>
      <c r="L18567" s="168"/>
      <c r="M18567" s="154"/>
      <c r="N18567" s="157"/>
      <c r="O18567" s="157"/>
      <c r="P18567" s="152"/>
      <c r="Q18567" s="154"/>
      <c r="R18567" s="154"/>
      <c r="S18567" s="154"/>
      <c r="T18567" s="154"/>
      <c r="U18567" s="154"/>
      <c r="V18567" s="154"/>
      <c r="W18567" s="154"/>
      <c r="X18567" s="154"/>
      <c r="Y18567" s="154"/>
      <c r="Z18567" s="154"/>
      <c r="AA18567" s="154"/>
      <c r="AB18567" s="169"/>
      <c r="AC18567" s="154"/>
      <c r="AD18567" s="158"/>
      <c r="AE18567" s="154"/>
      <c r="AF18567" s="154"/>
      <c r="AG18567" s="154"/>
      <c r="AH18567" s="154"/>
    </row>
    <row r="18568" spans="1:34">
      <c r="A18568" s="154"/>
      <c r="B18568" s="154"/>
      <c r="C18568" s="154"/>
      <c r="D18568" s="154"/>
      <c r="E18568" s="154"/>
      <c r="F18568" s="154"/>
      <c r="G18568" s="155"/>
      <c r="H18568" s="155"/>
      <c r="I18568" s="154"/>
      <c r="J18568" s="156"/>
      <c r="K18568" s="154"/>
      <c r="L18568" s="168"/>
      <c r="M18568" s="154"/>
      <c r="N18568" s="157"/>
      <c r="O18568" s="157"/>
      <c r="P18568" s="152"/>
      <c r="Q18568" s="154"/>
      <c r="R18568" s="154"/>
      <c r="S18568" s="154"/>
      <c r="T18568" s="154"/>
      <c r="U18568" s="154"/>
      <c r="V18568" s="154"/>
      <c r="W18568" s="154"/>
      <c r="X18568" s="154"/>
      <c r="Y18568" s="154"/>
      <c r="Z18568" s="154"/>
      <c r="AA18568" s="154"/>
      <c r="AB18568" s="169"/>
      <c r="AC18568" s="154"/>
      <c r="AD18568" s="158"/>
      <c r="AE18568" s="154"/>
      <c r="AF18568" s="154"/>
      <c r="AG18568" s="154"/>
      <c r="AH18568" s="154"/>
    </row>
    <row r="18569" spans="1:34">
      <c r="A18569" s="154"/>
      <c r="B18569" s="154"/>
      <c r="C18569" s="154"/>
      <c r="D18569" s="154"/>
      <c r="E18569" s="159"/>
      <c r="F18569" s="154"/>
      <c r="G18569" s="155"/>
      <c r="H18569" s="155"/>
      <c r="I18569" s="154"/>
      <c r="J18569" s="156"/>
      <c r="K18569" s="154"/>
      <c r="L18569" s="168"/>
      <c r="M18569" s="154"/>
      <c r="N18569" s="157"/>
      <c r="O18569" s="157"/>
      <c r="P18569" s="152"/>
      <c r="Q18569" s="154"/>
      <c r="R18569" s="154"/>
      <c r="S18569" s="154"/>
      <c r="T18569" s="154"/>
      <c r="U18569" s="154"/>
      <c r="V18569" s="154"/>
      <c r="W18569" s="154"/>
      <c r="X18569" s="154"/>
      <c r="Y18569" s="154"/>
      <c r="Z18569" s="154"/>
      <c r="AA18569" s="154"/>
      <c r="AB18569" s="169"/>
      <c r="AC18569" s="154"/>
      <c r="AD18569" s="158"/>
      <c r="AE18569" s="154"/>
      <c r="AF18569" s="154"/>
      <c r="AG18569" s="154"/>
      <c r="AH18569" s="154"/>
    </row>
    <row r="18570" spans="1:34">
      <c r="A18570" s="154"/>
      <c r="B18570" s="154"/>
      <c r="C18570" s="154"/>
      <c r="D18570" s="154"/>
      <c r="E18570" s="159"/>
      <c r="F18570" s="154"/>
      <c r="G18570" s="155"/>
      <c r="H18570" s="155"/>
      <c r="I18570" s="154"/>
      <c r="J18570" s="156"/>
      <c r="K18570" s="154"/>
      <c r="L18570" s="168"/>
      <c r="M18570" s="154"/>
      <c r="N18570" s="157"/>
      <c r="O18570" s="157"/>
      <c r="P18570" s="152"/>
      <c r="Q18570" s="154"/>
      <c r="R18570" s="154"/>
      <c r="S18570" s="154"/>
      <c r="T18570" s="154"/>
      <c r="U18570" s="154"/>
      <c r="V18570" s="154"/>
      <c r="W18570" s="154"/>
      <c r="X18570" s="154"/>
      <c r="Y18570" s="154"/>
      <c r="Z18570" s="154"/>
      <c r="AA18570" s="154"/>
      <c r="AB18570" s="169"/>
      <c r="AC18570" s="154"/>
      <c r="AD18570" s="158"/>
      <c r="AE18570" s="154"/>
      <c r="AF18570" s="154"/>
      <c r="AG18570" s="154"/>
      <c r="AH18570" s="154"/>
    </row>
    <row r="18571" spans="1:34">
      <c r="A18571" s="154"/>
      <c r="B18571" s="154"/>
      <c r="C18571" s="154"/>
      <c r="D18571" s="154"/>
      <c r="E18571" s="159"/>
      <c r="F18571" s="154"/>
      <c r="G18571" s="155"/>
      <c r="H18571" s="155"/>
      <c r="I18571" s="154"/>
      <c r="J18571" s="156"/>
      <c r="K18571" s="154"/>
      <c r="L18571" s="168"/>
      <c r="M18571" s="154"/>
      <c r="N18571" s="157"/>
      <c r="O18571" s="157"/>
      <c r="P18571" s="152"/>
      <c r="Q18571" s="154"/>
      <c r="R18571" s="154"/>
      <c r="S18571" s="154"/>
      <c r="T18571" s="154"/>
      <c r="U18571" s="154"/>
      <c r="V18571" s="154"/>
      <c r="W18571" s="154"/>
      <c r="X18571" s="154"/>
      <c r="Y18571" s="154"/>
      <c r="Z18571" s="154"/>
      <c r="AA18571" s="154"/>
      <c r="AB18571" s="169"/>
      <c r="AC18571" s="154"/>
      <c r="AD18571" s="158"/>
      <c r="AE18571" s="154"/>
      <c r="AF18571" s="154"/>
      <c r="AG18571" s="154"/>
      <c r="AH18571" s="154"/>
    </row>
    <row r="18572" spans="1:34">
      <c r="A18572" s="154"/>
      <c r="B18572" s="154"/>
      <c r="C18572" s="154"/>
      <c r="D18572" s="154"/>
      <c r="E18572" s="154"/>
      <c r="F18572" s="154"/>
      <c r="G18572" s="155"/>
      <c r="H18572" s="155"/>
      <c r="I18572" s="154"/>
      <c r="J18572" s="156"/>
      <c r="K18572" s="154"/>
      <c r="L18572" s="168"/>
      <c r="M18572" s="154"/>
      <c r="N18572" s="157"/>
      <c r="O18572" s="157"/>
      <c r="P18572" s="152"/>
      <c r="Q18572" s="154"/>
      <c r="R18572" s="154"/>
      <c r="S18572" s="154"/>
      <c r="T18572" s="154"/>
      <c r="U18572" s="154"/>
      <c r="V18572" s="154"/>
      <c r="W18572" s="154"/>
      <c r="X18572" s="154"/>
      <c r="Y18572" s="154"/>
      <c r="Z18572" s="154"/>
      <c r="AA18572" s="154"/>
      <c r="AB18572" s="169"/>
      <c r="AC18572" s="154"/>
      <c r="AD18572" s="158"/>
      <c r="AE18572" s="154"/>
      <c r="AF18572" s="154"/>
      <c r="AG18572" s="154"/>
      <c r="AH18572" s="154"/>
    </row>
    <row r="18573" spans="1:34">
      <c r="A18573" s="154"/>
      <c r="B18573" s="154"/>
      <c r="C18573" s="154"/>
      <c r="D18573" s="154"/>
      <c r="E18573" s="154"/>
      <c r="F18573" s="154"/>
      <c r="G18573" s="155"/>
      <c r="H18573" s="155"/>
      <c r="I18573" s="154"/>
      <c r="J18573" s="156"/>
      <c r="K18573" s="154"/>
      <c r="L18573" s="168"/>
      <c r="M18573" s="154"/>
      <c r="N18573" s="157"/>
      <c r="O18573" s="157"/>
      <c r="P18573" s="152"/>
      <c r="Q18573" s="154"/>
      <c r="R18573" s="154"/>
      <c r="S18573" s="154"/>
      <c r="T18573" s="154"/>
      <c r="U18573" s="154"/>
      <c r="V18573" s="154"/>
      <c r="W18573" s="154"/>
      <c r="X18573" s="154"/>
      <c r="Y18573" s="154"/>
      <c r="Z18573" s="154"/>
      <c r="AA18573" s="154"/>
      <c r="AB18573" s="169"/>
      <c r="AC18573" s="154"/>
      <c r="AD18573" s="158"/>
      <c r="AE18573" s="154"/>
      <c r="AF18573" s="154"/>
      <c r="AG18573" s="154"/>
      <c r="AH18573" s="154"/>
    </row>
    <row r="18574" spans="1:34">
      <c r="A18574" s="154"/>
      <c r="B18574" s="154"/>
      <c r="C18574" s="154"/>
      <c r="D18574" s="154"/>
      <c r="E18574" s="159"/>
      <c r="F18574" s="154"/>
      <c r="G18574" s="155"/>
      <c r="H18574" s="155"/>
      <c r="I18574" s="154"/>
      <c r="J18574" s="156"/>
      <c r="K18574" s="154"/>
      <c r="L18574" s="168"/>
      <c r="M18574" s="154"/>
      <c r="N18574" s="157"/>
      <c r="O18574" s="157"/>
      <c r="P18574" s="152"/>
      <c r="Q18574" s="154"/>
      <c r="R18574" s="154"/>
      <c r="S18574" s="154"/>
      <c r="T18574" s="154"/>
      <c r="U18574" s="154"/>
      <c r="V18574" s="154"/>
      <c r="W18574" s="154"/>
      <c r="X18574" s="154"/>
      <c r="Y18574" s="154"/>
      <c r="Z18574" s="154"/>
      <c r="AA18574" s="154"/>
      <c r="AB18574" s="169"/>
      <c r="AC18574" s="154"/>
      <c r="AD18574" s="158"/>
      <c r="AE18574" s="154"/>
      <c r="AF18574" s="154"/>
      <c r="AG18574" s="154"/>
      <c r="AH18574" s="154"/>
    </row>
    <row r="18575" spans="1:34">
      <c r="A18575" s="154"/>
      <c r="B18575" s="154"/>
      <c r="C18575" s="154"/>
      <c r="D18575" s="154"/>
      <c r="E18575" s="159"/>
      <c r="F18575" s="154"/>
      <c r="G18575" s="155"/>
      <c r="H18575" s="155"/>
      <c r="I18575" s="154"/>
      <c r="J18575" s="156"/>
      <c r="K18575" s="154"/>
      <c r="L18575" s="168"/>
      <c r="M18575" s="154"/>
      <c r="N18575" s="157"/>
      <c r="O18575" s="157"/>
      <c r="P18575" s="152"/>
      <c r="Q18575" s="154"/>
      <c r="R18575" s="154"/>
      <c r="S18575" s="154"/>
      <c r="T18575" s="154"/>
      <c r="U18575" s="154"/>
      <c r="V18575" s="154"/>
      <c r="W18575" s="154"/>
      <c r="X18575" s="154"/>
      <c r="Y18575" s="154"/>
      <c r="Z18575" s="154"/>
      <c r="AA18575" s="154"/>
      <c r="AB18575" s="169"/>
      <c r="AC18575" s="154"/>
      <c r="AD18575" s="158"/>
      <c r="AE18575" s="154"/>
      <c r="AF18575" s="154"/>
      <c r="AG18575" s="154"/>
      <c r="AH18575" s="154"/>
    </row>
    <row r="18576" spans="1:34">
      <c r="A18576" s="154"/>
      <c r="B18576" s="154"/>
      <c r="C18576" s="154"/>
      <c r="D18576" s="154"/>
      <c r="E18576" s="154"/>
      <c r="F18576" s="154"/>
      <c r="G18576" s="155"/>
      <c r="H18576" s="155"/>
      <c r="I18576" s="154"/>
      <c r="J18576" s="156"/>
      <c r="K18576" s="154"/>
      <c r="L18576" s="168"/>
      <c r="M18576" s="154"/>
      <c r="N18576" s="157"/>
      <c r="O18576" s="157"/>
      <c r="P18576" s="152"/>
      <c r="Q18576" s="154"/>
      <c r="R18576" s="154"/>
      <c r="S18576" s="154"/>
      <c r="T18576" s="154"/>
      <c r="U18576" s="154"/>
      <c r="V18576" s="154"/>
      <c r="W18576" s="154"/>
      <c r="X18576" s="154"/>
      <c r="Y18576" s="154"/>
      <c r="Z18576" s="154"/>
      <c r="AA18576" s="154"/>
      <c r="AB18576" s="169"/>
      <c r="AC18576" s="154"/>
      <c r="AD18576" s="158"/>
      <c r="AE18576" s="154"/>
      <c r="AF18576" s="154"/>
      <c r="AG18576" s="154"/>
      <c r="AH18576" s="154"/>
    </row>
    <row r="18577" spans="1:34">
      <c r="A18577" s="154"/>
      <c r="B18577" s="154"/>
      <c r="C18577" s="154"/>
      <c r="D18577" s="154"/>
      <c r="E18577" s="154"/>
      <c r="F18577" s="154"/>
      <c r="G18577" s="155"/>
      <c r="H18577" s="155"/>
      <c r="I18577" s="154"/>
      <c r="J18577" s="156"/>
      <c r="K18577" s="154"/>
      <c r="L18577" s="168"/>
      <c r="M18577" s="154"/>
      <c r="N18577" s="157"/>
      <c r="O18577" s="157"/>
      <c r="P18577" s="152"/>
      <c r="Q18577" s="154"/>
      <c r="R18577" s="154"/>
      <c r="S18577" s="154"/>
      <c r="T18577" s="154"/>
      <c r="U18577" s="154"/>
      <c r="V18577" s="154"/>
      <c r="W18577" s="154"/>
      <c r="X18577" s="154"/>
      <c r="Y18577" s="154"/>
      <c r="Z18577" s="154"/>
      <c r="AA18577" s="154"/>
      <c r="AB18577" s="169"/>
      <c r="AC18577" s="154"/>
      <c r="AD18577" s="158"/>
      <c r="AE18577" s="154"/>
      <c r="AF18577" s="154"/>
      <c r="AG18577" s="154"/>
      <c r="AH18577" s="154"/>
    </row>
    <row r="18578" spans="1:34">
      <c r="A18578" s="154"/>
      <c r="B18578" s="154"/>
      <c r="C18578" s="154"/>
      <c r="D18578" s="154"/>
      <c r="E18578" s="154"/>
      <c r="F18578" s="154"/>
      <c r="G18578" s="155"/>
      <c r="H18578" s="155"/>
      <c r="I18578" s="154"/>
      <c r="J18578" s="156"/>
      <c r="K18578" s="154"/>
      <c r="L18578" s="168"/>
      <c r="M18578" s="154"/>
      <c r="N18578" s="157"/>
      <c r="O18578" s="157"/>
      <c r="P18578" s="152"/>
      <c r="Q18578" s="154"/>
      <c r="R18578" s="154"/>
      <c r="S18578" s="154"/>
      <c r="T18578" s="154"/>
      <c r="U18578" s="154"/>
      <c r="V18578" s="154"/>
      <c r="W18578" s="154"/>
      <c r="X18578" s="154"/>
      <c r="Y18578" s="154"/>
      <c r="Z18578" s="154"/>
      <c r="AA18578" s="154"/>
      <c r="AB18578" s="169"/>
      <c r="AC18578" s="154"/>
      <c r="AD18578" s="158"/>
      <c r="AE18578" s="154"/>
      <c r="AF18578" s="154"/>
      <c r="AG18578" s="154"/>
      <c r="AH18578" s="154"/>
    </row>
    <row r="18579" spans="1:34">
      <c r="A18579" s="154"/>
      <c r="B18579" s="154"/>
      <c r="C18579" s="154"/>
      <c r="D18579" s="154"/>
      <c r="E18579" s="154"/>
      <c r="F18579" s="154"/>
      <c r="G18579" s="155"/>
      <c r="H18579" s="155"/>
      <c r="I18579" s="154"/>
      <c r="J18579" s="156"/>
      <c r="K18579" s="154"/>
      <c r="L18579" s="168"/>
      <c r="M18579" s="154"/>
      <c r="N18579" s="157"/>
      <c r="O18579" s="157"/>
      <c r="P18579" s="152"/>
      <c r="Q18579" s="154"/>
      <c r="R18579" s="154"/>
      <c r="S18579" s="154"/>
      <c r="T18579" s="154"/>
      <c r="U18579" s="154"/>
      <c r="V18579" s="154"/>
      <c r="W18579" s="154"/>
      <c r="X18579" s="154"/>
      <c r="Y18579" s="154"/>
      <c r="Z18579" s="154"/>
      <c r="AA18579" s="154"/>
      <c r="AB18579" s="169"/>
      <c r="AC18579" s="154"/>
      <c r="AD18579" s="158"/>
      <c r="AE18579" s="154"/>
      <c r="AF18579" s="154"/>
      <c r="AG18579" s="154"/>
      <c r="AH18579" s="154"/>
    </row>
    <row r="18580" spans="1:34">
      <c r="A18580" s="154"/>
      <c r="B18580" s="154"/>
      <c r="C18580" s="154"/>
      <c r="D18580" s="154"/>
      <c r="E18580" s="154"/>
      <c r="F18580" s="154"/>
      <c r="G18580" s="155"/>
      <c r="H18580" s="155"/>
      <c r="I18580" s="154"/>
      <c r="J18580" s="156"/>
      <c r="K18580" s="154"/>
      <c r="L18580" s="168"/>
      <c r="M18580" s="154"/>
      <c r="N18580" s="157"/>
      <c r="O18580" s="157"/>
      <c r="P18580" s="152"/>
      <c r="Q18580" s="154"/>
      <c r="R18580" s="154"/>
      <c r="S18580" s="154"/>
      <c r="T18580" s="154"/>
      <c r="U18580" s="154"/>
      <c r="V18580" s="154"/>
      <c r="W18580" s="154"/>
      <c r="X18580" s="154"/>
      <c r="Y18580" s="154"/>
      <c r="Z18580" s="154"/>
      <c r="AA18580" s="154"/>
      <c r="AB18580" s="169"/>
      <c r="AC18580" s="154"/>
      <c r="AD18580" s="158"/>
      <c r="AE18580" s="154"/>
      <c r="AF18580" s="154"/>
      <c r="AG18580" s="154"/>
      <c r="AH18580" s="154"/>
    </row>
    <row r="18581" spans="1:34">
      <c r="A18581" s="154"/>
      <c r="B18581" s="154"/>
      <c r="C18581" s="154"/>
      <c r="D18581" s="154"/>
      <c r="E18581" s="154"/>
      <c r="F18581" s="154"/>
      <c r="G18581" s="155"/>
      <c r="H18581" s="155"/>
      <c r="I18581" s="154"/>
      <c r="J18581" s="156"/>
      <c r="K18581" s="154"/>
      <c r="L18581" s="168"/>
      <c r="M18581" s="154"/>
      <c r="N18581" s="157"/>
      <c r="O18581" s="157"/>
      <c r="P18581" s="152"/>
      <c r="Q18581" s="154"/>
      <c r="R18581" s="154"/>
      <c r="S18581" s="154"/>
      <c r="T18581" s="154"/>
      <c r="U18581" s="154"/>
      <c r="V18581" s="154"/>
      <c r="W18581" s="154"/>
      <c r="X18581" s="154"/>
      <c r="Y18581" s="154"/>
      <c r="Z18581" s="154"/>
      <c r="AA18581" s="154"/>
      <c r="AB18581" s="169"/>
      <c r="AC18581" s="154"/>
      <c r="AD18581" s="158"/>
      <c r="AE18581" s="154"/>
      <c r="AF18581" s="154"/>
      <c r="AG18581" s="154"/>
      <c r="AH18581" s="154"/>
    </row>
    <row r="18582" spans="1:34">
      <c r="A18582" s="154"/>
      <c r="B18582" s="154"/>
      <c r="C18582" s="154"/>
      <c r="D18582" s="154"/>
      <c r="E18582" s="154"/>
      <c r="F18582" s="154"/>
      <c r="G18582" s="155"/>
      <c r="H18582" s="155"/>
      <c r="I18582" s="154"/>
      <c r="J18582" s="156"/>
      <c r="K18582" s="154"/>
      <c r="L18582" s="168"/>
      <c r="M18582" s="154"/>
      <c r="N18582" s="157"/>
      <c r="O18582" s="157"/>
      <c r="P18582" s="152"/>
      <c r="Q18582" s="154"/>
      <c r="R18582" s="154"/>
      <c r="S18582" s="154"/>
      <c r="T18582" s="154"/>
      <c r="U18582" s="154"/>
      <c r="V18582" s="154"/>
      <c r="W18582" s="154"/>
      <c r="X18582" s="154"/>
      <c r="Y18582" s="154"/>
      <c r="Z18582" s="154"/>
      <c r="AA18582" s="154"/>
      <c r="AB18582" s="169"/>
      <c r="AC18582" s="154"/>
      <c r="AD18582" s="158"/>
      <c r="AE18582" s="154"/>
      <c r="AF18582" s="154"/>
      <c r="AG18582" s="154"/>
      <c r="AH18582" s="154"/>
    </row>
    <row r="18583" spans="1:34">
      <c r="A18583" s="154"/>
      <c r="B18583" s="154"/>
      <c r="C18583" s="154"/>
      <c r="D18583" s="154"/>
      <c r="E18583" s="154"/>
      <c r="F18583" s="154"/>
      <c r="G18583" s="155"/>
      <c r="H18583" s="155"/>
      <c r="I18583" s="154"/>
      <c r="J18583" s="156"/>
      <c r="K18583" s="154"/>
      <c r="L18583" s="168"/>
      <c r="M18583" s="154"/>
      <c r="N18583" s="157"/>
      <c r="O18583" s="157"/>
      <c r="P18583" s="152"/>
      <c r="Q18583" s="154"/>
      <c r="R18583" s="154"/>
      <c r="S18583" s="154"/>
      <c r="T18583" s="154"/>
      <c r="U18583" s="154"/>
      <c r="V18583" s="154"/>
      <c r="W18583" s="154"/>
      <c r="X18583" s="154"/>
      <c r="Y18583" s="154"/>
      <c r="Z18583" s="154"/>
      <c r="AA18583" s="154"/>
      <c r="AB18583" s="169"/>
      <c r="AC18583" s="154"/>
      <c r="AD18583" s="158"/>
      <c r="AE18583" s="154"/>
      <c r="AF18583" s="154"/>
      <c r="AG18583" s="154"/>
      <c r="AH18583" s="154"/>
    </row>
    <row r="18584" spans="1:34">
      <c r="A18584" s="154"/>
      <c r="B18584" s="154"/>
      <c r="C18584" s="154"/>
      <c r="D18584" s="154"/>
      <c r="E18584" s="154"/>
      <c r="F18584" s="154"/>
      <c r="G18584" s="155"/>
      <c r="H18584" s="155"/>
      <c r="I18584" s="154"/>
      <c r="J18584" s="156"/>
      <c r="K18584" s="154"/>
      <c r="L18584" s="168"/>
      <c r="M18584" s="154"/>
      <c r="N18584" s="157"/>
      <c r="O18584" s="157"/>
      <c r="P18584" s="152"/>
      <c r="Q18584" s="154"/>
      <c r="R18584" s="154"/>
      <c r="S18584" s="154"/>
      <c r="T18584" s="154"/>
      <c r="U18584" s="154"/>
      <c r="V18584" s="154"/>
      <c r="W18584" s="154"/>
      <c r="X18584" s="154"/>
      <c r="Y18584" s="154"/>
      <c r="Z18584" s="154"/>
      <c r="AA18584" s="154"/>
      <c r="AB18584" s="169"/>
      <c r="AC18584" s="154"/>
      <c r="AD18584" s="158"/>
      <c r="AE18584" s="154"/>
      <c r="AF18584" s="154"/>
      <c r="AG18584" s="154"/>
      <c r="AH18584" s="154"/>
    </row>
    <row r="18585" spans="1:34">
      <c r="A18585" s="154"/>
      <c r="B18585" s="154"/>
      <c r="C18585" s="154"/>
      <c r="D18585" s="154"/>
      <c r="E18585" s="154"/>
      <c r="F18585" s="154"/>
      <c r="G18585" s="155"/>
      <c r="H18585" s="155"/>
      <c r="I18585" s="154"/>
      <c r="J18585" s="156"/>
      <c r="K18585" s="154"/>
      <c r="L18585" s="168"/>
      <c r="M18585" s="154"/>
      <c r="N18585" s="157"/>
      <c r="O18585" s="157"/>
      <c r="P18585" s="152"/>
      <c r="Q18585" s="154"/>
      <c r="R18585" s="154"/>
      <c r="S18585" s="154"/>
      <c r="T18585" s="154"/>
      <c r="U18585" s="154"/>
      <c r="V18585" s="154"/>
      <c r="W18585" s="154"/>
      <c r="X18585" s="154"/>
      <c r="Y18585" s="154"/>
      <c r="Z18585" s="154"/>
      <c r="AA18585" s="154"/>
      <c r="AB18585" s="169"/>
      <c r="AC18585" s="154"/>
      <c r="AD18585" s="158"/>
      <c r="AE18585" s="154"/>
      <c r="AF18585" s="154"/>
      <c r="AG18585" s="154"/>
      <c r="AH18585" s="154"/>
    </row>
    <row r="18586" spans="1:34">
      <c r="A18586" s="154"/>
      <c r="B18586" s="154"/>
      <c r="C18586" s="154"/>
      <c r="D18586" s="154"/>
      <c r="E18586" s="154"/>
      <c r="F18586" s="154"/>
      <c r="G18586" s="155"/>
      <c r="H18586" s="155"/>
      <c r="I18586" s="154"/>
      <c r="J18586" s="156"/>
      <c r="K18586" s="154"/>
      <c r="L18586" s="168"/>
      <c r="M18586" s="154"/>
      <c r="N18586" s="157"/>
      <c r="O18586" s="157"/>
      <c r="P18586" s="152"/>
      <c r="Q18586" s="154"/>
      <c r="R18586" s="154"/>
      <c r="S18586" s="154"/>
      <c r="T18586" s="154"/>
      <c r="U18586" s="154"/>
      <c r="V18586" s="154"/>
      <c r="W18586" s="154"/>
      <c r="X18586" s="154"/>
      <c r="Y18586" s="154"/>
      <c r="Z18586" s="154"/>
      <c r="AA18586" s="154"/>
      <c r="AB18586" s="169"/>
      <c r="AC18586" s="154"/>
      <c r="AD18586" s="158"/>
      <c r="AE18586" s="154"/>
      <c r="AF18586" s="154"/>
      <c r="AG18586" s="154"/>
      <c r="AH18586" s="154"/>
    </row>
    <row r="18587" spans="1:34">
      <c r="A18587" s="154"/>
      <c r="B18587" s="154"/>
      <c r="C18587" s="154"/>
      <c r="D18587" s="154"/>
      <c r="E18587" s="154"/>
      <c r="F18587" s="154"/>
      <c r="G18587" s="155"/>
      <c r="H18587" s="155"/>
      <c r="I18587" s="154"/>
      <c r="J18587" s="156"/>
      <c r="K18587" s="154"/>
      <c r="L18587" s="168"/>
      <c r="M18587" s="154"/>
      <c r="N18587" s="157"/>
      <c r="O18587" s="157"/>
      <c r="P18587" s="152"/>
      <c r="Q18587" s="154"/>
      <c r="R18587" s="154"/>
      <c r="S18587" s="154"/>
      <c r="T18587" s="154"/>
      <c r="U18587" s="154"/>
      <c r="V18587" s="154"/>
      <c r="W18587" s="154"/>
      <c r="X18587" s="154"/>
      <c r="Y18587" s="154"/>
      <c r="Z18587" s="154"/>
      <c r="AA18587" s="154"/>
      <c r="AB18587" s="169"/>
      <c r="AC18587" s="154"/>
      <c r="AD18587" s="158"/>
      <c r="AE18587" s="154"/>
      <c r="AF18587" s="154"/>
      <c r="AG18587" s="154"/>
      <c r="AH18587" s="154"/>
    </row>
    <row r="18588" spans="1:34">
      <c r="A18588" s="154"/>
      <c r="B18588" s="154"/>
      <c r="C18588" s="154"/>
      <c r="D18588" s="154"/>
      <c r="E18588" s="154"/>
      <c r="F18588" s="154"/>
      <c r="G18588" s="155"/>
      <c r="H18588" s="155"/>
      <c r="I18588" s="154"/>
      <c r="J18588" s="156"/>
      <c r="K18588" s="154"/>
      <c r="L18588" s="168"/>
      <c r="M18588" s="154"/>
      <c r="N18588" s="157"/>
      <c r="O18588" s="157"/>
      <c r="P18588" s="152"/>
      <c r="Q18588" s="154"/>
      <c r="R18588" s="154"/>
      <c r="S18588" s="154"/>
      <c r="T18588" s="154"/>
      <c r="U18588" s="154"/>
      <c r="V18588" s="154"/>
      <c r="W18588" s="154"/>
      <c r="X18588" s="154"/>
      <c r="Y18588" s="154"/>
      <c r="Z18588" s="154"/>
      <c r="AA18588" s="154"/>
      <c r="AB18588" s="169"/>
      <c r="AC18588" s="154"/>
      <c r="AD18588" s="158"/>
      <c r="AE18588" s="154"/>
      <c r="AF18588" s="154"/>
      <c r="AG18588" s="154"/>
      <c r="AH18588" s="154"/>
    </row>
    <row r="18589" spans="1:34">
      <c r="A18589" s="154"/>
      <c r="B18589" s="154"/>
      <c r="C18589" s="154"/>
      <c r="D18589" s="154"/>
      <c r="E18589" s="154"/>
      <c r="F18589" s="154"/>
      <c r="G18589" s="155"/>
      <c r="H18589" s="155"/>
      <c r="I18589" s="154"/>
      <c r="J18589" s="156"/>
      <c r="K18589" s="154"/>
      <c r="L18589" s="168"/>
      <c r="M18589" s="154"/>
      <c r="N18589" s="157"/>
      <c r="O18589" s="157"/>
      <c r="P18589" s="152"/>
      <c r="Q18589" s="154"/>
      <c r="R18589" s="154"/>
      <c r="S18589" s="154"/>
      <c r="T18589" s="154"/>
      <c r="U18589" s="154"/>
      <c r="V18589" s="154"/>
      <c r="W18589" s="154"/>
      <c r="X18589" s="154"/>
      <c r="Y18589" s="154"/>
      <c r="Z18589" s="154"/>
      <c r="AA18589" s="154"/>
      <c r="AB18589" s="169"/>
      <c r="AC18589" s="154"/>
      <c r="AD18589" s="158"/>
      <c r="AE18589" s="154"/>
      <c r="AF18589" s="154"/>
      <c r="AG18589" s="154"/>
      <c r="AH18589" s="154"/>
    </row>
    <row r="18590" spans="1:34">
      <c r="A18590" s="154"/>
      <c r="B18590" s="154"/>
      <c r="C18590" s="154"/>
      <c r="D18590" s="154"/>
      <c r="E18590" s="154"/>
      <c r="F18590" s="154"/>
      <c r="G18590" s="155"/>
      <c r="H18590" s="155"/>
      <c r="I18590" s="154"/>
      <c r="J18590" s="156"/>
      <c r="K18590" s="154"/>
      <c r="L18590" s="168"/>
      <c r="M18590" s="154"/>
      <c r="N18590" s="157"/>
      <c r="O18590" s="157"/>
      <c r="P18590" s="152"/>
      <c r="Q18590" s="154"/>
      <c r="R18590" s="154"/>
      <c r="S18590" s="154"/>
      <c r="T18590" s="154"/>
      <c r="U18590" s="154"/>
      <c r="V18590" s="154"/>
      <c r="W18590" s="154"/>
      <c r="X18590" s="154"/>
      <c r="Y18590" s="154"/>
      <c r="Z18590" s="154"/>
      <c r="AA18590" s="154"/>
      <c r="AB18590" s="169"/>
      <c r="AC18590" s="154"/>
      <c r="AD18590" s="158"/>
      <c r="AE18590" s="154"/>
      <c r="AF18590" s="154"/>
      <c r="AG18590" s="154"/>
      <c r="AH18590" s="154"/>
    </row>
    <row r="18591" spans="1:34">
      <c r="A18591" s="154"/>
      <c r="B18591" s="154"/>
      <c r="C18591" s="154"/>
      <c r="D18591" s="154"/>
      <c r="E18591" s="154"/>
      <c r="F18591" s="154"/>
      <c r="G18591" s="155"/>
      <c r="H18591" s="155"/>
      <c r="I18591" s="154"/>
      <c r="J18591" s="156"/>
      <c r="K18591" s="154"/>
      <c r="L18591" s="168"/>
      <c r="M18591" s="154"/>
      <c r="N18591" s="157"/>
      <c r="O18591" s="157"/>
      <c r="P18591" s="152"/>
      <c r="Q18591" s="154"/>
      <c r="R18591" s="154"/>
      <c r="S18591" s="154"/>
      <c r="T18591" s="154"/>
      <c r="U18591" s="154"/>
      <c r="V18591" s="154"/>
      <c r="W18591" s="154"/>
      <c r="X18591" s="154"/>
      <c r="Y18591" s="154"/>
      <c r="Z18591" s="154"/>
      <c r="AA18591" s="154"/>
      <c r="AB18591" s="169"/>
      <c r="AC18591" s="154"/>
      <c r="AD18591" s="158"/>
      <c r="AE18591" s="154"/>
      <c r="AF18591" s="154"/>
      <c r="AG18591" s="154"/>
      <c r="AH18591" s="154"/>
    </row>
    <row r="18592" spans="1:34">
      <c r="A18592" s="154"/>
      <c r="B18592" s="154"/>
      <c r="C18592" s="154"/>
      <c r="D18592" s="154"/>
      <c r="E18592" s="154"/>
      <c r="F18592" s="154"/>
      <c r="G18592" s="155"/>
      <c r="H18592" s="155"/>
      <c r="I18592" s="154"/>
      <c r="J18592" s="156"/>
      <c r="K18592" s="154"/>
      <c r="L18592" s="168"/>
      <c r="M18592" s="154"/>
      <c r="N18592" s="157"/>
      <c r="O18592" s="157"/>
      <c r="P18592" s="152"/>
      <c r="Q18592" s="154"/>
      <c r="R18592" s="154"/>
      <c r="S18592" s="154"/>
      <c r="T18592" s="154"/>
      <c r="U18592" s="154"/>
      <c r="V18592" s="154"/>
      <c r="W18592" s="154"/>
      <c r="X18592" s="154"/>
      <c r="Y18592" s="154"/>
      <c r="Z18592" s="154"/>
      <c r="AA18592" s="154"/>
      <c r="AB18592" s="169"/>
      <c r="AC18592" s="154"/>
      <c r="AD18592" s="158"/>
      <c r="AE18592" s="154"/>
      <c r="AF18592" s="154"/>
      <c r="AG18592" s="154"/>
      <c r="AH18592" s="154"/>
    </row>
    <row r="18593" spans="1:34">
      <c r="A18593" s="154"/>
      <c r="B18593" s="154"/>
      <c r="C18593" s="154"/>
      <c r="D18593" s="154"/>
      <c r="E18593" s="154"/>
      <c r="F18593" s="154"/>
      <c r="G18593" s="155"/>
      <c r="H18593" s="155"/>
      <c r="I18593" s="154"/>
      <c r="J18593" s="156"/>
      <c r="K18593" s="154"/>
      <c r="L18593" s="168"/>
      <c r="M18593" s="154"/>
      <c r="N18593" s="157"/>
      <c r="O18593" s="157"/>
      <c r="P18593" s="152"/>
      <c r="Q18593" s="154"/>
      <c r="R18593" s="154"/>
      <c r="S18593" s="154"/>
      <c r="T18593" s="154"/>
      <c r="U18593" s="154"/>
      <c r="V18593" s="154"/>
      <c r="W18593" s="154"/>
      <c r="X18593" s="154"/>
      <c r="Y18593" s="154"/>
      <c r="Z18593" s="154"/>
      <c r="AA18593" s="154"/>
      <c r="AB18593" s="169"/>
      <c r="AC18593" s="154"/>
      <c r="AD18593" s="158"/>
      <c r="AE18593" s="154"/>
      <c r="AF18593" s="154"/>
      <c r="AG18593" s="154"/>
      <c r="AH18593" s="154"/>
    </row>
    <row r="18594" spans="1:34">
      <c r="A18594" s="154"/>
      <c r="B18594" s="154"/>
      <c r="C18594" s="154"/>
      <c r="D18594" s="154"/>
      <c r="E18594" s="154"/>
      <c r="F18594" s="154"/>
      <c r="G18594" s="155"/>
      <c r="H18594" s="155"/>
      <c r="I18594" s="154"/>
      <c r="J18594" s="156"/>
      <c r="K18594" s="154"/>
      <c r="L18594" s="168"/>
      <c r="M18594" s="154"/>
      <c r="N18594" s="157"/>
      <c r="O18594" s="157"/>
      <c r="P18594" s="152"/>
      <c r="Q18594" s="154"/>
      <c r="R18594" s="154"/>
      <c r="S18594" s="154"/>
      <c r="T18594" s="154"/>
      <c r="U18594" s="154"/>
      <c r="V18594" s="154"/>
      <c r="W18594" s="154"/>
      <c r="X18594" s="154"/>
      <c r="Y18594" s="154"/>
      <c r="Z18594" s="154"/>
      <c r="AA18594" s="154"/>
      <c r="AB18594" s="169"/>
      <c r="AC18594" s="154"/>
      <c r="AD18594" s="158"/>
      <c r="AE18594" s="154"/>
      <c r="AF18594" s="154"/>
      <c r="AG18594" s="154"/>
      <c r="AH18594" s="154"/>
    </row>
    <row r="18595" spans="1:34">
      <c r="A18595" s="154"/>
      <c r="B18595" s="154"/>
      <c r="C18595" s="154"/>
      <c r="D18595" s="154"/>
      <c r="E18595" s="154"/>
      <c r="F18595" s="154"/>
      <c r="G18595" s="155"/>
      <c r="H18595" s="155"/>
      <c r="I18595" s="154"/>
      <c r="J18595" s="156"/>
      <c r="K18595" s="154"/>
      <c r="L18595" s="168"/>
      <c r="M18595" s="154"/>
      <c r="N18595" s="157"/>
      <c r="O18595" s="157"/>
      <c r="P18595" s="152"/>
      <c r="Q18595" s="154"/>
      <c r="R18595" s="154"/>
      <c r="S18595" s="154"/>
      <c r="T18595" s="154"/>
      <c r="U18595" s="154"/>
      <c r="V18595" s="154"/>
      <c r="W18595" s="154"/>
      <c r="X18595" s="154"/>
      <c r="Y18595" s="154"/>
      <c r="Z18595" s="154"/>
      <c r="AA18595" s="154"/>
      <c r="AB18595" s="169"/>
      <c r="AC18595" s="154"/>
      <c r="AD18595" s="158"/>
      <c r="AE18595" s="154"/>
      <c r="AF18595" s="154"/>
      <c r="AG18595" s="154"/>
      <c r="AH18595" s="154"/>
    </row>
    <row r="18596" spans="1:34">
      <c r="A18596" s="154"/>
      <c r="B18596" s="154"/>
      <c r="C18596" s="154"/>
      <c r="D18596" s="154"/>
      <c r="E18596" s="154"/>
      <c r="F18596" s="154"/>
      <c r="G18596" s="155"/>
      <c r="H18596" s="155"/>
      <c r="I18596" s="154"/>
      <c r="J18596" s="156"/>
      <c r="K18596" s="154"/>
      <c r="L18596" s="168"/>
      <c r="M18596" s="154"/>
      <c r="N18596" s="157"/>
      <c r="O18596" s="157"/>
      <c r="P18596" s="152"/>
      <c r="Q18596" s="154"/>
      <c r="R18596" s="154"/>
      <c r="S18596" s="154"/>
      <c r="T18596" s="154"/>
      <c r="U18596" s="154"/>
      <c r="V18596" s="154"/>
      <c r="W18596" s="154"/>
      <c r="X18596" s="154"/>
      <c r="Y18596" s="154"/>
      <c r="Z18596" s="154"/>
      <c r="AA18596" s="154"/>
      <c r="AB18596" s="169"/>
      <c r="AC18596" s="154"/>
      <c r="AD18596" s="158"/>
      <c r="AE18596" s="154"/>
      <c r="AF18596" s="154"/>
      <c r="AG18596" s="154"/>
      <c r="AH18596" s="154"/>
    </row>
    <row r="18597" spans="1:34">
      <c r="A18597" s="154"/>
      <c r="B18597" s="154"/>
      <c r="C18597" s="154"/>
      <c r="D18597" s="154"/>
      <c r="E18597" s="154"/>
      <c r="F18597" s="154"/>
      <c r="G18597" s="155"/>
      <c r="H18597" s="155"/>
      <c r="I18597" s="154"/>
      <c r="J18597" s="156"/>
      <c r="K18597" s="154"/>
      <c r="L18597" s="168"/>
      <c r="M18597" s="154"/>
      <c r="N18597" s="157"/>
      <c r="O18597" s="157"/>
      <c r="P18597" s="152"/>
      <c r="Q18597" s="154"/>
      <c r="R18597" s="154"/>
      <c r="S18597" s="154"/>
      <c r="T18597" s="154"/>
      <c r="U18597" s="154"/>
      <c r="V18597" s="154"/>
      <c r="W18597" s="154"/>
      <c r="X18597" s="154"/>
      <c r="Y18597" s="154"/>
      <c r="Z18597" s="154"/>
      <c r="AA18597" s="154"/>
      <c r="AB18597" s="169"/>
      <c r="AC18597" s="154"/>
      <c r="AD18597" s="158"/>
      <c r="AE18597" s="154"/>
      <c r="AF18597" s="154"/>
      <c r="AG18597" s="154"/>
      <c r="AH18597" s="154"/>
    </row>
    <row r="18598" spans="1:34">
      <c r="A18598" s="154"/>
      <c r="B18598" s="154"/>
      <c r="C18598" s="154"/>
      <c r="D18598" s="154"/>
      <c r="E18598" s="154"/>
      <c r="F18598" s="154"/>
      <c r="G18598" s="155"/>
      <c r="H18598" s="155"/>
      <c r="I18598" s="154"/>
      <c r="J18598" s="156"/>
      <c r="K18598" s="154"/>
      <c r="L18598" s="168"/>
      <c r="M18598" s="154"/>
      <c r="N18598" s="157"/>
      <c r="O18598" s="157"/>
      <c r="P18598" s="152"/>
      <c r="Q18598" s="154"/>
      <c r="R18598" s="154"/>
      <c r="S18598" s="154"/>
      <c r="T18598" s="154"/>
      <c r="U18598" s="154"/>
      <c r="V18598" s="154"/>
      <c r="W18598" s="154"/>
      <c r="X18598" s="154"/>
      <c r="Y18598" s="154"/>
      <c r="Z18598" s="154"/>
      <c r="AA18598" s="154"/>
      <c r="AB18598" s="169"/>
      <c r="AC18598" s="154"/>
      <c r="AD18598" s="158"/>
      <c r="AE18598" s="154"/>
      <c r="AF18598" s="154"/>
      <c r="AG18598" s="154"/>
      <c r="AH18598" s="154"/>
    </row>
    <row r="18599" spans="1:34">
      <c r="A18599" s="154"/>
      <c r="B18599" s="154"/>
      <c r="C18599" s="154"/>
      <c r="D18599" s="154"/>
      <c r="E18599" s="154"/>
      <c r="F18599" s="154"/>
      <c r="G18599" s="155"/>
      <c r="H18599" s="155"/>
      <c r="I18599" s="154"/>
      <c r="J18599" s="156"/>
      <c r="K18599" s="154"/>
      <c r="L18599" s="168"/>
      <c r="M18599" s="154"/>
      <c r="N18599" s="157"/>
      <c r="O18599" s="157"/>
      <c r="P18599" s="152"/>
      <c r="Q18599" s="154"/>
      <c r="R18599" s="154"/>
      <c r="S18599" s="154"/>
      <c r="T18599" s="154"/>
      <c r="U18599" s="154"/>
      <c r="V18599" s="154"/>
      <c r="W18599" s="154"/>
      <c r="X18599" s="154"/>
      <c r="Y18599" s="154"/>
      <c r="Z18599" s="154"/>
      <c r="AA18599" s="154"/>
      <c r="AB18599" s="169"/>
      <c r="AC18599" s="154"/>
      <c r="AD18599" s="158"/>
      <c r="AE18599" s="154"/>
      <c r="AF18599" s="154"/>
      <c r="AG18599" s="154"/>
      <c r="AH18599" s="154"/>
    </row>
    <row r="18600" spans="1:34">
      <c r="A18600" s="154"/>
      <c r="B18600" s="154"/>
      <c r="C18600" s="154"/>
      <c r="D18600" s="154"/>
      <c r="E18600" s="154"/>
      <c r="F18600" s="154"/>
      <c r="G18600" s="155"/>
      <c r="H18600" s="155"/>
      <c r="I18600" s="154"/>
      <c r="J18600" s="156"/>
      <c r="K18600" s="154"/>
      <c r="L18600" s="168"/>
      <c r="M18600" s="154"/>
      <c r="N18600" s="157"/>
      <c r="O18600" s="157"/>
      <c r="P18600" s="152"/>
      <c r="Q18600" s="154"/>
      <c r="R18600" s="154"/>
      <c r="S18600" s="154"/>
      <c r="T18600" s="154"/>
      <c r="U18600" s="154"/>
      <c r="V18600" s="154"/>
      <c r="W18600" s="154"/>
      <c r="X18600" s="154"/>
      <c r="Y18600" s="154"/>
      <c r="Z18600" s="154"/>
      <c r="AA18600" s="154"/>
      <c r="AB18600" s="169"/>
      <c r="AC18600" s="154"/>
      <c r="AD18600" s="158"/>
      <c r="AE18600" s="154"/>
      <c r="AF18600" s="154"/>
      <c r="AG18600" s="154"/>
      <c r="AH18600" s="154"/>
    </row>
    <row r="18601" spans="1:34">
      <c r="A18601" s="154"/>
      <c r="B18601" s="154"/>
      <c r="C18601" s="154"/>
      <c r="D18601" s="154"/>
      <c r="E18601" s="154"/>
      <c r="F18601" s="154"/>
      <c r="G18601" s="155"/>
      <c r="H18601" s="155"/>
      <c r="I18601" s="154"/>
      <c r="J18601" s="156"/>
      <c r="K18601" s="154"/>
      <c r="L18601" s="168"/>
      <c r="M18601" s="154"/>
      <c r="N18601" s="157"/>
      <c r="O18601" s="157"/>
      <c r="P18601" s="152"/>
      <c r="Q18601" s="154"/>
      <c r="R18601" s="154"/>
      <c r="S18601" s="154"/>
      <c r="T18601" s="154"/>
      <c r="U18601" s="154"/>
      <c r="V18601" s="154"/>
      <c r="W18601" s="154"/>
      <c r="X18601" s="154"/>
      <c r="Y18601" s="154"/>
      <c r="Z18601" s="154"/>
      <c r="AA18601" s="154"/>
      <c r="AB18601" s="169"/>
      <c r="AC18601" s="154"/>
      <c r="AD18601" s="158"/>
      <c r="AE18601" s="154"/>
      <c r="AF18601" s="154"/>
      <c r="AG18601" s="154"/>
      <c r="AH18601" s="154"/>
    </row>
    <row r="18602" spans="1:34">
      <c r="A18602" s="154"/>
      <c r="B18602" s="154"/>
      <c r="C18602" s="154"/>
      <c r="D18602" s="154"/>
      <c r="E18602" s="154"/>
      <c r="F18602" s="154"/>
      <c r="G18602" s="155"/>
      <c r="H18602" s="155"/>
      <c r="I18602" s="154"/>
      <c r="J18602" s="156"/>
      <c r="K18602" s="154"/>
      <c r="L18602" s="168"/>
      <c r="M18602" s="154"/>
      <c r="N18602" s="157"/>
      <c r="O18602" s="157"/>
      <c r="P18602" s="152"/>
      <c r="Q18602" s="154"/>
      <c r="R18602" s="154"/>
      <c r="S18602" s="154"/>
      <c r="T18602" s="154"/>
      <c r="U18602" s="154"/>
      <c r="V18602" s="154"/>
      <c r="W18602" s="154"/>
      <c r="X18602" s="154"/>
      <c r="Y18602" s="154"/>
      <c r="Z18602" s="154"/>
      <c r="AA18602" s="154"/>
      <c r="AB18602" s="169"/>
      <c r="AC18602" s="154"/>
      <c r="AD18602" s="158"/>
      <c r="AE18602" s="154"/>
      <c r="AF18602" s="154"/>
      <c r="AG18602" s="154"/>
      <c r="AH18602" s="154"/>
    </row>
    <row r="18603" spans="1:34">
      <c r="A18603" s="154"/>
      <c r="B18603" s="154"/>
      <c r="C18603" s="154"/>
      <c r="D18603" s="154"/>
      <c r="E18603" s="154"/>
      <c r="F18603" s="154"/>
      <c r="G18603" s="155"/>
      <c r="H18603" s="155"/>
      <c r="I18603" s="154"/>
      <c r="J18603" s="156"/>
      <c r="K18603" s="154"/>
      <c r="L18603" s="168"/>
      <c r="M18603" s="154"/>
      <c r="N18603" s="157"/>
      <c r="O18603" s="157"/>
      <c r="P18603" s="152"/>
      <c r="Q18603" s="154"/>
      <c r="R18603" s="154"/>
      <c r="S18603" s="154"/>
      <c r="T18603" s="154"/>
      <c r="U18603" s="154"/>
      <c r="V18603" s="154"/>
      <c r="W18603" s="154"/>
      <c r="X18603" s="154"/>
      <c r="Y18603" s="154"/>
      <c r="Z18603" s="154"/>
      <c r="AA18603" s="154"/>
      <c r="AB18603" s="169"/>
      <c r="AC18603" s="154"/>
      <c r="AD18603" s="158"/>
      <c r="AE18603" s="154"/>
      <c r="AF18603" s="154"/>
      <c r="AG18603" s="154"/>
      <c r="AH18603" s="154"/>
    </row>
    <row r="18604" spans="1:34">
      <c r="A18604" s="154"/>
      <c r="B18604" s="154"/>
      <c r="C18604" s="154"/>
      <c r="D18604" s="154"/>
      <c r="E18604" s="154"/>
      <c r="F18604" s="154"/>
      <c r="G18604" s="155"/>
      <c r="H18604" s="155"/>
      <c r="I18604" s="154"/>
      <c r="J18604" s="156"/>
      <c r="K18604" s="154"/>
      <c r="L18604" s="168"/>
      <c r="M18604" s="154"/>
      <c r="N18604" s="157"/>
      <c r="O18604" s="157"/>
      <c r="P18604" s="152"/>
      <c r="Q18604" s="154"/>
      <c r="R18604" s="154"/>
      <c r="S18604" s="154"/>
      <c r="T18604" s="154"/>
      <c r="U18604" s="154"/>
      <c r="V18604" s="154"/>
      <c r="W18604" s="154"/>
      <c r="X18604" s="154"/>
      <c r="Y18604" s="154"/>
      <c r="Z18604" s="154"/>
      <c r="AA18604" s="154"/>
      <c r="AB18604" s="169"/>
      <c r="AC18604" s="154"/>
      <c r="AD18604" s="158"/>
      <c r="AE18604" s="154"/>
      <c r="AF18604" s="154"/>
      <c r="AG18604" s="154"/>
      <c r="AH18604" s="154"/>
    </row>
    <row r="18605" spans="1:34">
      <c r="A18605" s="154"/>
      <c r="B18605" s="154"/>
      <c r="C18605" s="154"/>
      <c r="D18605" s="154"/>
      <c r="E18605" s="154"/>
      <c r="F18605" s="154"/>
      <c r="G18605" s="155"/>
      <c r="H18605" s="155"/>
      <c r="I18605" s="154"/>
      <c r="J18605" s="156"/>
      <c r="K18605" s="154"/>
      <c r="L18605" s="168"/>
      <c r="M18605" s="154"/>
      <c r="N18605" s="157"/>
      <c r="O18605" s="157"/>
      <c r="P18605" s="152"/>
      <c r="Q18605" s="154"/>
      <c r="R18605" s="154"/>
      <c r="S18605" s="154"/>
      <c r="T18605" s="154"/>
      <c r="U18605" s="154"/>
      <c r="V18605" s="154"/>
      <c r="W18605" s="154"/>
      <c r="X18605" s="154"/>
      <c r="Y18605" s="154"/>
      <c r="Z18605" s="154"/>
      <c r="AA18605" s="154"/>
      <c r="AB18605" s="169"/>
      <c r="AC18605" s="154"/>
      <c r="AD18605" s="158"/>
      <c r="AE18605" s="154"/>
      <c r="AF18605" s="154"/>
      <c r="AG18605" s="154"/>
      <c r="AH18605" s="154"/>
    </row>
    <row r="18606" spans="1:34">
      <c r="A18606" s="154"/>
      <c r="B18606" s="154"/>
      <c r="C18606" s="154"/>
      <c r="D18606" s="154"/>
      <c r="E18606" s="159"/>
      <c r="F18606" s="154"/>
      <c r="G18606" s="155"/>
      <c r="H18606" s="155"/>
      <c r="I18606" s="154"/>
      <c r="J18606" s="156"/>
      <c r="K18606" s="154"/>
      <c r="L18606" s="168"/>
      <c r="M18606" s="154"/>
      <c r="N18606" s="157"/>
      <c r="O18606" s="157"/>
      <c r="P18606" s="152"/>
      <c r="Q18606" s="154"/>
      <c r="R18606" s="154"/>
      <c r="S18606" s="154"/>
      <c r="T18606" s="154"/>
      <c r="U18606" s="154"/>
      <c r="V18606" s="154"/>
      <c r="W18606" s="154"/>
      <c r="X18606" s="154"/>
      <c r="Y18606" s="154"/>
      <c r="Z18606" s="154"/>
      <c r="AA18606" s="154"/>
      <c r="AB18606" s="169"/>
      <c r="AC18606" s="154"/>
      <c r="AD18606" s="158"/>
      <c r="AE18606" s="154"/>
      <c r="AF18606" s="154"/>
      <c r="AG18606" s="154"/>
      <c r="AH18606" s="154"/>
    </row>
    <row r="18607" spans="1:34">
      <c r="A18607" s="154"/>
      <c r="B18607" s="154"/>
      <c r="C18607" s="154"/>
      <c r="D18607" s="154"/>
      <c r="E18607" s="159"/>
      <c r="F18607" s="154"/>
      <c r="G18607" s="155"/>
      <c r="H18607" s="155"/>
      <c r="I18607" s="154"/>
      <c r="J18607" s="156"/>
      <c r="K18607" s="154"/>
      <c r="L18607" s="168"/>
      <c r="M18607" s="154"/>
      <c r="N18607" s="157"/>
      <c r="O18607" s="157"/>
      <c r="P18607" s="152"/>
      <c r="Q18607" s="154"/>
      <c r="R18607" s="154"/>
      <c r="S18607" s="154"/>
      <c r="T18607" s="154"/>
      <c r="U18607" s="154"/>
      <c r="V18607" s="154"/>
      <c r="W18607" s="154"/>
      <c r="X18607" s="154"/>
      <c r="Y18607" s="154"/>
      <c r="Z18607" s="154"/>
      <c r="AA18607" s="154"/>
      <c r="AB18607" s="169"/>
      <c r="AC18607" s="154"/>
      <c r="AD18607" s="158"/>
      <c r="AE18607" s="154"/>
      <c r="AF18607" s="154"/>
      <c r="AG18607" s="154"/>
      <c r="AH18607" s="154"/>
    </row>
    <row r="18608" spans="1:34">
      <c r="A18608" s="154"/>
      <c r="B18608" s="154"/>
      <c r="C18608" s="154"/>
      <c r="D18608" s="154"/>
      <c r="E18608" s="159"/>
      <c r="F18608" s="154"/>
      <c r="G18608" s="155"/>
      <c r="H18608" s="155"/>
      <c r="I18608" s="154"/>
      <c r="J18608" s="156"/>
      <c r="K18608" s="154"/>
      <c r="L18608" s="168"/>
      <c r="M18608" s="154"/>
      <c r="N18608" s="157"/>
      <c r="O18608" s="157"/>
      <c r="P18608" s="152"/>
      <c r="Q18608" s="154"/>
      <c r="R18608" s="154"/>
      <c r="S18608" s="154"/>
      <c r="T18608" s="154"/>
      <c r="U18608" s="154"/>
      <c r="V18608" s="154"/>
      <c r="W18608" s="154"/>
      <c r="X18608" s="154"/>
      <c r="Y18608" s="154"/>
      <c r="Z18608" s="154"/>
      <c r="AA18608" s="154"/>
      <c r="AB18608" s="169"/>
      <c r="AC18608" s="154"/>
      <c r="AD18608" s="158"/>
      <c r="AE18608" s="154"/>
      <c r="AF18608" s="154"/>
      <c r="AG18608" s="154"/>
      <c r="AH18608" s="154"/>
    </row>
    <row r="18609" spans="1:34">
      <c r="A18609" s="154"/>
      <c r="B18609" s="154"/>
      <c r="C18609" s="154"/>
      <c r="D18609" s="154"/>
      <c r="E18609" s="154"/>
      <c r="F18609" s="154"/>
      <c r="G18609" s="155"/>
      <c r="H18609" s="155"/>
      <c r="I18609" s="154"/>
      <c r="J18609" s="156"/>
      <c r="K18609" s="154"/>
      <c r="L18609" s="168"/>
      <c r="M18609" s="154"/>
      <c r="N18609" s="157"/>
      <c r="O18609" s="157"/>
      <c r="P18609" s="152"/>
      <c r="Q18609" s="154"/>
      <c r="R18609" s="154"/>
      <c r="S18609" s="154"/>
      <c r="T18609" s="154"/>
      <c r="U18609" s="154"/>
      <c r="V18609" s="154"/>
      <c r="W18609" s="154"/>
      <c r="X18609" s="154"/>
      <c r="Y18609" s="154"/>
      <c r="Z18609" s="154"/>
      <c r="AA18609" s="154"/>
      <c r="AB18609" s="169"/>
      <c r="AC18609" s="154"/>
      <c r="AD18609" s="158"/>
      <c r="AE18609" s="154"/>
      <c r="AF18609" s="154"/>
      <c r="AG18609" s="154"/>
      <c r="AH18609" s="154"/>
    </row>
    <row r="18610" spans="1:34">
      <c r="A18610" s="154"/>
      <c r="B18610" s="154"/>
      <c r="C18610" s="154"/>
      <c r="D18610" s="154"/>
      <c r="E18610" s="159"/>
      <c r="F18610" s="154"/>
      <c r="G18610" s="155"/>
      <c r="H18610" s="155"/>
      <c r="I18610" s="154"/>
      <c r="J18610" s="156"/>
      <c r="K18610" s="154"/>
      <c r="L18610" s="168"/>
      <c r="M18610" s="154"/>
      <c r="N18610" s="157"/>
      <c r="O18610" s="157"/>
      <c r="P18610" s="152"/>
      <c r="Q18610" s="154"/>
      <c r="R18610" s="154"/>
      <c r="S18610" s="154"/>
      <c r="T18610" s="154"/>
      <c r="U18610" s="154"/>
      <c r="V18610" s="154"/>
      <c r="W18610" s="154"/>
      <c r="X18610" s="154"/>
      <c r="Y18610" s="154"/>
      <c r="Z18610" s="154"/>
      <c r="AA18610" s="154"/>
      <c r="AB18610" s="169"/>
      <c r="AC18610" s="154"/>
      <c r="AD18610" s="158"/>
      <c r="AE18610" s="154"/>
      <c r="AF18610" s="154"/>
      <c r="AG18610" s="154"/>
      <c r="AH18610" s="154"/>
    </row>
    <row r="18611" spans="1:34">
      <c r="A18611" s="154"/>
      <c r="B18611" s="154"/>
      <c r="C18611" s="154"/>
      <c r="D18611" s="154"/>
      <c r="E18611" s="159"/>
      <c r="F18611" s="154"/>
      <c r="G18611" s="155"/>
      <c r="H18611" s="155"/>
      <c r="I18611" s="154"/>
      <c r="J18611" s="156"/>
      <c r="K18611" s="154"/>
      <c r="L18611" s="168"/>
      <c r="M18611" s="154"/>
      <c r="N18611" s="157"/>
      <c r="O18611" s="157"/>
      <c r="P18611" s="152"/>
      <c r="Q18611" s="154"/>
      <c r="R18611" s="154"/>
      <c r="S18611" s="154"/>
      <c r="T18611" s="154"/>
      <c r="U18611" s="154"/>
      <c r="V18611" s="154"/>
      <c r="W18611" s="154"/>
      <c r="X18611" s="154"/>
      <c r="Y18611" s="154"/>
      <c r="Z18611" s="154"/>
      <c r="AA18611" s="154"/>
      <c r="AB18611" s="169"/>
      <c r="AC18611" s="154"/>
      <c r="AD18611" s="158"/>
      <c r="AE18611" s="154"/>
      <c r="AF18611" s="154"/>
      <c r="AG18611" s="154"/>
      <c r="AH18611" s="154"/>
    </row>
    <row r="18612" spans="1:34">
      <c r="A18612" s="154"/>
      <c r="B18612" s="154"/>
      <c r="C18612" s="154"/>
      <c r="D18612" s="154"/>
      <c r="E18612" s="159"/>
      <c r="F18612" s="154"/>
      <c r="G18612" s="155"/>
      <c r="H18612" s="155"/>
      <c r="I18612" s="154"/>
      <c r="J18612" s="156"/>
      <c r="K18612" s="154"/>
      <c r="L18612" s="168"/>
      <c r="M18612" s="154"/>
      <c r="N18612" s="157"/>
      <c r="O18612" s="157"/>
      <c r="P18612" s="152"/>
      <c r="Q18612" s="154"/>
      <c r="R18612" s="154"/>
      <c r="S18612" s="154"/>
      <c r="T18612" s="154"/>
      <c r="U18612" s="154"/>
      <c r="V18612" s="154"/>
      <c r="W18612" s="154"/>
      <c r="X18612" s="154"/>
      <c r="Y18612" s="154"/>
      <c r="Z18612" s="154"/>
      <c r="AA18612" s="154"/>
      <c r="AB18612" s="169"/>
      <c r="AC18612" s="154"/>
      <c r="AD18612" s="158"/>
      <c r="AE18612" s="154"/>
      <c r="AF18612" s="154"/>
      <c r="AG18612" s="154"/>
      <c r="AH18612" s="154"/>
    </row>
    <row r="18613" spans="1:34">
      <c r="A18613" s="154"/>
      <c r="B18613" s="154"/>
      <c r="C18613" s="154"/>
      <c r="D18613" s="154"/>
      <c r="E18613" s="159"/>
      <c r="F18613" s="154"/>
      <c r="G18613" s="155"/>
      <c r="H18613" s="155"/>
      <c r="I18613" s="154"/>
      <c r="J18613" s="156"/>
      <c r="K18613" s="154"/>
      <c r="L18613" s="168"/>
      <c r="M18613" s="154"/>
      <c r="N18613" s="157"/>
      <c r="O18613" s="157"/>
      <c r="P18613" s="152"/>
      <c r="Q18613" s="154"/>
      <c r="R18613" s="154"/>
      <c r="S18613" s="154"/>
      <c r="T18613" s="154"/>
      <c r="U18613" s="154"/>
      <c r="V18613" s="154"/>
      <c r="W18613" s="154"/>
      <c r="X18613" s="154"/>
      <c r="Y18613" s="154"/>
      <c r="Z18613" s="154"/>
      <c r="AA18613" s="154"/>
      <c r="AB18613" s="169"/>
      <c r="AC18613" s="154"/>
      <c r="AD18613" s="158"/>
      <c r="AE18613" s="154"/>
      <c r="AF18613" s="154"/>
      <c r="AG18613" s="154"/>
      <c r="AH18613" s="154"/>
    </row>
    <row r="18614" spans="1:34">
      <c r="A18614" s="154"/>
      <c r="B18614" s="154"/>
      <c r="C18614" s="154"/>
      <c r="D18614" s="154"/>
      <c r="E18614" s="159"/>
      <c r="F18614" s="154"/>
      <c r="G18614" s="155"/>
      <c r="H18614" s="155"/>
      <c r="I18614" s="154"/>
      <c r="J18614" s="156"/>
      <c r="K18614" s="154"/>
      <c r="L18614" s="168"/>
      <c r="M18614" s="154"/>
      <c r="N18614" s="157"/>
      <c r="O18614" s="157"/>
      <c r="P18614" s="152"/>
      <c r="Q18614" s="154"/>
      <c r="R18614" s="154"/>
      <c r="S18614" s="154"/>
      <c r="T18614" s="154"/>
      <c r="U18614" s="154"/>
      <c r="V18614" s="154"/>
      <c r="W18614" s="154"/>
      <c r="X18614" s="154"/>
      <c r="Y18614" s="154"/>
      <c r="Z18614" s="154"/>
      <c r="AA18614" s="154"/>
      <c r="AB18614" s="169"/>
      <c r="AC18614" s="154"/>
      <c r="AD18614" s="158"/>
      <c r="AE18614" s="154"/>
      <c r="AF18614" s="154"/>
      <c r="AG18614" s="154"/>
      <c r="AH18614" s="154"/>
    </row>
    <row r="18615" spans="1:34">
      <c r="A18615" s="154"/>
      <c r="B18615" s="154"/>
      <c r="C18615" s="154"/>
      <c r="D18615" s="154"/>
      <c r="E18615" s="159"/>
      <c r="F18615" s="154"/>
      <c r="G18615" s="155"/>
      <c r="H18615" s="155"/>
      <c r="I18615" s="154"/>
      <c r="J18615" s="156"/>
      <c r="K18615" s="154"/>
      <c r="L18615" s="168"/>
      <c r="M18615" s="154"/>
      <c r="N18615" s="157"/>
      <c r="O18615" s="157"/>
      <c r="P18615" s="152"/>
      <c r="Q18615" s="154"/>
      <c r="R18615" s="154"/>
      <c r="S18615" s="154"/>
      <c r="T18615" s="154"/>
      <c r="U18615" s="154"/>
      <c r="V18615" s="154"/>
      <c r="W18615" s="154"/>
      <c r="X18615" s="154"/>
      <c r="Y18615" s="154"/>
      <c r="Z18615" s="154"/>
      <c r="AA18615" s="154"/>
      <c r="AB18615" s="169"/>
      <c r="AC18615" s="154"/>
      <c r="AD18615" s="158"/>
      <c r="AE18615" s="154"/>
      <c r="AF18615" s="154"/>
      <c r="AG18615" s="154"/>
      <c r="AH18615" s="154"/>
    </row>
    <row r="18616" spans="1:34">
      <c r="A18616" s="154"/>
      <c r="B18616" s="154"/>
      <c r="C18616" s="154"/>
      <c r="D18616" s="154"/>
      <c r="E18616" s="159"/>
      <c r="F18616" s="154"/>
      <c r="G18616" s="155"/>
      <c r="H18616" s="155"/>
      <c r="I18616" s="154"/>
      <c r="J18616" s="156"/>
      <c r="K18616" s="154"/>
      <c r="L18616" s="168"/>
      <c r="M18616" s="154"/>
      <c r="N18616" s="157"/>
      <c r="O18616" s="157"/>
      <c r="P18616" s="152"/>
      <c r="Q18616" s="154"/>
      <c r="R18616" s="154"/>
      <c r="S18616" s="154"/>
      <c r="T18616" s="154"/>
      <c r="U18616" s="154"/>
      <c r="V18616" s="154"/>
      <c r="W18616" s="154"/>
      <c r="X18616" s="154"/>
      <c r="Y18616" s="154"/>
      <c r="Z18616" s="154"/>
      <c r="AA18616" s="154"/>
      <c r="AB18616" s="169"/>
      <c r="AC18616" s="154"/>
      <c r="AD18616" s="158"/>
      <c r="AE18616" s="154"/>
      <c r="AF18616" s="154"/>
      <c r="AG18616" s="154"/>
      <c r="AH18616" s="154"/>
    </row>
    <row r="18617" spans="1:34">
      <c r="A18617" s="154"/>
      <c r="B18617" s="154"/>
      <c r="C18617" s="154"/>
      <c r="D18617" s="154"/>
      <c r="E18617" s="159"/>
      <c r="F18617" s="154"/>
      <c r="G18617" s="155"/>
      <c r="H18617" s="155"/>
      <c r="I18617" s="154"/>
      <c r="J18617" s="156"/>
      <c r="K18617" s="154"/>
      <c r="L18617" s="168"/>
      <c r="M18617" s="154"/>
      <c r="N18617" s="157"/>
      <c r="O18617" s="157"/>
      <c r="P18617" s="152"/>
      <c r="Q18617" s="154"/>
      <c r="R18617" s="154"/>
      <c r="S18617" s="154"/>
      <c r="T18617" s="154"/>
      <c r="U18617" s="154"/>
      <c r="V18617" s="154"/>
      <c r="W18617" s="154"/>
      <c r="X18617" s="154"/>
      <c r="Y18617" s="154"/>
      <c r="Z18617" s="154"/>
      <c r="AA18617" s="154"/>
      <c r="AB18617" s="169"/>
      <c r="AC18617" s="154"/>
      <c r="AD18617" s="158"/>
      <c r="AE18617" s="154"/>
      <c r="AF18617" s="154"/>
      <c r="AG18617" s="154"/>
      <c r="AH18617" s="154"/>
    </row>
    <row r="18618" spans="1:34">
      <c r="A18618" s="154"/>
      <c r="B18618" s="154"/>
      <c r="C18618" s="154"/>
      <c r="D18618" s="154"/>
      <c r="E18618" s="159"/>
      <c r="F18618" s="154"/>
      <c r="G18618" s="155"/>
      <c r="H18618" s="155"/>
      <c r="I18618" s="154"/>
      <c r="J18618" s="156"/>
      <c r="K18618" s="154"/>
      <c r="L18618" s="168"/>
      <c r="M18618" s="154"/>
      <c r="N18618" s="157"/>
      <c r="O18618" s="157"/>
      <c r="P18618" s="152"/>
      <c r="Q18618" s="154"/>
      <c r="R18618" s="154"/>
      <c r="S18618" s="154"/>
      <c r="T18618" s="154"/>
      <c r="U18618" s="154"/>
      <c r="V18618" s="154"/>
      <c r="W18618" s="154"/>
      <c r="X18618" s="154"/>
      <c r="Y18618" s="154"/>
      <c r="Z18618" s="154"/>
      <c r="AA18618" s="154"/>
      <c r="AB18618" s="169"/>
      <c r="AC18618" s="154"/>
      <c r="AD18618" s="158"/>
      <c r="AE18618" s="154"/>
      <c r="AF18618" s="154"/>
      <c r="AG18618" s="154"/>
      <c r="AH18618" s="154"/>
    </row>
    <row r="18619" spans="1:34">
      <c r="A18619" s="154"/>
      <c r="B18619" s="154"/>
      <c r="C18619" s="154"/>
      <c r="D18619" s="154"/>
      <c r="E18619" s="159"/>
      <c r="F18619" s="154"/>
      <c r="G18619" s="155"/>
      <c r="H18619" s="155"/>
      <c r="I18619" s="154"/>
      <c r="J18619" s="156"/>
      <c r="K18619" s="154"/>
      <c r="L18619" s="168"/>
      <c r="M18619" s="154"/>
      <c r="N18619" s="157"/>
      <c r="O18619" s="157"/>
      <c r="P18619" s="152"/>
      <c r="Q18619" s="154"/>
      <c r="R18619" s="154"/>
      <c r="S18619" s="154"/>
      <c r="T18619" s="154"/>
      <c r="U18619" s="154"/>
      <c r="V18619" s="154"/>
      <c r="W18619" s="154"/>
      <c r="X18619" s="154"/>
      <c r="Y18619" s="154"/>
      <c r="Z18619" s="154"/>
      <c r="AA18619" s="154"/>
      <c r="AB18619" s="169"/>
      <c r="AC18619" s="154"/>
      <c r="AD18619" s="158"/>
      <c r="AE18619" s="154"/>
      <c r="AF18619" s="154"/>
      <c r="AG18619" s="154"/>
      <c r="AH18619" s="154"/>
    </row>
    <row r="18620" spans="1:34">
      <c r="A18620" s="154"/>
      <c r="B18620" s="154"/>
      <c r="C18620" s="154"/>
      <c r="D18620" s="154"/>
      <c r="E18620" s="154"/>
      <c r="F18620" s="154"/>
      <c r="G18620" s="155"/>
      <c r="H18620" s="155"/>
      <c r="I18620" s="154"/>
      <c r="J18620" s="156"/>
      <c r="K18620" s="154"/>
      <c r="L18620" s="168"/>
      <c r="M18620" s="154"/>
      <c r="N18620" s="157"/>
      <c r="O18620" s="157"/>
      <c r="P18620" s="152"/>
      <c r="Q18620" s="154"/>
      <c r="R18620" s="154"/>
      <c r="S18620" s="154"/>
      <c r="T18620" s="154"/>
      <c r="U18620" s="154"/>
      <c r="V18620" s="154"/>
      <c r="W18620" s="154"/>
      <c r="X18620" s="154"/>
      <c r="Y18620" s="154"/>
      <c r="Z18620" s="154"/>
      <c r="AA18620" s="154"/>
      <c r="AB18620" s="169"/>
      <c r="AC18620" s="154"/>
      <c r="AD18620" s="158"/>
      <c r="AE18620" s="154"/>
      <c r="AF18620" s="154"/>
      <c r="AG18620" s="154"/>
      <c r="AH18620" s="154"/>
    </row>
    <row r="18621" spans="1:34">
      <c r="A18621" s="154"/>
      <c r="B18621" s="154"/>
      <c r="C18621" s="154"/>
      <c r="D18621" s="154"/>
      <c r="E18621" s="154"/>
      <c r="F18621" s="154"/>
      <c r="G18621" s="155"/>
      <c r="H18621" s="155"/>
      <c r="I18621" s="154"/>
      <c r="J18621" s="156"/>
      <c r="K18621" s="154"/>
      <c r="L18621" s="168"/>
      <c r="M18621" s="154"/>
      <c r="N18621" s="157"/>
      <c r="O18621" s="157"/>
      <c r="P18621" s="152"/>
      <c r="Q18621" s="154"/>
      <c r="R18621" s="154"/>
      <c r="S18621" s="154"/>
      <c r="T18621" s="154"/>
      <c r="U18621" s="154"/>
      <c r="V18621" s="154"/>
      <c r="W18621" s="154"/>
      <c r="X18621" s="154"/>
      <c r="Y18621" s="154"/>
      <c r="Z18621" s="154"/>
      <c r="AA18621" s="154"/>
      <c r="AB18621" s="169"/>
      <c r="AC18621" s="154"/>
      <c r="AD18621" s="158"/>
      <c r="AE18621" s="154"/>
      <c r="AF18621" s="154"/>
      <c r="AG18621" s="154"/>
      <c r="AH18621" s="154"/>
    </row>
    <row r="18622" spans="1:34">
      <c r="A18622" s="154"/>
      <c r="B18622" s="154"/>
      <c r="C18622" s="154"/>
      <c r="D18622" s="154"/>
      <c r="E18622" s="154"/>
      <c r="F18622" s="154"/>
      <c r="G18622" s="155"/>
      <c r="H18622" s="155"/>
      <c r="I18622" s="154"/>
      <c r="J18622" s="156"/>
      <c r="K18622" s="154"/>
      <c r="L18622" s="168"/>
      <c r="M18622" s="154"/>
      <c r="N18622" s="157"/>
      <c r="O18622" s="157"/>
      <c r="P18622" s="152"/>
      <c r="Q18622" s="154"/>
      <c r="R18622" s="154"/>
      <c r="S18622" s="154"/>
      <c r="T18622" s="154"/>
      <c r="U18622" s="154"/>
      <c r="V18622" s="154"/>
      <c r="W18622" s="154"/>
      <c r="X18622" s="154"/>
      <c r="Y18622" s="154"/>
      <c r="Z18622" s="154"/>
      <c r="AA18622" s="154"/>
      <c r="AB18622" s="169"/>
      <c r="AC18622" s="154"/>
      <c r="AD18622" s="158"/>
      <c r="AE18622" s="154"/>
      <c r="AF18622" s="154"/>
      <c r="AG18622" s="154"/>
      <c r="AH18622" s="154"/>
    </row>
    <row r="18623" spans="1:34">
      <c r="A18623" s="154"/>
      <c r="B18623" s="154"/>
      <c r="C18623" s="154"/>
      <c r="D18623" s="154"/>
      <c r="E18623" s="154"/>
      <c r="F18623" s="154"/>
      <c r="G18623" s="155"/>
      <c r="H18623" s="155"/>
      <c r="I18623" s="154"/>
      <c r="J18623" s="156"/>
      <c r="K18623" s="154"/>
      <c r="L18623" s="168"/>
      <c r="M18623" s="154"/>
      <c r="N18623" s="157"/>
      <c r="O18623" s="157"/>
      <c r="P18623" s="152"/>
      <c r="Q18623" s="154"/>
      <c r="R18623" s="154"/>
      <c r="S18623" s="154"/>
      <c r="T18623" s="154"/>
      <c r="U18623" s="154"/>
      <c r="V18623" s="154"/>
      <c r="W18623" s="154"/>
      <c r="X18623" s="154"/>
      <c r="Y18623" s="154"/>
      <c r="Z18623" s="154"/>
      <c r="AA18623" s="154"/>
      <c r="AB18623" s="169"/>
      <c r="AC18623" s="154"/>
      <c r="AD18623" s="158"/>
      <c r="AE18623" s="154"/>
      <c r="AF18623" s="154"/>
      <c r="AG18623" s="154"/>
      <c r="AH18623" s="154"/>
    </row>
    <row r="18624" spans="1:34">
      <c r="A18624" s="154"/>
      <c r="B18624" s="154"/>
      <c r="C18624" s="154"/>
      <c r="D18624" s="154"/>
      <c r="E18624" s="154"/>
      <c r="F18624" s="154"/>
      <c r="G18624" s="155"/>
      <c r="H18624" s="155"/>
      <c r="I18624" s="154"/>
      <c r="J18624" s="156"/>
      <c r="K18624" s="154"/>
      <c r="L18624" s="168"/>
      <c r="M18624" s="154"/>
      <c r="N18624" s="157"/>
      <c r="O18624" s="157"/>
      <c r="P18624" s="152"/>
      <c r="Q18624" s="154"/>
      <c r="R18624" s="154"/>
      <c r="S18624" s="154"/>
      <c r="T18624" s="154"/>
      <c r="U18624" s="154"/>
      <c r="V18624" s="154"/>
      <c r="W18624" s="154"/>
      <c r="X18624" s="154"/>
      <c r="Y18624" s="154"/>
      <c r="Z18624" s="154"/>
      <c r="AA18624" s="154"/>
      <c r="AB18624" s="169"/>
      <c r="AC18624" s="154"/>
      <c r="AD18624" s="158"/>
      <c r="AE18624" s="154"/>
      <c r="AF18624" s="154"/>
      <c r="AG18624" s="154"/>
      <c r="AH18624" s="154"/>
    </row>
    <row r="18625" spans="1:34">
      <c r="A18625" s="154"/>
      <c r="B18625" s="154"/>
      <c r="C18625" s="154"/>
      <c r="D18625" s="154"/>
      <c r="E18625" s="154"/>
      <c r="F18625" s="154"/>
      <c r="G18625" s="155"/>
      <c r="H18625" s="155"/>
      <c r="I18625" s="154"/>
      <c r="J18625" s="156"/>
      <c r="K18625" s="154"/>
      <c r="L18625" s="168"/>
      <c r="M18625" s="154"/>
      <c r="N18625" s="157"/>
      <c r="O18625" s="157"/>
      <c r="P18625" s="152"/>
      <c r="Q18625" s="154"/>
      <c r="R18625" s="154"/>
      <c r="S18625" s="154"/>
      <c r="T18625" s="154"/>
      <c r="U18625" s="154"/>
      <c r="V18625" s="154"/>
      <c r="W18625" s="154"/>
      <c r="X18625" s="154"/>
      <c r="Y18625" s="154"/>
      <c r="Z18625" s="154"/>
      <c r="AA18625" s="154"/>
      <c r="AB18625" s="169"/>
      <c r="AC18625" s="154"/>
      <c r="AD18625" s="158"/>
      <c r="AE18625" s="154"/>
      <c r="AF18625" s="154"/>
      <c r="AG18625" s="154"/>
      <c r="AH18625" s="154"/>
    </row>
    <row r="18626" spans="1:34">
      <c r="A18626" s="154"/>
      <c r="B18626" s="154"/>
      <c r="C18626" s="154"/>
      <c r="D18626" s="154"/>
      <c r="E18626" s="154"/>
      <c r="F18626" s="154"/>
      <c r="G18626" s="155"/>
      <c r="H18626" s="155"/>
      <c r="I18626" s="154"/>
      <c r="J18626" s="156"/>
      <c r="K18626" s="154"/>
      <c r="L18626" s="168"/>
      <c r="M18626" s="154"/>
      <c r="N18626" s="157"/>
      <c r="O18626" s="157"/>
      <c r="P18626" s="152"/>
      <c r="Q18626" s="154"/>
      <c r="R18626" s="154"/>
      <c r="S18626" s="154"/>
      <c r="T18626" s="154"/>
      <c r="U18626" s="154"/>
      <c r="V18626" s="154"/>
      <c r="W18626" s="154"/>
      <c r="X18626" s="154"/>
      <c r="Y18626" s="154"/>
      <c r="Z18626" s="154"/>
      <c r="AA18626" s="154"/>
      <c r="AB18626" s="169"/>
      <c r="AC18626" s="154"/>
      <c r="AD18626" s="158"/>
      <c r="AE18626" s="154"/>
      <c r="AF18626" s="154"/>
      <c r="AG18626" s="154"/>
      <c r="AH18626" s="154"/>
    </row>
    <row r="18627" spans="1:34">
      <c r="A18627" s="154"/>
      <c r="B18627" s="154"/>
      <c r="C18627" s="154"/>
      <c r="D18627" s="154"/>
      <c r="E18627" s="159"/>
      <c r="F18627" s="154"/>
      <c r="G18627" s="155"/>
      <c r="H18627" s="155"/>
      <c r="I18627" s="154"/>
      <c r="J18627" s="156"/>
      <c r="K18627" s="154"/>
      <c r="L18627" s="168"/>
      <c r="M18627" s="154"/>
      <c r="N18627" s="157"/>
      <c r="O18627" s="157"/>
      <c r="P18627" s="152"/>
      <c r="Q18627" s="154"/>
      <c r="R18627" s="154"/>
      <c r="S18627" s="154"/>
      <c r="T18627" s="154"/>
      <c r="U18627" s="154"/>
      <c r="V18627" s="154"/>
      <c r="W18627" s="154"/>
      <c r="X18627" s="154"/>
      <c r="Y18627" s="154"/>
      <c r="Z18627" s="154"/>
      <c r="AA18627" s="154"/>
      <c r="AB18627" s="169"/>
      <c r="AC18627" s="154"/>
      <c r="AD18627" s="158"/>
      <c r="AE18627" s="154"/>
      <c r="AF18627" s="154"/>
      <c r="AG18627" s="154"/>
      <c r="AH18627" s="154"/>
    </row>
    <row r="18628" spans="1:34">
      <c r="A18628" s="154"/>
      <c r="B18628" s="154"/>
      <c r="C18628" s="154"/>
      <c r="D18628" s="154"/>
      <c r="E18628" s="154"/>
      <c r="F18628" s="154"/>
      <c r="G18628" s="155"/>
      <c r="H18628" s="155"/>
      <c r="I18628" s="154"/>
      <c r="J18628" s="156"/>
      <c r="K18628" s="154"/>
      <c r="L18628" s="168"/>
      <c r="M18628" s="154"/>
      <c r="N18628" s="157"/>
      <c r="O18628" s="157"/>
      <c r="P18628" s="152"/>
      <c r="Q18628" s="154"/>
      <c r="R18628" s="154"/>
      <c r="S18628" s="154"/>
      <c r="T18628" s="154"/>
      <c r="U18628" s="154"/>
      <c r="V18628" s="154"/>
      <c r="W18628" s="154"/>
      <c r="X18628" s="154"/>
      <c r="Y18628" s="154"/>
      <c r="Z18628" s="154"/>
      <c r="AA18628" s="154"/>
      <c r="AB18628" s="169"/>
      <c r="AC18628" s="154"/>
      <c r="AD18628" s="158"/>
      <c r="AE18628" s="154"/>
      <c r="AF18628" s="154"/>
      <c r="AG18628" s="154"/>
      <c r="AH18628" s="154"/>
    </row>
    <row r="18629" spans="1:34">
      <c r="A18629" s="154"/>
      <c r="B18629" s="154"/>
      <c r="C18629" s="154"/>
      <c r="D18629" s="154"/>
      <c r="E18629" s="159"/>
      <c r="F18629" s="154"/>
      <c r="G18629" s="155"/>
      <c r="H18629" s="155"/>
      <c r="I18629" s="154"/>
      <c r="J18629" s="156"/>
      <c r="K18629" s="154"/>
      <c r="L18629" s="168"/>
      <c r="M18629" s="154"/>
      <c r="N18629" s="157"/>
      <c r="O18629" s="157"/>
      <c r="P18629" s="152"/>
      <c r="Q18629" s="154"/>
      <c r="R18629" s="154"/>
      <c r="S18629" s="154"/>
      <c r="T18629" s="154"/>
      <c r="U18629" s="154"/>
      <c r="V18629" s="154"/>
      <c r="W18629" s="154"/>
      <c r="X18629" s="154"/>
      <c r="Y18629" s="154"/>
      <c r="Z18629" s="154"/>
      <c r="AA18629" s="154"/>
      <c r="AB18629" s="169"/>
      <c r="AC18629" s="154"/>
      <c r="AD18629" s="158"/>
      <c r="AE18629" s="154"/>
      <c r="AF18629" s="154"/>
      <c r="AG18629" s="154"/>
      <c r="AH18629" s="154"/>
    </row>
    <row r="18630" spans="1:34">
      <c r="A18630" s="154"/>
      <c r="B18630" s="154"/>
      <c r="C18630" s="154"/>
      <c r="D18630" s="154"/>
      <c r="E18630" s="154"/>
      <c r="F18630" s="154"/>
      <c r="G18630" s="155"/>
      <c r="H18630" s="155"/>
      <c r="I18630" s="154"/>
      <c r="J18630" s="156"/>
      <c r="K18630" s="154"/>
      <c r="L18630" s="168"/>
      <c r="M18630" s="154"/>
      <c r="N18630" s="157"/>
      <c r="O18630" s="157"/>
      <c r="P18630" s="152"/>
      <c r="Q18630" s="154"/>
      <c r="R18630" s="154"/>
      <c r="S18630" s="154"/>
      <c r="T18630" s="154"/>
      <c r="U18630" s="154"/>
      <c r="V18630" s="154"/>
      <c r="W18630" s="154"/>
      <c r="X18630" s="154"/>
      <c r="Y18630" s="154"/>
      <c r="Z18630" s="154"/>
      <c r="AA18630" s="154"/>
      <c r="AB18630" s="169"/>
      <c r="AC18630" s="154"/>
      <c r="AD18630" s="158"/>
      <c r="AE18630" s="154"/>
      <c r="AF18630" s="154"/>
      <c r="AG18630" s="154"/>
      <c r="AH18630" s="154"/>
    </row>
    <row r="18631" spans="1:34">
      <c r="A18631" s="154"/>
      <c r="B18631" s="154"/>
      <c r="C18631" s="154"/>
      <c r="D18631" s="154"/>
      <c r="E18631" s="154"/>
      <c r="F18631" s="154"/>
      <c r="G18631" s="155"/>
      <c r="H18631" s="155"/>
      <c r="I18631" s="154"/>
      <c r="J18631" s="156"/>
      <c r="K18631" s="154"/>
      <c r="L18631" s="168"/>
      <c r="M18631" s="154"/>
      <c r="N18631" s="157"/>
      <c r="O18631" s="157"/>
      <c r="P18631" s="152"/>
      <c r="Q18631" s="154"/>
      <c r="R18631" s="154"/>
      <c r="S18631" s="154"/>
      <c r="T18631" s="154"/>
      <c r="U18631" s="154"/>
      <c r="V18631" s="154"/>
      <c r="W18631" s="154"/>
      <c r="X18631" s="154"/>
      <c r="Y18631" s="154"/>
      <c r="Z18631" s="154"/>
      <c r="AA18631" s="154"/>
      <c r="AB18631" s="169"/>
      <c r="AC18631" s="154"/>
      <c r="AD18631" s="158"/>
      <c r="AE18631" s="154"/>
      <c r="AF18631" s="154"/>
      <c r="AG18631" s="154"/>
      <c r="AH18631" s="154"/>
    </row>
    <row r="18632" spans="1:34">
      <c r="A18632" s="154"/>
      <c r="B18632" s="154"/>
      <c r="C18632" s="154"/>
      <c r="D18632" s="154"/>
      <c r="E18632" s="154"/>
      <c r="F18632" s="154"/>
      <c r="G18632" s="155"/>
      <c r="H18632" s="155"/>
      <c r="I18632" s="154"/>
      <c r="J18632" s="156"/>
      <c r="K18632" s="154"/>
      <c r="L18632" s="168"/>
      <c r="M18632" s="154"/>
      <c r="N18632" s="157"/>
      <c r="O18632" s="157"/>
      <c r="P18632" s="152"/>
      <c r="Q18632" s="154"/>
      <c r="R18632" s="154"/>
      <c r="S18632" s="154"/>
      <c r="T18632" s="154"/>
      <c r="U18632" s="154"/>
      <c r="V18632" s="154"/>
      <c r="W18632" s="154"/>
      <c r="X18632" s="154"/>
      <c r="Y18632" s="154"/>
      <c r="Z18632" s="154"/>
      <c r="AA18632" s="154"/>
      <c r="AB18632" s="169"/>
      <c r="AC18632" s="154"/>
      <c r="AD18632" s="158"/>
      <c r="AE18632" s="154"/>
      <c r="AF18632" s="154"/>
      <c r="AG18632" s="154"/>
      <c r="AH18632" s="154"/>
    </row>
    <row r="18633" spans="1:34">
      <c r="A18633" s="154"/>
      <c r="B18633" s="154"/>
      <c r="C18633" s="154"/>
      <c r="D18633" s="154"/>
      <c r="E18633" s="154"/>
      <c r="F18633" s="154"/>
      <c r="G18633" s="155"/>
      <c r="H18633" s="155"/>
      <c r="I18633" s="154"/>
      <c r="J18633" s="156"/>
      <c r="K18633" s="154"/>
      <c r="L18633" s="168"/>
      <c r="M18633" s="154"/>
      <c r="N18633" s="157"/>
      <c r="O18633" s="157"/>
      <c r="P18633" s="152"/>
      <c r="Q18633" s="154"/>
      <c r="R18633" s="154"/>
      <c r="S18633" s="154"/>
      <c r="T18633" s="154"/>
      <c r="U18633" s="154"/>
      <c r="V18633" s="154"/>
      <c r="W18633" s="154"/>
      <c r="X18633" s="154"/>
      <c r="Y18633" s="154"/>
      <c r="Z18633" s="154"/>
      <c r="AA18633" s="154"/>
      <c r="AB18633" s="169"/>
      <c r="AC18633" s="154"/>
      <c r="AD18633" s="158"/>
      <c r="AE18633" s="154"/>
      <c r="AF18633" s="154"/>
      <c r="AG18633" s="154"/>
      <c r="AH18633" s="154"/>
    </row>
    <row r="18634" spans="1:34">
      <c r="A18634" s="154"/>
      <c r="B18634" s="154"/>
      <c r="C18634" s="154"/>
      <c r="D18634" s="154"/>
      <c r="E18634" s="154"/>
      <c r="F18634" s="154"/>
      <c r="G18634" s="155"/>
      <c r="H18634" s="155"/>
      <c r="I18634" s="154"/>
      <c r="J18634" s="156"/>
      <c r="K18634" s="154"/>
      <c r="L18634" s="168"/>
      <c r="M18634" s="154"/>
      <c r="N18634" s="157"/>
      <c r="O18634" s="157"/>
      <c r="P18634" s="152"/>
      <c r="Q18634" s="154"/>
      <c r="R18634" s="154"/>
      <c r="S18634" s="154"/>
      <c r="T18634" s="154"/>
      <c r="U18634" s="154"/>
      <c r="V18634" s="154"/>
      <c r="W18634" s="154"/>
      <c r="X18634" s="154"/>
      <c r="Y18634" s="154"/>
      <c r="Z18634" s="154"/>
      <c r="AA18634" s="154"/>
      <c r="AB18634" s="169"/>
      <c r="AC18634" s="154"/>
      <c r="AD18634" s="158"/>
      <c r="AE18634" s="154"/>
      <c r="AF18634" s="154"/>
      <c r="AG18634" s="154"/>
      <c r="AH18634" s="154"/>
    </row>
    <row r="18635" spans="1:34">
      <c r="A18635" s="154"/>
      <c r="B18635" s="154"/>
      <c r="C18635" s="154"/>
      <c r="D18635" s="154"/>
      <c r="E18635" s="154"/>
      <c r="F18635" s="154"/>
      <c r="G18635" s="155"/>
      <c r="H18635" s="155"/>
      <c r="I18635" s="154"/>
      <c r="J18635" s="156"/>
      <c r="K18635" s="154"/>
      <c r="L18635" s="168"/>
      <c r="M18635" s="154"/>
      <c r="N18635" s="157"/>
      <c r="O18635" s="157"/>
      <c r="P18635" s="152"/>
      <c r="Q18635" s="154"/>
      <c r="R18635" s="154"/>
      <c r="S18635" s="154"/>
      <c r="T18635" s="154"/>
      <c r="U18635" s="154"/>
      <c r="V18635" s="154"/>
      <c r="W18635" s="154"/>
      <c r="X18635" s="154"/>
      <c r="Y18635" s="154"/>
      <c r="Z18635" s="154"/>
      <c r="AA18635" s="154"/>
      <c r="AB18635" s="169"/>
      <c r="AC18635" s="154"/>
      <c r="AD18635" s="158"/>
      <c r="AE18635" s="154"/>
      <c r="AF18635" s="154"/>
      <c r="AG18635" s="154"/>
      <c r="AH18635" s="154"/>
    </row>
    <row r="18636" spans="1:34">
      <c r="A18636" s="154"/>
      <c r="B18636" s="154"/>
      <c r="C18636" s="154"/>
      <c r="D18636" s="154"/>
      <c r="E18636" s="154"/>
      <c r="F18636" s="154"/>
      <c r="G18636" s="155"/>
      <c r="H18636" s="155"/>
      <c r="I18636" s="154"/>
      <c r="J18636" s="156"/>
      <c r="K18636" s="154"/>
      <c r="L18636" s="168"/>
      <c r="M18636" s="154"/>
      <c r="N18636" s="157"/>
      <c r="O18636" s="157"/>
      <c r="P18636" s="152"/>
      <c r="Q18636" s="154"/>
      <c r="R18636" s="154"/>
      <c r="S18636" s="154"/>
      <c r="T18636" s="154"/>
      <c r="U18636" s="154"/>
      <c r="V18636" s="154"/>
      <c r="W18636" s="154"/>
      <c r="X18636" s="154"/>
      <c r="Y18636" s="154"/>
      <c r="Z18636" s="154"/>
      <c r="AA18636" s="154"/>
      <c r="AB18636" s="169"/>
      <c r="AC18636" s="154"/>
      <c r="AD18636" s="158"/>
      <c r="AE18636" s="154"/>
      <c r="AF18636" s="154"/>
      <c r="AG18636" s="154"/>
      <c r="AH18636" s="154"/>
    </row>
    <row r="18637" spans="1:34">
      <c r="A18637" s="154"/>
      <c r="B18637" s="154"/>
      <c r="C18637" s="154"/>
      <c r="D18637" s="154"/>
      <c r="E18637" s="154"/>
      <c r="F18637" s="154"/>
      <c r="G18637" s="155"/>
      <c r="H18637" s="155"/>
      <c r="I18637" s="154"/>
      <c r="J18637" s="156"/>
      <c r="K18637" s="154"/>
      <c r="L18637" s="168"/>
      <c r="M18637" s="154"/>
      <c r="N18637" s="157"/>
      <c r="O18637" s="157"/>
      <c r="P18637" s="152"/>
      <c r="Q18637" s="154"/>
      <c r="R18637" s="154"/>
      <c r="S18637" s="154"/>
      <c r="T18637" s="154"/>
      <c r="U18637" s="154"/>
      <c r="V18637" s="154"/>
      <c r="W18637" s="154"/>
      <c r="X18637" s="154"/>
      <c r="Y18637" s="154"/>
      <c r="Z18637" s="154"/>
      <c r="AA18637" s="154"/>
      <c r="AB18637" s="169"/>
      <c r="AC18637" s="154"/>
      <c r="AD18637" s="158"/>
      <c r="AE18637" s="154"/>
      <c r="AF18637" s="154"/>
      <c r="AG18637" s="154"/>
      <c r="AH18637" s="154"/>
    </row>
    <row r="18638" spans="1:34">
      <c r="A18638" s="154"/>
      <c r="B18638" s="154"/>
      <c r="C18638" s="154"/>
      <c r="D18638" s="154"/>
      <c r="E18638" s="154"/>
      <c r="F18638" s="154"/>
      <c r="G18638" s="155"/>
      <c r="H18638" s="155"/>
      <c r="I18638" s="154"/>
      <c r="J18638" s="156"/>
      <c r="K18638" s="154"/>
      <c r="L18638" s="168"/>
      <c r="M18638" s="154"/>
      <c r="N18638" s="157"/>
      <c r="O18638" s="157"/>
      <c r="P18638" s="152"/>
      <c r="Q18638" s="154"/>
      <c r="R18638" s="154"/>
      <c r="S18638" s="154"/>
      <c r="T18638" s="154"/>
      <c r="U18638" s="154"/>
      <c r="V18638" s="154"/>
      <c r="W18638" s="154"/>
      <c r="X18638" s="154"/>
      <c r="Y18638" s="154"/>
      <c r="Z18638" s="154"/>
      <c r="AA18638" s="154"/>
      <c r="AB18638" s="169"/>
      <c r="AC18638" s="154"/>
      <c r="AD18638" s="158"/>
      <c r="AE18638" s="154"/>
      <c r="AF18638" s="154"/>
      <c r="AG18638" s="154"/>
      <c r="AH18638" s="154"/>
    </row>
    <row r="18639" spans="1:34">
      <c r="A18639" s="154"/>
      <c r="B18639" s="154"/>
      <c r="C18639" s="154"/>
      <c r="D18639" s="154"/>
      <c r="E18639" s="154"/>
      <c r="F18639" s="154"/>
      <c r="G18639" s="155"/>
      <c r="H18639" s="155"/>
      <c r="I18639" s="154"/>
      <c r="J18639" s="156"/>
      <c r="K18639" s="154"/>
      <c r="L18639" s="168"/>
      <c r="M18639" s="154"/>
      <c r="N18639" s="157"/>
      <c r="O18639" s="157"/>
      <c r="P18639" s="152"/>
      <c r="Q18639" s="154"/>
      <c r="R18639" s="154"/>
      <c r="S18639" s="154"/>
      <c r="T18639" s="154"/>
      <c r="U18639" s="154"/>
      <c r="V18639" s="154"/>
      <c r="W18639" s="154"/>
      <c r="X18639" s="154"/>
      <c r="Y18639" s="154"/>
      <c r="Z18639" s="154"/>
      <c r="AA18639" s="154"/>
      <c r="AB18639" s="169"/>
      <c r="AC18639" s="154"/>
      <c r="AD18639" s="158"/>
      <c r="AE18639" s="154"/>
      <c r="AF18639" s="154"/>
      <c r="AG18639" s="154"/>
      <c r="AH18639" s="154"/>
    </row>
    <row r="18640" spans="1:34">
      <c r="A18640" s="154"/>
      <c r="B18640" s="154"/>
      <c r="C18640" s="154"/>
      <c r="D18640" s="154"/>
      <c r="E18640" s="154"/>
      <c r="F18640" s="154"/>
      <c r="G18640" s="155"/>
      <c r="H18640" s="155"/>
      <c r="I18640" s="154"/>
      <c r="J18640" s="156"/>
      <c r="K18640" s="154"/>
      <c r="L18640" s="168"/>
      <c r="M18640" s="154"/>
      <c r="N18640" s="157"/>
      <c r="O18640" s="157"/>
      <c r="P18640" s="152"/>
      <c r="Q18640" s="154"/>
      <c r="R18640" s="154"/>
      <c r="S18640" s="154"/>
      <c r="T18640" s="154"/>
      <c r="U18640" s="154"/>
      <c r="V18640" s="154"/>
      <c r="W18640" s="154"/>
      <c r="X18640" s="154"/>
      <c r="Y18640" s="154"/>
      <c r="Z18640" s="154"/>
      <c r="AA18640" s="154"/>
      <c r="AB18640" s="169"/>
      <c r="AC18640" s="154"/>
      <c r="AD18640" s="158"/>
      <c r="AE18640" s="154"/>
      <c r="AF18640" s="154"/>
      <c r="AG18640" s="154"/>
      <c r="AH18640" s="154"/>
    </row>
    <row r="18641" spans="1:34">
      <c r="A18641" s="154"/>
      <c r="B18641" s="154"/>
      <c r="C18641" s="154"/>
      <c r="D18641" s="154"/>
      <c r="E18641" s="159"/>
      <c r="F18641" s="154"/>
      <c r="G18641" s="155"/>
      <c r="H18641" s="155"/>
      <c r="I18641" s="154"/>
      <c r="J18641" s="156"/>
      <c r="K18641" s="154"/>
      <c r="L18641" s="168"/>
      <c r="M18641" s="154"/>
      <c r="N18641" s="157"/>
      <c r="O18641" s="157"/>
      <c r="P18641" s="152"/>
      <c r="Q18641" s="154"/>
      <c r="R18641" s="154"/>
      <c r="S18641" s="154"/>
      <c r="T18641" s="154"/>
      <c r="U18641" s="154"/>
      <c r="V18641" s="154"/>
      <c r="W18641" s="154"/>
      <c r="X18641" s="154"/>
      <c r="Y18641" s="154"/>
      <c r="Z18641" s="154"/>
      <c r="AA18641" s="154"/>
      <c r="AB18641" s="169"/>
      <c r="AC18641" s="154"/>
      <c r="AD18641" s="158"/>
      <c r="AE18641" s="154"/>
      <c r="AF18641" s="154"/>
      <c r="AG18641" s="154"/>
      <c r="AH18641" s="154"/>
    </row>
    <row r="18642" spans="1:34">
      <c r="A18642" s="154"/>
      <c r="B18642" s="154"/>
      <c r="C18642" s="154"/>
      <c r="D18642" s="154"/>
      <c r="E18642" s="154"/>
      <c r="F18642" s="154"/>
      <c r="G18642" s="155"/>
      <c r="H18642" s="155"/>
      <c r="I18642" s="154"/>
      <c r="J18642" s="156"/>
      <c r="K18642" s="154"/>
      <c r="L18642" s="168"/>
      <c r="M18642" s="154"/>
      <c r="N18642" s="157"/>
      <c r="O18642" s="157"/>
      <c r="P18642" s="152"/>
      <c r="Q18642" s="154"/>
      <c r="R18642" s="154"/>
      <c r="S18642" s="154"/>
      <c r="T18642" s="154"/>
      <c r="U18642" s="154"/>
      <c r="V18642" s="154"/>
      <c r="W18642" s="154"/>
      <c r="X18642" s="154"/>
      <c r="Y18642" s="154"/>
      <c r="Z18642" s="154"/>
      <c r="AA18642" s="154"/>
      <c r="AB18642" s="169"/>
      <c r="AC18642" s="154"/>
      <c r="AD18642" s="158"/>
      <c r="AE18642" s="154"/>
      <c r="AF18642" s="154"/>
      <c r="AG18642" s="154"/>
      <c r="AH18642" s="154"/>
    </row>
    <row r="18643" spans="1:34">
      <c r="A18643" s="154"/>
      <c r="B18643" s="154"/>
      <c r="C18643" s="154"/>
      <c r="D18643" s="154"/>
      <c r="E18643" s="154"/>
      <c r="F18643" s="154"/>
      <c r="G18643" s="155"/>
      <c r="H18643" s="155"/>
      <c r="I18643" s="154"/>
      <c r="J18643" s="156"/>
      <c r="K18643" s="154"/>
      <c r="L18643" s="168"/>
      <c r="M18643" s="154"/>
      <c r="N18643" s="157"/>
      <c r="O18643" s="157"/>
      <c r="P18643" s="152"/>
      <c r="Q18643" s="154"/>
      <c r="R18643" s="154"/>
      <c r="S18643" s="154"/>
      <c r="T18643" s="154"/>
      <c r="U18643" s="154"/>
      <c r="V18643" s="154"/>
      <c r="W18643" s="154"/>
      <c r="X18643" s="154"/>
      <c r="Y18643" s="154"/>
      <c r="Z18643" s="154"/>
      <c r="AA18643" s="154"/>
      <c r="AB18643" s="169"/>
      <c r="AC18643" s="154"/>
      <c r="AD18643" s="158"/>
      <c r="AE18643" s="154"/>
      <c r="AF18643" s="154"/>
      <c r="AG18643" s="154"/>
      <c r="AH18643" s="154"/>
    </row>
    <row r="18644" spans="1:34">
      <c r="A18644" s="154"/>
      <c r="B18644" s="154"/>
      <c r="C18644" s="154"/>
      <c r="D18644" s="154"/>
      <c r="E18644" s="154"/>
      <c r="F18644" s="154"/>
      <c r="G18644" s="155"/>
      <c r="H18644" s="155"/>
      <c r="I18644" s="154"/>
      <c r="J18644" s="156"/>
      <c r="K18644" s="154"/>
      <c r="L18644" s="168"/>
      <c r="M18644" s="154"/>
      <c r="N18644" s="157"/>
      <c r="O18644" s="157"/>
      <c r="P18644" s="152"/>
      <c r="Q18644" s="154"/>
      <c r="R18644" s="154"/>
      <c r="S18644" s="154"/>
      <c r="T18644" s="154"/>
      <c r="U18644" s="154"/>
      <c r="V18644" s="154"/>
      <c r="W18644" s="154"/>
      <c r="X18644" s="154"/>
      <c r="Y18644" s="154"/>
      <c r="Z18644" s="154"/>
      <c r="AA18644" s="154"/>
      <c r="AB18644" s="169"/>
      <c r="AC18644" s="154"/>
      <c r="AD18644" s="158"/>
      <c r="AE18644" s="154"/>
      <c r="AF18644" s="154"/>
      <c r="AG18644" s="154"/>
      <c r="AH18644" s="154"/>
    </row>
    <row r="18645" spans="1:34">
      <c r="A18645" s="154"/>
      <c r="B18645" s="154"/>
      <c r="C18645" s="154"/>
      <c r="D18645" s="154"/>
      <c r="E18645" s="154"/>
      <c r="F18645" s="154"/>
      <c r="G18645" s="155"/>
      <c r="H18645" s="155"/>
      <c r="I18645" s="154"/>
      <c r="J18645" s="156"/>
      <c r="K18645" s="154"/>
      <c r="L18645" s="168"/>
      <c r="M18645" s="154"/>
      <c r="N18645" s="157"/>
      <c r="O18645" s="157"/>
      <c r="P18645" s="152"/>
      <c r="Q18645" s="154"/>
      <c r="R18645" s="154"/>
      <c r="S18645" s="154"/>
      <c r="T18645" s="154"/>
      <c r="U18645" s="154"/>
      <c r="V18645" s="154"/>
      <c r="W18645" s="154"/>
      <c r="X18645" s="154"/>
      <c r="Y18645" s="154"/>
      <c r="Z18645" s="154"/>
      <c r="AA18645" s="154"/>
      <c r="AB18645" s="169"/>
      <c r="AC18645" s="154"/>
      <c r="AD18645" s="158"/>
      <c r="AE18645" s="154"/>
      <c r="AF18645" s="154"/>
      <c r="AG18645" s="154"/>
      <c r="AH18645" s="154"/>
    </row>
    <row r="18646" spans="1:34">
      <c r="A18646" s="154"/>
      <c r="B18646" s="154"/>
      <c r="C18646" s="154"/>
      <c r="D18646" s="154"/>
      <c r="E18646" s="154"/>
      <c r="F18646" s="154"/>
      <c r="G18646" s="155"/>
      <c r="H18646" s="155"/>
      <c r="I18646" s="154"/>
      <c r="J18646" s="156"/>
      <c r="K18646" s="154"/>
      <c r="L18646" s="168"/>
      <c r="M18646" s="154"/>
      <c r="N18646" s="157"/>
      <c r="O18646" s="157"/>
      <c r="P18646" s="152"/>
      <c r="Q18646" s="154"/>
      <c r="R18646" s="154"/>
      <c r="S18646" s="154"/>
      <c r="T18646" s="154"/>
      <c r="U18646" s="154"/>
      <c r="V18646" s="154"/>
      <c r="W18646" s="154"/>
      <c r="X18646" s="154"/>
      <c r="Y18646" s="154"/>
      <c r="Z18646" s="154"/>
      <c r="AA18646" s="154"/>
      <c r="AB18646" s="169"/>
      <c r="AC18646" s="154"/>
      <c r="AD18646" s="158"/>
      <c r="AE18646" s="154"/>
      <c r="AF18646" s="154"/>
      <c r="AG18646" s="154"/>
      <c r="AH18646" s="154"/>
    </row>
    <row r="18647" spans="1:34">
      <c r="A18647" s="154"/>
      <c r="B18647" s="154"/>
      <c r="C18647" s="154"/>
      <c r="D18647" s="154"/>
      <c r="E18647" s="154"/>
      <c r="F18647" s="154"/>
      <c r="G18647" s="155"/>
      <c r="H18647" s="155"/>
      <c r="I18647" s="154"/>
      <c r="J18647" s="156"/>
      <c r="K18647" s="154"/>
      <c r="L18647" s="168"/>
      <c r="M18647" s="154"/>
      <c r="N18647" s="157"/>
      <c r="O18647" s="157"/>
      <c r="P18647" s="152"/>
      <c r="Q18647" s="154"/>
      <c r="R18647" s="159"/>
      <c r="S18647" s="154"/>
      <c r="T18647" s="154"/>
      <c r="U18647" s="154"/>
      <c r="V18647" s="154"/>
      <c r="W18647" s="154"/>
      <c r="X18647" s="154"/>
      <c r="Y18647" s="154"/>
      <c r="Z18647" s="154"/>
      <c r="AA18647" s="154"/>
      <c r="AB18647" s="169"/>
      <c r="AC18647" s="154"/>
      <c r="AD18647" s="158"/>
      <c r="AE18647" s="154"/>
      <c r="AF18647" s="154"/>
      <c r="AG18647" s="154"/>
      <c r="AH18647" s="154"/>
    </row>
    <row r="18648" spans="1:34">
      <c r="A18648" s="154"/>
      <c r="B18648" s="154"/>
      <c r="C18648" s="154"/>
      <c r="D18648" s="154"/>
      <c r="E18648" s="154"/>
      <c r="F18648" s="154"/>
      <c r="G18648" s="155"/>
      <c r="H18648" s="155"/>
      <c r="I18648" s="154"/>
      <c r="J18648" s="156"/>
      <c r="K18648" s="154"/>
      <c r="L18648" s="168"/>
      <c r="M18648" s="154"/>
      <c r="N18648" s="157"/>
      <c r="O18648" s="157"/>
      <c r="P18648" s="152"/>
      <c r="Q18648" s="154"/>
      <c r="R18648" s="154"/>
      <c r="S18648" s="154"/>
      <c r="T18648" s="154"/>
      <c r="U18648" s="154"/>
      <c r="V18648" s="154"/>
      <c r="W18648" s="154"/>
      <c r="X18648" s="154"/>
      <c r="Y18648" s="154"/>
      <c r="Z18648" s="154"/>
      <c r="AA18648" s="154"/>
      <c r="AB18648" s="169"/>
      <c r="AC18648" s="154"/>
      <c r="AD18648" s="158"/>
      <c r="AE18648" s="154"/>
      <c r="AF18648" s="154"/>
      <c r="AG18648" s="154"/>
      <c r="AH18648" s="154"/>
    </row>
    <row r="18649" spans="1:34">
      <c r="A18649" s="154"/>
      <c r="B18649" s="154"/>
      <c r="C18649" s="154"/>
      <c r="D18649" s="154"/>
      <c r="E18649" s="154"/>
      <c r="F18649" s="154"/>
      <c r="G18649" s="155"/>
      <c r="H18649" s="155"/>
      <c r="I18649" s="154"/>
      <c r="J18649" s="156"/>
      <c r="K18649" s="154"/>
      <c r="L18649" s="168"/>
      <c r="M18649" s="154"/>
      <c r="N18649" s="157"/>
      <c r="O18649" s="157"/>
      <c r="P18649" s="152"/>
      <c r="Q18649" s="154"/>
      <c r="R18649" s="154"/>
      <c r="S18649" s="154"/>
      <c r="T18649" s="154"/>
      <c r="U18649" s="154"/>
      <c r="V18649" s="154"/>
      <c r="W18649" s="154"/>
      <c r="X18649" s="154"/>
      <c r="Y18649" s="154"/>
      <c r="Z18649" s="154"/>
      <c r="AA18649" s="154"/>
      <c r="AB18649" s="169"/>
      <c r="AC18649" s="154"/>
      <c r="AD18649" s="158"/>
      <c r="AE18649" s="154"/>
      <c r="AF18649" s="154"/>
      <c r="AG18649" s="154"/>
      <c r="AH18649" s="154"/>
    </row>
    <row r="18650" spans="1:34">
      <c r="A18650" s="154"/>
      <c r="B18650" s="154"/>
      <c r="C18650" s="154"/>
      <c r="D18650" s="154"/>
      <c r="E18650" s="154"/>
      <c r="F18650" s="154"/>
      <c r="G18650" s="155"/>
      <c r="H18650" s="155"/>
      <c r="I18650" s="154"/>
      <c r="J18650" s="156"/>
      <c r="K18650" s="154"/>
      <c r="L18650" s="168"/>
      <c r="M18650" s="154"/>
      <c r="N18650" s="157"/>
      <c r="O18650" s="157"/>
      <c r="P18650" s="152"/>
      <c r="Q18650" s="154"/>
      <c r="R18650" s="154"/>
      <c r="S18650" s="154"/>
      <c r="T18650" s="154"/>
      <c r="U18650" s="154"/>
      <c r="V18650" s="154"/>
      <c r="W18650" s="154"/>
      <c r="X18650" s="154"/>
      <c r="Y18650" s="154"/>
      <c r="Z18650" s="154"/>
      <c r="AA18650" s="154"/>
      <c r="AB18650" s="169"/>
      <c r="AC18650" s="154"/>
      <c r="AD18650" s="158"/>
      <c r="AE18650" s="154"/>
      <c r="AF18650" s="154"/>
      <c r="AG18650" s="154"/>
      <c r="AH18650" s="154"/>
    </row>
    <row r="18651" spans="1:34">
      <c r="A18651" s="154"/>
      <c r="B18651" s="154"/>
      <c r="C18651" s="154"/>
      <c r="D18651" s="154"/>
      <c r="E18651" s="154"/>
      <c r="F18651" s="154"/>
      <c r="G18651" s="155"/>
      <c r="H18651" s="155"/>
      <c r="I18651" s="154"/>
      <c r="J18651" s="156"/>
      <c r="K18651" s="154"/>
      <c r="L18651" s="168"/>
      <c r="M18651" s="154"/>
      <c r="N18651" s="157"/>
      <c r="O18651" s="157"/>
      <c r="P18651" s="152"/>
      <c r="Q18651" s="154"/>
      <c r="R18651" s="154"/>
      <c r="S18651" s="154"/>
      <c r="T18651" s="154"/>
      <c r="U18651" s="154"/>
      <c r="V18651" s="154"/>
      <c r="W18651" s="154"/>
      <c r="X18651" s="154"/>
      <c r="Y18651" s="154"/>
      <c r="Z18651" s="154"/>
      <c r="AA18651" s="154"/>
      <c r="AB18651" s="169"/>
      <c r="AC18651" s="154"/>
      <c r="AD18651" s="158"/>
      <c r="AE18651" s="154"/>
      <c r="AF18651" s="154"/>
      <c r="AG18651" s="154"/>
      <c r="AH18651" s="154"/>
    </row>
    <row r="18652" spans="1:34">
      <c r="A18652" s="154"/>
      <c r="B18652" s="154"/>
      <c r="C18652" s="154"/>
      <c r="D18652" s="154"/>
      <c r="E18652" s="154"/>
      <c r="F18652" s="154"/>
      <c r="G18652" s="155"/>
      <c r="H18652" s="155"/>
      <c r="I18652" s="154"/>
      <c r="J18652" s="156"/>
      <c r="K18652" s="154"/>
      <c r="L18652" s="168"/>
      <c r="M18652" s="154"/>
      <c r="N18652" s="157"/>
      <c r="O18652" s="157"/>
      <c r="P18652" s="152"/>
      <c r="Q18652" s="154"/>
      <c r="R18652" s="154"/>
      <c r="S18652" s="154"/>
      <c r="T18652" s="154"/>
      <c r="U18652" s="154"/>
      <c r="V18652" s="154"/>
      <c r="W18652" s="154"/>
      <c r="X18652" s="154"/>
      <c r="Y18652" s="154"/>
      <c r="Z18652" s="154"/>
      <c r="AA18652" s="154"/>
      <c r="AB18652" s="169"/>
      <c r="AC18652" s="154"/>
      <c r="AD18652" s="158"/>
      <c r="AE18652" s="154"/>
      <c r="AF18652" s="154"/>
      <c r="AG18652" s="154"/>
      <c r="AH18652" s="154"/>
    </row>
    <row r="18653" spans="1:34">
      <c r="A18653" s="154"/>
      <c r="B18653" s="154"/>
      <c r="C18653" s="154"/>
      <c r="D18653" s="154"/>
      <c r="E18653" s="154"/>
      <c r="F18653" s="154"/>
      <c r="G18653" s="155"/>
      <c r="H18653" s="155"/>
      <c r="I18653" s="154"/>
      <c r="J18653" s="156"/>
      <c r="K18653" s="154"/>
      <c r="L18653" s="168"/>
      <c r="M18653" s="154"/>
      <c r="N18653" s="157"/>
      <c r="O18653" s="157"/>
      <c r="P18653" s="152"/>
      <c r="Q18653" s="154"/>
      <c r="R18653" s="154"/>
      <c r="S18653" s="154"/>
      <c r="T18653" s="154"/>
      <c r="U18653" s="154"/>
      <c r="V18653" s="154"/>
      <c r="W18653" s="154"/>
      <c r="X18653" s="154"/>
      <c r="Y18653" s="154"/>
      <c r="Z18653" s="154"/>
      <c r="AA18653" s="154"/>
      <c r="AB18653" s="169"/>
      <c r="AC18653" s="154"/>
      <c r="AD18653" s="158"/>
      <c r="AE18653" s="154"/>
      <c r="AF18653" s="154"/>
      <c r="AG18653" s="154"/>
      <c r="AH18653" s="154"/>
    </row>
    <row r="18654" spans="1:34">
      <c r="A18654" s="154"/>
      <c r="B18654" s="154"/>
      <c r="C18654" s="154"/>
      <c r="D18654" s="154"/>
      <c r="E18654" s="159"/>
      <c r="F18654" s="154"/>
      <c r="G18654" s="155"/>
      <c r="H18654" s="155"/>
      <c r="I18654" s="154"/>
      <c r="J18654" s="156"/>
      <c r="K18654" s="154"/>
      <c r="L18654" s="168"/>
      <c r="M18654" s="154"/>
      <c r="N18654" s="157"/>
      <c r="O18654" s="157"/>
      <c r="P18654" s="152"/>
      <c r="Q18654" s="154"/>
      <c r="R18654" s="154"/>
      <c r="S18654" s="154"/>
      <c r="T18654" s="154"/>
      <c r="U18654" s="154"/>
      <c r="V18654" s="154"/>
      <c r="W18654" s="154"/>
      <c r="X18654" s="154"/>
      <c r="Y18654" s="154"/>
      <c r="Z18654" s="154"/>
      <c r="AA18654" s="154"/>
      <c r="AB18654" s="169"/>
      <c r="AC18654" s="154"/>
      <c r="AD18654" s="158"/>
      <c r="AE18654" s="154"/>
      <c r="AF18654" s="154"/>
      <c r="AG18654" s="154"/>
      <c r="AH18654" s="154"/>
    </row>
    <row r="18655" spans="1:34">
      <c r="A18655" s="154"/>
      <c r="B18655" s="154"/>
      <c r="C18655" s="154"/>
      <c r="D18655" s="154"/>
      <c r="E18655" s="159"/>
      <c r="F18655" s="154"/>
      <c r="G18655" s="155"/>
      <c r="H18655" s="155"/>
      <c r="I18655" s="154"/>
      <c r="J18655" s="156"/>
      <c r="K18655" s="154"/>
      <c r="L18655" s="168"/>
      <c r="M18655" s="154"/>
      <c r="N18655" s="157"/>
      <c r="O18655" s="157"/>
      <c r="P18655" s="152"/>
      <c r="Q18655" s="154"/>
      <c r="R18655" s="154"/>
      <c r="S18655" s="154"/>
      <c r="T18655" s="154"/>
      <c r="U18655" s="154"/>
      <c r="V18655" s="154"/>
      <c r="W18655" s="154"/>
      <c r="X18655" s="154"/>
      <c r="Y18655" s="154"/>
      <c r="Z18655" s="154"/>
      <c r="AA18655" s="154"/>
      <c r="AB18655" s="169"/>
      <c r="AC18655" s="154"/>
      <c r="AD18655" s="158"/>
      <c r="AE18655" s="154"/>
      <c r="AF18655" s="154"/>
      <c r="AG18655" s="154"/>
      <c r="AH18655" s="154"/>
    </row>
    <row r="18656" spans="1:34">
      <c r="A18656" s="154"/>
      <c r="B18656" s="154"/>
      <c r="C18656" s="154"/>
      <c r="D18656" s="154"/>
      <c r="E18656" s="159"/>
      <c r="F18656" s="154"/>
      <c r="G18656" s="155"/>
      <c r="H18656" s="155"/>
      <c r="I18656" s="154"/>
      <c r="J18656" s="156"/>
      <c r="K18656" s="154"/>
      <c r="L18656" s="168"/>
      <c r="M18656" s="154"/>
      <c r="N18656" s="157"/>
      <c r="O18656" s="157"/>
      <c r="P18656" s="152"/>
      <c r="Q18656" s="154"/>
      <c r="R18656" s="154"/>
      <c r="S18656" s="154"/>
      <c r="T18656" s="154"/>
      <c r="U18656" s="154"/>
      <c r="V18656" s="154"/>
      <c r="W18656" s="154"/>
      <c r="X18656" s="154"/>
      <c r="Y18656" s="154"/>
      <c r="Z18656" s="154"/>
      <c r="AA18656" s="154"/>
      <c r="AB18656" s="169"/>
      <c r="AC18656" s="154"/>
      <c r="AD18656" s="158"/>
      <c r="AE18656" s="154"/>
      <c r="AF18656" s="154"/>
      <c r="AG18656" s="154"/>
      <c r="AH18656" s="154"/>
    </row>
    <row r="18657" spans="1:34">
      <c r="A18657" s="154"/>
      <c r="B18657" s="154"/>
      <c r="C18657" s="154"/>
      <c r="D18657" s="154"/>
      <c r="E18657" s="159"/>
      <c r="F18657" s="154"/>
      <c r="G18657" s="155"/>
      <c r="H18657" s="155"/>
      <c r="I18657" s="154"/>
      <c r="J18657" s="156"/>
      <c r="K18657" s="154"/>
      <c r="L18657" s="168"/>
      <c r="M18657" s="154"/>
      <c r="N18657" s="157"/>
      <c r="O18657" s="157"/>
      <c r="P18657" s="152"/>
      <c r="Q18657" s="154"/>
      <c r="R18657" s="154"/>
      <c r="S18657" s="154"/>
      <c r="T18657" s="154"/>
      <c r="U18657" s="154"/>
      <c r="V18657" s="154"/>
      <c r="W18657" s="154"/>
      <c r="X18657" s="154"/>
      <c r="Y18657" s="154"/>
      <c r="Z18657" s="154"/>
      <c r="AA18657" s="154"/>
      <c r="AB18657" s="169"/>
      <c r="AC18657" s="154"/>
      <c r="AD18657" s="158"/>
      <c r="AE18657" s="154"/>
      <c r="AF18657" s="154"/>
      <c r="AG18657" s="154"/>
      <c r="AH18657" s="154"/>
    </row>
    <row r="18658" spans="1:34">
      <c r="A18658" s="154"/>
      <c r="B18658" s="154"/>
      <c r="C18658" s="154"/>
      <c r="D18658" s="154"/>
      <c r="E18658" s="154"/>
      <c r="F18658" s="154"/>
      <c r="G18658" s="155"/>
      <c r="H18658" s="155"/>
      <c r="I18658" s="154"/>
      <c r="J18658" s="156"/>
      <c r="K18658" s="154"/>
      <c r="L18658" s="168"/>
      <c r="M18658" s="154"/>
      <c r="N18658" s="157"/>
      <c r="O18658" s="157"/>
      <c r="P18658" s="152"/>
      <c r="Q18658" s="154"/>
      <c r="R18658" s="154"/>
      <c r="S18658" s="154"/>
      <c r="T18658" s="154"/>
      <c r="U18658" s="154"/>
      <c r="V18658" s="154"/>
      <c r="W18658" s="154"/>
      <c r="X18658" s="154"/>
      <c r="Y18658" s="154"/>
      <c r="Z18658" s="154"/>
      <c r="AA18658" s="154"/>
      <c r="AB18658" s="169"/>
      <c r="AC18658" s="154"/>
      <c r="AD18658" s="158"/>
      <c r="AE18658" s="154"/>
      <c r="AF18658" s="154"/>
      <c r="AG18658" s="154"/>
      <c r="AH18658" s="154"/>
    </row>
    <row r="18659" spans="1:34">
      <c r="A18659" s="154"/>
      <c r="B18659" s="154"/>
      <c r="C18659" s="154"/>
      <c r="D18659" s="154"/>
      <c r="E18659" s="154"/>
      <c r="F18659" s="154"/>
      <c r="G18659" s="155"/>
      <c r="H18659" s="155"/>
      <c r="I18659" s="154"/>
      <c r="J18659" s="156"/>
      <c r="K18659" s="154"/>
      <c r="L18659" s="168"/>
      <c r="M18659" s="154"/>
      <c r="N18659" s="157"/>
      <c r="O18659" s="157"/>
      <c r="P18659" s="152"/>
      <c r="Q18659" s="154"/>
      <c r="R18659" s="154"/>
      <c r="S18659" s="154"/>
      <c r="T18659" s="154"/>
      <c r="U18659" s="154"/>
      <c r="V18659" s="154"/>
      <c r="W18659" s="154"/>
      <c r="X18659" s="154"/>
      <c r="Y18659" s="154"/>
      <c r="Z18659" s="154"/>
      <c r="AA18659" s="154"/>
      <c r="AB18659" s="169"/>
      <c r="AC18659" s="154"/>
      <c r="AD18659" s="158"/>
      <c r="AE18659" s="154"/>
      <c r="AF18659" s="154"/>
      <c r="AG18659" s="154"/>
      <c r="AH18659" s="154"/>
    </row>
    <row r="18660" spans="1:34">
      <c r="A18660" s="154"/>
      <c r="B18660" s="154"/>
      <c r="C18660" s="154"/>
      <c r="D18660" s="154"/>
      <c r="E18660" s="154"/>
      <c r="F18660" s="154"/>
      <c r="G18660" s="155"/>
      <c r="H18660" s="155"/>
      <c r="I18660" s="154"/>
      <c r="J18660" s="156"/>
      <c r="K18660" s="154"/>
      <c r="L18660" s="168"/>
      <c r="M18660" s="154"/>
      <c r="N18660" s="157"/>
      <c r="O18660" s="157"/>
      <c r="P18660" s="152"/>
      <c r="Q18660" s="154"/>
      <c r="R18660" s="154"/>
      <c r="S18660" s="154"/>
      <c r="T18660" s="154"/>
      <c r="U18660" s="154"/>
      <c r="V18660" s="154"/>
      <c r="W18660" s="154"/>
      <c r="X18660" s="154"/>
      <c r="Y18660" s="154"/>
      <c r="Z18660" s="154"/>
      <c r="AA18660" s="154"/>
      <c r="AB18660" s="169"/>
      <c r="AC18660" s="154"/>
      <c r="AD18660" s="158"/>
      <c r="AE18660" s="154"/>
      <c r="AF18660" s="154"/>
      <c r="AG18660" s="154"/>
      <c r="AH18660" s="154"/>
    </row>
    <row r="18661" spans="1:34">
      <c r="A18661" s="154"/>
      <c r="B18661" s="154"/>
      <c r="C18661" s="154"/>
      <c r="D18661" s="154"/>
      <c r="E18661" s="154"/>
      <c r="F18661" s="154"/>
      <c r="G18661" s="155"/>
      <c r="H18661" s="155"/>
      <c r="I18661" s="154"/>
      <c r="J18661" s="156"/>
      <c r="K18661" s="154"/>
      <c r="L18661" s="168"/>
      <c r="M18661" s="154"/>
      <c r="N18661" s="157"/>
      <c r="O18661" s="157"/>
      <c r="P18661" s="152"/>
      <c r="Q18661" s="154"/>
      <c r="R18661" s="154"/>
      <c r="S18661" s="154"/>
      <c r="T18661" s="154"/>
      <c r="U18661" s="154"/>
      <c r="V18661" s="154"/>
      <c r="W18661" s="154"/>
      <c r="X18661" s="154"/>
      <c r="Y18661" s="154"/>
      <c r="Z18661" s="154"/>
      <c r="AA18661" s="154"/>
      <c r="AB18661" s="169"/>
      <c r="AC18661" s="154"/>
      <c r="AD18661" s="158"/>
      <c r="AE18661" s="154"/>
      <c r="AF18661" s="154"/>
      <c r="AG18661" s="154"/>
      <c r="AH18661" s="154"/>
    </row>
    <row r="18662" spans="1:34">
      <c r="A18662" s="154"/>
      <c r="B18662" s="154"/>
      <c r="C18662" s="154"/>
      <c r="D18662" s="154"/>
      <c r="E18662" s="154"/>
      <c r="F18662" s="154"/>
      <c r="G18662" s="155"/>
      <c r="H18662" s="155"/>
      <c r="I18662" s="154"/>
      <c r="J18662" s="156"/>
      <c r="K18662" s="154"/>
      <c r="L18662" s="168"/>
      <c r="M18662" s="154"/>
      <c r="N18662" s="157"/>
      <c r="O18662" s="157"/>
      <c r="P18662" s="152"/>
      <c r="Q18662" s="154"/>
      <c r="R18662" s="154"/>
      <c r="S18662" s="154"/>
      <c r="T18662" s="154"/>
      <c r="U18662" s="154"/>
      <c r="V18662" s="154"/>
      <c r="W18662" s="154"/>
      <c r="X18662" s="154"/>
      <c r="Y18662" s="154"/>
      <c r="Z18662" s="154"/>
      <c r="AA18662" s="154"/>
      <c r="AB18662" s="169"/>
      <c r="AC18662" s="154"/>
      <c r="AD18662" s="158"/>
      <c r="AE18662" s="154"/>
      <c r="AF18662" s="154"/>
      <c r="AG18662" s="154"/>
      <c r="AH18662" s="154"/>
    </row>
    <row r="18663" spans="1:34">
      <c r="A18663" s="154"/>
      <c r="B18663" s="154"/>
      <c r="C18663" s="154"/>
      <c r="D18663" s="154"/>
      <c r="E18663" s="154"/>
      <c r="F18663" s="154"/>
      <c r="G18663" s="155"/>
      <c r="H18663" s="155"/>
      <c r="I18663" s="154"/>
      <c r="J18663" s="156"/>
      <c r="K18663" s="154"/>
      <c r="L18663" s="168"/>
      <c r="M18663" s="154"/>
      <c r="N18663" s="157"/>
      <c r="O18663" s="157"/>
      <c r="P18663" s="152"/>
      <c r="Q18663" s="154"/>
      <c r="R18663" s="154"/>
      <c r="S18663" s="154"/>
      <c r="T18663" s="154"/>
      <c r="U18663" s="154"/>
      <c r="V18663" s="154"/>
      <c r="W18663" s="154"/>
      <c r="X18663" s="154"/>
      <c r="Y18663" s="154"/>
      <c r="Z18663" s="154"/>
      <c r="AA18663" s="154"/>
      <c r="AB18663" s="169"/>
      <c r="AC18663" s="154"/>
      <c r="AD18663" s="158"/>
      <c r="AE18663" s="154"/>
      <c r="AF18663" s="154"/>
      <c r="AG18663" s="154"/>
      <c r="AH18663" s="154"/>
    </row>
    <row r="18664" spans="1:34">
      <c r="A18664" s="154"/>
      <c r="B18664" s="154"/>
      <c r="C18664" s="154"/>
      <c r="D18664" s="154"/>
      <c r="E18664" s="154"/>
      <c r="F18664" s="154"/>
      <c r="G18664" s="155"/>
      <c r="H18664" s="155"/>
      <c r="I18664" s="154"/>
      <c r="J18664" s="156"/>
      <c r="K18664" s="154"/>
      <c r="L18664" s="168"/>
      <c r="M18664" s="154"/>
      <c r="N18664" s="157"/>
      <c r="O18664" s="157"/>
      <c r="P18664" s="152"/>
      <c r="Q18664" s="154"/>
      <c r="R18664" s="154"/>
      <c r="S18664" s="154"/>
      <c r="T18664" s="154"/>
      <c r="U18664" s="154"/>
      <c r="V18664" s="154"/>
      <c r="W18664" s="154"/>
      <c r="X18664" s="154"/>
      <c r="Y18664" s="154"/>
      <c r="Z18664" s="154"/>
      <c r="AA18664" s="154"/>
      <c r="AB18664" s="169"/>
      <c r="AC18664" s="154"/>
      <c r="AD18664" s="158"/>
      <c r="AE18664" s="154"/>
      <c r="AF18664" s="154"/>
      <c r="AG18664" s="154"/>
      <c r="AH18664" s="154"/>
    </row>
    <row r="18665" spans="1:34">
      <c r="A18665" s="154"/>
      <c r="B18665" s="154"/>
      <c r="C18665" s="154"/>
      <c r="D18665" s="154"/>
      <c r="E18665" s="159"/>
      <c r="F18665" s="154"/>
      <c r="G18665" s="155"/>
      <c r="H18665" s="155"/>
      <c r="I18665" s="154"/>
      <c r="J18665" s="156"/>
      <c r="K18665" s="154"/>
      <c r="L18665" s="168"/>
      <c r="M18665" s="154"/>
      <c r="N18665" s="157"/>
      <c r="O18665" s="157"/>
      <c r="P18665" s="152"/>
      <c r="Q18665" s="154"/>
      <c r="R18665" s="154"/>
      <c r="S18665" s="154"/>
      <c r="T18665" s="154"/>
      <c r="U18665" s="154"/>
      <c r="V18665" s="154"/>
      <c r="W18665" s="154"/>
      <c r="X18665" s="154"/>
      <c r="Y18665" s="154"/>
      <c r="Z18665" s="154"/>
      <c r="AA18665" s="154"/>
      <c r="AB18665" s="169"/>
      <c r="AC18665" s="154"/>
      <c r="AD18665" s="158"/>
      <c r="AE18665" s="154"/>
      <c r="AF18665" s="154"/>
      <c r="AG18665" s="154"/>
      <c r="AH18665" s="154"/>
    </row>
    <row r="18666" spans="1:34">
      <c r="A18666" s="154"/>
      <c r="B18666" s="154"/>
      <c r="C18666" s="154"/>
      <c r="D18666" s="154"/>
      <c r="E18666" s="159"/>
      <c r="F18666" s="154"/>
      <c r="G18666" s="155"/>
      <c r="H18666" s="155"/>
      <c r="I18666" s="154"/>
      <c r="J18666" s="156"/>
      <c r="K18666" s="154"/>
      <c r="L18666" s="168"/>
      <c r="M18666" s="154"/>
      <c r="N18666" s="157"/>
      <c r="O18666" s="157"/>
      <c r="P18666" s="152"/>
      <c r="Q18666" s="154"/>
      <c r="R18666" s="154"/>
      <c r="S18666" s="154"/>
      <c r="T18666" s="154"/>
      <c r="U18666" s="154"/>
      <c r="V18666" s="154"/>
      <c r="W18666" s="154"/>
      <c r="X18666" s="154"/>
      <c r="Y18666" s="154"/>
      <c r="Z18666" s="154"/>
      <c r="AA18666" s="154"/>
      <c r="AB18666" s="169"/>
      <c r="AC18666" s="154"/>
      <c r="AD18666" s="158"/>
      <c r="AE18666" s="154"/>
      <c r="AF18666" s="154"/>
      <c r="AG18666" s="154"/>
      <c r="AH18666" s="154"/>
    </row>
    <row r="18667" spans="1:34">
      <c r="A18667" s="154"/>
      <c r="B18667" s="154"/>
      <c r="C18667" s="154"/>
      <c r="D18667" s="154"/>
      <c r="E18667" s="159"/>
      <c r="F18667" s="154"/>
      <c r="G18667" s="155"/>
      <c r="H18667" s="155"/>
      <c r="I18667" s="154"/>
      <c r="J18667" s="156"/>
      <c r="K18667" s="154"/>
      <c r="L18667" s="168"/>
      <c r="M18667" s="154"/>
      <c r="N18667" s="157"/>
      <c r="O18667" s="157"/>
      <c r="P18667" s="152"/>
      <c r="Q18667" s="154"/>
      <c r="R18667" s="154"/>
      <c r="S18667" s="154"/>
      <c r="T18667" s="154"/>
      <c r="U18667" s="154"/>
      <c r="V18667" s="154"/>
      <c r="W18667" s="154"/>
      <c r="X18667" s="154"/>
      <c r="Y18667" s="154"/>
      <c r="Z18667" s="154"/>
      <c r="AA18667" s="154"/>
      <c r="AB18667" s="169"/>
      <c r="AC18667" s="154"/>
      <c r="AD18667" s="158"/>
      <c r="AE18667" s="154"/>
      <c r="AF18667" s="154"/>
      <c r="AG18667" s="154"/>
      <c r="AH18667" s="154"/>
    </row>
    <row r="18668" spans="1:34">
      <c r="A18668" s="154"/>
      <c r="B18668" s="154"/>
      <c r="C18668" s="154"/>
      <c r="D18668" s="154"/>
      <c r="E18668" s="159"/>
      <c r="F18668" s="154"/>
      <c r="G18668" s="155"/>
      <c r="H18668" s="155"/>
      <c r="I18668" s="154"/>
      <c r="J18668" s="156"/>
      <c r="K18668" s="154"/>
      <c r="L18668" s="168"/>
      <c r="M18668" s="154"/>
      <c r="N18668" s="157"/>
      <c r="O18668" s="157"/>
      <c r="P18668" s="152"/>
      <c r="Q18668" s="154"/>
      <c r="R18668" s="154"/>
      <c r="S18668" s="154"/>
      <c r="T18668" s="154"/>
      <c r="U18668" s="154"/>
      <c r="V18668" s="154"/>
      <c r="W18668" s="154"/>
      <c r="X18668" s="154"/>
      <c r="Y18668" s="154"/>
      <c r="Z18668" s="154"/>
      <c r="AA18668" s="154"/>
      <c r="AB18668" s="169"/>
      <c r="AC18668" s="154"/>
      <c r="AD18668" s="158"/>
      <c r="AE18668" s="154"/>
      <c r="AF18668" s="154"/>
      <c r="AG18668" s="154"/>
      <c r="AH18668" s="154"/>
    </row>
    <row r="18669" spans="1:34">
      <c r="A18669" s="154"/>
      <c r="B18669" s="154"/>
      <c r="C18669" s="154"/>
      <c r="D18669" s="154"/>
      <c r="E18669" s="154"/>
      <c r="F18669" s="154"/>
      <c r="G18669" s="155"/>
      <c r="H18669" s="155"/>
      <c r="I18669" s="154"/>
      <c r="J18669" s="156"/>
      <c r="K18669" s="154"/>
      <c r="L18669" s="168"/>
      <c r="M18669" s="154"/>
      <c r="N18669" s="157"/>
      <c r="O18669" s="157"/>
      <c r="P18669" s="152"/>
      <c r="Q18669" s="154"/>
      <c r="R18669" s="154"/>
      <c r="S18669" s="154"/>
      <c r="T18669" s="154"/>
      <c r="U18669" s="154"/>
      <c r="V18669" s="154"/>
      <c r="W18669" s="154"/>
      <c r="X18669" s="154"/>
      <c r="Y18669" s="154"/>
      <c r="Z18669" s="154"/>
      <c r="AA18669" s="154"/>
      <c r="AB18669" s="169"/>
      <c r="AC18669" s="154"/>
      <c r="AD18669" s="158"/>
      <c r="AE18669" s="154"/>
      <c r="AF18669" s="154"/>
      <c r="AG18669" s="154"/>
      <c r="AH18669" s="154"/>
    </row>
    <row r="18670" spans="1:34">
      <c r="A18670" s="154"/>
      <c r="B18670" s="154"/>
      <c r="C18670" s="154"/>
      <c r="D18670" s="154"/>
      <c r="E18670" s="154"/>
      <c r="F18670" s="154"/>
      <c r="G18670" s="155"/>
      <c r="H18670" s="155"/>
      <c r="I18670" s="154"/>
      <c r="J18670" s="156"/>
      <c r="K18670" s="154"/>
      <c r="L18670" s="168"/>
      <c r="M18670" s="154"/>
      <c r="N18670" s="157"/>
      <c r="O18670" s="157"/>
      <c r="P18670" s="152"/>
      <c r="Q18670" s="154"/>
      <c r="R18670" s="154"/>
      <c r="S18670" s="154"/>
      <c r="T18670" s="154"/>
      <c r="U18670" s="154"/>
      <c r="V18670" s="154"/>
      <c r="W18670" s="154"/>
      <c r="X18670" s="154"/>
      <c r="Y18670" s="154"/>
      <c r="Z18670" s="154"/>
      <c r="AA18670" s="154"/>
      <c r="AB18670" s="169"/>
      <c r="AC18670" s="154"/>
      <c r="AD18670" s="158"/>
      <c r="AE18670" s="154"/>
      <c r="AF18670" s="154"/>
      <c r="AG18670" s="154"/>
      <c r="AH18670" s="154"/>
    </row>
    <row r="18671" spans="1:34">
      <c r="A18671" s="154"/>
      <c r="B18671" s="154"/>
      <c r="C18671" s="154"/>
      <c r="D18671" s="154"/>
      <c r="E18671" s="154"/>
      <c r="F18671" s="154"/>
      <c r="G18671" s="155"/>
      <c r="H18671" s="155"/>
      <c r="I18671" s="154"/>
      <c r="J18671" s="156"/>
      <c r="K18671" s="154"/>
      <c r="L18671" s="168"/>
      <c r="M18671" s="154"/>
      <c r="N18671" s="157"/>
      <c r="O18671" s="157"/>
      <c r="P18671" s="152"/>
      <c r="Q18671" s="154"/>
      <c r="R18671" s="154"/>
      <c r="S18671" s="154"/>
      <c r="T18671" s="154"/>
      <c r="U18671" s="154"/>
      <c r="V18671" s="154"/>
      <c r="W18671" s="154"/>
      <c r="X18671" s="154"/>
      <c r="Y18671" s="154"/>
      <c r="Z18671" s="154"/>
      <c r="AA18671" s="154"/>
      <c r="AB18671" s="169"/>
      <c r="AC18671" s="154"/>
      <c r="AD18671" s="158"/>
      <c r="AE18671" s="154"/>
      <c r="AF18671" s="154"/>
      <c r="AG18671" s="154"/>
      <c r="AH18671" s="154"/>
    </row>
    <row r="18672" spans="1:34">
      <c r="A18672" s="154"/>
      <c r="B18672" s="154"/>
      <c r="C18672" s="154"/>
      <c r="D18672" s="154"/>
      <c r="E18672" s="154"/>
      <c r="F18672" s="154"/>
      <c r="G18672" s="155"/>
      <c r="H18672" s="155"/>
      <c r="I18672" s="154"/>
      <c r="J18672" s="156"/>
      <c r="K18672" s="154"/>
      <c r="L18672" s="168"/>
      <c r="M18672" s="154"/>
      <c r="N18672" s="157"/>
      <c r="O18672" s="157"/>
      <c r="P18672" s="152"/>
      <c r="Q18672" s="154"/>
      <c r="R18672" s="154"/>
      <c r="S18672" s="154"/>
      <c r="T18672" s="154"/>
      <c r="U18672" s="154"/>
      <c r="V18672" s="154"/>
      <c r="W18672" s="154"/>
      <c r="X18672" s="154"/>
      <c r="Y18672" s="154"/>
      <c r="Z18672" s="154"/>
      <c r="AA18672" s="154"/>
      <c r="AB18672" s="169"/>
      <c r="AC18672" s="154"/>
      <c r="AD18672" s="158"/>
      <c r="AE18672" s="154"/>
      <c r="AF18672" s="154"/>
      <c r="AG18672" s="154"/>
      <c r="AH18672" s="154"/>
    </row>
    <row r="18673" spans="1:34">
      <c r="A18673" s="154"/>
      <c r="B18673" s="154"/>
      <c r="C18673" s="154"/>
      <c r="D18673" s="154"/>
      <c r="E18673" s="154"/>
      <c r="F18673" s="154"/>
      <c r="G18673" s="155"/>
      <c r="H18673" s="155"/>
      <c r="I18673" s="154"/>
      <c r="J18673" s="156"/>
      <c r="K18673" s="154"/>
      <c r="L18673" s="168"/>
      <c r="M18673" s="154"/>
      <c r="N18673" s="157"/>
      <c r="O18673" s="157"/>
      <c r="P18673" s="152"/>
      <c r="Q18673" s="154"/>
      <c r="R18673" s="159"/>
      <c r="S18673" s="154"/>
      <c r="T18673" s="154"/>
      <c r="U18673" s="154"/>
      <c r="V18673" s="154"/>
      <c r="W18673" s="154"/>
      <c r="X18673" s="154"/>
      <c r="Y18673" s="154"/>
      <c r="Z18673" s="154"/>
      <c r="AA18673" s="154"/>
      <c r="AB18673" s="169"/>
      <c r="AC18673" s="154"/>
      <c r="AD18673" s="158"/>
      <c r="AE18673" s="154"/>
      <c r="AF18673" s="154"/>
      <c r="AG18673" s="154"/>
      <c r="AH18673" s="154"/>
    </row>
    <row r="18674" spans="1:34">
      <c r="A18674" s="154"/>
      <c r="B18674" s="154"/>
      <c r="C18674" s="154"/>
      <c r="D18674" s="154"/>
      <c r="E18674" s="154"/>
      <c r="F18674" s="154"/>
      <c r="G18674" s="155"/>
      <c r="H18674" s="155"/>
      <c r="I18674" s="154"/>
      <c r="J18674" s="156"/>
      <c r="K18674" s="154"/>
      <c r="L18674" s="168"/>
      <c r="M18674" s="154"/>
      <c r="N18674" s="157"/>
      <c r="O18674" s="157"/>
      <c r="P18674" s="152"/>
      <c r="Q18674" s="154"/>
      <c r="R18674" s="154"/>
      <c r="S18674" s="154"/>
      <c r="T18674" s="154"/>
      <c r="U18674" s="154"/>
      <c r="V18674" s="154"/>
      <c r="W18674" s="154"/>
      <c r="X18674" s="154"/>
      <c r="Y18674" s="154"/>
      <c r="Z18674" s="154"/>
      <c r="AA18674" s="154"/>
      <c r="AB18674" s="169"/>
      <c r="AC18674" s="154"/>
      <c r="AD18674" s="158"/>
      <c r="AE18674" s="154"/>
      <c r="AF18674" s="154"/>
      <c r="AG18674" s="154"/>
      <c r="AH18674" s="154"/>
    </row>
    <row r="18675" spans="1:34">
      <c r="A18675" s="154"/>
      <c r="B18675" s="154"/>
      <c r="C18675" s="154"/>
      <c r="D18675" s="154"/>
      <c r="E18675" s="159"/>
      <c r="F18675" s="154"/>
      <c r="G18675" s="155"/>
      <c r="H18675" s="155"/>
      <c r="I18675" s="154"/>
      <c r="J18675" s="156"/>
      <c r="K18675" s="154"/>
      <c r="L18675" s="168"/>
      <c r="M18675" s="154"/>
      <c r="N18675" s="157"/>
      <c r="O18675" s="157"/>
      <c r="P18675" s="152"/>
      <c r="Q18675" s="154"/>
      <c r="R18675" s="154"/>
      <c r="S18675" s="154"/>
      <c r="T18675" s="154"/>
      <c r="U18675" s="154"/>
      <c r="V18675" s="154"/>
      <c r="W18675" s="154"/>
      <c r="X18675" s="154"/>
      <c r="Y18675" s="154"/>
      <c r="Z18675" s="154"/>
      <c r="AA18675" s="154"/>
      <c r="AB18675" s="169"/>
      <c r="AC18675" s="154"/>
      <c r="AD18675" s="158"/>
      <c r="AE18675" s="154"/>
      <c r="AF18675" s="154"/>
      <c r="AG18675" s="154"/>
      <c r="AH18675" s="154"/>
    </row>
    <row r="18676" spans="1:34">
      <c r="A18676" s="154"/>
      <c r="B18676" s="154"/>
      <c r="C18676" s="154"/>
      <c r="D18676" s="154"/>
      <c r="E18676" s="159"/>
      <c r="F18676" s="154"/>
      <c r="G18676" s="155"/>
      <c r="H18676" s="155"/>
      <c r="I18676" s="154"/>
      <c r="J18676" s="156"/>
      <c r="K18676" s="154"/>
      <c r="L18676" s="168"/>
      <c r="M18676" s="154"/>
      <c r="N18676" s="157"/>
      <c r="O18676" s="157"/>
      <c r="P18676" s="152"/>
      <c r="Q18676" s="154"/>
      <c r="R18676" s="154"/>
      <c r="S18676" s="154"/>
      <c r="T18676" s="154"/>
      <c r="U18676" s="154"/>
      <c r="V18676" s="154"/>
      <c r="W18676" s="154"/>
      <c r="X18676" s="154"/>
      <c r="Y18676" s="154"/>
      <c r="Z18676" s="154"/>
      <c r="AA18676" s="154"/>
      <c r="AB18676" s="169"/>
      <c r="AC18676" s="154"/>
      <c r="AD18676" s="158"/>
      <c r="AE18676" s="154"/>
      <c r="AF18676" s="154"/>
      <c r="AG18676" s="154"/>
      <c r="AH18676" s="154"/>
    </row>
    <row r="18677" spans="1:34">
      <c r="A18677" s="154"/>
      <c r="B18677" s="154"/>
      <c r="C18677" s="154"/>
      <c r="D18677" s="154"/>
      <c r="E18677" s="159"/>
      <c r="F18677" s="154"/>
      <c r="G18677" s="155"/>
      <c r="H18677" s="155"/>
      <c r="I18677" s="154"/>
      <c r="J18677" s="156"/>
      <c r="K18677" s="154"/>
      <c r="L18677" s="168"/>
      <c r="M18677" s="154"/>
      <c r="N18677" s="157"/>
      <c r="O18677" s="157"/>
      <c r="P18677" s="152"/>
      <c r="Q18677" s="154"/>
      <c r="R18677" s="154"/>
      <c r="S18677" s="154"/>
      <c r="T18677" s="154"/>
      <c r="U18677" s="154"/>
      <c r="V18677" s="154"/>
      <c r="W18677" s="154"/>
      <c r="X18677" s="154"/>
      <c r="Y18677" s="154"/>
      <c r="Z18677" s="154"/>
      <c r="AA18677" s="154"/>
      <c r="AB18677" s="169"/>
      <c r="AC18677" s="154"/>
      <c r="AD18677" s="158"/>
      <c r="AE18677" s="154"/>
      <c r="AF18677" s="154"/>
      <c r="AG18677" s="154"/>
      <c r="AH18677" s="154"/>
    </row>
    <row r="18678" spans="1:34">
      <c r="A18678" s="154"/>
      <c r="B18678" s="154"/>
      <c r="C18678" s="154"/>
      <c r="D18678" s="154"/>
      <c r="E18678" s="159"/>
      <c r="F18678" s="154"/>
      <c r="G18678" s="155"/>
      <c r="H18678" s="155"/>
      <c r="I18678" s="154"/>
      <c r="J18678" s="156"/>
      <c r="K18678" s="154"/>
      <c r="L18678" s="168"/>
      <c r="M18678" s="154"/>
      <c r="N18678" s="157"/>
      <c r="O18678" s="157"/>
      <c r="P18678" s="152"/>
      <c r="Q18678" s="154"/>
      <c r="R18678" s="154"/>
      <c r="S18678" s="154"/>
      <c r="T18678" s="154"/>
      <c r="U18678" s="154"/>
      <c r="V18678" s="154"/>
      <c r="W18678" s="154"/>
      <c r="X18678" s="154"/>
      <c r="Y18678" s="154"/>
      <c r="Z18678" s="154"/>
      <c r="AA18678" s="154"/>
      <c r="AB18678" s="169"/>
      <c r="AC18678" s="154"/>
      <c r="AD18678" s="158"/>
      <c r="AE18678" s="154"/>
      <c r="AF18678" s="154"/>
      <c r="AG18678" s="154"/>
      <c r="AH18678" s="154"/>
    </row>
    <row r="18679" spans="1:34">
      <c r="A18679" s="154"/>
      <c r="B18679" s="154"/>
      <c r="C18679" s="154"/>
      <c r="D18679" s="154"/>
      <c r="E18679" s="159"/>
      <c r="F18679" s="154"/>
      <c r="G18679" s="155"/>
      <c r="H18679" s="155"/>
      <c r="I18679" s="154"/>
      <c r="J18679" s="156"/>
      <c r="K18679" s="154"/>
      <c r="L18679" s="168"/>
      <c r="M18679" s="154"/>
      <c r="N18679" s="157"/>
      <c r="O18679" s="157"/>
      <c r="P18679" s="152"/>
      <c r="Q18679" s="154"/>
      <c r="R18679" s="154"/>
      <c r="S18679" s="154"/>
      <c r="T18679" s="154"/>
      <c r="U18679" s="154"/>
      <c r="V18679" s="154"/>
      <c r="W18679" s="154"/>
      <c r="X18679" s="154"/>
      <c r="Y18679" s="154"/>
      <c r="Z18679" s="154"/>
      <c r="AA18679" s="154"/>
      <c r="AB18679" s="169"/>
      <c r="AC18679" s="154"/>
      <c r="AD18679" s="158"/>
      <c r="AE18679" s="154"/>
      <c r="AF18679" s="154"/>
      <c r="AG18679" s="154"/>
      <c r="AH18679" s="154"/>
    </row>
    <row r="18680" spans="1:34">
      <c r="A18680" s="154"/>
      <c r="B18680" s="154"/>
      <c r="C18680" s="154"/>
      <c r="D18680" s="154"/>
      <c r="E18680" s="154"/>
      <c r="F18680" s="154"/>
      <c r="G18680" s="155"/>
      <c r="H18680" s="155"/>
      <c r="I18680" s="154"/>
      <c r="J18680" s="156"/>
      <c r="K18680" s="154"/>
      <c r="L18680" s="168"/>
      <c r="M18680" s="154"/>
      <c r="N18680" s="157"/>
      <c r="O18680" s="157"/>
      <c r="P18680" s="152"/>
      <c r="Q18680" s="154"/>
      <c r="R18680" s="154"/>
      <c r="S18680" s="154"/>
      <c r="T18680" s="154"/>
      <c r="U18680" s="154"/>
      <c r="V18680" s="154"/>
      <c r="W18680" s="154"/>
      <c r="X18680" s="154"/>
      <c r="Y18680" s="154"/>
      <c r="Z18680" s="154"/>
      <c r="AA18680" s="154"/>
      <c r="AB18680" s="169"/>
      <c r="AC18680" s="154"/>
      <c r="AD18680" s="158"/>
      <c r="AE18680" s="154"/>
      <c r="AF18680" s="154"/>
      <c r="AG18680" s="154"/>
      <c r="AH18680" s="154"/>
    </row>
    <row r="18681" spans="1:34">
      <c r="A18681" s="154"/>
      <c r="B18681" s="154"/>
      <c r="C18681" s="154"/>
      <c r="D18681" s="154"/>
      <c r="E18681" s="154"/>
      <c r="F18681" s="154"/>
      <c r="G18681" s="155"/>
      <c r="H18681" s="155"/>
      <c r="I18681" s="154"/>
      <c r="J18681" s="156"/>
      <c r="K18681" s="154"/>
      <c r="L18681" s="168"/>
      <c r="M18681" s="154"/>
      <c r="N18681" s="157"/>
      <c r="O18681" s="157"/>
      <c r="P18681" s="152"/>
      <c r="Q18681" s="154"/>
      <c r="R18681" s="154"/>
      <c r="S18681" s="154"/>
      <c r="T18681" s="154"/>
      <c r="U18681" s="154"/>
      <c r="V18681" s="154"/>
      <c r="W18681" s="154"/>
      <c r="X18681" s="154"/>
      <c r="Y18681" s="154"/>
      <c r="Z18681" s="154"/>
      <c r="AA18681" s="154"/>
      <c r="AB18681" s="169"/>
      <c r="AC18681" s="154"/>
      <c r="AD18681" s="158"/>
      <c r="AE18681" s="154"/>
      <c r="AF18681" s="154"/>
      <c r="AG18681" s="154"/>
      <c r="AH18681" s="154"/>
    </row>
    <row r="18682" spans="1:34">
      <c r="A18682" s="154"/>
      <c r="B18682" s="154"/>
      <c r="C18682" s="154"/>
      <c r="D18682" s="154"/>
      <c r="E18682" s="159"/>
      <c r="F18682" s="154"/>
      <c r="G18682" s="155"/>
      <c r="H18682" s="155"/>
      <c r="I18682" s="154"/>
      <c r="J18682" s="156"/>
      <c r="K18682" s="154"/>
      <c r="L18682" s="168"/>
      <c r="M18682" s="154"/>
      <c r="N18682" s="157"/>
      <c r="O18682" s="157"/>
      <c r="P18682" s="152"/>
      <c r="Q18682" s="154"/>
      <c r="R18682" s="154"/>
      <c r="S18682" s="154"/>
      <c r="T18682" s="154"/>
      <c r="U18682" s="154"/>
      <c r="V18682" s="154"/>
      <c r="W18682" s="154"/>
      <c r="X18682" s="154"/>
      <c r="Y18682" s="154"/>
      <c r="Z18682" s="154"/>
      <c r="AA18682" s="154"/>
      <c r="AB18682" s="169"/>
      <c r="AC18682" s="154"/>
      <c r="AD18682" s="158"/>
      <c r="AE18682" s="154"/>
      <c r="AF18682" s="154"/>
      <c r="AG18682" s="154"/>
      <c r="AH18682" s="154"/>
    </row>
    <row r="18683" spans="1:34">
      <c r="A18683" s="154"/>
      <c r="B18683" s="154"/>
      <c r="C18683" s="154"/>
      <c r="D18683" s="154"/>
      <c r="E18683" s="154"/>
      <c r="F18683" s="154"/>
      <c r="G18683" s="155"/>
      <c r="H18683" s="155"/>
      <c r="I18683" s="154"/>
      <c r="J18683" s="156"/>
      <c r="K18683" s="154"/>
      <c r="L18683" s="168"/>
      <c r="M18683" s="154"/>
      <c r="N18683" s="157"/>
      <c r="O18683" s="157"/>
      <c r="P18683" s="152"/>
      <c r="Q18683" s="154"/>
      <c r="R18683" s="154"/>
      <c r="S18683" s="154"/>
      <c r="T18683" s="154"/>
      <c r="U18683" s="154"/>
      <c r="V18683" s="154"/>
      <c r="W18683" s="154"/>
      <c r="X18683" s="154"/>
      <c r="Y18683" s="154"/>
      <c r="Z18683" s="154"/>
      <c r="AA18683" s="154"/>
      <c r="AB18683" s="169"/>
      <c r="AC18683" s="154"/>
      <c r="AD18683" s="158"/>
      <c r="AE18683" s="154"/>
      <c r="AF18683" s="154"/>
      <c r="AG18683" s="154"/>
      <c r="AH18683" s="154"/>
    </row>
    <row r="18684" spans="1:34">
      <c r="A18684" s="154"/>
      <c r="B18684" s="154"/>
      <c r="C18684" s="154"/>
      <c r="D18684" s="154"/>
      <c r="E18684" s="154"/>
      <c r="F18684" s="154"/>
      <c r="G18684" s="155"/>
      <c r="H18684" s="155"/>
      <c r="I18684" s="154"/>
      <c r="J18684" s="156"/>
      <c r="K18684" s="154"/>
      <c r="L18684" s="168"/>
      <c r="M18684" s="154"/>
      <c r="N18684" s="157"/>
      <c r="O18684" s="157"/>
      <c r="P18684" s="152"/>
      <c r="Q18684" s="154"/>
      <c r="R18684" s="154"/>
      <c r="S18684" s="154"/>
      <c r="T18684" s="154"/>
      <c r="U18684" s="154"/>
      <c r="V18684" s="154"/>
      <c r="W18684" s="154"/>
      <c r="X18684" s="154"/>
      <c r="Y18684" s="154"/>
      <c r="Z18684" s="154"/>
      <c r="AA18684" s="154"/>
      <c r="AB18684" s="169"/>
      <c r="AC18684" s="154"/>
      <c r="AD18684" s="158"/>
      <c r="AE18684" s="154"/>
      <c r="AF18684" s="154"/>
      <c r="AG18684" s="154"/>
      <c r="AH18684" s="154"/>
    </row>
    <row r="18685" spans="1:34">
      <c r="A18685" s="154"/>
      <c r="B18685" s="154"/>
      <c r="C18685" s="154"/>
      <c r="D18685" s="154"/>
      <c r="E18685" s="154"/>
      <c r="F18685" s="154"/>
      <c r="G18685" s="155"/>
      <c r="H18685" s="155"/>
      <c r="I18685" s="154"/>
      <c r="J18685" s="156"/>
      <c r="K18685" s="154"/>
      <c r="L18685" s="168"/>
      <c r="M18685" s="154"/>
      <c r="N18685" s="157"/>
      <c r="O18685" s="157"/>
      <c r="P18685" s="152"/>
      <c r="Q18685" s="154"/>
      <c r="R18685" s="154"/>
      <c r="S18685" s="154"/>
      <c r="T18685" s="154"/>
      <c r="U18685" s="154"/>
      <c r="V18685" s="154"/>
      <c r="W18685" s="154"/>
      <c r="X18685" s="154"/>
      <c r="Y18685" s="154"/>
      <c r="Z18685" s="154"/>
      <c r="AA18685" s="154"/>
      <c r="AB18685" s="169"/>
      <c r="AC18685" s="154"/>
      <c r="AD18685" s="158"/>
      <c r="AE18685" s="154"/>
      <c r="AF18685" s="154"/>
      <c r="AG18685" s="154"/>
      <c r="AH18685" s="154"/>
    </row>
    <row r="18686" spans="1:34">
      <c r="A18686" s="154"/>
      <c r="B18686" s="154"/>
      <c r="C18686" s="154"/>
      <c r="D18686" s="154"/>
      <c r="E18686" s="154"/>
      <c r="F18686" s="154"/>
      <c r="G18686" s="155"/>
      <c r="H18686" s="155"/>
      <c r="I18686" s="154"/>
      <c r="J18686" s="156"/>
      <c r="K18686" s="154"/>
      <c r="L18686" s="168"/>
      <c r="M18686" s="154"/>
      <c r="N18686" s="157"/>
      <c r="O18686" s="157"/>
      <c r="P18686" s="152"/>
      <c r="Q18686" s="154"/>
      <c r="R18686" s="154"/>
      <c r="S18686" s="154"/>
      <c r="T18686" s="154"/>
      <c r="U18686" s="154"/>
      <c r="V18686" s="154"/>
      <c r="W18686" s="154"/>
      <c r="X18686" s="154"/>
      <c r="Y18686" s="154"/>
      <c r="Z18686" s="154"/>
      <c r="AA18686" s="154"/>
      <c r="AB18686" s="169"/>
      <c r="AC18686" s="154"/>
      <c r="AD18686" s="158"/>
      <c r="AE18686" s="154"/>
      <c r="AF18686" s="154"/>
      <c r="AG18686" s="154"/>
      <c r="AH18686" s="154"/>
    </row>
    <row r="18687" spans="1:34">
      <c r="A18687" s="154"/>
      <c r="B18687" s="154"/>
      <c r="C18687" s="154"/>
      <c r="D18687" s="154"/>
      <c r="E18687" s="154"/>
      <c r="F18687" s="154"/>
      <c r="G18687" s="155"/>
      <c r="H18687" s="155"/>
      <c r="I18687" s="154"/>
      <c r="J18687" s="156"/>
      <c r="K18687" s="154"/>
      <c r="L18687" s="168"/>
      <c r="M18687" s="154"/>
      <c r="N18687" s="157"/>
      <c r="O18687" s="157"/>
      <c r="P18687" s="152"/>
      <c r="Q18687" s="154"/>
      <c r="R18687" s="154"/>
      <c r="S18687" s="154"/>
      <c r="T18687" s="154"/>
      <c r="U18687" s="154"/>
      <c r="V18687" s="154"/>
      <c r="W18687" s="154"/>
      <c r="X18687" s="154"/>
      <c r="Y18687" s="154"/>
      <c r="Z18687" s="154"/>
      <c r="AA18687" s="154"/>
      <c r="AB18687" s="169"/>
      <c r="AC18687" s="154"/>
      <c r="AD18687" s="158"/>
      <c r="AE18687" s="154"/>
      <c r="AF18687" s="154"/>
      <c r="AG18687" s="154"/>
      <c r="AH18687" s="154"/>
    </row>
    <row r="18688" spans="1:34">
      <c r="A18688" s="154"/>
      <c r="B18688" s="154"/>
      <c r="C18688" s="154"/>
      <c r="D18688" s="154"/>
      <c r="E18688" s="154"/>
      <c r="F18688" s="154"/>
      <c r="G18688" s="155"/>
      <c r="H18688" s="155"/>
      <c r="I18688" s="154"/>
      <c r="J18688" s="156"/>
      <c r="K18688" s="154"/>
      <c r="L18688" s="168"/>
      <c r="M18688" s="154"/>
      <c r="N18688" s="157"/>
      <c r="O18688" s="157"/>
      <c r="P18688" s="152"/>
      <c r="Q18688" s="154"/>
      <c r="R18688" s="154"/>
      <c r="S18688" s="154"/>
      <c r="T18688" s="154"/>
      <c r="U18688" s="154"/>
      <c r="V18688" s="154"/>
      <c r="W18688" s="154"/>
      <c r="X18688" s="154"/>
      <c r="Y18688" s="154"/>
      <c r="Z18688" s="154"/>
      <c r="AA18688" s="154"/>
      <c r="AB18688" s="169"/>
      <c r="AC18688" s="154"/>
      <c r="AD18688" s="158"/>
      <c r="AE18688" s="154"/>
      <c r="AF18688" s="154"/>
      <c r="AG18688" s="154"/>
      <c r="AH18688" s="154"/>
    </row>
    <row r="18689" spans="1:34">
      <c r="A18689" s="154"/>
      <c r="B18689" s="154"/>
      <c r="C18689" s="154"/>
      <c r="D18689" s="154"/>
      <c r="E18689" s="154"/>
      <c r="F18689" s="154"/>
      <c r="G18689" s="155"/>
      <c r="H18689" s="155"/>
      <c r="I18689" s="154"/>
      <c r="J18689" s="156"/>
      <c r="K18689" s="154"/>
      <c r="L18689" s="168"/>
      <c r="M18689" s="154"/>
      <c r="N18689" s="157"/>
      <c r="O18689" s="157"/>
      <c r="P18689" s="152"/>
      <c r="Q18689" s="154"/>
      <c r="R18689" s="154"/>
      <c r="S18689" s="154"/>
      <c r="T18689" s="154"/>
      <c r="U18689" s="154"/>
      <c r="V18689" s="154"/>
      <c r="W18689" s="154"/>
      <c r="X18689" s="154"/>
      <c r="Y18689" s="154"/>
      <c r="Z18689" s="154"/>
      <c r="AA18689" s="154"/>
      <c r="AB18689" s="169"/>
      <c r="AC18689" s="154"/>
      <c r="AD18689" s="158"/>
      <c r="AE18689" s="154"/>
      <c r="AF18689" s="154"/>
      <c r="AG18689" s="154"/>
      <c r="AH18689" s="154"/>
    </row>
    <row r="18690" spans="1:34">
      <c r="A18690" s="154"/>
      <c r="B18690" s="154"/>
      <c r="C18690" s="154"/>
      <c r="D18690" s="154"/>
      <c r="E18690" s="159"/>
      <c r="F18690" s="154"/>
      <c r="G18690" s="155"/>
      <c r="H18690" s="155"/>
      <c r="I18690" s="154"/>
      <c r="J18690" s="156"/>
      <c r="K18690" s="154"/>
      <c r="L18690" s="168"/>
      <c r="M18690" s="154"/>
      <c r="N18690" s="157"/>
      <c r="O18690" s="157"/>
      <c r="P18690" s="152"/>
      <c r="Q18690" s="154"/>
      <c r="R18690" s="154"/>
      <c r="S18690" s="154"/>
      <c r="T18690" s="154"/>
      <c r="U18690" s="154"/>
      <c r="V18690" s="154"/>
      <c r="W18690" s="154"/>
      <c r="X18690" s="154"/>
      <c r="Y18690" s="154"/>
      <c r="Z18690" s="154"/>
      <c r="AA18690" s="154"/>
      <c r="AB18690" s="169"/>
      <c r="AC18690" s="154"/>
      <c r="AD18690" s="158"/>
      <c r="AE18690" s="154"/>
      <c r="AF18690" s="154"/>
      <c r="AG18690" s="154"/>
      <c r="AH18690" s="154"/>
    </row>
    <row r="18691" spans="1:34">
      <c r="A18691" s="154"/>
      <c r="B18691" s="154"/>
      <c r="C18691" s="154"/>
      <c r="D18691" s="154"/>
      <c r="E18691" s="154"/>
      <c r="F18691" s="154"/>
      <c r="G18691" s="155"/>
      <c r="H18691" s="155"/>
      <c r="I18691" s="154"/>
      <c r="J18691" s="156"/>
      <c r="K18691" s="154"/>
      <c r="L18691" s="168"/>
      <c r="M18691" s="154"/>
      <c r="N18691" s="157"/>
      <c r="O18691" s="157"/>
      <c r="P18691" s="152"/>
      <c r="Q18691" s="154"/>
      <c r="R18691" s="154"/>
      <c r="S18691" s="154"/>
      <c r="T18691" s="154"/>
      <c r="U18691" s="154"/>
      <c r="V18691" s="154"/>
      <c r="W18691" s="154"/>
      <c r="X18691" s="154"/>
      <c r="Y18691" s="154"/>
      <c r="Z18691" s="154"/>
      <c r="AA18691" s="154"/>
      <c r="AB18691" s="169"/>
      <c r="AC18691" s="154"/>
      <c r="AD18691" s="158"/>
      <c r="AE18691" s="154"/>
      <c r="AF18691" s="154"/>
      <c r="AG18691" s="154"/>
      <c r="AH18691" s="154"/>
    </row>
    <row r="18692" spans="1:34">
      <c r="A18692" s="154"/>
      <c r="B18692" s="154"/>
      <c r="C18692" s="154"/>
      <c r="D18692" s="154"/>
      <c r="E18692" s="154"/>
      <c r="F18692" s="154"/>
      <c r="G18692" s="155"/>
      <c r="H18692" s="155"/>
      <c r="I18692" s="154"/>
      <c r="J18692" s="156"/>
      <c r="K18692" s="154"/>
      <c r="L18692" s="168"/>
      <c r="M18692" s="154"/>
      <c r="N18692" s="157"/>
      <c r="O18692" s="157"/>
      <c r="P18692" s="152"/>
      <c r="Q18692" s="154"/>
      <c r="R18692" s="154"/>
      <c r="S18692" s="154"/>
      <c r="T18692" s="154"/>
      <c r="U18692" s="154"/>
      <c r="V18692" s="154"/>
      <c r="W18692" s="154"/>
      <c r="X18692" s="154"/>
      <c r="Y18692" s="154"/>
      <c r="Z18692" s="154"/>
      <c r="AA18692" s="154"/>
      <c r="AB18692" s="169"/>
      <c r="AC18692" s="154"/>
      <c r="AD18692" s="158"/>
      <c r="AE18692" s="154"/>
      <c r="AF18692" s="154"/>
      <c r="AG18692" s="154"/>
      <c r="AH18692" s="154"/>
    </row>
    <row r="18693" spans="1:34">
      <c r="A18693" s="154"/>
      <c r="B18693" s="154"/>
      <c r="C18693" s="154"/>
      <c r="D18693" s="154"/>
      <c r="E18693" s="159"/>
      <c r="F18693" s="154"/>
      <c r="G18693" s="155"/>
      <c r="H18693" s="155"/>
      <c r="I18693" s="154"/>
      <c r="J18693" s="156"/>
      <c r="K18693" s="154"/>
      <c r="L18693" s="168"/>
      <c r="M18693" s="154"/>
      <c r="N18693" s="157"/>
      <c r="O18693" s="157"/>
      <c r="P18693" s="152"/>
      <c r="Q18693" s="154"/>
      <c r="R18693" s="154"/>
      <c r="S18693" s="154"/>
      <c r="T18693" s="154"/>
      <c r="U18693" s="154"/>
      <c r="V18693" s="154"/>
      <c r="W18693" s="154"/>
      <c r="X18693" s="154"/>
      <c r="Y18693" s="154"/>
      <c r="Z18693" s="154"/>
      <c r="AA18693" s="154"/>
      <c r="AB18693" s="169"/>
      <c r="AC18693" s="154"/>
      <c r="AD18693" s="158"/>
      <c r="AE18693" s="154"/>
      <c r="AF18693" s="154"/>
      <c r="AG18693" s="154"/>
      <c r="AH18693" s="154"/>
    </row>
    <row r="18694" spans="1:34">
      <c r="A18694" s="154"/>
      <c r="B18694" s="154"/>
      <c r="C18694" s="154"/>
      <c r="D18694" s="154"/>
      <c r="E18694" s="159"/>
      <c r="F18694" s="154"/>
      <c r="G18694" s="155"/>
      <c r="H18694" s="155"/>
      <c r="I18694" s="154"/>
      <c r="J18694" s="156"/>
      <c r="K18694" s="154"/>
      <c r="L18694" s="168"/>
      <c r="M18694" s="154"/>
      <c r="N18694" s="157"/>
      <c r="O18694" s="157"/>
      <c r="P18694" s="152"/>
      <c r="Q18694" s="154"/>
      <c r="R18694" s="154"/>
      <c r="S18694" s="154"/>
      <c r="T18694" s="154"/>
      <c r="U18694" s="154"/>
      <c r="V18694" s="154"/>
      <c r="W18694" s="154"/>
      <c r="X18694" s="154"/>
      <c r="Y18694" s="154"/>
      <c r="Z18694" s="154"/>
      <c r="AA18694" s="154"/>
      <c r="AB18694" s="169"/>
      <c r="AC18694" s="154"/>
      <c r="AD18694" s="158"/>
      <c r="AE18694" s="154"/>
      <c r="AF18694" s="154"/>
      <c r="AG18694" s="154"/>
      <c r="AH18694" s="154"/>
    </row>
    <row r="18695" spans="1:34">
      <c r="A18695" s="154"/>
      <c r="B18695" s="154"/>
      <c r="C18695" s="154"/>
      <c r="D18695" s="154"/>
      <c r="E18695" s="159"/>
      <c r="F18695" s="154"/>
      <c r="G18695" s="155"/>
      <c r="H18695" s="155"/>
      <c r="I18695" s="154"/>
      <c r="J18695" s="156"/>
      <c r="K18695" s="154"/>
      <c r="L18695" s="168"/>
      <c r="M18695" s="154"/>
      <c r="N18695" s="157"/>
      <c r="O18695" s="157"/>
      <c r="P18695" s="152"/>
      <c r="Q18695" s="154"/>
      <c r="R18695" s="154"/>
      <c r="S18695" s="154"/>
      <c r="T18695" s="154"/>
      <c r="U18695" s="154"/>
      <c r="V18695" s="154"/>
      <c r="W18695" s="154"/>
      <c r="X18695" s="154"/>
      <c r="Y18695" s="154"/>
      <c r="Z18695" s="154"/>
      <c r="AA18695" s="154"/>
      <c r="AB18695" s="169"/>
      <c r="AC18695" s="154"/>
      <c r="AD18695" s="158"/>
      <c r="AE18695" s="154"/>
      <c r="AF18695" s="154"/>
      <c r="AG18695" s="154"/>
      <c r="AH18695" s="154"/>
    </row>
    <row r="18696" spans="1:34">
      <c r="A18696" s="154"/>
      <c r="B18696" s="154"/>
      <c r="C18696" s="154"/>
      <c r="D18696" s="154"/>
      <c r="E18696" s="159"/>
      <c r="F18696" s="154"/>
      <c r="G18696" s="155"/>
      <c r="H18696" s="155"/>
      <c r="I18696" s="154"/>
      <c r="J18696" s="156"/>
      <c r="K18696" s="154"/>
      <c r="L18696" s="168"/>
      <c r="M18696" s="154"/>
      <c r="N18696" s="157"/>
      <c r="O18696" s="157"/>
      <c r="P18696" s="152"/>
      <c r="Q18696" s="154"/>
      <c r="R18696" s="154"/>
      <c r="S18696" s="154"/>
      <c r="T18696" s="154"/>
      <c r="U18696" s="154"/>
      <c r="V18696" s="154"/>
      <c r="W18696" s="154"/>
      <c r="X18696" s="154"/>
      <c r="Y18696" s="154"/>
      <c r="Z18696" s="154"/>
      <c r="AA18696" s="154"/>
      <c r="AB18696" s="169"/>
      <c r="AC18696" s="154"/>
      <c r="AD18696" s="158"/>
      <c r="AE18696" s="154"/>
      <c r="AF18696" s="154"/>
      <c r="AG18696" s="154"/>
      <c r="AH18696" s="154"/>
    </row>
    <row r="18697" spans="1:34">
      <c r="A18697" s="154"/>
      <c r="B18697" s="154"/>
      <c r="C18697" s="154"/>
      <c r="D18697" s="154"/>
      <c r="E18697" s="159"/>
      <c r="F18697" s="154"/>
      <c r="G18697" s="155"/>
      <c r="H18697" s="155"/>
      <c r="I18697" s="154"/>
      <c r="J18697" s="156"/>
      <c r="K18697" s="154"/>
      <c r="L18697" s="168"/>
      <c r="M18697" s="154"/>
      <c r="N18697" s="157"/>
      <c r="O18697" s="157"/>
      <c r="P18697" s="152"/>
      <c r="Q18697" s="154"/>
      <c r="R18697" s="154"/>
      <c r="S18697" s="154"/>
      <c r="T18697" s="154"/>
      <c r="U18697" s="154"/>
      <c r="V18697" s="154"/>
      <c r="W18697" s="154"/>
      <c r="X18697" s="154"/>
      <c r="Y18697" s="154"/>
      <c r="Z18697" s="154"/>
      <c r="AA18697" s="154"/>
      <c r="AB18697" s="169"/>
      <c r="AC18697" s="154"/>
      <c r="AD18697" s="158"/>
      <c r="AE18697" s="154"/>
      <c r="AF18697" s="154"/>
      <c r="AG18697" s="154"/>
      <c r="AH18697" s="154"/>
    </row>
    <row r="18698" spans="1:34">
      <c r="A18698" s="154"/>
      <c r="B18698" s="154"/>
      <c r="C18698" s="154"/>
      <c r="D18698" s="154"/>
      <c r="E18698" s="159"/>
      <c r="F18698" s="154"/>
      <c r="G18698" s="155"/>
      <c r="H18698" s="155"/>
      <c r="I18698" s="154"/>
      <c r="J18698" s="156"/>
      <c r="K18698" s="154"/>
      <c r="L18698" s="168"/>
      <c r="M18698" s="154"/>
      <c r="N18698" s="157"/>
      <c r="O18698" s="157"/>
      <c r="P18698" s="152"/>
      <c r="Q18698" s="154"/>
      <c r="R18698" s="154"/>
      <c r="S18698" s="154"/>
      <c r="T18698" s="154"/>
      <c r="U18698" s="154"/>
      <c r="V18698" s="154"/>
      <c r="W18698" s="154"/>
      <c r="X18698" s="154"/>
      <c r="Y18698" s="154"/>
      <c r="Z18698" s="154"/>
      <c r="AA18698" s="154"/>
      <c r="AB18698" s="169"/>
      <c r="AC18698" s="154"/>
      <c r="AD18698" s="158"/>
      <c r="AE18698" s="154"/>
      <c r="AF18698" s="154"/>
      <c r="AG18698" s="154"/>
      <c r="AH18698" s="154"/>
    </row>
    <row r="18699" spans="1:34">
      <c r="A18699" s="154"/>
      <c r="B18699" s="154"/>
      <c r="C18699" s="154"/>
      <c r="D18699" s="154"/>
      <c r="E18699" s="159"/>
      <c r="F18699" s="154"/>
      <c r="G18699" s="155"/>
      <c r="H18699" s="155"/>
      <c r="I18699" s="154"/>
      <c r="J18699" s="156"/>
      <c r="K18699" s="154"/>
      <c r="L18699" s="168"/>
      <c r="M18699" s="154"/>
      <c r="N18699" s="157"/>
      <c r="O18699" s="157"/>
      <c r="P18699" s="152"/>
      <c r="Q18699" s="154"/>
      <c r="R18699" s="154"/>
      <c r="S18699" s="154"/>
      <c r="T18699" s="154"/>
      <c r="U18699" s="154"/>
      <c r="V18699" s="154"/>
      <c r="W18699" s="154"/>
      <c r="X18699" s="154"/>
      <c r="Y18699" s="154"/>
      <c r="Z18699" s="154"/>
      <c r="AA18699" s="154"/>
      <c r="AB18699" s="169"/>
      <c r="AC18699" s="154"/>
      <c r="AD18699" s="158"/>
      <c r="AE18699" s="154"/>
      <c r="AF18699" s="154"/>
      <c r="AG18699" s="154"/>
      <c r="AH18699" s="154"/>
    </row>
    <row r="18700" spans="1:34">
      <c r="A18700" s="154"/>
      <c r="B18700" s="154"/>
      <c r="C18700" s="154"/>
      <c r="D18700" s="154"/>
      <c r="E18700" s="159"/>
      <c r="F18700" s="154"/>
      <c r="G18700" s="155"/>
      <c r="H18700" s="155"/>
      <c r="I18700" s="154"/>
      <c r="J18700" s="156"/>
      <c r="K18700" s="154"/>
      <c r="L18700" s="168"/>
      <c r="M18700" s="154"/>
      <c r="N18700" s="157"/>
      <c r="O18700" s="157"/>
      <c r="P18700" s="152"/>
      <c r="Q18700" s="154"/>
      <c r="R18700" s="154"/>
      <c r="S18700" s="154"/>
      <c r="T18700" s="154"/>
      <c r="U18700" s="154"/>
      <c r="V18700" s="154"/>
      <c r="W18700" s="154"/>
      <c r="X18700" s="154"/>
      <c r="Y18700" s="154"/>
      <c r="Z18700" s="154"/>
      <c r="AA18700" s="154"/>
      <c r="AB18700" s="169"/>
      <c r="AC18700" s="154"/>
      <c r="AD18700" s="158"/>
      <c r="AE18700" s="154"/>
      <c r="AF18700" s="154"/>
      <c r="AG18700" s="154"/>
      <c r="AH18700" s="154"/>
    </row>
    <row r="18701" spans="1:34">
      <c r="A18701" s="154"/>
      <c r="B18701" s="154"/>
      <c r="C18701" s="154"/>
      <c r="D18701" s="154"/>
      <c r="E18701" s="159"/>
      <c r="F18701" s="154"/>
      <c r="G18701" s="155"/>
      <c r="H18701" s="155"/>
      <c r="I18701" s="154"/>
      <c r="J18701" s="156"/>
      <c r="K18701" s="154"/>
      <c r="L18701" s="168"/>
      <c r="M18701" s="154"/>
      <c r="N18701" s="157"/>
      <c r="O18701" s="157"/>
      <c r="P18701" s="152"/>
      <c r="Q18701" s="154"/>
      <c r="R18701" s="154"/>
      <c r="S18701" s="154"/>
      <c r="T18701" s="154"/>
      <c r="U18701" s="154"/>
      <c r="V18701" s="154"/>
      <c r="W18701" s="154"/>
      <c r="X18701" s="154"/>
      <c r="Y18701" s="154"/>
      <c r="Z18701" s="154"/>
      <c r="AA18701" s="154"/>
      <c r="AB18701" s="169"/>
      <c r="AC18701" s="154"/>
      <c r="AD18701" s="158"/>
      <c r="AE18701" s="154"/>
      <c r="AF18701" s="154"/>
      <c r="AG18701" s="154"/>
      <c r="AH18701" s="154"/>
    </row>
    <row r="18702" spans="1:34">
      <c r="A18702" s="154"/>
      <c r="B18702" s="154"/>
      <c r="C18702" s="154"/>
      <c r="D18702" s="154"/>
      <c r="E18702" s="159"/>
      <c r="F18702" s="154"/>
      <c r="G18702" s="155"/>
      <c r="H18702" s="155"/>
      <c r="I18702" s="154"/>
      <c r="J18702" s="156"/>
      <c r="K18702" s="154"/>
      <c r="L18702" s="168"/>
      <c r="M18702" s="154"/>
      <c r="N18702" s="157"/>
      <c r="O18702" s="157"/>
      <c r="P18702" s="152"/>
      <c r="Q18702" s="154"/>
      <c r="R18702" s="154"/>
      <c r="S18702" s="154"/>
      <c r="T18702" s="154"/>
      <c r="U18702" s="154"/>
      <c r="V18702" s="154"/>
      <c r="W18702" s="154"/>
      <c r="X18702" s="154"/>
      <c r="Y18702" s="154"/>
      <c r="Z18702" s="154"/>
      <c r="AA18702" s="154"/>
      <c r="AB18702" s="169"/>
      <c r="AC18702" s="154"/>
      <c r="AD18702" s="158"/>
      <c r="AE18702" s="154"/>
      <c r="AF18702" s="154"/>
      <c r="AG18702" s="154"/>
      <c r="AH18702" s="154"/>
    </row>
    <row r="18703" spans="1:34">
      <c r="A18703" s="154"/>
      <c r="B18703" s="154"/>
      <c r="C18703" s="154"/>
      <c r="D18703" s="154"/>
      <c r="E18703" s="159"/>
      <c r="F18703" s="154"/>
      <c r="G18703" s="155"/>
      <c r="H18703" s="155"/>
      <c r="I18703" s="154"/>
      <c r="J18703" s="156"/>
      <c r="K18703" s="154"/>
      <c r="L18703" s="168"/>
      <c r="M18703" s="154"/>
      <c r="N18703" s="157"/>
      <c r="O18703" s="157"/>
      <c r="P18703" s="152"/>
      <c r="Q18703" s="154"/>
      <c r="R18703" s="154"/>
      <c r="S18703" s="154"/>
      <c r="T18703" s="154"/>
      <c r="U18703" s="154"/>
      <c r="V18703" s="154"/>
      <c r="W18703" s="154"/>
      <c r="X18703" s="154"/>
      <c r="Y18703" s="154"/>
      <c r="Z18703" s="154"/>
      <c r="AA18703" s="154"/>
      <c r="AB18703" s="169"/>
      <c r="AC18703" s="154"/>
      <c r="AD18703" s="158"/>
      <c r="AE18703" s="154"/>
      <c r="AF18703" s="154"/>
      <c r="AG18703" s="154"/>
      <c r="AH18703" s="154"/>
    </row>
    <row r="18704" spans="1:34">
      <c r="A18704" s="154"/>
      <c r="B18704" s="154"/>
      <c r="C18704" s="154"/>
      <c r="D18704" s="154"/>
      <c r="E18704" s="159"/>
      <c r="F18704" s="154"/>
      <c r="G18704" s="155"/>
      <c r="H18704" s="155"/>
      <c r="I18704" s="154"/>
      <c r="J18704" s="156"/>
      <c r="K18704" s="154"/>
      <c r="L18704" s="168"/>
      <c r="M18704" s="154"/>
      <c r="N18704" s="157"/>
      <c r="O18704" s="157"/>
      <c r="P18704" s="152"/>
      <c r="Q18704" s="154"/>
      <c r="R18704" s="154"/>
      <c r="S18704" s="154"/>
      <c r="T18704" s="154"/>
      <c r="U18704" s="154"/>
      <c r="V18704" s="154"/>
      <c r="W18704" s="154"/>
      <c r="X18704" s="154"/>
      <c r="Y18704" s="154"/>
      <c r="Z18704" s="154"/>
      <c r="AA18704" s="154"/>
      <c r="AB18704" s="169"/>
      <c r="AC18704" s="154"/>
      <c r="AD18704" s="158"/>
      <c r="AE18704" s="154"/>
      <c r="AF18704" s="154"/>
      <c r="AG18704" s="154"/>
      <c r="AH18704" s="154"/>
    </row>
    <row r="18705" spans="1:34">
      <c r="A18705" s="154"/>
      <c r="B18705" s="154"/>
      <c r="C18705" s="154"/>
      <c r="D18705" s="154"/>
      <c r="E18705" s="159"/>
      <c r="F18705" s="154"/>
      <c r="G18705" s="155"/>
      <c r="H18705" s="155"/>
      <c r="I18705" s="154"/>
      <c r="J18705" s="156"/>
      <c r="K18705" s="154"/>
      <c r="L18705" s="168"/>
      <c r="M18705" s="154"/>
      <c r="N18705" s="157"/>
      <c r="O18705" s="157"/>
      <c r="P18705" s="152"/>
      <c r="Q18705" s="154"/>
      <c r="R18705" s="154"/>
      <c r="S18705" s="154"/>
      <c r="T18705" s="154"/>
      <c r="U18705" s="154"/>
      <c r="V18705" s="154"/>
      <c r="W18705" s="154"/>
      <c r="X18705" s="154"/>
      <c r="Y18705" s="154"/>
      <c r="Z18705" s="154"/>
      <c r="AA18705" s="154"/>
      <c r="AB18705" s="169"/>
      <c r="AC18705" s="154"/>
      <c r="AD18705" s="158"/>
      <c r="AE18705" s="154"/>
      <c r="AF18705" s="154"/>
      <c r="AG18705" s="154"/>
      <c r="AH18705" s="154"/>
    </row>
    <row r="18706" spans="1:34">
      <c r="A18706" s="154"/>
      <c r="B18706" s="154"/>
      <c r="C18706" s="154"/>
      <c r="D18706" s="154"/>
      <c r="E18706" s="159"/>
      <c r="F18706" s="154"/>
      <c r="G18706" s="155"/>
      <c r="H18706" s="155"/>
      <c r="I18706" s="154"/>
      <c r="J18706" s="156"/>
      <c r="K18706" s="154"/>
      <c r="L18706" s="168"/>
      <c r="M18706" s="154"/>
      <c r="N18706" s="157"/>
      <c r="O18706" s="157"/>
      <c r="P18706" s="152"/>
      <c r="Q18706" s="154"/>
      <c r="R18706" s="154"/>
      <c r="S18706" s="154"/>
      <c r="T18706" s="154"/>
      <c r="U18706" s="154"/>
      <c r="V18706" s="154"/>
      <c r="W18706" s="154"/>
      <c r="X18706" s="154"/>
      <c r="Y18706" s="154"/>
      <c r="Z18706" s="154"/>
      <c r="AA18706" s="154"/>
      <c r="AB18706" s="169"/>
      <c r="AC18706" s="154"/>
      <c r="AD18706" s="158"/>
      <c r="AE18706" s="154"/>
      <c r="AF18706" s="154"/>
      <c r="AG18706" s="154"/>
      <c r="AH18706" s="154"/>
    </row>
    <row r="18707" spans="1:34">
      <c r="A18707" s="154"/>
      <c r="B18707" s="154"/>
      <c r="C18707" s="154"/>
      <c r="D18707" s="154"/>
      <c r="E18707" s="159"/>
      <c r="F18707" s="154"/>
      <c r="G18707" s="155"/>
      <c r="H18707" s="155"/>
      <c r="I18707" s="154"/>
      <c r="J18707" s="156"/>
      <c r="K18707" s="154"/>
      <c r="L18707" s="168"/>
      <c r="M18707" s="154"/>
      <c r="N18707" s="157"/>
      <c r="O18707" s="157"/>
      <c r="P18707" s="152"/>
      <c r="Q18707" s="154"/>
      <c r="R18707" s="154"/>
      <c r="S18707" s="154"/>
      <c r="T18707" s="154"/>
      <c r="U18707" s="154"/>
      <c r="V18707" s="154"/>
      <c r="W18707" s="154"/>
      <c r="X18707" s="154"/>
      <c r="Y18707" s="154"/>
      <c r="Z18707" s="154"/>
      <c r="AA18707" s="154"/>
      <c r="AB18707" s="169"/>
      <c r="AC18707" s="154"/>
      <c r="AD18707" s="158"/>
      <c r="AE18707" s="154"/>
      <c r="AF18707" s="154"/>
      <c r="AG18707" s="154"/>
      <c r="AH18707" s="154"/>
    </row>
    <row r="18708" spans="1:34">
      <c r="A18708" s="154"/>
      <c r="B18708" s="154"/>
      <c r="C18708" s="154"/>
      <c r="D18708" s="154"/>
      <c r="E18708" s="159"/>
      <c r="F18708" s="154"/>
      <c r="G18708" s="155"/>
      <c r="H18708" s="155"/>
      <c r="I18708" s="154"/>
      <c r="J18708" s="156"/>
      <c r="K18708" s="154"/>
      <c r="L18708" s="168"/>
      <c r="M18708" s="154"/>
      <c r="N18708" s="157"/>
      <c r="O18708" s="157"/>
      <c r="P18708" s="152"/>
      <c r="Q18708" s="154"/>
      <c r="R18708" s="154"/>
      <c r="S18708" s="154"/>
      <c r="T18708" s="154"/>
      <c r="U18708" s="154"/>
      <c r="V18708" s="154"/>
      <c r="W18708" s="154"/>
      <c r="X18708" s="154"/>
      <c r="Y18708" s="154"/>
      <c r="Z18708" s="154"/>
      <c r="AA18708" s="154"/>
      <c r="AB18708" s="169"/>
      <c r="AC18708" s="154"/>
      <c r="AD18708" s="158"/>
      <c r="AE18708" s="154"/>
      <c r="AF18708" s="154"/>
      <c r="AG18708" s="154"/>
      <c r="AH18708" s="154"/>
    </row>
    <row r="18709" spans="1:34">
      <c r="A18709" s="154"/>
      <c r="B18709" s="154"/>
      <c r="C18709" s="154"/>
      <c r="D18709" s="154"/>
      <c r="E18709" s="159"/>
      <c r="F18709" s="154"/>
      <c r="G18709" s="155"/>
      <c r="H18709" s="155"/>
      <c r="I18709" s="154"/>
      <c r="J18709" s="156"/>
      <c r="K18709" s="154"/>
      <c r="L18709" s="168"/>
      <c r="M18709" s="154"/>
      <c r="N18709" s="157"/>
      <c r="O18709" s="157"/>
      <c r="P18709" s="152"/>
      <c r="Q18709" s="154"/>
      <c r="R18709" s="154"/>
      <c r="S18709" s="154"/>
      <c r="T18709" s="154"/>
      <c r="U18709" s="154"/>
      <c r="V18709" s="154"/>
      <c r="W18709" s="154"/>
      <c r="X18709" s="154"/>
      <c r="Y18709" s="154"/>
      <c r="Z18709" s="154"/>
      <c r="AA18709" s="154"/>
      <c r="AB18709" s="169"/>
      <c r="AC18709" s="154"/>
      <c r="AD18709" s="158"/>
      <c r="AE18709" s="154"/>
      <c r="AF18709" s="154"/>
      <c r="AG18709" s="154"/>
      <c r="AH18709" s="154"/>
    </row>
    <row r="18710" spans="1:34">
      <c r="A18710" s="154"/>
      <c r="B18710" s="154"/>
      <c r="C18710" s="154"/>
      <c r="D18710" s="154"/>
      <c r="E18710" s="159"/>
      <c r="F18710" s="154"/>
      <c r="G18710" s="155"/>
      <c r="H18710" s="155"/>
      <c r="I18710" s="154"/>
      <c r="J18710" s="156"/>
      <c r="K18710" s="154"/>
      <c r="L18710" s="168"/>
      <c r="M18710" s="154"/>
      <c r="N18710" s="157"/>
      <c r="O18710" s="157"/>
      <c r="P18710" s="152"/>
      <c r="Q18710" s="154"/>
      <c r="R18710" s="154"/>
      <c r="S18710" s="154"/>
      <c r="T18710" s="154"/>
      <c r="U18710" s="154"/>
      <c r="V18710" s="154"/>
      <c r="W18710" s="154"/>
      <c r="X18710" s="154"/>
      <c r="Y18710" s="154"/>
      <c r="Z18710" s="154"/>
      <c r="AA18710" s="154"/>
      <c r="AB18710" s="169"/>
      <c r="AC18710" s="154"/>
      <c r="AD18710" s="158"/>
      <c r="AE18710" s="154"/>
      <c r="AF18710" s="154"/>
      <c r="AG18710" s="154"/>
      <c r="AH18710" s="154"/>
    </row>
    <row r="18711" spans="1:34">
      <c r="A18711" s="154"/>
      <c r="B18711" s="154"/>
      <c r="C18711" s="154"/>
      <c r="D18711" s="154"/>
      <c r="E18711" s="159"/>
      <c r="F18711" s="154"/>
      <c r="G18711" s="155"/>
      <c r="H18711" s="155"/>
      <c r="I18711" s="154"/>
      <c r="J18711" s="156"/>
      <c r="K18711" s="154"/>
      <c r="L18711" s="168"/>
      <c r="M18711" s="154"/>
      <c r="N18711" s="157"/>
      <c r="O18711" s="157"/>
      <c r="P18711" s="152"/>
      <c r="Q18711" s="154"/>
      <c r="R18711" s="154"/>
      <c r="S18711" s="154"/>
      <c r="T18711" s="154"/>
      <c r="U18711" s="154"/>
      <c r="V18711" s="154"/>
      <c r="W18711" s="154"/>
      <c r="X18711" s="154"/>
      <c r="Y18711" s="154"/>
      <c r="Z18711" s="154"/>
      <c r="AA18711" s="154"/>
      <c r="AB18711" s="169"/>
      <c r="AC18711" s="154"/>
      <c r="AD18711" s="158"/>
      <c r="AE18711" s="154"/>
      <c r="AF18711" s="154"/>
      <c r="AG18711" s="154"/>
      <c r="AH18711" s="154"/>
    </row>
    <row r="18712" spans="1:34">
      <c r="A18712" s="154"/>
      <c r="B18712" s="154"/>
      <c r="C18712" s="154"/>
      <c r="D18712" s="154"/>
      <c r="E18712" s="159"/>
      <c r="F18712" s="154"/>
      <c r="G18712" s="155"/>
      <c r="H18712" s="155"/>
      <c r="I18712" s="154"/>
      <c r="J18712" s="156"/>
      <c r="K18712" s="154"/>
      <c r="L18712" s="168"/>
      <c r="M18712" s="154"/>
      <c r="N18712" s="157"/>
      <c r="O18712" s="157"/>
      <c r="P18712" s="152"/>
      <c r="Q18712" s="154"/>
      <c r="R18712" s="154"/>
      <c r="S18712" s="154"/>
      <c r="T18712" s="154"/>
      <c r="U18712" s="154"/>
      <c r="V18712" s="154"/>
      <c r="W18712" s="154"/>
      <c r="X18712" s="154"/>
      <c r="Y18712" s="154"/>
      <c r="Z18712" s="154"/>
      <c r="AA18712" s="154"/>
      <c r="AB18712" s="169"/>
      <c r="AC18712" s="154"/>
      <c r="AD18712" s="158"/>
      <c r="AE18712" s="154"/>
      <c r="AF18712" s="154"/>
      <c r="AG18712" s="154"/>
      <c r="AH18712" s="154"/>
    </row>
    <row r="18713" spans="1:34">
      <c r="A18713" s="154"/>
      <c r="B18713" s="154"/>
      <c r="C18713" s="154"/>
      <c r="D18713" s="154"/>
      <c r="E18713" s="159"/>
      <c r="F18713" s="154"/>
      <c r="G18713" s="155"/>
      <c r="H18713" s="155"/>
      <c r="I18713" s="154"/>
      <c r="J18713" s="156"/>
      <c r="K18713" s="154"/>
      <c r="L18713" s="168"/>
      <c r="M18713" s="154"/>
      <c r="N18713" s="157"/>
      <c r="O18713" s="157"/>
      <c r="P18713" s="152"/>
      <c r="Q18713" s="154"/>
      <c r="R18713" s="154"/>
      <c r="S18713" s="154"/>
      <c r="T18713" s="154"/>
      <c r="U18713" s="154"/>
      <c r="V18713" s="154"/>
      <c r="W18713" s="154"/>
      <c r="X18713" s="154"/>
      <c r="Y18713" s="154"/>
      <c r="Z18713" s="154"/>
      <c r="AA18713" s="154"/>
      <c r="AB18713" s="169"/>
      <c r="AC18713" s="154"/>
      <c r="AD18713" s="158"/>
      <c r="AE18713" s="154"/>
      <c r="AF18713" s="154"/>
      <c r="AG18713" s="154"/>
      <c r="AH18713" s="154"/>
    </row>
    <row r="18714" spans="1:34">
      <c r="A18714" s="154"/>
      <c r="B18714" s="154"/>
      <c r="C18714" s="154"/>
      <c r="D18714" s="154"/>
      <c r="E18714" s="159"/>
      <c r="F18714" s="154"/>
      <c r="G18714" s="155"/>
      <c r="H18714" s="155"/>
      <c r="I18714" s="154"/>
      <c r="J18714" s="156"/>
      <c r="K18714" s="154"/>
      <c r="L18714" s="168"/>
      <c r="M18714" s="154"/>
      <c r="N18714" s="157"/>
      <c r="O18714" s="157"/>
      <c r="P18714" s="152"/>
      <c r="Q18714" s="154"/>
      <c r="R18714" s="154"/>
      <c r="S18714" s="154"/>
      <c r="T18714" s="154"/>
      <c r="U18714" s="154"/>
      <c r="V18714" s="154"/>
      <c r="W18714" s="154"/>
      <c r="X18714" s="154"/>
      <c r="Y18714" s="154"/>
      <c r="Z18714" s="154"/>
      <c r="AA18714" s="154"/>
      <c r="AB18714" s="169"/>
      <c r="AC18714" s="154"/>
      <c r="AD18714" s="158"/>
      <c r="AE18714" s="154"/>
      <c r="AF18714" s="154"/>
      <c r="AG18714" s="154"/>
      <c r="AH18714" s="154"/>
    </row>
    <row r="18715" spans="1:34">
      <c r="A18715" s="154"/>
      <c r="B18715" s="154"/>
      <c r="C18715" s="154"/>
      <c r="D18715" s="154"/>
      <c r="E18715" s="159"/>
      <c r="F18715" s="154"/>
      <c r="G18715" s="155"/>
      <c r="H18715" s="155"/>
      <c r="I18715" s="154"/>
      <c r="J18715" s="156"/>
      <c r="K18715" s="154"/>
      <c r="L18715" s="168"/>
      <c r="M18715" s="154"/>
      <c r="N18715" s="157"/>
      <c r="O18715" s="157"/>
      <c r="P18715" s="152"/>
      <c r="Q18715" s="154"/>
      <c r="R18715" s="154"/>
      <c r="S18715" s="154"/>
      <c r="T18715" s="154"/>
      <c r="U18715" s="154"/>
      <c r="V18715" s="154"/>
      <c r="W18715" s="154"/>
      <c r="X18715" s="154"/>
      <c r="Y18715" s="154"/>
      <c r="Z18715" s="154"/>
      <c r="AA18715" s="154"/>
      <c r="AB18715" s="169"/>
      <c r="AC18715" s="154"/>
      <c r="AD18715" s="158"/>
      <c r="AE18715" s="154"/>
      <c r="AF18715" s="154"/>
      <c r="AG18715" s="154"/>
      <c r="AH18715" s="154"/>
    </row>
    <row r="18716" spans="1:34">
      <c r="A18716" s="154"/>
      <c r="B18716" s="154"/>
      <c r="C18716" s="154"/>
      <c r="D18716" s="154"/>
      <c r="E18716" s="159"/>
      <c r="F18716" s="154"/>
      <c r="G18716" s="155"/>
      <c r="H18716" s="155"/>
      <c r="I18716" s="154"/>
      <c r="J18716" s="156"/>
      <c r="K18716" s="154"/>
      <c r="L18716" s="168"/>
      <c r="M18716" s="154"/>
      <c r="N18716" s="157"/>
      <c r="O18716" s="157"/>
      <c r="P18716" s="152"/>
      <c r="Q18716" s="154"/>
      <c r="R18716" s="154"/>
      <c r="S18716" s="154"/>
      <c r="T18716" s="154"/>
      <c r="U18716" s="154"/>
      <c r="V18716" s="154"/>
      <c r="W18716" s="154"/>
      <c r="X18716" s="154"/>
      <c r="Y18716" s="154"/>
      <c r="Z18716" s="154"/>
      <c r="AA18716" s="154"/>
      <c r="AB18716" s="169"/>
      <c r="AC18716" s="154"/>
      <c r="AD18716" s="158"/>
      <c r="AE18716" s="154"/>
      <c r="AF18716" s="154"/>
      <c r="AG18716" s="154"/>
      <c r="AH18716" s="154"/>
    </row>
    <row r="18717" spans="1:34">
      <c r="A18717" s="154"/>
      <c r="B18717" s="154"/>
      <c r="C18717" s="154"/>
      <c r="D18717" s="154"/>
      <c r="E18717" s="159"/>
      <c r="F18717" s="154"/>
      <c r="G18717" s="155"/>
      <c r="H18717" s="155"/>
      <c r="I18717" s="154"/>
      <c r="J18717" s="156"/>
      <c r="K18717" s="154"/>
      <c r="L18717" s="168"/>
      <c r="M18717" s="154"/>
      <c r="N18717" s="157"/>
      <c r="O18717" s="157"/>
      <c r="P18717" s="152"/>
      <c r="Q18717" s="154"/>
      <c r="R18717" s="154"/>
      <c r="S18717" s="154"/>
      <c r="T18717" s="154"/>
      <c r="U18717" s="154"/>
      <c r="V18717" s="154"/>
      <c r="W18717" s="154"/>
      <c r="X18717" s="154"/>
      <c r="Y18717" s="154"/>
      <c r="Z18717" s="154"/>
      <c r="AA18717" s="154"/>
      <c r="AB18717" s="169"/>
      <c r="AC18717" s="154"/>
      <c r="AD18717" s="158"/>
      <c r="AE18717" s="154"/>
      <c r="AF18717" s="154"/>
      <c r="AG18717" s="154"/>
      <c r="AH18717" s="154"/>
    </row>
    <row r="18718" spans="1:34">
      <c r="A18718" s="154"/>
      <c r="B18718" s="154"/>
      <c r="C18718" s="154"/>
      <c r="D18718" s="154"/>
      <c r="E18718" s="159"/>
      <c r="F18718" s="154"/>
      <c r="G18718" s="155"/>
      <c r="H18718" s="155"/>
      <c r="I18718" s="154"/>
      <c r="J18718" s="156"/>
      <c r="K18718" s="154"/>
      <c r="L18718" s="168"/>
      <c r="M18718" s="154"/>
      <c r="N18718" s="157"/>
      <c r="O18718" s="157"/>
      <c r="P18718" s="152"/>
      <c r="Q18718" s="154"/>
      <c r="R18718" s="154"/>
      <c r="S18718" s="154"/>
      <c r="T18718" s="154"/>
      <c r="U18718" s="154"/>
      <c r="V18718" s="154"/>
      <c r="W18718" s="154"/>
      <c r="X18718" s="154"/>
      <c r="Y18718" s="154"/>
      <c r="Z18718" s="154"/>
      <c r="AA18718" s="154"/>
      <c r="AB18718" s="169"/>
      <c r="AC18718" s="154"/>
      <c r="AD18718" s="158"/>
      <c r="AE18718" s="154"/>
      <c r="AF18718" s="154"/>
      <c r="AG18718" s="154"/>
      <c r="AH18718" s="154"/>
    </row>
    <row r="18719" spans="1:34">
      <c r="A18719" s="154"/>
      <c r="B18719" s="154"/>
      <c r="C18719" s="154"/>
      <c r="D18719" s="154"/>
      <c r="E18719" s="159"/>
      <c r="F18719" s="154"/>
      <c r="G18719" s="155"/>
      <c r="H18719" s="155"/>
      <c r="I18719" s="154"/>
      <c r="J18719" s="156"/>
      <c r="K18719" s="154"/>
      <c r="L18719" s="168"/>
      <c r="M18719" s="154"/>
      <c r="N18719" s="157"/>
      <c r="O18719" s="157"/>
      <c r="P18719" s="152"/>
      <c r="Q18719" s="154"/>
      <c r="R18719" s="154"/>
      <c r="S18719" s="154"/>
      <c r="T18719" s="154"/>
      <c r="U18719" s="154"/>
      <c r="V18719" s="154"/>
      <c r="W18719" s="154"/>
      <c r="X18719" s="154"/>
      <c r="Y18719" s="154"/>
      <c r="Z18719" s="154"/>
      <c r="AA18719" s="154"/>
      <c r="AB18719" s="169"/>
      <c r="AC18719" s="154"/>
      <c r="AD18719" s="158"/>
      <c r="AE18719" s="154"/>
      <c r="AF18719" s="154"/>
      <c r="AG18719" s="154"/>
      <c r="AH18719" s="154"/>
    </row>
    <row r="18720" spans="1:34">
      <c r="A18720" s="154"/>
      <c r="B18720" s="154"/>
      <c r="C18720" s="154"/>
      <c r="D18720" s="154"/>
      <c r="E18720" s="159"/>
      <c r="F18720" s="154"/>
      <c r="G18720" s="155"/>
      <c r="H18720" s="155"/>
      <c r="I18720" s="154"/>
      <c r="J18720" s="156"/>
      <c r="K18720" s="154"/>
      <c r="L18720" s="168"/>
      <c r="M18720" s="154"/>
      <c r="N18720" s="157"/>
      <c r="O18720" s="157"/>
      <c r="P18720" s="152"/>
      <c r="Q18720" s="154"/>
      <c r="R18720" s="154"/>
      <c r="S18720" s="154"/>
      <c r="T18720" s="154"/>
      <c r="U18720" s="154"/>
      <c r="V18720" s="154"/>
      <c r="W18720" s="154"/>
      <c r="X18720" s="154"/>
      <c r="Y18720" s="154"/>
      <c r="Z18720" s="154"/>
      <c r="AA18720" s="154"/>
      <c r="AB18720" s="169"/>
      <c r="AC18720" s="154"/>
      <c r="AD18720" s="158"/>
      <c r="AE18720" s="154"/>
      <c r="AF18720" s="154"/>
      <c r="AG18720" s="154"/>
      <c r="AH18720" s="154"/>
    </row>
    <row r="18721" spans="1:34">
      <c r="A18721" s="154"/>
      <c r="B18721" s="154"/>
      <c r="C18721" s="154"/>
      <c r="D18721" s="154"/>
      <c r="E18721" s="159"/>
      <c r="F18721" s="154"/>
      <c r="G18721" s="155"/>
      <c r="H18721" s="155"/>
      <c r="I18721" s="154"/>
      <c r="J18721" s="156"/>
      <c r="K18721" s="154"/>
      <c r="L18721" s="168"/>
      <c r="M18721" s="154"/>
      <c r="N18721" s="157"/>
      <c r="O18721" s="157"/>
      <c r="P18721" s="152"/>
      <c r="Q18721" s="154"/>
      <c r="R18721" s="154"/>
      <c r="S18721" s="154"/>
      <c r="T18721" s="154"/>
      <c r="U18721" s="154"/>
      <c r="V18721" s="154"/>
      <c r="W18721" s="154"/>
      <c r="X18721" s="154"/>
      <c r="Y18721" s="154"/>
      <c r="Z18721" s="154"/>
      <c r="AA18721" s="154"/>
      <c r="AB18721" s="169"/>
      <c r="AC18721" s="154"/>
      <c r="AD18721" s="158"/>
      <c r="AE18721" s="154"/>
      <c r="AF18721" s="154"/>
      <c r="AG18721" s="154"/>
      <c r="AH18721" s="154"/>
    </row>
    <row r="18722" spans="1:34">
      <c r="A18722" s="154"/>
      <c r="B18722" s="154"/>
      <c r="C18722" s="154"/>
      <c r="D18722" s="154"/>
      <c r="E18722" s="159"/>
      <c r="F18722" s="154"/>
      <c r="G18722" s="155"/>
      <c r="H18722" s="155"/>
      <c r="I18722" s="154"/>
      <c r="J18722" s="156"/>
      <c r="K18722" s="154"/>
      <c r="L18722" s="168"/>
      <c r="M18722" s="154"/>
      <c r="N18722" s="157"/>
      <c r="O18722" s="157"/>
      <c r="P18722" s="152"/>
      <c r="Q18722" s="154"/>
      <c r="R18722" s="154"/>
      <c r="S18722" s="154"/>
      <c r="T18722" s="154"/>
      <c r="U18722" s="154"/>
      <c r="V18722" s="154"/>
      <c r="W18722" s="154"/>
      <c r="X18722" s="154"/>
      <c r="Y18722" s="154"/>
      <c r="Z18722" s="154"/>
      <c r="AA18722" s="154"/>
      <c r="AB18722" s="169"/>
      <c r="AC18722" s="154"/>
      <c r="AD18722" s="158"/>
      <c r="AE18722" s="154"/>
      <c r="AF18722" s="154"/>
      <c r="AG18722" s="154"/>
      <c r="AH18722" s="154"/>
    </row>
    <row r="18723" spans="1:34">
      <c r="A18723" s="154"/>
      <c r="B18723" s="154"/>
      <c r="C18723" s="154"/>
      <c r="D18723" s="154"/>
      <c r="E18723" s="159"/>
      <c r="F18723" s="154"/>
      <c r="G18723" s="155"/>
      <c r="H18723" s="155"/>
      <c r="I18723" s="154"/>
      <c r="J18723" s="156"/>
      <c r="K18723" s="154"/>
      <c r="L18723" s="168"/>
      <c r="M18723" s="154"/>
      <c r="N18723" s="157"/>
      <c r="O18723" s="157"/>
      <c r="P18723" s="152"/>
      <c r="Q18723" s="154"/>
      <c r="R18723" s="154"/>
      <c r="S18723" s="154"/>
      <c r="T18723" s="154"/>
      <c r="U18723" s="154"/>
      <c r="V18723" s="154"/>
      <c r="W18723" s="154"/>
      <c r="X18723" s="154"/>
      <c r="Y18723" s="154"/>
      <c r="Z18723" s="154"/>
      <c r="AA18723" s="154"/>
      <c r="AB18723" s="169"/>
      <c r="AC18723" s="154"/>
      <c r="AD18723" s="158"/>
      <c r="AE18723" s="154"/>
      <c r="AF18723" s="154"/>
      <c r="AG18723" s="154"/>
      <c r="AH18723" s="154"/>
    </row>
    <row r="18724" spans="1:34">
      <c r="A18724" s="154"/>
      <c r="B18724" s="154"/>
      <c r="C18724" s="154"/>
      <c r="D18724" s="154"/>
      <c r="E18724" s="159"/>
      <c r="F18724" s="154"/>
      <c r="G18724" s="155"/>
      <c r="H18724" s="155"/>
      <c r="I18724" s="154"/>
      <c r="J18724" s="156"/>
      <c r="K18724" s="154"/>
      <c r="L18724" s="168"/>
      <c r="M18724" s="154"/>
      <c r="N18724" s="157"/>
      <c r="O18724" s="157"/>
      <c r="P18724" s="152"/>
      <c r="Q18724" s="154"/>
      <c r="R18724" s="154"/>
      <c r="S18724" s="154"/>
      <c r="T18724" s="154"/>
      <c r="U18724" s="154"/>
      <c r="V18724" s="154"/>
      <c r="W18724" s="154"/>
      <c r="X18724" s="154"/>
      <c r="Y18724" s="154"/>
      <c r="Z18724" s="154"/>
      <c r="AA18724" s="154"/>
      <c r="AB18724" s="169"/>
      <c r="AC18724" s="154"/>
      <c r="AD18724" s="158"/>
      <c r="AE18724" s="154"/>
      <c r="AF18724" s="154"/>
      <c r="AG18724" s="154"/>
      <c r="AH18724" s="154"/>
    </row>
    <row r="18725" spans="1:34">
      <c r="A18725" s="154"/>
      <c r="B18725" s="154"/>
      <c r="C18725" s="154"/>
      <c r="D18725" s="154"/>
      <c r="E18725" s="159"/>
      <c r="F18725" s="154"/>
      <c r="G18725" s="155"/>
      <c r="H18725" s="155"/>
      <c r="I18725" s="154"/>
      <c r="J18725" s="156"/>
      <c r="K18725" s="154"/>
      <c r="L18725" s="168"/>
      <c r="M18725" s="154"/>
      <c r="N18725" s="157"/>
      <c r="O18725" s="157"/>
      <c r="P18725" s="152"/>
      <c r="Q18725" s="154"/>
      <c r="R18725" s="154"/>
      <c r="S18725" s="154"/>
      <c r="T18725" s="154"/>
      <c r="U18725" s="154"/>
      <c r="V18725" s="154"/>
      <c r="W18725" s="154"/>
      <c r="X18725" s="154"/>
      <c r="Y18725" s="154"/>
      <c r="Z18725" s="154"/>
      <c r="AA18725" s="154"/>
      <c r="AB18725" s="169"/>
      <c r="AC18725" s="154"/>
      <c r="AD18725" s="158"/>
      <c r="AE18725" s="154"/>
      <c r="AF18725" s="154"/>
      <c r="AG18725" s="154"/>
      <c r="AH18725" s="154"/>
    </row>
    <row r="18726" spans="1:34">
      <c r="A18726" s="154"/>
      <c r="B18726" s="154"/>
      <c r="C18726" s="154"/>
      <c r="D18726" s="154"/>
      <c r="E18726" s="159"/>
      <c r="F18726" s="154"/>
      <c r="G18726" s="155"/>
      <c r="H18726" s="155"/>
      <c r="I18726" s="154"/>
      <c r="J18726" s="156"/>
      <c r="K18726" s="154"/>
      <c r="L18726" s="168"/>
      <c r="M18726" s="154"/>
      <c r="N18726" s="157"/>
      <c r="O18726" s="157"/>
      <c r="P18726" s="152"/>
      <c r="Q18726" s="154"/>
      <c r="R18726" s="154"/>
      <c r="S18726" s="154"/>
      <c r="T18726" s="154"/>
      <c r="U18726" s="154"/>
      <c r="V18726" s="154"/>
      <c r="W18726" s="154"/>
      <c r="X18726" s="154"/>
      <c r="Y18726" s="154"/>
      <c r="Z18726" s="154"/>
      <c r="AA18726" s="154"/>
      <c r="AB18726" s="169"/>
      <c r="AC18726" s="154"/>
      <c r="AD18726" s="158"/>
      <c r="AE18726" s="154"/>
      <c r="AF18726" s="154"/>
      <c r="AG18726" s="154"/>
      <c r="AH18726" s="154"/>
    </row>
    <row r="18727" spans="1:34">
      <c r="A18727" s="154"/>
      <c r="B18727" s="154"/>
      <c r="C18727" s="154"/>
      <c r="D18727" s="154"/>
      <c r="E18727" s="159"/>
      <c r="F18727" s="154"/>
      <c r="G18727" s="155"/>
      <c r="H18727" s="155"/>
      <c r="I18727" s="154"/>
      <c r="J18727" s="156"/>
      <c r="K18727" s="154"/>
      <c r="L18727" s="168"/>
      <c r="M18727" s="154"/>
      <c r="N18727" s="157"/>
      <c r="O18727" s="157"/>
      <c r="P18727" s="152"/>
      <c r="Q18727" s="154"/>
      <c r="R18727" s="154"/>
      <c r="S18727" s="154"/>
      <c r="T18727" s="154"/>
      <c r="U18727" s="154"/>
      <c r="V18727" s="154"/>
      <c r="W18727" s="154"/>
      <c r="X18727" s="154"/>
      <c r="Y18727" s="154"/>
      <c r="Z18727" s="154"/>
      <c r="AA18727" s="154"/>
      <c r="AB18727" s="169"/>
      <c r="AC18727" s="154"/>
      <c r="AD18727" s="158"/>
      <c r="AE18727" s="154"/>
      <c r="AF18727" s="154"/>
      <c r="AG18727" s="154"/>
      <c r="AH18727" s="154"/>
    </row>
    <row r="18728" spans="1:34">
      <c r="A18728" s="154"/>
      <c r="B18728" s="154"/>
      <c r="C18728" s="154"/>
      <c r="D18728" s="154"/>
      <c r="E18728" s="159"/>
      <c r="F18728" s="154"/>
      <c r="G18728" s="155"/>
      <c r="H18728" s="155"/>
      <c r="I18728" s="154"/>
      <c r="J18728" s="156"/>
      <c r="K18728" s="154"/>
      <c r="L18728" s="168"/>
      <c r="M18728" s="154"/>
      <c r="N18728" s="157"/>
      <c r="O18728" s="157"/>
      <c r="P18728" s="152"/>
      <c r="Q18728" s="154"/>
      <c r="R18728" s="154"/>
      <c r="S18728" s="154"/>
      <c r="T18728" s="154"/>
      <c r="U18728" s="154"/>
      <c r="V18728" s="154"/>
      <c r="W18728" s="154"/>
      <c r="X18728" s="154"/>
      <c r="Y18728" s="154"/>
      <c r="Z18728" s="154"/>
      <c r="AA18728" s="154"/>
      <c r="AB18728" s="169"/>
      <c r="AC18728" s="154"/>
      <c r="AD18728" s="158"/>
      <c r="AE18728" s="154"/>
      <c r="AF18728" s="154"/>
      <c r="AG18728" s="154"/>
      <c r="AH18728" s="154"/>
    </row>
    <row r="18729" spans="1:34">
      <c r="A18729" s="154"/>
      <c r="B18729" s="154"/>
      <c r="C18729" s="154"/>
      <c r="D18729" s="154"/>
      <c r="E18729" s="159"/>
      <c r="F18729" s="154"/>
      <c r="G18729" s="155"/>
      <c r="H18729" s="155"/>
      <c r="I18729" s="154"/>
      <c r="J18729" s="156"/>
      <c r="K18729" s="154"/>
      <c r="L18729" s="168"/>
      <c r="M18729" s="154"/>
      <c r="N18729" s="157"/>
      <c r="O18729" s="157"/>
      <c r="P18729" s="152"/>
      <c r="Q18729" s="154"/>
      <c r="R18729" s="154"/>
      <c r="S18729" s="154"/>
      <c r="T18729" s="154"/>
      <c r="U18729" s="154"/>
      <c r="V18729" s="154"/>
      <c r="W18729" s="154"/>
      <c r="X18729" s="154"/>
      <c r="Y18729" s="154"/>
      <c r="Z18729" s="154"/>
      <c r="AA18729" s="154"/>
      <c r="AB18729" s="169"/>
      <c r="AC18729" s="154"/>
      <c r="AD18729" s="158"/>
      <c r="AE18729" s="154"/>
      <c r="AF18729" s="154"/>
      <c r="AG18729" s="154"/>
      <c r="AH18729" s="154"/>
    </row>
    <row r="18730" spans="1:34">
      <c r="A18730" s="154"/>
      <c r="B18730" s="154"/>
      <c r="C18730" s="154"/>
      <c r="D18730" s="154"/>
      <c r="E18730" s="159"/>
      <c r="F18730" s="154"/>
      <c r="G18730" s="155"/>
      <c r="H18730" s="155"/>
      <c r="I18730" s="154"/>
      <c r="J18730" s="156"/>
      <c r="K18730" s="154"/>
      <c r="L18730" s="168"/>
      <c r="M18730" s="154"/>
      <c r="N18730" s="157"/>
      <c r="O18730" s="157"/>
      <c r="P18730" s="152"/>
      <c r="Q18730" s="154"/>
      <c r="R18730" s="154"/>
      <c r="S18730" s="154"/>
      <c r="T18730" s="154"/>
      <c r="U18730" s="154"/>
      <c r="V18730" s="154"/>
      <c r="W18730" s="154"/>
      <c r="X18730" s="154"/>
      <c r="Y18730" s="154"/>
      <c r="Z18730" s="154"/>
      <c r="AA18730" s="154"/>
      <c r="AB18730" s="169"/>
      <c r="AC18730" s="154"/>
      <c r="AD18730" s="158"/>
      <c r="AE18730" s="154"/>
      <c r="AF18730" s="154"/>
      <c r="AG18730" s="154"/>
      <c r="AH18730" s="154"/>
    </row>
    <row r="18731" spans="1:34">
      <c r="A18731" s="154"/>
      <c r="B18731" s="154"/>
      <c r="C18731" s="154"/>
      <c r="D18731" s="154"/>
      <c r="E18731" s="159"/>
      <c r="F18731" s="154"/>
      <c r="G18731" s="155"/>
      <c r="H18731" s="155"/>
      <c r="I18731" s="154"/>
      <c r="J18731" s="156"/>
      <c r="K18731" s="154"/>
      <c r="L18731" s="168"/>
      <c r="M18731" s="154"/>
      <c r="N18731" s="157"/>
      <c r="O18731" s="157"/>
      <c r="P18731" s="152"/>
      <c r="Q18731" s="154"/>
      <c r="R18731" s="154"/>
      <c r="S18731" s="154"/>
      <c r="T18731" s="154"/>
      <c r="U18731" s="154"/>
      <c r="V18731" s="154"/>
      <c r="W18731" s="154"/>
      <c r="X18731" s="154"/>
      <c r="Y18731" s="154"/>
      <c r="Z18731" s="154"/>
      <c r="AA18731" s="154"/>
      <c r="AB18731" s="169"/>
      <c r="AC18731" s="154"/>
      <c r="AD18731" s="158"/>
      <c r="AE18731" s="154"/>
      <c r="AF18731" s="154"/>
      <c r="AG18731" s="154"/>
      <c r="AH18731" s="154"/>
    </row>
    <row r="18732" spans="1:34">
      <c r="A18732" s="154"/>
      <c r="B18732" s="154"/>
      <c r="C18732" s="154"/>
      <c r="D18732" s="154"/>
      <c r="E18732" s="159"/>
      <c r="F18732" s="154"/>
      <c r="G18732" s="155"/>
      <c r="H18732" s="155"/>
      <c r="I18732" s="154"/>
      <c r="J18732" s="156"/>
      <c r="K18732" s="154"/>
      <c r="L18732" s="168"/>
      <c r="M18732" s="154"/>
      <c r="N18732" s="157"/>
      <c r="O18732" s="157"/>
      <c r="P18732" s="152"/>
      <c r="Q18732" s="154"/>
      <c r="R18732" s="154"/>
      <c r="S18732" s="154"/>
      <c r="T18732" s="154"/>
      <c r="U18732" s="154"/>
      <c r="V18732" s="154"/>
      <c r="W18732" s="154"/>
      <c r="X18732" s="154"/>
      <c r="Y18732" s="154"/>
      <c r="Z18732" s="154"/>
      <c r="AA18732" s="154"/>
      <c r="AB18732" s="169"/>
      <c r="AC18732" s="154"/>
      <c r="AD18732" s="158"/>
      <c r="AE18732" s="154"/>
      <c r="AF18732" s="154"/>
      <c r="AG18732" s="154"/>
      <c r="AH18732" s="154"/>
    </row>
    <row r="18733" spans="1:34">
      <c r="A18733" s="154"/>
      <c r="B18733" s="154"/>
      <c r="C18733" s="154"/>
      <c r="D18733" s="154"/>
      <c r="E18733" s="159"/>
      <c r="F18733" s="154"/>
      <c r="G18733" s="155"/>
      <c r="H18733" s="155"/>
      <c r="I18733" s="154"/>
      <c r="J18733" s="156"/>
      <c r="K18733" s="154"/>
      <c r="L18733" s="168"/>
      <c r="M18733" s="154"/>
      <c r="N18733" s="157"/>
      <c r="O18733" s="157"/>
      <c r="P18733" s="152"/>
      <c r="Q18733" s="154"/>
      <c r="R18733" s="154"/>
      <c r="S18733" s="154"/>
      <c r="T18733" s="154"/>
      <c r="U18733" s="154"/>
      <c r="V18733" s="154"/>
      <c r="W18733" s="154"/>
      <c r="X18733" s="154"/>
      <c r="Y18733" s="154"/>
      <c r="Z18733" s="154"/>
      <c r="AA18733" s="154"/>
      <c r="AB18733" s="169"/>
      <c r="AC18733" s="154"/>
      <c r="AD18733" s="158"/>
      <c r="AE18733" s="154"/>
      <c r="AF18733" s="154"/>
      <c r="AG18733" s="154"/>
      <c r="AH18733" s="154"/>
    </row>
    <row r="18734" spans="1:34">
      <c r="A18734" s="154"/>
      <c r="B18734" s="154"/>
      <c r="C18734" s="154"/>
      <c r="D18734" s="154"/>
      <c r="E18734" s="154"/>
      <c r="F18734" s="154"/>
      <c r="G18734" s="155"/>
      <c r="H18734" s="155"/>
      <c r="I18734" s="154"/>
      <c r="J18734" s="156"/>
      <c r="K18734" s="154"/>
      <c r="L18734" s="168"/>
      <c r="M18734" s="154"/>
      <c r="N18734" s="157"/>
      <c r="O18734" s="157"/>
      <c r="P18734" s="152"/>
      <c r="Q18734" s="154"/>
      <c r="R18734" s="154"/>
      <c r="S18734" s="154"/>
      <c r="T18734" s="154"/>
      <c r="U18734" s="154"/>
      <c r="V18734" s="154"/>
      <c r="W18734" s="154"/>
      <c r="X18734" s="154"/>
      <c r="Y18734" s="154"/>
      <c r="Z18734" s="154"/>
      <c r="AA18734" s="154"/>
      <c r="AB18734" s="169"/>
      <c r="AC18734" s="154"/>
      <c r="AD18734" s="158"/>
      <c r="AE18734" s="154"/>
      <c r="AF18734" s="154"/>
      <c r="AG18734" s="154"/>
      <c r="AH18734" s="154"/>
    </row>
    <row r="18735" spans="1:34">
      <c r="A18735" s="154"/>
      <c r="B18735" s="154"/>
      <c r="C18735" s="154"/>
      <c r="D18735" s="154"/>
      <c r="E18735" s="159"/>
      <c r="F18735" s="154"/>
      <c r="G18735" s="155"/>
      <c r="H18735" s="155"/>
      <c r="I18735" s="154"/>
      <c r="J18735" s="156"/>
      <c r="K18735" s="154"/>
      <c r="L18735" s="168"/>
      <c r="M18735" s="154"/>
      <c r="N18735" s="157"/>
      <c r="O18735" s="157"/>
      <c r="P18735" s="152"/>
      <c r="Q18735" s="154"/>
      <c r="R18735" s="154"/>
      <c r="S18735" s="154"/>
      <c r="T18735" s="154"/>
      <c r="U18735" s="154"/>
      <c r="V18735" s="154"/>
      <c r="W18735" s="154"/>
      <c r="X18735" s="154"/>
      <c r="Y18735" s="154"/>
      <c r="Z18735" s="154"/>
      <c r="AA18735" s="154"/>
      <c r="AB18735" s="169"/>
      <c r="AC18735" s="154"/>
      <c r="AD18735" s="158"/>
      <c r="AE18735" s="154"/>
      <c r="AF18735" s="154"/>
      <c r="AG18735" s="154"/>
      <c r="AH18735" s="154"/>
    </row>
    <row r="18736" spans="1:34">
      <c r="A18736" s="154"/>
      <c r="B18736" s="154"/>
      <c r="C18736" s="154"/>
      <c r="D18736" s="154"/>
      <c r="E18736" s="159"/>
      <c r="F18736" s="154"/>
      <c r="G18736" s="155"/>
      <c r="H18736" s="155"/>
      <c r="I18736" s="154"/>
      <c r="J18736" s="156"/>
      <c r="K18736" s="154"/>
      <c r="L18736" s="168"/>
      <c r="M18736" s="154"/>
      <c r="N18736" s="157"/>
      <c r="O18736" s="157"/>
      <c r="P18736" s="152"/>
      <c r="Q18736" s="154"/>
      <c r="R18736" s="154"/>
      <c r="S18736" s="154"/>
      <c r="T18736" s="154"/>
      <c r="U18736" s="154"/>
      <c r="V18736" s="154"/>
      <c r="W18736" s="154"/>
      <c r="X18736" s="154"/>
      <c r="Y18736" s="154"/>
      <c r="Z18736" s="154"/>
      <c r="AA18736" s="154"/>
      <c r="AB18736" s="169"/>
      <c r="AC18736" s="154"/>
      <c r="AD18736" s="158"/>
      <c r="AE18736" s="154"/>
      <c r="AF18736" s="154"/>
      <c r="AG18736" s="154"/>
      <c r="AH18736" s="154"/>
    </row>
    <row r="18737" spans="1:34">
      <c r="A18737" s="154"/>
      <c r="B18737" s="154"/>
      <c r="C18737" s="154"/>
      <c r="D18737" s="154"/>
      <c r="E18737" s="159"/>
      <c r="F18737" s="154"/>
      <c r="G18737" s="155"/>
      <c r="H18737" s="155"/>
      <c r="I18737" s="154"/>
      <c r="J18737" s="156"/>
      <c r="K18737" s="154"/>
      <c r="L18737" s="168"/>
      <c r="M18737" s="154"/>
      <c r="N18737" s="157"/>
      <c r="O18737" s="157"/>
      <c r="P18737" s="152"/>
      <c r="Q18737" s="154"/>
      <c r="R18737" s="154"/>
      <c r="S18737" s="154"/>
      <c r="T18737" s="154"/>
      <c r="U18737" s="154"/>
      <c r="V18737" s="154"/>
      <c r="W18737" s="154"/>
      <c r="X18737" s="154"/>
      <c r="Y18737" s="154"/>
      <c r="Z18737" s="154"/>
      <c r="AA18737" s="154"/>
      <c r="AB18737" s="169"/>
      <c r="AC18737" s="154"/>
      <c r="AD18737" s="158"/>
      <c r="AE18737" s="154"/>
      <c r="AF18737" s="154"/>
      <c r="AG18737" s="154"/>
      <c r="AH18737" s="154"/>
    </row>
    <row r="18738" spans="1:34">
      <c r="A18738" s="154"/>
      <c r="B18738" s="154"/>
      <c r="C18738" s="154"/>
      <c r="D18738" s="154"/>
      <c r="E18738" s="159"/>
      <c r="F18738" s="154"/>
      <c r="G18738" s="155"/>
      <c r="H18738" s="155"/>
      <c r="I18738" s="154"/>
      <c r="J18738" s="156"/>
      <c r="K18738" s="154"/>
      <c r="L18738" s="168"/>
      <c r="M18738" s="154"/>
      <c r="N18738" s="157"/>
      <c r="O18738" s="157"/>
      <c r="P18738" s="152"/>
      <c r="Q18738" s="154"/>
      <c r="R18738" s="154"/>
      <c r="S18738" s="154"/>
      <c r="T18738" s="154"/>
      <c r="U18738" s="154"/>
      <c r="V18738" s="154"/>
      <c r="W18738" s="154"/>
      <c r="X18738" s="154"/>
      <c r="Y18738" s="154"/>
      <c r="Z18738" s="154"/>
      <c r="AA18738" s="154"/>
      <c r="AB18738" s="169"/>
      <c r="AC18738" s="154"/>
      <c r="AD18738" s="158"/>
      <c r="AE18738" s="154"/>
      <c r="AF18738" s="154"/>
      <c r="AG18738" s="154"/>
      <c r="AH18738" s="154"/>
    </row>
    <row r="18739" spans="1:34">
      <c r="A18739" s="154"/>
      <c r="B18739" s="154"/>
      <c r="C18739" s="154"/>
      <c r="D18739" s="154"/>
      <c r="E18739" s="159"/>
      <c r="F18739" s="154"/>
      <c r="G18739" s="155"/>
      <c r="H18739" s="155"/>
      <c r="I18739" s="154"/>
      <c r="J18739" s="156"/>
      <c r="K18739" s="154"/>
      <c r="L18739" s="168"/>
      <c r="M18739" s="154"/>
      <c r="N18739" s="157"/>
      <c r="O18739" s="157"/>
      <c r="P18739" s="152"/>
      <c r="Q18739" s="154"/>
      <c r="R18739" s="154"/>
      <c r="S18739" s="154"/>
      <c r="T18739" s="154"/>
      <c r="U18739" s="154"/>
      <c r="V18739" s="154"/>
      <c r="W18739" s="154"/>
      <c r="X18739" s="154"/>
      <c r="Y18739" s="154"/>
      <c r="Z18739" s="154"/>
      <c r="AA18739" s="154"/>
      <c r="AB18739" s="169"/>
      <c r="AC18739" s="154"/>
      <c r="AD18739" s="158"/>
      <c r="AE18739" s="154"/>
      <c r="AF18739" s="154"/>
      <c r="AG18739" s="154"/>
      <c r="AH18739" s="154"/>
    </row>
    <row r="18740" spans="1:34">
      <c r="A18740" s="154"/>
      <c r="B18740" s="154"/>
      <c r="C18740" s="154"/>
      <c r="D18740" s="154"/>
      <c r="E18740" s="159"/>
      <c r="F18740" s="154"/>
      <c r="G18740" s="155"/>
      <c r="H18740" s="155"/>
      <c r="I18740" s="154"/>
      <c r="J18740" s="156"/>
      <c r="K18740" s="154"/>
      <c r="L18740" s="168"/>
      <c r="M18740" s="154"/>
      <c r="N18740" s="157"/>
      <c r="O18740" s="157"/>
      <c r="P18740" s="152"/>
      <c r="Q18740" s="154"/>
      <c r="R18740" s="154"/>
      <c r="S18740" s="154"/>
      <c r="T18740" s="154"/>
      <c r="U18740" s="154"/>
      <c r="V18740" s="154"/>
      <c r="W18740" s="154"/>
      <c r="X18740" s="154"/>
      <c r="Y18740" s="154"/>
      <c r="Z18740" s="154"/>
      <c r="AA18740" s="154"/>
      <c r="AB18740" s="169"/>
      <c r="AC18740" s="154"/>
      <c r="AD18740" s="158"/>
      <c r="AE18740" s="154"/>
      <c r="AF18740" s="154"/>
      <c r="AG18740" s="154"/>
      <c r="AH18740" s="154"/>
    </row>
    <row r="18741" spans="1:34">
      <c r="A18741" s="154"/>
      <c r="B18741" s="154"/>
      <c r="C18741" s="154"/>
      <c r="D18741" s="154"/>
      <c r="E18741" s="159"/>
      <c r="F18741" s="154"/>
      <c r="G18741" s="155"/>
      <c r="H18741" s="155"/>
      <c r="I18741" s="154"/>
      <c r="J18741" s="156"/>
      <c r="K18741" s="154"/>
      <c r="L18741" s="168"/>
      <c r="M18741" s="154"/>
      <c r="N18741" s="157"/>
      <c r="O18741" s="157"/>
      <c r="P18741" s="152"/>
      <c r="Q18741" s="154"/>
      <c r="R18741" s="170"/>
      <c r="S18741" s="154"/>
      <c r="T18741" s="154"/>
      <c r="U18741" s="154"/>
      <c r="V18741" s="154"/>
      <c r="W18741" s="154"/>
      <c r="X18741" s="154"/>
      <c r="Y18741" s="154"/>
      <c r="Z18741" s="154"/>
      <c r="AA18741" s="154"/>
      <c r="AB18741" s="169"/>
      <c r="AC18741" s="154"/>
      <c r="AD18741" s="158"/>
      <c r="AE18741" s="154"/>
      <c r="AF18741" s="154"/>
      <c r="AG18741" s="154"/>
      <c r="AH18741" s="154"/>
    </row>
    <row r="18742" spans="1:34">
      <c r="A18742" s="154"/>
      <c r="B18742" s="154"/>
      <c r="C18742" s="154"/>
      <c r="D18742" s="154"/>
      <c r="E18742" s="159"/>
      <c r="F18742" s="154"/>
      <c r="G18742" s="155"/>
      <c r="H18742" s="155"/>
      <c r="I18742" s="154"/>
      <c r="J18742" s="156"/>
      <c r="K18742" s="154"/>
      <c r="L18742" s="168"/>
      <c r="M18742" s="154"/>
      <c r="N18742" s="157"/>
      <c r="O18742" s="157"/>
      <c r="P18742" s="152"/>
      <c r="Q18742" s="154"/>
      <c r="R18742" s="154"/>
      <c r="S18742" s="154"/>
      <c r="T18742" s="154"/>
      <c r="U18742" s="154"/>
      <c r="V18742" s="154"/>
      <c r="W18742" s="154"/>
      <c r="X18742" s="154"/>
      <c r="Y18742" s="154"/>
      <c r="Z18742" s="154"/>
      <c r="AA18742" s="154"/>
      <c r="AB18742" s="169"/>
      <c r="AC18742" s="154"/>
      <c r="AD18742" s="158"/>
      <c r="AE18742" s="154"/>
      <c r="AF18742" s="154"/>
      <c r="AG18742" s="154"/>
      <c r="AH18742" s="154"/>
    </row>
    <row r="18743" spans="1:34">
      <c r="A18743" s="154"/>
      <c r="B18743" s="154"/>
      <c r="C18743" s="154"/>
      <c r="D18743" s="154"/>
      <c r="E18743" s="159"/>
      <c r="F18743" s="154"/>
      <c r="G18743" s="155"/>
      <c r="H18743" s="155"/>
      <c r="I18743" s="154"/>
      <c r="J18743" s="156"/>
      <c r="K18743" s="154"/>
      <c r="L18743" s="168"/>
      <c r="M18743" s="154"/>
      <c r="N18743" s="157"/>
      <c r="O18743" s="157"/>
      <c r="P18743" s="152"/>
      <c r="Q18743" s="154"/>
      <c r="R18743" s="154"/>
      <c r="S18743" s="154"/>
      <c r="T18743" s="154"/>
      <c r="U18743" s="154"/>
      <c r="V18743" s="154"/>
      <c r="W18743" s="154"/>
      <c r="X18743" s="154"/>
      <c r="Y18743" s="154"/>
      <c r="Z18743" s="154"/>
      <c r="AA18743" s="154"/>
      <c r="AB18743" s="169"/>
      <c r="AC18743" s="154"/>
      <c r="AD18743" s="158"/>
      <c r="AE18743" s="154"/>
      <c r="AF18743" s="154"/>
      <c r="AG18743" s="154"/>
      <c r="AH18743" s="154"/>
    </row>
    <row r="18744" spans="1:34">
      <c r="A18744" s="154"/>
      <c r="B18744" s="154"/>
      <c r="C18744" s="154"/>
      <c r="D18744" s="154"/>
      <c r="E18744" s="159"/>
      <c r="F18744" s="154"/>
      <c r="G18744" s="155"/>
      <c r="H18744" s="155"/>
      <c r="I18744" s="154"/>
      <c r="J18744" s="156"/>
      <c r="K18744" s="154"/>
      <c r="L18744" s="168"/>
      <c r="M18744" s="154"/>
      <c r="N18744" s="157"/>
      <c r="O18744" s="157"/>
      <c r="P18744" s="152"/>
      <c r="Q18744" s="154"/>
      <c r="R18744" s="154"/>
      <c r="S18744" s="154"/>
      <c r="T18744" s="154"/>
      <c r="U18744" s="154"/>
      <c r="V18744" s="154"/>
      <c r="W18744" s="154"/>
      <c r="X18744" s="154"/>
      <c r="Y18744" s="154"/>
      <c r="Z18744" s="154"/>
      <c r="AA18744" s="154"/>
      <c r="AB18744" s="169"/>
      <c r="AC18744" s="154"/>
      <c r="AD18744" s="158"/>
      <c r="AE18744" s="154"/>
      <c r="AF18744" s="154"/>
      <c r="AG18744" s="154"/>
      <c r="AH18744" s="154"/>
    </row>
    <row r="18745" spans="1:34">
      <c r="A18745" s="154"/>
      <c r="B18745" s="154"/>
      <c r="C18745" s="154"/>
      <c r="D18745" s="154"/>
      <c r="E18745" s="159"/>
      <c r="F18745" s="154"/>
      <c r="G18745" s="155"/>
      <c r="H18745" s="155"/>
      <c r="I18745" s="154"/>
      <c r="J18745" s="156"/>
      <c r="K18745" s="154"/>
      <c r="L18745" s="168"/>
      <c r="M18745" s="154"/>
      <c r="N18745" s="157"/>
      <c r="O18745" s="157"/>
      <c r="P18745" s="152"/>
      <c r="Q18745" s="154"/>
      <c r="R18745" s="154"/>
      <c r="S18745" s="154"/>
      <c r="T18745" s="154"/>
      <c r="U18745" s="154"/>
      <c r="V18745" s="154"/>
      <c r="W18745" s="154"/>
      <c r="X18745" s="154"/>
      <c r="Y18745" s="154"/>
      <c r="Z18745" s="154"/>
      <c r="AA18745" s="154"/>
      <c r="AB18745" s="169"/>
      <c r="AC18745" s="154"/>
      <c r="AD18745" s="158"/>
      <c r="AE18745" s="154"/>
      <c r="AF18745" s="154"/>
      <c r="AG18745" s="154"/>
      <c r="AH18745" s="154"/>
    </row>
    <row r="18746" spans="1:34">
      <c r="A18746" s="154"/>
      <c r="B18746" s="154"/>
      <c r="C18746" s="154"/>
      <c r="D18746" s="154"/>
      <c r="E18746" s="159"/>
      <c r="F18746" s="154"/>
      <c r="G18746" s="155"/>
      <c r="H18746" s="155"/>
      <c r="I18746" s="154"/>
      <c r="J18746" s="156"/>
      <c r="K18746" s="154"/>
      <c r="L18746" s="168"/>
      <c r="M18746" s="154"/>
      <c r="N18746" s="157"/>
      <c r="O18746" s="157"/>
      <c r="P18746" s="152"/>
      <c r="Q18746" s="154"/>
      <c r="R18746" s="154"/>
      <c r="S18746" s="154"/>
      <c r="T18746" s="154"/>
      <c r="U18746" s="154"/>
      <c r="V18746" s="154"/>
      <c r="W18746" s="154"/>
      <c r="X18746" s="154"/>
      <c r="Y18746" s="154"/>
      <c r="Z18746" s="154"/>
      <c r="AA18746" s="154"/>
      <c r="AB18746" s="169"/>
      <c r="AC18746" s="154"/>
      <c r="AD18746" s="158"/>
      <c r="AE18746" s="154"/>
      <c r="AF18746" s="154"/>
      <c r="AG18746" s="154"/>
      <c r="AH18746" s="154"/>
    </row>
    <row r="18747" spans="1:34">
      <c r="A18747" s="154"/>
      <c r="B18747" s="154"/>
      <c r="C18747" s="154"/>
      <c r="D18747" s="154"/>
      <c r="E18747" s="159"/>
      <c r="F18747" s="154"/>
      <c r="G18747" s="155"/>
      <c r="H18747" s="155"/>
      <c r="I18747" s="154"/>
      <c r="J18747" s="156"/>
      <c r="K18747" s="154"/>
      <c r="L18747" s="168"/>
      <c r="M18747" s="154"/>
      <c r="N18747" s="157"/>
      <c r="O18747" s="157"/>
      <c r="P18747" s="152"/>
      <c r="Q18747" s="154"/>
      <c r="R18747" s="154"/>
      <c r="S18747" s="154"/>
      <c r="T18747" s="154"/>
      <c r="U18747" s="154"/>
      <c r="V18747" s="154"/>
      <c r="W18747" s="154"/>
      <c r="X18747" s="154"/>
      <c r="Y18747" s="154"/>
      <c r="Z18747" s="154"/>
      <c r="AA18747" s="154"/>
      <c r="AB18747" s="169"/>
      <c r="AC18747" s="154"/>
      <c r="AD18747" s="158"/>
      <c r="AE18747" s="154"/>
      <c r="AF18747" s="154"/>
      <c r="AG18747" s="154"/>
      <c r="AH18747" s="154"/>
    </row>
    <row r="18748" spans="1:34">
      <c r="A18748" s="154"/>
      <c r="B18748" s="154"/>
      <c r="C18748" s="154"/>
      <c r="D18748" s="154"/>
      <c r="E18748" s="154"/>
      <c r="F18748" s="154"/>
      <c r="G18748" s="155"/>
      <c r="H18748" s="155"/>
      <c r="I18748" s="154"/>
      <c r="J18748" s="156"/>
      <c r="K18748" s="154"/>
      <c r="L18748" s="168"/>
      <c r="M18748" s="154"/>
      <c r="N18748" s="157"/>
      <c r="O18748" s="157"/>
      <c r="P18748" s="152"/>
      <c r="Q18748" s="154"/>
      <c r="R18748" s="154"/>
      <c r="S18748" s="154"/>
      <c r="T18748" s="154"/>
      <c r="U18748" s="154"/>
      <c r="V18748" s="154"/>
      <c r="W18748" s="154"/>
      <c r="X18748" s="154"/>
      <c r="Y18748" s="154"/>
      <c r="Z18748" s="154"/>
      <c r="AA18748" s="154"/>
      <c r="AB18748" s="169"/>
      <c r="AC18748" s="154"/>
      <c r="AD18748" s="158"/>
      <c r="AE18748" s="154"/>
      <c r="AF18748" s="154"/>
      <c r="AG18748" s="154"/>
      <c r="AH18748" s="154"/>
    </row>
    <row r="18749" spans="1:34">
      <c r="A18749" s="154"/>
      <c r="B18749" s="154"/>
      <c r="C18749" s="154"/>
      <c r="D18749" s="154"/>
      <c r="E18749" s="154"/>
      <c r="F18749" s="154"/>
      <c r="G18749" s="155"/>
      <c r="H18749" s="155"/>
      <c r="I18749" s="154"/>
      <c r="J18749" s="156"/>
      <c r="K18749" s="154"/>
      <c r="L18749" s="168"/>
      <c r="M18749" s="154"/>
      <c r="N18749" s="157"/>
      <c r="O18749" s="157"/>
      <c r="P18749" s="152"/>
      <c r="Q18749" s="154"/>
      <c r="R18749" s="154"/>
      <c r="S18749" s="154"/>
      <c r="T18749" s="154"/>
      <c r="U18749" s="154"/>
      <c r="V18749" s="154"/>
      <c r="W18749" s="154"/>
      <c r="X18749" s="154"/>
      <c r="Y18749" s="154"/>
      <c r="Z18749" s="154"/>
      <c r="AA18749" s="154"/>
      <c r="AB18749" s="169"/>
      <c r="AC18749" s="154"/>
      <c r="AD18749" s="158"/>
      <c r="AE18749" s="154"/>
      <c r="AF18749" s="154"/>
      <c r="AG18749" s="154"/>
      <c r="AH18749" s="154"/>
    </row>
    <row r="18750" spans="1:34">
      <c r="A18750" s="154"/>
      <c r="B18750" s="154"/>
      <c r="C18750" s="154"/>
      <c r="D18750" s="154"/>
      <c r="E18750" s="154"/>
      <c r="F18750" s="154"/>
      <c r="G18750" s="155"/>
      <c r="H18750" s="155"/>
      <c r="I18750" s="154"/>
      <c r="J18750" s="156"/>
      <c r="K18750" s="154"/>
      <c r="L18750" s="168"/>
      <c r="M18750" s="154"/>
      <c r="N18750" s="157"/>
      <c r="O18750" s="157"/>
      <c r="P18750" s="152"/>
      <c r="Q18750" s="154"/>
      <c r="R18750" s="154"/>
      <c r="S18750" s="154"/>
      <c r="T18750" s="154"/>
      <c r="U18750" s="154"/>
      <c r="V18750" s="154"/>
      <c r="W18750" s="154"/>
      <c r="X18750" s="154"/>
      <c r="Y18750" s="154"/>
      <c r="Z18750" s="154"/>
      <c r="AA18750" s="154"/>
      <c r="AB18750" s="169"/>
      <c r="AC18750" s="154"/>
      <c r="AD18750" s="158"/>
      <c r="AE18750" s="154"/>
      <c r="AF18750" s="154"/>
      <c r="AG18750" s="154"/>
      <c r="AH18750" s="154"/>
    </row>
    <row r="18751" spans="1:34">
      <c r="A18751" s="154"/>
      <c r="B18751" s="154"/>
      <c r="C18751" s="154"/>
      <c r="D18751" s="154"/>
      <c r="E18751" s="154"/>
      <c r="F18751" s="154"/>
      <c r="G18751" s="155"/>
      <c r="H18751" s="155"/>
      <c r="I18751" s="154"/>
      <c r="J18751" s="156"/>
      <c r="K18751" s="154"/>
      <c r="L18751" s="168"/>
      <c r="M18751" s="154"/>
      <c r="N18751" s="157"/>
      <c r="O18751" s="157"/>
      <c r="P18751" s="152"/>
      <c r="Q18751" s="154"/>
      <c r="R18751" s="159"/>
      <c r="S18751" s="154"/>
      <c r="T18751" s="154"/>
      <c r="U18751" s="154"/>
      <c r="V18751" s="154"/>
      <c r="W18751" s="154"/>
      <c r="X18751" s="154"/>
      <c r="Y18751" s="154"/>
      <c r="Z18751" s="154"/>
      <c r="AA18751" s="154"/>
      <c r="AB18751" s="169"/>
      <c r="AC18751" s="154"/>
      <c r="AD18751" s="158"/>
      <c r="AE18751" s="154"/>
      <c r="AF18751" s="154"/>
      <c r="AG18751" s="154"/>
      <c r="AH18751" s="154"/>
    </row>
    <row r="18752" spans="1:34">
      <c r="A18752" s="154"/>
      <c r="B18752" s="154"/>
      <c r="C18752" s="154"/>
      <c r="D18752" s="154"/>
      <c r="E18752" s="154"/>
      <c r="F18752" s="154"/>
      <c r="G18752" s="155"/>
      <c r="H18752" s="155"/>
      <c r="I18752" s="154"/>
      <c r="J18752" s="156"/>
      <c r="K18752" s="154"/>
      <c r="L18752" s="168"/>
      <c r="M18752" s="154"/>
      <c r="N18752" s="157"/>
      <c r="O18752" s="157"/>
      <c r="P18752" s="152"/>
      <c r="Q18752" s="154"/>
      <c r="R18752" s="159"/>
      <c r="S18752" s="154"/>
      <c r="T18752" s="154"/>
      <c r="U18752" s="154"/>
      <c r="V18752" s="154"/>
      <c r="W18752" s="154"/>
      <c r="X18752" s="154"/>
      <c r="Y18752" s="154"/>
      <c r="Z18752" s="154"/>
      <c r="AA18752" s="154"/>
      <c r="AB18752" s="169"/>
      <c r="AC18752" s="154"/>
      <c r="AD18752" s="158"/>
      <c r="AE18752" s="154"/>
      <c r="AF18752" s="154"/>
      <c r="AG18752" s="154"/>
      <c r="AH18752" s="154"/>
    </row>
    <row r="18753" spans="1:34">
      <c r="A18753" s="154"/>
      <c r="B18753" s="154"/>
      <c r="C18753" s="154"/>
      <c r="D18753" s="154"/>
      <c r="E18753" s="154"/>
      <c r="F18753" s="154"/>
      <c r="G18753" s="155"/>
      <c r="H18753" s="155"/>
      <c r="I18753" s="154"/>
      <c r="J18753" s="156"/>
      <c r="K18753" s="154"/>
      <c r="L18753" s="168"/>
      <c r="M18753" s="154"/>
      <c r="N18753" s="157"/>
      <c r="O18753" s="157"/>
      <c r="P18753" s="152"/>
      <c r="Q18753" s="154"/>
      <c r="R18753" s="154"/>
      <c r="S18753" s="154"/>
      <c r="T18753" s="154"/>
      <c r="U18753" s="154"/>
      <c r="V18753" s="154"/>
      <c r="W18753" s="154"/>
      <c r="X18753" s="154"/>
      <c r="Y18753" s="154"/>
      <c r="Z18753" s="154"/>
      <c r="AA18753" s="154"/>
      <c r="AB18753" s="169"/>
      <c r="AC18753" s="154"/>
      <c r="AD18753" s="158"/>
      <c r="AE18753" s="154"/>
      <c r="AF18753" s="154"/>
      <c r="AG18753" s="154"/>
      <c r="AH18753" s="154"/>
    </row>
    <row r="18754" spans="1:34">
      <c r="A18754" s="154"/>
      <c r="B18754" s="154"/>
      <c r="C18754" s="154"/>
      <c r="D18754" s="154"/>
      <c r="E18754" s="154"/>
      <c r="F18754" s="154"/>
      <c r="G18754" s="155"/>
      <c r="H18754" s="155"/>
      <c r="I18754" s="154"/>
      <c r="J18754" s="156"/>
      <c r="K18754" s="154"/>
      <c r="L18754" s="168"/>
      <c r="M18754" s="154"/>
      <c r="N18754" s="157"/>
      <c r="O18754" s="157"/>
      <c r="P18754" s="152"/>
      <c r="Q18754" s="154"/>
      <c r="R18754" s="154"/>
      <c r="S18754" s="154"/>
      <c r="T18754" s="154"/>
      <c r="U18754" s="154"/>
      <c r="V18754" s="154"/>
      <c r="W18754" s="154"/>
      <c r="X18754" s="154"/>
      <c r="Y18754" s="154"/>
      <c r="Z18754" s="154"/>
      <c r="AA18754" s="154"/>
      <c r="AB18754" s="169"/>
      <c r="AC18754" s="154"/>
      <c r="AD18754" s="158"/>
      <c r="AE18754" s="154"/>
      <c r="AF18754" s="154"/>
      <c r="AG18754" s="154"/>
      <c r="AH18754" s="154"/>
    </row>
    <row r="18755" spans="1:34">
      <c r="A18755" s="154"/>
      <c r="B18755" s="154"/>
      <c r="C18755" s="154"/>
      <c r="D18755" s="154"/>
      <c r="E18755" s="154"/>
      <c r="F18755" s="154"/>
      <c r="G18755" s="155"/>
      <c r="H18755" s="155"/>
      <c r="I18755" s="154"/>
      <c r="J18755" s="156"/>
      <c r="K18755" s="154"/>
      <c r="L18755" s="168"/>
      <c r="M18755" s="154"/>
      <c r="N18755" s="157"/>
      <c r="O18755" s="157"/>
      <c r="P18755" s="152"/>
      <c r="Q18755" s="154"/>
      <c r="R18755" s="154"/>
      <c r="S18755" s="154"/>
      <c r="T18755" s="154"/>
      <c r="U18755" s="154"/>
      <c r="V18755" s="154"/>
      <c r="W18755" s="154"/>
      <c r="X18755" s="154"/>
      <c r="Y18755" s="154"/>
      <c r="Z18755" s="154"/>
      <c r="AA18755" s="154"/>
      <c r="AB18755" s="169"/>
      <c r="AC18755" s="154"/>
      <c r="AD18755" s="158"/>
      <c r="AE18755" s="154"/>
      <c r="AF18755" s="154"/>
      <c r="AG18755" s="154"/>
      <c r="AH18755" s="154"/>
    </row>
    <row r="18756" spans="1:34">
      <c r="A18756" s="154"/>
      <c r="B18756" s="154"/>
      <c r="C18756" s="154"/>
      <c r="D18756" s="154"/>
      <c r="E18756" s="154"/>
      <c r="F18756" s="154"/>
      <c r="G18756" s="155"/>
      <c r="H18756" s="155"/>
      <c r="I18756" s="154"/>
      <c r="J18756" s="156"/>
      <c r="K18756" s="154"/>
      <c r="L18756" s="168"/>
      <c r="M18756" s="154"/>
      <c r="N18756" s="157"/>
      <c r="O18756" s="157"/>
      <c r="P18756" s="152"/>
      <c r="Q18756" s="154"/>
      <c r="R18756" s="154"/>
      <c r="S18756" s="154"/>
      <c r="T18756" s="154"/>
      <c r="U18756" s="154"/>
      <c r="V18756" s="154"/>
      <c r="W18756" s="154"/>
      <c r="X18756" s="154"/>
      <c r="Y18756" s="154"/>
      <c r="Z18756" s="154"/>
      <c r="AA18756" s="154"/>
      <c r="AB18756" s="169"/>
      <c r="AC18756" s="154"/>
      <c r="AD18756" s="158"/>
      <c r="AE18756" s="154"/>
      <c r="AF18756" s="154"/>
      <c r="AG18756" s="154"/>
      <c r="AH18756" s="154"/>
    </row>
    <row r="18757" spans="1:34">
      <c r="A18757" s="154"/>
      <c r="B18757" s="154"/>
      <c r="C18757" s="154"/>
      <c r="D18757" s="154"/>
      <c r="E18757" s="159"/>
      <c r="F18757" s="154"/>
      <c r="G18757" s="155"/>
      <c r="H18757" s="155"/>
      <c r="I18757" s="154"/>
      <c r="J18757" s="156"/>
      <c r="K18757" s="154"/>
      <c r="L18757" s="168"/>
      <c r="M18757" s="154"/>
      <c r="N18757" s="157"/>
      <c r="O18757" s="157"/>
      <c r="P18757" s="152"/>
      <c r="Q18757" s="154"/>
      <c r="R18757" s="154"/>
      <c r="S18757" s="154"/>
      <c r="T18757" s="154"/>
      <c r="U18757" s="154"/>
      <c r="V18757" s="154"/>
      <c r="W18757" s="154"/>
      <c r="X18757" s="154"/>
      <c r="Y18757" s="154"/>
      <c r="Z18757" s="154"/>
      <c r="AA18757" s="154"/>
      <c r="AB18757" s="169"/>
      <c r="AC18757" s="154"/>
      <c r="AD18757" s="158"/>
      <c r="AE18757" s="154"/>
      <c r="AF18757" s="154"/>
      <c r="AG18757" s="154"/>
      <c r="AH18757" s="154"/>
    </row>
    <row r="18758" spans="1:34">
      <c r="A18758" s="154"/>
      <c r="B18758" s="154"/>
      <c r="C18758" s="154"/>
      <c r="D18758" s="154"/>
      <c r="E18758" s="159"/>
      <c r="F18758" s="154"/>
      <c r="G18758" s="155"/>
      <c r="H18758" s="155"/>
      <c r="I18758" s="154"/>
      <c r="J18758" s="156"/>
      <c r="K18758" s="154"/>
      <c r="L18758" s="168"/>
      <c r="M18758" s="154"/>
      <c r="N18758" s="157"/>
      <c r="O18758" s="157"/>
      <c r="P18758" s="152"/>
      <c r="Q18758" s="154"/>
      <c r="R18758" s="154"/>
      <c r="S18758" s="154"/>
      <c r="T18758" s="154"/>
      <c r="U18758" s="154"/>
      <c r="V18758" s="154"/>
      <c r="W18758" s="154"/>
      <c r="X18758" s="154"/>
      <c r="Y18758" s="154"/>
      <c r="Z18758" s="154"/>
      <c r="AA18758" s="154"/>
      <c r="AB18758" s="169"/>
      <c r="AC18758" s="154"/>
      <c r="AD18758" s="158"/>
      <c r="AE18758" s="154"/>
      <c r="AF18758" s="154"/>
      <c r="AG18758" s="154"/>
      <c r="AH18758" s="154"/>
    </row>
    <row r="18759" spans="1:34">
      <c r="A18759" s="154"/>
      <c r="B18759" s="154"/>
      <c r="C18759" s="154"/>
      <c r="D18759" s="154"/>
      <c r="E18759" s="159"/>
      <c r="F18759" s="154"/>
      <c r="G18759" s="155"/>
      <c r="H18759" s="155"/>
      <c r="I18759" s="154"/>
      <c r="J18759" s="156"/>
      <c r="K18759" s="154"/>
      <c r="L18759" s="168"/>
      <c r="M18759" s="154"/>
      <c r="N18759" s="157"/>
      <c r="O18759" s="157"/>
      <c r="P18759" s="152"/>
      <c r="Q18759" s="154"/>
      <c r="R18759" s="154"/>
      <c r="S18759" s="154"/>
      <c r="T18759" s="154"/>
      <c r="U18759" s="154"/>
      <c r="V18759" s="154"/>
      <c r="W18759" s="154"/>
      <c r="X18759" s="154"/>
      <c r="Y18759" s="154"/>
      <c r="Z18759" s="154"/>
      <c r="AA18759" s="154"/>
      <c r="AB18759" s="169"/>
      <c r="AC18759" s="154"/>
      <c r="AD18759" s="158"/>
      <c r="AE18759" s="154"/>
      <c r="AF18759" s="154"/>
      <c r="AG18759" s="154"/>
      <c r="AH18759" s="154"/>
    </row>
    <row r="18760" spans="1:34">
      <c r="A18760" s="154"/>
      <c r="B18760" s="154"/>
      <c r="C18760" s="154"/>
      <c r="D18760" s="154"/>
      <c r="E18760" s="159"/>
      <c r="F18760" s="154"/>
      <c r="G18760" s="155"/>
      <c r="H18760" s="155"/>
      <c r="I18760" s="154"/>
      <c r="J18760" s="156"/>
      <c r="K18760" s="154"/>
      <c r="L18760" s="168"/>
      <c r="M18760" s="154"/>
      <c r="N18760" s="157"/>
      <c r="O18760" s="157"/>
      <c r="P18760" s="152"/>
      <c r="Q18760" s="154"/>
      <c r="R18760" s="154"/>
      <c r="S18760" s="154"/>
      <c r="T18760" s="154"/>
      <c r="U18760" s="154"/>
      <c r="V18760" s="154"/>
      <c r="W18760" s="154"/>
      <c r="X18760" s="154"/>
      <c r="Y18760" s="154"/>
      <c r="Z18760" s="154"/>
      <c r="AA18760" s="154"/>
      <c r="AB18760" s="169"/>
      <c r="AC18760" s="154"/>
      <c r="AD18760" s="158"/>
      <c r="AE18760" s="154"/>
      <c r="AF18760" s="154"/>
      <c r="AG18760" s="154"/>
      <c r="AH18760" s="154"/>
    </row>
    <row r="18761" spans="1:34">
      <c r="A18761" s="154"/>
      <c r="B18761" s="154"/>
      <c r="C18761" s="154"/>
      <c r="D18761" s="154"/>
      <c r="E18761" s="159"/>
      <c r="F18761" s="154"/>
      <c r="G18761" s="155"/>
      <c r="H18761" s="155"/>
      <c r="I18761" s="154"/>
      <c r="J18761" s="156"/>
      <c r="K18761" s="154"/>
      <c r="L18761" s="168"/>
      <c r="M18761" s="154"/>
      <c r="N18761" s="157"/>
      <c r="O18761" s="157"/>
      <c r="P18761" s="152"/>
      <c r="Q18761" s="154"/>
      <c r="R18761" s="154"/>
      <c r="S18761" s="154"/>
      <c r="T18761" s="154"/>
      <c r="U18761" s="154"/>
      <c r="V18761" s="154"/>
      <c r="W18761" s="154"/>
      <c r="X18761" s="154"/>
      <c r="Y18761" s="154"/>
      <c r="Z18761" s="154"/>
      <c r="AA18761" s="154"/>
      <c r="AB18761" s="169"/>
      <c r="AC18761" s="154"/>
      <c r="AD18761" s="158"/>
      <c r="AE18761" s="154"/>
      <c r="AF18761" s="154"/>
      <c r="AG18761" s="154"/>
      <c r="AH18761" s="154"/>
    </row>
    <row r="18762" spans="1:34">
      <c r="A18762" s="154"/>
      <c r="B18762" s="154"/>
      <c r="C18762" s="154"/>
      <c r="D18762" s="154"/>
      <c r="E18762" s="159"/>
      <c r="F18762" s="154"/>
      <c r="G18762" s="155"/>
      <c r="H18762" s="155"/>
      <c r="I18762" s="154"/>
      <c r="J18762" s="156"/>
      <c r="K18762" s="154"/>
      <c r="L18762" s="168"/>
      <c r="M18762" s="154"/>
      <c r="N18762" s="157"/>
      <c r="O18762" s="157"/>
      <c r="P18762" s="152"/>
      <c r="Q18762" s="154"/>
      <c r="R18762" s="154"/>
      <c r="S18762" s="154"/>
      <c r="T18762" s="154"/>
      <c r="U18762" s="154"/>
      <c r="V18762" s="154"/>
      <c r="W18762" s="154"/>
      <c r="X18762" s="154"/>
      <c r="Y18762" s="154"/>
      <c r="Z18762" s="154"/>
      <c r="AA18762" s="154"/>
      <c r="AB18762" s="169"/>
      <c r="AC18762" s="154"/>
      <c r="AD18762" s="158"/>
      <c r="AE18762" s="154"/>
      <c r="AF18762" s="154"/>
      <c r="AG18762" s="154"/>
      <c r="AH18762" s="154"/>
    </row>
    <row r="18763" spans="1:34">
      <c r="A18763" s="154"/>
      <c r="B18763" s="154"/>
      <c r="C18763" s="154"/>
      <c r="D18763" s="154"/>
      <c r="E18763" s="159"/>
      <c r="F18763" s="154"/>
      <c r="G18763" s="155"/>
      <c r="H18763" s="155"/>
      <c r="I18763" s="154"/>
      <c r="J18763" s="156"/>
      <c r="K18763" s="154"/>
      <c r="L18763" s="168"/>
      <c r="M18763" s="154"/>
      <c r="N18763" s="157"/>
      <c r="O18763" s="157"/>
      <c r="P18763" s="152"/>
      <c r="Q18763" s="154"/>
      <c r="R18763" s="154"/>
      <c r="S18763" s="154"/>
      <c r="T18763" s="154"/>
      <c r="U18763" s="154"/>
      <c r="V18763" s="154"/>
      <c r="W18763" s="154"/>
      <c r="X18763" s="154"/>
      <c r="Y18763" s="154"/>
      <c r="Z18763" s="154"/>
      <c r="AA18763" s="154"/>
      <c r="AB18763" s="169"/>
      <c r="AC18763" s="154"/>
      <c r="AD18763" s="158"/>
      <c r="AE18763" s="154"/>
      <c r="AF18763" s="154"/>
      <c r="AG18763" s="154"/>
      <c r="AH18763" s="154"/>
    </row>
    <row r="18764" spans="1:34">
      <c r="A18764" s="154"/>
      <c r="B18764" s="154"/>
      <c r="C18764" s="154"/>
      <c r="D18764" s="154"/>
      <c r="E18764" s="159"/>
      <c r="F18764" s="154"/>
      <c r="G18764" s="155"/>
      <c r="H18764" s="155"/>
      <c r="I18764" s="154"/>
      <c r="J18764" s="156"/>
      <c r="K18764" s="154"/>
      <c r="L18764" s="168"/>
      <c r="M18764" s="154"/>
      <c r="N18764" s="157"/>
      <c r="O18764" s="157"/>
      <c r="P18764" s="152"/>
      <c r="Q18764" s="154"/>
      <c r="R18764" s="154"/>
      <c r="S18764" s="154"/>
      <c r="T18764" s="154"/>
      <c r="U18764" s="154"/>
      <c r="V18764" s="154"/>
      <c r="W18764" s="154"/>
      <c r="X18764" s="154"/>
      <c r="Y18764" s="154"/>
      <c r="Z18764" s="154"/>
      <c r="AA18764" s="154"/>
      <c r="AB18764" s="169"/>
      <c r="AC18764" s="154"/>
      <c r="AD18764" s="158"/>
      <c r="AE18764" s="154"/>
      <c r="AF18764" s="154"/>
      <c r="AG18764" s="154"/>
      <c r="AH18764" s="154"/>
    </row>
    <row r="18765" spans="1:34">
      <c r="A18765" s="154"/>
      <c r="B18765" s="154"/>
      <c r="C18765" s="154"/>
      <c r="D18765" s="154"/>
      <c r="E18765" s="159"/>
      <c r="F18765" s="154"/>
      <c r="G18765" s="155"/>
      <c r="H18765" s="155"/>
      <c r="I18765" s="154"/>
      <c r="J18765" s="156"/>
      <c r="K18765" s="154"/>
      <c r="L18765" s="168"/>
      <c r="M18765" s="154"/>
      <c r="N18765" s="157"/>
      <c r="O18765" s="157"/>
      <c r="P18765" s="152"/>
      <c r="Q18765" s="154"/>
      <c r="R18765" s="154"/>
      <c r="S18765" s="154"/>
      <c r="T18765" s="154"/>
      <c r="U18765" s="154"/>
      <c r="V18765" s="154"/>
      <c r="W18765" s="154"/>
      <c r="X18765" s="154"/>
      <c r="Y18765" s="154"/>
      <c r="Z18765" s="154"/>
      <c r="AA18765" s="154"/>
      <c r="AB18765" s="169"/>
      <c r="AC18765" s="154"/>
      <c r="AD18765" s="158"/>
      <c r="AE18765" s="154"/>
      <c r="AF18765" s="154"/>
      <c r="AG18765" s="154"/>
      <c r="AH18765" s="154"/>
    </row>
    <row r="18766" spans="1:34">
      <c r="A18766" s="154"/>
      <c r="B18766" s="154"/>
      <c r="C18766" s="154"/>
      <c r="D18766" s="154"/>
      <c r="E18766" s="159"/>
      <c r="F18766" s="154"/>
      <c r="G18766" s="155"/>
      <c r="H18766" s="155"/>
      <c r="I18766" s="154"/>
      <c r="J18766" s="156"/>
      <c r="K18766" s="154"/>
      <c r="L18766" s="168"/>
      <c r="M18766" s="154"/>
      <c r="N18766" s="157"/>
      <c r="O18766" s="157"/>
      <c r="P18766" s="152"/>
      <c r="Q18766" s="154"/>
      <c r="R18766" s="154"/>
      <c r="S18766" s="154"/>
      <c r="T18766" s="154"/>
      <c r="U18766" s="154"/>
      <c r="V18766" s="154"/>
      <c r="W18766" s="154"/>
      <c r="X18766" s="154"/>
      <c r="Y18766" s="154"/>
      <c r="Z18766" s="154"/>
      <c r="AA18766" s="154"/>
      <c r="AB18766" s="169"/>
      <c r="AC18766" s="154"/>
      <c r="AD18766" s="158"/>
      <c r="AE18766" s="154"/>
      <c r="AF18766" s="154"/>
      <c r="AG18766" s="154"/>
      <c r="AH18766" s="154"/>
    </row>
    <row r="18767" spans="1:34">
      <c r="A18767" s="154"/>
      <c r="B18767" s="154"/>
      <c r="C18767" s="154"/>
      <c r="D18767" s="154"/>
      <c r="E18767" s="154"/>
      <c r="F18767" s="154"/>
      <c r="G18767" s="155"/>
      <c r="H18767" s="155"/>
      <c r="I18767" s="154"/>
      <c r="J18767" s="156"/>
      <c r="K18767" s="154"/>
      <c r="L18767" s="168"/>
      <c r="M18767" s="154"/>
      <c r="N18767" s="157"/>
      <c r="O18767" s="157"/>
      <c r="P18767" s="152"/>
      <c r="Q18767" s="154"/>
      <c r="R18767" s="154"/>
      <c r="S18767" s="154"/>
      <c r="T18767" s="154"/>
      <c r="U18767" s="154"/>
      <c r="V18767" s="154"/>
      <c r="W18767" s="154"/>
      <c r="X18767" s="154"/>
      <c r="Y18767" s="154"/>
      <c r="Z18767" s="154"/>
      <c r="AA18767" s="154"/>
      <c r="AB18767" s="169"/>
      <c r="AC18767" s="154"/>
      <c r="AD18767" s="158"/>
      <c r="AE18767" s="154"/>
      <c r="AF18767" s="154"/>
      <c r="AG18767" s="154"/>
      <c r="AH18767" s="154"/>
    </row>
    <row r="18768" spans="1:34">
      <c r="A18768" s="154"/>
      <c r="B18768" s="154"/>
      <c r="C18768" s="154"/>
      <c r="D18768" s="154"/>
      <c r="E18768" s="154"/>
      <c r="F18768" s="154"/>
      <c r="G18768" s="155"/>
      <c r="H18768" s="155"/>
      <c r="I18768" s="154"/>
      <c r="J18768" s="156"/>
      <c r="K18768" s="154"/>
      <c r="L18768" s="168"/>
      <c r="M18768" s="154"/>
      <c r="N18768" s="157"/>
      <c r="O18768" s="157"/>
      <c r="P18768" s="152"/>
      <c r="Q18768" s="154"/>
      <c r="R18768" s="159"/>
      <c r="S18768" s="154"/>
      <c r="T18768" s="154"/>
      <c r="U18768" s="154"/>
      <c r="V18768" s="154"/>
      <c r="W18768" s="154"/>
      <c r="X18768" s="154"/>
      <c r="Y18768" s="154"/>
      <c r="Z18768" s="154"/>
      <c r="AA18768" s="154"/>
      <c r="AB18768" s="169"/>
      <c r="AC18768" s="154"/>
      <c r="AD18768" s="158"/>
      <c r="AE18768" s="154"/>
      <c r="AF18768" s="154"/>
      <c r="AG18768" s="154"/>
      <c r="AH18768" s="154"/>
    </row>
    <row r="18769" spans="1:34">
      <c r="A18769" s="154"/>
      <c r="B18769" s="154"/>
      <c r="C18769" s="154"/>
      <c r="D18769" s="154"/>
      <c r="E18769" s="154"/>
      <c r="F18769" s="154"/>
      <c r="G18769" s="155"/>
      <c r="H18769" s="155"/>
      <c r="I18769" s="154"/>
      <c r="J18769" s="156"/>
      <c r="K18769" s="154"/>
      <c r="L18769" s="168"/>
      <c r="M18769" s="154"/>
      <c r="N18769" s="157"/>
      <c r="O18769" s="157"/>
      <c r="P18769" s="152"/>
      <c r="Q18769" s="154"/>
      <c r="R18769" s="154"/>
      <c r="S18769" s="154"/>
      <c r="T18769" s="154"/>
      <c r="U18769" s="154"/>
      <c r="V18769" s="154"/>
      <c r="W18769" s="154"/>
      <c r="X18769" s="154"/>
      <c r="Y18769" s="154"/>
      <c r="Z18769" s="154"/>
      <c r="AA18769" s="154"/>
      <c r="AB18769" s="169"/>
      <c r="AC18769" s="154"/>
      <c r="AD18769" s="158"/>
      <c r="AE18769" s="154"/>
      <c r="AF18769" s="154"/>
      <c r="AG18769" s="154"/>
      <c r="AH18769" s="154"/>
    </row>
    <row r="18770" spans="1:34">
      <c r="A18770" s="154"/>
      <c r="B18770" s="154"/>
      <c r="C18770" s="154"/>
      <c r="D18770" s="154"/>
      <c r="E18770" s="154"/>
      <c r="F18770" s="154"/>
      <c r="G18770" s="155"/>
      <c r="H18770" s="155"/>
      <c r="I18770" s="154"/>
      <c r="J18770" s="156"/>
      <c r="K18770" s="154"/>
      <c r="L18770" s="168"/>
      <c r="M18770" s="154"/>
      <c r="N18770" s="157"/>
      <c r="O18770" s="157"/>
      <c r="P18770" s="152"/>
      <c r="Q18770" s="154"/>
      <c r="R18770" s="154"/>
      <c r="S18770" s="154"/>
      <c r="T18770" s="154"/>
      <c r="U18770" s="154"/>
      <c r="V18770" s="154"/>
      <c r="W18770" s="154"/>
      <c r="X18770" s="154"/>
      <c r="Y18770" s="154"/>
      <c r="Z18770" s="154"/>
      <c r="AA18770" s="154"/>
      <c r="AB18770" s="169"/>
      <c r="AC18770" s="154"/>
      <c r="AD18770" s="158"/>
      <c r="AE18770" s="154"/>
      <c r="AF18770" s="154"/>
      <c r="AG18770" s="154"/>
      <c r="AH18770" s="154"/>
    </row>
    <row r="18771" spans="1:34">
      <c r="A18771" s="154"/>
      <c r="B18771" s="154"/>
      <c r="C18771" s="154"/>
      <c r="D18771" s="154"/>
      <c r="E18771" s="154"/>
      <c r="F18771" s="154"/>
      <c r="G18771" s="155"/>
      <c r="H18771" s="155"/>
      <c r="I18771" s="154"/>
      <c r="J18771" s="156"/>
      <c r="K18771" s="154"/>
      <c r="L18771" s="168"/>
      <c r="M18771" s="154"/>
      <c r="N18771" s="157"/>
      <c r="O18771" s="157"/>
      <c r="P18771" s="152"/>
      <c r="Q18771" s="154"/>
      <c r="R18771" s="154"/>
      <c r="S18771" s="154"/>
      <c r="T18771" s="154"/>
      <c r="U18771" s="154"/>
      <c r="V18771" s="154"/>
      <c r="W18771" s="154"/>
      <c r="X18771" s="154"/>
      <c r="Y18771" s="154"/>
      <c r="Z18771" s="154"/>
      <c r="AA18771" s="154"/>
      <c r="AB18771" s="169"/>
      <c r="AC18771" s="154"/>
      <c r="AD18771" s="158"/>
      <c r="AE18771" s="154"/>
      <c r="AF18771" s="154"/>
      <c r="AG18771" s="154"/>
      <c r="AH18771" s="154"/>
    </row>
    <row r="18772" spans="1:34">
      <c r="A18772" s="154"/>
      <c r="B18772" s="154"/>
      <c r="C18772" s="154"/>
      <c r="D18772" s="154"/>
      <c r="E18772" s="154"/>
      <c r="F18772" s="154"/>
      <c r="G18772" s="155"/>
      <c r="H18772" s="155"/>
      <c r="I18772" s="154"/>
      <c r="J18772" s="156"/>
      <c r="K18772" s="154"/>
      <c r="L18772" s="168"/>
      <c r="M18772" s="154"/>
      <c r="N18772" s="157"/>
      <c r="O18772" s="157"/>
      <c r="P18772" s="152"/>
      <c r="Q18772" s="154"/>
      <c r="R18772" s="154"/>
      <c r="S18772" s="154"/>
      <c r="T18772" s="154"/>
      <c r="U18772" s="154"/>
      <c r="V18772" s="154"/>
      <c r="W18772" s="154"/>
      <c r="X18772" s="154"/>
      <c r="Y18772" s="154"/>
      <c r="Z18772" s="154"/>
      <c r="AA18772" s="154"/>
      <c r="AB18772" s="169"/>
      <c r="AC18772" s="154"/>
      <c r="AD18772" s="158"/>
      <c r="AE18772" s="154"/>
      <c r="AF18772" s="154"/>
      <c r="AG18772" s="154"/>
      <c r="AH18772" s="154"/>
    </row>
    <row r="18773" spans="1:34">
      <c r="A18773" s="154"/>
      <c r="B18773" s="154"/>
      <c r="C18773" s="154"/>
      <c r="D18773" s="154"/>
      <c r="E18773" s="154"/>
      <c r="F18773" s="154"/>
      <c r="G18773" s="155"/>
      <c r="H18773" s="155"/>
      <c r="I18773" s="154"/>
      <c r="J18773" s="156"/>
      <c r="K18773" s="154"/>
      <c r="L18773" s="168"/>
      <c r="M18773" s="154"/>
      <c r="N18773" s="157"/>
      <c r="O18773" s="157"/>
      <c r="P18773" s="152"/>
      <c r="Q18773" s="154"/>
      <c r="R18773" s="154"/>
      <c r="S18773" s="154"/>
      <c r="T18773" s="154"/>
      <c r="U18773" s="154"/>
      <c r="V18773" s="154"/>
      <c r="W18773" s="154"/>
      <c r="X18773" s="154"/>
      <c r="Y18773" s="154"/>
      <c r="Z18773" s="154"/>
      <c r="AA18773" s="154"/>
      <c r="AB18773" s="169"/>
      <c r="AC18773" s="154"/>
      <c r="AD18773" s="158"/>
      <c r="AE18773" s="154"/>
      <c r="AF18773" s="154"/>
      <c r="AG18773" s="154"/>
      <c r="AH18773" s="154"/>
    </row>
    <row r="18774" spans="1:34">
      <c r="A18774" s="154"/>
      <c r="B18774" s="154"/>
      <c r="C18774" s="154"/>
      <c r="D18774" s="154"/>
      <c r="E18774" s="154"/>
      <c r="F18774" s="154"/>
      <c r="G18774" s="155"/>
      <c r="H18774" s="155"/>
      <c r="I18774" s="154"/>
      <c r="J18774" s="156"/>
      <c r="K18774" s="154"/>
      <c r="L18774" s="168"/>
      <c r="M18774" s="154"/>
      <c r="N18774" s="157"/>
      <c r="O18774" s="157"/>
      <c r="P18774" s="152"/>
      <c r="Q18774" s="154"/>
      <c r="R18774" s="154"/>
      <c r="S18774" s="154"/>
      <c r="T18774" s="154"/>
      <c r="U18774" s="154"/>
      <c r="V18774" s="154"/>
      <c r="W18774" s="154"/>
      <c r="X18774" s="154"/>
      <c r="Y18774" s="154"/>
      <c r="Z18774" s="154"/>
      <c r="AA18774" s="154"/>
      <c r="AB18774" s="169"/>
      <c r="AC18774" s="154"/>
      <c r="AD18774" s="158"/>
      <c r="AE18774" s="154"/>
      <c r="AF18774" s="154"/>
      <c r="AG18774" s="154"/>
      <c r="AH18774" s="154"/>
    </row>
    <row r="18775" spans="1:34">
      <c r="A18775" s="154"/>
      <c r="B18775" s="154"/>
      <c r="C18775" s="154"/>
      <c r="D18775" s="154"/>
      <c r="E18775" s="154"/>
      <c r="F18775" s="154"/>
      <c r="G18775" s="155"/>
      <c r="H18775" s="155"/>
      <c r="I18775" s="154"/>
      <c r="J18775" s="156"/>
      <c r="K18775" s="154"/>
      <c r="L18775" s="168"/>
      <c r="M18775" s="154"/>
      <c r="N18775" s="157"/>
      <c r="O18775" s="157"/>
      <c r="P18775" s="152"/>
      <c r="Q18775" s="154"/>
      <c r="R18775" s="159"/>
      <c r="S18775" s="154"/>
      <c r="T18775" s="154"/>
      <c r="U18775" s="154"/>
      <c r="V18775" s="154"/>
      <c r="W18775" s="154"/>
      <c r="X18775" s="154"/>
      <c r="Y18775" s="154"/>
      <c r="Z18775" s="154"/>
      <c r="AA18775" s="154"/>
      <c r="AB18775" s="169"/>
      <c r="AC18775" s="154"/>
      <c r="AD18775" s="158"/>
      <c r="AE18775" s="154"/>
      <c r="AF18775" s="154"/>
      <c r="AG18775" s="154"/>
      <c r="AH18775" s="154"/>
    </row>
    <row r="18776" spans="1:34">
      <c r="A18776" s="154"/>
      <c r="B18776" s="154"/>
      <c r="C18776" s="154"/>
      <c r="D18776" s="154"/>
      <c r="E18776" s="154"/>
      <c r="F18776" s="154"/>
      <c r="G18776" s="155"/>
      <c r="H18776" s="155"/>
      <c r="I18776" s="154"/>
      <c r="J18776" s="156"/>
      <c r="K18776" s="154"/>
      <c r="L18776" s="168"/>
      <c r="M18776" s="154"/>
      <c r="N18776" s="157"/>
      <c r="O18776" s="157"/>
      <c r="P18776" s="152"/>
      <c r="Q18776" s="154"/>
      <c r="R18776" s="154"/>
      <c r="S18776" s="154"/>
      <c r="T18776" s="154"/>
      <c r="U18776" s="154"/>
      <c r="V18776" s="154"/>
      <c r="W18776" s="154"/>
      <c r="X18776" s="154"/>
      <c r="Y18776" s="154"/>
      <c r="Z18776" s="154"/>
      <c r="AA18776" s="154"/>
      <c r="AB18776" s="169"/>
      <c r="AC18776" s="154"/>
      <c r="AD18776" s="158"/>
      <c r="AE18776" s="154"/>
      <c r="AF18776" s="154"/>
      <c r="AG18776" s="154"/>
      <c r="AH18776" s="154"/>
    </row>
    <row r="18777" spans="1:34">
      <c r="A18777" s="154"/>
      <c r="B18777" s="154"/>
      <c r="C18777" s="154"/>
      <c r="D18777" s="154"/>
      <c r="E18777" s="154"/>
      <c r="F18777" s="154"/>
      <c r="G18777" s="155"/>
      <c r="H18777" s="155"/>
      <c r="I18777" s="154"/>
      <c r="J18777" s="156"/>
      <c r="K18777" s="154"/>
      <c r="L18777" s="168"/>
      <c r="M18777" s="154"/>
      <c r="N18777" s="157"/>
      <c r="O18777" s="157"/>
      <c r="P18777" s="152"/>
      <c r="Q18777" s="154"/>
      <c r="R18777" s="154"/>
      <c r="S18777" s="154"/>
      <c r="T18777" s="154"/>
      <c r="U18777" s="154"/>
      <c r="V18777" s="154"/>
      <c r="W18777" s="154"/>
      <c r="X18777" s="154"/>
      <c r="Y18777" s="154"/>
      <c r="Z18777" s="154"/>
      <c r="AA18777" s="154"/>
      <c r="AB18777" s="169"/>
      <c r="AC18777" s="154"/>
      <c r="AD18777" s="158"/>
      <c r="AE18777" s="154"/>
      <c r="AF18777" s="154"/>
      <c r="AG18777" s="154"/>
      <c r="AH18777" s="154"/>
    </row>
    <row r="18778" spans="1:34">
      <c r="A18778" s="154"/>
      <c r="B18778" s="154"/>
      <c r="C18778" s="154"/>
      <c r="D18778" s="154"/>
      <c r="E18778" s="154"/>
      <c r="F18778" s="154"/>
      <c r="G18778" s="155"/>
      <c r="H18778" s="155"/>
      <c r="I18778" s="154"/>
      <c r="J18778" s="156"/>
      <c r="K18778" s="154"/>
      <c r="L18778" s="168"/>
      <c r="M18778" s="154"/>
      <c r="N18778" s="157"/>
      <c r="O18778" s="157"/>
      <c r="P18778" s="152"/>
      <c r="Q18778" s="154"/>
      <c r="R18778" s="154"/>
      <c r="S18778" s="154"/>
      <c r="T18778" s="154"/>
      <c r="U18778" s="154"/>
      <c r="V18778" s="154"/>
      <c r="W18778" s="154"/>
      <c r="X18778" s="154"/>
      <c r="Y18778" s="154"/>
      <c r="Z18778" s="154"/>
      <c r="AA18778" s="154"/>
      <c r="AB18778" s="169"/>
      <c r="AC18778" s="154"/>
      <c r="AD18778" s="158"/>
      <c r="AE18778" s="154"/>
      <c r="AF18778" s="154"/>
      <c r="AG18778" s="154"/>
      <c r="AH18778" s="154"/>
    </row>
    <row r="18779" spans="1:34">
      <c r="A18779" s="154"/>
      <c r="B18779" s="154"/>
      <c r="C18779" s="154"/>
      <c r="D18779" s="154"/>
      <c r="E18779" s="154"/>
      <c r="F18779" s="154"/>
      <c r="G18779" s="155"/>
      <c r="H18779" s="155"/>
      <c r="I18779" s="154"/>
      <c r="J18779" s="156"/>
      <c r="K18779" s="154"/>
      <c r="L18779" s="168"/>
      <c r="M18779" s="154"/>
      <c r="N18779" s="157"/>
      <c r="O18779" s="157"/>
      <c r="P18779" s="152"/>
      <c r="Q18779" s="154"/>
      <c r="R18779" s="154"/>
      <c r="S18779" s="154"/>
      <c r="T18779" s="154"/>
      <c r="U18779" s="154"/>
      <c r="V18779" s="154"/>
      <c r="W18779" s="154"/>
      <c r="X18779" s="154"/>
      <c r="Y18779" s="154"/>
      <c r="Z18779" s="154"/>
      <c r="AA18779" s="154"/>
      <c r="AB18779" s="169"/>
      <c r="AC18779" s="154"/>
      <c r="AD18779" s="158"/>
      <c r="AE18779" s="154"/>
      <c r="AF18779" s="154"/>
      <c r="AG18779" s="154"/>
      <c r="AH18779" s="154"/>
    </row>
    <row r="18780" spans="1:34">
      <c r="A18780" s="154"/>
      <c r="B18780" s="154"/>
      <c r="C18780" s="154"/>
      <c r="D18780" s="154"/>
      <c r="E18780" s="154"/>
      <c r="F18780" s="154"/>
      <c r="G18780" s="155"/>
      <c r="H18780" s="155"/>
      <c r="I18780" s="154"/>
      <c r="J18780" s="156"/>
      <c r="K18780" s="154"/>
      <c r="L18780" s="168"/>
      <c r="M18780" s="154"/>
      <c r="N18780" s="157"/>
      <c r="O18780" s="157"/>
      <c r="P18780" s="152"/>
      <c r="Q18780" s="154"/>
      <c r="R18780" s="154"/>
      <c r="S18780" s="154"/>
      <c r="T18780" s="154"/>
      <c r="U18780" s="154"/>
      <c r="V18780" s="154"/>
      <c r="W18780" s="154"/>
      <c r="X18780" s="154"/>
      <c r="Y18780" s="154"/>
      <c r="Z18780" s="154"/>
      <c r="AA18780" s="154"/>
      <c r="AB18780" s="169"/>
      <c r="AC18780" s="154"/>
      <c r="AD18780" s="158"/>
      <c r="AE18780" s="154"/>
      <c r="AF18780" s="154"/>
      <c r="AG18780" s="154"/>
      <c r="AH18780" s="154"/>
    </row>
    <row r="18781" spans="1:34">
      <c r="A18781" s="154"/>
      <c r="B18781" s="154"/>
      <c r="C18781" s="154"/>
      <c r="D18781" s="154"/>
      <c r="E18781" s="154"/>
      <c r="F18781" s="154"/>
      <c r="G18781" s="155"/>
      <c r="H18781" s="155"/>
      <c r="I18781" s="154"/>
      <c r="J18781" s="156"/>
      <c r="K18781" s="154"/>
      <c r="L18781" s="168"/>
      <c r="M18781" s="154"/>
      <c r="N18781" s="157"/>
      <c r="O18781" s="157"/>
      <c r="P18781" s="152"/>
      <c r="Q18781" s="154"/>
      <c r="R18781" s="154"/>
      <c r="S18781" s="154"/>
      <c r="T18781" s="154"/>
      <c r="U18781" s="154"/>
      <c r="V18781" s="154"/>
      <c r="W18781" s="154"/>
      <c r="X18781" s="154"/>
      <c r="Y18781" s="154"/>
      <c r="Z18781" s="154"/>
      <c r="AA18781" s="154"/>
      <c r="AB18781" s="169"/>
      <c r="AC18781" s="154"/>
      <c r="AD18781" s="158"/>
      <c r="AE18781" s="154"/>
      <c r="AF18781" s="154"/>
      <c r="AG18781" s="154"/>
      <c r="AH18781" s="154"/>
    </row>
    <row r="18782" spans="1:34">
      <c r="A18782" s="154"/>
      <c r="B18782" s="154"/>
      <c r="C18782" s="154"/>
      <c r="D18782" s="154"/>
      <c r="E18782" s="154"/>
      <c r="F18782" s="154"/>
      <c r="G18782" s="155"/>
      <c r="H18782" s="155"/>
      <c r="I18782" s="154"/>
      <c r="J18782" s="156"/>
      <c r="K18782" s="154"/>
      <c r="L18782" s="168"/>
      <c r="M18782" s="154"/>
      <c r="N18782" s="157"/>
      <c r="O18782" s="157"/>
      <c r="P18782" s="152"/>
      <c r="Q18782" s="154"/>
      <c r="R18782" s="154"/>
      <c r="S18782" s="154"/>
      <c r="T18782" s="154"/>
      <c r="U18782" s="154"/>
      <c r="V18782" s="154"/>
      <c r="W18782" s="154"/>
      <c r="X18782" s="154"/>
      <c r="Y18782" s="154"/>
      <c r="Z18782" s="154"/>
      <c r="AA18782" s="154"/>
      <c r="AB18782" s="169"/>
      <c r="AC18782" s="154"/>
      <c r="AD18782" s="158"/>
      <c r="AE18782" s="154"/>
      <c r="AF18782" s="154"/>
      <c r="AG18782" s="154"/>
      <c r="AH18782" s="154"/>
    </row>
    <row r="18783" spans="1:34">
      <c r="A18783" s="154"/>
      <c r="B18783" s="154"/>
      <c r="C18783" s="154"/>
      <c r="D18783" s="154"/>
      <c r="E18783" s="154"/>
      <c r="F18783" s="154"/>
      <c r="G18783" s="155"/>
      <c r="H18783" s="155"/>
      <c r="I18783" s="154"/>
      <c r="J18783" s="156"/>
      <c r="K18783" s="154"/>
      <c r="L18783" s="168"/>
      <c r="M18783" s="154"/>
      <c r="N18783" s="157"/>
      <c r="O18783" s="157"/>
      <c r="P18783" s="152"/>
      <c r="Q18783" s="154"/>
      <c r="R18783" s="154"/>
      <c r="S18783" s="154"/>
      <c r="T18783" s="154"/>
      <c r="U18783" s="154"/>
      <c r="V18783" s="154"/>
      <c r="W18783" s="154"/>
      <c r="X18783" s="154"/>
      <c r="Y18783" s="154"/>
      <c r="Z18783" s="154"/>
      <c r="AA18783" s="154"/>
      <c r="AB18783" s="169"/>
      <c r="AC18783" s="154"/>
      <c r="AD18783" s="158"/>
      <c r="AE18783" s="154"/>
      <c r="AF18783" s="154"/>
      <c r="AG18783" s="154"/>
      <c r="AH18783" s="154"/>
    </row>
    <row r="18784" spans="1:34">
      <c r="A18784" s="154"/>
      <c r="B18784" s="154"/>
      <c r="C18784" s="154"/>
      <c r="D18784" s="154"/>
      <c r="E18784" s="154"/>
      <c r="F18784" s="154"/>
      <c r="G18784" s="155"/>
      <c r="H18784" s="155"/>
      <c r="I18784" s="154"/>
      <c r="J18784" s="156"/>
      <c r="K18784" s="154"/>
      <c r="L18784" s="168"/>
      <c r="M18784" s="154"/>
      <c r="N18784" s="157"/>
      <c r="O18784" s="157"/>
      <c r="P18784" s="152"/>
      <c r="Q18784" s="154"/>
      <c r="R18784" s="154"/>
      <c r="S18784" s="154"/>
      <c r="T18784" s="154"/>
      <c r="U18784" s="154"/>
      <c r="V18784" s="154"/>
      <c r="W18784" s="154"/>
      <c r="X18784" s="154"/>
      <c r="Y18784" s="154"/>
      <c r="Z18784" s="154"/>
      <c r="AA18784" s="154"/>
      <c r="AB18784" s="169"/>
      <c r="AC18784" s="154"/>
      <c r="AD18784" s="158"/>
      <c r="AE18784" s="154"/>
      <c r="AF18784" s="154"/>
      <c r="AG18784" s="154"/>
      <c r="AH18784" s="154"/>
    </row>
    <row r="18785" spans="1:34">
      <c r="A18785" s="154"/>
      <c r="B18785" s="154"/>
      <c r="C18785" s="154"/>
      <c r="D18785" s="154"/>
      <c r="E18785" s="154"/>
      <c r="F18785" s="154"/>
      <c r="G18785" s="155"/>
      <c r="H18785" s="155"/>
      <c r="I18785" s="154"/>
      <c r="J18785" s="156"/>
      <c r="K18785" s="154"/>
      <c r="L18785" s="168"/>
      <c r="M18785" s="154"/>
      <c r="N18785" s="157"/>
      <c r="O18785" s="157"/>
      <c r="P18785" s="152"/>
      <c r="Q18785" s="154"/>
      <c r="R18785" s="159"/>
      <c r="S18785" s="154"/>
      <c r="T18785" s="154"/>
      <c r="U18785" s="154"/>
      <c r="V18785" s="154"/>
      <c r="W18785" s="154"/>
      <c r="X18785" s="154"/>
      <c r="Y18785" s="154"/>
      <c r="Z18785" s="154"/>
      <c r="AA18785" s="154"/>
      <c r="AB18785" s="169"/>
      <c r="AC18785" s="154"/>
      <c r="AD18785" s="158"/>
      <c r="AE18785" s="154"/>
      <c r="AF18785" s="154"/>
      <c r="AG18785" s="154"/>
      <c r="AH18785" s="154"/>
    </row>
    <row r="18786" spans="1:34">
      <c r="A18786" s="154"/>
      <c r="B18786" s="154"/>
      <c r="C18786" s="154"/>
      <c r="D18786" s="154"/>
      <c r="E18786" s="154"/>
      <c r="F18786" s="154"/>
      <c r="G18786" s="155"/>
      <c r="H18786" s="155"/>
      <c r="I18786" s="154"/>
      <c r="J18786" s="156"/>
      <c r="K18786" s="154"/>
      <c r="L18786" s="168"/>
      <c r="M18786" s="154"/>
      <c r="N18786" s="157"/>
      <c r="O18786" s="157"/>
      <c r="P18786" s="152"/>
      <c r="Q18786" s="154"/>
      <c r="R18786" s="159"/>
      <c r="S18786" s="154"/>
      <c r="T18786" s="154"/>
      <c r="U18786" s="154"/>
      <c r="V18786" s="154"/>
      <c r="W18786" s="154"/>
      <c r="X18786" s="154"/>
      <c r="Y18786" s="154"/>
      <c r="Z18786" s="154"/>
      <c r="AA18786" s="154"/>
      <c r="AB18786" s="169"/>
      <c r="AC18786" s="154"/>
      <c r="AD18786" s="158"/>
      <c r="AE18786" s="154"/>
      <c r="AF18786" s="154"/>
      <c r="AG18786" s="154"/>
      <c r="AH18786" s="154"/>
    </row>
    <row r="18787" spans="1:34">
      <c r="A18787" s="154"/>
      <c r="B18787" s="154"/>
      <c r="C18787" s="154"/>
      <c r="D18787" s="154"/>
      <c r="E18787" s="154"/>
      <c r="F18787" s="154"/>
      <c r="G18787" s="155"/>
      <c r="H18787" s="155"/>
      <c r="I18787" s="154"/>
      <c r="J18787" s="156"/>
      <c r="K18787" s="154"/>
      <c r="L18787" s="168"/>
      <c r="M18787" s="154"/>
      <c r="N18787" s="157"/>
      <c r="O18787" s="157"/>
      <c r="P18787" s="152"/>
      <c r="Q18787" s="154"/>
      <c r="R18787" s="154"/>
      <c r="S18787" s="154"/>
      <c r="T18787" s="154"/>
      <c r="U18787" s="154"/>
      <c r="V18787" s="154"/>
      <c r="W18787" s="154"/>
      <c r="X18787" s="154"/>
      <c r="Y18787" s="154"/>
      <c r="Z18787" s="154"/>
      <c r="AA18787" s="154"/>
      <c r="AB18787" s="169"/>
      <c r="AC18787" s="154"/>
      <c r="AD18787" s="158"/>
      <c r="AE18787" s="154"/>
      <c r="AF18787" s="154"/>
      <c r="AG18787" s="154"/>
      <c r="AH18787" s="154"/>
    </row>
    <row r="18788" spans="1:34">
      <c r="A18788" s="154"/>
      <c r="B18788" s="154"/>
      <c r="C18788" s="154"/>
      <c r="D18788" s="154"/>
      <c r="E18788" s="154"/>
      <c r="F18788" s="154"/>
      <c r="G18788" s="155"/>
      <c r="H18788" s="155"/>
      <c r="I18788" s="154"/>
      <c r="J18788" s="156"/>
      <c r="K18788" s="154"/>
      <c r="L18788" s="168"/>
      <c r="M18788" s="154"/>
      <c r="N18788" s="157"/>
      <c r="O18788" s="157"/>
      <c r="P18788" s="152"/>
      <c r="Q18788" s="154"/>
      <c r="R18788" s="154"/>
      <c r="S18788" s="154"/>
      <c r="T18788" s="154"/>
      <c r="U18788" s="154"/>
      <c r="V18788" s="154"/>
      <c r="W18788" s="154"/>
      <c r="X18788" s="154"/>
      <c r="Y18788" s="154"/>
      <c r="Z18788" s="154"/>
      <c r="AA18788" s="154"/>
      <c r="AB18788" s="169"/>
      <c r="AC18788" s="154"/>
      <c r="AD18788" s="158"/>
      <c r="AE18788" s="154"/>
      <c r="AF18788" s="154"/>
      <c r="AG18788" s="154"/>
      <c r="AH18788" s="154"/>
    </row>
    <row r="18789" spans="1:34">
      <c r="A18789" s="154"/>
      <c r="B18789" s="154"/>
      <c r="C18789" s="154"/>
      <c r="D18789" s="154"/>
      <c r="E18789" s="154"/>
      <c r="F18789" s="154"/>
      <c r="G18789" s="155"/>
      <c r="H18789" s="155"/>
      <c r="I18789" s="154"/>
      <c r="J18789" s="156"/>
      <c r="K18789" s="154"/>
      <c r="L18789" s="168"/>
      <c r="M18789" s="154"/>
      <c r="N18789" s="157"/>
      <c r="O18789" s="157"/>
      <c r="P18789" s="152"/>
      <c r="Q18789" s="154"/>
      <c r="R18789" s="154"/>
      <c r="S18789" s="154"/>
      <c r="T18789" s="154"/>
      <c r="U18789" s="154"/>
      <c r="V18789" s="154"/>
      <c r="W18789" s="154"/>
      <c r="X18789" s="154"/>
      <c r="Y18789" s="154"/>
      <c r="Z18789" s="154"/>
      <c r="AA18789" s="154"/>
      <c r="AB18789" s="169"/>
      <c r="AC18789" s="154"/>
      <c r="AD18789" s="158"/>
      <c r="AE18789" s="154"/>
      <c r="AF18789" s="154"/>
      <c r="AG18789" s="154"/>
      <c r="AH18789" s="154"/>
    </row>
    <row r="18790" spans="1:34">
      <c r="A18790" s="154"/>
      <c r="B18790" s="154"/>
      <c r="C18790" s="154"/>
      <c r="D18790" s="154"/>
      <c r="E18790" s="154"/>
      <c r="F18790" s="154"/>
      <c r="G18790" s="155"/>
      <c r="H18790" s="155"/>
      <c r="I18790" s="154"/>
      <c r="J18790" s="156"/>
      <c r="K18790" s="154"/>
      <c r="L18790" s="168"/>
      <c r="M18790" s="154"/>
      <c r="N18790" s="157"/>
      <c r="O18790" s="157"/>
      <c r="P18790" s="152"/>
      <c r="Q18790" s="154"/>
      <c r="R18790" s="154"/>
      <c r="S18790" s="154"/>
      <c r="T18790" s="154"/>
      <c r="U18790" s="154"/>
      <c r="V18790" s="154"/>
      <c r="W18790" s="154"/>
      <c r="X18790" s="154"/>
      <c r="Y18790" s="154"/>
      <c r="Z18790" s="154"/>
      <c r="AA18790" s="154"/>
      <c r="AB18790" s="169"/>
      <c r="AC18790" s="154"/>
      <c r="AD18790" s="158"/>
      <c r="AE18790" s="154"/>
      <c r="AF18790" s="154"/>
      <c r="AG18790" s="154"/>
      <c r="AH18790" s="154"/>
    </row>
    <row r="18791" spans="1:34">
      <c r="A18791" s="154"/>
      <c r="B18791" s="154"/>
      <c r="C18791" s="154"/>
      <c r="D18791" s="154"/>
      <c r="E18791" s="154"/>
      <c r="F18791" s="154"/>
      <c r="G18791" s="155"/>
      <c r="H18791" s="155"/>
      <c r="I18791" s="154"/>
      <c r="J18791" s="156"/>
      <c r="K18791" s="154"/>
      <c r="L18791" s="168"/>
      <c r="M18791" s="154"/>
      <c r="N18791" s="157"/>
      <c r="O18791" s="157"/>
      <c r="P18791" s="152"/>
      <c r="Q18791" s="154"/>
      <c r="R18791" s="154"/>
      <c r="S18791" s="154"/>
      <c r="T18791" s="154"/>
      <c r="U18791" s="154"/>
      <c r="V18791" s="154"/>
      <c r="W18791" s="154"/>
      <c r="X18791" s="154"/>
      <c r="Y18791" s="154"/>
      <c r="Z18791" s="154"/>
      <c r="AA18791" s="154"/>
      <c r="AB18791" s="169"/>
      <c r="AC18791" s="154"/>
      <c r="AD18791" s="158"/>
      <c r="AE18791" s="154"/>
      <c r="AF18791" s="154"/>
      <c r="AG18791" s="154"/>
      <c r="AH18791" s="154"/>
    </row>
    <row r="18792" spans="1:34">
      <c r="A18792" s="154"/>
      <c r="B18792" s="154"/>
      <c r="C18792" s="154"/>
      <c r="D18792" s="154"/>
      <c r="E18792" s="154"/>
      <c r="F18792" s="154"/>
      <c r="G18792" s="155"/>
      <c r="H18792" s="155"/>
      <c r="I18792" s="154"/>
      <c r="J18792" s="156"/>
      <c r="K18792" s="154"/>
      <c r="L18792" s="168"/>
      <c r="M18792" s="154"/>
      <c r="N18792" s="157"/>
      <c r="O18792" s="157"/>
      <c r="P18792" s="152"/>
      <c r="Q18792" s="154"/>
      <c r="R18792" s="154"/>
      <c r="S18792" s="154"/>
      <c r="T18792" s="154"/>
      <c r="U18792" s="154"/>
      <c r="V18792" s="154"/>
      <c r="W18792" s="154"/>
      <c r="X18792" s="154"/>
      <c r="Y18792" s="154"/>
      <c r="Z18792" s="154"/>
      <c r="AA18792" s="154"/>
      <c r="AB18792" s="169"/>
      <c r="AC18792" s="154"/>
      <c r="AD18792" s="158"/>
      <c r="AE18792" s="154"/>
      <c r="AF18792" s="154"/>
      <c r="AG18792" s="154"/>
      <c r="AH18792" s="154"/>
    </row>
    <row r="18793" spans="1:34">
      <c r="A18793" s="154"/>
      <c r="B18793" s="154"/>
      <c r="C18793" s="154"/>
      <c r="D18793" s="154"/>
      <c r="E18793" s="154"/>
      <c r="F18793" s="154"/>
      <c r="G18793" s="155"/>
      <c r="H18793" s="155"/>
      <c r="I18793" s="154"/>
      <c r="J18793" s="156"/>
      <c r="K18793" s="154"/>
      <c r="L18793" s="168"/>
      <c r="M18793" s="154"/>
      <c r="N18793" s="157"/>
      <c r="O18793" s="157"/>
      <c r="P18793" s="152"/>
      <c r="Q18793" s="154"/>
      <c r="R18793" s="154"/>
      <c r="S18793" s="154"/>
      <c r="T18793" s="154"/>
      <c r="U18793" s="154"/>
      <c r="V18793" s="154"/>
      <c r="W18793" s="154"/>
      <c r="X18793" s="154"/>
      <c r="Y18793" s="154"/>
      <c r="Z18793" s="154"/>
      <c r="AA18793" s="154"/>
      <c r="AB18793" s="169"/>
      <c r="AC18793" s="154"/>
      <c r="AD18793" s="158"/>
      <c r="AE18793" s="154"/>
      <c r="AF18793" s="154"/>
      <c r="AG18793" s="154"/>
      <c r="AH18793" s="154"/>
    </row>
    <row r="18794" spans="1:34">
      <c r="A18794" s="154"/>
      <c r="B18794" s="154"/>
      <c r="C18794" s="154"/>
      <c r="D18794" s="154"/>
      <c r="E18794" s="154"/>
      <c r="F18794" s="154"/>
      <c r="G18794" s="155"/>
      <c r="H18794" s="155"/>
      <c r="I18794" s="154"/>
      <c r="J18794" s="156"/>
      <c r="K18794" s="154"/>
      <c r="L18794" s="168"/>
      <c r="M18794" s="154"/>
      <c r="N18794" s="157"/>
      <c r="O18794" s="157"/>
      <c r="P18794" s="152"/>
      <c r="Q18794" s="154"/>
      <c r="R18794" s="154"/>
      <c r="S18794" s="154"/>
      <c r="T18794" s="154"/>
      <c r="U18794" s="154"/>
      <c r="V18794" s="154"/>
      <c r="W18794" s="154"/>
      <c r="X18794" s="154"/>
      <c r="Y18794" s="154"/>
      <c r="Z18794" s="154"/>
      <c r="AA18794" s="154"/>
      <c r="AB18794" s="169"/>
      <c r="AC18794" s="154"/>
      <c r="AD18794" s="158"/>
      <c r="AE18794" s="154"/>
      <c r="AF18794" s="154"/>
      <c r="AG18794" s="154"/>
      <c r="AH18794" s="154"/>
    </row>
    <row r="18795" spans="1:34">
      <c r="A18795" s="154"/>
      <c r="B18795" s="154"/>
      <c r="C18795" s="154"/>
      <c r="D18795" s="154"/>
      <c r="E18795" s="154"/>
      <c r="F18795" s="154"/>
      <c r="G18795" s="155"/>
      <c r="H18795" s="155"/>
      <c r="I18795" s="154"/>
      <c r="J18795" s="156"/>
      <c r="K18795" s="154"/>
      <c r="L18795" s="168"/>
      <c r="M18795" s="154"/>
      <c r="N18795" s="157"/>
      <c r="O18795" s="157"/>
      <c r="P18795" s="152"/>
      <c r="Q18795" s="154"/>
      <c r="R18795" s="154"/>
      <c r="S18795" s="154"/>
      <c r="T18795" s="154"/>
      <c r="U18795" s="154"/>
      <c r="V18795" s="154"/>
      <c r="W18795" s="154"/>
      <c r="X18795" s="154"/>
      <c r="Y18795" s="154"/>
      <c r="Z18795" s="154"/>
      <c r="AA18795" s="154"/>
      <c r="AB18795" s="169"/>
      <c r="AC18795" s="154"/>
      <c r="AD18795" s="158"/>
      <c r="AE18795" s="154"/>
      <c r="AF18795" s="154"/>
      <c r="AG18795" s="154"/>
      <c r="AH18795" s="154"/>
    </row>
    <row r="18796" spans="1:34">
      <c r="A18796" s="154"/>
      <c r="B18796" s="154"/>
      <c r="C18796" s="154"/>
      <c r="D18796" s="154"/>
      <c r="E18796" s="154"/>
      <c r="F18796" s="154"/>
      <c r="G18796" s="155"/>
      <c r="H18796" s="155"/>
      <c r="I18796" s="154"/>
      <c r="J18796" s="156"/>
      <c r="K18796" s="154"/>
      <c r="L18796" s="168"/>
      <c r="M18796" s="154"/>
      <c r="N18796" s="157"/>
      <c r="O18796" s="157"/>
      <c r="P18796" s="152"/>
      <c r="Q18796" s="154"/>
      <c r="R18796" s="154"/>
      <c r="S18796" s="154"/>
      <c r="T18796" s="154"/>
      <c r="U18796" s="154"/>
      <c r="V18796" s="154"/>
      <c r="W18796" s="154"/>
      <c r="X18796" s="154"/>
      <c r="Y18796" s="154"/>
      <c r="Z18796" s="154"/>
      <c r="AA18796" s="154"/>
      <c r="AB18796" s="169"/>
      <c r="AC18796" s="154"/>
      <c r="AD18796" s="158"/>
      <c r="AE18796" s="154"/>
      <c r="AF18796" s="154"/>
      <c r="AG18796" s="154"/>
      <c r="AH18796" s="154"/>
    </row>
    <row r="18797" spans="1:34">
      <c r="A18797" s="154"/>
      <c r="B18797" s="154"/>
      <c r="C18797" s="154"/>
      <c r="D18797" s="154"/>
      <c r="E18797" s="154"/>
      <c r="F18797" s="154"/>
      <c r="G18797" s="155"/>
      <c r="H18797" s="155"/>
      <c r="I18797" s="154"/>
      <c r="J18797" s="156"/>
      <c r="K18797" s="154"/>
      <c r="L18797" s="168"/>
      <c r="M18797" s="154"/>
      <c r="N18797" s="157"/>
      <c r="O18797" s="157"/>
      <c r="P18797" s="152"/>
      <c r="Q18797" s="154"/>
      <c r="R18797" s="154"/>
      <c r="S18797" s="154"/>
      <c r="T18797" s="154"/>
      <c r="U18797" s="154"/>
      <c r="V18797" s="154"/>
      <c r="W18797" s="154"/>
      <c r="X18797" s="154"/>
      <c r="Y18797" s="154"/>
      <c r="Z18797" s="154"/>
      <c r="AA18797" s="154"/>
      <c r="AB18797" s="169"/>
      <c r="AC18797" s="154"/>
      <c r="AD18797" s="158"/>
      <c r="AE18797" s="154"/>
      <c r="AF18797" s="154"/>
      <c r="AG18797" s="154"/>
      <c r="AH18797" s="154"/>
    </row>
    <row r="18798" spans="1:34">
      <c r="A18798" s="154"/>
      <c r="B18798" s="154"/>
      <c r="C18798" s="154"/>
      <c r="D18798" s="154"/>
      <c r="E18798" s="154"/>
      <c r="F18798" s="154"/>
      <c r="G18798" s="155"/>
      <c r="H18798" s="155"/>
      <c r="I18798" s="154"/>
      <c r="J18798" s="156"/>
      <c r="K18798" s="154"/>
      <c r="L18798" s="168"/>
      <c r="M18798" s="154"/>
      <c r="N18798" s="157"/>
      <c r="O18798" s="157"/>
      <c r="P18798" s="152"/>
      <c r="Q18798" s="154"/>
      <c r="R18798" s="154"/>
      <c r="S18798" s="154"/>
      <c r="T18798" s="154"/>
      <c r="U18798" s="154"/>
      <c r="V18798" s="154"/>
      <c r="W18798" s="154"/>
      <c r="X18798" s="154"/>
      <c r="Y18798" s="154"/>
      <c r="Z18798" s="154"/>
      <c r="AA18798" s="154"/>
      <c r="AB18798" s="169"/>
      <c r="AC18798" s="154"/>
      <c r="AD18798" s="158"/>
      <c r="AE18798" s="154"/>
      <c r="AF18798" s="154"/>
      <c r="AG18798" s="154"/>
      <c r="AH18798" s="154"/>
    </row>
    <row r="18799" spans="1:34">
      <c r="A18799" s="154"/>
      <c r="B18799" s="154"/>
      <c r="C18799" s="154"/>
      <c r="D18799" s="154"/>
      <c r="E18799" s="154"/>
      <c r="F18799" s="154"/>
      <c r="G18799" s="155"/>
      <c r="H18799" s="155"/>
      <c r="I18799" s="154"/>
      <c r="J18799" s="156"/>
      <c r="K18799" s="154"/>
      <c r="L18799" s="168"/>
      <c r="M18799" s="154"/>
      <c r="N18799" s="157"/>
      <c r="O18799" s="157"/>
      <c r="P18799" s="152"/>
      <c r="Q18799" s="154"/>
      <c r="R18799" s="154"/>
      <c r="S18799" s="154"/>
      <c r="T18799" s="154"/>
      <c r="U18799" s="154"/>
      <c r="V18799" s="154"/>
      <c r="W18799" s="154"/>
      <c r="X18799" s="154"/>
      <c r="Y18799" s="154"/>
      <c r="Z18799" s="154"/>
      <c r="AA18799" s="154"/>
      <c r="AB18799" s="169"/>
      <c r="AC18799" s="154"/>
      <c r="AD18799" s="158"/>
      <c r="AE18799" s="154"/>
      <c r="AF18799" s="154"/>
      <c r="AG18799" s="154"/>
      <c r="AH18799" s="154"/>
    </row>
    <row r="18800" spans="1:34">
      <c r="A18800" s="154"/>
      <c r="B18800" s="154"/>
      <c r="C18800" s="154"/>
      <c r="D18800" s="154"/>
      <c r="E18800" s="154"/>
      <c r="F18800" s="154"/>
      <c r="G18800" s="155"/>
      <c r="H18800" s="155"/>
      <c r="I18800" s="154"/>
      <c r="J18800" s="156"/>
      <c r="K18800" s="154"/>
      <c r="L18800" s="168"/>
      <c r="M18800" s="154"/>
      <c r="N18800" s="157"/>
      <c r="O18800" s="157"/>
      <c r="P18800" s="152"/>
      <c r="Q18800" s="154"/>
      <c r="R18800" s="154"/>
      <c r="S18800" s="154"/>
      <c r="T18800" s="154"/>
      <c r="U18800" s="154"/>
      <c r="V18800" s="154"/>
      <c r="W18800" s="154"/>
      <c r="X18800" s="154"/>
      <c r="Y18800" s="154"/>
      <c r="Z18800" s="154"/>
      <c r="AA18800" s="154"/>
      <c r="AB18800" s="169"/>
      <c r="AC18800" s="154"/>
      <c r="AD18800" s="158"/>
      <c r="AE18800" s="154"/>
      <c r="AF18800" s="154"/>
      <c r="AG18800" s="154"/>
      <c r="AH18800" s="154"/>
    </row>
    <row r="18801" spans="1:34">
      <c r="A18801" s="154"/>
      <c r="B18801" s="154"/>
      <c r="C18801" s="154"/>
      <c r="D18801" s="154"/>
      <c r="E18801" s="154"/>
      <c r="F18801" s="154"/>
      <c r="G18801" s="155"/>
      <c r="H18801" s="155"/>
      <c r="I18801" s="154"/>
      <c r="J18801" s="156"/>
      <c r="K18801" s="154"/>
      <c r="L18801" s="168"/>
      <c r="M18801" s="154"/>
      <c r="N18801" s="157"/>
      <c r="O18801" s="157"/>
      <c r="P18801" s="152"/>
      <c r="Q18801" s="154"/>
      <c r="R18801" s="154"/>
      <c r="S18801" s="154"/>
      <c r="T18801" s="154"/>
      <c r="U18801" s="154"/>
      <c r="V18801" s="154"/>
      <c r="W18801" s="154"/>
      <c r="X18801" s="154"/>
      <c r="Y18801" s="154"/>
      <c r="Z18801" s="154"/>
      <c r="AA18801" s="154"/>
      <c r="AB18801" s="169"/>
      <c r="AC18801" s="154"/>
      <c r="AD18801" s="158"/>
      <c r="AE18801" s="154"/>
      <c r="AF18801" s="154"/>
      <c r="AG18801" s="154"/>
      <c r="AH18801" s="154"/>
    </row>
    <row r="18802" spans="1:34">
      <c r="A18802" s="154"/>
      <c r="B18802" s="154"/>
      <c r="C18802" s="154"/>
      <c r="D18802" s="154"/>
      <c r="E18802" s="154"/>
      <c r="F18802" s="154"/>
      <c r="G18802" s="155"/>
      <c r="H18802" s="155"/>
      <c r="I18802" s="154"/>
      <c r="J18802" s="156"/>
      <c r="K18802" s="154"/>
      <c r="L18802" s="168"/>
      <c r="M18802" s="154"/>
      <c r="N18802" s="157"/>
      <c r="O18802" s="157"/>
      <c r="P18802" s="152"/>
      <c r="Q18802" s="154"/>
      <c r="R18802" s="154"/>
      <c r="S18802" s="154"/>
      <c r="T18802" s="154"/>
      <c r="U18802" s="154"/>
      <c r="V18802" s="154"/>
      <c r="W18802" s="154"/>
      <c r="X18802" s="154"/>
      <c r="Y18802" s="154"/>
      <c r="Z18802" s="154"/>
      <c r="AA18802" s="154"/>
      <c r="AB18802" s="169"/>
      <c r="AC18802" s="154"/>
      <c r="AD18802" s="158"/>
      <c r="AE18802" s="154"/>
      <c r="AF18802" s="154"/>
      <c r="AG18802" s="154"/>
      <c r="AH18802" s="154"/>
    </row>
    <row r="18803" spans="1:34">
      <c r="A18803" s="154"/>
      <c r="B18803" s="154"/>
      <c r="C18803" s="154"/>
      <c r="D18803" s="154"/>
      <c r="E18803" s="154"/>
      <c r="F18803" s="154"/>
      <c r="G18803" s="155"/>
      <c r="H18803" s="155"/>
      <c r="I18803" s="154"/>
      <c r="J18803" s="156"/>
      <c r="K18803" s="154"/>
      <c r="L18803" s="168"/>
      <c r="M18803" s="154"/>
      <c r="N18803" s="157"/>
      <c r="O18803" s="157"/>
      <c r="P18803" s="152"/>
      <c r="Q18803" s="154"/>
      <c r="R18803" s="154"/>
      <c r="S18803" s="154"/>
      <c r="T18803" s="154"/>
      <c r="U18803" s="154"/>
      <c r="V18803" s="154"/>
      <c r="W18803" s="154"/>
      <c r="X18803" s="154"/>
      <c r="Y18803" s="154"/>
      <c r="Z18803" s="154"/>
      <c r="AA18803" s="154"/>
      <c r="AB18803" s="169"/>
      <c r="AC18803" s="154"/>
      <c r="AD18803" s="158"/>
      <c r="AE18803" s="154"/>
      <c r="AF18803" s="154"/>
      <c r="AG18803" s="154"/>
      <c r="AH18803" s="154"/>
    </row>
    <row r="18804" spans="1:34">
      <c r="A18804" s="154"/>
      <c r="B18804" s="154"/>
      <c r="C18804" s="154"/>
      <c r="D18804" s="154"/>
      <c r="E18804" s="154"/>
      <c r="F18804" s="154"/>
      <c r="G18804" s="155"/>
      <c r="H18804" s="155"/>
      <c r="I18804" s="154"/>
      <c r="J18804" s="156"/>
      <c r="K18804" s="154"/>
      <c r="L18804" s="168"/>
      <c r="M18804" s="154"/>
      <c r="N18804" s="157"/>
      <c r="O18804" s="157"/>
      <c r="P18804" s="152"/>
      <c r="Q18804" s="154"/>
      <c r="R18804" s="154"/>
      <c r="S18804" s="154"/>
      <c r="T18804" s="154"/>
      <c r="U18804" s="154"/>
      <c r="V18804" s="154"/>
      <c r="W18804" s="154"/>
      <c r="X18804" s="154"/>
      <c r="Y18804" s="154"/>
      <c r="Z18804" s="154"/>
      <c r="AA18804" s="154"/>
      <c r="AB18804" s="169"/>
      <c r="AC18804" s="154"/>
      <c r="AD18804" s="158"/>
      <c r="AE18804" s="154"/>
      <c r="AF18804" s="154"/>
      <c r="AG18804" s="154"/>
      <c r="AH18804" s="154"/>
    </row>
    <row r="18805" spans="1:34">
      <c r="A18805" s="154"/>
      <c r="B18805" s="154"/>
      <c r="C18805" s="154"/>
      <c r="D18805" s="154"/>
      <c r="E18805" s="154"/>
      <c r="F18805" s="154"/>
      <c r="G18805" s="155"/>
      <c r="H18805" s="155"/>
      <c r="I18805" s="154"/>
      <c r="J18805" s="156"/>
      <c r="K18805" s="154"/>
      <c r="L18805" s="168"/>
      <c r="M18805" s="154"/>
      <c r="N18805" s="157"/>
      <c r="O18805" s="157"/>
      <c r="P18805" s="152"/>
      <c r="Q18805" s="154"/>
      <c r="R18805" s="154"/>
      <c r="S18805" s="154"/>
      <c r="T18805" s="154"/>
      <c r="U18805" s="154"/>
      <c r="V18805" s="154"/>
      <c r="W18805" s="154"/>
      <c r="X18805" s="154"/>
      <c r="Y18805" s="154"/>
      <c r="Z18805" s="154"/>
      <c r="AA18805" s="154"/>
      <c r="AB18805" s="169"/>
      <c r="AC18805" s="154"/>
      <c r="AD18805" s="158"/>
      <c r="AE18805" s="154"/>
      <c r="AF18805" s="154"/>
      <c r="AG18805" s="154"/>
      <c r="AH18805" s="154"/>
    </row>
    <row r="18806" spans="1:34">
      <c r="A18806" s="154"/>
      <c r="B18806" s="154"/>
      <c r="C18806" s="154"/>
      <c r="D18806" s="154"/>
      <c r="E18806" s="154"/>
      <c r="F18806" s="154"/>
      <c r="G18806" s="155"/>
      <c r="H18806" s="155"/>
      <c r="I18806" s="154"/>
      <c r="J18806" s="156"/>
      <c r="K18806" s="154"/>
      <c r="L18806" s="168"/>
      <c r="M18806" s="154"/>
      <c r="N18806" s="157"/>
      <c r="O18806" s="157"/>
      <c r="P18806" s="152"/>
      <c r="Q18806" s="154"/>
      <c r="R18806" s="154"/>
      <c r="S18806" s="154"/>
      <c r="T18806" s="154"/>
      <c r="U18806" s="154"/>
      <c r="V18806" s="154"/>
      <c r="W18806" s="154"/>
      <c r="X18806" s="154"/>
      <c r="Y18806" s="154"/>
      <c r="Z18806" s="154"/>
      <c r="AA18806" s="154"/>
      <c r="AB18806" s="169"/>
      <c r="AC18806" s="154"/>
      <c r="AD18806" s="158"/>
      <c r="AE18806" s="154"/>
      <c r="AF18806" s="154"/>
      <c r="AG18806" s="154"/>
      <c r="AH18806" s="154"/>
    </row>
    <row r="18807" spans="1:34">
      <c r="A18807" s="154"/>
      <c r="B18807" s="154"/>
      <c r="C18807" s="154"/>
      <c r="D18807" s="154"/>
      <c r="E18807" s="154"/>
      <c r="F18807" s="154"/>
      <c r="G18807" s="155"/>
      <c r="H18807" s="155"/>
      <c r="I18807" s="154"/>
      <c r="J18807" s="156"/>
      <c r="K18807" s="154"/>
      <c r="L18807" s="168"/>
      <c r="M18807" s="154"/>
      <c r="N18807" s="157"/>
      <c r="O18807" s="157"/>
      <c r="P18807" s="152"/>
      <c r="Q18807" s="154"/>
      <c r="R18807" s="154"/>
      <c r="S18807" s="154"/>
      <c r="T18807" s="154"/>
      <c r="U18807" s="154"/>
      <c r="V18807" s="154"/>
      <c r="W18807" s="154"/>
      <c r="X18807" s="154"/>
      <c r="Y18807" s="154"/>
      <c r="Z18807" s="154"/>
      <c r="AA18807" s="154"/>
      <c r="AB18807" s="169"/>
      <c r="AC18807" s="154"/>
      <c r="AD18807" s="158"/>
      <c r="AE18807" s="154"/>
      <c r="AF18807" s="154"/>
      <c r="AG18807" s="154"/>
      <c r="AH18807" s="154"/>
    </row>
    <row r="18808" spans="1:34">
      <c r="A18808" s="154"/>
      <c r="B18808" s="154"/>
      <c r="C18808" s="154"/>
      <c r="D18808" s="154"/>
      <c r="E18808" s="154"/>
      <c r="F18808" s="154"/>
      <c r="G18808" s="155"/>
      <c r="H18808" s="155"/>
      <c r="I18808" s="154"/>
      <c r="J18808" s="156"/>
      <c r="K18808" s="154"/>
      <c r="L18808" s="168"/>
      <c r="M18808" s="154"/>
      <c r="N18808" s="157"/>
      <c r="O18808" s="157"/>
      <c r="P18808" s="152"/>
      <c r="Q18808" s="154"/>
      <c r="R18808" s="154"/>
      <c r="S18808" s="154"/>
      <c r="T18808" s="154"/>
      <c r="U18808" s="154"/>
      <c r="V18808" s="154"/>
      <c r="W18808" s="154"/>
      <c r="X18808" s="154"/>
      <c r="Y18808" s="154"/>
      <c r="Z18808" s="154"/>
      <c r="AA18808" s="154"/>
      <c r="AB18808" s="169"/>
      <c r="AC18808" s="154"/>
      <c r="AD18808" s="158"/>
      <c r="AE18808" s="154"/>
      <c r="AF18808" s="154"/>
      <c r="AG18808" s="154"/>
      <c r="AH18808" s="154"/>
    </row>
    <row r="18809" spans="1:34">
      <c r="A18809" s="154"/>
      <c r="B18809" s="154"/>
      <c r="C18809" s="154"/>
      <c r="D18809" s="154"/>
      <c r="E18809" s="154"/>
      <c r="F18809" s="154"/>
      <c r="G18809" s="155"/>
      <c r="H18809" s="155"/>
      <c r="I18809" s="154"/>
      <c r="J18809" s="156"/>
      <c r="K18809" s="154"/>
      <c r="L18809" s="168"/>
      <c r="M18809" s="154"/>
      <c r="N18809" s="157"/>
      <c r="O18809" s="157"/>
      <c r="P18809" s="152"/>
      <c r="Q18809" s="154"/>
      <c r="R18809" s="154"/>
      <c r="S18809" s="154"/>
      <c r="T18809" s="154"/>
      <c r="U18809" s="154"/>
      <c r="V18809" s="154"/>
      <c r="W18809" s="154"/>
      <c r="X18809" s="154"/>
      <c r="Y18809" s="154"/>
      <c r="Z18809" s="154"/>
      <c r="AA18809" s="154"/>
      <c r="AB18809" s="169"/>
      <c r="AC18809" s="154"/>
      <c r="AD18809" s="158"/>
      <c r="AE18809" s="154"/>
      <c r="AF18809" s="154"/>
      <c r="AG18809" s="154"/>
      <c r="AH18809" s="154"/>
    </row>
    <row r="18810" spans="1:34">
      <c r="A18810" s="154"/>
      <c r="B18810" s="154"/>
      <c r="C18810" s="154"/>
      <c r="D18810" s="154"/>
      <c r="E18810" s="154"/>
      <c r="F18810" s="154"/>
      <c r="G18810" s="155"/>
      <c r="H18810" s="155"/>
      <c r="I18810" s="154"/>
      <c r="J18810" s="156"/>
      <c r="K18810" s="154"/>
      <c r="L18810" s="168"/>
      <c r="M18810" s="154"/>
      <c r="N18810" s="157"/>
      <c r="O18810" s="157"/>
      <c r="P18810" s="152"/>
      <c r="Q18810" s="154"/>
      <c r="R18810" s="154"/>
      <c r="S18810" s="154"/>
      <c r="T18810" s="154"/>
      <c r="U18810" s="154"/>
      <c r="V18810" s="154"/>
      <c r="W18810" s="154"/>
      <c r="X18810" s="154"/>
      <c r="Y18810" s="154"/>
      <c r="Z18810" s="154"/>
      <c r="AA18810" s="154"/>
      <c r="AB18810" s="169"/>
      <c r="AC18810" s="154"/>
      <c r="AD18810" s="158"/>
      <c r="AE18810" s="154"/>
      <c r="AF18810" s="154"/>
      <c r="AG18810" s="154"/>
      <c r="AH18810" s="154"/>
    </row>
    <row r="18811" spans="1:34">
      <c r="A18811" s="154"/>
      <c r="B18811" s="154"/>
      <c r="C18811" s="154"/>
      <c r="D18811" s="154"/>
      <c r="E18811" s="154"/>
      <c r="F18811" s="154"/>
      <c r="G18811" s="155"/>
      <c r="H18811" s="155"/>
      <c r="I18811" s="154"/>
      <c r="J18811" s="156"/>
      <c r="K18811" s="154"/>
      <c r="L18811" s="168"/>
      <c r="M18811" s="154"/>
      <c r="N18811" s="157"/>
      <c r="O18811" s="157"/>
      <c r="P18811" s="152"/>
      <c r="Q18811" s="154"/>
      <c r="R18811" s="154"/>
      <c r="S18811" s="154"/>
      <c r="T18811" s="154"/>
      <c r="U18811" s="154"/>
      <c r="V18811" s="154"/>
      <c r="W18811" s="154"/>
      <c r="X18811" s="154"/>
      <c r="Y18811" s="154"/>
      <c r="Z18811" s="154"/>
      <c r="AA18811" s="154"/>
      <c r="AB18811" s="169"/>
      <c r="AC18811" s="154"/>
      <c r="AD18811" s="158"/>
      <c r="AE18811" s="154"/>
      <c r="AF18811" s="154"/>
      <c r="AG18811" s="154"/>
      <c r="AH18811" s="154"/>
    </row>
    <row r="18812" spans="1:34">
      <c r="A18812" s="154"/>
      <c r="B18812" s="154"/>
      <c r="C18812" s="154"/>
      <c r="D18812" s="154"/>
      <c r="E18812" s="154"/>
      <c r="F18812" s="154"/>
      <c r="G18812" s="155"/>
      <c r="H18812" s="155"/>
      <c r="I18812" s="154"/>
      <c r="J18812" s="156"/>
      <c r="K18812" s="154"/>
      <c r="L18812" s="168"/>
      <c r="M18812" s="154"/>
      <c r="N18812" s="157"/>
      <c r="O18812" s="157"/>
      <c r="P18812" s="152"/>
      <c r="Q18812" s="154"/>
      <c r="R18812" s="154"/>
      <c r="S18812" s="154"/>
      <c r="T18812" s="154"/>
      <c r="U18812" s="154"/>
      <c r="V18812" s="154"/>
      <c r="W18812" s="154"/>
      <c r="X18812" s="154"/>
      <c r="Y18812" s="154"/>
      <c r="Z18812" s="154"/>
      <c r="AA18812" s="154"/>
      <c r="AB18812" s="169"/>
      <c r="AC18812" s="154"/>
      <c r="AD18812" s="158"/>
      <c r="AE18812" s="154"/>
      <c r="AF18812" s="154"/>
      <c r="AG18812" s="154"/>
      <c r="AH18812" s="154"/>
    </row>
    <row r="18813" spans="1:34">
      <c r="A18813" s="154"/>
      <c r="B18813" s="154"/>
      <c r="C18813" s="154"/>
      <c r="D18813" s="154"/>
      <c r="E18813" s="154"/>
      <c r="F18813" s="154"/>
      <c r="G18813" s="155"/>
      <c r="H18813" s="155"/>
      <c r="I18813" s="154"/>
      <c r="J18813" s="156"/>
      <c r="K18813" s="154"/>
      <c r="L18813" s="168"/>
      <c r="M18813" s="154"/>
      <c r="N18813" s="157"/>
      <c r="O18813" s="157"/>
      <c r="P18813" s="152"/>
      <c r="Q18813" s="154"/>
      <c r="R18813" s="154"/>
      <c r="S18813" s="154"/>
      <c r="T18813" s="154"/>
      <c r="U18813" s="154"/>
      <c r="V18813" s="154"/>
      <c r="W18813" s="154"/>
      <c r="X18813" s="154"/>
      <c r="Y18813" s="154"/>
      <c r="Z18813" s="154"/>
      <c r="AA18813" s="154"/>
      <c r="AB18813" s="169"/>
      <c r="AC18813" s="154"/>
      <c r="AD18813" s="158"/>
      <c r="AE18813" s="154"/>
      <c r="AF18813" s="154"/>
      <c r="AG18813" s="154"/>
      <c r="AH18813" s="154"/>
    </row>
    <row r="18814" spans="1:34">
      <c r="A18814" s="154"/>
      <c r="B18814" s="154"/>
      <c r="C18814" s="154"/>
      <c r="D18814" s="154"/>
      <c r="E18814" s="154"/>
      <c r="F18814" s="154"/>
      <c r="G18814" s="155"/>
      <c r="H18814" s="155"/>
      <c r="I18814" s="154"/>
      <c r="J18814" s="156"/>
      <c r="K18814" s="154"/>
      <c r="L18814" s="168"/>
      <c r="M18814" s="154"/>
      <c r="N18814" s="157"/>
      <c r="O18814" s="157"/>
      <c r="P18814" s="152"/>
      <c r="Q18814" s="154"/>
      <c r="R18814" s="154"/>
      <c r="S18814" s="154"/>
      <c r="T18814" s="154"/>
      <c r="U18814" s="154"/>
      <c r="V18814" s="154"/>
      <c r="W18814" s="154"/>
      <c r="X18814" s="154"/>
      <c r="Y18814" s="154"/>
      <c r="Z18814" s="154"/>
      <c r="AA18814" s="154"/>
      <c r="AB18814" s="169"/>
      <c r="AC18814" s="154"/>
      <c r="AD18814" s="158"/>
      <c r="AE18814" s="154"/>
      <c r="AF18814" s="154"/>
      <c r="AG18814" s="154"/>
      <c r="AH18814" s="154"/>
    </row>
    <row r="18815" spans="1:34">
      <c r="A18815" s="154"/>
      <c r="B18815" s="154"/>
      <c r="C18815" s="154"/>
      <c r="D18815" s="154"/>
      <c r="E18815" s="154"/>
      <c r="F18815" s="154"/>
      <c r="G18815" s="155"/>
      <c r="H18815" s="155"/>
      <c r="I18815" s="154"/>
      <c r="J18815" s="156"/>
      <c r="K18815" s="154"/>
      <c r="L18815" s="168"/>
      <c r="M18815" s="154"/>
      <c r="N18815" s="157"/>
      <c r="O18815" s="157"/>
      <c r="P18815" s="152"/>
      <c r="Q18815" s="154"/>
      <c r="R18815" s="154"/>
      <c r="S18815" s="154"/>
      <c r="T18815" s="154"/>
      <c r="U18815" s="154"/>
      <c r="V18815" s="154"/>
      <c r="W18815" s="154"/>
      <c r="X18815" s="154"/>
      <c r="Y18815" s="154"/>
      <c r="Z18815" s="154"/>
      <c r="AA18815" s="154"/>
      <c r="AB18815" s="169"/>
      <c r="AC18815" s="154"/>
      <c r="AD18815" s="158"/>
      <c r="AE18815" s="154"/>
      <c r="AF18815" s="154"/>
      <c r="AG18815" s="154"/>
      <c r="AH18815" s="154"/>
    </row>
    <row r="18816" spans="1:34">
      <c r="A18816" s="154"/>
      <c r="B18816" s="154"/>
      <c r="C18816" s="154"/>
      <c r="D18816" s="154"/>
      <c r="E18816" s="154"/>
      <c r="F18816" s="154"/>
      <c r="G18816" s="155"/>
      <c r="H18816" s="155"/>
      <c r="I18816" s="154"/>
      <c r="J18816" s="156"/>
      <c r="K18816" s="154"/>
      <c r="L18816" s="168"/>
      <c r="M18816" s="154"/>
      <c r="N18816" s="157"/>
      <c r="O18816" s="157"/>
      <c r="P18816" s="152"/>
      <c r="Q18816" s="154"/>
      <c r="R18816" s="154"/>
      <c r="S18816" s="154"/>
      <c r="T18816" s="154"/>
      <c r="U18816" s="154"/>
      <c r="V18816" s="154"/>
      <c r="W18816" s="154"/>
      <c r="X18816" s="154"/>
      <c r="Y18816" s="154"/>
      <c r="Z18816" s="154"/>
      <c r="AA18816" s="154"/>
      <c r="AB18816" s="169"/>
      <c r="AC18816" s="154"/>
      <c r="AD18816" s="158"/>
      <c r="AE18816" s="154"/>
      <c r="AF18816" s="154"/>
      <c r="AG18816" s="154"/>
      <c r="AH18816" s="154"/>
    </row>
    <row r="18817" spans="1:34">
      <c r="A18817" s="154"/>
      <c r="B18817" s="154"/>
      <c r="C18817" s="154"/>
      <c r="D18817" s="154"/>
      <c r="E18817" s="154"/>
      <c r="F18817" s="154"/>
      <c r="G18817" s="155"/>
      <c r="H18817" s="155"/>
      <c r="I18817" s="154"/>
      <c r="J18817" s="156"/>
      <c r="K18817" s="154"/>
      <c r="L18817" s="168"/>
      <c r="M18817" s="154"/>
      <c r="N18817" s="157"/>
      <c r="O18817" s="157"/>
      <c r="P18817" s="152"/>
      <c r="Q18817" s="154"/>
      <c r="R18817" s="154"/>
      <c r="S18817" s="154"/>
      <c r="T18817" s="154"/>
      <c r="U18817" s="154"/>
      <c r="V18817" s="154"/>
      <c r="W18817" s="154"/>
      <c r="X18817" s="154"/>
      <c r="Y18817" s="154"/>
      <c r="Z18817" s="154"/>
      <c r="AA18817" s="154"/>
      <c r="AB18817" s="169"/>
      <c r="AC18817" s="154"/>
      <c r="AD18817" s="158"/>
      <c r="AE18817" s="154"/>
      <c r="AF18817" s="154"/>
      <c r="AG18817" s="154"/>
      <c r="AH18817" s="154"/>
    </row>
    <row r="18818" spans="1:34">
      <c r="A18818" s="154"/>
      <c r="B18818" s="154"/>
      <c r="C18818" s="154"/>
      <c r="D18818" s="154"/>
      <c r="E18818" s="154"/>
      <c r="F18818" s="154"/>
      <c r="G18818" s="155"/>
      <c r="H18818" s="155"/>
      <c r="I18818" s="154"/>
      <c r="J18818" s="156"/>
      <c r="K18818" s="154"/>
      <c r="L18818" s="168"/>
      <c r="M18818" s="154"/>
      <c r="N18818" s="157"/>
      <c r="O18818" s="157"/>
      <c r="P18818" s="152"/>
      <c r="Q18818" s="154"/>
      <c r="R18818" s="154"/>
      <c r="S18818" s="154"/>
      <c r="T18818" s="154"/>
      <c r="U18818" s="154"/>
      <c r="V18818" s="154"/>
      <c r="W18818" s="154"/>
      <c r="X18818" s="154"/>
      <c r="Y18818" s="154"/>
      <c r="Z18818" s="154"/>
      <c r="AA18818" s="154"/>
      <c r="AB18818" s="169"/>
      <c r="AC18818" s="154"/>
      <c r="AD18818" s="158"/>
      <c r="AE18818" s="154"/>
      <c r="AF18818" s="154"/>
      <c r="AG18818" s="154"/>
      <c r="AH18818" s="154"/>
    </row>
    <row r="18819" spans="1:34">
      <c r="A18819" s="154"/>
      <c r="B18819" s="154"/>
      <c r="C18819" s="154"/>
      <c r="D18819" s="154"/>
      <c r="E18819" s="154"/>
      <c r="F18819" s="154"/>
      <c r="G18819" s="155"/>
      <c r="H18819" s="155"/>
      <c r="I18819" s="154"/>
      <c r="J18819" s="156"/>
      <c r="K18819" s="154"/>
      <c r="L18819" s="168"/>
      <c r="M18819" s="154"/>
      <c r="N18819" s="157"/>
      <c r="O18819" s="157"/>
      <c r="P18819" s="152"/>
      <c r="Q18819" s="154"/>
      <c r="R18819" s="154"/>
      <c r="S18819" s="154"/>
      <c r="T18819" s="154"/>
      <c r="U18819" s="154"/>
      <c r="V18819" s="154"/>
      <c r="W18819" s="154"/>
      <c r="X18819" s="154"/>
      <c r="Y18819" s="154"/>
      <c r="Z18819" s="154"/>
      <c r="AA18819" s="154"/>
      <c r="AB18819" s="169"/>
      <c r="AC18819" s="154"/>
      <c r="AD18819" s="158"/>
      <c r="AE18819" s="154"/>
      <c r="AF18819" s="154"/>
      <c r="AG18819" s="154"/>
      <c r="AH18819" s="154"/>
    </row>
    <row r="18820" spans="1:34">
      <c r="A18820" s="154"/>
      <c r="B18820" s="154"/>
      <c r="C18820" s="154"/>
      <c r="D18820" s="154"/>
      <c r="E18820" s="154"/>
      <c r="F18820" s="154"/>
      <c r="G18820" s="155"/>
      <c r="H18820" s="155"/>
      <c r="I18820" s="154"/>
      <c r="J18820" s="156"/>
      <c r="K18820" s="154"/>
      <c r="L18820" s="168"/>
      <c r="M18820" s="154"/>
      <c r="N18820" s="157"/>
      <c r="O18820" s="157"/>
      <c r="P18820" s="152"/>
      <c r="Q18820" s="154"/>
      <c r="R18820" s="154"/>
      <c r="S18820" s="154"/>
      <c r="T18820" s="154"/>
      <c r="U18820" s="154"/>
      <c r="V18820" s="154"/>
      <c r="W18820" s="154"/>
      <c r="X18820" s="154"/>
      <c r="Y18820" s="154"/>
      <c r="Z18820" s="154"/>
      <c r="AA18820" s="154"/>
      <c r="AB18820" s="169"/>
      <c r="AC18820" s="154"/>
      <c r="AD18820" s="158"/>
      <c r="AE18820" s="154"/>
      <c r="AF18820" s="154"/>
      <c r="AG18820" s="154"/>
      <c r="AH18820" s="154"/>
    </row>
    <row r="18821" spans="1:34">
      <c r="A18821" s="154"/>
      <c r="B18821" s="154"/>
      <c r="C18821" s="154"/>
      <c r="D18821" s="154"/>
      <c r="E18821" s="154"/>
      <c r="F18821" s="154"/>
      <c r="G18821" s="155"/>
      <c r="H18821" s="155"/>
      <c r="I18821" s="154"/>
      <c r="J18821" s="156"/>
      <c r="K18821" s="154"/>
      <c r="L18821" s="168"/>
      <c r="M18821" s="154"/>
      <c r="N18821" s="157"/>
      <c r="O18821" s="157"/>
      <c r="P18821" s="152"/>
      <c r="Q18821" s="154"/>
      <c r="R18821" s="154"/>
      <c r="S18821" s="154"/>
      <c r="T18821" s="154"/>
      <c r="U18821" s="154"/>
      <c r="V18821" s="154"/>
      <c r="W18821" s="154"/>
      <c r="X18821" s="154"/>
      <c r="Y18821" s="154"/>
      <c r="Z18821" s="154"/>
      <c r="AA18821" s="154"/>
      <c r="AB18821" s="169"/>
      <c r="AC18821" s="154"/>
      <c r="AD18821" s="158"/>
      <c r="AE18821" s="154"/>
      <c r="AF18821" s="154"/>
      <c r="AG18821" s="154"/>
      <c r="AH18821" s="154"/>
    </row>
    <row r="18822" spans="1:34">
      <c r="A18822" s="154"/>
      <c r="B18822" s="154"/>
      <c r="C18822" s="154"/>
      <c r="D18822" s="154"/>
      <c r="E18822" s="154"/>
      <c r="F18822" s="154"/>
      <c r="G18822" s="155"/>
      <c r="H18822" s="155"/>
      <c r="I18822" s="154"/>
      <c r="J18822" s="156"/>
      <c r="K18822" s="154"/>
      <c r="L18822" s="168"/>
      <c r="M18822" s="154"/>
      <c r="N18822" s="157"/>
      <c r="O18822" s="157"/>
      <c r="P18822" s="152"/>
      <c r="Q18822" s="154"/>
      <c r="R18822" s="154"/>
      <c r="S18822" s="154"/>
      <c r="T18822" s="154"/>
      <c r="U18822" s="154"/>
      <c r="V18822" s="154"/>
      <c r="W18822" s="154"/>
      <c r="X18822" s="154"/>
      <c r="Y18822" s="154"/>
      <c r="Z18822" s="154"/>
      <c r="AA18822" s="154"/>
      <c r="AB18822" s="169"/>
      <c r="AC18822" s="154"/>
      <c r="AD18822" s="158"/>
      <c r="AE18822" s="154"/>
      <c r="AF18822" s="154"/>
      <c r="AG18822" s="154"/>
      <c r="AH18822" s="154"/>
    </row>
    <row r="18823" spans="1:34">
      <c r="A18823" s="154"/>
      <c r="B18823" s="154"/>
      <c r="C18823" s="154"/>
      <c r="D18823" s="154"/>
      <c r="E18823" s="154"/>
      <c r="F18823" s="154"/>
      <c r="G18823" s="155"/>
      <c r="H18823" s="155"/>
      <c r="I18823" s="154"/>
      <c r="J18823" s="156"/>
      <c r="K18823" s="154"/>
      <c r="L18823" s="168"/>
      <c r="M18823" s="154"/>
      <c r="N18823" s="157"/>
      <c r="O18823" s="157"/>
      <c r="P18823" s="152"/>
      <c r="Q18823" s="154"/>
      <c r="R18823" s="154"/>
      <c r="S18823" s="154"/>
      <c r="T18823" s="154"/>
      <c r="U18823" s="154"/>
      <c r="V18823" s="154"/>
      <c r="W18823" s="154"/>
      <c r="X18823" s="154"/>
      <c r="Y18823" s="154"/>
      <c r="Z18823" s="154"/>
      <c r="AA18823" s="154"/>
      <c r="AB18823" s="169"/>
      <c r="AC18823" s="154"/>
      <c r="AD18823" s="158"/>
      <c r="AE18823" s="154"/>
      <c r="AF18823" s="154"/>
      <c r="AG18823" s="154"/>
      <c r="AH18823" s="154"/>
    </row>
    <row r="18824" spans="1:34">
      <c r="A18824" s="154"/>
      <c r="B18824" s="154"/>
      <c r="C18824" s="154"/>
      <c r="D18824" s="154"/>
      <c r="E18824" s="154"/>
      <c r="F18824" s="154"/>
      <c r="G18824" s="155"/>
      <c r="H18824" s="155"/>
      <c r="I18824" s="154"/>
      <c r="J18824" s="156"/>
      <c r="K18824" s="154"/>
      <c r="L18824" s="168"/>
      <c r="M18824" s="154"/>
      <c r="N18824" s="157"/>
      <c r="O18824" s="157"/>
      <c r="P18824" s="152"/>
      <c r="Q18824" s="154"/>
      <c r="R18824" s="154"/>
      <c r="S18824" s="154"/>
      <c r="T18824" s="154"/>
      <c r="U18824" s="154"/>
      <c r="V18824" s="154"/>
      <c r="W18824" s="154"/>
      <c r="X18824" s="154"/>
      <c r="Y18824" s="154"/>
      <c r="Z18824" s="154"/>
      <c r="AA18824" s="154"/>
      <c r="AB18824" s="169"/>
      <c r="AC18824" s="154"/>
      <c r="AD18824" s="158"/>
      <c r="AE18824" s="154"/>
      <c r="AF18824" s="154"/>
      <c r="AG18824" s="154"/>
      <c r="AH18824" s="154"/>
    </row>
    <row r="18825" spans="1:34">
      <c r="A18825" s="154"/>
      <c r="B18825" s="154"/>
      <c r="C18825" s="154"/>
      <c r="D18825" s="154"/>
      <c r="E18825" s="154"/>
      <c r="F18825" s="154"/>
      <c r="G18825" s="155"/>
      <c r="H18825" s="155"/>
      <c r="I18825" s="154"/>
      <c r="J18825" s="156"/>
      <c r="K18825" s="154"/>
      <c r="L18825" s="168"/>
      <c r="M18825" s="154"/>
      <c r="N18825" s="157"/>
      <c r="O18825" s="157"/>
      <c r="P18825" s="152"/>
      <c r="Q18825" s="154"/>
      <c r="R18825" s="154"/>
      <c r="S18825" s="154"/>
      <c r="T18825" s="154"/>
      <c r="U18825" s="154"/>
      <c r="V18825" s="154"/>
      <c r="W18825" s="154"/>
      <c r="X18825" s="154"/>
      <c r="Y18825" s="154"/>
      <c r="Z18825" s="154"/>
      <c r="AA18825" s="154"/>
      <c r="AB18825" s="169"/>
      <c r="AC18825" s="154"/>
      <c r="AD18825" s="158"/>
      <c r="AE18825" s="154"/>
      <c r="AF18825" s="154"/>
      <c r="AG18825" s="154"/>
      <c r="AH18825" s="154"/>
    </row>
    <row r="18826" spans="1:34">
      <c r="A18826" s="154"/>
      <c r="B18826" s="154"/>
      <c r="C18826" s="154"/>
      <c r="D18826" s="154"/>
      <c r="E18826" s="154"/>
      <c r="F18826" s="154"/>
      <c r="G18826" s="155"/>
      <c r="H18826" s="155"/>
      <c r="I18826" s="154"/>
      <c r="J18826" s="156"/>
      <c r="K18826" s="154"/>
      <c r="L18826" s="168"/>
      <c r="M18826" s="154"/>
      <c r="N18826" s="157"/>
      <c r="O18826" s="157"/>
      <c r="P18826" s="152"/>
      <c r="Q18826" s="154"/>
      <c r="R18826" s="154"/>
      <c r="S18826" s="154"/>
      <c r="T18826" s="154"/>
      <c r="U18826" s="154"/>
      <c r="V18826" s="154"/>
      <c r="W18826" s="154"/>
      <c r="X18826" s="154"/>
      <c r="Y18826" s="154"/>
      <c r="Z18826" s="154"/>
      <c r="AA18826" s="154"/>
      <c r="AB18826" s="169"/>
      <c r="AC18826" s="154"/>
      <c r="AD18826" s="158"/>
      <c r="AE18826" s="154"/>
      <c r="AF18826" s="154"/>
      <c r="AG18826" s="154"/>
      <c r="AH18826" s="154"/>
    </row>
    <row r="18827" spans="1:34">
      <c r="A18827" s="154"/>
      <c r="B18827" s="154"/>
      <c r="C18827" s="154"/>
      <c r="D18827" s="154"/>
      <c r="E18827" s="154"/>
      <c r="F18827" s="154"/>
      <c r="G18827" s="155"/>
      <c r="H18827" s="155"/>
      <c r="I18827" s="154"/>
      <c r="J18827" s="156"/>
      <c r="K18827" s="154"/>
      <c r="L18827" s="168"/>
      <c r="M18827" s="154"/>
      <c r="N18827" s="157"/>
      <c r="O18827" s="157"/>
      <c r="P18827" s="152"/>
      <c r="Q18827" s="154"/>
      <c r="R18827" s="154"/>
      <c r="S18827" s="154"/>
      <c r="T18827" s="154"/>
      <c r="U18827" s="154"/>
      <c r="V18827" s="154"/>
      <c r="W18827" s="154"/>
      <c r="X18827" s="154"/>
      <c r="Y18827" s="154"/>
      <c r="Z18827" s="154"/>
      <c r="AA18827" s="154"/>
      <c r="AB18827" s="169"/>
      <c r="AC18827" s="154"/>
      <c r="AD18827" s="158"/>
      <c r="AE18827" s="154"/>
      <c r="AF18827" s="154"/>
      <c r="AG18827" s="154"/>
      <c r="AH18827" s="154"/>
    </row>
    <row r="18828" spans="1:34">
      <c r="A18828" s="154"/>
      <c r="B18828" s="154"/>
      <c r="C18828" s="154"/>
      <c r="D18828" s="154"/>
      <c r="E18828" s="154"/>
      <c r="F18828" s="154"/>
      <c r="G18828" s="155"/>
      <c r="H18828" s="155"/>
      <c r="I18828" s="154"/>
      <c r="J18828" s="156"/>
      <c r="K18828" s="154"/>
      <c r="L18828" s="168"/>
      <c r="M18828" s="154"/>
      <c r="N18828" s="157"/>
      <c r="O18828" s="157"/>
      <c r="P18828" s="152"/>
      <c r="Q18828" s="154"/>
      <c r="R18828" s="154"/>
      <c r="S18828" s="154"/>
      <c r="T18828" s="154"/>
      <c r="U18828" s="154"/>
      <c r="V18828" s="154"/>
      <c r="W18828" s="154"/>
      <c r="X18828" s="154"/>
      <c r="Y18828" s="154"/>
      <c r="Z18828" s="154"/>
      <c r="AA18828" s="154"/>
      <c r="AB18828" s="169"/>
      <c r="AC18828" s="154"/>
      <c r="AD18828" s="158"/>
      <c r="AE18828" s="154"/>
      <c r="AF18828" s="154"/>
      <c r="AG18828" s="154"/>
      <c r="AH18828" s="154"/>
    </row>
    <row r="18829" spans="1:34">
      <c r="A18829" s="154"/>
      <c r="B18829" s="154"/>
      <c r="C18829" s="154"/>
      <c r="D18829" s="154"/>
      <c r="E18829" s="154"/>
      <c r="F18829" s="154"/>
      <c r="G18829" s="155"/>
      <c r="H18829" s="155"/>
      <c r="I18829" s="154"/>
      <c r="J18829" s="156"/>
      <c r="K18829" s="154"/>
      <c r="L18829" s="168"/>
      <c r="M18829" s="154"/>
      <c r="N18829" s="157"/>
      <c r="O18829" s="157"/>
      <c r="P18829" s="152"/>
      <c r="Q18829" s="154"/>
      <c r="R18829" s="154"/>
      <c r="S18829" s="154"/>
      <c r="T18829" s="154"/>
      <c r="U18829" s="154"/>
      <c r="V18829" s="154"/>
      <c r="W18829" s="154"/>
      <c r="X18829" s="154"/>
      <c r="Y18829" s="154"/>
      <c r="Z18829" s="154"/>
      <c r="AA18829" s="154"/>
      <c r="AB18829" s="169"/>
      <c r="AC18829" s="154"/>
      <c r="AD18829" s="158"/>
      <c r="AE18829" s="154"/>
      <c r="AF18829" s="154"/>
      <c r="AG18829" s="154"/>
      <c r="AH18829" s="154"/>
    </row>
    <row r="18830" spans="1:34">
      <c r="A18830" s="154"/>
      <c r="B18830" s="154"/>
      <c r="C18830" s="154"/>
      <c r="D18830" s="154"/>
      <c r="E18830" s="154"/>
      <c r="F18830" s="154"/>
      <c r="G18830" s="155"/>
      <c r="H18830" s="155"/>
      <c r="I18830" s="154"/>
      <c r="J18830" s="156"/>
      <c r="K18830" s="154"/>
      <c r="L18830" s="168"/>
      <c r="M18830" s="154"/>
      <c r="N18830" s="157"/>
      <c r="O18830" s="157"/>
      <c r="P18830" s="152"/>
      <c r="Q18830" s="154"/>
      <c r="R18830" s="154"/>
      <c r="S18830" s="154"/>
      <c r="T18830" s="154"/>
      <c r="U18830" s="154"/>
      <c r="V18830" s="154"/>
      <c r="W18830" s="154"/>
      <c r="X18830" s="154"/>
      <c r="Y18830" s="154"/>
      <c r="Z18830" s="154"/>
      <c r="AA18830" s="154"/>
      <c r="AB18830" s="169"/>
      <c r="AC18830" s="154"/>
      <c r="AD18830" s="158"/>
      <c r="AE18830" s="154"/>
      <c r="AF18830" s="154"/>
      <c r="AG18830" s="154"/>
      <c r="AH18830" s="154"/>
    </row>
    <row r="18831" spans="1:34">
      <c r="A18831" s="154"/>
      <c r="B18831" s="154"/>
      <c r="C18831" s="154"/>
      <c r="D18831" s="154"/>
      <c r="E18831" s="154"/>
      <c r="F18831" s="154"/>
      <c r="G18831" s="155"/>
      <c r="H18831" s="155"/>
      <c r="I18831" s="154"/>
      <c r="J18831" s="156"/>
      <c r="K18831" s="154"/>
      <c r="L18831" s="168"/>
      <c r="M18831" s="154"/>
      <c r="N18831" s="157"/>
      <c r="O18831" s="157"/>
      <c r="P18831" s="152"/>
      <c r="Q18831" s="154"/>
      <c r="R18831" s="154"/>
      <c r="S18831" s="154"/>
      <c r="T18831" s="154"/>
      <c r="U18831" s="154"/>
      <c r="V18831" s="154"/>
      <c r="W18831" s="154"/>
      <c r="X18831" s="154"/>
      <c r="Y18831" s="154"/>
      <c r="Z18831" s="154"/>
      <c r="AA18831" s="154"/>
      <c r="AB18831" s="169"/>
      <c r="AC18831" s="154"/>
      <c r="AD18831" s="158"/>
      <c r="AE18831" s="154"/>
      <c r="AF18831" s="154"/>
      <c r="AG18831" s="154"/>
      <c r="AH18831" s="154"/>
    </row>
    <row r="18832" spans="1:34">
      <c r="A18832" s="154"/>
      <c r="B18832" s="154"/>
      <c r="C18832" s="154"/>
      <c r="D18832" s="154"/>
      <c r="E18832" s="154"/>
      <c r="F18832" s="154"/>
      <c r="G18832" s="155"/>
      <c r="H18832" s="155"/>
      <c r="I18832" s="154"/>
      <c r="J18832" s="156"/>
      <c r="K18832" s="154"/>
      <c r="L18832" s="168"/>
      <c r="M18832" s="154"/>
      <c r="N18832" s="157"/>
      <c r="O18832" s="157"/>
      <c r="P18832" s="152"/>
      <c r="Q18832" s="154"/>
      <c r="R18832" s="154"/>
      <c r="S18832" s="154"/>
      <c r="T18832" s="154"/>
      <c r="U18832" s="154"/>
      <c r="V18832" s="154"/>
      <c r="W18832" s="154"/>
      <c r="X18832" s="154"/>
      <c r="Y18832" s="154"/>
      <c r="Z18832" s="154"/>
      <c r="AA18832" s="154"/>
      <c r="AB18832" s="169"/>
      <c r="AC18832" s="154"/>
      <c r="AD18832" s="158"/>
      <c r="AE18832" s="154"/>
      <c r="AF18832" s="154"/>
      <c r="AG18832" s="154"/>
      <c r="AH18832" s="154"/>
    </row>
    <row r="18833" spans="1:34">
      <c r="A18833" s="154"/>
      <c r="B18833" s="154"/>
      <c r="C18833" s="154"/>
      <c r="D18833" s="154"/>
      <c r="E18833" s="154"/>
      <c r="F18833" s="154"/>
      <c r="G18833" s="155"/>
      <c r="H18833" s="155"/>
      <c r="I18833" s="154"/>
      <c r="J18833" s="156"/>
      <c r="K18833" s="154"/>
      <c r="L18833" s="168"/>
      <c r="M18833" s="154"/>
      <c r="N18833" s="157"/>
      <c r="O18833" s="157"/>
      <c r="P18833" s="152"/>
      <c r="Q18833" s="154"/>
      <c r="R18833" s="154"/>
      <c r="S18833" s="154"/>
      <c r="T18833" s="154"/>
      <c r="U18833" s="154"/>
      <c r="V18833" s="154"/>
      <c r="W18833" s="154"/>
      <c r="X18833" s="154"/>
      <c r="Y18833" s="154"/>
      <c r="Z18833" s="154"/>
      <c r="AA18833" s="154"/>
      <c r="AB18833" s="169"/>
      <c r="AC18833" s="154"/>
      <c r="AD18833" s="158"/>
      <c r="AE18833" s="154"/>
      <c r="AF18833" s="154"/>
      <c r="AG18833" s="154"/>
      <c r="AH18833" s="154"/>
    </row>
    <row r="18834" spans="1:34">
      <c r="A18834" s="154"/>
      <c r="B18834" s="154"/>
      <c r="C18834" s="154"/>
      <c r="D18834" s="154"/>
      <c r="E18834" s="154"/>
      <c r="F18834" s="154"/>
      <c r="G18834" s="155"/>
      <c r="H18834" s="155"/>
      <c r="I18834" s="154"/>
      <c r="J18834" s="156"/>
      <c r="K18834" s="154"/>
      <c r="L18834" s="168"/>
      <c r="M18834" s="154"/>
      <c r="N18834" s="157"/>
      <c r="O18834" s="157"/>
      <c r="P18834" s="152"/>
      <c r="Q18834" s="154"/>
      <c r="R18834" s="154"/>
      <c r="S18834" s="154"/>
      <c r="T18834" s="154"/>
      <c r="U18834" s="154"/>
      <c r="V18834" s="154"/>
      <c r="W18834" s="154"/>
      <c r="X18834" s="154"/>
      <c r="Y18834" s="154"/>
      <c r="Z18834" s="154"/>
      <c r="AA18834" s="154"/>
      <c r="AB18834" s="169"/>
      <c r="AC18834" s="154"/>
      <c r="AD18834" s="158"/>
      <c r="AE18834" s="154"/>
      <c r="AF18834" s="154"/>
      <c r="AG18834" s="154"/>
      <c r="AH18834" s="154"/>
    </row>
    <row r="18835" spans="1:34">
      <c r="A18835" s="154"/>
      <c r="B18835" s="154"/>
      <c r="C18835" s="154"/>
      <c r="D18835" s="154"/>
      <c r="E18835" s="154"/>
      <c r="F18835" s="154"/>
      <c r="G18835" s="155"/>
      <c r="H18835" s="155"/>
      <c r="I18835" s="154"/>
      <c r="J18835" s="156"/>
      <c r="K18835" s="154"/>
      <c r="L18835" s="168"/>
      <c r="M18835" s="154"/>
      <c r="N18835" s="157"/>
      <c r="O18835" s="157"/>
      <c r="P18835" s="152"/>
      <c r="Q18835" s="154"/>
      <c r="R18835" s="154"/>
      <c r="S18835" s="154"/>
      <c r="T18835" s="154"/>
      <c r="U18835" s="154"/>
      <c r="V18835" s="154"/>
      <c r="W18835" s="154"/>
      <c r="X18835" s="154"/>
      <c r="Y18835" s="154"/>
      <c r="Z18835" s="154"/>
      <c r="AA18835" s="154"/>
      <c r="AB18835" s="169"/>
      <c r="AC18835" s="154"/>
      <c r="AD18835" s="158"/>
      <c r="AE18835" s="154"/>
      <c r="AF18835" s="154"/>
      <c r="AG18835" s="154"/>
      <c r="AH18835" s="154"/>
    </row>
    <row r="18836" spans="1:34">
      <c r="A18836" s="154"/>
      <c r="B18836" s="154"/>
      <c r="C18836" s="154"/>
      <c r="D18836" s="154"/>
      <c r="E18836" s="154"/>
      <c r="F18836" s="154"/>
      <c r="G18836" s="155"/>
      <c r="H18836" s="155"/>
      <c r="I18836" s="154"/>
      <c r="J18836" s="156"/>
      <c r="K18836" s="154"/>
      <c r="L18836" s="168"/>
      <c r="M18836" s="154"/>
      <c r="N18836" s="157"/>
      <c r="O18836" s="157"/>
      <c r="P18836" s="152"/>
      <c r="Q18836" s="154"/>
      <c r="R18836" s="154"/>
      <c r="S18836" s="154"/>
      <c r="T18836" s="154"/>
      <c r="U18836" s="154"/>
      <c r="V18836" s="154"/>
      <c r="W18836" s="154"/>
      <c r="X18836" s="154"/>
      <c r="Y18836" s="154"/>
      <c r="Z18836" s="154"/>
      <c r="AA18836" s="154"/>
      <c r="AB18836" s="169"/>
      <c r="AC18836" s="154"/>
      <c r="AD18836" s="158"/>
      <c r="AE18836" s="154"/>
      <c r="AF18836" s="154"/>
      <c r="AG18836" s="154"/>
      <c r="AH18836" s="154"/>
    </row>
    <row r="18837" spans="1:34">
      <c r="A18837" s="154"/>
      <c r="B18837" s="154"/>
      <c r="C18837" s="154"/>
      <c r="D18837" s="154"/>
      <c r="E18837" s="154"/>
      <c r="F18837" s="154"/>
      <c r="G18837" s="155"/>
      <c r="H18837" s="155"/>
      <c r="I18837" s="154"/>
      <c r="J18837" s="156"/>
      <c r="K18837" s="154"/>
      <c r="L18837" s="168"/>
      <c r="M18837" s="154"/>
      <c r="N18837" s="157"/>
      <c r="O18837" s="157"/>
      <c r="P18837" s="152"/>
      <c r="Q18837" s="154"/>
      <c r="R18837" s="154"/>
      <c r="S18837" s="154"/>
      <c r="T18837" s="154"/>
      <c r="U18837" s="154"/>
      <c r="V18837" s="154"/>
      <c r="W18837" s="154"/>
      <c r="X18837" s="154"/>
      <c r="Y18837" s="154"/>
      <c r="Z18837" s="154"/>
      <c r="AA18837" s="154"/>
      <c r="AB18837" s="169"/>
      <c r="AC18837" s="154"/>
      <c r="AD18837" s="158"/>
      <c r="AE18837" s="154"/>
      <c r="AF18837" s="154"/>
      <c r="AG18837" s="154"/>
      <c r="AH18837" s="154"/>
    </row>
    <row r="18838" spans="1:34">
      <c r="A18838" s="154"/>
      <c r="B18838" s="154"/>
      <c r="C18838" s="154"/>
      <c r="D18838" s="154"/>
      <c r="E18838" s="154"/>
      <c r="F18838" s="154"/>
      <c r="G18838" s="155"/>
      <c r="H18838" s="155"/>
      <c r="I18838" s="154"/>
      <c r="J18838" s="156"/>
      <c r="K18838" s="154"/>
      <c r="L18838" s="168"/>
      <c r="M18838" s="154"/>
      <c r="N18838" s="157"/>
      <c r="O18838" s="157"/>
      <c r="P18838" s="152"/>
      <c r="Q18838" s="154"/>
      <c r="R18838" s="154"/>
      <c r="S18838" s="154"/>
      <c r="T18838" s="154"/>
      <c r="U18838" s="154"/>
      <c r="V18838" s="154"/>
      <c r="W18838" s="154"/>
      <c r="X18838" s="154"/>
      <c r="Y18838" s="154"/>
      <c r="Z18838" s="154"/>
      <c r="AA18838" s="154"/>
      <c r="AB18838" s="169"/>
      <c r="AC18838" s="154"/>
      <c r="AD18838" s="158"/>
      <c r="AE18838" s="154"/>
      <c r="AF18838" s="154"/>
      <c r="AG18838" s="154"/>
      <c r="AH18838" s="154"/>
    </row>
    <row r="18839" spans="1:34">
      <c r="A18839" s="154"/>
      <c r="B18839" s="154"/>
      <c r="C18839" s="154"/>
      <c r="D18839" s="154"/>
      <c r="E18839" s="154"/>
      <c r="F18839" s="154"/>
      <c r="G18839" s="155"/>
      <c r="H18839" s="155"/>
      <c r="I18839" s="154"/>
      <c r="J18839" s="156"/>
      <c r="K18839" s="154"/>
      <c r="L18839" s="168"/>
      <c r="M18839" s="154"/>
      <c r="N18839" s="157"/>
      <c r="O18839" s="157"/>
      <c r="P18839" s="152"/>
      <c r="Q18839" s="154"/>
      <c r="R18839" s="154"/>
      <c r="S18839" s="154"/>
      <c r="T18839" s="154"/>
      <c r="U18839" s="154"/>
      <c r="V18839" s="154"/>
      <c r="W18839" s="154"/>
      <c r="X18839" s="154"/>
      <c r="Y18839" s="154"/>
      <c r="Z18839" s="154"/>
      <c r="AA18839" s="154"/>
      <c r="AB18839" s="169"/>
      <c r="AC18839" s="154"/>
      <c r="AD18839" s="158"/>
      <c r="AE18839" s="154"/>
      <c r="AF18839" s="154"/>
      <c r="AG18839" s="154"/>
      <c r="AH18839" s="154"/>
    </row>
    <row r="18840" spans="1:34">
      <c r="A18840" s="154"/>
      <c r="B18840" s="154"/>
      <c r="C18840" s="154"/>
      <c r="D18840" s="154"/>
      <c r="E18840" s="154"/>
      <c r="F18840" s="154"/>
      <c r="G18840" s="155"/>
      <c r="H18840" s="155"/>
      <c r="I18840" s="154"/>
      <c r="J18840" s="156"/>
      <c r="K18840" s="154"/>
      <c r="L18840" s="168"/>
      <c r="M18840" s="154"/>
      <c r="N18840" s="157"/>
      <c r="O18840" s="157"/>
      <c r="P18840" s="152"/>
      <c r="Q18840" s="154"/>
      <c r="R18840" s="154"/>
      <c r="S18840" s="154"/>
      <c r="T18840" s="154"/>
      <c r="U18840" s="154"/>
      <c r="V18840" s="154"/>
      <c r="W18840" s="154"/>
      <c r="X18840" s="154"/>
      <c r="Y18840" s="154"/>
      <c r="Z18840" s="154"/>
      <c r="AA18840" s="154"/>
      <c r="AB18840" s="169"/>
      <c r="AC18840" s="154"/>
      <c r="AD18840" s="158"/>
      <c r="AE18840" s="154"/>
      <c r="AF18840" s="154"/>
      <c r="AG18840" s="154"/>
      <c r="AH18840" s="154"/>
    </row>
    <row r="18841" spans="1:34">
      <c r="A18841" s="154"/>
      <c r="B18841" s="154"/>
      <c r="C18841" s="154"/>
      <c r="D18841" s="154"/>
      <c r="E18841" s="154"/>
      <c r="F18841" s="154"/>
      <c r="G18841" s="155"/>
      <c r="H18841" s="155"/>
      <c r="I18841" s="154"/>
      <c r="J18841" s="156"/>
      <c r="K18841" s="154"/>
      <c r="L18841" s="168"/>
      <c r="M18841" s="154"/>
      <c r="N18841" s="157"/>
      <c r="O18841" s="157"/>
      <c r="P18841" s="152"/>
      <c r="Q18841" s="154"/>
      <c r="R18841" s="154"/>
      <c r="S18841" s="154"/>
      <c r="T18841" s="154"/>
      <c r="U18841" s="154"/>
      <c r="V18841" s="154"/>
      <c r="W18841" s="154"/>
      <c r="X18841" s="154"/>
      <c r="Y18841" s="154"/>
      <c r="Z18841" s="154"/>
      <c r="AA18841" s="154"/>
      <c r="AB18841" s="169"/>
      <c r="AC18841" s="154"/>
      <c r="AD18841" s="158"/>
      <c r="AE18841" s="154"/>
      <c r="AF18841" s="154"/>
      <c r="AG18841" s="154"/>
      <c r="AH18841" s="154"/>
    </row>
    <row r="18842" spans="1:34">
      <c r="A18842" s="154"/>
      <c r="B18842" s="154"/>
      <c r="C18842" s="154"/>
      <c r="D18842" s="154"/>
      <c r="E18842" s="154"/>
      <c r="F18842" s="154"/>
      <c r="G18842" s="155"/>
      <c r="H18842" s="155"/>
      <c r="I18842" s="154"/>
      <c r="J18842" s="156"/>
      <c r="K18842" s="154"/>
      <c r="L18842" s="168"/>
      <c r="M18842" s="154"/>
      <c r="N18842" s="157"/>
      <c r="O18842" s="157"/>
      <c r="P18842" s="152"/>
      <c r="Q18842" s="154"/>
      <c r="R18842" s="154"/>
      <c r="S18842" s="154"/>
      <c r="T18842" s="154"/>
      <c r="U18842" s="154"/>
      <c r="V18842" s="154"/>
      <c r="W18842" s="154"/>
      <c r="X18842" s="154"/>
      <c r="Y18842" s="154"/>
      <c r="Z18842" s="154"/>
      <c r="AA18842" s="154"/>
      <c r="AB18842" s="169"/>
      <c r="AC18842" s="154"/>
      <c r="AD18842" s="158"/>
      <c r="AE18842" s="154"/>
      <c r="AF18842" s="154"/>
      <c r="AG18842" s="154"/>
      <c r="AH18842" s="154"/>
    </row>
    <row r="18843" spans="1:34">
      <c r="A18843" s="154"/>
      <c r="B18843" s="154"/>
      <c r="C18843" s="154"/>
      <c r="D18843" s="154"/>
      <c r="E18843" s="154"/>
      <c r="F18843" s="154"/>
      <c r="G18843" s="155"/>
      <c r="H18843" s="155"/>
      <c r="I18843" s="154"/>
      <c r="J18843" s="156"/>
      <c r="K18843" s="154"/>
      <c r="L18843" s="168"/>
      <c r="M18843" s="154"/>
      <c r="N18843" s="157"/>
      <c r="O18843" s="157"/>
      <c r="P18843" s="152"/>
      <c r="Q18843" s="154"/>
      <c r="R18843" s="154"/>
      <c r="S18843" s="154"/>
      <c r="T18843" s="154"/>
      <c r="U18843" s="154"/>
      <c r="V18843" s="154"/>
      <c r="W18843" s="154"/>
      <c r="X18843" s="154"/>
      <c r="Y18843" s="154"/>
      <c r="Z18843" s="154"/>
      <c r="AA18843" s="154"/>
      <c r="AB18843" s="169"/>
      <c r="AC18843" s="154"/>
      <c r="AD18843" s="158"/>
      <c r="AE18843" s="154"/>
      <c r="AF18843" s="154"/>
      <c r="AG18843" s="154"/>
      <c r="AH18843" s="154"/>
    </row>
    <row r="18844" spans="1:34">
      <c r="A18844" s="154"/>
      <c r="B18844" s="154"/>
      <c r="C18844" s="154"/>
      <c r="D18844" s="154"/>
      <c r="E18844" s="154"/>
      <c r="F18844" s="154"/>
      <c r="G18844" s="155"/>
      <c r="H18844" s="155"/>
      <c r="I18844" s="154"/>
      <c r="J18844" s="156"/>
      <c r="K18844" s="154"/>
      <c r="L18844" s="168"/>
      <c r="M18844" s="154"/>
      <c r="N18844" s="157"/>
      <c r="O18844" s="157"/>
      <c r="P18844" s="152"/>
      <c r="Q18844" s="154"/>
      <c r="R18844" s="154"/>
      <c r="S18844" s="154"/>
      <c r="T18844" s="154"/>
      <c r="U18844" s="154"/>
      <c r="V18844" s="154"/>
      <c r="W18844" s="154"/>
      <c r="X18844" s="154"/>
      <c r="Y18844" s="154"/>
      <c r="Z18844" s="154"/>
      <c r="AA18844" s="154"/>
      <c r="AB18844" s="169"/>
      <c r="AC18844" s="154"/>
      <c r="AD18844" s="158"/>
      <c r="AE18844" s="154"/>
      <c r="AF18844" s="154"/>
      <c r="AG18844" s="154"/>
      <c r="AH18844" s="154"/>
    </row>
    <row r="18845" spans="1:34">
      <c r="A18845" s="154"/>
      <c r="B18845" s="154"/>
      <c r="C18845" s="154"/>
      <c r="D18845" s="154"/>
      <c r="E18845" s="154"/>
      <c r="F18845" s="154"/>
      <c r="G18845" s="155"/>
      <c r="H18845" s="155"/>
      <c r="I18845" s="154"/>
      <c r="J18845" s="156"/>
      <c r="K18845" s="154"/>
      <c r="L18845" s="168"/>
      <c r="M18845" s="154"/>
      <c r="N18845" s="157"/>
      <c r="O18845" s="157"/>
      <c r="P18845" s="152"/>
      <c r="Q18845" s="154"/>
      <c r="R18845" s="154"/>
      <c r="S18845" s="154"/>
      <c r="T18845" s="154"/>
      <c r="U18845" s="154"/>
      <c r="V18845" s="154"/>
      <c r="W18845" s="154"/>
      <c r="X18845" s="154"/>
      <c r="Y18845" s="154"/>
      <c r="Z18845" s="154"/>
      <c r="AA18845" s="154"/>
      <c r="AB18845" s="169"/>
      <c r="AC18845" s="154"/>
      <c r="AD18845" s="158"/>
      <c r="AE18845" s="154"/>
      <c r="AF18845" s="154"/>
      <c r="AG18845" s="154"/>
      <c r="AH18845" s="154"/>
    </row>
    <row r="18846" spans="1:34">
      <c r="A18846" s="154"/>
      <c r="B18846" s="154"/>
      <c r="C18846" s="154"/>
      <c r="D18846" s="154"/>
      <c r="E18846" s="154"/>
      <c r="F18846" s="154"/>
      <c r="G18846" s="155"/>
      <c r="H18846" s="155"/>
      <c r="I18846" s="154"/>
      <c r="J18846" s="156"/>
      <c r="K18846" s="154"/>
      <c r="L18846" s="168"/>
      <c r="M18846" s="154"/>
      <c r="N18846" s="157"/>
      <c r="O18846" s="157"/>
      <c r="P18846" s="152"/>
      <c r="Q18846" s="154"/>
      <c r="R18846" s="154"/>
      <c r="S18846" s="154"/>
      <c r="T18846" s="154"/>
      <c r="U18846" s="154"/>
      <c r="V18846" s="154"/>
      <c r="W18846" s="154"/>
      <c r="X18846" s="154"/>
      <c r="Y18846" s="154"/>
      <c r="Z18846" s="154"/>
      <c r="AA18846" s="154"/>
      <c r="AB18846" s="169"/>
      <c r="AC18846" s="154"/>
      <c r="AD18846" s="158"/>
      <c r="AE18846" s="154"/>
      <c r="AF18846" s="154"/>
      <c r="AG18846" s="154"/>
      <c r="AH18846" s="154"/>
    </row>
    <row r="18847" spans="1:34">
      <c r="A18847" s="154"/>
      <c r="B18847" s="154"/>
      <c r="C18847" s="154"/>
      <c r="D18847" s="154"/>
      <c r="E18847" s="154"/>
      <c r="F18847" s="154"/>
      <c r="G18847" s="155"/>
      <c r="H18847" s="155"/>
      <c r="I18847" s="154"/>
      <c r="J18847" s="156"/>
      <c r="K18847" s="154"/>
      <c r="L18847" s="168"/>
      <c r="M18847" s="154"/>
      <c r="N18847" s="157"/>
      <c r="O18847" s="157"/>
      <c r="P18847" s="152"/>
      <c r="Q18847" s="154"/>
      <c r="R18847" s="154"/>
      <c r="S18847" s="154"/>
      <c r="T18847" s="154"/>
      <c r="U18847" s="154"/>
      <c r="V18847" s="154"/>
      <c r="W18847" s="154"/>
      <c r="X18847" s="154"/>
      <c r="Y18847" s="154"/>
      <c r="Z18847" s="154"/>
      <c r="AA18847" s="154"/>
      <c r="AB18847" s="169"/>
      <c r="AC18847" s="154"/>
      <c r="AD18847" s="158"/>
      <c r="AE18847" s="154"/>
      <c r="AF18847" s="154"/>
      <c r="AG18847" s="154"/>
      <c r="AH18847" s="154"/>
    </row>
    <row r="18848" spans="1:34">
      <c r="A18848" s="154"/>
      <c r="B18848" s="154"/>
      <c r="C18848" s="154"/>
      <c r="D18848" s="154"/>
      <c r="E18848" s="154"/>
      <c r="F18848" s="154"/>
      <c r="G18848" s="155"/>
      <c r="H18848" s="155"/>
      <c r="I18848" s="154"/>
      <c r="J18848" s="156"/>
      <c r="K18848" s="154"/>
      <c r="L18848" s="168"/>
      <c r="M18848" s="154"/>
      <c r="N18848" s="157"/>
      <c r="O18848" s="157"/>
      <c r="P18848" s="152"/>
      <c r="Q18848" s="154"/>
      <c r="R18848" s="154"/>
      <c r="S18848" s="154"/>
      <c r="T18848" s="154"/>
      <c r="U18848" s="154"/>
      <c r="V18848" s="154"/>
      <c r="W18848" s="154"/>
      <c r="X18848" s="154"/>
      <c r="Y18848" s="154"/>
      <c r="Z18848" s="154"/>
      <c r="AA18848" s="154"/>
      <c r="AB18848" s="169"/>
      <c r="AC18848" s="154"/>
      <c r="AD18848" s="158"/>
      <c r="AE18848" s="154"/>
      <c r="AF18848" s="154"/>
      <c r="AG18848" s="154"/>
      <c r="AH18848" s="154"/>
    </row>
    <row r="18849" spans="1:34">
      <c r="A18849" s="154"/>
      <c r="B18849" s="154"/>
      <c r="C18849" s="154"/>
      <c r="D18849" s="154"/>
      <c r="E18849" s="154"/>
      <c r="F18849" s="154"/>
      <c r="G18849" s="155"/>
      <c r="H18849" s="155"/>
      <c r="I18849" s="154"/>
      <c r="J18849" s="156"/>
      <c r="K18849" s="154"/>
      <c r="L18849" s="168"/>
      <c r="M18849" s="154"/>
      <c r="N18849" s="157"/>
      <c r="O18849" s="157"/>
      <c r="P18849" s="152"/>
      <c r="Q18849" s="154"/>
      <c r="R18849" s="154"/>
      <c r="S18849" s="154"/>
      <c r="T18849" s="154"/>
      <c r="U18849" s="154"/>
      <c r="V18849" s="154"/>
      <c r="W18849" s="154"/>
      <c r="X18849" s="154"/>
      <c r="Y18849" s="154"/>
      <c r="Z18849" s="154"/>
      <c r="AA18849" s="154"/>
      <c r="AB18849" s="169"/>
      <c r="AC18849" s="154"/>
      <c r="AD18849" s="158"/>
      <c r="AE18849" s="154"/>
      <c r="AF18849" s="154"/>
      <c r="AG18849" s="154"/>
      <c r="AH18849" s="154"/>
    </row>
    <row r="18850" spans="1:34">
      <c r="A18850" s="154"/>
      <c r="B18850" s="154"/>
      <c r="C18850" s="154"/>
      <c r="D18850" s="154"/>
      <c r="E18850" s="154"/>
      <c r="F18850" s="154"/>
      <c r="G18850" s="155"/>
      <c r="H18850" s="155"/>
      <c r="I18850" s="154"/>
      <c r="J18850" s="156"/>
      <c r="K18850" s="154"/>
      <c r="L18850" s="168"/>
      <c r="M18850" s="154"/>
      <c r="N18850" s="157"/>
      <c r="O18850" s="157"/>
      <c r="P18850" s="152"/>
      <c r="Q18850" s="154"/>
      <c r="R18850" s="154"/>
      <c r="S18850" s="154"/>
      <c r="T18850" s="154"/>
      <c r="U18850" s="154"/>
      <c r="V18850" s="154"/>
      <c r="W18850" s="154"/>
      <c r="X18850" s="154"/>
      <c r="Y18850" s="154"/>
      <c r="Z18850" s="154"/>
      <c r="AA18850" s="154"/>
      <c r="AB18850" s="169"/>
      <c r="AC18850" s="154"/>
      <c r="AD18850" s="158"/>
      <c r="AE18850" s="154"/>
      <c r="AF18850" s="154"/>
      <c r="AG18850" s="154"/>
      <c r="AH18850" s="154"/>
    </row>
    <row r="18851" spans="1:34">
      <c r="A18851" s="154"/>
      <c r="B18851" s="154"/>
      <c r="C18851" s="154"/>
      <c r="D18851" s="154"/>
      <c r="E18851" s="154"/>
      <c r="F18851" s="154"/>
      <c r="G18851" s="155"/>
      <c r="H18851" s="155"/>
      <c r="I18851" s="154"/>
      <c r="J18851" s="156"/>
      <c r="K18851" s="154"/>
      <c r="L18851" s="168"/>
      <c r="M18851" s="154"/>
      <c r="N18851" s="157"/>
      <c r="O18851" s="157"/>
      <c r="P18851" s="152"/>
      <c r="Q18851" s="154"/>
      <c r="R18851" s="154"/>
      <c r="S18851" s="154"/>
      <c r="T18851" s="154"/>
      <c r="U18851" s="154"/>
      <c r="V18851" s="154"/>
      <c r="W18851" s="154"/>
      <c r="X18851" s="154"/>
      <c r="Y18851" s="154"/>
      <c r="Z18851" s="154"/>
      <c r="AA18851" s="154"/>
      <c r="AB18851" s="169"/>
      <c r="AC18851" s="154"/>
      <c r="AD18851" s="158"/>
      <c r="AE18851" s="154"/>
      <c r="AF18851" s="154"/>
      <c r="AG18851" s="154"/>
      <c r="AH18851" s="154"/>
    </row>
    <row r="18852" spans="1:34">
      <c r="A18852" s="154"/>
      <c r="B18852" s="154"/>
      <c r="C18852" s="154"/>
      <c r="D18852" s="154"/>
      <c r="E18852" s="154"/>
      <c r="F18852" s="154"/>
      <c r="G18852" s="155"/>
      <c r="H18852" s="155"/>
      <c r="I18852" s="154"/>
      <c r="J18852" s="156"/>
      <c r="K18852" s="154"/>
      <c r="L18852" s="168"/>
      <c r="M18852" s="154"/>
      <c r="N18852" s="157"/>
      <c r="O18852" s="157"/>
      <c r="P18852" s="152"/>
      <c r="Q18852" s="154"/>
      <c r="R18852" s="154"/>
      <c r="S18852" s="154"/>
      <c r="T18852" s="154"/>
      <c r="U18852" s="154"/>
      <c r="V18852" s="154"/>
      <c r="W18852" s="154"/>
      <c r="X18852" s="154"/>
      <c r="Y18852" s="154"/>
      <c r="Z18852" s="154"/>
      <c r="AA18852" s="154"/>
      <c r="AB18852" s="169"/>
      <c r="AC18852" s="154"/>
      <c r="AD18852" s="158"/>
      <c r="AE18852" s="154"/>
      <c r="AF18852" s="154"/>
      <c r="AG18852" s="154"/>
      <c r="AH18852" s="154"/>
    </row>
    <row r="18853" spans="1:34">
      <c r="A18853" s="154"/>
      <c r="B18853" s="154"/>
      <c r="C18853" s="154"/>
      <c r="D18853" s="154"/>
      <c r="E18853" s="154"/>
      <c r="F18853" s="154"/>
      <c r="G18853" s="155"/>
      <c r="H18853" s="155"/>
      <c r="I18853" s="154"/>
      <c r="J18853" s="156"/>
      <c r="K18853" s="154"/>
      <c r="L18853" s="168"/>
      <c r="M18853" s="154"/>
      <c r="N18853" s="157"/>
      <c r="O18853" s="157"/>
      <c r="P18853" s="152"/>
      <c r="Q18853" s="154"/>
      <c r="R18853" s="154"/>
      <c r="S18853" s="154"/>
      <c r="T18853" s="154"/>
      <c r="U18853" s="154"/>
      <c r="V18853" s="154"/>
      <c r="W18853" s="154"/>
      <c r="X18853" s="154"/>
      <c r="Y18853" s="154"/>
      <c r="Z18853" s="154"/>
      <c r="AA18853" s="154"/>
      <c r="AB18853" s="169"/>
      <c r="AC18853" s="154"/>
      <c r="AD18853" s="158"/>
      <c r="AE18853" s="154"/>
      <c r="AF18853" s="154"/>
      <c r="AG18853" s="154"/>
      <c r="AH18853" s="154"/>
    </row>
    <row r="18854" spans="1:34">
      <c r="A18854" s="154"/>
      <c r="B18854" s="154"/>
      <c r="C18854" s="154"/>
      <c r="D18854" s="154"/>
      <c r="E18854" s="154"/>
      <c r="F18854" s="154"/>
      <c r="G18854" s="155"/>
      <c r="H18854" s="155"/>
      <c r="I18854" s="154"/>
      <c r="J18854" s="156"/>
      <c r="K18854" s="154"/>
      <c r="L18854" s="168"/>
      <c r="M18854" s="154"/>
      <c r="N18854" s="157"/>
      <c r="O18854" s="157"/>
      <c r="P18854" s="152"/>
      <c r="Q18854" s="154"/>
      <c r="R18854" s="154"/>
      <c r="S18854" s="154"/>
      <c r="T18854" s="154"/>
      <c r="U18854" s="154"/>
      <c r="V18854" s="154"/>
      <c r="W18854" s="154"/>
      <c r="X18854" s="154"/>
      <c r="Y18854" s="154"/>
      <c r="Z18854" s="154"/>
      <c r="AA18854" s="154"/>
      <c r="AB18854" s="169"/>
      <c r="AC18854" s="154"/>
      <c r="AD18854" s="158"/>
      <c r="AE18854" s="154"/>
      <c r="AF18854" s="154"/>
      <c r="AG18854" s="154"/>
      <c r="AH18854" s="154"/>
    </row>
    <row r="18855" spans="1:34">
      <c r="A18855" s="154"/>
      <c r="B18855" s="154"/>
      <c r="C18855" s="154"/>
      <c r="D18855" s="154"/>
      <c r="E18855" s="154"/>
      <c r="F18855" s="154"/>
      <c r="G18855" s="155"/>
      <c r="H18855" s="155"/>
      <c r="I18855" s="154"/>
      <c r="J18855" s="156"/>
      <c r="K18855" s="154"/>
      <c r="L18855" s="168"/>
      <c r="M18855" s="154"/>
      <c r="N18855" s="157"/>
      <c r="O18855" s="157"/>
      <c r="P18855" s="152"/>
      <c r="Q18855" s="154"/>
      <c r="R18855" s="154"/>
      <c r="S18855" s="154"/>
      <c r="T18855" s="154"/>
      <c r="U18855" s="154"/>
      <c r="V18855" s="154"/>
      <c r="W18855" s="154"/>
      <c r="X18855" s="154"/>
      <c r="Y18855" s="154"/>
      <c r="Z18855" s="154"/>
      <c r="AA18855" s="154"/>
      <c r="AB18855" s="169"/>
      <c r="AC18855" s="154"/>
      <c r="AD18855" s="158"/>
      <c r="AE18855" s="154"/>
      <c r="AF18855" s="154"/>
      <c r="AG18855" s="154"/>
      <c r="AH18855" s="154"/>
    </row>
    <row r="18856" spans="1:34">
      <c r="A18856" s="154"/>
      <c r="B18856" s="154"/>
      <c r="C18856" s="154"/>
      <c r="D18856" s="154"/>
      <c r="E18856" s="154"/>
      <c r="F18856" s="154"/>
      <c r="G18856" s="155"/>
      <c r="H18856" s="155"/>
      <c r="I18856" s="154"/>
      <c r="J18856" s="156"/>
      <c r="K18856" s="154"/>
      <c r="L18856" s="168"/>
      <c r="M18856" s="154"/>
      <c r="N18856" s="157"/>
      <c r="O18856" s="157"/>
      <c r="P18856" s="152"/>
      <c r="Q18856" s="154"/>
      <c r="R18856" s="154"/>
      <c r="S18856" s="154"/>
      <c r="T18856" s="154"/>
      <c r="U18856" s="154"/>
      <c r="V18856" s="154"/>
      <c r="W18856" s="154"/>
      <c r="X18856" s="154"/>
      <c r="Y18856" s="154"/>
      <c r="Z18856" s="154"/>
      <c r="AA18856" s="154"/>
      <c r="AB18856" s="169"/>
      <c r="AC18856" s="154"/>
      <c r="AD18856" s="158"/>
      <c r="AE18856" s="154"/>
      <c r="AF18856" s="154"/>
      <c r="AG18856" s="154"/>
      <c r="AH18856" s="154"/>
    </row>
    <row r="18857" spans="1:34">
      <c r="A18857" s="154"/>
      <c r="B18857" s="154"/>
      <c r="C18857" s="154"/>
      <c r="D18857" s="154"/>
      <c r="E18857" s="154"/>
      <c r="F18857" s="154"/>
      <c r="G18857" s="155"/>
      <c r="H18857" s="155"/>
      <c r="I18857" s="154"/>
      <c r="J18857" s="156"/>
      <c r="K18857" s="154"/>
      <c r="L18857" s="168"/>
      <c r="M18857" s="154"/>
      <c r="N18857" s="157"/>
      <c r="O18857" s="157"/>
      <c r="P18857" s="152"/>
      <c r="Q18857" s="154"/>
      <c r="R18857" s="154"/>
      <c r="S18857" s="154"/>
      <c r="T18857" s="154"/>
      <c r="U18857" s="154"/>
      <c r="V18857" s="154"/>
      <c r="W18857" s="154"/>
      <c r="X18857" s="154"/>
      <c r="Y18857" s="154"/>
      <c r="Z18857" s="154"/>
      <c r="AA18857" s="154"/>
      <c r="AB18857" s="169"/>
      <c r="AC18857" s="154"/>
      <c r="AD18857" s="158"/>
      <c r="AE18857" s="154"/>
      <c r="AF18857" s="154"/>
      <c r="AG18857" s="154"/>
      <c r="AH18857" s="154"/>
    </row>
    <row r="18858" spans="1:34">
      <c r="A18858" s="154"/>
      <c r="B18858" s="154"/>
      <c r="C18858" s="154"/>
      <c r="D18858" s="154"/>
      <c r="E18858" s="154"/>
      <c r="F18858" s="154"/>
      <c r="G18858" s="155"/>
      <c r="H18858" s="155"/>
      <c r="I18858" s="154"/>
      <c r="J18858" s="156"/>
      <c r="K18858" s="154"/>
      <c r="L18858" s="168"/>
      <c r="M18858" s="154"/>
      <c r="N18858" s="157"/>
      <c r="O18858" s="157"/>
      <c r="P18858" s="152"/>
      <c r="Q18858" s="154"/>
      <c r="R18858" s="154"/>
      <c r="S18858" s="154"/>
      <c r="T18858" s="154"/>
      <c r="U18858" s="154"/>
      <c r="V18858" s="154"/>
      <c r="W18858" s="154"/>
      <c r="X18858" s="154"/>
      <c r="Y18858" s="154"/>
      <c r="Z18858" s="154"/>
      <c r="AA18858" s="154"/>
      <c r="AB18858" s="169"/>
      <c r="AC18858" s="154"/>
      <c r="AD18858" s="158"/>
      <c r="AE18858" s="154"/>
      <c r="AF18858" s="154"/>
      <c r="AG18858" s="154"/>
      <c r="AH18858" s="154"/>
    </row>
    <row r="18859" spans="1:34">
      <c r="A18859" s="154"/>
      <c r="B18859" s="154"/>
      <c r="C18859" s="154"/>
      <c r="D18859" s="154"/>
      <c r="E18859" s="154"/>
      <c r="F18859" s="154"/>
      <c r="G18859" s="155"/>
      <c r="H18859" s="155"/>
      <c r="I18859" s="154"/>
      <c r="J18859" s="156"/>
      <c r="K18859" s="154"/>
      <c r="L18859" s="168"/>
      <c r="M18859" s="154"/>
      <c r="N18859" s="157"/>
      <c r="O18859" s="157"/>
      <c r="P18859" s="152"/>
      <c r="Q18859" s="154"/>
      <c r="R18859" s="154"/>
      <c r="S18859" s="154"/>
      <c r="T18859" s="154"/>
      <c r="U18859" s="154"/>
      <c r="V18859" s="154"/>
      <c r="W18859" s="154"/>
      <c r="X18859" s="154"/>
      <c r="Y18859" s="154"/>
      <c r="Z18859" s="154"/>
      <c r="AA18859" s="154"/>
      <c r="AB18859" s="169"/>
      <c r="AC18859" s="154"/>
      <c r="AD18859" s="158"/>
      <c r="AE18859" s="154"/>
      <c r="AF18859" s="154"/>
      <c r="AG18859" s="154"/>
      <c r="AH18859" s="154"/>
    </row>
    <row r="18860" spans="1:34">
      <c r="A18860" s="154"/>
      <c r="B18860" s="154"/>
      <c r="C18860" s="154"/>
      <c r="D18860" s="154"/>
      <c r="E18860" s="154"/>
      <c r="F18860" s="154"/>
      <c r="G18860" s="155"/>
      <c r="H18860" s="155"/>
      <c r="I18860" s="154"/>
      <c r="J18860" s="156"/>
      <c r="K18860" s="154"/>
      <c r="L18860" s="168"/>
      <c r="M18860" s="154"/>
      <c r="N18860" s="157"/>
      <c r="O18860" s="157"/>
      <c r="P18860" s="152"/>
      <c r="Q18860" s="154"/>
      <c r="R18860" s="154"/>
      <c r="S18860" s="154"/>
      <c r="T18860" s="154"/>
      <c r="U18860" s="154"/>
      <c r="V18860" s="154"/>
      <c r="W18860" s="154"/>
      <c r="X18860" s="154"/>
      <c r="Y18860" s="154"/>
      <c r="Z18860" s="154"/>
      <c r="AA18860" s="154"/>
      <c r="AB18860" s="169"/>
      <c r="AC18860" s="154"/>
      <c r="AD18860" s="158"/>
      <c r="AE18860" s="154"/>
      <c r="AF18860" s="154"/>
      <c r="AG18860" s="154"/>
      <c r="AH18860" s="154"/>
    </row>
    <row r="18861" spans="1:34">
      <c r="A18861" s="154"/>
      <c r="B18861" s="154"/>
      <c r="C18861" s="154"/>
      <c r="D18861" s="154"/>
      <c r="E18861" s="154"/>
      <c r="F18861" s="154"/>
      <c r="G18861" s="155"/>
      <c r="H18861" s="155"/>
      <c r="I18861" s="154"/>
      <c r="J18861" s="156"/>
      <c r="K18861" s="154"/>
      <c r="L18861" s="168"/>
      <c r="M18861" s="154"/>
      <c r="N18861" s="157"/>
      <c r="O18861" s="157"/>
      <c r="P18861" s="152"/>
      <c r="Q18861" s="154"/>
      <c r="R18861" s="154"/>
      <c r="S18861" s="154"/>
      <c r="T18861" s="154"/>
      <c r="U18861" s="154"/>
      <c r="V18861" s="154"/>
      <c r="W18861" s="154"/>
      <c r="X18861" s="154"/>
      <c r="Y18861" s="154"/>
      <c r="Z18861" s="154"/>
      <c r="AA18861" s="154"/>
      <c r="AB18861" s="169"/>
      <c r="AC18861" s="154"/>
      <c r="AD18861" s="158"/>
      <c r="AE18861" s="154"/>
      <c r="AF18861" s="154"/>
      <c r="AG18861" s="154"/>
      <c r="AH18861" s="154"/>
    </row>
    <row r="18862" spans="1:34">
      <c r="A18862" s="154"/>
      <c r="B18862" s="154"/>
      <c r="C18862" s="154"/>
      <c r="D18862" s="154"/>
      <c r="E18862" s="154"/>
      <c r="F18862" s="154"/>
      <c r="G18862" s="155"/>
      <c r="H18862" s="155"/>
      <c r="I18862" s="154"/>
      <c r="J18862" s="156"/>
      <c r="K18862" s="154"/>
      <c r="L18862" s="168"/>
      <c r="M18862" s="154"/>
      <c r="N18862" s="157"/>
      <c r="O18862" s="157"/>
      <c r="P18862" s="152"/>
      <c r="Q18862" s="154"/>
      <c r="R18862" s="154"/>
      <c r="S18862" s="154"/>
      <c r="T18862" s="154"/>
      <c r="U18862" s="154"/>
      <c r="V18862" s="154"/>
      <c r="W18862" s="154"/>
      <c r="X18862" s="154"/>
      <c r="Y18862" s="154"/>
      <c r="Z18862" s="154"/>
      <c r="AA18862" s="154"/>
      <c r="AB18862" s="169"/>
      <c r="AC18862" s="154"/>
      <c r="AD18862" s="158"/>
      <c r="AE18862" s="154"/>
      <c r="AF18862" s="154"/>
      <c r="AG18862" s="154"/>
      <c r="AH18862" s="154"/>
    </row>
    <row r="18863" spans="1:34">
      <c r="A18863" s="154"/>
      <c r="B18863" s="154"/>
      <c r="C18863" s="154"/>
      <c r="D18863" s="154"/>
      <c r="E18863" s="154"/>
      <c r="F18863" s="154"/>
      <c r="G18863" s="155"/>
      <c r="H18863" s="155"/>
      <c r="I18863" s="154"/>
      <c r="J18863" s="156"/>
      <c r="K18863" s="154"/>
      <c r="L18863" s="168"/>
      <c r="M18863" s="154"/>
      <c r="N18863" s="157"/>
      <c r="O18863" s="157"/>
      <c r="P18863" s="152"/>
      <c r="Q18863" s="154"/>
      <c r="R18863" s="154"/>
      <c r="S18863" s="154"/>
      <c r="T18863" s="154"/>
      <c r="U18863" s="154"/>
      <c r="V18863" s="154"/>
      <c r="W18863" s="154"/>
      <c r="X18863" s="154"/>
      <c r="Y18863" s="154"/>
      <c r="Z18863" s="154"/>
      <c r="AA18863" s="154"/>
      <c r="AB18863" s="169"/>
      <c r="AC18863" s="154"/>
      <c r="AD18863" s="158"/>
      <c r="AE18863" s="154"/>
      <c r="AF18863" s="154"/>
      <c r="AG18863" s="154"/>
      <c r="AH18863" s="154"/>
    </row>
    <row r="18864" spans="1:34">
      <c r="A18864" s="154"/>
      <c r="B18864" s="154"/>
      <c r="C18864" s="154"/>
      <c r="D18864" s="154"/>
      <c r="E18864" s="154"/>
      <c r="F18864" s="154"/>
      <c r="G18864" s="155"/>
      <c r="H18864" s="155"/>
      <c r="I18864" s="154"/>
      <c r="J18864" s="156"/>
      <c r="K18864" s="154"/>
      <c r="L18864" s="168"/>
      <c r="M18864" s="154"/>
      <c r="N18864" s="157"/>
      <c r="O18864" s="157"/>
      <c r="P18864" s="152"/>
      <c r="Q18864" s="154"/>
      <c r="R18864" s="154"/>
      <c r="S18864" s="154"/>
      <c r="T18864" s="154"/>
      <c r="U18864" s="154"/>
      <c r="V18864" s="154"/>
      <c r="W18864" s="154"/>
      <c r="X18864" s="154"/>
      <c r="Y18864" s="154"/>
      <c r="Z18864" s="154"/>
      <c r="AA18864" s="154"/>
      <c r="AB18864" s="169"/>
      <c r="AC18864" s="154"/>
      <c r="AD18864" s="158"/>
      <c r="AE18864" s="154"/>
      <c r="AF18864" s="154"/>
      <c r="AG18864" s="154"/>
      <c r="AH18864" s="154"/>
    </row>
    <row r="18865" spans="1:34">
      <c r="A18865" s="154"/>
      <c r="B18865" s="154"/>
      <c r="C18865" s="154"/>
      <c r="D18865" s="154"/>
      <c r="E18865" s="154"/>
      <c r="F18865" s="154"/>
      <c r="G18865" s="155"/>
      <c r="H18865" s="155"/>
      <c r="I18865" s="154"/>
      <c r="J18865" s="156"/>
      <c r="K18865" s="154"/>
      <c r="L18865" s="168"/>
      <c r="M18865" s="154"/>
      <c r="N18865" s="157"/>
      <c r="O18865" s="157"/>
      <c r="P18865" s="152"/>
      <c r="Q18865" s="154"/>
      <c r="R18865" s="154"/>
      <c r="S18865" s="154"/>
      <c r="T18865" s="154"/>
      <c r="U18865" s="154"/>
      <c r="V18865" s="154"/>
      <c r="W18865" s="154"/>
      <c r="X18865" s="154"/>
      <c r="Y18865" s="154"/>
      <c r="Z18865" s="154"/>
      <c r="AA18865" s="154"/>
      <c r="AB18865" s="169"/>
      <c r="AC18865" s="154"/>
      <c r="AD18865" s="158"/>
      <c r="AE18865" s="154"/>
      <c r="AF18865" s="154"/>
      <c r="AG18865" s="154"/>
      <c r="AH18865" s="154"/>
    </row>
    <row r="18866" spans="1:34">
      <c r="A18866" s="154"/>
      <c r="B18866" s="154"/>
      <c r="C18866" s="154"/>
      <c r="D18866" s="154"/>
      <c r="E18866" s="154"/>
      <c r="F18866" s="154"/>
      <c r="G18866" s="155"/>
      <c r="H18866" s="155"/>
      <c r="I18866" s="154"/>
      <c r="J18866" s="156"/>
      <c r="K18866" s="154"/>
      <c r="L18866" s="168"/>
      <c r="M18866" s="154"/>
      <c r="N18866" s="157"/>
      <c r="O18866" s="157"/>
      <c r="P18866" s="152"/>
      <c r="Q18866" s="154"/>
      <c r="R18866" s="154"/>
      <c r="S18866" s="154"/>
      <c r="T18866" s="154"/>
      <c r="U18866" s="154"/>
      <c r="V18866" s="154"/>
      <c r="W18866" s="154"/>
      <c r="X18866" s="154"/>
      <c r="Y18866" s="154"/>
      <c r="Z18866" s="154"/>
      <c r="AA18866" s="154"/>
      <c r="AB18866" s="169"/>
      <c r="AC18866" s="154"/>
      <c r="AD18866" s="158"/>
      <c r="AE18866" s="154"/>
      <c r="AF18866" s="154"/>
      <c r="AG18866" s="154"/>
      <c r="AH18866" s="154"/>
    </row>
    <row r="18867" spans="1:34">
      <c r="A18867" s="154"/>
      <c r="B18867" s="154"/>
      <c r="C18867" s="154"/>
      <c r="D18867" s="154"/>
      <c r="E18867" s="154"/>
      <c r="F18867" s="154"/>
      <c r="G18867" s="155"/>
      <c r="H18867" s="155"/>
      <c r="I18867" s="154"/>
      <c r="J18867" s="156"/>
      <c r="K18867" s="154"/>
      <c r="L18867" s="168"/>
      <c r="M18867" s="154"/>
      <c r="N18867" s="157"/>
      <c r="O18867" s="157"/>
      <c r="P18867" s="152"/>
      <c r="Q18867" s="154"/>
      <c r="R18867" s="154"/>
      <c r="S18867" s="154"/>
      <c r="T18867" s="154"/>
      <c r="U18867" s="154"/>
      <c r="V18867" s="154"/>
      <c r="W18867" s="154"/>
      <c r="X18867" s="154"/>
      <c r="Y18867" s="154"/>
      <c r="Z18867" s="154"/>
      <c r="AA18867" s="154"/>
      <c r="AB18867" s="169"/>
      <c r="AC18867" s="154"/>
      <c r="AD18867" s="158"/>
      <c r="AE18867" s="154"/>
      <c r="AF18867" s="154"/>
      <c r="AG18867" s="154"/>
      <c r="AH18867" s="154"/>
    </row>
    <row r="18868" spans="1:34">
      <c r="A18868" s="154"/>
      <c r="B18868" s="154"/>
      <c r="C18868" s="154"/>
      <c r="D18868" s="154"/>
      <c r="E18868" s="154"/>
      <c r="F18868" s="154"/>
      <c r="G18868" s="155"/>
      <c r="H18868" s="155"/>
      <c r="I18868" s="154"/>
      <c r="J18868" s="156"/>
      <c r="K18868" s="154"/>
      <c r="L18868" s="168"/>
      <c r="M18868" s="154"/>
      <c r="N18868" s="157"/>
      <c r="O18868" s="157"/>
      <c r="P18868" s="152"/>
      <c r="Q18868" s="154"/>
      <c r="R18868" s="154"/>
      <c r="S18868" s="154"/>
      <c r="T18868" s="154"/>
      <c r="U18868" s="154"/>
      <c r="V18868" s="154"/>
      <c r="W18868" s="154"/>
      <c r="X18868" s="154"/>
      <c r="Y18868" s="154"/>
      <c r="Z18868" s="154"/>
      <c r="AA18868" s="154"/>
      <c r="AB18868" s="169"/>
      <c r="AC18868" s="154"/>
      <c r="AD18868" s="158"/>
      <c r="AE18868" s="154"/>
      <c r="AF18868" s="154"/>
      <c r="AG18868" s="154"/>
      <c r="AH18868" s="154"/>
    </row>
    <row r="18869" spans="1:34">
      <c r="A18869" s="154"/>
      <c r="B18869" s="154"/>
      <c r="C18869" s="154"/>
      <c r="D18869" s="154"/>
      <c r="E18869" s="159"/>
      <c r="F18869" s="154"/>
      <c r="G18869" s="155"/>
      <c r="H18869" s="155"/>
      <c r="I18869" s="154"/>
      <c r="J18869" s="156"/>
      <c r="K18869" s="154"/>
      <c r="L18869" s="168"/>
      <c r="M18869" s="154"/>
      <c r="N18869" s="157"/>
      <c r="O18869" s="157"/>
      <c r="P18869" s="152"/>
      <c r="Q18869" s="154"/>
      <c r="R18869" s="154"/>
      <c r="S18869" s="154"/>
      <c r="T18869" s="154"/>
      <c r="U18869" s="154"/>
      <c r="V18869" s="154"/>
      <c r="W18869" s="154"/>
      <c r="X18869" s="154"/>
      <c r="Y18869" s="154"/>
      <c r="Z18869" s="154"/>
      <c r="AA18869" s="154"/>
      <c r="AB18869" s="169"/>
      <c r="AC18869" s="154"/>
      <c r="AD18869" s="158"/>
      <c r="AE18869" s="154"/>
      <c r="AF18869" s="154"/>
      <c r="AG18869" s="154"/>
      <c r="AH18869" s="154"/>
    </row>
    <row r="18870" spans="1:34">
      <c r="A18870" s="154"/>
      <c r="B18870" s="154"/>
      <c r="C18870" s="154"/>
      <c r="D18870" s="154"/>
      <c r="E18870" s="159"/>
      <c r="F18870" s="154"/>
      <c r="G18870" s="155"/>
      <c r="H18870" s="155"/>
      <c r="I18870" s="154"/>
      <c r="J18870" s="156"/>
      <c r="K18870" s="154"/>
      <c r="L18870" s="168"/>
      <c r="M18870" s="154"/>
      <c r="N18870" s="157"/>
      <c r="O18870" s="157"/>
      <c r="P18870" s="152"/>
      <c r="Q18870" s="154"/>
      <c r="R18870" s="154"/>
      <c r="S18870" s="154"/>
      <c r="T18870" s="154"/>
      <c r="U18870" s="154"/>
      <c r="V18870" s="154"/>
      <c r="W18870" s="154"/>
      <c r="X18870" s="154"/>
      <c r="Y18870" s="154"/>
      <c r="Z18870" s="154"/>
      <c r="AA18870" s="154"/>
      <c r="AB18870" s="169"/>
      <c r="AC18870" s="154"/>
      <c r="AD18870" s="158"/>
      <c r="AE18870" s="154"/>
      <c r="AF18870" s="154"/>
      <c r="AG18870" s="154"/>
      <c r="AH18870" s="154"/>
    </row>
    <row r="18871" spans="1:34">
      <c r="A18871" s="154"/>
      <c r="B18871" s="154"/>
      <c r="C18871" s="154"/>
      <c r="D18871" s="154"/>
      <c r="E18871" s="159"/>
      <c r="F18871" s="154"/>
      <c r="G18871" s="155"/>
      <c r="H18871" s="155"/>
      <c r="I18871" s="154"/>
      <c r="J18871" s="156"/>
      <c r="K18871" s="154"/>
      <c r="L18871" s="168"/>
      <c r="M18871" s="154"/>
      <c r="N18871" s="157"/>
      <c r="O18871" s="157"/>
      <c r="P18871" s="152"/>
      <c r="Q18871" s="154"/>
      <c r="R18871" s="154"/>
      <c r="S18871" s="154"/>
      <c r="T18871" s="154"/>
      <c r="U18871" s="154"/>
      <c r="V18871" s="154"/>
      <c r="W18871" s="154"/>
      <c r="X18871" s="154"/>
      <c r="Y18871" s="154"/>
      <c r="Z18871" s="154"/>
      <c r="AA18871" s="154"/>
      <c r="AB18871" s="169"/>
      <c r="AC18871" s="154"/>
      <c r="AD18871" s="158"/>
      <c r="AE18871" s="154"/>
      <c r="AF18871" s="154"/>
      <c r="AG18871" s="154"/>
      <c r="AH18871" s="154"/>
    </row>
    <row r="18872" spans="1:34">
      <c r="A18872" s="154"/>
      <c r="B18872" s="154"/>
      <c r="C18872" s="154"/>
      <c r="D18872" s="154"/>
      <c r="E18872" s="159"/>
      <c r="F18872" s="154"/>
      <c r="G18872" s="155"/>
      <c r="H18872" s="155"/>
      <c r="I18872" s="154"/>
      <c r="J18872" s="156"/>
      <c r="K18872" s="154"/>
      <c r="L18872" s="168"/>
      <c r="M18872" s="154"/>
      <c r="N18872" s="157"/>
      <c r="O18872" s="157"/>
      <c r="P18872" s="152"/>
      <c r="Q18872" s="154"/>
      <c r="R18872" s="154"/>
      <c r="S18872" s="154"/>
      <c r="T18872" s="154"/>
      <c r="U18872" s="154"/>
      <c r="V18872" s="154"/>
      <c r="W18872" s="154"/>
      <c r="X18872" s="154"/>
      <c r="Y18872" s="154"/>
      <c r="Z18872" s="154"/>
      <c r="AA18872" s="154"/>
      <c r="AB18872" s="169"/>
      <c r="AC18872" s="154"/>
      <c r="AD18872" s="158"/>
      <c r="AE18872" s="154"/>
      <c r="AF18872" s="154"/>
      <c r="AG18872" s="154"/>
      <c r="AH18872" s="154"/>
    </row>
    <row r="18873" spans="1:34">
      <c r="A18873" s="154"/>
      <c r="B18873" s="154"/>
      <c r="C18873" s="154"/>
      <c r="D18873" s="154"/>
      <c r="E18873" s="159"/>
      <c r="F18873" s="154"/>
      <c r="G18873" s="155"/>
      <c r="H18873" s="155"/>
      <c r="I18873" s="154"/>
      <c r="J18873" s="156"/>
      <c r="K18873" s="154"/>
      <c r="L18873" s="168"/>
      <c r="M18873" s="154"/>
      <c r="N18873" s="157"/>
      <c r="O18873" s="157"/>
      <c r="P18873" s="152"/>
      <c r="Q18873" s="154"/>
      <c r="R18873" s="154"/>
      <c r="S18873" s="154"/>
      <c r="T18873" s="154"/>
      <c r="U18873" s="154"/>
      <c r="V18873" s="154"/>
      <c r="W18873" s="154"/>
      <c r="X18873" s="154"/>
      <c r="Y18873" s="154"/>
      <c r="Z18873" s="154"/>
      <c r="AA18873" s="154"/>
      <c r="AB18873" s="169"/>
      <c r="AC18873" s="154"/>
      <c r="AD18873" s="158"/>
      <c r="AE18873" s="154"/>
      <c r="AF18873" s="154"/>
      <c r="AG18873" s="154"/>
      <c r="AH18873" s="154"/>
    </row>
    <row r="18874" spans="1:34">
      <c r="A18874" s="154"/>
      <c r="B18874" s="154"/>
      <c r="C18874" s="154"/>
      <c r="D18874" s="154"/>
      <c r="E18874" s="159"/>
      <c r="F18874" s="154"/>
      <c r="G18874" s="155"/>
      <c r="H18874" s="155"/>
      <c r="I18874" s="154"/>
      <c r="J18874" s="156"/>
      <c r="K18874" s="154"/>
      <c r="L18874" s="168"/>
      <c r="M18874" s="154"/>
      <c r="N18874" s="157"/>
      <c r="O18874" s="157"/>
      <c r="P18874" s="152"/>
      <c r="Q18874" s="154"/>
      <c r="R18874" s="154"/>
      <c r="S18874" s="154"/>
      <c r="T18874" s="154"/>
      <c r="U18874" s="154"/>
      <c r="V18874" s="154"/>
      <c r="W18874" s="154"/>
      <c r="X18874" s="154"/>
      <c r="Y18874" s="154"/>
      <c r="Z18874" s="154"/>
      <c r="AA18874" s="154"/>
      <c r="AB18874" s="169"/>
      <c r="AC18874" s="154"/>
      <c r="AD18874" s="158"/>
      <c r="AE18874" s="154"/>
      <c r="AF18874" s="154"/>
      <c r="AG18874" s="154"/>
      <c r="AH18874" s="154"/>
    </row>
    <row r="18875" spans="1:34">
      <c r="A18875" s="154"/>
      <c r="B18875" s="154"/>
      <c r="C18875" s="154"/>
      <c r="D18875" s="154"/>
      <c r="E18875" s="159"/>
      <c r="F18875" s="154"/>
      <c r="G18875" s="155"/>
      <c r="H18875" s="155"/>
      <c r="I18875" s="154"/>
      <c r="J18875" s="156"/>
      <c r="K18875" s="154"/>
      <c r="L18875" s="168"/>
      <c r="M18875" s="154"/>
      <c r="N18875" s="157"/>
      <c r="O18875" s="157"/>
      <c r="P18875" s="152"/>
      <c r="Q18875" s="154"/>
      <c r="R18875" s="154"/>
      <c r="S18875" s="154"/>
      <c r="T18875" s="154"/>
      <c r="U18875" s="154"/>
      <c r="V18875" s="154"/>
      <c r="W18875" s="154"/>
      <c r="X18875" s="154"/>
      <c r="Y18875" s="154"/>
      <c r="Z18875" s="154"/>
      <c r="AA18875" s="154"/>
      <c r="AB18875" s="169"/>
      <c r="AC18875" s="154"/>
      <c r="AD18875" s="158"/>
      <c r="AE18875" s="154"/>
      <c r="AF18875" s="154"/>
      <c r="AG18875" s="154"/>
      <c r="AH18875" s="154"/>
    </row>
    <row r="18876" spans="1:34">
      <c r="A18876" s="154"/>
      <c r="B18876" s="154"/>
      <c r="C18876" s="154"/>
      <c r="D18876" s="154"/>
      <c r="E18876" s="159"/>
      <c r="F18876" s="154"/>
      <c r="G18876" s="155"/>
      <c r="H18876" s="155"/>
      <c r="I18876" s="154"/>
      <c r="J18876" s="156"/>
      <c r="K18876" s="154"/>
      <c r="L18876" s="168"/>
      <c r="M18876" s="154"/>
      <c r="N18876" s="157"/>
      <c r="O18876" s="157"/>
      <c r="P18876" s="152"/>
      <c r="Q18876" s="154"/>
      <c r="R18876" s="154"/>
      <c r="S18876" s="154"/>
      <c r="T18876" s="154"/>
      <c r="U18876" s="154"/>
      <c r="V18876" s="154"/>
      <c r="W18876" s="154"/>
      <c r="X18876" s="154"/>
      <c r="Y18876" s="154"/>
      <c r="Z18876" s="154"/>
      <c r="AA18876" s="154"/>
      <c r="AB18876" s="169"/>
      <c r="AC18876" s="154"/>
      <c r="AD18876" s="158"/>
      <c r="AE18876" s="154"/>
      <c r="AF18876" s="154"/>
      <c r="AG18876" s="154"/>
      <c r="AH18876" s="154"/>
    </row>
    <row r="18877" spans="1:34">
      <c r="A18877" s="154"/>
      <c r="B18877" s="154"/>
      <c r="C18877" s="154"/>
      <c r="D18877" s="154"/>
      <c r="E18877" s="159"/>
      <c r="F18877" s="154"/>
      <c r="G18877" s="155"/>
      <c r="H18877" s="155"/>
      <c r="I18877" s="154"/>
      <c r="J18877" s="156"/>
      <c r="K18877" s="154"/>
      <c r="L18877" s="168"/>
      <c r="M18877" s="154"/>
      <c r="N18877" s="157"/>
      <c r="O18877" s="157"/>
      <c r="P18877" s="152"/>
      <c r="Q18877" s="154"/>
      <c r="R18877" s="154"/>
      <c r="S18877" s="154"/>
      <c r="T18877" s="154"/>
      <c r="U18877" s="154"/>
      <c r="V18877" s="154"/>
      <c r="W18877" s="154"/>
      <c r="X18877" s="154"/>
      <c r="Y18877" s="154"/>
      <c r="Z18877" s="154"/>
      <c r="AA18877" s="154"/>
      <c r="AB18877" s="169"/>
      <c r="AC18877" s="154"/>
      <c r="AD18877" s="158"/>
      <c r="AE18877" s="154"/>
      <c r="AF18877" s="154"/>
      <c r="AG18877" s="154"/>
      <c r="AH18877" s="154"/>
    </row>
    <row r="18878" spans="1:34">
      <c r="A18878" s="154"/>
      <c r="B18878" s="154"/>
      <c r="C18878" s="154"/>
      <c r="D18878" s="154"/>
      <c r="E18878" s="159"/>
      <c r="F18878" s="154"/>
      <c r="G18878" s="155"/>
      <c r="H18878" s="155"/>
      <c r="I18878" s="154"/>
      <c r="J18878" s="156"/>
      <c r="K18878" s="154"/>
      <c r="L18878" s="168"/>
      <c r="M18878" s="154"/>
      <c r="N18878" s="157"/>
      <c r="O18878" s="157"/>
      <c r="P18878" s="152"/>
      <c r="Q18878" s="154"/>
      <c r="R18878" s="154"/>
      <c r="S18878" s="154"/>
      <c r="T18878" s="154"/>
      <c r="U18878" s="154"/>
      <c r="V18878" s="154"/>
      <c r="W18878" s="154"/>
      <c r="X18878" s="154"/>
      <c r="Y18878" s="154"/>
      <c r="Z18878" s="154"/>
      <c r="AA18878" s="154"/>
      <c r="AB18878" s="169"/>
      <c r="AC18878" s="154"/>
      <c r="AD18878" s="158"/>
      <c r="AE18878" s="154"/>
      <c r="AF18878" s="154"/>
      <c r="AG18878" s="154"/>
      <c r="AH18878" s="154"/>
    </row>
    <row r="18879" spans="1:34">
      <c r="A18879" s="154"/>
      <c r="B18879" s="154"/>
      <c r="C18879" s="154"/>
      <c r="D18879" s="154"/>
      <c r="E18879" s="154"/>
      <c r="F18879" s="154"/>
      <c r="G18879" s="155"/>
      <c r="H18879" s="155"/>
      <c r="I18879" s="154"/>
      <c r="J18879" s="156"/>
      <c r="K18879" s="154"/>
      <c r="L18879" s="168"/>
      <c r="M18879" s="154"/>
      <c r="N18879" s="157"/>
      <c r="O18879" s="157"/>
      <c r="P18879" s="152"/>
      <c r="Q18879" s="154"/>
      <c r="R18879" s="154"/>
      <c r="S18879" s="154"/>
      <c r="T18879" s="154"/>
      <c r="U18879" s="154"/>
      <c r="V18879" s="154"/>
      <c r="W18879" s="154"/>
      <c r="X18879" s="154"/>
      <c r="Y18879" s="154"/>
      <c r="Z18879" s="154"/>
      <c r="AA18879" s="154"/>
      <c r="AB18879" s="169"/>
      <c r="AC18879" s="154"/>
      <c r="AD18879" s="158"/>
      <c r="AE18879" s="154"/>
      <c r="AF18879" s="154"/>
      <c r="AG18879" s="154"/>
      <c r="AH18879" s="154"/>
    </row>
    <row r="18880" spans="1:34">
      <c r="A18880" s="154"/>
      <c r="B18880" s="154"/>
      <c r="C18880" s="154"/>
      <c r="D18880" s="154"/>
      <c r="E18880" s="154"/>
      <c r="F18880" s="154"/>
      <c r="G18880" s="155"/>
      <c r="H18880" s="155"/>
      <c r="I18880" s="154"/>
      <c r="J18880" s="156"/>
      <c r="K18880" s="154"/>
      <c r="L18880" s="168"/>
      <c r="M18880" s="154"/>
      <c r="N18880" s="157"/>
      <c r="O18880" s="157"/>
      <c r="P18880" s="152"/>
      <c r="Q18880" s="154"/>
      <c r="R18880" s="154"/>
      <c r="S18880" s="154"/>
      <c r="T18880" s="154"/>
      <c r="U18880" s="154"/>
      <c r="V18880" s="154"/>
      <c r="W18880" s="154"/>
      <c r="X18880" s="154"/>
      <c r="Y18880" s="154"/>
      <c r="Z18880" s="154"/>
      <c r="AA18880" s="154"/>
      <c r="AB18880" s="169"/>
      <c r="AC18880" s="154"/>
      <c r="AD18880" s="158"/>
      <c r="AE18880" s="154"/>
      <c r="AF18880" s="154"/>
      <c r="AG18880" s="154"/>
      <c r="AH18880" s="154"/>
    </row>
    <row r="18881" spans="1:34">
      <c r="A18881" s="154"/>
      <c r="B18881" s="154"/>
      <c r="C18881" s="154"/>
      <c r="D18881" s="154"/>
      <c r="E18881" s="154"/>
      <c r="F18881" s="154"/>
      <c r="G18881" s="155"/>
      <c r="H18881" s="155"/>
      <c r="I18881" s="154"/>
      <c r="J18881" s="156"/>
      <c r="K18881" s="154"/>
      <c r="L18881" s="168"/>
      <c r="M18881" s="154"/>
      <c r="N18881" s="157"/>
      <c r="O18881" s="157"/>
      <c r="P18881" s="152"/>
      <c r="Q18881" s="154"/>
      <c r="R18881" s="154"/>
      <c r="S18881" s="154"/>
      <c r="T18881" s="154"/>
      <c r="U18881" s="154"/>
      <c r="V18881" s="154"/>
      <c r="W18881" s="154"/>
      <c r="X18881" s="154"/>
      <c r="Y18881" s="154"/>
      <c r="Z18881" s="154"/>
      <c r="AA18881" s="154"/>
      <c r="AB18881" s="169"/>
      <c r="AC18881" s="154"/>
      <c r="AD18881" s="158"/>
      <c r="AE18881" s="154"/>
      <c r="AF18881" s="154"/>
      <c r="AG18881" s="154"/>
      <c r="AH18881" s="154"/>
    </row>
    <row r="18882" spans="1:34">
      <c r="A18882" s="154"/>
      <c r="B18882" s="154"/>
      <c r="C18882" s="154"/>
      <c r="D18882" s="154"/>
      <c r="E18882" s="154"/>
      <c r="F18882" s="154"/>
      <c r="G18882" s="155"/>
      <c r="H18882" s="155"/>
      <c r="I18882" s="154"/>
      <c r="J18882" s="156"/>
      <c r="K18882" s="154"/>
      <c r="L18882" s="168"/>
      <c r="M18882" s="154"/>
      <c r="N18882" s="157"/>
      <c r="O18882" s="157"/>
      <c r="P18882" s="152"/>
      <c r="Q18882" s="154"/>
      <c r="R18882" s="154"/>
      <c r="S18882" s="154"/>
      <c r="T18882" s="154"/>
      <c r="U18882" s="154"/>
      <c r="V18882" s="154"/>
      <c r="W18882" s="154"/>
      <c r="X18882" s="154"/>
      <c r="Y18882" s="154"/>
      <c r="Z18882" s="154"/>
      <c r="AA18882" s="154"/>
      <c r="AB18882" s="169"/>
      <c r="AC18882" s="154"/>
      <c r="AD18882" s="158"/>
      <c r="AE18882" s="154"/>
      <c r="AF18882" s="154"/>
      <c r="AG18882" s="154"/>
      <c r="AH18882" s="154"/>
    </row>
    <row r="18883" spans="1:34">
      <c r="A18883" s="154"/>
      <c r="B18883" s="154"/>
      <c r="C18883" s="154"/>
      <c r="D18883" s="154"/>
      <c r="E18883" s="154"/>
      <c r="F18883" s="154"/>
      <c r="G18883" s="155"/>
      <c r="H18883" s="155"/>
      <c r="I18883" s="154"/>
      <c r="J18883" s="156"/>
      <c r="K18883" s="154"/>
      <c r="L18883" s="168"/>
      <c r="M18883" s="154"/>
      <c r="N18883" s="157"/>
      <c r="O18883" s="157"/>
      <c r="P18883" s="152"/>
      <c r="Q18883" s="154"/>
      <c r="R18883" s="154"/>
      <c r="S18883" s="154"/>
      <c r="T18883" s="154"/>
      <c r="U18883" s="154"/>
      <c r="V18883" s="154"/>
      <c r="W18883" s="154"/>
      <c r="X18883" s="154"/>
      <c r="Y18883" s="154"/>
      <c r="Z18883" s="154"/>
      <c r="AA18883" s="154"/>
      <c r="AB18883" s="169"/>
      <c r="AC18883" s="154"/>
      <c r="AD18883" s="158"/>
      <c r="AE18883" s="154"/>
      <c r="AF18883" s="154"/>
      <c r="AG18883" s="154"/>
      <c r="AH18883" s="154"/>
    </row>
    <row r="18884" spans="1:34">
      <c r="A18884" s="154"/>
      <c r="B18884" s="154"/>
      <c r="C18884" s="154"/>
      <c r="D18884" s="154"/>
      <c r="E18884" s="154"/>
      <c r="F18884" s="154"/>
      <c r="G18884" s="155"/>
      <c r="H18884" s="155"/>
      <c r="I18884" s="154"/>
      <c r="J18884" s="156"/>
      <c r="K18884" s="154"/>
      <c r="L18884" s="168"/>
      <c r="M18884" s="154"/>
      <c r="N18884" s="157"/>
      <c r="O18884" s="157"/>
      <c r="P18884" s="152"/>
      <c r="Q18884" s="154"/>
      <c r="R18884" s="154"/>
      <c r="S18884" s="154"/>
      <c r="T18884" s="154"/>
      <c r="U18884" s="154"/>
      <c r="V18884" s="154"/>
      <c r="W18884" s="154"/>
      <c r="X18884" s="154"/>
      <c r="Y18884" s="154"/>
      <c r="Z18884" s="154"/>
      <c r="AA18884" s="154"/>
      <c r="AB18884" s="169"/>
      <c r="AC18884" s="154"/>
      <c r="AD18884" s="158"/>
      <c r="AE18884" s="154"/>
      <c r="AF18884" s="154"/>
      <c r="AG18884" s="154"/>
      <c r="AH18884" s="154"/>
    </row>
    <row r="18885" spans="1:34">
      <c r="A18885" s="154"/>
      <c r="B18885" s="154"/>
      <c r="C18885" s="154"/>
      <c r="D18885" s="154"/>
      <c r="E18885" s="154"/>
      <c r="F18885" s="154"/>
      <c r="G18885" s="155"/>
      <c r="H18885" s="155"/>
      <c r="I18885" s="154"/>
      <c r="J18885" s="156"/>
      <c r="K18885" s="154"/>
      <c r="L18885" s="168"/>
      <c r="M18885" s="154"/>
      <c r="N18885" s="157"/>
      <c r="O18885" s="157"/>
      <c r="P18885" s="152"/>
      <c r="Q18885" s="154"/>
      <c r="R18885" s="154"/>
      <c r="S18885" s="154"/>
      <c r="T18885" s="154"/>
      <c r="U18885" s="154"/>
      <c r="V18885" s="154"/>
      <c r="W18885" s="154"/>
      <c r="X18885" s="154"/>
      <c r="Y18885" s="154"/>
      <c r="Z18885" s="154"/>
      <c r="AA18885" s="154"/>
      <c r="AB18885" s="169"/>
      <c r="AC18885" s="154"/>
      <c r="AD18885" s="158"/>
      <c r="AE18885" s="154"/>
      <c r="AF18885" s="154"/>
      <c r="AG18885" s="154"/>
      <c r="AH18885" s="154"/>
    </row>
    <row r="18886" spans="1:34">
      <c r="A18886" s="154"/>
      <c r="B18886" s="154"/>
      <c r="C18886" s="154"/>
      <c r="D18886" s="154"/>
      <c r="E18886" s="154"/>
      <c r="F18886" s="154"/>
      <c r="G18886" s="155"/>
      <c r="H18886" s="155"/>
      <c r="I18886" s="154"/>
      <c r="J18886" s="156"/>
      <c r="K18886" s="154"/>
      <c r="L18886" s="168"/>
      <c r="M18886" s="154"/>
      <c r="N18886" s="157"/>
      <c r="O18886" s="157"/>
      <c r="P18886" s="152"/>
      <c r="Q18886" s="154"/>
      <c r="R18886" s="154"/>
      <c r="S18886" s="154"/>
      <c r="T18886" s="154"/>
      <c r="U18886" s="154"/>
      <c r="V18886" s="154"/>
      <c r="W18886" s="154"/>
      <c r="X18886" s="154"/>
      <c r="Y18886" s="154"/>
      <c r="Z18886" s="154"/>
      <c r="AA18886" s="154"/>
      <c r="AB18886" s="169"/>
      <c r="AC18886" s="154"/>
      <c r="AD18886" s="158"/>
      <c r="AE18886" s="154"/>
      <c r="AF18886" s="154"/>
      <c r="AG18886" s="154"/>
      <c r="AH18886" s="154"/>
    </row>
    <row r="18887" spans="1:34">
      <c r="A18887" s="154"/>
      <c r="B18887" s="154"/>
      <c r="C18887" s="154"/>
      <c r="D18887" s="154"/>
      <c r="E18887" s="154"/>
      <c r="F18887" s="154"/>
      <c r="G18887" s="155"/>
      <c r="H18887" s="155"/>
      <c r="I18887" s="154"/>
      <c r="J18887" s="156"/>
      <c r="K18887" s="154"/>
      <c r="L18887" s="168"/>
      <c r="M18887" s="154"/>
      <c r="N18887" s="157"/>
      <c r="O18887" s="157"/>
      <c r="P18887" s="152"/>
      <c r="Q18887" s="154"/>
      <c r="R18887" s="154"/>
      <c r="S18887" s="154"/>
      <c r="T18887" s="154"/>
      <c r="U18887" s="154"/>
      <c r="V18887" s="154"/>
      <c r="W18887" s="154"/>
      <c r="X18887" s="154"/>
      <c r="Y18887" s="154"/>
      <c r="Z18887" s="154"/>
      <c r="AA18887" s="154"/>
      <c r="AB18887" s="169"/>
      <c r="AC18887" s="154"/>
      <c r="AD18887" s="158"/>
      <c r="AE18887" s="154"/>
      <c r="AF18887" s="154"/>
      <c r="AG18887" s="154"/>
      <c r="AH18887" s="154"/>
    </row>
    <row r="18888" spans="1:34">
      <c r="J18888" s="161"/>
      <c r="L18888" s="162"/>
      <c r="P18888" s="152"/>
      <c r="AB18888" s="164"/>
    </row>
    <row r="18889" spans="1:34">
      <c r="J18889" s="161"/>
      <c r="L18889" s="162"/>
      <c r="P18889" s="152"/>
      <c r="AB18889" s="164"/>
    </row>
    <row r="18890" spans="1:34">
      <c r="J18890" s="161"/>
      <c r="L18890" s="162"/>
      <c r="P18890" s="152"/>
      <c r="AB18890" s="164"/>
    </row>
    <row r="18891" spans="1:34">
      <c r="J18891" s="161"/>
      <c r="L18891" s="162"/>
      <c r="P18891" s="152"/>
      <c r="AB18891" s="164"/>
    </row>
    <row r="18892" spans="1:34">
      <c r="J18892" s="161"/>
      <c r="L18892" s="162"/>
      <c r="P18892" s="152"/>
      <c r="AB18892" s="164"/>
    </row>
    <row r="18893" spans="1:34">
      <c r="J18893" s="161"/>
      <c r="L18893" s="162"/>
      <c r="P18893" s="152"/>
      <c r="AB18893" s="164"/>
    </row>
    <row r="18894" spans="1:34">
      <c r="J18894" s="161"/>
      <c r="L18894" s="162"/>
      <c r="P18894" s="152"/>
      <c r="AB18894" s="164"/>
    </row>
    <row r="18895" spans="1:34">
      <c r="J18895" s="161"/>
      <c r="L18895" s="162"/>
      <c r="P18895" s="152"/>
      <c r="AB18895" s="164"/>
    </row>
    <row r="18896" spans="1:34">
      <c r="J18896" s="161"/>
      <c r="L18896" s="162"/>
      <c r="P18896" s="152"/>
      <c r="AB18896" s="164"/>
    </row>
    <row r="18897" spans="10:28">
      <c r="J18897" s="161"/>
      <c r="L18897" s="162"/>
      <c r="P18897" s="152"/>
      <c r="AB18897" s="164"/>
    </row>
    <row r="18898" spans="10:28">
      <c r="J18898" s="161"/>
      <c r="L18898" s="162"/>
      <c r="P18898" s="152"/>
      <c r="AB18898" s="164"/>
    </row>
    <row r="18899" spans="10:28">
      <c r="J18899" s="161"/>
      <c r="L18899" s="162"/>
      <c r="P18899" s="152"/>
      <c r="AB18899" s="164"/>
    </row>
    <row r="18900" spans="10:28">
      <c r="J18900" s="161"/>
      <c r="L18900" s="162"/>
      <c r="P18900" s="152"/>
      <c r="AB18900" s="164"/>
    </row>
    <row r="18901" spans="10:28">
      <c r="J18901" s="161"/>
      <c r="L18901" s="162"/>
      <c r="P18901" s="152"/>
      <c r="AB18901" s="164"/>
    </row>
    <row r="18902" spans="10:28">
      <c r="J18902" s="161"/>
      <c r="L18902" s="162"/>
      <c r="P18902" s="152"/>
      <c r="AB18902" s="164"/>
    </row>
    <row r="18903" spans="10:28">
      <c r="J18903" s="161"/>
      <c r="L18903" s="162"/>
      <c r="P18903" s="152"/>
      <c r="AB18903" s="164"/>
    </row>
    <row r="18904" spans="10:28">
      <c r="J18904" s="161"/>
      <c r="L18904" s="162"/>
      <c r="P18904" s="152"/>
      <c r="R18904" s="170"/>
      <c r="AB18904" s="164"/>
    </row>
    <row r="18905" spans="10:28">
      <c r="J18905" s="161"/>
      <c r="L18905" s="162"/>
      <c r="P18905" s="152"/>
      <c r="AB18905" s="164"/>
    </row>
    <row r="18906" spans="10:28">
      <c r="J18906" s="161"/>
      <c r="L18906" s="162"/>
      <c r="P18906" s="152"/>
      <c r="AB18906" s="164"/>
    </row>
    <row r="18907" spans="10:28">
      <c r="J18907" s="161"/>
      <c r="L18907" s="162"/>
      <c r="P18907" s="152"/>
      <c r="AB18907" s="164"/>
    </row>
    <row r="18908" spans="10:28">
      <c r="J18908" s="161"/>
      <c r="L18908" s="162"/>
      <c r="P18908" s="152"/>
      <c r="AB18908" s="164"/>
    </row>
    <row r="18909" spans="10:28">
      <c r="J18909" s="161"/>
      <c r="L18909" s="162"/>
      <c r="P18909" s="152"/>
      <c r="AB18909" s="164"/>
    </row>
    <row r="18910" spans="10:28">
      <c r="J18910" s="161"/>
      <c r="L18910" s="162"/>
      <c r="P18910" s="152"/>
      <c r="AB18910" s="164"/>
    </row>
    <row r="18911" spans="10:28">
      <c r="J18911" s="161"/>
      <c r="L18911" s="162"/>
      <c r="P18911" s="152"/>
      <c r="AB18911" s="164"/>
    </row>
    <row r="18912" spans="10:28">
      <c r="J18912" s="161"/>
      <c r="L18912" s="162"/>
      <c r="P18912" s="152"/>
      <c r="AB18912" s="164"/>
    </row>
    <row r="18913" spans="10:28">
      <c r="J18913" s="161"/>
      <c r="L18913" s="162"/>
      <c r="P18913" s="152"/>
      <c r="AB18913" s="164"/>
    </row>
    <row r="18914" spans="10:28">
      <c r="J18914" s="161"/>
      <c r="L18914" s="162"/>
      <c r="P18914" s="152"/>
      <c r="AB18914" s="164"/>
    </row>
    <row r="18915" spans="10:28">
      <c r="J18915" s="161"/>
      <c r="L18915" s="162"/>
      <c r="P18915" s="152"/>
      <c r="AB18915" s="164"/>
    </row>
    <row r="18916" spans="10:28">
      <c r="J18916" s="161"/>
      <c r="L18916" s="162"/>
      <c r="P18916" s="152"/>
      <c r="AB18916" s="164"/>
    </row>
    <row r="18917" spans="10:28">
      <c r="J18917" s="161"/>
      <c r="L18917" s="162"/>
      <c r="P18917" s="152"/>
      <c r="AB18917" s="164"/>
    </row>
    <row r="18918" spans="10:28">
      <c r="J18918" s="161"/>
      <c r="L18918" s="162"/>
      <c r="P18918" s="152"/>
      <c r="AB18918" s="164"/>
    </row>
    <row r="18919" spans="10:28">
      <c r="J18919" s="161"/>
      <c r="L18919" s="162"/>
      <c r="P18919" s="152"/>
      <c r="AB18919" s="164"/>
    </row>
    <row r="18920" spans="10:28">
      <c r="J18920" s="161"/>
      <c r="L18920" s="162"/>
      <c r="P18920" s="152"/>
      <c r="AB18920" s="164"/>
    </row>
    <row r="18921" spans="10:28">
      <c r="J18921" s="161"/>
      <c r="L18921" s="162"/>
      <c r="P18921" s="152"/>
      <c r="AB18921" s="164"/>
    </row>
    <row r="18922" spans="10:28">
      <c r="J18922" s="161"/>
      <c r="L18922" s="162"/>
      <c r="P18922" s="152"/>
      <c r="AB18922" s="164"/>
    </row>
    <row r="18923" spans="10:28">
      <c r="J18923" s="161"/>
      <c r="L18923" s="162"/>
      <c r="P18923" s="152"/>
      <c r="AB18923" s="164"/>
    </row>
    <row r="18924" spans="10:28">
      <c r="J18924" s="161"/>
      <c r="L18924" s="162"/>
      <c r="P18924" s="152"/>
      <c r="AB18924" s="164"/>
    </row>
    <row r="18925" spans="10:28">
      <c r="J18925" s="161"/>
      <c r="L18925" s="162"/>
      <c r="P18925" s="152"/>
      <c r="AB18925" s="164"/>
    </row>
    <row r="18926" spans="10:28">
      <c r="J18926" s="161"/>
      <c r="L18926" s="162"/>
      <c r="P18926" s="152"/>
      <c r="AB18926" s="164"/>
    </row>
    <row r="18927" spans="10:28">
      <c r="J18927" s="161"/>
      <c r="L18927" s="162"/>
      <c r="P18927" s="152"/>
      <c r="AB18927" s="164"/>
    </row>
    <row r="18928" spans="10:28">
      <c r="J18928" s="161"/>
      <c r="L18928" s="162"/>
      <c r="P18928" s="152"/>
      <c r="AB18928" s="164"/>
    </row>
    <row r="18929" spans="5:28">
      <c r="J18929" s="161"/>
      <c r="L18929" s="162"/>
      <c r="P18929" s="152"/>
      <c r="AB18929" s="164"/>
    </row>
    <row r="18930" spans="5:28">
      <c r="J18930" s="161"/>
      <c r="L18930" s="162"/>
      <c r="P18930" s="152"/>
      <c r="AB18930" s="164"/>
    </row>
    <row r="18931" spans="5:28">
      <c r="J18931" s="161"/>
      <c r="L18931" s="162"/>
      <c r="P18931" s="152"/>
      <c r="AB18931" s="164"/>
    </row>
    <row r="18932" spans="5:28">
      <c r="J18932" s="161"/>
      <c r="L18932" s="162"/>
      <c r="P18932" s="152"/>
      <c r="AB18932" s="164"/>
    </row>
    <row r="18933" spans="5:28">
      <c r="J18933" s="161"/>
      <c r="L18933" s="162"/>
      <c r="P18933" s="152"/>
      <c r="AB18933" s="164"/>
    </row>
    <row r="18934" spans="5:28">
      <c r="J18934" s="161"/>
      <c r="L18934" s="162"/>
      <c r="P18934" s="152"/>
      <c r="AB18934" s="164"/>
    </row>
    <row r="18935" spans="5:28">
      <c r="J18935" s="161"/>
      <c r="L18935" s="162"/>
      <c r="P18935" s="152"/>
      <c r="AB18935" s="164"/>
    </row>
    <row r="18936" spans="5:28">
      <c r="J18936" s="161"/>
      <c r="L18936" s="162"/>
      <c r="P18936" s="152"/>
      <c r="AB18936" s="164"/>
    </row>
    <row r="18937" spans="5:28">
      <c r="J18937" s="161"/>
      <c r="L18937" s="162"/>
      <c r="P18937" s="152"/>
      <c r="AB18937" s="164"/>
    </row>
    <row r="18938" spans="5:28">
      <c r="J18938" s="161"/>
      <c r="L18938" s="162"/>
      <c r="P18938" s="152"/>
      <c r="AB18938" s="164"/>
    </row>
    <row r="18939" spans="5:28">
      <c r="E18939" s="166"/>
      <c r="J18939" s="161"/>
      <c r="L18939" s="162"/>
      <c r="P18939" s="152"/>
      <c r="AB18939" s="164"/>
    </row>
    <row r="18940" spans="5:28">
      <c r="E18940" s="166"/>
      <c r="J18940" s="161"/>
      <c r="L18940" s="162"/>
      <c r="P18940" s="152"/>
      <c r="AB18940" s="164"/>
    </row>
    <row r="18941" spans="5:28">
      <c r="E18941" s="166"/>
      <c r="J18941" s="161"/>
      <c r="L18941" s="162"/>
      <c r="P18941" s="152"/>
      <c r="AB18941" s="164"/>
    </row>
    <row r="18942" spans="5:28">
      <c r="E18942" s="166"/>
      <c r="J18942" s="161"/>
      <c r="L18942" s="162"/>
      <c r="P18942" s="152"/>
      <c r="AB18942" s="164"/>
    </row>
    <row r="18943" spans="5:28">
      <c r="E18943" s="166"/>
      <c r="J18943" s="161"/>
      <c r="L18943" s="162"/>
      <c r="P18943" s="152"/>
      <c r="AB18943" s="164"/>
    </row>
    <row r="18944" spans="5:28">
      <c r="J18944" s="161"/>
      <c r="L18944" s="162"/>
      <c r="P18944" s="152"/>
      <c r="AB18944" s="164"/>
    </row>
    <row r="18945" spans="10:28">
      <c r="J18945" s="161"/>
      <c r="L18945" s="162"/>
      <c r="P18945" s="152"/>
      <c r="AB18945" s="164"/>
    </row>
    <row r="18946" spans="10:28">
      <c r="J18946" s="161"/>
      <c r="L18946" s="162"/>
      <c r="P18946" s="152"/>
      <c r="AB18946" s="164"/>
    </row>
    <row r="18947" spans="10:28">
      <c r="J18947" s="161"/>
      <c r="L18947" s="162"/>
      <c r="P18947" s="152"/>
      <c r="AB18947" s="164"/>
    </row>
    <row r="18948" spans="10:28">
      <c r="J18948" s="161"/>
      <c r="L18948" s="162"/>
      <c r="P18948" s="152"/>
      <c r="AB18948" s="164"/>
    </row>
    <row r="18949" spans="10:28">
      <c r="J18949" s="161"/>
      <c r="L18949" s="162"/>
      <c r="P18949" s="152"/>
      <c r="AB18949" s="164"/>
    </row>
    <row r="18950" spans="10:28">
      <c r="J18950" s="161"/>
      <c r="L18950" s="162"/>
      <c r="P18950" s="152"/>
      <c r="AB18950" s="164"/>
    </row>
    <row r="18951" spans="10:28">
      <c r="J18951" s="161"/>
      <c r="L18951" s="162"/>
      <c r="P18951" s="152"/>
      <c r="AB18951" s="164"/>
    </row>
    <row r="18952" spans="10:28">
      <c r="J18952" s="161"/>
      <c r="L18952" s="162"/>
      <c r="P18952" s="152"/>
      <c r="AB18952" s="164"/>
    </row>
    <row r="18953" spans="10:28">
      <c r="J18953" s="161"/>
      <c r="L18953" s="162"/>
      <c r="P18953" s="152"/>
      <c r="AB18953" s="164"/>
    </row>
    <row r="18954" spans="10:28">
      <c r="J18954" s="161"/>
      <c r="L18954" s="162"/>
      <c r="P18954" s="152"/>
      <c r="AB18954" s="164"/>
    </row>
    <row r="18955" spans="10:28">
      <c r="J18955" s="161"/>
      <c r="L18955" s="162"/>
      <c r="P18955" s="152"/>
      <c r="AB18955" s="164"/>
    </row>
    <row r="18956" spans="10:28">
      <c r="J18956" s="161"/>
      <c r="L18956" s="162"/>
      <c r="P18956" s="152"/>
      <c r="AB18956" s="164"/>
    </row>
    <row r="18957" spans="10:28">
      <c r="J18957" s="161"/>
      <c r="L18957" s="162"/>
      <c r="P18957" s="152"/>
      <c r="AB18957" s="164"/>
    </row>
    <row r="18958" spans="10:28">
      <c r="J18958" s="161"/>
      <c r="L18958" s="162"/>
      <c r="P18958" s="152"/>
      <c r="AB18958" s="164"/>
    </row>
    <row r="18959" spans="10:28">
      <c r="J18959" s="161"/>
      <c r="L18959" s="162"/>
      <c r="P18959" s="152"/>
      <c r="AB18959" s="164"/>
    </row>
    <row r="18960" spans="10:28">
      <c r="J18960" s="161"/>
      <c r="L18960" s="162"/>
      <c r="P18960" s="152"/>
      <c r="AB18960" s="164"/>
    </row>
    <row r="18961" spans="10:28">
      <c r="J18961" s="161"/>
      <c r="L18961" s="162"/>
      <c r="P18961" s="152"/>
      <c r="AB18961" s="164"/>
    </row>
    <row r="18962" spans="10:28">
      <c r="J18962" s="161"/>
      <c r="L18962" s="162"/>
      <c r="P18962" s="152"/>
      <c r="AB18962" s="164"/>
    </row>
    <row r="18963" spans="10:28">
      <c r="J18963" s="161"/>
      <c r="L18963" s="162"/>
      <c r="P18963" s="152"/>
      <c r="AB18963" s="164"/>
    </row>
    <row r="18964" spans="10:28">
      <c r="J18964" s="161"/>
      <c r="L18964" s="162"/>
      <c r="P18964" s="152"/>
      <c r="AB18964" s="164"/>
    </row>
    <row r="18965" spans="10:28">
      <c r="J18965" s="161"/>
      <c r="L18965" s="162"/>
      <c r="P18965" s="152"/>
      <c r="AB18965" s="164"/>
    </row>
    <row r="18966" spans="10:28">
      <c r="J18966" s="161"/>
      <c r="L18966" s="162"/>
      <c r="P18966" s="152"/>
      <c r="AB18966" s="164"/>
    </row>
    <row r="18967" spans="10:28">
      <c r="J18967" s="161"/>
      <c r="L18967" s="162"/>
      <c r="P18967" s="152"/>
      <c r="AB18967" s="164"/>
    </row>
    <row r="18968" spans="10:28">
      <c r="J18968" s="161"/>
      <c r="L18968" s="162"/>
      <c r="P18968" s="152"/>
      <c r="R18968" s="171"/>
      <c r="AB18968" s="164"/>
    </row>
    <row r="18969" spans="10:28">
      <c r="J18969" s="161"/>
      <c r="L18969" s="162"/>
      <c r="P18969" s="152"/>
      <c r="AB18969" s="164"/>
    </row>
    <row r="18970" spans="10:28">
      <c r="J18970" s="161"/>
      <c r="L18970" s="162"/>
      <c r="P18970" s="152"/>
      <c r="AB18970" s="164"/>
    </row>
    <row r="18971" spans="10:28">
      <c r="J18971" s="161"/>
      <c r="L18971" s="162"/>
      <c r="P18971" s="152"/>
      <c r="AB18971" s="164"/>
    </row>
    <row r="18972" spans="10:28">
      <c r="J18972" s="161"/>
      <c r="L18972" s="162"/>
      <c r="P18972" s="152"/>
      <c r="AB18972" s="164"/>
    </row>
    <row r="18973" spans="10:28">
      <c r="J18973" s="161"/>
      <c r="L18973" s="162"/>
      <c r="P18973" s="152"/>
      <c r="AB18973" s="164"/>
    </row>
    <row r="18974" spans="10:28">
      <c r="J18974" s="161"/>
      <c r="L18974" s="162"/>
      <c r="P18974" s="152"/>
      <c r="AB18974" s="164"/>
    </row>
    <row r="18975" spans="10:28">
      <c r="J18975" s="161"/>
      <c r="L18975" s="162"/>
      <c r="P18975" s="152"/>
      <c r="AB18975" s="164"/>
    </row>
    <row r="18976" spans="10:28">
      <c r="J18976" s="161"/>
      <c r="L18976" s="162"/>
      <c r="P18976" s="152"/>
      <c r="AB18976" s="164"/>
    </row>
    <row r="18977" spans="5:28">
      <c r="E18977" s="166"/>
      <c r="J18977" s="161"/>
      <c r="L18977" s="162"/>
      <c r="P18977" s="152"/>
      <c r="AB18977" s="164"/>
    </row>
    <row r="18978" spans="5:28">
      <c r="E18978" s="166"/>
      <c r="J18978" s="161"/>
      <c r="L18978" s="162"/>
      <c r="P18978" s="152"/>
      <c r="AB18978" s="164"/>
    </row>
    <row r="18979" spans="5:28">
      <c r="J18979" s="161"/>
      <c r="L18979" s="162"/>
      <c r="P18979" s="152"/>
      <c r="AB18979" s="164"/>
    </row>
    <row r="18980" spans="5:28">
      <c r="J18980" s="161"/>
      <c r="L18980" s="162"/>
      <c r="P18980" s="152"/>
      <c r="AB18980" s="164"/>
    </row>
    <row r="18981" spans="5:28">
      <c r="J18981" s="161"/>
      <c r="L18981" s="162"/>
      <c r="P18981" s="152"/>
      <c r="AB18981" s="164"/>
    </row>
    <row r="18982" spans="5:28">
      <c r="J18982" s="161"/>
      <c r="L18982" s="162"/>
      <c r="P18982" s="152"/>
      <c r="AB18982" s="164"/>
    </row>
    <row r="18983" spans="5:28">
      <c r="J18983" s="161"/>
      <c r="L18983" s="162"/>
      <c r="P18983" s="152"/>
      <c r="AB18983" s="164"/>
    </row>
    <row r="18984" spans="5:28">
      <c r="E18984" s="166"/>
      <c r="F18984" s="166"/>
      <c r="J18984" s="161"/>
      <c r="L18984" s="162"/>
      <c r="P18984" s="152"/>
      <c r="AB18984" s="164"/>
    </row>
    <row r="18985" spans="5:28">
      <c r="E18985" s="166"/>
      <c r="F18985" s="166"/>
      <c r="J18985" s="161"/>
      <c r="L18985" s="162"/>
      <c r="P18985" s="152"/>
      <c r="R18985" s="170"/>
      <c r="AB18985" s="164"/>
    </row>
    <row r="18986" spans="5:28">
      <c r="E18986" s="166"/>
      <c r="F18986" s="166"/>
      <c r="J18986" s="161"/>
      <c r="L18986" s="162"/>
      <c r="P18986" s="152"/>
      <c r="AB18986" s="164"/>
    </row>
    <row r="18987" spans="5:28">
      <c r="E18987" s="166"/>
      <c r="J18987" s="161"/>
      <c r="L18987" s="162"/>
      <c r="P18987" s="152"/>
      <c r="AB18987" s="164"/>
    </row>
    <row r="18988" spans="5:28">
      <c r="E18988" s="166"/>
      <c r="J18988" s="161"/>
      <c r="L18988" s="162"/>
      <c r="P18988" s="152"/>
      <c r="AB18988" s="164"/>
    </row>
    <row r="18989" spans="5:28">
      <c r="E18989" s="166"/>
      <c r="J18989" s="161"/>
      <c r="L18989" s="162"/>
      <c r="P18989" s="152"/>
      <c r="AB18989" s="164"/>
    </row>
    <row r="18990" spans="5:28">
      <c r="E18990" s="166"/>
      <c r="J18990" s="161"/>
      <c r="L18990" s="162"/>
      <c r="P18990" s="152"/>
      <c r="AB18990" s="164"/>
    </row>
    <row r="18991" spans="5:28">
      <c r="J18991" s="161"/>
      <c r="L18991" s="162"/>
      <c r="P18991" s="152"/>
      <c r="AB18991" s="164"/>
    </row>
    <row r="18992" spans="5:28">
      <c r="E18992" s="166"/>
      <c r="F18992" s="166"/>
      <c r="J18992" s="161"/>
      <c r="L18992" s="162"/>
      <c r="P18992" s="152"/>
      <c r="AB18992" s="164"/>
    </row>
    <row r="18993" spans="5:28">
      <c r="E18993" s="166"/>
      <c r="F18993" s="166"/>
      <c r="J18993" s="161"/>
      <c r="L18993" s="162"/>
      <c r="P18993" s="152"/>
      <c r="AB18993" s="164"/>
    </row>
    <row r="18994" spans="5:28">
      <c r="E18994" s="166"/>
      <c r="F18994" s="166"/>
      <c r="J18994" s="161"/>
      <c r="L18994" s="162"/>
      <c r="P18994" s="152"/>
      <c r="AB18994" s="164"/>
    </row>
    <row r="18995" spans="5:28">
      <c r="J18995" s="161"/>
      <c r="L18995" s="162"/>
      <c r="P18995" s="152"/>
      <c r="AB18995" s="164"/>
    </row>
    <row r="18996" spans="5:28">
      <c r="J18996" s="161"/>
      <c r="L18996" s="162"/>
      <c r="P18996" s="152"/>
      <c r="AB18996" s="164"/>
    </row>
    <row r="18997" spans="5:28">
      <c r="J18997" s="161"/>
      <c r="L18997" s="162"/>
      <c r="P18997" s="152"/>
      <c r="AB18997" s="164"/>
    </row>
    <row r="18998" spans="5:28">
      <c r="J18998" s="161"/>
      <c r="L18998" s="162"/>
      <c r="P18998" s="152"/>
      <c r="R18998" s="170"/>
      <c r="AB18998" s="164"/>
    </row>
    <row r="18999" spans="5:28">
      <c r="J18999" s="161"/>
      <c r="L18999" s="162"/>
      <c r="P18999" s="152"/>
      <c r="AB18999" s="164"/>
    </row>
    <row r="19000" spans="5:28">
      <c r="J19000" s="161"/>
      <c r="L19000" s="162"/>
      <c r="P19000" s="152"/>
      <c r="AB19000" s="164"/>
    </row>
    <row r="19001" spans="5:28">
      <c r="J19001" s="161"/>
      <c r="L19001" s="162"/>
      <c r="P19001" s="152"/>
      <c r="AB19001" s="164"/>
    </row>
    <row r="19002" spans="5:28">
      <c r="J19002" s="161"/>
      <c r="L19002" s="162"/>
      <c r="P19002" s="152"/>
      <c r="AB19002" s="164"/>
    </row>
    <row r="19003" spans="5:28">
      <c r="J19003" s="161"/>
      <c r="L19003" s="162"/>
      <c r="P19003" s="152"/>
      <c r="AB19003" s="164"/>
    </row>
    <row r="19004" spans="5:28">
      <c r="E19004" s="166"/>
      <c r="J19004" s="161"/>
      <c r="L19004" s="162"/>
      <c r="P19004" s="152"/>
      <c r="AB19004" s="164"/>
    </row>
    <row r="19005" spans="5:28">
      <c r="E19005" s="166"/>
      <c r="J19005" s="161"/>
      <c r="L19005" s="162"/>
      <c r="P19005" s="152"/>
      <c r="AB19005" s="164"/>
    </row>
    <row r="19006" spans="5:28">
      <c r="J19006" s="161"/>
      <c r="L19006" s="162"/>
      <c r="P19006" s="152"/>
      <c r="AB19006" s="164"/>
    </row>
    <row r="19007" spans="5:28">
      <c r="J19007" s="161"/>
      <c r="L19007" s="162"/>
      <c r="P19007" s="152"/>
      <c r="AB19007" s="164"/>
    </row>
    <row r="19008" spans="5:28">
      <c r="J19008" s="161"/>
      <c r="L19008" s="162"/>
      <c r="P19008" s="152"/>
      <c r="AB19008" s="164"/>
    </row>
    <row r="19009" spans="5:28">
      <c r="J19009" s="161"/>
      <c r="L19009" s="162"/>
      <c r="P19009" s="152"/>
      <c r="AB19009" s="164"/>
    </row>
    <row r="19010" spans="5:28">
      <c r="J19010" s="161"/>
      <c r="L19010" s="162"/>
      <c r="P19010" s="152"/>
      <c r="AB19010" s="164"/>
    </row>
    <row r="19011" spans="5:28">
      <c r="J19011" s="161"/>
      <c r="L19011" s="162"/>
      <c r="P19011" s="152"/>
      <c r="AB19011" s="164"/>
    </row>
    <row r="19012" spans="5:28">
      <c r="J19012" s="161"/>
      <c r="L19012" s="162"/>
      <c r="P19012" s="152"/>
      <c r="AB19012" s="164"/>
    </row>
    <row r="19013" spans="5:28">
      <c r="J19013" s="161"/>
      <c r="L19013" s="162"/>
      <c r="P19013" s="152"/>
      <c r="AB19013" s="164"/>
    </row>
    <row r="19014" spans="5:28">
      <c r="J19014" s="161"/>
      <c r="L19014" s="162"/>
      <c r="P19014" s="152"/>
      <c r="AB19014" s="164"/>
    </row>
    <row r="19015" spans="5:28">
      <c r="J19015" s="161"/>
      <c r="L19015" s="162"/>
      <c r="P19015" s="152"/>
      <c r="AB19015" s="164"/>
    </row>
    <row r="19016" spans="5:28">
      <c r="J19016" s="161"/>
      <c r="L19016" s="162"/>
      <c r="P19016" s="152"/>
      <c r="AB19016" s="164"/>
    </row>
    <row r="19017" spans="5:28">
      <c r="J19017" s="161"/>
      <c r="L19017" s="162"/>
      <c r="P19017" s="152"/>
      <c r="AB19017" s="164"/>
    </row>
    <row r="19018" spans="5:28">
      <c r="E19018" s="166"/>
      <c r="J19018" s="161"/>
      <c r="L19018" s="162"/>
      <c r="P19018" s="152"/>
      <c r="AB19018" s="164"/>
    </row>
    <row r="19019" spans="5:28">
      <c r="E19019" s="166"/>
      <c r="J19019" s="161"/>
      <c r="L19019" s="162"/>
      <c r="P19019" s="152"/>
      <c r="AB19019" s="164"/>
    </row>
    <row r="19020" spans="5:28">
      <c r="J19020" s="161"/>
      <c r="L19020" s="162"/>
      <c r="P19020" s="152"/>
      <c r="AB19020" s="164"/>
    </row>
    <row r="19021" spans="5:28">
      <c r="J19021" s="161"/>
      <c r="L19021" s="162"/>
      <c r="P19021" s="152"/>
      <c r="AB19021" s="164"/>
    </row>
    <row r="19022" spans="5:28">
      <c r="E19022" s="166"/>
      <c r="J19022" s="161"/>
      <c r="L19022" s="162"/>
      <c r="P19022" s="152"/>
      <c r="AB19022" s="164"/>
    </row>
    <row r="19023" spans="5:28">
      <c r="E19023" s="166"/>
      <c r="J19023" s="161"/>
      <c r="L19023" s="162"/>
      <c r="P19023" s="152"/>
      <c r="AB19023" s="164"/>
    </row>
    <row r="19024" spans="5:28">
      <c r="J19024" s="161"/>
      <c r="L19024" s="162"/>
      <c r="P19024" s="152"/>
      <c r="AB19024" s="164"/>
    </row>
    <row r="19025" spans="5:28">
      <c r="J19025" s="161"/>
      <c r="L19025" s="162"/>
      <c r="P19025" s="152"/>
      <c r="AB19025" s="164"/>
    </row>
    <row r="19026" spans="5:28">
      <c r="J19026" s="161"/>
      <c r="L19026" s="162"/>
      <c r="P19026" s="152"/>
      <c r="AB19026" s="164"/>
    </row>
    <row r="19027" spans="5:28">
      <c r="J19027" s="161"/>
      <c r="L19027" s="162"/>
      <c r="P19027" s="152"/>
      <c r="AB19027" s="164"/>
    </row>
    <row r="19028" spans="5:28">
      <c r="J19028" s="161"/>
      <c r="L19028" s="162"/>
      <c r="P19028" s="152"/>
      <c r="AB19028" s="164"/>
    </row>
    <row r="19029" spans="5:28">
      <c r="J19029" s="161"/>
      <c r="L19029" s="162"/>
      <c r="P19029" s="152"/>
      <c r="AB19029" s="164"/>
    </row>
    <row r="19030" spans="5:28">
      <c r="J19030" s="161"/>
      <c r="L19030" s="162"/>
      <c r="P19030" s="152"/>
      <c r="AB19030" s="164"/>
    </row>
    <row r="19031" spans="5:28">
      <c r="J19031" s="161"/>
      <c r="L19031" s="162"/>
      <c r="P19031" s="152"/>
      <c r="AB19031" s="164"/>
    </row>
    <row r="19032" spans="5:28">
      <c r="E19032" s="166"/>
      <c r="J19032" s="161"/>
      <c r="L19032" s="162"/>
      <c r="P19032" s="152"/>
      <c r="AB19032" s="164"/>
    </row>
    <row r="19033" spans="5:28">
      <c r="J19033" s="161"/>
      <c r="L19033" s="162"/>
      <c r="P19033" s="152"/>
      <c r="AB19033" s="164"/>
    </row>
    <row r="19034" spans="5:28">
      <c r="E19034" s="166"/>
      <c r="J19034" s="161"/>
      <c r="L19034" s="162"/>
      <c r="P19034" s="152"/>
      <c r="AB19034" s="164"/>
    </row>
    <row r="19035" spans="5:28">
      <c r="E19035" s="166"/>
      <c r="J19035" s="161"/>
      <c r="L19035" s="162"/>
      <c r="P19035" s="152"/>
      <c r="AB19035" s="164"/>
    </row>
    <row r="19036" spans="5:28">
      <c r="E19036" s="166"/>
      <c r="J19036" s="161"/>
      <c r="L19036" s="162"/>
      <c r="P19036" s="152"/>
      <c r="AB19036" s="164"/>
    </row>
    <row r="19037" spans="5:28">
      <c r="E19037" s="166"/>
      <c r="J19037" s="161"/>
      <c r="L19037" s="162"/>
      <c r="P19037" s="152"/>
      <c r="AB19037" s="164"/>
    </row>
    <row r="19038" spans="5:28">
      <c r="J19038" s="161"/>
      <c r="L19038" s="162"/>
      <c r="P19038" s="152"/>
      <c r="AB19038" s="164"/>
    </row>
    <row r="19039" spans="5:28">
      <c r="J19039" s="161"/>
      <c r="L19039" s="162"/>
      <c r="P19039" s="152"/>
      <c r="AB19039" s="164"/>
    </row>
    <row r="19040" spans="5:28">
      <c r="J19040" s="161"/>
      <c r="L19040" s="162"/>
      <c r="P19040" s="152"/>
      <c r="AB19040" s="164"/>
    </row>
    <row r="19041" spans="5:28">
      <c r="J19041" s="161"/>
      <c r="L19041" s="162"/>
      <c r="P19041" s="152"/>
      <c r="AB19041" s="164"/>
    </row>
    <row r="19042" spans="5:28">
      <c r="J19042" s="161"/>
      <c r="L19042" s="162"/>
      <c r="P19042" s="152"/>
      <c r="AB19042" s="164"/>
    </row>
    <row r="19043" spans="5:28">
      <c r="E19043" s="166"/>
      <c r="J19043" s="161"/>
      <c r="L19043" s="162"/>
      <c r="P19043" s="152"/>
      <c r="AB19043" s="164"/>
    </row>
    <row r="19044" spans="5:28">
      <c r="E19044" s="166"/>
      <c r="J19044" s="161"/>
      <c r="L19044" s="162"/>
      <c r="P19044" s="152"/>
      <c r="AB19044" s="164"/>
    </row>
    <row r="19045" spans="5:28">
      <c r="E19045" s="166"/>
      <c r="J19045" s="161"/>
      <c r="L19045" s="162"/>
      <c r="P19045" s="152"/>
      <c r="AB19045" s="164"/>
    </row>
    <row r="19046" spans="5:28">
      <c r="J19046" s="161"/>
      <c r="L19046" s="162"/>
      <c r="P19046" s="152"/>
      <c r="AB19046" s="164"/>
    </row>
    <row r="19047" spans="5:28">
      <c r="J19047" s="161"/>
      <c r="L19047" s="162"/>
      <c r="P19047" s="152"/>
      <c r="AB19047" s="164"/>
    </row>
    <row r="19048" spans="5:28">
      <c r="E19048" s="166"/>
      <c r="J19048" s="161"/>
      <c r="L19048" s="162"/>
      <c r="P19048" s="152"/>
      <c r="AB19048" s="164"/>
    </row>
    <row r="19049" spans="5:28">
      <c r="E19049" s="166"/>
      <c r="J19049" s="161"/>
      <c r="L19049" s="162"/>
      <c r="P19049" s="152"/>
      <c r="AB19049" s="164"/>
    </row>
    <row r="19050" spans="5:28">
      <c r="E19050" s="166"/>
      <c r="J19050" s="161"/>
      <c r="L19050" s="162"/>
      <c r="P19050" s="152"/>
      <c r="AB19050" s="164"/>
    </row>
    <row r="19051" spans="5:28">
      <c r="J19051" s="161"/>
      <c r="L19051" s="162"/>
      <c r="P19051" s="152"/>
      <c r="AB19051" s="164"/>
    </row>
    <row r="19052" spans="5:28">
      <c r="J19052" s="161"/>
      <c r="L19052" s="162"/>
      <c r="P19052" s="152"/>
      <c r="AB19052" s="164"/>
    </row>
    <row r="19053" spans="5:28">
      <c r="J19053" s="161"/>
      <c r="L19053" s="162"/>
      <c r="P19053" s="152"/>
      <c r="AB19053" s="164"/>
    </row>
    <row r="19054" spans="5:28">
      <c r="E19054" s="166"/>
      <c r="J19054" s="161"/>
      <c r="L19054" s="162"/>
      <c r="P19054" s="152"/>
      <c r="AB19054" s="164"/>
    </row>
    <row r="19055" spans="5:28">
      <c r="J19055" s="161"/>
      <c r="L19055" s="162"/>
      <c r="P19055" s="152"/>
      <c r="AB19055" s="164"/>
    </row>
    <row r="19056" spans="5:28">
      <c r="E19056" s="166"/>
      <c r="J19056" s="161"/>
      <c r="L19056" s="162"/>
      <c r="P19056" s="152"/>
      <c r="AB19056" s="164"/>
    </row>
    <row r="19057" spans="5:28">
      <c r="E19057" s="166"/>
      <c r="J19057" s="161"/>
      <c r="L19057" s="162"/>
      <c r="P19057" s="152"/>
      <c r="AB19057" s="164"/>
    </row>
    <row r="19058" spans="5:28">
      <c r="J19058" s="161"/>
      <c r="L19058" s="162"/>
      <c r="P19058" s="152"/>
      <c r="AB19058" s="164"/>
    </row>
    <row r="19059" spans="5:28">
      <c r="J19059" s="161"/>
      <c r="L19059" s="162"/>
      <c r="P19059" s="152"/>
      <c r="AB19059" s="164"/>
    </row>
    <row r="19060" spans="5:28">
      <c r="J19060" s="161"/>
      <c r="L19060" s="162"/>
      <c r="P19060" s="152"/>
      <c r="AB19060" s="164"/>
    </row>
    <row r="19061" spans="5:28">
      <c r="J19061" s="161"/>
      <c r="L19061" s="162"/>
      <c r="P19061" s="152"/>
      <c r="AB19061" s="164"/>
    </row>
    <row r="19062" spans="5:28">
      <c r="J19062" s="161"/>
      <c r="L19062" s="162"/>
      <c r="P19062" s="152"/>
      <c r="AB19062" s="164"/>
    </row>
    <row r="19063" spans="5:28">
      <c r="J19063" s="161"/>
      <c r="L19063" s="162"/>
      <c r="P19063" s="152"/>
      <c r="AB19063" s="164"/>
    </row>
    <row r="19064" spans="5:28">
      <c r="J19064" s="161"/>
      <c r="L19064" s="162"/>
      <c r="P19064" s="152"/>
      <c r="AB19064" s="164"/>
    </row>
    <row r="19065" spans="5:28">
      <c r="J19065" s="161"/>
      <c r="L19065" s="162"/>
      <c r="P19065" s="152"/>
      <c r="AB19065" s="164"/>
    </row>
    <row r="19066" spans="5:28">
      <c r="J19066" s="161"/>
      <c r="L19066" s="162"/>
      <c r="P19066" s="152"/>
      <c r="AB19066" s="164"/>
    </row>
    <row r="19067" spans="5:28">
      <c r="J19067" s="161"/>
      <c r="L19067" s="162"/>
      <c r="P19067" s="152"/>
      <c r="AB19067" s="164"/>
    </row>
    <row r="19068" spans="5:28">
      <c r="J19068" s="161"/>
      <c r="L19068" s="162"/>
      <c r="P19068" s="152"/>
      <c r="AB19068" s="164"/>
    </row>
    <row r="19069" spans="5:28">
      <c r="J19069" s="161"/>
      <c r="L19069" s="162"/>
      <c r="P19069" s="152"/>
      <c r="AB19069" s="164"/>
    </row>
    <row r="19070" spans="5:28">
      <c r="J19070" s="161"/>
      <c r="L19070" s="162"/>
      <c r="P19070" s="152"/>
      <c r="AB19070" s="164"/>
    </row>
    <row r="19071" spans="5:28">
      <c r="J19071" s="161"/>
      <c r="L19071" s="162"/>
      <c r="P19071" s="152"/>
      <c r="AB19071" s="164"/>
    </row>
    <row r="19072" spans="5:28">
      <c r="J19072" s="161"/>
      <c r="L19072" s="162"/>
      <c r="P19072" s="152"/>
      <c r="AB19072" s="164"/>
    </row>
    <row r="19073" spans="5:28">
      <c r="J19073" s="161"/>
      <c r="L19073" s="162"/>
      <c r="P19073" s="152"/>
      <c r="AB19073" s="164"/>
    </row>
    <row r="19074" spans="5:28">
      <c r="J19074" s="161"/>
      <c r="L19074" s="162"/>
      <c r="P19074" s="152"/>
      <c r="AB19074" s="164"/>
    </row>
    <row r="19075" spans="5:28">
      <c r="J19075" s="161"/>
      <c r="L19075" s="162"/>
      <c r="P19075" s="152"/>
      <c r="AB19075" s="164"/>
    </row>
    <row r="19076" spans="5:28">
      <c r="J19076" s="161"/>
      <c r="L19076" s="162"/>
      <c r="P19076" s="152"/>
      <c r="AB19076" s="164"/>
    </row>
    <row r="19077" spans="5:28">
      <c r="J19077" s="161"/>
      <c r="L19077" s="162"/>
      <c r="P19077" s="152"/>
      <c r="AB19077" s="164"/>
    </row>
    <row r="19078" spans="5:28">
      <c r="E19078" s="166"/>
      <c r="J19078" s="161"/>
      <c r="L19078" s="162"/>
      <c r="P19078" s="152"/>
      <c r="AB19078" s="164"/>
    </row>
    <row r="19079" spans="5:28">
      <c r="E19079" s="166"/>
      <c r="J19079" s="161"/>
      <c r="L19079" s="162"/>
      <c r="P19079" s="152"/>
      <c r="AB19079" s="164"/>
    </row>
    <row r="19080" spans="5:28">
      <c r="E19080" s="166"/>
      <c r="J19080" s="161"/>
      <c r="L19080" s="162"/>
      <c r="P19080" s="152"/>
      <c r="AB19080" s="164"/>
    </row>
    <row r="19081" spans="5:28">
      <c r="E19081" s="166"/>
      <c r="J19081" s="161"/>
      <c r="L19081" s="162"/>
      <c r="P19081" s="152"/>
      <c r="AB19081" s="164"/>
    </row>
    <row r="19082" spans="5:28">
      <c r="J19082" s="161"/>
      <c r="L19082" s="162"/>
      <c r="P19082" s="152"/>
      <c r="Q19082" s="167"/>
      <c r="AB19082" s="164"/>
    </row>
    <row r="19083" spans="5:28">
      <c r="J19083" s="161"/>
      <c r="L19083" s="162"/>
      <c r="P19083" s="152"/>
      <c r="AB19083" s="164"/>
    </row>
    <row r="19084" spans="5:28">
      <c r="E19084" s="166"/>
      <c r="J19084" s="161"/>
      <c r="L19084" s="162"/>
      <c r="P19084" s="152"/>
      <c r="AB19084" s="164"/>
    </row>
    <row r="19085" spans="5:28">
      <c r="E19085" s="166"/>
      <c r="J19085" s="161"/>
      <c r="L19085" s="162"/>
      <c r="P19085" s="152"/>
      <c r="AB19085" s="164"/>
    </row>
    <row r="19086" spans="5:28">
      <c r="E19086" s="166"/>
      <c r="J19086" s="161"/>
      <c r="L19086" s="162"/>
      <c r="P19086" s="152"/>
      <c r="AB19086" s="164"/>
    </row>
    <row r="19087" spans="5:28">
      <c r="E19087" s="166"/>
      <c r="J19087" s="161"/>
      <c r="L19087" s="162"/>
      <c r="P19087" s="152"/>
      <c r="AB19087" s="164"/>
    </row>
    <row r="19088" spans="5:28">
      <c r="E19088" s="166"/>
      <c r="J19088" s="161"/>
      <c r="L19088" s="162"/>
      <c r="P19088" s="152"/>
      <c r="AB19088" s="164"/>
    </row>
    <row r="19089" spans="5:28">
      <c r="E19089" s="166"/>
      <c r="J19089" s="161"/>
      <c r="L19089" s="162"/>
      <c r="P19089" s="152"/>
      <c r="AB19089" s="164"/>
    </row>
    <row r="19090" spans="5:28">
      <c r="E19090" s="166"/>
      <c r="J19090" s="161"/>
      <c r="L19090" s="162"/>
      <c r="P19090" s="152"/>
      <c r="AB19090" s="164"/>
    </row>
    <row r="19091" spans="5:28">
      <c r="E19091" s="166"/>
      <c r="J19091" s="161"/>
      <c r="L19091" s="162"/>
      <c r="P19091" s="152"/>
      <c r="AB19091" s="164"/>
    </row>
    <row r="19092" spans="5:28">
      <c r="J19092" s="161"/>
      <c r="L19092" s="162"/>
      <c r="P19092" s="152"/>
      <c r="AB19092" s="164"/>
    </row>
    <row r="19093" spans="5:28">
      <c r="E19093" s="166"/>
      <c r="J19093" s="161"/>
      <c r="L19093" s="162"/>
      <c r="P19093" s="152"/>
      <c r="AB19093" s="164"/>
    </row>
    <row r="19094" spans="5:28">
      <c r="E19094" s="166"/>
      <c r="J19094" s="161"/>
      <c r="L19094" s="162"/>
      <c r="P19094" s="152"/>
      <c r="AB19094" s="164"/>
    </row>
    <row r="19095" spans="5:28">
      <c r="J19095" s="161"/>
      <c r="L19095" s="162"/>
      <c r="P19095" s="152"/>
      <c r="AB19095" s="164"/>
    </row>
    <row r="19096" spans="5:28">
      <c r="J19096" s="161"/>
      <c r="L19096" s="162"/>
      <c r="P19096" s="152"/>
      <c r="AB19096" s="164"/>
    </row>
    <row r="19097" spans="5:28">
      <c r="E19097" s="166"/>
      <c r="J19097" s="161"/>
      <c r="L19097" s="162"/>
      <c r="P19097" s="152"/>
      <c r="AB19097" s="164"/>
    </row>
    <row r="19098" spans="5:28">
      <c r="J19098" s="161"/>
      <c r="L19098" s="162"/>
      <c r="P19098" s="152"/>
      <c r="AB19098" s="164"/>
    </row>
    <row r="19099" spans="5:28">
      <c r="J19099" s="161"/>
      <c r="L19099" s="162"/>
      <c r="P19099" s="152"/>
      <c r="AB19099" s="164"/>
    </row>
    <row r="19100" spans="5:28">
      <c r="J19100" s="161"/>
      <c r="L19100" s="162"/>
      <c r="P19100" s="152"/>
      <c r="AB19100" s="164"/>
    </row>
    <row r="19101" spans="5:28">
      <c r="J19101" s="161"/>
      <c r="L19101" s="162"/>
      <c r="P19101" s="152"/>
      <c r="AB19101" s="164"/>
    </row>
    <row r="19102" spans="5:28">
      <c r="J19102" s="161"/>
      <c r="L19102" s="162"/>
      <c r="P19102" s="152"/>
      <c r="AB19102" s="164"/>
    </row>
    <row r="19103" spans="5:28">
      <c r="J19103" s="161"/>
      <c r="L19103" s="162"/>
      <c r="P19103" s="152"/>
      <c r="AB19103" s="164"/>
    </row>
    <row r="19104" spans="5:28">
      <c r="J19104" s="161"/>
      <c r="L19104" s="162"/>
      <c r="P19104" s="152"/>
      <c r="AB19104" s="164"/>
    </row>
    <row r="19105" spans="5:28">
      <c r="J19105" s="161"/>
      <c r="L19105" s="162"/>
      <c r="P19105" s="152"/>
      <c r="AB19105" s="164"/>
    </row>
    <row r="19106" spans="5:28">
      <c r="J19106" s="161"/>
      <c r="L19106" s="162"/>
      <c r="P19106" s="152"/>
      <c r="AB19106" s="164"/>
    </row>
    <row r="19107" spans="5:28">
      <c r="J19107" s="161"/>
      <c r="L19107" s="162"/>
      <c r="P19107" s="152"/>
      <c r="AB19107" s="164"/>
    </row>
    <row r="19108" spans="5:28">
      <c r="J19108" s="161"/>
      <c r="L19108" s="162"/>
      <c r="P19108" s="152"/>
      <c r="AB19108" s="164"/>
    </row>
    <row r="19109" spans="5:28">
      <c r="J19109" s="161"/>
      <c r="L19109" s="162"/>
      <c r="P19109" s="152"/>
      <c r="AB19109" s="164"/>
    </row>
    <row r="19110" spans="5:28">
      <c r="J19110" s="161"/>
      <c r="L19110" s="162"/>
      <c r="P19110" s="152"/>
      <c r="AB19110" s="164"/>
    </row>
    <row r="19111" spans="5:28">
      <c r="J19111" s="161"/>
      <c r="L19111" s="162"/>
      <c r="P19111" s="152"/>
      <c r="AB19111" s="164"/>
    </row>
    <row r="19112" spans="5:28">
      <c r="J19112" s="161"/>
      <c r="L19112" s="162"/>
      <c r="P19112" s="152"/>
      <c r="AB19112" s="164"/>
    </row>
    <row r="19113" spans="5:28">
      <c r="E19113" s="166"/>
      <c r="J19113" s="161"/>
      <c r="L19113" s="162"/>
      <c r="P19113" s="152"/>
      <c r="AB19113" s="164"/>
    </row>
    <row r="19114" spans="5:28">
      <c r="E19114" s="166"/>
      <c r="J19114" s="161"/>
      <c r="L19114" s="162"/>
      <c r="P19114" s="152"/>
      <c r="AB19114" s="164"/>
    </row>
    <row r="19115" spans="5:28">
      <c r="E19115" s="166"/>
      <c r="J19115" s="161"/>
      <c r="L19115" s="162"/>
      <c r="P19115" s="152"/>
      <c r="AB19115" s="164"/>
    </row>
    <row r="19116" spans="5:28">
      <c r="E19116" s="166"/>
      <c r="J19116" s="161"/>
      <c r="L19116" s="162"/>
      <c r="P19116" s="152"/>
      <c r="AB19116" s="164"/>
    </row>
    <row r="19117" spans="5:28">
      <c r="E19117" s="166"/>
      <c r="J19117" s="161"/>
      <c r="L19117" s="162"/>
      <c r="P19117" s="152"/>
      <c r="AB19117" s="164"/>
    </row>
    <row r="19118" spans="5:28">
      <c r="E19118" s="166"/>
      <c r="J19118" s="161"/>
      <c r="L19118" s="162"/>
      <c r="P19118" s="152"/>
      <c r="AB19118" s="164"/>
    </row>
    <row r="19119" spans="5:28">
      <c r="E19119" s="166"/>
      <c r="J19119" s="161"/>
      <c r="L19119" s="162"/>
      <c r="P19119" s="152"/>
      <c r="AB19119" s="164"/>
    </row>
    <row r="19120" spans="5:28">
      <c r="E19120" s="166"/>
      <c r="J19120" s="161"/>
      <c r="L19120" s="162"/>
      <c r="P19120" s="152"/>
      <c r="AB19120" s="164"/>
    </row>
    <row r="19121" spans="5:28">
      <c r="E19121" s="166"/>
      <c r="J19121" s="161"/>
      <c r="L19121" s="162"/>
      <c r="P19121" s="152"/>
      <c r="AB19121" s="164"/>
    </row>
    <row r="19122" spans="5:28">
      <c r="E19122" s="166"/>
      <c r="J19122" s="161"/>
      <c r="L19122" s="162"/>
      <c r="P19122" s="152"/>
      <c r="AB19122" s="164"/>
    </row>
    <row r="19123" spans="5:28">
      <c r="E19123" s="166"/>
      <c r="J19123" s="161"/>
      <c r="L19123" s="162"/>
      <c r="P19123" s="152"/>
      <c r="AB19123" s="164"/>
    </row>
    <row r="19124" spans="5:28">
      <c r="E19124" s="166"/>
      <c r="J19124" s="161"/>
      <c r="L19124" s="162"/>
      <c r="P19124" s="152"/>
      <c r="AB19124" s="164"/>
    </row>
    <row r="19125" spans="5:28">
      <c r="E19125" s="166"/>
      <c r="J19125" s="161"/>
      <c r="L19125" s="162"/>
      <c r="P19125" s="152"/>
      <c r="AB19125" s="164"/>
    </row>
    <row r="19126" spans="5:28">
      <c r="E19126" s="166"/>
      <c r="J19126" s="161"/>
      <c r="L19126" s="162"/>
      <c r="P19126" s="152"/>
      <c r="AB19126" s="164"/>
    </row>
    <row r="19127" spans="5:28">
      <c r="E19127" s="166"/>
      <c r="J19127" s="161"/>
      <c r="L19127" s="162"/>
      <c r="P19127" s="152"/>
      <c r="AB19127" s="164"/>
    </row>
    <row r="19128" spans="5:28">
      <c r="E19128" s="166"/>
      <c r="J19128" s="161"/>
      <c r="L19128" s="162"/>
      <c r="P19128" s="152"/>
      <c r="AB19128" s="164"/>
    </row>
    <row r="19129" spans="5:28">
      <c r="E19129" s="166"/>
      <c r="J19129" s="161"/>
      <c r="L19129" s="162"/>
      <c r="P19129" s="152"/>
      <c r="AB19129" s="164"/>
    </row>
    <row r="19130" spans="5:28">
      <c r="E19130" s="166"/>
      <c r="J19130" s="161"/>
      <c r="L19130" s="162"/>
      <c r="P19130" s="152"/>
      <c r="AB19130" s="164"/>
    </row>
    <row r="19131" spans="5:28">
      <c r="E19131" s="166"/>
      <c r="J19131" s="161"/>
      <c r="L19131" s="162"/>
      <c r="P19131" s="152"/>
      <c r="AB19131" s="164"/>
    </row>
    <row r="19132" spans="5:28">
      <c r="E19132" s="166"/>
      <c r="J19132" s="161"/>
      <c r="L19132" s="162"/>
      <c r="P19132" s="152"/>
      <c r="AB19132" s="164"/>
    </row>
    <row r="19133" spans="5:28">
      <c r="E19133" s="166"/>
      <c r="J19133" s="161"/>
      <c r="L19133" s="162"/>
      <c r="P19133" s="152"/>
      <c r="AB19133" s="164"/>
    </row>
    <row r="19134" spans="5:28">
      <c r="E19134" s="166"/>
      <c r="J19134" s="161"/>
      <c r="L19134" s="162"/>
      <c r="P19134" s="152"/>
      <c r="AB19134" s="164"/>
    </row>
    <row r="19135" spans="5:28">
      <c r="E19135" s="166"/>
      <c r="J19135" s="161"/>
      <c r="L19135" s="162"/>
      <c r="P19135" s="152"/>
      <c r="AB19135" s="164"/>
    </row>
    <row r="19136" spans="5:28">
      <c r="E19136" s="166"/>
      <c r="J19136" s="161"/>
      <c r="L19136" s="162"/>
      <c r="P19136" s="152"/>
      <c r="AB19136" s="164"/>
    </row>
    <row r="19137" spans="5:28">
      <c r="E19137" s="166"/>
      <c r="J19137" s="161"/>
      <c r="L19137" s="162"/>
      <c r="P19137" s="152"/>
      <c r="AB19137" s="164"/>
    </row>
    <row r="19138" spans="5:28">
      <c r="E19138" s="166"/>
      <c r="J19138" s="161"/>
      <c r="L19138" s="162"/>
      <c r="P19138" s="152"/>
      <c r="AB19138" s="164"/>
    </row>
    <row r="19139" spans="5:28">
      <c r="E19139" s="166"/>
      <c r="J19139" s="161"/>
      <c r="L19139" s="162"/>
      <c r="P19139" s="152"/>
      <c r="AB19139" s="164"/>
    </row>
    <row r="19140" spans="5:28">
      <c r="E19140" s="166"/>
      <c r="J19140" s="161"/>
      <c r="L19140" s="162"/>
      <c r="P19140" s="152"/>
      <c r="AB19140" s="164"/>
    </row>
    <row r="19141" spans="5:28">
      <c r="E19141" s="166"/>
      <c r="J19141" s="161"/>
      <c r="L19141" s="162"/>
      <c r="P19141" s="152"/>
      <c r="AB19141" s="164"/>
    </row>
    <row r="19142" spans="5:28">
      <c r="E19142" s="166"/>
      <c r="J19142" s="161"/>
      <c r="L19142" s="162"/>
      <c r="P19142" s="152"/>
      <c r="AB19142" s="164"/>
    </row>
    <row r="19143" spans="5:28">
      <c r="E19143" s="166"/>
      <c r="J19143" s="161"/>
      <c r="L19143" s="162"/>
      <c r="P19143" s="152"/>
      <c r="AB19143" s="164"/>
    </row>
    <row r="19144" spans="5:28">
      <c r="E19144" s="166"/>
      <c r="J19144" s="161"/>
      <c r="L19144" s="162"/>
      <c r="P19144" s="152"/>
      <c r="AB19144" s="164"/>
    </row>
    <row r="19145" spans="5:28">
      <c r="E19145" s="166"/>
      <c r="J19145" s="161"/>
      <c r="L19145" s="162"/>
      <c r="P19145" s="152"/>
      <c r="AB19145" s="164"/>
    </row>
    <row r="19146" spans="5:28">
      <c r="E19146" s="166"/>
      <c r="J19146" s="161"/>
      <c r="L19146" s="162"/>
      <c r="P19146" s="152"/>
      <c r="AB19146" s="164"/>
    </row>
    <row r="19147" spans="5:28">
      <c r="E19147" s="166"/>
      <c r="J19147" s="161"/>
      <c r="L19147" s="162"/>
      <c r="P19147" s="152"/>
      <c r="AB19147" s="164"/>
    </row>
    <row r="19148" spans="5:28">
      <c r="E19148" s="166"/>
      <c r="J19148" s="161"/>
      <c r="L19148" s="162"/>
      <c r="P19148" s="152"/>
      <c r="AB19148" s="164"/>
    </row>
    <row r="19149" spans="5:28">
      <c r="E19149" s="166"/>
      <c r="J19149" s="161"/>
      <c r="L19149" s="162"/>
      <c r="P19149" s="152"/>
      <c r="AB19149" s="164"/>
    </row>
    <row r="19150" spans="5:28">
      <c r="E19150" s="166"/>
      <c r="J19150" s="161"/>
      <c r="L19150" s="162"/>
      <c r="P19150" s="152"/>
      <c r="AB19150" s="164"/>
    </row>
    <row r="19151" spans="5:28">
      <c r="E19151" s="166"/>
      <c r="J19151" s="161"/>
      <c r="L19151" s="162"/>
      <c r="P19151" s="152"/>
      <c r="AB19151" s="164"/>
    </row>
    <row r="19152" spans="5:28">
      <c r="E19152" s="166"/>
      <c r="J19152" s="161"/>
      <c r="L19152" s="162"/>
      <c r="P19152" s="152"/>
      <c r="AB19152" s="164"/>
    </row>
    <row r="19153" spans="5:28">
      <c r="E19153" s="166"/>
      <c r="J19153" s="161"/>
      <c r="L19153" s="162"/>
      <c r="P19153" s="152"/>
      <c r="AB19153" s="164"/>
    </row>
    <row r="19154" spans="5:28">
      <c r="E19154" s="166"/>
      <c r="J19154" s="161"/>
      <c r="L19154" s="162"/>
      <c r="P19154" s="152"/>
      <c r="AB19154" s="164"/>
    </row>
    <row r="19155" spans="5:28">
      <c r="E19155" s="166"/>
      <c r="J19155" s="161"/>
      <c r="L19155" s="162"/>
      <c r="P19155" s="152"/>
      <c r="AB19155" s="164"/>
    </row>
    <row r="19156" spans="5:28">
      <c r="E19156" s="166"/>
      <c r="J19156" s="161"/>
      <c r="L19156" s="162"/>
      <c r="P19156" s="152"/>
      <c r="AB19156" s="164"/>
    </row>
    <row r="19157" spans="5:28">
      <c r="E19157" s="166"/>
      <c r="J19157" s="161"/>
      <c r="L19157" s="162"/>
      <c r="P19157" s="152"/>
      <c r="AB19157" s="164"/>
    </row>
    <row r="19158" spans="5:28">
      <c r="E19158" s="166"/>
      <c r="J19158" s="161"/>
      <c r="L19158" s="162"/>
      <c r="P19158" s="152"/>
      <c r="AB19158" s="164"/>
    </row>
    <row r="19159" spans="5:28">
      <c r="E19159" s="166"/>
      <c r="J19159" s="161"/>
      <c r="L19159" s="162"/>
      <c r="P19159" s="152"/>
      <c r="AB19159" s="164"/>
    </row>
    <row r="19160" spans="5:28">
      <c r="E19160" s="166"/>
      <c r="J19160" s="161"/>
      <c r="L19160" s="162"/>
      <c r="P19160" s="152"/>
      <c r="AB19160" s="164"/>
    </row>
    <row r="19161" spans="5:28">
      <c r="E19161" s="166"/>
      <c r="J19161" s="161"/>
      <c r="L19161" s="162"/>
      <c r="P19161" s="152"/>
      <c r="AB19161" s="164"/>
    </row>
    <row r="19162" spans="5:28">
      <c r="E19162" s="166"/>
      <c r="J19162" s="161"/>
      <c r="L19162" s="162"/>
      <c r="P19162" s="152"/>
      <c r="AB19162" s="164"/>
    </row>
    <row r="19163" spans="5:28">
      <c r="J19163" s="161"/>
      <c r="L19163" s="162"/>
      <c r="P19163" s="152"/>
      <c r="AB19163" s="164"/>
    </row>
    <row r="19164" spans="5:28">
      <c r="J19164" s="161"/>
      <c r="L19164" s="162"/>
      <c r="P19164" s="152"/>
      <c r="AB19164" s="164"/>
    </row>
    <row r="19165" spans="5:28">
      <c r="J19165" s="161"/>
      <c r="L19165" s="162"/>
      <c r="P19165" s="152"/>
      <c r="AB19165" s="164"/>
    </row>
    <row r="19166" spans="5:28">
      <c r="J19166" s="161"/>
      <c r="L19166" s="162"/>
      <c r="P19166" s="152"/>
      <c r="AB19166" s="164"/>
    </row>
    <row r="19167" spans="5:28">
      <c r="J19167" s="161"/>
      <c r="L19167" s="162"/>
      <c r="P19167" s="152"/>
      <c r="AB19167" s="164"/>
    </row>
    <row r="19168" spans="5:28">
      <c r="J19168" s="161"/>
      <c r="L19168" s="162"/>
      <c r="P19168" s="152"/>
      <c r="AB19168" s="164"/>
    </row>
    <row r="19169" spans="5:28">
      <c r="J19169" s="161"/>
      <c r="L19169" s="162"/>
      <c r="P19169" s="152"/>
      <c r="AB19169" s="164"/>
    </row>
    <row r="19170" spans="5:28">
      <c r="E19170" s="166"/>
      <c r="J19170" s="161"/>
      <c r="L19170" s="162"/>
      <c r="P19170" s="152"/>
      <c r="AB19170" s="164"/>
    </row>
    <row r="19171" spans="5:28">
      <c r="J19171" s="161"/>
      <c r="L19171" s="162"/>
      <c r="P19171" s="152"/>
      <c r="AB19171" s="164"/>
    </row>
    <row r="19172" spans="5:28">
      <c r="E19172" s="166"/>
      <c r="J19172" s="161"/>
      <c r="L19172" s="162"/>
      <c r="P19172" s="152"/>
      <c r="AB19172" s="164"/>
    </row>
    <row r="19173" spans="5:28">
      <c r="J19173" s="161"/>
      <c r="L19173" s="162"/>
      <c r="P19173" s="152"/>
      <c r="AB19173" s="164"/>
    </row>
    <row r="19174" spans="5:28">
      <c r="J19174" s="161"/>
      <c r="L19174" s="162"/>
      <c r="P19174" s="152"/>
      <c r="AB19174" s="164"/>
    </row>
    <row r="19175" spans="5:28">
      <c r="J19175" s="161"/>
      <c r="L19175" s="162"/>
      <c r="P19175" s="152"/>
      <c r="AB19175" s="164"/>
    </row>
    <row r="19176" spans="5:28">
      <c r="J19176" s="161"/>
      <c r="L19176" s="162"/>
      <c r="P19176" s="152"/>
      <c r="AB19176" s="164"/>
    </row>
    <row r="19177" spans="5:28">
      <c r="J19177" s="161"/>
      <c r="L19177" s="162"/>
      <c r="P19177" s="152"/>
      <c r="AB19177" s="164"/>
    </row>
    <row r="19178" spans="5:28">
      <c r="J19178" s="161"/>
      <c r="L19178" s="162"/>
      <c r="P19178" s="152"/>
      <c r="AB19178" s="164"/>
    </row>
    <row r="19179" spans="5:28">
      <c r="J19179" s="161"/>
      <c r="L19179" s="162"/>
      <c r="P19179" s="152"/>
      <c r="AB19179" s="164"/>
    </row>
    <row r="19180" spans="5:28">
      <c r="J19180" s="161"/>
      <c r="L19180" s="162"/>
      <c r="P19180" s="152"/>
      <c r="AB19180" s="164"/>
    </row>
    <row r="19181" spans="5:28">
      <c r="J19181" s="161"/>
      <c r="L19181" s="162"/>
      <c r="P19181" s="152"/>
      <c r="AB19181" s="164"/>
    </row>
    <row r="19182" spans="5:28">
      <c r="J19182" s="161"/>
      <c r="L19182" s="162"/>
      <c r="P19182" s="152"/>
      <c r="AB19182" s="164"/>
    </row>
    <row r="19183" spans="5:28">
      <c r="J19183" s="161"/>
      <c r="L19183" s="162"/>
      <c r="P19183" s="152"/>
      <c r="R19183" s="166"/>
      <c r="AB19183" s="164"/>
    </row>
    <row r="19184" spans="5:28">
      <c r="J19184" s="161"/>
      <c r="L19184" s="162"/>
      <c r="P19184" s="152"/>
      <c r="AB19184" s="164"/>
    </row>
    <row r="19185" spans="5:28">
      <c r="J19185" s="161"/>
      <c r="L19185" s="162"/>
      <c r="P19185" s="152"/>
      <c r="AB19185" s="164"/>
    </row>
    <row r="19186" spans="5:28">
      <c r="J19186" s="161"/>
      <c r="L19186" s="162"/>
      <c r="P19186" s="152"/>
      <c r="AB19186" s="164"/>
    </row>
    <row r="19187" spans="5:28">
      <c r="J19187" s="161"/>
      <c r="L19187" s="162"/>
      <c r="P19187" s="152"/>
      <c r="AB19187" s="164"/>
    </row>
    <row r="19188" spans="5:28">
      <c r="J19188" s="161"/>
      <c r="L19188" s="162"/>
      <c r="P19188" s="152"/>
      <c r="AB19188" s="164"/>
    </row>
    <row r="19189" spans="5:28">
      <c r="J19189" s="161"/>
      <c r="L19189" s="162"/>
      <c r="P19189" s="152"/>
      <c r="AB19189" s="164"/>
    </row>
    <row r="19190" spans="5:28">
      <c r="E19190" s="166"/>
      <c r="J19190" s="161"/>
      <c r="L19190" s="162"/>
      <c r="P19190" s="152"/>
      <c r="AB19190" s="164"/>
    </row>
    <row r="19191" spans="5:28">
      <c r="J19191" s="161"/>
      <c r="L19191" s="162"/>
      <c r="P19191" s="152"/>
      <c r="AB19191" s="164"/>
    </row>
    <row r="19192" spans="5:28">
      <c r="J19192" s="161"/>
      <c r="L19192" s="162"/>
      <c r="P19192" s="152"/>
      <c r="AB19192" s="164"/>
    </row>
    <row r="19193" spans="5:28">
      <c r="E19193" s="166"/>
      <c r="J19193" s="161"/>
      <c r="L19193" s="162"/>
      <c r="P19193" s="152"/>
      <c r="AB19193" s="164"/>
    </row>
    <row r="19194" spans="5:28">
      <c r="J19194" s="161"/>
      <c r="L19194" s="162"/>
      <c r="P19194" s="152"/>
      <c r="AB19194" s="164"/>
    </row>
    <row r="19195" spans="5:28">
      <c r="J19195" s="161"/>
      <c r="L19195" s="162"/>
      <c r="P19195" s="152"/>
      <c r="AB19195" s="164"/>
    </row>
    <row r="19196" spans="5:28">
      <c r="J19196" s="161"/>
      <c r="L19196" s="162"/>
      <c r="P19196" s="152"/>
      <c r="AB19196" s="164"/>
    </row>
    <row r="19197" spans="5:28">
      <c r="J19197" s="161"/>
      <c r="L19197" s="162"/>
      <c r="P19197" s="152"/>
      <c r="AB19197" s="164"/>
    </row>
    <row r="19198" spans="5:28">
      <c r="J19198" s="161"/>
      <c r="L19198" s="162"/>
      <c r="P19198" s="152"/>
      <c r="AB19198" s="164"/>
    </row>
    <row r="19199" spans="5:28">
      <c r="J19199" s="161"/>
      <c r="L19199" s="162"/>
      <c r="P19199" s="152"/>
      <c r="AB19199" s="164"/>
    </row>
    <row r="19200" spans="5:28">
      <c r="J19200" s="161"/>
      <c r="L19200" s="162"/>
      <c r="P19200" s="152"/>
      <c r="AB19200" s="164"/>
    </row>
    <row r="19201" spans="5:28">
      <c r="E19201" s="166"/>
      <c r="J19201" s="161"/>
      <c r="L19201" s="162"/>
      <c r="P19201" s="152"/>
      <c r="AB19201" s="164"/>
    </row>
    <row r="19202" spans="5:28">
      <c r="E19202" s="166"/>
      <c r="J19202" s="161"/>
      <c r="L19202" s="162"/>
      <c r="P19202" s="152"/>
      <c r="AB19202" s="164"/>
    </row>
    <row r="19203" spans="5:28">
      <c r="J19203" s="161"/>
      <c r="L19203" s="162"/>
      <c r="P19203" s="152"/>
      <c r="AB19203" s="164"/>
    </row>
    <row r="19204" spans="5:28">
      <c r="E19204" s="166"/>
      <c r="J19204" s="161"/>
      <c r="L19204" s="162"/>
      <c r="P19204" s="152"/>
      <c r="AB19204" s="164"/>
    </row>
    <row r="19205" spans="5:28">
      <c r="E19205" s="166"/>
      <c r="J19205" s="161"/>
      <c r="L19205" s="162"/>
      <c r="P19205" s="152"/>
      <c r="AB19205" s="164"/>
    </row>
    <row r="19206" spans="5:28">
      <c r="E19206" s="166"/>
      <c r="J19206" s="161"/>
      <c r="L19206" s="162"/>
      <c r="P19206" s="152"/>
      <c r="AB19206" s="164"/>
    </row>
    <row r="19207" spans="5:28">
      <c r="E19207" s="166"/>
      <c r="J19207" s="161"/>
      <c r="L19207" s="162"/>
      <c r="P19207" s="152"/>
      <c r="AB19207" s="164"/>
    </row>
    <row r="19208" spans="5:28">
      <c r="E19208" s="166"/>
      <c r="J19208" s="161"/>
      <c r="L19208" s="162"/>
      <c r="P19208" s="152"/>
      <c r="AB19208" s="164"/>
    </row>
    <row r="19209" spans="5:28">
      <c r="E19209" s="166"/>
      <c r="J19209" s="161"/>
      <c r="L19209" s="162"/>
      <c r="P19209" s="152"/>
      <c r="AB19209" s="164"/>
    </row>
    <row r="19210" spans="5:28">
      <c r="E19210" s="166"/>
      <c r="J19210" s="161"/>
      <c r="L19210" s="162"/>
      <c r="P19210" s="152"/>
      <c r="AB19210" s="164"/>
    </row>
    <row r="19211" spans="5:28">
      <c r="E19211" s="166"/>
      <c r="J19211" s="161"/>
      <c r="L19211" s="162"/>
      <c r="P19211" s="152"/>
      <c r="AB19211" s="164"/>
    </row>
    <row r="19212" spans="5:28">
      <c r="E19212" s="166"/>
      <c r="J19212" s="161"/>
      <c r="L19212" s="162"/>
      <c r="P19212" s="152"/>
      <c r="R19212" s="166"/>
      <c r="AB19212" s="164"/>
    </row>
    <row r="19213" spans="5:28">
      <c r="E19213" s="166"/>
      <c r="J19213" s="161"/>
      <c r="L19213" s="162"/>
      <c r="P19213" s="152"/>
      <c r="AB19213" s="164"/>
    </row>
    <row r="19214" spans="5:28">
      <c r="E19214" s="166"/>
      <c r="J19214" s="161"/>
      <c r="L19214" s="162"/>
      <c r="P19214" s="152"/>
      <c r="AB19214" s="164"/>
    </row>
    <row r="19215" spans="5:28">
      <c r="J19215" s="161"/>
      <c r="L19215" s="162"/>
      <c r="P19215" s="152"/>
      <c r="AB19215" s="164"/>
    </row>
    <row r="19216" spans="5:28">
      <c r="E19216" s="166"/>
      <c r="J19216" s="161"/>
      <c r="L19216" s="162"/>
      <c r="P19216" s="152"/>
      <c r="AB19216" s="164"/>
    </row>
    <row r="19217" spans="5:28">
      <c r="E19217" s="166"/>
      <c r="J19217" s="161"/>
      <c r="L19217" s="162"/>
      <c r="P19217" s="152"/>
      <c r="AB19217" s="164"/>
    </row>
    <row r="19218" spans="5:28">
      <c r="E19218" s="166"/>
      <c r="J19218" s="161"/>
      <c r="L19218" s="162"/>
      <c r="P19218" s="152"/>
      <c r="AB19218" s="164"/>
    </row>
    <row r="19219" spans="5:28">
      <c r="E19219" s="166"/>
      <c r="J19219" s="161"/>
      <c r="L19219" s="162"/>
      <c r="P19219" s="152"/>
      <c r="AB19219" s="164"/>
    </row>
    <row r="19220" spans="5:28">
      <c r="E19220" s="166"/>
      <c r="J19220" s="161"/>
      <c r="L19220" s="162"/>
      <c r="P19220" s="152"/>
      <c r="AB19220" s="164"/>
    </row>
    <row r="19221" spans="5:28">
      <c r="E19221" s="166"/>
      <c r="J19221" s="161"/>
      <c r="L19221" s="162"/>
      <c r="P19221" s="152"/>
      <c r="AB19221" s="164"/>
    </row>
    <row r="19222" spans="5:28">
      <c r="J19222" s="161"/>
      <c r="L19222" s="162"/>
      <c r="P19222" s="152"/>
      <c r="AB19222" s="164"/>
    </row>
    <row r="19223" spans="5:28">
      <c r="E19223" s="166"/>
      <c r="J19223" s="161"/>
      <c r="L19223" s="162"/>
      <c r="P19223" s="152"/>
      <c r="AB19223" s="164"/>
    </row>
    <row r="19224" spans="5:28">
      <c r="E19224" s="166"/>
      <c r="J19224" s="161"/>
      <c r="L19224" s="162"/>
      <c r="P19224" s="152"/>
      <c r="AB19224" s="164"/>
    </row>
    <row r="19225" spans="5:28">
      <c r="E19225" s="166"/>
      <c r="J19225" s="161"/>
      <c r="L19225" s="162"/>
      <c r="P19225" s="152"/>
      <c r="AB19225" s="164"/>
    </row>
    <row r="19226" spans="5:28">
      <c r="E19226" s="166"/>
      <c r="J19226" s="161"/>
      <c r="L19226" s="162"/>
      <c r="P19226" s="152"/>
      <c r="AB19226" s="164"/>
    </row>
    <row r="19227" spans="5:28">
      <c r="E19227" s="166"/>
      <c r="J19227" s="161"/>
      <c r="L19227" s="162"/>
      <c r="P19227" s="152"/>
      <c r="AB19227" s="164"/>
    </row>
    <row r="19228" spans="5:28">
      <c r="E19228" s="166"/>
      <c r="J19228" s="161"/>
      <c r="L19228" s="162"/>
      <c r="P19228" s="152"/>
      <c r="AB19228" s="164"/>
    </row>
    <row r="19229" spans="5:28">
      <c r="E19229" s="166"/>
      <c r="J19229" s="161"/>
      <c r="L19229" s="162"/>
      <c r="P19229" s="152"/>
      <c r="AB19229" s="164"/>
    </row>
    <row r="19230" spans="5:28">
      <c r="E19230" s="166"/>
      <c r="J19230" s="161"/>
      <c r="L19230" s="162"/>
      <c r="P19230" s="152"/>
      <c r="AB19230" s="164"/>
    </row>
    <row r="19231" spans="5:28">
      <c r="E19231" s="166"/>
      <c r="J19231" s="161"/>
      <c r="L19231" s="162"/>
      <c r="P19231" s="152"/>
      <c r="AB19231" s="164"/>
    </row>
    <row r="19232" spans="5:28">
      <c r="E19232" s="166"/>
      <c r="J19232" s="161"/>
      <c r="L19232" s="162"/>
      <c r="P19232" s="152"/>
      <c r="AB19232" s="164"/>
    </row>
    <row r="19233" spans="5:28">
      <c r="E19233" s="166"/>
      <c r="J19233" s="161"/>
      <c r="L19233" s="162"/>
      <c r="P19233" s="152"/>
      <c r="AB19233" s="164"/>
    </row>
    <row r="19234" spans="5:28">
      <c r="E19234" s="166"/>
      <c r="J19234" s="161"/>
      <c r="L19234" s="162"/>
      <c r="P19234" s="152"/>
      <c r="AB19234" s="164"/>
    </row>
    <row r="19235" spans="5:28">
      <c r="J19235" s="161"/>
      <c r="L19235" s="162"/>
      <c r="P19235" s="152"/>
      <c r="AB19235" s="164"/>
    </row>
    <row r="19236" spans="5:28">
      <c r="E19236" s="166"/>
      <c r="J19236" s="161"/>
      <c r="L19236" s="162"/>
      <c r="P19236" s="152"/>
      <c r="AB19236" s="164"/>
    </row>
    <row r="19237" spans="5:28">
      <c r="J19237" s="161"/>
      <c r="L19237" s="162"/>
      <c r="P19237" s="152"/>
      <c r="AB19237" s="164"/>
    </row>
    <row r="19238" spans="5:28">
      <c r="J19238" s="161"/>
      <c r="L19238" s="162"/>
      <c r="P19238" s="152"/>
      <c r="AB19238" s="164"/>
    </row>
    <row r="19239" spans="5:28">
      <c r="E19239" s="166"/>
      <c r="J19239" s="161"/>
      <c r="L19239" s="162"/>
      <c r="P19239" s="152"/>
      <c r="AB19239" s="164"/>
    </row>
    <row r="19240" spans="5:28">
      <c r="E19240" s="166"/>
      <c r="J19240" s="161"/>
      <c r="L19240" s="162"/>
      <c r="P19240" s="152"/>
      <c r="R19240" s="166"/>
      <c r="AB19240" s="164"/>
    </row>
    <row r="19241" spans="5:28">
      <c r="J19241" s="161"/>
      <c r="L19241" s="162"/>
      <c r="P19241" s="152"/>
      <c r="AB19241" s="164"/>
    </row>
    <row r="19242" spans="5:28">
      <c r="J19242" s="161"/>
      <c r="L19242" s="162"/>
      <c r="P19242" s="152"/>
      <c r="AB19242" s="164"/>
    </row>
    <row r="19243" spans="5:28">
      <c r="J19243" s="161"/>
      <c r="L19243" s="162"/>
      <c r="P19243" s="152"/>
      <c r="AB19243" s="164"/>
    </row>
    <row r="19244" spans="5:28">
      <c r="J19244" s="161"/>
      <c r="L19244" s="162"/>
      <c r="P19244" s="152"/>
      <c r="AB19244" s="164"/>
    </row>
    <row r="19245" spans="5:28">
      <c r="J19245" s="161"/>
      <c r="L19245" s="162"/>
      <c r="P19245" s="152"/>
      <c r="AB19245" s="164"/>
    </row>
    <row r="19246" spans="5:28">
      <c r="J19246" s="161"/>
      <c r="L19246" s="162"/>
      <c r="P19246" s="152"/>
      <c r="AB19246" s="164"/>
    </row>
    <row r="19247" spans="5:28">
      <c r="J19247" s="161"/>
      <c r="L19247" s="162"/>
      <c r="P19247" s="152"/>
      <c r="AB19247" s="164"/>
    </row>
    <row r="19248" spans="5:28">
      <c r="J19248" s="161"/>
      <c r="L19248" s="162"/>
      <c r="P19248" s="152"/>
      <c r="AB19248" s="164"/>
    </row>
    <row r="19249" spans="5:28">
      <c r="J19249" s="161"/>
      <c r="L19249" s="162"/>
      <c r="P19249" s="152"/>
      <c r="AB19249" s="164"/>
    </row>
    <row r="19250" spans="5:28">
      <c r="E19250" s="166"/>
      <c r="J19250" s="161"/>
      <c r="L19250" s="162"/>
      <c r="P19250" s="152"/>
      <c r="AB19250" s="164"/>
    </row>
    <row r="19251" spans="5:28">
      <c r="E19251" s="166"/>
      <c r="J19251" s="161"/>
      <c r="L19251" s="162"/>
      <c r="P19251" s="152"/>
      <c r="AB19251" s="164"/>
    </row>
    <row r="19252" spans="5:28">
      <c r="J19252" s="161"/>
      <c r="L19252" s="162"/>
      <c r="P19252" s="152"/>
      <c r="AB19252" s="164"/>
    </row>
    <row r="19253" spans="5:28">
      <c r="J19253" s="161"/>
      <c r="L19253" s="162"/>
      <c r="P19253" s="152"/>
      <c r="AB19253" s="164"/>
    </row>
    <row r="19254" spans="5:28">
      <c r="J19254" s="161"/>
      <c r="L19254" s="162"/>
      <c r="P19254" s="152"/>
      <c r="AB19254" s="164"/>
    </row>
    <row r="19255" spans="5:28">
      <c r="J19255" s="161"/>
      <c r="L19255" s="162"/>
      <c r="P19255" s="152"/>
      <c r="AB19255" s="164"/>
    </row>
    <row r="19256" spans="5:28">
      <c r="E19256" s="166"/>
      <c r="J19256" s="161"/>
      <c r="L19256" s="162"/>
      <c r="P19256" s="152"/>
      <c r="AB19256" s="164"/>
    </row>
    <row r="19257" spans="5:28">
      <c r="E19257" s="166"/>
      <c r="J19257" s="161"/>
      <c r="L19257" s="162"/>
      <c r="P19257" s="152"/>
      <c r="AB19257" s="164"/>
    </row>
    <row r="19258" spans="5:28">
      <c r="E19258" s="166"/>
      <c r="J19258" s="161"/>
      <c r="L19258" s="162"/>
      <c r="P19258" s="152"/>
      <c r="AB19258" s="164"/>
    </row>
    <row r="19259" spans="5:28">
      <c r="E19259" s="166"/>
      <c r="J19259" s="161"/>
      <c r="L19259" s="162"/>
      <c r="P19259" s="152"/>
      <c r="AB19259" s="164"/>
    </row>
    <row r="19260" spans="5:28">
      <c r="E19260" s="166"/>
      <c r="J19260" s="161"/>
      <c r="L19260" s="162"/>
      <c r="P19260" s="152"/>
      <c r="AB19260" s="164"/>
    </row>
    <row r="19261" spans="5:28">
      <c r="E19261" s="166"/>
      <c r="J19261" s="161"/>
      <c r="L19261" s="162"/>
      <c r="P19261" s="152"/>
      <c r="AB19261" s="164"/>
    </row>
    <row r="19262" spans="5:28">
      <c r="E19262" s="166"/>
      <c r="J19262" s="161"/>
      <c r="L19262" s="162"/>
      <c r="P19262" s="152"/>
      <c r="AB19262" s="164"/>
    </row>
    <row r="19263" spans="5:28">
      <c r="J19263" s="161"/>
      <c r="L19263" s="162"/>
      <c r="P19263" s="152"/>
      <c r="AB19263" s="164"/>
    </row>
    <row r="19264" spans="5:28">
      <c r="J19264" s="161"/>
      <c r="L19264" s="162"/>
      <c r="P19264" s="152"/>
      <c r="AB19264" s="164"/>
    </row>
    <row r="19265" spans="5:28">
      <c r="J19265" s="161"/>
      <c r="L19265" s="162"/>
      <c r="P19265" s="152"/>
      <c r="AB19265" s="164"/>
    </row>
    <row r="19266" spans="5:28">
      <c r="J19266" s="161"/>
      <c r="L19266" s="162"/>
      <c r="P19266" s="152"/>
      <c r="AB19266" s="164"/>
    </row>
    <row r="19267" spans="5:28">
      <c r="J19267" s="161"/>
      <c r="L19267" s="162"/>
      <c r="P19267" s="152"/>
      <c r="AB19267" s="164"/>
    </row>
    <row r="19268" spans="5:28">
      <c r="J19268" s="161"/>
      <c r="L19268" s="162"/>
      <c r="P19268" s="152"/>
      <c r="AB19268" s="164"/>
    </row>
    <row r="19269" spans="5:28">
      <c r="J19269" s="161"/>
      <c r="L19269" s="162"/>
      <c r="P19269" s="152"/>
      <c r="AB19269" s="164"/>
    </row>
    <row r="19270" spans="5:28">
      <c r="J19270" s="161"/>
      <c r="L19270" s="162"/>
      <c r="P19270" s="152"/>
      <c r="AB19270" s="164"/>
    </row>
    <row r="19271" spans="5:28">
      <c r="J19271" s="161"/>
      <c r="L19271" s="162"/>
      <c r="P19271" s="152"/>
      <c r="AB19271" s="164"/>
    </row>
    <row r="19272" spans="5:28">
      <c r="J19272" s="161"/>
      <c r="L19272" s="162"/>
      <c r="P19272" s="152"/>
      <c r="AB19272" s="164"/>
    </row>
    <row r="19273" spans="5:28">
      <c r="J19273" s="161"/>
      <c r="L19273" s="162"/>
      <c r="P19273" s="152"/>
      <c r="AB19273" s="164"/>
    </row>
    <row r="19274" spans="5:28">
      <c r="J19274" s="161"/>
      <c r="L19274" s="162"/>
      <c r="P19274" s="152"/>
      <c r="AB19274" s="164"/>
    </row>
    <row r="19275" spans="5:28">
      <c r="J19275" s="161"/>
      <c r="L19275" s="162"/>
      <c r="P19275" s="152"/>
      <c r="AB19275" s="164"/>
    </row>
    <row r="19276" spans="5:28">
      <c r="J19276" s="161"/>
      <c r="L19276" s="162"/>
      <c r="P19276" s="152"/>
      <c r="AB19276" s="164"/>
    </row>
    <row r="19277" spans="5:28">
      <c r="E19277" s="166"/>
      <c r="J19277" s="161"/>
      <c r="L19277" s="162"/>
      <c r="P19277" s="152"/>
      <c r="AB19277" s="164"/>
    </row>
    <row r="19278" spans="5:28">
      <c r="E19278" s="166"/>
      <c r="J19278" s="161"/>
      <c r="L19278" s="162"/>
      <c r="P19278" s="152"/>
      <c r="AB19278" s="164"/>
    </row>
    <row r="19279" spans="5:28">
      <c r="E19279" s="166"/>
      <c r="J19279" s="161"/>
      <c r="L19279" s="162"/>
      <c r="P19279" s="152"/>
      <c r="AB19279" s="164"/>
    </row>
    <row r="19280" spans="5:28">
      <c r="E19280" s="166"/>
      <c r="J19280" s="161"/>
      <c r="L19280" s="162"/>
      <c r="P19280" s="152"/>
      <c r="AB19280" s="164"/>
    </row>
    <row r="19281" spans="5:28">
      <c r="E19281" s="166"/>
      <c r="J19281" s="161"/>
      <c r="L19281" s="162"/>
      <c r="P19281" s="152"/>
      <c r="AB19281" s="164"/>
    </row>
    <row r="19282" spans="5:28">
      <c r="E19282" s="166"/>
      <c r="J19282" s="161"/>
      <c r="L19282" s="162"/>
      <c r="P19282" s="152"/>
      <c r="AB19282" s="164"/>
    </row>
    <row r="19283" spans="5:28">
      <c r="J19283" s="161"/>
      <c r="L19283" s="162"/>
      <c r="P19283" s="152"/>
      <c r="AB19283" s="164"/>
    </row>
    <row r="19284" spans="5:28">
      <c r="J19284" s="161"/>
      <c r="L19284" s="162"/>
      <c r="P19284" s="152"/>
      <c r="AB19284" s="164"/>
    </row>
    <row r="19285" spans="5:28">
      <c r="J19285" s="161"/>
      <c r="L19285" s="162"/>
      <c r="P19285" s="152"/>
      <c r="AB19285" s="164"/>
    </row>
    <row r="19286" spans="5:28">
      <c r="J19286" s="161"/>
      <c r="L19286" s="162"/>
      <c r="P19286" s="152"/>
      <c r="AB19286" s="164"/>
    </row>
    <row r="19287" spans="5:28">
      <c r="J19287" s="161"/>
      <c r="L19287" s="162"/>
      <c r="P19287" s="152"/>
      <c r="AB19287" s="164"/>
    </row>
    <row r="19288" spans="5:28">
      <c r="J19288" s="161"/>
      <c r="L19288" s="162"/>
      <c r="P19288" s="152"/>
      <c r="AB19288" s="164"/>
    </row>
    <row r="19289" spans="5:28">
      <c r="J19289" s="161"/>
      <c r="L19289" s="162"/>
      <c r="P19289" s="152"/>
      <c r="AB19289" s="164"/>
    </row>
    <row r="19290" spans="5:28">
      <c r="J19290" s="161"/>
      <c r="L19290" s="162"/>
      <c r="P19290" s="152"/>
      <c r="AB19290" s="164"/>
    </row>
    <row r="19291" spans="5:28">
      <c r="J19291" s="161"/>
      <c r="L19291" s="162"/>
      <c r="P19291" s="152"/>
      <c r="AB19291" s="164"/>
    </row>
    <row r="19292" spans="5:28">
      <c r="E19292" s="166"/>
      <c r="J19292" s="161"/>
      <c r="L19292" s="162"/>
      <c r="P19292" s="152"/>
      <c r="AB19292" s="164"/>
    </row>
    <row r="19293" spans="5:28">
      <c r="E19293" s="166"/>
      <c r="J19293" s="161"/>
      <c r="L19293" s="162"/>
      <c r="P19293" s="152"/>
      <c r="AB19293" s="164"/>
    </row>
    <row r="19294" spans="5:28">
      <c r="E19294" s="166"/>
      <c r="J19294" s="161"/>
      <c r="L19294" s="162"/>
      <c r="P19294" s="152"/>
      <c r="AB19294" s="164"/>
    </row>
    <row r="19295" spans="5:28">
      <c r="E19295" s="166"/>
      <c r="J19295" s="161"/>
      <c r="L19295" s="162"/>
      <c r="P19295" s="152"/>
      <c r="AB19295" s="164"/>
    </row>
    <row r="19296" spans="5:28">
      <c r="E19296" s="166"/>
      <c r="J19296" s="161"/>
      <c r="L19296" s="162"/>
      <c r="P19296" s="152"/>
      <c r="AB19296" s="164"/>
    </row>
    <row r="19297" spans="5:28">
      <c r="E19297" s="166"/>
      <c r="J19297" s="161"/>
      <c r="L19297" s="162"/>
      <c r="P19297" s="152"/>
      <c r="AB19297" s="164"/>
    </row>
    <row r="19298" spans="5:28">
      <c r="E19298" s="166"/>
      <c r="J19298" s="161"/>
      <c r="L19298" s="162"/>
      <c r="P19298" s="152"/>
      <c r="R19298" s="166"/>
      <c r="AB19298" s="164"/>
    </row>
    <row r="19299" spans="5:28">
      <c r="E19299" s="166"/>
      <c r="J19299" s="161"/>
      <c r="L19299" s="162"/>
      <c r="P19299" s="152"/>
      <c r="AB19299" s="164"/>
    </row>
    <row r="19300" spans="5:28">
      <c r="E19300" s="166"/>
      <c r="J19300" s="161"/>
      <c r="L19300" s="162"/>
      <c r="P19300" s="152"/>
      <c r="AB19300" s="164"/>
    </row>
    <row r="19301" spans="5:28">
      <c r="E19301" s="166"/>
      <c r="J19301" s="161"/>
      <c r="L19301" s="162"/>
      <c r="P19301" s="152"/>
      <c r="AB19301" s="164"/>
    </row>
    <row r="19302" spans="5:28">
      <c r="E19302" s="166"/>
      <c r="J19302" s="161"/>
      <c r="L19302" s="162"/>
      <c r="P19302" s="152"/>
      <c r="AB19302" s="164"/>
    </row>
    <row r="19303" spans="5:28">
      <c r="E19303" s="166"/>
      <c r="J19303" s="161"/>
      <c r="L19303" s="162"/>
      <c r="P19303" s="152"/>
      <c r="AB19303" s="164"/>
    </row>
    <row r="19304" spans="5:28">
      <c r="E19304" s="166"/>
      <c r="J19304" s="161"/>
      <c r="L19304" s="162"/>
      <c r="P19304" s="152"/>
      <c r="AB19304" s="164"/>
    </row>
    <row r="19305" spans="5:28">
      <c r="J19305" s="161"/>
      <c r="L19305" s="162"/>
      <c r="P19305" s="152"/>
      <c r="AB19305" s="164"/>
    </row>
    <row r="19306" spans="5:28">
      <c r="J19306" s="161"/>
      <c r="L19306" s="162"/>
      <c r="P19306" s="152"/>
      <c r="AB19306" s="164"/>
    </row>
    <row r="19307" spans="5:28">
      <c r="J19307" s="161"/>
      <c r="L19307" s="162"/>
      <c r="P19307" s="152"/>
      <c r="AB19307" s="164"/>
    </row>
    <row r="19308" spans="5:28">
      <c r="J19308" s="161"/>
      <c r="L19308" s="162"/>
      <c r="P19308" s="152"/>
      <c r="AB19308" s="164"/>
    </row>
    <row r="19309" spans="5:28">
      <c r="J19309" s="161"/>
      <c r="L19309" s="162"/>
      <c r="P19309" s="152"/>
      <c r="AB19309" s="164"/>
    </row>
    <row r="19310" spans="5:28">
      <c r="J19310" s="161"/>
      <c r="L19310" s="162"/>
      <c r="P19310" s="152"/>
      <c r="AB19310" s="164"/>
    </row>
    <row r="19311" spans="5:28">
      <c r="E19311" s="166"/>
      <c r="J19311" s="161"/>
      <c r="L19311" s="162"/>
      <c r="P19311" s="152"/>
      <c r="AB19311" s="164"/>
    </row>
    <row r="19312" spans="5:28">
      <c r="E19312" s="166"/>
      <c r="J19312" s="161"/>
      <c r="L19312" s="162"/>
      <c r="P19312" s="152"/>
      <c r="AB19312" s="164"/>
    </row>
    <row r="19313" spans="5:28">
      <c r="E19313" s="166"/>
      <c r="J19313" s="161"/>
      <c r="L19313" s="162"/>
      <c r="P19313" s="152"/>
      <c r="AB19313" s="164"/>
    </row>
    <row r="19314" spans="5:28">
      <c r="E19314" s="166"/>
      <c r="J19314" s="161"/>
      <c r="L19314" s="162"/>
      <c r="P19314" s="152"/>
      <c r="AB19314" s="164"/>
    </row>
    <row r="19315" spans="5:28">
      <c r="E19315" s="166"/>
      <c r="J19315" s="161"/>
      <c r="L19315" s="162"/>
      <c r="P19315" s="152"/>
      <c r="AB19315" s="164"/>
    </row>
    <row r="19316" spans="5:28">
      <c r="J19316" s="161"/>
      <c r="L19316" s="162"/>
      <c r="P19316" s="152"/>
      <c r="AB19316" s="164"/>
    </row>
    <row r="19317" spans="5:28">
      <c r="J19317" s="161"/>
      <c r="L19317" s="162"/>
      <c r="P19317" s="152"/>
      <c r="AB19317" s="164"/>
    </row>
    <row r="19318" spans="5:28">
      <c r="J19318" s="161"/>
      <c r="L19318" s="162"/>
      <c r="P19318" s="152"/>
      <c r="AB19318" s="164"/>
    </row>
    <row r="19319" spans="5:28">
      <c r="J19319" s="161"/>
      <c r="L19319" s="162"/>
      <c r="P19319" s="152"/>
      <c r="AB19319" s="164"/>
    </row>
    <row r="19320" spans="5:28">
      <c r="J19320" s="161"/>
      <c r="L19320" s="162"/>
      <c r="P19320" s="152"/>
      <c r="AB19320" s="164"/>
    </row>
    <row r="19321" spans="5:28">
      <c r="J19321" s="161"/>
      <c r="L19321" s="162"/>
      <c r="P19321" s="152"/>
      <c r="AB19321" s="164"/>
    </row>
    <row r="19322" spans="5:28">
      <c r="J19322" s="161"/>
      <c r="L19322" s="162"/>
      <c r="P19322" s="152"/>
      <c r="AB19322" s="164"/>
    </row>
    <row r="19323" spans="5:28">
      <c r="J19323" s="161"/>
      <c r="L19323" s="162"/>
      <c r="P19323" s="152"/>
      <c r="AB19323" s="164"/>
    </row>
    <row r="19324" spans="5:28">
      <c r="J19324" s="161"/>
      <c r="L19324" s="162"/>
      <c r="P19324" s="152"/>
      <c r="AB19324" s="164"/>
    </row>
    <row r="19325" spans="5:28">
      <c r="J19325" s="161"/>
      <c r="L19325" s="162"/>
      <c r="P19325" s="152"/>
      <c r="AB19325" s="164"/>
    </row>
    <row r="19326" spans="5:28">
      <c r="J19326" s="161"/>
      <c r="L19326" s="162"/>
      <c r="P19326" s="152"/>
      <c r="AB19326" s="164"/>
    </row>
    <row r="19327" spans="5:28">
      <c r="J19327" s="161"/>
      <c r="L19327" s="162"/>
      <c r="P19327" s="152"/>
      <c r="AB19327" s="164"/>
    </row>
    <row r="19328" spans="5:28">
      <c r="J19328" s="161"/>
      <c r="L19328" s="162"/>
      <c r="P19328" s="152"/>
      <c r="AB19328" s="164"/>
    </row>
    <row r="19329" spans="5:28">
      <c r="E19329" s="166"/>
      <c r="J19329" s="161"/>
      <c r="L19329" s="162"/>
      <c r="P19329" s="152"/>
      <c r="AB19329" s="164"/>
    </row>
    <row r="19330" spans="5:28">
      <c r="J19330" s="161"/>
      <c r="L19330" s="162"/>
      <c r="P19330" s="152"/>
      <c r="AB19330" s="164"/>
    </row>
    <row r="19331" spans="5:28">
      <c r="J19331" s="161"/>
      <c r="L19331" s="162"/>
      <c r="P19331" s="152"/>
      <c r="AB19331" s="164"/>
    </row>
    <row r="19332" spans="5:28">
      <c r="J19332" s="161"/>
      <c r="L19332" s="162"/>
      <c r="P19332" s="152"/>
      <c r="AB19332" s="164"/>
    </row>
    <row r="19333" spans="5:28">
      <c r="J19333" s="161"/>
      <c r="L19333" s="162"/>
      <c r="P19333" s="152"/>
      <c r="AB19333" s="164"/>
    </row>
    <row r="19334" spans="5:28">
      <c r="J19334" s="161"/>
      <c r="L19334" s="162"/>
      <c r="P19334" s="152"/>
      <c r="AB19334" s="164"/>
    </row>
    <row r="19335" spans="5:28">
      <c r="J19335" s="161"/>
      <c r="L19335" s="162"/>
      <c r="P19335" s="152"/>
      <c r="AB19335" s="164"/>
    </row>
    <row r="19336" spans="5:28">
      <c r="J19336" s="161"/>
      <c r="L19336" s="162"/>
      <c r="P19336" s="152"/>
      <c r="AB19336" s="164"/>
    </row>
    <row r="19337" spans="5:28">
      <c r="J19337" s="161"/>
      <c r="L19337" s="162"/>
      <c r="P19337" s="152"/>
      <c r="AB19337" s="164"/>
    </row>
    <row r="19338" spans="5:28">
      <c r="J19338" s="161"/>
      <c r="L19338" s="162"/>
      <c r="P19338" s="152"/>
      <c r="AB19338" s="164"/>
    </row>
    <row r="19339" spans="5:28">
      <c r="J19339" s="161"/>
      <c r="L19339" s="162"/>
      <c r="P19339" s="152"/>
      <c r="AB19339" s="164"/>
    </row>
    <row r="19340" spans="5:28">
      <c r="J19340" s="161"/>
      <c r="L19340" s="162"/>
      <c r="P19340" s="152"/>
      <c r="AB19340" s="164"/>
    </row>
    <row r="19341" spans="5:28">
      <c r="J19341" s="161"/>
      <c r="L19341" s="162"/>
      <c r="P19341" s="152"/>
      <c r="AB19341" s="164"/>
    </row>
    <row r="19342" spans="5:28">
      <c r="J19342" s="161"/>
      <c r="L19342" s="162"/>
      <c r="P19342" s="152"/>
      <c r="AB19342" s="164"/>
    </row>
    <row r="19343" spans="5:28">
      <c r="J19343" s="161"/>
      <c r="L19343" s="162"/>
      <c r="P19343" s="152"/>
      <c r="AB19343" s="164"/>
    </row>
    <row r="19344" spans="5:28">
      <c r="J19344" s="161"/>
      <c r="L19344" s="162"/>
      <c r="P19344" s="152"/>
      <c r="AB19344" s="164"/>
    </row>
    <row r="19345" spans="5:28">
      <c r="J19345" s="161"/>
      <c r="L19345" s="162"/>
      <c r="P19345" s="152"/>
      <c r="AB19345" s="164"/>
    </row>
    <row r="19346" spans="5:28">
      <c r="J19346" s="161"/>
      <c r="L19346" s="162"/>
      <c r="P19346" s="152"/>
      <c r="AB19346" s="164"/>
    </row>
    <row r="19347" spans="5:28">
      <c r="E19347" s="166"/>
      <c r="J19347" s="161"/>
      <c r="L19347" s="162"/>
      <c r="P19347" s="152"/>
      <c r="AB19347" s="164"/>
    </row>
    <row r="19348" spans="5:28">
      <c r="E19348" s="166"/>
      <c r="J19348" s="161"/>
      <c r="L19348" s="162"/>
      <c r="P19348" s="152"/>
      <c r="AB19348" s="164"/>
    </row>
    <row r="19349" spans="5:28">
      <c r="E19349" s="166"/>
      <c r="J19349" s="161"/>
      <c r="L19349" s="162"/>
      <c r="P19349" s="152"/>
      <c r="AB19349" s="164"/>
    </row>
    <row r="19350" spans="5:28">
      <c r="J19350" s="161"/>
      <c r="L19350" s="162"/>
      <c r="P19350" s="152"/>
      <c r="AB19350" s="164"/>
    </row>
    <row r="19351" spans="5:28">
      <c r="J19351" s="161"/>
      <c r="L19351" s="162"/>
      <c r="P19351" s="152"/>
      <c r="AB19351" s="164"/>
    </row>
    <row r="19352" spans="5:28">
      <c r="J19352" s="161"/>
      <c r="L19352" s="162"/>
      <c r="P19352" s="152"/>
      <c r="AB19352" s="164"/>
    </row>
    <row r="19353" spans="5:28">
      <c r="E19353" s="166"/>
      <c r="J19353" s="161"/>
      <c r="L19353" s="162"/>
      <c r="P19353" s="152"/>
      <c r="AB19353" s="164"/>
    </row>
    <row r="19354" spans="5:28">
      <c r="E19354" s="166"/>
      <c r="J19354" s="161"/>
      <c r="L19354" s="162"/>
      <c r="P19354" s="152"/>
      <c r="AB19354" s="164"/>
    </row>
    <row r="19355" spans="5:28">
      <c r="E19355" s="166"/>
      <c r="J19355" s="161"/>
      <c r="L19355" s="162"/>
      <c r="P19355" s="152"/>
      <c r="AB19355" s="164"/>
    </row>
    <row r="19356" spans="5:28">
      <c r="E19356" s="166"/>
      <c r="J19356" s="161"/>
      <c r="L19356" s="162"/>
      <c r="P19356" s="152"/>
      <c r="AB19356" s="164"/>
    </row>
    <row r="19357" spans="5:28">
      <c r="E19357" s="166"/>
      <c r="J19357" s="161"/>
      <c r="L19357" s="162"/>
      <c r="P19357" s="152"/>
      <c r="AB19357" s="164"/>
    </row>
    <row r="19358" spans="5:28">
      <c r="E19358" s="166"/>
      <c r="J19358" s="161"/>
      <c r="L19358" s="162"/>
      <c r="P19358" s="152"/>
      <c r="AB19358" s="164"/>
    </row>
    <row r="19359" spans="5:28">
      <c r="E19359" s="166"/>
      <c r="J19359" s="161"/>
      <c r="L19359" s="162"/>
      <c r="P19359" s="152"/>
      <c r="AB19359" s="164"/>
    </row>
    <row r="19360" spans="5:28">
      <c r="E19360" s="166"/>
      <c r="J19360" s="161"/>
      <c r="L19360" s="162"/>
      <c r="P19360" s="152"/>
      <c r="AB19360" s="164"/>
    </row>
    <row r="19361" spans="5:28">
      <c r="E19361" s="166"/>
      <c r="J19361" s="161"/>
      <c r="L19361" s="162"/>
      <c r="P19361" s="152"/>
      <c r="AB19361" s="164"/>
    </row>
    <row r="19362" spans="5:28">
      <c r="E19362" s="166"/>
      <c r="J19362" s="161"/>
      <c r="L19362" s="162"/>
      <c r="P19362" s="152"/>
      <c r="AB19362" s="164"/>
    </row>
    <row r="19363" spans="5:28">
      <c r="E19363" s="166"/>
      <c r="J19363" s="161"/>
      <c r="L19363" s="162"/>
      <c r="P19363" s="152"/>
      <c r="AB19363" s="164"/>
    </row>
    <row r="19364" spans="5:28">
      <c r="E19364" s="166"/>
      <c r="J19364" s="161"/>
      <c r="L19364" s="162"/>
      <c r="P19364" s="152"/>
      <c r="AB19364" s="164"/>
    </row>
    <row r="19365" spans="5:28">
      <c r="E19365" s="166"/>
      <c r="J19365" s="161"/>
      <c r="L19365" s="162"/>
      <c r="P19365" s="152"/>
      <c r="AB19365" s="164"/>
    </row>
    <row r="19366" spans="5:28">
      <c r="E19366" s="166"/>
      <c r="J19366" s="161"/>
      <c r="L19366" s="162"/>
      <c r="P19366" s="152"/>
      <c r="AB19366" s="164"/>
    </row>
    <row r="19367" spans="5:28">
      <c r="E19367" s="166"/>
      <c r="J19367" s="161"/>
      <c r="L19367" s="162"/>
      <c r="P19367" s="152"/>
      <c r="AB19367" s="164"/>
    </row>
    <row r="19368" spans="5:28">
      <c r="E19368" s="166"/>
      <c r="J19368" s="161"/>
      <c r="L19368" s="162"/>
      <c r="P19368" s="152"/>
      <c r="AB19368" s="164"/>
    </row>
    <row r="19369" spans="5:28">
      <c r="E19369" s="166"/>
      <c r="J19369" s="161"/>
      <c r="L19369" s="162"/>
      <c r="P19369" s="152"/>
      <c r="AB19369" s="164"/>
    </row>
    <row r="19370" spans="5:28">
      <c r="E19370" s="166"/>
      <c r="J19370" s="161"/>
      <c r="L19370" s="162"/>
      <c r="P19370" s="152"/>
      <c r="AB19370" s="164"/>
    </row>
    <row r="19371" spans="5:28">
      <c r="J19371" s="161"/>
      <c r="L19371" s="162"/>
      <c r="P19371" s="152"/>
      <c r="AB19371" s="164"/>
    </row>
    <row r="19372" spans="5:28">
      <c r="J19372" s="161"/>
      <c r="L19372" s="162"/>
      <c r="P19372" s="152"/>
      <c r="AB19372" s="164"/>
    </row>
    <row r="19373" spans="5:28">
      <c r="J19373" s="161"/>
      <c r="L19373" s="162"/>
      <c r="P19373" s="152"/>
      <c r="AB19373" s="164"/>
    </row>
    <row r="19374" spans="5:28">
      <c r="J19374" s="161"/>
      <c r="L19374" s="162"/>
      <c r="P19374" s="152"/>
      <c r="AB19374" s="164"/>
    </row>
    <row r="19375" spans="5:28">
      <c r="J19375" s="161"/>
      <c r="L19375" s="162"/>
      <c r="P19375" s="152"/>
      <c r="AB19375" s="164"/>
    </row>
    <row r="19376" spans="5:28">
      <c r="J19376" s="161"/>
      <c r="L19376" s="162"/>
      <c r="P19376" s="152"/>
      <c r="AB19376" s="164"/>
    </row>
    <row r="19377" spans="5:28">
      <c r="J19377" s="161"/>
      <c r="L19377" s="162"/>
      <c r="P19377" s="152"/>
      <c r="AB19377" s="164"/>
    </row>
    <row r="19378" spans="5:28">
      <c r="J19378" s="161"/>
      <c r="L19378" s="162"/>
      <c r="P19378" s="152"/>
      <c r="AB19378" s="164"/>
    </row>
    <row r="19379" spans="5:28">
      <c r="J19379" s="161"/>
      <c r="L19379" s="162"/>
      <c r="P19379" s="152"/>
      <c r="AB19379" s="164"/>
    </row>
    <row r="19380" spans="5:28">
      <c r="J19380" s="161"/>
      <c r="L19380" s="162"/>
      <c r="P19380" s="152"/>
      <c r="AB19380" s="164"/>
    </row>
    <row r="19381" spans="5:28">
      <c r="J19381" s="161"/>
      <c r="L19381" s="162"/>
      <c r="P19381" s="152"/>
      <c r="AB19381" s="164"/>
    </row>
    <row r="19382" spans="5:28">
      <c r="J19382" s="161"/>
      <c r="L19382" s="162"/>
      <c r="P19382" s="152"/>
      <c r="AB19382" s="164"/>
    </row>
    <row r="19383" spans="5:28">
      <c r="J19383" s="161"/>
      <c r="L19383" s="162"/>
      <c r="P19383" s="152"/>
      <c r="AB19383" s="164"/>
    </row>
    <row r="19384" spans="5:28">
      <c r="J19384" s="161"/>
      <c r="L19384" s="162"/>
      <c r="P19384" s="152"/>
      <c r="AB19384" s="164"/>
    </row>
    <row r="19385" spans="5:28">
      <c r="J19385" s="161"/>
      <c r="L19385" s="162"/>
      <c r="P19385" s="152"/>
      <c r="AB19385" s="164"/>
    </row>
    <row r="19386" spans="5:28">
      <c r="J19386" s="161"/>
      <c r="L19386" s="162"/>
      <c r="P19386" s="152"/>
      <c r="AB19386" s="164"/>
    </row>
    <row r="19387" spans="5:28">
      <c r="J19387" s="161"/>
      <c r="L19387" s="162"/>
      <c r="P19387" s="152"/>
      <c r="AB19387" s="164"/>
    </row>
    <row r="19388" spans="5:28">
      <c r="J19388" s="161"/>
      <c r="L19388" s="162"/>
      <c r="P19388" s="152"/>
      <c r="AB19388" s="164"/>
    </row>
    <row r="19389" spans="5:28">
      <c r="J19389" s="161"/>
      <c r="L19389" s="162"/>
      <c r="P19389" s="152"/>
      <c r="AB19389" s="164"/>
    </row>
    <row r="19390" spans="5:28">
      <c r="E19390" s="166"/>
      <c r="J19390" s="161"/>
      <c r="L19390" s="162"/>
      <c r="P19390" s="152"/>
      <c r="AB19390" s="164"/>
    </row>
    <row r="19391" spans="5:28">
      <c r="E19391" s="166"/>
      <c r="J19391" s="161"/>
      <c r="L19391" s="162"/>
      <c r="P19391" s="152"/>
      <c r="AB19391" s="164"/>
    </row>
    <row r="19392" spans="5:28">
      <c r="E19392" s="166"/>
      <c r="J19392" s="161"/>
      <c r="L19392" s="162"/>
      <c r="P19392" s="152"/>
      <c r="AB19392" s="164"/>
    </row>
    <row r="19393" spans="5:28">
      <c r="E19393" s="166"/>
      <c r="J19393" s="161"/>
      <c r="L19393" s="162"/>
      <c r="P19393" s="152"/>
      <c r="AB19393" s="164"/>
    </row>
    <row r="19394" spans="5:28">
      <c r="E19394" s="166"/>
      <c r="J19394" s="161"/>
      <c r="L19394" s="162"/>
      <c r="P19394" s="152"/>
      <c r="AB19394" s="164"/>
    </row>
    <row r="19395" spans="5:28">
      <c r="J19395" s="161"/>
      <c r="L19395" s="162"/>
      <c r="P19395" s="152"/>
      <c r="AB19395" s="164"/>
    </row>
    <row r="19396" spans="5:28">
      <c r="J19396" s="161"/>
      <c r="L19396" s="162"/>
      <c r="P19396" s="152"/>
      <c r="AB19396" s="164"/>
    </row>
    <row r="19397" spans="5:28">
      <c r="J19397" s="161"/>
      <c r="L19397" s="162"/>
      <c r="P19397" s="152"/>
      <c r="AB19397" s="164"/>
    </row>
    <row r="19398" spans="5:28">
      <c r="J19398" s="161"/>
      <c r="L19398" s="162"/>
      <c r="P19398" s="152"/>
      <c r="AB19398" s="164"/>
    </row>
    <row r="19399" spans="5:28">
      <c r="J19399" s="161"/>
      <c r="L19399" s="162"/>
      <c r="P19399" s="152"/>
      <c r="AB19399" s="164"/>
    </row>
    <row r="19400" spans="5:28">
      <c r="J19400" s="161"/>
      <c r="L19400" s="162"/>
      <c r="P19400" s="152"/>
      <c r="AB19400" s="164"/>
    </row>
    <row r="19401" spans="5:28">
      <c r="J19401" s="161"/>
      <c r="L19401" s="162"/>
      <c r="P19401" s="152"/>
      <c r="AB19401" s="164"/>
    </row>
    <row r="19402" spans="5:28">
      <c r="J19402" s="161"/>
      <c r="L19402" s="162"/>
      <c r="P19402" s="152"/>
      <c r="AB19402" s="164"/>
    </row>
    <row r="19403" spans="5:28">
      <c r="J19403" s="161"/>
      <c r="L19403" s="162"/>
      <c r="P19403" s="152"/>
      <c r="AB19403" s="164"/>
    </row>
    <row r="19404" spans="5:28">
      <c r="J19404" s="161"/>
      <c r="L19404" s="162"/>
      <c r="P19404" s="152"/>
      <c r="AB19404" s="164"/>
    </row>
    <row r="19405" spans="5:28">
      <c r="J19405" s="161"/>
      <c r="L19405" s="162"/>
      <c r="P19405" s="152"/>
      <c r="AB19405" s="164"/>
    </row>
    <row r="19406" spans="5:28">
      <c r="J19406" s="161"/>
      <c r="L19406" s="162"/>
      <c r="P19406" s="152"/>
      <c r="AB19406" s="164"/>
    </row>
    <row r="19407" spans="5:28">
      <c r="J19407" s="161"/>
      <c r="L19407" s="162"/>
      <c r="P19407" s="152"/>
      <c r="AB19407" s="164"/>
    </row>
    <row r="19408" spans="5:28">
      <c r="J19408" s="161"/>
      <c r="L19408" s="162"/>
      <c r="P19408" s="152"/>
      <c r="AB19408" s="164"/>
    </row>
    <row r="19409" spans="5:28">
      <c r="J19409" s="161"/>
      <c r="L19409" s="162"/>
      <c r="P19409" s="152"/>
      <c r="AB19409" s="164"/>
    </row>
    <row r="19410" spans="5:28">
      <c r="J19410" s="161"/>
      <c r="L19410" s="162"/>
      <c r="P19410" s="152"/>
      <c r="AB19410" s="164"/>
    </row>
    <row r="19411" spans="5:28">
      <c r="J19411" s="161"/>
      <c r="L19411" s="162"/>
      <c r="P19411" s="152"/>
      <c r="AB19411" s="164"/>
    </row>
    <row r="19412" spans="5:28">
      <c r="J19412" s="161"/>
      <c r="L19412" s="162"/>
      <c r="P19412" s="152"/>
      <c r="AB19412" s="164"/>
    </row>
    <row r="19413" spans="5:28">
      <c r="J19413" s="161"/>
      <c r="L19413" s="162"/>
      <c r="P19413" s="152"/>
      <c r="AB19413" s="164"/>
    </row>
    <row r="19414" spans="5:28">
      <c r="J19414" s="161"/>
      <c r="L19414" s="162"/>
      <c r="P19414" s="152"/>
      <c r="AB19414" s="164"/>
    </row>
    <row r="19415" spans="5:28">
      <c r="J19415" s="161"/>
      <c r="L19415" s="162"/>
      <c r="P19415" s="152"/>
      <c r="AB19415" s="164"/>
    </row>
    <row r="19416" spans="5:28">
      <c r="J19416" s="161"/>
      <c r="L19416" s="162"/>
      <c r="P19416" s="152"/>
      <c r="AB19416" s="164"/>
    </row>
    <row r="19417" spans="5:28">
      <c r="J19417" s="161"/>
      <c r="L19417" s="162"/>
      <c r="P19417" s="152"/>
      <c r="AB19417" s="164"/>
    </row>
    <row r="19418" spans="5:28">
      <c r="E19418" s="166"/>
      <c r="J19418" s="161"/>
      <c r="L19418" s="162"/>
      <c r="P19418" s="152"/>
      <c r="AB19418" s="164"/>
    </row>
    <row r="19419" spans="5:28">
      <c r="E19419" s="166"/>
      <c r="J19419" s="161"/>
      <c r="L19419" s="162"/>
      <c r="P19419" s="152"/>
      <c r="AB19419" s="164"/>
    </row>
    <row r="19420" spans="5:28">
      <c r="J19420" s="161"/>
      <c r="L19420" s="162"/>
      <c r="P19420" s="152"/>
      <c r="AB19420" s="164"/>
    </row>
    <row r="19421" spans="5:28">
      <c r="J19421" s="161"/>
      <c r="L19421" s="162"/>
      <c r="P19421" s="152"/>
      <c r="AB19421" s="164"/>
    </row>
    <row r="19422" spans="5:28">
      <c r="J19422" s="161"/>
      <c r="L19422" s="162"/>
      <c r="P19422" s="152"/>
      <c r="AB19422" s="164"/>
    </row>
    <row r="19423" spans="5:28">
      <c r="J19423" s="161"/>
      <c r="L19423" s="162"/>
      <c r="P19423" s="152"/>
      <c r="AB19423" s="164"/>
    </row>
    <row r="19424" spans="5:28">
      <c r="J19424" s="161"/>
      <c r="L19424" s="162"/>
      <c r="P19424" s="152"/>
      <c r="AB19424" s="164"/>
    </row>
    <row r="19425" spans="5:28">
      <c r="J19425" s="161"/>
      <c r="L19425" s="162"/>
      <c r="P19425" s="152"/>
      <c r="AB19425" s="164"/>
    </row>
    <row r="19426" spans="5:28">
      <c r="J19426" s="161"/>
      <c r="L19426" s="162"/>
      <c r="P19426" s="152"/>
      <c r="AB19426" s="164"/>
    </row>
    <row r="19427" spans="5:28">
      <c r="J19427" s="161"/>
      <c r="L19427" s="162"/>
      <c r="P19427" s="152"/>
      <c r="AB19427" s="164"/>
    </row>
    <row r="19428" spans="5:28">
      <c r="J19428" s="161"/>
      <c r="L19428" s="162"/>
      <c r="P19428" s="152"/>
      <c r="AB19428" s="164"/>
    </row>
    <row r="19429" spans="5:28">
      <c r="J19429" s="161"/>
      <c r="L19429" s="162"/>
      <c r="P19429" s="152"/>
      <c r="AB19429" s="164"/>
    </row>
    <row r="19430" spans="5:28">
      <c r="J19430" s="161"/>
      <c r="L19430" s="162"/>
      <c r="P19430" s="152"/>
      <c r="AB19430" s="164"/>
    </row>
    <row r="19431" spans="5:28">
      <c r="J19431" s="161"/>
      <c r="L19431" s="162"/>
      <c r="P19431" s="152"/>
      <c r="AB19431" s="164"/>
    </row>
    <row r="19432" spans="5:28">
      <c r="E19432" s="166"/>
      <c r="J19432" s="161"/>
      <c r="L19432" s="162"/>
      <c r="P19432" s="152"/>
      <c r="AB19432" s="164"/>
    </row>
    <row r="19433" spans="5:28">
      <c r="J19433" s="161"/>
      <c r="L19433" s="162"/>
      <c r="P19433" s="152"/>
      <c r="AB19433" s="164"/>
    </row>
    <row r="19434" spans="5:28">
      <c r="J19434" s="161"/>
      <c r="L19434" s="162"/>
      <c r="P19434" s="152"/>
      <c r="AB19434" s="164"/>
    </row>
    <row r="19435" spans="5:28">
      <c r="J19435" s="161"/>
      <c r="L19435" s="162"/>
      <c r="P19435" s="152"/>
      <c r="AB19435" s="164"/>
    </row>
    <row r="19436" spans="5:28">
      <c r="J19436" s="161"/>
      <c r="L19436" s="162"/>
      <c r="P19436" s="152"/>
      <c r="AB19436" s="164"/>
    </row>
    <row r="19437" spans="5:28">
      <c r="J19437" s="161"/>
      <c r="L19437" s="162"/>
      <c r="P19437" s="152"/>
      <c r="AB19437" s="164"/>
    </row>
    <row r="19438" spans="5:28">
      <c r="J19438" s="161"/>
      <c r="L19438" s="162"/>
      <c r="P19438" s="152"/>
      <c r="AB19438" s="164"/>
    </row>
    <row r="19439" spans="5:28">
      <c r="J19439" s="161"/>
      <c r="L19439" s="162"/>
      <c r="P19439" s="152"/>
      <c r="AB19439" s="164"/>
    </row>
    <row r="19440" spans="5:28">
      <c r="J19440" s="161"/>
      <c r="L19440" s="162"/>
      <c r="P19440" s="152"/>
      <c r="AB19440" s="164"/>
    </row>
    <row r="19441" spans="5:28">
      <c r="J19441" s="161"/>
      <c r="L19441" s="162"/>
      <c r="P19441" s="152"/>
      <c r="AB19441" s="164"/>
    </row>
    <row r="19442" spans="5:28">
      <c r="J19442" s="161"/>
      <c r="L19442" s="162"/>
      <c r="P19442" s="152"/>
      <c r="AB19442" s="164"/>
    </row>
    <row r="19443" spans="5:28">
      <c r="J19443" s="161"/>
      <c r="L19443" s="162"/>
      <c r="P19443" s="152"/>
      <c r="AB19443" s="164"/>
    </row>
    <row r="19444" spans="5:28">
      <c r="J19444" s="161"/>
      <c r="L19444" s="162"/>
      <c r="P19444" s="152"/>
      <c r="AB19444" s="164"/>
    </row>
    <row r="19445" spans="5:28">
      <c r="E19445" s="166"/>
      <c r="J19445" s="161"/>
      <c r="L19445" s="162"/>
      <c r="P19445" s="152"/>
      <c r="AB19445" s="164"/>
    </row>
    <row r="19446" spans="5:28">
      <c r="E19446" s="166"/>
      <c r="J19446" s="161"/>
      <c r="L19446" s="162"/>
      <c r="P19446" s="152"/>
      <c r="AB19446" s="164"/>
    </row>
    <row r="19447" spans="5:28">
      <c r="E19447" s="166"/>
      <c r="J19447" s="161"/>
      <c r="L19447" s="162"/>
      <c r="P19447" s="152"/>
      <c r="AB19447" s="164"/>
    </row>
    <row r="19448" spans="5:28">
      <c r="J19448" s="161"/>
      <c r="L19448" s="162"/>
      <c r="P19448" s="152"/>
      <c r="AB19448" s="164"/>
    </row>
    <row r="19449" spans="5:28">
      <c r="J19449" s="161"/>
      <c r="L19449" s="162"/>
      <c r="P19449" s="152"/>
      <c r="AB19449" s="164"/>
    </row>
    <row r="19450" spans="5:28">
      <c r="J19450" s="161"/>
      <c r="L19450" s="162"/>
      <c r="P19450" s="152"/>
      <c r="AB19450" s="164"/>
    </row>
    <row r="19451" spans="5:28">
      <c r="J19451" s="161"/>
      <c r="L19451" s="162"/>
      <c r="P19451" s="152"/>
      <c r="AB19451" s="164"/>
    </row>
    <row r="19452" spans="5:28">
      <c r="J19452" s="161"/>
      <c r="L19452" s="162"/>
      <c r="P19452" s="152"/>
      <c r="AB19452" s="164"/>
    </row>
    <row r="19453" spans="5:28">
      <c r="J19453" s="161"/>
      <c r="L19453" s="162"/>
      <c r="P19453" s="152"/>
      <c r="AB19453" s="164"/>
    </row>
    <row r="19454" spans="5:28">
      <c r="J19454" s="161"/>
      <c r="L19454" s="162"/>
      <c r="P19454" s="152"/>
      <c r="AB19454" s="164"/>
    </row>
    <row r="19455" spans="5:28">
      <c r="J19455" s="161"/>
      <c r="L19455" s="162"/>
      <c r="P19455" s="152"/>
      <c r="AB19455" s="164"/>
    </row>
    <row r="19456" spans="5:28">
      <c r="J19456" s="161"/>
      <c r="L19456" s="162"/>
      <c r="P19456" s="152"/>
      <c r="AB19456" s="164"/>
    </row>
    <row r="19457" spans="5:28">
      <c r="J19457" s="161"/>
      <c r="L19457" s="162"/>
      <c r="P19457" s="152"/>
      <c r="AB19457" s="164"/>
    </row>
    <row r="19458" spans="5:28">
      <c r="J19458" s="161"/>
      <c r="L19458" s="162"/>
      <c r="P19458" s="152"/>
      <c r="AB19458" s="164"/>
    </row>
    <row r="19459" spans="5:28">
      <c r="J19459" s="161"/>
      <c r="L19459" s="162"/>
      <c r="P19459" s="152"/>
      <c r="AB19459" s="164"/>
    </row>
    <row r="19460" spans="5:28">
      <c r="J19460" s="161"/>
      <c r="L19460" s="162"/>
      <c r="P19460" s="152"/>
      <c r="AB19460" s="164"/>
    </row>
    <row r="19461" spans="5:28">
      <c r="E19461" s="166"/>
      <c r="J19461" s="161"/>
      <c r="L19461" s="162"/>
      <c r="P19461" s="152"/>
      <c r="AB19461" s="164"/>
    </row>
    <row r="19462" spans="5:28">
      <c r="J19462" s="161"/>
      <c r="L19462" s="162"/>
      <c r="P19462" s="152"/>
      <c r="AB19462" s="164"/>
    </row>
    <row r="19463" spans="5:28">
      <c r="J19463" s="161"/>
      <c r="L19463" s="162"/>
      <c r="P19463" s="152"/>
      <c r="AB19463" s="164"/>
    </row>
    <row r="19464" spans="5:28">
      <c r="J19464" s="161"/>
      <c r="L19464" s="162"/>
      <c r="P19464" s="152"/>
      <c r="AB19464" s="164"/>
    </row>
    <row r="19465" spans="5:28">
      <c r="J19465" s="161"/>
      <c r="L19465" s="162"/>
      <c r="P19465" s="152"/>
      <c r="AB19465" s="164"/>
    </row>
    <row r="19466" spans="5:28">
      <c r="J19466" s="161"/>
      <c r="L19466" s="162"/>
      <c r="P19466" s="152"/>
      <c r="AB19466" s="164"/>
    </row>
    <row r="19467" spans="5:28">
      <c r="J19467" s="161"/>
      <c r="L19467" s="162"/>
      <c r="P19467" s="152"/>
      <c r="AB19467" s="164"/>
    </row>
    <row r="19468" spans="5:28">
      <c r="J19468" s="161"/>
      <c r="L19468" s="162"/>
      <c r="P19468" s="152"/>
      <c r="AB19468" s="164"/>
    </row>
    <row r="19469" spans="5:28">
      <c r="J19469" s="161"/>
      <c r="L19469" s="162"/>
      <c r="P19469" s="152"/>
      <c r="AB19469" s="164"/>
    </row>
    <row r="19470" spans="5:28">
      <c r="J19470" s="161"/>
      <c r="L19470" s="162"/>
      <c r="P19470" s="152"/>
      <c r="AB19470" s="164"/>
    </row>
    <row r="19471" spans="5:28">
      <c r="J19471" s="161"/>
      <c r="L19471" s="162"/>
      <c r="P19471" s="152"/>
      <c r="AB19471" s="164"/>
    </row>
    <row r="19472" spans="5:28">
      <c r="J19472" s="161"/>
      <c r="L19472" s="162"/>
      <c r="P19472" s="152"/>
      <c r="AB19472" s="164"/>
    </row>
    <row r="19473" spans="5:28">
      <c r="J19473" s="161"/>
      <c r="L19473" s="162"/>
      <c r="P19473" s="152"/>
      <c r="AB19473" s="164"/>
    </row>
    <row r="19474" spans="5:28">
      <c r="J19474" s="161"/>
      <c r="L19474" s="162"/>
      <c r="P19474" s="152"/>
      <c r="AB19474" s="164"/>
    </row>
    <row r="19475" spans="5:28">
      <c r="J19475" s="161"/>
      <c r="L19475" s="162"/>
      <c r="P19475" s="152"/>
      <c r="AB19475" s="164"/>
    </row>
    <row r="19476" spans="5:28">
      <c r="E19476" s="166"/>
      <c r="J19476" s="161"/>
      <c r="L19476" s="162"/>
      <c r="P19476" s="152"/>
      <c r="AB19476" s="164"/>
    </row>
    <row r="19477" spans="5:28">
      <c r="J19477" s="161"/>
      <c r="L19477" s="162"/>
      <c r="P19477" s="152"/>
      <c r="AB19477" s="164"/>
    </row>
    <row r="19478" spans="5:28">
      <c r="J19478" s="161"/>
      <c r="L19478" s="162"/>
      <c r="P19478" s="152"/>
      <c r="AB19478" s="164"/>
    </row>
    <row r="19479" spans="5:28">
      <c r="J19479" s="161"/>
      <c r="L19479" s="162"/>
      <c r="P19479" s="152"/>
      <c r="AB19479" s="164"/>
    </row>
    <row r="19480" spans="5:28">
      <c r="J19480" s="161"/>
      <c r="L19480" s="162"/>
      <c r="P19480" s="152"/>
      <c r="AB19480" s="164"/>
    </row>
    <row r="19481" spans="5:28">
      <c r="J19481" s="161"/>
      <c r="L19481" s="162"/>
      <c r="P19481" s="152"/>
      <c r="AB19481" s="164"/>
    </row>
    <row r="19482" spans="5:28">
      <c r="J19482" s="161"/>
      <c r="L19482" s="162"/>
      <c r="P19482" s="152"/>
      <c r="R19482" s="166"/>
      <c r="AB19482" s="164"/>
    </row>
    <row r="19483" spans="5:28">
      <c r="J19483" s="161"/>
      <c r="L19483" s="162"/>
      <c r="P19483" s="152"/>
      <c r="AB19483" s="164"/>
    </row>
    <row r="19484" spans="5:28">
      <c r="J19484" s="161"/>
      <c r="L19484" s="162"/>
      <c r="P19484" s="152"/>
      <c r="AB19484" s="164"/>
    </row>
    <row r="19485" spans="5:28">
      <c r="J19485" s="161"/>
      <c r="L19485" s="162"/>
      <c r="P19485" s="152"/>
      <c r="AB19485" s="164"/>
    </row>
    <row r="19486" spans="5:28">
      <c r="J19486" s="161"/>
      <c r="L19486" s="162"/>
      <c r="P19486" s="152"/>
      <c r="AB19486" s="164"/>
    </row>
    <row r="19487" spans="5:28">
      <c r="J19487" s="161"/>
      <c r="L19487" s="162"/>
      <c r="P19487" s="152"/>
      <c r="AB19487" s="164"/>
    </row>
    <row r="19488" spans="5:28">
      <c r="J19488" s="161"/>
      <c r="L19488" s="162"/>
      <c r="P19488" s="152"/>
      <c r="AB19488" s="164"/>
    </row>
    <row r="19489" spans="10:28">
      <c r="J19489" s="161"/>
      <c r="L19489" s="162"/>
      <c r="P19489" s="152"/>
      <c r="AB19489" s="164"/>
    </row>
    <row r="19490" spans="10:28">
      <c r="J19490" s="161"/>
      <c r="L19490" s="162"/>
      <c r="P19490" s="152"/>
      <c r="AB19490" s="164"/>
    </row>
    <row r="19491" spans="10:28">
      <c r="J19491" s="161"/>
      <c r="L19491" s="162"/>
      <c r="P19491" s="152"/>
      <c r="AB19491" s="164"/>
    </row>
    <row r="19492" spans="10:28">
      <c r="J19492" s="161"/>
      <c r="L19492" s="162"/>
      <c r="P19492" s="152"/>
      <c r="AB19492" s="164"/>
    </row>
    <row r="19493" spans="10:28">
      <c r="J19493" s="161"/>
      <c r="L19493" s="162"/>
      <c r="P19493" s="152"/>
      <c r="AB19493" s="164"/>
    </row>
    <row r="19494" spans="10:28">
      <c r="J19494" s="161"/>
      <c r="L19494" s="162"/>
      <c r="P19494" s="152"/>
      <c r="AB19494" s="164"/>
    </row>
    <row r="19495" spans="10:28">
      <c r="J19495" s="161"/>
      <c r="L19495" s="162"/>
      <c r="P19495" s="152"/>
      <c r="AB19495" s="164"/>
    </row>
    <row r="19496" spans="10:28">
      <c r="J19496" s="161"/>
      <c r="L19496" s="162"/>
      <c r="P19496" s="152"/>
      <c r="AB19496" s="164"/>
    </row>
    <row r="19497" spans="10:28">
      <c r="J19497" s="161"/>
      <c r="L19497" s="162"/>
      <c r="P19497" s="152"/>
      <c r="AB19497" s="164"/>
    </row>
    <row r="19498" spans="10:28">
      <c r="J19498" s="161"/>
      <c r="L19498" s="162"/>
      <c r="P19498" s="152"/>
      <c r="AB19498" s="164"/>
    </row>
    <row r="19499" spans="10:28">
      <c r="J19499" s="161"/>
      <c r="L19499" s="162"/>
      <c r="P19499" s="152"/>
      <c r="AB19499" s="164"/>
    </row>
    <row r="19500" spans="10:28">
      <c r="J19500" s="161"/>
      <c r="L19500" s="162"/>
      <c r="P19500" s="152"/>
      <c r="AB19500" s="164"/>
    </row>
    <row r="19501" spans="10:28">
      <c r="J19501" s="161"/>
      <c r="L19501" s="162"/>
      <c r="P19501" s="152"/>
      <c r="AB19501" s="164"/>
    </row>
    <row r="19502" spans="10:28">
      <c r="J19502" s="161"/>
      <c r="L19502" s="162"/>
      <c r="AB19502" s="164"/>
    </row>
    <row r="19503" spans="10:28">
      <c r="J19503" s="161"/>
      <c r="L19503" s="162"/>
      <c r="AB19503" s="164"/>
    </row>
    <row r="19504" spans="10:28">
      <c r="J19504" s="161"/>
      <c r="L19504" s="162"/>
      <c r="AB19504" s="164"/>
    </row>
    <row r="19505" spans="5:28">
      <c r="J19505" s="161"/>
      <c r="L19505" s="162"/>
      <c r="AB19505" s="164"/>
    </row>
    <row r="19506" spans="5:28">
      <c r="J19506" s="161"/>
      <c r="L19506" s="162"/>
      <c r="AB19506" s="164"/>
    </row>
    <row r="19507" spans="5:28">
      <c r="J19507" s="161"/>
      <c r="L19507" s="162"/>
      <c r="AB19507" s="164"/>
    </row>
    <row r="19508" spans="5:28">
      <c r="J19508" s="161"/>
      <c r="L19508" s="162"/>
      <c r="AB19508" s="164"/>
    </row>
    <row r="19509" spans="5:28">
      <c r="J19509" s="161"/>
      <c r="L19509" s="162"/>
      <c r="AB19509" s="164"/>
    </row>
    <row r="19510" spans="5:28">
      <c r="J19510" s="161"/>
      <c r="L19510" s="162"/>
      <c r="AB19510" s="164"/>
    </row>
    <row r="19511" spans="5:28">
      <c r="E19511" s="166"/>
      <c r="J19511" s="161"/>
      <c r="L19511" s="162"/>
      <c r="AB19511" s="164"/>
    </row>
    <row r="19512" spans="5:28">
      <c r="E19512" s="166"/>
      <c r="J19512" s="161"/>
      <c r="L19512" s="162"/>
      <c r="AB19512" s="164"/>
    </row>
    <row r="19513" spans="5:28">
      <c r="E19513" s="166"/>
      <c r="J19513" s="161"/>
      <c r="L19513" s="162"/>
      <c r="AB19513" s="164"/>
    </row>
    <row r="19514" spans="5:28">
      <c r="E19514" s="166"/>
      <c r="J19514" s="161"/>
      <c r="L19514" s="162"/>
      <c r="AB19514" s="164"/>
    </row>
    <row r="19515" spans="5:28">
      <c r="E19515" s="166"/>
      <c r="J19515" s="161"/>
      <c r="L19515" s="162"/>
      <c r="AB19515" s="164"/>
    </row>
    <row r="19516" spans="5:28">
      <c r="E19516" s="166"/>
      <c r="J19516" s="161"/>
      <c r="L19516" s="162"/>
      <c r="AB19516" s="164"/>
    </row>
    <row r="19517" spans="5:28">
      <c r="E19517" s="166"/>
      <c r="J19517" s="161"/>
      <c r="L19517" s="162"/>
      <c r="AB19517" s="164"/>
    </row>
    <row r="19518" spans="5:28">
      <c r="E19518" s="166"/>
      <c r="J19518" s="161"/>
      <c r="L19518" s="162"/>
      <c r="AB19518" s="164"/>
    </row>
    <row r="19519" spans="5:28">
      <c r="E19519" s="166"/>
      <c r="J19519" s="161"/>
      <c r="L19519" s="162"/>
      <c r="AB19519" s="164"/>
    </row>
    <row r="19520" spans="5:28">
      <c r="E19520" s="166"/>
      <c r="J19520" s="161"/>
      <c r="L19520" s="162"/>
      <c r="AB19520" s="164"/>
    </row>
    <row r="19521" spans="5:28">
      <c r="E19521" s="166"/>
      <c r="J19521" s="161"/>
      <c r="L19521" s="162"/>
      <c r="AB19521" s="164"/>
    </row>
    <row r="19522" spans="5:28">
      <c r="J19522" s="161"/>
      <c r="L19522" s="162"/>
      <c r="AB19522" s="164"/>
    </row>
    <row r="19523" spans="5:28">
      <c r="J19523" s="161"/>
      <c r="L19523" s="162"/>
      <c r="AB19523" s="164"/>
    </row>
    <row r="19524" spans="5:28">
      <c r="E19524" s="166"/>
      <c r="J19524" s="161"/>
      <c r="L19524" s="162"/>
      <c r="AB19524" s="164"/>
    </row>
    <row r="19525" spans="5:28">
      <c r="E19525" s="166"/>
      <c r="J19525" s="161"/>
      <c r="L19525" s="162"/>
      <c r="AB19525" s="164"/>
    </row>
    <row r="19526" spans="5:28">
      <c r="E19526" s="166"/>
      <c r="J19526" s="161"/>
      <c r="L19526" s="162"/>
      <c r="AB19526" s="164"/>
    </row>
    <row r="19527" spans="5:28">
      <c r="E19527" s="166"/>
      <c r="J19527" s="161"/>
      <c r="L19527" s="162"/>
      <c r="AB19527" s="164"/>
    </row>
    <row r="19528" spans="5:28">
      <c r="E19528" s="166"/>
      <c r="J19528" s="161"/>
      <c r="L19528" s="162"/>
      <c r="AB19528" s="164"/>
    </row>
    <row r="19529" spans="5:28">
      <c r="E19529" s="166"/>
      <c r="J19529" s="161"/>
      <c r="L19529" s="162"/>
      <c r="AB19529" s="164"/>
    </row>
    <row r="19530" spans="5:28">
      <c r="J19530" s="161"/>
      <c r="L19530" s="162"/>
      <c r="AB19530" s="164"/>
    </row>
    <row r="19531" spans="5:28">
      <c r="J19531" s="161"/>
      <c r="L19531" s="162"/>
      <c r="AB19531" s="164"/>
    </row>
    <row r="19532" spans="5:28">
      <c r="J19532" s="161"/>
      <c r="L19532" s="162"/>
      <c r="AB19532" s="164"/>
    </row>
    <row r="19533" spans="5:28">
      <c r="J19533" s="161"/>
      <c r="L19533" s="162"/>
      <c r="AB19533" s="164"/>
    </row>
    <row r="19534" spans="5:28">
      <c r="J19534" s="161"/>
      <c r="L19534" s="162"/>
      <c r="AB19534" s="164"/>
    </row>
    <row r="19535" spans="5:28">
      <c r="J19535" s="161"/>
      <c r="L19535" s="162"/>
      <c r="AB19535" s="164"/>
    </row>
    <row r="19536" spans="5:28">
      <c r="J19536" s="161"/>
      <c r="L19536" s="162"/>
      <c r="AB19536" s="164"/>
    </row>
    <row r="19537" spans="5:28">
      <c r="J19537" s="161"/>
      <c r="L19537" s="162"/>
      <c r="AB19537" s="164"/>
    </row>
    <row r="19538" spans="5:28">
      <c r="J19538" s="161"/>
      <c r="L19538" s="162"/>
      <c r="AB19538" s="164"/>
    </row>
    <row r="19539" spans="5:28">
      <c r="J19539" s="161"/>
      <c r="L19539" s="162"/>
      <c r="AB19539" s="164"/>
    </row>
    <row r="19540" spans="5:28">
      <c r="J19540" s="161"/>
      <c r="L19540" s="162"/>
      <c r="AB19540" s="164"/>
    </row>
    <row r="19541" spans="5:28">
      <c r="J19541" s="161"/>
      <c r="L19541" s="162"/>
      <c r="AB19541" s="164"/>
    </row>
    <row r="19542" spans="5:28">
      <c r="J19542" s="161"/>
      <c r="L19542" s="162"/>
      <c r="AB19542" s="164"/>
    </row>
    <row r="19543" spans="5:28">
      <c r="E19543" s="166"/>
      <c r="J19543" s="161"/>
      <c r="L19543" s="162"/>
      <c r="AB19543" s="164"/>
    </row>
    <row r="19544" spans="5:28">
      <c r="E19544" s="166"/>
      <c r="J19544" s="161"/>
      <c r="L19544" s="162"/>
      <c r="AB19544" s="164"/>
    </row>
    <row r="19545" spans="5:28">
      <c r="E19545" s="166"/>
      <c r="J19545" s="161"/>
      <c r="L19545" s="162"/>
      <c r="AB19545" s="164"/>
    </row>
    <row r="19546" spans="5:28">
      <c r="E19546" s="166"/>
      <c r="J19546" s="161"/>
      <c r="L19546" s="162"/>
      <c r="AB19546" s="164"/>
    </row>
    <row r="19547" spans="5:28">
      <c r="E19547" s="166"/>
      <c r="J19547" s="161"/>
      <c r="L19547" s="162"/>
      <c r="AB19547" s="164"/>
    </row>
    <row r="19548" spans="5:28">
      <c r="E19548" s="166"/>
      <c r="J19548" s="161"/>
      <c r="L19548" s="162"/>
      <c r="AB19548" s="164"/>
    </row>
    <row r="19549" spans="5:28">
      <c r="E19549" s="166"/>
      <c r="J19549" s="161"/>
      <c r="L19549" s="162"/>
      <c r="AB19549" s="164"/>
    </row>
    <row r="19550" spans="5:28">
      <c r="E19550" s="166"/>
      <c r="J19550" s="161"/>
      <c r="L19550" s="162"/>
      <c r="AB19550" s="164"/>
    </row>
    <row r="19551" spans="5:28">
      <c r="E19551" s="166"/>
      <c r="J19551" s="161"/>
      <c r="L19551" s="162"/>
      <c r="AB19551" s="164"/>
    </row>
    <row r="19552" spans="5:28">
      <c r="E19552" s="166"/>
      <c r="J19552" s="161"/>
      <c r="L19552" s="162"/>
      <c r="AB19552" s="164"/>
    </row>
    <row r="19553" spans="5:28">
      <c r="E19553" s="166"/>
      <c r="J19553" s="161"/>
      <c r="L19553" s="162"/>
      <c r="AB19553" s="164"/>
    </row>
    <row r="19554" spans="5:28">
      <c r="E19554" s="166"/>
      <c r="J19554" s="161"/>
      <c r="L19554" s="162"/>
      <c r="AB19554" s="164"/>
    </row>
    <row r="19555" spans="5:28">
      <c r="E19555" s="166"/>
      <c r="J19555" s="161"/>
      <c r="L19555" s="162"/>
      <c r="AB19555" s="164"/>
    </row>
    <row r="19556" spans="5:28">
      <c r="E19556" s="166"/>
      <c r="J19556" s="161"/>
      <c r="L19556" s="162"/>
      <c r="AB19556" s="164"/>
    </row>
    <row r="19557" spans="5:28">
      <c r="E19557" s="166"/>
      <c r="J19557" s="161"/>
      <c r="L19557" s="162"/>
      <c r="AB19557" s="164"/>
    </row>
    <row r="19558" spans="5:28">
      <c r="E19558" s="166"/>
      <c r="J19558" s="161"/>
      <c r="L19558" s="162"/>
      <c r="AB19558" s="164"/>
    </row>
    <row r="19559" spans="5:28">
      <c r="E19559" s="166"/>
      <c r="J19559" s="161"/>
      <c r="L19559" s="162"/>
      <c r="AB19559" s="164"/>
    </row>
    <row r="19560" spans="5:28">
      <c r="E19560" s="166"/>
      <c r="J19560" s="161"/>
      <c r="L19560" s="162"/>
      <c r="AB19560" s="164"/>
    </row>
    <row r="19561" spans="5:28">
      <c r="E19561" s="166"/>
      <c r="J19561" s="161"/>
      <c r="L19561" s="162"/>
      <c r="AB19561" s="164"/>
    </row>
    <row r="19562" spans="5:28">
      <c r="E19562" s="166"/>
      <c r="J19562" s="161"/>
      <c r="L19562" s="162"/>
      <c r="AB19562" s="164"/>
    </row>
    <row r="19563" spans="5:28">
      <c r="E19563" s="166"/>
      <c r="J19563" s="161"/>
      <c r="L19563" s="162"/>
      <c r="AB19563" s="164"/>
    </row>
    <row r="19564" spans="5:28">
      <c r="E19564" s="166"/>
      <c r="J19564" s="161"/>
      <c r="L19564" s="162"/>
      <c r="AB19564" s="164"/>
    </row>
    <row r="19565" spans="5:28">
      <c r="E19565" s="166"/>
      <c r="J19565" s="161"/>
      <c r="L19565" s="162"/>
      <c r="AB19565" s="164"/>
    </row>
    <row r="19566" spans="5:28">
      <c r="E19566" s="166"/>
      <c r="J19566" s="161"/>
      <c r="L19566" s="162"/>
      <c r="AB19566" s="164"/>
    </row>
    <row r="19567" spans="5:28">
      <c r="E19567" s="166"/>
      <c r="J19567" s="161"/>
      <c r="L19567" s="162"/>
      <c r="AB19567" s="164"/>
    </row>
    <row r="19568" spans="5:28">
      <c r="J19568" s="161"/>
      <c r="L19568" s="162"/>
      <c r="AB19568" s="164"/>
    </row>
    <row r="19569" spans="5:28">
      <c r="E19569" s="166"/>
      <c r="J19569" s="161"/>
      <c r="L19569" s="162"/>
      <c r="AB19569" s="164"/>
    </row>
    <row r="19570" spans="5:28">
      <c r="J19570" s="161"/>
      <c r="L19570" s="162"/>
      <c r="AB19570" s="164"/>
    </row>
    <row r="19571" spans="5:28">
      <c r="E19571" s="166"/>
      <c r="J19571" s="161"/>
      <c r="L19571" s="162"/>
      <c r="AB19571" s="164"/>
    </row>
    <row r="19572" spans="5:28">
      <c r="E19572" s="166"/>
      <c r="J19572" s="161"/>
      <c r="L19572" s="162"/>
      <c r="AB19572" s="164"/>
    </row>
    <row r="19573" spans="5:28">
      <c r="J19573" s="161"/>
      <c r="L19573" s="162"/>
      <c r="AB19573" s="164"/>
    </row>
    <row r="19574" spans="5:28">
      <c r="J19574" s="161"/>
      <c r="L19574" s="162"/>
      <c r="AB19574" s="164"/>
    </row>
    <row r="19575" spans="5:28">
      <c r="J19575" s="161"/>
      <c r="L19575" s="162"/>
      <c r="AB19575" s="164"/>
    </row>
    <row r="19576" spans="5:28">
      <c r="J19576" s="161"/>
      <c r="L19576" s="162"/>
      <c r="AB19576" s="164"/>
    </row>
    <row r="19577" spans="5:28">
      <c r="J19577" s="161"/>
      <c r="L19577" s="162"/>
      <c r="AB19577" s="164"/>
    </row>
    <row r="19578" spans="5:28">
      <c r="E19578" s="166"/>
      <c r="J19578" s="161"/>
      <c r="L19578" s="162"/>
      <c r="AB19578" s="164"/>
    </row>
    <row r="19579" spans="5:28">
      <c r="E19579" s="166"/>
      <c r="J19579" s="161"/>
      <c r="L19579" s="162"/>
      <c r="AB19579" s="164"/>
    </row>
    <row r="19580" spans="5:28">
      <c r="E19580" s="166"/>
      <c r="J19580" s="161"/>
      <c r="L19580" s="162"/>
      <c r="AB19580" s="164"/>
    </row>
    <row r="19581" spans="5:28">
      <c r="E19581" s="166"/>
      <c r="J19581" s="161"/>
      <c r="L19581" s="162"/>
      <c r="AB19581" s="164"/>
    </row>
    <row r="19582" spans="5:28">
      <c r="E19582" s="166"/>
      <c r="J19582" s="161"/>
      <c r="L19582" s="162"/>
      <c r="AB19582" s="164"/>
    </row>
    <row r="19583" spans="5:28">
      <c r="E19583" s="166"/>
      <c r="J19583" s="161"/>
      <c r="L19583" s="162"/>
      <c r="AB19583" s="164"/>
    </row>
    <row r="19584" spans="5:28">
      <c r="E19584" s="166"/>
      <c r="J19584" s="161"/>
      <c r="L19584" s="162"/>
      <c r="AB19584" s="164"/>
    </row>
    <row r="19585" spans="10:28">
      <c r="J19585" s="161"/>
      <c r="L19585" s="162"/>
      <c r="AB19585" s="164"/>
    </row>
    <row r="19586" spans="10:28">
      <c r="J19586" s="161"/>
      <c r="L19586" s="162"/>
      <c r="AB19586" s="164"/>
    </row>
    <row r="19587" spans="10:28">
      <c r="J19587" s="161"/>
      <c r="L19587" s="162"/>
      <c r="AB19587" s="164"/>
    </row>
    <row r="19588" spans="10:28">
      <c r="J19588" s="161"/>
      <c r="L19588" s="162"/>
      <c r="AB19588" s="164"/>
    </row>
    <row r="19589" spans="10:28">
      <c r="J19589" s="161"/>
      <c r="L19589" s="162"/>
      <c r="AB19589" s="164"/>
    </row>
    <row r="19590" spans="10:28">
      <c r="J19590" s="161"/>
      <c r="L19590" s="162"/>
      <c r="AB19590" s="164"/>
    </row>
    <row r="19591" spans="10:28">
      <c r="J19591" s="161"/>
      <c r="L19591" s="162"/>
      <c r="AB19591" s="164"/>
    </row>
    <row r="19592" spans="10:28">
      <c r="J19592" s="161"/>
      <c r="L19592" s="162"/>
      <c r="AB19592" s="164"/>
    </row>
    <row r="19593" spans="10:28">
      <c r="J19593" s="161"/>
      <c r="L19593" s="162"/>
      <c r="AB19593" s="164"/>
    </row>
    <row r="19594" spans="10:28">
      <c r="J19594" s="161"/>
      <c r="L19594" s="162"/>
      <c r="AB19594" s="164"/>
    </row>
    <row r="19595" spans="10:28">
      <c r="J19595" s="161"/>
      <c r="L19595" s="162"/>
      <c r="AB19595" s="164"/>
    </row>
    <row r="19596" spans="10:28">
      <c r="J19596" s="161"/>
      <c r="L19596" s="162"/>
      <c r="AB19596" s="164"/>
    </row>
    <row r="19597" spans="10:28">
      <c r="J19597" s="161"/>
      <c r="L19597" s="162"/>
      <c r="AB19597" s="164"/>
    </row>
    <row r="19598" spans="10:28">
      <c r="J19598" s="161"/>
      <c r="L19598" s="162"/>
      <c r="AB19598" s="164"/>
    </row>
    <row r="19599" spans="10:28">
      <c r="J19599" s="161"/>
      <c r="L19599" s="162"/>
      <c r="AB19599" s="164"/>
    </row>
    <row r="19600" spans="10:28">
      <c r="J19600" s="161"/>
      <c r="L19600" s="162"/>
      <c r="AB19600" s="164"/>
    </row>
    <row r="19601" spans="5:28">
      <c r="J19601" s="161"/>
      <c r="L19601" s="162"/>
      <c r="AB19601" s="164"/>
    </row>
    <row r="19602" spans="5:28">
      <c r="J19602" s="161"/>
      <c r="L19602" s="162"/>
      <c r="AB19602" s="164"/>
    </row>
    <row r="19603" spans="5:28">
      <c r="J19603" s="161"/>
      <c r="L19603" s="162"/>
      <c r="AB19603" s="164"/>
    </row>
    <row r="19604" spans="5:28">
      <c r="J19604" s="161"/>
      <c r="L19604" s="162"/>
      <c r="AB19604" s="164"/>
    </row>
    <row r="19605" spans="5:28">
      <c r="J19605" s="161"/>
      <c r="L19605" s="162"/>
      <c r="AB19605" s="164"/>
    </row>
    <row r="19606" spans="5:28">
      <c r="J19606" s="161"/>
      <c r="L19606" s="162"/>
      <c r="AB19606" s="164"/>
    </row>
    <row r="19607" spans="5:28">
      <c r="J19607" s="161"/>
      <c r="L19607" s="162"/>
      <c r="AB19607" s="164"/>
    </row>
    <row r="19608" spans="5:28">
      <c r="J19608" s="161"/>
      <c r="L19608" s="162"/>
      <c r="AB19608" s="164"/>
    </row>
    <row r="19609" spans="5:28">
      <c r="J19609" s="161"/>
      <c r="L19609" s="162"/>
      <c r="AB19609" s="164"/>
    </row>
    <row r="19610" spans="5:28">
      <c r="J19610" s="161"/>
      <c r="L19610" s="162"/>
      <c r="AB19610" s="164"/>
    </row>
    <row r="19611" spans="5:28">
      <c r="E19611" s="166"/>
      <c r="J19611" s="161"/>
      <c r="L19611" s="162"/>
      <c r="AB19611" s="164"/>
    </row>
    <row r="19612" spans="5:28">
      <c r="J19612" s="161"/>
      <c r="L19612" s="162"/>
      <c r="AB19612" s="164"/>
    </row>
    <row r="19613" spans="5:28">
      <c r="J19613" s="161"/>
      <c r="L19613" s="162"/>
      <c r="AB19613" s="164"/>
    </row>
    <row r="19614" spans="5:28">
      <c r="J19614" s="161"/>
      <c r="L19614" s="162"/>
      <c r="AB19614" s="164"/>
    </row>
    <row r="19615" spans="5:28">
      <c r="J19615" s="161"/>
      <c r="L19615" s="162"/>
      <c r="AB19615" s="164"/>
    </row>
    <row r="19616" spans="5:28">
      <c r="J19616" s="161"/>
      <c r="L19616" s="162"/>
      <c r="AB19616" s="164"/>
    </row>
    <row r="19617" spans="5:28">
      <c r="J19617" s="161"/>
      <c r="L19617" s="162"/>
      <c r="AB19617" s="164"/>
    </row>
    <row r="19618" spans="5:28">
      <c r="J19618" s="161"/>
      <c r="L19618" s="162"/>
      <c r="AB19618" s="164"/>
    </row>
    <row r="19619" spans="5:28">
      <c r="J19619" s="161"/>
      <c r="L19619" s="162"/>
      <c r="AB19619" s="164"/>
    </row>
    <row r="19620" spans="5:28">
      <c r="J19620" s="161"/>
      <c r="L19620" s="162"/>
      <c r="AB19620" s="164"/>
    </row>
    <row r="19621" spans="5:28">
      <c r="J19621" s="161"/>
      <c r="L19621" s="162"/>
      <c r="AB19621" s="164"/>
    </row>
    <row r="19622" spans="5:28">
      <c r="E19622" s="166"/>
      <c r="J19622" s="161"/>
      <c r="L19622" s="162"/>
      <c r="AB19622" s="164"/>
    </row>
    <row r="19623" spans="5:28">
      <c r="J19623" s="161"/>
      <c r="L19623" s="162"/>
      <c r="AB19623" s="164"/>
    </row>
    <row r="19624" spans="5:28">
      <c r="E19624" s="166"/>
      <c r="J19624" s="161"/>
      <c r="L19624" s="162"/>
      <c r="AB19624" s="164"/>
    </row>
    <row r="19625" spans="5:28">
      <c r="E19625" s="166"/>
      <c r="J19625" s="161"/>
      <c r="L19625" s="162"/>
      <c r="AB19625" s="164"/>
    </row>
    <row r="19626" spans="5:28">
      <c r="E19626" s="166"/>
      <c r="J19626" s="161"/>
      <c r="L19626" s="162"/>
      <c r="AB19626" s="164"/>
    </row>
    <row r="19627" spans="5:28">
      <c r="E19627" s="166"/>
      <c r="J19627" s="161"/>
      <c r="L19627" s="162"/>
      <c r="AB19627" s="164"/>
    </row>
    <row r="19628" spans="5:28">
      <c r="E19628" s="166"/>
      <c r="J19628" s="161"/>
      <c r="L19628" s="162"/>
      <c r="AB19628" s="164"/>
    </row>
    <row r="19629" spans="5:28">
      <c r="E19629" s="166"/>
      <c r="J19629" s="161"/>
      <c r="L19629" s="162"/>
      <c r="AB19629" s="164"/>
    </row>
    <row r="19630" spans="5:28">
      <c r="J19630" s="161"/>
      <c r="L19630" s="162"/>
      <c r="AB19630" s="164"/>
    </row>
    <row r="19631" spans="5:28">
      <c r="E19631" s="166"/>
      <c r="J19631" s="161"/>
      <c r="L19631" s="162"/>
      <c r="AB19631" s="164"/>
    </row>
    <row r="19632" spans="5:28">
      <c r="E19632" s="166"/>
      <c r="J19632" s="161"/>
      <c r="L19632" s="162"/>
      <c r="AB19632" s="164"/>
    </row>
    <row r="19633" spans="5:28">
      <c r="E19633" s="166"/>
      <c r="J19633" s="161"/>
      <c r="L19633" s="162"/>
      <c r="AB19633" s="164"/>
    </row>
    <row r="19634" spans="5:28">
      <c r="J19634" s="161"/>
      <c r="L19634" s="162"/>
      <c r="AB19634" s="164"/>
    </row>
    <row r="19635" spans="5:28">
      <c r="E19635" s="166"/>
      <c r="J19635" s="161"/>
      <c r="L19635" s="162"/>
      <c r="AB19635" s="164"/>
    </row>
    <row r="19636" spans="5:28">
      <c r="E19636" s="166"/>
      <c r="J19636" s="161"/>
      <c r="L19636" s="162"/>
      <c r="AB19636" s="164"/>
    </row>
    <row r="19637" spans="5:28">
      <c r="E19637" s="166"/>
      <c r="J19637" s="161"/>
      <c r="L19637" s="162"/>
      <c r="AB19637" s="164"/>
    </row>
    <row r="19638" spans="5:28">
      <c r="E19638" s="166"/>
      <c r="J19638" s="161"/>
      <c r="L19638" s="162"/>
      <c r="AB19638" s="164"/>
    </row>
    <row r="19639" spans="5:28">
      <c r="E19639" s="166"/>
      <c r="J19639" s="161"/>
      <c r="L19639" s="162"/>
      <c r="AB19639" s="164"/>
    </row>
    <row r="19640" spans="5:28">
      <c r="E19640" s="166"/>
      <c r="J19640" s="161"/>
      <c r="L19640" s="162"/>
      <c r="AB19640" s="164"/>
    </row>
    <row r="19641" spans="5:28">
      <c r="E19641" s="166"/>
      <c r="J19641" s="161"/>
      <c r="L19641" s="162"/>
      <c r="AB19641" s="164"/>
    </row>
    <row r="19642" spans="5:28">
      <c r="E19642" s="166"/>
      <c r="J19642" s="161"/>
      <c r="L19642" s="162"/>
      <c r="AB19642" s="164"/>
    </row>
    <row r="19643" spans="5:28">
      <c r="E19643" s="166"/>
      <c r="J19643" s="161"/>
      <c r="L19643" s="162"/>
      <c r="AB19643" s="164"/>
    </row>
    <row r="19644" spans="5:28">
      <c r="J19644" s="161"/>
      <c r="L19644" s="162"/>
      <c r="AB19644" s="164"/>
    </row>
    <row r="19645" spans="5:28">
      <c r="J19645" s="161"/>
      <c r="L19645" s="162"/>
      <c r="AB19645" s="164"/>
    </row>
    <row r="19646" spans="5:28">
      <c r="J19646" s="161"/>
      <c r="L19646" s="162"/>
      <c r="AB19646" s="164"/>
    </row>
    <row r="19647" spans="5:28">
      <c r="E19647" s="166"/>
      <c r="J19647" s="161"/>
      <c r="L19647" s="162"/>
      <c r="AB19647" s="164"/>
    </row>
    <row r="19648" spans="5:28">
      <c r="E19648" s="166"/>
      <c r="J19648" s="161"/>
      <c r="L19648" s="162"/>
      <c r="AB19648" s="164"/>
    </row>
    <row r="19649" spans="5:28">
      <c r="E19649" s="166"/>
      <c r="J19649" s="161"/>
      <c r="L19649" s="162"/>
      <c r="AB19649" s="164"/>
    </row>
    <row r="19650" spans="5:28">
      <c r="E19650" s="166"/>
      <c r="J19650" s="161"/>
      <c r="L19650" s="162"/>
      <c r="AB19650" s="164"/>
    </row>
    <row r="19651" spans="5:28">
      <c r="E19651" s="166"/>
      <c r="J19651" s="161"/>
      <c r="L19651" s="162"/>
      <c r="AB19651" s="164"/>
    </row>
    <row r="19652" spans="5:28">
      <c r="E19652" s="166"/>
      <c r="J19652" s="161"/>
      <c r="L19652" s="162"/>
      <c r="AB19652" s="164"/>
    </row>
    <row r="19653" spans="5:28">
      <c r="E19653" s="166"/>
      <c r="J19653" s="161"/>
      <c r="L19653" s="162"/>
      <c r="AB19653" s="164"/>
    </row>
    <row r="19654" spans="5:28">
      <c r="E19654" s="166"/>
      <c r="J19654" s="161"/>
      <c r="L19654" s="162"/>
      <c r="AB19654" s="164"/>
    </row>
    <row r="19655" spans="5:28">
      <c r="J19655" s="161"/>
      <c r="L19655" s="162"/>
      <c r="AB19655" s="164"/>
    </row>
    <row r="19656" spans="5:28">
      <c r="E19656" s="166"/>
      <c r="J19656" s="161"/>
      <c r="L19656" s="162"/>
      <c r="AB19656" s="164"/>
    </row>
    <row r="19657" spans="5:28">
      <c r="J19657" s="161"/>
      <c r="L19657" s="162"/>
      <c r="AB19657" s="164"/>
    </row>
    <row r="19658" spans="5:28">
      <c r="E19658" s="166"/>
      <c r="J19658" s="161"/>
      <c r="L19658" s="162"/>
      <c r="AB19658" s="164"/>
    </row>
    <row r="19659" spans="5:28">
      <c r="J19659" s="161"/>
      <c r="L19659" s="162"/>
      <c r="AB19659" s="164"/>
    </row>
    <row r="19660" spans="5:28">
      <c r="J19660" s="161"/>
      <c r="L19660" s="162"/>
      <c r="AB19660" s="164"/>
    </row>
    <row r="19661" spans="5:28">
      <c r="J19661" s="161"/>
      <c r="L19661" s="162"/>
      <c r="AB19661" s="164"/>
    </row>
    <row r="19662" spans="5:28">
      <c r="J19662" s="161"/>
      <c r="L19662" s="162"/>
      <c r="AB19662" s="164"/>
    </row>
    <row r="19663" spans="5:28">
      <c r="J19663" s="161"/>
      <c r="L19663" s="162"/>
      <c r="AB19663" s="164"/>
    </row>
    <row r="19664" spans="5:28">
      <c r="J19664" s="161"/>
      <c r="L19664" s="162"/>
      <c r="AB19664" s="164"/>
    </row>
    <row r="19665" spans="5:28">
      <c r="J19665" s="161"/>
      <c r="L19665" s="162"/>
      <c r="AB19665" s="164"/>
    </row>
    <row r="19666" spans="5:28">
      <c r="J19666" s="161"/>
      <c r="L19666" s="162"/>
      <c r="AB19666" s="164"/>
    </row>
    <row r="19667" spans="5:28">
      <c r="E19667" s="166"/>
      <c r="J19667" s="161"/>
      <c r="L19667" s="162"/>
      <c r="R19667" s="166"/>
      <c r="AB19667" s="164"/>
    </row>
    <row r="19668" spans="5:28">
      <c r="J19668" s="161"/>
      <c r="L19668" s="162"/>
      <c r="AB19668" s="164"/>
    </row>
    <row r="19669" spans="5:28">
      <c r="J19669" s="161"/>
      <c r="L19669" s="162"/>
      <c r="AB19669" s="164"/>
    </row>
    <row r="19670" spans="5:28">
      <c r="J19670" s="161"/>
      <c r="L19670" s="162"/>
      <c r="AB19670" s="164"/>
    </row>
    <row r="19671" spans="5:28">
      <c r="J19671" s="161"/>
      <c r="L19671" s="162"/>
      <c r="AB19671" s="164"/>
    </row>
    <row r="19672" spans="5:28">
      <c r="J19672" s="161"/>
      <c r="L19672" s="162"/>
      <c r="AB19672" s="164"/>
    </row>
    <row r="19673" spans="5:28">
      <c r="J19673" s="161"/>
      <c r="L19673" s="162"/>
      <c r="AB19673" s="164"/>
    </row>
    <row r="19674" spans="5:28">
      <c r="J19674" s="161"/>
      <c r="L19674" s="162"/>
      <c r="AB19674" s="164"/>
    </row>
    <row r="19675" spans="5:28">
      <c r="J19675" s="161"/>
      <c r="L19675" s="162"/>
      <c r="Q19675" s="167"/>
      <c r="AB19675" s="164"/>
    </row>
    <row r="19676" spans="5:28">
      <c r="J19676" s="161"/>
      <c r="L19676" s="162"/>
      <c r="AB19676" s="164"/>
    </row>
    <row r="19677" spans="5:28">
      <c r="J19677" s="161"/>
      <c r="L19677" s="162"/>
      <c r="AB19677" s="164"/>
    </row>
    <row r="19678" spans="5:28">
      <c r="J19678" s="161"/>
      <c r="L19678" s="162"/>
      <c r="AB19678" s="164"/>
    </row>
    <row r="19679" spans="5:28">
      <c r="J19679" s="161"/>
      <c r="L19679" s="162"/>
      <c r="AB19679" s="164"/>
    </row>
    <row r="19680" spans="5:28">
      <c r="J19680" s="161"/>
      <c r="L19680" s="162"/>
      <c r="AB19680" s="164"/>
    </row>
    <row r="19681" spans="5:28">
      <c r="J19681" s="161"/>
      <c r="L19681" s="162"/>
      <c r="AB19681" s="164"/>
    </row>
    <row r="19682" spans="5:28">
      <c r="J19682" s="161"/>
      <c r="L19682" s="162"/>
      <c r="AB19682" s="164"/>
    </row>
    <row r="19683" spans="5:28">
      <c r="E19683" s="166"/>
      <c r="J19683" s="161"/>
      <c r="L19683" s="162"/>
      <c r="AB19683" s="164"/>
    </row>
    <row r="19684" spans="5:28">
      <c r="J19684" s="161"/>
      <c r="L19684" s="162"/>
      <c r="AB19684" s="164"/>
    </row>
    <row r="19685" spans="5:28">
      <c r="J19685" s="161"/>
      <c r="L19685" s="162"/>
      <c r="AB19685" s="164"/>
    </row>
    <row r="19686" spans="5:28">
      <c r="J19686" s="161"/>
      <c r="L19686" s="162"/>
      <c r="AB19686" s="164"/>
    </row>
    <row r="19687" spans="5:28">
      <c r="J19687" s="161"/>
      <c r="L19687" s="162"/>
      <c r="AB19687" s="164"/>
    </row>
    <row r="19688" spans="5:28">
      <c r="J19688" s="161"/>
      <c r="L19688" s="162"/>
      <c r="AB19688" s="164"/>
    </row>
    <row r="19689" spans="5:28">
      <c r="E19689" s="166"/>
      <c r="J19689" s="161"/>
      <c r="L19689" s="162"/>
      <c r="AB19689" s="164"/>
    </row>
    <row r="19690" spans="5:28">
      <c r="J19690" s="161"/>
      <c r="L19690" s="162"/>
      <c r="AB19690" s="164"/>
    </row>
    <row r="19691" spans="5:28">
      <c r="E19691" s="166"/>
      <c r="J19691" s="161"/>
      <c r="L19691" s="162"/>
      <c r="AB19691" s="164"/>
    </row>
    <row r="19692" spans="5:28">
      <c r="J19692" s="161"/>
      <c r="L19692" s="162"/>
      <c r="AB19692" s="164"/>
    </row>
    <row r="19693" spans="5:28">
      <c r="J19693" s="161"/>
      <c r="L19693" s="162"/>
      <c r="AB19693" s="164"/>
    </row>
    <row r="19694" spans="5:28">
      <c r="J19694" s="161"/>
      <c r="L19694" s="162"/>
      <c r="AB19694" s="164"/>
    </row>
    <row r="19695" spans="5:28">
      <c r="J19695" s="161"/>
      <c r="L19695" s="162"/>
      <c r="AB19695" s="164"/>
    </row>
    <row r="19696" spans="5:28">
      <c r="J19696" s="161"/>
      <c r="L19696" s="162"/>
      <c r="AB19696" s="164"/>
    </row>
    <row r="19697" spans="5:28">
      <c r="J19697" s="161"/>
      <c r="L19697" s="162"/>
      <c r="AB19697" s="164"/>
    </row>
    <row r="19698" spans="5:28">
      <c r="J19698" s="161"/>
      <c r="L19698" s="162"/>
      <c r="AB19698" s="164"/>
    </row>
    <row r="19699" spans="5:28">
      <c r="J19699" s="161"/>
      <c r="L19699" s="162"/>
      <c r="AB19699" s="164"/>
    </row>
    <row r="19700" spans="5:28">
      <c r="J19700" s="161"/>
      <c r="L19700" s="162"/>
      <c r="AB19700" s="164"/>
    </row>
    <row r="19701" spans="5:28">
      <c r="J19701" s="161"/>
      <c r="L19701" s="162"/>
      <c r="AB19701" s="164"/>
    </row>
    <row r="19702" spans="5:28">
      <c r="J19702" s="161"/>
      <c r="L19702" s="162"/>
      <c r="AB19702" s="164"/>
    </row>
    <row r="19703" spans="5:28">
      <c r="J19703" s="161"/>
      <c r="L19703" s="162"/>
      <c r="AB19703" s="164"/>
    </row>
    <row r="19704" spans="5:28">
      <c r="J19704" s="161"/>
      <c r="L19704" s="162"/>
      <c r="AB19704" s="164"/>
    </row>
    <row r="19705" spans="5:28">
      <c r="J19705" s="161"/>
      <c r="L19705" s="162"/>
      <c r="AB19705" s="164"/>
    </row>
    <row r="19706" spans="5:28">
      <c r="J19706" s="161"/>
      <c r="L19706" s="162"/>
      <c r="AB19706" s="164"/>
    </row>
    <row r="19707" spans="5:28">
      <c r="J19707" s="161"/>
      <c r="L19707" s="162"/>
      <c r="AB19707" s="164"/>
    </row>
    <row r="19708" spans="5:28">
      <c r="E19708" s="166"/>
      <c r="J19708" s="161"/>
      <c r="L19708" s="162"/>
      <c r="AB19708" s="164"/>
    </row>
    <row r="19709" spans="5:28">
      <c r="J19709" s="161"/>
      <c r="L19709" s="162"/>
      <c r="AB19709" s="164"/>
    </row>
    <row r="19710" spans="5:28">
      <c r="J19710" s="161"/>
      <c r="L19710" s="162"/>
      <c r="AB19710" s="164"/>
    </row>
    <row r="19711" spans="5:28">
      <c r="J19711" s="161"/>
      <c r="L19711" s="162"/>
      <c r="AB19711" s="164"/>
    </row>
    <row r="19712" spans="5:28">
      <c r="J19712" s="161"/>
      <c r="L19712" s="162"/>
      <c r="AB19712" s="164"/>
    </row>
    <row r="19713" spans="10:28">
      <c r="J19713" s="161"/>
      <c r="L19713" s="162"/>
      <c r="AB19713" s="164"/>
    </row>
    <row r="19714" spans="10:28">
      <c r="J19714" s="161"/>
      <c r="L19714" s="162"/>
      <c r="AB19714" s="164"/>
    </row>
    <row r="19715" spans="10:28">
      <c r="J19715" s="161"/>
      <c r="L19715" s="162"/>
      <c r="AB19715" s="164"/>
    </row>
    <row r="19716" spans="10:28">
      <c r="J19716" s="161"/>
      <c r="L19716" s="162"/>
      <c r="AB19716" s="164"/>
    </row>
    <row r="19717" spans="10:28">
      <c r="J19717" s="161"/>
      <c r="L19717" s="162"/>
      <c r="AB19717" s="164"/>
    </row>
    <row r="19718" spans="10:28">
      <c r="J19718" s="161"/>
      <c r="L19718" s="162"/>
      <c r="AB19718" s="164"/>
    </row>
    <row r="19719" spans="10:28">
      <c r="J19719" s="161"/>
      <c r="L19719" s="162"/>
      <c r="AB19719" s="164"/>
    </row>
    <row r="19720" spans="10:28">
      <c r="J19720" s="161"/>
      <c r="L19720" s="162"/>
      <c r="AB19720" s="164"/>
    </row>
    <row r="19721" spans="10:28">
      <c r="J19721" s="161"/>
      <c r="L19721" s="162"/>
      <c r="AB19721" s="164"/>
    </row>
    <row r="19722" spans="10:28">
      <c r="J19722" s="161"/>
      <c r="L19722" s="162"/>
      <c r="AB19722" s="164"/>
    </row>
    <row r="19723" spans="10:28">
      <c r="J19723" s="161"/>
      <c r="L19723" s="162"/>
      <c r="AB19723" s="164"/>
    </row>
    <row r="19724" spans="10:28">
      <c r="J19724" s="161"/>
      <c r="L19724" s="162"/>
      <c r="AB19724" s="164"/>
    </row>
    <row r="19725" spans="10:28">
      <c r="J19725" s="161"/>
      <c r="L19725" s="162"/>
      <c r="AB19725" s="164"/>
    </row>
    <row r="19726" spans="10:28">
      <c r="J19726" s="161"/>
      <c r="L19726" s="162"/>
      <c r="AB19726" s="164"/>
    </row>
    <row r="19727" spans="10:28">
      <c r="J19727" s="161"/>
      <c r="L19727" s="162"/>
      <c r="AB19727" s="164"/>
    </row>
    <row r="19728" spans="10:28">
      <c r="J19728" s="161"/>
      <c r="L19728" s="162"/>
      <c r="AB19728" s="164"/>
    </row>
    <row r="19729" spans="10:28">
      <c r="J19729" s="161"/>
      <c r="L19729" s="162"/>
      <c r="AB19729" s="164"/>
    </row>
    <row r="19730" spans="10:28">
      <c r="J19730" s="161"/>
      <c r="L19730" s="162"/>
      <c r="AB19730" s="164"/>
    </row>
    <row r="19731" spans="10:28">
      <c r="J19731" s="161"/>
      <c r="L19731" s="162"/>
      <c r="AB19731" s="164"/>
    </row>
    <row r="19732" spans="10:28">
      <c r="J19732" s="161"/>
      <c r="L19732" s="162"/>
      <c r="AB19732" s="164"/>
    </row>
    <row r="19733" spans="10:28">
      <c r="J19733" s="161"/>
      <c r="L19733" s="162"/>
      <c r="AB19733" s="164"/>
    </row>
    <row r="19734" spans="10:28">
      <c r="J19734" s="161"/>
      <c r="L19734" s="162"/>
      <c r="AB19734" s="164"/>
    </row>
    <row r="19735" spans="10:28">
      <c r="J19735" s="161"/>
      <c r="L19735" s="162"/>
      <c r="P19735" s="152"/>
      <c r="AB19735" s="164"/>
    </row>
    <row r="19736" spans="10:28">
      <c r="J19736" s="161"/>
      <c r="L19736" s="162"/>
      <c r="P19736" s="152"/>
      <c r="R19736" s="166"/>
      <c r="AB19736" s="164"/>
    </row>
    <row r="19737" spans="10:28">
      <c r="J19737" s="161"/>
      <c r="L19737" s="162"/>
      <c r="P19737" s="152"/>
      <c r="AB19737" s="164"/>
    </row>
    <row r="19738" spans="10:28">
      <c r="J19738" s="161"/>
      <c r="L19738" s="162"/>
      <c r="P19738" s="152"/>
      <c r="AB19738" s="164"/>
    </row>
    <row r="19739" spans="10:28">
      <c r="J19739" s="161"/>
      <c r="L19739" s="162"/>
      <c r="P19739" s="152"/>
      <c r="AB19739" s="164"/>
    </row>
    <row r="19740" spans="10:28">
      <c r="J19740" s="161"/>
      <c r="L19740" s="162"/>
      <c r="P19740" s="152"/>
      <c r="AB19740" s="164"/>
    </row>
    <row r="19741" spans="10:28">
      <c r="J19741" s="161"/>
      <c r="L19741" s="162"/>
      <c r="P19741" s="152"/>
      <c r="AB19741" s="164"/>
    </row>
    <row r="19742" spans="10:28">
      <c r="J19742" s="161"/>
      <c r="L19742" s="162"/>
      <c r="P19742" s="152"/>
      <c r="AB19742" s="164"/>
    </row>
    <row r="19743" spans="10:28">
      <c r="J19743" s="161"/>
      <c r="L19743" s="162"/>
      <c r="P19743" s="152"/>
      <c r="AB19743" s="164"/>
    </row>
    <row r="19744" spans="10:28">
      <c r="J19744" s="161"/>
      <c r="L19744" s="162"/>
      <c r="P19744" s="152"/>
      <c r="AB19744" s="164"/>
    </row>
    <row r="19745" spans="10:28">
      <c r="J19745" s="161"/>
      <c r="L19745" s="162"/>
      <c r="P19745" s="152"/>
      <c r="AB19745" s="164"/>
    </row>
    <row r="19746" spans="10:28">
      <c r="J19746" s="161"/>
      <c r="L19746" s="162"/>
      <c r="P19746" s="152"/>
      <c r="AB19746" s="164"/>
    </row>
    <row r="19747" spans="10:28">
      <c r="J19747" s="161"/>
      <c r="L19747" s="162"/>
      <c r="P19747" s="152"/>
      <c r="AB19747" s="164"/>
    </row>
    <row r="19748" spans="10:28">
      <c r="J19748" s="161"/>
      <c r="L19748" s="162"/>
      <c r="P19748" s="152"/>
      <c r="AB19748" s="164"/>
    </row>
    <row r="19749" spans="10:28">
      <c r="J19749" s="161"/>
      <c r="L19749" s="162"/>
      <c r="P19749" s="152"/>
      <c r="AB19749" s="164"/>
    </row>
    <row r="19750" spans="10:28">
      <c r="J19750" s="161"/>
      <c r="L19750" s="162"/>
      <c r="P19750" s="152"/>
      <c r="AB19750" s="164"/>
    </row>
    <row r="19751" spans="10:28">
      <c r="J19751" s="161"/>
      <c r="L19751" s="162"/>
      <c r="P19751" s="152"/>
      <c r="AB19751" s="164"/>
    </row>
    <row r="19752" spans="10:28">
      <c r="J19752" s="161"/>
      <c r="L19752" s="162"/>
      <c r="P19752" s="152"/>
      <c r="AB19752" s="164"/>
    </row>
    <row r="19753" spans="10:28">
      <c r="J19753" s="161"/>
      <c r="L19753" s="162"/>
      <c r="P19753" s="152"/>
      <c r="AB19753" s="164"/>
    </row>
    <row r="19754" spans="10:28">
      <c r="J19754" s="161"/>
      <c r="L19754" s="162"/>
      <c r="P19754" s="152"/>
      <c r="AB19754" s="164"/>
    </row>
    <row r="19755" spans="10:28">
      <c r="J19755" s="161"/>
      <c r="L19755" s="162"/>
      <c r="P19755" s="152"/>
      <c r="AB19755" s="164"/>
    </row>
    <row r="19756" spans="10:28">
      <c r="J19756" s="161"/>
      <c r="L19756" s="162"/>
      <c r="P19756" s="152"/>
      <c r="AB19756" s="164"/>
    </row>
    <row r="19757" spans="10:28">
      <c r="J19757" s="161"/>
      <c r="L19757" s="162"/>
      <c r="P19757" s="152"/>
      <c r="AB19757" s="164"/>
    </row>
    <row r="19758" spans="10:28">
      <c r="J19758" s="161"/>
      <c r="L19758" s="162"/>
      <c r="P19758" s="152"/>
      <c r="AB19758" s="164"/>
    </row>
    <row r="19759" spans="10:28">
      <c r="J19759" s="161"/>
      <c r="L19759" s="162"/>
      <c r="P19759" s="152"/>
      <c r="AB19759" s="164"/>
    </row>
    <row r="19760" spans="10:28">
      <c r="J19760" s="161"/>
      <c r="L19760" s="162"/>
      <c r="P19760" s="152"/>
      <c r="AB19760" s="164"/>
    </row>
    <row r="19761" spans="10:28">
      <c r="J19761" s="161"/>
      <c r="L19761" s="162"/>
      <c r="P19761" s="152"/>
      <c r="AB19761" s="164"/>
    </row>
    <row r="19762" spans="10:28">
      <c r="J19762" s="161"/>
      <c r="L19762" s="162"/>
      <c r="P19762" s="152"/>
      <c r="AB19762" s="164"/>
    </row>
    <row r="19763" spans="10:28">
      <c r="J19763" s="161"/>
      <c r="L19763" s="162"/>
      <c r="P19763" s="152"/>
      <c r="AB19763" s="164"/>
    </row>
    <row r="19764" spans="10:28">
      <c r="J19764" s="161"/>
      <c r="L19764" s="162"/>
      <c r="P19764" s="152"/>
      <c r="AB19764" s="164"/>
    </row>
    <row r="19765" spans="10:28">
      <c r="J19765" s="161"/>
      <c r="L19765" s="162"/>
      <c r="P19765" s="152"/>
      <c r="AB19765" s="164"/>
    </row>
    <row r="19766" spans="10:28">
      <c r="J19766" s="161"/>
      <c r="L19766" s="162"/>
      <c r="P19766" s="152"/>
      <c r="AB19766" s="164"/>
    </row>
    <row r="19767" spans="10:28">
      <c r="J19767" s="161"/>
      <c r="L19767" s="162"/>
      <c r="P19767" s="152"/>
      <c r="AB19767" s="164"/>
    </row>
    <row r="19768" spans="10:28">
      <c r="J19768" s="161"/>
      <c r="L19768" s="162"/>
      <c r="P19768" s="152"/>
      <c r="AB19768" s="164"/>
    </row>
    <row r="19769" spans="10:28">
      <c r="J19769" s="161"/>
      <c r="L19769" s="162"/>
      <c r="P19769" s="152"/>
      <c r="AB19769" s="164"/>
    </row>
    <row r="19770" spans="10:28">
      <c r="J19770" s="161"/>
      <c r="L19770" s="162"/>
      <c r="P19770" s="152"/>
      <c r="AB19770" s="164"/>
    </row>
    <row r="19771" spans="10:28">
      <c r="J19771" s="161"/>
      <c r="L19771" s="162"/>
      <c r="P19771" s="152"/>
      <c r="AB19771" s="164"/>
    </row>
    <row r="19772" spans="10:28">
      <c r="J19772" s="161"/>
      <c r="L19772" s="162"/>
      <c r="P19772" s="152"/>
      <c r="AB19772" s="164"/>
    </row>
    <row r="19773" spans="10:28">
      <c r="J19773" s="161"/>
      <c r="L19773" s="162"/>
      <c r="P19773" s="152"/>
      <c r="AB19773" s="164"/>
    </row>
    <row r="19774" spans="10:28">
      <c r="J19774" s="161"/>
      <c r="L19774" s="162"/>
      <c r="P19774" s="152"/>
      <c r="AB19774" s="164"/>
    </row>
    <row r="19775" spans="10:28">
      <c r="J19775" s="161"/>
      <c r="L19775" s="162"/>
      <c r="P19775" s="152"/>
      <c r="AB19775" s="164"/>
    </row>
    <row r="19776" spans="10:28">
      <c r="J19776" s="161"/>
      <c r="L19776" s="162"/>
      <c r="P19776" s="152"/>
      <c r="AB19776" s="164"/>
    </row>
    <row r="19777" spans="5:28">
      <c r="J19777" s="161"/>
      <c r="L19777" s="162"/>
      <c r="P19777" s="152"/>
      <c r="AB19777" s="164"/>
    </row>
    <row r="19778" spans="5:28">
      <c r="J19778" s="161"/>
      <c r="L19778" s="162"/>
      <c r="P19778" s="152"/>
      <c r="AB19778" s="164"/>
    </row>
    <row r="19779" spans="5:28">
      <c r="J19779" s="161"/>
      <c r="L19779" s="162"/>
      <c r="P19779" s="152"/>
      <c r="AB19779" s="164"/>
    </row>
    <row r="19780" spans="5:28">
      <c r="J19780" s="161"/>
      <c r="L19780" s="162"/>
      <c r="P19780" s="152"/>
      <c r="AB19780" s="164"/>
    </row>
    <row r="19781" spans="5:28">
      <c r="J19781" s="161"/>
      <c r="L19781" s="162"/>
      <c r="P19781" s="152"/>
      <c r="AB19781" s="164"/>
    </row>
    <row r="19782" spans="5:28">
      <c r="J19782" s="161"/>
      <c r="L19782" s="162"/>
      <c r="P19782" s="152"/>
      <c r="AB19782" s="164"/>
    </row>
    <row r="19783" spans="5:28">
      <c r="J19783" s="161"/>
      <c r="L19783" s="162"/>
      <c r="P19783" s="152"/>
      <c r="AB19783" s="164"/>
    </row>
    <row r="19784" spans="5:28">
      <c r="J19784" s="161"/>
      <c r="L19784" s="162"/>
      <c r="P19784" s="152"/>
      <c r="AB19784" s="164"/>
    </row>
    <row r="19785" spans="5:28">
      <c r="J19785" s="161"/>
      <c r="L19785" s="162"/>
      <c r="P19785" s="152"/>
      <c r="AB19785" s="164"/>
    </row>
    <row r="19786" spans="5:28">
      <c r="J19786" s="161"/>
      <c r="L19786" s="162"/>
      <c r="P19786" s="152"/>
      <c r="AB19786" s="164"/>
    </row>
    <row r="19787" spans="5:28">
      <c r="J19787" s="161"/>
      <c r="L19787" s="162"/>
      <c r="P19787" s="152"/>
      <c r="AB19787" s="164"/>
    </row>
    <row r="19788" spans="5:28">
      <c r="E19788" s="166"/>
      <c r="J19788" s="161"/>
      <c r="L19788" s="162"/>
      <c r="P19788" s="152"/>
      <c r="AB19788" s="164"/>
    </row>
    <row r="19789" spans="5:28">
      <c r="E19789" s="166"/>
      <c r="J19789" s="161"/>
      <c r="L19789" s="162"/>
      <c r="P19789" s="152"/>
      <c r="AB19789" s="164"/>
    </row>
    <row r="19790" spans="5:28">
      <c r="E19790" s="166"/>
      <c r="J19790" s="161"/>
      <c r="L19790" s="162"/>
      <c r="P19790" s="152"/>
      <c r="AB19790" s="164"/>
    </row>
    <row r="19791" spans="5:28">
      <c r="J19791" s="161"/>
      <c r="L19791" s="162"/>
      <c r="P19791" s="152"/>
      <c r="AB19791" s="164"/>
    </row>
    <row r="19792" spans="5:28">
      <c r="J19792" s="161"/>
      <c r="L19792" s="162"/>
      <c r="P19792" s="152"/>
      <c r="AB19792" s="164"/>
    </row>
    <row r="19793" spans="10:28">
      <c r="J19793" s="161"/>
      <c r="L19793" s="162"/>
      <c r="P19793" s="152"/>
      <c r="AB19793" s="164"/>
    </row>
    <row r="19794" spans="10:28">
      <c r="J19794" s="161"/>
      <c r="L19794" s="162"/>
      <c r="P19794" s="152"/>
      <c r="AB19794" s="164"/>
    </row>
    <row r="19795" spans="10:28">
      <c r="J19795" s="161"/>
      <c r="L19795" s="162"/>
      <c r="P19795" s="152"/>
      <c r="AB19795" s="164"/>
    </row>
    <row r="19796" spans="10:28">
      <c r="J19796" s="161"/>
      <c r="L19796" s="162"/>
      <c r="P19796" s="152"/>
      <c r="AB19796" s="164"/>
    </row>
    <row r="19797" spans="10:28">
      <c r="J19797" s="161"/>
      <c r="L19797" s="162"/>
      <c r="P19797" s="152"/>
      <c r="AB19797" s="164"/>
    </row>
    <row r="19798" spans="10:28">
      <c r="J19798" s="161"/>
      <c r="L19798" s="162"/>
      <c r="P19798" s="152"/>
      <c r="R19798" s="166"/>
      <c r="AB19798" s="164"/>
    </row>
    <row r="19799" spans="10:28">
      <c r="J19799" s="161"/>
      <c r="L19799" s="162"/>
      <c r="AB19799" s="164"/>
    </row>
    <row r="19800" spans="10:28">
      <c r="J19800" s="161"/>
      <c r="L19800" s="162"/>
      <c r="AB19800" s="164"/>
    </row>
    <row r="19801" spans="10:28">
      <c r="J19801" s="161"/>
      <c r="L19801" s="162"/>
      <c r="AB19801" s="164"/>
    </row>
    <row r="19802" spans="10:28">
      <c r="J19802" s="161"/>
      <c r="L19802" s="162"/>
      <c r="AB19802" s="164"/>
    </row>
    <row r="19803" spans="10:28">
      <c r="J19803" s="161"/>
      <c r="L19803" s="162"/>
      <c r="AB19803" s="164"/>
    </row>
    <row r="19804" spans="10:28">
      <c r="J19804" s="161"/>
      <c r="L19804" s="162"/>
      <c r="AB19804" s="164"/>
    </row>
    <row r="19805" spans="10:28">
      <c r="J19805" s="161"/>
      <c r="L19805" s="162"/>
      <c r="AB19805" s="164"/>
    </row>
    <row r="19806" spans="10:28">
      <c r="J19806" s="161"/>
      <c r="L19806" s="162"/>
      <c r="AB19806" s="164"/>
    </row>
    <row r="19807" spans="10:28">
      <c r="J19807" s="161"/>
      <c r="L19807" s="162"/>
      <c r="AB19807" s="164"/>
    </row>
    <row r="19808" spans="10:28">
      <c r="J19808" s="161"/>
      <c r="L19808" s="162"/>
      <c r="AB19808" s="164"/>
    </row>
    <row r="19809" spans="5:28">
      <c r="J19809" s="161"/>
      <c r="L19809" s="162"/>
      <c r="AB19809" s="164"/>
    </row>
    <row r="19810" spans="5:28">
      <c r="J19810" s="161"/>
      <c r="L19810" s="162"/>
      <c r="AB19810" s="164"/>
    </row>
    <row r="19811" spans="5:28">
      <c r="J19811" s="161"/>
      <c r="L19811" s="162"/>
      <c r="AB19811" s="164"/>
    </row>
    <row r="19812" spans="5:28">
      <c r="J19812" s="161"/>
      <c r="L19812" s="162"/>
      <c r="AB19812" s="164"/>
    </row>
    <row r="19813" spans="5:28">
      <c r="J19813" s="161"/>
      <c r="L19813" s="162"/>
      <c r="AB19813" s="164"/>
    </row>
    <row r="19814" spans="5:28">
      <c r="J19814" s="161"/>
      <c r="L19814" s="162"/>
      <c r="AB19814" s="164"/>
    </row>
    <row r="19815" spans="5:28">
      <c r="J19815" s="161"/>
      <c r="L19815" s="162"/>
      <c r="AB19815" s="164"/>
    </row>
    <row r="19816" spans="5:28">
      <c r="J19816" s="161"/>
      <c r="L19816" s="162"/>
      <c r="AB19816" s="164"/>
    </row>
    <row r="19817" spans="5:28">
      <c r="J19817" s="161"/>
      <c r="L19817" s="162"/>
      <c r="AB19817" s="164"/>
    </row>
    <row r="19818" spans="5:28">
      <c r="J19818" s="161"/>
      <c r="L19818" s="162"/>
      <c r="AB19818" s="164"/>
    </row>
    <row r="19819" spans="5:28">
      <c r="E19819" s="166"/>
      <c r="J19819" s="161"/>
      <c r="L19819" s="162"/>
      <c r="AB19819" s="164"/>
    </row>
    <row r="19820" spans="5:28">
      <c r="E19820" s="166"/>
      <c r="J19820" s="161"/>
      <c r="L19820" s="162"/>
      <c r="AB19820" s="164"/>
    </row>
    <row r="19821" spans="5:28">
      <c r="E19821" s="166"/>
      <c r="J19821" s="161"/>
      <c r="L19821" s="162"/>
      <c r="AB19821" s="164"/>
    </row>
    <row r="19822" spans="5:28">
      <c r="E19822" s="166"/>
      <c r="J19822" s="161"/>
      <c r="L19822" s="162"/>
      <c r="R19822" s="166"/>
      <c r="AB19822" s="164"/>
    </row>
    <row r="19823" spans="5:28">
      <c r="E19823" s="166"/>
      <c r="J19823" s="161"/>
      <c r="L19823" s="162"/>
      <c r="AB19823" s="164"/>
    </row>
    <row r="19824" spans="5:28">
      <c r="E19824" s="166"/>
      <c r="J19824" s="161"/>
      <c r="L19824" s="162"/>
      <c r="AB19824" s="164"/>
    </row>
    <row r="19825" spans="5:28">
      <c r="E19825" s="166"/>
      <c r="J19825" s="161"/>
      <c r="L19825" s="162"/>
      <c r="AB19825" s="164"/>
    </row>
    <row r="19826" spans="5:28">
      <c r="E19826" s="166"/>
      <c r="J19826" s="161"/>
      <c r="L19826" s="162"/>
      <c r="AB19826" s="164"/>
    </row>
    <row r="19827" spans="5:28">
      <c r="E19827" s="166"/>
      <c r="J19827" s="161"/>
      <c r="L19827" s="162"/>
      <c r="AB19827" s="164"/>
    </row>
    <row r="19828" spans="5:28">
      <c r="E19828" s="166"/>
      <c r="J19828" s="161"/>
      <c r="L19828" s="162"/>
      <c r="AB19828" s="164"/>
    </row>
    <row r="19829" spans="5:28">
      <c r="E19829" s="166"/>
      <c r="J19829" s="161"/>
      <c r="L19829" s="162"/>
      <c r="AB19829" s="164"/>
    </row>
    <row r="19830" spans="5:28">
      <c r="E19830" s="166"/>
      <c r="J19830" s="161"/>
      <c r="L19830" s="162"/>
      <c r="AB19830" s="164"/>
    </row>
    <row r="19831" spans="5:28">
      <c r="E19831" s="166"/>
      <c r="J19831" s="161"/>
      <c r="L19831" s="162"/>
      <c r="AB19831" s="164"/>
    </row>
    <row r="19832" spans="5:28">
      <c r="E19832" s="166"/>
      <c r="J19832" s="161"/>
      <c r="L19832" s="162"/>
      <c r="AB19832" s="164"/>
    </row>
    <row r="19833" spans="5:28">
      <c r="E19833" s="166"/>
      <c r="J19833" s="161"/>
      <c r="L19833" s="162"/>
      <c r="AB19833" s="164"/>
    </row>
    <row r="19834" spans="5:28">
      <c r="E19834" s="166"/>
      <c r="J19834" s="161"/>
      <c r="L19834" s="162"/>
      <c r="AB19834" s="164"/>
    </row>
    <row r="19835" spans="5:28">
      <c r="E19835" s="166"/>
      <c r="J19835" s="161"/>
      <c r="L19835" s="162"/>
      <c r="AB19835" s="164"/>
    </row>
    <row r="19836" spans="5:28">
      <c r="E19836" s="166"/>
      <c r="J19836" s="161"/>
      <c r="L19836" s="162"/>
      <c r="AB19836" s="164"/>
    </row>
    <row r="19837" spans="5:28">
      <c r="E19837" s="166"/>
      <c r="J19837" s="161"/>
      <c r="L19837" s="162"/>
      <c r="AB19837" s="164"/>
    </row>
    <row r="19838" spans="5:28">
      <c r="E19838" s="166"/>
      <c r="J19838" s="161"/>
      <c r="L19838" s="162"/>
      <c r="AB19838" s="164"/>
    </row>
    <row r="19839" spans="5:28">
      <c r="E19839" s="166"/>
      <c r="J19839" s="161"/>
      <c r="L19839" s="162"/>
      <c r="AB19839" s="164"/>
    </row>
    <row r="19840" spans="5:28">
      <c r="E19840" s="166"/>
      <c r="J19840" s="161"/>
      <c r="L19840" s="162"/>
      <c r="AB19840" s="164"/>
    </row>
    <row r="19841" spans="5:28">
      <c r="E19841" s="166"/>
      <c r="J19841" s="161"/>
      <c r="L19841" s="162"/>
      <c r="AB19841" s="164"/>
    </row>
    <row r="19842" spans="5:28">
      <c r="E19842" s="166"/>
      <c r="J19842" s="161"/>
      <c r="L19842" s="162"/>
      <c r="AB19842" s="164"/>
    </row>
    <row r="19843" spans="5:28">
      <c r="E19843" s="166"/>
      <c r="J19843" s="161"/>
      <c r="L19843" s="162"/>
      <c r="AB19843" s="164"/>
    </row>
    <row r="19844" spans="5:28">
      <c r="E19844" s="166"/>
      <c r="J19844" s="161"/>
      <c r="L19844" s="162"/>
      <c r="AB19844" s="164"/>
    </row>
    <row r="19845" spans="5:28">
      <c r="E19845" s="166"/>
      <c r="J19845" s="161"/>
      <c r="L19845" s="162"/>
      <c r="AB19845" s="164"/>
    </row>
    <row r="19846" spans="5:28">
      <c r="E19846" s="166"/>
      <c r="J19846" s="161"/>
      <c r="L19846" s="162"/>
      <c r="AB19846" s="164"/>
    </row>
    <row r="19847" spans="5:28">
      <c r="E19847" s="166"/>
      <c r="J19847" s="161"/>
      <c r="L19847" s="162"/>
      <c r="AB19847" s="164"/>
    </row>
    <row r="19848" spans="5:28">
      <c r="E19848" s="166"/>
      <c r="J19848" s="161"/>
      <c r="L19848" s="162"/>
      <c r="AB19848" s="164"/>
    </row>
    <row r="19849" spans="5:28">
      <c r="J19849" s="161"/>
      <c r="L19849" s="162"/>
      <c r="AB19849" s="164"/>
    </row>
    <row r="19850" spans="5:28">
      <c r="J19850" s="161"/>
      <c r="L19850" s="162"/>
      <c r="AB19850" s="164"/>
    </row>
    <row r="19851" spans="5:28">
      <c r="J19851" s="161"/>
      <c r="L19851" s="162"/>
      <c r="AB19851" s="164"/>
    </row>
    <row r="19852" spans="5:28">
      <c r="J19852" s="161"/>
      <c r="L19852" s="162"/>
      <c r="R19852" s="166"/>
      <c r="AB19852" s="164"/>
    </row>
    <row r="19853" spans="5:28">
      <c r="J19853" s="161"/>
      <c r="L19853" s="162"/>
      <c r="AB19853" s="164"/>
    </row>
    <row r="19854" spans="5:28">
      <c r="J19854" s="161"/>
      <c r="L19854" s="162"/>
      <c r="AB19854" s="164"/>
    </row>
    <row r="19855" spans="5:28">
      <c r="J19855" s="161"/>
      <c r="L19855" s="162"/>
      <c r="AB19855" s="164"/>
    </row>
    <row r="19856" spans="5:28">
      <c r="J19856" s="161"/>
      <c r="L19856" s="162"/>
      <c r="AB19856" s="164"/>
    </row>
    <row r="19857" spans="5:28">
      <c r="J19857" s="161"/>
      <c r="L19857" s="162"/>
      <c r="AB19857" s="164"/>
    </row>
    <row r="19858" spans="5:28">
      <c r="J19858" s="161"/>
      <c r="L19858" s="162"/>
      <c r="AB19858" s="164"/>
    </row>
    <row r="19859" spans="5:28">
      <c r="J19859" s="161"/>
      <c r="L19859" s="162"/>
      <c r="AB19859" s="164"/>
    </row>
    <row r="19860" spans="5:28">
      <c r="J19860" s="161"/>
      <c r="L19860" s="162"/>
      <c r="AB19860" s="164"/>
    </row>
    <row r="19861" spans="5:28">
      <c r="J19861" s="161"/>
      <c r="L19861" s="162"/>
      <c r="AB19861" s="164"/>
    </row>
    <row r="19862" spans="5:28">
      <c r="J19862" s="161"/>
      <c r="L19862" s="162"/>
      <c r="AB19862" s="164"/>
    </row>
    <row r="19863" spans="5:28">
      <c r="J19863" s="161"/>
      <c r="L19863" s="162"/>
      <c r="AB19863" s="164"/>
    </row>
    <row r="19864" spans="5:28">
      <c r="E19864" s="166"/>
      <c r="J19864" s="161"/>
      <c r="L19864" s="162"/>
      <c r="AB19864" s="164"/>
    </row>
    <row r="19865" spans="5:28">
      <c r="E19865" s="166"/>
      <c r="J19865" s="161"/>
      <c r="L19865" s="162"/>
      <c r="AB19865" s="164"/>
    </row>
    <row r="19866" spans="5:28">
      <c r="E19866" s="166"/>
      <c r="J19866" s="161"/>
      <c r="L19866" s="162"/>
      <c r="AB19866" s="164"/>
    </row>
    <row r="19867" spans="5:28">
      <c r="E19867" s="166"/>
      <c r="J19867" s="161"/>
      <c r="L19867" s="162"/>
      <c r="AB19867" s="164"/>
    </row>
    <row r="19868" spans="5:28">
      <c r="E19868" s="166"/>
      <c r="J19868" s="161"/>
      <c r="L19868" s="162"/>
      <c r="AB19868" s="164"/>
    </row>
    <row r="19869" spans="5:28">
      <c r="E19869" s="166"/>
      <c r="J19869" s="161"/>
      <c r="L19869" s="162"/>
      <c r="AB19869" s="164"/>
    </row>
    <row r="19870" spans="5:28">
      <c r="E19870" s="166"/>
      <c r="J19870" s="161"/>
      <c r="L19870" s="162"/>
      <c r="P19870" s="152"/>
      <c r="AB19870" s="164"/>
    </row>
    <row r="19871" spans="5:28">
      <c r="E19871" s="166"/>
      <c r="J19871" s="161"/>
      <c r="L19871" s="162"/>
      <c r="P19871" s="152"/>
      <c r="AB19871" s="164"/>
    </row>
    <row r="19872" spans="5:28">
      <c r="E19872" s="166"/>
      <c r="J19872" s="161"/>
      <c r="L19872" s="162"/>
      <c r="P19872" s="152"/>
      <c r="AB19872" s="164"/>
    </row>
    <row r="19873" spans="5:28">
      <c r="E19873" s="166"/>
      <c r="J19873" s="161"/>
      <c r="L19873" s="162"/>
      <c r="P19873" s="152"/>
      <c r="AB19873" s="164"/>
    </row>
    <row r="19874" spans="5:28">
      <c r="E19874" s="166"/>
      <c r="J19874" s="161"/>
      <c r="L19874" s="162"/>
      <c r="P19874" s="152"/>
      <c r="AB19874" s="164"/>
    </row>
    <row r="19875" spans="5:28">
      <c r="E19875" s="166"/>
      <c r="J19875" s="161"/>
      <c r="L19875" s="162"/>
      <c r="P19875" s="152"/>
      <c r="AB19875" s="164"/>
    </row>
    <row r="19876" spans="5:28">
      <c r="E19876" s="166"/>
      <c r="J19876" s="161"/>
      <c r="L19876" s="162"/>
      <c r="P19876" s="152"/>
      <c r="AB19876" s="164"/>
    </row>
    <row r="19877" spans="5:28">
      <c r="E19877" s="166"/>
      <c r="J19877" s="161"/>
      <c r="L19877" s="162"/>
      <c r="P19877" s="152"/>
      <c r="AB19877" s="164"/>
    </row>
    <row r="19878" spans="5:28">
      <c r="E19878" s="166"/>
      <c r="J19878" s="161"/>
      <c r="L19878" s="162"/>
      <c r="P19878" s="152"/>
      <c r="AB19878" s="164"/>
    </row>
    <row r="19879" spans="5:28">
      <c r="E19879" s="166"/>
      <c r="J19879" s="161"/>
      <c r="L19879" s="162"/>
      <c r="P19879" s="152"/>
      <c r="AB19879" s="164"/>
    </row>
    <row r="19880" spans="5:28">
      <c r="E19880" s="166"/>
      <c r="J19880" s="161"/>
      <c r="L19880" s="162"/>
      <c r="P19880" s="152"/>
      <c r="AB19880" s="164"/>
    </row>
    <row r="19881" spans="5:28">
      <c r="J19881" s="161"/>
      <c r="L19881" s="162"/>
      <c r="P19881" s="152"/>
      <c r="AB19881" s="164"/>
    </row>
    <row r="19882" spans="5:28">
      <c r="E19882" s="166"/>
      <c r="J19882" s="161"/>
      <c r="L19882" s="162"/>
      <c r="P19882" s="152"/>
      <c r="AB19882" s="164"/>
    </row>
    <row r="19883" spans="5:28">
      <c r="E19883" s="166"/>
      <c r="J19883" s="161"/>
      <c r="L19883" s="162"/>
      <c r="P19883" s="152"/>
      <c r="AB19883" s="164"/>
    </row>
    <row r="19884" spans="5:28">
      <c r="E19884" s="166"/>
      <c r="J19884" s="161"/>
      <c r="L19884" s="162"/>
      <c r="P19884" s="152"/>
      <c r="AB19884" s="164"/>
    </row>
    <row r="19885" spans="5:28">
      <c r="E19885" s="166"/>
      <c r="J19885" s="161"/>
      <c r="L19885" s="162"/>
      <c r="P19885" s="152"/>
      <c r="AB19885" s="164"/>
    </row>
    <row r="19886" spans="5:28">
      <c r="J19886" s="161"/>
      <c r="L19886" s="162"/>
      <c r="P19886" s="152"/>
      <c r="AB19886" s="164"/>
    </row>
    <row r="19887" spans="5:28">
      <c r="J19887" s="161"/>
      <c r="L19887" s="162"/>
      <c r="P19887" s="152"/>
      <c r="AB19887" s="164"/>
    </row>
    <row r="19888" spans="5:28">
      <c r="J19888" s="161"/>
      <c r="L19888" s="162"/>
      <c r="P19888" s="152"/>
      <c r="AB19888" s="164"/>
    </row>
    <row r="19889" spans="5:28">
      <c r="J19889" s="161"/>
      <c r="L19889" s="162"/>
      <c r="P19889" s="152"/>
      <c r="AB19889" s="164"/>
    </row>
    <row r="19890" spans="5:28">
      <c r="E19890" s="166"/>
      <c r="J19890" s="161"/>
      <c r="L19890" s="162"/>
      <c r="P19890" s="152"/>
      <c r="AB19890" s="164"/>
    </row>
    <row r="19891" spans="5:28">
      <c r="J19891" s="161"/>
      <c r="L19891" s="162"/>
      <c r="P19891" s="152"/>
      <c r="AB19891" s="164"/>
    </row>
    <row r="19892" spans="5:28">
      <c r="E19892" s="166"/>
      <c r="J19892" s="161"/>
      <c r="L19892" s="162"/>
      <c r="P19892" s="152"/>
      <c r="AB19892" s="164"/>
    </row>
    <row r="19893" spans="5:28">
      <c r="E19893" s="166"/>
      <c r="J19893" s="161"/>
      <c r="L19893" s="162"/>
      <c r="P19893" s="152"/>
      <c r="AB19893" s="164"/>
    </row>
    <row r="19894" spans="5:28">
      <c r="E19894" s="166"/>
      <c r="J19894" s="161"/>
      <c r="L19894" s="162"/>
      <c r="P19894" s="152"/>
      <c r="AB19894" s="164"/>
    </row>
    <row r="19895" spans="5:28">
      <c r="E19895" s="166"/>
      <c r="J19895" s="161"/>
      <c r="L19895" s="162"/>
      <c r="P19895" s="152"/>
      <c r="AB19895" s="164"/>
    </row>
    <row r="19896" spans="5:28">
      <c r="E19896" s="166"/>
      <c r="J19896" s="161"/>
      <c r="L19896" s="162"/>
      <c r="P19896" s="152"/>
      <c r="AB19896" s="164"/>
    </row>
    <row r="19897" spans="5:28">
      <c r="E19897" s="166"/>
      <c r="J19897" s="161"/>
      <c r="L19897" s="162"/>
      <c r="P19897" s="152"/>
      <c r="AB19897" s="164"/>
    </row>
    <row r="19898" spans="5:28">
      <c r="E19898" s="166"/>
      <c r="J19898" s="161"/>
      <c r="L19898" s="162"/>
      <c r="P19898" s="152"/>
      <c r="AB19898" s="164"/>
    </row>
    <row r="19899" spans="5:28">
      <c r="E19899" s="166"/>
      <c r="J19899" s="161"/>
      <c r="L19899" s="162"/>
      <c r="P19899" s="152"/>
      <c r="AB19899" s="164"/>
    </row>
    <row r="19900" spans="5:28">
      <c r="E19900" s="166"/>
      <c r="J19900" s="161"/>
      <c r="L19900" s="162"/>
      <c r="P19900" s="152"/>
      <c r="AB19900" s="164"/>
    </row>
    <row r="19901" spans="5:28">
      <c r="J19901" s="161"/>
      <c r="L19901" s="162"/>
      <c r="P19901" s="152"/>
      <c r="AB19901" s="164"/>
    </row>
    <row r="19902" spans="5:28">
      <c r="J19902" s="161"/>
      <c r="L19902" s="162"/>
      <c r="P19902" s="152"/>
      <c r="AB19902" s="164"/>
    </row>
    <row r="19903" spans="5:28">
      <c r="J19903" s="161"/>
      <c r="L19903" s="162"/>
      <c r="P19903" s="152"/>
      <c r="AB19903" s="164"/>
    </row>
    <row r="19904" spans="5:28">
      <c r="J19904" s="161"/>
      <c r="L19904" s="162"/>
      <c r="P19904" s="152"/>
      <c r="AB19904" s="164"/>
    </row>
    <row r="19905" spans="5:28">
      <c r="J19905" s="161"/>
      <c r="L19905" s="162"/>
      <c r="P19905" s="152"/>
      <c r="AB19905" s="164"/>
    </row>
    <row r="19906" spans="5:28">
      <c r="J19906" s="161"/>
      <c r="L19906" s="162"/>
      <c r="P19906" s="152"/>
      <c r="AB19906" s="164"/>
    </row>
    <row r="19907" spans="5:28">
      <c r="J19907" s="161"/>
      <c r="L19907" s="162"/>
      <c r="P19907" s="152"/>
      <c r="AB19907" s="164"/>
    </row>
    <row r="19908" spans="5:28">
      <c r="J19908" s="161"/>
      <c r="L19908" s="162"/>
      <c r="P19908" s="152"/>
      <c r="AB19908" s="164"/>
    </row>
    <row r="19909" spans="5:28">
      <c r="J19909" s="161"/>
      <c r="L19909" s="162"/>
      <c r="P19909" s="152"/>
      <c r="AB19909" s="164"/>
    </row>
    <row r="19910" spans="5:28">
      <c r="J19910" s="161"/>
      <c r="L19910" s="162"/>
      <c r="P19910" s="152"/>
      <c r="AB19910" s="164"/>
    </row>
    <row r="19911" spans="5:28">
      <c r="J19911" s="161"/>
      <c r="L19911" s="162"/>
      <c r="P19911" s="152"/>
      <c r="AB19911" s="164"/>
    </row>
    <row r="19912" spans="5:28">
      <c r="J19912" s="161"/>
      <c r="L19912" s="162"/>
      <c r="P19912" s="152"/>
      <c r="AB19912" s="164"/>
    </row>
    <row r="19913" spans="5:28">
      <c r="E19913" s="166"/>
      <c r="J19913" s="161"/>
      <c r="L19913" s="162"/>
      <c r="P19913" s="152"/>
      <c r="AB19913" s="164"/>
    </row>
    <row r="19914" spans="5:28">
      <c r="E19914" s="166"/>
      <c r="J19914" s="161"/>
      <c r="L19914" s="162"/>
      <c r="P19914" s="152"/>
      <c r="AB19914" s="164"/>
    </row>
    <row r="19915" spans="5:28">
      <c r="E19915" s="166"/>
      <c r="J19915" s="161"/>
      <c r="L19915" s="162"/>
      <c r="P19915" s="152"/>
      <c r="AB19915" s="164"/>
    </row>
    <row r="19916" spans="5:28">
      <c r="E19916" s="166"/>
      <c r="J19916" s="161"/>
      <c r="L19916" s="162"/>
      <c r="P19916" s="152"/>
      <c r="AB19916" s="164"/>
    </row>
    <row r="19917" spans="5:28">
      <c r="E19917" s="166"/>
      <c r="J19917" s="161"/>
      <c r="L19917" s="162"/>
      <c r="P19917" s="152"/>
      <c r="AB19917" s="164"/>
    </row>
    <row r="19918" spans="5:28">
      <c r="J19918" s="161"/>
      <c r="L19918" s="162"/>
      <c r="P19918" s="152"/>
      <c r="AB19918" s="164"/>
    </row>
    <row r="19919" spans="5:28">
      <c r="J19919" s="161"/>
      <c r="L19919" s="162"/>
      <c r="P19919" s="152"/>
      <c r="AB19919" s="164"/>
    </row>
    <row r="19920" spans="5:28">
      <c r="J19920" s="161"/>
      <c r="L19920" s="162"/>
      <c r="P19920" s="152"/>
      <c r="AB19920" s="164"/>
    </row>
    <row r="19921" spans="10:28">
      <c r="J19921" s="161"/>
      <c r="L19921" s="162"/>
      <c r="P19921" s="152"/>
      <c r="AB19921" s="164"/>
    </row>
    <row r="19922" spans="10:28">
      <c r="J19922" s="161"/>
      <c r="L19922" s="162"/>
      <c r="P19922" s="152"/>
      <c r="AB19922" s="164"/>
    </row>
    <row r="19923" spans="10:28">
      <c r="J19923" s="161"/>
      <c r="L19923" s="162"/>
      <c r="P19923" s="152"/>
      <c r="AB19923" s="164"/>
    </row>
    <row r="19924" spans="10:28">
      <c r="J19924" s="161"/>
      <c r="L19924" s="162"/>
      <c r="P19924" s="152"/>
      <c r="AB19924" s="164"/>
    </row>
    <row r="19925" spans="10:28">
      <c r="J19925" s="161"/>
      <c r="L19925" s="162"/>
      <c r="P19925" s="152"/>
      <c r="AB19925" s="164"/>
    </row>
    <row r="19926" spans="10:28">
      <c r="J19926" s="161"/>
      <c r="L19926" s="162"/>
      <c r="P19926" s="152"/>
      <c r="AB19926" s="164"/>
    </row>
    <row r="19927" spans="10:28">
      <c r="J19927" s="161"/>
      <c r="L19927" s="162"/>
      <c r="P19927" s="152"/>
      <c r="AB19927" s="164"/>
    </row>
    <row r="19928" spans="10:28">
      <c r="J19928" s="161"/>
      <c r="L19928" s="162"/>
      <c r="P19928" s="152"/>
      <c r="AB19928" s="164"/>
    </row>
    <row r="19929" spans="10:28">
      <c r="J19929" s="161"/>
      <c r="L19929" s="162"/>
      <c r="P19929" s="152"/>
      <c r="AB19929" s="164"/>
    </row>
    <row r="19930" spans="10:28">
      <c r="J19930" s="161"/>
      <c r="L19930" s="162"/>
      <c r="P19930" s="152"/>
      <c r="AB19930" s="164"/>
    </row>
    <row r="19931" spans="10:28">
      <c r="J19931" s="161"/>
      <c r="L19931" s="162"/>
      <c r="P19931" s="152"/>
      <c r="AB19931" s="164"/>
    </row>
    <row r="19932" spans="10:28">
      <c r="J19932" s="161"/>
      <c r="L19932" s="162"/>
      <c r="P19932" s="152"/>
      <c r="AB19932" s="164"/>
    </row>
    <row r="19933" spans="10:28">
      <c r="J19933" s="161"/>
      <c r="L19933" s="162"/>
      <c r="P19933" s="152"/>
      <c r="AB19933" s="164"/>
    </row>
    <row r="19934" spans="10:28">
      <c r="J19934" s="161"/>
      <c r="L19934" s="162"/>
      <c r="P19934" s="152"/>
      <c r="AB19934" s="164"/>
    </row>
    <row r="19935" spans="10:28">
      <c r="J19935" s="161"/>
      <c r="L19935" s="162"/>
      <c r="P19935" s="152"/>
      <c r="AB19935" s="164"/>
    </row>
    <row r="19936" spans="10:28">
      <c r="J19936" s="161"/>
      <c r="L19936" s="162"/>
      <c r="P19936" s="152"/>
      <c r="AB19936" s="164"/>
    </row>
    <row r="19937" spans="5:28">
      <c r="J19937" s="161"/>
      <c r="L19937" s="162"/>
      <c r="P19937" s="152"/>
      <c r="AB19937" s="164"/>
    </row>
    <row r="19938" spans="5:28">
      <c r="J19938" s="161"/>
      <c r="L19938" s="162"/>
      <c r="P19938" s="152"/>
      <c r="AB19938" s="164"/>
    </row>
    <row r="19939" spans="5:28">
      <c r="J19939" s="161"/>
      <c r="L19939" s="162"/>
      <c r="P19939" s="152"/>
      <c r="AB19939" s="164"/>
    </row>
    <row r="19940" spans="5:28">
      <c r="J19940" s="161"/>
      <c r="L19940" s="162"/>
      <c r="P19940" s="152"/>
      <c r="AB19940" s="164"/>
    </row>
    <row r="19941" spans="5:28">
      <c r="E19941" s="166"/>
      <c r="J19941" s="161"/>
      <c r="L19941" s="162"/>
      <c r="P19941" s="152"/>
      <c r="AB19941" s="164"/>
    </row>
    <row r="19942" spans="5:28">
      <c r="E19942" s="166"/>
      <c r="J19942" s="161"/>
      <c r="L19942" s="162"/>
      <c r="P19942" s="152"/>
      <c r="AB19942" s="164"/>
    </row>
    <row r="19943" spans="5:28">
      <c r="J19943" s="161"/>
      <c r="L19943" s="162"/>
      <c r="P19943" s="152"/>
      <c r="AB19943" s="164"/>
    </row>
    <row r="19944" spans="5:28">
      <c r="J19944" s="161"/>
      <c r="L19944" s="162"/>
      <c r="P19944" s="152"/>
      <c r="AB19944" s="164"/>
    </row>
    <row r="19945" spans="5:28">
      <c r="J19945" s="161"/>
      <c r="L19945" s="162"/>
      <c r="P19945" s="152"/>
      <c r="AB19945" s="164"/>
    </row>
    <row r="19946" spans="5:28">
      <c r="J19946" s="161"/>
      <c r="L19946" s="162"/>
      <c r="P19946" s="152"/>
      <c r="AB19946" s="164"/>
    </row>
    <row r="19947" spans="5:28">
      <c r="J19947" s="161"/>
      <c r="L19947" s="162"/>
      <c r="P19947" s="152"/>
      <c r="AB19947" s="164"/>
    </row>
    <row r="19948" spans="5:28">
      <c r="J19948" s="161"/>
      <c r="L19948" s="162"/>
      <c r="P19948" s="152"/>
      <c r="AB19948" s="164"/>
    </row>
    <row r="19949" spans="5:28">
      <c r="J19949" s="161"/>
      <c r="L19949" s="162"/>
      <c r="P19949" s="152"/>
      <c r="AB19949" s="164"/>
    </row>
    <row r="19950" spans="5:28">
      <c r="J19950" s="161"/>
      <c r="L19950" s="162"/>
      <c r="P19950" s="152"/>
      <c r="AB19950" s="164"/>
    </row>
    <row r="19951" spans="5:28">
      <c r="J19951" s="161"/>
      <c r="L19951" s="162"/>
      <c r="P19951" s="152"/>
      <c r="AB19951" s="164"/>
    </row>
    <row r="19952" spans="5:28">
      <c r="J19952" s="161"/>
      <c r="L19952" s="162"/>
      <c r="P19952" s="152"/>
      <c r="AB19952" s="164"/>
    </row>
    <row r="19953" spans="10:28">
      <c r="J19953" s="161"/>
      <c r="L19953" s="162"/>
      <c r="P19953" s="152"/>
      <c r="AB19953" s="164"/>
    </row>
    <row r="19954" spans="10:28">
      <c r="J19954" s="161"/>
      <c r="L19954" s="162"/>
      <c r="P19954" s="152"/>
      <c r="AB19954" s="164"/>
    </row>
    <row r="19955" spans="10:28">
      <c r="J19955" s="161"/>
      <c r="L19955" s="162"/>
      <c r="P19955" s="152"/>
      <c r="AB19955" s="164"/>
    </row>
    <row r="19956" spans="10:28">
      <c r="J19956" s="161"/>
      <c r="L19956" s="162"/>
      <c r="P19956" s="152"/>
      <c r="AB19956" s="164"/>
    </row>
    <row r="19957" spans="10:28">
      <c r="J19957" s="161"/>
      <c r="L19957" s="162"/>
      <c r="P19957" s="152"/>
      <c r="AB19957" s="164"/>
    </row>
    <row r="19958" spans="10:28">
      <c r="J19958" s="161"/>
      <c r="L19958" s="162"/>
      <c r="P19958" s="152"/>
      <c r="AB19958" s="164"/>
    </row>
    <row r="19959" spans="10:28">
      <c r="J19959" s="161"/>
      <c r="L19959" s="162"/>
      <c r="AB19959" s="164"/>
    </row>
    <row r="19960" spans="10:28">
      <c r="J19960" s="161"/>
      <c r="L19960" s="162"/>
      <c r="AB19960" s="164"/>
    </row>
    <row r="19961" spans="10:28">
      <c r="J19961" s="161"/>
      <c r="L19961" s="162"/>
      <c r="AB19961" s="164"/>
    </row>
    <row r="19962" spans="10:28">
      <c r="J19962" s="161"/>
      <c r="L19962" s="162"/>
      <c r="AB19962" s="164"/>
    </row>
    <row r="19963" spans="10:28">
      <c r="J19963" s="161"/>
      <c r="L19963" s="162"/>
      <c r="AB19963" s="164"/>
    </row>
    <row r="19964" spans="10:28">
      <c r="J19964" s="161"/>
      <c r="L19964" s="162"/>
      <c r="AB19964" s="164"/>
    </row>
    <row r="19965" spans="10:28">
      <c r="J19965" s="161"/>
      <c r="L19965" s="162"/>
      <c r="AB19965" s="164"/>
    </row>
    <row r="19966" spans="10:28">
      <c r="J19966" s="161"/>
      <c r="L19966" s="162"/>
      <c r="AB19966" s="164"/>
    </row>
    <row r="19967" spans="10:28">
      <c r="J19967" s="161"/>
      <c r="L19967" s="162"/>
      <c r="AB19967" s="164"/>
    </row>
    <row r="19968" spans="10:28">
      <c r="J19968" s="161"/>
      <c r="L19968" s="162"/>
      <c r="AB19968" s="164"/>
    </row>
    <row r="19969" spans="10:28">
      <c r="J19969" s="161"/>
      <c r="L19969" s="162"/>
      <c r="P19969" s="152"/>
      <c r="AB19969" s="164"/>
    </row>
    <row r="19970" spans="10:28">
      <c r="J19970" s="161"/>
      <c r="L19970" s="162"/>
      <c r="P19970" s="152"/>
      <c r="AB19970" s="164"/>
    </row>
    <row r="19971" spans="10:28">
      <c r="J19971" s="161"/>
      <c r="L19971" s="162"/>
      <c r="P19971" s="152"/>
      <c r="AB19971" s="164"/>
    </row>
    <row r="19972" spans="10:28">
      <c r="J19972" s="161"/>
      <c r="L19972" s="162"/>
      <c r="P19972" s="152"/>
      <c r="AB19972" s="164"/>
    </row>
    <row r="19973" spans="10:28">
      <c r="J19973" s="161"/>
      <c r="L19973" s="162"/>
      <c r="P19973" s="152"/>
      <c r="AB19973" s="164"/>
    </row>
    <row r="19974" spans="10:28">
      <c r="J19974" s="161"/>
      <c r="L19974" s="162"/>
      <c r="P19974" s="152"/>
      <c r="AB19974" s="164"/>
    </row>
    <row r="19975" spans="10:28">
      <c r="J19975" s="161"/>
      <c r="L19975" s="162"/>
      <c r="P19975" s="152"/>
      <c r="AB19975" s="164"/>
    </row>
    <row r="19976" spans="10:28">
      <c r="J19976" s="161"/>
      <c r="L19976" s="162"/>
      <c r="P19976" s="152"/>
      <c r="AB19976" s="164"/>
    </row>
    <row r="19977" spans="10:28">
      <c r="J19977" s="161"/>
      <c r="L19977" s="162"/>
      <c r="P19977" s="152"/>
      <c r="AB19977" s="164"/>
    </row>
    <row r="19978" spans="10:28">
      <c r="J19978" s="161"/>
      <c r="L19978" s="162"/>
      <c r="P19978" s="152"/>
      <c r="AB19978" s="164"/>
    </row>
    <row r="19979" spans="10:28">
      <c r="J19979" s="161"/>
      <c r="L19979" s="162"/>
      <c r="P19979" s="152"/>
      <c r="AB19979" s="164"/>
    </row>
    <row r="19980" spans="10:28">
      <c r="J19980" s="161"/>
      <c r="L19980" s="162"/>
      <c r="P19980" s="152"/>
      <c r="AB19980" s="164"/>
    </row>
    <row r="19981" spans="10:28">
      <c r="J19981" s="161"/>
      <c r="L19981" s="162"/>
      <c r="P19981" s="152"/>
      <c r="AB19981" s="164"/>
    </row>
    <row r="19982" spans="10:28">
      <c r="J19982" s="161"/>
      <c r="L19982" s="162"/>
      <c r="P19982" s="152"/>
      <c r="AB19982" s="164"/>
    </row>
    <row r="19983" spans="10:28">
      <c r="J19983" s="161"/>
      <c r="L19983" s="162"/>
      <c r="P19983" s="152"/>
      <c r="AB19983" s="164"/>
    </row>
    <row r="19984" spans="10:28">
      <c r="J19984" s="161"/>
      <c r="L19984" s="162"/>
      <c r="P19984" s="152"/>
      <c r="AB19984" s="164"/>
    </row>
    <row r="19985" spans="10:28">
      <c r="J19985" s="161"/>
      <c r="L19985" s="162"/>
      <c r="P19985" s="152"/>
      <c r="AB19985" s="164"/>
    </row>
    <row r="19986" spans="10:28">
      <c r="J19986" s="161"/>
      <c r="L19986" s="162"/>
      <c r="P19986" s="152"/>
      <c r="AB19986" s="164"/>
    </row>
    <row r="19987" spans="10:28">
      <c r="J19987" s="161"/>
      <c r="L19987" s="162"/>
      <c r="P19987" s="152"/>
      <c r="AB19987" s="164"/>
    </row>
    <row r="19988" spans="10:28">
      <c r="J19988" s="161"/>
      <c r="L19988" s="162"/>
      <c r="P19988" s="152"/>
      <c r="AB19988" s="164"/>
    </row>
    <row r="19989" spans="10:28">
      <c r="J19989" s="161"/>
      <c r="L19989" s="162"/>
      <c r="P19989" s="152"/>
      <c r="AB19989" s="164"/>
    </row>
    <row r="19990" spans="10:28">
      <c r="J19990" s="161"/>
      <c r="L19990" s="162"/>
      <c r="P19990" s="152"/>
      <c r="AB19990" s="164"/>
    </row>
    <row r="19991" spans="10:28">
      <c r="J19991" s="161"/>
      <c r="L19991" s="162"/>
      <c r="P19991" s="152"/>
      <c r="AB19991" s="164"/>
    </row>
    <row r="19992" spans="10:28">
      <c r="J19992" s="161"/>
      <c r="L19992" s="162"/>
      <c r="P19992" s="152"/>
      <c r="AB19992" s="164"/>
    </row>
    <row r="19993" spans="10:28">
      <c r="J19993" s="161"/>
      <c r="L19993" s="162"/>
      <c r="P19993" s="152"/>
      <c r="AB19993" s="164"/>
    </row>
    <row r="19994" spans="10:28">
      <c r="J19994" s="161"/>
      <c r="L19994" s="162"/>
      <c r="P19994" s="152"/>
      <c r="AB19994" s="164"/>
    </row>
    <row r="19995" spans="10:28">
      <c r="J19995" s="161"/>
      <c r="L19995" s="162"/>
      <c r="P19995" s="152"/>
      <c r="AB19995" s="164"/>
    </row>
    <row r="19996" spans="10:28">
      <c r="J19996" s="161"/>
      <c r="L19996" s="162"/>
      <c r="P19996" s="152"/>
      <c r="AB19996" s="164"/>
    </row>
    <row r="19997" spans="10:28">
      <c r="J19997" s="161"/>
      <c r="L19997" s="162"/>
      <c r="P19997" s="152"/>
      <c r="AB19997" s="164"/>
    </row>
    <row r="19998" spans="10:28">
      <c r="J19998" s="161"/>
      <c r="L19998" s="162"/>
      <c r="P19998" s="152"/>
      <c r="AB19998" s="164"/>
    </row>
    <row r="19999" spans="10:28">
      <c r="J19999" s="161"/>
      <c r="L19999" s="162"/>
      <c r="P19999" s="152"/>
      <c r="AB19999" s="164"/>
    </row>
    <row r="20000" spans="10:28">
      <c r="J20000" s="161"/>
      <c r="L20000" s="162"/>
      <c r="P20000" s="152"/>
      <c r="AB20000" s="164"/>
    </row>
    <row r="20001" spans="10:28">
      <c r="J20001" s="161"/>
      <c r="L20001" s="162"/>
      <c r="P20001" s="152"/>
      <c r="AB20001" s="164"/>
    </row>
    <row r="20002" spans="10:28">
      <c r="J20002" s="161"/>
      <c r="L20002" s="162"/>
      <c r="P20002" s="152"/>
      <c r="AB20002" s="164"/>
    </row>
    <row r="20003" spans="10:28">
      <c r="J20003" s="161"/>
      <c r="L20003" s="162"/>
      <c r="P20003" s="152"/>
      <c r="AB20003" s="164"/>
    </row>
    <row r="20004" spans="10:28">
      <c r="J20004" s="161"/>
      <c r="L20004" s="162"/>
      <c r="P20004" s="152"/>
      <c r="AB20004" s="164"/>
    </row>
    <row r="20005" spans="10:28">
      <c r="J20005" s="161"/>
      <c r="L20005" s="162"/>
      <c r="P20005" s="152"/>
      <c r="AB20005" s="164"/>
    </row>
    <row r="20006" spans="10:28">
      <c r="J20006" s="161"/>
      <c r="L20006" s="162"/>
      <c r="P20006" s="152"/>
      <c r="AB20006" s="164"/>
    </row>
    <row r="20007" spans="10:28">
      <c r="J20007" s="161"/>
      <c r="L20007" s="162"/>
      <c r="P20007" s="152"/>
      <c r="AB20007" s="164"/>
    </row>
    <row r="20008" spans="10:28">
      <c r="J20008" s="161"/>
      <c r="L20008" s="162"/>
      <c r="P20008" s="152"/>
      <c r="AB20008" s="164"/>
    </row>
    <row r="20009" spans="10:28">
      <c r="J20009" s="161"/>
      <c r="L20009" s="162"/>
      <c r="P20009" s="152"/>
      <c r="AB20009" s="164"/>
    </row>
    <row r="20010" spans="10:28">
      <c r="J20010" s="161"/>
      <c r="L20010" s="162"/>
      <c r="P20010" s="152"/>
      <c r="AB20010" s="164"/>
    </row>
    <row r="20011" spans="10:28">
      <c r="J20011" s="161"/>
      <c r="L20011" s="162"/>
      <c r="P20011" s="152"/>
      <c r="R20011" s="166"/>
      <c r="AB20011" s="164"/>
    </row>
    <row r="20012" spans="10:28">
      <c r="J20012" s="161"/>
      <c r="L20012" s="162"/>
      <c r="P20012" s="152"/>
      <c r="AB20012" s="164"/>
    </row>
    <row r="20013" spans="10:28">
      <c r="J20013" s="161"/>
      <c r="L20013" s="162"/>
      <c r="P20013" s="152"/>
      <c r="AB20013" s="164"/>
    </row>
    <row r="20014" spans="10:28">
      <c r="J20014" s="161"/>
      <c r="L20014" s="162"/>
      <c r="P20014" s="152"/>
      <c r="AB20014" s="164"/>
    </row>
    <row r="20015" spans="10:28">
      <c r="J20015" s="161"/>
      <c r="L20015" s="162"/>
      <c r="P20015" s="152"/>
      <c r="AB20015" s="164"/>
    </row>
    <row r="20016" spans="10:28">
      <c r="J20016" s="161"/>
      <c r="L20016" s="162"/>
      <c r="P20016" s="152"/>
      <c r="AB20016" s="164"/>
    </row>
    <row r="20017" spans="10:28">
      <c r="J20017" s="161"/>
      <c r="L20017" s="162"/>
      <c r="P20017" s="152"/>
      <c r="AB20017" s="164"/>
    </row>
    <row r="20018" spans="10:28">
      <c r="J20018" s="161"/>
      <c r="L20018" s="162"/>
      <c r="P20018" s="152"/>
      <c r="AB20018" s="164"/>
    </row>
    <row r="20019" spans="10:28">
      <c r="J20019" s="161"/>
      <c r="L20019" s="162"/>
      <c r="P20019" s="152"/>
      <c r="AB20019" s="164"/>
    </row>
    <row r="20020" spans="10:28">
      <c r="J20020" s="161"/>
      <c r="L20020" s="162"/>
      <c r="P20020" s="152"/>
      <c r="AB20020" s="164"/>
    </row>
    <row r="20021" spans="10:28">
      <c r="J20021" s="161"/>
      <c r="L20021" s="162"/>
      <c r="P20021" s="152"/>
      <c r="AB20021" s="164"/>
    </row>
    <row r="20022" spans="10:28">
      <c r="J20022" s="161"/>
      <c r="L20022" s="162"/>
      <c r="P20022" s="152"/>
      <c r="AB20022" s="164"/>
    </row>
    <row r="20023" spans="10:28">
      <c r="J20023" s="161"/>
      <c r="L20023" s="162"/>
      <c r="P20023" s="152"/>
      <c r="AB20023" s="164"/>
    </row>
    <row r="20024" spans="10:28">
      <c r="J20024" s="161"/>
      <c r="L20024" s="162"/>
      <c r="P20024" s="152"/>
      <c r="AB20024" s="164"/>
    </row>
    <row r="20025" spans="10:28">
      <c r="J20025" s="161"/>
      <c r="L20025" s="162"/>
      <c r="P20025" s="152"/>
      <c r="AB20025" s="164"/>
    </row>
    <row r="20026" spans="10:28">
      <c r="J20026" s="161"/>
      <c r="L20026" s="162"/>
      <c r="P20026" s="152"/>
      <c r="AB20026" s="164"/>
    </row>
    <row r="20027" spans="10:28">
      <c r="J20027" s="161"/>
      <c r="L20027" s="162"/>
      <c r="P20027" s="152"/>
      <c r="AB20027" s="164"/>
    </row>
    <row r="20028" spans="10:28">
      <c r="J20028" s="161"/>
      <c r="L20028" s="162"/>
      <c r="P20028" s="152"/>
      <c r="AB20028" s="164"/>
    </row>
    <row r="20029" spans="10:28">
      <c r="J20029" s="161"/>
      <c r="L20029" s="162"/>
      <c r="P20029" s="152"/>
      <c r="AB20029" s="164"/>
    </row>
    <row r="20030" spans="10:28">
      <c r="J20030" s="161"/>
      <c r="L20030" s="162"/>
      <c r="P20030" s="152"/>
      <c r="AB20030" s="164"/>
    </row>
    <row r="20031" spans="10:28">
      <c r="J20031" s="161"/>
      <c r="L20031" s="162"/>
      <c r="P20031" s="152"/>
      <c r="AB20031" s="164"/>
    </row>
    <row r="20032" spans="10:28">
      <c r="J20032" s="161"/>
      <c r="L20032" s="162"/>
      <c r="P20032" s="152"/>
      <c r="AB20032" s="164"/>
    </row>
    <row r="20033" spans="5:28">
      <c r="J20033" s="161"/>
      <c r="L20033" s="162"/>
      <c r="P20033" s="152"/>
      <c r="AB20033" s="164"/>
    </row>
    <row r="20034" spans="5:28">
      <c r="J20034" s="161"/>
      <c r="L20034" s="162"/>
      <c r="P20034" s="152"/>
      <c r="AB20034" s="164"/>
    </row>
    <row r="20035" spans="5:28">
      <c r="J20035" s="161"/>
      <c r="L20035" s="162"/>
      <c r="P20035" s="152"/>
      <c r="AB20035" s="164"/>
    </row>
    <row r="20036" spans="5:28">
      <c r="J20036" s="161"/>
      <c r="L20036" s="162"/>
      <c r="P20036" s="152"/>
      <c r="AB20036" s="164"/>
    </row>
    <row r="20037" spans="5:28">
      <c r="J20037" s="161"/>
      <c r="L20037" s="162"/>
      <c r="P20037" s="152"/>
      <c r="AB20037" s="164"/>
    </row>
    <row r="20038" spans="5:28">
      <c r="J20038" s="161"/>
      <c r="L20038" s="162"/>
      <c r="P20038" s="152"/>
      <c r="AB20038" s="164"/>
    </row>
    <row r="20039" spans="5:28">
      <c r="J20039" s="161"/>
      <c r="L20039" s="162"/>
      <c r="P20039" s="152"/>
      <c r="AB20039" s="164"/>
    </row>
    <row r="20040" spans="5:28">
      <c r="J20040" s="161"/>
      <c r="L20040" s="162"/>
      <c r="P20040" s="152"/>
      <c r="AB20040" s="164"/>
    </row>
    <row r="20041" spans="5:28">
      <c r="J20041" s="161"/>
      <c r="L20041" s="162"/>
      <c r="P20041" s="152"/>
      <c r="AB20041" s="164"/>
    </row>
    <row r="20042" spans="5:28">
      <c r="J20042" s="161"/>
      <c r="L20042" s="162"/>
      <c r="P20042" s="152"/>
      <c r="AB20042" s="164"/>
    </row>
    <row r="20043" spans="5:28">
      <c r="J20043" s="161"/>
      <c r="L20043" s="162"/>
      <c r="P20043" s="152"/>
      <c r="AB20043" s="164"/>
    </row>
    <row r="20044" spans="5:28">
      <c r="E20044" s="166"/>
      <c r="J20044" s="161"/>
      <c r="L20044" s="162"/>
      <c r="P20044" s="152"/>
      <c r="AB20044" s="164"/>
    </row>
    <row r="20045" spans="5:28">
      <c r="J20045" s="161"/>
      <c r="L20045" s="162"/>
      <c r="P20045" s="152"/>
      <c r="AB20045" s="164"/>
    </row>
    <row r="20046" spans="5:28">
      <c r="J20046" s="161"/>
      <c r="L20046" s="162"/>
      <c r="P20046" s="152"/>
      <c r="AB20046" s="164"/>
    </row>
    <row r="20047" spans="5:28">
      <c r="J20047" s="161"/>
      <c r="L20047" s="162"/>
      <c r="P20047" s="152"/>
      <c r="AB20047" s="164"/>
    </row>
    <row r="20048" spans="5:28">
      <c r="J20048" s="161"/>
      <c r="L20048" s="162"/>
      <c r="P20048" s="152"/>
      <c r="AB20048" s="164"/>
    </row>
    <row r="20049" spans="5:28">
      <c r="J20049" s="161"/>
      <c r="L20049" s="162"/>
      <c r="P20049" s="152"/>
      <c r="AB20049" s="164"/>
    </row>
    <row r="20050" spans="5:28">
      <c r="J20050" s="161"/>
      <c r="L20050" s="162"/>
      <c r="P20050" s="152"/>
      <c r="AB20050" s="164"/>
    </row>
    <row r="20051" spans="5:28">
      <c r="J20051" s="161"/>
      <c r="L20051" s="162"/>
      <c r="P20051" s="152"/>
      <c r="AB20051" s="164"/>
    </row>
    <row r="20052" spans="5:28">
      <c r="J20052" s="161"/>
      <c r="L20052" s="162"/>
      <c r="P20052" s="152"/>
      <c r="AB20052" s="164"/>
    </row>
    <row r="20053" spans="5:28">
      <c r="J20053" s="161"/>
      <c r="L20053" s="162"/>
      <c r="P20053" s="152"/>
      <c r="AB20053" s="164"/>
    </row>
    <row r="20054" spans="5:28">
      <c r="J20054" s="161"/>
      <c r="L20054" s="162"/>
      <c r="P20054" s="152"/>
      <c r="AB20054" s="164"/>
    </row>
    <row r="20055" spans="5:28">
      <c r="J20055" s="161"/>
      <c r="L20055" s="162"/>
      <c r="P20055" s="152"/>
      <c r="AB20055" s="164"/>
    </row>
    <row r="20056" spans="5:28">
      <c r="J20056" s="161"/>
      <c r="L20056" s="162"/>
      <c r="AB20056" s="164"/>
    </row>
    <row r="20057" spans="5:28">
      <c r="J20057" s="161"/>
      <c r="L20057" s="162"/>
      <c r="AB20057" s="164"/>
    </row>
    <row r="20058" spans="5:28">
      <c r="J20058" s="161"/>
      <c r="L20058" s="162"/>
      <c r="AB20058" s="164"/>
    </row>
    <row r="20059" spans="5:28">
      <c r="E20059" s="166"/>
      <c r="J20059" s="161"/>
      <c r="L20059" s="162"/>
      <c r="AB20059" s="164"/>
    </row>
    <row r="20060" spans="5:28">
      <c r="E20060" s="166"/>
      <c r="J20060" s="161"/>
      <c r="L20060" s="162"/>
      <c r="AB20060" s="164"/>
    </row>
    <row r="20061" spans="5:28">
      <c r="E20061" s="166"/>
      <c r="J20061" s="161"/>
      <c r="L20061" s="162"/>
      <c r="AB20061" s="164"/>
    </row>
    <row r="20062" spans="5:28">
      <c r="E20062" s="166"/>
      <c r="J20062" s="161"/>
      <c r="L20062" s="162"/>
      <c r="AB20062" s="164"/>
    </row>
    <row r="20063" spans="5:28">
      <c r="E20063" s="166"/>
      <c r="J20063" s="161"/>
      <c r="L20063" s="162"/>
      <c r="AB20063" s="164"/>
    </row>
    <row r="20064" spans="5:28">
      <c r="E20064" s="166"/>
      <c r="J20064" s="161"/>
      <c r="L20064" s="162"/>
      <c r="AB20064" s="164"/>
    </row>
    <row r="20065" spans="5:28">
      <c r="J20065" s="161"/>
      <c r="L20065" s="162"/>
      <c r="AB20065" s="164"/>
    </row>
    <row r="20066" spans="5:28">
      <c r="J20066" s="161"/>
      <c r="L20066" s="162"/>
      <c r="AB20066" s="164"/>
    </row>
    <row r="20067" spans="5:28">
      <c r="J20067" s="161"/>
      <c r="L20067" s="162"/>
      <c r="AB20067" s="164"/>
    </row>
    <row r="20068" spans="5:28">
      <c r="J20068" s="161"/>
      <c r="L20068" s="162"/>
      <c r="AB20068" s="164"/>
    </row>
    <row r="20069" spans="5:28">
      <c r="J20069" s="161"/>
      <c r="L20069" s="162"/>
      <c r="AB20069" s="164"/>
    </row>
    <row r="20070" spans="5:28">
      <c r="J20070" s="161"/>
      <c r="L20070" s="162"/>
      <c r="AB20070" s="164"/>
    </row>
    <row r="20071" spans="5:28">
      <c r="J20071" s="161"/>
      <c r="L20071" s="162"/>
      <c r="AB20071" s="164"/>
    </row>
    <row r="20072" spans="5:28">
      <c r="J20072" s="161"/>
      <c r="L20072" s="162"/>
      <c r="AB20072" s="164"/>
    </row>
    <row r="20073" spans="5:28">
      <c r="E20073" s="166"/>
      <c r="J20073" s="161"/>
      <c r="L20073" s="162"/>
      <c r="AB20073" s="164"/>
    </row>
    <row r="20074" spans="5:28">
      <c r="E20074" s="166"/>
      <c r="J20074" s="161"/>
      <c r="L20074" s="162"/>
      <c r="AB20074" s="164"/>
    </row>
    <row r="20075" spans="5:28">
      <c r="E20075" s="166"/>
      <c r="J20075" s="161"/>
      <c r="L20075" s="162"/>
      <c r="AB20075" s="164"/>
    </row>
    <row r="20076" spans="5:28">
      <c r="E20076" s="166"/>
      <c r="J20076" s="161"/>
      <c r="L20076" s="162"/>
      <c r="AB20076" s="164"/>
    </row>
    <row r="20077" spans="5:28">
      <c r="E20077" s="166"/>
      <c r="J20077" s="161"/>
      <c r="L20077" s="162"/>
      <c r="AB20077" s="164"/>
    </row>
    <row r="20078" spans="5:28">
      <c r="E20078" s="166"/>
      <c r="J20078" s="161"/>
      <c r="L20078" s="162"/>
      <c r="AB20078" s="164"/>
    </row>
    <row r="20079" spans="5:28">
      <c r="E20079" s="166"/>
      <c r="J20079" s="161"/>
      <c r="L20079" s="162"/>
      <c r="AB20079" s="164"/>
    </row>
    <row r="20080" spans="5:28">
      <c r="E20080" s="166"/>
      <c r="J20080" s="161"/>
      <c r="L20080" s="162"/>
      <c r="AB20080" s="164"/>
    </row>
    <row r="20081" spans="5:28">
      <c r="E20081" s="166"/>
      <c r="J20081" s="161"/>
      <c r="L20081" s="162"/>
      <c r="AB20081" s="164"/>
    </row>
    <row r="20082" spans="5:28">
      <c r="E20082" s="166"/>
      <c r="J20082" s="161"/>
      <c r="L20082" s="162"/>
      <c r="AB20082" s="164"/>
    </row>
    <row r="20083" spans="5:28">
      <c r="E20083" s="166"/>
      <c r="J20083" s="161"/>
      <c r="L20083" s="162"/>
      <c r="AB20083" s="164"/>
    </row>
    <row r="20084" spans="5:28">
      <c r="E20084" s="166"/>
      <c r="J20084" s="161"/>
      <c r="L20084" s="162"/>
      <c r="AB20084" s="164"/>
    </row>
    <row r="20085" spans="5:28">
      <c r="E20085" s="166"/>
      <c r="J20085" s="161"/>
      <c r="L20085" s="162"/>
      <c r="AB20085" s="164"/>
    </row>
    <row r="20086" spans="5:28">
      <c r="E20086" s="166"/>
      <c r="J20086" s="161"/>
      <c r="L20086" s="162"/>
      <c r="AB20086" s="164"/>
    </row>
    <row r="20087" spans="5:28">
      <c r="E20087" s="166"/>
      <c r="J20087" s="161"/>
      <c r="L20087" s="162"/>
      <c r="AB20087" s="164"/>
    </row>
    <row r="20088" spans="5:28">
      <c r="E20088" s="166"/>
      <c r="J20088" s="161"/>
      <c r="L20088" s="162"/>
      <c r="AB20088" s="164"/>
    </row>
    <row r="20089" spans="5:28">
      <c r="E20089" s="166"/>
      <c r="J20089" s="161"/>
      <c r="L20089" s="162"/>
      <c r="AB20089" s="164"/>
    </row>
    <row r="20090" spans="5:28">
      <c r="E20090" s="166"/>
      <c r="J20090" s="161"/>
      <c r="L20090" s="162"/>
      <c r="AB20090" s="164"/>
    </row>
    <row r="20091" spans="5:28">
      <c r="E20091" s="166"/>
      <c r="J20091" s="161"/>
      <c r="L20091" s="162"/>
      <c r="AB20091" s="164"/>
    </row>
    <row r="20092" spans="5:28">
      <c r="E20092" s="166"/>
      <c r="J20092" s="161"/>
      <c r="L20092" s="162"/>
      <c r="AB20092" s="164"/>
    </row>
    <row r="20093" spans="5:28">
      <c r="E20093" s="166"/>
      <c r="J20093" s="161"/>
      <c r="L20093" s="162"/>
      <c r="AB20093" s="164"/>
    </row>
    <row r="20094" spans="5:28">
      <c r="E20094" s="166"/>
      <c r="J20094" s="161"/>
      <c r="L20094" s="162"/>
      <c r="AB20094" s="164"/>
    </row>
    <row r="20095" spans="5:28">
      <c r="E20095" s="166"/>
      <c r="J20095" s="161"/>
      <c r="L20095" s="162"/>
      <c r="AB20095" s="164"/>
    </row>
    <row r="20096" spans="5:28">
      <c r="E20096" s="166"/>
      <c r="J20096" s="161"/>
      <c r="L20096" s="162"/>
      <c r="AB20096" s="164"/>
    </row>
    <row r="20097" spans="5:28">
      <c r="E20097" s="166"/>
      <c r="J20097" s="161"/>
      <c r="L20097" s="162"/>
      <c r="AB20097" s="164"/>
    </row>
    <row r="20098" spans="5:28">
      <c r="E20098" s="166"/>
      <c r="J20098" s="161"/>
      <c r="L20098" s="162"/>
      <c r="AB20098" s="164"/>
    </row>
    <row r="20099" spans="5:28">
      <c r="E20099" s="166"/>
      <c r="J20099" s="161"/>
      <c r="L20099" s="162"/>
      <c r="AB20099" s="164"/>
    </row>
    <row r="20100" spans="5:28">
      <c r="J20100" s="161"/>
      <c r="L20100" s="162"/>
      <c r="AB20100" s="164"/>
    </row>
    <row r="20101" spans="5:28">
      <c r="J20101" s="161"/>
      <c r="L20101" s="162"/>
      <c r="AB20101" s="164"/>
    </row>
    <row r="20102" spans="5:28">
      <c r="J20102" s="161"/>
      <c r="L20102" s="162"/>
      <c r="AB20102" s="164"/>
    </row>
    <row r="20103" spans="5:28">
      <c r="E20103" s="166"/>
      <c r="J20103" s="161"/>
      <c r="L20103" s="162"/>
      <c r="AB20103" s="164"/>
    </row>
    <row r="20104" spans="5:28">
      <c r="E20104" s="166"/>
      <c r="J20104" s="161"/>
      <c r="L20104" s="162"/>
      <c r="P20104" s="152"/>
      <c r="AB20104" s="164"/>
    </row>
    <row r="20105" spans="5:28">
      <c r="E20105" s="166"/>
      <c r="J20105" s="161"/>
      <c r="L20105" s="162"/>
      <c r="P20105" s="152"/>
      <c r="AB20105" s="164"/>
    </row>
    <row r="20106" spans="5:28">
      <c r="E20106" s="166"/>
      <c r="J20106" s="161"/>
      <c r="L20106" s="162"/>
      <c r="P20106" s="152"/>
      <c r="AB20106" s="164"/>
    </row>
    <row r="20107" spans="5:28">
      <c r="J20107" s="161"/>
      <c r="L20107" s="162"/>
      <c r="P20107" s="152"/>
      <c r="AB20107" s="164"/>
    </row>
    <row r="20108" spans="5:28">
      <c r="J20108" s="161"/>
      <c r="L20108" s="162"/>
      <c r="P20108" s="152"/>
      <c r="AB20108" s="164"/>
    </row>
    <row r="20109" spans="5:28">
      <c r="J20109" s="161"/>
      <c r="L20109" s="162"/>
      <c r="P20109" s="152"/>
      <c r="AB20109" s="164"/>
    </row>
    <row r="20110" spans="5:28">
      <c r="J20110" s="161"/>
      <c r="L20110" s="162"/>
      <c r="P20110" s="152"/>
      <c r="AB20110" s="164"/>
    </row>
    <row r="20111" spans="5:28">
      <c r="J20111" s="161"/>
      <c r="L20111" s="162"/>
      <c r="P20111" s="152"/>
      <c r="AB20111" s="164"/>
    </row>
    <row r="20112" spans="5:28">
      <c r="J20112" s="161"/>
      <c r="L20112" s="162"/>
      <c r="P20112" s="152"/>
      <c r="AB20112" s="164"/>
    </row>
    <row r="20113" spans="5:28">
      <c r="J20113" s="161"/>
      <c r="L20113" s="162"/>
      <c r="P20113" s="152"/>
      <c r="AB20113" s="164"/>
    </row>
    <row r="20114" spans="5:28">
      <c r="J20114" s="161"/>
      <c r="L20114" s="162"/>
      <c r="P20114" s="152"/>
      <c r="AB20114" s="164"/>
    </row>
    <row r="20115" spans="5:28">
      <c r="J20115" s="161"/>
      <c r="L20115" s="162"/>
      <c r="P20115" s="152"/>
      <c r="AB20115" s="164"/>
    </row>
    <row r="20116" spans="5:28">
      <c r="J20116" s="161"/>
      <c r="L20116" s="162"/>
      <c r="P20116" s="152"/>
      <c r="AB20116" s="164"/>
    </row>
    <row r="20117" spans="5:28">
      <c r="J20117" s="161"/>
      <c r="L20117" s="162"/>
      <c r="P20117" s="152"/>
      <c r="AB20117" s="164"/>
    </row>
    <row r="20118" spans="5:28">
      <c r="J20118" s="161"/>
      <c r="L20118" s="162"/>
      <c r="P20118" s="152"/>
      <c r="AB20118" s="164"/>
    </row>
    <row r="20119" spans="5:28">
      <c r="J20119" s="161"/>
      <c r="L20119" s="162"/>
      <c r="P20119" s="152"/>
      <c r="AB20119" s="164"/>
    </row>
    <row r="20120" spans="5:28">
      <c r="J20120" s="161"/>
      <c r="L20120" s="162"/>
      <c r="P20120" s="152"/>
      <c r="AB20120" s="164"/>
    </row>
    <row r="20121" spans="5:28">
      <c r="J20121" s="161"/>
      <c r="L20121" s="162"/>
      <c r="P20121" s="152"/>
      <c r="AB20121" s="164"/>
    </row>
    <row r="20122" spans="5:28">
      <c r="J20122" s="161"/>
      <c r="L20122" s="162"/>
      <c r="P20122" s="152"/>
      <c r="AB20122" s="164"/>
    </row>
    <row r="20123" spans="5:28">
      <c r="J20123" s="161"/>
      <c r="L20123" s="162"/>
      <c r="P20123" s="152"/>
      <c r="AB20123" s="164"/>
    </row>
    <row r="20124" spans="5:28">
      <c r="J20124" s="161"/>
      <c r="L20124" s="162"/>
      <c r="P20124" s="152"/>
      <c r="AB20124" s="164"/>
    </row>
    <row r="20125" spans="5:28">
      <c r="J20125" s="161"/>
      <c r="L20125" s="162"/>
      <c r="P20125" s="152"/>
      <c r="AB20125" s="164"/>
    </row>
    <row r="20126" spans="5:28">
      <c r="J20126" s="161"/>
      <c r="L20126" s="162"/>
      <c r="P20126" s="152"/>
      <c r="AB20126" s="164"/>
    </row>
    <row r="20127" spans="5:28">
      <c r="E20127" s="166"/>
      <c r="J20127" s="161"/>
      <c r="L20127" s="162"/>
      <c r="P20127" s="152"/>
      <c r="AB20127" s="164"/>
    </row>
    <row r="20128" spans="5:28">
      <c r="E20128" s="166"/>
      <c r="J20128" s="161"/>
      <c r="L20128" s="162"/>
      <c r="P20128" s="152"/>
      <c r="AB20128" s="164"/>
    </row>
    <row r="20129" spans="5:28">
      <c r="E20129" s="166"/>
      <c r="J20129" s="161"/>
      <c r="L20129" s="162"/>
      <c r="P20129" s="152"/>
      <c r="AB20129" s="164"/>
    </row>
    <row r="20130" spans="5:28">
      <c r="E20130" s="166"/>
      <c r="J20130" s="161"/>
      <c r="L20130" s="162"/>
      <c r="P20130" s="152"/>
      <c r="AB20130" s="164"/>
    </row>
    <row r="20131" spans="5:28">
      <c r="E20131" s="166"/>
      <c r="J20131" s="161"/>
      <c r="L20131" s="162"/>
      <c r="P20131" s="152"/>
      <c r="AB20131" s="164"/>
    </row>
    <row r="20132" spans="5:28">
      <c r="E20132" s="166"/>
      <c r="J20132" s="161"/>
      <c r="L20132" s="162"/>
      <c r="P20132" s="152"/>
      <c r="AB20132" s="164"/>
    </row>
    <row r="20133" spans="5:28">
      <c r="E20133" s="166"/>
      <c r="J20133" s="161"/>
      <c r="L20133" s="162"/>
      <c r="P20133" s="152"/>
      <c r="AB20133" s="164"/>
    </row>
    <row r="20134" spans="5:28">
      <c r="E20134" s="166"/>
      <c r="J20134" s="161"/>
      <c r="L20134" s="162"/>
      <c r="P20134" s="152"/>
      <c r="AB20134" s="164"/>
    </row>
    <row r="20135" spans="5:28">
      <c r="E20135" s="166"/>
      <c r="J20135" s="161"/>
      <c r="L20135" s="162"/>
      <c r="P20135" s="152"/>
      <c r="AB20135" s="164"/>
    </row>
    <row r="20136" spans="5:28">
      <c r="E20136" s="166"/>
      <c r="J20136" s="161"/>
      <c r="L20136" s="162"/>
      <c r="P20136" s="152"/>
      <c r="AB20136" s="164"/>
    </row>
    <row r="20137" spans="5:28">
      <c r="E20137" s="166"/>
      <c r="J20137" s="161"/>
      <c r="L20137" s="162"/>
      <c r="P20137" s="152"/>
      <c r="AB20137" s="164"/>
    </row>
    <row r="20138" spans="5:28">
      <c r="E20138" s="166"/>
      <c r="J20138" s="161"/>
      <c r="L20138" s="162"/>
      <c r="P20138" s="152"/>
      <c r="AB20138" s="164"/>
    </row>
    <row r="20139" spans="5:28">
      <c r="E20139" s="166"/>
      <c r="J20139" s="161"/>
      <c r="L20139" s="162"/>
      <c r="P20139" s="152"/>
      <c r="AB20139" s="164"/>
    </row>
    <row r="20140" spans="5:28">
      <c r="E20140" s="166"/>
      <c r="J20140" s="161"/>
      <c r="L20140" s="162"/>
      <c r="P20140" s="152"/>
      <c r="AB20140" s="164"/>
    </row>
    <row r="20141" spans="5:28">
      <c r="E20141" s="166"/>
      <c r="J20141" s="161"/>
      <c r="L20141" s="162"/>
      <c r="P20141" s="152"/>
      <c r="AB20141" s="164"/>
    </row>
    <row r="20142" spans="5:28">
      <c r="J20142" s="161"/>
      <c r="L20142" s="162"/>
      <c r="P20142" s="152"/>
      <c r="AB20142" s="164"/>
    </row>
    <row r="20143" spans="5:28">
      <c r="J20143" s="161"/>
      <c r="L20143" s="162"/>
      <c r="P20143" s="152"/>
      <c r="AB20143" s="164"/>
    </row>
    <row r="20144" spans="5:28">
      <c r="J20144" s="161"/>
      <c r="L20144" s="162"/>
      <c r="P20144" s="152"/>
      <c r="AB20144" s="164"/>
    </row>
    <row r="20145" spans="5:28">
      <c r="J20145" s="161"/>
      <c r="L20145" s="162"/>
      <c r="P20145" s="152"/>
      <c r="AB20145" s="164"/>
    </row>
    <row r="20146" spans="5:28">
      <c r="J20146" s="161"/>
      <c r="L20146" s="162"/>
      <c r="P20146" s="152"/>
      <c r="AB20146" s="164"/>
    </row>
    <row r="20147" spans="5:28">
      <c r="J20147" s="161"/>
      <c r="L20147" s="162"/>
      <c r="P20147" s="152"/>
      <c r="AB20147" s="164"/>
    </row>
    <row r="20148" spans="5:28">
      <c r="J20148" s="161"/>
      <c r="L20148" s="162"/>
      <c r="P20148" s="152"/>
      <c r="AB20148" s="164"/>
    </row>
    <row r="20149" spans="5:28">
      <c r="J20149" s="161"/>
      <c r="L20149" s="162"/>
      <c r="P20149" s="152"/>
      <c r="AB20149" s="164"/>
    </row>
    <row r="20150" spans="5:28">
      <c r="J20150" s="161"/>
      <c r="L20150" s="162"/>
      <c r="P20150" s="152"/>
      <c r="AB20150" s="164"/>
    </row>
    <row r="20151" spans="5:28">
      <c r="J20151" s="161"/>
      <c r="L20151" s="162"/>
      <c r="P20151" s="152"/>
      <c r="AB20151" s="164"/>
    </row>
    <row r="20152" spans="5:28">
      <c r="J20152" s="161"/>
      <c r="L20152" s="162"/>
      <c r="P20152" s="152"/>
      <c r="AB20152" s="164"/>
    </row>
    <row r="20153" spans="5:28">
      <c r="J20153" s="161"/>
      <c r="L20153" s="162"/>
      <c r="P20153" s="152"/>
      <c r="AB20153" s="164"/>
    </row>
    <row r="20154" spans="5:28">
      <c r="J20154" s="161"/>
      <c r="L20154" s="162"/>
      <c r="P20154" s="152"/>
      <c r="AB20154" s="164"/>
    </row>
    <row r="20155" spans="5:28">
      <c r="J20155" s="161"/>
      <c r="L20155" s="162"/>
      <c r="P20155" s="152"/>
      <c r="AB20155" s="164"/>
    </row>
    <row r="20156" spans="5:28">
      <c r="J20156" s="161"/>
      <c r="L20156" s="162"/>
      <c r="P20156" s="152"/>
      <c r="AB20156" s="164"/>
    </row>
    <row r="20157" spans="5:28">
      <c r="J20157" s="161"/>
      <c r="L20157" s="162"/>
      <c r="P20157" s="152"/>
      <c r="AB20157" s="164"/>
    </row>
    <row r="20158" spans="5:28">
      <c r="E20158" s="166"/>
      <c r="J20158" s="161"/>
      <c r="L20158" s="162"/>
      <c r="P20158" s="152"/>
      <c r="AB20158" s="164"/>
    </row>
    <row r="20159" spans="5:28">
      <c r="E20159" s="166"/>
      <c r="J20159" s="161"/>
      <c r="L20159" s="162"/>
      <c r="P20159" s="152"/>
      <c r="AB20159" s="164"/>
    </row>
    <row r="20160" spans="5:28">
      <c r="E20160" s="166"/>
      <c r="J20160" s="161"/>
      <c r="L20160" s="162"/>
      <c r="P20160" s="152"/>
      <c r="AB20160" s="164"/>
    </row>
    <row r="20161" spans="5:28">
      <c r="E20161" s="166"/>
      <c r="J20161" s="161"/>
      <c r="L20161" s="162"/>
      <c r="P20161" s="152"/>
      <c r="AB20161" s="164"/>
    </row>
    <row r="20162" spans="5:28">
      <c r="J20162" s="161"/>
      <c r="L20162" s="162"/>
      <c r="P20162" s="152"/>
      <c r="AB20162" s="164"/>
    </row>
    <row r="20163" spans="5:28">
      <c r="J20163" s="161"/>
      <c r="L20163" s="162"/>
      <c r="P20163" s="152"/>
      <c r="AB20163" s="164"/>
    </row>
    <row r="20164" spans="5:28">
      <c r="J20164" s="161"/>
      <c r="L20164" s="162"/>
      <c r="P20164" s="152"/>
      <c r="AB20164" s="164"/>
    </row>
    <row r="20165" spans="5:28">
      <c r="E20165" s="166"/>
      <c r="J20165" s="161"/>
      <c r="L20165" s="162"/>
      <c r="P20165" s="152"/>
      <c r="AB20165" s="164"/>
    </row>
    <row r="20166" spans="5:28">
      <c r="J20166" s="161"/>
      <c r="L20166" s="162"/>
      <c r="P20166" s="152"/>
      <c r="AB20166" s="164"/>
    </row>
    <row r="20167" spans="5:28">
      <c r="E20167" s="166"/>
      <c r="J20167" s="161"/>
      <c r="L20167" s="162"/>
      <c r="P20167" s="152"/>
      <c r="AB20167" s="164"/>
    </row>
    <row r="20168" spans="5:28">
      <c r="J20168" s="161"/>
      <c r="L20168" s="162"/>
      <c r="P20168" s="152"/>
      <c r="AB20168" s="164"/>
    </row>
    <row r="20169" spans="5:28">
      <c r="J20169" s="161"/>
      <c r="L20169" s="162"/>
      <c r="P20169" s="152"/>
      <c r="AB20169" s="164"/>
    </row>
    <row r="20170" spans="5:28">
      <c r="J20170" s="161"/>
      <c r="L20170" s="162"/>
      <c r="P20170" s="152"/>
      <c r="AB20170" s="164"/>
    </row>
    <row r="20171" spans="5:28">
      <c r="J20171" s="161"/>
      <c r="L20171" s="162"/>
      <c r="P20171" s="152"/>
      <c r="AB20171" s="164"/>
    </row>
    <row r="20172" spans="5:28">
      <c r="J20172" s="161"/>
      <c r="L20172" s="162"/>
      <c r="P20172" s="152"/>
      <c r="AB20172" s="164"/>
    </row>
    <row r="20173" spans="5:28">
      <c r="J20173" s="161"/>
      <c r="L20173" s="162"/>
      <c r="P20173" s="152"/>
      <c r="AB20173" s="164"/>
    </row>
    <row r="20174" spans="5:28">
      <c r="J20174" s="161"/>
      <c r="L20174" s="162"/>
      <c r="P20174" s="152"/>
      <c r="AB20174" s="164"/>
    </row>
    <row r="20175" spans="5:28">
      <c r="J20175" s="161"/>
      <c r="L20175" s="162"/>
      <c r="P20175" s="152"/>
      <c r="AB20175" s="164"/>
    </row>
    <row r="20176" spans="5:28">
      <c r="E20176" s="166"/>
      <c r="J20176" s="161"/>
      <c r="L20176" s="162"/>
      <c r="P20176" s="152"/>
      <c r="AB20176" s="164"/>
    </row>
    <row r="20177" spans="5:28">
      <c r="J20177" s="161"/>
      <c r="L20177" s="162"/>
      <c r="P20177" s="152"/>
      <c r="AB20177" s="164"/>
    </row>
    <row r="20178" spans="5:28">
      <c r="J20178" s="161"/>
      <c r="L20178" s="162"/>
      <c r="P20178" s="152"/>
      <c r="AB20178" s="164"/>
    </row>
    <row r="20179" spans="5:28">
      <c r="J20179" s="161"/>
      <c r="L20179" s="162"/>
      <c r="P20179" s="152"/>
      <c r="AB20179" s="164"/>
    </row>
    <row r="20180" spans="5:28">
      <c r="J20180" s="161"/>
      <c r="L20180" s="162"/>
      <c r="P20180" s="152"/>
      <c r="AB20180" s="164"/>
    </row>
    <row r="20181" spans="5:28">
      <c r="J20181" s="161"/>
      <c r="L20181" s="162"/>
      <c r="P20181" s="152"/>
      <c r="AB20181" s="164"/>
    </row>
    <row r="20182" spans="5:28">
      <c r="E20182" s="166"/>
      <c r="J20182" s="161"/>
      <c r="L20182" s="162"/>
      <c r="P20182" s="152"/>
      <c r="AB20182" s="164"/>
    </row>
    <row r="20183" spans="5:28">
      <c r="E20183" s="166"/>
      <c r="J20183" s="161"/>
      <c r="L20183" s="162"/>
      <c r="P20183" s="152"/>
      <c r="AB20183" s="164"/>
    </row>
    <row r="20184" spans="5:28">
      <c r="E20184" s="166"/>
      <c r="J20184" s="161"/>
      <c r="L20184" s="162"/>
      <c r="P20184" s="152"/>
      <c r="AB20184" s="164"/>
    </row>
    <row r="20185" spans="5:28">
      <c r="E20185" s="166"/>
      <c r="J20185" s="161"/>
      <c r="L20185" s="162"/>
      <c r="P20185" s="152"/>
      <c r="AB20185" s="164"/>
    </row>
    <row r="20186" spans="5:28">
      <c r="E20186" s="166"/>
      <c r="J20186" s="161"/>
      <c r="L20186" s="162"/>
      <c r="P20186" s="152"/>
      <c r="AB20186" s="164"/>
    </row>
    <row r="20187" spans="5:28">
      <c r="E20187" s="166"/>
      <c r="J20187" s="161"/>
      <c r="L20187" s="162"/>
      <c r="P20187" s="152"/>
      <c r="AB20187" s="164"/>
    </row>
    <row r="20188" spans="5:28">
      <c r="E20188" s="166"/>
      <c r="J20188" s="161"/>
      <c r="L20188" s="162"/>
      <c r="P20188" s="152"/>
      <c r="AB20188" s="164"/>
    </row>
    <row r="20189" spans="5:28">
      <c r="J20189" s="161"/>
      <c r="L20189" s="162"/>
      <c r="P20189" s="152"/>
      <c r="AB20189" s="164"/>
    </row>
    <row r="20190" spans="5:28">
      <c r="E20190" s="166"/>
      <c r="J20190" s="161"/>
      <c r="L20190" s="162"/>
      <c r="P20190" s="152"/>
      <c r="AB20190" s="164"/>
    </row>
    <row r="20191" spans="5:28">
      <c r="J20191" s="161"/>
      <c r="L20191" s="162"/>
      <c r="P20191" s="152"/>
      <c r="AB20191" s="164"/>
    </row>
    <row r="20192" spans="5:28">
      <c r="E20192" s="166"/>
      <c r="J20192" s="161"/>
      <c r="L20192" s="162"/>
      <c r="P20192" s="152"/>
      <c r="AB20192" s="164"/>
    </row>
    <row r="20193" spans="5:28">
      <c r="E20193" s="166"/>
      <c r="J20193" s="161"/>
      <c r="L20193" s="162"/>
      <c r="P20193" s="152"/>
      <c r="AB20193" s="164"/>
    </row>
    <row r="20194" spans="5:28">
      <c r="E20194" s="166"/>
      <c r="J20194" s="161"/>
      <c r="L20194" s="162"/>
      <c r="P20194" s="152"/>
      <c r="AB20194" s="164"/>
    </row>
    <row r="20195" spans="5:28">
      <c r="J20195" s="161"/>
      <c r="L20195" s="162"/>
      <c r="P20195" s="152"/>
      <c r="AB20195" s="164"/>
    </row>
    <row r="20196" spans="5:28">
      <c r="E20196" s="166"/>
      <c r="J20196" s="161"/>
      <c r="L20196" s="162"/>
      <c r="P20196" s="152"/>
      <c r="AB20196" s="164"/>
    </row>
    <row r="20197" spans="5:28">
      <c r="J20197" s="161"/>
      <c r="L20197" s="162"/>
      <c r="P20197" s="152"/>
      <c r="AB20197" s="164"/>
    </row>
    <row r="20198" spans="5:28">
      <c r="J20198" s="161"/>
      <c r="L20198" s="162"/>
      <c r="P20198" s="152"/>
      <c r="AB20198" s="164"/>
    </row>
    <row r="20199" spans="5:28">
      <c r="J20199" s="161"/>
      <c r="L20199" s="162"/>
      <c r="P20199" s="152"/>
      <c r="AB20199" s="164"/>
    </row>
    <row r="20200" spans="5:28">
      <c r="J20200" s="161"/>
      <c r="L20200" s="162"/>
      <c r="P20200" s="152"/>
      <c r="AB20200" s="164"/>
    </row>
    <row r="20201" spans="5:28">
      <c r="J20201" s="161"/>
      <c r="L20201" s="162"/>
      <c r="P20201" s="152"/>
      <c r="AB20201" s="164"/>
    </row>
    <row r="20202" spans="5:28">
      <c r="J20202" s="161"/>
      <c r="L20202" s="162"/>
      <c r="P20202" s="152"/>
      <c r="AB20202" s="164"/>
    </row>
    <row r="20203" spans="5:28">
      <c r="J20203" s="161"/>
      <c r="L20203" s="162"/>
      <c r="P20203" s="152"/>
      <c r="AB20203" s="164"/>
    </row>
    <row r="20204" spans="5:28">
      <c r="J20204" s="161"/>
      <c r="L20204" s="162"/>
      <c r="P20204" s="152"/>
      <c r="AB20204" s="164"/>
    </row>
    <row r="20205" spans="5:28">
      <c r="J20205" s="161"/>
      <c r="L20205" s="162"/>
      <c r="P20205" s="152"/>
      <c r="AB20205" s="164"/>
    </row>
    <row r="20206" spans="5:28">
      <c r="J20206" s="161"/>
      <c r="L20206" s="162"/>
      <c r="P20206" s="152"/>
      <c r="AB20206" s="164"/>
    </row>
    <row r="20207" spans="5:28">
      <c r="J20207" s="161"/>
      <c r="L20207" s="162"/>
      <c r="P20207" s="152"/>
      <c r="AB20207" s="164"/>
    </row>
    <row r="20208" spans="5:28">
      <c r="E20208" s="166"/>
      <c r="J20208" s="161"/>
      <c r="L20208" s="162"/>
      <c r="P20208" s="152"/>
      <c r="AB20208" s="164"/>
    </row>
    <row r="20209" spans="5:28">
      <c r="E20209" s="166"/>
      <c r="J20209" s="161"/>
      <c r="L20209" s="162"/>
      <c r="P20209" s="152"/>
      <c r="AB20209" s="164"/>
    </row>
    <row r="20210" spans="5:28">
      <c r="E20210" s="166"/>
      <c r="J20210" s="161"/>
      <c r="L20210" s="162"/>
      <c r="P20210" s="152"/>
      <c r="AB20210" s="164"/>
    </row>
    <row r="20211" spans="5:28">
      <c r="J20211" s="161"/>
      <c r="L20211" s="162"/>
      <c r="P20211" s="152"/>
      <c r="AB20211" s="164"/>
    </row>
    <row r="20212" spans="5:28">
      <c r="J20212" s="161"/>
      <c r="L20212" s="162"/>
      <c r="P20212" s="152"/>
      <c r="AB20212" s="164"/>
    </row>
    <row r="20213" spans="5:28">
      <c r="J20213" s="161"/>
      <c r="L20213" s="162"/>
      <c r="P20213" s="152"/>
      <c r="AB20213" s="164"/>
    </row>
    <row r="20214" spans="5:28">
      <c r="E20214" s="166"/>
      <c r="J20214" s="161"/>
      <c r="L20214" s="162"/>
      <c r="P20214" s="152"/>
      <c r="AB20214" s="164"/>
    </row>
    <row r="20215" spans="5:28">
      <c r="E20215" s="166"/>
      <c r="J20215" s="161"/>
      <c r="L20215" s="162"/>
      <c r="P20215" s="152"/>
      <c r="AB20215" s="164"/>
    </row>
    <row r="20216" spans="5:28">
      <c r="E20216" s="166"/>
      <c r="J20216" s="161"/>
      <c r="L20216" s="162"/>
      <c r="P20216" s="152"/>
      <c r="AB20216" s="164"/>
    </row>
    <row r="20217" spans="5:28">
      <c r="E20217" s="166"/>
      <c r="J20217" s="161"/>
      <c r="L20217" s="162"/>
      <c r="P20217" s="152"/>
      <c r="AB20217" s="164"/>
    </row>
    <row r="20218" spans="5:28">
      <c r="J20218" s="161"/>
      <c r="L20218" s="162"/>
      <c r="P20218" s="152"/>
      <c r="AB20218" s="164"/>
    </row>
    <row r="20219" spans="5:28">
      <c r="J20219" s="161"/>
      <c r="L20219" s="162"/>
      <c r="P20219" s="152"/>
      <c r="AB20219" s="164"/>
    </row>
    <row r="20220" spans="5:28">
      <c r="J20220" s="161"/>
      <c r="L20220" s="162"/>
      <c r="P20220" s="152"/>
      <c r="AB20220" s="164"/>
    </row>
    <row r="20221" spans="5:28">
      <c r="J20221" s="161"/>
      <c r="L20221" s="162"/>
      <c r="P20221" s="152"/>
      <c r="AB20221" s="164"/>
    </row>
    <row r="20222" spans="5:28">
      <c r="J20222" s="161"/>
      <c r="L20222" s="162"/>
      <c r="P20222" s="152"/>
      <c r="AB20222" s="164"/>
    </row>
    <row r="20223" spans="5:28">
      <c r="J20223" s="161"/>
      <c r="L20223" s="162"/>
      <c r="P20223" s="152"/>
      <c r="AB20223" s="164"/>
    </row>
    <row r="20224" spans="5:28">
      <c r="J20224" s="161"/>
      <c r="L20224" s="162"/>
      <c r="P20224" s="152"/>
      <c r="AB20224" s="164"/>
    </row>
    <row r="20225" spans="10:28">
      <c r="J20225" s="161"/>
      <c r="L20225" s="162"/>
      <c r="P20225" s="152"/>
      <c r="AB20225" s="164"/>
    </row>
    <row r="20226" spans="10:28">
      <c r="J20226" s="161"/>
      <c r="L20226" s="162"/>
      <c r="P20226" s="152"/>
      <c r="AB20226" s="164"/>
    </row>
    <row r="20227" spans="10:28">
      <c r="J20227" s="161"/>
      <c r="L20227" s="162"/>
      <c r="P20227" s="152"/>
      <c r="AB20227" s="164"/>
    </row>
    <row r="20228" spans="10:28">
      <c r="J20228" s="161"/>
      <c r="L20228" s="162"/>
      <c r="P20228" s="152"/>
      <c r="AB20228" s="164"/>
    </row>
    <row r="20229" spans="10:28">
      <c r="J20229" s="161"/>
      <c r="L20229" s="162"/>
      <c r="P20229" s="152"/>
      <c r="AB20229" s="164"/>
    </row>
    <row r="20230" spans="10:28">
      <c r="J20230" s="161"/>
      <c r="L20230" s="162"/>
      <c r="P20230" s="152"/>
      <c r="AB20230" s="164"/>
    </row>
    <row r="20231" spans="10:28">
      <c r="J20231" s="161"/>
      <c r="L20231" s="162"/>
      <c r="P20231" s="152"/>
      <c r="AB20231" s="164"/>
    </row>
    <row r="20232" spans="10:28">
      <c r="J20232" s="161"/>
      <c r="L20232" s="162"/>
      <c r="P20232" s="152"/>
      <c r="AB20232" s="164"/>
    </row>
    <row r="20233" spans="10:28">
      <c r="J20233" s="161"/>
      <c r="L20233" s="162"/>
      <c r="P20233" s="152"/>
      <c r="AB20233" s="164"/>
    </row>
    <row r="20234" spans="10:28">
      <c r="J20234" s="161"/>
      <c r="L20234" s="162"/>
      <c r="P20234" s="152"/>
      <c r="AB20234" s="164"/>
    </row>
    <row r="20235" spans="10:28">
      <c r="J20235" s="161"/>
      <c r="L20235" s="162"/>
      <c r="P20235" s="152"/>
      <c r="AB20235" s="164"/>
    </row>
    <row r="20236" spans="10:28">
      <c r="J20236" s="161"/>
      <c r="L20236" s="162"/>
      <c r="P20236" s="152"/>
      <c r="AB20236" s="164"/>
    </row>
    <row r="20237" spans="10:28">
      <c r="J20237" s="161"/>
      <c r="L20237" s="162"/>
      <c r="P20237" s="152"/>
      <c r="AB20237" s="164"/>
    </row>
    <row r="20238" spans="10:28">
      <c r="J20238" s="161"/>
      <c r="L20238" s="162"/>
      <c r="P20238" s="152"/>
      <c r="AB20238" s="164"/>
    </row>
    <row r="20239" spans="10:28">
      <c r="J20239" s="161"/>
      <c r="L20239" s="162"/>
      <c r="P20239" s="152"/>
      <c r="AB20239" s="164"/>
    </row>
    <row r="20240" spans="10:28">
      <c r="J20240" s="161"/>
      <c r="L20240" s="162"/>
      <c r="P20240" s="152"/>
      <c r="AB20240" s="164"/>
    </row>
    <row r="20241" spans="10:28">
      <c r="J20241" s="161"/>
      <c r="L20241" s="162"/>
      <c r="P20241" s="152"/>
      <c r="AB20241" s="164"/>
    </row>
    <row r="20242" spans="10:28">
      <c r="J20242" s="161"/>
      <c r="L20242" s="162"/>
      <c r="P20242" s="152"/>
      <c r="AB20242" s="164"/>
    </row>
    <row r="20243" spans="10:28">
      <c r="J20243" s="161"/>
      <c r="L20243" s="162"/>
      <c r="P20243" s="152"/>
      <c r="AB20243" s="164"/>
    </row>
    <row r="20244" spans="10:28">
      <c r="J20244" s="161"/>
      <c r="L20244" s="162"/>
      <c r="P20244" s="152"/>
      <c r="AB20244" s="164"/>
    </row>
    <row r="20245" spans="10:28">
      <c r="J20245" s="161"/>
      <c r="L20245" s="162"/>
      <c r="P20245" s="152"/>
      <c r="AB20245" s="164"/>
    </row>
    <row r="20246" spans="10:28">
      <c r="J20246" s="161"/>
      <c r="L20246" s="162"/>
      <c r="P20246" s="152"/>
      <c r="AB20246" s="164"/>
    </row>
    <row r="20247" spans="10:28">
      <c r="J20247" s="161"/>
      <c r="L20247" s="162"/>
      <c r="P20247" s="152"/>
      <c r="AB20247" s="164"/>
    </row>
    <row r="20248" spans="10:28">
      <c r="J20248" s="161"/>
      <c r="L20248" s="162"/>
      <c r="P20248" s="152"/>
      <c r="AB20248" s="164"/>
    </row>
    <row r="20249" spans="10:28">
      <c r="J20249" s="161"/>
      <c r="L20249" s="162"/>
      <c r="P20249" s="152"/>
      <c r="AB20249" s="164"/>
    </row>
    <row r="20250" spans="10:28">
      <c r="J20250" s="161"/>
      <c r="L20250" s="162"/>
      <c r="P20250" s="152"/>
      <c r="AB20250" s="164"/>
    </row>
    <row r="20251" spans="10:28">
      <c r="J20251" s="161"/>
      <c r="L20251" s="162"/>
      <c r="P20251" s="152"/>
      <c r="AB20251" s="164"/>
    </row>
    <row r="20252" spans="10:28">
      <c r="J20252" s="161"/>
      <c r="L20252" s="162"/>
      <c r="P20252" s="152"/>
      <c r="AB20252" s="164"/>
    </row>
    <row r="20253" spans="10:28">
      <c r="J20253" s="161"/>
      <c r="L20253" s="162"/>
      <c r="P20253" s="152"/>
      <c r="AB20253" s="164"/>
    </row>
    <row r="20254" spans="10:28">
      <c r="J20254" s="161"/>
      <c r="L20254" s="162"/>
      <c r="P20254" s="152"/>
      <c r="AB20254" s="164"/>
    </row>
    <row r="20255" spans="10:28">
      <c r="J20255" s="161"/>
      <c r="L20255" s="162"/>
      <c r="P20255" s="152"/>
      <c r="AB20255" s="164"/>
    </row>
    <row r="20256" spans="10:28">
      <c r="J20256" s="161"/>
      <c r="L20256" s="162"/>
      <c r="P20256" s="152"/>
      <c r="AB20256" s="164"/>
    </row>
    <row r="20257" spans="10:28">
      <c r="J20257" s="161"/>
      <c r="L20257" s="162"/>
      <c r="AB20257" s="164"/>
    </row>
    <row r="20258" spans="10:28">
      <c r="J20258" s="161"/>
      <c r="L20258" s="162"/>
      <c r="AB20258" s="164"/>
    </row>
    <row r="20259" spans="10:28">
      <c r="J20259" s="161"/>
      <c r="L20259" s="162"/>
      <c r="AB20259" s="164"/>
    </row>
    <row r="20260" spans="10:28">
      <c r="J20260" s="161"/>
      <c r="L20260" s="162"/>
      <c r="AB20260" s="164"/>
    </row>
    <row r="20261" spans="10:28">
      <c r="J20261" s="161"/>
      <c r="L20261" s="162"/>
      <c r="AB20261" s="164"/>
    </row>
    <row r="20262" spans="10:28">
      <c r="J20262" s="161"/>
      <c r="L20262" s="162"/>
      <c r="AB20262" s="164"/>
    </row>
    <row r="20263" spans="10:28">
      <c r="J20263" s="161"/>
      <c r="L20263" s="162"/>
      <c r="AB20263" s="164"/>
    </row>
    <row r="20264" spans="10:28">
      <c r="J20264" s="161"/>
      <c r="L20264" s="162"/>
      <c r="P20264" s="152"/>
      <c r="AB20264" s="164"/>
    </row>
    <row r="20265" spans="10:28">
      <c r="J20265" s="161"/>
      <c r="L20265" s="162"/>
      <c r="P20265" s="152"/>
      <c r="AB20265" s="164"/>
    </row>
    <row r="20266" spans="10:28">
      <c r="J20266" s="161"/>
      <c r="L20266" s="162"/>
      <c r="P20266" s="152"/>
      <c r="AB20266" s="164"/>
    </row>
    <row r="20267" spans="10:28">
      <c r="J20267" s="161"/>
      <c r="L20267" s="162"/>
      <c r="P20267" s="152"/>
      <c r="AB20267" s="164"/>
    </row>
    <row r="20268" spans="10:28">
      <c r="J20268" s="161"/>
      <c r="L20268" s="162"/>
      <c r="P20268" s="152"/>
      <c r="AB20268" s="164"/>
    </row>
    <row r="20269" spans="10:28">
      <c r="J20269" s="161"/>
      <c r="L20269" s="162"/>
      <c r="P20269" s="152"/>
      <c r="AB20269" s="164"/>
    </row>
    <row r="20270" spans="10:28">
      <c r="J20270" s="161"/>
      <c r="L20270" s="162"/>
      <c r="P20270" s="152"/>
      <c r="AB20270" s="164"/>
    </row>
    <row r="20271" spans="10:28">
      <c r="J20271" s="161"/>
      <c r="L20271" s="162"/>
      <c r="P20271" s="152"/>
      <c r="AB20271" s="164"/>
    </row>
    <row r="20272" spans="10:28">
      <c r="J20272" s="161"/>
      <c r="L20272" s="162"/>
      <c r="P20272" s="152"/>
      <c r="AB20272" s="164"/>
    </row>
    <row r="20273" spans="5:28">
      <c r="J20273" s="161"/>
      <c r="L20273" s="162"/>
      <c r="P20273" s="152"/>
      <c r="AB20273" s="164"/>
    </row>
    <row r="20274" spans="5:28">
      <c r="J20274" s="161"/>
      <c r="L20274" s="162"/>
      <c r="P20274" s="152"/>
      <c r="AB20274" s="164"/>
    </row>
    <row r="20275" spans="5:28">
      <c r="J20275" s="161"/>
      <c r="L20275" s="162"/>
      <c r="P20275" s="152"/>
      <c r="AB20275" s="164"/>
    </row>
    <row r="20276" spans="5:28">
      <c r="J20276" s="161"/>
      <c r="L20276" s="162"/>
      <c r="P20276" s="152"/>
      <c r="AB20276" s="164"/>
    </row>
    <row r="20277" spans="5:28">
      <c r="J20277" s="161"/>
      <c r="L20277" s="162"/>
      <c r="P20277" s="152"/>
      <c r="AB20277" s="164"/>
    </row>
    <row r="20278" spans="5:28">
      <c r="J20278" s="161"/>
      <c r="L20278" s="162"/>
      <c r="P20278" s="152"/>
      <c r="AB20278" s="164"/>
    </row>
    <row r="20279" spans="5:28">
      <c r="J20279" s="161"/>
      <c r="L20279" s="162"/>
      <c r="P20279" s="152"/>
      <c r="AB20279" s="164"/>
    </row>
    <row r="20280" spans="5:28">
      <c r="J20280" s="161"/>
      <c r="L20280" s="162"/>
      <c r="P20280" s="152"/>
      <c r="AB20280" s="164"/>
    </row>
    <row r="20281" spans="5:28">
      <c r="E20281" s="166"/>
      <c r="J20281" s="161"/>
      <c r="L20281" s="162"/>
      <c r="P20281" s="152"/>
      <c r="AB20281" s="164"/>
    </row>
    <row r="20282" spans="5:28">
      <c r="E20282" s="166"/>
      <c r="J20282" s="161"/>
      <c r="L20282" s="162"/>
      <c r="P20282" s="152"/>
      <c r="AB20282" s="164"/>
    </row>
    <row r="20283" spans="5:28">
      <c r="E20283" s="166"/>
      <c r="J20283" s="161"/>
      <c r="L20283" s="162"/>
      <c r="P20283" s="152"/>
      <c r="AB20283" s="164"/>
    </row>
    <row r="20284" spans="5:28">
      <c r="J20284" s="161"/>
      <c r="L20284" s="162"/>
      <c r="P20284" s="152"/>
      <c r="AB20284" s="164"/>
    </row>
    <row r="20285" spans="5:28">
      <c r="J20285" s="161"/>
      <c r="L20285" s="162"/>
      <c r="P20285" s="152"/>
      <c r="AB20285" s="164"/>
    </row>
    <row r="20286" spans="5:28">
      <c r="J20286" s="161"/>
      <c r="L20286" s="162"/>
      <c r="P20286" s="152"/>
      <c r="AB20286" s="164"/>
    </row>
    <row r="20287" spans="5:28">
      <c r="J20287" s="161"/>
      <c r="L20287" s="162"/>
      <c r="P20287" s="152"/>
      <c r="AB20287" s="164"/>
    </row>
    <row r="20288" spans="5:28">
      <c r="J20288" s="161"/>
      <c r="L20288" s="162"/>
      <c r="P20288" s="152"/>
      <c r="AB20288" s="164"/>
    </row>
    <row r="20289" spans="5:28">
      <c r="J20289" s="161"/>
      <c r="L20289" s="162"/>
      <c r="P20289" s="152"/>
      <c r="AB20289" s="164"/>
    </row>
    <row r="20290" spans="5:28">
      <c r="J20290" s="161"/>
      <c r="L20290" s="162"/>
      <c r="P20290" s="152"/>
      <c r="AB20290" s="164"/>
    </row>
    <row r="20291" spans="5:28">
      <c r="E20291" s="166"/>
      <c r="J20291" s="161"/>
      <c r="L20291" s="162"/>
      <c r="P20291" s="152"/>
      <c r="AB20291" s="164"/>
    </row>
    <row r="20292" spans="5:28">
      <c r="E20292" s="166"/>
      <c r="J20292" s="161"/>
      <c r="L20292" s="162"/>
      <c r="P20292" s="152"/>
      <c r="AB20292" s="164"/>
    </row>
    <row r="20293" spans="5:28">
      <c r="E20293" s="166"/>
      <c r="J20293" s="161"/>
      <c r="L20293" s="162"/>
      <c r="P20293" s="152"/>
      <c r="AB20293" s="164"/>
    </row>
    <row r="20294" spans="5:28">
      <c r="E20294" s="166"/>
      <c r="J20294" s="161"/>
      <c r="L20294" s="162"/>
      <c r="P20294" s="152"/>
      <c r="AB20294" s="164"/>
    </row>
    <row r="20295" spans="5:28">
      <c r="E20295" s="166"/>
      <c r="J20295" s="161"/>
      <c r="L20295" s="162"/>
      <c r="P20295" s="152"/>
      <c r="AB20295" s="164"/>
    </row>
    <row r="20296" spans="5:28">
      <c r="E20296" s="166"/>
      <c r="J20296" s="161"/>
      <c r="L20296" s="162"/>
      <c r="P20296" s="152"/>
      <c r="AB20296" s="164"/>
    </row>
    <row r="20297" spans="5:28">
      <c r="E20297" s="166"/>
      <c r="J20297" s="161"/>
      <c r="L20297" s="162"/>
      <c r="P20297" s="152"/>
      <c r="AB20297" s="164"/>
    </row>
    <row r="20298" spans="5:28">
      <c r="E20298" s="166"/>
      <c r="J20298" s="161"/>
      <c r="L20298" s="162"/>
      <c r="P20298" s="152"/>
      <c r="AB20298" s="164"/>
    </row>
    <row r="20299" spans="5:28">
      <c r="E20299" s="166"/>
      <c r="J20299" s="161"/>
      <c r="L20299" s="162"/>
      <c r="P20299" s="152"/>
      <c r="AB20299" s="164"/>
    </row>
    <row r="20300" spans="5:28">
      <c r="E20300" s="166"/>
      <c r="J20300" s="161"/>
      <c r="L20300" s="162"/>
      <c r="P20300" s="152"/>
      <c r="AB20300" s="164"/>
    </row>
    <row r="20301" spans="5:28">
      <c r="J20301" s="161"/>
      <c r="L20301" s="162"/>
      <c r="P20301" s="152"/>
      <c r="AB20301" s="164"/>
    </row>
    <row r="20302" spans="5:28">
      <c r="J20302" s="161"/>
      <c r="L20302" s="162"/>
      <c r="P20302" s="152"/>
      <c r="AB20302" s="164"/>
    </row>
    <row r="20303" spans="5:28">
      <c r="J20303" s="161"/>
      <c r="L20303" s="162"/>
      <c r="P20303" s="152"/>
      <c r="AB20303" s="164"/>
    </row>
    <row r="20304" spans="5:28">
      <c r="J20304" s="161"/>
      <c r="L20304" s="162"/>
      <c r="P20304" s="152"/>
      <c r="AB20304" s="164"/>
    </row>
    <row r="20305" spans="5:28">
      <c r="J20305" s="161"/>
      <c r="L20305" s="162"/>
      <c r="P20305" s="152"/>
      <c r="AB20305" s="164"/>
    </row>
    <row r="20306" spans="5:28">
      <c r="J20306" s="161"/>
      <c r="L20306" s="162"/>
      <c r="P20306" s="152"/>
      <c r="AB20306" s="164"/>
    </row>
    <row r="20307" spans="5:28">
      <c r="J20307" s="161"/>
      <c r="L20307" s="162"/>
      <c r="P20307" s="152"/>
      <c r="AB20307" s="164"/>
    </row>
    <row r="20308" spans="5:28">
      <c r="J20308" s="161"/>
      <c r="L20308" s="162"/>
      <c r="P20308" s="152"/>
      <c r="AB20308" s="164"/>
    </row>
    <row r="20309" spans="5:28">
      <c r="J20309" s="161"/>
      <c r="L20309" s="162"/>
      <c r="P20309" s="152"/>
      <c r="AB20309" s="164"/>
    </row>
    <row r="20310" spans="5:28">
      <c r="J20310" s="161"/>
      <c r="L20310" s="162"/>
      <c r="P20310" s="152"/>
      <c r="AB20310" s="164"/>
    </row>
    <row r="20311" spans="5:28">
      <c r="J20311" s="161"/>
      <c r="L20311" s="162"/>
      <c r="P20311" s="152"/>
      <c r="AB20311" s="164"/>
    </row>
    <row r="20312" spans="5:28">
      <c r="E20312" s="166"/>
      <c r="J20312" s="161"/>
      <c r="L20312" s="162"/>
      <c r="P20312" s="152"/>
      <c r="AB20312" s="164"/>
    </row>
    <row r="20313" spans="5:28">
      <c r="E20313" s="166"/>
      <c r="J20313" s="161"/>
      <c r="L20313" s="162"/>
      <c r="P20313" s="152"/>
      <c r="AB20313" s="164"/>
    </row>
    <row r="20314" spans="5:28">
      <c r="E20314" s="166"/>
      <c r="J20314" s="161"/>
      <c r="L20314" s="162"/>
      <c r="P20314" s="152"/>
      <c r="AB20314" s="164"/>
    </row>
    <row r="20315" spans="5:28">
      <c r="E20315" s="166"/>
      <c r="J20315" s="161"/>
      <c r="L20315" s="162"/>
      <c r="P20315" s="152"/>
      <c r="AB20315" s="164"/>
    </row>
    <row r="20316" spans="5:28">
      <c r="E20316" s="166"/>
      <c r="J20316" s="161"/>
      <c r="L20316" s="162"/>
      <c r="P20316" s="152"/>
      <c r="AB20316" s="164"/>
    </row>
    <row r="20317" spans="5:28">
      <c r="E20317" s="166"/>
      <c r="J20317" s="161"/>
      <c r="L20317" s="162"/>
      <c r="P20317" s="152"/>
      <c r="AB20317" s="164"/>
    </row>
    <row r="20318" spans="5:28">
      <c r="E20318" s="166"/>
      <c r="J20318" s="161"/>
      <c r="L20318" s="162"/>
      <c r="P20318" s="152"/>
      <c r="AB20318" s="164"/>
    </row>
    <row r="20319" spans="5:28">
      <c r="E20319" s="166"/>
      <c r="J20319" s="161"/>
      <c r="L20319" s="162"/>
      <c r="P20319" s="152"/>
      <c r="AB20319" s="164"/>
    </row>
    <row r="20320" spans="5:28">
      <c r="E20320" s="166"/>
      <c r="J20320" s="161"/>
      <c r="L20320" s="162"/>
      <c r="P20320" s="152"/>
      <c r="AB20320" s="164"/>
    </row>
    <row r="20321" spans="5:28">
      <c r="J20321" s="161"/>
      <c r="L20321" s="162"/>
      <c r="P20321" s="152"/>
      <c r="AB20321" s="164"/>
    </row>
    <row r="20322" spans="5:28">
      <c r="J20322" s="161"/>
      <c r="L20322" s="162"/>
      <c r="P20322" s="152"/>
      <c r="AB20322" s="164"/>
    </row>
    <row r="20323" spans="5:28">
      <c r="J20323" s="161"/>
      <c r="L20323" s="162"/>
      <c r="P20323" s="152"/>
      <c r="AB20323" s="164"/>
    </row>
    <row r="20324" spans="5:28">
      <c r="J20324" s="161"/>
      <c r="L20324" s="162"/>
      <c r="P20324" s="152"/>
      <c r="AB20324" s="164"/>
    </row>
    <row r="20325" spans="5:28">
      <c r="J20325" s="161"/>
      <c r="L20325" s="162"/>
      <c r="P20325" s="152"/>
      <c r="AB20325" s="164"/>
    </row>
    <row r="20326" spans="5:28">
      <c r="J20326" s="161"/>
      <c r="L20326" s="162"/>
      <c r="P20326" s="152"/>
      <c r="AB20326" s="164"/>
    </row>
    <row r="20327" spans="5:28">
      <c r="J20327" s="161"/>
      <c r="L20327" s="162"/>
      <c r="P20327" s="152"/>
      <c r="AB20327" s="164"/>
    </row>
    <row r="20328" spans="5:28">
      <c r="J20328" s="161"/>
      <c r="L20328" s="162"/>
      <c r="P20328" s="152"/>
      <c r="AB20328" s="164"/>
    </row>
    <row r="20329" spans="5:28">
      <c r="J20329" s="161"/>
      <c r="L20329" s="162"/>
      <c r="P20329" s="152"/>
      <c r="AB20329" s="164"/>
    </row>
    <row r="20330" spans="5:28">
      <c r="J20330" s="161"/>
      <c r="L20330" s="162"/>
      <c r="P20330" s="152"/>
      <c r="AB20330" s="164"/>
    </row>
    <row r="20331" spans="5:28">
      <c r="J20331" s="161"/>
      <c r="L20331" s="162"/>
      <c r="P20331" s="152"/>
      <c r="AB20331" s="164"/>
    </row>
    <row r="20332" spans="5:28">
      <c r="J20332" s="161"/>
      <c r="L20332" s="162"/>
      <c r="P20332" s="152"/>
      <c r="AB20332" s="164"/>
    </row>
    <row r="20333" spans="5:28">
      <c r="J20333" s="161"/>
      <c r="L20333" s="162"/>
      <c r="P20333" s="152"/>
      <c r="AB20333" s="164"/>
    </row>
    <row r="20334" spans="5:28">
      <c r="J20334" s="161"/>
      <c r="L20334" s="162"/>
      <c r="P20334" s="152"/>
      <c r="AB20334" s="164"/>
    </row>
    <row r="20335" spans="5:28">
      <c r="E20335" s="166"/>
      <c r="J20335" s="161"/>
      <c r="L20335" s="162"/>
      <c r="P20335" s="152"/>
      <c r="AB20335" s="164"/>
    </row>
    <row r="20336" spans="5:28">
      <c r="E20336" s="166"/>
      <c r="J20336" s="161"/>
      <c r="L20336" s="162"/>
      <c r="P20336" s="152"/>
      <c r="AB20336" s="164"/>
    </row>
    <row r="20337" spans="5:28">
      <c r="E20337" s="166"/>
      <c r="J20337" s="161"/>
      <c r="L20337" s="162"/>
      <c r="P20337" s="152"/>
      <c r="AB20337" s="164"/>
    </row>
    <row r="20338" spans="5:28">
      <c r="J20338" s="161"/>
      <c r="L20338" s="162"/>
      <c r="P20338" s="152"/>
      <c r="AB20338" s="164"/>
    </row>
    <row r="20339" spans="5:28">
      <c r="J20339" s="161"/>
      <c r="L20339" s="162"/>
      <c r="P20339" s="152"/>
      <c r="AB20339" s="164"/>
    </row>
    <row r="20340" spans="5:28">
      <c r="J20340" s="161"/>
      <c r="L20340" s="162"/>
      <c r="P20340" s="152"/>
      <c r="AB20340" s="164"/>
    </row>
    <row r="20341" spans="5:28">
      <c r="J20341" s="161"/>
      <c r="L20341" s="162"/>
      <c r="P20341" s="152"/>
      <c r="AB20341" s="164"/>
    </row>
    <row r="20342" spans="5:28">
      <c r="J20342" s="161"/>
      <c r="L20342" s="162"/>
      <c r="P20342" s="152"/>
      <c r="AB20342" s="164"/>
    </row>
    <row r="20343" spans="5:28">
      <c r="J20343" s="161"/>
      <c r="L20343" s="162"/>
      <c r="P20343" s="152"/>
      <c r="AB20343" s="164"/>
    </row>
    <row r="20344" spans="5:28">
      <c r="J20344" s="161"/>
      <c r="L20344" s="162"/>
      <c r="P20344" s="152"/>
      <c r="AB20344" s="164"/>
    </row>
    <row r="20345" spans="5:28">
      <c r="J20345" s="161"/>
      <c r="L20345" s="162"/>
      <c r="P20345" s="152"/>
      <c r="AB20345" s="164"/>
    </row>
    <row r="20346" spans="5:28">
      <c r="J20346" s="161"/>
      <c r="L20346" s="162"/>
      <c r="P20346" s="152"/>
      <c r="AB20346" s="164"/>
    </row>
    <row r="20347" spans="5:28">
      <c r="J20347" s="161"/>
      <c r="L20347" s="162"/>
      <c r="P20347" s="152"/>
      <c r="AB20347" s="164"/>
    </row>
    <row r="20348" spans="5:28">
      <c r="J20348" s="161"/>
      <c r="L20348" s="162"/>
      <c r="P20348" s="152"/>
      <c r="AB20348" s="164"/>
    </row>
    <row r="20349" spans="5:28">
      <c r="J20349" s="161"/>
      <c r="L20349" s="162"/>
      <c r="P20349" s="152"/>
      <c r="AB20349" s="164"/>
    </row>
    <row r="20350" spans="5:28">
      <c r="J20350" s="161"/>
      <c r="L20350" s="162"/>
      <c r="P20350" s="152"/>
      <c r="AB20350" s="164"/>
    </row>
    <row r="20351" spans="5:28">
      <c r="J20351" s="161"/>
      <c r="L20351" s="162"/>
      <c r="P20351" s="152"/>
      <c r="AB20351" s="164"/>
    </row>
    <row r="20352" spans="5:28">
      <c r="J20352" s="161"/>
      <c r="L20352" s="162"/>
      <c r="P20352" s="152"/>
      <c r="AB20352" s="164"/>
    </row>
    <row r="20353" spans="10:28">
      <c r="J20353" s="161"/>
      <c r="L20353" s="162"/>
      <c r="P20353" s="152"/>
      <c r="AB20353" s="164"/>
    </row>
    <row r="20354" spans="10:28">
      <c r="J20354" s="161"/>
      <c r="L20354" s="162"/>
      <c r="P20354" s="152"/>
      <c r="AB20354" s="164"/>
    </row>
    <row r="20355" spans="10:28">
      <c r="J20355" s="161"/>
      <c r="L20355" s="162"/>
      <c r="P20355" s="152"/>
      <c r="AB20355" s="164"/>
    </row>
    <row r="20356" spans="10:28">
      <c r="J20356" s="161"/>
      <c r="L20356" s="162"/>
      <c r="P20356" s="152"/>
      <c r="AB20356" s="164"/>
    </row>
    <row r="20357" spans="10:28">
      <c r="J20357" s="161"/>
      <c r="L20357" s="162"/>
      <c r="P20357" s="152"/>
      <c r="AB20357" s="164"/>
    </row>
    <row r="20358" spans="10:28">
      <c r="J20358" s="161"/>
      <c r="L20358" s="162"/>
      <c r="P20358" s="152"/>
      <c r="AB20358" s="164"/>
    </row>
    <row r="20359" spans="10:28">
      <c r="J20359" s="161"/>
      <c r="L20359" s="162"/>
      <c r="P20359" s="152"/>
      <c r="AB20359" s="164"/>
    </row>
    <row r="20360" spans="10:28">
      <c r="J20360" s="161"/>
      <c r="L20360" s="162"/>
      <c r="P20360" s="152"/>
      <c r="AB20360" s="164"/>
    </row>
    <row r="20361" spans="10:28">
      <c r="J20361" s="161"/>
      <c r="L20361" s="162"/>
      <c r="P20361" s="152"/>
      <c r="AB20361" s="164"/>
    </row>
    <row r="20362" spans="10:28">
      <c r="J20362" s="161"/>
      <c r="L20362" s="162"/>
      <c r="P20362" s="152"/>
      <c r="AB20362" s="164"/>
    </row>
    <row r="20363" spans="10:28">
      <c r="J20363" s="161"/>
      <c r="L20363" s="162"/>
      <c r="P20363" s="152"/>
      <c r="AB20363" s="164"/>
    </row>
    <row r="20364" spans="10:28">
      <c r="J20364" s="161"/>
      <c r="L20364" s="162"/>
      <c r="P20364" s="152"/>
      <c r="AB20364" s="164"/>
    </row>
    <row r="20365" spans="10:28">
      <c r="J20365" s="161"/>
      <c r="L20365" s="162"/>
      <c r="P20365" s="152"/>
      <c r="AB20365" s="164"/>
    </row>
    <row r="20366" spans="10:28">
      <c r="J20366" s="161"/>
      <c r="L20366" s="162"/>
      <c r="P20366" s="152"/>
      <c r="AB20366" s="164"/>
    </row>
    <row r="20367" spans="10:28">
      <c r="J20367" s="161"/>
      <c r="L20367" s="162"/>
      <c r="P20367" s="152"/>
      <c r="AB20367" s="164"/>
    </row>
    <row r="20368" spans="10:28">
      <c r="J20368" s="161"/>
      <c r="L20368" s="162"/>
      <c r="P20368" s="152"/>
      <c r="AB20368" s="164"/>
    </row>
    <row r="20369" spans="10:28">
      <c r="J20369" s="161"/>
      <c r="L20369" s="162"/>
      <c r="P20369" s="152"/>
      <c r="AB20369" s="164"/>
    </row>
    <row r="20370" spans="10:28">
      <c r="J20370" s="161"/>
      <c r="L20370" s="162"/>
      <c r="P20370" s="152"/>
      <c r="AB20370" s="164"/>
    </row>
    <row r="20371" spans="10:28">
      <c r="J20371" s="161"/>
      <c r="L20371" s="162"/>
      <c r="P20371" s="152"/>
      <c r="AB20371" s="164"/>
    </row>
    <row r="20372" spans="10:28">
      <c r="J20372" s="161"/>
      <c r="L20372" s="162"/>
      <c r="P20372" s="152"/>
      <c r="AB20372" s="164"/>
    </row>
    <row r="20373" spans="10:28">
      <c r="J20373" s="161"/>
      <c r="L20373" s="162"/>
      <c r="P20373" s="152"/>
      <c r="AB20373" s="164"/>
    </row>
    <row r="20374" spans="10:28">
      <c r="J20374" s="161"/>
      <c r="L20374" s="162"/>
      <c r="P20374" s="152"/>
      <c r="AB20374" s="164"/>
    </row>
    <row r="20375" spans="10:28">
      <c r="J20375" s="161"/>
      <c r="L20375" s="162"/>
      <c r="P20375" s="152"/>
      <c r="AB20375" s="164"/>
    </row>
    <row r="20376" spans="10:28">
      <c r="J20376" s="161"/>
      <c r="L20376" s="162"/>
      <c r="P20376" s="152"/>
      <c r="AB20376" s="164"/>
    </row>
    <row r="20377" spans="10:28">
      <c r="J20377" s="161"/>
      <c r="L20377" s="162"/>
      <c r="P20377" s="152"/>
      <c r="AB20377" s="164"/>
    </row>
    <row r="20378" spans="10:28">
      <c r="J20378" s="161"/>
      <c r="L20378" s="162"/>
      <c r="P20378" s="152"/>
      <c r="AB20378" s="164"/>
    </row>
    <row r="20379" spans="10:28">
      <c r="J20379" s="161"/>
      <c r="L20379" s="162"/>
      <c r="P20379" s="152"/>
      <c r="AB20379" s="164"/>
    </row>
    <row r="20380" spans="10:28">
      <c r="J20380" s="161"/>
      <c r="L20380" s="162"/>
      <c r="P20380" s="152"/>
      <c r="AB20380" s="164"/>
    </row>
    <row r="20381" spans="10:28">
      <c r="J20381" s="161"/>
      <c r="L20381" s="162"/>
      <c r="P20381" s="152"/>
      <c r="AB20381" s="164"/>
    </row>
    <row r="20382" spans="10:28">
      <c r="J20382" s="161"/>
      <c r="L20382" s="162"/>
      <c r="P20382" s="152"/>
      <c r="AB20382" s="164"/>
    </row>
    <row r="20383" spans="10:28">
      <c r="J20383" s="161"/>
      <c r="L20383" s="162"/>
      <c r="P20383" s="152"/>
      <c r="AB20383" s="164"/>
    </row>
    <row r="20384" spans="10:28">
      <c r="J20384" s="161"/>
      <c r="L20384" s="162"/>
      <c r="P20384" s="152"/>
      <c r="AB20384" s="164"/>
    </row>
    <row r="20385" spans="10:28">
      <c r="J20385" s="161"/>
      <c r="L20385" s="162"/>
      <c r="P20385" s="152"/>
      <c r="AB20385" s="164"/>
    </row>
    <row r="20386" spans="10:28">
      <c r="J20386" s="161"/>
      <c r="L20386" s="162"/>
      <c r="P20386" s="152"/>
      <c r="AB20386" s="164"/>
    </row>
    <row r="20387" spans="10:28">
      <c r="J20387" s="161"/>
      <c r="L20387" s="162"/>
      <c r="P20387" s="152"/>
      <c r="AB20387" s="164"/>
    </row>
    <row r="20388" spans="10:28">
      <c r="J20388" s="161"/>
      <c r="L20388" s="162"/>
      <c r="P20388" s="152"/>
      <c r="AB20388" s="164"/>
    </row>
    <row r="20389" spans="10:28">
      <c r="J20389" s="161"/>
      <c r="L20389" s="162"/>
      <c r="P20389" s="152"/>
      <c r="AB20389" s="164"/>
    </row>
    <row r="20390" spans="10:28">
      <c r="J20390" s="161"/>
      <c r="L20390" s="162"/>
      <c r="P20390" s="152"/>
      <c r="AB20390" s="164"/>
    </row>
    <row r="20391" spans="10:28">
      <c r="J20391" s="161"/>
      <c r="L20391" s="162"/>
      <c r="P20391" s="152"/>
      <c r="AB20391" s="164"/>
    </row>
    <row r="20392" spans="10:28">
      <c r="J20392" s="161"/>
      <c r="L20392" s="162"/>
      <c r="P20392" s="152"/>
      <c r="AB20392" s="164"/>
    </row>
    <row r="20393" spans="10:28">
      <c r="J20393" s="161"/>
      <c r="L20393" s="162"/>
      <c r="P20393" s="152"/>
      <c r="AB20393" s="164"/>
    </row>
    <row r="20394" spans="10:28">
      <c r="J20394" s="161"/>
      <c r="L20394" s="162"/>
      <c r="P20394" s="152"/>
      <c r="AB20394" s="164"/>
    </row>
    <row r="20395" spans="10:28">
      <c r="J20395" s="161"/>
      <c r="L20395" s="162"/>
      <c r="P20395" s="152"/>
      <c r="AB20395" s="164"/>
    </row>
    <row r="20396" spans="10:28">
      <c r="J20396" s="161"/>
      <c r="L20396" s="162"/>
      <c r="P20396" s="152"/>
      <c r="AB20396" s="164"/>
    </row>
    <row r="20397" spans="10:28">
      <c r="J20397" s="161"/>
      <c r="L20397" s="162"/>
      <c r="P20397" s="152"/>
      <c r="AB20397" s="164"/>
    </row>
    <row r="20398" spans="10:28">
      <c r="J20398" s="161"/>
      <c r="L20398" s="162"/>
      <c r="P20398" s="152"/>
      <c r="AB20398" s="164"/>
    </row>
    <row r="20399" spans="10:28">
      <c r="J20399" s="161"/>
      <c r="L20399" s="162"/>
      <c r="P20399" s="152"/>
      <c r="AB20399" s="164"/>
    </row>
    <row r="20400" spans="10:28">
      <c r="J20400" s="161"/>
      <c r="L20400" s="162"/>
      <c r="P20400" s="152"/>
      <c r="AB20400" s="164"/>
    </row>
    <row r="20401" spans="10:28">
      <c r="J20401" s="161"/>
      <c r="L20401" s="162"/>
      <c r="P20401" s="152"/>
      <c r="AB20401" s="164"/>
    </row>
    <row r="20402" spans="10:28">
      <c r="J20402" s="161"/>
      <c r="L20402" s="162"/>
      <c r="P20402" s="152"/>
      <c r="AB20402" s="164"/>
    </row>
    <row r="20403" spans="10:28">
      <c r="J20403" s="161"/>
      <c r="L20403" s="162"/>
      <c r="P20403" s="152"/>
      <c r="AB20403" s="164"/>
    </row>
    <row r="20404" spans="10:28">
      <c r="J20404" s="161"/>
      <c r="P20404" s="152"/>
      <c r="AB20404" s="164"/>
    </row>
    <row r="20405" spans="10:28">
      <c r="J20405" s="161"/>
      <c r="P20405" s="152"/>
      <c r="AB20405" s="164"/>
    </row>
    <row r="20406" spans="10:28">
      <c r="J20406" s="161"/>
      <c r="P20406" s="152"/>
      <c r="AB20406" s="164"/>
    </row>
    <row r="20407" spans="10:28">
      <c r="J20407" s="161"/>
      <c r="P20407" s="152"/>
      <c r="AB20407" s="164"/>
    </row>
    <row r="20408" spans="10:28">
      <c r="J20408" s="161"/>
      <c r="P20408" s="152"/>
      <c r="AB20408" s="164"/>
    </row>
    <row r="20409" spans="10:28">
      <c r="J20409" s="161"/>
      <c r="P20409" s="152"/>
      <c r="AB20409" s="164"/>
    </row>
    <row r="20410" spans="10:28">
      <c r="J20410" s="161"/>
      <c r="P20410" s="152"/>
      <c r="AB20410" s="164"/>
    </row>
    <row r="20411" spans="10:28">
      <c r="J20411" s="161"/>
      <c r="P20411" s="152"/>
      <c r="AB20411" s="164"/>
    </row>
    <row r="20412" spans="10:28">
      <c r="J20412" s="161"/>
      <c r="P20412" s="152"/>
      <c r="AB20412" s="164"/>
    </row>
    <row r="20413" spans="10:28">
      <c r="J20413" s="161"/>
      <c r="P20413" s="152"/>
      <c r="AB20413" s="164"/>
    </row>
    <row r="20414" spans="10:28">
      <c r="J20414" s="161"/>
      <c r="P20414" s="152"/>
      <c r="AB20414" s="164"/>
    </row>
    <row r="20415" spans="10:28">
      <c r="J20415" s="161"/>
      <c r="P20415" s="152"/>
      <c r="AB20415" s="164"/>
    </row>
    <row r="20416" spans="10:28">
      <c r="J20416" s="161"/>
      <c r="P20416" s="152"/>
      <c r="AB20416" s="164"/>
    </row>
    <row r="20417" spans="10:28">
      <c r="J20417" s="161"/>
      <c r="P20417" s="152"/>
      <c r="AB20417" s="164"/>
    </row>
    <row r="20418" spans="10:28">
      <c r="J20418" s="161"/>
      <c r="P20418" s="152"/>
      <c r="AB20418" s="164"/>
    </row>
    <row r="20419" spans="10:28">
      <c r="J20419" s="161"/>
      <c r="P20419" s="152"/>
      <c r="AB20419" s="164"/>
    </row>
    <row r="20420" spans="10:28">
      <c r="J20420" s="161"/>
      <c r="P20420" s="152"/>
      <c r="AB20420" s="164"/>
    </row>
    <row r="20421" spans="10:28">
      <c r="J20421" s="161"/>
      <c r="P20421" s="152"/>
      <c r="AB20421" s="164"/>
    </row>
    <row r="20422" spans="10:28">
      <c r="J20422" s="161"/>
      <c r="P20422" s="152"/>
      <c r="AB20422" s="164"/>
    </row>
    <row r="20423" spans="10:28">
      <c r="J20423" s="161"/>
      <c r="P20423" s="152"/>
      <c r="AB20423" s="164"/>
    </row>
    <row r="20424" spans="10:28">
      <c r="J20424" s="161"/>
      <c r="P20424" s="152"/>
      <c r="AB20424" s="164"/>
    </row>
    <row r="20425" spans="10:28">
      <c r="J20425" s="161"/>
      <c r="P20425" s="152"/>
      <c r="AB20425" s="164"/>
    </row>
    <row r="20426" spans="10:28">
      <c r="J20426" s="161"/>
      <c r="P20426" s="152"/>
      <c r="AB20426" s="164"/>
    </row>
    <row r="20427" spans="10:28">
      <c r="J20427" s="161"/>
      <c r="P20427" s="152"/>
      <c r="AB20427" s="164"/>
    </row>
    <row r="20428" spans="10:28">
      <c r="J20428" s="161"/>
      <c r="P20428" s="152"/>
      <c r="AB20428" s="164"/>
    </row>
    <row r="20429" spans="10:28">
      <c r="J20429" s="161"/>
      <c r="P20429" s="152"/>
      <c r="AB20429" s="164"/>
    </row>
    <row r="20430" spans="10:28">
      <c r="J20430" s="161"/>
      <c r="P20430" s="152"/>
      <c r="AB20430" s="164"/>
    </row>
    <row r="20431" spans="10:28">
      <c r="J20431" s="161"/>
      <c r="P20431" s="152"/>
      <c r="AB20431" s="164"/>
    </row>
    <row r="20432" spans="10:28">
      <c r="J20432" s="161"/>
      <c r="P20432" s="152"/>
      <c r="AB20432" s="164"/>
    </row>
    <row r="20433" spans="5:28">
      <c r="J20433" s="161"/>
      <c r="P20433" s="152"/>
      <c r="AB20433" s="164"/>
    </row>
    <row r="20434" spans="5:28">
      <c r="J20434" s="161"/>
      <c r="P20434" s="152"/>
      <c r="AB20434" s="164"/>
    </row>
    <row r="20435" spans="5:28">
      <c r="J20435" s="161"/>
      <c r="P20435" s="152"/>
      <c r="AB20435" s="164"/>
    </row>
    <row r="20436" spans="5:28">
      <c r="J20436" s="161"/>
      <c r="P20436" s="152"/>
      <c r="AB20436" s="164"/>
    </row>
    <row r="20437" spans="5:28">
      <c r="E20437" s="166"/>
      <c r="J20437" s="161"/>
      <c r="P20437" s="152"/>
      <c r="AB20437" s="164"/>
    </row>
    <row r="20438" spans="5:28">
      <c r="E20438" s="166"/>
      <c r="J20438" s="161"/>
      <c r="P20438" s="152"/>
      <c r="AB20438" s="164"/>
    </row>
    <row r="20439" spans="5:28">
      <c r="E20439" s="166"/>
      <c r="J20439" s="161"/>
      <c r="P20439" s="152"/>
      <c r="AB20439" s="164"/>
    </row>
    <row r="20440" spans="5:28">
      <c r="E20440" s="166"/>
      <c r="J20440" s="161"/>
      <c r="P20440" s="152"/>
      <c r="AB20440" s="164"/>
    </row>
    <row r="20441" spans="5:28">
      <c r="E20441" s="166"/>
      <c r="J20441" s="161"/>
      <c r="P20441" s="152"/>
      <c r="AB20441" s="164"/>
    </row>
    <row r="20442" spans="5:28">
      <c r="J20442" s="161"/>
      <c r="P20442" s="152"/>
      <c r="AB20442" s="164"/>
    </row>
    <row r="20443" spans="5:28">
      <c r="J20443" s="161"/>
      <c r="P20443" s="152"/>
      <c r="AB20443" s="164"/>
    </row>
    <row r="20444" spans="5:28">
      <c r="J20444" s="161"/>
      <c r="P20444" s="152"/>
      <c r="AB20444" s="164"/>
    </row>
    <row r="20445" spans="5:28">
      <c r="E20445" s="166"/>
      <c r="J20445" s="161"/>
      <c r="P20445" s="152"/>
      <c r="AB20445" s="164"/>
    </row>
    <row r="20446" spans="5:28">
      <c r="E20446" s="166"/>
      <c r="J20446" s="161"/>
      <c r="P20446" s="152"/>
      <c r="AB20446" s="164"/>
    </row>
    <row r="20447" spans="5:28">
      <c r="E20447" s="166"/>
      <c r="J20447" s="161"/>
      <c r="P20447" s="152"/>
      <c r="AB20447" s="164"/>
    </row>
    <row r="20448" spans="5:28">
      <c r="E20448" s="166"/>
      <c r="J20448" s="161"/>
      <c r="P20448" s="152"/>
      <c r="AB20448" s="164"/>
    </row>
    <row r="20449" spans="5:28">
      <c r="E20449" s="166"/>
      <c r="J20449" s="161"/>
      <c r="P20449" s="152"/>
      <c r="AB20449" s="164"/>
    </row>
    <row r="20450" spans="5:28">
      <c r="E20450" s="166"/>
      <c r="J20450" s="161"/>
      <c r="P20450" s="152"/>
      <c r="AB20450" s="164"/>
    </row>
    <row r="20451" spans="5:28">
      <c r="E20451" s="166"/>
      <c r="J20451" s="161"/>
      <c r="P20451" s="152"/>
      <c r="AB20451" s="164"/>
    </row>
    <row r="20452" spans="5:28">
      <c r="E20452" s="166"/>
      <c r="J20452" s="161"/>
      <c r="P20452" s="152"/>
      <c r="AB20452" s="164"/>
    </row>
    <row r="20453" spans="5:28">
      <c r="E20453" s="166"/>
      <c r="J20453" s="161"/>
      <c r="P20453" s="152"/>
      <c r="AB20453" s="164"/>
    </row>
    <row r="20454" spans="5:28">
      <c r="E20454" s="166"/>
      <c r="J20454" s="161"/>
      <c r="P20454" s="152"/>
      <c r="AB20454" s="164"/>
    </row>
    <row r="20455" spans="5:28">
      <c r="E20455" s="166"/>
      <c r="J20455" s="161"/>
      <c r="P20455" s="152"/>
      <c r="AB20455" s="164"/>
    </row>
    <row r="20456" spans="5:28">
      <c r="E20456" s="166"/>
      <c r="J20456" s="161"/>
      <c r="P20456" s="152"/>
      <c r="AB20456" s="164"/>
    </row>
    <row r="20457" spans="5:28">
      <c r="E20457" s="166"/>
      <c r="J20457" s="161"/>
      <c r="P20457" s="152"/>
      <c r="AB20457" s="164"/>
    </row>
    <row r="20458" spans="5:28">
      <c r="E20458" s="166"/>
      <c r="J20458" s="161"/>
      <c r="P20458" s="152"/>
      <c r="AB20458" s="164"/>
    </row>
    <row r="20459" spans="5:28">
      <c r="E20459" s="166"/>
      <c r="J20459" s="161"/>
      <c r="P20459" s="152"/>
      <c r="AB20459" s="164"/>
    </row>
    <row r="20460" spans="5:28">
      <c r="E20460" s="166"/>
      <c r="J20460" s="161"/>
      <c r="P20460" s="152"/>
      <c r="AB20460" s="164"/>
    </row>
    <row r="20461" spans="5:28">
      <c r="E20461" s="166"/>
      <c r="J20461" s="161"/>
      <c r="P20461" s="152"/>
      <c r="AB20461" s="164"/>
    </row>
    <row r="20462" spans="5:28">
      <c r="E20462" s="166"/>
      <c r="J20462" s="161"/>
      <c r="P20462" s="152"/>
      <c r="AB20462" s="164"/>
    </row>
    <row r="20463" spans="5:28">
      <c r="E20463" s="166"/>
      <c r="J20463" s="161"/>
      <c r="P20463" s="152"/>
      <c r="AB20463" s="164"/>
    </row>
    <row r="20464" spans="5:28">
      <c r="E20464" s="166"/>
      <c r="J20464" s="161"/>
      <c r="P20464" s="152"/>
      <c r="AB20464" s="164"/>
    </row>
    <row r="20465" spans="5:28">
      <c r="E20465" s="166"/>
      <c r="J20465" s="161"/>
      <c r="P20465" s="152"/>
      <c r="AB20465" s="164"/>
    </row>
    <row r="20466" spans="5:28">
      <c r="E20466" s="166"/>
      <c r="J20466" s="161"/>
      <c r="P20466" s="152"/>
      <c r="AB20466" s="164"/>
    </row>
    <row r="20467" spans="5:28">
      <c r="E20467" s="166"/>
      <c r="J20467" s="161"/>
      <c r="P20467" s="152"/>
      <c r="AB20467" s="164"/>
    </row>
    <row r="20468" spans="5:28">
      <c r="E20468" s="166"/>
      <c r="J20468" s="161"/>
      <c r="P20468" s="152"/>
      <c r="AB20468" s="164"/>
    </row>
    <row r="20469" spans="5:28">
      <c r="E20469" s="166"/>
      <c r="J20469" s="161"/>
      <c r="P20469" s="152"/>
      <c r="AB20469" s="164"/>
    </row>
    <row r="20470" spans="5:28">
      <c r="E20470" s="166"/>
      <c r="J20470" s="161"/>
      <c r="P20470" s="152"/>
      <c r="AB20470" s="164"/>
    </row>
    <row r="20471" spans="5:28">
      <c r="E20471" s="166"/>
      <c r="J20471" s="161"/>
      <c r="P20471" s="152"/>
      <c r="AB20471" s="164"/>
    </row>
    <row r="20472" spans="5:28">
      <c r="E20472" s="166"/>
      <c r="J20472" s="161"/>
      <c r="P20472" s="152"/>
      <c r="AB20472" s="164"/>
    </row>
    <row r="20473" spans="5:28">
      <c r="E20473" s="166"/>
      <c r="J20473" s="161"/>
      <c r="P20473" s="152"/>
      <c r="AB20473" s="164"/>
    </row>
    <row r="20474" spans="5:28">
      <c r="E20474" s="166"/>
      <c r="J20474" s="161"/>
      <c r="P20474" s="152"/>
      <c r="AB20474" s="164"/>
    </row>
    <row r="20475" spans="5:28">
      <c r="E20475" s="166"/>
      <c r="J20475" s="161"/>
      <c r="P20475" s="152"/>
      <c r="AB20475" s="164"/>
    </row>
    <row r="20476" spans="5:28">
      <c r="E20476" s="166"/>
      <c r="J20476" s="161"/>
      <c r="P20476" s="152"/>
      <c r="AB20476" s="164"/>
    </row>
    <row r="20477" spans="5:28">
      <c r="E20477" s="166"/>
      <c r="J20477" s="161"/>
      <c r="P20477" s="152"/>
      <c r="AB20477" s="164"/>
    </row>
    <row r="20478" spans="5:28">
      <c r="E20478" s="166"/>
      <c r="J20478" s="161"/>
      <c r="P20478" s="152"/>
      <c r="AB20478" s="164"/>
    </row>
    <row r="20479" spans="5:28">
      <c r="E20479" s="166"/>
      <c r="J20479" s="161"/>
      <c r="P20479" s="152"/>
      <c r="AB20479" s="164"/>
    </row>
    <row r="20480" spans="5:28">
      <c r="E20480" s="166"/>
      <c r="J20480" s="161"/>
      <c r="P20480" s="152"/>
      <c r="AB20480" s="164"/>
    </row>
    <row r="20481" spans="5:28">
      <c r="E20481" s="166"/>
      <c r="J20481" s="161"/>
      <c r="P20481" s="152"/>
      <c r="AB20481" s="164"/>
    </row>
    <row r="20482" spans="5:28">
      <c r="E20482" s="166"/>
      <c r="J20482" s="161"/>
      <c r="P20482" s="152"/>
      <c r="AB20482" s="164"/>
    </row>
    <row r="20483" spans="5:28">
      <c r="E20483" s="166"/>
      <c r="J20483" s="161"/>
      <c r="P20483" s="152"/>
      <c r="AB20483" s="164"/>
    </row>
    <row r="20484" spans="5:28">
      <c r="J20484" s="161"/>
      <c r="P20484" s="152"/>
      <c r="AB20484" s="164"/>
    </row>
    <row r="20485" spans="5:28">
      <c r="J20485" s="161"/>
      <c r="P20485" s="152"/>
      <c r="AB20485" s="164"/>
    </row>
    <row r="20486" spans="5:28">
      <c r="J20486" s="161"/>
      <c r="P20486" s="152"/>
      <c r="AB20486" s="164"/>
    </row>
    <row r="20487" spans="5:28">
      <c r="J20487" s="161"/>
      <c r="P20487" s="152"/>
      <c r="AB20487" s="164"/>
    </row>
    <row r="20488" spans="5:28">
      <c r="J20488" s="161"/>
      <c r="P20488" s="152"/>
      <c r="AB20488" s="164"/>
    </row>
    <row r="20489" spans="5:28">
      <c r="J20489" s="161"/>
      <c r="P20489" s="152"/>
      <c r="AB20489" s="164"/>
    </row>
    <row r="20490" spans="5:28">
      <c r="J20490" s="161"/>
      <c r="P20490" s="152"/>
      <c r="AB20490" s="164"/>
    </row>
    <row r="20491" spans="5:28">
      <c r="J20491" s="161"/>
      <c r="P20491" s="152"/>
      <c r="AB20491" s="164"/>
    </row>
    <row r="20492" spans="5:28">
      <c r="E20492" s="166"/>
      <c r="J20492" s="161"/>
      <c r="P20492" s="152"/>
      <c r="AB20492" s="164"/>
    </row>
    <row r="20493" spans="5:28">
      <c r="E20493" s="166"/>
      <c r="J20493" s="161"/>
      <c r="P20493" s="152"/>
      <c r="AB20493" s="164"/>
    </row>
    <row r="20494" spans="5:28">
      <c r="E20494" s="166"/>
      <c r="J20494" s="161"/>
      <c r="P20494" s="152"/>
      <c r="AB20494" s="164"/>
    </row>
    <row r="20495" spans="5:28">
      <c r="E20495" s="166"/>
      <c r="J20495" s="161"/>
      <c r="P20495" s="152"/>
      <c r="AB20495" s="164"/>
    </row>
    <row r="20496" spans="5:28">
      <c r="E20496" s="166"/>
      <c r="J20496" s="161"/>
      <c r="P20496" s="152"/>
      <c r="AB20496" s="164"/>
    </row>
    <row r="20497" spans="5:28">
      <c r="E20497" s="166"/>
      <c r="J20497" s="161"/>
      <c r="P20497" s="152"/>
      <c r="AB20497" s="164"/>
    </row>
    <row r="20498" spans="5:28">
      <c r="E20498" s="166"/>
      <c r="J20498" s="161"/>
      <c r="P20498" s="152"/>
      <c r="AB20498" s="164"/>
    </row>
    <row r="20499" spans="5:28">
      <c r="E20499" s="166"/>
      <c r="J20499" s="161"/>
      <c r="P20499" s="152"/>
      <c r="AB20499" s="164"/>
    </row>
    <row r="20500" spans="5:28">
      <c r="E20500" s="166"/>
      <c r="J20500" s="161"/>
      <c r="P20500" s="152"/>
      <c r="AB20500" s="164"/>
    </row>
    <row r="20501" spans="5:28">
      <c r="E20501" s="166"/>
      <c r="J20501" s="161"/>
      <c r="P20501" s="152"/>
      <c r="AB20501" s="164"/>
    </row>
    <row r="20502" spans="5:28">
      <c r="E20502" s="166"/>
      <c r="J20502" s="161"/>
      <c r="P20502" s="152"/>
      <c r="AB20502" s="164"/>
    </row>
    <row r="20503" spans="5:28">
      <c r="E20503" s="166"/>
      <c r="J20503" s="161"/>
      <c r="P20503" s="152"/>
      <c r="AB20503" s="164"/>
    </row>
    <row r="20504" spans="5:28">
      <c r="E20504" s="166"/>
      <c r="J20504" s="161"/>
      <c r="P20504" s="152"/>
      <c r="AB20504" s="164"/>
    </row>
    <row r="20505" spans="5:28">
      <c r="E20505" s="166"/>
      <c r="J20505" s="161"/>
      <c r="P20505" s="152"/>
      <c r="AB20505" s="164"/>
    </row>
    <row r="20506" spans="5:28">
      <c r="E20506" s="166"/>
      <c r="J20506" s="161"/>
      <c r="P20506" s="152"/>
      <c r="AB20506" s="164"/>
    </row>
    <row r="20507" spans="5:28">
      <c r="E20507" s="166"/>
      <c r="J20507" s="161"/>
      <c r="P20507" s="152"/>
      <c r="AB20507" s="164"/>
    </row>
    <row r="20508" spans="5:28">
      <c r="E20508" s="166"/>
      <c r="J20508" s="161"/>
      <c r="P20508" s="152"/>
      <c r="AB20508" s="164"/>
    </row>
    <row r="20509" spans="5:28">
      <c r="E20509" s="166"/>
      <c r="J20509" s="161"/>
      <c r="P20509" s="152"/>
      <c r="AB20509" s="164"/>
    </row>
    <row r="20510" spans="5:28">
      <c r="E20510" s="166"/>
      <c r="J20510" s="161"/>
      <c r="P20510" s="152"/>
      <c r="AB20510" s="164"/>
    </row>
    <row r="20511" spans="5:28">
      <c r="E20511" s="166"/>
      <c r="J20511" s="161"/>
      <c r="P20511" s="152"/>
      <c r="AB20511" s="164"/>
    </row>
    <row r="20512" spans="5:28">
      <c r="E20512" s="166"/>
      <c r="J20512" s="161"/>
      <c r="P20512" s="152"/>
      <c r="AB20512" s="164"/>
    </row>
    <row r="20513" spans="5:34">
      <c r="E20513" s="166"/>
      <c r="J20513" s="161"/>
      <c r="P20513" s="152"/>
      <c r="AB20513" s="164"/>
    </row>
    <row r="20514" spans="5:34">
      <c r="E20514" s="166"/>
      <c r="J20514" s="161"/>
      <c r="P20514" s="152"/>
      <c r="AB20514" s="164"/>
    </row>
    <row r="20515" spans="5:34">
      <c r="E20515" s="166"/>
      <c r="J20515" s="161"/>
      <c r="P20515" s="152"/>
      <c r="AB20515" s="164"/>
    </row>
    <row r="20516" spans="5:34">
      <c r="E20516" s="166"/>
      <c r="J20516" s="161"/>
      <c r="P20516" s="152"/>
      <c r="AB20516" s="164"/>
    </row>
    <row r="20517" spans="5:34">
      <c r="E20517" s="166"/>
      <c r="J20517" s="161"/>
      <c r="P20517" s="152"/>
      <c r="AB20517" s="164"/>
    </row>
    <row r="20518" spans="5:34">
      <c r="E20518" s="166"/>
      <c r="J20518" s="161"/>
      <c r="P20518" s="152"/>
      <c r="AB20518" s="164"/>
    </row>
    <row r="20519" spans="5:34">
      <c r="E20519" s="166"/>
      <c r="J20519" s="161"/>
      <c r="P20519" s="152"/>
      <c r="AB20519" s="164"/>
    </row>
    <row r="20520" spans="5:34">
      <c r="E20520" s="166"/>
      <c r="J20520" s="161"/>
      <c r="P20520" s="152"/>
      <c r="AB20520" s="164"/>
    </row>
    <row r="20521" spans="5:34">
      <c r="E20521" s="166"/>
      <c r="J20521" s="161"/>
      <c r="P20521" s="152"/>
      <c r="AB20521" s="164"/>
    </row>
    <row r="20522" spans="5:34">
      <c r="E20522" s="166"/>
      <c r="J20522" s="161"/>
      <c r="P20522" s="152"/>
      <c r="AB20522" s="164"/>
      <c r="AH20522" s="166"/>
    </row>
    <row r="20523" spans="5:34">
      <c r="E20523" s="166"/>
      <c r="J20523" s="161"/>
      <c r="P20523" s="152"/>
      <c r="AB20523" s="164"/>
    </row>
    <row r="20524" spans="5:34">
      <c r="E20524" s="166"/>
      <c r="J20524" s="161"/>
      <c r="P20524" s="152"/>
      <c r="AB20524" s="164"/>
      <c r="AH20524" s="166"/>
    </row>
    <row r="20525" spans="5:34">
      <c r="E20525" s="166"/>
      <c r="J20525" s="161"/>
      <c r="P20525" s="152"/>
      <c r="AB20525" s="164"/>
      <c r="AH20525" s="166"/>
    </row>
    <row r="20526" spans="5:34">
      <c r="E20526" s="166"/>
      <c r="J20526" s="161"/>
      <c r="P20526" s="152"/>
      <c r="AB20526" s="164"/>
    </row>
    <row r="20527" spans="5:34">
      <c r="E20527" s="166"/>
      <c r="J20527" s="161"/>
      <c r="P20527" s="152"/>
      <c r="AB20527" s="164"/>
      <c r="AH20527" s="166"/>
    </row>
    <row r="20528" spans="5:34">
      <c r="E20528" s="166"/>
      <c r="J20528" s="161"/>
      <c r="P20528" s="152"/>
      <c r="AB20528" s="164"/>
    </row>
    <row r="20529" spans="5:34">
      <c r="E20529" s="166"/>
      <c r="J20529" s="161"/>
      <c r="P20529" s="152"/>
      <c r="AB20529" s="164"/>
      <c r="AH20529" s="166"/>
    </row>
    <row r="20530" spans="5:34">
      <c r="E20530" s="166"/>
      <c r="J20530" s="161"/>
      <c r="P20530" s="152"/>
      <c r="AB20530" s="164"/>
    </row>
    <row r="20531" spans="5:34">
      <c r="E20531" s="166"/>
      <c r="J20531" s="161"/>
      <c r="P20531" s="152"/>
      <c r="AB20531" s="164"/>
      <c r="AH20531" s="166"/>
    </row>
    <row r="20532" spans="5:34">
      <c r="E20532" s="166"/>
      <c r="J20532" s="161"/>
      <c r="P20532" s="152"/>
      <c r="AB20532" s="164"/>
    </row>
    <row r="20533" spans="5:34">
      <c r="E20533" s="166"/>
      <c r="J20533" s="161"/>
      <c r="P20533" s="152"/>
      <c r="AB20533" s="164"/>
    </row>
    <row r="20534" spans="5:34">
      <c r="E20534" s="166"/>
      <c r="J20534" s="161"/>
      <c r="P20534" s="152"/>
      <c r="AB20534" s="164"/>
    </row>
    <row r="20535" spans="5:34">
      <c r="E20535" s="166"/>
      <c r="J20535" s="161"/>
      <c r="P20535" s="152"/>
      <c r="AB20535" s="164"/>
    </row>
    <row r="20536" spans="5:34">
      <c r="E20536" s="166"/>
      <c r="J20536" s="161"/>
      <c r="P20536" s="152"/>
      <c r="AB20536" s="164"/>
    </row>
    <row r="20537" spans="5:34">
      <c r="E20537" s="166"/>
      <c r="J20537" s="161"/>
      <c r="P20537" s="152"/>
      <c r="AB20537" s="164"/>
    </row>
    <row r="20538" spans="5:34">
      <c r="E20538" s="166"/>
      <c r="J20538" s="161"/>
      <c r="P20538" s="152"/>
      <c r="AB20538" s="164"/>
    </row>
    <row r="20539" spans="5:34">
      <c r="E20539" s="166"/>
      <c r="J20539" s="161"/>
      <c r="P20539" s="152"/>
      <c r="AB20539" s="164"/>
    </row>
    <row r="20540" spans="5:34">
      <c r="E20540" s="166"/>
      <c r="J20540" s="161"/>
      <c r="P20540" s="152"/>
      <c r="AB20540" s="164"/>
    </row>
    <row r="20541" spans="5:34">
      <c r="E20541" s="166"/>
      <c r="J20541" s="161"/>
      <c r="P20541" s="152"/>
      <c r="AB20541" s="164"/>
    </row>
    <row r="20542" spans="5:34">
      <c r="E20542" s="166"/>
      <c r="J20542" s="161"/>
      <c r="P20542" s="152"/>
      <c r="AB20542" s="164"/>
    </row>
    <row r="20543" spans="5:34">
      <c r="J20543" s="161"/>
      <c r="P20543" s="152"/>
      <c r="AB20543" s="164"/>
    </row>
    <row r="20544" spans="5:34">
      <c r="E20544" s="166"/>
      <c r="J20544" s="161"/>
      <c r="P20544" s="152"/>
      <c r="AB20544" s="164"/>
    </row>
    <row r="20545" spans="5:28">
      <c r="E20545" s="166"/>
      <c r="J20545" s="161"/>
      <c r="P20545" s="152"/>
      <c r="AB20545" s="164"/>
    </row>
    <row r="20546" spans="5:28">
      <c r="E20546" s="166"/>
      <c r="J20546" s="161"/>
      <c r="P20546" s="152"/>
      <c r="AB20546" s="164"/>
    </row>
    <row r="20547" spans="5:28">
      <c r="E20547" s="166"/>
      <c r="J20547" s="161"/>
      <c r="P20547" s="152"/>
      <c r="AB20547" s="164"/>
    </row>
    <row r="20548" spans="5:28">
      <c r="E20548" s="166"/>
      <c r="J20548" s="161"/>
      <c r="P20548" s="152"/>
      <c r="AB20548" s="164"/>
    </row>
    <row r="20549" spans="5:28">
      <c r="E20549" s="166"/>
      <c r="J20549" s="161"/>
      <c r="P20549" s="152"/>
      <c r="AB20549" s="164"/>
    </row>
    <row r="20550" spans="5:28">
      <c r="E20550" s="166"/>
      <c r="J20550" s="161"/>
      <c r="P20550" s="152"/>
      <c r="AB20550" s="164"/>
    </row>
    <row r="20551" spans="5:28">
      <c r="E20551" s="166"/>
      <c r="J20551" s="161"/>
      <c r="P20551" s="152"/>
      <c r="AB20551" s="164"/>
    </row>
    <row r="20552" spans="5:28">
      <c r="E20552" s="166"/>
      <c r="J20552" s="161"/>
      <c r="P20552" s="152"/>
      <c r="AB20552" s="164"/>
    </row>
    <row r="20553" spans="5:28">
      <c r="E20553" s="166"/>
      <c r="J20553" s="161"/>
      <c r="P20553" s="152"/>
      <c r="AB20553" s="164"/>
    </row>
    <row r="20554" spans="5:28">
      <c r="E20554" s="166"/>
      <c r="J20554" s="161"/>
      <c r="P20554" s="152"/>
      <c r="AB20554" s="164"/>
    </row>
    <row r="20555" spans="5:28">
      <c r="E20555" s="166"/>
      <c r="J20555" s="161"/>
      <c r="P20555" s="152"/>
      <c r="AB20555" s="164"/>
    </row>
    <row r="20556" spans="5:28">
      <c r="E20556" s="166"/>
      <c r="J20556" s="161"/>
      <c r="P20556" s="152"/>
      <c r="AB20556" s="164"/>
    </row>
    <row r="20557" spans="5:28">
      <c r="E20557" s="166"/>
      <c r="J20557" s="161"/>
      <c r="P20557" s="152"/>
      <c r="AB20557" s="164"/>
    </row>
    <row r="20558" spans="5:28">
      <c r="E20558" s="166"/>
      <c r="J20558" s="161"/>
      <c r="P20558" s="152"/>
      <c r="AB20558" s="164"/>
    </row>
    <row r="20559" spans="5:28">
      <c r="J20559" s="161"/>
      <c r="P20559" s="152"/>
      <c r="AB20559" s="164"/>
    </row>
    <row r="20560" spans="5:28">
      <c r="J20560" s="161"/>
      <c r="P20560" s="152"/>
      <c r="AB20560" s="164"/>
    </row>
    <row r="20561" spans="5:28">
      <c r="J20561" s="161"/>
      <c r="P20561" s="152"/>
      <c r="AB20561" s="164"/>
    </row>
    <row r="20562" spans="5:28">
      <c r="J20562" s="161"/>
      <c r="P20562" s="152"/>
      <c r="AB20562" s="164"/>
    </row>
    <row r="20563" spans="5:28">
      <c r="J20563" s="161"/>
      <c r="P20563" s="152"/>
      <c r="AB20563" s="164"/>
    </row>
    <row r="20564" spans="5:28">
      <c r="J20564" s="161"/>
      <c r="P20564" s="152"/>
      <c r="AB20564" s="164"/>
    </row>
    <row r="20565" spans="5:28">
      <c r="J20565" s="161"/>
      <c r="P20565" s="152"/>
      <c r="AB20565" s="164"/>
    </row>
    <row r="20566" spans="5:28">
      <c r="E20566" s="166"/>
      <c r="J20566" s="161"/>
      <c r="P20566" s="152"/>
      <c r="AB20566" s="164"/>
    </row>
    <row r="20567" spans="5:28">
      <c r="J20567" s="161"/>
      <c r="P20567" s="152"/>
      <c r="AB20567" s="164"/>
    </row>
    <row r="20568" spans="5:28">
      <c r="J20568" s="161"/>
      <c r="P20568" s="152"/>
      <c r="AB20568" s="164"/>
    </row>
    <row r="20569" spans="5:28">
      <c r="E20569" s="166"/>
      <c r="J20569" s="161"/>
      <c r="P20569" s="152"/>
      <c r="AB20569" s="164"/>
    </row>
    <row r="20570" spans="5:28">
      <c r="E20570" s="166"/>
      <c r="J20570" s="161"/>
      <c r="P20570" s="152"/>
      <c r="AB20570" s="164"/>
    </row>
    <row r="20571" spans="5:28">
      <c r="E20571" s="166"/>
      <c r="J20571" s="161"/>
      <c r="P20571" s="152"/>
      <c r="AB20571" s="164"/>
    </row>
    <row r="20572" spans="5:28">
      <c r="E20572" s="166"/>
      <c r="J20572" s="161"/>
      <c r="P20572" s="152"/>
      <c r="AB20572" s="164"/>
    </row>
    <row r="20573" spans="5:28">
      <c r="E20573" s="166"/>
      <c r="J20573" s="161"/>
      <c r="P20573" s="152"/>
      <c r="AB20573" s="164"/>
    </row>
    <row r="20574" spans="5:28">
      <c r="E20574" s="166"/>
      <c r="J20574" s="161"/>
      <c r="P20574" s="152"/>
      <c r="AB20574" s="164"/>
    </row>
    <row r="20575" spans="5:28">
      <c r="J20575" s="161"/>
      <c r="P20575" s="152"/>
      <c r="AB20575" s="164"/>
    </row>
    <row r="20576" spans="5:28">
      <c r="J20576" s="161"/>
      <c r="P20576" s="152"/>
      <c r="AB20576" s="164"/>
    </row>
    <row r="20577" spans="5:28">
      <c r="J20577" s="161"/>
      <c r="P20577" s="152"/>
      <c r="AB20577" s="164"/>
    </row>
    <row r="20578" spans="5:28">
      <c r="E20578" s="166"/>
      <c r="J20578" s="161"/>
      <c r="P20578" s="152"/>
      <c r="AB20578" s="164"/>
    </row>
    <row r="20579" spans="5:28">
      <c r="E20579" s="166"/>
      <c r="J20579" s="161"/>
      <c r="P20579" s="152"/>
      <c r="AB20579" s="164"/>
    </row>
    <row r="20580" spans="5:28">
      <c r="E20580" s="166"/>
      <c r="J20580" s="161"/>
      <c r="P20580" s="152"/>
      <c r="AB20580" s="164"/>
    </row>
    <row r="20581" spans="5:28">
      <c r="E20581" s="166"/>
      <c r="J20581" s="161"/>
      <c r="P20581" s="152"/>
      <c r="AB20581" s="164"/>
    </row>
    <row r="20582" spans="5:28">
      <c r="J20582" s="161"/>
      <c r="P20582" s="152"/>
      <c r="AB20582" s="164"/>
    </row>
    <row r="20583" spans="5:28">
      <c r="J20583" s="161"/>
      <c r="P20583" s="152"/>
      <c r="AB20583" s="164"/>
    </row>
    <row r="20584" spans="5:28">
      <c r="E20584" s="166"/>
      <c r="J20584" s="161"/>
      <c r="P20584" s="152"/>
      <c r="AB20584" s="164"/>
    </row>
    <row r="20585" spans="5:28">
      <c r="J20585" s="161"/>
      <c r="P20585" s="152"/>
      <c r="AB20585" s="164"/>
    </row>
    <row r="20586" spans="5:28">
      <c r="J20586" s="161"/>
      <c r="P20586" s="152"/>
      <c r="AB20586" s="164"/>
    </row>
    <row r="20587" spans="5:28">
      <c r="J20587" s="161"/>
      <c r="P20587" s="152"/>
      <c r="AB20587" s="164"/>
    </row>
    <row r="20588" spans="5:28">
      <c r="J20588" s="161"/>
      <c r="P20588" s="152"/>
      <c r="AB20588" s="164"/>
    </row>
    <row r="20589" spans="5:28">
      <c r="J20589" s="161"/>
      <c r="P20589" s="152"/>
      <c r="AB20589" s="164"/>
    </row>
    <row r="20590" spans="5:28">
      <c r="J20590" s="161"/>
      <c r="P20590" s="152"/>
      <c r="AB20590" s="164"/>
    </row>
    <row r="20591" spans="5:28">
      <c r="J20591" s="161"/>
      <c r="P20591" s="152"/>
      <c r="AB20591" s="164"/>
    </row>
    <row r="20592" spans="5:28">
      <c r="J20592" s="161"/>
      <c r="P20592" s="152"/>
      <c r="AB20592" s="164"/>
    </row>
    <row r="20593" spans="10:28">
      <c r="J20593" s="161"/>
      <c r="P20593" s="152"/>
      <c r="AB20593" s="164"/>
    </row>
    <row r="20594" spans="10:28">
      <c r="J20594" s="161"/>
      <c r="P20594" s="152"/>
      <c r="AB20594" s="164"/>
    </row>
    <row r="20595" spans="10:28">
      <c r="J20595" s="161"/>
      <c r="P20595" s="152"/>
      <c r="AB20595" s="164"/>
    </row>
    <row r="20596" spans="10:28">
      <c r="J20596" s="161"/>
      <c r="P20596" s="152"/>
      <c r="AB20596" s="164"/>
    </row>
    <row r="20597" spans="10:28">
      <c r="J20597" s="161"/>
      <c r="P20597" s="152"/>
      <c r="AB20597" s="164"/>
    </row>
    <row r="20598" spans="10:28">
      <c r="J20598" s="161"/>
      <c r="P20598" s="152"/>
      <c r="AB20598" s="164"/>
    </row>
    <row r="20599" spans="10:28">
      <c r="J20599" s="161"/>
      <c r="P20599" s="152"/>
      <c r="AB20599" s="164"/>
    </row>
    <row r="20600" spans="10:28">
      <c r="J20600" s="161"/>
      <c r="P20600" s="152"/>
      <c r="AB20600" s="164"/>
    </row>
    <row r="20601" spans="10:28">
      <c r="J20601" s="161"/>
      <c r="P20601" s="152"/>
      <c r="AB20601" s="164"/>
    </row>
    <row r="20602" spans="10:28">
      <c r="J20602" s="161"/>
      <c r="P20602" s="152"/>
      <c r="AB20602" s="164"/>
    </row>
    <row r="20603" spans="10:28">
      <c r="J20603" s="161"/>
      <c r="P20603" s="152"/>
      <c r="R20603" s="166"/>
      <c r="AB20603" s="164"/>
    </row>
    <row r="20604" spans="10:28">
      <c r="J20604" s="161"/>
      <c r="P20604" s="152"/>
      <c r="AB20604" s="164"/>
    </row>
    <row r="20605" spans="10:28">
      <c r="J20605" s="161"/>
      <c r="P20605" s="152"/>
      <c r="AB20605" s="164"/>
    </row>
    <row r="20606" spans="10:28">
      <c r="J20606" s="161"/>
      <c r="P20606" s="152"/>
      <c r="AB20606" s="164"/>
    </row>
    <row r="20607" spans="10:28">
      <c r="J20607" s="161"/>
      <c r="P20607" s="152"/>
      <c r="AB20607" s="164"/>
    </row>
    <row r="20608" spans="10:28">
      <c r="J20608" s="161"/>
      <c r="P20608" s="152"/>
      <c r="AB20608" s="164"/>
    </row>
    <row r="20609" spans="5:28">
      <c r="J20609" s="161"/>
      <c r="P20609" s="152"/>
      <c r="AB20609" s="164"/>
    </row>
    <row r="20610" spans="5:28">
      <c r="J20610" s="161"/>
      <c r="P20610" s="152"/>
      <c r="AB20610" s="164"/>
    </row>
    <row r="20611" spans="5:28">
      <c r="J20611" s="161"/>
      <c r="P20611" s="152"/>
      <c r="AB20611" s="164"/>
    </row>
    <row r="20612" spans="5:28">
      <c r="J20612" s="161"/>
      <c r="P20612" s="152"/>
      <c r="AB20612" s="164"/>
    </row>
    <row r="20613" spans="5:28">
      <c r="J20613" s="161"/>
      <c r="P20613" s="152"/>
      <c r="AB20613" s="164"/>
    </row>
    <row r="20614" spans="5:28">
      <c r="J20614" s="161"/>
      <c r="P20614" s="152"/>
      <c r="AB20614" s="164"/>
    </row>
    <row r="20615" spans="5:28">
      <c r="J20615" s="161"/>
      <c r="P20615" s="152"/>
      <c r="AB20615" s="164"/>
    </row>
    <row r="20616" spans="5:28">
      <c r="J20616" s="161"/>
      <c r="P20616" s="152"/>
      <c r="AB20616" s="164"/>
    </row>
    <row r="20617" spans="5:28">
      <c r="J20617" s="161"/>
      <c r="P20617" s="152"/>
      <c r="AB20617" s="164"/>
    </row>
    <row r="20618" spans="5:28">
      <c r="J20618" s="161"/>
      <c r="P20618" s="152"/>
      <c r="AB20618" s="164"/>
    </row>
    <row r="20619" spans="5:28">
      <c r="J20619" s="161"/>
      <c r="P20619" s="152"/>
      <c r="AB20619" s="164"/>
    </row>
    <row r="20620" spans="5:28">
      <c r="J20620" s="161"/>
      <c r="P20620" s="152"/>
      <c r="AB20620" s="164"/>
    </row>
    <row r="20621" spans="5:28">
      <c r="J20621" s="161"/>
      <c r="P20621" s="152"/>
      <c r="AB20621" s="164"/>
    </row>
    <row r="20622" spans="5:28">
      <c r="J20622" s="161"/>
      <c r="P20622" s="152"/>
      <c r="AB20622" s="164"/>
    </row>
    <row r="20623" spans="5:28">
      <c r="J20623" s="161"/>
      <c r="P20623" s="152"/>
      <c r="AB20623" s="164"/>
    </row>
    <row r="20624" spans="5:28">
      <c r="E20624" s="166"/>
      <c r="J20624" s="161"/>
      <c r="P20624" s="152"/>
      <c r="AB20624" s="164"/>
    </row>
    <row r="20625" spans="5:28">
      <c r="E20625" s="166"/>
      <c r="J20625" s="161"/>
      <c r="P20625" s="152"/>
      <c r="AB20625" s="164"/>
    </row>
    <row r="20626" spans="5:28">
      <c r="E20626" s="166"/>
      <c r="J20626" s="161"/>
      <c r="P20626" s="152"/>
      <c r="AB20626" s="164"/>
    </row>
    <row r="20627" spans="5:28">
      <c r="E20627" s="166"/>
      <c r="J20627" s="161"/>
      <c r="P20627" s="152"/>
      <c r="AB20627" s="164"/>
    </row>
    <row r="20628" spans="5:28">
      <c r="E20628" s="166"/>
      <c r="J20628" s="161"/>
      <c r="P20628" s="152"/>
      <c r="AB20628" s="164"/>
    </row>
    <row r="20629" spans="5:28">
      <c r="E20629" s="166"/>
      <c r="J20629" s="161"/>
      <c r="P20629" s="152"/>
      <c r="AB20629" s="164"/>
    </row>
    <row r="20630" spans="5:28">
      <c r="E20630" s="166"/>
      <c r="J20630" s="161"/>
      <c r="P20630" s="152"/>
      <c r="AB20630" s="164"/>
    </row>
    <row r="20631" spans="5:28">
      <c r="E20631" s="166"/>
      <c r="J20631" s="161"/>
      <c r="P20631" s="152"/>
      <c r="AB20631" s="164"/>
    </row>
    <row r="20632" spans="5:28">
      <c r="E20632" s="166"/>
      <c r="J20632" s="161"/>
      <c r="P20632" s="152"/>
      <c r="AB20632" s="164"/>
    </row>
    <row r="20633" spans="5:28">
      <c r="E20633" s="166"/>
      <c r="J20633" s="161"/>
      <c r="P20633" s="152"/>
      <c r="AB20633" s="164"/>
    </row>
    <row r="20634" spans="5:28">
      <c r="E20634" s="166"/>
      <c r="J20634" s="161"/>
      <c r="P20634" s="152"/>
      <c r="AB20634" s="164"/>
    </row>
    <row r="20635" spans="5:28">
      <c r="E20635" s="166"/>
      <c r="J20635" s="161"/>
      <c r="P20635" s="152"/>
      <c r="AB20635" s="164"/>
    </row>
    <row r="20636" spans="5:28">
      <c r="E20636" s="166"/>
      <c r="J20636" s="161"/>
      <c r="P20636" s="152"/>
      <c r="AB20636" s="164"/>
    </row>
    <row r="20637" spans="5:28">
      <c r="E20637" s="166"/>
      <c r="J20637" s="161"/>
      <c r="P20637" s="152"/>
      <c r="AB20637" s="164"/>
    </row>
    <row r="20638" spans="5:28">
      <c r="E20638" s="166"/>
      <c r="J20638" s="161"/>
      <c r="P20638" s="152"/>
      <c r="AB20638" s="164"/>
    </row>
    <row r="20639" spans="5:28">
      <c r="E20639" s="166"/>
      <c r="J20639" s="161"/>
      <c r="P20639" s="152"/>
      <c r="AB20639" s="164"/>
    </row>
    <row r="20640" spans="5:28">
      <c r="E20640" s="166"/>
      <c r="J20640" s="161"/>
      <c r="P20640" s="152"/>
      <c r="AB20640" s="164"/>
    </row>
    <row r="20641" spans="5:28">
      <c r="E20641" s="166"/>
      <c r="J20641" s="161"/>
      <c r="P20641" s="152"/>
      <c r="AB20641" s="164"/>
    </row>
    <row r="20642" spans="5:28">
      <c r="E20642" s="166"/>
      <c r="J20642" s="161"/>
      <c r="P20642" s="152"/>
      <c r="AB20642" s="164"/>
    </row>
    <row r="20643" spans="5:28">
      <c r="E20643" s="166"/>
      <c r="J20643" s="161"/>
      <c r="P20643" s="152"/>
      <c r="AB20643" s="164"/>
    </row>
    <row r="20644" spans="5:28">
      <c r="E20644" s="166"/>
      <c r="J20644" s="161"/>
      <c r="P20644" s="152"/>
      <c r="AB20644" s="164"/>
    </row>
    <row r="20645" spans="5:28">
      <c r="E20645" s="166"/>
      <c r="J20645" s="161"/>
      <c r="P20645" s="152"/>
      <c r="AB20645" s="164"/>
    </row>
    <row r="20646" spans="5:28">
      <c r="E20646" s="166"/>
      <c r="J20646" s="161"/>
      <c r="P20646" s="152"/>
      <c r="AB20646" s="164"/>
    </row>
    <row r="20647" spans="5:28">
      <c r="E20647" s="166"/>
      <c r="J20647" s="161"/>
      <c r="P20647" s="152"/>
      <c r="AB20647" s="164"/>
    </row>
    <row r="20648" spans="5:28">
      <c r="E20648" s="166"/>
      <c r="J20648" s="161"/>
      <c r="P20648" s="152"/>
      <c r="AB20648" s="164"/>
    </row>
    <row r="20649" spans="5:28">
      <c r="E20649" s="166"/>
      <c r="J20649" s="161"/>
      <c r="P20649" s="152"/>
      <c r="AB20649" s="164"/>
    </row>
    <row r="20650" spans="5:28">
      <c r="E20650" s="166"/>
      <c r="J20650" s="161"/>
      <c r="P20650" s="152"/>
      <c r="AB20650" s="164"/>
    </row>
    <row r="20651" spans="5:28">
      <c r="E20651" s="166"/>
      <c r="J20651" s="161"/>
      <c r="P20651" s="152"/>
      <c r="AB20651" s="164"/>
    </row>
    <row r="20652" spans="5:28">
      <c r="E20652" s="166"/>
      <c r="J20652" s="161"/>
      <c r="P20652" s="152"/>
      <c r="AB20652" s="164"/>
    </row>
    <row r="20653" spans="5:28">
      <c r="J20653" s="161"/>
      <c r="P20653" s="152"/>
      <c r="AB20653" s="164"/>
    </row>
    <row r="20654" spans="5:28">
      <c r="J20654" s="161"/>
      <c r="P20654" s="152"/>
      <c r="AB20654" s="164"/>
    </row>
    <row r="20655" spans="5:28">
      <c r="J20655" s="161"/>
      <c r="P20655" s="152"/>
      <c r="AB20655" s="164"/>
    </row>
    <row r="20656" spans="5:28">
      <c r="E20656" s="166"/>
      <c r="J20656" s="161"/>
      <c r="P20656" s="152"/>
      <c r="AB20656" s="164"/>
    </row>
    <row r="20657" spans="5:28">
      <c r="E20657" s="166"/>
      <c r="J20657" s="161"/>
      <c r="P20657" s="152"/>
      <c r="AB20657" s="164"/>
    </row>
    <row r="20658" spans="5:28">
      <c r="E20658" s="166"/>
      <c r="J20658" s="161"/>
      <c r="P20658" s="152"/>
      <c r="AB20658" s="164"/>
    </row>
    <row r="20659" spans="5:28">
      <c r="E20659" s="166"/>
      <c r="J20659" s="161"/>
      <c r="P20659" s="152"/>
      <c r="AB20659" s="164"/>
    </row>
    <row r="20660" spans="5:28">
      <c r="E20660" s="166"/>
      <c r="J20660" s="161"/>
      <c r="P20660" s="152"/>
      <c r="AB20660" s="164"/>
    </row>
    <row r="20661" spans="5:28">
      <c r="E20661" s="166"/>
      <c r="J20661" s="161"/>
      <c r="P20661" s="152"/>
      <c r="AB20661" s="164"/>
    </row>
    <row r="20662" spans="5:28">
      <c r="J20662" s="161"/>
      <c r="P20662" s="152"/>
      <c r="AB20662" s="164"/>
    </row>
    <row r="20663" spans="5:28">
      <c r="J20663" s="161"/>
      <c r="P20663" s="152"/>
      <c r="AB20663" s="164"/>
    </row>
    <row r="20664" spans="5:28">
      <c r="J20664" s="161"/>
      <c r="P20664" s="152"/>
      <c r="AB20664" s="164"/>
    </row>
    <row r="20665" spans="5:28">
      <c r="J20665" s="161"/>
      <c r="P20665" s="152"/>
      <c r="AB20665" s="164"/>
    </row>
    <row r="20666" spans="5:28">
      <c r="J20666" s="161"/>
      <c r="P20666" s="152"/>
      <c r="AB20666" s="164"/>
    </row>
    <row r="20667" spans="5:28">
      <c r="J20667" s="161"/>
      <c r="P20667" s="152"/>
      <c r="AB20667" s="164"/>
    </row>
    <row r="20668" spans="5:28">
      <c r="J20668" s="161"/>
      <c r="P20668" s="152"/>
      <c r="AB20668" s="164"/>
    </row>
    <row r="20669" spans="5:28">
      <c r="J20669" s="161"/>
      <c r="P20669" s="152"/>
      <c r="AB20669" s="164"/>
    </row>
    <row r="20670" spans="5:28">
      <c r="J20670" s="161"/>
      <c r="P20670" s="152"/>
      <c r="AB20670" s="164"/>
    </row>
    <row r="20671" spans="5:28">
      <c r="J20671" s="161"/>
      <c r="P20671" s="152"/>
      <c r="AB20671" s="164"/>
    </row>
    <row r="20672" spans="5:28">
      <c r="J20672" s="161"/>
      <c r="P20672" s="152"/>
      <c r="AB20672" s="164"/>
    </row>
    <row r="20673" spans="10:28">
      <c r="J20673" s="161"/>
      <c r="P20673" s="152"/>
      <c r="AB20673" s="164"/>
    </row>
    <row r="20674" spans="10:28">
      <c r="J20674" s="161"/>
      <c r="P20674" s="152"/>
      <c r="AB20674" s="164"/>
    </row>
    <row r="20675" spans="10:28">
      <c r="J20675" s="161"/>
      <c r="P20675" s="152"/>
      <c r="AB20675" s="164"/>
    </row>
    <row r="20676" spans="10:28">
      <c r="J20676" s="161"/>
      <c r="P20676" s="152"/>
      <c r="AB20676" s="164"/>
    </row>
    <row r="20677" spans="10:28">
      <c r="J20677" s="161"/>
      <c r="P20677" s="152"/>
      <c r="AB20677" s="164"/>
    </row>
    <row r="20678" spans="10:28">
      <c r="J20678" s="161"/>
      <c r="P20678" s="152"/>
      <c r="AB20678" s="164"/>
    </row>
    <row r="20679" spans="10:28">
      <c r="J20679" s="161"/>
      <c r="P20679" s="152"/>
      <c r="AB20679" s="164"/>
    </row>
    <row r="20680" spans="10:28">
      <c r="J20680" s="161"/>
      <c r="P20680" s="152"/>
      <c r="AB20680" s="164"/>
    </row>
    <row r="20681" spans="10:28">
      <c r="J20681" s="161"/>
      <c r="P20681" s="152"/>
      <c r="AB20681" s="164"/>
    </row>
    <row r="20682" spans="10:28">
      <c r="J20682" s="161"/>
      <c r="P20682" s="152"/>
      <c r="AB20682" s="164"/>
    </row>
    <row r="20683" spans="10:28">
      <c r="J20683" s="161"/>
      <c r="P20683" s="152"/>
      <c r="AB20683" s="164"/>
    </row>
    <row r="20684" spans="10:28">
      <c r="J20684" s="161"/>
      <c r="P20684" s="152"/>
      <c r="AB20684" s="164"/>
    </row>
    <row r="20685" spans="10:28">
      <c r="J20685" s="161"/>
      <c r="P20685" s="152"/>
      <c r="AB20685" s="164"/>
    </row>
    <row r="20686" spans="10:28">
      <c r="J20686" s="161"/>
      <c r="P20686" s="152"/>
      <c r="AB20686" s="164"/>
    </row>
    <row r="20687" spans="10:28">
      <c r="J20687" s="161"/>
      <c r="P20687" s="152"/>
      <c r="AB20687" s="164"/>
    </row>
    <row r="20688" spans="10:28">
      <c r="J20688" s="161"/>
      <c r="P20688" s="152"/>
      <c r="AB20688" s="164"/>
    </row>
    <row r="20689" spans="10:28">
      <c r="J20689" s="161"/>
      <c r="P20689" s="152"/>
      <c r="AB20689" s="164"/>
    </row>
    <row r="20690" spans="10:28">
      <c r="J20690" s="161"/>
      <c r="P20690" s="152"/>
      <c r="AB20690" s="164"/>
    </row>
    <row r="20691" spans="10:28">
      <c r="J20691" s="161"/>
      <c r="P20691" s="152"/>
      <c r="AB20691" s="164"/>
    </row>
    <row r="20692" spans="10:28">
      <c r="J20692" s="161"/>
      <c r="P20692" s="152"/>
      <c r="AB20692" s="164"/>
    </row>
    <row r="20693" spans="10:28">
      <c r="J20693" s="161"/>
      <c r="P20693" s="152"/>
      <c r="AB20693" s="164"/>
    </row>
    <row r="20694" spans="10:28">
      <c r="J20694" s="161"/>
      <c r="P20694" s="152"/>
      <c r="AB20694" s="164"/>
    </row>
    <row r="20695" spans="10:28">
      <c r="J20695" s="161"/>
      <c r="P20695" s="152"/>
      <c r="AB20695" s="164"/>
    </row>
    <row r="20696" spans="10:28">
      <c r="J20696" s="161"/>
      <c r="P20696" s="152"/>
      <c r="AB20696" s="164"/>
    </row>
    <row r="20697" spans="10:28">
      <c r="J20697" s="161"/>
      <c r="P20697" s="152"/>
      <c r="AB20697" s="164"/>
    </row>
    <row r="20698" spans="10:28">
      <c r="J20698" s="161"/>
      <c r="P20698" s="152"/>
      <c r="AB20698" s="164"/>
    </row>
    <row r="20699" spans="10:28">
      <c r="J20699" s="161"/>
      <c r="P20699" s="152"/>
      <c r="AB20699" s="164"/>
    </row>
    <row r="20700" spans="10:28">
      <c r="J20700" s="161"/>
      <c r="P20700" s="152"/>
      <c r="AB20700" s="164"/>
    </row>
    <row r="20701" spans="10:28">
      <c r="J20701" s="161"/>
      <c r="P20701" s="152"/>
      <c r="AB20701" s="164"/>
    </row>
    <row r="20702" spans="10:28">
      <c r="J20702" s="161"/>
      <c r="P20702" s="152"/>
      <c r="AB20702" s="164"/>
    </row>
    <row r="20703" spans="10:28">
      <c r="J20703" s="161"/>
      <c r="P20703" s="152"/>
      <c r="AB20703" s="164"/>
    </row>
    <row r="20704" spans="10:28">
      <c r="J20704" s="161"/>
      <c r="P20704" s="152"/>
      <c r="AB20704" s="164"/>
    </row>
    <row r="20705" spans="10:28">
      <c r="J20705" s="161"/>
      <c r="P20705" s="152"/>
      <c r="AB20705" s="164"/>
    </row>
    <row r="20706" spans="10:28">
      <c r="J20706" s="161"/>
      <c r="P20706" s="152"/>
      <c r="AB20706" s="164"/>
    </row>
    <row r="20707" spans="10:28">
      <c r="J20707" s="161"/>
      <c r="P20707" s="152"/>
      <c r="AB20707" s="164"/>
    </row>
    <row r="20708" spans="10:28">
      <c r="J20708" s="161"/>
      <c r="P20708" s="152"/>
      <c r="AB20708" s="164"/>
    </row>
    <row r="20709" spans="10:28">
      <c r="J20709" s="161"/>
      <c r="P20709" s="152"/>
      <c r="AB20709" s="164"/>
    </row>
    <row r="20710" spans="10:28">
      <c r="J20710" s="161"/>
      <c r="P20710" s="152"/>
      <c r="AB20710" s="164"/>
    </row>
    <row r="20711" spans="10:28">
      <c r="J20711" s="161"/>
      <c r="P20711" s="152"/>
      <c r="AB20711" s="164"/>
    </row>
    <row r="20712" spans="10:28">
      <c r="J20712" s="161"/>
      <c r="P20712" s="152"/>
      <c r="AB20712" s="164"/>
    </row>
    <row r="20713" spans="10:28">
      <c r="J20713" s="161"/>
      <c r="P20713" s="152"/>
      <c r="AB20713" s="164"/>
    </row>
    <row r="20714" spans="10:28">
      <c r="J20714" s="161"/>
      <c r="P20714" s="152"/>
      <c r="AB20714" s="164"/>
    </row>
    <row r="20715" spans="10:28">
      <c r="J20715" s="161"/>
      <c r="P20715" s="152"/>
      <c r="AB20715" s="164"/>
    </row>
    <row r="20716" spans="10:28">
      <c r="J20716" s="161"/>
      <c r="P20716" s="152"/>
      <c r="AB20716" s="164"/>
    </row>
    <row r="20717" spans="10:28">
      <c r="J20717" s="161"/>
      <c r="P20717" s="152"/>
      <c r="AB20717" s="164"/>
    </row>
    <row r="20718" spans="10:28">
      <c r="J20718" s="161"/>
      <c r="P20718" s="152"/>
      <c r="AB20718" s="164"/>
    </row>
    <row r="20719" spans="10:28">
      <c r="J20719" s="161"/>
      <c r="P20719" s="152"/>
      <c r="AB20719" s="164"/>
    </row>
    <row r="20720" spans="10:28">
      <c r="J20720" s="161"/>
      <c r="P20720" s="152"/>
      <c r="AB20720" s="164"/>
    </row>
    <row r="20721" spans="10:28">
      <c r="J20721" s="161"/>
      <c r="P20721" s="152"/>
      <c r="AB20721" s="164"/>
    </row>
    <row r="20722" spans="10:28">
      <c r="J20722" s="161"/>
      <c r="P20722" s="152"/>
      <c r="AB20722" s="164"/>
    </row>
    <row r="20723" spans="10:28">
      <c r="J20723" s="161"/>
      <c r="P20723" s="152"/>
      <c r="AB20723" s="164"/>
    </row>
    <row r="20724" spans="10:28">
      <c r="J20724" s="161"/>
      <c r="P20724" s="152"/>
      <c r="AB20724" s="164"/>
    </row>
    <row r="20725" spans="10:28">
      <c r="J20725" s="161"/>
      <c r="P20725" s="152"/>
      <c r="AB20725" s="164"/>
    </row>
    <row r="20726" spans="10:28">
      <c r="J20726" s="161"/>
      <c r="P20726" s="152"/>
      <c r="AB20726" s="164"/>
    </row>
    <row r="20727" spans="10:28">
      <c r="J20727" s="161"/>
      <c r="P20727" s="152"/>
      <c r="AB20727" s="164"/>
    </row>
    <row r="20728" spans="10:28">
      <c r="J20728" s="161"/>
      <c r="P20728" s="152"/>
      <c r="AB20728" s="164"/>
    </row>
    <row r="20729" spans="10:28">
      <c r="J20729" s="161"/>
      <c r="P20729" s="152"/>
      <c r="AB20729" s="164"/>
    </row>
    <row r="20730" spans="10:28">
      <c r="J20730" s="161"/>
      <c r="P20730" s="152"/>
      <c r="AB20730" s="164"/>
    </row>
    <row r="20731" spans="10:28">
      <c r="J20731" s="161"/>
      <c r="P20731" s="152"/>
      <c r="AB20731" s="164"/>
    </row>
    <row r="20732" spans="10:28">
      <c r="J20732" s="161"/>
      <c r="P20732" s="152"/>
      <c r="AB20732" s="164"/>
    </row>
    <row r="20733" spans="10:28">
      <c r="J20733" s="161"/>
      <c r="P20733" s="152"/>
      <c r="AB20733" s="164"/>
    </row>
    <row r="20734" spans="10:28">
      <c r="J20734" s="161"/>
      <c r="P20734" s="152"/>
      <c r="AB20734" s="164"/>
    </row>
    <row r="20735" spans="10:28">
      <c r="J20735" s="161"/>
      <c r="P20735" s="152"/>
      <c r="AB20735" s="164"/>
    </row>
    <row r="20736" spans="10:28">
      <c r="J20736" s="161"/>
      <c r="P20736" s="152"/>
      <c r="AB20736" s="164"/>
    </row>
    <row r="20737" spans="5:28">
      <c r="J20737" s="161"/>
      <c r="P20737" s="152"/>
      <c r="AB20737" s="164"/>
    </row>
    <row r="20738" spans="5:28">
      <c r="J20738" s="161"/>
      <c r="P20738" s="152"/>
      <c r="AB20738" s="164"/>
    </row>
    <row r="20739" spans="5:28">
      <c r="J20739" s="161"/>
      <c r="P20739" s="152"/>
      <c r="AB20739" s="164"/>
    </row>
    <row r="20740" spans="5:28">
      <c r="E20740" s="166"/>
      <c r="J20740" s="161"/>
      <c r="P20740" s="152"/>
      <c r="AB20740" s="164"/>
    </row>
    <row r="20741" spans="5:28">
      <c r="E20741" s="166"/>
      <c r="J20741" s="161"/>
      <c r="P20741" s="152"/>
      <c r="AB20741" s="164"/>
    </row>
    <row r="20742" spans="5:28">
      <c r="E20742" s="166"/>
      <c r="J20742" s="161"/>
      <c r="P20742" s="152"/>
      <c r="AB20742" s="164"/>
    </row>
    <row r="20743" spans="5:28">
      <c r="E20743" s="166"/>
      <c r="J20743" s="161"/>
      <c r="P20743" s="152"/>
      <c r="AB20743" s="164"/>
    </row>
    <row r="20744" spans="5:28">
      <c r="E20744" s="166"/>
      <c r="J20744" s="161"/>
      <c r="P20744" s="152"/>
      <c r="AB20744" s="164"/>
    </row>
    <row r="20745" spans="5:28">
      <c r="J20745" s="161"/>
      <c r="P20745" s="152"/>
      <c r="AB20745" s="164"/>
    </row>
    <row r="20746" spans="5:28">
      <c r="J20746" s="161"/>
      <c r="P20746" s="152"/>
      <c r="AB20746" s="164"/>
    </row>
    <row r="20747" spans="5:28">
      <c r="J20747" s="161"/>
      <c r="P20747" s="152"/>
      <c r="AB20747" s="164"/>
    </row>
    <row r="20748" spans="5:28">
      <c r="J20748" s="161"/>
      <c r="P20748" s="152"/>
      <c r="AB20748" s="164"/>
    </row>
    <row r="20749" spans="5:28">
      <c r="J20749" s="161"/>
      <c r="P20749" s="152"/>
      <c r="AB20749" s="164"/>
    </row>
    <row r="20750" spans="5:28">
      <c r="J20750" s="161"/>
      <c r="P20750" s="152"/>
      <c r="AB20750" s="164"/>
    </row>
    <row r="20751" spans="5:28">
      <c r="J20751" s="161"/>
      <c r="P20751" s="152"/>
      <c r="AB20751" s="164"/>
    </row>
    <row r="20752" spans="5:28">
      <c r="J20752" s="161"/>
      <c r="P20752" s="152"/>
      <c r="AB20752" s="164"/>
    </row>
    <row r="20753" spans="5:28">
      <c r="E20753" s="166"/>
      <c r="J20753" s="161"/>
      <c r="P20753" s="152"/>
      <c r="AB20753" s="164"/>
    </row>
    <row r="20754" spans="5:28">
      <c r="E20754" s="166"/>
      <c r="J20754" s="161"/>
      <c r="P20754" s="152"/>
      <c r="AB20754" s="164"/>
    </row>
    <row r="20755" spans="5:28">
      <c r="E20755" s="166"/>
      <c r="J20755" s="161"/>
      <c r="P20755" s="152"/>
      <c r="AB20755" s="164"/>
    </row>
    <row r="20756" spans="5:28">
      <c r="J20756" s="161"/>
      <c r="P20756" s="152"/>
      <c r="AB20756" s="164"/>
    </row>
    <row r="20757" spans="5:28">
      <c r="J20757" s="161"/>
      <c r="P20757" s="152"/>
      <c r="AB20757" s="164"/>
    </row>
    <row r="20758" spans="5:28">
      <c r="J20758" s="161"/>
      <c r="P20758" s="152"/>
      <c r="AB20758" s="164"/>
    </row>
    <row r="20759" spans="5:28">
      <c r="J20759" s="161"/>
      <c r="P20759" s="152"/>
      <c r="AB20759" s="164"/>
    </row>
    <row r="20760" spans="5:28">
      <c r="J20760" s="161"/>
      <c r="P20760" s="152"/>
      <c r="AB20760" s="164"/>
    </row>
    <row r="20761" spans="5:28">
      <c r="J20761" s="161"/>
      <c r="P20761" s="152"/>
      <c r="AB20761" s="164"/>
    </row>
    <row r="20762" spans="5:28">
      <c r="J20762" s="161"/>
      <c r="P20762" s="152"/>
      <c r="AB20762" s="164"/>
    </row>
    <row r="20763" spans="5:28">
      <c r="J20763" s="161"/>
      <c r="P20763" s="152"/>
      <c r="AB20763" s="164"/>
    </row>
    <row r="20764" spans="5:28">
      <c r="J20764" s="161"/>
      <c r="P20764" s="152"/>
      <c r="AB20764" s="164"/>
    </row>
    <row r="20765" spans="5:28">
      <c r="J20765" s="161"/>
      <c r="P20765" s="152"/>
      <c r="AB20765" s="164"/>
    </row>
    <row r="20766" spans="5:28">
      <c r="J20766" s="161"/>
      <c r="P20766" s="152"/>
      <c r="AB20766" s="164"/>
    </row>
    <row r="20767" spans="5:28">
      <c r="J20767" s="161"/>
      <c r="P20767" s="152"/>
      <c r="AB20767" s="164"/>
    </row>
    <row r="20768" spans="5:28">
      <c r="E20768" s="166"/>
      <c r="J20768" s="161"/>
      <c r="P20768" s="152"/>
      <c r="AB20768" s="164"/>
    </row>
    <row r="20769" spans="5:28">
      <c r="J20769" s="161"/>
      <c r="P20769" s="152"/>
      <c r="AB20769" s="164"/>
    </row>
    <row r="20770" spans="5:28">
      <c r="J20770" s="161"/>
      <c r="P20770" s="152"/>
      <c r="AB20770" s="164"/>
    </row>
    <row r="20771" spans="5:28">
      <c r="J20771" s="161"/>
      <c r="P20771" s="152"/>
      <c r="AB20771" s="164"/>
    </row>
    <row r="20772" spans="5:28">
      <c r="J20772" s="161"/>
      <c r="P20772" s="152"/>
      <c r="AB20772" s="164"/>
    </row>
    <row r="20773" spans="5:28">
      <c r="J20773" s="161"/>
      <c r="P20773" s="152"/>
      <c r="AB20773" s="164"/>
    </row>
    <row r="20774" spans="5:28">
      <c r="J20774" s="161"/>
      <c r="P20774" s="152"/>
      <c r="AB20774" s="164"/>
    </row>
    <row r="20775" spans="5:28">
      <c r="J20775" s="161"/>
      <c r="P20775" s="152"/>
      <c r="AB20775" s="164"/>
    </row>
    <row r="20776" spans="5:28">
      <c r="J20776" s="161"/>
      <c r="P20776" s="152"/>
      <c r="AB20776" s="164"/>
    </row>
    <row r="20777" spans="5:28">
      <c r="J20777" s="161"/>
      <c r="P20777" s="152"/>
      <c r="AB20777" s="164"/>
    </row>
    <row r="20778" spans="5:28">
      <c r="E20778" s="166"/>
      <c r="J20778" s="161"/>
      <c r="P20778" s="152"/>
      <c r="AB20778" s="164"/>
    </row>
    <row r="20779" spans="5:28">
      <c r="J20779" s="161"/>
      <c r="P20779" s="152"/>
      <c r="AB20779" s="164"/>
    </row>
    <row r="20780" spans="5:28">
      <c r="J20780" s="161"/>
      <c r="P20780" s="152"/>
      <c r="AB20780" s="164"/>
    </row>
    <row r="20781" spans="5:28">
      <c r="J20781" s="161"/>
      <c r="P20781" s="152"/>
      <c r="AB20781" s="164"/>
    </row>
    <row r="20782" spans="5:28">
      <c r="J20782" s="161"/>
      <c r="P20782" s="152"/>
      <c r="AB20782" s="164"/>
    </row>
    <row r="20783" spans="5:28">
      <c r="J20783" s="161"/>
      <c r="P20783" s="152"/>
      <c r="AB20783" s="164"/>
    </row>
    <row r="20784" spans="5:28">
      <c r="J20784" s="161"/>
      <c r="P20784" s="152"/>
      <c r="AB20784" s="164"/>
    </row>
    <row r="20785" spans="5:28">
      <c r="J20785" s="161"/>
      <c r="P20785" s="152"/>
      <c r="AB20785" s="164"/>
    </row>
    <row r="20786" spans="5:28">
      <c r="J20786" s="161"/>
      <c r="P20786" s="152"/>
      <c r="AB20786" s="164"/>
    </row>
    <row r="20787" spans="5:28">
      <c r="E20787" s="166"/>
      <c r="J20787" s="161"/>
      <c r="P20787" s="152"/>
      <c r="R20787" s="166"/>
      <c r="AB20787" s="164"/>
    </row>
    <row r="20788" spans="5:28">
      <c r="E20788" s="166"/>
      <c r="J20788" s="161"/>
      <c r="P20788" s="152"/>
      <c r="AB20788" s="164"/>
    </row>
    <row r="20789" spans="5:28">
      <c r="E20789" s="166"/>
      <c r="J20789" s="161"/>
      <c r="P20789" s="152"/>
      <c r="AB20789" s="164"/>
    </row>
    <row r="20790" spans="5:28">
      <c r="E20790" s="166"/>
      <c r="J20790" s="161"/>
      <c r="P20790" s="152"/>
      <c r="AB20790" s="164"/>
    </row>
    <row r="20791" spans="5:28">
      <c r="E20791" s="166"/>
      <c r="J20791" s="161"/>
      <c r="P20791" s="152"/>
      <c r="AB20791" s="164"/>
    </row>
    <row r="20792" spans="5:28">
      <c r="E20792" s="166"/>
      <c r="J20792" s="161"/>
      <c r="P20792" s="152"/>
      <c r="AB20792" s="164"/>
    </row>
    <row r="20793" spans="5:28">
      <c r="E20793" s="166"/>
      <c r="J20793" s="161"/>
      <c r="P20793" s="152"/>
      <c r="AB20793" s="164"/>
    </row>
    <row r="20794" spans="5:28">
      <c r="J20794" s="161"/>
      <c r="P20794" s="152"/>
      <c r="AB20794" s="164"/>
    </row>
    <row r="20795" spans="5:28">
      <c r="J20795" s="161"/>
      <c r="P20795" s="152"/>
      <c r="AB20795" s="164"/>
    </row>
    <row r="20796" spans="5:28">
      <c r="J20796" s="161"/>
      <c r="P20796" s="152"/>
      <c r="AB20796" s="164"/>
    </row>
    <row r="20797" spans="5:28">
      <c r="J20797" s="161"/>
      <c r="P20797" s="152"/>
      <c r="AB20797" s="164"/>
    </row>
    <row r="20798" spans="5:28">
      <c r="E20798" s="166"/>
      <c r="J20798" s="161"/>
      <c r="P20798" s="152"/>
      <c r="AB20798" s="164"/>
    </row>
    <row r="20799" spans="5:28">
      <c r="E20799" s="166"/>
      <c r="J20799" s="161"/>
      <c r="P20799" s="152"/>
      <c r="AB20799" s="164"/>
    </row>
    <row r="20800" spans="5:28">
      <c r="E20800" s="166"/>
      <c r="J20800" s="161"/>
      <c r="P20800" s="152"/>
      <c r="AB20800" s="164"/>
    </row>
    <row r="20801" spans="5:28">
      <c r="E20801" s="166"/>
      <c r="J20801" s="161"/>
      <c r="P20801" s="152"/>
      <c r="AB20801" s="164"/>
    </row>
    <row r="20802" spans="5:28">
      <c r="E20802" s="166"/>
      <c r="J20802" s="161"/>
      <c r="P20802" s="152"/>
      <c r="AB20802" s="164"/>
    </row>
    <row r="20803" spans="5:28">
      <c r="E20803" s="166"/>
      <c r="J20803" s="161"/>
      <c r="P20803" s="152"/>
      <c r="AB20803" s="164"/>
    </row>
    <row r="20804" spans="5:28">
      <c r="E20804" s="166"/>
      <c r="J20804" s="161"/>
      <c r="P20804" s="152"/>
      <c r="AB20804" s="164"/>
    </row>
    <row r="20805" spans="5:28">
      <c r="J20805" s="161"/>
      <c r="P20805" s="152"/>
      <c r="AB20805" s="164"/>
    </row>
    <row r="20806" spans="5:28">
      <c r="J20806" s="161"/>
      <c r="P20806" s="152"/>
      <c r="AB20806" s="164"/>
    </row>
    <row r="20807" spans="5:28">
      <c r="J20807" s="161"/>
      <c r="P20807" s="152"/>
      <c r="AB20807" s="164"/>
    </row>
    <row r="20808" spans="5:28">
      <c r="J20808" s="161"/>
      <c r="P20808" s="152"/>
      <c r="AB20808" s="164"/>
    </row>
    <row r="20809" spans="5:28">
      <c r="J20809" s="161"/>
      <c r="P20809" s="152"/>
      <c r="AB20809" s="164"/>
    </row>
    <row r="20810" spans="5:28">
      <c r="J20810" s="161"/>
      <c r="P20810" s="152"/>
      <c r="AB20810" s="164"/>
    </row>
    <row r="20811" spans="5:28">
      <c r="J20811" s="161"/>
      <c r="P20811" s="152"/>
      <c r="AB20811" s="164"/>
    </row>
    <row r="20812" spans="5:28">
      <c r="J20812" s="161"/>
      <c r="P20812" s="152"/>
      <c r="AB20812" s="164"/>
    </row>
    <row r="20813" spans="5:28">
      <c r="J20813" s="161"/>
      <c r="P20813" s="152"/>
      <c r="AB20813" s="164"/>
    </row>
    <row r="20814" spans="5:28">
      <c r="J20814" s="161"/>
      <c r="P20814" s="152"/>
      <c r="AB20814" s="164"/>
    </row>
    <row r="20815" spans="5:28">
      <c r="J20815" s="161"/>
      <c r="P20815" s="152"/>
      <c r="AB20815" s="164"/>
    </row>
    <row r="20816" spans="5:28">
      <c r="J20816" s="161"/>
      <c r="P20816" s="152"/>
      <c r="AB20816" s="164"/>
    </row>
    <row r="20817" spans="5:28">
      <c r="J20817" s="161"/>
      <c r="P20817" s="152"/>
      <c r="AB20817" s="164"/>
    </row>
    <row r="20818" spans="5:28">
      <c r="J20818" s="161"/>
      <c r="P20818" s="152"/>
      <c r="AB20818" s="164"/>
    </row>
    <row r="20819" spans="5:28">
      <c r="J20819" s="161"/>
      <c r="P20819" s="152"/>
      <c r="AB20819" s="164"/>
    </row>
    <row r="20820" spans="5:28">
      <c r="J20820" s="161"/>
      <c r="P20820" s="152"/>
      <c r="AB20820" s="164"/>
    </row>
    <row r="20821" spans="5:28">
      <c r="J20821" s="161"/>
      <c r="P20821" s="152"/>
      <c r="AB20821" s="164"/>
    </row>
    <row r="20822" spans="5:28">
      <c r="J20822" s="161"/>
      <c r="P20822" s="152"/>
      <c r="AB20822" s="164"/>
    </row>
    <row r="20823" spans="5:28">
      <c r="J20823" s="161"/>
      <c r="P20823" s="152"/>
      <c r="AB20823" s="164"/>
    </row>
    <row r="20824" spans="5:28">
      <c r="J20824" s="161"/>
      <c r="P20824" s="152"/>
      <c r="AB20824" s="164"/>
    </row>
    <row r="20825" spans="5:28">
      <c r="J20825" s="161"/>
      <c r="P20825" s="152"/>
      <c r="AB20825" s="164"/>
    </row>
    <row r="20826" spans="5:28">
      <c r="J20826" s="161"/>
      <c r="P20826" s="152"/>
      <c r="AB20826" s="164"/>
    </row>
    <row r="20827" spans="5:28">
      <c r="J20827" s="161"/>
      <c r="P20827" s="152"/>
      <c r="AB20827" s="164"/>
    </row>
    <row r="20828" spans="5:28">
      <c r="E20828" s="166"/>
      <c r="J20828" s="161"/>
      <c r="P20828" s="152"/>
      <c r="AB20828" s="164"/>
    </row>
    <row r="20829" spans="5:28">
      <c r="J20829" s="161"/>
      <c r="P20829" s="152"/>
      <c r="AB20829" s="164"/>
    </row>
    <row r="20830" spans="5:28">
      <c r="J20830" s="161"/>
      <c r="P20830" s="152"/>
      <c r="AB20830" s="164"/>
    </row>
    <row r="20831" spans="5:28">
      <c r="J20831" s="161"/>
      <c r="P20831" s="152"/>
      <c r="AB20831" s="164"/>
    </row>
    <row r="20832" spans="5:28">
      <c r="J20832" s="161"/>
      <c r="P20832" s="152"/>
      <c r="AB20832" s="164"/>
    </row>
    <row r="20833" spans="5:28">
      <c r="J20833" s="161"/>
      <c r="P20833" s="152"/>
      <c r="AB20833" s="164"/>
    </row>
    <row r="20834" spans="5:28">
      <c r="J20834" s="161"/>
      <c r="P20834" s="152"/>
      <c r="AB20834" s="164"/>
    </row>
    <row r="20835" spans="5:28">
      <c r="J20835" s="161"/>
      <c r="P20835" s="152"/>
      <c r="AB20835" s="164"/>
    </row>
    <row r="20836" spans="5:28">
      <c r="J20836" s="161"/>
      <c r="P20836" s="152"/>
      <c r="AB20836" s="164"/>
    </row>
    <row r="20837" spans="5:28">
      <c r="J20837" s="161"/>
      <c r="P20837" s="152"/>
      <c r="AB20837" s="164"/>
    </row>
    <row r="20838" spans="5:28">
      <c r="J20838" s="161"/>
      <c r="P20838" s="152"/>
      <c r="AB20838" s="164"/>
    </row>
    <row r="20839" spans="5:28">
      <c r="E20839" s="166"/>
      <c r="J20839" s="161"/>
      <c r="P20839" s="152"/>
      <c r="R20839" s="166"/>
      <c r="AB20839" s="164"/>
    </row>
    <row r="20840" spans="5:28">
      <c r="E20840" s="166"/>
      <c r="J20840" s="161"/>
      <c r="P20840" s="152"/>
      <c r="R20840" s="166"/>
      <c r="AB20840" s="164"/>
    </row>
    <row r="20841" spans="5:28">
      <c r="E20841" s="166"/>
      <c r="J20841" s="161"/>
      <c r="P20841" s="152"/>
      <c r="AB20841" s="164"/>
    </row>
    <row r="20842" spans="5:28">
      <c r="E20842" s="166"/>
      <c r="J20842" s="161"/>
      <c r="P20842" s="152"/>
      <c r="AB20842" s="164"/>
    </row>
    <row r="20843" spans="5:28">
      <c r="J20843" s="161"/>
      <c r="P20843" s="152"/>
      <c r="AB20843" s="164"/>
    </row>
    <row r="20844" spans="5:28">
      <c r="J20844" s="161"/>
      <c r="P20844" s="152"/>
      <c r="AB20844" s="164"/>
    </row>
    <row r="20845" spans="5:28">
      <c r="J20845" s="161"/>
      <c r="P20845" s="152"/>
      <c r="AB20845" s="164"/>
    </row>
    <row r="20846" spans="5:28">
      <c r="J20846" s="161"/>
      <c r="P20846" s="152"/>
      <c r="AB20846" s="164"/>
    </row>
    <row r="20847" spans="5:28">
      <c r="J20847" s="161"/>
      <c r="P20847" s="152"/>
      <c r="AB20847" s="164"/>
    </row>
    <row r="20848" spans="5:28">
      <c r="J20848" s="161"/>
      <c r="P20848" s="152"/>
      <c r="AB20848" s="164"/>
    </row>
    <row r="20849" spans="10:28">
      <c r="J20849" s="161"/>
      <c r="P20849" s="152"/>
      <c r="AB20849" s="164"/>
    </row>
    <row r="20850" spans="10:28">
      <c r="J20850" s="161"/>
      <c r="P20850" s="152"/>
      <c r="AB20850" s="164"/>
    </row>
    <row r="20851" spans="10:28">
      <c r="J20851" s="161"/>
      <c r="P20851" s="152"/>
      <c r="AB20851" s="164"/>
    </row>
    <row r="20852" spans="10:28">
      <c r="J20852" s="161"/>
      <c r="P20852" s="152"/>
      <c r="AB20852" s="164"/>
    </row>
    <row r="20853" spans="10:28">
      <c r="J20853" s="161"/>
      <c r="P20853" s="152"/>
      <c r="AB20853" s="164"/>
    </row>
    <row r="20854" spans="10:28">
      <c r="J20854" s="161"/>
      <c r="P20854" s="152"/>
      <c r="AB20854" s="164"/>
    </row>
    <row r="20855" spans="10:28">
      <c r="J20855" s="161"/>
      <c r="P20855" s="152"/>
      <c r="AB20855" s="164"/>
    </row>
    <row r="20856" spans="10:28">
      <c r="J20856" s="161"/>
      <c r="P20856" s="152"/>
      <c r="AB20856" s="164"/>
    </row>
    <row r="20857" spans="10:28">
      <c r="J20857" s="161"/>
      <c r="P20857" s="152"/>
      <c r="AB20857" s="164"/>
    </row>
    <row r="20858" spans="10:28">
      <c r="J20858" s="161"/>
      <c r="P20858" s="152"/>
      <c r="AB20858" s="164"/>
    </row>
    <row r="20859" spans="10:28">
      <c r="J20859" s="161"/>
      <c r="P20859" s="152"/>
      <c r="AB20859" s="164"/>
    </row>
    <row r="20860" spans="10:28">
      <c r="J20860" s="161"/>
      <c r="P20860" s="152"/>
      <c r="AB20860" s="164"/>
    </row>
    <row r="20861" spans="10:28">
      <c r="J20861" s="161"/>
      <c r="P20861" s="152"/>
      <c r="R20861" s="166"/>
      <c r="AB20861" s="164"/>
    </row>
    <row r="20862" spans="10:28">
      <c r="J20862" s="161"/>
      <c r="P20862" s="152"/>
      <c r="AB20862" s="164"/>
    </row>
    <row r="20863" spans="10:28">
      <c r="J20863" s="161"/>
      <c r="P20863" s="152"/>
      <c r="AB20863" s="164"/>
    </row>
    <row r="20864" spans="10:28">
      <c r="J20864" s="161"/>
      <c r="P20864" s="152"/>
      <c r="AB20864" s="164"/>
    </row>
    <row r="20865" spans="10:28">
      <c r="J20865" s="161"/>
      <c r="P20865" s="152"/>
      <c r="AB20865" s="164"/>
    </row>
    <row r="20866" spans="10:28">
      <c r="J20866" s="161"/>
      <c r="P20866" s="152"/>
      <c r="AB20866" s="164"/>
    </row>
    <row r="20867" spans="10:28">
      <c r="J20867" s="161"/>
      <c r="P20867" s="152"/>
      <c r="AB20867" s="164"/>
    </row>
    <row r="20868" spans="10:28">
      <c r="J20868" s="161"/>
      <c r="P20868" s="152"/>
      <c r="AB20868" s="164"/>
    </row>
    <row r="20869" spans="10:28">
      <c r="J20869" s="161"/>
      <c r="P20869" s="152"/>
      <c r="AB20869" s="164"/>
    </row>
    <row r="20870" spans="10:28">
      <c r="J20870" s="161"/>
      <c r="P20870" s="152"/>
      <c r="AB20870" s="164"/>
    </row>
    <row r="20871" spans="10:28">
      <c r="J20871" s="161"/>
      <c r="P20871" s="152"/>
      <c r="AB20871" s="164"/>
    </row>
    <row r="20872" spans="10:28">
      <c r="J20872" s="161"/>
      <c r="P20872" s="152"/>
      <c r="AB20872" s="164"/>
    </row>
    <row r="20873" spans="10:28">
      <c r="J20873" s="161"/>
      <c r="P20873" s="152"/>
      <c r="AB20873" s="164"/>
    </row>
    <row r="20874" spans="10:28">
      <c r="J20874" s="161"/>
      <c r="P20874" s="152"/>
      <c r="AB20874" s="164"/>
    </row>
    <row r="20875" spans="10:28">
      <c r="J20875" s="161"/>
      <c r="P20875" s="152"/>
      <c r="AB20875" s="164"/>
    </row>
    <row r="20876" spans="10:28">
      <c r="J20876" s="161"/>
      <c r="P20876" s="152"/>
      <c r="AB20876" s="164"/>
    </row>
    <row r="20877" spans="10:28">
      <c r="J20877" s="161"/>
      <c r="P20877" s="152"/>
      <c r="AB20877" s="164"/>
    </row>
    <row r="20878" spans="10:28">
      <c r="J20878" s="161"/>
      <c r="P20878" s="152"/>
      <c r="AB20878" s="164"/>
    </row>
    <row r="20879" spans="10:28">
      <c r="J20879" s="161"/>
      <c r="P20879" s="152"/>
      <c r="AB20879" s="164"/>
    </row>
    <row r="20880" spans="10:28">
      <c r="J20880" s="161"/>
      <c r="P20880" s="152"/>
      <c r="AB20880" s="164"/>
    </row>
    <row r="20881" spans="5:28">
      <c r="J20881" s="161"/>
      <c r="P20881" s="152"/>
      <c r="AB20881" s="164"/>
    </row>
    <row r="20882" spans="5:28">
      <c r="J20882" s="161"/>
      <c r="P20882" s="152"/>
      <c r="AB20882" s="164"/>
    </row>
    <row r="20883" spans="5:28">
      <c r="J20883" s="161"/>
      <c r="P20883" s="152"/>
      <c r="AB20883" s="164"/>
    </row>
    <row r="20884" spans="5:28">
      <c r="J20884" s="161"/>
      <c r="P20884" s="152"/>
      <c r="AB20884" s="164"/>
    </row>
    <row r="20885" spans="5:28">
      <c r="J20885" s="161"/>
      <c r="P20885" s="152"/>
      <c r="AB20885" s="164"/>
    </row>
    <row r="20886" spans="5:28">
      <c r="E20886" s="166"/>
      <c r="J20886" s="161"/>
      <c r="P20886" s="152"/>
      <c r="AB20886" s="164"/>
    </row>
    <row r="20887" spans="5:28">
      <c r="E20887" s="166"/>
      <c r="J20887" s="161"/>
      <c r="P20887" s="152"/>
      <c r="AB20887" s="164"/>
    </row>
    <row r="20888" spans="5:28">
      <c r="E20888" s="166"/>
      <c r="J20888" s="161"/>
      <c r="P20888" s="152"/>
      <c r="AB20888" s="164"/>
    </row>
    <row r="20889" spans="5:28">
      <c r="E20889" s="166"/>
      <c r="J20889" s="161"/>
      <c r="P20889" s="152"/>
      <c r="AB20889" s="164"/>
    </row>
    <row r="20890" spans="5:28">
      <c r="E20890" s="166"/>
      <c r="J20890" s="161"/>
      <c r="P20890" s="152"/>
      <c r="AB20890" s="164"/>
    </row>
    <row r="20891" spans="5:28">
      <c r="E20891" s="166"/>
      <c r="J20891" s="161"/>
      <c r="P20891" s="152"/>
      <c r="AB20891" s="164"/>
    </row>
    <row r="20892" spans="5:28">
      <c r="J20892" s="161"/>
      <c r="P20892" s="152"/>
      <c r="AB20892" s="164"/>
    </row>
    <row r="20893" spans="5:28">
      <c r="J20893" s="161"/>
      <c r="P20893" s="152"/>
      <c r="AB20893" s="164"/>
    </row>
    <row r="20894" spans="5:28">
      <c r="J20894" s="161"/>
      <c r="P20894" s="152"/>
      <c r="AB20894" s="164"/>
    </row>
    <row r="20895" spans="5:28">
      <c r="J20895" s="161"/>
      <c r="P20895" s="152"/>
      <c r="AB20895" s="164"/>
    </row>
    <row r="20896" spans="5:28">
      <c r="J20896" s="161"/>
      <c r="P20896" s="152"/>
      <c r="AB20896" s="164"/>
    </row>
    <row r="20897" spans="5:28">
      <c r="J20897" s="161"/>
      <c r="P20897" s="152"/>
      <c r="AB20897" s="164"/>
    </row>
    <row r="20898" spans="5:28">
      <c r="J20898" s="161"/>
      <c r="P20898" s="152"/>
      <c r="AB20898" s="164"/>
    </row>
    <row r="20899" spans="5:28">
      <c r="J20899" s="161"/>
      <c r="P20899" s="152"/>
      <c r="AB20899" s="164"/>
    </row>
    <row r="20900" spans="5:28">
      <c r="J20900" s="161"/>
      <c r="P20900" s="152"/>
      <c r="AB20900" s="164"/>
    </row>
    <row r="20901" spans="5:28">
      <c r="J20901" s="161"/>
      <c r="P20901" s="152"/>
      <c r="AB20901" s="164"/>
    </row>
    <row r="20902" spans="5:28">
      <c r="J20902" s="161"/>
      <c r="P20902" s="152"/>
      <c r="AB20902" s="164"/>
    </row>
    <row r="20903" spans="5:28">
      <c r="J20903" s="161"/>
      <c r="P20903" s="152"/>
      <c r="AB20903" s="164"/>
    </row>
    <row r="20904" spans="5:28">
      <c r="J20904" s="161"/>
      <c r="P20904" s="152"/>
      <c r="AB20904" s="164"/>
    </row>
    <row r="20905" spans="5:28">
      <c r="E20905" s="166"/>
      <c r="J20905" s="161"/>
      <c r="P20905" s="152"/>
      <c r="AB20905" s="164"/>
    </row>
    <row r="20906" spans="5:28">
      <c r="E20906" s="166"/>
      <c r="J20906" s="161"/>
      <c r="P20906" s="152"/>
      <c r="AB20906" s="164"/>
    </row>
    <row r="20907" spans="5:28">
      <c r="E20907" s="166"/>
      <c r="J20907" s="161"/>
      <c r="P20907" s="152"/>
      <c r="AB20907" s="164"/>
    </row>
    <row r="20908" spans="5:28">
      <c r="J20908" s="161"/>
      <c r="P20908" s="152"/>
      <c r="AB20908" s="164"/>
    </row>
    <row r="20909" spans="5:28">
      <c r="J20909" s="161"/>
      <c r="P20909" s="152"/>
      <c r="AB20909" s="164"/>
    </row>
    <row r="20910" spans="5:28">
      <c r="J20910" s="161"/>
      <c r="P20910" s="152"/>
      <c r="AB20910" s="164"/>
    </row>
    <row r="20911" spans="5:28">
      <c r="J20911" s="161"/>
      <c r="P20911" s="152"/>
      <c r="AB20911" s="164"/>
    </row>
    <row r="20912" spans="5:28">
      <c r="J20912" s="161"/>
      <c r="P20912" s="152"/>
      <c r="AB20912" s="164"/>
    </row>
    <row r="20913" spans="10:28">
      <c r="J20913" s="161"/>
      <c r="P20913" s="152"/>
      <c r="AB20913" s="164"/>
    </row>
    <row r="20914" spans="10:28">
      <c r="J20914" s="161"/>
      <c r="P20914" s="152"/>
      <c r="AB20914" s="164"/>
    </row>
    <row r="20915" spans="10:28">
      <c r="J20915" s="161"/>
      <c r="P20915" s="152"/>
      <c r="AB20915" s="164"/>
    </row>
    <row r="20916" spans="10:28">
      <c r="J20916" s="161"/>
      <c r="P20916" s="152"/>
      <c r="AB20916" s="164"/>
    </row>
    <row r="20917" spans="10:28">
      <c r="J20917" s="161"/>
      <c r="P20917" s="152"/>
      <c r="AB20917" s="164"/>
    </row>
    <row r="20918" spans="10:28">
      <c r="J20918" s="161"/>
      <c r="P20918" s="152"/>
      <c r="AB20918" s="164"/>
    </row>
    <row r="20919" spans="10:28">
      <c r="J20919" s="161"/>
      <c r="P20919" s="152"/>
      <c r="AB20919" s="164"/>
    </row>
    <row r="20920" spans="10:28">
      <c r="J20920" s="161"/>
      <c r="P20920" s="152"/>
      <c r="AB20920" s="164"/>
    </row>
    <row r="20921" spans="10:28">
      <c r="J20921" s="161"/>
      <c r="P20921" s="152"/>
      <c r="AB20921" s="164"/>
    </row>
    <row r="20922" spans="10:28">
      <c r="J20922" s="161"/>
      <c r="P20922" s="152"/>
      <c r="AB20922" s="164"/>
    </row>
    <row r="20923" spans="10:28">
      <c r="J20923" s="161"/>
      <c r="P20923" s="152"/>
      <c r="AB20923" s="164"/>
    </row>
    <row r="20924" spans="10:28">
      <c r="J20924" s="161"/>
      <c r="P20924" s="152"/>
      <c r="AB20924" s="164"/>
    </row>
    <row r="20925" spans="10:28">
      <c r="J20925" s="161"/>
      <c r="P20925" s="152"/>
      <c r="AB20925" s="164"/>
    </row>
    <row r="20926" spans="10:28">
      <c r="J20926" s="161"/>
      <c r="P20926" s="152"/>
      <c r="AB20926" s="164"/>
    </row>
    <row r="20927" spans="10:28">
      <c r="J20927" s="161"/>
      <c r="P20927" s="152"/>
      <c r="AB20927" s="164"/>
    </row>
    <row r="20928" spans="10:28">
      <c r="J20928" s="161"/>
      <c r="P20928" s="152"/>
      <c r="AB20928" s="164"/>
    </row>
    <row r="20929" spans="10:28">
      <c r="J20929" s="161"/>
      <c r="P20929" s="152"/>
      <c r="AB20929" s="164"/>
    </row>
    <row r="20930" spans="10:28">
      <c r="J20930" s="161"/>
      <c r="P20930" s="152"/>
      <c r="AB20930" s="164"/>
    </row>
    <row r="20931" spans="10:28">
      <c r="J20931" s="161"/>
      <c r="P20931" s="152"/>
      <c r="AB20931" s="164"/>
    </row>
    <row r="20932" spans="10:28">
      <c r="J20932" s="161"/>
      <c r="P20932" s="152"/>
      <c r="AB20932" s="164"/>
    </row>
    <row r="20933" spans="10:28">
      <c r="J20933" s="161"/>
      <c r="P20933" s="152"/>
      <c r="R20933" s="166"/>
      <c r="AB20933" s="164"/>
    </row>
    <row r="20934" spans="10:28">
      <c r="J20934" s="161"/>
      <c r="P20934" s="152"/>
      <c r="AB20934" s="164"/>
    </row>
    <row r="20935" spans="10:28">
      <c r="J20935" s="161"/>
      <c r="P20935" s="152"/>
      <c r="AB20935" s="164"/>
    </row>
    <row r="20936" spans="10:28">
      <c r="J20936" s="161"/>
      <c r="P20936" s="152"/>
      <c r="AB20936" s="164"/>
    </row>
    <row r="20937" spans="10:28">
      <c r="J20937" s="161"/>
      <c r="P20937" s="152"/>
      <c r="AB20937" s="164"/>
    </row>
    <row r="20938" spans="10:28">
      <c r="J20938" s="161"/>
      <c r="P20938" s="152"/>
      <c r="AB20938" s="164"/>
    </row>
    <row r="20939" spans="10:28">
      <c r="J20939" s="161"/>
      <c r="P20939" s="152"/>
      <c r="AB20939" s="164"/>
    </row>
    <row r="20940" spans="10:28">
      <c r="J20940" s="161"/>
      <c r="P20940" s="152"/>
      <c r="AB20940" s="164"/>
    </row>
    <row r="20941" spans="10:28">
      <c r="J20941" s="161"/>
      <c r="P20941" s="152"/>
      <c r="AB20941" s="164"/>
    </row>
    <row r="20942" spans="10:28">
      <c r="J20942" s="161"/>
      <c r="P20942" s="152"/>
      <c r="AB20942" s="164"/>
    </row>
    <row r="20943" spans="10:28">
      <c r="J20943" s="161"/>
      <c r="P20943" s="152"/>
      <c r="AB20943" s="164"/>
    </row>
    <row r="20944" spans="10:28">
      <c r="J20944" s="161"/>
      <c r="P20944" s="152"/>
      <c r="AB20944" s="164"/>
    </row>
    <row r="20945" spans="10:28">
      <c r="J20945" s="161"/>
      <c r="P20945" s="152"/>
      <c r="AB20945" s="164"/>
    </row>
    <row r="20946" spans="10:28">
      <c r="J20946" s="161"/>
      <c r="P20946" s="152"/>
      <c r="AB20946" s="164"/>
    </row>
    <row r="20947" spans="10:28">
      <c r="J20947" s="161"/>
      <c r="P20947" s="152"/>
      <c r="AB20947" s="164"/>
    </row>
    <row r="20948" spans="10:28">
      <c r="J20948" s="161"/>
      <c r="P20948" s="152"/>
      <c r="AB20948" s="164"/>
    </row>
    <row r="20949" spans="10:28">
      <c r="J20949" s="161"/>
      <c r="P20949" s="152"/>
      <c r="AB20949" s="164"/>
    </row>
    <row r="20950" spans="10:28">
      <c r="J20950" s="161"/>
      <c r="P20950" s="152"/>
      <c r="AB20950" s="164"/>
    </row>
    <row r="20951" spans="10:28">
      <c r="J20951" s="161"/>
      <c r="P20951" s="152"/>
      <c r="AB20951" s="164"/>
    </row>
    <row r="20952" spans="10:28">
      <c r="J20952" s="161"/>
      <c r="P20952" s="152"/>
      <c r="AB20952" s="164"/>
    </row>
    <row r="20953" spans="10:28">
      <c r="J20953" s="161"/>
      <c r="P20953" s="152"/>
      <c r="AB20953" s="164"/>
    </row>
    <row r="20954" spans="10:28">
      <c r="J20954" s="161"/>
      <c r="P20954" s="152"/>
      <c r="AB20954" s="164"/>
    </row>
    <row r="20955" spans="10:28">
      <c r="J20955" s="161"/>
      <c r="P20955" s="152"/>
      <c r="AB20955" s="164"/>
    </row>
    <row r="20956" spans="10:28">
      <c r="J20956" s="161"/>
      <c r="P20956" s="152"/>
      <c r="AB20956" s="164"/>
    </row>
    <row r="20957" spans="10:28">
      <c r="J20957" s="161"/>
      <c r="P20957" s="152"/>
      <c r="AB20957" s="164"/>
    </row>
    <row r="20958" spans="10:28">
      <c r="J20958" s="161"/>
      <c r="P20958" s="152"/>
      <c r="AB20958" s="164"/>
    </row>
    <row r="20959" spans="10:28">
      <c r="J20959" s="161"/>
      <c r="P20959" s="152"/>
      <c r="AB20959" s="164"/>
    </row>
    <row r="20960" spans="10:28">
      <c r="J20960" s="161"/>
      <c r="P20960" s="152"/>
      <c r="AB20960" s="164"/>
    </row>
    <row r="20961" spans="10:28">
      <c r="J20961" s="161"/>
      <c r="P20961" s="152"/>
      <c r="AB20961" s="164"/>
    </row>
    <row r="20962" spans="10:28">
      <c r="J20962" s="161"/>
      <c r="P20962" s="152"/>
      <c r="AB20962" s="164"/>
    </row>
    <row r="20963" spans="10:28">
      <c r="J20963" s="161"/>
      <c r="P20963" s="152"/>
      <c r="AB20963" s="164"/>
    </row>
    <row r="20964" spans="10:28">
      <c r="J20964" s="161"/>
      <c r="P20964" s="152"/>
      <c r="AB20964" s="164"/>
    </row>
    <row r="20965" spans="10:28">
      <c r="J20965" s="161"/>
      <c r="P20965" s="152"/>
      <c r="AB20965" s="164"/>
    </row>
    <row r="20966" spans="10:28">
      <c r="J20966" s="161"/>
      <c r="P20966" s="152"/>
      <c r="AB20966" s="164"/>
    </row>
    <row r="20967" spans="10:28">
      <c r="J20967" s="161"/>
      <c r="P20967" s="152"/>
      <c r="AB20967" s="164"/>
    </row>
    <row r="20968" spans="10:28">
      <c r="J20968" s="161"/>
      <c r="P20968" s="152"/>
      <c r="AB20968" s="164"/>
    </row>
    <row r="20969" spans="10:28">
      <c r="J20969" s="161"/>
      <c r="P20969" s="152"/>
      <c r="AB20969" s="164"/>
    </row>
    <row r="20970" spans="10:28">
      <c r="J20970" s="161"/>
      <c r="P20970" s="152"/>
      <c r="AB20970" s="164"/>
    </row>
    <row r="20971" spans="10:28">
      <c r="J20971" s="161"/>
      <c r="P20971" s="152"/>
      <c r="AB20971" s="164"/>
    </row>
    <row r="20972" spans="10:28">
      <c r="J20972" s="161"/>
      <c r="P20972" s="152"/>
      <c r="AB20972" s="164"/>
    </row>
    <row r="20973" spans="10:28">
      <c r="J20973" s="161"/>
      <c r="P20973" s="152"/>
      <c r="AB20973" s="164"/>
    </row>
    <row r="20974" spans="10:28">
      <c r="J20974" s="161"/>
      <c r="P20974" s="152"/>
      <c r="AB20974" s="164"/>
    </row>
    <row r="20975" spans="10:28">
      <c r="J20975" s="161"/>
      <c r="P20975" s="152"/>
      <c r="AB20975" s="164"/>
    </row>
    <row r="20976" spans="10:28">
      <c r="J20976" s="161"/>
      <c r="P20976" s="152"/>
      <c r="AB20976" s="164"/>
    </row>
    <row r="20977" spans="10:28">
      <c r="J20977" s="161"/>
      <c r="P20977" s="152"/>
      <c r="AB20977" s="164"/>
    </row>
    <row r="20978" spans="10:28">
      <c r="J20978" s="161"/>
      <c r="P20978" s="152"/>
      <c r="AB20978" s="164"/>
    </row>
    <row r="20979" spans="10:28">
      <c r="J20979" s="161"/>
      <c r="P20979" s="152"/>
      <c r="AB20979" s="164"/>
    </row>
    <row r="20980" spans="10:28">
      <c r="J20980" s="161"/>
      <c r="P20980" s="152"/>
      <c r="AB20980" s="164"/>
    </row>
    <row r="20981" spans="10:28">
      <c r="J20981" s="161"/>
      <c r="P20981" s="152"/>
      <c r="AB20981" s="164"/>
    </row>
    <row r="20982" spans="10:28">
      <c r="J20982" s="161"/>
      <c r="P20982" s="152"/>
      <c r="AB20982" s="164"/>
    </row>
    <row r="20983" spans="10:28">
      <c r="J20983" s="161"/>
      <c r="P20983" s="152"/>
      <c r="AB20983" s="164"/>
    </row>
    <row r="20984" spans="10:28">
      <c r="J20984" s="161"/>
      <c r="P20984" s="152"/>
      <c r="AB20984" s="164"/>
    </row>
    <row r="20985" spans="10:28">
      <c r="J20985" s="161"/>
      <c r="P20985" s="152"/>
      <c r="AB20985" s="164"/>
    </row>
    <row r="20986" spans="10:28">
      <c r="J20986" s="161"/>
      <c r="P20986" s="152"/>
      <c r="AB20986" s="164"/>
    </row>
    <row r="20987" spans="10:28">
      <c r="J20987" s="161"/>
      <c r="P20987" s="152"/>
      <c r="AB20987" s="164"/>
    </row>
    <row r="20988" spans="10:28">
      <c r="J20988" s="161"/>
      <c r="P20988" s="152"/>
      <c r="AB20988" s="164"/>
    </row>
    <row r="20989" spans="10:28">
      <c r="J20989" s="161"/>
      <c r="P20989" s="152"/>
      <c r="AB20989" s="164"/>
    </row>
    <row r="20990" spans="10:28">
      <c r="J20990" s="161"/>
      <c r="P20990" s="152"/>
      <c r="AB20990" s="164"/>
    </row>
    <row r="20991" spans="10:28">
      <c r="J20991" s="161"/>
      <c r="P20991" s="152"/>
      <c r="AB20991" s="164"/>
    </row>
    <row r="20992" spans="10:28">
      <c r="J20992" s="161"/>
      <c r="P20992" s="152"/>
      <c r="AB20992" s="164"/>
    </row>
    <row r="20993" spans="10:28">
      <c r="J20993" s="161"/>
      <c r="P20993" s="152"/>
      <c r="AB20993" s="164"/>
    </row>
    <row r="20994" spans="10:28">
      <c r="J20994" s="161"/>
      <c r="P20994" s="152"/>
      <c r="AB20994" s="164"/>
    </row>
    <row r="20995" spans="10:28">
      <c r="J20995" s="161"/>
      <c r="P20995" s="152"/>
      <c r="AB20995" s="164"/>
    </row>
    <row r="20996" spans="10:28">
      <c r="J20996" s="161"/>
      <c r="P20996" s="152"/>
      <c r="AB20996" s="164"/>
    </row>
    <row r="20997" spans="10:28">
      <c r="J20997" s="161"/>
      <c r="P20997" s="152"/>
      <c r="AB20997" s="164"/>
    </row>
    <row r="20998" spans="10:28">
      <c r="J20998" s="161"/>
      <c r="P20998" s="152"/>
      <c r="AB20998" s="164"/>
    </row>
    <row r="20999" spans="10:28">
      <c r="J20999" s="161"/>
      <c r="P20999" s="152"/>
      <c r="AB20999" s="164"/>
    </row>
    <row r="21000" spans="10:28">
      <c r="J21000" s="161"/>
      <c r="P21000" s="152"/>
      <c r="AB21000" s="164"/>
    </row>
    <row r="21001" spans="10:28">
      <c r="J21001" s="161"/>
      <c r="P21001" s="152"/>
      <c r="AB21001" s="164"/>
    </row>
    <row r="21002" spans="10:28">
      <c r="J21002" s="161"/>
      <c r="P21002" s="152"/>
      <c r="AB21002" s="164"/>
    </row>
    <row r="21003" spans="10:28">
      <c r="J21003" s="161"/>
      <c r="P21003" s="152"/>
      <c r="AB21003" s="164"/>
    </row>
    <row r="21004" spans="10:28">
      <c r="J21004" s="161"/>
      <c r="P21004" s="152"/>
      <c r="AB21004" s="164"/>
    </row>
    <row r="21005" spans="10:28">
      <c r="J21005" s="161"/>
      <c r="P21005" s="152"/>
      <c r="AB21005" s="164"/>
    </row>
    <row r="21006" spans="10:28">
      <c r="J21006" s="161"/>
      <c r="P21006" s="152"/>
      <c r="AB21006" s="164"/>
    </row>
    <row r="21007" spans="10:28">
      <c r="J21007" s="161"/>
      <c r="P21007" s="152"/>
      <c r="AB21007" s="164"/>
    </row>
    <row r="21008" spans="10:28">
      <c r="J21008" s="161"/>
      <c r="P21008" s="152"/>
      <c r="AB21008" s="164"/>
    </row>
    <row r="21009" spans="10:28">
      <c r="J21009" s="161"/>
      <c r="P21009" s="152"/>
      <c r="AB21009" s="164"/>
    </row>
    <row r="21010" spans="10:28">
      <c r="J21010" s="161"/>
      <c r="P21010" s="152"/>
      <c r="AB21010" s="164"/>
    </row>
    <row r="21011" spans="10:28">
      <c r="J21011" s="161"/>
      <c r="P21011" s="152"/>
      <c r="AB21011" s="164"/>
    </row>
    <row r="21012" spans="10:28">
      <c r="J21012" s="161"/>
      <c r="P21012" s="152"/>
      <c r="AB21012" s="164"/>
    </row>
    <row r="21013" spans="10:28">
      <c r="J21013" s="161"/>
      <c r="P21013" s="152"/>
      <c r="AB21013" s="164"/>
    </row>
    <row r="21014" spans="10:28">
      <c r="J21014" s="161"/>
      <c r="P21014" s="152"/>
      <c r="AB21014" s="164"/>
    </row>
    <row r="21015" spans="10:28">
      <c r="J21015" s="161"/>
      <c r="P21015" s="152"/>
      <c r="AB21015" s="164"/>
    </row>
    <row r="21016" spans="10:28">
      <c r="J21016" s="161"/>
      <c r="P21016" s="152"/>
      <c r="AB21016" s="164"/>
    </row>
    <row r="21017" spans="10:28">
      <c r="J21017" s="161"/>
      <c r="P21017" s="152"/>
      <c r="AB21017" s="164"/>
    </row>
    <row r="21018" spans="10:28">
      <c r="J21018" s="161"/>
      <c r="P21018" s="152"/>
      <c r="AB21018" s="164"/>
    </row>
    <row r="21019" spans="10:28">
      <c r="J21019" s="161"/>
      <c r="P21019" s="152"/>
      <c r="AB21019" s="164"/>
    </row>
    <row r="21020" spans="10:28">
      <c r="J21020" s="161"/>
      <c r="P21020" s="152"/>
      <c r="AB21020" s="164"/>
    </row>
    <row r="21021" spans="10:28">
      <c r="J21021" s="161"/>
      <c r="P21021" s="152"/>
      <c r="R21021" s="166"/>
      <c r="AB21021" s="164"/>
    </row>
    <row r="21022" spans="10:28">
      <c r="J21022" s="161"/>
      <c r="P21022" s="152"/>
      <c r="AB21022" s="164"/>
    </row>
    <row r="21023" spans="10:28">
      <c r="J21023" s="161"/>
      <c r="P21023" s="152"/>
      <c r="AB21023" s="164"/>
    </row>
    <row r="21024" spans="10:28">
      <c r="J21024" s="161"/>
      <c r="P21024" s="152"/>
      <c r="AB21024" s="164"/>
    </row>
    <row r="21025" spans="10:28">
      <c r="J21025" s="161"/>
      <c r="P21025" s="152"/>
      <c r="AB21025" s="164"/>
    </row>
    <row r="21026" spans="10:28">
      <c r="J21026" s="161"/>
      <c r="P21026" s="152"/>
      <c r="AB21026" s="164"/>
    </row>
    <row r="21027" spans="10:28">
      <c r="J21027" s="161"/>
      <c r="P21027" s="152"/>
      <c r="AB21027" s="164"/>
    </row>
    <row r="21028" spans="10:28">
      <c r="J21028" s="161"/>
      <c r="P21028" s="152"/>
      <c r="AB21028" s="164"/>
    </row>
    <row r="21029" spans="10:28">
      <c r="J21029" s="161"/>
      <c r="P21029" s="152"/>
      <c r="AB21029" s="164"/>
    </row>
    <row r="21030" spans="10:28">
      <c r="J21030" s="161"/>
      <c r="P21030" s="152"/>
      <c r="AB21030" s="164"/>
    </row>
    <row r="21031" spans="10:28">
      <c r="J21031" s="161"/>
      <c r="P21031" s="152"/>
      <c r="AB21031" s="164"/>
    </row>
    <row r="21032" spans="10:28">
      <c r="J21032" s="161"/>
      <c r="P21032" s="152"/>
      <c r="AB21032" s="164"/>
    </row>
    <row r="21033" spans="10:28">
      <c r="J21033" s="161"/>
      <c r="P21033" s="152"/>
      <c r="AB21033" s="164"/>
    </row>
    <row r="21034" spans="10:28">
      <c r="J21034" s="161"/>
      <c r="P21034" s="152"/>
      <c r="AB21034" s="164"/>
    </row>
    <row r="21035" spans="10:28">
      <c r="J21035" s="161"/>
      <c r="P21035" s="152"/>
      <c r="AB21035" s="164"/>
    </row>
    <row r="21036" spans="10:28">
      <c r="J21036" s="161"/>
      <c r="P21036" s="152"/>
      <c r="AB21036" s="164"/>
    </row>
    <row r="21037" spans="10:28">
      <c r="J21037" s="161"/>
      <c r="P21037" s="152"/>
      <c r="AB21037" s="164"/>
    </row>
    <row r="21038" spans="10:28">
      <c r="J21038" s="161"/>
      <c r="P21038" s="152"/>
      <c r="AB21038" s="164"/>
    </row>
    <row r="21039" spans="10:28">
      <c r="J21039" s="161"/>
      <c r="P21039" s="152"/>
      <c r="AB21039" s="164"/>
    </row>
    <row r="21040" spans="10:28">
      <c r="J21040" s="161"/>
      <c r="P21040" s="152"/>
      <c r="AB21040" s="164"/>
    </row>
    <row r="21041" spans="10:28">
      <c r="J21041" s="161"/>
      <c r="P21041" s="152"/>
      <c r="AB21041" s="164"/>
    </row>
    <row r="21042" spans="10:28">
      <c r="J21042" s="161"/>
      <c r="P21042" s="152"/>
      <c r="AB21042" s="164"/>
    </row>
    <row r="21043" spans="10:28">
      <c r="J21043" s="161"/>
      <c r="P21043" s="152"/>
      <c r="AB21043" s="164"/>
    </row>
    <row r="21044" spans="10:28">
      <c r="J21044" s="161"/>
      <c r="P21044" s="152"/>
      <c r="AB21044" s="164"/>
    </row>
    <row r="21045" spans="10:28">
      <c r="J21045" s="161"/>
      <c r="P21045" s="152"/>
      <c r="AB21045" s="164"/>
    </row>
    <row r="21046" spans="10:28">
      <c r="J21046" s="161"/>
      <c r="P21046" s="152"/>
      <c r="AB21046" s="164"/>
    </row>
    <row r="21047" spans="10:28">
      <c r="J21047" s="161"/>
      <c r="P21047" s="152"/>
      <c r="AB21047" s="164"/>
    </row>
    <row r="21048" spans="10:28">
      <c r="J21048" s="161"/>
      <c r="P21048" s="152"/>
      <c r="AB21048" s="164"/>
    </row>
    <row r="21049" spans="10:28">
      <c r="J21049" s="161"/>
      <c r="P21049" s="152"/>
      <c r="AB21049" s="164"/>
    </row>
    <row r="21050" spans="10:28">
      <c r="J21050" s="161"/>
      <c r="P21050" s="152"/>
      <c r="AB21050" s="164"/>
    </row>
    <row r="21051" spans="10:28">
      <c r="J21051" s="161"/>
      <c r="P21051" s="152"/>
      <c r="AB21051" s="164"/>
    </row>
    <row r="21052" spans="10:28">
      <c r="J21052" s="161"/>
      <c r="P21052" s="152"/>
      <c r="AB21052" s="164"/>
    </row>
    <row r="21053" spans="10:28">
      <c r="J21053" s="161"/>
      <c r="P21053" s="152"/>
      <c r="AB21053" s="164"/>
    </row>
    <row r="21054" spans="10:28">
      <c r="J21054" s="161"/>
      <c r="P21054" s="152"/>
      <c r="AB21054" s="164"/>
    </row>
    <row r="21055" spans="10:28">
      <c r="J21055" s="161"/>
      <c r="P21055" s="152"/>
      <c r="AB21055" s="164"/>
    </row>
    <row r="21056" spans="10:28">
      <c r="J21056" s="161"/>
      <c r="P21056" s="152"/>
      <c r="AB21056" s="164"/>
    </row>
    <row r="21057" spans="5:28">
      <c r="J21057" s="161"/>
      <c r="P21057" s="152"/>
      <c r="AB21057" s="164"/>
    </row>
    <row r="21058" spans="5:28">
      <c r="E21058" s="166"/>
      <c r="J21058" s="161"/>
      <c r="P21058" s="152"/>
      <c r="AB21058" s="164"/>
    </row>
    <row r="21059" spans="5:28">
      <c r="E21059" s="166"/>
      <c r="J21059" s="161"/>
      <c r="P21059" s="152"/>
      <c r="AB21059" s="164"/>
    </row>
    <row r="21060" spans="5:28">
      <c r="E21060" s="166"/>
      <c r="J21060" s="161"/>
      <c r="P21060" s="152"/>
      <c r="AB21060" s="164"/>
    </row>
    <row r="21061" spans="5:28">
      <c r="E21061" s="166"/>
      <c r="J21061" s="161"/>
      <c r="P21061" s="152"/>
      <c r="AB21061" s="164"/>
    </row>
    <row r="21062" spans="5:28">
      <c r="E21062" s="166"/>
      <c r="J21062" s="161"/>
      <c r="P21062" s="152"/>
      <c r="AB21062" s="164"/>
    </row>
    <row r="21063" spans="5:28">
      <c r="E21063" s="166"/>
      <c r="J21063" s="161"/>
      <c r="P21063" s="152"/>
      <c r="AB21063" s="164"/>
    </row>
    <row r="21064" spans="5:28">
      <c r="E21064" s="166"/>
      <c r="J21064" s="161"/>
      <c r="P21064" s="152"/>
      <c r="AB21064" s="164"/>
    </row>
    <row r="21065" spans="5:28">
      <c r="E21065" s="166"/>
      <c r="J21065" s="161"/>
      <c r="P21065" s="152"/>
      <c r="AB21065" s="164"/>
    </row>
    <row r="21066" spans="5:28">
      <c r="E21066" s="166"/>
      <c r="J21066" s="161"/>
      <c r="P21066" s="152"/>
      <c r="AB21066" s="164"/>
    </row>
    <row r="21067" spans="5:28">
      <c r="E21067" s="166"/>
      <c r="J21067" s="161"/>
      <c r="P21067" s="152"/>
      <c r="AB21067" s="164"/>
    </row>
    <row r="21068" spans="5:28">
      <c r="E21068" s="166"/>
      <c r="J21068" s="161"/>
      <c r="P21068" s="152"/>
      <c r="AB21068" s="164"/>
    </row>
    <row r="21069" spans="5:28">
      <c r="E21069" s="166"/>
      <c r="J21069" s="161"/>
      <c r="P21069" s="152"/>
      <c r="AB21069" s="164"/>
    </row>
    <row r="21070" spans="5:28">
      <c r="E21070" s="166"/>
      <c r="J21070" s="161"/>
      <c r="P21070" s="152"/>
      <c r="AB21070" s="164"/>
    </row>
    <row r="21071" spans="5:28">
      <c r="E21071" s="166"/>
      <c r="J21071" s="161"/>
      <c r="P21071" s="152"/>
      <c r="AB21071" s="164"/>
    </row>
    <row r="21072" spans="5:28">
      <c r="J21072" s="161"/>
      <c r="P21072" s="152"/>
      <c r="AB21072" s="164"/>
    </row>
    <row r="21073" spans="5:28">
      <c r="J21073" s="161"/>
      <c r="P21073" s="152"/>
      <c r="AB21073" s="164"/>
    </row>
    <row r="21074" spans="5:28">
      <c r="J21074" s="161"/>
      <c r="P21074" s="152"/>
      <c r="AB21074" s="164"/>
    </row>
    <row r="21075" spans="5:28">
      <c r="J21075" s="161"/>
      <c r="P21075" s="152"/>
      <c r="AB21075" s="164"/>
    </row>
    <row r="21076" spans="5:28">
      <c r="J21076" s="161"/>
      <c r="P21076" s="152"/>
      <c r="AB21076" s="164"/>
    </row>
    <row r="21077" spans="5:28">
      <c r="J21077" s="161"/>
      <c r="P21077" s="152"/>
      <c r="AB21077" s="164"/>
    </row>
    <row r="21078" spans="5:28">
      <c r="J21078" s="161"/>
      <c r="P21078" s="152"/>
      <c r="AB21078" s="164"/>
    </row>
    <row r="21079" spans="5:28">
      <c r="J21079" s="161"/>
      <c r="P21079" s="152"/>
      <c r="AB21079" s="164"/>
    </row>
    <row r="21080" spans="5:28">
      <c r="J21080" s="161"/>
      <c r="P21080" s="152"/>
      <c r="AB21080" s="164"/>
    </row>
    <row r="21081" spans="5:28">
      <c r="J21081" s="161"/>
      <c r="P21081" s="152"/>
      <c r="AB21081" s="164"/>
    </row>
    <row r="21082" spans="5:28">
      <c r="J21082" s="161"/>
      <c r="P21082" s="152"/>
      <c r="AB21082" s="164"/>
    </row>
    <row r="21083" spans="5:28">
      <c r="J21083" s="161"/>
      <c r="P21083" s="152"/>
      <c r="AB21083" s="164"/>
    </row>
    <row r="21084" spans="5:28">
      <c r="E21084" s="166"/>
      <c r="J21084" s="161"/>
      <c r="P21084" s="152"/>
      <c r="AB21084" s="164"/>
    </row>
    <row r="21085" spans="5:28">
      <c r="E21085" s="166"/>
      <c r="J21085" s="161"/>
      <c r="P21085" s="152"/>
      <c r="AB21085" s="164"/>
    </row>
    <row r="21086" spans="5:28">
      <c r="E21086" s="166"/>
      <c r="J21086" s="161"/>
      <c r="P21086" s="152"/>
      <c r="AB21086" s="164"/>
    </row>
    <row r="21087" spans="5:28">
      <c r="E21087" s="166"/>
      <c r="J21087" s="161"/>
      <c r="P21087" s="152"/>
      <c r="AB21087" s="164"/>
    </row>
    <row r="21088" spans="5:28">
      <c r="E21088" s="166"/>
      <c r="J21088" s="161"/>
      <c r="P21088" s="152"/>
      <c r="AB21088" s="164"/>
    </row>
    <row r="21089" spans="5:28">
      <c r="E21089" s="166"/>
      <c r="J21089" s="161"/>
      <c r="P21089" s="152"/>
      <c r="AB21089" s="164"/>
    </row>
    <row r="21090" spans="5:28">
      <c r="E21090" s="166"/>
      <c r="J21090" s="161"/>
      <c r="P21090" s="152"/>
      <c r="AB21090" s="164"/>
    </row>
    <row r="21091" spans="5:28">
      <c r="E21091" s="166"/>
      <c r="J21091" s="161"/>
      <c r="P21091" s="152"/>
      <c r="AB21091" s="164"/>
    </row>
    <row r="21092" spans="5:28">
      <c r="E21092" s="166"/>
      <c r="J21092" s="161"/>
      <c r="P21092" s="152"/>
      <c r="AB21092" s="164"/>
    </row>
    <row r="21093" spans="5:28">
      <c r="E21093" s="166"/>
      <c r="J21093" s="161"/>
      <c r="P21093" s="152"/>
      <c r="AB21093" s="164"/>
    </row>
    <row r="21094" spans="5:28">
      <c r="E21094" s="166"/>
      <c r="J21094" s="161"/>
      <c r="P21094" s="152"/>
      <c r="AB21094" s="164"/>
    </row>
    <row r="21095" spans="5:28">
      <c r="E21095" s="166"/>
      <c r="J21095" s="161"/>
      <c r="P21095" s="152"/>
      <c r="AB21095" s="164"/>
    </row>
    <row r="21096" spans="5:28">
      <c r="J21096" s="161"/>
      <c r="P21096" s="152"/>
      <c r="AB21096" s="164"/>
    </row>
    <row r="21097" spans="5:28">
      <c r="J21097" s="161"/>
      <c r="P21097" s="152"/>
      <c r="AB21097" s="164"/>
    </row>
    <row r="21098" spans="5:28">
      <c r="J21098" s="161"/>
      <c r="P21098" s="152"/>
      <c r="AB21098" s="164"/>
    </row>
    <row r="21099" spans="5:28">
      <c r="J21099" s="161"/>
      <c r="P21099" s="152"/>
      <c r="AB21099" s="164"/>
    </row>
    <row r="21100" spans="5:28">
      <c r="J21100" s="161"/>
      <c r="P21100" s="152"/>
      <c r="R21100" s="166"/>
      <c r="AB21100" s="164"/>
    </row>
    <row r="21101" spans="5:28">
      <c r="J21101" s="161"/>
      <c r="P21101" s="152"/>
      <c r="AB21101" s="164"/>
    </row>
    <row r="21102" spans="5:28">
      <c r="J21102" s="161"/>
      <c r="P21102" s="152"/>
      <c r="AB21102" s="164"/>
    </row>
    <row r="21103" spans="5:28">
      <c r="J21103" s="161"/>
      <c r="P21103" s="152"/>
      <c r="AB21103" s="164"/>
    </row>
    <row r="21104" spans="5:28">
      <c r="J21104" s="161"/>
      <c r="P21104" s="152"/>
      <c r="AB21104" s="164"/>
    </row>
    <row r="21105" spans="10:28">
      <c r="J21105" s="161"/>
      <c r="P21105" s="152"/>
      <c r="AB21105" s="164"/>
    </row>
    <row r="21106" spans="10:28">
      <c r="J21106" s="161"/>
      <c r="P21106" s="152"/>
      <c r="AB21106" s="164"/>
    </row>
    <row r="21107" spans="10:28">
      <c r="J21107" s="161"/>
      <c r="P21107" s="152"/>
      <c r="AB21107" s="164"/>
    </row>
    <row r="21108" spans="10:28">
      <c r="J21108" s="161"/>
      <c r="P21108" s="152"/>
      <c r="AB21108" s="164"/>
    </row>
    <row r="21109" spans="10:28">
      <c r="J21109" s="161"/>
      <c r="P21109" s="152"/>
      <c r="AB21109" s="164"/>
    </row>
    <row r="21110" spans="10:28">
      <c r="J21110" s="161"/>
      <c r="P21110" s="152"/>
      <c r="AB21110" s="164"/>
    </row>
    <row r="21111" spans="10:28">
      <c r="J21111" s="161"/>
      <c r="P21111" s="152"/>
      <c r="AB21111" s="164"/>
    </row>
    <row r="21112" spans="10:28">
      <c r="J21112" s="161"/>
      <c r="P21112" s="152"/>
      <c r="AB21112" s="164"/>
    </row>
    <row r="21113" spans="10:28">
      <c r="J21113" s="161"/>
      <c r="P21113" s="152"/>
      <c r="AB21113" s="164"/>
    </row>
    <row r="21114" spans="10:28">
      <c r="J21114" s="161"/>
      <c r="P21114" s="152"/>
      <c r="AB21114" s="164"/>
    </row>
    <row r="21115" spans="10:28">
      <c r="J21115" s="161"/>
      <c r="P21115" s="152"/>
      <c r="AB21115" s="164"/>
    </row>
    <row r="21116" spans="10:28">
      <c r="J21116" s="161"/>
      <c r="P21116" s="152"/>
      <c r="AB21116" s="164"/>
    </row>
    <row r="21117" spans="10:28">
      <c r="J21117" s="161"/>
      <c r="P21117" s="152"/>
      <c r="AB21117" s="164"/>
    </row>
    <row r="21118" spans="10:28">
      <c r="J21118" s="161"/>
      <c r="P21118" s="152"/>
      <c r="AB21118" s="164"/>
    </row>
    <row r="21119" spans="10:28">
      <c r="J21119" s="161"/>
      <c r="P21119" s="152"/>
      <c r="AB21119" s="164"/>
    </row>
    <row r="21120" spans="10:28">
      <c r="J21120" s="161"/>
      <c r="P21120" s="152"/>
      <c r="AB21120" s="164"/>
    </row>
    <row r="21121" spans="10:28">
      <c r="J21121" s="161"/>
      <c r="P21121" s="152"/>
      <c r="AB21121" s="164"/>
    </row>
    <row r="21122" spans="10:28">
      <c r="J21122" s="161"/>
      <c r="P21122" s="152"/>
      <c r="AB21122" s="164"/>
    </row>
    <row r="21123" spans="10:28">
      <c r="J21123" s="161"/>
      <c r="P21123" s="152"/>
      <c r="AB21123" s="164"/>
    </row>
    <row r="21124" spans="10:28">
      <c r="J21124" s="161"/>
      <c r="P21124" s="152"/>
      <c r="AB21124" s="164"/>
    </row>
    <row r="21125" spans="10:28">
      <c r="J21125" s="161"/>
      <c r="P21125" s="152"/>
      <c r="AB21125" s="164"/>
    </row>
    <row r="21126" spans="10:28">
      <c r="J21126" s="161"/>
      <c r="P21126" s="152"/>
      <c r="AB21126" s="164"/>
    </row>
    <row r="21127" spans="10:28">
      <c r="J21127" s="161"/>
      <c r="P21127" s="152"/>
      <c r="AB21127" s="164"/>
    </row>
    <row r="21128" spans="10:28">
      <c r="J21128" s="161"/>
      <c r="P21128" s="152"/>
      <c r="AB21128" s="164"/>
    </row>
    <row r="21129" spans="10:28">
      <c r="J21129" s="161"/>
      <c r="P21129" s="152"/>
      <c r="AB21129" s="164"/>
    </row>
    <row r="21130" spans="10:28">
      <c r="J21130" s="161"/>
      <c r="P21130" s="152"/>
      <c r="R21130" s="166"/>
      <c r="AB21130" s="164"/>
    </row>
    <row r="21131" spans="10:28">
      <c r="J21131" s="161"/>
      <c r="P21131" s="152"/>
      <c r="AB21131" s="164"/>
    </row>
    <row r="21132" spans="10:28">
      <c r="J21132" s="161"/>
      <c r="P21132" s="152"/>
      <c r="AB21132" s="164"/>
    </row>
    <row r="21133" spans="10:28">
      <c r="J21133" s="161"/>
      <c r="P21133" s="152"/>
      <c r="AB21133" s="164"/>
    </row>
    <row r="21134" spans="10:28">
      <c r="J21134" s="161"/>
      <c r="P21134" s="152"/>
      <c r="AB21134" s="164"/>
    </row>
    <row r="21135" spans="10:28">
      <c r="J21135" s="161"/>
      <c r="P21135" s="152"/>
      <c r="AB21135" s="164"/>
    </row>
    <row r="21136" spans="10:28">
      <c r="J21136" s="161"/>
      <c r="P21136" s="152"/>
      <c r="AB21136" s="164"/>
    </row>
    <row r="21137" spans="10:28">
      <c r="J21137" s="161"/>
      <c r="P21137" s="152"/>
      <c r="AB21137" s="164"/>
    </row>
    <row r="21138" spans="10:28">
      <c r="J21138" s="161"/>
      <c r="P21138" s="152"/>
      <c r="AB21138" s="164"/>
    </row>
    <row r="21139" spans="10:28">
      <c r="J21139" s="161"/>
      <c r="P21139" s="152"/>
      <c r="AB21139" s="164"/>
    </row>
    <row r="21140" spans="10:28">
      <c r="J21140" s="161"/>
      <c r="P21140" s="152"/>
      <c r="AB21140" s="164"/>
    </row>
    <row r="21141" spans="10:28">
      <c r="J21141" s="161"/>
      <c r="P21141" s="152"/>
      <c r="AB21141" s="164"/>
    </row>
    <row r="21142" spans="10:28">
      <c r="J21142" s="161"/>
      <c r="P21142" s="152"/>
      <c r="AB21142" s="164"/>
    </row>
    <row r="21143" spans="10:28">
      <c r="J21143" s="161"/>
      <c r="P21143" s="152"/>
      <c r="AB21143" s="164"/>
    </row>
    <row r="21144" spans="10:28">
      <c r="J21144" s="161"/>
      <c r="P21144" s="152"/>
      <c r="AB21144" s="164"/>
    </row>
    <row r="21145" spans="10:28">
      <c r="J21145" s="161"/>
      <c r="P21145" s="152"/>
      <c r="AB21145" s="164"/>
    </row>
    <row r="21146" spans="10:28">
      <c r="J21146" s="161"/>
      <c r="P21146" s="152"/>
      <c r="AB21146" s="164"/>
    </row>
    <row r="21147" spans="10:28">
      <c r="J21147" s="161"/>
      <c r="P21147" s="152"/>
      <c r="AB21147" s="164"/>
    </row>
    <row r="21148" spans="10:28">
      <c r="J21148" s="161"/>
      <c r="P21148" s="152"/>
      <c r="AB21148" s="164"/>
    </row>
    <row r="21149" spans="10:28">
      <c r="J21149" s="161"/>
      <c r="P21149" s="152"/>
      <c r="AB21149" s="164"/>
    </row>
    <row r="21150" spans="10:28">
      <c r="J21150" s="161"/>
      <c r="P21150" s="152"/>
      <c r="AB21150" s="164"/>
    </row>
    <row r="21151" spans="10:28">
      <c r="J21151" s="161"/>
      <c r="P21151" s="152"/>
      <c r="AB21151" s="164"/>
    </row>
    <row r="21152" spans="10:28">
      <c r="J21152" s="161"/>
      <c r="P21152" s="152"/>
      <c r="AB21152" s="164"/>
    </row>
    <row r="21153" spans="10:28">
      <c r="J21153" s="161"/>
      <c r="P21153" s="152"/>
      <c r="AB21153" s="164"/>
    </row>
    <row r="21154" spans="10:28">
      <c r="J21154" s="161"/>
      <c r="P21154" s="152"/>
      <c r="AB21154" s="164"/>
    </row>
    <row r="21155" spans="10:28">
      <c r="J21155" s="161"/>
      <c r="P21155" s="152"/>
      <c r="AB21155" s="164"/>
    </row>
    <row r="21156" spans="10:28">
      <c r="J21156" s="161"/>
      <c r="P21156" s="152"/>
      <c r="AB21156" s="164"/>
    </row>
    <row r="21157" spans="10:28">
      <c r="J21157" s="161"/>
      <c r="P21157" s="152"/>
      <c r="AB21157" s="164"/>
    </row>
    <row r="21158" spans="10:28">
      <c r="J21158" s="161"/>
      <c r="P21158" s="152"/>
      <c r="AB21158" s="164"/>
    </row>
    <row r="21159" spans="10:28">
      <c r="J21159" s="161"/>
      <c r="P21159" s="152"/>
      <c r="AB21159" s="164"/>
    </row>
    <row r="21160" spans="10:28">
      <c r="J21160" s="161"/>
      <c r="P21160" s="152"/>
      <c r="AB21160" s="164"/>
    </row>
    <row r="21161" spans="10:28">
      <c r="J21161" s="161"/>
      <c r="P21161" s="152"/>
      <c r="AB21161" s="164"/>
    </row>
    <row r="21162" spans="10:28">
      <c r="J21162" s="161"/>
      <c r="P21162" s="152"/>
      <c r="AB21162" s="164"/>
    </row>
    <row r="21163" spans="10:28">
      <c r="J21163" s="161"/>
      <c r="P21163" s="152"/>
      <c r="AB21163" s="164"/>
    </row>
    <row r="21164" spans="10:28">
      <c r="J21164" s="161"/>
      <c r="P21164" s="152"/>
      <c r="AB21164" s="164"/>
    </row>
    <row r="21165" spans="10:28">
      <c r="J21165" s="161"/>
      <c r="P21165" s="152"/>
      <c r="AB21165" s="164"/>
    </row>
    <row r="21166" spans="10:28">
      <c r="J21166" s="161"/>
      <c r="P21166" s="152"/>
      <c r="AB21166" s="164"/>
    </row>
    <row r="21167" spans="10:28">
      <c r="J21167" s="161"/>
      <c r="P21167" s="152"/>
      <c r="AB21167" s="164"/>
    </row>
    <row r="21168" spans="10:28">
      <c r="J21168" s="161"/>
      <c r="P21168" s="152"/>
      <c r="AB21168" s="164"/>
    </row>
    <row r="21169" spans="10:28">
      <c r="J21169" s="161"/>
      <c r="P21169" s="152"/>
      <c r="AB21169" s="164"/>
    </row>
    <row r="21170" spans="10:28">
      <c r="J21170" s="161"/>
      <c r="P21170" s="152"/>
      <c r="AB21170" s="164"/>
    </row>
    <row r="21171" spans="10:28">
      <c r="J21171" s="161"/>
      <c r="P21171" s="152"/>
      <c r="AB21171" s="164"/>
    </row>
    <row r="21172" spans="10:28">
      <c r="J21172" s="161"/>
      <c r="P21172" s="152"/>
      <c r="AB21172" s="164"/>
    </row>
    <row r="21173" spans="10:28">
      <c r="J21173" s="161"/>
      <c r="P21173" s="152"/>
      <c r="AB21173" s="164"/>
    </row>
    <row r="21174" spans="10:28">
      <c r="J21174" s="161"/>
      <c r="P21174" s="152"/>
      <c r="AB21174" s="164"/>
    </row>
    <row r="21175" spans="10:28">
      <c r="J21175" s="161"/>
      <c r="P21175" s="152"/>
      <c r="AB21175" s="164"/>
    </row>
    <row r="21176" spans="10:28">
      <c r="J21176" s="161"/>
      <c r="P21176" s="152"/>
      <c r="AB21176" s="164"/>
    </row>
    <row r="21177" spans="10:28">
      <c r="J21177" s="161"/>
      <c r="P21177" s="152"/>
      <c r="AB21177" s="164"/>
    </row>
    <row r="21178" spans="10:28">
      <c r="J21178" s="161"/>
      <c r="P21178" s="152"/>
      <c r="AB21178" s="164"/>
    </row>
    <row r="21179" spans="10:28">
      <c r="J21179" s="161"/>
      <c r="P21179" s="152"/>
      <c r="AB21179" s="164"/>
    </row>
    <row r="21180" spans="10:28">
      <c r="J21180" s="161"/>
      <c r="P21180" s="152"/>
      <c r="AB21180" s="164"/>
    </row>
    <row r="21181" spans="10:28">
      <c r="J21181" s="161"/>
      <c r="P21181" s="152"/>
      <c r="AB21181" s="164"/>
    </row>
    <row r="21182" spans="10:28">
      <c r="J21182" s="161"/>
      <c r="P21182" s="152"/>
      <c r="AB21182" s="164"/>
    </row>
    <row r="21183" spans="10:28">
      <c r="J21183" s="161"/>
      <c r="P21183" s="152"/>
      <c r="AB21183" s="164"/>
    </row>
    <row r="21184" spans="10:28">
      <c r="J21184" s="161"/>
      <c r="P21184" s="152"/>
      <c r="AB21184" s="164"/>
    </row>
    <row r="21185" spans="10:28">
      <c r="J21185" s="161"/>
      <c r="P21185" s="152"/>
      <c r="AB21185" s="164"/>
    </row>
    <row r="21186" spans="10:28">
      <c r="J21186" s="161"/>
      <c r="P21186" s="152"/>
      <c r="AB21186" s="164"/>
    </row>
    <row r="21187" spans="10:28">
      <c r="J21187" s="161"/>
      <c r="P21187" s="152"/>
      <c r="AB21187" s="164"/>
    </row>
    <row r="21188" spans="10:28">
      <c r="J21188" s="161"/>
      <c r="P21188" s="152"/>
      <c r="AB21188" s="164"/>
    </row>
    <row r="21189" spans="10:28">
      <c r="J21189" s="161"/>
      <c r="P21189" s="152"/>
      <c r="AB21189" s="164"/>
    </row>
    <row r="21190" spans="10:28">
      <c r="J21190" s="161"/>
      <c r="P21190" s="152"/>
      <c r="AB21190" s="164"/>
    </row>
    <row r="21191" spans="10:28">
      <c r="J21191" s="161"/>
      <c r="P21191" s="152"/>
      <c r="AB21191" s="164"/>
    </row>
    <row r="21192" spans="10:28">
      <c r="J21192" s="161"/>
      <c r="P21192" s="152"/>
      <c r="AB21192" s="164"/>
    </row>
    <row r="21193" spans="10:28">
      <c r="J21193" s="161"/>
      <c r="P21193" s="152"/>
      <c r="AB21193" s="164"/>
    </row>
    <row r="21194" spans="10:28">
      <c r="J21194" s="161"/>
      <c r="P21194" s="152"/>
      <c r="AB21194" s="164"/>
    </row>
    <row r="21195" spans="10:28">
      <c r="J21195" s="161"/>
      <c r="P21195" s="152"/>
      <c r="AB21195" s="164"/>
    </row>
    <row r="21196" spans="10:28">
      <c r="J21196" s="161"/>
      <c r="P21196" s="152"/>
      <c r="AB21196" s="164"/>
    </row>
    <row r="21197" spans="10:28">
      <c r="J21197" s="161"/>
      <c r="P21197" s="152"/>
      <c r="AB21197" s="164"/>
    </row>
    <row r="21198" spans="10:28">
      <c r="J21198" s="161"/>
      <c r="P21198" s="152"/>
      <c r="AB21198" s="164"/>
    </row>
    <row r="21199" spans="10:28">
      <c r="J21199" s="161"/>
      <c r="P21199" s="152"/>
      <c r="AB21199" s="164"/>
    </row>
    <row r="21200" spans="10:28">
      <c r="J21200" s="161"/>
      <c r="P21200" s="152"/>
      <c r="AB21200" s="164"/>
    </row>
    <row r="21201" spans="5:28">
      <c r="J21201" s="161"/>
      <c r="P21201" s="152"/>
      <c r="AB21201" s="164"/>
    </row>
    <row r="21202" spans="5:28">
      <c r="J21202" s="161"/>
      <c r="P21202" s="152"/>
      <c r="AB21202" s="164"/>
    </row>
    <row r="21203" spans="5:28">
      <c r="J21203" s="161"/>
      <c r="P21203" s="152"/>
      <c r="AB21203" s="164"/>
    </row>
    <row r="21204" spans="5:28">
      <c r="J21204" s="161"/>
      <c r="P21204" s="152"/>
      <c r="AB21204" s="164"/>
    </row>
    <row r="21205" spans="5:28">
      <c r="J21205" s="161"/>
      <c r="P21205" s="152"/>
      <c r="AB21205" s="164"/>
    </row>
    <row r="21206" spans="5:28">
      <c r="J21206" s="161"/>
      <c r="P21206" s="152"/>
      <c r="AB21206" s="164"/>
    </row>
    <row r="21207" spans="5:28">
      <c r="J21207" s="161"/>
      <c r="P21207" s="152"/>
      <c r="AB21207" s="164"/>
    </row>
    <row r="21208" spans="5:28">
      <c r="J21208" s="161"/>
      <c r="P21208" s="152"/>
      <c r="AB21208" s="164"/>
    </row>
    <row r="21209" spans="5:28">
      <c r="J21209" s="161"/>
      <c r="P21209" s="152"/>
      <c r="AB21209" s="164"/>
    </row>
    <row r="21210" spans="5:28">
      <c r="E21210" s="166"/>
      <c r="J21210" s="161"/>
      <c r="P21210" s="152"/>
      <c r="AB21210" s="164"/>
    </row>
    <row r="21211" spans="5:28">
      <c r="J21211" s="161"/>
      <c r="P21211" s="152"/>
      <c r="AB21211" s="164"/>
    </row>
    <row r="21212" spans="5:28">
      <c r="J21212" s="161"/>
      <c r="P21212" s="152"/>
      <c r="AB21212" s="164"/>
    </row>
    <row r="21213" spans="5:28">
      <c r="J21213" s="161"/>
      <c r="P21213" s="152"/>
      <c r="AB21213" s="164"/>
    </row>
    <row r="21214" spans="5:28">
      <c r="E21214" s="166"/>
      <c r="J21214" s="161"/>
      <c r="P21214" s="152"/>
      <c r="AB21214" s="164"/>
    </row>
    <row r="21215" spans="5:28">
      <c r="E21215" s="166"/>
      <c r="J21215" s="161"/>
      <c r="P21215" s="152"/>
      <c r="AB21215" s="164"/>
    </row>
    <row r="21216" spans="5:28">
      <c r="E21216" s="166"/>
      <c r="J21216" s="161"/>
      <c r="P21216" s="152"/>
      <c r="AB21216" s="164"/>
    </row>
    <row r="21217" spans="5:28">
      <c r="E21217" s="166"/>
      <c r="J21217" s="161"/>
      <c r="P21217" s="152"/>
      <c r="AB21217" s="164"/>
    </row>
    <row r="21218" spans="5:28">
      <c r="E21218" s="166"/>
      <c r="J21218" s="161"/>
      <c r="P21218" s="152"/>
      <c r="AB21218" s="164"/>
    </row>
    <row r="21219" spans="5:28">
      <c r="E21219" s="166"/>
      <c r="J21219" s="161"/>
      <c r="P21219" s="152"/>
      <c r="AB21219" s="164"/>
    </row>
    <row r="21220" spans="5:28">
      <c r="E21220" s="166"/>
      <c r="J21220" s="161"/>
      <c r="P21220" s="152"/>
      <c r="AB21220" s="164"/>
    </row>
    <row r="21221" spans="5:28">
      <c r="J21221" s="161"/>
      <c r="P21221" s="152"/>
      <c r="AB21221" s="164"/>
    </row>
    <row r="21222" spans="5:28">
      <c r="E21222" s="166"/>
      <c r="J21222" s="161"/>
      <c r="P21222" s="152"/>
      <c r="AB21222" s="164"/>
    </row>
    <row r="21223" spans="5:28">
      <c r="J21223" s="161"/>
      <c r="P21223" s="152"/>
      <c r="AB21223" s="164"/>
    </row>
    <row r="21224" spans="5:28">
      <c r="E21224" s="166"/>
      <c r="J21224" s="161"/>
      <c r="P21224" s="152"/>
      <c r="AB21224" s="164"/>
    </row>
    <row r="21225" spans="5:28">
      <c r="J21225" s="161"/>
      <c r="P21225" s="152"/>
      <c r="AB21225" s="164"/>
    </row>
    <row r="21226" spans="5:28">
      <c r="J21226" s="161"/>
      <c r="P21226" s="152"/>
      <c r="AB21226" s="164"/>
    </row>
    <row r="21227" spans="5:28">
      <c r="J21227" s="161"/>
      <c r="P21227" s="152"/>
      <c r="AB21227" s="164"/>
    </row>
    <row r="21228" spans="5:28">
      <c r="J21228" s="161"/>
      <c r="P21228" s="152"/>
      <c r="AB21228" s="164"/>
    </row>
    <row r="21229" spans="5:28">
      <c r="J21229" s="161"/>
      <c r="P21229" s="152"/>
      <c r="AB21229" s="164"/>
    </row>
    <row r="21230" spans="5:28">
      <c r="J21230" s="161"/>
      <c r="P21230" s="152"/>
      <c r="AB21230" s="164"/>
    </row>
    <row r="21231" spans="5:28">
      <c r="J21231" s="161"/>
      <c r="P21231" s="152"/>
      <c r="AB21231" s="164"/>
    </row>
    <row r="21232" spans="5:28">
      <c r="J21232" s="161"/>
      <c r="P21232" s="152"/>
      <c r="AB21232" s="164"/>
    </row>
    <row r="21233" spans="5:28">
      <c r="J21233" s="161"/>
      <c r="P21233" s="152"/>
      <c r="AB21233" s="164"/>
    </row>
    <row r="21234" spans="5:28">
      <c r="J21234" s="161"/>
      <c r="P21234" s="152"/>
      <c r="AB21234" s="164"/>
    </row>
    <row r="21235" spans="5:28">
      <c r="E21235" s="166"/>
      <c r="J21235" s="161"/>
      <c r="P21235" s="152"/>
      <c r="AB21235" s="164"/>
    </row>
    <row r="21236" spans="5:28">
      <c r="J21236" s="161"/>
      <c r="P21236" s="152"/>
      <c r="AB21236" s="164"/>
    </row>
    <row r="21237" spans="5:28">
      <c r="E21237" s="166"/>
      <c r="J21237" s="161"/>
      <c r="P21237" s="152"/>
      <c r="AB21237" s="164"/>
    </row>
    <row r="21238" spans="5:28">
      <c r="J21238" s="161"/>
      <c r="P21238" s="152"/>
      <c r="AB21238" s="164"/>
    </row>
    <row r="21239" spans="5:28">
      <c r="J21239" s="161"/>
      <c r="P21239" s="152"/>
      <c r="AB21239" s="164"/>
    </row>
    <row r="21240" spans="5:28">
      <c r="J21240" s="161"/>
      <c r="P21240" s="152"/>
      <c r="AB21240" s="164"/>
    </row>
    <row r="21241" spans="5:28">
      <c r="E21241" s="166"/>
      <c r="J21241" s="161"/>
      <c r="P21241" s="152"/>
      <c r="AB21241" s="164"/>
    </row>
    <row r="21242" spans="5:28">
      <c r="J21242" s="161"/>
      <c r="P21242" s="152"/>
      <c r="AB21242" s="164"/>
    </row>
    <row r="21243" spans="5:28">
      <c r="J21243" s="161"/>
      <c r="P21243" s="152"/>
      <c r="AB21243" s="164"/>
    </row>
    <row r="21244" spans="5:28">
      <c r="J21244" s="161"/>
      <c r="P21244" s="152"/>
      <c r="AB21244" s="164"/>
    </row>
    <row r="21245" spans="5:28">
      <c r="J21245" s="161"/>
      <c r="P21245" s="152"/>
      <c r="AB21245" s="164"/>
    </row>
    <row r="21246" spans="5:28">
      <c r="J21246" s="161"/>
      <c r="P21246" s="152"/>
      <c r="AB21246" s="164"/>
    </row>
    <row r="21247" spans="5:28">
      <c r="E21247" s="166"/>
      <c r="J21247" s="161"/>
      <c r="P21247" s="152"/>
      <c r="AB21247" s="164"/>
    </row>
    <row r="21248" spans="5:28">
      <c r="E21248" s="166"/>
      <c r="J21248" s="161"/>
      <c r="P21248" s="152"/>
      <c r="AB21248" s="164"/>
    </row>
    <row r="21249" spans="5:28">
      <c r="E21249" s="166"/>
      <c r="J21249" s="161"/>
      <c r="P21249" s="152"/>
      <c r="AB21249" s="164"/>
    </row>
    <row r="21250" spans="5:28">
      <c r="J21250" s="161"/>
      <c r="P21250" s="152"/>
      <c r="AB21250" s="164"/>
    </row>
    <row r="21251" spans="5:28">
      <c r="J21251" s="161"/>
      <c r="P21251" s="152"/>
      <c r="AB21251" s="164"/>
    </row>
    <row r="21252" spans="5:28">
      <c r="J21252" s="161"/>
      <c r="P21252" s="152"/>
      <c r="AB21252" s="164"/>
    </row>
    <row r="21253" spans="5:28">
      <c r="J21253" s="161"/>
      <c r="P21253" s="152"/>
      <c r="AB21253" s="164"/>
    </row>
    <row r="21254" spans="5:28">
      <c r="J21254" s="161"/>
      <c r="P21254" s="152"/>
      <c r="AB21254" s="164"/>
    </row>
    <row r="21255" spans="5:28">
      <c r="J21255" s="161"/>
      <c r="P21255" s="152"/>
      <c r="AB21255" s="164"/>
    </row>
    <row r="21256" spans="5:28">
      <c r="J21256" s="161"/>
      <c r="P21256" s="152"/>
      <c r="AB21256" s="164"/>
    </row>
    <row r="21257" spans="5:28">
      <c r="J21257" s="161"/>
      <c r="P21257" s="152"/>
      <c r="AB21257" s="164"/>
    </row>
    <row r="21258" spans="5:28">
      <c r="J21258" s="161"/>
      <c r="P21258" s="152"/>
      <c r="AB21258" s="164"/>
    </row>
    <row r="21259" spans="5:28">
      <c r="J21259" s="161"/>
      <c r="P21259" s="152"/>
      <c r="AB21259" s="164"/>
    </row>
    <row r="21260" spans="5:28">
      <c r="J21260" s="161"/>
      <c r="P21260" s="152"/>
      <c r="AB21260" s="164"/>
    </row>
    <row r="21261" spans="5:28">
      <c r="E21261" s="166"/>
      <c r="J21261" s="161"/>
      <c r="P21261" s="152"/>
      <c r="AB21261" s="164"/>
    </row>
    <row r="21262" spans="5:28">
      <c r="E21262" s="166"/>
      <c r="J21262" s="161"/>
      <c r="P21262" s="152"/>
      <c r="AB21262" s="164"/>
    </row>
    <row r="21263" spans="5:28">
      <c r="E21263" s="166"/>
      <c r="J21263" s="161"/>
      <c r="P21263" s="152"/>
      <c r="AB21263" s="164"/>
    </row>
    <row r="21264" spans="5:28">
      <c r="E21264" s="166"/>
      <c r="J21264" s="161"/>
      <c r="P21264" s="152"/>
      <c r="AB21264" s="164"/>
    </row>
    <row r="21265" spans="5:28">
      <c r="E21265" s="166"/>
      <c r="J21265" s="161"/>
      <c r="P21265" s="152"/>
      <c r="AB21265" s="164"/>
    </row>
    <row r="21266" spans="5:28">
      <c r="E21266" s="166"/>
      <c r="J21266" s="161"/>
      <c r="P21266" s="152"/>
      <c r="AB21266" s="164"/>
    </row>
    <row r="21267" spans="5:28">
      <c r="E21267" s="166"/>
      <c r="J21267" s="161"/>
      <c r="P21267" s="152"/>
      <c r="AB21267" s="164"/>
    </row>
    <row r="21268" spans="5:28">
      <c r="J21268" s="161"/>
      <c r="P21268" s="152"/>
      <c r="AB21268" s="164"/>
    </row>
    <row r="21269" spans="5:28">
      <c r="J21269" s="161"/>
      <c r="P21269" s="152"/>
      <c r="AB21269" s="164"/>
    </row>
    <row r="21270" spans="5:28">
      <c r="J21270" s="161"/>
      <c r="P21270" s="152"/>
      <c r="AB21270" s="164"/>
    </row>
    <row r="21271" spans="5:28">
      <c r="J21271" s="161"/>
      <c r="P21271" s="152"/>
      <c r="AB21271" s="164"/>
    </row>
    <row r="21272" spans="5:28">
      <c r="J21272" s="161"/>
      <c r="P21272" s="152"/>
      <c r="AB21272" s="164"/>
    </row>
    <row r="21273" spans="5:28">
      <c r="J21273" s="161"/>
      <c r="P21273" s="152"/>
      <c r="AB21273" s="164"/>
    </row>
    <row r="21274" spans="5:28">
      <c r="E21274" s="166"/>
      <c r="J21274" s="161"/>
      <c r="P21274" s="152"/>
      <c r="AB21274" s="164"/>
    </row>
    <row r="21275" spans="5:28">
      <c r="J21275" s="161"/>
      <c r="P21275" s="152"/>
      <c r="AB21275" s="164"/>
    </row>
    <row r="21276" spans="5:28">
      <c r="J21276" s="161"/>
      <c r="P21276" s="152"/>
      <c r="AB21276" s="164"/>
    </row>
    <row r="21277" spans="5:28">
      <c r="J21277" s="161"/>
      <c r="P21277" s="152"/>
      <c r="AB21277" s="164"/>
    </row>
    <row r="21278" spans="5:28">
      <c r="J21278" s="161"/>
      <c r="P21278" s="152"/>
      <c r="AB21278" s="164"/>
    </row>
    <row r="21279" spans="5:28">
      <c r="J21279" s="161"/>
      <c r="P21279" s="152"/>
      <c r="AB21279" s="164"/>
    </row>
    <row r="21280" spans="5:28">
      <c r="J21280" s="161"/>
      <c r="P21280" s="152"/>
      <c r="AB21280" s="164"/>
    </row>
    <row r="21281" spans="5:28">
      <c r="E21281" s="166"/>
      <c r="J21281" s="161"/>
      <c r="P21281" s="152"/>
      <c r="AB21281" s="164"/>
    </row>
    <row r="21282" spans="5:28">
      <c r="J21282" s="161"/>
      <c r="P21282" s="152"/>
      <c r="AB21282" s="164"/>
    </row>
    <row r="21283" spans="5:28">
      <c r="J21283" s="161"/>
      <c r="P21283" s="152"/>
      <c r="AB21283" s="164"/>
    </row>
    <row r="21284" spans="5:28">
      <c r="E21284" s="166"/>
      <c r="J21284" s="161"/>
      <c r="P21284" s="152"/>
      <c r="AB21284" s="164"/>
    </row>
    <row r="21285" spans="5:28">
      <c r="J21285" s="161"/>
      <c r="P21285" s="152"/>
      <c r="AB21285" s="164"/>
    </row>
    <row r="21286" spans="5:28">
      <c r="J21286" s="161"/>
      <c r="P21286" s="152"/>
      <c r="AB21286" s="164"/>
    </row>
    <row r="21287" spans="5:28">
      <c r="E21287" s="166"/>
      <c r="J21287" s="161"/>
      <c r="P21287" s="152"/>
      <c r="AB21287" s="164"/>
    </row>
    <row r="21288" spans="5:28">
      <c r="E21288" s="166"/>
      <c r="J21288" s="161"/>
      <c r="P21288" s="152"/>
      <c r="AB21288" s="164"/>
    </row>
    <row r="21289" spans="5:28">
      <c r="E21289" s="166"/>
      <c r="J21289" s="161"/>
      <c r="P21289" s="152"/>
      <c r="AB21289" s="164"/>
    </row>
    <row r="21290" spans="5:28">
      <c r="E21290" s="166"/>
      <c r="J21290" s="161"/>
      <c r="P21290" s="152"/>
      <c r="AB21290" s="164"/>
    </row>
    <row r="21291" spans="5:28">
      <c r="J21291" s="161"/>
      <c r="P21291" s="152"/>
      <c r="AB21291" s="164"/>
    </row>
    <row r="21292" spans="5:28">
      <c r="J21292" s="161"/>
      <c r="P21292" s="152"/>
      <c r="AB21292" s="164"/>
    </row>
    <row r="21293" spans="5:28">
      <c r="J21293" s="161"/>
      <c r="P21293" s="152"/>
      <c r="AB21293" s="164"/>
    </row>
    <row r="21294" spans="5:28">
      <c r="J21294" s="161"/>
      <c r="P21294" s="152"/>
      <c r="AB21294" s="164"/>
    </row>
    <row r="21295" spans="5:28">
      <c r="J21295" s="161"/>
      <c r="P21295" s="152"/>
      <c r="AB21295" s="164"/>
    </row>
    <row r="21296" spans="5:28">
      <c r="J21296" s="161"/>
      <c r="P21296" s="152"/>
      <c r="AB21296" s="164"/>
    </row>
    <row r="21297" spans="5:28">
      <c r="E21297" s="166"/>
      <c r="J21297" s="161"/>
      <c r="P21297" s="152"/>
      <c r="AB21297" s="164"/>
    </row>
    <row r="21298" spans="5:28">
      <c r="J21298" s="161"/>
      <c r="P21298" s="152"/>
      <c r="AB21298" s="164"/>
    </row>
    <row r="21299" spans="5:28">
      <c r="J21299" s="161"/>
      <c r="P21299" s="152"/>
      <c r="AB21299" s="164"/>
    </row>
    <row r="21300" spans="5:28">
      <c r="J21300" s="161"/>
      <c r="P21300" s="152"/>
      <c r="AB21300" s="164"/>
    </row>
    <row r="21301" spans="5:28">
      <c r="J21301" s="161"/>
      <c r="P21301" s="152"/>
      <c r="AB21301" s="164"/>
    </row>
    <row r="21302" spans="5:28">
      <c r="J21302" s="161"/>
      <c r="P21302" s="152"/>
      <c r="AB21302" s="164"/>
    </row>
    <row r="21303" spans="5:28">
      <c r="J21303" s="161"/>
      <c r="P21303" s="152"/>
      <c r="AB21303" s="164"/>
    </row>
    <row r="21304" spans="5:28">
      <c r="J21304" s="161"/>
      <c r="P21304" s="152"/>
      <c r="AB21304" s="164"/>
    </row>
    <row r="21305" spans="5:28">
      <c r="J21305" s="161"/>
      <c r="P21305" s="152"/>
      <c r="AB21305" s="164"/>
    </row>
    <row r="21306" spans="5:28">
      <c r="J21306" s="161"/>
      <c r="P21306" s="152"/>
      <c r="AB21306" s="164"/>
    </row>
    <row r="21307" spans="5:28">
      <c r="J21307" s="161"/>
      <c r="P21307" s="152"/>
      <c r="AB21307" s="164"/>
    </row>
    <row r="21308" spans="5:28">
      <c r="J21308" s="161"/>
      <c r="P21308" s="152"/>
      <c r="AB21308" s="164"/>
    </row>
    <row r="21309" spans="5:28">
      <c r="J21309" s="161"/>
      <c r="P21309" s="152"/>
      <c r="AB21309" s="164"/>
    </row>
    <row r="21310" spans="5:28">
      <c r="J21310" s="161"/>
      <c r="P21310" s="152"/>
      <c r="AB21310" s="164"/>
    </row>
    <row r="21311" spans="5:28">
      <c r="J21311" s="161"/>
      <c r="P21311" s="152"/>
      <c r="AB21311" s="164"/>
    </row>
    <row r="21312" spans="5:28">
      <c r="J21312" s="161"/>
      <c r="P21312" s="152"/>
      <c r="AB21312" s="164"/>
    </row>
    <row r="21313" spans="10:28">
      <c r="J21313" s="161"/>
      <c r="P21313" s="152"/>
      <c r="AB21313" s="164"/>
    </row>
    <row r="21314" spans="10:28">
      <c r="J21314" s="161"/>
      <c r="P21314" s="152"/>
      <c r="AB21314" s="164"/>
    </row>
    <row r="21315" spans="10:28">
      <c r="J21315" s="161"/>
      <c r="P21315" s="152"/>
      <c r="AB21315" s="164"/>
    </row>
    <row r="21316" spans="10:28">
      <c r="J21316" s="161"/>
      <c r="P21316" s="152"/>
      <c r="AB21316" s="164"/>
    </row>
    <row r="21317" spans="10:28">
      <c r="J21317" s="161"/>
      <c r="P21317" s="152"/>
      <c r="AB21317" s="164"/>
    </row>
    <row r="21318" spans="10:28">
      <c r="J21318" s="161"/>
      <c r="P21318" s="152"/>
      <c r="AB21318" s="164"/>
    </row>
    <row r="21319" spans="10:28">
      <c r="J21319" s="161"/>
      <c r="P21319" s="152"/>
      <c r="AB21319" s="164"/>
    </row>
    <row r="21320" spans="10:28">
      <c r="J21320" s="161"/>
      <c r="P21320" s="152"/>
      <c r="AB21320" s="164"/>
    </row>
    <row r="21321" spans="10:28">
      <c r="J21321" s="161"/>
      <c r="P21321" s="152"/>
      <c r="AB21321" s="164"/>
    </row>
    <row r="21322" spans="10:28">
      <c r="J21322" s="161"/>
      <c r="P21322" s="152"/>
      <c r="AB21322" s="164"/>
    </row>
    <row r="21323" spans="10:28">
      <c r="J21323" s="161"/>
      <c r="P21323" s="152"/>
      <c r="AB21323" s="164"/>
    </row>
    <row r="21324" spans="10:28">
      <c r="J21324" s="161"/>
      <c r="P21324" s="152"/>
      <c r="AB21324" s="164"/>
    </row>
    <row r="21325" spans="10:28">
      <c r="J21325" s="161"/>
      <c r="P21325" s="152"/>
      <c r="AB21325" s="164"/>
    </row>
    <row r="21326" spans="10:28">
      <c r="J21326" s="161"/>
      <c r="P21326" s="152"/>
      <c r="AB21326" s="164"/>
    </row>
    <row r="21327" spans="10:28">
      <c r="J21327" s="161"/>
      <c r="P21327" s="152"/>
      <c r="AB21327" s="164"/>
    </row>
    <row r="21328" spans="10:28">
      <c r="J21328" s="161"/>
      <c r="P21328" s="152"/>
      <c r="AB21328" s="164"/>
    </row>
    <row r="21329" spans="5:28">
      <c r="J21329" s="161"/>
      <c r="P21329" s="152"/>
      <c r="AB21329" s="164"/>
    </row>
    <row r="21330" spans="5:28">
      <c r="J21330" s="161"/>
      <c r="P21330" s="152"/>
      <c r="AB21330" s="164"/>
    </row>
    <row r="21331" spans="5:28">
      <c r="J21331" s="161"/>
      <c r="AB21331" s="164"/>
    </row>
    <row r="21332" spans="5:28">
      <c r="J21332" s="161"/>
      <c r="AB21332" s="164"/>
    </row>
    <row r="21333" spans="5:28">
      <c r="E21333" s="166"/>
      <c r="J21333" s="161"/>
      <c r="AB21333" s="164"/>
    </row>
    <row r="21334" spans="5:28">
      <c r="E21334" s="166"/>
      <c r="J21334" s="161"/>
      <c r="AB21334" s="164"/>
    </row>
    <row r="21335" spans="5:28">
      <c r="E21335" s="166"/>
      <c r="J21335" s="161"/>
      <c r="AB21335" s="164"/>
    </row>
    <row r="21336" spans="5:28">
      <c r="E21336" s="166"/>
      <c r="J21336" s="161"/>
      <c r="AB21336" s="164"/>
    </row>
    <row r="21337" spans="5:28">
      <c r="E21337" s="166"/>
      <c r="J21337" s="161"/>
      <c r="AB21337" s="164"/>
    </row>
    <row r="21338" spans="5:28">
      <c r="E21338" s="166"/>
      <c r="J21338" s="161"/>
      <c r="AB21338" s="164"/>
    </row>
    <row r="21339" spans="5:28">
      <c r="E21339" s="166"/>
      <c r="J21339" s="161"/>
      <c r="AB21339" s="164"/>
    </row>
    <row r="21340" spans="5:28">
      <c r="E21340" s="166"/>
      <c r="J21340" s="161"/>
      <c r="AB21340" s="164"/>
    </row>
    <row r="21341" spans="5:28">
      <c r="E21341" s="166"/>
      <c r="J21341" s="161"/>
      <c r="AB21341" s="164"/>
    </row>
    <row r="21342" spans="5:28">
      <c r="E21342" s="166"/>
      <c r="J21342" s="161"/>
      <c r="AB21342" s="164"/>
    </row>
    <row r="21343" spans="5:28">
      <c r="E21343" s="166"/>
      <c r="J21343" s="161"/>
      <c r="AB21343" s="164"/>
    </row>
    <row r="21344" spans="5:28">
      <c r="E21344" s="166"/>
      <c r="J21344" s="161"/>
      <c r="AB21344" s="164"/>
    </row>
    <row r="21345" spans="5:28">
      <c r="E21345" s="166"/>
      <c r="J21345" s="161"/>
      <c r="AB21345" s="164"/>
    </row>
    <row r="21346" spans="5:28">
      <c r="E21346" s="166"/>
      <c r="J21346" s="161"/>
      <c r="AB21346" s="164"/>
    </row>
    <row r="21347" spans="5:28">
      <c r="E21347" s="166"/>
      <c r="J21347" s="161"/>
      <c r="AB21347" s="164"/>
    </row>
    <row r="21348" spans="5:28">
      <c r="E21348" s="166"/>
      <c r="J21348" s="161"/>
      <c r="AB21348" s="164"/>
    </row>
    <row r="21349" spans="5:28">
      <c r="E21349" s="166"/>
      <c r="J21349" s="161"/>
      <c r="AB21349" s="164"/>
    </row>
    <row r="21350" spans="5:28">
      <c r="E21350" s="166"/>
      <c r="J21350" s="161"/>
      <c r="AB21350" s="164"/>
    </row>
    <row r="21351" spans="5:28">
      <c r="E21351" s="166"/>
      <c r="J21351" s="161"/>
      <c r="AB21351" s="164"/>
    </row>
    <row r="21352" spans="5:28">
      <c r="E21352" s="166"/>
      <c r="J21352" s="161"/>
      <c r="AB21352" s="164"/>
    </row>
    <row r="21353" spans="5:28">
      <c r="J21353" s="161"/>
      <c r="AB21353" s="164"/>
    </row>
    <row r="21354" spans="5:28">
      <c r="J21354" s="161"/>
      <c r="AB21354" s="164"/>
    </row>
    <row r="21355" spans="5:28">
      <c r="J21355" s="161"/>
      <c r="AB21355" s="164"/>
    </row>
    <row r="21356" spans="5:28">
      <c r="J21356" s="161"/>
      <c r="AB21356" s="164"/>
    </row>
    <row r="21357" spans="5:28">
      <c r="J21357" s="161"/>
      <c r="AB21357" s="164"/>
    </row>
    <row r="21358" spans="5:28">
      <c r="J21358" s="161"/>
      <c r="AB21358" s="164"/>
    </row>
    <row r="21359" spans="5:28">
      <c r="J21359" s="161"/>
      <c r="AB21359" s="164"/>
    </row>
    <row r="21360" spans="5:28">
      <c r="J21360" s="161"/>
      <c r="AB21360" s="164"/>
    </row>
    <row r="21361" spans="10:28">
      <c r="J21361" s="161"/>
      <c r="AB21361" s="164"/>
    </row>
    <row r="21362" spans="10:28">
      <c r="J21362" s="161"/>
      <c r="AB21362" s="164"/>
    </row>
    <row r="21363" spans="10:28">
      <c r="J21363" s="161"/>
      <c r="AB21363" s="164"/>
    </row>
    <row r="21364" spans="10:28">
      <c r="J21364" s="161"/>
      <c r="AB21364" s="164"/>
    </row>
    <row r="21365" spans="10:28">
      <c r="J21365" s="161"/>
      <c r="AB21365" s="164"/>
    </row>
    <row r="21366" spans="10:28">
      <c r="J21366" s="161"/>
      <c r="AB21366" s="164"/>
    </row>
    <row r="21367" spans="10:28">
      <c r="J21367" s="161"/>
      <c r="AB21367" s="164"/>
    </row>
    <row r="21368" spans="10:28">
      <c r="J21368" s="161"/>
      <c r="AB21368" s="164"/>
    </row>
    <row r="21369" spans="10:28">
      <c r="J21369" s="161"/>
      <c r="AB21369" s="164"/>
    </row>
    <row r="21370" spans="10:28">
      <c r="J21370" s="161"/>
      <c r="AB21370" s="164"/>
    </row>
    <row r="21371" spans="10:28">
      <c r="J21371" s="161"/>
      <c r="AB21371" s="164"/>
    </row>
    <row r="21372" spans="10:28">
      <c r="J21372" s="161"/>
      <c r="AB21372" s="164"/>
    </row>
    <row r="21373" spans="10:28">
      <c r="J21373" s="161"/>
      <c r="AB21373" s="164"/>
    </row>
    <row r="21374" spans="10:28">
      <c r="J21374" s="161"/>
      <c r="AB21374" s="164"/>
    </row>
    <row r="21375" spans="10:28">
      <c r="J21375" s="161"/>
      <c r="AB21375" s="164"/>
    </row>
    <row r="21376" spans="10:28">
      <c r="J21376" s="161"/>
      <c r="AB21376" s="164"/>
    </row>
    <row r="21377" spans="10:28">
      <c r="J21377" s="161"/>
      <c r="AB21377" s="164"/>
    </row>
    <row r="21378" spans="10:28">
      <c r="J21378" s="161"/>
      <c r="AB21378" s="164"/>
    </row>
    <row r="21379" spans="10:28">
      <c r="J21379" s="161"/>
      <c r="AB21379" s="164"/>
    </row>
    <row r="21380" spans="10:28">
      <c r="J21380" s="161"/>
      <c r="AB21380" s="164"/>
    </row>
    <row r="21381" spans="10:28">
      <c r="J21381" s="161"/>
      <c r="AB21381" s="164"/>
    </row>
    <row r="21382" spans="10:28">
      <c r="J21382" s="161"/>
      <c r="AB21382" s="164"/>
    </row>
    <row r="21383" spans="10:28">
      <c r="J21383" s="161"/>
      <c r="AB21383" s="164"/>
    </row>
    <row r="21384" spans="10:28">
      <c r="J21384" s="161"/>
      <c r="AB21384" s="164"/>
    </row>
    <row r="21385" spans="10:28">
      <c r="J21385" s="161"/>
      <c r="AB21385" s="164"/>
    </row>
    <row r="21386" spans="10:28">
      <c r="J21386" s="161"/>
      <c r="AB21386" s="164"/>
    </row>
    <row r="21387" spans="10:28">
      <c r="J21387" s="161"/>
      <c r="AB21387" s="164"/>
    </row>
    <row r="21388" spans="10:28">
      <c r="J21388" s="161"/>
      <c r="AB21388" s="164"/>
    </row>
    <row r="21389" spans="10:28">
      <c r="J21389" s="161"/>
      <c r="AB21389" s="164"/>
    </row>
    <row r="21390" spans="10:28">
      <c r="J21390" s="161"/>
      <c r="AB21390" s="164"/>
    </row>
    <row r="21391" spans="10:28">
      <c r="J21391" s="161"/>
      <c r="AB21391" s="164"/>
    </row>
    <row r="21392" spans="10:28">
      <c r="J21392" s="161"/>
      <c r="AB21392" s="164"/>
    </row>
    <row r="21393" spans="5:28">
      <c r="J21393" s="161"/>
      <c r="AB21393" s="164"/>
    </row>
    <row r="21394" spans="5:28">
      <c r="E21394" s="166"/>
      <c r="J21394" s="161"/>
      <c r="AB21394" s="164"/>
    </row>
    <row r="21395" spans="5:28">
      <c r="E21395" s="166"/>
      <c r="J21395" s="161"/>
      <c r="AB21395" s="164"/>
    </row>
    <row r="21396" spans="5:28">
      <c r="J21396" s="161"/>
      <c r="AB21396" s="164"/>
    </row>
    <row r="21397" spans="5:28">
      <c r="J21397" s="161"/>
      <c r="AB21397" s="164"/>
    </row>
    <row r="21398" spans="5:28">
      <c r="J21398" s="161"/>
      <c r="AB21398" s="164"/>
    </row>
    <row r="21399" spans="5:28">
      <c r="J21399" s="161"/>
      <c r="AB21399" s="164"/>
    </row>
    <row r="21400" spans="5:28">
      <c r="J21400" s="161"/>
      <c r="AB21400" s="164"/>
    </row>
    <row r="21401" spans="5:28">
      <c r="J21401" s="161"/>
      <c r="AB21401" s="164"/>
    </row>
    <row r="21402" spans="5:28">
      <c r="J21402" s="161"/>
      <c r="AB21402" s="164"/>
    </row>
    <row r="21403" spans="5:28">
      <c r="J21403" s="161"/>
      <c r="AB21403" s="164"/>
    </row>
    <row r="21404" spans="5:28">
      <c r="J21404" s="161"/>
      <c r="AB21404" s="164"/>
    </row>
    <row r="21405" spans="5:28">
      <c r="J21405" s="161"/>
      <c r="AB21405" s="164"/>
    </row>
    <row r="21406" spans="5:28">
      <c r="J21406" s="161"/>
      <c r="AB21406" s="164"/>
    </row>
    <row r="21407" spans="5:28">
      <c r="J21407" s="161"/>
      <c r="AB21407" s="164"/>
    </row>
    <row r="21408" spans="5:28">
      <c r="J21408" s="161"/>
      <c r="AB21408" s="164"/>
    </row>
    <row r="21409" spans="10:28">
      <c r="J21409" s="161"/>
      <c r="AB21409" s="164"/>
    </row>
    <row r="21410" spans="10:28">
      <c r="J21410" s="161"/>
      <c r="AB21410" s="164"/>
    </row>
    <row r="21411" spans="10:28">
      <c r="J21411" s="161"/>
      <c r="AB21411" s="164"/>
    </row>
    <row r="21412" spans="10:28">
      <c r="J21412" s="161"/>
      <c r="AB21412" s="164"/>
    </row>
    <row r="21413" spans="10:28">
      <c r="J21413" s="161"/>
      <c r="AB21413" s="164"/>
    </row>
    <row r="21414" spans="10:28">
      <c r="J21414" s="161"/>
      <c r="AB21414" s="164"/>
    </row>
    <row r="21415" spans="10:28">
      <c r="J21415" s="161"/>
      <c r="AB21415" s="164"/>
    </row>
    <row r="21416" spans="10:28">
      <c r="J21416" s="161"/>
      <c r="R21416" s="166"/>
      <c r="AB21416" s="164"/>
    </row>
    <row r="21417" spans="10:28">
      <c r="J21417" s="161"/>
      <c r="AB21417" s="164"/>
    </row>
    <row r="21418" spans="10:28">
      <c r="J21418" s="161"/>
      <c r="AB21418" s="164"/>
    </row>
    <row r="21419" spans="10:28">
      <c r="J21419" s="161"/>
      <c r="AB21419" s="164"/>
    </row>
    <row r="21420" spans="10:28">
      <c r="J21420" s="161"/>
      <c r="AB21420" s="164"/>
    </row>
    <row r="21421" spans="10:28">
      <c r="J21421" s="161"/>
      <c r="AB21421" s="164"/>
    </row>
    <row r="21422" spans="10:28">
      <c r="J21422" s="161"/>
      <c r="R21422" s="166"/>
      <c r="AB21422" s="164"/>
    </row>
    <row r="21423" spans="10:28">
      <c r="J21423" s="161"/>
      <c r="AB21423" s="164"/>
    </row>
    <row r="21424" spans="10:28">
      <c r="J21424" s="161"/>
      <c r="AB21424" s="164"/>
    </row>
    <row r="21425" spans="10:28">
      <c r="J21425" s="161"/>
      <c r="AB21425" s="164"/>
    </row>
    <row r="21426" spans="10:28">
      <c r="J21426" s="161"/>
      <c r="AB21426" s="164"/>
    </row>
    <row r="21427" spans="10:28">
      <c r="J21427" s="161"/>
      <c r="AB21427" s="164"/>
    </row>
    <row r="21428" spans="10:28">
      <c r="J21428" s="161"/>
      <c r="AB21428" s="164"/>
    </row>
    <row r="21429" spans="10:28">
      <c r="J21429" s="161"/>
      <c r="AB21429" s="164"/>
    </row>
    <row r="21430" spans="10:28">
      <c r="J21430" s="161"/>
      <c r="AB21430" s="164"/>
    </row>
    <row r="21431" spans="10:28">
      <c r="J21431" s="161"/>
      <c r="AB21431" s="164"/>
    </row>
    <row r="21432" spans="10:28">
      <c r="J21432" s="161"/>
      <c r="AB21432" s="164"/>
    </row>
    <row r="21433" spans="10:28">
      <c r="J21433" s="161"/>
      <c r="AB21433" s="164"/>
    </row>
    <row r="21434" spans="10:28">
      <c r="J21434" s="161"/>
      <c r="AB21434" s="164"/>
    </row>
    <row r="21435" spans="10:28">
      <c r="J21435" s="161"/>
      <c r="AB21435" s="164"/>
    </row>
    <row r="21436" spans="10:28">
      <c r="J21436" s="161"/>
      <c r="AB21436" s="164"/>
    </row>
    <row r="21437" spans="10:28">
      <c r="J21437" s="161"/>
      <c r="AB21437" s="164"/>
    </row>
    <row r="21438" spans="10:28">
      <c r="J21438" s="161"/>
      <c r="AB21438" s="164"/>
    </row>
    <row r="21439" spans="10:28">
      <c r="J21439" s="161"/>
      <c r="AB21439" s="164"/>
    </row>
    <row r="21440" spans="10:28">
      <c r="J21440" s="161"/>
      <c r="AB21440" s="164"/>
    </row>
    <row r="21441" spans="10:28">
      <c r="J21441" s="161"/>
      <c r="AB21441" s="164"/>
    </row>
    <row r="21442" spans="10:28">
      <c r="J21442" s="161"/>
      <c r="AB21442" s="164"/>
    </row>
    <row r="21443" spans="10:28">
      <c r="J21443" s="161"/>
      <c r="AB21443" s="164"/>
    </row>
    <row r="21444" spans="10:28">
      <c r="J21444" s="161"/>
      <c r="AB21444" s="164"/>
    </row>
    <row r="21445" spans="10:28">
      <c r="J21445" s="161"/>
      <c r="AB21445" s="164"/>
    </row>
    <row r="21446" spans="10:28">
      <c r="J21446" s="161"/>
      <c r="AB21446" s="164"/>
    </row>
    <row r="21447" spans="10:28">
      <c r="J21447" s="161"/>
      <c r="AB21447" s="164"/>
    </row>
    <row r="21448" spans="10:28">
      <c r="J21448" s="161"/>
      <c r="AB21448" s="164"/>
    </row>
    <row r="21449" spans="10:28">
      <c r="J21449" s="161"/>
      <c r="AB21449" s="164"/>
    </row>
    <row r="21450" spans="10:28">
      <c r="J21450" s="161"/>
      <c r="AB21450" s="164"/>
    </row>
    <row r="21451" spans="10:28">
      <c r="J21451" s="161"/>
      <c r="AB21451" s="164"/>
    </row>
    <row r="21452" spans="10:28">
      <c r="J21452" s="161"/>
      <c r="R21452" s="166"/>
      <c r="AB21452" s="164"/>
    </row>
    <row r="21453" spans="10:28">
      <c r="J21453" s="161"/>
      <c r="AB21453" s="164"/>
    </row>
    <row r="21454" spans="10:28">
      <c r="J21454" s="161"/>
      <c r="AB21454" s="164"/>
    </row>
    <row r="21455" spans="10:28">
      <c r="J21455" s="161"/>
      <c r="AB21455" s="164"/>
    </row>
    <row r="21456" spans="10:28">
      <c r="J21456" s="161"/>
      <c r="AB21456" s="164"/>
    </row>
    <row r="21457" spans="10:28">
      <c r="J21457" s="161"/>
      <c r="AB21457" s="164"/>
    </row>
    <row r="21458" spans="10:28">
      <c r="J21458" s="161"/>
      <c r="AB21458" s="164"/>
    </row>
    <row r="21459" spans="10:28">
      <c r="J21459" s="161"/>
      <c r="AB21459" s="164"/>
    </row>
    <row r="21460" spans="10:28">
      <c r="J21460" s="161"/>
      <c r="AB21460" s="164"/>
    </row>
    <row r="21461" spans="10:28">
      <c r="J21461" s="161"/>
      <c r="AB21461" s="164"/>
    </row>
    <row r="21462" spans="10:28">
      <c r="J21462" s="161"/>
      <c r="AB21462" s="164"/>
    </row>
    <row r="21463" spans="10:28">
      <c r="J21463" s="161"/>
      <c r="AB21463" s="164"/>
    </row>
    <row r="21464" spans="10:28">
      <c r="J21464" s="161"/>
      <c r="AB21464" s="164"/>
    </row>
    <row r="21465" spans="10:28">
      <c r="J21465" s="161"/>
      <c r="AB21465" s="164"/>
    </row>
    <row r="21466" spans="10:28">
      <c r="J21466" s="161"/>
      <c r="AB21466" s="164"/>
    </row>
    <row r="21467" spans="10:28">
      <c r="J21467" s="161"/>
      <c r="AB21467" s="164"/>
    </row>
    <row r="21468" spans="10:28">
      <c r="J21468" s="161"/>
      <c r="AB21468" s="164"/>
    </row>
    <row r="21469" spans="10:28">
      <c r="J21469" s="161"/>
      <c r="AB21469" s="164"/>
    </row>
    <row r="21470" spans="10:28">
      <c r="J21470" s="161"/>
      <c r="AB21470" s="164"/>
    </row>
    <row r="21471" spans="10:28">
      <c r="J21471" s="161"/>
      <c r="AB21471" s="164"/>
    </row>
    <row r="21472" spans="10:28">
      <c r="J21472" s="161"/>
      <c r="AB21472" s="164"/>
    </row>
    <row r="21473" spans="10:28">
      <c r="J21473" s="161"/>
      <c r="AB21473" s="164"/>
    </row>
    <row r="21474" spans="10:28">
      <c r="J21474" s="161"/>
      <c r="AB21474" s="164"/>
    </row>
    <row r="21475" spans="10:28">
      <c r="J21475" s="161"/>
      <c r="AB21475" s="164"/>
    </row>
    <row r="21476" spans="10:28">
      <c r="J21476" s="161"/>
      <c r="AB21476" s="164"/>
    </row>
    <row r="21477" spans="10:28">
      <c r="J21477" s="161"/>
      <c r="AB21477" s="164"/>
    </row>
    <row r="21478" spans="10:28">
      <c r="J21478" s="161"/>
      <c r="AB21478" s="164"/>
    </row>
    <row r="21479" spans="10:28">
      <c r="J21479" s="161"/>
      <c r="AB21479" s="164"/>
    </row>
    <row r="21480" spans="10:28">
      <c r="J21480" s="161"/>
      <c r="AB21480" s="164"/>
    </row>
    <row r="21481" spans="10:28">
      <c r="J21481" s="161"/>
      <c r="AB21481" s="164"/>
    </row>
    <row r="21482" spans="10:28">
      <c r="J21482" s="161"/>
      <c r="AB21482" s="164"/>
    </row>
    <row r="21483" spans="10:28">
      <c r="J21483" s="161"/>
      <c r="AB21483" s="164"/>
    </row>
    <row r="21484" spans="10:28">
      <c r="J21484" s="161"/>
      <c r="AB21484" s="164"/>
    </row>
    <row r="21485" spans="10:28">
      <c r="J21485" s="161"/>
      <c r="AB21485" s="164"/>
    </row>
    <row r="21486" spans="10:28">
      <c r="J21486" s="161"/>
      <c r="AB21486" s="164"/>
    </row>
    <row r="21487" spans="10:28">
      <c r="J21487" s="161"/>
      <c r="AB21487" s="164"/>
    </row>
    <row r="21488" spans="10:28">
      <c r="J21488" s="161"/>
      <c r="AB21488" s="164"/>
    </row>
    <row r="21489" spans="10:28">
      <c r="J21489" s="161"/>
      <c r="AB21489" s="164"/>
    </row>
    <row r="21490" spans="10:28">
      <c r="J21490" s="161"/>
      <c r="AB21490" s="164"/>
    </row>
    <row r="21491" spans="10:28">
      <c r="J21491" s="161"/>
      <c r="AB21491" s="164"/>
    </row>
    <row r="21492" spans="10:28">
      <c r="J21492" s="161"/>
      <c r="AB21492" s="164"/>
    </row>
    <row r="21493" spans="10:28">
      <c r="J21493" s="161"/>
      <c r="AB21493" s="164"/>
    </row>
    <row r="21494" spans="10:28">
      <c r="J21494" s="161"/>
      <c r="AB21494" s="164"/>
    </row>
    <row r="21495" spans="10:28">
      <c r="J21495" s="161"/>
      <c r="AB21495" s="164"/>
    </row>
    <row r="21496" spans="10:28">
      <c r="J21496" s="161"/>
      <c r="AB21496" s="164"/>
    </row>
    <row r="21497" spans="10:28">
      <c r="J21497" s="161"/>
      <c r="AB21497" s="164"/>
    </row>
    <row r="21498" spans="10:28">
      <c r="J21498" s="161"/>
      <c r="AB21498" s="164"/>
    </row>
    <row r="21499" spans="10:28">
      <c r="J21499" s="161"/>
      <c r="AB21499" s="164"/>
    </row>
    <row r="21500" spans="10:28">
      <c r="J21500" s="161"/>
      <c r="AB21500" s="164"/>
    </row>
    <row r="21501" spans="10:28">
      <c r="J21501" s="161"/>
      <c r="AB21501" s="164"/>
    </row>
    <row r="21502" spans="10:28">
      <c r="J21502" s="161"/>
      <c r="AB21502" s="164"/>
    </row>
    <row r="21503" spans="10:28">
      <c r="J21503" s="161"/>
      <c r="AB21503" s="164"/>
    </row>
    <row r="21504" spans="10:28">
      <c r="J21504" s="161"/>
      <c r="AB21504" s="164"/>
    </row>
    <row r="21505" spans="10:28">
      <c r="J21505" s="161"/>
      <c r="AB21505" s="164"/>
    </row>
    <row r="21506" spans="10:28">
      <c r="J21506" s="161"/>
      <c r="R21506" s="166"/>
      <c r="AB21506" s="164"/>
    </row>
    <row r="21507" spans="10:28">
      <c r="J21507" s="161"/>
      <c r="AB21507" s="164"/>
    </row>
    <row r="21508" spans="10:28">
      <c r="J21508" s="161"/>
      <c r="AB21508" s="164"/>
    </row>
    <row r="21509" spans="10:28">
      <c r="J21509" s="161"/>
      <c r="AB21509" s="164"/>
    </row>
    <row r="21510" spans="10:28">
      <c r="J21510" s="161"/>
      <c r="AB21510" s="164"/>
    </row>
    <row r="21511" spans="10:28">
      <c r="J21511" s="161"/>
      <c r="AB21511" s="164"/>
    </row>
    <row r="21512" spans="10:28">
      <c r="J21512" s="161"/>
      <c r="AB21512" s="164"/>
    </row>
    <row r="21513" spans="10:28">
      <c r="J21513" s="161"/>
      <c r="AB21513" s="164"/>
    </row>
    <row r="21514" spans="10:28">
      <c r="J21514" s="161"/>
      <c r="AB21514" s="164"/>
    </row>
    <row r="21515" spans="10:28">
      <c r="J21515" s="161"/>
      <c r="AB21515" s="164"/>
    </row>
    <row r="21516" spans="10:28">
      <c r="J21516" s="161"/>
      <c r="AB21516" s="164"/>
    </row>
    <row r="21517" spans="10:28">
      <c r="J21517" s="161"/>
      <c r="AB21517" s="164"/>
    </row>
    <row r="21518" spans="10:28">
      <c r="J21518" s="161"/>
      <c r="AB21518" s="164"/>
    </row>
    <row r="21519" spans="10:28">
      <c r="J21519" s="161"/>
      <c r="AB21519" s="164"/>
    </row>
    <row r="21520" spans="10:28">
      <c r="J21520" s="161"/>
      <c r="AB21520" s="164"/>
    </row>
    <row r="21521" spans="10:28">
      <c r="J21521" s="161"/>
      <c r="AB21521" s="164"/>
    </row>
    <row r="21522" spans="10:28">
      <c r="J21522" s="161"/>
      <c r="AB21522" s="164"/>
    </row>
    <row r="21523" spans="10:28">
      <c r="J21523" s="161"/>
      <c r="AB21523" s="164"/>
    </row>
    <row r="21524" spans="10:28">
      <c r="J21524" s="161"/>
      <c r="AB21524" s="164"/>
    </row>
    <row r="21525" spans="10:28">
      <c r="J21525" s="161"/>
      <c r="AB21525" s="164"/>
    </row>
    <row r="21526" spans="10:28">
      <c r="J21526" s="161"/>
      <c r="AB21526" s="164"/>
    </row>
    <row r="21527" spans="10:28">
      <c r="J21527" s="161"/>
      <c r="AB21527" s="164"/>
    </row>
    <row r="21528" spans="10:28">
      <c r="J21528" s="161"/>
      <c r="AB21528" s="164"/>
    </row>
    <row r="21529" spans="10:28">
      <c r="J21529" s="161"/>
      <c r="AB21529" s="164"/>
    </row>
    <row r="21530" spans="10:28">
      <c r="J21530" s="161"/>
      <c r="AB21530" s="164"/>
    </row>
    <row r="21531" spans="10:28">
      <c r="J21531" s="161"/>
      <c r="AB21531" s="164"/>
    </row>
    <row r="21532" spans="10:28">
      <c r="J21532" s="161"/>
      <c r="AB21532" s="164"/>
    </row>
    <row r="21533" spans="10:28">
      <c r="J21533" s="161"/>
      <c r="AB21533" s="164"/>
    </row>
    <row r="21534" spans="10:28">
      <c r="J21534" s="161"/>
      <c r="AB21534" s="164"/>
    </row>
    <row r="21535" spans="10:28">
      <c r="J21535" s="161"/>
      <c r="AB21535" s="164"/>
    </row>
    <row r="21536" spans="10:28">
      <c r="J21536" s="161"/>
      <c r="AB21536" s="164"/>
    </row>
    <row r="21537" spans="10:28">
      <c r="J21537" s="161"/>
      <c r="AB21537" s="164"/>
    </row>
    <row r="21538" spans="10:28">
      <c r="J21538" s="161"/>
      <c r="AB21538" s="164"/>
    </row>
    <row r="21539" spans="10:28">
      <c r="J21539" s="161"/>
      <c r="AB21539" s="164"/>
    </row>
    <row r="21540" spans="10:28">
      <c r="J21540" s="161"/>
      <c r="AB21540" s="164"/>
    </row>
    <row r="21541" spans="10:28">
      <c r="J21541" s="161"/>
      <c r="AB21541" s="164"/>
    </row>
    <row r="21542" spans="10:28">
      <c r="J21542" s="161"/>
      <c r="AB21542" s="164"/>
    </row>
    <row r="21543" spans="10:28">
      <c r="J21543" s="161"/>
      <c r="AB21543" s="164"/>
    </row>
    <row r="21544" spans="10:28">
      <c r="J21544" s="161"/>
      <c r="AB21544" s="164"/>
    </row>
    <row r="21545" spans="10:28">
      <c r="J21545" s="161"/>
      <c r="AB21545" s="164"/>
    </row>
    <row r="21546" spans="10:28">
      <c r="J21546" s="161"/>
      <c r="AB21546" s="164"/>
    </row>
    <row r="21547" spans="10:28">
      <c r="J21547" s="161"/>
      <c r="AB21547" s="164"/>
    </row>
    <row r="21548" spans="10:28">
      <c r="J21548" s="161"/>
      <c r="AB21548" s="164"/>
    </row>
    <row r="21549" spans="10:28">
      <c r="J21549" s="161"/>
      <c r="AB21549" s="164"/>
    </row>
    <row r="21550" spans="10:28">
      <c r="J21550" s="161"/>
      <c r="AB21550" s="164"/>
    </row>
    <row r="21551" spans="10:28">
      <c r="J21551" s="161"/>
      <c r="AB21551" s="164"/>
    </row>
    <row r="21552" spans="10:28">
      <c r="J21552" s="161"/>
      <c r="AB21552" s="164"/>
    </row>
    <row r="21553" spans="5:28">
      <c r="J21553" s="161"/>
      <c r="AB21553" s="164"/>
    </row>
    <row r="21554" spans="5:28">
      <c r="J21554" s="161"/>
      <c r="AB21554" s="164"/>
    </row>
    <row r="21555" spans="5:28">
      <c r="J21555" s="161"/>
      <c r="AB21555" s="164"/>
    </row>
    <row r="21556" spans="5:28">
      <c r="J21556" s="161"/>
      <c r="AB21556" s="164"/>
    </row>
    <row r="21557" spans="5:28">
      <c r="J21557" s="161"/>
      <c r="AB21557" s="164"/>
    </row>
    <row r="21558" spans="5:28">
      <c r="J21558" s="161"/>
      <c r="AB21558" s="164"/>
    </row>
    <row r="21559" spans="5:28">
      <c r="J21559" s="161"/>
      <c r="AB21559" s="164"/>
    </row>
    <row r="21560" spans="5:28">
      <c r="J21560" s="161"/>
      <c r="AB21560" s="164"/>
    </row>
    <row r="21561" spans="5:28">
      <c r="J21561" s="161"/>
      <c r="AB21561" s="164"/>
    </row>
    <row r="21562" spans="5:28">
      <c r="J21562" s="161"/>
      <c r="AB21562" s="164"/>
    </row>
    <row r="21563" spans="5:28">
      <c r="J21563" s="161"/>
      <c r="AB21563" s="164"/>
    </row>
    <row r="21564" spans="5:28">
      <c r="J21564" s="161"/>
      <c r="AB21564" s="164"/>
    </row>
    <row r="21565" spans="5:28">
      <c r="J21565" s="161"/>
      <c r="AB21565" s="164"/>
    </row>
    <row r="21566" spans="5:28">
      <c r="E21566" s="166"/>
      <c r="J21566" s="161"/>
      <c r="AB21566" s="164"/>
    </row>
    <row r="21567" spans="5:28">
      <c r="E21567" s="166"/>
      <c r="J21567" s="161"/>
      <c r="AB21567" s="164"/>
    </row>
    <row r="21568" spans="5:28">
      <c r="E21568" s="166"/>
      <c r="J21568" s="161"/>
      <c r="AB21568" s="164"/>
    </row>
    <row r="21569" spans="5:28">
      <c r="E21569" s="166"/>
      <c r="J21569" s="161"/>
      <c r="AB21569" s="164"/>
    </row>
    <row r="21570" spans="5:28">
      <c r="E21570" s="166"/>
      <c r="J21570" s="161"/>
      <c r="AB21570" s="164"/>
    </row>
    <row r="21571" spans="5:28">
      <c r="E21571" s="166"/>
      <c r="J21571" s="161"/>
      <c r="AB21571" s="164"/>
    </row>
    <row r="21572" spans="5:28">
      <c r="E21572" s="166"/>
      <c r="J21572" s="161"/>
      <c r="AB21572" s="164"/>
    </row>
    <row r="21573" spans="5:28">
      <c r="J21573" s="161"/>
      <c r="AB21573" s="164"/>
    </row>
    <row r="21574" spans="5:28">
      <c r="J21574" s="161"/>
      <c r="AB21574" s="164"/>
    </row>
    <row r="21575" spans="5:28">
      <c r="J21575" s="161"/>
      <c r="AB21575" s="164"/>
    </row>
    <row r="21576" spans="5:28">
      <c r="J21576" s="161"/>
      <c r="AB21576" s="164"/>
    </row>
    <row r="21577" spans="5:28">
      <c r="J21577" s="161"/>
      <c r="AB21577" s="164"/>
    </row>
    <row r="21578" spans="5:28">
      <c r="J21578" s="161"/>
      <c r="AB21578" s="164"/>
    </row>
    <row r="21579" spans="5:28">
      <c r="J21579" s="161"/>
      <c r="AB21579" s="164"/>
    </row>
    <row r="21580" spans="5:28">
      <c r="J21580" s="161"/>
      <c r="AB21580" s="164"/>
    </row>
    <row r="21581" spans="5:28">
      <c r="J21581" s="161"/>
      <c r="AB21581" s="164"/>
    </row>
    <row r="21582" spans="5:28">
      <c r="J21582" s="161"/>
      <c r="AB21582" s="164"/>
    </row>
    <row r="21583" spans="5:28">
      <c r="J21583" s="161"/>
      <c r="AB21583" s="164"/>
    </row>
    <row r="21584" spans="5:28">
      <c r="J21584" s="161"/>
      <c r="AB21584" s="164"/>
    </row>
    <row r="21585" spans="5:28">
      <c r="J21585" s="161"/>
      <c r="AB21585" s="164"/>
    </row>
    <row r="21586" spans="5:28">
      <c r="J21586" s="161"/>
      <c r="AB21586" s="164"/>
    </row>
    <row r="21587" spans="5:28">
      <c r="J21587" s="161"/>
      <c r="AB21587" s="164"/>
    </row>
    <row r="21588" spans="5:28">
      <c r="J21588" s="161"/>
      <c r="AB21588" s="164"/>
    </row>
    <row r="21589" spans="5:28">
      <c r="J21589" s="161"/>
      <c r="AB21589" s="164"/>
    </row>
    <row r="21590" spans="5:28">
      <c r="J21590" s="161"/>
      <c r="AB21590" s="164"/>
    </row>
    <row r="21591" spans="5:28">
      <c r="J21591" s="161"/>
      <c r="AB21591" s="164"/>
    </row>
    <row r="21592" spans="5:28">
      <c r="J21592" s="161"/>
      <c r="AB21592" s="164"/>
    </row>
    <row r="21593" spans="5:28">
      <c r="J21593" s="161"/>
      <c r="AB21593" s="164"/>
    </row>
    <row r="21594" spans="5:28">
      <c r="J21594" s="161"/>
      <c r="AB21594" s="164"/>
    </row>
    <row r="21595" spans="5:28">
      <c r="J21595" s="161"/>
      <c r="AB21595" s="164"/>
    </row>
    <row r="21596" spans="5:28">
      <c r="E21596" s="166"/>
      <c r="J21596" s="161"/>
      <c r="AB21596" s="164"/>
    </row>
    <row r="21597" spans="5:28">
      <c r="E21597" s="166"/>
      <c r="J21597" s="161"/>
      <c r="AB21597" s="164"/>
    </row>
    <row r="21598" spans="5:28">
      <c r="E21598" s="166"/>
      <c r="J21598" s="161"/>
      <c r="AB21598" s="164"/>
    </row>
    <row r="21599" spans="5:28">
      <c r="E21599" s="166"/>
      <c r="J21599" s="161"/>
      <c r="AB21599" s="164"/>
    </row>
    <row r="21600" spans="5:28">
      <c r="E21600" s="166"/>
      <c r="J21600" s="161"/>
      <c r="AB21600" s="164"/>
    </row>
    <row r="21601" spans="5:28">
      <c r="E21601" s="166"/>
      <c r="J21601" s="161"/>
      <c r="AB21601" s="164"/>
    </row>
    <row r="21602" spans="5:28">
      <c r="E21602" s="166"/>
      <c r="J21602" s="161"/>
      <c r="AB21602" s="164"/>
    </row>
    <row r="21603" spans="5:28">
      <c r="E21603" s="166"/>
      <c r="J21603" s="161"/>
      <c r="AB21603" s="164"/>
    </row>
    <row r="21604" spans="5:28">
      <c r="E21604" s="166"/>
      <c r="J21604" s="161"/>
      <c r="AB21604" s="164"/>
    </row>
    <row r="21605" spans="5:28">
      <c r="J21605" s="161"/>
      <c r="AB21605" s="164"/>
    </row>
    <row r="21606" spans="5:28">
      <c r="J21606" s="161"/>
      <c r="AB21606" s="164"/>
    </row>
    <row r="21607" spans="5:28">
      <c r="J21607" s="161"/>
      <c r="AB21607" s="164"/>
    </row>
    <row r="21608" spans="5:28">
      <c r="J21608" s="161"/>
      <c r="AB21608" s="164"/>
    </row>
    <row r="21609" spans="5:28">
      <c r="J21609" s="161"/>
      <c r="AB21609" s="164"/>
    </row>
    <row r="21610" spans="5:28">
      <c r="J21610" s="161"/>
      <c r="AB21610" s="164"/>
    </row>
    <row r="21611" spans="5:28">
      <c r="J21611" s="161"/>
      <c r="AB21611" s="164"/>
    </row>
    <row r="21612" spans="5:28">
      <c r="J21612" s="161"/>
      <c r="AB21612" s="164"/>
    </row>
    <row r="21613" spans="5:28">
      <c r="J21613" s="161"/>
      <c r="AB21613" s="164"/>
    </row>
    <row r="21614" spans="5:28">
      <c r="J21614" s="161"/>
      <c r="AB21614" s="164"/>
    </row>
    <row r="21615" spans="5:28">
      <c r="J21615" s="161"/>
      <c r="AB21615" s="164"/>
    </row>
    <row r="21616" spans="5:28">
      <c r="J21616" s="161"/>
      <c r="AB21616" s="164"/>
    </row>
    <row r="21617" spans="10:28">
      <c r="J21617" s="161"/>
      <c r="AB21617" s="164"/>
    </row>
    <row r="21618" spans="10:28">
      <c r="J21618" s="161"/>
      <c r="AB21618" s="164"/>
    </row>
    <row r="21619" spans="10:28">
      <c r="J21619" s="161"/>
      <c r="AB21619" s="164"/>
    </row>
    <row r="21620" spans="10:28">
      <c r="J21620" s="161"/>
      <c r="AB21620" s="164"/>
    </row>
    <row r="21621" spans="10:28">
      <c r="J21621" s="161"/>
      <c r="AB21621" s="164"/>
    </row>
    <row r="21622" spans="10:28">
      <c r="J21622" s="161"/>
      <c r="AB21622" s="164"/>
    </row>
    <row r="21623" spans="10:28">
      <c r="J21623" s="161"/>
      <c r="AB21623" s="164"/>
    </row>
    <row r="21624" spans="10:28">
      <c r="J21624" s="161"/>
      <c r="AB21624" s="164"/>
    </row>
    <row r="21625" spans="10:28">
      <c r="J21625" s="161"/>
      <c r="AB21625" s="164"/>
    </row>
    <row r="21626" spans="10:28">
      <c r="J21626" s="161"/>
      <c r="AB21626" s="164"/>
    </row>
    <row r="21627" spans="10:28">
      <c r="J21627" s="161"/>
      <c r="AB21627" s="164"/>
    </row>
    <row r="21628" spans="10:28">
      <c r="J21628" s="161"/>
      <c r="AB21628" s="164"/>
    </row>
    <row r="21629" spans="10:28">
      <c r="J21629" s="161"/>
      <c r="AB21629" s="164"/>
    </row>
    <row r="21630" spans="10:28">
      <c r="J21630" s="161"/>
      <c r="AB21630" s="164"/>
    </row>
    <row r="21631" spans="10:28">
      <c r="J21631" s="161"/>
      <c r="AB21631" s="164"/>
    </row>
    <row r="21632" spans="10:28">
      <c r="J21632" s="161"/>
      <c r="AB21632" s="164"/>
    </row>
    <row r="21633" spans="10:28">
      <c r="J21633" s="161"/>
      <c r="AB21633" s="164"/>
    </row>
    <row r="21634" spans="10:28">
      <c r="J21634" s="161"/>
      <c r="AB21634" s="164"/>
    </row>
    <row r="21635" spans="10:28">
      <c r="J21635" s="161"/>
      <c r="AB21635" s="164"/>
    </row>
    <row r="21636" spans="10:28">
      <c r="J21636" s="161"/>
      <c r="AB21636" s="164"/>
    </row>
    <row r="21637" spans="10:28">
      <c r="J21637" s="161"/>
      <c r="AB21637" s="164"/>
    </row>
    <row r="21638" spans="10:28">
      <c r="J21638" s="161"/>
      <c r="AB21638" s="164"/>
    </row>
    <row r="21639" spans="10:28">
      <c r="J21639" s="161"/>
      <c r="AB21639" s="164"/>
    </row>
    <row r="21640" spans="10:28">
      <c r="J21640" s="161"/>
      <c r="AB21640" s="164"/>
    </row>
    <row r="21641" spans="10:28">
      <c r="J21641" s="161"/>
      <c r="AB21641" s="164"/>
    </row>
    <row r="21642" spans="10:28">
      <c r="J21642" s="161"/>
      <c r="AB21642" s="164"/>
    </row>
    <row r="21643" spans="10:28">
      <c r="J21643" s="161"/>
      <c r="AB21643" s="164"/>
    </row>
    <row r="21644" spans="10:28">
      <c r="J21644" s="161"/>
      <c r="AB21644" s="164"/>
    </row>
    <row r="21645" spans="10:28">
      <c r="J21645" s="161"/>
      <c r="AB21645" s="164"/>
    </row>
    <row r="21646" spans="10:28">
      <c r="J21646" s="161"/>
      <c r="AB21646" s="164"/>
    </row>
    <row r="21647" spans="10:28">
      <c r="J21647" s="161"/>
      <c r="AB21647" s="164"/>
    </row>
    <row r="21648" spans="10:28">
      <c r="J21648" s="161"/>
      <c r="AB21648" s="164"/>
    </row>
    <row r="21649" spans="10:28">
      <c r="J21649" s="161"/>
      <c r="AB21649" s="164"/>
    </row>
    <row r="21650" spans="10:28">
      <c r="J21650" s="161"/>
      <c r="AB21650" s="164"/>
    </row>
    <row r="21651" spans="10:28">
      <c r="J21651" s="161"/>
      <c r="AB21651" s="164"/>
    </row>
    <row r="21652" spans="10:28">
      <c r="J21652" s="161"/>
      <c r="AB21652" s="164"/>
    </row>
    <row r="21653" spans="10:28">
      <c r="J21653" s="161"/>
      <c r="AB21653" s="164"/>
    </row>
    <row r="21654" spans="10:28">
      <c r="J21654" s="161"/>
      <c r="AB21654" s="164"/>
    </row>
    <row r="21655" spans="10:28">
      <c r="J21655" s="161"/>
      <c r="AB21655" s="164"/>
    </row>
    <row r="21656" spans="10:28">
      <c r="J21656" s="161"/>
      <c r="AB21656" s="164"/>
    </row>
    <row r="21657" spans="10:28">
      <c r="J21657" s="161"/>
      <c r="AB21657" s="164"/>
    </row>
    <row r="21658" spans="10:28">
      <c r="J21658" s="161"/>
      <c r="AB21658" s="164"/>
    </row>
    <row r="21659" spans="10:28">
      <c r="J21659" s="161"/>
      <c r="AB21659" s="164"/>
    </row>
    <row r="21660" spans="10:28">
      <c r="J21660" s="161"/>
      <c r="AB21660" s="164"/>
    </row>
    <row r="21661" spans="10:28">
      <c r="J21661" s="161"/>
      <c r="AB21661" s="164"/>
    </row>
    <row r="21662" spans="10:28">
      <c r="J21662" s="161"/>
      <c r="AB21662" s="164"/>
    </row>
    <row r="21663" spans="10:28">
      <c r="J21663" s="161"/>
      <c r="AB21663" s="164"/>
    </row>
    <row r="21664" spans="10:28">
      <c r="J21664" s="161"/>
      <c r="AB21664" s="164"/>
    </row>
    <row r="21665" spans="10:28">
      <c r="J21665" s="161"/>
      <c r="AB21665" s="164"/>
    </row>
    <row r="21666" spans="10:28">
      <c r="J21666" s="161"/>
      <c r="AB21666" s="164"/>
    </row>
    <row r="21667" spans="10:28">
      <c r="J21667" s="161"/>
      <c r="AB21667" s="164"/>
    </row>
    <row r="21668" spans="10:28">
      <c r="J21668" s="161"/>
      <c r="AB21668" s="164"/>
    </row>
    <row r="21669" spans="10:28">
      <c r="J21669" s="161"/>
      <c r="AB21669" s="164"/>
    </row>
    <row r="21670" spans="10:28">
      <c r="J21670" s="161"/>
      <c r="AB21670" s="164"/>
    </row>
    <row r="21671" spans="10:28">
      <c r="J21671" s="161"/>
      <c r="AB21671" s="164"/>
    </row>
    <row r="21672" spans="10:28">
      <c r="J21672" s="161"/>
      <c r="AB21672" s="164"/>
    </row>
    <row r="21673" spans="10:28">
      <c r="J21673" s="161"/>
      <c r="AB21673" s="164"/>
    </row>
    <row r="21674" spans="10:28">
      <c r="J21674" s="161"/>
      <c r="AB21674" s="164"/>
    </row>
    <row r="21675" spans="10:28">
      <c r="J21675" s="161"/>
      <c r="AB21675" s="164"/>
    </row>
    <row r="21676" spans="10:28">
      <c r="J21676" s="161"/>
      <c r="AB21676" s="164"/>
    </row>
    <row r="21677" spans="10:28">
      <c r="J21677" s="161"/>
      <c r="AB21677" s="164"/>
    </row>
    <row r="21678" spans="10:28">
      <c r="J21678" s="161"/>
      <c r="AB21678" s="164"/>
    </row>
    <row r="21679" spans="10:28">
      <c r="J21679" s="161"/>
      <c r="AB21679" s="164"/>
    </row>
    <row r="21680" spans="10:28">
      <c r="J21680" s="161"/>
      <c r="AB21680" s="164"/>
    </row>
    <row r="21681" spans="10:28">
      <c r="J21681" s="161"/>
      <c r="AB21681" s="164"/>
    </row>
    <row r="21682" spans="10:28">
      <c r="J21682" s="161"/>
      <c r="AB21682" s="164"/>
    </row>
    <row r="21683" spans="10:28">
      <c r="J21683" s="161"/>
      <c r="AB21683" s="164"/>
    </row>
    <row r="21684" spans="10:28">
      <c r="J21684" s="161"/>
      <c r="AB21684" s="164"/>
    </row>
    <row r="21685" spans="10:28">
      <c r="J21685" s="161"/>
      <c r="AB21685" s="164"/>
    </row>
    <row r="21686" spans="10:28">
      <c r="J21686" s="161"/>
      <c r="AB21686" s="164"/>
    </row>
    <row r="21687" spans="10:28">
      <c r="J21687" s="161"/>
      <c r="AB21687" s="164"/>
    </row>
    <row r="21688" spans="10:28">
      <c r="J21688" s="161"/>
      <c r="AB21688" s="164"/>
    </row>
    <row r="21689" spans="10:28">
      <c r="J21689" s="161"/>
      <c r="AB21689" s="164"/>
    </row>
    <row r="21690" spans="10:28">
      <c r="J21690" s="161"/>
      <c r="AB21690" s="164"/>
    </row>
    <row r="21691" spans="10:28">
      <c r="J21691" s="161"/>
      <c r="AB21691" s="164"/>
    </row>
    <row r="21692" spans="10:28">
      <c r="J21692" s="161"/>
      <c r="AB21692" s="164"/>
    </row>
    <row r="21693" spans="10:28">
      <c r="J21693" s="161"/>
      <c r="AB21693" s="164"/>
    </row>
    <row r="21694" spans="10:28">
      <c r="J21694" s="161"/>
      <c r="AB21694" s="164"/>
    </row>
    <row r="21695" spans="10:28">
      <c r="J21695" s="161"/>
      <c r="AB21695" s="164"/>
    </row>
    <row r="21696" spans="10:28">
      <c r="J21696" s="161"/>
      <c r="AB21696" s="164"/>
    </row>
    <row r="21697" spans="10:28">
      <c r="J21697" s="161"/>
      <c r="AB21697" s="164"/>
    </row>
    <row r="21698" spans="10:28">
      <c r="J21698" s="161"/>
      <c r="AB21698" s="164"/>
    </row>
    <row r="21699" spans="10:28">
      <c r="J21699" s="161"/>
      <c r="AB21699" s="164"/>
    </row>
    <row r="21700" spans="10:28">
      <c r="J21700" s="161"/>
      <c r="AB21700" s="164"/>
    </row>
    <row r="21701" spans="10:28">
      <c r="J21701" s="161"/>
      <c r="AB21701" s="164"/>
    </row>
    <row r="21702" spans="10:28">
      <c r="J21702" s="161"/>
      <c r="AB21702" s="164"/>
    </row>
    <row r="21703" spans="10:28">
      <c r="J21703" s="161"/>
      <c r="AB21703" s="164"/>
    </row>
    <row r="21704" spans="10:28">
      <c r="J21704" s="161"/>
      <c r="AB21704" s="164"/>
    </row>
    <row r="21705" spans="10:28">
      <c r="J21705" s="161"/>
      <c r="AB21705" s="164"/>
    </row>
    <row r="21706" spans="10:28">
      <c r="J21706" s="161"/>
      <c r="AB21706" s="164"/>
    </row>
    <row r="21707" spans="10:28">
      <c r="J21707" s="161"/>
      <c r="AB21707" s="164"/>
    </row>
    <row r="21708" spans="10:28">
      <c r="J21708" s="161"/>
      <c r="AB21708" s="164"/>
    </row>
    <row r="21709" spans="10:28">
      <c r="J21709" s="161"/>
      <c r="AB21709" s="164"/>
    </row>
    <row r="21710" spans="10:28">
      <c r="J21710" s="161"/>
      <c r="AB21710" s="164"/>
    </row>
    <row r="21711" spans="10:28">
      <c r="J21711" s="161"/>
      <c r="AB21711" s="164"/>
    </row>
    <row r="21712" spans="10:28">
      <c r="J21712" s="161"/>
      <c r="AB21712" s="164"/>
    </row>
    <row r="21713" spans="10:28">
      <c r="J21713" s="161"/>
      <c r="AB21713" s="164"/>
    </row>
    <row r="21714" spans="10:28">
      <c r="J21714" s="161"/>
      <c r="AB21714" s="164"/>
    </row>
    <row r="21715" spans="10:28">
      <c r="J21715" s="161"/>
      <c r="AB21715" s="164"/>
    </row>
    <row r="21716" spans="10:28">
      <c r="J21716" s="161"/>
      <c r="AB21716" s="164"/>
    </row>
    <row r="21717" spans="10:28">
      <c r="J21717" s="161"/>
      <c r="AB21717" s="164"/>
    </row>
    <row r="21718" spans="10:28">
      <c r="J21718" s="161"/>
      <c r="AB21718" s="164"/>
    </row>
    <row r="21719" spans="10:28">
      <c r="J21719" s="161"/>
      <c r="AB21719" s="164"/>
    </row>
    <row r="21720" spans="10:28">
      <c r="J21720" s="161"/>
      <c r="AB21720" s="164"/>
    </row>
    <row r="21721" spans="10:28">
      <c r="J21721" s="161"/>
      <c r="AB21721" s="164"/>
    </row>
    <row r="21722" spans="10:28">
      <c r="J21722" s="161"/>
      <c r="AB21722" s="164"/>
    </row>
    <row r="21723" spans="10:28">
      <c r="J21723" s="161"/>
      <c r="AB21723" s="164"/>
    </row>
    <row r="21724" spans="10:28">
      <c r="J21724" s="161"/>
      <c r="AB21724" s="164"/>
    </row>
    <row r="21725" spans="10:28">
      <c r="J21725" s="161"/>
      <c r="AB21725" s="164"/>
    </row>
    <row r="21726" spans="10:28">
      <c r="J21726" s="161"/>
      <c r="AB21726" s="164"/>
    </row>
    <row r="21727" spans="10:28">
      <c r="J21727" s="161"/>
      <c r="AB21727" s="164"/>
    </row>
    <row r="21728" spans="10:28">
      <c r="J21728" s="161"/>
      <c r="AB21728" s="164"/>
    </row>
    <row r="21729" spans="10:28">
      <c r="J21729" s="161"/>
      <c r="AB21729" s="164"/>
    </row>
    <row r="21730" spans="10:28">
      <c r="J21730" s="161"/>
      <c r="AB21730" s="164"/>
    </row>
    <row r="21731" spans="10:28">
      <c r="J21731" s="161"/>
      <c r="AB21731" s="164"/>
    </row>
    <row r="21732" spans="10:28">
      <c r="J21732" s="161"/>
      <c r="AB21732" s="164"/>
    </row>
    <row r="21733" spans="10:28">
      <c r="J21733" s="161"/>
      <c r="AB21733" s="164"/>
    </row>
    <row r="21734" spans="10:28">
      <c r="J21734" s="161"/>
      <c r="AB21734" s="164"/>
    </row>
    <row r="21735" spans="10:28">
      <c r="J21735" s="161"/>
      <c r="AB21735" s="164"/>
    </row>
    <row r="21736" spans="10:28">
      <c r="J21736" s="161"/>
      <c r="AB21736" s="164"/>
    </row>
    <row r="21737" spans="10:28">
      <c r="J21737" s="161"/>
      <c r="AB21737" s="164"/>
    </row>
    <row r="21738" spans="10:28">
      <c r="J21738" s="161"/>
      <c r="AB21738" s="164"/>
    </row>
    <row r="21739" spans="10:28">
      <c r="J21739" s="161"/>
      <c r="AB21739" s="164"/>
    </row>
    <row r="21740" spans="10:28">
      <c r="J21740" s="161"/>
      <c r="AB21740" s="164"/>
    </row>
    <row r="21741" spans="10:28">
      <c r="J21741" s="161"/>
      <c r="AB21741" s="164"/>
    </row>
    <row r="21742" spans="10:28">
      <c r="J21742" s="161"/>
      <c r="AB21742" s="164"/>
    </row>
    <row r="21743" spans="10:28">
      <c r="J21743" s="161"/>
      <c r="AB21743" s="164"/>
    </row>
    <row r="21744" spans="10:28">
      <c r="J21744" s="161"/>
      <c r="AB21744" s="164"/>
    </row>
    <row r="21745" spans="10:28">
      <c r="J21745" s="161"/>
      <c r="AB21745" s="164"/>
    </row>
    <row r="21746" spans="10:28">
      <c r="J21746" s="161"/>
      <c r="AB21746" s="164"/>
    </row>
    <row r="21747" spans="10:28">
      <c r="J21747" s="161"/>
      <c r="AB21747" s="164"/>
    </row>
    <row r="21748" spans="10:28">
      <c r="J21748" s="161"/>
      <c r="AB21748" s="164"/>
    </row>
    <row r="21749" spans="10:28">
      <c r="J21749" s="161"/>
      <c r="AB21749" s="164"/>
    </row>
    <row r="21750" spans="10:28">
      <c r="J21750" s="161"/>
      <c r="AB21750" s="164"/>
    </row>
    <row r="21751" spans="10:28">
      <c r="J21751" s="161"/>
      <c r="AB21751" s="164"/>
    </row>
    <row r="21752" spans="10:28">
      <c r="J21752" s="161"/>
      <c r="AB21752" s="164"/>
    </row>
    <row r="21753" spans="10:28">
      <c r="J21753" s="161"/>
      <c r="AB21753" s="164"/>
    </row>
    <row r="21754" spans="10:28">
      <c r="J21754" s="161"/>
      <c r="AB21754" s="164"/>
    </row>
    <row r="21755" spans="10:28">
      <c r="J21755" s="161"/>
      <c r="AB21755" s="164"/>
    </row>
    <row r="21756" spans="10:28">
      <c r="J21756" s="161"/>
      <c r="AB21756" s="164"/>
    </row>
    <row r="21757" spans="10:28">
      <c r="J21757" s="161"/>
      <c r="AB21757" s="164"/>
    </row>
    <row r="21758" spans="10:28">
      <c r="J21758" s="161"/>
      <c r="AB21758" s="164"/>
    </row>
    <row r="21759" spans="10:28">
      <c r="J21759" s="161"/>
      <c r="AB21759" s="164"/>
    </row>
    <row r="21760" spans="10:28">
      <c r="J21760" s="161"/>
      <c r="AB21760" s="164"/>
    </row>
    <row r="21761" spans="5:28">
      <c r="E21761" s="166"/>
      <c r="J21761" s="161"/>
      <c r="AB21761" s="164"/>
    </row>
    <row r="21762" spans="5:28">
      <c r="E21762" s="166"/>
      <c r="J21762" s="161"/>
      <c r="AB21762" s="164"/>
    </row>
    <row r="21763" spans="5:28">
      <c r="E21763" s="166"/>
      <c r="J21763" s="161"/>
      <c r="AB21763" s="164"/>
    </row>
    <row r="21764" spans="5:28">
      <c r="E21764" s="166"/>
      <c r="J21764" s="161"/>
      <c r="AB21764" s="164"/>
    </row>
    <row r="21765" spans="5:28">
      <c r="E21765" s="166"/>
      <c r="J21765" s="161"/>
      <c r="AB21765" s="164"/>
    </row>
    <row r="21766" spans="5:28">
      <c r="E21766" s="166"/>
      <c r="J21766" s="161"/>
      <c r="AB21766" s="164"/>
    </row>
    <row r="21767" spans="5:28">
      <c r="J21767" s="161"/>
      <c r="AB21767" s="164"/>
    </row>
    <row r="21768" spans="5:28">
      <c r="J21768" s="161"/>
      <c r="AB21768" s="164"/>
    </row>
    <row r="21769" spans="5:28">
      <c r="J21769" s="161"/>
      <c r="AB21769" s="164"/>
    </row>
    <row r="21770" spans="5:28">
      <c r="J21770" s="161"/>
      <c r="AB21770" s="164"/>
    </row>
    <row r="21771" spans="5:28">
      <c r="J21771" s="161"/>
      <c r="AB21771" s="164"/>
    </row>
    <row r="21772" spans="5:28">
      <c r="J21772" s="161"/>
      <c r="AB21772" s="164"/>
    </row>
    <row r="21773" spans="5:28">
      <c r="J21773" s="161"/>
      <c r="AB21773" s="164"/>
    </row>
    <row r="21774" spans="5:28">
      <c r="J21774" s="161"/>
      <c r="AB21774" s="164"/>
    </row>
    <row r="21775" spans="5:28">
      <c r="J21775" s="161"/>
      <c r="AB21775" s="164"/>
    </row>
    <row r="21776" spans="5:28">
      <c r="J21776" s="161"/>
      <c r="AB21776" s="164"/>
    </row>
    <row r="21777" spans="10:28">
      <c r="J21777" s="161"/>
      <c r="AB21777" s="164"/>
    </row>
    <row r="21778" spans="10:28">
      <c r="J21778" s="161"/>
      <c r="AB21778" s="164"/>
    </row>
    <row r="21779" spans="10:28">
      <c r="J21779" s="161"/>
      <c r="AB21779" s="164"/>
    </row>
    <row r="21780" spans="10:28">
      <c r="J21780" s="161"/>
      <c r="AB21780" s="164"/>
    </row>
    <row r="21781" spans="10:28">
      <c r="J21781" s="161"/>
      <c r="AB21781" s="164"/>
    </row>
    <row r="21782" spans="10:28">
      <c r="J21782" s="161"/>
      <c r="AB21782" s="164"/>
    </row>
    <row r="21783" spans="10:28">
      <c r="J21783" s="161"/>
      <c r="AB21783" s="164"/>
    </row>
    <row r="21784" spans="10:28">
      <c r="J21784" s="161"/>
      <c r="AB21784" s="164"/>
    </row>
    <row r="21785" spans="10:28">
      <c r="J21785" s="161"/>
      <c r="AB21785" s="164"/>
    </row>
    <row r="21786" spans="10:28">
      <c r="J21786" s="161"/>
      <c r="AB21786" s="164"/>
    </row>
    <row r="21787" spans="10:28">
      <c r="J21787" s="161"/>
      <c r="AB21787" s="164"/>
    </row>
    <row r="21788" spans="10:28">
      <c r="J21788" s="161"/>
      <c r="AB21788" s="164"/>
    </row>
    <row r="21789" spans="10:28">
      <c r="J21789" s="161"/>
      <c r="AB21789" s="164"/>
    </row>
    <row r="21790" spans="10:28">
      <c r="J21790" s="161"/>
      <c r="AB21790" s="164"/>
    </row>
    <row r="21791" spans="10:28">
      <c r="J21791" s="161"/>
      <c r="AB21791" s="164"/>
    </row>
    <row r="21792" spans="10:28">
      <c r="J21792" s="161"/>
      <c r="AB21792" s="164"/>
    </row>
    <row r="21793" spans="10:28">
      <c r="J21793" s="161"/>
      <c r="AB21793" s="164"/>
    </row>
    <row r="21794" spans="10:28">
      <c r="J21794" s="161"/>
      <c r="AB21794" s="164"/>
    </row>
    <row r="21795" spans="10:28">
      <c r="J21795" s="161"/>
      <c r="AB21795" s="164"/>
    </row>
    <row r="21796" spans="10:28">
      <c r="J21796" s="161"/>
      <c r="AB21796" s="164"/>
    </row>
    <row r="21797" spans="10:28">
      <c r="J21797" s="161"/>
      <c r="AB21797" s="164"/>
    </row>
    <row r="21798" spans="10:28">
      <c r="J21798" s="161"/>
      <c r="AB21798" s="164"/>
    </row>
    <row r="21799" spans="10:28">
      <c r="J21799" s="161"/>
      <c r="AB21799" s="164"/>
    </row>
    <row r="21800" spans="10:28">
      <c r="J21800" s="161"/>
      <c r="AB21800" s="164"/>
    </row>
    <row r="21801" spans="10:28">
      <c r="J21801" s="161"/>
      <c r="AB21801" s="164"/>
    </row>
    <row r="21802" spans="10:28">
      <c r="J21802" s="161"/>
      <c r="AB21802" s="164"/>
    </row>
    <row r="21803" spans="10:28">
      <c r="J21803" s="161"/>
      <c r="AB21803" s="164"/>
    </row>
    <row r="21804" spans="10:28">
      <c r="J21804" s="161"/>
      <c r="AB21804" s="164"/>
    </row>
    <row r="21805" spans="10:28">
      <c r="J21805" s="161"/>
      <c r="AB21805" s="164"/>
    </row>
    <row r="21806" spans="10:28">
      <c r="J21806" s="161"/>
      <c r="AB21806" s="164"/>
    </row>
    <row r="21807" spans="10:28">
      <c r="J21807" s="161"/>
      <c r="AB21807" s="164"/>
    </row>
    <row r="21808" spans="10:28">
      <c r="J21808" s="161"/>
      <c r="AB21808" s="164"/>
    </row>
    <row r="21809" spans="10:28">
      <c r="J21809" s="161"/>
      <c r="AB21809" s="164"/>
    </row>
    <row r="21810" spans="10:28">
      <c r="J21810" s="161"/>
      <c r="AB21810" s="164"/>
    </row>
    <row r="21811" spans="10:28">
      <c r="J21811" s="161"/>
      <c r="AB21811" s="164"/>
    </row>
    <row r="21812" spans="10:28">
      <c r="J21812" s="161"/>
      <c r="AB21812" s="164"/>
    </row>
    <row r="21813" spans="10:28">
      <c r="J21813" s="161"/>
      <c r="AB21813" s="164"/>
    </row>
    <row r="21814" spans="10:28">
      <c r="J21814" s="161"/>
      <c r="AB21814" s="164"/>
    </row>
    <row r="21815" spans="10:28">
      <c r="J21815" s="161"/>
      <c r="AB21815" s="164"/>
    </row>
    <row r="21816" spans="10:28">
      <c r="J21816" s="161"/>
      <c r="AB21816" s="164"/>
    </row>
    <row r="21817" spans="10:28">
      <c r="J21817" s="161"/>
      <c r="AB21817" s="164"/>
    </row>
    <row r="21818" spans="10:28">
      <c r="J21818" s="161"/>
      <c r="AB21818" s="164"/>
    </row>
    <row r="21819" spans="10:28">
      <c r="J21819" s="161"/>
      <c r="AB21819" s="164"/>
    </row>
    <row r="21820" spans="10:28">
      <c r="J21820" s="161"/>
      <c r="AB21820" s="164"/>
    </row>
    <row r="21821" spans="10:28">
      <c r="J21821" s="161"/>
      <c r="AB21821" s="164"/>
    </row>
    <row r="21822" spans="10:28">
      <c r="J21822" s="161"/>
      <c r="AB21822" s="164"/>
    </row>
    <row r="21823" spans="10:28">
      <c r="J21823" s="161"/>
      <c r="AB21823" s="164"/>
    </row>
    <row r="21824" spans="10:28">
      <c r="J21824" s="161"/>
      <c r="AB21824" s="164"/>
    </row>
    <row r="21825" spans="10:28">
      <c r="J21825" s="161"/>
      <c r="AB21825" s="164"/>
    </row>
    <row r="21826" spans="10:28">
      <c r="J21826" s="161"/>
      <c r="AB21826" s="164"/>
    </row>
    <row r="21827" spans="10:28">
      <c r="J21827" s="161"/>
      <c r="AB21827" s="164"/>
    </row>
    <row r="21828" spans="10:28">
      <c r="J21828" s="161"/>
      <c r="AB21828" s="164"/>
    </row>
    <row r="21829" spans="10:28">
      <c r="J21829" s="161"/>
      <c r="AB21829" s="164"/>
    </row>
    <row r="21830" spans="10:28">
      <c r="J21830" s="161"/>
      <c r="AB21830" s="164"/>
    </row>
    <row r="21831" spans="10:28">
      <c r="J21831" s="161"/>
      <c r="AB21831" s="164"/>
    </row>
    <row r="21832" spans="10:28">
      <c r="J21832" s="161"/>
      <c r="AB21832" s="164"/>
    </row>
    <row r="21833" spans="10:28">
      <c r="J21833" s="161"/>
      <c r="AB21833" s="164"/>
    </row>
    <row r="21834" spans="10:28">
      <c r="J21834" s="161"/>
      <c r="AB21834" s="164"/>
    </row>
    <row r="21835" spans="10:28">
      <c r="J21835" s="161"/>
      <c r="AB21835" s="164"/>
    </row>
    <row r="21836" spans="10:28">
      <c r="J21836" s="161"/>
      <c r="AB21836" s="164"/>
    </row>
    <row r="21837" spans="10:28">
      <c r="J21837" s="161"/>
      <c r="AB21837" s="164"/>
    </row>
    <row r="21838" spans="10:28">
      <c r="J21838" s="161"/>
      <c r="AB21838" s="164"/>
    </row>
    <row r="21839" spans="10:28">
      <c r="J21839" s="161"/>
      <c r="AB21839" s="164"/>
    </row>
    <row r="21840" spans="10:28">
      <c r="J21840" s="161"/>
      <c r="AB21840" s="164"/>
    </row>
    <row r="21841" spans="10:28">
      <c r="J21841" s="161"/>
      <c r="AB21841" s="164"/>
    </row>
    <row r="21842" spans="10:28">
      <c r="J21842" s="161"/>
      <c r="AB21842" s="164"/>
    </row>
    <row r="21843" spans="10:28">
      <c r="J21843" s="161"/>
      <c r="AB21843" s="164"/>
    </row>
    <row r="21844" spans="10:28">
      <c r="J21844" s="161"/>
      <c r="AB21844" s="164"/>
    </row>
    <row r="21845" spans="10:28">
      <c r="J21845" s="161"/>
      <c r="AB21845" s="164"/>
    </row>
    <row r="21846" spans="10:28">
      <c r="J21846" s="161"/>
      <c r="AB21846" s="164"/>
    </row>
    <row r="21847" spans="10:28">
      <c r="J21847" s="161"/>
      <c r="AB21847" s="164"/>
    </row>
    <row r="21848" spans="10:28">
      <c r="J21848" s="161"/>
      <c r="AB21848" s="164"/>
    </row>
    <row r="21849" spans="10:28">
      <c r="J21849" s="161"/>
      <c r="AB21849" s="164"/>
    </row>
    <row r="21850" spans="10:28">
      <c r="J21850" s="161"/>
      <c r="AB21850" s="164"/>
    </row>
    <row r="21851" spans="10:28">
      <c r="J21851" s="161"/>
      <c r="AB21851" s="164"/>
    </row>
    <row r="21852" spans="10:28">
      <c r="J21852" s="161"/>
      <c r="AB21852" s="164"/>
    </row>
    <row r="21853" spans="10:28">
      <c r="J21853" s="161"/>
      <c r="AB21853" s="164"/>
    </row>
    <row r="21854" spans="10:28">
      <c r="J21854" s="161"/>
      <c r="AB21854" s="164"/>
    </row>
    <row r="21855" spans="10:28">
      <c r="J21855" s="161"/>
      <c r="AB21855" s="164"/>
    </row>
    <row r="21856" spans="10:28">
      <c r="J21856" s="161"/>
      <c r="AB21856" s="164"/>
    </row>
    <row r="21857" spans="5:28">
      <c r="J21857" s="161"/>
      <c r="AB21857" s="164"/>
    </row>
    <row r="21858" spans="5:28">
      <c r="J21858" s="161"/>
      <c r="AB21858" s="164"/>
    </row>
    <row r="21859" spans="5:28">
      <c r="J21859" s="161"/>
      <c r="AB21859" s="164"/>
    </row>
    <row r="21860" spans="5:28">
      <c r="J21860" s="161"/>
      <c r="AB21860" s="164"/>
    </row>
    <row r="21861" spans="5:28">
      <c r="J21861" s="161"/>
      <c r="AB21861" s="164"/>
    </row>
    <row r="21862" spans="5:28">
      <c r="J21862" s="161"/>
      <c r="AB21862" s="164"/>
    </row>
    <row r="21863" spans="5:28">
      <c r="J21863" s="161"/>
      <c r="AB21863" s="164"/>
    </row>
    <row r="21864" spans="5:28">
      <c r="J21864" s="161"/>
      <c r="AB21864" s="164"/>
    </row>
    <row r="21865" spans="5:28">
      <c r="J21865" s="161"/>
      <c r="AB21865" s="164"/>
    </row>
    <row r="21866" spans="5:28">
      <c r="J21866" s="161"/>
      <c r="AB21866" s="164"/>
    </row>
    <row r="21867" spans="5:28">
      <c r="J21867" s="161"/>
      <c r="AB21867" s="164"/>
    </row>
    <row r="21868" spans="5:28">
      <c r="J21868" s="161"/>
      <c r="AB21868" s="164"/>
    </row>
    <row r="21869" spans="5:28">
      <c r="J21869" s="161"/>
      <c r="AB21869" s="164"/>
    </row>
    <row r="21870" spans="5:28">
      <c r="J21870" s="161"/>
      <c r="AB21870" s="164"/>
    </row>
    <row r="21871" spans="5:28">
      <c r="J21871" s="161"/>
      <c r="AB21871" s="164"/>
    </row>
    <row r="21872" spans="5:28">
      <c r="E21872" s="166"/>
      <c r="J21872" s="161"/>
      <c r="AB21872" s="164"/>
    </row>
    <row r="21873" spans="5:28">
      <c r="E21873" s="166"/>
      <c r="J21873" s="161"/>
      <c r="AB21873" s="164"/>
    </row>
    <row r="21874" spans="5:28">
      <c r="J21874" s="161"/>
      <c r="AB21874" s="164"/>
    </row>
    <row r="21875" spans="5:28">
      <c r="J21875" s="161"/>
      <c r="AB21875" s="164"/>
    </row>
    <row r="21876" spans="5:28">
      <c r="J21876" s="161"/>
      <c r="AB21876" s="164"/>
    </row>
    <row r="21877" spans="5:28">
      <c r="J21877" s="161"/>
      <c r="AB21877" s="164"/>
    </row>
    <row r="21878" spans="5:28">
      <c r="J21878" s="161"/>
      <c r="AB21878" s="164"/>
    </row>
    <row r="21879" spans="5:28">
      <c r="J21879" s="161"/>
      <c r="AB21879" s="164"/>
    </row>
    <row r="21880" spans="5:28">
      <c r="J21880" s="161"/>
      <c r="AB21880" s="164"/>
    </row>
    <row r="21881" spans="5:28">
      <c r="J21881" s="161"/>
      <c r="AB21881" s="164"/>
    </row>
    <row r="21882" spans="5:28">
      <c r="J21882" s="161"/>
      <c r="AB21882" s="164"/>
    </row>
    <row r="21883" spans="5:28">
      <c r="J21883" s="161"/>
      <c r="AB21883" s="164"/>
    </row>
    <row r="21884" spans="5:28">
      <c r="J21884" s="161"/>
      <c r="AB21884" s="164"/>
    </row>
    <row r="21885" spans="5:28">
      <c r="J21885" s="161"/>
      <c r="AB21885" s="164"/>
    </row>
    <row r="21886" spans="5:28">
      <c r="J21886" s="161"/>
      <c r="AB21886" s="164"/>
    </row>
    <row r="21887" spans="5:28">
      <c r="J21887" s="161"/>
      <c r="AB21887" s="164"/>
    </row>
    <row r="21888" spans="5:28">
      <c r="J21888" s="161"/>
      <c r="AB21888" s="164"/>
    </row>
    <row r="21889" spans="10:28">
      <c r="J21889" s="161"/>
      <c r="AB21889" s="164"/>
    </row>
    <row r="21890" spans="10:28">
      <c r="J21890" s="161"/>
      <c r="AB21890" s="164"/>
    </row>
    <row r="21891" spans="10:28">
      <c r="J21891" s="161"/>
      <c r="AB21891" s="164"/>
    </row>
    <row r="21892" spans="10:28">
      <c r="J21892" s="161"/>
      <c r="AB21892" s="164"/>
    </row>
    <row r="21893" spans="10:28">
      <c r="J21893" s="161"/>
      <c r="AB21893" s="164"/>
    </row>
    <row r="21894" spans="10:28">
      <c r="J21894" s="161"/>
      <c r="AB21894" s="164"/>
    </row>
    <row r="21895" spans="10:28">
      <c r="J21895" s="161"/>
      <c r="AB21895" s="164"/>
    </row>
    <row r="21896" spans="10:28">
      <c r="J21896" s="161"/>
      <c r="AB21896" s="164"/>
    </row>
    <row r="21897" spans="10:28">
      <c r="J21897" s="161"/>
      <c r="AB21897" s="164"/>
    </row>
    <row r="21898" spans="10:28">
      <c r="J21898" s="161"/>
      <c r="AB21898" s="164"/>
    </row>
    <row r="21899" spans="10:28">
      <c r="J21899" s="161"/>
      <c r="AB21899" s="164"/>
    </row>
    <row r="21900" spans="10:28">
      <c r="J21900" s="161"/>
      <c r="AB21900" s="164"/>
    </row>
    <row r="21901" spans="10:28">
      <c r="J21901" s="161"/>
      <c r="AB21901" s="164"/>
    </row>
    <row r="21902" spans="10:28">
      <c r="J21902" s="161"/>
      <c r="AB21902" s="164"/>
    </row>
    <row r="21903" spans="10:28">
      <c r="J21903" s="161"/>
      <c r="AB21903" s="164"/>
    </row>
    <row r="21904" spans="10:28">
      <c r="J21904" s="161"/>
      <c r="AB21904" s="164"/>
    </row>
    <row r="21905" spans="10:28">
      <c r="J21905" s="161"/>
      <c r="AB21905" s="164"/>
    </row>
    <row r="21906" spans="10:28">
      <c r="J21906" s="161"/>
      <c r="AB21906" s="164"/>
    </row>
    <row r="21907" spans="10:28">
      <c r="J21907" s="161"/>
      <c r="AB21907" s="164"/>
    </row>
    <row r="21908" spans="10:28">
      <c r="J21908" s="161"/>
      <c r="AB21908" s="164"/>
    </row>
    <row r="21909" spans="10:28">
      <c r="J21909" s="161"/>
      <c r="AB21909" s="164"/>
    </row>
    <row r="21910" spans="10:28">
      <c r="J21910" s="161"/>
      <c r="AB21910" s="164"/>
    </row>
    <row r="21911" spans="10:28">
      <c r="J21911" s="161"/>
      <c r="AB21911" s="164"/>
    </row>
    <row r="21912" spans="10:28">
      <c r="J21912" s="161"/>
      <c r="AB21912" s="164"/>
    </row>
    <row r="21913" spans="10:28">
      <c r="J21913" s="161"/>
      <c r="AB21913" s="164"/>
    </row>
    <row r="21914" spans="10:28">
      <c r="J21914" s="161"/>
      <c r="AB21914" s="164"/>
    </row>
    <row r="21915" spans="10:28">
      <c r="J21915" s="161"/>
      <c r="AB21915" s="164"/>
    </row>
    <row r="21916" spans="10:28">
      <c r="J21916" s="161"/>
      <c r="AB21916" s="164"/>
    </row>
    <row r="21917" spans="10:28">
      <c r="J21917" s="161"/>
      <c r="AB21917" s="164"/>
    </row>
    <row r="21918" spans="10:28">
      <c r="J21918" s="161"/>
      <c r="AB21918" s="164"/>
    </row>
    <row r="21919" spans="10:28">
      <c r="J21919" s="161"/>
      <c r="AB21919" s="164"/>
    </row>
    <row r="21920" spans="10:28">
      <c r="J21920" s="161"/>
      <c r="AB21920" s="164"/>
    </row>
    <row r="21921" spans="10:28">
      <c r="J21921" s="161"/>
      <c r="AB21921" s="164"/>
    </row>
    <row r="21922" spans="10:28">
      <c r="J21922" s="161"/>
      <c r="AB21922" s="164"/>
    </row>
    <row r="21923" spans="10:28">
      <c r="J21923" s="161"/>
      <c r="AB21923" s="164"/>
    </row>
    <row r="21924" spans="10:28">
      <c r="J21924" s="161"/>
      <c r="AB21924" s="164"/>
    </row>
    <row r="21925" spans="10:28">
      <c r="J21925" s="161"/>
      <c r="AB21925" s="164"/>
    </row>
    <row r="21926" spans="10:28">
      <c r="J21926" s="161"/>
      <c r="AB21926" s="164"/>
    </row>
    <row r="21927" spans="10:28">
      <c r="J21927" s="161"/>
      <c r="AB21927" s="164"/>
    </row>
    <row r="21928" spans="10:28">
      <c r="J21928" s="161"/>
      <c r="AB21928" s="164"/>
    </row>
    <row r="21929" spans="10:28">
      <c r="J21929" s="161"/>
      <c r="AB21929" s="164"/>
    </row>
    <row r="21930" spans="10:28">
      <c r="J21930" s="161"/>
      <c r="AB21930" s="164"/>
    </row>
    <row r="21931" spans="10:28">
      <c r="J21931" s="161"/>
      <c r="AB21931" s="164"/>
    </row>
    <row r="21932" spans="10:28">
      <c r="J21932" s="161"/>
      <c r="AB21932" s="164"/>
    </row>
    <row r="21933" spans="10:28">
      <c r="J21933" s="161"/>
      <c r="AB21933" s="164"/>
    </row>
    <row r="21934" spans="10:28">
      <c r="J21934" s="161"/>
      <c r="AB21934" s="164"/>
    </row>
    <row r="21935" spans="10:28">
      <c r="J21935" s="161"/>
      <c r="AB21935" s="164"/>
    </row>
    <row r="21936" spans="10:28">
      <c r="J21936" s="161"/>
      <c r="AB21936" s="164"/>
    </row>
    <row r="21937" spans="10:28">
      <c r="J21937" s="161"/>
      <c r="AB21937" s="164"/>
    </row>
    <row r="21938" spans="10:28">
      <c r="J21938" s="161"/>
      <c r="AB21938" s="164"/>
    </row>
    <row r="21939" spans="10:28">
      <c r="J21939" s="161"/>
      <c r="AB21939" s="164"/>
    </row>
    <row r="21940" spans="10:28">
      <c r="J21940" s="161"/>
      <c r="AB21940" s="164"/>
    </row>
    <row r="21941" spans="10:28">
      <c r="J21941" s="161"/>
      <c r="AB21941" s="164"/>
    </row>
    <row r="21942" spans="10:28">
      <c r="J21942" s="161"/>
      <c r="AB21942" s="164"/>
    </row>
    <row r="21943" spans="10:28">
      <c r="J21943" s="161"/>
      <c r="AB21943" s="164"/>
    </row>
    <row r="21944" spans="10:28">
      <c r="J21944" s="161"/>
      <c r="AB21944" s="164"/>
    </row>
    <row r="21945" spans="10:28">
      <c r="J21945" s="161"/>
      <c r="AB21945" s="164"/>
    </row>
    <row r="21946" spans="10:28">
      <c r="J21946" s="161"/>
      <c r="AB21946" s="164"/>
    </row>
    <row r="21947" spans="10:28">
      <c r="J21947" s="161"/>
      <c r="AB21947" s="164"/>
    </row>
    <row r="21948" spans="10:28">
      <c r="J21948" s="161"/>
      <c r="AB21948" s="164"/>
    </row>
    <row r="21949" spans="10:28">
      <c r="J21949" s="161"/>
      <c r="AB21949" s="164"/>
    </row>
    <row r="21950" spans="10:28">
      <c r="J21950" s="161"/>
      <c r="AB21950" s="164"/>
    </row>
    <row r="21951" spans="10:28">
      <c r="J21951" s="161"/>
      <c r="AB21951" s="164"/>
    </row>
    <row r="21952" spans="10:28">
      <c r="J21952" s="161"/>
      <c r="AB21952" s="164"/>
    </row>
    <row r="21953" spans="10:28">
      <c r="J21953" s="161"/>
      <c r="AB21953" s="164"/>
    </row>
    <row r="21954" spans="10:28">
      <c r="J21954" s="161"/>
      <c r="AB21954" s="164"/>
    </row>
    <row r="21955" spans="10:28">
      <c r="J21955" s="161"/>
      <c r="AB21955" s="164"/>
    </row>
    <row r="21956" spans="10:28">
      <c r="J21956" s="161"/>
      <c r="AB21956" s="164"/>
    </row>
    <row r="21957" spans="10:28">
      <c r="J21957" s="161"/>
      <c r="AB21957" s="164"/>
    </row>
    <row r="21958" spans="10:28">
      <c r="J21958" s="161"/>
      <c r="AB21958" s="164"/>
    </row>
    <row r="21959" spans="10:28">
      <c r="J21959" s="161"/>
      <c r="AB21959" s="164"/>
    </row>
    <row r="21960" spans="10:28">
      <c r="J21960" s="161"/>
      <c r="AB21960" s="164"/>
    </row>
    <row r="21961" spans="10:28">
      <c r="J21961" s="161"/>
      <c r="AB21961" s="164"/>
    </row>
    <row r="21962" spans="10:28">
      <c r="J21962" s="161"/>
      <c r="AB21962" s="164"/>
    </row>
    <row r="21963" spans="10:28">
      <c r="J21963" s="161"/>
      <c r="AB21963" s="164"/>
    </row>
    <row r="21964" spans="10:28">
      <c r="J21964" s="161"/>
      <c r="AB21964" s="164"/>
    </row>
    <row r="21965" spans="10:28">
      <c r="J21965" s="161"/>
      <c r="AB21965" s="164"/>
    </row>
    <row r="21966" spans="10:28">
      <c r="J21966" s="161"/>
      <c r="AB21966" s="164"/>
    </row>
    <row r="21967" spans="10:28">
      <c r="J21967" s="161"/>
      <c r="AB21967" s="164"/>
    </row>
    <row r="21968" spans="10:28">
      <c r="J21968" s="161"/>
      <c r="AB21968" s="164"/>
    </row>
    <row r="21969" spans="5:28">
      <c r="J21969" s="161"/>
      <c r="AB21969" s="164"/>
    </row>
    <row r="21970" spans="5:28">
      <c r="J21970" s="161"/>
      <c r="AB21970" s="164"/>
    </row>
    <row r="21971" spans="5:28">
      <c r="J21971" s="161"/>
      <c r="AB21971" s="164"/>
    </row>
    <row r="21972" spans="5:28">
      <c r="J21972" s="161"/>
      <c r="AB21972" s="164"/>
    </row>
    <row r="21973" spans="5:28">
      <c r="J21973" s="161"/>
      <c r="AB21973" s="164"/>
    </row>
    <row r="21974" spans="5:28">
      <c r="J21974" s="161"/>
      <c r="AB21974" s="164"/>
    </row>
    <row r="21975" spans="5:28">
      <c r="J21975" s="161"/>
      <c r="AB21975" s="164"/>
    </row>
    <row r="21976" spans="5:28">
      <c r="J21976" s="161"/>
      <c r="AB21976" s="164"/>
    </row>
    <row r="21977" spans="5:28">
      <c r="J21977" s="161"/>
      <c r="AB21977" s="164"/>
    </row>
    <row r="21978" spans="5:28">
      <c r="E21978" s="166"/>
      <c r="J21978" s="161"/>
      <c r="AB21978" s="164"/>
    </row>
    <row r="21979" spans="5:28">
      <c r="J21979" s="161"/>
      <c r="AB21979" s="164"/>
    </row>
    <row r="21980" spans="5:28">
      <c r="J21980" s="161"/>
      <c r="AB21980" s="164"/>
    </row>
    <row r="21981" spans="5:28">
      <c r="J21981" s="161"/>
      <c r="AB21981" s="164"/>
    </row>
    <row r="21982" spans="5:28">
      <c r="J21982" s="161"/>
      <c r="AB21982" s="164"/>
    </row>
    <row r="21983" spans="5:28">
      <c r="J21983" s="161"/>
      <c r="AB21983" s="164"/>
    </row>
    <row r="21984" spans="5:28">
      <c r="J21984" s="161"/>
      <c r="AB21984" s="164"/>
    </row>
    <row r="21985" spans="10:28">
      <c r="J21985" s="161"/>
      <c r="AB21985" s="164"/>
    </row>
    <row r="21986" spans="10:28">
      <c r="J21986" s="161"/>
      <c r="AB21986" s="164"/>
    </row>
    <row r="21987" spans="10:28">
      <c r="J21987" s="161"/>
      <c r="AB21987" s="164"/>
    </row>
    <row r="21988" spans="10:28">
      <c r="J21988" s="161"/>
      <c r="AB21988" s="164"/>
    </row>
    <row r="21989" spans="10:28">
      <c r="J21989" s="161"/>
      <c r="AB21989" s="164"/>
    </row>
    <row r="21990" spans="10:28">
      <c r="J21990" s="161"/>
      <c r="AB21990" s="164"/>
    </row>
    <row r="21991" spans="10:28">
      <c r="J21991" s="161"/>
      <c r="AB21991" s="164"/>
    </row>
    <row r="21992" spans="10:28">
      <c r="J21992" s="161"/>
      <c r="AB21992" s="164"/>
    </row>
    <row r="21993" spans="10:28">
      <c r="J21993" s="161"/>
      <c r="AB21993" s="164"/>
    </row>
    <row r="21994" spans="10:28">
      <c r="J21994" s="161"/>
      <c r="AB21994" s="164"/>
    </row>
    <row r="21995" spans="10:28">
      <c r="J21995" s="161"/>
      <c r="AB21995" s="164"/>
    </row>
    <row r="21996" spans="10:28">
      <c r="J21996" s="161"/>
      <c r="AB21996" s="164"/>
    </row>
    <row r="21997" spans="10:28">
      <c r="J21997" s="161"/>
      <c r="AB21997" s="164"/>
    </row>
    <row r="21998" spans="10:28">
      <c r="J21998" s="161"/>
      <c r="AB21998" s="164"/>
    </row>
    <row r="21999" spans="10:28">
      <c r="J21999" s="161"/>
      <c r="AB21999" s="164"/>
    </row>
    <row r="22000" spans="10:28">
      <c r="J22000" s="161"/>
      <c r="AB22000" s="164"/>
    </row>
    <row r="22001" spans="5:28">
      <c r="J22001" s="161"/>
      <c r="AB22001" s="164"/>
    </row>
    <row r="22002" spans="5:28">
      <c r="J22002" s="161"/>
      <c r="AB22002" s="164"/>
    </row>
    <row r="22003" spans="5:28">
      <c r="J22003" s="161"/>
      <c r="AB22003" s="164"/>
    </row>
    <row r="22004" spans="5:28">
      <c r="J22004" s="161"/>
      <c r="AB22004" s="164"/>
    </row>
    <row r="22005" spans="5:28">
      <c r="E22005" s="166"/>
      <c r="J22005" s="161"/>
      <c r="AB22005" s="164"/>
    </row>
    <row r="22006" spans="5:28">
      <c r="E22006" s="166"/>
      <c r="J22006" s="161"/>
      <c r="AB22006" s="164"/>
    </row>
    <row r="22007" spans="5:28">
      <c r="J22007" s="161"/>
      <c r="AB22007" s="164"/>
    </row>
    <row r="22008" spans="5:28">
      <c r="J22008" s="161"/>
      <c r="AB22008" s="164"/>
    </row>
    <row r="22009" spans="5:28">
      <c r="J22009" s="161"/>
      <c r="AB22009" s="164"/>
    </row>
    <row r="22010" spans="5:28">
      <c r="J22010" s="161"/>
      <c r="AB22010" s="164"/>
    </row>
    <row r="22011" spans="5:28">
      <c r="J22011" s="161"/>
      <c r="AB22011" s="164"/>
    </row>
    <row r="22012" spans="5:28">
      <c r="J22012" s="161"/>
      <c r="AB22012" s="164"/>
    </row>
    <row r="22013" spans="5:28">
      <c r="J22013" s="161"/>
      <c r="AB22013" s="164"/>
    </row>
    <row r="22014" spans="5:28">
      <c r="J22014" s="161"/>
      <c r="AB22014" s="164"/>
    </row>
    <row r="22015" spans="5:28">
      <c r="J22015" s="161"/>
      <c r="AB22015" s="164"/>
    </row>
    <row r="22016" spans="5:28">
      <c r="J22016" s="161"/>
      <c r="AB22016" s="164"/>
    </row>
    <row r="22017" spans="5:28">
      <c r="J22017" s="161"/>
      <c r="AB22017" s="164"/>
    </row>
    <row r="22018" spans="5:28">
      <c r="J22018" s="161"/>
      <c r="AB22018" s="164"/>
    </row>
    <row r="22019" spans="5:28">
      <c r="J22019" s="161"/>
      <c r="AB22019" s="164"/>
    </row>
    <row r="22020" spans="5:28">
      <c r="J22020" s="161"/>
      <c r="AB22020" s="164"/>
    </row>
    <row r="22021" spans="5:28">
      <c r="J22021" s="161"/>
      <c r="AB22021" s="164"/>
    </row>
    <row r="22022" spans="5:28">
      <c r="J22022" s="161"/>
      <c r="AB22022" s="164"/>
    </row>
    <row r="22023" spans="5:28">
      <c r="J22023" s="161"/>
      <c r="AB22023" s="164"/>
    </row>
    <row r="22024" spans="5:28">
      <c r="J22024" s="161"/>
      <c r="AB22024" s="164"/>
    </row>
    <row r="22025" spans="5:28">
      <c r="J22025" s="161"/>
      <c r="AB22025" s="164"/>
    </row>
    <row r="22026" spans="5:28">
      <c r="J22026" s="161"/>
      <c r="AB22026" s="164"/>
    </row>
    <row r="22027" spans="5:28">
      <c r="J22027" s="161"/>
      <c r="AB22027" s="164"/>
    </row>
    <row r="22028" spans="5:28">
      <c r="J22028" s="161"/>
      <c r="AB22028" s="164"/>
    </row>
    <row r="22029" spans="5:28">
      <c r="J22029" s="161"/>
      <c r="AB22029" s="164"/>
    </row>
    <row r="22030" spans="5:28">
      <c r="E22030" s="166"/>
      <c r="J22030" s="161"/>
      <c r="AB22030" s="164"/>
    </row>
    <row r="22031" spans="5:28">
      <c r="E22031" s="166"/>
      <c r="J22031" s="161"/>
      <c r="AB22031" s="164"/>
    </row>
    <row r="22032" spans="5:28">
      <c r="E22032" s="166"/>
      <c r="J22032" s="161"/>
      <c r="AB22032" s="164"/>
    </row>
    <row r="22033" spans="5:28">
      <c r="E22033" s="166"/>
      <c r="J22033" s="161"/>
      <c r="AB22033" s="164"/>
    </row>
    <row r="22034" spans="5:28">
      <c r="E22034" s="166"/>
      <c r="J22034" s="161"/>
      <c r="AB22034" s="164"/>
    </row>
    <row r="22035" spans="5:28">
      <c r="J22035" s="161"/>
      <c r="AB22035" s="164"/>
    </row>
    <row r="22036" spans="5:28">
      <c r="J22036" s="161"/>
      <c r="AB22036" s="164"/>
    </row>
    <row r="22037" spans="5:28">
      <c r="J22037" s="161"/>
      <c r="AB22037" s="164"/>
    </row>
    <row r="22038" spans="5:28">
      <c r="J22038" s="161"/>
      <c r="AB22038" s="164"/>
    </row>
    <row r="22039" spans="5:28">
      <c r="J22039" s="161"/>
      <c r="AB22039" s="164"/>
    </row>
    <row r="22040" spans="5:28">
      <c r="J22040" s="161"/>
      <c r="AB22040" s="164"/>
    </row>
    <row r="22041" spans="5:28">
      <c r="J22041" s="161"/>
      <c r="AB22041" s="164"/>
    </row>
    <row r="22042" spans="5:28">
      <c r="J22042" s="161"/>
      <c r="AB22042" s="164"/>
    </row>
    <row r="22043" spans="5:28">
      <c r="J22043" s="161"/>
      <c r="AB22043" s="164"/>
    </row>
    <row r="22044" spans="5:28">
      <c r="J22044" s="161"/>
      <c r="AB22044" s="164"/>
    </row>
    <row r="22045" spans="5:28">
      <c r="J22045" s="161"/>
      <c r="AB22045" s="164"/>
    </row>
    <row r="22046" spans="5:28">
      <c r="J22046" s="161"/>
      <c r="AB22046" s="164"/>
    </row>
    <row r="22047" spans="5:28">
      <c r="J22047" s="161"/>
      <c r="AB22047" s="164"/>
    </row>
    <row r="22048" spans="5:28">
      <c r="J22048" s="161"/>
      <c r="AB22048" s="164"/>
    </row>
    <row r="22049" spans="10:28">
      <c r="J22049" s="161"/>
      <c r="AB22049" s="164"/>
    </row>
    <row r="22050" spans="10:28">
      <c r="J22050" s="161"/>
      <c r="AB22050" s="164"/>
    </row>
    <row r="22051" spans="10:28">
      <c r="J22051" s="161"/>
      <c r="AB22051" s="164"/>
    </row>
    <row r="22052" spans="10:28">
      <c r="J22052" s="161"/>
      <c r="AB22052" s="164"/>
    </row>
    <row r="22053" spans="10:28">
      <c r="J22053" s="161"/>
      <c r="AB22053" s="164"/>
    </row>
    <row r="22054" spans="10:28">
      <c r="J22054" s="161"/>
      <c r="AB22054" s="164"/>
    </row>
    <row r="22055" spans="10:28">
      <c r="J22055" s="161"/>
      <c r="AB22055" s="164"/>
    </row>
    <row r="22056" spans="10:28">
      <c r="J22056" s="161"/>
      <c r="AB22056" s="164"/>
    </row>
    <row r="22057" spans="10:28">
      <c r="J22057" s="161"/>
      <c r="AB22057" s="164"/>
    </row>
    <row r="22058" spans="10:28">
      <c r="J22058" s="161"/>
      <c r="AB22058" s="164"/>
    </row>
    <row r="22059" spans="10:28">
      <c r="J22059" s="161"/>
      <c r="AB22059" s="164"/>
    </row>
    <row r="22060" spans="10:28">
      <c r="J22060" s="161"/>
      <c r="AB22060" s="164"/>
    </row>
    <row r="22061" spans="10:28">
      <c r="J22061" s="161"/>
      <c r="AB22061" s="164"/>
    </row>
    <row r="22062" spans="10:28">
      <c r="J22062" s="161"/>
      <c r="AB22062" s="164"/>
    </row>
    <row r="22063" spans="10:28">
      <c r="J22063" s="161"/>
      <c r="AB22063" s="164"/>
    </row>
    <row r="22064" spans="10:28">
      <c r="J22064" s="161"/>
      <c r="AB22064" s="164"/>
    </row>
    <row r="22065" spans="10:28">
      <c r="J22065" s="161"/>
      <c r="AB22065" s="164"/>
    </row>
    <row r="22066" spans="10:28">
      <c r="J22066" s="161"/>
      <c r="AB22066" s="164"/>
    </row>
    <row r="22067" spans="10:28">
      <c r="J22067" s="161"/>
      <c r="AB22067" s="164"/>
    </row>
    <row r="22068" spans="10:28">
      <c r="J22068" s="161"/>
      <c r="AB22068" s="164"/>
    </row>
    <row r="22069" spans="10:28">
      <c r="J22069" s="161"/>
      <c r="AB22069" s="164"/>
    </row>
    <row r="22070" spans="10:28">
      <c r="J22070" s="161"/>
      <c r="AB22070" s="164"/>
    </row>
    <row r="22071" spans="10:28">
      <c r="J22071" s="161"/>
      <c r="AB22071" s="164"/>
    </row>
    <row r="22072" spans="10:28">
      <c r="J22072" s="161"/>
      <c r="AB22072" s="164"/>
    </row>
    <row r="22073" spans="10:28">
      <c r="J22073" s="161"/>
      <c r="AB22073" s="164"/>
    </row>
    <row r="22074" spans="10:28">
      <c r="J22074" s="161"/>
      <c r="AB22074" s="164"/>
    </row>
    <row r="22075" spans="10:28">
      <c r="J22075" s="161"/>
      <c r="AB22075" s="164"/>
    </row>
    <row r="22076" spans="10:28">
      <c r="J22076" s="161"/>
      <c r="AB22076" s="164"/>
    </row>
    <row r="22077" spans="10:28">
      <c r="J22077" s="161"/>
      <c r="AB22077" s="164"/>
    </row>
    <row r="22078" spans="10:28">
      <c r="J22078" s="161"/>
      <c r="AB22078" s="164"/>
    </row>
    <row r="22079" spans="10:28">
      <c r="J22079" s="161"/>
      <c r="AB22079" s="164"/>
    </row>
    <row r="22080" spans="10:28">
      <c r="J22080" s="161"/>
      <c r="AB22080" s="164"/>
    </row>
    <row r="22081" spans="10:28">
      <c r="J22081" s="161"/>
      <c r="AB22081" s="164"/>
    </row>
    <row r="22082" spans="10:28">
      <c r="J22082" s="161"/>
      <c r="AB22082" s="164"/>
    </row>
    <row r="22083" spans="10:28">
      <c r="J22083" s="161"/>
      <c r="AB22083" s="164"/>
    </row>
    <row r="22084" spans="10:28">
      <c r="J22084" s="161"/>
      <c r="AB22084" s="164"/>
    </row>
    <row r="22085" spans="10:28">
      <c r="J22085" s="161"/>
      <c r="AB22085" s="164"/>
    </row>
    <row r="22086" spans="10:28">
      <c r="J22086" s="161"/>
      <c r="AB22086" s="164"/>
    </row>
    <row r="22087" spans="10:28">
      <c r="J22087" s="161"/>
      <c r="AB22087" s="164"/>
    </row>
    <row r="22088" spans="10:28">
      <c r="J22088" s="161"/>
      <c r="AB22088" s="164"/>
    </row>
    <row r="22089" spans="10:28">
      <c r="J22089" s="161"/>
      <c r="AB22089" s="164"/>
    </row>
    <row r="22090" spans="10:28">
      <c r="J22090" s="161"/>
      <c r="AB22090" s="164"/>
    </row>
    <row r="22091" spans="10:28">
      <c r="J22091" s="161"/>
      <c r="AB22091" s="164"/>
    </row>
    <row r="22092" spans="10:28">
      <c r="J22092" s="161"/>
      <c r="AB22092" s="164"/>
    </row>
    <row r="22093" spans="10:28">
      <c r="J22093" s="161"/>
      <c r="AB22093" s="164"/>
    </row>
    <row r="22094" spans="10:28">
      <c r="J22094" s="161"/>
      <c r="AB22094" s="164"/>
    </row>
    <row r="22095" spans="10:28">
      <c r="J22095" s="161"/>
      <c r="AB22095" s="164"/>
    </row>
    <row r="22096" spans="10:28">
      <c r="J22096" s="161"/>
      <c r="AB22096" s="164"/>
    </row>
    <row r="22097" spans="10:28">
      <c r="J22097" s="161"/>
      <c r="AB22097" s="164"/>
    </row>
    <row r="22098" spans="10:28">
      <c r="J22098" s="161"/>
      <c r="AB22098" s="164"/>
    </row>
    <row r="22099" spans="10:28">
      <c r="J22099" s="161"/>
      <c r="AB22099" s="164"/>
    </row>
    <row r="22100" spans="10:28">
      <c r="J22100" s="161"/>
      <c r="AB22100" s="164"/>
    </row>
    <row r="22101" spans="10:28">
      <c r="J22101" s="161"/>
      <c r="AB22101" s="164"/>
    </row>
    <row r="22102" spans="10:28">
      <c r="J22102" s="161"/>
      <c r="AB22102" s="164"/>
    </row>
    <row r="22103" spans="10:28">
      <c r="J22103" s="161"/>
      <c r="AB22103" s="164"/>
    </row>
    <row r="22104" spans="10:28">
      <c r="J22104" s="161"/>
      <c r="AB22104" s="164"/>
    </row>
    <row r="22105" spans="10:28">
      <c r="J22105" s="161"/>
      <c r="AB22105" s="164"/>
    </row>
    <row r="22106" spans="10:28">
      <c r="J22106" s="161"/>
      <c r="AB22106" s="164"/>
    </row>
    <row r="22107" spans="10:28">
      <c r="J22107" s="161"/>
      <c r="AB22107" s="164"/>
    </row>
    <row r="22108" spans="10:28">
      <c r="J22108" s="161"/>
      <c r="AB22108" s="164"/>
    </row>
    <row r="22109" spans="10:28">
      <c r="J22109" s="161"/>
      <c r="AB22109" s="164"/>
    </row>
    <row r="22110" spans="10:28">
      <c r="J22110" s="161"/>
      <c r="AB22110" s="164"/>
    </row>
    <row r="22111" spans="10:28">
      <c r="J22111" s="161"/>
      <c r="AB22111" s="164"/>
    </row>
    <row r="22112" spans="10:28">
      <c r="J22112" s="161"/>
      <c r="AB22112" s="164"/>
    </row>
    <row r="22113" spans="5:28">
      <c r="E22113" s="166"/>
      <c r="F22113" s="166"/>
      <c r="J22113" s="161"/>
      <c r="AB22113" s="164"/>
    </row>
    <row r="22114" spans="5:28">
      <c r="E22114" s="166"/>
      <c r="F22114" s="166"/>
      <c r="J22114" s="161"/>
      <c r="AB22114" s="164"/>
    </row>
    <row r="22115" spans="5:28">
      <c r="E22115" s="166"/>
      <c r="F22115" s="166"/>
      <c r="J22115" s="161"/>
      <c r="AB22115" s="164"/>
    </row>
    <row r="22116" spans="5:28">
      <c r="E22116" s="166"/>
      <c r="F22116" s="166"/>
      <c r="J22116" s="161"/>
      <c r="AB22116" s="164"/>
    </row>
    <row r="22117" spans="5:28">
      <c r="J22117" s="161"/>
      <c r="AB22117" s="164"/>
    </row>
    <row r="22118" spans="5:28">
      <c r="J22118" s="161"/>
      <c r="AB22118" s="164"/>
    </row>
    <row r="22119" spans="5:28">
      <c r="J22119" s="161"/>
      <c r="AB22119" s="164"/>
    </row>
    <row r="22120" spans="5:28">
      <c r="J22120" s="161"/>
      <c r="AB22120" s="164"/>
    </row>
    <row r="22121" spans="5:28">
      <c r="J22121" s="161"/>
      <c r="AB22121" s="164"/>
    </row>
    <row r="22122" spans="5:28">
      <c r="J22122" s="161"/>
      <c r="AB22122" s="164"/>
    </row>
    <row r="22123" spans="5:28">
      <c r="J22123" s="161"/>
      <c r="AB22123" s="164"/>
    </row>
    <row r="22124" spans="5:28">
      <c r="J22124" s="161"/>
      <c r="AB22124" s="164"/>
    </row>
    <row r="22125" spans="5:28">
      <c r="J22125" s="161"/>
      <c r="AB22125" s="164"/>
    </row>
    <row r="22126" spans="5:28">
      <c r="J22126" s="161"/>
      <c r="AB22126" s="164"/>
    </row>
    <row r="22127" spans="5:28">
      <c r="J22127" s="161"/>
      <c r="AB22127" s="164"/>
    </row>
    <row r="22128" spans="5:28">
      <c r="J22128" s="161"/>
      <c r="AB22128" s="164"/>
    </row>
    <row r="22129" spans="10:28">
      <c r="J22129" s="161"/>
      <c r="AB22129" s="164"/>
    </row>
    <row r="22130" spans="10:28">
      <c r="J22130" s="161"/>
      <c r="AB22130" s="164"/>
    </row>
    <row r="22131" spans="10:28">
      <c r="J22131" s="161"/>
      <c r="AB22131" s="164"/>
    </row>
    <row r="22132" spans="10:28">
      <c r="J22132" s="161"/>
      <c r="AB22132" s="164"/>
    </row>
    <row r="22133" spans="10:28">
      <c r="J22133" s="161"/>
      <c r="AB22133" s="164"/>
    </row>
    <row r="22134" spans="10:28">
      <c r="J22134" s="161"/>
      <c r="AB22134" s="164"/>
    </row>
    <row r="22135" spans="10:28">
      <c r="J22135" s="161"/>
      <c r="AB22135" s="164"/>
    </row>
    <row r="22136" spans="10:28">
      <c r="J22136" s="161"/>
      <c r="AB22136" s="164"/>
    </row>
    <row r="22137" spans="10:28">
      <c r="J22137" s="161"/>
      <c r="AB22137" s="164"/>
    </row>
    <row r="22138" spans="10:28">
      <c r="J22138" s="161"/>
      <c r="AB22138" s="164"/>
    </row>
    <row r="22139" spans="10:28">
      <c r="J22139" s="161"/>
      <c r="AB22139" s="164"/>
    </row>
    <row r="22140" spans="10:28">
      <c r="J22140" s="161"/>
      <c r="AB22140" s="164"/>
    </row>
    <row r="22141" spans="10:28">
      <c r="J22141" s="161"/>
      <c r="AB22141" s="164"/>
    </row>
    <row r="22142" spans="10:28">
      <c r="J22142" s="161"/>
      <c r="AB22142" s="164"/>
    </row>
    <row r="22143" spans="10:28">
      <c r="J22143" s="161"/>
      <c r="AB22143" s="164"/>
    </row>
    <row r="22144" spans="10:28">
      <c r="J22144" s="161"/>
      <c r="AB22144" s="164"/>
    </row>
    <row r="22145" spans="10:28">
      <c r="J22145" s="161"/>
      <c r="AB22145" s="164"/>
    </row>
    <row r="22146" spans="10:28">
      <c r="J22146" s="161"/>
      <c r="AB22146" s="164"/>
    </row>
    <row r="22147" spans="10:28">
      <c r="J22147" s="161"/>
      <c r="AB22147" s="164"/>
    </row>
    <row r="22148" spans="10:28">
      <c r="J22148" s="161"/>
      <c r="AB22148" s="164"/>
    </row>
    <row r="22149" spans="10:28">
      <c r="J22149" s="161"/>
      <c r="AB22149" s="164"/>
    </row>
    <row r="22150" spans="10:28">
      <c r="J22150" s="161"/>
      <c r="AB22150" s="164"/>
    </row>
    <row r="22151" spans="10:28">
      <c r="J22151" s="161"/>
      <c r="AB22151" s="164"/>
    </row>
    <row r="22152" spans="10:28">
      <c r="J22152" s="161"/>
      <c r="AB22152" s="164"/>
    </row>
    <row r="22153" spans="10:28">
      <c r="J22153" s="161"/>
      <c r="AB22153" s="164"/>
    </row>
    <row r="22154" spans="10:28">
      <c r="J22154" s="161"/>
      <c r="AB22154" s="164"/>
    </row>
    <row r="22155" spans="10:28">
      <c r="J22155" s="161"/>
      <c r="AB22155" s="164"/>
    </row>
    <row r="22156" spans="10:28">
      <c r="J22156" s="161"/>
      <c r="AB22156" s="164"/>
    </row>
    <row r="22157" spans="10:28">
      <c r="J22157" s="161"/>
      <c r="AB22157" s="164"/>
    </row>
    <row r="22158" spans="10:28">
      <c r="J22158" s="161"/>
      <c r="AB22158" s="164"/>
    </row>
    <row r="22159" spans="10:28">
      <c r="J22159" s="161"/>
      <c r="AB22159" s="164"/>
    </row>
    <row r="22160" spans="10:28">
      <c r="J22160" s="161"/>
      <c r="AB22160" s="164"/>
    </row>
    <row r="22161" spans="10:28">
      <c r="J22161" s="161"/>
      <c r="AB22161" s="164"/>
    </row>
    <row r="22162" spans="10:28">
      <c r="J22162" s="161"/>
      <c r="AB22162" s="164"/>
    </row>
    <row r="22163" spans="10:28">
      <c r="J22163" s="161"/>
      <c r="AB22163" s="164"/>
    </row>
    <row r="22164" spans="10:28">
      <c r="J22164" s="161"/>
      <c r="AB22164" s="164"/>
    </row>
    <row r="22165" spans="10:28">
      <c r="J22165" s="161"/>
      <c r="AB22165" s="164"/>
    </row>
    <row r="22166" spans="10:28">
      <c r="J22166" s="161"/>
      <c r="AB22166" s="164"/>
    </row>
    <row r="22167" spans="10:28">
      <c r="J22167" s="161"/>
      <c r="AB22167" s="164"/>
    </row>
    <row r="22168" spans="10:28">
      <c r="J22168" s="161"/>
      <c r="AB22168" s="164"/>
    </row>
    <row r="22169" spans="10:28">
      <c r="J22169" s="161"/>
      <c r="AB22169" s="164"/>
    </row>
    <row r="22170" spans="10:28">
      <c r="J22170" s="161"/>
      <c r="AB22170" s="164"/>
    </row>
    <row r="22171" spans="10:28">
      <c r="J22171" s="161"/>
      <c r="AB22171" s="164"/>
    </row>
    <row r="22172" spans="10:28">
      <c r="J22172" s="161"/>
      <c r="AB22172" s="164"/>
    </row>
    <row r="22173" spans="10:28">
      <c r="J22173" s="161"/>
      <c r="AB22173" s="164"/>
    </row>
    <row r="22174" spans="10:28">
      <c r="J22174" s="161"/>
      <c r="AB22174" s="164"/>
    </row>
    <row r="22175" spans="10:28">
      <c r="J22175" s="161"/>
      <c r="AB22175" s="164"/>
    </row>
    <row r="22176" spans="10:28">
      <c r="J22176" s="161"/>
      <c r="AB22176" s="164"/>
    </row>
    <row r="22177" spans="10:28">
      <c r="J22177" s="161"/>
      <c r="AB22177" s="164"/>
    </row>
    <row r="22178" spans="10:28">
      <c r="J22178" s="161"/>
      <c r="AB22178" s="164"/>
    </row>
    <row r="22179" spans="10:28">
      <c r="J22179" s="161"/>
      <c r="AB22179" s="164"/>
    </row>
    <row r="22180" spans="10:28">
      <c r="J22180" s="161"/>
      <c r="AB22180" s="164"/>
    </row>
    <row r="22181" spans="10:28">
      <c r="J22181" s="161"/>
      <c r="AB22181" s="164"/>
    </row>
    <row r="22182" spans="10:28">
      <c r="J22182" s="161"/>
      <c r="AB22182" s="164"/>
    </row>
    <row r="22183" spans="10:28">
      <c r="J22183" s="161"/>
      <c r="AB22183" s="164"/>
    </row>
    <row r="22184" spans="10:28">
      <c r="J22184" s="161"/>
      <c r="AB22184" s="164"/>
    </row>
    <row r="22185" spans="10:28">
      <c r="J22185" s="161"/>
      <c r="AB22185" s="164"/>
    </row>
    <row r="22186" spans="10:28">
      <c r="J22186" s="161"/>
      <c r="AB22186" s="164"/>
    </row>
    <row r="22187" spans="10:28">
      <c r="J22187" s="161"/>
      <c r="AB22187" s="164"/>
    </row>
    <row r="22188" spans="10:28">
      <c r="J22188" s="161"/>
      <c r="AB22188" s="164"/>
    </row>
    <row r="22189" spans="10:28">
      <c r="J22189" s="161"/>
      <c r="AB22189" s="164"/>
    </row>
    <row r="22190" spans="10:28">
      <c r="J22190" s="161"/>
      <c r="AB22190" s="164"/>
    </row>
    <row r="22191" spans="10:28">
      <c r="J22191" s="161"/>
      <c r="AB22191" s="164"/>
    </row>
    <row r="22192" spans="10:28">
      <c r="J22192" s="161"/>
      <c r="AB22192" s="164"/>
    </row>
    <row r="22193" spans="10:28">
      <c r="J22193" s="161"/>
      <c r="AB22193" s="164"/>
    </row>
    <row r="22194" spans="10:28">
      <c r="J22194" s="161"/>
      <c r="AB22194" s="164"/>
    </row>
    <row r="22195" spans="10:28">
      <c r="J22195" s="161"/>
      <c r="AB22195" s="164"/>
    </row>
    <row r="22196" spans="10:28">
      <c r="J22196" s="161"/>
      <c r="AB22196" s="164"/>
    </row>
    <row r="22197" spans="10:28">
      <c r="J22197" s="161"/>
      <c r="AB22197" s="164"/>
    </row>
    <row r="22198" spans="10:28">
      <c r="J22198" s="161"/>
      <c r="AB22198" s="164"/>
    </row>
    <row r="22199" spans="10:28">
      <c r="J22199" s="161"/>
      <c r="AB22199" s="164"/>
    </row>
    <row r="22200" spans="10:28">
      <c r="J22200" s="161"/>
      <c r="AB22200" s="164"/>
    </row>
    <row r="22201" spans="10:28">
      <c r="J22201" s="161"/>
      <c r="AB22201" s="164"/>
    </row>
    <row r="22202" spans="10:28">
      <c r="J22202" s="161"/>
      <c r="AB22202" s="164"/>
    </row>
    <row r="22203" spans="10:28">
      <c r="J22203" s="161"/>
      <c r="AB22203" s="164"/>
    </row>
    <row r="22204" spans="10:28">
      <c r="J22204" s="161"/>
      <c r="AB22204" s="164"/>
    </row>
    <row r="22205" spans="10:28">
      <c r="J22205" s="161"/>
      <c r="AB22205" s="164"/>
    </row>
    <row r="22206" spans="10:28">
      <c r="J22206" s="161"/>
      <c r="AB22206" s="164"/>
    </row>
    <row r="22207" spans="10:28">
      <c r="J22207" s="161"/>
      <c r="AB22207" s="164"/>
    </row>
    <row r="22208" spans="10:28">
      <c r="J22208" s="161"/>
      <c r="AB22208" s="164"/>
    </row>
    <row r="22209" spans="10:28">
      <c r="J22209" s="161"/>
      <c r="AB22209" s="164"/>
    </row>
    <row r="22210" spans="10:28">
      <c r="J22210" s="161"/>
      <c r="AB22210" s="164"/>
    </row>
    <row r="22211" spans="10:28">
      <c r="J22211" s="161"/>
      <c r="AB22211" s="164"/>
    </row>
    <row r="22212" spans="10:28">
      <c r="J22212" s="161"/>
      <c r="AB22212" s="164"/>
    </row>
    <row r="22213" spans="10:28">
      <c r="J22213" s="161"/>
      <c r="AB22213" s="164"/>
    </row>
    <row r="22214" spans="10:28">
      <c r="J22214" s="161"/>
      <c r="AB22214" s="164"/>
    </row>
    <row r="22215" spans="10:28">
      <c r="J22215" s="161"/>
      <c r="AB22215" s="164"/>
    </row>
    <row r="22216" spans="10:28">
      <c r="J22216" s="161"/>
      <c r="AB22216" s="164"/>
    </row>
    <row r="22217" spans="10:28">
      <c r="J22217" s="161"/>
      <c r="AB22217" s="164"/>
    </row>
    <row r="22218" spans="10:28">
      <c r="J22218" s="161"/>
      <c r="AB22218" s="164"/>
    </row>
    <row r="22219" spans="10:28">
      <c r="J22219" s="161"/>
      <c r="AB22219" s="164"/>
    </row>
    <row r="22220" spans="10:28">
      <c r="J22220" s="161"/>
      <c r="AB22220" s="164"/>
    </row>
    <row r="22221" spans="10:28">
      <c r="J22221" s="161"/>
      <c r="AB22221" s="164"/>
    </row>
    <row r="22222" spans="10:28">
      <c r="J22222" s="161"/>
      <c r="AB22222" s="164"/>
    </row>
    <row r="22223" spans="10:28">
      <c r="J22223" s="161"/>
      <c r="AB22223" s="164"/>
    </row>
    <row r="22224" spans="10:28">
      <c r="J22224" s="161"/>
      <c r="AB22224" s="164"/>
    </row>
    <row r="22225" spans="5:28">
      <c r="E22225" s="166"/>
      <c r="J22225" s="161"/>
      <c r="AB22225" s="164"/>
    </row>
    <row r="22226" spans="5:28">
      <c r="E22226" s="166"/>
      <c r="J22226" s="161"/>
      <c r="AB22226" s="164"/>
    </row>
    <row r="22227" spans="5:28">
      <c r="E22227" s="166"/>
      <c r="J22227" s="161"/>
      <c r="AB22227" s="164"/>
    </row>
    <row r="22228" spans="5:28">
      <c r="F22228" s="166"/>
      <c r="J22228" s="161"/>
      <c r="AB22228" s="164"/>
    </row>
    <row r="22229" spans="5:28">
      <c r="F22229" s="166"/>
      <c r="J22229" s="161"/>
      <c r="AB22229" s="164"/>
    </row>
    <row r="22230" spans="5:28">
      <c r="F22230" s="166"/>
      <c r="J22230" s="161"/>
      <c r="AB22230" s="164"/>
    </row>
    <row r="22231" spans="5:28">
      <c r="E22231" s="166"/>
      <c r="F22231" s="166"/>
      <c r="J22231" s="161"/>
      <c r="AB22231" s="164"/>
    </row>
    <row r="22232" spans="5:28">
      <c r="J22232" s="161"/>
      <c r="AB22232" s="164"/>
    </row>
    <row r="22233" spans="5:28">
      <c r="E22233" s="166"/>
      <c r="J22233" s="161"/>
      <c r="AB22233" s="164"/>
    </row>
    <row r="22234" spans="5:28">
      <c r="J22234" s="161"/>
      <c r="AB22234" s="164"/>
    </row>
    <row r="22235" spans="5:28">
      <c r="J22235" s="161"/>
      <c r="AB22235" s="164"/>
    </row>
    <row r="22236" spans="5:28">
      <c r="J22236" s="161"/>
      <c r="AB22236" s="164"/>
    </row>
    <row r="22237" spans="5:28">
      <c r="J22237" s="161"/>
      <c r="AB22237" s="164"/>
    </row>
    <row r="22238" spans="5:28">
      <c r="J22238" s="161"/>
      <c r="AB22238" s="164"/>
    </row>
    <row r="22239" spans="5:28">
      <c r="J22239" s="161"/>
      <c r="AB22239" s="164"/>
    </row>
    <row r="22240" spans="5:28">
      <c r="J22240" s="161"/>
      <c r="AB22240" s="164"/>
    </row>
    <row r="22241" spans="10:28">
      <c r="J22241" s="161"/>
      <c r="AB22241" s="164"/>
    </row>
    <row r="22242" spans="10:28">
      <c r="J22242" s="161"/>
      <c r="AB22242" s="164"/>
    </row>
    <row r="22243" spans="10:28">
      <c r="J22243" s="161"/>
      <c r="AB22243" s="164"/>
    </row>
    <row r="22244" spans="10:28">
      <c r="J22244" s="161"/>
      <c r="AB22244" s="164"/>
    </row>
    <row r="22245" spans="10:28">
      <c r="J22245" s="161"/>
      <c r="AB22245" s="164"/>
    </row>
    <row r="22246" spans="10:28">
      <c r="J22246" s="161"/>
      <c r="AB22246" s="164"/>
    </row>
    <row r="22247" spans="10:28">
      <c r="J22247" s="161"/>
      <c r="AB22247" s="164"/>
    </row>
    <row r="22248" spans="10:28">
      <c r="J22248" s="161"/>
      <c r="AB22248" s="164"/>
    </row>
    <row r="22249" spans="10:28">
      <c r="J22249" s="161"/>
      <c r="AB22249" s="164"/>
    </row>
    <row r="22250" spans="10:28">
      <c r="J22250" s="161"/>
      <c r="AB22250" s="164"/>
    </row>
    <row r="22251" spans="10:28">
      <c r="J22251" s="161"/>
      <c r="AB22251" s="164"/>
    </row>
    <row r="22252" spans="10:28">
      <c r="J22252" s="161"/>
      <c r="AB22252" s="164"/>
    </row>
    <row r="22253" spans="10:28">
      <c r="J22253" s="161"/>
      <c r="AB22253" s="164"/>
    </row>
    <row r="22254" spans="10:28">
      <c r="J22254" s="161"/>
      <c r="AB22254" s="164"/>
    </row>
    <row r="22255" spans="10:28">
      <c r="J22255" s="161"/>
      <c r="AB22255" s="164"/>
    </row>
    <row r="22256" spans="10:28">
      <c r="J22256" s="161"/>
      <c r="AB22256" s="164"/>
    </row>
    <row r="22257" spans="10:28">
      <c r="J22257" s="161"/>
      <c r="AB22257" s="164"/>
    </row>
    <row r="22258" spans="10:28">
      <c r="J22258" s="161"/>
      <c r="AB22258" s="164"/>
    </row>
    <row r="22259" spans="10:28">
      <c r="J22259" s="161"/>
      <c r="AB22259" s="164"/>
    </row>
    <row r="22260" spans="10:28">
      <c r="J22260" s="161"/>
      <c r="AB22260" s="164"/>
    </row>
    <row r="22261" spans="10:28">
      <c r="J22261" s="161"/>
      <c r="AB22261" s="164"/>
    </row>
    <row r="22262" spans="10:28">
      <c r="J22262" s="161"/>
      <c r="AB22262" s="164"/>
    </row>
    <row r="22263" spans="10:28">
      <c r="J22263" s="161"/>
      <c r="AB22263" s="164"/>
    </row>
    <row r="22264" spans="10:28">
      <c r="J22264" s="161"/>
      <c r="AB22264" s="164"/>
    </row>
    <row r="22265" spans="10:28">
      <c r="J22265" s="161"/>
      <c r="AB22265" s="164"/>
    </row>
    <row r="22266" spans="10:28">
      <c r="J22266" s="161"/>
      <c r="AB22266" s="164"/>
    </row>
    <row r="22267" spans="10:28">
      <c r="J22267" s="161"/>
      <c r="AB22267" s="164"/>
    </row>
    <row r="22268" spans="10:28">
      <c r="J22268" s="161"/>
      <c r="AB22268" s="164"/>
    </row>
    <row r="22269" spans="10:28">
      <c r="J22269" s="161"/>
      <c r="AB22269" s="164"/>
    </row>
    <row r="22270" spans="10:28">
      <c r="J22270" s="161"/>
      <c r="AB22270" s="164"/>
    </row>
    <row r="22271" spans="10:28">
      <c r="J22271" s="161"/>
      <c r="AB22271" s="164"/>
    </row>
    <row r="22272" spans="10:28">
      <c r="J22272" s="161"/>
      <c r="AB22272" s="164"/>
    </row>
    <row r="22273" spans="10:28">
      <c r="J22273" s="161"/>
      <c r="AB22273" s="164"/>
    </row>
    <row r="22274" spans="10:28">
      <c r="J22274" s="161"/>
      <c r="AB22274" s="164"/>
    </row>
    <row r="22275" spans="10:28">
      <c r="J22275" s="161"/>
      <c r="AB22275" s="164"/>
    </row>
    <row r="22276" spans="10:28">
      <c r="J22276" s="161"/>
      <c r="AB22276" s="164"/>
    </row>
    <row r="22277" spans="10:28">
      <c r="J22277" s="161"/>
      <c r="AB22277" s="164"/>
    </row>
    <row r="22278" spans="10:28">
      <c r="J22278" s="161"/>
      <c r="AB22278" s="164"/>
    </row>
    <row r="22279" spans="10:28">
      <c r="J22279" s="161"/>
      <c r="AB22279" s="164"/>
    </row>
    <row r="22280" spans="10:28">
      <c r="J22280" s="161"/>
      <c r="AB22280" s="164"/>
    </row>
    <row r="22281" spans="10:28">
      <c r="J22281" s="161"/>
      <c r="AB22281" s="164"/>
    </row>
    <row r="22282" spans="10:28">
      <c r="J22282" s="161"/>
      <c r="AB22282" s="164"/>
    </row>
    <row r="22283" spans="10:28">
      <c r="J22283" s="161"/>
      <c r="AB22283" s="164"/>
    </row>
    <row r="22284" spans="10:28">
      <c r="J22284" s="161"/>
      <c r="AB22284" s="164"/>
    </row>
    <row r="22285" spans="10:28">
      <c r="J22285" s="161"/>
      <c r="AB22285" s="164"/>
    </row>
    <row r="22286" spans="10:28">
      <c r="J22286" s="161"/>
      <c r="AB22286" s="164"/>
    </row>
    <row r="22287" spans="10:28">
      <c r="J22287" s="161"/>
      <c r="AB22287" s="164"/>
    </row>
    <row r="22288" spans="10:28">
      <c r="J22288" s="161"/>
      <c r="AB22288" s="164"/>
    </row>
    <row r="22289" spans="5:28">
      <c r="J22289" s="161"/>
      <c r="AB22289" s="164"/>
    </row>
    <row r="22290" spans="5:28">
      <c r="J22290" s="161"/>
      <c r="AB22290" s="164"/>
    </row>
    <row r="22291" spans="5:28">
      <c r="J22291" s="161"/>
      <c r="AB22291" s="164"/>
    </row>
    <row r="22292" spans="5:28">
      <c r="J22292" s="161"/>
      <c r="AB22292" s="164"/>
    </row>
    <row r="22293" spans="5:28">
      <c r="J22293" s="161"/>
      <c r="AB22293" s="164"/>
    </row>
    <row r="22294" spans="5:28">
      <c r="E22294" s="166"/>
      <c r="J22294" s="161"/>
      <c r="AB22294" s="164"/>
    </row>
    <row r="22295" spans="5:28">
      <c r="E22295" s="166"/>
      <c r="J22295" s="161"/>
      <c r="AB22295" s="164"/>
    </row>
    <row r="22296" spans="5:28">
      <c r="E22296" s="166"/>
      <c r="J22296" s="161"/>
      <c r="AB22296" s="164"/>
    </row>
    <row r="22297" spans="5:28">
      <c r="J22297" s="161"/>
      <c r="AB22297" s="164"/>
    </row>
    <row r="22298" spans="5:28">
      <c r="J22298" s="161"/>
      <c r="AB22298" s="164"/>
    </row>
    <row r="22299" spans="5:28">
      <c r="J22299" s="161"/>
      <c r="AB22299" s="164"/>
    </row>
    <row r="22300" spans="5:28">
      <c r="J22300" s="161"/>
      <c r="AB22300" s="164"/>
    </row>
    <row r="22301" spans="5:28">
      <c r="J22301" s="161"/>
      <c r="AB22301" s="164"/>
    </row>
    <row r="22302" spans="5:28">
      <c r="J22302" s="161"/>
      <c r="AB22302" s="164"/>
    </row>
    <row r="22303" spans="5:28">
      <c r="J22303" s="161"/>
      <c r="AB22303" s="164"/>
    </row>
    <row r="22304" spans="5:28">
      <c r="J22304" s="161"/>
      <c r="AB22304" s="164"/>
    </row>
    <row r="22305" spans="5:28">
      <c r="J22305" s="161"/>
      <c r="AB22305" s="164"/>
    </row>
    <row r="22306" spans="5:28">
      <c r="J22306" s="161"/>
      <c r="AB22306" s="164"/>
    </row>
    <row r="22307" spans="5:28">
      <c r="E22307" s="166"/>
      <c r="J22307" s="161"/>
      <c r="AB22307" s="164"/>
    </row>
    <row r="22308" spans="5:28">
      <c r="E22308" s="166"/>
      <c r="J22308" s="161"/>
      <c r="AB22308" s="164"/>
    </row>
    <row r="22309" spans="5:28">
      <c r="E22309" s="166"/>
      <c r="J22309" s="161"/>
      <c r="AB22309" s="164"/>
    </row>
    <row r="22310" spans="5:28">
      <c r="J22310" s="161"/>
      <c r="AB22310" s="164"/>
    </row>
    <row r="22311" spans="5:28">
      <c r="J22311" s="161"/>
      <c r="AB22311" s="164"/>
    </row>
    <row r="22312" spans="5:28">
      <c r="J22312" s="161"/>
      <c r="AB22312" s="164"/>
    </row>
    <row r="22313" spans="5:28">
      <c r="J22313" s="161"/>
      <c r="AB22313" s="164"/>
    </row>
    <row r="22314" spans="5:28">
      <c r="J22314" s="161"/>
      <c r="AB22314" s="164"/>
    </row>
    <row r="22315" spans="5:28">
      <c r="J22315" s="161"/>
      <c r="AB22315" s="164"/>
    </row>
    <row r="22316" spans="5:28">
      <c r="J22316" s="161"/>
      <c r="AB22316" s="164"/>
    </row>
    <row r="22317" spans="5:28">
      <c r="J22317" s="161"/>
      <c r="AB22317" s="164"/>
    </row>
    <row r="22318" spans="5:28">
      <c r="J22318" s="161"/>
      <c r="AB22318" s="164"/>
    </row>
    <row r="22319" spans="5:28">
      <c r="J22319" s="161"/>
      <c r="AB22319" s="164"/>
    </row>
    <row r="22320" spans="5:28">
      <c r="J22320" s="161"/>
      <c r="AB22320" s="164"/>
    </row>
    <row r="22321" spans="5:28">
      <c r="J22321" s="161"/>
      <c r="AB22321" s="164"/>
    </row>
    <row r="22322" spans="5:28">
      <c r="J22322" s="161"/>
      <c r="AB22322" s="164"/>
    </row>
    <row r="22323" spans="5:28">
      <c r="J22323" s="161"/>
      <c r="AB22323" s="164"/>
    </row>
    <row r="22324" spans="5:28">
      <c r="J22324" s="161"/>
      <c r="AB22324" s="164"/>
    </row>
    <row r="22325" spans="5:28">
      <c r="J22325" s="161"/>
      <c r="AB22325" s="164"/>
    </row>
    <row r="22326" spans="5:28">
      <c r="J22326" s="161"/>
      <c r="AB22326" s="164"/>
    </row>
    <row r="22327" spans="5:28">
      <c r="J22327" s="161"/>
      <c r="AB22327" s="164"/>
    </row>
    <row r="22328" spans="5:28">
      <c r="J22328" s="161"/>
      <c r="AB22328" s="164"/>
    </row>
    <row r="22329" spans="5:28">
      <c r="E22329" s="166"/>
      <c r="J22329" s="161"/>
      <c r="AB22329" s="164"/>
    </row>
    <row r="22330" spans="5:28">
      <c r="E22330" s="166"/>
      <c r="J22330" s="161"/>
      <c r="AB22330" s="164"/>
    </row>
    <row r="22331" spans="5:28">
      <c r="E22331" s="166"/>
      <c r="J22331" s="161"/>
      <c r="AB22331" s="164"/>
    </row>
    <row r="22332" spans="5:28">
      <c r="E22332" s="166"/>
      <c r="J22332" s="161"/>
      <c r="AB22332" s="164"/>
    </row>
    <row r="22333" spans="5:28">
      <c r="E22333" s="166"/>
      <c r="J22333" s="161"/>
      <c r="AB22333" s="164"/>
    </row>
    <row r="22334" spans="5:28">
      <c r="E22334" s="166"/>
      <c r="J22334" s="161"/>
      <c r="AB22334" s="164"/>
    </row>
    <row r="22335" spans="5:28">
      <c r="E22335" s="166"/>
      <c r="J22335" s="161"/>
      <c r="AB22335" s="164"/>
    </row>
    <row r="22336" spans="5:28">
      <c r="E22336" s="166"/>
      <c r="J22336" s="161"/>
      <c r="AB22336" s="164"/>
    </row>
    <row r="22337" spans="5:28">
      <c r="E22337" s="166"/>
      <c r="J22337" s="161"/>
      <c r="AB22337" s="164"/>
    </row>
    <row r="22338" spans="5:28">
      <c r="E22338" s="166"/>
      <c r="J22338" s="161"/>
      <c r="AB22338" s="164"/>
    </row>
    <row r="22339" spans="5:28">
      <c r="E22339" s="166"/>
      <c r="J22339" s="161"/>
      <c r="AB22339" s="164"/>
    </row>
    <row r="22340" spans="5:28">
      <c r="E22340" s="166"/>
      <c r="J22340" s="161"/>
      <c r="AB22340" s="164"/>
    </row>
    <row r="22341" spans="5:28">
      <c r="E22341" s="166"/>
      <c r="J22341" s="161"/>
      <c r="AB22341" s="164"/>
    </row>
    <row r="22342" spans="5:28">
      <c r="E22342" s="166"/>
      <c r="J22342" s="161"/>
      <c r="AB22342" s="164"/>
    </row>
    <row r="22343" spans="5:28">
      <c r="J22343" s="161"/>
      <c r="AB22343" s="164"/>
    </row>
    <row r="22344" spans="5:28">
      <c r="J22344" s="161"/>
      <c r="AB22344" s="164"/>
    </row>
    <row r="22345" spans="5:28">
      <c r="J22345" s="161"/>
      <c r="AB22345" s="164"/>
    </row>
    <row r="22346" spans="5:28">
      <c r="J22346" s="161"/>
      <c r="AB22346" s="164"/>
    </row>
    <row r="22347" spans="5:28">
      <c r="J22347" s="161"/>
      <c r="AB22347" s="164"/>
    </row>
    <row r="22348" spans="5:28">
      <c r="J22348" s="161"/>
      <c r="AB22348" s="164"/>
    </row>
    <row r="22349" spans="5:28">
      <c r="J22349" s="161"/>
      <c r="AB22349" s="164"/>
    </row>
    <row r="22350" spans="5:28">
      <c r="J22350" s="161"/>
      <c r="R22350" s="166"/>
      <c r="AB22350" s="164"/>
    </row>
    <row r="22351" spans="5:28">
      <c r="J22351" s="161"/>
      <c r="AB22351" s="164"/>
    </row>
    <row r="22352" spans="5:28">
      <c r="J22352" s="161"/>
      <c r="AB22352" s="164"/>
    </row>
    <row r="22353" spans="10:28">
      <c r="J22353" s="161"/>
      <c r="AB22353" s="164"/>
    </row>
    <row r="22354" spans="10:28">
      <c r="J22354" s="161"/>
      <c r="AB22354" s="164"/>
    </row>
    <row r="22355" spans="10:28">
      <c r="J22355" s="161"/>
      <c r="AB22355" s="164"/>
    </row>
    <row r="22356" spans="10:28">
      <c r="J22356" s="161"/>
      <c r="AB22356" s="164"/>
    </row>
    <row r="22357" spans="10:28">
      <c r="J22357" s="161"/>
      <c r="AB22357" s="164"/>
    </row>
    <row r="22358" spans="10:28">
      <c r="J22358" s="161"/>
      <c r="AB22358" s="164"/>
    </row>
    <row r="22359" spans="10:28">
      <c r="J22359" s="161"/>
      <c r="AB22359" s="164"/>
    </row>
    <row r="22360" spans="10:28">
      <c r="J22360" s="161"/>
      <c r="R22360" s="166"/>
      <c r="AB22360" s="164"/>
    </row>
    <row r="22361" spans="10:28">
      <c r="J22361" s="161"/>
      <c r="AB22361" s="164"/>
    </row>
    <row r="22362" spans="10:28">
      <c r="J22362" s="161"/>
      <c r="AB22362" s="164"/>
    </row>
    <row r="22363" spans="10:28">
      <c r="J22363" s="161"/>
      <c r="AB22363" s="164"/>
    </row>
    <row r="22364" spans="10:28">
      <c r="J22364" s="161"/>
      <c r="AB22364" s="164"/>
    </row>
    <row r="22365" spans="10:28">
      <c r="J22365" s="161"/>
      <c r="AB22365" s="164"/>
    </row>
    <row r="22366" spans="10:28">
      <c r="J22366" s="161"/>
      <c r="AB22366" s="164"/>
    </row>
    <row r="22367" spans="10:28">
      <c r="J22367" s="161"/>
      <c r="AB22367" s="164"/>
    </row>
    <row r="22368" spans="10:28">
      <c r="J22368" s="161"/>
      <c r="AB22368" s="164"/>
    </row>
    <row r="22369" spans="10:28">
      <c r="J22369" s="161"/>
      <c r="AB22369" s="164"/>
    </row>
    <row r="22370" spans="10:28">
      <c r="J22370" s="161"/>
      <c r="AB22370" s="164"/>
    </row>
    <row r="22371" spans="10:28">
      <c r="J22371" s="161"/>
      <c r="AB22371" s="164"/>
    </row>
    <row r="22372" spans="10:28">
      <c r="J22372" s="161"/>
      <c r="AB22372" s="164"/>
    </row>
    <row r="22373" spans="10:28">
      <c r="J22373" s="161"/>
      <c r="AB22373" s="164"/>
    </row>
    <row r="22374" spans="10:28">
      <c r="J22374" s="161"/>
      <c r="AB22374" s="164"/>
    </row>
    <row r="22375" spans="10:28">
      <c r="J22375" s="161"/>
      <c r="AB22375" s="164"/>
    </row>
    <row r="22376" spans="10:28">
      <c r="J22376" s="161"/>
      <c r="AB22376" s="164"/>
    </row>
    <row r="22377" spans="10:28">
      <c r="J22377" s="161"/>
      <c r="AB22377" s="164"/>
    </row>
    <row r="22378" spans="10:28">
      <c r="J22378" s="161"/>
      <c r="AB22378" s="164"/>
    </row>
    <row r="22379" spans="10:28">
      <c r="J22379" s="161"/>
      <c r="AB22379" s="164"/>
    </row>
    <row r="22380" spans="10:28">
      <c r="J22380" s="161"/>
      <c r="AB22380" s="164"/>
    </row>
    <row r="22381" spans="10:28">
      <c r="J22381" s="161"/>
      <c r="AB22381" s="164"/>
    </row>
    <row r="22382" spans="10:28">
      <c r="J22382" s="161"/>
      <c r="AB22382" s="164"/>
    </row>
    <row r="22383" spans="10:28">
      <c r="J22383" s="161"/>
      <c r="AB22383" s="164"/>
    </row>
    <row r="22384" spans="10:28">
      <c r="J22384" s="161"/>
      <c r="AB22384" s="164"/>
    </row>
    <row r="22385" spans="5:28">
      <c r="J22385" s="161"/>
      <c r="AB22385" s="164"/>
    </row>
    <row r="22386" spans="5:28">
      <c r="J22386" s="161"/>
      <c r="AB22386" s="164"/>
    </row>
    <row r="22387" spans="5:28">
      <c r="J22387" s="161"/>
      <c r="AB22387" s="164"/>
    </row>
    <row r="22388" spans="5:28">
      <c r="J22388" s="161"/>
      <c r="AB22388" s="164"/>
    </row>
    <row r="22389" spans="5:28">
      <c r="J22389" s="161"/>
      <c r="AB22389" s="164"/>
    </row>
    <row r="22390" spans="5:28">
      <c r="J22390" s="161"/>
      <c r="AB22390" s="164"/>
    </row>
    <row r="22391" spans="5:28">
      <c r="J22391" s="161"/>
      <c r="AB22391" s="164"/>
    </row>
    <row r="22392" spans="5:28">
      <c r="J22392" s="161"/>
      <c r="AB22392" s="164"/>
    </row>
    <row r="22393" spans="5:28">
      <c r="J22393" s="161"/>
      <c r="AB22393" s="164"/>
    </row>
    <row r="22394" spans="5:28">
      <c r="J22394" s="161"/>
      <c r="AB22394" s="164"/>
    </row>
    <row r="22395" spans="5:28">
      <c r="E22395" s="166"/>
      <c r="J22395" s="161"/>
      <c r="AB22395" s="164"/>
    </row>
    <row r="22396" spans="5:28">
      <c r="E22396" s="166"/>
      <c r="J22396" s="161"/>
      <c r="AB22396" s="164"/>
    </row>
    <row r="22397" spans="5:28">
      <c r="E22397" s="166"/>
      <c r="J22397" s="161"/>
      <c r="AB22397" s="164"/>
    </row>
    <row r="22398" spans="5:28">
      <c r="E22398" s="166"/>
      <c r="J22398" s="161"/>
      <c r="AB22398" s="164"/>
    </row>
    <row r="22399" spans="5:28">
      <c r="E22399" s="166"/>
      <c r="J22399" s="161"/>
      <c r="AB22399" s="164"/>
    </row>
    <row r="22400" spans="5:28">
      <c r="E22400" s="166"/>
      <c r="J22400" s="161"/>
      <c r="AB22400" s="164"/>
    </row>
    <row r="22401" spans="5:28">
      <c r="E22401" s="166"/>
      <c r="J22401" s="161"/>
      <c r="AB22401" s="164"/>
    </row>
    <row r="22402" spans="5:28">
      <c r="E22402" s="166"/>
      <c r="J22402" s="161"/>
      <c r="AB22402" s="164"/>
    </row>
    <row r="22403" spans="5:28">
      <c r="E22403" s="166"/>
      <c r="J22403" s="161"/>
      <c r="AB22403" s="164"/>
    </row>
    <row r="22404" spans="5:28">
      <c r="E22404" s="166"/>
      <c r="J22404" s="161"/>
      <c r="AB22404" s="164"/>
    </row>
    <row r="22405" spans="5:28">
      <c r="E22405" s="166"/>
      <c r="J22405" s="161"/>
      <c r="AB22405" s="164"/>
    </row>
    <row r="22406" spans="5:28">
      <c r="E22406" s="166"/>
      <c r="J22406" s="161"/>
      <c r="R22406" s="166"/>
      <c r="AB22406" s="164"/>
    </row>
    <row r="22407" spans="5:28">
      <c r="E22407" s="166"/>
      <c r="J22407" s="161"/>
      <c r="AB22407" s="164"/>
    </row>
    <row r="22408" spans="5:28">
      <c r="E22408" s="166"/>
      <c r="J22408" s="161"/>
      <c r="AB22408" s="164"/>
    </row>
    <row r="22409" spans="5:28">
      <c r="E22409" s="166"/>
      <c r="J22409" s="161"/>
      <c r="AB22409" s="164"/>
    </row>
    <row r="22410" spans="5:28">
      <c r="E22410" s="166"/>
      <c r="J22410" s="161"/>
      <c r="AB22410" s="164"/>
    </row>
    <row r="22411" spans="5:28">
      <c r="E22411" s="166"/>
      <c r="J22411" s="161"/>
      <c r="AB22411" s="164"/>
    </row>
    <row r="22412" spans="5:28">
      <c r="E22412" s="166"/>
      <c r="J22412" s="161"/>
      <c r="AB22412" s="164"/>
    </row>
    <row r="22413" spans="5:28">
      <c r="E22413" s="166"/>
      <c r="J22413" s="161"/>
      <c r="AB22413" s="164"/>
    </row>
    <row r="22414" spans="5:28">
      <c r="E22414" s="166"/>
      <c r="J22414" s="161"/>
      <c r="AB22414" s="164"/>
    </row>
    <row r="22415" spans="5:28">
      <c r="E22415" s="166"/>
      <c r="J22415" s="161"/>
      <c r="AB22415" s="164"/>
    </row>
    <row r="22416" spans="5:28">
      <c r="E22416" s="166"/>
      <c r="J22416" s="161"/>
      <c r="AB22416" s="164"/>
    </row>
    <row r="22417" spans="5:28">
      <c r="E22417" s="166"/>
      <c r="J22417" s="161"/>
      <c r="AB22417" s="164"/>
    </row>
    <row r="22418" spans="5:28">
      <c r="E22418" s="166"/>
      <c r="J22418" s="161"/>
      <c r="AB22418" s="164"/>
    </row>
    <row r="22419" spans="5:28">
      <c r="E22419" s="166"/>
      <c r="J22419" s="161"/>
      <c r="AB22419" s="164"/>
    </row>
    <row r="22420" spans="5:28">
      <c r="E22420" s="166"/>
      <c r="J22420" s="161"/>
      <c r="AB22420" s="164"/>
    </row>
    <row r="22421" spans="5:28">
      <c r="E22421" s="166"/>
      <c r="J22421" s="161"/>
      <c r="AB22421" s="164"/>
    </row>
    <row r="22422" spans="5:28">
      <c r="E22422" s="166"/>
      <c r="J22422" s="161"/>
      <c r="AB22422" s="164"/>
    </row>
    <row r="22423" spans="5:28">
      <c r="E22423" s="166"/>
      <c r="J22423" s="161"/>
      <c r="AB22423" s="164"/>
    </row>
    <row r="22424" spans="5:28">
      <c r="E22424" s="166"/>
      <c r="J22424" s="161"/>
      <c r="AB22424" s="164"/>
    </row>
    <row r="22425" spans="5:28">
      <c r="E22425" s="166"/>
      <c r="J22425" s="161"/>
      <c r="AB22425" s="164"/>
    </row>
    <row r="22426" spans="5:28">
      <c r="E22426" s="166"/>
      <c r="J22426" s="161"/>
      <c r="AB22426" s="164"/>
    </row>
    <row r="22427" spans="5:28">
      <c r="E22427" s="166"/>
      <c r="J22427" s="161"/>
      <c r="AB22427" s="164"/>
    </row>
    <row r="22428" spans="5:28">
      <c r="E22428" s="166"/>
      <c r="J22428" s="161"/>
      <c r="AB22428" s="164"/>
    </row>
    <row r="22429" spans="5:28">
      <c r="J22429" s="161"/>
      <c r="AB22429" s="164"/>
    </row>
    <row r="22430" spans="5:28">
      <c r="J22430" s="161"/>
      <c r="AB22430" s="164"/>
    </row>
    <row r="22431" spans="5:28">
      <c r="J22431" s="161"/>
      <c r="AB22431" s="164"/>
    </row>
    <row r="22432" spans="5:28">
      <c r="J22432" s="161"/>
      <c r="AB22432" s="164"/>
    </row>
    <row r="22433" spans="10:28">
      <c r="J22433" s="161"/>
      <c r="AB22433" s="164"/>
    </row>
    <row r="22434" spans="10:28">
      <c r="J22434" s="161"/>
      <c r="AB22434" s="164"/>
    </row>
    <row r="22435" spans="10:28">
      <c r="J22435" s="161"/>
      <c r="AB22435" s="164"/>
    </row>
    <row r="22436" spans="10:28">
      <c r="J22436" s="161"/>
      <c r="AB22436" s="164"/>
    </row>
    <row r="22437" spans="10:28">
      <c r="J22437" s="161"/>
      <c r="AB22437" s="164"/>
    </row>
    <row r="22438" spans="10:28">
      <c r="J22438" s="161"/>
      <c r="AB22438" s="164"/>
    </row>
    <row r="22439" spans="10:28">
      <c r="J22439" s="161"/>
      <c r="AB22439" s="164"/>
    </row>
    <row r="22440" spans="10:28">
      <c r="J22440" s="161"/>
      <c r="AB22440" s="164"/>
    </row>
    <row r="22441" spans="10:28">
      <c r="J22441" s="161"/>
      <c r="AB22441" s="164"/>
    </row>
    <row r="22442" spans="10:28">
      <c r="J22442" s="161"/>
      <c r="AB22442" s="164"/>
    </row>
    <row r="22443" spans="10:28">
      <c r="J22443" s="161"/>
      <c r="AB22443" s="164"/>
    </row>
    <row r="22444" spans="10:28">
      <c r="J22444" s="161"/>
      <c r="AB22444" s="164"/>
    </row>
    <row r="22445" spans="10:28">
      <c r="J22445" s="161"/>
      <c r="AB22445" s="164"/>
    </row>
    <row r="22446" spans="10:28">
      <c r="J22446" s="161"/>
      <c r="AB22446" s="164"/>
    </row>
    <row r="22447" spans="10:28">
      <c r="J22447" s="161"/>
      <c r="AB22447" s="164"/>
    </row>
    <row r="22448" spans="10:28">
      <c r="J22448" s="161"/>
      <c r="AB22448" s="164"/>
    </row>
    <row r="22449" spans="10:28">
      <c r="J22449" s="161"/>
      <c r="AB22449" s="164"/>
    </row>
    <row r="22450" spans="10:28">
      <c r="J22450" s="161"/>
      <c r="AB22450" s="164"/>
    </row>
    <row r="22451" spans="10:28">
      <c r="J22451" s="161"/>
      <c r="AB22451" s="164"/>
    </row>
    <row r="22452" spans="10:28">
      <c r="J22452" s="161"/>
      <c r="AB22452" s="164"/>
    </row>
    <row r="22453" spans="10:28">
      <c r="J22453" s="161"/>
      <c r="R22453" s="166"/>
      <c r="AB22453" s="164"/>
    </row>
    <row r="22454" spans="10:28">
      <c r="J22454" s="161"/>
      <c r="AB22454" s="164"/>
    </row>
    <row r="22455" spans="10:28">
      <c r="J22455" s="161"/>
      <c r="AB22455" s="164"/>
    </row>
    <row r="22456" spans="10:28">
      <c r="J22456" s="161"/>
      <c r="AB22456" s="164"/>
    </row>
    <row r="22457" spans="10:28">
      <c r="J22457" s="161"/>
      <c r="AB22457" s="164"/>
    </row>
    <row r="22458" spans="10:28">
      <c r="J22458" s="161"/>
      <c r="AB22458" s="164"/>
    </row>
    <row r="22459" spans="10:28">
      <c r="J22459" s="161"/>
      <c r="AB22459" s="164"/>
    </row>
    <row r="22460" spans="10:28">
      <c r="J22460" s="161"/>
      <c r="AB22460" s="164"/>
    </row>
    <row r="22461" spans="10:28">
      <c r="J22461" s="161"/>
      <c r="AB22461" s="164"/>
    </row>
    <row r="22462" spans="10:28">
      <c r="J22462" s="161"/>
      <c r="AB22462" s="164"/>
    </row>
    <row r="22463" spans="10:28">
      <c r="J22463" s="161"/>
      <c r="AB22463" s="164"/>
    </row>
    <row r="22464" spans="10:28">
      <c r="J22464" s="161"/>
      <c r="AB22464" s="164"/>
    </row>
    <row r="22465" spans="10:28">
      <c r="J22465" s="161"/>
      <c r="AB22465" s="164"/>
    </row>
    <row r="22466" spans="10:28">
      <c r="J22466" s="161"/>
      <c r="AB22466" s="164"/>
    </row>
    <row r="22467" spans="10:28">
      <c r="J22467" s="161"/>
      <c r="AB22467" s="164"/>
    </row>
    <row r="22468" spans="10:28">
      <c r="J22468" s="161"/>
      <c r="AB22468" s="164"/>
    </row>
    <row r="22469" spans="10:28">
      <c r="J22469" s="161"/>
      <c r="AB22469" s="164"/>
    </row>
    <row r="22470" spans="10:28">
      <c r="J22470" s="161"/>
      <c r="AB22470" s="164"/>
    </row>
    <row r="22471" spans="10:28">
      <c r="J22471" s="161"/>
      <c r="AB22471" s="164"/>
    </row>
    <row r="22472" spans="10:28">
      <c r="J22472" s="161"/>
      <c r="AB22472" s="164"/>
    </row>
    <row r="22473" spans="10:28">
      <c r="J22473" s="161"/>
      <c r="AB22473" s="164"/>
    </row>
    <row r="22474" spans="10:28">
      <c r="J22474" s="161"/>
      <c r="AB22474" s="164"/>
    </row>
    <row r="22475" spans="10:28">
      <c r="J22475" s="161"/>
      <c r="AB22475" s="164"/>
    </row>
    <row r="22476" spans="10:28">
      <c r="J22476" s="161"/>
      <c r="AB22476" s="164"/>
    </row>
    <row r="22477" spans="10:28">
      <c r="J22477" s="161"/>
      <c r="AB22477" s="164"/>
    </row>
    <row r="22478" spans="10:28">
      <c r="J22478" s="161"/>
      <c r="AB22478" s="164"/>
    </row>
    <row r="22479" spans="10:28">
      <c r="J22479" s="161"/>
      <c r="AB22479" s="164"/>
    </row>
    <row r="22480" spans="10:28">
      <c r="J22480" s="161"/>
      <c r="AB22480" s="164"/>
    </row>
    <row r="22481" spans="10:28">
      <c r="J22481" s="161"/>
      <c r="AB22481" s="164"/>
    </row>
    <row r="22482" spans="10:28">
      <c r="J22482" s="161"/>
      <c r="AB22482" s="164"/>
    </row>
    <row r="22483" spans="10:28">
      <c r="J22483" s="161"/>
      <c r="AB22483" s="164"/>
    </row>
    <row r="22484" spans="10:28">
      <c r="J22484" s="161"/>
      <c r="AB22484" s="164"/>
    </row>
    <row r="22485" spans="10:28">
      <c r="J22485" s="161"/>
      <c r="AB22485" s="164"/>
    </row>
    <row r="22486" spans="10:28">
      <c r="J22486" s="161"/>
      <c r="AB22486" s="164"/>
    </row>
    <row r="22487" spans="10:28">
      <c r="J22487" s="161"/>
      <c r="AB22487" s="164"/>
    </row>
    <row r="22488" spans="10:28">
      <c r="J22488" s="161"/>
      <c r="AB22488" s="164"/>
    </row>
    <row r="22489" spans="10:28">
      <c r="J22489" s="161"/>
      <c r="AB22489" s="164"/>
    </row>
    <row r="22490" spans="10:28">
      <c r="J22490" s="161"/>
      <c r="AB22490" s="164"/>
    </row>
    <row r="22491" spans="10:28">
      <c r="J22491" s="161"/>
      <c r="AB22491" s="164"/>
    </row>
    <row r="22492" spans="10:28">
      <c r="J22492" s="161"/>
      <c r="AB22492" s="164"/>
    </row>
    <row r="22493" spans="10:28">
      <c r="J22493" s="161"/>
      <c r="AB22493" s="164"/>
    </row>
    <row r="22494" spans="10:28">
      <c r="J22494" s="161"/>
      <c r="AB22494" s="164"/>
    </row>
    <row r="22495" spans="10:28">
      <c r="J22495" s="161"/>
      <c r="AB22495" s="164"/>
    </row>
    <row r="22496" spans="10:28">
      <c r="J22496" s="161"/>
      <c r="AB22496" s="164"/>
    </row>
    <row r="22497" spans="10:28">
      <c r="J22497" s="161"/>
      <c r="AB22497" s="164"/>
    </row>
    <row r="22498" spans="10:28">
      <c r="J22498" s="161"/>
      <c r="AB22498" s="164"/>
    </row>
    <row r="22499" spans="10:28">
      <c r="J22499" s="161"/>
      <c r="AB22499" s="164"/>
    </row>
    <row r="22500" spans="10:28">
      <c r="J22500" s="161"/>
      <c r="AB22500" s="164"/>
    </row>
    <row r="22501" spans="10:28">
      <c r="J22501" s="161"/>
      <c r="AB22501" s="164"/>
    </row>
    <row r="22502" spans="10:28">
      <c r="J22502" s="161"/>
      <c r="AB22502" s="164"/>
    </row>
    <row r="22503" spans="10:28">
      <c r="J22503" s="161"/>
      <c r="AB22503" s="164"/>
    </row>
    <row r="22504" spans="10:28">
      <c r="J22504" s="161"/>
      <c r="AB22504" s="164"/>
    </row>
    <row r="22505" spans="10:28">
      <c r="J22505" s="161"/>
      <c r="AB22505" s="164"/>
    </row>
    <row r="22506" spans="10:28">
      <c r="J22506" s="161"/>
      <c r="AB22506" s="164"/>
    </row>
    <row r="22507" spans="10:28">
      <c r="J22507" s="161"/>
      <c r="AB22507" s="164"/>
    </row>
    <row r="22508" spans="10:28">
      <c r="J22508" s="161"/>
      <c r="AB22508" s="164"/>
    </row>
    <row r="22509" spans="10:28">
      <c r="J22509" s="161"/>
      <c r="AB22509" s="164"/>
    </row>
    <row r="22510" spans="10:28">
      <c r="J22510" s="161"/>
      <c r="AB22510" s="164"/>
    </row>
    <row r="22511" spans="10:28">
      <c r="J22511" s="161"/>
      <c r="AB22511" s="164"/>
    </row>
    <row r="22512" spans="10:28">
      <c r="J22512" s="161"/>
      <c r="AB22512" s="164"/>
    </row>
    <row r="22513" spans="10:28">
      <c r="J22513" s="161"/>
      <c r="AB22513" s="164"/>
    </row>
    <row r="22514" spans="10:28">
      <c r="J22514" s="161"/>
      <c r="AB22514" s="164"/>
    </row>
    <row r="22515" spans="10:28">
      <c r="J22515" s="161"/>
      <c r="AB22515" s="164"/>
    </row>
    <row r="22516" spans="10:28">
      <c r="J22516" s="161"/>
      <c r="AB22516" s="164"/>
    </row>
    <row r="22517" spans="10:28">
      <c r="J22517" s="161"/>
      <c r="AB22517" s="164"/>
    </row>
    <row r="22518" spans="10:28">
      <c r="J22518" s="161"/>
      <c r="AB22518" s="164"/>
    </row>
    <row r="22519" spans="10:28">
      <c r="J22519" s="161"/>
      <c r="AB22519" s="164"/>
    </row>
    <row r="22520" spans="10:28">
      <c r="J22520" s="161"/>
      <c r="AB22520" s="164"/>
    </row>
    <row r="22521" spans="10:28">
      <c r="J22521" s="161"/>
      <c r="AB22521" s="164"/>
    </row>
    <row r="22522" spans="10:28">
      <c r="J22522" s="161"/>
      <c r="AB22522" s="164"/>
    </row>
    <row r="22523" spans="10:28">
      <c r="J22523" s="161"/>
      <c r="AB22523" s="164"/>
    </row>
    <row r="22524" spans="10:28">
      <c r="J22524" s="161"/>
      <c r="AB22524" s="164"/>
    </row>
    <row r="22525" spans="10:28">
      <c r="J22525" s="161"/>
      <c r="AB22525" s="164"/>
    </row>
    <row r="22526" spans="10:28">
      <c r="J22526" s="161"/>
      <c r="AB22526" s="164"/>
    </row>
    <row r="22527" spans="10:28">
      <c r="J22527" s="161"/>
      <c r="AB22527" s="164"/>
    </row>
    <row r="22528" spans="10:28">
      <c r="J22528" s="161"/>
      <c r="AB22528" s="164"/>
    </row>
    <row r="22529" spans="10:28">
      <c r="J22529" s="161"/>
      <c r="AB22529" s="164"/>
    </row>
    <row r="22530" spans="10:28">
      <c r="J22530" s="161"/>
      <c r="AB22530" s="164"/>
    </row>
    <row r="22531" spans="10:28">
      <c r="J22531" s="161"/>
      <c r="AB22531" s="164"/>
    </row>
    <row r="22532" spans="10:28">
      <c r="J22532" s="161"/>
      <c r="AB22532" s="164"/>
    </row>
    <row r="22533" spans="10:28">
      <c r="J22533" s="161"/>
      <c r="AB22533" s="164"/>
    </row>
    <row r="22534" spans="10:28">
      <c r="J22534" s="161"/>
      <c r="AB22534" s="164"/>
    </row>
    <row r="22535" spans="10:28">
      <c r="J22535" s="161"/>
      <c r="AB22535" s="164"/>
    </row>
    <row r="22536" spans="10:28">
      <c r="J22536" s="161"/>
      <c r="AB22536" s="164"/>
    </row>
    <row r="22537" spans="10:28">
      <c r="J22537" s="161"/>
      <c r="AB22537" s="164"/>
    </row>
    <row r="22538" spans="10:28">
      <c r="J22538" s="161"/>
      <c r="AB22538" s="164"/>
    </row>
    <row r="22539" spans="10:28">
      <c r="J22539" s="161"/>
      <c r="AB22539" s="164"/>
    </row>
    <row r="22540" spans="10:28">
      <c r="J22540" s="161"/>
      <c r="AB22540" s="164"/>
    </row>
    <row r="22541" spans="10:28">
      <c r="J22541" s="161"/>
      <c r="AB22541" s="164"/>
    </row>
    <row r="22542" spans="10:28">
      <c r="J22542" s="161"/>
      <c r="AB22542" s="164"/>
    </row>
    <row r="22543" spans="10:28">
      <c r="J22543" s="161"/>
      <c r="AB22543" s="164"/>
    </row>
    <row r="22544" spans="10:28">
      <c r="J22544" s="161"/>
      <c r="AB22544" s="164"/>
    </row>
    <row r="22545" spans="10:28">
      <c r="J22545" s="161"/>
      <c r="AB22545" s="164"/>
    </row>
    <row r="22546" spans="10:28">
      <c r="J22546" s="161"/>
      <c r="AB22546" s="164"/>
    </row>
    <row r="22547" spans="10:28">
      <c r="J22547" s="161"/>
      <c r="AB22547" s="164"/>
    </row>
    <row r="22548" spans="10:28">
      <c r="J22548" s="161"/>
      <c r="AB22548" s="164"/>
    </row>
    <row r="22549" spans="10:28">
      <c r="J22549" s="161"/>
      <c r="AB22549" s="164"/>
    </row>
    <row r="22550" spans="10:28">
      <c r="J22550" s="161"/>
      <c r="AB22550" s="164"/>
    </row>
    <row r="22551" spans="10:28">
      <c r="J22551" s="161"/>
      <c r="AB22551" s="164"/>
    </row>
    <row r="22552" spans="10:28">
      <c r="J22552" s="161"/>
      <c r="AB22552" s="164"/>
    </row>
    <row r="22553" spans="10:28">
      <c r="J22553" s="161"/>
      <c r="AB22553" s="164"/>
    </row>
    <row r="22554" spans="10:28">
      <c r="J22554" s="161"/>
      <c r="AB22554" s="164"/>
    </row>
    <row r="22555" spans="10:28">
      <c r="J22555" s="161"/>
      <c r="AB22555" s="164"/>
    </row>
    <row r="22556" spans="10:28">
      <c r="J22556" s="161"/>
      <c r="AB22556" s="164"/>
    </row>
    <row r="22557" spans="10:28">
      <c r="J22557" s="161"/>
      <c r="AB22557" s="164"/>
    </row>
    <row r="22558" spans="10:28">
      <c r="J22558" s="161"/>
      <c r="AB22558" s="164"/>
    </row>
    <row r="22559" spans="10:28">
      <c r="J22559" s="161"/>
      <c r="AB22559" s="164"/>
    </row>
    <row r="22560" spans="10:28">
      <c r="J22560" s="161"/>
      <c r="AB22560" s="164"/>
    </row>
    <row r="22561" spans="5:28">
      <c r="J22561" s="161"/>
      <c r="AB22561" s="164"/>
    </row>
    <row r="22562" spans="5:28">
      <c r="J22562" s="161"/>
      <c r="AB22562" s="164"/>
    </row>
    <row r="22563" spans="5:28">
      <c r="J22563" s="161"/>
      <c r="AB22563" s="164"/>
    </row>
    <row r="22564" spans="5:28">
      <c r="J22564" s="161"/>
      <c r="AB22564" s="164"/>
    </row>
    <row r="22565" spans="5:28">
      <c r="J22565" s="161"/>
      <c r="AB22565" s="164"/>
    </row>
    <row r="22566" spans="5:28">
      <c r="J22566" s="161"/>
      <c r="AB22566" s="164"/>
    </row>
    <row r="22567" spans="5:28">
      <c r="J22567" s="161"/>
      <c r="AB22567" s="164"/>
    </row>
    <row r="22568" spans="5:28">
      <c r="J22568" s="161"/>
      <c r="AB22568" s="164"/>
    </row>
    <row r="22569" spans="5:28">
      <c r="J22569" s="161"/>
      <c r="AB22569" s="164"/>
    </row>
    <row r="22570" spans="5:28">
      <c r="J22570" s="161"/>
      <c r="AB22570" s="164"/>
    </row>
    <row r="22571" spans="5:28">
      <c r="J22571" s="161"/>
      <c r="AB22571" s="164"/>
    </row>
    <row r="22572" spans="5:28">
      <c r="J22572" s="161"/>
      <c r="AB22572" s="164"/>
    </row>
    <row r="22573" spans="5:28">
      <c r="J22573" s="161"/>
      <c r="AB22573" s="164"/>
    </row>
    <row r="22574" spans="5:28">
      <c r="J22574" s="161"/>
      <c r="AB22574" s="164"/>
    </row>
    <row r="22575" spans="5:28">
      <c r="J22575" s="161"/>
      <c r="AB22575" s="164"/>
    </row>
    <row r="22576" spans="5:28">
      <c r="E22576" s="166"/>
      <c r="J22576" s="161"/>
      <c r="AB22576" s="164"/>
    </row>
    <row r="22577" spans="5:28">
      <c r="E22577" s="166"/>
      <c r="J22577" s="161"/>
      <c r="AB22577" s="164"/>
    </row>
    <row r="22578" spans="5:28">
      <c r="E22578" s="166"/>
      <c r="J22578" s="161"/>
      <c r="AB22578" s="164"/>
    </row>
    <row r="22579" spans="5:28">
      <c r="E22579" s="166"/>
      <c r="J22579" s="161"/>
      <c r="AB22579" s="164"/>
    </row>
    <row r="22580" spans="5:28">
      <c r="E22580" s="166"/>
      <c r="J22580" s="161"/>
      <c r="AB22580" s="164"/>
    </row>
    <row r="22581" spans="5:28">
      <c r="E22581" s="166"/>
      <c r="J22581" s="161"/>
      <c r="AB22581" s="164"/>
    </row>
    <row r="22582" spans="5:28">
      <c r="J22582" s="161"/>
      <c r="AB22582" s="164"/>
    </row>
    <row r="22583" spans="5:28">
      <c r="J22583" s="161"/>
      <c r="AB22583" s="164"/>
    </row>
    <row r="22584" spans="5:28">
      <c r="J22584" s="161"/>
      <c r="AB22584" s="164"/>
    </row>
    <row r="22585" spans="5:28">
      <c r="J22585" s="161"/>
      <c r="AB22585" s="164"/>
    </row>
    <row r="22586" spans="5:28">
      <c r="J22586" s="161"/>
      <c r="AB22586" s="164"/>
    </row>
    <row r="22587" spans="5:28">
      <c r="J22587" s="161"/>
      <c r="AB22587" s="164"/>
    </row>
    <row r="22588" spans="5:28">
      <c r="J22588" s="161"/>
      <c r="AB22588" s="164"/>
    </row>
    <row r="22589" spans="5:28">
      <c r="J22589" s="161"/>
      <c r="AB22589" s="164"/>
    </row>
    <row r="22590" spans="5:28">
      <c r="J22590" s="161"/>
      <c r="AB22590" s="164"/>
    </row>
    <row r="22591" spans="5:28">
      <c r="J22591" s="161"/>
      <c r="AB22591" s="164"/>
    </row>
    <row r="22592" spans="5:28">
      <c r="J22592" s="161"/>
      <c r="AB22592" s="164"/>
    </row>
    <row r="22593" spans="10:28">
      <c r="J22593" s="161"/>
      <c r="AB22593" s="164"/>
    </row>
    <row r="22594" spans="10:28">
      <c r="J22594" s="161"/>
      <c r="AB22594" s="164"/>
    </row>
    <row r="22595" spans="10:28">
      <c r="J22595" s="161"/>
      <c r="AB22595" s="164"/>
    </row>
    <row r="22596" spans="10:28">
      <c r="J22596" s="161"/>
      <c r="AB22596" s="164"/>
    </row>
    <row r="22597" spans="10:28">
      <c r="J22597" s="161"/>
      <c r="AB22597" s="164"/>
    </row>
    <row r="22598" spans="10:28">
      <c r="J22598" s="161"/>
      <c r="AB22598" s="164"/>
    </row>
    <row r="22599" spans="10:28">
      <c r="J22599" s="161"/>
      <c r="AB22599" s="164"/>
    </row>
    <row r="22600" spans="10:28">
      <c r="J22600" s="161"/>
      <c r="AB22600" s="164"/>
    </row>
    <row r="22601" spans="10:28">
      <c r="J22601" s="161"/>
      <c r="AB22601" s="164"/>
    </row>
    <row r="22602" spans="10:28">
      <c r="J22602" s="161"/>
      <c r="AB22602" s="164"/>
    </row>
    <row r="22603" spans="10:28">
      <c r="J22603" s="161"/>
      <c r="AB22603" s="164"/>
    </row>
    <row r="22604" spans="10:28">
      <c r="J22604" s="161"/>
      <c r="AB22604" s="164"/>
    </row>
    <row r="22605" spans="10:28">
      <c r="J22605" s="161"/>
      <c r="AB22605" s="164"/>
    </row>
    <row r="22606" spans="10:28">
      <c r="J22606" s="161"/>
      <c r="AB22606" s="164"/>
    </row>
    <row r="22607" spans="10:28">
      <c r="J22607" s="161"/>
      <c r="AB22607" s="164"/>
    </row>
    <row r="22608" spans="10:28">
      <c r="J22608" s="161"/>
      <c r="AB22608" s="164"/>
    </row>
    <row r="22609" spans="10:28">
      <c r="J22609" s="161"/>
      <c r="AB22609" s="164"/>
    </row>
    <row r="22610" spans="10:28">
      <c r="J22610" s="161"/>
      <c r="AB22610" s="164"/>
    </row>
    <row r="22611" spans="10:28">
      <c r="J22611" s="161"/>
      <c r="AB22611" s="164"/>
    </row>
    <row r="22612" spans="10:28">
      <c r="J22612" s="161"/>
      <c r="AB22612" s="164"/>
    </row>
    <row r="22613" spans="10:28">
      <c r="J22613" s="161"/>
      <c r="AB22613" s="164"/>
    </row>
    <row r="22614" spans="10:28">
      <c r="J22614" s="161"/>
      <c r="AB22614" s="164"/>
    </row>
    <row r="22615" spans="10:28">
      <c r="J22615" s="161"/>
      <c r="AB22615" s="164"/>
    </row>
    <row r="22616" spans="10:28">
      <c r="J22616" s="161"/>
      <c r="AB22616" s="164"/>
    </row>
    <row r="22617" spans="10:28">
      <c r="J22617" s="161"/>
      <c r="AB22617" s="164"/>
    </row>
    <row r="22618" spans="10:28">
      <c r="J22618" s="161"/>
      <c r="AB22618" s="164"/>
    </row>
    <row r="22619" spans="10:28">
      <c r="J22619" s="161"/>
      <c r="AB22619" s="164"/>
    </row>
    <row r="22620" spans="10:28">
      <c r="J22620" s="161"/>
      <c r="AB22620" s="164"/>
    </row>
    <row r="22621" spans="10:28">
      <c r="J22621" s="161"/>
      <c r="AB22621" s="164"/>
    </row>
    <row r="22622" spans="10:28">
      <c r="J22622" s="161"/>
      <c r="AB22622" s="164"/>
    </row>
    <row r="22623" spans="10:28">
      <c r="J22623" s="161"/>
      <c r="AB22623" s="164"/>
    </row>
    <row r="22624" spans="10:28">
      <c r="J22624" s="161"/>
      <c r="AB22624" s="164"/>
    </row>
    <row r="22625" spans="10:28">
      <c r="J22625" s="161"/>
      <c r="AB22625" s="164"/>
    </row>
    <row r="22626" spans="10:28">
      <c r="J22626" s="161"/>
      <c r="AB22626" s="164"/>
    </row>
    <row r="22627" spans="10:28">
      <c r="J22627" s="161"/>
      <c r="AB22627" s="164"/>
    </row>
    <row r="22628" spans="10:28">
      <c r="J22628" s="161"/>
      <c r="AB22628" s="164"/>
    </row>
    <row r="22629" spans="10:28">
      <c r="J22629" s="161"/>
      <c r="AB22629" s="164"/>
    </row>
    <row r="22630" spans="10:28">
      <c r="J22630" s="161"/>
      <c r="AB22630" s="164"/>
    </row>
    <row r="22631" spans="10:28">
      <c r="J22631" s="161"/>
      <c r="AB22631" s="164"/>
    </row>
    <row r="22632" spans="10:28">
      <c r="J22632" s="161"/>
      <c r="AB22632" s="164"/>
    </row>
    <row r="22633" spans="10:28">
      <c r="J22633" s="161"/>
      <c r="AB22633" s="164"/>
    </row>
    <row r="22634" spans="10:28">
      <c r="J22634" s="161"/>
      <c r="AB22634" s="164"/>
    </row>
    <row r="22635" spans="10:28">
      <c r="J22635" s="161"/>
      <c r="AB22635" s="164"/>
    </row>
    <row r="22636" spans="10:28">
      <c r="J22636" s="161"/>
      <c r="AB22636" s="164"/>
    </row>
    <row r="22637" spans="10:28">
      <c r="J22637" s="161"/>
      <c r="AB22637" s="164"/>
    </row>
    <row r="22638" spans="10:28">
      <c r="J22638" s="161"/>
      <c r="AB22638" s="164"/>
    </row>
    <row r="22639" spans="10:28">
      <c r="J22639" s="161"/>
      <c r="AB22639" s="164"/>
    </row>
    <row r="22640" spans="10:28">
      <c r="J22640" s="161"/>
      <c r="AB22640" s="164"/>
    </row>
    <row r="22641" spans="10:28">
      <c r="J22641" s="161"/>
      <c r="AB22641" s="164"/>
    </row>
    <row r="22642" spans="10:28">
      <c r="J22642" s="161"/>
      <c r="AB22642" s="164"/>
    </row>
    <row r="22643" spans="10:28">
      <c r="J22643" s="161"/>
      <c r="AB22643" s="164"/>
    </row>
    <row r="22644" spans="10:28">
      <c r="J22644" s="161"/>
      <c r="AB22644" s="164"/>
    </row>
    <row r="22645" spans="10:28">
      <c r="J22645" s="161"/>
      <c r="AB22645" s="164"/>
    </row>
    <row r="22646" spans="10:28">
      <c r="J22646" s="161"/>
      <c r="AB22646" s="164"/>
    </row>
    <row r="22647" spans="10:28">
      <c r="J22647" s="161"/>
      <c r="AB22647" s="164"/>
    </row>
    <row r="22648" spans="10:28">
      <c r="J22648" s="161"/>
      <c r="AB22648" s="164"/>
    </row>
    <row r="22649" spans="10:28">
      <c r="J22649" s="161"/>
      <c r="AB22649" s="164"/>
    </row>
    <row r="22650" spans="10:28">
      <c r="J22650" s="161"/>
      <c r="AB22650" s="164"/>
    </row>
    <row r="22651" spans="10:28">
      <c r="J22651" s="161"/>
      <c r="AB22651" s="164"/>
    </row>
    <row r="22652" spans="10:28">
      <c r="J22652" s="161"/>
      <c r="AB22652" s="164"/>
    </row>
    <row r="22653" spans="10:28">
      <c r="J22653" s="161"/>
      <c r="AB22653" s="164"/>
    </row>
    <row r="22654" spans="10:28">
      <c r="J22654" s="161"/>
      <c r="AB22654" s="164"/>
    </row>
    <row r="22655" spans="10:28">
      <c r="J22655" s="161"/>
      <c r="AB22655" s="164"/>
    </row>
    <row r="22656" spans="10:28">
      <c r="J22656" s="161"/>
      <c r="AB22656" s="164"/>
    </row>
    <row r="22657" spans="10:28">
      <c r="J22657" s="161"/>
      <c r="AB22657" s="164"/>
    </row>
    <row r="22658" spans="10:28">
      <c r="J22658" s="161"/>
      <c r="AB22658" s="164"/>
    </row>
    <row r="22659" spans="10:28">
      <c r="J22659" s="161"/>
      <c r="AB22659" s="164"/>
    </row>
    <row r="22660" spans="10:28">
      <c r="J22660" s="161"/>
      <c r="AB22660" s="164"/>
    </row>
    <row r="22661" spans="10:28">
      <c r="J22661" s="161"/>
      <c r="AB22661" s="164"/>
    </row>
    <row r="22662" spans="10:28">
      <c r="J22662" s="161"/>
      <c r="AB22662" s="164"/>
    </row>
    <row r="22663" spans="10:28">
      <c r="J22663" s="161"/>
      <c r="AB22663" s="164"/>
    </row>
    <row r="22664" spans="10:28">
      <c r="J22664" s="161"/>
      <c r="AB22664" s="164"/>
    </row>
    <row r="22665" spans="10:28">
      <c r="J22665" s="161"/>
      <c r="AB22665" s="164"/>
    </row>
    <row r="22666" spans="10:28">
      <c r="J22666" s="161"/>
      <c r="AB22666" s="164"/>
    </row>
    <row r="22667" spans="10:28">
      <c r="J22667" s="161"/>
      <c r="AB22667" s="164"/>
    </row>
    <row r="22668" spans="10:28">
      <c r="J22668" s="161"/>
      <c r="AB22668" s="164"/>
    </row>
    <row r="22669" spans="10:28">
      <c r="J22669" s="161"/>
      <c r="AB22669" s="164"/>
    </row>
    <row r="22670" spans="10:28">
      <c r="J22670" s="161"/>
      <c r="AB22670" s="164"/>
    </row>
    <row r="22671" spans="10:28">
      <c r="J22671" s="161"/>
      <c r="AB22671" s="164"/>
    </row>
    <row r="22672" spans="10:28">
      <c r="J22672" s="161"/>
      <c r="AB22672" s="164"/>
    </row>
    <row r="22673" spans="10:28">
      <c r="J22673" s="161"/>
      <c r="AB22673" s="164"/>
    </row>
    <row r="22674" spans="10:28">
      <c r="J22674" s="161"/>
      <c r="AB22674" s="164"/>
    </row>
    <row r="22675" spans="10:28">
      <c r="J22675" s="161"/>
      <c r="AB22675" s="164"/>
    </row>
    <row r="22676" spans="10:28">
      <c r="J22676" s="161"/>
      <c r="AB22676" s="164"/>
    </row>
    <row r="22677" spans="10:28">
      <c r="J22677" s="161"/>
      <c r="AB22677" s="164"/>
    </row>
    <row r="22678" spans="10:28">
      <c r="J22678" s="161"/>
      <c r="AB22678" s="164"/>
    </row>
    <row r="22679" spans="10:28">
      <c r="J22679" s="161"/>
      <c r="AB22679" s="164"/>
    </row>
    <row r="22680" spans="10:28">
      <c r="J22680" s="161"/>
      <c r="AB22680" s="164"/>
    </row>
    <row r="22681" spans="10:28">
      <c r="J22681" s="161"/>
      <c r="AB22681" s="164"/>
    </row>
    <row r="22682" spans="10:28">
      <c r="J22682" s="161"/>
      <c r="AB22682" s="164"/>
    </row>
    <row r="22683" spans="10:28">
      <c r="J22683" s="161"/>
      <c r="AB22683" s="164"/>
    </row>
    <row r="22684" spans="10:28">
      <c r="J22684" s="161"/>
      <c r="AB22684" s="164"/>
    </row>
    <row r="22685" spans="10:28">
      <c r="J22685" s="161"/>
      <c r="AB22685" s="164"/>
    </row>
    <row r="22686" spans="10:28">
      <c r="J22686" s="161"/>
      <c r="AB22686" s="164"/>
    </row>
    <row r="22687" spans="10:28">
      <c r="J22687" s="161"/>
      <c r="AB22687" s="164"/>
    </row>
    <row r="22688" spans="10:28">
      <c r="J22688" s="161"/>
      <c r="AB22688" s="164"/>
    </row>
    <row r="22689" spans="10:28">
      <c r="J22689" s="161"/>
      <c r="AB22689" s="164"/>
    </row>
    <row r="22690" spans="10:28">
      <c r="J22690" s="161"/>
      <c r="AB22690" s="164"/>
    </row>
    <row r="22691" spans="10:28">
      <c r="J22691" s="161"/>
      <c r="AB22691" s="164"/>
    </row>
    <row r="22692" spans="10:28">
      <c r="J22692" s="161"/>
      <c r="AB22692" s="164"/>
    </row>
    <row r="22693" spans="10:28">
      <c r="J22693" s="161"/>
      <c r="AB22693" s="164"/>
    </row>
    <row r="22694" spans="10:28">
      <c r="J22694" s="161"/>
      <c r="AB22694" s="164"/>
    </row>
    <row r="22695" spans="10:28">
      <c r="J22695" s="161"/>
      <c r="AB22695" s="164"/>
    </row>
    <row r="22696" spans="10:28">
      <c r="J22696" s="161"/>
      <c r="AB22696" s="164"/>
    </row>
    <row r="22697" spans="10:28">
      <c r="J22697" s="161"/>
      <c r="AB22697" s="164"/>
    </row>
    <row r="22698" spans="10:28">
      <c r="J22698" s="161"/>
      <c r="AB22698" s="164"/>
    </row>
    <row r="22699" spans="10:28">
      <c r="J22699" s="161"/>
      <c r="AB22699" s="164"/>
    </row>
    <row r="22700" spans="10:28">
      <c r="J22700" s="161"/>
      <c r="AB22700" s="164"/>
    </row>
    <row r="22701" spans="10:28">
      <c r="J22701" s="161"/>
      <c r="AB22701" s="164"/>
    </row>
    <row r="22702" spans="10:28">
      <c r="J22702" s="161"/>
      <c r="AB22702" s="164"/>
    </row>
    <row r="22703" spans="10:28">
      <c r="J22703" s="161"/>
      <c r="AB22703" s="164"/>
    </row>
    <row r="22704" spans="10:28">
      <c r="J22704" s="161"/>
      <c r="AB22704" s="164"/>
    </row>
    <row r="22705" spans="10:28">
      <c r="J22705" s="161"/>
      <c r="AB22705" s="164"/>
    </row>
    <row r="22706" spans="10:28">
      <c r="J22706" s="161"/>
      <c r="AB22706" s="164"/>
    </row>
    <row r="22707" spans="10:28">
      <c r="J22707" s="161"/>
      <c r="AB22707" s="164"/>
    </row>
    <row r="22708" spans="10:28">
      <c r="J22708" s="161"/>
      <c r="AB22708" s="164"/>
    </row>
    <row r="22709" spans="10:28">
      <c r="J22709" s="161"/>
      <c r="AB22709" s="164"/>
    </row>
    <row r="22710" spans="10:28">
      <c r="J22710" s="161"/>
      <c r="AB22710" s="164"/>
    </row>
    <row r="22711" spans="10:28">
      <c r="J22711" s="161"/>
      <c r="AB22711" s="164"/>
    </row>
    <row r="22712" spans="10:28">
      <c r="J22712" s="161"/>
      <c r="AB22712" s="164"/>
    </row>
    <row r="22713" spans="10:28">
      <c r="J22713" s="161"/>
      <c r="AB22713" s="164"/>
    </row>
    <row r="22714" spans="10:28">
      <c r="J22714" s="161"/>
      <c r="AB22714" s="164"/>
    </row>
    <row r="22715" spans="10:28">
      <c r="J22715" s="161"/>
      <c r="AB22715" s="164"/>
    </row>
    <row r="22716" spans="10:28">
      <c r="J22716" s="161"/>
      <c r="AB22716" s="164"/>
    </row>
    <row r="22717" spans="10:28">
      <c r="J22717" s="161"/>
      <c r="AB22717" s="164"/>
    </row>
    <row r="22718" spans="10:28">
      <c r="J22718" s="161"/>
      <c r="AB22718" s="164"/>
    </row>
    <row r="22719" spans="10:28">
      <c r="J22719" s="161"/>
      <c r="AB22719" s="164"/>
    </row>
    <row r="22720" spans="10:28">
      <c r="J22720" s="161"/>
      <c r="AB22720" s="164"/>
    </row>
    <row r="22721" spans="10:28">
      <c r="J22721" s="161"/>
      <c r="AB22721" s="164"/>
    </row>
    <row r="22722" spans="10:28">
      <c r="J22722" s="161"/>
      <c r="AB22722" s="164"/>
    </row>
    <row r="22723" spans="10:28">
      <c r="J22723" s="161"/>
      <c r="AB22723" s="164"/>
    </row>
    <row r="22724" spans="10:28">
      <c r="J22724" s="161"/>
      <c r="AB22724" s="164"/>
    </row>
    <row r="22725" spans="10:28">
      <c r="J22725" s="161"/>
      <c r="AB22725" s="164"/>
    </row>
    <row r="22726" spans="10:28">
      <c r="J22726" s="161"/>
      <c r="AB22726" s="164"/>
    </row>
    <row r="22727" spans="10:28">
      <c r="J22727" s="161"/>
      <c r="AB22727" s="164"/>
    </row>
    <row r="22728" spans="10:28">
      <c r="J22728" s="161"/>
      <c r="AB22728" s="164"/>
    </row>
    <row r="22729" spans="10:28">
      <c r="J22729" s="161"/>
      <c r="AB22729" s="164"/>
    </row>
    <row r="22730" spans="10:28">
      <c r="J22730" s="161"/>
      <c r="AB22730" s="164"/>
    </row>
    <row r="22731" spans="10:28">
      <c r="J22731" s="161"/>
      <c r="AB22731" s="164"/>
    </row>
    <row r="22732" spans="10:28">
      <c r="J22732" s="161"/>
      <c r="AB22732" s="164"/>
    </row>
    <row r="22733" spans="10:28">
      <c r="J22733" s="161"/>
      <c r="AB22733" s="164"/>
    </row>
    <row r="22734" spans="10:28">
      <c r="J22734" s="161"/>
      <c r="AB22734" s="164"/>
    </row>
    <row r="22735" spans="10:28">
      <c r="J22735" s="161"/>
      <c r="AB22735" s="164"/>
    </row>
    <row r="22736" spans="10:28">
      <c r="J22736" s="161"/>
      <c r="AB22736" s="164"/>
    </row>
    <row r="22737" spans="10:28">
      <c r="J22737" s="161"/>
      <c r="AB22737" s="164"/>
    </row>
    <row r="22738" spans="10:28">
      <c r="J22738" s="161"/>
      <c r="AB22738" s="164"/>
    </row>
    <row r="22739" spans="10:28">
      <c r="J22739" s="161"/>
      <c r="AB22739" s="164"/>
    </row>
    <row r="22740" spans="10:28">
      <c r="J22740" s="161"/>
      <c r="AB22740" s="164"/>
    </row>
    <row r="22741" spans="10:28">
      <c r="J22741" s="161"/>
      <c r="AB22741" s="164"/>
    </row>
    <row r="22742" spans="10:28">
      <c r="J22742" s="161"/>
      <c r="AB22742" s="164"/>
    </row>
    <row r="22743" spans="10:28">
      <c r="J22743" s="161"/>
      <c r="AB22743" s="164"/>
    </row>
    <row r="22744" spans="10:28">
      <c r="J22744" s="161"/>
      <c r="AB22744" s="164"/>
    </row>
    <row r="22745" spans="10:28">
      <c r="J22745" s="161"/>
      <c r="AB22745" s="164"/>
    </row>
    <row r="22746" spans="10:28">
      <c r="J22746" s="161"/>
      <c r="AB22746" s="164"/>
    </row>
    <row r="22747" spans="10:28">
      <c r="J22747" s="161"/>
      <c r="AB22747" s="164"/>
    </row>
    <row r="22748" spans="10:28">
      <c r="J22748" s="161"/>
      <c r="AB22748" s="164"/>
    </row>
    <row r="22749" spans="10:28">
      <c r="J22749" s="161"/>
      <c r="AB22749" s="164"/>
    </row>
    <row r="22750" spans="10:28">
      <c r="J22750" s="161"/>
      <c r="AB22750" s="164"/>
    </row>
    <row r="22751" spans="10:28">
      <c r="J22751" s="161"/>
      <c r="AB22751" s="164"/>
    </row>
    <row r="22752" spans="10:28">
      <c r="J22752" s="161"/>
      <c r="AB22752" s="164"/>
    </row>
    <row r="22753" spans="5:28">
      <c r="J22753" s="161"/>
      <c r="AB22753" s="164"/>
    </row>
    <row r="22754" spans="5:28">
      <c r="J22754" s="161"/>
      <c r="AB22754" s="164"/>
    </row>
    <row r="22755" spans="5:28">
      <c r="J22755" s="161"/>
      <c r="AB22755" s="164"/>
    </row>
    <row r="22756" spans="5:28">
      <c r="J22756" s="161"/>
      <c r="AB22756" s="164"/>
    </row>
    <row r="22757" spans="5:28">
      <c r="E22757" s="166"/>
      <c r="J22757" s="161"/>
      <c r="AB22757" s="164"/>
    </row>
    <row r="22758" spans="5:28">
      <c r="E22758" s="166"/>
      <c r="J22758" s="161"/>
      <c r="AB22758" s="164"/>
    </row>
    <row r="22759" spans="5:28">
      <c r="E22759" s="166"/>
      <c r="J22759" s="161"/>
      <c r="AB22759" s="164"/>
    </row>
    <row r="22760" spans="5:28">
      <c r="E22760" s="166"/>
      <c r="J22760" s="161"/>
      <c r="AB22760" s="164"/>
    </row>
    <row r="22761" spans="5:28">
      <c r="E22761" s="166"/>
      <c r="J22761" s="161"/>
      <c r="AB22761" s="164"/>
    </row>
    <row r="22762" spans="5:28">
      <c r="E22762" s="166"/>
      <c r="J22762" s="161"/>
      <c r="AB22762" s="164"/>
    </row>
    <row r="22763" spans="5:28">
      <c r="J22763" s="161"/>
      <c r="AB22763" s="164"/>
    </row>
    <row r="22764" spans="5:28">
      <c r="J22764" s="161"/>
      <c r="AB22764" s="164"/>
    </row>
    <row r="22765" spans="5:28">
      <c r="J22765" s="161"/>
      <c r="AB22765" s="164"/>
    </row>
    <row r="22766" spans="5:28">
      <c r="J22766" s="161"/>
      <c r="AB22766" s="164"/>
    </row>
    <row r="22767" spans="5:28">
      <c r="J22767" s="161"/>
      <c r="AB22767" s="164"/>
    </row>
    <row r="22768" spans="5:28">
      <c r="J22768" s="161"/>
      <c r="AB22768" s="164"/>
    </row>
    <row r="22769" spans="10:28">
      <c r="J22769" s="161"/>
      <c r="AB22769" s="164"/>
    </row>
    <row r="22770" spans="10:28">
      <c r="J22770" s="161"/>
      <c r="AB22770" s="164"/>
    </row>
    <row r="22771" spans="10:28">
      <c r="J22771" s="161"/>
      <c r="AB22771" s="164"/>
    </row>
    <row r="22772" spans="10:28">
      <c r="J22772" s="161"/>
      <c r="AB22772" s="164"/>
    </row>
    <row r="22773" spans="10:28">
      <c r="J22773" s="161"/>
      <c r="AB22773" s="164"/>
    </row>
    <row r="22774" spans="10:28">
      <c r="J22774" s="161"/>
      <c r="AB22774" s="164"/>
    </row>
    <row r="22775" spans="10:28">
      <c r="J22775" s="161"/>
      <c r="AB22775" s="164"/>
    </row>
    <row r="22776" spans="10:28">
      <c r="J22776" s="161"/>
      <c r="AB22776" s="164"/>
    </row>
    <row r="22777" spans="10:28">
      <c r="J22777" s="161"/>
      <c r="AB22777" s="164"/>
    </row>
    <row r="22778" spans="10:28">
      <c r="J22778" s="161"/>
      <c r="AB22778" s="164"/>
    </row>
    <row r="22779" spans="10:28">
      <c r="J22779" s="161"/>
      <c r="AB22779" s="164"/>
    </row>
    <row r="22780" spans="10:28">
      <c r="J22780" s="161"/>
      <c r="AB22780" s="164"/>
    </row>
    <row r="22781" spans="10:28">
      <c r="J22781" s="161"/>
      <c r="AB22781" s="164"/>
    </row>
    <row r="22782" spans="10:28">
      <c r="J22782" s="161"/>
      <c r="AB22782" s="164"/>
    </row>
    <row r="22783" spans="10:28">
      <c r="J22783" s="161"/>
      <c r="AB22783" s="164"/>
    </row>
    <row r="22784" spans="10:28">
      <c r="J22784" s="161"/>
      <c r="AB22784" s="164"/>
    </row>
    <row r="22785" spans="10:28">
      <c r="J22785" s="161"/>
      <c r="AB22785" s="164"/>
    </row>
    <row r="22786" spans="10:28">
      <c r="J22786" s="161"/>
      <c r="AB22786" s="164"/>
    </row>
    <row r="22787" spans="10:28">
      <c r="J22787" s="161"/>
      <c r="AB22787" s="164"/>
    </row>
    <row r="22788" spans="10:28">
      <c r="J22788" s="161"/>
      <c r="AB22788" s="164"/>
    </row>
    <row r="22789" spans="10:28">
      <c r="J22789" s="161"/>
      <c r="AB22789" s="164"/>
    </row>
    <row r="22790" spans="10:28">
      <c r="J22790" s="161"/>
      <c r="AB22790" s="164"/>
    </row>
    <row r="22791" spans="10:28">
      <c r="J22791" s="161"/>
      <c r="AB22791" s="164"/>
    </row>
    <row r="22792" spans="10:28">
      <c r="J22792" s="161"/>
      <c r="AB22792" s="164"/>
    </row>
    <row r="22793" spans="10:28">
      <c r="J22793" s="161"/>
      <c r="AB22793" s="164"/>
    </row>
    <row r="22794" spans="10:28">
      <c r="J22794" s="161"/>
      <c r="AB22794" s="164"/>
    </row>
    <row r="22795" spans="10:28">
      <c r="J22795" s="161"/>
      <c r="AB22795" s="164"/>
    </row>
    <row r="22796" spans="10:28">
      <c r="J22796" s="161"/>
      <c r="AB22796" s="164"/>
    </row>
    <row r="22797" spans="10:28">
      <c r="J22797" s="161"/>
      <c r="AB22797" s="164"/>
    </row>
    <row r="22798" spans="10:28">
      <c r="J22798" s="161"/>
      <c r="AB22798" s="164"/>
    </row>
    <row r="22799" spans="10:28">
      <c r="J22799" s="161"/>
      <c r="AB22799" s="164"/>
    </row>
    <row r="22800" spans="10:28">
      <c r="J22800" s="161"/>
      <c r="AB22800" s="164"/>
    </row>
    <row r="22801" spans="10:28">
      <c r="J22801" s="161"/>
      <c r="AB22801" s="164"/>
    </row>
    <row r="22802" spans="10:28">
      <c r="J22802" s="161"/>
      <c r="AB22802" s="164"/>
    </row>
    <row r="22803" spans="10:28">
      <c r="J22803" s="161"/>
      <c r="AB22803" s="164"/>
    </row>
    <row r="22804" spans="10:28">
      <c r="J22804" s="161"/>
      <c r="AB22804" s="164"/>
    </row>
    <row r="22805" spans="10:28">
      <c r="J22805" s="161"/>
      <c r="AB22805" s="164"/>
    </row>
    <row r="22806" spans="10:28">
      <c r="J22806" s="161"/>
      <c r="AB22806" s="164"/>
    </row>
    <row r="22807" spans="10:28">
      <c r="J22807" s="161"/>
      <c r="AB22807" s="164"/>
    </row>
    <row r="22808" spans="10:28">
      <c r="J22808" s="161"/>
      <c r="AB22808" s="164"/>
    </row>
    <row r="22809" spans="10:28">
      <c r="J22809" s="161"/>
      <c r="AB22809" s="164"/>
    </row>
    <row r="22810" spans="10:28">
      <c r="J22810" s="161"/>
      <c r="AB22810" s="164"/>
    </row>
    <row r="22811" spans="10:28">
      <c r="J22811" s="161"/>
      <c r="AB22811" s="164"/>
    </row>
    <row r="22812" spans="10:28">
      <c r="J22812" s="161"/>
      <c r="AB22812" s="164"/>
    </row>
    <row r="22813" spans="10:28">
      <c r="J22813" s="161"/>
      <c r="AB22813" s="164"/>
    </row>
    <row r="22814" spans="10:28">
      <c r="J22814" s="161"/>
      <c r="AB22814" s="164"/>
    </row>
    <row r="22815" spans="10:28">
      <c r="J22815" s="161"/>
      <c r="AB22815" s="164"/>
    </row>
    <row r="22816" spans="10:28">
      <c r="J22816" s="161"/>
      <c r="AB22816" s="164"/>
    </row>
    <row r="22817" spans="5:28">
      <c r="J22817" s="161"/>
      <c r="AB22817" s="164"/>
    </row>
    <row r="22818" spans="5:28">
      <c r="J22818" s="161"/>
      <c r="AB22818" s="164"/>
    </row>
    <row r="22819" spans="5:28">
      <c r="J22819" s="161"/>
      <c r="AB22819" s="164"/>
    </row>
    <row r="22820" spans="5:28">
      <c r="J22820" s="161"/>
      <c r="AB22820" s="164"/>
    </row>
    <row r="22821" spans="5:28">
      <c r="J22821" s="161"/>
      <c r="AB22821" s="164"/>
    </row>
    <row r="22822" spans="5:28">
      <c r="J22822" s="161"/>
      <c r="AB22822" s="164"/>
    </row>
    <row r="22823" spans="5:28">
      <c r="E22823" s="166"/>
      <c r="J22823" s="161"/>
      <c r="AB22823" s="164"/>
    </row>
    <row r="22824" spans="5:28">
      <c r="E22824" s="166"/>
      <c r="J22824" s="161"/>
      <c r="AB22824" s="164"/>
    </row>
    <row r="22825" spans="5:28">
      <c r="E22825" s="166"/>
      <c r="J22825" s="161"/>
      <c r="AB22825" s="164"/>
    </row>
    <row r="22826" spans="5:28">
      <c r="E22826" s="166"/>
      <c r="J22826" s="161"/>
      <c r="AB22826" s="164"/>
    </row>
    <row r="22827" spans="5:28">
      <c r="E22827" s="166"/>
      <c r="J22827" s="161"/>
      <c r="AB22827" s="164"/>
    </row>
    <row r="22828" spans="5:28">
      <c r="E22828" s="166"/>
      <c r="J22828" s="161"/>
      <c r="AB22828" s="164"/>
    </row>
    <row r="22829" spans="5:28">
      <c r="J22829" s="161"/>
      <c r="AB22829" s="164"/>
    </row>
    <row r="22830" spans="5:28">
      <c r="J22830" s="161"/>
      <c r="AB22830" s="164"/>
    </row>
    <row r="22831" spans="5:28">
      <c r="J22831" s="161"/>
      <c r="AB22831" s="164"/>
    </row>
    <row r="22832" spans="5:28">
      <c r="J22832" s="161"/>
      <c r="AB22832" s="164"/>
    </row>
    <row r="22833" spans="10:28">
      <c r="J22833" s="161"/>
      <c r="AB22833" s="164"/>
    </row>
    <row r="22834" spans="10:28">
      <c r="J22834" s="161"/>
      <c r="AB22834" s="164"/>
    </row>
    <row r="22835" spans="10:28">
      <c r="J22835" s="161"/>
      <c r="AB22835" s="164"/>
    </row>
    <row r="22836" spans="10:28">
      <c r="J22836" s="161"/>
      <c r="AB22836" s="164"/>
    </row>
    <row r="22837" spans="10:28">
      <c r="J22837" s="161"/>
      <c r="AB22837" s="164"/>
    </row>
    <row r="22838" spans="10:28">
      <c r="J22838" s="161"/>
      <c r="AB22838" s="164"/>
    </row>
    <row r="22839" spans="10:28">
      <c r="J22839" s="161"/>
      <c r="AB22839" s="164"/>
    </row>
    <row r="22840" spans="10:28">
      <c r="J22840" s="161"/>
      <c r="AB22840" s="164"/>
    </row>
    <row r="22841" spans="10:28">
      <c r="J22841" s="161"/>
      <c r="AB22841" s="164"/>
    </row>
    <row r="22842" spans="10:28">
      <c r="J22842" s="161"/>
      <c r="AB22842" s="164"/>
    </row>
    <row r="22843" spans="10:28">
      <c r="J22843" s="161"/>
      <c r="AB22843" s="164"/>
    </row>
    <row r="22844" spans="10:28">
      <c r="J22844" s="161"/>
      <c r="AB22844" s="164"/>
    </row>
    <row r="22845" spans="10:28">
      <c r="J22845" s="161"/>
      <c r="AB22845" s="164"/>
    </row>
    <row r="22846" spans="10:28">
      <c r="J22846" s="161"/>
      <c r="AB22846" s="164"/>
    </row>
    <row r="22847" spans="10:28">
      <c r="J22847" s="161"/>
      <c r="AB22847" s="164"/>
    </row>
    <row r="22848" spans="10:28">
      <c r="J22848" s="161"/>
      <c r="AB22848" s="164"/>
    </row>
    <row r="22849" spans="10:28">
      <c r="J22849" s="161"/>
      <c r="AB22849" s="164"/>
    </row>
    <row r="22850" spans="10:28">
      <c r="J22850" s="161"/>
      <c r="R22850" s="166"/>
      <c r="AB22850" s="164"/>
    </row>
    <row r="22851" spans="10:28">
      <c r="J22851" s="161"/>
      <c r="AB22851" s="164"/>
    </row>
    <row r="22852" spans="10:28">
      <c r="J22852" s="161"/>
      <c r="AB22852" s="164"/>
    </row>
    <row r="22853" spans="10:28">
      <c r="J22853" s="161"/>
      <c r="AB22853" s="164"/>
    </row>
    <row r="22854" spans="10:28">
      <c r="J22854" s="161"/>
      <c r="AB22854" s="164"/>
    </row>
    <row r="22855" spans="10:28">
      <c r="J22855" s="161"/>
      <c r="AB22855" s="164"/>
    </row>
    <row r="22856" spans="10:28">
      <c r="J22856" s="161"/>
      <c r="AB22856" s="164"/>
    </row>
    <row r="22857" spans="10:28">
      <c r="J22857" s="161"/>
      <c r="AB22857" s="164"/>
    </row>
    <row r="22858" spans="10:28">
      <c r="J22858" s="161"/>
      <c r="AB22858" s="164"/>
    </row>
    <row r="22859" spans="10:28">
      <c r="J22859" s="161"/>
      <c r="AB22859" s="164"/>
    </row>
    <row r="22860" spans="10:28">
      <c r="J22860" s="161"/>
      <c r="AB22860" s="164"/>
    </row>
    <row r="22861" spans="10:28">
      <c r="J22861" s="161"/>
      <c r="AB22861" s="164"/>
    </row>
    <row r="22862" spans="10:28">
      <c r="J22862" s="161"/>
      <c r="AB22862" s="164"/>
    </row>
    <row r="22863" spans="10:28">
      <c r="J22863" s="161"/>
      <c r="AB22863" s="164"/>
    </row>
    <row r="22864" spans="10:28">
      <c r="J22864" s="161"/>
      <c r="AB22864" s="164"/>
    </row>
    <row r="22865" spans="10:28">
      <c r="J22865" s="161"/>
      <c r="AB22865" s="164"/>
    </row>
    <row r="22866" spans="10:28">
      <c r="J22866" s="161"/>
      <c r="AB22866" s="164"/>
    </row>
    <row r="22867" spans="10:28">
      <c r="J22867" s="161"/>
      <c r="AB22867" s="164"/>
    </row>
    <row r="22868" spans="10:28">
      <c r="J22868" s="161"/>
      <c r="AB22868" s="164"/>
    </row>
    <row r="22869" spans="10:28">
      <c r="J22869" s="161"/>
      <c r="AB22869" s="164"/>
    </row>
    <row r="22870" spans="10:28">
      <c r="J22870" s="161"/>
      <c r="AB22870" s="164"/>
    </row>
    <row r="22871" spans="10:28">
      <c r="J22871" s="161"/>
      <c r="AB22871" s="164"/>
    </row>
    <row r="22872" spans="10:28">
      <c r="J22872" s="161"/>
      <c r="AB22872" s="164"/>
    </row>
    <row r="22873" spans="10:28">
      <c r="J22873" s="161"/>
      <c r="AB22873" s="164"/>
    </row>
    <row r="22874" spans="10:28">
      <c r="J22874" s="161"/>
      <c r="AB22874" s="164"/>
    </row>
    <row r="22875" spans="10:28">
      <c r="J22875" s="161"/>
      <c r="AB22875" s="164"/>
    </row>
    <row r="22876" spans="10:28">
      <c r="J22876" s="161"/>
      <c r="AB22876" s="164"/>
    </row>
    <row r="22877" spans="10:28">
      <c r="J22877" s="161"/>
      <c r="AB22877" s="164"/>
    </row>
    <row r="22878" spans="10:28">
      <c r="J22878" s="161"/>
      <c r="AB22878" s="164"/>
    </row>
    <row r="22879" spans="10:28">
      <c r="J22879" s="161"/>
      <c r="AB22879" s="164"/>
    </row>
    <row r="22880" spans="10:28">
      <c r="J22880" s="161"/>
      <c r="AB22880" s="164"/>
    </row>
    <row r="22881" spans="5:28">
      <c r="J22881" s="161"/>
      <c r="AB22881" s="164"/>
    </row>
    <row r="22882" spans="5:28">
      <c r="J22882" s="161"/>
      <c r="AB22882" s="164"/>
    </row>
    <row r="22883" spans="5:28">
      <c r="J22883" s="161"/>
      <c r="AB22883" s="164"/>
    </row>
    <row r="22884" spans="5:28">
      <c r="J22884" s="161"/>
      <c r="AB22884" s="164"/>
    </row>
    <row r="22885" spans="5:28">
      <c r="J22885" s="161"/>
      <c r="AB22885" s="164"/>
    </row>
    <row r="22886" spans="5:28">
      <c r="J22886" s="161"/>
      <c r="AB22886" s="164"/>
    </row>
    <row r="22887" spans="5:28">
      <c r="J22887" s="161"/>
      <c r="AB22887" s="164"/>
    </row>
    <row r="22888" spans="5:28">
      <c r="J22888" s="161"/>
      <c r="AB22888" s="164"/>
    </row>
    <row r="22889" spans="5:28">
      <c r="J22889" s="161"/>
      <c r="AB22889" s="164"/>
    </row>
    <row r="22890" spans="5:28">
      <c r="J22890" s="161"/>
      <c r="AB22890" s="164"/>
    </row>
    <row r="22891" spans="5:28">
      <c r="J22891" s="161"/>
      <c r="AB22891" s="164"/>
    </row>
    <row r="22892" spans="5:28">
      <c r="E22892" s="166"/>
      <c r="J22892" s="161"/>
      <c r="R22892" s="166"/>
      <c r="AB22892" s="164"/>
    </row>
    <row r="22893" spans="5:28">
      <c r="E22893" s="166"/>
      <c r="J22893" s="161"/>
      <c r="AB22893" s="164"/>
    </row>
    <row r="22894" spans="5:28">
      <c r="J22894" s="161"/>
      <c r="AB22894" s="164"/>
    </row>
    <row r="22895" spans="5:28">
      <c r="J22895" s="161"/>
      <c r="AB22895" s="164"/>
    </row>
    <row r="22896" spans="5:28">
      <c r="J22896" s="161"/>
      <c r="R22896" s="166"/>
      <c r="AB22896" s="164"/>
    </row>
    <row r="22897" spans="10:28">
      <c r="J22897" s="161"/>
      <c r="AB22897" s="164"/>
    </row>
    <row r="22898" spans="10:28">
      <c r="J22898" s="161"/>
      <c r="AB22898" s="164"/>
    </row>
    <row r="22899" spans="10:28">
      <c r="J22899" s="161"/>
      <c r="AB22899" s="164"/>
    </row>
    <row r="22900" spans="10:28">
      <c r="J22900" s="161"/>
      <c r="AB22900" s="164"/>
    </row>
    <row r="22901" spans="10:28">
      <c r="J22901" s="161"/>
      <c r="AB22901" s="164"/>
    </row>
    <row r="22902" spans="10:28">
      <c r="J22902" s="161"/>
      <c r="AB22902" s="164"/>
    </row>
    <row r="22903" spans="10:28">
      <c r="J22903" s="161"/>
      <c r="AB22903" s="164"/>
    </row>
    <row r="22904" spans="10:28">
      <c r="J22904" s="161"/>
      <c r="AB22904" s="164"/>
    </row>
    <row r="22905" spans="10:28">
      <c r="J22905" s="161"/>
      <c r="AB22905" s="164"/>
    </row>
    <row r="22906" spans="10:28">
      <c r="J22906" s="161"/>
      <c r="AB22906" s="164"/>
    </row>
    <row r="22907" spans="10:28">
      <c r="J22907" s="161"/>
      <c r="AB22907" s="164"/>
    </row>
    <row r="22908" spans="10:28">
      <c r="J22908" s="161"/>
      <c r="AB22908" s="164"/>
    </row>
    <row r="22909" spans="10:28">
      <c r="J22909" s="161"/>
      <c r="AB22909" s="164"/>
    </row>
    <row r="22910" spans="10:28">
      <c r="J22910" s="161"/>
      <c r="AB22910" s="164"/>
    </row>
    <row r="22911" spans="10:28">
      <c r="J22911" s="161"/>
      <c r="AB22911" s="164"/>
    </row>
    <row r="22912" spans="10:28">
      <c r="J22912" s="161"/>
      <c r="AB22912" s="164"/>
    </row>
    <row r="22913" spans="10:28">
      <c r="J22913" s="161"/>
      <c r="AB22913" s="164"/>
    </row>
    <row r="22914" spans="10:28">
      <c r="J22914" s="161"/>
      <c r="R22914" s="166"/>
      <c r="AB22914" s="164"/>
    </row>
    <row r="22915" spans="10:28">
      <c r="J22915" s="161"/>
      <c r="AB22915" s="164"/>
    </row>
    <row r="22916" spans="10:28">
      <c r="J22916" s="161"/>
      <c r="AB22916" s="164"/>
    </row>
    <row r="22917" spans="10:28">
      <c r="J22917" s="161"/>
      <c r="AB22917" s="164"/>
    </row>
    <row r="22918" spans="10:28">
      <c r="J22918" s="161"/>
      <c r="AB22918" s="164"/>
    </row>
    <row r="22919" spans="10:28">
      <c r="J22919" s="161"/>
      <c r="AB22919" s="164"/>
    </row>
    <row r="22920" spans="10:28">
      <c r="J22920" s="161"/>
      <c r="AB22920" s="164"/>
    </row>
    <row r="22921" spans="10:28">
      <c r="J22921" s="161"/>
      <c r="AB22921" s="164"/>
    </row>
    <row r="22922" spans="10:28">
      <c r="J22922" s="161"/>
      <c r="AB22922" s="164"/>
    </row>
    <row r="22923" spans="10:28">
      <c r="J22923" s="161"/>
      <c r="AB22923" s="164"/>
    </row>
    <row r="22924" spans="10:28">
      <c r="J22924" s="161"/>
      <c r="AB22924" s="164"/>
    </row>
    <row r="22925" spans="10:28">
      <c r="J22925" s="161"/>
      <c r="AB22925" s="164"/>
    </row>
    <row r="22926" spans="10:28">
      <c r="J22926" s="161"/>
      <c r="AB22926" s="164"/>
    </row>
    <row r="22927" spans="10:28">
      <c r="J22927" s="161"/>
      <c r="R22927" s="166"/>
      <c r="AB22927" s="164"/>
    </row>
    <row r="22928" spans="10:28">
      <c r="J22928" s="161"/>
      <c r="AB22928" s="164"/>
    </row>
    <row r="22929" spans="5:28">
      <c r="J22929" s="161"/>
      <c r="AB22929" s="164"/>
    </row>
    <row r="22930" spans="5:28">
      <c r="J22930" s="161"/>
      <c r="AB22930" s="164"/>
    </row>
    <row r="22931" spans="5:28">
      <c r="J22931" s="161"/>
      <c r="AB22931" s="164"/>
    </row>
    <row r="22932" spans="5:28">
      <c r="J22932" s="161"/>
      <c r="AB22932" s="164"/>
    </row>
    <row r="22933" spans="5:28">
      <c r="J22933" s="161"/>
      <c r="AB22933" s="164"/>
    </row>
    <row r="22934" spans="5:28">
      <c r="J22934" s="161"/>
      <c r="AB22934" s="164"/>
    </row>
    <row r="22935" spans="5:28">
      <c r="J22935" s="161"/>
      <c r="AB22935" s="164"/>
    </row>
    <row r="22936" spans="5:28">
      <c r="J22936" s="161"/>
      <c r="AB22936" s="164"/>
    </row>
    <row r="22937" spans="5:28">
      <c r="J22937" s="161"/>
      <c r="AB22937" s="164"/>
    </row>
    <row r="22938" spans="5:28">
      <c r="J22938" s="161"/>
      <c r="AB22938" s="164"/>
    </row>
    <row r="22939" spans="5:28">
      <c r="J22939" s="161"/>
      <c r="AB22939" s="164"/>
    </row>
    <row r="22940" spans="5:28">
      <c r="J22940" s="161"/>
      <c r="AB22940" s="164"/>
    </row>
    <row r="22941" spans="5:28">
      <c r="E22941" s="166"/>
      <c r="J22941" s="161"/>
      <c r="AB22941" s="164"/>
    </row>
    <row r="22942" spans="5:28">
      <c r="E22942" s="166"/>
      <c r="J22942" s="161"/>
      <c r="AB22942" s="164"/>
    </row>
    <row r="22943" spans="5:28">
      <c r="E22943" s="166"/>
      <c r="J22943" s="161"/>
      <c r="AB22943" s="164"/>
    </row>
    <row r="22944" spans="5:28">
      <c r="E22944" s="166"/>
      <c r="J22944" s="161"/>
      <c r="AB22944" s="164"/>
    </row>
    <row r="22945" spans="5:28">
      <c r="E22945" s="166"/>
      <c r="J22945" s="161"/>
      <c r="R22945" s="166"/>
      <c r="AB22945" s="164"/>
    </row>
    <row r="22946" spans="5:28">
      <c r="E22946" s="166"/>
      <c r="J22946" s="161"/>
      <c r="AB22946" s="164"/>
    </row>
    <row r="22947" spans="5:28">
      <c r="E22947" s="166"/>
      <c r="J22947" s="161"/>
      <c r="AB22947" s="164"/>
    </row>
    <row r="22948" spans="5:28">
      <c r="J22948" s="161"/>
      <c r="AB22948" s="164"/>
    </row>
    <row r="22949" spans="5:28">
      <c r="J22949" s="161"/>
      <c r="AB22949" s="164"/>
    </row>
    <row r="22950" spans="5:28">
      <c r="J22950" s="161"/>
      <c r="AB22950" s="164"/>
    </row>
    <row r="22951" spans="5:28">
      <c r="J22951" s="161"/>
      <c r="AB22951" s="164"/>
    </row>
    <row r="22952" spans="5:28">
      <c r="J22952" s="161"/>
      <c r="AB22952" s="164"/>
    </row>
    <row r="22953" spans="5:28">
      <c r="E22953" s="166"/>
      <c r="J22953" s="161"/>
      <c r="AB22953" s="164"/>
    </row>
    <row r="22954" spans="5:28">
      <c r="E22954" s="166"/>
      <c r="J22954" s="161"/>
      <c r="AB22954" s="164"/>
    </row>
    <row r="22955" spans="5:28">
      <c r="E22955" s="166"/>
      <c r="J22955" s="161"/>
      <c r="AB22955" s="164"/>
    </row>
    <row r="22956" spans="5:28">
      <c r="E22956" s="166"/>
      <c r="J22956" s="161"/>
      <c r="AB22956" s="164"/>
    </row>
    <row r="22957" spans="5:28">
      <c r="E22957" s="166"/>
      <c r="J22957" s="161"/>
      <c r="AB22957" s="164"/>
    </row>
    <row r="22958" spans="5:28">
      <c r="E22958" s="166"/>
      <c r="J22958" s="161"/>
      <c r="AB22958" s="164"/>
    </row>
    <row r="22959" spans="5:28">
      <c r="E22959" s="166"/>
      <c r="J22959" s="161"/>
      <c r="AB22959" s="164"/>
    </row>
    <row r="22960" spans="5:28">
      <c r="E22960" s="166"/>
      <c r="J22960" s="161"/>
      <c r="AB22960" s="164"/>
    </row>
    <row r="22961" spans="5:28">
      <c r="E22961" s="166"/>
      <c r="J22961" s="161"/>
      <c r="AB22961" s="164"/>
    </row>
    <row r="22962" spans="5:28">
      <c r="E22962" s="166"/>
      <c r="J22962" s="161"/>
      <c r="AB22962" s="164"/>
    </row>
    <row r="22963" spans="5:28">
      <c r="E22963" s="166"/>
      <c r="J22963" s="161"/>
      <c r="AB22963" s="164"/>
    </row>
    <row r="22964" spans="5:28">
      <c r="J22964" s="161"/>
      <c r="AB22964" s="164"/>
    </row>
    <row r="22965" spans="5:28">
      <c r="J22965" s="161"/>
      <c r="AB22965" s="164"/>
    </row>
    <row r="22966" spans="5:28">
      <c r="J22966" s="161"/>
      <c r="AB22966" s="164"/>
    </row>
    <row r="22967" spans="5:28">
      <c r="J22967" s="161"/>
      <c r="AB22967" s="164"/>
    </row>
    <row r="22968" spans="5:28">
      <c r="J22968" s="161"/>
      <c r="AB22968" s="164"/>
    </row>
    <row r="22969" spans="5:28">
      <c r="J22969" s="161"/>
      <c r="AB22969" s="164"/>
    </row>
    <row r="22970" spans="5:28">
      <c r="J22970" s="161"/>
      <c r="AB22970" s="164"/>
    </row>
    <row r="22971" spans="5:28">
      <c r="J22971" s="161"/>
      <c r="AB22971" s="164"/>
    </row>
    <row r="22972" spans="5:28">
      <c r="J22972" s="161"/>
      <c r="AB22972" s="164"/>
    </row>
    <row r="22973" spans="5:28">
      <c r="J22973" s="161"/>
      <c r="AB22973" s="164"/>
    </row>
    <row r="22974" spans="5:28">
      <c r="J22974" s="161"/>
      <c r="AB22974" s="164"/>
    </row>
    <row r="22975" spans="5:28">
      <c r="J22975" s="161"/>
      <c r="AB22975" s="164"/>
    </row>
    <row r="22976" spans="5:28">
      <c r="J22976" s="161"/>
      <c r="AB22976" s="164"/>
    </row>
    <row r="22977" spans="10:28">
      <c r="J22977" s="161"/>
      <c r="AB22977" s="164"/>
    </row>
    <row r="22978" spans="10:28">
      <c r="J22978" s="161"/>
      <c r="AB22978" s="164"/>
    </row>
    <row r="22979" spans="10:28">
      <c r="J22979" s="161"/>
      <c r="AB22979" s="164"/>
    </row>
    <row r="22980" spans="10:28">
      <c r="J22980" s="161"/>
      <c r="AB22980" s="164"/>
    </row>
    <row r="22981" spans="10:28">
      <c r="J22981" s="161"/>
      <c r="AB22981" s="164"/>
    </row>
    <row r="22982" spans="10:28">
      <c r="J22982" s="161"/>
      <c r="AB22982" s="164"/>
    </row>
    <row r="22983" spans="10:28">
      <c r="J22983" s="161"/>
      <c r="AB22983" s="164"/>
    </row>
    <row r="22984" spans="10:28">
      <c r="J22984" s="161"/>
      <c r="AB22984" s="164"/>
    </row>
    <row r="22985" spans="10:28">
      <c r="J22985" s="161"/>
      <c r="AB22985" s="164"/>
    </row>
    <row r="22986" spans="10:28">
      <c r="J22986" s="161"/>
      <c r="AB22986" s="164"/>
    </row>
    <row r="22987" spans="10:28">
      <c r="J22987" s="161"/>
      <c r="AB22987" s="164"/>
    </row>
    <row r="22988" spans="10:28">
      <c r="J22988" s="161"/>
      <c r="AB22988" s="164"/>
    </row>
    <row r="22989" spans="10:28">
      <c r="J22989" s="161"/>
      <c r="AB22989" s="164"/>
    </row>
    <row r="22990" spans="10:28">
      <c r="J22990" s="161"/>
      <c r="AB22990" s="164"/>
    </row>
    <row r="22991" spans="10:28">
      <c r="J22991" s="161"/>
      <c r="AB22991" s="164"/>
    </row>
    <row r="22992" spans="10:28">
      <c r="J22992" s="161"/>
      <c r="AB22992" s="164"/>
    </row>
    <row r="22993" spans="10:28">
      <c r="J22993" s="161"/>
      <c r="AB22993" s="164"/>
    </row>
    <row r="22994" spans="10:28">
      <c r="J22994" s="161"/>
      <c r="AB22994" s="164"/>
    </row>
    <row r="22995" spans="10:28">
      <c r="J22995" s="161"/>
      <c r="AB22995" s="164"/>
    </row>
    <row r="22996" spans="10:28">
      <c r="J22996" s="161"/>
      <c r="AB22996" s="164"/>
    </row>
    <row r="22997" spans="10:28">
      <c r="J22997" s="161"/>
      <c r="AB22997" s="164"/>
    </row>
    <row r="22998" spans="10:28">
      <c r="J22998" s="161"/>
      <c r="AB22998" s="164"/>
    </row>
    <row r="22999" spans="10:28">
      <c r="J22999" s="161"/>
      <c r="AB22999" s="164"/>
    </row>
    <row r="23000" spans="10:28">
      <c r="J23000" s="161"/>
      <c r="AB23000" s="164"/>
    </row>
    <row r="23001" spans="10:28">
      <c r="J23001" s="161"/>
      <c r="R23001" s="166"/>
      <c r="AB23001" s="164"/>
    </row>
    <row r="23002" spans="10:28">
      <c r="J23002" s="161"/>
      <c r="AB23002" s="164"/>
    </row>
    <row r="23003" spans="10:28">
      <c r="J23003" s="161"/>
      <c r="AB23003" s="164"/>
    </row>
    <row r="23004" spans="10:28">
      <c r="J23004" s="161"/>
      <c r="AB23004" s="164"/>
    </row>
    <row r="23005" spans="10:28">
      <c r="J23005" s="161"/>
      <c r="AB23005" s="164"/>
    </row>
    <row r="23006" spans="10:28">
      <c r="J23006" s="161"/>
      <c r="AB23006" s="164"/>
    </row>
    <row r="23007" spans="10:28">
      <c r="J23007" s="161"/>
      <c r="AB23007" s="164"/>
    </row>
    <row r="23008" spans="10:28">
      <c r="J23008" s="161"/>
      <c r="AB23008" s="164"/>
    </row>
    <row r="23009" spans="5:28">
      <c r="J23009" s="161"/>
      <c r="AB23009" s="164"/>
    </row>
    <row r="23010" spans="5:28">
      <c r="J23010" s="161"/>
      <c r="AB23010" s="164"/>
    </row>
    <row r="23011" spans="5:28">
      <c r="J23011" s="161"/>
      <c r="AB23011" s="164"/>
    </row>
    <row r="23012" spans="5:28">
      <c r="E23012" s="166"/>
      <c r="J23012" s="161"/>
      <c r="AB23012" s="164"/>
    </row>
    <row r="23013" spans="5:28">
      <c r="E23013" s="166"/>
      <c r="J23013" s="161"/>
      <c r="AB23013" s="164"/>
    </row>
    <row r="23014" spans="5:28">
      <c r="E23014" s="166"/>
      <c r="J23014" s="161"/>
      <c r="AB23014" s="164"/>
    </row>
    <row r="23015" spans="5:28">
      <c r="E23015" s="166"/>
      <c r="J23015" s="161"/>
      <c r="AB23015" s="164"/>
    </row>
    <row r="23016" spans="5:28">
      <c r="E23016" s="166"/>
      <c r="J23016" s="161"/>
      <c r="AB23016" s="164"/>
    </row>
    <row r="23017" spans="5:28">
      <c r="E23017" s="166"/>
      <c r="J23017" s="161"/>
      <c r="AB23017" s="164"/>
    </row>
    <row r="23018" spans="5:28">
      <c r="E23018" s="166"/>
      <c r="J23018" s="161"/>
      <c r="AB23018" s="164"/>
    </row>
    <row r="23019" spans="5:28">
      <c r="E23019" s="166"/>
      <c r="J23019" s="161"/>
      <c r="AB23019" s="164"/>
    </row>
    <row r="23020" spans="5:28">
      <c r="J23020" s="161"/>
      <c r="AB23020" s="164"/>
    </row>
    <row r="23021" spans="5:28">
      <c r="E23021" s="166"/>
      <c r="J23021" s="161"/>
      <c r="AB23021" s="164"/>
    </row>
    <row r="23022" spans="5:28">
      <c r="E23022" s="166"/>
      <c r="J23022" s="161"/>
      <c r="AB23022" s="164"/>
    </row>
    <row r="23023" spans="5:28">
      <c r="E23023" s="166"/>
      <c r="J23023" s="161"/>
      <c r="AB23023" s="164"/>
    </row>
    <row r="23024" spans="5:28">
      <c r="E23024" s="166"/>
      <c r="J23024" s="161"/>
      <c r="AB23024" s="164"/>
    </row>
    <row r="23025" spans="5:28">
      <c r="J23025" s="161"/>
      <c r="AB23025" s="164"/>
    </row>
    <row r="23026" spans="5:28">
      <c r="J23026" s="161"/>
      <c r="AB23026" s="164"/>
    </row>
    <row r="23027" spans="5:28">
      <c r="J23027" s="161"/>
      <c r="AB23027" s="164"/>
    </row>
    <row r="23028" spans="5:28">
      <c r="J23028" s="161"/>
      <c r="AB23028" s="164"/>
    </row>
    <row r="23029" spans="5:28">
      <c r="J23029" s="161"/>
      <c r="AB23029" s="164"/>
    </row>
    <row r="23030" spans="5:28">
      <c r="E23030" s="166"/>
      <c r="J23030" s="161"/>
      <c r="AB23030" s="164"/>
    </row>
    <row r="23031" spans="5:28">
      <c r="J23031" s="161"/>
      <c r="AB23031" s="164"/>
    </row>
    <row r="23032" spans="5:28">
      <c r="E23032" s="166"/>
      <c r="J23032" s="161"/>
      <c r="AB23032" s="164"/>
    </row>
    <row r="23033" spans="5:28">
      <c r="J23033" s="161"/>
      <c r="AB23033" s="164"/>
    </row>
    <row r="23034" spans="5:28">
      <c r="J23034" s="161"/>
      <c r="AB23034" s="164"/>
    </row>
    <row r="23035" spans="5:28">
      <c r="J23035" s="161"/>
      <c r="AB23035" s="164"/>
    </row>
    <row r="23036" spans="5:28">
      <c r="J23036" s="161"/>
      <c r="AB23036" s="164"/>
    </row>
    <row r="23037" spans="5:28">
      <c r="J23037" s="161"/>
      <c r="AB23037" s="164"/>
    </row>
    <row r="23038" spans="5:28">
      <c r="J23038" s="161"/>
      <c r="AB23038" s="164"/>
    </row>
    <row r="23039" spans="5:28">
      <c r="J23039" s="161"/>
      <c r="AB23039" s="164"/>
    </row>
    <row r="23040" spans="5:28">
      <c r="E23040" s="166"/>
      <c r="J23040" s="161"/>
      <c r="AB23040" s="164"/>
    </row>
    <row r="23041" spans="5:28">
      <c r="J23041" s="161"/>
      <c r="AB23041" s="164"/>
    </row>
    <row r="23042" spans="5:28">
      <c r="E23042" s="166"/>
      <c r="J23042" s="161"/>
      <c r="AB23042" s="164"/>
    </row>
    <row r="23043" spans="5:28">
      <c r="E23043" s="166"/>
      <c r="J23043" s="161"/>
      <c r="AB23043" s="164"/>
    </row>
    <row r="23044" spans="5:28">
      <c r="E23044" s="166"/>
      <c r="J23044" s="161"/>
      <c r="AB23044" s="164"/>
    </row>
    <row r="23045" spans="5:28">
      <c r="E23045" s="166"/>
      <c r="J23045" s="161"/>
      <c r="AB23045" s="164"/>
    </row>
    <row r="23046" spans="5:28">
      <c r="E23046" s="166"/>
      <c r="J23046" s="161"/>
      <c r="AB23046" s="164"/>
    </row>
    <row r="23047" spans="5:28">
      <c r="E23047" s="166"/>
      <c r="J23047" s="161"/>
      <c r="AB23047" s="164"/>
    </row>
    <row r="23048" spans="5:28">
      <c r="E23048" s="166"/>
      <c r="J23048" s="161"/>
      <c r="AB23048" s="164"/>
    </row>
    <row r="23049" spans="5:28">
      <c r="J23049" s="161"/>
      <c r="AB23049" s="164"/>
    </row>
    <row r="23050" spans="5:28">
      <c r="J23050" s="161"/>
      <c r="AB23050" s="164"/>
    </row>
    <row r="23051" spans="5:28">
      <c r="J23051" s="161"/>
      <c r="AB23051" s="164"/>
    </row>
    <row r="23052" spans="5:28">
      <c r="J23052" s="161"/>
      <c r="AB23052" s="164"/>
    </row>
    <row r="23053" spans="5:28">
      <c r="J23053" s="161"/>
      <c r="AB23053" s="164"/>
    </row>
    <row r="23054" spans="5:28">
      <c r="J23054" s="161"/>
      <c r="AB23054" s="164"/>
    </row>
    <row r="23055" spans="5:28">
      <c r="J23055" s="161"/>
      <c r="AB23055" s="164"/>
    </row>
    <row r="23056" spans="5:28">
      <c r="J23056" s="161"/>
      <c r="AB23056" s="164"/>
    </row>
    <row r="23057" spans="10:28">
      <c r="J23057" s="161"/>
      <c r="AB23057" s="164"/>
    </row>
    <row r="23058" spans="10:28">
      <c r="J23058" s="161"/>
      <c r="R23058" s="166"/>
      <c r="AB23058" s="164"/>
    </row>
    <row r="23059" spans="10:28">
      <c r="J23059" s="161"/>
      <c r="AB23059" s="164"/>
    </row>
    <row r="23060" spans="10:28">
      <c r="J23060" s="161"/>
      <c r="AB23060" s="164"/>
    </row>
    <row r="23061" spans="10:28">
      <c r="J23061" s="161"/>
      <c r="AB23061" s="164"/>
    </row>
    <row r="23062" spans="10:28">
      <c r="J23062" s="161"/>
      <c r="AB23062" s="164"/>
    </row>
    <row r="23063" spans="10:28">
      <c r="J23063" s="161"/>
      <c r="AB23063" s="164"/>
    </row>
    <row r="23064" spans="10:28">
      <c r="J23064" s="161"/>
      <c r="AB23064" s="164"/>
    </row>
    <row r="23065" spans="10:28">
      <c r="J23065" s="161"/>
      <c r="AB23065" s="164"/>
    </row>
    <row r="23066" spans="10:28">
      <c r="J23066" s="161"/>
      <c r="AB23066" s="164"/>
    </row>
    <row r="23067" spans="10:28">
      <c r="J23067" s="161"/>
      <c r="AB23067" s="164"/>
    </row>
    <row r="23068" spans="10:28">
      <c r="J23068" s="161"/>
      <c r="AB23068" s="164"/>
    </row>
    <row r="23069" spans="10:28">
      <c r="J23069" s="161"/>
      <c r="AB23069" s="164"/>
    </row>
    <row r="23070" spans="10:28">
      <c r="J23070" s="161"/>
      <c r="AB23070" s="164"/>
    </row>
    <row r="23071" spans="10:28">
      <c r="J23071" s="161"/>
      <c r="AB23071" s="164"/>
    </row>
    <row r="23072" spans="10:28">
      <c r="J23072" s="161"/>
      <c r="AB23072" s="164"/>
    </row>
    <row r="23073" spans="10:28">
      <c r="J23073" s="161"/>
      <c r="AB23073" s="164"/>
    </row>
    <row r="23074" spans="10:28">
      <c r="J23074" s="161"/>
      <c r="AB23074" s="164"/>
    </row>
    <row r="23075" spans="10:28">
      <c r="J23075" s="161"/>
      <c r="AB23075" s="164"/>
    </row>
    <row r="23076" spans="10:28">
      <c r="J23076" s="161"/>
      <c r="AB23076" s="164"/>
    </row>
    <row r="23077" spans="10:28">
      <c r="J23077" s="161"/>
      <c r="AB23077" s="164"/>
    </row>
    <row r="23078" spans="10:28">
      <c r="J23078" s="161"/>
      <c r="AB23078" s="164"/>
    </row>
    <row r="23079" spans="10:28">
      <c r="J23079" s="161"/>
      <c r="AB23079" s="164"/>
    </row>
    <row r="23080" spans="10:28">
      <c r="J23080" s="161"/>
      <c r="AB23080" s="164"/>
    </row>
    <row r="23081" spans="10:28">
      <c r="J23081" s="161"/>
      <c r="AB23081" s="164"/>
    </row>
    <row r="23082" spans="10:28">
      <c r="J23082" s="161"/>
      <c r="AB23082" s="164"/>
    </row>
    <row r="23083" spans="10:28">
      <c r="J23083" s="161"/>
      <c r="AB23083" s="164"/>
    </row>
    <row r="23084" spans="10:28">
      <c r="J23084" s="161"/>
      <c r="AB23084" s="164"/>
    </row>
    <row r="23085" spans="10:28">
      <c r="J23085" s="161"/>
      <c r="AB23085" s="164"/>
    </row>
    <row r="23086" spans="10:28">
      <c r="J23086" s="161"/>
      <c r="AB23086" s="164"/>
    </row>
    <row r="23087" spans="10:28">
      <c r="J23087" s="161"/>
      <c r="AB23087" s="164"/>
    </row>
    <row r="23088" spans="10:28">
      <c r="J23088" s="161"/>
      <c r="AB23088" s="164"/>
    </row>
    <row r="23089" spans="5:28">
      <c r="J23089" s="161"/>
      <c r="AB23089" s="164"/>
    </row>
    <row r="23090" spans="5:28">
      <c r="J23090" s="161"/>
      <c r="AB23090" s="164"/>
    </row>
    <row r="23091" spans="5:28">
      <c r="J23091" s="161"/>
      <c r="AB23091" s="164"/>
    </row>
    <row r="23092" spans="5:28">
      <c r="J23092" s="161"/>
      <c r="AB23092" s="164"/>
    </row>
    <row r="23093" spans="5:28">
      <c r="J23093" s="161"/>
      <c r="AB23093" s="164"/>
    </row>
    <row r="23094" spans="5:28">
      <c r="J23094" s="161"/>
      <c r="AB23094" s="164"/>
    </row>
    <row r="23095" spans="5:28">
      <c r="E23095" s="166"/>
      <c r="J23095" s="161"/>
      <c r="AB23095" s="164"/>
    </row>
    <row r="23096" spans="5:28">
      <c r="E23096" s="166"/>
      <c r="J23096" s="161"/>
      <c r="AB23096" s="164"/>
    </row>
    <row r="23097" spans="5:28">
      <c r="E23097" s="166"/>
      <c r="J23097" s="161"/>
      <c r="AB23097" s="164"/>
    </row>
    <row r="23098" spans="5:28">
      <c r="E23098" s="166"/>
      <c r="J23098" s="161"/>
      <c r="AB23098" s="164"/>
    </row>
    <row r="23099" spans="5:28">
      <c r="E23099" s="166"/>
      <c r="J23099" s="161"/>
      <c r="AB23099" s="164"/>
    </row>
    <row r="23100" spans="5:28">
      <c r="E23100" s="166"/>
      <c r="J23100" s="161"/>
      <c r="AB23100" s="164"/>
    </row>
    <row r="23101" spans="5:28">
      <c r="E23101" s="166"/>
      <c r="J23101" s="161"/>
      <c r="AB23101" s="164"/>
    </row>
    <row r="23102" spans="5:28">
      <c r="E23102" s="166"/>
      <c r="J23102" s="161"/>
      <c r="AB23102" s="164"/>
    </row>
    <row r="23103" spans="5:28">
      <c r="E23103" s="166"/>
      <c r="J23103" s="161"/>
      <c r="AB23103" s="164"/>
    </row>
    <row r="23104" spans="5:28">
      <c r="E23104" s="166"/>
      <c r="J23104" s="161"/>
      <c r="AB23104" s="164"/>
    </row>
    <row r="23105" spans="5:28">
      <c r="E23105" s="166"/>
      <c r="J23105" s="161"/>
      <c r="AB23105" s="164"/>
    </row>
    <row r="23106" spans="5:28">
      <c r="E23106" s="166"/>
      <c r="J23106" s="161"/>
      <c r="AB23106" s="164"/>
    </row>
    <row r="23107" spans="5:28">
      <c r="E23107" s="166"/>
      <c r="J23107" s="161"/>
      <c r="AB23107" s="164"/>
    </row>
    <row r="23108" spans="5:28">
      <c r="E23108" s="166"/>
      <c r="J23108" s="161"/>
      <c r="AB23108" s="164"/>
    </row>
    <row r="23109" spans="5:28">
      <c r="E23109" s="166"/>
      <c r="J23109" s="161"/>
      <c r="AB23109" s="164"/>
    </row>
    <row r="23110" spans="5:28">
      <c r="E23110" s="166"/>
      <c r="J23110" s="161"/>
      <c r="AB23110" s="164"/>
    </row>
    <row r="23111" spans="5:28">
      <c r="E23111" s="166"/>
      <c r="J23111" s="161"/>
      <c r="AB23111" s="164"/>
    </row>
    <row r="23112" spans="5:28">
      <c r="E23112" s="166"/>
      <c r="J23112" s="161"/>
      <c r="AB23112" s="164"/>
    </row>
    <row r="23113" spans="5:28">
      <c r="E23113" s="166"/>
      <c r="J23113" s="161"/>
      <c r="AB23113" s="164"/>
    </row>
    <row r="23114" spans="5:28">
      <c r="E23114" s="166"/>
      <c r="J23114" s="161"/>
      <c r="AB23114" s="164"/>
    </row>
    <row r="23115" spans="5:28">
      <c r="E23115" s="166"/>
      <c r="J23115" s="161"/>
      <c r="AB23115" s="164"/>
    </row>
    <row r="23116" spans="5:28">
      <c r="E23116" s="166"/>
      <c r="J23116" s="161"/>
      <c r="AB23116" s="164"/>
    </row>
    <row r="23117" spans="5:28">
      <c r="E23117" s="166"/>
      <c r="J23117" s="161"/>
      <c r="AB23117" s="164"/>
    </row>
    <row r="23118" spans="5:28">
      <c r="E23118" s="166"/>
      <c r="J23118" s="161"/>
      <c r="AB23118" s="164"/>
    </row>
    <row r="23119" spans="5:28">
      <c r="E23119" s="166"/>
      <c r="J23119" s="161"/>
      <c r="AB23119" s="164"/>
    </row>
    <row r="23120" spans="5:28">
      <c r="J23120" s="161"/>
      <c r="AB23120" s="164"/>
    </row>
    <row r="23121" spans="10:28">
      <c r="J23121" s="161"/>
      <c r="AB23121" s="164"/>
    </row>
    <row r="23122" spans="10:28">
      <c r="J23122" s="161"/>
      <c r="AB23122" s="164"/>
    </row>
    <row r="23123" spans="10:28">
      <c r="J23123" s="161"/>
      <c r="AB23123" s="164"/>
    </row>
    <row r="23124" spans="10:28">
      <c r="J23124" s="161"/>
      <c r="AB23124" s="164"/>
    </row>
    <row r="23125" spans="10:28">
      <c r="J23125" s="161"/>
      <c r="AB23125" s="164"/>
    </row>
    <row r="23126" spans="10:28">
      <c r="J23126" s="161"/>
      <c r="AB23126" s="164"/>
    </row>
    <row r="23127" spans="10:28">
      <c r="J23127" s="161"/>
      <c r="AB23127" s="164"/>
    </row>
    <row r="23128" spans="10:28">
      <c r="J23128" s="161"/>
      <c r="AB23128" s="164"/>
    </row>
    <row r="23129" spans="10:28">
      <c r="J23129" s="161"/>
      <c r="AB23129" s="164"/>
    </row>
    <row r="23130" spans="10:28">
      <c r="J23130" s="161"/>
      <c r="AB23130" s="164"/>
    </row>
    <row r="23131" spans="10:28">
      <c r="J23131" s="161"/>
      <c r="AB23131" s="164"/>
    </row>
    <row r="23132" spans="10:28">
      <c r="J23132" s="161"/>
      <c r="AB23132" s="164"/>
    </row>
    <row r="23133" spans="10:28">
      <c r="J23133" s="161"/>
      <c r="AB23133" s="164"/>
    </row>
    <row r="23134" spans="10:28">
      <c r="J23134" s="161"/>
      <c r="AB23134" s="164"/>
    </row>
    <row r="23135" spans="10:28">
      <c r="J23135" s="161"/>
      <c r="AB23135" s="164"/>
    </row>
    <row r="23136" spans="10:28">
      <c r="J23136" s="161"/>
      <c r="AB23136" s="164"/>
    </row>
    <row r="23137" spans="5:28">
      <c r="J23137" s="161"/>
      <c r="AB23137" s="164"/>
    </row>
    <row r="23138" spans="5:28">
      <c r="J23138" s="161"/>
      <c r="AB23138" s="164"/>
    </row>
    <row r="23139" spans="5:28">
      <c r="J23139" s="161"/>
      <c r="AB23139" s="164"/>
    </row>
    <row r="23140" spans="5:28">
      <c r="J23140" s="161"/>
      <c r="AB23140" s="164"/>
    </row>
    <row r="23141" spans="5:28">
      <c r="J23141" s="161"/>
      <c r="AB23141" s="164"/>
    </row>
    <row r="23142" spans="5:28">
      <c r="J23142" s="161"/>
      <c r="R23142" s="166"/>
      <c r="AB23142" s="164"/>
    </row>
    <row r="23143" spans="5:28">
      <c r="E23143" s="166"/>
      <c r="J23143" s="161"/>
      <c r="AB23143" s="164"/>
    </row>
    <row r="23144" spans="5:28">
      <c r="E23144" s="166"/>
      <c r="J23144" s="161"/>
      <c r="AB23144" s="164"/>
    </row>
    <row r="23145" spans="5:28">
      <c r="E23145" s="166"/>
      <c r="J23145" s="161"/>
      <c r="AB23145" s="164"/>
    </row>
    <row r="23146" spans="5:28">
      <c r="J23146" s="161"/>
      <c r="AB23146" s="164"/>
    </row>
    <row r="23147" spans="5:28">
      <c r="J23147" s="161"/>
      <c r="AB23147" s="164"/>
    </row>
    <row r="23148" spans="5:28">
      <c r="J23148" s="161"/>
      <c r="AB23148" s="164"/>
    </row>
    <row r="23149" spans="5:28">
      <c r="J23149" s="161"/>
      <c r="AB23149" s="164"/>
    </row>
    <row r="23150" spans="5:28">
      <c r="J23150" s="161"/>
      <c r="AB23150" s="164"/>
    </row>
    <row r="23151" spans="5:28">
      <c r="J23151" s="161"/>
      <c r="AB23151" s="164"/>
    </row>
    <row r="23152" spans="5:28">
      <c r="J23152" s="161"/>
      <c r="AB23152" s="164"/>
    </row>
    <row r="23153" spans="10:28">
      <c r="J23153" s="161"/>
      <c r="AB23153" s="164"/>
    </row>
    <row r="23154" spans="10:28">
      <c r="J23154" s="161"/>
      <c r="AB23154" s="164"/>
    </row>
    <row r="23155" spans="10:28">
      <c r="J23155" s="161"/>
      <c r="AB23155" s="164"/>
    </row>
    <row r="23156" spans="10:28">
      <c r="J23156" s="161"/>
      <c r="AB23156" s="164"/>
    </row>
    <row r="23157" spans="10:28">
      <c r="J23157" s="161"/>
      <c r="AB23157" s="164"/>
    </row>
    <row r="23158" spans="10:28">
      <c r="J23158" s="161"/>
      <c r="AB23158" s="164"/>
    </row>
    <row r="23159" spans="10:28">
      <c r="J23159" s="161"/>
      <c r="AB23159" s="164"/>
    </row>
    <row r="23160" spans="10:28">
      <c r="J23160" s="161"/>
      <c r="AB23160" s="164"/>
    </row>
    <row r="23161" spans="10:28">
      <c r="J23161" s="161"/>
      <c r="AB23161" s="164"/>
    </row>
    <row r="23162" spans="10:28">
      <c r="J23162" s="161"/>
      <c r="AB23162" s="164"/>
    </row>
    <row r="23163" spans="10:28">
      <c r="J23163" s="161"/>
      <c r="AB23163" s="164"/>
    </row>
    <row r="23164" spans="10:28">
      <c r="J23164" s="161"/>
      <c r="AB23164" s="164"/>
    </row>
    <row r="23165" spans="10:28">
      <c r="J23165" s="161"/>
      <c r="AB23165" s="164"/>
    </row>
    <row r="23166" spans="10:28">
      <c r="J23166" s="161"/>
      <c r="AB23166" s="164"/>
    </row>
    <row r="23167" spans="10:28">
      <c r="J23167" s="161"/>
      <c r="AB23167" s="164"/>
    </row>
    <row r="23168" spans="10:28">
      <c r="J23168" s="161"/>
      <c r="AB23168" s="164"/>
    </row>
    <row r="23169" spans="10:28">
      <c r="J23169" s="161"/>
      <c r="AB23169" s="164"/>
    </row>
    <row r="23170" spans="10:28">
      <c r="J23170" s="161"/>
      <c r="AB23170" s="164"/>
    </row>
    <row r="23171" spans="10:28">
      <c r="J23171" s="161"/>
      <c r="AB23171" s="164"/>
    </row>
    <row r="23172" spans="10:28">
      <c r="J23172" s="161"/>
      <c r="AB23172" s="164"/>
    </row>
    <row r="23173" spans="10:28">
      <c r="J23173" s="161"/>
      <c r="AB23173" s="164"/>
    </row>
    <row r="23174" spans="10:28">
      <c r="J23174" s="161"/>
      <c r="AB23174" s="164"/>
    </row>
    <row r="23175" spans="10:28">
      <c r="J23175" s="161"/>
      <c r="AB23175" s="164"/>
    </row>
    <row r="23176" spans="10:28">
      <c r="J23176" s="161"/>
      <c r="AB23176" s="164"/>
    </row>
    <row r="23177" spans="10:28">
      <c r="J23177" s="161"/>
      <c r="AB23177" s="164"/>
    </row>
    <row r="23178" spans="10:28">
      <c r="J23178" s="161"/>
      <c r="AB23178" s="164"/>
    </row>
    <row r="23179" spans="10:28">
      <c r="J23179" s="161"/>
      <c r="AB23179" s="164"/>
    </row>
    <row r="23180" spans="10:28">
      <c r="J23180" s="161"/>
      <c r="AB23180" s="164"/>
    </row>
    <row r="23181" spans="10:28">
      <c r="J23181" s="161"/>
      <c r="AB23181" s="164"/>
    </row>
    <row r="23182" spans="10:28">
      <c r="J23182" s="161"/>
      <c r="AB23182" s="164"/>
    </row>
    <row r="23183" spans="10:28">
      <c r="J23183" s="161"/>
      <c r="AB23183" s="164"/>
    </row>
    <row r="23184" spans="10:28">
      <c r="J23184" s="161"/>
      <c r="AB23184" s="164"/>
    </row>
    <row r="23185" spans="10:28">
      <c r="J23185" s="161"/>
      <c r="AB23185" s="164"/>
    </row>
    <row r="23186" spans="10:28">
      <c r="J23186" s="161"/>
      <c r="AB23186" s="164"/>
    </row>
    <row r="23187" spans="10:28">
      <c r="J23187" s="161"/>
      <c r="AB23187" s="164"/>
    </row>
    <row r="23188" spans="10:28">
      <c r="J23188" s="161"/>
      <c r="AB23188" s="164"/>
    </row>
    <row r="23189" spans="10:28">
      <c r="J23189" s="161"/>
      <c r="AB23189" s="164"/>
    </row>
    <row r="23190" spans="10:28">
      <c r="J23190" s="161"/>
      <c r="AB23190" s="164"/>
    </row>
    <row r="23191" spans="10:28">
      <c r="J23191" s="161"/>
      <c r="R23191" s="166"/>
      <c r="AB23191" s="164"/>
    </row>
    <row r="23192" spans="10:28">
      <c r="J23192" s="161"/>
      <c r="AB23192" s="164"/>
    </row>
    <row r="23193" spans="10:28">
      <c r="J23193" s="161"/>
      <c r="AB23193" s="164"/>
    </row>
    <row r="23194" spans="10:28">
      <c r="J23194" s="161"/>
      <c r="AB23194" s="164"/>
    </row>
    <row r="23195" spans="10:28">
      <c r="J23195" s="161"/>
      <c r="AB23195" s="164"/>
    </row>
    <row r="23196" spans="10:28">
      <c r="J23196" s="161"/>
      <c r="AB23196" s="164"/>
    </row>
    <row r="23197" spans="10:28">
      <c r="J23197" s="161"/>
      <c r="AB23197" s="164"/>
    </row>
    <row r="23198" spans="10:28">
      <c r="J23198" s="161"/>
      <c r="AB23198" s="164"/>
    </row>
    <row r="23199" spans="10:28">
      <c r="J23199" s="161"/>
      <c r="R23199" s="166"/>
      <c r="AB23199" s="164"/>
    </row>
    <row r="23200" spans="10:28">
      <c r="J23200" s="161"/>
      <c r="AB23200" s="164"/>
    </row>
    <row r="23201" spans="10:28">
      <c r="J23201" s="161"/>
      <c r="AB23201" s="164"/>
    </row>
    <row r="23202" spans="10:28">
      <c r="J23202" s="161"/>
      <c r="AB23202" s="164"/>
    </row>
    <row r="23203" spans="10:28">
      <c r="J23203" s="161"/>
      <c r="AB23203" s="164"/>
    </row>
    <row r="23204" spans="10:28">
      <c r="J23204" s="161"/>
      <c r="AB23204" s="164"/>
    </row>
    <row r="23205" spans="10:28">
      <c r="J23205" s="161"/>
      <c r="AB23205" s="164"/>
    </row>
    <row r="23206" spans="10:28">
      <c r="J23206" s="161"/>
      <c r="AB23206" s="164"/>
    </row>
    <row r="23207" spans="10:28">
      <c r="J23207" s="161"/>
      <c r="AB23207" s="164"/>
    </row>
    <row r="23208" spans="10:28">
      <c r="J23208" s="161"/>
      <c r="AB23208" s="164"/>
    </row>
    <row r="23209" spans="10:28">
      <c r="J23209" s="161"/>
      <c r="AB23209" s="164"/>
    </row>
    <row r="23210" spans="10:28">
      <c r="J23210" s="161"/>
      <c r="AB23210" s="164"/>
    </row>
    <row r="23211" spans="10:28">
      <c r="J23211" s="161"/>
      <c r="AB23211" s="164"/>
    </row>
    <row r="23212" spans="10:28">
      <c r="J23212" s="161"/>
      <c r="AB23212" s="164"/>
    </row>
    <row r="23213" spans="10:28">
      <c r="J23213" s="161"/>
      <c r="AB23213" s="164"/>
    </row>
    <row r="23214" spans="10:28">
      <c r="J23214" s="161"/>
      <c r="AB23214" s="164"/>
    </row>
    <row r="23215" spans="10:28">
      <c r="J23215" s="161"/>
      <c r="AB23215" s="164"/>
    </row>
    <row r="23216" spans="10:28">
      <c r="J23216" s="161"/>
      <c r="AB23216" s="164"/>
    </row>
    <row r="23217" spans="10:28">
      <c r="J23217" s="161"/>
      <c r="AB23217" s="164"/>
    </row>
    <row r="23218" spans="10:28">
      <c r="J23218" s="161"/>
      <c r="AB23218" s="164"/>
    </row>
    <row r="23219" spans="10:28">
      <c r="J23219" s="161"/>
      <c r="AB23219" s="164"/>
    </row>
    <row r="23220" spans="10:28">
      <c r="J23220" s="161"/>
      <c r="AB23220" s="164"/>
    </row>
    <row r="23221" spans="10:28">
      <c r="J23221" s="161"/>
      <c r="AB23221" s="164"/>
    </row>
    <row r="23222" spans="10:28">
      <c r="J23222" s="161"/>
      <c r="AB23222" s="164"/>
    </row>
    <row r="23223" spans="10:28">
      <c r="J23223" s="161"/>
      <c r="AB23223" s="164"/>
    </row>
    <row r="23224" spans="10:28">
      <c r="J23224" s="161"/>
      <c r="AB23224" s="164"/>
    </row>
    <row r="23225" spans="10:28">
      <c r="J23225" s="161"/>
      <c r="AB23225" s="164"/>
    </row>
    <row r="23226" spans="10:28">
      <c r="J23226" s="161"/>
      <c r="AB23226" s="164"/>
    </row>
    <row r="23227" spans="10:28">
      <c r="J23227" s="161"/>
      <c r="AB23227" s="164"/>
    </row>
    <row r="23228" spans="10:28">
      <c r="J23228" s="161"/>
      <c r="AB23228" s="164"/>
    </row>
    <row r="23229" spans="10:28">
      <c r="J23229" s="161"/>
      <c r="AB23229" s="164"/>
    </row>
    <row r="23230" spans="10:28">
      <c r="J23230" s="161"/>
      <c r="AB23230" s="164"/>
    </row>
    <row r="23231" spans="10:28">
      <c r="J23231" s="161"/>
      <c r="AB23231" s="164"/>
    </row>
    <row r="23232" spans="10:28">
      <c r="J23232" s="161"/>
      <c r="AB23232" s="164"/>
    </row>
    <row r="23233" spans="10:28">
      <c r="J23233" s="161"/>
      <c r="AB23233" s="164"/>
    </row>
    <row r="23234" spans="10:28">
      <c r="J23234" s="161"/>
      <c r="AB23234" s="164"/>
    </row>
    <row r="23235" spans="10:28">
      <c r="J23235" s="161"/>
      <c r="AB23235" s="164"/>
    </row>
    <row r="23236" spans="10:28">
      <c r="J23236" s="161"/>
      <c r="AB23236" s="164"/>
    </row>
    <row r="23237" spans="10:28">
      <c r="J23237" s="161"/>
      <c r="AB23237" s="164"/>
    </row>
    <row r="23238" spans="10:28">
      <c r="J23238" s="161"/>
      <c r="AB23238" s="164"/>
    </row>
    <row r="23239" spans="10:28">
      <c r="J23239" s="161"/>
      <c r="AB23239" s="164"/>
    </row>
    <row r="23240" spans="10:28">
      <c r="J23240" s="161"/>
      <c r="AB23240" s="164"/>
    </row>
    <row r="23241" spans="10:28">
      <c r="J23241" s="161"/>
      <c r="AB23241" s="164"/>
    </row>
    <row r="23242" spans="10:28">
      <c r="J23242" s="161"/>
      <c r="AB23242" s="164"/>
    </row>
    <row r="23243" spans="10:28">
      <c r="J23243" s="161"/>
      <c r="AB23243" s="164"/>
    </row>
    <row r="23244" spans="10:28">
      <c r="J23244" s="161"/>
      <c r="AB23244" s="164"/>
    </row>
    <row r="23245" spans="10:28">
      <c r="J23245" s="161"/>
      <c r="AB23245" s="164"/>
    </row>
    <row r="23246" spans="10:28">
      <c r="J23246" s="161"/>
      <c r="AB23246" s="164"/>
    </row>
    <row r="23247" spans="10:28">
      <c r="J23247" s="161"/>
      <c r="AB23247" s="164"/>
    </row>
    <row r="23248" spans="10:28">
      <c r="J23248" s="161"/>
      <c r="AB23248" s="164"/>
    </row>
    <row r="23249" spans="10:28">
      <c r="J23249" s="161"/>
      <c r="AB23249" s="164"/>
    </row>
    <row r="23250" spans="10:28">
      <c r="J23250" s="161"/>
      <c r="AB23250" s="164"/>
    </row>
    <row r="23251" spans="10:28">
      <c r="J23251" s="161"/>
      <c r="AB23251" s="164"/>
    </row>
    <row r="23252" spans="10:28">
      <c r="J23252" s="161"/>
      <c r="AB23252" s="164"/>
    </row>
    <row r="23253" spans="10:28">
      <c r="J23253" s="161"/>
      <c r="AB23253" s="164"/>
    </row>
    <row r="23254" spans="10:28">
      <c r="J23254" s="161"/>
      <c r="AB23254" s="164"/>
    </row>
    <row r="23255" spans="10:28">
      <c r="J23255" s="161"/>
      <c r="AB23255" s="164"/>
    </row>
    <row r="23256" spans="10:28">
      <c r="J23256" s="161"/>
      <c r="AB23256" s="164"/>
    </row>
    <row r="23257" spans="10:28">
      <c r="J23257" s="161"/>
      <c r="AB23257" s="164"/>
    </row>
    <row r="23258" spans="10:28">
      <c r="J23258" s="161"/>
      <c r="AB23258" s="164"/>
    </row>
    <row r="23259" spans="10:28">
      <c r="J23259" s="161"/>
      <c r="AB23259" s="164"/>
    </row>
    <row r="23260" spans="10:28">
      <c r="J23260" s="161"/>
      <c r="AB23260" s="164"/>
    </row>
    <row r="23261" spans="10:28">
      <c r="J23261" s="161"/>
      <c r="AB23261" s="164"/>
    </row>
    <row r="23262" spans="10:28">
      <c r="J23262" s="161"/>
      <c r="AB23262" s="164"/>
    </row>
    <row r="23263" spans="10:28">
      <c r="J23263" s="161"/>
      <c r="AB23263" s="164"/>
    </row>
    <row r="23264" spans="10:28">
      <c r="J23264" s="161"/>
      <c r="AB23264" s="164"/>
    </row>
    <row r="23265" spans="5:28">
      <c r="J23265" s="161"/>
      <c r="AB23265" s="164"/>
    </row>
    <row r="23266" spans="5:28">
      <c r="J23266" s="161"/>
      <c r="AB23266" s="164"/>
    </row>
    <row r="23267" spans="5:28">
      <c r="J23267" s="161"/>
      <c r="AB23267" s="164"/>
    </row>
    <row r="23268" spans="5:28">
      <c r="J23268" s="161"/>
      <c r="AB23268" s="164"/>
    </row>
    <row r="23269" spans="5:28">
      <c r="J23269" s="161"/>
      <c r="AB23269" s="164"/>
    </row>
    <row r="23270" spans="5:28">
      <c r="J23270" s="161"/>
      <c r="AB23270" s="164"/>
    </row>
    <row r="23271" spans="5:28">
      <c r="J23271" s="161"/>
      <c r="AB23271" s="164"/>
    </row>
    <row r="23272" spans="5:28">
      <c r="J23272" s="161"/>
      <c r="AB23272" s="164"/>
    </row>
    <row r="23273" spans="5:28">
      <c r="J23273" s="161"/>
      <c r="AB23273" s="164"/>
    </row>
    <row r="23274" spans="5:28">
      <c r="J23274" s="161"/>
      <c r="AB23274" s="164"/>
    </row>
    <row r="23275" spans="5:28">
      <c r="J23275" s="161"/>
      <c r="AB23275" s="164"/>
    </row>
    <row r="23276" spans="5:28">
      <c r="J23276" s="161"/>
      <c r="AB23276" s="164"/>
    </row>
    <row r="23277" spans="5:28">
      <c r="J23277" s="161"/>
      <c r="AB23277" s="164"/>
    </row>
    <row r="23278" spans="5:28">
      <c r="J23278" s="161"/>
      <c r="AB23278" s="164"/>
    </row>
    <row r="23279" spans="5:28">
      <c r="E23279" s="166"/>
      <c r="J23279" s="161"/>
      <c r="AB23279" s="164"/>
    </row>
    <row r="23280" spans="5:28">
      <c r="E23280" s="166"/>
      <c r="J23280" s="161"/>
      <c r="AB23280" s="164"/>
    </row>
    <row r="23281" spans="5:28">
      <c r="E23281" s="166"/>
      <c r="J23281" s="161"/>
      <c r="AB23281" s="164"/>
    </row>
    <row r="23282" spans="5:28">
      <c r="E23282" s="166"/>
      <c r="J23282" s="161"/>
      <c r="AB23282" s="164"/>
    </row>
    <row r="23283" spans="5:28">
      <c r="J23283" s="161"/>
      <c r="AB23283" s="164"/>
    </row>
    <row r="23284" spans="5:28">
      <c r="J23284" s="161"/>
      <c r="AB23284" s="164"/>
    </row>
    <row r="23285" spans="5:28">
      <c r="J23285" s="161"/>
      <c r="AB23285" s="164"/>
    </row>
    <row r="23286" spans="5:28">
      <c r="J23286" s="161"/>
      <c r="AB23286" s="164"/>
    </row>
    <row r="23287" spans="5:28">
      <c r="J23287" s="161"/>
      <c r="AB23287" s="164"/>
    </row>
    <row r="23288" spans="5:28">
      <c r="J23288" s="161"/>
      <c r="AB23288" s="164"/>
    </row>
    <row r="23289" spans="5:28">
      <c r="J23289" s="161"/>
      <c r="AB23289" s="164"/>
    </row>
    <row r="23290" spans="5:28">
      <c r="J23290" s="161"/>
      <c r="AB23290" s="164"/>
    </row>
    <row r="23291" spans="5:28">
      <c r="J23291" s="161"/>
      <c r="AB23291" s="164"/>
    </row>
    <row r="23292" spans="5:28">
      <c r="J23292" s="161"/>
      <c r="AB23292" s="164"/>
    </row>
    <row r="23293" spans="5:28">
      <c r="J23293" s="161"/>
      <c r="AB23293" s="164"/>
    </row>
    <row r="23294" spans="5:28">
      <c r="J23294" s="161"/>
      <c r="AB23294" s="164"/>
    </row>
    <row r="23295" spans="5:28">
      <c r="J23295" s="161"/>
      <c r="AB23295" s="164"/>
    </row>
    <row r="23296" spans="5:28">
      <c r="J23296" s="161"/>
      <c r="AB23296" s="164"/>
    </row>
    <row r="23297" spans="10:28">
      <c r="J23297" s="161"/>
      <c r="AB23297" s="164"/>
    </row>
    <row r="23298" spans="10:28">
      <c r="J23298" s="161"/>
      <c r="AB23298" s="164"/>
    </row>
    <row r="23299" spans="10:28">
      <c r="J23299" s="161"/>
      <c r="AB23299" s="164"/>
    </row>
    <row r="23300" spans="10:28">
      <c r="J23300" s="161"/>
      <c r="AB23300" s="164"/>
    </row>
    <row r="23301" spans="10:28">
      <c r="J23301" s="161"/>
      <c r="AB23301" s="164"/>
    </row>
    <row r="23302" spans="10:28">
      <c r="J23302" s="161"/>
      <c r="AB23302" s="164"/>
    </row>
    <row r="23303" spans="10:28">
      <c r="J23303" s="161"/>
      <c r="AB23303" s="164"/>
    </row>
    <row r="23304" spans="10:28">
      <c r="J23304" s="161"/>
      <c r="AB23304" s="164"/>
    </row>
    <row r="23305" spans="10:28">
      <c r="J23305" s="161"/>
      <c r="AB23305" s="164"/>
    </row>
    <row r="23306" spans="10:28">
      <c r="J23306" s="161"/>
      <c r="AB23306" s="164"/>
    </row>
    <row r="23307" spans="10:28">
      <c r="J23307" s="161"/>
      <c r="AB23307" s="164"/>
    </row>
    <row r="23308" spans="10:28">
      <c r="J23308" s="161"/>
      <c r="AB23308" s="164"/>
    </row>
    <row r="23309" spans="10:28">
      <c r="J23309" s="161"/>
      <c r="AB23309" s="164"/>
    </row>
    <row r="23310" spans="10:28">
      <c r="J23310" s="161"/>
      <c r="AB23310" s="164"/>
    </row>
    <row r="23311" spans="10:28">
      <c r="J23311" s="161"/>
      <c r="AB23311" s="164"/>
    </row>
    <row r="23312" spans="10:28">
      <c r="J23312" s="161"/>
      <c r="AB23312" s="164"/>
    </row>
    <row r="23313" spans="10:28">
      <c r="J23313" s="161"/>
      <c r="AB23313" s="164"/>
    </row>
    <row r="23314" spans="10:28">
      <c r="J23314" s="161"/>
      <c r="AB23314" s="164"/>
    </row>
    <row r="23315" spans="10:28">
      <c r="J23315" s="161"/>
      <c r="AB23315" s="164"/>
    </row>
    <row r="23316" spans="10:28">
      <c r="J23316" s="161"/>
      <c r="AB23316" s="164"/>
    </row>
    <row r="23317" spans="10:28">
      <c r="J23317" s="161"/>
      <c r="AB23317" s="164"/>
    </row>
    <row r="23318" spans="10:28">
      <c r="J23318" s="161"/>
      <c r="AB23318" s="164"/>
    </row>
    <row r="23319" spans="10:28">
      <c r="J23319" s="161"/>
      <c r="AB23319" s="164"/>
    </row>
    <row r="23320" spans="10:28">
      <c r="J23320" s="161"/>
      <c r="AB23320" s="164"/>
    </row>
    <row r="23321" spans="10:28">
      <c r="J23321" s="161"/>
      <c r="AB23321" s="164"/>
    </row>
    <row r="23322" spans="10:28">
      <c r="J23322" s="161"/>
      <c r="AB23322" s="164"/>
    </row>
    <row r="23323" spans="10:28">
      <c r="J23323" s="161"/>
      <c r="AB23323" s="164"/>
    </row>
    <row r="23324" spans="10:28">
      <c r="J23324" s="161"/>
      <c r="AB23324" s="164"/>
    </row>
    <row r="23325" spans="10:28">
      <c r="J23325" s="161"/>
      <c r="AB23325" s="164"/>
    </row>
    <row r="23326" spans="10:28">
      <c r="J23326" s="161"/>
      <c r="AB23326" s="164"/>
    </row>
    <row r="23327" spans="10:28">
      <c r="J23327" s="161"/>
      <c r="AB23327" s="164"/>
    </row>
    <row r="23328" spans="10:28">
      <c r="J23328" s="161"/>
      <c r="AB23328" s="164"/>
    </row>
    <row r="23329" spans="10:28">
      <c r="J23329" s="161"/>
      <c r="AB23329" s="164"/>
    </row>
    <row r="23330" spans="10:28">
      <c r="J23330" s="161"/>
      <c r="AB23330" s="164"/>
    </row>
    <row r="23331" spans="10:28">
      <c r="J23331" s="161"/>
      <c r="AB23331" s="164"/>
    </row>
    <row r="23332" spans="10:28">
      <c r="J23332" s="161"/>
      <c r="AB23332" s="164"/>
    </row>
    <row r="23333" spans="10:28">
      <c r="J23333" s="161"/>
      <c r="AB23333" s="164"/>
    </row>
    <row r="23334" spans="10:28">
      <c r="J23334" s="161"/>
      <c r="AB23334" s="164"/>
    </row>
    <row r="23335" spans="10:28">
      <c r="J23335" s="161"/>
      <c r="AB23335" s="164"/>
    </row>
    <row r="23336" spans="10:28">
      <c r="J23336" s="161"/>
      <c r="AB23336" s="164"/>
    </row>
    <row r="23337" spans="10:28">
      <c r="J23337" s="161"/>
      <c r="AB23337" s="164"/>
    </row>
    <row r="23338" spans="10:28">
      <c r="J23338" s="161"/>
      <c r="AB23338" s="164"/>
    </row>
    <row r="23339" spans="10:28">
      <c r="J23339" s="161"/>
      <c r="AB23339" s="164"/>
    </row>
    <row r="23340" spans="10:28">
      <c r="J23340" s="161"/>
      <c r="AB23340" s="164"/>
    </row>
    <row r="23341" spans="10:28">
      <c r="J23341" s="161"/>
      <c r="AB23341" s="164"/>
    </row>
    <row r="23342" spans="10:28">
      <c r="J23342" s="161"/>
      <c r="AB23342" s="164"/>
    </row>
    <row r="23343" spans="10:28">
      <c r="J23343" s="161"/>
      <c r="AB23343" s="164"/>
    </row>
    <row r="23344" spans="10:28">
      <c r="J23344" s="161"/>
      <c r="AB23344" s="164"/>
    </row>
    <row r="23345" spans="5:28">
      <c r="J23345" s="161"/>
      <c r="AB23345" s="164"/>
    </row>
    <row r="23346" spans="5:28">
      <c r="J23346" s="161"/>
      <c r="AB23346" s="164"/>
    </row>
    <row r="23347" spans="5:28">
      <c r="J23347" s="161"/>
      <c r="AB23347" s="164"/>
    </row>
    <row r="23348" spans="5:28">
      <c r="J23348" s="161"/>
      <c r="AB23348" s="164"/>
    </row>
    <row r="23349" spans="5:28">
      <c r="J23349" s="161"/>
      <c r="AB23349" s="164"/>
    </row>
    <row r="23350" spans="5:28">
      <c r="J23350" s="161"/>
      <c r="AB23350" s="164"/>
    </row>
    <row r="23351" spans="5:28">
      <c r="J23351" s="161"/>
      <c r="AB23351" s="164"/>
    </row>
    <row r="23352" spans="5:28">
      <c r="J23352" s="161"/>
      <c r="AB23352" s="164"/>
    </row>
    <row r="23353" spans="5:28">
      <c r="J23353" s="161"/>
      <c r="AB23353" s="164"/>
    </row>
    <row r="23354" spans="5:28">
      <c r="J23354" s="161"/>
      <c r="AB23354" s="164"/>
    </row>
    <row r="23355" spans="5:28">
      <c r="J23355" s="161"/>
      <c r="AB23355" s="164"/>
    </row>
    <row r="23356" spans="5:28">
      <c r="J23356" s="161"/>
      <c r="AB23356" s="164"/>
    </row>
    <row r="23357" spans="5:28">
      <c r="J23357" s="161"/>
      <c r="AB23357" s="164"/>
    </row>
    <row r="23358" spans="5:28">
      <c r="J23358" s="161"/>
      <c r="AB23358" s="164"/>
    </row>
    <row r="23359" spans="5:28">
      <c r="E23359" s="166"/>
      <c r="J23359" s="161"/>
      <c r="AB23359" s="164"/>
    </row>
    <row r="23360" spans="5:28">
      <c r="E23360" s="166"/>
      <c r="J23360" s="161"/>
      <c r="AB23360" s="164"/>
    </row>
    <row r="23361" spans="5:28">
      <c r="E23361" s="166"/>
      <c r="J23361" s="161"/>
      <c r="AB23361" s="164"/>
    </row>
    <row r="23362" spans="5:28">
      <c r="E23362" s="166"/>
      <c r="J23362" s="161"/>
      <c r="AB23362" s="164"/>
    </row>
    <row r="23363" spans="5:28">
      <c r="J23363" s="161"/>
      <c r="AB23363" s="164"/>
    </row>
    <row r="23364" spans="5:28">
      <c r="J23364" s="161"/>
      <c r="AB23364" s="164"/>
    </row>
    <row r="23365" spans="5:28">
      <c r="J23365" s="161"/>
      <c r="AB23365" s="164"/>
    </row>
    <row r="23366" spans="5:28">
      <c r="J23366" s="161"/>
      <c r="AB23366" s="164"/>
    </row>
    <row r="23367" spans="5:28">
      <c r="J23367" s="161"/>
      <c r="AB23367" s="164"/>
    </row>
    <row r="23368" spans="5:28">
      <c r="J23368" s="161"/>
      <c r="AB23368" s="164"/>
    </row>
    <row r="23369" spans="5:28">
      <c r="J23369" s="161"/>
      <c r="AB23369" s="164"/>
    </row>
    <row r="23370" spans="5:28">
      <c r="J23370" s="161"/>
      <c r="AB23370" s="164"/>
    </row>
    <row r="23371" spans="5:28">
      <c r="E23371" s="166"/>
      <c r="J23371" s="161"/>
      <c r="AB23371" s="164"/>
    </row>
    <row r="23372" spans="5:28">
      <c r="E23372" s="166"/>
      <c r="J23372" s="161"/>
      <c r="AB23372" s="164"/>
    </row>
    <row r="23373" spans="5:28">
      <c r="E23373" s="166"/>
      <c r="J23373" s="161"/>
      <c r="AB23373" s="164"/>
    </row>
    <row r="23374" spans="5:28">
      <c r="E23374" s="166"/>
      <c r="J23374" s="161"/>
      <c r="AB23374" s="164"/>
    </row>
    <row r="23375" spans="5:28">
      <c r="E23375" s="166"/>
      <c r="J23375" s="161"/>
      <c r="AB23375" s="164"/>
    </row>
    <row r="23376" spans="5:28">
      <c r="E23376" s="166"/>
      <c r="J23376" s="161"/>
      <c r="AB23376" s="164"/>
    </row>
    <row r="23377" spans="5:28">
      <c r="E23377" s="166"/>
      <c r="J23377" s="161"/>
      <c r="AB23377" s="164"/>
    </row>
    <row r="23378" spans="5:28">
      <c r="E23378" s="166"/>
      <c r="J23378" s="161"/>
      <c r="AB23378" s="164"/>
    </row>
    <row r="23379" spans="5:28">
      <c r="E23379" s="166"/>
      <c r="J23379" s="161"/>
      <c r="AB23379" s="164"/>
    </row>
    <row r="23380" spans="5:28">
      <c r="E23380" s="166"/>
      <c r="J23380" s="161"/>
      <c r="AB23380" s="164"/>
    </row>
    <row r="23381" spans="5:28">
      <c r="E23381" s="166"/>
      <c r="J23381" s="161"/>
      <c r="AB23381" s="164"/>
    </row>
    <row r="23382" spans="5:28">
      <c r="E23382" s="166"/>
      <c r="J23382" s="161"/>
      <c r="AB23382" s="164"/>
    </row>
    <row r="23383" spans="5:28">
      <c r="E23383" s="166"/>
      <c r="J23383" s="161"/>
      <c r="AB23383" s="164"/>
    </row>
    <row r="23384" spans="5:28">
      <c r="E23384" s="166"/>
      <c r="J23384" s="161"/>
      <c r="AB23384" s="164"/>
    </row>
    <row r="23385" spans="5:28">
      <c r="E23385" s="166"/>
      <c r="J23385" s="161"/>
      <c r="AB23385" s="164"/>
    </row>
    <row r="23386" spans="5:28">
      <c r="E23386" s="166"/>
      <c r="J23386" s="161"/>
      <c r="AB23386" s="164"/>
    </row>
    <row r="23387" spans="5:28">
      <c r="E23387" s="166"/>
      <c r="J23387" s="161"/>
      <c r="AB23387" s="164"/>
    </row>
    <row r="23388" spans="5:28">
      <c r="E23388" s="166"/>
      <c r="J23388" s="161"/>
      <c r="AB23388" s="164"/>
    </row>
    <row r="23389" spans="5:28">
      <c r="E23389" s="166"/>
      <c r="J23389" s="161"/>
      <c r="AB23389" s="164"/>
    </row>
    <row r="23390" spans="5:28">
      <c r="E23390" s="166"/>
      <c r="J23390" s="161"/>
      <c r="AB23390" s="164"/>
    </row>
    <row r="23391" spans="5:28">
      <c r="E23391" s="166"/>
      <c r="J23391" s="161"/>
      <c r="AB23391" s="164"/>
    </row>
    <row r="23392" spans="5:28">
      <c r="J23392" s="161"/>
      <c r="AB23392" s="164"/>
    </row>
    <row r="23393" spans="5:28">
      <c r="J23393" s="161"/>
      <c r="AB23393" s="164"/>
    </row>
    <row r="23394" spans="5:28">
      <c r="J23394" s="161"/>
      <c r="AB23394" s="164"/>
    </row>
    <row r="23395" spans="5:28">
      <c r="J23395" s="161"/>
      <c r="AB23395" s="164"/>
    </row>
    <row r="23396" spans="5:28">
      <c r="J23396" s="161"/>
      <c r="AB23396" s="164"/>
    </row>
    <row r="23397" spans="5:28">
      <c r="J23397" s="161"/>
      <c r="AB23397" s="164"/>
    </row>
    <row r="23398" spans="5:28">
      <c r="E23398" s="166"/>
      <c r="J23398" s="161"/>
      <c r="AB23398" s="164"/>
    </row>
    <row r="23399" spans="5:28">
      <c r="J23399" s="161"/>
      <c r="AB23399" s="164"/>
    </row>
    <row r="23400" spans="5:28">
      <c r="J23400" s="161"/>
      <c r="AB23400" s="164"/>
    </row>
    <row r="23401" spans="5:28">
      <c r="J23401" s="161"/>
      <c r="AB23401" s="164"/>
    </row>
    <row r="23402" spans="5:28">
      <c r="J23402" s="161"/>
      <c r="AB23402" s="164"/>
    </row>
    <row r="23403" spans="5:28">
      <c r="J23403" s="161"/>
      <c r="AB23403" s="164"/>
    </row>
    <row r="23404" spans="5:28">
      <c r="J23404" s="161"/>
      <c r="AB23404" s="164"/>
    </row>
    <row r="23405" spans="5:28">
      <c r="J23405" s="161"/>
      <c r="AB23405" s="164"/>
    </row>
    <row r="23406" spans="5:28">
      <c r="J23406" s="161"/>
      <c r="AB23406" s="164"/>
    </row>
    <row r="23407" spans="5:28">
      <c r="E23407" s="166"/>
      <c r="J23407" s="161"/>
      <c r="AB23407" s="164"/>
    </row>
    <row r="23408" spans="5:28">
      <c r="E23408" s="166"/>
      <c r="J23408" s="161"/>
      <c r="AB23408" s="164"/>
    </row>
    <row r="23409" spans="5:28">
      <c r="E23409" s="166"/>
      <c r="J23409" s="161"/>
      <c r="AB23409" s="164"/>
    </row>
    <row r="23410" spans="5:28">
      <c r="E23410" s="166"/>
      <c r="J23410" s="161"/>
      <c r="AB23410" s="164"/>
    </row>
    <row r="23411" spans="5:28">
      <c r="E23411" s="166"/>
      <c r="J23411" s="161"/>
      <c r="AB23411" s="164"/>
    </row>
    <row r="23412" spans="5:28">
      <c r="E23412" s="166"/>
      <c r="J23412" s="161"/>
      <c r="AB23412" s="164"/>
    </row>
    <row r="23413" spans="5:28">
      <c r="E23413" s="166"/>
      <c r="J23413" s="161"/>
      <c r="AB23413" s="164"/>
    </row>
    <row r="23414" spans="5:28">
      <c r="E23414" s="166"/>
      <c r="J23414" s="161"/>
      <c r="AB23414" s="164"/>
    </row>
    <row r="23415" spans="5:28">
      <c r="E23415" s="166"/>
      <c r="J23415" s="161"/>
      <c r="AB23415" s="164"/>
    </row>
    <row r="23416" spans="5:28">
      <c r="E23416" s="166"/>
      <c r="J23416" s="161"/>
      <c r="AB23416" s="164"/>
    </row>
    <row r="23417" spans="5:28">
      <c r="E23417" s="166"/>
      <c r="J23417" s="161"/>
      <c r="AB23417" s="164"/>
    </row>
    <row r="23418" spans="5:28">
      <c r="E23418" s="166"/>
      <c r="J23418" s="161"/>
      <c r="AB23418" s="164"/>
    </row>
    <row r="23419" spans="5:28">
      <c r="E23419" s="166"/>
      <c r="J23419" s="161"/>
      <c r="AB23419" s="164"/>
    </row>
    <row r="23420" spans="5:28">
      <c r="J23420" s="161"/>
      <c r="AB23420" s="164"/>
    </row>
    <row r="23421" spans="5:28">
      <c r="J23421" s="161"/>
      <c r="AB23421" s="164"/>
    </row>
    <row r="23422" spans="5:28">
      <c r="J23422" s="161"/>
      <c r="AB23422" s="164"/>
    </row>
    <row r="23423" spans="5:28">
      <c r="J23423" s="161"/>
      <c r="AB23423" s="164"/>
    </row>
    <row r="23424" spans="5:28">
      <c r="J23424" s="161"/>
      <c r="AB23424" s="164"/>
    </row>
    <row r="23425" spans="10:28">
      <c r="J23425" s="161"/>
      <c r="AB23425" s="164"/>
    </row>
    <row r="23426" spans="10:28">
      <c r="J23426" s="161"/>
      <c r="AB23426" s="164"/>
    </row>
    <row r="23427" spans="10:28">
      <c r="J23427" s="161"/>
      <c r="AB23427" s="164"/>
    </row>
    <row r="23428" spans="10:28">
      <c r="J23428" s="161"/>
      <c r="AB23428" s="164"/>
    </row>
    <row r="23429" spans="10:28">
      <c r="J23429" s="161"/>
      <c r="AB23429" s="164"/>
    </row>
    <row r="23430" spans="10:28">
      <c r="J23430" s="161"/>
      <c r="AB23430" s="164"/>
    </row>
    <row r="23431" spans="10:28">
      <c r="J23431" s="161"/>
      <c r="AB23431" s="164"/>
    </row>
    <row r="23432" spans="10:28">
      <c r="J23432" s="161"/>
      <c r="AB23432" s="164"/>
    </row>
    <row r="23433" spans="10:28">
      <c r="J23433" s="161"/>
      <c r="AB23433" s="164"/>
    </row>
    <row r="23434" spans="10:28">
      <c r="J23434" s="161"/>
      <c r="AB23434" s="164"/>
    </row>
    <row r="23435" spans="10:28">
      <c r="J23435" s="161"/>
      <c r="AB23435" s="164"/>
    </row>
    <row r="23436" spans="10:28">
      <c r="J23436" s="161"/>
      <c r="AB23436" s="164"/>
    </row>
    <row r="23437" spans="10:28">
      <c r="J23437" s="161"/>
      <c r="AB23437" s="164"/>
    </row>
    <row r="23438" spans="10:28">
      <c r="J23438" s="161"/>
      <c r="AB23438" s="164"/>
    </row>
    <row r="23439" spans="10:28">
      <c r="J23439" s="161"/>
      <c r="AB23439" s="164"/>
    </row>
    <row r="23440" spans="10:28">
      <c r="J23440" s="161"/>
      <c r="AB23440" s="164"/>
    </row>
    <row r="23441" spans="10:28">
      <c r="J23441" s="161"/>
      <c r="AB23441" s="164"/>
    </row>
    <row r="23442" spans="10:28">
      <c r="J23442" s="161"/>
      <c r="AB23442" s="164"/>
    </row>
    <row r="23443" spans="10:28">
      <c r="J23443" s="161"/>
      <c r="AB23443" s="164"/>
    </row>
    <row r="23444" spans="10:28">
      <c r="J23444" s="161"/>
      <c r="AB23444" s="164"/>
    </row>
    <row r="23445" spans="10:28">
      <c r="J23445" s="161"/>
      <c r="AB23445" s="164"/>
    </row>
    <row r="23446" spans="10:28">
      <c r="J23446" s="161"/>
      <c r="AB23446" s="164"/>
    </row>
    <row r="23447" spans="10:28">
      <c r="J23447" s="161"/>
      <c r="AB23447" s="164"/>
    </row>
    <row r="23448" spans="10:28">
      <c r="J23448" s="161"/>
      <c r="AB23448" s="164"/>
    </row>
    <row r="23449" spans="10:28">
      <c r="J23449" s="161"/>
      <c r="AB23449" s="164"/>
    </row>
    <row r="23450" spans="10:28">
      <c r="J23450" s="161"/>
      <c r="AB23450" s="164"/>
    </row>
    <row r="23451" spans="10:28">
      <c r="J23451" s="161"/>
      <c r="AB23451" s="164"/>
    </row>
    <row r="23452" spans="10:28">
      <c r="J23452" s="161"/>
      <c r="AB23452" s="164"/>
    </row>
    <row r="23453" spans="10:28">
      <c r="J23453" s="161"/>
      <c r="AB23453" s="164"/>
    </row>
    <row r="23454" spans="10:28">
      <c r="J23454" s="161"/>
      <c r="AB23454" s="164"/>
    </row>
    <row r="23455" spans="10:28">
      <c r="J23455" s="161"/>
      <c r="AB23455" s="164"/>
    </row>
    <row r="23456" spans="10:28">
      <c r="J23456" s="161"/>
      <c r="AB23456" s="164"/>
    </row>
    <row r="23457" spans="10:28">
      <c r="J23457" s="161"/>
      <c r="AB23457" s="164"/>
    </row>
    <row r="23458" spans="10:28">
      <c r="J23458" s="161"/>
      <c r="AB23458" s="164"/>
    </row>
    <row r="23459" spans="10:28">
      <c r="J23459" s="161"/>
      <c r="AB23459" s="164"/>
    </row>
    <row r="23460" spans="10:28">
      <c r="J23460" s="161"/>
      <c r="AB23460" s="164"/>
    </row>
    <row r="23461" spans="10:28">
      <c r="J23461" s="161"/>
      <c r="AB23461" s="164"/>
    </row>
    <row r="23462" spans="10:28">
      <c r="J23462" s="161"/>
      <c r="AB23462" s="164"/>
    </row>
    <row r="23463" spans="10:28">
      <c r="J23463" s="161"/>
      <c r="AB23463" s="164"/>
    </row>
    <row r="23464" spans="10:28">
      <c r="J23464" s="161"/>
      <c r="AB23464" s="164"/>
    </row>
    <row r="23465" spans="10:28">
      <c r="J23465" s="161"/>
      <c r="AB23465" s="164"/>
    </row>
    <row r="23466" spans="10:28">
      <c r="J23466" s="161"/>
      <c r="AB23466" s="164"/>
    </row>
    <row r="23467" spans="10:28">
      <c r="J23467" s="161"/>
      <c r="AB23467" s="164"/>
    </row>
    <row r="23468" spans="10:28">
      <c r="J23468" s="161"/>
      <c r="AB23468" s="164"/>
    </row>
    <row r="23469" spans="10:28">
      <c r="J23469" s="161"/>
      <c r="AB23469" s="164"/>
    </row>
    <row r="23470" spans="10:28">
      <c r="J23470" s="161"/>
      <c r="AB23470" s="164"/>
    </row>
    <row r="23471" spans="10:28">
      <c r="J23471" s="161"/>
      <c r="AB23471" s="164"/>
    </row>
    <row r="23472" spans="10:28">
      <c r="J23472" s="161"/>
      <c r="AB23472" s="164"/>
    </row>
    <row r="23473" spans="5:28">
      <c r="J23473" s="161"/>
      <c r="AB23473" s="164"/>
    </row>
    <row r="23474" spans="5:28">
      <c r="J23474" s="161"/>
      <c r="AB23474" s="164"/>
    </row>
    <row r="23475" spans="5:28">
      <c r="E23475" s="166"/>
      <c r="J23475" s="161"/>
      <c r="AB23475" s="164"/>
    </row>
    <row r="23476" spans="5:28">
      <c r="E23476" s="166"/>
      <c r="J23476" s="161"/>
      <c r="AB23476" s="164"/>
    </row>
    <row r="23477" spans="5:28">
      <c r="E23477" s="166"/>
      <c r="J23477" s="161"/>
      <c r="AB23477" s="164"/>
    </row>
    <row r="23478" spans="5:28">
      <c r="E23478" s="166"/>
      <c r="J23478" s="161"/>
      <c r="AB23478" s="164"/>
    </row>
    <row r="23479" spans="5:28">
      <c r="E23479" s="166"/>
      <c r="J23479" s="161"/>
      <c r="AB23479" s="164"/>
    </row>
    <row r="23480" spans="5:28">
      <c r="E23480" s="166"/>
      <c r="J23480" s="161"/>
      <c r="AB23480" s="164"/>
    </row>
    <row r="23481" spans="5:28">
      <c r="E23481" s="166"/>
      <c r="J23481" s="161"/>
      <c r="AB23481" s="164"/>
    </row>
    <row r="23482" spans="5:28">
      <c r="E23482" s="166"/>
      <c r="J23482" s="161"/>
      <c r="AB23482" s="164"/>
    </row>
    <row r="23483" spans="5:28">
      <c r="E23483" s="166"/>
      <c r="J23483" s="161"/>
      <c r="AB23483" s="164"/>
    </row>
    <row r="23484" spans="5:28">
      <c r="E23484" s="166"/>
      <c r="J23484" s="161"/>
      <c r="AB23484" s="164"/>
    </row>
    <row r="23485" spans="5:28">
      <c r="E23485" s="166"/>
      <c r="J23485" s="161"/>
      <c r="AB23485" s="164"/>
    </row>
    <row r="23486" spans="5:28">
      <c r="E23486" s="166"/>
      <c r="J23486" s="161"/>
      <c r="AB23486" s="164"/>
    </row>
    <row r="23487" spans="5:28">
      <c r="E23487" s="166"/>
      <c r="J23487" s="161"/>
      <c r="AB23487" s="164"/>
    </row>
    <row r="23488" spans="5:28">
      <c r="E23488" s="166"/>
      <c r="J23488" s="161"/>
      <c r="AB23488" s="164"/>
    </row>
    <row r="23489" spans="5:28">
      <c r="E23489" s="166"/>
      <c r="J23489" s="161"/>
      <c r="AB23489" s="164"/>
    </row>
    <row r="23490" spans="5:28">
      <c r="E23490" s="166"/>
      <c r="J23490" s="161"/>
      <c r="AB23490" s="164"/>
    </row>
    <row r="23491" spans="5:28">
      <c r="E23491" s="166"/>
      <c r="J23491" s="161"/>
      <c r="AB23491" s="164"/>
    </row>
    <row r="23492" spans="5:28">
      <c r="E23492" s="166"/>
      <c r="J23492" s="161"/>
      <c r="AB23492" s="164"/>
    </row>
    <row r="23493" spans="5:28">
      <c r="E23493" s="166"/>
      <c r="J23493" s="161"/>
      <c r="AB23493" s="164"/>
    </row>
    <row r="23494" spans="5:28">
      <c r="E23494" s="166"/>
      <c r="J23494" s="161"/>
      <c r="AB23494" s="164"/>
    </row>
    <row r="23495" spans="5:28">
      <c r="E23495" s="166"/>
      <c r="J23495" s="161"/>
      <c r="AB23495" s="164"/>
    </row>
    <row r="23496" spans="5:28">
      <c r="E23496" s="166"/>
      <c r="J23496" s="161"/>
      <c r="AB23496" s="164"/>
    </row>
    <row r="23497" spans="5:28">
      <c r="E23497" s="166"/>
      <c r="J23497" s="161"/>
      <c r="AB23497" s="164"/>
    </row>
    <row r="23498" spans="5:28">
      <c r="J23498" s="161"/>
      <c r="AB23498" s="164"/>
    </row>
    <row r="23499" spans="5:28">
      <c r="J23499" s="161"/>
      <c r="AB23499" s="164"/>
    </row>
    <row r="23500" spans="5:28">
      <c r="J23500" s="161"/>
      <c r="AB23500" s="164"/>
    </row>
    <row r="23501" spans="5:28">
      <c r="J23501" s="161"/>
      <c r="AB23501" s="164"/>
    </row>
    <row r="23502" spans="5:28">
      <c r="J23502" s="161"/>
      <c r="AB23502" s="164"/>
    </row>
    <row r="23503" spans="5:28">
      <c r="J23503" s="161"/>
      <c r="AB23503" s="164"/>
    </row>
    <row r="23504" spans="5:28">
      <c r="J23504" s="161"/>
      <c r="AB23504" s="164"/>
    </row>
    <row r="23505" spans="10:28">
      <c r="J23505" s="161"/>
      <c r="AB23505" s="164"/>
    </row>
    <row r="23506" spans="10:28">
      <c r="J23506" s="161"/>
      <c r="AB23506" s="164"/>
    </row>
    <row r="23507" spans="10:28">
      <c r="J23507" s="161"/>
      <c r="AB23507" s="164"/>
    </row>
    <row r="23508" spans="10:28">
      <c r="J23508" s="161"/>
      <c r="AB23508" s="164"/>
    </row>
    <row r="23509" spans="10:28">
      <c r="J23509" s="161"/>
      <c r="AB23509" s="164"/>
    </row>
    <row r="23510" spans="10:28">
      <c r="J23510" s="161"/>
      <c r="AB23510" s="164"/>
    </row>
    <row r="23511" spans="10:28">
      <c r="J23511" s="161"/>
      <c r="AB23511" s="164"/>
    </row>
    <row r="23512" spans="10:28">
      <c r="J23512" s="161"/>
      <c r="AB23512" s="164"/>
    </row>
    <row r="23513" spans="10:28">
      <c r="J23513" s="161"/>
      <c r="AB23513" s="164"/>
    </row>
    <row r="23514" spans="10:28">
      <c r="J23514" s="161"/>
      <c r="AB23514" s="164"/>
    </row>
    <row r="23515" spans="10:28">
      <c r="J23515" s="161"/>
      <c r="AB23515" s="164"/>
    </row>
    <row r="23516" spans="10:28">
      <c r="J23516" s="161"/>
      <c r="AB23516" s="164"/>
    </row>
    <row r="23517" spans="10:28">
      <c r="J23517" s="161"/>
      <c r="AB23517" s="164"/>
    </row>
    <row r="23518" spans="10:28">
      <c r="J23518" s="161"/>
      <c r="AB23518" s="164"/>
    </row>
    <row r="23519" spans="10:28">
      <c r="J23519" s="161"/>
      <c r="AB23519" s="164"/>
    </row>
    <row r="23520" spans="10:28">
      <c r="J23520" s="161"/>
      <c r="AB23520" s="164"/>
    </row>
    <row r="23521" spans="10:28">
      <c r="J23521" s="161"/>
      <c r="AB23521" s="164"/>
    </row>
    <row r="23522" spans="10:28">
      <c r="J23522" s="161"/>
      <c r="AB23522" s="164"/>
    </row>
    <row r="23523" spans="10:28">
      <c r="J23523" s="161"/>
      <c r="AB23523" s="164"/>
    </row>
    <row r="23524" spans="10:28">
      <c r="J23524" s="161"/>
      <c r="AB23524" s="164"/>
    </row>
    <row r="23525" spans="10:28">
      <c r="J23525" s="161"/>
      <c r="AB23525" s="164"/>
    </row>
    <row r="23526" spans="10:28">
      <c r="J23526" s="161"/>
      <c r="AB23526" s="164"/>
    </row>
    <row r="23527" spans="10:28">
      <c r="J23527" s="161"/>
      <c r="AB23527" s="164"/>
    </row>
    <row r="23528" spans="10:28">
      <c r="J23528" s="161"/>
      <c r="AB23528" s="164"/>
    </row>
    <row r="23529" spans="10:28">
      <c r="J23529" s="161"/>
      <c r="AB23529" s="164"/>
    </row>
    <row r="23530" spans="10:28">
      <c r="J23530" s="161"/>
      <c r="AB23530" s="164"/>
    </row>
    <row r="23531" spans="10:28">
      <c r="J23531" s="161"/>
      <c r="AB23531" s="164"/>
    </row>
    <row r="23532" spans="10:28">
      <c r="J23532" s="161"/>
      <c r="AB23532" s="164"/>
    </row>
    <row r="23533" spans="10:28">
      <c r="J23533" s="161"/>
      <c r="AB23533" s="164"/>
    </row>
    <row r="23534" spans="10:28">
      <c r="J23534" s="161"/>
      <c r="AB23534" s="164"/>
    </row>
    <row r="23535" spans="10:28">
      <c r="J23535" s="161"/>
      <c r="AB23535" s="164"/>
    </row>
    <row r="23536" spans="10:28">
      <c r="J23536" s="161"/>
      <c r="AB23536" s="164"/>
    </row>
    <row r="23537" spans="10:28">
      <c r="J23537" s="161"/>
      <c r="AB23537" s="164"/>
    </row>
    <row r="23538" spans="10:28">
      <c r="J23538" s="161"/>
      <c r="AB23538" s="164"/>
    </row>
    <row r="23539" spans="10:28">
      <c r="J23539" s="161"/>
      <c r="AB23539" s="164"/>
    </row>
    <row r="23540" spans="10:28">
      <c r="J23540" s="161"/>
      <c r="AB23540" s="164"/>
    </row>
    <row r="23541" spans="10:28">
      <c r="J23541" s="161"/>
      <c r="AB23541" s="164"/>
    </row>
    <row r="23542" spans="10:28">
      <c r="J23542" s="161"/>
      <c r="AB23542" s="164"/>
    </row>
    <row r="23543" spans="10:28">
      <c r="J23543" s="161"/>
      <c r="AB23543" s="164"/>
    </row>
    <row r="23544" spans="10:28">
      <c r="J23544" s="161"/>
      <c r="AB23544" s="164"/>
    </row>
    <row r="23545" spans="10:28">
      <c r="J23545" s="161"/>
      <c r="AB23545" s="164"/>
    </row>
    <row r="23546" spans="10:28">
      <c r="J23546" s="161"/>
      <c r="AB23546" s="164"/>
    </row>
    <row r="23547" spans="10:28">
      <c r="J23547" s="161"/>
      <c r="AB23547" s="164"/>
    </row>
    <row r="23548" spans="10:28">
      <c r="J23548" s="161"/>
      <c r="AB23548" s="164"/>
    </row>
    <row r="23549" spans="10:28">
      <c r="J23549" s="161"/>
      <c r="AB23549" s="164"/>
    </row>
    <row r="23550" spans="10:28">
      <c r="J23550" s="161"/>
      <c r="AB23550" s="164"/>
    </row>
    <row r="23551" spans="10:28">
      <c r="J23551" s="161"/>
      <c r="AB23551" s="164"/>
    </row>
    <row r="23552" spans="10:28">
      <c r="J23552" s="161"/>
      <c r="AB23552" s="164"/>
    </row>
    <row r="23553" spans="10:28">
      <c r="J23553" s="161"/>
      <c r="AB23553" s="164"/>
    </row>
    <row r="23554" spans="10:28">
      <c r="J23554" s="161"/>
      <c r="AB23554" s="164"/>
    </row>
    <row r="23555" spans="10:28">
      <c r="J23555" s="161"/>
      <c r="AB23555" s="164"/>
    </row>
    <row r="23556" spans="10:28">
      <c r="J23556" s="161"/>
      <c r="AB23556" s="164"/>
    </row>
    <row r="23557" spans="10:28">
      <c r="J23557" s="161"/>
      <c r="AB23557" s="164"/>
    </row>
    <row r="23558" spans="10:28">
      <c r="J23558" s="161"/>
      <c r="AB23558" s="164"/>
    </row>
    <row r="23559" spans="10:28">
      <c r="J23559" s="161"/>
      <c r="AB23559" s="164"/>
    </row>
    <row r="23560" spans="10:28">
      <c r="J23560" s="161"/>
      <c r="AB23560" s="164"/>
    </row>
    <row r="23561" spans="10:28">
      <c r="J23561" s="161"/>
      <c r="AB23561" s="164"/>
    </row>
    <row r="23562" spans="10:28">
      <c r="J23562" s="161"/>
      <c r="AB23562" s="164"/>
    </row>
    <row r="23563" spans="10:28">
      <c r="J23563" s="161"/>
      <c r="AB23563" s="164"/>
    </row>
    <row r="23564" spans="10:28">
      <c r="J23564" s="161"/>
      <c r="AB23564" s="164"/>
    </row>
    <row r="23565" spans="10:28">
      <c r="J23565" s="161"/>
      <c r="AB23565" s="164"/>
    </row>
    <row r="23566" spans="10:28">
      <c r="J23566" s="161"/>
      <c r="AB23566" s="164"/>
    </row>
    <row r="23567" spans="10:28">
      <c r="J23567" s="161"/>
      <c r="AB23567" s="164"/>
    </row>
    <row r="23568" spans="10:28">
      <c r="J23568" s="161"/>
      <c r="AB23568" s="164"/>
    </row>
    <row r="23569" spans="10:28">
      <c r="J23569" s="161"/>
      <c r="AB23569" s="164"/>
    </row>
    <row r="23570" spans="10:28">
      <c r="J23570" s="161"/>
      <c r="AB23570" s="164"/>
    </row>
    <row r="23571" spans="10:28">
      <c r="J23571" s="161"/>
      <c r="AB23571" s="164"/>
    </row>
    <row r="23572" spans="10:28">
      <c r="J23572" s="161"/>
      <c r="AB23572" s="164"/>
    </row>
    <row r="23573" spans="10:28">
      <c r="J23573" s="161"/>
      <c r="AB23573" s="164"/>
    </row>
    <row r="23574" spans="10:28">
      <c r="J23574" s="161"/>
      <c r="AB23574" s="164"/>
    </row>
    <row r="23575" spans="10:28">
      <c r="J23575" s="161"/>
      <c r="AB23575" s="164"/>
    </row>
    <row r="23576" spans="10:28">
      <c r="J23576" s="161"/>
      <c r="AB23576" s="164"/>
    </row>
    <row r="23577" spans="10:28">
      <c r="J23577" s="161"/>
      <c r="AB23577" s="164"/>
    </row>
    <row r="23578" spans="10:28">
      <c r="J23578" s="161"/>
      <c r="AB23578" s="164"/>
    </row>
    <row r="23579" spans="10:28">
      <c r="J23579" s="161"/>
      <c r="AB23579" s="164"/>
    </row>
    <row r="23580" spans="10:28">
      <c r="J23580" s="161"/>
      <c r="AB23580" s="164"/>
    </row>
    <row r="23581" spans="10:28">
      <c r="J23581" s="161"/>
      <c r="AB23581" s="164"/>
    </row>
    <row r="23582" spans="10:28">
      <c r="J23582" s="161"/>
      <c r="AB23582" s="164"/>
    </row>
    <row r="23583" spans="10:28">
      <c r="J23583" s="161"/>
      <c r="AB23583" s="164"/>
    </row>
    <row r="23584" spans="10:28">
      <c r="J23584" s="161"/>
      <c r="AB23584" s="164"/>
    </row>
    <row r="23585" spans="10:28">
      <c r="J23585" s="161"/>
      <c r="AB23585" s="164"/>
    </row>
    <row r="23586" spans="10:28">
      <c r="J23586" s="161"/>
      <c r="AB23586" s="164"/>
    </row>
    <row r="23587" spans="10:28">
      <c r="J23587" s="161"/>
      <c r="AB23587" s="164"/>
    </row>
    <row r="23588" spans="10:28">
      <c r="J23588" s="161"/>
      <c r="AB23588" s="164"/>
    </row>
    <row r="23589" spans="10:28">
      <c r="J23589" s="161"/>
      <c r="AB23589" s="164"/>
    </row>
    <row r="23590" spans="10:28">
      <c r="J23590" s="161"/>
      <c r="R23590" s="166"/>
      <c r="AB23590" s="164"/>
    </row>
    <row r="23591" spans="10:28">
      <c r="J23591" s="161"/>
      <c r="AB23591" s="164"/>
    </row>
    <row r="23592" spans="10:28">
      <c r="J23592" s="161"/>
      <c r="AB23592" s="164"/>
    </row>
    <row r="23593" spans="10:28">
      <c r="J23593" s="161"/>
      <c r="AB23593" s="164"/>
    </row>
    <row r="23594" spans="10:28">
      <c r="J23594" s="161"/>
      <c r="AB23594" s="164"/>
    </row>
    <row r="23595" spans="10:28">
      <c r="J23595" s="161"/>
      <c r="AB23595" s="164"/>
    </row>
    <row r="23596" spans="10:28">
      <c r="J23596" s="161"/>
      <c r="AB23596" s="164"/>
    </row>
    <row r="23597" spans="10:28">
      <c r="J23597" s="161"/>
      <c r="AB23597" s="164"/>
    </row>
    <row r="23598" spans="10:28">
      <c r="J23598" s="161"/>
      <c r="AB23598" s="164"/>
    </row>
    <row r="23599" spans="10:28">
      <c r="J23599" s="161"/>
      <c r="AB23599" s="164"/>
    </row>
    <row r="23600" spans="10:28">
      <c r="J23600" s="161"/>
      <c r="AB23600" s="164"/>
    </row>
    <row r="23601" spans="10:28">
      <c r="J23601" s="161"/>
      <c r="AB23601" s="164"/>
    </row>
    <row r="23602" spans="10:28">
      <c r="J23602" s="161"/>
      <c r="AB23602" s="164"/>
    </row>
    <row r="23603" spans="10:28">
      <c r="J23603" s="161"/>
      <c r="AB23603" s="164"/>
    </row>
    <row r="23604" spans="10:28">
      <c r="J23604" s="161"/>
      <c r="AB23604" s="164"/>
    </row>
    <row r="23605" spans="10:28">
      <c r="J23605" s="161"/>
      <c r="AB23605" s="164"/>
    </row>
    <row r="23606" spans="10:28">
      <c r="J23606" s="161"/>
      <c r="AB23606" s="164"/>
    </row>
    <row r="23607" spans="10:28">
      <c r="J23607" s="161"/>
      <c r="AB23607" s="164"/>
    </row>
    <row r="23608" spans="10:28">
      <c r="J23608" s="161"/>
      <c r="AB23608" s="164"/>
    </row>
    <row r="23609" spans="10:28">
      <c r="J23609" s="161"/>
      <c r="AB23609" s="164"/>
    </row>
    <row r="23610" spans="10:28">
      <c r="J23610" s="161"/>
      <c r="AB23610" s="164"/>
    </row>
    <row r="23611" spans="10:28">
      <c r="J23611" s="161"/>
      <c r="AB23611" s="164"/>
    </row>
    <row r="23612" spans="10:28">
      <c r="J23612" s="161"/>
      <c r="AB23612" s="164"/>
    </row>
    <row r="23613" spans="10:28">
      <c r="J23613" s="161"/>
      <c r="AB23613" s="164"/>
    </row>
    <row r="23614" spans="10:28">
      <c r="J23614" s="161"/>
      <c r="AB23614" s="164"/>
    </row>
    <row r="23615" spans="10:28">
      <c r="J23615" s="161"/>
      <c r="AB23615" s="164"/>
    </row>
    <row r="23616" spans="10:28">
      <c r="J23616" s="161"/>
      <c r="AB23616" s="164"/>
    </row>
    <row r="23617" spans="5:28">
      <c r="J23617" s="161"/>
      <c r="AB23617" s="164"/>
    </row>
    <row r="23618" spans="5:28">
      <c r="J23618" s="161"/>
      <c r="AB23618" s="164"/>
    </row>
    <row r="23619" spans="5:28">
      <c r="J23619" s="161"/>
      <c r="AB23619" s="164"/>
    </row>
    <row r="23620" spans="5:28">
      <c r="J23620" s="161"/>
      <c r="AB23620" s="164"/>
    </row>
    <row r="23621" spans="5:28">
      <c r="J23621" s="161"/>
      <c r="AB23621" s="164"/>
    </row>
    <row r="23622" spans="5:28">
      <c r="J23622" s="161"/>
      <c r="AB23622" s="164"/>
    </row>
    <row r="23623" spans="5:28">
      <c r="J23623" s="161"/>
      <c r="AB23623" s="164"/>
    </row>
    <row r="23624" spans="5:28">
      <c r="J23624" s="161"/>
      <c r="AB23624" s="164"/>
    </row>
    <row r="23625" spans="5:28">
      <c r="J23625" s="161"/>
      <c r="AB23625" s="164"/>
    </row>
    <row r="23626" spans="5:28">
      <c r="J23626" s="161"/>
      <c r="AB23626" s="164"/>
    </row>
    <row r="23627" spans="5:28">
      <c r="J23627" s="161"/>
      <c r="AB23627" s="164"/>
    </row>
    <row r="23628" spans="5:28">
      <c r="J23628" s="161"/>
      <c r="AB23628" s="164"/>
    </row>
    <row r="23629" spans="5:28">
      <c r="J23629" s="161"/>
      <c r="AB23629" s="164"/>
    </row>
    <row r="23630" spans="5:28">
      <c r="J23630" s="161"/>
      <c r="AB23630" s="164"/>
    </row>
    <row r="23631" spans="5:28">
      <c r="E23631" s="166"/>
      <c r="J23631" s="161"/>
      <c r="AB23631" s="164"/>
    </row>
    <row r="23632" spans="5:28">
      <c r="J23632" s="161"/>
      <c r="AB23632" s="164"/>
    </row>
    <row r="23633" spans="5:28">
      <c r="J23633" s="161"/>
      <c r="AB23633" s="164"/>
    </row>
    <row r="23634" spans="5:28">
      <c r="J23634" s="161"/>
      <c r="AB23634" s="164"/>
    </row>
    <row r="23635" spans="5:28">
      <c r="J23635" s="161"/>
      <c r="AB23635" s="164"/>
    </row>
    <row r="23636" spans="5:28">
      <c r="J23636" s="161"/>
      <c r="AB23636" s="164"/>
    </row>
    <row r="23637" spans="5:28">
      <c r="J23637" s="161"/>
      <c r="AB23637" s="164"/>
    </row>
    <row r="23638" spans="5:28">
      <c r="J23638" s="161"/>
      <c r="AB23638" s="164"/>
    </row>
    <row r="23639" spans="5:28">
      <c r="J23639" s="161"/>
      <c r="AB23639" s="164"/>
    </row>
    <row r="23640" spans="5:28">
      <c r="J23640" s="161"/>
      <c r="AB23640" s="164"/>
    </row>
    <row r="23641" spans="5:28">
      <c r="J23641" s="161"/>
      <c r="AB23641" s="164"/>
    </row>
    <row r="23642" spans="5:28">
      <c r="J23642" s="161"/>
      <c r="AB23642" s="164"/>
    </row>
    <row r="23643" spans="5:28">
      <c r="E23643" s="166"/>
      <c r="J23643" s="161"/>
      <c r="AB23643" s="164"/>
    </row>
    <row r="23644" spans="5:28">
      <c r="J23644" s="161"/>
      <c r="AB23644" s="164"/>
    </row>
    <row r="23645" spans="5:28">
      <c r="J23645" s="161"/>
      <c r="AB23645" s="164"/>
    </row>
    <row r="23646" spans="5:28">
      <c r="E23646" s="166"/>
      <c r="J23646" s="161"/>
      <c r="AB23646" s="164"/>
    </row>
    <row r="23647" spans="5:28">
      <c r="J23647" s="161"/>
      <c r="AB23647" s="164"/>
    </row>
    <row r="23648" spans="5:28">
      <c r="J23648" s="161"/>
      <c r="AB23648" s="164"/>
    </row>
    <row r="23649" spans="10:28">
      <c r="J23649" s="161"/>
      <c r="AB23649" s="164"/>
    </row>
    <row r="23650" spans="10:28">
      <c r="J23650" s="161"/>
      <c r="AB23650" s="164"/>
    </row>
    <row r="23651" spans="10:28">
      <c r="J23651" s="161"/>
      <c r="AB23651" s="164"/>
    </row>
    <row r="23652" spans="10:28">
      <c r="J23652" s="161"/>
      <c r="AB23652" s="164"/>
    </row>
    <row r="23653" spans="10:28">
      <c r="J23653" s="161"/>
      <c r="AB23653" s="164"/>
    </row>
    <row r="23654" spans="10:28">
      <c r="J23654" s="161"/>
      <c r="AB23654" s="164"/>
    </row>
    <row r="23655" spans="10:28">
      <c r="J23655" s="161"/>
      <c r="AB23655" s="164"/>
    </row>
    <row r="23656" spans="10:28">
      <c r="J23656" s="161"/>
      <c r="AB23656" s="164"/>
    </row>
    <row r="23657" spans="10:28">
      <c r="J23657" s="161"/>
      <c r="AB23657" s="164"/>
    </row>
    <row r="23658" spans="10:28">
      <c r="J23658" s="161"/>
      <c r="AB23658" s="164"/>
    </row>
    <row r="23659" spans="10:28">
      <c r="J23659" s="161"/>
      <c r="AB23659" s="164"/>
    </row>
    <row r="23660" spans="10:28">
      <c r="J23660" s="161"/>
      <c r="AB23660" s="164"/>
    </row>
    <row r="23661" spans="10:28">
      <c r="J23661" s="161"/>
      <c r="AB23661" s="164"/>
    </row>
    <row r="23662" spans="10:28">
      <c r="J23662" s="161"/>
      <c r="AB23662" s="164"/>
    </row>
    <row r="23663" spans="10:28">
      <c r="J23663" s="161"/>
      <c r="AB23663" s="164"/>
    </row>
    <row r="23664" spans="10:28">
      <c r="J23664" s="161"/>
      <c r="AB23664" s="164"/>
    </row>
    <row r="23665" spans="5:28">
      <c r="J23665" s="161"/>
      <c r="AB23665" s="164"/>
    </row>
    <row r="23666" spans="5:28">
      <c r="J23666" s="161"/>
      <c r="AB23666" s="164"/>
    </row>
    <row r="23667" spans="5:28">
      <c r="J23667" s="161"/>
      <c r="AB23667" s="164"/>
    </row>
    <row r="23668" spans="5:28">
      <c r="J23668" s="161"/>
      <c r="AB23668" s="164"/>
    </row>
    <row r="23669" spans="5:28">
      <c r="J23669" s="161"/>
      <c r="AB23669" s="164"/>
    </row>
    <row r="23670" spans="5:28">
      <c r="J23670" s="161"/>
      <c r="AB23670" s="164"/>
    </row>
    <row r="23671" spans="5:28">
      <c r="J23671" s="161"/>
      <c r="AB23671" s="164"/>
    </row>
    <row r="23672" spans="5:28">
      <c r="J23672" s="161"/>
      <c r="AB23672" s="164"/>
    </row>
    <row r="23673" spans="5:28">
      <c r="J23673" s="161"/>
      <c r="AB23673" s="164"/>
    </row>
    <row r="23674" spans="5:28">
      <c r="J23674" s="161"/>
      <c r="AB23674" s="164"/>
    </row>
    <row r="23675" spans="5:28">
      <c r="J23675" s="161"/>
      <c r="AB23675" s="164"/>
    </row>
    <row r="23676" spans="5:28">
      <c r="E23676" s="166"/>
      <c r="J23676" s="161"/>
      <c r="AB23676" s="164"/>
    </row>
    <row r="23677" spans="5:28">
      <c r="E23677" s="166"/>
      <c r="J23677" s="161"/>
      <c r="AB23677" s="164"/>
    </row>
    <row r="23678" spans="5:28">
      <c r="E23678" s="166"/>
      <c r="J23678" s="161"/>
      <c r="AB23678" s="164"/>
    </row>
    <row r="23679" spans="5:28">
      <c r="J23679" s="161"/>
      <c r="AB23679" s="164"/>
    </row>
    <row r="23680" spans="5:28">
      <c r="J23680" s="161"/>
      <c r="AB23680" s="164"/>
    </row>
    <row r="23681" spans="5:28">
      <c r="J23681" s="161"/>
      <c r="AB23681" s="164"/>
    </row>
    <row r="23682" spans="5:28">
      <c r="J23682" s="161"/>
      <c r="AB23682" s="164"/>
    </row>
    <row r="23683" spans="5:28">
      <c r="J23683" s="161"/>
      <c r="AB23683" s="164"/>
    </row>
    <row r="23684" spans="5:28">
      <c r="J23684" s="161"/>
      <c r="AB23684" s="164"/>
    </row>
    <row r="23685" spans="5:28">
      <c r="J23685" s="161"/>
      <c r="AB23685" s="164"/>
    </row>
    <row r="23686" spans="5:28">
      <c r="J23686" s="161"/>
      <c r="AB23686" s="164"/>
    </row>
    <row r="23687" spans="5:28">
      <c r="J23687" s="161"/>
      <c r="AB23687" s="164"/>
    </row>
    <row r="23688" spans="5:28">
      <c r="J23688" s="161"/>
      <c r="AB23688" s="164"/>
    </row>
    <row r="23689" spans="5:28">
      <c r="E23689" s="166"/>
      <c r="J23689" s="161"/>
      <c r="AB23689" s="164"/>
    </row>
    <row r="23690" spans="5:28">
      <c r="J23690" s="161"/>
      <c r="AB23690" s="164"/>
    </row>
    <row r="23691" spans="5:28">
      <c r="J23691" s="161"/>
      <c r="AB23691" s="164"/>
    </row>
    <row r="23692" spans="5:28">
      <c r="E23692" s="166"/>
      <c r="J23692" s="161"/>
      <c r="AB23692" s="164"/>
    </row>
    <row r="23693" spans="5:28">
      <c r="J23693" s="161"/>
      <c r="AB23693" s="164"/>
    </row>
    <row r="23694" spans="5:28">
      <c r="E23694" s="166"/>
      <c r="J23694" s="161"/>
      <c r="AB23694" s="164"/>
    </row>
    <row r="23695" spans="5:28">
      <c r="E23695" s="166"/>
      <c r="J23695" s="161"/>
      <c r="AB23695" s="164"/>
    </row>
    <row r="23696" spans="5:28">
      <c r="E23696" s="166"/>
      <c r="J23696" s="161"/>
      <c r="AB23696" s="164"/>
    </row>
    <row r="23697" spans="5:28">
      <c r="E23697" s="166"/>
      <c r="J23697" s="161"/>
      <c r="AB23697" s="164"/>
    </row>
    <row r="23698" spans="5:28">
      <c r="E23698" s="166"/>
      <c r="J23698" s="161"/>
      <c r="AB23698" s="164"/>
    </row>
    <row r="23699" spans="5:28">
      <c r="J23699" s="161"/>
      <c r="AB23699" s="164"/>
    </row>
    <row r="23700" spans="5:28">
      <c r="J23700" s="161"/>
      <c r="AB23700" s="164"/>
    </row>
    <row r="23701" spans="5:28">
      <c r="J23701" s="161"/>
      <c r="AB23701" s="164"/>
    </row>
    <row r="23702" spans="5:28">
      <c r="J23702" s="161"/>
      <c r="AB23702" s="164"/>
    </row>
    <row r="23703" spans="5:28">
      <c r="J23703" s="161"/>
      <c r="AB23703" s="164"/>
    </row>
    <row r="23704" spans="5:28">
      <c r="J23704" s="161"/>
      <c r="AB23704" s="164"/>
    </row>
    <row r="23705" spans="5:28">
      <c r="J23705" s="161"/>
      <c r="AB23705" s="164"/>
    </row>
    <row r="23706" spans="5:28">
      <c r="J23706" s="161"/>
      <c r="AB23706" s="164"/>
    </row>
    <row r="23707" spans="5:28">
      <c r="J23707" s="161"/>
      <c r="AB23707" s="164"/>
    </row>
    <row r="23708" spans="5:28">
      <c r="J23708" s="161"/>
      <c r="AB23708" s="164"/>
    </row>
    <row r="23709" spans="5:28">
      <c r="J23709" s="161"/>
      <c r="AB23709" s="164"/>
    </row>
    <row r="23710" spans="5:28">
      <c r="J23710" s="161"/>
      <c r="AB23710" s="164"/>
    </row>
    <row r="23711" spans="5:28">
      <c r="J23711" s="161"/>
      <c r="AB23711" s="164"/>
    </row>
    <row r="23712" spans="5:28">
      <c r="J23712" s="161"/>
      <c r="AB23712" s="164"/>
    </row>
    <row r="23713" spans="10:28">
      <c r="J23713" s="161"/>
      <c r="AB23713" s="164"/>
    </row>
    <row r="23714" spans="10:28">
      <c r="J23714" s="161"/>
      <c r="AB23714" s="164"/>
    </row>
    <row r="23715" spans="10:28">
      <c r="J23715" s="161"/>
      <c r="AB23715" s="164"/>
    </row>
    <row r="23716" spans="10:28">
      <c r="J23716" s="161"/>
      <c r="AB23716" s="164"/>
    </row>
    <row r="23717" spans="10:28">
      <c r="J23717" s="161"/>
      <c r="AB23717" s="164"/>
    </row>
    <row r="23718" spans="10:28">
      <c r="J23718" s="161"/>
      <c r="AB23718" s="164"/>
    </row>
    <row r="23719" spans="10:28">
      <c r="J23719" s="161"/>
      <c r="AB23719" s="164"/>
    </row>
    <row r="23720" spans="10:28">
      <c r="J23720" s="161"/>
      <c r="AB23720" s="164"/>
    </row>
    <row r="23721" spans="10:28">
      <c r="J23721" s="161"/>
      <c r="AB23721" s="164"/>
    </row>
    <row r="23722" spans="10:28">
      <c r="J23722" s="161"/>
      <c r="AB23722" s="164"/>
    </row>
    <row r="23723" spans="10:28">
      <c r="J23723" s="161"/>
      <c r="AB23723" s="164"/>
    </row>
    <row r="23724" spans="10:28">
      <c r="J23724" s="161"/>
      <c r="AB23724" s="164"/>
    </row>
    <row r="23725" spans="10:28">
      <c r="J23725" s="161"/>
      <c r="AB23725" s="164"/>
    </row>
    <row r="23726" spans="10:28">
      <c r="J23726" s="161"/>
      <c r="AB23726" s="164"/>
    </row>
    <row r="23727" spans="10:28">
      <c r="J23727" s="161"/>
      <c r="AB23727" s="164"/>
    </row>
    <row r="23728" spans="10:28">
      <c r="J23728" s="161"/>
      <c r="AB23728" s="164"/>
    </row>
    <row r="23729" spans="5:28">
      <c r="J23729" s="161"/>
      <c r="AB23729" s="164"/>
    </row>
    <row r="23730" spans="5:28">
      <c r="J23730" s="161"/>
      <c r="AB23730" s="164"/>
    </row>
    <row r="23731" spans="5:28">
      <c r="J23731" s="161"/>
      <c r="AB23731" s="164"/>
    </row>
    <row r="23732" spans="5:28">
      <c r="J23732" s="161"/>
      <c r="AB23732" s="164"/>
    </row>
    <row r="23733" spans="5:28">
      <c r="J23733" s="161"/>
      <c r="AB23733" s="164"/>
    </row>
    <row r="23734" spans="5:28">
      <c r="J23734" s="161"/>
      <c r="AB23734" s="164"/>
    </row>
    <row r="23735" spans="5:28">
      <c r="J23735" s="161"/>
      <c r="AB23735" s="164"/>
    </row>
    <row r="23736" spans="5:28">
      <c r="J23736" s="161"/>
      <c r="AB23736" s="164"/>
    </row>
    <row r="23737" spans="5:28">
      <c r="J23737" s="161"/>
      <c r="AB23737" s="164"/>
    </row>
    <row r="23738" spans="5:28">
      <c r="E23738" s="166"/>
      <c r="J23738" s="161"/>
      <c r="AB23738" s="164"/>
    </row>
    <row r="23739" spans="5:28">
      <c r="E23739" s="166"/>
      <c r="J23739" s="161"/>
      <c r="AB23739" s="164"/>
    </row>
    <row r="23740" spans="5:28">
      <c r="E23740" s="166"/>
      <c r="J23740" s="161"/>
      <c r="AB23740" s="164"/>
    </row>
    <row r="23741" spans="5:28">
      <c r="E23741" s="166"/>
      <c r="J23741" s="161"/>
      <c r="AB23741" s="164"/>
    </row>
    <row r="23742" spans="5:28">
      <c r="E23742" s="166"/>
      <c r="J23742" s="161"/>
      <c r="AB23742" s="164"/>
    </row>
    <row r="23743" spans="5:28">
      <c r="E23743" s="166"/>
      <c r="J23743" s="161"/>
      <c r="AB23743" s="164"/>
    </row>
    <row r="23744" spans="5:28">
      <c r="E23744" s="166"/>
      <c r="J23744" s="161"/>
      <c r="AB23744" s="164"/>
    </row>
    <row r="23745" spans="5:28">
      <c r="E23745" s="166"/>
      <c r="J23745" s="161"/>
      <c r="AB23745" s="164"/>
    </row>
    <row r="23746" spans="5:28">
      <c r="E23746" s="166"/>
      <c r="J23746" s="161"/>
      <c r="AB23746" s="164"/>
    </row>
    <row r="23747" spans="5:28">
      <c r="J23747" s="161"/>
      <c r="AB23747" s="164"/>
    </row>
    <row r="23748" spans="5:28">
      <c r="J23748" s="161"/>
      <c r="AB23748" s="164"/>
    </row>
    <row r="23749" spans="5:28">
      <c r="J23749" s="161"/>
      <c r="AB23749" s="164"/>
    </row>
    <row r="23750" spans="5:28">
      <c r="J23750" s="161"/>
      <c r="AB23750" s="164"/>
    </row>
    <row r="23751" spans="5:28">
      <c r="J23751" s="161"/>
      <c r="AB23751" s="164"/>
    </row>
    <row r="23752" spans="5:28">
      <c r="J23752" s="161"/>
      <c r="AB23752" s="164"/>
    </row>
    <row r="23753" spans="5:28">
      <c r="J23753" s="161"/>
      <c r="AB23753" s="164"/>
    </row>
    <row r="23754" spans="5:28">
      <c r="J23754" s="161"/>
      <c r="AB23754" s="164"/>
    </row>
    <row r="23755" spans="5:28">
      <c r="J23755" s="161"/>
      <c r="AB23755" s="164"/>
    </row>
    <row r="23756" spans="5:28">
      <c r="J23756" s="161"/>
      <c r="AB23756" s="164"/>
    </row>
    <row r="23757" spans="5:28">
      <c r="J23757" s="161"/>
      <c r="AB23757" s="164"/>
    </row>
    <row r="23758" spans="5:28">
      <c r="J23758" s="161"/>
      <c r="AB23758" s="164"/>
    </row>
    <row r="23759" spans="5:28">
      <c r="J23759" s="161"/>
      <c r="AB23759" s="164"/>
    </row>
    <row r="23760" spans="5:28">
      <c r="J23760" s="161"/>
      <c r="AB23760" s="164"/>
    </row>
    <row r="23761" spans="10:28">
      <c r="J23761" s="161"/>
      <c r="AB23761" s="164"/>
    </row>
    <row r="23762" spans="10:28">
      <c r="J23762" s="161"/>
      <c r="AB23762" s="164"/>
    </row>
    <row r="23763" spans="10:28">
      <c r="J23763" s="161"/>
      <c r="AB23763" s="164"/>
    </row>
    <row r="23764" spans="10:28">
      <c r="J23764" s="161"/>
      <c r="AB23764" s="164"/>
    </row>
    <row r="23765" spans="10:28">
      <c r="J23765" s="161"/>
      <c r="AB23765" s="164"/>
    </row>
    <row r="23766" spans="10:28">
      <c r="J23766" s="161"/>
      <c r="AB23766" s="164"/>
    </row>
    <row r="23767" spans="10:28">
      <c r="J23767" s="161"/>
      <c r="AB23767" s="164"/>
    </row>
    <row r="23768" spans="10:28">
      <c r="J23768" s="161"/>
      <c r="AB23768" s="164"/>
    </row>
    <row r="23769" spans="10:28">
      <c r="J23769" s="161"/>
      <c r="AB23769" s="164"/>
    </row>
    <row r="23770" spans="10:28">
      <c r="J23770" s="161"/>
      <c r="AB23770" s="164"/>
    </row>
    <row r="23771" spans="10:28">
      <c r="J23771" s="161"/>
      <c r="AB23771" s="164"/>
    </row>
    <row r="23772" spans="10:28">
      <c r="J23772" s="161"/>
      <c r="AB23772" s="164"/>
    </row>
    <row r="23773" spans="10:28">
      <c r="J23773" s="161"/>
      <c r="AB23773" s="164"/>
    </row>
    <row r="23774" spans="10:28">
      <c r="J23774" s="161"/>
      <c r="AB23774" s="164"/>
    </row>
    <row r="23775" spans="10:28">
      <c r="J23775" s="161"/>
      <c r="AB23775" s="164"/>
    </row>
    <row r="23776" spans="10:28">
      <c r="J23776" s="161"/>
      <c r="AB23776" s="164"/>
    </row>
    <row r="23777" spans="10:28">
      <c r="J23777" s="161"/>
      <c r="AB23777" s="164"/>
    </row>
    <row r="23778" spans="10:28">
      <c r="J23778" s="161"/>
      <c r="AB23778" s="164"/>
    </row>
    <row r="23779" spans="10:28">
      <c r="J23779" s="161"/>
      <c r="AB23779" s="164"/>
    </row>
    <row r="23780" spans="10:28">
      <c r="J23780" s="161"/>
      <c r="AB23780" s="164"/>
    </row>
    <row r="23781" spans="10:28">
      <c r="J23781" s="161"/>
      <c r="AB23781" s="164"/>
    </row>
    <row r="23782" spans="10:28">
      <c r="J23782" s="161"/>
      <c r="AB23782" s="164"/>
    </row>
    <row r="23783" spans="10:28">
      <c r="J23783" s="161"/>
      <c r="AB23783" s="164"/>
    </row>
    <row r="23784" spans="10:28">
      <c r="J23784" s="161"/>
      <c r="AB23784" s="164"/>
    </row>
    <row r="23785" spans="10:28">
      <c r="J23785" s="161"/>
      <c r="AB23785" s="164"/>
    </row>
    <row r="23786" spans="10:28">
      <c r="J23786" s="161"/>
      <c r="AB23786" s="164"/>
    </row>
    <row r="23787" spans="10:28">
      <c r="J23787" s="161"/>
      <c r="AB23787" s="164"/>
    </row>
    <row r="23788" spans="10:28">
      <c r="J23788" s="161"/>
      <c r="AB23788" s="164"/>
    </row>
    <row r="23789" spans="10:28">
      <c r="J23789" s="161"/>
      <c r="AB23789" s="164"/>
    </row>
    <row r="23790" spans="10:28">
      <c r="J23790" s="161"/>
      <c r="AB23790" s="164"/>
    </row>
    <row r="23791" spans="10:28">
      <c r="J23791" s="161"/>
      <c r="AB23791" s="164"/>
    </row>
    <row r="23792" spans="10:28">
      <c r="J23792" s="161"/>
      <c r="AB23792" s="164"/>
    </row>
    <row r="23793" spans="10:28">
      <c r="J23793" s="161"/>
      <c r="AB23793" s="164"/>
    </row>
    <row r="23794" spans="10:28">
      <c r="J23794" s="161"/>
      <c r="AB23794" s="164"/>
    </row>
    <row r="23795" spans="10:28">
      <c r="J23795" s="161"/>
      <c r="AB23795" s="164"/>
    </row>
    <row r="23796" spans="10:28">
      <c r="J23796" s="161"/>
      <c r="AB23796" s="164"/>
    </row>
    <row r="23797" spans="10:28">
      <c r="J23797" s="161"/>
      <c r="AB23797" s="164"/>
    </row>
    <row r="23798" spans="10:28">
      <c r="J23798" s="161"/>
      <c r="AB23798" s="164"/>
    </row>
    <row r="23799" spans="10:28">
      <c r="J23799" s="161"/>
      <c r="AB23799" s="164"/>
    </row>
    <row r="23800" spans="10:28">
      <c r="J23800" s="161"/>
      <c r="AB23800" s="164"/>
    </row>
    <row r="23801" spans="10:28">
      <c r="J23801" s="161"/>
      <c r="AB23801" s="164"/>
    </row>
    <row r="23802" spans="10:28">
      <c r="J23802" s="161"/>
      <c r="AB23802" s="164"/>
    </row>
    <row r="23803" spans="10:28">
      <c r="J23803" s="161"/>
      <c r="AB23803" s="164"/>
    </row>
    <row r="23804" spans="10:28">
      <c r="J23804" s="161"/>
      <c r="AB23804" s="164"/>
    </row>
    <row r="23805" spans="10:28">
      <c r="J23805" s="161"/>
      <c r="AB23805" s="164"/>
    </row>
    <row r="23806" spans="10:28">
      <c r="J23806" s="161"/>
      <c r="AB23806" s="164"/>
    </row>
    <row r="23807" spans="10:28">
      <c r="J23807" s="161"/>
      <c r="AB23807" s="164"/>
    </row>
    <row r="23808" spans="10:28">
      <c r="J23808" s="161"/>
      <c r="AB23808" s="164"/>
    </row>
    <row r="23809" spans="5:28">
      <c r="J23809" s="161"/>
      <c r="AB23809" s="164"/>
    </row>
    <row r="23810" spans="5:28">
      <c r="J23810" s="161"/>
      <c r="AB23810" s="164"/>
    </row>
    <row r="23811" spans="5:28">
      <c r="J23811" s="161"/>
      <c r="AB23811" s="164"/>
    </row>
    <row r="23812" spans="5:28">
      <c r="J23812" s="161"/>
      <c r="AB23812" s="164"/>
    </row>
    <row r="23813" spans="5:28">
      <c r="J23813" s="161"/>
      <c r="AB23813" s="164"/>
    </row>
    <row r="23814" spans="5:28">
      <c r="J23814" s="161"/>
      <c r="AB23814" s="164"/>
    </row>
    <row r="23815" spans="5:28">
      <c r="J23815" s="161"/>
      <c r="AB23815" s="164"/>
    </row>
    <row r="23816" spans="5:28">
      <c r="J23816" s="161"/>
      <c r="AB23816" s="164"/>
    </row>
    <row r="23817" spans="5:28">
      <c r="J23817" s="161"/>
      <c r="AB23817" s="164"/>
    </row>
    <row r="23818" spans="5:28">
      <c r="J23818" s="161"/>
      <c r="AB23818" s="164"/>
    </row>
    <row r="23819" spans="5:28">
      <c r="J23819" s="161"/>
      <c r="AB23819" s="164"/>
    </row>
    <row r="23820" spans="5:28">
      <c r="J23820" s="161"/>
      <c r="AB23820" s="164"/>
    </row>
    <row r="23821" spans="5:28">
      <c r="J23821" s="161"/>
      <c r="AB23821" s="164"/>
    </row>
    <row r="23822" spans="5:28">
      <c r="E23822" s="166"/>
      <c r="J23822" s="161"/>
      <c r="AB23822" s="164"/>
    </row>
    <row r="23823" spans="5:28">
      <c r="E23823" s="166"/>
      <c r="J23823" s="161"/>
      <c r="AB23823" s="164"/>
    </row>
    <row r="23824" spans="5:28">
      <c r="E23824" s="166"/>
      <c r="J23824" s="161"/>
      <c r="AB23824" s="164"/>
    </row>
    <row r="23825" spans="5:28">
      <c r="E23825" s="166"/>
      <c r="J23825" s="161"/>
      <c r="AB23825" s="164"/>
    </row>
    <row r="23826" spans="5:28">
      <c r="E23826" s="166"/>
      <c r="J23826" s="161"/>
      <c r="AB23826" s="164"/>
    </row>
    <row r="23827" spans="5:28">
      <c r="E23827" s="166"/>
      <c r="J23827" s="161"/>
      <c r="AB23827" s="164"/>
    </row>
    <row r="23828" spans="5:28">
      <c r="E23828" s="166"/>
      <c r="J23828" s="161"/>
      <c r="AB23828" s="164"/>
    </row>
    <row r="23829" spans="5:28">
      <c r="E23829" s="166"/>
      <c r="J23829" s="161"/>
      <c r="AB23829" s="164"/>
    </row>
    <row r="23830" spans="5:28">
      <c r="E23830" s="166"/>
      <c r="J23830" s="161"/>
      <c r="AB23830" s="164"/>
    </row>
    <row r="23831" spans="5:28">
      <c r="E23831" s="166"/>
      <c r="J23831" s="161"/>
      <c r="AB23831" s="164"/>
    </row>
    <row r="23832" spans="5:28">
      <c r="E23832" s="166"/>
      <c r="J23832" s="161"/>
      <c r="AB23832" s="164"/>
    </row>
    <row r="23833" spans="5:28">
      <c r="E23833" s="166"/>
      <c r="J23833" s="161"/>
      <c r="AB23833" s="164"/>
    </row>
    <row r="23834" spans="5:28">
      <c r="J23834" s="161"/>
      <c r="AB23834" s="164"/>
    </row>
    <row r="23835" spans="5:28">
      <c r="J23835" s="161"/>
      <c r="AB23835" s="164"/>
    </row>
    <row r="23836" spans="5:28">
      <c r="J23836" s="161"/>
      <c r="AB23836" s="164"/>
    </row>
    <row r="23837" spans="5:28">
      <c r="J23837" s="161"/>
      <c r="AB23837" s="164"/>
    </row>
    <row r="23838" spans="5:28">
      <c r="J23838" s="161"/>
      <c r="AB23838" s="164"/>
    </row>
    <row r="23839" spans="5:28">
      <c r="E23839" s="166"/>
      <c r="J23839" s="161"/>
      <c r="AB23839" s="164"/>
    </row>
    <row r="23840" spans="5:28">
      <c r="E23840" s="166"/>
      <c r="J23840" s="161"/>
      <c r="AB23840" s="164"/>
    </row>
    <row r="23841" spans="5:28">
      <c r="E23841" s="166"/>
      <c r="J23841" s="161"/>
      <c r="AB23841" s="164"/>
    </row>
    <row r="23842" spans="5:28">
      <c r="J23842" s="161"/>
      <c r="AB23842" s="164"/>
    </row>
    <row r="23843" spans="5:28">
      <c r="J23843" s="161"/>
      <c r="AB23843" s="164"/>
    </row>
    <row r="23844" spans="5:28">
      <c r="J23844" s="161"/>
      <c r="AB23844" s="164"/>
    </row>
    <row r="23845" spans="5:28">
      <c r="J23845" s="161"/>
      <c r="AB23845" s="164"/>
    </row>
    <row r="23846" spans="5:28">
      <c r="J23846" s="161"/>
      <c r="AB23846" s="164"/>
    </row>
    <row r="23847" spans="5:28">
      <c r="J23847" s="161"/>
      <c r="AB23847" s="164"/>
    </row>
    <row r="23848" spans="5:28">
      <c r="J23848" s="161"/>
      <c r="AB23848" s="164"/>
    </row>
    <row r="23849" spans="5:28">
      <c r="J23849" s="161"/>
      <c r="AB23849" s="164"/>
    </row>
    <row r="23850" spans="5:28">
      <c r="J23850" s="161"/>
      <c r="AB23850" s="164"/>
    </row>
    <row r="23851" spans="5:28">
      <c r="J23851" s="161"/>
      <c r="AB23851" s="164"/>
    </row>
    <row r="23852" spans="5:28">
      <c r="J23852" s="161"/>
      <c r="AB23852" s="164"/>
    </row>
    <row r="23853" spans="5:28">
      <c r="J23853" s="161"/>
      <c r="AB23853" s="164"/>
    </row>
    <row r="23854" spans="5:28">
      <c r="J23854" s="161"/>
      <c r="AB23854" s="164"/>
    </row>
    <row r="23855" spans="5:28">
      <c r="J23855" s="161"/>
      <c r="AB23855" s="164"/>
    </row>
    <row r="23856" spans="5:28">
      <c r="J23856" s="161"/>
      <c r="AB23856" s="164"/>
    </row>
    <row r="23857" spans="10:28">
      <c r="J23857" s="161"/>
      <c r="AB23857" s="164"/>
    </row>
    <row r="23858" spans="10:28">
      <c r="J23858" s="161"/>
      <c r="AB23858" s="164"/>
    </row>
    <row r="23859" spans="10:28">
      <c r="J23859" s="161"/>
      <c r="AB23859" s="164"/>
    </row>
    <row r="23860" spans="10:28">
      <c r="J23860" s="161"/>
      <c r="AB23860" s="164"/>
    </row>
    <row r="23861" spans="10:28">
      <c r="J23861" s="161"/>
      <c r="AB23861" s="164"/>
    </row>
    <row r="23862" spans="10:28">
      <c r="J23862" s="161"/>
      <c r="AB23862" s="164"/>
    </row>
    <row r="23863" spans="10:28">
      <c r="J23863" s="161"/>
      <c r="AB23863" s="164"/>
    </row>
    <row r="23864" spans="10:28">
      <c r="J23864" s="161"/>
      <c r="AB23864" s="164"/>
    </row>
    <row r="23865" spans="10:28">
      <c r="J23865" s="161"/>
      <c r="AB23865" s="164"/>
    </row>
    <row r="23866" spans="10:28">
      <c r="J23866" s="161"/>
      <c r="AB23866" s="164"/>
    </row>
    <row r="23867" spans="10:28">
      <c r="J23867" s="161"/>
      <c r="AB23867" s="164"/>
    </row>
    <row r="23868" spans="10:28">
      <c r="J23868" s="161"/>
      <c r="AB23868" s="164"/>
    </row>
    <row r="23869" spans="10:28">
      <c r="J23869" s="161"/>
      <c r="AB23869" s="164"/>
    </row>
    <row r="23870" spans="10:28">
      <c r="J23870" s="161"/>
      <c r="AB23870" s="164"/>
    </row>
    <row r="23871" spans="10:28">
      <c r="J23871" s="161"/>
      <c r="AB23871" s="164"/>
    </row>
    <row r="23872" spans="10:28">
      <c r="J23872" s="161"/>
      <c r="AB23872" s="164"/>
    </row>
    <row r="23873" spans="10:28">
      <c r="J23873" s="161"/>
      <c r="AB23873" s="164"/>
    </row>
    <row r="23874" spans="10:28">
      <c r="J23874" s="161"/>
      <c r="AB23874" s="164"/>
    </row>
    <row r="23875" spans="10:28">
      <c r="J23875" s="161"/>
      <c r="AB23875" s="164"/>
    </row>
    <row r="23876" spans="10:28">
      <c r="J23876" s="161"/>
      <c r="AB23876" s="164"/>
    </row>
    <row r="23877" spans="10:28">
      <c r="J23877" s="161"/>
      <c r="AB23877" s="164"/>
    </row>
    <row r="23878" spans="10:28">
      <c r="J23878" s="161"/>
      <c r="AB23878" s="164"/>
    </row>
    <row r="23879" spans="10:28">
      <c r="J23879" s="161"/>
      <c r="AB23879" s="164"/>
    </row>
    <row r="23880" spans="10:28">
      <c r="J23880" s="161"/>
      <c r="AB23880" s="164"/>
    </row>
    <row r="23881" spans="10:28">
      <c r="J23881" s="161"/>
      <c r="AB23881" s="164"/>
    </row>
    <row r="23882" spans="10:28">
      <c r="J23882" s="161"/>
      <c r="AB23882" s="164"/>
    </row>
    <row r="23883" spans="10:28">
      <c r="J23883" s="161"/>
      <c r="AB23883" s="164"/>
    </row>
    <row r="23884" spans="10:28">
      <c r="J23884" s="161"/>
      <c r="AB23884" s="164"/>
    </row>
    <row r="23885" spans="10:28">
      <c r="J23885" s="161"/>
      <c r="AB23885" s="164"/>
    </row>
    <row r="23886" spans="10:28">
      <c r="J23886" s="161"/>
      <c r="AB23886" s="164"/>
    </row>
    <row r="23887" spans="10:28">
      <c r="J23887" s="161"/>
      <c r="AB23887" s="164"/>
    </row>
    <row r="23888" spans="10:28">
      <c r="J23888" s="161"/>
      <c r="AB23888" s="164"/>
    </row>
    <row r="23889" spans="10:28">
      <c r="J23889" s="161"/>
      <c r="AB23889" s="164"/>
    </row>
    <row r="23890" spans="10:28">
      <c r="J23890" s="161"/>
      <c r="AB23890" s="164"/>
    </row>
    <row r="23891" spans="10:28">
      <c r="J23891" s="161"/>
      <c r="AB23891" s="164"/>
    </row>
    <row r="23892" spans="10:28">
      <c r="J23892" s="161"/>
      <c r="AB23892" s="164"/>
    </row>
    <row r="23893" spans="10:28">
      <c r="J23893" s="161"/>
      <c r="AB23893" s="164"/>
    </row>
    <row r="23894" spans="10:28">
      <c r="J23894" s="161"/>
      <c r="AB23894" s="164"/>
    </row>
    <row r="23895" spans="10:28">
      <c r="J23895" s="161"/>
      <c r="AB23895" s="164"/>
    </row>
    <row r="23896" spans="10:28">
      <c r="J23896" s="161"/>
      <c r="AB23896" s="164"/>
    </row>
    <row r="23897" spans="10:28">
      <c r="J23897" s="161"/>
      <c r="AB23897" s="164"/>
    </row>
    <row r="23898" spans="10:28">
      <c r="J23898" s="161"/>
      <c r="AB23898" s="164"/>
    </row>
    <row r="23899" spans="10:28">
      <c r="J23899" s="161"/>
      <c r="AB23899" s="164"/>
    </row>
    <row r="23900" spans="10:28">
      <c r="J23900" s="161"/>
      <c r="AB23900" s="164"/>
    </row>
    <row r="23901" spans="10:28">
      <c r="J23901" s="161"/>
      <c r="AB23901" s="164"/>
    </row>
    <row r="23902" spans="10:28">
      <c r="J23902" s="161"/>
      <c r="AB23902" s="164"/>
    </row>
    <row r="23903" spans="10:28">
      <c r="J23903" s="161"/>
      <c r="AB23903" s="164"/>
    </row>
    <row r="23904" spans="10:28">
      <c r="J23904" s="161"/>
      <c r="AB23904" s="164"/>
    </row>
    <row r="23905" spans="10:28">
      <c r="J23905" s="161"/>
      <c r="AB23905" s="164"/>
    </row>
    <row r="23906" spans="10:28">
      <c r="J23906" s="161"/>
      <c r="AB23906" s="164"/>
    </row>
    <row r="23907" spans="10:28">
      <c r="J23907" s="161"/>
      <c r="AB23907" s="164"/>
    </row>
    <row r="23908" spans="10:28">
      <c r="J23908" s="161"/>
      <c r="AB23908" s="164"/>
    </row>
    <row r="23909" spans="10:28">
      <c r="J23909" s="161"/>
      <c r="AB23909" s="164"/>
    </row>
    <row r="23910" spans="10:28">
      <c r="J23910" s="161"/>
      <c r="AB23910" s="164"/>
    </row>
    <row r="23911" spans="10:28">
      <c r="J23911" s="161"/>
      <c r="AB23911" s="164"/>
    </row>
    <row r="23912" spans="10:28">
      <c r="J23912" s="161"/>
      <c r="AB23912" s="164"/>
    </row>
    <row r="23913" spans="10:28">
      <c r="J23913" s="161"/>
      <c r="AB23913" s="164"/>
    </row>
    <row r="23914" spans="10:28">
      <c r="J23914" s="161"/>
      <c r="AB23914" s="164"/>
    </row>
    <row r="23915" spans="10:28">
      <c r="J23915" s="161"/>
      <c r="AB23915" s="164"/>
    </row>
    <row r="23916" spans="10:28">
      <c r="J23916" s="161"/>
      <c r="AB23916" s="164"/>
    </row>
    <row r="23917" spans="10:28">
      <c r="J23917" s="161"/>
      <c r="AB23917" s="164"/>
    </row>
    <row r="23918" spans="10:28">
      <c r="J23918" s="161"/>
      <c r="AB23918" s="164"/>
    </row>
    <row r="23919" spans="10:28">
      <c r="J23919" s="161"/>
      <c r="AB23919" s="164"/>
    </row>
    <row r="23920" spans="10:28">
      <c r="J23920" s="161"/>
      <c r="AB23920" s="164"/>
    </row>
    <row r="23921" spans="10:28">
      <c r="J23921" s="161"/>
      <c r="AB23921" s="164"/>
    </row>
    <row r="23922" spans="10:28">
      <c r="J23922" s="161"/>
      <c r="AB23922" s="164"/>
    </row>
    <row r="23923" spans="10:28">
      <c r="J23923" s="161"/>
      <c r="AB23923" s="164"/>
    </row>
    <row r="23924" spans="10:28">
      <c r="J23924" s="161"/>
      <c r="AB23924" s="164"/>
    </row>
    <row r="23925" spans="10:28">
      <c r="J23925" s="161"/>
      <c r="AB23925" s="164"/>
    </row>
    <row r="23926" spans="10:28">
      <c r="J23926" s="161"/>
      <c r="AB23926" s="164"/>
    </row>
    <row r="23927" spans="10:28">
      <c r="J23927" s="161"/>
      <c r="AB23927" s="164"/>
    </row>
    <row r="23928" spans="10:28">
      <c r="J23928" s="161"/>
      <c r="AB23928" s="164"/>
    </row>
    <row r="23929" spans="10:28">
      <c r="J23929" s="161"/>
      <c r="AB23929" s="164"/>
    </row>
    <row r="23930" spans="10:28">
      <c r="J23930" s="161"/>
      <c r="AB23930" s="164"/>
    </row>
    <row r="23931" spans="10:28">
      <c r="J23931" s="161"/>
      <c r="AB23931" s="164"/>
    </row>
    <row r="23932" spans="10:28">
      <c r="J23932" s="161"/>
      <c r="AB23932" s="164"/>
    </row>
    <row r="23933" spans="10:28">
      <c r="J23933" s="161"/>
      <c r="AB23933" s="164"/>
    </row>
    <row r="23934" spans="10:28">
      <c r="J23934" s="161"/>
      <c r="AB23934" s="164"/>
    </row>
    <row r="23935" spans="10:28">
      <c r="J23935" s="161"/>
      <c r="AB23935" s="164"/>
    </row>
    <row r="23936" spans="10:28">
      <c r="J23936" s="161"/>
      <c r="AB23936" s="164"/>
    </row>
    <row r="23937" spans="5:28">
      <c r="J23937" s="161"/>
      <c r="AB23937" s="164"/>
    </row>
    <row r="23938" spans="5:28">
      <c r="E23938" s="166"/>
      <c r="J23938" s="161"/>
      <c r="AB23938" s="164"/>
    </row>
    <row r="23939" spans="5:28">
      <c r="E23939" s="166"/>
      <c r="J23939" s="161"/>
      <c r="AB23939" s="164"/>
    </row>
    <row r="23940" spans="5:28">
      <c r="E23940" s="166"/>
      <c r="J23940" s="161"/>
      <c r="AB23940" s="164"/>
    </row>
    <row r="23941" spans="5:28">
      <c r="E23941" s="166"/>
      <c r="J23941" s="161"/>
      <c r="AB23941" s="164"/>
    </row>
    <row r="23942" spans="5:28">
      <c r="E23942" s="166"/>
      <c r="J23942" s="161"/>
      <c r="AB23942" s="164"/>
    </row>
    <row r="23943" spans="5:28">
      <c r="E23943" s="166"/>
      <c r="J23943" s="161"/>
      <c r="AB23943" s="164"/>
    </row>
    <row r="23944" spans="5:28">
      <c r="E23944" s="166"/>
      <c r="J23944" s="161"/>
      <c r="AB23944" s="164"/>
    </row>
    <row r="23945" spans="5:28">
      <c r="E23945" s="166"/>
      <c r="J23945" s="161"/>
      <c r="AB23945" s="164"/>
    </row>
    <row r="23946" spans="5:28">
      <c r="E23946" s="166"/>
      <c r="J23946" s="161"/>
      <c r="AB23946" s="164"/>
    </row>
    <row r="23947" spans="5:28">
      <c r="J23947" s="161"/>
      <c r="AB23947" s="164"/>
    </row>
    <row r="23948" spans="5:28">
      <c r="J23948" s="161"/>
      <c r="AB23948" s="164"/>
    </row>
    <row r="23949" spans="5:28">
      <c r="J23949" s="161"/>
      <c r="AB23949" s="164"/>
    </row>
    <row r="23950" spans="5:28">
      <c r="J23950" s="161"/>
      <c r="AB23950" s="164"/>
    </row>
    <row r="23951" spans="5:28">
      <c r="J23951" s="161"/>
      <c r="AB23951" s="164"/>
    </row>
    <row r="23952" spans="5:28">
      <c r="J23952" s="161"/>
      <c r="AB23952" s="164"/>
    </row>
    <row r="23953" spans="10:28">
      <c r="J23953" s="161"/>
      <c r="AB23953" s="164"/>
    </row>
    <row r="23954" spans="10:28">
      <c r="J23954" s="161"/>
      <c r="AB23954" s="164"/>
    </row>
    <row r="23955" spans="10:28">
      <c r="J23955" s="161"/>
      <c r="AB23955" s="164"/>
    </row>
    <row r="23956" spans="10:28">
      <c r="J23956" s="161"/>
      <c r="AB23956" s="164"/>
    </row>
    <row r="23957" spans="10:28">
      <c r="J23957" s="161"/>
      <c r="AB23957" s="164"/>
    </row>
    <row r="23958" spans="10:28">
      <c r="J23958" s="161"/>
      <c r="AB23958" s="164"/>
    </row>
    <row r="23959" spans="10:28">
      <c r="J23959" s="161"/>
      <c r="AB23959" s="164"/>
    </row>
    <row r="23960" spans="10:28">
      <c r="J23960" s="161"/>
      <c r="AB23960" s="164"/>
    </row>
    <row r="23961" spans="10:28">
      <c r="J23961" s="161"/>
      <c r="AB23961" s="164"/>
    </row>
    <row r="23962" spans="10:28">
      <c r="J23962" s="161"/>
      <c r="AB23962" s="164"/>
    </row>
    <row r="23963" spans="10:28">
      <c r="J23963" s="161"/>
      <c r="AB23963" s="164"/>
    </row>
    <row r="23964" spans="10:28">
      <c r="J23964" s="161"/>
      <c r="AB23964" s="164"/>
    </row>
    <row r="23965" spans="10:28">
      <c r="J23965" s="161"/>
      <c r="AB23965" s="164"/>
    </row>
    <row r="23966" spans="10:28">
      <c r="J23966" s="161"/>
      <c r="AB23966" s="164"/>
    </row>
    <row r="23967" spans="10:28">
      <c r="J23967" s="161"/>
      <c r="AB23967" s="164"/>
    </row>
    <row r="23968" spans="10:28">
      <c r="J23968" s="161"/>
      <c r="AB23968" s="164"/>
    </row>
    <row r="23969" spans="10:28">
      <c r="J23969" s="161"/>
      <c r="AB23969" s="164"/>
    </row>
    <row r="23970" spans="10:28">
      <c r="J23970" s="161"/>
      <c r="AB23970" s="164"/>
    </row>
    <row r="23971" spans="10:28">
      <c r="J23971" s="161"/>
      <c r="AB23971" s="164"/>
    </row>
    <row r="23972" spans="10:28">
      <c r="J23972" s="161"/>
      <c r="AB23972" s="164"/>
    </row>
    <row r="23973" spans="10:28">
      <c r="J23973" s="161"/>
      <c r="AB23973" s="164"/>
    </row>
    <row r="23974" spans="10:28">
      <c r="J23974" s="161"/>
      <c r="AB23974" s="164"/>
    </row>
    <row r="23975" spans="10:28">
      <c r="J23975" s="161"/>
      <c r="AB23975" s="164"/>
    </row>
    <row r="23976" spans="10:28">
      <c r="J23976" s="161"/>
      <c r="AB23976" s="164"/>
    </row>
    <row r="23977" spans="10:28">
      <c r="J23977" s="161"/>
      <c r="AB23977" s="164"/>
    </row>
    <row r="23978" spans="10:28">
      <c r="J23978" s="161"/>
      <c r="AB23978" s="164"/>
    </row>
    <row r="23979" spans="10:28">
      <c r="J23979" s="161"/>
      <c r="AB23979" s="164"/>
    </row>
    <row r="23980" spans="10:28">
      <c r="J23980" s="161"/>
      <c r="AB23980" s="164"/>
    </row>
    <row r="23981" spans="10:28">
      <c r="J23981" s="161"/>
      <c r="AB23981" s="164"/>
    </row>
    <row r="23982" spans="10:28">
      <c r="J23982" s="161"/>
      <c r="AB23982" s="164"/>
    </row>
    <row r="23983" spans="10:28">
      <c r="J23983" s="161"/>
      <c r="AB23983" s="164"/>
    </row>
    <row r="23984" spans="10:28">
      <c r="J23984" s="161"/>
      <c r="AB23984" s="164"/>
    </row>
    <row r="23985" spans="10:28">
      <c r="J23985" s="161"/>
      <c r="AB23985" s="164"/>
    </row>
    <row r="23986" spans="10:28">
      <c r="J23986" s="161"/>
      <c r="AB23986" s="164"/>
    </row>
    <row r="23987" spans="10:28">
      <c r="J23987" s="161"/>
      <c r="AB23987" s="164"/>
    </row>
    <row r="23988" spans="10:28">
      <c r="J23988" s="161"/>
      <c r="AB23988" s="164"/>
    </row>
    <row r="23989" spans="10:28">
      <c r="J23989" s="161"/>
      <c r="AB23989" s="164"/>
    </row>
    <row r="23990" spans="10:28">
      <c r="J23990" s="161"/>
      <c r="AB23990" s="164"/>
    </row>
    <row r="23991" spans="10:28">
      <c r="J23991" s="161"/>
      <c r="AB23991" s="164"/>
    </row>
    <row r="23992" spans="10:28">
      <c r="J23992" s="161"/>
      <c r="AB23992" s="164"/>
    </row>
    <row r="23993" spans="10:28">
      <c r="J23993" s="161"/>
      <c r="AB23993" s="164"/>
    </row>
    <row r="23994" spans="10:28">
      <c r="J23994" s="161"/>
      <c r="AB23994" s="164"/>
    </row>
    <row r="23995" spans="10:28">
      <c r="J23995" s="161"/>
      <c r="AB23995" s="164"/>
    </row>
    <row r="23996" spans="10:28">
      <c r="J23996" s="161"/>
      <c r="AB23996" s="164"/>
    </row>
    <row r="23997" spans="10:28">
      <c r="J23997" s="161"/>
      <c r="AB23997" s="164"/>
    </row>
    <row r="23998" spans="10:28">
      <c r="J23998" s="161"/>
      <c r="AB23998" s="164"/>
    </row>
    <row r="23999" spans="10:28">
      <c r="J23999" s="161"/>
      <c r="AB23999" s="164"/>
    </row>
    <row r="24000" spans="10:28">
      <c r="J24000" s="161"/>
      <c r="AB24000" s="164"/>
    </row>
    <row r="24001" spans="10:28">
      <c r="J24001" s="161"/>
      <c r="AB24001" s="164"/>
    </row>
    <row r="24002" spans="10:28">
      <c r="J24002" s="161"/>
      <c r="AB24002" s="164"/>
    </row>
    <row r="24003" spans="10:28">
      <c r="J24003" s="161"/>
      <c r="AB24003" s="164"/>
    </row>
    <row r="24004" spans="10:28">
      <c r="J24004" s="161"/>
      <c r="AB24004" s="164"/>
    </row>
    <row r="24005" spans="10:28">
      <c r="J24005" s="161"/>
      <c r="AB24005" s="164"/>
    </row>
    <row r="24006" spans="10:28">
      <c r="J24006" s="161"/>
      <c r="AB24006" s="164"/>
    </row>
    <row r="24007" spans="10:28">
      <c r="J24007" s="161"/>
      <c r="AB24007" s="164"/>
    </row>
    <row r="24008" spans="10:28">
      <c r="J24008" s="161"/>
      <c r="AB24008" s="164"/>
    </row>
    <row r="24009" spans="10:28">
      <c r="J24009" s="161"/>
      <c r="AB24009" s="164"/>
    </row>
    <row r="24010" spans="10:28">
      <c r="J24010" s="161"/>
      <c r="AB24010" s="164"/>
    </row>
    <row r="24011" spans="10:28">
      <c r="J24011" s="161"/>
      <c r="AB24011" s="164"/>
    </row>
    <row r="24012" spans="10:28">
      <c r="J24012" s="161"/>
      <c r="AB24012" s="164"/>
    </row>
    <row r="24013" spans="10:28">
      <c r="J24013" s="161"/>
      <c r="AB24013" s="164"/>
    </row>
    <row r="24014" spans="10:28">
      <c r="J24014" s="161"/>
      <c r="AB24014" s="164"/>
    </row>
    <row r="24015" spans="10:28">
      <c r="J24015" s="161"/>
      <c r="AB24015" s="164"/>
    </row>
    <row r="24016" spans="10:28">
      <c r="J24016" s="161"/>
      <c r="AB24016" s="164"/>
    </row>
    <row r="24017" spans="5:28">
      <c r="J24017" s="161"/>
      <c r="AB24017" s="164"/>
    </row>
    <row r="24018" spans="5:28">
      <c r="J24018" s="161"/>
      <c r="AB24018" s="164"/>
    </row>
    <row r="24019" spans="5:28">
      <c r="E24019" s="166"/>
      <c r="J24019" s="161"/>
      <c r="AB24019" s="164"/>
    </row>
    <row r="24020" spans="5:28">
      <c r="E24020" s="166"/>
      <c r="J24020" s="161"/>
      <c r="AB24020" s="164"/>
    </row>
    <row r="24021" spans="5:28">
      <c r="E24021" s="166"/>
      <c r="J24021" s="161"/>
      <c r="AB24021" s="164"/>
    </row>
    <row r="24022" spans="5:28">
      <c r="E24022" s="166"/>
      <c r="J24022" s="161"/>
      <c r="AB24022" s="164"/>
    </row>
    <row r="24023" spans="5:28">
      <c r="E24023" s="166"/>
      <c r="J24023" s="161"/>
      <c r="AB24023" s="164"/>
    </row>
    <row r="24024" spans="5:28">
      <c r="E24024" s="166"/>
      <c r="J24024" s="161"/>
      <c r="AB24024" s="164"/>
    </row>
    <row r="24025" spans="5:28">
      <c r="E24025" s="166"/>
      <c r="J24025" s="161"/>
      <c r="AB24025" s="164"/>
    </row>
    <row r="24026" spans="5:28">
      <c r="E24026" s="166"/>
      <c r="J24026" s="161"/>
      <c r="AB24026" s="164"/>
    </row>
    <row r="24027" spans="5:28">
      <c r="E24027" s="166"/>
      <c r="J24027" s="161"/>
      <c r="AB24027" s="164"/>
    </row>
    <row r="24028" spans="5:28">
      <c r="E24028" s="166"/>
      <c r="J24028" s="161"/>
      <c r="AB24028" s="164"/>
    </row>
    <row r="24029" spans="5:28">
      <c r="E24029" s="166"/>
      <c r="J24029" s="161"/>
      <c r="AB24029" s="164"/>
    </row>
    <row r="24030" spans="5:28">
      <c r="E24030" s="166"/>
      <c r="J24030" s="161"/>
      <c r="AB24030" s="164"/>
    </row>
    <row r="24031" spans="5:28">
      <c r="E24031" s="166"/>
      <c r="J24031" s="161"/>
      <c r="AB24031" s="164"/>
    </row>
    <row r="24032" spans="5:28">
      <c r="E24032" s="166"/>
      <c r="J24032" s="161"/>
      <c r="AB24032" s="164"/>
    </row>
    <row r="24033" spans="5:28">
      <c r="E24033" s="166"/>
      <c r="J24033" s="161"/>
      <c r="AB24033" s="164"/>
    </row>
    <row r="24034" spans="5:28">
      <c r="E24034" s="166"/>
      <c r="J24034" s="161"/>
      <c r="AB24034" s="164"/>
    </row>
    <row r="24035" spans="5:28">
      <c r="E24035" s="166"/>
      <c r="J24035" s="161"/>
      <c r="AB24035" s="164"/>
    </row>
    <row r="24036" spans="5:28">
      <c r="E24036" s="166"/>
      <c r="J24036" s="161"/>
      <c r="AB24036" s="164"/>
    </row>
    <row r="24037" spans="5:28">
      <c r="E24037" s="166"/>
      <c r="J24037" s="161"/>
      <c r="AB24037" s="164"/>
    </row>
    <row r="24038" spans="5:28">
      <c r="E24038" s="166"/>
      <c r="J24038" s="161"/>
      <c r="AB24038" s="164"/>
    </row>
    <row r="24039" spans="5:28">
      <c r="E24039" s="166"/>
      <c r="J24039" s="161"/>
      <c r="AB24039" s="164"/>
    </row>
    <row r="24040" spans="5:28">
      <c r="E24040" s="166"/>
      <c r="J24040" s="161"/>
      <c r="AB24040" s="164"/>
    </row>
    <row r="24041" spans="5:28">
      <c r="E24041" s="166"/>
      <c r="J24041" s="161"/>
      <c r="AB24041" s="164"/>
    </row>
    <row r="24042" spans="5:28">
      <c r="E24042" s="166"/>
      <c r="J24042" s="161"/>
      <c r="AB24042" s="164"/>
    </row>
    <row r="24043" spans="5:28">
      <c r="E24043" s="166"/>
      <c r="J24043" s="161"/>
      <c r="AB24043" s="164"/>
    </row>
    <row r="24044" spans="5:28">
      <c r="E24044" s="166"/>
      <c r="J24044" s="161"/>
      <c r="AB24044" s="164"/>
    </row>
    <row r="24045" spans="5:28">
      <c r="E24045" s="166"/>
      <c r="J24045" s="161"/>
      <c r="AB24045" s="164"/>
    </row>
    <row r="24046" spans="5:28">
      <c r="E24046" s="166"/>
      <c r="J24046" s="161"/>
      <c r="AB24046" s="164"/>
    </row>
    <row r="24047" spans="5:28">
      <c r="J24047" s="161"/>
      <c r="AB24047" s="164"/>
    </row>
    <row r="24048" spans="5:28">
      <c r="J24048" s="161"/>
      <c r="AB24048" s="164"/>
    </row>
    <row r="24049" spans="5:28">
      <c r="J24049" s="161"/>
      <c r="AB24049" s="164"/>
    </row>
    <row r="24050" spans="5:28">
      <c r="J24050" s="161"/>
      <c r="AB24050" s="164"/>
    </row>
    <row r="24051" spans="5:28">
      <c r="J24051" s="161"/>
      <c r="AB24051" s="164"/>
    </row>
    <row r="24052" spans="5:28">
      <c r="J24052" s="161"/>
      <c r="AB24052" s="164"/>
    </row>
    <row r="24053" spans="5:28">
      <c r="E24053" s="166"/>
      <c r="J24053" s="161"/>
      <c r="AB24053" s="164"/>
    </row>
    <row r="24054" spans="5:28">
      <c r="E24054" s="166"/>
      <c r="J24054" s="161"/>
      <c r="AB24054" s="164"/>
    </row>
    <row r="24055" spans="5:28">
      <c r="E24055" s="166"/>
      <c r="J24055" s="161"/>
      <c r="AB24055" s="164"/>
    </row>
    <row r="24056" spans="5:28">
      <c r="J24056" s="161"/>
      <c r="AB24056" s="164"/>
    </row>
    <row r="24057" spans="5:28">
      <c r="J24057" s="161"/>
      <c r="AB24057" s="164"/>
    </row>
    <row r="24058" spans="5:28">
      <c r="J24058" s="161"/>
      <c r="AB24058" s="164"/>
    </row>
    <row r="24059" spans="5:28">
      <c r="J24059" s="161"/>
      <c r="AB24059" s="164"/>
    </row>
    <row r="24060" spans="5:28">
      <c r="J24060" s="161"/>
      <c r="AB24060" s="164"/>
    </row>
    <row r="24061" spans="5:28">
      <c r="J24061" s="161"/>
      <c r="AB24061" s="164"/>
    </row>
    <row r="24062" spans="5:28">
      <c r="J24062" s="161"/>
      <c r="AB24062" s="164"/>
    </row>
    <row r="24063" spans="5:28">
      <c r="J24063" s="161"/>
      <c r="AB24063" s="164"/>
    </row>
    <row r="24064" spans="5:28">
      <c r="J24064" s="161"/>
      <c r="AB24064" s="164"/>
    </row>
    <row r="24065" spans="10:28">
      <c r="J24065" s="161"/>
      <c r="AB24065" s="164"/>
    </row>
    <row r="24066" spans="10:28">
      <c r="J24066" s="161"/>
      <c r="AB24066" s="164"/>
    </row>
    <row r="24067" spans="10:28">
      <c r="J24067" s="161"/>
      <c r="AB24067" s="164"/>
    </row>
    <row r="24068" spans="10:28">
      <c r="J24068" s="161"/>
      <c r="AB24068" s="164"/>
    </row>
    <row r="24069" spans="10:28">
      <c r="J24069" s="161"/>
      <c r="AB24069" s="164"/>
    </row>
    <row r="24070" spans="10:28">
      <c r="J24070" s="161"/>
      <c r="AB24070" s="164"/>
    </row>
    <row r="24071" spans="10:28">
      <c r="J24071" s="161"/>
      <c r="AB24071" s="164"/>
    </row>
    <row r="24072" spans="10:28">
      <c r="J24072" s="161"/>
      <c r="AB24072" s="164"/>
    </row>
    <row r="24073" spans="10:28">
      <c r="J24073" s="161"/>
      <c r="AB24073" s="164"/>
    </row>
    <row r="24074" spans="10:28">
      <c r="J24074" s="161"/>
      <c r="AB24074" s="164"/>
    </row>
    <row r="24075" spans="10:28">
      <c r="J24075" s="161"/>
      <c r="AB24075" s="164"/>
    </row>
    <row r="24076" spans="10:28">
      <c r="J24076" s="161"/>
      <c r="AB24076" s="164"/>
    </row>
    <row r="24077" spans="10:28">
      <c r="J24077" s="161"/>
      <c r="AB24077" s="164"/>
    </row>
    <row r="24078" spans="10:28">
      <c r="J24078" s="161"/>
      <c r="AB24078" s="164"/>
    </row>
    <row r="24079" spans="10:28">
      <c r="J24079" s="161"/>
      <c r="AB24079" s="164"/>
    </row>
    <row r="24080" spans="10:28">
      <c r="J24080" s="161"/>
      <c r="AB24080" s="164"/>
    </row>
    <row r="24081" spans="5:28">
      <c r="J24081" s="161"/>
      <c r="AB24081" s="164"/>
    </row>
    <row r="24082" spans="5:28">
      <c r="J24082" s="161"/>
      <c r="AB24082" s="164"/>
    </row>
    <row r="24083" spans="5:28">
      <c r="J24083" s="161"/>
      <c r="AB24083" s="164"/>
    </row>
    <row r="24084" spans="5:28">
      <c r="J24084" s="161"/>
      <c r="AB24084" s="164"/>
    </row>
    <row r="24085" spans="5:28">
      <c r="J24085" s="161"/>
      <c r="AB24085" s="164"/>
    </row>
    <row r="24086" spans="5:28">
      <c r="J24086" s="161"/>
      <c r="AB24086" s="164"/>
    </row>
    <row r="24087" spans="5:28">
      <c r="J24087" s="161"/>
      <c r="AB24087" s="164"/>
    </row>
    <row r="24088" spans="5:28">
      <c r="J24088" s="161"/>
      <c r="AB24088" s="164"/>
    </row>
    <row r="24089" spans="5:28">
      <c r="J24089" s="161"/>
      <c r="AB24089" s="164"/>
    </row>
    <row r="24090" spans="5:28">
      <c r="J24090" s="161"/>
      <c r="AB24090" s="164"/>
    </row>
    <row r="24091" spans="5:28">
      <c r="J24091" s="161"/>
      <c r="AB24091" s="164"/>
    </row>
    <row r="24092" spans="5:28">
      <c r="J24092" s="161"/>
      <c r="AB24092" s="164"/>
    </row>
    <row r="24093" spans="5:28">
      <c r="E24093" s="166"/>
      <c r="J24093" s="161"/>
      <c r="AB24093" s="164"/>
    </row>
    <row r="24094" spans="5:28">
      <c r="J24094" s="161"/>
      <c r="AB24094" s="164"/>
    </row>
    <row r="24095" spans="5:28">
      <c r="J24095" s="161"/>
      <c r="AB24095" s="164"/>
    </row>
    <row r="24096" spans="5:28">
      <c r="J24096" s="161"/>
      <c r="AB24096" s="164"/>
    </row>
    <row r="24097" spans="10:28">
      <c r="J24097" s="161"/>
      <c r="AB24097" s="164"/>
    </row>
    <row r="24098" spans="10:28">
      <c r="J24098" s="161"/>
      <c r="AB24098" s="164"/>
    </row>
    <row r="24099" spans="10:28">
      <c r="J24099" s="161"/>
      <c r="AB24099" s="164"/>
    </row>
    <row r="24100" spans="10:28">
      <c r="J24100" s="161"/>
      <c r="AB24100" s="164"/>
    </row>
    <row r="24101" spans="10:28">
      <c r="J24101" s="161"/>
      <c r="AB24101" s="164"/>
    </row>
    <row r="24102" spans="10:28">
      <c r="J24102" s="161"/>
      <c r="AB24102" s="164"/>
    </row>
    <row r="24103" spans="10:28">
      <c r="J24103" s="161"/>
      <c r="AB24103" s="164"/>
    </row>
    <row r="24104" spans="10:28">
      <c r="J24104" s="161"/>
      <c r="AB24104" s="164"/>
    </row>
    <row r="24105" spans="10:28">
      <c r="J24105" s="161"/>
      <c r="AB24105" s="164"/>
    </row>
    <row r="24106" spans="10:28">
      <c r="J24106" s="161"/>
      <c r="AB24106" s="164"/>
    </row>
    <row r="24107" spans="10:28">
      <c r="J24107" s="161"/>
      <c r="AB24107" s="164"/>
    </row>
    <row r="24108" spans="10:28">
      <c r="J24108" s="161"/>
      <c r="AB24108" s="164"/>
    </row>
    <row r="24109" spans="10:28">
      <c r="J24109" s="161"/>
      <c r="AB24109" s="164"/>
    </row>
    <row r="24110" spans="10:28">
      <c r="J24110" s="161"/>
      <c r="AB24110" s="164"/>
    </row>
    <row r="24111" spans="10:28">
      <c r="J24111" s="161"/>
      <c r="AB24111" s="164"/>
    </row>
    <row r="24112" spans="10:28">
      <c r="J24112" s="161"/>
      <c r="AB24112" s="164"/>
    </row>
    <row r="24113" spans="10:28">
      <c r="J24113" s="161"/>
      <c r="AB24113" s="164"/>
    </row>
    <row r="24114" spans="10:28">
      <c r="J24114" s="161"/>
      <c r="AB24114" s="164"/>
    </row>
    <row r="24115" spans="10:28">
      <c r="J24115" s="161"/>
      <c r="AB24115" s="164"/>
    </row>
    <row r="24116" spans="10:28">
      <c r="J24116" s="161"/>
      <c r="AB24116" s="164"/>
    </row>
    <row r="24117" spans="10:28">
      <c r="J24117" s="161"/>
      <c r="AB24117" s="164"/>
    </row>
    <row r="24118" spans="10:28">
      <c r="J24118" s="161"/>
      <c r="AB24118" s="164"/>
    </row>
    <row r="24119" spans="10:28">
      <c r="J24119" s="161"/>
      <c r="AB24119" s="164"/>
    </row>
    <row r="24120" spans="10:28">
      <c r="J24120" s="161"/>
      <c r="AB24120" s="164"/>
    </row>
    <row r="24121" spans="10:28">
      <c r="J24121" s="161"/>
      <c r="AB24121" s="164"/>
    </row>
    <row r="24122" spans="10:28">
      <c r="J24122" s="161"/>
      <c r="AB24122" s="164"/>
    </row>
    <row r="24123" spans="10:28">
      <c r="J24123" s="161"/>
      <c r="AB24123" s="164"/>
    </row>
    <row r="24124" spans="10:28">
      <c r="J24124" s="161"/>
      <c r="AB24124" s="164"/>
    </row>
    <row r="24125" spans="10:28">
      <c r="J24125" s="161"/>
      <c r="AB24125" s="164"/>
    </row>
    <row r="24126" spans="10:28">
      <c r="J24126" s="161"/>
      <c r="AB24126" s="164"/>
    </row>
    <row r="24127" spans="10:28">
      <c r="J24127" s="161"/>
      <c r="AB24127" s="164"/>
    </row>
    <row r="24128" spans="10:28">
      <c r="J24128" s="161"/>
      <c r="AB24128" s="164"/>
    </row>
    <row r="24129" spans="5:28">
      <c r="J24129" s="161"/>
      <c r="AB24129" s="164"/>
    </row>
    <row r="24130" spans="5:28">
      <c r="J24130" s="161"/>
      <c r="AB24130" s="164"/>
    </row>
    <row r="24131" spans="5:28">
      <c r="J24131" s="161"/>
      <c r="AB24131" s="164"/>
    </row>
    <row r="24132" spans="5:28">
      <c r="J24132" s="161"/>
      <c r="AB24132" s="164"/>
    </row>
    <row r="24133" spans="5:28">
      <c r="J24133" s="161"/>
      <c r="AB24133" s="164"/>
    </row>
    <row r="24134" spans="5:28">
      <c r="E24134" s="166"/>
      <c r="J24134" s="161"/>
      <c r="AB24134" s="164"/>
    </row>
    <row r="24135" spans="5:28">
      <c r="E24135" s="166"/>
      <c r="J24135" s="161"/>
      <c r="AB24135" s="164"/>
    </row>
    <row r="24136" spans="5:28">
      <c r="E24136" s="166"/>
      <c r="J24136" s="161"/>
      <c r="AB24136" s="164"/>
    </row>
    <row r="24137" spans="5:28">
      <c r="E24137" s="166"/>
      <c r="J24137" s="161"/>
      <c r="AB24137" s="164"/>
    </row>
    <row r="24138" spans="5:28">
      <c r="E24138" s="166"/>
      <c r="J24138" s="161"/>
      <c r="AB24138" s="164"/>
    </row>
    <row r="24139" spans="5:28">
      <c r="J24139" s="161"/>
      <c r="AB24139" s="164"/>
    </row>
    <row r="24140" spans="5:28">
      <c r="J24140" s="161"/>
      <c r="AB24140" s="164"/>
    </row>
    <row r="24141" spans="5:28">
      <c r="J24141" s="161"/>
      <c r="AB24141" s="164"/>
    </row>
    <row r="24142" spans="5:28">
      <c r="J24142" s="161"/>
      <c r="AB24142" s="164"/>
    </row>
    <row r="24143" spans="5:28">
      <c r="J24143" s="161"/>
      <c r="AB24143" s="164"/>
    </row>
    <row r="24144" spans="5:28">
      <c r="J24144" s="161"/>
      <c r="AB24144" s="164"/>
    </row>
    <row r="24145" spans="10:28">
      <c r="J24145" s="161"/>
      <c r="AB24145" s="164"/>
    </row>
    <row r="24146" spans="10:28">
      <c r="J24146" s="161"/>
      <c r="AB24146" s="164"/>
    </row>
    <row r="24147" spans="10:28">
      <c r="J24147" s="161"/>
      <c r="AB24147" s="164"/>
    </row>
    <row r="24148" spans="10:28">
      <c r="J24148" s="161"/>
      <c r="AB24148" s="164"/>
    </row>
    <row r="24149" spans="10:28">
      <c r="J24149" s="161"/>
      <c r="AB24149" s="164"/>
    </row>
    <row r="24150" spans="10:28">
      <c r="J24150" s="161"/>
      <c r="AB24150" s="164"/>
    </row>
    <row r="24151" spans="10:28">
      <c r="J24151" s="161"/>
      <c r="AB24151" s="164"/>
    </row>
    <row r="24152" spans="10:28">
      <c r="J24152" s="161"/>
      <c r="AB24152" s="164"/>
    </row>
    <row r="24153" spans="10:28">
      <c r="J24153" s="161"/>
      <c r="AB24153" s="164"/>
    </row>
    <row r="24154" spans="10:28">
      <c r="J24154" s="161"/>
      <c r="AB24154" s="164"/>
    </row>
    <row r="24155" spans="10:28">
      <c r="J24155" s="161"/>
      <c r="AB24155" s="164"/>
    </row>
    <row r="24156" spans="10:28">
      <c r="J24156" s="161"/>
      <c r="AB24156" s="164"/>
    </row>
    <row r="24157" spans="10:28">
      <c r="J24157" s="161"/>
      <c r="AB24157" s="164"/>
    </row>
    <row r="24158" spans="10:28">
      <c r="J24158" s="161"/>
      <c r="AB24158" s="164"/>
    </row>
    <row r="24159" spans="10:28">
      <c r="J24159" s="161"/>
      <c r="AB24159" s="164"/>
    </row>
    <row r="24160" spans="10:28">
      <c r="J24160" s="161"/>
      <c r="AB24160" s="164"/>
    </row>
    <row r="24161" spans="10:28">
      <c r="J24161" s="161"/>
      <c r="AB24161" s="164"/>
    </row>
    <row r="24162" spans="10:28">
      <c r="J24162" s="161"/>
      <c r="AB24162" s="164"/>
    </row>
    <row r="24163" spans="10:28">
      <c r="J24163" s="161"/>
      <c r="AB24163" s="164"/>
    </row>
    <row r="24164" spans="10:28">
      <c r="J24164" s="161"/>
      <c r="AB24164" s="164"/>
    </row>
    <row r="24165" spans="10:28">
      <c r="J24165" s="161"/>
      <c r="AB24165" s="164"/>
    </row>
    <row r="24166" spans="10:28">
      <c r="J24166" s="161"/>
      <c r="AB24166" s="164"/>
    </row>
    <row r="24167" spans="10:28">
      <c r="J24167" s="161"/>
      <c r="AB24167" s="164"/>
    </row>
    <row r="24168" spans="10:28">
      <c r="J24168" s="161"/>
      <c r="AB24168" s="164"/>
    </row>
    <row r="24169" spans="10:28">
      <c r="J24169" s="161"/>
      <c r="AB24169" s="164"/>
    </row>
    <row r="24170" spans="10:28">
      <c r="J24170" s="161"/>
      <c r="AB24170" s="164"/>
    </row>
    <row r="24171" spans="10:28">
      <c r="J24171" s="161"/>
      <c r="AB24171" s="164"/>
    </row>
    <row r="24172" spans="10:28">
      <c r="J24172" s="161"/>
      <c r="AB24172" s="164"/>
    </row>
    <row r="24173" spans="10:28">
      <c r="J24173" s="161"/>
      <c r="AB24173" s="164"/>
    </row>
    <row r="24174" spans="10:28">
      <c r="J24174" s="161"/>
      <c r="AB24174" s="164"/>
    </row>
    <row r="24175" spans="10:28">
      <c r="J24175" s="161"/>
      <c r="AB24175" s="164"/>
    </row>
    <row r="24176" spans="10:28">
      <c r="J24176" s="161"/>
      <c r="AB24176" s="164"/>
    </row>
    <row r="24177" spans="5:28">
      <c r="J24177" s="161"/>
      <c r="AB24177" s="164"/>
    </row>
    <row r="24178" spans="5:28">
      <c r="E24178" s="166"/>
      <c r="J24178" s="161"/>
      <c r="AB24178" s="164"/>
    </row>
    <row r="24179" spans="5:28">
      <c r="E24179" s="166"/>
      <c r="J24179" s="161"/>
      <c r="AB24179" s="164"/>
    </row>
    <row r="24180" spans="5:28">
      <c r="E24180" s="166"/>
      <c r="J24180" s="161"/>
      <c r="AB24180" s="164"/>
    </row>
    <row r="24181" spans="5:28">
      <c r="E24181" s="166"/>
      <c r="J24181" s="161"/>
      <c r="AB24181" s="164"/>
    </row>
    <row r="24182" spans="5:28">
      <c r="E24182" s="166"/>
      <c r="J24182" s="161"/>
      <c r="AB24182" s="164"/>
    </row>
    <row r="24183" spans="5:28">
      <c r="J24183" s="161"/>
      <c r="AB24183" s="164"/>
    </row>
    <row r="24184" spans="5:28">
      <c r="J24184" s="161"/>
      <c r="AB24184" s="164"/>
    </row>
    <row r="24185" spans="5:28">
      <c r="J24185" s="161"/>
      <c r="AB24185" s="164"/>
    </row>
    <row r="24186" spans="5:28">
      <c r="J24186" s="161"/>
      <c r="AB24186" s="164"/>
    </row>
    <row r="24187" spans="5:28">
      <c r="J24187" s="161"/>
      <c r="AB24187" s="164"/>
    </row>
    <row r="24188" spans="5:28">
      <c r="J24188" s="161"/>
      <c r="AB24188" s="164"/>
    </row>
    <row r="24189" spans="5:28">
      <c r="J24189" s="161"/>
      <c r="AB24189" s="164"/>
    </row>
    <row r="24190" spans="5:28">
      <c r="J24190" s="161"/>
      <c r="AB24190" s="164"/>
    </row>
    <row r="24191" spans="5:28">
      <c r="J24191" s="161"/>
      <c r="AB24191" s="164"/>
    </row>
    <row r="24192" spans="5:28">
      <c r="J24192" s="161"/>
      <c r="AB24192" s="164"/>
    </row>
    <row r="24193" spans="10:28">
      <c r="J24193" s="161"/>
      <c r="AB24193" s="164"/>
    </row>
    <row r="24194" spans="10:28">
      <c r="J24194" s="161"/>
      <c r="AB24194" s="164"/>
    </row>
    <row r="24195" spans="10:28">
      <c r="J24195" s="161"/>
      <c r="AB24195" s="164"/>
    </row>
    <row r="24196" spans="10:28">
      <c r="J24196" s="161"/>
      <c r="AB24196" s="164"/>
    </row>
    <row r="24197" spans="10:28">
      <c r="J24197" s="161"/>
      <c r="AB24197" s="164"/>
    </row>
    <row r="24198" spans="10:28">
      <c r="J24198" s="161"/>
      <c r="AB24198" s="164"/>
    </row>
    <row r="24199" spans="10:28">
      <c r="J24199" s="161"/>
      <c r="AB24199" s="164"/>
    </row>
    <row r="24200" spans="10:28">
      <c r="J24200" s="161"/>
      <c r="AB24200" s="164"/>
    </row>
    <row r="24201" spans="10:28">
      <c r="J24201" s="161"/>
      <c r="AB24201" s="164"/>
    </row>
    <row r="24202" spans="10:28">
      <c r="J24202" s="161"/>
      <c r="AB24202" s="164"/>
    </row>
    <row r="24203" spans="10:28">
      <c r="J24203" s="161"/>
      <c r="AB24203" s="164"/>
    </row>
    <row r="24204" spans="10:28">
      <c r="J24204" s="161"/>
      <c r="AB24204" s="164"/>
    </row>
    <row r="24205" spans="10:28">
      <c r="J24205" s="161"/>
      <c r="AB24205" s="164"/>
    </row>
    <row r="24206" spans="10:28">
      <c r="J24206" s="161"/>
      <c r="AB24206" s="164"/>
    </row>
    <row r="24207" spans="10:28">
      <c r="J24207" s="161"/>
      <c r="AB24207" s="164"/>
    </row>
    <row r="24208" spans="10:28">
      <c r="J24208" s="161"/>
      <c r="AB24208" s="164"/>
    </row>
    <row r="24209" spans="5:28">
      <c r="J24209" s="161"/>
      <c r="AB24209" s="164"/>
    </row>
    <row r="24210" spans="5:28">
      <c r="J24210" s="161"/>
      <c r="AB24210" s="164"/>
    </row>
    <row r="24211" spans="5:28">
      <c r="J24211" s="161"/>
      <c r="AB24211" s="164"/>
    </row>
    <row r="24212" spans="5:28">
      <c r="J24212" s="161"/>
      <c r="AB24212" s="164"/>
    </row>
    <row r="24213" spans="5:28">
      <c r="J24213" s="161"/>
      <c r="AB24213" s="164"/>
    </row>
    <row r="24214" spans="5:28">
      <c r="J24214" s="161"/>
      <c r="AB24214" s="164"/>
    </row>
    <row r="24215" spans="5:28">
      <c r="J24215" s="161"/>
      <c r="AB24215" s="164"/>
    </row>
    <row r="24216" spans="5:28">
      <c r="J24216" s="161"/>
      <c r="AB24216" s="164"/>
    </row>
    <row r="24217" spans="5:28">
      <c r="J24217" s="161"/>
      <c r="AB24217" s="164"/>
    </row>
    <row r="24218" spans="5:28">
      <c r="J24218" s="161"/>
      <c r="AB24218" s="164"/>
    </row>
    <row r="24219" spans="5:28">
      <c r="J24219" s="161"/>
      <c r="AB24219" s="164"/>
    </row>
    <row r="24220" spans="5:28">
      <c r="J24220" s="161"/>
      <c r="AB24220" s="164"/>
    </row>
    <row r="24221" spans="5:28">
      <c r="E24221" s="166"/>
      <c r="J24221" s="161"/>
      <c r="AB24221" s="164"/>
    </row>
    <row r="24222" spans="5:28">
      <c r="E24222" s="166"/>
      <c r="J24222" s="161"/>
      <c r="AB24222" s="164"/>
    </row>
    <row r="24223" spans="5:28">
      <c r="E24223" s="166"/>
      <c r="J24223" s="161"/>
      <c r="AB24223" s="164"/>
    </row>
    <row r="24224" spans="5:28">
      <c r="E24224" s="166"/>
      <c r="J24224" s="161"/>
      <c r="AB24224" s="164"/>
    </row>
    <row r="24225" spans="5:28">
      <c r="E24225" s="166"/>
      <c r="J24225" s="161"/>
      <c r="AB24225" s="164"/>
    </row>
    <row r="24226" spans="5:28">
      <c r="E24226" s="166"/>
      <c r="J24226" s="161"/>
      <c r="AB24226" s="164"/>
    </row>
    <row r="24227" spans="5:28">
      <c r="E24227" s="166"/>
      <c r="J24227" s="161"/>
      <c r="AB24227" s="164"/>
    </row>
    <row r="24228" spans="5:28">
      <c r="E24228" s="166"/>
      <c r="J24228" s="161"/>
      <c r="AB24228" s="164"/>
    </row>
    <row r="24229" spans="5:28">
      <c r="E24229" s="166"/>
      <c r="J24229" s="161"/>
      <c r="AB24229" s="164"/>
    </row>
    <row r="24230" spans="5:28">
      <c r="E24230" s="166"/>
      <c r="J24230" s="161"/>
      <c r="AB24230" s="164"/>
    </row>
    <row r="24231" spans="5:28">
      <c r="E24231" s="166"/>
      <c r="J24231" s="161"/>
      <c r="AB24231" s="164"/>
    </row>
    <row r="24232" spans="5:28">
      <c r="E24232" s="166"/>
      <c r="J24232" s="161"/>
      <c r="AB24232" s="164"/>
    </row>
    <row r="24233" spans="5:28">
      <c r="J24233" s="161"/>
      <c r="AB24233" s="164"/>
    </row>
    <row r="24234" spans="5:28">
      <c r="J24234" s="161"/>
      <c r="AB24234" s="164"/>
    </row>
    <row r="24235" spans="5:28">
      <c r="J24235" s="161"/>
      <c r="AB24235" s="164"/>
    </row>
    <row r="24236" spans="5:28">
      <c r="J24236" s="161"/>
      <c r="AB24236" s="164"/>
    </row>
    <row r="24237" spans="5:28">
      <c r="J24237" s="161"/>
      <c r="AB24237" s="164"/>
    </row>
    <row r="24238" spans="5:28">
      <c r="J24238" s="161"/>
      <c r="AB24238" s="164"/>
    </row>
    <row r="24239" spans="5:28">
      <c r="J24239" s="161"/>
      <c r="AB24239" s="164"/>
    </row>
    <row r="24240" spans="5:28">
      <c r="J24240" s="161"/>
      <c r="AB24240" s="164"/>
    </row>
    <row r="24241" spans="5:28">
      <c r="J24241" s="161"/>
      <c r="AB24241" s="164"/>
    </row>
    <row r="24242" spans="5:28">
      <c r="E24242" s="166"/>
      <c r="J24242" s="161"/>
      <c r="AB24242" s="164"/>
    </row>
    <row r="24243" spans="5:28">
      <c r="J24243" s="161"/>
      <c r="AB24243" s="164"/>
    </row>
    <row r="24244" spans="5:28">
      <c r="E24244" s="166"/>
      <c r="J24244" s="161"/>
      <c r="AB24244" s="164"/>
    </row>
    <row r="24245" spans="5:28">
      <c r="J24245" s="161"/>
      <c r="AB24245" s="164"/>
    </row>
    <row r="24246" spans="5:28">
      <c r="J24246" s="161"/>
      <c r="AB24246" s="164"/>
    </row>
    <row r="24247" spans="5:28">
      <c r="J24247" s="161"/>
      <c r="AB24247" s="164"/>
    </row>
    <row r="24248" spans="5:28">
      <c r="J24248" s="161"/>
      <c r="AB24248" s="164"/>
    </row>
    <row r="24249" spans="5:28">
      <c r="J24249" s="161"/>
      <c r="AB24249" s="164"/>
    </row>
    <row r="24250" spans="5:28">
      <c r="J24250" s="161"/>
      <c r="AB24250" s="164"/>
    </row>
    <row r="24251" spans="5:28">
      <c r="J24251" s="161"/>
      <c r="AB24251" s="164"/>
    </row>
    <row r="24252" spans="5:28">
      <c r="J24252" s="161"/>
      <c r="AB24252" s="164"/>
    </row>
    <row r="24253" spans="5:28">
      <c r="J24253" s="161"/>
      <c r="AB24253" s="164"/>
    </row>
    <row r="24254" spans="5:28">
      <c r="J24254" s="161"/>
      <c r="AB24254" s="164"/>
    </row>
    <row r="24255" spans="5:28">
      <c r="E24255" s="166"/>
      <c r="J24255" s="161"/>
      <c r="AB24255" s="164"/>
    </row>
    <row r="24256" spans="5:28">
      <c r="J24256" s="161"/>
      <c r="AB24256" s="164"/>
    </row>
    <row r="24257" spans="5:28">
      <c r="J24257" s="161"/>
      <c r="AB24257" s="164"/>
    </row>
    <row r="24258" spans="5:28">
      <c r="J24258" s="161"/>
      <c r="AB24258" s="164"/>
    </row>
    <row r="24259" spans="5:28">
      <c r="J24259" s="161"/>
      <c r="AB24259" s="164"/>
    </row>
    <row r="24260" spans="5:28">
      <c r="J24260" s="161"/>
      <c r="AB24260" s="164"/>
    </row>
    <row r="24261" spans="5:28">
      <c r="J24261" s="161"/>
      <c r="AB24261" s="164"/>
    </row>
    <row r="24262" spans="5:28">
      <c r="J24262" s="161"/>
      <c r="AB24262" s="164"/>
    </row>
    <row r="24263" spans="5:28">
      <c r="E24263" s="166"/>
      <c r="J24263" s="161"/>
      <c r="AB24263" s="164"/>
    </row>
    <row r="24264" spans="5:28">
      <c r="J24264" s="161"/>
      <c r="AB24264" s="164"/>
    </row>
    <row r="24265" spans="5:28">
      <c r="J24265" s="161"/>
      <c r="AB24265" s="164"/>
    </row>
    <row r="24266" spans="5:28">
      <c r="J24266" s="161"/>
      <c r="AB24266" s="164"/>
    </row>
    <row r="24267" spans="5:28">
      <c r="J24267" s="161"/>
      <c r="AB24267" s="164"/>
    </row>
    <row r="24268" spans="5:28">
      <c r="J24268" s="161"/>
      <c r="AB24268" s="164"/>
    </row>
    <row r="24269" spans="5:28">
      <c r="E24269" s="166"/>
      <c r="J24269" s="161"/>
      <c r="AB24269" s="164"/>
    </row>
    <row r="24270" spans="5:28">
      <c r="J24270" s="161"/>
      <c r="AB24270" s="164"/>
    </row>
    <row r="24271" spans="5:28">
      <c r="J24271" s="161"/>
      <c r="AB24271" s="164"/>
    </row>
    <row r="24272" spans="5:28">
      <c r="E24272" s="166"/>
      <c r="J24272" s="161"/>
      <c r="AB24272" s="164"/>
    </row>
    <row r="24273" spans="5:28">
      <c r="E24273" s="166"/>
      <c r="J24273" s="161"/>
      <c r="AB24273" s="164"/>
    </row>
    <row r="24274" spans="5:28">
      <c r="J24274" s="161"/>
      <c r="AB24274" s="164"/>
    </row>
    <row r="24275" spans="5:28">
      <c r="E24275" s="166"/>
      <c r="J24275" s="161"/>
      <c r="AB24275" s="164"/>
    </row>
    <row r="24276" spans="5:28">
      <c r="E24276" s="166"/>
      <c r="J24276" s="161"/>
      <c r="AB24276" s="164"/>
    </row>
    <row r="24277" spans="5:28">
      <c r="E24277" s="166"/>
      <c r="J24277" s="161"/>
      <c r="AB24277" s="164"/>
    </row>
    <row r="24278" spans="5:28">
      <c r="E24278" s="166"/>
      <c r="J24278" s="161"/>
      <c r="AB24278" s="164"/>
    </row>
    <row r="24279" spans="5:28">
      <c r="J24279" s="161"/>
      <c r="AB24279" s="164"/>
    </row>
    <row r="24280" spans="5:28">
      <c r="J24280" s="161"/>
      <c r="AB24280" s="164"/>
    </row>
    <row r="24281" spans="5:28">
      <c r="J24281" s="161"/>
      <c r="AB24281" s="164"/>
    </row>
    <row r="24282" spans="5:28">
      <c r="J24282" s="161"/>
      <c r="AB24282" s="164"/>
    </row>
    <row r="24283" spans="5:28">
      <c r="J24283" s="161"/>
      <c r="AB24283" s="164"/>
    </row>
    <row r="24284" spans="5:28">
      <c r="J24284" s="161"/>
      <c r="AB24284" s="164"/>
    </row>
    <row r="24285" spans="5:28">
      <c r="J24285" s="161"/>
      <c r="AB24285" s="164"/>
    </row>
    <row r="24286" spans="5:28">
      <c r="J24286" s="161"/>
      <c r="AB24286" s="164"/>
    </row>
    <row r="24287" spans="5:28">
      <c r="J24287" s="161"/>
      <c r="AB24287" s="164"/>
    </row>
    <row r="24288" spans="5:28">
      <c r="J24288" s="161"/>
      <c r="AB24288" s="164"/>
    </row>
    <row r="24289" spans="5:28">
      <c r="J24289" s="161"/>
      <c r="AB24289" s="164"/>
    </row>
    <row r="24290" spans="5:28">
      <c r="J24290" s="161"/>
      <c r="AB24290" s="164"/>
    </row>
    <row r="24291" spans="5:28">
      <c r="J24291" s="161"/>
      <c r="AB24291" s="164"/>
    </row>
    <row r="24292" spans="5:28">
      <c r="E24292" s="166"/>
      <c r="J24292" s="161"/>
      <c r="AB24292" s="164"/>
    </row>
    <row r="24293" spans="5:28">
      <c r="E24293" s="166"/>
      <c r="J24293" s="161"/>
      <c r="AB24293" s="164"/>
    </row>
    <row r="24294" spans="5:28">
      <c r="E24294" s="166"/>
      <c r="J24294" s="161"/>
      <c r="AB24294" s="164"/>
    </row>
    <row r="24295" spans="5:28">
      <c r="E24295" s="166"/>
      <c r="J24295" s="161"/>
      <c r="AB24295" s="164"/>
    </row>
    <row r="24296" spans="5:28">
      <c r="E24296" s="166"/>
      <c r="J24296" s="161"/>
      <c r="AB24296" s="164"/>
    </row>
    <row r="24297" spans="5:28">
      <c r="E24297" s="166"/>
      <c r="J24297" s="161"/>
      <c r="AB24297" s="164"/>
    </row>
    <row r="24298" spans="5:28">
      <c r="E24298" s="166"/>
      <c r="J24298" s="161"/>
      <c r="AB24298" s="164"/>
    </row>
    <row r="24299" spans="5:28">
      <c r="E24299" s="166"/>
      <c r="J24299" s="161"/>
      <c r="AB24299" s="164"/>
    </row>
    <row r="24300" spans="5:28">
      <c r="E24300" s="166"/>
      <c r="J24300" s="161"/>
      <c r="AB24300" s="164"/>
    </row>
    <row r="24301" spans="5:28">
      <c r="E24301" s="166"/>
      <c r="J24301" s="161"/>
      <c r="AB24301" s="164"/>
    </row>
    <row r="24302" spans="5:28">
      <c r="E24302" s="166"/>
      <c r="J24302" s="161"/>
      <c r="AB24302" s="164"/>
    </row>
    <row r="24303" spans="5:28">
      <c r="E24303" s="166"/>
      <c r="J24303" s="161"/>
      <c r="AB24303" s="164"/>
    </row>
    <row r="24304" spans="5:28">
      <c r="E24304" s="166"/>
      <c r="J24304" s="161"/>
      <c r="AB24304" s="164"/>
    </row>
    <row r="24305" spans="5:28">
      <c r="E24305" s="166"/>
      <c r="J24305" s="161"/>
      <c r="AB24305" s="164"/>
    </row>
    <row r="24306" spans="5:28">
      <c r="E24306" s="166"/>
      <c r="J24306" s="161"/>
      <c r="AB24306" s="164"/>
    </row>
    <row r="24307" spans="5:28">
      <c r="J24307" s="161"/>
      <c r="AB24307" s="164"/>
    </row>
    <row r="24308" spans="5:28">
      <c r="J24308" s="161"/>
      <c r="AB24308" s="164"/>
    </row>
    <row r="24309" spans="5:28">
      <c r="J24309" s="161"/>
      <c r="AB24309" s="164"/>
    </row>
    <row r="24310" spans="5:28">
      <c r="J24310" s="161"/>
      <c r="AB24310" s="164"/>
    </row>
    <row r="24311" spans="5:28">
      <c r="J24311" s="161"/>
      <c r="AB24311" s="164"/>
    </row>
    <row r="24312" spans="5:28">
      <c r="J24312" s="161"/>
      <c r="AB24312" s="164"/>
    </row>
    <row r="24313" spans="5:28">
      <c r="J24313" s="161"/>
      <c r="AB24313" s="164"/>
    </row>
    <row r="24314" spans="5:28">
      <c r="J24314" s="161"/>
      <c r="AB24314" s="164"/>
    </row>
    <row r="24315" spans="5:28">
      <c r="J24315" s="161"/>
      <c r="AB24315" s="164"/>
    </row>
    <row r="24316" spans="5:28">
      <c r="J24316" s="161"/>
      <c r="AB24316" s="164"/>
    </row>
    <row r="24317" spans="5:28">
      <c r="J24317" s="161"/>
      <c r="AB24317" s="164"/>
    </row>
    <row r="24318" spans="5:28">
      <c r="J24318" s="161"/>
      <c r="AB24318" s="164"/>
    </row>
    <row r="24319" spans="5:28">
      <c r="J24319" s="161"/>
      <c r="AB24319" s="164"/>
    </row>
    <row r="24320" spans="5:28">
      <c r="J24320" s="161"/>
      <c r="AB24320" s="164"/>
    </row>
    <row r="24321" spans="5:28">
      <c r="J24321" s="161"/>
      <c r="AB24321" s="164"/>
    </row>
    <row r="24322" spans="5:28">
      <c r="J24322" s="161"/>
      <c r="AB24322" s="164"/>
    </row>
    <row r="24323" spans="5:28">
      <c r="J24323" s="161"/>
      <c r="AB24323" s="164"/>
    </row>
    <row r="24324" spans="5:28">
      <c r="J24324" s="161"/>
      <c r="AB24324" s="164"/>
    </row>
    <row r="24325" spans="5:28">
      <c r="J24325" s="161"/>
      <c r="AB24325" s="164"/>
    </row>
    <row r="24326" spans="5:28">
      <c r="J24326" s="161"/>
      <c r="AB24326" s="164"/>
    </row>
    <row r="24327" spans="5:28">
      <c r="J24327" s="161"/>
      <c r="AB24327" s="164"/>
    </row>
    <row r="24328" spans="5:28">
      <c r="J24328" s="161"/>
      <c r="AB24328" s="164"/>
    </row>
    <row r="24329" spans="5:28">
      <c r="E24329" s="166"/>
      <c r="J24329" s="161"/>
      <c r="AB24329" s="164"/>
    </row>
    <row r="24330" spans="5:28">
      <c r="J24330" s="161"/>
      <c r="AB24330" s="164"/>
    </row>
    <row r="24331" spans="5:28">
      <c r="J24331" s="161"/>
      <c r="AB24331" s="164"/>
    </row>
    <row r="24332" spans="5:28">
      <c r="J24332" s="161"/>
      <c r="AB24332" s="164"/>
    </row>
    <row r="24333" spans="5:28">
      <c r="J24333" s="161"/>
      <c r="AB24333" s="164"/>
    </row>
    <row r="24334" spans="5:28">
      <c r="J24334" s="161"/>
      <c r="AB24334" s="164"/>
    </row>
    <row r="24335" spans="5:28">
      <c r="J24335" s="161"/>
      <c r="AB24335" s="164"/>
    </row>
    <row r="24336" spans="5:28">
      <c r="J24336" s="161"/>
      <c r="AB24336" s="164"/>
    </row>
    <row r="24337" spans="5:28">
      <c r="E24337" s="166"/>
      <c r="J24337" s="161"/>
      <c r="AB24337" s="164"/>
    </row>
    <row r="24338" spans="5:28">
      <c r="E24338" s="166"/>
      <c r="J24338" s="161"/>
      <c r="AB24338" s="164"/>
    </row>
    <row r="24339" spans="5:28">
      <c r="E24339" s="166"/>
      <c r="J24339" s="161"/>
      <c r="AB24339" s="164"/>
    </row>
    <row r="24340" spans="5:28">
      <c r="E24340" s="166"/>
      <c r="J24340" s="161"/>
      <c r="AB24340" s="164"/>
    </row>
    <row r="24341" spans="5:28">
      <c r="E24341" s="166"/>
      <c r="J24341" s="161"/>
      <c r="AB24341" s="164"/>
    </row>
    <row r="24342" spans="5:28">
      <c r="E24342" s="166"/>
      <c r="J24342" s="161"/>
      <c r="AB24342" s="164"/>
    </row>
    <row r="24343" spans="5:28">
      <c r="E24343" s="166"/>
      <c r="J24343" s="161"/>
      <c r="AB24343" s="164"/>
    </row>
    <row r="24344" spans="5:28">
      <c r="E24344" s="166"/>
      <c r="J24344" s="161"/>
      <c r="AB24344" s="164"/>
    </row>
    <row r="24345" spans="5:28">
      <c r="E24345" s="166"/>
      <c r="J24345" s="161"/>
      <c r="AB24345" s="164"/>
    </row>
    <row r="24346" spans="5:28">
      <c r="J24346" s="161"/>
      <c r="AB24346" s="164"/>
    </row>
    <row r="24347" spans="5:28">
      <c r="J24347" s="161"/>
      <c r="AB24347" s="164"/>
    </row>
    <row r="24348" spans="5:28">
      <c r="J24348" s="161"/>
      <c r="AB24348" s="164"/>
    </row>
    <row r="24349" spans="5:28">
      <c r="J24349" s="161"/>
      <c r="AB24349" s="164"/>
    </row>
    <row r="24350" spans="5:28">
      <c r="J24350" s="161"/>
      <c r="AB24350" s="164"/>
    </row>
    <row r="24351" spans="5:28">
      <c r="J24351" s="161"/>
      <c r="AB24351" s="164"/>
    </row>
    <row r="24352" spans="5:28">
      <c r="J24352" s="161"/>
      <c r="AB24352" s="164"/>
    </row>
    <row r="24353" spans="5:28">
      <c r="J24353" s="161"/>
      <c r="AB24353" s="164"/>
    </row>
    <row r="24354" spans="5:28">
      <c r="J24354" s="161"/>
      <c r="AB24354" s="164"/>
    </row>
    <row r="24355" spans="5:28">
      <c r="J24355" s="161"/>
      <c r="AB24355" s="164"/>
    </row>
    <row r="24356" spans="5:28">
      <c r="J24356" s="161"/>
      <c r="AB24356" s="164"/>
    </row>
    <row r="24357" spans="5:28">
      <c r="J24357" s="161"/>
      <c r="AB24357" s="164"/>
    </row>
    <row r="24358" spans="5:28">
      <c r="J24358" s="161"/>
      <c r="AB24358" s="164"/>
    </row>
    <row r="24359" spans="5:28">
      <c r="J24359" s="161"/>
      <c r="AB24359" s="164"/>
    </row>
    <row r="24360" spans="5:28">
      <c r="J24360" s="161"/>
      <c r="AB24360" s="164"/>
    </row>
    <row r="24361" spans="5:28">
      <c r="J24361" s="161"/>
      <c r="AB24361" s="164"/>
    </row>
    <row r="24362" spans="5:28">
      <c r="J24362" s="161"/>
      <c r="AB24362" s="164"/>
    </row>
    <row r="24363" spans="5:28">
      <c r="J24363" s="161"/>
      <c r="AB24363" s="164"/>
    </row>
    <row r="24364" spans="5:28">
      <c r="J24364" s="161"/>
      <c r="AB24364" s="164"/>
    </row>
    <row r="24365" spans="5:28">
      <c r="J24365" s="161"/>
      <c r="AB24365" s="164"/>
    </row>
    <row r="24366" spans="5:28">
      <c r="J24366" s="161"/>
      <c r="AB24366" s="164"/>
    </row>
    <row r="24367" spans="5:28">
      <c r="J24367" s="161"/>
      <c r="AB24367" s="164"/>
    </row>
    <row r="24368" spans="5:28">
      <c r="E24368" s="166"/>
      <c r="J24368" s="161"/>
      <c r="AB24368" s="164"/>
    </row>
    <row r="24369" spans="5:28">
      <c r="J24369" s="161"/>
      <c r="AB24369" s="164"/>
    </row>
    <row r="24370" spans="5:28">
      <c r="E24370" s="166"/>
      <c r="J24370" s="161"/>
      <c r="AB24370" s="164"/>
    </row>
    <row r="24371" spans="5:28">
      <c r="J24371" s="161"/>
      <c r="AB24371" s="164"/>
    </row>
    <row r="24372" spans="5:28">
      <c r="J24372" s="161"/>
      <c r="AB24372" s="164"/>
    </row>
    <row r="24373" spans="5:28">
      <c r="J24373" s="161"/>
      <c r="AB24373" s="164"/>
    </row>
    <row r="24374" spans="5:28">
      <c r="J24374" s="161"/>
      <c r="AB24374" s="164"/>
    </row>
    <row r="24375" spans="5:28">
      <c r="E24375" s="166"/>
      <c r="J24375" s="161"/>
      <c r="AB24375" s="164"/>
    </row>
    <row r="24376" spans="5:28">
      <c r="E24376" s="166"/>
      <c r="J24376" s="161"/>
      <c r="AB24376" s="164"/>
    </row>
    <row r="24377" spans="5:28">
      <c r="J24377" s="161"/>
      <c r="AB24377" s="164"/>
    </row>
    <row r="24378" spans="5:28">
      <c r="E24378" s="166"/>
      <c r="J24378" s="161"/>
      <c r="AB24378" s="164"/>
    </row>
    <row r="24379" spans="5:28">
      <c r="E24379" s="166"/>
      <c r="J24379" s="161"/>
      <c r="AB24379" s="164"/>
    </row>
    <row r="24380" spans="5:28">
      <c r="J24380" s="161"/>
      <c r="AB24380" s="164"/>
    </row>
    <row r="24381" spans="5:28">
      <c r="J24381" s="161"/>
      <c r="AB24381" s="164"/>
    </row>
    <row r="24382" spans="5:28">
      <c r="J24382" s="161"/>
      <c r="AB24382" s="164"/>
    </row>
    <row r="24383" spans="5:28">
      <c r="E24383" s="166"/>
      <c r="J24383" s="161"/>
      <c r="AB24383" s="164"/>
    </row>
    <row r="24384" spans="5:28">
      <c r="J24384" s="161"/>
      <c r="AB24384" s="164"/>
    </row>
    <row r="24385" spans="10:28">
      <c r="J24385" s="161"/>
      <c r="AB24385" s="164"/>
    </row>
    <row r="24386" spans="10:28">
      <c r="J24386" s="161"/>
      <c r="AB24386" s="164"/>
    </row>
    <row r="24387" spans="10:28">
      <c r="J24387" s="161"/>
      <c r="AB24387" s="164"/>
    </row>
    <row r="24388" spans="10:28">
      <c r="J24388" s="161"/>
      <c r="AB24388" s="164"/>
    </row>
    <row r="24389" spans="10:28">
      <c r="J24389" s="161"/>
      <c r="AB24389" s="164"/>
    </row>
    <row r="24390" spans="10:28">
      <c r="J24390" s="161"/>
      <c r="AB24390" s="164"/>
    </row>
    <row r="24391" spans="10:28">
      <c r="J24391" s="161"/>
      <c r="AB24391" s="164"/>
    </row>
    <row r="24392" spans="10:28">
      <c r="J24392" s="161"/>
      <c r="AB24392" s="164"/>
    </row>
    <row r="24393" spans="10:28">
      <c r="J24393" s="161"/>
      <c r="AB24393" s="164"/>
    </row>
    <row r="24394" spans="10:28">
      <c r="J24394" s="161"/>
      <c r="AB24394" s="164"/>
    </row>
    <row r="24395" spans="10:28">
      <c r="J24395" s="161"/>
      <c r="AB24395" s="164"/>
    </row>
    <row r="24396" spans="10:28">
      <c r="J24396" s="161"/>
      <c r="AB24396" s="164"/>
    </row>
    <row r="24397" spans="10:28">
      <c r="J24397" s="161"/>
      <c r="AB24397" s="164"/>
    </row>
    <row r="24398" spans="10:28">
      <c r="J24398" s="161"/>
      <c r="AB24398" s="164"/>
    </row>
    <row r="24399" spans="10:28">
      <c r="J24399" s="161"/>
      <c r="AB24399" s="164"/>
    </row>
    <row r="24400" spans="10:28">
      <c r="J24400" s="161"/>
      <c r="AB24400" s="164"/>
    </row>
    <row r="24401" spans="10:28">
      <c r="J24401" s="161"/>
      <c r="AB24401" s="164"/>
    </row>
    <row r="24402" spans="10:28">
      <c r="J24402" s="161"/>
      <c r="AB24402" s="164"/>
    </row>
    <row r="24403" spans="10:28">
      <c r="J24403" s="161"/>
      <c r="AB24403" s="164"/>
    </row>
    <row r="24404" spans="10:28">
      <c r="J24404" s="161"/>
      <c r="AB24404" s="164"/>
    </row>
    <row r="24405" spans="10:28">
      <c r="J24405" s="161"/>
      <c r="AB24405" s="164"/>
    </row>
    <row r="24406" spans="10:28">
      <c r="J24406" s="161"/>
      <c r="AB24406" s="164"/>
    </row>
    <row r="24407" spans="10:28">
      <c r="J24407" s="161"/>
      <c r="AB24407" s="164"/>
    </row>
    <row r="24408" spans="10:28">
      <c r="J24408" s="161"/>
      <c r="AB24408" s="164"/>
    </row>
    <row r="24409" spans="10:28">
      <c r="J24409" s="161"/>
      <c r="AB24409" s="164"/>
    </row>
    <row r="24410" spans="10:28">
      <c r="J24410" s="161"/>
      <c r="AB24410" s="164"/>
    </row>
    <row r="24411" spans="10:28">
      <c r="J24411" s="161"/>
      <c r="AB24411" s="164"/>
    </row>
    <row r="24412" spans="10:28">
      <c r="J24412" s="161"/>
      <c r="AB24412" s="164"/>
    </row>
    <row r="24413" spans="10:28">
      <c r="J24413" s="161"/>
      <c r="AB24413" s="164"/>
    </row>
    <row r="24414" spans="10:28">
      <c r="J24414" s="161"/>
      <c r="AB24414" s="164"/>
    </row>
    <row r="24415" spans="10:28">
      <c r="J24415" s="161"/>
      <c r="AB24415" s="164"/>
    </row>
    <row r="24416" spans="10:28">
      <c r="J24416" s="161"/>
      <c r="AB24416" s="164"/>
    </row>
    <row r="24417" spans="10:28">
      <c r="J24417" s="161"/>
      <c r="AB24417" s="164"/>
    </row>
    <row r="24418" spans="10:28">
      <c r="J24418" s="161"/>
      <c r="AB24418" s="164"/>
    </row>
    <row r="24419" spans="10:28">
      <c r="J24419" s="161"/>
      <c r="AB24419" s="164"/>
    </row>
    <row r="24420" spans="10:28">
      <c r="J24420" s="161"/>
      <c r="AB24420" s="164"/>
    </row>
    <row r="24421" spans="10:28">
      <c r="J24421" s="161"/>
      <c r="AB24421" s="164"/>
    </row>
    <row r="24422" spans="10:28">
      <c r="J24422" s="161"/>
      <c r="AB24422" s="164"/>
    </row>
    <row r="24423" spans="10:28">
      <c r="J24423" s="161"/>
      <c r="AB24423" s="164"/>
    </row>
    <row r="24424" spans="10:28">
      <c r="J24424" s="161"/>
      <c r="AB24424" s="164"/>
    </row>
    <row r="24425" spans="10:28">
      <c r="J24425" s="161"/>
      <c r="AB24425" s="164"/>
    </row>
    <row r="24426" spans="10:28">
      <c r="J24426" s="161"/>
      <c r="AB24426" s="164"/>
    </row>
    <row r="24427" spans="10:28">
      <c r="J24427" s="161"/>
      <c r="AB24427" s="164"/>
    </row>
    <row r="24428" spans="10:28">
      <c r="J24428" s="161"/>
      <c r="AB24428" s="164"/>
    </row>
    <row r="24429" spans="10:28">
      <c r="J24429" s="161"/>
      <c r="AB24429" s="164"/>
    </row>
    <row r="24430" spans="10:28">
      <c r="J24430" s="161"/>
      <c r="AB24430" s="164"/>
    </row>
    <row r="24431" spans="10:28">
      <c r="J24431" s="161"/>
      <c r="AB24431" s="164"/>
    </row>
    <row r="24432" spans="10:28">
      <c r="J24432" s="161"/>
      <c r="AB24432" s="164"/>
    </row>
    <row r="24433" spans="5:28">
      <c r="E24433" s="166"/>
      <c r="J24433" s="161"/>
      <c r="AB24433" s="164"/>
    </row>
    <row r="24434" spans="5:28">
      <c r="E24434" s="166"/>
      <c r="J24434" s="161"/>
      <c r="AB24434" s="164"/>
    </row>
    <row r="24435" spans="5:28">
      <c r="E24435" s="166"/>
      <c r="J24435" s="161"/>
      <c r="AB24435" s="164"/>
    </row>
    <row r="24436" spans="5:28">
      <c r="E24436" s="166"/>
      <c r="J24436" s="161"/>
      <c r="AB24436" s="164"/>
    </row>
    <row r="24437" spans="5:28">
      <c r="E24437" s="166"/>
      <c r="J24437" s="161"/>
      <c r="AB24437" s="164"/>
    </row>
    <row r="24438" spans="5:28">
      <c r="E24438" s="166"/>
      <c r="J24438" s="161"/>
      <c r="AB24438" s="164"/>
    </row>
    <row r="24439" spans="5:28">
      <c r="E24439" s="166"/>
      <c r="J24439" s="161"/>
      <c r="AB24439" s="164"/>
    </row>
    <row r="24440" spans="5:28">
      <c r="E24440" s="166"/>
      <c r="J24440" s="161"/>
      <c r="AB24440" s="164"/>
    </row>
    <row r="24441" spans="5:28">
      <c r="E24441" s="166"/>
      <c r="J24441" s="161"/>
      <c r="AB24441" s="164"/>
    </row>
    <row r="24442" spans="5:28">
      <c r="E24442" s="166"/>
      <c r="J24442" s="161"/>
      <c r="AB24442" s="164"/>
    </row>
    <row r="24443" spans="5:28">
      <c r="E24443" s="166"/>
      <c r="J24443" s="161"/>
      <c r="AB24443" s="164"/>
    </row>
    <row r="24444" spans="5:28">
      <c r="E24444" s="166"/>
      <c r="J24444" s="161"/>
      <c r="AB24444" s="164"/>
    </row>
    <row r="24445" spans="5:28">
      <c r="E24445" s="166"/>
      <c r="J24445" s="161"/>
      <c r="AB24445" s="164"/>
    </row>
    <row r="24446" spans="5:28">
      <c r="E24446" s="166"/>
      <c r="J24446" s="161"/>
      <c r="AB24446" s="164"/>
    </row>
    <row r="24447" spans="5:28">
      <c r="E24447" s="166"/>
      <c r="J24447" s="161"/>
      <c r="AB24447" s="164"/>
    </row>
    <row r="24448" spans="5:28">
      <c r="E24448" s="166"/>
      <c r="J24448" s="161"/>
      <c r="AB24448" s="164"/>
    </row>
    <row r="24449" spans="5:28">
      <c r="E24449" s="166"/>
      <c r="J24449" s="161"/>
      <c r="AB24449" s="164"/>
    </row>
    <row r="24450" spans="5:28">
      <c r="E24450" s="166"/>
      <c r="J24450" s="161"/>
      <c r="AB24450" s="164"/>
    </row>
    <row r="24451" spans="5:28">
      <c r="E24451" s="166"/>
      <c r="J24451" s="161"/>
      <c r="AB24451" s="164"/>
    </row>
    <row r="24452" spans="5:28">
      <c r="E24452" s="166"/>
      <c r="J24452" s="161"/>
      <c r="AB24452" s="164"/>
    </row>
    <row r="24453" spans="5:28">
      <c r="E24453" s="166"/>
      <c r="J24453" s="161"/>
      <c r="AB24453" s="164"/>
    </row>
    <row r="24454" spans="5:28">
      <c r="E24454" s="166"/>
      <c r="J24454" s="161"/>
      <c r="AB24454" s="164"/>
    </row>
    <row r="24455" spans="5:28">
      <c r="E24455" s="166"/>
      <c r="J24455" s="161"/>
      <c r="AB24455" s="164"/>
    </row>
    <row r="24456" spans="5:28">
      <c r="E24456" s="166"/>
      <c r="J24456" s="161"/>
      <c r="AB24456" s="164"/>
    </row>
    <row r="24457" spans="5:28">
      <c r="E24457" s="166"/>
      <c r="J24457" s="161"/>
      <c r="AB24457" s="164"/>
    </row>
    <row r="24458" spans="5:28">
      <c r="E24458" s="166"/>
      <c r="J24458" s="161"/>
      <c r="AB24458" s="164"/>
    </row>
    <row r="24459" spans="5:28">
      <c r="E24459" s="166"/>
      <c r="J24459" s="161"/>
      <c r="AB24459" s="164"/>
    </row>
    <row r="24460" spans="5:28">
      <c r="E24460" s="166"/>
      <c r="J24460" s="161"/>
      <c r="AB24460" s="164"/>
    </row>
    <row r="24461" spans="5:28">
      <c r="E24461" s="166"/>
      <c r="J24461" s="161"/>
      <c r="AB24461" s="164"/>
    </row>
    <row r="24462" spans="5:28">
      <c r="E24462" s="166"/>
      <c r="J24462" s="161"/>
      <c r="AB24462" s="164"/>
    </row>
    <row r="24463" spans="5:28">
      <c r="E24463" s="166"/>
      <c r="J24463" s="161"/>
      <c r="AB24463" s="164"/>
    </row>
    <row r="24464" spans="5:28">
      <c r="E24464" s="166"/>
      <c r="J24464" s="161"/>
      <c r="AB24464" s="164"/>
    </row>
    <row r="24465" spans="5:28">
      <c r="E24465" s="166"/>
      <c r="J24465" s="161"/>
      <c r="AB24465" s="164"/>
    </row>
    <row r="24466" spans="5:28">
      <c r="E24466" s="166"/>
      <c r="J24466" s="161"/>
      <c r="AB24466" s="164"/>
    </row>
    <row r="24467" spans="5:28">
      <c r="E24467" s="166"/>
      <c r="J24467" s="161"/>
      <c r="AB24467" s="164"/>
    </row>
    <row r="24468" spans="5:28">
      <c r="J24468" s="161"/>
      <c r="AB24468" s="164"/>
    </row>
    <row r="24469" spans="5:28">
      <c r="J24469" s="161"/>
      <c r="AB24469" s="164"/>
    </row>
    <row r="24470" spans="5:28">
      <c r="J24470" s="161"/>
      <c r="AB24470" s="164"/>
    </row>
    <row r="24471" spans="5:28">
      <c r="J24471" s="161"/>
      <c r="AB24471" s="164"/>
    </row>
    <row r="24472" spans="5:28">
      <c r="J24472" s="161"/>
      <c r="AB24472" s="164"/>
    </row>
    <row r="24473" spans="5:28">
      <c r="J24473" s="161"/>
      <c r="AB24473" s="164"/>
    </row>
    <row r="24474" spans="5:28">
      <c r="J24474" s="161"/>
      <c r="AB24474" s="164"/>
    </row>
    <row r="24475" spans="5:28">
      <c r="J24475" s="161"/>
      <c r="AB24475" s="164"/>
    </row>
    <row r="24476" spans="5:28">
      <c r="J24476" s="161"/>
      <c r="AB24476" s="164"/>
    </row>
    <row r="24477" spans="5:28">
      <c r="J24477" s="161"/>
      <c r="AB24477" s="164"/>
    </row>
    <row r="24478" spans="5:28">
      <c r="J24478" s="161"/>
      <c r="AB24478" s="164"/>
    </row>
    <row r="24479" spans="5:28">
      <c r="J24479" s="161"/>
      <c r="AB24479" s="164"/>
    </row>
    <row r="24480" spans="5:28">
      <c r="J24480" s="161"/>
      <c r="AB24480" s="164"/>
    </row>
    <row r="24481" spans="5:28">
      <c r="J24481" s="161"/>
      <c r="AB24481" s="164"/>
    </row>
    <row r="24482" spans="5:28">
      <c r="J24482" s="161"/>
      <c r="AB24482" s="164"/>
    </row>
    <row r="24483" spans="5:28">
      <c r="J24483" s="161"/>
      <c r="AB24483" s="164"/>
    </row>
    <row r="24484" spans="5:28">
      <c r="J24484" s="161"/>
      <c r="AB24484" s="164"/>
    </row>
    <row r="24485" spans="5:28">
      <c r="J24485" s="161"/>
      <c r="AB24485" s="164"/>
    </row>
    <row r="24486" spans="5:28">
      <c r="J24486" s="161"/>
      <c r="AB24486" s="164"/>
    </row>
    <row r="24487" spans="5:28">
      <c r="J24487" s="161"/>
      <c r="AB24487" s="164"/>
    </row>
    <row r="24488" spans="5:28">
      <c r="J24488" s="161"/>
      <c r="AB24488" s="164"/>
    </row>
    <row r="24489" spans="5:28">
      <c r="J24489" s="161"/>
      <c r="AB24489" s="164"/>
    </row>
    <row r="24490" spans="5:28">
      <c r="J24490" s="161"/>
      <c r="AB24490" s="164"/>
    </row>
    <row r="24491" spans="5:28">
      <c r="J24491" s="161"/>
      <c r="AB24491" s="164"/>
    </row>
    <row r="24492" spans="5:28">
      <c r="J24492" s="161"/>
      <c r="AB24492" s="164"/>
    </row>
    <row r="24493" spans="5:28">
      <c r="J24493" s="161"/>
      <c r="AB24493" s="164"/>
    </row>
    <row r="24494" spans="5:28">
      <c r="E24494" s="166"/>
      <c r="J24494" s="161"/>
      <c r="AB24494" s="164"/>
    </row>
    <row r="24495" spans="5:28">
      <c r="E24495" s="166"/>
      <c r="J24495" s="161"/>
      <c r="AB24495" s="164"/>
    </row>
    <row r="24496" spans="5:28">
      <c r="E24496" s="166"/>
      <c r="J24496" s="161"/>
      <c r="AB24496" s="164"/>
    </row>
    <row r="24497" spans="5:28">
      <c r="E24497" s="166"/>
      <c r="J24497" s="161"/>
      <c r="AB24497" s="164"/>
    </row>
    <row r="24498" spans="5:28">
      <c r="E24498" s="166"/>
      <c r="J24498" s="161"/>
      <c r="AB24498" s="164"/>
    </row>
    <row r="24499" spans="5:28">
      <c r="E24499" s="166"/>
      <c r="J24499" s="161"/>
      <c r="AB24499" s="164"/>
    </row>
    <row r="24500" spans="5:28">
      <c r="E24500" s="166"/>
      <c r="J24500" s="161"/>
      <c r="AB24500" s="164"/>
    </row>
    <row r="24501" spans="5:28">
      <c r="E24501" s="166"/>
      <c r="J24501" s="161"/>
      <c r="AB24501" s="164"/>
    </row>
    <row r="24502" spans="5:28">
      <c r="E24502" s="166"/>
      <c r="J24502" s="161"/>
      <c r="AB24502" s="164"/>
    </row>
    <row r="24503" spans="5:28">
      <c r="E24503" s="166"/>
      <c r="J24503" s="161"/>
      <c r="AB24503" s="164"/>
    </row>
    <row r="24504" spans="5:28">
      <c r="E24504" s="166"/>
      <c r="J24504" s="161"/>
      <c r="AB24504" s="164"/>
    </row>
    <row r="24505" spans="5:28">
      <c r="E24505" s="166"/>
      <c r="J24505" s="161"/>
      <c r="AB24505" s="164"/>
    </row>
    <row r="24506" spans="5:28">
      <c r="E24506" s="166"/>
      <c r="J24506" s="161"/>
      <c r="AB24506" s="164"/>
    </row>
    <row r="24507" spans="5:28">
      <c r="E24507" s="166"/>
      <c r="J24507" s="161"/>
      <c r="AB24507" s="164"/>
    </row>
    <row r="24508" spans="5:28">
      <c r="E24508" s="166"/>
      <c r="J24508" s="161"/>
      <c r="AB24508" s="164"/>
    </row>
    <row r="24509" spans="5:28">
      <c r="E24509" s="166"/>
      <c r="J24509" s="161"/>
      <c r="AB24509" s="164"/>
    </row>
    <row r="24510" spans="5:28">
      <c r="E24510" s="166"/>
      <c r="J24510" s="161"/>
      <c r="R24510" s="166"/>
      <c r="AB24510" s="164"/>
    </row>
    <row r="24511" spans="5:28">
      <c r="E24511" s="166"/>
      <c r="J24511" s="161"/>
      <c r="AB24511" s="164"/>
    </row>
    <row r="24512" spans="5:28">
      <c r="E24512" s="166"/>
      <c r="J24512" s="161"/>
      <c r="AB24512" s="164"/>
    </row>
    <row r="24513" spans="10:28">
      <c r="J24513" s="161"/>
      <c r="AB24513" s="164"/>
    </row>
    <row r="24514" spans="10:28">
      <c r="J24514" s="161"/>
      <c r="AB24514" s="164"/>
    </row>
    <row r="24515" spans="10:28">
      <c r="J24515" s="161"/>
      <c r="AB24515" s="164"/>
    </row>
    <row r="24516" spans="10:28">
      <c r="J24516" s="161"/>
      <c r="AB24516" s="164"/>
    </row>
    <row r="24517" spans="10:28">
      <c r="J24517" s="161"/>
      <c r="AB24517" s="164"/>
    </row>
    <row r="24518" spans="10:28">
      <c r="J24518" s="161"/>
      <c r="AB24518" s="164"/>
    </row>
    <row r="24519" spans="10:28">
      <c r="J24519" s="161"/>
      <c r="AB24519" s="164"/>
    </row>
    <row r="24520" spans="10:28">
      <c r="J24520" s="161"/>
      <c r="AB24520" s="164"/>
    </row>
    <row r="24521" spans="10:28">
      <c r="J24521" s="161"/>
      <c r="AB24521" s="164"/>
    </row>
    <row r="24522" spans="10:28">
      <c r="J24522" s="161"/>
      <c r="AB24522" s="164"/>
    </row>
    <row r="24523" spans="10:28">
      <c r="J24523" s="161"/>
      <c r="AB24523" s="164"/>
    </row>
    <row r="24524" spans="10:28">
      <c r="J24524" s="161"/>
      <c r="AB24524" s="164"/>
    </row>
    <row r="24525" spans="10:28">
      <c r="J24525" s="161"/>
      <c r="AB24525" s="164"/>
    </row>
    <row r="24526" spans="10:28">
      <c r="J24526" s="161"/>
      <c r="AB24526" s="164"/>
    </row>
    <row r="24527" spans="10:28">
      <c r="J24527" s="161"/>
      <c r="AB24527" s="164"/>
    </row>
    <row r="24528" spans="10:28">
      <c r="J24528" s="161"/>
      <c r="AB24528" s="164"/>
    </row>
    <row r="24529" spans="5:28">
      <c r="J24529" s="161"/>
      <c r="AB24529" s="164"/>
    </row>
    <row r="24530" spans="5:28">
      <c r="J24530" s="161"/>
      <c r="AB24530" s="164"/>
    </row>
    <row r="24531" spans="5:28">
      <c r="J24531" s="161"/>
      <c r="AB24531" s="164"/>
    </row>
    <row r="24532" spans="5:28">
      <c r="J24532" s="161"/>
      <c r="AB24532" s="164"/>
    </row>
    <row r="24533" spans="5:28">
      <c r="J24533" s="161"/>
      <c r="AB24533" s="164"/>
    </row>
    <row r="24534" spans="5:28">
      <c r="J24534" s="161"/>
      <c r="AB24534" s="164"/>
    </row>
    <row r="24535" spans="5:28">
      <c r="J24535" s="161"/>
      <c r="AB24535" s="164"/>
    </row>
    <row r="24536" spans="5:28">
      <c r="J24536" s="161"/>
      <c r="AB24536" s="164"/>
    </row>
    <row r="24537" spans="5:28">
      <c r="J24537" s="161"/>
      <c r="AB24537" s="164"/>
    </row>
    <row r="24538" spans="5:28">
      <c r="J24538" s="161"/>
      <c r="AB24538" s="164"/>
    </row>
    <row r="24539" spans="5:28">
      <c r="J24539" s="161"/>
      <c r="AB24539" s="164"/>
    </row>
    <row r="24540" spans="5:28">
      <c r="J24540" s="161"/>
      <c r="AB24540" s="164"/>
    </row>
    <row r="24541" spans="5:28">
      <c r="J24541" s="161"/>
      <c r="AB24541" s="164"/>
    </row>
    <row r="24542" spans="5:28">
      <c r="J24542" s="161"/>
      <c r="AB24542" s="164"/>
    </row>
    <row r="24543" spans="5:28">
      <c r="J24543" s="161"/>
      <c r="AB24543" s="164"/>
    </row>
    <row r="24544" spans="5:28">
      <c r="E24544" s="166"/>
      <c r="J24544" s="161"/>
      <c r="AB24544" s="164"/>
    </row>
    <row r="24545" spans="5:28">
      <c r="J24545" s="161"/>
      <c r="AB24545" s="164"/>
    </row>
    <row r="24546" spans="5:28">
      <c r="E24546" s="166"/>
      <c r="J24546" s="161"/>
      <c r="AB24546" s="164"/>
    </row>
    <row r="24547" spans="5:28">
      <c r="E24547" s="166"/>
      <c r="J24547" s="161"/>
      <c r="AB24547" s="164"/>
    </row>
    <row r="24548" spans="5:28">
      <c r="E24548" s="166"/>
      <c r="J24548" s="161"/>
      <c r="AB24548" s="164"/>
    </row>
    <row r="24549" spans="5:28">
      <c r="E24549" s="166"/>
      <c r="J24549" s="161"/>
      <c r="AB24549" s="164"/>
    </row>
    <row r="24550" spans="5:28">
      <c r="E24550" s="166"/>
      <c r="J24550" s="161"/>
      <c r="AB24550" s="164"/>
    </row>
    <row r="24551" spans="5:28">
      <c r="E24551" s="166"/>
      <c r="J24551" s="161"/>
      <c r="AB24551" s="164"/>
    </row>
    <row r="24552" spans="5:28">
      <c r="E24552" s="166"/>
      <c r="J24552" s="161"/>
      <c r="AB24552" s="164"/>
    </row>
    <row r="24553" spans="5:28">
      <c r="E24553" s="166"/>
      <c r="J24553" s="161"/>
      <c r="AB24553" s="164"/>
    </row>
    <row r="24554" spans="5:28">
      <c r="E24554" s="166"/>
      <c r="J24554" s="161"/>
      <c r="AB24554" s="164"/>
    </row>
    <row r="24555" spans="5:28">
      <c r="J24555" s="161"/>
      <c r="AB24555" s="164"/>
    </row>
    <row r="24556" spans="5:28">
      <c r="J24556" s="161"/>
      <c r="AB24556" s="164"/>
    </row>
    <row r="24557" spans="5:28">
      <c r="J24557" s="161"/>
      <c r="AB24557" s="164"/>
    </row>
    <row r="24558" spans="5:28">
      <c r="J24558" s="161"/>
      <c r="AB24558" s="164"/>
    </row>
    <row r="24559" spans="5:28">
      <c r="J24559" s="161"/>
      <c r="AB24559" s="164"/>
    </row>
    <row r="24560" spans="5:28">
      <c r="J24560" s="161"/>
      <c r="AB24560" s="164"/>
    </row>
    <row r="24561" spans="10:28">
      <c r="J24561" s="161"/>
      <c r="AB24561" s="164"/>
    </row>
    <row r="24562" spans="10:28">
      <c r="J24562" s="161"/>
      <c r="AB24562" s="164"/>
    </row>
    <row r="24563" spans="10:28">
      <c r="J24563" s="161"/>
      <c r="AB24563" s="164"/>
    </row>
    <row r="24564" spans="10:28">
      <c r="J24564" s="161"/>
      <c r="AB24564" s="164"/>
    </row>
    <row r="24565" spans="10:28">
      <c r="J24565" s="161"/>
      <c r="AB24565" s="164"/>
    </row>
    <row r="24566" spans="10:28">
      <c r="J24566" s="161"/>
      <c r="AB24566" s="164"/>
    </row>
    <row r="24567" spans="10:28">
      <c r="J24567" s="161"/>
      <c r="AB24567" s="164"/>
    </row>
    <row r="24568" spans="10:28">
      <c r="J24568" s="161"/>
      <c r="AB24568" s="164"/>
    </row>
    <row r="24569" spans="10:28">
      <c r="J24569" s="161"/>
      <c r="AB24569" s="164"/>
    </row>
    <row r="24570" spans="10:28">
      <c r="J24570" s="161"/>
      <c r="AB24570" s="164"/>
    </row>
    <row r="24571" spans="10:28">
      <c r="J24571" s="161"/>
      <c r="AB24571" s="164"/>
    </row>
    <row r="24572" spans="10:28">
      <c r="J24572" s="161"/>
      <c r="AB24572" s="164"/>
    </row>
    <row r="24573" spans="10:28">
      <c r="J24573" s="161"/>
      <c r="AB24573" s="164"/>
    </row>
    <row r="24574" spans="10:28">
      <c r="J24574" s="161"/>
      <c r="AB24574" s="164"/>
    </row>
    <row r="24575" spans="10:28">
      <c r="J24575" s="161"/>
      <c r="AB24575" s="164"/>
    </row>
    <row r="24576" spans="10:28">
      <c r="J24576" s="161"/>
      <c r="AB24576" s="164"/>
    </row>
    <row r="24577" spans="10:28">
      <c r="J24577" s="161"/>
      <c r="AB24577" s="164"/>
    </row>
    <row r="24578" spans="10:28">
      <c r="J24578" s="161"/>
      <c r="AB24578" s="164"/>
    </row>
    <row r="24579" spans="10:28">
      <c r="J24579" s="161"/>
      <c r="AB24579" s="164"/>
    </row>
    <row r="24580" spans="10:28">
      <c r="J24580" s="161"/>
      <c r="AB24580" s="164"/>
    </row>
    <row r="24581" spans="10:28">
      <c r="J24581" s="161"/>
      <c r="AB24581" s="164"/>
    </row>
    <row r="24582" spans="10:28">
      <c r="J24582" s="161"/>
      <c r="AB24582" s="164"/>
    </row>
    <row r="24583" spans="10:28">
      <c r="J24583" s="161"/>
      <c r="AB24583" s="164"/>
    </row>
    <row r="24584" spans="10:28">
      <c r="J24584" s="161"/>
      <c r="AB24584" s="164"/>
    </row>
    <row r="24585" spans="10:28">
      <c r="J24585" s="161"/>
      <c r="AB24585" s="164"/>
    </row>
    <row r="24586" spans="10:28">
      <c r="J24586" s="161"/>
      <c r="AB24586" s="164"/>
    </row>
    <row r="24587" spans="10:28">
      <c r="J24587" s="161"/>
      <c r="AB24587" s="164"/>
    </row>
    <row r="24588" spans="10:28">
      <c r="J24588" s="161"/>
      <c r="AB24588" s="164"/>
    </row>
    <row r="24589" spans="10:28">
      <c r="J24589" s="161"/>
      <c r="AB24589" s="164"/>
    </row>
    <row r="24590" spans="10:28">
      <c r="J24590" s="161"/>
      <c r="AB24590" s="164"/>
    </row>
    <row r="24591" spans="10:28">
      <c r="J24591" s="161"/>
      <c r="AB24591" s="164"/>
    </row>
    <row r="24592" spans="10:28">
      <c r="J24592" s="161"/>
      <c r="AB24592" s="164"/>
    </row>
    <row r="24593" spans="10:28">
      <c r="J24593" s="161"/>
      <c r="AB24593" s="164"/>
    </row>
    <row r="24594" spans="10:28">
      <c r="J24594" s="161"/>
      <c r="AB24594" s="164"/>
    </row>
    <row r="24595" spans="10:28">
      <c r="J24595" s="161"/>
      <c r="AB24595" s="164"/>
    </row>
    <row r="24596" spans="10:28">
      <c r="J24596" s="161"/>
      <c r="AB24596" s="164"/>
    </row>
    <row r="24597" spans="10:28">
      <c r="J24597" s="161"/>
      <c r="AB24597" s="164"/>
    </row>
    <row r="24598" spans="10:28">
      <c r="J24598" s="161"/>
      <c r="AB24598" s="164"/>
    </row>
    <row r="24599" spans="10:28">
      <c r="J24599" s="161"/>
      <c r="AB24599" s="164"/>
    </row>
    <row r="24600" spans="10:28">
      <c r="J24600" s="161"/>
      <c r="AB24600" s="164"/>
    </row>
    <row r="24601" spans="10:28">
      <c r="J24601" s="161"/>
      <c r="AB24601" s="164"/>
    </row>
    <row r="24602" spans="10:28">
      <c r="J24602" s="161"/>
      <c r="AB24602" s="164"/>
    </row>
    <row r="24603" spans="10:28">
      <c r="J24603" s="161"/>
      <c r="AB24603" s="164"/>
    </row>
    <row r="24604" spans="10:28">
      <c r="J24604" s="161"/>
      <c r="AB24604" s="164"/>
    </row>
    <row r="24605" spans="10:28">
      <c r="J24605" s="161"/>
      <c r="AB24605" s="164"/>
    </row>
    <row r="24606" spans="10:28">
      <c r="J24606" s="161"/>
      <c r="AB24606" s="164"/>
    </row>
    <row r="24607" spans="10:28">
      <c r="J24607" s="161"/>
      <c r="AB24607" s="164"/>
    </row>
    <row r="24608" spans="10:28">
      <c r="J24608" s="161"/>
      <c r="AB24608" s="164"/>
    </row>
    <row r="24609" spans="10:28">
      <c r="J24609" s="161"/>
      <c r="AB24609" s="164"/>
    </row>
    <row r="24610" spans="10:28">
      <c r="J24610" s="161"/>
      <c r="AB24610" s="164"/>
    </row>
    <row r="24611" spans="10:28">
      <c r="J24611" s="161"/>
      <c r="AB24611" s="164"/>
    </row>
    <row r="24612" spans="10:28">
      <c r="J24612" s="161"/>
      <c r="AB24612" s="164"/>
    </row>
    <row r="24613" spans="10:28">
      <c r="J24613" s="161"/>
      <c r="AB24613" s="164"/>
    </row>
    <row r="24614" spans="10:28">
      <c r="J24614" s="161"/>
      <c r="AB24614" s="164"/>
    </row>
    <row r="24615" spans="10:28">
      <c r="J24615" s="161"/>
      <c r="AB24615" s="164"/>
    </row>
    <row r="24616" spans="10:28">
      <c r="J24616" s="161"/>
      <c r="AB24616" s="164"/>
    </row>
    <row r="24617" spans="10:28">
      <c r="J24617" s="161"/>
      <c r="AB24617" s="164"/>
    </row>
    <row r="24618" spans="10:28">
      <c r="J24618" s="161"/>
      <c r="AB24618" s="164"/>
    </row>
    <row r="24619" spans="10:28">
      <c r="J24619" s="161"/>
      <c r="AB24619" s="164"/>
    </row>
    <row r="24620" spans="10:28">
      <c r="J24620" s="161"/>
      <c r="AB24620" s="164"/>
    </row>
    <row r="24621" spans="10:28">
      <c r="J24621" s="161"/>
      <c r="AB24621" s="164"/>
    </row>
    <row r="24622" spans="10:28">
      <c r="J24622" s="161"/>
      <c r="AB24622" s="164"/>
    </row>
    <row r="24623" spans="10:28">
      <c r="J24623" s="161"/>
      <c r="AB24623" s="164"/>
    </row>
    <row r="24624" spans="10:28">
      <c r="J24624" s="161"/>
      <c r="AB24624" s="164"/>
    </row>
    <row r="24625" spans="10:28">
      <c r="J24625" s="161"/>
      <c r="AB24625" s="164"/>
    </row>
    <row r="24626" spans="10:28">
      <c r="J24626" s="161"/>
      <c r="AB24626" s="164"/>
    </row>
    <row r="24627" spans="10:28">
      <c r="J24627" s="161"/>
      <c r="AB24627" s="164"/>
    </row>
    <row r="24628" spans="10:28">
      <c r="J24628" s="161"/>
      <c r="AB24628" s="164"/>
    </row>
    <row r="24629" spans="10:28">
      <c r="J24629" s="161"/>
      <c r="AB24629" s="164"/>
    </row>
    <row r="24630" spans="10:28">
      <c r="J24630" s="161"/>
      <c r="AB24630" s="164"/>
    </row>
    <row r="24631" spans="10:28">
      <c r="J24631" s="161"/>
      <c r="AB24631" s="164"/>
    </row>
    <row r="24632" spans="10:28">
      <c r="J24632" s="161"/>
      <c r="AB24632" s="164"/>
    </row>
    <row r="24633" spans="10:28">
      <c r="J24633" s="161"/>
      <c r="AB24633" s="164"/>
    </row>
    <row r="24634" spans="10:28">
      <c r="J24634" s="161"/>
      <c r="AB24634" s="164"/>
    </row>
    <row r="24635" spans="10:28">
      <c r="J24635" s="161"/>
      <c r="AB24635" s="164"/>
    </row>
    <row r="24636" spans="10:28">
      <c r="J24636" s="161"/>
      <c r="AB24636" s="164"/>
    </row>
    <row r="24637" spans="10:28">
      <c r="J24637" s="161"/>
      <c r="AB24637" s="164"/>
    </row>
    <row r="24638" spans="10:28">
      <c r="J24638" s="161"/>
      <c r="AB24638" s="164"/>
    </row>
    <row r="24639" spans="10:28">
      <c r="J24639" s="161"/>
      <c r="AB24639" s="164"/>
    </row>
    <row r="24640" spans="10:28">
      <c r="J24640" s="161"/>
      <c r="AB24640" s="164"/>
    </row>
    <row r="24641" spans="10:28">
      <c r="J24641" s="161"/>
      <c r="AB24641" s="164"/>
    </row>
    <row r="24642" spans="10:28">
      <c r="J24642" s="161"/>
      <c r="AB24642" s="164"/>
    </row>
    <row r="24643" spans="10:28">
      <c r="J24643" s="161"/>
      <c r="AB24643" s="164"/>
    </row>
    <row r="24644" spans="10:28">
      <c r="J24644" s="161"/>
      <c r="AB24644" s="164"/>
    </row>
    <row r="24645" spans="10:28">
      <c r="J24645" s="161"/>
      <c r="AB24645" s="164"/>
    </row>
    <row r="24646" spans="10:28">
      <c r="J24646" s="161"/>
      <c r="AB24646" s="164"/>
    </row>
    <row r="24647" spans="10:28">
      <c r="J24647" s="161"/>
      <c r="AB24647" s="164"/>
    </row>
    <row r="24648" spans="10:28">
      <c r="J24648" s="161"/>
      <c r="AB24648" s="164"/>
    </row>
    <row r="24649" spans="10:28">
      <c r="J24649" s="161"/>
      <c r="AB24649" s="164"/>
    </row>
    <row r="24650" spans="10:28">
      <c r="J24650" s="161"/>
      <c r="AB24650" s="164"/>
    </row>
    <row r="24651" spans="10:28">
      <c r="J24651" s="161"/>
      <c r="AB24651" s="164"/>
    </row>
    <row r="24652" spans="10:28">
      <c r="J24652" s="161"/>
      <c r="AB24652" s="164"/>
    </row>
    <row r="24653" spans="10:28">
      <c r="J24653" s="161"/>
      <c r="AB24653" s="164"/>
    </row>
    <row r="24654" spans="10:28">
      <c r="J24654" s="161"/>
      <c r="AB24654" s="164"/>
    </row>
    <row r="24655" spans="10:28">
      <c r="J24655" s="161"/>
      <c r="AB24655" s="164"/>
    </row>
    <row r="24656" spans="10:28">
      <c r="J24656" s="161"/>
      <c r="AB24656" s="164"/>
    </row>
    <row r="24657" spans="10:28">
      <c r="J24657" s="161"/>
      <c r="AB24657" s="164"/>
    </row>
    <row r="24658" spans="10:28">
      <c r="J24658" s="161"/>
      <c r="AB24658" s="164"/>
    </row>
    <row r="24659" spans="10:28">
      <c r="J24659" s="161"/>
      <c r="AB24659" s="164"/>
    </row>
    <row r="24660" spans="10:28">
      <c r="J24660" s="161"/>
      <c r="AB24660" s="164"/>
    </row>
    <row r="24661" spans="10:28">
      <c r="J24661" s="161"/>
      <c r="AB24661" s="164"/>
    </row>
    <row r="24662" spans="10:28">
      <c r="J24662" s="161"/>
      <c r="AB24662" s="164"/>
    </row>
    <row r="24663" spans="10:28">
      <c r="J24663" s="161"/>
      <c r="AB24663" s="164"/>
    </row>
    <row r="24664" spans="10:28">
      <c r="J24664" s="161"/>
      <c r="AB24664" s="164"/>
    </row>
    <row r="24665" spans="10:28">
      <c r="J24665" s="161"/>
      <c r="AB24665" s="164"/>
    </row>
    <row r="24666" spans="10:28">
      <c r="J24666" s="161"/>
      <c r="AB24666" s="164"/>
    </row>
    <row r="24667" spans="10:28">
      <c r="J24667" s="161"/>
      <c r="AB24667" s="164"/>
    </row>
    <row r="24668" spans="10:28">
      <c r="J24668" s="161"/>
      <c r="AB24668" s="164"/>
    </row>
    <row r="24669" spans="10:28">
      <c r="J24669" s="161"/>
      <c r="AB24669" s="164"/>
    </row>
    <row r="24670" spans="10:28">
      <c r="J24670" s="161"/>
      <c r="AB24670" s="164"/>
    </row>
    <row r="24671" spans="10:28">
      <c r="J24671" s="161"/>
      <c r="AB24671" s="164"/>
    </row>
    <row r="24672" spans="10:28">
      <c r="J24672" s="161"/>
      <c r="AB24672" s="164"/>
    </row>
    <row r="24673" spans="10:28">
      <c r="J24673" s="161"/>
      <c r="AB24673" s="164"/>
    </row>
    <row r="24674" spans="10:28">
      <c r="J24674" s="161"/>
      <c r="AB24674" s="164"/>
    </row>
    <row r="24675" spans="10:28">
      <c r="J24675" s="161"/>
      <c r="AB24675" s="164"/>
    </row>
    <row r="24676" spans="10:28">
      <c r="J24676" s="161"/>
      <c r="AB24676" s="164"/>
    </row>
    <row r="24677" spans="10:28">
      <c r="J24677" s="161"/>
      <c r="AB24677" s="164"/>
    </row>
    <row r="24678" spans="10:28">
      <c r="J24678" s="161"/>
      <c r="AB24678" s="164"/>
    </row>
    <row r="24679" spans="10:28">
      <c r="J24679" s="161"/>
      <c r="AB24679" s="164"/>
    </row>
    <row r="24680" spans="10:28">
      <c r="J24680" s="161"/>
      <c r="AB24680" s="164"/>
    </row>
    <row r="24681" spans="10:28">
      <c r="J24681" s="161"/>
      <c r="AB24681" s="164"/>
    </row>
    <row r="24682" spans="10:28">
      <c r="J24682" s="161"/>
      <c r="AB24682" s="164"/>
    </row>
    <row r="24683" spans="10:28">
      <c r="J24683" s="161"/>
      <c r="AB24683" s="164"/>
    </row>
    <row r="24684" spans="10:28">
      <c r="J24684" s="161"/>
      <c r="AB24684" s="164"/>
    </row>
    <row r="24685" spans="10:28">
      <c r="J24685" s="161"/>
      <c r="AB24685" s="164"/>
    </row>
    <row r="24686" spans="10:28">
      <c r="J24686" s="161"/>
      <c r="AB24686" s="164"/>
    </row>
    <row r="24687" spans="10:28">
      <c r="J24687" s="161"/>
      <c r="AB24687" s="164"/>
    </row>
    <row r="24688" spans="10:28">
      <c r="J24688" s="161"/>
      <c r="AB24688" s="164"/>
    </row>
    <row r="24689" spans="10:28">
      <c r="J24689" s="161"/>
      <c r="AB24689" s="164"/>
    </row>
    <row r="24690" spans="10:28">
      <c r="J24690" s="161"/>
      <c r="AB24690" s="164"/>
    </row>
    <row r="24691" spans="10:28">
      <c r="J24691" s="161"/>
      <c r="AB24691" s="164"/>
    </row>
    <row r="24692" spans="10:28">
      <c r="J24692" s="161"/>
      <c r="AB24692" s="164"/>
    </row>
    <row r="24693" spans="10:28">
      <c r="J24693" s="161"/>
      <c r="AB24693" s="164"/>
    </row>
    <row r="24694" spans="10:28">
      <c r="J24694" s="161"/>
      <c r="AB24694" s="164"/>
    </row>
    <row r="24695" spans="10:28">
      <c r="J24695" s="161"/>
      <c r="AB24695" s="164"/>
    </row>
    <row r="24696" spans="10:28">
      <c r="J24696" s="161"/>
      <c r="AB24696" s="164"/>
    </row>
    <row r="24697" spans="10:28">
      <c r="J24697" s="161"/>
      <c r="AB24697" s="164"/>
    </row>
    <row r="24698" spans="10:28">
      <c r="J24698" s="161"/>
      <c r="AB24698" s="164"/>
    </row>
    <row r="24699" spans="10:28">
      <c r="J24699" s="161"/>
      <c r="AB24699" s="164"/>
    </row>
    <row r="24700" spans="10:28">
      <c r="J24700" s="161"/>
      <c r="AB24700" s="164"/>
    </row>
    <row r="24701" spans="10:28">
      <c r="J24701" s="161"/>
      <c r="AB24701" s="164"/>
    </row>
    <row r="24702" spans="10:28">
      <c r="J24702" s="161"/>
      <c r="AB24702" s="164"/>
    </row>
    <row r="24703" spans="10:28">
      <c r="J24703" s="161"/>
      <c r="AB24703" s="164"/>
    </row>
    <row r="24704" spans="10:28">
      <c r="J24704" s="161"/>
      <c r="AB24704" s="164"/>
    </row>
    <row r="24705" spans="5:28">
      <c r="J24705" s="161"/>
      <c r="AB24705" s="164"/>
    </row>
    <row r="24706" spans="5:28">
      <c r="J24706" s="161"/>
      <c r="AB24706" s="164"/>
    </row>
    <row r="24707" spans="5:28">
      <c r="J24707" s="161"/>
      <c r="AB24707" s="164"/>
    </row>
    <row r="24708" spans="5:28">
      <c r="J24708" s="161"/>
      <c r="AB24708" s="164"/>
    </row>
    <row r="24709" spans="5:28">
      <c r="J24709" s="161"/>
      <c r="AB24709" s="164"/>
    </row>
    <row r="24710" spans="5:28">
      <c r="J24710" s="161"/>
      <c r="AB24710" s="164"/>
    </row>
    <row r="24711" spans="5:28">
      <c r="J24711" s="161"/>
      <c r="AB24711" s="164"/>
    </row>
    <row r="24712" spans="5:28">
      <c r="J24712" s="161"/>
      <c r="AB24712" s="164"/>
    </row>
    <row r="24713" spans="5:28">
      <c r="J24713" s="161"/>
      <c r="AB24713" s="164"/>
    </row>
    <row r="24714" spans="5:28">
      <c r="J24714" s="161"/>
      <c r="AB24714" s="164"/>
    </row>
    <row r="24715" spans="5:28">
      <c r="J24715" s="161"/>
      <c r="AB24715" s="164"/>
    </row>
    <row r="24716" spans="5:28">
      <c r="J24716" s="161"/>
      <c r="AB24716" s="164"/>
    </row>
    <row r="24717" spans="5:28">
      <c r="J24717" s="161"/>
      <c r="AB24717" s="164"/>
    </row>
    <row r="24718" spans="5:28">
      <c r="E24718" s="166"/>
      <c r="J24718" s="161"/>
      <c r="AB24718" s="164"/>
    </row>
    <row r="24719" spans="5:28">
      <c r="E24719" s="166"/>
      <c r="J24719" s="161"/>
      <c r="AB24719" s="164"/>
    </row>
    <row r="24720" spans="5:28">
      <c r="E24720" s="166"/>
      <c r="J24720" s="161"/>
      <c r="AB24720" s="164"/>
    </row>
    <row r="24721" spans="5:28">
      <c r="E24721" s="166"/>
      <c r="J24721" s="161"/>
      <c r="AB24721" s="164"/>
    </row>
    <row r="24722" spans="5:28">
      <c r="E24722" s="166"/>
      <c r="J24722" s="161"/>
      <c r="AB24722" s="164"/>
    </row>
    <row r="24723" spans="5:28">
      <c r="E24723" s="166"/>
      <c r="J24723" s="161"/>
      <c r="AB24723" s="164"/>
    </row>
    <row r="24724" spans="5:28">
      <c r="J24724" s="161"/>
      <c r="AB24724" s="164"/>
    </row>
    <row r="24725" spans="5:28">
      <c r="J24725" s="161"/>
      <c r="AB24725" s="164"/>
    </row>
    <row r="24726" spans="5:28">
      <c r="J24726" s="161"/>
      <c r="AB24726" s="164"/>
    </row>
    <row r="24727" spans="5:28">
      <c r="J24727" s="161"/>
      <c r="AB24727" s="164"/>
    </row>
    <row r="24728" spans="5:28">
      <c r="J24728" s="161"/>
      <c r="AB24728" s="164"/>
    </row>
    <row r="24729" spans="5:28">
      <c r="J24729" s="161"/>
      <c r="AB24729" s="164"/>
    </row>
    <row r="24730" spans="5:28">
      <c r="J24730" s="161"/>
      <c r="AB24730" s="164"/>
    </row>
    <row r="24731" spans="5:28">
      <c r="J24731" s="161"/>
      <c r="AB24731" s="164"/>
    </row>
    <row r="24732" spans="5:28">
      <c r="J24732" s="161"/>
      <c r="AB24732" s="164"/>
    </row>
    <row r="24733" spans="5:28">
      <c r="J24733" s="161"/>
      <c r="AB24733" s="164"/>
    </row>
    <row r="24734" spans="5:28">
      <c r="J24734" s="161"/>
      <c r="AB24734" s="164"/>
    </row>
    <row r="24735" spans="5:28">
      <c r="J24735" s="161"/>
      <c r="AB24735" s="164"/>
    </row>
    <row r="24736" spans="5:28">
      <c r="J24736" s="161"/>
      <c r="AB24736" s="164"/>
    </row>
    <row r="24737" spans="10:28">
      <c r="J24737" s="161"/>
      <c r="AB24737" s="164"/>
    </row>
    <row r="24738" spans="10:28">
      <c r="J24738" s="161"/>
      <c r="AB24738" s="164"/>
    </row>
    <row r="24739" spans="10:28">
      <c r="J24739" s="161"/>
      <c r="AB24739" s="164"/>
    </row>
    <row r="24740" spans="10:28">
      <c r="J24740" s="161"/>
      <c r="AB24740" s="164"/>
    </row>
    <row r="24741" spans="10:28">
      <c r="J24741" s="161"/>
      <c r="AB24741" s="164"/>
    </row>
    <row r="24742" spans="10:28">
      <c r="J24742" s="161"/>
      <c r="AB24742" s="164"/>
    </row>
    <row r="24743" spans="10:28">
      <c r="J24743" s="161"/>
      <c r="AB24743" s="164"/>
    </row>
    <row r="24744" spans="10:28">
      <c r="J24744" s="161"/>
      <c r="AB24744" s="164"/>
    </row>
    <row r="24745" spans="10:28">
      <c r="J24745" s="161"/>
      <c r="AB24745" s="164"/>
    </row>
    <row r="24746" spans="10:28">
      <c r="J24746" s="161"/>
      <c r="AB24746" s="164"/>
    </row>
    <row r="24747" spans="10:28">
      <c r="J24747" s="161"/>
      <c r="AB24747" s="164"/>
    </row>
    <row r="24748" spans="10:28">
      <c r="J24748" s="161"/>
      <c r="AB24748" s="164"/>
    </row>
    <row r="24749" spans="10:28">
      <c r="J24749" s="161"/>
      <c r="AB24749" s="164"/>
    </row>
    <row r="24750" spans="10:28">
      <c r="J24750" s="161"/>
      <c r="AB24750" s="164"/>
    </row>
    <row r="24751" spans="10:28">
      <c r="J24751" s="161"/>
      <c r="AB24751" s="164"/>
    </row>
    <row r="24752" spans="10:28">
      <c r="J24752" s="161"/>
      <c r="AB24752" s="164"/>
    </row>
    <row r="24753" spans="10:28">
      <c r="J24753" s="161"/>
      <c r="AB24753" s="164"/>
    </row>
    <row r="24754" spans="10:28">
      <c r="J24754" s="161"/>
      <c r="AB24754" s="164"/>
    </row>
    <row r="24755" spans="10:28">
      <c r="J24755" s="161"/>
      <c r="AB24755" s="164"/>
    </row>
    <row r="24756" spans="10:28">
      <c r="J24756" s="161"/>
      <c r="AB24756" s="164"/>
    </row>
    <row r="24757" spans="10:28">
      <c r="J24757" s="161"/>
      <c r="AB24757" s="164"/>
    </row>
    <row r="24758" spans="10:28">
      <c r="J24758" s="161"/>
      <c r="AB24758" s="164"/>
    </row>
    <row r="24759" spans="10:28">
      <c r="J24759" s="161"/>
      <c r="AB24759" s="164"/>
    </row>
    <row r="24760" spans="10:28">
      <c r="J24760" s="161"/>
      <c r="AB24760" s="164"/>
    </row>
    <row r="24761" spans="10:28">
      <c r="J24761" s="161"/>
      <c r="AB24761" s="164"/>
    </row>
    <row r="24762" spans="10:28">
      <c r="J24762" s="161"/>
      <c r="AB24762" s="164"/>
    </row>
    <row r="24763" spans="10:28">
      <c r="J24763" s="161"/>
      <c r="AB24763" s="164"/>
    </row>
    <row r="24764" spans="10:28">
      <c r="J24764" s="161"/>
      <c r="AB24764" s="164"/>
    </row>
    <row r="24765" spans="10:28">
      <c r="J24765" s="161"/>
      <c r="AB24765" s="164"/>
    </row>
    <row r="24766" spans="10:28">
      <c r="J24766" s="161"/>
      <c r="AB24766" s="164"/>
    </row>
    <row r="24767" spans="10:28">
      <c r="J24767" s="161"/>
      <c r="AB24767" s="164"/>
    </row>
    <row r="24768" spans="10:28">
      <c r="J24768" s="161"/>
      <c r="AB24768" s="164"/>
    </row>
    <row r="24769" spans="10:28">
      <c r="J24769" s="161"/>
      <c r="AB24769" s="164"/>
    </row>
    <row r="24770" spans="10:28">
      <c r="J24770" s="161"/>
      <c r="AB24770" s="164"/>
    </row>
    <row r="24771" spans="10:28">
      <c r="J24771" s="161"/>
      <c r="AB24771" s="164"/>
    </row>
    <row r="24772" spans="10:28">
      <c r="J24772" s="161"/>
      <c r="AB24772" s="164"/>
    </row>
    <row r="24773" spans="10:28">
      <c r="J24773" s="161"/>
      <c r="AB24773" s="164"/>
    </row>
    <row r="24774" spans="10:28">
      <c r="J24774" s="161"/>
      <c r="AB24774" s="164"/>
    </row>
    <row r="24775" spans="10:28">
      <c r="J24775" s="161"/>
      <c r="AB24775" s="164"/>
    </row>
    <row r="24776" spans="10:28">
      <c r="J24776" s="161"/>
      <c r="AB24776" s="164"/>
    </row>
    <row r="24777" spans="10:28">
      <c r="J24777" s="161"/>
      <c r="AB24777" s="164"/>
    </row>
    <row r="24778" spans="10:28">
      <c r="J24778" s="161"/>
      <c r="AB24778" s="164"/>
    </row>
    <row r="24779" spans="10:28">
      <c r="J24779" s="161"/>
      <c r="AB24779" s="164"/>
    </row>
    <row r="24780" spans="10:28">
      <c r="J24780" s="161"/>
      <c r="AB24780" s="164"/>
    </row>
    <row r="24781" spans="10:28">
      <c r="J24781" s="161"/>
      <c r="AB24781" s="164"/>
    </row>
    <row r="24782" spans="10:28">
      <c r="J24782" s="161"/>
      <c r="AB24782" s="164"/>
    </row>
    <row r="24783" spans="10:28">
      <c r="J24783" s="161"/>
      <c r="AB24783" s="164"/>
    </row>
    <row r="24784" spans="10:28">
      <c r="J24784" s="161"/>
      <c r="AB24784" s="164"/>
    </row>
    <row r="24785" spans="10:28">
      <c r="J24785" s="161"/>
      <c r="AB24785" s="164"/>
    </row>
    <row r="24786" spans="10:28">
      <c r="J24786" s="161"/>
      <c r="AB24786" s="164"/>
    </row>
    <row r="24787" spans="10:28">
      <c r="J24787" s="161"/>
      <c r="AB24787" s="164"/>
    </row>
    <row r="24788" spans="10:28">
      <c r="J24788" s="161"/>
      <c r="AB24788" s="164"/>
    </row>
    <row r="24789" spans="10:28">
      <c r="J24789" s="161"/>
      <c r="AB24789" s="164"/>
    </row>
    <row r="24790" spans="10:28">
      <c r="J24790" s="161"/>
      <c r="AB24790" s="164"/>
    </row>
    <row r="24791" spans="10:28">
      <c r="J24791" s="161"/>
      <c r="AB24791" s="164"/>
    </row>
    <row r="24792" spans="10:28">
      <c r="J24792" s="161"/>
      <c r="AB24792" s="164"/>
    </row>
    <row r="24793" spans="10:28">
      <c r="J24793" s="161"/>
      <c r="AB24793" s="164"/>
    </row>
    <row r="24794" spans="10:28">
      <c r="J24794" s="161"/>
      <c r="AB24794" s="164"/>
    </row>
    <row r="24795" spans="10:28">
      <c r="J24795" s="161"/>
      <c r="AB24795" s="164"/>
    </row>
    <row r="24796" spans="10:28">
      <c r="J24796" s="161"/>
      <c r="AB24796" s="164"/>
    </row>
    <row r="24797" spans="10:28">
      <c r="J24797" s="161"/>
      <c r="AB24797" s="164"/>
    </row>
    <row r="24798" spans="10:28">
      <c r="J24798" s="161"/>
      <c r="AB24798" s="164"/>
    </row>
    <row r="24799" spans="10:28">
      <c r="J24799" s="161"/>
      <c r="AB24799" s="164"/>
    </row>
    <row r="24800" spans="10:28">
      <c r="J24800" s="161"/>
      <c r="AB24800" s="164"/>
    </row>
    <row r="24801" spans="10:28">
      <c r="J24801" s="161"/>
      <c r="AB24801" s="164"/>
    </row>
    <row r="24802" spans="10:28">
      <c r="J24802" s="161"/>
      <c r="AB24802" s="164"/>
    </row>
    <row r="24803" spans="10:28">
      <c r="J24803" s="161"/>
      <c r="AB24803" s="164"/>
    </row>
    <row r="24804" spans="10:28">
      <c r="J24804" s="161"/>
      <c r="AB24804" s="164"/>
    </row>
    <row r="24805" spans="10:28">
      <c r="J24805" s="161"/>
      <c r="AB24805" s="164"/>
    </row>
    <row r="24806" spans="10:28">
      <c r="J24806" s="161"/>
      <c r="AB24806" s="164"/>
    </row>
    <row r="24807" spans="10:28">
      <c r="J24807" s="161"/>
      <c r="AB24807" s="164"/>
    </row>
    <row r="24808" spans="10:28">
      <c r="J24808" s="161"/>
      <c r="AB24808" s="164"/>
    </row>
    <row r="24809" spans="10:28">
      <c r="J24809" s="161"/>
      <c r="AB24809" s="164"/>
    </row>
    <row r="24810" spans="10:28">
      <c r="J24810" s="161"/>
      <c r="AB24810" s="164"/>
    </row>
    <row r="24811" spans="10:28">
      <c r="J24811" s="161"/>
      <c r="AB24811" s="164"/>
    </row>
    <row r="24812" spans="10:28">
      <c r="J24812" s="161"/>
      <c r="AB24812" s="164"/>
    </row>
    <row r="24813" spans="10:28">
      <c r="J24813" s="161"/>
      <c r="AB24813" s="164"/>
    </row>
    <row r="24814" spans="10:28">
      <c r="J24814" s="161"/>
      <c r="AB24814" s="164"/>
    </row>
    <row r="24815" spans="10:28">
      <c r="J24815" s="161"/>
      <c r="AB24815" s="164"/>
    </row>
    <row r="24816" spans="10:28">
      <c r="J24816" s="161"/>
      <c r="AB24816" s="164"/>
    </row>
    <row r="24817" spans="10:28">
      <c r="J24817" s="161"/>
      <c r="AB24817" s="164"/>
    </row>
    <row r="24818" spans="10:28">
      <c r="J24818" s="161"/>
      <c r="AB24818" s="164"/>
    </row>
    <row r="24819" spans="10:28">
      <c r="J24819" s="161"/>
      <c r="AB24819" s="164"/>
    </row>
    <row r="24820" spans="10:28">
      <c r="J24820" s="161"/>
      <c r="AB24820" s="164"/>
    </row>
    <row r="24821" spans="10:28">
      <c r="J24821" s="161"/>
      <c r="AB24821" s="164"/>
    </row>
    <row r="24822" spans="10:28">
      <c r="J24822" s="161"/>
      <c r="AB24822" s="164"/>
    </row>
    <row r="24823" spans="10:28">
      <c r="J24823" s="161"/>
      <c r="AB24823" s="164"/>
    </row>
    <row r="24824" spans="10:28">
      <c r="J24824" s="161"/>
      <c r="AB24824" s="164"/>
    </row>
    <row r="24825" spans="10:28">
      <c r="J24825" s="161"/>
      <c r="AB24825" s="164"/>
    </row>
    <row r="24826" spans="10:28">
      <c r="J24826" s="161"/>
      <c r="AB24826" s="164"/>
    </row>
    <row r="24827" spans="10:28">
      <c r="J24827" s="161"/>
      <c r="AB24827" s="164"/>
    </row>
    <row r="24828" spans="10:28">
      <c r="J24828" s="161"/>
      <c r="AB24828" s="164"/>
    </row>
    <row r="24829" spans="10:28">
      <c r="J24829" s="161"/>
      <c r="AB24829" s="164"/>
    </row>
    <row r="24830" spans="10:28">
      <c r="J24830" s="161"/>
      <c r="AB24830" s="164"/>
    </row>
    <row r="24831" spans="10:28">
      <c r="J24831" s="161"/>
      <c r="AB24831" s="164"/>
    </row>
    <row r="24832" spans="10:28">
      <c r="J24832" s="161"/>
      <c r="AB24832" s="164"/>
    </row>
    <row r="24833" spans="10:28">
      <c r="J24833" s="161"/>
      <c r="AB24833" s="164"/>
    </row>
    <row r="24834" spans="10:28">
      <c r="J24834" s="161"/>
      <c r="AB24834" s="164"/>
    </row>
    <row r="24835" spans="10:28">
      <c r="J24835" s="161"/>
      <c r="AB24835" s="164"/>
    </row>
    <row r="24836" spans="10:28">
      <c r="J24836" s="161"/>
      <c r="AB24836" s="164"/>
    </row>
    <row r="24837" spans="10:28">
      <c r="J24837" s="161"/>
      <c r="AB24837" s="164"/>
    </row>
    <row r="24838" spans="10:28">
      <c r="J24838" s="161"/>
      <c r="AB24838" s="164"/>
    </row>
    <row r="24839" spans="10:28">
      <c r="J24839" s="161"/>
      <c r="AB24839" s="164"/>
    </row>
    <row r="24840" spans="10:28">
      <c r="J24840" s="161"/>
      <c r="AB24840" s="164"/>
    </row>
    <row r="24841" spans="10:28">
      <c r="J24841" s="161"/>
      <c r="AB24841" s="164"/>
    </row>
    <row r="24842" spans="10:28">
      <c r="J24842" s="161"/>
      <c r="AB24842" s="164"/>
    </row>
    <row r="24843" spans="10:28">
      <c r="J24843" s="161"/>
      <c r="AB24843" s="164"/>
    </row>
    <row r="24844" spans="10:28">
      <c r="J24844" s="161"/>
      <c r="AB24844" s="164"/>
    </row>
    <row r="24845" spans="10:28">
      <c r="J24845" s="161"/>
      <c r="AB24845" s="164"/>
    </row>
    <row r="24846" spans="10:28">
      <c r="J24846" s="161"/>
      <c r="AB24846" s="164"/>
    </row>
    <row r="24847" spans="10:28">
      <c r="J24847" s="161"/>
      <c r="AB24847" s="164"/>
    </row>
    <row r="24848" spans="10:28">
      <c r="J24848" s="161"/>
      <c r="AB24848" s="164"/>
    </row>
    <row r="24849" spans="10:28">
      <c r="J24849" s="161"/>
      <c r="AB24849" s="164"/>
    </row>
    <row r="24850" spans="10:28">
      <c r="J24850" s="161"/>
      <c r="AB24850" s="164"/>
    </row>
    <row r="24851" spans="10:28">
      <c r="J24851" s="161"/>
      <c r="AB24851" s="164"/>
    </row>
    <row r="24852" spans="10:28">
      <c r="J24852" s="161"/>
      <c r="AB24852" s="164"/>
    </row>
    <row r="24853" spans="10:28">
      <c r="J24853" s="161"/>
      <c r="AB24853" s="164"/>
    </row>
    <row r="24854" spans="10:28">
      <c r="J24854" s="161"/>
      <c r="AB24854" s="164"/>
    </row>
    <row r="24855" spans="10:28">
      <c r="J24855" s="161"/>
      <c r="AB24855" s="164"/>
    </row>
    <row r="24856" spans="10:28">
      <c r="J24856" s="161"/>
      <c r="AB24856" s="164"/>
    </row>
    <row r="24857" spans="10:28">
      <c r="J24857" s="161"/>
      <c r="AB24857" s="164"/>
    </row>
    <row r="24858" spans="10:28">
      <c r="J24858" s="161"/>
      <c r="AB24858" s="164"/>
    </row>
    <row r="24859" spans="10:28">
      <c r="J24859" s="161"/>
      <c r="AB24859" s="164"/>
    </row>
    <row r="24860" spans="10:28">
      <c r="J24860" s="161"/>
      <c r="AB24860" s="164"/>
    </row>
    <row r="24861" spans="10:28">
      <c r="J24861" s="161"/>
      <c r="AB24861" s="164"/>
    </row>
    <row r="24862" spans="10:28">
      <c r="J24862" s="161"/>
      <c r="AB24862" s="164"/>
    </row>
    <row r="24863" spans="10:28">
      <c r="J24863" s="161"/>
      <c r="AB24863" s="164"/>
    </row>
    <row r="24864" spans="10:28">
      <c r="J24864" s="161"/>
      <c r="AB24864" s="164"/>
    </row>
    <row r="24865" spans="5:28">
      <c r="J24865" s="161"/>
      <c r="AB24865" s="164"/>
    </row>
    <row r="24866" spans="5:28">
      <c r="J24866" s="161"/>
      <c r="AB24866" s="164"/>
    </row>
    <row r="24867" spans="5:28">
      <c r="J24867" s="161"/>
      <c r="AB24867" s="164"/>
    </row>
    <row r="24868" spans="5:28">
      <c r="J24868" s="161"/>
      <c r="AB24868" s="164"/>
    </row>
    <row r="24869" spans="5:28">
      <c r="J24869" s="161"/>
      <c r="AB24869" s="164"/>
    </row>
    <row r="24870" spans="5:28">
      <c r="J24870" s="161"/>
      <c r="AB24870" s="164"/>
    </row>
    <row r="24871" spans="5:28">
      <c r="J24871" s="161"/>
      <c r="AB24871" s="164"/>
    </row>
    <row r="24872" spans="5:28">
      <c r="J24872" s="161"/>
      <c r="AB24872" s="164"/>
    </row>
    <row r="24873" spans="5:28">
      <c r="J24873" s="161"/>
      <c r="AB24873" s="164"/>
    </row>
    <row r="24874" spans="5:28">
      <c r="J24874" s="161"/>
      <c r="AB24874" s="164"/>
    </row>
    <row r="24875" spans="5:28">
      <c r="J24875" s="161"/>
      <c r="AB24875" s="164"/>
    </row>
    <row r="24876" spans="5:28">
      <c r="E24876" s="166"/>
      <c r="J24876" s="161"/>
      <c r="AB24876" s="164"/>
    </row>
    <row r="24877" spans="5:28">
      <c r="E24877" s="166"/>
      <c r="J24877" s="161"/>
      <c r="AB24877" s="164"/>
    </row>
    <row r="24878" spans="5:28">
      <c r="E24878" s="166"/>
      <c r="J24878" s="161"/>
      <c r="AB24878" s="164"/>
    </row>
    <row r="24879" spans="5:28">
      <c r="J24879" s="161"/>
      <c r="AB24879" s="164"/>
    </row>
    <row r="24880" spans="5:28">
      <c r="J24880" s="161"/>
      <c r="AB24880" s="164"/>
    </row>
    <row r="24881" spans="10:28">
      <c r="J24881" s="161"/>
      <c r="AB24881" s="164"/>
    </row>
    <row r="24882" spans="10:28">
      <c r="J24882" s="161"/>
      <c r="AB24882" s="164"/>
    </row>
    <row r="24883" spans="10:28">
      <c r="J24883" s="161"/>
      <c r="AB24883" s="164"/>
    </row>
    <row r="24884" spans="10:28">
      <c r="J24884" s="161"/>
      <c r="AB24884" s="164"/>
    </row>
    <row r="24885" spans="10:28">
      <c r="J24885" s="161"/>
      <c r="AB24885" s="164"/>
    </row>
    <row r="24886" spans="10:28">
      <c r="J24886" s="161"/>
      <c r="AB24886" s="164"/>
    </row>
    <row r="24887" spans="10:28">
      <c r="J24887" s="161"/>
      <c r="AB24887" s="164"/>
    </row>
    <row r="24888" spans="10:28">
      <c r="J24888" s="161"/>
      <c r="AB24888" s="164"/>
    </row>
    <row r="24889" spans="10:28">
      <c r="J24889" s="161"/>
      <c r="AB24889" s="164"/>
    </row>
    <row r="24890" spans="10:28">
      <c r="J24890" s="161"/>
      <c r="AB24890" s="164"/>
    </row>
    <row r="24891" spans="10:28">
      <c r="J24891" s="161"/>
      <c r="AB24891" s="164"/>
    </row>
    <row r="24892" spans="10:28">
      <c r="J24892" s="161"/>
      <c r="AB24892" s="164"/>
    </row>
    <row r="24893" spans="10:28">
      <c r="J24893" s="161"/>
      <c r="AB24893" s="164"/>
    </row>
    <row r="24894" spans="10:28">
      <c r="J24894" s="161"/>
      <c r="AB24894" s="164"/>
    </row>
    <row r="24895" spans="10:28">
      <c r="J24895" s="161"/>
      <c r="AB24895" s="164"/>
    </row>
    <row r="24896" spans="10:28">
      <c r="J24896" s="161"/>
      <c r="AB24896" s="164"/>
    </row>
    <row r="24897" spans="5:28">
      <c r="E24897" s="166"/>
      <c r="J24897" s="161"/>
      <c r="AB24897" s="164"/>
    </row>
    <row r="24898" spans="5:28">
      <c r="E24898" s="166"/>
      <c r="J24898" s="161"/>
      <c r="AB24898" s="164"/>
    </row>
    <row r="24899" spans="5:28">
      <c r="E24899" s="166"/>
      <c r="J24899" s="161"/>
      <c r="AB24899" s="164"/>
    </row>
    <row r="24900" spans="5:28">
      <c r="E24900" s="166"/>
      <c r="J24900" s="161"/>
      <c r="AB24900" s="164"/>
    </row>
    <row r="24901" spans="5:28">
      <c r="E24901" s="166"/>
      <c r="J24901" s="161"/>
      <c r="AB24901" s="164"/>
    </row>
    <row r="24902" spans="5:28">
      <c r="E24902" s="166"/>
      <c r="J24902" s="161"/>
      <c r="AB24902" s="164"/>
    </row>
    <row r="24903" spans="5:28">
      <c r="E24903" s="166"/>
      <c r="J24903" s="161"/>
      <c r="AB24903" s="164"/>
    </row>
    <row r="24904" spans="5:28">
      <c r="E24904" s="166"/>
      <c r="J24904" s="161"/>
      <c r="AB24904" s="164"/>
    </row>
    <row r="24905" spans="5:28">
      <c r="E24905" s="166"/>
      <c r="J24905" s="161"/>
      <c r="AB24905" s="164"/>
    </row>
    <row r="24906" spans="5:28">
      <c r="E24906" s="166"/>
      <c r="J24906" s="161"/>
      <c r="AB24906" s="164"/>
    </row>
    <row r="24907" spans="5:28">
      <c r="E24907" s="166"/>
      <c r="J24907" s="161"/>
      <c r="AB24907" s="164"/>
    </row>
    <row r="24908" spans="5:28">
      <c r="E24908" s="166"/>
      <c r="J24908" s="161"/>
      <c r="AB24908" s="164"/>
    </row>
    <row r="24909" spans="5:28">
      <c r="E24909" s="166"/>
      <c r="J24909" s="161"/>
      <c r="AB24909" s="164"/>
    </row>
    <row r="24910" spans="5:28">
      <c r="E24910" s="166"/>
      <c r="J24910" s="161"/>
      <c r="AB24910" s="164"/>
    </row>
    <row r="24911" spans="5:28">
      <c r="E24911" s="166"/>
      <c r="J24911" s="161"/>
      <c r="AB24911" s="164"/>
    </row>
    <row r="24912" spans="5:28">
      <c r="E24912" s="166"/>
      <c r="J24912" s="161"/>
      <c r="AB24912" s="164"/>
    </row>
    <row r="24913" spans="5:28">
      <c r="E24913" s="166"/>
      <c r="J24913" s="161"/>
      <c r="AB24913" s="164"/>
    </row>
    <row r="24914" spans="5:28">
      <c r="E24914" s="166"/>
      <c r="J24914" s="161"/>
      <c r="AB24914" s="164"/>
    </row>
    <row r="24915" spans="5:28">
      <c r="E24915" s="166"/>
      <c r="J24915" s="161"/>
      <c r="AB24915" s="164"/>
    </row>
    <row r="24916" spans="5:28">
      <c r="E24916" s="166"/>
      <c r="J24916" s="161"/>
      <c r="AB24916" s="164"/>
    </row>
    <row r="24917" spans="5:28">
      <c r="E24917" s="166"/>
      <c r="J24917" s="161"/>
      <c r="AB24917" s="164"/>
    </row>
    <row r="24918" spans="5:28">
      <c r="J24918" s="161"/>
      <c r="AB24918" s="164"/>
    </row>
    <row r="24919" spans="5:28">
      <c r="J24919" s="161"/>
      <c r="AB24919" s="164"/>
    </row>
    <row r="24920" spans="5:28">
      <c r="J24920" s="161"/>
      <c r="AB24920" s="164"/>
    </row>
    <row r="24921" spans="5:28">
      <c r="J24921" s="161"/>
      <c r="AB24921" s="164"/>
    </row>
    <row r="24922" spans="5:28">
      <c r="J24922" s="161"/>
      <c r="AB24922" s="164"/>
    </row>
    <row r="24923" spans="5:28">
      <c r="J24923" s="161"/>
      <c r="AB24923" s="164"/>
    </row>
    <row r="24924" spans="5:28">
      <c r="J24924" s="161"/>
      <c r="AB24924" s="164"/>
    </row>
    <row r="24925" spans="5:28">
      <c r="E24925" s="166"/>
      <c r="J24925" s="161"/>
      <c r="AB24925" s="164"/>
    </row>
    <row r="24926" spans="5:28">
      <c r="E24926" s="166"/>
      <c r="J24926" s="161"/>
      <c r="AB24926" s="164"/>
    </row>
    <row r="24927" spans="5:28">
      <c r="E24927" s="166"/>
      <c r="J24927" s="161"/>
      <c r="AB24927" s="164"/>
    </row>
    <row r="24928" spans="5:28">
      <c r="E24928" s="166"/>
      <c r="J24928" s="161"/>
      <c r="AB24928" s="164"/>
    </row>
    <row r="24929" spans="5:28">
      <c r="E24929" s="166"/>
      <c r="J24929" s="161"/>
      <c r="AB24929" s="164"/>
    </row>
    <row r="24930" spans="5:28">
      <c r="E24930" s="166"/>
      <c r="J24930" s="161"/>
      <c r="AB24930" s="164"/>
    </row>
    <row r="24931" spans="5:28">
      <c r="E24931" s="166"/>
      <c r="J24931" s="161"/>
      <c r="AB24931" s="164"/>
    </row>
    <row r="24932" spans="5:28">
      <c r="E24932" s="166"/>
      <c r="J24932" s="161"/>
      <c r="AB24932" s="164"/>
    </row>
    <row r="24933" spans="5:28">
      <c r="E24933" s="166"/>
      <c r="J24933" s="161"/>
      <c r="AB24933" s="164"/>
    </row>
    <row r="24934" spans="5:28">
      <c r="E24934" s="166"/>
      <c r="J24934" s="161"/>
      <c r="AB24934" s="164"/>
    </row>
    <row r="24935" spans="5:28">
      <c r="E24935" s="166"/>
      <c r="J24935" s="161"/>
      <c r="AB24935" s="164"/>
    </row>
    <row r="24936" spans="5:28">
      <c r="J24936" s="161"/>
      <c r="AB24936" s="164"/>
    </row>
    <row r="24937" spans="5:28">
      <c r="J24937" s="161"/>
      <c r="AB24937" s="164"/>
    </row>
    <row r="24938" spans="5:28">
      <c r="J24938" s="161"/>
      <c r="AB24938" s="164"/>
    </row>
    <row r="24939" spans="5:28">
      <c r="J24939" s="161"/>
      <c r="AB24939" s="164"/>
    </row>
    <row r="24940" spans="5:28">
      <c r="J24940" s="161"/>
      <c r="AB24940" s="164"/>
    </row>
    <row r="24941" spans="5:28">
      <c r="J24941" s="161"/>
      <c r="AB24941" s="164"/>
    </row>
    <row r="24942" spans="5:28">
      <c r="J24942" s="161"/>
      <c r="AB24942" s="164"/>
    </row>
    <row r="24943" spans="5:28">
      <c r="J24943" s="161"/>
      <c r="AB24943" s="164"/>
    </row>
    <row r="24944" spans="5:28">
      <c r="J24944" s="161"/>
      <c r="AB24944" s="164"/>
    </row>
    <row r="24945" spans="5:28">
      <c r="E24945" s="166"/>
      <c r="J24945" s="161"/>
      <c r="AB24945" s="164"/>
    </row>
    <row r="24946" spans="5:28">
      <c r="E24946" s="166"/>
      <c r="J24946" s="161"/>
      <c r="AB24946" s="164"/>
    </row>
    <row r="24947" spans="5:28">
      <c r="E24947" s="166"/>
      <c r="J24947" s="161"/>
      <c r="AB24947" s="164"/>
    </row>
    <row r="24948" spans="5:28">
      <c r="E24948" s="166"/>
      <c r="J24948" s="161"/>
      <c r="AB24948" s="164"/>
    </row>
    <row r="24949" spans="5:28">
      <c r="E24949" s="166"/>
      <c r="J24949" s="161"/>
      <c r="AB24949" s="164"/>
    </row>
    <row r="24950" spans="5:28">
      <c r="E24950" s="166"/>
      <c r="J24950" s="161"/>
      <c r="AB24950" s="164"/>
    </row>
    <row r="24951" spans="5:28">
      <c r="E24951" s="166"/>
      <c r="J24951" s="161"/>
      <c r="AB24951" s="164"/>
    </row>
    <row r="24952" spans="5:28">
      <c r="E24952" s="166"/>
      <c r="J24952" s="161"/>
      <c r="AB24952" s="164"/>
    </row>
    <row r="24953" spans="5:28">
      <c r="E24953" s="166"/>
      <c r="J24953" s="161"/>
      <c r="AB24953" s="164"/>
    </row>
    <row r="24954" spans="5:28">
      <c r="J24954" s="161"/>
      <c r="AB24954" s="164"/>
    </row>
    <row r="24955" spans="5:28">
      <c r="J24955" s="161"/>
      <c r="AB24955" s="164"/>
    </row>
    <row r="24956" spans="5:28">
      <c r="J24956" s="161"/>
      <c r="AB24956" s="164"/>
    </row>
    <row r="24957" spans="5:28">
      <c r="J24957" s="161"/>
      <c r="AB24957" s="164"/>
    </row>
    <row r="24958" spans="5:28">
      <c r="J24958" s="161"/>
      <c r="AB24958" s="164"/>
    </row>
    <row r="24959" spans="5:28">
      <c r="J24959" s="161"/>
      <c r="AB24959" s="164"/>
    </row>
    <row r="24960" spans="5:28">
      <c r="J24960" s="161"/>
      <c r="AB24960" s="164"/>
    </row>
    <row r="24961" spans="10:28">
      <c r="J24961" s="161"/>
      <c r="AB24961" s="164"/>
    </row>
    <row r="24962" spans="10:28">
      <c r="J24962" s="161"/>
      <c r="AB24962" s="164"/>
    </row>
    <row r="24963" spans="10:28">
      <c r="J24963" s="161"/>
      <c r="AB24963" s="164"/>
    </row>
    <row r="24964" spans="10:28">
      <c r="J24964" s="161"/>
      <c r="AB24964" s="164"/>
    </row>
    <row r="24965" spans="10:28">
      <c r="J24965" s="161"/>
      <c r="AB24965" s="164"/>
    </row>
    <row r="24966" spans="10:28">
      <c r="J24966" s="161"/>
      <c r="AB24966" s="164"/>
    </row>
    <row r="24967" spans="10:28">
      <c r="J24967" s="161"/>
      <c r="AB24967" s="164"/>
    </row>
    <row r="24968" spans="10:28">
      <c r="J24968" s="161"/>
      <c r="AB24968" s="164"/>
    </row>
    <row r="24969" spans="10:28">
      <c r="J24969" s="161"/>
      <c r="AB24969" s="164"/>
    </row>
    <row r="24970" spans="10:28">
      <c r="J24970" s="161"/>
      <c r="AB24970" s="164"/>
    </row>
    <row r="24971" spans="10:28">
      <c r="J24971" s="161"/>
      <c r="AB24971" s="164"/>
    </row>
    <row r="24972" spans="10:28">
      <c r="J24972" s="161"/>
      <c r="AB24972" s="164"/>
    </row>
    <row r="24973" spans="10:28">
      <c r="J24973" s="161"/>
      <c r="AB24973" s="164"/>
    </row>
    <row r="24974" spans="10:28">
      <c r="J24974" s="161"/>
      <c r="AB24974" s="164"/>
    </row>
    <row r="24975" spans="10:28">
      <c r="J24975" s="161"/>
      <c r="AB24975" s="164"/>
    </row>
    <row r="24976" spans="10:28">
      <c r="J24976" s="161"/>
      <c r="AB24976" s="164"/>
    </row>
    <row r="24977" spans="10:28">
      <c r="J24977" s="161"/>
      <c r="AB24977" s="164"/>
    </row>
    <row r="24978" spans="10:28">
      <c r="J24978" s="161"/>
      <c r="AB24978" s="164"/>
    </row>
    <row r="24979" spans="10:28">
      <c r="J24979" s="161"/>
      <c r="AB24979" s="164"/>
    </row>
    <row r="24980" spans="10:28">
      <c r="J24980" s="161"/>
      <c r="AB24980" s="164"/>
    </row>
    <row r="24981" spans="10:28">
      <c r="J24981" s="161"/>
      <c r="AB24981" s="164"/>
    </row>
    <row r="24982" spans="10:28">
      <c r="J24982" s="161"/>
      <c r="AB24982" s="164"/>
    </row>
    <row r="24983" spans="10:28">
      <c r="J24983" s="161"/>
      <c r="AB24983" s="164"/>
    </row>
    <row r="24984" spans="10:28">
      <c r="J24984" s="161"/>
      <c r="AB24984" s="164"/>
    </row>
    <row r="24985" spans="10:28">
      <c r="J24985" s="161"/>
      <c r="AB24985" s="164"/>
    </row>
    <row r="24986" spans="10:28">
      <c r="J24986" s="161"/>
      <c r="AB24986" s="164"/>
    </row>
    <row r="24987" spans="10:28">
      <c r="J24987" s="161"/>
      <c r="AB24987" s="164"/>
    </row>
    <row r="24988" spans="10:28">
      <c r="J24988" s="161"/>
      <c r="AB24988" s="164"/>
    </row>
    <row r="24989" spans="10:28">
      <c r="J24989" s="161"/>
      <c r="AB24989" s="164"/>
    </row>
    <row r="24990" spans="10:28">
      <c r="J24990" s="161"/>
      <c r="AB24990" s="164"/>
    </row>
    <row r="24991" spans="10:28">
      <c r="J24991" s="161"/>
      <c r="AB24991" s="164"/>
    </row>
    <row r="24992" spans="10:28">
      <c r="J24992" s="161"/>
      <c r="AB24992" s="164"/>
    </row>
    <row r="24993" spans="10:28">
      <c r="J24993" s="161"/>
      <c r="AB24993" s="164"/>
    </row>
    <row r="24994" spans="10:28">
      <c r="J24994" s="161"/>
      <c r="AB24994" s="164"/>
    </row>
    <row r="24995" spans="10:28">
      <c r="J24995" s="161"/>
      <c r="AB24995" s="164"/>
    </row>
    <row r="24996" spans="10:28">
      <c r="J24996" s="161"/>
      <c r="AB24996" s="164"/>
    </row>
    <row r="24997" spans="10:28">
      <c r="J24997" s="161"/>
      <c r="AB24997" s="164"/>
    </row>
    <row r="24998" spans="10:28">
      <c r="J24998" s="161"/>
      <c r="AB24998" s="164"/>
    </row>
    <row r="24999" spans="10:28">
      <c r="J24999" s="161"/>
      <c r="AB24999" s="164"/>
    </row>
    <row r="25000" spans="10:28">
      <c r="J25000" s="161"/>
      <c r="AB25000" s="164"/>
    </row>
    <row r="25001" spans="10:28">
      <c r="J25001" s="161"/>
      <c r="AB25001" s="164"/>
    </row>
    <row r="25002" spans="10:28">
      <c r="J25002" s="161"/>
      <c r="AB25002" s="164"/>
    </row>
    <row r="25003" spans="10:28">
      <c r="J25003" s="161"/>
      <c r="AB25003" s="164"/>
    </row>
    <row r="25004" spans="10:28">
      <c r="J25004" s="161"/>
      <c r="AB25004" s="164"/>
    </row>
    <row r="25005" spans="10:28">
      <c r="J25005" s="161"/>
      <c r="AB25005" s="164"/>
    </row>
    <row r="25006" spans="10:28">
      <c r="J25006" s="161"/>
      <c r="AB25006" s="164"/>
    </row>
    <row r="25007" spans="10:28">
      <c r="J25007" s="161"/>
      <c r="AB25007" s="164"/>
    </row>
    <row r="25008" spans="10:28">
      <c r="J25008" s="161"/>
      <c r="AB25008" s="164"/>
    </row>
    <row r="25009" spans="10:28">
      <c r="J25009" s="161"/>
      <c r="AB25009" s="164"/>
    </row>
    <row r="25010" spans="10:28">
      <c r="J25010" s="161"/>
      <c r="AB25010" s="164"/>
    </row>
    <row r="25011" spans="10:28">
      <c r="J25011" s="161"/>
      <c r="AB25011" s="164"/>
    </row>
    <row r="25012" spans="10:28">
      <c r="J25012" s="161"/>
      <c r="AB25012" s="164"/>
    </row>
    <row r="25013" spans="10:28">
      <c r="J25013" s="161"/>
      <c r="AB25013" s="164"/>
    </row>
    <row r="25014" spans="10:28">
      <c r="J25014" s="161"/>
      <c r="AB25014" s="164"/>
    </row>
    <row r="25015" spans="10:28">
      <c r="J25015" s="161"/>
      <c r="AB25015" s="164"/>
    </row>
    <row r="25016" spans="10:28">
      <c r="J25016" s="161"/>
      <c r="AB25016" s="164"/>
    </row>
    <row r="25017" spans="10:28">
      <c r="J25017" s="161"/>
      <c r="AB25017" s="164"/>
    </row>
    <row r="25018" spans="10:28">
      <c r="J25018" s="161"/>
      <c r="AB25018" s="164"/>
    </row>
    <row r="25019" spans="10:28">
      <c r="J25019" s="161"/>
      <c r="AB25019" s="164"/>
    </row>
    <row r="25020" spans="10:28">
      <c r="J25020" s="161"/>
      <c r="AB25020" s="164"/>
    </row>
    <row r="25021" spans="10:28">
      <c r="J25021" s="161"/>
      <c r="AB25021" s="164"/>
    </row>
    <row r="25022" spans="10:28">
      <c r="J25022" s="161"/>
      <c r="AB25022" s="164"/>
    </row>
    <row r="25023" spans="10:28">
      <c r="J25023" s="161"/>
      <c r="AB25023" s="164"/>
    </row>
    <row r="25024" spans="10:28">
      <c r="J25024" s="161"/>
      <c r="AB25024" s="164"/>
    </row>
    <row r="25025" spans="10:28">
      <c r="J25025" s="161"/>
      <c r="AB25025" s="164"/>
    </row>
    <row r="25026" spans="10:28">
      <c r="J25026" s="161"/>
      <c r="AB25026" s="164"/>
    </row>
    <row r="25027" spans="10:28">
      <c r="J25027" s="161"/>
      <c r="AB25027" s="164"/>
    </row>
    <row r="25028" spans="10:28">
      <c r="J25028" s="161"/>
      <c r="AB25028" s="164"/>
    </row>
    <row r="25029" spans="10:28">
      <c r="J25029" s="161"/>
      <c r="AB25029" s="164"/>
    </row>
    <row r="25030" spans="10:28">
      <c r="J25030" s="161"/>
      <c r="AB25030" s="164"/>
    </row>
    <row r="25031" spans="10:28">
      <c r="J25031" s="161"/>
      <c r="AB25031" s="164"/>
    </row>
    <row r="25032" spans="10:28">
      <c r="J25032" s="161"/>
      <c r="AB25032" s="164"/>
    </row>
    <row r="25033" spans="10:28">
      <c r="J25033" s="161"/>
      <c r="AB25033" s="164"/>
    </row>
    <row r="25034" spans="10:28">
      <c r="J25034" s="161"/>
      <c r="AB25034" s="164"/>
    </row>
    <row r="25035" spans="10:28">
      <c r="J25035" s="161"/>
      <c r="AB25035" s="164"/>
    </row>
    <row r="25036" spans="10:28">
      <c r="J25036" s="161"/>
      <c r="R25036" s="166"/>
      <c r="AB25036" s="164"/>
    </row>
    <row r="25037" spans="10:28">
      <c r="J25037" s="161"/>
      <c r="AB25037" s="164"/>
    </row>
    <row r="25038" spans="10:28">
      <c r="J25038" s="161"/>
      <c r="AB25038" s="164"/>
    </row>
    <row r="25039" spans="10:28">
      <c r="J25039" s="161"/>
      <c r="AB25039" s="164"/>
    </row>
    <row r="25040" spans="10:28">
      <c r="J25040" s="161"/>
      <c r="AB25040" s="164"/>
    </row>
    <row r="25041" spans="10:28">
      <c r="J25041" s="161"/>
      <c r="AB25041" s="164"/>
    </row>
    <row r="25042" spans="10:28">
      <c r="J25042" s="161"/>
      <c r="AB25042" s="164"/>
    </row>
    <row r="25043" spans="10:28">
      <c r="J25043" s="161"/>
      <c r="AB25043" s="164"/>
    </row>
    <row r="25044" spans="10:28">
      <c r="J25044" s="161"/>
      <c r="AB25044" s="164"/>
    </row>
    <row r="25045" spans="10:28">
      <c r="J25045" s="161"/>
      <c r="AB25045" s="164"/>
    </row>
    <row r="25046" spans="10:28">
      <c r="J25046" s="161"/>
      <c r="AB25046" s="164"/>
    </row>
    <row r="25047" spans="10:28">
      <c r="J25047" s="161"/>
      <c r="AB25047" s="164"/>
    </row>
    <row r="25048" spans="10:28">
      <c r="J25048" s="161"/>
      <c r="AB25048" s="164"/>
    </row>
    <row r="25049" spans="10:28">
      <c r="J25049" s="161"/>
      <c r="AB25049" s="164"/>
    </row>
    <row r="25050" spans="10:28">
      <c r="J25050" s="161"/>
      <c r="AB25050" s="164"/>
    </row>
    <row r="25051" spans="10:28">
      <c r="J25051" s="161"/>
      <c r="AB25051" s="164"/>
    </row>
    <row r="25052" spans="10:28">
      <c r="J25052" s="161"/>
      <c r="AB25052" s="164"/>
    </row>
    <row r="25053" spans="10:28">
      <c r="J25053" s="161"/>
      <c r="AB25053" s="164"/>
    </row>
    <row r="25054" spans="10:28">
      <c r="J25054" s="161"/>
      <c r="AB25054" s="164"/>
    </row>
    <row r="25055" spans="10:28">
      <c r="J25055" s="161"/>
      <c r="AB25055" s="164"/>
    </row>
    <row r="25056" spans="10:28">
      <c r="J25056" s="161"/>
      <c r="AB25056" s="164"/>
    </row>
    <row r="25057" spans="10:28">
      <c r="J25057" s="161"/>
      <c r="AB25057" s="164"/>
    </row>
    <row r="25058" spans="10:28">
      <c r="J25058" s="161"/>
      <c r="AB25058" s="164"/>
    </row>
    <row r="25059" spans="10:28">
      <c r="J25059" s="161"/>
      <c r="AB25059" s="164"/>
    </row>
    <row r="25060" spans="10:28">
      <c r="J25060" s="161"/>
      <c r="AB25060" s="164"/>
    </row>
    <row r="25061" spans="10:28">
      <c r="J25061" s="161"/>
      <c r="AB25061" s="164"/>
    </row>
    <row r="25062" spans="10:28">
      <c r="J25062" s="161"/>
      <c r="AB25062" s="164"/>
    </row>
    <row r="25063" spans="10:28">
      <c r="J25063" s="161"/>
      <c r="AB25063" s="164"/>
    </row>
    <row r="25064" spans="10:28">
      <c r="J25064" s="161"/>
      <c r="AB25064" s="164"/>
    </row>
    <row r="25065" spans="10:28">
      <c r="J25065" s="161"/>
      <c r="AB25065" s="164"/>
    </row>
    <row r="25066" spans="10:28">
      <c r="J25066" s="161"/>
      <c r="AB25066" s="164"/>
    </row>
    <row r="25067" spans="10:28">
      <c r="J25067" s="161"/>
      <c r="AB25067" s="164"/>
    </row>
    <row r="25068" spans="10:28">
      <c r="J25068" s="161"/>
      <c r="AB25068" s="164"/>
    </row>
    <row r="25069" spans="10:28">
      <c r="J25069" s="161"/>
      <c r="AB25069" s="164"/>
    </row>
    <row r="25070" spans="10:28">
      <c r="J25070" s="161"/>
      <c r="AB25070" s="164"/>
    </row>
    <row r="25071" spans="10:28">
      <c r="J25071" s="161"/>
      <c r="AB25071" s="164"/>
    </row>
    <row r="25072" spans="10:28">
      <c r="J25072" s="161"/>
      <c r="AB25072" s="164"/>
    </row>
    <row r="25073" spans="10:28">
      <c r="J25073" s="161"/>
      <c r="AB25073" s="164"/>
    </row>
    <row r="25074" spans="10:28">
      <c r="J25074" s="161"/>
      <c r="AB25074" s="164"/>
    </row>
    <row r="25075" spans="10:28">
      <c r="J25075" s="161"/>
      <c r="AB25075" s="164"/>
    </row>
    <row r="25076" spans="10:28">
      <c r="J25076" s="161"/>
      <c r="AB25076" s="164"/>
    </row>
    <row r="25077" spans="10:28">
      <c r="J25077" s="161"/>
      <c r="AB25077" s="164"/>
    </row>
    <row r="25078" spans="10:28">
      <c r="J25078" s="161"/>
      <c r="AB25078" s="164"/>
    </row>
    <row r="25079" spans="10:28">
      <c r="J25079" s="161"/>
      <c r="AB25079" s="164"/>
    </row>
    <row r="25080" spans="10:28">
      <c r="J25080" s="161"/>
      <c r="AB25080" s="164"/>
    </row>
    <row r="25081" spans="10:28">
      <c r="J25081" s="161"/>
      <c r="AB25081" s="164"/>
    </row>
    <row r="25082" spans="10:28">
      <c r="J25082" s="161"/>
      <c r="AB25082" s="164"/>
    </row>
    <row r="25083" spans="10:28">
      <c r="J25083" s="161"/>
      <c r="AB25083" s="164"/>
    </row>
    <row r="25084" spans="10:28">
      <c r="J25084" s="161"/>
      <c r="AB25084" s="164"/>
    </row>
    <row r="25085" spans="10:28">
      <c r="J25085" s="161"/>
      <c r="AB25085" s="164"/>
    </row>
    <row r="25086" spans="10:28">
      <c r="J25086" s="161"/>
      <c r="AB25086" s="164"/>
    </row>
    <row r="25087" spans="10:28">
      <c r="J25087" s="161"/>
      <c r="AB25087" s="164"/>
    </row>
    <row r="25088" spans="10:28">
      <c r="J25088" s="161"/>
      <c r="AB25088" s="164"/>
    </row>
    <row r="25089" spans="10:28">
      <c r="J25089" s="161"/>
      <c r="AB25089" s="164"/>
    </row>
    <row r="25090" spans="10:28">
      <c r="J25090" s="161"/>
      <c r="AB25090" s="164"/>
    </row>
    <row r="25091" spans="10:28">
      <c r="J25091" s="161"/>
      <c r="AB25091" s="164"/>
    </row>
    <row r="25092" spans="10:28">
      <c r="J25092" s="161"/>
      <c r="AB25092" s="164"/>
    </row>
    <row r="25093" spans="10:28">
      <c r="J25093" s="161"/>
      <c r="AB25093" s="164"/>
    </row>
    <row r="25094" spans="10:28">
      <c r="J25094" s="161"/>
      <c r="AB25094" s="164"/>
    </row>
    <row r="25095" spans="10:28">
      <c r="J25095" s="161"/>
      <c r="AB25095" s="164"/>
    </row>
    <row r="25096" spans="10:28">
      <c r="J25096" s="161"/>
      <c r="AB25096" s="164"/>
    </row>
    <row r="25097" spans="10:28">
      <c r="J25097" s="161"/>
      <c r="AB25097" s="164"/>
    </row>
    <row r="25098" spans="10:28">
      <c r="J25098" s="161"/>
      <c r="AB25098" s="164"/>
    </row>
    <row r="25099" spans="10:28">
      <c r="J25099" s="161"/>
      <c r="AB25099" s="164"/>
    </row>
    <row r="25100" spans="10:28">
      <c r="J25100" s="161"/>
      <c r="AB25100" s="164"/>
    </row>
    <row r="25101" spans="10:28">
      <c r="J25101" s="161"/>
      <c r="AB25101" s="164"/>
    </row>
    <row r="25102" spans="10:28">
      <c r="J25102" s="161"/>
      <c r="AB25102" s="164"/>
    </row>
    <row r="25103" spans="10:28">
      <c r="J25103" s="161"/>
      <c r="AB25103" s="164"/>
    </row>
    <row r="25104" spans="10:28">
      <c r="J25104" s="161"/>
      <c r="AB25104" s="164"/>
    </row>
    <row r="25105" spans="10:28">
      <c r="J25105" s="161"/>
      <c r="AB25105" s="164"/>
    </row>
    <row r="25106" spans="10:28">
      <c r="J25106" s="161"/>
      <c r="AB25106" s="164"/>
    </row>
    <row r="25107" spans="10:28">
      <c r="J25107" s="161"/>
      <c r="AB25107" s="164"/>
    </row>
    <row r="25108" spans="10:28">
      <c r="J25108" s="161"/>
      <c r="AB25108" s="164"/>
    </row>
    <row r="25109" spans="10:28">
      <c r="J25109" s="161"/>
      <c r="AB25109" s="164"/>
    </row>
    <row r="25110" spans="10:28">
      <c r="J25110" s="161"/>
      <c r="AB25110" s="164"/>
    </row>
    <row r="25111" spans="10:28">
      <c r="J25111" s="161"/>
      <c r="AB25111" s="164"/>
    </row>
    <row r="25112" spans="10:28">
      <c r="J25112" s="161"/>
      <c r="AB25112" s="164"/>
    </row>
    <row r="25113" spans="10:28">
      <c r="J25113" s="161"/>
      <c r="AB25113" s="164"/>
    </row>
    <row r="25114" spans="10:28">
      <c r="J25114" s="161"/>
      <c r="AB25114" s="164"/>
    </row>
    <row r="25115" spans="10:28">
      <c r="J25115" s="161"/>
      <c r="AB25115" s="164"/>
    </row>
    <row r="25116" spans="10:28">
      <c r="J25116" s="161"/>
      <c r="AB25116" s="164"/>
    </row>
    <row r="25117" spans="10:28">
      <c r="J25117" s="161"/>
      <c r="AB25117" s="164"/>
    </row>
    <row r="25118" spans="10:28">
      <c r="J25118" s="161"/>
      <c r="AB25118" s="164"/>
    </row>
    <row r="25119" spans="10:28">
      <c r="J25119" s="161"/>
      <c r="AB25119" s="164"/>
    </row>
    <row r="25120" spans="10:28">
      <c r="J25120" s="161"/>
      <c r="AB25120" s="164"/>
    </row>
    <row r="25121" spans="5:28">
      <c r="J25121" s="161"/>
      <c r="AB25121" s="164"/>
    </row>
    <row r="25122" spans="5:28">
      <c r="J25122" s="161"/>
      <c r="AB25122" s="164"/>
    </row>
    <row r="25123" spans="5:28">
      <c r="J25123" s="161"/>
      <c r="AB25123" s="164"/>
    </row>
    <row r="25124" spans="5:28">
      <c r="J25124" s="161"/>
      <c r="AB25124" s="164"/>
    </row>
    <row r="25125" spans="5:28">
      <c r="J25125" s="161"/>
      <c r="AB25125" s="164"/>
    </row>
    <row r="25126" spans="5:28">
      <c r="J25126" s="161"/>
      <c r="AB25126" s="164"/>
    </row>
    <row r="25127" spans="5:28">
      <c r="J25127" s="161"/>
      <c r="AB25127" s="164"/>
    </row>
    <row r="25128" spans="5:28">
      <c r="J25128" s="161"/>
      <c r="AB25128" s="164"/>
    </row>
    <row r="25129" spans="5:28">
      <c r="J25129" s="161"/>
      <c r="AB25129" s="164"/>
    </row>
    <row r="25130" spans="5:28">
      <c r="J25130" s="161"/>
      <c r="AB25130" s="164"/>
    </row>
    <row r="25131" spans="5:28">
      <c r="J25131" s="161"/>
      <c r="AB25131" s="164"/>
    </row>
    <row r="25132" spans="5:28">
      <c r="E25132" s="166"/>
      <c r="J25132" s="161"/>
      <c r="AB25132" s="164"/>
    </row>
    <row r="25133" spans="5:28">
      <c r="E25133" s="166"/>
      <c r="J25133" s="161"/>
      <c r="AB25133" s="164"/>
    </row>
    <row r="25134" spans="5:28">
      <c r="E25134" s="166"/>
      <c r="J25134" s="161"/>
      <c r="AB25134" s="164"/>
    </row>
    <row r="25135" spans="5:28">
      <c r="E25135" s="166"/>
      <c r="J25135" s="161"/>
      <c r="AB25135" s="164"/>
    </row>
    <row r="25136" spans="5:28">
      <c r="E25136" s="166"/>
      <c r="J25136" s="161"/>
      <c r="AB25136" s="164"/>
    </row>
    <row r="25137" spans="5:28">
      <c r="E25137" s="166"/>
      <c r="J25137" s="161"/>
      <c r="AB25137" s="164"/>
    </row>
    <row r="25138" spans="5:28">
      <c r="E25138" s="166"/>
      <c r="J25138" s="161"/>
      <c r="AB25138" s="164"/>
    </row>
    <row r="25139" spans="5:28">
      <c r="E25139" s="166"/>
      <c r="J25139" s="161"/>
      <c r="AB25139" s="164"/>
    </row>
    <row r="25140" spans="5:28">
      <c r="E25140" s="166"/>
      <c r="J25140" s="161"/>
      <c r="AB25140" s="164"/>
    </row>
    <row r="25141" spans="5:28">
      <c r="E25141" s="166"/>
      <c r="J25141" s="161"/>
      <c r="AB25141" s="164"/>
    </row>
    <row r="25142" spans="5:28">
      <c r="J25142" s="161"/>
      <c r="AB25142" s="164"/>
    </row>
    <row r="25143" spans="5:28">
      <c r="J25143" s="161"/>
      <c r="AB25143" s="164"/>
    </row>
    <row r="25144" spans="5:28">
      <c r="J25144" s="161"/>
      <c r="AB25144" s="164"/>
    </row>
    <row r="25145" spans="5:28">
      <c r="J25145" s="161"/>
      <c r="AB25145" s="164"/>
    </row>
    <row r="25146" spans="5:28">
      <c r="J25146" s="161"/>
      <c r="AB25146" s="164"/>
    </row>
    <row r="25147" spans="5:28">
      <c r="J25147" s="161"/>
      <c r="AB25147" s="164"/>
    </row>
    <row r="25148" spans="5:28">
      <c r="J25148" s="161"/>
      <c r="AB25148" s="164"/>
    </row>
    <row r="25149" spans="5:28">
      <c r="J25149" s="161"/>
      <c r="AB25149" s="164"/>
    </row>
    <row r="25150" spans="5:28">
      <c r="J25150" s="161"/>
      <c r="AB25150" s="164"/>
    </row>
    <row r="25151" spans="5:28">
      <c r="E25151" s="166"/>
      <c r="J25151" s="161"/>
      <c r="AB25151" s="164"/>
    </row>
    <row r="25152" spans="5:28">
      <c r="E25152" s="166"/>
      <c r="J25152" s="161"/>
      <c r="AB25152" s="164"/>
    </row>
    <row r="25153" spans="5:28">
      <c r="E25153" s="166"/>
      <c r="J25153" s="161"/>
      <c r="AB25153" s="164"/>
    </row>
    <row r="25154" spans="5:28">
      <c r="E25154" s="166"/>
      <c r="J25154" s="161"/>
      <c r="AB25154" s="164"/>
    </row>
    <row r="25155" spans="5:28">
      <c r="E25155" s="166"/>
      <c r="J25155" s="161"/>
      <c r="AB25155" s="164"/>
    </row>
    <row r="25156" spans="5:28">
      <c r="E25156" s="166"/>
      <c r="J25156" s="161"/>
      <c r="AB25156" s="164"/>
    </row>
    <row r="25157" spans="5:28">
      <c r="J25157" s="161"/>
      <c r="AB25157" s="164"/>
    </row>
    <row r="25158" spans="5:28">
      <c r="J25158" s="161"/>
      <c r="AB25158" s="164"/>
    </row>
    <row r="25159" spans="5:28">
      <c r="J25159" s="161"/>
      <c r="AB25159" s="164"/>
    </row>
    <row r="25160" spans="5:28">
      <c r="J25160" s="161"/>
      <c r="AB25160" s="164"/>
    </row>
    <row r="25161" spans="5:28">
      <c r="J25161" s="161"/>
      <c r="AB25161" s="164"/>
    </row>
    <row r="25162" spans="5:28">
      <c r="J25162" s="161"/>
      <c r="AB25162" s="164"/>
    </row>
    <row r="25163" spans="5:28">
      <c r="J25163" s="161"/>
      <c r="AB25163" s="164"/>
    </row>
    <row r="25164" spans="5:28">
      <c r="J25164" s="161"/>
      <c r="AB25164" s="164"/>
    </row>
    <row r="25165" spans="5:28">
      <c r="J25165" s="161"/>
      <c r="AB25165" s="164"/>
    </row>
    <row r="25166" spans="5:28">
      <c r="J25166" s="161"/>
      <c r="AB25166" s="164"/>
    </row>
    <row r="25167" spans="5:28">
      <c r="J25167" s="161"/>
      <c r="AB25167" s="164"/>
    </row>
    <row r="25168" spans="5:28">
      <c r="J25168" s="161"/>
      <c r="AB25168" s="164"/>
    </row>
    <row r="25169" spans="5:28">
      <c r="J25169" s="161"/>
      <c r="AB25169" s="164"/>
    </row>
    <row r="25170" spans="5:28">
      <c r="J25170" s="161"/>
      <c r="AB25170" s="164"/>
    </row>
    <row r="25171" spans="5:28">
      <c r="E25171" s="166"/>
      <c r="J25171" s="161"/>
      <c r="AB25171" s="164"/>
    </row>
    <row r="25172" spans="5:28">
      <c r="E25172" s="166"/>
      <c r="J25172" s="161"/>
      <c r="AB25172" s="164"/>
    </row>
    <row r="25173" spans="5:28">
      <c r="E25173" s="166"/>
      <c r="J25173" s="161"/>
      <c r="AB25173" s="164"/>
    </row>
    <row r="25174" spans="5:28">
      <c r="J25174" s="161"/>
      <c r="AB25174" s="164"/>
    </row>
    <row r="25175" spans="5:28">
      <c r="J25175" s="161"/>
      <c r="AB25175" s="164"/>
    </row>
    <row r="25176" spans="5:28">
      <c r="J25176" s="161"/>
      <c r="AB25176" s="164"/>
    </row>
    <row r="25177" spans="5:28">
      <c r="J25177" s="161"/>
      <c r="AB25177" s="164"/>
    </row>
    <row r="25178" spans="5:28">
      <c r="J25178" s="161"/>
      <c r="AB25178" s="164"/>
    </row>
    <row r="25179" spans="5:28">
      <c r="J25179" s="161"/>
      <c r="AB25179" s="164"/>
    </row>
    <row r="25180" spans="5:28">
      <c r="J25180" s="161"/>
      <c r="AB25180" s="164"/>
    </row>
    <row r="25181" spans="5:28">
      <c r="J25181" s="161"/>
      <c r="AB25181" s="164"/>
    </row>
    <row r="25182" spans="5:28">
      <c r="J25182" s="161"/>
      <c r="AB25182" s="164"/>
    </row>
    <row r="25183" spans="5:28">
      <c r="J25183" s="161"/>
      <c r="AB25183" s="164"/>
    </row>
    <row r="25184" spans="5:28">
      <c r="J25184" s="161"/>
      <c r="AB25184" s="164"/>
    </row>
    <row r="25185" spans="10:28">
      <c r="J25185" s="161"/>
      <c r="AB25185" s="164"/>
    </row>
    <row r="25186" spans="10:28">
      <c r="J25186" s="161"/>
      <c r="AB25186" s="164"/>
    </row>
    <row r="25187" spans="10:28">
      <c r="J25187" s="161"/>
      <c r="AB25187" s="164"/>
    </row>
    <row r="25188" spans="10:28">
      <c r="J25188" s="161"/>
      <c r="AB25188" s="164"/>
    </row>
    <row r="25189" spans="10:28">
      <c r="J25189" s="161"/>
      <c r="AB25189" s="164"/>
    </row>
    <row r="25190" spans="10:28">
      <c r="J25190" s="161"/>
      <c r="AB25190" s="164"/>
    </row>
    <row r="25191" spans="10:28">
      <c r="J25191" s="161"/>
      <c r="AB25191" s="164"/>
    </row>
    <row r="25192" spans="10:28">
      <c r="J25192" s="161"/>
      <c r="AB25192" s="164"/>
    </row>
    <row r="25193" spans="10:28">
      <c r="J25193" s="161"/>
      <c r="AB25193" s="164"/>
    </row>
    <row r="25194" spans="10:28">
      <c r="J25194" s="161"/>
      <c r="AB25194" s="164"/>
    </row>
    <row r="25195" spans="10:28">
      <c r="J25195" s="161"/>
      <c r="AB25195" s="164"/>
    </row>
    <row r="25196" spans="10:28">
      <c r="J25196" s="161"/>
      <c r="AB25196" s="164"/>
    </row>
    <row r="25197" spans="10:28">
      <c r="J25197" s="161"/>
      <c r="AB25197" s="164"/>
    </row>
    <row r="25198" spans="10:28">
      <c r="J25198" s="161"/>
      <c r="AB25198" s="164"/>
    </row>
    <row r="25199" spans="10:28">
      <c r="J25199" s="161"/>
      <c r="AB25199" s="164"/>
    </row>
    <row r="25200" spans="10:28">
      <c r="J25200" s="161"/>
      <c r="AB25200" s="164"/>
    </row>
    <row r="25201" spans="10:28">
      <c r="J25201" s="161"/>
      <c r="AB25201" s="164"/>
    </row>
    <row r="25202" spans="10:28">
      <c r="J25202" s="161"/>
      <c r="AB25202" s="164"/>
    </row>
    <row r="25203" spans="10:28">
      <c r="J25203" s="161"/>
      <c r="AB25203" s="164"/>
    </row>
    <row r="25204" spans="10:28">
      <c r="J25204" s="161"/>
      <c r="AB25204" s="164"/>
    </row>
    <row r="25205" spans="10:28">
      <c r="J25205" s="161"/>
      <c r="AB25205" s="164"/>
    </row>
    <row r="25206" spans="10:28">
      <c r="J25206" s="161"/>
      <c r="AB25206" s="164"/>
    </row>
    <row r="25207" spans="10:28">
      <c r="J25207" s="161"/>
      <c r="AB25207" s="164"/>
    </row>
    <row r="25208" spans="10:28">
      <c r="J25208" s="161"/>
      <c r="AB25208" s="164"/>
    </row>
    <row r="25209" spans="10:28">
      <c r="J25209" s="161"/>
      <c r="AB25209" s="164"/>
    </row>
    <row r="25210" spans="10:28">
      <c r="J25210" s="161"/>
      <c r="AB25210" s="164"/>
    </row>
    <row r="25211" spans="10:28">
      <c r="J25211" s="161"/>
      <c r="AB25211" s="164"/>
    </row>
    <row r="25212" spans="10:28">
      <c r="J25212" s="161"/>
      <c r="AB25212" s="164"/>
    </row>
    <row r="25213" spans="10:28">
      <c r="J25213" s="161"/>
      <c r="AB25213" s="164"/>
    </row>
    <row r="25214" spans="10:28">
      <c r="J25214" s="161"/>
      <c r="AB25214" s="164"/>
    </row>
    <row r="25215" spans="10:28">
      <c r="J25215" s="161"/>
      <c r="AB25215" s="164"/>
    </row>
    <row r="25216" spans="10:28">
      <c r="J25216" s="161"/>
      <c r="AB25216" s="164"/>
    </row>
    <row r="25217" spans="10:28">
      <c r="J25217" s="161"/>
      <c r="AB25217" s="164"/>
    </row>
    <row r="25218" spans="10:28">
      <c r="J25218" s="161"/>
      <c r="AB25218" s="164"/>
    </row>
    <row r="25219" spans="10:28">
      <c r="J25219" s="161"/>
      <c r="AB25219" s="164"/>
    </row>
    <row r="25220" spans="10:28">
      <c r="J25220" s="161"/>
      <c r="AB25220" s="164"/>
    </row>
    <row r="25221" spans="10:28">
      <c r="J25221" s="161"/>
      <c r="AB25221" s="164"/>
    </row>
    <row r="25222" spans="10:28">
      <c r="J25222" s="161"/>
      <c r="AB25222" s="164"/>
    </row>
    <row r="25223" spans="10:28">
      <c r="J25223" s="161"/>
      <c r="AB25223" s="164"/>
    </row>
    <row r="25224" spans="10:28">
      <c r="J25224" s="161"/>
      <c r="AB25224" s="164"/>
    </row>
    <row r="25225" spans="10:28">
      <c r="J25225" s="161"/>
      <c r="AB25225" s="164"/>
    </row>
    <row r="25226" spans="10:28">
      <c r="J25226" s="161"/>
      <c r="AB25226" s="164"/>
    </row>
    <row r="25227" spans="10:28">
      <c r="J25227" s="161"/>
      <c r="AB25227" s="164"/>
    </row>
    <row r="25228" spans="10:28">
      <c r="J25228" s="161"/>
      <c r="AB25228" s="164"/>
    </row>
    <row r="25229" spans="10:28">
      <c r="J25229" s="161"/>
      <c r="AB25229" s="164"/>
    </row>
    <row r="25230" spans="10:28">
      <c r="J25230" s="161"/>
      <c r="AB25230" s="164"/>
    </row>
    <row r="25231" spans="10:28">
      <c r="J25231" s="161"/>
      <c r="AB25231" s="164"/>
    </row>
    <row r="25232" spans="10:28">
      <c r="J25232" s="161"/>
      <c r="AB25232" s="164"/>
    </row>
    <row r="25233" spans="5:28">
      <c r="J25233" s="161"/>
      <c r="AB25233" s="164"/>
    </row>
    <row r="25234" spans="5:28">
      <c r="J25234" s="161"/>
      <c r="AB25234" s="164"/>
    </row>
    <row r="25235" spans="5:28">
      <c r="J25235" s="161"/>
      <c r="AB25235" s="164"/>
    </row>
    <row r="25236" spans="5:28">
      <c r="J25236" s="161"/>
      <c r="AB25236" s="164"/>
    </row>
    <row r="25237" spans="5:28">
      <c r="J25237" s="161"/>
      <c r="AB25237" s="164"/>
    </row>
    <row r="25238" spans="5:28">
      <c r="J25238" s="161"/>
      <c r="AB25238" s="164"/>
    </row>
    <row r="25239" spans="5:28">
      <c r="J25239" s="161"/>
      <c r="AB25239" s="164"/>
    </row>
    <row r="25240" spans="5:28">
      <c r="E25240" s="166"/>
      <c r="J25240" s="161"/>
      <c r="AB25240" s="164"/>
    </row>
    <row r="25241" spans="5:28">
      <c r="E25241" s="166"/>
      <c r="J25241" s="161"/>
      <c r="AB25241" s="164"/>
    </row>
    <row r="25242" spans="5:28">
      <c r="E25242" s="166"/>
      <c r="J25242" s="161"/>
      <c r="AB25242" s="164"/>
    </row>
    <row r="25243" spans="5:28">
      <c r="E25243" s="166"/>
      <c r="J25243" s="161"/>
      <c r="AB25243" s="164"/>
    </row>
    <row r="25244" spans="5:28">
      <c r="E25244" s="166"/>
      <c r="J25244" s="161"/>
      <c r="AB25244" s="164"/>
    </row>
    <row r="25245" spans="5:28">
      <c r="E25245" s="166"/>
      <c r="J25245" s="161"/>
      <c r="AB25245" s="164"/>
    </row>
    <row r="25246" spans="5:28">
      <c r="E25246" s="166"/>
      <c r="J25246" s="161"/>
      <c r="AB25246" s="164"/>
    </row>
    <row r="25247" spans="5:28">
      <c r="J25247" s="161"/>
      <c r="AB25247" s="164"/>
    </row>
    <row r="25248" spans="5:28">
      <c r="E25248" s="166"/>
      <c r="J25248" s="161"/>
      <c r="AB25248" s="164"/>
    </row>
    <row r="25249" spans="5:28">
      <c r="E25249" s="166"/>
      <c r="J25249" s="161"/>
      <c r="AB25249" s="164"/>
    </row>
    <row r="25250" spans="5:28">
      <c r="E25250" s="166"/>
      <c r="J25250" s="161"/>
      <c r="AB25250" s="164"/>
    </row>
    <row r="25251" spans="5:28">
      <c r="E25251" s="166"/>
      <c r="J25251" s="161"/>
      <c r="AB25251" s="164"/>
    </row>
    <row r="25252" spans="5:28">
      <c r="E25252" s="166"/>
      <c r="J25252" s="161"/>
      <c r="AB25252" s="164"/>
    </row>
    <row r="25253" spans="5:28">
      <c r="J25253" s="161"/>
      <c r="AB25253" s="164"/>
    </row>
    <row r="25254" spans="5:28">
      <c r="J25254" s="161"/>
      <c r="AB25254" s="164"/>
    </row>
    <row r="25255" spans="5:28">
      <c r="J25255" s="161"/>
      <c r="AB25255" s="164"/>
    </row>
    <row r="25256" spans="5:28">
      <c r="J25256" s="161"/>
      <c r="AB25256" s="164"/>
    </row>
    <row r="25257" spans="5:28">
      <c r="J25257" s="161"/>
      <c r="AB25257" s="164"/>
    </row>
    <row r="25258" spans="5:28">
      <c r="J25258" s="161"/>
      <c r="AB25258" s="164"/>
    </row>
    <row r="25259" spans="5:28">
      <c r="J25259" s="161"/>
      <c r="AB25259" s="164"/>
    </row>
    <row r="25260" spans="5:28">
      <c r="J25260" s="161"/>
      <c r="AB25260" s="164"/>
    </row>
    <row r="25261" spans="5:28">
      <c r="J25261" s="161"/>
      <c r="AB25261" s="164"/>
    </row>
    <row r="25262" spans="5:28">
      <c r="J25262" s="161"/>
      <c r="AB25262" s="164"/>
    </row>
    <row r="25263" spans="5:28">
      <c r="J25263" s="161"/>
      <c r="AB25263" s="164"/>
    </row>
    <row r="25264" spans="5:28">
      <c r="J25264" s="161"/>
      <c r="AB25264" s="164"/>
    </row>
    <row r="25265" spans="5:28">
      <c r="J25265" s="161"/>
      <c r="AB25265" s="164"/>
    </row>
    <row r="25266" spans="5:28">
      <c r="J25266" s="161"/>
      <c r="AB25266" s="164"/>
    </row>
    <row r="25267" spans="5:28">
      <c r="J25267" s="161"/>
      <c r="AB25267" s="164"/>
    </row>
    <row r="25268" spans="5:28">
      <c r="J25268" s="161"/>
      <c r="AB25268" s="164"/>
    </row>
    <row r="25269" spans="5:28">
      <c r="J25269" s="161"/>
      <c r="AB25269" s="164"/>
    </row>
    <row r="25270" spans="5:28">
      <c r="J25270" s="161"/>
      <c r="AB25270" s="164"/>
    </row>
    <row r="25271" spans="5:28">
      <c r="J25271" s="161"/>
      <c r="AB25271" s="164"/>
    </row>
    <row r="25272" spans="5:28">
      <c r="J25272" s="161"/>
      <c r="AB25272" s="164"/>
    </row>
    <row r="25273" spans="5:28">
      <c r="J25273" s="161"/>
      <c r="AB25273" s="164"/>
    </row>
    <row r="25274" spans="5:28">
      <c r="J25274" s="161"/>
      <c r="AB25274" s="164"/>
    </row>
    <row r="25275" spans="5:28">
      <c r="E25275" s="166"/>
      <c r="J25275" s="161"/>
      <c r="AB25275" s="164"/>
    </row>
    <row r="25276" spans="5:28">
      <c r="E25276" s="166"/>
      <c r="J25276" s="161"/>
      <c r="AB25276" s="164"/>
    </row>
    <row r="25277" spans="5:28">
      <c r="E25277" s="166"/>
      <c r="J25277" s="161"/>
      <c r="AB25277" s="164"/>
    </row>
    <row r="25278" spans="5:28">
      <c r="J25278" s="161"/>
      <c r="AB25278" s="164"/>
    </row>
    <row r="25279" spans="5:28">
      <c r="J25279" s="161"/>
      <c r="AB25279" s="164"/>
    </row>
    <row r="25280" spans="5:28">
      <c r="J25280" s="161"/>
      <c r="AB25280" s="164"/>
    </row>
    <row r="25281" spans="5:28">
      <c r="J25281" s="161"/>
      <c r="AB25281" s="164"/>
    </row>
    <row r="25282" spans="5:28">
      <c r="J25282" s="161"/>
      <c r="AB25282" s="164"/>
    </row>
    <row r="25283" spans="5:28">
      <c r="J25283" s="161"/>
      <c r="AB25283" s="164"/>
    </row>
    <row r="25284" spans="5:28">
      <c r="J25284" s="161"/>
      <c r="AB25284" s="164"/>
    </row>
    <row r="25285" spans="5:28">
      <c r="E25285" s="166"/>
      <c r="J25285" s="161"/>
      <c r="AB25285" s="164"/>
    </row>
    <row r="25286" spans="5:28">
      <c r="E25286" s="166"/>
      <c r="J25286" s="161"/>
      <c r="AB25286" s="164"/>
    </row>
    <row r="25287" spans="5:28">
      <c r="J25287" s="161"/>
      <c r="AB25287" s="164"/>
    </row>
    <row r="25288" spans="5:28">
      <c r="J25288" s="161"/>
      <c r="AB25288" s="164"/>
    </row>
    <row r="25289" spans="5:28">
      <c r="J25289" s="161"/>
      <c r="AB25289" s="164"/>
    </row>
    <row r="25290" spans="5:28">
      <c r="J25290" s="161"/>
      <c r="AB25290" s="164"/>
    </row>
    <row r="25291" spans="5:28">
      <c r="J25291" s="161"/>
      <c r="AB25291" s="164"/>
    </row>
    <row r="25292" spans="5:28">
      <c r="J25292" s="161"/>
      <c r="AB25292" s="164"/>
    </row>
    <row r="25293" spans="5:28">
      <c r="J25293" s="161"/>
      <c r="AB25293" s="164"/>
    </row>
    <row r="25294" spans="5:28">
      <c r="J25294" s="161"/>
      <c r="AB25294" s="164"/>
    </row>
    <row r="25295" spans="5:28">
      <c r="J25295" s="161"/>
      <c r="AB25295" s="164"/>
    </row>
    <row r="25296" spans="5:28">
      <c r="E25296" s="166"/>
      <c r="J25296" s="161"/>
      <c r="AB25296" s="164"/>
    </row>
    <row r="25297" spans="5:28">
      <c r="E25297" s="166"/>
      <c r="J25297" s="161"/>
      <c r="AB25297" s="164"/>
    </row>
    <row r="25298" spans="5:28">
      <c r="E25298" s="166"/>
      <c r="J25298" s="161"/>
      <c r="AB25298" s="164"/>
    </row>
    <row r="25299" spans="5:28">
      <c r="E25299" s="166"/>
      <c r="J25299" s="161"/>
      <c r="AB25299" s="164"/>
    </row>
    <row r="25300" spans="5:28">
      <c r="E25300" s="166"/>
      <c r="J25300" s="161"/>
      <c r="AB25300" s="164"/>
    </row>
    <row r="25301" spans="5:28">
      <c r="E25301" s="166"/>
      <c r="J25301" s="161"/>
      <c r="AB25301" s="164"/>
    </row>
    <row r="25302" spans="5:28">
      <c r="E25302" s="166"/>
      <c r="J25302" s="161"/>
      <c r="AB25302" s="164"/>
    </row>
    <row r="25303" spans="5:28">
      <c r="E25303" s="166"/>
      <c r="J25303" s="161"/>
      <c r="R25303" s="166"/>
      <c r="AB25303" s="164"/>
    </row>
    <row r="25304" spans="5:28">
      <c r="E25304" s="166"/>
      <c r="J25304" s="161"/>
      <c r="AB25304" s="164"/>
    </row>
    <row r="25305" spans="5:28">
      <c r="E25305" s="166"/>
      <c r="J25305" s="161"/>
      <c r="AB25305" s="164"/>
    </row>
    <row r="25306" spans="5:28">
      <c r="E25306" s="166"/>
      <c r="J25306" s="161"/>
      <c r="AB25306" s="164"/>
    </row>
    <row r="25307" spans="5:28">
      <c r="E25307" s="166"/>
      <c r="J25307" s="161"/>
      <c r="AB25307" s="164"/>
    </row>
    <row r="25308" spans="5:28">
      <c r="E25308" s="166"/>
      <c r="J25308" s="161"/>
      <c r="AB25308" s="164"/>
    </row>
    <row r="25309" spans="5:28">
      <c r="E25309" s="166"/>
      <c r="J25309" s="161"/>
      <c r="AB25309" s="164"/>
    </row>
    <row r="25310" spans="5:28">
      <c r="E25310" s="166"/>
      <c r="J25310" s="161"/>
      <c r="AB25310" s="164"/>
    </row>
    <row r="25311" spans="5:28">
      <c r="E25311" s="166"/>
      <c r="J25311" s="161"/>
      <c r="AB25311" s="164"/>
    </row>
    <row r="25312" spans="5:28">
      <c r="E25312" s="166"/>
      <c r="J25312" s="161"/>
      <c r="AB25312" s="164"/>
    </row>
    <row r="25313" spans="5:28">
      <c r="E25313" s="166"/>
      <c r="J25313" s="161"/>
      <c r="AB25313" s="164"/>
    </row>
    <row r="25314" spans="5:28">
      <c r="E25314" s="166"/>
      <c r="J25314" s="161"/>
      <c r="AB25314" s="164"/>
    </row>
    <row r="25315" spans="5:28">
      <c r="E25315" s="166"/>
      <c r="J25315" s="161"/>
      <c r="AB25315" s="164"/>
    </row>
    <row r="25316" spans="5:28">
      <c r="E25316" s="166"/>
      <c r="J25316" s="161"/>
      <c r="AB25316" s="164"/>
    </row>
    <row r="25317" spans="5:28">
      <c r="J25317" s="161"/>
      <c r="AB25317" s="164"/>
    </row>
    <row r="25318" spans="5:28">
      <c r="J25318" s="161"/>
      <c r="AB25318" s="164"/>
    </row>
    <row r="25319" spans="5:28">
      <c r="J25319" s="161"/>
      <c r="AB25319" s="164"/>
    </row>
    <row r="25320" spans="5:28">
      <c r="J25320" s="161"/>
      <c r="AB25320" s="164"/>
    </row>
    <row r="25321" spans="5:28">
      <c r="J25321" s="161"/>
      <c r="AB25321" s="164"/>
    </row>
    <row r="25322" spans="5:28">
      <c r="J25322" s="161"/>
      <c r="AB25322" s="164"/>
    </row>
    <row r="25323" spans="5:28">
      <c r="J25323" s="161"/>
      <c r="AB25323" s="164"/>
    </row>
    <row r="25324" spans="5:28">
      <c r="J25324" s="161"/>
      <c r="AB25324" s="164"/>
    </row>
    <row r="25325" spans="5:28">
      <c r="J25325" s="161"/>
      <c r="AB25325" s="164"/>
    </row>
    <row r="25326" spans="5:28">
      <c r="J25326" s="161"/>
      <c r="AB25326" s="164"/>
    </row>
    <row r="25327" spans="5:28">
      <c r="J25327" s="161"/>
      <c r="AB25327" s="164"/>
    </row>
    <row r="25328" spans="5:28">
      <c r="J25328" s="161"/>
      <c r="AB25328" s="164"/>
    </row>
    <row r="25329" spans="5:28">
      <c r="J25329" s="161"/>
      <c r="AB25329" s="164"/>
    </row>
    <row r="25330" spans="5:28">
      <c r="J25330" s="161"/>
      <c r="AB25330" s="164"/>
    </row>
    <row r="25331" spans="5:28">
      <c r="J25331" s="161"/>
      <c r="AB25331" s="164"/>
    </row>
    <row r="25332" spans="5:28">
      <c r="J25332" s="161"/>
      <c r="AB25332" s="164"/>
    </row>
    <row r="25333" spans="5:28">
      <c r="J25333" s="161"/>
      <c r="AB25333" s="164"/>
    </row>
    <row r="25334" spans="5:28">
      <c r="J25334" s="161"/>
      <c r="AB25334" s="164"/>
    </row>
    <row r="25335" spans="5:28">
      <c r="J25335" s="161"/>
      <c r="AB25335" s="164"/>
    </row>
    <row r="25336" spans="5:28">
      <c r="J25336" s="161"/>
      <c r="AB25336" s="164"/>
    </row>
    <row r="25337" spans="5:28">
      <c r="J25337" s="161"/>
      <c r="AB25337" s="164"/>
    </row>
    <row r="25338" spans="5:28">
      <c r="J25338" s="161"/>
      <c r="AB25338" s="164"/>
    </row>
    <row r="25339" spans="5:28">
      <c r="J25339" s="161"/>
      <c r="AB25339" s="164"/>
    </row>
    <row r="25340" spans="5:28">
      <c r="J25340" s="161"/>
      <c r="AB25340" s="164"/>
    </row>
    <row r="25341" spans="5:28">
      <c r="J25341" s="161"/>
      <c r="AB25341" s="164"/>
    </row>
    <row r="25342" spans="5:28">
      <c r="E25342" s="166"/>
      <c r="J25342" s="161"/>
      <c r="AB25342" s="164"/>
    </row>
    <row r="25343" spans="5:28">
      <c r="E25343" s="166"/>
      <c r="J25343" s="161"/>
      <c r="AB25343" s="164"/>
    </row>
    <row r="25344" spans="5:28">
      <c r="E25344" s="166"/>
      <c r="J25344" s="161"/>
      <c r="AB25344" s="164"/>
    </row>
    <row r="25345" spans="5:28">
      <c r="E25345" s="166"/>
      <c r="J25345" s="161"/>
      <c r="AB25345" s="164"/>
    </row>
    <row r="25346" spans="5:28">
      <c r="E25346" s="166"/>
      <c r="J25346" s="161"/>
      <c r="AB25346" s="164"/>
    </row>
    <row r="25347" spans="5:28">
      <c r="J25347" s="161"/>
      <c r="AB25347" s="164"/>
    </row>
    <row r="25348" spans="5:28">
      <c r="J25348" s="161"/>
      <c r="AB25348" s="164"/>
    </row>
    <row r="25349" spans="5:28">
      <c r="J25349" s="161"/>
      <c r="AB25349" s="164"/>
    </row>
    <row r="25350" spans="5:28">
      <c r="J25350" s="161"/>
      <c r="AB25350" s="164"/>
    </row>
    <row r="25351" spans="5:28">
      <c r="J25351" s="161"/>
      <c r="AB25351" s="164"/>
    </row>
    <row r="25352" spans="5:28">
      <c r="J25352" s="161"/>
      <c r="AB25352" s="164"/>
    </row>
    <row r="25353" spans="5:28">
      <c r="J25353" s="161"/>
      <c r="AB25353" s="164"/>
    </row>
    <row r="25354" spans="5:28">
      <c r="J25354" s="161"/>
      <c r="AB25354" s="164"/>
    </row>
    <row r="25355" spans="5:28">
      <c r="J25355" s="161"/>
      <c r="AB25355" s="164"/>
    </row>
    <row r="25356" spans="5:28">
      <c r="J25356" s="161"/>
      <c r="AB25356" s="164"/>
    </row>
    <row r="25357" spans="5:28">
      <c r="J25357" s="161"/>
      <c r="AB25357" s="164"/>
    </row>
    <row r="25358" spans="5:28">
      <c r="J25358" s="161"/>
      <c r="AB25358" s="164"/>
    </row>
    <row r="25359" spans="5:28">
      <c r="J25359" s="161"/>
      <c r="AB25359" s="164"/>
    </row>
    <row r="25360" spans="5:28">
      <c r="J25360" s="161"/>
      <c r="AB25360" s="164"/>
    </row>
    <row r="25361" spans="10:28">
      <c r="J25361" s="161"/>
      <c r="AB25361" s="164"/>
    </row>
    <row r="25362" spans="10:28">
      <c r="J25362" s="161"/>
      <c r="AB25362" s="164"/>
    </row>
    <row r="25363" spans="10:28">
      <c r="J25363" s="161"/>
      <c r="AB25363" s="164"/>
    </row>
    <row r="25364" spans="10:28">
      <c r="J25364" s="161"/>
      <c r="AB25364" s="164"/>
    </row>
    <row r="25365" spans="10:28">
      <c r="J25365" s="161"/>
      <c r="AB25365" s="164"/>
    </row>
    <row r="25366" spans="10:28">
      <c r="J25366" s="161"/>
      <c r="AB25366" s="164"/>
    </row>
    <row r="25367" spans="10:28">
      <c r="J25367" s="161"/>
      <c r="AB25367" s="164"/>
    </row>
    <row r="25368" spans="10:28">
      <c r="J25368" s="161"/>
      <c r="AB25368" s="164"/>
    </row>
    <row r="25369" spans="10:28">
      <c r="J25369" s="161"/>
      <c r="AB25369" s="164"/>
    </row>
    <row r="25370" spans="10:28">
      <c r="J25370" s="161"/>
      <c r="AB25370" s="164"/>
    </row>
    <row r="25371" spans="10:28">
      <c r="J25371" s="161"/>
      <c r="AB25371" s="164"/>
    </row>
    <row r="25372" spans="10:28">
      <c r="J25372" s="161"/>
      <c r="AB25372" s="164"/>
    </row>
    <row r="25373" spans="10:28">
      <c r="J25373" s="161"/>
      <c r="AB25373" s="164"/>
    </row>
    <row r="25374" spans="10:28">
      <c r="J25374" s="161"/>
      <c r="AB25374" s="164"/>
    </row>
    <row r="25375" spans="10:28">
      <c r="J25375" s="161"/>
      <c r="AB25375" s="164"/>
    </row>
    <row r="25376" spans="10:28">
      <c r="J25376" s="161"/>
      <c r="AB25376" s="164"/>
    </row>
    <row r="25377" spans="10:28">
      <c r="J25377" s="161"/>
      <c r="AB25377" s="164"/>
    </row>
    <row r="25378" spans="10:28">
      <c r="J25378" s="161"/>
      <c r="AB25378" s="164"/>
    </row>
    <row r="25379" spans="10:28">
      <c r="J25379" s="161"/>
      <c r="AB25379" s="164"/>
    </row>
    <row r="25380" spans="10:28">
      <c r="J25380" s="161"/>
      <c r="AB25380" s="164"/>
    </row>
    <row r="25381" spans="10:28">
      <c r="J25381" s="161"/>
      <c r="AB25381" s="164"/>
    </row>
    <row r="25382" spans="10:28">
      <c r="J25382" s="161"/>
      <c r="AB25382" s="164"/>
    </row>
    <row r="25383" spans="10:28">
      <c r="J25383" s="161"/>
      <c r="AB25383" s="164"/>
    </row>
    <row r="25384" spans="10:28">
      <c r="J25384" s="161"/>
      <c r="AB25384" s="164"/>
    </row>
    <row r="25385" spans="10:28">
      <c r="J25385" s="161"/>
      <c r="AB25385" s="164"/>
    </row>
    <row r="25386" spans="10:28">
      <c r="J25386" s="161"/>
      <c r="AB25386" s="164"/>
    </row>
    <row r="25387" spans="10:28">
      <c r="J25387" s="161"/>
      <c r="AB25387" s="164"/>
    </row>
    <row r="25388" spans="10:28">
      <c r="J25388" s="161"/>
      <c r="AB25388" s="164"/>
    </row>
    <row r="25389" spans="10:28">
      <c r="J25389" s="161"/>
      <c r="AB25389" s="164"/>
    </row>
    <row r="25390" spans="10:28">
      <c r="J25390" s="161"/>
      <c r="AB25390" s="164"/>
    </row>
    <row r="25391" spans="10:28">
      <c r="J25391" s="161"/>
      <c r="AB25391" s="164"/>
    </row>
    <row r="25392" spans="10:28">
      <c r="J25392" s="161"/>
      <c r="AB25392" s="164"/>
    </row>
    <row r="25393" spans="5:28">
      <c r="J25393" s="161"/>
      <c r="AB25393" s="164"/>
    </row>
    <row r="25394" spans="5:28">
      <c r="J25394" s="161"/>
      <c r="AB25394" s="164"/>
    </row>
    <row r="25395" spans="5:28">
      <c r="J25395" s="161"/>
      <c r="AB25395" s="164"/>
    </row>
    <row r="25396" spans="5:28">
      <c r="J25396" s="161"/>
      <c r="AB25396" s="164"/>
    </row>
    <row r="25397" spans="5:28">
      <c r="E25397" s="166"/>
      <c r="J25397" s="161"/>
      <c r="AB25397" s="164"/>
    </row>
    <row r="25398" spans="5:28">
      <c r="J25398" s="161"/>
      <c r="AB25398" s="164"/>
    </row>
    <row r="25399" spans="5:28">
      <c r="J25399" s="161"/>
      <c r="AB25399" s="164"/>
    </row>
    <row r="25400" spans="5:28">
      <c r="J25400" s="161"/>
      <c r="AB25400" s="164"/>
    </row>
    <row r="25401" spans="5:28">
      <c r="J25401" s="161"/>
      <c r="R25401" s="166"/>
      <c r="AB25401" s="164"/>
    </row>
    <row r="25402" spans="5:28">
      <c r="E25402" s="166"/>
      <c r="J25402" s="161"/>
      <c r="AB25402" s="164"/>
    </row>
    <row r="25403" spans="5:28">
      <c r="E25403" s="166"/>
      <c r="J25403" s="161"/>
      <c r="R25403" s="166"/>
      <c r="AB25403" s="164"/>
    </row>
    <row r="25404" spans="5:28">
      <c r="J25404" s="161"/>
      <c r="AB25404" s="164"/>
    </row>
    <row r="25405" spans="5:28">
      <c r="J25405" s="161"/>
      <c r="AB25405" s="164"/>
    </row>
    <row r="25406" spans="5:28">
      <c r="J25406" s="161"/>
      <c r="AB25406" s="164"/>
    </row>
    <row r="25407" spans="5:28">
      <c r="J25407" s="161"/>
      <c r="AB25407" s="164"/>
    </row>
    <row r="25408" spans="5:28">
      <c r="J25408" s="161"/>
      <c r="AB25408" s="164"/>
    </row>
    <row r="25409" spans="10:28">
      <c r="J25409" s="161"/>
      <c r="AB25409" s="164"/>
    </row>
    <row r="25410" spans="10:28">
      <c r="J25410" s="161"/>
      <c r="AB25410" s="164"/>
    </row>
    <row r="25411" spans="10:28">
      <c r="J25411" s="161"/>
      <c r="AB25411" s="164"/>
    </row>
    <row r="25412" spans="10:28">
      <c r="J25412" s="161"/>
      <c r="AB25412" s="164"/>
    </row>
    <row r="25413" spans="10:28">
      <c r="J25413" s="161"/>
      <c r="R25413" s="166"/>
      <c r="AB25413" s="164"/>
    </row>
    <row r="25414" spans="10:28">
      <c r="J25414" s="161"/>
      <c r="AB25414" s="164"/>
    </row>
    <row r="25415" spans="10:28">
      <c r="J25415" s="161"/>
      <c r="AB25415" s="164"/>
    </row>
    <row r="25416" spans="10:28">
      <c r="J25416" s="161"/>
      <c r="AB25416" s="164"/>
    </row>
    <row r="25417" spans="10:28">
      <c r="J25417" s="161"/>
      <c r="AB25417" s="164"/>
    </row>
    <row r="25418" spans="10:28">
      <c r="J25418" s="161"/>
      <c r="AB25418" s="164"/>
    </row>
    <row r="25419" spans="10:28">
      <c r="J25419" s="161"/>
      <c r="AB25419" s="164"/>
    </row>
    <row r="25420" spans="10:28">
      <c r="J25420" s="161"/>
      <c r="AB25420" s="164"/>
    </row>
    <row r="25421" spans="10:28">
      <c r="J25421" s="161"/>
      <c r="AB25421" s="164"/>
    </row>
    <row r="25422" spans="10:28">
      <c r="J25422" s="161"/>
      <c r="AB25422" s="164"/>
    </row>
    <row r="25423" spans="10:28">
      <c r="J25423" s="161"/>
      <c r="AB25423" s="164"/>
    </row>
    <row r="25424" spans="10:28">
      <c r="J25424" s="161"/>
      <c r="AB25424" s="164"/>
    </row>
    <row r="25425" spans="5:28">
      <c r="J25425" s="161"/>
      <c r="AB25425" s="164"/>
    </row>
    <row r="25426" spans="5:28">
      <c r="J25426" s="161"/>
      <c r="AB25426" s="164"/>
    </row>
    <row r="25427" spans="5:28">
      <c r="J25427" s="161"/>
      <c r="AB25427" s="164"/>
    </row>
    <row r="25428" spans="5:28">
      <c r="J25428" s="161"/>
      <c r="AB25428" s="164"/>
    </row>
    <row r="25429" spans="5:28">
      <c r="J25429" s="161"/>
      <c r="AB25429" s="164"/>
    </row>
    <row r="25430" spans="5:28">
      <c r="J25430" s="161"/>
      <c r="AB25430" s="164"/>
    </row>
    <row r="25431" spans="5:28">
      <c r="J25431" s="161"/>
      <c r="AB25431" s="164"/>
    </row>
    <row r="25432" spans="5:28">
      <c r="E25432" s="166"/>
      <c r="J25432" s="161"/>
      <c r="AB25432" s="164"/>
    </row>
    <row r="25433" spans="5:28">
      <c r="E25433" s="166"/>
      <c r="J25433" s="161"/>
      <c r="AB25433" s="164"/>
    </row>
    <row r="25434" spans="5:28">
      <c r="E25434" s="166"/>
      <c r="J25434" s="161"/>
      <c r="AB25434" s="164"/>
    </row>
    <row r="25435" spans="5:28">
      <c r="J25435" s="161"/>
      <c r="AB25435" s="164"/>
    </row>
    <row r="25436" spans="5:28">
      <c r="J25436" s="161"/>
      <c r="AB25436" s="164"/>
    </row>
    <row r="25437" spans="5:28">
      <c r="J25437" s="161"/>
      <c r="AB25437" s="164"/>
    </row>
    <row r="25438" spans="5:28">
      <c r="J25438" s="161"/>
      <c r="AB25438" s="164"/>
    </row>
    <row r="25439" spans="5:28">
      <c r="J25439" s="161"/>
      <c r="AB25439" s="164"/>
    </row>
    <row r="25440" spans="5:28">
      <c r="J25440" s="161"/>
      <c r="AB25440" s="164"/>
    </row>
    <row r="25441" spans="10:28">
      <c r="J25441" s="161"/>
      <c r="AB25441" s="164"/>
    </row>
    <row r="25442" spans="10:28">
      <c r="J25442" s="161"/>
      <c r="AB25442" s="164"/>
    </row>
    <row r="25443" spans="10:28">
      <c r="J25443" s="161"/>
      <c r="AB25443" s="164"/>
    </row>
    <row r="25444" spans="10:28">
      <c r="J25444" s="161"/>
      <c r="AB25444" s="164"/>
    </row>
    <row r="25445" spans="10:28">
      <c r="J25445" s="161"/>
      <c r="AB25445" s="164"/>
    </row>
    <row r="25446" spans="10:28">
      <c r="J25446" s="161"/>
      <c r="AB25446" s="164"/>
    </row>
    <row r="25447" spans="10:28">
      <c r="J25447" s="161"/>
      <c r="AB25447" s="164"/>
    </row>
    <row r="25448" spans="10:28">
      <c r="J25448" s="161"/>
      <c r="AB25448" s="164"/>
    </row>
    <row r="25449" spans="10:28">
      <c r="J25449" s="161"/>
      <c r="AB25449" s="164"/>
    </row>
    <row r="25450" spans="10:28">
      <c r="J25450" s="161"/>
      <c r="AB25450" s="164"/>
    </row>
    <row r="25451" spans="10:28">
      <c r="J25451" s="161"/>
      <c r="AB25451" s="164"/>
    </row>
    <row r="25452" spans="10:28">
      <c r="J25452" s="161"/>
      <c r="AB25452" s="164"/>
    </row>
    <row r="25453" spans="10:28">
      <c r="J25453" s="161"/>
      <c r="AB25453" s="164"/>
    </row>
    <row r="25454" spans="10:28">
      <c r="J25454" s="161"/>
      <c r="AB25454" s="164"/>
    </row>
    <row r="25455" spans="10:28">
      <c r="J25455" s="161"/>
      <c r="AB25455" s="164"/>
    </row>
    <row r="25456" spans="10:28">
      <c r="J25456" s="161"/>
      <c r="AB25456" s="164"/>
    </row>
    <row r="25457" spans="10:28">
      <c r="J25457" s="161"/>
      <c r="AB25457" s="164"/>
    </row>
    <row r="25458" spans="10:28">
      <c r="J25458" s="161"/>
      <c r="AB25458" s="164"/>
    </row>
    <row r="25459" spans="10:28">
      <c r="J25459" s="161"/>
      <c r="AB25459" s="164"/>
    </row>
    <row r="25460" spans="10:28">
      <c r="J25460" s="161"/>
      <c r="AB25460" s="164"/>
    </row>
    <row r="25461" spans="10:28">
      <c r="J25461" s="161"/>
      <c r="AB25461" s="164"/>
    </row>
    <row r="25462" spans="10:28">
      <c r="J25462" s="161"/>
      <c r="AB25462" s="164"/>
    </row>
    <row r="25463" spans="10:28">
      <c r="J25463" s="161"/>
      <c r="AB25463" s="164"/>
    </row>
    <row r="25464" spans="10:28">
      <c r="J25464" s="161"/>
      <c r="AB25464" s="164"/>
    </row>
    <row r="25465" spans="10:28">
      <c r="J25465" s="161"/>
      <c r="AB25465" s="164"/>
    </row>
    <row r="25466" spans="10:28">
      <c r="J25466" s="161"/>
      <c r="AB25466" s="164"/>
    </row>
    <row r="25467" spans="10:28">
      <c r="J25467" s="161"/>
      <c r="AB25467" s="164"/>
    </row>
    <row r="25468" spans="10:28">
      <c r="J25468" s="161"/>
      <c r="AB25468" s="164"/>
    </row>
    <row r="25469" spans="10:28">
      <c r="J25469" s="161"/>
      <c r="AB25469" s="164"/>
    </row>
    <row r="25470" spans="10:28">
      <c r="J25470" s="161"/>
      <c r="AB25470" s="164"/>
    </row>
    <row r="25471" spans="10:28">
      <c r="J25471" s="161"/>
      <c r="AB25471" s="164"/>
    </row>
    <row r="25472" spans="10:28">
      <c r="J25472" s="161"/>
      <c r="AB25472" s="164"/>
    </row>
    <row r="25473" spans="10:28">
      <c r="J25473" s="161"/>
      <c r="AB25473" s="164"/>
    </row>
    <row r="25474" spans="10:28">
      <c r="J25474" s="161"/>
      <c r="AB25474" s="164"/>
    </row>
    <row r="25475" spans="10:28">
      <c r="J25475" s="161"/>
      <c r="AB25475" s="164"/>
    </row>
    <row r="25476" spans="10:28">
      <c r="J25476" s="161"/>
      <c r="AB25476" s="164"/>
    </row>
    <row r="25477" spans="10:28">
      <c r="J25477" s="161"/>
      <c r="AB25477" s="164"/>
    </row>
    <row r="25478" spans="10:28">
      <c r="J25478" s="161"/>
      <c r="AB25478" s="164"/>
    </row>
    <row r="25479" spans="10:28">
      <c r="J25479" s="161"/>
      <c r="AB25479" s="164"/>
    </row>
    <row r="25480" spans="10:28">
      <c r="J25480" s="161"/>
      <c r="AB25480" s="164"/>
    </row>
    <row r="25481" spans="10:28">
      <c r="J25481" s="161"/>
      <c r="AB25481" s="164"/>
    </row>
    <row r="25482" spans="10:28">
      <c r="J25482" s="161"/>
      <c r="AB25482" s="164"/>
    </row>
    <row r="25483" spans="10:28">
      <c r="J25483" s="161"/>
      <c r="AB25483" s="164"/>
    </row>
    <row r="25484" spans="10:28">
      <c r="J25484" s="161"/>
      <c r="AB25484" s="164"/>
    </row>
    <row r="25485" spans="10:28">
      <c r="J25485" s="161"/>
      <c r="AB25485" s="164"/>
    </row>
    <row r="25486" spans="10:28">
      <c r="J25486" s="161"/>
      <c r="AB25486" s="164"/>
    </row>
    <row r="25487" spans="10:28">
      <c r="J25487" s="161"/>
      <c r="AB25487" s="164"/>
    </row>
    <row r="25488" spans="10:28">
      <c r="J25488" s="161"/>
      <c r="AB25488" s="164"/>
    </row>
    <row r="25489" spans="10:28">
      <c r="J25489" s="161"/>
      <c r="AB25489" s="164"/>
    </row>
    <row r="25490" spans="10:28">
      <c r="J25490" s="161"/>
      <c r="AB25490" s="164"/>
    </row>
    <row r="25491" spans="10:28">
      <c r="J25491" s="161"/>
      <c r="AB25491" s="164"/>
    </row>
    <row r="25492" spans="10:28">
      <c r="J25492" s="161"/>
      <c r="AB25492" s="164"/>
    </row>
    <row r="25493" spans="10:28">
      <c r="J25493" s="161"/>
      <c r="AB25493" s="164"/>
    </row>
    <row r="25494" spans="10:28">
      <c r="J25494" s="161"/>
      <c r="AB25494" s="164"/>
    </row>
    <row r="25495" spans="10:28">
      <c r="J25495" s="161"/>
      <c r="AB25495" s="164"/>
    </row>
    <row r="25496" spans="10:28">
      <c r="J25496" s="161"/>
      <c r="AB25496" s="164"/>
    </row>
    <row r="25497" spans="10:28">
      <c r="J25497" s="161"/>
      <c r="AB25497" s="164"/>
    </row>
    <row r="25498" spans="10:28">
      <c r="J25498" s="161"/>
      <c r="AB25498" s="164"/>
    </row>
    <row r="25499" spans="10:28">
      <c r="J25499" s="161"/>
      <c r="AB25499" s="164"/>
    </row>
    <row r="25500" spans="10:28">
      <c r="J25500" s="161"/>
      <c r="AB25500" s="164"/>
    </row>
    <row r="25501" spans="10:28">
      <c r="J25501" s="161"/>
      <c r="AB25501" s="164"/>
    </row>
    <row r="25502" spans="10:28">
      <c r="J25502" s="161"/>
      <c r="AB25502" s="164"/>
    </row>
    <row r="25503" spans="10:28">
      <c r="J25503" s="161"/>
      <c r="AB25503" s="164"/>
    </row>
    <row r="25504" spans="10:28">
      <c r="J25504" s="161"/>
      <c r="AB25504" s="164"/>
    </row>
    <row r="25505" spans="10:28">
      <c r="J25505" s="161"/>
      <c r="AB25505" s="164"/>
    </row>
    <row r="25506" spans="10:28">
      <c r="J25506" s="161"/>
      <c r="AB25506" s="164"/>
    </row>
    <row r="25507" spans="10:28">
      <c r="J25507" s="161"/>
      <c r="AB25507" s="164"/>
    </row>
    <row r="25508" spans="10:28">
      <c r="J25508" s="161"/>
      <c r="AB25508" s="164"/>
    </row>
    <row r="25509" spans="10:28">
      <c r="J25509" s="161"/>
      <c r="AB25509" s="164"/>
    </row>
    <row r="25510" spans="10:28">
      <c r="J25510" s="161"/>
      <c r="AB25510" s="164"/>
    </row>
    <row r="25511" spans="10:28">
      <c r="J25511" s="161"/>
      <c r="AB25511" s="164"/>
    </row>
    <row r="25512" spans="10:28">
      <c r="J25512" s="161"/>
      <c r="AB25512" s="164"/>
    </row>
    <row r="25513" spans="10:28">
      <c r="J25513" s="161"/>
      <c r="AB25513" s="164"/>
    </row>
    <row r="25514" spans="10:28">
      <c r="J25514" s="161"/>
      <c r="AB25514" s="164"/>
    </row>
    <row r="25515" spans="10:28">
      <c r="J25515" s="161"/>
      <c r="AB25515" s="164"/>
    </row>
    <row r="25516" spans="10:28">
      <c r="J25516" s="161"/>
      <c r="AB25516" s="164"/>
    </row>
    <row r="25517" spans="10:28">
      <c r="J25517" s="161"/>
      <c r="AB25517" s="164"/>
    </row>
    <row r="25518" spans="10:28">
      <c r="J25518" s="161"/>
      <c r="AB25518" s="164"/>
    </row>
    <row r="25519" spans="10:28">
      <c r="J25519" s="161"/>
      <c r="AB25519" s="164"/>
    </row>
    <row r="25520" spans="10:28">
      <c r="J25520" s="161"/>
      <c r="AB25520" s="164"/>
    </row>
    <row r="25521" spans="5:28">
      <c r="J25521" s="161"/>
      <c r="AB25521" s="164"/>
    </row>
    <row r="25522" spans="5:28">
      <c r="E25522" s="166"/>
      <c r="J25522" s="161"/>
      <c r="AB25522" s="164"/>
    </row>
    <row r="25523" spans="5:28">
      <c r="E25523" s="166"/>
      <c r="J25523" s="161"/>
      <c r="AB25523" s="164"/>
    </row>
    <row r="25524" spans="5:28">
      <c r="E25524" s="166"/>
      <c r="J25524" s="161"/>
      <c r="AB25524" s="164"/>
    </row>
    <row r="25525" spans="5:28">
      <c r="J25525" s="161"/>
      <c r="AB25525" s="164"/>
    </row>
    <row r="25526" spans="5:28">
      <c r="J25526" s="161"/>
      <c r="AB25526" s="164"/>
    </row>
    <row r="25527" spans="5:28">
      <c r="J25527" s="161"/>
      <c r="AB25527" s="164"/>
    </row>
    <row r="25528" spans="5:28">
      <c r="J25528" s="161"/>
      <c r="AB25528" s="164"/>
    </row>
    <row r="25529" spans="5:28">
      <c r="J25529" s="161"/>
      <c r="AB25529" s="164"/>
    </row>
    <row r="25530" spans="5:28">
      <c r="J25530" s="161"/>
      <c r="AB25530" s="164"/>
    </row>
    <row r="25531" spans="5:28">
      <c r="J25531" s="161"/>
      <c r="AB25531" s="164"/>
    </row>
    <row r="25532" spans="5:28">
      <c r="J25532" s="161"/>
      <c r="AB25532" s="164"/>
    </row>
    <row r="25533" spans="5:28">
      <c r="J25533" s="161"/>
      <c r="AB25533" s="164"/>
    </row>
    <row r="25534" spans="5:28">
      <c r="J25534" s="161"/>
      <c r="AB25534" s="164"/>
    </row>
    <row r="25535" spans="5:28">
      <c r="J25535" s="161"/>
      <c r="AB25535" s="164"/>
    </row>
    <row r="25536" spans="5:28">
      <c r="J25536" s="161"/>
      <c r="AB25536" s="164"/>
    </row>
    <row r="25537" spans="5:28">
      <c r="J25537" s="161"/>
      <c r="AB25537" s="164"/>
    </row>
    <row r="25538" spans="5:28">
      <c r="J25538" s="161"/>
      <c r="AB25538" s="164"/>
    </row>
    <row r="25539" spans="5:28">
      <c r="E25539" s="166"/>
      <c r="J25539" s="161"/>
      <c r="AB25539" s="164"/>
    </row>
    <row r="25540" spans="5:28">
      <c r="J25540" s="161"/>
      <c r="AB25540" s="164"/>
    </row>
    <row r="25541" spans="5:28">
      <c r="J25541" s="161"/>
      <c r="AB25541" s="164"/>
    </row>
    <row r="25542" spans="5:28">
      <c r="J25542" s="161"/>
      <c r="AB25542" s="164"/>
    </row>
    <row r="25543" spans="5:28">
      <c r="J25543" s="161"/>
      <c r="AB25543" s="164"/>
    </row>
    <row r="25544" spans="5:28">
      <c r="J25544" s="161"/>
      <c r="AB25544" s="164"/>
    </row>
    <row r="25545" spans="5:28">
      <c r="J25545" s="161"/>
      <c r="AB25545" s="164"/>
    </row>
    <row r="25546" spans="5:28">
      <c r="J25546" s="161"/>
      <c r="AB25546" s="164"/>
    </row>
    <row r="25547" spans="5:28">
      <c r="J25547" s="161"/>
      <c r="AB25547" s="164"/>
    </row>
    <row r="25548" spans="5:28">
      <c r="E25548" s="166"/>
      <c r="J25548" s="161"/>
      <c r="AB25548" s="164"/>
    </row>
    <row r="25549" spans="5:28">
      <c r="J25549" s="161"/>
      <c r="AB25549" s="164"/>
    </row>
    <row r="25550" spans="5:28">
      <c r="J25550" s="161"/>
      <c r="AB25550" s="164"/>
    </row>
    <row r="25551" spans="5:28">
      <c r="J25551" s="161"/>
      <c r="AB25551" s="164"/>
    </row>
    <row r="25552" spans="5:28">
      <c r="J25552" s="161"/>
      <c r="AB25552" s="164"/>
    </row>
    <row r="25553" spans="5:28">
      <c r="J25553" s="161"/>
      <c r="AB25553" s="164"/>
    </row>
    <row r="25554" spans="5:28">
      <c r="J25554" s="161"/>
      <c r="AB25554" s="164"/>
    </row>
    <row r="25555" spans="5:28">
      <c r="J25555" s="161"/>
      <c r="AB25555" s="164"/>
    </row>
    <row r="25556" spans="5:28">
      <c r="J25556" s="161"/>
      <c r="AB25556" s="164"/>
    </row>
    <row r="25557" spans="5:28">
      <c r="J25557" s="161"/>
      <c r="AB25557" s="164"/>
    </row>
    <row r="25558" spans="5:28">
      <c r="E25558" s="166"/>
      <c r="J25558" s="161"/>
      <c r="AB25558" s="164"/>
    </row>
    <row r="25559" spans="5:28">
      <c r="J25559" s="161"/>
      <c r="AB25559" s="164"/>
    </row>
    <row r="25560" spans="5:28">
      <c r="J25560" s="161"/>
      <c r="AB25560" s="164"/>
    </row>
    <row r="25561" spans="5:28">
      <c r="J25561" s="161"/>
      <c r="AB25561" s="164"/>
    </row>
    <row r="25562" spans="5:28">
      <c r="J25562" s="161"/>
      <c r="AB25562" s="164"/>
    </row>
    <row r="25563" spans="5:28">
      <c r="J25563" s="161"/>
      <c r="AB25563" s="164"/>
    </row>
    <row r="25564" spans="5:28">
      <c r="J25564" s="161"/>
      <c r="AB25564" s="164"/>
    </row>
    <row r="25565" spans="5:28">
      <c r="J25565" s="161"/>
      <c r="AB25565" s="164"/>
    </row>
    <row r="25566" spans="5:28">
      <c r="J25566" s="161"/>
      <c r="AB25566" s="164"/>
    </row>
    <row r="25567" spans="5:28">
      <c r="J25567" s="161"/>
      <c r="AB25567" s="164"/>
    </row>
    <row r="25568" spans="5:28">
      <c r="J25568" s="161"/>
      <c r="AB25568" s="164"/>
    </row>
    <row r="25569" spans="10:28">
      <c r="J25569" s="161"/>
      <c r="AB25569" s="164"/>
    </row>
    <row r="25570" spans="10:28">
      <c r="J25570" s="161"/>
      <c r="AB25570" s="164"/>
    </row>
    <row r="25571" spans="10:28">
      <c r="J25571" s="161"/>
      <c r="AB25571" s="164"/>
    </row>
    <row r="25572" spans="10:28">
      <c r="J25572" s="161"/>
      <c r="AB25572" s="164"/>
    </row>
    <row r="25573" spans="10:28">
      <c r="J25573" s="161"/>
      <c r="AB25573" s="164"/>
    </row>
    <row r="25574" spans="10:28">
      <c r="J25574" s="161"/>
      <c r="AB25574" s="164"/>
    </row>
    <row r="25575" spans="10:28">
      <c r="J25575" s="161"/>
      <c r="AB25575" s="164"/>
    </row>
    <row r="25576" spans="10:28">
      <c r="J25576" s="161"/>
      <c r="AB25576" s="164"/>
    </row>
    <row r="25577" spans="10:28">
      <c r="J25577" s="161"/>
      <c r="AB25577" s="164"/>
    </row>
    <row r="25578" spans="10:28">
      <c r="J25578" s="161"/>
      <c r="AB25578" s="164"/>
    </row>
    <row r="25579" spans="10:28">
      <c r="J25579" s="161"/>
      <c r="AB25579" s="164"/>
    </row>
    <row r="25580" spans="10:28">
      <c r="J25580" s="161"/>
      <c r="AB25580" s="164"/>
    </row>
    <row r="25581" spans="10:28">
      <c r="J25581" s="161"/>
      <c r="AB25581" s="164"/>
    </row>
    <row r="25582" spans="10:28">
      <c r="J25582" s="161"/>
      <c r="AB25582" s="164"/>
    </row>
    <row r="25583" spans="10:28">
      <c r="J25583" s="161"/>
      <c r="AB25583" s="164"/>
    </row>
    <row r="25584" spans="10:28">
      <c r="J25584" s="161"/>
      <c r="AB25584" s="164"/>
    </row>
    <row r="25585" spans="10:28">
      <c r="J25585" s="161"/>
      <c r="AB25585" s="164"/>
    </row>
    <row r="25586" spans="10:28">
      <c r="J25586" s="161"/>
      <c r="AB25586" s="164"/>
    </row>
    <row r="25587" spans="10:28">
      <c r="J25587" s="161"/>
      <c r="AB25587" s="164"/>
    </row>
    <row r="25588" spans="10:28">
      <c r="J25588" s="161"/>
      <c r="AB25588" s="164"/>
    </row>
    <row r="25589" spans="10:28">
      <c r="J25589" s="161"/>
      <c r="AB25589" s="164"/>
    </row>
    <row r="25590" spans="10:28">
      <c r="J25590" s="161"/>
      <c r="AB25590" s="164"/>
    </row>
    <row r="25591" spans="10:28">
      <c r="J25591" s="161"/>
      <c r="AB25591" s="164"/>
    </row>
    <row r="25592" spans="10:28">
      <c r="J25592" s="161"/>
      <c r="AB25592" s="164"/>
    </row>
    <row r="25593" spans="10:28">
      <c r="J25593" s="161"/>
      <c r="AB25593" s="164"/>
    </row>
    <row r="25594" spans="10:28">
      <c r="J25594" s="161"/>
      <c r="AB25594" s="164"/>
    </row>
    <row r="25595" spans="10:28">
      <c r="J25595" s="161"/>
      <c r="AB25595" s="164"/>
    </row>
    <row r="25596" spans="10:28">
      <c r="J25596" s="161"/>
      <c r="AB25596" s="164"/>
    </row>
    <row r="25597" spans="10:28">
      <c r="J25597" s="161"/>
      <c r="AB25597" s="164"/>
    </row>
    <row r="25598" spans="10:28">
      <c r="J25598" s="161"/>
      <c r="AB25598" s="164"/>
    </row>
    <row r="25599" spans="10:28">
      <c r="J25599" s="161"/>
      <c r="AB25599" s="164"/>
    </row>
    <row r="25600" spans="10:28">
      <c r="J25600" s="161"/>
      <c r="AB25600" s="164"/>
    </row>
    <row r="25601" spans="10:28">
      <c r="J25601" s="161"/>
      <c r="AB25601" s="164"/>
    </row>
    <row r="25602" spans="10:28">
      <c r="J25602" s="161"/>
      <c r="AB25602" s="164"/>
    </row>
    <row r="25603" spans="10:28">
      <c r="J25603" s="161"/>
      <c r="AB25603" s="164"/>
    </row>
    <row r="25604" spans="10:28">
      <c r="J25604" s="161"/>
      <c r="AB25604" s="164"/>
    </row>
    <row r="25605" spans="10:28">
      <c r="J25605" s="161"/>
      <c r="AB25605" s="164"/>
    </row>
    <row r="25606" spans="10:28">
      <c r="J25606" s="161"/>
      <c r="AB25606" s="164"/>
    </row>
    <row r="25607" spans="10:28">
      <c r="J25607" s="161"/>
      <c r="AB25607" s="164"/>
    </row>
    <row r="25608" spans="10:28">
      <c r="J25608" s="161"/>
      <c r="AB25608" s="164"/>
    </row>
    <row r="25609" spans="10:28">
      <c r="J25609" s="161"/>
      <c r="AB25609" s="164"/>
    </row>
    <row r="25610" spans="10:28">
      <c r="J25610" s="161"/>
      <c r="AB25610" s="164"/>
    </row>
    <row r="25611" spans="10:28">
      <c r="J25611" s="161"/>
      <c r="AB25611" s="164"/>
    </row>
    <row r="25612" spans="10:28">
      <c r="J25612" s="161"/>
      <c r="AB25612" s="164"/>
    </row>
    <row r="25613" spans="10:28">
      <c r="J25613" s="161"/>
      <c r="AB25613" s="164"/>
    </row>
    <row r="25614" spans="10:28">
      <c r="J25614" s="161"/>
      <c r="AB25614" s="164"/>
    </row>
    <row r="25615" spans="10:28">
      <c r="J25615" s="161"/>
      <c r="AB25615" s="164"/>
    </row>
    <row r="25616" spans="10:28">
      <c r="J25616" s="161"/>
      <c r="AB25616" s="164"/>
    </row>
    <row r="25617" spans="10:28">
      <c r="J25617" s="161"/>
      <c r="AB25617" s="164"/>
    </row>
    <row r="25618" spans="10:28">
      <c r="J25618" s="161"/>
      <c r="AB25618" s="164"/>
    </row>
    <row r="25619" spans="10:28">
      <c r="J25619" s="161"/>
      <c r="AB25619" s="164"/>
    </row>
    <row r="25620" spans="10:28">
      <c r="J25620" s="161"/>
      <c r="AB25620" s="164"/>
    </row>
    <row r="25621" spans="10:28">
      <c r="J25621" s="161"/>
      <c r="AB25621" s="164"/>
    </row>
    <row r="25622" spans="10:28">
      <c r="J25622" s="161"/>
      <c r="AB25622" s="164"/>
    </row>
    <row r="25623" spans="10:28">
      <c r="J25623" s="161"/>
      <c r="AB25623" s="164"/>
    </row>
    <row r="25624" spans="10:28">
      <c r="J25624" s="161"/>
      <c r="AB25624" s="164"/>
    </row>
    <row r="25625" spans="10:28">
      <c r="J25625" s="161"/>
      <c r="AB25625" s="164"/>
    </row>
    <row r="25626" spans="10:28">
      <c r="J25626" s="161"/>
      <c r="AB25626" s="164"/>
    </row>
    <row r="25627" spans="10:28">
      <c r="J25627" s="161"/>
      <c r="AB25627" s="164"/>
    </row>
    <row r="25628" spans="10:28">
      <c r="J25628" s="161"/>
      <c r="AB25628" s="164"/>
    </row>
    <row r="25629" spans="10:28">
      <c r="J25629" s="161"/>
      <c r="AB25629" s="164"/>
    </row>
    <row r="25630" spans="10:28">
      <c r="J25630" s="161"/>
      <c r="AB25630" s="164"/>
    </row>
    <row r="25631" spans="10:28">
      <c r="J25631" s="161"/>
      <c r="AB25631" s="164"/>
    </row>
    <row r="25632" spans="10:28">
      <c r="J25632" s="161"/>
      <c r="AB25632" s="164"/>
    </row>
    <row r="25633" spans="10:28">
      <c r="J25633" s="161"/>
      <c r="AB25633" s="164"/>
    </row>
    <row r="25634" spans="10:28">
      <c r="J25634" s="161"/>
      <c r="AB25634" s="164"/>
    </row>
    <row r="25635" spans="10:28">
      <c r="J25635" s="161"/>
      <c r="AB25635" s="164"/>
    </row>
    <row r="25636" spans="10:28">
      <c r="J25636" s="161"/>
      <c r="AB25636" s="164"/>
    </row>
    <row r="25637" spans="10:28">
      <c r="J25637" s="161"/>
      <c r="AB25637" s="164"/>
    </row>
    <row r="25638" spans="10:28">
      <c r="J25638" s="161"/>
      <c r="AB25638" s="164"/>
    </row>
    <row r="25639" spans="10:28">
      <c r="J25639" s="161"/>
      <c r="AB25639" s="164"/>
    </row>
    <row r="25640" spans="10:28">
      <c r="J25640" s="161"/>
      <c r="AB25640" s="164"/>
    </row>
    <row r="25641" spans="10:28">
      <c r="J25641" s="161"/>
      <c r="AB25641" s="164"/>
    </row>
    <row r="25642" spans="10:28">
      <c r="J25642" s="161"/>
      <c r="AB25642" s="164"/>
    </row>
    <row r="25643" spans="10:28">
      <c r="J25643" s="161"/>
      <c r="AB25643" s="164"/>
    </row>
    <row r="25644" spans="10:28">
      <c r="J25644" s="161"/>
      <c r="AB25644" s="164"/>
    </row>
    <row r="25645" spans="10:28">
      <c r="J25645" s="161"/>
      <c r="AB25645" s="164"/>
    </row>
    <row r="25646" spans="10:28">
      <c r="J25646" s="161"/>
      <c r="AB25646" s="164"/>
    </row>
    <row r="25647" spans="10:28">
      <c r="J25647" s="161"/>
      <c r="AB25647" s="164"/>
    </row>
    <row r="25648" spans="10:28">
      <c r="J25648" s="161"/>
      <c r="AB25648" s="164"/>
    </row>
    <row r="25649" spans="10:28">
      <c r="J25649" s="161"/>
      <c r="AB25649" s="164"/>
    </row>
    <row r="25650" spans="10:28">
      <c r="J25650" s="161"/>
      <c r="AB25650" s="164"/>
    </row>
    <row r="25651" spans="10:28">
      <c r="J25651" s="161"/>
      <c r="AB25651" s="164"/>
    </row>
    <row r="25652" spans="10:28">
      <c r="J25652" s="161"/>
      <c r="AB25652" s="164"/>
    </row>
    <row r="25653" spans="10:28">
      <c r="J25653" s="161"/>
      <c r="AB25653" s="164"/>
    </row>
    <row r="25654" spans="10:28">
      <c r="J25654" s="161"/>
      <c r="AB25654" s="164"/>
    </row>
    <row r="25655" spans="10:28">
      <c r="J25655" s="161"/>
      <c r="AB25655" s="164"/>
    </row>
    <row r="25656" spans="10:28">
      <c r="J25656" s="161"/>
      <c r="AB25656" s="164"/>
    </row>
    <row r="25657" spans="10:28">
      <c r="J25657" s="161"/>
      <c r="AB25657" s="164"/>
    </row>
    <row r="25658" spans="10:28">
      <c r="J25658" s="161"/>
      <c r="AB25658" s="164"/>
    </row>
    <row r="25659" spans="10:28">
      <c r="J25659" s="161"/>
      <c r="AB25659" s="164"/>
    </row>
    <row r="25660" spans="10:28">
      <c r="J25660" s="161"/>
      <c r="AB25660" s="164"/>
    </row>
    <row r="25661" spans="10:28">
      <c r="J25661" s="161"/>
      <c r="AB25661" s="164"/>
    </row>
    <row r="25662" spans="10:28">
      <c r="J25662" s="161"/>
      <c r="AB25662" s="164"/>
    </row>
    <row r="25663" spans="10:28">
      <c r="J25663" s="161"/>
      <c r="AB25663" s="164"/>
    </row>
    <row r="25664" spans="10:28">
      <c r="J25664" s="161"/>
      <c r="AB25664" s="164"/>
    </row>
    <row r="25665" spans="10:28">
      <c r="J25665" s="161"/>
      <c r="AB25665" s="164"/>
    </row>
    <row r="25666" spans="10:28">
      <c r="J25666" s="161"/>
      <c r="AB25666" s="164"/>
    </row>
    <row r="25667" spans="10:28">
      <c r="J25667" s="161"/>
      <c r="AB25667" s="164"/>
    </row>
    <row r="25668" spans="10:28">
      <c r="J25668" s="161"/>
      <c r="AB25668" s="164"/>
    </row>
    <row r="25669" spans="10:28">
      <c r="J25669" s="161"/>
      <c r="AB25669" s="164"/>
    </row>
    <row r="25670" spans="10:28">
      <c r="J25670" s="161"/>
      <c r="AB25670" s="164"/>
    </row>
    <row r="25671" spans="10:28">
      <c r="J25671" s="161"/>
      <c r="AB25671" s="164"/>
    </row>
    <row r="25672" spans="10:28">
      <c r="J25672" s="161"/>
      <c r="AB25672" s="164"/>
    </row>
    <row r="25673" spans="10:28">
      <c r="J25673" s="161"/>
      <c r="AB25673" s="164"/>
    </row>
    <row r="25674" spans="10:28">
      <c r="J25674" s="161"/>
      <c r="AB25674" s="164"/>
    </row>
    <row r="25675" spans="10:28">
      <c r="J25675" s="161"/>
      <c r="AB25675" s="164"/>
    </row>
    <row r="25676" spans="10:28">
      <c r="J25676" s="161"/>
      <c r="AB25676" s="164"/>
    </row>
    <row r="25677" spans="10:28">
      <c r="J25677" s="161"/>
      <c r="AB25677" s="164"/>
    </row>
    <row r="25678" spans="10:28">
      <c r="J25678" s="161"/>
      <c r="AB25678" s="164"/>
    </row>
    <row r="25679" spans="10:28">
      <c r="J25679" s="161"/>
      <c r="AB25679" s="164"/>
    </row>
    <row r="25680" spans="10:28">
      <c r="J25680" s="161"/>
      <c r="AB25680" s="164"/>
    </row>
    <row r="25681" spans="10:28">
      <c r="J25681" s="161"/>
      <c r="AB25681" s="164"/>
    </row>
    <row r="25682" spans="10:28">
      <c r="J25682" s="161"/>
      <c r="AB25682" s="164"/>
    </row>
    <row r="25683" spans="10:28">
      <c r="J25683" s="161"/>
      <c r="AB25683" s="164"/>
    </row>
    <row r="25684" spans="10:28">
      <c r="J25684" s="161"/>
      <c r="AB25684" s="164"/>
    </row>
    <row r="25685" spans="10:28">
      <c r="J25685" s="161"/>
      <c r="AB25685" s="164"/>
    </row>
    <row r="25686" spans="10:28">
      <c r="J25686" s="161"/>
      <c r="AB25686" s="164"/>
    </row>
    <row r="25687" spans="10:28">
      <c r="J25687" s="161"/>
      <c r="AB25687" s="164"/>
    </row>
    <row r="25688" spans="10:28">
      <c r="J25688" s="161"/>
      <c r="AB25688" s="164"/>
    </row>
    <row r="25689" spans="10:28">
      <c r="J25689" s="161"/>
      <c r="AB25689" s="164"/>
    </row>
    <row r="25690" spans="10:28">
      <c r="J25690" s="161"/>
      <c r="AB25690" s="164"/>
    </row>
    <row r="25691" spans="10:28">
      <c r="J25691" s="161"/>
      <c r="AB25691" s="164"/>
    </row>
    <row r="25692" spans="10:28">
      <c r="J25692" s="161"/>
      <c r="AB25692" s="164"/>
    </row>
    <row r="25693" spans="10:28">
      <c r="J25693" s="161"/>
      <c r="AB25693" s="164"/>
    </row>
    <row r="25694" spans="10:28">
      <c r="J25694" s="161"/>
      <c r="AB25694" s="164"/>
    </row>
    <row r="25695" spans="10:28">
      <c r="J25695" s="161"/>
      <c r="AB25695" s="164"/>
    </row>
    <row r="25696" spans="10:28">
      <c r="J25696" s="161"/>
      <c r="AB25696" s="164"/>
    </row>
    <row r="25697" spans="10:28">
      <c r="J25697" s="161"/>
      <c r="AB25697" s="164"/>
    </row>
    <row r="25698" spans="10:28">
      <c r="J25698" s="161"/>
      <c r="AB25698" s="164"/>
    </row>
    <row r="25699" spans="10:28">
      <c r="J25699" s="161"/>
      <c r="AB25699" s="164"/>
    </row>
    <row r="25700" spans="10:28">
      <c r="J25700" s="161"/>
      <c r="AB25700" s="164"/>
    </row>
    <row r="25701" spans="10:28">
      <c r="J25701" s="161"/>
      <c r="AB25701" s="164"/>
    </row>
    <row r="25702" spans="10:28">
      <c r="J25702" s="161"/>
      <c r="AB25702" s="164"/>
    </row>
    <row r="25703" spans="10:28">
      <c r="J25703" s="161"/>
      <c r="AB25703" s="164"/>
    </row>
    <row r="25704" spans="10:28">
      <c r="J25704" s="161"/>
      <c r="AB25704" s="164"/>
    </row>
    <row r="25705" spans="10:28">
      <c r="J25705" s="161"/>
      <c r="AB25705" s="164"/>
    </row>
    <row r="25706" spans="10:28">
      <c r="J25706" s="161"/>
      <c r="AB25706" s="164"/>
    </row>
    <row r="25707" spans="10:28">
      <c r="J25707" s="161"/>
      <c r="AB25707" s="164"/>
    </row>
    <row r="25708" spans="10:28">
      <c r="J25708" s="161"/>
      <c r="AB25708" s="164"/>
    </row>
    <row r="25709" spans="10:28">
      <c r="J25709" s="161"/>
      <c r="AB25709" s="164"/>
    </row>
    <row r="25710" spans="10:28">
      <c r="J25710" s="161"/>
      <c r="AB25710" s="164"/>
    </row>
    <row r="25711" spans="10:28">
      <c r="J25711" s="161"/>
      <c r="AB25711" s="164"/>
    </row>
    <row r="25712" spans="10:28">
      <c r="J25712" s="161"/>
      <c r="AB25712" s="164"/>
    </row>
    <row r="25713" spans="10:28">
      <c r="J25713" s="161"/>
      <c r="AB25713" s="164"/>
    </row>
    <row r="25714" spans="10:28">
      <c r="J25714" s="161"/>
      <c r="AB25714" s="164"/>
    </row>
    <row r="25715" spans="10:28">
      <c r="J25715" s="161"/>
      <c r="AB25715" s="164"/>
    </row>
    <row r="25716" spans="10:28">
      <c r="J25716" s="161"/>
      <c r="R25716" s="166"/>
      <c r="AB25716" s="164"/>
    </row>
    <row r="25717" spans="10:28">
      <c r="J25717" s="161"/>
      <c r="AB25717" s="164"/>
    </row>
    <row r="25718" spans="10:28">
      <c r="J25718" s="161"/>
      <c r="AB25718" s="164"/>
    </row>
    <row r="25719" spans="10:28">
      <c r="J25719" s="161"/>
      <c r="AB25719" s="164"/>
    </row>
    <row r="25720" spans="10:28">
      <c r="J25720" s="161"/>
      <c r="AB25720" s="164"/>
    </row>
    <row r="25721" spans="10:28">
      <c r="J25721" s="161"/>
      <c r="AB25721" s="164"/>
    </row>
    <row r="25722" spans="10:28">
      <c r="J25722" s="161"/>
      <c r="AB25722" s="164"/>
    </row>
    <row r="25723" spans="10:28">
      <c r="J25723" s="161"/>
      <c r="AB25723" s="164"/>
    </row>
    <row r="25724" spans="10:28">
      <c r="J25724" s="161"/>
      <c r="AB25724" s="164"/>
    </row>
    <row r="25725" spans="10:28">
      <c r="J25725" s="161"/>
      <c r="AB25725" s="164"/>
    </row>
    <row r="25726" spans="10:28">
      <c r="J25726" s="161"/>
      <c r="AB25726" s="164"/>
    </row>
    <row r="25727" spans="10:28">
      <c r="J25727" s="161"/>
      <c r="AB25727" s="164"/>
    </row>
    <row r="25728" spans="10:28">
      <c r="J25728" s="161"/>
      <c r="AB25728" s="164"/>
    </row>
    <row r="25729" spans="10:28">
      <c r="J25729" s="161"/>
      <c r="AB25729" s="164"/>
    </row>
    <row r="25730" spans="10:28">
      <c r="J25730" s="161"/>
      <c r="AB25730" s="164"/>
    </row>
    <row r="25731" spans="10:28">
      <c r="J25731" s="161"/>
      <c r="AB25731" s="164"/>
    </row>
    <row r="25732" spans="10:28">
      <c r="J25732" s="161"/>
      <c r="AB25732" s="164"/>
    </row>
    <row r="25733" spans="10:28">
      <c r="J25733" s="161"/>
      <c r="AB25733" s="164"/>
    </row>
    <row r="25734" spans="10:28">
      <c r="J25734" s="161"/>
      <c r="AB25734" s="164"/>
    </row>
    <row r="25735" spans="10:28">
      <c r="J25735" s="161"/>
      <c r="AB25735" s="164"/>
    </row>
    <row r="25736" spans="10:28">
      <c r="J25736" s="161"/>
      <c r="AB25736" s="164"/>
    </row>
    <row r="25737" spans="10:28">
      <c r="J25737" s="161"/>
      <c r="AB25737" s="164"/>
    </row>
    <row r="25738" spans="10:28">
      <c r="J25738" s="161"/>
      <c r="AB25738" s="164"/>
    </row>
    <row r="25739" spans="10:28">
      <c r="J25739" s="161"/>
      <c r="AB25739" s="164"/>
    </row>
    <row r="25740" spans="10:28">
      <c r="J25740" s="161"/>
      <c r="AB25740" s="164"/>
    </row>
    <row r="25741" spans="10:28">
      <c r="J25741" s="161"/>
      <c r="AB25741" s="164"/>
    </row>
    <row r="25742" spans="10:28">
      <c r="J25742" s="161"/>
      <c r="AB25742" s="164"/>
    </row>
    <row r="25743" spans="10:28">
      <c r="J25743" s="161"/>
      <c r="AB25743" s="164"/>
    </row>
    <row r="25744" spans="10:28">
      <c r="J25744" s="161"/>
      <c r="AB25744" s="164"/>
    </row>
    <row r="25745" spans="10:28">
      <c r="J25745" s="161"/>
      <c r="AB25745" s="164"/>
    </row>
    <row r="25746" spans="10:28">
      <c r="J25746" s="161"/>
      <c r="AB25746" s="164"/>
    </row>
    <row r="25747" spans="10:28">
      <c r="J25747" s="161"/>
      <c r="AB25747" s="164"/>
    </row>
    <row r="25748" spans="10:28">
      <c r="J25748" s="161"/>
      <c r="AB25748" s="164"/>
    </row>
    <row r="25749" spans="10:28">
      <c r="J25749" s="161"/>
      <c r="AB25749" s="164"/>
    </row>
    <row r="25750" spans="10:28">
      <c r="J25750" s="161"/>
      <c r="AB25750" s="164"/>
    </row>
    <row r="25751" spans="10:28">
      <c r="J25751" s="161"/>
      <c r="AB25751" s="164"/>
    </row>
    <row r="25752" spans="10:28">
      <c r="J25752" s="161"/>
      <c r="AB25752" s="164"/>
    </row>
    <row r="25753" spans="10:28">
      <c r="J25753" s="161"/>
      <c r="AB25753" s="164"/>
    </row>
    <row r="25754" spans="10:28">
      <c r="J25754" s="161"/>
      <c r="AB25754" s="164"/>
    </row>
    <row r="25755" spans="10:28">
      <c r="J25755" s="161"/>
      <c r="AB25755" s="164"/>
    </row>
    <row r="25756" spans="10:28">
      <c r="J25756" s="161"/>
      <c r="AB25756" s="164"/>
    </row>
    <row r="25757" spans="10:28">
      <c r="J25757" s="161"/>
      <c r="AB25757" s="164"/>
    </row>
    <row r="25758" spans="10:28">
      <c r="J25758" s="161"/>
      <c r="AB25758" s="164"/>
    </row>
    <row r="25759" spans="10:28">
      <c r="J25759" s="161"/>
      <c r="AB25759" s="164"/>
    </row>
    <row r="25760" spans="10:28">
      <c r="J25760" s="161"/>
      <c r="AB25760" s="164"/>
    </row>
    <row r="25761" spans="10:28">
      <c r="J25761" s="161"/>
      <c r="AB25761" s="164"/>
    </row>
    <row r="25762" spans="10:28">
      <c r="J25762" s="161"/>
      <c r="AB25762" s="164"/>
    </row>
    <row r="25763" spans="10:28">
      <c r="J25763" s="161"/>
      <c r="AB25763" s="164"/>
    </row>
    <row r="25764" spans="10:28">
      <c r="J25764" s="161"/>
      <c r="AB25764" s="164"/>
    </row>
    <row r="25765" spans="10:28">
      <c r="J25765" s="161"/>
      <c r="AB25765" s="164"/>
    </row>
    <row r="25766" spans="10:28">
      <c r="J25766" s="161"/>
      <c r="AB25766" s="164"/>
    </row>
    <row r="25767" spans="10:28">
      <c r="J25767" s="161"/>
      <c r="AB25767" s="164"/>
    </row>
    <row r="25768" spans="10:28">
      <c r="J25768" s="161"/>
      <c r="R25768" s="166"/>
      <c r="AB25768" s="164"/>
    </row>
    <row r="25769" spans="10:28">
      <c r="J25769" s="161"/>
      <c r="AB25769" s="164"/>
    </row>
    <row r="25770" spans="10:28">
      <c r="J25770" s="161"/>
      <c r="R25770" s="166"/>
      <c r="AB25770" s="164"/>
    </row>
    <row r="25771" spans="10:28">
      <c r="J25771" s="161"/>
      <c r="AB25771" s="164"/>
    </row>
    <row r="25772" spans="10:28">
      <c r="J25772" s="161"/>
      <c r="AB25772" s="164"/>
    </row>
    <row r="25773" spans="10:28">
      <c r="J25773" s="161"/>
      <c r="AB25773" s="164"/>
    </row>
    <row r="25774" spans="10:28">
      <c r="J25774" s="161"/>
      <c r="AB25774" s="164"/>
    </row>
    <row r="25775" spans="10:28">
      <c r="J25775" s="161"/>
      <c r="AB25775" s="164"/>
    </row>
    <row r="25776" spans="10:28">
      <c r="J25776" s="161"/>
      <c r="AB25776" s="164"/>
    </row>
    <row r="25777" spans="5:28">
      <c r="E25777" s="166"/>
      <c r="J25777" s="161"/>
      <c r="AB25777" s="164"/>
    </row>
    <row r="25778" spans="5:28">
      <c r="E25778" s="166"/>
      <c r="J25778" s="161"/>
      <c r="AB25778" s="164"/>
    </row>
    <row r="25779" spans="5:28">
      <c r="E25779" s="166"/>
      <c r="J25779" s="161"/>
      <c r="AB25779" s="164"/>
    </row>
    <row r="25780" spans="5:28">
      <c r="E25780" s="166"/>
      <c r="J25780" s="161"/>
      <c r="AB25780" s="164"/>
    </row>
    <row r="25781" spans="5:28">
      <c r="E25781" s="166"/>
      <c r="J25781" s="161"/>
      <c r="AB25781" s="164"/>
    </row>
    <row r="25782" spans="5:28">
      <c r="E25782" s="166"/>
      <c r="J25782" s="161"/>
      <c r="AB25782" s="164"/>
    </row>
    <row r="25783" spans="5:28">
      <c r="E25783" s="166"/>
      <c r="J25783" s="161"/>
      <c r="AB25783" s="164"/>
    </row>
    <row r="25784" spans="5:28">
      <c r="E25784" s="166"/>
      <c r="J25784" s="161"/>
      <c r="AB25784" s="164"/>
    </row>
    <row r="25785" spans="5:28">
      <c r="E25785" s="166"/>
      <c r="J25785" s="161"/>
      <c r="AB25785" s="164"/>
    </row>
    <row r="25786" spans="5:28">
      <c r="E25786" s="166"/>
      <c r="J25786" s="161"/>
      <c r="AB25786" s="164"/>
    </row>
    <row r="25787" spans="5:28">
      <c r="E25787" s="166"/>
      <c r="J25787" s="161"/>
      <c r="AB25787" s="164"/>
    </row>
    <row r="25788" spans="5:28">
      <c r="E25788" s="166"/>
      <c r="J25788" s="161"/>
      <c r="AB25788" s="164"/>
    </row>
    <row r="25789" spans="5:28">
      <c r="E25789" s="166"/>
      <c r="J25789" s="161"/>
      <c r="AB25789" s="164"/>
    </row>
    <row r="25790" spans="5:28">
      <c r="J25790" s="161"/>
      <c r="R25790" s="166"/>
      <c r="AB25790" s="164"/>
    </row>
    <row r="25791" spans="5:28">
      <c r="J25791" s="161"/>
      <c r="AB25791" s="164"/>
    </row>
    <row r="25792" spans="5:28">
      <c r="J25792" s="161"/>
      <c r="AB25792" s="164"/>
    </row>
    <row r="25793" spans="10:28">
      <c r="J25793" s="161"/>
      <c r="AB25793" s="164"/>
    </row>
    <row r="25794" spans="10:28">
      <c r="J25794" s="161"/>
      <c r="AB25794" s="164"/>
    </row>
    <row r="25795" spans="10:28">
      <c r="J25795" s="161"/>
      <c r="AB25795" s="164"/>
    </row>
    <row r="25796" spans="10:28">
      <c r="J25796" s="161"/>
      <c r="AB25796" s="164"/>
    </row>
    <row r="25797" spans="10:28">
      <c r="J25797" s="161"/>
      <c r="AB25797" s="164"/>
    </row>
    <row r="25798" spans="10:28">
      <c r="J25798" s="161"/>
      <c r="AB25798" s="164"/>
    </row>
    <row r="25799" spans="10:28">
      <c r="J25799" s="161"/>
      <c r="AB25799" s="164"/>
    </row>
    <row r="25800" spans="10:28">
      <c r="J25800" s="161"/>
      <c r="AB25800" s="164"/>
    </row>
    <row r="25801" spans="10:28">
      <c r="J25801" s="161"/>
      <c r="AB25801" s="164"/>
    </row>
    <row r="25802" spans="10:28">
      <c r="J25802" s="161"/>
      <c r="AB25802" s="164"/>
    </row>
    <row r="25803" spans="10:28">
      <c r="J25803" s="161"/>
      <c r="AB25803" s="164"/>
    </row>
    <row r="25804" spans="10:28">
      <c r="J25804" s="161"/>
      <c r="AB25804" s="164"/>
    </row>
    <row r="25805" spans="10:28">
      <c r="J25805" s="161"/>
      <c r="AB25805" s="164"/>
    </row>
    <row r="25806" spans="10:28">
      <c r="J25806" s="161"/>
      <c r="AB25806" s="164"/>
    </row>
    <row r="25807" spans="10:28">
      <c r="J25807" s="161"/>
      <c r="AB25807" s="164"/>
    </row>
    <row r="25808" spans="10:28">
      <c r="J25808" s="161"/>
      <c r="AB25808" s="164"/>
    </row>
    <row r="25809" spans="10:28">
      <c r="J25809" s="161"/>
      <c r="AB25809" s="164"/>
    </row>
    <row r="25810" spans="10:28">
      <c r="J25810" s="161"/>
      <c r="AB25810" s="164"/>
    </row>
    <row r="25811" spans="10:28">
      <c r="J25811" s="161"/>
      <c r="AB25811" s="164"/>
    </row>
    <row r="25812" spans="10:28">
      <c r="J25812" s="161"/>
      <c r="AB25812" s="164"/>
    </row>
    <row r="25813" spans="10:28">
      <c r="J25813" s="161"/>
      <c r="AB25813" s="164"/>
    </row>
    <row r="25814" spans="10:28">
      <c r="J25814" s="161"/>
      <c r="AB25814" s="164"/>
    </row>
    <row r="25815" spans="10:28">
      <c r="J25815" s="161"/>
      <c r="AB25815" s="164"/>
    </row>
    <row r="25816" spans="10:28">
      <c r="J25816" s="161"/>
      <c r="AB25816" s="164"/>
    </row>
    <row r="25817" spans="10:28">
      <c r="J25817" s="161"/>
      <c r="AB25817" s="164"/>
    </row>
    <row r="25818" spans="10:28">
      <c r="J25818" s="161"/>
      <c r="AB25818" s="164"/>
    </row>
    <row r="25819" spans="10:28">
      <c r="J25819" s="161"/>
      <c r="AB25819" s="164"/>
    </row>
    <row r="25820" spans="10:28">
      <c r="J25820" s="161"/>
      <c r="AB25820" s="164"/>
    </row>
    <row r="25821" spans="10:28">
      <c r="J25821" s="161"/>
      <c r="AB25821" s="164"/>
    </row>
    <row r="25822" spans="10:28">
      <c r="J25822" s="161"/>
      <c r="AB25822" s="164"/>
    </row>
    <row r="25823" spans="10:28">
      <c r="J25823" s="161"/>
      <c r="AB25823" s="164"/>
    </row>
    <row r="25824" spans="10:28">
      <c r="J25824" s="161"/>
      <c r="AB25824" s="164"/>
    </row>
    <row r="25825" spans="10:28">
      <c r="J25825" s="161"/>
      <c r="AB25825" s="164"/>
    </row>
    <row r="25826" spans="10:28">
      <c r="J25826" s="161"/>
      <c r="AB25826" s="164"/>
    </row>
    <row r="25827" spans="10:28">
      <c r="J25827" s="161"/>
      <c r="AB25827" s="164"/>
    </row>
    <row r="25828" spans="10:28">
      <c r="J25828" s="161"/>
      <c r="AB25828" s="164"/>
    </row>
    <row r="25829" spans="10:28">
      <c r="J25829" s="161"/>
      <c r="AB25829" s="164"/>
    </row>
    <row r="25830" spans="10:28">
      <c r="J25830" s="161"/>
      <c r="AB25830" s="164"/>
    </row>
    <row r="25831" spans="10:28">
      <c r="J25831" s="161"/>
      <c r="AB25831" s="164"/>
    </row>
    <row r="25832" spans="10:28">
      <c r="J25832" s="161"/>
      <c r="AB25832" s="164"/>
    </row>
    <row r="25833" spans="10:28">
      <c r="J25833" s="161"/>
      <c r="AB25833" s="164"/>
    </row>
    <row r="25834" spans="10:28">
      <c r="J25834" s="161"/>
      <c r="AB25834" s="164"/>
    </row>
    <row r="25835" spans="10:28">
      <c r="J25835" s="161"/>
      <c r="AB25835" s="164"/>
    </row>
    <row r="25836" spans="10:28">
      <c r="J25836" s="161"/>
      <c r="AB25836" s="164"/>
    </row>
    <row r="25837" spans="10:28">
      <c r="J25837" s="161"/>
      <c r="AB25837" s="164"/>
    </row>
    <row r="25838" spans="10:28">
      <c r="J25838" s="161"/>
      <c r="AB25838" s="164"/>
    </row>
    <row r="25839" spans="10:28">
      <c r="J25839" s="161"/>
      <c r="AB25839" s="164"/>
    </row>
    <row r="25840" spans="10:28">
      <c r="J25840" s="161"/>
      <c r="AB25840" s="164"/>
    </row>
    <row r="25841" spans="10:28">
      <c r="J25841" s="161"/>
      <c r="AB25841" s="164"/>
    </row>
    <row r="25842" spans="10:28">
      <c r="J25842" s="161"/>
      <c r="AB25842" s="164"/>
    </row>
    <row r="25843" spans="10:28">
      <c r="J25843" s="161"/>
      <c r="AB25843" s="164"/>
    </row>
    <row r="25844" spans="10:28">
      <c r="J25844" s="161"/>
      <c r="AB25844" s="164"/>
    </row>
    <row r="25845" spans="10:28">
      <c r="J25845" s="161"/>
      <c r="AB25845" s="164"/>
    </row>
    <row r="25846" spans="10:28">
      <c r="J25846" s="161"/>
      <c r="AB25846" s="164"/>
    </row>
    <row r="25847" spans="10:28">
      <c r="J25847" s="161"/>
      <c r="AB25847" s="164"/>
    </row>
    <row r="25848" spans="10:28">
      <c r="J25848" s="161"/>
      <c r="AB25848" s="164"/>
    </row>
    <row r="25849" spans="10:28">
      <c r="J25849" s="161"/>
      <c r="AB25849" s="164"/>
    </row>
    <row r="25850" spans="10:28">
      <c r="J25850" s="161"/>
      <c r="AB25850" s="164"/>
    </row>
    <row r="25851" spans="10:28">
      <c r="J25851" s="161"/>
      <c r="AB25851" s="164"/>
    </row>
    <row r="25852" spans="10:28">
      <c r="J25852" s="161"/>
      <c r="AB25852" s="164"/>
    </row>
    <row r="25853" spans="10:28">
      <c r="J25853" s="161"/>
      <c r="AB25853" s="164"/>
    </row>
    <row r="25854" spans="10:28">
      <c r="J25854" s="161"/>
      <c r="AB25854" s="164"/>
    </row>
    <row r="25855" spans="10:28">
      <c r="J25855" s="161"/>
      <c r="AB25855" s="164"/>
    </row>
    <row r="25856" spans="10:28">
      <c r="J25856" s="161"/>
      <c r="AB25856" s="164"/>
    </row>
    <row r="25857" spans="10:28">
      <c r="J25857" s="161"/>
      <c r="AB25857" s="164"/>
    </row>
    <row r="25858" spans="10:28">
      <c r="J25858" s="161"/>
      <c r="AB25858" s="164"/>
    </row>
    <row r="25859" spans="10:28">
      <c r="J25859" s="161"/>
      <c r="AB25859" s="164"/>
    </row>
    <row r="25860" spans="10:28">
      <c r="J25860" s="161"/>
      <c r="AB25860" s="164"/>
    </row>
    <row r="25861" spans="10:28">
      <c r="J25861" s="161"/>
      <c r="AB25861" s="164"/>
    </row>
    <row r="25862" spans="10:28">
      <c r="J25862" s="161"/>
      <c r="AB25862" s="164"/>
    </row>
    <row r="25863" spans="10:28">
      <c r="J25863" s="161"/>
      <c r="AB25863" s="164"/>
    </row>
    <row r="25864" spans="10:28">
      <c r="J25864" s="161"/>
      <c r="AB25864" s="164"/>
    </row>
    <row r="25865" spans="10:28">
      <c r="J25865" s="161"/>
      <c r="AB25865" s="164"/>
    </row>
    <row r="25866" spans="10:28">
      <c r="J25866" s="161"/>
      <c r="AB25866" s="164"/>
    </row>
    <row r="25867" spans="10:28">
      <c r="J25867" s="161"/>
      <c r="AB25867" s="164"/>
    </row>
    <row r="25868" spans="10:28">
      <c r="J25868" s="161"/>
      <c r="AB25868" s="164"/>
    </row>
    <row r="25869" spans="10:28">
      <c r="J25869" s="161"/>
      <c r="AB25869" s="164"/>
    </row>
    <row r="25870" spans="10:28">
      <c r="J25870" s="161"/>
      <c r="AB25870" s="164"/>
    </row>
    <row r="25871" spans="10:28">
      <c r="J25871" s="161"/>
      <c r="AB25871" s="164"/>
    </row>
    <row r="25872" spans="10:28">
      <c r="J25872" s="161"/>
      <c r="AB25872" s="164"/>
    </row>
    <row r="25873" spans="5:28">
      <c r="J25873" s="161"/>
      <c r="AB25873" s="164"/>
    </row>
    <row r="25874" spans="5:28">
      <c r="J25874" s="161"/>
      <c r="AB25874" s="164"/>
    </row>
    <row r="25875" spans="5:28">
      <c r="J25875" s="161"/>
      <c r="AB25875" s="164"/>
    </row>
    <row r="25876" spans="5:28">
      <c r="J25876" s="161"/>
      <c r="AB25876" s="164"/>
    </row>
    <row r="25877" spans="5:28">
      <c r="J25877" s="161"/>
      <c r="AB25877" s="164"/>
    </row>
    <row r="25878" spans="5:28">
      <c r="J25878" s="161"/>
      <c r="AB25878" s="164"/>
    </row>
    <row r="25879" spans="5:28">
      <c r="J25879" s="161"/>
      <c r="AB25879" s="164"/>
    </row>
    <row r="25880" spans="5:28">
      <c r="J25880" s="161"/>
      <c r="AB25880" s="164"/>
    </row>
    <row r="25881" spans="5:28">
      <c r="J25881" s="161"/>
      <c r="AB25881" s="164"/>
    </row>
    <row r="25882" spans="5:28">
      <c r="J25882" s="161"/>
      <c r="AB25882" s="164"/>
    </row>
    <row r="25883" spans="5:28">
      <c r="J25883" s="161"/>
      <c r="AB25883" s="164"/>
    </row>
    <row r="25884" spans="5:28">
      <c r="J25884" s="161"/>
      <c r="AB25884" s="164"/>
    </row>
    <row r="25885" spans="5:28">
      <c r="J25885" s="161"/>
      <c r="AB25885" s="164"/>
    </row>
    <row r="25886" spans="5:28">
      <c r="E25886" s="166"/>
      <c r="J25886" s="161"/>
      <c r="AB25886" s="164"/>
    </row>
    <row r="25887" spans="5:28">
      <c r="E25887" s="166"/>
      <c r="J25887" s="161"/>
      <c r="AB25887" s="164"/>
    </row>
    <row r="25888" spans="5:28">
      <c r="E25888" s="166"/>
      <c r="J25888" s="161"/>
      <c r="AB25888" s="164"/>
    </row>
    <row r="25889" spans="5:28">
      <c r="E25889" s="166"/>
      <c r="J25889" s="161"/>
      <c r="AB25889" s="164"/>
    </row>
    <row r="25890" spans="5:28">
      <c r="J25890" s="161"/>
      <c r="AB25890" s="164"/>
    </row>
    <row r="25891" spans="5:28">
      <c r="J25891" s="161"/>
      <c r="AB25891" s="164"/>
    </row>
    <row r="25892" spans="5:28">
      <c r="J25892" s="161"/>
      <c r="AB25892" s="164"/>
    </row>
    <row r="25893" spans="5:28">
      <c r="J25893" s="161"/>
      <c r="AB25893" s="164"/>
    </row>
    <row r="25894" spans="5:28">
      <c r="J25894" s="161"/>
      <c r="AB25894" s="164"/>
    </row>
    <row r="25895" spans="5:28">
      <c r="J25895" s="161"/>
      <c r="AB25895" s="164"/>
    </row>
    <row r="25896" spans="5:28">
      <c r="J25896" s="161"/>
      <c r="AB25896" s="164"/>
    </row>
    <row r="25897" spans="5:28">
      <c r="J25897" s="161"/>
      <c r="AB25897" s="164"/>
    </row>
    <row r="25898" spans="5:28">
      <c r="J25898" s="161"/>
      <c r="AB25898" s="164"/>
    </row>
    <row r="25899" spans="5:28">
      <c r="J25899" s="161"/>
      <c r="AB25899" s="164"/>
    </row>
    <row r="25900" spans="5:28">
      <c r="J25900" s="161"/>
      <c r="AB25900" s="164"/>
    </row>
    <row r="25901" spans="5:28">
      <c r="J25901" s="161"/>
      <c r="AB25901" s="164"/>
    </row>
    <row r="25902" spans="5:28">
      <c r="J25902" s="161"/>
      <c r="AB25902" s="164"/>
    </row>
    <row r="25903" spans="5:28">
      <c r="J25903" s="161"/>
      <c r="AB25903" s="164"/>
    </row>
    <row r="25904" spans="5:28">
      <c r="J25904" s="161"/>
      <c r="AB25904" s="164"/>
    </row>
    <row r="25905" spans="10:28">
      <c r="J25905" s="161"/>
      <c r="AB25905" s="164"/>
    </row>
    <row r="25906" spans="10:28">
      <c r="J25906" s="161"/>
      <c r="AB25906" s="164"/>
    </row>
    <row r="25907" spans="10:28">
      <c r="J25907" s="161"/>
      <c r="AB25907" s="164"/>
    </row>
    <row r="25908" spans="10:28">
      <c r="J25908" s="161"/>
      <c r="AB25908" s="164"/>
    </row>
    <row r="25909" spans="10:28">
      <c r="J25909" s="161"/>
      <c r="AB25909" s="164"/>
    </row>
    <row r="25910" spans="10:28">
      <c r="J25910" s="161"/>
      <c r="AB25910" s="164"/>
    </row>
    <row r="25911" spans="10:28">
      <c r="J25911" s="161"/>
      <c r="AB25911" s="164"/>
    </row>
    <row r="25912" spans="10:28">
      <c r="J25912" s="161"/>
      <c r="AB25912" s="164"/>
    </row>
    <row r="25913" spans="10:28">
      <c r="J25913" s="161"/>
      <c r="AB25913" s="164"/>
    </row>
    <row r="25914" spans="10:28">
      <c r="J25914" s="161"/>
      <c r="AB25914" s="164"/>
    </row>
    <row r="25915" spans="10:28">
      <c r="J25915" s="161"/>
      <c r="AB25915" s="164"/>
    </row>
    <row r="25916" spans="10:28">
      <c r="J25916" s="161"/>
      <c r="AB25916" s="164"/>
    </row>
    <row r="25917" spans="10:28">
      <c r="J25917" s="161"/>
      <c r="AB25917" s="164"/>
    </row>
    <row r="25918" spans="10:28">
      <c r="J25918" s="161"/>
      <c r="AB25918" s="164"/>
    </row>
    <row r="25919" spans="10:28">
      <c r="J25919" s="161"/>
      <c r="AB25919" s="164"/>
    </row>
    <row r="25920" spans="10:28">
      <c r="J25920" s="161"/>
      <c r="AB25920" s="164"/>
    </row>
    <row r="25921" spans="5:28">
      <c r="J25921" s="161"/>
      <c r="AB25921" s="164"/>
    </row>
    <row r="25922" spans="5:28">
      <c r="J25922" s="161"/>
      <c r="AB25922" s="164"/>
    </row>
    <row r="25923" spans="5:28">
      <c r="J25923" s="161"/>
      <c r="AB25923" s="164"/>
    </row>
    <row r="25924" spans="5:28">
      <c r="J25924" s="161"/>
      <c r="AB25924" s="164"/>
    </row>
    <row r="25925" spans="5:28">
      <c r="E25925" s="166"/>
      <c r="J25925" s="161"/>
      <c r="AB25925" s="164"/>
    </row>
    <row r="25926" spans="5:28">
      <c r="E25926" s="166"/>
      <c r="J25926" s="161"/>
      <c r="AB25926" s="164"/>
    </row>
    <row r="25927" spans="5:28">
      <c r="J25927" s="161"/>
      <c r="AB25927" s="164"/>
    </row>
    <row r="25928" spans="5:28">
      <c r="J25928" s="161"/>
      <c r="AB25928" s="164"/>
    </row>
    <row r="25929" spans="5:28">
      <c r="J25929" s="161"/>
      <c r="AB25929" s="164"/>
    </row>
    <row r="25930" spans="5:28">
      <c r="J25930" s="161"/>
      <c r="AB25930" s="164"/>
    </row>
    <row r="25931" spans="5:28">
      <c r="J25931" s="161"/>
      <c r="AB25931" s="164"/>
    </row>
    <row r="25932" spans="5:28">
      <c r="J25932" s="161"/>
      <c r="AB25932" s="164"/>
    </row>
    <row r="25933" spans="5:28">
      <c r="J25933" s="161"/>
      <c r="AB25933" s="164"/>
    </row>
    <row r="25934" spans="5:28">
      <c r="J25934" s="161"/>
      <c r="AB25934" s="164"/>
    </row>
    <row r="25935" spans="5:28">
      <c r="J25935" s="161"/>
      <c r="AB25935" s="164"/>
    </row>
    <row r="25936" spans="5:28">
      <c r="J25936" s="161"/>
      <c r="AB25936" s="164"/>
    </row>
    <row r="25937" spans="5:28">
      <c r="J25937" s="161"/>
      <c r="AB25937" s="164"/>
    </row>
    <row r="25938" spans="5:28">
      <c r="J25938" s="161"/>
      <c r="AB25938" s="164"/>
    </row>
    <row r="25939" spans="5:28">
      <c r="J25939" s="161"/>
      <c r="AB25939" s="164"/>
    </row>
    <row r="25940" spans="5:28">
      <c r="J25940" s="161"/>
      <c r="AB25940" s="164"/>
    </row>
    <row r="25941" spans="5:28">
      <c r="J25941" s="161"/>
      <c r="AB25941" s="164"/>
    </row>
    <row r="25942" spans="5:28">
      <c r="J25942" s="161"/>
      <c r="AB25942" s="164"/>
    </row>
    <row r="25943" spans="5:28">
      <c r="J25943" s="161"/>
      <c r="AB25943" s="164"/>
    </row>
    <row r="25944" spans="5:28">
      <c r="J25944" s="161"/>
      <c r="AB25944" s="164"/>
    </row>
    <row r="25945" spans="5:28">
      <c r="J25945" s="161"/>
      <c r="AB25945" s="164"/>
    </row>
    <row r="25946" spans="5:28">
      <c r="J25946" s="161"/>
      <c r="AB25946" s="164"/>
    </row>
    <row r="25947" spans="5:28">
      <c r="J25947" s="161"/>
      <c r="AB25947" s="164"/>
    </row>
    <row r="25948" spans="5:28">
      <c r="J25948" s="161"/>
      <c r="AB25948" s="164"/>
    </row>
    <row r="25949" spans="5:28">
      <c r="J25949" s="161"/>
      <c r="AB25949" s="164"/>
    </row>
    <row r="25950" spans="5:28">
      <c r="J25950" s="161"/>
      <c r="AB25950" s="164"/>
    </row>
    <row r="25951" spans="5:28">
      <c r="E25951" s="166"/>
      <c r="J25951" s="161"/>
      <c r="AB25951" s="164"/>
    </row>
    <row r="25952" spans="5:28">
      <c r="E25952" s="166"/>
      <c r="J25952" s="161"/>
      <c r="AB25952" s="164"/>
    </row>
    <row r="25953" spans="5:28">
      <c r="E25953" s="166"/>
      <c r="J25953" s="161"/>
      <c r="AB25953" s="164"/>
    </row>
    <row r="25954" spans="5:28">
      <c r="J25954" s="161"/>
      <c r="AB25954" s="164"/>
    </row>
    <row r="25955" spans="5:28">
      <c r="J25955" s="161"/>
      <c r="AB25955" s="164"/>
    </row>
    <row r="25956" spans="5:28">
      <c r="J25956" s="161"/>
      <c r="AB25956" s="164"/>
    </row>
    <row r="25957" spans="5:28">
      <c r="J25957" s="161"/>
      <c r="AB25957" s="164"/>
    </row>
    <row r="25958" spans="5:28">
      <c r="J25958" s="161"/>
      <c r="R25958" s="166"/>
      <c r="AB25958" s="164"/>
    </row>
    <row r="25959" spans="5:28">
      <c r="J25959" s="161"/>
      <c r="AB25959" s="164"/>
    </row>
    <row r="25960" spans="5:28">
      <c r="J25960" s="161"/>
      <c r="AB25960" s="164"/>
    </row>
    <row r="25961" spans="5:28">
      <c r="J25961" s="161"/>
      <c r="AB25961" s="164"/>
    </row>
    <row r="25962" spans="5:28">
      <c r="J25962" s="161"/>
      <c r="AB25962" s="164"/>
    </row>
    <row r="25963" spans="5:28">
      <c r="J25963" s="161"/>
      <c r="AB25963" s="164"/>
    </row>
    <row r="25964" spans="5:28">
      <c r="J25964" s="161"/>
      <c r="AB25964" s="164"/>
    </row>
    <row r="25965" spans="5:28">
      <c r="J25965" s="161"/>
      <c r="AB25965" s="164"/>
    </row>
    <row r="25966" spans="5:28">
      <c r="J25966" s="161"/>
      <c r="AB25966" s="164"/>
    </row>
    <row r="25967" spans="5:28">
      <c r="J25967" s="161"/>
      <c r="AB25967" s="164"/>
    </row>
    <row r="25968" spans="5:28">
      <c r="J25968" s="161"/>
      <c r="AB25968" s="164"/>
    </row>
    <row r="25969" spans="10:28">
      <c r="J25969" s="161"/>
      <c r="AB25969" s="164"/>
    </row>
    <row r="25970" spans="10:28">
      <c r="J25970" s="161"/>
      <c r="AB25970" s="164"/>
    </row>
    <row r="25971" spans="10:28">
      <c r="J25971" s="161"/>
      <c r="AB25971" s="164"/>
    </row>
    <row r="25972" spans="10:28">
      <c r="J25972" s="161"/>
      <c r="AB25972" s="164"/>
    </row>
    <row r="25973" spans="10:28">
      <c r="J25973" s="161"/>
      <c r="AB25973" s="164"/>
    </row>
    <row r="25974" spans="10:28">
      <c r="J25974" s="161"/>
      <c r="AB25974" s="164"/>
    </row>
    <row r="25975" spans="10:28">
      <c r="J25975" s="161"/>
      <c r="AB25975" s="164"/>
    </row>
    <row r="25976" spans="10:28">
      <c r="J25976" s="161"/>
      <c r="AB25976" s="164"/>
    </row>
    <row r="25977" spans="10:28">
      <c r="J25977" s="161"/>
      <c r="AB25977" s="164"/>
    </row>
    <row r="25978" spans="10:28">
      <c r="J25978" s="161"/>
      <c r="AB25978" s="164"/>
    </row>
    <row r="25979" spans="10:28">
      <c r="J25979" s="161"/>
      <c r="AB25979" s="164"/>
    </row>
    <row r="25980" spans="10:28">
      <c r="J25980" s="161"/>
      <c r="AB25980" s="164"/>
    </row>
    <row r="25981" spans="10:28">
      <c r="J25981" s="161"/>
      <c r="AB25981" s="164"/>
    </row>
    <row r="25982" spans="10:28">
      <c r="J25982" s="161"/>
      <c r="AB25982" s="164"/>
    </row>
    <row r="25983" spans="10:28">
      <c r="J25983" s="161"/>
      <c r="AB25983" s="164"/>
    </row>
    <row r="25984" spans="10:28">
      <c r="J25984" s="161"/>
      <c r="AB25984" s="164"/>
    </row>
    <row r="25985" spans="10:28">
      <c r="J25985" s="161"/>
      <c r="AB25985" s="164"/>
    </row>
    <row r="25986" spans="10:28">
      <c r="J25986" s="161"/>
      <c r="AB25986" s="164"/>
    </row>
    <row r="25987" spans="10:28">
      <c r="J25987" s="161"/>
      <c r="AB25987" s="164"/>
    </row>
    <row r="25988" spans="10:28">
      <c r="J25988" s="161"/>
      <c r="AB25988" s="164"/>
    </row>
    <row r="25989" spans="10:28">
      <c r="J25989" s="161"/>
      <c r="AB25989" s="164"/>
    </row>
    <row r="25990" spans="10:28">
      <c r="J25990" s="161"/>
      <c r="AB25990" s="164"/>
    </row>
    <row r="25991" spans="10:28">
      <c r="J25991" s="161"/>
      <c r="AB25991" s="164"/>
    </row>
    <row r="25992" spans="10:28">
      <c r="J25992" s="161"/>
      <c r="AB25992" s="164"/>
    </row>
    <row r="25993" spans="10:28">
      <c r="J25993" s="161"/>
      <c r="AB25993" s="164"/>
    </row>
    <row r="25994" spans="10:28">
      <c r="J25994" s="161"/>
      <c r="AB25994" s="164"/>
    </row>
    <row r="25995" spans="10:28">
      <c r="J25995" s="161"/>
      <c r="AB25995" s="164"/>
    </row>
    <row r="25996" spans="10:28">
      <c r="J25996" s="161"/>
      <c r="AB25996" s="164"/>
    </row>
    <row r="25997" spans="10:28">
      <c r="J25997" s="161"/>
      <c r="AB25997" s="164"/>
    </row>
    <row r="25998" spans="10:28">
      <c r="J25998" s="161"/>
      <c r="AB25998" s="164"/>
    </row>
    <row r="25999" spans="10:28">
      <c r="J25999" s="161"/>
      <c r="AB25999" s="164"/>
    </row>
    <row r="26000" spans="10:28">
      <c r="J26000" s="161"/>
      <c r="AB26000" s="164"/>
    </row>
    <row r="26001" spans="10:28">
      <c r="J26001" s="161"/>
      <c r="AB26001" s="164"/>
    </row>
    <row r="26002" spans="10:28">
      <c r="J26002" s="161"/>
      <c r="AB26002" s="164"/>
    </row>
    <row r="26003" spans="10:28">
      <c r="J26003" s="161"/>
      <c r="AB26003" s="164"/>
    </row>
    <row r="26004" spans="10:28">
      <c r="J26004" s="161"/>
      <c r="AB26004" s="164"/>
    </row>
    <row r="26005" spans="10:28">
      <c r="J26005" s="161"/>
      <c r="AB26005" s="164"/>
    </row>
    <row r="26006" spans="10:28">
      <c r="J26006" s="161"/>
      <c r="AB26006" s="164"/>
    </row>
    <row r="26007" spans="10:28">
      <c r="J26007" s="161"/>
      <c r="AB26007" s="164"/>
    </row>
    <row r="26008" spans="10:28">
      <c r="J26008" s="161"/>
      <c r="AB26008" s="164"/>
    </row>
    <row r="26009" spans="10:28">
      <c r="J26009" s="161"/>
      <c r="AB26009" s="164"/>
    </row>
    <row r="26010" spans="10:28">
      <c r="J26010" s="161"/>
      <c r="AB26010" s="164"/>
    </row>
    <row r="26011" spans="10:28">
      <c r="J26011" s="161"/>
      <c r="AB26011" s="164"/>
    </row>
    <row r="26012" spans="10:28">
      <c r="J26012" s="161"/>
      <c r="AB26012" s="164"/>
    </row>
    <row r="26013" spans="10:28">
      <c r="J26013" s="161"/>
      <c r="AB26013" s="164"/>
    </row>
    <row r="26014" spans="10:28">
      <c r="J26014" s="161"/>
      <c r="AB26014" s="164"/>
    </row>
    <row r="26015" spans="10:28">
      <c r="J26015" s="161"/>
      <c r="AB26015" s="164"/>
    </row>
    <row r="26016" spans="10:28">
      <c r="J26016" s="161"/>
      <c r="AB26016" s="164"/>
    </row>
    <row r="26017" spans="10:28">
      <c r="J26017" s="161"/>
      <c r="AB26017" s="164"/>
    </row>
    <row r="26018" spans="10:28">
      <c r="J26018" s="161"/>
      <c r="AB26018" s="164"/>
    </row>
    <row r="26019" spans="10:28">
      <c r="J26019" s="161"/>
      <c r="AB26019" s="164"/>
    </row>
    <row r="26020" spans="10:28">
      <c r="J26020" s="161"/>
      <c r="AB26020" s="164"/>
    </row>
    <row r="26021" spans="10:28">
      <c r="J26021" s="161"/>
      <c r="AB26021" s="164"/>
    </row>
    <row r="26022" spans="10:28">
      <c r="J26022" s="161"/>
      <c r="AB26022" s="164"/>
    </row>
    <row r="26023" spans="10:28">
      <c r="J26023" s="161"/>
      <c r="AB26023" s="164"/>
    </row>
    <row r="26024" spans="10:28">
      <c r="J26024" s="161"/>
      <c r="AB26024" s="164"/>
    </row>
    <row r="26025" spans="10:28">
      <c r="J26025" s="161"/>
      <c r="AB26025" s="164"/>
    </row>
    <row r="26026" spans="10:28">
      <c r="J26026" s="161"/>
      <c r="AB26026" s="164"/>
    </row>
    <row r="26027" spans="10:28">
      <c r="J26027" s="161"/>
      <c r="AB26027" s="164"/>
    </row>
    <row r="26028" spans="10:28">
      <c r="J26028" s="161"/>
      <c r="AB26028" s="164"/>
    </row>
    <row r="26029" spans="10:28">
      <c r="J26029" s="161"/>
      <c r="AB26029" s="164"/>
    </row>
    <row r="26030" spans="10:28">
      <c r="J26030" s="161"/>
      <c r="AB26030" s="164"/>
    </row>
    <row r="26031" spans="10:28">
      <c r="J26031" s="161"/>
      <c r="AB26031" s="164"/>
    </row>
    <row r="26032" spans="10:28">
      <c r="J26032" s="161"/>
      <c r="AB26032" s="164"/>
    </row>
    <row r="26033" spans="10:28">
      <c r="J26033" s="161"/>
      <c r="AB26033" s="164"/>
    </row>
    <row r="26034" spans="10:28">
      <c r="J26034" s="161"/>
      <c r="AB26034" s="164"/>
    </row>
    <row r="26035" spans="10:28">
      <c r="J26035" s="161"/>
      <c r="AB26035" s="164"/>
    </row>
    <row r="26036" spans="10:28">
      <c r="J26036" s="161"/>
      <c r="AB26036" s="164"/>
    </row>
    <row r="26037" spans="10:28">
      <c r="J26037" s="161"/>
      <c r="AB26037" s="164"/>
    </row>
    <row r="26038" spans="10:28">
      <c r="J26038" s="161"/>
      <c r="AB26038" s="164"/>
    </row>
    <row r="26039" spans="10:28">
      <c r="J26039" s="161"/>
      <c r="AB26039" s="164"/>
    </row>
    <row r="26040" spans="10:28">
      <c r="J26040" s="161"/>
      <c r="AB26040" s="164"/>
    </row>
    <row r="26041" spans="10:28">
      <c r="J26041" s="161"/>
      <c r="AB26041" s="164"/>
    </row>
    <row r="26042" spans="10:28">
      <c r="J26042" s="161"/>
      <c r="AB26042" s="164"/>
    </row>
    <row r="26043" spans="10:28">
      <c r="J26043" s="161"/>
      <c r="AB26043" s="164"/>
    </row>
    <row r="26044" spans="10:28">
      <c r="J26044" s="161"/>
      <c r="AB26044" s="164"/>
    </row>
    <row r="26045" spans="10:28">
      <c r="J26045" s="161"/>
      <c r="AB26045" s="164"/>
    </row>
    <row r="26046" spans="10:28">
      <c r="J26046" s="161"/>
      <c r="AB26046" s="164"/>
    </row>
    <row r="26047" spans="10:28">
      <c r="J26047" s="161"/>
      <c r="AB26047" s="164"/>
    </row>
    <row r="26048" spans="10:28">
      <c r="J26048" s="161"/>
      <c r="AB26048" s="164"/>
    </row>
    <row r="26049" spans="10:28">
      <c r="J26049" s="161"/>
      <c r="AB26049" s="164"/>
    </row>
    <row r="26050" spans="10:28">
      <c r="J26050" s="161"/>
      <c r="AB26050" s="164"/>
    </row>
    <row r="26051" spans="10:28">
      <c r="J26051" s="161"/>
      <c r="AB26051" s="164"/>
    </row>
    <row r="26052" spans="10:28">
      <c r="J26052" s="161"/>
      <c r="AB26052" s="164"/>
    </row>
    <row r="26053" spans="10:28">
      <c r="J26053" s="161"/>
      <c r="AB26053" s="164"/>
    </row>
    <row r="26054" spans="10:28">
      <c r="J26054" s="161"/>
      <c r="AB26054" s="164"/>
    </row>
    <row r="26055" spans="10:28">
      <c r="J26055" s="161"/>
      <c r="AB26055" s="164"/>
    </row>
    <row r="26056" spans="10:28">
      <c r="J26056" s="161"/>
      <c r="AB26056" s="164"/>
    </row>
    <row r="26057" spans="10:28">
      <c r="J26057" s="161"/>
      <c r="AB26057" s="164"/>
    </row>
    <row r="26058" spans="10:28">
      <c r="J26058" s="161"/>
      <c r="AB26058" s="164"/>
    </row>
    <row r="26059" spans="10:28">
      <c r="J26059" s="161"/>
      <c r="AB26059" s="164"/>
    </row>
    <row r="26060" spans="10:28">
      <c r="J26060" s="161"/>
      <c r="AB26060" s="164"/>
    </row>
    <row r="26061" spans="10:28">
      <c r="J26061" s="161"/>
      <c r="AB26061" s="164"/>
    </row>
    <row r="26062" spans="10:28">
      <c r="J26062" s="161"/>
      <c r="AB26062" s="164"/>
    </row>
    <row r="26063" spans="10:28">
      <c r="J26063" s="161"/>
      <c r="AB26063" s="164"/>
    </row>
    <row r="26064" spans="10:28">
      <c r="J26064" s="161"/>
      <c r="AB26064" s="164"/>
    </row>
    <row r="26065" spans="5:28">
      <c r="J26065" s="161"/>
      <c r="AB26065" s="164"/>
    </row>
    <row r="26066" spans="5:28">
      <c r="J26066" s="161"/>
      <c r="AB26066" s="164"/>
    </row>
    <row r="26067" spans="5:28">
      <c r="J26067" s="161"/>
      <c r="AB26067" s="164"/>
    </row>
    <row r="26068" spans="5:28">
      <c r="J26068" s="161"/>
      <c r="AB26068" s="164"/>
    </row>
    <row r="26069" spans="5:28">
      <c r="J26069" s="161"/>
      <c r="AB26069" s="164"/>
    </row>
    <row r="26070" spans="5:28">
      <c r="J26070" s="161"/>
      <c r="AB26070" s="164"/>
    </row>
    <row r="26071" spans="5:28">
      <c r="J26071" s="161"/>
      <c r="AB26071" s="164"/>
    </row>
    <row r="26072" spans="5:28">
      <c r="E26072" s="166"/>
      <c r="J26072" s="161"/>
      <c r="AB26072" s="164"/>
    </row>
    <row r="26073" spans="5:28">
      <c r="E26073" s="166"/>
      <c r="J26073" s="161"/>
      <c r="AB26073" s="164"/>
    </row>
    <row r="26074" spans="5:28">
      <c r="E26074" s="166"/>
      <c r="J26074" s="161"/>
      <c r="AB26074" s="164"/>
    </row>
    <row r="26075" spans="5:28">
      <c r="E26075" s="166"/>
      <c r="J26075" s="161"/>
      <c r="AB26075" s="164"/>
    </row>
    <row r="26076" spans="5:28">
      <c r="E26076" s="166"/>
      <c r="J26076" s="161"/>
      <c r="AB26076" s="164"/>
    </row>
    <row r="26077" spans="5:28">
      <c r="E26077" s="166"/>
      <c r="J26077" s="161"/>
      <c r="AB26077" s="164"/>
    </row>
    <row r="26078" spans="5:28">
      <c r="E26078" s="166"/>
      <c r="J26078" s="161"/>
      <c r="AB26078" s="164"/>
    </row>
    <row r="26079" spans="5:28">
      <c r="E26079" s="166"/>
      <c r="J26079" s="161"/>
      <c r="AB26079" s="164"/>
    </row>
    <row r="26080" spans="5:28">
      <c r="E26080" s="166"/>
      <c r="J26080" s="161"/>
      <c r="AB26080" s="164"/>
    </row>
    <row r="26081" spans="5:28">
      <c r="E26081" s="166"/>
      <c r="J26081" s="161"/>
      <c r="AB26081" s="164"/>
    </row>
    <row r="26082" spans="5:28">
      <c r="E26082" s="166"/>
      <c r="J26082" s="161"/>
      <c r="AB26082" s="164"/>
    </row>
    <row r="26083" spans="5:28">
      <c r="E26083" s="166"/>
      <c r="J26083" s="161"/>
      <c r="AB26083" s="164"/>
    </row>
    <row r="26084" spans="5:28">
      <c r="E26084" s="166"/>
      <c r="J26084" s="161"/>
      <c r="AB26084" s="164"/>
    </row>
    <row r="26085" spans="5:28">
      <c r="E26085" s="166"/>
      <c r="J26085" s="161"/>
      <c r="AB26085" s="164"/>
    </row>
    <row r="26086" spans="5:28">
      <c r="E26086" s="166"/>
      <c r="J26086" s="161"/>
      <c r="AB26086" s="164"/>
    </row>
    <row r="26087" spans="5:28">
      <c r="E26087" s="166"/>
      <c r="J26087" s="161"/>
      <c r="AB26087" s="164"/>
    </row>
    <row r="26088" spans="5:28">
      <c r="E26088" s="166"/>
      <c r="J26088" s="161"/>
      <c r="AB26088" s="164"/>
    </row>
    <row r="26089" spans="5:28">
      <c r="E26089" s="166"/>
      <c r="J26089" s="161"/>
      <c r="AB26089" s="164"/>
    </row>
    <row r="26090" spans="5:28">
      <c r="E26090" s="166"/>
      <c r="J26090" s="161"/>
      <c r="AB26090" s="164"/>
    </row>
    <row r="26091" spans="5:28">
      <c r="E26091" s="166"/>
      <c r="J26091" s="161"/>
      <c r="AB26091" s="164"/>
    </row>
    <row r="26092" spans="5:28">
      <c r="E26092" s="166"/>
      <c r="J26092" s="161"/>
      <c r="AB26092" s="164"/>
    </row>
    <row r="26093" spans="5:28">
      <c r="E26093" s="166"/>
      <c r="J26093" s="161"/>
      <c r="AB26093" s="164"/>
    </row>
    <row r="26094" spans="5:28">
      <c r="E26094" s="166"/>
      <c r="J26094" s="161"/>
      <c r="AB26094" s="164"/>
    </row>
    <row r="26095" spans="5:28">
      <c r="E26095" s="166"/>
      <c r="J26095" s="161"/>
      <c r="AB26095" s="164"/>
    </row>
    <row r="26096" spans="5:28">
      <c r="E26096" s="166"/>
      <c r="J26096" s="161"/>
      <c r="AB26096" s="164"/>
    </row>
    <row r="26097" spans="5:28">
      <c r="E26097" s="166"/>
      <c r="J26097" s="161"/>
      <c r="AB26097" s="164"/>
    </row>
    <row r="26098" spans="5:28">
      <c r="E26098" s="166"/>
      <c r="J26098" s="161"/>
      <c r="AB26098" s="164"/>
    </row>
    <row r="26099" spans="5:28">
      <c r="E26099" s="166"/>
      <c r="J26099" s="161"/>
      <c r="AB26099" s="164"/>
    </row>
    <row r="26100" spans="5:28">
      <c r="E26100" s="166"/>
      <c r="J26100" s="161"/>
      <c r="AB26100" s="164"/>
    </row>
    <row r="26101" spans="5:28">
      <c r="J26101" s="161"/>
      <c r="AB26101" s="164"/>
    </row>
    <row r="26102" spans="5:28">
      <c r="J26102" s="161"/>
      <c r="AB26102" s="164"/>
    </row>
    <row r="26103" spans="5:28">
      <c r="J26103" s="161"/>
      <c r="AB26103" s="164"/>
    </row>
    <row r="26104" spans="5:28">
      <c r="J26104" s="161"/>
      <c r="AB26104" s="164"/>
    </row>
    <row r="26105" spans="5:28">
      <c r="J26105" s="161"/>
      <c r="AB26105" s="164"/>
    </row>
    <row r="26106" spans="5:28">
      <c r="J26106" s="161"/>
      <c r="AB26106" s="164"/>
    </row>
    <row r="26107" spans="5:28">
      <c r="J26107" s="161"/>
      <c r="AB26107" s="164"/>
    </row>
    <row r="26108" spans="5:28">
      <c r="E26108" s="166"/>
      <c r="J26108" s="161"/>
      <c r="AB26108" s="164"/>
    </row>
    <row r="26109" spans="5:28">
      <c r="E26109" s="166"/>
      <c r="J26109" s="161"/>
      <c r="AB26109" s="164"/>
    </row>
    <row r="26110" spans="5:28">
      <c r="E26110" s="166"/>
      <c r="J26110" s="161"/>
      <c r="AB26110" s="164"/>
    </row>
    <row r="26111" spans="5:28">
      <c r="E26111" s="166"/>
      <c r="J26111" s="161"/>
      <c r="AB26111" s="164"/>
    </row>
    <row r="26112" spans="5:28">
      <c r="J26112" s="161"/>
      <c r="AB26112" s="164"/>
    </row>
    <row r="26113" spans="5:28">
      <c r="J26113" s="161"/>
      <c r="AB26113" s="164"/>
    </row>
    <row r="26114" spans="5:28">
      <c r="J26114" s="161"/>
      <c r="AB26114" s="164"/>
    </row>
    <row r="26115" spans="5:28">
      <c r="J26115" s="161"/>
      <c r="AB26115" s="164"/>
    </row>
    <row r="26116" spans="5:28">
      <c r="J26116" s="161"/>
      <c r="AB26116" s="164"/>
    </row>
    <row r="26117" spans="5:28">
      <c r="J26117" s="161"/>
      <c r="AB26117" s="164"/>
    </row>
    <row r="26118" spans="5:28">
      <c r="J26118" s="161"/>
      <c r="AB26118" s="164"/>
    </row>
    <row r="26119" spans="5:28">
      <c r="J26119" s="161"/>
      <c r="AB26119" s="164"/>
    </row>
    <row r="26120" spans="5:28">
      <c r="J26120" s="161"/>
      <c r="AB26120" s="164"/>
    </row>
    <row r="26121" spans="5:28">
      <c r="E26121" s="166"/>
      <c r="J26121" s="161"/>
      <c r="AB26121" s="164"/>
    </row>
    <row r="26122" spans="5:28">
      <c r="E26122" s="166"/>
      <c r="J26122" s="161"/>
      <c r="AB26122" s="164"/>
    </row>
    <row r="26123" spans="5:28">
      <c r="J26123" s="161"/>
      <c r="AB26123" s="164"/>
    </row>
    <row r="26124" spans="5:28">
      <c r="J26124" s="161"/>
      <c r="AB26124" s="164"/>
    </row>
    <row r="26125" spans="5:28">
      <c r="J26125" s="161"/>
      <c r="AB26125" s="164"/>
    </row>
    <row r="26126" spans="5:28">
      <c r="J26126" s="161"/>
      <c r="AB26126" s="164"/>
    </row>
    <row r="26127" spans="5:28">
      <c r="J26127" s="161"/>
      <c r="AB26127" s="164"/>
    </row>
    <row r="26128" spans="5:28">
      <c r="J26128" s="161"/>
      <c r="AB26128" s="164"/>
    </row>
    <row r="26129" spans="10:28">
      <c r="J26129" s="161"/>
      <c r="AB26129" s="164"/>
    </row>
    <row r="26130" spans="10:28">
      <c r="J26130" s="161"/>
      <c r="AB26130" s="164"/>
    </row>
    <row r="26131" spans="10:28">
      <c r="J26131" s="161"/>
      <c r="AB26131" s="164"/>
    </row>
    <row r="26132" spans="10:28">
      <c r="J26132" s="161"/>
      <c r="AB26132" s="164"/>
    </row>
    <row r="26133" spans="10:28">
      <c r="J26133" s="161"/>
      <c r="AB26133" s="164"/>
    </row>
    <row r="26134" spans="10:28">
      <c r="J26134" s="161"/>
      <c r="AB26134" s="164"/>
    </row>
    <row r="26135" spans="10:28">
      <c r="J26135" s="161"/>
      <c r="AB26135" s="164"/>
    </row>
    <row r="26136" spans="10:28">
      <c r="J26136" s="161"/>
      <c r="AB26136" s="164"/>
    </row>
    <row r="26137" spans="10:28">
      <c r="J26137" s="161"/>
      <c r="AB26137" s="164"/>
    </row>
    <row r="26138" spans="10:28">
      <c r="J26138" s="161"/>
      <c r="AB26138" s="164"/>
    </row>
    <row r="26139" spans="10:28">
      <c r="J26139" s="161"/>
      <c r="AB26139" s="164"/>
    </row>
    <row r="26140" spans="10:28">
      <c r="J26140" s="161"/>
      <c r="AB26140" s="164"/>
    </row>
    <row r="26141" spans="10:28">
      <c r="J26141" s="161"/>
      <c r="AB26141" s="164"/>
    </row>
    <row r="26142" spans="10:28">
      <c r="J26142" s="161"/>
      <c r="AB26142" s="164"/>
    </row>
    <row r="26143" spans="10:28">
      <c r="J26143" s="161"/>
      <c r="AB26143" s="164"/>
    </row>
    <row r="26144" spans="10:28">
      <c r="J26144" s="161"/>
      <c r="AB26144" s="164"/>
    </row>
    <row r="26145" spans="10:28">
      <c r="J26145" s="161"/>
      <c r="AB26145" s="164"/>
    </row>
    <row r="26146" spans="10:28">
      <c r="J26146" s="161"/>
      <c r="AB26146" s="164"/>
    </row>
    <row r="26147" spans="10:28">
      <c r="J26147" s="161"/>
      <c r="AB26147" s="164"/>
    </row>
    <row r="26148" spans="10:28">
      <c r="J26148" s="161"/>
      <c r="AB26148" s="164"/>
    </row>
    <row r="26149" spans="10:28">
      <c r="J26149" s="161"/>
      <c r="AB26149" s="164"/>
    </row>
    <row r="26150" spans="10:28">
      <c r="J26150" s="161"/>
      <c r="AB26150" s="164"/>
    </row>
    <row r="26151" spans="10:28">
      <c r="J26151" s="161"/>
      <c r="AB26151" s="164"/>
    </row>
    <row r="26152" spans="10:28">
      <c r="J26152" s="161"/>
      <c r="AB26152" s="164"/>
    </row>
    <row r="26153" spans="10:28">
      <c r="J26153" s="161"/>
      <c r="AB26153" s="164"/>
    </row>
    <row r="26154" spans="10:28">
      <c r="J26154" s="161"/>
      <c r="AB26154" s="164"/>
    </row>
    <row r="26155" spans="10:28">
      <c r="J26155" s="161"/>
      <c r="AB26155" s="164"/>
    </row>
    <row r="26156" spans="10:28">
      <c r="J26156" s="161"/>
      <c r="AB26156" s="164"/>
    </row>
    <row r="26157" spans="10:28">
      <c r="J26157" s="161"/>
      <c r="AB26157" s="164"/>
    </row>
    <row r="26158" spans="10:28">
      <c r="J26158" s="161"/>
      <c r="AB26158" s="164"/>
    </row>
    <row r="26159" spans="10:28">
      <c r="J26159" s="161"/>
      <c r="AB26159" s="164"/>
    </row>
    <row r="26160" spans="10:28">
      <c r="J26160" s="161"/>
      <c r="AB26160" s="164"/>
    </row>
    <row r="26161" spans="10:28">
      <c r="J26161" s="161"/>
      <c r="AB26161" s="164"/>
    </row>
    <row r="26162" spans="10:28">
      <c r="J26162" s="161"/>
      <c r="AB26162" s="164"/>
    </row>
    <row r="26163" spans="10:28">
      <c r="J26163" s="161"/>
      <c r="AB26163" s="164"/>
    </row>
    <row r="26164" spans="10:28">
      <c r="J26164" s="161"/>
      <c r="AB26164" s="164"/>
    </row>
    <row r="26165" spans="10:28">
      <c r="J26165" s="161"/>
      <c r="AB26165" s="164"/>
    </row>
    <row r="26166" spans="10:28">
      <c r="J26166" s="161"/>
      <c r="AB26166" s="164"/>
    </row>
    <row r="26167" spans="10:28">
      <c r="J26167" s="161"/>
      <c r="AB26167" s="164"/>
    </row>
    <row r="26168" spans="10:28">
      <c r="J26168" s="161"/>
      <c r="AB26168" s="164"/>
    </row>
    <row r="26169" spans="10:28">
      <c r="J26169" s="161"/>
      <c r="AB26169" s="164"/>
    </row>
    <row r="26170" spans="10:28">
      <c r="J26170" s="161"/>
      <c r="AB26170" s="164"/>
    </row>
    <row r="26171" spans="10:28">
      <c r="J26171" s="161"/>
      <c r="AB26171" s="164"/>
    </row>
    <row r="26172" spans="10:28">
      <c r="J26172" s="161"/>
      <c r="AB26172" s="164"/>
    </row>
    <row r="26173" spans="10:28">
      <c r="J26173" s="161"/>
      <c r="AB26173" s="164"/>
    </row>
    <row r="26174" spans="10:28">
      <c r="J26174" s="161"/>
      <c r="AB26174" s="164"/>
    </row>
    <row r="26175" spans="10:28">
      <c r="J26175" s="161"/>
      <c r="AB26175" s="164"/>
    </row>
    <row r="26176" spans="10:28">
      <c r="J26176" s="161"/>
      <c r="AB26176" s="164"/>
    </row>
    <row r="26177" spans="5:28">
      <c r="J26177" s="161"/>
      <c r="AB26177" s="164"/>
    </row>
    <row r="26178" spans="5:28">
      <c r="J26178" s="161"/>
      <c r="AB26178" s="164"/>
    </row>
    <row r="26179" spans="5:28">
      <c r="J26179" s="161"/>
      <c r="AB26179" s="164"/>
    </row>
    <row r="26180" spans="5:28">
      <c r="J26180" s="161"/>
      <c r="AB26180" s="164"/>
    </row>
    <row r="26181" spans="5:28">
      <c r="J26181" s="161"/>
      <c r="AB26181" s="164"/>
    </row>
    <row r="26182" spans="5:28">
      <c r="J26182" s="161"/>
      <c r="AB26182" s="164"/>
    </row>
    <row r="26183" spans="5:28">
      <c r="J26183" s="161"/>
      <c r="AB26183" s="164"/>
    </row>
    <row r="26184" spans="5:28">
      <c r="J26184" s="161"/>
      <c r="AB26184" s="164"/>
    </row>
    <row r="26185" spans="5:28">
      <c r="J26185" s="161"/>
      <c r="AB26185" s="164"/>
    </row>
    <row r="26186" spans="5:28">
      <c r="E26186" s="166"/>
      <c r="J26186" s="161"/>
      <c r="AB26186" s="164"/>
    </row>
    <row r="26187" spans="5:28">
      <c r="E26187" s="166"/>
      <c r="J26187" s="161"/>
      <c r="AB26187" s="164"/>
    </row>
    <row r="26188" spans="5:28">
      <c r="E26188" s="166"/>
      <c r="J26188" s="161"/>
      <c r="AB26188" s="164"/>
    </row>
    <row r="26189" spans="5:28">
      <c r="J26189" s="161"/>
      <c r="AB26189" s="164"/>
    </row>
    <row r="26190" spans="5:28">
      <c r="J26190" s="161"/>
      <c r="AB26190" s="164"/>
    </row>
    <row r="26191" spans="5:28">
      <c r="J26191" s="161"/>
      <c r="AB26191" s="164"/>
    </row>
    <row r="26192" spans="5:28">
      <c r="J26192" s="161"/>
      <c r="AB26192" s="164"/>
    </row>
    <row r="26193" spans="10:28">
      <c r="J26193" s="161"/>
      <c r="AB26193" s="164"/>
    </row>
    <row r="26194" spans="10:28">
      <c r="J26194" s="161"/>
      <c r="AB26194" s="164"/>
    </row>
    <row r="26195" spans="10:28">
      <c r="J26195" s="161"/>
      <c r="AB26195" s="164"/>
    </row>
    <row r="26196" spans="10:28">
      <c r="J26196" s="161"/>
      <c r="AB26196" s="164"/>
    </row>
    <row r="26197" spans="10:28">
      <c r="J26197" s="161"/>
      <c r="AB26197" s="164"/>
    </row>
    <row r="26198" spans="10:28">
      <c r="J26198" s="161"/>
      <c r="AB26198" s="164"/>
    </row>
    <row r="26199" spans="10:28">
      <c r="J26199" s="161"/>
      <c r="AB26199" s="164"/>
    </row>
    <row r="26200" spans="10:28">
      <c r="J26200" s="161"/>
      <c r="AB26200" s="164"/>
    </row>
    <row r="26201" spans="10:28">
      <c r="J26201" s="161"/>
      <c r="AB26201" s="164"/>
    </row>
    <row r="26202" spans="10:28">
      <c r="J26202" s="161"/>
      <c r="AB26202" s="164"/>
    </row>
    <row r="26203" spans="10:28">
      <c r="J26203" s="161"/>
      <c r="AB26203" s="164"/>
    </row>
    <row r="26204" spans="10:28">
      <c r="J26204" s="161"/>
      <c r="AB26204" s="164"/>
    </row>
    <row r="26205" spans="10:28">
      <c r="J26205" s="161"/>
      <c r="AB26205" s="164"/>
    </row>
    <row r="26206" spans="10:28">
      <c r="J26206" s="161"/>
      <c r="AB26206" s="164"/>
    </row>
    <row r="26207" spans="10:28">
      <c r="J26207" s="161"/>
      <c r="AB26207" s="164"/>
    </row>
    <row r="26208" spans="10:28">
      <c r="J26208" s="161"/>
      <c r="AB26208" s="164"/>
    </row>
    <row r="26209" spans="10:28">
      <c r="J26209" s="161"/>
      <c r="AB26209" s="164"/>
    </row>
    <row r="26210" spans="10:28">
      <c r="J26210" s="161"/>
      <c r="AB26210" s="164"/>
    </row>
    <row r="26211" spans="10:28">
      <c r="J26211" s="161"/>
      <c r="AB26211" s="164"/>
    </row>
    <row r="26212" spans="10:28">
      <c r="J26212" s="161"/>
      <c r="AB26212" s="164"/>
    </row>
    <row r="26213" spans="10:28">
      <c r="J26213" s="161"/>
      <c r="AB26213" s="164"/>
    </row>
    <row r="26214" spans="10:28">
      <c r="J26214" s="161"/>
      <c r="AB26214" s="164"/>
    </row>
    <row r="26215" spans="10:28">
      <c r="J26215" s="161"/>
      <c r="AB26215" s="164"/>
    </row>
    <row r="26216" spans="10:28">
      <c r="J26216" s="161"/>
      <c r="AB26216" s="164"/>
    </row>
    <row r="26217" spans="10:28">
      <c r="J26217" s="161"/>
      <c r="AB26217" s="164"/>
    </row>
    <row r="26218" spans="10:28">
      <c r="J26218" s="161"/>
      <c r="AB26218" s="164"/>
    </row>
    <row r="26219" spans="10:28">
      <c r="J26219" s="161"/>
      <c r="AB26219" s="164"/>
    </row>
    <row r="26220" spans="10:28">
      <c r="J26220" s="161"/>
      <c r="AB26220" s="164"/>
    </row>
    <row r="26221" spans="10:28">
      <c r="J26221" s="161"/>
      <c r="AB26221" s="164"/>
    </row>
    <row r="26222" spans="10:28">
      <c r="J26222" s="161"/>
      <c r="AB26222" s="164"/>
    </row>
    <row r="26223" spans="10:28">
      <c r="J26223" s="161"/>
      <c r="AB26223" s="164"/>
    </row>
    <row r="26224" spans="10:28">
      <c r="J26224" s="161"/>
      <c r="AB26224" s="164"/>
    </row>
    <row r="26225" spans="10:28">
      <c r="J26225" s="161"/>
      <c r="AB26225" s="164"/>
    </row>
    <row r="26226" spans="10:28">
      <c r="J26226" s="161"/>
      <c r="AB26226" s="164"/>
    </row>
    <row r="26227" spans="10:28">
      <c r="J26227" s="161"/>
      <c r="AB26227" s="164"/>
    </row>
    <row r="26228" spans="10:28">
      <c r="J26228" s="161"/>
      <c r="AB26228" s="164"/>
    </row>
    <row r="26229" spans="10:28">
      <c r="J26229" s="161"/>
      <c r="AB26229" s="164"/>
    </row>
    <row r="26230" spans="10:28">
      <c r="J26230" s="161"/>
      <c r="AB26230" s="164"/>
    </row>
    <row r="26231" spans="10:28">
      <c r="J26231" s="161"/>
      <c r="AB26231" s="164"/>
    </row>
    <row r="26232" spans="10:28">
      <c r="J26232" s="161"/>
      <c r="AB26232" s="164"/>
    </row>
    <row r="26233" spans="10:28">
      <c r="J26233" s="161"/>
      <c r="AB26233" s="164"/>
    </row>
    <row r="26234" spans="10:28">
      <c r="J26234" s="161"/>
      <c r="AB26234" s="164"/>
    </row>
    <row r="26235" spans="10:28">
      <c r="J26235" s="161"/>
      <c r="AB26235" s="164"/>
    </row>
    <row r="26236" spans="10:28">
      <c r="J26236" s="161"/>
      <c r="AB26236" s="164"/>
    </row>
    <row r="26237" spans="10:28">
      <c r="J26237" s="161"/>
      <c r="AB26237" s="164"/>
    </row>
    <row r="26238" spans="10:28">
      <c r="J26238" s="161"/>
      <c r="AB26238" s="164"/>
    </row>
    <row r="26239" spans="10:28">
      <c r="J26239" s="161"/>
      <c r="R26239" s="166"/>
      <c r="AB26239" s="164"/>
    </row>
    <row r="26240" spans="10:28">
      <c r="J26240" s="161"/>
      <c r="AB26240" s="164"/>
    </row>
    <row r="26241" spans="10:28">
      <c r="J26241" s="161"/>
      <c r="AB26241" s="164"/>
    </row>
    <row r="26242" spans="10:28">
      <c r="J26242" s="161"/>
      <c r="AB26242" s="164"/>
    </row>
    <row r="26243" spans="10:28">
      <c r="J26243" s="161"/>
      <c r="AB26243" s="164"/>
    </row>
    <row r="26244" spans="10:28">
      <c r="J26244" s="161"/>
      <c r="AB26244" s="164"/>
    </row>
    <row r="26245" spans="10:28">
      <c r="J26245" s="161"/>
      <c r="AB26245" s="164"/>
    </row>
    <row r="26246" spans="10:28">
      <c r="J26246" s="161"/>
      <c r="AB26246" s="164"/>
    </row>
    <row r="26247" spans="10:28">
      <c r="J26247" s="161"/>
      <c r="AB26247" s="164"/>
    </row>
    <row r="26248" spans="10:28">
      <c r="J26248" s="161"/>
      <c r="AB26248" s="164"/>
    </row>
    <row r="26249" spans="10:28">
      <c r="J26249" s="161"/>
      <c r="AB26249" s="164"/>
    </row>
    <row r="26250" spans="10:28">
      <c r="J26250" s="161"/>
      <c r="AB26250" s="164"/>
    </row>
    <row r="26251" spans="10:28">
      <c r="J26251" s="161"/>
      <c r="AB26251" s="164"/>
    </row>
    <row r="26252" spans="10:28">
      <c r="J26252" s="161"/>
      <c r="AB26252" s="164"/>
    </row>
    <row r="26253" spans="10:28">
      <c r="J26253" s="161"/>
      <c r="AB26253" s="164"/>
    </row>
    <row r="26254" spans="10:28">
      <c r="J26254" s="161"/>
      <c r="AB26254" s="164"/>
    </row>
    <row r="26255" spans="10:28">
      <c r="J26255" s="161"/>
      <c r="AB26255" s="164"/>
    </row>
    <row r="26256" spans="10:28">
      <c r="J26256" s="161"/>
      <c r="AB26256" s="164"/>
    </row>
    <row r="26257" spans="10:28">
      <c r="J26257" s="161"/>
      <c r="AB26257" s="164"/>
    </row>
    <row r="26258" spans="10:28">
      <c r="J26258" s="161"/>
      <c r="AB26258" s="164"/>
    </row>
    <row r="26259" spans="10:28">
      <c r="J26259" s="161"/>
      <c r="AB26259" s="164"/>
    </row>
    <row r="26260" spans="10:28">
      <c r="J26260" s="161"/>
      <c r="AB26260" s="164"/>
    </row>
    <row r="26261" spans="10:28">
      <c r="J26261" s="161"/>
      <c r="R26261" s="166"/>
      <c r="AB26261" s="164"/>
    </row>
    <row r="26262" spans="10:28">
      <c r="J26262" s="161"/>
      <c r="AB26262" s="164"/>
    </row>
    <row r="26263" spans="10:28">
      <c r="J26263" s="161"/>
      <c r="AB26263" s="164"/>
    </row>
    <row r="26264" spans="10:28">
      <c r="J26264" s="161"/>
      <c r="AB26264" s="164"/>
    </row>
    <row r="26265" spans="10:28">
      <c r="J26265" s="161"/>
      <c r="AB26265" s="164"/>
    </row>
    <row r="26266" spans="10:28">
      <c r="J26266" s="161"/>
      <c r="AB26266" s="164"/>
    </row>
    <row r="26267" spans="10:28">
      <c r="J26267" s="161"/>
      <c r="AB26267" s="164"/>
    </row>
    <row r="26268" spans="10:28">
      <c r="J26268" s="161"/>
      <c r="AB26268" s="164"/>
    </row>
    <row r="26269" spans="10:28">
      <c r="J26269" s="161"/>
      <c r="AB26269" s="164"/>
    </row>
    <row r="26270" spans="10:28">
      <c r="J26270" s="161"/>
      <c r="AB26270" s="164"/>
    </row>
    <row r="26271" spans="10:28">
      <c r="J26271" s="161"/>
      <c r="AB26271" s="164"/>
    </row>
    <row r="26272" spans="10:28">
      <c r="J26272" s="161"/>
      <c r="AB26272" s="164"/>
    </row>
    <row r="26273" spans="5:28">
      <c r="J26273" s="161"/>
      <c r="AB26273" s="164"/>
    </row>
    <row r="26274" spans="5:28">
      <c r="J26274" s="161"/>
      <c r="AB26274" s="164"/>
    </row>
    <row r="26275" spans="5:28">
      <c r="E26275" s="166"/>
      <c r="J26275" s="161"/>
      <c r="AB26275" s="164"/>
    </row>
    <row r="26276" spans="5:28">
      <c r="E26276" s="166"/>
      <c r="J26276" s="161"/>
      <c r="AB26276" s="164"/>
    </row>
    <row r="26277" spans="5:28">
      <c r="E26277" s="166"/>
      <c r="J26277" s="161"/>
      <c r="AB26277" s="164"/>
    </row>
    <row r="26278" spans="5:28">
      <c r="J26278" s="161"/>
      <c r="AB26278" s="164"/>
    </row>
    <row r="26279" spans="5:28">
      <c r="J26279" s="161"/>
      <c r="AB26279" s="164"/>
    </row>
    <row r="26280" spans="5:28">
      <c r="J26280" s="161"/>
      <c r="AB26280" s="164"/>
    </row>
    <row r="26281" spans="5:28">
      <c r="J26281" s="161"/>
      <c r="AB26281" s="164"/>
    </row>
    <row r="26282" spans="5:28">
      <c r="J26282" s="161"/>
      <c r="AB26282" s="164"/>
    </row>
    <row r="26283" spans="5:28">
      <c r="J26283" s="161"/>
      <c r="AB26283" s="164"/>
    </row>
    <row r="26284" spans="5:28">
      <c r="E26284" s="166"/>
      <c r="J26284" s="161"/>
      <c r="AB26284" s="164"/>
    </row>
    <row r="26285" spans="5:28">
      <c r="E26285" s="166"/>
      <c r="J26285" s="161"/>
      <c r="AB26285" s="164"/>
    </row>
    <row r="26286" spans="5:28">
      <c r="E26286" s="166"/>
      <c r="J26286" s="161"/>
      <c r="AB26286" s="164"/>
    </row>
    <row r="26287" spans="5:28">
      <c r="E26287" s="166"/>
      <c r="J26287" s="161"/>
      <c r="AB26287" s="164"/>
    </row>
    <row r="26288" spans="5:28">
      <c r="E26288" s="166"/>
      <c r="J26288" s="161"/>
      <c r="AB26288" s="164"/>
    </row>
    <row r="26289" spans="5:28">
      <c r="E26289" s="166"/>
      <c r="J26289" s="161"/>
      <c r="AB26289" s="164"/>
    </row>
    <row r="26290" spans="5:28">
      <c r="E26290" s="166"/>
      <c r="J26290" s="161"/>
      <c r="AB26290" s="164"/>
    </row>
    <row r="26291" spans="5:28">
      <c r="E26291" s="166"/>
      <c r="J26291" s="161"/>
      <c r="AB26291" s="164"/>
    </row>
    <row r="26292" spans="5:28">
      <c r="E26292" s="166"/>
      <c r="J26292" s="161"/>
      <c r="AB26292" s="164"/>
    </row>
    <row r="26293" spans="5:28">
      <c r="E26293" s="166"/>
      <c r="J26293" s="161"/>
      <c r="AB26293" s="164"/>
    </row>
    <row r="26294" spans="5:28">
      <c r="J26294" s="161"/>
      <c r="AB26294" s="164"/>
    </row>
    <row r="26295" spans="5:28">
      <c r="J26295" s="161"/>
      <c r="AB26295" s="164"/>
    </row>
    <row r="26296" spans="5:28">
      <c r="J26296" s="161"/>
      <c r="AB26296" s="164"/>
    </row>
    <row r="26297" spans="5:28">
      <c r="J26297" s="161"/>
      <c r="AB26297" s="164"/>
    </row>
    <row r="26298" spans="5:28">
      <c r="J26298" s="161"/>
      <c r="AB26298" s="164"/>
    </row>
    <row r="26299" spans="5:28">
      <c r="J26299" s="161"/>
      <c r="AB26299" s="164"/>
    </row>
    <row r="26300" spans="5:28">
      <c r="J26300" s="161"/>
      <c r="AB26300" s="164"/>
    </row>
    <row r="26301" spans="5:28">
      <c r="J26301" s="161"/>
      <c r="AB26301" s="164"/>
    </row>
    <row r="26302" spans="5:28">
      <c r="J26302" s="161"/>
      <c r="AB26302" s="164"/>
    </row>
    <row r="26303" spans="5:28">
      <c r="J26303" s="161"/>
      <c r="AB26303" s="164"/>
    </row>
    <row r="26304" spans="5:28">
      <c r="J26304" s="161"/>
      <c r="AB26304" s="164"/>
    </row>
    <row r="26305" spans="10:28">
      <c r="J26305" s="161"/>
      <c r="AB26305" s="164"/>
    </row>
    <row r="26306" spans="10:28">
      <c r="J26306" s="161"/>
      <c r="AB26306" s="164"/>
    </row>
    <row r="26307" spans="10:28">
      <c r="J26307" s="161"/>
      <c r="AB26307" s="164"/>
    </row>
    <row r="26308" spans="10:28">
      <c r="J26308" s="161"/>
      <c r="AB26308" s="164"/>
    </row>
    <row r="26309" spans="10:28">
      <c r="J26309" s="161"/>
      <c r="AB26309" s="164"/>
    </row>
    <row r="26310" spans="10:28">
      <c r="J26310" s="161"/>
      <c r="AB26310" s="164"/>
    </row>
    <row r="26311" spans="10:28">
      <c r="J26311" s="161"/>
      <c r="AB26311" s="164"/>
    </row>
    <row r="26312" spans="10:28">
      <c r="J26312" s="161"/>
      <c r="AB26312" s="164"/>
    </row>
    <row r="26313" spans="10:28">
      <c r="J26313" s="161"/>
      <c r="AB26313" s="164"/>
    </row>
    <row r="26314" spans="10:28">
      <c r="J26314" s="161"/>
      <c r="AB26314" s="164"/>
    </row>
    <row r="26315" spans="10:28">
      <c r="J26315" s="161"/>
      <c r="AB26315" s="164"/>
    </row>
    <row r="26316" spans="10:28">
      <c r="J26316" s="161"/>
      <c r="AB26316" s="164"/>
    </row>
    <row r="26317" spans="10:28">
      <c r="J26317" s="161"/>
      <c r="AB26317" s="164"/>
    </row>
    <row r="26318" spans="10:28">
      <c r="J26318" s="161"/>
      <c r="AB26318" s="164"/>
    </row>
    <row r="26319" spans="10:28">
      <c r="J26319" s="161"/>
      <c r="AB26319" s="164"/>
    </row>
    <row r="26320" spans="10:28">
      <c r="J26320" s="161"/>
      <c r="AB26320" s="164"/>
    </row>
    <row r="26321" spans="5:28">
      <c r="J26321" s="161"/>
      <c r="AB26321" s="164"/>
    </row>
    <row r="26322" spans="5:28">
      <c r="J26322" s="161"/>
      <c r="AB26322" s="164"/>
    </row>
    <row r="26323" spans="5:28">
      <c r="J26323" s="161"/>
      <c r="AB26323" s="164"/>
    </row>
    <row r="26324" spans="5:28">
      <c r="J26324" s="161"/>
      <c r="AB26324" s="164"/>
    </row>
    <row r="26325" spans="5:28">
      <c r="J26325" s="161"/>
      <c r="AB26325" s="164"/>
    </row>
    <row r="26326" spans="5:28">
      <c r="E26326" s="166"/>
      <c r="J26326" s="161"/>
      <c r="AB26326" s="164"/>
    </row>
    <row r="26327" spans="5:28">
      <c r="E26327" s="166"/>
      <c r="J26327" s="161"/>
      <c r="AB26327" s="164"/>
    </row>
    <row r="26328" spans="5:28">
      <c r="E26328" s="166"/>
      <c r="J26328" s="161"/>
      <c r="AB26328" s="164"/>
    </row>
    <row r="26329" spans="5:28">
      <c r="J26329" s="161"/>
      <c r="AB26329" s="164"/>
    </row>
    <row r="26330" spans="5:28">
      <c r="J26330" s="161"/>
      <c r="AB26330" s="164"/>
    </row>
    <row r="26331" spans="5:28">
      <c r="J26331" s="161"/>
      <c r="AB26331" s="164"/>
    </row>
    <row r="26332" spans="5:28">
      <c r="J26332" s="161"/>
      <c r="AB26332" s="164"/>
    </row>
    <row r="26333" spans="5:28">
      <c r="J26333" s="161"/>
      <c r="AB26333" s="164"/>
    </row>
    <row r="26334" spans="5:28">
      <c r="J26334" s="161"/>
      <c r="AB26334" s="164"/>
    </row>
    <row r="26335" spans="5:28">
      <c r="J26335" s="161"/>
      <c r="AB26335" s="164"/>
    </row>
    <row r="26336" spans="5:28">
      <c r="J26336" s="161"/>
      <c r="AB26336" s="164"/>
    </row>
    <row r="26337" spans="10:28">
      <c r="J26337" s="161"/>
      <c r="AB26337" s="164"/>
    </row>
    <row r="26338" spans="10:28">
      <c r="J26338" s="161"/>
      <c r="AB26338" s="164"/>
    </row>
    <row r="26339" spans="10:28">
      <c r="J26339" s="161"/>
      <c r="AB26339" s="164"/>
    </row>
    <row r="26340" spans="10:28">
      <c r="J26340" s="161"/>
      <c r="AB26340" s="164"/>
    </row>
    <row r="26341" spans="10:28">
      <c r="J26341" s="161"/>
      <c r="AB26341" s="164"/>
    </row>
    <row r="26342" spans="10:28">
      <c r="J26342" s="161"/>
      <c r="AB26342" s="164"/>
    </row>
    <row r="26343" spans="10:28">
      <c r="J26343" s="161"/>
      <c r="AB26343" s="164"/>
    </row>
    <row r="26344" spans="10:28">
      <c r="J26344" s="161"/>
      <c r="AB26344" s="164"/>
    </row>
    <row r="26345" spans="10:28">
      <c r="J26345" s="161"/>
      <c r="AB26345" s="164"/>
    </row>
    <row r="26346" spans="10:28">
      <c r="J26346" s="161"/>
      <c r="AB26346" s="164"/>
    </row>
    <row r="26347" spans="10:28">
      <c r="J26347" s="161"/>
      <c r="AB26347" s="164"/>
    </row>
    <row r="26348" spans="10:28">
      <c r="J26348" s="161"/>
      <c r="AB26348" s="164"/>
    </row>
    <row r="26349" spans="10:28">
      <c r="J26349" s="161"/>
      <c r="AB26349" s="164"/>
    </row>
    <row r="26350" spans="10:28">
      <c r="J26350" s="161"/>
      <c r="AB26350" s="164"/>
    </row>
    <row r="26351" spans="10:28">
      <c r="J26351" s="161"/>
      <c r="AB26351" s="164"/>
    </row>
    <row r="26352" spans="10:28">
      <c r="J26352" s="161"/>
      <c r="AB26352" s="164"/>
    </row>
    <row r="26353" spans="5:28">
      <c r="J26353" s="161"/>
      <c r="AB26353" s="164"/>
    </row>
    <row r="26354" spans="5:28">
      <c r="J26354" s="161"/>
      <c r="AB26354" s="164"/>
    </row>
    <row r="26355" spans="5:28">
      <c r="J26355" s="161"/>
      <c r="AB26355" s="164"/>
    </row>
    <row r="26356" spans="5:28">
      <c r="J26356" s="161"/>
      <c r="AB26356" s="164"/>
    </row>
    <row r="26357" spans="5:28">
      <c r="J26357" s="161"/>
      <c r="AB26357" s="164"/>
    </row>
    <row r="26358" spans="5:28">
      <c r="E26358" s="166"/>
      <c r="J26358" s="161"/>
      <c r="AB26358" s="164"/>
    </row>
    <row r="26359" spans="5:28">
      <c r="E26359" s="166"/>
      <c r="J26359" s="161"/>
      <c r="AB26359" s="164"/>
    </row>
    <row r="26360" spans="5:28">
      <c r="E26360" s="166"/>
      <c r="J26360" s="161"/>
      <c r="AB26360" s="164"/>
    </row>
    <row r="26361" spans="5:28">
      <c r="E26361" s="166"/>
      <c r="J26361" s="161"/>
      <c r="AB26361" s="164"/>
    </row>
    <row r="26362" spans="5:28">
      <c r="E26362" s="166"/>
      <c r="J26362" s="161"/>
      <c r="AB26362" s="164"/>
    </row>
    <row r="26363" spans="5:28">
      <c r="E26363" s="166"/>
      <c r="J26363" s="161"/>
      <c r="AB26363" s="164"/>
    </row>
    <row r="26364" spans="5:28">
      <c r="E26364" s="166"/>
      <c r="J26364" s="161"/>
      <c r="AB26364" s="164"/>
    </row>
    <row r="26365" spans="5:28">
      <c r="J26365" s="161"/>
      <c r="AB26365" s="164"/>
    </row>
    <row r="26366" spans="5:28">
      <c r="J26366" s="161"/>
      <c r="AB26366" s="164"/>
    </row>
    <row r="26367" spans="5:28">
      <c r="J26367" s="161"/>
      <c r="AB26367" s="164"/>
    </row>
    <row r="26368" spans="5:28">
      <c r="J26368" s="161"/>
      <c r="AB26368" s="164"/>
    </row>
    <row r="26369" spans="10:28">
      <c r="J26369" s="161"/>
      <c r="AB26369" s="164"/>
    </row>
    <row r="26370" spans="10:28">
      <c r="J26370" s="161"/>
      <c r="AB26370" s="164"/>
    </row>
    <row r="26371" spans="10:28">
      <c r="J26371" s="161"/>
      <c r="AB26371" s="164"/>
    </row>
    <row r="26372" spans="10:28">
      <c r="J26372" s="161"/>
      <c r="AB26372" s="164"/>
    </row>
    <row r="26373" spans="10:28">
      <c r="J26373" s="161"/>
      <c r="AB26373" s="164"/>
    </row>
    <row r="26374" spans="10:28">
      <c r="J26374" s="161"/>
      <c r="AB26374" s="164"/>
    </row>
    <row r="26375" spans="10:28">
      <c r="J26375" s="161"/>
      <c r="AB26375" s="164"/>
    </row>
    <row r="26376" spans="10:28">
      <c r="J26376" s="161"/>
      <c r="AB26376" s="164"/>
    </row>
    <row r="26377" spans="10:28">
      <c r="J26377" s="161"/>
      <c r="AB26377" s="164"/>
    </row>
    <row r="26378" spans="10:28">
      <c r="J26378" s="161"/>
      <c r="AB26378" s="164"/>
    </row>
    <row r="26379" spans="10:28">
      <c r="J26379" s="161"/>
      <c r="AB26379" s="164"/>
    </row>
    <row r="26380" spans="10:28">
      <c r="J26380" s="161"/>
      <c r="AB26380" s="164"/>
    </row>
    <row r="26381" spans="10:28">
      <c r="J26381" s="161"/>
      <c r="AB26381" s="164"/>
    </row>
    <row r="26382" spans="10:28">
      <c r="J26382" s="161"/>
      <c r="AB26382" s="164"/>
    </row>
    <row r="26383" spans="10:28">
      <c r="J26383" s="161"/>
      <c r="AB26383" s="164"/>
    </row>
    <row r="26384" spans="10:28">
      <c r="J26384" s="161"/>
      <c r="AB26384" s="164"/>
    </row>
    <row r="26385" spans="10:28">
      <c r="J26385" s="161"/>
      <c r="AB26385" s="164"/>
    </row>
    <row r="26386" spans="10:28">
      <c r="J26386" s="161"/>
      <c r="AB26386" s="164"/>
    </row>
    <row r="26387" spans="10:28">
      <c r="J26387" s="161"/>
      <c r="AB26387" s="164"/>
    </row>
    <row r="26388" spans="10:28">
      <c r="J26388" s="161"/>
      <c r="AB26388" s="164"/>
    </row>
    <row r="26389" spans="10:28">
      <c r="J26389" s="161"/>
      <c r="AB26389" s="164"/>
    </row>
    <row r="26390" spans="10:28">
      <c r="J26390" s="161"/>
      <c r="AB26390" s="164"/>
    </row>
    <row r="26391" spans="10:28">
      <c r="J26391" s="161"/>
      <c r="AB26391" s="164"/>
    </row>
    <row r="26392" spans="10:28">
      <c r="J26392" s="161"/>
      <c r="AB26392" s="164"/>
    </row>
    <row r="26393" spans="10:28">
      <c r="J26393" s="161"/>
      <c r="AB26393" s="164"/>
    </row>
    <row r="26394" spans="10:28">
      <c r="J26394" s="161"/>
      <c r="AB26394" s="164"/>
    </row>
    <row r="26395" spans="10:28">
      <c r="J26395" s="161"/>
      <c r="AB26395" s="164"/>
    </row>
    <row r="26396" spans="10:28">
      <c r="J26396" s="161"/>
      <c r="AB26396" s="164"/>
    </row>
    <row r="26397" spans="10:28">
      <c r="J26397" s="161"/>
      <c r="AB26397" s="164"/>
    </row>
    <row r="26398" spans="10:28">
      <c r="J26398" s="161"/>
      <c r="AB26398" s="164"/>
    </row>
    <row r="26399" spans="10:28">
      <c r="J26399" s="161"/>
      <c r="AB26399" s="164"/>
    </row>
    <row r="26400" spans="10:28">
      <c r="J26400" s="161"/>
      <c r="AB26400" s="164"/>
    </row>
    <row r="26401" spans="10:28">
      <c r="J26401" s="161"/>
      <c r="AB26401" s="164"/>
    </row>
    <row r="26402" spans="10:28">
      <c r="J26402" s="161"/>
      <c r="AB26402" s="164"/>
    </row>
    <row r="26403" spans="10:28">
      <c r="J26403" s="161"/>
      <c r="AB26403" s="164"/>
    </row>
    <row r="26404" spans="10:28">
      <c r="J26404" s="161"/>
      <c r="AB26404" s="164"/>
    </row>
    <row r="26405" spans="10:28">
      <c r="J26405" s="161"/>
      <c r="AB26405" s="164"/>
    </row>
    <row r="26406" spans="10:28">
      <c r="J26406" s="161"/>
      <c r="AB26406" s="164"/>
    </row>
    <row r="26407" spans="10:28">
      <c r="J26407" s="161"/>
      <c r="AB26407" s="164"/>
    </row>
    <row r="26408" spans="10:28">
      <c r="J26408" s="161"/>
      <c r="AB26408" s="164"/>
    </row>
    <row r="26409" spans="10:28">
      <c r="J26409" s="161"/>
      <c r="AB26409" s="164"/>
    </row>
    <row r="26410" spans="10:28">
      <c r="J26410" s="161"/>
      <c r="AB26410" s="164"/>
    </row>
    <row r="26411" spans="10:28">
      <c r="J26411" s="161"/>
      <c r="AB26411" s="164"/>
    </row>
    <row r="26412" spans="10:28">
      <c r="J26412" s="161"/>
      <c r="AB26412" s="164"/>
    </row>
    <row r="26413" spans="10:28">
      <c r="J26413" s="161"/>
      <c r="AB26413" s="164"/>
    </row>
    <row r="26414" spans="10:28">
      <c r="J26414" s="161"/>
      <c r="AB26414" s="164"/>
    </row>
    <row r="26415" spans="10:28">
      <c r="J26415" s="161"/>
      <c r="AB26415" s="164"/>
    </row>
    <row r="26416" spans="10:28">
      <c r="J26416" s="161"/>
      <c r="AB26416" s="164"/>
    </row>
    <row r="26417" spans="10:28">
      <c r="J26417" s="161"/>
      <c r="AB26417" s="164"/>
    </row>
    <row r="26418" spans="10:28">
      <c r="J26418" s="161"/>
      <c r="AB26418" s="164"/>
    </row>
    <row r="26419" spans="10:28">
      <c r="J26419" s="161"/>
      <c r="AB26419" s="164"/>
    </row>
    <row r="26420" spans="10:28">
      <c r="J26420" s="161"/>
      <c r="AB26420" s="164"/>
    </row>
    <row r="26421" spans="10:28">
      <c r="J26421" s="161"/>
      <c r="AB26421" s="164"/>
    </row>
    <row r="26422" spans="10:28">
      <c r="J26422" s="161"/>
      <c r="AB26422" s="164"/>
    </row>
    <row r="26423" spans="10:28">
      <c r="J26423" s="161"/>
      <c r="AB26423" s="164"/>
    </row>
    <row r="26424" spans="10:28">
      <c r="J26424" s="161"/>
      <c r="AB26424" s="164"/>
    </row>
    <row r="26425" spans="10:28">
      <c r="J26425" s="161"/>
      <c r="AB26425" s="164"/>
    </row>
    <row r="26426" spans="10:28">
      <c r="J26426" s="161"/>
      <c r="AB26426" s="164"/>
    </row>
    <row r="26427" spans="10:28">
      <c r="J26427" s="161"/>
      <c r="AB26427" s="164"/>
    </row>
    <row r="26428" spans="10:28">
      <c r="J26428" s="161"/>
      <c r="AB26428" s="164"/>
    </row>
    <row r="26429" spans="10:28">
      <c r="J26429" s="161"/>
      <c r="AB26429" s="164"/>
    </row>
    <row r="26430" spans="10:28">
      <c r="J26430" s="161"/>
      <c r="AB26430" s="164"/>
    </row>
    <row r="26431" spans="10:28">
      <c r="J26431" s="161"/>
      <c r="AB26431" s="164"/>
    </row>
    <row r="26432" spans="10:28">
      <c r="J26432" s="161"/>
      <c r="R26432" s="166"/>
      <c r="AB26432" s="164"/>
    </row>
    <row r="26433" spans="5:28">
      <c r="J26433" s="161"/>
      <c r="AB26433" s="164"/>
    </row>
    <row r="26434" spans="5:28">
      <c r="J26434" s="161"/>
      <c r="AB26434" s="164"/>
    </row>
    <row r="26435" spans="5:28">
      <c r="J26435" s="161"/>
      <c r="AB26435" s="164"/>
    </row>
    <row r="26436" spans="5:28">
      <c r="J26436" s="161"/>
      <c r="AB26436" s="164"/>
    </row>
    <row r="26437" spans="5:28">
      <c r="J26437" s="161"/>
      <c r="AB26437" s="164"/>
    </row>
    <row r="26438" spans="5:28">
      <c r="J26438" s="161"/>
      <c r="AB26438" s="164"/>
    </row>
    <row r="26439" spans="5:28">
      <c r="J26439" s="161"/>
      <c r="AB26439" s="164"/>
    </row>
    <row r="26440" spans="5:28">
      <c r="J26440" s="161"/>
      <c r="AB26440" s="164"/>
    </row>
    <row r="26441" spans="5:28">
      <c r="J26441" s="161"/>
      <c r="AB26441" s="164"/>
    </row>
    <row r="26442" spans="5:28">
      <c r="J26442" s="161"/>
      <c r="AB26442" s="164"/>
    </row>
    <row r="26443" spans="5:28">
      <c r="J26443" s="161"/>
      <c r="AB26443" s="164"/>
    </row>
    <row r="26444" spans="5:28">
      <c r="J26444" s="161"/>
      <c r="AB26444" s="164"/>
    </row>
    <row r="26445" spans="5:28">
      <c r="J26445" s="161"/>
      <c r="AB26445" s="164"/>
    </row>
    <row r="26446" spans="5:28">
      <c r="E26446" s="166"/>
      <c r="J26446" s="161"/>
      <c r="AB26446" s="164"/>
    </row>
    <row r="26447" spans="5:28">
      <c r="E26447" s="166"/>
      <c r="J26447" s="161"/>
      <c r="AB26447" s="164"/>
    </row>
    <row r="26448" spans="5:28">
      <c r="E26448" s="166"/>
      <c r="J26448" s="161"/>
      <c r="AB26448" s="164"/>
    </row>
    <row r="26449" spans="10:34">
      <c r="J26449" s="161"/>
      <c r="AB26449" s="164"/>
    </row>
    <row r="26450" spans="10:34">
      <c r="J26450" s="161"/>
      <c r="AB26450" s="164"/>
    </row>
    <row r="26451" spans="10:34">
      <c r="J26451" s="161"/>
      <c r="AB26451" s="164"/>
    </row>
    <row r="26452" spans="10:34">
      <c r="J26452" s="161"/>
      <c r="AB26452" s="164"/>
    </row>
    <row r="26453" spans="10:34">
      <c r="J26453" s="161"/>
      <c r="AB26453" s="164"/>
    </row>
    <row r="26454" spans="10:34">
      <c r="J26454" s="161"/>
      <c r="AB26454" s="164"/>
    </row>
    <row r="26455" spans="10:34">
      <c r="J26455" s="161"/>
      <c r="AB26455" s="164"/>
    </row>
    <row r="26456" spans="10:34">
      <c r="J26456" s="161"/>
      <c r="AB26456" s="164"/>
    </row>
    <row r="26457" spans="10:34">
      <c r="J26457" s="161"/>
      <c r="AB26457" s="164"/>
    </row>
    <row r="26458" spans="10:34">
      <c r="J26458" s="161"/>
      <c r="AB26458" s="164"/>
    </row>
    <row r="26459" spans="10:34">
      <c r="J26459" s="161"/>
      <c r="AB26459" s="164"/>
    </row>
    <row r="26460" spans="10:34">
      <c r="J26460" s="161"/>
      <c r="AB26460" s="164"/>
    </row>
    <row r="26461" spans="10:34">
      <c r="J26461" s="161"/>
      <c r="AB26461" s="164"/>
    </row>
    <row r="26462" spans="10:34">
      <c r="J26462" s="161"/>
      <c r="AB26462" s="164"/>
    </row>
    <row r="26463" spans="10:34">
      <c r="J26463" s="161"/>
      <c r="AB26463" s="164"/>
    </row>
    <row r="26464" spans="10:34">
      <c r="J26464" s="161"/>
      <c r="AB26464" s="164"/>
      <c r="AH26464" s="166"/>
    </row>
    <row r="26465" spans="10:28">
      <c r="J26465" s="161"/>
      <c r="AB26465" s="164"/>
    </row>
    <row r="26466" spans="10:28">
      <c r="J26466" s="161"/>
      <c r="AB26466" s="164"/>
    </row>
    <row r="26467" spans="10:28">
      <c r="J26467" s="161"/>
      <c r="AB26467" s="164"/>
    </row>
    <row r="26468" spans="10:28">
      <c r="J26468" s="161"/>
      <c r="AB26468" s="164"/>
    </row>
    <row r="26469" spans="10:28">
      <c r="J26469" s="161"/>
      <c r="AB26469" s="164"/>
    </row>
    <row r="26470" spans="10:28">
      <c r="J26470" s="161"/>
      <c r="AB26470" s="164"/>
    </row>
    <row r="26471" spans="10:28">
      <c r="J26471" s="161"/>
      <c r="AB26471" s="164"/>
    </row>
    <row r="26472" spans="10:28">
      <c r="J26472" s="161"/>
      <c r="AB26472" s="164"/>
    </row>
    <row r="26473" spans="10:28">
      <c r="J26473" s="161"/>
      <c r="AB26473" s="164"/>
    </row>
    <row r="26474" spans="10:28">
      <c r="J26474" s="161"/>
      <c r="AB26474" s="164"/>
    </row>
    <row r="26475" spans="10:28">
      <c r="J26475" s="161"/>
      <c r="AB26475" s="164"/>
    </row>
    <row r="26476" spans="10:28">
      <c r="J26476" s="161"/>
      <c r="AB26476" s="164"/>
    </row>
    <row r="26477" spans="10:28">
      <c r="J26477" s="161"/>
      <c r="AB26477" s="164"/>
    </row>
    <row r="26478" spans="10:28">
      <c r="J26478" s="161"/>
      <c r="AB26478" s="164"/>
    </row>
    <row r="26479" spans="10:28">
      <c r="J26479" s="161"/>
      <c r="AB26479" s="164"/>
    </row>
    <row r="26480" spans="10:28">
      <c r="J26480" s="161"/>
      <c r="AB26480" s="164"/>
    </row>
    <row r="26481" spans="10:28">
      <c r="J26481" s="161"/>
      <c r="AB26481" s="164"/>
    </row>
    <row r="26482" spans="10:28">
      <c r="J26482" s="161"/>
      <c r="AB26482" s="164"/>
    </row>
    <row r="26483" spans="10:28">
      <c r="J26483" s="161"/>
      <c r="AB26483" s="164"/>
    </row>
    <row r="26484" spans="10:28">
      <c r="J26484" s="161"/>
      <c r="AB26484" s="164"/>
    </row>
    <row r="26485" spans="10:28">
      <c r="J26485" s="161"/>
      <c r="AB26485" s="164"/>
    </row>
    <row r="26486" spans="10:28">
      <c r="J26486" s="161"/>
      <c r="AB26486" s="164"/>
    </row>
    <row r="26487" spans="10:28">
      <c r="J26487" s="161"/>
      <c r="AB26487" s="164"/>
    </row>
    <row r="26488" spans="10:28">
      <c r="J26488" s="161"/>
      <c r="AB26488" s="164"/>
    </row>
    <row r="26489" spans="10:28">
      <c r="J26489" s="161"/>
      <c r="AB26489" s="164"/>
    </row>
    <row r="26490" spans="10:28">
      <c r="J26490" s="161"/>
      <c r="AB26490" s="164"/>
    </row>
    <row r="26491" spans="10:28">
      <c r="J26491" s="161"/>
      <c r="AB26491" s="164"/>
    </row>
    <row r="26492" spans="10:28">
      <c r="J26492" s="161"/>
      <c r="AB26492" s="164"/>
    </row>
    <row r="26493" spans="10:28">
      <c r="J26493" s="161"/>
      <c r="AB26493" s="164"/>
    </row>
    <row r="26494" spans="10:28">
      <c r="J26494" s="161"/>
      <c r="AB26494" s="164"/>
    </row>
    <row r="26495" spans="10:28">
      <c r="J26495" s="161"/>
      <c r="AB26495" s="164"/>
    </row>
    <row r="26496" spans="10:28">
      <c r="J26496" s="161"/>
      <c r="AB26496" s="164"/>
    </row>
    <row r="26497" spans="10:28">
      <c r="J26497" s="161"/>
      <c r="AB26497" s="164"/>
    </row>
    <row r="26498" spans="10:28">
      <c r="J26498" s="161"/>
      <c r="AB26498" s="164"/>
    </row>
    <row r="26499" spans="10:28">
      <c r="J26499" s="161"/>
      <c r="AB26499" s="164"/>
    </row>
    <row r="26500" spans="10:28">
      <c r="J26500" s="161"/>
      <c r="AB26500" s="164"/>
    </row>
    <row r="26501" spans="10:28">
      <c r="J26501" s="161"/>
      <c r="AB26501" s="164"/>
    </row>
    <row r="26502" spans="10:28">
      <c r="J26502" s="161"/>
      <c r="AB26502" s="164"/>
    </row>
    <row r="26503" spans="10:28">
      <c r="J26503" s="161"/>
      <c r="AB26503" s="164"/>
    </row>
    <row r="26504" spans="10:28">
      <c r="J26504" s="161"/>
      <c r="AB26504" s="164"/>
    </row>
    <row r="26505" spans="10:28">
      <c r="J26505" s="161"/>
      <c r="AB26505" s="164"/>
    </row>
    <row r="26506" spans="10:28">
      <c r="J26506" s="161"/>
      <c r="AB26506" s="164"/>
    </row>
    <row r="26507" spans="10:28">
      <c r="J26507" s="161"/>
      <c r="AB26507" s="164"/>
    </row>
    <row r="26508" spans="10:28">
      <c r="J26508" s="161"/>
      <c r="AB26508" s="164"/>
    </row>
    <row r="26509" spans="10:28">
      <c r="J26509" s="161"/>
      <c r="AB26509" s="164"/>
    </row>
    <row r="26510" spans="10:28">
      <c r="J26510" s="161"/>
      <c r="AB26510" s="164"/>
    </row>
    <row r="26511" spans="10:28">
      <c r="J26511" s="161"/>
      <c r="AB26511" s="164"/>
    </row>
    <row r="26512" spans="10:28">
      <c r="J26512" s="161"/>
      <c r="AB26512" s="164"/>
    </row>
    <row r="26513" spans="5:28">
      <c r="J26513" s="161"/>
      <c r="AB26513" s="164"/>
    </row>
    <row r="26514" spans="5:28">
      <c r="E26514" s="166"/>
      <c r="J26514" s="161"/>
      <c r="AB26514" s="164"/>
    </row>
    <row r="26515" spans="5:28">
      <c r="J26515" s="161"/>
      <c r="AB26515" s="164"/>
    </row>
    <row r="26516" spans="5:28">
      <c r="J26516" s="161"/>
      <c r="AB26516" s="164"/>
    </row>
    <row r="26517" spans="5:28">
      <c r="J26517" s="161"/>
      <c r="AB26517" s="164"/>
    </row>
    <row r="26518" spans="5:28">
      <c r="J26518" s="161"/>
      <c r="AB26518" s="164"/>
    </row>
    <row r="26519" spans="5:28">
      <c r="J26519" s="161"/>
      <c r="AB26519" s="164"/>
    </row>
    <row r="26520" spans="5:28">
      <c r="J26520" s="161"/>
      <c r="AB26520" s="164"/>
    </row>
    <row r="26521" spans="5:28">
      <c r="J26521" s="161"/>
      <c r="AB26521" s="164"/>
    </row>
    <row r="26522" spans="5:28">
      <c r="J26522" s="161"/>
      <c r="AB26522" s="164"/>
    </row>
    <row r="26523" spans="5:28">
      <c r="J26523" s="161"/>
      <c r="AB26523" s="164"/>
    </row>
    <row r="26524" spans="5:28">
      <c r="J26524" s="161"/>
      <c r="R26524" s="166"/>
      <c r="AB26524" s="164"/>
    </row>
    <row r="26525" spans="5:28">
      <c r="J26525" s="161"/>
      <c r="AB26525" s="164"/>
    </row>
    <row r="26526" spans="5:28">
      <c r="J26526" s="161"/>
      <c r="AB26526" s="164"/>
    </row>
    <row r="26527" spans="5:28">
      <c r="J26527" s="161"/>
      <c r="AB26527" s="164"/>
    </row>
    <row r="26528" spans="5:28">
      <c r="J26528" s="161"/>
      <c r="AB26528" s="164"/>
    </row>
    <row r="26529" spans="5:28">
      <c r="J26529" s="161"/>
      <c r="AB26529" s="164"/>
    </row>
    <row r="26530" spans="5:28">
      <c r="J26530" s="161"/>
      <c r="AB26530" s="164"/>
    </row>
    <row r="26531" spans="5:28">
      <c r="J26531" s="161"/>
      <c r="AB26531" s="164"/>
    </row>
    <row r="26532" spans="5:28">
      <c r="J26532" s="161"/>
      <c r="AB26532" s="164"/>
    </row>
    <row r="26533" spans="5:28">
      <c r="J26533" s="161"/>
      <c r="AB26533" s="164"/>
    </row>
    <row r="26534" spans="5:28">
      <c r="J26534" s="161"/>
      <c r="AB26534" s="164"/>
    </row>
    <row r="26535" spans="5:28">
      <c r="J26535" s="161"/>
      <c r="AB26535" s="164"/>
    </row>
    <row r="26536" spans="5:28">
      <c r="J26536" s="161"/>
      <c r="AB26536" s="164"/>
    </row>
    <row r="26537" spans="5:28">
      <c r="J26537" s="161"/>
      <c r="AB26537" s="164"/>
    </row>
    <row r="26538" spans="5:28">
      <c r="J26538" s="161"/>
      <c r="AB26538" s="164"/>
    </row>
    <row r="26539" spans="5:28">
      <c r="J26539" s="161"/>
      <c r="AB26539" s="164"/>
    </row>
    <row r="26540" spans="5:28">
      <c r="J26540" s="161"/>
      <c r="AB26540" s="164"/>
    </row>
    <row r="26541" spans="5:28">
      <c r="E26541" s="166"/>
      <c r="J26541" s="161"/>
      <c r="AB26541" s="164"/>
    </row>
    <row r="26542" spans="5:28">
      <c r="E26542" s="166"/>
      <c r="J26542" s="161"/>
      <c r="AB26542" s="164"/>
    </row>
    <row r="26543" spans="5:28">
      <c r="J26543" s="161"/>
      <c r="AB26543" s="164"/>
    </row>
    <row r="26544" spans="5:28">
      <c r="J26544" s="161"/>
      <c r="AB26544" s="164"/>
    </row>
    <row r="26545" spans="10:28">
      <c r="J26545" s="161"/>
      <c r="AB26545" s="164"/>
    </row>
    <row r="26546" spans="10:28">
      <c r="J26546" s="161"/>
      <c r="AB26546" s="164"/>
    </row>
    <row r="26547" spans="10:28">
      <c r="J26547" s="161"/>
      <c r="AB26547" s="164"/>
    </row>
    <row r="26548" spans="10:28">
      <c r="J26548" s="161"/>
      <c r="AB26548" s="164"/>
    </row>
    <row r="26549" spans="10:28">
      <c r="J26549" s="161"/>
      <c r="AB26549" s="164"/>
    </row>
    <row r="26550" spans="10:28">
      <c r="J26550" s="161"/>
      <c r="AB26550" s="164"/>
    </row>
    <row r="26551" spans="10:28">
      <c r="J26551" s="161"/>
      <c r="AB26551" s="164"/>
    </row>
    <row r="26552" spans="10:28">
      <c r="J26552" s="161"/>
      <c r="AB26552" s="164"/>
    </row>
    <row r="26553" spans="10:28">
      <c r="J26553" s="161"/>
      <c r="AB26553" s="164"/>
    </row>
    <row r="26554" spans="10:28">
      <c r="J26554" s="161"/>
      <c r="AB26554" s="164"/>
    </row>
    <row r="26555" spans="10:28">
      <c r="J26555" s="161"/>
      <c r="AB26555" s="164"/>
    </row>
    <row r="26556" spans="10:28">
      <c r="J26556" s="161"/>
      <c r="AB26556" s="164"/>
    </row>
    <row r="26557" spans="10:28">
      <c r="J26557" s="161"/>
      <c r="AB26557" s="164"/>
    </row>
    <row r="26558" spans="10:28">
      <c r="J26558" s="161"/>
      <c r="AB26558" s="164"/>
    </row>
    <row r="26559" spans="10:28">
      <c r="J26559" s="161"/>
      <c r="AB26559" s="164"/>
    </row>
    <row r="26560" spans="10:28">
      <c r="J26560" s="161"/>
      <c r="AB26560" s="164"/>
    </row>
    <row r="26561" spans="5:28">
      <c r="J26561" s="161"/>
      <c r="AB26561" s="164"/>
    </row>
    <row r="26562" spans="5:28">
      <c r="J26562" s="161"/>
      <c r="AB26562" s="164"/>
    </row>
    <row r="26563" spans="5:28">
      <c r="J26563" s="161"/>
      <c r="AB26563" s="164"/>
    </row>
    <row r="26564" spans="5:28">
      <c r="J26564" s="161"/>
      <c r="AB26564" s="164"/>
    </row>
    <row r="26565" spans="5:28">
      <c r="J26565" s="161"/>
      <c r="AB26565" s="164"/>
    </row>
    <row r="26566" spans="5:28">
      <c r="J26566" s="161"/>
      <c r="AB26566" s="164"/>
    </row>
    <row r="26567" spans="5:28">
      <c r="J26567" s="161"/>
      <c r="AB26567" s="164"/>
    </row>
    <row r="26568" spans="5:28">
      <c r="E26568" s="166"/>
      <c r="J26568" s="161"/>
      <c r="AB26568" s="164"/>
    </row>
    <row r="26569" spans="5:28">
      <c r="E26569" s="166"/>
      <c r="J26569" s="161"/>
      <c r="AB26569" s="164"/>
    </row>
    <row r="26570" spans="5:28">
      <c r="E26570" s="166"/>
      <c r="J26570" s="161"/>
      <c r="AB26570" s="164"/>
    </row>
    <row r="26571" spans="5:28">
      <c r="E26571" s="166"/>
      <c r="J26571" s="161"/>
      <c r="AB26571" s="164"/>
    </row>
    <row r="26572" spans="5:28">
      <c r="E26572" s="166"/>
      <c r="J26572" s="161"/>
      <c r="AB26572" s="164"/>
    </row>
    <row r="26573" spans="5:28">
      <c r="E26573" s="166"/>
      <c r="J26573" s="161"/>
      <c r="AB26573" s="164"/>
    </row>
    <row r="26574" spans="5:28">
      <c r="J26574" s="161"/>
      <c r="AB26574" s="164"/>
    </row>
    <row r="26575" spans="5:28">
      <c r="J26575" s="161"/>
      <c r="AB26575" s="164"/>
    </row>
    <row r="26576" spans="5:28">
      <c r="J26576" s="161"/>
      <c r="AB26576" s="164"/>
    </row>
    <row r="26577" spans="10:28">
      <c r="J26577" s="161"/>
      <c r="AB26577" s="164"/>
    </row>
    <row r="26578" spans="10:28">
      <c r="J26578" s="161"/>
      <c r="AB26578" s="164"/>
    </row>
    <row r="26579" spans="10:28">
      <c r="J26579" s="161"/>
      <c r="AB26579" s="164"/>
    </row>
    <row r="26580" spans="10:28">
      <c r="J26580" s="161"/>
      <c r="AB26580" s="164"/>
    </row>
    <row r="26581" spans="10:28">
      <c r="J26581" s="161"/>
      <c r="AB26581" s="164"/>
    </row>
    <row r="26582" spans="10:28">
      <c r="J26582" s="161"/>
      <c r="AB26582" s="164"/>
    </row>
    <row r="26583" spans="10:28">
      <c r="J26583" s="161"/>
      <c r="AB26583" s="164"/>
    </row>
    <row r="26584" spans="10:28">
      <c r="J26584" s="161"/>
      <c r="AB26584" s="164"/>
    </row>
    <row r="26585" spans="10:28">
      <c r="J26585" s="161"/>
      <c r="AB26585" s="164"/>
    </row>
    <row r="26586" spans="10:28">
      <c r="J26586" s="161"/>
      <c r="AB26586" s="164"/>
    </row>
    <row r="26587" spans="10:28">
      <c r="J26587" s="161"/>
      <c r="AB26587" s="164"/>
    </row>
    <row r="26588" spans="10:28">
      <c r="J26588" s="161"/>
      <c r="AB26588" s="164"/>
    </row>
    <row r="26589" spans="10:28">
      <c r="J26589" s="161"/>
      <c r="AB26589" s="164"/>
    </row>
    <row r="26590" spans="10:28">
      <c r="J26590" s="161"/>
      <c r="AB26590" s="164"/>
    </row>
    <row r="26591" spans="10:28">
      <c r="J26591" s="161"/>
      <c r="AB26591" s="164"/>
    </row>
    <row r="26592" spans="10:28">
      <c r="J26592" s="161"/>
      <c r="AB26592" s="164"/>
    </row>
    <row r="26593" spans="10:28">
      <c r="J26593" s="161"/>
      <c r="AB26593" s="164"/>
    </row>
    <row r="26594" spans="10:28">
      <c r="J26594" s="161"/>
      <c r="AB26594" s="164"/>
    </row>
    <row r="26595" spans="10:28">
      <c r="J26595" s="161"/>
      <c r="AB26595" s="164"/>
    </row>
    <row r="26596" spans="10:28">
      <c r="J26596" s="161"/>
      <c r="AB26596" s="164"/>
    </row>
    <row r="26597" spans="10:28">
      <c r="J26597" s="161"/>
      <c r="AB26597" s="164"/>
    </row>
    <row r="26598" spans="10:28">
      <c r="J26598" s="161"/>
      <c r="AB26598" s="164"/>
    </row>
    <row r="26599" spans="10:28">
      <c r="J26599" s="161"/>
      <c r="AB26599" s="164"/>
    </row>
    <row r="26600" spans="10:28">
      <c r="J26600" s="161"/>
      <c r="AB26600" s="164"/>
    </row>
    <row r="26601" spans="10:28">
      <c r="J26601" s="161"/>
      <c r="AB26601" s="164"/>
    </row>
    <row r="26602" spans="10:28">
      <c r="J26602" s="161"/>
      <c r="AB26602" s="164"/>
    </row>
    <row r="26603" spans="10:28">
      <c r="J26603" s="161"/>
      <c r="AB26603" s="164"/>
    </row>
    <row r="26604" spans="10:28">
      <c r="J26604" s="161"/>
      <c r="AB26604" s="164"/>
    </row>
    <row r="26605" spans="10:28">
      <c r="J26605" s="161"/>
      <c r="AB26605" s="164"/>
    </row>
    <row r="26606" spans="10:28">
      <c r="J26606" s="161"/>
      <c r="AB26606" s="164"/>
    </row>
    <row r="26607" spans="10:28">
      <c r="J26607" s="161"/>
      <c r="AB26607" s="164"/>
    </row>
    <row r="26608" spans="10:28">
      <c r="J26608" s="161"/>
      <c r="AB26608" s="164"/>
    </row>
    <row r="26609" spans="10:28">
      <c r="J26609" s="161"/>
      <c r="AB26609" s="164"/>
    </row>
    <row r="26610" spans="10:28">
      <c r="J26610" s="161"/>
      <c r="AB26610" s="164"/>
    </row>
    <row r="26611" spans="10:28">
      <c r="J26611" s="161"/>
      <c r="AB26611" s="164"/>
    </row>
    <row r="26612" spans="10:28">
      <c r="J26612" s="161"/>
      <c r="AB26612" s="164"/>
    </row>
    <row r="26613" spans="10:28">
      <c r="J26613" s="161"/>
      <c r="AB26613" s="164"/>
    </row>
    <row r="26614" spans="10:28">
      <c r="J26614" s="161"/>
      <c r="AB26614" s="164"/>
    </row>
    <row r="26615" spans="10:28">
      <c r="J26615" s="161"/>
      <c r="AB26615" s="164"/>
    </row>
    <row r="26616" spans="10:28">
      <c r="J26616" s="161"/>
      <c r="AB26616" s="164"/>
    </row>
    <row r="26617" spans="10:28">
      <c r="J26617" s="161"/>
      <c r="AB26617" s="164"/>
    </row>
    <row r="26618" spans="10:28">
      <c r="J26618" s="161"/>
      <c r="AB26618" s="164"/>
    </row>
    <row r="26619" spans="10:28">
      <c r="J26619" s="161"/>
      <c r="AB26619" s="164"/>
    </row>
    <row r="26620" spans="10:28">
      <c r="J26620" s="161"/>
      <c r="AB26620" s="164"/>
    </row>
    <row r="26621" spans="10:28">
      <c r="J26621" s="161"/>
      <c r="AB26621" s="164"/>
    </row>
    <row r="26622" spans="10:28">
      <c r="J26622" s="161"/>
      <c r="AB26622" s="164"/>
    </row>
    <row r="26623" spans="10:28">
      <c r="J26623" s="161"/>
      <c r="AB26623" s="164"/>
    </row>
    <row r="26624" spans="10:28">
      <c r="J26624" s="161"/>
      <c r="AB26624" s="164"/>
    </row>
    <row r="26625" spans="10:28">
      <c r="J26625" s="161"/>
      <c r="AB26625" s="164"/>
    </row>
    <row r="26626" spans="10:28">
      <c r="J26626" s="161"/>
      <c r="AB26626" s="164"/>
    </row>
    <row r="26627" spans="10:28">
      <c r="J26627" s="161"/>
      <c r="AB26627" s="164"/>
    </row>
    <row r="26628" spans="10:28">
      <c r="J26628" s="161"/>
      <c r="AB26628" s="164"/>
    </row>
    <row r="26629" spans="10:28">
      <c r="J26629" s="161"/>
      <c r="AB26629" s="164"/>
    </row>
    <row r="26630" spans="10:28">
      <c r="J26630" s="161"/>
      <c r="AB26630" s="164"/>
    </row>
    <row r="26631" spans="10:28">
      <c r="J26631" s="161"/>
      <c r="AB26631" s="164"/>
    </row>
    <row r="26632" spans="10:28">
      <c r="J26632" s="161"/>
      <c r="AB26632" s="164"/>
    </row>
    <row r="26633" spans="10:28">
      <c r="J26633" s="161"/>
      <c r="AB26633" s="164"/>
    </row>
    <row r="26634" spans="10:28">
      <c r="J26634" s="161"/>
      <c r="AB26634" s="164"/>
    </row>
    <row r="26635" spans="10:28">
      <c r="J26635" s="161"/>
      <c r="AB26635" s="164"/>
    </row>
    <row r="26636" spans="10:28">
      <c r="J26636" s="161"/>
      <c r="AB26636" s="164"/>
    </row>
    <row r="26637" spans="10:28">
      <c r="J26637" s="161"/>
      <c r="AB26637" s="164"/>
    </row>
    <row r="26638" spans="10:28">
      <c r="J26638" s="161"/>
      <c r="AB26638" s="164"/>
    </row>
    <row r="26639" spans="10:28">
      <c r="J26639" s="161"/>
      <c r="AB26639" s="164"/>
    </row>
    <row r="26640" spans="10:28">
      <c r="J26640" s="161"/>
      <c r="AB26640" s="164"/>
    </row>
    <row r="26641" spans="10:28">
      <c r="J26641" s="161"/>
      <c r="AB26641" s="164"/>
    </row>
    <row r="26642" spans="10:28">
      <c r="J26642" s="161"/>
      <c r="AB26642" s="164"/>
    </row>
    <row r="26643" spans="10:28">
      <c r="J26643" s="161"/>
      <c r="AB26643" s="164"/>
    </row>
    <row r="26644" spans="10:28">
      <c r="J26644" s="161"/>
      <c r="AB26644" s="164"/>
    </row>
    <row r="26645" spans="10:28">
      <c r="J26645" s="161"/>
      <c r="AB26645" s="164"/>
    </row>
    <row r="26646" spans="10:28">
      <c r="J26646" s="161"/>
      <c r="AB26646" s="164"/>
    </row>
    <row r="26647" spans="10:28">
      <c r="J26647" s="161"/>
      <c r="AB26647" s="164"/>
    </row>
    <row r="26648" spans="10:28">
      <c r="J26648" s="161"/>
      <c r="AB26648" s="164"/>
    </row>
    <row r="26649" spans="10:28">
      <c r="J26649" s="161"/>
      <c r="AB26649" s="164"/>
    </row>
    <row r="26650" spans="10:28">
      <c r="J26650" s="161"/>
      <c r="AB26650" s="164"/>
    </row>
    <row r="26651" spans="10:28">
      <c r="J26651" s="161"/>
      <c r="AB26651" s="164"/>
    </row>
    <row r="26652" spans="10:28">
      <c r="J26652" s="161"/>
      <c r="AB26652" s="164"/>
    </row>
    <row r="26653" spans="10:28">
      <c r="J26653" s="161"/>
      <c r="AB26653" s="164"/>
    </row>
    <row r="26654" spans="10:28">
      <c r="J26654" s="161"/>
      <c r="AB26654" s="164"/>
    </row>
    <row r="26655" spans="10:28">
      <c r="J26655" s="161"/>
      <c r="AB26655" s="164"/>
    </row>
    <row r="26656" spans="10:28">
      <c r="J26656" s="161"/>
      <c r="AB26656" s="164"/>
    </row>
    <row r="26657" spans="10:28">
      <c r="J26657" s="161"/>
      <c r="AB26657" s="164"/>
    </row>
    <row r="26658" spans="10:28">
      <c r="J26658" s="161"/>
      <c r="AB26658" s="164"/>
    </row>
    <row r="26659" spans="10:28">
      <c r="J26659" s="161"/>
      <c r="AB26659" s="164"/>
    </row>
    <row r="26660" spans="10:28">
      <c r="J26660" s="161"/>
      <c r="AB26660" s="164"/>
    </row>
    <row r="26661" spans="10:28">
      <c r="J26661" s="161"/>
      <c r="AB26661" s="164"/>
    </row>
    <row r="26662" spans="10:28">
      <c r="J26662" s="161"/>
      <c r="AB26662" s="164"/>
    </row>
    <row r="26663" spans="10:28">
      <c r="J26663" s="161"/>
      <c r="AB26663" s="164"/>
    </row>
    <row r="26664" spans="10:28">
      <c r="J26664" s="161"/>
      <c r="AB26664" s="164"/>
    </row>
    <row r="26665" spans="10:28">
      <c r="J26665" s="161"/>
      <c r="AB26665" s="164"/>
    </row>
    <row r="26666" spans="10:28">
      <c r="J26666" s="161"/>
      <c r="AB26666" s="164"/>
    </row>
    <row r="26667" spans="10:28">
      <c r="J26667" s="161"/>
      <c r="AB26667" s="164"/>
    </row>
    <row r="26668" spans="10:28">
      <c r="J26668" s="161"/>
      <c r="AB26668" s="164"/>
    </row>
    <row r="26669" spans="10:28">
      <c r="J26669" s="161"/>
      <c r="AB26669" s="164"/>
    </row>
    <row r="26670" spans="10:28">
      <c r="J26670" s="161"/>
      <c r="AB26670" s="164"/>
    </row>
    <row r="26671" spans="10:28">
      <c r="J26671" s="161"/>
      <c r="AB26671" s="164"/>
    </row>
    <row r="26672" spans="10:28">
      <c r="J26672" s="161"/>
      <c r="AB26672" s="164"/>
    </row>
    <row r="26673" spans="10:28">
      <c r="J26673" s="161"/>
      <c r="AB26673" s="164"/>
    </row>
    <row r="26674" spans="10:28">
      <c r="J26674" s="161"/>
      <c r="AB26674" s="164"/>
    </row>
    <row r="26675" spans="10:28">
      <c r="J26675" s="161"/>
      <c r="AB26675" s="164"/>
    </row>
    <row r="26676" spans="10:28">
      <c r="J26676" s="161"/>
      <c r="AB26676" s="164"/>
    </row>
    <row r="26677" spans="10:28">
      <c r="J26677" s="161"/>
      <c r="AB26677" s="164"/>
    </row>
    <row r="26678" spans="10:28">
      <c r="J26678" s="161"/>
      <c r="AB26678" s="164"/>
    </row>
    <row r="26679" spans="10:28">
      <c r="J26679" s="161"/>
      <c r="AB26679" s="164"/>
    </row>
    <row r="26680" spans="10:28">
      <c r="J26680" s="161"/>
      <c r="AB26680" s="164"/>
    </row>
    <row r="26681" spans="10:28">
      <c r="J26681" s="161"/>
      <c r="AB26681" s="164"/>
    </row>
    <row r="26682" spans="10:28">
      <c r="J26682" s="161"/>
      <c r="AB26682" s="164"/>
    </row>
    <row r="26683" spans="10:28">
      <c r="J26683" s="161"/>
      <c r="R26683" s="166"/>
      <c r="AB26683" s="164"/>
    </row>
    <row r="26684" spans="10:28">
      <c r="J26684" s="161"/>
      <c r="AB26684" s="164"/>
    </row>
    <row r="26685" spans="10:28">
      <c r="J26685" s="161"/>
      <c r="R26685" s="166"/>
      <c r="AB26685" s="164"/>
    </row>
    <row r="26686" spans="10:28">
      <c r="J26686" s="161"/>
      <c r="AB26686" s="164"/>
    </row>
    <row r="26687" spans="10:28">
      <c r="J26687" s="161"/>
      <c r="AB26687" s="164"/>
    </row>
    <row r="26688" spans="10:28">
      <c r="J26688" s="161"/>
      <c r="AB26688" s="164"/>
    </row>
    <row r="26689" spans="5:28">
      <c r="J26689" s="161"/>
      <c r="AB26689" s="164"/>
    </row>
    <row r="26690" spans="5:28">
      <c r="J26690" s="161"/>
      <c r="AB26690" s="164"/>
    </row>
    <row r="26691" spans="5:28">
      <c r="J26691" s="161"/>
      <c r="AB26691" s="164"/>
    </row>
    <row r="26692" spans="5:28">
      <c r="J26692" s="161"/>
      <c r="AB26692" s="164"/>
    </row>
    <row r="26693" spans="5:28">
      <c r="J26693" s="161"/>
      <c r="AB26693" s="164"/>
    </row>
    <row r="26694" spans="5:28">
      <c r="J26694" s="161"/>
      <c r="AB26694" s="164"/>
    </row>
    <row r="26695" spans="5:28">
      <c r="J26695" s="161"/>
      <c r="AB26695" s="164"/>
    </row>
    <row r="26696" spans="5:28">
      <c r="J26696" s="161"/>
      <c r="AB26696" s="164"/>
    </row>
    <row r="26697" spans="5:28">
      <c r="J26697" s="161"/>
      <c r="AB26697" s="164"/>
    </row>
    <row r="26698" spans="5:28">
      <c r="J26698" s="161"/>
      <c r="AB26698" s="164"/>
    </row>
    <row r="26699" spans="5:28">
      <c r="J26699" s="161"/>
      <c r="AB26699" s="164"/>
    </row>
    <row r="26700" spans="5:28">
      <c r="E26700" s="166"/>
      <c r="J26700" s="161"/>
      <c r="AB26700" s="164"/>
    </row>
    <row r="26701" spans="5:28">
      <c r="E26701" s="166"/>
      <c r="J26701" s="161"/>
      <c r="AB26701" s="164"/>
    </row>
    <row r="26702" spans="5:28">
      <c r="E26702" s="166"/>
      <c r="J26702" s="161"/>
      <c r="AB26702" s="164"/>
    </row>
    <row r="26703" spans="5:28">
      <c r="E26703" s="166"/>
      <c r="J26703" s="161"/>
      <c r="AB26703" s="164"/>
    </row>
    <row r="26704" spans="5:28">
      <c r="E26704" s="166"/>
      <c r="J26704" s="161"/>
      <c r="AB26704" s="164"/>
    </row>
    <row r="26705" spans="5:28">
      <c r="E26705" s="166"/>
      <c r="J26705" s="161"/>
      <c r="AB26705" s="164"/>
    </row>
    <row r="26706" spans="5:28">
      <c r="E26706" s="166"/>
      <c r="J26706" s="161"/>
      <c r="AB26706" s="164"/>
    </row>
    <row r="26707" spans="5:28">
      <c r="E26707" s="166"/>
      <c r="F26707" s="166"/>
      <c r="J26707" s="161"/>
      <c r="AB26707" s="164"/>
    </row>
    <row r="26708" spans="5:28">
      <c r="E26708" s="166"/>
      <c r="F26708" s="166"/>
      <c r="J26708" s="161"/>
      <c r="AB26708" s="164"/>
    </row>
    <row r="26709" spans="5:28">
      <c r="E26709" s="166"/>
      <c r="F26709" s="166"/>
      <c r="J26709" s="161"/>
      <c r="AB26709" s="164"/>
    </row>
    <row r="26710" spans="5:28">
      <c r="E26710" s="166"/>
      <c r="F26710" s="166"/>
      <c r="J26710" s="161"/>
      <c r="AB26710" s="164"/>
    </row>
    <row r="26711" spans="5:28">
      <c r="E26711" s="166"/>
      <c r="J26711" s="161"/>
      <c r="AB26711" s="164"/>
    </row>
    <row r="26712" spans="5:28">
      <c r="E26712" s="166"/>
      <c r="J26712" s="161"/>
      <c r="AB26712" s="164"/>
    </row>
    <row r="26713" spans="5:28">
      <c r="J26713" s="161"/>
      <c r="AB26713" s="164"/>
    </row>
    <row r="26714" spans="5:28">
      <c r="J26714" s="161"/>
      <c r="AB26714" s="164"/>
    </row>
    <row r="26715" spans="5:28">
      <c r="J26715" s="161"/>
      <c r="AB26715" s="164"/>
    </row>
    <row r="26716" spans="5:28">
      <c r="J26716" s="161"/>
      <c r="AB26716" s="164"/>
    </row>
    <row r="26717" spans="5:28">
      <c r="J26717" s="161"/>
      <c r="AB26717" s="164"/>
    </row>
    <row r="26718" spans="5:28">
      <c r="J26718" s="161"/>
      <c r="AB26718" s="164"/>
    </row>
    <row r="26719" spans="5:28">
      <c r="J26719" s="161"/>
      <c r="AB26719" s="164"/>
    </row>
    <row r="26720" spans="5:28">
      <c r="J26720" s="161"/>
      <c r="AB26720" s="164"/>
    </row>
    <row r="26721" spans="5:28">
      <c r="J26721" s="161"/>
      <c r="AB26721" s="164"/>
    </row>
    <row r="26722" spans="5:28">
      <c r="J26722" s="161"/>
      <c r="AB26722" s="164"/>
    </row>
    <row r="26723" spans="5:28">
      <c r="J26723" s="161"/>
      <c r="AB26723" s="164"/>
    </row>
    <row r="26724" spans="5:28">
      <c r="J26724" s="161"/>
      <c r="AB26724" s="164"/>
    </row>
    <row r="26725" spans="5:28">
      <c r="J26725" s="161"/>
      <c r="AB26725" s="164"/>
    </row>
    <row r="26726" spans="5:28">
      <c r="J26726" s="161"/>
      <c r="AB26726" s="164"/>
    </row>
    <row r="26727" spans="5:28">
      <c r="J26727" s="161"/>
      <c r="AB26727" s="164"/>
    </row>
    <row r="26728" spans="5:28">
      <c r="E26728" s="166"/>
      <c r="J26728" s="161"/>
      <c r="AB26728" s="164"/>
    </row>
    <row r="26729" spans="5:28">
      <c r="E26729" s="166"/>
      <c r="J26729" s="161"/>
      <c r="AB26729" s="164"/>
    </row>
    <row r="26730" spans="5:28">
      <c r="E26730" s="166"/>
      <c r="J26730" s="161"/>
      <c r="AB26730" s="164"/>
    </row>
    <row r="26731" spans="5:28">
      <c r="E26731" s="166"/>
      <c r="J26731" s="161"/>
      <c r="AB26731" s="164"/>
    </row>
    <row r="26732" spans="5:28">
      <c r="E26732" s="166"/>
      <c r="J26732" s="161"/>
      <c r="AB26732" s="164"/>
    </row>
    <row r="26733" spans="5:28">
      <c r="E26733" s="166"/>
      <c r="J26733" s="161"/>
      <c r="AB26733" s="164"/>
    </row>
    <row r="26734" spans="5:28">
      <c r="J26734" s="161"/>
      <c r="AB26734" s="164"/>
    </row>
    <row r="26735" spans="5:28">
      <c r="J26735" s="161"/>
      <c r="AB26735" s="164"/>
    </row>
    <row r="26736" spans="5:28">
      <c r="J26736" s="161"/>
      <c r="AB26736" s="164"/>
    </row>
    <row r="26737" spans="10:28">
      <c r="J26737" s="161"/>
      <c r="AB26737" s="164"/>
    </row>
    <row r="26738" spans="10:28">
      <c r="J26738" s="161"/>
      <c r="AB26738" s="164"/>
    </row>
    <row r="26739" spans="10:28">
      <c r="J26739" s="161"/>
      <c r="AB26739" s="164"/>
    </row>
    <row r="26740" spans="10:28">
      <c r="J26740" s="161"/>
      <c r="AB26740" s="164"/>
    </row>
    <row r="26741" spans="10:28">
      <c r="J26741" s="161"/>
      <c r="AB26741" s="164"/>
    </row>
    <row r="26742" spans="10:28">
      <c r="J26742" s="161"/>
      <c r="AB26742" s="164"/>
    </row>
    <row r="26743" spans="10:28">
      <c r="J26743" s="161"/>
      <c r="AB26743" s="164"/>
    </row>
    <row r="26744" spans="10:28">
      <c r="J26744" s="161"/>
      <c r="AB26744" s="164"/>
    </row>
    <row r="26745" spans="10:28">
      <c r="J26745" s="161"/>
      <c r="AB26745" s="164"/>
    </row>
    <row r="26746" spans="10:28">
      <c r="J26746" s="161"/>
      <c r="AB26746" s="164"/>
    </row>
    <row r="26747" spans="10:28">
      <c r="J26747" s="161"/>
      <c r="AB26747" s="164"/>
    </row>
    <row r="26748" spans="10:28">
      <c r="J26748" s="161"/>
      <c r="AB26748" s="164"/>
    </row>
    <row r="26749" spans="10:28">
      <c r="J26749" s="161"/>
      <c r="AB26749" s="164"/>
    </row>
    <row r="26750" spans="10:28">
      <c r="J26750" s="161"/>
      <c r="AB26750" s="164"/>
    </row>
    <row r="26751" spans="10:28">
      <c r="J26751" s="161"/>
      <c r="AB26751" s="164"/>
    </row>
    <row r="26752" spans="10:28">
      <c r="J26752" s="161"/>
      <c r="AB26752" s="164"/>
    </row>
    <row r="26753" spans="5:28">
      <c r="J26753" s="161"/>
      <c r="AB26753" s="164"/>
    </row>
    <row r="26754" spans="5:28">
      <c r="J26754" s="161"/>
      <c r="AB26754" s="164"/>
    </row>
    <row r="26755" spans="5:28">
      <c r="J26755" s="161"/>
      <c r="AB26755" s="164"/>
    </row>
    <row r="26756" spans="5:28">
      <c r="J26756" s="161"/>
      <c r="AB26756" s="164"/>
    </row>
    <row r="26757" spans="5:28">
      <c r="J26757" s="161"/>
      <c r="AB26757" s="164"/>
    </row>
    <row r="26758" spans="5:28">
      <c r="J26758" s="161"/>
      <c r="AB26758" s="164"/>
    </row>
    <row r="26759" spans="5:28">
      <c r="J26759" s="161"/>
      <c r="AB26759" s="164"/>
    </row>
    <row r="26760" spans="5:28">
      <c r="J26760" s="161"/>
      <c r="AB26760" s="164"/>
    </row>
    <row r="26761" spans="5:28">
      <c r="J26761" s="161"/>
      <c r="AB26761" s="164"/>
    </row>
    <row r="26762" spans="5:28">
      <c r="E26762" s="166"/>
      <c r="J26762" s="161"/>
      <c r="AB26762" s="164"/>
    </row>
    <row r="26763" spans="5:28">
      <c r="E26763" s="166"/>
      <c r="J26763" s="161"/>
      <c r="AB26763" s="164"/>
    </row>
    <row r="26764" spans="5:28">
      <c r="E26764" s="166"/>
      <c r="J26764" s="161"/>
      <c r="AB26764" s="164"/>
    </row>
    <row r="26765" spans="5:28">
      <c r="J26765" s="161"/>
      <c r="AB26765" s="164"/>
    </row>
    <row r="26766" spans="5:28">
      <c r="J26766" s="161"/>
      <c r="AB26766" s="164"/>
    </row>
    <row r="26767" spans="5:28">
      <c r="J26767" s="161"/>
      <c r="AB26767" s="164"/>
    </row>
    <row r="26768" spans="5:28">
      <c r="J26768" s="161"/>
      <c r="AB26768" s="164"/>
    </row>
    <row r="26769" spans="5:28">
      <c r="J26769" s="161"/>
      <c r="AB26769" s="164"/>
    </row>
    <row r="26770" spans="5:28">
      <c r="J26770" s="161"/>
      <c r="AB26770" s="164"/>
    </row>
    <row r="26771" spans="5:28">
      <c r="E26771" s="166"/>
      <c r="J26771" s="161"/>
      <c r="AB26771" s="164"/>
    </row>
    <row r="26772" spans="5:28">
      <c r="E26772" s="166"/>
      <c r="J26772" s="161"/>
      <c r="AB26772" s="164"/>
    </row>
    <row r="26773" spans="5:28">
      <c r="E26773" s="166"/>
      <c r="J26773" s="161"/>
      <c r="AB26773" s="164"/>
    </row>
    <row r="26774" spans="5:28">
      <c r="J26774" s="161"/>
      <c r="AB26774" s="164"/>
    </row>
    <row r="26775" spans="5:28">
      <c r="J26775" s="161"/>
      <c r="AB26775" s="164"/>
    </row>
    <row r="26776" spans="5:28">
      <c r="J26776" s="161"/>
      <c r="AB26776" s="164"/>
    </row>
    <row r="26777" spans="5:28">
      <c r="J26777" s="161"/>
      <c r="AB26777" s="164"/>
    </row>
    <row r="26778" spans="5:28">
      <c r="J26778" s="161"/>
      <c r="AB26778" s="164"/>
    </row>
    <row r="26779" spans="5:28">
      <c r="J26779" s="161"/>
      <c r="AB26779" s="164"/>
    </row>
    <row r="26780" spans="5:28">
      <c r="E26780" s="166"/>
      <c r="J26780" s="161"/>
      <c r="AB26780" s="164"/>
    </row>
    <row r="26781" spans="5:28">
      <c r="E26781" s="166"/>
      <c r="J26781" s="161"/>
      <c r="AB26781" s="164"/>
    </row>
    <row r="26782" spans="5:28">
      <c r="J26782" s="161"/>
      <c r="AB26782" s="164"/>
    </row>
    <row r="26783" spans="5:28">
      <c r="J26783" s="161"/>
      <c r="AB26783" s="164"/>
    </row>
    <row r="26784" spans="5:28">
      <c r="J26784" s="161"/>
      <c r="AB26784" s="164"/>
    </row>
    <row r="26785" spans="10:28">
      <c r="J26785" s="161"/>
      <c r="AB26785" s="164"/>
    </row>
    <row r="26786" spans="10:28">
      <c r="J26786" s="161"/>
      <c r="AB26786" s="164"/>
    </row>
    <row r="26787" spans="10:28">
      <c r="J26787" s="161"/>
      <c r="AB26787" s="164"/>
    </row>
    <row r="26788" spans="10:28">
      <c r="J26788" s="161"/>
      <c r="AB26788" s="164"/>
    </row>
    <row r="26789" spans="10:28">
      <c r="J26789" s="161"/>
      <c r="AB26789" s="164"/>
    </row>
    <row r="26790" spans="10:28">
      <c r="J26790" s="161"/>
      <c r="AB26790" s="164"/>
    </row>
    <row r="26791" spans="10:28">
      <c r="J26791" s="161"/>
      <c r="AB26791" s="164"/>
    </row>
    <row r="26792" spans="10:28">
      <c r="J26792" s="161"/>
      <c r="AB26792" s="164"/>
    </row>
    <row r="26793" spans="10:28">
      <c r="J26793" s="161"/>
      <c r="AB26793" s="164"/>
    </row>
    <row r="26794" spans="10:28">
      <c r="J26794" s="161"/>
      <c r="AB26794" s="164"/>
    </row>
    <row r="26795" spans="10:28">
      <c r="J26795" s="161"/>
      <c r="AB26795" s="164"/>
    </row>
    <row r="26796" spans="10:28">
      <c r="J26796" s="161"/>
      <c r="AB26796" s="164"/>
    </row>
    <row r="26797" spans="10:28">
      <c r="J26797" s="161"/>
      <c r="AB26797" s="164"/>
    </row>
    <row r="26798" spans="10:28">
      <c r="J26798" s="161"/>
      <c r="AB26798" s="164"/>
    </row>
    <row r="26799" spans="10:28">
      <c r="J26799" s="161"/>
      <c r="AB26799" s="164"/>
    </row>
    <row r="26800" spans="10:28">
      <c r="J26800" s="161"/>
      <c r="AB26800" s="164"/>
    </row>
    <row r="26801" spans="5:28">
      <c r="J26801" s="161"/>
      <c r="AB26801" s="164"/>
    </row>
    <row r="26802" spans="5:28">
      <c r="J26802" s="161"/>
      <c r="AB26802" s="164"/>
    </row>
    <row r="26803" spans="5:28">
      <c r="J26803" s="161"/>
      <c r="AB26803" s="164"/>
    </row>
    <row r="26804" spans="5:28">
      <c r="J26804" s="161"/>
      <c r="AB26804" s="164"/>
    </row>
    <row r="26805" spans="5:28">
      <c r="J26805" s="161"/>
      <c r="AB26805" s="164"/>
    </row>
    <row r="26806" spans="5:28">
      <c r="E26806" s="166"/>
      <c r="J26806" s="161"/>
      <c r="AB26806" s="164"/>
    </row>
    <row r="26807" spans="5:28">
      <c r="E26807" s="166"/>
      <c r="J26807" s="161"/>
      <c r="AB26807" s="164"/>
    </row>
    <row r="26808" spans="5:28">
      <c r="E26808" s="166"/>
      <c r="J26808" s="161"/>
      <c r="AB26808" s="164"/>
    </row>
    <row r="26809" spans="5:28">
      <c r="E26809" s="166"/>
      <c r="J26809" s="161"/>
      <c r="AB26809" s="164"/>
    </row>
    <row r="26810" spans="5:28">
      <c r="E26810" s="166"/>
      <c r="J26810" s="161"/>
      <c r="AB26810" s="164"/>
    </row>
    <row r="26811" spans="5:28">
      <c r="E26811" s="166"/>
      <c r="J26811" s="161"/>
      <c r="AB26811" s="164"/>
    </row>
    <row r="26812" spans="5:28">
      <c r="E26812" s="166"/>
      <c r="J26812" s="161"/>
      <c r="AB26812" s="164"/>
    </row>
    <row r="26813" spans="5:28">
      <c r="J26813" s="161"/>
      <c r="AB26813" s="164"/>
    </row>
    <row r="26814" spans="5:28">
      <c r="J26814" s="161"/>
      <c r="AB26814" s="164"/>
    </row>
    <row r="26815" spans="5:28">
      <c r="J26815" s="161"/>
      <c r="AB26815" s="164"/>
    </row>
    <row r="26816" spans="5:28">
      <c r="J26816" s="161"/>
      <c r="AB26816" s="164"/>
    </row>
    <row r="26817" spans="10:28">
      <c r="J26817" s="161"/>
      <c r="AB26817" s="164"/>
    </row>
    <row r="26818" spans="10:28">
      <c r="J26818" s="161"/>
      <c r="AB26818" s="164"/>
    </row>
    <row r="26819" spans="10:28">
      <c r="J26819" s="161"/>
      <c r="AB26819" s="164"/>
    </row>
    <row r="26820" spans="10:28">
      <c r="J26820" s="161"/>
      <c r="AB26820" s="164"/>
    </row>
    <row r="26821" spans="10:28">
      <c r="J26821" s="161"/>
      <c r="AB26821" s="164"/>
    </row>
    <row r="26822" spans="10:28">
      <c r="J26822" s="161"/>
      <c r="AB26822" s="164"/>
    </row>
    <row r="26823" spans="10:28">
      <c r="J26823" s="161"/>
      <c r="AB26823" s="164"/>
    </row>
    <row r="26824" spans="10:28">
      <c r="J26824" s="161"/>
      <c r="AB26824" s="164"/>
    </row>
    <row r="26825" spans="10:28">
      <c r="J26825" s="161"/>
      <c r="AB26825" s="164"/>
    </row>
    <row r="26826" spans="10:28">
      <c r="J26826" s="161"/>
      <c r="AB26826" s="164"/>
    </row>
    <row r="26827" spans="10:28">
      <c r="J26827" s="161"/>
      <c r="AB26827" s="164"/>
    </row>
    <row r="26828" spans="10:28">
      <c r="J26828" s="161"/>
      <c r="AB26828" s="164"/>
    </row>
    <row r="26829" spans="10:28">
      <c r="J26829" s="161"/>
      <c r="AB26829" s="164"/>
    </row>
    <row r="26830" spans="10:28">
      <c r="J26830" s="161"/>
      <c r="AB26830" s="164"/>
    </row>
    <row r="26831" spans="10:28">
      <c r="J26831" s="161"/>
      <c r="AB26831" s="164"/>
    </row>
    <row r="26832" spans="10:28">
      <c r="J26832" s="161"/>
      <c r="AB26832" s="164"/>
    </row>
    <row r="26833" spans="10:28">
      <c r="J26833" s="161"/>
      <c r="AB26833" s="164"/>
    </row>
    <row r="26834" spans="10:28">
      <c r="J26834" s="161"/>
      <c r="AB26834" s="164"/>
    </row>
    <row r="26835" spans="10:28">
      <c r="J26835" s="161"/>
      <c r="AB26835" s="164"/>
    </row>
    <row r="26836" spans="10:28">
      <c r="J26836" s="161"/>
      <c r="AB26836" s="164"/>
    </row>
    <row r="26837" spans="10:28">
      <c r="J26837" s="161"/>
      <c r="AB26837" s="164"/>
    </row>
    <row r="26838" spans="10:28">
      <c r="J26838" s="161"/>
      <c r="AB26838" s="164"/>
    </row>
    <row r="26839" spans="10:28">
      <c r="J26839" s="161"/>
      <c r="AB26839" s="164"/>
    </row>
    <row r="26840" spans="10:28">
      <c r="J26840" s="161"/>
      <c r="AB26840" s="164"/>
    </row>
    <row r="26841" spans="10:28">
      <c r="J26841" s="161"/>
      <c r="AB26841" s="164"/>
    </row>
    <row r="26842" spans="10:28">
      <c r="J26842" s="161"/>
      <c r="AB26842" s="164"/>
    </row>
    <row r="26843" spans="10:28">
      <c r="J26843" s="161"/>
      <c r="AB26843" s="164"/>
    </row>
    <row r="26844" spans="10:28">
      <c r="J26844" s="161"/>
      <c r="AB26844" s="164"/>
    </row>
    <row r="26845" spans="10:28">
      <c r="J26845" s="161"/>
      <c r="AB26845" s="164"/>
    </row>
    <row r="26846" spans="10:28">
      <c r="J26846" s="161"/>
      <c r="AB26846" s="164"/>
    </row>
    <row r="26847" spans="10:28">
      <c r="J26847" s="161"/>
      <c r="AB26847" s="164"/>
    </row>
    <row r="26848" spans="10:28">
      <c r="J26848" s="161"/>
      <c r="AB26848" s="164"/>
    </row>
    <row r="26849" spans="10:28">
      <c r="J26849" s="161"/>
      <c r="AB26849" s="164"/>
    </row>
    <row r="26850" spans="10:28">
      <c r="J26850" s="161"/>
      <c r="AB26850" s="164"/>
    </row>
    <row r="26851" spans="10:28">
      <c r="J26851" s="161"/>
      <c r="AB26851" s="164"/>
    </row>
    <row r="26852" spans="10:28">
      <c r="J26852" s="161"/>
      <c r="AB26852" s="164"/>
    </row>
    <row r="26853" spans="10:28">
      <c r="J26853" s="161"/>
      <c r="AB26853" s="164"/>
    </row>
    <row r="26854" spans="10:28">
      <c r="J26854" s="161"/>
      <c r="AB26854" s="164"/>
    </row>
    <row r="26855" spans="10:28">
      <c r="J26855" s="161"/>
      <c r="AB26855" s="164"/>
    </row>
    <row r="26856" spans="10:28">
      <c r="J26856" s="161"/>
      <c r="AB26856" s="164"/>
    </row>
    <row r="26857" spans="10:28">
      <c r="J26857" s="161"/>
      <c r="AB26857" s="164"/>
    </row>
    <row r="26858" spans="10:28">
      <c r="J26858" s="161"/>
      <c r="AB26858" s="164"/>
    </row>
    <row r="26859" spans="10:28">
      <c r="J26859" s="161"/>
      <c r="AB26859" s="164"/>
    </row>
    <row r="26860" spans="10:28">
      <c r="J26860" s="161"/>
      <c r="AB26860" s="164"/>
    </row>
    <row r="26861" spans="10:28">
      <c r="J26861" s="161"/>
      <c r="AB26861" s="164"/>
    </row>
    <row r="26862" spans="10:28">
      <c r="J26862" s="161"/>
      <c r="AB26862" s="164"/>
    </row>
    <row r="26863" spans="10:28">
      <c r="J26863" s="161"/>
      <c r="AB26863" s="164"/>
    </row>
    <row r="26864" spans="10:28">
      <c r="J26864" s="161"/>
      <c r="AB26864" s="164"/>
    </row>
    <row r="26865" spans="10:28">
      <c r="J26865" s="161"/>
      <c r="AB26865" s="164"/>
    </row>
    <row r="26866" spans="10:28">
      <c r="J26866" s="161"/>
      <c r="AB26866" s="164"/>
    </row>
    <row r="26867" spans="10:28">
      <c r="J26867" s="161"/>
      <c r="AB26867" s="164"/>
    </row>
    <row r="26868" spans="10:28">
      <c r="J26868" s="161"/>
      <c r="AB26868" s="164"/>
    </row>
    <row r="26869" spans="10:28">
      <c r="J26869" s="161"/>
      <c r="AB26869" s="164"/>
    </row>
    <row r="26870" spans="10:28">
      <c r="J26870" s="161"/>
      <c r="AB26870" s="164"/>
    </row>
    <row r="26871" spans="10:28">
      <c r="J26871" s="161"/>
      <c r="AB26871" s="164"/>
    </row>
    <row r="26872" spans="10:28">
      <c r="J26872" s="161"/>
      <c r="AB26872" s="164"/>
    </row>
    <row r="26873" spans="10:28">
      <c r="J26873" s="161"/>
      <c r="AB26873" s="164"/>
    </row>
    <row r="26874" spans="10:28">
      <c r="J26874" s="161"/>
      <c r="AB26874" s="164"/>
    </row>
    <row r="26875" spans="10:28">
      <c r="J26875" s="161"/>
      <c r="AB26875" s="164"/>
    </row>
    <row r="26876" spans="10:28">
      <c r="J26876" s="161"/>
      <c r="AB26876" s="164"/>
    </row>
    <row r="26877" spans="10:28">
      <c r="J26877" s="161"/>
      <c r="AB26877" s="164"/>
    </row>
    <row r="26878" spans="10:28">
      <c r="J26878" s="161"/>
      <c r="AB26878" s="164"/>
    </row>
    <row r="26879" spans="10:28">
      <c r="J26879" s="161"/>
      <c r="AB26879" s="164"/>
    </row>
    <row r="26880" spans="10:28">
      <c r="J26880" s="161"/>
      <c r="AB26880" s="164"/>
    </row>
    <row r="26881" spans="10:28">
      <c r="J26881" s="161"/>
      <c r="AB26881" s="164"/>
    </row>
    <row r="26882" spans="10:28">
      <c r="J26882" s="161"/>
      <c r="AB26882" s="164"/>
    </row>
    <row r="26883" spans="10:28">
      <c r="J26883" s="161"/>
      <c r="AB26883" s="164"/>
    </row>
    <row r="26884" spans="10:28">
      <c r="J26884" s="161"/>
      <c r="AB26884" s="164"/>
    </row>
    <row r="26885" spans="10:28">
      <c r="J26885" s="161"/>
      <c r="AB26885" s="164"/>
    </row>
    <row r="26886" spans="10:28">
      <c r="J26886" s="161"/>
      <c r="AB26886" s="164"/>
    </row>
    <row r="26887" spans="10:28">
      <c r="J26887" s="161"/>
      <c r="AB26887" s="164"/>
    </row>
    <row r="26888" spans="10:28">
      <c r="J26888" s="161"/>
      <c r="AB26888" s="164"/>
    </row>
    <row r="26889" spans="10:28">
      <c r="J26889" s="161"/>
      <c r="AB26889" s="164"/>
    </row>
    <row r="26890" spans="10:28">
      <c r="J26890" s="161"/>
      <c r="AB26890" s="164"/>
    </row>
    <row r="26891" spans="10:28">
      <c r="J26891" s="161"/>
      <c r="AB26891" s="164"/>
    </row>
    <row r="26892" spans="10:28">
      <c r="J26892" s="161"/>
      <c r="AB26892" s="164"/>
    </row>
    <row r="26893" spans="10:28">
      <c r="J26893" s="161"/>
      <c r="AB26893" s="164"/>
    </row>
    <row r="26894" spans="10:28">
      <c r="J26894" s="161"/>
      <c r="AB26894" s="164"/>
    </row>
    <row r="26895" spans="10:28">
      <c r="J26895" s="161"/>
      <c r="AB26895" s="164"/>
    </row>
    <row r="26896" spans="10:28">
      <c r="J26896" s="161"/>
      <c r="AB26896" s="164"/>
    </row>
    <row r="26897" spans="10:28">
      <c r="J26897" s="161"/>
      <c r="AB26897" s="164"/>
    </row>
    <row r="26898" spans="10:28">
      <c r="J26898" s="161"/>
      <c r="AB26898" s="164"/>
    </row>
    <row r="26899" spans="10:28">
      <c r="J26899" s="161"/>
      <c r="AB26899" s="164"/>
    </row>
    <row r="26900" spans="10:28">
      <c r="J26900" s="161"/>
      <c r="AB26900" s="164"/>
    </row>
    <row r="26901" spans="10:28">
      <c r="J26901" s="161"/>
      <c r="AB26901" s="164"/>
    </row>
    <row r="26902" spans="10:28">
      <c r="J26902" s="161"/>
      <c r="AB26902" s="164"/>
    </row>
    <row r="26903" spans="10:28">
      <c r="J26903" s="161"/>
      <c r="AB26903" s="164"/>
    </row>
    <row r="26904" spans="10:28">
      <c r="J26904" s="161"/>
      <c r="AB26904" s="164"/>
    </row>
    <row r="26905" spans="10:28">
      <c r="J26905" s="161"/>
      <c r="AB26905" s="164"/>
    </row>
    <row r="26906" spans="10:28">
      <c r="J26906" s="161"/>
      <c r="AB26906" s="164"/>
    </row>
    <row r="26907" spans="10:28">
      <c r="J26907" s="161"/>
      <c r="AB26907" s="164"/>
    </row>
    <row r="26908" spans="10:28">
      <c r="J26908" s="161"/>
      <c r="AB26908" s="164"/>
    </row>
    <row r="26909" spans="10:28">
      <c r="J26909" s="161"/>
      <c r="AB26909" s="164"/>
    </row>
    <row r="26910" spans="10:28">
      <c r="J26910" s="161"/>
      <c r="AB26910" s="164"/>
    </row>
    <row r="26911" spans="10:28">
      <c r="J26911" s="161"/>
      <c r="AB26911" s="164"/>
    </row>
    <row r="26912" spans="10:28">
      <c r="J26912" s="161"/>
      <c r="AB26912" s="164"/>
    </row>
    <row r="26913" spans="5:28">
      <c r="J26913" s="161"/>
      <c r="AB26913" s="164"/>
    </row>
    <row r="26914" spans="5:28">
      <c r="J26914" s="161"/>
      <c r="AB26914" s="164"/>
    </row>
    <row r="26915" spans="5:28">
      <c r="J26915" s="161"/>
      <c r="AB26915" s="164"/>
    </row>
    <row r="26916" spans="5:28">
      <c r="J26916" s="161"/>
      <c r="AB26916" s="164"/>
    </row>
    <row r="26917" spans="5:28">
      <c r="J26917" s="161"/>
      <c r="AB26917" s="164"/>
    </row>
    <row r="26918" spans="5:28">
      <c r="J26918" s="161"/>
      <c r="AB26918" s="164"/>
    </row>
    <row r="26919" spans="5:28">
      <c r="J26919" s="161"/>
      <c r="AB26919" s="164"/>
    </row>
    <row r="26920" spans="5:28">
      <c r="J26920" s="161"/>
      <c r="AB26920" s="164"/>
    </row>
    <row r="26921" spans="5:28">
      <c r="J26921" s="161"/>
      <c r="AB26921" s="164"/>
    </row>
    <row r="26922" spans="5:28">
      <c r="J26922" s="161"/>
      <c r="AB26922" s="164"/>
    </row>
    <row r="26923" spans="5:28">
      <c r="J26923" s="161"/>
      <c r="AB26923" s="164"/>
    </row>
    <row r="26924" spans="5:28">
      <c r="J26924" s="161"/>
      <c r="AB26924" s="164"/>
    </row>
    <row r="26925" spans="5:28">
      <c r="J26925" s="161"/>
      <c r="AB26925" s="164"/>
    </row>
    <row r="26926" spans="5:28">
      <c r="J26926" s="161"/>
      <c r="AB26926" s="164"/>
    </row>
    <row r="26927" spans="5:28">
      <c r="J26927" s="161"/>
      <c r="AB26927" s="164"/>
    </row>
    <row r="26928" spans="5:28">
      <c r="E26928" s="166"/>
      <c r="J26928" s="161"/>
      <c r="AB26928" s="164"/>
    </row>
    <row r="26929" spans="5:28">
      <c r="E26929" s="166"/>
      <c r="J26929" s="161"/>
      <c r="AB26929" s="164"/>
    </row>
    <row r="26930" spans="5:28">
      <c r="E26930" s="166"/>
      <c r="J26930" s="161"/>
      <c r="AB26930" s="164"/>
    </row>
    <row r="26931" spans="5:28">
      <c r="E26931" s="166"/>
      <c r="J26931" s="161"/>
      <c r="AB26931" s="164"/>
    </row>
    <row r="26932" spans="5:28">
      <c r="E26932" s="166"/>
      <c r="J26932" s="161"/>
      <c r="AB26932" s="164"/>
    </row>
    <row r="26933" spans="5:28">
      <c r="E26933" s="166"/>
      <c r="J26933" s="161"/>
      <c r="AB26933" s="164"/>
    </row>
    <row r="26934" spans="5:28">
      <c r="E26934" s="166"/>
      <c r="J26934" s="161"/>
      <c r="AB26934" s="164"/>
    </row>
    <row r="26935" spans="5:28">
      <c r="E26935" s="166"/>
      <c r="J26935" s="161"/>
      <c r="AB26935" s="164"/>
    </row>
    <row r="26936" spans="5:28">
      <c r="E26936" s="166"/>
      <c r="J26936" s="161"/>
      <c r="AB26936" s="164"/>
    </row>
    <row r="26937" spans="5:28">
      <c r="E26937" s="166"/>
      <c r="J26937" s="161"/>
      <c r="AB26937" s="164"/>
    </row>
    <row r="26938" spans="5:28">
      <c r="E26938" s="166"/>
      <c r="J26938" s="161"/>
      <c r="AB26938" s="164"/>
    </row>
    <row r="26939" spans="5:28">
      <c r="E26939" s="166"/>
      <c r="J26939" s="161"/>
      <c r="AB26939" s="164"/>
    </row>
    <row r="26940" spans="5:28">
      <c r="E26940" s="166"/>
      <c r="J26940" s="161"/>
      <c r="AB26940" s="164"/>
    </row>
    <row r="26941" spans="5:28">
      <c r="E26941" s="166"/>
      <c r="J26941" s="161"/>
      <c r="AB26941" s="164"/>
    </row>
    <row r="26942" spans="5:28">
      <c r="E26942" s="166"/>
      <c r="J26942" s="161"/>
      <c r="AB26942" s="164"/>
    </row>
    <row r="26943" spans="5:28">
      <c r="E26943" s="166"/>
      <c r="J26943" s="161"/>
      <c r="AB26943" s="164"/>
    </row>
    <row r="26944" spans="5:28">
      <c r="J26944" s="161"/>
      <c r="AB26944" s="164"/>
    </row>
    <row r="26945" spans="5:28">
      <c r="J26945" s="161"/>
      <c r="AB26945" s="164"/>
    </row>
    <row r="26946" spans="5:28">
      <c r="J26946" s="161"/>
      <c r="AB26946" s="164"/>
    </row>
    <row r="26947" spans="5:28">
      <c r="J26947" s="161"/>
      <c r="AB26947" s="164"/>
    </row>
    <row r="26948" spans="5:28">
      <c r="J26948" s="161"/>
      <c r="AB26948" s="164"/>
    </row>
    <row r="26949" spans="5:28">
      <c r="J26949" s="161"/>
      <c r="AB26949" s="164"/>
    </row>
    <row r="26950" spans="5:28">
      <c r="J26950" s="161"/>
      <c r="AB26950" s="164"/>
    </row>
    <row r="26951" spans="5:28">
      <c r="J26951" s="161"/>
      <c r="AB26951" s="164"/>
    </row>
    <row r="26952" spans="5:28">
      <c r="J26952" s="161"/>
      <c r="AB26952" s="164"/>
    </row>
    <row r="26953" spans="5:28">
      <c r="J26953" s="161"/>
      <c r="AB26953" s="164"/>
    </row>
    <row r="26954" spans="5:28">
      <c r="E26954" s="166"/>
      <c r="J26954" s="161"/>
      <c r="AB26954" s="164"/>
    </row>
    <row r="26955" spans="5:28">
      <c r="E26955" s="166"/>
      <c r="J26955" s="161"/>
      <c r="AB26955" s="164"/>
    </row>
    <row r="26956" spans="5:28">
      <c r="E26956" s="166"/>
      <c r="J26956" s="161"/>
      <c r="AB26956" s="164"/>
    </row>
    <row r="26957" spans="5:28">
      <c r="E26957" s="166"/>
      <c r="J26957" s="161"/>
      <c r="AB26957" s="164"/>
    </row>
    <row r="26958" spans="5:28">
      <c r="E26958" s="166"/>
      <c r="J26958" s="161"/>
      <c r="AB26958" s="164"/>
    </row>
    <row r="26959" spans="5:28">
      <c r="E26959" s="166"/>
      <c r="J26959" s="161"/>
      <c r="AB26959" s="164"/>
    </row>
    <row r="26960" spans="5:28">
      <c r="E26960" s="166"/>
      <c r="J26960" s="161"/>
      <c r="AB26960" s="164"/>
    </row>
    <row r="26961" spans="5:28">
      <c r="E26961" s="166"/>
      <c r="J26961" s="161"/>
      <c r="AB26961" s="164"/>
    </row>
    <row r="26962" spans="5:28">
      <c r="E26962" s="166"/>
      <c r="J26962" s="161"/>
      <c r="AB26962" s="164"/>
    </row>
    <row r="26963" spans="5:28">
      <c r="E26963" s="166"/>
      <c r="J26963" s="161"/>
      <c r="AB26963" s="164"/>
    </row>
    <row r="26964" spans="5:28">
      <c r="E26964" s="166"/>
      <c r="J26964" s="161"/>
      <c r="AB26964" s="164"/>
    </row>
    <row r="26965" spans="5:28">
      <c r="E26965" s="166"/>
      <c r="J26965" s="161"/>
      <c r="AB26965" s="164"/>
    </row>
    <row r="26966" spans="5:28">
      <c r="E26966" s="166"/>
      <c r="J26966" s="161"/>
      <c r="AB26966" s="164"/>
    </row>
    <row r="26967" spans="5:28">
      <c r="E26967" s="166"/>
      <c r="J26967" s="161"/>
      <c r="AB26967" s="164"/>
    </row>
    <row r="26968" spans="5:28">
      <c r="E26968" s="166"/>
      <c r="J26968" s="161"/>
      <c r="AB26968" s="164"/>
    </row>
    <row r="26969" spans="5:28">
      <c r="E26969" s="166"/>
      <c r="J26969" s="161"/>
      <c r="AB26969" s="164"/>
    </row>
    <row r="26970" spans="5:28">
      <c r="E26970" s="166"/>
      <c r="J26970" s="161"/>
      <c r="AB26970" s="164"/>
    </row>
    <row r="26971" spans="5:28">
      <c r="E26971" s="166"/>
      <c r="J26971" s="161"/>
      <c r="AB26971" s="164"/>
    </row>
    <row r="26972" spans="5:28">
      <c r="J26972" s="161"/>
      <c r="AB26972" s="164"/>
    </row>
    <row r="26973" spans="5:28">
      <c r="J26973" s="161"/>
      <c r="AB26973" s="164"/>
    </row>
    <row r="26974" spans="5:28">
      <c r="J26974" s="161"/>
      <c r="AB26974" s="164"/>
    </row>
    <row r="26975" spans="5:28">
      <c r="J26975" s="161"/>
      <c r="AB26975" s="164"/>
    </row>
    <row r="26976" spans="5:28">
      <c r="J26976" s="161"/>
      <c r="AB26976" s="164"/>
    </row>
    <row r="26977" spans="10:28">
      <c r="J26977" s="161"/>
      <c r="AB26977" s="164"/>
    </row>
    <row r="26978" spans="10:28">
      <c r="J26978" s="161"/>
      <c r="AB26978" s="164"/>
    </row>
    <row r="26979" spans="10:28">
      <c r="J26979" s="161"/>
      <c r="AB26979" s="164"/>
    </row>
    <row r="26980" spans="10:28">
      <c r="J26980" s="161"/>
      <c r="AB26980" s="164"/>
    </row>
    <row r="26981" spans="10:28">
      <c r="J26981" s="161"/>
      <c r="AB26981" s="164"/>
    </row>
    <row r="26982" spans="10:28">
      <c r="J26982" s="161"/>
      <c r="AB26982" s="164"/>
    </row>
    <row r="26983" spans="10:28">
      <c r="J26983" s="161"/>
      <c r="AB26983" s="164"/>
    </row>
    <row r="26984" spans="10:28">
      <c r="J26984" s="161"/>
      <c r="AB26984" s="164"/>
    </row>
    <row r="26985" spans="10:28">
      <c r="J26985" s="161"/>
      <c r="AB26985" s="164"/>
    </row>
    <row r="26986" spans="10:28">
      <c r="J26986" s="161"/>
      <c r="AB26986" s="164"/>
    </row>
    <row r="26987" spans="10:28">
      <c r="J26987" s="161"/>
      <c r="AB26987" s="164"/>
    </row>
    <row r="26988" spans="10:28">
      <c r="J26988" s="161"/>
      <c r="AB26988" s="164"/>
    </row>
    <row r="26989" spans="10:28">
      <c r="J26989" s="161"/>
      <c r="AB26989" s="164"/>
    </row>
    <row r="26990" spans="10:28">
      <c r="J26990" s="161"/>
      <c r="AB26990" s="164"/>
    </row>
    <row r="26991" spans="10:28">
      <c r="J26991" s="161"/>
      <c r="AB26991" s="164"/>
    </row>
    <row r="26992" spans="10:28">
      <c r="J26992" s="161"/>
      <c r="AB26992" s="164"/>
    </row>
    <row r="26993" spans="5:28">
      <c r="J26993" s="161"/>
      <c r="AB26993" s="164"/>
    </row>
    <row r="26994" spans="5:28">
      <c r="J26994" s="161"/>
      <c r="AB26994" s="164"/>
    </row>
    <row r="26995" spans="5:28">
      <c r="J26995" s="161"/>
      <c r="AB26995" s="164"/>
    </row>
    <row r="26996" spans="5:28">
      <c r="J26996" s="161"/>
      <c r="AB26996" s="164"/>
    </row>
    <row r="26997" spans="5:28">
      <c r="J26997" s="161"/>
      <c r="AB26997" s="164"/>
    </row>
    <row r="26998" spans="5:28">
      <c r="E26998" s="166"/>
      <c r="J26998" s="161"/>
      <c r="AB26998" s="164"/>
    </row>
    <row r="26999" spans="5:28">
      <c r="E26999" s="166"/>
      <c r="J26999" s="161"/>
      <c r="AB26999" s="164"/>
    </row>
    <row r="27000" spans="5:28">
      <c r="E27000" s="166"/>
      <c r="J27000" s="161"/>
      <c r="AB27000" s="164"/>
    </row>
    <row r="27001" spans="5:28">
      <c r="E27001" s="166"/>
      <c r="J27001" s="161"/>
      <c r="AB27001" s="164"/>
    </row>
    <row r="27002" spans="5:28">
      <c r="E27002" s="166"/>
      <c r="J27002" s="161"/>
      <c r="AB27002" s="164"/>
    </row>
    <row r="27003" spans="5:28">
      <c r="E27003" s="166"/>
      <c r="J27003" s="161"/>
      <c r="AB27003" s="164"/>
    </row>
    <row r="27004" spans="5:28">
      <c r="E27004" s="166"/>
      <c r="J27004" s="161"/>
      <c r="AB27004" s="164"/>
    </row>
    <row r="27005" spans="5:28">
      <c r="J27005" s="161"/>
      <c r="AB27005" s="164"/>
    </row>
    <row r="27006" spans="5:28">
      <c r="J27006" s="161"/>
      <c r="AB27006" s="164"/>
    </row>
    <row r="27007" spans="5:28">
      <c r="J27007" s="161"/>
      <c r="AB27007" s="164"/>
    </row>
    <row r="27008" spans="5:28">
      <c r="J27008" s="161"/>
      <c r="AB27008" s="164"/>
    </row>
    <row r="27009" spans="5:28">
      <c r="J27009" s="161"/>
      <c r="AB27009" s="164"/>
    </row>
    <row r="27010" spans="5:28">
      <c r="J27010" s="161"/>
      <c r="AB27010" s="164"/>
    </row>
    <row r="27011" spans="5:28">
      <c r="J27011" s="161"/>
      <c r="AB27011" s="164"/>
    </row>
    <row r="27012" spans="5:28">
      <c r="J27012" s="161"/>
      <c r="AB27012" s="164"/>
    </row>
    <row r="27013" spans="5:28">
      <c r="J27013" s="161"/>
      <c r="AB27013" s="164"/>
    </row>
    <row r="27014" spans="5:28">
      <c r="J27014" s="161"/>
      <c r="AB27014" s="164"/>
    </row>
    <row r="27015" spans="5:28">
      <c r="J27015" s="161"/>
      <c r="AB27015" s="164"/>
    </row>
    <row r="27016" spans="5:28">
      <c r="J27016" s="161"/>
      <c r="AB27016" s="164"/>
    </row>
    <row r="27017" spans="5:28">
      <c r="J27017" s="161"/>
      <c r="AB27017" s="164"/>
    </row>
    <row r="27018" spans="5:28">
      <c r="J27018" s="161"/>
      <c r="AB27018" s="164"/>
    </row>
    <row r="27019" spans="5:28">
      <c r="J27019" s="161"/>
      <c r="AB27019" s="164"/>
    </row>
    <row r="27020" spans="5:28">
      <c r="J27020" s="161"/>
      <c r="AB27020" s="164"/>
    </row>
    <row r="27021" spans="5:28">
      <c r="J27021" s="161"/>
      <c r="AB27021" s="164"/>
    </row>
    <row r="27022" spans="5:28">
      <c r="E27022" s="166"/>
      <c r="J27022" s="161"/>
      <c r="AB27022" s="164"/>
    </row>
    <row r="27023" spans="5:28">
      <c r="E27023" s="166"/>
      <c r="J27023" s="161"/>
      <c r="AB27023" s="164"/>
    </row>
    <row r="27024" spans="5:28">
      <c r="E27024" s="166"/>
      <c r="J27024" s="161"/>
      <c r="AB27024" s="164"/>
    </row>
    <row r="27025" spans="5:28">
      <c r="E27025" s="166"/>
      <c r="J27025" s="161"/>
      <c r="AB27025" s="164"/>
    </row>
    <row r="27026" spans="5:28">
      <c r="E27026" s="166"/>
      <c r="J27026" s="161"/>
      <c r="AB27026" s="164"/>
    </row>
    <row r="27027" spans="5:28">
      <c r="E27027" s="166"/>
      <c r="J27027" s="161"/>
      <c r="AB27027" s="164"/>
    </row>
    <row r="27028" spans="5:28">
      <c r="E27028" s="166"/>
      <c r="J27028" s="161"/>
      <c r="AB27028" s="164"/>
    </row>
    <row r="27029" spans="5:28">
      <c r="J27029" s="161"/>
      <c r="AB27029" s="164"/>
    </row>
    <row r="27030" spans="5:28">
      <c r="J27030" s="161"/>
      <c r="AB27030" s="164"/>
    </row>
    <row r="27031" spans="5:28">
      <c r="J27031" s="161"/>
      <c r="AB27031" s="164"/>
    </row>
    <row r="27032" spans="5:28">
      <c r="J27032" s="161"/>
      <c r="AB27032" s="164"/>
    </row>
    <row r="27033" spans="5:28">
      <c r="J27033" s="161"/>
      <c r="AB27033" s="164"/>
    </row>
    <row r="27034" spans="5:28">
      <c r="J27034" s="161"/>
      <c r="AB27034" s="164"/>
    </row>
    <row r="27035" spans="5:28">
      <c r="J27035" s="161"/>
      <c r="AB27035" s="164"/>
    </row>
    <row r="27036" spans="5:28">
      <c r="J27036" s="161"/>
      <c r="AB27036" s="164"/>
    </row>
    <row r="27037" spans="5:28">
      <c r="J27037" s="161"/>
      <c r="AB27037" s="164"/>
    </row>
    <row r="27038" spans="5:28">
      <c r="J27038" s="161"/>
      <c r="AB27038" s="164"/>
    </row>
    <row r="27039" spans="5:28">
      <c r="J27039" s="161"/>
      <c r="AB27039" s="164"/>
    </row>
    <row r="27040" spans="5:28">
      <c r="J27040" s="161"/>
      <c r="AB27040" s="164"/>
    </row>
    <row r="27041" spans="10:28">
      <c r="J27041" s="161"/>
      <c r="AB27041" s="164"/>
    </row>
    <row r="27042" spans="10:28">
      <c r="J27042" s="161"/>
      <c r="AB27042" s="164"/>
    </row>
    <row r="27043" spans="10:28">
      <c r="J27043" s="161"/>
      <c r="AB27043" s="164"/>
    </row>
    <row r="27044" spans="10:28">
      <c r="J27044" s="161"/>
      <c r="AB27044" s="164"/>
    </row>
    <row r="27045" spans="10:28">
      <c r="J27045" s="161"/>
      <c r="AB27045" s="164"/>
    </row>
    <row r="27046" spans="10:28">
      <c r="J27046" s="161"/>
      <c r="AB27046" s="164"/>
    </row>
    <row r="27047" spans="10:28">
      <c r="J27047" s="161"/>
      <c r="AB27047" s="164"/>
    </row>
    <row r="27048" spans="10:28">
      <c r="J27048" s="161"/>
      <c r="AB27048" s="164"/>
    </row>
    <row r="27049" spans="10:28">
      <c r="J27049" s="161"/>
      <c r="AB27049" s="164"/>
    </row>
    <row r="27050" spans="10:28">
      <c r="J27050" s="161"/>
      <c r="AB27050" s="164"/>
    </row>
    <row r="27051" spans="10:28">
      <c r="J27051" s="161"/>
      <c r="AB27051" s="164"/>
    </row>
    <row r="27052" spans="10:28">
      <c r="J27052" s="161"/>
      <c r="AB27052" s="164"/>
    </row>
    <row r="27053" spans="10:28">
      <c r="J27053" s="161"/>
      <c r="AB27053" s="164"/>
    </row>
    <row r="27054" spans="10:28">
      <c r="J27054" s="161"/>
      <c r="AB27054" s="164"/>
    </row>
    <row r="27055" spans="10:28">
      <c r="J27055" s="161"/>
      <c r="AB27055" s="164"/>
    </row>
    <row r="27056" spans="10:28">
      <c r="J27056" s="161"/>
      <c r="AB27056" s="164"/>
    </row>
    <row r="27057" spans="10:28">
      <c r="J27057" s="161"/>
      <c r="AB27057" s="164"/>
    </row>
    <row r="27058" spans="10:28">
      <c r="J27058" s="161"/>
      <c r="AB27058" s="164"/>
    </row>
    <row r="27059" spans="10:28">
      <c r="J27059" s="161"/>
      <c r="AB27059" s="164"/>
    </row>
    <row r="27060" spans="10:28">
      <c r="J27060" s="161"/>
      <c r="AB27060" s="164"/>
    </row>
    <row r="27061" spans="10:28">
      <c r="J27061" s="161"/>
      <c r="AB27061" s="164"/>
    </row>
    <row r="27062" spans="10:28">
      <c r="J27062" s="161"/>
      <c r="AB27062" s="164"/>
    </row>
    <row r="27063" spans="10:28">
      <c r="J27063" s="161"/>
      <c r="AB27063" s="164"/>
    </row>
    <row r="27064" spans="10:28">
      <c r="J27064" s="161"/>
      <c r="AB27064" s="164"/>
    </row>
    <row r="27065" spans="10:28">
      <c r="J27065" s="161"/>
      <c r="AB27065" s="164"/>
    </row>
    <row r="27066" spans="10:28">
      <c r="J27066" s="161"/>
      <c r="AB27066" s="164"/>
    </row>
    <row r="27067" spans="10:28">
      <c r="J27067" s="161"/>
      <c r="AB27067" s="164"/>
    </row>
    <row r="27068" spans="10:28">
      <c r="J27068" s="161"/>
      <c r="AB27068" s="164"/>
    </row>
    <row r="27069" spans="10:28">
      <c r="J27069" s="161"/>
      <c r="AB27069" s="164"/>
    </row>
    <row r="27070" spans="10:28">
      <c r="J27070" s="161"/>
      <c r="AB27070" s="164"/>
    </row>
    <row r="27071" spans="10:28">
      <c r="J27071" s="161"/>
      <c r="AB27071" s="164"/>
    </row>
    <row r="27072" spans="10:28">
      <c r="J27072" s="161"/>
      <c r="AB27072" s="164"/>
    </row>
    <row r="27073" spans="10:28">
      <c r="J27073" s="161"/>
      <c r="AB27073" s="164"/>
    </row>
    <row r="27074" spans="10:28">
      <c r="J27074" s="161"/>
      <c r="AB27074" s="164"/>
    </row>
    <row r="27075" spans="10:28">
      <c r="J27075" s="161"/>
      <c r="AB27075" s="164"/>
    </row>
    <row r="27076" spans="10:28">
      <c r="J27076" s="161"/>
      <c r="AB27076" s="164"/>
    </row>
    <row r="27077" spans="10:28">
      <c r="J27077" s="161"/>
      <c r="AB27077" s="164"/>
    </row>
    <row r="27078" spans="10:28">
      <c r="J27078" s="161"/>
      <c r="AB27078" s="164"/>
    </row>
    <row r="27079" spans="10:28">
      <c r="J27079" s="161"/>
      <c r="AB27079" s="164"/>
    </row>
    <row r="27080" spans="10:28">
      <c r="J27080" s="161"/>
      <c r="AB27080" s="164"/>
    </row>
    <row r="27081" spans="10:28">
      <c r="J27081" s="161"/>
      <c r="AB27081" s="164"/>
    </row>
    <row r="27082" spans="10:28">
      <c r="J27082" s="161"/>
      <c r="AB27082" s="164"/>
    </row>
    <row r="27083" spans="10:28">
      <c r="J27083" s="161"/>
      <c r="AB27083" s="164"/>
    </row>
    <row r="27084" spans="10:28">
      <c r="J27084" s="161"/>
      <c r="AB27084" s="164"/>
    </row>
    <row r="27085" spans="10:28">
      <c r="J27085" s="161"/>
      <c r="AB27085" s="164"/>
    </row>
    <row r="27086" spans="10:28">
      <c r="J27086" s="161"/>
      <c r="AB27086" s="164"/>
    </row>
    <row r="27087" spans="10:28">
      <c r="J27087" s="161"/>
      <c r="AB27087" s="164"/>
    </row>
    <row r="27088" spans="10:28">
      <c r="J27088" s="161"/>
      <c r="AB27088" s="164"/>
    </row>
    <row r="27089" spans="10:28">
      <c r="J27089" s="161"/>
      <c r="AB27089" s="164"/>
    </row>
    <row r="27090" spans="10:28">
      <c r="J27090" s="161"/>
      <c r="AB27090" s="164"/>
    </row>
    <row r="27091" spans="10:28">
      <c r="J27091" s="161"/>
      <c r="AB27091" s="164"/>
    </row>
    <row r="27092" spans="10:28">
      <c r="J27092" s="161"/>
      <c r="AB27092" s="164"/>
    </row>
    <row r="27093" spans="10:28">
      <c r="J27093" s="161"/>
      <c r="AB27093" s="164"/>
    </row>
    <row r="27094" spans="10:28">
      <c r="J27094" s="161"/>
      <c r="AB27094" s="164"/>
    </row>
    <row r="27095" spans="10:28">
      <c r="J27095" s="161"/>
      <c r="AB27095" s="164"/>
    </row>
    <row r="27096" spans="10:28">
      <c r="J27096" s="161"/>
      <c r="AB27096" s="164"/>
    </row>
    <row r="27097" spans="10:28">
      <c r="J27097" s="161"/>
      <c r="AB27097" s="164"/>
    </row>
    <row r="27098" spans="10:28">
      <c r="J27098" s="161"/>
      <c r="AB27098" s="164"/>
    </row>
    <row r="27099" spans="10:28">
      <c r="J27099" s="161"/>
      <c r="AB27099" s="164"/>
    </row>
    <row r="27100" spans="10:28">
      <c r="J27100" s="161"/>
      <c r="AB27100" s="164"/>
    </row>
    <row r="27101" spans="10:28">
      <c r="J27101" s="161"/>
      <c r="AB27101" s="164"/>
    </row>
    <row r="27102" spans="10:28">
      <c r="J27102" s="161"/>
      <c r="AB27102" s="164"/>
    </row>
    <row r="27103" spans="10:28">
      <c r="J27103" s="161"/>
      <c r="AB27103" s="164"/>
    </row>
    <row r="27104" spans="10:28">
      <c r="J27104" s="161"/>
      <c r="AB27104" s="164"/>
    </row>
    <row r="27105" spans="10:28">
      <c r="J27105" s="161"/>
      <c r="AB27105" s="164"/>
    </row>
    <row r="27106" spans="10:28">
      <c r="J27106" s="161"/>
      <c r="AB27106" s="164"/>
    </row>
    <row r="27107" spans="10:28">
      <c r="J27107" s="161"/>
      <c r="AB27107" s="164"/>
    </row>
    <row r="27108" spans="10:28">
      <c r="J27108" s="161"/>
      <c r="AB27108" s="164"/>
    </row>
    <row r="27109" spans="10:28">
      <c r="J27109" s="161"/>
      <c r="AB27109" s="164"/>
    </row>
    <row r="27110" spans="10:28">
      <c r="J27110" s="161"/>
      <c r="AB27110" s="164"/>
    </row>
    <row r="27111" spans="10:28">
      <c r="J27111" s="161"/>
      <c r="AB27111" s="164"/>
    </row>
    <row r="27112" spans="10:28">
      <c r="J27112" s="161"/>
      <c r="AB27112" s="164"/>
    </row>
    <row r="27113" spans="10:28">
      <c r="J27113" s="161"/>
      <c r="AB27113" s="164"/>
    </row>
    <row r="27114" spans="10:28">
      <c r="J27114" s="161"/>
      <c r="AB27114" s="164"/>
    </row>
    <row r="27115" spans="10:28">
      <c r="J27115" s="161"/>
      <c r="AB27115" s="164"/>
    </row>
    <row r="27116" spans="10:28">
      <c r="J27116" s="161"/>
      <c r="AB27116" s="164"/>
    </row>
    <row r="27117" spans="10:28">
      <c r="J27117" s="161"/>
      <c r="AB27117" s="164"/>
    </row>
    <row r="27118" spans="10:28">
      <c r="J27118" s="161"/>
      <c r="AB27118" s="164"/>
    </row>
    <row r="27119" spans="10:28">
      <c r="J27119" s="161"/>
      <c r="AB27119" s="164"/>
    </row>
    <row r="27120" spans="10:28">
      <c r="J27120" s="161"/>
      <c r="AB27120" s="164"/>
    </row>
    <row r="27121" spans="10:28">
      <c r="J27121" s="161"/>
      <c r="AB27121" s="164"/>
    </row>
    <row r="27122" spans="10:28">
      <c r="J27122" s="161"/>
      <c r="AB27122" s="164"/>
    </row>
    <row r="27123" spans="10:28">
      <c r="J27123" s="161"/>
      <c r="AB27123" s="164"/>
    </row>
    <row r="27124" spans="10:28">
      <c r="J27124" s="161"/>
      <c r="AB27124" s="164"/>
    </row>
    <row r="27125" spans="10:28">
      <c r="J27125" s="161"/>
      <c r="AB27125" s="164"/>
    </row>
    <row r="27126" spans="10:28">
      <c r="J27126" s="161"/>
      <c r="AB27126" s="164"/>
    </row>
    <row r="27127" spans="10:28">
      <c r="J27127" s="161"/>
      <c r="AB27127" s="164"/>
    </row>
    <row r="27128" spans="10:28">
      <c r="J27128" s="161"/>
      <c r="AB27128" s="164"/>
    </row>
    <row r="27129" spans="10:28">
      <c r="J27129" s="161"/>
      <c r="AB27129" s="164"/>
    </row>
    <row r="27130" spans="10:28">
      <c r="J27130" s="161"/>
      <c r="AB27130" s="164"/>
    </row>
    <row r="27131" spans="10:28">
      <c r="J27131" s="161"/>
      <c r="AB27131" s="164"/>
    </row>
    <row r="27132" spans="10:28">
      <c r="J27132" s="161"/>
      <c r="AB27132" s="164"/>
    </row>
    <row r="27133" spans="10:28">
      <c r="J27133" s="161"/>
      <c r="AB27133" s="164"/>
    </row>
    <row r="27134" spans="10:28">
      <c r="J27134" s="161"/>
      <c r="AB27134" s="164"/>
    </row>
    <row r="27135" spans="10:28">
      <c r="J27135" s="161"/>
      <c r="AB27135" s="164"/>
    </row>
    <row r="27136" spans="10:28">
      <c r="J27136" s="161"/>
      <c r="AB27136" s="164"/>
    </row>
    <row r="27137" spans="10:28">
      <c r="J27137" s="161"/>
      <c r="AB27137" s="164"/>
    </row>
    <row r="27138" spans="10:28">
      <c r="J27138" s="161"/>
      <c r="AB27138" s="164"/>
    </row>
    <row r="27139" spans="10:28">
      <c r="J27139" s="161"/>
      <c r="AB27139" s="164"/>
    </row>
    <row r="27140" spans="10:28">
      <c r="J27140" s="161"/>
      <c r="AB27140" s="164"/>
    </row>
    <row r="27141" spans="10:28">
      <c r="J27141" s="161"/>
      <c r="AB27141" s="164"/>
    </row>
    <row r="27142" spans="10:28">
      <c r="J27142" s="161"/>
      <c r="AB27142" s="164"/>
    </row>
    <row r="27143" spans="10:28">
      <c r="J27143" s="161"/>
      <c r="AB27143" s="164"/>
    </row>
    <row r="27144" spans="10:28">
      <c r="J27144" s="161"/>
      <c r="AB27144" s="164"/>
    </row>
    <row r="27145" spans="10:28">
      <c r="J27145" s="161"/>
      <c r="AB27145" s="164"/>
    </row>
    <row r="27146" spans="10:28">
      <c r="J27146" s="161"/>
      <c r="AB27146" s="164"/>
    </row>
    <row r="27147" spans="10:28">
      <c r="J27147" s="161"/>
      <c r="AB27147" s="164"/>
    </row>
    <row r="27148" spans="10:28">
      <c r="J27148" s="161"/>
      <c r="AB27148" s="164"/>
    </row>
    <row r="27149" spans="10:28">
      <c r="J27149" s="161"/>
      <c r="AB27149" s="164"/>
    </row>
    <row r="27150" spans="10:28">
      <c r="J27150" s="161"/>
      <c r="AB27150" s="164"/>
    </row>
    <row r="27151" spans="10:28">
      <c r="J27151" s="161"/>
      <c r="AB27151" s="164"/>
    </row>
    <row r="27152" spans="10:28">
      <c r="J27152" s="161"/>
      <c r="AB27152" s="164"/>
    </row>
    <row r="27153" spans="10:28">
      <c r="J27153" s="161"/>
      <c r="AB27153" s="164"/>
    </row>
    <row r="27154" spans="10:28">
      <c r="J27154" s="161"/>
      <c r="AB27154" s="164"/>
    </row>
    <row r="27155" spans="10:28">
      <c r="J27155" s="161"/>
      <c r="AB27155" s="164"/>
    </row>
    <row r="27156" spans="10:28">
      <c r="J27156" s="161"/>
      <c r="AB27156" s="164"/>
    </row>
    <row r="27157" spans="10:28">
      <c r="J27157" s="161"/>
      <c r="AB27157" s="164"/>
    </row>
    <row r="27158" spans="10:28">
      <c r="J27158" s="161"/>
      <c r="AB27158" s="164"/>
    </row>
    <row r="27159" spans="10:28">
      <c r="J27159" s="161"/>
      <c r="AB27159" s="164"/>
    </row>
    <row r="27160" spans="10:28">
      <c r="J27160" s="161"/>
      <c r="AB27160" s="164"/>
    </row>
    <row r="27161" spans="10:28">
      <c r="J27161" s="161"/>
      <c r="AB27161" s="164"/>
    </row>
    <row r="27162" spans="10:28">
      <c r="J27162" s="161"/>
      <c r="AB27162" s="164"/>
    </row>
    <row r="27163" spans="10:28">
      <c r="J27163" s="161"/>
      <c r="AB27163" s="164"/>
    </row>
    <row r="27164" spans="10:28">
      <c r="J27164" s="161"/>
      <c r="AB27164" s="164"/>
    </row>
    <row r="27165" spans="10:28">
      <c r="J27165" s="161"/>
      <c r="AB27165" s="164"/>
    </row>
    <row r="27166" spans="10:28">
      <c r="J27166" s="161"/>
      <c r="AB27166" s="164"/>
    </row>
    <row r="27167" spans="10:28">
      <c r="J27167" s="161"/>
      <c r="AB27167" s="164"/>
    </row>
    <row r="27168" spans="10:28">
      <c r="J27168" s="161"/>
      <c r="AB27168" s="164"/>
    </row>
    <row r="27169" spans="5:28">
      <c r="J27169" s="161"/>
      <c r="AB27169" s="164"/>
    </row>
    <row r="27170" spans="5:28">
      <c r="J27170" s="161"/>
      <c r="AB27170" s="164"/>
    </row>
    <row r="27171" spans="5:28">
      <c r="J27171" s="161"/>
      <c r="AB27171" s="164"/>
    </row>
    <row r="27172" spans="5:28">
      <c r="J27172" s="161"/>
      <c r="AB27172" s="164"/>
    </row>
    <row r="27173" spans="5:28">
      <c r="J27173" s="161"/>
      <c r="AB27173" s="164"/>
    </row>
    <row r="27174" spans="5:28">
      <c r="J27174" s="161"/>
      <c r="AB27174" s="164"/>
    </row>
    <row r="27175" spans="5:28">
      <c r="J27175" s="161"/>
      <c r="AB27175" s="164"/>
    </row>
    <row r="27176" spans="5:28">
      <c r="J27176" s="161"/>
      <c r="AB27176" s="164"/>
    </row>
    <row r="27177" spans="5:28">
      <c r="E27177" s="166"/>
      <c r="J27177" s="161"/>
      <c r="AB27177" s="164"/>
    </row>
    <row r="27178" spans="5:28">
      <c r="E27178" s="166"/>
      <c r="J27178" s="161"/>
      <c r="AB27178" s="164"/>
    </row>
    <row r="27179" spans="5:28">
      <c r="E27179" s="166"/>
      <c r="J27179" s="161"/>
      <c r="AB27179" s="164"/>
    </row>
    <row r="27180" spans="5:28">
      <c r="E27180" s="166"/>
      <c r="J27180" s="161"/>
      <c r="AB27180" s="164"/>
    </row>
    <row r="27181" spans="5:28">
      <c r="E27181" s="166"/>
      <c r="J27181" s="161"/>
      <c r="AB27181" s="164"/>
    </row>
    <row r="27182" spans="5:28">
      <c r="E27182" s="166"/>
      <c r="J27182" s="161"/>
      <c r="AB27182" s="164"/>
    </row>
    <row r="27183" spans="5:28">
      <c r="J27183" s="161"/>
      <c r="AB27183" s="164"/>
    </row>
    <row r="27184" spans="5:28">
      <c r="J27184" s="161"/>
      <c r="AB27184" s="164"/>
    </row>
    <row r="27185" spans="10:28">
      <c r="J27185" s="161"/>
      <c r="AB27185" s="164"/>
    </row>
    <row r="27186" spans="10:28">
      <c r="J27186" s="161"/>
      <c r="AB27186" s="164"/>
    </row>
    <row r="27187" spans="10:28">
      <c r="J27187" s="161"/>
      <c r="AB27187" s="164"/>
    </row>
    <row r="27188" spans="10:28">
      <c r="J27188" s="161"/>
      <c r="AB27188" s="164"/>
    </row>
    <row r="27189" spans="10:28">
      <c r="J27189" s="161"/>
      <c r="AB27189" s="164"/>
    </row>
    <row r="27190" spans="10:28">
      <c r="J27190" s="161"/>
      <c r="AB27190" s="164"/>
    </row>
    <row r="27191" spans="10:28">
      <c r="J27191" s="161"/>
      <c r="AB27191" s="164"/>
    </row>
    <row r="27192" spans="10:28">
      <c r="J27192" s="161"/>
      <c r="AB27192" s="164"/>
    </row>
    <row r="27193" spans="10:28">
      <c r="J27193" s="161"/>
      <c r="AB27193" s="164"/>
    </row>
    <row r="27194" spans="10:28">
      <c r="J27194" s="161"/>
      <c r="AB27194" s="164"/>
    </row>
    <row r="27195" spans="10:28">
      <c r="J27195" s="161"/>
      <c r="AB27195" s="164"/>
    </row>
    <row r="27196" spans="10:28">
      <c r="J27196" s="161"/>
      <c r="AB27196" s="164"/>
    </row>
    <row r="27197" spans="10:28">
      <c r="J27197" s="161"/>
      <c r="AB27197" s="164"/>
    </row>
    <row r="27198" spans="10:28">
      <c r="J27198" s="161"/>
      <c r="AB27198" s="164"/>
    </row>
    <row r="27199" spans="10:28">
      <c r="J27199" s="161"/>
      <c r="AB27199" s="164"/>
    </row>
    <row r="27200" spans="10:28">
      <c r="J27200" s="161"/>
      <c r="AB27200" s="164"/>
    </row>
    <row r="27201" spans="10:28">
      <c r="J27201" s="161"/>
      <c r="AB27201" s="164"/>
    </row>
    <row r="27202" spans="10:28">
      <c r="J27202" s="161"/>
      <c r="AB27202" s="164"/>
    </row>
    <row r="27203" spans="10:28">
      <c r="J27203" s="161"/>
      <c r="AB27203" s="164"/>
    </row>
    <row r="27204" spans="10:28">
      <c r="J27204" s="161"/>
      <c r="AB27204" s="164"/>
    </row>
    <row r="27205" spans="10:28">
      <c r="J27205" s="161"/>
      <c r="AB27205" s="164"/>
    </row>
    <row r="27206" spans="10:28">
      <c r="J27206" s="161"/>
      <c r="AB27206" s="164"/>
    </row>
    <row r="27207" spans="10:28">
      <c r="J27207" s="161"/>
      <c r="AB27207" s="164"/>
    </row>
    <row r="27208" spans="10:28">
      <c r="J27208" s="161"/>
      <c r="AB27208" s="164"/>
    </row>
    <row r="27209" spans="10:28">
      <c r="J27209" s="161"/>
      <c r="AB27209" s="164"/>
    </row>
    <row r="27210" spans="10:28">
      <c r="J27210" s="161"/>
      <c r="AB27210" s="164"/>
    </row>
    <row r="27211" spans="10:28">
      <c r="J27211" s="161"/>
      <c r="AB27211" s="164"/>
    </row>
    <row r="27212" spans="10:28">
      <c r="J27212" s="161"/>
      <c r="AB27212" s="164"/>
    </row>
    <row r="27213" spans="10:28">
      <c r="J27213" s="161"/>
      <c r="AB27213" s="164"/>
    </row>
    <row r="27214" spans="10:28">
      <c r="J27214" s="161"/>
      <c r="AB27214" s="164"/>
    </row>
    <row r="27215" spans="10:28">
      <c r="J27215" s="161"/>
      <c r="AB27215" s="164"/>
    </row>
    <row r="27216" spans="10:28">
      <c r="J27216" s="161"/>
      <c r="AB27216" s="164"/>
    </row>
    <row r="27217" spans="10:28">
      <c r="J27217" s="161"/>
      <c r="AB27217" s="164"/>
    </row>
    <row r="27218" spans="10:28">
      <c r="J27218" s="161"/>
      <c r="AB27218" s="164"/>
    </row>
    <row r="27219" spans="10:28">
      <c r="J27219" s="161"/>
      <c r="AB27219" s="164"/>
    </row>
    <row r="27220" spans="10:28">
      <c r="J27220" s="161"/>
      <c r="AB27220" s="164"/>
    </row>
    <row r="27221" spans="10:28">
      <c r="J27221" s="161"/>
      <c r="AB27221" s="164"/>
    </row>
    <row r="27222" spans="10:28">
      <c r="J27222" s="161"/>
      <c r="AB27222" s="164"/>
    </row>
    <row r="27223" spans="10:28">
      <c r="J27223" s="161"/>
      <c r="AB27223" s="164"/>
    </row>
    <row r="27224" spans="10:28">
      <c r="J27224" s="161"/>
      <c r="AB27224" s="164"/>
    </row>
    <row r="27225" spans="10:28">
      <c r="J27225" s="161"/>
      <c r="AB27225" s="164"/>
    </row>
    <row r="27226" spans="10:28">
      <c r="J27226" s="161"/>
      <c r="AB27226" s="164"/>
    </row>
    <row r="27227" spans="10:28">
      <c r="J27227" s="161"/>
      <c r="AB27227" s="164"/>
    </row>
    <row r="27228" spans="10:28">
      <c r="J27228" s="161"/>
      <c r="AB27228" s="164"/>
    </row>
    <row r="27229" spans="10:28">
      <c r="J27229" s="161"/>
      <c r="AB27229" s="164"/>
    </row>
    <row r="27230" spans="10:28">
      <c r="J27230" s="161"/>
      <c r="AB27230" s="164"/>
    </row>
    <row r="27231" spans="10:28">
      <c r="J27231" s="161"/>
      <c r="AB27231" s="164"/>
    </row>
    <row r="27232" spans="10:28">
      <c r="J27232" s="161"/>
      <c r="AB27232" s="164"/>
    </row>
    <row r="27233" spans="10:28">
      <c r="J27233" s="161"/>
      <c r="AB27233" s="164"/>
    </row>
    <row r="27234" spans="10:28">
      <c r="J27234" s="161"/>
      <c r="AB27234" s="164"/>
    </row>
    <row r="27235" spans="10:28">
      <c r="J27235" s="161"/>
      <c r="AB27235" s="164"/>
    </row>
    <row r="27236" spans="10:28">
      <c r="J27236" s="161"/>
      <c r="AB27236" s="164"/>
    </row>
    <row r="27237" spans="10:28">
      <c r="J27237" s="161"/>
      <c r="AB27237" s="164"/>
    </row>
    <row r="27238" spans="10:28">
      <c r="J27238" s="161"/>
      <c r="AB27238" s="164"/>
    </row>
    <row r="27239" spans="10:28">
      <c r="J27239" s="161"/>
      <c r="AB27239" s="164"/>
    </row>
    <row r="27240" spans="10:28">
      <c r="J27240" s="161"/>
      <c r="AB27240" s="164"/>
    </row>
    <row r="27241" spans="10:28">
      <c r="J27241" s="161"/>
      <c r="AB27241" s="164"/>
    </row>
    <row r="27242" spans="10:28">
      <c r="J27242" s="161"/>
      <c r="AB27242" s="164"/>
    </row>
    <row r="27243" spans="10:28">
      <c r="J27243" s="161"/>
      <c r="AB27243" s="164"/>
    </row>
    <row r="27244" spans="10:28">
      <c r="J27244" s="161"/>
      <c r="AB27244" s="164"/>
    </row>
    <row r="27245" spans="10:28">
      <c r="J27245" s="161"/>
      <c r="AB27245" s="164"/>
    </row>
    <row r="27246" spans="10:28">
      <c r="J27246" s="161"/>
      <c r="AB27246" s="164"/>
    </row>
    <row r="27247" spans="10:28">
      <c r="J27247" s="161"/>
      <c r="AB27247" s="164"/>
    </row>
    <row r="27248" spans="10:28">
      <c r="J27248" s="161"/>
      <c r="AB27248" s="164"/>
    </row>
    <row r="27249" spans="10:28">
      <c r="J27249" s="161"/>
      <c r="AB27249" s="164"/>
    </row>
    <row r="27250" spans="10:28">
      <c r="J27250" s="161"/>
      <c r="AB27250" s="164"/>
    </row>
    <row r="27251" spans="10:28">
      <c r="J27251" s="161"/>
      <c r="AB27251" s="164"/>
    </row>
    <row r="27252" spans="10:28">
      <c r="J27252" s="161"/>
      <c r="AB27252" s="164"/>
    </row>
    <row r="27253" spans="10:28">
      <c r="J27253" s="161"/>
      <c r="AB27253" s="164"/>
    </row>
    <row r="27254" spans="10:28">
      <c r="J27254" s="161"/>
      <c r="AB27254" s="164"/>
    </row>
    <row r="27255" spans="10:28">
      <c r="J27255" s="161"/>
      <c r="AB27255" s="164"/>
    </row>
    <row r="27256" spans="10:28">
      <c r="J27256" s="161"/>
      <c r="AB27256" s="164"/>
    </row>
    <row r="27257" spans="10:28">
      <c r="J27257" s="161"/>
      <c r="AB27257" s="164"/>
    </row>
    <row r="27258" spans="10:28">
      <c r="J27258" s="161"/>
      <c r="AB27258" s="164"/>
    </row>
    <row r="27259" spans="10:28">
      <c r="J27259" s="161"/>
      <c r="AB27259" s="164"/>
    </row>
    <row r="27260" spans="10:28">
      <c r="J27260" s="161"/>
      <c r="AB27260" s="164"/>
    </row>
    <row r="27261" spans="10:28">
      <c r="J27261" s="161"/>
      <c r="AB27261" s="164"/>
    </row>
    <row r="27262" spans="10:28">
      <c r="J27262" s="161"/>
      <c r="AB27262" s="164"/>
    </row>
    <row r="27263" spans="10:28">
      <c r="J27263" s="161"/>
      <c r="AB27263" s="164"/>
    </row>
    <row r="27264" spans="10:28">
      <c r="J27264" s="161"/>
      <c r="AB27264" s="164"/>
    </row>
    <row r="27265" spans="5:28">
      <c r="J27265" s="161"/>
      <c r="AB27265" s="164"/>
    </row>
    <row r="27266" spans="5:28">
      <c r="J27266" s="161"/>
      <c r="AB27266" s="164"/>
    </row>
    <row r="27267" spans="5:28">
      <c r="J27267" s="161"/>
      <c r="AB27267" s="164"/>
    </row>
    <row r="27268" spans="5:28">
      <c r="J27268" s="161"/>
      <c r="AB27268" s="164"/>
    </row>
    <row r="27269" spans="5:28">
      <c r="J27269" s="161"/>
      <c r="AB27269" s="164"/>
    </row>
    <row r="27270" spans="5:28">
      <c r="J27270" s="161"/>
      <c r="AB27270" s="164"/>
    </row>
    <row r="27271" spans="5:28">
      <c r="J27271" s="161"/>
      <c r="AB27271" s="164"/>
    </row>
    <row r="27272" spans="5:28">
      <c r="E27272" s="166"/>
      <c r="J27272" s="161"/>
      <c r="AB27272" s="164"/>
    </row>
    <row r="27273" spans="5:28">
      <c r="E27273" s="166"/>
      <c r="J27273" s="161"/>
      <c r="AB27273" s="164"/>
    </row>
    <row r="27274" spans="5:28">
      <c r="E27274" s="166"/>
      <c r="J27274" s="161"/>
      <c r="AB27274" s="164"/>
    </row>
    <row r="27275" spans="5:28">
      <c r="E27275" s="166"/>
      <c r="J27275" s="161"/>
      <c r="AB27275" s="164"/>
    </row>
    <row r="27276" spans="5:28">
      <c r="J27276" s="161"/>
      <c r="AB27276" s="164"/>
    </row>
    <row r="27277" spans="5:28">
      <c r="J27277" s="161"/>
      <c r="AB27277" s="164"/>
    </row>
    <row r="27278" spans="5:28">
      <c r="J27278" s="161"/>
      <c r="AB27278" s="164"/>
    </row>
    <row r="27279" spans="5:28">
      <c r="J27279" s="161"/>
      <c r="AB27279" s="164"/>
    </row>
    <row r="27280" spans="5:28">
      <c r="J27280" s="161"/>
      <c r="AB27280" s="164"/>
    </row>
    <row r="27281" spans="10:28">
      <c r="J27281" s="161"/>
      <c r="AB27281" s="164"/>
    </row>
    <row r="27282" spans="10:28">
      <c r="J27282" s="161"/>
      <c r="AB27282" s="164"/>
    </row>
    <row r="27283" spans="10:28">
      <c r="J27283" s="161"/>
      <c r="AB27283" s="164"/>
    </row>
    <row r="27284" spans="10:28">
      <c r="J27284" s="161"/>
      <c r="AB27284" s="164"/>
    </row>
    <row r="27285" spans="10:28">
      <c r="J27285" s="161"/>
      <c r="AB27285" s="164"/>
    </row>
    <row r="27286" spans="10:28">
      <c r="J27286" s="161"/>
      <c r="AB27286" s="164"/>
    </row>
    <row r="27287" spans="10:28">
      <c r="J27287" s="161"/>
      <c r="AB27287" s="164"/>
    </row>
    <row r="27288" spans="10:28">
      <c r="J27288" s="161"/>
      <c r="AB27288" s="164"/>
    </row>
    <row r="27289" spans="10:28">
      <c r="J27289" s="161"/>
      <c r="AB27289" s="164"/>
    </row>
    <row r="27290" spans="10:28">
      <c r="J27290" s="161"/>
      <c r="AB27290" s="164"/>
    </row>
    <row r="27291" spans="10:28">
      <c r="J27291" s="161"/>
      <c r="AB27291" s="164"/>
    </row>
    <row r="27292" spans="10:28">
      <c r="J27292" s="161"/>
      <c r="AB27292" s="164"/>
    </row>
    <row r="27293" spans="10:28">
      <c r="J27293" s="161"/>
      <c r="AB27293" s="164"/>
    </row>
    <row r="27294" spans="10:28">
      <c r="J27294" s="161"/>
      <c r="AB27294" s="164"/>
    </row>
    <row r="27295" spans="10:28">
      <c r="J27295" s="161"/>
      <c r="AB27295" s="164"/>
    </row>
    <row r="27296" spans="10:28">
      <c r="J27296" s="161"/>
      <c r="AB27296" s="164"/>
    </row>
    <row r="27297" spans="5:28">
      <c r="J27297" s="161"/>
      <c r="AB27297" s="164"/>
    </row>
    <row r="27298" spans="5:28">
      <c r="J27298" s="161"/>
      <c r="AB27298" s="164"/>
    </row>
    <row r="27299" spans="5:28">
      <c r="J27299" s="161"/>
      <c r="AB27299" s="164"/>
    </row>
    <row r="27300" spans="5:28">
      <c r="J27300" s="161"/>
      <c r="AB27300" s="164"/>
    </row>
    <row r="27301" spans="5:28">
      <c r="E27301" s="166"/>
      <c r="J27301" s="161"/>
      <c r="AB27301" s="164"/>
    </row>
    <row r="27302" spans="5:28">
      <c r="E27302" s="166"/>
      <c r="J27302" s="161"/>
      <c r="AB27302" s="164"/>
    </row>
    <row r="27303" spans="5:28">
      <c r="J27303" s="161"/>
      <c r="AB27303" s="164"/>
    </row>
    <row r="27304" spans="5:28">
      <c r="J27304" s="161"/>
      <c r="AB27304" s="164"/>
    </row>
    <row r="27305" spans="5:28">
      <c r="J27305" s="161"/>
      <c r="AB27305" s="164"/>
    </row>
    <row r="27306" spans="5:28">
      <c r="J27306" s="161"/>
      <c r="AB27306" s="164"/>
    </row>
    <row r="27307" spans="5:28">
      <c r="J27307" s="161"/>
      <c r="AB27307" s="164"/>
    </row>
    <row r="27308" spans="5:28">
      <c r="J27308" s="161"/>
      <c r="AB27308" s="164"/>
    </row>
    <row r="27309" spans="5:28">
      <c r="E27309" s="166"/>
      <c r="J27309" s="161"/>
      <c r="AB27309" s="164"/>
    </row>
    <row r="27310" spans="5:28">
      <c r="E27310" s="166"/>
      <c r="J27310" s="161"/>
      <c r="AB27310" s="164"/>
    </row>
    <row r="27311" spans="5:28">
      <c r="E27311" s="166"/>
      <c r="J27311" s="161"/>
      <c r="AB27311" s="164"/>
    </row>
    <row r="27312" spans="5:28">
      <c r="J27312" s="161"/>
      <c r="AB27312" s="164"/>
    </row>
    <row r="27313" spans="10:28">
      <c r="J27313" s="161"/>
      <c r="AB27313" s="164"/>
    </row>
    <row r="27314" spans="10:28">
      <c r="J27314" s="161"/>
      <c r="AB27314" s="164"/>
    </row>
    <row r="27315" spans="10:28">
      <c r="J27315" s="161"/>
      <c r="AB27315" s="164"/>
    </row>
    <row r="27316" spans="10:28">
      <c r="J27316" s="161"/>
      <c r="AB27316" s="164"/>
    </row>
    <row r="27317" spans="10:28">
      <c r="J27317" s="161"/>
      <c r="AB27317" s="164"/>
    </row>
    <row r="27318" spans="10:28">
      <c r="J27318" s="161"/>
      <c r="AB27318" s="164"/>
    </row>
    <row r="27319" spans="10:28">
      <c r="J27319" s="161"/>
      <c r="AB27319" s="164"/>
    </row>
    <row r="27320" spans="10:28">
      <c r="J27320" s="161"/>
      <c r="AB27320" s="164"/>
    </row>
    <row r="27321" spans="10:28">
      <c r="J27321" s="161"/>
      <c r="AB27321" s="164"/>
    </row>
    <row r="27322" spans="10:28">
      <c r="J27322" s="161"/>
      <c r="AB27322" s="164"/>
    </row>
    <row r="27323" spans="10:28">
      <c r="J27323" s="161"/>
      <c r="AB27323" s="164"/>
    </row>
    <row r="27324" spans="10:28">
      <c r="J27324" s="161"/>
      <c r="AB27324" s="164"/>
    </row>
    <row r="27325" spans="10:28">
      <c r="J27325" s="161"/>
      <c r="AB27325" s="164"/>
    </row>
    <row r="27326" spans="10:28">
      <c r="J27326" s="161"/>
      <c r="AB27326" s="164"/>
    </row>
    <row r="27327" spans="10:28">
      <c r="J27327" s="161"/>
      <c r="AB27327" s="164"/>
    </row>
    <row r="27328" spans="10:28">
      <c r="J27328" s="161"/>
      <c r="AB27328" s="164"/>
    </row>
    <row r="27329" spans="10:28">
      <c r="J27329" s="161"/>
      <c r="AB27329" s="164"/>
    </row>
    <row r="27330" spans="10:28">
      <c r="J27330" s="161"/>
      <c r="AB27330" s="164"/>
    </row>
    <row r="27331" spans="10:28">
      <c r="J27331" s="161"/>
      <c r="AB27331" s="164"/>
    </row>
    <row r="27332" spans="10:28">
      <c r="J27332" s="161"/>
      <c r="AB27332" s="164"/>
    </row>
    <row r="27333" spans="10:28">
      <c r="J27333" s="161"/>
      <c r="AB27333" s="164"/>
    </row>
    <row r="27334" spans="10:28">
      <c r="J27334" s="161"/>
      <c r="AB27334" s="164"/>
    </row>
    <row r="27335" spans="10:28">
      <c r="J27335" s="161"/>
      <c r="AB27335" s="164"/>
    </row>
    <row r="27336" spans="10:28">
      <c r="J27336" s="161"/>
      <c r="AB27336" s="164"/>
    </row>
    <row r="27337" spans="10:28">
      <c r="J27337" s="161"/>
      <c r="AB27337" s="164"/>
    </row>
    <row r="27338" spans="10:28">
      <c r="J27338" s="161"/>
      <c r="AB27338" s="164"/>
    </row>
    <row r="27339" spans="10:28">
      <c r="J27339" s="161"/>
      <c r="AB27339" s="164"/>
    </row>
    <row r="27340" spans="10:28">
      <c r="J27340" s="161"/>
      <c r="AB27340" s="164"/>
    </row>
    <row r="27341" spans="10:28">
      <c r="J27341" s="161"/>
      <c r="AB27341" s="164"/>
    </row>
    <row r="27342" spans="10:28">
      <c r="J27342" s="161"/>
      <c r="AB27342" s="164"/>
    </row>
    <row r="27343" spans="10:28">
      <c r="J27343" s="161"/>
      <c r="AB27343" s="164"/>
    </row>
    <row r="27344" spans="10:28">
      <c r="J27344" s="161"/>
      <c r="AB27344" s="164"/>
    </row>
    <row r="27345" spans="10:28">
      <c r="J27345" s="161"/>
      <c r="AB27345" s="164"/>
    </row>
    <row r="27346" spans="10:28">
      <c r="J27346" s="161"/>
      <c r="AB27346" s="164"/>
    </row>
    <row r="27347" spans="10:28">
      <c r="J27347" s="161"/>
      <c r="AB27347" s="164"/>
    </row>
    <row r="27348" spans="10:28">
      <c r="J27348" s="161"/>
      <c r="AB27348" s="164"/>
    </row>
    <row r="27349" spans="10:28">
      <c r="J27349" s="161"/>
      <c r="AB27349" s="164"/>
    </row>
    <row r="27350" spans="10:28">
      <c r="J27350" s="161"/>
      <c r="AB27350" s="164"/>
    </row>
    <row r="27351" spans="10:28">
      <c r="J27351" s="161"/>
      <c r="AB27351" s="164"/>
    </row>
    <row r="27352" spans="10:28">
      <c r="J27352" s="161"/>
      <c r="AB27352" s="164"/>
    </row>
    <row r="27353" spans="10:28">
      <c r="J27353" s="161"/>
      <c r="AB27353" s="164"/>
    </row>
    <row r="27354" spans="10:28">
      <c r="J27354" s="161"/>
      <c r="AB27354" s="164"/>
    </row>
    <row r="27355" spans="10:28">
      <c r="J27355" s="161"/>
      <c r="AB27355" s="164"/>
    </row>
    <row r="27356" spans="10:28">
      <c r="J27356" s="161"/>
      <c r="AB27356" s="164"/>
    </row>
    <row r="27357" spans="10:28">
      <c r="J27357" s="161"/>
      <c r="AB27357" s="164"/>
    </row>
    <row r="27358" spans="10:28">
      <c r="J27358" s="161"/>
      <c r="AB27358" s="164"/>
    </row>
    <row r="27359" spans="10:28">
      <c r="J27359" s="161"/>
      <c r="AB27359" s="164"/>
    </row>
    <row r="27360" spans="10:28">
      <c r="J27360" s="161"/>
      <c r="AB27360" s="164"/>
    </row>
    <row r="27361" spans="5:28">
      <c r="J27361" s="161"/>
      <c r="AB27361" s="164"/>
    </row>
    <row r="27362" spans="5:28">
      <c r="J27362" s="161"/>
      <c r="AB27362" s="164"/>
    </row>
    <row r="27363" spans="5:28">
      <c r="J27363" s="161"/>
      <c r="AB27363" s="164"/>
    </row>
    <row r="27364" spans="5:28">
      <c r="J27364" s="161"/>
      <c r="AB27364" s="164"/>
    </row>
    <row r="27365" spans="5:28">
      <c r="J27365" s="161"/>
      <c r="AB27365" s="164"/>
    </row>
    <row r="27366" spans="5:28">
      <c r="J27366" s="161"/>
      <c r="AB27366" s="164"/>
    </row>
    <row r="27367" spans="5:28">
      <c r="J27367" s="161"/>
      <c r="AB27367" s="164"/>
    </row>
    <row r="27368" spans="5:28">
      <c r="J27368" s="161"/>
      <c r="AB27368" s="164"/>
    </row>
    <row r="27369" spans="5:28">
      <c r="E27369" s="166"/>
      <c r="J27369" s="161"/>
      <c r="AB27369" s="164"/>
    </row>
    <row r="27370" spans="5:28">
      <c r="E27370" s="166"/>
      <c r="J27370" s="161"/>
      <c r="AB27370" s="164"/>
    </row>
    <row r="27371" spans="5:28">
      <c r="E27371" s="166"/>
      <c r="J27371" s="161"/>
      <c r="AB27371" s="164"/>
    </row>
    <row r="27372" spans="5:28">
      <c r="E27372" s="166"/>
      <c r="J27372" s="161"/>
      <c r="AB27372" s="164"/>
    </row>
    <row r="27373" spans="5:28">
      <c r="E27373" s="166"/>
      <c r="J27373" s="161"/>
      <c r="AB27373" s="164"/>
    </row>
    <row r="27374" spans="5:28">
      <c r="E27374" s="166"/>
      <c r="J27374" s="161"/>
      <c r="AB27374" s="164"/>
    </row>
    <row r="27375" spans="5:28">
      <c r="E27375" s="166"/>
      <c r="J27375" s="161"/>
      <c r="AB27375" s="164"/>
    </row>
    <row r="27376" spans="5:28">
      <c r="E27376" s="166"/>
      <c r="J27376" s="161"/>
      <c r="AB27376" s="164"/>
    </row>
    <row r="27377" spans="5:28">
      <c r="E27377" s="166"/>
      <c r="J27377" s="161"/>
      <c r="AB27377" s="164"/>
    </row>
    <row r="27378" spans="5:28">
      <c r="E27378" s="166"/>
      <c r="J27378" s="161"/>
      <c r="AB27378" s="164"/>
    </row>
    <row r="27379" spans="5:28">
      <c r="E27379" s="166"/>
      <c r="J27379" s="161"/>
      <c r="AB27379" s="164"/>
    </row>
    <row r="27380" spans="5:28">
      <c r="J27380" s="161"/>
      <c r="AB27380" s="164"/>
    </row>
    <row r="27381" spans="5:28">
      <c r="J27381" s="161"/>
      <c r="AB27381" s="164"/>
    </row>
    <row r="27382" spans="5:28">
      <c r="J27382" s="161"/>
      <c r="AB27382" s="164"/>
    </row>
    <row r="27383" spans="5:28">
      <c r="J27383" s="161"/>
      <c r="AB27383" s="164"/>
    </row>
    <row r="27384" spans="5:28">
      <c r="J27384" s="161"/>
      <c r="AB27384" s="164"/>
    </row>
    <row r="27385" spans="5:28">
      <c r="J27385" s="161"/>
      <c r="AB27385" s="164"/>
    </row>
    <row r="27386" spans="5:28">
      <c r="J27386" s="161"/>
      <c r="AB27386" s="164"/>
    </row>
    <row r="27387" spans="5:28">
      <c r="J27387" s="161"/>
      <c r="AB27387" s="164"/>
    </row>
    <row r="27388" spans="5:28">
      <c r="J27388" s="161"/>
      <c r="AB27388" s="164"/>
    </row>
    <row r="27389" spans="5:28">
      <c r="J27389" s="161"/>
      <c r="AB27389" s="164"/>
    </row>
    <row r="27390" spans="5:28">
      <c r="J27390" s="161"/>
      <c r="AB27390" s="164"/>
    </row>
    <row r="27391" spans="5:28">
      <c r="J27391" s="161"/>
      <c r="AB27391" s="164"/>
    </row>
    <row r="27392" spans="5:28">
      <c r="J27392" s="161"/>
      <c r="AB27392" s="164"/>
    </row>
    <row r="27393" spans="10:28">
      <c r="J27393" s="161"/>
      <c r="AB27393" s="164"/>
    </row>
    <row r="27394" spans="10:28">
      <c r="J27394" s="161"/>
      <c r="AB27394" s="164"/>
    </row>
    <row r="27395" spans="10:28">
      <c r="J27395" s="161"/>
      <c r="AB27395" s="164"/>
    </row>
    <row r="27396" spans="10:28">
      <c r="J27396" s="161"/>
      <c r="AB27396" s="164"/>
    </row>
    <row r="27397" spans="10:28">
      <c r="J27397" s="161"/>
      <c r="AB27397" s="164"/>
    </row>
    <row r="27398" spans="10:28">
      <c r="J27398" s="161"/>
      <c r="AB27398" s="164"/>
    </row>
    <row r="27399" spans="10:28">
      <c r="J27399" s="161"/>
      <c r="AB27399" s="164"/>
    </row>
    <row r="27400" spans="10:28">
      <c r="J27400" s="161"/>
      <c r="AB27400" s="164"/>
    </row>
    <row r="27401" spans="10:28">
      <c r="J27401" s="161"/>
      <c r="AB27401" s="164"/>
    </row>
    <row r="27402" spans="10:28">
      <c r="J27402" s="161"/>
      <c r="AB27402" s="164"/>
    </row>
    <row r="27403" spans="10:28">
      <c r="J27403" s="161"/>
      <c r="AB27403" s="164"/>
    </row>
    <row r="27404" spans="10:28">
      <c r="J27404" s="161"/>
      <c r="AB27404" s="164"/>
    </row>
    <row r="27405" spans="10:28">
      <c r="J27405" s="161"/>
      <c r="AB27405" s="164"/>
    </row>
    <row r="27406" spans="10:28">
      <c r="J27406" s="161"/>
      <c r="AB27406" s="164"/>
    </row>
    <row r="27407" spans="10:28">
      <c r="J27407" s="161"/>
      <c r="AB27407" s="164"/>
    </row>
    <row r="27408" spans="10:28">
      <c r="J27408" s="161"/>
      <c r="AB27408" s="164"/>
    </row>
    <row r="27409" spans="10:28">
      <c r="J27409" s="161"/>
      <c r="AB27409" s="164"/>
    </row>
    <row r="27410" spans="10:28">
      <c r="J27410" s="161"/>
      <c r="AB27410" s="164"/>
    </row>
    <row r="27411" spans="10:28">
      <c r="J27411" s="161"/>
      <c r="AB27411" s="164"/>
    </row>
    <row r="27412" spans="10:28">
      <c r="J27412" s="161"/>
      <c r="AB27412" s="164"/>
    </row>
    <row r="27413" spans="10:28">
      <c r="J27413" s="161"/>
      <c r="AB27413" s="164"/>
    </row>
    <row r="27414" spans="10:28">
      <c r="J27414" s="161"/>
      <c r="AB27414" s="164"/>
    </row>
    <row r="27415" spans="10:28">
      <c r="J27415" s="161"/>
      <c r="AB27415" s="164"/>
    </row>
    <row r="27416" spans="10:28">
      <c r="J27416" s="161"/>
      <c r="AB27416" s="164"/>
    </row>
    <row r="27417" spans="10:28">
      <c r="J27417" s="161"/>
      <c r="AB27417" s="164"/>
    </row>
    <row r="27418" spans="10:28">
      <c r="J27418" s="161"/>
      <c r="AB27418" s="164"/>
    </row>
    <row r="27419" spans="10:28">
      <c r="J27419" s="161"/>
      <c r="AB27419" s="164"/>
    </row>
    <row r="27420" spans="10:28">
      <c r="J27420" s="161"/>
      <c r="AB27420" s="164"/>
    </row>
    <row r="27421" spans="10:28">
      <c r="J27421" s="161"/>
      <c r="AB27421" s="164"/>
    </row>
    <row r="27422" spans="10:28">
      <c r="J27422" s="161"/>
      <c r="AB27422" s="164"/>
    </row>
    <row r="27423" spans="10:28">
      <c r="J27423" s="161"/>
      <c r="AB27423" s="164"/>
    </row>
    <row r="27424" spans="10:28">
      <c r="J27424" s="161"/>
      <c r="AB27424" s="164"/>
    </row>
    <row r="27425" spans="10:28">
      <c r="J27425" s="161"/>
      <c r="AB27425" s="164"/>
    </row>
    <row r="27426" spans="10:28">
      <c r="J27426" s="161"/>
      <c r="AB27426" s="164"/>
    </row>
    <row r="27427" spans="10:28">
      <c r="J27427" s="161"/>
      <c r="AB27427" s="164"/>
    </row>
    <row r="27428" spans="10:28">
      <c r="J27428" s="161"/>
      <c r="AB27428" s="164"/>
    </row>
    <row r="27429" spans="10:28">
      <c r="J27429" s="161"/>
      <c r="AB27429" s="164"/>
    </row>
    <row r="27430" spans="10:28">
      <c r="J27430" s="161"/>
      <c r="AB27430" s="164"/>
    </row>
    <row r="27431" spans="10:28">
      <c r="J27431" s="161"/>
      <c r="AB27431" s="164"/>
    </row>
    <row r="27432" spans="10:28">
      <c r="J27432" s="161"/>
      <c r="AB27432" s="164"/>
    </row>
    <row r="27433" spans="10:28">
      <c r="J27433" s="161"/>
      <c r="AB27433" s="164"/>
    </row>
    <row r="27434" spans="10:28">
      <c r="J27434" s="161"/>
      <c r="AB27434" s="164"/>
    </row>
    <row r="27435" spans="10:28">
      <c r="J27435" s="161"/>
      <c r="AB27435" s="164"/>
    </row>
    <row r="27436" spans="10:28">
      <c r="J27436" s="161"/>
      <c r="AB27436" s="164"/>
    </row>
    <row r="27437" spans="10:28">
      <c r="J27437" s="161"/>
      <c r="AB27437" s="164"/>
    </row>
    <row r="27438" spans="10:28">
      <c r="J27438" s="161"/>
      <c r="AB27438" s="164"/>
    </row>
    <row r="27439" spans="10:28">
      <c r="J27439" s="161"/>
      <c r="AB27439" s="164"/>
    </row>
    <row r="27440" spans="10:28">
      <c r="J27440" s="161"/>
      <c r="AB27440" s="164"/>
    </row>
    <row r="27441" spans="10:28">
      <c r="J27441" s="161"/>
      <c r="AB27441" s="164"/>
    </row>
    <row r="27442" spans="10:28">
      <c r="J27442" s="161"/>
      <c r="AB27442" s="164"/>
    </row>
    <row r="27443" spans="10:28">
      <c r="J27443" s="161"/>
      <c r="AB27443" s="164"/>
    </row>
    <row r="27444" spans="10:28">
      <c r="J27444" s="161"/>
      <c r="AB27444" s="164"/>
    </row>
    <row r="27445" spans="10:28">
      <c r="J27445" s="161"/>
      <c r="AB27445" s="164"/>
    </row>
    <row r="27446" spans="10:28">
      <c r="J27446" s="161"/>
      <c r="AB27446" s="164"/>
    </row>
    <row r="27447" spans="10:28">
      <c r="J27447" s="161"/>
      <c r="AB27447" s="164"/>
    </row>
    <row r="27448" spans="10:28">
      <c r="J27448" s="161"/>
      <c r="AB27448" s="164"/>
    </row>
    <row r="27449" spans="10:28">
      <c r="J27449" s="161"/>
      <c r="AB27449" s="164"/>
    </row>
    <row r="27450" spans="10:28">
      <c r="J27450" s="161"/>
      <c r="AB27450" s="164"/>
    </row>
    <row r="27451" spans="10:28">
      <c r="J27451" s="161"/>
      <c r="AB27451" s="164"/>
    </row>
    <row r="27452" spans="10:28">
      <c r="J27452" s="161"/>
      <c r="AB27452" s="164"/>
    </row>
    <row r="27453" spans="10:28">
      <c r="J27453" s="161"/>
      <c r="AB27453" s="164"/>
    </row>
    <row r="27454" spans="10:28">
      <c r="J27454" s="161"/>
      <c r="AB27454" s="164"/>
    </row>
    <row r="27455" spans="10:28">
      <c r="J27455" s="161"/>
      <c r="AB27455" s="164"/>
    </row>
    <row r="27456" spans="10:28">
      <c r="J27456" s="161"/>
      <c r="AB27456" s="164"/>
    </row>
    <row r="27457" spans="10:28">
      <c r="J27457" s="161"/>
      <c r="AB27457" s="164"/>
    </row>
    <row r="27458" spans="10:28">
      <c r="J27458" s="161"/>
      <c r="AB27458" s="164"/>
    </row>
    <row r="27459" spans="10:28">
      <c r="J27459" s="161"/>
      <c r="AB27459" s="164"/>
    </row>
    <row r="27460" spans="10:28">
      <c r="J27460" s="161"/>
      <c r="AB27460" s="164"/>
    </row>
    <row r="27461" spans="10:28">
      <c r="J27461" s="161"/>
      <c r="AB27461" s="164"/>
    </row>
    <row r="27462" spans="10:28">
      <c r="J27462" s="161"/>
      <c r="AB27462" s="164"/>
    </row>
    <row r="27463" spans="10:28">
      <c r="J27463" s="161"/>
      <c r="AB27463" s="164"/>
    </row>
    <row r="27464" spans="10:28">
      <c r="J27464" s="161"/>
      <c r="AB27464" s="164"/>
    </row>
    <row r="27465" spans="10:28">
      <c r="J27465" s="161"/>
      <c r="AB27465" s="164"/>
    </row>
    <row r="27466" spans="10:28">
      <c r="J27466" s="161"/>
      <c r="AB27466" s="164"/>
    </row>
    <row r="27467" spans="10:28">
      <c r="J27467" s="161"/>
      <c r="AB27467" s="164"/>
    </row>
    <row r="27468" spans="10:28">
      <c r="J27468" s="161"/>
      <c r="AB27468" s="164"/>
    </row>
    <row r="27469" spans="10:28">
      <c r="J27469" s="161"/>
      <c r="AB27469" s="164"/>
    </row>
    <row r="27470" spans="10:28">
      <c r="J27470" s="161"/>
      <c r="AB27470" s="164"/>
    </row>
    <row r="27471" spans="10:28">
      <c r="J27471" s="161"/>
      <c r="AB27471" s="164"/>
    </row>
    <row r="27472" spans="10:28">
      <c r="J27472" s="161"/>
      <c r="AB27472" s="164"/>
    </row>
    <row r="27473" spans="5:28">
      <c r="J27473" s="161"/>
      <c r="AB27473" s="164"/>
    </row>
    <row r="27474" spans="5:28">
      <c r="J27474" s="161"/>
      <c r="AB27474" s="164"/>
    </row>
    <row r="27475" spans="5:28">
      <c r="J27475" s="161"/>
      <c r="AB27475" s="164"/>
    </row>
    <row r="27476" spans="5:28">
      <c r="J27476" s="161"/>
      <c r="AB27476" s="164"/>
    </row>
    <row r="27477" spans="5:28">
      <c r="J27477" s="161"/>
      <c r="AB27477" s="164"/>
    </row>
    <row r="27478" spans="5:28">
      <c r="J27478" s="161"/>
      <c r="AB27478" s="164"/>
    </row>
    <row r="27479" spans="5:28">
      <c r="J27479" s="161"/>
      <c r="R27479" s="166"/>
      <c r="AB27479" s="164"/>
    </row>
    <row r="27480" spans="5:28">
      <c r="J27480" s="161"/>
      <c r="AB27480" s="164"/>
    </row>
    <row r="27481" spans="5:28">
      <c r="J27481" s="161"/>
      <c r="AB27481" s="164"/>
    </row>
    <row r="27482" spans="5:28">
      <c r="J27482" s="161"/>
      <c r="AB27482" s="164"/>
    </row>
    <row r="27483" spans="5:28">
      <c r="J27483" s="161"/>
      <c r="AB27483" s="164"/>
    </row>
    <row r="27484" spans="5:28">
      <c r="J27484" s="161"/>
      <c r="AB27484" s="164"/>
    </row>
    <row r="27485" spans="5:28">
      <c r="E27485" s="166"/>
      <c r="J27485" s="161"/>
      <c r="AB27485" s="164"/>
    </row>
    <row r="27486" spans="5:28">
      <c r="E27486" s="166"/>
      <c r="J27486" s="161"/>
      <c r="AB27486" s="164"/>
    </row>
    <row r="27487" spans="5:28">
      <c r="E27487" s="166"/>
      <c r="J27487" s="161"/>
      <c r="AB27487" s="164"/>
    </row>
    <row r="27488" spans="5:28">
      <c r="J27488" s="161"/>
      <c r="AB27488" s="164"/>
    </row>
    <row r="27489" spans="5:28">
      <c r="J27489" s="161"/>
      <c r="AB27489" s="164"/>
    </row>
    <row r="27490" spans="5:28">
      <c r="J27490" s="161"/>
      <c r="AB27490" s="164"/>
    </row>
    <row r="27491" spans="5:28">
      <c r="J27491" s="161"/>
      <c r="AB27491" s="164"/>
    </row>
    <row r="27492" spans="5:28">
      <c r="E27492" s="166"/>
      <c r="J27492" s="161"/>
      <c r="AB27492" s="164"/>
    </row>
    <row r="27493" spans="5:28">
      <c r="E27493" s="166"/>
      <c r="J27493" s="161"/>
      <c r="AB27493" s="164"/>
    </row>
    <row r="27494" spans="5:28">
      <c r="E27494" s="166"/>
      <c r="J27494" s="161"/>
      <c r="AB27494" s="164"/>
    </row>
    <row r="27495" spans="5:28">
      <c r="E27495" s="166"/>
      <c r="J27495" s="161"/>
      <c r="AB27495" s="164"/>
    </row>
    <row r="27496" spans="5:28">
      <c r="E27496" s="166"/>
      <c r="J27496" s="161"/>
      <c r="AB27496" s="164"/>
    </row>
    <row r="27497" spans="5:28">
      <c r="E27497" s="166"/>
      <c r="J27497" s="161"/>
      <c r="AB27497" s="164"/>
    </row>
    <row r="27498" spans="5:28">
      <c r="J27498" s="161"/>
      <c r="AB27498" s="164"/>
    </row>
    <row r="27499" spans="5:28">
      <c r="J27499" s="161"/>
      <c r="AB27499" s="164"/>
    </row>
    <row r="27500" spans="5:28">
      <c r="J27500" s="161"/>
      <c r="AB27500" s="164"/>
    </row>
    <row r="27501" spans="5:28">
      <c r="J27501" s="161"/>
      <c r="AB27501" s="164"/>
    </row>
    <row r="27502" spans="5:28">
      <c r="J27502" s="161"/>
      <c r="AB27502" s="164"/>
    </row>
    <row r="27503" spans="5:28">
      <c r="J27503" s="161"/>
      <c r="AB27503" s="164"/>
    </row>
    <row r="27504" spans="5:28">
      <c r="J27504" s="161"/>
      <c r="AB27504" s="164"/>
    </row>
    <row r="27505" spans="10:28">
      <c r="J27505" s="161"/>
      <c r="AB27505" s="164"/>
    </row>
    <row r="27506" spans="10:28">
      <c r="J27506" s="161"/>
      <c r="AB27506" s="164"/>
    </row>
    <row r="27507" spans="10:28">
      <c r="J27507" s="161"/>
      <c r="AB27507" s="164"/>
    </row>
    <row r="27508" spans="10:28">
      <c r="J27508" s="161"/>
      <c r="AB27508" s="164"/>
    </row>
    <row r="27509" spans="10:28">
      <c r="J27509" s="161"/>
      <c r="AB27509" s="164"/>
    </row>
    <row r="27510" spans="10:28">
      <c r="J27510" s="161"/>
      <c r="AB27510" s="164"/>
    </row>
    <row r="27511" spans="10:28">
      <c r="J27511" s="161"/>
      <c r="AB27511" s="164"/>
    </row>
    <row r="27512" spans="10:28">
      <c r="J27512" s="161"/>
      <c r="AB27512" s="164"/>
    </row>
    <row r="27513" spans="10:28">
      <c r="J27513" s="161"/>
      <c r="AB27513" s="164"/>
    </row>
    <row r="27514" spans="10:28">
      <c r="J27514" s="161"/>
      <c r="AB27514" s="164"/>
    </row>
    <row r="27515" spans="10:28">
      <c r="J27515" s="161"/>
      <c r="AB27515" s="164"/>
    </row>
    <row r="27516" spans="10:28">
      <c r="J27516" s="161"/>
      <c r="AB27516" s="164"/>
    </row>
    <row r="27517" spans="10:28">
      <c r="J27517" s="161"/>
      <c r="AB27517" s="164"/>
    </row>
    <row r="27518" spans="10:28">
      <c r="J27518" s="161"/>
      <c r="AB27518" s="164"/>
    </row>
    <row r="27519" spans="10:28">
      <c r="J27519" s="161"/>
      <c r="AB27519" s="164"/>
    </row>
    <row r="27520" spans="10:28">
      <c r="J27520" s="161"/>
      <c r="AB27520" s="164"/>
    </row>
    <row r="27521" spans="10:28">
      <c r="J27521" s="161"/>
      <c r="AB27521" s="164"/>
    </row>
    <row r="27522" spans="10:28">
      <c r="J27522" s="161"/>
      <c r="AB27522" s="164"/>
    </row>
    <row r="27523" spans="10:28">
      <c r="J27523" s="161"/>
      <c r="AB27523" s="164"/>
    </row>
    <row r="27524" spans="10:28">
      <c r="J27524" s="161"/>
      <c r="AB27524" s="164"/>
    </row>
    <row r="27525" spans="10:28">
      <c r="J27525" s="161"/>
      <c r="AB27525" s="164"/>
    </row>
    <row r="27526" spans="10:28">
      <c r="J27526" s="161"/>
      <c r="AB27526" s="164"/>
    </row>
    <row r="27527" spans="10:28">
      <c r="J27527" s="161"/>
      <c r="AB27527" s="164"/>
    </row>
    <row r="27528" spans="10:28">
      <c r="J27528" s="161"/>
      <c r="AB27528" s="164"/>
    </row>
    <row r="27529" spans="10:28">
      <c r="J27529" s="161"/>
      <c r="AB27529" s="164"/>
    </row>
    <row r="27530" spans="10:28">
      <c r="J27530" s="161"/>
      <c r="AB27530" s="164"/>
    </row>
    <row r="27531" spans="10:28">
      <c r="J27531" s="161"/>
      <c r="AB27531" s="164"/>
    </row>
    <row r="27532" spans="10:28">
      <c r="J27532" s="161"/>
      <c r="AB27532" s="164"/>
    </row>
    <row r="27533" spans="10:28">
      <c r="J27533" s="161"/>
      <c r="AB27533" s="164"/>
    </row>
    <row r="27534" spans="10:28">
      <c r="J27534" s="161"/>
      <c r="AB27534" s="164"/>
    </row>
    <row r="27535" spans="10:28">
      <c r="J27535" s="161"/>
      <c r="AB27535" s="164"/>
    </row>
    <row r="27536" spans="10:28">
      <c r="J27536" s="161"/>
      <c r="AB27536" s="164"/>
    </row>
    <row r="27537" spans="5:28">
      <c r="J27537" s="161"/>
      <c r="AB27537" s="164"/>
    </row>
    <row r="27538" spans="5:28">
      <c r="J27538" s="161"/>
      <c r="AB27538" s="164"/>
    </row>
    <row r="27539" spans="5:28">
      <c r="J27539" s="161"/>
      <c r="AB27539" s="164"/>
    </row>
    <row r="27540" spans="5:28">
      <c r="J27540" s="161"/>
      <c r="AB27540" s="164"/>
    </row>
    <row r="27541" spans="5:28">
      <c r="J27541" s="161"/>
      <c r="AB27541" s="164"/>
    </row>
    <row r="27542" spans="5:28">
      <c r="J27542" s="161"/>
      <c r="AB27542" s="164"/>
    </row>
    <row r="27543" spans="5:28">
      <c r="J27543" s="161"/>
      <c r="AB27543" s="164"/>
    </row>
    <row r="27544" spans="5:28">
      <c r="J27544" s="161"/>
      <c r="AB27544" s="164"/>
    </row>
    <row r="27545" spans="5:28">
      <c r="J27545" s="161"/>
      <c r="AB27545" s="164"/>
    </row>
    <row r="27546" spans="5:28">
      <c r="E27546" s="166"/>
      <c r="J27546" s="161"/>
      <c r="AB27546" s="164"/>
    </row>
    <row r="27547" spans="5:28">
      <c r="J27547" s="161"/>
      <c r="AB27547" s="164"/>
    </row>
    <row r="27548" spans="5:28">
      <c r="J27548" s="161"/>
      <c r="AB27548" s="164"/>
    </row>
    <row r="27549" spans="5:28">
      <c r="J27549" s="161"/>
      <c r="AB27549" s="164"/>
    </row>
    <row r="27550" spans="5:28">
      <c r="J27550" s="161"/>
      <c r="AB27550" s="164"/>
    </row>
    <row r="27551" spans="5:28">
      <c r="J27551" s="161"/>
      <c r="AB27551" s="164"/>
    </row>
    <row r="27552" spans="5:28">
      <c r="J27552" s="161"/>
      <c r="AB27552" s="164"/>
    </row>
    <row r="27553" spans="5:28">
      <c r="J27553" s="161"/>
      <c r="AB27553" s="164"/>
    </row>
    <row r="27554" spans="5:28">
      <c r="J27554" s="161"/>
      <c r="AB27554" s="164"/>
    </row>
    <row r="27555" spans="5:28">
      <c r="J27555" s="161"/>
      <c r="AB27555" s="164"/>
    </row>
    <row r="27556" spans="5:28">
      <c r="E27556" s="166"/>
      <c r="J27556" s="161"/>
      <c r="AB27556" s="164"/>
    </row>
    <row r="27557" spans="5:28">
      <c r="J27557" s="161"/>
      <c r="AB27557" s="164"/>
    </row>
    <row r="27558" spans="5:28">
      <c r="E27558" s="166"/>
      <c r="J27558" s="161"/>
      <c r="AB27558" s="164"/>
    </row>
    <row r="27559" spans="5:28">
      <c r="J27559" s="161"/>
      <c r="AB27559" s="164"/>
    </row>
    <row r="27560" spans="5:28">
      <c r="E27560" s="166"/>
      <c r="J27560" s="161"/>
      <c r="AB27560" s="164"/>
    </row>
    <row r="27561" spans="5:28">
      <c r="E27561" s="166"/>
      <c r="J27561" s="161"/>
      <c r="AB27561" s="164"/>
    </row>
    <row r="27562" spans="5:28">
      <c r="E27562" s="166"/>
      <c r="J27562" s="161"/>
      <c r="AB27562" s="164"/>
    </row>
    <row r="27563" spans="5:28">
      <c r="E27563" s="166"/>
      <c r="J27563" s="161"/>
      <c r="AB27563" s="164"/>
    </row>
    <row r="27564" spans="5:28">
      <c r="E27564" s="166"/>
      <c r="J27564" s="161"/>
      <c r="AB27564" s="164"/>
    </row>
    <row r="27565" spans="5:28">
      <c r="E27565" s="166"/>
      <c r="J27565" s="161"/>
      <c r="AB27565" s="164"/>
    </row>
    <row r="27566" spans="5:28">
      <c r="J27566" s="161"/>
      <c r="AB27566" s="164"/>
    </row>
    <row r="27567" spans="5:28">
      <c r="J27567" s="161"/>
      <c r="AB27567" s="164"/>
    </row>
    <row r="27568" spans="5:28">
      <c r="J27568" s="161"/>
      <c r="AB27568" s="164"/>
    </row>
    <row r="27569" spans="5:28">
      <c r="J27569" s="161"/>
      <c r="AB27569" s="164"/>
    </row>
    <row r="27570" spans="5:28">
      <c r="E27570" s="166"/>
      <c r="J27570" s="161"/>
      <c r="AB27570" s="164"/>
    </row>
    <row r="27571" spans="5:28">
      <c r="E27571" s="166"/>
      <c r="J27571" s="161"/>
      <c r="AB27571" s="164"/>
    </row>
    <row r="27572" spans="5:28">
      <c r="E27572" s="166"/>
      <c r="J27572" s="161"/>
      <c r="AB27572" s="164"/>
    </row>
    <row r="27573" spans="5:28">
      <c r="E27573" s="166"/>
      <c r="J27573" s="161"/>
      <c r="AB27573" s="164"/>
    </row>
    <row r="27574" spans="5:28">
      <c r="E27574" s="166"/>
      <c r="J27574" s="161"/>
      <c r="AB27574" s="164"/>
    </row>
    <row r="27575" spans="5:28">
      <c r="E27575" s="166"/>
      <c r="J27575" s="161"/>
      <c r="AB27575" s="164"/>
    </row>
    <row r="27576" spans="5:28">
      <c r="E27576" s="166"/>
      <c r="J27576" s="161"/>
      <c r="AB27576" s="164"/>
    </row>
    <row r="27577" spans="5:28">
      <c r="E27577" s="166"/>
      <c r="J27577" s="161"/>
      <c r="AB27577" s="164"/>
    </row>
    <row r="27578" spans="5:28">
      <c r="J27578" s="161"/>
      <c r="AB27578" s="164"/>
    </row>
    <row r="27579" spans="5:28">
      <c r="J27579" s="161"/>
      <c r="AB27579" s="164"/>
    </row>
    <row r="27580" spans="5:28">
      <c r="J27580" s="161"/>
      <c r="AB27580" s="164"/>
    </row>
    <row r="27581" spans="5:28">
      <c r="J27581" s="161"/>
      <c r="AB27581" s="164"/>
    </row>
    <row r="27582" spans="5:28">
      <c r="J27582" s="161"/>
      <c r="AB27582" s="164"/>
    </row>
    <row r="27583" spans="5:28">
      <c r="J27583" s="161"/>
      <c r="AB27583" s="164"/>
    </row>
    <row r="27584" spans="5:28">
      <c r="J27584" s="161"/>
      <c r="AB27584" s="164"/>
    </row>
    <row r="27585" spans="10:28">
      <c r="J27585" s="161"/>
      <c r="AB27585" s="164"/>
    </row>
    <row r="27586" spans="10:28">
      <c r="J27586" s="161"/>
      <c r="AB27586" s="164"/>
    </row>
    <row r="27587" spans="10:28">
      <c r="J27587" s="161"/>
      <c r="AB27587" s="164"/>
    </row>
    <row r="27588" spans="10:28">
      <c r="J27588" s="161"/>
      <c r="AB27588" s="164"/>
    </row>
    <row r="27589" spans="10:28">
      <c r="J27589" s="161"/>
      <c r="AB27589" s="164"/>
    </row>
    <row r="27590" spans="10:28">
      <c r="J27590" s="161"/>
      <c r="AB27590" s="164"/>
    </row>
    <row r="27591" spans="10:28">
      <c r="J27591" s="161"/>
      <c r="AB27591" s="164"/>
    </row>
    <row r="27592" spans="10:28">
      <c r="J27592" s="161"/>
      <c r="AB27592" s="164"/>
    </row>
    <row r="27593" spans="10:28">
      <c r="J27593" s="161"/>
      <c r="AB27593" s="164"/>
    </row>
    <row r="27594" spans="10:28">
      <c r="J27594" s="161"/>
      <c r="AB27594" s="164"/>
    </row>
    <row r="27595" spans="10:28">
      <c r="J27595" s="161"/>
      <c r="AB27595" s="164"/>
    </row>
    <row r="27596" spans="10:28">
      <c r="J27596" s="161"/>
      <c r="AB27596" s="164"/>
    </row>
    <row r="27597" spans="10:28">
      <c r="J27597" s="161"/>
      <c r="AB27597" s="164"/>
    </row>
    <row r="27598" spans="10:28">
      <c r="J27598" s="161"/>
      <c r="AB27598" s="164"/>
    </row>
    <row r="27599" spans="10:28">
      <c r="J27599" s="161"/>
      <c r="AB27599" s="164"/>
    </row>
    <row r="27600" spans="10:28">
      <c r="J27600" s="161"/>
      <c r="AB27600" s="164"/>
    </row>
    <row r="27601" spans="10:28">
      <c r="J27601" s="161"/>
      <c r="AB27601" s="164"/>
    </row>
    <row r="27602" spans="10:28">
      <c r="J27602" s="161"/>
      <c r="AB27602" s="164"/>
    </row>
    <row r="27603" spans="10:28">
      <c r="J27603" s="161"/>
      <c r="AB27603" s="164"/>
    </row>
    <row r="27604" spans="10:28">
      <c r="J27604" s="161"/>
      <c r="AB27604" s="164"/>
    </row>
    <row r="27605" spans="10:28">
      <c r="J27605" s="161"/>
      <c r="AB27605" s="164"/>
    </row>
    <row r="27606" spans="10:28">
      <c r="J27606" s="161"/>
      <c r="AB27606" s="164"/>
    </row>
    <row r="27607" spans="10:28">
      <c r="J27607" s="161"/>
      <c r="AB27607" s="164"/>
    </row>
    <row r="27608" spans="10:28">
      <c r="J27608" s="161"/>
      <c r="AB27608" s="164"/>
    </row>
    <row r="27609" spans="10:28">
      <c r="J27609" s="161"/>
      <c r="AB27609" s="164"/>
    </row>
    <row r="27610" spans="10:28">
      <c r="J27610" s="161"/>
      <c r="AB27610" s="164"/>
    </row>
    <row r="27611" spans="10:28">
      <c r="J27611" s="161"/>
      <c r="AB27611" s="164"/>
    </row>
    <row r="27612" spans="10:28">
      <c r="J27612" s="161"/>
      <c r="AB27612" s="164"/>
    </row>
    <row r="27613" spans="10:28">
      <c r="J27613" s="161"/>
      <c r="AB27613" s="164"/>
    </row>
    <row r="27614" spans="10:28">
      <c r="J27614" s="161"/>
      <c r="AB27614" s="164"/>
    </row>
    <row r="27615" spans="10:28">
      <c r="J27615" s="161"/>
      <c r="AB27615" s="164"/>
    </row>
    <row r="27616" spans="10:28">
      <c r="J27616" s="161"/>
      <c r="AB27616" s="164"/>
    </row>
    <row r="27617" spans="10:28">
      <c r="J27617" s="161"/>
      <c r="AB27617" s="164"/>
    </row>
    <row r="27618" spans="10:28">
      <c r="J27618" s="161"/>
      <c r="AB27618" s="164"/>
    </row>
    <row r="27619" spans="10:28">
      <c r="J27619" s="161"/>
      <c r="AB27619" s="164"/>
    </row>
    <row r="27620" spans="10:28">
      <c r="J27620" s="161"/>
      <c r="AB27620" s="164"/>
    </row>
    <row r="27621" spans="10:28">
      <c r="J27621" s="161"/>
      <c r="AB27621" s="164"/>
    </row>
    <row r="27622" spans="10:28">
      <c r="J27622" s="161"/>
      <c r="AB27622" s="164"/>
    </row>
    <row r="27623" spans="10:28">
      <c r="J27623" s="161"/>
      <c r="AB27623" s="164"/>
    </row>
    <row r="27624" spans="10:28">
      <c r="J27624" s="161"/>
      <c r="AB27624" s="164"/>
    </row>
    <row r="27625" spans="10:28">
      <c r="J27625" s="161"/>
      <c r="AB27625" s="164"/>
    </row>
    <row r="27626" spans="10:28">
      <c r="J27626" s="161"/>
      <c r="AB27626" s="164"/>
    </row>
    <row r="27627" spans="10:28">
      <c r="J27627" s="161"/>
      <c r="AB27627" s="164"/>
    </row>
    <row r="27628" spans="10:28">
      <c r="J27628" s="161"/>
      <c r="AB27628" s="164"/>
    </row>
    <row r="27629" spans="10:28">
      <c r="J27629" s="161"/>
      <c r="AB27629" s="164"/>
    </row>
    <row r="27630" spans="10:28">
      <c r="J27630" s="161"/>
      <c r="AB27630" s="164"/>
    </row>
    <row r="27631" spans="10:28">
      <c r="J27631" s="161"/>
      <c r="AB27631" s="164"/>
    </row>
    <row r="27632" spans="10:28">
      <c r="J27632" s="161"/>
      <c r="AB27632" s="164"/>
    </row>
    <row r="27633" spans="10:28">
      <c r="J27633" s="161"/>
      <c r="AB27633" s="164"/>
    </row>
    <row r="27634" spans="10:28">
      <c r="J27634" s="161"/>
      <c r="AB27634" s="164"/>
    </row>
    <row r="27635" spans="10:28">
      <c r="J27635" s="161"/>
      <c r="AB27635" s="164"/>
    </row>
    <row r="27636" spans="10:28">
      <c r="J27636" s="161"/>
      <c r="AB27636" s="164"/>
    </row>
    <row r="27637" spans="10:28">
      <c r="J27637" s="161"/>
      <c r="AB27637" s="164"/>
    </row>
    <row r="27638" spans="10:28">
      <c r="J27638" s="161"/>
      <c r="AB27638" s="164"/>
    </row>
    <row r="27639" spans="10:28">
      <c r="J27639" s="161"/>
      <c r="AB27639" s="164"/>
    </row>
    <row r="27640" spans="10:28">
      <c r="J27640" s="161"/>
      <c r="AB27640" s="164"/>
    </row>
    <row r="27641" spans="10:28">
      <c r="J27641" s="161"/>
      <c r="AB27641" s="164"/>
    </row>
    <row r="27642" spans="10:28">
      <c r="J27642" s="161"/>
      <c r="AB27642" s="164"/>
    </row>
    <row r="27643" spans="10:28">
      <c r="J27643" s="161"/>
      <c r="AB27643" s="164"/>
    </row>
    <row r="27644" spans="10:28">
      <c r="J27644" s="161"/>
      <c r="AB27644" s="164"/>
    </row>
    <row r="27645" spans="10:28">
      <c r="J27645" s="161"/>
      <c r="AB27645" s="164"/>
    </row>
    <row r="27646" spans="10:28">
      <c r="J27646" s="161"/>
      <c r="AB27646" s="164"/>
    </row>
    <row r="27647" spans="10:28">
      <c r="J27647" s="161"/>
      <c r="AB27647" s="164"/>
    </row>
    <row r="27648" spans="10:28">
      <c r="J27648" s="161"/>
      <c r="AB27648" s="164"/>
    </row>
    <row r="27649" spans="10:28">
      <c r="J27649" s="161"/>
      <c r="AB27649" s="164"/>
    </row>
    <row r="27650" spans="10:28">
      <c r="J27650" s="161"/>
      <c r="AB27650" s="164"/>
    </row>
    <row r="27651" spans="10:28">
      <c r="J27651" s="161"/>
      <c r="AB27651" s="164"/>
    </row>
    <row r="27652" spans="10:28">
      <c r="J27652" s="161"/>
      <c r="AB27652" s="164"/>
    </row>
    <row r="27653" spans="10:28">
      <c r="J27653" s="161"/>
      <c r="AB27653" s="164"/>
    </row>
    <row r="27654" spans="10:28">
      <c r="J27654" s="161"/>
      <c r="AB27654" s="164"/>
    </row>
    <row r="27655" spans="10:28">
      <c r="J27655" s="161"/>
      <c r="AB27655" s="164"/>
    </row>
    <row r="27656" spans="10:28">
      <c r="J27656" s="161"/>
      <c r="AB27656" s="164"/>
    </row>
    <row r="27657" spans="10:28">
      <c r="J27657" s="161"/>
      <c r="AB27657" s="164"/>
    </row>
    <row r="27658" spans="10:28">
      <c r="J27658" s="161"/>
      <c r="AB27658" s="164"/>
    </row>
    <row r="27659" spans="10:28">
      <c r="J27659" s="161"/>
      <c r="AB27659" s="164"/>
    </row>
    <row r="27660" spans="10:28">
      <c r="J27660" s="161"/>
      <c r="AB27660" s="164"/>
    </row>
    <row r="27661" spans="10:28">
      <c r="J27661" s="161"/>
      <c r="AB27661" s="164"/>
    </row>
    <row r="27662" spans="10:28">
      <c r="J27662" s="161"/>
      <c r="AB27662" s="164"/>
    </row>
    <row r="27663" spans="10:28">
      <c r="J27663" s="161"/>
      <c r="AB27663" s="164"/>
    </row>
    <row r="27664" spans="10:28">
      <c r="J27664" s="161"/>
      <c r="AB27664" s="164"/>
    </row>
    <row r="27665" spans="10:28">
      <c r="J27665" s="161"/>
      <c r="AB27665" s="164"/>
    </row>
    <row r="27666" spans="10:28">
      <c r="J27666" s="161"/>
      <c r="AB27666" s="164"/>
    </row>
    <row r="27667" spans="10:28">
      <c r="J27667" s="161"/>
      <c r="AB27667" s="164"/>
    </row>
    <row r="27668" spans="10:28">
      <c r="J27668" s="161"/>
      <c r="AB27668" s="164"/>
    </row>
    <row r="27669" spans="10:28">
      <c r="J27669" s="161"/>
      <c r="AB27669" s="164"/>
    </row>
    <row r="27670" spans="10:28">
      <c r="J27670" s="161"/>
      <c r="AB27670" s="164"/>
    </row>
    <row r="27671" spans="10:28">
      <c r="J27671" s="161"/>
      <c r="AB27671" s="164"/>
    </row>
    <row r="27672" spans="10:28">
      <c r="J27672" s="161"/>
      <c r="AB27672" s="164"/>
    </row>
    <row r="27673" spans="10:28">
      <c r="J27673" s="161"/>
      <c r="AB27673" s="164"/>
    </row>
    <row r="27674" spans="10:28">
      <c r="J27674" s="161"/>
      <c r="AB27674" s="164"/>
    </row>
    <row r="27675" spans="10:28">
      <c r="J27675" s="161"/>
      <c r="AB27675" s="164"/>
    </row>
    <row r="27676" spans="10:28">
      <c r="J27676" s="161"/>
      <c r="AB27676" s="164"/>
    </row>
    <row r="27677" spans="10:28">
      <c r="J27677" s="161"/>
      <c r="AB27677" s="164"/>
    </row>
    <row r="27678" spans="10:28">
      <c r="J27678" s="161"/>
      <c r="AB27678" s="164"/>
    </row>
    <row r="27679" spans="10:28">
      <c r="J27679" s="161"/>
      <c r="AB27679" s="164"/>
    </row>
    <row r="27680" spans="10:28">
      <c r="J27680" s="161"/>
      <c r="AB27680" s="164"/>
    </row>
    <row r="27681" spans="10:28">
      <c r="J27681" s="161"/>
      <c r="R27681" s="166"/>
      <c r="AB27681" s="164"/>
    </row>
    <row r="27682" spans="10:28">
      <c r="J27682" s="161"/>
      <c r="AB27682" s="164"/>
    </row>
    <row r="27683" spans="10:28">
      <c r="J27683" s="161"/>
      <c r="AB27683" s="164"/>
    </row>
    <row r="27684" spans="10:28">
      <c r="J27684" s="161"/>
      <c r="AB27684" s="164"/>
    </row>
    <row r="27685" spans="10:28">
      <c r="J27685" s="161"/>
      <c r="AB27685" s="164"/>
    </row>
    <row r="27686" spans="10:28">
      <c r="J27686" s="161"/>
      <c r="AB27686" s="164"/>
    </row>
    <row r="27687" spans="10:28">
      <c r="J27687" s="161"/>
      <c r="AB27687" s="164"/>
    </row>
    <row r="27688" spans="10:28">
      <c r="J27688" s="161"/>
      <c r="AB27688" s="164"/>
    </row>
    <row r="27689" spans="10:28">
      <c r="J27689" s="161"/>
      <c r="AB27689" s="164"/>
    </row>
    <row r="27690" spans="10:28">
      <c r="J27690" s="161"/>
      <c r="AB27690" s="164"/>
    </row>
    <row r="27691" spans="10:28">
      <c r="J27691" s="161"/>
      <c r="AB27691" s="164"/>
    </row>
    <row r="27692" spans="10:28">
      <c r="J27692" s="161"/>
      <c r="AB27692" s="164"/>
    </row>
    <row r="27693" spans="10:28">
      <c r="J27693" s="161"/>
      <c r="AB27693" s="164"/>
    </row>
    <row r="27694" spans="10:28">
      <c r="J27694" s="161"/>
      <c r="AB27694" s="164"/>
    </row>
    <row r="27695" spans="10:28">
      <c r="J27695" s="161"/>
      <c r="AB27695" s="164"/>
    </row>
    <row r="27696" spans="10:28">
      <c r="J27696" s="161"/>
      <c r="AB27696" s="164"/>
    </row>
    <row r="27697" spans="5:28">
      <c r="J27697" s="161"/>
      <c r="AB27697" s="164"/>
    </row>
    <row r="27698" spans="5:28">
      <c r="J27698" s="161"/>
      <c r="AB27698" s="164"/>
    </row>
    <row r="27699" spans="5:28">
      <c r="J27699" s="161"/>
      <c r="AB27699" s="164"/>
    </row>
    <row r="27700" spans="5:28">
      <c r="J27700" s="161"/>
      <c r="AB27700" s="164"/>
    </row>
    <row r="27701" spans="5:28">
      <c r="J27701" s="161"/>
      <c r="AB27701" s="164"/>
    </row>
    <row r="27702" spans="5:28">
      <c r="J27702" s="161"/>
      <c r="AB27702" s="164"/>
    </row>
    <row r="27703" spans="5:28">
      <c r="J27703" s="161"/>
      <c r="AB27703" s="164"/>
    </row>
    <row r="27704" spans="5:28">
      <c r="E27704" s="166"/>
      <c r="J27704" s="161"/>
      <c r="AB27704" s="164"/>
    </row>
    <row r="27705" spans="5:28">
      <c r="E27705" s="166"/>
      <c r="J27705" s="161"/>
      <c r="AB27705" s="164"/>
    </row>
    <row r="27706" spans="5:28">
      <c r="E27706" s="166"/>
      <c r="J27706" s="161"/>
      <c r="AB27706" s="164"/>
    </row>
    <row r="27707" spans="5:28">
      <c r="E27707" s="166"/>
      <c r="J27707" s="161"/>
      <c r="AB27707" s="164"/>
    </row>
    <row r="27708" spans="5:28">
      <c r="E27708" s="166"/>
      <c r="J27708" s="161"/>
      <c r="AB27708" s="164"/>
    </row>
    <row r="27709" spans="5:28">
      <c r="E27709" s="166"/>
      <c r="J27709" s="161"/>
      <c r="AB27709" s="164"/>
    </row>
    <row r="27710" spans="5:28">
      <c r="E27710" s="166"/>
      <c r="J27710" s="161"/>
      <c r="AB27710" s="164"/>
    </row>
    <row r="27711" spans="5:28">
      <c r="E27711" s="166"/>
      <c r="J27711" s="161"/>
      <c r="AB27711" s="164"/>
    </row>
    <row r="27712" spans="5:28">
      <c r="E27712" s="166"/>
      <c r="J27712" s="161"/>
      <c r="AB27712" s="164"/>
    </row>
    <row r="27713" spans="5:28">
      <c r="E27713" s="166"/>
      <c r="J27713" s="161"/>
      <c r="AB27713" s="164"/>
    </row>
    <row r="27714" spans="5:28">
      <c r="J27714" s="161"/>
      <c r="AB27714" s="164"/>
    </row>
    <row r="27715" spans="5:28">
      <c r="J27715" s="161"/>
      <c r="AB27715" s="164"/>
    </row>
    <row r="27716" spans="5:28">
      <c r="J27716" s="161"/>
      <c r="AB27716" s="164"/>
    </row>
    <row r="27717" spans="5:28">
      <c r="J27717" s="161"/>
      <c r="AB27717" s="164"/>
    </row>
    <row r="27718" spans="5:28">
      <c r="J27718" s="161"/>
      <c r="AB27718" s="164"/>
    </row>
    <row r="27719" spans="5:28">
      <c r="J27719" s="161"/>
      <c r="AB27719" s="164"/>
    </row>
    <row r="27720" spans="5:28">
      <c r="J27720" s="161"/>
      <c r="AB27720" s="164"/>
    </row>
    <row r="27721" spans="5:28">
      <c r="J27721" s="161"/>
      <c r="AB27721" s="164"/>
    </row>
    <row r="27722" spans="5:28">
      <c r="J27722" s="161"/>
      <c r="AB27722" s="164"/>
    </row>
    <row r="27723" spans="5:28">
      <c r="J27723" s="161"/>
      <c r="AB27723" s="164"/>
    </row>
    <row r="27724" spans="5:28">
      <c r="J27724" s="161"/>
      <c r="AB27724" s="164"/>
    </row>
    <row r="27725" spans="5:28">
      <c r="J27725" s="161"/>
      <c r="AB27725" s="164"/>
    </row>
    <row r="27726" spans="5:28">
      <c r="J27726" s="161"/>
      <c r="AB27726" s="164"/>
    </row>
    <row r="27727" spans="5:28">
      <c r="J27727" s="161"/>
      <c r="AB27727" s="164"/>
    </row>
    <row r="27728" spans="5:28">
      <c r="J27728" s="161"/>
      <c r="AB27728" s="164"/>
    </row>
    <row r="27729" spans="5:28">
      <c r="E27729" s="166"/>
      <c r="J27729" s="161"/>
      <c r="AB27729" s="164"/>
    </row>
    <row r="27730" spans="5:28">
      <c r="E27730" s="166"/>
      <c r="J27730" s="161"/>
      <c r="AB27730" s="164"/>
    </row>
    <row r="27731" spans="5:28">
      <c r="E27731" s="166"/>
      <c r="J27731" s="161"/>
      <c r="AB27731" s="164"/>
    </row>
    <row r="27732" spans="5:28">
      <c r="E27732" s="166"/>
      <c r="J27732" s="161"/>
      <c r="AB27732" s="164"/>
    </row>
    <row r="27733" spans="5:28">
      <c r="E27733" s="166"/>
      <c r="J27733" s="161"/>
      <c r="AB27733" s="164"/>
    </row>
    <row r="27734" spans="5:28">
      <c r="E27734" s="166"/>
      <c r="J27734" s="161"/>
      <c r="AB27734" s="164"/>
    </row>
    <row r="27735" spans="5:28">
      <c r="E27735" s="166"/>
      <c r="J27735" s="161"/>
      <c r="AB27735" s="164"/>
    </row>
    <row r="27736" spans="5:28">
      <c r="E27736" s="166"/>
      <c r="J27736" s="161"/>
      <c r="AB27736" s="164"/>
    </row>
    <row r="27737" spans="5:28">
      <c r="E27737" s="166"/>
      <c r="J27737" s="161"/>
      <c r="AB27737" s="164"/>
    </row>
    <row r="27738" spans="5:28">
      <c r="E27738" s="166"/>
      <c r="J27738" s="161"/>
      <c r="AB27738" s="164"/>
    </row>
    <row r="27739" spans="5:28">
      <c r="J27739" s="161"/>
      <c r="AB27739" s="164"/>
    </row>
    <row r="27740" spans="5:28">
      <c r="J27740" s="161"/>
      <c r="AB27740" s="164"/>
    </row>
    <row r="27741" spans="5:28">
      <c r="J27741" s="161"/>
      <c r="AB27741" s="164"/>
    </row>
    <row r="27742" spans="5:28">
      <c r="J27742" s="161"/>
      <c r="AB27742" s="164"/>
    </row>
    <row r="27743" spans="5:28">
      <c r="J27743" s="161"/>
      <c r="AB27743" s="164"/>
    </row>
    <row r="27744" spans="5:28">
      <c r="J27744" s="161"/>
      <c r="AB27744" s="164"/>
    </row>
    <row r="27745" spans="10:28">
      <c r="J27745" s="161"/>
      <c r="AB27745" s="164"/>
    </row>
    <row r="27746" spans="10:28">
      <c r="J27746" s="161"/>
      <c r="AB27746" s="164"/>
    </row>
    <row r="27747" spans="10:28">
      <c r="J27747" s="161"/>
      <c r="AB27747" s="164"/>
    </row>
    <row r="27748" spans="10:28">
      <c r="J27748" s="161"/>
      <c r="R27748" s="166"/>
      <c r="AB27748" s="164"/>
    </row>
    <row r="27749" spans="10:28">
      <c r="J27749" s="161"/>
      <c r="AB27749" s="164"/>
    </row>
    <row r="27750" spans="10:28">
      <c r="J27750" s="161"/>
      <c r="AB27750" s="164"/>
    </row>
    <row r="27751" spans="10:28">
      <c r="J27751" s="161"/>
      <c r="AB27751" s="164"/>
    </row>
    <row r="27752" spans="10:28">
      <c r="J27752" s="161"/>
      <c r="AB27752" s="164"/>
    </row>
    <row r="27753" spans="10:28">
      <c r="J27753" s="161"/>
      <c r="AB27753" s="164"/>
    </row>
    <row r="27754" spans="10:28">
      <c r="J27754" s="161"/>
      <c r="AB27754" s="164"/>
    </row>
    <row r="27755" spans="10:28">
      <c r="J27755" s="161"/>
      <c r="AB27755" s="164"/>
    </row>
    <row r="27756" spans="10:28">
      <c r="J27756" s="161"/>
      <c r="AB27756" s="164"/>
    </row>
    <row r="27757" spans="10:28">
      <c r="J27757" s="161"/>
      <c r="AB27757" s="164"/>
    </row>
    <row r="27758" spans="10:28">
      <c r="J27758" s="161"/>
      <c r="AB27758" s="164"/>
    </row>
    <row r="27759" spans="10:28">
      <c r="J27759" s="161"/>
      <c r="AB27759" s="164"/>
    </row>
    <row r="27760" spans="10:28">
      <c r="J27760" s="161"/>
      <c r="AB27760" s="164"/>
    </row>
    <row r="27761" spans="5:28">
      <c r="J27761" s="161"/>
      <c r="AB27761" s="164"/>
    </row>
    <row r="27762" spans="5:28">
      <c r="J27762" s="161"/>
      <c r="AB27762" s="164"/>
    </row>
    <row r="27763" spans="5:28">
      <c r="J27763" s="161"/>
      <c r="AB27763" s="164"/>
    </row>
    <row r="27764" spans="5:28">
      <c r="J27764" s="161"/>
      <c r="AB27764" s="164"/>
    </row>
    <row r="27765" spans="5:28">
      <c r="E27765" s="166"/>
      <c r="J27765" s="161"/>
      <c r="AB27765" s="164"/>
    </row>
    <row r="27766" spans="5:28">
      <c r="E27766" s="166"/>
      <c r="J27766" s="161"/>
      <c r="AB27766" s="164"/>
    </row>
    <row r="27767" spans="5:28">
      <c r="E27767" s="166"/>
      <c r="J27767" s="161"/>
      <c r="AB27767" s="164"/>
    </row>
    <row r="27768" spans="5:28">
      <c r="E27768" s="166"/>
      <c r="J27768" s="161"/>
      <c r="AB27768" s="164"/>
    </row>
    <row r="27769" spans="5:28">
      <c r="J27769" s="161"/>
      <c r="AB27769" s="164"/>
    </row>
    <row r="27770" spans="5:28">
      <c r="J27770" s="161"/>
      <c r="AB27770" s="164"/>
    </row>
    <row r="27771" spans="5:28">
      <c r="J27771" s="161"/>
      <c r="AB27771" s="164"/>
    </row>
    <row r="27772" spans="5:28">
      <c r="J27772" s="161"/>
      <c r="AB27772" s="164"/>
    </row>
    <row r="27773" spans="5:28">
      <c r="J27773" s="161"/>
      <c r="AB27773" s="164"/>
    </row>
    <row r="27774" spans="5:28">
      <c r="J27774" s="161"/>
      <c r="AB27774" s="164"/>
    </row>
    <row r="27775" spans="5:28">
      <c r="J27775" s="161"/>
      <c r="AB27775" s="164"/>
    </row>
    <row r="27776" spans="5:28">
      <c r="J27776" s="161"/>
      <c r="AB27776" s="164"/>
    </row>
    <row r="27777" spans="10:28">
      <c r="J27777" s="161"/>
      <c r="AB27777" s="164"/>
    </row>
    <row r="27778" spans="10:28">
      <c r="J27778" s="161"/>
      <c r="AB27778" s="164"/>
    </row>
    <row r="27779" spans="10:28">
      <c r="J27779" s="161"/>
      <c r="AB27779" s="164"/>
    </row>
    <row r="27780" spans="10:28">
      <c r="J27780" s="161"/>
      <c r="AB27780" s="164"/>
    </row>
    <row r="27781" spans="10:28">
      <c r="J27781" s="161"/>
      <c r="AB27781" s="164"/>
    </row>
    <row r="27782" spans="10:28">
      <c r="J27782" s="161"/>
      <c r="AB27782" s="164"/>
    </row>
    <row r="27783" spans="10:28">
      <c r="J27783" s="161"/>
      <c r="AB27783" s="164"/>
    </row>
    <row r="27784" spans="10:28">
      <c r="J27784" s="161"/>
      <c r="AB27784" s="164"/>
    </row>
    <row r="27785" spans="10:28">
      <c r="J27785" s="161"/>
      <c r="AB27785" s="164"/>
    </row>
    <row r="27786" spans="10:28">
      <c r="J27786" s="161"/>
      <c r="AB27786" s="164"/>
    </row>
    <row r="27787" spans="10:28">
      <c r="J27787" s="161"/>
      <c r="AB27787" s="164"/>
    </row>
    <row r="27788" spans="10:28">
      <c r="J27788" s="161"/>
      <c r="AB27788" s="164"/>
    </row>
    <row r="27789" spans="10:28">
      <c r="J27789" s="161"/>
      <c r="AB27789" s="164"/>
    </row>
    <row r="27790" spans="10:28">
      <c r="J27790" s="161"/>
      <c r="AB27790" s="164"/>
    </row>
    <row r="27791" spans="10:28">
      <c r="J27791" s="161"/>
      <c r="AB27791" s="164"/>
    </row>
    <row r="27792" spans="10:28">
      <c r="J27792" s="161"/>
      <c r="AB27792" s="164"/>
    </row>
    <row r="27793" spans="5:28">
      <c r="J27793" s="161"/>
      <c r="AB27793" s="164"/>
    </row>
    <row r="27794" spans="5:28">
      <c r="J27794" s="161"/>
      <c r="AB27794" s="164"/>
    </row>
    <row r="27795" spans="5:28">
      <c r="J27795" s="161"/>
      <c r="AB27795" s="164"/>
    </row>
    <row r="27796" spans="5:28">
      <c r="J27796" s="161"/>
      <c r="AB27796" s="164"/>
    </row>
    <row r="27797" spans="5:28">
      <c r="J27797" s="161"/>
      <c r="AB27797" s="164"/>
    </row>
    <row r="27798" spans="5:28">
      <c r="J27798" s="161"/>
      <c r="AB27798" s="164"/>
    </row>
    <row r="27799" spans="5:28">
      <c r="J27799" s="161"/>
      <c r="AB27799" s="164"/>
    </row>
    <row r="27800" spans="5:28">
      <c r="J27800" s="161"/>
      <c r="AB27800" s="164"/>
    </row>
    <row r="27801" spans="5:28">
      <c r="J27801" s="161"/>
      <c r="AB27801" s="164"/>
    </row>
    <row r="27802" spans="5:28">
      <c r="J27802" s="161"/>
      <c r="AB27802" s="164"/>
    </row>
    <row r="27803" spans="5:28">
      <c r="J27803" s="161"/>
      <c r="AB27803" s="164"/>
    </row>
    <row r="27804" spans="5:28">
      <c r="J27804" s="161"/>
      <c r="AB27804" s="164"/>
    </row>
    <row r="27805" spans="5:28">
      <c r="E27805" s="166"/>
      <c r="J27805" s="161"/>
      <c r="AB27805" s="164"/>
    </row>
    <row r="27806" spans="5:28">
      <c r="J27806" s="161"/>
      <c r="AB27806" s="164"/>
    </row>
    <row r="27807" spans="5:28">
      <c r="J27807" s="161"/>
      <c r="AB27807" s="164"/>
    </row>
    <row r="27808" spans="5:28">
      <c r="J27808" s="161"/>
      <c r="AB27808" s="164"/>
    </row>
    <row r="27809" spans="10:28">
      <c r="J27809" s="161"/>
      <c r="AB27809" s="164"/>
    </row>
    <row r="27810" spans="10:28">
      <c r="J27810" s="161"/>
      <c r="AB27810" s="164"/>
    </row>
    <row r="27811" spans="10:28">
      <c r="J27811" s="161"/>
      <c r="AB27811" s="164"/>
    </row>
    <row r="27812" spans="10:28">
      <c r="J27812" s="161"/>
      <c r="AB27812" s="164"/>
    </row>
    <row r="27813" spans="10:28">
      <c r="J27813" s="161"/>
      <c r="AB27813" s="164"/>
    </row>
    <row r="27814" spans="10:28">
      <c r="J27814" s="161"/>
      <c r="AB27814" s="164"/>
    </row>
    <row r="27815" spans="10:28">
      <c r="J27815" s="161"/>
      <c r="R27815" s="166"/>
      <c r="AB27815" s="164"/>
    </row>
    <row r="27816" spans="10:28">
      <c r="J27816" s="161"/>
      <c r="AB27816" s="164"/>
    </row>
    <row r="27817" spans="10:28">
      <c r="J27817" s="161"/>
      <c r="R27817" s="166"/>
      <c r="AB27817" s="164"/>
    </row>
    <row r="27818" spans="10:28">
      <c r="J27818" s="161"/>
      <c r="AB27818" s="164"/>
    </row>
    <row r="27819" spans="10:28">
      <c r="J27819" s="161"/>
      <c r="AB27819" s="164"/>
    </row>
    <row r="27820" spans="10:28">
      <c r="J27820" s="161"/>
      <c r="R27820" s="166"/>
      <c r="AB27820" s="164"/>
    </row>
    <row r="27821" spans="10:28">
      <c r="J27821" s="161"/>
      <c r="AB27821" s="164"/>
    </row>
    <row r="27822" spans="10:28">
      <c r="J27822" s="161"/>
      <c r="AB27822" s="164"/>
    </row>
    <row r="27823" spans="10:28">
      <c r="J27823" s="161"/>
      <c r="AB27823" s="164"/>
    </row>
    <row r="27824" spans="10:28">
      <c r="J27824" s="161"/>
      <c r="AB27824" s="164"/>
    </row>
    <row r="27825" spans="5:28">
      <c r="J27825" s="161"/>
      <c r="AB27825" s="164"/>
    </row>
    <row r="27826" spans="5:28">
      <c r="J27826" s="161"/>
      <c r="AB27826" s="164"/>
    </row>
    <row r="27827" spans="5:28">
      <c r="J27827" s="161"/>
      <c r="AB27827" s="164"/>
    </row>
    <row r="27828" spans="5:28">
      <c r="J27828" s="161"/>
      <c r="AB27828" s="164"/>
    </row>
    <row r="27829" spans="5:28">
      <c r="J27829" s="161"/>
      <c r="AB27829" s="164"/>
    </row>
    <row r="27830" spans="5:28">
      <c r="E27830" s="166"/>
      <c r="J27830" s="161"/>
      <c r="R27830" s="166"/>
      <c r="AB27830" s="164"/>
    </row>
    <row r="27831" spans="5:28">
      <c r="J27831" s="161"/>
      <c r="R27831" s="166"/>
      <c r="AB27831" s="164"/>
    </row>
    <row r="27832" spans="5:28">
      <c r="J27832" s="161"/>
      <c r="AB27832" s="164"/>
    </row>
    <row r="27833" spans="5:28">
      <c r="E27833" s="166"/>
      <c r="J27833" s="161"/>
      <c r="AB27833" s="164"/>
    </row>
    <row r="27834" spans="5:28">
      <c r="E27834" s="166"/>
      <c r="J27834" s="161"/>
      <c r="AB27834" s="164"/>
    </row>
    <row r="27835" spans="5:28">
      <c r="E27835" s="166"/>
      <c r="J27835" s="161"/>
      <c r="AB27835" s="164"/>
    </row>
    <row r="27836" spans="5:28">
      <c r="E27836" s="166"/>
      <c r="J27836" s="161"/>
      <c r="AB27836" s="164"/>
    </row>
    <row r="27837" spans="5:28">
      <c r="E27837" s="166"/>
      <c r="J27837" s="161"/>
      <c r="AB27837" s="164"/>
    </row>
    <row r="27838" spans="5:28">
      <c r="E27838" s="166"/>
      <c r="J27838" s="161"/>
      <c r="AB27838" s="164"/>
    </row>
    <row r="27839" spans="5:28">
      <c r="E27839" s="166"/>
      <c r="J27839" s="161"/>
      <c r="AB27839" s="164"/>
    </row>
    <row r="27840" spans="5:28">
      <c r="E27840" s="166"/>
      <c r="J27840" s="161"/>
      <c r="AB27840" s="164"/>
    </row>
    <row r="27841" spans="10:28">
      <c r="J27841" s="161"/>
      <c r="R27841" s="166"/>
      <c r="AB27841" s="164"/>
    </row>
    <row r="27842" spans="10:28">
      <c r="J27842" s="161"/>
      <c r="AB27842" s="164"/>
    </row>
    <row r="27843" spans="10:28">
      <c r="J27843" s="161"/>
      <c r="AB27843" s="164"/>
    </row>
    <row r="27844" spans="10:28">
      <c r="J27844" s="161"/>
      <c r="AB27844" s="164"/>
    </row>
    <row r="27845" spans="10:28">
      <c r="J27845" s="161"/>
      <c r="AB27845" s="164"/>
    </row>
    <row r="27846" spans="10:28">
      <c r="J27846" s="161"/>
      <c r="AB27846" s="164"/>
    </row>
    <row r="27847" spans="10:28">
      <c r="J27847" s="161"/>
      <c r="AB27847" s="164"/>
    </row>
    <row r="27848" spans="10:28">
      <c r="J27848" s="161"/>
      <c r="AB27848" s="164"/>
    </row>
    <row r="27849" spans="10:28">
      <c r="J27849" s="161"/>
      <c r="AB27849" s="164"/>
    </row>
    <row r="27850" spans="10:28">
      <c r="J27850" s="161"/>
      <c r="AB27850" s="164"/>
    </row>
    <row r="27851" spans="10:28">
      <c r="J27851" s="161"/>
      <c r="AB27851" s="164"/>
    </row>
    <row r="27852" spans="10:28">
      <c r="J27852" s="161"/>
      <c r="AB27852" s="164"/>
    </row>
    <row r="27853" spans="10:28">
      <c r="J27853" s="161"/>
      <c r="AB27853" s="164"/>
    </row>
    <row r="27854" spans="10:28">
      <c r="J27854" s="161"/>
      <c r="AB27854" s="164"/>
    </row>
    <row r="27855" spans="10:28">
      <c r="J27855" s="161"/>
      <c r="AB27855" s="164"/>
    </row>
    <row r="27856" spans="10:28">
      <c r="J27856" s="161"/>
      <c r="AB27856" s="164"/>
    </row>
    <row r="27857" spans="10:28">
      <c r="J27857" s="161"/>
      <c r="AB27857" s="164"/>
    </row>
    <row r="27858" spans="10:28">
      <c r="J27858" s="161"/>
      <c r="AB27858" s="164"/>
    </row>
    <row r="27859" spans="10:28">
      <c r="J27859" s="161"/>
      <c r="AB27859" s="164"/>
    </row>
    <row r="27860" spans="10:28">
      <c r="J27860" s="161"/>
      <c r="AB27860" s="164"/>
    </row>
    <row r="27861" spans="10:28">
      <c r="J27861" s="161"/>
      <c r="AB27861" s="164"/>
    </row>
    <row r="27862" spans="10:28">
      <c r="J27862" s="161"/>
      <c r="AB27862" s="164"/>
    </row>
    <row r="27863" spans="10:28">
      <c r="J27863" s="161"/>
      <c r="AB27863" s="164"/>
    </row>
    <row r="27864" spans="10:28">
      <c r="J27864" s="161"/>
      <c r="AB27864" s="164"/>
    </row>
    <row r="27865" spans="10:28">
      <c r="J27865" s="161"/>
      <c r="AB27865" s="164"/>
    </row>
    <row r="27866" spans="10:28">
      <c r="J27866" s="161"/>
      <c r="AB27866" s="164"/>
    </row>
    <row r="27867" spans="10:28">
      <c r="J27867" s="161"/>
      <c r="AB27867" s="164"/>
    </row>
    <row r="27868" spans="10:28">
      <c r="J27868" s="161"/>
      <c r="AB27868" s="164"/>
    </row>
    <row r="27869" spans="10:28">
      <c r="J27869" s="161"/>
      <c r="AB27869" s="164"/>
    </row>
    <row r="27870" spans="10:28">
      <c r="J27870" s="161"/>
      <c r="AB27870" s="164"/>
    </row>
    <row r="27871" spans="10:28">
      <c r="J27871" s="161"/>
      <c r="AB27871" s="164"/>
    </row>
    <row r="27872" spans="10:28">
      <c r="J27872" s="161"/>
      <c r="AB27872" s="164"/>
    </row>
    <row r="27873" spans="10:28">
      <c r="J27873" s="161"/>
      <c r="AB27873" s="164"/>
    </row>
    <row r="27874" spans="10:28">
      <c r="J27874" s="161"/>
      <c r="AB27874" s="164"/>
    </row>
    <row r="27875" spans="10:28">
      <c r="J27875" s="161"/>
      <c r="AB27875" s="164"/>
    </row>
    <row r="27876" spans="10:28">
      <c r="J27876" s="161"/>
      <c r="AB27876" s="164"/>
    </row>
    <row r="27877" spans="10:28">
      <c r="J27877" s="161"/>
      <c r="AB27877" s="164"/>
    </row>
    <row r="27878" spans="10:28">
      <c r="J27878" s="161"/>
      <c r="AB27878" s="164"/>
    </row>
    <row r="27879" spans="10:28">
      <c r="J27879" s="161"/>
      <c r="AB27879" s="164"/>
    </row>
    <row r="27880" spans="10:28">
      <c r="J27880" s="161"/>
      <c r="AB27880" s="164"/>
    </row>
    <row r="27881" spans="10:28">
      <c r="J27881" s="161"/>
      <c r="AB27881" s="164"/>
    </row>
    <row r="27882" spans="10:28">
      <c r="J27882" s="161"/>
      <c r="AB27882" s="164"/>
    </row>
    <row r="27883" spans="10:28">
      <c r="J27883" s="161"/>
      <c r="AB27883" s="164"/>
    </row>
    <row r="27884" spans="10:28">
      <c r="J27884" s="161"/>
      <c r="AB27884" s="164"/>
    </row>
    <row r="27885" spans="10:28">
      <c r="J27885" s="161"/>
      <c r="AB27885" s="164"/>
    </row>
    <row r="27886" spans="10:28">
      <c r="J27886" s="161"/>
      <c r="AB27886" s="164"/>
    </row>
    <row r="27887" spans="10:28">
      <c r="J27887" s="161"/>
      <c r="AB27887" s="164"/>
    </row>
    <row r="27888" spans="10:28">
      <c r="J27888" s="161"/>
      <c r="AB27888" s="164"/>
    </row>
    <row r="27889" spans="5:28">
      <c r="J27889" s="161"/>
      <c r="AB27889" s="164"/>
    </row>
    <row r="27890" spans="5:28">
      <c r="J27890" s="161"/>
      <c r="AB27890" s="164"/>
    </row>
    <row r="27891" spans="5:28">
      <c r="J27891" s="161"/>
      <c r="AB27891" s="164"/>
    </row>
    <row r="27892" spans="5:28">
      <c r="E27892" s="166"/>
      <c r="J27892" s="161"/>
      <c r="AB27892" s="164"/>
    </row>
    <row r="27893" spans="5:28">
      <c r="E27893" s="166"/>
      <c r="J27893" s="161"/>
      <c r="AB27893" s="164"/>
    </row>
    <row r="27894" spans="5:28">
      <c r="E27894" s="166"/>
      <c r="J27894" s="161"/>
      <c r="AB27894" s="164"/>
    </row>
    <row r="27895" spans="5:28">
      <c r="E27895" s="166"/>
      <c r="J27895" s="161"/>
      <c r="AB27895" s="164"/>
    </row>
    <row r="27896" spans="5:28">
      <c r="E27896" s="166"/>
      <c r="J27896" s="161"/>
      <c r="AB27896" s="164"/>
    </row>
    <row r="27897" spans="5:28">
      <c r="E27897" s="166"/>
      <c r="J27897" s="161"/>
      <c r="AB27897" s="164"/>
    </row>
    <row r="27898" spans="5:28">
      <c r="E27898" s="166"/>
      <c r="J27898" s="161"/>
      <c r="AB27898" s="164"/>
    </row>
    <row r="27899" spans="5:28">
      <c r="E27899" s="166"/>
      <c r="J27899" s="161"/>
      <c r="AB27899" s="164"/>
    </row>
    <row r="27900" spans="5:28">
      <c r="E27900" s="166"/>
      <c r="J27900" s="161"/>
      <c r="AB27900" s="164"/>
    </row>
    <row r="27901" spans="5:28">
      <c r="E27901" s="166"/>
      <c r="J27901" s="161"/>
      <c r="AB27901" s="164"/>
    </row>
    <row r="27902" spans="5:28">
      <c r="J27902" s="161"/>
      <c r="AB27902" s="164"/>
    </row>
    <row r="27903" spans="5:28">
      <c r="J27903" s="161"/>
      <c r="AB27903" s="164"/>
    </row>
    <row r="27904" spans="5:28">
      <c r="J27904" s="161"/>
      <c r="AB27904" s="164"/>
    </row>
    <row r="27905" spans="10:28">
      <c r="J27905" s="161"/>
      <c r="AB27905" s="164"/>
    </row>
    <row r="27906" spans="10:28">
      <c r="J27906" s="161"/>
      <c r="AB27906" s="164"/>
    </row>
    <row r="27907" spans="10:28">
      <c r="J27907" s="161"/>
      <c r="AB27907" s="164"/>
    </row>
    <row r="27908" spans="10:28">
      <c r="J27908" s="161"/>
      <c r="AB27908" s="164"/>
    </row>
    <row r="27909" spans="10:28">
      <c r="J27909" s="161"/>
      <c r="AB27909" s="164"/>
    </row>
    <row r="27910" spans="10:28">
      <c r="J27910" s="161"/>
      <c r="AB27910" s="164"/>
    </row>
    <row r="27911" spans="10:28">
      <c r="J27911" s="161"/>
      <c r="AB27911" s="164"/>
    </row>
    <row r="27912" spans="10:28">
      <c r="J27912" s="161"/>
      <c r="AB27912" s="164"/>
    </row>
    <row r="27913" spans="10:28">
      <c r="J27913" s="161"/>
      <c r="AB27913" s="164"/>
    </row>
    <row r="27914" spans="10:28">
      <c r="J27914" s="161"/>
      <c r="AB27914" s="164"/>
    </row>
    <row r="27915" spans="10:28">
      <c r="J27915" s="161"/>
      <c r="AB27915" s="164"/>
    </row>
    <row r="27916" spans="10:28">
      <c r="J27916" s="161"/>
      <c r="AB27916" s="164"/>
    </row>
    <row r="27917" spans="10:28">
      <c r="J27917" s="161"/>
      <c r="AB27917" s="164"/>
    </row>
    <row r="27918" spans="10:28">
      <c r="J27918" s="161"/>
      <c r="AB27918" s="164"/>
    </row>
    <row r="27919" spans="10:28">
      <c r="J27919" s="161"/>
      <c r="AB27919" s="164"/>
    </row>
    <row r="27920" spans="10:28">
      <c r="J27920" s="161"/>
      <c r="AB27920" s="164"/>
    </row>
    <row r="27921" spans="10:28">
      <c r="J27921" s="161"/>
      <c r="AB27921" s="164"/>
    </row>
    <row r="27922" spans="10:28">
      <c r="J27922" s="161"/>
      <c r="AB27922" s="164"/>
    </row>
    <row r="27923" spans="10:28">
      <c r="J27923" s="161"/>
      <c r="AB27923" s="164"/>
    </row>
    <row r="27924" spans="10:28">
      <c r="J27924" s="161"/>
      <c r="AB27924" s="164"/>
    </row>
    <row r="27925" spans="10:28">
      <c r="J27925" s="161"/>
      <c r="AB27925" s="164"/>
    </row>
    <row r="27926" spans="10:28">
      <c r="J27926" s="161"/>
      <c r="AB27926" s="164"/>
    </row>
    <row r="27927" spans="10:28">
      <c r="J27927" s="161"/>
      <c r="AB27927" s="164"/>
    </row>
    <row r="27928" spans="10:28">
      <c r="J27928" s="161"/>
      <c r="AB27928" s="164"/>
    </row>
    <row r="27929" spans="10:28">
      <c r="J27929" s="161"/>
      <c r="AB27929" s="164"/>
    </row>
    <row r="27930" spans="10:28">
      <c r="J27930" s="161"/>
      <c r="AB27930" s="164"/>
    </row>
    <row r="27931" spans="10:28">
      <c r="J27931" s="161"/>
      <c r="AB27931" s="164"/>
    </row>
    <row r="27932" spans="10:28">
      <c r="J27932" s="161"/>
      <c r="AB27932" s="164"/>
    </row>
    <row r="27933" spans="10:28">
      <c r="J27933" s="161"/>
      <c r="AB27933" s="164"/>
    </row>
    <row r="27934" spans="10:28">
      <c r="J27934" s="161"/>
      <c r="AB27934" s="164"/>
    </row>
    <row r="27935" spans="10:28">
      <c r="J27935" s="161"/>
      <c r="AB27935" s="164"/>
    </row>
    <row r="27936" spans="10:28">
      <c r="J27936" s="161"/>
      <c r="R27936" s="166"/>
      <c r="AB27936" s="164"/>
    </row>
    <row r="27937" spans="10:28">
      <c r="J27937" s="161"/>
      <c r="AB27937" s="164"/>
    </row>
    <row r="27938" spans="10:28">
      <c r="J27938" s="161"/>
      <c r="AB27938" s="164"/>
    </row>
    <row r="27939" spans="10:28">
      <c r="J27939" s="161"/>
      <c r="AB27939" s="164"/>
    </row>
    <row r="27940" spans="10:28">
      <c r="J27940" s="161"/>
      <c r="AB27940" s="164"/>
    </row>
    <row r="27941" spans="10:28">
      <c r="J27941" s="161"/>
      <c r="AB27941" s="164"/>
    </row>
    <row r="27942" spans="10:28">
      <c r="J27942" s="161"/>
      <c r="AB27942" s="164"/>
    </row>
    <row r="27943" spans="10:28">
      <c r="J27943" s="161"/>
      <c r="AB27943" s="164"/>
    </row>
    <row r="27944" spans="10:28">
      <c r="J27944" s="161"/>
      <c r="AB27944" s="164"/>
    </row>
    <row r="27945" spans="10:28">
      <c r="J27945" s="161"/>
      <c r="AB27945" s="164"/>
    </row>
    <row r="27946" spans="10:28">
      <c r="J27946" s="161"/>
      <c r="AB27946" s="164"/>
    </row>
    <row r="27947" spans="10:28">
      <c r="J27947" s="161"/>
      <c r="AB27947" s="164"/>
    </row>
    <row r="27948" spans="10:28">
      <c r="J27948" s="161"/>
      <c r="AB27948" s="164"/>
    </row>
    <row r="27949" spans="10:28">
      <c r="J27949" s="161"/>
      <c r="AB27949" s="164"/>
    </row>
    <row r="27950" spans="10:28">
      <c r="J27950" s="161"/>
      <c r="AB27950" s="164"/>
    </row>
    <row r="27951" spans="10:28">
      <c r="J27951" s="161"/>
      <c r="AB27951" s="164"/>
    </row>
    <row r="27952" spans="10:28">
      <c r="J27952" s="161"/>
      <c r="AB27952" s="164"/>
    </row>
    <row r="27953" spans="10:28">
      <c r="J27953" s="161"/>
      <c r="AB27953" s="164"/>
    </row>
    <row r="27954" spans="10:28">
      <c r="J27954" s="161"/>
      <c r="AB27954" s="164"/>
    </row>
    <row r="27955" spans="10:28">
      <c r="J27955" s="161"/>
      <c r="AB27955" s="164"/>
    </row>
    <row r="27956" spans="10:28">
      <c r="J27956" s="161"/>
      <c r="AB27956" s="164"/>
    </row>
    <row r="27957" spans="10:28">
      <c r="J27957" s="161"/>
      <c r="AB27957" s="164"/>
    </row>
    <row r="27958" spans="10:28">
      <c r="J27958" s="161"/>
      <c r="AB27958" s="164"/>
    </row>
    <row r="27959" spans="10:28">
      <c r="J27959" s="161"/>
      <c r="AB27959" s="164"/>
    </row>
    <row r="27960" spans="10:28">
      <c r="J27960" s="161"/>
      <c r="AB27960" s="164"/>
    </row>
    <row r="27961" spans="10:28">
      <c r="J27961" s="161"/>
      <c r="AB27961" s="164"/>
    </row>
    <row r="27962" spans="10:28">
      <c r="J27962" s="161"/>
      <c r="AB27962" s="164"/>
    </row>
    <row r="27963" spans="10:28">
      <c r="J27963" s="161"/>
      <c r="AB27963" s="164"/>
    </row>
    <row r="27964" spans="10:28">
      <c r="J27964" s="161"/>
      <c r="AB27964" s="164"/>
    </row>
    <row r="27965" spans="10:28">
      <c r="J27965" s="161"/>
      <c r="AB27965" s="164"/>
    </row>
    <row r="27966" spans="10:28">
      <c r="J27966" s="161"/>
      <c r="AB27966" s="164"/>
    </row>
    <row r="27967" spans="10:28">
      <c r="J27967" s="161"/>
      <c r="AB27967" s="164"/>
    </row>
    <row r="27968" spans="10:28">
      <c r="J27968" s="161"/>
      <c r="AB27968" s="164"/>
    </row>
    <row r="27969" spans="10:28">
      <c r="J27969" s="161"/>
      <c r="AB27969" s="164"/>
    </row>
    <row r="27970" spans="10:28">
      <c r="J27970" s="161"/>
      <c r="AB27970" s="164"/>
    </row>
    <row r="27971" spans="10:28">
      <c r="J27971" s="161"/>
      <c r="AB27971" s="164"/>
    </row>
    <row r="27972" spans="10:28">
      <c r="J27972" s="161"/>
      <c r="AB27972" s="164"/>
    </row>
    <row r="27973" spans="10:28">
      <c r="J27973" s="161"/>
      <c r="AB27973" s="164"/>
    </row>
    <row r="27974" spans="10:28">
      <c r="J27974" s="161"/>
      <c r="AB27974" s="164"/>
    </row>
    <row r="27975" spans="10:28">
      <c r="J27975" s="161"/>
      <c r="AB27975" s="164"/>
    </row>
    <row r="27976" spans="10:28">
      <c r="J27976" s="161"/>
      <c r="AB27976" s="164"/>
    </row>
    <row r="27977" spans="10:28">
      <c r="J27977" s="161"/>
      <c r="AB27977" s="164"/>
    </row>
    <row r="27978" spans="10:28">
      <c r="J27978" s="161"/>
      <c r="AB27978" s="164"/>
    </row>
    <row r="27979" spans="10:28">
      <c r="J27979" s="161"/>
      <c r="AB27979" s="164"/>
    </row>
    <row r="27980" spans="10:28">
      <c r="J27980" s="161"/>
      <c r="AB27980" s="164"/>
    </row>
    <row r="27981" spans="10:28">
      <c r="J27981" s="161"/>
      <c r="AB27981" s="164"/>
    </row>
    <row r="27982" spans="10:28">
      <c r="J27982" s="161"/>
      <c r="AB27982" s="164"/>
    </row>
    <row r="27983" spans="10:28">
      <c r="J27983" s="161"/>
      <c r="AB27983" s="164"/>
    </row>
    <row r="27984" spans="10:28">
      <c r="J27984" s="161"/>
      <c r="AB27984" s="164"/>
    </row>
    <row r="27985" spans="10:28">
      <c r="J27985" s="161"/>
      <c r="AB27985" s="164"/>
    </row>
    <row r="27986" spans="10:28">
      <c r="J27986" s="161"/>
      <c r="AB27986" s="164"/>
    </row>
    <row r="27987" spans="10:28">
      <c r="J27987" s="161"/>
      <c r="AB27987" s="164"/>
    </row>
    <row r="27988" spans="10:28">
      <c r="J27988" s="161"/>
      <c r="AB27988" s="164"/>
    </row>
    <row r="27989" spans="10:28">
      <c r="J27989" s="161"/>
      <c r="AB27989" s="164"/>
    </row>
    <row r="27990" spans="10:28">
      <c r="J27990" s="161"/>
      <c r="AB27990" s="164"/>
    </row>
    <row r="27991" spans="10:28">
      <c r="J27991" s="161"/>
      <c r="AB27991" s="164"/>
    </row>
    <row r="27992" spans="10:28">
      <c r="J27992" s="161"/>
      <c r="AB27992" s="164"/>
    </row>
    <row r="27993" spans="10:28">
      <c r="J27993" s="161"/>
      <c r="AB27993" s="164"/>
    </row>
    <row r="27994" spans="10:28">
      <c r="J27994" s="161"/>
      <c r="AB27994" s="164"/>
    </row>
    <row r="27995" spans="10:28">
      <c r="J27995" s="161"/>
      <c r="AB27995" s="164"/>
    </row>
    <row r="27996" spans="10:28">
      <c r="J27996" s="161"/>
      <c r="AB27996" s="164"/>
    </row>
    <row r="27997" spans="10:28">
      <c r="J27997" s="161"/>
      <c r="AB27997" s="164"/>
    </row>
    <row r="27998" spans="10:28">
      <c r="J27998" s="161"/>
      <c r="AB27998" s="164"/>
    </row>
    <row r="27999" spans="10:28">
      <c r="J27999" s="161"/>
      <c r="AB27999" s="164"/>
    </row>
    <row r="28000" spans="10:28">
      <c r="J28000" s="161"/>
      <c r="AB28000" s="164"/>
    </row>
    <row r="28001" spans="10:28">
      <c r="J28001" s="161"/>
      <c r="AB28001" s="164"/>
    </row>
    <row r="28002" spans="10:28">
      <c r="J28002" s="161"/>
      <c r="AB28002" s="164"/>
    </row>
    <row r="28003" spans="10:28">
      <c r="J28003" s="161"/>
      <c r="AB28003" s="164"/>
    </row>
    <row r="28004" spans="10:28">
      <c r="J28004" s="161"/>
      <c r="AB28004" s="164"/>
    </row>
    <row r="28005" spans="10:28">
      <c r="J28005" s="161"/>
      <c r="AB28005" s="164"/>
    </row>
    <row r="28006" spans="10:28">
      <c r="J28006" s="161"/>
      <c r="AB28006" s="164"/>
    </row>
    <row r="28007" spans="10:28">
      <c r="J28007" s="161"/>
      <c r="AB28007" s="164"/>
    </row>
    <row r="28008" spans="10:28">
      <c r="J28008" s="161"/>
      <c r="AB28008" s="164"/>
    </row>
    <row r="28009" spans="10:28">
      <c r="J28009" s="161"/>
      <c r="AB28009" s="164"/>
    </row>
    <row r="28010" spans="10:28">
      <c r="J28010" s="161"/>
      <c r="AB28010" s="164"/>
    </row>
    <row r="28011" spans="10:28">
      <c r="J28011" s="161"/>
      <c r="AB28011" s="164"/>
    </row>
    <row r="28012" spans="10:28">
      <c r="J28012" s="161"/>
      <c r="AB28012" s="164"/>
    </row>
    <row r="28013" spans="10:28">
      <c r="J28013" s="161"/>
      <c r="AB28013" s="164"/>
    </row>
    <row r="28014" spans="10:28">
      <c r="J28014" s="161"/>
      <c r="AB28014" s="164"/>
    </row>
    <row r="28015" spans="10:28">
      <c r="J28015" s="161"/>
      <c r="AB28015" s="164"/>
    </row>
    <row r="28016" spans="10:28">
      <c r="J28016" s="161"/>
      <c r="AB28016" s="164"/>
    </row>
    <row r="28017" spans="10:28">
      <c r="J28017" s="161"/>
      <c r="AB28017" s="164"/>
    </row>
    <row r="28018" spans="10:28">
      <c r="J28018" s="161"/>
      <c r="AB28018" s="164"/>
    </row>
    <row r="28019" spans="10:28">
      <c r="J28019" s="161"/>
      <c r="AB28019" s="164"/>
    </row>
    <row r="28020" spans="10:28">
      <c r="J28020" s="161"/>
      <c r="AB28020" s="164"/>
    </row>
    <row r="28021" spans="10:28">
      <c r="J28021" s="161"/>
      <c r="AB28021" s="164"/>
    </row>
    <row r="28022" spans="10:28">
      <c r="J28022" s="161"/>
      <c r="AB28022" s="164"/>
    </row>
    <row r="28023" spans="10:28">
      <c r="J28023" s="161"/>
      <c r="AB28023" s="164"/>
    </row>
    <row r="28024" spans="10:28">
      <c r="J28024" s="161"/>
      <c r="AB28024" s="164"/>
    </row>
    <row r="28025" spans="10:28">
      <c r="J28025" s="161"/>
      <c r="AB28025" s="164"/>
    </row>
    <row r="28026" spans="10:28">
      <c r="J28026" s="161"/>
      <c r="AB28026" s="164"/>
    </row>
    <row r="28027" spans="10:28">
      <c r="J28027" s="161"/>
      <c r="AB28027" s="164"/>
    </row>
    <row r="28028" spans="10:28">
      <c r="J28028" s="161"/>
      <c r="AB28028" s="164"/>
    </row>
    <row r="28029" spans="10:28">
      <c r="J28029" s="161"/>
      <c r="R28029" s="166"/>
      <c r="AB28029" s="164"/>
    </row>
    <row r="28030" spans="10:28">
      <c r="J28030" s="161"/>
      <c r="AB28030" s="164"/>
    </row>
    <row r="28031" spans="10:28">
      <c r="J28031" s="161"/>
      <c r="AB28031" s="164"/>
    </row>
    <row r="28032" spans="10:28">
      <c r="J28032" s="161"/>
      <c r="R28032" s="166"/>
      <c r="AB28032" s="164"/>
    </row>
    <row r="28033" spans="5:28">
      <c r="J28033" s="161"/>
      <c r="AB28033" s="164"/>
    </row>
    <row r="28034" spans="5:28">
      <c r="J28034" s="161"/>
      <c r="AB28034" s="164"/>
    </row>
    <row r="28035" spans="5:28">
      <c r="J28035" s="161"/>
      <c r="AB28035" s="164"/>
    </row>
    <row r="28036" spans="5:28">
      <c r="E28036" s="166"/>
      <c r="J28036" s="161"/>
      <c r="AB28036" s="164"/>
    </row>
    <row r="28037" spans="5:28">
      <c r="E28037" s="166"/>
      <c r="J28037" s="161"/>
      <c r="AB28037" s="164"/>
    </row>
    <row r="28038" spans="5:28">
      <c r="E28038" s="166"/>
      <c r="J28038" s="161"/>
      <c r="AB28038" s="164"/>
    </row>
    <row r="28039" spans="5:28">
      <c r="E28039" s="166"/>
      <c r="J28039" s="161"/>
      <c r="AB28039" s="164"/>
    </row>
    <row r="28040" spans="5:28">
      <c r="J28040" s="161"/>
      <c r="AB28040" s="164"/>
    </row>
    <row r="28041" spans="5:28">
      <c r="J28041" s="161"/>
      <c r="AB28041" s="164"/>
    </row>
    <row r="28042" spans="5:28">
      <c r="J28042" s="161"/>
      <c r="AB28042" s="164"/>
    </row>
    <row r="28043" spans="5:28">
      <c r="J28043" s="161"/>
      <c r="AB28043" s="164"/>
    </row>
    <row r="28044" spans="5:28">
      <c r="J28044" s="161"/>
      <c r="AB28044" s="164"/>
    </row>
    <row r="28045" spans="5:28">
      <c r="J28045" s="161"/>
      <c r="AB28045" s="164"/>
    </row>
    <row r="28046" spans="5:28">
      <c r="J28046" s="161"/>
      <c r="AB28046" s="164"/>
    </row>
    <row r="28047" spans="5:28">
      <c r="J28047" s="161"/>
      <c r="AB28047" s="164"/>
    </row>
    <row r="28048" spans="5:28">
      <c r="J28048" s="161"/>
      <c r="AB28048" s="164"/>
    </row>
    <row r="28049" spans="10:28">
      <c r="J28049" s="161"/>
      <c r="AB28049" s="164"/>
    </row>
    <row r="28050" spans="10:28">
      <c r="J28050" s="161"/>
      <c r="AB28050" s="164"/>
    </row>
    <row r="28051" spans="10:28">
      <c r="J28051" s="161"/>
      <c r="AB28051" s="164"/>
    </row>
    <row r="28052" spans="10:28">
      <c r="J28052" s="161"/>
      <c r="AB28052" s="164"/>
    </row>
    <row r="28053" spans="10:28">
      <c r="J28053" s="161"/>
      <c r="AB28053" s="164"/>
    </row>
    <row r="28054" spans="10:28">
      <c r="J28054" s="161"/>
      <c r="AB28054" s="164"/>
    </row>
    <row r="28055" spans="10:28">
      <c r="J28055" s="161"/>
      <c r="AB28055" s="164"/>
    </row>
    <row r="28056" spans="10:28">
      <c r="J28056" s="161"/>
      <c r="AB28056" s="164"/>
    </row>
    <row r="28057" spans="10:28">
      <c r="J28057" s="161"/>
      <c r="AB28057" s="164"/>
    </row>
    <row r="28058" spans="10:28">
      <c r="J28058" s="161"/>
      <c r="AB28058" s="164"/>
    </row>
    <row r="28059" spans="10:28">
      <c r="J28059" s="161"/>
      <c r="AB28059" s="164"/>
    </row>
    <row r="28060" spans="10:28">
      <c r="J28060" s="161"/>
      <c r="AB28060" s="164"/>
    </row>
    <row r="28061" spans="10:28">
      <c r="J28061" s="161"/>
      <c r="AB28061" s="164"/>
    </row>
    <row r="28062" spans="10:28">
      <c r="J28062" s="161"/>
      <c r="AB28062" s="164"/>
    </row>
    <row r="28063" spans="10:28">
      <c r="J28063" s="161"/>
      <c r="AB28063" s="164"/>
    </row>
    <row r="28064" spans="10:28">
      <c r="J28064" s="161"/>
      <c r="AB28064" s="164"/>
    </row>
    <row r="28065" spans="10:28">
      <c r="J28065" s="161"/>
      <c r="AB28065" s="164"/>
    </row>
    <row r="28066" spans="10:28">
      <c r="J28066" s="161"/>
      <c r="AB28066" s="164"/>
    </row>
    <row r="28067" spans="10:28">
      <c r="J28067" s="161"/>
      <c r="AB28067" s="164"/>
    </row>
    <row r="28068" spans="10:28">
      <c r="J28068" s="161"/>
      <c r="AB28068" s="164"/>
    </row>
    <row r="28069" spans="10:28">
      <c r="J28069" s="161"/>
      <c r="AB28069" s="164"/>
    </row>
    <row r="28070" spans="10:28">
      <c r="J28070" s="161"/>
      <c r="AB28070" s="164"/>
    </row>
    <row r="28071" spans="10:28">
      <c r="J28071" s="161"/>
      <c r="AB28071" s="164"/>
    </row>
    <row r="28072" spans="10:28">
      <c r="J28072" s="161"/>
      <c r="AB28072" s="164"/>
    </row>
    <row r="28073" spans="10:28">
      <c r="J28073" s="161"/>
      <c r="AB28073" s="164"/>
    </row>
    <row r="28074" spans="10:28">
      <c r="J28074" s="161"/>
      <c r="AB28074" s="164"/>
    </row>
    <row r="28075" spans="10:28">
      <c r="J28075" s="161"/>
      <c r="AB28075" s="164"/>
    </row>
    <row r="28076" spans="10:28">
      <c r="J28076" s="161"/>
      <c r="AB28076" s="164"/>
    </row>
    <row r="28077" spans="10:28">
      <c r="J28077" s="161"/>
      <c r="AB28077" s="164"/>
    </row>
    <row r="28078" spans="10:28">
      <c r="J28078" s="161"/>
      <c r="AB28078" s="164"/>
    </row>
    <row r="28079" spans="10:28">
      <c r="J28079" s="161"/>
      <c r="AB28079" s="164"/>
    </row>
    <row r="28080" spans="10:28">
      <c r="J28080" s="161"/>
      <c r="AB28080" s="164"/>
    </row>
    <row r="28081" spans="10:28">
      <c r="J28081" s="161"/>
      <c r="AB28081" s="164"/>
    </row>
    <row r="28082" spans="10:28">
      <c r="J28082" s="161"/>
      <c r="AB28082" s="164"/>
    </row>
    <row r="28083" spans="10:28">
      <c r="J28083" s="161"/>
      <c r="AB28083" s="164"/>
    </row>
    <row r="28084" spans="10:28">
      <c r="J28084" s="161"/>
      <c r="AB28084" s="164"/>
    </row>
    <row r="28085" spans="10:28">
      <c r="J28085" s="161"/>
      <c r="AB28085" s="164"/>
    </row>
    <row r="28086" spans="10:28">
      <c r="J28086" s="161"/>
      <c r="AB28086" s="164"/>
    </row>
    <row r="28087" spans="10:28">
      <c r="J28087" s="161"/>
      <c r="AB28087" s="164"/>
    </row>
    <row r="28088" spans="10:28">
      <c r="J28088" s="161"/>
      <c r="AB28088" s="164"/>
    </row>
    <row r="28089" spans="10:28">
      <c r="J28089" s="161"/>
      <c r="AB28089" s="164"/>
    </row>
    <row r="28090" spans="10:28">
      <c r="J28090" s="161"/>
      <c r="AB28090" s="164"/>
    </row>
    <row r="28091" spans="10:28">
      <c r="J28091" s="161"/>
      <c r="AB28091" s="164"/>
    </row>
    <row r="28092" spans="10:28">
      <c r="J28092" s="161"/>
      <c r="AB28092" s="164"/>
    </row>
    <row r="28093" spans="10:28">
      <c r="J28093" s="161"/>
      <c r="AB28093" s="164"/>
    </row>
    <row r="28094" spans="10:28">
      <c r="J28094" s="161"/>
      <c r="AB28094" s="164"/>
    </row>
    <row r="28095" spans="10:28">
      <c r="J28095" s="161"/>
      <c r="AB28095" s="164"/>
    </row>
    <row r="28096" spans="10:28">
      <c r="J28096" s="161"/>
      <c r="AB28096" s="164"/>
    </row>
    <row r="28097" spans="5:28">
      <c r="J28097" s="161"/>
      <c r="AB28097" s="164"/>
    </row>
    <row r="28098" spans="5:28">
      <c r="J28098" s="161"/>
      <c r="AB28098" s="164"/>
    </row>
    <row r="28099" spans="5:28">
      <c r="J28099" s="161"/>
      <c r="AB28099" s="164"/>
    </row>
    <row r="28100" spans="5:28">
      <c r="J28100" s="161"/>
      <c r="AB28100" s="164"/>
    </row>
    <row r="28101" spans="5:28">
      <c r="J28101" s="161"/>
      <c r="AB28101" s="164"/>
    </row>
    <row r="28102" spans="5:28">
      <c r="J28102" s="161"/>
      <c r="AB28102" s="164"/>
    </row>
    <row r="28103" spans="5:28">
      <c r="J28103" s="161"/>
      <c r="AB28103" s="164"/>
    </row>
    <row r="28104" spans="5:28">
      <c r="J28104" s="161"/>
      <c r="AB28104" s="164"/>
    </row>
    <row r="28105" spans="5:28">
      <c r="E28105" s="166"/>
      <c r="J28105" s="161"/>
      <c r="AB28105" s="164"/>
    </row>
    <row r="28106" spans="5:28">
      <c r="E28106" s="166"/>
      <c r="J28106" s="161"/>
      <c r="AB28106" s="164"/>
    </row>
    <row r="28107" spans="5:28">
      <c r="J28107" s="161"/>
      <c r="AB28107" s="164"/>
    </row>
    <row r="28108" spans="5:28">
      <c r="J28108" s="161"/>
      <c r="AB28108" s="164"/>
    </row>
    <row r="28109" spans="5:28">
      <c r="J28109" s="161"/>
      <c r="AB28109" s="164"/>
    </row>
    <row r="28110" spans="5:28">
      <c r="J28110" s="161"/>
      <c r="AB28110" s="164"/>
    </row>
    <row r="28111" spans="5:28">
      <c r="J28111" s="161"/>
      <c r="AB28111" s="164"/>
    </row>
    <row r="28112" spans="5:28">
      <c r="J28112" s="161"/>
      <c r="AB28112" s="164"/>
    </row>
    <row r="28113" spans="10:28">
      <c r="J28113" s="161"/>
      <c r="AB28113" s="164"/>
    </row>
    <row r="28114" spans="10:28">
      <c r="J28114" s="161"/>
      <c r="AB28114" s="164"/>
    </row>
    <row r="28115" spans="10:28">
      <c r="J28115" s="161"/>
      <c r="AB28115" s="164"/>
    </row>
    <row r="28116" spans="10:28">
      <c r="J28116" s="161"/>
      <c r="AB28116" s="164"/>
    </row>
    <row r="28117" spans="10:28">
      <c r="J28117" s="161"/>
      <c r="AB28117" s="164"/>
    </row>
    <row r="28118" spans="10:28">
      <c r="J28118" s="161"/>
      <c r="AB28118" s="164"/>
    </row>
    <row r="28119" spans="10:28">
      <c r="J28119" s="161"/>
      <c r="AB28119" s="164"/>
    </row>
    <row r="28120" spans="10:28">
      <c r="J28120" s="161"/>
      <c r="AB28120" s="164"/>
    </row>
    <row r="28121" spans="10:28">
      <c r="J28121" s="161"/>
      <c r="AB28121" s="164"/>
    </row>
    <row r="28122" spans="10:28">
      <c r="J28122" s="161"/>
      <c r="AB28122" s="164"/>
    </row>
    <row r="28123" spans="10:28">
      <c r="J28123" s="161"/>
      <c r="AB28123" s="164"/>
    </row>
    <row r="28124" spans="10:28">
      <c r="J28124" s="161"/>
      <c r="AB28124" s="164"/>
    </row>
    <row r="28125" spans="10:28">
      <c r="J28125" s="161"/>
      <c r="AB28125" s="164"/>
    </row>
    <row r="28126" spans="10:28">
      <c r="J28126" s="161"/>
      <c r="AB28126" s="164"/>
    </row>
    <row r="28127" spans="10:28">
      <c r="J28127" s="161"/>
      <c r="AB28127" s="164"/>
    </row>
    <row r="28128" spans="10:28">
      <c r="J28128" s="161"/>
      <c r="AB28128" s="164"/>
    </row>
    <row r="28129" spans="10:28">
      <c r="J28129" s="161"/>
      <c r="AB28129" s="164"/>
    </row>
    <row r="28130" spans="10:28">
      <c r="J28130" s="161"/>
      <c r="AB28130" s="164"/>
    </row>
    <row r="28131" spans="10:28">
      <c r="J28131" s="161"/>
      <c r="AB28131" s="164"/>
    </row>
    <row r="28132" spans="10:28">
      <c r="J28132" s="161"/>
      <c r="AB28132" s="164"/>
    </row>
    <row r="28133" spans="10:28">
      <c r="J28133" s="161"/>
      <c r="AB28133" s="164"/>
    </row>
    <row r="28134" spans="10:28">
      <c r="J28134" s="161"/>
      <c r="AB28134" s="164"/>
    </row>
    <row r="28135" spans="10:28">
      <c r="J28135" s="161"/>
      <c r="AB28135" s="164"/>
    </row>
    <row r="28136" spans="10:28">
      <c r="J28136" s="161"/>
      <c r="AB28136" s="164"/>
    </row>
    <row r="28137" spans="10:28">
      <c r="J28137" s="161"/>
      <c r="AB28137" s="164"/>
    </row>
    <row r="28138" spans="10:28">
      <c r="J28138" s="161"/>
      <c r="AB28138" s="164"/>
    </row>
    <row r="28139" spans="10:28">
      <c r="J28139" s="161"/>
      <c r="AB28139" s="164"/>
    </row>
    <row r="28140" spans="10:28">
      <c r="J28140" s="161"/>
      <c r="AB28140" s="164"/>
    </row>
    <row r="28141" spans="10:28">
      <c r="J28141" s="161"/>
      <c r="AB28141" s="164"/>
    </row>
    <row r="28142" spans="10:28">
      <c r="J28142" s="161"/>
      <c r="AB28142" s="164"/>
    </row>
    <row r="28143" spans="10:28">
      <c r="J28143" s="161"/>
      <c r="AB28143" s="164"/>
    </row>
    <row r="28144" spans="10:28">
      <c r="J28144" s="161"/>
      <c r="AB28144" s="164"/>
    </row>
    <row r="28145" spans="5:28">
      <c r="J28145" s="161"/>
      <c r="AB28145" s="164"/>
    </row>
    <row r="28146" spans="5:28">
      <c r="J28146" s="161"/>
      <c r="AB28146" s="164"/>
    </row>
    <row r="28147" spans="5:28">
      <c r="J28147" s="161"/>
      <c r="AB28147" s="164"/>
    </row>
    <row r="28148" spans="5:28">
      <c r="J28148" s="161"/>
      <c r="AB28148" s="164"/>
    </row>
    <row r="28149" spans="5:28">
      <c r="J28149" s="161"/>
      <c r="AB28149" s="164"/>
    </row>
    <row r="28150" spans="5:28">
      <c r="J28150" s="161"/>
      <c r="AB28150" s="164"/>
    </row>
    <row r="28151" spans="5:28">
      <c r="J28151" s="161"/>
      <c r="AB28151" s="164"/>
    </row>
    <row r="28152" spans="5:28">
      <c r="J28152" s="161"/>
      <c r="AB28152" s="164"/>
    </row>
    <row r="28153" spans="5:28">
      <c r="J28153" s="161"/>
      <c r="AB28153" s="164"/>
    </row>
    <row r="28154" spans="5:28">
      <c r="J28154" s="161"/>
      <c r="AB28154" s="164"/>
    </row>
    <row r="28155" spans="5:28">
      <c r="J28155" s="161"/>
      <c r="AB28155" s="164"/>
    </row>
    <row r="28156" spans="5:28">
      <c r="E28156" s="166"/>
      <c r="J28156" s="161"/>
      <c r="AB28156" s="164"/>
    </row>
    <row r="28157" spans="5:28">
      <c r="E28157" s="166"/>
      <c r="J28157" s="161"/>
      <c r="AB28157" s="164"/>
    </row>
    <row r="28158" spans="5:28">
      <c r="E28158" s="166"/>
      <c r="J28158" s="161"/>
      <c r="AB28158" s="164"/>
    </row>
    <row r="28159" spans="5:28">
      <c r="E28159" s="166"/>
      <c r="J28159" s="161"/>
      <c r="AB28159" s="164"/>
    </row>
    <row r="28160" spans="5:28">
      <c r="E28160" s="166"/>
      <c r="J28160" s="161"/>
      <c r="AB28160" s="164"/>
    </row>
    <row r="28161" spans="5:28">
      <c r="E28161" s="166"/>
      <c r="J28161" s="161"/>
      <c r="AB28161" s="164"/>
    </row>
    <row r="28162" spans="5:28">
      <c r="E28162" s="166"/>
      <c r="J28162" s="161"/>
      <c r="AB28162" s="164"/>
    </row>
    <row r="28163" spans="5:28">
      <c r="E28163" s="166"/>
      <c r="J28163" s="161"/>
      <c r="AB28163" s="164"/>
    </row>
    <row r="28164" spans="5:28">
      <c r="E28164" s="166"/>
      <c r="J28164" s="161"/>
      <c r="AB28164" s="164"/>
    </row>
    <row r="28165" spans="5:28">
      <c r="E28165" s="166"/>
      <c r="J28165" s="161"/>
      <c r="AB28165" s="164"/>
    </row>
    <row r="28166" spans="5:28">
      <c r="E28166" s="166"/>
      <c r="J28166" s="161"/>
      <c r="AB28166" s="164"/>
    </row>
    <row r="28167" spans="5:28">
      <c r="E28167" s="166"/>
      <c r="J28167" s="161"/>
      <c r="AB28167" s="164"/>
    </row>
    <row r="28168" spans="5:28">
      <c r="E28168" s="166"/>
      <c r="J28168" s="161"/>
      <c r="AB28168" s="164"/>
    </row>
    <row r="28169" spans="5:28">
      <c r="E28169" s="166"/>
      <c r="J28169" s="161"/>
      <c r="AB28169" s="164"/>
    </row>
    <row r="28170" spans="5:28">
      <c r="E28170" s="166"/>
      <c r="J28170" s="161"/>
      <c r="AB28170" s="164"/>
    </row>
    <row r="28171" spans="5:28">
      <c r="E28171" s="166"/>
      <c r="J28171" s="161"/>
      <c r="AB28171" s="164"/>
    </row>
    <row r="28172" spans="5:28">
      <c r="E28172" s="166"/>
      <c r="J28172" s="161"/>
      <c r="AB28172" s="164"/>
    </row>
    <row r="28173" spans="5:28">
      <c r="E28173" s="166"/>
      <c r="J28173" s="161"/>
      <c r="AB28173" s="164"/>
    </row>
    <row r="28174" spans="5:28">
      <c r="E28174" s="166"/>
      <c r="J28174" s="161"/>
      <c r="AB28174" s="164"/>
    </row>
    <row r="28175" spans="5:28">
      <c r="E28175" s="166"/>
      <c r="J28175" s="161"/>
      <c r="AB28175" s="164"/>
    </row>
    <row r="28176" spans="5:28">
      <c r="E28176" s="166"/>
      <c r="J28176" s="161"/>
      <c r="AB28176" s="164"/>
    </row>
    <row r="28177" spans="5:28">
      <c r="E28177" s="166"/>
      <c r="J28177" s="161"/>
      <c r="AB28177" s="164"/>
    </row>
    <row r="28178" spans="5:28">
      <c r="E28178" s="166"/>
      <c r="J28178" s="161"/>
      <c r="AB28178" s="164"/>
    </row>
    <row r="28179" spans="5:28">
      <c r="E28179" s="166"/>
      <c r="J28179" s="161"/>
      <c r="AB28179" s="164"/>
    </row>
    <row r="28180" spans="5:28">
      <c r="E28180" s="166"/>
      <c r="J28180" s="161"/>
      <c r="AB28180" s="164"/>
    </row>
    <row r="28181" spans="5:28">
      <c r="J28181" s="161"/>
      <c r="AB28181" s="164"/>
    </row>
    <row r="28182" spans="5:28">
      <c r="J28182" s="161"/>
      <c r="AB28182" s="164"/>
    </row>
    <row r="28183" spans="5:28">
      <c r="J28183" s="161"/>
      <c r="AB28183" s="164"/>
    </row>
    <row r="28184" spans="5:28">
      <c r="J28184" s="161"/>
      <c r="AB28184" s="164"/>
    </row>
    <row r="28185" spans="5:28">
      <c r="J28185" s="161"/>
      <c r="AB28185" s="164"/>
    </row>
    <row r="28186" spans="5:28">
      <c r="J28186" s="161"/>
      <c r="AB28186" s="164"/>
    </row>
    <row r="28187" spans="5:28">
      <c r="J28187" s="161"/>
      <c r="AB28187" s="164"/>
    </row>
    <row r="28188" spans="5:28">
      <c r="J28188" s="161"/>
      <c r="AB28188" s="164"/>
    </row>
    <row r="28189" spans="5:28">
      <c r="J28189" s="161"/>
      <c r="AB28189" s="164"/>
    </row>
    <row r="28190" spans="5:28">
      <c r="J28190" s="161"/>
      <c r="AB28190" s="164"/>
    </row>
    <row r="28191" spans="5:28">
      <c r="J28191" s="161"/>
      <c r="AB28191" s="164"/>
    </row>
    <row r="28192" spans="5:28">
      <c r="J28192" s="161"/>
      <c r="AB28192" s="164"/>
    </row>
    <row r="28193" spans="10:28">
      <c r="J28193" s="161"/>
      <c r="AB28193" s="164"/>
    </row>
    <row r="28194" spans="10:28">
      <c r="J28194" s="161"/>
      <c r="AB28194" s="164"/>
    </row>
    <row r="28195" spans="10:28">
      <c r="J28195" s="161"/>
      <c r="AB28195" s="164"/>
    </row>
    <row r="28196" spans="10:28">
      <c r="J28196" s="161"/>
      <c r="AB28196" s="164"/>
    </row>
    <row r="28197" spans="10:28">
      <c r="J28197" s="161"/>
      <c r="AB28197" s="164"/>
    </row>
    <row r="28198" spans="10:28">
      <c r="J28198" s="161"/>
      <c r="AB28198" s="164"/>
    </row>
    <row r="28199" spans="10:28">
      <c r="J28199" s="161"/>
      <c r="AB28199" s="164"/>
    </row>
    <row r="28200" spans="10:28">
      <c r="J28200" s="161"/>
      <c r="AB28200" s="164"/>
    </row>
    <row r="28201" spans="10:28">
      <c r="J28201" s="161"/>
      <c r="AB28201" s="164"/>
    </row>
    <row r="28202" spans="10:28">
      <c r="J28202" s="161"/>
      <c r="AB28202" s="164"/>
    </row>
    <row r="28203" spans="10:28">
      <c r="J28203" s="161"/>
      <c r="AB28203" s="164"/>
    </row>
    <row r="28204" spans="10:28">
      <c r="J28204" s="161"/>
      <c r="AB28204" s="164"/>
    </row>
    <row r="28205" spans="10:28">
      <c r="J28205" s="161"/>
      <c r="AB28205" s="164"/>
    </row>
    <row r="28206" spans="10:28">
      <c r="J28206" s="161"/>
      <c r="AB28206" s="164"/>
    </row>
    <row r="28207" spans="10:28">
      <c r="J28207" s="161"/>
      <c r="AB28207" s="164"/>
    </row>
    <row r="28208" spans="10:28">
      <c r="J28208" s="161"/>
      <c r="AB28208" s="164"/>
    </row>
    <row r="28209" spans="5:28">
      <c r="J28209" s="161"/>
      <c r="AB28209" s="164"/>
    </row>
    <row r="28210" spans="5:28">
      <c r="J28210" s="161"/>
      <c r="AB28210" s="164"/>
    </row>
    <row r="28211" spans="5:28">
      <c r="E28211" s="166"/>
      <c r="J28211" s="161"/>
      <c r="AB28211" s="164"/>
    </row>
    <row r="28212" spans="5:28">
      <c r="E28212" s="166"/>
      <c r="J28212" s="161"/>
      <c r="AB28212" s="164"/>
    </row>
    <row r="28213" spans="5:28">
      <c r="E28213" s="166"/>
      <c r="J28213" s="161"/>
      <c r="AB28213" s="164"/>
    </row>
    <row r="28214" spans="5:28">
      <c r="E28214" s="166"/>
      <c r="J28214" s="161"/>
      <c r="AB28214" s="164"/>
    </row>
    <row r="28215" spans="5:28">
      <c r="E28215" s="166"/>
      <c r="J28215" s="161"/>
      <c r="AB28215" s="164"/>
    </row>
    <row r="28216" spans="5:28">
      <c r="E28216" s="166"/>
      <c r="J28216" s="161"/>
      <c r="AB28216" s="164"/>
    </row>
    <row r="28217" spans="5:28">
      <c r="E28217" s="166"/>
      <c r="J28217" s="161"/>
      <c r="AB28217" s="164"/>
    </row>
    <row r="28218" spans="5:28">
      <c r="E28218" s="166"/>
      <c r="J28218" s="161"/>
      <c r="AB28218" s="164"/>
    </row>
    <row r="28219" spans="5:28">
      <c r="E28219" s="166"/>
      <c r="J28219" s="161"/>
      <c r="AB28219" s="164"/>
    </row>
    <row r="28220" spans="5:28">
      <c r="E28220" s="166"/>
      <c r="J28220" s="161"/>
      <c r="AB28220" s="164"/>
    </row>
    <row r="28221" spans="5:28">
      <c r="J28221" s="161"/>
      <c r="AB28221" s="164"/>
    </row>
    <row r="28222" spans="5:28">
      <c r="E28222" s="166"/>
      <c r="J28222" s="161"/>
      <c r="AB28222" s="164"/>
    </row>
    <row r="28223" spans="5:28">
      <c r="E28223" s="166"/>
      <c r="J28223" s="161"/>
      <c r="AB28223" s="164"/>
    </row>
    <row r="28224" spans="5:28">
      <c r="E28224" s="166"/>
      <c r="J28224" s="161"/>
      <c r="AB28224" s="164"/>
    </row>
    <row r="28225" spans="5:28">
      <c r="E28225" s="166"/>
      <c r="J28225" s="161"/>
      <c r="AB28225" s="164"/>
    </row>
    <row r="28226" spans="5:28">
      <c r="E28226" s="166"/>
      <c r="J28226" s="161"/>
      <c r="AB28226" s="164"/>
    </row>
    <row r="28227" spans="5:28">
      <c r="E28227" s="166"/>
      <c r="J28227" s="161"/>
      <c r="AB28227" s="164"/>
    </row>
    <row r="28228" spans="5:28">
      <c r="E28228" s="166"/>
      <c r="J28228" s="161"/>
      <c r="AB28228" s="164"/>
    </row>
    <row r="28229" spans="5:28">
      <c r="E28229" s="166"/>
      <c r="J28229" s="161"/>
      <c r="AB28229" s="164"/>
    </row>
    <row r="28230" spans="5:28">
      <c r="E28230" s="166"/>
      <c r="J28230" s="161"/>
      <c r="AB28230" s="164"/>
    </row>
    <row r="28231" spans="5:28">
      <c r="E28231" s="166"/>
      <c r="J28231" s="161"/>
      <c r="AB28231" s="164"/>
    </row>
    <row r="28232" spans="5:28">
      <c r="E28232" s="166"/>
      <c r="J28232" s="161"/>
      <c r="AB28232" s="164"/>
    </row>
    <row r="28233" spans="5:28">
      <c r="E28233" s="166"/>
      <c r="J28233" s="161"/>
      <c r="AB28233" s="164"/>
    </row>
    <row r="28234" spans="5:28">
      <c r="E28234" s="166"/>
      <c r="J28234" s="161"/>
      <c r="AB28234" s="164"/>
    </row>
    <row r="28235" spans="5:28">
      <c r="E28235" s="166"/>
      <c r="J28235" s="161"/>
      <c r="AB28235" s="164"/>
    </row>
    <row r="28236" spans="5:28">
      <c r="E28236" s="166"/>
      <c r="J28236" s="161"/>
      <c r="AB28236" s="164"/>
    </row>
    <row r="28237" spans="5:28">
      <c r="E28237" s="166"/>
      <c r="J28237" s="161"/>
      <c r="AB28237" s="164"/>
    </row>
    <row r="28238" spans="5:28">
      <c r="J28238" s="161"/>
      <c r="AB28238" s="164"/>
    </row>
    <row r="28239" spans="5:28">
      <c r="J28239" s="161"/>
      <c r="AB28239" s="164"/>
    </row>
    <row r="28240" spans="5:28">
      <c r="J28240" s="161"/>
      <c r="AB28240" s="164"/>
    </row>
    <row r="28241" spans="5:28">
      <c r="J28241" s="161"/>
      <c r="AB28241" s="164"/>
    </row>
    <row r="28242" spans="5:28">
      <c r="J28242" s="161"/>
      <c r="AB28242" s="164"/>
    </row>
    <row r="28243" spans="5:28">
      <c r="J28243" s="161"/>
      <c r="AB28243" s="164"/>
    </row>
    <row r="28244" spans="5:28">
      <c r="J28244" s="161"/>
      <c r="AB28244" s="164"/>
    </row>
    <row r="28245" spans="5:28">
      <c r="J28245" s="161"/>
      <c r="AB28245" s="164"/>
    </row>
    <row r="28246" spans="5:28">
      <c r="J28246" s="161"/>
      <c r="AB28246" s="164"/>
    </row>
    <row r="28247" spans="5:28">
      <c r="J28247" s="161"/>
      <c r="AB28247" s="164"/>
    </row>
    <row r="28248" spans="5:28">
      <c r="J28248" s="161"/>
      <c r="AB28248" s="164"/>
    </row>
    <row r="28249" spans="5:28">
      <c r="J28249" s="161"/>
      <c r="AB28249" s="164"/>
    </row>
    <row r="28250" spans="5:28">
      <c r="J28250" s="161"/>
      <c r="AB28250" s="164"/>
    </row>
    <row r="28251" spans="5:28">
      <c r="J28251" s="161"/>
      <c r="AB28251" s="164"/>
    </row>
    <row r="28252" spans="5:28">
      <c r="J28252" s="161"/>
      <c r="AB28252" s="164"/>
    </row>
    <row r="28253" spans="5:28">
      <c r="J28253" s="161"/>
      <c r="AB28253" s="164"/>
    </row>
    <row r="28254" spans="5:28">
      <c r="J28254" s="161"/>
      <c r="AB28254" s="164"/>
    </row>
    <row r="28255" spans="5:28">
      <c r="J28255" s="161"/>
      <c r="AB28255" s="164"/>
    </row>
    <row r="28256" spans="5:28">
      <c r="E28256" s="166"/>
      <c r="J28256" s="161"/>
      <c r="AB28256" s="164"/>
    </row>
    <row r="28257" spans="5:28">
      <c r="E28257" s="166"/>
      <c r="J28257" s="161"/>
      <c r="AB28257" s="164"/>
    </row>
    <row r="28258" spans="5:28">
      <c r="E28258" s="166"/>
      <c r="J28258" s="161"/>
      <c r="AB28258" s="164"/>
    </row>
    <row r="28259" spans="5:28">
      <c r="E28259" s="166"/>
      <c r="J28259" s="161"/>
      <c r="AB28259" s="164"/>
    </row>
    <row r="28260" spans="5:28">
      <c r="E28260" s="166"/>
      <c r="J28260" s="161"/>
      <c r="AB28260" s="164"/>
    </row>
    <row r="28261" spans="5:28">
      <c r="E28261" s="166"/>
      <c r="J28261" s="161"/>
      <c r="AB28261" s="164"/>
    </row>
    <row r="28262" spans="5:28">
      <c r="E28262" s="166"/>
      <c r="J28262" s="161"/>
      <c r="AB28262" s="164"/>
    </row>
    <row r="28263" spans="5:28">
      <c r="E28263" s="166"/>
      <c r="J28263" s="161"/>
      <c r="AB28263" s="164"/>
    </row>
    <row r="28264" spans="5:28">
      <c r="E28264" s="166"/>
      <c r="J28264" s="161"/>
      <c r="AB28264" s="164"/>
    </row>
    <row r="28265" spans="5:28">
      <c r="E28265" s="166"/>
      <c r="J28265" s="161"/>
      <c r="AB28265" s="164"/>
    </row>
    <row r="28266" spans="5:28">
      <c r="J28266" s="161"/>
      <c r="AB28266" s="164"/>
    </row>
    <row r="28267" spans="5:28">
      <c r="J28267" s="161"/>
      <c r="AB28267" s="164"/>
    </row>
    <row r="28268" spans="5:28">
      <c r="J28268" s="161"/>
      <c r="AB28268" s="164"/>
    </row>
    <row r="28269" spans="5:28">
      <c r="J28269" s="161"/>
      <c r="AB28269" s="164"/>
    </row>
    <row r="28270" spans="5:28">
      <c r="J28270" s="161"/>
      <c r="AB28270" s="164"/>
    </row>
    <row r="28271" spans="5:28">
      <c r="J28271" s="161"/>
      <c r="AB28271" s="164"/>
    </row>
    <row r="28272" spans="5:28">
      <c r="J28272" s="161"/>
      <c r="AB28272" s="164"/>
    </row>
    <row r="28273" spans="10:28">
      <c r="J28273" s="161"/>
      <c r="AB28273" s="164"/>
    </row>
    <row r="28274" spans="10:28">
      <c r="J28274" s="161"/>
      <c r="AB28274" s="164"/>
    </row>
    <row r="28275" spans="10:28">
      <c r="J28275" s="161"/>
      <c r="AB28275" s="164"/>
    </row>
    <row r="28276" spans="10:28">
      <c r="J28276" s="161"/>
      <c r="AB28276" s="164"/>
    </row>
    <row r="28277" spans="10:28">
      <c r="J28277" s="161"/>
      <c r="AB28277" s="164"/>
    </row>
    <row r="28278" spans="10:28">
      <c r="J28278" s="161"/>
      <c r="AB28278" s="164"/>
    </row>
    <row r="28279" spans="10:28">
      <c r="J28279" s="161"/>
      <c r="AB28279" s="164"/>
    </row>
    <row r="28280" spans="10:28">
      <c r="J28280" s="161"/>
      <c r="AB28280" s="164"/>
    </row>
    <row r="28281" spans="10:28">
      <c r="J28281" s="161"/>
      <c r="AB28281" s="164"/>
    </row>
    <row r="28282" spans="10:28">
      <c r="J28282" s="161"/>
      <c r="AB28282" s="164"/>
    </row>
    <row r="28283" spans="10:28">
      <c r="J28283" s="161"/>
      <c r="AB28283" s="164"/>
    </row>
    <row r="28284" spans="10:28">
      <c r="J28284" s="161"/>
      <c r="AB28284" s="164"/>
    </row>
    <row r="28285" spans="10:28">
      <c r="J28285" s="161"/>
      <c r="AB28285" s="164"/>
    </row>
    <row r="28286" spans="10:28">
      <c r="J28286" s="161"/>
      <c r="AB28286" s="164"/>
    </row>
    <row r="28287" spans="10:28">
      <c r="J28287" s="161"/>
      <c r="AB28287" s="164"/>
    </row>
    <row r="28288" spans="10:28">
      <c r="J28288" s="161"/>
      <c r="AB28288" s="164"/>
    </row>
    <row r="28289" spans="10:28">
      <c r="J28289" s="161"/>
      <c r="AB28289" s="164"/>
    </row>
    <row r="28290" spans="10:28">
      <c r="J28290" s="161"/>
      <c r="AB28290" s="164"/>
    </row>
    <row r="28291" spans="10:28">
      <c r="J28291" s="161"/>
      <c r="AB28291" s="164"/>
    </row>
    <row r="28292" spans="10:28">
      <c r="J28292" s="161"/>
      <c r="AB28292" s="164"/>
    </row>
    <row r="28293" spans="10:28">
      <c r="J28293" s="161"/>
      <c r="AB28293" s="164"/>
    </row>
    <row r="28294" spans="10:28">
      <c r="J28294" s="161"/>
      <c r="AB28294" s="164"/>
    </row>
    <row r="28295" spans="10:28">
      <c r="J28295" s="161"/>
      <c r="AB28295" s="164"/>
    </row>
    <row r="28296" spans="10:28">
      <c r="J28296" s="161"/>
      <c r="AB28296" s="164"/>
    </row>
    <row r="28297" spans="10:28">
      <c r="J28297" s="161"/>
      <c r="AB28297" s="164"/>
    </row>
    <row r="28298" spans="10:28">
      <c r="J28298" s="161"/>
      <c r="AB28298" s="164"/>
    </row>
    <row r="28299" spans="10:28">
      <c r="J28299" s="161"/>
      <c r="AB28299" s="164"/>
    </row>
    <row r="28300" spans="10:28">
      <c r="J28300" s="161"/>
      <c r="AB28300" s="164"/>
    </row>
    <row r="28301" spans="10:28">
      <c r="J28301" s="161"/>
      <c r="AB28301" s="164"/>
    </row>
    <row r="28302" spans="10:28">
      <c r="J28302" s="161"/>
      <c r="AB28302" s="164"/>
    </row>
    <row r="28303" spans="10:28">
      <c r="J28303" s="161"/>
      <c r="AB28303" s="164"/>
    </row>
    <row r="28304" spans="10:28">
      <c r="J28304" s="161"/>
      <c r="AB28304" s="164"/>
    </row>
    <row r="28305" spans="10:28">
      <c r="J28305" s="161"/>
      <c r="AB28305" s="164"/>
    </row>
    <row r="28306" spans="10:28">
      <c r="J28306" s="161"/>
      <c r="AB28306" s="164"/>
    </row>
    <row r="28307" spans="10:28">
      <c r="J28307" s="161"/>
      <c r="AB28307" s="164"/>
    </row>
    <row r="28308" spans="10:28">
      <c r="J28308" s="161"/>
      <c r="AB28308" s="164"/>
    </row>
    <row r="28309" spans="10:28">
      <c r="J28309" s="161"/>
      <c r="AB28309" s="164"/>
    </row>
    <row r="28310" spans="10:28">
      <c r="J28310" s="161"/>
      <c r="AB28310" s="164"/>
    </row>
    <row r="28311" spans="10:28">
      <c r="J28311" s="161"/>
      <c r="AB28311" s="164"/>
    </row>
    <row r="28312" spans="10:28">
      <c r="J28312" s="161"/>
      <c r="AB28312" s="164"/>
    </row>
    <row r="28313" spans="10:28">
      <c r="J28313" s="161"/>
      <c r="AB28313" s="164"/>
    </row>
    <row r="28314" spans="10:28">
      <c r="J28314" s="161"/>
      <c r="AB28314" s="164"/>
    </row>
    <row r="28315" spans="10:28">
      <c r="J28315" s="161"/>
      <c r="AB28315" s="164"/>
    </row>
    <row r="28316" spans="10:28">
      <c r="J28316" s="161"/>
      <c r="AB28316" s="164"/>
    </row>
    <row r="28317" spans="10:28">
      <c r="J28317" s="161"/>
      <c r="AB28317" s="164"/>
    </row>
    <row r="28318" spans="10:28">
      <c r="J28318" s="161"/>
      <c r="AB28318" s="164"/>
    </row>
    <row r="28319" spans="10:28">
      <c r="J28319" s="161"/>
      <c r="AB28319" s="164"/>
    </row>
    <row r="28320" spans="10:28">
      <c r="J28320" s="161"/>
      <c r="AB28320" s="164"/>
    </row>
    <row r="28321" spans="5:28">
      <c r="J28321" s="161"/>
      <c r="AB28321" s="164"/>
    </row>
    <row r="28322" spans="5:28">
      <c r="J28322" s="161"/>
      <c r="AB28322" s="164"/>
    </row>
    <row r="28323" spans="5:28">
      <c r="J28323" s="161"/>
      <c r="AB28323" s="164"/>
    </row>
    <row r="28324" spans="5:28">
      <c r="E28324" s="166"/>
      <c r="J28324" s="161"/>
      <c r="AB28324" s="164"/>
    </row>
    <row r="28325" spans="5:28">
      <c r="E28325" s="166"/>
      <c r="J28325" s="161"/>
      <c r="AB28325" s="164"/>
    </row>
    <row r="28326" spans="5:28">
      <c r="E28326" s="166"/>
      <c r="J28326" s="161"/>
      <c r="AB28326" s="164"/>
    </row>
    <row r="28327" spans="5:28">
      <c r="E28327" s="166"/>
      <c r="J28327" s="161"/>
      <c r="AB28327" s="164"/>
    </row>
    <row r="28328" spans="5:28">
      <c r="E28328" s="166"/>
      <c r="J28328" s="161"/>
      <c r="AB28328" s="164"/>
    </row>
    <row r="28329" spans="5:28">
      <c r="E28329" s="166"/>
      <c r="J28329" s="161"/>
      <c r="AB28329" s="164"/>
    </row>
    <row r="28330" spans="5:28">
      <c r="J28330" s="161"/>
      <c r="AB28330" s="164"/>
    </row>
    <row r="28331" spans="5:28">
      <c r="J28331" s="161"/>
      <c r="AB28331" s="164"/>
    </row>
    <row r="28332" spans="5:28">
      <c r="J28332" s="161"/>
      <c r="AB28332" s="164"/>
    </row>
    <row r="28333" spans="5:28">
      <c r="J28333" s="161"/>
      <c r="AB28333" s="164"/>
    </row>
    <row r="28334" spans="5:28">
      <c r="J28334" s="161"/>
      <c r="AB28334" s="164"/>
    </row>
    <row r="28335" spans="5:28">
      <c r="J28335" s="161"/>
      <c r="AB28335" s="164"/>
    </row>
    <row r="28336" spans="5:28">
      <c r="J28336" s="161"/>
      <c r="AB28336" s="164"/>
    </row>
    <row r="28337" spans="5:28">
      <c r="J28337" s="161"/>
      <c r="AB28337" s="164"/>
    </row>
    <row r="28338" spans="5:28">
      <c r="E28338" s="166"/>
      <c r="J28338" s="161"/>
      <c r="AB28338" s="164"/>
    </row>
    <row r="28339" spans="5:28">
      <c r="E28339" s="166"/>
      <c r="J28339" s="161"/>
      <c r="AB28339" s="164"/>
    </row>
    <row r="28340" spans="5:28">
      <c r="E28340" s="166"/>
      <c r="J28340" s="161"/>
      <c r="AB28340" s="164"/>
    </row>
    <row r="28341" spans="5:28">
      <c r="E28341" s="166"/>
      <c r="J28341" s="161"/>
      <c r="AB28341" s="164"/>
    </row>
    <row r="28342" spans="5:28">
      <c r="E28342" s="166"/>
      <c r="J28342" s="161"/>
      <c r="AB28342" s="164"/>
    </row>
    <row r="28343" spans="5:28">
      <c r="E28343" s="166"/>
      <c r="J28343" s="161"/>
      <c r="AB28343" s="164"/>
    </row>
    <row r="28344" spans="5:28">
      <c r="E28344" s="166"/>
      <c r="J28344" s="161"/>
      <c r="AB28344" s="164"/>
    </row>
    <row r="28345" spans="5:28">
      <c r="E28345" s="166"/>
      <c r="J28345" s="161"/>
      <c r="AB28345" s="164"/>
    </row>
    <row r="28346" spans="5:28">
      <c r="E28346" s="166"/>
      <c r="J28346" s="161"/>
      <c r="AB28346" s="164"/>
    </row>
    <row r="28347" spans="5:28">
      <c r="J28347" s="161"/>
      <c r="AB28347" s="164"/>
    </row>
    <row r="28348" spans="5:28">
      <c r="J28348" s="161"/>
      <c r="AB28348" s="164"/>
    </row>
    <row r="28349" spans="5:28">
      <c r="J28349" s="161"/>
      <c r="AB28349" s="164"/>
    </row>
    <row r="28350" spans="5:28">
      <c r="J28350" s="161"/>
      <c r="AB28350" s="164"/>
    </row>
    <row r="28351" spans="5:28">
      <c r="J28351" s="161"/>
      <c r="AB28351" s="164"/>
    </row>
    <row r="28352" spans="5:28">
      <c r="J28352" s="161"/>
      <c r="AB28352" s="164"/>
    </row>
    <row r="28353" spans="10:28">
      <c r="J28353" s="161"/>
      <c r="AB28353" s="164"/>
    </row>
    <row r="28354" spans="10:28">
      <c r="J28354" s="161"/>
      <c r="AB28354" s="164"/>
    </row>
    <row r="28355" spans="10:28">
      <c r="J28355" s="161"/>
      <c r="AB28355" s="164"/>
    </row>
    <row r="28356" spans="10:28">
      <c r="J28356" s="161"/>
      <c r="AB28356" s="164"/>
    </row>
    <row r="28357" spans="10:28">
      <c r="J28357" s="161"/>
      <c r="AB28357" s="164"/>
    </row>
    <row r="28358" spans="10:28">
      <c r="J28358" s="161"/>
      <c r="AB28358" s="164"/>
    </row>
    <row r="28359" spans="10:28">
      <c r="J28359" s="161"/>
      <c r="AB28359" s="164"/>
    </row>
    <row r="28360" spans="10:28">
      <c r="J28360" s="161"/>
      <c r="AB28360" s="164"/>
    </row>
    <row r="28361" spans="10:28">
      <c r="J28361" s="161"/>
      <c r="AB28361" s="164"/>
    </row>
    <row r="28362" spans="10:28">
      <c r="J28362" s="161"/>
      <c r="AB28362" s="164"/>
    </row>
    <row r="28363" spans="10:28">
      <c r="J28363" s="161"/>
      <c r="AB28363" s="164"/>
    </row>
    <row r="28364" spans="10:28">
      <c r="J28364" s="161"/>
      <c r="AB28364" s="164"/>
    </row>
    <row r="28365" spans="10:28">
      <c r="J28365" s="161"/>
      <c r="AB28365" s="164"/>
    </row>
    <row r="28366" spans="10:28">
      <c r="J28366" s="161"/>
      <c r="AB28366" s="164"/>
    </row>
    <row r="28367" spans="10:28">
      <c r="J28367" s="161"/>
      <c r="AB28367" s="164"/>
    </row>
    <row r="28368" spans="10:28">
      <c r="J28368" s="161"/>
      <c r="AB28368" s="164"/>
    </row>
    <row r="28369" spans="10:28">
      <c r="J28369" s="161"/>
      <c r="AB28369" s="164"/>
    </row>
    <row r="28370" spans="10:28">
      <c r="J28370" s="161"/>
      <c r="AB28370" s="164"/>
    </row>
    <row r="28371" spans="10:28">
      <c r="J28371" s="161"/>
      <c r="AB28371" s="164"/>
    </row>
    <row r="28372" spans="10:28">
      <c r="J28372" s="161"/>
      <c r="AB28372" s="164"/>
    </row>
    <row r="28373" spans="10:28">
      <c r="J28373" s="161"/>
      <c r="AB28373" s="164"/>
    </row>
    <row r="28374" spans="10:28">
      <c r="J28374" s="161"/>
      <c r="AB28374" s="164"/>
    </row>
    <row r="28375" spans="10:28">
      <c r="J28375" s="161"/>
      <c r="AB28375" s="164"/>
    </row>
    <row r="28376" spans="10:28">
      <c r="J28376" s="161"/>
      <c r="AB28376" s="164"/>
    </row>
    <row r="28377" spans="10:28">
      <c r="J28377" s="161"/>
      <c r="AB28377" s="164"/>
    </row>
    <row r="28378" spans="10:28">
      <c r="J28378" s="161"/>
      <c r="AB28378" s="164"/>
    </row>
    <row r="28379" spans="10:28">
      <c r="J28379" s="161"/>
      <c r="AB28379" s="164"/>
    </row>
    <row r="28380" spans="10:28">
      <c r="J28380" s="161"/>
      <c r="AB28380" s="164"/>
    </row>
    <row r="28381" spans="10:28">
      <c r="J28381" s="161"/>
      <c r="AB28381" s="164"/>
    </row>
    <row r="28382" spans="10:28">
      <c r="J28382" s="161"/>
      <c r="AB28382" s="164"/>
    </row>
    <row r="28383" spans="10:28">
      <c r="J28383" s="161"/>
      <c r="AB28383" s="164"/>
    </row>
    <row r="28384" spans="10:28">
      <c r="J28384" s="161"/>
      <c r="AB28384" s="164"/>
    </row>
    <row r="28385" spans="10:28">
      <c r="J28385" s="161"/>
      <c r="AB28385" s="164"/>
    </row>
    <row r="28386" spans="10:28">
      <c r="J28386" s="161"/>
      <c r="AB28386" s="164"/>
    </row>
    <row r="28387" spans="10:28">
      <c r="J28387" s="161"/>
      <c r="AB28387" s="164"/>
    </row>
    <row r="28388" spans="10:28">
      <c r="J28388" s="161"/>
      <c r="AB28388" s="164"/>
    </row>
    <row r="28389" spans="10:28">
      <c r="J28389" s="161"/>
      <c r="AB28389" s="164"/>
    </row>
    <row r="28390" spans="10:28">
      <c r="J28390" s="161"/>
      <c r="AB28390" s="164"/>
    </row>
    <row r="28391" spans="10:28">
      <c r="J28391" s="161"/>
      <c r="AB28391" s="164"/>
    </row>
    <row r="28392" spans="10:28">
      <c r="J28392" s="161"/>
      <c r="AB28392" s="164"/>
    </row>
    <row r="28393" spans="10:28">
      <c r="J28393" s="161"/>
      <c r="AB28393" s="164"/>
    </row>
    <row r="28394" spans="10:28">
      <c r="J28394" s="161"/>
      <c r="AB28394" s="164"/>
    </row>
    <row r="28395" spans="10:28">
      <c r="J28395" s="161"/>
      <c r="AB28395" s="164"/>
    </row>
    <row r="28396" spans="10:28">
      <c r="J28396" s="161"/>
      <c r="AB28396" s="164"/>
    </row>
    <row r="28397" spans="10:28">
      <c r="J28397" s="161"/>
      <c r="AB28397" s="164"/>
    </row>
    <row r="28398" spans="10:28">
      <c r="J28398" s="161"/>
      <c r="AB28398" s="164"/>
    </row>
    <row r="28399" spans="10:28">
      <c r="J28399" s="161"/>
      <c r="AB28399" s="164"/>
    </row>
    <row r="28400" spans="10:28">
      <c r="J28400" s="161"/>
      <c r="AB28400" s="164"/>
    </row>
    <row r="28401" spans="10:28">
      <c r="J28401" s="161"/>
      <c r="AB28401" s="164"/>
    </row>
    <row r="28402" spans="10:28">
      <c r="J28402" s="161"/>
      <c r="AB28402" s="164"/>
    </row>
    <row r="28403" spans="10:28">
      <c r="J28403" s="161"/>
      <c r="AB28403" s="164"/>
    </row>
    <row r="28404" spans="10:28">
      <c r="J28404" s="161"/>
      <c r="AB28404" s="164"/>
    </row>
    <row r="28405" spans="10:28">
      <c r="J28405" s="161"/>
      <c r="AB28405" s="164"/>
    </row>
    <row r="28406" spans="10:28">
      <c r="J28406" s="161"/>
      <c r="AB28406" s="164"/>
    </row>
    <row r="28407" spans="10:28">
      <c r="J28407" s="161"/>
      <c r="AB28407" s="164"/>
    </row>
    <row r="28408" spans="10:28">
      <c r="J28408" s="161"/>
      <c r="AB28408" s="164"/>
    </row>
    <row r="28409" spans="10:28">
      <c r="J28409" s="161"/>
      <c r="AB28409" s="164"/>
    </row>
    <row r="28410" spans="10:28">
      <c r="J28410" s="161"/>
      <c r="AB28410" s="164"/>
    </row>
    <row r="28411" spans="10:28">
      <c r="J28411" s="161"/>
      <c r="AB28411" s="164"/>
    </row>
    <row r="28412" spans="10:28">
      <c r="J28412" s="161"/>
      <c r="AB28412" s="164"/>
    </row>
    <row r="28413" spans="10:28">
      <c r="J28413" s="161"/>
      <c r="AB28413" s="164"/>
    </row>
    <row r="28414" spans="10:28">
      <c r="J28414" s="161"/>
      <c r="AB28414" s="164"/>
    </row>
    <row r="28415" spans="10:28">
      <c r="J28415" s="161"/>
      <c r="AB28415" s="164"/>
    </row>
    <row r="28416" spans="10:28">
      <c r="J28416" s="161"/>
      <c r="AB28416" s="164"/>
    </row>
    <row r="28417" spans="10:28">
      <c r="J28417" s="161"/>
      <c r="AB28417" s="164"/>
    </row>
    <row r="28418" spans="10:28">
      <c r="J28418" s="161"/>
      <c r="AB28418" s="164"/>
    </row>
    <row r="28419" spans="10:28">
      <c r="J28419" s="161"/>
      <c r="AB28419" s="164"/>
    </row>
    <row r="28420" spans="10:28">
      <c r="J28420" s="161"/>
      <c r="AB28420" s="164"/>
    </row>
    <row r="28421" spans="10:28">
      <c r="J28421" s="161"/>
      <c r="AB28421" s="164"/>
    </row>
    <row r="28422" spans="10:28">
      <c r="J28422" s="161"/>
      <c r="AB28422" s="164"/>
    </row>
    <row r="28423" spans="10:28">
      <c r="J28423" s="161"/>
      <c r="AB28423" s="164"/>
    </row>
    <row r="28424" spans="10:28">
      <c r="J28424" s="161"/>
      <c r="AB28424" s="164"/>
    </row>
    <row r="28425" spans="10:28">
      <c r="J28425" s="161"/>
      <c r="AB28425" s="164"/>
    </row>
    <row r="28426" spans="10:28">
      <c r="J28426" s="161"/>
      <c r="AB28426" s="164"/>
    </row>
    <row r="28427" spans="10:28">
      <c r="J28427" s="161"/>
      <c r="AB28427" s="164"/>
    </row>
    <row r="28428" spans="10:28">
      <c r="J28428" s="161"/>
      <c r="AB28428" s="164"/>
    </row>
    <row r="28429" spans="10:28">
      <c r="J28429" s="161"/>
      <c r="AB28429" s="164"/>
    </row>
    <row r="28430" spans="10:28">
      <c r="J28430" s="161"/>
      <c r="AB28430" s="164"/>
    </row>
    <row r="28431" spans="10:28">
      <c r="J28431" s="161"/>
      <c r="AB28431" s="164"/>
    </row>
    <row r="28432" spans="10:28">
      <c r="J28432" s="161"/>
      <c r="AB28432" s="164"/>
    </row>
    <row r="28433" spans="10:28">
      <c r="J28433" s="161"/>
      <c r="AB28433" s="164"/>
    </row>
    <row r="28434" spans="10:28">
      <c r="J28434" s="161"/>
      <c r="AB28434" s="164"/>
    </row>
    <row r="28435" spans="10:28">
      <c r="J28435" s="161"/>
      <c r="AB28435" s="164"/>
    </row>
    <row r="28436" spans="10:28">
      <c r="J28436" s="161"/>
      <c r="AB28436" s="164"/>
    </row>
    <row r="28437" spans="10:28">
      <c r="J28437" s="161"/>
      <c r="AB28437" s="164"/>
    </row>
    <row r="28438" spans="10:28">
      <c r="J28438" s="161"/>
      <c r="AB28438" s="164"/>
    </row>
    <row r="28439" spans="10:28">
      <c r="J28439" s="161"/>
      <c r="AB28439" s="164"/>
    </row>
    <row r="28440" spans="10:28">
      <c r="J28440" s="161"/>
      <c r="AB28440" s="164"/>
    </row>
    <row r="28441" spans="10:28">
      <c r="J28441" s="161"/>
      <c r="AB28441" s="164"/>
    </row>
    <row r="28442" spans="10:28">
      <c r="J28442" s="161"/>
      <c r="AB28442" s="164"/>
    </row>
    <row r="28443" spans="10:28">
      <c r="J28443" s="161"/>
      <c r="AB28443" s="164"/>
    </row>
    <row r="28444" spans="10:28">
      <c r="J28444" s="161"/>
      <c r="AB28444" s="164"/>
    </row>
    <row r="28445" spans="10:28">
      <c r="J28445" s="161"/>
      <c r="AB28445" s="164"/>
    </row>
    <row r="28446" spans="10:28">
      <c r="J28446" s="161"/>
      <c r="AB28446" s="164"/>
    </row>
    <row r="28447" spans="10:28">
      <c r="J28447" s="161"/>
      <c r="AB28447" s="164"/>
    </row>
    <row r="28448" spans="10:28">
      <c r="J28448" s="161"/>
      <c r="AB28448" s="164"/>
    </row>
    <row r="28449" spans="10:28">
      <c r="J28449" s="161"/>
      <c r="AB28449" s="164"/>
    </row>
    <row r="28450" spans="10:28">
      <c r="J28450" s="161"/>
      <c r="AB28450" s="164"/>
    </row>
    <row r="28451" spans="10:28">
      <c r="J28451" s="161"/>
      <c r="AB28451" s="164"/>
    </row>
    <row r="28452" spans="10:28">
      <c r="J28452" s="161"/>
      <c r="AB28452" s="164"/>
    </row>
    <row r="28453" spans="10:28">
      <c r="J28453" s="161"/>
      <c r="AB28453" s="164"/>
    </row>
    <row r="28454" spans="10:28">
      <c r="J28454" s="161"/>
      <c r="AB28454" s="164"/>
    </row>
    <row r="28455" spans="10:28">
      <c r="J28455" s="161"/>
      <c r="AB28455" s="164"/>
    </row>
    <row r="28456" spans="10:28">
      <c r="J28456" s="161"/>
      <c r="AB28456" s="164"/>
    </row>
    <row r="28457" spans="10:28">
      <c r="J28457" s="161"/>
      <c r="AB28457" s="164"/>
    </row>
    <row r="28458" spans="10:28">
      <c r="J28458" s="161"/>
      <c r="AB28458" s="164"/>
    </row>
    <row r="28459" spans="10:28">
      <c r="J28459" s="161"/>
      <c r="AB28459" s="164"/>
    </row>
    <row r="28460" spans="10:28">
      <c r="J28460" s="161"/>
      <c r="AB28460" s="164"/>
    </row>
    <row r="28461" spans="10:28">
      <c r="J28461" s="161"/>
      <c r="AB28461" s="164"/>
    </row>
    <row r="28462" spans="10:28">
      <c r="J28462" s="161"/>
      <c r="AB28462" s="164"/>
    </row>
    <row r="28463" spans="10:28">
      <c r="J28463" s="161"/>
      <c r="AB28463" s="164"/>
    </row>
    <row r="28464" spans="10:28">
      <c r="J28464" s="161"/>
      <c r="AB28464" s="164"/>
    </row>
    <row r="28465" spans="10:28">
      <c r="J28465" s="161"/>
      <c r="AB28465" s="164"/>
    </row>
    <row r="28466" spans="10:28">
      <c r="J28466" s="161"/>
      <c r="AB28466" s="164"/>
    </row>
    <row r="28467" spans="10:28">
      <c r="J28467" s="161"/>
      <c r="AB28467" s="164"/>
    </row>
    <row r="28468" spans="10:28">
      <c r="J28468" s="161"/>
      <c r="AB28468" s="164"/>
    </row>
    <row r="28469" spans="10:28">
      <c r="J28469" s="161"/>
      <c r="AB28469" s="164"/>
    </row>
    <row r="28470" spans="10:28">
      <c r="J28470" s="161"/>
      <c r="AB28470" s="164"/>
    </row>
    <row r="28471" spans="10:28">
      <c r="J28471" s="161"/>
      <c r="AB28471" s="164"/>
    </row>
    <row r="28472" spans="10:28">
      <c r="J28472" s="161"/>
      <c r="AB28472" s="164"/>
    </row>
    <row r="28473" spans="10:28">
      <c r="J28473" s="161"/>
      <c r="AB28473" s="164"/>
    </row>
    <row r="28474" spans="10:28">
      <c r="J28474" s="161"/>
      <c r="AB28474" s="164"/>
    </row>
    <row r="28475" spans="10:28">
      <c r="J28475" s="161"/>
      <c r="AB28475" s="164"/>
    </row>
    <row r="28476" spans="10:28">
      <c r="J28476" s="161"/>
      <c r="AB28476" s="164"/>
    </row>
    <row r="28477" spans="10:28">
      <c r="J28477" s="161"/>
      <c r="AB28477" s="164"/>
    </row>
    <row r="28478" spans="10:28">
      <c r="J28478" s="161"/>
      <c r="AB28478" s="164"/>
    </row>
    <row r="28479" spans="10:28">
      <c r="J28479" s="161"/>
      <c r="AB28479" s="164"/>
    </row>
    <row r="28480" spans="10:28">
      <c r="J28480" s="161"/>
      <c r="AB28480" s="164"/>
    </row>
    <row r="28481" spans="10:28">
      <c r="J28481" s="161"/>
      <c r="AB28481" s="164"/>
    </row>
    <row r="28482" spans="10:28">
      <c r="J28482" s="161"/>
      <c r="AB28482" s="164"/>
    </row>
    <row r="28483" spans="10:28">
      <c r="J28483" s="161"/>
      <c r="AB28483" s="164"/>
    </row>
    <row r="28484" spans="10:28">
      <c r="J28484" s="161"/>
      <c r="AB28484" s="164"/>
    </row>
    <row r="28485" spans="10:28">
      <c r="J28485" s="161"/>
      <c r="AB28485" s="164"/>
    </row>
    <row r="28486" spans="10:28">
      <c r="J28486" s="161"/>
      <c r="AB28486" s="164"/>
    </row>
    <row r="28487" spans="10:28">
      <c r="J28487" s="161"/>
      <c r="AB28487" s="164"/>
    </row>
    <row r="28488" spans="10:28">
      <c r="J28488" s="161"/>
      <c r="AB28488" s="164"/>
    </row>
    <row r="28489" spans="10:28">
      <c r="J28489" s="161"/>
      <c r="AB28489" s="164"/>
    </row>
    <row r="28490" spans="10:28">
      <c r="J28490" s="161"/>
      <c r="AB28490" s="164"/>
    </row>
    <row r="28491" spans="10:28">
      <c r="J28491" s="161"/>
      <c r="AB28491" s="164"/>
    </row>
    <row r="28492" spans="10:28">
      <c r="J28492" s="161"/>
      <c r="AB28492" s="164"/>
    </row>
    <row r="28493" spans="10:28">
      <c r="J28493" s="161"/>
      <c r="AB28493" s="164"/>
    </row>
    <row r="28494" spans="10:28">
      <c r="J28494" s="161"/>
      <c r="AB28494" s="164"/>
    </row>
    <row r="28495" spans="10:28">
      <c r="J28495" s="161"/>
      <c r="AB28495" s="164"/>
    </row>
    <row r="28496" spans="10:28">
      <c r="J28496" s="161"/>
      <c r="AB28496" s="164"/>
    </row>
    <row r="28497" spans="10:28">
      <c r="J28497" s="161"/>
      <c r="AB28497" s="164"/>
    </row>
    <row r="28498" spans="10:28">
      <c r="J28498" s="161"/>
      <c r="AB28498" s="164"/>
    </row>
    <row r="28499" spans="10:28">
      <c r="J28499" s="161"/>
      <c r="AB28499" s="164"/>
    </row>
    <row r="28500" spans="10:28">
      <c r="J28500" s="161"/>
      <c r="AB28500" s="164"/>
    </row>
    <row r="28501" spans="10:28">
      <c r="J28501" s="161"/>
      <c r="AB28501" s="164"/>
    </row>
    <row r="28502" spans="10:28">
      <c r="J28502" s="161"/>
      <c r="AB28502" s="164"/>
    </row>
    <row r="28503" spans="10:28">
      <c r="J28503" s="161"/>
      <c r="AB28503" s="164"/>
    </row>
    <row r="28504" spans="10:28">
      <c r="J28504" s="161"/>
      <c r="AB28504" s="164"/>
    </row>
    <row r="28505" spans="10:28">
      <c r="J28505" s="161"/>
      <c r="AB28505" s="164"/>
    </row>
    <row r="28506" spans="10:28">
      <c r="J28506" s="161"/>
      <c r="AB28506" s="164"/>
    </row>
    <row r="28507" spans="10:28">
      <c r="J28507" s="161"/>
      <c r="AB28507" s="164"/>
    </row>
    <row r="28508" spans="10:28">
      <c r="J28508" s="161"/>
      <c r="AB28508" s="164"/>
    </row>
    <row r="28509" spans="10:28">
      <c r="J28509" s="161"/>
      <c r="AB28509" s="164"/>
    </row>
    <row r="28510" spans="10:28">
      <c r="J28510" s="161"/>
      <c r="AB28510" s="164"/>
    </row>
    <row r="28511" spans="10:28">
      <c r="J28511" s="161"/>
      <c r="AB28511" s="164"/>
    </row>
    <row r="28512" spans="10:28">
      <c r="J28512" s="161"/>
      <c r="AB28512" s="164"/>
    </row>
    <row r="28513" spans="10:28">
      <c r="J28513" s="161"/>
      <c r="AB28513" s="164"/>
    </row>
    <row r="28514" spans="10:28">
      <c r="J28514" s="161"/>
      <c r="AB28514" s="164"/>
    </row>
    <row r="28515" spans="10:28">
      <c r="J28515" s="161"/>
      <c r="AB28515" s="164"/>
    </row>
    <row r="28516" spans="10:28">
      <c r="J28516" s="161"/>
      <c r="AB28516" s="164"/>
    </row>
    <row r="28517" spans="10:28">
      <c r="J28517" s="161"/>
      <c r="AB28517" s="164"/>
    </row>
    <row r="28518" spans="10:28">
      <c r="J28518" s="161"/>
      <c r="AB28518" s="164"/>
    </row>
    <row r="28519" spans="10:28">
      <c r="J28519" s="161"/>
      <c r="AB28519" s="164"/>
    </row>
    <row r="28520" spans="10:28">
      <c r="J28520" s="161"/>
      <c r="AB28520" s="164"/>
    </row>
    <row r="28521" spans="10:28">
      <c r="J28521" s="161"/>
      <c r="AB28521" s="164"/>
    </row>
    <row r="28522" spans="10:28">
      <c r="J28522" s="161"/>
      <c r="AB28522" s="164"/>
    </row>
    <row r="28523" spans="10:28">
      <c r="J28523" s="161"/>
      <c r="AB28523" s="164"/>
    </row>
    <row r="28524" spans="10:28">
      <c r="J28524" s="161"/>
      <c r="AB28524" s="164"/>
    </row>
    <row r="28525" spans="10:28">
      <c r="J28525" s="161"/>
      <c r="AB28525" s="164"/>
    </row>
    <row r="28526" spans="10:28">
      <c r="J28526" s="161"/>
      <c r="AB28526" s="164"/>
    </row>
    <row r="28527" spans="10:28">
      <c r="J28527" s="161"/>
      <c r="AB28527" s="164"/>
    </row>
    <row r="28528" spans="10:28">
      <c r="J28528" s="161"/>
      <c r="AB28528" s="164"/>
    </row>
    <row r="28529" spans="10:28">
      <c r="J28529" s="161"/>
      <c r="AB28529" s="164"/>
    </row>
    <row r="28530" spans="10:28">
      <c r="J28530" s="161"/>
      <c r="AB28530" s="164"/>
    </row>
    <row r="28531" spans="10:28">
      <c r="J28531" s="161"/>
      <c r="AB28531" s="164"/>
    </row>
    <row r="28532" spans="10:28">
      <c r="J28532" s="161"/>
      <c r="AB28532" s="164"/>
    </row>
    <row r="28533" spans="10:28">
      <c r="J28533" s="161"/>
      <c r="AB28533" s="164"/>
    </row>
    <row r="28534" spans="10:28">
      <c r="J28534" s="161"/>
      <c r="AB28534" s="164"/>
    </row>
    <row r="28535" spans="10:28">
      <c r="J28535" s="161"/>
      <c r="AB28535" s="164"/>
    </row>
    <row r="28536" spans="10:28">
      <c r="J28536" s="161"/>
      <c r="AB28536" s="164"/>
    </row>
    <row r="28537" spans="10:28">
      <c r="J28537" s="161"/>
      <c r="AB28537" s="164"/>
    </row>
    <row r="28538" spans="10:28">
      <c r="J28538" s="161"/>
      <c r="AB28538" s="164"/>
    </row>
    <row r="28539" spans="10:28">
      <c r="J28539" s="161"/>
      <c r="AB28539" s="164"/>
    </row>
    <row r="28540" spans="10:28">
      <c r="J28540" s="161"/>
      <c r="AB28540" s="164"/>
    </row>
    <row r="28541" spans="10:28">
      <c r="J28541" s="161"/>
      <c r="AB28541" s="164"/>
    </row>
    <row r="28542" spans="10:28">
      <c r="J28542" s="161"/>
      <c r="AB28542" s="164"/>
    </row>
    <row r="28543" spans="10:28">
      <c r="J28543" s="161"/>
      <c r="AB28543" s="164"/>
    </row>
    <row r="28544" spans="10:28">
      <c r="J28544" s="161"/>
      <c r="AB28544" s="164"/>
    </row>
    <row r="28545" spans="10:28">
      <c r="J28545" s="161"/>
      <c r="AB28545" s="164"/>
    </row>
    <row r="28546" spans="10:28">
      <c r="J28546" s="161"/>
      <c r="AB28546" s="164"/>
    </row>
    <row r="28547" spans="10:28">
      <c r="J28547" s="161"/>
      <c r="AB28547" s="164"/>
    </row>
    <row r="28548" spans="10:28">
      <c r="J28548" s="161"/>
      <c r="AB28548" s="164"/>
    </row>
    <row r="28549" spans="10:28">
      <c r="J28549" s="161"/>
      <c r="AB28549" s="164"/>
    </row>
    <row r="28550" spans="10:28">
      <c r="J28550" s="161"/>
      <c r="AB28550" s="164"/>
    </row>
    <row r="28551" spans="10:28">
      <c r="J28551" s="161"/>
      <c r="AB28551" s="164"/>
    </row>
    <row r="28552" spans="10:28">
      <c r="J28552" s="161"/>
      <c r="AB28552" s="164"/>
    </row>
    <row r="28553" spans="10:28">
      <c r="J28553" s="161"/>
      <c r="AB28553" s="164"/>
    </row>
    <row r="28554" spans="10:28">
      <c r="J28554" s="161"/>
      <c r="AB28554" s="164"/>
    </row>
    <row r="28555" spans="10:28">
      <c r="J28555" s="161"/>
      <c r="AB28555" s="164"/>
    </row>
    <row r="28556" spans="10:28">
      <c r="J28556" s="161"/>
      <c r="AB28556" s="164"/>
    </row>
    <row r="28557" spans="10:28">
      <c r="J28557" s="161"/>
      <c r="AB28557" s="164"/>
    </row>
    <row r="28558" spans="10:28">
      <c r="J28558" s="161"/>
      <c r="AB28558" s="164"/>
    </row>
    <row r="28559" spans="10:28">
      <c r="J28559" s="161"/>
      <c r="AB28559" s="164"/>
    </row>
    <row r="28560" spans="10:28">
      <c r="J28560" s="161"/>
      <c r="AB28560" s="164"/>
    </row>
    <row r="28561" spans="10:28">
      <c r="J28561" s="161"/>
      <c r="AB28561" s="164"/>
    </row>
    <row r="28562" spans="10:28">
      <c r="J28562" s="161"/>
      <c r="AB28562" s="164"/>
    </row>
    <row r="28563" spans="10:28">
      <c r="J28563" s="161"/>
      <c r="AB28563" s="164"/>
    </row>
    <row r="28564" spans="10:28">
      <c r="J28564" s="161"/>
      <c r="AB28564" s="164"/>
    </row>
    <row r="28565" spans="10:28">
      <c r="J28565" s="161"/>
      <c r="AB28565" s="164"/>
    </row>
    <row r="28566" spans="10:28">
      <c r="J28566" s="161"/>
      <c r="AB28566" s="164"/>
    </row>
    <row r="28567" spans="10:28">
      <c r="J28567" s="161"/>
      <c r="AB28567" s="164"/>
    </row>
    <row r="28568" spans="10:28">
      <c r="J28568" s="161"/>
      <c r="AB28568" s="164"/>
    </row>
    <row r="28569" spans="10:28">
      <c r="J28569" s="161"/>
      <c r="AB28569" s="164"/>
    </row>
    <row r="28570" spans="10:28">
      <c r="J28570" s="161"/>
      <c r="AB28570" s="164"/>
    </row>
    <row r="28571" spans="10:28">
      <c r="J28571" s="161"/>
      <c r="AB28571" s="164"/>
    </row>
    <row r="28572" spans="10:28">
      <c r="J28572" s="161"/>
      <c r="AB28572" s="164"/>
    </row>
    <row r="28573" spans="10:28">
      <c r="J28573" s="161"/>
      <c r="AB28573" s="164"/>
    </row>
    <row r="28574" spans="10:28">
      <c r="J28574" s="161"/>
      <c r="AB28574" s="164"/>
    </row>
    <row r="28575" spans="10:28">
      <c r="J28575" s="161"/>
      <c r="AB28575" s="164"/>
    </row>
    <row r="28576" spans="10:28">
      <c r="J28576" s="161"/>
      <c r="AB28576" s="164"/>
    </row>
    <row r="28577" spans="5:28">
      <c r="J28577" s="161"/>
      <c r="AB28577" s="164"/>
    </row>
    <row r="28578" spans="5:28">
      <c r="J28578" s="161"/>
      <c r="AB28578" s="164"/>
    </row>
    <row r="28579" spans="5:28">
      <c r="J28579" s="161"/>
      <c r="AB28579" s="164"/>
    </row>
    <row r="28580" spans="5:28">
      <c r="J28580" s="161"/>
      <c r="AB28580" s="164"/>
    </row>
    <row r="28581" spans="5:28">
      <c r="J28581" s="161"/>
      <c r="AB28581" s="164"/>
    </row>
    <row r="28582" spans="5:28">
      <c r="J28582" s="161"/>
      <c r="AB28582" s="164"/>
    </row>
    <row r="28583" spans="5:28">
      <c r="J28583" s="161"/>
      <c r="AB28583" s="164"/>
    </row>
    <row r="28584" spans="5:28">
      <c r="E28584" s="166"/>
      <c r="J28584" s="161"/>
      <c r="AB28584" s="164"/>
    </row>
    <row r="28585" spans="5:28">
      <c r="E28585" s="166"/>
      <c r="J28585" s="161"/>
      <c r="AB28585" s="164"/>
    </row>
    <row r="28586" spans="5:28">
      <c r="E28586" s="166"/>
      <c r="J28586" s="161"/>
      <c r="AB28586" s="164"/>
    </row>
    <row r="28587" spans="5:28">
      <c r="E28587" s="166"/>
      <c r="J28587" s="161"/>
      <c r="AB28587" s="164"/>
    </row>
    <row r="28588" spans="5:28">
      <c r="E28588" s="166"/>
      <c r="J28588" s="161"/>
      <c r="AB28588" s="164"/>
    </row>
    <row r="28589" spans="5:28">
      <c r="E28589" s="166"/>
      <c r="J28589" s="161"/>
      <c r="AB28589" s="164"/>
    </row>
    <row r="28590" spans="5:28">
      <c r="E28590" s="166"/>
      <c r="J28590" s="161"/>
      <c r="AB28590" s="164"/>
    </row>
    <row r="28591" spans="5:28">
      <c r="J28591" s="161"/>
      <c r="AB28591" s="164"/>
    </row>
    <row r="28592" spans="5:28">
      <c r="E28592" s="166"/>
      <c r="J28592" s="161"/>
      <c r="AB28592" s="164"/>
    </row>
    <row r="28593" spans="5:28">
      <c r="E28593" s="166"/>
      <c r="J28593" s="161"/>
      <c r="AB28593" s="164"/>
    </row>
    <row r="28594" spans="5:28">
      <c r="E28594" s="166"/>
      <c r="J28594" s="161"/>
      <c r="AB28594" s="164"/>
    </row>
    <row r="28595" spans="5:28">
      <c r="E28595" s="166"/>
      <c r="J28595" s="161"/>
      <c r="AB28595" s="164"/>
    </row>
    <row r="28596" spans="5:28">
      <c r="E28596" s="166"/>
      <c r="J28596" s="161"/>
      <c r="AB28596" s="164"/>
    </row>
    <row r="28597" spans="5:28">
      <c r="E28597" s="166"/>
      <c r="J28597" s="161"/>
      <c r="AB28597" s="164"/>
    </row>
    <row r="28598" spans="5:28">
      <c r="E28598" s="166"/>
      <c r="J28598" s="161"/>
      <c r="AB28598" s="164"/>
    </row>
    <row r="28599" spans="5:28">
      <c r="E28599" s="166"/>
      <c r="J28599" s="161"/>
      <c r="AB28599" s="164"/>
    </row>
    <row r="28600" spans="5:28">
      <c r="E28600" s="166"/>
      <c r="J28600" s="161"/>
      <c r="AB28600" s="164"/>
    </row>
    <row r="28601" spans="5:28">
      <c r="E28601" s="166"/>
      <c r="J28601" s="161"/>
      <c r="AB28601" s="164"/>
    </row>
    <row r="28602" spans="5:28">
      <c r="E28602" s="166"/>
      <c r="J28602" s="161"/>
      <c r="AB28602" s="164"/>
    </row>
    <row r="28603" spans="5:28">
      <c r="E28603" s="166"/>
      <c r="J28603" s="161"/>
      <c r="AB28603" s="164"/>
    </row>
    <row r="28604" spans="5:28">
      <c r="E28604" s="166"/>
      <c r="J28604" s="161"/>
      <c r="AB28604" s="164"/>
    </row>
    <row r="28605" spans="5:28">
      <c r="E28605" s="166"/>
      <c r="J28605" s="161"/>
      <c r="AB28605" s="164"/>
    </row>
    <row r="28606" spans="5:28">
      <c r="E28606" s="166"/>
      <c r="J28606" s="161"/>
      <c r="AB28606" s="164"/>
    </row>
    <row r="28607" spans="5:28">
      <c r="E28607" s="166"/>
      <c r="J28607" s="161"/>
      <c r="AB28607" s="164"/>
    </row>
    <row r="28608" spans="5:28">
      <c r="E28608" s="166"/>
      <c r="J28608" s="161"/>
      <c r="AB28608" s="164"/>
    </row>
    <row r="28609" spans="5:28">
      <c r="E28609" s="166"/>
      <c r="J28609" s="161"/>
      <c r="AB28609" s="164"/>
    </row>
    <row r="28610" spans="5:28">
      <c r="E28610" s="166"/>
      <c r="J28610" s="161"/>
      <c r="AB28610" s="164"/>
    </row>
    <row r="28611" spans="5:28">
      <c r="E28611" s="166"/>
      <c r="J28611" s="161"/>
      <c r="AB28611" s="164"/>
    </row>
    <row r="28612" spans="5:28">
      <c r="E28612" s="166"/>
      <c r="J28612" s="161"/>
      <c r="AB28612" s="164"/>
    </row>
    <row r="28613" spans="5:28">
      <c r="E28613" s="166"/>
      <c r="J28613" s="161"/>
      <c r="AB28613" s="164"/>
    </row>
    <row r="28614" spans="5:28">
      <c r="E28614" s="166"/>
      <c r="J28614" s="161"/>
      <c r="AB28614" s="164"/>
    </row>
    <row r="28615" spans="5:28">
      <c r="E28615" s="166"/>
      <c r="J28615" s="161"/>
      <c r="AB28615" s="164"/>
    </row>
    <row r="28616" spans="5:28">
      <c r="E28616" s="166"/>
      <c r="J28616" s="161"/>
      <c r="AB28616" s="164"/>
    </row>
    <row r="28617" spans="5:28">
      <c r="E28617" s="166"/>
      <c r="J28617" s="161"/>
      <c r="AB28617" s="164"/>
    </row>
    <row r="28618" spans="5:28">
      <c r="E28618" s="166"/>
      <c r="J28618" s="161"/>
      <c r="AB28618" s="164"/>
    </row>
    <row r="28619" spans="5:28">
      <c r="E28619" s="166"/>
      <c r="J28619" s="161"/>
      <c r="AB28619" s="164"/>
    </row>
    <row r="28620" spans="5:28">
      <c r="E28620" s="166"/>
      <c r="J28620" s="161"/>
      <c r="AB28620" s="164"/>
    </row>
    <row r="28621" spans="5:28">
      <c r="E28621" s="166"/>
      <c r="J28621" s="161"/>
      <c r="AB28621" s="164"/>
    </row>
    <row r="28622" spans="5:28">
      <c r="E28622" s="166"/>
      <c r="J28622" s="161"/>
      <c r="AB28622" s="164"/>
    </row>
    <row r="28623" spans="5:28">
      <c r="E28623" s="166"/>
      <c r="J28623" s="161"/>
      <c r="AB28623" s="164"/>
    </row>
    <row r="28624" spans="5:28">
      <c r="E28624" s="166"/>
      <c r="J28624" s="161"/>
      <c r="AB28624" s="164"/>
    </row>
    <row r="28625" spans="5:28">
      <c r="E28625" s="166"/>
      <c r="J28625" s="161"/>
      <c r="AB28625" s="164"/>
    </row>
    <row r="28626" spans="5:28">
      <c r="E28626" s="166"/>
      <c r="J28626" s="161"/>
      <c r="AB28626" s="164"/>
    </row>
    <row r="28627" spans="5:28">
      <c r="E28627" s="166"/>
      <c r="J28627" s="161"/>
      <c r="AB28627" s="164"/>
    </row>
    <row r="28628" spans="5:28">
      <c r="E28628" s="166"/>
      <c r="J28628" s="161"/>
      <c r="AB28628" s="164"/>
    </row>
    <row r="28629" spans="5:28">
      <c r="E28629" s="166"/>
      <c r="J28629" s="161"/>
      <c r="AB28629" s="164"/>
    </row>
    <row r="28630" spans="5:28">
      <c r="E28630" s="166"/>
      <c r="J28630" s="161"/>
      <c r="AB28630" s="164"/>
    </row>
    <row r="28631" spans="5:28">
      <c r="E28631" s="166"/>
      <c r="J28631" s="161"/>
      <c r="AB28631" s="164"/>
    </row>
    <row r="28632" spans="5:28">
      <c r="E28632" s="166"/>
      <c r="J28632" s="161"/>
      <c r="AB28632" s="164"/>
    </row>
    <row r="28633" spans="5:28">
      <c r="E28633" s="166"/>
      <c r="J28633" s="161"/>
      <c r="AB28633" s="164"/>
    </row>
    <row r="28634" spans="5:28">
      <c r="E28634" s="166"/>
      <c r="J28634" s="161"/>
      <c r="AB28634" s="164"/>
    </row>
    <row r="28635" spans="5:28">
      <c r="E28635" s="166"/>
      <c r="J28635" s="161"/>
      <c r="AB28635" s="164"/>
    </row>
    <row r="28636" spans="5:28">
      <c r="E28636" s="166"/>
      <c r="J28636" s="161"/>
      <c r="AB28636" s="164"/>
    </row>
    <row r="28637" spans="5:28">
      <c r="E28637" s="166"/>
      <c r="J28637" s="161"/>
      <c r="AB28637" s="164"/>
    </row>
    <row r="28638" spans="5:28">
      <c r="J28638" s="161"/>
      <c r="AB28638" s="164"/>
    </row>
    <row r="28639" spans="5:28">
      <c r="J28639" s="161"/>
      <c r="AB28639" s="164"/>
    </row>
    <row r="28640" spans="5:28">
      <c r="J28640" s="161"/>
      <c r="AB28640" s="164"/>
    </row>
    <row r="28641" spans="10:28">
      <c r="J28641" s="161"/>
      <c r="AB28641" s="164"/>
    </row>
    <row r="28642" spans="10:28">
      <c r="J28642" s="161"/>
      <c r="AB28642" s="164"/>
    </row>
    <row r="28643" spans="10:28">
      <c r="J28643" s="161"/>
      <c r="AB28643" s="164"/>
    </row>
    <row r="28644" spans="10:28">
      <c r="J28644" s="161"/>
      <c r="AB28644" s="164"/>
    </row>
    <row r="28645" spans="10:28">
      <c r="J28645" s="161"/>
      <c r="AB28645" s="164"/>
    </row>
    <row r="28646" spans="10:28">
      <c r="J28646" s="161"/>
      <c r="AB28646" s="164"/>
    </row>
    <row r="28647" spans="10:28">
      <c r="J28647" s="161"/>
      <c r="AB28647" s="164"/>
    </row>
    <row r="28648" spans="10:28">
      <c r="J28648" s="161"/>
      <c r="R28648" s="166"/>
      <c r="AB28648" s="164"/>
    </row>
    <row r="28649" spans="10:28">
      <c r="J28649" s="161"/>
      <c r="AB28649" s="164"/>
    </row>
    <row r="28650" spans="10:28">
      <c r="J28650" s="161"/>
      <c r="AB28650" s="164"/>
    </row>
    <row r="28651" spans="10:28">
      <c r="J28651" s="161"/>
      <c r="AB28651" s="164"/>
    </row>
    <row r="28652" spans="10:28">
      <c r="J28652" s="161"/>
      <c r="AB28652" s="164"/>
    </row>
    <row r="28653" spans="10:28">
      <c r="J28653" s="161"/>
      <c r="R28653" s="166"/>
      <c r="AB28653" s="164"/>
    </row>
    <row r="28654" spans="10:28">
      <c r="J28654" s="161"/>
      <c r="AB28654" s="164"/>
    </row>
    <row r="28655" spans="10:28">
      <c r="J28655" s="161"/>
      <c r="AB28655" s="164"/>
    </row>
    <row r="28656" spans="10:28">
      <c r="J28656" s="161"/>
      <c r="AB28656" s="164"/>
    </row>
    <row r="28657" spans="10:28">
      <c r="J28657" s="161"/>
      <c r="AB28657" s="164"/>
    </row>
    <row r="28658" spans="10:28">
      <c r="J28658" s="161"/>
      <c r="AB28658" s="164"/>
    </row>
    <row r="28659" spans="10:28">
      <c r="J28659" s="161"/>
      <c r="AB28659" s="164"/>
    </row>
    <row r="28660" spans="10:28">
      <c r="J28660" s="161"/>
      <c r="AB28660" s="164"/>
    </row>
    <row r="28661" spans="10:28">
      <c r="J28661" s="161"/>
      <c r="AB28661" s="164"/>
    </row>
    <row r="28662" spans="10:28">
      <c r="J28662" s="161"/>
      <c r="AB28662" s="164"/>
    </row>
    <row r="28663" spans="10:28">
      <c r="J28663" s="161"/>
      <c r="AB28663" s="164"/>
    </row>
    <row r="28664" spans="10:28">
      <c r="J28664" s="161"/>
      <c r="AB28664" s="164"/>
    </row>
    <row r="28665" spans="10:28">
      <c r="J28665" s="161"/>
      <c r="AB28665" s="164"/>
    </row>
    <row r="28666" spans="10:28">
      <c r="J28666" s="161"/>
      <c r="AB28666" s="164"/>
    </row>
    <row r="28667" spans="10:28">
      <c r="J28667" s="161"/>
      <c r="AB28667" s="164"/>
    </row>
    <row r="28668" spans="10:28">
      <c r="J28668" s="161"/>
      <c r="AB28668" s="164"/>
    </row>
    <row r="28669" spans="10:28">
      <c r="J28669" s="161"/>
      <c r="AB28669" s="164"/>
    </row>
    <row r="28670" spans="10:28">
      <c r="J28670" s="161"/>
      <c r="AB28670" s="164"/>
    </row>
    <row r="28671" spans="10:28">
      <c r="J28671" s="161"/>
      <c r="AB28671" s="164"/>
    </row>
    <row r="28672" spans="10:28">
      <c r="J28672" s="161"/>
      <c r="AB28672" s="164"/>
    </row>
    <row r="28673" spans="5:28">
      <c r="J28673" s="161"/>
      <c r="AB28673" s="164"/>
    </row>
    <row r="28674" spans="5:28">
      <c r="J28674" s="161"/>
      <c r="AB28674" s="164"/>
    </row>
    <row r="28675" spans="5:28">
      <c r="J28675" s="161"/>
      <c r="AB28675" s="164"/>
    </row>
    <row r="28676" spans="5:28">
      <c r="J28676" s="161"/>
      <c r="AB28676" s="164"/>
    </row>
    <row r="28677" spans="5:28">
      <c r="J28677" s="161"/>
      <c r="AB28677" s="164"/>
    </row>
    <row r="28678" spans="5:28">
      <c r="J28678" s="161"/>
      <c r="AB28678" s="164"/>
    </row>
    <row r="28679" spans="5:28">
      <c r="J28679" s="161"/>
      <c r="AB28679" s="164"/>
    </row>
    <row r="28680" spans="5:28">
      <c r="J28680" s="161"/>
      <c r="AB28680" s="164"/>
    </row>
    <row r="28681" spans="5:28">
      <c r="J28681" s="161"/>
      <c r="AB28681" s="164"/>
    </row>
    <row r="28682" spans="5:28">
      <c r="J28682" s="161"/>
      <c r="AB28682" s="164"/>
    </row>
    <row r="28683" spans="5:28">
      <c r="J28683" s="161"/>
      <c r="AB28683" s="164"/>
    </row>
    <row r="28684" spans="5:28">
      <c r="J28684" s="161"/>
      <c r="AB28684" s="164"/>
    </row>
    <row r="28685" spans="5:28">
      <c r="J28685" s="161"/>
      <c r="AB28685" s="164"/>
    </row>
    <row r="28686" spans="5:28">
      <c r="J28686" s="161"/>
      <c r="AB28686" s="164"/>
    </row>
    <row r="28687" spans="5:28">
      <c r="J28687" s="161"/>
      <c r="AB28687" s="164"/>
    </row>
    <row r="28688" spans="5:28">
      <c r="E28688" s="166"/>
      <c r="J28688" s="161"/>
      <c r="AB28688" s="164"/>
    </row>
    <row r="28689" spans="5:28">
      <c r="E28689" s="166"/>
      <c r="J28689" s="161"/>
      <c r="AB28689" s="164"/>
    </row>
    <row r="28690" spans="5:28">
      <c r="E28690" s="166"/>
      <c r="J28690" s="161"/>
      <c r="AB28690" s="164"/>
    </row>
    <row r="28691" spans="5:28">
      <c r="E28691" s="166"/>
      <c r="J28691" s="161"/>
      <c r="AB28691" s="164"/>
    </row>
    <row r="28692" spans="5:28">
      <c r="J28692" s="161"/>
      <c r="AB28692" s="164"/>
    </row>
    <row r="28693" spans="5:28">
      <c r="J28693" s="161"/>
      <c r="AB28693" s="164"/>
    </row>
    <row r="28694" spans="5:28">
      <c r="J28694" s="161"/>
      <c r="AB28694" s="164"/>
    </row>
    <row r="28695" spans="5:28">
      <c r="J28695" s="161"/>
      <c r="AB28695" s="164"/>
    </row>
    <row r="28696" spans="5:28">
      <c r="J28696" s="161"/>
      <c r="AB28696" s="164"/>
    </row>
    <row r="28697" spans="5:28">
      <c r="J28697" s="161"/>
      <c r="AB28697" s="164"/>
    </row>
    <row r="28698" spans="5:28">
      <c r="J28698" s="161"/>
      <c r="AB28698" s="164"/>
    </row>
    <row r="28699" spans="5:28">
      <c r="J28699" s="161"/>
      <c r="AB28699" s="164"/>
    </row>
    <row r="28700" spans="5:28">
      <c r="J28700" s="161"/>
      <c r="AB28700" s="164"/>
    </row>
    <row r="28701" spans="5:28">
      <c r="J28701" s="161"/>
      <c r="AB28701" s="164"/>
    </row>
    <row r="28702" spans="5:28">
      <c r="J28702" s="161"/>
      <c r="AB28702" s="164"/>
    </row>
    <row r="28703" spans="5:28">
      <c r="J28703" s="161"/>
      <c r="AB28703" s="164"/>
    </row>
    <row r="28704" spans="5:28">
      <c r="J28704" s="161"/>
      <c r="AB28704" s="164"/>
    </row>
    <row r="28705" spans="10:28">
      <c r="J28705" s="161"/>
      <c r="AB28705" s="164"/>
    </row>
    <row r="28706" spans="10:28">
      <c r="J28706" s="161"/>
      <c r="AB28706" s="164"/>
    </row>
    <row r="28707" spans="10:28">
      <c r="J28707" s="161"/>
      <c r="AB28707" s="164"/>
    </row>
    <row r="28708" spans="10:28">
      <c r="J28708" s="161"/>
      <c r="AB28708" s="164"/>
    </row>
    <row r="28709" spans="10:28">
      <c r="J28709" s="161"/>
      <c r="AB28709" s="164"/>
    </row>
    <row r="28710" spans="10:28">
      <c r="J28710" s="161"/>
      <c r="AB28710" s="164"/>
    </row>
    <row r="28711" spans="10:28">
      <c r="J28711" s="161"/>
      <c r="AB28711" s="164"/>
    </row>
    <row r="28712" spans="10:28">
      <c r="J28712" s="161"/>
      <c r="AB28712" s="164"/>
    </row>
    <row r="28713" spans="10:28">
      <c r="J28713" s="161"/>
      <c r="AB28713" s="164"/>
    </row>
    <row r="28714" spans="10:28">
      <c r="J28714" s="161"/>
      <c r="AB28714" s="164"/>
    </row>
    <row r="28715" spans="10:28">
      <c r="J28715" s="161"/>
      <c r="AB28715" s="164"/>
    </row>
    <row r="28716" spans="10:28">
      <c r="J28716" s="161"/>
      <c r="AB28716" s="164"/>
    </row>
    <row r="28717" spans="10:28">
      <c r="J28717" s="161"/>
      <c r="AB28717" s="164"/>
    </row>
    <row r="28718" spans="10:28">
      <c r="J28718" s="161"/>
      <c r="AB28718" s="164"/>
    </row>
    <row r="28719" spans="10:28">
      <c r="J28719" s="161"/>
      <c r="AB28719" s="164"/>
    </row>
    <row r="28720" spans="10:28">
      <c r="J28720" s="161"/>
      <c r="AB28720" s="164"/>
    </row>
    <row r="28721" spans="10:28">
      <c r="J28721" s="161"/>
      <c r="AB28721" s="164"/>
    </row>
    <row r="28722" spans="10:28">
      <c r="J28722" s="161"/>
      <c r="AB28722" s="164"/>
    </row>
    <row r="28723" spans="10:28">
      <c r="J28723" s="161"/>
      <c r="AB28723" s="164"/>
    </row>
    <row r="28724" spans="10:28">
      <c r="J28724" s="161"/>
      <c r="AB28724" s="164"/>
    </row>
    <row r="28725" spans="10:28">
      <c r="J28725" s="161"/>
      <c r="AB28725" s="164"/>
    </row>
    <row r="28726" spans="10:28">
      <c r="J28726" s="161"/>
      <c r="AB28726" s="164"/>
    </row>
    <row r="28727" spans="10:28">
      <c r="J28727" s="161"/>
      <c r="AB28727" s="164"/>
    </row>
    <row r="28728" spans="10:28">
      <c r="J28728" s="161"/>
      <c r="AB28728" s="164"/>
    </row>
    <row r="28729" spans="10:28">
      <c r="J28729" s="161"/>
      <c r="AB28729" s="164"/>
    </row>
    <row r="28730" spans="10:28">
      <c r="J28730" s="161"/>
      <c r="AB28730" s="164"/>
    </row>
    <row r="28731" spans="10:28">
      <c r="J28731" s="161"/>
      <c r="AB28731" s="164"/>
    </row>
    <row r="28732" spans="10:28">
      <c r="J28732" s="161"/>
      <c r="AB28732" s="164"/>
    </row>
    <row r="28733" spans="10:28">
      <c r="J28733" s="161"/>
      <c r="AB28733" s="164"/>
    </row>
    <row r="28734" spans="10:28">
      <c r="J28734" s="161"/>
      <c r="AB28734" s="164"/>
    </row>
    <row r="28735" spans="10:28">
      <c r="J28735" s="161"/>
      <c r="AB28735" s="164"/>
    </row>
    <row r="28736" spans="10:28">
      <c r="J28736" s="161"/>
      <c r="AB28736" s="164"/>
    </row>
    <row r="28737" spans="10:28">
      <c r="J28737" s="161"/>
      <c r="AB28737" s="164"/>
    </row>
    <row r="28738" spans="10:28">
      <c r="J28738" s="161"/>
      <c r="AB28738" s="164"/>
    </row>
    <row r="28739" spans="10:28">
      <c r="J28739" s="161"/>
      <c r="AB28739" s="164"/>
    </row>
    <row r="28740" spans="10:28">
      <c r="J28740" s="161"/>
      <c r="AB28740" s="164"/>
    </row>
    <row r="28741" spans="10:28">
      <c r="J28741" s="161"/>
      <c r="AB28741" s="164"/>
    </row>
    <row r="28742" spans="10:28">
      <c r="J28742" s="161"/>
      <c r="AB28742" s="164"/>
    </row>
    <row r="28743" spans="10:28">
      <c r="J28743" s="161"/>
      <c r="R28743" s="166"/>
      <c r="AB28743" s="164"/>
    </row>
    <row r="28744" spans="10:28">
      <c r="J28744" s="161"/>
      <c r="AB28744" s="164"/>
    </row>
    <row r="28745" spans="10:28">
      <c r="J28745" s="161"/>
      <c r="AB28745" s="164"/>
    </row>
    <row r="28746" spans="10:28">
      <c r="J28746" s="161"/>
      <c r="AB28746" s="164"/>
    </row>
    <row r="28747" spans="10:28">
      <c r="J28747" s="161"/>
      <c r="AB28747" s="164"/>
    </row>
    <row r="28748" spans="10:28">
      <c r="J28748" s="161"/>
      <c r="AB28748" s="164"/>
    </row>
    <row r="28749" spans="10:28">
      <c r="J28749" s="161"/>
      <c r="AB28749" s="164"/>
    </row>
    <row r="28750" spans="10:28">
      <c r="J28750" s="161"/>
      <c r="AB28750" s="164"/>
    </row>
    <row r="28751" spans="10:28">
      <c r="J28751" s="161"/>
      <c r="AB28751" s="164"/>
    </row>
    <row r="28752" spans="10:28">
      <c r="J28752" s="161"/>
      <c r="AB28752" s="164"/>
    </row>
    <row r="28753" spans="10:28">
      <c r="J28753" s="161"/>
      <c r="AB28753" s="164"/>
    </row>
    <row r="28754" spans="10:28">
      <c r="J28754" s="161"/>
      <c r="AB28754" s="164"/>
    </row>
    <row r="28755" spans="10:28">
      <c r="J28755" s="161"/>
      <c r="AB28755" s="164"/>
    </row>
    <row r="28756" spans="10:28">
      <c r="J28756" s="161"/>
      <c r="AB28756" s="164"/>
    </row>
    <row r="28757" spans="10:28">
      <c r="J28757" s="161"/>
      <c r="AB28757" s="164"/>
    </row>
    <row r="28758" spans="10:28">
      <c r="J28758" s="161"/>
      <c r="AB28758" s="164"/>
    </row>
    <row r="28759" spans="10:28">
      <c r="J28759" s="161"/>
      <c r="AB28759" s="164"/>
    </row>
    <row r="28760" spans="10:28">
      <c r="J28760" s="161"/>
      <c r="AB28760" s="164"/>
    </row>
    <row r="28761" spans="10:28">
      <c r="J28761" s="161"/>
      <c r="AB28761" s="164"/>
    </row>
    <row r="28762" spans="10:28">
      <c r="J28762" s="161"/>
      <c r="AB28762" s="164"/>
    </row>
    <row r="28763" spans="10:28">
      <c r="J28763" s="161"/>
      <c r="AB28763" s="164"/>
    </row>
    <row r="28764" spans="10:28">
      <c r="J28764" s="161"/>
      <c r="AB28764" s="164"/>
    </row>
    <row r="28765" spans="10:28">
      <c r="J28765" s="161"/>
      <c r="AB28765" s="164"/>
    </row>
    <row r="28766" spans="10:28">
      <c r="J28766" s="161"/>
      <c r="AB28766" s="164"/>
    </row>
    <row r="28767" spans="10:28">
      <c r="J28767" s="161"/>
      <c r="AB28767" s="164"/>
    </row>
    <row r="28768" spans="10:28">
      <c r="J28768" s="161"/>
      <c r="AB28768" s="164"/>
    </row>
    <row r="28769" spans="10:28">
      <c r="J28769" s="161"/>
      <c r="AB28769" s="164"/>
    </row>
    <row r="28770" spans="10:28">
      <c r="J28770" s="161"/>
      <c r="AB28770" s="164"/>
    </row>
    <row r="28771" spans="10:28">
      <c r="J28771" s="161"/>
      <c r="AB28771" s="164"/>
    </row>
    <row r="28772" spans="10:28">
      <c r="J28772" s="161"/>
      <c r="AB28772" s="164"/>
    </row>
    <row r="28773" spans="10:28">
      <c r="J28773" s="161"/>
      <c r="AB28773" s="164"/>
    </row>
    <row r="28774" spans="10:28">
      <c r="J28774" s="161"/>
      <c r="AB28774" s="164"/>
    </row>
    <row r="28775" spans="10:28">
      <c r="J28775" s="161"/>
      <c r="AB28775" s="164"/>
    </row>
    <row r="28776" spans="10:28">
      <c r="J28776" s="161"/>
      <c r="AB28776" s="164"/>
    </row>
    <row r="28777" spans="10:28">
      <c r="J28777" s="161"/>
      <c r="AB28777" s="164"/>
    </row>
    <row r="28778" spans="10:28">
      <c r="J28778" s="161"/>
      <c r="AB28778" s="164"/>
    </row>
    <row r="28779" spans="10:28">
      <c r="J28779" s="161"/>
      <c r="AB28779" s="164"/>
    </row>
    <row r="28780" spans="10:28">
      <c r="J28780" s="161"/>
      <c r="AB28780" s="164"/>
    </row>
    <row r="28781" spans="10:28">
      <c r="J28781" s="161"/>
      <c r="AB28781" s="164"/>
    </row>
    <row r="28782" spans="10:28">
      <c r="J28782" s="161"/>
      <c r="AB28782" s="164"/>
    </row>
    <row r="28783" spans="10:28">
      <c r="J28783" s="161"/>
      <c r="AB28783" s="164"/>
    </row>
    <row r="28784" spans="10:28">
      <c r="J28784" s="161"/>
      <c r="AB28784" s="164"/>
    </row>
    <row r="28785" spans="10:28">
      <c r="J28785" s="161"/>
      <c r="AB28785" s="164"/>
    </row>
    <row r="28786" spans="10:28">
      <c r="J28786" s="161"/>
      <c r="AB28786" s="164"/>
    </row>
    <row r="28787" spans="10:28">
      <c r="J28787" s="161"/>
      <c r="AB28787" s="164"/>
    </row>
    <row r="28788" spans="10:28">
      <c r="J28788" s="161"/>
      <c r="AB28788" s="164"/>
    </row>
    <row r="28789" spans="10:28">
      <c r="J28789" s="161"/>
      <c r="AB28789" s="164"/>
    </row>
    <row r="28790" spans="10:28">
      <c r="J28790" s="161"/>
      <c r="AB28790" s="164"/>
    </row>
    <row r="28791" spans="10:28">
      <c r="J28791" s="161"/>
      <c r="AB28791" s="164"/>
    </row>
    <row r="28792" spans="10:28">
      <c r="J28792" s="161"/>
      <c r="AB28792" s="164"/>
    </row>
    <row r="28793" spans="10:28">
      <c r="J28793" s="161"/>
      <c r="AB28793" s="164"/>
    </row>
    <row r="28794" spans="10:28">
      <c r="J28794" s="161"/>
      <c r="AB28794" s="164"/>
    </row>
    <row r="28795" spans="10:28">
      <c r="J28795" s="161"/>
      <c r="AB28795" s="164"/>
    </row>
    <row r="28796" spans="10:28">
      <c r="J28796" s="161"/>
      <c r="AB28796" s="164"/>
    </row>
    <row r="28797" spans="10:28">
      <c r="J28797" s="161"/>
      <c r="AB28797" s="164"/>
    </row>
    <row r="28798" spans="10:28">
      <c r="J28798" s="161"/>
      <c r="AB28798" s="164"/>
    </row>
    <row r="28799" spans="10:28">
      <c r="J28799" s="161"/>
      <c r="AB28799" s="164"/>
    </row>
    <row r="28800" spans="10:28">
      <c r="J28800" s="161"/>
      <c r="AB28800" s="164"/>
    </row>
    <row r="28801" spans="10:28">
      <c r="J28801" s="161"/>
      <c r="AB28801" s="164"/>
    </row>
    <row r="28802" spans="10:28">
      <c r="J28802" s="161"/>
      <c r="AB28802" s="164"/>
    </row>
    <row r="28803" spans="10:28">
      <c r="J28803" s="161"/>
      <c r="AB28803" s="164"/>
    </row>
    <row r="28804" spans="10:28">
      <c r="J28804" s="161"/>
      <c r="AB28804" s="164"/>
    </row>
    <row r="28805" spans="10:28">
      <c r="J28805" s="161"/>
      <c r="AB28805" s="164"/>
    </row>
    <row r="28806" spans="10:28">
      <c r="J28806" s="161"/>
      <c r="AB28806" s="164"/>
    </row>
    <row r="28807" spans="10:28">
      <c r="J28807" s="161"/>
      <c r="AB28807" s="164"/>
    </row>
    <row r="28808" spans="10:28">
      <c r="J28808" s="161"/>
      <c r="AB28808" s="164"/>
    </row>
    <row r="28809" spans="10:28">
      <c r="J28809" s="161"/>
      <c r="AB28809" s="164"/>
    </row>
    <row r="28810" spans="10:28">
      <c r="J28810" s="161"/>
      <c r="AB28810" s="164"/>
    </row>
    <row r="28811" spans="10:28">
      <c r="J28811" s="161"/>
      <c r="AB28811" s="164"/>
    </row>
    <row r="28812" spans="10:28">
      <c r="J28812" s="161"/>
      <c r="AB28812" s="164"/>
    </row>
    <row r="28813" spans="10:28">
      <c r="J28813" s="161"/>
      <c r="AB28813" s="164"/>
    </row>
    <row r="28814" spans="10:28">
      <c r="J28814" s="161"/>
      <c r="AB28814" s="164"/>
    </row>
    <row r="28815" spans="10:28">
      <c r="J28815" s="161"/>
      <c r="AB28815" s="164"/>
    </row>
    <row r="28816" spans="10:28">
      <c r="J28816" s="161"/>
      <c r="AB28816" s="164"/>
    </row>
    <row r="28817" spans="10:28">
      <c r="J28817" s="161"/>
      <c r="AB28817" s="164"/>
    </row>
    <row r="28818" spans="10:28">
      <c r="J28818" s="161"/>
      <c r="AB28818" s="164"/>
    </row>
    <row r="28819" spans="10:28">
      <c r="J28819" s="161"/>
      <c r="AB28819" s="164"/>
    </row>
    <row r="28820" spans="10:28">
      <c r="J28820" s="161"/>
      <c r="AB28820" s="164"/>
    </row>
    <row r="28821" spans="10:28">
      <c r="J28821" s="161"/>
      <c r="AB28821" s="164"/>
    </row>
    <row r="28822" spans="10:28">
      <c r="J28822" s="161"/>
      <c r="AB28822" s="164"/>
    </row>
    <row r="28823" spans="10:28">
      <c r="J28823" s="161"/>
      <c r="AB28823" s="164"/>
    </row>
    <row r="28824" spans="10:28">
      <c r="J28824" s="161"/>
      <c r="AB28824" s="164"/>
    </row>
    <row r="28825" spans="10:28">
      <c r="J28825" s="161"/>
      <c r="AB28825" s="164"/>
    </row>
    <row r="28826" spans="10:28">
      <c r="J28826" s="161"/>
      <c r="AB28826" s="164"/>
    </row>
    <row r="28827" spans="10:28">
      <c r="J28827" s="161"/>
      <c r="AB28827" s="164"/>
    </row>
    <row r="28828" spans="10:28">
      <c r="J28828" s="161"/>
      <c r="AB28828" s="164"/>
    </row>
    <row r="28829" spans="10:28">
      <c r="J28829" s="161"/>
      <c r="AB28829" s="164"/>
    </row>
    <row r="28830" spans="10:28">
      <c r="J28830" s="161"/>
      <c r="AB28830" s="164"/>
    </row>
    <row r="28831" spans="10:28">
      <c r="J28831" s="161"/>
      <c r="AB28831" s="164"/>
    </row>
    <row r="28832" spans="10:28">
      <c r="J28832" s="161"/>
      <c r="AB28832" s="164"/>
    </row>
    <row r="28833" spans="5:28">
      <c r="J28833" s="161"/>
      <c r="AB28833" s="164"/>
    </row>
    <row r="28834" spans="5:28">
      <c r="J28834" s="161"/>
      <c r="AB28834" s="164"/>
    </row>
    <row r="28835" spans="5:28">
      <c r="J28835" s="161"/>
      <c r="AB28835" s="164"/>
    </row>
    <row r="28836" spans="5:28">
      <c r="J28836" s="161"/>
      <c r="AB28836" s="164"/>
    </row>
    <row r="28837" spans="5:28">
      <c r="J28837" s="161"/>
      <c r="AB28837" s="164"/>
    </row>
    <row r="28838" spans="5:28">
      <c r="J28838" s="161"/>
      <c r="AB28838" s="164"/>
    </row>
    <row r="28839" spans="5:28">
      <c r="E28839" s="166"/>
      <c r="J28839" s="161"/>
      <c r="AB28839" s="164"/>
    </row>
    <row r="28840" spans="5:28">
      <c r="E28840" s="166"/>
      <c r="J28840" s="161"/>
      <c r="AB28840" s="164"/>
    </row>
    <row r="28841" spans="5:28">
      <c r="E28841" s="166"/>
      <c r="J28841" s="161"/>
      <c r="AB28841" s="164"/>
    </row>
    <row r="28842" spans="5:28">
      <c r="E28842" s="166"/>
      <c r="J28842" s="161"/>
      <c r="AB28842" s="164"/>
    </row>
    <row r="28843" spans="5:28">
      <c r="E28843" s="166"/>
      <c r="J28843" s="161"/>
      <c r="AB28843" s="164"/>
    </row>
    <row r="28844" spans="5:28">
      <c r="E28844" s="166"/>
      <c r="J28844" s="161"/>
      <c r="AB28844" s="164"/>
    </row>
    <row r="28845" spans="5:28">
      <c r="E28845" s="166"/>
      <c r="J28845" s="161"/>
      <c r="AB28845" s="164"/>
    </row>
    <row r="28846" spans="5:28">
      <c r="E28846" s="166"/>
      <c r="J28846" s="161"/>
      <c r="AB28846" s="164"/>
    </row>
    <row r="28847" spans="5:28">
      <c r="E28847" s="166"/>
      <c r="J28847" s="161"/>
      <c r="AB28847" s="164"/>
    </row>
    <row r="28848" spans="5:28">
      <c r="E28848" s="166"/>
      <c r="J28848" s="161"/>
      <c r="AB28848" s="164"/>
    </row>
    <row r="28849" spans="5:28">
      <c r="E28849" s="166"/>
      <c r="J28849" s="161"/>
      <c r="AB28849" s="164"/>
    </row>
    <row r="28850" spans="5:28">
      <c r="E28850" s="166"/>
      <c r="J28850" s="161"/>
      <c r="AB28850" s="164"/>
    </row>
    <row r="28851" spans="5:28">
      <c r="E28851" s="166"/>
      <c r="J28851" s="161"/>
      <c r="AB28851" s="164"/>
    </row>
    <row r="28852" spans="5:28">
      <c r="E28852" s="166"/>
      <c r="J28852" s="161"/>
      <c r="AB28852" s="164"/>
    </row>
    <row r="28853" spans="5:28">
      <c r="E28853" s="166"/>
      <c r="J28853" s="161"/>
      <c r="AB28853" s="164"/>
    </row>
    <row r="28854" spans="5:28">
      <c r="E28854" s="166"/>
      <c r="J28854" s="161"/>
      <c r="AB28854" s="164"/>
    </row>
    <row r="28855" spans="5:28">
      <c r="E28855" s="166"/>
      <c r="J28855" s="161"/>
      <c r="AB28855" s="164"/>
    </row>
    <row r="28856" spans="5:28">
      <c r="E28856" s="166"/>
      <c r="J28856" s="161"/>
      <c r="AB28856" s="164"/>
    </row>
    <row r="28857" spans="5:28">
      <c r="E28857" s="166"/>
      <c r="J28857" s="161"/>
      <c r="AB28857" s="164"/>
    </row>
    <row r="28858" spans="5:28">
      <c r="E28858" s="166"/>
      <c r="J28858" s="161"/>
      <c r="AB28858" s="164"/>
    </row>
    <row r="28859" spans="5:28">
      <c r="E28859" s="166"/>
      <c r="J28859" s="161"/>
      <c r="AB28859" s="164"/>
    </row>
    <row r="28860" spans="5:28">
      <c r="E28860" s="166"/>
      <c r="J28860" s="161"/>
      <c r="AB28860" s="164"/>
    </row>
    <row r="28861" spans="5:28">
      <c r="E28861" s="166"/>
      <c r="J28861" s="161"/>
      <c r="AB28861" s="164"/>
    </row>
    <row r="28862" spans="5:28">
      <c r="E28862" s="166"/>
      <c r="J28862" s="161"/>
      <c r="AB28862" s="164"/>
    </row>
    <row r="28863" spans="5:28">
      <c r="E28863" s="166"/>
      <c r="J28863" s="161"/>
      <c r="AB28863" s="164"/>
    </row>
    <row r="28864" spans="5:28">
      <c r="E28864" s="166"/>
      <c r="J28864" s="161"/>
      <c r="AB28864" s="164"/>
    </row>
    <row r="28865" spans="5:28">
      <c r="E28865" s="166"/>
      <c r="J28865" s="161"/>
      <c r="AB28865" s="164"/>
    </row>
    <row r="28866" spans="5:28">
      <c r="E28866" s="166"/>
      <c r="J28866" s="161"/>
      <c r="AB28866" s="164"/>
    </row>
    <row r="28867" spans="5:28">
      <c r="E28867" s="166"/>
      <c r="J28867" s="161"/>
      <c r="AB28867" s="164"/>
    </row>
    <row r="28868" spans="5:28">
      <c r="E28868" s="166"/>
      <c r="J28868" s="161"/>
      <c r="AB28868" s="164"/>
    </row>
    <row r="28869" spans="5:28">
      <c r="E28869" s="166"/>
      <c r="J28869" s="161"/>
      <c r="AB28869" s="164"/>
    </row>
    <row r="28870" spans="5:28">
      <c r="E28870" s="166"/>
      <c r="J28870" s="161"/>
      <c r="AB28870" s="164"/>
    </row>
    <row r="28871" spans="5:28">
      <c r="E28871" s="166"/>
      <c r="J28871" s="161"/>
      <c r="AB28871" s="164"/>
    </row>
    <row r="28872" spans="5:28">
      <c r="E28872" s="166"/>
      <c r="J28872" s="161"/>
      <c r="AB28872" s="164"/>
    </row>
    <row r="28873" spans="5:28">
      <c r="E28873" s="166"/>
      <c r="J28873" s="161"/>
      <c r="AB28873" s="164"/>
    </row>
    <row r="28874" spans="5:28">
      <c r="E28874" s="166"/>
      <c r="J28874" s="161"/>
      <c r="AB28874" s="164"/>
    </row>
    <row r="28875" spans="5:28">
      <c r="E28875" s="166"/>
      <c r="J28875" s="161"/>
      <c r="AB28875" s="164"/>
    </row>
    <row r="28876" spans="5:28">
      <c r="E28876" s="166"/>
      <c r="J28876" s="161"/>
      <c r="AB28876" s="164"/>
    </row>
    <row r="28877" spans="5:28">
      <c r="E28877" s="166"/>
      <c r="J28877" s="161"/>
      <c r="AB28877" s="164"/>
    </row>
    <row r="28878" spans="5:28">
      <c r="E28878" s="166"/>
      <c r="J28878" s="161"/>
      <c r="AB28878" s="164"/>
    </row>
    <row r="28879" spans="5:28">
      <c r="E28879" s="166"/>
      <c r="J28879" s="161"/>
      <c r="AB28879" s="164"/>
    </row>
    <row r="28880" spans="5:28">
      <c r="E28880" s="166"/>
      <c r="J28880" s="161"/>
      <c r="AB28880" s="164"/>
    </row>
    <row r="28881" spans="5:28">
      <c r="E28881" s="166"/>
      <c r="J28881" s="161"/>
      <c r="AB28881" s="164"/>
    </row>
    <row r="28882" spans="5:28">
      <c r="E28882" s="166"/>
      <c r="J28882" s="161"/>
      <c r="AB28882" s="164"/>
    </row>
    <row r="28883" spans="5:28">
      <c r="E28883" s="166"/>
      <c r="J28883" s="161"/>
      <c r="AB28883" s="164"/>
    </row>
    <row r="28884" spans="5:28">
      <c r="E28884" s="166"/>
      <c r="J28884" s="161"/>
      <c r="AB28884" s="164"/>
    </row>
    <row r="28885" spans="5:28">
      <c r="E28885" s="166"/>
      <c r="J28885" s="161"/>
      <c r="AB28885" s="164"/>
    </row>
    <row r="28886" spans="5:28">
      <c r="E28886" s="166"/>
      <c r="J28886" s="161"/>
      <c r="AB28886" s="164"/>
    </row>
    <row r="28887" spans="5:28">
      <c r="E28887" s="166"/>
      <c r="J28887" s="161"/>
      <c r="AB28887" s="164"/>
    </row>
    <row r="28888" spans="5:28">
      <c r="E28888" s="166"/>
      <c r="J28888" s="161"/>
      <c r="AB28888" s="164"/>
    </row>
    <row r="28889" spans="5:28">
      <c r="J28889" s="161"/>
      <c r="AB28889" s="164"/>
    </row>
    <row r="28890" spans="5:28">
      <c r="J28890" s="161"/>
      <c r="AB28890" s="164"/>
    </row>
    <row r="28891" spans="5:28">
      <c r="J28891" s="161"/>
      <c r="AB28891" s="164"/>
    </row>
    <row r="28892" spans="5:28">
      <c r="J28892" s="161"/>
      <c r="AB28892" s="164"/>
    </row>
    <row r="28893" spans="5:28">
      <c r="J28893" s="161"/>
      <c r="R28893" s="166"/>
      <c r="AB28893" s="164"/>
    </row>
    <row r="28894" spans="5:28">
      <c r="J28894" s="161"/>
      <c r="AB28894" s="164"/>
    </row>
    <row r="28895" spans="5:28">
      <c r="J28895" s="161"/>
      <c r="AB28895" s="164"/>
    </row>
    <row r="28896" spans="5:28">
      <c r="J28896" s="161"/>
      <c r="AB28896" s="164"/>
    </row>
    <row r="28897" spans="5:28">
      <c r="J28897" s="161"/>
      <c r="AB28897" s="164"/>
    </row>
    <row r="28898" spans="5:28">
      <c r="J28898" s="161"/>
      <c r="AB28898" s="164"/>
    </row>
    <row r="28899" spans="5:28">
      <c r="J28899" s="161"/>
      <c r="AB28899" s="164"/>
    </row>
    <row r="28900" spans="5:28">
      <c r="J28900" s="161"/>
      <c r="AB28900" s="164"/>
    </row>
    <row r="28901" spans="5:28">
      <c r="J28901" s="161"/>
      <c r="AB28901" s="164"/>
    </row>
    <row r="28902" spans="5:28">
      <c r="J28902" s="161"/>
      <c r="AB28902" s="164"/>
    </row>
    <row r="28903" spans="5:28">
      <c r="J28903" s="161"/>
      <c r="AB28903" s="164"/>
    </row>
    <row r="28904" spans="5:28">
      <c r="J28904" s="161"/>
      <c r="AB28904" s="164"/>
    </row>
    <row r="28905" spans="5:28">
      <c r="J28905" s="161"/>
      <c r="AB28905" s="164"/>
    </row>
    <row r="28906" spans="5:28">
      <c r="J28906" s="161"/>
      <c r="AB28906" s="164"/>
    </row>
    <row r="28907" spans="5:28">
      <c r="J28907" s="161"/>
      <c r="AB28907" s="164"/>
    </row>
    <row r="28908" spans="5:28">
      <c r="J28908" s="161"/>
      <c r="AB28908" s="164"/>
    </row>
    <row r="28909" spans="5:28">
      <c r="J28909" s="161"/>
      <c r="AB28909" s="164"/>
    </row>
    <row r="28910" spans="5:28">
      <c r="E28910" s="166"/>
      <c r="J28910" s="161"/>
      <c r="AB28910" s="164"/>
    </row>
    <row r="28911" spans="5:28">
      <c r="E28911" s="166"/>
      <c r="J28911" s="161"/>
      <c r="AB28911" s="164"/>
    </row>
    <row r="28912" spans="5:28">
      <c r="E28912" s="166"/>
      <c r="J28912" s="161"/>
      <c r="AB28912" s="164"/>
    </row>
    <row r="28913" spans="5:28">
      <c r="E28913" s="166"/>
      <c r="J28913" s="161"/>
      <c r="AB28913" s="164"/>
    </row>
    <row r="28914" spans="5:28">
      <c r="E28914" s="166"/>
      <c r="J28914" s="161"/>
      <c r="AB28914" s="164"/>
    </row>
    <row r="28915" spans="5:28">
      <c r="J28915" s="161"/>
      <c r="AB28915" s="164"/>
    </row>
    <row r="28916" spans="5:28">
      <c r="J28916" s="161"/>
      <c r="AB28916" s="164"/>
    </row>
    <row r="28917" spans="5:28">
      <c r="J28917" s="161"/>
      <c r="AB28917" s="164"/>
    </row>
    <row r="28918" spans="5:28">
      <c r="J28918" s="161"/>
      <c r="AB28918" s="164"/>
    </row>
    <row r="28919" spans="5:28">
      <c r="J28919" s="161"/>
      <c r="AB28919" s="164"/>
    </row>
    <row r="28920" spans="5:28">
      <c r="J28920" s="161"/>
      <c r="AB28920" s="164"/>
    </row>
    <row r="28921" spans="5:28">
      <c r="J28921" s="161"/>
      <c r="AB28921" s="164"/>
    </row>
    <row r="28922" spans="5:28">
      <c r="J28922" s="161"/>
      <c r="AB28922" s="164"/>
    </row>
    <row r="28923" spans="5:28">
      <c r="J28923" s="161"/>
      <c r="AB28923" s="164"/>
    </row>
    <row r="28924" spans="5:28">
      <c r="J28924" s="161"/>
      <c r="AB28924" s="164"/>
    </row>
    <row r="28925" spans="5:28">
      <c r="J28925" s="161"/>
      <c r="AB28925" s="164"/>
    </row>
    <row r="28926" spans="5:28">
      <c r="J28926" s="161"/>
      <c r="AB28926" s="164"/>
    </row>
    <row r="28927" spans="5:28">
      <c r="J28927" s="161"/>
      <c r="AB28927" s="164"/>
    </row>
    <row r="28928" spans="5:28">
      <c r="J28928" s="161"/>
      <c r="AB28928" s="164"/>
    </row>
    <row r="28929" spans="10:28">
      <c r="J28929" s="161"/>
      <c r="AB28929" s="164"/>
    </row>
    <row r="28930" spans="10:28">
      <c r="J28930" s="161"/>
      <c r="AB28930" s="164"/>
    </row>
    <row r="28931" spans="10:28">
      <c r="J28931" s="161"/>
      <c r="AB28931" s="164"/>
    </row>
    <row r="28932" spans="10:28">
      <c r="J28932" s="161"/>
      <c r="AB28932" s="164"/>
    </row>
    <row r="28933" spans="10:28">
      <c r="J28933" s="161"/>
      <c r="AB28933" s="164"/>
    </row>
    <row r="28934" spans="10:28">
      <c r="J28934" s="161"/>
      <c r="AB28934" s="164"/>
    </row>
    <row r="28935" spans="10:28">
      <c r="J28935" s="161"/>
      <c r="AB28935" s="164"/>
    </row>
    <row r="28936" spans="10:28">
      <c r="J28936" s="161"/>
      <c r="AB28936" s="164"/>
    </row>
    <row r="28937" spans="10:28">
      <c r="J28937" s="161"/>
      <c r="AB28937" s="164"/>
    </row>
    <row r="28938" spans="10:28">
      <c r="J28938" s="161"/>
      <c r="AB28938" s="164"/>
    </row>
    <row r="28939" spans="10:28">
      <c r="J28939" s="161"/>
      <c r="AB28939" s="164"/>
    </row>
    <row r="28940" spans="10:28">
      <c r="J28940" s="161"/>
      <c r="AB28940" s="164"/>
    </row>
    <row r="28941" spans="10:28">
      <c r="J28941" s="161"/>
      <c r="AB28941" s="164"/>
    </row>
    <row r="28942" spans="10:28">
      <c r="J28942" s="161"/>
      <c r="AB28942" s="164"/>
    </row>
    <row r="28943" spans="10:28">
      <c r="J28943" s="161"/>
      <c r="AB28943" s="164"/>
    </row>
    <row r="28944" spans="10:28">
      <c r="J28944" s="161"/>
      <c r="AB28944" s="164"/>
    </row>
    <row r="28945" spans="10:28">
      <c r="J28945" s="161"/>
      <c r="AB28945" s="164"/>
    </row>
    <row r="28946" spans="10:28">
      <c r="J28946" s="161"/>
      <c r="AB28946" s="164"/>
    </row>
    <row r="28947" spans="10:28">
      <c r="J28947" s="161"/>
      <c r="AB28947" s="164"/>
    </row>
    <row r="28948" spans="10:28">
      <c r="J28948" s="161"/>
      <c r="AB28948" s="164"/>
    </row>
    <row r="28949" spans="10:28">
      <c r="J28949" s="161"/>
      <c r="AB28949" s="164"/>
    </row>
    <row r="28950" spans="10:28">
      <c r="J28950" s="161"/>
      <c r="AB28950" s="164"/>
    </row>
    <row r="28951" spans="10:28">
      <c r="J28951" s="161"/>
      <c r="AB28951" s="164"/>
    </row>
    <row r="28952" spans="10:28">
      <c r="J28952" s="161"/>
      <c r="AB28952" s="164"/>
    </row>
    <row r="28953" spans="10:28">
      <c r="J28953" s="161"/>
      <c r="AB28953" s="164"/>
    </row>
    <row r="28954" spans="10:28">
      <c r="J28954" s="161"/>
      <c r="AB28954" s="164"/>
    </row>
    <row r="28955" spans="10:28">
      <c r="J28955" s="161"/>
      <c r="AB28955" s="164"/>
    </row>
    <row r="28956" spans="10:28">
      <c r="J28956" s="161"/>
      <c r="AB28956" s="164"/>
    </row>
    <row r="28957" spans="10:28">
      <c r="J28957" s="161"/>
      <c r="AB28957" s="164"/>
    </row>
    <row r="28958" spans="10:28">
      <c r="J28958" s="161"/>
      <c r="AB28958" s="164"/>
    </row>
    <row r="28959" spans="10:28">
      <c r="J28959" s="161"/>
      <c r="AB28959" s="164"/>
    </row>
    <row r="28960" spans="10:28">
      <c r="J28960" s="161"/>
      <c r="AB28960" s="164"/>
    </row>
    <row r="28961" spans="10:28">
      <c r="J28961" s="161"/>
      <c r="AB28961" s="164"/>
    </row>
    <row r="28962" spans="10:28">
      <c r="J28962" s="161"/>
      <c r="AB28962" s="164"/>
    </row>
    <row r="28963" spans="10:28">
      <c r="J28963" s="161"/>
      <c r="AB28963" s="164"/>
    </row>
    <row r="28964" spans="10:28">
      <c r="J28964" s="161"/>
      <c r="AB28964" s="164"/>
    </row>
    <row r="28965" spans="10:28">
      <c r="J28965" s="161"/>
      <c r="AB28965" s="164"/>
    </row>
    <row r="28966" spans="10:28">
      <c r="J28966" s="161"/>
      <c r="AB28966" s="164"/>
    </row>
    <row r="28967" spans="10:28">
      <c r="J28967" s="161"/>
      <c r="AB28967" s="164"/>
    </row>
    <row r="28968" spans="10:28">
      <c r="J28968" s="161"/>
      <c r="AB28968" s="164"/>
    </row>
    <row r="28969" spans="10:28">
      <c r="J28969" s="161"/>
      <c r="AB28969" s="164"/>
    </row>
    <row r="28970" spans="10:28">
      <c r="J28970" s="161"/>
      <c r="AB28970" s="164"/>
    </row>
    <row r="28971" spans="10:28">
      <c r="J28971" s="161"/>
      <c r="AB28971" s="164"/>
    </row>
    <row r="28972" spans="10:28">
      <c r="J28972" s="161"/>
      <c r="AB28972" s="164"/>
    </row>
    <row r="28973" spans="10:28">
      <c r="J28973" s="161"/>
      <c r="AB28973" s="164"/>
    </row>
    <row r="28974" spans="10:28">
      <c r="J28974" s="161"/>
      <c r="AB28974" s="164"/>
    </row>
    <row r="28975" spans="10:28">
      <c r="J28975" s="161"/>
      <c r="AB28975" s="164"/>
    </row>
    <row r="28976" spans="10:28">
      <c r="J28976" s="161"/>
      <c r="AB28976" s="164"/>
    </row>
    <row r="28977" spans="5:28">
      <c r="J28977" s="161"/>
      <c r="AB28977" s="164"/>
    </row>
    <row r="28978" spans="5:28">
      <c r="J28978" s="161"/>
      <c r="AB28978" s="164"/>
    </row>
    <row r="28979" spans="5:28">
      <c r="J28979" s="161"/>
      <c r="AB28979" s="164"/>
    </row>
    <row r="28980" spans="5:28">
      <c r="E28980" s="166"/>
      <c r="J28980" s="161"/>
      <c r="AB28980" s="164"/>
    </row>
    <row r="28981" spans="5:28">
      <c r="E28981" s="166"/>
      <c r="J28981" s="161"/>
      <c r="AB28981" s="164"/>
    </row>
    <row r="28982" spans="5:28">
      <c r="J28982" s="161"/>
      <c r="AB28982" s="164"/>
    </row>
    <row r="28983" spans="5:28">
      <c r="J28983" s="161"/>
      <c r="AB28983" s="164"/>
    </row>
    <row r="28984" spans="5:28">
      <c r="J28984" s="161"/>
      <c r="AB28984" s="164"/>
    </row>
    <row r="28985" spans="5:28">
      <c r="J28985" s="161"/>
      <c r="AB28985" s="164"/>
    </row>
    <row r="28986" spans="5:28">
      <c r="J28986" s="161"/>
      <c r="AB28986" s="164"/>
    </row>
    <row r="28987" spans="5:28">
      <c r="J28987" s="161"/>
      <c r="AB28987" s="164"/>
    </row>
    <row r="28988" spans="5:28">
      <c r="J28988" s="161"/>
      <c r="AB28988" s="164"/>
    </row>
    <row r="28989" spans="5:28">
      <c r="E28989" s="166"/>
      <c r="J28989" s="161"/>
      <c r="AB28989" s="164"/>
    </row>
    <row r="28990" spans="5:28">
      <c r="E28990" s="166"/>
      <c r="J28990" s="161"/>
      <c r="AB28990" s="164"/>
    </row>
    <row r="28991" spans="5:28">
      <c r="E28991" s="166"/>
      <c r="J28991" s="161"/>
      <c r="AB28991" s="164"/>
    </row>
    <row r="28992" spans="5:28">
      <c r="E28992" s="166"/>
      <c r="J28992" s="161"/>
      <c r="AB28992" s="164"/>
    </row>
    <row r="28993" spans="5:28">
      <c r="E28993" s="166"/>
      <c r="J28993" s="161"/>
      <c r="AB28993" s="164"/>
    </row>
    <row r="28994" spans="5:28">
      <c r="J28994" s="161"/>
      <c r="AB28994" s="164"/>
    </row>
    <row r="28995" spans="5:28">
      <c r="J28995" s="161"/>
      <c r="AB28995" s="164"/>
    </row>
    <row r="28996" spans="5:28">
      <c r="J28996" s="161"/>
      <c r="AB28996" s="164"/>
    </row>
    <row r="28997" spans="5:28">
      <c r="J28997" s="161"/>
      <c r="AB28997" s="164"/>
    </row>
    <row r="28998" spans="5:28">
      <c r="J28998" s="161"/>
      <c r="AB28998" s="164"/>
    </row>
    <row r="28999" spans="5:28">
      <c r="J28999" s="161"/>
      <c r="AB28999" s="164"/>
    </row>
    <row r="29000" spans="5:28">
      <c r="J29000" s="161"/>
      <c r="AB29000" s="164"/>
    </row>
    <row r="29001" spans="5:28">
      <c r="J29001" s="161"/>
      <c r="AB29001" s="164"/>
    </row>
    <row r="29002" spans="5:28">
      <c r="J29002" s="161"/>
      <c r="AB29002" s="164"/>
    </row>
    <row r="29003" spans="5:28">
      <c r="J29003" s="161"/>
      <c r="AB29003" s="164"/>
    </row>
    <row r="29004" spans="5:28">
      <c r="J29004" s="161"/>
      <c r="AB29004" s="164"/>
    </row>
    <row r="29005" spans="5:28">
      <c r="J29005" s="161"/>
      <c r="AB29005" s="164"/>
    </row>
    <row r="29006" spans="5:28">
      <c r="J29006" s="161"/>
      <c r="AB29006" s="164"/>
    </row>
    <row r="29007" spans="5:28">
      <c r="J29007" s="161"/>
      <c r="AB29007" s="164"/>
    </row>
    <row r="29008" spans="5:28">
      <c r="J29008" s="161"/>
      <c r="AB29008" s="164"/>
    </row>
    <row r="29009" spans="10:28">
      <c r="J29009" s="161"/>
      <c r="AB29009" s="164"/>
    </row>
    <row r="29010" spans="10:28">
      <c r="J29010" s="161"/>
      <c r="AB29010" s="164"/>
    </row>
    <row r="29011" spans="10:28">
      <c r="J29011" s="161"/>
      <c r="AB29011" s="164"/>
    </row>
    <row r="29012" spans="10:28">
      <c r="J29012" s="161"/>
      <c r="AB29012" s="164"/>
    </row>
    <row r="29013" spans="10:28">
      <c r="J29013" s="161"/>
      <c r="AB29013" s="164"/>
    </row>
    <row r="29014" spans="10:28">
      <c r="J29014" s="161"/>
      <c r="AB29014" s="164"/>
    </row>
    <row r="29015" spans="10:28">
      <c r="J29015" s="161"/>
      <c r="AB29015" s="164"/>
    </row>
    <row r="29016" spans="10:28">
      <c r="J29016" s="161"/>
      <c r="AB29016" s="164"/>
    </row>
    <row r="29017" spans="10:28">
      <c r="J29017" s="161"/>
      <c r="AB29017" s="164"/>
    </row>
    <row r="29018" spans="10:28">
      <c r="J29018" s="161"/>
      <c r="AB29018" s="164"/>
    </row>
    <row r="29019" spans="10:28">
      <c r="J29019" s="161"/>
      <c r="AB29019" s="164"/>
    </row>
    <row r="29020" spans="10:28">
      <c r="J29020" s="161"/>
      <c r="AB29020" s="164"/>
    </row>
    <row r="29021" spans="10:28">
      <c r="J29021" s="161"/>
      <c r="AB29021" s="164"/>
    </row>
    <row r="29022" spans="10:28">
      <c r="J29022" s="161"/>
      <c r="AB29022" s="164"/>
    </row>
    <row r="29023" spans="10:28">
      <c r="J29023" s="161"/>
      <c r="AB29023" s="164"/>
    </row>
    <row r="29024" spans="10:28">
      <c r="J29024" s="161"/>
      <c r="AB29024" s="164"/>
    </row>
    <row r="29025" spans="10:28">
      <c r="J29025" s="161"/>
      <c r="AB29025" s="164"/>
    </row>
    <row r="29026" spans="10:28">
      <c r="J29026" s="161"/>
      <c r="AB29026" s="164"/>
    </row>
    <row r="29027" spans="10:28">
      <c r="J29027" s="161"/>
      <c r="AB29027" s="164"/>
    </row>
    <row r="29028" spans="10:28">
      <c r="J29028" s="161"/>
      <c r="AB29028" s="164"/>
    </row>
    <row r="29029" spans="10:28">
      <c r="J29029" s="161"/>
      <c r="AB29029" s="164"/>
    </row>
    <row r="29030" spans="10:28">
      <c r="J29030" s="161"/>
      <c r="AB29030" s="164"/>
    </row>
    <row r="29031" spans="10:28">
      <c r="J29031" s="161"/>
      <c r="AB29031" s="164"/>
    </row>
    <row r="29032" spans="10:28">
      <c r="J29032" s="161"/>
      <c r="AB29032" s="164"/>
    </row>
    <row r="29033" spans="10:28">
      <c r="J29033" s="161"/>
      <c r="AB29033" s="164"/>
    </row>
    <row r="29034" spans="10:28">
      <c r="J29034" s="161"/>
      <c r="AB29034" s="164"/>
    </row>
    <row r="29035" spans="10:28">
      <c r="J29035" s="161"/>
      <c r="AB29035" s="164"/>
    </row>
    <row r="29036" spans="10:28">
      <c r="J29036" s="161"/>
      <c r="AB29036" s="164"/>
    </row>
    <row r="29037" spans="10:28">
      <c r="J29037" s="161"/>
      <c r="AB29037" s="164"/>
    </row>
    <row r="29038" spans="10:28">
      <c r="J29038" s="161"/>
      <c r="AB29038" s="164"/>
    </row>
    <row r="29039" spans="10:28">
      <c r="J29039" s="161"/>
      <c r="AB29039" s="164"/>
    </row>
    <row r="29040" spans="10:28">
      <c r="J29040" s="161"/>
      <c r="AB29040" s="164"/>
    </row>
    <row r="29041" spans="10:28">
      <c r="J29041" s="161"/>
      <c r="AB29041" s="164"/>
    </row>
    <row r="29042" spans="10:28">
      <c r="J29042" s="161"/>
      <c r="AB29042" s="164"/>
    </row>
    <row r="29043" spans="10:28">
      <c r="J29043" s="161"/>
      <c r="AB29043" s="164"/>
    </row>
    <row r="29044" spans="10:28">
      <c r="J29044" s="161"/>
      <c r="AB29044" s="164"/>
    </row>
    <row r="29045" spans="10:28">
      <c r="J29045" s="161"/>
      <c r="AB29045" s="164"/>
    </row>
    <row r="29046" spans="10:28">
      <c r="J29046" s="161"/>
      <c r="AB29046" s="164"/>
    </row>
    <row r="29047" spans="10:28">
      <c r="J29047" s="161"/>
      <c r="AB29047" s="164"/>
    </row>
    <row r="29048" spans="10:28">
      <c r="J29048" s="161"/>
      <c r="AB29048" s="164"/>
    </row>
    <row r="29049" spans="10:28">
      <c r="J29049" s="161"/>
      <c r="AB29049" s="164"/>
    </row>
    <row r="29050" spans="10:28">
      <c r="J29050" s="161"/>
      <c r="AB29050" s="164"/>
    </row>
    <row r="29051" spans="10:28">
      <c r="J29051" s="161"/>
      <c r="AB29051" s="164"/>
    </row>
    <row r="29052" spans="10:28">
      <c r="J29052" s="161"/>
      <c r="AB29052" s="164"/>
    </row>
    <row r="29053" spans="10:28">
      <c r="J29053" s="161"/>
      <c r="AB29053" s="164"/>
    </row>
    <row r="29054" spans="10:28">
      <c r="J29054" s="161"/>
      <c r="AB29054" s="164"/>
    </row>
    <row r="29055" spans="10:28">
      <c r="J29055" s="161"/>
      <c r="AB29055" s="164"/>
    </row>
    <row r="29056" spans="10:28">
      <c r="J29056" s="161"/>
      <c r="AB29056" s="164"/>
    </row>
    <row r="29057" spans="10:28">
      <c r="J29057" s="161"/>
      <c r="AB29057" s="164"/>
    </row>
    <row r="29058" spans="10:28">
      <c r="J29058" s="161"/>
      <c r="AB29058" s="164"/>
    </row>
    <row r="29059" spans="10:28">
      <c r="J29059" s="161"/>
      <c r="AB29059" s="164"/>
    </row>
    <row r="29060" spans="10:28">
      <c r="J29060" s="161"/>
      <c r="AB29060" s="164"/>
    </row>
    <row r="29061" spans="10:28">
      <c r="J29061" s="161"/>
      <c r="AB29061" s="164"/>
    </row>
    <row r="29062" spans="10:28">
      <c r="J29062" s="161"/>
      <c r="AB29062" s="164"/>
    </row>
    <row r="29063" spans="10:28">
      <c r="J29063" s="161"/>
      <c r="AB29063" s="164"/>
    </row>
    <row r="29064" spans="10:28">
      <c r="J29064" s="161"/>
      <c r="AB29064" s="164"/>
    </row>
    <row r="29065" spans="10:28">
      <c r="J29065" s="161"/>
      <c r="AB29065" s="164"/>
    </row>
    <row r="29066" spans="10:28">
      <c r="J29066" s="161"/>
      <c r="AB29066" s="164"/>
    </row>
    <row r="29067" spans="10:28">
      <c r="J29067" s="161"/>
      <c r="AB29067" s="164"/>
    </row>
    <row r="29068" spans="10:28">
      <c r="J29068" s="161"/>
      <c r="AB29068" s="164"/>
    </row>
    <row r="29069" spans="10:28">
      <c r="J29069" s="161"/>
      <c r="AB29069" s="164"/>
    </row>
    <row r="29070" spans="10:28">
      <c r="J29070" s="161"/>
      <c r="AB29070" s="164"/>
    </row>
    <row r="29071" spans="10:28">
      <c r="J29071" s="161"/>
      <c r="AB29071" s="164"/>
    </row>
    <row r="29072" spans="10:28">
      <c r="J29072" s="161"/>
      <c r="AB29072" s="164"/>
    </row>
    <row r="29073" spans="5:28">
      <c r="J29073" s="161"/>
      <c r="AB29073" s="164"/>
    </row>
    <row r="29074" spans="5:28">
      <c r="J29074" s="161"/>
      <c r="AB29074" s="164"/>
    </row>
    <row r="29075" spans="5:28">
      <c r="J29075" s="161"/>
      <c r="AB29075" s="164"/>
    </row>
    <row r="29076" spans="5:28">
      <c r="J29076" s="161"/>
      <c r="AB29076" s="164"/>
    </row>
    <row r="29077" spans="5:28">
      <c r="E29077" s="166"/>
      <c r="J29077" s="161"/>
      <c r="AB29077" s="164"/>
    </row>
    <row r="29078" spans="5:28">
      <c r="E29078" s="166"/>
      <c r="J29078" s="161"/>
      <c r="AB29078" s="164"/>
    </row>
    <row r="29079" spans="5:28">
      <c r="E29079" s="166"/>
      <c r="J29079" s="161"/>
      <c r="AB29079" s="164"/>
    </row>
    <row r="29080" spans="5:28">
      <c r="E29080" s="166"/>
      <c r="J29080" s="161"/>
      <c r="AB29080" s="164"/>
    </row>
    <row r="29081" spans="5:28">
      <c r="J29081" s="161"/>
      <c r="AB29081" s="164"/>
    </row>
    <row r="29082" spans="5:28">
      <c r="J29082" s="161"/>
      <c r="AB29082" s="164"/>
    </row>
    <row r="29083" spans="5:28">
      <c r="J29083" s="161"/>
      <c r="AB29083" s="164"/>
    </row>
    <row r="29084" spans="5:28">
      <c r="J29084" s="161"/>
      <c r="AB29084" s="164"/>
    </row>
    <row r="29085" spans="5:28">
      <c r="J29085" s="161"/>
      <c r="AB29085" s="164"/>
    </row>
    <row r="29086" spans="5:28">
      <c r="J29086" s="161"/>
      <c r="AB29086" s="164"/>
    </row>
    <row r="29087" spans="5:28">
      <c r="J29087" s="161"/>
      <c r="AB29087" s="164"/>
    </row>
    <row r="29088" spans="5:28">
      <c r="J29088" s="161"/>
      <c r="AB29088" s="164"/>
    </row>
    <row r="29089" spans="10:28">
      <c r="J29089" s="161"/>
      <c r="AB29089" s="164"/>
    </row>
    <row r="29090" spans="10:28">
      <c r="J29090" s="161"/>
      <c r="AB29090" s="164"/>
    </row>
    <row r="29091" spans="10:28">
      <c r="J29091" s="161"/>
      <c r="AB29091" s="164"/>
    </row>
    <row r="29092" spans="10:28">
      <c r="J29092" s="161"/>
      <c r="AB29092" s="164"/>
    </row>
    <row r="29093" spans="10:28">
      <c r="J29093" s="161"/>
      <c r="AB29093" s="164"/>
    </row>
    <row r="29094" spans="10:28">
      <c r="J29094" s="161"/>
      <c r="AB29094" s="164"/>
    </row>
    <row r="29095" spans="10:28">
      <c r="J29095" s="161"/>
      <c r="AB29095" s="164"/>
    </row>
    <row r="29096" spans="10:28">
      <c r="J29096" s="161"/>
      <c r="AB29096" s="164"/>
    </row>
    <row r="29097" spans="10:28">
      <c r="J29097" s="161"/>
      <c r="AB29097" s="164"/>
    </row>
    <row r="29098" spans="10:28">
      <c r="J29098" s="161"/>
      <c r="AB29098" s="164"/>
    </row>
    <row r="29099" spans="10:28">
      <c r="J29099" s="161"/>
      <c r="AB29099" s="164"/>
    </row>
    <row r="29100" spans="10:28">
      <c r="J29100" s="161"/>
      <c r="AB29100" s="164"/>
    </row>
    <row r="29101" spans="10:28">
      <c r="J29101" s="161"/>
      <c r="AB29101" s="164"/>
    </row>
    <row r="29102" spans="10:28">
      <c r="J29102" s="161"/>
      <c r="AB29102" s="164"/>
    </row>
    <row r="29103" spans="10:28">
      <c r="J29103" s="161"/>
      <c r="AB29103" s="164"/>
    </row>
    <row r="29104" spans="10:28">
      <c r="J29104" s="161"/>
      <c r="AB29104" s="164"/>
    </row>
    <row r="29105" spans="10:28">
      <c r="J29105" s="161"/>
      <c r="AB29105" s="164"/>
    </row>
    <row r="29106" spans="10:28">
      <c r="J29106" s="161"/>
      <c r="AB29106" s="164"/>
    </row>
    <row r="29107" spans="10:28">
      <c r="J29107" s="161"/>
      <c r="AB29107" s="164"/>
    </row>
    <row r="29108" spans="10:28">
      <c r="J29108" s="161"/>
      <c r="AB29108" s="164"/>
    </row>
    <row r="29109" spans="10:28">
      <c r="J29109" s="161"/>
      <c r="AB29109" s="164"/>
    </row>
    <row r="29110" spans="10:28">
      <c r="J29110" s="161"/>
      <c r="AB29110" s="164"/>
    </row>
    <row r="29111" spans="10:28">
      <c r="J29111" s="161"/>
      <c r="AB29111" s="164"/>
    </row>
    <row r="29112" spans="10:28">
      <c r="J29112" s="161"/>
      <c r="AB29112" s="164"/>
    </row>
    <row r="29113" spans="10:28">
      <c r="J29113" s="161"/>
      <c r="AB29113" s="164"/>
    </row>
    <row r="29114" spans="10:28">
      <c r="J29114" s="161"/>
      <c r="AB29114" s="164"/>
    </row>
    <row r="29115" spans="10:28">
      <c r="J29115" s="161"/>
      <c r="AB29115" s="164"/>
    </row>
    <row r="29116" spans="10:28">
      <c r="J29116" s="161"/>
      <c r="AB29116" s="164"/>
    </row>
    <row r="29117" spans="10:28">
      <c r="J29117" s="161"/>
      <c r="AB29117" s="164"/>
    </row>
    <row r="29118" spans="10:28">
      <c r="J29118" s="161"/>
      <c r="AB29118" s="164"/>
    </row>
    <row r="29119" spans="10:28">
      <c r="J29119" s="161"/>
      <c r="AB29119" s="164"/>
    </row>
    <row r="29120" spans="10:28">
      <c r="J29120" s="161"/>
      <c r="AB29120" s="164"/>
    </row>
    <row r="29121" spans="10:28">
      <c r="J29121" s="161"/>
      <c r="AB29121" s="164"/>
    </row>
    <row r="29122" spans="10:28">
      <c r="J29122" s="161"/>
      <c r="AB29122" s="164"/>
    </row>
    <row r="29123" spans="10:28">
      <c r="J29123" s="161"/>
      <c r="AB29123" s="164"/>
    </row>
    <row r="29124" spans="10:28">
      <c r="J29124" s="161"/>
      <c r="AB29124" s="164"/>
    </row>
    <row r="29125" spans="10:28">
      <c r="J29125" s="161"/>
      <c r="AB29125" s="164"/>
    </row>
    <row r="29126" spans="10:28">
      <c r="J29126" s="161"/>
      <c r="AB29126" s="164"/>
    </row>
    <row r="29127" spans="10:28">
      <c r="J29127" s="161"/>
      <c r="AB29127" s="164"/>
    </row>
    <row r="29128" spans="10:28">
      <c r="J29128" s="161"/>
      <c r="AB29128" s="164"/>
    </row>
    <row r="29129" spans="10:28">
      <c r="J29129" s="161"/>
      <c r="AB29129" s="164"/>
    </row>
    <row r="29130" spans="10:28">
      <c r="J29130" s="161"/>
      <c r="AB29130" s="164"/>
    </row>
    <row r="29131" spans="10:28">
      <c r="J29131" s="161"/>
      <c r="AB29131" s="164"/>
    </row>
    <row r="29132" spans="10:28">
      <c r="J29132" s="161"/>
      <c r="AB29132" s="164"/>
    </row>
    <row r="29133" spans="10:28">
      <c r="J29133" s="161"/>
      <c r="AB29133" s="164"/>
    </row>
    <row r="29134" spans="10:28">
      <c r="J29134" s="161"/>
      <c r="AB29134" s="164"/>
    </row>
    <row r="29135" spans="10:28">
      <c r="J29135" s="161"/>
      <c r="AB29135" s="164"/>
    </row>
    <row r="29136" spans="10:28">
      <c r="J29136" s="161"/>
      <c r="AB29136" s="164"/>
    </row>
    <row r="29137" spans="5:28">
      <c r="J29137" s="161"/>
      <c r="AB29137" s="164"/>
    </row>
    <row r="29138" spans="5:28">
      <c r="J29138" s="161"/>
      <c r="AB29138" s="164"/>
    </row>
    <row r="29139" spans="5:28">
      <c r="J29139" s="161"/>
      <c r="AB29139" s="164"/>
    </row>
    <row r="29140" spans="5:28">
      <c r="J29140" s="161"/>
      <c r="AB29140" s="164"/>
    </row>
    <row r="29141" spans="5:28">
      <c r="J29141" s="161"/>
      <c r="AB29141" s="164"/>
    </row>
    <row r="29142" spans="5:28">
      <c r="J29142" s="161"/>
      <c r="AB29142" s="164"/>
    </row>
    <row r="29143" spans="5:28">
      <c r="J29143" s="161"/>
      <c r="R29143" s="166"/>
      <c r="AB29143" s="164"/>
    </row>
    <row r="29144" spans="5:28">
      <c r="J29144" s="161"/>
      <c r="AB29144" s="164"/>
    </row>
    <row r="29145" spans="5:28">
      <c r="J29145" s="161"/>
      <c r="AB29145" s="164"/>
    </row>
    <row r="29146" spans="5:28">
      <c r="J29146" s="161"/>
      <c r="AB29146" s="164"/>
    </row>
    <row r="29147" spans="5:28">
      <c r="J29147" s="161"/>
      <c r="AB29147" s="164"/>
    </row>
    <row r="29148" spans="5:28">
      <c r="J29148" s="161"/>
      <c r="AB29148" s="164"/>
    </row>
    <row r="29149" spans="5:28">
      <c r="J29149" s="161"/>
      <c r="AB29149" s="164"/>
    </row>
    <row r="29150" spans="5:28">
      <c r="E29150" s="166"/>
      <c r="J29150" s="161"/>
      <c r="AB29150" s="164"/>
    </row>
    <row r="29151" spans="5:28">
      <c r="E29151" s="166"/>
      <c r="J29151" s="161"/>
      <c r="AB29151" s="164"/>
    </row>
    <row r="29152" spans="5:28">
      <c r="E29152" s="166"/>
      <c r="J29152" s="161"/>
      <c r="AB29152" s="164"/>
    </row>
    <row r="29153" spans="5:28">
      <c r="E29153" s="166"/>
      <c r="J29153" s="161"/>
      <c r="AB29153" s="164"/>
    </row>
    <row r="29154" spans="5:28">
      <c r="E29154" s="166"/>
      <c r="J29154" s="161"/>
      <c r="AB29154" s="164"/>
    </row>
    <row r="29155" spans="5:28">
      <c r="J29155" s="161"/>
      <c r="AB29155" s="164"/>
    </row>
    <row r="29156" spans="5:28">
      <c r="J29156" s="161"/>
      <c r="AB29156" s="164"/>
    </row>
    <row r="29157" spans="5:28">
      <c r="J29157" s="161"/>
      <c r="AB29157" s="164"/>
    </row>
    <row r="29158" spans="5:28">
      <c r="J29158" s="161"/>
      <c r="AB29158" s="164"/>
    </row>
    <row r="29159" spans="5:28">
      <c r="J29159" s="161"/>
      <c r="AB29159" s="164"/>
    </row>
    <row r="29160" spans="5:28">
      <c r="J29160" s="161"/>
      <c r="AB29160" s="164"/>
    </row>
    <row r="29161" spans="5:28">
      <c r="J29161" s="161"/>
      <c r="AB29161" s="164"/>
    </row>
    <row r="29162" spans="5:28">
      <c r="J29162" s="161"/>
      <c r="AB29162" s="164"/>
    </row>
    <row r="29163" spans="5:28">
      <c r="J29163" s="161"/>
      <c r="AB29163" s="164"/>
    </row>
    <row r="29164" spans="5:28">
      <c r="J29164" s="161"/>
      <c r="AB29164" s="164"/>
    </row>
    <row r="29165" spans="5:28">
      <c r="J29165" s="161"/>
      <c r="AB29165" s="164"/>
    </row>
    <row r="29166" spans="5:28">
      <c r="J29166" s="161"/>
      <c r="AB29166" s="164"/>
    </row>
    <row r="29167" spans="5:28">
      <c r="J29167" s="161"/>
      <c r="AB29167" s="164"/>
    </row>
    <row r="29168" spans="5:28">
      <c r="J29168" s="161"/>
      <c r="AB29168" s="164"/>
    </row>
    <row r="29169" spans="10:28">
      <c r="J29169" s="161"/>
      <c r="AB29169" s="164"/>
    </row>
    <row r="29170" spans="10:28">
      <c r="J29170" s="161"/>
      <c r="AB29170" s="164"/>
    </row>
    <row r="29171" spans="10:28">
      <c r="J29171" s="161"/>
      <c r="AB29171" s="164"/>
    </row>
    <row r="29172" spans="10:28">
      <c r="J29172" s="161"/>
      <c r="AB29172" s="164"/>
    </row>
    <row r="29173" spans="10:28">
      <c r="J29173" s="161"/>
      <c r="AB29173" s="164"/>
    </row>
    <row r="29174" spans="10:28">
      <c r="J29174" s="161"/>
      <c r="AB29174" s="164"/>
    </row>
    <row r="29175" spans="10:28">
      <c r="J29175" s="161"/>
      <c r="AB29175" s="164"/>
    </row>
    <row r="29176" spans="10:28">
      <c r="J29176" s="161"/>
      <c r="AB29176" s="164"/>
    </row>
    <row r="29177" spans="10:28">
      <c r="J29177" s="161"/>
      <c r="AB29177" s="164"/>
    </row>
    <row r="29178" spans="10:28">
      <c r="J29178" s="161"/>
      <c r="AB29178" s="164"/>
    </row>
    <row r="29179" spans="10:28">
      <c r="J29179" s="161"/>
      <c r="AB29179" s="164"/>
    </row>
    <row r="29180" spans="10:28">
      <c r="J29180" s="161"/>
      <c r="AB29180" s="164"/>
    </row>
    <row r="29181" spans="10:28">
      <c r="J29181" s="161"/>
      <c r="AB29181" s="164"/>
    </row>
    <row r="29182" spans="10:28">
      <c r="J29182" s="161"/>
      <c r="AB29182" s="164"/>
    </row>
    <row r="29183" spans="10:28">
      <c r="J29183" s="161"/>
      <c r="AB29183" s="164"/>
    </row>
    <row r="29184" spans="10:28">
      <c r="J29184" s="161"/>
      <c r="AB29184" s="164"/>
    </row>
    <row r="29185" spans="10:28">
      <c r="J29185" s="161"/>
      <c r="AB29185" s="164"/>
    </row>
    <row r="29186" spans="10:28">
      <c r="J29186" s="161"/>
      <c r="AB29186" s="164"/>
    </row>
    <row r="29187" spans="10:28">
      <c r="J29187" s="161"/>
      <c r="AB29187" s="164"/>
    </row>
    <row r="29188" spans="10:28">
      <c r="J29188" s="161"/>
      <c r="AB29188" s="164"/>
    </row>
    <row r="29189" spans="10:28">
      <c r="J29189" s="161"/>
      <c r="AB29189" s="164"/>
    </row>
    <row r="29190" spans="10:28">
      <c r="J29190" s="161"/>
      <c r="AB29190" s="164"/>
    </row>
    <row r="29191" spans="10:28">
      <c r="J29191" s="161"/>
      <c r="AB29191" s="164"/>
    </row>
    <row r="29192" spans="10:28">
      <c r="J29192" s="161"/>
      <c r="AB29192" s="164"/>
    </row>
    <row r="29193" spans="10:28">
      <c r="J29193" s="161"/>
      <c r="AB29193" s="164"/>
    </row>
    <row r="29194" spans="10:28">
      <c r="J29194" s="161"/>
      <c r="AB29194" s="164"/>
    </row>
    <row r="29195" spans="10:28">
      <c r="J29195" s="161"/>
      <c r="AB29195" s="164"/>
    </row>
    <row r="29196" spans="10:28">
      <c r="J29196" s="161"/>
      <c r="AB29196" s="164"/>
    </row>
    <row r="29197" spans="10:28">
      <c r="J29197" s="161"/>
      <c r="AB29197" s="164"/>
    </row>
    <row r="29198" spans="10:28">
      <c r="J29198" s="161"/>
      <c r="AB29198" s="164"/>
    </row>
    <row r="29199" spans="10:28">
      <c r="J29199" s="161"/>
      <c r="AB29199" s="164"/>
    </row>
    <row r="29200" spans="10:28">
      <c r="J29200" s="161"/>
      <c r="AB29200" s="164"/>
    </row>
    <row r="29201" spans="10:28">
      <c r="J29201" s="161"/>
      <c r="AB29201" s="164"/>
    </row>
    <row r="29202" spans="10:28">
      <c r="J29202" s="161"/>
      <c r="AB29202" s="164"/>
    </row>
    <row r="29203" spans="10:28">
      <c r="J29203" s="161"/>
      <c r="AB29203" s="164"/>
    </row>
    <row r="29204" spans="10:28">
      <c r="J29204" s="161"/>
      <c r="AB29204" s="164"/>
    </row>
    <row r="29205" spans="10:28">
      <c r="J29205" s="161"/>
      <c r="AB29205" s="164"/>
    </row>
    <row r="29206" spans="10:28">
      <c r="J29206" s="161"/>
      <c r="AB29206" s="164"/>
    </row>
    <row r="29207" spans="10:28">
      <c r="J29207" s="161"/>
      <c r="AB29207" s="164"/>
    </row>
    <row r="29208" spans="10:28">
      <c r="J29208" s="161"/>
      <c r="AB29208" s="164"/>
    </row>
    <row r="29209" spans="10:28">
      <c r="J29209" s="161"/>
      <c r="AB29209" s="164"/>
    </row>
    <row r="29210" spans="10:28">
      <c r="J29210" s="161"/>
      <c r="AB29210" s="164"/>
    </row>
    <row r="29211" spans="10:28">
      <c r="J29211" s="161"/>
      <c r="AB29211" s="164"/>
    </row>
    <row r="29212" spans="10:28">
      <c r="J29212" s="161"/>
      <c r="AB29212" s="164"/>
    </row>
    <row r="29213" spans="10:28">
      <c r="J29213" s="161"/>
      <c r="AB29213" s="164"/>
    </row>
    <row r="29214" spans="10:28">
      <c r="J29214" s="161"/>
      <c r="AB29214" s="164"/>
    </row>
    <row r="29215" spans="10:28">
      <c r="J29215" s="161"/>
      <c r="AB29215" s="164"/>
    </row>
    <row r="29216" spans="10:28">
      <c r="J29216" s="161"/>
      <c r="AB29216" s="164"/>
    </row>
    <row r="29217" spans="10:28">
      <c r="J29217" s="161"/>
      <c r="AB29217" s="164"/>
    </row>
    <row r="29218" spans="10:28">
      <c r="J29218" s="161"/>
      <c r="AB29218" s="164"/>
    </row>
    <row r="29219" spans="10:28">
      <c r="J29219" s="161"/>
      <c r="AB29219" s="164"/>
    </row>
    <row r="29220" spans="10:28">
      <c r="J29220" s="161"/>
      <c r="AB29220" s="164"/>
    </row>
    <row r="29221" spans="10:28">
      <c r="J29221" s="161"/>
      <c r="AB29221" s="164"/>
    </row>
    <row r="29222" spans="10:28">
      <c r="J29222" s="161"/>
      <c r="AB29222" s="164"/>
    </row>
    <row r="29223" spans="10:28">
      <c r="J29223" s="161"/>
      <c r="AB29223" s="164"/>
    </row>
    <row r="29224" spans="10:28">
      <c r="J29224" s="161"/>
      <c r="AB29224" s="164"/>
    </row>
    <row r="29225" spans="10:28">
      <c r="J29225" s="161"/>
      <c r="AB29225" s="164"/>
    </row>
    <row r="29226" spans="10:28">
      <c r="J29226" s="161"/>
      <c r="AB29226" s="164"/>
    </row>
    <row r="29227" spans="10:28">
      <c r="J29227" s="161"/>
      <c r="AB29227" s="164"/>
    </row>
    <row r="29228" spans="10:28">
      <c r="J29228" s="161"/>
      <c r="AB29228" s="164"/>
    </row>
    <row r="29229" spans="10:28">
      <c r="J29229" s="161"/>
      <c r="AB29229" s="164"/>
    </row>
    <row r="29230" spans="10:28">
      <c r="J29230" s="161"/>
      <c r="AB29230" s="164"/>
    </row>
    <row r="29231" spans="10:28">
      <c r="J29231" s="161"/>
      <c r="AB29231" s="164"/>
    </row>
    <row r="29232" spans="10:28">
      <c r="J29232" s="161"/>
      <c r="AB29232" s="164"/>
    </row>
    <row r="29233" spans="5:28">
      <c r="E29233" s="166"/>
      <c r="J29233" s="161"/>
      <c r="AB29233" s="164"/>
    </row>
    <row r="29234" spans="5:28">
      <c r="E29234" s="166"/>
      <c r="J29234" s="161"/>
      <c r="AB29234" s="164"/>
    </row>
    <row r="29235" spans="5:28">
      <c r="E29235" s="166"/>
      <c r="J29235" s="161"/>
      <c r="AB29235" s="164"/>
    </row>
    <row r="29236" spans="5:28">
      <c r="E29236" s="166"/>
      <c r="J29236" s="161"/>
      <c r="AB29236" s="164"/>
    </row>
    <row r="29237" spans="5:28">
      <c r="E29237" s="166"/>
      <c r="J29237" s="161"/>
      <c r="AB29237" s="164"/>
    </row>
    <row r="29238" spans="5:28">
      <c r="E29238" s="166"/>
      <c r="J29238" s="161"/>
      <c r="AB29238" s="164"/>
    </row>
    <row r="29239" spans="5:28">
      <c r="J29239" s="161"/>
      <c r="AB29239" s="164"/>
    </row>
    <row r="29240" spans="5:28">
      <c r="J29240" s="161"/>
      <c r="AB29240" s="164"/>
    </row>
    <row r="29241" spans="5:28">
      <c r="J29241" s="161"/>
      <c r="AB29241" s="164"/>
    </row>
    <row r="29242" spans="5:28">
      <c r="J29242" s="161"/>
      <c r="AB29242" s="164"/>
    </row>
    <row r="29243" spans="5:28">
      <c r="J29243" s="161"/>
      <c r="AB29243" s="164"/>
    </row>
    <row r="29244" spans="5:28">
      <c r="J29244" s="161"/>
      <c r="AB29244" s="164"/>
    </row>
    <row r="29245" spans="5:28">
      <c r="J29245" s="161"/>
      <c r="AB29245" s="164"/>
    </row>
    <row r="29246" spans="5:28">
      <c r="J29246" s="161"/>
      <c r="AB29246" s="164"/>
    </row>
    <row r="29247" spans="5:28">
      <c r="J29247" s="161"/>
      <c r="AB29247" s="164"/>
    </row>
    <row r="29248" spans="5:28">
      <c r="J29248" s="161"/>
      <c r="AB29248" s="164"/>
    </row>
    <row r="29249" spans="10:28">
      <c r="J29249" s="161"/>
      <c r="AB29249" s="164"/>
    </row>
    <row r="29250" spans="10:28">
      <c r="J29250" s="161"/>
      <c r="AB29250" s="164"/>
    </row>
    <row r="29251" spans="10:28">
      <c r="J29251" s="161"/>
      <c r="AB29251" s="164"/>
    </row>
    <row r="29252" spans="10:28">
      <c r="J29252" s="161"/>
      <c r="AB29252" s="164"/>
    </row>
    <row r="29253" spans="10:28">
      <c r="J29253" s="161"/>
      <c r="AB29253" s="164"/>
    </row>
    <row r="29254" spans="10:28">
      <c r="J29254" s="161"/>
      <c r="AB29254" s="164"/>
    </row>
    <row r="29255" spans="10:28">
      <c r="J29255" s="161"/>
      <c r="AB29255" s="164"/>
    </row>
    <row r="29256" spans="10:28">
      <c r="J29256" s="161"/>
      <c r="AB29256" s="164"/>
    </row>
    <row r="29257" spans="10:28">
      <c r="J29257" s="161"/>
      <c r="AB29257" s="164"/>
    </row>
    <row r="29258" spans="10:28">
      <c r="J29258" s="161"/>
      <c r="AB29258" s="164"/>
    </row>
    <row r="29259" spans="10:28">
      <c r="J29259" s="161"/>
      <c r="AB29259" s="164"/>
    </row>
    <row r="29260" spans="10:28">
      <c r="J29260" s="161"/>
      <c r="AB29260" s="164"/>
    </row>
    <row r="29261" spans="10:28">
      <c r="J29261" s="161"/>
      <c r="AB29261" s="164"/>
    </row>
    <row r="29262" spans="10:28">
      <c r="J29262" s="161"/>
      <c r="AB29262" s="164"/>
    </row>
    <row r="29263" spans="10:28">
      <c r="J29263" s="161"/>
      <c r="AB29263" s="164"/>
    </row>
    <row r="29264" spans="10:28">
      <c r="J29264" s="161"/>
      <c r="AB29264" s="164"/>
    </row>
    <row r="29265" spans="10:28">
      <c r="J29265" s="161"/>
      <c r="AB29265" s="164"/>
    </row>
    <row r="29266" spans="10:28">
      <c r="J29266" s="161"/>
      <c r="AB29266" s="164"/>
    </row>
    <row r="29267" spans="10:28">
      <c r="J29267" s="161"/>
      <c r="AB29267" s="164"/>
    </row>
    <row r="29268" spans="10:28">
      <c r="J29268" s="161"/>
      <c r="AB29268" s="164"/>
    </row>
    <row r="29269" spans="10:28">
      <c r="J29269" s="161"/>
      <c r="AB29269" s="164"/>
    </row>
    <row r="29270" spans="10:28">
      <c r="J29270" s="161"/>
      <c r="AB29270" s="164"/>
    </row>
    <row r="29271" spans="10:28">
      <c r="J29271" s="161"/>
      <c r="AB29271" s="164"/>
    </row>
    <row r="29272" spans="10:28">
      <c r="J29272" s="161"/>
      <c r="AB29272" s="164"/>
    </row>
    <row r="29273" spans="10:28">
      <c r="J29273" s="161"/>
      <c r="AB29273" s="164"/>
    </row>
    <row r="29274" spans="10:28">
      <c r="J29274" s="161"/>
      <c r="AB29274" s="164"/>
    </row>
    <row r="29275" spans="10:28">
      <c r="J29275" s="161"/>
      <c r="AB29275" s="164"/>
    </row>
    <row r="29276" spans="10:28">
      <c r="J29276" s="161"/>
      <c r="AB29276" s="164"/>
    </row>
    <row r="29277" spans="10:28">
      <c r="J29277" s="161"/>
      <c r="AB29277" s="164"/>
    </row>
    <row r="29278" spans="10:28">
      <c r="J29278" s="161"/>
      <c r="AB29278" s="164"/>
    </row>
    <row r="29279" spans="10:28">
      <c r="J29279" s="161"/>
      <c r="AB29279" s="164"/>
    </row>
    <row r="29280" spans="10:28">
      <c r="J29280" s="161"/>
      <c r="AB29280" s="164"/>
    </row>
    <row r="29281" spans="10:28">
      <c r="J29281" s="161"/>
      <c r="AB29281" s="164"/>
    </row>
    <row r="29282" spans="10:28">
      <c r="J29282" s="161"/>
      <c r="AB29282" s="164"/>
    </row>
    <row r="29283" spans="10:28">
      <c r="J29283" s="161"/>
      <c r="AB29283" s="164"/>
    </row>
    <row r="29284" spans="10:28">
      <c r="J29284" s="161"/>
      <c r="AB29284" s="164"/>
    </row>
    <row r="29285" spans="10:28">
      <c r="J29285" s="161"/>
      <c r="AB29285" s="164"/>
    </row>
    <row r="29286" spans="10:28">
      <c r="J29286" s="161"/>
      <c r="AB29286" s="164"/>
    </row>
    <row r="29287" spans="10:28">
      <c r="J29287" s="161"/>
      <c r="AB29287" s="164"/>
    </row>
    <row r="29288" spans="10:28">
      <c r="J29288" s="161"/>
      <c r="AB29288" s="164"/>
    </row>
    <row r="29289" spans="10:28">
      <c r="J29289" s="161"/>
      <c r="AB29289" s="164"/>
    </row>
    <row r="29290" spans="10:28">
      <c r="J29290" s="161"/>
      <c r="AB29290" s="164"/>
    </row>
    <row r="29291" spans="10:28">
      <c r="J29291" s="161"/>
      <c r="AB29291" s="164"/>
    </row>
    <row r="29292" spans="10:28">
      <c r="J29292" s="161"/>
      <c r="AB29292" s="164"/>
    </row>
    <row r="29293" spans="10:28">
      <c r="J29293" s="161"/>
      <c r="AB29293" s="164"/>
    </row>
    <row r="29294" spans="10:28">
      <c r="J29294" s="161"/>
      <c r="AB29294" s="164"/>
    </row>
    <row r="29295" spans="10:28">
      <c r="J29295" s="161"/>
      <c r="AB29295" s="164"/>
    </row>
    <row r="29296" spans="10:28">
      <c r="J29296" s="161"/>
      <c r="AB29296" s="164"/>
    </row>
    <row r="29297" spans="10:28">
      <c r="J29297" s="161"/>
      <c r="AB29297" s="164"/>
    </row>
    <row r="29298" spans="10:28">
      <c r="J29298" s="161"/>
      <c r="AB29298" s="164"/>
    </row>
    <row r="29299" spans="10:28">
      <c r="J29299" s="161"/>
      <c r="AB29299" s="164"/>
    </row>
    <row r="29300" spans="10:28">
      <c r="J29300" s="161"/>
      <c r="AB29300" s="164"/>
    </row>
    <row r="29301" spans="10:28">
      <c r="J29301" s="161"/>
      <c r="AB29301" s="164"/>
    </row>
    <row r="29302" spans="10:28">
      <c r="J29302" s="161"/>
      <c r="AB29302" s="164"/>
    </row>
    <row r="29303" spans="10:28">
      <c r="J29303" s="161"/>
      <c r="AB29303" s="164"/>
    </row>
    <row r="29304" spans="10:28">
      <c r="J29304" s="161"/>
      <c r="AB29304" s="164"/>
    </row>
    <row r="29305" spans="10:28">
      <c r="J29305" s="161"/>
      <c r="AB29305" s="164"/>
    </row>
    <row r="29306" spans="10:28">
      <c r="J29306" s="161"/>
      <c r="AB29306" s="164"/>
    </row>
    <row r="29307" spans="10:28">
      <c r="J29307" s="161"/>
      <c r="AB29307" s="164"/>
    </row>
    <row r="29308" spans="10:28">
      <c r="J29308" s="161"/>
      <c r="AB29308" s="164"/>
    </row>
    <row r="29309" spans="10:28">
      <c r="J29309" s="161"/>
      <c r="AB29309" s="164"/>
    </row>
    <row r="29310" spans="10:28">
      <c r="J29310" s="161"/>
      <c r="AB29310" s="164"/>
    </row>
    <row r="29311" spans="10:28">
      <c r="J29311" s="161"/>
      <c r="AB29311" s="164"/>
    </row>
    <row r="29312" spans="10:28">
      <c r="J29312" s="161"/>
      <c r="AB29312" s="164"/>
    </row>
    <row r="29313" spans="10:28">
      <c r="J29313" s="161"/>
      <c r="AB29313" s="164"/>
    </row>
    <row r="29314" spans="10:28">
      <c r="J29314" s="161"/>
      <c r="AB29314" s="164"/>
    </row>
    <row r="29315" spans="10:28">
      <c r="J29315" s="161"/>
      <c r="AB29315" s="164"/>
    </row>
    <row r="29316" spans="10:28">
      <c r="J29316" s="161"/>
      <c r="AB29316" s="164"/>
    </row>
    <row r="29317" spans="10:28">
      <c r="J29317" s="161"/>
      <c r="AB29317" s="164"/>
    </row>
    <row r="29318" spans="10:28">
      <c r="J29318" s="161"/>
      <c r="AB29318" s="164"/>
    </row>
    <row r="29319" spans="10:28">
      <c r="J29319" s="161"/>
      <c r="AB29319" s="164"/>
    </row>
    <row r="29320" spans="10:28">
      <c r="J29320" s="161"/>
      <c r="AB29320" s="164"/>
    </row>
    <row r="29321" spans="10:28">
      <c r="J29321" s="161"/>
      <c r="AB29321" s="164"/>
    </row>
    <row r="29322" spans="10:28">
      <c r="J29322" s="161"/>
      <c r="AB29322" s="164"/>
    </row>
    <row r="29323" spans="10:28">
      <c r="J29323" s="161"/>
      <c r="AB29323" s="164"/>
    </row>
    <row r="29324" spans="10:28">
      <c r="J29324" s="161"/>
      <c r="AB29324" s="164"/>
    </row>
    <row r="29325" spans="10:28">
      <c r="J29325" s="161"/>
      <c r="AB29325" s="164"/>
    </row>
    <row r="29326" spans="10:28">
      <c r="J29326" s="161"/>
      <c r="AB29326" s="164"/>
    </row>
    <row r="29327" spans="10:28">
      <c r="J29327" s="161"/>
      <c r="AB29327" s="164"/>
    </row>
    <row r="29328" spans="10:28">
      <c r="J29328" s="161"/>
      <c r="AB29328" s="164"/>
    </row>
    <row r="29329" spans="10:28">
      <c r="J29329" s="161"/>
      <c r="AB29329" s="164"/>
    </row>
    <row r="29330" spans="10:28">
      <c r="J29330" s="161"/>
      <c r="AB29330" s="164"/>
    </row>
    <row r="29331" spans="10:28">
      <c r="J29331" s="161"/>
      <c r="AB29331" s="164"/>
    </row>
    <row r="29332" spans="10:28">
      <c r="J29332" s="161"/>
      <c r="AB29332" s="164"/>
    </row>
    <row r="29333" spans="10:28">
      <c r="J29333" s="161"/>
      <c r="AB29333" s="164"/>
    </row>
    <row r="29334" spans="10:28">
      <c r="J29334" s="161"/>
      <c r="AB29334" s="164"/>
    </row>
    <row r="29335" spans="10:28">
      <c r="J29335" s="161"/>
      <c r="AB29335" s="164"/>
    </row>
    <row r="29336" spans="10:28">
      <c r="J29336" s="161"/>
      <c r="AB29336" s="164"/>
    </row>
    <row r="29337" spans="10:28">
      <c r="J29337" s="161"/>
      <c r="AB29337" s="164"/>
    </row>
    <row r="29338" spans="10:28">
      <c r="J29338" s="161"/>
      <c r="AB29338" s="164"/>
    </row>
    <row r="29339" spans="10:28">
      <c r="J29339" s="161"/>
      <c r="AB29339" s="164"/>
    </row>
    <row r="29340" spans="10:28">
      <c r="J29340" s="161"/>
      <c r="AB29340" s="164"/>
    </row>
    <row r="29341" spans="10:28">
      <c r="J29341" s="161"/>
      <c r="AB29341" s="164"/>
    </row>
    <row r="29342" spans="10:28">
      <c r="J29342" s="161"/>
      <c r="AB29342" s="164"/>
    </row>
    <row r="29343" spans="10:28">
      <c r="J29343" s="161"/>
      <c r="AB29343" s="164"/>
    </row>
    <row r="29344" spans="10:28">
      <c r="J29344" s="161"/>
      <c r="AB29344" s="164"/>
    </row>
    <row r="29345" spans="5:28">
      <c r="J29345" s="161"/>
      <c r="AB29345" s="164"/>
    </row>
    <row r="29346" spans="5:28">
      <c r="J29346" s="161"/>
      <c r="AB29346" s="164"/>
    </row>
    <row r="29347" spans="5:28">
      <c r="E29347" s="166"/>
      <c r="J29347" s="161"/>
      <c r="AB29347" s="164"/>
    </row>
    <row r="29348" spans="5:28">
      <c r="E29348" s="166"/>
      <c r="J29348" s="161"/>
      <c r="AB29348" s="164"/>
    </row>
    <row r="29349" spans="5:28">
      <c r="E29349" s="166"/>
      <c r="J29349" s="161"/>
      <c r="AB29349" s="164"/>
    </row>
    <row r="29350" spans="5:28">
      <c r="E29350" s="166"/>
      <c r="J29350" s="161"/>
      <c r="AB29350" s="164"/>
    </row>
    <row r="29351" spans="5:28">
      <c r="E29351" s="166"/>
      <c r="J29351" s="161"/>
      <c r="AB29351" s="164"/>
    </row>
    <row r="29352" spans="5:28">
      <c r="E29352" s="166"/>
      <c r="J29352" s="161"/>
      <c r="AB29352" s="164"/>
    </row>
    <row r="29353" spans="5:28">
      <c r="E29353" s="166"/>
      <c r="J29353" s="161"/>
      <c r="AB29353" s="164"/>
    </row>
    <row r="29354" spans="5:28">
      <c r="E29354" s="166"/>
      <c r="J29354" s="161"/>
      <c r="AB29354" s="164"/>
    </row>
    <row r="29355" spans="5:28">
      <c r="E29355" s="166"/>
      <c r="J29355" s="161"/>
      <c r="AB29355" s="164"/>
    </row>
    <row r="29356" spans="5:28">
      <c r="E29356" s="166"/>
      <c r="J29356" s="161"/>
      <c r="AB29356" s="164"/>
    </row>
    <row r="29357" spans="5:28">
      <c r="E29357" s="166"/>
      <c r="J29357" s="161"/>
      <c r="AB29357" s="164"/>
    </row>
    <row r="29358" spans="5:28">
      <c r="E29358" s="166"/>
      <c r="J29358" s="161"/>
      <c r="AB29358" s="164"/>
    </row>
    <row r="29359" spans="5:28">
      <c r="E29359" s="166"/>
      <c r="J29359" s="161"/>
      <c r="AB29359" s="164"/>
    </row>
    <row r="29360" spans="5:28">
      <c r="J29360" s="161"/>
      <c r="AB29360" s="164"/>
    </row>
    <row r="29361" spans="10:28">
      <c r="J29361" s="161"/>
      <c r="AB29361" s="164"/>
    </row>
    <row r="29362" spans="10:28">
      <c r="J29362" s="161"/>
      <c r="AB29362" s="164"/>
    </row>
    <row r="29363" spans="10:28">
      <c r="J29363" s="161"/>
      <c r="AB29363" s="164"/>
    </row>
    <row r="29364" spans="10:28">
      <c r="J29364" s="161"/>
      <c r="AB29364" s="164"/>
    </row>
    <row r="29365" spans="10:28">
      <c r="J29365" s="161"/>
      <c r="AB29365" s="164"/>
    </row>
    <row r="29366" spans="10:28">
      <c r="J29366" s="161"/>
      <c r="AB29366" s="164"/>
    </row>
    <row r="29367" spans="10:28">
      <c r="J29367" s="161"/>
      <c r="AB29367" s="164"/>
    </row>
    <row r="29368" spans="10:28">
      <c r="J29368" s="161"/>
      <c r="AB29368" s="164"/>
    </row>
    <row r="29369" spans="10:28">
      <c r="J29369" s="161"/>
      <c r="AB29369" s="164"/>
    </row>
    <row r="29370" spans="10:28">
      <c r="J29370" s="161"/>
      <c r="AB29370" s="164"/>
    </row>
    <row r="29371" spans="10:28">
      <c r="J29371" s="161"/>
      <c r="AB29371" s="164"/>
    </row>
    <row r="29372" spans="10:28">
      <c r="J29372" s="161"/>
      <c r="AB29372" s="164"/>
    </row>
    <row r="29373" spans="10:28">
      <c r="J29373" s="161"/>
      <c r="AB29373" s="164"/>
    </row>
    <row r="29374" spans="10:28">
      <c r="J29374" s="161"/>
      <c r="AB29374" s="164"/>
    </row>
    <row r="29375" spans="10:28">
      <c r="J29375" s="161"/>
      <c r="AB29375" s="164"/>
    </row>
    <row r="29376" spans="10:28">
      <c r="J29376" s="161"/>
      <c r="AB29376" s="164"/>
    </row>
    <row r="29377" spans="10:28">
      <c r="J29377" s="161"/>
      <c r="AB29377" s="164"/>
    </row>
    <row r="29378" spans="10:28">
      <c r="J29378" s="161"/>
      <c r="AB29378" s="164"/>
    </row>
    <row r="29379" spans="10:28">
      <c r="J29379" s="161"/>
      <c r="AB29379" s="164"/>
    </row>
    <row r="29380" spans="10:28">
      <c r="J29380" s="161"/>
      <c r="AB29380" s="164"/>
    </row>
    <row r="29381" spans="10:28">
      <c r="J29381" s="161"/>
      <c r="AB29381" s="164"/>
    </row>
    <row r="29382" spans="10:28">
      <c r="J29382" s="161"/>
      <c r="AB29382" s="164"/>
    </row>
    <row r="29383" spans="10:28">
      <c r="J29383" s="161"/>
      <c r="AB29383" s="164"/>
    </row>
    <row r="29384" spans="10:28">
      <c r="J29384" s="161"/>
      <c r="AB29384" s="164"/>
    </row>
    <row r="29385" spans="10:28">
      <c r="J29385" s="161"/>
      <c r="AB29385" s="164"/>
    </row>
    <row r="29386" spans="10:28">
      <c r="J29386" s="161"/>
      <c r="AB29386" s="164"/>
    </row>
    <row r="29387" spans="10:28">
      <c r="J29387" s="161"/>
      <c r="AB29387" s="164"/>
    </row>
    <row r="29388" spans="10:28">
      <c r="J29388" s="161"/>
      <c r="AB29388" s="164"/>
    </row>
    <row r="29389" spans="10:28">
      <c r="J29389" s="161"/>
      <c r="AB29389" s="164"/>
    </row>
    <row r="29390" spans="10:28">
      <c r="J29390" s="161"/>
      <c r="AB29390" s="164"/>
    </row>
    <row r="29391" spans="10:28">
      <c r="J29391" s="161"/>
      <c r="AB29391" s="164"/>
    </row>
    <row r="29392" spans="10:28">
      <c r="J29392" s="161"/>
      <c r="AB29392" s="164"/>
    </row>
    <row r="29393" spans="10:28">
      <c r="J29393" s="161"/>
      <c r="AB29393" s="164"/>
    </row>
    <row r="29394" spans="10:28">
      <c r="J29394" s="161"/>
      <c r="AB29394" s="164"/>
    </row>
    <row r="29395" spans="10:28">
      <c r="J29395" s="161"/>
      <c r="AB29395" s="164"/>
    </row>
    <row r="29396" spans="10:28">
      <c r="J29396" s="161"/>
      <c r="AB29396" s="164"/>
    </row>
    <row r="29397" spans="10:28">
      <c r="J29397" s="161"/>
      <c r="AB29397" s="164"/>
    </row>
    <row r="29398" spans="10:28">
      <c r="J29398" s="161"/>
      <c r="AB29398" s="164"/>
    </row>
    <row r="29399" spans="10:28">
      <c r="J29399" s="161"/>
      <c r="AB29399" s="164"/>
    </row>
    <row r="29400" spans="10:28">
      <c r="J29400" s="161"/>
      <c r="AB29400" s="164"/>
    </row>
    <row r="29401" spans="10:28">
      <c r="J29401" s="161"/>
      <c r="AB29401" s="164"/>
    </row>
    <row r="29402" spans="10:28">
      <c r="J29402" s="161"/>
      <c r="AB29402" s="164"/>
    </row>
    <row r="29403" spans="10:28">
      <c r="J29403" s="161"/>
      <c r="AB29403" s="164"/>
    </row>
    <row r="29404" spans="10:28">
      <c r="J29404" s="161"/>
      <c r="AB29404" s="164"/>
    </row>
    <row r="29405" spans="10:28">
      <c r="J29405" s="161"/>
      <c r="AB29405" s="164"/>
    </row>
    <row r="29406" spans="10:28">
      <c r="J29406" s="161"/>
      <c r="AB29406" s="164"/>
    </row>
    <row r="29407" spans="10:28">
      <c r="J29407" s="161"/>
      <c r="AB29407" s="164"/>
    </row>
    <row r="29408" spans="10:28">
      <c r="J29408" s="161"/>
      <c r="AB29408" s="164"/>
    </row>
    <row r="29409" spans="10:28">
      <c r="J29409" s="161"/>
      <c r="AB29409" s="164"/>
    </row>
    <row r="29410" spans="10:28">
      <c r="J29410" s="161"/>
      <c r="AB29410" s="164"/>
    </row>
    <row r="29411" spans="10:28">
      <c r="J29411" s="161"/>
      <c r="AB29411" s="164"/>
    </row>
    <row r="29412" spans="10:28">
      <c r="J29412" s="161"/>
      <c r="AB29412" s="164"/>
    </row>
    <row r="29413" spans="10:28">
      <c r="J29413" s="161"/>
      <c r="AB29413" s="164"/>
    </row>
    <row r="29414" spans="10:28">
      <c r="J29414" s="161"/>
      <c r="AB29414" s="164"/>
    </row>
    <row r="29415" spans="10:28">
      <c r="J29415" s="161"/>
      <c r="AB29415" s="164"/>
    </row>
    <row r="29416" spans="10:28">
      <c r="J29416" s="161"/>
      <c r="AB29416" s="164"/>
    </row>
    <row r="29417" spans="10:28">
      <c r="J29417" s="161"/>
      <c r="AB29417" s="164"/>
    </row>
    <row r="29418" spans="10:28">
      <c r="J29418" s="161"/>
      <c r="AB29418" s="164"/>
    </row>
    <row r="29419" spans="10:28">
      <c r="J29419" s="161"/>
      <c r="AB29419" s="164"/>
    </row>
    <row r="29420" spans="10:28">
      <c r="J29420" s="161"/>
      <c r="AB29420" s="164"/>
    </row>
    <row r="29421" spans="10:28">
      <c r="J29421" s="161"/>
      <c r="AB29421" s="164"/>
    </row>
    <row r="29422" spans="10:28">
      <c r="J29422" s="161"/>
      <c r="AB29422" s="164"/>
    </row>
    <row r="29423" spans="10:28">
      <c r="J29423" s="161"/>
      <c r="AB29423" s="164"/>
    </row>
    <row r="29424" spans="10:28">
      <c r="J29424" s="161"/>
      <c r="AB29424" s="164"/>
    </row>
    <row r="29425" spans="10:28">
      <c r="J29425" s="161"/>
      <c r="AB29425" s="164"/>
    </row>
    <row r="29426" spans="10:28">
      <c r="J29426" s="161"/>
      <c r="AB29426" s="164"/>
    </row>
    <row r="29427" spans="10:28">
      <c r="J29427" s="161"/>
      <c r="AB29427" s="164"/>
    </row>
    <row r="29428" spans="10:28">
      <c r="J29428" s="161"/>
      <c r="AB29428" s="164"/>
    </row>
    <row r="29429" spans="10:28">
      <c r="J29429" s="161"/>
      <c r="AB29429" s="164"/>
    </row>
    <row r="29430" spans="10:28">
      <c r="J29430" s="161"/>
      <c r="AB29430" s="164"/>
    </row>
    <row r="29431" spans="10:28">
      <c r="J29431" s="161"/>
      <c r="AB29431" s="164"/>
    </row>
    <row r="29432" spans="10:28">
      <c r="J29432" s="161"/>
      <c r="AB29432" s="164"/>
    </row>
    <row r="29433" spans="10:28">
      <c r="J29433" s="161"/>
      <c r="AB29433" s="164"/>
    </row>
    <row r="29434" spans="10:28">
      <c r="J29434" s="161"/>
      <c r="AB29434" s="164"/>
    </row>
    <row r="29435" spans="10:28">
      <c r="J29435" s="161"/>
      <c r="AB29435" s="164"/>
    </row>
    <row r="29436" spans="10:28">
      <c r="J29436" s="161"/>
      <c r="AB29436" s="164"/>
    </row>
    <row r="29437" spans="10:28">
      <c r="J29437" s="161"/>
      <c r="AB29437" s="164"/>
    </row>
    <row r="29438" spans="10:28">
      <c r="J29438" s="161"/>
      <c r="AB29438" s="164"/>
    </row>
    <row r="29439" spans="10:28">
      <c r="J29439" s="161"/>
      <c r="AB29439" s="164"/>
    </row>
    <row r="29440" spans="10:28">
      <c r="J29440" s="161"/>
      <c r="AB29440" s="164"/>
    </row>
    <row r="29441" spans="10:28">
      <c r="J29441" s="161"/>
      <c r="AB29441" s="164"/>
    </row>
    <row r="29442" spans="10:28">
      <c r="J29442" s="161"/>
      <c r="AB29442" s="164"/>
    </row>
    <row r="29443" spans="10:28">
      <c r="J29443" s="161"/>
      <c r="AB29443" s="164"/>
    </row>
    <row r="29444" spans="10:28">
      <c r="J29444" s="161"/>
      <c r="AB29444" s="164"/>
    </row>
    <row r="29445" spans="10:28">
      <c r="J29445" s="161"/>
      <c r="AB29445" s="164"/>
    </row>
    <row r="29446" spans="10:28">
      <c r="J29446" s="161"/>
      <c r="AB29446" s="164"/>
    </row>
    <row r="29447" spans="10:28">
      <c r="J29447" s="161"/>
      <c r="AB29447" s="164"/>
    </row>
    <row r="29448" spans="10:28">
      <c r="J29448" s="161"/>
      <c r="AB29448" s="164"/>
    </row>
    <row r="29449" spans="10:28">
      <c r="J29449" s="161"/>
      <c r="AB29449" s="164"/>
    </row>
    <row r="29450" spans="10:28">
      <c r="J29450" s="161"/>
      <c r="AB29450" s="164"/>
    </row>
    <row r="29451" spans="10:28">
      <c r="J29451" s="161"/>
      <c r="AB29451" s="164"/>
    </row>
    <row r="29452" spans="10:28">
      <c r="J29452" s="161"/>
      <c r="AB29452" s="164"/>
    </row>
    <row r="29453" spans="10:28">
      <c r="J29453" s="161"/>
      <c r="AB29453" s="164"/>
    </row>
    <row r="29454" spans="10:28">
      <c r="J29454" s="161"/>
      <c r="AB29454" s="164"/>
    </row>
    <row r="29455" spans="10:28">
      <c r="J29455" s="161"/>
      <c r="AB29455" s="164"/>
    </row>
    <row r="29456" spans="10:28">
      <c r="J29456" s="161"/>
      <c r="AB29456" s="164"/>
    </row>
    <row r="29457" spans="10:28">
      <c r="J29457" s="161"/>
      <c r="AB29457" s="164"/>
    </row>
    <row r="29458" spans="10:28">
      <c r="J29458" s="161"/>
      <c r="AB29458" s="164"/>
    </row>
    <row r="29459" spans="10:28">
      <c r="J29459" s="161"/>
      <c r="AB29459" s="164"/>
    </row>
    <row r="29460" spans="10:28">
      <c r="J29460" s="161"/>
      <c r="AB29460" s="164"/>
    </row>
    <row r="29461" spans="10:28">
      <c r="J29461" s="161"/>
      <c r="AB29461" s="164"/>
    </row>
    <row r="29462" spans="10:28">
      <c r="J29462" s="161"/>
      <c r="AB29462" s="164"/>
    </row>
    <row r="29463" spans="10:28">
      <c r="J29463" s="161"/>
      <c r="AB29463" s="164"/>
    </row>
    <row r="29464" spans="10:28">
      <c r="J29464" s="161"/>
      <c r="AB29464" s="164"/>
    </row>
    <row r="29465" spans="10:28">
      <c r="J29465" s="161"/>
      <c r="AB29465" s="164"/>
    </row>
    <row r="29466" spans="10:28">
      <c r="J29466" s="161"/>
      <c r="AB29466" s="164"/>
    </row>
    <row r="29467" spans="10:28">
      <c r="J29467" s="161"/>
      <c r="AB29467" s="164"/>
    </row>
    <row r="29468" spans="10:28">
      <c r="J29468" s="161"/>
      <c r="AB29468" s="164"/>
    </row>
    <row r="29469" spans="10:28">
      <c r="J29469" s="161"/>
      <c r="AB29469" s="164"/>
    </row>
    <row r="29470" spans="10:28">
      <c r="J29470" s="161"/>
      <c r="AB29470" s="164"/>
    </row>
    <row r="29471" spans="10:28">
      <c r="J29471" s="161"/>
      <c r="AB29471" s="164"/>
    </row>
    <row r="29472" spans="10:28">
      <c r="J29472" s="161"/>
      <c r="AB29472" s="164"/>
    </row>
    <row r="29473" spans="10:28">
      <c r="J29473" s="161"/>
      <c r="AB29473" s="164"/>
    </row>
    <row r="29474" spans="10:28">
      <c r="J29474" s="161"/>
      <c r="AB29474" s="164"/>
    </row>
    <row r="29475" spans="10:28">
      <c r="J29475" s="161"/>
      <c r="AB29475" s="164"/>
    </row>
    <row r="29476" spans="10:28">
      <c r="J29476" s="161"/>
      <c r="AB29476" s="164"/>
    </row>
    <row r="29477" spans="10:28">
      <c r="J29477" s="161"/>
      <c r="AB29477" s="164"/>
    </row>
    <row r="29478" spans="10:28">
      <c r="J29478" s="161"/>
      <c r="AB29478" s="164"/>
    </row>
    <row r="29479" spans="10:28">
      <c r="J29479" s="161"/>
      <c r="AB29479" s="164"/>
    </row>
    <row r="29480" spans="10:28">
      <c r="J29480" s="161"/>
      <c r="AB29480" s="164"/>
    </row>
    <row r="29481" spans="10:28">
      <c r="J29481" s="161"/>
      <c r="AB29481" s="164"/>
    </row>
    <row r="29482" spans="10:28">
      <c r="J29482" s="161"/>
      <c r="AB29482" s="164"/>
    </row>
    <row r="29483" spans="10:28">
      <c r="J29483" s="161"/>
      <c r="AB29483" s="164"/>
    </row>
    <row r="29484" spans="10:28">
      <c r="J29484" s="161"/>
      <c r="AB29484" s="164"/>
    </row>
    <row r="29485" spans="10:28">
      <c r="J29485" s="161"/>
      <c r="AB29485" s="164"/>
    </row>
    <row r="29486" spans="10:28">
      <c r="J29486" s="161"/>
      <c r="AB29486" s="164"/>
    </row>
    <row r="29487" spans="10:28">
      <c r="J29487" s="161"/>
      <c r="AB29487" s="164"/>
    </row>
    <row r="29488" spans="10:28">
      <c r="J29488" s="161"/>
      <c r="AB29488" s="164"/>
    </row>
    <row r="29489" spans="5:28">
      <c r="E29489" s="166"/>
      <c r="J29489" s="161"/>
      <c r="AB29489" s="164"/>
    </row>
    <row r="29490" spans="5:28">
      <c r="E29490" s="166"/>
      <c r="J29490" s="161"/>
      <c r="AB29490" s="164"/>
    </row>
    <row r="29491" spans="5:28">
      <c r="E29491" s="166"/>
      <c r="J29491" s="161"/>
      <c r="AB29491" s="164"/>
    </row>
    <row r="29492" spans="5:28">
      <c r="E29492" s="166"/>
      <c r="J29492" s="161"/>
      <c r="AB29492" s="164"/>
    </row>
    <row r="29493" spans="5:28">
      <c r="E29493" s="166"/>
      <c r="J29493" s="161"/>
      <c r="AB29493" s="164"/>
    </row>
    <row r="29494" spans="5:28">
      <c r="J29494" s="161"/>
      <c r="AB29494" s="164"/>
    </row>
    <row r="29495" spans="5:28">
      <c r="J29495" s="161"/>
      <c r="AB29495" s="164"/>
    </row>
    <row r="29496" spans="5:28">
      <c r="J29496" s="161"/>
      <c r="AB29496" s="164"/>
    </row>
    <row r="29497" spans="5:28">
      <c r="J29497" s="161"/>
      <c r="AB29497" s="164"/>
    </row>
    <row r="29498" spans="5:28">
      <c r="J29498" s="161"/>
      <c r="AB29498" s="164"/>
    </row>
    <row r="29499" spans="5:28">
      <c r="J29499" s="161"/>
      <c r="AB29499" s="164"/>
    </row>
    <row r="29500" spans="5:28">
      <c r="J29500" s="161"/>
      <c r="AB29500" s="164"/>
    </row>
    <row r="29501" spans="5:28">
      <c r="J29501" s="161"/>
      <c r="AB29501" s="164"/>
    </row>
    <row r="29502" spans="5:28">
      <c r="J29502" s="161"/>
      <c r="AB29502" s="164"/>
    </row>
    <row r="29503" spans="5:28">
      <c r="J29503" s="161"/>
      <c r="AB29503" s="164"/>
    </row>
    <row r="29504" spans="5:28">
      <c r="J29504" s="161"/>
      <c r="AB29504" s="164"/>
    </row>
    <row r="29505" spans="10:28">
      <c r="J29505" s="161"/>
      <c r="AB29505" s="164"/>
    </row>
    <row r="29506" spans="10:28">
      <c r="J29506" s="161"/>
      <c r="AB29506" s="164"/>
    </row>
    <row r="29507" spans="10:28">
      <c r="J29507" s="161"/>
      <c r="AB29507" s="164"/>
    </row>
    <row r="29508" spans="10:28">
      <c r="J29508" s="161"/>
      <c r="AB29508" s="164"/>
    </row>
    <row r="29509" spans="10:28">
      <c r="J29509" s="161"/>
      <c r="AB29509" s="164"/>
    </row>
    <row r="29510" spans="10:28">
      <c r="J29510" s="161"/>
      <c r="AB29510" s="164"/>
    </row>
    <row r="29511" spans="10:28">
      <c r="J29511" s="161"/>
      <c r="AB29511" s="164"/>
    </row>
    <row r="29512" spans="10:28">
      <c r="J29512" s="161"/>
      <c r="AB29512" s="164"/>
    </row>
    <row r="29513" spans="10:28">
      <c r="J29513" s="161"/>
      <c r="AB29513" s="164"/>
    </row>
    <row r="29514" spans="10:28">
      <c r="J29514" s="161"/>
      <c r="AB29514" s="164"/>
    </row>
    <row r="29515" spans="10:28">
      <c r="J29515" s="161"/>
      <c r="AB29515" s="164"/>
    </row>
    <row r="29516" spans="10:28">
      <c r="J29516" s="161"/>
      <c r="AB29516" s="164"/>
    </row>
    <row r="29517" spans="10:28">
      <c r="J29517" s="161"/>
      <c r="AB29517" s="164"/>
    </row>
    <row r="29518" spans="10:28">
      <c r="J29518" s="161"/>
      <c r="AB29518" s="164"/>
    </row>
    <row r="29519" spans="10:28">
      <c r="J29519" s="161"/>
      <c r="AB29519" s="164"/>
    </row>
    <row r="29520" spans="10:28">
      <c r="J29520" s="161"/>
      <c r="AB29520" s="164"/>
    </row>
    <row r="29521" spans="10:28">
      <c r="J29521" s="161"/>
      <c r="AB29521" s="164"/>
    </row>
    <row r="29522" spans="10:28">
      <c r="J29522" s="161"/>
      <c r="AB29522" s="164"/>
    </row>
    <row r="29523" spans="10:28">
      <c r="J29523" s="161"/>
      <c r="AB29523" s="164"/>
    </row>
    <row r="29524" spans="10:28">
      <c r="J29524" s="161"/>
      <c r="AB29524" s="164"/>
    </row>
    <row r="29525" spans="10:28">
      <c r="J29525" s="161"/>
      <c r="AB29525" s="164"/>
    </row>
    <row r="29526" spans="10:28">
      <c r="J29526" s="161"/>
      <c r="AB29526" s="164"/>
    </row>
    <row r="29527" spans="10:28">
      <c r="J29527" s="161"/>
      <c r="AB29527" s="164"/>
    </row>
    <row r="29528" spans="10:28">
      <c r="J29528" s="161"/>
      <c r="AB29528" s="164"/>
    </row>
    <row r="29529" spans="10:28">
      <c r="J29529" s="161"/>
      <c r="AB29529" s="164"/>
    </row>
    <row r="29530" spans="10:28">
      <c r="J29530" s="161"/>
      <c r="AB29530" s="164"/>
    </row>
    <row r="29531" spans="10:28">
      <c r="J29531" s="161"/>
      <c r="AB29531" s="164"/>
    </row>
    <row r="29532" spans="10:28">
      <c r="J29532" s="161"/>
      <c r="AB29532" s="164"/>
    </row>
    <row r="29533" spans="10:28">
      <c r="J29533" s="161"/>
      <c r="AB29533" s="164"/>
    </row>
    <row r="29534" spans="10:28">
      <c r="J29534" s="161"/>
      <c r="AB29534" s="164"/>
    </row>
    <row r="29535" spans="10:28">
      <c r="J29535" s="161"/>
      <c r="AB29535" s="164"/>
    </row>
    <row r="29536" spans="10:28">
      <c r="J29536" s="161"/>
      <c r="AB29536" s="164"/>
    </row>
    <row r="29537" spans="10:28">
      <c r="J29537" s="161"/>
      <c r="AB29537" s="164"/>
    </row>
    <row r="29538" spans="10:28">
      <c r="J29538" s="161"/>
      <c r="AB29538" s="164"/>
    </row>
    <row r="29539" spans="10:28">
      <c r="J29539" s="161"/>
      <c r="AB29539" s="164"/>
    </row>
    <row r="29540" spans="10:28">
      <c r="J29540" s="161"/>
      <c r="AB29540" s="164"/>
    </row>
    <row r="29541" spans="10:28">
      <c r="J29541" s="161"/>
      <c r="AB29541" s="164"/>
    </row>
    <row r="29542" spans="10:28">
      <c r="J29542" s="161"/>
      <c r="AB29542" s="164"/>
    </row>
    <row r="29543" spans="10:28">
      <c r="J29543" s="161"/>
      <c r="AB29543" s="164"/>
    </row>
    <row r="29544" spans="10:28">
      <c r="J29544" s="161"/>
      <c r="AB29544" s="164"/>
    </row>
    <row r="29545" spans="10:28">
      <c r="J29545" s="161"/>
      <c r="AB29545" s="164"/>
    </row>
    <row r="29546" spans="10:28">
      <c r="J29546" s="161"/>
      <c r="AB29546" s="164"/>
    </row>
    <row r="29547" spans="10:28">
      <c r="J29547" s="161"/>
      <c r="AB29547" s="164"/>
    </row>
    <row r="29548" spans="10:28">
      <c r="J29548" s="161"/>
      <c r="AB29548" s="164"/>
    </row>
    <row r="29549" spans="10:28">
      <c r="J29549" s="161"/>
      <c r="AB29549" s="164"/>
    </row>
    <row r="29550" spans="10:28">
      <c r="J29550" s="161"/>
      <c r="AB29550" s="164"/>
    </row>
    <row r="29551" spans="10:28">
      <c r="J29551" s="161"/>
      <c r="AB29551" s="164"/>
    </row>
    <row r="29552" spans="10:28">
      <c r="J29552" s="161"/>
      <c r="AB29552" s="164"/>
    </row>
    <row r="29553" spans="10:28">
      <c r="J29553" s="161"/>
      <c r="AB29553" s="164"/>
    </row>
    <row r="29554" spans="10:28">
      <c r="J29554" s="161"/>
      <c r="AB29554" s="164"/>
    </row>
    <row r="29555" spans="10:28">
      <c r="J29555" s="161"/>
      <c r="AB29555" s="164"/>
    </row>
    <row r="29556" spans="10:28">
      <c r="J29556" s="161"/>
      <c r="AB29556" s="164"/>
    </row>
    <row r="29557" spans="10:28">
      <c r="J29557" s="161"/>
      <c r="AB29557" s="164"/>
    </row>
    <row r="29558" spans="10:28">
      <c r="J29558" s="161"/>
      <c r="AB29558" s="164"/>
    </row>
    <row r="29559" spans="10:28">
      <c r="J29559" s="161"/>
      <c r="AB29559" s="164"/>
    </row>
    <row r="29560" spans="10:28">
      <c r="J29560" s="161"/>
      <c r="AB29560" s="164"/>
    </row>
    <row r="29561" spans="10:28">
      <c r="J29561" s="161"/>
      <c r="AB29561" s="164"/>
    </row>
    <row r="29562" spans="10:28">
      <c r="J29562" s="161"/>
      <c r="AB29562" s="164"/>
    </row>
    <row r="29563" spans="10:28">
      <c r="J29563" s="161"/>
      <c r="AB29563" s="164"/>
    </row>
    <row r="29564" spans="10:28">
      <c r="J29564" s="161"/>
      <c r="AB29564" s="164"/>
    </row>
    <row r="29565" spans="10:28">
      <c r="J29565" s="161"/>
      <c r="AB29565" s="164"/>
    </row>
    <row r="29566" spans="10:28">
      <c r="J29566" s="161"/>
      <c r="AB29566" s="164"/>
    </row>
    <row r="29567" spans="10:28">
      <c r="J29567" s="161"/>
      <c r="AB29567" s="164"/>
    </row>
    <row r="29568" spans="10:28">
      <c r="J29568" s="161"/>
      <c r="AB29568" s="164"/>
    </row>
    <row r="29569" spans="5:28">
      <c r="E29569" s="166"/>
      <c r="J29569" s="161"/>
      <c r="AB29569" s="164"/>
    </row>
    <row r="29570" spans="5:28">
      <c r="E29570" s="166"/>
      <c r="J29570" s="161"/>
      <c r="AB29570" s="164"/>
    </row>
    <row r="29571" spans="5:28">
      <c r="E29571" s="166"/>
      <c r="J29571" s="161"/>
      <c r="AB29571" s="164"/>
    </row>
    <row r="29572" spans="5:28">
      <c r="E29572" s="166"/>
      <c r="J29572" s="161"/>
      <c r="AB29572" s="164"/>
    </row>
    <row r="29573" spans="5:28">
      <c r="E29573" s="166"/>
      <c r="J29573" s="161"/>
      <c r="AB29573" s="164"/>
    </row>
    <row r="29574" spans="5:28">
      <c r="E29574" s="166"/>
      <c r="J29574" s="161"/>
      <c r="AB29574" s="164"/>
    </row>
    <row r="29575" spans="5:28">
      <c r="J29575" s="161"/>
      <c r="AB29575" s="164"/>
    </row>
    <row r="29576" spans="5:28">
      <c r="J29576" s="161"/>
      <c r="AB29576" s="164"/>
    </row>
    <row r="29577" spans="5:28">
      <c r="J29577" s="161"/>
      <c r="AB29577" s="164"/>
    </row>
    <row r="29578" spans="5:28">
      <c r="J29578" s="161"/>
      <c r="AB29578" s="164"/>
    </row>
    <row r="29579" spans="5:28">
      <c r="J29579" s="161"/>
      <c r="AB29579" s="164"/>
    </row>
    <row r="29580" spans="5:28">
      <c r="J29580" s="161"/>
      <c r="AB29580" s="164"/>
    </row>
    <row r="29581" spans="5:28">
      <c r="J29581" s="161"/>
      <c r="AB29581" s="164"/>
    </row>
    <row r="29582" spans="5:28">
      <c r="J29582" s="161"/>
      <c r="AB29582" s="164"/>
    </row>
    <row r="29583" spans="5:28">
      <c r="J29583" s="161"/>
      <c r="AB29583" s="164"/>
    </row>
    <row r="29584" spans="5:28">
      <c r="J29584" s="161"/>
      <c r="AB29584" s="164"/>
    </row>
    <row r="29585" spans="10:28">
      <c r="J29585" s="161"/>
      <c r="AB29585" s="164"/>
    </row>
    <row r="29586" spans="10:28">
      <c r="J29586" s="161"/>
      <c r="AB29586" s="164"/>
    </row>
    <row r="29587" spans="10:28">
      <c r="J29587" s="161"/>
      <c r="AB29587" s="164"/>
    </row>
    <row r="29588" spans="10:28">
      <c r="J29588" s="161"/>
      <c r="AB29588" s="164"/>
    </row>
    <row r="29589" spans="10:28">
      <c r="J29589" s="161"/>
      <c r="AB29589" s="164"/>
    </row>
    <row r="29590" spans="10:28">
      <c r="J29590" s="161"/>
      <c r="AB29590" s="164"/>
    </row>
    <row r="29591" spans="10:28">
      <c r="J29591" s="161"/>
      <c r="AB29591" s="164"/>
    </row>
    <row r="29592" spans="10:28">
      <c r="J29592" s="161"/>
      <c r="AB29592" s="164"/>
    </row>
    <row r="29593" spans="10:28">
      <c r="J29593" s="161"/>
      <c r="AB29593" s="164"/>
    </row>
    <row r="29594" spans="10:28">
      <c r="J29594" s="161"/>
      <c r="AB29594" s="164"/>
    </row>
    <row r="29595" spans="10:28">
      <c r="J29595" s="161"/>
      <c r="AB29595" s="164"/>
    </row>
    <row r="29596" spans="10:28">
      <c r="J29596" s="161"/>
      <c r="AB29596" s="164"/>
    </row>
    <row r="29597" spans="10:28">
      <c r="J29597" s="161"/>
      <c r="AB29597" s="164"/>
    </row>
    <row r="29598" spans="10:28">
      <c r="J29598" s="161"/>
      <c r="AB29598" s="164"/>
    </row>
    <row r="29599" spans="10:28">
      <c r="J29599" s="161"/>
      <c r="AB29599" s="164"/>
    </row>
    <row r="29600" spans="10:28">
      <c r="J29600" s="161"/>
      <c r="AB29600" s="164"/>
    </row>
    <row r="29601" spans="10:28">
      <c r="J29601" s="161"/>
      <c r="AB29601" s="164"/>
    </row>
    <row r="29602" spans="10:28">
      <c r="J29602" s="161"/>
      <c r="AB29602" s="164"/>
    </row>
    <row r="29603" spans="10:28">
      <c r="J29603" s="161"/>
      <c r="AB29603" s="164"/>
    </row>
    <row r="29604" spans="10:28">
      <c r="J29604" s="161"/>
      <c r="AB29604" s="164"/>
    </row>
    <row r="29605" spans="10:28">
      <c r="J29605" s="161"/>
      <c r="AB29605" s="164"/>
    </row>
    <row r="29606" spans="10:28">
      <c r="J29606" s="161"/>
      <c r="AB29606" s="164"/>
    </row>
    <row r="29607" spans="10:28">
      <c r="J29607" s="161"/>
      <c r="AB29607" s="164"/>
    </row>
    <row r="29608" spans="10:28">
      <c r="J29608" s="161"/>
      <c r="AB29608" s="164"/>
    </row>
    <row r="29609" spans="10:28">
      <c r="J29609" s="161"/>
      <c r="AB29609" s="164"/>
    </row>
    <row r="29610" spans="10:28">
      <c r="J29610" s="161"/>
      <c r="AB29610" s="164"/>
    </row>
    <row r="29611" spans="10:28">
      <c r="J29611" s="161"/>
      <c r="AB29611" s="164"/>
    </row>
    <row r="29612" spans="10:28">
      <c r="J29612" s="161"/>
      <c r="AB29612" s="164"/>
    </row>
    <row r="29613" spans="10:28">
      <c r="J29613" s="161"/>
      <c r="AB29613" s="164"/>
    </row>
    <row r="29614" spans="10:28">
      <c r="J29614" s="161"/>
      <c r="AB29614" s="164"/>
    </row>
    <row r="29615" spans="10:28">
      <c r="J29615" s="161"/>
      <c r="AB29615" s="164"/>
    </row>
    <row r="29616" spans="10:28">
      <c r="J29616" s="161"/>
      <c r="AB29616" s="164"/>
    </row>
    <row r="29617" spans="10:28">
      <c r="J29617" s="161"/>
      <c r="AB29617" s="164"/>
    </row>
    <row r="29618" spans="10:28">
      <c r="J29618" s="161"/>
      <c r="AB29618" s="164"/>
    </row>
    <row r="29619" spans="10:28">
      <c r="J29619" s="161"/>
      <c r="AB29619" s="164"/>
    </row>
    <row r="29620" spans="10:28">
      <c r="J29620" s="161"/>
      <c r="AB29620" s="164"/>
    </row>
    <row r="29621" spans="10:28">
      <c r="J29621" s="161"/>
      <c r="AB29621" s="164"/>
    </row>
    <row r="29622" spans="10:28">
      <c r="J29622" s="161"/>
      <c r="AB29622" s="164"/>
    </row>
    <row r="29623" spans="10:28">
      <c r="J29623" s="161"/>
      <c r="AB29623" s="164"/>
    </row>
    <row r="29624" spans="10:28">
      <c r="J29624" s="161"/>
      <c r="AB29624" s="164"/>
    </row>
    <row r="29625" spans="10:28">
      <c r="J29625" s="161"/>
      <c r="AB29625" s="164"/>
    </row>
    <row r="29626" spans="10:28">
      <c r="J29626" s="161"/>
      <c r="AB29626" s="164"/>
    </row>
    <row r="29627" spans="10:28">
      <c r="J29627" s="161"/>
      <c r="AB29627" s="164"/>
    </row>
    <row r="29628" spans="10:28">
      <c r="J29628" s="161"/>
      <c r="AB29628" s="164"/>
    </row>
    <row r="29629" spans="10:28">
      <c r="J29629" s="161"/>
      <c r="AB29629" s="164"/>
    </row>
    <row r="29630" spans="10:28">
      <c r="J29630" s="161"/>
      <c r="AB29630" s="164"/>
    </row>
    <row r="29631" spans="10:28">
      <c r="J29631" s="161"/>
      <c r="AB29631" s="164"/>
    </row>
    <row r="29632" spans="10:28">
      <c r="J29632" s="161"/>
      <c r="AB29632" s="164"/>
    </row>
    <row r="29633" spans="10:28">
      <c r="J29633" s="161"/>
      <c r="AB29633" s="164"/>
    </row>
    <row r="29634" spans="10:28">
      <c r="J29634" s="161"/>
      <c r="AB29634" s="164"/>
    </row>
    <row r="29635" spans="10:28">
      <c r="J29635" s="161"/>
      <c r="AB29635" s="164"/>
    </row>
    <row r="29636" spans="10:28">
      <c r="J29636" s="161"/>
      <c r="AB29636" s="164"/>
    </row>
    <row r="29637" spans="10:28">
      <c r="J29637" s="161"/>
      <c r="AB29637" s="164"/>
    </row>
    <row r="29638" spans="10:28">
      <c r="J29638" s="161"/>
      <c r="AB29638" s="164"/>
    </row>
    <row r="29639" spans="10:28">
      <c r="J29639" s="161"/>
      <c r="AB29639" s="164"/>
    </row>
    <row r="29640" spans="10:28">
      <c r="J29640" s="161"/>
      <c r="AB29640" s="164"/>
    </row>
    <row r="29641" spans="10:28">
      <c r="J29641" s="161"/>
      <c r="AB29641" s="164"/>
    </row>
    <row r="29642" spans="10:28">
      <c r="J29642" s="161"/>
      <c r="AB29642" s="164"/>
    </row>
    <row r="29643" spans="10:28">
      <c r="J29643" s="161"/>
      <c r="AB29643" s="164"/>
    </row>
    <row r="29644" spans="10:28">
      <c r="J29644" s="161"/>
      <c r="AB29644" s="164"/>
    </row>
    <row r="29645" spans="10:28">
      <c r="J29645" s="161"/>
      <c r="AB29645" s="164"/>
    </row>
    <row r="29646" spans="10:28">
      <c r="J29646" s="161"/>
      <c r="AB29646" s="164"/>
    </row>
    <row r="29647" spans="10:28">
      <c r="J29647" s="161"/>
      <c r="AB29647" s="164"/>
    </row>
    <row r="29648" spans="10:28">
      <c r="J29648" s="161"/>
      <c r="AB29648" s="164"/>
    </row>
    <row r="29649" spans="10:28">
      <c r="J29649" s="161"/>
      <c r="AB29649" s="164"/>
    </row>
    <row r="29650" spans="10:28">
      <c r="J29650" s="161"/>
      <c r="AB29650" s="164"/>
    </row>
    <row r="29651" spans="10:28">
      <c r="J29651" s="161"/>
      <c r="AB29651" s="164"/>
    </row>
    <row r="29652" spans="10:28">
      <c r="J29652" s="161"/>
      <c r="AB29652" s="164"/>
    </row>
    <row r="29653" spans="10:28">
      <c r="J29653" s="161"/>
      <c r="AB29653" s="164"/>
    </row>
    <row r="29654" spans="10:28">
      <c r="J29654" s="161"/>
      <c r="AB29654" s="164"/>
    </row>
    <row r="29655" spans="10:28">
      <c r="J29655" s="161"/>
      <c r="AB29655" s="164"/>
    </row>
    <row r="29656" spans="10:28">
      <c r="J29656" s="161"/>
      <c r="AB29656" s="164"/>
    </row>
    <row r="29657" spans="10:28">
      <c r="J29657" s="161"/>
      <c r="R29657" s="166"/>
      <c r="AB29657" s="164"/>
    </row>
    <row r="29658" spans="10:28">
      <c r="J29658" s="161"/>
      <c r="AB29658" s="164"/>
    </row>
    <row r="29659" spans="10:28">
      <c r="J29659" s="161"/>
      <c r="AB29659" s="164"/>
    </row>
    <row r="29660" spans="10:28">
      <c r="J29660" s="161"/>
      <c r="AB29660" s="164"/>
    </row>
    <row r="29661" spans="10:28">
      <c r="J29661" s="161"/>
      <c r="AB29661" s="164"/>
    </row>
    <row r="29662" spans="10:28">
      <c r="J29662" s="161"/>
      <c r="AB29662" s="164"/>
    </row>
    <row r="29663" spans="10:28">
      <c r="J29663" s="161"/>
      <c r="AB29663" s="164"/>
    </row>
    <row r="29664" spans="10:28">
      <c r="J29664" s="161"/>
      <c r="AB29664" s="164"/>
    </row>
    <row r="29665" spans="10:28">
      <c r="J29665" s="161"/>
      <c r="AB29665" s="164"/>
    </row>
    <row r="29666" spans="10:28">
      <c r="J29666" s="161"/>
      <c r="AB29666" s="164"/>
    </row>
    <row r="29667" spans="10:28">
      <c r="J29667" s="161"/>
      <c r="AB29667" s="164"/>
    </row>
    <row r="29668" spans="10:28">
      <c r="J29668" s="161"/>
      <c r="AB29668" s="164"/>
    </row>
    <row r="29669" spans="10:28">
      <c r="J29669" s="161"/>
      <c r="AB29669" s="164"/>
    </row>
    <row r="29670" spans="10:28">
      <c r="J29670" s="161"/>
      <c r="AB29670" s="164"/>
    </row>
    <row r="29671" spans="10:28">
      <c r="J29671" s="161"/>
      <c r="AB29671" s="164"/>
    </row>
    <row r="29672" spans="10:28">
      <c r="J29672" s="161"/>
      <c r="AB29672" s="164"/>
    </row>
    <row r="29673" spans="10:28">
      <c r="J29673" s="161"/>
      <c r="AB29673" s="164"/>
    </row>
    <row r="29674" spans="10:28">
      <c r="J29674" s="161"/>
      <c r="AB29674" s="164"/>
    </row>
    <row r="29675" spans="10:28">
      <c r="J29675" s="161"/>
      <c r="AB29675" s="164"/>
    </row>
    <row r="29676" spans="10:28">
      <c r="J29676" s="161"/>
      <c r="AB29676" s="164"/>
    </row>
    <row r="29677" spans="10:28">
      <c r="J29677" s="161"/>
      <c r="AB29677" s="164"/>
    </row>
    <row r="29678" spans="10:28">
      <c r="J29678" s="161"/>
      <c r="AB29678" s="164"/>
    </row>
    <row r="29679" spans="10:28">
      <c r="J29679" s="161"/>
      <c r="AB29679" s="164"/>
    </row>
    <row r="29680" spans="10:28">
      <c r="J29680" s="161"/>
      <c r="AB29680" s="164"/>
    </row>
    <row r="29681" spans="10:28">
      <c r="J29681" s="161"/>
      <c r="AB29681" s="164"/>
    </row>
    <row r="29682" spans="10:28">
      <c r="J29682" s="161"/>
      <c r="AB29682" s="164"/>
    </row>
    <row r="29683" spans="10:28">
      <c r="J29683" s="161"/>
      <c r="AB29683" s="164"/>
    </row>
    <row r="29684" spans="10:28">
      <c r="J29684" s="161"/>
      <c r="AB29684" s="164"/>
    </row>
    <row r="29685" spans="10:28">
      <c r="J29685" s="161"/>
      <c r="AB29685" s="164"/>
    </row>
    <row r="29686" spans="10:28">
      <c r="J29686" s="161"/>
      <c r="AB29686" s="164"/>
    </row>
    <row r="29687" spans="10:28">
      <c r="J29687" s="161"/>
      <c r="AB29687" s="164"/>
    </row>
    <row r="29688" spans="10:28">
      <c r="J29688" s="161"/>
      <c r="AB29688" s="164"/>
    </row>
    <row r="29689" spans="10:28">
      <c r="J29689" s="161"/>
      <c r="AB29689" s="164"/>
    </row>
    <row r="29690" spans="10:28">
      <c r="J29690" s="161"/>
      <c r="AB29690" s="164"/>
    </row>
    <row r="29691" spans="10:28">
      <c r="J29691" s="161"/>
      <c r="AB29691" s="164"/>
    </row>
    <row r="29692" spans="10:28">
      <c r="J29692" s="161"/>
      <c r="AB29692" s="164"/>
    </row>
    <row r="29693" spans="10:28">
      <c r="J29693" s="161"/>
      <c r="AB29693" s="164"/>
    </row>
    <row r="29694" spans="10:28">
      <c r="J29694" s="161"/>
      <c r="AB29694" s="164"/>
    </row>
    <row r="29695" spans="10:28">
      <c r="J29695" s="161"/>
      <c r="AB29695" s="164"/>
    </row>
    <row r="29696" spans="10:28">
      <c r="J29696" s="161"/>
      <c r="AB29696" s="164"/>
    </row>
    <row r="29697" spans="10:28">
      <c r="J29697" s="161"/>
      <c r="AB29697" s="164"/>
    </row>
    <row r="29698" spans="10:28">
      <c r="J29698" s="161"/>
      <c r="AB29698" s="164"/>
    </row>
    <row r="29699" spans="10:28">
      <c r="J29699" s="161"/>
      <c r="AB29699" s="164"/>
    </row>
    <row r="29700" spans="10:28">
      <c r="J29700" s="161"/>
      <c r="AB29700" s="164"/>
    </row>
    <row r="29701" spans="10:28">
      <c r="J29701" s="161"/>
      <c r="AB29701" s="164"/>
    </row>
    <row r="29702" spans="10:28">
      <c r="J29702" s="161"/>
      <c r="AB29702" s="164"/>
    </row>
    <row r="29703" spans="10:28">
      <c r="J29703" s="161"/>
      <c r="AB29703" s="164"/>
    </row>
    <row r="29704" spans="10:28">
      <c r="J29704" s="161"/>
      <c r="AB29704" s="164"/>
    </row>
    <row r="29705" spans="10:28">
      <c r="J29705" s="161"/>
      <c r="AB29705" s="164"/>
    </row>
    <row r="29706" spans="10:28">
      <c r="J29706" s="161"/>
      <c r="AB29706" s="164"/>
    </row>
    <row r="29707" spans="10:28">
      <c r="J29707" s="161"/>
      <c r="AB29707" s="164"/>
    </row>
    <row r="29708" spans="10:28">
      <c r="J29708" s="161"/>
      <c r="AB29708" s="164"/>
    </row>
    <row r="29709" spans="10:28">
      <c r="J29709" s="161"/>
      <c r="AB29709" s="164"/>
    </row>
    <row r="29710" spans="10:28">
      <c r="J29710" s="161"/>
      <c r="AB29710" s="164"/>
    </row>
    <row r="29711" spans="10:28">
      <c r="J29711" s="161"/>
      <c r="AB29711" s="164"/>
    </row>
    <row r="29712" spans="10:28">
      <c r="J29712" s="161"/>
      <c r="AB29712" s="164"/>
    </row>
    <row r="29713" spans="10:28">
      <c r="J29713" s="161"/>
      <c r="AB29713" s="164"/>
    </row>
    <row r="29714" spans="10:28">
      <c r="J29714" s="161"/>
      <c r="AB29714" s="164"/>
    </row>
    <row r="29715" spans="10:28">
      <c r="J29715" s="161"/>
      <c r="AB29715" s="164"/>
    </row>
    <row r="29716" spans="10:28">
      <c r="J29716" s="161"/>
      <c r="AB29716" s="164"/>
    </row>
    <row r="29717" spans="10:28">
      <c r="J29717" s="161"/>
      <c r="AB29717" s="164"/>
    </row>
    <row r="29718" spans="10:28">
      <c r="J29718" s="161"/>
      <c r="AB29718" s="164"/>
    </row>
    <row r="29719" spans="10:28">
      <c r="J29719" s="161"/>
      <c r="AB29719" s="164"/>
    </row>
    <row r="29720" spans="10:28">
      <c r="J29720" s="161"/>
      <c r="AB29720" s="164"/>
    </row>
    <row r="29721" spans="10:28">
      <c r="J29721" s="161"/>
      <c r="AB29721" s="164"/>
    </row>
    <row r="29722" spans="10:28">
      <c r="J29722" s="161"/>
      <c r="AB29722" s="164"/>
    </row>
    <row r="29723" spans="10:28">
      <c r="J29723" s="161"/>
      <c r="AB29723" s="164"/>
    </row>
    <row r="29724" spans="10:28">
      <c r="J29724" s="161"/>
      <c r="AB29724" s="164"/>
    </row>
    <row r="29725" spans="10:28">
      <c r="J29725" s="161"/>
      <c r="AB29725" s="164"/>
    </row>
    <row r="29726" spans="10:28">
      <c r="J29726" s="161"/>
      <c r="AB29726" s="164"/>
    </row>
    <row r="29727" spans="10:28">
      <c r="J29727" s="161"/>
      <c r="AB29727" s="164"/>
    </row>
    <row r="29728" spans="10:28">
      <c r="J29728" s="161"/>
      <c r="AB29728" s="164"/>
    </row>
    <row r="29729" spans="10:28">
      <c r="J29729" s="161"/>
      <c r="AB29729" s="164"/>
    </row>
    <row r="29730" spans="10:28">
      <c r="J29730" s="161"/>
      <c r="AB29730" s="164"/>
    </row>
    <row r="29731" spans="10:28">
      <c r="J29731" s="161"/>
      <c r="AB29731" s="164"/>
    </row>
    <row r="29732" spans="10:28">
      <c r="J29732" s="161"/>
      <c r="AB29732" s="164"/>
    </row>
    <row r="29733" spans="10:28">
      <c r="J29733" s="161"/>
      <c r="AB29733" s="164"/>
    </row>
    <row r="29734" spans="10:28">
      <c r="J29734" s="161"/>
      <c r="AB29734" s="164"/>
    </row>
    <row r="29735" spans="10:28">
      <c r="J29735" s="161"/>
      <c r="AB29735" s="164"/>
    </row>
    <row r="29736" spans="10:28">
      <c r="J29736" s="161"/>
      <c r="AB29736" s="164"/>
    </row>
    <row r="29737" spans="10:28">
      <c r="J29737" s="161"/>
      <c r="AB29737" s="164"/>
    </row>
    <row r="29738" spans="10:28">
      <c r="J29738" s="161"/>
      <c r="AB29738" s="164"/>
    </row>
    <row r="29739" spans="10:28">
      <c r="J29739" s="161"/>
      <c r="AB29739" s="164"/>
    </row>
    <row r="29740" spans="10:28">
      <c r="J29740" s="161"/>
      <c r="AB29740" s="164"/>
    </row>
    <row r="29741" spans="10:28">
      <c r="J29741" s="161"/>
      <c r="AB29741" s="164"/>
    </row>
    <row r="29742" spans="10:28">
      <c r="J29742" s="161"/>
      <c r="AB29742" s="164"/>
    </row>
    <row r="29743" spans="10:28">
      <c r="J29743" s="161"/>
      <c r="AB29743" s="164"/>
    </row>
    <row r="29744" spans="10:28">
      <c r="J29744" s="161"/>
      <c r="AB29744" s="164"/>
    </row>
    <row r="29745" spans="10:28">
      <c r="J29745" s="161"/>
      <c r="AB29745" s="164"/>
    </row>
    <row r="29746" spans="10:28">
      <c r="J29746" s="161"/>
      <c r="AB29746" s="164"/>
    </row>
    <row r="29747" spans="10:28">
      <c r="J29747" s="161"/>
      <c r="AB29747" s="164"/>
    </row>
    <row r="29748" spans="10:28">
      <c r="J29748" s="161"/>
      <c r="AB29748" s="164"/>
    </row>
    <row r="29749" spans="10:28">
      <c r="J29749" s="161"/>
      <c r="AB29749" s="164"/>
    </row>
    <row r="29750" spans="10:28">
      <c r="J29750" s="161"/>
      <c r="AB29750" s="164"/>
    </row>
    <row r="29751" spans="10:28">
      <c r="J29751" s="161"/>
      <c r="AB29751" s="164"/>
    </row>
    <row r="29752" spans="10:28">
      <c r="J29752" s="161"/>
      <c r="AB29752" s="164"/>
    </row>
    <row r="29753" spans="10:28">
      <c r="J29753" s="161"/>
      <c r="AB29753" s="164"/>
    </row>
    <row r="29754" spans="10:28">
      <c r="J29754" s="161"/>
      <c r="AB29754" s="164"/>
    </row>
    <row r="29755" spans="10:28">
      <c r="J29755" s="161"/>
      <c r="AB29755" s="164"/>
    </row>
    <row r="29756" spans="10:28">
      <c r="J29756" s="161"/>
      <c r="AB29756" s="164"/>
    </row>
    <row r="29757" spans="10:28">
      <c r="J29757" s="161"/>
      <c r="AB29757" s="164"/>
    </row>
    <row r="29758" spans="10:28">
      <c r="J29758" s="161"/>
      <c r="AB29758" s="164"/>
    </row>
    <row r="29759" spans="10:28">
      <c r="J29759" s="161"/>
      <c r="AB29759" s="164"/>
    </row>
    <row r="29760" spans="10:28">
      <c r="J29760" s="161"/>
      <c r="AB29760" s="164"/>
    </row>
    <row r="29761" spans="5:28">
      <c r="J29761" s="161"/>
      <c r="AB29761" s="164"/>
    </row>
    <row r="29762" spans="5:28">
      <c r="J29762" s="161"/>
      <c r="AB29762" s="164"/>
    </row>
    <row r="29763" spans="5:28">
      <c r="J29763" s="161"/>
      <c r="AB29763" s="164"/>
    </row>
    <row r="29764" spans="5:28">
      <c r="J29764" s="161"/>
      <c r="AB29764" s="164"/>
    </row>
    <row r="29765" spans="5:28">
      <c r="J29765" s="161"/>
      <c r="R29765" s="166"/>
      <c r="AB29765" s="164"/>
    </row>
    <row r="29766" spans="5:28">
      <c r="J29766" s="161"/>
      <c r="AB29766" s="164"/>
    </row>
    <row r="29767" spans="5:28">
      <c r="J29767" s="161"/>
      <c r="AB29767" s="164"/>
    </row>
    <row r="29768" spans="5:28">
      <c r="J29768" s="161"/>
      <c r="AB29768" s="164"/>
    </row>
    <row r="29769" spans="5:28">
      <c r="E29769" s="166"/>
      <c r="F29769" s="166"/>
      <c r="J29769" s="161"/>
      <c r="AB29769" s="164"/>
    </row>
    <row r="29770" spans="5:28">
      <c r="J29770" s="161"/>
      <c r="AB29770" s="164"/>
    </row>
    <row r="29771" spans="5:28">
      <c r="J29771" s="161"/>
      <c r="AB29771" s="164"/>
    </row>
    <row r="29772" spans="5:28">
      <c r="J29772" s="161"/>
      <c r="AB29772" s="164"/>
    </row>
    <row r="29773" spans="5:28">
      <c r="J29773" s="161"/>
      <c r="AB29773" s="164"/>
    </row>
    <row r="29774" spans="5:28">
      <c r="J29774" s="161"/>
      <c r="AB29774" s="164"/>
    </row>
    <row r="29775" spans="5:28">
      <c r="J29775" s="161"/>
      <c r="AB29775" s="164"/>
    </row>
    <row r="29776" spans="5:28">
      <c r="J29776" s="161"/>
      <c r="AB29776" s="164"/>
    </row>
    <row r="29777" spans="10:28">
      <c r="J29777" s="161"/>
      <c r="AB29777" s="164"/>
    </row>
    <row r="29778" spans="10:28">
      <c r="J29778" s="161"/>
      <c r="AB29778" s="164"/>
    </row>
    <row r="29779" spans="10:28">
      <c r="J29779" s="161"/>
      <c r="AB29779" s="164"/>
    </row>
    <row r="29780" spans="10:28">
      <c r="J29780" s="161"/>
      <c r="AB29780" s="164"/>
    </row>
    <row r="29781" spans="10:28">
      <c r="J29781" s="161"/>
      <c r="AB29781" s="164"/>
    </row>
    <row r="29782" spans="10:28">
      <c r="J29782" s="161"/>
      <c r="AB29782" s="164"/>
    </row>
    <row r="29783" spans="10:28">
      <c r="J29783" s="161"/>
      <c r="AB29783" s="164"/>
    </row>
    <row r="29784" spans="10:28">
      <c r="J29784" s="161"/>
      <c r="AB29784" s="164"/>
    </row>
    <row r="29785" spans="10:28">
      <c r="J29785" s="161"/>
      <c r="AB29785" s="164"/>
    </row>
    <row r="29786" spans="10:28">
      <c r="J29786" s="161"/>
      <c r="AB29786" s="164"/>
    </row>
    <row r="29787" spans="10:28">
      <c r="J29787" s="161"/>
      <c r="AB29787" s="164"/>
    </row>
    <row r="29788" spans="10:28">
      <c r="J29788" s="161"/>
      <c r="AB29788" s="164"/>
    </row>
    <row r="29789" spans="10:28">
      <c r="J29789" s="161"/>
      <c r="AB29789" s="164"/>
    </row>
    <row r="29790" spans="10:28">
      <c r="J29790" s="161"/>
      <c r="AB29790" s="164"/>
    </row>
    <row r="29791" spans="10:28">
      <c r="J29791" s="161"/>
      <c r="AB29791" s="164"/>
    </row>
    <row r="29792" spans="10:28">
      <c r="J29792" s="161"/>
      <c r="AB29792" s="164"/>
    </row>
    <row r="29793" spans="5:28">
      <c r="J29793" s="161"/>
      <c r="AB29793" s="164"/>
    </row>
    <row r="29794" spans="5:28">
      <c r="J29794" s="161"/>
      <c r="AB29794" s="164"/>
    </row>
    <row r="29795" spans="5:28">
      <c r="J29795" s="161"/>
      <c r="AB29795" s="164"/>
    </row>
    <row r="29796" spans="5:28">
      <c r="J29796" s="161"/>
      <c r="AB29796" s="164"/>
    </row>
    <row r="29797" spans="5:28">
      <c r="J29797" s="161"/>
      <c r="AB29797" s="164"/>
    </row>
    <row r="29798" spans="5:28">
      <c r="J29798" s="161"/>
      <c r="AB29798" s="164"/>
    </row>
    <row r="29799" spans="5:28">
      <c r="J29799" s="161"/>
      <c r="AB29799" s="164"/>
    </row>
    <row r="29800" spans="5:28">
      <c r="J29800" s="161"/>
      <c r="AB29800" s="164"/>
    </row>
    <row r="29801" spans="5:28">
      <c r="J29801" s="161"/>
      <c r="AB29801" s="164"/>
    </row>
    <row r="29802" spans="5:28">
      <c r="J29802" s="161"/>
      <c r="AB29802" s="164"/>
    </row>
    <row r="29803" spans="5:28">
      <c r="J29803" s="161"/>
      <c r="AB29803" s="164"/>
    </row>
    <row r="29804" spans="5:28">
      <c r="J29804" s="161"/>
      <c r="AB29804" s="164"/>
    </row>
    <row r="29805" spans="5:28">
      <c r="E29805" s="166"/>
      <c r="F29805" s="166"/>
      <c r="J29805" s="161"/>
      <c r="AB29805" s="164"/>
    </row>
    <row r="29806" spans="5:28">
      <c r="E29806" s="166"/>
      <c r="F29806" s="166"/>
      <c r="J29806" s="161"/>
      <c r="AB29806" s="164"/>
    </row>
    <row r="29807" spans="5:28">
      <c r="E29807" s="166"/>
      <c r="F29807" s="166"/>
      <c r="J29807" s="161"/>
      <c r="AB29807" s="164"/>
    </row>
    <row r="29808" spans="5:28">
      <c r="E29808" s="166"/>
      <c r="F29808" s="166"/>
      <c r="J29808" s="161"/>
      <c r="AB29808" s="164"/>
    </row>
    <row r="29809" spans="5:28">
      <c r="E29809" s="166"/>
      <c r="F29809" s="166"/>
      <c r="J29809" s="161"/>
      <c r="AB29809" s="164"/>
    </row>
    <row r="29810" spans="5:28">
      <c r="E29810" s="166"/>
      <c r="F29810" s="166"/>
      <c r="J29810" s="161"/>
      <c r="AB29810" s="164"/>
    </row>
    <row r="29811" spans="5:28">
      <c r="J29811" s="161"/>
      <c r="AB29811" s="164"/>
    </row>
    <row r="29812" spans="5:28">
      <c r="J29812" s="161"/>
      <c r="AB29812" s="164"/>
    </row>
    <row r="29813" spans="5:28">
      <c r="J29813" s="161"/>
      <c r="AB29813" s="164"/>
    </row>
    <row r="29814" spans="5:28">
      <c r="J29814" s="161"/>
      <c r="AB29814" s="164"/>
    </row>
    <row r="29815" spans="5:28">
      <c r="J29815" s="161"/>
      <c r="AB29815" s="164"/>
    </row>
    <row r="29816" spans="5:28">
      <c r="J29816" s="161"/>
      <c r="AB29816" s="164"/>
    </row>
    <row r="29817" spans="5:28">
      <c r="J29817" s="161"/>
      <c r="AB29817" s="164"/>
    </row>
    <row r="29818" spans="5:28">
      <c r="J29818" s="161"/>
      <c r="AB29818" s="164"/>
    </row>
    <row r="29819" spans="5:28">
      <c r="J29819" s="161"/>
      <c r="AB29819" s="164"/>
    </row>
    <row r="29820" spans="5:28">
      <c r="J29820" s="161"/>
      <c r="AB29820" s="164"/>
    </row>
    <row r="29821" spans="5:28">
      <c r="J29821" s="161"/>
      <c r="AB29821" s="164"/>
    </row>
    <row r="29822" spans="5:28">
      <c r="J29822" s="161"/>
      <c r="AB29822" s="164"/>
    </row>
    <row r="29823" spans="5:28">
      <c r="J29823" s="161"/>
      <c r="AB29823" s="164"/>
    </row>
    <row r="29824" spans="5:28">
      <c r="J29824" s="161"/>
      <c r="AB29824" s="164"/>
    </row>
    <row r="29825" spans="5:28">
      <c r="J29825" s="161"/>
      <c r="AB29825" s="164"/>
    </row>
    <row r="29826" spans="5:28">
      <c r="J29826" s="161"/>
      <c r="AB29826" s="164"/>
    </row>
    <row r="29827" spans="5:28">
      <c r="J29827" s="161"/>
      <c r="AB29827" s="164"/>
    </row>
    <row r="29828" spans="5:28">
      <c r="J29828" s="161"/>
      <c r="AB29828" s="164"/>
    </row>
    <row r="29829" spans="5:28">
      <c r="J29829" s="161"/>
      <c r="AB29829" s="164"/>
    </row>
    <row r="29830" spans="5:28">
      <c r="J29830" s="161"/>
      <c r="AB29830" s="164"/>
    </row>
    <row r="29831" spans="5:28">
      <c r="J29831" s="161"/>
      <c r="AB29831" s="164"/>
    </row>
    <row r="29832" spans="5:28">
      <c r="J29832" s="161"/>
      <c r="AB29832" s="164"/>
    </row>
    <row r="29833" spans="5:28">
      <c r="J29833" s="161"/>
      <c r="AB29833" s="164"/>
    </row>
    <row r="29834" spans="5:28">
      <c r="J29834" s="161"/>
      <c r="AB29834" s="164"/>
    </row>
    <row r="29835" spans="5:28">
      <c r="J29835" s="161"/>
      <c r="AB29835" s="164"/>
    </row>
    <row r="29836" spans="5:28">
      <c r="E29836" s="166"/>
      <c r="F29836" s="166"/>
      <c r="J29836" s="161"/>
      <c r="AB29836" s="164"/>
    </row>
    <row r="29837" spans="5:28">
      <c r="E29837" s="166"/>
      <c r="F29837" s="166"/>
      <c r="J29837" s="161"/>
      <c r="AB29837" s="164"/>
    </row>
    <row r="29838" spans="5:28">
      <c r="J29838" s="161"/>
      <c r="AB29838" s="164"/>
    </row>
    <row r="29839" spans="5:28">
      <c r="J29839" s="161"/>
      <c r="AB29839" s="164"/>
    </row>
    <row r="29840" spans="5:28">
      <c r="J29840" s="161"/>
      <c r="AB29840" s="164"/>
    </row>
    <row r="29841" spans="5:28">
      <c r="J29841" s="161"/>
      <c r="AB29841" s="164"/>
    </row>
    <row r="29842" spans="5:28">
      <c r="J29842" s="161"/>
      <c r="AB29842" s="164"/>
    </row>
    <row r="29843" spans="5:28">
      <c r="J29843" s="161"/>
      <c r="AB29843" s="164"/>
    </row>
    <row r="29844" spans="5:28">
      <c r="E29844" s="166"/>
      <c r="F29844" s="166"/>
      <c r="J29844" s="161"/>
      <c r="AB29844" s="164"/>
    </row>
    <row r="29845" spans="5:28">
      <c r="J29845" s="161"/>
      <c r="AB29845" s="164"/>
    </row>
    <row r="29846" spans="5:28">
      <c r="J29846" s="161"/>
      <c r="AB29846" s="164"/>
    </row>
    <row r="29847" spans="5:28">
      <c r="E29847" s="166"/>
      <c r="F29847" s="166"/>
      <c r="J29847" s="161"/>
      <c r="AB29847" s="164"/>
    </row>
    <row r="29848" spans="5:28">
      <c r="J29848" s="161"/>
      <c r="AB29848" s="164"/>
    </row>
    <row r="29849" spans="5:28">
      <c r="E29849" s="166"/>
      <c r="F29849" s="166"/>
      <c r="J29849" s="161"/>
      <c r="AB29849" s="164"/>
    </row>
    <row r="29850" spans="5:28">
      <c r="E29850" s="166"/>
      <c r="F29850" s="166"/>
      <c r="J29850" s="161"/>
      <c r="AB29850" s="164"/>
    </row>
    <row r="29851" spans="5:28">
      <c r="E29851" s="166"/>
      <c r="F29851" s="166"/>
      <c r="J29851" s="161"/>
      <c r="AB29851" s="164"/>
    </row>
    <row r="29852" spans="5:28">
      <c r="J29852" s="161"/>
      <c r="AB29852" s="164"/>
    </row>
    <row r="29853" spans="5:28">
      <c r="J29853" s="161"/>
      <c r="AB29853" s="164"/>
    </row>
    <row r="29854" spans="5:28">
      <c r="E29854" s="166"/>
      <c r="F29854" s="166"/>
      <c r="J29854" s="161"/>
      <c r="AB29854" s="164"/>
    </row>
    <row r="29855" spans="5:28">
      <c r="J29855" s="161"/>
      <c r="AB29855" s="164"/>
    </row>
    <row r="29856" spans="5:28">
      <c r="E29856" s="166"/>
      <c r="J29856" s="161"/>
      <c r="AB29856" s="164"/>
    </row>
    <row r="29857" spans="10:28">
      <c r="J29857" s="161"/>
      <c r="AB29857" s="164"/>
    </row>
    <row r="29858" spans="10:28">
      <c r="J29858" s="161"/>
      <c r="AB29858" s="164"/>
    </row>
    <row r="29859" spans="10:28">
      <c r="J29859" s="161"/>
      <c r="AB29859" s="164"/>
    </row>
    <row r="29860" spans="10:28">
      <c r="J29860" s="161"/>
      <c r="AB29860" s="164"/>
    </row>
    <row r="29861" spans="10:28">
      <c r="J29861" s="161"/>
      <c r="AB29861" s="164"/>
    </row>
    <row r="29862" spans="10:28">
      <c r="J29862" s="161"/>
      <c r="AB29862" s="164"/>
    </row>
    <row r="29863" spans="10:28">
      <c r="J29863" s="161"/>
      <c r="AB29863" s="164"/>
    </row>
    <row r="29864" spans="10:28">
      <c r="J29864" s="161"/>
      <c r="AB29864" s="164"/>
    </row>
    <row r="29865" spans="10:28">
      <c r="J29865" s="161"/>
      <c r="AB29865" s="164"/>
    </row>
    <row r="29866" spans="10:28">
      <c r="J29866" s="161"/>
      <c r="AB29866" s="164"/>
    </row>
    <row r="29867" spans="10:28">
      <c r="J29867" s="161"/>
      <c r="AB29867" s="164"/>
    </row>
    <row r="29868" spans="10:28">
      <c r="J29868" s="161"/>
      <c r="AB29868" s="164"/>
    </row>
    <row r="29869" spans="10:28">
      <c r="J29869" s="161"/>
      <c r="AB29869" s="164"/>
    </row>
    <row r="29870" spans="10:28">
      <c r="J29870" s="161"/>
      <c r="AB29870" s="164"/>
    </row>
    <row r="29871" spans="10:28">
      <c r="J29871" s="161"/>
      <c r="AB29871" s="164"/>
    </row>
    <row r="29872" spans="10:28">
      <c r="J29872" s="161"/>
      <c r="AB29872" s="164"/>
    </row>
    <row r="29873" spans="5:28">
      <c r="J29873" s="161"/>
      <c r="AB29873" s="164"/>
    </row>
    <row r="29874" spans="5:28">
      <c r="J29874" s="161"/>
      <c r="AB29874" s="164"/>
    </row>
    <row r="29875" spans="5:28">
      <c r="J29875" s="161"/>
      <c r="AB29875" s="164"/>
    </row>
    <row r="29876" spans="5:28">
      <c r="J29876" s="161"/>
      <c r="AB29876" s="164"/>
    </row>
    <row r="29877" spans="5:28">
      <c r="J29877" s="161"/>
      <c r="R29877" s="166"/>
      <c r="AB29877" s="164"/>
    </row>
    <row r="29878" spans="5:28">
      <c r="J29878" s="161"/>
      <c r="AB29878" s="164"/>
    </row>
    <row r="29879" spans="5:28">
      <c r="J29879" s="161"/>
      <c r="AB29879" s="164"/>
    </row>
    <row r="29880" spans="5:28">
      <c r="J29880" s="161"/>
      <c r="AB29880" s="164"/>
    </row>
    <row r="29881" spans="5:28">
      <c r="J29881" s="161"/>
      <c r="AB29881" s="164"/>
    </row>
    <row r="29882" spans="5:28">
      <c r="E29882" s="166"/>
      <c r="J29882" s="161"/>
      <c r="AB29882" s="164"/>
    </row>
    <row r="29883" spans="5:28">
      <c r="E29883" s="166"/>
      <c r="J29883" s="161"/>
      <c r="AB29883" s="164"/>
    </row>
    <row r="29884" spans="5:28">
      <c r="E29884" s="166"/>
      <c r="J29884" s="161"/>
      <c r="AB29884" s="164"/>
    </row>
    <row r="29885" spans="5:28">
      <c r="E29885" s="166"/>
      <c r="J29885" s="161"/>
      <c r="AB29885" s="164"/>
    </row>
    <row r="29886" spans="5:28">
      <c r="E29886" s="166"/>
      <c r="J29886" s="161"/>
      <c r="AB29886" s="164"/>
    </row>
    <row r="29887" spans="5:28">
      <c r="E29887" s="166"/>
      <c r="J29887" s="161"/>
      <c r="AB29887" s="164"/>
    </row>
    <row r="29888" spans="5:28">
      <c r="E29888" s="166"/>
      <c r="J29888" s="161"/>
      <c r="AB29888" s="164"/>
    </row>
    <row r="29889" spans="5:28">
      <c r="E29889" s="166"/>
      <c r="J29889" s="161"/>
      <c r="AB29889" s="164"/>
    </row>
    <row r="29890" spans="5:28">
      <c r="E29890" s="166"/>
      <c r="J29890" s="161"/>
      <c r="AB29890" s="164"/>
    </row>
    <row r="29891" spans="5:28">
      <c r="E29891" s="166"/>
      <c r="J29891" s="161"/>
      <c r="AB29891" s="164"/>
    </row>
    <row r="29892" spans="5:28">
      <c r="E29892" s="166"/>
      <c r="J29892" s="161"/>
      <c r="AB29892" s="164"/>
    </row>
    <row r="29893" spans="5:28">
      <c r="E29893" s="166"/>
      <c r="J29893" s="161"/>
      <c r="AB29893" s="164"/>
    </row>
    <row r="29894" spans="5:28">
      <c r="E29894" s="166"/>
      <c r="J29894" s="161"/>
      <c r="AB29894" s="164"/>
    </row>
    <row r="29895" spans="5:28">
      <c r="E29895" s="166"/>
      <c r="J29895" s="161"/>
      <c r="AB29895" s="164"/>
    </row>
    <row r="29896" spans="5:28">
      <c r="E29896" s="166"/>
      <c r="J29896" s="161"/>
      <c r="AB29896" s="164"/>
    </row>
    <row r="29897" spans="5:28">
      <c r="E29897" s="166"/>
      <c r="J29897" s="161"/>
      <c r="AB29897" s="164"/>
    </row>
    <row r="29898" spans="5:28">
      <c r="J29898" s="161"/>
      <c r="AB29898" s="164"/>
    </row>
    <row r="29899" spans="5:28">
      <c r="J29899" s="161"/>
      <c r="AB29899" s="164"/>
    </row>
    <row r="29900" spans="5:28">
      <c r="J29900" s="161"/>
      <c r="AB29900" s="164"/>
    </row>
    <row r="29901" spans="5:28">
      <c r="J29901" s="161"/>
      <c r="AB29901" s="164"/>
    </row>
    <row r="29902" spans="5:28">
      <c r="J29902" s="161"/>
      <c r="AB29902" s="164"/>
    </row>
    <row r="29903" spans="5:28">
      <c r="J29903" s="161"/>
      <c r="AB29903" s="164"/>
    </row>
    <row r="29904" spans="5:28">
      <c r="J29904" s="161"/>
      <c r="AB29904" s="164"/>
    </row>
    <row r="29905" spans="10:28">
      <c r="J29905" s="161"/>
      <c r="AB29905" s="164"/>
    </row>
    <row r="29906" spans="10:28">
      <c r="J29906" s="161"/>
      <c r="AB29906" s="164"/>
    </row>
    <row r="29907" spans="10:28">
      <c r="J29907" s="161"/>
      <c r="AB29907" s="164"/>
    </row>
    <row r="29908" spans="10:28">
      <c r="J29908" s="161"/>
      <c r="AB29908" s="164"/>
    </row>
    <row r="29909" spans="10:28">
      <c r="J29909" s="161"/>
      <c r="AB29909" s="164"/>
    </row>
    <row r="29910" spans="10:28">
      <c r="J29910" s="161"/>
      <c r="AB29910" s="164"/>
    </row>
    <row r="29911" spans="10:28">
      <c r="J29911" s="161"/>
      <c r="AB29911" s="164"/>
    </row>
    <row r="29912" spans="10:28">
      <c r="J29912" s="161"/>
      <c r="AB29912" s="164"/>
    </row>
    <row r="29913" spans="10:28">
      <c r="J29913" s="161"/>
      <c r="AB29913" s="164"/>
    </row>
    <row r="29914" spans="10:28">
      <c r="J29914" s="161"/>
      <c r="AB29914" s="164"/>
    </row>
    <row r="29915" spans="10:28">
      <c r="J29915" s="161"/>
      <c r="AB29915" s="164"/>
    </row>
    <row r="29916" spans="10:28">
      <c r="J29916" s="161"/>
      <c r="AB29916" s="164"/>
    </row>
    <row r="29917" spans="10:28">
      <c r="J29917" s="161"/>
      <c r="AB29917" s="164"/>
    </row>
    <row r="29918" spans="10:28">
      <c r="J29918" s="161"/>
      <c r="AB29918" s="164"/>
    </row>
    <row r="29919" spans="10:28">
      <c r="J29919" s="161"/>
      <c r="AB29919" s="164"/>
    </row>
    <row r="29920" spans="10:28">
      <c r="J29920" s="161"/>
      <c r="AB29920" s="164"/>
    </row>
    <row r="29921" spans="10:28">
      <c r="J29921" s="161"/>
      <c r="AB29921" s="164"/>
    </row>
    <row r="29922" spans="10:28">
      <c r="J29922" s="161"/>
      <c r="AB29922" s="164"/>
    </row>
    <row r="29923" spans="10:28">
      <c r="J29923" s="161"/>
      <c r="AB29923" s="164"/>
    </row>
    <row r="29924" spans="10:28">
      <c r="J29924" s="161"/>
      <c r="AB29924" s="164"/>
    </row>
    <row r="29925" spans="10:28">
      <c r="J29925" s="161"/>
      <c r="AB29925" s="164"/>
    </row>
    <row r="29926" spans="10:28">
      <c r="J29926" s="161"/>
      <c r="AB29926" s="164"/>
    </row>
    <row r="29927" spans="10:28">
      <c r="J29927" s="161"/>
      <c r="AB29927" s="164"/>
    </row>
    <row r="29928" spans="10:28">
      <c r="J29928" s="161"/>
      <c r="AB29928" s="164"/>
    </row>
    <row r="29929" spans="10:28">
      <c r="J29929" s="161"/>
      <c r="AB29929" s="164"/>
    </row>
    <row r="29930" spans="10:28">
      <c r="J29930" s="161"/>
      <c r="AB29930" s="164"/>
    </row>
    <row r="29931" spans="10:28">
      <c r="J29931" s="161"/>
      <c r="AB29931" s="164"/>
    </row>
    <row r="29932" spans="10:28">
      <c r="J29932" s="161"/>
      <c r="AB29932" s="164"/>
    </row>
    <row r="29933" spans="10:28">
      <c r="J29933" s="161"/>
      <c r="AB29933" s="164"/>
    </row>
    <row r="29934" spans="10:28">
      <c r="J29934" s="161"/>
      <c r="AB29934" s="164"/>
    </row>
    <row r="29935" spans="10:28">
      <c r="J29935" s="161"/>
      <c r="AB29935" s="164"/>
    </row>
    <row r="29936" spans="10:28">
      <c r="J29936" s="161"/>
      <c r="AB29936" s="164"/>
    </row>
    <row r="29937" spans="5:28">
      <c r="J29937" s="161"/>
      <c r="AB29937" s="164"/>
    </row>
    <row r="29938" spans="5:28">
      <c r="J29938" s="161"/>
      <c r="AB29938" s="164"/>
    </row>
    <row r="29939" spans="5:28">
      <c r="J29939" s="161"/>
      <c r="AB29939" s="164"/>
    </row>
    <row r="29940" spans="5:28">
      <c r="J29940" s="161"/>
      <c r="AB29940" s="164"/>
    </row>
    <row r="29941" spans="5:28">
      <c r="J29941" s="161"/>
      <c r="AB29941" s="164"/>
    </row>
    <row r="29942" spans="5:28">
      <c r="J29942" s="161"/>
      <c r="AB29942" s="164"/>
    </row>
    <row r="29943" spans="5:28">
      <c r="J29943" s="161"/>
      <c r="AB29943" s="164"/>
    </row>
    <row r="29944" spans="5:28">
      <c r="J29944" s="161"/>
      <c r="AB29944" s="164"/>
    </row>
    <row r="29945" spans="5:28">
      <c r="J29945" s="161"/>
      <c r="AB29945" s="164"/>
    </row>
    <row r="29946" spans="5:28">
      <c r="J29946" s="161"/>
      <c r="AB29946" s="164"/>
    </row>
    <row r="29947" spans="5:28">
      <c r="J29947" s="161"/>
      <c r="AB29947" s="164"/>
    </row>
    <row r="29948" spans="5:28">
      <c r="J29948" s="161"/>
      <c r="AB29948" s="164"/>
    </row>
    <row r="29949" spans="5:28">
      <c r="J29949" s="161"/>
      <c r="AB29949" s="164"/>
    </row>
    <row r="29950" spans="5:28">
      <c r="E29950" s="166"/>
      <c r="J29950" s="161"/>
      <c r="AB29950" s="164"/>
    </row>
    <row r="29951" spans="5:28">
      <c r="E29951" s="166"/>
      <c r="J29951" s="161"/>
      <c r="AB29951" s="164"/>
    </row>
    <row r="29952" spans="5:28">
      <c r="E29952" s="166"/>
      <c r="J29952" s="161"/>
      <c r="AB29952" s="164"/>
    </row>
    <row r="29953" spans="5:28">
      <c r="E29953" s="166"/>
      <c r="J29953" s="161"/>
      <c r="AB29953" s="164"/>
    </row>
    <row r="29954" spans="5:28">
      <c r="E29954" s="166"/>
      <c r="J29954" s="161"/>
      <c r="AB29954" s="164"/>
    </row>
    <row r="29955" spans="5:28">
      <c r="E29955" s="166"/>
      <c r="J29955" s="161"/>
      <c r="AB29955" s="164"/>
    </row>
    <row r="29956" spans="5:28">
      <c r="E29956" s="166"/>
      <c r="J29956" s="161"/>
      <c r="AB29956" s="164"/>
    </row>
    <row r="29957" spans="5:28">
      <c r="E29957" s="166"/>
      <c r="J29957" s="161"/>
      <c r="AB29957" s="164"/>
    </row>
    <row r="29958" spans="5:28">
      <c r="E29958" s="166"/>
      <c r="J29958" s="161"/>
      <c r="AB29958" s="164"/>
    </row>
    <row r="29959" spans="5:28">
      <c r="E29959" s="166"/>
      <c r="J29959" s="161"/>
      <c r="AB29959" s="164"/>
    </row>
    <row r="29960" spans="5:28">
      <c r="E29960" s="166"/>
      <c r="J29960" s="161"/>
      <c r="AB29960" s="164"/>
    </row>
    <row r="29961" spans="5:28">
      <c r="E29961" s="166"/>
      <c r="J29961" s="161"/>
      <c r="AB29961" s="164"/>
    </row>
    <row r="29962" spans="5:28">
      <c r="E29962" s="166"/>
      <c r="J29962" s="161"/>
      <c r="AB29962" s="164"/>
    </row>
    <row r="29963" spans="5:28">
      <c r="E29963" s="166"/>
      <c r="J29963" s="161"/>
      <c r="AB29963" s="164"/>
    </row>
    <row r="29964" spans="5:28">
      <c r="E29964" s="166"/>
      <c r="J29964" s="161"/>
      <c r="AB29964" s="164"/>
    </row>
    <row r="29965" spans="5:28">
      <c r="E29965" s="166"/>
      <c r="J29965" s="161"/>
      <c r="AB29965" s="164"/>
    </row>
    <row r="29966" spans="5:28">
      <c r="E29966" s="166"/>
      <c r="J29966" s="161"/>
      <c r="AB29966" s="164"/>
    </row>
    <row r="29967" spans="5:28">
      <c r="E29967" s="166"/>
      <c r="J29967" s="161"/>
      <c r="AB29967" s="164"/>
    </row>
    <row r="29968" spans="5:28">
      <c r="E29968" s="166"/>
      <c r="J29968" s="161"/>
      <c r="AB29968" s="164"/>
    </row>
    <row r="29969" spans="5:28">
      <c r="E29969" s="166"/>
      <c r="J29969" s="161"/>
      <c r="AB29969" s="164"/>
    </row>
    <row r="29970" spans="5:28">
      <c r="J29970" s="161"/>
      <c r="AB29970" s="164"/>
    </row>
    <row r="29971" spans="5:28">
      <c r="J29971" s="161"/>
      <c r="AB29971" s="164"/>
    </row>
    <row r="29972" spans="5:28">
      <c r="J29972" s="161"/>
      <c r="AB29972" s="164"/>
    </row>
    <row r="29973" spans="5:28">
      <c r="J29973" s="161"/>
      <c r="AB29973" s="164"/>
    </row>
    <row r="29974" spans="5:28">
      <c r="J29974" s="161"/>
      <c r="AB29974" s="164"/>
    </row>
    <row r="29975" spans="5:28">
      <c r="J29975" s="161"/>
      <c r="AB29975" s="164"/>
    </row>
    <row r="29976" spans="5:28">
      <c r="E29976" s="166"/>
      <c r="F29976" s="166"/>
      <c r="J29976" s="161"/>
      <c r="AB29976" s="164"/>
    </row>
    <row r="29977" spans="5:28">
      <c r="E29977" s="166"/>
      <c r="F29977" s="166"/>
      <c r="J29977" s="161"/>
      <c r="AB29977" s="164"/>
    </row>
    <row r="29978" spans="5:28">
      <c r="E29978" s="166"/>
      <c r="F29978" s="166"/>
      <c r="J29978" s="161"/>
      <c r="AB29978" s="164"/>
    </row>
    <row r="29979" spans="5:28">
      <c r="E29979" s="166"/>
      <c r="F29979" s="166"/>
      <c r="J29979" s="161"/>
      <c r="AB29979" s="164"/>
    </row>
    <row r="29980" spans="5:28">
      <c r="E29980" s="166"/>
      <c r="F29980" s="166"/>
      <c r="J29980" s="161"/>
      <c r="AB29980" s="164"/>
    </row>
    <row r="29981" spans="5:28">
      <c r="E29981" s="166"/>
      <c r="F29981" s="166"/>
      <c r="J29981" s="161"/>
      <c r="AB29981" s="164"/>
    </row>
    <row r="29982" spans="5:28">
      <c r="E29982" s="166"/>
      <c r="F29982" s="166"/>
      <c r="J29982" s="161"/>
      <c r="AB29982" s="164"/>
    </row>
    <row r="29983" spans="5:28">
      <c r="E29983" s="166"/>
      <c r="F29983" s="166"/>
      <c r="J29983" s="161"/>
      <c r="AB29983" s="164"/>
    </row>
    <row r="29984" spans="5:28">
      <c r="E29984" s="166"/>
      <c r="F29984" s="166"/>
      <c r="J29984" s="161"/>
      <c r="AB29984" s="164"/>
    </row>
    <row r="29985" spans="5:28">
      <c r="E29985" s="166"/>
      <c r="F29985" s="166"/>
      <c r="J29985" s="161"/>
      <c r="AB29985" s="164"/>
    </row>
    <row r="29986" spans="5:28">
      <c r="E29986" s="166"/>
      <c r="F29986" s="166"/>
      <c r="J29986" s="161"/>
      <c r="AB29986" s="164"/>
    </row>
    <row r="29987" spans="5:28">
      <c r="E29987" s="166"/>
      <c r="F29987" s="166"/>
      <c r="J29987" s="161"/>
      <c r="AB29987" s="164"/>
    </row>
    <row r="29988" spans="5:28">
      <c r="E29988" s="166"/>
      <c r="F29988" s="166"/>
      <c r="J29988" s="161"/>
      <c r="AB29988" s="164"/>
    </row>
    <row r="29989" spans="5:28">
      <c r="E29989" s="166"/>
      <c r="F29989" s="166"/>
      <c r="J29989" s="161"/>
      <c r="AB29989" s="164"/>
    </row>
    <row r="29990" spans="5:28">
      <c r="E29990" s="166"/>
      <c r="F29990" s="166"/>
      <c r="J29990" s="161"/>
      <c r="AB29990" s="164"/>
    </row>
    <row r="29991" spans="5:28">
      <c r="J29991" s="161"/>
      <c r="AB29991" s="164"/>
    </row>
    <row r="29992" spans="5:28">
      <c r="J29992" s="161"/>
      <c r="AB29992" s="164"/>
    </row>
    <row r="29993" spans="5:28">
      <c r="J29993" s="161"/>
      <c r="AB29993" s="164"/>
    </row>
    <row r="29994" spans="5:28">
      <c r="J29994" s="161"/>
      <c r="AB29994" s="164"/>
    </row>
    <row r="29995" spans="5:28">
      <c r="J29995" s="161"/>
      <c r="AB29995" s="164"/>
    </row>
    <row r="29996" spans="5:28">
      <c r="J29996" s="161"/>
      <c r="AB29996" s="164"/>
    </row>
    <row r="29997" spans="5:28">
      <c r="J29997" s="161"/>
      <c r="AB29997" s="164"/>
    </row>
    <row r="29998" spans="5:28">
      <c r="J29998" s="161"/>
      <c r="AB29998" s="164"/>
    </row>
    <row r="29999" spans="5:28">
      <c r="J29999" s="161"/>
      <c r="AB29999" s="164"/>
    </row>
    <row r="30000" spans="5:28">
      <c r="J30000" s="161"/>
      <c r="AB30000" s="164"/>
    </row>
    <row r="30001" spans="10:28">
      <c r="J30001" s="161"/>
      <c r="AB30001" s="164"/>
    </row>
    <row r="30002" spans="10:28">
      <c r="J30002" s="161"/>
      <c r="AB30002" s="164"/>
    </row>
    <row r="30003" spans="10:28">
      <c r="J30003" s="161"/>
      <c r="AB30003" s="164"/>
    </row>
    <row r="30004" spans="10:28">
      <c r="J30004" s="161"/>
      <c r="AB30004" s="164"/>
    </row>
    <row r="30005" spans="10:28">
      <c r="J30005" s="161"/>
      <c r="AB30005" s="164"/>
    </row>
    <row r="30006" spans="10:28">
      <c r="J30006" s="161"/>
      <c r="AB30006" s="164"/>
    </row>
    <row r="30007" spans="10:28">
      <c r="J30007" s="161"/>
      <c r="AB30007" s="164"/>
    </row>
    <row r="30008" spans="10:28">
      <c r="J30008" s="161"/>
      <c r="AB30008" s="164"/>
    </row>
    <row r="30009" spans="10:28">
      <c r="J30009" s="161"/>
      <c r="AB30009" s="164"/>
    </row>
    <row r="30010" spans="10:28">
      <c r="J30010" s="161"/>
      <c r="AB30010" s="164"/>
    </row>
    <row r="30011" spans="10:28">
      <c r="J30011" s="161"/>
      <c r="AB30011" s="164"/>
    </row>
    <row r="30012" spans="10:28">
      <c r="J30012" s="161"/>
      <c r="AB30012" s="164"/>
    </row>
    <row r="30013" spans="10:28">
      <c r="J30013" s="161"/>
      <c r="AB30013" s="164"/>
    </row>
    <row r="30014" spans="10:28">
      <c r="J30014" s="161"/>
      <c r="AB30014" s="164"/>
    </row>
    <row r="30015" spans="10:28">
      <c r="J30015" s="161"/>
      <c r="AB30015" s="164"/>
    </row>
    <row r="30016" spans="10:28">
      <c r="J30016" s="161"/>
      <c r="AB30016" s="164"/>
    </row>
    <row r="30017" spans="5:28">
      <c r="J30017" s="161"/>
      <c r="AB30017" s="164"/>
    </row>
    <row r="30018" spans="5:28">
      <c r="J30018" s="161"/>
      <c r="AB30018" s="164"/>
    </row>
    <row r="30019" spans="5:28">
      <c r="J30019" s="161"/>
      <c r="AB30019" s="164"/>
    </row>
    <row r="30020" spans="5:28">
      <c r="E30020" s="166"/>
      <c r="F30020" s="166"/>
      <c r="J30020" s="161"/>
      <c r="AB30020" s="164"/>
    </row>
    <row r="30021" spans="5:28">
      <c r="J30021" s="161"/>
      <c r="AB30021" s="164"/>
    </row>
    <row r="30022" spans="5:28">
      <c r="J30022" s="161"/>
      <c r="AB30022" s="164"/>
    </row>
    <row r="30023" spans="5:28">
      <c r="J30023" s="161"/>
      <c r="AB30023" s="164"/>
    </row>
    <row r="30024" spans="5:28">
      <c r="J30024" s="161"/>
      <c r="AB30024" s="164"/>
    </row>
    <row r="30025" spans="5:28">
      <c r="J30025" s="161"/>
      <c r="AB30025" s="164"/>
    </row>
    <row r="30026" spans="5:28">
      <c r="J30026" s="161"/>
      <c r="AB30026" s="164"/>
    </row>
    <row r="30027" spans="5:28">
      <c r="J30027" s="161"/>
      <c r="AB30027" s="164"/>
    </row>
    <row r="30028" spans="5:28">
      <c r="E30028" s="166"/>
      <c r="F30028" s="166"/>
      <c r="J30028" s="161"/>
      <c r="AB30028" s="164"/>
    </row>
    <row r="30029" spans="5:28">
      <c r="E30029" s="166"/>
      <c r="F30029" s="166"/>
      <c r="J30029" s="161"/>
      <c r="AB30029" s="164"/>
    </row>
    <row r="30030" spans="5:28">
      <c r="E30030" s="166"/>
      <c r="F30030" s="166"/>
      <c r="J30030" s="161"/>
      <c r="AB30030" s="164"/>
    </row>
    <row r="30031" spans="5:28">
      <c r="E30031" s="166"/>
      <c r="F30031" s="166"/>
      <c r="J30031" s="161"/>
      <c r="AB30031" s="164"/>
    </row>
    <row r="30032" spans="5:28">
      <c r="J30032" s="161"/>
      <c r="AB30032" s="164"/>
    </row>
    <row r="30033" spans="5:28">
      <c r="E30033" s="166"/>
      <c r="F30033" s="166"/>
      <c r="J30033" s="161"/>
      <c r="AB30033" s="164"/>
    </row>
    <row r="30034" spans="5:28">
      <c r="J30034" s="161"/>
      <c r="AB30034" s="164"/>
    </row>
    <row r="30035" spans="5:28">
      <c r="J30035" s="161"/>
      <c r="AB30035" s="164"/>
    </row>
    <row r="30036" spans="5:28">
      <c r="J30036" s="161"/>
      <c r="AB30036" s="164"/>
    </row>
    <row r="30037" spans="5:28">
      <c r="J30037" s="161"/>
      <c r="AB30037" s="164"/>
    </row>
    <row r="30038" spans="5:28">
      <c r="J30038" s="161"/>
      <c r="AB30038" s="164"/>
    </row>
    <row r="30039" spans="5:28">
      <c r="J30039" s="161"/>
      <c r="AB30039" s="164"/>
    </row>
    <row r="30040" spans="5:28">
      <c r="J30040" s="161"/>
      <c r="AB30040" s="164"/>
    </row>
    <row r="30041" spans="5:28">
      <c r="J30041" s="161"/>
      <c r="AB30041" s="164"/>
    </row>
    <row r="30042" spans="5:28">
      <c r="J30042" s="161"/>
      <c r="AB30042" s="164"/>
    </row>
    <row r="30043" spans="5:28">
      <c r="J30043" s="161"/>
      <c r="AB30043" s="164"/>
    </row>
    <row r="30044" spans="5:28">
      <c r="J30044" s="161"/>
      <c r="AB30044" s="164"/>
    </row>
    <row r="30045" spans="5:28">
      <c r="J30045" s="161"/>
      <c r="AB30045" s="164"/>
    </row>
    <row r="30046" spans="5:28">
      <c r="J30046" s="161"/>
      <c r="AB30046" s="164"/>
    </row>
    <row r="30047" spans="5:28">
      <c r="J30047" s="161"/>
      <c r="AB30047" s="164"/>
    </row>
    <row r="30048" spans="5:28">
      <c r="J30048" s="161"/>
      <c r="AB30048" s="164"/>
    </row>
    <row r="30049" spans="10:28">
      <c r="J30049" s="161"/>
      <c r="AB30049" s="164"/>
    </row>
    <row r="30050" spans="10:28">
      <c r="J30050" s="161"/>
      <c r="AB30050" s="164"/>
    </row>
    <row r="30051" spans="10:28">
      <c r="J30051" s="161"/>
      <c r="AB30051" s="164"/>
    </row>
    <row r="30052" spans="10:28">
      <c r="J30052" s="161"/>
      <c r="AB30052" s="164"/>
    </row>
    <row r="30053" spans="10:28">
      <c r="J30053" s="161"/>
      <c r="AB30053" s="164"/>
    </row>
    <row r="30054" spans="10:28">
      <c r="J30054" s="161"/>
      <c r="AB30054" s="164"/>
    </row>
    <row r="30055" spans="10:28">
      <c r="J30055" s="161"/>
      <c r="AB30055" s="164"/>
    </row>
    <row r="30056" spans="10:28">
      <c r="J30056" s="161"/>
      <c r="AB30056" s="164"/>
    </row>
    <row r="30057" spans="10:28">
      <c r="J30057" s="161"/>
      <c r="AB30057" s="164"/>
    </row>
    <row r="30058" spans="10:28">
      <c r="J30058" s="161"/>
      <c r="AB30058" s="164"/>
    </row>
    <row r="30059" spans="10:28">
      <c r="J30059" s="161"/>
      <c r="AB30059" s="164"/>
    </row>
    <row r="30060" spans="10:28">
      <c r="J30060" s="161"/>
      <c r="AB30060" s="164"/>
    </row>
    <row r="30061" spans="10:28">
      <c r="J30061" s="161"/>
      <c r="AB30061" s="164"/>
    </row>
    <row r="30062" spans="10:28">
      <c r="J30062" s="161"/>
      <c r="AB30062" s="164"/>
    </row>
    <row r="30063" spans="10:28">
      <c r="J30063" s="161"/>
      <c r="AB30063" s="164"/>
    </row>
    <row r="30064" spans="10:28">
      <c r="J30064" s="161"/>
      <c r="AB30064" s="164"/>
    </row>
    <row r="30065" spans="5:28">
      <c r="J30065" s="161"/>
      <c r="AB30065" s="164"/>
    </row>
    <row r="30066" spans="5:28">
      <c r="J30066" s="161"/>
      <c r="AB30066" s="164"/>
    </row>
    <row r="30067" spans="5:28">
      <c r="J30067" s="161"/>
      <c r="AB30067" s="164"/>
    </row>
    <row r="30068" spans="5:28">
      <c r="J30068" s="161"/>
      <c r="AB30068" s="164"/>
    </row>
    <row r="30069" spans="5:28">
      <c r="J30069" s="161"/>
      <c r="AB30069" s="164"/>
    </row>
    <row r="30070" spans="5:28">
      <c r="J30070" s="161"/>
      <c r="AB30070" s="164"/>
    </row>
    <row r="30071" spans="5:28">
      <c r="J30071" s="161"/>
      <c r="AB30071" s="164"/>
    </row>
    <row r="30072" spans="5:28">
      <c r="J30072" s="161"/>
      <c r="AB30072" s="164"/>
    </row>
    <row r="30073" spans="5:28">
      <c r="J30073" s="161"/>
      <c r="AB30073" s="164"/>
    </row>
    <row r="30074" spans="5:28">
      <c r="J30074" s="161"/>
      <c r="AB30074" s="164"/>
    </row>
    <row r="30075" spans="5:28">
      <c r="J30075" s="161"/>
      <c r="AB30075" s="164"/>
    </row>
    <row r="30076" spans="5:28">
      <c r="J30076" s="161"/>
      <c r="AB30076" s="164"/>
    </row>
    <row r="30077" spans="5:28">
      <c r="J30077" s="161"/>
      <c r="AB30077" s="164"/>
    </row>
    <row r="30078" spans="5:28">
      <c r="J30078" s="161"/>
      <c r="AB30078" s="164"/>
    </row>
    <row r="30079" spans="5:28">
      <c r="E30079" s="166"/>
      <c r="F30079" s="166"/>
      <c r="J30079" s="161"/>
      <c r="AB30079" s="164"/>
    </row>
    <row r="30080" spans="5:28">
      <c r="E30080" s="166"/>
      <c r="F30080" s="166"/>
      <c r="J30080" s="161"/>
      <c r="AB30080" s="164"/>
    </row>
    <row r="30081" spans="5:28">
      <c r="E30081" s="166"/>
      <c r="F30081" s="166"/>
      <c r="J30081" s="161"/>
      <c r="AB30081" s="164"/>
    </row>
    <row r="30082" spans="5:28">
      <c r="E30082" s="166"/>
      <c r="F30082" s="166"/>
      <c r="J30082" s="161"/>
      <c r="AB30082" s="164"/>
    </row>
    <row r="30083" spans="5:28">
      <c r="E30083" s="166"/>
      <c r="F30083" s="166"/>
      <c r="J30083" s="161"/>
      <c r="AB30083" s="164"/>
    </row>
    <row r="30084" spans="5:28">
      <c r="E30084" s="166"/>
      <c r="F30084" s="166"/>
      <c r="J30084" s="161"/>
      <c r="AB30084" s="164"/>
    </row>
    <row r="30085" spans="5:28">
      <c r="J30085" s="161"/>
      <c r="AB30085" s="164"/>
    </row>
    <row r="30086" spans="5:28">
      <c r="J30086" s="161"/>
      <c r="AB30086" s="164"/>
    </row>
    <row r="30087" spans="5:28">
      <c r="J30087" s="161"/>
      <c r="AB30087" s="164"/>
    </row>
    <row r="30088" spans="5:28">
      <c r="J30088" s="161"/>
      <c r="AB30088" s="164"/>
    </row>
    <row r="30089" spans="5:28">
      <c r="J30089" s="161"/>
      <c r="AB30089" s="164"/>
    </row>
    <row r="30090" spans="5:28">
      <c r="E30090" s="166"/>
      <c r="F30090" s="166"/>
      <c r="J30090" s="161"/>
      <c r="AB30090" s="164"/>
    </row>
    <row r="30091" spans="5:28">
      <c r="J30091" s="161"/>
      <c r="AB30091" s="164"/>
    </row>
    <row r="30092" spans="5:28">
      <c r="J30092" s="161"/>
      <c r="AB30092" s="164"/>
    </row>
    <row r="30093" spans="5:28">
      <c r="J30093" s="161"/>
      <c r="AB30093" s="164"/>
    </row>
    <row r="30094" spans="5:28">
      <c r="J30094" s="161"/>
      <c r="AB30094" s="164"/>
    </row>
    <row r="30095" spans="5:28">
      <c r="J30095" s="161"/>
      <c r="AB30095" s="164"/>
    </row>
    <row r="30096" spans="5:28">
      <c r="J30096" s="161"/>
      <c r="AB30096" s="164"/>
    </row>
    <row r="30097" spans="5:28">
      <c r="J30097" s="161"/>
      <c r="AB30097" s="164"/>
    </row>
    <row r="30098" spans="5:28">
      <c r="J30098" s="161"/>
      <c r="AB30098" s="164"/>
    </row>
    <row r="30099" spans="5:28">
      <c r="J30099" s="161"/>
      <c r="AB30099" s="164"/>
    </row>
    <row r="30100" spans="5:28">
      <c r="J30100" s="161"/>
      <c r="AB30100" s="164"/>
    </row>
    <row r="30101" spans="5:28">
      <c r="J30101" s="161"/>
      <c r="AB30101" s="164"/>
    </row>
    <row r="30102" spans="5:28">
      <c r="E30102" s="166"/>
      <c r="F30102" s="166"/>
      <c r="J30102" s="161"/>
      <c r="AB30102" s="164"/>
    </row>
    <row r="30103" spans="5:28">
      <c r="J30103" s="161"/>
      <c r="AB30103" s="164"/>
    </row>
    <row r="30104" spans="5:28">
      <c r="J30104" s="161"/>
      <c r="AB30104" s="164"/>
    </row>
    <row r="30105" spans="5:28">
      <c r="E30105" s="166"/>
      <c r="F30105" s="166"/>
      <c r="J30105" s="161"/>
      <c r="AB30105" s="164"/>
    </row>
    <row r="30106" spans="5:28">
      <c r="J30106" s="161"/>
      <c r="AB30106" s="164"/>
    </row>
    <row r="30107" spans="5:28">
      <c r="J30107" s="161"/>
      <c r="AB30107" s="164"/>
    </row>
    <row r="30108" spans="5:28">
      <c r="J30108" s="161"/>
      <c r="AB30108" s="164"/>
    </row>
    <row r="30109" spans="5:28">
      <c r="J30109" s="161"/>
      <c r="AB30109" s="164"/>
    </row>
    <row r="30110" spans="5:28">
      <c r="J30110" s="161"/>
      <c r="AB30110" s="164"/>
    </row>
    <row r="30111" spans="5:28">
      <c r="J30111" s="161"/>
      <c r="AB30111" s="164"/>
    </row>
    <row r="30112" spans="5:28">
      <c r="J30112" s="161"/>
      <c r="AB30112" s="164"/>
    </row>
    <row r="30113" spans="10:28">
      <c r="J30113" s="161"/>
      <c r="AB30113" s="164"/>
    </row>
    <row r="30114" spans="10:28">
      <c r="J30114" s="161"/>
      <c r="AB30114" s="164"/>
    </row>
    <row r="30115" spans="10:28">
      <c r="J30115" s="161"/>
      <c r="AB30115" s="164"/>
    </row>
    <row r="30116" spans="10:28">
      <c r="J30116" s="161"/>
      <c r="AB30116" s="164"/>
    </row>
    <row r="30117" spans="10:28">
      <c r="J30117" s="161"/>
      <c r="AB30117" s="164"/>
    </row>
    <row r="30118" spans="10:28">
      <c r="J30118" s="161"/>
      <c r="AB30118" s="164"/>
    </row>
    <row r="30119" spans="10:28">
      <c r="J30119" s="161"/>
      <c r="AB30119" s="164"/>
    </row>
    <row r="30120" spans="10:28">
      <c r="J30120" s="161"/>
      <c r="AB30120" s="164"/>
    </row>
    <row r="30121" spans="10:28">
      <c r="J30121" s="161"/>
      <c r="AB30121" s="164"/>
    </row>
    <row r="30122" spans="10:28">
      <c r="J30122" s="161"/>
      <c r="AB30122" s="164"/>
    </row>
    <row r="30123" spans="10:28">
      <c r="J30123" s="161"/>
      <c r="AB30123" s="164"/>
    </row>
    <row r="30124" spans="10:28">
      <c r="J30124" s="161"/>
      <c r="AB30124" s="164"/>
    </row>
    <row r="30125" spans="10:28">
      <c r="J30125" s="161"/>
      <c r="AB30125" s="164"/>
    </row>
    <row r="30126" spans="10:28">
      <c r="J30126" s="161"/>
      <c r="AB30126" s="164"/>
    </row>
    <row r="30127" spans="10:28">
      <c r="J30127" s="161"/>
      <c r="AB30127" s="164"/>
    </row>
    <row r="30128" spans="10:28">
      <c r="J30128" s="161"/>
      <c r="AB30128" s="164"/>
    </row>
    <row r="30129" spans="5:28">
      <c r="J30129" s="161"/>
      <c r="AB30129" s="164"/>
    </row>
    <row r="30130" spans="5:28">
      <c r="J30130" s="161"/>
      <c r="AB30130" s="164"/>
    </row>
    <row r="30131" spans="5:28">
      <c r="J30131" s="161"/>
      <c r="AB30131" s="164"/>
    </row>
    <row r="30132" spans="5:28">
      <c r="E30132" s="166"/>
      <c r="J30132" s="161"/>
      <c r="AB30132" s="164"/>
    </row>
    <row r="30133" spans="5:28">
      <c r="E30133" s="166"/>
      <c r="J30133" s="161"/>
      <c r="AB30133" s="164"/>
    </row>
    <row r="30134" spans="5:28">
      <c r="E30134" s="166"/>
      <c r="J30134" s="161"/>
      <c r="AB30134" s="164"/>
    </row>
    <row r="30135" spans="5:28">
      <c r="E30135" s="166"/>
      <c r="J30135" s="161"/>
      <c r="AB30135" s="164"/>
    </row>
    <row r="30136" spans="5:28">
      <c r="E30136" s="166"/>
      <c r="J30136" s="161"/>
      <c r="AB30136" s="164"/>
    </row>
    <row r="30137" spans="5:28">
      <c r="E30137" s="166"/>
      <c r="J30137" s="161"/>
      <c r="AB30137" s="164"/>
    </row>
    <row r="30138" spans="5:28">
      <c r="E30138" s="166"/>
      <c r="J30138" s="161"/>
      <c r="R30138" s="166"/>
      <c r="AB30138" s="164"/>
    </row>
    <row r="30139" spans="5:28">
      <c r="E30139" s="166"/>
      <c r="J30139" s="161"/>
      <c r="AB30139" s="164"/>
    </row>
    <row r="30140" spans="5:28">
      <c r="E30140" s="166"/>
      <c r="J30140" s="161"/>
      <c r="AB30140" s="164"/>
    </row>
    <row r="30141" spans="5:28">
      <c r="E30141" s="166"/>
      <c r="J30141" s="161"/>
      <c r="AB30141" s="164"/>
    </row>
    <row r="30142" spans="5:28">
      <c r="E30142" s="166"/>
      <c r="J30142" s="161"/>
      <c r="AB30142" s="164"/>
    </row>
    <row r="30143" spans="5:28">
      <c r="E30143" s="166"/>
      <c r="J30143" s="161"/>
      <c r="AB30143" s="164"/>
    </row>
    <row r="30144" spans="5:28">
      <c r="E30144" s="166"/>
      <c r="J30144" s="161"/>
      <c r="AB30144" s="164"/>
    </row>
    <row r="30145" spans="5:28">
      <c r="E30145" s="166"/>
      <c r="J30145" s="161"/>
      <c r="AB30145" s="164"/>
    </row>
    <row r="30146" spans="5:28">
      <c r="E30146" s="166"/>
      <c r="J30146" s="161"/>
      <c r="AB30146" s="164"/>
    </row>
    <row r="30147" spans="5:28">
      <c r="E30147" s="166"/>
      <c r="J30147" s="161"/>
      <c r="AB30147" s="164"/>
    </row>
    <row r="30148" spans="5:28">
      <c r="E30148" s="166"/>
      <c r="J30148" s="161"/>
      <c r="AB30148" s="164"/>
    </row>
    <row r="30149" spans="5:28">
      <c r="E30149" s="166"/>
      <c r="J30149" s="161"/>
      <c r="AB30149" s="164"/>
    </row>
    <row r="30150" spans="5:28">
      <c r="E30150" s="166"/>
      <c r="J30150" s="161"/>
      <c r="AB30150" s="164"/>
    </row>
    <row r="30151" spans="5:28">
      <c r="E30151" s="166"/>
      <c r="J30151" s="161"/>
      <c r="AB30151" s="164"/>
    </row>
    <row r="30152" spans="5:28">
      <c r="E30152" s="166"/>
      <c r="J30152" s="161"/>
      <c r="AB30152" s="164"/>
    </row>
    <row r="30153" spans="5:28">
      <c r="E30153" s="166"/>
      <c r="J30153" s="161"/>
      <c r="AB30153" s="164"/>
    </row>
    <row r="30154" spans="5:28">
      <c r="E30154" s="166"/>
      <c r="J30154" s="161"/>
      <c r="AB30154" s="164"/>
    </row>
    <row r="30155" spans="5:28">
      <c r="E30155" s="166"/>
      <c r="J30155" s="161"/>
      <c r="AB30155" s="164"/>
    </row>
    <row r="30156" spans="5:28">
      <c r="E30156" s="166"/>
      <c r="J30156" s="161"/>
      <c r="AB30156" s="164"/>
    </row>
    <row r="30157" spans="5:28">
      <c r="E30157" s="166"/>
      <c r="J30157" s="161"/>
      <c r="AB30157" s="164"/>
    </row>
    <row r="30158" spans="5:28">
      <c r="E30158" s="166"/>
      <c r="J30158" s="161"/>
      <c r="AB30158" s="164"/>
    </row>
    <row r="30159" spans="5:28">
      <c r="E30159" s="166"/>
      <c r="J30159" s="161"/>
      <c r="AB30159" s="164"/>
    </row>
    <row r="30160" spans="5:28">
      <c r="E30160" s="166"/>
      <c r="J30160" s="161"/>
      <c r="AB30160" s="164"/>
    </row>
    <row r="30161" spans="5:28">
      <c r="E30161" s="166"/>
      <c r="J30161" s="161"/>
      <c r="AB30161" s="164"/>
    </row>
    <row r="30162" spans="5:28">
      <c r="E30162" s="166"/>
      <c r="J30162" s="161"/>
      <c r="AB30162" s="164"/>
    </row>
    <row r="30163" spans="5:28">
      <c r="E30163" s="166"/>
      <c r="J30163" s="161"/>
      <c r="R30163" s="166"/>
      <c r="AB30163" s="164"/>
    </row>
    <row r="30164" spans="5:28">
      <c r="E30164" s="166"/>
      <c r="J30164" s="161"/>
      <c r="AB30164" s="164"/>
    </row>
    <row r="30165" spans="5:28">
      <c r="E30165" s="166"/>
      <c r="J30165" s="161"/>
      <c r="AB30165" s="164"/>
    </row>
    <row r="30166" spans="5:28">
      <c r="J30166" s="161"/>
      <c r="AB30166" s="164"/>
    </row>
    <row r="30167" spans="5:28">
      <c r="J30167" s="161"/>
      <c r="AB30167" s="164"/>
    </row>
    <row r="30168" spans="5:28">
      <c r="J30168" s="161"/>
      <c r="AB30168" s="164"/>
    </row>
    <row r="30169" spans="5:28">
      <c r="J30169" s="161"/>
      <c r="AB30169" s="164"/>
    </row>
    <row r="30170" spans="5:28">
      <c r="J30170" s="161"/>
      <c r="AB30170" s="164"/>
    </row>
    <row r="30171" spans="5:28">
      <c r="J30171" s="161"/>
      <c r="AB30171" s="164"/>
    </row>
    <row r="30172" spans="5:28">
      <c r="J30172" s="161"/>
      <c r="AB30172" s="164"/>
    </row>
    <row r="30173" spans="5:28">
      <c r="J30173" s="161"/>
      <c r="AB30173" s="164"/>
    </row>
    <row r="30174" spans="5:28">
      <c r="J30174" s="161"/>
      <c r="AB30174" s="164"/>
    </row>
    <row r="30175" spans="5:28">
      <c r="J30175" s="161"/>
      <c r="AB30175" s="164"/>
    </row>
    <row r="30176" spans="5:28">
      <c r="J30176" s="161"/>
      <c r="AB30176" s="164"/>
    </row>
    <row r="30177" spans="10:28">
      <c r="J30177" s="161"/>
      <c r="AB30177" s="164"/>
    </row>
    <row r="30178" spans="10:28">
      <c r="J30178" s="161"/>
      <c r="AB30178" s="164"/>
    </row>
    <row r="30179" spans="10:28">
      <c r="J30179" s="161"/>
      <c r="AB30179" s="164"/>
    </row>
    <row r="30180" spans="10:28">
      <c r="J30180" s="161"/>
      <c r="AB30180" s="164"/>
    </row>
    <row r="30181" spans="10:28">
      <c r="J30181" s="161"/>
      <c r="AB30181" s="164"/>
    </row>
    <row r="30182" spans="10:28">
      <c r="J30182" s="161"/>
      <c r="AB30182" s="164"/>
    </row>
    <row r="30183" spans="10:28">
      <c r="J30183" s="161"/>
      <c r="AB30183" s="164"/>
    </row>
    <row r="30184" spans="10:28">
      <c r="J30184" s="161"/>
      <c r="AB30184" s="164"/>
    </row>
    <row r="30185" spans="10:28">
      <c r="J30185" s="161"/>
      <c r="AB30185" s="164"/>
    </row>
    <row r="30186" spans="10:28">
      <c r="J30186" s="161"/>
      <c r="AB30186" s="164"/>
    </row>
    <row r="30187" spans="10:28">
      <c r="J30187" s="161"/>
      <c r="AB30187" s="164"/>
    </row>
    <row r="30188" spans="10:28">
      <c r="J30188" s="161"/>
      <c r="AB30188" s="164"/>
    </row>
    <row r="30189" spans="10:28">
      <c r="J30189" s="161"/>
      <c r="AB30189" s="164"/>
    </row>
    <row r="30190" spans="10:28">
      <c r="J30190" s="161"/>
      <c r="AB30190" s="164"/>
    </row>
    <row r="30191" spans="10:28">
      <c r="J30191" s="161"/>
      <c r="AB30191" s="164"/>
    </row>
    <row r="30192" spans="10:28">
      <c r="J30192" s="161"/>
      <c r="AB30192" s="164"/>
    </row>
    <row r="30193" spans="10:28">
      <c r="J30193" s="161"/>
      <c r="AB30193" s="164"/>
    </row>
    <row r="30194" spans="10:28">
      <c r="J30194" s="161"/>
      <c r="R30194" s="166"/>
      <c r="AB30194" s="164"/>
    </row>
    <row r="30195" spans="10:28">
      <c r="J30195" s="161"/>
      <c r="AB30195" s="164"/>
    </row>
    <row r="30196" spans="10:28">
      <c r="J30196" s="161"/>
      <c r="AB30196" s="164"/>
    </row>
    <row r="30197" spans="10:28">
      <c r="J30197" s="161"/>
      <c r="AB30197" s="164"/>
    </row>
    <row r="30198" spans="10:28">
      <c r="J30198" s="161"/>
      <c r="AB30198" s="164"/>
    </row>
    <row r="30199" spans="10:28">
      <c r="J30199" s="161"/>
      <c r="AB30199" s="164"/>
    </row>
    <row r="30200" spans="10:28">
      <c r="J30200" s="161"/>
      <c r="AB30200" s="164"/>
    </row>
    <row r="30201" spans="10:28">
      <c r="J30201" s="161"/>
      <c r="AB30201" s="164"/>
    </row>
    <row r="30202" spans="10:28">
      <c r="J30202" s="161"/>
      <c r="AB30202" s="164"/>
    </row>
    <row r="30203" spans="10:28">
      <c r="J30203" s="161"/>
      <c r="AB30203" s="164"/>
    </row>
    <row r="30204" spans="10:28">
      <c r="J30204" s="161"/>
      <c r="AB30204" s="164"/>
    </row>
    <row r="30205" spans="10:28">
      <c r="J30205" s="161"/>
      <c r="AB30205" s="164"/>
    </row>
    <row r="30206" spans="10:28">
      <c r="J30206" s="161"/>
      <c r="AB30206" s="164"/>
    </row>
    <row r="30207" spans="10:28">
      <c r="J30207" s="161"/>
      <c r="AB30207" s="164"/>
    </row>
    <row r="30208" spans="10:28">
      <c r="J30208" s="161"/>
      <c r="AB30208" s="164"/>
    </row>
    <row r="30209" spans="10:28">
      <c r="J30209" s="161"/>
      <c r="AB30209" s="164"/>
    </row>
    <row r="30210" spans="10:28">
      <c r="J30210" s="161"/>
      <c r="AB30210" s="164"/>
    </row>
    <row r="30211" spans="10:28">
      <c r="J30211" s="161"/>
      <c r="AB30211" s="164"/>
    </row>
    <row r="30212" spans="10:28">
      <c r="J30212" s="161"/>
      <c r="AB30212" s="164"/>
    </row>
    <row r="30213" spans="10:28">
      <c r="J30213" s="161"/>
      <c r="AB30213" s="164"/>
    </row>
    <row r="30214" spans="10:28">
      <c r="J30214" s="161"/>
      <c r="AB30214" s="164"/>
    </row>
    <row r="30215" spans="10:28">
      <c r="J30215" s="161"/>
      <c r="AB30215" s="164"/>
    </row>
    <row r="30216" spans="10:28">
      <c r="J30216" s="161"/>
      <c r="AB30216" s="164"/>
    </row>
    <row r="30217" spans="10:28">
      <c r="J30217" s="161"/>
      <c r="AB30217" s="164"/>
    </row>
    <row r="30218" spans="10:28">
      <c r="J30218" s="161"/>
      <c r="AB30218" s="164"/>
    </row>
    <row r="30219" spans="10:28">
      <c r="J30219" s="161"/>
      <c r="AB30219" s="164"/>
    </row>
    <row r="30220" spans="10:28">
      <c r="J30220" s="161"/>
      <c r="AB30220" s="164"/>
    </row>
    <row r="30221" spans="10:28">
      <c r="J30221" s="161"/>
      <c r="AB30221" s="164"/>
    </row>
    <row r="30222" spans="10:28">
      <c r="J30222" s="161"/>
      <c r="AB30222" s="164"/>
    </row>
    <row r="30223" spans="10:28">
      <c r="J30223" s="161"/>
      <c r="AB30223" s="164"/>
    </row>
    <row r="30224" spans="10:28">
      <c r="J30224" s="161"/>
      <c r="AB30224" s="164"/>
    </row>
    <row r="30225" spans="10:28">
      <c r="J30225" s="161"/>
      <c r="AB30225" s="164"/>
    </row>
    <row r="30226" spans="10:28">
      <c r="J30226" s="161"/>
      <c r="AB30226" s="164"/>
    </row>
    <row r="30227" spans="10:28">
      <c r="J30227" s="161"/>
      <c r="AB30227" s="164"/>
    </row>
    <row r="30228" spans="10:28">
      <c r="J30228" s="161"/>
      <c r="AB30228" s="164"/>
    </row>
    <row r="30229" spans="10:28">
      <c r="J30229" s="161"/>
      <c r="AB30229" s="164"/>
    </row>
    <row r="30230" spans="10:28">
      <c r="J30230" s="161"/>
      <c r="AB30230" s="164"/>
    </row>
    <row r="30231" spans="10:28">
      <c r="J30231" s="161"/>
      <c r="AB30231" s="164"/>
    </row>
    <row r="30232" spans="10:28">
      <c r="J30232" s="161"/>
      <c r="AB30232" s="164"/>
    </row>
    <row r="30233" spans="10:28">
      <c r="J30233" s="161"/>
      <c r="AB30233" s="164"/>
    </row>
    <row r="30234" spans="10:28">
      <c r="J30234" s="161"/>
      <c r="AB30234" s="164"/>
    </row>
    <row r="30235" spans="10:28">
      <c r="J30235" s="161"/>
      <c r="AB30235" s="164"/>
    </row>
    <row r="30236" spans="10:28">
      <c r="J30236" s="161"/>
      <c r="AB30236" s="164"/>
    </row>
    <row r="30237" spans="10:28">
      <c r="J30237" s="161"/>
      <c r="AB30237" s="164"/>
    </row>
    <row r="30238" spans="10:28">
      <c r="J30238" s="161"/>
      <c r="AB30238" s="164"/>
    </row>
    <row r="30239" spans="10:28">
      <c r="J30239" s="161"/>
      <c r="AB30239" s="164"/>
    </row>
    <row r="30240" spans="10:28">
      <c r="J30240" s="161"/>
      <c r="AB30240" s="164"/>
    </row>
    <row r="30241" spans="10:28">
      <c r="J30241" s="161"/>
      <c r="AB30241" s="164"/>
    </row>
    <row r="30242" spans="10:28">
      <c r="J30242" s="161"/>
      <c r="AB30242" s="164"/>
    </row>
    <row r="30243" spans="10:28">
      <c r="J30243" s="161"/>
      <c r="AB30243" s="164"/>
    </row>
    <row r="30244" spans="10:28">
      <c r="J30244" s="161"/>
      <c r="AB30244" s="164"/>
    </row>
    <row r="30245" spans="10:28">
      <c r="J30245" s="161"/>
      <c r="AB30245" s="164"/>
    </row>
    <row r="30246" spans="10:28">
      <c r="J30246" s="161"/>
      <c r="AB30246" s="164"/>
    </row>
    <row r="30247" spans="10:28">
      <c r="J30247" s="161"/>
      <c r="AB30247" s="164"/>
    </row>
    <row r="30248" spans="10:28">
      <c r="J30248" s="161"/>
      <c r="AB30248" s="164"/>
    </row>
    <row r="30249" spans="10:28">
      <c r="J30249" s="161"/>
      <c r="AB30249" s="164"/>
    </row>
    <row r="30250" spans="10:28">
      <c r="J30250" s="161"/>
      <c r="AB30250" s="164"/>
    </row>
    <row r="30251" spans="10:28">
      <c r="J30251" s="161"/>
      <c r="AB30251" s="164"/>
    </row>
    <row r="30252" spans="10:28">
      <c r="J30252" s="161"/>
      <c r="AB30252" s="164"/>
    </row>
    <row r="30253" spans="10:28">
      <c r="J30253" s="161"/>
      <c r="AB30253" s="164"/>
    </row>
    <row r="30254" spans="10:28">
      <c r="J30254" s="161"/>
      <c r="AB30254" s="164"/>
    </row>
    <row r="30255" spans="10:28">
      <c r="J30255" s="161"/>
      <c r="AB30255" s="164"/>
    </row>
    <row r="30256" spans="10:28">
      <c r="J30256" s="161"/>
      <c r="AB30256" s="164"/>
    </row>
    <row r="30257" spans="10:28">
      <c r="J30257" s="161"/>
      <c r="AB30257" s="164"/>
    </row>
    <row r="30258" spans="10:28">
      <c r="J30258" s="161"/>
      <c r="AB30258" s="164"/>
    </row>
    <row r="30259" spans="10:28">
      <c r="J30259" s="161"/>
      <c r="AB30259" s="164"/>
    </row>
    <row r="30260" spans="10:28">
      <c r="J30260" s="161"/>
      <c r="AB30260" s="164"/>
    </row>
    <row r="30261" spans="10:28">
      <c r="J30261" s="161"/>
      <c r="AB30261" s="164"/>
    </row>
    <row r="30262" spans="10:28">
      <c r="J30262" s="161"/>
      <c r="AB30262" s="164"/>
    </row>
    <row r="30263" spans="10:28">
      <c r="J30263" s="161"/>
      <c r="AB30263" s="164"/>
    </row>
    <row r="30264" spans="10:28">
      <c r="J30264" s="161"/>
      <c r="AB30264" s="164"/>
    </row>
    <row r="30265" spans="10:28">
      <c r="J30265" s="161"/>
      <c r="AB30265" s="164"/>
    </row>
    <row r="30266" spans="10:28">
      <c r="J30266" s="161"/>
      <c r="AB30266" s="164"/>
    </row>
    <row r="30267" spans="10:28">
      <c r="J30267" s="161"/>
      <c r="AB30267" s="164"/>
    </row>
    <row r="30268" spans="10:28">
      <c r="J30268" s="161"/>
      <c r="AB30268" s="164"/>
    </row>
    <row r="30269" spans="10:28">
      <c r="J30269" s="161"/>
      <c r="AB30269" s="164"/>
    </row>
    <row r="30270" spans="10:28">
      <c r="J30270" s="161"/>
      <c r="AB30270" s="164"/>
    </row>
    <row r="30271" spans="10:28">
      <c r="J30271" s="161"/>
      <c r="AB30271" s="164"/>
    </row>
    <row r="30272" spans="10:28">
      <c r="J30272" s="161"/>
      <c r="AB30272" s="164"/>
    </row>
    <row r="30273" spans="10:28">
      <c r="J30273" s="161"/>
      <c r="AB30273" s="164"/>
    </row>
    <row r="30274" spans="10:28">
      <c r="J30274" s="161"/>
      <c r="AB30274" s="164"/>
    </row>
    <row r="30275" spans="10:28">
      <c r="J30275" s="161"/>
      <c r="AB30275" s="164"/>
    </row>
    <row r="30276" spans="10:28">
      <c r="J30276" s="161"/>
      <c r="AB30276" s="164"/>
    </row>
    <row r="30277" spans="10:28">
      <c r="J30277" s="161"/>
      <c r="AB30277" s="164"/>
    </row>
    <row r="30278" spans="10:28">
      <c r="J30278" s="161"/>
      <c r="AB30278" s="164"/>
    </row>
    <row r="30279" spans="10:28">
      <c r="J30279" s="161"/>
      <c r="AB30279" s="164"/>
    </row>
    <row r="30280" spans="10:28">
      <c r="J30280" s="161"/>
      <c r="AB30280" s="164"/>
    </row>
    <row r="30281" spans="10:28">
      <c r="J30281" s="161"/>
      <c r="AB30281" s="164"/>
    </row>
    <row r="30282" spans="10:28">
      <c r="J30282" s="161"/>
      <c r="AB30282" s="164"/>
    </row>
    <row r="30283" spans="10:28">
      <c r="J30283" s="161"/>
      <c r="AB30283" s="164"/>
    </row>
    <row r="30284" spans="10:28">
      <c r="J30284" s="161"/>
      <c r="AB30284" s="164"/>
    </row>
    <row r="30285" spans="10:28">
      <c r="J30285" s="161"/>
      <c r="AB30285" s="164"/>
    </row>
    <row r="30286" spans="10:28">
      <c r="J30286" s="161"/>
      <c r="AB30286" s="164"/>
    </row>
    <row r="30287" spans="10:28">
      <c r="J30287" s="161"/>
      <c r="AB30287" s="164"/>
    </row>
    <row r="30288" spans="10:28">
      <c r="J30288" s="161"/>
      <c r="AB30288" s="164"/>
    </row>
    <row r="30289" spans="5:28">
      <c r="J30289" s="161"/>
      <c r="AB30289" s="164"/>
    </row>
    <row r="30290" spans="5:28">
      <c r="J30290" s="161"/>
      <c r="AB30290" s="164"/>
    </row>
    <row r="30291" spans="5:28">
      <c r="E30291" s="166"/>
      <c r="J30291" s="161"/>
      <c r="AB30291" s="164"/>
    </row>
    <row r="30292" spans="5:28">
      <c r="E30292" s="166"/>
      <c r="J30292" s="161"/>
      <c r="AB30292" s="164"/>
    </row>
    <row r="30293" spans="5:28">
      <c r="E30293" s="166"/>
      <c r="J30293" s="161"/>
      <c r="AB30293" s="164"/>
    </row>
    <row r="30294" spans="5:28">
      <c r="J30294" s="161"/>
      <c r="AB30294" s="164"/>
    </row>
    <row r="30295" spans="5:28">
      <c r="J30295" s="161"/>
      <c r="AB30295" s="164"/>
    </row>
    <row r="30296" spans="5:28">
      <c r="J30296" s="161"/>
      <c r="AB30296" s="164"/>
    </row>
    <row r="30297" spans="5:28">
      <c r="J30297" s="161"/>
      <c r="AB30297" s="164"/>
    </row>
    <row r="30298" spans="5:28">
      <c r="J30298" s="161"/>
      <c r="AB30298" s="164"/>
    </row>
    <row r="30299" spans="5:28">
      <c r="J30299" s="161"/>
      <c r="AB30299" s="164"/>
    </row>
    <row r="30300" spans="5:28">
      <c r="J30300" s="161"/>
      <c r="AB30300" s="164"/>
    </row>
    <row r="30301" spans="5:28">
      <c r="J30301" s="161"/>
      <c r="AB30301" s="164"/>
    </row>
    <row r="30302" spans="5:28">
      <c r="J30302" s="161"/>
      <c r="AB30302" s="164"/>
    </row>
    <row r="30303" spans="5:28">
      <c r="J30303" s="161"/>
      <c r="AB30303" s="164"/>
    </row>
    <row r="30304" spans="5:28">
      <c r="J30304" s="161"/>
      <c r="AB30304" s="164"/>
    </row>
    <row r="30305" spans="10:28">
      <c r="J30305" s="161"/>
      <c r="AB30305" s="164"/>
    </row>
    <row r="30306" spans="10:28">
      <c r="J30306" s="161"/>
      <c r="AB30306" s="164"/>
    </row>
    <row r="30307" spans="10:28">
      <c r="J30307" s="161"/>
      <c r="AB30307" s="164"/>
    </row>
    <row r="30308" spans="10:28">
      <c r="J30308" s="161"/>
      <c r="AB30308" s="164"/>
    </row>
    <row r="30309" spans="10:28">
      <c r="J30309" s="161"/>
      <c r="AB30309" s="164"/>
    </row>
    <row r="30310" spans="10:28">
      <c r="J30310" s="161"/>
      <c r="AB30310" s="164"/>
    </row>
    <row r="30311" spans="10:28">
      <c r="J30311" s="161"/>
      <c r="AB30311" s="164"/>
    </row>
    <row r="30312" spans="10:28">
      <c r="J30312" s="161"/>
      <c r="AB30312" s="164"/>
    </row>
    <row r="30313" spans="10:28">
      <c r="J30313" s="161"/>
      <c r="AB30313" s="164"/>
    </row>
    <row r="30314" spans="10:28">
      <c r="J30314" s="161"/>
      <c r="AB30314" s="164"/>
    </row>
    <row r="30315" spans="10:28">
      <c r="J30315" s="161"/>
      <c r="AB30315" s="164"/>
    </row>
    <row r="30316" spans="10:28">
      <c r="J30316" s="161"/>
      <c r="AB30316" s="164"/>
    </row>
    <row r="30317" spans="10:28">
      <c r="J30317" s="161"/>
      <c r="AB30317" s="164"/>
    </row>
    <row r="30318" spans="10:28">
      <c r="J30318" s="161"/>
      <c r="AB30318" s="164"/>
    </row>
    <row r="30319" spans="10:28">
      <c r="J30319" s="161"/>
      <c r="AB30319" s="164"/>
    </row>
    <row r="30320" spans="10:28">
      <c r="J30320" s="161"/>
      <c r="AB30320" s="164"/>
    </row>
    <row r="30321" spans="10:28">
      <c r="J30321" s="161"/>
      <c r="AB30321" s="164"/>
    </row>
    <row r="30322" spans="10:28">
      <c r="J30322" s="161"/>
      <c r="AB30322" s="164"/>
    </row>
    <row r="30323" spans="10:28">
      <c r="J30323" s="161"/>
      <c r="AB30323" s="164"/>
    </row>
    <row r="30324" spans="10:28">
      <c r="J30324" s="161"/>
      <c r="AB30324" s="164"/>
    </row>
    <row r="30325" spans="10:28">
      <c r="J30325" s="161"/>
      <c r="AB30325" s="164"/>
    </row>
    <row r="30326" spans="10:28">
      <c r="J30326" s="161"/>
      <c r="AB30326" s="164"/>
    </row>
    <row r="30327" spans="10:28">
      <c r="J30327" s="161"/>
      <c r="AB30327" s="164"/>
    </row>
    <row r="30328" spans="10:28">
      <c r="J30328" s="161"/>
      <c r="AB30328" s="164"/>
    </row>
    <row r="30329" spans="10:28">
      <c r="J30329" s="161"/>
      <c r="AB30329" s="164"/>
    </row>
    <row r="30330" spans="10:28">
      <c r="J30330" s="161"/>
      <c r="AB30330" s="164"/>
    </row>
    <row r="30331" spans="10:28">
      <c r="J30331" s="161"/>
      <c r="AB30331" s="164"/>
    </row>
    <row r="30332" spans="10:28">
      <c r="J30332" s="161"/>
      <c r="AB30332" s="164"/>
    </row>
    <row r="30333" spans="10:28">
      <c r="J30333" s="161"/>
      <c r="AB30333" s="164"/>
    </row>
    <row r="30334" spans="10:28">
      <c r="J30334" s="161"/>
      <c r="AB30334" s="164"/>
    </row>
    <row r="30335" spans="10:28">
      <c r="J30335" s="161"/>
      <c r="AB30335" s="164"/>
    </row>
    <row r="30336" spans="10:28">
      <c r="J30336" s="161"/>
      <c r="AB30336" s="164"/>
    </row>
    <row r="30337" spans="10:28">
      <c r="J30337" s="161"/>
      <c r="AB30337" s="164"/>
    </row>
    <row r="30338" spans="10:28">
      <c r="J30338" s="161"/>
      <c r="AB30338" s="164"/>
    </row>
    <row r="30339" spans="10:28">
      <c r="J30339" s="161"/>
      <c r="AB30339" s="164"/>
    </row>
    <row r="30340" spans="10:28">
      <c r="J30340" s="161"/>
      <c r="AB30340" s="164"/>
    </row>
    <row r="30341" spans="10:28">
      <c r="J30341" s="161"/>
      <c r="AB30341" s="164"/>
    </row>
    <row r="30342" spans="10:28">
      <c r="J30342" s="161"/>
      <c r="AB30342" s="164"/>
    </row>
    <row r="30343" spans="10:28">
      <c r="J30343" s="161"/>
      <c r="AB30343" s="164"/>
    </row>
    <row r="30344" spans="10:28">
      <c r="J30344" s="161"/>
      <c r="AB30344" s="164"/>
    </row>
    <row r="30345" spans="10:28">
      <c r="J30345" s="161"/>
      <c r="AB30345" s="164"/>
    </row>
    <row r="30346" spans="10:28">
      <c r="J30346" s="161"/>
      <c r="AB30346" s="164"/>
    </row>
    <row r="30347" spans="10:28">
      <c r="J30347" s="161"/>
      <c r="AB30347" s="164"/>
    </row>
    <row r="30348" spans="10:28">
      <c r="J30348" s="161"/>
      <c r="AB30348" s="164"/>
    </row>
    <row r="30349" spans="10:28">
      <c r="J30349" s="161"/>
      <c r="AB30349" s="164"/>
    </row>
    <row r="30350" spans="10:28">
      <c r="J30350" s="161"/>
      <c r="AB30350" s="164"/>
    </row>
    <row r="30351" spans="10:28">
      <c r="J30351" s="161"/>
      <c r="AB30351" s="164"/>
    </row>
    <row r="30352" spans="10:28">
      <c r="J30352" s="161"/>
      <c r="AB30352" s="164"/>
    </row>
    <row r="30353" spans="10:28">
      <c r="J30353" s="161"/>
      <c r="AB30353" s="164"/>
    </row>
    <row r="30354" spans="10:28">
      <c r="J30354" s="161"/>
      <c r="AB30354" s="164"/>
    </row>
    <row r="30355" spans="10:28">
      <c r="J30355" s="161"/>
      <c r="AB30355" s="164"/>
    </row>
    <row r="30356" spans="10:28">
      <c r="J30356" s="161"/>
      <c r="AB30356" s="164"/>
    </row>
    <row r="30357" spans="10:28">
      <c r="J30357" s="161"/>
      <c r="AB30357" s="164"/>
    </row>
    <row r="30358" spans="10:28">
      <c r="J30358" s="161"/>
      <c r="AB30358" s="164"/>
    </row>
    <row r="30359" spans="10:28">
      <c r="J30359" s="161"/>
      <c r="AB30359" s="164"/>
    </row>
    <row r="30360" spans="10:28">
      <c r="J30360" s="161"/>
      <c r="AB30360" s="164"/>
    </row>
    <row r="30361" spans="10:28">
      <c r="J30361" s="161"/>
      <c r="AB30361" s="164"/>
    </row>
    <row r="30362" spans="10:28">
      <c r="J30362" s="161"/>
      <c r="AB30362" s="164"/>
    </row>
    <row r="30363" spans="10:28">
      <c r="J30363" s="161"/>
      <c r="AB30363" s="164"/>
    </row>
    <row r="30364" spans="10:28">
      <c r="J30364" s="161"/>
      <c r="AB30364" s="164"/>
    </row>
    <row r="30365" spans="10:28">
      <c r="J30365" s="161"/>
      <c r="AB30365" s="164"/>
    </row>
    <row r="30366" spans="10:28">
      <c r="J30366" s="161"/>
      <c r="AB30366" s="164"/>
    </row>
    <row r="30367" spans="10:28">
      <c r="J30367" s="161"/>
      <c r="AB30367" s="164"/>
    </row>
    <row r="30368" spans="10:28">
      <c r="J30368" s="161"/>
      <c r="AB30368" s="164"/>
    </row>
    <row r="30369" spans="5:28">
      <c r="J30369" s="161"/>
      <c r="AB30369" s="164"/>
    </row>
    <row r="30370" spans="5:28">
      <c r="J30370" s="161"/>
      <c r="AB30370" s="164"/>
    </row>
    <row r="30371" spans="5:28">
      <c r="J30371" s="161"/>
      <c r="AB30371" s="164"/>
    </row>
    <row r="30372" spans="5:28">
      <c r="J30372" s="161"/>
      <c r="AB30372" s="164"/>
    </row>
    <row r="30373" spans="5:28">
      <c r="J30373" s="161"/>
      <c r="AB30373" s="164"/>
    </row>
    <row r="30374" spans="5:28">
      <c r="J30374" s="161"/>
      <c r="AB30374" s="164"/>
    </row>
    <row r="30375" spans="5:28">
      <c r="E30375" s="166"/>
      <c r="J30375" s="161"/>
      <c r="AB30375" s="164"/>
    </row>
    <row r="30376" spans="5:28">
      <c r="E30376" s="166"/>
      <c r="J30376" s="161"/>
      <c r="AB30376" s="164"/>
    </row>
    <row r="30377" spans="5:28">
      <c r="E30377" s="166"/>
      <c r="J30377" s="161"/>
      <c r="AB30377" s="164"/>
    </row>
    <row r="30378" spans="5:28">
      <c r="E30378" s="166"/>
      <c r="J30378" s="161"/>
      <c r="AB30378" s="164"/>
    </row>
    <row r="30379" spans="5:28">
      <c r="E30379" s="166"/>
      <c r="J30379" s="161"/>
      <c r="AB30379" s="164"/>
    </row>
    <row r="30380" spans="5:28">
      <c r="E30380" s="166"/>
      <c r="J30380" s="161"/>
      <c r="AB30380" s="164"/>
    </row>
    <row r="30381" spans="5:28">
      <c r="E30381" s="166"/>
      <c r="J30381" s="161"/>
      <c r="AB30381" s="164"/>
    </row>
    <row r="30382" spans="5:28">
      <c r="E30382" s="166"/>
      <c r="J30382" s="161"/>
      <c r="AB30382" s="164"/>
    </row>
    <row r="30383" spans="5:28">
      <c r="E30383" s="166"/>
      <c r="J30383" s="161"/>
      <c r="AB30383" s="164"/>
    </row>
    <row r="30384" spans="5:28">
      <c r="E30384" s="166"/>
      <c r="J30384" s="161"/>
      <c r="AB30384" s="164"/>
    </row>
    <row r="30385" spans="5:28">
      <c r="E30385" s="166"/>
      <c r="J30385" s="161"/>
      <c r="AB30385" s="164"/>
    </row>
    <row r="30386" spans="5:28">
      <c r="E30386" s="166"/>
      <c r="J30386" s="161"/>
      <c r="AB30386" s="164"/>
    </row>
    <row r="30387" spans="5:28">
      <c r="E30387" s="166"/>
      <c r="J30387" s="161"/>
      <c r="AB30387" s="164"/>
    </row>
    <row r="30388" spans="5:28">
      <c r="E30388" s="166"/>
      <c r="J30388" s="161"/>
      <c r="AB30388" s="164"/>
    </row>
    <row r="30389" spans="5:28">
      <c r="E30389" s="166"/>
      <c r="J30389" s="161"/>
      <c r="AB30389" s="164"/>
    </row>
    <row r="30390" spans="5:28">
      <c r="E30390" s="166"/>
      <c r="J30390" s="161"/>
      <c r="AB30390" s="164"/>
    </row>
    <row r="30391" spans="5:28">
      <c r="E30391" s="166"/>
      <c r="J30391" s="161"/>
      <c r="AB30391" s="164"/>
    </row>
    <row r="30392" spans="5:28">
      <c r="E30392" s="166"/>
      <c r="J30392" s="161"/>
      <c r="R30392" s="166"/>
      <c r="AB30392" s="164"/>
    </row>
    <row r="30393" spans="5:28">
      <c r="E30393" s="166"/>
      <c r="J30393" s="161"/>
      <c r="AB30393" s="164"/>
    </row>
    <row r="30394" spans="5:28">
      <c r="E30394" s="166"/>
      <c r="J30394" s="161"/>
      <c r="AB30394" s="164"/>
    </row>
    <row r="30395" spans="5:28">
      <c r="E30395" s="166"/>
      <c r="J30395" s="161"/>
      <c r="AB30395" s="164"/>
    </row>
    <row r="30396" spans="5:28">
      <c r="J30396" s="161"/>
      <c r="AB30396" s="164"/>
    </row>
    <row r="30397" spans="5:28">
      <c r="J30397" s="161"/>
      <c r="AB30397" s="164"/>
    </row>
    <row r="30398" spans="5:28">
      <c r="J30398" s="161"/>
      <c r="AB30398" s="164"/>
    </row>
    <row r="30399" spans="5:28">
      <c r="E30399" s="166"/>
      <c r="F30399" s="166"/>
      <c r="J30399" s="161"/>
      <c r="AB30399" s="164"/>
    </row>
    <row r="30400" spans="5:28">
      <c r="E30400" s="166"/>
      <c r="F30400" s="166"/>
      <c r="J30400" s="161"/>
      <c r="AB30400" s="164"/>
    </row>
    <row r="30401" spans="5:28">
      <c r="E30401" s="166"/>
      <c r="F30401" s="166"/>
      <c r="J30401" s="161"/>
      <c r="AB30401" s="164"/>
    </row>
    <row r="30402" spans="5:28">
      <c r="J30402" s="161"/>
      <c r="AB30402" s="164"/>
    </row>
    <row r="30403" spans="5:28">
      <c r="J30403" s="161"/>
      <c r="AB30403" s="164"/>
    </row>
    <row r="30404" spans="5:28">
      <c r="J30404" s="161"/>
      <c r="AB30404" s="164"/>
    </row>
    <row r="30405" spans="5:28">
      <c r="J30405" s="161"/>
      <c r="AB30405" s="164"/>
    </row>
    <row r="30406" spans="5:28">
      <c r="J30406" s="161"/>
      <c r="AB30406" s="164"/>
    </row>
    <row r="30407" spans="5:28">
      <c r="J30407" s="161"/>
      <c r="AB30407" s="164"/>
    </row>
    <row r="30408" spans="5:28">
      <c r="J30408" s="161"/>
      <c r="AB30408" s="164"/>
    </row>
    <row r="30409" spans="5:28">
      <c r="J30409" s="161"/>
      <c r="AB30409" s="164"/>
    </row>
    <row r="30410" spans="5:28">
      <c r="E30410" s="166"/>
      <c r="J30410" s="161"/>
      <c r="AB30410" s="164"/>
    </row>
    <row r="30411" spans="5:28">
      <c r="E30411" s="166"/>
      <c r="J30411" s="161"/>
      <c r="AB30411" s="164"/>
    </row>
    <row r="30412" spans="5:28">
      <c r="E30412" s="166"/>
      <c r="J30412" s="161"/>
      <c r="AB30412" s="164"/>
    </row>
    <row r="30413" spans="5:28">
      <c r="J30413" s="161"/>
      <c r="AB30413" s="164"/>
    </row>
    <row r="30414" spans="5:28">
      <c r="J30414" s="161"/>
      <c r="AB30414" s="164"/>
    </row>
    <row r="30415" spans="5:28">
      <c r="J30415" s="161"/>
      <c r="AB30415" s="164"/>
    </row>
    <row r="30416" spans="5:28">
      <c r="J30416" s="161"/>
      <c r="AB30416" s="164"/>
    </row>
    <row r="30417" spans="10:28">
      <c r="J30417" s="161"/>
      <c r="AB30417" s="164"/>
    </row>
    <row r="30418" spans="10:28">
      <c r="J30418" s="161"/>
      <c r="AB30418" s="164"/>
    </row>
    <row r="30419" spans="10:28">
      <c r="J30419" s="161"/>
      <c r="AB30419" s="164"/>
    </row>
    <row r="30420" spans="10:28">
      <c r="J30420" s="161"/>
      <c r="AB30420" s="164"/>
    </row>
    <row r="30421" spans="10:28">
      <c r="J30421" s="161"/>
      <c r="AB30421" s="164"/>
    </row>
    <row r="30422" spans="10:28">
      <c r="J30422" s="161"/>
      <c r="AB30422" s="164"/>
    </row>
    <row r="30423" spans="10:28">
      <c r="J30423" s="161"/>
      <c r="AB30423" s="164"/>
    </row>
    <row r="30424" spans="10:28">
      <c r="J30424" s="161"/>
      <c r="AB30424" s="164"/>
    </row>
    <row r="30425" spans="10:28">
      <c r="J30425" s="161"/>
      <c r="AB30425" s="164"/>
    </row>
    <row r="30426" spans="10:28">
      <c r="J30426" s="161"/>
      <c r="AB30426" s="164"/>
    </row>
    <row r="30427" spans="10:28">
      <c r="J30427" s="161"/>
      <c r="AB30427" s="164"/>
    </row>
    <row r="30428" spans="10:28">
      <c r="J30428" s="161"/>
      <c r="AB30428" s="164"/>
    </row>
    <row r="30429" spans="10:28">
      <c r="J30429" s="161"/>
      <c r="AB30429" s="164"/>
    </row>
    <row r="30430" spans="10:28">
      <c r="J30430" s="161"/>
      <c r="AB30430" s="164"/>
    </row>
    <row r="30431" spans="10:28">
      <c r="J30431" s="161"/>
      <c r="AB30431" s="164"/>
    </row>
    <row r="30432" spans="10:28">
      <c r="J30432" s="161"/>
      <c r="AB30432" s="164"/>
    </row>
    <row r="30433" spans="10:28">
      <c r="J30433" s="161"/>
      <c r="AB30433" s="164"/>
    </row>
    <row r="30434" spans="10:28">
      <c r="J30434" s="161"/>
      <c r="AB30434" s="164"/>
    </row>
    <row r="30435" spans="10:28">
      <c r="J30435" s="161"/>
      <c r="AB30435" s="164"/>
    </row>
    <row r="30436" spans="10:28">
      <c r="J30436" s="161"/>
      <c r="AB30436" s="164"/>
    </row>
    <row r="30437" spans="10:28">
      <c r="J30437" s="161"/>
      <c r="AB30437" s="164"/>
    </row>
    <row r="30438" spans="10:28">
      <c r="J30438" s="161"/>
      <c r="AB30438" s="164"/>
    </row>
    <row r="30439" spans="10:28">
      <c r="J30439" s="161"/>
      <c r="AB30439" s="164"/>
    </row>
    <row r="30440" spans="10:28">
      <c r="J30440" s="161"/>
      <c r="AB30440" s="164"/>
    </row>
    <row r="30441" spans="10:28">
      <c r="J30441" s="161"/>
      <c r="AB30441" s="164"/>
    </row>
    <row r="30442" spans="10:28">
      <c r="J30442" s="161"/>
      <c r="AB30442" s="164"/>
    </row>
    <row r="30443" spans="10:28">
      <c r="J30443" s="161"/>
      <c r="AB30443" s="164"/>
    </row>
    <row r="30444" spans="10:28">
      <c r="J30444" s="161"/>
      <c r="AB30444" s="164"/>
    </row>
    <row r="30445" spans="10:28">
      <c r="J30445" s="161"/>
      <c r="AB30445" s="164"/>
    </row>
    <row r="30446" spans="10:28">
      <c r="J30446" s="161"/>
      <c r="AB30446" s="164"/>
    </row>
    <row r="30447" spans="10:28">
      <c r="J30447" s="161"/>
      <c r="AB30447" s="164"/>
    </row>
    <row r="30448" spans="10:28">
      <c r="J30448" s="161"/>
      <c r="AB30448" s="164"/>
    </row>
    <row r="30449" spans="10:28">
      <c r="J30449" s="161"/>
      <c r="AB30449" s="164"/>
    </row>
    <row r="30450" spans="10:28">
      <c r="J30450" s="161"/>
      <c r="AB30450" s="164"/>
    </row>
    <row r="30451" spans="10:28">
      <c r="J30451" s="161"/>
      <c r="AB30451" s="164"/>
    </row>
    <row r="30452" spans="10:28">
      <c r="J30452" s="161"/>
      <c r="AB30452" s="164"/>
    </row>
    <row r="30453" spans="10:28">
      <c r="J30453" s="161"/>
      <c r="AB30453" s="164"/>
    </row>
    <row r="30454" spans="10:28">
      <c r="J30454" s="161"/>
      <c r="AB30454" s="164"/>
    </row>
    <row r="30455" spans="10:28">
      <c r="J30455" s="161"/>
      <c r="AB30455" s="164"/>
    </row>
    <row r="30456" spans="10:28">
      <c r="J30456" s="161"/>
      <c r="AB30456" s="164"/>
    </row>
    <row r="30457" spans="10:28">
      <c r="J30457" s="161"/>
      <c r="AB30457" s="164"/>
    </row>
    <row r="30458" spans="10:28">
      <c r="J30458" s="161"/>
      <c r="AB30458" s="164"/>
    </row>
    <row r="30459" spans="10:28">
      <c r="J30459" s="161"/>
      <c r="AB30459" s="164"/>
    </row>
    <row r="30460" spans="10:28">
      <c r="J30460" s="161"/>
      <c r="AB30460" s="164"/>
    </row>
    <row r="30461" spans="10:28">
      <c r="J30461" s="161"/>
      <c r="AB30461" s="164"/>
    </row>
    <row r="30462" spans="10:28">
      <c r="J30462" s="161"/>
      <c r="AB30462" s="164"/>
    </row>
    <row r="30463" spans="10:28">
      <c r="J30463" s="161"/>
      <c r="AB30463" s="164"/>
    </row>
    <row r="30464" spans="10:28">
      <c r="J30464" s="161"/>
      <c r="AB30464" s="164"/>
    </row>
    <row r="30465" spans="10:28">
      <c r="J30465" s="161"/>
      <c r="AB30465" s="164"/>
    </row>
    <row r="30466" spans="10:28">
      <c r="J30466" s="161"/>
      <c r="AB30466" s="164"/>
    </row>
    <row r="30467" spans="10:28">
      <c r="J30467" s="161"/>
      <c r="AB30467" s="164"/>
    </row>
    <row r="30468" spans="10:28">
      <c r="J30468" s="161"/>
      <c r="AB30468" s="164"/>
    </row>
    <row r="30469" spans="10:28">
      <c r="J30469" s="161"/>
      <c r="AB30469" s="164"/>
    </row>
    <row r="30470" spans="10:28">
      <c r="J30470" s="161"/>
      <c r="AB30470" s="164"/>
    </row>
    <row r="30471" spans="10:28">
      <c r="J30471" s="161"/>
      <c r="AB30471" s="164"/>
    </row>
    <row r="30472" spans="10:28">
      <c r="J30472" s="161"/>
      <c r="AB30472" s="164"/>
    </row>
    <row r="30473" spans="10:28">
      <c r="J30473" s="161"/>
      <c r="AB30473" s="164"/>
    </row>
    <row r="30474" spans="10:28">
      <c r="J30474" s="161"/>
      <c r="AB30474" s="164"/>
    </row>
    <row r="30475" spans="10:28">
      <c r="J30475" s="161"/>
      <c r="AB30475" s="164"/>
    </row>
    <row r="30476" spans="10:28">
      <c r="J30476" s="161"/>
      <c r="AB30476" s="164"/>
    </row>
    <row r="30477" spans="10:28">
      <c r="J30477" s="161"/>
      <c r="AB30477" s="164"/>
    </row>
    <row r="30478" spans="10:28">
      <c r="J30478" s="161"/>
      <c r="AB30478" s="164"/>
    </row>
    <row r="30479" spans="10:28">
      <c r="J30479" s="161"/>
      <c r="AB30479" s="164"/>
    </row>
    <row r="30480" spans="10:28">
      <c r="J30480" s="161"/>
      <c r="AB30480" s="164"/>
    </row>
    <row r="30481" spans="10:28">
      <c r="J30481" s="161"/>
      <c r="AB30481" s="164"/>
    </row>
    <row r="30482" spans="10:28">
      <c r="J30482" s="161"/>
      <c r="AB30482" s="164"/>
    </row>
    <row r="30483" spans="10:28">
      <c r="J30483" s="161"/>
      <c r="AB30483" s="164"/>
    </row>
    <row r="30484" spans="10:28">
      <c r="J30484" s="161"/>
      <c r="AB30484" s="164"/>
    </row>
    <row r="30485" spans="10:28">
      <c r="J30485" s="161"/>
      <c r="AB30485" s="164"/>
    </row>
    <row r="30486" spans="10:28">
      <c r="J30486" s="161"/>
      <c r="AB30486" s="164"/>
    </row>
    <row r="30487" spans="10:28">
      <c r="J30487" s="161"/>
      <c r="AB30487" s="164"/>
    </row>
    <row r="30488" spans="10:28">
      <c r="J30488" s="161"/>
      <c r="R30488" s="166"/>
      <c r="AB30488" s="164"/>
    </row>
    <row r="30489" spans="10:28">
      <c r="J30489" s="161"/>
      <c r="AB30489" s="164"/>
    </row>
    <row r="30490" spans="10:28">
      <c r="J30490" s="161"/>
      <c r="R30490" s="166"/>
      <c r="AB30490" s="164"/>
    </row>
    <row r="30491" spans="10:28">
      <c r="J30491" s="161"/>
      <c r="AB30491" s="164"/>
    </row>
    <row r="30492" spans="10:28">
      <c r="J30492" s="161"/>
      <c r="AB30492" s="164"/>
    </row>
    <row r="30493" spans="10:28">
      <c r="J30493" s="161"/>
      <c r="AB30493" s="164"/>
    </row>
    <row r="30494" spans="10:28">
      <c r="J30494" s="161"/>
      <c r="AB30494" s="164"/>
    </row>
    <row r="30495" spans="10:28">
      <c r="J30495" s="161"/>
      <c r="AB30495" s="164"/>
    </row>
    <row r="30496" spans="10:28">
      <c r="J30496" s="161"/>
      <c r="AB30496" s="164"/>
    </row>
    <row r="30497" spans="10:28">
      <c r="J30497" s="161"/>
      <c r="AB30497" s="164"/>
    </row>
    <row r="30498" spans="10:28">
      <c r="J30498" s="161"/>
      <c r="AB30498" s="164"/>
    </row>
    <row r="30499" spans="10:28">
      <c r="J30499" s="161"/>
      <c r="AB30499" s="164"/>
    </row>
    <row r="30500" spans="10:28">
      <c r="J30500" s="161"/>
      <c r="AB30500" s="164"/>
    </row>
    <row r="30501" spans="10:28">
      <c r="J30501" s="161"/>
      <c r="AB30501" s="164"/>
    </row>
    <row r="30502" spans="10:28">
      <c r="J30502" s="161"/>
      <c r="AB30502" s="164"/>
    </row>
    <row r="30503" spans="10:28">
      <c r="J30503" s="161"/>
      <c r="AB30503" s="164"/>
    </row>
    <row r="30504" spans="10:28">
      <c r="J30504" s="161"/>
      <c r="AB30504" s="164"/>
    </row>
    <row r="30505" spans="10:28">
      <c r="J30505" s="161"/>
      <c r="AB30505" s="164"/>
    </row>
    <row r="30506" spans="10:28">
      <c r="J30506" s="161"/>
      <c r="AB30506" s="164"/>
    </row>
    <row r="30507" spans="10:28">
      <c r="J30507" s="161"/>
      <c r="AB30507" s="164"/>
    </row>
    <row r="30508" spans="10:28">
      <c r="J30508" s="161"/>
      <c r="AB30508" s="164"/>
    </row>
    <row r="30509" spans="10:28">
      <c r="J30509" s="161"/>
      <c r="AB30509" s="164"/>
    </row>
    <row r="30510" spans="10:28">
      <c r="J30510" s="161"/>
      <c r="AB30510" s="164"/>
    </row>
    <row r="30511" spans="10:28">
      <c r="J30511" s="161"/>
      <c r="AB30511" s="164"/>
    </row>
    <row r="30512" spans="10:28">
      <c r="J30512" s="161"/>
      <c r="AB30512" s="164"/>
    </row>
    <row r="30513" spans="10:28">
      <c r="J30513" s="161"/>
      <c r="AB30513" s="164"/>
    </row>
    <row r="30514" spans="10:28">
      <c r="J30514" s="161"/>
      <c r="AB30514" s="164"/>
    </row>
    <row r="30515" spans="10:28">
      <c r="J30515" s="161"/>
      <c r="AB30515" s="164"/>
    </row>
    <row r="30516" spans="10:28">
      <c r="J30516" s="161"/>
      <c r="AB30516" s="164"/>
    </row>
    <row r="30517" spans="10:28">
      <c r="J30517" s="161"/>
      <c r="AB30517" s="164"/>
    </row>
    <row r="30518" spans="10:28">
      <c r="J30518" s="161"/>
      <c r="AB30518" s="164"/>
    </row>
    <row r="30519" spans="10:28">
      <c r="J30519" s="161"/>
      <c r="AB30519" s="164"/>
    </row>
    <row r="30520" spans="10:28">
      <c r="J30520" s="161"/>
      <c r="AB30520" s="164"/>
    </row>
    <row r="30521" spans="10:28">
      <c r="J30521" s="161"/>
      <c r="AB30521" s="164"/>
    </row>
    <row r="30522" spans="10:28">
      <c r="J30522" s="161"/>
      <c r="AB30522" s="164"/>
    </row>
    <row r="30523" spans="10:28">
      <c r="J30523" s="161"/>
      <c r="AB30523" s="164"/>
    </row>
    <row r="30524" spans="10:28">
      <c r="J30524" s="161"/>
      <c r="AB30524" s="164"/>
    </row>
    <row r="30525" spans="10:28">
      <c r="J30525" s="161"/>
      <c r="AB30525" s="164"/>
    </row>
    <row r="30526" spans="10:28">
      <c r="J30526" s="161"/>
      <c r="AB30526" s="164"/>
    </row>
    <row r="30527" spans="10:28">
      <c r="J30527" s="161"/>
      <c r="AB30527" s="164"/>
    </row>
    <row r="30528" spans="10:28">
      <c r="J30528" s="161"/>
      <c r="AB30528" s="164"/>
    </row>
    <row r="30529" spans="10:28">
      <c r="J30529" s="161"/>
      <c r="AB30529" s="164"/>
    </row>
    <row r="30530" spans="10:28">
      <c r="J30530" s="161"/>
      <c r="AB30530" s="164"/>
    </row>
    <row r="30531" spans="10:28">
      <c r="J30531" s="161"/>
      <c r="AB30531" s="164"/>
    </row>
    <row r="30532" spans="10:28">
      <c r="J30532" s="161"/>
      <c r="AB30532" s="164"/>
    </row>
    <row r="30533" spans="10:28">
      <c r="J30533" s="161"/>
      <c r="AB30533" s="164"/>
    </row>
    <row r="30534" spans="10:28">
      <c r="J30534" s="161"/>
      <c r="AB30534" s="164"/>
    </row>
    <row r="30535" spans="10:28">
      <c r="J30535" s="161"/>
      <c r="AB30535" s="164"/>
    </row>
    <row r="30536" spans="10:28">
      <c r="J30536" s="161"/>
      <c r="AB30536" s="164"/>
    </row>
    <row r="30537" spans="10:28">
      <c r="J30537" s="161"/>
      <c r="AB30537" s="164"/>
    </row>
    <row r="30538" spans="10:28">
      <c r="J30538" s="161"/>
      <c r="AB30538" s="164"/>
    </row>
    <row r="30539" spans="10:28">
      <c r="J30539" s="161"/>
      <c r="AB30539" s="164"/>
    </row>
    <row r="30540" spans="10:28">
      <c r="J30540" s="161"/>
      <c r="AB30540" s="164"/>
    </row>
    <row r="30541" spans="10:28">
      <c r="J30541" s="161"/>
      <c r="AB30541" s="164"/>
    </row>
    <row r="30542" spans="10:28">
      <c r="J30542" s="161"/>
      <c r="AB30542" s="164"/>
    </row>
    <row r="30543" spans="10:28">
      <c r="J30543" s="161"/>
      <c r="AB30543" s="164"/>
    </row>
    <row r="30544" spans="10:28">
      <c r="J30544" s="161"/>
      <c r="AB30544" s="164"/>
    </row>
    <row r="30545" spans="5:28">
      <c r="J30545" s="161"/>
      <c r="AB30545" s="164"/>
    </row>
    <row r="30546" spans="5:28">
      <c r="J30546" s="161"/>
      <c r="AB30546" s="164"/>
    </row>
    <row r="30547" spans="5:28">
      <c r="J30547" s="161"/>
      <c r="AB30547" s="164"/>
    </row>
    <row r="30548" spans="5:28">
      <c r="J30548" s="161"/>
      <c r="AB30548" s="164"/>
    </row>
    <row r="30549" spans="5:28">
      <c r="J30549" s="161"/>
      <c r="AB30549" s="164"/>
    </row>
    <row r="30550" spans="5:28">
      <c r="J30550" s="161"/>
      <c r="AB30550" s="164"/>
    </row>
    <row r="30551" spans="5:28">
      <c r="J30551" s="161"/>
      <c r="AB30551" s="164"/>
    </row>
    <row r="30552" spans="5:28">
      <c r="J30552" s="161"/>
      <c r="AB30552" s="164"/>
    </row>
    <row r="30553" spans="5:28">
      <c r="J30553" s="161"/>
      <c r="AB30553" s="164"/>
    </row>
    <row r="30554" spans="5:28">
      <c r="J30554" s="161"/>
      <c r="AB30554" s="164"/>
    </row>
    <row r="30555" spans="5:28">
      <c r="J30555" s="161"/>
      <c r="R30555" s="166"/>
      <c r="AB30555" s="164"/>
    </row>
    <row r="30556" spans="5:28">
      <c r="J30556" s="161"/>
      <c r="AB30556" s="164"/>
    </row>
    <row r="30557" spans="5:28">
      <c r="J30557" s="161"/>
      <c r="AB30557" s="164"/>
    </row>
    <row r="30558" spans="5:28">
      <c r="J30558" s="161"/>
      <c r="AB30558" s="164"/>
    </row>
    <row r="30559" spans="5:28">
      <c r="J30559" s="161"/>
      <c r="AB30559" s="164"/>
    </row>
    <row r="30560" spans="5:28">
      <c r="E30560" s="166"/>
      <c r="J30560" s="161"/>
      <c r="AB30560" s="164"/>
    </row>
    <row r="30561" spans="5:28">
      <c r="E30561" s="166"/>
      <c r="J30561" s="161"/>
      <c r="AB30561" s="164"/>
    </row>
    <row r="30562" spans="5:28">
      <c r="E30562" s="166"/>
      <c r="J30562" s="161"/>
      <c r="AB30562" s="164"/>
    </row>
    <row r="30563" spans="5:28">
      <c r="E30563" s="166"/>
      <c r="J30563" s="161"/>
      <c r="AB30563" s="164"/>
    </row>
    <row r="30564" spans="5:28">
      <c r="E30564" s="166"/>
      <c r="J30564" s="161"/>
      <c r="AB30564" s="164"/>
    </row>
    <row r="30565" spans="5:28">
      <c r="E30565" s="166"/>
      <c r="J30565" s="161"/>
      <c r="AB30565" s="164"/>
    </row>
    <row r="30566" spans="5:28">
      <c r="E30566" s="166"/>
      <c r="J30566" s="161"/>
      <c r="AB30566" s="164"/>
    </row>
    <row r="30567" spans="5:28">
      <c r="J30567" s="161"/>
      <c r="AB30567" s="164"/>
    </row>
    <row r="30568" spans="5:28">
      <c r="J30568" s="161"/>
      <c r="AB30568" s="164"/>
    </row>
    <row r="30569" spans="5:28">
      <c r="J30569" s="161"/>
      <c r="AB30569" s="164"/>
    </row>
    <row r="30570" spans="5:28">
      <c r="J30570" s="161"/>
      <c r="AB30570" s="164"/>
    </row>
    <row r="30571" spans="5:28">
      <c r="J30571" s="161"/>
      <c r="AB30571" s="164"/>
    </row>
    <row r="30572" spans="5:28">
      <c r="J30572" s="161"/>
      <c r="AB30572" s="164"/>
    </row>
    <row r="30573" spans="5:28">
      <c r="J30573" s="161"/>
      <c r="AB30573" s="164"/>
    </row>
    <row r="30574" spans="5:28">
      <c r="J30574" s="161"/>
      <c r="AB30574" s="164"/>
    </row>
    <row r="30575" spans="5:28">
      <c r="J30575" s="161"/>
      <c r="AB30575" s="164"/>
    </row>
    <row r="30576" spans="5:28">
      <c r="J30576" s="161"/>
      <c r="AB30576" s="164"/>
    </row>
    <row r="30577" spans="10:28">
      <c r="J30577" s="161"/>
      <c r="AB30577" s="164"/>
    </row>
    <row r="30578" spans="10:28">
      <c r="J30578" s="161"/>
      <c r="AB30578" s="164"/>
    </row>
    <row r="30579" spans="10:28">
      <c r="J30579" s="161"/>
      <c r="AB30579" s="164"/>
    </row>
    <row r="30580" spans="10:28">
      <c r="J30580" s="161"/>
      <c r="AB30580" s="164"/>
    </row>
    <row r="30581" spans="10:28">
      <c r="J30581" s="161"/>
      <c r="AB30581" s="164"/>
    </row>
    <row r="30582" spans="10:28">
      <c r="J30582" s="161"/>
      <c r="AB30582" s="164"/>
    </row>
    <row r="30583" spans="10:28">
      <c r="J30583" s="161"/>
      <c r="AB30583" s="164"/>
    </row>
    <row r="30584" spans="10:28">
      <c r="J30584" s="161"/>
      <c r="AB30584" s="164"/>
    </row>
    <row r="30585" spans="10:28">
      <c r="J30585" s="161"/>
      <c r="AB30585" s="164"/>
    </row>
    <row r="30586" spans="10:28">
      <c r="J30586" s="161"/>
      <c r="AB30586" s="164"/>
    </row>
    <row r="30587" spans="10:28">
      <c r="J30587" s="161"/>
      <c r="AB30587" s="164"/>
    </row>
    <row r="30588" spans="10:28">
      <c r="J30588" s="161"/>
      <c r="R30588" s="166"/>
      <c r="AB30588" s="164"/>
    </row>
    <row r="30589" spans="10:28">
      <c r="J30589" s="161"/>
      <c r="AB30589" s="164"/>
    </row>
    <row r="30590" spans="10:28">
      <c r="J30590" s="161"/>
      <c r="AB30590" s="164"/>
    </row>
    <row r="30591" spans="10:28">
      <c r="J30591" s="161"/>
      <c r="AB30591" s="164"/>
    </row>
    <row r="30592" spans="10:28">
      <c r="J30592" s="161"/>
      <c r="AB30592" s="164"/>
    </row>
    <row r="30593" spans="5:28">
      <c r="J30593" s="161"/>
      <c r="AB30593" s="164"/>
    </row>
    <row r="30594" spans="5:28">
      <c r="J30594" s="161"/>
      <c r="AB30594" s="164"/>
    </row>
    <row r="30595" spans="5:28">
      <c r="J30595" s="161"/>
      <c r="AB30595" s="164"/>
    </row>
    <row r="30596" spans="5:28">
      <c r="J30596" s="161"/>
      <c r="AB30596" s="164"/>
    </row>
    <row r="30597" spans="5:28">
      <c r="E30597" s="166"/>
      <c r="J30597" s="161"/>
      <c r="AB30597" s="164"/>
    </row>
    <row r="30598" spans="5:28">
      <c r="E30598" s="166"/>
      <c r="J30598" s="161"/>
      <c r="AB30598" s="164"/>
    </row>
    <row r="30599" spans="5:28">
      <c r="E30599" s="166"/>
      <c r="J30599" s="161"/>
      <c r="AB30599" s="164"/>
    </row>
    <row r="30600" spans="5:28">
      <c r="E30600" s="166"/>
      <c r="J30600" s="161"/>
      <c r="AB30600" s="164"/>
    </row>
    <row r="30601" spans="5:28">
      <c r="J30601" s="161"/>
      <c r="AB30601" s="164"/>
    </row>
    <row r="30602" spans="5:28">
      <c r="J30602" s="161"/>
      <c r="AB30602" s="164"/>
    </row>
    <row r="30603" spans="5:28">
      <c r="J30603" s="161"/>
      <c r="AB30603" s="164"/>
    </row>
    <row r="30604" spans="5:28">
      <c r="J30604" s="161"/>
      <c r="AB30604" s="164"/>
    </row>
    <row r="30605" spans="5:28">
      <c r="J30605" s="161"/>
      <c r="AB30605" s="164"/>
    </row>
    <row r="30606" spans="5:28">
      <c r="J30606" s="161"/>
      <c r="AB30606" s="164"/>
    </row>
    <row r="30607" spans="5:28">
      <c r="J30607" s="161"/>
      <c r="AB30607" s="164"/>
    </row>
    <row r="30608" spans="5:28">
      <c r="J30608" s="161"/>
      <c r="AB30608" s="164"/>
    </row>
    <row r="30609" spans="10:28">
      <c r="J30609" s="161"/>
      <c r="AB30609" s="164"/>
    </row>
    <row r="30610" spans="10:28">
      <c r="J30610" s="161"/>
      <c r="AB30610" s="164"/>
    </row>
    <row r="30611" spans="10:28">
      <c r="J30611" s="161"/>
      <c r="AB30611" s="164"/>
    </row>
    <row r="30612" spans="10:28">
      <c r="J30612" s="161"/>
      <c r="AB30612" s="164"/>
    </row>
    <row r="30613" spans="10:28">
      <c r="J30613" s="161"/>
      <c r="AB30613" s="164"/>
    </row>
    <row r="30614" spans="10:28">
      <c r="J30614" s="161"/>
      <c r="AB30614" s="164"/>
    </row>
    <row r="30615" spans="10:28">
      <c r="J30615" s="161"/>
      <c r="AB30615" s="164"/>
    </row>
    <row r="30616" spans="10:28">
      <c r="J30616" s="161"/>
      <c r="AB30616" s="164"/>
    </row>
    <row r="30617" spans="10:28">
      <c r="J30617" s="161"/>
      <c r="R30617" s="166"/>
      <c r="AB30617" s="164"/>
    </row>
    <row r="30618" spans="10:28">
      <c r="J30618" s="161"/>
      <c r="AB30618" s="164"/>
    </row>
    <row r="30619" spans="10:28">
      <c r="J30619" s="161"/>
      <c r="AB30619" s="164"/>
    </row>
    <row r="30620" spans="10:28">
      <c r="J30620" s="161"/>
      <c r="AB30620" s="164"/>
    </row>
    <row r="30621" spans="10:28">
      <c r="J30621" s="161"/>
      <c r="AB30621" s="164"/>
    </row>
    <row r="30622" spans="10:28">
      <c r="J30622" s="161"/>
      <c r="AB30622" s="164"/>
    </row>
    <row r="30623" spans="10:28">
      <c r="J30623" s="161"/>
      <c r="AB30623" s="164"/>
    </row>
    <row r="30624" spans="10:28">
      <c r="J30624" s="161"/>
      <c r="AB30624" s="164"/>
    </row>
    <row r="30625" spans="5:28">
      <c r="J30625" s="161"/>
      <c r="AB30625" s="164"/>
    </row>
    <row r="30626" spans="5:28">
      <c r="E30626" s="166"/>
      <c r="J30626" s="161"/>
      <c r="AB30626" s="164"/>
    </row>
    <row r="30627" spans="5:28">
      <c r="E30627" s="166"/>
      <c r="J30627" s="161"/>
      <c r="AB30627" s="164"/>
    </row>
    <row r="30628" spans="5:28">
      <c r="E30628" s="166"/>
      <c r="J30628" s="161"/>
      <c r="AB30628" s="164"/>
    </row>
    <row r="30629" spans="5:28">
      <c r="E30629" s="166"/>
      <c r="J30629" s="161"/>
      <c r="AB30629" s="164"/>
    </row>
    <row r="30630" spans="5:28">
      <c r="E30630" s="166"/>
      <c r="J30630" s="161"/>
      <c r="AB30630" s="164"/>
    </row>
    <row r="30631" spans="5:28">
      <c r="J30631" s="161"/>
      <c r="AB30631" s="164"/>
    </row>
    <row r="30632" spans="5:28">
      <c r="J30632" s="161"/>
      <c r="AB30632" s="164"/>
    </row>
    <row r="30633" spans="5:28">
      <c r="J30633" s="161"/>
      <c r="AB30633" s="164"/>
    </row>
    <row r="30634" spans="5:28">
      <c r="J30634" s="161"/>
      <c r="AB30634" s="164"/>
    </row>
    <row r="30635" spans="5:28">
      <c r="J30635" s="161"/>
      <c r="AB30635" s="164"/>
    </row>
    <row r="30636" spans="5:28">
      <c r="J30636" s="161"/>
      <c r="AB30636" s="164"/>
    </row>
    <row r="30637" spans="5:28">
      <c r="J30637" s="161"/>
      <c r="AB30637" s="164"/>
    </row>
    <row r="30638" spans="5:28">
      <c r="J30638" s="161"/>
      <c r="AB30638" s="164"/>
    </row>
    <row r="30639" spans="5:28">
      <c r="J30639" s="161"/>
      <c r="AB30639" s="164"/>
    </row>
    <row r="30640" spans="5:28">
      <c r="J30640" s="161"/>
      <c r="AB30640" s="164"/>
    </row>
    <row r="30641" spans="5:28">
      <c r="J30641" s="161"/>
      <c r="AB30641" s="164"/>
    </row>
    <row r="30642" spans="5:28">
      <c r="J30642" s="161"/>
      <c r="AB30642" s="164"/>
    </row>
    <row r="30643" spans="5:28">
      <c r="J30643" s="161"/>
      <c r="AB30643" s="164"/>
    </row>
    <row r="30644" spans="5:28">
      <c r="J30644" s="161"/>
      <c r="AB30644" s="164"/>
    </row>
    <row r="30645" spans="5:28">
      <c r="J30645" s="161"/>
      <c r="AB30645" s="164"/>
    </row>
    <row r="30646" spans="5:28">
      <c r="J30646" s="161"/>
      <c r="AB30646" s="164"/>
    </row>
    <row r="30647" spans="5:28">
      <c r="E30647" s="166"/>
      <c r="J30647" s="161"/>
      <c r="AB30647" s="164"/>
    </row>
    <row r="30648" spans="5:28">
      <c r="E30648" s="166"/>
      <c r="J30648" s="161"/>
      <c r="AB30648" s="164"/>
    </row>
    <row r="30649" spans="5:28">
      <c r="J30649" s="161"/>
      <c r="AB30649" s="164"/>
    </row>
    <row r="30650" spans="5:28">
      <c r="J30650" s="161"/>
      <c r="AB30650" s="164"/>
    </row>
    <row r="30651" spans="5:28">
      <c r="J30651" s="161"/>
      <c r="AB30651" s="164"/>
    </row>
    <row r="30652" spans="5:28">
      <c r="J30652" s="161"/>
      <c r="AB30652" s="164"/>
    </row>
    <row r="30653" spans="5:28">
      <c r="J30653" s="161"/>
      <c r="AB30653" s="164"/>
    </row>
    <row r="30654" spans="5:28">
      <c r="J30654" s="161"/>
      <c r="AB30654" s="164"/>
    </row>
    <row r="30655" spans="5:28">
      <c r="J30655" s="161"/>
      <c r="AB30655" s="164"/>
    </row>
    <row r="30656" spans="5:28">
      <c r="J30656" s="161"/>
      <c r="AB30656" s="164"/>
    </row>
    <row r="30657" spans="10:28">
      <c r="J30657" s="161"/>
      <c r="AB30657" s="164"/>
    </row>
    <row r="30658" spans="10:28">
      <c r="J30658" s="161"/>
      <c r="R30658" s="166"/>
      <c r="AB30658" s="164"/>
    </row>
    <row r="30659" spans="10:28">
      <c r="J30659" s="161"/>
      <c r="AB30659" s="164"/>
    </row>
    <row r="30660" spans="10:28">
      <c r="J30660" s="161"/>
      <c r="AB30660" s="164"/>
    </row>
    <row r="30661" spans="10:28">
      <c r="J30661" s="161"/>
      <c r="AB30661" s="164"/>
    </row>
    <row r="30662" spans="10:28">
      <c r="J30662" s="161"/>
      <c r="AB30662" s="164"/>
    </row>
    <row r="30663" spans="10:28">
      <c r="J30663" s="161"/>
      <c r="AB30663" s="164"/>
    </row>
    <row r="30664" spans="10:28">
      <c r="J30664" s="161"/>
      <c r="AB30664" s="164"/>
    </row>
    <row r="30665" spans="10:28">
      <c r="J30665" s="161"/>
      <c r="AB30665" s="164"/>
    </row>
    <row r="30666" spans="10:28">
      <c r="J30666" s="161"/>
      <c r="AB30666" s="164"/>
    </row>
    <row r="30667" spans="10:28">
      <c r="J30667" s="161"/>
      <c r="AB30667" s="164"/>
    </row>
    <row r="30668" spans="10:28">
      <c r="J30668" s="161"/>
      <c r="AB30668" s="164"/>
    </row>
    <row r="30669" spans="10:28">
      <c r="J30669" s="161"/>
      <c r="AB30669" s="164"/>
    </row>
    <row r="30670" spans="10:28">
      <c r="J30670" s="161"/>
      <c r="AB30670" s="164"/>
    </row>
    <row r="30671" spans="10:28">
      <c r="J30671" s="161"/>
      <c r="AB30671" s="164"/>
    </row>
    <row r="30672" spans="10:28">
      <c r="J30672" s="161"/>
      <c r="AB30672" s="164"/>
    </row>
    <row r="30673" spans="10:28">
      <c r="J30673" s="161"/>
      <c r="AB30673" s="164"/>
    </row>
    <row r="30674" spans="10:28">
      <c r="J30674" s="161"/>
      <c r="AB30674" s="164"/>
    </row>
    <row r="30675" spans="10:28">
      <c r="J30675" s="161"/>
      <c r="AB30675" s="164"/>
    </row>
    <row r="30676" spans="10:28">
      <c r="J30676" s="161"/>
      <c r="AB30676" s="164"/>
    </row>
    <row r="30677" spans="10:28">
      <c r="J30677" s="161"/>
      <c r="AB30677" s="164"/>
    </row>
    <row r="30678" spans="10:28">
      <c r="J30678" s="161"/>
      <c r="AB30678" s="164"/>
    </row>
    <row r="30679" spans="10:28">
      <c r="J30679" s="161"/>
      <c r="AB30679" s="164"/>
    </row>
    <row r="30680" spans="10:28">
      <c r="J30680" s="161"/>
      <c r="AB30680" s="164"/>
    </row>
    <row r="30681" spans="10:28">
      <c r="J30681" s="161"/>
      <c r="AB30681" s="164"/>
    </row>
    <row r="30682" spans="10:28">
      <c r="J30682" s="161"/>
      <c r="AB30682" s="164"/>
    </row>
    <row r="30683" spans="10:28">
      <c r="J30683" s="161"/>
      <c r="AB30683" s="164"/>
    </row>
    <row r="30684" spans="10:28">
      <c r="J30684" s="161"/>
      <c r="AB30684" s="164"/>
    </row>
    <row r="30685" spans="10:28">
      <c r="J30685" s="161"/>
      <c r="AB30685" s="164"/>
    </row>
    <row r="30686" spans="10:28">
      <c r="J30686" s="161"/>
      <c r="AB30686" s="164"/>
    </row>
    <row r="30687" spans="10:28">
      <c r="J30687" s="161"/>
      <c r="AB30687" s="164"/>
    </row>
    <row r="30688" spans="10:28">
      <c r="J30688" s="161"/>
      <c r="AB30688" s="164"/>
    </row>
    <row r="30689" spans="10:28">
      <c r="J30689" s="161"/>
      <c r="AB30689" s="164"/>
    </row>
    <row r="30690" spans="10:28">
      <c r="J30690" s="161"/>
      <c r="AB30690" s="164"/>
    </row>
    <row r="30691" spans="10:28">
      <c r="J30691" s="161"/>
      <c r="AB30691" s="164"/>
    </row>
    <row r="30692" spans="10:28">
      <c r="J30692" s="161"/>
      <c r="AB30692" s="164"/>
    </row>
    <row r="30693" spans="10:28">
      <c r="J30693" s="161"/>
      <c r="AB30693" s="164"/>
    </row>
    <row r="30694" spans="10:28">
      <c r="J30694" s="161"/>
      <c r="AB30694" s="164"/>
    </row>
    <row r="30695" spans="10:28">
      <c r="J30695" s="161"/>
      <c r="AB30695" s="164"/>
    </row>
    <row r="30696" spans="10:28">
      <c r="J30696" s="161"/>
      <c r="AB30696" s="164"/>
    </row>
    <row r="30697" spans="10:28">
      <c r="J30697" s="161"/>
      <c r="AB30697" s="164"/>
    </row>
    <row r="30698" spans="10:28">
      <c r="J30698" s="161"/>
      <c r="AB30698" s="164"/>
    </row>
    <row r="30699" spans="10:28">
      <c r="J30699" s="161"/>
      <c r="AB30699" s="164"/>
    </row>
    <row r="30700" spans="10:28">
      <c r="J30700" s="161"/>
      <c r="AB30700" s="164"/>
    </row>
    <row r="30701" spans="10:28">
      <c r="J30701" s="161"/>
      <c r="AB30701" s="164"/>
    </row>
    <row r="30702" spans="10:28">
      <c r="J30702" s="161"/>
      <c r="AB30702" s="164"/>
    </row>
    <row r="30703" spans="10:28">
      <c r="J30703" s="161"/>
      <c r="AB30703" s="164"/>
    </row>
    <row r="30704" spans="10:28">
      <c r="J30704" s="161"/>
      <c r="AB30704" s="164"/>
    </row>
    <row r="30705" spans="10:28">
      <c r="J30705" s="161"/>
      <c r="AB30705" s="164"/>
    </row>
    <row r="30706" spans="10:28">
      <c r="J30706" s="161"/>
      <c r="AB30706" s="164"/>
    </row>
    <row r="30707" spans="10:28">
      <c r="J30707" s="161"/>
      <c r="AB30707" s="164"/>
    </row>
    <row r="30708" spans="10:28">
      <c r="J30708" s="161"/>
      <c r="R30708" s="166"/>
      <c r="AB30708" s="164"/>
    </row>
    <row r="30709" spans="10:28">
      <c r="J30709" s="161"/>
      <c r="AB30709" s="164"/>
    </row>
    <row r="30710" spans="10:28">
      <c r="J30710" s="161"/>
      <c r="AB30710" s="164"/>
    </row>
    <row r="30711" spans="10:28">
      <c r="J30711" s="161"/>
      <c r="AB30711" s="164"/>
    </row>
    <row r="30712" spans="10:28">
      <c r="J30712" s="161"/>
      <c r="AB30712" s="164"/>
    </row>
    <row r="30713" spans="10:28">
      <c r="J30713" s="161"/>
      <c r="AB30713" s="164"/>
    </row>
    <row r="30714" spans="10:28">
      <c r="J30714" s="161"/>
      <c r="AB30714" s="164"/>
    </row>
    <row r="30715" spans="10:28">
      <c r="J30715" s="161"/>
      <c r="AB30715" s="164"/>
    </row>
    <row r="30716" spans="10:28">
      <c r="J30716" s="161"/>
      <c r="AB30716" s="164"/>
    </row>
    <row r="30717" spans="10:28">
      <c r="J30717" s="161"/>
      <c r="AB30717" s="164"/>
    </row>
    <row r="30718" spans="10:28">
      <c r="J30718" s="161"/>
      <c r="AB30718" s="164"/>
    </row>
    <row r="30719" spans="10:28">
      <c r="J30719" s="161"/>
      <c r="AB30719" s="164"/>
    </row>
    <row r="30720" spans="10:28">
      <c r="J30720" s="161"/>
      <c r="AB30720" s="164"/>
    </row>
    <row r="30721" spans="10:28">
      <c r="J30721" s="161"/>
      <c r="AB30721" s="164"/>
    </row>
    <row r="30722" spans="10:28">
      <c r="J30722" s="161"/>
      <c r="AB30722" s="164"/>
    </row>
    <row r="30723" spans="10:28">
      <c r="J30723" s="161"/>
      <c r="AB30723" s="164"/>
    </row>
    <row r="30724" spans="10:28">
      <c r="J30724" s="161"/>
      <c r="AB30724" s="164"/>
    </row>
    <row r="30725" spans="10:28">
      <c r="J30725" s="161"/>
      <c r="AB30725" s="164"/>
    </row>
    <row r="30726" spans="10:28">
      <c r="J30726" s="161"/>
      <c r="AB30726" s="164"/>
    </row>
    <row r="30727" spans="10:28">
      <c r="J30727" s="161"/>
      <c r="AB30727" s="164"/>
    </row>
    <row r="30728" spans="10:28">
      <c r="J30728" s="161"/>
      <c r="AB30728" s="164"/>
    </row>
    <row r="30729" spans="10:28">
      <c r="J30729" s="161"/>
      <c r="AB30729" s="164"/>
    </row>
    <row r="30730" spans="10:28">
      <c r="J30730" s="161"/>
      <c r="AB30730" s="164"/>
    </row>
    <row r="30731" spans="10:28">
      <c r="J30731" s="161"/>
      <c r="AB30731" s="164"/>
    </row>
    <row r="30732" spans="10:28">
      <c r="J30732" s="161"/>
      <c r="AB30732" s="164"/>
    </row>
    <row r="30733" spans="10:28">
      <c r="J30733" s="161"/>
      <c r="AB30733" s="164"/>
    </row>
    <row r="30734" spans="10:28">
      <c r="J30734" s="161"/>
      <c r="AB30734" s="164"/>
    </row>
    <row r="30735" spans="10:28">
      <c r="J30735" s="161"/>
      <c r="AB30735" s="164"/>
    </row>
    <row r="30736" spans="10:28">
      <c r="J30736" s="161"/>
      <c r="AB30736" s="164"/>
    </row>
    <row r="30737" spans="10:28">
      <c r="J30737" s="161"/>
      <c r="AB30737" s="164"/>
    </row>
    <row r="30738" spans="10:28">
      <c r="J30738" s="161"/>
      <c r="AB30738" s="164"/>
    </row>
    <row r="30739" spans="10:28">
      <c r="J30739" s="161"/>
      <c r="AB30739" s="164"/>
    </row>
    <row r="30740" spans="10:28">
      <c r="J30740" s="161"/>
      <c r="AB30740" s="164"/>
    </row>
    <row r="30741" spans="10:28">
      <c r="J30741" s="161"/>
      <c r="AB30741" s="164"/>
    </row>
    <row r="30742" spans="10:28">
      <c r="J30742" s="161"/>
      <c r="AB30742" s="164"/>
    </row>
    <row r="30743" spans="10:28">
      <c r="J30743" s="161"/>
      <c r="AB30743" s="164"/>
    </row>
    <row r="30744" spans="10:28">
      <c r="J30744" s="161"/>
      <c r="AB30744" s="164"/>
    </row>
    <row r="30745" spans="10:28">
      <c r="J30745" s="161"/>
      <c r="AB30745" s="164"/>
    </row>
    <row r="30746" spans="10:28">
      <c r="J30746" s="161"/>
      <c r="AB30746" s="164"/>
    </row>
    <row r="30747" spans="10:28">
      <c r="J30747" s="161"/>
      <c r="AB30747" s="164"/>
    </row>
    <row r="30748" spans="10:28">
      <c r="J30748" s="161"/>
      <c r="AB30748" s="164"/>
    </row>
    <row r="30749" spans="10:28">
      <c r="J30749" s="161"/>
      <c r="AB30749" s="164"/>
    </row>
    <row r="30750" spans="10:28">
      <c r="J30750" s="161"/>
      <c r="AB30750" s="164"/>
    </row>
    <row r="30751" spans="10:28">
      <c r="J30751" s="161"/>
      <c r="AB30751" s="164"/>
    </row>
    <row r="30752" spans="10:28">
      <c r="J30752" s="161"/>
      <c r="AB30752" s="164"/>
    </row>
    <row r="30753" spans="10:28">
      <c r="J30753" s="161"/>
      <c r="AB30753" s="164"/>
    </row>
    <row r="30754" spans="10:28">
      <c r="J30754" s="161"/>
      <c r="AB30754" s="164"/>
    </row>
    <row r="30755" spans="10:28">
      <c r="J30755" s="161"/>
      <c r="AB30755" s="164"/>
    </row>
    <row r="30756" spans="10:28">
      <c r="J30756" s="161"/>
      <c r="AB30756" s="164"/>
    </row>
    <row r="30757" spans="10:28">
      <c r="J30757" s="161"/>
      <c r="AB30757" s="164"/>
    </row>
    <row r="30758" spans="10:28">
      <c r="J30758" s="161"/>
      <c r="AB30758" s="164"/>
    </row>
    <row r="30759" spans="10:28">
      <c r="J30759" s="161"/>
      <c r="AB30759" s="164"/>
    </row>
    <row r="30760" spans="10:28">
      <c r="J30760" s="161"/>
      <c r="AB30760" s="164"/>
    </row>
    <row r="30761" spans="10:28">
      <c r="J30761" s="161"/>
      <c r="AB30761" s="164"/>
    </row>
    <row r="30762" spans="10:28">
      <c r="J30762" s="161"/>
      <c r="AB30762" s="164"/>
    </row>
    <row r="30763" spans="10:28">
      <c r="J30763" s="161"/>
      <c r="AB30763" s="164"/>
    </row>
    <row r="30764" spans="10:28">
      <c r="J30764" s="161"/>
      <c r="AB30764" s="164"/>
    </row>
    <row r="30765" spans="10:28">
      <c r="J30765" s="161"/>
      <c r="AB30765" s="164"/>
    </row>
    <row r="30766" spans="10:28">
      <c r="J30766" s="161"/>
      <c r="AB30766" s="164"/>
    </row>
    <row r="30767" spans="10:28">
      <c r="J30767" s="161"/>
      <c r="AB30767" s="164"/>
    </row>
    <row r="30768" spans="10:28">
      <c r="J30768" s="161"/>
      <c r="AB30768" s="164"/>
    </row>
    <row r="30769" spans="10:28">
      <c r="J30769" s="161"/>
      <c r="AB30769" s="164"/>
    </row>
    <row r="30770" spans="10:28">
      <c r="J30770" s="161"/>
      <c r="AB30770" s="164"/>
    </row>
    <row r="30771" spans="10:28">
      <c r="J30771" s="161"/>
      <c r="AB30771" s="164"/>
    </row>
    <row r="30772" spans="10:28">
      <c r="J30772" s="161"/>
      <c r="AB30772" s="164"/>
    </row>
    <row r="30773" spans="10:28">
      <c r="J30773" s="161"/>
      <c r="AB30773" s="164"/>
    </row>
    <row r="30774" spans="10:28">
      <c r="J30774" s="161"/>
      <c r="AB30774" s="164"/>
    </row>
    <row r="30775" spans="10:28">
      <c r="J30775" s="161"/>
      <c r="AB30775" s="164"/>
    </row>
    <row r="30776" spans="10:28">
      <c r="J30776" s="161"/>
      <c r="AB30776" s="164"/>
    </row>
    <row r="30777" spans="10:28">
      <c r="J30777" s="161"/>
      <c r="AB30777" s="164"/>
    </row>
    <row r="30778" spans="10:28">
      <c r="J30778" s="161"/>
      <c r="AB30778" s="164"/>
    </row>
    <row r="30779" spans="10:28">
      <c r="J30779" s="161"/>
      <c r="AB30779" s="164"/>
    </row>
    <row r="30780" spans="10:28">
      <c r="J30780" s="161"/>
      <c r="AB30780" s="164"/>
    </row>
    <row r="30781" spans="10:28">
      <c r="J30781" s="161"/>
      <c r="AB30781" s="164"/>
    </row>
    <row r="30782" spans="10:28">
      <c r="J30782" s="161"/>
      <c r="AB30782" s="164"/>
    </row>
    <row r="30783" spans="10:28">
      <c r="J30783" s="161"/>
      <c r="AB30783" s="164"/>
    </row>
    <row r="30784" spans="10:28">
      <c r="J30784" s="161"/>
      <c r="AB30784" s="164"/>
    </row>
    <row r="30785" spans="10:28">
      <c r="J30785" s="161"/>
      <c r="AB30785" s="164"/>
    </row>
    <row r="30786" spans="10:28">
      <c r="J30786" s="161"/>
      <c r="AB30786" s="164"/>
    </row>
    <row r="30787" spans="10:28">
      <c r="J30787" s="161"/>
      <c r="AB30787" s="164"/>
    </row>
    <row r="30788" spans="10:28">
      <c r="J30788" s="161"/>
      <c r="AB30788" s="164"/>
    </row>
    <row r="30789" spans="10:28">
      <c r="J30789" s="161"/>
      <c r="R30789" s="166"/>
      <c r="AB30789" s="164"/>
    </row>
    <row r="30790" spans="10:28">
      <c r="J30790" s="161"/>
      <c r="AB30790" s="164"/>
    </row>
    <row r="30791" spans="10:28">
      <c r="J30791" s="161"/>
      <c r="AB30791" s="164"/>
    </row>
    <row r="30792" spans="10:28">
      <c r="J30792" s="161"/>
      <c r="AB30792" s="164"/>
    </row>
    <row r="30793" spans="10:28">
      <c r="J30793" s="161"/>
      <c r="AB30793" s="164"/>
    </row>
    <row r="30794" spans="10:28">
      <c r="J30794" s="161"/>
      <c r="AB30794" s="164"/>
    </row>
    <row r="30795" spans="10:28">
      <c r="J30795" s="161"/>
      <c r="AB30795" s="164"/>
    </row>
    <row r="30796" spans="10:28">
      <c r="J30796" s="161"/>
      <c r="AB30796" s="164"/>
    </row>
    <row r="30797" spans="10:28">
      <c r="J30797" s="161"/>
      <c r="AB30797" s="164"/>
    </row>
    <row r="30798" spans="10:28">
      <c r="J30798" s="161"/>
      <c r="AB30798" s="164"/>
    </row>
    <row r="30799" spans="10:28">
      <c r="J30799" s="161"/>
      <c r="AB30799" s="164"/>
    </row>
    <row r="30800" spans="10:28">
      <c r="J30800" s="161"/>
      <c r="AB30800" s="164"/>
    </row>
    <row r="30801" spans="5:28">
      <c r="J30801" s="161"/>
      <c r="AB30801" s="164"/>
    </row>
    <row r="30802" spans="5:28">
      <c r="J30802" s="161"/>
      <c r="AB30802" s="164"/>
    </row>
    <row r="30803" spans="5:28">
      <c r="J30803" s="161"/>
      <c r="AB30803" s="164"/>
    </row>
    <row r="30804" spans="5:28">
      <c r="J30804" s="161"/>
      <c r="AB30804" s="164"/>
    </row>
    <row r="30805" spans="5:28">
      <c r="J30805" s="161"/>
      <c r="AB30805" s="164"/>
    </row>
    <row r="30806" spans="5:28">
      <c r="J30806" s="161"/>
      <c r="AB30806" s="164"/>
    </row>
    <row r="30807" spans="5:28">
      <c r="J30807" s="161"/>
      <c r="AB30807" s="164"/>
    </row>
    <row r="30808" spans="5:28">
      <c r="J30808" s="161"/>
      <c r="AB30808" s="164"/>
    </row>
    <row r="30809" spans="5:28">
      <c r="E30809" s="166"/>
      <c r="J30809" s="161"/>
      <c r="AB30809" s="164"/>
    </row>
    <row r="30810" spans="5:28">
      <c r="E30810" s="166"/>
      <c r="J30810" s="161"/>
      <c r="AB30810" s="164"/>
    </row>
    <row r="30811" spans="5:28">
      <c r="E30811" s="166"/>
      <c r="J30811" s="161"/>
      <c r="AB30811" s="164"/>
    </row>
    <row r="30812" spans="5:28">
      <c r="E30812" s="166"/>
      <c r="J30812" s="161"/>
      <c r="AB30812" s="164"/>
    </row>
    <row r="30813" spans="5:28">
      <c r="E30813" s="166"/>
      <c r="J30813" s="161"/>
      <c r="AB30813" s="164"/>
    </row>
    <row r="30814" spans="5:28">
      <c r="E30814" s="166"/>
      <c r="J30814" s="161"/>
      <c r="AB30814" s="164"/>
    </row>
    <row r="30815" spans="5:28">
      <c r="J30815" s="161"/>
      <c r="AB30815" s="164"/>
    </row>
    <row r="30816" spans="5:28">
      <c r="J30816" s="161"/>
      <c r="AB30816" s="164"/>
    </row>
    <row r="30817" spans="10:28">
      <c r="J30817" s="161"/>
      <c r="AB30817" s="164"/>
    </row>
    <row r="30818" spans="10:28">
      <c r="J30818" s="161"/>
      <c r="AB30818" s="164"/>
    </row>
    <row r="30819" spans="10:28">
      <c r="J30819" s="161"/>
      <c r="AB30819" s="164"/>
    </row>
    <row r="30820" spans="10:28">
      <c r="J30820" s="161"/>
      <c r="AB30820" s="164"/>
    </row>
    <row r="30821" spans="10:28">
      <c r="J30821" s="161"/>
      <c r="AB30821" s="164"/>
    </row>
    <row r="30822" spans="10:28">
      <c r="J30822" s="161"/>
      <c r="AB30822" s="164"/>
    </row>
    <row r="30823" spans="10:28">
      <c r="J30823" s="161"/>
      <c r="AB30823" s="164"/>
    </row>
    <row r="30824" spans="10:28">
      <c r="J30824" s="161"/>
      <c r="AB30824" s="164"/>
    </row>
    <row r="30825" spans="10:28">
      <c r="J30825" s="161"/>
      <c r="AB30825" s="164"/>
    </row>
    <row r="30826" spans="10:28">
      <c r="J30826" s="161"/>
      <c r="AB30826" s="164"/>
    </row>
    <row r="30827" spans="10:28">
      <c r="J30827" s="161"/>
      <c r="AB30827" s="164"/>
    </row>
    <row r="30828" spans="10:28">
      <c r="J30828" s="161"/>
      <c r="AB30828" s="164"/>
    </row>
    <row r="30829" spans="10:28">
      <c r="J30829" s="161"/>
      <c r="AB30829" s="164"/>
    </row>
    <row r="30830" spans="10:28">
      <c r="J30830" s="161"/>
      <c r="AB30830" s="164"/>
    </row>
    <row r="30831" spans="10:28">
      <c r="J30831" s="161"/>
      <c r="AB30831" s="164"/>
    </row>
    <row r="30832" spans="10:28">
      <c r="J30832" s="161"/>
      <c r="AB30832" s="164"/>
    </row>
    <row r="30833" spans="10:28">
      <c r="J30833" s="161"/>
      <c r="AB30833" s="164"/>
    </row>
    <row r="30834" spans="10:28">
      <c r="J30834" s="161"/>
      <c r="AB30834" s="164"/>
    </row>
    <row r="30835" spans="10:28">
      <c r="J30835" s="161"/>
      <c r="AB30835" s="164"/>
    </row>
    <row r="30836" spans="10:28">
      <c r="J30836" s="161"/>
      <c r="AB30836" s="164"/>
    </row>
    <row r="30837" spans="10:28">
      <c r="J30837" s="161"/>
      <c r="AB30837" s="164"/>
    </row>
    <row r="30838" spans="10:28">
      <c r="J30838" s="161"/>
      <c r="AB30838" s="164"/>
    </row>
    <row r="30839" spans="10:28">
      <c r="J30839" s="161"/>
      <c r="AB30839" s="164"/>
    </row>
    <row r="30840" spans="10:28">
      <c r="J30840" s="161"/>
      <c r="AB30840" s="164"/>
    </row>
    <row r="30841" spans="10:28">
      <c r="J30841" s="161"/>
      <c r="AB30841" s="164"/>
    </row>
    <row r="30842" spans="10:28">
      <c r="J30842" s="161"/>
      <c r="AB30842" s="164"/>
    </row>
    <row r="30843" spans="10:28">
      <c r="J30843" s="161"/>
      <c r="AB30843" s="164"/>
    </row>
    <row r="30844" spans="10:28">
      <c r="J30844" s="161"/>
      <c r="AB30844" s="164"/>
    </row>
    <row r="30845" spans="10:28">
      <c r="J30845" s="161"/>
      <c r="AB30845" s="164"/>
    </row>
    <row r="30846" spans="10:28">
      <c r="J30846" s="161"/>
      <c r="AB30846" s="164"/>
    </row>
    <row r="30847" spans="10:28">
      <c r="J30847" s="161"/>
      <c r="AB30847" s="164"/>
    </row>
    <row r="30848" spans="10:28">
      <c r="J30848" s="161"/>
      <c r="AB30848" s="164"/>
    </row>
    <row r="30849" spans="10:28">
      <c r="J30849" s="161"/>
      <c r="AB30849" s="164"/>
    </row>
    <row r="30850" spans="10:28">
      <c r="J30850" s="161"/>
      <c r="AB30850" s="164"/>
    </row>
    <row r="30851" spans="10:28">
      <c r="J30851" s="161"/>
      <c r="AB30851" s="164"/>
    </row>
    <row r="30852" spans="10:28">
      <c r="J30852" s="161"/>
      <c r="AB30852" s="164"/>
    </row>
    <row r="30853" spans="10:28">
      <c r="J30853" s="161"/>
      <c r="AB30853" s="164"/>
    </row>
    <row r="30854" spans="10:28">
      <c r="J30854" s="161"/>
      <c r="AB30854" s="164"/>
    </row>
    <row r="30855" spans="10:28">
      <c r="J30855" s="161"/>
      <c r="AB30855" s="164"/>
    </row>
    <row r="30856" spans="10:28">
      <c r="J30856" s="161"/>
      <c r="AB30856" s="164"/>
    </row>
    <row r="30857" spans="10:28">
      <c r="J30857" s="161"/>
      <c r="AB30857" s="164"/>
    </row>
    <row r="30858" spans="10:28">
      <c r="J30858" s="161"/>
      <c r="AB30858" s="164"/>
    </row>
    <row r="30859" spans="10:28">
      <c r="J30859" s="161"/>
      <c r="AB30859" s="164"/>
    </row>
    <row r="30860" spans="10:28">
      <c r="J30860" s="161"/>
      <c r="AB30860" s="164"/>
    </row>
    <row r="30861" spans="10:28">
      <c r="J30861" s="161"/>
      <c r="AB30861" s="164"/>
    </row>
    <row r="30862" spans="10:28">
      <c r="J30862" s="161"/>
      <c r="AB30862" s="164"/>
    </row>
    <row r="30863" spans="10:28">
      <c r="J30863" s="161"/>
      <c r="AB30863" s="164"/>
    </row>
    <row r="30864" spans="10:28">
      <c r="J30864" s="161"/>
      <c r="AB30864" s="164"/>
    </row>
    <row r="30865" spans="10:28">
      <c r="J30865" s="161"/>
      <c r="AB30865" s="164"/>
    </row>
    <row r="30866" spans="10:28">
      <c r="J30866" s="161"/>
      <c r="AB30866" s="164"/>
    </row>
    <row r="30867" spans="10:28">
      <c r="J30867" s="161"/>
      <c r="AB30867" s="164"/>
    </row>
    <row r="30868" spans="10:28">
      <c r="J30868" s="161"/>
      <c r="AB30868" s="164"/>
    </row>
    <row r="30869" spans="10:28">
      <c r="J30869" s="161"/>
      <c r="AB30869" s="164"/>
    </row>
    <row r="30870" spans="10:28">
      <c r="J30870" s="161"/>
      <c r="AB30870" s="164"/>
    </row>
    <row r="30871" spans="10:28">
      <c r="J30871" s="161"/>
      <c r="AB30871" s="164"/>
    </row>
    <row r="30872" spans="10:28">
      <c r="J30872" s="161"/>
      <c r="AB30872" s="164"/>
    </row>
    <row r="30873" spans="10:28">
      <c r="J30873" s="161"/>
      <c r="AB30873" s="164"/>
    </row>
    <row r="30874" spans="10:28">
      <c r="J30874" s="161"/>
      <c r="AB30874" s="164"/>
    </row>
    <row r="30875" spans="10:28">
      <c r="J30875" s="161"/>
      <c r="AB30875" s="164"/>
    </row>
    <row r="30876" spans="10:28">
      <c r="J30876" s="161"/>
      <c r="AB30876" s="164"/>
    </row>
    <row r="30877" spans="10:28">
      <c r="J30877" s="161"/>
      <c r="AB30877" s="164"/>
    </row>
    <row r="30878" spans="10:28">
      <c r="J30878" s="161"/>
      <c r="AB30878" s="164"/>
    </row>
    <row r="30879" spans="10:28">
      <c r="J30879" s="161"/>
      <c r="AB30879" s="164"/>
    </row>
    <row r="30880" spans="10:28">
      <c r="J30880" s="161"/>
      <c r="AB30880" s="164"/>
    </row>
    <row r="30881" spans="5:28">
      <c r="J30881" s="161"/>
      <c r="AB30881" s="164"/>
    </row>
    <row r="30882" spans="5:28">
      <c r="J30882" s="161"/>
      <c r="AB30882" s="164"/>
    </row>
    <row r="30883" spans="5:28">
      <c r="J30883" s="161"/>
      <c r="AB30883" s="164"/>
    </row>
    <row r="30884" spans="5:28">
      <c r="J30884" s="161"/>
      <c r="AB30884" s="164"/>
    </row>
    <row r="30885" spans="5:28">
      <c r="J30885" s="161"/>
      <c r="AB30885" s="164"/>
    </row>
    <row r="30886" spans="5:28">
      <c r="E30886" s="166"/>
      <c r="J30886" s="161"/>
      <c r="AB30886" s="164"/>
    </row>
    <row r="30887" spans="5:28">
      <c r="E30887" s="166"/>
      <c r="J30887" s="161"/>
      <c r="AB30887" s="164"/>
    </row>
    <row r="30888" spans="5:28">
      <c r="E30888" s="166"/>
      <c r="J30888" s="161"/>
      <c r="AB30888" s="164"/>
    </row>
    <row r="30889" spans="5:28">
      <c r="E30889" s="166"/>
      <c r="J30889" s="161"/>
      <c r="AB30889" s="164"/>
    </row>
    <row r="30890" spans="5:28">
      <c r="E30890" s="166"/>
      <c r="J30890" s="161"/>
      <c r="AB30890" s="164"/>
    </row>
    <row r="30891" spans="5:28">
      <c r="E30891" s="166"/>
      <c r="J30891" s="161"/>
      <c r="AB30891" s="164"/>
    </row>
    <row r="30892" spans="5:28">
      <c r="E30892" s="166"/>
      <c r="J30892" s="161"/>
      <c r="AB30892" s="164"/>
    </row>
    <row r="30893" spans="5:28">
      <c r="E30893" s="166"/>
      <c r="J30893" s="161"/>
      <c r="AB30893" s="164"/>
    </row>
    <row r="30894" spans="5:28">
      <c r="E30894" s="166"/>
      <c r="J30894" s="161"/>
      <c r="AB30894" s="164"/>
    </row>
    <row r="30895" spans="5:28">
      <c r="E30895" s="166"/>
      <c r="J30895" s="161"/>
      <c r="AB30895" s="164"/>
    </row>
    <row r="30896" spans="5:28">
      <c r="E30896" s="166"/>
      <c r="J30896" s="161"/>
      <c r="AB30896" s="164"/>
    </row>
    <row r="30897" spans="5:28">
      <c r="E30897" s="166"/>
      <c r="J30897" s="161"/>
      <c r="AB30897" s="164"/>
    </row>
    <row r="30898" spans="5:28">
      <c r="E30898" s="166"/>
      <c r="J30898" s="161"/>
      <c r="AB30898" s="164"/>
    </row>
    <row r="30899" spans="5:28">
      <c r="E30899" s="166"/>
      <c r="J30899" s="161"/>
      <c r="AB30899" s="164"/>
    </row>
    <row r="30900" spans="5:28">
      <c r="J30900" s="161"/>
      <c r="AB30900" s="164"/>
    </row>
    <row r="30901" spans="5:28">
      <c r="J30901" s="161"/>
      <c r="AB30901" s="164"/>
    </row>
    <row r="30902" spans="5:28">
      <c r="J30902" s="161"/>
      <c r="AB30902" s="164"/>
    </row>
    <row r="30903" spans="5:28">
      <c r="E30903" s="166"/>
      <c r="J30903" s="161"/>
      <c r="R30903" s="166"/>
      <c r="AB30903" s="164"/>
    </row>
    <row r="30904" spans="5:28">
      <c r="E30904" s="166"/>
      <c r="J30904" s="161"/>
      <c r="AB30904" s="164"/>
    </row>
    <row r="30905" spans="5:28">
      <c r="E30905" s="166"/>
      <c r="J30905" s="161"/>
      <c r="AB30905" s="164"/>
    </row>
    <row r="30906" spans="5:28">
      <c r="E30906" s="166"/>
      <c r="J30906" s="161"/>
      <c r="AB30906" s="164"/>
    </row>
    <row r="30907" spans="5:28">
      <c r="E30907" s="166"/>
      <c r="J30907" s="161"/>
      <c r="AB30907" s="164"/>
    </row>
    <row r="30908" spans="5:28">
      <c r="E30908" s="166"/>
      <c r="J30908" s="161"/>
      <c r="AB30908" s="164"/>
    </row>
    <row r="30909" spans="5:28">
      <c r="E30909" s="166"/>
      <c r="J30909" s="161"/>
      <c r="AB30909" s="164"/>
    </row>
    <row r="30910" spans="5:28">
      <c r="E30910" s="166"/>
      <c r="J30910" s="161"/>
      <c r="AB30910" s="164"/>
    </row>
    <row r="30911" spans="5:28">
      <c r="E30911" s="166"/>
      <c r="J30911" s="161"/>
      <c r="AB30911" s="164"/>
    </row>
    <row r="30912" spans="5:28">
      <c r="E30912" s="166"/>
      <c r="J30912" s="161"/>
      <c r="AB30912" s="164"/>
    </row>
    <row r="30913" spans="5:28">
      <c r="E30913" s="166"/>
      <c r="J30913" s="161"/>
      <c r="AB30913" s="164"/>
    </row>
    <row r="30914" spans="5:28">
      <c r="E30914" s="166"/>
      <c r="J30914" s="161"/>
      <c r="AB30914" s="164"/>
    </row>
    <row r="30915" spans="5:28">
      <c r="E30915" s="166"/>
      <c r="J30915" s="161"/>
      <c r="AB30915" s="164"/>
    </row>
    <row r="30916" spans="5:28">
      <c r="E30916" s="166"/>
      <c r="J30916" s="161"/>
      <c r="AB30916" s="164"/>
    </row>
    <row r="30917" spans="5:28">
      <c r="E30917" s="166"/>
      <c r="J30917" s="161"/>
      <c r="AB30917" s="164"/>
    </row>
    <row r="30918" spans="5:28">
      <c r="E30918" s="166"/>
      <c r="J30918" s="161"/>
      <c r="AB30918" s="164"/>
    </row>
    <row r="30919" spans="5:28">
      <c r="E30919" s="166"/>
      <c r="J30919" s="161"/>
      <c r="AB30919" s="164"/>
    </row>
    <row r="30920" spans="5:28">
      <c r="E30920" s="166"/>
      <c r="J30920" s="161"/>
      <c r="AB30920" s="164"/>
    </row>
    <row r="30921" spans="5:28">
      <c r="E30921" s="166"/>
      <c r="J30921" s="161"/>
      <c r="AB30921" s="164"/>
    </row>
    <row r="30922" spans="5:28">
      <c r="E30922" s="166"/>
      <c r="J30922" s="161"/>
      <c r="R30922" s="166"/>
      <c r="AB30922" s="164"/>
    </row>
    <row r="30923" spans="5:28">
      <c r="E30923" s="166"/>
      <c r="J30923" s="161"/>
      <c r="AB30923" s="164"/>
    </row>
    <row r="30924" spans="5:28">
      <c r="E30924" s="166"/>
      <c r="J30924" s="161"/>
      <c r="AB30924" s="164"/>
    </row>
    <row r="30925" spans="5:28">
      <c r="E30925" s="166"/>
      <c r="J30925" s="161"/>
      <c r="AB30925" s="164"/>
    </row>
    <row r="30926" spans="5:28">
      <c r="E30926" s="166"/>
      <c r="J30926" s="161"/>
      <c r="AB30926" s="164"/>
    </row>
    <row r="30927" spans="5:28">
      <c r="E30927" s="166"/>
      <c r="J30927" s="161"/>
      <c r="AB30927" s="164"/>
    </row>
    <row r="30928" spans="5:28">
      <c r="J30928" s="161"/>
      <c r="AB30928" s="164"/>
    </row>
    <row r="30929" spans="10:28">
      <c r="J30929" s="161"/>
      <c r="AB30929" s="164"/>
    </row>
    <row r="30930" spans="10:28">
      <c r="J30930" s="161"/>
      <c r="AB30930" s="164"/>
    </row>
    <row r="30931" spans="10:28">
      <c r="J30931" s="161"/>
      <c r="AB30931" s="164"/>
    </row>
    <row r="30932" spans="10:28">
      <c r="J30932" s="161"/>
      <c r="AB30932" s="164"/>
    </row>
    <row r="30933" spans="10:28">
      <c r="J30933" s="161"/>
      <c r="AB30933" s="164"/>
    </row>
    <row r="30934" spans="10:28">
      <c r="J30934" s="161"/>
      <c r="AB30934" s="164"/>
    </row>
    <row r="30935" spans="10:28">
      <c r="J30935" s="161"/>
      <c r="AB30935" s="164"/>
    </row>
    <row r="30936" spans="10:28">
      <c r="J30936" s="161"/>
      <c r="AB30936" s="164"/>
    </row>
    <row r="30937" spans="10:28">
      <c r="J30937" s="161"/>
      <c r="AB30937" s="164"/>
    </row>
    <row r="30938" spans="10:28">
      <c r="J30938" s="161"/>
      <c r="AB30938" s="164"/>
    </row>
    <row r="30939" spans="10:28">
      <c r="J30939" s="161"/>
      <c r="AB30939" s="164"/>
    </row>
    <row r="30940" spans="10:28">
      <c r="J30940" s="161"/>
      <c r="AB30940" s="164"/>
    </row>
    <row r="30941" spans="10:28">
      <c r="J30941" s="161"/>
      <c r="AB30941" s="164"/>
    </row>
    <row r="30942" spans="10:28">
      <c r="J30942" s="161"/>
      <c r="AB30942" s="164"/>
    </row>
    <row r="30943" spans="10:28">
      <c r="J30943" s="161"/>
      <c r="AB30943" s="164"/>
    </row>
    <row r="30944" spans="10:28">
      <c r="J30944" s="161"/>
      <c r="AB30944" s="164"/>
    </row>
    <row r="30945" spans="5:28">
      <c r="J30945" s="161"/>
      <c r="AB30945" s="164"/>
    </row>
    <row r="30946" spans="5:28">
      <c r="J30946" s="161"/>
      <c r="AB30946" s="164"/>
    </row>
    <row r="30947" spans="5:28">
      <c r="J30947" s="161"/>
      <c r="AB30947" s="164"/>
    </row>
    <row r="30948" spans="5:28">
      <c r="J30948" s="161"/>
      <c r="AB30948" s="164"/>
    </row>
    <row r="30949" spans="5:28">
      <c r="E30949" s="166"/>
      <c r="J30949" s="161"/>
      <c r="AB30949" s="164"/>
    </row>
    <row r="30950" spans="5:28">
      <c r="E30950" s="166"/>
      <c r="J30950" s="161"/>
      <c r="AB30950" s="164"/>
    </row>
    <row r="30951" spans="5:28">
      <c r="E30951" s="166"/>
      <c r="J30951" s="161"/>
      <c r="AB30951" s="164"/>
    </row>
    <row r="30952" spans="5:28">
      <c r="E30952" s="166"/>
      <c r="J30952" s="161"/>
      <c r="AB30952" s="164"/>
    </row>
    <row r="30953" spans="5:28">
      <c r="E30953" s="166"/>
      <c r="J30953" s="161"/>
      <c r="AB30953" s="164"/>
    </row>
    <row r="30954" spans="5:28">
      <c r="E30954" s="166"/>
      <c r="J30954" s="161"/>
      <c r="AB30954" s="164"/>
    </row>
    <row r="30955" spans="5:28">
      <c r="E30955" s="166"/>
      <c r="J30955" s="161"/>
      <c r="AB30955" s="164"/>
    </row>
    <row r="30956" spans="5:28">
      <c r="J30956" s="161"/>
      <c r="AB30956" s="164"/>
    </row>
    <row r="30957" spans="5:28">
      <c r="J30957" s="161"/>
      <c r="AB30957" s="164"/>
    </row>
    <row r="30958" spans="5:28">
      <c r="J30958" s="161"/>
      <c r="AB30958" s="164"/>
    </row>
    <row r="30959" spans="5:28">
      <c r="J30959" s="161"/>
      <c r="AB30959" s="164"/>
    </row>
    <row r="30960" spans="5:28">
      <c r="E30960" s="166"/>
      <c r="J30960" s="161"/>
      <c r="AB30960" s="164"/>
    </row>
    <row r="30961" spans="5:28">
      <c r="E30961" s="166"/>
      <c r="J30961" s="161"/>
      <c r="AB30961" s="164"/>
    </row>
    <row r="30962" spans="5:28">
      <c r="E30962" s="166"/>
      <c r="J30962" s="161"/>
      <c r="AB30962" s="164"/>
    </row>
    <row r="30963" spans="5:28">
      <c r="E30963" s="166"/>
      <c r="J30963" s="161"/>
      <c r="AB30963" s="164"/>
    </row>
    <row r="30964" spans="5:28">
      <c r="E30964" s="166"/>
      <c r="J30964" s="161"/>
      <c r="AB30964" s="164"/>
    </row>
    <row r="30965" spans="5:28">
      <c r="E30965" s="166"/>
      <c r="J30965" s="161"/>
      <c r="AB30965" s="164"/>
    </row>
    <row r="30966" spans="5:28">
      <c r="E30966" s="166"/>
      <c r="J30966" s="161"/>
      <c r="AB30966" s="164"/>
    </row>
    <row r="30967" spans="5:28">
      <c r="E30967" s="166"/>
      <c r="J30967" s="161"/>
      <c r="AB30967" s="164"/>
    </row>
    <row r="30968" spans="5:28">
      <c r="E30968" s="166"/>
      <c r="J30968" s="161"/>
      <c r="AB30968" s="164"/>
    </row>
    <row r="30969" spans="5:28">
      <c r="E30969" s="166"/>
      <c r="J30969" s="161"/>
      <c r="AB30969" s="164"/>
    </row>
    <row r="30970" spans="5:28">
      <c r="J30970" s="161"/>
      <c r="AB30970" s="164"/>
    </row>
    <row r="30971" spans="5:28">
      <c r="J30971" s="161"/>
      <c r="AB30971" s="164"/>
    </row>
    <row r="30972" spans="5:28">
      <c r="J30972" s="161"/>
      <c r="AB30972" s="164"/>
    </row>
    <row r="30973" spans="5:28">
      <c r="J30973" s="161"/>
      <c r="AB30973" s="164"/>
    </row>
    <row r="30974" spans="5:28">
      <c r="J30974" s="161"/>
      <c r="AB30974" s="164"/>
    </row>
    <row r="30975" spans="5:28">
      <c r="J30975" s="161"/>
      <c r="AB30975" s="164"/>
    </row>
    <row r="30976" spans="5:28">
      <c r="J30976" s="161"/>
      <c r="AB30976" s="164"/>
    </row>
    <row r="30977" spans="10:28">
      <c r="J30977" s="161"/>
      <c r="AB30977" s="164"/>
    </row>
    <row r="30978" spans="10:28">
      <c r="J30978" s="161"/>
      <c r="AB30978" s="164"/>
    </row>
    <row r="30979" spans="10:28">
      <c r="J30979" s="161"/>
      <c r="AB30979" s="164"/>
    </row>
    <row r="30980" spans="10:28">
      <c r="J30980" s="161"/>
      <c r="AB30980" s="164"/>
    </row>
    <row r="30981" spans="10:28">
      <c r="J30981" s="161"/>
      <c r="AB30981" s="164"/>
    </row>
    <row r="30982" spans="10:28">
      <c r="J30982" s="161"/>
      <c r="AB30982" s="164"/>
    </row>
    <row r="30983" spans="10:28">
      <c r="J30983" s="161"/>
      <c r="AB30983" s="164"/>
    </row>
    <row r="30984" spans="10:28">
      <c r="J30984" s="161"/>
      <c r="AB30984" s="164"/>
    </row>
    <row r="30985" spans="10:28">
      <c r="J30985" s="161"/>
      <c r="AB30985" s="164"/>
    </row>
    <row r="30986" spans="10:28">
      <c r="J30986" s="161"/>
      <c r="AB30986" s="164"/>
    </row>
    <row r="30987" spans="10:28">
      <c r="J30987" s="161"/>
      <c r="AB30987" s="164"/>
    </row>
    <row r="30988" spans="10:28">
      <c r="J30988" s="161"/>
      <c r="AB30988" s="164"/>
    </row>
    <row r="30989" spans="10:28">
      <c r="J30989" s="161"/>
      <c r="AB30989" s="164"/>
    </row>
    <row r="30990" spans="10:28">
      <c r="J30990" s="161"/>
      <c r="AB30990" s="164"/>
    </row>
    <row r="30991" spans="10:28">
      <c r="J30991" s="161"/>
      <c r="AB30991" s="164"/>
    </row>
    <row r="30992" spans="10:28">
      <c r="J30992" s="161"/>
      <c r="AB30992" s="164"/>
    </row>
    <row r="30993" spans="10:28">
      <c r="J30993" s="161"/>
      <c r="AB30993" s="164"/>
    </row>
    <row r="30994" spans="10:28">
      <c r="J30994" s="161"/>
      <c r="AB30994" s="164"/>
    </row>
    <row r="30995" spans="10:28">
      <c r="J30995" s="161"/>
      <c r="AB30995" s="164"/>
    </row>
    <row r="30996" spans="10:28">
      <c r="J30996" s="161"/>
      <c r="AB30996" s="164"/>
    </row>
    <row r="30997" spans="10:28">
      <c r="J30997" s="161"/>
      <c r="AB30997" s="164"/>
    </row>
    <row r="30998" spans="10:28">
      <c r="J30998" s="161"/>
      <c r="AB30998" s="164"/>
    </row>
    <row r="30999" spans="10:28">
      <c r="J30999" s="161"/>
      <c r="AB30999" s="164"/>
    </row>
    <row r="31000" spans="10:28">
      <c r="J31000" s="161"/>
      <c r="AB31000" s="164"/>
    </row>
    <row r="31001" spans="10:28">
      <c r="J31001" s="161"/>
      <c r="AB31001" s="164"/>
    </row>
    <row r="31002" spans="10:28">
      <c r="J31002" s="161"/>
      <c r="AB31002" s="164"/>
    </row>
    <row r="31003" spans="10:28">
      <c r="J31003" s="161"/>
      <c r="AB31003" s="164"/>
    </row>
    <row r="31004" spans="10:28">
      <c r="J31004" s="161"/>
      <c r="AB31004" s="164"/>
    </row>
    <row r="31005" spans="10:28">
      <c r="J31005" s="161"/>
      <c r="AB31005" s="164"/>
    </row>
    <row r="31006" spans="10:28">
      <c r="J31006" s="161"/>
      <c r="AB31006" s="164"/>
    </row>
    <row r="31007" spans="10:28">
      <c r="J31007" s="161"/>
      <c r="AB31007" s="164"/>
    </row>
    <row r="31008" spans="10:28">
      <c r="J31008" s="161"/>
      <c r="AB31008" s="164"/>
    </row>
    <row r="31009" spans="10:28">
      <c r="J31009" s="161"/>
      <c r="AB31009" s="164"/>
    </row>
    <row r="31010" spans="10:28">
      <c r="J31010" s="161"/>
      <c r="AB31010" s="164"/>
    </row>
    <row r="31011" spans="10:28">
      <c r="J31011" s="161"/>
      <c r="AB31011" s="164"/>
    </row>
    <row r="31012" spans="10:28">
      <c r="J31012" s="161"/>
      <c r="AB31012" s="164"/>
    </row>
    <row r="31013" spans="10:28">
      <c r="J31013" s="161"/>
      <c r="AB31013" s="164"/>
    </row>
    <row r="31014" spans="10:28">
      <c r="J31014" s="161"/>
      <c r="AB31014" s="164"/>
    </row>
    <row r="31015" spans="10:28">
      <c r="J31015" s="161"/>
      <c r="AB31015" s="164"/>
    </row>
    <row r="31016" spans="10:28">
      <c r="J31016" s="161"/>
      <c r="AB31016" s="164"/>
    </row>
    <row r="31017" spans="10:28">
      <c r="J31017" s="161"/>
      <c r="AB31017" s="164"/>
    </row>
    <row r="31018" spans="10:28">
      <c r="J31018" s="161"/>
      <c r="AB31018" s="164"/>
    </row>
    <row r="31019" spans="10:28">
      <c r="J31019" s="161"/>
      <c r="AB31019" s="164"/>
    </row>
    <row r="31020" spans="10:28">
      <c r="J31020" s="161"/>
      <c r="AB31020" s="164"/>
    </row>
    <row r="31021" spans="10:28">
      <c r="J31021" s="161"/>
      <c r="AB31021" s="164"/>
    </row>
    <row r="31022" spans="10:28">
      <c r="J31022" s="161"/>
      <c r="AB31022" s="164"/>
    </row>
    <row r="31023" spans="10:28">
      <c r="J31023" s="161"/>
      <c r="AB31023" s="164"/>
    </row>
    <row r="31024" spans="10:28">
      <c r="J31024" s="161"/>
      <c r="AB31024" s="164"/>
    </row>
    <row r="31025" spans="10:28">
      <c r="J31025" s="161"/>
      <c r="AB31025" s="164"/>
    </row>
    <row r="31026" spans="10:28">
      <c r="J31026" s="161"/>
      <c r="AB31026" s="164"/>
    </row>
    <row r="31027" spans="10:28">
      <c r="J31027" s="161"/>
      <c r="AB31027" s="164"/>
    </row>
    <row r="31028" spans="10:28">
      <c r="J31028" s="161"/>
      <c r="AB31028" s="164"/>
    </row>
    <row r="31029" spans="10:28">
      <c r="J31029" s="161"/>
      <c r="AB31029" s="164"/>
    </row>
    <row r="31030" spans="10:28">
      <c r="J31030" s="161"/>
      <c r="AB31030" s="164"/>
    </row>
    <row r="31031" spans="10:28">
      <c r="J31031" s="161"/>
      <c r="AB31031" s="164"/>
    </row>
    <row r="31032" spans="10:28">
      <c r="J31032" s="161"/>
      <c r="AB31032" s="164"/>
    </row>
    <row r="31033" spans="10:28">
      <c r="J31033" s="161"/>
      <c r="AB31033" s="164"/>
    </row>
    <row r="31034" spans="10:28">
      <c r="J31034" s="161"/>
      <c r="AB31034" s="164"/>
    </row>
    <row r="31035" spans="10:28">
      <c r="J31035" s="161"/>
      <c r="AB31035" s="164"/>
    </row>
    <row r="31036" spans="10:28">
      <c r="J31036" s="161"/>
      <c r="AB31036" s="164"/>
    </row>
    <row r="31037" spans="10:28">
      <c r="J31037" s="161"/>
      <c r="AB31037" s="164"/>
    </row>
    <row r="31038" spans="10:28">
      <c r="J31038" s="161"/>
      <c r="AB31038" s="164"/>
    </row>
    <row r="31039" spans="10:28">
      <c r="J31039" s="161"/>
      <c r="AB31039" s="164"/>
    </row>
    <row r="31040" spans="10:28">
      <c r="J31040" s="161"/>
      <c r="AB31040" s="164"/>
    </row>
    <row r="31041" spans="10:28">
      <c r="J31041" s="161"/>
      <c r="AB31041" s="164"/>
    </row>
    <row r="31042" spans="10:28">
      <c r="J31042" s="161"/>
      <c r="AB31042" s="164"/>
    </row>
    <row r="31043" spans="10:28">
      <c r="J31043" s="161"/>
      <c r="AB31043" s="164"/>
    </row>
    <row r="31044" spans="10:28">
      <c r="J31044" s="161"/>
      <c r="AB31044" s="164"/>
    </row>
    <row r="31045" spans="10:28">
      <c r="J31045" s="161"/>
      <c r="AB31045" s="164"/>
    </row>
    <row r="31046" spans="10:28">
      <c r="J31046" s="161"/>
      <c r="AB31046" s="164"/>
    </row>
    <row r="31047" spans="10:28">
      <c r="J31047" s="161"/>
      <c r="AB31047" s="164"/>
    </row>
    <row r="31048" spans="10:28">
      <c r="J31048" s="161"/>
      <c r="AB31048" s="164"/>
    </row>
    <row r="31049" spans="10:28">
      <c r="J31049" s="161"/>
      <c r="AB31049" s="164"/>
    </row>
    <row r="31050" spans="10:28">
      <c r="J31050" s="161"/>
      <c r="AB31050" s="164"/>
    </row>
    <row r="31051" spans="10:28">
      <c r="J31051" s="161"/>
      <c r="AB31051" s="164"/>
    </row>
    <row r="31052" spans="10:28">
      <c r="J31052" s="161"/>
      <c r="AB31052" s="164"/>
    </row>
    <row r="31053" spans="10:28">
      <c r="J31053" s="161"/>
      <c r="AB31053" s="164"/>
    </row>
    <row r="31054" spans="10:28">
      <c r="J31054" s="161"/>
      <c r="AB31054" s="164"/>
    </row>
    <row r="31055" spans="10:28">
      <c r="J31055" s="161"/>
      <c r="AB31055" s="164"/>
    </row>
    <row r="31056" spans="10:28">
      <c r="J31056" s="161"/>
      <c r="AB31056" s="164"/>
    </row>
    <row r="31057" spans="10:28">
      <c r="J31057" s="161"/>
      <c r="AB31057" s="164"/>
    </row>
    <row r="31058" spans="10:28">
      <c r="J31058" s="161"/>
      <c r="AB31058" s="164"/>
    </row>
    <row r="31059" spans="10:28">
      <c r="J31059" s="161"/>
      <c r="AB31059" s="164"/>
    </row>
    <row r="31060" spans="10:28">
      <c r="J31060" s="161"/>
      <c r="AB31060" s="164"/>
    </row>
    <row r="31061" spans="10:28">
      <c r="J31061" s="161"/>
      <c r="R31061" s="166"/>
      <c r="AB31061" s="164"/>
    </row>
    <row r="31062" spans="10:28">
      <c r="J31062" s="161"/>
      <c r="AB31062" s="164"/>
    </row>
    <row r="31063" spans="10:28">
      <c r="J31063" s="161"/>
      <c r="AB31063" s="164"/>
    </row>
    <row r="31064" spans="10:28">
      <c r="J31064" s="161"/>
      <c r="AB31064" s="164"/>
    </row>
    <row r="31065" spans="10:28">
      <c r="J31065" s="161"/>
      <c r="AB31065" s="164"/>
    </row>
    <row r="31066" spans="10:28">
      <c r="J31066" s="161"/>
      <c r="AB31066" s="164"/>
    </row>
    <row r="31067" spans="10:28">
      <c r="J31067" s="161"/>
      <c r="AB31067" s="164"/>
    </row>
    <row r="31068" spans="10:28">
      <c r="J31068" s="161"/>
      <c r="AB31068" s="164"/>
    </row>
    <row r="31069" spans="10:28">
      <c r="J31069" s="161"/>
      <c r="AB31069" s="164"/>
    </row>
    <row r="31070" spans="10:28">
      <c r="J31070" s="161"/>
      <c r="AB31070" s="164"/>
    </row>
    <row r="31071" spans="10:28">
      <c r="J31071" s="161"/>
      <c r="AB31071" s="164"/>
    </row>
    <row r="31072" spans="10:28">
      <c r="J31072" s="161"/>
      <c r="AB31072" s="164"/>
    </row>
    <row r="31073" spans="10:28">
      <c r="J31073" s="161"/>
      <c r="AB31073" s="164"/>
    </row>
    <row r="31074" spans="10:28">
      <c r="J31074" s="161"/>
      <c r="AB31074" s="164"/>
    </row>
    <row r="31075" spans="10:28">
      <c r="J31075" s="161"/>
      <c r="AB31075" s="164"/>
    </row>
    <row r="31076" spans="10:28">
      <c r="J31076" s="161"/>
      <c r="AB31076" s="164"/>
    </row>
    <row r="31077" spans="10:28">
      <c r="J31077" s="161"/>
      <c r="AB31077" s="164"/>
    </row>
    <row r="31078" spans="10:28">
      <c r="J31078" s="161"/>
      <c r="AB31078" s="164"/>
    </row>
    <row r="31079" spans="10:28">
      <c r="J31079" s="161"/>
      <c r="AB31079" s="164"/>
    </row>
    <row r="31080" spans="10:28">
      <c r="J31080" s="161"/>
      <c r="AB31080" s="164"/>
    </row>
    <row r="31081" spans="10:28">
      <c r="J31081" s="161"/>
      <c r="AB31081" s="164"/>
    </row>
    <row r="31082" spans="10:28">
      <c r="J31082" s="161"/>
      <c r="AB31082" s="164"/>
    </row>
    <row r="31083" spans="10:28">
      <c r="J31083" s="161"/>
      <c r="AB31083" s="164"/>
    </row>
    <row r="31084" spans="10:28">
      <c r="J31084" s="161"/>
      <c r="AB31084" s="164"/>
    </row>
    <row r="31085" spans="10:28">
      <c r="J31085" s="161"/>
      <c r="AB31085" s="164"/>
    </row>
    <row r="31086" spans="10:28">
      <c r="J31086" s="161"/>
      <c r="AB31086" s="164"/>
    </row>
    <row r="31087" spans="10:28">
      <c r="J31087" s="161"/>
      <c r="AB31087" s="164"/>
    </row>
    <row r="31088" spans="10:28">
      <c r="J31088" s="161"/>
      <c r="AB31088" s="164"/>
    </row>
    <row r="31089" spans="10:28">
      <c r="J31089" s="161"/>
      <c r="AB31089" s="164"/>
    </row>
    <row r="31090" spans="10:28">
      <c r="J31090" s="161"/>
      <c r="AB31090" s="164"/>
    </row>
    <row r="31091" spans="10:28">
      <c r="J31091" s="161"/>
      <c r="AB31091" s="164"/>
    </row>
    <row r="31092" spans="10:28">
      <c r="J31092" s="161"/>
      <c r="AB31092" s="164"/>
    </row>
    <row r="31093" spans="10:28">
      <c r="J31093" s="161"/>
      <c r="AB31093" s="164"/>
    </row>
    <row r="31094" spans="10:28">
      <c r="J31094" s="161"/>
      <c r="AB31094" s="164"/>
    </row>
    <row r="31095" spans="10:28">
      <c r="J31095" s="161"/>
      <c r="AB31095" s="164"/>
    </row>
    <row r="31096" spans="10:28">
      <c r="J31096" s="161"/>
      <c r="AB31096" s="164"/>
    </row>
    <row r="31097" spans="10:28">
      <c r="J31097" s="161"/>
      <c r="AB31097" s="164"/>
    </row>
    <row r="31098" spans="10:28">
      <c r="J31098" s="161"/>
      <c r="AB31098" s="164"/>
    </row>
    <row r="31099" spans="10:28">
      <c r="J31099" s="161"/>
      <c r="AB31099" s="164"/>
    </row>
    <row r="31100" spans="10:28">
      <c r="J31100" s="161"/>
      <c r="AB31100" s="164"/>
    </row>
    <row r="31101" spans="10:28">
      <c r="J31101" s="161"/>
      <c r="AB31101" s="164"/>
    </row>
    <row r="31102" spans="10:28">
      <c r="J31102" s="161"/>
      <c r="AB31102" s="164"/>
    </row>
    <row r="31103" spans="10:28">
      <c r="J31103" s="161"/>
      <c r="AB31103" s="164"/>
    </row>
    <row r="31104" spans="10:28">
      <c r="J31104" s="161"/>
      <c r="AB31104" s="164"/>
    </row>
    <row r="31105" spans="5:28">
      <c r="J31105" s="161"/>
      <c r="AB31105" s="164"/>
    </row>
    <row r="31106" spans="5:28">
      <c r="J31106" s="161"/>
      <c r="AB31106" s="164"/>
    </row>
    <row r="31107" spans="5:28">
      <c r="J31107" s="161"/>
      <c r="AB31107" s="164"/>
    </row>
    <row r="31108" spans="5:28">
      <c r="E31108" s="166"/>
      <c r="J31108" s="161"/>
      <c r="AB31108" s="164"/>
    </row>
    <row r="31109" spans="5:28">
      <c r="E31109" s="166"/>
      <c r="J31109" s="161"/>
      <c r="AB31109" s="164"/>
    </row>
    <row r="31110" spans="5:28">
      <c r="E31110" s="166"/>
      <c r="J31110" s="161"/>
      <c r="AB31110" s="164"/>
    </row>
    <row r="31111" spans="5:28">
      <c r="E31111" s="166"/>
      <c r="J31111" s="161"/>
      <c r="AB31111" s="164"/>
    </row>
    <row r="31112" spans="5:28">
      <c r="E31112" s="166"/>
      <c r="J31112" s="161"/>
      <c r="AB31112" s="164"/>
    </row>
    <row r="31113" spans="5:28">
      <c r="E31113" s="166"/>
      <c r="J31113" s="161"/>
      <c r="AB31113" s="164"/>
    </row>
    <row r="31114" spans="5:28">
      <c r="E31114" s="166"/>
      <c r="J31114" s="161"/>
      <c r="AB31114" s="164"/>
    </row>
    <row r="31115" spans="5:28">
      <c r="E31115" s="166"/>
      <c r="J31115" s="161"/>
      <c r="AB31115" s="164"/>
    </row>
    <row r="31116" spans="5:28">
      <c r="E31116" s="166"/>
      <c r="J31116" s="161"/>
      <c r="AB31116" s="164"/>
    </row>
    <row r="31117" spans="5:28">
      <c r="E31117" s="166"/>
      <c r="J31117" s="161"/>
      <c r="AB31117" s="164"/>
    </row>
    <row r="31118" spans="5:28">
      <c r="E31118" s="166"/>
      <c r="J31118" s="161"/>
      <c r="AB31118" s="164"/>
    </row>
    <row r="31119" spans="5:28">
      <c r="E31119" s="166"/>
      <c r="J31119" s="161"/>
      <c r="AB31119" s="164"/>
    </row>
    <row r="31120" spans="5:28">
      <c r="E31120" s="166"/>
      <c r="J31120" s="161"/>
      <c r="AB31120" s="164"/>
    </row>
    <row r="31121" spans="5:28">
      <c r="E31121" s="166"/>
      <c r="J31121" s="161"/>
      <c r="AB31121" s="164"/>
    </row>
    <row r="31122" spans="5:28">
      <c r="E31122" s="166"/>
      <c r="J31122" s="161"/>
      <c r="AB31122" s="164"/>
    </row>
    <row r="31123" spans="5:28">
      <c r="E31123" s="166"/>
      <c r="J31123" s="161"/>
      <c r="AB31123" s="164"/>
    </row>
    <row r="31124" spans="5:28">
      <c r="E31124" s="166"/>
      <c r="J31124" s="161"/>
      <c r="AB31124" s="164"/>
    </row>
    <row r="31125" spans="5:28">
      <c r="E31125" s="166"/>
      <c r="J31125" s="161"/>
      <c r="AB31125" s="164"/>
    </row>
    <row r="31126" spans="5:28">
      <c r="E31126" s="166"/>
      <c r="J31126" s="161"/>
      <c r="AB31126" s="164"/>
    </row>
    <row r="31127" spans="5:28">
      <c r="E31127" s="166"/>
      <c r="J31127" s="161"/>
      <c r="AB31127" s="164"/>
    </row>
    <row r="31128" spans="5:28">
      <c r="E31128" s="166"/>
      <c r="J31128" s="161"/>
      <c r="AB31128" s="164"/>
    </row>
    <row r="31129" spans="5:28">
      <c r="E31129" s="166"/>
      <c r="J31129" s="161"/>
      <c r="AB31129" s="164"/>
    </row>
    <row r="31130" spans="5:28">
      <c r="E31130" s="166"/>
      <c r="J31130" s="161"/>
      <c r="AB31130" s="164"/>
    </row>
    <row r="31131" spans="5:28">
      <c r="E31131" s="166"/>
      <c r="J31131" s="161"/>
      <c r="AB31131" s="164"/>
    </row>
    <row r="31132" spans="5:28">
      <c r="E31132" s="166"/>
      <c r="J31132" s="161"/>
      <c r="AB31132" s="164"/>
    </row>
    <row r="31133" spans="5:28">
      <c r="E31133" s="166"/>
      <c r="J31133" s="161"/>
      <c r="AB31133" s="164"/>
    </row>
    <row r="31134" spans="5:28">
      <c r="E31134" s="166"/>
      <c r="J31134" s="161"/>
      <c r="AB31134" s="164"/>
    </row>
    <row r="31135" spans="5:28">
      <c r="E31135" s="166"/>
      <c r="J31135" s="161"/>
      <c r="AB31135" s="164"/>
    </row>
    <row r="31136" spans="5:28">
      <c r="E31136" s="166"/>
      <c r="J31136" s="161"/>
      <c r="AB31136" s="164"/>
    </row>
    <row r="31137" spans="5:28">
      <c r="E31137" s="166"/>
      <c r="J31137" s="161"/>
      <c r="AB31137" s="164"/>
    </row>
    <row r="31138" spans="5:28">
      <c r="E31138" s="166"/>
      <c r="J31138" s="161"/>
      <c r="AB31138" s="164"/>
    </row>
    <row r="31139" spans="5:28">
      <c r="E31139" s="166"/>
      <c r="J31139" s="161"/>
      <c r="AB31139" s="164"/>
    </row>
    <row r="31140" spans="5:28">
      <c r="E31140" s="166"/>
      <c r="J31140" s="161"/>
      <c r="AB31140" s="164"/>
    </row>
    <row r="31141" spans="5:28">
      <c r="E31141" s="166"/>
      <c r="J31141" s="161"/>
      <c r="AB31141" s="164"/>
    </row>
    <row r="31142" spans="5:28">
      <c r="J31142" s="161"/>
      <c r="AB31142" s="164"/>
    </row>
    <row r="31143" spans="5:28">
      <c r="J31143" s="161"/>
      <c r="AB31143" s="164"/>
    </row>
    <row r="31144" spans="5:28">
      <c r="J31144" s="161"/>
      <c r="AB31144" s="164"/>
    </row>
    <row r="31145" spans="5:28">
      <c r="J31145" s="161"/>
      <c r="AB31145" s="164"/>
    </row>
    <row r="31146" spans="5:28">
      <c r="J31146" s="161"/>
      <c r="AB31146" s="164"/>
    </row>
    <row r="31147" spans="5:28">
      <c r="J31147" s="161"/>
      <c r="AB31147" s="164"/>
    </row>
    <row r="31148" spans="5:28">
      <c r="J31148" s="161"/>
      <c r="AB31148" s="164"/>
    </row>
    <row r="31149" spans="5:28">
      <c r="J31149" s="161"/>
      <c r="AB31149" s="164"/>
    </row>
    <row r="31150" spans="5:28">
      <c r="J31150" s="161"/>
      <c r="AB31150" s="164"/>
    </row>
    <row r="31151" spans="5:28">
      <c r="J31151" s="161"/>
      <c r="AB31151" s="164"/>
    </row>
    <row r="31152" spans="5:28">
      <c r="J31152" s="161"/>
      <c r="AB31152" s="164"/>
    </row>
    <row r="31153" spans="10:28">
      <c r="J31153" s="161"/>
      <c r="AB31153" s="164"/>
    </row>
    <row r="31154" spans="10:28">
      <c r="J31154" s="161"/>
      <c r="AB31154" s="164"/>
    </row>
    <row r="31155" spans="10:28">
      <c r="J31155" s="161"/>
      <c r="AB31155" s="164"/>
    </row>
    <row r="31156" spans="10:28">
      <c r="J31156" s="161"/>
      <c r="AB31156" s="164"/>
    </row>
    <row r="31157" spans="10:28">
      <c r="J31157" s="161"/>
      <c r="AB31157" s="164"/>
    </row>
    <row r="31158" spans="10:28">
      <c r="J31158" s="161"/>
      <c r="AB31158" s="164"/>
    </row>
    <row r="31159" spans="10:28">
      <c r="J31159" s="161"/>
      <c r="AB31159" s="164"/>
    </row>
    <row r="31160" spans="10:28">
      <c r="J31160" s="161"/>
      <c r="AB31160" s="164"/>
    </row>
    <row r="31161" spans="10:28">
      <c r="J31161" s="161"/>
      <c r="AB31161" s="164"/>
    </row>
    <row r="31162" spans="10:28">
      <c r="J31162" s="161"/>
      <c r="AB31162" s="164"/>
    </row>
    <row r="31163" spans="10:28">
      <c r="J31163" s="161"/>
      <c r="AB31163" s="164"/>
    </row>
    <row r="31164" spans="10:28">
      <c r="J31164" s="161"/>
      <c r="AB31164" s="164"/>
    </row>
    <row r="31165" spans="10:28">
      <c r="J31165" s="161"/>
      <c r="AB31165" s="164"/>
    </row>
    <row r="31166" spans="10:28">
      <c r="J31166" s="161"/>
      <c r="AB31166" s="164"/>
    </row>
    <row r="31167" spans="10:28">
      <c r="J31167" s="161"/>
      <c r="AB31167" s="164"/>
    </row>
    <row r="31168" spans="10:28">
      <c r="J31168" s="161"/>
      <c r="AB31168" s="164"/>
    </row>
    <row r="31169" spans="5:28">
      <c r="J31169" s="161"/>
      <c r="AB31169" s="164"/>
    </row>
    <row r="31170" spans="5:28">
      <c r="J31170" s="161"/>
      <c r="AB31170" s="164"/>
    </row>
    <row r="31171" spans="5:28">
      <c r="J31171" s="161"/>
      <c r="AB31171" s="164"/>
    </row>
    <row r="31172" spans="5:28">
      <c r="J31172" s="161"/>
      <c r="AB31172" s="164"/>
    </row>
    <row r="31173" spans="5:28">
      <c r="J31173" s="161"/>
      <c r="AB31173" s="164"/>
    </row>
    <row r="31174" spans="5:28">
      <c r="E31174" s="166"/>
      <c r="J31174" s="161"/>
      <c r="AB31174" s="164"/>
    </row>
    <row r="31175" spans="5:28">
      <c r="E31175" s="166"/>
      <c r="J31175" s="161"/>
      <c r="AB31175" s="164"/>
    </row>
    <row r="31176" spans="5:28">
      <c r="J31176" s="161"/>
      <c r="AB31176" s="164"/>
    </row>
    <row r="31177" spans="5:28">
      <c r="J31177" s="161"/>
      <c r="AB31177" s="164"/>
    </row>
    <row r="31178" spans="5:28">
      <c r="J31178" s="161"/>
      <c r="AB31178" s="164"/>
    </row>
    <row r="31179" spans="5:28">
      <c r="J31179" s="161"/>
      <c r="AB31179" s="164"/>
    </row>
    <row r="31180" spans="5:28">
      <c r="J31180" s="161"/>
      <c r="AB31180" s="164"/>
    </row>
    <row r="31181" spans="5:28">
      <c r="J31181" s="161"/>
      <c r="AB31181" s="164"/>
    </row>
    <row r="31182" spans="5:28">
      <c r="J31182" s="161"/>
      <c r="AB31182" s="164"/>
    </row>
    <row r="31183" spans="5:28">
      <c r="E31183" s="166"/>
      <c r="J31183" s="161"/>
      <c r="AB31183" s="164"/>
    </row>
    <row r="31184" spans="5:28">
      <c r="J31184" s="161"/>
      <c r="AB31184" s="164"/>
    </row>
    <row r="31185" spans="5:28">
      <c r="J31185" s="161"/>
      <c r="AB31185" s="164"/>
    </row>
    <row r="31186" spans="5:28">
      <c r="J31186" s="161"/>
      <c r="AB31186" s="164"/>
    </row>
    <row r="31187" spans="5:28">
      <c r="E31187" s="166"/>
      <c r="J31187" s="161"/>
      <c r="AB31187" s="164"/>
    </row>
    <row r="31188" spans="5:28">
      <c r="E31188" s="166"/>
      <c r="J31188" s="161"/>
      <c r="AB31188" s="164"/>
    </row>
    <row r="31189" spans="5:28">
      <c r="E31189" s="166"/>
      <c r="J31189" s="161"/>
      <c r="AB31189" s="164"/>
    </row>
    <row r="31190" spans="5:28">
      <c r="E31190" s="166"/>
      <c r="J31190" s="161"/>
      <c r="AB31190" s="164"/>
    </row>
    <row r="31191" spans="5:28">
      <c r="E31191" s="166"/>
      <c r="J31191" s="161"/>
      <c r="AB31191" s="164"/>
    </row>
    <row r="31192" spans="5:28">
      <c r="E31192" s="166"/>
      <c r="J31192" s="161"/>
      <c r="AB31192" s="164"/>
    </row>
    <row r="31193" spans="5:28">
      <c r="E31193" s="166"/>
      <c r="J31193" s="161"/>
      <c r="AB31193" s="164"/>
    </row>
    <row r="31194" spans="5:28">
      <c r="E31194" s="166"/>
      <c r="J31194" s="161"/>
      <c r="AB31194" s="164"/>
    </row>
    <row r="31195" spans="5:28">
      <c r="E31195" s="166"/>
      <c r="J31195" s="161"/>
      <c r="AB31195" s="164"/>
    </row>
    <row r="31196" spans="5:28">
      <c r="E31196" s="166"/>
      <c r="J31196" s="161"/>
      <c r="AB31196" s="164"/>
    </row>
    <row r="31197" spans="5:28">
      <c r="E31197" s="166"/>
      <c r="J31197" s="161"/>
      <c r="AB31197" s="164"/>
    </row>
    <row r="31198" spans="5:28">
      <c r="E31198" s="166"/>
      <c r="J31198" s="161"/>
      <c r="AB31198" s="164"/>
    </row>
    <row r="31199" spans="5:28">
      <c r="E31199" s="166"/>
      <c r="J31199" s="161"/>
      <c r="AB31199" s="164"/>
    </row>
    <row r="31200" spans="5:28">
      <c r="E31200" s="166"/>
      <c r="J31200" s="161"/>
      <c r="AB31200" s="164"/>
    </row>
    <row r="31201" spans="5:28">
      <c r="E31201" s="166"/>
      <c r="J31201" s="161"/>
      <c r="AB31201" s="164"/>
    </row>
    <row r="31202" spans="5:28">
      <c r="E31202" s="166"/>
      <c r="J31202" s="161"/>
      <c r="AB31202" s="164"/>
    </row>
    <row r="31203" spans="5:28">
      <c r="E31203" s="166"/>
      <c r="J31203" s="161"/>
      <c r="AB31203" s="164"/>
    </row>
    <row r="31204" spans="5:28">
      <c r="E31204" s="166"/>
      <c r="J31204" s="161"/>
      <c r="AB31204" s="164"/>
    </row>
    <row r="31205" spans="5:28">
      <c r="E31205" s="166"/>
      <c r="J31205" s="161"/>
      <c r="AB31205" s="164"/>
    </row>
    <row r="31206" spans="5:28">
      <c r="E31206" s="166"/>
      <c r="J31206" s="161"/>
      <c r="AB31206" s="164"/>
    </row>
    <row r="31207" spans="5:28">
      <c r="J31207" s="161"/>
      <c r="AB31207" s="164"/>
    </row>
    <row r="31208" spans="5:28">
      <c r="J31208" s="161"/>
      <c r="AB31208" s="164"/>
    </row>
    <row r="31209" spans="5:28">
      <c r="J31209" s="161"/>
      <c r="AB31209" s="164"/>
    </row>
    <row r="31210" spans="5:28">
      <c r="J31210" s="161"/>
      <c r="AB31210" s="164"/>
    </row>
    <row r="31211" spans="5:28">
      <c r="J31211" s="161"/>
      <c r="AB31211" s="164"/>
    </row>
    <row r="31212" spans="5:28">
      <c r="J31212" s="161"/>
      <c r="AB31212" s="164"/>
    </row>
    <row r="31213" spans="5:28">
      <c r="J31213" s="161"/>
      <c r="AB31213" s="164"/>
    </row>
    <row r="31214" spans="5:28">
      <c r="J31214" s="161"/>
      <c r="AB31214" s="164"/>
    </row>
    <row r="31215" spans="5:28">
      <c r="J31215" s="161"/>
      <c r="AB31215" s="164"/>
    </row>
    <row r="31216" spans="5:28">
      <c r="J31216" s="161"/>
      <c r="AB31216" s="164"/>
    </row>
    <row r="31217" spans="10:28">
      <c r="J31217" s="161"/>
      <c r="AB31217" s="164"/>
    </row>
    <row r="31218" spans="10:28">
      <c r="J31218" s="161"/>
      <c r="AB31218" s="164"/>
    </row>
    <row r="31219" spans="10:28">
      <c r="J31219" s="161"/>
      <c r="AB31219" s="164"/>
    </row>
    <row r="31220" spans="10:28">
      <c r="J31220" s="161"/>
      <c r="AB31220" s="164"/>
    </row>
    <row r="31221" spans="10:28">
      <c r="J31221" s="161"/>
      <c r="AB31221" s="164"/>
    </row>
    <row r="31222" spans="10:28">
      <c r="J31222" s="161"/>
      <c r="AB31222" s="164"/>
    </row>
    <row r="31223" spans="10:28">
      <c r="J31223" s="161"/>
      <c r="AB31223" s="164"/>
    </row>
    <row r="31224" spans="10:28">
      <c r="J31224" s="161"/>
      <c r="AB31224" s="164"/>
    </row>
    <row r="31225" spans="10:28">
      <c r="J31225" s="161"/>
      <c r="AB31225" s="164"/>
    </row>
    <row r="31226" spans="10:28">
      <c r="J31226" s="161"/>
      <c r="AB31226" s="164"/>
    </row>
    <row r="31227" spans="10:28">
      <c r="J31227" s="161"/>
      <c r="AB31227" s="164"/>
    </row>
    <row r="31228" spans="10:28">
      <c r="J31228" s="161"/>
      <c r="AB31228" s="164"/>
    </row>
    <row r="31229" spans="10:28">
      <c r="J31229" s="161"/>
      <c r="AB31229" s="164"/>
    </row>
    <row r="31230" spans="10:28">
      <c r="J31230" s="161"/>
      <c r="AB31230" s="164"/>
    </row>
    <row r="31231" spans="10:28">
      <c r="J31231" s="161"/>
      <c r="AB31231" s="164"/>
    </row>
    <row r="31232" spans="10:28">
      <c r="J31232" s="161"/>
      <c r="AB31232" s="164"/>
    </row>
    <row r="31233" spans="10:28">
      <c r="J31233" s="161"/>
      <c r="AB31233" s="164"/>
    </row>
    <row r="31234" spans="10:28">
      <c r="J31234" s="161"/>
      <c r="AB31234" s="164"/>
    </row>
    <row r="31235" spans="10:28">
      <c r="J31235" s="161"/>
      <c r="AB31235" s="164"/>
    </row>
    <row r="31236" spans="10:28">
      <c r="J31236" s="161"/>
      <c r="AB31236" s="164"/>
    </row>
    <row r="31237" spans="10:28">
      <c r="J31237" s="161"/>
      <c r="AB31237" s="164"/>
    </row>
    <row r="31238" spans="10:28">
      <c r="J31238" s="161"/>
      <c r="AB31238" s="164"/>
    </row>
    <row r="31239" spans="10:28">
      <c r="J31239" s="161"/>
      <c r="AB31239" s="164"/>
    </row>
    <row r="31240" spans="10:28">
      <c r="J31240" s="161"/>
      <c r="AB31240" s="164"/>
    </row>
    <row r="31241" spans="10:28">
      <c r="J31241" s="161"/>
      <c r="AB31241" s="164"/>
    </row>
    <row r="31242" spans="10:28">
      <c r="J31242" s="161"/>
      <c r="AB31242" s="164"/>
    </row>
    <row r="31243" spans="10:28">
      <c r="J31243" s="161"/>
      <c r="AB31243" s="164"/>
    </row>
    <row r="31244" spans="10:28">
      <c r="J31244" s="161"/>
      <c r="AB31244" s="164"/>
    </row>
    <row r="31245" spans="10:28">
      <c r="J31245" s="161"/>
      <c r="AB31245" s="164"/>
    </row>
    <row r="31246" spans="10:28">
      <c r="J31246" s="161"/>
      <c r="AB31246" s="164"/>
    </row>
    <row r="31247" spans="10:28">
      <c r="J31247" s="161"/>
      <c r="AB31247" s="164"/>
    </row>
    <row r="31248" spans="10:28">
      <c r="J31248" s="161"/>
      <c r="AB31248" s="164"/>
    </row>
    <row r="31249" spans="5:28">
      <c r="J31249" s="161"/>
      <c r="AB31249" s="164"/>
    </row>
    <row r="31250" spans="5:28">
      <c r="J31250" s="161"/>
      <c r="AB31250" s="164"/>
    </row>
    <row r="31251" spans="5:28">
      <c r="J31251" s="161"/>
      <c r="AB31251" s="164"/>
    </row>
    <row r="31252" spans="5:28">
      <c r="J31252" s="161"/>
      <c r="AB31252" s="164"/>
    </row>
    <row r="31253" spans="5:28">
      <c r="J31253" s="161"/>
      <c r="AB31253" s="164"/>
    </row>
    <row r="31254" spans="5:28">
      <c r="J31254" s="161"/>
      <c r="AB31254" s="164"/>
    </row>
    <row r="31255" spans="5:28">
      <c r="J31255" s="161"/>
      <c r="AB31255" s="164"/>
    </row>
    <row r="31256" spans="5:28">
      <c r="J31256" s="161"/>
      <c r="AB31256" s="164"/>
    </row>
    <row r="31257" spans="5:28">
      <c r="J31257" s="161"/>
      <c r="AB31257" s="164"/>
    </row>
    <row r="31258" spans="5:28">
      <c r="J31258" s="161"/>
      <c r="AB31258" s="164"/>
    </row>
    <row r="31259" spans="5:28">
      <c r="J31259" s="161"/>
      <c r="AB31259" s="164"/>
    </row>
    <row r="31260" spans="5:28">
      <c r="J31260" s="161"/>
      <c r="AB31260" s="164"/>
    </row>
    <row r="31261" spans="5:28">
      <c r="J31261" s="161"/>
      <c r="AB31261" s="164"/>
    </row>
    <row r="31262" spans="5:28">
      <c r="J31262" s="161"/>
      <c r="AB31262" s="164"/>
    </row>
    <row r="31263" spans="5:28">
      <c r="E31263" s="166"/>
      <c r="J31263" s="161"/>
      <c r="AB31263" s="164"/>
    </row>
    <row r="31264" spans="5:28">
      <c r="E31264" s="166"/>
      <c r="J31264" s="161"/>
      <c r="AB31264" s="164"/>
    </row>
    <row r="31265" spans="5:28">
      <c r="E31265" s="166"/>
      <c r="J31265" s="161"/>
      <c r="AB31265" s="164"/>
    </row>
    <row r="31266" spans="5:28">
      <c r="E31266" s="166"/>
      <c r="J31266" s="161"/>
      <c r="AB31266" s="164"/>
    </row>
    <row r="31267" spans="5:28">
      <c r="E31267" s="166"/>
      <c r="J31267" s="161"/>
      <c r="AB31267" s="164"/>
    </row>
    <row r="31268" spans="5:28">
      <c r="J31268" s="161"/>
      <c r="AB31268" s="164"/>
    </row>
    <row r="31269" spans="5:28">
      <c r="J31269" s="161"/>
      <c r="AB31269" s="164"/>
    </row>
    <row r="31270" spans="5:28">
      <c r="J31270" s="161"/>
      <c r="AB31270" s="164"/>
    </row>
    <row r="31271" spans="5:28">
      <c r="J31271" s="161"/>
      <c r="AB31271" s="164"/>
    </row>
    <row r="31272" spans="5:28">
      <c r="J31272" s="161"/>
      <c r="AB31272" s="164"/>
    </row>
    <row r="31273" spans="5:28">
      <c r="J31273" s="161"/>
      <c r="AB31273" s="164"/>
    </row>
    <row r="31274" spans="5:28">
      <c r="J31274" s="161"/>
      <c r="AB31274" s="164"/>
    </row>
    <row r="31275" spans="5:28">
      <c r="J31275" s="161"/>
      <c r="AB31275" s="164"/>
    </row>
    <row r="31276" spans="5:28">
      <c r="J31276" s="161"/>
      <c r="AB31276" s="164"/>
    </row>
    <row r="31277" spans="5:28">
      <c r="J31277" s="161"/>
      <c r="AB31277" s="164"/>
    </row>
    <row r="31278" spans="5:28">
      <c r="J31278" s="161"/>
      <c r="AB31278" s="164"/>
    </row>
    <row r="31279" spans="5:28">
      <c r="J31279" s="161"/>
      <c r="AB31279" s="164"/>
    </row>
    <row r="31280" spans="5:28">
      <c r="J31280" s="161"/>
      <c r="AB31280" s="164"/>
    </row>
    <row r="31281" spans="10:28">
      <c r="J31281" s="161"/>
      <c r="AB31281" s="164"/>
    </row>
    <row r="31282" spans="10:28">
      <c r="J31282" s="161"/>
      <c r="AB31282" s="164"/>
    </row>
    <row r="31283" spans="10:28">
      <c r="J31283" s="161"/>
      <c r="AB31283" s="164"/>
    </row>
    <row r="31284" spans="10:28">
      <c r="J31284" s="161"/>
      <c r="AB31284" s="164"/>
    </row>
    <row r="31285" spans="10:28">
      <c r="J31285" s="161"/>
      <c r="AB31285" s="164"/>
    </row>
    <row r="31286" spans="10:28">
      <c r="J31286" s="161"/>
      <c r="AB31286" s="164"/>
    </row>
    <row r="31287" spans="10:28">
      <c r="J31287" s="161"/>
      <c r="AB31287" s="164"/>
    </row>
    <row r="31288" spans="10:28">
      <c r="J31288" s="161"/>
      <c r="AB31288" s="164"/>
    </row>
    <row r="31289" spans="10:28">
      <c r="J31289" s="161"/>
      <c r="AB31289" s="164"/>
    </row>
    <row r="31290" spans="10:28">
      <c r="J31290" s="161"/>
      <c r="AB31290" s="164"/>
    </row>
    <row r="31291" spans="10:28">
      <c r="J31291" s="161"/>
      <c r="AB31291" s="164"/>
    </row>
    <row r="31292" spans="10:28">
      <c r="J31292" s="161"/>
      <c r="AB31292" s="164"/>
    </row>
    <row r="31293" spans="10:28">
      <c r="J31293" s="161"/>
      <c r="AB31293" s="164"/>
    </row>
    <row r="31294" spans="10:28">
      <c r="J31294" s="161"/>
      <c r="AB31294" s="164"/>
    </row>
    <row r="31295" spans="10:28">
      <c r="J31295" s="161"/>
      <c r="AB31295" s="164"/>
    </row>
    <row r="31296" spans="10:28">
      <c r="J31296" s="161"/>
      <c r="AB31296" s="164"/>
    </row>
    <row r="31297" spans="10:28">
      <c r="J31297" s="161"/>
      <c r="AB31297" s="164"/>
    </row>
    <row r="31298" spans="10:28">
      <c r="J31298" s="161"/>
      <c r="AB31298" s="164"/>
    </row>
    <row r="31299" spans="10:28">
      <c r="J31299" s="161"/>
      <c r="AB31299" s="164"/>
    </row>
    <row r="31300" spans="10:28">
      <c r="J31300" s="161"/>
      <c r="AB31300" s="164"/>
    </row>
    <row r="31301" spans="10:28">
      <c r="J31301" s="161"/>
      <c r="AB31301" s="164"/>
    </row>
    <row r="31302" spans="10:28">
      <c r="J31302" s="161"/>
      <c r="AB31302" s="164"/>
    </row>
    <row r="31303" spans="10:28">
      <c r="J31303" s="161"/>
      <c r="AB31303" s="164"/>
    </row>
    <row r="31304" spans="10:28">
      <c r="J31304" s="161"/>
      <c r="AB31304" s="164"/>
    </row>
    <row r="31305" spans="10:28">
      <c r="J31305" s="161"/>
      <c r="AB31305" s="164"/>
    </row>
    <row r="31306" spans="10:28">
      <c r="J31306" s="161"/>
      <c r="AB31306" s="164"/>
    </row>
    <row r="31307" spans="10:28">
      <c r="J31307" s="161"/>
      <c r="AB31307" s="164"/>
    </row>
    <row r="31308" spans="10:28">
      <c r="J31308" s="161"/>
      <c r="AB31308" s="164"/>
    </row>
    <row r="31309" spans="10:28">
      <c r="J31309" s="161"/>
      <c r="AB31309" s="164"/>
    </row>
    <row r="31310" spans="10:28">
      <c r="J31310" s="161"/>
      <c r="AB31310" s="164"/>
    </row>
    <row r="31311" spans="10:28">
      <c r="J31311" s="161"/>
      <c r="AB31311" s="164"/>
    </row>
    <row r="31312" spans="10:28">
      <c r="J31312" s="161"/>
      <c r="AB31312" s="164"/>
    </row>
    <row r="31313" spans="5:28">
      <c r="J31313" s="161"/>
      <c r="AB31313" s="164"/>
    </row>
    <row r="31314" spans="5:28">
      <c r="J31314" s="161"/>
      <c r="AB31314" s="164"/>
    </row>
    <row r="31315" spans="5:28">
      <c r="J31315" s="161"/>
      <c r="AB31315" s="164"/>
    </row>
    <row r="31316" spans="5:28">
      <c r="J31316" s="161"/>
      <c r="AB31316" s="164"/>
    </row>
    <row r="31317" spans="5:28">
      <c r="E31317" s="166"/>
      <c r="J31317" s="161"/>
      <c r="AB31317" s="164"/>
    </row>
    <row r="31318" spans="5:28">
      <c r="E31318" s="166"/>
      <c r="J31318" s="161"/>
      <c r="AB31318" s="164"/>
    </row>
    <row r="31319" spans="5:28">
      <c r="E31319" s="166"/>
      <c r="J31319" s="161"/>
      <c r="AB31319" s="164"/>
    </row>
    <row r="31320" spans="5:28">
      <c r="E31320" s="166"/>
      <c r="J31320" s="161"/>
      <c r="AB31320" s="164"/>
    </row>
    <row r="31321" spans="5:28">
      <c r="E31321" s="166"/>
      <c r="J31321" s="161"/>
      <c r="AB31321" s="164"/>
    </row>
    <row r="31322" spans="5:28">
      <c r="E31322" s="166"/>
      <c r="J31322" s="161"/>
      <c r="AB31322" s="164"/>
    </row>
    <row r="31323" spans="5:28">
      <c r="E31323" s="166"/>
      <c r="J31323" s="161"/>
      <c r="AB31323" s="164"/>
    </row>
    <row r="31324" spans="5:28">
      <c r="J31324" s="161"/>
      <c r="AB31324" s="164"/>
    </row>
    <row r="31325" spans="5:28">
      <c r="J31325" s="161"/>
      <c r="AB31325" s="164"/>
    </row>
    <row r="31326" spans="5:28">
      <c r="J31326" s="161"/>
      <c r="AB31326" s="164"/>
    </row>
    <row r="31327" spans="5:28">
      <c r="J31327" s="161"/>
      <c r="AB31327" s="164"/>
    </row>
    <row r="31328" spans="5:28">
      <c r="J31328" s="161"/>
      <c r="AB31328" s="164"/>
    </row>
    <row r="31329" spans="10:28">
      <c r="J31329" s="161"/>
      <c r="AB31329" s="164"/>
    </row>
    <row r="31330" spans="10:28">
      <c r="J31330" s="161"/>
      <c r="AB31330" s="164"/>
    </row>
    <row r="31331" spans="10:28">
      <c r="J31331" s="161"/>
      <c r="AB31331" s="164"/>
    </row>
    <row r="31332" spans="10:28">
      <c r="J31332" s="161"/>
      <c r="AB31332" s="164"/>
    </row>
    <row r="31333" spans="10:28">
      <c r="J31333" s="161"/>
      <c r="AB31333" s="164"/>
    </row>
    <row r="31334" spans="10:28">
      <c r="J31334" s="161"/>
      <c r="AB31334" s="164"/>
    </row>
    <row r="31335" spans="10:28">
      <c r="J31335" s="161"/>
      <c r="AB31335" s="164"/>
    </row>
    <row r="31336" spans="10:28">
      <c r="J31336" s="161"/>
      <c r="AB31336" s="164"/>
    </row>
    <row r="31337" spans="10:28">
      <c r="J31337" s="161"/>
      <c r="AB31337" s="164"/>
    </row>
    <row r="31338" spans="10:28">
      <c r="J31338" s="161"/>
      <c r="AB31338" s="164"/>
    </row>
    <row r="31339" spans="10:28">
      <c r="J31339" s="161"/>
      <c r="AB31339" s="164"/>
    </row>
    <row r="31340" spans="10:28">
      <c r="J31340" s="161"/>
      <c r="AB31340" s="164"/>
    </row>
    <row r="31341" spans="10:28">
      <c r="J31341" s="161"/>
      <c r="AB31341" s="164"/>
    </row>
    <row r="31342" spans="10:28">
      <c r="J31342" s="161"/>
      <c r="AB31342" s="164"/>
    </row>
    <row r="31343" spans="10:28">
      <c r="J31343" s="161"/>
      <c r="AB31343" s="164"/>
    </row>
    <row r="31344" spans="10:28">
      <c r="J31344" s="161"/>
      <c r="AB31344" s="164"/>
    </row>
    <row r="31345" spans="10:28">
      <c r="J31345" s="161"/>
      <c r="AB31345" s="164"/>
    </row>
    <row r="31346" spans="10:28">
      <c r="J31346" s="161"/>
      <c r="R31346" s="166"/>
      <c r="AB31346" s="164"/>
    </row>
    <row r="31347" spans="10:28">
      <c r="J31347" s="161"/>
      <c r="R31347" s="166"/>
      <c r="AB31347" s="164"/>
    </row>
    <row r="31348" spans="10:28">
      <c r="J31348" s="161"/>
      <c r="AB31348" s="164"/>
    </row>
    <row r="31349" spans="10:28">
      <c r="J31349" s="161"/>
      <c r="AB31349" s="164"/>
    </row>
    <row r="31350" spans="10:28">
      <c r="J31350" s="161"/>
      <c r="AB31350" s="164"/>
    </row>
    <row r="31351" spans="10:28">
      <c r="J31351" s="161"/>
      <c r="AB31351" s="164"/>
    </row>
    <row r="31352" spans="10:28">
      <c r="J31352" s="161"/>
      <c r="AB31352" s="164"/>
    </row>
    <row r="31353" spans="10:28">
      <c r="J31353" s="161"/>
      <c r="AB31353" s="164"/>
    </row>
    <row r="31354" spans="10:28">
      <c r="J31354" s="161"/>
      <c r="AB31354" s="164"/>
    </row>
    <row r="31355" spans="10:28">
      <c r="J31355" s="161"/>
      <c r="AB31355" s="164"/>
    </row>
    <row r="31356" spans="10:28">
      <c r="J31356" s="161"/>
      <c r="AB31356" s="164"/>
    </row>
    <row r="31357" spans="10:28">
      <c r="J31357" s="161"/>
      <c r="AB31357" s="164"/>
    </row>
    <row r="31358" spans="10:28">
      <c r="J31358" s="161"/>
      <c r="AB31358" s="164"/>
    </row>
    <row r="31359" spans="10:28">
      <c r="J31359" s="161"/>
      <c r="AB31359" s="164"/>
    </row>
    <row r="31360" spans="10:28">
      <c r="J31360" s="161"/>
      <c r="AB31360" s="164"/>
    </row>
    <row r="31361" spans="10:28">
      <c r="J31361" s="161"/>
      <c r="AB31361" s="164"/>
    </row>
    <row r="31362" spans="10:28">
      <c r="J31362" s="161"/>
      <c r="AB31362" s="164"/>
    </row>
    <row r="31363" spans="10:28">
      <c r="J31363" s="161"/>
      <c r="AB31363" s="164"/>
    </row>
    <row r="31364" spans="10:28">
      <c r="J31364" s="161"/>
      <c r="AB31364" s="164"/>
    </row>
    <row r="31365" spans="10:28">
      <c r="J31365" s="161"/>
      <c r="AB31365" s="164"/>
    </row>
    <row r="31366" spans="10:28">
      <c r="J31366" s="161"/>
      <c r="AB31366" s="164"/>
    </row>
    <row r="31367" spans="10:28">
      <c r="J31367" s="161"/>
      <c r="AB31367" s="164"/>
    </row>
    <row r="31368" spans="10:28">
      <c r="J31368" s="161"/>
      <c r="AB31368" s="164"/>
    </row>
    <row r="31369" spans="10:28">
      <c r="J31369" s="161"/>
      <c r="AB31369" s="164"/>
    </row>
    <row r="31370" spans="10:28">
      <c r="J31370" s="161"/>
      <c r="AB31370" s="164"/>
    </row>
    <row r="31371" spans="10:28">
      <c r="J31371" s="161"/>
      <c r="AB31371" s="164"/>
    </row>
    <row r="31372" spans="10:28">
      <c r="J31372" s="161"/>
      <c r="AB31372" s="164"/>
    </row>
    <row r="31373" spans="10:28">
      <c r="J31373" s="161"/>
      <c r="AB31373" s="164"/>
    </row>
    <row r="31374" spans="10:28">
      <c r="J31374" s="161"/>
      <c r="AB31374" s="164"/>
    </row>
    <row r="31375" spans="10:28">
      <c r="J31375" s="161"/>
      <c r="AB31375" s="164"/>
    </row>
    <row r="31376" spans="10:28">
      <c r="J31376" s="161"/>
      <c r="AB31376" s="164"/>
    </row>
    <row r="31377" spans="10:28">
      <c r="J31377" s="161"/>
      <c r="AB31377" s="164"/>
    </row>
    <row r="31378" spans="10:28">
      <c r="J31378" s="161"/>
      <c r="AB31378" s="164"/>
    </row>
    <row r="31379" spans="10:28">
      <c r="J31379" s="161"/>
      <c r="AB31379" s="164"/>
    </row>
    <row r="31380" spans="10:28">
      <c r="J31380" s="161"/>
      <c r="AB31380" s="164"/>
    </row>
    <row r="31381" spans="10:28">
      <c r="J31381" s="161"/>
      <c r="AB31381" s="164"/>
    </row>
    <row r="31382" spans="10:28">
      <c r="J31382" s="161"/>
      <c r="AB31382" s="164"/>
    </row>
    <row r="31383" spans="10:28">
      <c r="J31383" s="161"/>
      <c r="AB31383" s="164"/>
    </row>
    <row r="31384" spans="10:28">
      <c r="J31384" s="161"/>
      <c r="AB31384" s="164"/>
    </row>
    <row r="31385" spans="10:28">
      <c r="J31385" s="161"/>
      <c r="AB31385" s="164"/>
    </row>
    <row r="31386" spans="10:28">
      <c r="J31386" s="161"/>
      <c r="AB31386" s="164"/>
    </row>
    <row r="31387" spans="10:28">
      <c r="J31387" s="161"/>
      <c r="AB31387" s="164"/>
    </row>
    <row r="31388" spans="10:28">
      <c r="J31388" s="161"/>
      <c r="AB31388" s="164"/>
    </row>
    <row r="31389" spans="10:28">
      <c r="J31389" s="161"/>
      <c r="AB31389" s="164"/>
    </row>
    <row r="31390" spans="10:28">
      <c r="J31390" s="161"/>
      <c r="AB31390" s="164"/>
    </row>
    <row r="31391" spans="10:28">
      <c r="J31391" s="161"/>
      <c r="AB31391" s="164"/>
    </row>
    <row r="31392" spans="10:28">
      <c r="J31392" s="161"/>
      <c r="AB31392" s="164"/>
    </row>
    <row r="31393" spans="5:28">
      <c r="J31393" s="161"/>
      <c r="AB31393" s="164"/>
    </row>
    <row r="31394" spans="5:28">
      <c r="J31394" s="161"/>
      <c r="AB31394" s="164"/>
    </row>
    <row r="31395" spans="5:28">
      <c r="J31395" s="161"/>
      <c r="AB31395" s="164"/>
    </row>
    <row r="31396" spans="5:28">
      <c r="J31396" s="161"/>
      <c r="AB31396" s="164"/>
    </row>
    <row r="31397" spans="5:28">
      <c r="J31397" s="161"/>
      <c r="AB31397" s="164"/>
    </row>
    <row r="31398" spans="5:28">
      <c r="J31398" s="161"/>
      <c r="AB31398" s="164"/>
    </row>
    <row r="31399" spans="5:28">
      <c r="E31399" s="166"/>
      <c r="J31399" s="161"/>
      <c r="AB31399" s="164"/>
    </row>
    <row r="31400" spans="5:28">
      <c r="E31400" s="166"/>
      <c r="J31400" s="161"/>
      <c r="AB31400" s="164"/>
    </row>
    <row r="31401" spans="5:28">
      <c r="E31401" s="166"/>
      <c r="J31401" s="161"/>
      <c r="AB31401" s="164"/>
    </row>
    <row r="31402" spans="5:28">
      <c r="E31402" s="166"/>
      <c r="J31402" s="161"/>
      <c r="AB31402" s="164"/>
    </row>
    <row r="31403" spans="5:28">
      <c r="E31403" s="166"/>
      <c r="J31403" s="161"/>
      <c r="AB31403" s="164"/>
    </row>
    <row r="31404" spans="5:28">
      <c r="E31404" s="166"/>
      <c r="J31404" s="161"/>
      <c r="AB31404" s="164"/>
    </row>
    <row r="31405" spans="5:28">
      <c r="J31405" s="161"/>
      <c r="AB31405" s="164"/>
    </row>
    <row r="31406" spans="5:28">
      <c r="J31406" s="161"/>
      <c r="AB31406" s="164"/>
    </row>
    <row r="31407" spans="5:28">
      <c r="J31407" s="161"/>
      <c r="AB31407" s="164"/>
    </row>
    <row r="31408" spans="5:28">
      <c r="J31408" s="161"/>
      <c r="AB31408" s="164"/>
    </row>
    <row r="31409" spans="10:28">
      <c r="J31409" s="161"/>
      <c r="AB31409" s="164"/>
    </row>
    <row r="31410" spans="10:28">
      <c r="J31410" s="161"/>
      <c r="AB31410" s="164"/>
    </row>
    <row r="31411" spans="10:28">
      <c r="J31411" s="161"/>
      <c r="AB31411" s="164"/>
    </row>
    <row r="31412" spans="10:28">
      <c r="J31412" s="161"/>
      <c r="AB31412" s="164"/>
    </row>
    <row r="31413" spans="10:28">
      <c r="J31413" s="161"/>
      <c r="AB31413" s="164"/>
    </row>
    <row r="31414" spans="10:28">
      <c r="J31414" s="161"/>
      <c r="AB31414" s="164"/>
    </row>
    <row r="31415" spans="10:28">
      <c r="J31415" s="161"/>
      <c r="AB31415" s="164"/>
    </row>
    <row r="31416" spans="10:28">
      <c r="J31416" s="161"/>
      <c r="AB31416" s="164"/>
    </row>
    <row r="31417" spans="10:28">
      <c r="J31417" s="161"/>
      <c r="AB31417" s="164"/>
    </row>
    <row r="31418" spans="10:28">
      <c r="J31418" s="161"/>
      <c r="AB31418" s="164"/>
    </row>
    <row r="31419" spans="10:28">
      <c r="J31419" s="161"/>
      <c r="AB31419" s="164"/>
    </row>
    <row r="31420" spans="10:28">
      <c r="J31420" s="161"/>
      <c r="AB31420" s="164"/>
    </row>
    <row r="31421" spans="10:28">
      <c r="J31421" s="161"/>
      <c r="AB31421" s="164"/>
    </row>
    <row r="31422" spans="10:28">
      <c r="J31422" s="161"/>
      <c r="AB31422" s="164"/>
    </row>
    <row r="31423" spans="10:28">
      <c r="J31423" s="161"/>
      <c r="AB31423" s="164"/>
    </row>
    <row r="31424" spans="10:28">
      <c r="J31424" s="161"/>
      <c r="AB31424" s="164"/>
    </row>
    <row r="31425" spans="10:28">
      <c r="J31425" s="161"/>
      <c r="AB31425" s="164"/>
    </row>
    <row r="31426" spans="10:28">
      <c r="J31426" s="161"/>
      <c r="AB31426" s="164"/>
    </row>
    <row r="31427" spans="10:28">
      <c r="J31427" s="161"/>
      <c r="AB31427" s="164"/>
    </row>
    <row r="31428" spans="10:28">
      <c r="J31428" s="161"/>
      <c r="AB31428" s="164"/>
    </row>
    <row r="31429" spans="10:28">
      <c r="J31429" s="161"/>
      <c r="AB31429" s="164"/>
    </row>
    <row r="31430" spans="10:28">
      <c r="J31430" s="161"/>
      <c r="AB31430" s="164"/>
    </row>
    <row r="31431" spans="10:28">
      <c r="J31431" s="161"/>
      <c r="AB31431" s="164"/>
    </row>
    <row r="31432" spans="10:28">
      <c r="J31432" s="161"/>
      <c r="AB31432" s="164"/>
    </row>
    <row r="31433" spans="10:28">
      <c r="J31433" s="161"/>
      <c r="AB31433" s="164"/>
    </row>
    <row r="31434" spans="10:28">
      <c r="J31434" s="161"/>
      <c r="AB31434" s="164"/>
    </row>
    <row r="31435" spans="10:28">
      <c r="J31435" s="161"/>
      <c r="AB31435" s="164"/>
    </row>
    <row r="31436" spans="10:28">
      <c r="J31436" s="161"/>
      <c r="AB31436" s="164"/>
    </row>
    <row r="31437" spans="10:28">
      <c r="J31437" s="161"/>
      <c r="AB31437" s="164"/>
    </row>
    <row r="31438" spans="10:28">
      <c r="J31438" s="161"/>
      <c r="AB31438" s="164"/>
    </row>
    <row r="31439" spans="10:28">
      <c r="J31439" s="161"/>
      <c r="AB31439" s="164"/>
    </row>
    <row r="31440" spans="10:28">
      <c r="J31440" s="161"/>
      <c r="AB31440" s="164"/>
    </row>
    <row r="31441" spans="5:28">
      <c r="J31441" s="161"/>
      <c r="AB31441" s="164"/>
    </row>
    <row r="31442" spans="5:28">
      <c r="J31442" s="161"/>
      <c r="AB31442" s="164"/>
    </row>
    <row r="31443" spans="5:28">
      <c r="J31443" s="161"/>
      <c r="AB31443" s="164"/>
    </row>
    <row r="31444" spans="5:28">
      <c r="J31444" s="161"/>
      <c r="AB31444" s="164"/>
    </row>
    <row r="31445" spans="5:28">
      <c r="J31445" s="161"/>
      <c r="AB31445" s="164"/>
    </row>
    <row r="31446" spans="5:28">
      <c r="J31446" s="161"/>
      <c r="AB31446" s="164"/>
    </row>
    <row r="31447" spans="5:28">
      <c r="J31447" s="161"/>
      <c r="AB31447" s="164"/>
    </row>
    <row r="31448" spans="5:28">
      <c r="J31448" s="161"/>
      <c r="AB31448" s="164"/>
    </row>
    <row r="31449" spans="5:28">
      <c r="J31449" s="161"/>
      <c r="AB31449" s="164"/>
    </row>
    <row r="31450" spans="5:28">
      <c r="E31450" s="166"/>
      <c r="J31450" s="161"/>
      <c r="AB31450" s="164"/>
    </row>
    <row r="31451" spans="5:28">
      <c r="E31451" s="166"/>
      <c r="J31451" s="161"/>
      <c r="AB31451" s="164"/>
    </row>
    <row r="31452" spans="5:28">
      <c r="E31452" s="166"/>
      <c r="J31452" s="161"/>
      <c r="AB31452" s="164"/>
    </row>
    <row r="31453" spans="5:28">
      <c r="E31453" s="166"/>
      <c r="J31453" s="161"/>
      <c r="AB31453" s="164"/>
    </row>
    <row r="31454" spans="5:28">
      <c r="E31454" s="166"/>
      <c r="J31454" s="161"/>
      <c r="AB31454" s="164"/>
    </row>
    <row r="31455" spans="5:28">
      <c r="E31455" s="166"/>
      <c r="J31455" s="161"/>
      <c r="AB31455" s="164"/>
    </row>
    <row r="31456" spans="5:28">
      <c r="E31456" s="166"/>
      <c r="J31456" s="161"/>
      <c r="AB31456" s="164"/>
    </row>
    <row r="31457" spans="5:28">
      <c r="E31457" s="166"/>
      <c r="J31457" s="161"/>
      <c r="AB31457" s="164"/>
    </row>
    <row r="31458" spans="5:28">
      <c r="E31458" s="166"/>
      <c r="J31458" s="161"/>
      <c r="AB31458" s="164"/>
    </row>
    <row r="31459" spans="5:28">
      <c r="J31459" s="161"/>
      <c r="AB31459" s="164"/>
    </row>
    <row r="31460" spans="5:28">
      <c r="J31460" s="161"/>
      <c r="AB31460" s="164"/>
    </row>
    <row r="31461" spans="5:28">
      <c r="J31461" s="161"/>
      <c r="AB31461" s="164"/>
    </row>
    <row r="31462" spans="5:28">
      <c r="J31462" s="161"/>
      <c r="AB31462" s="164"/>
    </row>
    <row r="31463" spans="5:28">
      <c r="J31463" s="161"/>
      <c r="R31463" s="166"/>
      <c r="AB31463" s="164"/>
    </row>
    <row r="31464" spans="5:28">
      <c r="J31464" s="161"/>
      <c r="AB31464" s="164"/>
    </row>
    <row r="31465" spans="5:28">
      <c r="J31465" s="161"/>
      <c r="AB31465" s="164"/>
    </row>
    <row r="31466" spans="5:28">
      <c r="J31466" s="161"/>
      <c r="AB31466" s="164"/>
    </row>
    <row r="31467" spans="5:28">
      <c r="J31467" s="161"/>
      <c r="AB31467" s="164"/>
    </row>
    <row r="31468" spans="5:28">
      <c r="J31468" s="161"/>
      <c r="AB31468" s="164"/>
    </row>
    <row r="31469" spans="5:28">
      <c r="J31469" s="161"/>
      <c r="AB31469" s="164"/>
    </row>
    <row r="31470" spans="5:28">
      <c r="J31470" s="161"/>
      <c r="AB31470" s="164"/>
    </row>
    <row r="31471" spans="5:28">
      <c r="J31471" s="161"/>
      <c r="AB31471" s="164"/>
    </row>
    <row r="31472" spans="5:28">
      <c r="J31472" s="161"/>
      <c r="AB31472" s="164"/>
    </row>
    <row r="31473" spans="10:28">
      <c r="J31473" s="161"/>
      <c r="AB31473" s="164"/>
    </row>
    <row r="31474" spans="10:28">
      <c r="J31474" s="161"/>
      <c r="AB31474" s="164"/>
    </row>
    <row r="31475" spans="10:28">
      <c r="J31475" s="161"/>
      <c r="AB31475" s="164"/>
    </row>
    <row r="31476" spans="10:28">
      <c r="J31476" s="161"/>
      <c r="AB31476" s="164"/>
    </row>
    <row r="31477" spans="10:28">
      <c r="J31477" s="161"/>
      <c r="AB31477" s="164"/>
    </row>
    <row r="31478" spans="10:28">
      <c r="J31478" s="161"/>
      <c r="AB31478" s="164"/>
    </row>
    <row r="31479" spans="10:28">
      <c r="J31479" s="161"/>
      <c r="AB31479" s="164"/>
    </row>
    <row r="31480" spans="10:28">
      <c r="J31480" s="161"/>
      <c r="AB31480" s="164"/>
    </row>
    <row r="31481" spans="10:28">
      <c r="J31481" s="161"/>
      <c r="AB31481" s="164"/>
    </row>
    <row r="31482" spans="10:28">
      <c r="J31482" s="161"/>
      <c r="AB31482" s="164"/>
    </row>
    <row r="31483" spans="10:28">
      <c r="J31483" s="161"/>
      <c r="AB31483" s="164"/>
    </row>
    <row r="31484" spans="10:28">
      <c r="J31484" s="161"/>
      <c r="AB31484" s="164"/>
    </row>
    <row r="31485" spans="10:28">
      <c r="J31485" s="161"/>
      <c r="AB31485" s="164"/>
    </row>
    <row r="31486" spans="10:28">
      <c r="J31486" s="161"/>
      <c r="AB31486" s="164"/>
    </row>
    <row r="31487" spans="10:28">
      <c r="J31487" s="161"/>
      <c r="AB31487" s="164"/>
    </row>
    <row r="31488" spans="10:28">
      <c r="J31488" s="161"/>
      <c r="AB31488" s="164"/>
    </row>
    <row r="31489" spans="10:28">
      <c r="J31489" s="161"/>
      <c r="AB31489" s="164"/>
    </row>
    <row r="31490" spans="10:28">
      <c r="J31490" s="161"/>
      <c r="AB31490" s="164"/>
    </row>
    <row r="31491" spans="10:28">
      <c r="J31491" s="161"/>
      <c r="AB31491" s="164"/>
    </row>
    <row r="31492" spans="10:28">
      <c r="J31492" s="161"/>
      <c r="AB31492" s="164"/>
    </row>
    <row r="31493" spans="10:28">
      <c r="J31493" s="161"/>
      <c r="AB31493" s="164"/>
    </row>
    <row r="31494" spans="10:28">
      <c r="J31494" s="161"/>
      <c r="AB31494" s="164"/>
    </row>
    <row r="31495" spans="10:28">
      <c r="J31495" s="161"/>
      <c r="AB31495" s="164"/>
    </row>
    <row r="31496" spans="10:28">
      <c r="J31496" s="161"/>
      <c r="AB31496" s="164"/>
    </row>
    <row r="31497" spans="10:28">
      <c r="J31497" s="161"/>
      <c r="AB31497" s="164"/>
    </row>
    <row r="31498" spans="10:28">
      <c r="J31498" s="161"/>
      <c r="AB31498" s="164"/>
    </row>
    <row r="31499" spans="10:28">
      <c r="J31499" s="161"/>
      <c r="AB31499" s="164"/>
    </row>
    <row r="31500" spans="10:28">
      <c r="J31500" s="161"/>
      <c r="AB31500" s="164"/>
    </row>
    <row r="31501" spans="10:28">
      <c r="J31501" s="161"/>
      <c r="AB31501" s="164"/>
    </row>
    <row r="31502" spans="10:28">
      <c r="J31502" s="161"/>
      <c r="AB31502" s="164"/>
    </row>
    <row r="31503" spans="10:28">
      <c r="J31503" s="161"/>
      <c r="AB31503" s="164"/>
    </row>
    <row r="31504" spans="10:28">
      <c r="J31504" s="161"/>
      <c r="AB31504" s="164"/>
    </row>
    <row r="31505" spans="10:28">
      <c r="J31505" s="161"/>
      <c r="AB31505" s="164"/>
    </row>
    <row r="31506" spans="10:28">
      <c r="J31506" s="161"/>
      <c r="AB31506" s="164"/>
    </row>
    <row r="31507" spans="10:28">
      <c r="J31507" s="161"/>
      <c r="AB31507" s="164"/>
    </row>
    <row r="31508" spans="10:28">
      <c r="J31508" s="161"/>
      <c r="AB31508" s="164"/>
    </row>
    <row r="31509" spans="10:28">
      <c r="J31509" s="161"/>
      <c r="AB31509" s="164"/>
    </row>
    <row r="31510" spans="10:28">
      <c r="J31510" s="161"/>
      <c r="AB31510" s="164"/>
    </row>
    <row r="31511" spans="10:28">
      <c r="J31511" s="161"/>
      <c r="AB31511" s="164"/>
    </row>
    <row r="31512" spans="10:28">
      <c r="J31512" s="161"/>
      <c r="AB31512" s="164"/>
    </row>
    <row r="31513" spans="10:28">
      <c r="J31513" s="161"/>
      <c r="AB31513" s="164"/>
    </row>
    <row r="31514" spans="10:28">
      <c r="J31514" s="161"/>
      <c r="AB31514" s="164"/>
    </row>
    <row r="31515" spans="10:28">
      <c r="J31515" s="161"/>
      <c r="AB31515" s="164"/>
    </row>
    <row r="31516" spans="10:28">
      <c r="J31516" s="161"/>
      <c r="AB31516" s="164"/>
    </row>
    <row r="31517" spans="10:28">
      <c r="J31517" s="161"/>
      <c r="R31517" s="166"/>
      <c r="AB31517" s="164"/>
    </row>
    <row r="31518" spans="10:28">
      <c r="J31518" s="161"/>
      <c r="AB31518" s="164"/>
    </row>
    <row r="31519" spans="10:28">
      <c r="J31519" s="161"/>
      <c r="AB31519" s="164"/>
    </row>
    <row r="31520" spans="10:28">
      <c r="J31520" s="161"/>
      <c r="AB31520" s="164"/>
    </row>
    <row r="31521" spans="10:28">
      <c r="J31521" s="161"/>
      <c r="AB31521" s="164"/>
    </row>
    <row r="31522" spans="10:28">
      <c r="J31522" s="161"/>
      <c r="AB31522" s="164"/>
    </row>
    <row r="31523" spans="10:28">
      <c r="J31523" s="161"/>
      <c r="AB31523" s="164"/>
    </row>
    <row r="31524" spans="10:28">
      <c r="J31524" s="161"/>
      <c r="AB31524" s="164"/>
    </row>
    <row r="31525" spans="10:28">
      <c r="J31525" s="161"/>
      <c r="AB31525" s="164"/>
    </row>
    <row r="31526" spans="10:28">
      <c r="J31526" s="161"/>
      <c r="AB31526" s="164"/>
    </row>
    <row r="31527" spans="10:28">
      <c r="J31527" s="161"/>
      <c r="AB31527" s="164"/>
    </row>
    <row r="31528" spans="10:28">
      <c r="J31528" s="161"/>
      <c r="AB31528" s="164"/>
    </row>
    <row r="31529" spans="10:28">
      <c r="J31529" s="161"/>
      <c r="AB31529" s="164"/>
    </row>
    <row r="31530" spans="10:28">
      <c r="J31530" s="161"/>
      <c r="AB31530" s="164"/>
    </row>
    <row r="31531" spans="10:28">
      <c r="J31531" s="161"/>
      <c r="AB31531" s="164"/>
    </row>
    <row r="31532" spans="10:28">
      <c r="J31532" s="161"/>
      <c r="AB31532" s="164"/>
    </row>
    <row r="31533" spans="10:28">
      <c r="J31533" s="161"/>
      <c r="AB31533" s="164"/>
    </row>
    <row r="31534" spans="10:28">
      <c r="J31534" s="161"/>
      <c r="AB31534" s="164"/>
    </row>
    <row r="31535" spans="10:28">
      <c r="J31535" s="161"/>
      <c r="AB31535" s="164"/>
    </row>
    <row r="31536" spans="10:28">
      <c r="J31536" s="161"/>
      <c r="AB31536" s="164"/>
    </row>
    <row r="31537" spans="10:28">
      <c r="J31537" s="161"/>
      <c r="AB31537" s="164"/>
    </row>
    <row r="31538" spans="10:28">
      <c r="J31538" s="161"/>
      <c r="AB31538" s="164"/>
    </row>
    <row r="31539" spans="10:28">
      <c r="J31539" s="161"/>
      <c r="AB31539" s="164"/>
    </row>
    <row r="31540" spans="10:28">
      <c r="J31540" s="161"/>
      <c r="AB31540" s="164"/>
    </row>
    <row r="31541" spans="10:28">
      <c r="J31541" s="161"/>
      <c r="AB31541" s="164"/>
    </row>
    <row r="31542" spans="10:28">
      <c r="J31542" s="161"/>
      <c r="AB31542" s="164"/>
    </row>
    <row r="31543" spans="10:28">
      <c r="J31543" s="161"/>
      <c r="AB31543" s="164"/>
    </row>
    <row r="31544" spans="10:28">
      <c r="J31544" s="161"/>
      <c r="AB31544" s="164"/>
    </row>
    <row r="31545" spans="10:28">
      <c r="J31545" s="161"/>
      <c r="AB31545" s="164"/>
    </row>
    <row r="31546" spans="10:28">
      <c r="J31546" s="161"/>
      <c r="AB31546" s="164"/>
    </row>
    <row r="31547" spans="10:28">
      <c r="J31547" s="161"/>
      <c r="AB31547" s="164"/>
    </row>
    <row r="31548" spans="10:28">
      <c r="J31548" s="161"/>
      <c r="AB31548" s="164"/>
    </row>
    <row r="31549" spans="10:28">
      <c r="J31549" s="161"/>
      <c r="AB31549" s="164"/>
    </row>
    <row r="31550" spans="10:28">
      <c r="J31550" s="161"/>
      <c r="AB31550" s="164"/>
    </row>
    <row r="31551" spans="10:28">
      <c r="J31551" s="161"/>
      <c r="AB31551" s="164"/>
    </row>
    <row r="31552" spans="10:28">
      <c r="J31552" s="161"/>
      <c r="AB31552" s="164"/>
    </row>
    <row r="31553" spans="5:28">
      <c r="J31553" s="161"/>
      <c r="AB31553" s="164"/>
    </row>
    <row r="31554" spans="5:28">
      <c r="J31554" s="161"/>
      <c r="AB31554" s="164"/>
    </row>
    <row r="31555" spans="5:28">
      <c r="J31555" s="161"/>
      <c r="AB31555" s="164"/>
    </row>
    <row r="31556" spans="5:28">
      <c r="J31556" s="161"/>
      <c r="AB31556" s="164"/>
    </row>
    <row r="31557" spans="5:28">
      <c r="J31557" s="161"/>
      <c r="AB31557" s="164"/>
    </row>
    <row r="31558" spans="5:28">
      <c r="J31558" s="161"/>
      <c r="AB31558" s="164"/>
    </row>
    <row r="31559" spans="5:28">
      <c r="J31559" s="161"/>
      <c r="AB31559" s="164"/>
    </row>
    <row r="31560" spans="5:28">
      <c r="J31560" s="161"/>
      <c r="AB31560" s="164"/>
    </row>
    <row r="31561" spans="5:28">
      <c r="J31561" s="161"/>
      <c r="AB31561" s="164"/>
    </row>
    <row r="31562" spans="5:28">
      <c r="J31562" s="161"/>
      <c r="AB31562" s="164"/>
    </row>
    <row r="31563" spans="5:28">
      <c r="J31563" s="161"/>
      <c r="AB31563" s="164"/>
    </row>
    <row r="31564" spans="5:28">
      <c r="E31564" s="166"/>
      <c r="J31564" s="161"/>
      <c r="AB31564" s="164"/>
    </row>
    <row r="31565" spans="5:28">
      <c r="E31565" s="166"/>
      <c r="J31565" s="161"/>
      <c r="AB31565" s="164"/>
    </row>
    <row r="31566" spans="5:28">
      <c r="E31566" s="166"/>
      <c r="J31566" s="161"/>
      <c r="AB31566" s="164"/>
    </row>
    <row r="31567" spans="5:28">
      <c r="E31567" s="166"/>
      <c r="J31567" s="161"/>
      <c r="AB31567" s="164"/>
    </row>
    <row r="31568" spans="5:28">
      <c r="E31568" s="166"/>
      <c r="J31568" s="161"/>
      <c r="AB31568" s="164"/>
    </row>
    <row r="31569" spans="5:28">
      <c r="E31569" s="166"/>
      <c r="J31569" s="161"/>
      <c r="AB31569" s="164"/>
    </row>
    <row r="31570" spans="5:28">
      <c r="J31570" s="161"/>
      <c r="AB31570" s="164"/>
    </row>
    <row r="31571" spans="5:28">
      <c r="J31571" s="161"/>
      <c r="AB31571" s="164"/>
    </row>
    <row r="31572" spans="5:28">
      <c r="J31572" s="161"/>
      <c r="AB31572" s="164"/>
    </row>
    <row r="31573" spans="5:28">
      <c r="J31573" s="161"/>
      <c r="AB31573" s="164"/>
    </row>
    <row r="31574" spans="5:28">
      <c r="J31574" s="161"/>
      <c r="AB31574" s="164"/>
    </row>
    <row r="31575" spans="5:28">
      <c r="J31575" s="161"/>
      <c r="AB31575" s="164"/>
    </row>
    <row r="31576" spans="5:28">
      <c r="J31576" s="161"/>
      <c r="AB31576" s="164"/>
    </row>
    <row r="31577" spans="5:28">
      <c r="J31577" s="161"/>
      <c r="AB31577" s="164"/>
    </row>
    <row r="31578" spans="5:28">
      <c r="J31578" s="161"/>
      <c r="AB31578" s="164"/>
    </row>
    <row r="31579" spans="5:28">
      <c r="J31579" s="161"/>
      <c r="AB31579" s="164"/>
    </row>
    <row r="31580" spans="5:28">
      <c r="J31580" s="161"/>
      <c r="AB31580" s="164"/>
    </row>
    <row r="31581" spans="5:28">
      <c r="J31581" s="161"/>
      <c r="AB31581" s="164"/>
    </row>
    <row r="31582" spans="5:28">
      <c r="J31582" s="161"/>
      <c r="AB31582" s="164"/>
    </row>
    <row r="31583" spans="5:28">
      <c r="J31583" s="161"/>
      <c r="AB31583" s="164"/>
    </row>
    <row r="31584" spans="5:28">
      <c r="J31584" s="161"/>
      <c r="AB31584" s="164"/>
    </row>
    <row r="31585" spans="10:28">
      <c r="J31585" s="161"/>
      <c r="AB31585" s="164"/>
    </row>
    <row r="31586" spans="10:28">
      <c r="J31586" s="161"/>
      <c r="AB31586" s="164"/>
    </row>
    <row r="31587" spans="10:28">
      <c r="J31587" s="161"/>
      <c r="AB31587" s="164"/>
    </row>
    <row r="31588" spans="10:28">
      <c r="J31588" s="161"/>
      <c r="AB31588" s="164"/>
    </row>
    <row r="31589" spans="10:28">
      <c r="J31589" s="161"/>
      <c r="AB31589" s="164"/>
    </row>
    <row r="31590" spans="10:28">
      <c r="J31590" s="161"/>
      <c r="AB31590" s="164"/>
    </row>
    <row r="31591" spans="10:28">
      <c r="J31591" s="161"/>
      <c r="AB31591" s="164"/>
    </row>
    <row r="31592" spans="10:28">
      <c r="J31592" s="161"/>
      <c r="AB31592" s="164"/>
    </row>
    <row r="31593" spans="10:28">
      <c r="J31593" s="161"/>
      <c r="AB31593" s="164"/>
    </row>
    <row r="31594" spans="10:28">
      <c r="J31594" s="161"/>
      <c r="AB31594" s="164"/>
    </row>
    <row r="31595" spans="10:28">
      <c r="J31595" s="161"/>
      <c r="AB31595" s="164"/>
    </row>
    <row r="31596" spans="10:28">
      <c r="J31596" s="161"/>
      <c r="AB31596" s="164"/>
    </row>
    <row r="31597" spans="10:28">
      <c r="J31597" s="161"/>
      <c r="AB31597" s="164"/>
    </row>
    <row r="31598" spans="10:28">
      <c r="J31598" s="161"/>
      <c r="AB31598" s="164"/>
    </row>
    <row r="31599" spans="10:28">
      <c r="J31599" s="161"/>
      <c r="AB31599" s="164"/>
    </row>
    <row r="31600" spans="10:28">
      <c r="J31600" s="161"/>
      <c r="AB31600" s="164"/>
    </row>
    <row r="31601" spans="10:28">
      <c r="J31601" s="161"/>
      <c r="AB31601" s="164"/>
    </row>
    <row r="31602" spans="10:28">
      <c r="J31602" s="161"/>
      <c r="AB31602" s="164"/>
    </row>
    <row r="31603" spans="10:28">
      <c r="J31603" s="161"/>
      <c r="AB31603" s="164"/>
    </row>
    <row r="31604" spans="10:28">
      <c r="J31604" s="161"/>
      <c r="AB31604" s="164"/>
    </row>
    <row r="31605" spans="10:28">
      <c r="J31605" s="161"/>
      <c r="AB31605" s="164"/>
    </row>
    <row r="31606" spans="10:28">
      <c r="J31606" s="161"/>
      <c r="AB31606" s="164"/>
    </row>
    <row r="31607" spans="10:28">
      <c r="J31607" s="161"/>
      <c r="AB31607" s="164"/>
    </row>
    <row r="31608" spans="10:28">
      <c r="J31608" s="161"/>
      <c r="AB31608" s="164"/>
    </row>
    <row r="31609" spans="10:28">
      <c r="J31609" s="161"/>
      <c r="AB31609" s="164"/>
    </row>
    <row r="31610" spans="10:28">
      <c r="J31610" s="161"/>
      <c r="AB31610" s="164"/>
    </row>
    <row r="31611" spans="10:28">
      <c r="J31611" s="161"/>
      <c r="AB31611" s="164"/>
    </row>
    <row r="31612" spans="10:28">
      <c r="J31612" s="161"/>
      <c r="AB31612" s="164"/>
    </row>
    <row r="31613" spans="10:28">
      <c r="J31613" s="161"/>
      <c r="AB31613" s="164"/>
    </row>
    <row r="31614" spans="10:28">
      <c r="J31614" s="161"/>
      <c r="AB31614" s="164"/>
    </row>
    <row r="31615" spans="10:28">
      <c r="J31615" s="161"/>
      <c r="AB31615" s="164"/>
    </row>
    <row r="31616" spans="10:28">
      <c r="J31616" s="161"/>
      <c r="AB31616" s="164"/>
    </row>
    <row r="31617" spans="10:28">
      <c r="J31617" s="161"/>
      <c r="AB31617" s="164"/>
    </row>
    <row r="31618" spans="10:28">
      <c r="J31618" s="161"/>
      <c r="AB31618" s="164"/>
    </row>
    <row r="31619" spans="10:28">
      <c r="J31619" s="161"/>
      <c r="AB31619" s="164"/>
    </row>
    <row r="31620" spans="10:28">
      <c r="J31620" s="161"/>
      <c r="AB31620" s="164"/>
    </row>
    <row r="31621" spans="10:28">
      <c r="J31621" s="161"/>
      <c r="AB31621" s="164"/>
    </row>
    <row r="31622" spans="10:28">
      <c r="J31622" s="161"/>
      <c r="AB31622" s="164"/>
    </row>
    <row r="31623" spans="10:28">
      <c r="J31623" s="161"/>
      <c r="AB31623" s="164"/>
    </row>
    <row r="31624" spans="10:28">
      <c r="J31624" s="161"/>
      <c r="AB31624" s="164"/>
    </row>
    <row r="31625" spans="10:28">
      <c r="J31625" s="161"/>
      <c r="AB31625" s="164"/>
    </row>
    <row r="31626" spans="10:28">
      <c r="J31626" s="161"/>
      <c r="AB31626" s="164"/>
    </row>
    <row r="31627" spans="10:28">
      <c r="J31627" s="161"/>
      <c r="AB31627" s="164"/>
    </row>
    <row r="31628" spans="10:28">
      <c r="J31628" s="161"/>
      <c r="AB31628" s="164"/>
    </row>
    <row r="31629" spans="10:28">
      <c r="J31629" s="161"/>
      <c r="AB31629" s="164"/>
    </row>
    <row r="31630" spans="10:28">
      <c r="J31630" s="161"/>
      <c r="AB31630" s="164"/>
    </row>
    <row r="31631" spans="10:28">
      <c r="J31631" s="161"/>
      <c r="AB31631" s="164"/>
    </row>
    <row r="31632" spans="10:28">
      <c r="J31632" s="161"/>
      <c r="AB31632" s="164"/>
    </row>
    <row r="31633" spans="10:28">
      <c r="J31633" s="161"/>
      <c r="AB31633" s="164"/>
    </row>
    <row r="31634" spans="10:28">
      <c r="J31634" s="161"/>
      <c r="AB31634" s="164"/>
    </row>
    <row r="31635" spans="10:28">
      <c r="J31635" s="161"/>
      <c r="AB31635" s="164"/>
    </row>
    <row r="31636" spans="10:28">
      <c r="J31636" s="161"/>
      <c r="AB31636" s="164"/>
    </row>
    <row r="31637" spans="10:28">
      <c r="J31637" s="161"/>
      <c r="AB31637" s="164"/>
    </row>
    <row r="31638" spans="10:28">
      <c r="J31638" s="161"/>
      <c r="AB31638" s="164"/>
    </row>
    <row r="31639" spans="10:28">
      <c r="J31639" s="161"/>
      <c r="AB31639" s="164"/>
    </row>
    <row r="31640" spans="10:28">
      <c r="J31640" s="161"/>
      <c r="AB31640" s="164"/>
    </row>
    <row r="31641" spans="10:28">
      <c r="J31641" s="161"/>
      <c r="AB31641" s="164"/>
    </row>
    <row r="31642" spans="10:28">
      <c r="J31642" s="161"/>
      <c r="AB31642" s="164"/>
    </row>
    <row r="31643" spans="10:28">
      <c r="J31643" s="161"/>
      <c r="AB31643" s="164"/>
    </row>
    <row r="31644" spans="10:28">
      <c r="J31644" s="161"/>
      <c r="AB31644" s="164"/>
    </row>
    <row r="31645" spans="10:28">
      <c r="J31645" s="161"/>
      <c r="AB31645" s="164"/>
    </row>
    <row r="31646" spans="10:28">
      <c r="J31646" s="161"/>
      <c r="AB31646" s="164"/>
    </row>
    <row r="31647" spans="10:28">
      <c r="J31647" s="161"/>
      <c r="AB31647" s="164"/>
    </row>
    <row r="31648" spans="10:28">
      <c r="J31648" s="161"/>
      <c r="AB31648" s="164"/>
    </row>
    <row r="31649" spans="10:28">
      <c r="J31649" s="161"/>
      <c r="AB31649" s="164"/>
    </row>
    <row r="31650" spans="10:28">
      <c r="J31650" s="161"/>
      <c r="AB31650" s="164"/>
    </row>
    <row r="31651" spans="10:28">
      <c r="J31651" s="161"/>
      <c r="AB31651" s="164"/>
    </row>
    <row r="31652" spans="10:28">
      <c r="J31652" s="161"/>
      <c r="AB31652" s="164"/>
    </row>
    <row r="31653" spans="10:28">
      <c r="J31653" s="161"/>
      <c r="AB31653" s="164"/>
    </row>
    <row r="31654" spans="10:28">
      <c r="J31654" s="161"/>
      <c r="AB31654" s="164"/>
    </row>
    <row r="31655" spans="10:28">
      <c r="J31655" s="161"/>
      <c r="AB31655" s="164"/>
    </row>
    <row r="31656" spans="10:28">
      <c r="J31656" s="161"/>
      <c r="AB31656" s="164"/>
    </row>
    <row r="31657" spans="10:28">
      <c r="J31657" s="161"/>
      <c r="AB31657" s="164"/>
    </row>
    <row r="31658" spans="10:28">
      <c r="J31658" s="161"/>
      <c r="AB31658" s="164"/>
    </row>
    <row r="31659" spans="10:28">
      <c r="J31659" s="161"/>
      <c r="AB31659" s="164"/>
    </row>
    <row r="31660" spans="10:28">
      <c r="J31660" s="161"/>
      <c r="AB31660" s="164"/>
    </row>
    <row r="31661" spans="10:28">
      <c r="J31661" s="161"/>
      <c r="R31661" s="166"/>
      <c r="AB31661" s="164"/>
    </row>
    <row r="31662" spans="10:28">
      <c r="J31662" s="161"/>
      <c r="AB31662" s="164"/>
    </row>
    <row r="31663" spans="10:28">
      <c r="J31663" s="161"/>
      <c r="AB31663" s="164"/>
    </row>
    <row r="31664" spans="10:28">
      <c r="J31664" s="161"/>
      <c r="AB31664" s="164"/>
    </row>
    <row r="31665" spans="10:28">
      <c r="J31665" s="161"/>
      <c r="AB31665" s="164"/>
    </row>
    <row r="31666" spans="10:28">
      <c r="J31666" s="161"/>
      <c r="AB31666" s="164"/>
    </row>
    <row r="31667" spans="10:28">
      <c r="J31667" s="161"/>
      <c r="AB31667" s="164"/>
    </row>
    <row r="31668" spans="10:28">
      <c r="J31668" s="161"/>
      <c r="AB31668" s="164"/>
    </row>
    <row r="31669" spans="10:28">
      <c r="J31669" s="161"/>
      <c r="AB31669" s="164"/>
    </row>
    <row r="31670" spans="10:28">
      <c r="J31670" s="161"/>
      <c r="AB31670" s="164"/>
    </row>
    <row r="31671" spans="10:28">
      <c r="J31671" s="161"/>
      <c r="AB31671" s="164"/>
    </row>
    <row r="31672" spans="10:28">
      <c r="J31672" s="161"/>
      <c r="AB31672" s="164"/>
    </row>
    <row r="31673" spans="10:28">
      <c r="J31673" s="161"/>
      <c r="AB31673" s="164"/>
    </row>
    <row r="31674" spans="10:28">
      <c r="J31674" s="161"/>
      <c r="AB31674" s="164"/>
    </row>
    <row r="31675" spans="10:28">
      <c r="J31675" s="161"/>
      <c r="AB31675" s="164"/>
    </row>
    <row r="31676" spans="10:28">
      <c r="J31676" s="161"/>
      <c r="AB31676" s="164"/>
    </row>
    <row r="31677" spans="10:28">
      <c r="J31677" s="161"/>
      <c r="AB31677" s="164"/>
    </row>
    <row r="31678" spans="10:28">
      <c r="J31678" s="161"/>
      <c r="AB31678" s="164"/>
    </row>
    <row r="31679" spans="10:28">
      <c r="J31679" s="161"/>
      <c r="AB31679" s="164"/>
    </row>
    <row r="31680" spans="10:28">
      <c r="J31680" s="161"/>
      <c r="AB31680" s="164"/>
    </row>
    <row r="31681" spans="5:28">
      <c r="J31681" s="161"/>
      <c r="AB31681" s="164"/>
    </row>
    <row r="31682" spans="5:28">
      <c r="J31682" s="161"/>
      <c r="AB31682" s="164"/>
    </row>
    <row r="31683" spans="5:28">
      <c r="J31683" s="161"/>
      <c r="AB31683" s="164"/>
    </row>
    <row r="31684" spans="5:28">
      <c r="J31684" s="161"/>
      <c r="AB31684" s="164"/>
    </row>
    <row r="31685" spans="5:28">
      <c r="J31685" s="161"/>
      <c r="AB31685" s="164"/>
    </row>
    <row r="31686" spans="5:28">
      <c r="J31686" s="161"/>
      <c r="AB31686" s="164"/>
    </row>
    <row r="31687" spans="5:28">
      <c r="J31687" s="161"/>
      <c r="AB31687" s="164"/>
    </row>
    <row r="31688" spans="5:28">
      <c r="J31688" s="161"/>
      <c r="AB31688" s="164"/>
    </row>
    <row r="31689" spans="5:28">
      <c r="J31689" s="161"/>
      <c r="AB31689" s="164"/>
    </row>
    <row r="31690" spans="5:28">
      <c r="J31690" s="161"/>
      <c r="AB31690" s="164"/>
    </row>
    <row r="31691" spans="5:28">
      <c r="J31691" s="161"/>
      <c r="AB31691" s="164"/>
    </row>
    <row r="31692" spans="5:28">
      <c r="E31692" s="166"/>
      <c r="F31692" s="166"/>
      <c r="J31692" s="161"/>
      <c r="AB31692" s="164"/>
    </row>
    <row r="31693" spans="5:28">
      <c r="E31693" s="166"/>
      <c r="F31693" s="166"/>
      <c r="J31693" s="161"/>
      <c r="AB31693" s="164"/>
    </row>
    <row r="31694" spans="5:28">
      <c r="E31694" s="166"/>
      <c r="F31694" s="166"/>
      <c r="J31694" s="161"/>
      <c r="AB31694" s="164"/>
    </row>
    <row r="31695" spans="5:28">
      <c r="E31695" s="166"/>
      <c r="F31695" s="166"/>
      <c r="J31695" s="161"/>
      <c r="AB31695" s="164"/>
    </row>
    <row r="31696" spans="5:28">
      <c r="J31696" s="161"/>
      <c r="AB31696" s="164"/>
    </row>
    <row r="31697" spans="10:28">
      <c r="J31697" s="161"/>
      <c r="AB31697" s="164"/>
    </row>
    <row r="31698" spans="10:28">
      <c r="J31698" s="161"/>
      <c r="AB31698" s="164"/>
    </row>
    <row r="31699" spans="10:28">
      <c r="J31699" s="161"/>
      <c r="AB31699" s="164"/>
    </row>
    <row r="31700" spans="10:28">
      <c r="J31700" s="161"/>
      <c r="AB31700" s="164"/>
    </row>
    <row r="31701" spans="10:28">
      <c r="J31701" s="161"/>
      <c r="AB31701" s="164"/>
    </row>
    <row r="31702" spans="10:28">
      <c r="J31702" s="161"/>
      <c r="AB31702" s="164"/>
    </row>
    <row r="31703" spans="10:28">
      <c r="J31703" s="161"/>
      <c r="AB31703" s="164"/>
    </row>
    <row r="31704" spans="10:28">
      <c r="J31704" s="161"/>
      <c r="AB31704" s="164"/>
    </row>
    <row r="31705" spans="10:28">
      <c r="J31705" s="161"/>
      <c r="AB31705" s="164"/>
    </row>
    <row r="31706" spans="10:28">
      <c r="J31706" s="161"/>
      <c r="AB31706" s="164"/>
    </row>
    <row r="31707" spans="10:28">
      <c r="J31707" s="161"/>
      <c r="AB31707" s="164"/>
    </row>
    <row r="31708" spans="10:28">
      <c r="J31708" s="161"/>
      <c r="AB31708" s="164"/>
    </row>
    <row r="31709" spans="10:28">
      <c r="J31709" s="161"/>
      <c r="AB31709" s="164"/>
    </row>
    <row r="31710" spans="10:28">
      <c r="J31710" s="161"/>
      <c r="AB31710" s="164"/>
    </row>
    <row r="31711" spans="10:28">
      <c r="J31711" s="161"/>
      <c r="AB31711" s="164"/>
    </row>
    <row r="31712" spans="10:28">
      <c r="J31712" s="161"/>
      <c r="AB31712" s="164"/>
    </row>
    <row r="31713" spans="10:28">
      <c r="J31713" s="161"/>
      <c r="AB31713" s="164"/>
    </row>
    <row r="31714" spans="10:28">
      <c r="J31714" s="161"/>
      <c r="AB31714" s="164"/>
    </row>
    <row r="31715" spans="10:28">
      <c r="J31715" s="161"/>
      <c r="AB31715" s="164"/>
    </row>
    <row r="31716" spans="10:28">
      <c r="J31716" s="161"/>
      <c r="AB31716" s="164"/>
    </row>
    <row r="31717" spans="10:28">
      <c r="J31717" s="161"/>
      <c r="AB31717" s="164"/>
    </row>
    <row r="31718" spans="10:28">
      <c r="J31718" s="161"/>
      <c r="AB31718" s="164"/>
    </row>
    <row r="31719" spans="10:28">
      <c r="J31719" s="161"/>
      <c r="AB31719" s="164"/>
    </row>
    <row r="31720" spans="10:28">
      <c r="J31720" s="161"/>
      <c r="AB31720" s="164"/>
    </row>
    <row r="31721" spans="10:28">
      <c r="J31721" s="161"/>
      <c r="AB31721" s="164"/>
    </row>
    <row r="31722" spans="10:28">
      <c r="J31722" s="161"/>
      <c r="AB31722" s="164"/>
    </row>
    <row r="31723" spans="10:28">
      <c r="J31723" s="161"/>
      <c r="AB31723" s="164"/>
    </row>
    <row r="31724" spans="10:28">
      <c r="J31724" s="161"/>
      <c r="AB31724" s="164"/>
    </row>
    <row r="31725" spans="10:28">
      <c r="J31725" s="161"/>
      <c r="AB31725" s="164"/>
    </row>
    <row r="31726" spans="10:28">
      <c r="J31726" s="161"/>
      <c r="AB31726" s="164"/>
    </row>
    <row r="31727" spans="10:28">
      <c r="J31727" s="161"/>
      <c r="AB31727" s="164"/>
    </row>
    <row r="31728" spans="10:28">
      <c r="J31728" s="161"/>
      <c r="AB31728" s="164"/>
    </row>
    <row r="31729" spans="10:28">
      <c r="J31729" s="161"/>
      <c r="AB31729" s="164"/>
    </row>
    <row r="31730" spans="10:28">
      <c r="J31730" s="161"/>
      <c r="AB31730" s="164"/>
    </row>
    <row r="31731" spans="10:28">
      <c r="J31731" s="161"/>
      <c r="AB31731" s="164"/>
    </row>
    <row r="31732" spans="10:28">
      <c r="J31732" s="161"/>
      <c r="AB31732" s="164"/>
    </row>
    <row r="31733" spans="10:28">
      <c r="J31733" s="161"/>
      <c r="AB31733" s="164"/>
    </row>
    <row r="31734" spans="10:28">
      <c r="J31734" s="161"/>
      <c r="AB31734" s="164"/>
    </row>
    <row r="31735" spans="10:28">
      <c r="J31735" s="161"/>
      <c r="AB31735" s="164"/>
    </row>
    <row r="31736" spans="10:28">
      <c r="J31736" s="161"/>
      <c r="AB31736" s="164"/>
    </row>
    <row r="31737" spans="10:28">
      <c r="J31737" s="161"/>
      <c r="AB31737" s="164"/>
    </row>
    <row r="31738" spans="10:28">
      <c r="J31738" s="161"/>
      <c r="AB31738" s="164"/>
    </row>
    <row r="31739" spans="10:28">
      <c r="J31739" s="161"/>
      <c r="AB31739" s="164"/>
    </row>
    <row r="31740" spans="10:28">
      <c r="J31740" s="161"/>
      <c r="AB31740" s="164"/>
    </row>
    <row r="31741" spans="10:28">
      <c r="J31741" s="161"/>
      <c r="AB31741" s="164"/>
    </row>
    <row r="31742" spans="10:28">
      <c r="J31742" s="161"/>
      <c r="AB31742" s="164"/>
    </row>
    <row r="31743" spans="10:28">
      <c r="J31743" s="161"/>
      <c r="AB31743" s="164"/>
    </row>
    <row r="31744" spans="10:28">
      <c r="J31744" s="161"/>
      <c r="AB31744" s="164"/>
    </row>
    <row r="31745" spans="10:28">
      <c r="J31745" s="161"/>
      <c r="AB31745" s="164"/>
    </row>
    <row r="31746" spans="10:28">
      <c r="J31746" s="161"/>
      <c r="AB31746" s="164"/>
    </row>
    <row r="31747" spans="10:28">
      <c r="J31747" s="161"/>
      <c r="AB31747" s="164"/>
    </row>
    <row r="31748" spans="10:28">
      <c r="J31748" s="161"/>
      <c r="AB31748" s="164"/>
    </row>
    <row r="31749" spans="10:28">
      <c r="J31749" s="161"/>
      <c r="AB31749" s="164"/>
    </row>
    <row r="31750" spans="10:28">
      <c r="J31750" s="161"/>
      <c r="AB31750" s="164"/>
    </row>
    <row r="31751" spans="10:28">
      <c r="J31751" s="161"/>
      <c r="AB31751" s="164"/>
    </row>
    <row r="31752" spans="10:28">
      <c r="J31752" s="161"/>
      <c r="AB31752" s="164"/>
    </row>
    <row r="31753" spans="10:28">
      <c r="J31753" s="161"/>
      <c r="AB31753" s="164"/>
    </row>
    <row r="31754" spans="10:28">
      <c r="J31754" s="161"/>
      <c r="AB31754" s="164"/>
    </row>
    <row r="31755" spans="10:28">
      <c r="J31755" s="161"/>
      <c r="AB31755" s="164"/>
    </row>
    <row r="31756" spans="10:28">
      <c r="J31756" s="161"/>
      <c r="AB31756" s="164"/>
    </row>
    <row r="31757" spans="10:28">
      <c r="J31757" s="161"/>
      <c r="AB31757" s="164"/>
    </row>
    <row r="31758" spans="10:28">
      <c r="J31758" s="161"/>
      <c r="AB31758" s="164"/>
    </row>
    <row r="31759" spans="10:28">
      <c r="J31759" s="161"/>
      <c r="AB31759" s="164"/>
    </row>
    <row r="31760" spans="10:28">
      <c r="J31760" s="161"/>
      <c r="AB31760" s="164"/>
    </row>
    <row r="31761" spans="10:28">
      <c r="J31761" s="161"/>
      <c r="AB31761" s="164"/>
    </row>
    <row r="31762" spans="10:28">
      <c r="J31762" s="161"/>
      <c r="AB31762" s="164"/>
    </row>
    <row r="31763" spans="10:28">
      <c r="J31763" s="161"/>
      <c r="AB31763" s="164"/>
    </row>
    <row r="31764" spans="10:28">
      <c r="J31764" s="161"/>
      <c r="AB31764" s="164"/>
    </row>
    <row r="31765" spans="10:28">
      <c r="J31765" s="161"/>
      <c r="AB31765" s="164"/>
    </row>
    <row r="31766" spans="10:28">
      <c r="J31766" s="161"/>
      <c r="AB31766" s="164"/>
    </row>
    <row r="31767" spans="10:28">
      <c r="J31767" s="161"/>
      <c r="AB31767" s="164"/>
    </row>
    <row r="31768" spans="10:28">
      <c r="J31768" s="161"/>
      <c r="AB31768" s="164"/>
    </row>
    <row r="31769" spans="10:28">
      <c r="J31769" s="161"/>
      <c r="AB31769" s="164"/>
    </row>
    <row r="31770" spans="10:28">
      <c r="J31770" s="161"/>
      <c r="AB31770" s="164"/>
    </row>
    <row r="31771" spans="10:28">
      <c r="J31771" s="161"/>
      <c r="AB31771" s="164"/>
    </row>
    <row r="31772" spans="10:28">
      <c r="J31772" s="161"/>
      <c r="AB31772" s="164"/>
    </row>
    <row r="31773" spans="10:28">
      <c r="J31773" s="161"/>
      <c r="AB31773" s="164"/>
    </row>
    <row r="31774" spans="10:28">
      <c r="J31774" s="161"/>
      <c r="AB31774" s="164"/>
    </row>
    <row r="31775" spans="10:28">
      <c r="J31775" s="161"/>
      <c r="AB31775" s="164"/>
    </row>
    <row r="31776" spans="10:28">
      <c r="J31776" s="161"/>
      <c r="AB31776" s="164"/>
    </row>
    <row r="31777" spans="10:28">
      <c r="J31777" s="161"/>
      <c r="AB31777" s="164"/>
    </row>
    <row r="31778" spans="10:28">
      <c r="J31778" s="161"/>
      <c r="AB31778" s="164"/>
    </row>
    <row r="31779" spans="10:28">
      <c r="J31779" s="161"/>
      <c r="AB31779" s="164"/>
    </row>
    <row r="31780" spans="10:28">
      <c r="J31780" s="161"/>
      <c r="AB31780" s="164"/>
    </row>
    <row r="31781" spans="10:28">
      <c r="J31781" s="161"/>
      <c r="AB31781" s="164"/>
    </row>
    <row r="31782" spans="10:28">
      <c r="J31782" s="161"/>
      <c r="AB31782" s="164"/>
    </row>
    <row r="31783" spans="10:28">
      <c r="J31783" s="161"/>
      <c r="AB31783" s="164"/>
    </row>
    <row r="31784" spans="10:28">
      <c r="J31784" s="161"/>
      <c r="AB31784" s="164"/>
    </row>
    <row r="31785" spans="10:28">
      <c r="J31785" s="161"/>
      <c r="AB31785" s="164"/>
    </row>
    <row r="31786" spans="10:28">
      <c r="J31786" s="161"/>
      <c r="AB31786" s="164"/>
    </row>
    <row r="31787" spans="10:28">
      <c r="J31787" s="161"/>
      <c r="AB31787" s="164"/>
    </row>
    <row r="31788" spans="10:28">
      <c r="J31788" s="161"/>
      <c r="AB31788" s="164"/>
    </row>
    <row r="31789" spans="10:28">
      <c r="J31789" s="161"/>
      <c r="AB31789" s="164"/>
    </row>
    <row r="31790" spans="10:28">
      <c r="J31790" s="161"/>
      <c r="AB31790" s="164"/>
    </row>
    <row r="31791" spans="10:28">
      <c r="J31791" s="161"/>
      <c r="AB31791" s="164"/>
    </row>
    <row r="31792" spans="10:28">
      <c r="J31792" s="161"/>
      <c r="AB31792" s="164"/>
    </row>
    <row r="31793" spans="10:28">
      <c r="J31793" s="161"/>
      <c r="AB31793" s="164"/>
    </row>
    <row r="31794" spans="10:28">
      <c r="J31794" s="161"/>
      <c r="AB31794" s="164"/>
    </row>
    <row r="31795" spans="10:28">
      <c r="J31795" s="161"/>
      <c r="AB31795" s="164"/>
    </row>
    <row r="31796" spans="10:28">
      <c r="J31796" s="161"/>
      <c r="AB31796" s="164"/>
    </row>
    <row r="31797" spans="10:28">
      <c r="J31797" s="161"/>
      <c r="AB31797" s="164"/>
    </row>
    <row r="31798" spans="10:28">
      <c r="J31798" s="161"/>
      <c r="AB31798" s="164"/>
    </row>
    <row r="31799" spans="10:28">
      <c r="J31799" s="161"/>
      <c r="AB31799" s="164"/>
    </row>
    <row r="31800" spans="10:28">
      <c r="J31800" s="161"/>
      <c r="AB31800" s="164"/>
    </row>
    <row r="31801" spans="10:28">
      <c r="J31801" s="161"/>
      <c r="AB31801" s="164"/>
    </row>
    <row r="31802" spans="10:28">
      <c r="J31802" s="161"/>
      <c r="R31802" s="166"/>
      <c r="AB31802" s="164"/>
    </row>
    <row r="31803" spans="10:28">
      <c r="J31803" s="161"/>
      <c r="AB31803" s="164"/>
    </row>
    <row r="31804" spans="10:28">
      <c r="J31804" s="161"/>
      <c r="AB31804" s="164"/>
    </row>
    <row r="31805" spans="10:28">
      <c r="J31805" s="161"/>
      <c r="AB31805" s="164"/>
    </row>
    <row r="31806" spans="10:28">
      <c r="J31806" s="161"/>
      <c r="AB31806" s="164"/>
    </row>
    <row r="31807" spans="10:28">
      <c r="J31807" s="161"/>
      <c r="AB31807" s="164"/>
    </row>
    <row r="31808" spans="10:28">
      <c r="J31808" s="161"/>
      <c r="AB31808" s="164"/>
    </row>
    <row r="31809" spans="10:28">
      <c r="J31809" s="161"/>
      <c r="AB31809" s="164"/>
    </row>
    <row r="31810" spans="10:28">
      <c r="J31810" s="161"/>
      <c r="AB31810" s="164"/>
    </row>
    <row r="31811" spans="10:28">
      <c r="J31811" s="161"/>
      <c r="AB31811" s="164"/>
    </row>
    <row r="31812" spans="10:28">
      <c r="J31812" s="161"/>
      <c r="AB31812" s="164"/>
    </row>
    <row r="31813" spans="10:28">
      <c r="J31813" s="161"/>
      <c r="AB31813" s="164"/>
    </row>
    <row r="31814" spans="10:28">
      <c r="J31814" s="161"/>
      <c r="AB31814" s="164"/>
    </row>
    <row r="31815" spans="10:28">
      <c r="J31815" s="161"/>
      <c r="AB31815" s="164"/>
    </row>
    <row r="31816" spans="10:28">
      <c r="J31816" s="161"/>
      <c r="AB31816" s="164"/>
    </row>
    <row r="31817" spans="10:28">
      <c r="J31817" s="161"/>
      <c r="AB31817" s="164"/>
    </row>
    <row r="31818" spans="10:28">
      <c r="J31818" s="161"/>
      <c r="AB31818" s="164"/>
    </row>
    <row r="31819" spans="10:28">
      <c r="J31819" s="161"/>
      <c r="AB31819" s="164"/>
    </row>
    <row r="31820" spans="10:28">
      <c r="J31820" s="161"/>
      <c r="AB31820" s="164"/>
    </row>
    <row r="31821" spans="10:28">
      <c r="J31821" s="161"/>
      <c r="AB31821" s="164"/>
    </row>
    <row r="31822" spans="10:28">
      <c r="J31822" s="161"/>
      <c r="AB31822" s="164"/>
    </row>
    <row r="31823" spans="10:28">
      <c r="J31823" s="161"/>
      <c r="AB31823" s="164"/>
    </row>
    <row r="31824" spans="10:28">
      <c r="J31824" s="161"/>
      <c r="AB31824" s="164"/>
    </row>
    <row r="31825" spans="5:28">
      <c r="J31825" s="161"/>
      <c r="AB31825" s="164"/>
    </row>
    <row r="31826" spans="5:28">
      <c r="E31826" s="166"/>
      <c r="J31826" s="161"/>
      <c r="AB31826" s="164"/>
    </row>
    <row r="31827" spans="5:28">
      <c r="E31827" s="166"/>
      <c r="J31827" s="161"/>
      <c r="AB31827" s="164"/>
    </row>
    <row r="31828" spans="5:28">
      <c r="E31828" s="166"/>
      <c r="J31828" s="161"/>
      <c r="AB31828" s="164"/>
    </row>
    <row r="31829" spans="5:28">
      <c r="E31829" s="166"/>
      <c r="J31829" s="161"/>
      <c r="AB31829" s="164"/>
    </row>
    <row r="31830" spans="5:28">
      <c r="E31830" s="166"/>
      <c r="J31830" s="161"/>
      <c r="AB31830" s="164"/>
    </row>
    <row r="31831" spans="5:28">
      <c r="J31831" s="161"/>
      <c r="AB31831" s="164"/>
    </row>
    <row r="31832" spans="5:28">
      <c r="J31832" s="161"/>
      <c r="AB31832" s="164"/>
    </row>
    <row r="31833" spans="5:28">
      <c r="J31833" s="161"/>
      <c r="AB31833" s="164"/>
    </row>
    <row r="31834" spans="5:28">
      <c r="J31834" s="161"/>
      <c r="AB31834" s="164"/>
    </row>
    <row r="31835" spans="5:28">
      <c r="J31835" s="161"/>
      <c r="AB31835" s="164"/>
    </row>
    <row r="31836" spans="5:28">
      <c r="J31836" s="161"/>
      <c r="AB31836" s="164"/>
    </row>
    <row r="31837" spans="5:28">
      <c r="J31837" s="161"/>
      <c r="AB31837" s="164"/>
    </row>
    <row r="31838" spans="5:28">
      <c r="J31838" s="161"/>
      <c r="AB31838" s="164"/>
    </row>
    <row r="31839" spans="5:28">
      <c r="J31839" s="161"/>
      <c r="AB31839" s="164"/>
    </row>
    <row r="31840" spans="5:28">
      <c r="J31840" s="161"/>
      <c r="AB31840" s="164"/>
    </row>
    <row r="31841" spans="10:28">
      <c r="J31841" s="161"/>
      <c r="AB31841" s="164"/>
    </row>
    <row r="31842" spans="10:28">
      <c r="J31842" s="161"/>
      <c r="AB31842" s="164"/>
    </row>
    <row r="31843" spans="10:28">
      <c r="J31843" s="161"/>
      <c r="AB31843" s="164"/>
    </row>
    <row r="31844" spans="10:28">
      <c r="J31844" s="161"/>
      <c r="AB31844" s="164"/>
    </row>
    <row r="31845" spans="10:28">
      <c r="J31845" s="161"/>
      <c r="AB31845" s="164"/>
    </row>
    <row r="31846" spans="10:28">
      <c r="J31846" s="161"/>
      <c r="AB31846" s="164"/>
    </row>
    <row r="31847" spans="10:28">
      <c r="J31847" s="161"/>
      <c r="AB31847" s="164"/>
    </row>
    <row r="31848" spans="10:28">
      <c r="J31848" s="161"/>
      <c r="AB31848" s="164"/>
    </row>
    <row r="31849" spans="10:28">
      <c r="J31849" s="161"/>
      <c r="AB31849" s="164"/>
    </row>
    <row r="31850" spans="10:28">
      <c r="J31850" s="161"/>
      <c r="AB31850" s="164"/>
    </row>
    <row r="31851" spans="10:28">
      <c r="J31851" s="161"/>
      <c r="AB31851" s="164"/>
    </row>
    <row r="31852" spans="10:28">
      <c r="J31852" s="161"/>
      <c r="AB31852" s="164"/>
    </row>
    <row r="31853" spans="10:28">
      <c r="J31853" s="161"/>
      <c r="AB31853" s="164"/>
    </row>
    <row r="31854" spans="10:28">
      <c r="J31854" s="161"/>
      <c r="AB31854" s="164"/>
    </row>
    <row r="31855" spans="10:28">
      <c r="J31855" s="161"/>
      <c r="AB31855" s="164"/>
    </row>
    <row r="31856" spans="10:28">
      <c r="J31856" s="161"/>
      <c r="AB31856" s="164"/>
    </row>
    <row r="31857" spans="10:28">
      <c r="J31857" s="161"/>
      <c r="AB31857" s="164"/>
    </row>
    <row r="31858" spans="10:28">
      <c r="J31858" s="161"/>
      <c r="AB31858" s="164"/>
    </row>
    <row r="31859" spans="10:28">
      <c r="J31859" s="161"/>
      <c r="AB31859" s="164"/>
    </row>
    <row r="31860" spans="10:28">
      <c r="J31860" s="161"/>
      <c r="AB31860" s="164"/>
    </row>
    <row r="31861" spans="10:28">
      <c r="J31861" s="161"/>
      <c r="AB31861" s="164"/>
    </row>
    <row r="31862" spans="10:28">
      <c r="J31862" s="161"/>
      <c r="AB31862" s="164"/>
    </row>
    <row r="31863" spans="10:28">
      <c r="J31863" s="161"/>
      <c r="AB31863" s="164"/>
    </row>
    <row r="31864" spans="10:28">
      <c r="J31864" s="161"/>
      <c r="AB31864" s="164"/>
    </row>
    <row r="31865" spans="10:28">
      <c r="J31865" s="161"/>
      <c r="AB31865" s="164"/>
    </row>
    <row r="31866" spans="10:28">
      <c r="J31866" s="161"/>
      <c r="AB31866" s="164"/>
    </row>
    <row r="31867" spans="10:28">
      <c r="J31867" s="161"/>
      <c r="AB31867" s="164"/>
    </row>
    <row r="31868" spans="10:28">
      <c r="J31868" s="161"/>
      <c r="AB31868" s="164"/>
    </row>
    <row r="31869" spans="10:28">
      <c r="J31869" s="161"/>
      <c r="AB31869" s="164"/>
    </row>
    <row r="31870" spans="10:28">
      <c r="J31870" s="161"/>
      <c r="AB31870" s="164"/>
    </row>
    <row r="31871" spans="10:28">
      <c r="J31871" s="161"/>
      <c r="AB31871" s="164"/>
    </row>
    <row r="31872" spans="10:28">
      <c r="J31872" s="161"/>
      <c r="AB31872" s="164"/>
    </row>
    <row r="31873" spans="10:28">
      <c r="J31873" s="161"/>
      <c r="AB31873" s="164"/>
    </row>
    <row r="31874" spans="10:28">
      <c r="J31874" s="161"/>
      <c r="AB31874" s="164"/>
    </row>
    <row r="31875" spans="10:28">
      <c r="J31875" s="161"/>
      <c r="AB31875" s="164"/>
    </row>
    <row r="31876" spans="10:28">
      <c r="J31876" s="161"/>
      <c r="AB31876" s="164"/>
    </row>
    <row r="31877" spans="10:28">
      <c r="J31877" s="161"/>
      <c r="AB31877" s="164"/>
    </row>
    <row r="31878" spans="10:28">
      <c r="J31878" s="161"/>
      <c r="AB31878" s="164"/>
    </row>
    <row r="31879" spans="10:28">
      <c r="J31879" s="161"/>
      <c r="AB31879" s="164"/>
    </row>
    <row r="31880" spans="10:28">
      <c r="J31880" s="161"/>
      <c r="AB31880" s="164"/>
    </row>
    <row r="31881" spans="10:28">
      <c r="J31881" s="161"/>
      <c r="AB31881" s="164"/>
    </row>
    <row r="31882" spans="10:28">
      <c r="J31882" s="161"/>
      <c r="AB31882" s="164"/>
    </row>
    <row r="31883" spans="10:28">
      <c r="J31883" s="161"/>
      <c r="AB31883" s="164"/>
    </row>
    <row r="31884" spans="10:28">
      <c r="J31884" s="161"/>
      <c r="AB31884" s="164"/>
    </row>
    <row r="31885" spans="10:28">
      <c r="J31885" s="161"/>
      <c r="AB31885" s="164"/>
    </row>
    <row r="31886" spans="10:28">
      <c r="J31886" s="161"/>
      <c r="AB31886" s="164"/>
    </row>
    <row r="31887" spans="10:28">
      <c r="J31887" s="161"/>
      <c r="AB31887" s="164"/>
    </row>
    <row r="31888" spans="10:28">
      <c r="J31888" s="161"/>
      <c r="AB31888" s="164"/>
    </row>
    <row r="31889" spans="10:28">
      <c r="J31889" s="161"/>
      <c r="AB31889" s="164"/>
    </row>
    <row r="31890" spans="10:28">
      <c r="J31890" s="161"/>
      <c r="AB31890" s="164"/>
    </row>
    <row r="31891" spans="10:28">
      <c r="J31891" s="161"/>
      <c r="AB31891" s="164"/>
    </row>
    <row r="31892" spans="10:28">
      <c r="J31892" s="161"/>
      <c r="AB31892" s="164"/>
    </row>
    <row r="31893" spans="10:28">
      <c r="J31893" s="161"/>
      <c r="AB31893" s="164"/>
    </row>
    <row r="31894" spans="10:28">
      <c r="J31894" s="161"/>
      <c r="AB31894" s="164"/>
    </row>
    <row r="31895" spans="10:28">
      <c r="J31895" s="161"/>
      <c r="AB31895" s="164"/>
    </row>
    <row r="31896" spans="10:28">
      <c r="J31896" s="161"/>
      <c r="AB31896" s="164"/>
    </row>
    <row r="31897" spans="10:28">
      <c r="J31897" s="161"/>
      <c r="AB31897" s="164"/>
    </row>
    <row r="31898" spans="10:28">
      <c r="J31898" s="161"/>
      <c r="AB31898" s="164"/>
    </row>
    <row r="31899" spans="10:28">
      <c r="J31899" s="161"/>
      <c r="AB31899" s="164"/>
    </row>
    <row r="31900" spans="10:28">
      <c r="J31900" s="161"/>
      <c r="AB31900" s="164"/>
    </row>
    <row r="31901" spans="10:28">
      <c r="J31901" s="161"/>
      <c r="AB31901" s="164"/>
    </row>
    <row r="31902" spans="10:28">
      <c r="J31902" s="161"/>
      <c r="AB31902" s="164"/>
    </row>
    <row r="31903" spans="10:28">
      <c r="J31903" s="161"/>
      <c r="AB31903" s="164"/>
    </row>
    <row r="31904" spans="10:28">
      <c r="J31904" s="161"/>
      <c r="AB31904" s="164"/>
    </row>
    <row r="31905" spans="5:28">
      <c r="J31905" s="161"/>
      <c r="AB31905" s="164"/>
    </row>
    <row r="31906" spans="5:28">
      <c r="J31906" s="161"/>
      <c r="AB31906" s="164"/>
    </row>
    <row r="31907" spans="5:28">
      <c r="J31907" s="161"/>
      <c r="AB31907" s="164"/>
    </row>
    <row r="31908" spans="5:28">
      <c r="J31908" s="161"/>
      <c r="AB31908" s="164"/>
    </row>
    <row r="31909" spans="5:28">
      <c r="J31909" s="161"/>
      <c r="AB31909" s="164"/>
    </row>
    <row r="31910" spans="5:28">
      <c r="E31910" s="166"/>
      <c r="J31910" s="161"/>
      <c r="AB31910" s="164"/>
    </row>
    <row r="31911" spans="5:28">
      <c r="E31911" s="166"/>
      <c r="J31911" s="161"/>
      <c r="AB31911" s="164"/>
    </row>
    <row r="31912" spans="5:28">
      <c r="E31912" s="166"/>
      <c r="J31912" s="161"/>
      <c r="AB31912" s="164"/>
    </row>
    <row r="31913" spans="5:28">
      <c r="J31913" s="161"/>
      <c r="AB31913" s="164"/>
    </row>
    <row r="31914" spans="5:28">
      <c r="J31914" s="161"/>
      <c r="AB31914" s="164"/>
    </row>
    <row r="31915" spans="5:28">
      <c r="J31915" s="161"/>
      <c r="AB31915" s="164"/>
    </row>
    <row r="31916" spans="5:28">
      <c r="J31916" s="161"/>
      <c r="AB31916" s="164"/>
    </row>
    <row r="31917" spans="5:28">
      <c r="J31917" s="161"/>
      <c r="AB31917" s="164"/>
    </row>
    <row r="31918" spans="5:28">
      <c r="J31918" s="161"/>
      <c r="AB31918" s="164"/>
    </row>
    <row r="31919" spans="5:28">
      <c r="J31919" s="161"/>
      <c r="AB31919" s="164"/>
    </row>
    <row r="31920" spans="5:28">
      <c r="J31920" s="161"/>
      <c r="AB31920" s="164"/>
    </row>
    <row r="31921" spans="5:28">
      <c r="J31921" s="161"/>
      <c r="AB31921" s="164"/>
    </row>
    <row r="31922" spans="5:28">
      <c r="J31922" s="161"/>
      <c r="AB31922" s="164"/>
    </row>
    <row r="31923" spans="5:28">
      <c r="J31923" s="161"/>
      <c r="AB31923" s="164"/>
    </row>
    <row r="31924" spans="5:28">
      <c r="J31924" s="161"/>
      <c r="AB31924" s="164"/>
    </row>
    <row r="31925" spans="5:28">
      <c r="E31925" s="166"/>
      <c r="J31925" s="161"/>
      <c r="AB31925" s="164"/>
    </row>
    <row r="31926" spans="5:28">
      <c r="E31926" s="166"/>
      <c r="J31926" s="161"/>
      <c r="AB31926" s="164"/>
    </row>
    <row r="31927" spans="5:28">
      <c r="E31927" s="166"/>
      <c r="J31927" s="161"/>
      <c r="AB31927" s="164"/>
    </row>
    <row r="31928" spans="5:28">
      <c r="E31928" s="166"/>
      <c r="J31928" s="161"/>
      <c r="AB31928" s="164"/>
    </row>
    <row r="31929" spans="5:28">
      <c r="E31929" s="166"/>
      <c r="J31929" s="161"/>
      <c r="AB31929" s="164"/>
    </row>
    <row r="31930" spans="5:28">
      <c r="E31930" s="166"/>
      <c r="J31930" s="161"/>
      <c r="AB31930" s="164"/>
    </row>
    <row r="31931" spans="5:28">
      <c r="E31931" s="166"/>
      <c r="J31931" s="161"/>
      <c r="AB31931" s="164"/>
    </row>
    <row r="31932" spans="5:28">
      <c r="J31932" s="161"/>
      <c r="AB31932" s="164"/>
    </row>
    <row r="31933" spans="5:28">
      <c r="J31933" s="161"/>
      <c r="AB31933" s="164"/>
    </row>
    <row r="31934" spans="5:28">
      <c r="J31934" s="161"/>
      <c r="AB31934" s="164"/>
    </row>
    <row r="31935" spans="5:28">
      <c r="J31935" s="161"/>
      <c r="AB31935" s="164"/>
    </row>
    <row r="31936" spans="5:28">
      <c r="J31936" s="161"/>
      <c r="AB31936" s="164"/>
    </row>
    <row r="31937" spans="10:28">
      <c r="J31937" s="161"/>
      <c r="AB31937" s="164"/>
    </row>
    <row r="31938" spans="10:28">
      <c r="J31938" s="161"/>
      <c r="AB31938" s="164"/>
    </row>
    <row r="31939" spans="10:28">
      <c r="J31939" s="161"/>
      <c r="AB31939" s="164"/>
    </row>
    <row r="31940" spans="10:28">
      <c r="J31940" s="161"/>
      <c r="AB31940" s="164"/>
    </row>
    <row r="31941" spans="10:28">
      <c r="J31941" s="161"/>
      <c r="AB31941" s="164"/>
    </row>
    <row r="31942" spans="10:28">
      <c r="J31942" s="161"/>
      <c r="AB31942" s="164"/>
    </row>
    <row r="31943" spans="10:28">
      <c r="J31943" s="161"/>
      <c r="AB31943" s="164"/>
    </row>
    <row r="31944" spans="10:28">
      <c r="J31944" s="161"/>
      <c r="AB31944" s="164"/>
    </row>
    <row r="31945" spans="10:28">
      <c r="J31945" s="161"/>
      <c r="AB31945" s="164"/>
    </row>
    <row r="31946" spans="10:28">
      <c r="J31946" s="161"/>
      <c r="AB31946" s="164"/>
    </row>
    <row r="31947" spans="10:28">
      <c r="J31947" s="161"/>
      <c r="AB31947" s="164"/>
    </row>
    <row r="31948" spans="10:28">
      <c r="J31948" s="161"/>
      <c r="AB31948" s="164"/>
    </row>
    <row r="31949" spans="10:28">
      <c r="J31949" s="161"/>
      <c r="AB31949" s="164"/>
    </row>
    <row r="31950" spans="10:28">
      <c r="J31950" s="161"/>
      <c r="AB31950" s="164"/>
    </row>
    <row r="31951" spans="10:28">
      <c r="J31951" s="161"/>
      <c r="AB31951" s="164"/>
    </row>
    <row r="31952" spans="10:28">
      <c r="J31952" s="161"/>
      <c r="AB31952" s="164"/>
    </row>
    <row r="31953" spans="10:28">
      <c r="J31953" s="161"/>
      <c r="AB31953" s="164"/>
    </row>
    <row r="31954" spans="10:28">
      <c r="J31954" s="161"/>
      <c r="AB31954" s="164"/>
    </row>
    <row r="31955" spans="10:28">
      <c r="J31955" s="161"/>
      <c r="AB31955" s="164"/>
    </row>
    <row r="31956" spans="10:28">
      <c r="J31956" s="161"/>
      <c r="AB31956" s="164"/>
    </row>
    <row r="31957" spans="10:28">
      <c r="J31957" s="161"/>
      <c r="AB31957" s="164"/>
    </row>
    <row r="31958" spans="10:28">
      <c r="J31958" s="161"/>
      <c r="AB31958" s="164"/>
    </row>
    <row r="31959" spans="10:28">
      <c r="J31959" s="161"/>
      <c r="AB31959" s="164"/>
    </row>
    <row r="31960" spans="10:28">
      <c r="J31960" s="161"/>
      <c r="AB31960" s="164"/>
    </row>
    <row r="31961" spans="10:28">
      <c r="J31961" s="161"/>
      <c r="AB31961" s="164"/>
    </row>
    <row r="31962" spans="10:28">
      <c r="J31962" s="161"/>
      <c r="AB31962" s="164"/>
    </row>
    <row r="31963" spans="10:28">
      <c r="J31963" s="161"/>
      <c r="AB31963" s="164"/>
    </row>
    <row r="31964" spans="10:28">
      <c r="J31964" s="161"/>
      <c r="AB31964" s="164"/>
    </row>
    <row r="31965" spans="10:28">
      <c r="J31965" s="161"/>
      <c r="AB31965" s="164"/>
    </row>
    <row r="31966" spans="10:28">
      <c r="J31966" s="161"/>
      <c r="AB31966" s="164"/>
    </row>
    <row r="31967" spans="10:28">
      <c r="J31967" s="161"/>
      <c r="AB31967" s="164"/>
    </row>
    <row r="31968" spans="10:28">
      <c r="J31968" s="161"/>
      <c r="AB31968" s="164"/>
    </row>
    <row r="31969" spans="10:28">
      <c r="J31969" s="161"/>
      <c r="AB31969" s="164"/>
    </row>
    <row r="31970" spans="10:28">
      <c r="J31970" s="161"/>
      <c r="AB31970" s="164"/>
    </row>
    <row r="31971" spans="10:28">
      <c r="J31971" s="161"/>
      <c r="AB31971" s="164"/>
    </row>
    <row r="31972" spans="10:28">
      <c r="J31972" s="161"/>
      <c r="AB31972" s="164"/>
    </row>
    <row r="31973" spans="10:28">
      <c r="J31973" s="161"/>
      <c r="AB31973" s="164"/>
    </row>
    <row r="31974" spans="10:28">
      <c r="J31974" s="161"/>
      <c r="AB31974" s="164"/>
    </row>
    <row r="31975" spans="10:28">
      <c r="J31975" s="161"/>
      <c r="AB31975" s="164"/>
    </row>
    <row r="31976" spans="10:28">
      <c r="J31976" s="161"/>
      <c r="AB31976" s="164"/>
    </row>
    <row r="31977" spans="10:28">
      <c r="J31977" s="161"/>
      <c r="AB31977" s="164"/>
    </row>
    <row r="31978" spans="10:28">
      <c r="J31978" s="161"/>
      <c r="AB31978" s="164"/>
    </row>
    <row r="31979" spans="10:28">
      <c r="J31979" s="161"/>
      <c r="AB31979" s="164"/>
    </row>
    <row r="31980" spans="10:28">
      <c r="J31980" s="161"/>
      <c r="AB31980" s="164"/>
    </row>
    <row r="31981" spans="10:28">
      <c r="J31981" s="161"/>
      <c r="AB31981" s="164"/>
    </row>
    <row r="31982" spans="10:28">
      <c r="J31982" s="161"/>
      <c r="AB31982" s="164"/>
    </row>
    <row r="31983" spans="10:28">
      <c r="J31983" s="161"/>
      <c r="AB31983" s="164"/>
    </row>
    <row r="31984" spans="10:28">
      <c r="J31984" s="161"/>
      <c r="AB31984" s="164"/>
    </row>
    <row r="31985" spans="10:28">
      <c r="J31985" s="161"/>
      <c r="AB31985" s="164"/>
    </row>
    <row r="31986" spans="10:28">
      <c r="J31986" s="161"/>
      <c r="AB31986" s="164"/>
    </row>
    <row r="31987" spans="10:28">
      <c r="J31987" s="161"/>
      <c r="AB31987" s="164"/>
    </row>
    <row r="31988" spans="10:28">
      <c r="J31988" s="161"/>
      <c r="AB31988" s="164"/>
    </row>
    <row r="31989" spans="10:28">
      <c r="J31989" s="161"/>
      <c r="AB31989" s="164"/>
    </row>
    <row r="31990" spans="10:28">
      <c r="J31990" s="161"/>
      <c r="AB31990" s="164"/>
    </row>
    <row r="31991" spans="10:28">
      <c r="J31991" s="161"/>
      <c r="AB31991" s="164"/>
    </row>
    <row r="31992" spans="10:28">
      <c r="J31992" s="161"/>
      <c r="AB31992" s="164"/>
    </row>
    <row r="31993" spans="10:28">
      <c r="J31993" s="161"/>
      <c r="AB31993" s="164"/>
    </row>
    <row r="31994" spans="10:28">
      <c r="J31994" s="161"/>
      <c r="AB31994" s="164"/>
    </row>
    <row r="31995" spans="10:28">
      <c r="J31995" s="161"/>
      <c r="AB31995" s="164"/>
    </row>
    <row r="31996" spans="10:28">
      <c r="J31996" s="161"/>
      <c r="AB31996" s="164"/>
    </row>
    <row r="31997" spans="10:28">
      <c r="J31997" s="161"/>
      <c r="AB31997" s="164"/>
    </row>
    <row r="31998" spans="10:28">
      <c r="J31998" s="161"/>
      <c r="AB31998" s="164"/>
    </row>
    <row r="31999" spans="10:28">
      <c r="J31999" s="161"/>
      <c r="AB31999" s="164"/>
    </row>
    <row r="32000" spans="10:28">
      <c r="J32000" s="161"/>
      <c r="AB32000" s="164"/>
    </row>
    <row r="32001" spans="10:28">
      <c r="J32001" s="161"/>
      <c r="AB32001" s="164"/>
    </row>
    <row r="32002" spans="10:28">
      <c r="J32002" s="161"/>
      <c r="AB32002" s="164"/>
    </row>
    <row r="32003" spans="10:28">
      <c r="J32003" s="161"/>
      <c r="AB32003" s="164"/>
    </row>
    <row r="32004" spans="10:28">
      <c r="J32004" s="161"/>
      <c r="AB32004" s="164"/>
    </row>
    <row r="32005" spans="10:28">
      <c r="J32005" s="161"/>
      <c r="AB32005" s="164"/>
    </row>
    <row r="32006" spans="10:28">
      <c r="J32006" s="161"/>
      <c r="AB32006" s="164"/>
    </row>
    <row r="32007" spans="10:28">
      <c r="J32007" s="161"/>
      <c r="AB32007" s="164"/>
    </row>
    <row r="32008" spans="10:28">
      <c r="J32008" s="161"/>
      <c r="AB32008" s="164"/>
    </row>
    <row r="32009" spans="10:28">
      <c r="J32009" s="161"/>
      <c r="AB32009" s="164"/>
    </row>
    <row r="32010" spans="10:28">
      <c r="J32010" s="161"/>
      <c r="AB32010" s="164"/>
    </row>
    <row r="32011" spans="10:28">
      <c r="J32011" s="161"/>
      <c r="AB32011" s="164"/>
    </row>
    <row r="32012" spans="10:28">
      <c r="J32012" s="161"/>
      <c r="AB32012" s="164"/>
    </row>
    <row r="32013" spans="10:28">
      <c r="J32013" s="161"/>
      <c r="AB32013" s="164"/>
    </row>
    <row r="32014" spans="10:28">
      <c r="J32014" s="161"/>
      <c r="AB32014" s="164"/>
    </row>
    <row r="32015" spans="10:28">
      <c r="J32015" s="161"/>
      <c r="AB32015" s="164"/>
    </row>
    <row r="32016" spans="10:28">
      <c r="J32016" s="161"/>
      <c r="AB32016" s="164"/>
    </row>
    <row r="32017" spans="10:28">
      <c r="J32017" s="161"/>
      <c r="AB32017" s="164"/>
    </row>
    <row r="32018" spans="10:28">
      <c r="J32018" s="161"/>
      <c r="AB32018" s="164"/>
    </row>
    <row r="32019" spans="10:28">
      <c r="J32019" s="161"/>
      <c r="AB32019" s="164"/>
    </row>
    <row r="32020" spans="10:28">
      <c r="J32020" s="161"/>
      <c r="AB32020" s="164"/>
    </row>
    <row r="32021" spans="10:28">
      <c r="J32021" s="161"/>
      <c r="AB32021" s="164"/>
    </row>
    <row r="32022" spans="10:28">
      <c r="J32022" s="161"/>
      <c r="AB32022" s="164"/>
    </row>
    <row r="32023" spans="10:28">
      <c r="J32023" s="161"/>
      <c r="AB32023" s="164"/>
    </row>
    <row r="32024" spans="10:28">
      <c r="J32024" s="161"/>
      <c r="AB32024" s="164"/>
    </row>
    <row r="32025" spans="10:28">
      <c r="J32025" s="161"/>
      <c r="AB32025" s="164"/>
    </row>
    <row r="32026" spans="10:28">
      <c r="J32026" s="161"/>
      <c r="AB32026" s="164"/>
    </row>
    <row r="32027" spans="10:28">
      <c r="J32027" s="161"/>
      <c r="AB32027" s="164"/>
    </row>
    <row r="32028" spans="10:28">
      <c r="J32028" s="161"/>
      <c r="AB32028" s="164"/>
    </row>
    <row r="32029" spans="10:28">
      <c r="J32029" s="161"/>
      <c r="AB32029" s="164"/>
    </row>
    <row r="32030" spans="10:28">
      <c r="J32030" s="161"/>
      <c r="AB32030" s="164"/>
    </row>
    <row r="32031" spans="10:28">
      <c r="J32031" s="161"/>
      <c r="AB32031" s="164"/>
    </row>
    <row r="32032" spans="10:28">
      <c r="J32032" s="161"/>
      <c r="AB32032" s="164"/>
    </row>
    <row r="32033" spans="10:28">
      <c r="J32033" s="161"/>
      <c r="AB32033" s="164"/>
    </row>
    <row r="32034" spans="10:28">
      <c r="J32034" s="161"/>
      <c r="AB32034" s="164"/>
    </row>
    <row r="32035" spans="10:28">
      <c r="J32035" s="161"/>
      <c r="AB32035" s="164"/>
    </row>
    <row r="32036" spans="10:28">
      <c r="J32036" s="161"/>
      <c r="AB32036" s="164"/>
    </row>
    <row r="32037" spans="10:28">
      <c r="J32037" s="161"/>
      <c r="AB32037" s="164"/>
    </row>
    <row r="32038" spans="10:28">
      <c r="J32038" s="161"/>
      <c r="AB32038" s="164"/>
    </row>
    <row r="32039" spans="10:28">
      <c r="J32039" s="161"/>
      <c r="AB32039" s="164"/>
    </row>
    <row r="32040" spans="10:28">
      <c r="J32040" s="161"/>
      <c r="AB32040" s="164"/>
    </row>
    <row r="32041" spans="10:28">
      <c r="J32041" s="161"/>
      <c r="AB32041" s="164"/>
    </row>
    <row r="32042" spans="10:28">
      <c r="J32042" s="161"/>
      <c r="AB32042" s="164"/>
    </row>
    <row r="32043" spans="10:28">
      <c r="J32043" s="161"/>
      <c r="AB32043" s="164"/>
    </row>
    <row r="32044" spans="10:28">
      <c r="J32044" s="161"/>
      <c r="AB32044" s="164"/>
    </row>
    <row r="32045" spans="10:28">
      <c r="J32045" s="161"/>
      <c r="AB32045" s="164"/>
    </row>
    <row r="32046" spans="10:28">
      <c r="J32046" s="161"/>
      <c r="AB32046" s="164"/>
    </row>
    <row r="32047" spans="10:28">
      <c r="J32047" s="161"/>
      <c r="AB32047" s="164"/>
    </row>
    <row r="32048" spans="10:28">
      <c r="J32048" s="161"/>
      <c r="AB32048" s="164"/>
    </row>
    <row r="32049" spans="10:28">
      <c r="J32049" s="161"/>
      <c r="AB32049" s="164"/>
    </row>
    <row r="32050" spans="10:28">
      <c r="J32050" s="161"/>
      <c r="AB32050" s="164"/>
    </row>
    <row r="32051" spans="10:28">
      <c r="J32051" s="161"/>
      <c r="AB32051" s="164"/>
    </row>
    <row r="32052" spans="10:28">
      <c r="J32052" s="161"/>
      <c r="AB32052" s="164"/>
    </row>
    <row r="32053" spans="10:28">
      <c r="J32053" s="161"/>
      <c r="AB32053" s="164"/>
    </row>
    <row r="32054" spans="10:28">
      <c r="J32054" s="161"/>
      <c r="AB32054" s="164"/>
    </row>
    <row r="32055" spans="10:28">
      <c r="J32055" s="161"/>
      <c r="AB32055" s="164"/>
    </row>
    <row r="32056" spans="10:28">
      <c r="J32056" s="161"/>
      <c r="AB32056" s="164"/>
    </row>
    <row r="32057" spans="10:28">
      <c r="J32057" s="161"/>
      <c r="AB32057" s="164"/>
    </row>
    <row r="32058" spans="10:28">
      <c r="J32058" s="161"/>
      <c r="AB32058" s="164"/>
    </row>
    <row r="32059" spans="10:28">
      <c r="J32059" s="161"/>
      <c r="AB32059" s="164"/>
    </row>
    <row r="32060" spans="10:28">
      <c r="J32060" s="161"/>
      <c r="AB32060" s="164"/>
    </row>
    <row r="32061" spans="10:28">
      <c r="J32061" s="161"/>
      <c r="AB32061" s="164"/>
    </row>
    <row r="32062" spans="10:28">
      <c r="J32062" s="161"/>
      <c r="AB32062" s="164"/>
    </row>
    <row r="32063" spans="10:28">
      <c r="J32063" s="161"/>
      <c r="AB32063" s="164"/>
    </row>
    <row r="32064" spans="10:28">
      <c r="J32064" s="161"/>
      <c r="AB32064" s="164"/>
    </row>
    <row r="32065" spans="10:28">
      <c r="J32065" s="161"/>
      <c r="AB32065" s="164"/>
    </row>
    <row r="32066" spans="10:28">
      <c r="J32066" s="161"/>
      <c r="AB32066" s="164"/>
    </row>
    <row r="32067" spans="10:28">
      <c r="J32067" s="161"/>
      <c r="AB32067" s="164"/>
    </row>
    <row r="32068" spans="10:28">
      <c r="J32068" s="161"/>
      <c r="AB32068" s="164"/>
    </row>
    <row r="32069" spans="10:28">
      <c r="J32069" s="161"/>
      <c r="AB32069" s="164"/>
    </row>
    <row r="32070" spans="10:28">
      <c r="J32070" s="161"/>
      <c r="AB32070" s="164"/>
    </row>
    <row r="32071" spans="10:28">
      <c r="J32071" s="161"/>
      <c r="AB32071" s="164"/>
    </row>
    <row r="32072" spans="10:28">
      <c r="J32072" s="161"/>
      <c r="AB32072" s="164"/>
    </row>
    <row r="32073" spans="10:28">
      <c r="J32073" s="161"/>
      <c r="AB32073" s="164"/>
    </row>
    <row r="32074" spans="10:28">
      <c r="J32074" s="161"/>
      <c r="AB32074" s="164"/>
    </row>
    <row r="32075" spans="10:28">
      <c r="J32075" s="161"/>
      <c r="AB32075" s="164"/>
    </row>
    <row r="32076" spans="10:28">
      <c r="J32076" s="161"/>
      <c r="AB32076" s="164"/>
    </row>
    <row r="32077" spans="10:28">
      <c r="J32077" s="161"/>
      <c r="AB32077" s="164"/>
    </row>
    <row r="32078" spans="10:28">
      <c r="J32078" s="161"/>
      <c r="AB32078" s="164"/>
    </row>
    <row r="32079" spans="10:28">
      <c r="J32079" s="161"/>
      <c r="AB32079" s="164"/>
    </row>
    <row r="32080" spans="10:28">
      <c r="J32080" s="161"/>
      <c r="AB32080" s="164"/>
    </row>
    <row r="32081" spans="10:28">
      <c r="J32081" s="161"/>
      <c r="AB32081" s="164"/>
    </row>
    <row r="32082" spans="10:28">
      <c r="J32082" s="161"/>
      <c r="AB32082" s="164"/>
    </row>
    <row r="32083" spans="10:28">
      <c r="J32083" s="161"/>
      <c r="AB32083" s="164"/>
    </row>
    <row r="32084" spans="10:28">
      <c r="J32084" s="161"/>
      <c r="AB32084" s="164"/>
    </row>
    <row r="32085" spans="10:28">
      <c r="J32085" s="161"/>
      <c r="AB32085" s="164"/>
    </row>
    <row r="32086" spans="10:28">
      <c r="J32086" s="161"/>
      <c r="AB32086" s="164"/>
    </row>
    <row r="32087" spans="10:28">
      <c r="J32087" s="161"/>
      <c r="AB32087" s="164"/>
    </row>
    <row r="32088" spans="10:28">
      <c r="J32088" s="161"/>
      <c r="AB32088" s="164"/>
    </row>
    <row r="32089" spans="10:28">
      <c r="J32089" s="161"/>
      <c r="AB32089" s="164"/>
    </row>
    <row r="32090" spans="10:28">
      <c r="J32090" s="161"/>
      <c r="AB32090" s="164"/>
    </row>
    <row r="32091" spans="10:28">
      <c r="J32091" s="161"/>
      <c r="AB32091" s="164"/>
    </row>
    <row r="32092" spans="10:28">
      <c r="J32092" s="161"/>
      <c r="AB32092" s="164"/>
    </row>
    <row r="32093" spans="10:28">
      <c r="J32093" s="161"/>
      <c r="AB32093" s="164"/>
    </row>
    <row r="32094" spans="10:28">
      <c r="J32094" s="161"/>
      <c r="AB32094" s="164"/>
    </row>
    <row r="32095" spans="10:28">
      <c r="J32095" s="161"/>
      <c r="AB32095" s="164"/>
    </row>
    <row r="32096" spans="10:28">
      <c r="J32096" s="161"/>
      <c r="AB32096" s="164"/>
    </row>
    <row r="32097" spans="10:28">
      <c r="J32097" s="161"/>
      <c r="AB32097" s="164"/>
    </row>
    <row r="32098" spans="10:28">
      <c r="J32098" s="161"/>
      <c r="AB32098" s="164"/>
    </row>
    <row r="32099" spans="10:28">
      <c r="J32099" s="161"/>
      <c r="AB32099" s="164"/>
    </row>
    <row r="32100" spans="10:28">
      <c r="J32100" s="161"/>
      <c r="AB32100" s="164"/>
    </row>
    <row r="32101" spans="10:28">
      <c r="J32101" s="161"/>
      <c r="AB32101" s="164"/>
    </row>
    <row r="32102" spans="10:28">
      <c r="J32102" s="161"/>
      <c r="AB32102" s="164"/>
    </row>
    <row r="32103" spans="10:28">
      <c r="J32103" s="161"/>
      <c r="AB32103" s="164"/>
    </row>
    <row r="32104" spans="10:28">
      <c r="J32104" s="161"/>
      <c r="AB32104" s="164"/>
    </row>
    <row r="32105" spans="10:28">
      <c r="J32105" s="161"/>
      <c r="AB32105" s="164"/>
    </row>
    <row r="32106" spans="10:28">
      <c r="J32106" s="161"/>
      <c r="AB32106" s="164"/>
    </row>
    <row r="32107" spans="10:28">
      <c r="J32107" s="161"/>
      <c r="AB32107" s="164"/>
    </row>
    <row r="32108" spans="10:28">
      <c r="J32108" s="161"/>
      <c r="AB32108" s="164"/>
    </row>
    <row r="32109" spans="10:28">
      <c r="J32109" s="161"/>
      <c r="AB32109" s="164"/>
    </row>
    <row r="32110" spans="10:28">
      <c r="J32110" s="161"/>
      <c r="AB32110" s="164"/>
    </row>
    <row r="32111" spans="10:28">
      <c r="J32111" s="161"/>
      <c r="AB32111" s="164"/>
    </row>
    <row r="32112" spans="10:28">
      <c r="J32112" s="161"/>
      <c r="AB32112" s="164"/>
    </row>
    <row r="32113" spans="10:28">
      <c r="J32113" s="161"/>
      <c r="AB32113" s="164"/>
    </row>
    <row r="32114" spans="10:28">
      <c r="J32114" s="161"/>
      <c r="AB32114" s="164"/>
    </row>
    <row r="32115" spans="10:28">
      <c r="J32115" s="161"/>
      <c r="AB32115" s="164"/>
    </row>
    <row r="32116" spans="10:28">
      <c r="J32116" s="161"/>
      <c r="AB32116" s="164"/>
    </row>
    <row r="32117" spans="10:28">
      <c r="J32117" s="161"/>
      <c r="AB32117" s="164"/>
    </row>
    <row r="32118" spans="10:28">
      <c r="J32118" s="161"/>
      <c r="AB32118" s="164"/>
    </row>
    <row r="32119" spans="10:28">
      <c r="J32119" s="161"/>
      <c r="AB32119" s="164"/>
    </row>
    <row r="32120" spans="10:28">
      <c r="J32120" s="161"/>
      <c r="AB32120" s="164"/>
    </row>
    <row r="32121" spans="10:28">
      <c r="J32121" s="161"/>
      <c r="AB32121" s="164"/>
    </row>
    <row r="32122" spans="10:28">
      <c r="J32122" s="161"/>
      <c r="AB32122" s="164"/>
    </row>
    <row r="32123" spans="10:28">
      <c r="J32123" s="161"/>
      <c r="AB32123" s="164"/>
    </row>
    <row r="32124" spans="10:28">
      <c r="J32124" s="161"/>
      <c r="AB32124" s="164"/>
    </row>
    <row r="32125" spans="10:28">
      <c r="J32125" s="161"/>
      <c r="AB32125" s="164"/>
    </row>
    <row r="32126" spans="10:28">
      <c r="J32126" s="161"/>
      <c r="AB32126" s="164"/>
    </row>
    <row r="32127" spans="10:28">
      <c r="J32127" s="161"/>
      <c r="AB32127" s="164"/>
    </row>
    <row r="32128" spans="10:28">
      <c r="J32128" s="161"/>
      <c r="AB32128" s="164"/>
    </row>
    <row r="32129" spans="10:28">
      <c r="J32129" s="161"/>
      <c r="AB32129" s="164"/>
    </row>
    <row r="32130" spans="10:28">
      <c r="J32130" s="161"/>
      <c r="AB32130" s="164"/>
    </row>
    <row r="32131" spans="10:28">
      <c r="J32131" s="161"/>
      <c r="AB32131" s="164"/>
    </row>
    <row r="32132" spans="10:28">
      <c r="J32132" s="161"/>
      <c r="AB32132" s="164"/>
    </row>
    <row r="32133" spans="10:28">
      <c r="J32133" s="161"/>
      <c r="AB32133" s="164"/>
    </row>
    <row r="32134" spans="10:28">
      <c r="J32134" s="161"/>
      <c r="AB32134" s="164"/>
    </row>
    <row r="32135" spans="10:28">
      <c r="J32135" s="161"/>
      <c r="AB32135" s="164"/>
    </row>
    <row r="32136" spans="10:28">
      <c r="J32136" s="161"/>
      <c r="AB32136" s="164"/>
    </row>
    <row r="32137" spans="10:28">
      <c r="J32137" s="161"/>
      <c r="AB32137" s="164"/>
    </row>
    <row r="32138" spans="10:28">
      <c r="J32138" s="161"/>
      <c r="AB32138" s="164"/>
    </row>
    <row r="32139" spans="10:28">
      <c r="J32139" s="161"/>
      <c r="AB32139" s="164"/>
    </row>
    <row r="32140" spans="10:28">
      <c r="J32140" s="161"/>
      <c r="AB32140" s="164"/>
    </row>
    <row r="32141" spans="10:28">
      <c r="J32141" s="161"/>
      <c r="AB32141" s="164"/>
    </row>
    <row r="32142" spans="10:28">
      <c r="J32142" s="161"/>
      <c r="AB32142" s="164"/>
    </row>
    <row r="32143" spans="10:28">
      <c r="J32143" s="161"/>
      <c r="AB32143" s="164"/>
    </row>
    <row r="32144" spans="10:28">
      <c r="J32144" s="161"/>
      <c r="AB32144" s="164"/>
    </row>
    <row r="32145" spans="10:28">
      <c r="J32145" s="161"/>
      <c r="AB32145" s="164"/>
    </row>
    <row r="32146" spans="10:28">
      <c r="J32146" s="161"/>
      <c r="AB32146" s="164"/>
    </row>
    <row r="32147" spans="10:28">
      <c r="J32147" s="161"/>
      <c r="AB32147" s="164"/>
    </row>
    <row r="32148" spans="10:28">
      <c r="J32148" s="161"/>
      <c r="AB32148" s="164"/>
    </row>
    <row r="32149" spans="10:28">
      <c r="J32149" s="161"/>
      <c r="AB32149" s="164"/>
    </row>
    <row r="32150" spans="10:28">
      <c r="J32150" s="161"/>
      <c r="AB32150" s="164"/>
    </row>
    <row r="32151" spans="10:28">
      <c r="J32151" s="161"/>
      <c r="AB32151" s="164"/>
    </row>
    <row r="32152" spans="10:28">
      <c r="J32152" s="161"/>
      <c r="AB32152" s="164"/>
    </row>
    <row r="32153" spans="10:28">
      <c r="J32153" s="161"/>
      <c r="AB32153" s="164"/>
    </row>
    <row r="32154" spans="10:28">
      <c r="J32154" s="161"/>
      <c r="AB32154" s="164"/>
    </row>
    <row r="32155" spans="10:28">
      <c r="J32155" s="161"/>
      <c r="AB32155" s="164"/>
    </row>
    <row r="32156" spans="10:28">
      <c r="J32156" s="161"/>
      <c r="AB32156" s="164"/>
    </row>
    <row r="32157" spans="10:28">
      <c r="J32157" s="161"/>
      <c r="AB32157" s="164"/>
    </row>
    <row r="32158" spans="10:28">
      <c r="J32158" s="161"/>
      <c r="AB32158" s="164"/>
    </row>
    <row r="32159" spans="10:28">
      <c r="J32159" s="161"/>
      <c r="AB32159" s="164"/>
    </row>
    <row r="32160" spans="10:28">
      <c r="J32160" s="161"/>
      <c r="AB32160" s="164"/>
    </row>
    <row r="32161" spans="10:28">
      <c r="J32161" s="161"/>
      <c r="AB32161" s="164"/>
    </row>
    <row r="32162" spans="10:28">
      <c r="J32162" s="161"/>
      <c r="AB32162" s="164"/>
    </row>
    <row r="32163" spans="10:28">
      <c r="J32163" s="161"/>
      <c r="AB32163" s="164"/>
    </row>
    <row r="32164" spans="10:28">
      <c r="J32164" s="161"/>
      <c r="AB32164" s="164"/>
    </row>
    <row r="32165" spans="10:28">
      <c r="J32165" s="161"/>
      <c r="AB32165" s="164"/>
    </row>
    <row r="32166" spans="10:28">
      <c r="J32166" s="161"/>
      <c r="AB32166" s="164"/>
    </row>
    <row r="32167" spans="10:28">
      <c r="J32167" s="161"/>
      <c r="AB32167" s="164"/>
    </row>
    <row r="32168" spans="10:28">
      <c r="J32168" s="161"/>
      <c r="AB32168" s="164"/>
    </row>
    <row r="32169" spans="10:28">
      <c r="J32169" s="161"/>
      <c r="AB32169" s="164"/>
    </row>
    <row r="32170" spans="10:28">
      <c r="J32170" s="161"/>
      <c r="AB32170" s="164"/>
    </row>
    <row r="32171" spans="10:28">
      <c r="J32171" s="161"/>
      <c r="AB32171" s="164"/>
    </row>
    <row r="32172" spans="10:28">
      <c r="J32172" s="161"/>
      <c r="AB32172" s="164"/>
    </row>
    <row r="32173" spans="10:28">
      <c r="J32173" s="161"/>
      <c r="AB32173" s="164"/>
    </row>
    <row r="32174" spans="10:28">
      <c r="J32174" s="161"/>
      <c r="AB32174" s="164"/>
    </row>
    <row r="32175" spans="10:28">
      <c r="J32175" s="161"/>
      <c r="AB32175" s="164"/>
    </row>
    <row r="32176" spans="10:28">
      <c r="J32176" s="161"/>
      <c r="AB32176" s="164"/>
    </row>
    <row r="32177" spans="10:28">
      <c r="J32177" s="161"/>
      <c r="AB32177" s="164"/>
    </row>
    <row r="32178" spans="10:28">
      <c r="J32178" s="161"/>
      <c r="AB32178" s="164"/>
    </row>
    <row r="32179" spans="10:28">
      <c r="J32179" s="161"/>
      <c r="AB32179" s="164"/>
    </row>
    <row r="32180" spans="10:28">
      <c r="J32180" s="161"/>
      <c r="AB32180" s="164"/>
    </row>
    <row r="32181" spans="10:28">
      <c r="J32181" s="161"/>
      <c r="AB32181" s="164"/>
    </row>
    <row r="32182" spans="10:28">
      <c r="J32182" s="161"/>
      <c r="AB32182" s="164"/>
    </row>
    <row r="32183" spans="10:28">
      <c r="J32183" s="161"/>
      <c r="AB32183" s="164"/>
    </row>
    <row r="32184" spans="10:28">
      <c r="J32184" s="161"/>
      <c r="AB32184" s="164"/>
    </row>
    <row r="32185" spans="10:28">
      <c r="J32185" s="161"/>
      <c r="AB32185" s="164"/>
    </row>
    <row r="32186" spans="10:28">
      <c r="J32186" s="161"/>
      <c r="AB32186" s="164"/>
    </row>
    <row r="32187" spans="10:28">
      <c r="J32187" s="161"/>
      <c r="AB32187" s="164"/>
    </row>
    <row r="32188" spans="10:28">
      <c r="J32188" s="161"/>
      <c r="AB32188" s="164"/>
    </row>
    <row r="32189" spans="10:28">
      <c r="J32189" s="161"/>
      <c r="AB32189" s="164"/>
    </row>
    <row r="32190" spans="10:28">
      <c r="J32190" s="161"/>
      <c r="AB32190" s="164"/>
    </row>
    <row r="32191" spans="10:28">
      <c r="J32191" s="161"/>
      <c r="AB32191" s="164"/>
    </row>
    <row r="32192" spans="10:28">
      <c r="J32192" s="161"/>
      <c r="AB32192" s="164"/>
    </row>
    <row r="32193" spans="10:28">
      <c r="J32193" s="161"/>
      <c r="AB32193" s="164"/>
    </row>
    <row r="32194" spans="10:28">
      <c r="J32194" s="161"/>
      <c r="AB32194" s="164"/>
    </row>
    <row r="32195" spans="10:28">
      <c r="J32195" s="161"/>
      <c r="AB32195" s="164"/>
    </row>
    <row r="32196" spans="10:28">
      <c r="J32196" s="161"/>
      <c r="AB32196" s="164"/>
    </row>
    <row r="32197" spans="10:28">
      <c r="J32197" s="161"/>
      <c r="AB32197" s="164"/>
    </row>
    <row r="32198" spans="10:28">
      <c r="J32198" s="161"/>
      <c r="AB32198" s="164"/>
    </row>
    <row r="32199" spans="10:28">
      <c r="J32199" s="161"/>
      <c r="AB32199" s="164"/>
    </row>
    <row r="32200" spans="10:28">
      <c r="J32200" s="161"/>
      <c r="AB32200" s="164"/>
    </row>
    <row r="32201" spans="10:28">
      <c r="J32201" s="161"/>
      <c r="AB32201" s="164"/>
    </row>
    <row r="32202" spans="10:28">
      <c r="J32202" s="161"/>
      <c r="AB32202" s="164"/>
    </row>
    <row r="32203" spans="10:28">
      <c r="J32203" s="161"/>
      <c r="AB32203" s="164"/>
    </row>
    <row r="32204" spans="10:28">
      <c r="J32204" s="161"/>
      <c r="AB32204" s="164"/>
    </row>
    <row r="32205" spans="10:28">
      <c r="J32205" s="161"/>
      <c r="AB32205" s="164"/>
    </row>
    <row r="32206" spans="10:28">
      <c r="J32206" s="161"/>
      <c r="AB32206" s="164"/>
    </row>
    <row r="32207" spans="10:28">
      <c r="J32207" s="161"/>
      <c r="AB32207" s="164"/>
    </row>
    <row r="32208" spans="10:28">
      <c r="J32208" s="161"/>
      <c r="AB32208" s="164"/>
    </row>
    <row r="32209" spans="10:28">
      <c r="J32209" s="161"/>
      <c r="AB32209" s="164"/>
    </row>
    <row r="32210" spans="10:28">
      <c r="J32210" s="161"/>
      <c r="AB32210" s="164"/>
    </row>
    <row r="32211" spans="10:28">
      <c r="J32211" s="161"/>
      <c r="AB32211" s="164"/>
    </row>
    <row r="32212" spans="10:28">
      <c r="J32212" s="161"/>
      <c r="AB32212" s="164"/>
    </row>
    <row r="32213" spans="10:28">
      <c r="J32213" s="161"/>
      <c r="AB32213" s="164"/>
    </row>
    <row r="32214" spans="10:28">
      <c r="J32214" s="161"/>
      <c r="AB32214" s="164"/>
    </row>
    <row r="32215" spans="10:28">
      <c r="J32215" s="161"/>
      <c r="AB32215" s="164"/>
    </row>
    <row r="32216" spans="10:28">
      <c r="J32216" s="161"/>
      <c r="AB32216" s="164"/>
    </row>
    <row r="32217" spans="10:28">
      <c r="J32217" s="161"/>
      <c r="AB32217" s="164"/>
    </row>
    <row r="32218" spans="10:28">
      <c r="J32218" s="161"/>
      <c r="AB32218" s="164"/>
    </row>
    <row r="32219" spans="10:28">
      <c r="J32219" s="161"/>
      <c r="AB32219" s="164"/>
    </row>
    <row r="32220" spans="10:28">
      <c r="J32220" s="161"/>
      <c r="AB32220" s="164"/>
    </row>
    <row r="32221" spans="10:28">
      <c r="J32221" s="161"/>
      <c r="AB32221" s="164"/>
    </row>
    <row r="32222" spans="10:28">
      <c r="J32222" s="161"/>
      <c r="AB32222" s="164"/>
    </row>
    <row r="32223" spans="10:28">
      <c r="J32223" s="161"/>
      <c r="AB32223" s="164"/>
    </row>
    <row r="32224" spans="10:28">
      <c r="J32224" s="161"/>
      <c r="AB32224" s="164"/>
    </row>
    <row r="32225" spans="10:28">
      <c r="J32225" s="161"/>
      <c r="AB32225" s="164"/>
    </row>
    <row r="32226" spans="10:28">
      <c r="J32226" s="161"/>
      <c r="AB32226" s="164"/>
    </row>
    <row r="32227" spans="10:28">
      <c r="J32227" s="161"/>
      <c r="AB32227" s="164"/>
    </row>
    <row r="32228" spans="10:28">
      <c r="J32228" s="161"/>
      <c r="AB32228" s="164"/>
    </row>
    <row r="32229" spans="10:28">
      <c r="J32229" s="161"/>
      <c r="AB32229" s="164"/>
    </row>
    <row r="32230" spans="10:28">
      <c r="J32230" s="161"/>
      <c r="AB32230" s="164"/>
    </row>
    <row r="32231" spans="10:28">
      <c r="J32231" s="161"/>
      <c r="AB32231" s="164"/>
    </row>
    <row r="32232" spans="10:28">
      <c r="J32232" s="161"/>
      <c r="AB32232" s="164"/>
    </row>
    <row r="32233" spans="10:28">
      <c r="J32233" s="161"/>
      <c r="AB32233" s="164"/>
    </row>
    <row r="32234" spans="10:28">
      <c r="J32234" s="161"/>
      <c r="AB32234" s="164"/>
    </row>
    <row r="32235" spans="10:28">
      <c r="J32235" s="161"/>
      <c r="AB32235" s="164"/>
    </row>
    <row r="32236" spans="10:28">
      <c r="J32236" s="161"/>
      <c r="AB32236" s="164"/>
    </row>
    <row r="32237" spans="10:28">
      <c r="J32237" s="161"/>
      <c r="AB32237" s="164"/>
    </row>
    <row r="32238" spans="10:28">
      <c r="J32238" s="161"/>
      <c r="AB32238" s="164"/>
    </row>
    <row r="32239" spans="10:28">
      <c r="J32239" s="161"/>
      <c r="AB32239" s="164"/>
    </row>
    <row r="32240" spans="10:28">
      <c r="J32240" s="161"/>
      <c r="AB32240" s="164"/>
    </row>
    <row r="32241" spans="5:28">
      <c r="J32241" s="161"/>
      <c r="AB32241" s="164"/>
    </row>
    <row r="32242" spans="5:28">
      <c r="J32242" s="161"/>
      <c r="AB32242" s="164"/>
    </row>
    <row r="32243" spans="5:28">
      <c r="J32243" s="161"/>
      <c r="AB32243" s="164"/>
    </row>
    <row r="32244" spans="5:28">
      <c r="J32244" s="161"/>
      <c r="AB32244" s="164"/>
    </row>
    <row r="32245" spans="5:28">
      <c r="J32245" s="161"/>
      <c r="AB32245" s="164"/>
    </row>
    <row r="32246" spans="5:28">
      <c r="J32246" s="161"/>
      <c r="AB32246" s="164"/>
    </row>
    <row r="32247" spans="5:28">
      <c r="J32247" s="161"/>
      <c r="AB32247" s="164"/>
    </row>
    <row r="32248" spans="5:28">
      <c r="J32248" s="161"/>
      <c r="AB32248" s="164"/>
    </row>
    <row r="32249" spans="5:28">
      <c r="E32249" s="166"/>
      <c r="J32249" s="161"/>
      <c r="AB32249" s="164"/>
    </row>
    <row r="32250" spans="5:28">
      <c r="E32250" s="166"/>
      <c r="J32250" s="161"/>
      <c r="AB32250" s="164"/>
    </row>
    <row r="32251" spans="5:28">
      <c r="E32251" s="166"/>
      <c r="J32251" s="161"/>
      <c r="AB32251" s="164"/>
    </row>
    <row r="32252" spans="5:28">
      <c r="E32252" s="166"/>
      <c r="J32252" s="161"/>
      <c r="AB32252" s="164"/>
    </row>
    <row r="32253" spans="5:28">
      <c r="E32253" s="166"/>
      <c r="J32253" s="161"/>
      <c r="AB32253" s="164"/>
    </row>
    <row r="32254" spans="5:28">
      <c r="J32254" s="161"/>
      <c r="AB32254" s="164"/>
    </row>
    <row r="32255" spans="5:28">
      <c r="J32255" s="161"/>
      <c r="AB32255" s="164"/>
    </row>
    <row r="32256" spans="5:28">
      <c r="J32256" s="161"/>
      <c r="AB32256" s="164"/>
    </row>
    <row r="32257" spans="10:28">
      <c r="J32257" s="161"/>
      <c r="AB32257" s="164"/>
    </row>
    <row r="32258" spans="10:28">
      <c r="J32258" s="161"/>
      <c r="AB32258" s="164"/>
    </row>
    <row r="32259" spans="10:28">
      <c r="J32259" s="161"/>
      <c r="AB32259" s="164"/>
    </row>
    <row r="32260" spans="10:28">
      <c r="J32260" s="161"/>
      <c r="AB32260" s="164"/>
    </row>
    <row r="32261" spans="10:28">
      <c r="J32261" s="161"/>
      <c r="AB32261" s="164"/>
    </row>
    <row r="32262" spans="10:28">
      <c r="J32262" s="161"/>
      <c r="AB32262" s="164"/>
    </row>
    <row r="32263" spans="10:28">
      <c r="J32263" s="161"/>
      <c r="AB32263" s="164"/>
    </row>
    <row r="32264" spans="10:28">
      <c r="J32264" s="161"/>
      <c r="AB32264" s="164"/>
    </row>
    <row r="32265" spans="10:28">
      <c r="J32265" s="161"/>
      <c r="AB32265" s="164"/>
    </row>
    <row r="32266" spans="10:28">
      <c r="J32266" s="161"/>
      <c r="AB32266" s="164"/>
    </row>
    <row r="32267" spans="10:28">
      <c r="J32267" s="161"/>
      <c r="AB32267" s="164"/>
    </row>
    <row r="32268" spans="10:28">
      <c r="J32268" s="161"/>
      <c r="AB32268" s="164"/>
    </row>
    <row r="32269" spans="10:28">
      <c r="J32269" s="161"/>
      <c r="AB32269" s="164"/>
    </row>
    <row r="32270" spans="10:28">
      <c r="J32270" s="161"/>
      <c r="AB32270" s="164"/>
    </row>
    <row r="32271" spans="10:28">
      <c r="J32271" s="161"/>
      <c r="AB32271" s="164"/>
    </row>
    <row r="32272" spans="10:28">
      <c r="J32272" s="161"/>
      <c r="AB32272" s="164"/>
    </row>
    <row r="32273" spans="10:28">
      <c r="J32273" s="161"/>
      <c r="AB32273" s="164"/>
    </row>
    <row r="32274" spans="10:28">
      <c r="J32274" s="161"/>
      <c r="AB32274" s="164"/>
    </row>
    <row r="32275" spans="10:28">
      <c r="J32275" s="161"/>
      <c r="AB32275" s="164"/>
    </row>
    <row r="32276" spans="10:28">
      <c r="J32276" s="161"/>
      <c r="AB32276" s="164"/>
    </row>
    <row r="32277" spans="10:28">
      <c r="J32277" s="161"/>
      <c r="AB32277" s="164"/>
    </row>
    <row r="32278" spans="10:28">
      <c r="J32278" s="161"/>
      <c r="AB32278" s="164"/>
    </row>
    <row r="32279" spans="10:28">
      <c r="J32279" s="161"/>
      <c r="AB32279" s="164"/>
    </row>
    <row r="32280" spans="10:28">
      <c r="J32280" s="161"/>
      <c r="AB32280" s="164"/>
    </row>
    <row r="32281" spans="10:28">
      <c r="J32281" s="161"/>
      <c r="AB32281" s="164"/>
    </row>
    <row r="32282" spans="10:28">
      <c r="J32282" s="161"/>
      <c r="AB32282" s="164"/>
    </row>
    <row r="32283" spans="10:28">
      <c r="J32283" s="161"/>
      <c r="AB32283" s="164"/>
    </row>
    <row r="32284" spans="10:28">
      <c r="J32284" s="161"/>
      <c r="AB32284" s="164"/>
    </row>
    <row r="32285" spans="10:28">
      <c r="J32285" s="161"/>
      <c r="AB32285" s="164"/>
    </row>
    <row r="32286" spans="10:28">
      <c r="J32286" s="161"/>
      <c r="AB32286" s="164"/>
    </row>
    <row r="32287" spans="10:28">
      <c r="J32287" s="161"/>
      <c r="AB32287" s="164"/>
    </row>
    <row r="32288" spans="10:28">
      <c r="J32288" s="161"/>
      <c r="AB32288" s="164"/>
    </row>
    <row r="32289" spans="10:28">
      <c r="J32289" s="161"/>
      <c r="AB32289" s="164"/>
    </row>
    <row r="32290" spans="10:28">
      <c r="J32290" s="161"/>
      <c r="AB32290" s="164"/>
    </row>
    <row r="32291" spans="10:28">
      <c r="J32291" s="161"/>
      <c r="AB32291" s="164"/>
    </row>
    <row r="32292" spans="10:28">
      <c r="J32292" s="161"/>
      <c r="AB32292" s="164"/>
    </row>
    <row r="32293" spans="10:28">
      <c r="J32293" s="161"/>
      <c r="AB32293" s="164"/>
    </row>
    <row r="32294" spans="10:28">
      <c r="J32294" s="161"/>
      <c r="AB32294" s="164"/>
    </row>
    <row r="32295" spans="10:28">
      <c r="J32295" s="161"/>
      <c r="AB32295" s="164"/>
    </row>
    <row r="32296" spans="10:28">
      <c r="J32296" s="161"/>
      <c r="AB32296" s="164"/>
    </row>
    <row r="32297" spans="10:28">
      <c r="J32297" s="161"/>
      <c r="AB32297" s="164"/>
    </row>
    <row r="32298" spans="10:28">
      <c r="J32298" s="161"/>
      <c r="AB32298" s="164"/>
    </row>
    <row r="32299" spans="10:28">
      <c r="J32299" s="161"/>
      <c r="AB32299" s="164"/>
    </row>
    <row r="32300" spans="10:28">
      <c r="J32300" s="161"/>
      <c r="AB32300" s="164"/>
    </row>
    <row r="32301" spans="10:28">
      <c r="J32301" s="161"/>
      <c r="AB32301" s="164"/>
    </row>
    <row r="32302" spans="10:28">
      <c r="J32302" s="161"/>
      <c r="AB32302" s="164"/>
    </row>
    <row r="32303" spans="10:28">
      <c r="J32303" s="161"/>
      <c r="AB32303" s="164"/>
    </row>
    <row r="32304" spans="10:28">
      <c r="J32304" s="161"/>
      <c r="AB32304" s="164"/>
    </row>
    <row r="32305" spans="10:28">
      <c r="J32305" s="161"/>
      <c r="AB32305" s="164"/>
    </row>
    <row r="32306" spans="10:28">
      <c r="J32306" s="161"/>
      <c r="AB32306" s="164"/>
    </row>
    <row r="32307" spans="10:28">
      <c r="J32307" s="161"/>
      <c r="AB32307" s="164"/>
    </row>
    <row r="32308" spans="10:28">
      <c r="J32308" s="161"/>
      <c r="AB32308" s="164"/>
    </row>
    <row r="32309" spans="10:28">
      <c r="J32309" s="161"/>
      <c r="AB32309" s="164"/>
    </row>
    <row r="32310" spans="10:28">
      <c r="J32310" s="161"/>
      <c r="AB32310" s="164"/>
    </row>
    <row r="32311" spans="10:28">
      <c r="J32311" s="161"/>
      <c r="AB32311" s="164"/>
    </row>
    <row r="32312" spans="10:28">
      <c r="J32312" s="161"/>
      <c r="AB32312" s="164"/>
    </row>
    <row r="32313" spans="10:28">
      <c r="J32313" s="161"/>
      <c r="AB32313" s="164"/>
    </row>
    <row r="32314" spans="10:28">
      <c r="J32314" s="161"/>
      <c r="AB32314" s="164"/>
    </row>
    <row r="32315" spans="10:28">
      <c r="J32315" s="161"/>
      <c r="AB32315" s="164"/>
    </row>
    <row r="32316" spans="10:28">
      <c r="J32316" s="161"/>
      <c r="AB32316" s="164"/>
    </row>
    <row r="32317" spans="10:28">
      <c r="J32317" s="161"/>
      <c r="AB32317" s="164"/>
    </row>
    <row r="32318" spans="10:28">
      <c r="J32318" s="161"/>
      <c r="AB32318" s="164"/>
    </row>
    <row r="32319" spans="10:28">
      <c r="J32319" s="161"/>
      <c r="AB32319" s="164"/>
    </row>
    <row r="32320" spans="10:28">
      <c r="J32320" s="161"/>
      <c r="AB32320" s="164"/>
    </row>
    <row r="32321" spans="10:28">
      <c r="J32321" s="161"/>
      <c r="AB32321" s="164"/>
    </row>
    <row r="32322" spans="10:28">
      <c r="J32322" s="161"/>
      <c r="AB32322" s="164"/>
    </row>
    <row r="32323" spans="10:28">
      <c r="J32323" s="161"/>
      <c r="AB32323" s="164"/>
    </row>
    <row r="32324" spans="10:28">
      <c r="J32324" s="161"/>
      <c r="AB32324" s="164"/>
    </row>
    <row r="32325" spans="10:28">
      <c r="J32325" s="161"/>
      <c r="AB32325" s="164"/>
    </row>
    <row r="32326" spans="10:28">
      <c r="J32326" s="161"/>
      <c r="AB32326" s="164"/>
    </row>
    <row r="32327" spans="10:28">
      <c r="J32327" s="161"/>
      <c r="AB32327" s="164"/>
    </row>
    <row r="32328" spans="10:28">
      <c r="J32328" s="161"/>
      <c r="AB32328" s="164"/>
    </row>
    <row r="32329" spans="10:28">
      <c r="J32329" s="161"/>
      <c r="AB32329" s="164"/>
    </row>
    <row r="32330" spans="10:28">
      <c r="J32330" s="161"/>
      <c r="AB32330" s="164"/>
    </row>
    <row r="32331" spans="10:28">
      <c r="J32331" s="161"/>
      <c r="AB32331" s="164"/>
    </row>
    <row r="32332" spans="10:28">
      <c r="J32332" s="161"/>
      <c r="AB32332" s="164"/>
    </row>
    <row r="32333" spans="10:28">
      <c r="J32333" s="161"/>
      <c r="AB32333" s="164"/>
    </row>
    <row r="32334" spans="10:28">
      <c r="J32334" s="161"/>
      <c r="AB32334" s="164"/>
    </row>
    <row r="32335" spans="10:28">
      <c r="J32335" s="161"/>
      <c r="AB32335" s="164"/>
    </row>
    <row r="32336" spans="10:28">
      <c r="J32336" s="161"/>
      <c r="AB32336" s="164"/>
    </row>
    <row r="32337" spans="10:28">
      <c r="J32337" s="161"/>
      <c r="AB32337" s="164"/>
    </row>
    <row r="32338" spans="10:28">
      <c r="J32338" s="161"/>
      <c r="AB32338" s="164"/>
    </row>
    <row r="32339" spans="10:28">
      <c r="J32339" s="161"/>
      <c r="AB32339" s="164"/>
    </row>
    <row r="32340" spans="10:28">
      <c r="J32340" s="161"/>
      <c r="AB32340" s="164"/>
    </row>
    <row r="32341" spans="10:28">
      <c r="J32341" s="161"/>
      <c r="AB32341" s="164"/>
    </row>
    <row r="32342" spans="10:28">
      <c r="J32342" s="161"/>
      <c r="AB32342" s="164"/>
    </row>
    <row r="32343" spans="10:28">
      <c r="J32343" s="161"/>
      <c r="AB32343" s="164"/>
    </row>
    <row r="32344" spans="10:28">
      <c r="J32344" s="161"/>
      <c r="AB32344" s="164"/>
    </row>
    <row r="32345" spans="10:28">
      <c r="J32345" s="161"/>
      <c r="AB32345" s="164"/>
    </row>
    <row r="32346" spans="10:28">
      <c r="J32346" s="161"/>
      <c r="AB32346" s="164"/>
    </row>
    <row r="32347" spans="10:28">
      <c r="J32347" s="161"/>
      <c r="AB32347" s="164"/>
    </row>
    <row r="32348" spans="10:28">
      <c r="J32348" s="161"/>
      <c r="AB32348" s="164"/>
    </row>
    <row r="32349" spans="10:28">
      <c r="J32349" s="161"/>
      <c r="AB32349" s="164"/>
    </row>
    <row r="32350" spans="10:28">
      <c r="J32350" s="161"/>
      <c r="AB32350" s="164"/>
    </row>
    <row r="32351" spans="10:28">
      <c r="J32351" s="161"/>
      <c r="AB32351" s="164"/>
    </row>
    <row r="32352" spans="10:28">
      <c r="J32352" s="161"/>
      <c r="AB32352" s="164"/>
    </row>
    <row r="32353" spans="10:28">
      <c r="J32353" s="161"/>
      <c r="AB32353" s="164"/>
    </row>
    <row r="32354" spans="10:28">
      <c r="J32354" s="161"/>
      <c r="AB32354" s="164"/>
    </row>
    <row r="32355" spans="10:28">
      <c r="J32355" s="161"/>
      <c r="AB32355" s="164"/>
    </row>
    <row r="32356" spans="10:28">
      <c r="J32356" s="161"/>
      <c r="AB32356" s="164"/>
    </row>
    <row r="32357" spans="10:28">
      <c r="J32357" s="161"/>
      <c r="AB32357" s="164"/>
    </row>
    <row r="32358" spans="10:28">
      <c r="J32358" s="161"/>
      <c r="AB32358" s="164"/>
    </row>
    <row r="32359" spans="10:28">
      <c r="J32359" s="161"/>
      <c r="AB32359" s="164"/>
    </row>
    <row r="32360" spans="10:28">
      <c r="J32360" s="161"/>
      <c r="AB32360" s="164"/>
    </row>
    <row r="32361" spans="10:28">
      <c r="J32361" s="161"/>
      <c r="AB32361" s="164"/>
    </row>
    <row r="32362" spans="10:28">
      <c r="J32362" s="161"/>
      <c r="AB32362" s="164"/>
    </row>
    <row r="32363" spans="10:28">
      <c r="J32363" s="161"/>
      <c r="AB32363" s="164"/>
    </row>
    <row r="32364" spans="10:28">
      <c r="J32364" s="161"/>
      <c r="AB32364" s="164"/>
    </row>
    <row r="32365" spans="10:28">
      <c r="J32365" s="161"/>
      <c r="AB32365" s="164"/>
    </row>
    <row r="32366" spans="10:28">
      <c r="J32366" s="161"/>
      <c r="AB32366" s="164"/>
    </row>
    <row r="32367" spans="10:28">
      <c r="J32367" s="161"/>
      <c r="AB32367" s="164"/>
    </row>
    <row r="32368" spans="10:28">
      <c r="J32368" s="161"/>
      <c r="AB32368" s="164"/>
    </row>
    <row r="32369" spans="10:28">
      <c r="J32369" s="161"/>
      <c r="AB32369" s="164"/>
    </row>
    <row r="32370" spans="10:28">
      <c r="J32370" s="161"/>
      <c r="AB32370" s="164"/>
    </row>
    <row r="32371" spans="10:28">
      <c r="J32371" s="161"/>
      <c r="AB32371" s="164"/>
    </row>
    <row r="32372" spans="10:28">
      <c r="J32372" s="161"/>
      <c r="AB32372" s="164"/>
    </row>
    <row r="32373" spans="10:28">
      <c r="J32373" s="161"/>
      <c r="AB32373" s="164"/>
    </row>
    <row r="32374" spans="10:28">
      <c r="J32374" s="161"/>
      <c r="AB32374" s="164"/>
    </row>
    <row r="32375" spans="10:28">
      <c r="J32375" s="161"/>
      <c r="AB32375" s="164"/>
    </row>
    <row r="32376" spans="10:28">
      <c r="J32376" s="161"/>
      <c r="AB32376" s="164"/>
    </row>
    <row r="32377" spans="10:28">
      <c r="J32377" s="161"/>
      <c r="AB32377" s="164"/>
    </row>
    <row r="32378" spans="10:28">
      <c r="J32378" s="161"/>
      <c r="AB32378" s="164"/>
    </row>
    <row r="32379" spans="10:28">
      <c r="J32379" s="161"/>
      <c r="AB32379" s="164"/>
    </row>
    <row r="32380" spans="10:28">
      <c r="J32380" s="161"/>
      <c r="AB32380" s="164"/>
    </row>
    <row r="32381" spans="10:28">
      <c r="J32381" s="161"/>
      <c r="AB32381" s="164"/>
    </row>
    <row r="32382" spans="10:28">
      <c r="J32382" s="161"/>
      <c r="AB32382" s="164"/>
    </row>
    <row r="32383" spans="10:28">
      <c r="J32383" s="161"/>
      <c r="AB32383" s="164"/>
    </row>
    <row r="32384" spans="10:28">
      <c r="J32384" s="161"/>
      <c r="AB32384" s="164"/>
    </row>
    <row r="32385" spans="10:28">
      <c r="J32385" s="161"/>
      <c r="AB32385" s="164"/>
    </row>
    <row r="32386" spans="10:28">
      <c r="J32386" s="161"/>
      <c r="AB32386" s="164"/>
    </row>
    <row r="32387" spans="10:28">
      <c r="J32387" s="161"/>
      <c r="AB32387" s="164"/>
    </row>
    <row r="32388" spans="10:28">
      <c r="J32388" s="161"/>
      <c r="AB32388" s="164"/>
    </row>
    <row r="32389" spans="10:28">
      <c r="J32389" s="161"/>
      <c r="AB32389" s="164"/>
    </row>
    <row r="32390" spans="10:28">
      <c r="J32390" s="161"/>
      <c r="AB32390" s="164"/>
    </row>
    <row r="32391" spans="10:28">
      <c r="J32391" s="161"/>
      <c r="AB32391" s="164"/>
    </row>
    <row r="32392" spans="10:28">
      <c r="J32392" s="161"/>
      <c r="AB32392" s="164"/>
    </row>
    <row r="32393" spans="10:28">
      <c r="J32393" s="161"/>
      <c r="AB32393" s="164"/>
    </row>
    <row r="32394" spans="10:28">
      <c r="J32394" s="161"/>
      <c r="AB32394" s="164"/>
    </row>
    <row r="32395" spans="10:28">
      <c r="J32395" s="161"/>
      <c r="AB32395" s="164"/>
    </row>
    <row r="32396" spans="10:28">
      <c r="J32396" s="161"/>
      <c r="AB32396" s="164"/>
    </row>
    <row r="32397" spans="10:28">
      <c r="J32397" s="161"/>
      <c r="AB32397" s="164"/>
    </row>
    <row r="32398" spans="10:28">
      <c r="J32398" s="161"/>
      <c r="AB32398" s="164"/>
    </row>
    <row r="32399" spans="10:28">
      <c r="J32399" s="161"/>
      <c r="AB32399" s="164"/>
    </row>
    <row r="32400" spans="10:28">
      <c r="J32400" s="161"/>
      <c r="AB32400" s="164"/>
    </row>
    <row r="32401" spans="10:28">
      <c r="J32401" s="161"/>
      <c r="AB32401" s="164"/>
    </row>
    <row r="32402" spans="10:28">
      <c r="J32402" s="161"/>
      <c r="AB32402" s="164"/>
    </row>
    <row r="32403" spans="10:28">
      <c r="J32403" s="161"/>
      <c r="AB32403" s="164"/>
    </row>
    <row r="32404" spans="10:28">
      <c r="J32404" s="161"/>
      <c r="AB32404" s="164"/>
    </row>
    <row r="32405" spans="10:28">
      <c r="J32405" s="161"/>
      <c r="AB32405" s="164"/>
    </row>
    <row r="32406" spans="10:28">
      <c r="J32406" s="161"/>
      <c r="AB32406" s="164"/>
    </row>
    <row r="32407" spans="10:28">
      <c r="J32407" s="161"/>
      <c r="AB32407" s="164"/>
    </row>
    <row r="32408" spans="10:28">
      <c r="J32408" s="161"/>
      <c r="AB32408" s="164"/>
    </row>
    <row r="32409" spans="10:28">
      <c r="J32409" s="161"/>
      <c r="AB32409" s="164"/>
    </row>
    <row r="32410" spans="10:28">
      <c r="J32410" s="161"/>
      <c r="AB32410" s="164"/>
    </row>
    <row r="32411" spans="10:28">
      <c r="J32411" s="161"/>
      <c r="AB32411" s="164"/>
    </row>
    <row r="32412" spans="10:28">
      <c r="J32412" s="161"/>
      <c r="AB32412" s="164"/>
    </row>
    <row r="32413" spans="10:28">
      <c r="J32413" s="161"/>
      <c r="AB32413" s="164"/>
    </row>
    <row r="32414" spans="10:28">
      <c r="J32414" s="161"/>
      <c r="AB32414" s="164"/>
    </row>
    <row r="32415" spans="10:28">
      <c r="J32415" s="161"/>
      <c r="AB32415" s="164"/>
    </row>
    <row r="32416" spans="10:28">
      <c r="J32416" s="161"/>
      <c r="AB32416" s="164"/>
    </row>
    <row r="32417" spans="5:28">
      <c r="J32417" s="161"/>
      <c r="AB32417" s="164"/>
    </row>
    <row r="32418" spans="5:28">
      <c r="J32418" s="161"/>
      <c r="AB32418" s="164"/>
    </row>
    <row r="32419" spans="5:28">
      <c r="J32419" s="161"/>
      <c r="AB32419" s="164"/>
    </row>
    <row r="32420" spans="5:28">
      <c r="J32420" s="161"/>
      <c r="AB32420" s="164"/>
    </row>
    <row r="32421" spans="5:28">
      <c r="J32421" s="161"/>
      <c r="AB32421" s="164"/>
    </row>
    <row r="32422" spans="5:28">
      <c r="J32422" s="161"/>
      <c r="AB32422" s="164"/>
    </row>
    <row r="32423" spans="5:28">
      <c r="J32423" s="161"/>
      <c r="AB32423" s="164"/>
    </row>
    <row r="32424" spans="5:28">
      <c r="J32424" s="161"/>
      <c r="AB32424" s="164"/>
    </row>
    <row r="32425" spans="5:28">
      <c r="J32425" s="161"/>
      <c r="AB32425" s="164"/>
    </row>
    <row r="32426" spans="5:28">
      <c r="J32426" s="161"/>
      <c r="AB32426" s="164"/>
    </row>
    <row r="32427" spans="5:28">
      <c r="J32427" s="161"/>
      <c r="AB32427" s="164"/>
    </row>
    <row r="32428" spans="5:28">
      <c r="J32428" s="161"/>
      <c r="AB32428" s="164"/>
    </row>
    <row r="32429" spans="5:28">
      <c r="J32429" s="161"/>
      <c r="AB32429" s="164"/>
    </row>
    <row r="32430" spans="5:28">
      <c r="E32430" s="166"/>
      <c r="J32430" s="161"/>
      <c r="AB32430" s="164"/>
    </row>
    <row r="32431" spans="5:28">
      <c r="E32431" s="166"/>
      <c r="J32431" s="161"/>
      <c r="AB32431" s="164"/>
    </row>
    <row r="32432" spans="5:28">
      <c r="E32432" s="166"/>
      <c r="J32432" s="161"/>
      <c r="AB32432" s="164"/>
    </row>
    <row r="32433" spans="5:28">
      <c r="E32433" s="166"/>
      <c r="J32433" s="161"/>
      <c r="AB32433" s="164"/>
    </row>
    <row r="32434" spans="5:28">
      <c r="E32434" s="166"/>
      <c r="J32434" s="161"/>
      <c r="AB32434" s="164"/>
    </row>
    <row r="32435" spans="5:28">
      <c r="E32435" s="166"/>
      <c r="J32435" s="161"/>
      <c r="AB32435" s="164"/>
    </row>
    <row r="32436" spans="5:28">
      <c r="J32436" s="161"/>
      <c r="AB32436" s="164"/>
    </row>
    <row r="32437" spans="5:28">
      <c r="J32437" s="161"/>
      <c r="AB32437" s="164"/>
    </row>
    <row r="32438" spans="5:28">
      <c r="J32438" s="161"/>
      <c r="AB32438" s="164"/>
    </row>
    <row r="32439" spans="5:28">
      <c r="J32439" s="161"/>
      <c r="AB32439" s="164"/>
    </row>
    <row r="32440" spans="5:28">
      <c r="J32440" s="161"/>
      <c r="AB32440" s="164"/>
    </row>
    <row r="32441" spans="5:28">
      <c r="J32441" s="161"/>
      <c r="AB32441" s="164"/>
    </row>
    <row r="32442" spans="5:28">
      <c r="J32442" s="161"/>
      <c r="AB32442" s="164"/>
    </row>
    <row r="32443" spans="5:28">
      <c r="J32443" s="161"/>
      <c r="AB32443" s="164"/>
    </row>
    <row r="32444" spans="5:28">
      <c r="J32444" s="161"/>
      <c r="R32444" s="166"/>
      <c r="AB32444" s="164"/>
    </row>
    <row r="32445" spans="5:28">
      <c r="J32445" s="161"/>
      <c r="AB32445" s="164"/>
    </row>
    <row r="32446" spans="5:28">
      <c r="J32446" s="161"/>
      <c r="AB32446" s="164"/>
    </row>
    <row r="32447" spans="5:28">
      <c r="J32447" s="161"/>
      <c r="AB32447" s="164"/>
    </row>
    <row r="32448" spans="5:28">
      <c r="J32448" s="161"/>
      <c r="AB32448" s="164"/>
    </row>
    <row r="32449" spans="10:28">
      <c r="J32449" s="161"/>
      <c r="AB32449" s="164"/>
    </row>
    <row r="32450" spans="10:28">
      <c r="J32450" s="161"/>
      <c r="AB32450" s="164"/>
    </row>
    <row r="32451" spans="10:28">
      <c r="J32451" s="161"/>
      <c r="AB32451" s="164"/>
    </row>
    <row r="32452" spans="10:28">
      <c r="J32452" s="161"/>
      <c r="AB32452" s="164"/>
    </row>
    <row r="32453" spans="10:28">
      <c r="J32453" s="161"/>
      <c r="AB32453" s="164"/>
    </row>
    <row r="32454" spans="10:28">
      <c r="J32454" s="161"/>
      <c r="AB32454" s="164"/>
    </row>
    <row r="32455" spans="10:28">
      <c r="J32455" s="161"/>
      <c r="AB32455" s="164"/>
    </row>
    <row r="32456" spans="10:28">
      <c r="J32456" s="161"/>
      <c r="AB32456" s="164"/>
    </row>
    <row r="32457" spans="10:28">
      <c r="J32457" s="161"/>
      <c r="AB32457" s="164"/>
    </row>
    <row r="32458" spans="10:28">
      <c r="J32458" s="161"/>
      <c r="AB32458" s="164"/>
    </row>
    <row r="32459" spans="10:28">
      <c r="J32459" s="161"/>
      <c r="AB32459" s="164"/>
    </row>
    <row r="32460" spans="10:28">
      <c r="J32460" s="161"/>
      <c r="AB32460" s="164"/>
    </row>
    <row r="32461" spans="10:28">
      <c r="J32461" s="161"/>
      <c r="AB32461" s="164"/>
    </row>
    <row r="32462" spans="10:28">
      <c r="J32462" s="161"/>
      <c r="AB32462" s="164"/>
    </row>
    <row r="32463" spans="10:28">
      <c r="J32463" s="161"/>
      <c r="AB32463" s="164"/>
    </row>
    <row r="32464" spans="10:28">
      <c r="J32464" s="161"/>
      <c r="AB32464" s="164"/>
    </row>
    <row r="32465" spans="10:28">
      <c r="J32465" s="161"/>
      <c r="AB32465" s="164"/>
    </row>
    <row r="32466" spans="10:28">
      <c r="J32466" s="161"/>
      <c r="AB32466" s="164"/>
    </row>
    <row r="32467" spans="10:28">
      <c r="J32467" s="161"/>
      <c r="AB32467" s="164"/>
    </row>
    <row r="32468" spans="10:28">
      <c r="J32468" s="161"/>
      <c r="AB32468" s="164"/>
    </row>
    <row r="32469" spans="10:28">
      <c r="J32469" s="161"/>
      <c r="AB32469" s="164"/>
    </row>
    <row r="32470" spans="10:28">
      <c r="J32470" s="161"/>
      <c r="AB32470" s="164"/>
    </row>
    <row r="32471" spans="10:28">
      <c r="J32471" s="161"/>
      <c r="AB32471" s="164"/>
    </row>
    <row r="32472" spans="10:28">
      <c r="J32472" s="161"/>
      <c r="AB32472" s="164"/>
    </row>
    <row r="32473" spans="10:28">
      <c r="J32473" s="161"/>
      <c r="AB32473" s="164"/>
    </row>
    <row r="32474" spans="10:28">
      <c r="J32474" s="161"/>
      <c r="AB32474" s="164"/>
    </row>
    <row r="32475" spans="10:28">
      <c r="J32475" s="161"/>
      <c r="AB32475" s="164"/>
    </row>
    <row r="32476" spans="10:28">
      <c r="J32476" s="161"/>
      <c r="AB32476" s="164"/>
    </row>
    <row r="32477" spans="10:28">
      <c r="J32477" s="161"/>
      <c r="AB32477" s="164"/>
    </row>
    <row r="32478" spans="10:28">
      <c r="J32478" s="161"/>
      <c r="AB32478" s="164"/>
    </row>
    <row r="32479" spans="10:28">
      <c r="J32479" s="161"/>
      <c r="AB32479" s="164"/>
    </row>
    <row r="32480" spans="10:28">
      <c r="J32480" s="161"/>
      <c r="AB32480" s="164"/>
    </row>
    <row r="32481" spans="10:28">
      <c r="J32481" s="161"/>
      <c r="AB32481" s="164"/>
    </row>
    <row r="32482" spans="10:28">
      <c r="J32482" s="161"/>
      <c r="AB32482" s="164"/>
    </row>
    <row r="32483" spans="10:28">
      <c r="J32483" s="161"/>
      <c r="AB32483" s="164"/>
    </row>
    <row r="32484" spans="10:28">
      <c r="J32484" s="161"/>
      <c r="AB32484" s="164"/>
    </row>
    <row r="32485" spans="10:28">
      <c r="J32485" s="161"/>
      <c r="AB32485" s="164"/>
    </row>
    <row r="32486" spans="10:28">
      <c r="J32486" s="161"/>
      <c r="AB32486" s="164"/>
    </row>
    <row r="32487" spans="10:28">
      <c r="J32487" s="161"/>
      <c r="AB32487" s="164"/>
    </row>
    <row r="32488" spans="10:28">
      <c r="J32488" s="161"/>
      <c r="AB32488" s="164"/>
    </row>
    <row r="32489" spans="10:28">
      <c r="J32489" s="161"/>
      <c r="AB32489" s="164"/>
    </row>
    <row r="32490" spans="10:28">
      <c r="J32490" s="161"/>
      <c r="AB32490" s="164"/>
    </row>
    <row r="32491" spans="10:28">
      <c r="J32491" s="161"/>
      <c r="AB32491" s="164"/>
    </row>
    <row r="32492" spans="10:28">
      <c r="J32492" s="161"/>
      <c r="AB32492" s="164"/>
    </row>
    <row r="32493" spans="10:28">
      <c r="J32493" s="161"/>
      <c r="AB32493" s="164"/>
    </row>
    <row r="32494" spans="10:28">
      <c r="J32494" s="161"/>
      <c r="AB32494" s="164"/>
    </row>
    <row r="32495" spans="10:28">
      <c r="J32495" s="161"/>
      <c r="AB32495" s="164"/>
    </row>
    <row r="32496" spans="10:28">
      <c r="J32496" s="161"/>
      <c r="AB32496" s="164"/>
    </row>
    <row r="32497" spans="5:28">
      <c r="E32497" s="166"/>
      <c r="J32497" s="161"/>
      <c r="AB32497" s="164"/>
    </row>
    <row r="32498" spans="5:28">
      <c r="E32498" s="166"/>
      <c r="J32498" s="161"/>
      <c r="AB32498" s="164"/>
    </row>
    <row r="32499" spans="5:28">
      <c r="E32499" s="166"/>
      <c r="J32499" s="161"/>
      <c r="AB32499" s="164"/>
    </row>
    <row r="32500" spans="5:28">
      <c r="E32500" s="166"/>
      <c r="J32500" s="161"/>
      <c r="AB32500" s="164"/>
    </row>
    <row r="32501" spans="5:28">
      <c r="J32501" s="161"/>
      <c r="AB32501" s="164"/>
    </row>
    <row r="32502" spans="5:28">
      <c r="J32502" s="161"/>
      <c r="AB32502" s="164"/>
    </row>
    <row r="32503" spans="5:28">
      <c r="J32503" s="161"/>
      <c r="AB32503" s="164"/>
    </row>
    <row r="32504" spans="5:28">
      <c r="J32504" s="161"/>
      <c r="AB32504" s="164"/>
    </row>
    <row r="32505" spans="5:28">
      <c r="J32505" s="161"/>
      <c r="AB32505" s="164"/>
    </row>
    <row r="32506" spans="5:28">
      <c r="J32506" s="161"/>
      <c r="AB32506" s="164"/>
    </row>
    <row r="32507" spans="5:28">
      <c r="J32507" s="161"/>
      <c r="AB32507" s="164"/>
    </row>
    <row r="32508" spans="5:28">
      <c r="J32508" s="161"/>
      <c r="AB32508" s="164"/>
    </row>
    <row r="32509" spans="5:28">
      <c r="J32509" s="161"/>
      <c r="AB32509" s="164"/>
    </row>
    <row r="32510" spans="5:28">
      <c r="J32510" s="161"/>
      <c r="AB32510" s="164"/>
    </row>
    <row r="32511" spans="5:28">
      <c r="J32511" s="161"/>
      <c r="AB32511" s="164"/>
    </row>
    <row r="32512" spans="5:28">
      <c r="J32512" s="161"/>
      <c r="AB32512" s="164"/>
    </row>
    <row r="32513" spans="10:28">
      <c r="J32513" s="161"/>
      <c r="AB32513" s="164"/>
    </row>
    <row r="32514" spans="10:28">
      <c r="J32514" s="161"/>
      <c r="AB32514" s="164"/>
    </row>
    <row r="32515" spans="10:28">
      <c r="J32515" s="161"/>
      <c r="AB32515" s="164"/>
    </row>
    <row r="32516" spans="10:28">
      <c r="J32516" s="161"/>
      <c r="AB32516" s="164"/>
    </row>
    <row r="32517" spans="10:28">
      <c r="J32517" s="161"/>
      <c r="AB32517" s="164"/>
    </row>
    <row r="32518" spans="10:28">
      <c r="J32518" s="161"/>
      <c r="AB32518" s="164"/>
    </row>
    <row r="32519" spans="10:28">
      <c r="J32519" s="161"/>
      <c r="AB32519" s="164"/>
    </row>
    <row r="32520" spans="10:28">
      <c r="J32520" s="161"/>
      <c r="AB32520" s="164"/>
    </row>
    <row r="32521" spans="10:28">
      <c r="J32521" s="161"/>
      <c r="AB32521" s="164"/>
    </row>
    <row r="32522" spans="10:28">
      <c r="J32522" s="161"/>
      <c r="AB32522" s="164"/>
    </row>
    <row r="32523" spans="10:28">
      <c r="J32523" s="161"/>
      <c r="AB32523" s="164"/>
    </row>
    <row r="32524" spans="10:28">
      <c r="J32524" s="161"/>
      <c r="AB32524" s="164"/>
    </row>
    <row r="32525" spans="10:28">
      <c r="J32525" s="161"/>
      <c r="AB32525" s="164"/>
    </row>
    <row r="32526" spans="10:28">
      <c r="J32526" s="161"/>
      <c r="AB32526" s="164"/>
    </row>
    <row r="32527" spans="10:28">
      <c r="J32527" s="161"/>
      <c r="AB32527" s="164"/>
    </row>
    <row r="32528" spans="10:28">
      <c r="J32528" s="161"/>
      <c r="R32528" s="166"/>
      <c r="AB32528" s="164"/>
    </row>
    <row r="32529" spans="5:28">
      <c r="J32529" s="161"/>
      <c r="AB32529" s="164"/>
    </row>
    <row r="32530" spans="5:28">
      <c r="J32530" s="161"/>
      <c r="AB32530" s="164"/>
    </row>
    <row r="32531" spans="5:28">
      <c r="J32531" s="161"/>
      <c r="AB32531" s="164"/>
    </row>
    <row r="32532" spans="5:28">
      <c r="J32532" s="161"/>
      <c r="AB32532" s="164"/>
    </row>
    <row r="32533" spans="5:28">
      <c r="J32533" s="161"/>
      <c r="AB32533" s="164"/>
    </row>
    <row r="32534" spans="5:28">
      <c r="J32534" s="161"/>
      <c r="AB32534" s="164"/>
    </row>
    <row r="32535" spans="5:28">
      <c r="J32535" s="161"/>
      <c r="AB32535" s="164"/>
    </row>
    <row r="32536" spans="5:28">
      <c r="E32536" s="166"/>
      <c r="J32536" s="161"/>
      <c r="AB32536" s="164"/>
    </row>
    <row r="32537" spans="5:28">
      <c r="E32537" s="166"/>
      <c r="J32537" s="161"/>
      <c r="AB32537" s="164"/>
    </row>
    <row r="32538" spans="5:28">
      <c r="E32538" s="166"/>
      <c r="J32538" s="161"/>
      <c r="AB32538" s="164"/>
    </row>
    <row r="32539" spans="5:28">
      <c r="E32539" s="166"/>
      <c r="J32539" s="161"/>
      <c r="AB32539" s="164"/>
    </row>
    <row r="32540" spans="5:28">
      <c r="E32540" s="166"/>
      <c r="J32540" s="161"/>
      <c r="AB32540" s="164"/>
    </row>
    <row r="32541" spans="5:28">
      <c r="E32541" s="166"/>
      <c r="J32541" s="161"/>
      <c r="AB32541" s="164"/>
    </row>
    <row r="32542" spans="5:28">
      <c r="E32542" s="166"/>
      <c r="J32542" s="161"/>
      <c r="AB32542" s="164"/>
    </row>
    <row r="32543" spans="5:28">
      <c r="E32543" s="166"/>
      <c r="J32543" s="161"/>
      <c r="AB32543" s="164"/>
    </row>
    <row r="32544" spans="5:28">
      <c r="E32544" s="166"/>
      <c r="J32544" s="161"/>
      <c r="AB32544" s="164"/>
    </row>
    <row r="32545" spans="5:28">
      <c r="E32545" s="166"/>
      <c r="J32545" s="161"/>
      <c r="AB32545" s="164"/>
    </row>
    <row r="32546" spans="5:28">
      <c r="E32546" s="166"/>
      <c r="J32546" s="161"/>
      <c r="AB32546" s="164"/>
    </row>
    <row r="32547" spans="5:28">
      <c r="E32547" s="166"/>
      <c r="J32547" s="161"/>
      <c r="AB32547" s="164"/>
    </row>
    <row r="32548" spans="5:28">
      <c r="E32548" s="166"/>
      <c r="J32548" s="161"/>
      <c r="AB32548" s="164"/>
    </row>
    <row r="32549" spans="5:28">
      <c r="E32549" s="166"/>
      <c r="J32549" s="161"/>
      <c r="AB32549" s="164"/>
    </row>
    <row r="32550" spans="5:28">
      <c r="E32550" s="166"/>
      <c r="J32550" s="161"/>
      <c r="AB32550" s="164"/>
    </row>
    <row r="32551" spans="5:28">
      <c r="E32551" s="166"/>
      <c r="J32551" s="161"/>
      <c r="AB32551" s="164"/>
    </row>
    <row r="32552" spans="5:28">
      <c r="E32552" s="166"/>
      <c r="J32552" s="161"/>
      <c r="AB32552" s="164"/>
    </row>
    <row r="32553" spans="5:28">
      <c r="E32553" s="166"/>
      <c r="J32553" s="161"/>
      <c r="AB32553" s="164"/>
    </row>
    <row r="32554" spans="5:28">
      <c r="E32554" s="166"/>
      <c r="J32554" s="161"/>
      <c r="AB32554" s="164"/>
    </row>
    <row r="32555" spans="5:28">
      <c r="E32555" s="166"/>
      <c r="J32555" s="161"/>
      <c r="AB32555" s="164"/>
    </row>
    <row r="32556" spans="5:28">
      <c r="E32556" s="166"/>
      <c r="J32556" s="161"/>
      <c r="AB32556" s="164"/>
    </row>
    <row r="32557" spans="5:28">
      <c r="E32557" s="166"/>
      <c r="J32557" s="161"/>
      <c r="AB32557" s="164"/>
    </row>
    <row r="32558" spans="5:28">
      <c r="E32558" s="166"/>
      <c r="J32558" s="161"/>
      <c r="AB32558" s="164"/>
    </row>
    <row r="32559" spans="5:28">
      <c r="E32559" s="166"/>
      <c r="J32559" s="161"/>
      <c r="AB32559" s="164"/>
    </row>
    <row r="32560" spans="5:28">
      <c r="E32560" s="166"/>
      <c r="J32560" s="161"/>
      <c r="AB32560" s="164"/>
    </row>
    <row r="32561" spans="5:28">
      <c r="E32561" s="166"/>
      <c r="J32561" s="161"/>
      <c r="AB32561" s="164"/>
    </row>
    <row r="32562" spans="5:28">
      <c r="E32562" s="166"/>
      <c r="J32562" s="161"/>
      <c r="AB32562" s="164"/>
    </row>
    <row r="32563" spans="5:28">
      <c r="E32563" s="166"/>
      <c r="J32563" s="161"/>
      <c r="AB32563" s="164"/>
    </row>
    <row r="32564" spans="5:28">
      <c r="E32564" s="166"/>
      <c r="J32564" s="161"/>
      <c r="AB32564" s="164"/>
    </row>
    <row r="32565" spans="5:28">
      <c r="E32565" s="166"/>
      <c r="J32565" s="161"/>
      <c r="AB32565" s="164"/>
    </row>
    <row r="32566" spans="5:28">
      <c r="E32566" s="166"/>
      <c r="J32566" s="161"/>
      <c r="AB32566" s="164"/>
    </row>
    <row r="32567" spans="5:28">
      <c r="E32567" s="166"/>
      <c r="J32567" s="161"/>
      <c r="AB32567" s="164"/>
    </row>
    <row r="32568" spans="5:28">
      <c r="E32568" s="166"/>
      <c r="J32568" s="161"/>
      <c r="AB32568" s="164"/>
    </row>
    <row r="32569" spans="5:28">
      <c r="E32569" s="166"/>
      <c r="J32569" s="161"/>
      <c r="AB32569" s="164"/>
    </row>
    <row r="32570" spans="5:28">
      <c r="J32570" s="161"/>
      <c r="AB32570" s="164"/>
    </row>
    <row r="32571" spans="5:28">
      <c r="J32571" s="161"/>
      <c r="AB32571" s="164"/>
    </row>
    <row r="32572" spans="5:28">
      <c r="J32572" s="161"/>
      <c r="AB32572" s="164"/>
    </row>
    <row r="32573" spans="5:28">
      <c r="J32573" s="161"/>
      <c r="AB32573" s="164"/>
    </row>
    <row r="32574" spans="5:28">
      <c r="J32574" s="161"/>
      <c r="AB32574" s="164"/>
    </row>
    <row r="32575" spans="5:28">
      <c r="J32575" s="161"/>
      <c r="AB32575" s="164"/>
    </row>
    <row r="32576" spans="5:28">
      <c r="J32576" s="161"/>
      <c r="AB32576" s="164"/>
    </row>
    <row r="32577" spans="10:28">
      <c r="J32577" s="161"/>
      <c r="AB32577" s="164"/>
    </row>
    <row r="32578" spans="10:28">
      <c r="J32578" s="161"/>
      <c r="AB32578" s="164"/>
    </row>
    <row r="32579" spans="10:28">
      <c r="J32579" s="161"/>
      <c r="AB32579" s="164"/>
    </row>
    <row r="32580" spans="10:28">
      <c r="J32580" s="161"/>
      <c r="AB32580" s="164"/>
    </row>
    <row r="32581" spans="10:28">
      <c r="J32581" s="161"/>
      <c r="AB32581" s="164"/>
    </row>
    <row r="32582" spans="10:28">
      <c r="J32582" s="161"/>
      <c r="AB32582" s="164"/>
    </row>
    <row r="32583" spans="10:28">
      <c r="J32583" s="161"/>
      <c r="AB32583" s="164"/>
    </row>
    <row r="32584" spans="10:28">
      <c r="J32584" s="161"/>
      <c r="AB32584" s="164"/>
    </row>
    <row r="32585" spans="10:28">
      <c r="J32585" s="161"/>
      <c r="AB32585" s="164"/>
    </row>
    <row r="32586" spans="10:28">
      <c r="J32586" s="161"/>
      <c r="AB32586" s="164"/>
    </row>
    <row r="32587" spans="10:28">
      <c r="J32587" s="161"/>
      <c r="AB32587" s="164"/>
    </row>
    <row r="32588" spans="10:28">
      <c r="J32588" s="161"/>
      <c r="AB32588" s="164"/>
    </row>
    <row r="32589" spans="10:28">
      <c r="J32589" s="161"/>
      <c r="AB32589" s="164"/>
    </row>
    <row r="32590" spans="10:28">
      <c r="J32590" s="161"/>
      <c r="AB32590" s="164"/>
    </row>
    <row r="32591" spans="10:28">
      <c r="J32591" s="161"/>
      <c r="AB32591" s="164"/>
    </row>
    <row r="32592" spans="10:28">
      <c r="J32592" s="161"/>
      <c r="AB32592" s="164"/>
    </row>
    <row r="32593" spans="10:28">
      <c r="J32593" s="161"/>
      <c r="AB32593" s="164"/>
    </row>
    <row r="32594" spans="10:28">
      <c r="J32594" s="161"/>
      <c r="AB32594" s="164"/>
    </row>
    <row r="32595" spans="10:28">
      <c r="J32595" s="161"/>
      <c r="AB32595" s="164"/>
    </row>
    <row r="32596" spans="10:28">
      <c r="J32596" s="161"/>
      <c r="AB32596" s="164"/>
    </row>
    <row r="32597" spans="10:28">
      <c r="J32597" s="161"/>
      <c r="AB32597" s="164"/>
    </row>
    <row r="32598" spans="10:28">
      <c r="J32598" s="161"/>
      <c r="AB32598" s="164"/>
    </row>
    <row r="32599" spans="10:28">
      <c r="J32599" s="161"/>
      <c r="AB32599" s="164"/>
    </row>
    <row r="32600" spans="10:28">
      <c r="J32600" s="161"/>
      <c r="AB32600" s="164"/>
    </row>
    <row r="32601" spans="10:28">
      <c r="J32601" s="161"/>
      <c r="AB32601" s="164"/>
    </row>
    <row r="32602" spans="10:28">
      <c r="J32602" s="161"/>
      <c r="AB32602" s="164"/>
    </row>
    <row r="32603" spans="10:28">
      <c r="J32603" s="161"/>
      <c r="AB32603" s="164"/>
    </row>
    <row r="32604" spans="10:28">
      <c r="J32604" s="161"/>
      <c r="AB32604" s="164"/>
    </row>
    <row r="32605" spans="10:28">
      <c r="J32605" s="161"/>
      <c r="AB32605" s="164"/>
    </row>
    <row r="32606" spans="10:28">
      <c r="J32606" s="161"/>
      <c r="AB32606" s="164"/>
    </row>
    <row r="32607" spans="10:28">
      <c r="J32607" s="161"/>
      <c r="AB32607" s="164"/>
    </row>
    <row r="32608" spans="10:28">
      <c r="J32608" s="161"/>
      <c r="AB32608" s="164"/>
    </row>
    <row r="32609" spans="10:28">
      <c r="J32609" s="161"/>
      <c r="AB32609" s="164"/>
    </row>
    <row r="32610" spans="10:28">
      <c r="J32610" s="161"/>
      <c r="AB32610" s="164"/>
    </row>
    <row r="32611" spans="10:28">
      <c r="J32611" s="161"/>
      <c r="AB32611" s="164"/>
    </row>
    <row r="32612" spans="10:28">
      <c r="J32612" s="161"/>
      <c r="AB32612" s="164"/>
    </row>
    <row r="32613" spans="10:28">
      <c r="J32613" s="161"/>
      <c r="AB32613" s="164"/>
    </row>
    <row r="32614" spans="10:28">
      <c r="J32614" s="161"/>
      <c r="AB32614" s="164"/>
    </row>
    <row r="32615" spans="10:28">
      <c r="J32615" s="161"/>
      <c r="AB32615" s="164"/>
    </row>
    <row r="32616" spans="10:28">
      <c r="J32616" s="161"/>
      <c r="AB32616" s="164"/>
    </row>
    <row r="32617" spans="10:28">
      <c r="J32617" s="161"/>
      <c r="AB32617" s="164"/>
    </row>
    <row r="32618" spans="10:28">
      <c r="J32618" s="161"/>
      <c r="AB32618" s="164"/>
    </row>
    <row r="32619" spans="10:28">
      <c r="J32619" s="161"/>
      <c r="AB32619" s="164"/>
    </row>
    <row r="32620" spans="10:28">
      <c r="J32620" s="161"/>
      <c r="AB32620" s="164"/>
    </row>
    <row r="32621" spans="10:28">
      <c r="J32621" s="161"/>
      <c r="AB32621" s="164"/>
    </row>
    <row r="32622" spans="10:28">
      <c r="J32622" s="161"/>
      <c r="AB32622" s="164"/>
    </row>
    <row r="32623" spans="10:28">
      <c r="J32623" s="161"/>
      <c r="AB32623" s="164"/>
    </row>
    <row r="32624" spans="10:28">
      <c r="J32624" s="161"/>
      <c r="AB32624" s="164"/>
    </row>
    <row r="32625" spans="5:28">
      <c r="E32625" s="166"/>
      <c r="J32625" s="161"/>
      <c r="AB32625" s="164"/>
    </row>
    <row r="32626" spans="5:28">
      <c r="E32626" s="166"/>
      <c r="J32626" s="161"/>
      <c r="AB32626" s="164"/>
    </row>
    <row r="32627" spans="5:28">
      <c r="E32627" s="166"/>
      <c r="J32627" s="161"/>
      <c r="AB32627" s="164"/>
    </row>
    <row r="32628" spans="5:28">
      <c r="E32628" s="166"/>
      <c r="J32628" s="161"/>
      <c r="AB32628" s="164"/>
    </row>
    <row r="32629" spans="5:28">
      <c r="J32629" s="161"/>
      <c r="AB32629" s="164"/>
    </row>
    <row r="32630" spans="5:28">
      <c r="J32630" s="161"/>
      <c r="AB32630" s="164"/>
    </row>
    <row r="32631" spans="5:28">
      <c r="J32631" s="161"/>
      <c r="AB32631" s="164"/>
    </row>
    <row r="32632" spans="5:28">
      <c r="J32632" s="161"/>
      <c r="AB32632" s="164"/>
    </row>
    <row r="32633" spans="5:28">
      <c r="J32633" s="161"/>
      <c r="AB32633" s="164"/>
    </row>
    <row r="32634" spans="5:28">
      <c r="J32634" s="161"/>
      <c r="AB32634" s="164"/>
    </row>
    <row r="32635" spans="5:28">
      <c r="J32635" s="161"/>
      <c r="AB32635" s="164"/>
    </row>
    <row r="32636" spans="5:28">
      <c r="J32636" s="161"/>
      <c r="AB32636" s="164"/>
    </row>
    <row r="32637" spans="5:28">
      <c r="J32637" s="161"/>
      <c r="AB32637" s="164"/>
    </row>
    <row r="32638" spans="5:28">
      <c r="J32638" s="161"/>
      <c r="AB32638" s="164"/>
    </row>
    <row r="32639" spans="5:28">
      <c r="J32639" s="161"/>
      <c r="AB32639" s="164"/>
    </row>
    <row r="32640" spans="5:28">
      <c r="J32640" s="161"/>
      <c r="AB32640" s="164"/>
    </row>
    <row r="32641" spans="5:28">
      <c r="J32641" s="161"/>
      <c r="AB32641" s="164"/>
    </row>
    <row r="32642" spans="5:28">
      <c r="J32642" s="161"/>
      <c r="AB32642" s="164"/>
    </row>
    <row r="32643" spans="5:28">
      <c r="J32643" s="161"/>
      <c r="AB32643" s="164"/>
    </row>
    <row r="32644" spans="5:28">
      <c r="J32644" s="161"/>
      <c r="AB32644" s="164"/>
    </row>
    <row r="32645" spans="5:28">
      <c r="J32645" s="161"/>
      <c r="AB32645" s="164"/>
    </row>
    <row r="32646" spans="5:28">
      <c r="J32646" s="161"/>
      <c r="AB32646" s="164"/>
    </row>
    <row r="32647" spans="5:28">
      <c r="J32647" s="161"/>
      <c r="AB32647" s="164"/>
    </row>
    <row r="32648" spans="5:28">
      <c r="J32648" s="161"/>
      <c r="AB32648" s="164"/>
    </row>
    <row r="32649" spans="5:28">
      <c r="J32649" s="161"/>
      <c r="AB32649" s="164"/>
    </row>
    <row r="32650" spans="5:28">
      <c r="J32650" s="161"/>
      <c r="AB32650" s="164"/>
    </row>
    <row r="32651" spans="5:28">
      <c r="J32651" s="161"/>
      <c r="AB32651" s="164"/>
    </row>
    <row r="32652" spans="5:28">
      <c r="E32652" s="166"/>
      <c r="J32652" s="161"/>
      <c r="AB32652" s="164"/>
    </row>
    <row r="32653" spans="5:28">
      <c r="E32653" s="166"/>
      <c r="J32653" s="161"/>
      <c r="AB32653" s="164"/>
    </row>
    <row r="32654" spans="5:28">
      <c r="J32654" s="161"/>
      <c r="AB32654" s="164"/>
    </row>
    <row r="32655" spans="5:28">
      <c r="J32655" s="161"/>
      <c r="AB32655" s="164"/>
    </row>
    <row r="32656" spans="5:28">
      <c r="J32656" s="161"/>
      <c r="AB32656" s="164"/>
    </row>
    <row r="32657" spans="10:28">
      <c r="J32657" s="161"/>
      <c r="AB32657" s="164"/>
    </row>
    <row r="32658" spans="10:28">
      <c r="J32658" s="161"/>
      <c r="AB32658" s="164"/>
    </row>
    <row r="32659" spans="10:28">
      <c r="J32659" s="161"/>
      <c r="AB32659" s="164"/>
    </row>
    <row r="32660" spans="10:28">
      <c r="J32660" s="161"/>
      <c r="AB32660" s="164"/>
    </row>
    <row r="32661" spans="10:28">
      <c r="J32661" s="161"/>
      <c r="AB32661" s="164"/>
    </row>
    <row r="32662" spans="10:28">
      <c r="J32662" s="161"/>
      <c r="AB32662" s="164"/>
    </row>
    <row r="32663" spans="10:28">
      <c r="J32663" s="161"/>
      <c r="AB32663" s="164"/>
    </row>
    <row r="32664" spans="10:28">
      <c r="J32664" s="161"/>
      <c r="AB32664" s="164"/>
    </row>
    <row r="32665" spans="10:28">
      <c r="J32665" s="161"/>
      <c r="AB32665" s="164"/>
    </row>
    <row r="32666" spans="10:28">
      <c r="J32666" s="161"/>
      <c r="AB32666" s="164"/>
    </row>
    <row r="32667" spans="10:28">
      <c r="J32667" s="161"/>
      <c r="AB32667" s="164"/>
    </row>
    <row r="32668" spans="10:28">
      <c r="J32668" s="161"/>
      <c r="AB32668" s="164"/>
    </row>
    <row r="32669" spans="10:28">
      <c r="J32669" s="161"/>
      <c r="AB32669" s="164"/>
    </row>
    <row r="32670" spans="10:28">
      <c r="J32670" s="161"/>
      <c r="AB32670" s="164"/>
    </row>
    <row r="32671" spans="10:28">
      <c r="J32671" s="161"/>
      <c r="AB32671" s="164"/>
    </row>
    <row r="32672" spans="10:28">
      <c r="J32672" s="161"/>
      <c r="AB32672" s="164"/>
    </row>
    <row r="32673" spans="10:28">
      <c r="J32673" s="161"/>
      <c r="AB32673" s="164"/>
    </row>
    <row r="32674" spans="10:28">
      <c r="J32674" s="161"/>
      <c r="AB32674" s="164"/>
    </row>
    <row r="32675" spans="10:28">
      <c r="J32675" s="161"/>
      <c r="AB32675" s="164"/>
    </row>
    <row r="32676" spans="10:28">
      <c r="J32676" s="161"/>
      <c r="AB32676" s="164"/>
    </row>
    <row r="32677" spans="10:28">
      <c r="J32677" s="161"/>
      <c r="AB32677" s="164"/>
    </row>
    <row r="32678" spans="10:28">
      <c r="J32678" s="161"/>
      <c r="AB32678" s="164"/>
    </row>
    <row r="32679" spans="10:28">
      <c r="J32679" s="161"/>
      <c r="AB32679" s="164"/>
    </row>
    <row r="32680" spans="10:28">
      <c r="J32680" s="161"/>
      <c r="AB32680" s="164"/>
    </row>
    <row r="32681" spans="10:28">
      <c r="J32681" s="161"/>
      <c r="AB32681" s="164"/>
    </row>
    <row r="32682" spans="10:28">
      <c r="J32682" s="161"/>
      <c r="AB32682" s="164"/>
    </row>
    <row r="32683" spans="10:28">
      <c r="J32683" s="161"/>
      <c r="AB32683" s="164"/>
    </row>
    <row r="32684" spans="10:28">
      <c r="J32684" s="161"/>
      <c r="AB32684" s="164"/>
    </row>
    <row r="32685" spans="10:28">
      <c r="J32685" s="161"/>
      <c r="AB32685" s="164"/>
    </row>
    <row r="32686" spans="10:28">
      <c r="J32686" s="161"/>
      <c r="AB32686" s="164"/>
    </row>
    <row r="32687" spans="10:28">
      <c r="J32687" s="161"/>
      <c r="AB32687" s="164"/>
    </row>
    <row r="32688" spans="10:28">
      <c r="J32688" s="161"/>
      <c r="AB32688" s="164"/>
    </row>
    <row r="32689" spans="10:28">
      <c r="J32689" s="161"/>
      <c r="AB32689" s="164"/>
    </row>
    <row r="32690" spans="10:28">
      <c r="J32690" s="161"/>
      <c r="AB32690" s="164"/>
    </row>
    <row r="32691" spans="10:28">
      <c r="J32691" s="161"/>
      <c r="AB32691" s="164"/>
    </row>
    <row r="32692" spans="10:28">
      <c r="J32692" s="161"/>
      <c r="AB32692" s="164"/>
    </row>
    <row r="32693" spans="10:28">
      <c r="J32693" s="161"/>
      <c r="AB32693" s="164"/>
    </row>
    <row r="32694" spans="10:28">
      <c r="J32694" s="161"/>
      <c r="AB32694" s="164"/>
    </row>
    <row r="32695" spans="10:28">
      <c r="J32695" s="161"/>
      <c r="AB32695" s="164"/>
    </row>
    <row r="32696" spans="10:28">
      <c r="J32696" s="161"/>
      <c r="AB32696" s="164"/>
    </row>
    <row r="32697" spans="10:28">
      <c r="J32697" s="161"/>
      <c r="AB32697" s="164"/>
    </row>
    <row r="32698" spans="10:28">
      <c r="J32698" s="161"/>
      <c r="AB32698" s="164"/>
    </row>
    <row r="32699" spans="10:28">
      <c r="J32699" s="161"/>
      <c r="AB32699" s="164"/>
    </row>
    <row r="32700" spans="10:28">
      <c r="J32700" s="161"/>
      <c r="AB32700" s="164"/>
    </row>
    <row r="32701" spans="10:28">
      <c r="J32701" s="161"/>
      <c r="AB32701" s="164"/>
    </row>
    <row r="32702" spans="10:28">
      <c r="J32702" s="161"/>
      <c r="AB32702" s="164"/>
    </row>
    <row r="32703" spans="10:28">
      <c r="J32703" s="161"/>
      <c r="AB32703" s="164"/>
    </row>
    <row r="32704" spans="10:28">
      <c r="J32704" s="161"/>
      <c r="AB32704" s="164"/>
    </row>
    <row r="32705" spans="10:28">
      <c r="J32705" s="161"/>
      <c r="AB32705" s="164"/>
    </row>
    <row r="32706" spans="10:28">
      <c r="J32706" s="161"/>
      <c r="AB32706" s="164"/>
    </row>
    <row r="32707" spans="10:28">
      <c r="J32707" s="161"/>
      <c r="AB32707" s="164"/>
    </row>
    <row r="32708" spans="10:28">
      <c r="J32708" s="161"/>
      <c r="AB32708" s="164"/>
    </row>
    <row r="32709" spans="10:28">
      <c r="J32709" s="161"/>
      <c r="AB32709" s="164"/>
    </row>
    <row r="32710" spans="10:28">
      <c r="J32710" s="161"/>
      <c r="AB32710" s="164"/>
    </row>
    <row r="32711" spans="10:28">
      <c r="J32711" s="161"/>
      <c r="AB32711" s="164"/>
    </row>
    <row r="32712" spans="10:28">
      <c r="J32712" s="161"/>
      <c r="AB32712" s="164"/>
    </row>
    <row r="32713" spans="10:28">
      <c r="J32713" s="161"/>
      <c r="AB32713" s="164"/>
    </row>
    <row r="32714" spans="10:28">
      <c r="J32714" s="161"/>
      <c r="AB32714" s="164"/>
    </row>
    <row r="32715" spans="10:28">
      <c r="J32715" s="161"/>
      <c r="AB32715" s="164"/>
    </row>
    <row r="32716" spans="10:28">
      <c r="J32716" s="161"/>
      <c r="AB32716" s="164"/>
    </row>
    <row r="32717" spans="10:28">
      <c r="J32717" s="161"/>
      <c r="AB32717" s="164"/>
    </row>
    <row r="32718" spans="10:28">
      <c r="J32718" s="161"/>
      <c r="AB32718" s="164"/>
    </row>
    <row r="32719" spans="10:28">
      <c r="J32719" s="161"/>
      <c r="AB32719" s="164"/>
    </row>
    <row r="32720" spans="10:28">
      <c r="J32720" s="161"/>
      <c r="AB32720" s="164"/>
    </row>
    <row r="32721" spans="10:28">
      <c r="J32721" s="161"/>
      <c r="AB32721" s="164"/>
    </row>
    <row r="32722" spans="10:28">
      <c r="J32722" s="161"/>
      <c r="AB32722" s="164"/>
    </row>
    <row r="32723" spans="10:28">
      <c r="J32723" s="161"/>
      <c r="AB32723" s="164"/>
    </row>
    <row r="32724" spans="10:28">
      <c r="J32724" s="161"/>
      <c r="AB32724" s="164"/>
    </row>
    <row r="32725" spans="10:28">
      <c r="J32725" s="161"/>
      <c r="AB32725" s="164"/>
    </row>
    <row r="32726" spans="10:28">
      <c r="J32726" s="161"/>
      <c r="AB32726" s="164"/>
    </row>
    <row r="32727" spans="10:28">
      <c r="J32727" s="161"/>
      <c r="AB32727" s="164"/>
    </row>
    <row r="32728" spans="10:28">
      <c r="J32728" s="161"/>
      <c r="AB32728" s="164"/>
    </row>
    <row r="32729" spans="10:28">
      <c r="J32729" s="161"/>
      <c r="AB32729" s="164"/>
    </row>
    <row r="32730" spans="10:28">
      <c r="J32730" s="161"/>
      <c r="AB32730" s="164"/>
    </row>
    <row r="32731" spans="10:28">
      <c r="J32731" s="161"/>
      <c r="AB32731" s="164"/>
    </row>
    <row r="32732" spans="10:28">
      <c r="J32732" s="161"/>
      <c r="AB32732" s="164"/>
    </row>
    <row r="32733" spans="10:28">
      <c r="J32733" s="161"/>
      <c r="AB32733" s="164"/>
    </row>
    <row r="32734" spans="10:28">
      <c r="J32734" s="161"/>
      <c r="AB32734" s="164"/>
    </row>
    <row r="32735" spans="10:28">
      <c r="J32735" s="161"/>
      <c r="AB32735" s="164"/>
    </row>
    <row r="32736" spans="10:28">
      <c r="J32736" s="161"/>
      <c r="AB32736" s="164"/>
    </row>
    <row r="32737" spans="5:28">
      <c r="J32737" s="161"/>
      <c r="AB32737" s="164"/>
    </row>
    <row r="32738" spans="5:28">
      <c r="J32738" s="161"/>
      <c r="AB32738" s="164"/>
    </row>
    <row r="32739" spans="5:28">
      <c r="J32739" s="161"/>
      <c r="AB32739" s="164"/>
    </row>
    <row r="32740" spans="5:28">
      <c r="E32740" s="166"/>
      <c r="J32740" s="161"/>
      <c r="AB32740" s="164"/>
    </row>
    <row r="32741" spans="5:28">
      <c r="E32741" s="166"/>
      <c r="J32741" s="161"/>
      <c r="AB32741" s="164"/>
    </row>
    <row r="32742" spans="5:28">
      <c r="E32742" s="166"/>
      <c r="J32742" s="161"/>
      <c r="AB32742" s="164"/>
    </row>
    <row r="32743" spans="5:28">
      <c r="E32743" s="166"/>
      <c r="J32743" s="161"/>
      <c r="AB32743" s="164"/>
    </row>
    <row r="32744" spans="5:28">
      <c r="J32744" s="161"/>
      <c r="AB32744" s="164"/>
    </row>
    <row r="32745" spans="5:28">
      <c r="J32745" s="161"/>
      <c r="AB32745" s="164"/>
    </row>
    <row r="32746" spans="5:28">
      <c r="J32746" s="161"/>
      <c r="AB32746" s="164"/>
    </row>
    <row r="32747" spans="5:28">
      <c r="J32747" s="161"/>
      <c r="AB32747" s="164"/>
    </row>
    <row r="32748" spans="5:28">
      <c r="J32748" s="161"/>
      <c r="AB32748" s="164"/>
    </row>
    <row r="32749" spans="5:28">
      <c r="J32749" s="161"/>
      <c r="AB32749" s="164"/>
    </row>
    <row r="32750" spans="5:28">
      <c r="J32750" s="161"/>
      <c r="AB32750" s="164"/>
    </row>
    <row r="32751" spans="5:28">
      <c r="J32751" s="161"/>
      <c r="AB32751" s="164"/>
    </row>
    <row r="32752" spans="5:28">
      <c r="J32752" s="161"/>
      <c r="AB32752" s="164"/>
    </row>
    <row r="32753" spans="10:28">
      <c r="J32753" s="161"/>
      <c r="AB32753" s="164"/>
    </row>
    <row r="32754" spans="10:28">
      <c r="J32754" s="161"/>
      <c r="AB32754" s="164"/>
    </row>
    <row r="32755" spans="10:28">
      <c r="J32755" s="161"/>
      <c r="AB32755" s="164"/>
    </row>
    <row r="32756" spans="10:28">
      <c r="J32756" s="161"/>
      <c r="AB32756" s="164"/>
    </row>
    <row r="32757" spans="10:28">
      <c r="J32757" s="161"/>
      <c r="AB32757" s="164"/>
    </row>
    <row r="32758" spans="10:28">
      <c r="J32758" s="161"/>
      <c r="AB32758" s="164"/>
    </row>
    <row r="32759" spans="10:28">
      <c r="J32759" s="161"/>
      <c r="AB32759" s="164"/>
    </row>
    <row r="32760" spans="10:28">
      <c r="J32760" s="161"/>
      <c r="AB32760" s="164"/>
    </row>
    <row r="32761" spans="10:28">
      <c r="J32761" s="161"/>
      <c r="AB32761" s="164"/>
    </row>
    <row r="32762" spans="10:28">
      <c r="J32762" s="161"/>
      <c r="AB32762" s="164"/>
    </row>
    <row r="32763" spans="10:28">
      <c r="J32763" s="161"/>
      <c r="AB32763" s="164"/>
    </row>
    <row r="32764" spans="10:28">
      <c r="J32764" s="161"/>
      <c r="AB32764" s="164"/>
    </row>
    <row r="32765" spans="10:28">
      <c r="J32765" s="161"/>
      <c r="AB32765" s="164"/>
    </row>
    <row r="32766" spans="10:28">
      <c r="J32766" s="161"/>
      <c r="AB32766" s="164"/>
    </row>
    <row r="32767" spans="10:28">
      <c r="J32767" s="161"/>
      <c r="AB32767" s="164"/>
    </row>
    <row r="32768" spans="10:28">
      <c r="J32768" s="161"/>
      <c r="AB32768" s="164"/>
    </row>
    <row r="32769" spans="10:28">
      <c r="J32769" s="161"/>
      <c r="AB32769" s="164"/>
    </row>
    <row r="32770" spans="10:28">
      <c r="J32770" s="161"/>
      <c r="AB32770" s="164"/>
    </row>
    <row r="32771" spans="10:28">
      <c r="J32771" s="161"/>
      <c r="AB32771" s="164"/>
    </row>
    <row r="32772" spans="10:28">
      <c r="J32772" s="161"/>
      <c r="AB32772" s="164"/>
    </row>
    <row r="32773" spans="10:28">
      <c r="J32773" s="161"/>
      <c r="AB32773" s="164"/>
    </row>
    <row r="32774" spans="10:28">
      <c r="J32774" s="161"/>
      <c r="AB32774" s="164"/>
    </row>
    <row r="32775" spans="10:28">
      <c r="J32775" s="161"/>
      <c r="AB32775" s="164"/>
    </row>
    <row r="32776" spans="10:28">
      <c r="J32776" s="161"/>
      <c r="AB32776" s="164"/>
    </row>
    <row r="32777" spans="10:28">
      <c r="J32777" s="161"/>
      <c r="AB32777" s="164"/>
    </row>
    <row r="32778" spans="10:28">
      <c r="J32778" s="161"/>
      <c r="AB32778" s="164"/>
    </row>
    <row r="32779" spans="10:28">
      <c r="J32779" s="161"/>
      <c r="AB32779" s="164"/>
    </row>
    <row r="32780" spans="10:28">
      <c r="J32780" s="161"/>
      <c r="AB32780" s="164"/>
    </row>
    <row r="32781" spans="10:28">
      <c r="J32781" s="161"/>
      <c r="AB32781" s="164"/>
    </row>
    <row r="32782" spans="10:28">
      <c r="J32782" s="161"/>
      <c r="AB32782" s="164"/>
    </row>
    <row r="32783" spans="10:28">
      <c r="J32783" s="161"/>
      <c r="AB32783" s="164"/>
    </row>
    <row r="32784" spans="10:28">
      <c r="J32784" s="161"/>
      <c r="AB32784" s="164"/>
    </row>
    <row r="32785" spans="5:28">
      <c r="E32785" s="166"/>
      <c r="J32785" s="161"/>
      <c r="AB32785" s="164"/>
    </row>
    <row r="32786" spans="5:28">
      <c r="E32786" s="166"/>
      <c r="J32786" s="161"/>
      <c r="AB32786" s="164"/>
    </row>
    <row r="32787" spans="5:28">
      <c r="E32787" s="166"/>
      <c r="J32787" s="161"/>
      <c r="AB32787" s="164"/>
    </row>
    <row r="32788" spans="5:28">
      <c r="E32788" s="166"/>
      <c r="J32788" s="161"/>
      <c r="AB32788" s="164"/>
    </row>
    <row r="32789" spans="5:28">
      <c r="E32789" s="166"/>
      <c r="J32789" s="161"/>
      <c r="AB32789" s="164"/>
    </row>
    <row r="32790" spans="5:28">
      <c r="E32790" s="166"/>
      <c r="J32790" s="161"/>
      <c r="AB32790" s="164"/>
    </row>
    <row r="32791" spans="5:28">
      <c r="J32791" s="161"/>
      <c r="AB32791" s="164"/>
    </row>
    <row r="32792" spans="5:28">
      <c r="J32792" s="161"/>
      <c r="AB32792" s="164"/>
    </row>
    <row r="32793" spans="5:28">
      <c r="J32793" s="161"/>
      <c r="AB32793" s="164"/>
    </row>
    <row r="32794" spans="5:28">
      <c r="J32794" s="161"/>
      <c r="AB32794" s="164"/>
    </row>
    <row r="32795" spans="5:28">
      <c r="J32795" s="161"/>
      <c r="AB32795" s="164"/>
    </row>
    <row r="32796" spans="5:28">
      <c r="J32796" s="161"/>
      <c r="AB32796" s="164"/>
    </row>
    <row r="32797" spans="5:28">
      <c r="J32797" s="161"/>
      <c r="AB32797" s="164"/>
    </row>
    <row r="32798" spans="5:28">
      <c r="J32798" s="161"/>
      <c r="AB32798" s="164"/>
    </row>
    <row r="32799" spans="5:28">
      <c r="J32799" s="161"/>
      <c r="AB32799" s="164"/>
    </row>
    <row r="32800" spans="5:28">
      <c r="J32800" s="161"/>
      <c r="AB32800" s="164"/>
    </row>
    <row r="32801" spans="10:28">
      <c r="J32801" s="161"/>
      <c r="AB32801" s="164"/>
    </row>
    <row r="32802" spans="10:28">
      <c r="J32802" s="161"/>
      <c r="AB32802" s="164"/>
    </row>
    <row r="32803" spans="10:28">
      <c r="J32803" s="161"/>
      <c r="AB32803" s="164"/>
    </row>
    <row r="32804" spans="10:28">
      <c r="J32804" s="161"/>
      <c r="AB32804" s="164"/>
    </row>
    <row r="32805" spans="10:28">
      <c r="J32805" s="161"/>
      <c r="AB32805" s="164"/>
    </row>
    <row r="32806" spans="10:28">
      <c r="J32806" s="161"/>
      <c r="AB32806" s="164"/>
    </row>
    <row r="32807" spans="10:28">
      <c r="J32807" s="161"/>
      <c r="AB32807" s="164"/>
    </row>
    <row r="32808" spans="10:28">
      <c r="J32808" s="161"/>
      <c r="AB32808" s="164"/>
    </row>
    <row r="32809" spans="10:28">
      <c r="J32809" s="161"/>
      <c r="AB32809" s="164"/>
    </row>
    <row r="32810" spans="10:28">
      <c r="J32810" s="161"/>
      <c r="AB32810" s="164"/>
    </row>
    <row r="32811" spans="10:28">
      <c r="J32811" s="161"/>
      <c r="AB32811" s="164"/>
    </row>
    <row r="32812" spans="10:28">
      <c r="J32812" s="161"/>
      <c r="AB32812" s="164"/>
    </row>
    <row r="32813" spans="10:28">
      <c r="J32813" s="161"/>
      <c r="AB32813" s="164"/>
    </row>
    <row r="32814" spans="10:28">
      <c r="J32814" s="161"/>
      <c r="AB32814" s="164"/>
    </row>
    <row r="32815" spans="10:28">
      <c r="J32815" s="161"/>
      <c r="AB32815" s="164"/>
    </row>
    <row r="32816" spans="10:28">
      <c r="J32816" s="161"/>
      <c r="AB32816" s="164"/>
    </row>
    <row r="32817" spans="5:28">
      <c r="E32817" s="166"/>
      <c r="J32817" s="161"/>
      <c r="AB32817" s="164"/>
    </row>
    <row r="32818" spans="5:28">
      <c r="J32818" s="161"/>
      <c r="AB32818" s="164"/>
    </row>
    <row r="32819" spans="5:28">
      <c r="J32819" s="161"/>
      <c r="AB32819" s="164"/>
    </row>
    <row r="32820" spans="5:28">
      <c r="J32820" s="161"/>
      <c r="AB32820" s="164"/>
    </row>
    <row r="32821" spans="5:28">
      <c r="J32821" s="161"/>
      <c r="AB32821" s="164"/>
    </row>
    <row r="32822" spans="5:28">
      <c r="J32822" s="161"/>
      <c r="AB32822" s="164"/>
    </row>
    <row r="32823" spans="5:28">
      <c r="J32823" s="161"/>
      <c r="AB32823" s="164"/>
    </row>
    <row r="32824" spans="5:28">
      <c r="J32824" s="161"/>
      <c r="AB32824" s="164"/>
    </row>
    <row r="32825" spans="5:28">
      <c r="J32825" s="161"/>
      <c r="AB32825" s="164"/>
    </row>
    <row r="32826" spans="5:28">
      <c r="J32826" s="161"/>
      <c r="AB32826" s="164"/>
    </row>
    <row r="32827" spans="5:28">
      <c r="J32827" s="161"/>
      <c r="AB32827" s="164"/>
    </row>
    <row r="32828" spans="5:28">
      <c r="J32828" s="161"/>
      <c r="AB32828" s="164"/>
    </row>
    <row r="32829" spans="5:28">
      <c r="J32829" s="161"/>
      <c r="AB32829" s="164"/>
    </row>
    <row r="32830" spans="5:28">
      <c r="J32830" s="161"/>
      <c r="AB32830" s="164"/>
    </row>
    <row r="32831" spans="5:28">
      <c r="J32831" s="161"/>
      <c r="AB32831" s="164"/>
    </row>
    <row r="32832" spans="5:28">
      <c r="J32832" s="161"/>
      <c r="AB32832" s="164"/>
    </row>
    <row r="32833" spans="10:28">
      <c r="J32833" s="161"/>
      <c r="AB32833" s="164"/>
    </row>
    <row r="32834" spans="10:28">
      <c r="J32834" s="161"/>
      <c r="AB32834" s="164"/>
    </row>
    <row r="32835" spans="10:28">
      <c r="J32835" s="161"/>
      <c r="AB32835" s="164"/>
    </row>
    <row r="32836" spans="10:28">
      <c r="J32836" s="161"/>
      <c r="AB32836" s="164"/>
    </row>
    <row r="32837" spans="10:28">
      <c r="J32837" s="161"/>
      <c r="AB32837" s="164"/>
    </row>
    <row r="32838" spans="10:28">
      <c r="J32838" s="161"/>
      <c r="AB32838" s="164"/>
    </row>
    <row r="32839" spans="10:28">
      <c r="J32839" s="161"/>
      <c r="AB32839" s="164"/>
    </row>
    <row r="32840" spans="10:28">
      <c r="J32840" s="161"/>
      <c r="AB32840" s="164"/>
    </row>
    <row r="32841" spans="10:28">
      <c r="J32841" s="161"/>
      <c r="AB32841" s="164"/>
    </row>
    <row r="32842" spans="10:28">
      <c r="J32842" s="161"/>
      <c r="AB32842" s="164"/>
    </row>
    <row r="32843" spans="10:28">
      <c r="J32843" s="161"/>
      <c r="AB32843" s="164"/>
    </row>
    <row r="32844" spans="10:28">
      <c r="J32844" s="161"/>
      <c r="AB32844" s="164"/>
    </row>
    <row r="32845" spans="10:28">
      <c r="J32845" s="161"/>
      <c r="AB32845" s="164"/>
    </row>
    <row r="32846" spans="10:28">
      <c r="J32846" s="161"/>
      <c r="AB32846" s="164"/>
    </row>
    <row r="32847" spans="10:28">
      <c r="J32847" s="161"/>
      <c r="AB32847" s="164"/>
    </row>
    <row r="32848" spans="10:28">
      <c r="J32848" s="161"/>
      <c r="AB32848" s="164"/>
    </row>
    <row r="32849" spans="10:28">
      <c r="J32849" s="161"/>
      <c r="AB32849" s="164"/>
    </row>
    <row r="32850" spans="10:28">
      <c r="J32850" s="161"/>
      <c r="AB32850" s="164"/>
    </row>
    <row r="32851" spans="10:28">
      <c r="J32851" s="161"/>
      <c r="AB32851" s="164"/>
    </row>
    <row r="32852" spans="10:28">
      <c r="J32852" s="161"/>
      <c r="AB32852" s="164"/>
    </row>
    <row r="32853" spans="10:28">
      <c r="J32853" s="161"/>
      <c r="AB32853" s="164"/>
    </row>
    <row r="32854" spans="10:28">
      <c r="J32854" s="161"/>
      <c r="AB32854" s="164"/>
    </row>
    <row r="32855" spans="10:28">
      <c r="J32855" s="161"/>
      <c r="AB32855" s="164"/>
    </row>
    <row r="32856" spans="10:28">
      <c r="J32856" s="161"/>
      <c r="AB32856" s="164"/>
    </row>
    <row r="32857" spans="10:28">
      <c r="J32857" s="161"/>
      <c r="AB32857" s="164"/>
    </row>
    <row r="32858" spans="10:28">
      <c r="J32858" s="161"/>
      <c r="AB32858" s="164"/>
    </row>
    <row r="32859" spans="10:28">
      <c r="J32859" s="161"/>
      <c r="AB32859" s="164"/>
    </row>
    <row r="32860" spans="10:28">
      <c r="J32860" s="161"/>
      <c r="AB32860" s="164"/>
    </row>
    <row r="32861" spans="10:28">
      <c r="J32861" s="161"/>
      <c r="AB32861" s="164"/>
    </row>
    <row r="32862" spans="10:28">
      <c r="J32862" s="161"/>
      <c r="AB32862" s="164"/>
    </row>
    <row r="32863" spans="10:28">
      <c r="J32863" s="161"/>
      <c r="AB32863" s="164"/>
    </row>
    <row r="32864" spans="10:28">
      <c r="J32864" s="161"/>
      <c r="AB32864" s="164"/>
    </row>
    <row r="32865" spans="10:28">
      <c r="J32865" s="161"/>
      <c r="AB32865" s="164"/>
    </row>
    <row r="32866" spans="10:28">
      <c r="J32866" s="161"/>
      <c r="AB32866" s="164"/>
    </row>
    <row r="32867" spans="10:28">
      <c r="J32867" s="161"/>
      <c r="AB32867" s="164"/>
    </row>
    <row r="32868" spans="10:28">
      <c r="J32868" s="161"/>
      <c r="AB32868" s="164"/>
    </row>
    <row r="32869" spans="10:28">
      <c r="J32869" s="161"/>
      <c r="AB32869" s="164"/>
    </row>
    <row r="32870" spans="10:28">
      <c r="J32870" s="161"/>
      <c r="R32870" s="166"/>
      <c r="AB32870" s="164"/>
    </row>
    <row r="32871" spans="10:28">
      <c r="J32871" s="161"/>
      <c r="AB32871" s="164"/>
    </row>
    <row r="32872" spans="10:28">
      <c r="J32872" s="161"/>
      <c r="AB32872" s="164"/>
    </row>
    <row r="32873" spans="10:28">
      <c r="J32873" s="161"/>
      <c r="AB32873" s="164"/>
    </row>
    <row r="32874" spans="10:28">
      <c r="J32874" s="161"/>
      <c r="AB32874" s="164"/>
    </row>
    <row r="32875" spans="10:28">
      <c r="J32875" s="161"/>
      <c r="AB32875" s="164"/>
    </row>
    <row r="32876" spans="10:28">
      <c r="J32876" s="161"/>
      <c r="AB32876" s="164"/>
    </row>
    <row r="32877" spans="10:28">
      <c r="J32877" s="161"/>
      <c r="R32877" s="166"/>
      <c r="AB32877" s="164"/>
    </row>
    <row r="32878" spans="10:28">
      <c r="J32878" s="161"/>
      <c r="AB32878" s="164"/>
    </row>
    <row r="32879" spans="10:28">
      <c r="J32879" s="161"/>
      <c r="AB32879" s="164"/>
    </row>
    <row r="32880" spans="10:28">
      <c r="J32880" s="161"/>
      <c r="AB32880" s="164"/>
    </row>
    <row r="32881" spans="10:28">
      <c r="J32881" s="161"/>
      <c r="AB32881" s="164"/>
    </row>
    <row r="32882" spans="10:28">
      <c r="J32882" s="161"/>
      <c r="AB32882" s="164"/>
    </row>
    <row r="32883" spans="10:28">
      <c r="J32883" s="161"/>
      <c r="AB32883" s="164"/>
    </row>
    <row r="32884" spans="10:28">
      <c r="J32884" s="161"/>
      <c r="AB32884" s="164"/>
    </row>
    <row r="32885" spans="10:28">
      <c r="J32885" s="161"/>
      <c r="AB32885" s="164"/>
    </row>
    <row r="32886" spans="10:28">
      <c r="J32886" s="161"/>
      <c r="AB32886" s="164"/>
    </row>
    <row r="32887" spans="10:28">
      <c r="J32887" s="161"/>
      <c r="AB32887" s="164"/>
    </row>
    <row r="32888" spans="10:28">
      <c r="J32888" s="161"/>
      <c r="AB32888" s="164"/>
    </row>
    <row r="32889" spans="10:28">
      <c r="J32889" s="161"/>
      <c r="AB32889" s="164"/>
    </row>
    <row r="32890" spans="10:28">
      <c r="J32890" s="161"/>
      <c r="AB32890" s="164"/>
    </row>
    <row r="32891" spans="10:28">
      <c r="J32891" s="161"/>
      <c r="AB32891" s="164"/>
    </row>
    <row r="32892" spans="10:28">
      <c r="J32892" s="161"/>
      <c r="AB32892" s="164"/>
    </row>
    <row r="32893" spans="10:28">
      <c r="J32893" s="161"/>
      <c r="AB32893" s="164"/>
    </row>
    <row r="32894" spans="10:28">
      <c r="J32894" s="161"/>
      <c r="AB32894" s="164"/>
    </row>
    <row r="32895" spans="10:28">
      <c r="J32895" s="161"/>
      <c r="AB32895" s="164"/>
    </row>
    <row r="32896" spans="10:28">
      <c r="J32896" s="161"/>
      <c r="AB32896" s="164"/>
    </row>
    <row r="32897" spans="10:28">
      <c r="J32897" s="161"/>
      <c r="AB32897" s="164"/>
    </row>
    <row r="32898" spans="10:28">
      <c r="J32898" s="161"/>
      <c r="AB32898" s="164"/>
    </row>
    <row r="32899" spans="10:28">
      <c r="J32899" s="161"/>
      <c r="AB32899" s="164"/>
    </row>
    <row r="32900" spans="10:28">
      <c r="J32900" s="161"/>
      <c r="AB32900" s="164"/>
    </row>
    <row r="32901" spans="10:28">
      <c r="J32901" s="161"/>
      <c r="AB32901" s="164"/>
    </row>
    <row r="32902" spans="10:28">
      <c r="J32902" s="161"/>
      <c r="AB32902" s="164"/>
    </row>
    <row r="32903" spans="10:28">
      <c r="J32903" s="161"/>
      <c r="AB32903" s="164"/>
    </row>
    <row r="32904" spans="10:28">
      <c r="J32904" s="161"/>
      <c r="AB32904" s="164"/>
    </row>
    <row r="32905" spans="10:28">
      <c r="J32905" s="161"/>
      <c r="AB32905" s="164"/>
    </row>
    <row r="32906" spans="10:28">
      <c r="J32906" s="161"/>
      <c r="AB32906" s="164"/>
    </row>
    <row r="32907" spans="10:28">
      <c r="J32907" s="161"/>
      <c r="AB32907" s="164"/>
    </row>
    <row r="32908" spans="10:28">
      <c r="J32908" s="161"/>
      <c r="R32908" s="166"/>
      <c r="AB32908" s="164"/>
    </row>
    <row r="32909" spans="10:28">
      <c r="J32909" s="161"/>
      <c r="AB32909" s="164"/>
    </row>
    <row r="32910" spans="10:28">
      <c r="J32910" s="161"/>
      <c r="AB32910" s="164"/>
    </row>
    <row r="32911" spans="10:28">
      <c r="J32911" s="161"/>
      <c r="AB32911" s="164"/>
    </row>
    <row r="32912" spans="10:28">
      <c r="J32912" s="161"/>
      <c r="AB32912" s="164"/>
    </row>
    <row r="32913" spans="10:28">
      <c r="J32913" s="161"/>
      <c r="AB32913" s="164"/>
    </row>
    <row r="32914" spans="10:28">
      <c r="J32914" s="161"/>
      <c r="AB32914" s="164"/>
    </row>
    <row r="32915" spans="10:28">
      <c r="J32915" s="161"/>
      <c r="R32915" s="166"/>
      <c r="AB32915" s="164"/>
    </row>
    <row r="32916" spans="10:28">
      <c r="J32916" s="161"/>
      <c r="AB32916" s="164"/>
    </row>
    <row r="32917" spans="10:28">
      <c r="J32917" s="161"/>
      <c r="AB32917" s="164"/>
    </row>
    <row r="32918" spans="10:28">
      <c r="J32918" s="161"/>
      <c r="AB32918" s="164"/>
    </row>
    <row r="32919" spans="10:28">
      <c r="J32919" s="161"/>
      <c r="AB32919" s="164"/>
    </row>
    <row r="32920" spans="10:28">
      <c r="J32920" s="161"/>
      <c r="AB32920" s="164"/>
    </row>
    <row r="32921" spans="10:28">
      <c r="J32921" s="161"/>
      <c r="AB32921" s="164"/>
    </row>
    <row r="32922" spans="10:28">
      <c r="J32922" s="161"/>
      <c r="AB32922" s="164"/>
    </row>
    <row r="32923" spans="10:28">
      <c r="J32923" s="161"/>
      <c r="AB32923" s="164"/>
    </row>
    <row r="32924" spans="10:28">
      <c r="J32924" s="161"/>
      <c r="AB32924" s="164"/>
    </row>
    <row r="32925" spans="10:28">
      <c r="J32925" s="161"/>
      <c r="AB32925" s="164"/>
    </row>
    <row r="32926" spans="10:28">
      <c r="J32926" s="161"/>
      <c r="AB32926" s="164"/>
    </row>
    <row r="32927" spans="10:28">
      <c r="J32927" s="161"/>
      <c r="AB32927" s="164"/>
    </row>
    <row r="32928" spans="10:28">
      <c r="J32928" s="161"/>
      <c r="AB32928" s="164"/>
    </row>
    <row r="32929" spans="10:28">
      <c r="J32929" s="161"/>
      <c r="AB32929" s="164"/>
    </row>
    <row r="32930" spans="10:28">
      <c r="J32930" s="161"/>
      <c r="AB32930" s="164"/>
    </row>
    <row r="32931" spans="10:28">
      <c r="J32931" s="161"/>
      <c r="AB32931" s="164"/>
    </row>
    <row r="32932" spans="10:28">
      <c r="J32932" s="161"/>
      <c r="AB32932" s="164"/>
    </row>
    <row r="32933" spans="10:28">
      <c r="J32933" s="161"/>
      <c r="AB32933" s="164"/>
    </row>
    <row r="32934" spans="10:28">
      <c r="J32934" s="161"/>
      <c r="AB32934" s="164"/>
    </row>
    <row r="32935" spans="10:28">
      <c r="J32935" s="161"/>
      <c r="AB32935" s="164"/>
    </row>
    <row r="32936" spans="10:28">
      <c r="J32936" s="161"/>
      <c r="AB32936" s="164"/>
    </row>
    <row r="32937" spans="10:28">
      <c r="J32937" s="161"/>
      <c r="AB32937" s="164"/>
    </row>
    <row r="32938" spans="10:28">
      <c r="J32938" s="161"/>
      <c r="AB32938" s="164"/>
    </row>
    <row r="32939" spans="10:28">
      <c r="J32939" s="161"/>
      <c r="AB32939" s="164"/>
    </row>
    <row r="32940" spans="10:28">
      <c r="J32940" s="161"/>
      <c r="AB32940" s="164"/>
    </row>
    <row r="32941" spans="10:28">
      <c r="J32941" s="161"/>
      <c r="AB32941" s="164"/>
    </row>
    <row r="32942" spans="10:28">
      <c r="J32942" s="161"/>
      <c r="AB32942" s="164"/>
    </row>
    <row r="32943" spans="10:28">
      <c r="J32943" s="161"/>
      <c r="AB32943" s="164"/>
    </row>
    <row r="32944" spans="10:28">
      <c r="J32944" s="161"/>
      <c r="AB32944" s="164"/>
    </row>
    <row r="32945" spans="10:28">
      <c r="J32945" s="161"/>
      <c r="AB32945" s="164"/>
    </row>
    <row r="32946" spans="10:28">
      <c r="J32946" s="161"/>
      <c r="AB32946" s="164"/>
    </row>
    <row r="32947" spans="10:28">
      <c r="J32947" s="161"/>
      <c r="AB32947" s="164"/>
    </row>
    <row r="32948" spans="10:28">
      <c r="J32948" s="161"/>
      <c r="AB32948" s="164"/>
    </row>
    <row r="32949" spans="10:28">
      <c r="J32949" s="161"/>
      <c r="AB32949" s="164"/>
    </row>
    <row r="32950" spans="10:28">
      <c r="J32950" s="161"/>
      <c r="AB32950" s="164"/>
    </row>
    <row r="32951" spans="10:28">
      <c r="J32951" s="161"/>
      <c r="AB32951" s="164"/>
    </row>
    <row r="32952" spans="10:28">
      <c r="J32952" s="161"/>
      <c r="AB32952" s="164"/>
    </row>
    <row r="32953" spans="10:28">
      <c r="J32953" s="161"/>
      <c r="AB32953" s="164"/>
    </row>
    <row r="32954" spans="10:28">
      <c r="J32954" s="161"/>
      <c r="AB32954" s="164"/>
    </row>
    <row r="32955" spans="10:28">
      <c r="J32955" s="161"/>
      <c r="AB32955" s="164"/>
    </row>
    <row r="32956" spans="10:28">
      <c r="J32956" s="161"/>
      <c r="AB32956" s="164"/>
    </row>
    <row r="32957" spans="10:28">
      <c r="J32957" s="161"/>
      <c r="AB32957" s="164"/>
    </row>
    <row r="32958" spans="10:28">
      <c r="J32958" s="161"/>
      <c r="AB32958" s="164"/>
    </row>
    <row r="32959" spans="10:28">
      <c r="J32959" s="161"/>
      <c r="AB32959" s="164"/>
    </row>
    <row r="32960" spans="10:28">
      <c r="J32960" s="161"/>
      <c r="AB32960" s="164"/>
    </row>
    <row r="32961" spans="5:28">
      <c r="J32961" s="161"/>
      <c r="AB32961" s="164"/>
    </row>
    <row r="32962" spans="5:28">
      <c r="E32962" s="166"/>
      <c r="J32962" s="161"/>
      <c r="AB32962" s="164"/>
    </row>
    <row r="32963" spans="5:28">
      <c r="E32963" s="166"/>
      <c r="J32963" s="161"/>
      <c r="AB32963" s="164"/>
    </row>
    <row r="32964" spans="5:28">
      <c r="E32964" s="166"/>
      <c r="J32964" s="161"/>
      <c r="AB32964" s="164"/>
    </row>
    <row r="32965" spans="5:28">
      <c r="E32965" s="166"/>
      <c r="J32965" s="161"/>
      <c r="AB32965" s="164"/>
    </row>
    <row r="32966" spans="5:28">
      <c r="E32966" s="166"/>
      <c r="J32966" s="161"/>
      <c r="AB32966" s="164"/>
    </row>
    <row r="32967" spans="5:28">
      <c r="E32967" s="166"/>
      <c r="J32967" s="161"/>
      <c r="AB32967" s="164"/>
    </row>
    <row r="32968" spans="5:28">
      <c r="E32968" s="166"/>
      <c r="J32968" s="161"/>
      <c r="AB32968" s="164"/>
    </row>
    <row r="32969" spans="5:28">
      <c r="E32969" s="166"/>
      <c r="J32969" s="161"/>
      <c r="AB32969" s="164"/>
    </row>
    <row r="32970" spans="5:28">
      <c r="E32970" s="166"/>
      <c r="J32970" s="161"/>
      <c r="AB32970" s="164"/>
    </row>
    <row r="32971" spans="5:28">
      <c r="J32971" s="161"/>
      <c r="AB32971" s="164"/>
    </row>
    <row r="32972" spans="5:28">
      <c r="J32972" s="161"/>
      <c r="AB32972" s="164"/>
    </row>
    <row r="32973" spans="5:28">
      <c r="J32973" s="161"/>
      <c r="AB32973" s="164"/>
    </row>
    <row r="32974" spans="5:28">
      <c r="J32974" s="161"/>
      <c r="AB32974" s="164"/>
    </row>
    <row r="32975" spans="5:28">
      <c r="E32975" s="166"/>
      <c r="J32975" s="161"/>
      <c r="AB32975" s="164"/>
    </row>
    <row r="32976" spans="5:28">
      <c r="E32976" s="166"/>
      <c r="J32976" s="161"/>
      <c r="AB32976" s="164"/>
    </row>
    <row r="32977" spans="5:28">
      <c r="J32977" s="161"/>
      <c r="AB32977" s="164"/>
    </row>
    <row r="32978" spans="5:28">
      <c r="E32978" s="166"/>
      <c r="J32978" s="161"/>
      <c r="AB32978" s="164"/>
    </row>
    <row r="32979" spans="5:28">
      <c r="J32979" s="161"/>
      <c r="AB32979" s="164"/>
    </row>
    <row r="32980" spans="5:28">
      <c r="J32980" s="161"/>
      <c r="AB32980" s="164"/>
    </row>
    <row r="32981" spans="5:28">
      <c r="J32981" s="161"/>
      <c r="AB32981" s="164"/>
    </row>
    <row r="32982" spans="5:28">
      <c r="J32982" s="161"/>
      <c r="AB32982" s="164"/>
    </row>
    <row r="32983" spans="5:28">
      <c r="J32983" s="161"/>
      <c r="AB32983" s="164"/>
    </row>
    <row r="32984" spans="5:28">
      <c r="J32984" s="161"/>
      <c r="AB32984" s="164"/>
    </row>
    <row r="32985" spans="5:28">
      <c r="E32985" s="166"/>
      <c r="J32985" s="161"/>
      <c r="AB32985" s="164"/>
    </row>
    <row r="32986" spans="5:28">
      <c r="J32986" s="161"/>
      <c r="AB32986" s="164"/>
    </row>
    <row r="32987" spans="5:28">
      <c r="J32987" s="161"/>
      <c r="AB32987" s="164"/>
    </row>
    <row r="32988" spans="5:28">
      <c r="J32988" s="161"/>
      <c r="AB32988" s="164"/>
    </row>
    <row r="32989" spans="5:28">
      <c r="J32989" s="161"/>
      <c r="AB32989" s="164"/>
    </row>
    <row r="32990" spans="5:28">
      <c r="J32990" s="161"/>
      <c r="AB32990" s="164"/>
    </row>
    <row r="32991" spans="5:28">
      <c r="J32991" s="161"/>
      <c r="AB32991" s="164"/>
    </row>
    <row r="32992" spans="5:28">
      <c r="J32992" s="161"/>
      <c r="AB32992" s="164"/>
    </row>
    <row r="32993" spans="1:34">
      <c r="A32993" s="154"/>
      <c r="B32993" s="154"/>
      <c r="C32993" s="154"/>
      <c r="D32993" s="154"/>
      <c r="E32993" s="159"/>
      <c r="F32993" s="154"/>
      <c r="G32993" s="155"/>
      <c r="H32993" s="155"/>
      <c r="I32993" s="154"/>
      <c r="J32993" s="156"/>
      <c r="K32993" s="154"/>
      <c r="L32993" s="168"/>
      <c r="M32993" s="154"/>
      <c r="N32993" s="157"/>
      <c r="O32993" s="157"/>
      <c r="P32993" s="152"/>
      <c r="Q32993" s="154"/>
      <c r="R32993" s="154"/>
      <c r="S32993" s="154"/>
      <c r="T32993" s="154"/>
      <c r="U32993" s="154"/>
      <c r="V32993" s="154"/>
      <c r="W32993" s="154"/>
      <c r="X32993" s="154"/>
      <c r="Y32993" s="154"/>
      <c r="Z32993" s="154"/>
      <c r="AA32993" s="154"/>
      <c r="AB32993" s="169"/>
      <c r="AC32993" s="154"/>
      <c r="AD32993" s="158"/>
      <c r="AE32993" s="154"/>
      <c r="AF32993" s="154"/>
      <c r="AG32993" s="154"/>
      <c r="AH32993" s="154"/>
    </row>
    <row r="32994" spans="1:34">
      <c r="A32994" s="154"/>
      <c r="B32994" s="154"/>
      <c r="C32994" s="154"/>
      <c r="D32994" s="154"/>
      <c r="E32994" s="159"/>
      <c r="F32994" s="154"/>
      <c r="G32994" s="155"/>
      <c r="H32994" s="155"/>
      <c r="I32994" s="154"/>
      <c r="J32994" s="156"/>
      <c r="K32994" s="154"/>
      <c r="L32994" s="168"/>
      <c r="M32994" s="154"/>
      <c r="N32994" s="157"/>
      <c r="O32994" s="157"/>
      <c r="P32994" s="152"/>
      <c r="Q32994" s="154"/>
      <c r="R32994" s="154"/>
      <c r="S32994" s="154"/>
      <c r="T32994" s="154"/>
      <c r="U32994" s="154"/>
      <c r="V32994" s="154"/>
      <c r="W32994" s="154"/>
      <c r="X32994" s="154"/>
      <c r="Y32994" s="154"/>
      <c r="Z32994" s="154"/>
      <c r="AA32994" s="154"/>
      <c r="AB32994" s="169"/>
      <c r="AC32994" s="154"/>
      <c r="AD32994" s="158"/>
      <c r="AE32994" s="154"/>
      <c r="AF32994" s="154"/>
      <c r="AG32994" s="154"/>
      <c r="AH32994" s="154"/>
    </row>
    <row r="32995" spans="1:34">
      <c r="A32995" s="154"/>
      <c r="B32995" s="154"/>
      <c r="C32995" s="154"/>
      <c r="D32995" s="154"/>
      <c r="E32995" s="154"/>
      <c r="F32995" s="154"/>
      <c r="G32995" s="155"/>
      <c r="H32995" s="155"/>
      <c r="I32995" s="154"/>
      <c r="J32995" s="156"/>
      <c r="K32995" s="154"/>
      <c r="L32995" s="168"/>
      <c r="M32995" s="154"/>
      <c r="N32995" s="157"/>
      <c r="O32995" s="157"/>
      <c r="P32995" s="152"/>
      <c r="Q32995" s="154"/>
      <c r="R32995" s="154"/>
      <c r="S32995" s="154"/>
      <c r="T32995" s="154"/>
      <c r="U32995" s="154"/>
      <c r="V32995" s="154"/>
      <c r="W32995" s="154"/>
      <c r="X32995" s="154"/>
      <c r="Y32995" s="154"/>
      <c r="Z32995" s="154"/>
      <c r="AA32995" s="154"/>
      <c r="AB32995" s="169"/>
      <c r="AC32995" s="154"/>
      <c r="AD32995" s="158"/>
      <c r="AE32995" s="154"/>
      <c r="AF32995" s="154"/>
      <c r="AG32995" s="154"/>
      <c r="AH32995" s="154"/>
    </row>
    <row r="32996" spans="1:34">
      <c r="A32996" s="154"/>
      <c r="B32996" s="154"/>
      <c r="C32996" s="154"/>
      <c r="D32996" s="154"/>
      <c r="E32996" s="159"/>
      <c r="F32996" s="154"/>
      <c r="G32996" s="155"/>
      <c r="H32996" s="155"/>
      <c r="I32996" s="154"/>
      <c r="J32996" s="156"/>
      <c r="K32996" s="154"/>
      <c r="L32996" s="168"/>
      <c r="M32996" s="154"/>
      <c r="N32996" s="157"/>
      <c r="O32996" s="157"/>
      <c r="P32996" s="152"/>
      <c r="Q32996" s="154"/>
      <c r="R32996" s="154"/>
      <c r="S32996" s="154"/>
      <c r="T32996" s="154"/>
      <c r="U32996" s="154"/>
      <c r="V32996" s="154"/>
      <c r="W32996" s="154"/>
      <c r="X32996" s="154"/>
      <c r="Y32996" s="154"/>
      <c r="Z32996" s="154"/>
      <c r="AA32996" s="154"/>
      <c r="AB32996" s="169"/>
      <c r="AC32996" s="154"/>
      <c r="AD32996" s="158"/>
      <c r="AE32996" s="154"/>
      <c r="AF32996" s="154"/>
      <c r="AG32996" s="154"/>
      <c r="AH32996" s="154"/>
    </row>
    <row r="32997" spans="1:34">
      <c r="A32997" s="154"/>
      <c r="B32997" s="154"/>
      <c r="C32997" s="154"/>
      <c r="D32997" s="154"/>
      <c r="E32997" s="159"/>
      <c r="F32997" s="154"/>
      <c r="G32997" s="155"/>
      <c r="H32997" s="155"/>
      <c r="I32997" s="154"/>
      <c r="J32997" s="156"/>
      <c r="K32997" s="154"/>
      <c r="L32997" s="168"/>
      <c r="M32997" s="154"/>
      <c r="N32997" s="157"/>
      <c r="O32997" s="157"/>
      <c r="P32997" s="152"/>
      <c r="Q32997" s="154"/>
      <c r="R32997" s="154"/>
      <c r="S32997" s="154"/>
      <c r="T32997" s="154"/>
      <c r="U32997" s="154"/>
      <c r="V32997" s="154"/>
      <c r="W32997" s="154"/>
      <c r="X32997" s="154"/>
      <c r="Y32997" s="154"/>
      <c r="Z32997" s="154"/>
      <c r="AA32997" s="154"/>
      <c r="AB32997" s="169"/>
      <c r="AC32997" s="154"/>
      <c r="AD32997" s="158"/>
      <c r="AE32997" s="154"/>
      <c r="AF32997" s="154"/>
      <c r="AG32997" s="154"/>
      <c r="AH32997" s="154"/>
    </row>
    <row r="32998" spans="1:34">
      <c r="A32998" s="154"/>
      <c r="B32998" s="154"/>
      <c r="C32998" s="154"/>
      <c r="D32998" s="154"/>
      <c r="E32998" s="154"/>
      <c r="F32998" s="154"/>
      <c r="G32998" s="155"/>
      <c r="H32998" s="155"/>
      <c r="I32998" s="154"/>
      <c r="J32998" s="156"/>
      <c r="K32998" s="154"/>
      <c r="L32998" s="168"/>
      <c r="M32998" s="154"/>
      <c r="N32998" s="157"/>
      <c r="O32998" s="157"/>
      <c r="P32998" s="152"/>
      <c r="Q32998" s="154"/>
      <c r="R32998" s="154"/>
      <c r="S32998" s="154"/>
      <c r="T32998" s="154"/>
      <c r="U32998" s="154"/>
      <c r="V32998" s="154"/>
      <c r="W32998" s="154"/>
      <c r="X32998" s="154"/>
      <c r="Y32998" s="154"/>
      <c r="Z32998" s="154"/>
      <c r="AA32998" s="154"/>
      <c r="AB32998" s="169"/>
      <c r="AC32998" s="154"/>
      <c r="AD32998" s="158"/>
      <c r="AE32998" s="154"/>
      <c r="AF32998" s="154"/>
      <c r="AG32998" s="154"/>
      <c r="AH32998" s="154"/>
    </row>
    <row r="32999" spans="1:34">
      <c r="A32999" s="154"/>
      <c r="B32999" s="154"/>
      <c r="C32999" s="154"/>
      <c r="D32999" s="154"/>
      <c r="E32999" s="159"/>
      <c r="F32999" s="154"/>
      <c r="G32999" s="155"/>
      <c r="H32999" s="155"/>
      <c r="I32999" s="154"/>
      <c r="J32999" s="156"/>
      <c r="K32999" s="154"/>
      <c r="L32999" s="168"/>
      <c r="M32999" s="154"/>
      <c r="N32999" s="157"/>
      <c r="O32999" s="157"/>
      <c r="P32999" s="152"/>
      <c r="Q32999" s="154"/>
      <c r="R32999" s="154"/>
      <c r="S32999" s="154"/>
      <c r="T32999" s="154"/>
      <c r="U32999" s="154"/>
      <c r="V32999" s="154"/>
      <c r="W32999" s="154"/>
      <c r="X32999" s="154"/>
      <c r="Y32999" s="154"/>
      <c r="Z32999" s="154"/>
      <c r="AA32999" s="154"/>
      <c r="AB32999" s="169"/>
      <c r="AC32999" s="154"/>
      <c r="AD32999" s="158"/>
      <c r="AE32999" s="154"/>
      <c r="AF32999" s="154"/>
      <c r="AG32999" s="152"/>
      <c r="AH32999" s="154"/>
    </row>
    <row r="33000" spans="1:34">
      <c r="A33000" s="154"/>
      <c r="B33000" s="154"/>
      <c r="C33000" s="154"/>
      <c r="D33000" s="154"/>
      <c r="E33000" s="159"/>
      <c r="F33000" s="154"/>
      <c r="G33000" s="155"/>
      <c r="H33000" s="155"/>
      <c r="I33000" s="154"/>
      <c r="J33000" s="156"/>
      <c r="K33000" s="154"/>
      <c r="L33000" s="168"/>
      <c r="M33000" s="154"/>
      <c r="N33000" s="157"/>
      <c r="O33000" s="157"/>
      <c r="P33000" s="152"/>
      <c r="Q33000" s="154"/>
      <c r="R33000" s="154"/>
      <c r="S33000" s="154"/>
      <c r="T33000" s="154"/>
      <c r="U33000" s="154"/>
      <c r="V33000" s="154"/>
      <c r="W33000" s="154"/>
      <c r="X33000" s="154"/>
      <c r="Y33000" s="154"/>
      <c r="Z33000" s="154"/>
      <c r="AA33000" s="154"/>
      <c r="AB33000" s="169"/>
      <c r="AC33000" s="154"/>
      <c r="AD33000" s="158"/>
      <c r="AE33000" s="154"/>
      <c r="AF33000" s="154"/>
      <c r="AG33000" s="154"/>
      <c r="AH33000" s="154"/>
    </row>
    <row r="33001" spans="1:34">
      <c r="A33001" s="154"/>
      <c r="B33001" s="154"/>
      <c r="C33001" s="154"/>
      <c r="D33001" s="154"/>
      <c r="E33001" s="159"/>
      <c r="F33001" s="154"/>
      <c r="G33001" s="155"/>
      <c r="H33001" s="155"/>
      <c r="I33001" s="154"/>
      <c r="J33001" s="156"/>
      <c r="K33001" s="154"/>
      <c r="L33001" s="168"/>
      <c r="M33001" s="154"/>
      <c r="N33001" s="157"/>
      <c r="O33001" s="157"/>
      <c r="P33001" s="152"/>
      <c r="Q33001" s="154"/>
      <c r="R33001" s="154"/>
      <c r="S33001" s="154"/>
      <c r="T33001" s="154"/>
      <c r="U33001" s="154"/>
      <c r="V33001" s="154"/>
      <c r="W33001" s="154"/>
      <c r="X33001" s="154"/>
      <c r="Y33001" s="154"/>
      <c r="Z33001" s="154"/>
      <c r="AA33001" s="154"/>
      <c r="AB33001" s="169"/>
      <c r="AC33001" s="154"/>
      <c r="AD33001" s="158"/>
      <c r="AE33001" s="154"/>
      <c r="AF33001" s="154"/>
      <c r="AG33001" s="154"/>
      <c r="AH33001" s="154"/>
    </row>
    <row r="33002" spans="1:34">
      <c r="A33002" s="154"/>
      <c r="B33002" s="154"/>
      <c r="C33002" s="154"/>
      <c r="D33002" s="154"/>
      <c r="E33002" s="154"/>
      <c r="F33002" s="154"/>
      <c r="G33002" s="155"/>
      <c r="H33002" s="155"/>
      <c r="I33002" s="154"/>
      <c r="J33002" s="156"/>
      <c r="K33002" s="154"/>
      <c r="L33002" s="168"/>
      <c r="M33002" s="154"/>
      <c r="N33002" s="157"/>
      <c r="O33002" s="157"/>
      <c r="P33002" s="152"/>
      <c r="Q33002" s="152"/>
      <c r="R33002" s="154"/>
      <c r="S33002" s="154"/>
      <c r="T33002" s="154"/>
      <c r="U33002" s="154"/>
      <c r="V33002" s="154"/>
      <c r="W33002" s="154"/>
      <c r="X33002" s="154"/>
      <c r="Y33002" s="154"/>
      <c r="Z33002" s="154"/>
      <c r="AA33002" s="154"/>
      <c r="AB33002" s="169"/>
      <c r="AC33002" s="154"/>
      <c r="AD33002" s="158"/>
      <c r="AE33002" s="154"/>
      <c r="AF33002" s="154"/>
      <c r="AG33002" s="154"/>
      <c r="AH33002" s="154"/>
    </row>
    <row r="33003" spans="1:34">
      <c r="A33003" s="152"/>
      <c r="B33003" s="154"/>
      <c r="C33003" s="154"/>
      <c r="D33003" s="154"/>
      <c r="E33003" s="154"/>
      <c r="F33003" s="154"/>
      <c r="G33003" s="155"/>
      <c r="H33003" s="155"/>
      <c r="I33003" s="154"/>
      <c r="J33003" s="156"/>
      <c r="K33003" s="154"/>
      <c r="L33003" s="168"/>
      <c r="M33003" s="154"/>
      <c r="N33003" s="157"/>
      <c r="O33003" s="157"/>
      <c r="P33003" s="152"/>
      <c r="Q33003" s="154"/>
      <c r="R33003" s="154"/>
      <c r="S33003" s="154"/>
      <c r="T33003" s="154"/>
      <c r="U33003" s="154"/>
      <c r="V33003" s="154"/>
      <c r="W33003" s="154"/>
      <c r="X33003" s="154"/>
      <c r="Y33003" s="154"/>
      <c r="Z33003" s="154"/>
      <c r="AA33003" s="154"/>
      <c r="AB33003" s="169"/>
      <c r="AC33003" s="154"/>
      <c r="AD33003" s="158"/>
      <c r="AE33003" s="154"/>
      <c r="AF33003" s="154"/>
      <c r="AG33003" s="154"/>
      <c r="AH33003" s="154"/>
    </row>
    <row r="33004" spans="1:34">
      <c r="A33004" s="154"/>
      <c r="B33004" s="154"/>
      <c r="C33004" s="154"/>
      <c r="D33004" s="154"/>
      <c r="E33004" s="154"/>
      <c r="F33004" s="154"/>
      <c r="G33004" s="155"/>
      <c r="H33004" s="155"/>
      <c r="I33004" s="154"/>
      <c r="J33004" s="156"/>
      <c r="K33004" s="154"/>
      <c r="L33004" s="168"/>
      <c r="M33004" s="154"/>
      <c r="N33004" s="157"/>
      <c r="O33004" s="157"/>
      <c r="P33004" s="152"/>
      <c r="Q33004" s="154"/>
      <c r="R33004" s="154"/>
      <c r="S33004" s="154"/>
      <c r="T33004" s="154"/>
      <c r="U33004" s="154"/>
      <c r="V33004" s="154"/>
      <c r="W33004" s="154"/>
      <c r="X33004" s="154"/>
      <c r="Y33004" s="154"/>
      <c r="Z33004" s="154"/>
      <c r="AA33004" s="154"/>
      <c r="AB33004" s="169"/>
      <c r="AC33004" s="154"/>
      <c r="AD33004" s="158"/>
      <c r="AE33004" s="154"/>
      <c r="AF33004" s="154"/>
      <c r="AG33004" s="154"/>
      <c r="AH33004" s="154"/>
    </row>
    <row r="33005" spans="1:34">
      <c r="A33005" s="154"/>
      <c r="B33005" s="154"/>
      <c r="C33005" s="154"/>
      <c r="D33005" s="154"/>
      <c r="E33005" s="154"/>
      <c r="F33005" s="154"/>
      <c r="G33005" s="155"/>
      <c r="H33005" s="155"/>
      <c r="I33005" s="154"/>
      <c r="J33005" s="156"/>
      <c r="K33005" s="154"/>
      <c r="L33005" s="168"/>
      <c r="M33005" s="154"/>
      <c r="N33005" s="157"/>
      <c r="O33005" s="157"/>
      <c r="P33005" s="152"/>
      <c r="Q33005" s="154"/>
      <c r="R33005" s="154"/>
      <c r="S33005" s="154"/>
      <c r="T33005" s="154"/>
      <c r="U33005" s="154"/>
      <c r="V33005" s="154"/>
      <c r="W33005" s="154"/>
      <c r="X33005" s="154"/>
      <c r="Y33005" s="154"/>
      <c r="Z33005" s="154"/>
      <c r="AA33005" s="154"/>
      <c r="AB33005" s="169"/>
      <c r="AC33005" s="154"/>
      <c r="AD33005" s="158"/>
      <c r="AE33005" s="154"/>
      <c r="AF33005" s="154"/>
      <c r="AG33005" s="154"/>
      <c r="AH33005" s="154"/>
    </row>
    <row r="33006" spans="1:34">
      <c r="A33006" s="154"/>
      <c r="B33006" s="154"/>
      <c r="C33006" s="154"/>
      <c r="D33006" s="154"/>
      <c r="E33006" s="154"/>
      <c r="F33006" s="154"/>
      <c r="G33006" s="155"/>
      <c r="H33006" s="155"/>
      <c r="I33006" s="154"/>
      <c r="J33006" s="156"/>
      <c r="K33006" s="154"/>
      <c r="L33006" s="168"/>
      <c r="M33006" s="154"/>
      <c r="N33006" s="157"/>
      <c r="O33006" s="157"/>
      <c r="P33006" s="152"/>
      <c r="Q33006" s="154"/>
      <c r="R33006" s="154"/>
      <c r="S33006" s="154"/>
      <c r="T33006" s="154"/>
      <c r="U33006" s="154"/>
      <c r="V33006" s="154"/>
      <c r="W33006" s="154"/>
      <c r="X33006" s="154"/>
      <c r="Y33006" s="154"/>
      <c r="Z33006" s="154"/>
      <c r="AA33006" s="154"/>
      <c r="AB33006" s="169"/>
      <c r="AC33006" s="154"/>
      <c r="AD33006" s="158"/>
      <c r="AE33006" s="154"/>
      <c r="AF33006" s="154"/>
      <c r="AG33006" s="154"/>
      <c r="AH33006" s="154"/>
    </row>
    <row r="33007" spans="1:34">
      <c r="A33007" s="154"/>
      <c r="B33007" s="154"/>
      <c r="C33007" s="154"/>
      <c r="D33007" s="154"/>
      <c r="E33007" s="154"/>
      <c r="F33007" s="154"/>
      <c r="G33007" s="155"/>
      <c r="H33007" s="155"/>
      <c r="I33007" s="154"/>
      <c r="J33007" s="156"/>
      <c r="K33007" s="154"/>
      <c r="L33007" s="168"/>
      <c r="M33007" s="154"/>
      <c r="N33007" s="157"/>
      <c r="O33007" s="157"/>
      <c r="P33007" s="152"/>
      <c r="Q33007" s="154"/>
      <c r="R33007" s="154"/>
      <c r="S33007" s="154"/>
      <c r="T33007" s="154"/>
      <c r="U33007" s="154"/>
      <c r="V33007" s="154"/>
      <c r="W33007" s="154"/>
      <c r="X33007" s="154"/>
      <c r="Y33007" s="154"/>
      <c r="Z33007" s="154"/>
      <c r="AA33007" s="154"/>
      <c r="AB33007" s="169"/>
      <c r="AC33007" s="154"/>
      <c r="AD33007" s="158"/>
      <c r="AE33007" s="154"/>
      <c r="AF33007" s="154"/>
      <c r="AG33007" s="154"/>
      <c r="AH33007" s="154"/>
    </row>
    <row r="33008" spans="1:34">
      <c r="A33008" s="154"/>
      <c r="B33008" s="154"/>
      <c r="C33008" s="154"/>
      <c r="D33008" s="154"/>
      <c r="E33008" s="154"/>
      <c r="F33008" s="154"/>
      <c r="G33008" s="155"/>
      <c r="H33008" s="155"/>
      <c r="I33008" s="154"/>
      <c r="J33008" s="156"/>
      <c r="K33008" s="154"/>
      <c r="L33008" s="168"/>
      <c r="M33008" s="154"/>
      <c r="N33008" s="157"/>
      <c r="O33008" s="157"/>
      <c r="P33008" s="152"/>
      <c r="Q33008" s="154"/>
      <c r="R33008" s="154"/>
      <c r="S33008" s="154"/>
      <c r="T33008" s="154"/>
      <c r="U33008" s="154"/>
      <c r="V33008" s="154"/>
      <c r="W33008" s="154"/>
      <c r="X33008" s="154"/>
      <c r="Y33008" s="154"/>
      <c r="Z33008" s="154"/>
      <c r="AA33008" s="154"/>
      <c r="AB33008" s="169"/>
      <c r="AC33008" s="154"/>
      <c r="AD33008" s="158"/>
      <c r="AE33008" s="154"/>
      <c r="AF33008" s="154"/>
      <c r="AG33008" s="154"/>
      <c r="AH33008" s="154"/>
    </row>
    <row r="33009" spans="1:34">
      <c r="A33009" s="154"/>
      <c r="B33009" s="154"/>
      <c r="C33009" s="154"/>
      <c r="D33009" s="154"/>
      <c r="E33009" s="154"/>
      <c r="F33009" s="154"/>
      <c r="G33009" s="155"/>
      <c r="H33009" s="155"/>
      <c r="I33009" s="154"/>
      <c r="J33009" s="156"/>
      <c r="K33009" s="154"/>
      <c r="L33009" s="168"/>
      <c r="M33009" s="154"/>
      <c r="N33009" s="157"/>
      <c r="O33009" s="157"/>
      <c r="P33009" s="152"/>
      <c r="Q33009" s="154"/>
      <c r="R33009" s="154"/>
      <c r="S33009" s="154"/>
      <c r="T33009" s="154"/>
      <c r="U33009" s="154"/>
      <c r="V33009" s="154"/>
      <c r="W33009" s="154"/>
      <c r="X33009" s="154"/>
      <c r="Y33009" s="154"/>
      <c r="Z33009" s="154"/>
      <c r="AA33009" s="154"/>
      <c r="AB33009" s="169"/>
      <c r="AC33009" s="154"/>
      <c r="AD33009" s="158"/>
      <c r="AE33009" s="154"/>
      <c r="AF33009" s="154"/>
      <c r="AG33009" s="154"/>
      <c r="AH33009" s="154"/>
    </row>
    <row r="33010" spans="1:34">
      <c r="A33010" s="154"/>
      <c r="B33010" s="154"/>
      <c r="C33010" s="154"/>
      <c r="D33010" s="154"/>
      <c r="E33010" s="154"/>
      <c r="F33010" s="154"/>
      <c r="G33010" s="155"/>
      <c r="H33010" s="155"/>
      <c r="I33010" s="154"/>
      <c r="J33010" s="156"/>
      <c r="K33010" s="154"/>
      <c r="L33010" s="168"/>
      <c r="M33010" s="154"/>
      <c r="N33010" s="157"/>
      <c r="O33010" s="157"/>
      <c r="P33010" s="152"/>
      <c r="Q33010" s="170"/>
      <c r="R33010" s="154"/>
      <c r="S33010" s="154"/>
      <c r="T33010" s="154"/>
      <c r="U33010" s="154"/>
      <c r="V33010" s="154"/>
      <c r="W33010" s="154"/>
      <c r="X33010" s="154"/>
      <c r="Y33010" s="154"/>
      <c r="Z33010" s="154"/>
      <c r="AA33010" s="154"/>
      <c r="AB33010" s="169"/>
      <c r="AC33010" s="154"/>
      <c r="AD33010" s="158"/>
      <c r="AE33010" s="154"/>
      <c r="AF33010" s="154"/>
      <c r="AG33010" s="154"/>
      <c r="AH33010" s="154"/>
    </row>
    <row r="33011" spans="1:34">
      <c r="A33011" s="154"/>
      <c r="B33011" s="154"/>
      <c r="C33011" s="154"/>
      <c r="D33011" s="154"/>
      <c r="E33011" s="154"/>
      <c r="F33011" s="154"/>
      <c r="G33011" s="155"/>
      <c r="H33011" s="155"/>
      <c r="I33011" s="154"/>
      <c r="J33011" s="156"/>
      <c r="K33011" s="154"/>
      <c r="L33011" s="168"/>
      <c r="M33011" s="154"/>
      <c r="N33011" s="157"/>
      <c r="O33011" s="157"/>
      <c r="P33011" s="152"/>
      <c r="Q33011" s="154"/>
      <c r="R33011" s="154"/>
      <c r="S33011" s="154"/>
      <c r="T33011" s="154"/>
      <c r="U33011" s="154"/>
      <c r="V33011" s="154"/>
      <c r="W33011" s="154"/>
      <c r="X33011" s="154"/>
      <c r="Y33011" s="154"/>
      <c r="Z33011" s="154"/>
      <c r="AA33011" s="154"/>
      <c r="AB33011" s="169"/>
      <c r="AC33011" s="154"/>
      <c r="AD33011" s="158"/>
      <c r="AE33011" s="154"/>
      <c r="AF33011" s="154"/>
      <c r="AG33011" s="154"/>
      <c r="AH33011" s="154"/>
    </row>
    <row r="33012" spans="1:34">
      <c r="A33012" s="154"/>
      <c r="B33012" s="154"/>
      <c r="C33012" s="154"/>
      <c r="D33012" s="154"/>
      <c r="E33012" s="154"/>
      <c r="F33012" s="154"/>
      <c r="G33012" s="155"/>
      <c r="H33012" s="155"/>
      <c r="I33012" s="154"/>
      <c r="J33012" s="156"/>
      <c r="K33012" s="154"/>
      <c r="L33012" s="168"/>
      <c r="M33012" s="154"/>
      <c r="N33012" s="157"/>
      <c r="O33012" s="157"/>
      <c r="P33012" s="152"/>
      <c r="Q33012" s="154"/>
      <c r="R33012" s="154"/>
      <c r="S33012" s="154"/>
      <c r="T33012" s="154"/>
      <c r="U33012" s="154"/>
      <c r="V33012" s="154"/>
      <c r="W33012" s="154"/>
      <c r="X33012" s="154"/>
      <c r="Y33012" s="154"/>
      <c r="Z33012" s="154"/>
      <c r="AA33012" s="154"/>
      <c r="AB33012" s="169"/>
      <c r="AC33012" s="154"/>
      <c r="AD33012" s="158"/>
      <c r="AE33012" s="154"/>
      <c r="AF33012" s="154"/>
      <c r="AG33012" s="154"/>
      <c r="AH33012" s="154"/>
    </row>
    <row r="33013" spans="1:34">
      <c r="A33013" s="154"/>
      <c r="B33013" s="154"/>
      <c r="C33013" s="154"/>
      <c r="D33013" s="154"/>
      <c r="E33013" s="154"/>
      <c r="F33013" s="154"/>
      <c r="G33013" s="155"/>
      <c r="H33013" s="155"/>
      <c r="I33013" s="154"/>
      <c r="J33013" s="156"/>
      <c r="K33013" s="154"/>
      <c r="L33013" s="168"/>
      <c r="M33013" s="154"/>
      <c r="N33013" s="157"/>
      <c r="O33013" s="157"/>
      <c r="P33013" s="152"/>
      <c r="Q33013" s="154"/>
      <c r="R33013" s="154"/>
      <c r="S33013" s="154"/>
      <c r="T33013" s="154"/>
      <c r="U33013" s="154"/>
      <c r="V33013" s="154"/>
      <c r="W33013" s="154"/>
      <c r="X33013" s="154"/>
      <c r="Y33013" s="154"/>
      <c r="Z33013" s="154"/>
      <c r="AA33013" s="154"/>
      <c r="AB33013" s="169"/>
      <c r="AC33013" s="154"/>
      <c r="AD33013" s="158"/>
      <c r="AE33013" s="154"/>
      <c r="AF33013" s="154"/>
      <c r="AG33013" s="154"/>
      <c r="AH33013" s="154"/>
    </row>
    <row r="33014" spans="1:34">
      <c r="A33014" s="154"/>
      <c r="B33014" s="154"/>
      <c r="C33014" s="154"/>
      <c r="D33014" s="154"/>
      <c r="E33014" s="154"/>
      <c r="F33014" s="154"/>
      <c r="G33014" s="155"/>
      <c r="H33014" s="155"/>
      <c r="I33014" s="154"/>
      <c r="J33014" s="156"/>
      <c r="K33014" s="154"/>
      <c r="L33014" s="168"/>
      <c r="M33014" s="154"/>
      <c r="N33014" s="157"/>
      <c r="O33014" s="157"/>
      <c r="P33014" s="152"/>
      <c r="Q33014" s="154"/>
      <c r="R33014" s="154"/>
      <c r="S33014" s="154"/>
      <c r="T33014" s="154"/>
      <c r="U33014" s="154"/>
      <c r="V33014" s="154"/>
      <c r="W33014" s="154"/>
      <c r="X33014" s="154"/>
      <c r="Y33014" s="154"/>
      <c r="Z33014" s="154"/>
      <c r="AA33014" s="154"/>
      <c r="AB33014" s="169"/>
      <c r="AC33014" s="154"/>
      <c r="AD33014" s="158"/>
      <c r="AE33014" s="154"/>
      <c r="AF33014" s="154"/>
      <c r="AG33014" s="154"/>
      <c r="AH33014" s="154"/>
    </row>
    <row r="33015" spans="1:34">
      <c r="A33015" s="154"/>
      <c r="B33015" s="154"/>
      <c r="C33015" s="154"/>
      <c r="D33015" s="154"/>
      <c r="E33015" s="154"/>
      <c r="F33015" s="154"/>
      <c r="G33015" s="155"/>
      <c r="H33015" s="155"/>
      <c r="I33015" s="154"/>
      <c r="J33015" s="156"/>
      <c r="K33015" s="154"/>
      <c r="L33015" s="168"/>
      <c r="M33015" s="154"/>
      <c r="N33015" s="157"/>
      <c r="O33015" s="157"/>
      <c r="P33015" s="152"/>
      <c r="Q33015" s="154"/>
      <c r="R33015" s="154"/>
      <c r="S33015" s="154"/>
      <c r="T33015" s="154"/>
      <c r="U33015" s="154"/>
      <c r="V33015" s="154"/>
      <c r="W33015" s="154"/>
      <c r="X33015" s="154"/>
      <c r="Y33015" s="154"/>
      <c r="Z33015" s="154"/>
      <c r="AA33015" s="154"/>
      <c r="AB33015" s="169"/>
      <c r="AC33015" s="154"/>
      <c r="AD33015" s="158"/>
      <c r="AE33015" s="154"/>
      <c r="AF33015" s="154"/>
      <c r="AG33015" s="154"/>
      <c r="AH33015" s="154"/>
    </row>
    <row r="33016" spans="1:34">
      <c r="A33016" s="154"/>
      <c r="B33016" s="154"/>
      <c r="C33016" s="154"/>
      <c r="D33016" s="154"/>
      <c r="E33016" s="154"/>
      <c r="F33016" s="154"/>
      <c r="G33016" s="155"/>
      <c r="H33016" s="155"/>
      <c r="I33016" s="154"/>
      <c r="J33016" s="156"/>
      <c r="K33016" s="154"/>
      <c r="L33016" s="168"/>
      <c r="M33016" s="154"/>
      <c r="N33016" s="157"/>
      <c r="O33016" s="157"/>
      <c r="P33016" s="152"/>
      <c r="Q33016" s="154"/>
      <c r="R33016" s="154"/>
      <c r="S33016" s="154"/>
      <c r="T33016" s="154"/>
      <c r="U33016" s="154"/>
      <c r="V33016" s="154"/>
      <c r="W33016" s="154"/>
      <c r="X33016" s="154"/>
      <c r="Y33016" s="154"/>
      <c r="Z33016" s="154"/>
      <c r="AA33016" s="154"/>
      <c r="AB33016" s="169"/>
      <c r="AC33016" s="154"/>
      <c r="AD33016" s="158"/>
      <c r="AE33016" s="154"/>
      <c r="AF33016" s="154"/>
      <c r="AG33016" s="154"/>
      <c r="AH33016" s="154"/>
    </row>
    <row r="33017" spans="1:34">
      <c r="A33017" s="154"/>
      <c r="B33017" s="154"/>
      <c r="C33017" s="154"/>
      <c r="D33017" s="154"/>
      <c r="E33017" s="159"/>
      <c r="F33017" s="154"/>
      <c r="G33017" s="155"/>
      <c r="H33017" s="155"/>
      <c r="I33017" s="154"/>
      <c r="J33017" s="156"/>
      <c r="K33017" s="154"/>
      <c r="L33017" s="168"/>
      <c r="M33017" s="154"/>
      <c r="N33017" s="157"/>
      <c r="O33017" s="157"/>
      <c r="P33017" s="152"/>
      <c r="Q33017" s="154"/>
      <c r="R33017" s="154"/>
      <c r="S33017" s="154"/>
      <c r="T33017" s="154"/>
      <c r="U33017" s="154"/>
      <c r="V33017" s="154"/>
      <c r="W33017" s="154"/>
      <c r="X33017" s="154"/>
      <c r="Y33017" s="154"/>
      <c r="Z33017" s="154"/>
      <c r="AA33017" s="154"/>
      <c r="AB33017" s="169"/>
      <c r="AC33017" s="154"/>
      <c r="AD33017" s="158"/>
      <c r="AE33017" s="154"/>
      <c r="AF33017" s="154"/>
      <c r="AG33017" s="154"/>
      <c r="AH33017" s="154"/>
    </row>
    <row r="33018" spans="1:34">
      <c r="A33018" s="154"/>
      <c r="B33018" s="154"/>
      <c r="C33018" s="154"/>
      <c r="D33018" s="154"/>
      <c r="E33018" s="154"/>
      <c r="F33018" s="154"/>
      <c r="G33018" s="155"/>
      <c r="H33018" s="155"/>
      <c r="I33018" s="154"/>
      <c r="J33018" s="156"/>
      <c r="K33018" s="154"/>
      <c r="L33018" s="168"/>
      <c r="M33018" s="154"/>
      <c r="N33018" s="157"/>
      <c r="O33018" s="157"/>
      <c r="P33018" s="152"/>
      <c r="Q33018" s="154"/>
      <c r="R33018" s="154"/>
      <c r="S33018" s="154"/>
      <c r="T33018" s="154"/>
      <c r="U33018" s="154"/>
      <c r="V33018" s="154"/>
      <c r="W33018" s="154"/>
      <c r="X33018" s="154"/>
      <c r="Y33018" s="154"/>
      <c r="Z33018" s="154"/>
      <c r="AA33018" s="154"/>
      <c r="AB33018" s="169"/>
      <c r="AC33018" s="154"/>
      <c r="AD33018" s="158"/>
      <c r="AE33018" s="154"/>
      <c r="AF33018" s="154"/>
      <c r="AG33018" s="154"/>
      <c r="AH33018" s="154"/>
    </row>
    <row r="33019" spans="1:34">
      <c r="A33019" s="154"/>
      <c r="B33019" s="154"/>
      <c r="C33019" s="154"/>
      <c r="D33019" s="154"/>
      <c r="E33019" s="154"/>
      <c r="F33019" s="154"/>
      <c r="G33019" s="155"/>
      <c r="H33019" s="155"/>
      <c r="I33019" s="154"/>
      <c r="J33019" s="156"/>
      <c r="K33019" s="154"/>
      <c r="L33019" s="168"/>
      <c r="M33019" s="154"/>
      <c r="N33019" s="157"/>
      <c r="O33019" s="157"/>
      <c r="P33019" s="152"/>
      <c r="Q33019" s="154"/>
      <c r="R33019" s="154"/>
      <c r="S33019" s="154"/>
      <c r="T33019" s="154"/>
      <c r="U33019" s="154"/>
      <c r="V33019" s="154"/>
      <c r="W33019" s="154"/>
      <c r="X33019" s="154"/>
      <c r="Y33019" s="154"/>
      <c r="Z33019" s="154"/>
      <c r="AA33019" s="154"/>
      <c r="AB33019" s="169"/>
      <c r="AC33019" s="154"/>
      <c r="AD33019" s="158"/>
      <c r="AE33019" s="154"/>
      <c r="AF33019" s="154"/>
      <c r="AG33019" s="154"/>
      <c r="AH33019" s="154"/>
    </row>
    <row r="33020" spans="1:34">
      <c r="A33020" s="154"/>
      <c r="B33020" s="154"/>
      <c r="C33020" s="154"/>
      <c r="D33020" s="154"/>
      <c r="E33020" s="154"/>
      <c r="F33020" s="154"/>
      <c r="G33020" s="155"/>
      <c r="H33020" s="155"/>
      <c r="I33020" s="154"/>
      <c r="J33020" s="156"/>
      <c r="K33020" s="154"/>
      <c r="L33020" s="168"/>
      <c r="M33020" s="154"/>
      <c r="N33020" s="157"/>
      <c r="O33020" s="157"/>
      <c r="P33020" s="152"/>
      <c r="Q33020" s="154"/>
      <c r="R33020" s="154"/>
      <c r="S33020" s="154"/>
      <c r="T33020" s="154"/>
      <c r="U33020" s="154"/>
      <c r="V33020" s="154"/>
      <c r="W33020" s="154"/>
      <c r="X33020" s="154"/>
      <c r="Y33020" s="154"/>
      <c r="Z33020" s="154"/>
      <c r="AA33020" s="154"/>
      <c r="AB33020" s="169"/>
      <c r="AC33020" s="154"/>
      <c r="AD33020" s="158"/>
      <c r="AE33020" s="154"/>
      <c r="AF33020" s="154"/>
      <c r="AG33020" s="154"/>
      <c r="AH33020" s="154"/>
    </row>
    <row r="33021" spans="1:34">
      <c r="A33021" s="154"/>
      <c r="B33021" s="154"/>
      <c r="C33021" s="154"/>
      <c r="D33021" s="154"/>
      <c r="E33021" s="154"/>
      <c r="F33021" s="154"/>
      <c r="G33021" s="155"/>
      <c r="H33021" s="155"/>
      <c r="I33021" s="154"/>
      <c r="J33021" s="156"/>
      <c r="K33021" s="154"/>
      <c r="L33021" s="168"/>
      <c r="M33021" s="154"/>
      <c r="N33021" s="157"/>
      <c r="O33021" s="157"/>
      <c r="P33021" s="152"/>
      <c r="Q33021" s="154"/>
      <c r="R33021" s="154"/>
      <c r="S33021" s="154"/>
      <c r="T33021" s="154"/>
      <c r="U33021" s="154"/>
      <c r="V33021" s="154"/>
      <c r="W33021" s="154"/>
      <c r="X33021" s="154"/>
      <c r="Y33021" s="154"/>
      <c r="Z33021" s="154"/>
      <c r="AA33021" s="154"/>
      <c r="AB33021" s="169"/>
      <c r="AC33021" s="154"/>
      <c r="AD33021" s="158"/>
      <c r="AE33021" s="154"/>
      <c r="AF33021" s="154"/>
      <c r="AG33021" s="154"/>
      <c r="AH33021" s="154"/>
    </row>
    <row r="33022" spans="1:34">
      <c r="A33022" s="154"/>
      <c r="B33022" s="154"/>
      <c r="C33022" s="154"/>
      <c r="D33022" s="154"/>
      <c r="E33022" s="154"/>
      <c r="F33022" s="154"/>
      <c r="G33022" s="155"/>
      <c r="H33022" s="155"/>
      <c r="I33022" s="154"/>
      <c r="J33022" s="156"/>
      <c r="K33022" s="154"/>
      <c r="L33022" s="168"/>
      <c r="M33022" s="154"/>
      <c r="N33022" s="157"/>
      <c r="O33022" s="157"/>
      <c r="P33022" s="152"/>
      <c r="Q33022" s="154"/>
      <c r="R33022" s="154"/>
      <c r="S33022" s="154"/>
      <c r="T33022" s="154"/>
      <c r="U33022" s="154"/>
      <c r="V33022" s="154"/>
      <c r="W33022" s="154"/>
      <c r="X33022" s="154"/>
      <c r="Y33022" s="154"/>
      <c r="Z33022" s="154"/>
      <c r="AA33022" s="154"/>
      <c r="AB33022" s="169"/>
      <c r="AC33022" s="154"/>
      <c r="AD33022" s="158"/>
      <c r="AE33022" s="154"/>
      <c r="AF33022" s="154"/>
      <c r="AG33022" s="154"/>
      <c r="AH33022" s="154"/>
    </row>
    <row r="33023" spans="1:34">
      <c r="A33023" s="154"/>
      <c r="B33023" s="154"/>
      <c r="C33023" s="154"/>
      <c r="D33023" s="154"/>
      <c r="E33023" s="154"/>
      <c r="F33023" s="154"/>
      <c r="G33023" s="155"/>
      <c r="H33023" s="155"/>
      <c r="I33023" s="154"/>
      <c r="J33023" s="156"/>
      <c r="K33023" s="154"/>
      <c r="L33023" s="168"/>
      <c r="M33023" s="154"/>
      <c r="N33023" s="157"/>
      <c r="O33023" s="157"/>
      <c r="P33023" s="152"/>
      <c r="Q33023" s="154"/>
      <c r="R33023" s="154"/>
      <c r="S33023" s="154"/>
      <c r="T33023" s="154"/>
      <c r="U33023" s="154"/>
      <c r="V33023" s="154"/>
      <c r="W33023" s="154"/>
      <c r="X33023" s="154"/>
      <c r="Y33023" s="154"/>
      <c r="Z33023" s="154"/>
      <c r="AA33023" s="154"/>
      <c r="AB33023" s="169"/>
      <c r="AC33023" s="154"/>
      <c r="AD33023" s="158"/>
      <c r="AE33023" s="154"/>
      <c r="AF33023" s="154"/>
      <c r="AG33023" s="154"/>
      <c r="AH33023" s="154"/>
    </row>
    <row r="33024" spans="1:34">
      <c r="A33024" s="154"/>
      <c r="B33024" s="154"/>
      <c r="C33024" s="154"/>
      <c r="D33024" s="154"/>
      <c r="E33024" s="154"/>
      <c r="F33024" s="154"/>
      <c r="G33024" s="155"/>
      <c r="H33024" s="155"/>
      <c r="I33024" s="154"/>
      <c r="J33024" s="156"/>
      <c r="K33024" s="154"/>
      <c r="L33024" s="168"/>
      <c r="M33024" s="154"/>
      <c r="N33024" s="157"/>
      <c r="O33024" s="157"/>
      <c r="P33024" s="152"/>
      <c r="Q33024" s="154"/>
      <c r="R33024" s="154"/>
      <c r="S33024" s="154"/>
      <c r="T33024" s="154"/>
      <c r="U33024" s="154"/>
      <c r="V33024" s="154"/>
      <c r="W33024" s="154"/>
      <c r="X33024" s="154"/>
      <c r="Y33024" s="154"/>
      <c r="Z33024" s="154"/>
      <c r="AA33024" s="154"/>
      <c r="AB33024" s="169"/>
      <c r="AC33024" s="154"/>
      <c r="AD33024" s="158"/>
      <c r="AE33024" s="154"/>
      <c r="AF33024" s="154"/>
      <c r="AG33024" s="154"/>
      <c r="AH33024" s="154"/>
    </row>
    <row r="33025" spans="1:34">
      <c r="A33025" s="154"/>
      <c r="B33025" s="154"/>
      <c r="C33025" s="154"/>
      <c r="D33025" s="154"/>
      <c r="E33025" s="154"/>
      <c r="F33025" s="154"/>
      <c r="G33025" s="155"/>
      <c r="H33025" s="155"/>
      <c r="I33025" s="154"/>
      <c r="J33025" s="156"/>
      <c r="K33025" s="154"/>
      <c r="L33025" s="168"/>
      <c r="M33025" s="154"/>
      <c r="N33025" s="157"/>
      <c r="O33025" s="157"/>
      <c r="P33025" s="152"/>
      <c r="Q33025" s="154"/>
      <c r="R33025" s="154"/>
      <c r="S33025" s="154"/>
      <c r="T33025" s="154"/>
      <c r="U33025" s="154"/>
      <c r="V33025" s="154"/>
      <c r="W33025" s="154"/>
      <c r="X33025" s="154"/>
      <c r="Y33025" s="154"/>
      <c r="Z33025" s="154"/>
      <c r="AA33025" s="154"/>
      <c r="AB33025" s="169"/>
      <c r="AC33025" s="154"/>
      <c r="AD33025" s="158"/>
      <c r="AE33025" s="154"/>
      <c r="AF33025" s="154"/>
      <c r="AG33025" s="154"/>
      <c r="AH33025" s="154"/>
    </row>
    <row r="33026" spans="1:34">
      <c r="A33026" s="154"/>
      <c r="B33026" s="154"/>
      <c r="C33026" s="154"/>
      <c r="D33026" s="154"/>
      <c r="E33026" s="154"/>
      <c r="F33026" s="154"/>
      <c r="G33026" s="155"/>
      <c r="H33026" s="155"/>
      <c r="I33026" s="154"/>
      <c r="J33026" s="156"/>
      <c r="K33026" s="154"/>
      <c r="L33026" s="168"/>
      <c r="M33026" s="154"/>
      <c r="N33026" s="157"/>
      <c r="O33026" s="157"/>
      <c r="P33026" s="152"/>
      <c r="Q33026" s="154"/>
      <c r="R33026" s="154"/>
      <c r="S33026" s="154"/>
      <c r="T33026" s="154"/>
      <c r="U33026" s="154"/>
      <c r="V33026" s="154"/>
      <c r="W33026" s="154"/>
      <c r="X33026" s="154"/>
      <c r="Y33026" s="154"/>
      <c r="Z33026" s="154"/>
      <c r="AA33026" s="154"/>
      <c r="AB33026" s="169"/>
      <c r="AC33026" s="154"/>
      <c r="AD33026" s="158"/>
      <c r="AE33026" s="154"/>
      <c r="AF33026" s="154"/>
      <c r="AG33026" s="154"/>
      <c r="AH33026" s="154"/>
    </row>
    <row r="33027" spans="1:34">
      <c r="A33027" s="154"/>
      <c r="B33027" s="154"/>
      <c r="C33027" s="154"/>
      <c r="D33027" s="154"/>
      <c r="E33027" s="154"/>
      <c r="F33027" s="154"/>
      <c r="G33027" s="155"/>
      <c r="H33027" s="155"/>
      <c r="I33027" s="154"/>
      <c r="J33027" s="156"/>
      <c r="K33027" s="154"/>
      <c r="L33027" s="168"/>
      <c r="M33027" s="154"/>
      <c r="N33027" s="157"/>
      <c r="O33027" s="157"/>
      <c r="P33027" s="152"/>
      <c r="Q33027" s="154"/>
      <c r="R33027" s="154"/>
      <c r="S33027" s="154"/>
      <c r="T33027" s="154"/>
      <c r="U33027" s="154"/>
      <c r="V33027" s="154"/>
      <c r="W33027" s="154"/>
      <c r="X33027" s="154"/>
      <c r="Y33027" s="154"/>
      <c r="Z33027" s="154"/>
      <c r="AA33027" s="154"/>
      <c r="AB33027" s="169"/>
      <c r="AC33027" s="154"/>
      <c r="AD33027" s="158"/>
      <c r="AE33027" s="154"/>
      <c r="AF33027" s="154"/>
      <c r="AG33027" s="154"/>
      <c r="AH33027" s="154"/>
    </row>
    <row r="33028" spans="1:34">
      <c r="A33028" s="154"/>
      <c r="B33028" s="154"/>
      <c r="C33028" s="154"/>
      <c r="D33028" s="154"/>
      <c r="E33028" s="154"/>
      <c r="F33028" s="154"/>
      <c r="G33028" s="155"/>
      <c r="H33028" s="155"/>
      <c r="I33028" s="154"/>
      <c r="J33028" s="156"/>
      <c r="K33028" s="154"/>
      <c r="L33028" s="168"/>
      <c r="M33028" s="154"/>
      <c r="N33028" s="157"/>
      <c r="O33028" s="157"/>
      <c r="P33028" s="152"/>
      <c r="Q33028" s="154"/>
      <c r="R33028" s="154"/>
      <c r="S33028" s="154"/>
      <c r="T33028" s="154"/>
      <c r="U33028" s="154"/>
      <c r="V33028" s="154"/>
      <c r="W33028" s="154"/>
      <c r="X33028" s="154"/>
      <c r="Y33028" s="154"/>
      <c r="Z33028" s="154"/>
      <c r="AA33028" s="154"/>
      <c r="AB33028" s="169"/>
      <c r="AC33028" s="154"/>
      <c r="AD33028" s="158"/>
      <c r="AE33028" s="154"/>
      <c r="AF33028" s="154"/>
      <c r="AG33028" s="154"/>
      <c r="AH33028" s="154"/>
    </row>
    <row r="33029" spans="1:34">
      <c r="A33029" s="154"/>
      <c r="B33029" s="154"/>
      <c r="C33029" s="154"/>
      <c r="D33029" s="154"/>
      <c r="E33029" s="154"/>
      <c r="F33029" s="154"/>
      <c r="G33029" s="155"/>
      <c r="H33029" s="155"/>
      <c r="I33029" s="154"/>
      <c r="J33029" s="156"/>
      <c r="K33029" s="154"/>
      <c r="L33029" s="168"/>
      <c r="M33029" s="154"/>
      <c r="N33029" s="157"/>
      <c r="O33029" s="157"/>
      <c r="P33029" s="152"/>
      <c r="Q33029" s="154"/>
      <c r="R33029" s="154"/>
      <c r="S33029" s="154"/>
      <c r="T33029" s="154"/>
      <c r="U33029" s="154"/>
      <c r="V33029" s="154"/>
      <c r="W33029" s="154"/>
      <c r="X33029" s="154"/>
      <c r="Y33029" s="154"/>
      <c r="Z33029" s="154"/>
      <c r="AA33029" s="154"/>
      <c r="AB33029" s="169"/>
      <c r="AC33029" s="154"/>
      <c r="AD33029" s="158"/>
      <c r="AE33029" s="154"/>
      <c r="AF33029" s="154"/>
      <c r="AG33029" s="154"/>
      <c r="AH33029" s="154"/>
    </row>
    <row r="33030" spans="1:34">
      <c r="A33030" s="154"/>
      <c r="B33030" s="154"/>
      <c r="C33030" s="154"/>
      <c r="D33030" s="154"/>
      <c r="E33030" s="154"/>
      <c r="F33030" s="154"/>
      <c r="G33030" s="155"/>
      <c r="H33030" s="155"/>
      <c r="I33030" s="154"/>
      <c r="J33030" s="156"/>
      <c r="K33030" s="154"/>
      <c r="L33030" s="168"/>
      <c r="M33030" s="154"/>
      <c r="N33030" s="157"/>
      <c r="O33030" s="157"/>
      <c r="P33030" s="152"/>
      <c r="Q33030" s="154"/>
      <c r="R33030" s="154"/>
      <c r="S33030" s="154"/>
      <c r="T33030" s="154"/>
      <c r="U33030" s="154"/>
      <c r="V33030" s="154"/>
      <c r="W33030" s="154"/>
      <c r="X33030" s="154"/>
      <c r="Y33030" s="154"/>
      <c r="Z33030" s="154"/>
      <c r="AA33030" s="154"/>
      <c r="AB33030" s="169"/>
      <c r="AC33030" s="154"/>
      <c r="AD33030" s="158"/>
      <c r="AE33030" s="154"/>
      <c r="AF33030" s="154"/>
      <c r="AG33030" s="154"/>
      <c r="AH33030" s="154"/>
    </row>
    <row r="33031" spans="1:34">
      <c r="A33031" s="154"/>
      <c r="B33031" s="154"/>
      <c r="C33031" s="154"/>
      <c r="D33031" s="154"/>
      <c r="E33031" s="154"/>
      <c r="F33031" s="154"/>
      <c r="G33031" s="155"/>
      <c r="H33031" s="155"/>
      <c r="I33031" s="154"/>
      <c r="J33031" s="156"/>
      <c r="K33031" s="154"/>
      <c r="L33031" s="168"/>
      <c r="M33031" s="154"/>
      <c r="N33031" s="157"/>
      <c r="O33031" s="157"/>
      <c r="P33031" s="152"/>
      <c r="Q33031" s="154"/>
      <c r="R33031" s="154"/>
      <c r="S33031" s="154"/>
      <c r="T33031" s="154"/>
      <c r="U33031" s="154"/>
      <c r="V33031" s="154"/>
      <c r="W33031" s="154"/>
      <c r="X33031" s="154"/>
      <c r="Y33031" s="154"/>
      <c r="Z33031" s="154"/>
      <c r="AA33031" s="154"/>
      <c r="AB33031" s="169"/>
      <c r="AC33031" s="154"/>
      <c r="AD33031" s="158"/>
      <c r="AE33031" s="154"/>
      <c r="AF33031" s="154"/>
      <c r="AG33031" s="154"/>
      <c r="AH33031" s="154"/>
    </row>
    <row r="33032" spans="1:34">
      <c r="A33032" s="154"/>
      <c r="B33032" s="154"/>
      <c r="C33032" s="154"/>
      <c r="D33032" s="154"/>
      <c r="E33032" s="154"/>
      <c r="F33032" s="154"/>
      <c r="G33032" s="155"/>
      <c r="H33032" s="155"/>
      <c r="I33032" s="154"/>
      <c r="J33032" s="156"/>
      <c r="K33032" s="154"/>
      <c r="L33032" s="168"/>
      <c r="M33032" s="154"/>
      <c r="N33032" s="157"/>
      <c r="O33032" s="157"/>
      <c r="P33032" s="152"/>
      <c r="Q33032" s="154"/>
      <c r="R33032" s="154"/>
      <c r="S33032" s="154"/>
      <c r="T33032" s="154"/>
      <c r="U33032" s="154"/>
      <c r="V33032" s="154"/>
      <c r="W33032" s="154"/>
      <c r="X33032" s="154"/>
      <c r="Y33032" s="154"/>
      <c r="Z33032" s="154"/>
      <c r="AA33032" s="154"/>
      <c r="AB33032" s="169"/>
      <c r="AC33032" s="154"/>
      <c r="AD33032" s="158"/>
      <c r="AE33032" s="154"/>
      <c r="AF33032" s="154"/>
      <c r="AG33032" s="154"/>
      <c r="AH33032" s="154"/>
    </row>
    <row r="33033" spans="1:34">
      <c r="A33033" s="154"/>
      <c r="B33033" s="154"/>
      <c r="C33033" s="154"/>
      <c r="D33033" s="154"/>
      <c r="E33033" s="154"/>
      <c r="F33033" s="154"/>
      <c r="G33033" s="155"/>
      <c r="H33033" s="155"/>
      <c r="I33033" s="154"/>
      <c r="J33033" s="156"/>
      <c r="K33033" s="154"/>
      <c r="L33033" s="168"/>
      <c r="M33033" s="154"/>
      <c r="N33033" s="157"/>
      <c r="O33033" s="157"/>
      <c r="P33033" s="152"/>
      <c r="Q33033" s="154"/>
      <c r="R33033" s="154"/>
      <c r="S33033" s="154"/>
      <c r="T33033" s="154"/>
      <c r="U33033" s="154"/>
      <c r="V33033" s="154"/>
      <c r="W33033" s="154"/>
      <c r="X33033" s="154"/>
      <c r="Y33033" s="154"/>
      <c r="Z33033" s="154"/>
      <c r="AA33033" s="154"/>
      <c r="AB33033" s="169"/>
      <c r="AC33033" s="154"/>
      <c r="AD33033" s="158"/>
      <c r="AE33033" s="154"/>
      <c r="AF33033" s="154"/>
      <c r="AG33033" s="154"/>
      <c r="AH33033" s="154"/>
    </row>
    <row r="33034" spans="1:34">
      <c r="A33034" s="154"/>
      <c r="B33034" s="154"/>
      <c r="C33034" s="154"/>
      <c r="D33034" s="154"/>
      <c r="E33034" s="154"/>
      <c r="F33034" s="154"/>
      <c r="G33034" s="155"/>
      <c r="H33034" s="155"/>
      <c r="I33034" s="154"/>
      <c r="J33034" s="156"/>
      <c r="K33034" s="154"/>
      <c r="L33034" s="168"/>
      <c r="M33034" s="154"/>
      <c r="N33034" s="157"/>
      <c r="O33034" s="157"/>
      <c r="P33034" s="152"/>
      <c r="Q33034" s="154"/>
      <c r="R33034" s="154"/>
      <c r="S33034" s="154"/>
      <c r="T33034" s="154"/>
      <c r="U33034" s="154"/>
      <c r="V33034" s="154"/>
      <c r="W33034" s="154"/>
      <c r="X33034" s="154"/>
      <c r="Y33034" s="154"/>
      <c r="Z33034" s="154"/>
      <c r="AA33034" s="154"/>
      <c r="AB33034" s="169"/>
      <c r="AC33034" s="154"/>
      <c r="AD33034" s="158"/>
      <c r="AE33034" s="154"/>
      <c r="AF33034" s="154"/>
      <c r="AG33034" s="154"/>
      <c r="AH33034" s="154"/>
    </row>
    <row r="33035" spans="1:34">
      <c r="A33035" s="154"/>
      <c r="B33035" s="154"/>
      <c r="C33035" s="154"/>
      <c r="D33035" s="154"/>
      <c r="E33035" s="154"/>
      <c r="F33035" s="154"/>
      <c r="G33035" s="155"/>
      <c r="H33035" s="155"/>
      <c r="I33035" s="154"/>
      <c r="J33035" s="156"/>
      <c r="K33035" s="154"/>
      <c r="L33035" s="168"/>
      <c r="M33035" s="154"/>
      <c r="N33035" s="157"/>
      <c r="O33035" s="157"/>
      <c r="P33035" s="152"/>
      <c r="Q33035" s="154"/>
      <c r="R33035" s="154"/>
      <c r="S33035" s="154"/>
      <c r="T33035" s="154"/>
      <c r="U33035" s="154"/>
      <c r="V33035" s="154"/>
      <c r="W33035" s="154"/>
      <c r="X33035" s="154"/>
      <c r="Y33035" s="154"/>
      <c r="Z33035" s="154"/>
      <c r="AA33035" s="154"/>
      <c r="AB33035" s="169"/>
      <c r="AC33035" s="154"/>
      <c r="AD33035" s="158"/>
      <c r="AE33035" s="154"/>
      <c r="AF33035" s="154"/>
      <c r="AG33035" s="154"/>
      <c r="AH33035" s="154"/>
    </row>
    <row r="33036" spans="1:34">
      <c r="A33036" s="154"/>
      <c r="B33036" s="154"/>
      <c r="C33036" s="154"/>
      <c r="D33036" s="154"/>
      <c r="E33036" s="154"/>
      <c r="F33036" s="154"/>
      <c r="G33036" s="155"/>
      <c r="H33036" s="155"/>
      <c r="I33036" s="154"/>
      <c r="J33036" s="156"/>
      <c r="K33036" s="154"/>
      <c r="L33036" s="168"/>
      <c r="M33036" s="154"/>
      <c r="N33036" s="157"/>
      <c r="O33036" s="157"/>
      <c r="P33036" s="152"/>
      <c r="Q33036" s="154"/>
      <c r="R33036" s="154"/>
      <c r="S33036" s="154"/>
      <c r="T33036" s="154"/>
      <c r="U33036" s="154"/>
      <c r="V33036" s="154"/>
      <c r="W33036" s="154"/>
      <c r="X33036" s="154"/>
      <c r="Y33036" s="154"/>
      <c r="Z33036" s="154"/>
      <c r="AA33036" s="154"/>
      <c r="AB33036" s="169"/>
      <c r="AC33036" s="154"/>
      <c r="AD33036" s="158"/>
      <c r="AE33036" s="154"/>
      <c r="AF33036" s="154"/>
      <c r="AG33036" s="154"/>
      <c r="AH33036" s="154"/>
    </row>
    <row r="33037" spans="1:34">
      <c r="A33037" s="154"/>
      <c r="B33037" s="154"/>
      <c r="C33037" s="154"/>
      <c r="D33037" s="154"/>
      <c r="E33037" s="154"/>
      <c r="F33037" s="154"/>
      <c r="G33037" s="155"/>
      <c r="H33037" s="155"/>
      <c r="I33037" s="154"/>
      <c r="J33037" s="156"/>
      <c r="K33037" s="154"/>
      <c r="L33037" s="168"/>
      <c r="M33037" s="154"/>
      <c r="N33037" s="157"/>
      <c r="O33037" s="157"/>
      <c r="P33037" s="152"/>
      <c r="Q33037" s="154"/>
      <c r="R33037" s="154"/>
      <c r="S33037" s="154"/>
      <c r="T33037" s="154"/>
      <c r="U33037" s="154"/>
      <c r="V33037" s="154"/>
      <c r="W33037" s="154"/>
      <c r="X33037" s="154"/>
      <c r="Y33037" s="154"/>
      <c r="Z33037" s="154"/>
      <c r="AA33037" s="154"/>
      <c r="AB33037" s="169"/>
      <c r="AC33037" s="154"/>
      <c r="AD33037" s="158"/>
      <c r="AE33037" s="154"/>
      <c r="AF33037" s="154"/>
      <c r="AG33037" s="154"/>
      <c r="AH33037" s="154"/>
    </row>
    <row r="33038" spans="1:34">
      <c r="A33038" s="154"/>
      <c r="B33038" s="154"/>
      <c r="C33038" s="154"/>
      <c r="D33038" s="154"/>
      <c r="E33038" s="154"/>
      <c r="F33038" s="154"/>
      <c r="G33038" s="155"/>
      <c r="H33038" s="155"/>
      <c r="I33038" s="154"/>
      <c r="J33038" s="156"/>
      <c r="K33038" s="154"/>
      <c r="L33038" s="168"/>
      <c r="M33038" s="154"/>
      <c r="N33038" s="157"/>
      <c r="O33038" s="157"/>
      <c r="P33038" s="152"/>
      <c r="Q33038" s="154"/>
      <c r="R33038" s="154"/>
      <c r="S33038" s="154"/>
      <c r="T33038" s="154"/>
      <c r="U33038" s="154"/>
      <c r="V33038" s="154"/>
      <c r="W33038" s="154"/>
      <c r="X33038" s="154"/>
      <c r="Y33038" s="154"/>
      <c r="Z33038" s="154"/>
      <c r="AA33038" s="154"/>
      <c r="AB33038" s="169"/>
      <c r="AC33038" s="154"/>
      <c r="AD33038" s="158"/>
      <c r="AE33038" s="154"/>
      <c r="AF33038" s="154"/>
      <c r="AG33038" s="154"/>
      <c r="AH33038" s="154"/>
    </row>
    <row r="33039" spans="1:34">
      <c r="A33039" s="154"/>
      <c r="B33039" s="154"/>
      <c r="C33039" s="154"/>
      <c r="D33039" s="154"/>
      <c r="E33039" s="154"/>
      <c r="F33039" s="154"/>
      <c r="G33039" s="155"/>
      <c r="H33039" s="155"/>
      <c r="I33039" s="154"/>
      <c r="J33039" s="156"/>
      <c r="K33039" s="154"/>
      <c r="L33039" s="168"/>
      <c r="M33039" s="154"/>
      <c r="N33039" s="157"/>
      <c r="O33039" s="157"/>
      <c r="P33039" s="152"/>
      <c r="Q33039" s="154"/>
      <c r="R33039" s="154"/>
      <c r="S33039" s="154"/>
      <c r="T33039" s="154"/>
      <c r="U33039" s="154"/>
      <c r="V33039" s="154"/>
      <c r="W33039" s="154"/>
      <c r="X33039" s="154"/>
      <c r="Y33039" s="154"/>
      <c r="Z33039" s="154"/>
      <c r="AA33039" s="154"/>
      <c r="AB33039" s="169"/>
      <c r="AC33039" s="154"/>
      <c r="AD33039" s="158"/>
      <c r="AE33039" s="154"/>
      <c r="AF33039" s="154"/>
      <c r="AG33039" s="154"/>
      <c r="AH33039" s="154"/>
    </row>
    <row r="33040" spans="1:34">
      <c r="A33040" s="154"/>
      <c r="B33040" s="154"/>
      <c r="C33040" s="154"/>
      <c r="D33040" s="154"/>
      <c r="E33040" s="159"/>
      <c r="F33040" s="154"/>
      <c r="G33040" s="155"/>
      <c r="H33040" s="155"/>
      <c r="I33040" s="154"/>
      <c r="J33040" s="156"/>
      <c r="K33040" s="154"/>
      <c r="L33040" s="168"/>
      <c r="M33040" s="154"/>
      <c r="N33040" s="157"/>
      <c r="O33040" s="157"/>
      <c r="P33040" s="152"/>
      <c r="Q33040" s="154"/>
      <c r="R33040" s="154"/>
      <c r="S33040" s="154"/>
      <c r="T33040" s="154"/>
      <c r="U33040" s="154"/>
      <c r="V33040" s="154"/>
      <c r="W33040" s="154"/>
      <c r="X33040" s="154"/>
      <c r="Y33040" s="154"/>
      <c r="Z33040" s="154"/>
      <c r="AA33040" s="154"/>
      <c r="AB33040" s="169"/>
      <c r="AC33040" s="154"/>
      <c r="AD33040" s="158"/>
      <c r="AE33040" s="154"/>
      <c r="AF33040" s="154"/>
      <c r="AG33040" s="154"/>
      <c r="AH33040" s="154"/>
    </row>
    <row r="33041" spans="1:34">
      <c r="A33041" s="154"/>
      <c r="B33041" s="154"/>
      <c r="C33041" s="154"/>
      <c r="D33041" s="154"/>
      <c r="E33041" s="159"/>
      <c r="F33041" s="154"/>
      <c r="G33041" s="155"/>
      <c r="H33041" s="155"/>
      <c r="I33041" s="154"/>
      <c r="J33041" s="156"/>
      <c r="K33041" s="154"/>
      <c r="L33041" s="168"/>
      <c r="M33041" s="154"/>
      <c r="N33041" s="157"/>
      <c r="O33041" s="157"/>
      <c r="P33041" s="152"/>
      <c r="Q33041" s="154"/>
      <c r="R33041" s="154"/>
      <c r="S33041" s="154"/>
      <c r="T33041" s="154"/>
      <c r="U33041" s="154"/>
      <c r="V33041" s="154"/>
      <c r="W33041" s="154"/>
      <c r="X33041" s="154"/>
      <c r="Y33041" s="154"/>
      <c r="Z33041" s="154"/>
      <c r="AA33041" s="154"/>
      <c r="AB33041" s="169"/>
      <c r="AC33041" s="154"/>
      <c r="AD33041" s="158"/>
      <c r="AE33041" s="154"/>
      <c r="AF33041" s="154"/>
      <c r="AG33041" s="154"/>
      <c r="AH33041" s="154"/>
    </row>
    <row r="33042" spans="1:34">
      <c r="A33042" s="154"/>
      <c r="B33042" s="154"/>
      <c r="C33042" s="154"/>
      <c r="D33042" s="154"/>
      <c r="E33042" s="159"/>
      <c r="F33042" s="154"/>
      <c r="G33042" s="155"/>
      <c r="H33042" s="155"/>
      <c r="I33042" s="154"/>
      <c r="J33042" s="156"/>
      <c r="K33042" s="154"/>
      <c r="L33042" s="168"/>
      <c r="M33042" s="154"/>
      <c r="N33042" s="157"/>
      <c r="O33042" s="157"/>
      <c r="P33042" s="152"/>
      <c r="Q33042" s="154"/>
      <c r="R33042" s="154"/>
      <c r="S33042" s="154"/>
      <c r="T33042" s="154"/>
      <c r="U33042" s="154"/>
      <c r="V33042" s="154"/>
      <c r="W33042" s="154"/>
      <c r="X33042" s="154"/>
      <c r="Y33042" s="154"/>
      <c r="Z33042" s="154"/>
      <c r="AA33042" s="154"/>
      <c r="AB33042" s="169"/>
      <c r="AC33042" s="154"/>
      <c r="AD33042" s="158"/>
      <c r="AE33042" s="154"/>
      <c r="AF33042" s="154"/>
      <c r="AG33042" s="154"/>
      <c r="AH33042" s="154"/>
    </row>
    <row r="33043" spans="1:34">
      <c r="A33043" s="154"/>
      <c r="B33043" s="154"/>
      <c r="C33043" s="154"/>
      <c r="D33043" s="154"/>
      <c r="E33043" s="159"/>
      <c r="F33043" s="154"/>
      <c r="G33043" s="155"/>
      <c r="H33043" s="155"/>
      <c r="I33043" s="154"/>
      <c r="J33043" s="156"/>
      <c r="K33043" s="154"/>
      <c r="L33043" s="168"/>
      <c r="M33043" s="154"/>
      <c r="N33043" s="157"/>
      <c r="O33043" s="157"/>
      <c r="P33043" s="152"/>
      <c r="Q33043" s="154"/>
      <c r="R33043" s="154"/>
      <c r="S33043" s="154"/>
      <c r="T33043" s="154"/>
      <c r="U33043" s="154"/>
      <c r="V33043" s="154"/>
      <c r="W33043" s="154"/>
      <c r="X33043" s="154"/>
      <c r="Y33043" s="154"/>
      <c r="Z33043" s="154"/>
      <c r="AA33043" s="154"/>
      <c r="AB33043" s="169"/>
      <c r="AC33043" s="154"/>
      <c r="AD33043" s="158"/>
      <c r="AE33043" s="154"/>
      <c r="AF33043" s="154"/>
      <c r="AG33043" s="154"/>
      <c r="AH33043" s="154"/>
    </row>
    <row r="33044" spans="1:34">
      <c r="A33044" s="154"/>
      <c r="B33044" s="154"/>
      <c r="C33044" s="154"/>
      <c r="D33044" s="154"/>
      <c r="E33044" s="159"/>
      <c r="F33044" s="154"/>
      <c r="G33044" s="155"/>
      <c r="H33044" s="155"/>
      <c r="I33044" s="154"/>
      <c r="J33044" s="156"/>
      <c r="K33044" s="154"/>
      <c r="L33044" s="168"/>
      <c r="M33044" s="154"/>
      <c r="N33044" s="157"/>
      <c r="O33044" s="157"/>
      <c r="P33044" s="152"/>
      <c r="Q33044" s="154"/>
      <c r="R33044" s="154"/>
      <c r="S33044" s="154"/>
      <c r="T33044" s="154"/>
      <c r="U33044" s="154"/>
      <c r="V33044" s="154"/>
      <c r="W33044" s="154"/>
      <c r="X33044" s="154"/>
      <c r="Y33044" s="154"/>
      <c r="Z33044" s="154"/>
      <c r="AA33044" s="154"/>
      <c r="AB33044" s="169"/>
      <c r="AC33044" s="154"/>
      <c r="AD33044" s="158"/>
      <c r="AE33044" s="154"/>
      <c r="AF33044" s="154"/>
      <c r="AG33044" s="154"/>
      <c r="AH33044" s="154"/>
    </row>
    <row r="33045" spans="1:34">
      <c r="A33045" s="154"/>
      <c r="B33045" s="154"/>
      <c r="C33045" s="154"/>
      <c r="D33045" s="154"/>
      <c r="E33045" s="159"/>
      <c r="F33045" s="154"/>
      <c r="G33045" s="155"/>
      <c r="H33045" s="155"/>
      <c r="I33045" s="154"/>
      <c r="J33045" s="156"/>
      <c r="K33045" s="154"/>
      <c r="L33045" s="168"/>
      <c r="M33045" s="154"/>
      <c r="N33045" s="157"/>
      <c r="O33045" s="157"/>
      <c r="P33045" s="152"/>
      <c r="Q33045" s="154"/>
      <c r="R33045" s="154"/>
      <c r="S33045" s="154"/>
      <c r="T33045" s="154"/>
      <c r="U33045" s="154"/>
      <c r="V33045" s="154"/>
      <c r="W33045" s="154"/>
      <c r="X33045" s="154"/>
      <c r="Y33045" s="154"/>
      <c r="Z33045" s="154"/>
      <c r="AA33045" s="154"/>
      <c r="AB33045" s="169"/>
      <c r="AC33045" s="154"/>
      <c r="AD33045" s="158"/>
      <c r="AE33045" s="154"/>
      <c r="AF33045" s="154"/>
      <c r="AG33045" s="154"/>
      <c r="AH33045" s="154"/>
    </row>
    <row r="33046" spans="1:34">
      <c r="A33046" s="154"/>
      <c r="B33046" s="154"/>
      <c r="C33046" s="154"/>
      <c r="D33046" s="154"/>
      <c r="E33046" s="159"/>
      <c r="F33046" s="154"/>
      <c r="G33046" s="155"/>
      <c r="H33046" s="155"/>
      <c r="I33046" s="154"/>
      <c r="J33046" s="156"/>
      <c r="K33046" s="154"/>
      <c r="L33046" s="168"/>
      <c r="M33046" s="154"/>
      <c r="N33046" s="157"/>
      <c r="O33046" s="157"/>
      <c r="P33046" s="152"/>
      <c r="Q33046" s="154"/>
      <c r="R33046" s="154"/>
      <c r="S33046" s="154"/>
      <c r="T33046" s="154"/>
      <c r="U33046" s="154"/>
      <c r="V33046" s="154"/>
      <c r="W33046" s="154"/>
      <c r="X33046" s="154"/>
      <c r="Y33046" s="154"/>
      <c r="Z33046" s="154"/>
      <c r="AA33046" s="154"/>
      <c r="AB33046" s="169"/>
      <c r="AC33046" s="154"/>
      <c r="AD33046" s="158"/>
      <c r="AE33046" s="154"/>
      <c r="AF33046" s="154"/>
      <c r="AG33046" s="154"/>
      <c r="AH33046" s="154"/>
    </row>
    <row r="33047" spans="1:34">
      <c r="A33047" s="154"/>
      <c r="B33047" s="154"/>
      <c r="C33047" s="154"/>
      <c r="D33047" s="154"/>
      <c r="E33047" s="159"/>
      <c r="F33047" s="154"/>
      <c r="G33047" s="155"/>
      <c r="H33047" s="155"/>
      <c r="I33047" s="154"/>
      <c r="J33047" s="156"/>
      <c r="K33047" s="154"/>
      <c r="L33047" s="168"/>
      <c r="M33047" s="154"/>
      <c r="N33047" s="157"/>
      <c r="O33047" s="157"/>
      <c r="P33047" s="152"/>
      <c r="Q33047" s="154"/>
      <c r="R33047" s="154"/>
      <c r="S33047" s="154"/>
      <c r="T33047" s="154"/>
      <c r="U33047" s="154"/>
      <c r="V33047" s="154"/>
      <c r="W33047" s="154"/>
      <c r="X33047" s="154"/>
      <c r="Y33047" s="154"/>
      <c r="Z33047" s="154"/>
      <c r="AA33047" s="154"/>
      <c r="AB33047" s="169"/>
      <c r="AC33047" s="154"/>
      <c r="AD33047" s="158"/>
      <c r="AE33047" s="154"/>
      <c r="AF33047" s="154"/>
      <c r="AG33047" s="154"/>
      <c r="AH33047" s="154"/>
    </row>
    <row r="33048" spans="1:34">
      <c r="A33048" s="154"/>
      <c r="B33048" s="154"/>
      <c r="C33048" s="154"/>
      <c r="D33048" s="154"/>
      <c r="E33048" s="154"/>
      <c r="F33048" s="154"/>
      <c r="G33048" s="155"/>
      <c r="H33048" s="155"/>
      <c r="I33048" s="154"/>
      <c r="J33048" s="156"/>
      <c r="K33048" s="154"/>
      <c r="L33048" s="168"/>
      <c r="M33048" s="154"/>
      <c r="N33048" s="157"/>
      <c r="O33048" s="157"/>
      <c r="P33048" s="152"/>
      <c r="Q33048" s="154"/>
      <c r="R33048" s="154"/>
      <c r="S33048" s="154"/>
      <c r="T33048" s="154"/>
      <c r="U33048" s="154"/>
      <c r="V33048" s="154"/>
      <c r="W33048" s="154"/>
      <c r="X33048" s="154"/>
      <c r="Y33048" s="154"/>
      <c r="Z33048" s="154"/>
      <c r="AA33048" s="154"/>
      <c r="AB33048" s="169"/>
      <c r="AC33048" s="154"/>
      <c r="AD33048" s="158"/>
      <c r="AE33048" s="154"/>
      <c r="AF33048" s="154"/>
      <c r="AG33048" s="154"/>
      <c r="AH33048" s="154"/>
    </row>
    <row r="33049" spans="1:34">
      <c r="A33049" s="154"/>
      <c r="B33049" s="154"/>
      <c r="C33049" s="154"/>
      <c r="D33049" s="154"/>
      <c r="E33049" s="154"/>
      <c r="F33049" s="154"/>
      <c r="G33049" s="155"/>
      <c r="H33049" s="155"/>
      <c r="I33049" s="154"/>
      <c r="J33049" s="156"/>
      <c r="K33049" s="154"/>
      <c r="L33049" s="168"/>
      <c r="M33049" s="154"/>
      <c r="N33049" s="157"/>
      <c r="O33049" s="157"/>
      <c r="P33049" s="152"/>
      <c r="Q33049" s="154"/>
      <c r="R33049" s="154"/>
      <c r="S33049" s="154"/>
      <c r="T33049" s="154"/>
      <c r="U33049" s="154"/>
      <c r="V33049" s="154"/>
      <c r="W33049" s="154"/>
      <c r="X33049" s="154"/>
      <c r="Y33049" s="154"/>
      <c r="Z33049" s="154"/>
      <c r="AA33049" s="154"/>
      <c r="AB33049" s="169"/>
      <c r="AC33049" s="154"/>
      <c r="AD33049" s="158"/>
      <c r="AE33049" s="154"/>
      <c r="AF33049" s="154"/>
      <c r="AG33049" s="154"/>
      <c r="AH33049" s="154"/>
    </row>
    <row r="33050" spans="1:34">
      <c r="A33050" s="154"/>
      <c r="B33050" s="154"/>
      <c r="C33050" s="154"/>
      <c r="D33050" s="154"/>
      <c r="E33050" s="159"/>
      <c r="F33050" s="154"/>
      <c r="G33050" s="155"/>
      <c r="H33050" s="155"/>
      <c r="I33050" s="154"/>
      <c r="J33050" s="156"/>
      <c r="K33050" s="154"/>
      <c r="L33050" s="168"/>
      <c r="M33050" s="154"/>
      <c r="N33050" s="157"/>
      <c r="O33050" s="157"/>
      <c r="P33050" s="152"/>
      <c r="Q33050" s="154"/>
      <c r="R33050" s="154"/>
      <c r="S33050" s="154"/>
      <c r="T33050" s="154"/>
      <c r="U33050" s="154"/>
      <c r="V33050" s="154"/>
      <c r="W33050" s="154"/>
      <c r="X33050" s="154"/>
      <c r="Y33050" s="154"/>
      <c r="Z33050" s="154"/>
      <c r="AA33050" s="154"/>
      <c r="AB33050" s="169"/>
      <c r="AC33050" s="154"/>
      <c r="AD33050" s="158"/>
      <c r="AE33050" s="154"/>
      <c r="AF33050" s="154"/>
      <c r="AG33050" s="154"/>
      <c r="AH33050" s="154"/>
    </row>
    <row r="33051" spans="1:34">
      <c r="A33051" s="154"/>
      <c r="B33051" s="154"/>
      <c r="C33051" s="154"/>
      <c r="D33051" s="154"/>
      <c r="E33051" s="159"/>
      <c r="F33051" s="154"/>
      <c r="G33051" s="155"/>
      <c r="H33051" s="155"/>
      <c r="I33051" s="154"/>
      <c r="J33051" s="156"/>
      <c r="K33051" s="154"/>
      <c r="L33051" s="168"/>
      <c r="M33051" s="154"/>
      <c r="N33051" s="157"/>
      <c r="O33051" s="157"/>
      <c r="P33051" s="152"/>
      <c r="Q33051" s="154"/>
      <c r="R33051" s="154"/>
      <c r="S33051" s="154"/>
      <c r="T33051" s="154"/>
      <c r="U33051" s="154"/>
      <c r="V33051" s="154"/>
      <c r="W33051" s="154"/>
      <c r="X33051" s="154"/>
      <c r="Y33051" s="154"/>
      <c r="Z33051" s="154"/>
      <c r="AA33051" s="154"/>
      <c r="AB33051" s="169"/>
      <c r="AC33051" s="154"/>
      <c r="AD33051" s="158"/>
      <c r="AE33051" s="154"/>
      <c r="AF33051" s="154"/>
      <c r="AG33051" s="154"/>
      <c r="AH33051" s="154"/>
    </row>
    <row r="33052" spans="1:34">
      <c r="A33052" s="154"/>
      <c r="B33052" s="154"/>
      <c r="C33052" s="154"/>
      <c r="D33052" s="154"/>
      <c r="E33052" s="154"/>
      <c r="F33052" s="154"/>
      <c r="G33052" s="155"/>
      <c r="H33052" s="155"/>
      <c r="I33052" s="154"/>
      <c r="J33052" s="156"/>
      <c r="K33052" s="154"/>
      <c r="L33052" s="168"/>
      <c r="M33052" s="154"/>
      <c r="N33052" s="157"/>
      <c r="O33052" s="157"/>
      <c r="P33052" s="152"/>
      <c r="Q33052" s="154"/>
      <c r="R33052" s="170"/>
      <c r="S33052" s="154"/>
      <c r="T33052" s="154"/>
      <c r="U33052" s="154"/>
      <c r="V33052" s="154"/>
      <c r="W33052" s="154"/>
      <c r="X33052" s="154"/>
      <c r="Y33052" s="154"/>
      <c r="Z33052" s="154"/>
      <c r="AA33052" s="154"/>
      <c r="AB33052" s="169"/>
      <c r="AC33052" s="154"/>
      <c r="AD33052" s="158"/>
      <c r="AE33052" s="154"/>
      <c r="AF33052" s="154"/>
      <c r="AG33052" s="154"/>
      <c r="AH33052" s="154"/>
    </row>
    <row r="33053" spans="1:34">
      <c r="A33053" s="154"/>
      <c r="B33053" s="154"/>
      <c r="C33053" s="154"/>
      <c r="D33053" s="154"/>
      <c r="E33053" s="154"/>
      <c r="F33053" s="154"/>
      <c r="G33053" s="155"/>
      <c r="H33053" s="155"/>
      <c r="I33053" s="154"/>
      <c r="J33053" s="156"/>
      <c r="K33053" s="154"/>
      <c r="L33053" s="168"/>
      <c r="M33053" s="154"/>
      <c r="N33053" s="157"/>
      <c r="O33053" s="157"/>
      <c r="P33053" s="152"/>
      <c r="Q33053" s="154"/>
      <c r="R33053" s="154"/>
      <c r="S33053" s="154"/>
      <c r="T33053" s="154"/>
      <c r="U33053" s="154"/>
      <c r="V33053" s="154"/>
      <c r="W33053" s="154"/>
      <c r="X33053" s="154"/>
      <c r="Y33053" s="154"/>
      <c r="Z33053" s="154"/>
      <c r="AA33053" s="154"/>
      <c r="AB33053" s="169"/>
      <c r="AC33053" s="154"/>
      <c r="AD33053" s="158"/>
      <c r="AE33053" s="154"/>
      <c r="AF33053" s="154"/>
      <c r="AG33053" s="154"/>
      <c r="AH33053" s="154"/>
    </row>
    <row r="33054" spans="1:34">
      <c r="A33054" s="154"/>
      <c r="B33054" s="154"/>
      <c r="C33054" s="154"/>
      <c r="D33054" s="154"/>
      <c r="E33054" s="154"/>
      <c r="F33054" s="154"/>
      <c r="G33054" s="155"/>
      <c r="H33054" s="155"/>
      <c r="I33054" s="154"/>
      <c r="J33054" s="156"/>
      <c r="K33054" s="154"/>
      <c r="L33054" s="168"/>
      <c r="M33054" s="154"/>
      <c r="N33054" s="157"/>
      <c r="O33054" s="157"/>
      <c r="P33054" s="152"/>
      <c r="Q33054" s="154"/>
      <c r="R33054" s="154"/>
      <c r="S33054" s="154"/>
      <c r="T33054" s="154"/>
      <c r="U33054" s="154"/>
      <c r="V33054" s="154"/>
      <c r="W33054" s="154"/>
      <c r="X33054" s="154"/>
      <c r="Y33054" s="154"/>
      <c r="Z33054" s="154"/>
      <c r="AA33054" s="154"/>
      <c r="AB33054" s="169"/>
      <c r="AC33054" s="154"/>
      <c r="AD33054" s="158"/>
      <c r="AE33054" s="154"/>
      <c r="AF33054" s="154"/>
      <c r="AG33054" s="154"/>
      <c r="AH33054" s="154"/>
    </row>
    <row r="33055" spans="1:34">
      <c r="A33055" s="154"/>
      <c r="B33055" s="154"/>
      <c r="C33055" s="154"/>
      <c r="D33055" s="154"/>
      <c r="E33055" s="154"/>
      <c r="F33055" s="154"/>
      <c r="G33055" s="155"/>
      <c r="H33055" s="155"/>
      <c r="I33055" s="154"/>
      <c r="J33055" s="156"/>
      <c r="K33055" s="154"/>
      <c r="L33055" s="168"/>
      <c r="M33055" s="154"/>
      <c r="N33055" s="157"/>
      <c r="O33055" s="157"/>
      <c r="P33055" s="152"/>
      <c r="Q33055" s="154"/>
      <c r="R33055" s="154"/>
      <c r="S33055" s="154"/>
      <c r="T33055" s="154"/>
      <c r="U33055" s="154"/>
      <c r="V33055" s="154"/>
      <c r="W33055" s="154"/>
      <c r="X33055" s="154"/>
      <c r="Y33055" s="154"/>
      <c r="Z33055" s="154"/>
      <c r="AA33055" s="154"/>
      <c r="AB33055" s="169"/>
      <c r="AC33055" s="154"/>
      <c r="AD33055" s="158"/>
      <c r="AE33055" s="154"/>
      <c r="AF33055" s="154"/>
      <c r="AG33055" s="154"/>
      <c r="AH33055" s="154"/>
    </row>
    <row r="33056" spans="1:34">
      <c r="A33056" s="154"/>
      <c r="B33056" s="154"/>
      <c r="C33056" s="154"/>
      <c r="D33056" s="154"/>
      <c r="E33056" s="159"/>
      <c r="F33056" s="154"/>
      <c r="G33056" s="155"/>
      <c r="H33056" s="155"/>
      <c r="I33056" s="154"/>
      <c r="J33056" s="156"/>
      <c r="K33056" s="154"/>
      <c r="L33056" s="168"/>
      <c r="M33056" s="154"/>
      <c r="N33056" s="157"/>
      <c r="O33056" s="157"/>
      <c r="P33056" s="152"/>
      <c r="Q33056" s="154"/>
      <c r="R33056" s="154"/>
      <c r="S33056" s="154"/>
      <c r="T33056" s="154"/>
      <c r="U33056" s="154"/>
      <c r="V33056" s="154"/>
      <c r="W33056" s="154"/>
      <c r="X33056" s="154"/>
      <c r="Y33056" s="154"/>
      <c r="Z33056" s="154"/>
      <c r="AA33056" s="154"/>
      <c r="AB33056" s="169"/>
      <c r="AC33056" s="154"/>
      <c r="AD33056" s="158"/>
      <c r="AE33056" s="154"/>
      <c r="AF33056" s="154"/>
      <c r="AG33056" s="154"/>
      <c r="AH33056" s="154"/>
    </row>
    <row r="33057" spans="1:34">
      <c r="A33057" s="154"/>
      <c r="B33057" s="154"/>
      <c r="C33057" s="154"/>
      <c r="D33057" s="154"/>
      <c r="E33057" s="159"/>
      <c r="F33057" s="154"/>
      <c r="G33057" s="155"/>
      <c r="H33057" s="155"/>
      <c r="I33057" s="154"/>
      <c r="J33057" s="156"/>
      <c r="K33057" s="154"/>
      <c r="L33057" s="168"/>
      <c r="M33057" s="154"/>
      <c r="N33057" s="157"/>
      <c r="O33057" s="157"/>
      <c r="P33057" s="152"/>
      <c r="Q33057" s="154"/>
      <c r="R33057" s="154"/>
      <c r="S33057" s="154"/>
      <c r="T33057" s="154"/>
      <c r="U33057" s="154"/>
      <c r="V33057" s="154"/>
      <c r="W33057" s="154"/>
      <c r="X33057" s="154"/>
      <c r="Y33057" s="154"/>
      <c r="Z33057" s="154"/>
      <c r="AA33057" s="154"/>
      <c r="AB33057" s="169"/>
      <c r="AC33057" s="154"/>
      <c r="AD33057" s="158"/>
      <c r="AE33057" s="154"/>
      <c r="AF33057" s="154"/>
      <c r="AG33057" s="154"/>
      <c r="AH33057" s="154"/>
    </row>
    <row r="33058" spans="1:34">
      <c r="A33058" s="154"/>
      <c r="B33058" s="154"/>
      <c r="C33058" s="154"/>
      <c r="D33058" s="154"/>
      <c r="E33058" s="159"/>
      <c r="F33058" s="154"/>
      <c r="G33058" s="155"/>
      <c r="H33058" s="155"/>
      <c r="I33058" s="154"/>
      <c r="J33058" s="156"/>
      <c r="K33058" s="154"/>
      <c r="L33058" s="168"/>
      <c r="M33058" s="154"/>
      <c r="N33058" s="157"/>
      <c r="O33058" s="157"/>
      <c r="P33058" s="152"/>
      <c r="Q33058" s="154"/>
      <c r="R33058" s="154"/>
      <c r="S33058" s="154"/>
      <c r="T33058" s="154"/>
      <c r="U33058" s="154"/>
      <c r="V33058" s="154"/>
      <c r="W33058" s="154"/>
      <c r="X33058" s="154"/>
      <c r="Y33058" s="154"/>
      <c r="Z33058" s="154"/>
      <c r="AA33058" s="154"/>
      <c r="AB33058" s="169"/>
      <c r="AC33058" s="154"/>
      <c r="AD33058" s="158"/>
      <c r="AE33058" s="154"/>
      <c r="AF33058" s="154"/>
      <c r="AG33058" s="154"/>
      <c r="AH33058" s="154"/>
    </row>
    <row r="33059" spans="1:34">
      <c r="A33059" s="154"/>
      <c r="B33059" s="154"/>
      <c r="C33059" s="154"/>
      <c r="D33059" s="154"/>
      <c r="E33059" s="159"/>
      <c r="F33059" s="154"/>
      <c r="G33059" s="155"/>
      <c r="H33059" s="155"/>
      <c r="I33059" s="154"/>
      <c r="J33059" s="156"/>
      <c r="K33059" s="154"/>
      <c r="L33059" s="168"/>
      <c r="M33059" s="154"/>
      <c r="N33059" s="157"/>
      <c r="O33059" s="157"/>
      <c r="P33059" s="152"/>
      <c r="Q33059" s="154"/>
      <c r="R33059" s="154"/>
      <c r="S33059" s="154"/>
      <c r="T33059" s="154"/>
      <c r="U33059" s="154"/>
      <c r="V33059" s="154"/>
      <c r="W33059" s="154"/>
      <c r="X33059" s="154"/>
      <c r="Y33059" s="154"/>
      <c r="Z33059" s="154"/>
      <c r="AA33059" s="154"/>
      <c r="AB33059" s="169"/>
      <c r="AC33059" s="154"/>
      <c r="AD33059" s="158"/>
      <c r="AE33059" s="154"/>
      <c r="AF33059" s="154"/>
      <c r="AG33059" s="154"/>
      <c r="AH33059" s="154"/>
    </row>
    <row r="33060" spans="1:34">
      <c r="A33060" s="154"/>
      <c r="B33060" s="154"/>
      <c r="C33060" s="154"/>
      <c r="D33060" s="154"/>
      <c r="E33060" s="159"/>
      <c r="F33060" s="154"/>
      <c r="G33060" s="155"/>
      <c r="H33060" s="155"/>
      <c r="I33060" s="154"/>
      <c r="J33060" s="156"/>
      <c r="K33060" s="154"/>
      <c r="L33060" s="168"/>
      <c r="M33060" s="154"/>
      <c r="N33060" s="157"/>
      <c r="O33060" s="157"/>
      <c r="P33060" s="152"/>
      <c r="Q33060" s="154"/>
      <c r="R33060" s="154"/>
      <c r="S33060" s="154"/>
      <c r="T33060" s="154"/>
      <c r="U33060" s="154"/>
      <c r="V33060" s="154"/>
      <c r="W33060" s="154"/>
      <c r="X33060" s="154"/>
      <c r="Y33060" s="154"/>
      <c r="Z33060" s="154"/>
      <c r="AA33060" s="154"/>
      <c r="AB33060" s="169"/>
      <c r="AC33060" s="154"/>
      <c r="AD33060" s="158"/>
      <c r="AE33060" s="154"/>
      <c r="AF33060" s="154"/>
      <c r="AG33060" s="154"/>
      <c r="AH33060" s="154"/>
    </row>
    <row r="33061" spans="1:34">
      <c r="A33061" s="154"/>
      <c r="B33061" s="154"/>
      <c r="C33061" s="154"/>
      <c r="D33061" s="154"/>
      <c r="E33061" s="159"/>
      <c r="F33061" s="154"/>
      <c r="G33061" s="155"/>
      <c r="H33061" s="155"/>
      <c r="I33061" s="154"/>
      <c r="J33061" s="156"/>
      <c r="K33061" s="154"/>
      <c r="L33061" s="168"/>
      <c r="M33061" s="154"/>
      <c r="N33061" s="157"/>
      <c r="O33061" s="157"/>
      <c r="P33061" s="152"/>
      <c r="Q33061" s="154"/>
      <c r="R33061" s="154"/>
      <c r="S33061" s="154"/>
      <c r="T33061" s="154"/>
      <c r="U33061" s="154"/>
      <c r="V33061" s="154"/>
      <c r="W33061" s="154"/>
      <c r="X33061" s="154"/>
      <c r="Y33061" s="154"/>
      <c r="Z33061" s="154"/>
      <c r="AA33061" s="154"/>
      <c r="AB33061" s="169"/>
      <c r="AC33061" s="154"/>
      <c r="AD33061" s="158"/>
      <c r="AE33061" s="154"/>
      <c r="AF33061" s="154"/>
      <c r="AG33061" s="154"/>
      <c r="AH33061" s="154"/>
    </row>
    <row r="33062" spans="1:34">
      <c r="A33062" s="154"/>
      <c r="B33062" s="154"/>
      <c r="C33062" s="154"/>
      <c r="D33062" s="154"/>
      <c r="E33062" s="159"/>
      <c r="F33062" s="154"/>
      <c r="G33062" s="155"/>
      <c r="H33062" s="155"/>
      <c r="I33062" s="154"/>
      <c r="J33062" s="156"/>
      <c r="K33062" s="154"/>
      <c r="L33062" s="168"/>
      <c r="M33062" s="154"/>
      <c r="N33062" s="157"/>
      <c r="O33062" s="157"/>
      <c r="P33062" s="152"/>
      <c r="Q33062" s="154"/>
      <c r="R33062" s="154"/>
      <c r="S33062" s="154"/>
      <c r="T33062" s="154"/>
      <c r="U33062" s="154"/>
      <c r="V33062" s="154"/>
      <c r="W33062" s="154"/>
      <c r="X33062" s="154"/>
      <c r="Y33062" s="154"/>
      <c r="Z33062" s="154"/>
      <c r="AA33062" s="154"/>
      <c r="AB33062" s="169"/>
      <c r="AC33062" s="154"/>
      <c r="AD33062" s="158"/>
      <c r="AE33062" s="154"/>
      <c r="AF33062" s="154"/>
      <c r="AG33062" s="154"/>
      <c r="AH33062" s="154"/>
    </row>
    <row r="33063" spans="1:34">
      <c r="A33063" s="154"/>
      <c r="B33063" s="154"/>
      <c r="C33063" s="154"/>
      <c r="D33063" s="154"/>
      <c r="E33063" s="154"/>
      <c r="F33063" s="154"/>
      <c r="G33063" s="155"/>
      <c r="H33063" s="155"/>
      <c r="I33063" s="154"/>
      <c r="J33063" s="156"/>
      <c r="K33063" s="154"/>
      <c r="L33063" s="168"/>
      <c r="M33063" s="154"/>
      <c r="N33063" s="157"/>
      <c r="O33063" s="157"/>
      <c r="P33063" s="152"/>
      <c r="Q33063" s="154"/>
      <c r="R33063" s="154"/>
      <c r="S33063" s="154"/>
      <c r="T33063" s="154"/>
      <c r="U33063" s="154"/>
      <c r="V33063" s="154"/>
      <c r="W33063" s="154"/>
      <c r="X33063" s="154"/>
      <c r="Y33063" s="154"/>
      <c r="Z33063" s="154"/>
      <c r="AA33063" s="154"/>
      <c r="AB33063" s="169"/>
      <c r="AC33063" s="154"/>
      <c r="AD33063" s="158"/>
      <c r="AE33063" s="154"/>
      <c r="AF33063" s="154"/>
      <c r="AG33063" s="154"/>
      <c r="AH33063" s="154"/>
    </row>
    <row r="33064" spans="1:34">
      <c r="A33064" s="154"/>
      <c r="B33064" s="154"/>
      <c r="C33064" s="154"/>
      <c r="D33064" s="154"/>
      <c r="E33064" s="159"/>
      <c r="F33064" s="154"/>
      <c r="G33064" s="155"/>
      <c r="H33064" s="155"/>
      <c r="I33064" s="154"/>
      <c r="J33064" s="156"/>
      <c r="K33064" s="154"/>
      <c r="L33064" s="168"/>
      <c r="M33064" s="154"/>
      <c r="N33064" s="157"/>
      <c r="O33064" s="157"/>
      <c r="P33064" s="152"/>
      <c r="Q33064" s="154"/>
      <c r="R33064" s="154"/>
      <c r="S33064" s="154"/>
      <c r="T33064" s="154"/>
      <c r="U33064" s="154"/>
      <c r="V33064" s="154"/>
      <c r="W33064" s="154"/>
      <c r="X33064" s="154"/>
      <c r="Y33064" s="154"/>
      <c r="Z33064" s="154"/>
      <c r="AA33064" s="154"/>
      <c r="AB33064" s="169"/>
      <c r="AC33064" s="154"/>
      <c r="AD33064" s="158"/>
      <c r="AE33064" s="154"/>
      <c r="AF33064" s="154"/>
      <c r="AG33064" s="154"/>
      <c r="AH33064" s="154"/>
    </row>
    <row r="33065" spans="1:34">
      <c r="A33065" s="154"/>
      <c r="B33065" s="154"/>
      <c r="C33065" s="154"/>
      <c r="D33065" s="154"/>
      <c r="E33065" s="154"/>
      <c r="F33065" s="154"/>
      <c r="G33065" s="155"/>
      <c r="H33065" s="155"/>
      <c r="I33065" s="154"/>
      <c r="J33065" s="156"/>
      <c r="K33065" s="154"/>
      <c r="L33065" s="168"/>
      <c r="M33065" s="154"/>
      <c r="N33065" s="157"/>
      <c r="O33065" s="157"/>
      <c r="P33065" s="152"/>
      <c r="Q33065" s="154"/>
      <c r="R33065" s="154"/>
      <c r="S33065" s="154"/>
      <c r="T33065" s="154"/>
      <c r="U33065" s="154"/>
      <c r="V33065" s="154"/>
      <c r="W33065" s="154"/>
      <c r="X33065" s="154"/>
      <c r="Y33065" s="154"/>
      <c r="Z33065" s="154"/>
      <c r="AA33065" s="154"/>
      <c r="AB33065" s="169"/>
      <c r="AC33065" s="154"/>
      <c r="AD33065" s="158"/>
      <c r="AE33065" s="154"/>
      <c r="AF33065" s="154"/>
      <c r="AG33065" s="154"/>
      <c r="AH33065" s="154"/>
    </row>
    <row r="33066" spans="1:34">
      <c r="A33066" s="154"/>
      <c r="B33066" s="154"/>
      <c r="C33066" s="154"/>
      <c r="D33066" s="154"/>
      <c r="E33066" s="154"/>
      <c r="F33066" s="154"/>
      <c r="G33066" s="155"/>
      <c r="H33066" s="155"/>
      <c r="I33066" s="154"/>
      <c r="J33066" s="156"/>
      <c r="K33066" s="154"/>
      <c r="L33066" s="168"/>
      <c r="M33066" s="154"/>
      <c r="N33066" s="157"/>
      <c r="O33066" s="157"/>
      <c r="P33066" s="152"/>
      <c r="Q33066" s="154"/>
      <c r="R33066" s="154"/>
      <c r="S33066" s="154"/>
      <c r="T33066" s="154"/>
      <c r="U33066" s="154"/>
      <c r="V33066" s="154"/>
      <c r="W33066" s="154"/>
      <c r="X33066" s="154"/>
      <c r="Y33066" s="154"/>
      <c r="Z33066" s="154"/>
      <c r="AA33066" s="154"/>
      <c r="AB33066" s="169"/>
      <c r="AC33066" s="154"/>
      <c r="AD33066" s="158"/>
      <c r="AE33066" s="154"/>
      <c r="AF33066" s="154"/>
      <c r="AG33066" s="154"/>
      <c r="AH33066" s="154"/>
    </row>
    <row r="33067" spans="1:34">
      <c r="A33067" s="154"/>
      <c r="B33067" s="154"/>
      <c r="C33067" s="154"/>
      <c r="D33067" s="154"/>
      <c r="E33067" s="154"/>
      <c r="F33067" s="154"/>
      <c r="G33067" s="155"/>
      <c r="H33067" s="155"/>
      <c r="I33067" s="154"/>
      <c r="J33067" s="156"/>
      <c r="K33067" s="154"/>
      <c r="L33067" s="168"/>
      <c r="M33067" s="154"/>
      <c r="N33067" s="157"/>
      <c r="O33067" s="157"/>
      <c r="P33067" s="152"/>
      <c r="Q33067" s="154"/>
      <c r="R33067" s="154"/>
      <c r="S33067" s="154"/>
      <c r="T33067" s="154"/>
      <c r="U33067" s="154"/>
      <c r="V33067" s="154"/>
      <c r="W33067" s="154"/>
      <c r="X33067" s="154"/>
      <c r="Y33067" s="154"/>
      <c r="Z33067" s="154"/>
      <c r="AA33067" s="154"/>
      <c r="AB33067" s="169"/>
      <c r="AC33067" s="154"/>
      <c r="AD33067" s="158"/>
      <c r="AE33067" s="154"/>
      <c r="AF33067" s="154"/>
      <c r="AG33067" s="154"/>
      <c r="AH33067" s="154"/>
    </row>
    <row r="33068" spans="1:34">
      <c r="A33068" s="154"/>
      <c r="B33068" s="154"/>
      <c r="C33068" s="154"/>
      <c r="D33068" s="154"/>
      <c r="E33068" s="154"/>
      <c r="F33068" s="154"/>
      <c r="G33068" s="155"/>
      <c r="H33068" s="155"/>
      <c r="I33068" s="154"/>
      <c r="J33068" s="156"/>
      <c r="K33068" s="154"/>
      <c r="L33068" s="168"/>
      <c r="M33068" s="154"/>
      <c r="N33068" s="157"/>
      <c r="O33068" s="157"/>
      <c r="P33068" s="152"/>
      <c r="Q33068" s="154"/>
      <c r="R33068" s="154"/>
      <c r="S33068" s="154"/>
      <c r="T33068" s="154"/>
      <c r="U33068" s="154"/>
      <c r="V33068" s="154"/>
      <c r="W33068" s="154"/>
      <c r="X33068" s="154"/>
      <c r="Y33068" s="154"/>
      <c r="Z33068" s="154"/>
      <c r="AA33068" s="154"/>
      <c r="AB33068" s="169"/>
      <c r="AC33068" s="154"/>
      <c r="AD33068" s="158"/>
      <c r="AE33068" s="154"/>
      <c r="AF33068" s="154"/>
      <c r="AG33068" s="154"/>
      <c r="AH33068" s="154"/>
    </row>
    <row r="33069" spans="1:34">
      <c r="A33069" s="154"/>
      <c r="B33069" s="154"/>
      <c r="C33069" s="154"/>
      <c r="D33069" s="154"/>
      <c r="E33069" s="154"/>
      <c r="F33069" s="154"/>
      <c r="G33069" s="155"/>
      <c r="H33069" s="155"/>
      <c r="I33069" s="154"/>
      <c r="J33069" s="156"/>
      <c r="K33069" s="154"/>
      <c r="L33069" s="168"/>
      <c r="M33069" s="154"/>
      <c r="N33069" s="157"/>
      <c r="O33069" s="157"/>
      <c r="P33069" s="152"/>
      <c r="Q33069" s="154"/>
      <c r="R33069" s="154"/>
      <c r="S33069" s="154"/>
      <c r="T33069" s="154"/>
      <c r="U33069" s="154"/>
      <c r="V33069" s="154"/>
      <c r="W33069" s="154"/>
      <c r="X33069" s="154"/>
      <c r="Y33069" s="154"/>
      <c r="Z33069" s="154"/>
      <c r="AA33069" s="154"/>
      <c r="AB33069" s="169"/>
      <c r="AC33069" s="154"/>
      <c r="AD33069" s="158"/>
      <c r="AE33069" s="154"/>
      <c r="AF33069" s="154"/>
      <c r="AG33069" s="154"/>
      <c r="AH33069" s="154"/>
    </row>
    <row r="33070" spans="1:34">
      <c r="A33070" s="154"/>
      <c r="B33070" s="154"/>
      <c r="C33070" s="154"/>
      <c r="D33070" s="154"/>
      <c r="E33070" s="154"/>
      <c r="F33070" s="154"/>
      <c r="G33070" s="155"/>
      <c r="H33070" s="155"/>
      <c r="I33070" s="154"/>
      <c r="J33070" s="156"/>
      <c r="K33070" s="154"/>
      <c r="L33070" s="168"/>
      <c r="M33070" s="154"/>
      <c r="N33070" s="157"/>
      <c r="O33070" s="157"/>
      <c r="P33070" s="152"/>
      <c r="Q33070" s="154"/>
      <c r="R33070" s="154"/>
      <c r="S33070" s="154"/>
      <c r="T33070" s="154"/>
      <c r="U33070" s="154"/>
      <c r="V33070" s="154"/>
      <c r="W33070" s="154"/>
      <c r="X33070" s="154"/>
      <c r="Y33070" s="154"/>
      <c r="Z33070" s="154"/>
      <c r="AA33070" s="154"/>
      <c r="AB33070" s="169"/>
      <c r="AC33070" s="154"/>
      <c r="AD33070" s="158"/>
      <c r="AE33070" s="154"/>
      <c r="AF33070" s="154"/>
      <c r="AG33070" s="154"/>
      <c r="AH33070" s="154"/>
    </row>
    <row r="33071" spans="1:34">
      <c r="A33071" s="154"/>
      <c r="B33071" s="154"/>
      <c r="C33071" s="154"/>
      <c r="D33071" s="154"/>
      <c r="E33071" s="154"/>
      <c r="F33071" s="154"/>
      <c r="G33071" s="155"/>
      <c r="H33071" s="155"/>
      <c r="I33071" s="154"/>
      <c r="J33071" s="156"/>
      <c r="K33071" s="154"/>
      <c r="L33071" s="168"/>
      <c r="M33071" s="154"/>
      <c r="N33071" s="157"/>
      <c r="O33071" s="157"/>
      <c r="P33071" s="152"/>
      <c r="Q33071" s="154"/>
      <c r="R33071" s="154"/>
      <c r="S33071" s="154"/>
      <c r="T33071" s="154"/>
      <c r="U33071" s="154"/>
      <c r="V33071" s="154"/>
      <c r="W33071" s="154"/>
      <c r="X33071" s="154"/>
      <c r="Y33071" s="154"/>
      <c r="Z33071" s="154"/>
      <c r="AA33071" s="154"/>
      <c r="AB33071" s="169"/>
      <c r="AC33071" s="154"/>
      <c r="AD33071" s="158"/>
      <c r="AE33071" s="154"/>
      <c r="AF33071" s="154"/>
      <c r="AG33071" s="154"/>
      <c r="AH33071" s="154"/>
    </row>
    <row r="33072" spans="1:34">
      <c r="A33072" s="154"/>
      <c r="B33072" s="154"/>
      <c r="C33072" s="154"/>
      <c r="D33072" s="154"/>
      <c r="E33072" s="159"/>
      <c r="F33072" s="154"/>
      <c r="G33072" s="155"/>
      <c r="H33072" s="155"/>
      <c r="I33072" s="154"/>
      <c r="J33072" s="156"/>
      <c r="K33072" s="154"/>
      <c r="L33072" s="168"/>
      <c r="M33072" s="154"/>
      <c r="N33072" s="157"/>
      <c r="O33072" s="157"/>
      <c r="P33072" s="152"/>
      <c r="Q33072" s="154"/>
      <c r="R33072" s="154"/>
      <c r="S33072" s="154"/>
      <c r="T33072" s="154"/>
      <c r="U33072" s="154"/>
      <c r="V33072" s="154"/>
      <c r="W33072" s="154"/>
      <c r="X33072" s="154"/>
      <c r="Y33072" s="154"/>
      <c r="Z33072" s="154"/>
      <c r="AA33072" s="154"/>
      <c r="AB33072" s="169"/>
      <c r="AC33072" s="154"/>
      <c r="AD33072" s="158"/>
      <c r="AE33072" s="154"/>
      <c r="AF33072" s="154"/>
      <c r="AG33072" s="154"/>
      <c r="AH33072" s="154"/>
    </row>
    <row r="33073" spans="1:34">
      <c r="A33073" s="154"/>
      <c r="B33073" s="154"/>
      <c r="C33073" s="154"/>
      <c r="D33073" s="154"/>
      <c r="E33073" s="154"/>
      <c r="F33073" s="154"/>
      <c r="G33073" s="155"/>
      <c r="H33073" s="155"/>
      <c r="I33073" s="154"/>
      <c r="J33073" s="156"/>
      <c r="K33073" s="154"/>
      <c r="L33073" s="168"/>
      <c r="M33073" s="154"/>
      <c r="N33073" s="157"/>
      <c r="O33073" s="157"/>
      <c r="P33073" s="152"/>
      <c r="Q33073" s="154"/>
      <c r="R33073" s="154"/>
      <c r="S33073" s="154"/>
      <c r="T33073" s="154"/>
      <c r="U33073" s="154"/>
      <c r="V33073" s="154"/>
      <c r="W33073" s="154"/>
      <c r="X33073" s="154"/>
      <c r="Y33073" s="154"/>
      <c r="Z33073" s="154"/>
      <c r="AA33073" s="154"/>
      <c r="AB33073" s="169"/>
      <c r="AC33073" s="154"/>
      <c r="AD33073" s="158"/>
      <c r="AE33073" s="154"/>
      <c r="AF33073" s="154"/>
      <c r="AG33073" s="154"/>
      <c r="AH33073" s="154"/>
    </row>
    <row r="33074" spans="1:34">
      <c r="A33074" s="154"/>
      <c r="B33074" s="154"/>
      <c r="C33074" s="154"/>
      <c r="D33074" s="154"/>
      <c r="E33074" s="159"/>
      <c r="F33074" s="154"/>
      <c r="G33074" s="155"/>
      <c r="H33074" s="155"/>
      <c r="I33074" s="154"/>
      <c r="J33074" s="156"/>
      <c r="K33074" s="154"/>
      <c r="L33074" s="168"/>
      <c r="M33074" s="154"/>
      <c r="N33074" s="157"/>
      <c r="O33074" s="157"/>
      <c r="P33074" s="152"/>
      <c r="Q33074" s="154"/>
      <c r="R33074" s="154"/>
      <c r="S33074" s="154"/>
      <c r="T33074" s="154"/>
      <c r="U33074" s="154"/>
      <c r="V33074" s="154"/>
      <c r="W33074" s="154"/>
      <c r="X33074" s="154"/>
      <c r="Y33074" s="154"/>
      <c r="Z33074" s="154"/>
      <c r="AA33074" s="154"/>
      <c r="AB33074" s="169"/>
      <c r="AC33074" s="154"/>
      <c r="AD33074" s="158"/>
      <c r="AE33074" s="154"/>
      <c r="AF33074" s="154"/>
      <c r="AG33074" s="154"/>
      <c r="AH33074" s="154"/>
    </row>
    <row r="33075" spans="1:34">
      <c r="A33075" s="154"/>
      <c r="B33075" s="154"/>
      <c r="C33075" s="154"/>
      <c r="D33075" s="154"/>
      <c r="E33075" s="159"/>
      <c r="F33075" s="154"/>
      <c r="G33075" s="155"/>
      <c r="H33075" s="155"/>
      <c r="I33075" s="154"/>
      <c r="J33075" s="156"/>
      <c r="K33075" s="154"/>
      <c r="L33075" s="168"/>
      <c r="M33075" s="154"/>
      <c r="N33075" s="157"/>
      <c r="O33075" s="157"/>
      <c r="P33075" s="152"/>
      <c r="Q33075" s="154"/>
      <c r="R33075" s="154"/>
      <c r="S33075" s="154"/>
      <c r="T33075" s="154"/>
      <c r="U33075" s="154"/>
      <c r="V33075" s="154"/>
      <c r="W33075" s="154"/>
      <c r="X33075" s="154"/>
      <c r="Y33075" s="154"/>
      <c r="Z33075" s="154"/>
      <c r="AA33075" s="154"/>
      <c r="AB33075" s="169"/>
      <c r="AC33075" s="154"/>
      <c r="AD33075" s="158"/>
      <c r="AE33075" s="154"/>
      <c r="AF33075" s="154"/>
      <c r="AG33075" s="154"/>
      <c r="AH33075" s="154"/>
    </row>
    <row r="33076" spans="1:34">
      <c r="A33076" s="154"/>
      <c r="B33076" s="154"/>
      <c r="C33076" s="154"/>
      <c r="D33076" s="154"/>
      <c r="E33076" s="159"/>
      <c r="F33076" s="154"/>
      <c r="G33076" s="155"/>
      <c r="H33076" s="155"/>
      <c r="I33076" s="154"/>
      <c r="J33076" s="156"/>
      <c r="K33076" s="154"/>
      <c r="L33076" s="168"/>
      <c r="M33076" s="154"/>
      <c r="N33076" s="157"/>
      <c r="O33076" s="157"/>
      <c r="P33076" s="152"/>
      <c r="Q33076" s="154"/>
      <c r="R33076" s="154"/>
      <c r="S33076" s="154"/>
      <c r="T33076" s="154"/>
      <c r="U33076" s="154"/>
      <c r="V33076" s="154"/>
      <c r="W33076" s="154"/>
      <c r="X33076" s="154"/>
      <c r="Y33076" s="154"/>
      <c r="Z33076" s="154"/>
      <c r="AA33076" s="154"/>
      <c r="AB33076" s="169"/>
      <c r="AC33076" s="154"/>
      <c r="AD33076" s="158"/>
      <c r="AE33076" s="154"/>
      <c r="AF33076" s="154"/>
      <c r="AG33076" s="154"/>
      <c r="AH33076" s="154"/>
    </row>
    <row r="33077" spans="1:34">
      <c r="A33077" s="154"/>
      <c r="B33077" s="154"/>
      <c r="C33077" s="154"/>
      <c r="D33077" s="154"/>
      <c r="E33077" s="154"/>
      <c r="F33077" s="154"/>
      <c r="G33077" s="155"/>
      <c r="H33077" s="155"/>
      <c r="I33077" s="154"/>
      <c r="J33077" s="156"/>
      <c r="K33077" s="154"/>
      <c r="L33077" s="168"/>
      <c r="M33077" s="154"/>
      <c r="N33077" s="157"/>
      <c r="O33077" s="157"/>
      <c r="P33077" s="152"/>
      <c r="Q33077" s="154"/>
      <c r="R33077" s="154"/>
      <c r="S33077" s="154"/>
      <c r="T33077" s="154"/>
      <c r="U33077" s="154"/>
      <c r="V33077" s="154"/>
      <c r="W33077" s="154"/>
      <c r="X33077" s="154"/>
      <c r="Y33077" s="154"/>
      <c r="Z33077" s="154"/>
      <c r="AA33077" s="154"/>
      <c r="AB33077" s="169"/>
      <c r="AC33077" s="154"/>
      <c r="AD33077" s="158"/>
      <c r="AE33077" s="154"/>
      <c r="AF33077" s="154"/>
      <c r="AG33077" s="154"/>
      <c r="AH33077" s="154"/>
    </row>
    <row r="33078" spans="1:34">
      <c r="A33078" s="154"/>
      <c r="B33078" s="154"/>
      <c r="C33078" s="154"/>
      <c r="D33078" s="154"/>
      <c r="E33078" s="154"/>
      <c r="F33078" s="154"/>
      <c r="G33078" s="155"/>
      <c r="H33078" s="155"/>
      <c r="I33078" s="154"/>
      <c r="J33078" s="156"/>
      <c r="K33078" s="154"/>
      <c r="L33078" s="168"/>
      <c r="M33078" s="154"/>
      <c r="N33078" s="157"/>
      <c r="O33078" s="157"/>
      <c r="P33078" s="152"/>
      <c r="Q33078" s="154"/>
      <c r="R33078" s="154"/>
      <c r="S33078" s="154"/>
      <c r="T33078" s="154"/>
      <c r="U33078" s="154"/>
      <c r="V33078" s="154"/>
      <c r="W33078" s="154"/>
      <c r="X33078" s="154"/>
      <c r="Y33078" s="154"/>
      <c r="Z33078" s="154"/>
      <c r="AA33078" s="154"/>
      <c r="AB33078" s="169"/>
      <c r="AC33078" s="154"/>
      <c r="AD33078" s="158"/>
      <c r="AE33078" s="154"/>
      <c r="AF33078" s="154"/>
      <c r="AG33078" s="154"/>
      <c r="AH33078" s="154"/>
    </row>
    <row r="33079" spans="1:34">
      <c r="A33079" s="154"/>
      <c r="B33079" s="154"/>
      <c r="C33079" s="154"/>
      <c r="D33079" s="154"/>
      <c r="E33079" s="154"/>
      <c r="F33079" s="154"/>
      <c r="G33079" s="155"/>
      <c r="H33079" s="155"/>
      <c r="I33079" s="154"/>
      <c r="J33079" s="156"/>
      <c r="K33079" s="154"/>
      <c r="L33079" s="168"/>
      <c r="M33079" s="154"/>
      <c r="N33079" s="157"/>
      <c r="O33079" s="157"/>
      <c r="P33079" s="152"/>
      <c r="Q33079" s="154"/>
      <c r="R33079" s="154"/>
      <c r="S33079" s="154"/>
      <c r="T33079" s="154"/>
      <c r="U33079" s="154"/>
      <c r="V33079" s="154"/>
      <c r="W33079" s="154"/>
      <c r="X33079" s="154"/>
      <c r="Y33079" s="154"/>
      <c r="Z33079" s="154"/>
      <c r="AA33079" s="154"/>
      <c r="AB33079" s="169"/>
      <c r="AC33079" s="154"/>
      <c r="AD33079" s="158"/>
      <c r="AE33079" s="154"/>
      <c r="AF33079" s="154"/>
      <c r="AG33079" s="154"/>
      <c r="AH33079" s="154"/>
    </row>
    <row r="33080" spans="1:34">
      <c r="A33080" s="154"/>
      <c r="B33080" s="154"/>
      <c r="C33080" s="154"/>
      <c r="D33080" s="154"/>
      <c r="E33080" s="154"/>
      <c r="F33080" s="154"/>
      <c r="G33080" s="155"/>
      <c r="H33080" s="155"/>
      <c r="I33080" s="154"/>
      <c r="J33080" s="156"/>
      <c r="K33080" s="154"/>
      <c r="L33080" s="168"/>
      <c r="M33080" s="154"/>
      <c r="N33080" s="157"/>
      <c r="O33080" s="157"/>
      <c r="P33080" s="152"/>
      <c r="Q33080" s="154"/>
      <c r="R33080" s="154"/>
      <c r="S33080" s="154"/>
      <c r="T33080" s="154"/>
      <c r="U33080" s="154"/>
      <c r="V33080" s="154"/>
      <c r="W33080" s="154"/>
      <c r="X33080" s="154"/>
      <c r="Y33080" s="154"/>
      <c r="Z33080" s="154"/>
      <c r="AA33080" s="154"/>
      <c r="AB33080" s="169"/>
      <c r="AC33080" s="154"/>
      <c r="AD33080" s="158"/>
      <c r="AE33080" s="154"/>
      <c r="AF33080" s="154"/>
      <c r="AG33080" s="154"/>
      <c r="AH33080" s="154"/>
    </row>
    <row r="33081" spans="1:34">
      <c r="A33081" s="154"/>
      <c r="B33081" s="154"/>
      <c r="C33081" s="154"/>
      <c r="D33081" s="154"/>
      <c r="E33081" s="154"/>
      <c r="F33081" s="154"/>
      <c r="G33081" s="155"/>
      <c r="H33081" s="155"/>
      <c r="I33081" s="154"/>
      <c r="J33081" s="156"/>
      <c r="K33081" s="154"/>
      <c r="L33081" s="168"/>
      <c r="M33081" s="154"/>
      <c r="N33081" s="157"/>
      <c r="O33081" s="157"/>
      <c r="P33081" s="152"/>
      <c r="Q33081" s="154"/>
      <c r="R33081" s="154"/>
      <c r="S33081" s="154"/>
      <c r="T33081" s="154"/>
      <c r="U33081" s="154"/>
      <c r="V33081" s="154"/>
      <c r="W33081" s="154"/>
      <c r="X33081" s="154"/>
      <c r="Y33081" s="154"/>
      <c r="Z33081" s="154"/>
      <c r="AA33081" s="154"/>
      <c r="AB33081" s="169"/>
      <c r="AC33081" s="154"/>
      <c r="AD33081" s="158"/>
      <c r="AE33081" s="154"/>
      <c r="AF33081" s="154"/>
      <c r="AG33081" s="154"/>
      <c r="AH33081" s="154"/>
    </row>
    <row r="33082" spans="1:34">
      <c r="A33082" s="154"/>
      <c r="B33082" s="154"/>
      <c r="C33082" s="154"/>
      <c r="D33082" s="154"/>
      <c r="E33082" s="154"/>
      <c r="F33082" s="154"/>
      <c r="G33082" s="155"/>
      <c r="H33082" s="155"/>
      <c r="I33082" s="154"/>
      <c r="J33082" s="156"/>
      <c r="K33082" s="154"/>
      <c r="L33082" s="168"/>
      <c r="M33082" s="154"/>
      <c r="N33082" s="157"/>
      <c r="O33082" s="157"/>
      <c r="P33082" s="152"/>
      <c r="Q33082" s="154"/>
      <c r="R33082" s="154"/>
      <c r="S33082" s="154"/>
      <c r="T33082" s="154"/>
      <c r="U33082" s="154"/>
      <c r="V33082" s="154"/>
      <c r="W33082" s="154"/>
      <c r="X33082" s="154"/>
      <c r="Y33082" s="154"/>
      <c r="Z33082" s="154"/>
      <c r="AA33082" s="154"/>
      <c r="AB33082" s="169"/>
      <c r="AC33082" s="154"/>
      <c r="AD33082" s="158"/>
      <c r="AE33082" s="154"/>
      <c r="AF33082" s="154"/>
      <c r="AG33082" s="154"/>
      <c r="AH33082" s="154"/>
    </row>
    <row r="33083" spans="1:34">
      <c r="A33083" s="154"/>
      <c r="B33083" s="154"/>
      <c r="C33083" s="154"/>
      <c r="D33083" s="154"/>
      <c r="E33083" s="154"/>
      <c r="F33083" s="154"/>
      <c r="G33083" s="155"/>
      <c r="H33083" s="155"/>
      <c r="I33083" s="154"/>
      <c r="J33083" s="156"/>
      <c r="K33083" s="154"/>
      <c r="L33083" s="168"/>
      <c r="M33083" s="154"/>
      <c r="N33083" s="157"/>
      <c r="O33083" s="157"/>
      <c r="P33083" s="152"/>
      <c r="Q33083" s="154"/>
      <c r="R33083" s="154"/>
      <c r="S33083" s="154"/>
      <c r="T33083" s="154"/>
      <c r="U33083" s="154"/>
      <c r="V33083" s="154"/>
      <c r="W33083" s="154"/>
      <c r="X33083" s="154"/>
      <c r="Y33083" s="154"/>
      <c r="Z33083" s="154"/>
      <c r="AA33083" s="154"/>
      <c r="AB33083" s="169"/>
      <c r="AC33083" s="154"/>
      <c r="AD33083" s="158"/>
      <c r="AE33083" s="154"/>
      <c r="AF33083" s="154"/>
      <c r="AG33083" s="154"/>
      <c r="AH33083" s="154"/>
    </row>
    <row r="33084" spans="1:34">
      <c r="A33084" s="154"/>
      <c r="B33084" s="154"/>
      <c r="C33084" s="154"/>
      <c r="D33084" s="154"/>
      <c r="E33084" s="154"/>
      <c r="F33084" s="154"/>
      <c r="G33084" s="155"/>
      <c r="H33084" s="155"/>
      <c r="I33084" s="154"/>
      <c r="J33084" s="156"/>
      <c r="K33084" s="154"/>
      <c r="L33084" s="168"/>
      <c r="M33084" s="154"/>
      <c r="N33084" s="157"/>
      <c r="O33084" s="157"/>
      <c r="P33084" s="152"/>
      <c r="Q33084" s="154"/>
      <c r="R33084" s="154"/>
      <c r="S33084" s="154"/>
      <c r="T33084" s="154"/>
      <c r="U33084" s="154"/>
      <c r="V33084" s="154"/>
      <c r="W33084" s="154"/>
      <c r="X33084" s="154"/>
      <c r="Y33084" s="154"/>
      <c r="Z33084" s="154"/>
      <c r="AA33084" s="154"/>
      <c r="AB33084" s="169"/>
      <c r="AC33084" s="154"/>
      <c r="AD33084" s="158"/>
      <c r="AE33084" s="154"/>
      <c r="AF33084" s="154"/>
      <c r="AG33084" s="154"/>
      <c r="AH33084" s="154"/>
    </row>
    <row r="33085" spans="1:34">
      <c r="A33085" s="154"/>
      <c r="B33085" s="154"/>
      <c r="C33085" s="154"/>
      <c r="D33085" s="154"/>
      <c r="E33085" s="154"/>
      <c r="F33085" s="154"/>
      <c r="G33085" s="155"/>
      <c r="H33085" s="155"/>
      <c r="I33085" s="154"/>
      <c r="J33085" s="156"/>
      <c r="K33085" s="154"/>
      <c r="L33085" s="168"/>
      <c r="M33085" s="154"/>
      <c r="N33085" s="157"/>
      <c r="O33085" s="157"/>
      <c r="P33085" s="152"/>
      <c r="Q33085" s="154"/>
      <c r="R33085" s="154"/>
      <c r="S33085" s="154"/>
      <c r="T33085" s="154"/>
      <c r="U33085" s="154"/>
      <c r="V33085" s="154"/>
      <c r="W33085" s="154"/>
      <c r="X33085" s="154"/>
      <c r="Y33085" s="154"/>
      <c r="Z33085" s="154"/>
      <c r="AA33085" s="154"/>
      <c r="AB33085" s="169"/>
      <c r="AC33085" s="154"/>
      <c r="AD33085" s="158"/>
      <c r="AE33085" s="154"/>
      <c r="AF33085" s="154"/>
      <c r="AG33085" s="154"/>
      <c r="AH33085" s="154"/>
    </row>
    <row r="33086" spans="1:34">
      <c r="A33086" s="154"/>
      <c r="B33086" s="154"/>
      <c r="C33086" s="154"/>
      <c r="D33086" s="154"/>
      <c r="E33086" s="154"/>
      <c r="F33086" s="154"/>
      <c r="G33086" s="155"/>
      <c r="H33086" s="155"/>
      <c r="I33086" s="154"/>
      <c r="J33086" s="156"/>
      <c r="K33086" s="154"/>
      <c r="L33086" s="168"/>
      <c r="M33086" s="154"/>
      <c r="N33086" s="157"/>
      <c r="O33086" s="157"/>
      <c r="P33086" s="152"/>
      <c r="Q33086" s="154"/>
      <c r="R33086" s="154"/>
      <c r="S33086" s="154"/>
      <c r="T33086" s="154"/>
      <c r="U33086" s="154"/>
      <c r="V33086" s="154"/>
      <c r="W33086" s="154"/>
      <c r="X33086" s="154"/>
      <c r="Y33086" s="154"/>
      <c r="Z33086" s="154"/>
      <c r="AA33086" s="154"/>
      <c r="AB33086" s="169"/>
      <c r="AC33086" s="154"/>
      <c r="AD33086" s="158"/>
      <c r="AE33086" s="154"/>
      <c r="AF33086" s="154"/>
      <c r="AG33086" s="154"/>
      <c r="AH33086" s="154"/>
    </row>
    <row r="33087" spans="1:34">
      <c r="A33087" s="154"/>
      <c r="B33087" s="154"/>
      <c r="C33087" s="154"/>
      <c r="D33087" s="154"/>
      <c r="E33087" s="154"/>
      <c r="F33087" s="154"/>
      <c r="G33087" s="155"/>
      <c r="H33087" s="155"/>
      <c r="I33087" s="154"/>
      <c r="J33087" s="156"/>
      <c r="K33087" s="154"/>
      <c r="L33087" s="168"/>
      <c r="M33087" s="154"/>
      <c r="N33087" s="157"/>
      <c r="O33087" s="157"/>
      <c r="P33087" s="152"/>
      <c r="Q33087" s="154"/>
      <c r="R33087" s="154"/>
      <c r="S33087" s="154"/>
      <c r="T33087" s="154"/>
      <c r="U33087" s="154"/>
      <c r="V33087" s="154"/>
      <c r="W33087" s="154"/>
      <c r="X33087" s="154"/>
      <c r="Y33087" s="154"/>
      <c r="Z33087" s="154"/>
      <c r="AA33087" s="154"/>
      <c r="AB33087" s="169"/>
      <c r="AC33087" s="154"/>
      <c r="AD33087" s="158"/>
      <c r="AE33087" s="154"/>
      <c r="AF33087" s="154"/>
      <c r="AG33087" s="154"/>
      <c r="AH33087" s="154"/>
    </row>
    <row r="33088" spans="1:34">
      <c r="A33088" s="154"/>
      <c r="B33088" s="154"/>
      <c r="C33088" s="154"/>
      <c r="D33088" s="154"/>
      <c r="E33088" s="154"/>
      <c r="F33088" s="154"/>
      <c r="G33088" s="155"/>
      <c r="H33088" s="155"/>
      <c r="I33088" s="154"/>
      <c r="J33088" s="156"/>
      <c r="K33088" s="154"/>
      <c r="L33088" s="168"/>
      <c r="M33088" s="154"/>
      <c r="N33088" s="157"/>
      <c r="O33088" s="157"/>
      <c r="P33088" s="152"/>
      <c r="Q33088" s="154"/>
      <c r="R33088" s="154"/>
      <c r="S33088" s="154"/>
      <c r="T33088" s="154"/>
      <c r="U33088" s="154"/>
      <c r="V33088" s="154"/>
      <c r="W33088" s="154"/>
      <c r="X33088" s="154"/>
      <c r="Y33088" s="154"/>
      <c r="Z33088" s="154"/>
      <c r="AA33088" s="154"/>
      <c r="AB33088" s="169"/>
      <c r="AC33088" s="154"/>
      <c r="AD33088" s="158"/>
      <c r="AE33088" s="154"/>
      <c r="AF33088" s="154"/>
      <c r="AG33088" s="154"/>
      <c r="AH33088" s="154"/>
    </row>
    <row r="33089" spans="1:34">
      <c r="A33089" s="154"/>
      <c r="B33089" s="154"/>
      <c r="C33089" s="154"/>
      <c r="D33089" s="154"/>
      <c r="E33089" s="154"/>
      <c r="F33089" s="154"/>
      <c r="G33089" s="155"/>
      <c r="H33089" s="155"/>
      <c r="I33089" s="154"/>
      <c r="J33089" s="156"/>
      <c r="K33089" s="154"/>
      <c r="L33089" s="168"/>
      <c r="M33089" s="154"/>
      <c r="N33089" s="157"/>
      <c r="O33089" s="157"/>
      <c r="P33089" s="152"/>
      <c r="Q33089" s="154"/>
      <c r="R33089" s="154"/>
      <c r="S33089" s="154"/>
      <c r="T33089" s="154"/>
      <c r="U33089" s="154"/>
      <c r="V33089" s="154"/>
      <c r="W33089" s="154"/>
      <c r="X33089" s="154"/>
      <c r="Y33089" s="154"/>
      <c r="Z33089" s="154"/>
      <c r="AA33089" s="154"/>
      <c r="AB33089" s="169"/>
      <c r="AC33089" s="154"/>
      <c r="AD33089" s="158"/>
      <c r="AE33089" s="154"/>
      <c r="AF33089" s="154"/>
      <c r="AG33089" s="154"/>
      <c r="AH33089" s="154"/>
    </row>
    <row r="33090" spans="1:34">
      <c r="A33090" s="154"/>
      <c r="B33090" s="154"/>
      <c r="C33090" s="154"/>
      <c r="D33090" s="154"/>
      <c r="E33090" s="159"/>
      <c r="F33090" s="154"/>
      <c r="G33090" s="155"/>
      <c r="H33090" s="155"/>
      <c r="I33090" s="154"/>
      <c r="J33090" s="156"/>
      <c r="K33090" s="154"/>
      <c r="L33090" s="168"/>
      <c r="M33090" s="154"/>
      <c r="N33090" s="157"/>
      <c r="O33090" s="157"/>
      <c r="P33090" s="152"/>
      <c r="Q33090" s="154"/>
      <c r="R33090" s="154"/>
      <c r="S33090" s="154"/>
      <c r="T33090" s="154"/>
      <c r="U33090" s="154"/>
      <c r="V33090" s="154"/>
      <c r="W33090" s="154"/>
      <c r="X33090" s="154"/>
      <c r="Y33090" s="154"/>
      <c r="Z33090" s="154"/>
      <c r="AA33090" s="154"/>
      <c r="AB33090" s="169"/>
      <c r="AC33090" s="154"/>
      <c r="AD33090" s="158"/>
      <c r="AE33090" s="154"/>
      <c r="AF33090" s="154"/>
      <c r="AG33090" s="154"/>
      <c r="AH33090" s="154"/>
    </row>
    <row r="33091" spans="1:34">
      <c r="A33091" s="154"/>
      <c r="B33091" s="154"/>
      <c r="C33091" s="154"/>
      <c r="D33091" s="154"/>
      <c r="E33091" s="154"/>
      <c r="F33091" s="154"/>
      <c r="G33091" s="155"/>
      <c r="H33091" s="155"/>
      <c r="I33091" s="154"/>
      <c r="J33091" s="156"/>
      <c r="K33091" s="154"/>
      <c r="L33091" s="168"/>
      <c r="M33091" s="154"/>
      <c r="N33091" s="157"/>
      <c r="O33091" s="157"/>
      <c r="P33091" s="152"/>
      <c r="Q33091" s="154"/>
      <c r="R33091" s="154"/>
      <c r="S33091" s="154"/>
      <c r="T33091" s="154"/>
      <c r="U33091" s="154"/>
      <c r="V33091" s="154"/>
      <c r="W33091" s="154"/>
      <c r="X33091" s="154"/>
      <c r="Y33091" s="154"/>
      <c r="Z33091" s="154"/>
      <c r="AA33091" s="154"/>
      <c r="AB33091" s="169"/>
      <c r="AC33091" s="154"/>
      <c r="AD33091" s="158"/>
      <c r="AE33091" s="154"/>
      <c r="AF33091" s="154"/>
      <c r="AG33091" s="154"/>
      <c r="AH33091" s="154"/>
    </row>
    <row r="33092" spans="1:34">
      <c r="A33092" s="154"/>
      <c r="B33092" s="154"/>
      <c r="C33092" s="154"/>
      <c r="D33092" s="154"/>
      <c r="E33092" s="154"/>
      <c r="F33092" s="154"/>
      <c r="G33092" s="155"/>
      <c r="H33092" s="155"/>
      <c r="I33092" s="154"/>
      <c r="J33092" s="156"/>
      <c r="K33092" s="154"/>
      <c r="L33092" s="168"/>
      <c r="M33092" s="154"/>
      <c r="N33092" s="157"/>
      <c r="O33092" s="157"/>
      <c r="P33092" s="152"/>
      <c r="Q33092" s="154"/>
      <c r="R33092" s="154"/>
      <c r="S33092" s="154"/>
      <c r="T33092" s="154"/>
      <c r="U33092" s="154"/>
      <c r="V33092" s="154"/>
      <c r="W33092" s="154"/>
      <c r="X33092" s="154"/>
      <c r="Y33092" s="154"/>
      <c r="Z33092" s="154"/>
      <c r="AA33092" s="154"/>
      <c r="AB33092" s="169"/>
      <c r="AC33092" s="154"/>
      <c r="AD33092" s="158"/>
      <c r="AE33092" s="154"/>
      <c r="AF33092" s="154"/>
      <c r="AG33092" s="154"/>
      <c r="AH33092" s="154"/>
    </row>
    <row r="33093" spans="1:34">
      <c r="A33093" s="154"/>
      <c r="B33093" s="154"/>
      <c r="C33093" s="154"/>
      <c r="D33093" s="154"/>
      <c r="E33093" s="154"/>
      <c r="F33093" s="154"/>
      <c r="G33093" s="155"/>
      <c r="H33093" s="155"/>
      <c r="I33093" s="154"/>
      <c r="J33093" s="156"/>
      <c r="K33093" s="154"/>
      <c r="L33093" s="168"/>
      <c r="M33093" s="154"/>
      <c r="N33093" s="157"/>
      <c r="O33093" s="157"/>
      <c r="P33093" s="152"/>
      <c r="Q33093" s="154"/>
      <c r="R33093" s="154"/>
      <c r="S33093" s="154"/>
      <c r="T33093" s="154"/>
      <c r="U33093" s="154"/>
      <c r="V33093" s="154"/>
      <c r="W33093" s="154"/>
      <c r="X33093" s="154"/>
      <c r="Y33093" s="154"/>
      <c r="Z33093" s="154"/>
      <c r="AA33093" s="154"/>
      <c r="AB33093" s="169"/>
      <c r="AC33093" s="154"/>
      <c r="AD33093" s="158"/>
      <c r="AE33093" s="154"/>
      <c r="AF33093" s="154"/>
      <c r="AG33093" s="154"/>
      <c r="AH33093" s="154"/>
    </row>
    <row r="33094" spans="1:34">
      <c r="A33094" s="154"/>
      <c r="B33094" s="154"/>
      <c r="C33094" s="154"/>
      <c r="D33094" s="154"/>
      <c r="E33094" s="154"/>
      <c r="F33094" s="154"/>
      <c r="G33094" s="155"/>
      <c r="H33094" s="155"/>
      <c r="I33094" s="154"/>
      <c r="J33094" s="156"/>
      <c r="K33094" s="154"/>
      <c r="L33094" s="168"/>
      <c r="M33094" s="154"/>
      <c r="N33094" s="157"/>
      <c r="O33094" s="157"/>
      <c r="P33094" s="152"/>
      <c r="Q33094" s="154"/>
      <c r="R33094" s="154"/>
      <c r="S33094" s="154"/>
      <c r="T33094" s="154"/>
      <c r="U33094" s="154"/>
      <c r="V33094" s="154"/>
      <c r="W33094" s="154"/>
      <c r="X33094" s="154"/>
      <c r="Y33094" s="154"/>
      <c r="Z33094" s="154"/>
      <c r="AA33094" s="154"/>
      <c r="AB33094" s="169"/>
      <c r="AC33094" s="154"/>
      <c r="AD33094" s="158"/>
      <c r="AE33094" s="154"/>
      <c r="AF33094" s="154"/>
      <c r="AG33094" s="154"/>
      <c r="AH33094" s="154"/>
    </row>
    <row r="33095" spans="1:34">
      <c r="A33095" s="154"/>
      <c r="B33095" s="154"/>
      <c r="C33095" s="154"/>
      <c r="D33095" s="154"/>
      <c r="E33095" s="159"/>
      <c r="F33095" s="154"/>
      <c r="G33095" s="155"/>
      <c r="H33095" s="155"/>
      <c r="I33095" s="154"/>
      <c r="J33095" s="156"/>
      <c r="K33095" s="154"/>
      <c r="L33095" s="168"/>
      <c r="M33095" s="154"/>
      <c r="N33095" s="157"/>
      <c r="O33095" s="157"/>
      <c r="P33095" s="152"/>
      <c r="Q33095" s="154"/>
      <c r="R33095" s="154"/>
      <c r="S33095" s="154"/>
      <c r="T33095" s="154"/>
      <c r="U33095" s="154"/>
      <c r="V33095" s="154"/>
      <c r="W33095" s="154"/>
      <c r="X33095" s="154"/>
      <c r="Y33095" s="154"/>
      <c r="Z33095" s="154"/>
      <c r="AA33095" s="154"/>
      <c r="AB33095" s="169"/>
      <c r="AC33095" s="154"/>
      <c r="AD33095" s="158"/>
      <c r="AE33095" s="154"/>
      <c r="AF33095" s="154"/>
      <c r="AG33095" s="154"/>
      <c r="AH33095" s="154"/>
    </row>
    <row r="33096" spans="1:34">
      <c r="A33096" s="154"/>
      <c r="B33096" s="154"/>
      <c r="C33096" s="154"/>
      <c r="D33096" s="154"/>
      <c r="E33096" s="159"/>
      <c r="F33096" s="154"/>
      <c r="G33096" s="155"/>
      <c r="H33096" s="155"/>
      <c r="I33096" s="154"/>
      <c r="J33096" s="156"/>
      <c r="K33096" s="154"/>
      <c r="L33096" s="168"/>
      <c r="M33096" s="154"/>
      <c r="N33096" s="157"/>
      <c r="O33096" s="157"/>
      <c r="P33096" s="152"/>
      <c r="Q33096" s="154"/>
      <c r="R33096" s="154"/>
      <c r="S33096" s="154"/>
      <c r="T33096" s="154"/>
      <c r="U33096" s="154"/>
      <c r="V33096" s="154"/>
      <c r="W33096" s="154"/>
      <c r="X33096" s="154"/>
      <c r="Y33096" s="154"/>
      <c r="Z33096" s="154"/>
      <c r="AA33096" s="154"/>
      <c r="AB33096" s="169"/>
      <c r="AC33096" s="154"/>
      <c r="AD33096" s="158"/>
      <c r="AE33096" s="154"/>
      <c r="AF33096" s="154"/>
      <c r="AG33096" s="154"/>
      <c r="AH33096" s="154"/>
    </row>
    <row r="33097" spans="1:34">
      <c r="A33097" s="154"/>
      <c r="B33097" s="154"/>
      <c r="C33097" s="154"/>
      <c r="D33097" s="154"/>
      <c r="E33097" s="159"/>
      <c r="F33097" s="154"/>
      <c r="G33097" s="155"/>
      <c r="H33097" s="155"/>
      <c r="I33097" s="154"/>
      <c r="J33097" s="156"/>
      <c r="K33097" s="154"/>
      <c r="L33097" s="168"/>
      <c r="M33097" s="154"/>
      <c r="N33097" s="157"/>
      <c r="O33097" s="157"/>
      <c r="P33097" s="152"/>
      <c r="Q33097" s="154"/>
      <c r="R33097" s="154"/>
      <c r="S33097" s="154"/>
      <c r="T33097" s="154"/>
      <c r="U33097" s="154"/>
      <c r="V33097" s="154"/>
      <c r="W33097" s="154"/>
      <c r="X33097" s="154"/>
      <c r="Y33097" s="154"/>
      <c r="Z33097" s="154"/>
      <c r="AA33097" s="154"/>
      <c r="AB33097" s="169"/>
      <c r="AC33097" s="154"/>
      <c r="AD33097" s="158"/>
      <c r="AE33097" s="154"/>
      <c r="AF33097" s="154"/>
      <c r="AG33097" s="154"/>
      <c r="AH33097" s="154"/>
    </row>
    <row r="33098" spans="1:34">
      <c r="A33098" s="154"/>
      <c r="B33098" s="154"/>
      <c r="C33098" s="154"/>
      <c r="D33098" s="154"/>
      <c r="E33098" s="159"/>
      <c r="F33098" s="154"/>
      <c r="G33098" s="155"/>
      <c r="H33098" s="155"/>
      <c r="I33098" s="154"/>
      <c r="J33098" s="156"/>
      <c r="K33098" s="154"/>
      <c r="L33098" s="168"/>
      <c r="M33098" s="154"/>
      <c r="N33098" s="157"/>
      <c r="O33098" s="157"/>
      <c r="P33098" s="152"/>
      <c r="Q33098" s="154"/>
      <c r="R33098" s="154"/>
      <c r="S33098" s="154"/>
      <c r="T33098" s="154"/>
      <c r="U33098" s="154"/>
      <c r="V33098" s="154"/>
      <c r="W33098" s="154"/>
      <c r="X33098" s="154"/>
      <c r="Y33098" s="154"/>
      <c r="Z33098" s="154"/>
      <c r="AA33098" s="154"/>
      <c r="AB33098" s="169"/>
      <c r="AC33098" s="154"/>
      <c r="AD33098" s="158"/>
      <c r="AE33098" s="154"/>
      <c r="AF33098" s="154"/>
      <c r="AG33098" s="154"/>
      <c r="AH33098" s="154"/>
    </row>
    <row r="33099" spans="1:34">
      <c r="A33099" s="154"/>
      <c r="B33099" s="154"/>
      <c r="C33099" s="154"/>
      <c r="D33099" s="154"/>
      <c r="E33099" s="159"/>
      <c r="F33099" s="154"/>
      <c r="G33099" s="155"/>
      <c r="H33099" s="155"/>
      <c r="I33099" s="154"/>
      <c r="J33099" s="156"/>
      <c r="K33099" s="154"/>
      <c r="L33099" s="168"/>
      <c r="M33099" s="154"/>
      <c r="N33099" s="157"/>
      <c r="O33099" s="157"/>
      <c r="P33099" s="152"/>
      <c r="Q33099" s="154"/>
      <c r="R33099" s="154"/>
      <c r="S33099" s="154"/>
      <c r="T33099" s="154"/>
      <c r="U33099" s="154"/>
      <c r="V33099" s="154"/>
      <c r="W33099" s="154"/>
      <c r="X33099" s="154"/>
      <c r="Y33099" s="154"/>
      <c r="Z33099" s="154"/>
      <c r="AA33099" s="154"/>
      <c r="AB33099" s="169"/>
      <c r="AC33099" s="154"/>
      <c r="AD33099" s="158"/>
      <c r="AE33099" s="154"/>
      <c r="AF33099" s="154"/>
      <c r="AG33099" s="154"/>
      <c r="AH33099" s="154"/>
    </row>
    <row r="33100" spans="1:34">
      <c r="A33100" s="154"/>
      <c r="B33100" s="154"/>
      <c r="C33100" s="154"/>
      <c r="D33100" s="154"/>
      <c r="E33100" s="159"/>
      <c r="F33100" s="154"/>
      <c r="G33100" s="155"/>
      <c r="H33100" s="155"/>
      <c r="I33100" s="154"/>
      <c r="J33100" s="156"/>
      <c r="K33100" s="154"/>
      <c r="L33100" s="168"/>
      <c r="M33100" s="154"/>
      <c r="N33100" s="157"/>
      <c r="O33100" s="157"/>
      <c r="P33100" s="152"/>
      <c r="Q33100" s="154"/>
      <c r="R33100" s="154"/>
      <c r="S33100" s="154"/>
      <c r="T33100" s="154"/>
      <c r="U33100" s="154"/>
      <c r="V33100" s="154"/>
      <c r="W33100" s="154"/>
      <c r="X33100" s="154"/>
      <c r="Y33100" s="154"/>
      <c r="Z33100" s="154"/>
      <c r="AA33100" s="154"/>
      <c r="AB33100" s="169"/>
      <c r="AC33100" s="154"/>
      <c r="AD33100" s="158"/>
      <c r="AE33100" s="154"/>
      <c r="AF33100" s="154"/>
      <c r="AG33100" s="154"/>
      <c r="AH33100" s="154"/>
    </row>
    <row r="33101" spans="1:34">
      <c r="A33101" s="154"/>
      <c r="B33101" s="154"/>
      <c r="C33101" s="154"/>
      <c r="D33101" s="154"/>
      <c r="E33101" s="159"/>
      <c r="F33101" s="154"/>
      <c r="G33101" s="155"/>
      <c r="H33101" s="155"/>
      <c r="I33101" s="154"/>
      <c r="J33101" s="156"/>
      <c r="K33101" s="154"/>
      <c r="L33101" s="168"/>
      <c r="M33101" s="154"/>
      <c r="N33101" s="157"/>
      <c r="O33101" s="157"/>
      <c r="P33101" s="152"/>
      <c r="Q33101" s="154"/>
      <c r="R33101" s="154"/>
      <c r="S33101" s="154"/>
      <c r="T33101" s="154"/>
      <c r="U33101" s="154"/>
      <c r="V33101" s="154"/>
      <c r="W33101" s="154"/>
      <c r="X33101" s="154"/>
      <c r="Y33101" s="154"/>
      <c r="Z33101" s="154"/>
      <c r="AA33101" s="154"/>
      <c r="AB33101" s="169"/>
      <c r="AC33101" s="154"/>
      <c r="AD33101" s="158"/>
      <c r="AE33101" s="154"/>
      <c r="AF33101" s="154"/>
      <c r="AG33101" s="154"/>
      <c r="AH33101" s="154"/>
    </row>
    <row r="33102" spans="1:34">
      <c r="A33102" s="154"/>
      <c r="B33102" s="154"/>
      <c r="C33102" s="154"/>
      <c r="D33102" s="154"/>
      <c r="E33102" s="159"/>
      <c r="F33102" s="154"/>
      <c r="G33102" s="155"/>
      <c r="H33102" s="155"/>
      <c r="I33102" s="154"/>
      <c r="J33102" s="156"/>
      <c r="K33102" s="154"/>
      <c r="L33102" s="168"/>
      <c r="M33102" s="154"/>
      <c r="N33102" s="157"/>
      <c r="O33102" s="157"/>
      <c r="P33102" s="152"/>
      <c r="Q33102" s="154"/>
      <c r="R33102" s="154"/>
      <c r="S33102" s="154"/>
      <c r="T33102" s="154"/>
      <c r="U33102" s="154"/>
      <c r="V33102" s="154"/>
      <c r="W33102" s="154"/>
      <c r="X33102" s="154"/>
      <c r="Y33102" s="154"/>
      <c r="Z33102" s="154"/>
      <c r="AA33102" s="154"/>
      <c r="AB33102" s="169"/>
      <c r="AC33102" s="154"/>
      <c r="AD33102" s="158"/>
      <c r="AE33102" s="154"/>
      <c r="AF33102" s="154"/>
      <c r="AG33102" s="154"/>
      <c r="AH33102" s="154"/>
    </row>
    <row r="33103" spans="1:34">
      <c r="A33103" s="154"/>
      <c r="B33103" s="154"/>
      <c r="C33103" s="154"/>
      <c r="D33103" s="154"/>
      <c r="E33103" s="159"/>
      <c r="F33103" s="154"/>
      <c r="G33103" s="155"/>
      <c r="H33103" s="155"/>
      <c r="I33103" s="154"/>
      <c r="J33103" s="156"/>
      <c r="K33103" s="154"/>
      <c r="L33103" s="168"/>
      <c r="M33103" s="154"/>
      <c r="N33103" s="157"/>
      <c r="O33103" s="157"/>
      <c r="P33103" s="152"/>
      <c r="Q33103" s="154"/>
      <c r="R33103" s="154"/>
      <c r="S33103" s="154"/>
      <c r="T33103" s="154"/>
      <c r="U33103" s="154"/>
      <c r="V33103" s="154"/>
      <c r="W33103" s="154"/>
      <c r="X33103" s="154"/>
      <c r="Y33103" s="154"/>
      <c r="Z33103" s="154"/>
      <c r="AA33103" s="154"/>
      <c r="AB33103" s="169"/>
      <c r="AC33103" s="154"/>
      <c r="AD33103" s="158"/>
      <c r="AE33103" s="154"/>
      <c r="AF33103" s="154"/>
      <c r="AG33103" s="154"/>
      <c r="AH33103" s="154"/>
    </row>
    <row r="33104" spans="1:34">
      <c r="A33104" s="154"/>
      <c r="B33104" s="154"/>
      <c r="C33104" s="154"/>
      <c r="D33104" s="154"/>
      <c r="E33104" s="154"/>
      <c r="F33104" s="154"/>
      <c r="G33104" s="155"/>
      <c r="H33104" s="155"/>
      <c r="I33104" s="154"/>
      <c r="J33104" s="156"/>
      <c r="K33104" s="154"/>
      <c r="L33104" s="168"/>
      <c r="M33104" s="154"/>
      <c r="N33104" s="157"/>
      <c r="O33104" s="157"/>
      <c r="P33104" s="152"/>
      <c r="Q33104" s="154"/>
      <c r="R33104" s="154"/>
      <c r="S33104" s="154"/>
      <c r="T33104" s="154"/>
      <c r="U33104" s="154"/>
      <c r="V33104" s="154"/>
      <c r="W33104" s="154"/>
      <c r="X33104" s="154"/>
      <c r="Y33104" s="154"/>
      <c r="Z33104" s="154"/>
      <c r="AA33104" s="154"/>
      <c r="AB33104" s="169"/>
      <c r="AC33104" s="154"/>
      <c r="AD33104" s="158"/>
      <c r="AE33104" s="154"/>
      <c r="AF33104" s="154"/>
      <c r="AG33104" s="154"/>
      <c r="AH33104" s="154"/>
    </row>
    <row r="33105" spans="1:34">
      <c r="A33105" s="154"/>
      <c r="B33105" s="154"/>
      <c r="C33105" s="154"/>
      <c r="D33105" s="154"/>
      <c r="E33105" s="154"/>
      <c r="F33105" s="154"/>
      <c r="G33105" s="155"/>
      <c r="H33105" s="155"/>
      <c r="I33105" s="154"/>
      <c r="J33105" s="156"/>
      <c r="K33105" s="154"/>
      <c r="L33105" s="168"/>
      <c r="M33105" s="154"/>
      <c r="N33105" s="157"/>
      <c r="O33105" s="157"/>
      <c r="P33105" s="152"/>
      <c r="Q33105" s="154"/>
      <c r="R33105" s="154"/>
      <c r="S33105" s="154"/>
      <c r="T33105" s="154"/>
      <c r="U33105" s="154"/>
      <c r="V33105" s="154"/>
      <c r="W33105" s="154"/>
      <c r="X33105" s="154"/>
      <c r="Y33105" s="154"/>
      <c r="Z33105" s="154"/>
      <c r="AA33105" s="154"/>
      <c r="AB33105" s="169"/>
      <c r="AC33105" s="154"/>
      <c r="AD33105" s="158"/>
      <c r="AE33105" s="154"/>
      <c r="AF33105" s="154"/>
      <c r="AG33105" s="154"/>
      <c r="AH33105" s="154"/>
    </row>
    <row r="33106" spans="1:34">
      <c r="A33106" s="154"/>
      <c r="B33106" s="154"/>
      <c r="C33106" s="154"/>
      <c r="D33106" s="154"/>
      <c r="E33106" s="154"/>
      <c r="F33106" s="154"/>
      <c r="G33106" s="155"/>
      <c r="H33106" s="155"/>
      <c r="I33106" s="154"/>
      <c r="J33106" s="156"/>
      <c r="K33106" s="154"/>
      <c r="L33106" s="168"/>
      <c r="M33106" s="154"/>
      <c r="N33106" s="157"/>
      <c r="O33106" s="157"/>
      <c r="P33106" s="152"/>
      <c r="Q33106" s="154"/>
      <c r="R33106" s="154"/>
      <c r="S33106" s="154"/>
      <c r="T33106" s="154"/>
      <c r="U33106" s="154"/>
      <c r="V33106" s="154"/>
      <c r="W33106" s="154"/>
      <c r="X33106" s="154"/>
      <c r="Y33106" s="154"/>
      <c r="Z33106" s="154"/>
      <c r="AA33106" s="154"/>
      <c r="AB33106" s="169"/>
      <c r="AC33106" s="154"/>
      <c r="AD33106" s="158"/>
      <c r="AE33106" s="154"/>
      <c r="AF33106" s="154"/>
      <c r="AG33106" s="154"/>
      <c r="AH33106" s="154"/>
    </row>
    <row r="33107" spans="1:34">
      <c r="A33107" s="154"/>
      <c r="B33107" s="154"/>
      <c r="C33107" s="154"/>
      <c r="D33107" s="154"/>
      <c r="E33107" s="154"/>
      <c r="F33107" s="154"/>
      <c r="G33107" s="155"/>
      <c r="H33107" s="155"/>
      <c r="I33107" s="154"/>
      <c r="J33107" s="156"/>
      <c r="K33107" s="154"/>
      <c r="L33107" s="168"/>
      <c r="M33107" s="154"/>
      <c r="N33107" s="157"/>
      <c r="O33107" s="157"/>
      <c r="P33107" s="152"/>
      <c r="Q33107" s="154"/>
      <c r="R33107" s="154"/>
      <c r="S33107" s="154"/>
      <c r="T33107" s="154"/>
      <c r="U33107" s="154"/>
      <c r="V33107" s="154"/>
      <c r="W33107" s="154"/>
      <c r="X33107" s="154"/>
      <c r="Y33107" s="154"/>
      <c r="Z33107" s="154"/>
      <c r="AA33107" s="154"/>
      <c r="AB33107" s="169"/>
      <c r="AC33107" s="154"/>
      <c r="AD33107" s="158"/>
      <c r="AE33107" s="154"/>
      <c r="AF33107" s="154"/>
      <c r="AG33107" s="154"/>
      <c r="AH33107" s="154"/>
    </row>
    <row r="33108" spans="1:34">
      <c r="A33108" s="154"/>
      <c r="B33108" s="154"/>
      <c r="C33108" s="154"/>
      <c r="D33108" s="154"/>
      <c r="E33108" s="154"/>
      <c r="F33108" s="154"/>
      <c r="G33108" s="155"/>
      <c r="H33108" s="155"/>
      <c r="I33108" s="154"/>
      <c r="J33108" s="156"/>
      <c r="K33108" s="154"/>
      <c r="L33108" s="168"/>
      <c r="M33108" s="154"/>
      <c r="N33108" s="157"/>
      <c r="O33108" s="157"/>
      <c r="P33108" s="152"/>
      <c r="Q33108" s="154"/>
      <c r="R33108" s="154"/>
      <c r="S33108" s="154"/>
      <c r="T33108" s="154"/>
      <c r="U33108" s="154"/>
      <c r="V33108" s="154"/>
      <c r="W33108" s="154"/>
      <c r="X33108" s="154"/>
      <c r="Y33108" s="154"/>
      <c r="Z33108" s="154"/>
      <c r="AA33108" s="154"/>
      <c r="AB33108" s="169"/>
      <c r="AC33108" s="154"/>
      <c r="AD33108" s="158"/>
      <c r="AE33108" s="154"/>
      <c r="AF33108" s="154"/>
      <c r="AG33108" s="154"/>
      <c r="AH33108" s="154"/>
    </row>
    <row r="33109" spans="1:34">
      <c r="A33109" s="154"/>
      <c r="B33109" s="154"/>
      <c r="C33109" s="154"/>
      <c r="D33109" s="154"/>
      <c r="E33109" s="154"/>
      <c r="F33109" s="154"/>
      <c r="G33109" s="155"/>
      <c r="H33109" s="155"/>
      <c r="I33109" s="154"/>
      <c r="J33109" s="156"/>
      <c r="K33109" s="154"/>
      <c r="L33109" s="168"/>
      <c r="M33109" s="154"/>
      <c r="N33109" s="157"/>
      <c r="O33109" s="157"/>
      <c r="P33109" s="152"/>
      <c r="Q33109" s="154"/>
      <c r="R33109" s="154"/>
      <c r="S33109" s="154"/>
      <c r="T33109" s="154"/>
      <c r="U33109" s="154"/>
      <c r="V33109" s="154"/>
      <c r="W33109" s="154"/>
      <c r="X33109" s="154"/>
      <c r="Y33109" s="154"/>
      <c r="Z33109" s="154"/>
      <c r="AA33109" s="154"/>
      <c r="AB33109" s="169"/>
      <c r="AC33109" s="154"/>
      <c r="AD33109" s="158"/>
      <c r="AE33109" s="154"/>
      <c r="AF33109" s="154"/>
      <c r="AG33109" s="154"/>
      <c r="AH33109" s="154"/>
    </row>
    <row r="33110" spans="1:34">
      <c r="A33110" s="154"/>
      <c r="B33110" s="154"/>
      <c r="C33110" s="154"/>
      <c r="D33110" s="154"/>
      <c r="E33110" s="154"/>
      <c r="F33110" s="154"/>
      <c r="G33110" s="155"/>
      <c r="H33110" s="155"/>
      <c r="I33110" s="154"/>
      <c r="J33110" s="156"/>
      <c r="K33110" s="154"/>
      <c r="L33110" s="168"/>
      <c r="M33110" s="154"/>
      <c r="N33110" s="157"/>
      <c r="O33110" s="157"/>
      <c r="P33110" s="152"/>
      <c r="Q33110" s="154"/>
      <c r="R33110" s="154"/>
      <c r="S33110" s="154"/>
      <c r="T33110" s="154"/>
      <c r="U33110" s="154"/>
      <c r="V33110" s="154"/>
      <c r="W33110" s="154"/>
      <c r="X33110" s="154"/>
      <c r="Y33110" s="154"/>
      <c r="Z33110" s="154"/>
      <c r="AA33110" s="154"/>
      <c r="AB33110" s="169"/>
      <c r="AC33110" s="154"/>
      <c r="AD33110" s="158"/>
      <c r="AE33110" s="154"/>
      <c r="AF33110" s="154"/>
      <c r="AG33110" s="154"/>
      <c r="AH33110" s="154"/>
    </row>
    <row r="33111" spans="1:34">
      <c r="A33111" s="154"/>
      <c r="B33111" s="154"/>
      <c r="C33111" s="154"/>
      <c r="D33111" s="154"/>
      <c r="E33111" s="154"/>
      <c r="F33111" s="154"/>
      <c r="G33111" s="155"/>
      <c r="H33111" s="155"/>
      <c r="I33111" s="154"/>
      <c r="J33111" s="156"/>
      <c r="K33111" s="154"/>
      <c r="L33111" s="168"/>
      <c r="M33111" s="154"/>
      <c r="N33111" s="157"/>
      <c r="O33111" s="157"/>
      <c r="P33111" s="152"/>
      <c r="Q33111" s="154"/>
      <c r="R33111" s="154"/>
      <c r="S33111" s="154"/>
      <c r="T33111" s="154"/>
      <c r="U33111" s="154"/>
      <c r="V33111" s="154"/>
      <c r="W33111" s="154"/>
      <c r="X33111" s="154"/>
      <c r="Y33111" s="154"/>
      <c r="Z33111" s="154"/>
      <c r="AA33111" s="154"/>
      <c r="AB33111" s="169"/>
      <c r="AC33111" s="154"/>
      <c r="AD33111" s="158"/>
      <c r="AE33111" s="154"/>
      <c r="AF33111" s="154"/>
      <c r="AG33111" s="154"/>
      <c r="AH33111" s="154"/>
    </row>
    <row r="33112" spans="1:34">
      <c r="A33112" s="154"/>
      <c r="B33112" s="154"/>
      <c r="C33112" s="154"/>
      <c r="D33112" s="154"/>
      <c r="E33112" s="154"/>
      <c r="F33112" s="154"/>
      <c r="G33112" s="155"/>
      <c r="H33112" s="155"/>
      <c r="I33112" s="154"/>
      <c r="J33112" s="156"/>
      <c r="K33112" s="154"/>
      <c r="L33112" s="168"/>
      <c r="M33112" s="154"/>
      <c r="N33112" s="157"/>
      <c r="O33112" s="157"/>
      <c r="P33112" s="152"/>
      <c r="Q33112" s="154"/>
      <c r="R33112" s="154"/>
      <c r="S33112" s="154"/>
      <c r="T33112" s="154"/>
      <c r="U33112" s="154"/>
      <c r="V33112" s="154"/>
      <c r="W33112" s="154"/>
      <c r="X33112" s="154"/>
      <c r="Y33112" s="154"/>
      <c r="Z33112" s="154"/>
      <c r="AA33112" s="154"/>
      <c r="AB33112" s="169"/>
      <c r="AC33112" s="154"/>
      <c r="AD33112" s="158"/>
      <c r="AE33112" s="154"/>
      <c r="AF33112" s="154"/>
      <c r="AG33112" s="154"/>
      <c r="AH33112" s="154"/>
    </row>
    <row r="33113" spans="1:34">
      <c r="A33113" s="154"/>
      <c r="B33113" s="154"/>
      <c r="C33113" s="154"/>
      <c r="D33113" s="154"/>
      <c r="E33113" s="154"/>
      <c r="F33113" s="154"/>
      <c r="G33113" s="155"/>
      <c r="H33113" s="155"/>
      <c r="I33113" s="154"/>
      <c r="J33113" s="156"/>
      <c r="K33113" s="154"/>
      <c r="L33113" s="168"/>
      <c r="M33113" s="154"/>
      <c r="N33113" s="157"/>
      <c r="O33113" s="157"/>
      <c r="P33113" s="152"/>
      <c r="Q33113" s="154"/>
      <c r="R33113" s="154"/>
      <c r="S33113" s="154"/>
      <c r="T33113" s="154"/>
      <c r="U33113" s="154"/>
      <c r="V33113" s="154"/>
      <c r="W33113" s="154"/>
      <c r="X33113" s="154"/>
      <c r="Y33113" s="154"/>
      <c r="Z33113" s="154"/>
      <c r="AA33113" s="154"/>
      <c r="AB33113" s="169"/>
      <c r="AC33113" s="154"/>
      <c r="AD33113" s="158"/>
      <c r="AE33113" s="154"/>
      <c r="AF33113" s="154"/>
      <c r="AG33113" s="154"/>
      <c r="AH33113" s="154"/>
    </row>
    <row r="33114" spans="1:34">
      <c r="A33114" s="154"/>
      <c r="B33114" s="154"/>
      <c r="C33114" s="154"/>
      <c r="D33114" s="154"/>
      <c r="E33114" s="154"/>
      <c r="F33114" s="154"/>
      <c r="G33114" s="155"/>
      <c r="H33114" s="155"/>
      <c r="I33114" s="154"/>
      <c r="J33114" s="156"/>
      <c r="K33114" s="154"/>
      <c r="L33114" s="168"/>
      <c r="M33114" s="154"/>
      <c r="N33114" s="157"/>
      <c r="O33114" s="157"/>
      <c r="P33114" s="152"/>
      <c r="Q33114" s="154"/>
      <c r="R33114" s="154"/>
      <c r="S33114" s="154"/>
      <c r="T33114" s="154"/>
      <c r="U33114" s="154"/>
      <c r="V33114" s="154"/>
      <c r="W33114" s="154"/>
      <c r="X33114" s="154"/>
      <c r="Y33114" s="154"/>
      <c r="Z33114" s="154"/>
      <c r="AA33114" s="154"/>
      <c r="AB33114" s="169"/>
      <c r="AC33114" s="154"/>
      <c r="AD33114" s="158"/>
      <c r="AE33114" s="154"/>
      <c r="AF33114" s="154"/>
      <c r="AG33114" s="154"/>
      <c r="AH33114" s="154"/>
    </row>
    <row r="33115" spans="1:34">
      <c r="A33115" s="154"/>
      <c r="B33115" s="154"/>
      <c r="C33115" s="154"/>
      <c r="D33115" s="154"/>
      <c r="E33115" s="154"/>
      <c r="F33115" s="154"/>
      <c r="G33115" s="155"/>
      <c r="H33115" s="155"/>
      <c r="I33115" s="154"/>
      <c r="J33115" s="156"/>
      <c r="K33115" s="154"/>
      <c r="L33115" s="168"/>
      <c r="M33115" s="154"/>
      <c r="N33115" s="157"/>
      <c r="O33115" s="157"/>
      <c r="P33115" s="152"/>
      <c r="Q33115" s="154"/>
      <c r="R33115" s="154"/>
      <c r="S33115" s="154"/>
      <c r="T33115" s="154"/>
      <c r="U33115" s="154"/>
      <c r="V33115" s="154"/>
      <c r="W33115" s="154"/>
      <c r="X33115" s="154"/>
      <c r="Y33115" s="154"/>
      <c r="Z33115" s="154"/>
      <c r="AA33115" s="154"/>
      <c r="AB33115" s="169"/>
      <c r="AC33115" s="154"/>
      <c r="AD33115" s="158"/>
      <c r="AE33115" s="154"/>
      <c r="AF33115" s="154"/>
      <c r="AG33115" s="154"/>
      <c r="AH33115" s="154"/>
    </row>
    <row r="33116" spans="1:34">
      <c r="A33116" s="154"/>
      <c r="B33116" s="154"/>
      <c r="C33116" s="154"/>
      <c r="D33116" s="154"/>
      <c r="E33116" s="154"/>
      <c r="F33116" s="154"/>
      <c r="G33116" s="155"/>
      <c r="H33116" s="155"/>
      <c r="I33116" s="154"/>
      <c r="J33116" s="156"/>
      <c r="K33116" s="154"/>
      <c r="L33116" s="168"/>
      <c r="M33116" s="154"/>
      <c r="N33116" s="157"/>
      <c r="O33116" s="157"/>
      <c r="P33116" s="152"/>
      <c r="Q33116" s="154"/>
      <c r="R33116" s="154"/>
      <c r="S33116" s="154"/>
      <c r="T33116" s="154"/>
      <c r="U33116" s="154"/>
      <c r="V33116" s="154"/>
      <c r="W33116" s="154"/>
      <c r="X33116" s="154"/>
      <c r="Y33116" s="154"/>
      <c r="Z33116" s="154"/>
      <c r="AA33116" s="154"/>
      <c r="AB33116" s="169"/>
      <c r="AC33116" s="154"/>
      <c r="AD33116" s="158"/>
      <c r="AE33116" s="154"/>
      <c r="AF33116" s="154"/>
      <c r="AG33116" s="154"/>
      <c r="AH33116" s="154"/>
    </row>
    <row r="33117" spans="1:34">
      <c r="A33117" s="154"/>
      <c r="B33117" s="154"/>
      <c r="C33117" s="154"/>
      <c r="D33117" s="154"/>
      <c r="E33117" s="154"/>
      <c r="F33117" s="154"/>
      <c r="G33117" s="155"/>
      <c r="H33117" s="155"/>
      <c r="I33117" s="154"/>
      <c r="J33117" s="156"/>
      <c r="K33117" s="154"/>
      <c r="L33117" s="168"/>
      <c r="M33117" s="154"/>
      <c r="N33117" s="157"/>
      <c r="O33117" s="157"/>
      <c r="P33117" s="152"/>
      <c r="Q33117" s="154"/>
      <c r="R33117" s="154"/>
      <c r="S33117" s="154"/>
      <c r="T33117" s="154"/>
      <c r="U33117" s="154"/>
      <c r="V33117" s="154"/>
      <c r="W33117" s="154"/>
      <c r="X33117" s="154"/>
      <c r="Y33117" s="154"/>
      <c r="Z33117" s="154"/>
      <c r="AA33117" s="154"/>
      <c r="AB33117" s="169"/>
      <c r="AC33117" s="154"/>
      <c r="AD33117" s="158"/>
      <c r="AE33117" s="154"/>
      <c r="AF33117" s="154"/>
      <c r="AG33117" s="154"/>
      <c r="AH33117" s="154"/>
    </row>
    <row r="33118" spans="1:34">
      <c r="A33118" s="154"/>
      <c r="B33118" s="154"/>
      <c r="C33118" s="154"/>
      <c r="D33118" s="154"/>
      <c r="E33118" s="154"/>
      <c r="F33118" s="154"/>
      <c r="G33118" s="155"/>
      <c r="H33118" s="155"/>
      <c r="I33118" s="154"/>
      <c r="J33118" s="156"/>
      <c r="K33118" s="154"/>
      <c r="L33118" s="168"/>
      <c r="M33118" s="154"/>
      <c r="N33118" s="157"/>
      <c r="O33118" s="157"/>
      <c r="P33118" s="152"/>
      <c r="Q33118" s="154"/>
      <c r="R33118" s="154"/>
      <c r="S33118" s="154"/>
      <c r="T33118" s="154"/>
      <c r="U33118" s="154"/>
      <c r="V33118" s="154"/>
      <c r="W33118" s="154"/>
      <c r="X33118" s="154"/>
      <c r="Y33118" s="154"/>
      <c r="Z33118" s="154"/>
      <c r="AA33118" s="154"/>
      <c r="AB33118" s="169"/>
      <c r="AC33118" s="154"/>
      <c r="AD33118" s="158"/>
      <c r="AE33118" s="154"/>
      <c r="AF33118" s="154"/>
      <c r="AG33118" s="154"/>
      <c r="AH33118" s="154"/>
    </row>
    <row r="33119" spans="1:34">
      <c r="A33119" s="154"/>
      <c r="B33119" s="154"/>
      <c r="C33119" s="154"/>
      <c r="D33119" s="154"/>
      <c r="E33119" s="154"/>
      <c r="F33119" s="154"/>
      <c r="G33119" s="155"/>
      <c r="H33119" s="155"/>
      <c r="I33119" s="154"/>
      <c r="J33119" s="156"/>
      <c r="K33119" s="154"/>
      <c r="L33119" s="168"/>
      <c r="M33119" s="154"/>
      <c r="N33119" s="157"/>
      <c r="O33119" s="157"/>
      <c r="P33119" s="152"/>
      <c r="Q33119" s="154"/>
      <c r="R33119" s="154"/>
      <c r="S33119" s="154"/>
      <c r="T33119" s="154"/>
      <c r="U33119" s="154"/>
      <c r="V33119" s="154"/>
      <c r="W33119" s="154"/>
      <c r="X33119" s="154"/>
      <c r="Y33119" s="154"/>
      <c r="Z33119" s="154"/>
      <c r="AA33119" s="154"/>
      <c r="AB33119" s="169"/>
      <c r="AC33119" s="154"/>
      <c r="AD33119" s="158"/>
      <c r="AE33119" s="154"/>
      <c r="AF33119" s="154"/>
      <c r="AG33119" s="154"/>
      <c r="AH33119" s="154"/>
    </row>
    <row r="33120" spans="1:34">
      <c r="A33120" s="154"/>
      <c r="B33120" s="154"/>
      <c r="C33120" s="154"/>
      <c r="D33120" s="154"/>
      <c r="E33120" s="154"/>
      <c r="F33120" s="154"/>
      <c r="G33120" s="155"/>
      <c r="H33120" s="155"/>
      <c r="I33120" s="154"/>
      <c r="J33120" s="156"/>
      <c r="K33120" s="154"/>
      <c r="L33120" s="168"/>
      <c r="M33120" s="154"/>
      <c r="N33120" s="157"/>
      <c r="O33120" s="157"/>
      <c r="P33120" s="152"/>
      <c r="Q33120" s="154"/>
      <c r="R33120" s="154"/>
      <c r="S33120" s="154"/>
      <c r="T33120" s="154"/>
      <c r="U33120" s="154"/>
      <c r="V33120" s="154"/>
      <c r="W33120" s="154"/>
      <c r="X33120" s="154"/>
      <c r="Y33120" s="154"/>
      <c r="Z33120" s="154"/>
      <c r="AA33120" s="154"/>
      <c r="AB33120" s="169"/>
      <c r="AC33120" s="154"/>
      <c r="AD33120" s="158"/>
      <c r="AE33120" s="154"/>
      <c r="AF33120" s="154"/>
      <c r="AG33120" s="154"/>
      <c r="AH33120" s="154"/>
    </row>
    <row r="33121" spans="1:34">
      <c r="A33121" s="154"/>
      <c r="B33121" s="154"/>
      <c r="C33121" s="154"/>
      <c r="D33121" s="154"/>
      <c r="E33121" s="154"/>
      <c r="F33121" s="154"/>
      <c r="G33121" s="155"/>
      <c r="H33121" s="155"/>
      <c r="I33121" s="154"/>
      <c r="J33121" s="156"/>
      <c r="K33121" s="154"/>
      <c r="L33121" s="168"/>
      <c r="M33121" s="154"/>
      <c r="N33121" s="157"/>
      <c r="O33121" s="157"/>
      <c r="P33121" s="152"/>
      <c r="Q33121" s="154"/>
      <c r="R33121" s="154"/>
      <c r="S33121" s="154"/>
      <c r="T33121" s="154"/>
      <c r="U33121" s="154"/>
      <c r="V33121" s="154"/>
      <c r="W33121" s="154"/>
      <c r="X33121" s="154"/>
      <c r="Y33121" s="154"/>
      <c r="Z33121" s="154"/>
      <c r="AA33121" s="154"/>
      <c r="AB33121" s="169"/>
      <c r="AC33121" s="154"/>
      <c r="AD33121" s="158"/>
      <c r="AE33121" s="154"/>
      <c r="AF33121" s="154"/>
      <c r="AG33121" s="154"/>
      <c r="AH33121" s="154"/>
    </row>
    <row r="33122" spans="1:34">
      <c r="A33122" s="154"/>
      <c r="B33122" s="154"/>
      <c r="C33122" s="154"/>
      <c r="D33122" s="154"/>
      <c r="E33122" s="154"/>
      <c r="F33122" s="154"/>
      <c r="G33122" s="155"/>
      <c r="H33122" s="155"/>
      <c r="I33122" s="154"/>
      <c r="J33122" s="156"/>
      <c r="K33122" s="154"/>
      <c r="L33122" s="168"/>
      <c r="M33122" s="154"/>
      <c r="N33122" s="157"/>
      <c r="O33122" s="157"/>
      <c r="P33122" s="152"/>
      <c r="Q33122" s="154"/>
      <c r="R33122" s="154"/>
      <c r="S33122" s="154"/>
      <c r="T33122" s="154"/>
      <c r="U33122" s="154"/>
      <c r="V33122" s="154"/>
      <c r="W33122" s="154"/>
      <c r="X33122" s="154"/>
      <c r="Y33122" s="154"/>
      <c r="Z33122" s="154"/>
      <c r="AA33122" s="154"/>
      <c r="AB33122" s="169"/>
      <c r="AC33122" s="154"/>
      <c r="AD33122" s="158"/>
      <c r="AE33122" s="154"/>
      <c r="AF33122" s="154"/>
      <c r="AG33122" s="154"/>
      <c r="AH33122" s="154"/>
    </row>
    <row r="33123" spans="1:34">
      <c r="A33123" s="154"/>
      <c r="B33123" s="154"/>
      <c r="C33123" s="154"/>
      <c r="D33123" s="154"/>
      <c r="E33123" s="154"/>
      <c r="F33123" s="154"/>
      <c r="G33123" s="155"/>
      <c r="H33123" s="155"/>
      <c r="I33123" s="154"/>
      <c r="J33123" s="156"/>
      <c r="K33123" s="154"/>
      <c r="L33123" s="168"/>
      <c r="M33123" s="154"/>
      <c r="N33123" s="157"/>
      <c r="O33123" s="157"/>
      <c r="P33123" s="152"/>
      <c r="Q33123" s="154"/>
      <c r="R33123" s="154"/>
      <c r="S33123" s="154"/>
      <c r="T33123" s="154"/>
      <c r="U33123" s="154"/>
      <c r="V33123" s="154"/>
      <c r="W33123" s="154"/>
      <c r="X33123" s="154"/>
      <c r="Y33123" s="154"/>
      <c r="Z33123" s="154"/>
      <c r="AA33123" s="154"/>
      <c r="AB33123" s="169"/>
      <c r="AC33123" s="154"/>
      <c r="AD33123" s="158"/>
      <c r="AE33123" s="154"/>
      <c r="AF33123" s="154"/>
      <c r="AG33123" s="154"/>
      <c r="AH33123" s="154"/>
    </row>
    <row r="33124" spans="1:34">
      <c r="A33124" s="154"/>
      <c r="B33124" s="154"/>
      <c r="C33124" s="154"/>
      <c r="D33124" s="154"/>
      <c r="E33124" s="154"/>
      <c r="F33124" s="154"/>
      <c r="G33124" s="155"/>
      <c r="H33124" s="155"/>
      <c r="I33124" s="154"/>
      <c r="J33124" s="156"/>
      <c r="K33124" s="154"/>
      <c r="L33124" s="168"/>
      <c r="M33124" s="154"/>
      <c r="N33124" s="157"/>
      <c r="O33124" s="157"/>
      <c r="P33124" s="152"/>
      <c r="Q33124" s="154"/>
      <c r="R33124" s="154"/>
      <c r="S33124" s="154"/>
      <c r="T33124" s="154"/>
      <c r="U33124" s="154"/>
      <c r="V33124" s="154"/>
      <c r="W33124" s="154"/>
      <c r="X33124" s="154"/>
      <c r="Y33124" s="154"/>
      <c r="Z33124" s="154"/>
      <c r="AA33124" s="154"/>
      <c r="AB33124" s="169"/>
      <c r="AC33124" s="154"/>
      <c r="AD33124" s="158"/>
      <c r="AE33124" s="154"/>
      <c r="AF33124" s="154"/>
      <c r="AG33124" s="154"/>
      <c r="AH33124" s="154"/>
    </row>
    <row r="33125" spans="1:34">
      <c r="A33125" s="154"/>
      <c r="B33125" s="154"/>
      <c r="C33125" s="154"/>
      <c r="D33125" s="154"/>
      <c r="E33125" s="154"/>
      <c r="F33125" s="154"/>
      <c r="G33125" s="155"/>
      <c r="H33125" s="155"/>
      <c r="I33125" s="154"/>
      <c r="J33125" s="156"/>
      <c r="K33125" s="154"/>
      <c r="L33125" s="168"/>
      <c r="M33125" s="154"/>
      <c r="N33125" s="157"/>
      <c r="O33125" s="157"/>
      <c r="P33125" s="152"/>
      <c r="Q33125" s="154"/>
      <c r="R33125" s="154"/>
      <c r="S33125" s="154"/>
      <c r="T33125" s="154"/>
      <c r="U33125" s="154"/>
      <c r="V33125" s="154"/>
      <c r="W33125" s="154"/>
      <c r="X33125" s="154"/>
      <c r="Y33125" s="154"/>
      <c r="Z33125" s="154"/>
      <c r="AA33125" s="154"/>
      <c r="AB33125" s="169"/>
      <c r="AC33125" s="154"/>
      <c r="AD33125" s="158"/>
      <c r="AE33125" s="154"/>
      <c r="AF33125" s="154"/>
      <c r="AG33125" s="154"/>
      <c r="AH33125" s="154"/>
    </row>
    <row r="33126" spans="1:34">
      <c r="A33126" s="154"/>
      <c r="B33126" s="154"/>
      <c r="C33126" s="154"/>
      <c r="D33126" s="154"/>
      <c r="E33126" s="154"/>
      <c r="F33126" s="154"/>
      <c r="G33126" s="155"/>
      <c r="H33126" s="155"/>
      <c r="I33126" s="154"/>
      <c r="J33126" s="156"/>
      <c r="K33126" s="154"/>
      <c r="L33126" s="168"/>
      <c r="M33126" s="154"/>
      <c r="N33126" s="157"/>
      <c r="O33126" s="157"/>
      <c r="P33126" s="152"/>
      <c r="Q33126" s="154"/>
      <c r="R33126" s="154"/>
      <c r="S33126" s="154"/>
      <c r="T33126" s="154"/>
      <c r="U33126" s="154"/>
      <c r="V33126" s="154"/>
      <c r="W33126" s="154"/>
      <c r="X33126" s="154"/>
      <c r="Y33126" s="154"/>
      <c r="Z33126" s="154"/>
      <c r="AA33126" s="154"/>
      <c r="AB33126" s="169"/>
      <c r="AC33126" s="154"/>
      <c r="AD33126" s="158"/>
      <c r="AE33126" s="154"/>
      <c r="AF33126" s="154"/>
      <c r="AG33126" s="154"/>
      <c r="AH33126" s="154"/>
    </row>
    <row r="33127" spans="1:34">
      <c r="A33127" s="154"/>
      <c r="B33127" s="154"/>
      <c r="C33127" s="154"/>
      <c r="D33127" s="154"/>
      <c r="E33127" s="154"/>
      <c r="F33127" s="154"/>
      <c r="G33127" s="155"/>
      <c r="H33127" s="155"/>
      <c r="I33127" s="154"/>
      <c r="J33127" s="156"/>
      <c r="K33127" s="154"/>
      <c r="L33127" s="168"/>
      <c r="M33127" s="154"/>
      <c r="N33127" s="157"/>
      <c r="O33127" s="157"/>
      <c r="P33127" s="152"/>
      <c r="Q33127" s="154"/>
      <c r="R33127" s="154"/>
      <c r="S33127" s="154"/>
      <c r="T33127" s="154"/>
      <c r="U33127" s="154"/>
      <c r="V33127" s="154"/>
      <c r="W33127" s="154"/>
      <c r="X33127" s="154"/>
      <c r="Y33127" s="154"/>
      <c r="Z33127" s="154"/>
      <c r="AA33127" s="154"/>
      <c r="AB33127" s="169"/>
      <c r="AC33127" s="154"/>
      <c r="AD33127" s="158"/>
      <c r="AE33127" s="154"/>
      <c r="AF33127" s="154"/>
      <c r="AG33127" s="154"/>
      <c r="AH33127" s="154"/>
    </row>
    <row r="33128" spans="1:34">
      <c r="A33128" s="154"/>
      <c r="B33128" s="154"/>
      <c r="C33128" s="154"/>
      <c r="D33128" s="154"/>
      <c r="E33128" s="154"/>
      <c r="F33128" s="154"/>
      <c r="G33128" s="155"/>
      <c r="H33128" s="155"/>
      <c r="I33128" s="154"/>
      <c r="J33128" s="156"/>
      <c r="K33128" s="154"/>
      <c r="L33128" s="168"/>
      <c r="M33128" s="154"/>
      <c r="N33128" s="157"/>
      <c r="O33128" s="157"/>
      <c r="P33128" s="152"/>
      <c r="Q33128" s="154"/>
      <c r="R33128" s="154"/>
      <c r="S33128" s="154"/>
      <c r="T33128" s="154"/>
      <c r="U33128" s="154"/>
      <c r="V33128" s="154"/>
      <c r="W33128" s="154"/>
      <c r="X33128" s="154"/>
      <c r="Y33128" s="154"/>
      <c r="Z33128" s="154"/>
      <c r="AA33128" s="154"/>
      <c r="AB33128" s="169"/>
      <c r="AC33128" s="154"/>
      <c r="AD33128" s="158"/>
      <c r="AE33128" s="154"/>
      <c r="AF33128" s="154"/>
      <c r="AG33128" s="154"/>
      <c r="AH33128" s="154"/>
    </row>
    <row r="33129" spans="1:34">
      <c r="A33129" s="154"/>
      <c r="B33129" s="154"/>
      <c r="C33129" s="154"/>
      <c r="D33129" s="154"/>
      <c r="E33129" s="154"/>
      <c r="F33129" s="154"/>
      <c r="G33129" s="155"/>
      <c r="H33129" s="155"/>
      <c r="I33129" s="154"/>
      <c r="J33129" s="156"/>
      <c r="K33129" s="154"/>
      <c r="L33129" s="168"/>
      <c r="M33129" s="154"/>
      <c r="N33129" s="157"/>
      <c r="O33129" s="157"/>
      <c r="P33129" s="152"/>
      <c r="Q33129" s="154"/>
      <c r="R33129" s="154"/>
      <c r="S33129" s="154"/>
      <c r="T33129" s="154"/>
      <c r="U33129" s="154"/>
      <c r="V33129" s="154"/>
      <c r="W33129" s="154"/>
      <c r="X33129" s="154"/>
      <c r="Y33129" s="154"/>
      <c r="Z33129" s="154"/>
      <c r="AA33129" s="154"/>
      <c r="AB33129" s="169"/>
      <c r="AC33129" s="154"/>
      <c r="AD33129" s="158"/>
      <c r="AE33129" s="154"/>
      <c r="AF33129" s="154"/>
      <c r="AG33129" s="154"/>
      <c r="AH33129" s="154"/>
    </row>
    <row r="33130" spans="1:34">
      <c r="A33130" s="154"/>
      <c r="B33130" s="154"/>
      <c r="C33130" s="154"/>
      <c r="D33130" s="154"/>
      <c r="E33130" s="154"/>
      <c r="F33130" s="154"/>
      <c r="G33130" s="155"/>
      <c r="H33130" s="155"/>
      <c r="I33130" s="154"/>
      <c r="J33130" s="156"/>
      <c r="K33130" s="154"/>
      <c r="L33130" s="168"/>
      <c r="M33130" s="154"/>
      <c r="N33130" s="157"/>
      <c r="O33130" s="157"/>
      <c r="P33130" s="152"/>
      <c r="Q33130" s="154"/>
      <c r="R33130" s="154"/>
      <c r="S33130" s="154"/>
      <c r="T33130" s="154"/>
      <c r="U33130" s="154"/>
      <c r="V33130" s="154"/>
      <c r="W33130" s="154"/>
      <c r="X33130" s="154"/>
      <c r="Y33130" s="154"/>
      <c r="Z33130" s="154"/>
      <c r="AA33130" s="154"/>
      <c r="AB33130" s="169"/>
      <c r="AC33130" s="154"/>
      <c r="AD33130" s="158"/>
      <c r="AE33130" s="154"/>
      <c r="AF33130" s="154"/>
      <c r="AG33130" s="154"/>
      <c r="AH33130" s="154"/>
    </row>
    <row r="33131" spans="1:34">
      <c r="A33131" s="154"/>
      <c r="B33131" s="154"/>
      <c r="C33131" s="154"/>
      <c r="D33131" s="154"/>
      <c r="E33131" s="154"/>
      <c r="F33131" s="154"/>
      <c r="G33131" s="155"/>
      <c r="H33131" s="155"/>
      <c r="I33131" s="154"/>
      <c r="J33131" s="156"/>
      <c r="K33131" s="154"/>
      <c r="L33131" s="168"/>
      <c r="M33131" s="154"/>
      <c r="N33131" s="157"/>
      <c r="O33131" s="157"/>
      <c r="P33131" s="152"/>
      <c r="Q33131" s="154"/>
      <c r="R33131" s="154"/>
      <c r="S33131" s="154"/>
      <c r="T33131" s="154"/>
      <c r="U33131" s="154"/>
      <c r="V33131" s="154"/>
      <c r="W33131" s="154"/>
      <c r="X33131" s="154"/>
      <c r="Y33131" s="154"/>
      <c r="Z33131" s="154"/>
      <c r="AA33131" s="154"/>
      <c r="AB33131" s="169"/>
      <c r="AC33131" s="154"/>
      <c r="AD33131" s="158"/>
      <c r="AE33131" s="154"/>
      <c r="AF33131" s="154"/>
      <c r="AG33131" s="154"/>
      <c r="AH33131" s="154"/>
    </row>
    <row r="33132" spans="1:34">
      <c r="A33132" s="154"/>
      <c r="B33132" s="154"/>
      <c r="C33132" s="154"/>
      <c r="D33132" s="154"/>
      <c r="E33132" s="154"/>
      <c r="F33132" s="154"/>
      <c r="G33132" s="155"/>
      <c r="H33132" s="155"/>
      <c r="I33132" s="154"/>
      <c r="J33132" s="156"/>
      <c r="K33132" s="154"/>
      <c r="L33132" s="168"/>
      <c r="M33132" s="154"/>
      <c r="N33132" s="157"/>
      <c r="O33132" s="157"/>
      <c r="P33132" s="152"/>
      <c r="Q33132" s="154"/>
      <c r="R33132" s="154"/>
      <c r="S33132" s="154"/>
      <c r="T33132" s="154"/>
      <c r="U33132" s="154"/>
      <c r="V33132" s="154"/>
      <c r="W33132" s="154"/>
      <c r="X33132" s="154"/>
      <c r="Y33132" s="154"/>
      <c r="Z33132" s="154"/>
      <c r="AA33132" s="154"/>
      <c r="AB33132" s="169"/>
      <c r="AC33132" s="154"/>
      <c r="AD33132" s="158"/>
      <c r="AE33132" s="154"/>
      <c r="AF33132" s="154"/>
      <c r="AG33132" s="154"/>
      <c r="AH33132" s="154"/>
    </row>
    <row r="33133" spans="1:34">
      <c r="A33133" s="154"/>
      <c r="B33133" s="154"/>
      <c r="C33133" s="154"/>
      <c r="D33133" s="154"/>
      <c r="E33133" s="154"/>
      <c r="F33133" s="154"/>
      <c r="G33133" s="155"/>
      <c r="H33133" s="155"/>
      <c r="I33133" s="154"/>
      <c r="J33133" s="156"/>
      <c r="K33133" s="154"/>
      <c r="L33133" s="168"/>
      <c r="M33133" s="154"/>
      <c r="N33133" s="157"/>
      <c r="O33133" s="157"/>
      <c r="P33133" s="152"/>
      <c r="Q33133" s="154"/>
      <c r="R33133" s="154"/>
      <c r="S33133" s="154"/>
      <c r="T33133" s="154"/>
      <c r="U33133" s="154"/>
      <c r="V33133" s="154"/>
      <c r="W33133" s="154"/>
      <c r="X33133" s="154"/>
      <c r="Y33133" s="154"/>
      <c r="Z33133" s="154"/>
      <c r="AA33133" s="154"/>
      <c r="AB33133" s="169"/>
      <c r="AC33133" s="154"/>
      <c r="AD33133" s="158"/>
      <c r="AE33133" s="154"/>
      <c r="AF33133" s="154"/>
      <c r="AG33133" s="154"/>
      <c r="AH33133" s="154"/>
    </row>
    <row r="33134" spans="1:34">
      <c r="A33134" s="154"/>
      <c r="B33134" s="154"/>
      <c r="C33134" s="154"/>
      <c r="D33134" s="154"/>
      <c r="E33134" s="154"/>
      <c r="F33134" s="154"/>
      <c r="G33134" s="155"/>
      <c r="H33134" s="155"/>
      <c r="I33134" s="154"/>
      <c r="J33134" s="156"/>
      <c r="K33134" s="154"/>
      <c r="L33134" s="168"/>
      <c r="M33134" s="154"/>
      <c r="N33134" s="157"/>
      <c r="O33134" s="157"/>
      <c r="P33134" s="152"/>
      <c r="Q33134" s="154"/>
      <c r="R33134" s="154"/>
      <c r="S33134" s="154"/>
      <c r="T33134" s="154"/>
      <c r="U33134" s="154"/>
      <c r="V33134" s="154"/>
      <c r="W33134" s="154"/>
      <c r="X33134" s="154"/>
      <c r="Y33134" s="154"/>
      <c r="Z33134" s="154"/>
      <c r="AA33134" s="154"/>
      <c r="AB33134" s="169"/>
      <c r="AC33134" s="154"/>
      <c r="AD33134" s="158"/>
      <c r="AE33134" s="154"/>
      <c r="AF33134" s="154"/>
      <c r="AG33134" s="154"/>
      <c r="AH33134" s="154"/>
    </row>
    <row r="33135" spans="1:34">
      <c r="A33135" s="154"/>
      <c r="B33135" s="154"/>
      <c r="C33135" s="154"/>
      <c r="D33135" s="154"/>
      <c r="E33135" s="154"/>
      <c r="F33135" s="154"/>
      <c r="G33135" s="155"/>
      <c r="H33135" s="155"/>
      <c r="I33135" s="154"/>
      <c r="J33135" s="156"/>
      <c r="K33135" s="154"/>
      <c r="L33135" s="168"/>
      <c r="M33135" s="154"/>
      <c r="N33135" s="157"/>
      <c r="O33135" s="157"/>
      <c r="P33135" s="152"/>
      <c r="Q33135" s="154"/>
      <c r="R33135" s="154"/>
      <c r="S33135" s="154"/>
      <c r="T33135" s="154"/>
      <c r="U33135" s="154"/>
      <c r="V33135" s="154"/>
      <c r="W33135" s="154"/>
      <c r="X33135" s="154"/>
      <c r="Y33135" s="154"/>
      <c r="Z33135" s="154"/>
      <c r="AA33135" s="154"/>
      <c r="AB33135" s="169"/>
      <c r="AC33135" s="154"/>
      <c r="AD33135" s="158"/>
      <c r="AE33135" s="154"/>
      <c r="AF33135" s="154"/>
      <c r="AG33135" s="154"/>
      <c r="AH33135" s="154"/>
    </row>
    <row r="33136" spans="1:34">
      <c r="A33136" s="154"/>
      <c r="B33136" s="154"/>
      <c r="C33136" s="154"/>
      <c r="D33136" s="154"/>
      <c r="E33136" s="154"/>
      <c r="F33136" s="154"/>
      <c r="G33136" s="155"/>
      <c r="H33136" s="155"/>
      <c r="I33136" s="154"/>
      <c r="J33136" s="156"/>
      <c r="K33136" s="154"/>
      <c r="L33136" s="168"/>
      <c r="M33136" s="154"/>
      <c r="N33136" s="157"/>
      <c r="O33136" s="157"/>
      <c r="P33136" s="152"/>
      <c r="Q33136" s="154"/>
      <c r="R33136" s="154"/>
      <c r="S33136" s="154"/>
      <c r="T33136" s="154"/>
      <c r="U33136" s="154"/>
      <c r="V33136" s="154"/>
      <c r="W33136" s="154"/>
      <c r="X33136" s="154"/>
      <c r="Y33136" s="154"/>
      <c r="Z33136" s="154"/>
      <c r="AA33136" s="154"/>
      <c r="AB33136" s="169"/>
      <c r="AC33136" s="154"/>
      <c r="AD33136" s="158"/>
      <c r="AE33136" s="154"/>
      <c r="AF33136" s="154"/>
      <c r="AG33136" s="154"/>
      <c r="AH33136" s="154"/>
    </row>
    <row r="33137" spans="1:34">
      <c r="A33137" s="154"/>
      <c r="B33137" s="154"/>
      <c r="C33137" s="154"/>
      <c r="D33137" s="154"/>
      <c r="E33137" s="154"/>
      <c r="F33137" s="154"/>
      <c r="G33137" s="155"/>
      <c r="H33137" s="155"/>
      <c r="I33137" s="154"/>
      <c r="J33137" s="156"/>
      <c r="K33137" s="154"/>
      <c r="L33137" s="168"/>
      <c r="M33137" s="154"/>
      <c r="N33137" s="157"/>
      <c r="O33137" s="157"/>
      <c r="P33137" s="152"/>
      <c r="Q33137" s="154"/>
      <c r="R33137" s="154"/>
      <c r="S33137" s="154"/>
      <c r="T33137" s="154"/>
      <c r="U33137" s="154"/>
      <c r="V33137" s="154"/>
      <c r="W33137" s="154"/>
      <c r="X33137" s="154"/>
      <c r="Y33137" s="154"/>
      <c r="Z33137" s="154"/>
      <c r="AA33137" s="154"/>
      <c r="AB33137" s="169"/>
      <c r="AC33137" s="154"/>
      <c r="AD33137" s="158"/>
      <c r="AE33137" s="154"/>
      <c r="AF33137" s="154"/>
      <c r="AG33137" s="154"/>
      <c r="AH33137" s="154"/>
    </row>
    <row r="33138" spans="1:34">
      <c r="A33138" s="154"/>
      <c r="B33138" s="154"/>
      <c r="C33138" s="154"/>
      <c r="D33138" s="154"/>
      <c r="E33138" s="154"/>
      <c r="F33138" s="154"/>
      <c r="G33138" s="155"/>
      <c r="H33138" s="155"/>
      <c r="I33138" s="154"/>
      <c r="J33138" s="156"/>
      <c r="K33138" s="154"/>
      <c r="L33138" s="168"/>
      <c r="M33138" s="154"/>
      <c r="N33138" s="157"/>
      <c r="O33138" s="157"/>
      <c r="P33138" s="152"/>
      <c r="Q33138" s="154"/>
      <c r="R33138" s="154"/>
      <c r="S33138" s="154"/>
      <c r="T33138" s="154"/>
      <c r="U33138" s="154"/>
      <c r="V33138" s="154"/>
      <c r="W33138" s="154"/>
      <c r="X33138" s="154"/>
      <c r="Y33138" s="154"/>
      <c r="Z33138" s="154"/>
      <c r="AA33138" s="154"/>
      <c r="AB33138" s="169"/>
      <c r="AC33138" s="154"/>
      <c r="AD33138" s="158"/>
      <c r="AE33138" s="154"/>
      <c r="AF33138" s="154"/>
      <c r="AG33138" s="154"/>
      <c r="AH33138" s="154"/>
    </row>
    <row r="33139" spans="1:34">
      <c r="A33139" s="154"/>
      <c r="B33139" s="154"/>
      <c r="C33139" s="154"/>
      <c r="D33139" s="154"/>
      <c r="E33139" s="154"/>
      <c r="F33139" s="154"/>
      <c r="G33139" s="155"/>
      <c r="H33139" s="155"/>
      <c r="I33139" s="154"/>
      <c r="J33139" s="156"/>
      <c r="K33139" s="154"/>
      <c r="L33139" s="168"/>
      <c r="M33139" s="154"/>
      <c r="N33139" s="157"/>
      <c r="O33139" s="157"/>
      <c r="P33139" s="152"/>
      <c r="Q33139" s="154"/>
      <c r="R33139" s="154"/>
      <c r="S33139" s="154"/>
      <c r="T33139" s="154"/>
      <c r="U33139" s="154"/>
      <c r="V33139" s="154"/>
      <c r="W33139" s="154"/>
      <c r="X33139" s="154"/>
      <c r="Y33139" s="154"/>
      <c r="Z33139" s="154"/>
      <c r="AA33139" s="154"/>
      <c r="AB33139" s="169"/>
      <c r="AC33139" s="154"/>
      <c r="AD33139" s="158"/>
      <c r="AE33139" s="154"/>
      <c r="AF33139" s="154"/>
      <c r="AG33139" s="154"/>
      <c r="AH33139" s="154"/>
    </row>
    <row r="33140" spans="1:34">
      <c r="A33140" s="154"/>
      <c r="B33140" s="154"/>
      <c r="C33140" s="154"/>
      <c r="D33140" s="154"/>
      <c r="E33140" s="154"/>
      <c r="F33140" s="154"/>
      <c r="G33140" s="155"/>
      <c r="H33140" s="155"/>
      <c r="I33140" s="154"/>
      <c r="J33140" s="156"/>
      <c r="K33140" s="154"/>
      <c r="L33140" s="168"/>
      <c r="M33140" s="154"/>
      <c r="N33140" s="157"/>
      <c r="O33140" s="157"/>
      <c r="P33140" s="152"/>
      <c r="Q33140" s="154"/>
      <c r="R33140" s="154"/>
      <c r="S33140" s="154"/>
      <c r="T33140" s="154"/>
      <c r="U33140" s="154"/>
      <c r="V33140" s="154"/>
      <c r="W33140" s="154"/>
      <c r="X33140" s="154"/>
      <c r="Y33140" s="154"/>
      <c r="Z33140" s="154"/>
      <c r="AA33140" s="154"/>
      <c r="AB33140" s="169"/>
      <c r="AC33140" s="154"/>
      <c r="AD33140" s="158"/>
      <c r="AE33140" s="154"/>
      <c r="AF33140" s="154"/>
      <c r="AG33140" s="154"/>
      <c r="AH33140" s="154"/>
    </row>
    <row r="33141" spans="1:34">
      <c r="A33141" s="154"/>
      <c r="B33141" s="154"/>
      <c r="C33141" s="154"/>
      <c r="D33141" s="154"/>
      <c r="E33141" s="154"/>
      <c r="F33141" s="154"/>
      <c r="G33141" s="155"/>
      <c r="H33141" s="155"/>
      <c r="I33141" s="154"/>
      <c r="J33141" s="156"/>
      <c r="K33141" s="154"/>
      <c r="L33141" s="168"/>
      <c r="M33141" s="154"/>
      <c r="N33141" s="157"/>
      <c r="O33141" s="157"/>
      <c r="P33141" s="152"/>
      <c r="Q33141" s="154"/>
      <c r="R33141" s="154"/>
      <c r="S33141" s="154"/>
      <c r="T33141" s="154"/>
      <c r="U33141" s="154"/>
      <c r="V33141" s="154"/>
      <c r="W33141" s="154"/>
      <c r="X33141" s="154"/>
      <c r="Y33141" s="154"/>
      <c r="Z33141" s="154"/>
      <c r="AA33141" s="154"/>
      <c r="AB33141" s="169"/>
      <c r="AC33141" s="154"/>
      <c r="AD33141" s="158"/>
      <c r="AE33141" s="154"/>
      <c r="AF33141" s="154"/>
      <c r="AG33141" s="154"/>
      <c r="AH33141" s="154"/>
    </row>
    <row r="33142" spans="1:34">
      <c r="A33142" s="154"/>
      <c r="B33142" s="154"/>
      <c r="C33142" s="154"/>
      <c r="D33142" s="154"/>
      <c r="E33142" s="154"/>
      <c r="F33142" s="154"/>
      <c r="G33142" s="155"/>
      <c r="H33142" s="155"/>
      <c r="I33142" s="154"/>
      <c r="J33142" s="156"/>
      <c r="K33142" s="154"/>
      <c r="L33142" s="168"/>
      <c r="M33142" s="154"/>
      <c r="N33142" s="157"/>
      <c r="O33142" s="157"/>
      <c r="P33142" s="152"/>
      <c r="Q33142" s="154"/>
      <c r="R33142" s="154"/>
      <c r="S33142" s="154"/>
      <c r="T33142" s="154"/>
      <c r="U33142" s="154"/>
      <c r="V33142" s="154"/>
      <c r="W33142" s="154"/>
      <c r="X33142" s="154"/>
      <c r="Y33142" s="154"/>
      <c r="Z33142" s="154"/>
      <c r="AA33142" s="154"/>
      <c r="AB33142" s="169"/>
      <c r="AC33142" s="154"/>
      <c r="AD33142" s="158"/>
      <c r="AE33142" s="154"/>
      <c r="AF33142" s="154"/>
      <c r="AG33142" s="154"/>
      <c r="AH33142" s="154"/>
    </row>
    <row r="33143" spans="1:34">
      <c r="A33143" s="154"/>
      <c r="B33143" s="154"/>
      <c r="C33143" s="154"/>
      <c r="D33143" s="154"/>
      <c r="E33143" s="154"/>
      <c r="F33143" s="154"/>
      <c r="G33143" s="155"/>
      <c r="H33143" s="155"/>
      <c r="I33143" s="154"/>
      <c r="J33143" s="156"/>
      <c r="K33143" s="154"/>
      <c r="L33143" s="168"/>
      <c r="M33143" s="154"/>
      <c r="N33143" s="157"/>
      <c r="O33143" s="157"/>
      <c r="P33143" s="152"/>
      <c r="Q33143" s="154"/>
      <c r="R33143" s="154"/>
      <c r="S33143" s="154"/>
      <c r="T33143" s="154"/>
      <c r="U33143" s="154"/>
      <c r="V33143" s="154"/>
      <c r="W33143" s="154"/>
      <c r="X33143" s="154"/>
      <c r="Y33143" s="154"/>
      <c r="Z33143" s="154"/>
      <c r="AA33143" s="154"/>
      <c r="AB33143" s="169"/>
      <c r="AC33143" s="154"/>
      <c r="AD33143" s="158"/>
      <c r="AE33143" s="154"/>
      <c r="AF33143" s="154"/>
      <c r="AG33143" s="154"/>
      <c r="AH33143" s="154"/>
    </row>
    <row r="33144" spans="1:34">
      <c r="A33144" s="154"/>
      <c r="B33144" s="154"/>
      <c r="C33144" s="154"/>
      <c r="D33144" s="154"/>
      <c r="E33144" s="154"/>
      <c r="F33144" s="154"/>
      <c r="G33144" s="155"/>
      <c r="H33144" s="155"/>
      <c r="I33144" s="154"/>
      <c r="J33144" s="156"/>
      <c r="K33144" s="154"/>
      <c r="L33144" s="168"/>
      <c r="M33144" s="154"/>
      <c r="N33144" s="157"/>
      <c r="O33144" s="157"/>
      <c r="P33144" s="152"/>
      <c r="Q33144" s="154"/>
      <c r="R33144" s="154"/>
      <c r="S33144" s="154"/>
      <c r="T33144" s="154"/>
      <c r="U33144" s="154"/>
      <c r="V33144" s="154"/>
      <c r="W33144" s="154"/>
      <c r="X33144" s="154"/>
      <c r="Y33144" s="154"/>
      <c r="Z33144" s="154"/>
      <c r="AA33144" s="154"/>
      <c r="AB33144" s="169"/>
      <c r="AC33144" s="154"/>
      <c r="AD33144" s="158"/>
      <c r="AE33144" s="154"/>
      <c r="AF33144" s="154"/>
      <c r="AG33144" s="154"/>
      <c r="AH33144" s="154"/>
    </row>
    <row r="33145" spans="1:34">
      <c r="A33145" s="154"/>
      <c r="B33145" s="154"/>
      <c r="C33145" s="154"/>
      <c r="D33145" s="154"/>
      <c r="E33145" s="154"/>
      <c r="F33145" s="154"/>
      <c r="G33145" s="155"/>
      <c r="H33145" s="155"/>
      <c r="I33145" s="154"/>
      <c r="J33145" s="156"/>
      <c r="K33145" s="154"/>
      <c r="L33145" s="168"/>
      <c r="M33145" s="154"/>
      <c r="N33145" s="157"/>
      <c r="O33145" s="157"/>
      <c r="P33145" s="152"/>
      <c r="Q33145" s="154"/>
      <c r="R33145" s="154"/>
      <c r="S33145" s="154"/>
      <c r="T33145" s="154"/>
      <c r="U33145" s="154"/>
      <c r="V33145" s="154"/>
      <c r="W33145" s="154"/>
      <c r="X33145" s="154"/>
      <c r="Y33145" s="154"/>
      <c r="Z33145" s="154"/>
      <c r="AA33145" s="154"/>
      <c r="AB33145" s="169"/>
      <c r="AC33145" s="154"/>
      <c r="AD33145" s="158"/>
      <c r="AE33145" s="154"/>
      <c r="AF33145" s="154"/>
      <c r="AG33145" s="154"/>
      <c r="AH33145" s="154"/>
    </row>
    <row r="33146" spans="1:34">
      <c r="A33146" s="154"/>
      <c r="B33146" s="154"/>
      <c r="C33146" s="154"/>
      <c r="D33146" s="154"/>
      <c r="E33146" s="154"/>
      <c r="F33146" s="154"/>
      <c r="G33146" s="155"/>
      <c r="H33146" s="155"/>
      <c r="I33146" s="154"/>
      <c r="J33146" s="156"/>
      <c r="K33146" s="154"/>
      <c r="L33146" s="168"/>
      <c r="M33146" s="154"/>
      <c r="N33146" s="157"/>
      <c r="O33146" s="157"/>
      <c r="P33146" s="152"/>
      <c r="Q33146" s="154"/>
      <c r="R33146" s="154"/>
      <c r="S33146" s="154"/>
      <c r="T33146" s="154"/>
      <c r="U33146" s="154"/>
      <c r="V33146" s="154"/>
      <c r="W33146" s="154"/>
      <c r="X33146" s="154"/>
      <c r="Y33146" s="154"/>
      <c r="Z33146" s="154"/>
      <c r="AA33146" s="154"/>
      <c r="AB33146" s="169"/>
      <c r="AC33146" s="154"/>
      <c r="AD33146" s="158"/>
      <c r="AE33146" s="154"/>
      <c r="AF33146" s="154"/>
      <c r="AG33146" s="154"/>
      <c r="AH33146" s="154"/>
    </row>
    <row r="33147" spans="1:34">
      <c r="A33147" s="154"/>
      <c r="B33147" s="154"/>
      <c r="C33147" s="154"/>
      <c r="D33147" s="154"/>
      <c r="E33147" s="154"/>
      <c r="F33147" s="154"/>
      <c r="G33147" s="155"/>
      <c r="H33147" s="155"/>
      <c r="I33147" s="154"/>
      <c r="J33147" s="156"/>
      <c r="K33147" s="154"/>
      <c r="L33147" s="168"/>
      <c r="M33147" s="154"/>
      <c r="N33147" s="157"/>
      <c r="O33147" s="157"/>
      <c r="P33147" s="152"/>
      <c r="Q33147" s="154"/>
      <c r="R33147" s="154"/>
      <c r="S33147" s="154"/>
      <c r="T33147" s="154"/>
      <c r="U33147" s="154"/>
      <c r="V33147" s="154"/>
      <c r="W33147" s="154"/>
      <c r="X33147" s="154"/>
      <c r="Y33147" s="154"/>
      <c r="Z33147" s="154"/>
      <c r="AA33147" s="154"/>
      <c r="AB33147" s="169"/>
      <c r="AC33147" s="154"/>
      <c r="AD33147" s="158"/>
      <c r="AE33147" s="154"/>
      <c r="AF33147" s="154"/>
      <c r="AG33147" s="154"/>
      <c r="AH33147" s="154"/>
    </row>
    <row r="33148" spans="1:34">
      <c r="A33148" s="154"/>
      <c r="B33148" s="154"/>
      <c r="C33148" s="154"/>
      <c r="D33148" s="154"/>
      <c r="E33148" s="154"/>
      <c r="F33148" s="154"/>
      <c r="G33148" s="155"/>
      <c r="H33148" s="155"/>
      <c r="I33148" s="154"/>
      <c r="J33148" s="156"/>
      <c r="K33148" s="154"/>
      <c r="L33148" s="168"/>
      <c r="M33148" s="154"/>
      <c r="N33148" s="157"/>
      <c r="O33148" s="157"/>
      <c r="P33148" s="152"/>
      <c r="Q33148" s="154"/>
      <c r="R33148" s="154"/>
      <c r="S33148" s="154"/>
      <c r="T33148" s="154"/>
      <c r="U33148" s="154"/>
      <c r="V33148" s="154"/>
      <c r="W33148" s="154"/>
      <c r="X33148" s="154"/>
      <c r="Y33148" s="154"/>
      <c r="Z33148" s="154"/>
      <c r="AA33148" s="154"/>
      <c r="AB33148" s="169"/>
      <c r="AC33148" s="154"/>
      <c r="AD33148" s="158"/>
      <c r="AE33148" s="154"/>
      <c r="AF33148" s="154"/>
      <c r="AG33148" s="154"/>
      <c r="AH33148" s="154"/>
    </row>
    <row r="33149" spans="1:34">
      <c r="A33149" s="154"/>
      <c r="B33149" s="154"/>
      <c r="C33149" s="154"/>
      <c r="D33149" s="154"/>
      <c r="E33149" s="154"/>
      <c r="F33149" s="154"/>
      <c r="G33149" s="155"/>
      <c r="H33149" s="155"/>
      <c r="I33149" s="154"/>
      <c r="J33149" s="156"/>
      <c r="K33149" s="154"/>
      <c r="L33149" s="168"/>
      <c r="M33149" s="154"/>
      <c r="N33149" s="157"/>
      <c r="O33149" s="157"/>
      <c r="P33149" s="152"/>
      <c r="Q33149" s="154"/>
      <c r="R33149" s="154"/>
      <c r="S33149" s="154"/>
      <c r="T33149" s="154"/>
      <c r="U33149" s="154"/>
      <c r="V33149" s="154"/>
      <c r="W33149" s="154"/>
      <c r="X33149" s="154"/>
      <c r="Y33149" s="154"/>
      <c r="Z33149" s="154"/>
      <c r="AA33149" s="154"/>
      <c r="AB33149" s="169"/>
      <c r="AC33149" s="154"/>
      <c r="AD33149" s="158"/>
      <c r="AE33149" s="154"/>
      <c r="AF33149" s="154"/>
      <c r="AG33149" s="154"/>
      <c r="AH33149" s="154"/>
    </row>
    <row r="33150" spans="1:34">
      <c r="A33150" s="154"/>
      <c r="B33150" s="154"/>
      <c r="C33150" s="154"/>
      <c r="D33150" s="154"/>
      <c r="E33150" s="154"/>
      <c r="F33150" s="154"/>
      <c r="G33150" s="155"/>
      <c r="H33150" s="155"/>
      <c r="I33150" s="154"/>
      <c r="J33150" s="156"/>
      <c r="K33150" s="154"/>
      <c r="L33150" s="168"/>
      <c r="M33150" s="154"/>
      <c r="N33150" s="157"/>
      <c r="O33150" s="157"/>
      <c r="P33150" s="152"/>
      <c r="Q33150" s="154"/>
      <c r="R33150" s="154"/>
      <c r="S33150" s="154"/>
      <c r="T33150" s="154"/>
      <c r="U33150" s="154"/>
      <c r="V33150" s="154"/>
      <c r="W33150" s="154"/>
      <c r="X33150" s="154"/>
      <c r="Y33150" s="154"/>
      <c r="Z33150" s="154"/>
      <c r="AA33150" s="154"/>
      <c r="AB33150" s="169"/>
      <c r="AC33150" s="154"/>
      <c r="AD33150" s="158"/>
      <c r="AE33150" s="154"/>
      <c r="AF33150" s="154"/>
      <c r="AG33150" s="154"/>
      <c r="AH33150" s="154"/>
    </row>
    <row r="33151" spans="1:34">
      <c r="A33151" s="154"/>
      <c r="B33151" s="154"/>
      <c r="C33151" s="154"/>
      <c r="D33151" s="154"/>
      <c r="E33151" s="154"/>
      <c r="F33151" s="154"/>
      <c r="G33151" s="155"/>
      <c r="H33151" s="155"/>
      <c r="I33151" s="154"/>
      <c r="J33151" s="156"/>
      <c r="K33151" s="154"/>
      <c r="L33151" s="168"/>
      <c r="M33151" s="154"/>
      <c r="N33151" s="157"/>
      <c r="O33151" s="157"/>
      <c r="P33151" s="152"/>
      <c r="Q33151" s="154"/>
      <c r="R33151" s="154"/>
      <c r="S33151" s="154"/>
      <c r="T33151" s="154"/>
      <c r="U33151" s="154"/>
      <c r="V33151" s="154"/>
      <c r="W33151" s="154"/>
      <c r="X33151" s="154"/>
      <c r="Y33151" s="154"/>
      <c r="Z33151" s="154"/>
      <c r="AA33151" s="154"/>
      <c r="AB33151" s="169"/>
      <c r="AC33151" s="154"/>
      <c r="AD33151" s="158"/>
      <c r="AE33151" s="154"/>
      <c r="AF33151" s="154"/>
      <c r="AG33151" s="154"/>
      <c r="AH33151" s="154"/>
    </row>
    <row r="33152" spans="1:34">
      <c r="A33152" s="154"/>
      <c r="B33152" s="154"/>
      <c r="C33152" s="154"/>
      <c r="D33152" s="154"/>
      <c r="E33152" s="154"/>
      <c r="F33152" s="154"/>
      <c r="G33152" s="155"/>
      <c r="H33152" s="155"/>
      <c r="I33152" s="154"/>
      <c r="J33152" s="156"/>
      <c r="K33152" s="154"/>
      <c r="L33152" s="168"/>
      <c r="M33152" s="154"/>
      <c r="N33152" s="157"/>
      <c r="O33152" s="157"/>
      <c r="P33152" s="152"/>
      <c r="Q33152" s="154"/>
      <c r="R33152" s="154"/>
      <c r="S33152" s="154"/>
      <c r="T33152" s="154"/>
      <c r="U33152" s="154"/>
      <c r="V33152" s="154"/>
      <c r="W33152" s="154"/>
      <c r="X33152" s="154"/>
      <c r="Y33152" s="154"/>
      <c r="Z33152" s="154"/>
      <c r="AA33152" s="154"/>
      <c r="AB33152" s="169"/>
      <c r="AC33152" s="154"/>
      <c r="AD33152" s="158"/>
      <c r="AE33152" s="154"/>
      <c r="AF33152" s="154"/>
      <c r="AG33152" s="154"/>
      <c r="AH33152" s="154"/>
    </row>
    <row r="33153" spans="1:34">
      <c r="A33153" s="154"/>
      <c r="B33153" s="154"/>
      <c r="C33153" s="154"/>
      <c r="D33153" s="154"/>
      <c r="E33153" s="154"/>
      <c r="F33153" s="154"/>
      <c r="G33153" s="155"/>
      <c r="H33153" s="155"/>
      <c r="I33153" s="154"/>
      <c r="J33153" s="156"/>
      <c r="K33153" s="154"/>
      <c r="L33153" s="168"/>
      <c r="M33153" s="154"/>
      <c r="N33153" s="157"/>
      <c r="O33153" s="157"/>
      <c r="P33153" s="152"/>
      <c r="Q33153" s="154"/>
      <c r="R33153" s="154"/>
      <c r="S33153" s="154"/>
      <c r="T33153" s="154"/>
      <c r="U33153" s="154"/>
      <c r="V33153" s="154"/>
      <c r="W33153" s="154"/>
      <c r="X33153" s="154"/>
      <c r="Y33153" s="154"/>
      <c r="Z33153" s="154"/>
      <c r="AA33153" s="154"/>
      <c r="AB33153" s="169"/>
      <c r="AC33153" s="154"/>
      <c r="AD33153" s="158"/>
      <c r="AE33153" s="154"/>
      <c r="AF33153" s="154"/>
      <c r="AG33153" s="154"/>
      <c r="AH33153" s="154"/>
    </row>
    <row r="33154" spans="1:34">
      <c r="A33154" s="154"/>
      <c r="B33154" s="154"/>
      <c r="C33154" s="154"/>
      <c r="D33154" s="154"/>
      <c r="E33154" s="154"/>
      <c r="F33154" s="154"/>
      <c r="G33154" s="155"/>
      <c r="H33154" s="155"/>
      <c r="I33154" s="154"/>
      <c r="J33154" s="156"/>
      <c r="K33154" s="154"/>
      <c r="L33154" s="168"/>
      <c r="M33154" s="154"/>
      <c r="N33154" s="157"/>
      <c r="O33154" s="157"/>
      <c r="P33154" s="152"/>
      <c r="Q33154" s="154"/>
      <c r="R33154" s="154"/>
      <c r="S33154" s="154"/>
      <c r="T33154" s="154"/>
      <c r="U33154" s="154"/>
      <c r="V33154" s="154"/>
      <c r="W33154" s="154"/>
      <c r="X33154" s="154"/>
      <c r="Y33154" s="154"/>
      <c r="Z33154" s="154"/>
      <c r="AA33154" s="154"/>
      <c r="AB33154" s="169"/>
      <c r="AC33154" s="154"/>
      <c r="AD33154" s="158"/>
      <c r="AE33154" s="154"/>
      <c r="AF33154" s="154"/>
      <c r="AG33154" s="154"/>
      <c r="AH33154" s="154"/>
    </row>
    <row r="33155" spans="1:34">
      <c r="A33155" s="154"/>
      <c r="B33155" s="154"/>
      <c r="C33155" s="154"/>
      <c r="D33155" s="154"/>
      <c r="E33155" s="154"/>
      <c r="F33155" s="154"/>
      <c r="G33155" s="155"/>
      <c r="H33155" s="155"/>
      <c r="I33155" s="154"/>
      <c r="J33155" s="156"/>
      <c r="K33155" s="154"/>
      <c r="L33155" s="168"/>
      <c r="M33155" s="154"/>
      <c r="N33155" s="157"/>
      <c r="O33155" s="157"/>
      <c r="P33155" s="152"/>
      <c r="Q33155" s="154"/>
      <c r="R33155" s="154"/>
      <c r="S33155" s="154"/>
      <c r="T33155" s="154"/>
      <c r="U33155" s="154"/>
      <c r="V33155" s="154"/>
      <c r="W33155" s="154"/>
      <c r="X33155" s="154"/>
      <c r="Y33155" s="154"/>
      <c r="Z33155" s="154"/>
      <c r="AA33155" s="154"/>
      <c r="AB33155" s="169"/>
      <c r="AC33155" s="154"/>
      <c r="AD33155" s="158"/>
      <c r="AE33155" s="154"/>
      <c r="AF33155" s="154"/>
      <c r="AG33155" s="154"/>
      <c r="AH33155" s="154"/>
    </row>
    <row r="33156" spans="1:34">
      <c r="A33156" s="154"/>
      <c r="B33156" s="154"/>
      <c r="C33156" s="154"/>
      <c r="D33156" s="154"/>
      <c r="E33156" s="154"/>
      <c r="F33156" s="154"/>
      <c r="G33156" s="155"/>
      <c r="H33156" s="155"/>
      <c r="I33156" s="154"/>
      <c r="J33156" s="156"/>
      <c r="K33156" s="154"/>
      <c r="L33156" s="168"/>
      <c r="M33156" s="154"/>
      <c r="N33156" s="157"/>
      <c r="O33156" s="157"/>
      <c r="P33156" s="152"/>
      <c r="Q33156" s="154"/>
      <c r="R33156" s="154"/>
      <c r="S33156" s="154"/>
      <c r="T33156" s="154"/>
      <c r="U33156" s="154"/>
      <c r="V33156" s="154"/>
      <c r="W33156" s="154"/>
      <c r="X33156" s="154"/>
      <c r="Y33156" s="154"/>
      <c r="Z33156" s="154"/>
      <c r="AA33156" s="154"/>
      <c r="AB33156" s="169"/>
      <c r="AC33156" s="154"/>
      <c r="AD33156" s="158"/>
      <c r="AE33156" s="154"/>
      <c r="AF33156" s="154"/>
      <c r="AG33156" s="154"/>
      <c r="AH33156" s="154"/>
    </row>
    <row r="33157" spans="1:34">
      <c r="A33157" s="154"/>
      <c r="B33157" s="154"/>
      <c r="C33157" s="154"/>
      <c r="D33157" s="154"/>
      <c r="E33157" s="154"/>
      <c r="F33157" s="154"/>
      <c r="G33157" s="155"/>
      <c r="H33157" s="155"/>
      <c r="I33157" s="154"/>
      <c r="J33157" s="156"/>
      <c r="K33157" s="154"/>
      <c r="L33157" s="168"/>
      <c r="M33157" s="154"/>
      <c r="N33157" s="157"/>
      <c r="O33157" s="157"/>
      <c r="P33157" s="152"/>
      <c r="Q33157" s="154"/>
      <c r="R33157" s="154"/>
      <c r="S33157" s="154"/>
      <c r="T33157" s="154"/>
      <c r="U33157" s="154"/>
      <c r="V33157" s="154"/>
      <c r="W33157" s="154"/>
      <c r="X33157" s="154"/>
      <c r="Y33157" s="154"/>
      <c r="Z33157" s="154"/>
      <c r="AA33157" s="154"/>
      <c r="AB33157" s="169"/>
      <c r="AC33157" s="154"/>
      <c r="AD33157" s="158"/>
      <c r="AE33157" s="154"/>
      <c r="AF33157" s="154"/>
      <c r="AG33157" s="154"/>
      <c r="AH33157" s="154"/>
    </row>
    <row r="33158" spans="1:34">
      <c r="A33158" s="154"/>
      <c r="B33158" s="154"/>
      <c r="C33158" s="154"/>
      <c r="D33158" s="154"/>
      <c r="E33158" s="154"/>
      <c r="F33158" s="154"/>
      <c r="G33158" s="155"/>
      <c r="H33158" s="155"/>
      <c r="I33158" s="154"/>
      <c r="J33158" s="156"/>
      <c r="K33158" s="154"/>
      <c r="L33158" s="168"/>
      <c r="M33158" s="154"/>
      <c r="N33158" s="157"/>
      <c r="O33158" s="157"/>
      <c r="P33158" s="152"/>
      <c r="Q33158" s="154"/>
      <c r="R33158" s="154"/>
      <c r="S33158" s="154"/>
      <c r="T33158" s="154"/>
      <c r="U33158" s="154"/>
      <c r="V33158" s="154"/>
      <c r="W33158" s="154"/>
      <c r="X33158" s="154"/>
      <c r="Y33158" s="154"/>
      <c r="Z33158" s="154"/>
      <c r="AA33158" s="154"/>
      <c r="AB33158" s="169"/>
      <c r="AC33158" s="154"/>
      <c r="AD33158" s="158"/>
      <c r="AE33158" s="154"/>
      <c r="AF33158" s="154"/>
      <c r="AG33158" s="154"/>
      <c r="AH33158" s="154"/>
    </row>
    <row r="33159" spans="1:34">
      <c r="A33159" s="154"/>
      <c r="B33159" s="154"/>
      <c r="C33159" s="154"/>
      <c r="D33159" s="154"/>
      <c r="E33159" s="154"/>
      <c r="F33159" s="154"/>
      <c r="G33159" s="155"/>
      <c r="H33159" s="155"/>
      <c r="I33159" s="154"/>
      <c r="J33159" s="156"/>
      <c r="K33159" s="154"/>
      <c r="L33159" s="168"/>
      <c r="M33159" s="154"/>
      <c r="N33159" s="157"/>
      <c r="O33159" s="157"/>
      <c r="P33159" s="152"/>
      <c r="Q33159" s="154"/>
      <c r="R33159" s="154"/>
      <c r="S33159" s="154"/>
      <c r="T33159" s="154"/>
      <c r="U33159" s="154"/>
      <c r="V33159" s="154"/>
      <c r="W33159" s="154"/>
      <c r="X33159" s="154"/>
      <c r="Y33159" s="154"/>
      <c r="Z33159" s="154"/>
      <c r="AA33159" s="154"/>
      <c r="AB33159" s="169"/>
      <c r="AC33159" s="154"/>
      <c r="AD33159" s="158"/>
      <c r="AE33159" s="154"/>
      <c r="AF33159" s="154"/>
      <c r="AG33159" s="154"/>
      <c r="AH33159" s="154"/>
    </row>
    <row r="33160" spans="1:34">
      <c r="A33160" s="154"/>
      <c r="B33160" s="154"/>
      <c r="C33160" s="154"/>
      <c r="D33160" s="154"/>
      <c r="E33160" s="154"/>
      <c r="F33160" s="154"/>
      <c r="G33160" s="155"/>
      <c r="H33160" s="155"/>
      <c r="I33160" s="154"/>
      <c r="J33160" s="156"/>
      <c r="K33160" s="154"/>
      <c r="L33160" s="168"/>
      <c r="M33160" s="154"/>
      <c r="N33160" s="157"/>
      <c r="O33160" s="157"/>
      <c r="P33160" s="152"/>
      <c r="Q33160" s="154"/>
      <c r="R33160" s="154"/>
      <c r="S33160" s="154"/>
      <c r="T33160" s="154"/>
      <c r="U33160" s="154"/>
      <c r="V33160" s="154"/>
      <c r="W33160" s="154"/>
      <c r="X33160" s="154"/>
      <c r="Y33160" s="154"/>
      <c r="Z33160" s="154"/>
      <c r="AA33160" s="154"/>
      <c r="AB33160" s="169"/>
      <c r="AC33160" s="154"/>
      <c r="AD33160" s="158"/>
      <c r="AE33160" s="154"/>
      <c r="AF33160" s="154"/>
      <c r="AG33160" s="154"/>
      <c r="AH33160" s="154"/>
    </row>
    <row r="33161" spans="1:34">
      <c r="A33161" s="154"/>
      <c r="B33161" s="154"/>
      <c r="C33161" s="154"/>
      <c r="D33161" s="154"/>
      <c r="E33161" s="154"/>
      <c r="F33161" s="154"/>
      <c r="G33161" s="155"/>
      <c r="H33161" s="155"/>
      <c r="I33161" s="154"/>
      <c r="J33161" s="156"/>
      <c r="K33161" s="154"/>
      <c r="L33161" s="168"/>
      <c r="M33161" s="154"/>
      <c r="N33161" s="157"/>
      <c r="O33161" s="157"/>
      <c r="P33161" s="152"/>
      <c r="Q33161" s="154"/>
      <c r="R33161" s="154"/>
      <c r="S33161" s="154"/>
      <c r="T33161" s="154"/>
      <c r="U33161" s="154"/>
      <c r="V33161" s="154"/>
      <c r="W33161" s="154"/>
      <c r="X33161" s="154"/>
      <c r="Y33161" s="154"/>
      <c r="Z33161" s="154"/>
      <c r="AA33161" s="154"/>
      <c r="AB33161" s="169"/>
      <c r="AC33161" s="154"/>
      <c r="AD33161" s="158"/>
      <c r="AE33161" s="154"/>
      <c r="AF33161" s="154"/>
      <c r="AG33161" s="154"/>
      <c r="AH33161" s="154"/>
    </row>
    <row r="33162" spans="1:34">
      <c r="A33162" s="154"/>
      <c r="B33162" s="154"/>
      <c r="C33162" s="154"/>
      <c r="D33162" s="154"/>
      <c r="E33162" s="154"/>
      <c r="F33162" s="154"/>
      <c r="G33162" s="155"/>
      <c r="H33162" s="155"/>
      <c r="I33162" s="154"/>
      <c r="J33162" s="156"/>
      <c r="K33162" s="154"/>
      <c r="L33162" s="168"/>
      <c r="M33162" s="154"/>
      <c r="N33162" s="157"/>
      <c r="O33162" s="157"/>
      <c r="P33162" s="152"/>
      <c r="Q33162" s="154"/>
      <c r="R33162" s="154"/>
      <c r="S33162" s="154"/>
      <c r="T33162" s="154"/>
      <c r="U33162" s="154"/>
      <c r="V33162" s="154"/>
      <c r="W33162" s="154"/>
      <c r="X33162" s="154"/>
      <c r="Y33162" s="154"/>
      <c r="Z33162" s="154"/>
      <c r="AA33162" s="154"/>
      <c r="AB33162" s="169"/>
      <c r="AC33162" s="154"/>
      <c r="AD33162" s="158"/>
      <c r="AE33162" s="154"/>
      <c r="AF33162" s="154"/>
      <c r="AG33162" s="154"/>
      <c r="AH33162" s="154"/>
    </row>
    <row r="33163" spans="1:34">
      <c r="A33163" s="154"/>
      <c r="B33163" s="154"/>
      <c r="C33163" s="154"/>
      <c r="D33163" s="154"/>
      <c r="E33163" s="154"/>
      <c r="F33163" s="154"/>
      <c r="G33163" s="155"/>
      <c r="H33163" s="155"/>
      <c r="I33163" s="154"/>
      <c r="J33163" s="156"/>
      <c r="K33163" s="154"/>
      <c r="L33163" s="168"/>
      <c r="M33163" s="154"/>
      <c r="N33163" s="157"/>
      <c r="O33163" s="157"/>
      <c r="P33163" s="152"/>
      <c r="Q33163" s="154"/>
      <c r="R33163" s="154"/>
      <c r="S33163" s="154"/>
      <c r="T33163" s="154"/>
      <c r="U33163" s="154"/>
      <c r="V33163" s="154"/>
      <c r="W33163" s="154"/>
      <c r="X33163" s="154"/>
      <c r="Y33163" s="154"/>
      <c r="Z33163" s="154"/>
      <c r="AA33163" s="154"/>
      <c r="AB33163" s="169"/>
      <c r="AC33163" s="154"/>
      <c r="AD33163" s="158"/>
      <c r="AE33163" s="154"/>
      <c r="AF33163" s="154"/>
      <c r="AG33163" s="154"/>
      <c r="AH33163" s="154"/>
    </row>
    <row r="33164" spans="1:34">
      <c r="A33164" s="154"/>
      <c r="B33164" s="154"/>
      <c r="C33164" s="154"/>
      <c r="D33164" s="154"/>
      <c r="E33164" s="154"/>
      <c r="F33164" s="154"/>
      <c r="G33164" s="155"/>
      <c r="H33164" s="155"/>
      <c r="I33164" s="154"/>
      <c r="J33164" s="156"/>
      <c r="K33164" s="154"/>
      <c r="L33164" s="168"/>
      <c r="M33164" s="154"/>
      <c r="N33164" s="157"/>
      <c r="O33164" s="157"/>
      <c r="P33164" s="152"/>
      <c r="Q33164" s="154"/>
      <c r="R33164" s="154"/>
      <c r="S33164" s="154"/>
      <c r="T33164" s="154"/>
      <c r="U33164" s="154"/>
      <c r="V33164" s="154"/>
      <c r="W33164" s="154"/>
      <c r="X33164" s="154"/>
      <c r="Y33164" s="154"/>
      <c r="Z33164" s="154"/>
      <c r="AA33164" s="154"/>
      <c r="AB33164" s="169"/>
      <c r="AC33164" s="154"/>
      <c r="AD33164" s="158"/>
      <c r="AE33164" s="154"/>
      <c r="AF33164" s="154"/>
      <c r="AG33164" s="154"/>
      <c r="AH33164" s="154"/>
    </row>
    <row r="33165" spans="1:34">
      <c r="A33165" s="154"/>
      <c r="B33165" s="154"/>
      <c r="C33165" s="154"/>
      <c r="D33165" s="154"/>
      <c r="E33165" s="154"/>
      <c r="F33165" s="154"/>
      <c r="G33165" s="155"/>
      <c r="H33165" s="155"/>
      <c r="I33165" s="154"/>
      <c r="J33165" s="156"/>
      <c r="K33165" s="154"/>
      <c r="L33165" s="168"/>
      <c r="M33165" s="154"/>
      <c r="N33165" s="157"/>
      <c r="O33165" s="157"/>
      <c r="P33165" s="152"/>
      <c r="Q33165" s="154"/>
      <c r="R33165" s="154"/>
      <c r="S33165" s="154"/>
      <c r="T33165" s="154"/>
      <c r="U33165" s="154"/>
      <c r="V33165" s="154"/>
      <c r="W33165" s="154"/>
      <c r="X33165" s="154"/>
      <c r="Y33165" s="154"/>
      <c r="Z33165" s="154"/>
      <c r="AA33165" s="154"/>
      <c r="AB33165" s="169"/>
      <c r="AC33165" s="154"/>
      <c r="AD33165" s="158"/>
      <c r="AE33165" s="154"/>
      <c r="AF33165" s="154"/>
      <c r="AG33165" s="154"/>
      <c r="AH33165" s="154"/>
    </row>
    <row r="33166" spans="1:34">
      <c r="A33166" s="154"/>
      <c r="B33166" s="154"/>
      <c r="C33166" s="154"/>
      <c r="D33166" s="154"/>
      <c r="E33166" s="154"/>
      <c r="F33166" s="154"/>
      <c r="G33166" s="155"/>
      <c r="H33166" s="155"/>
      <c r="I33166" s="154"/>
      <c r="J33166" s="156"/>
      <c r="K33166" s="154"/>
      <c r="L33166" s="168"/>
      <c r="M33166" s="154"/>
      <c r="N33166" s="157"/>
      <c r="O33166" s="157"/>
      <c r="P33166" s="152"/>
      <c r="Q33166" s="154"/>
      <c r="R33166" s="154"/>
      <c r="S33166" s="154"/>
      <c r="T33166" s="154"/>
      <c r="U33166" s="154"/>
      <c r="V33166" s="154"/>
      <c r="W33166" s="154"/>
      <c r="X33166" s="154"/>
      <c r="Y33166" s="154"/>
      <c r="Z33166" s="154"/>
      <c r="AA33166" s="154"/>
      <c r="AB33166" s="169"/>
      <c r="AC33166" s="154"/>
      <c r="AD33166" s="158"/>
      <c r="AE33166" s="154"/>
      <c r="AF33166" s="154"/>
      <c r="AG33166" s="154"/>
      <c r="AH33166" s="154"/>
    </row>
    <row r="33167" spans="1:34">
      <c r="A33167" s="154"/>
      <c r="B33167" s="154"/>
      <c r="C33167" s="154"/>
      <c r="D33167" s="154"/>
      <c r="E33167" s="154"/>
      <c r="F33167" s="154"/>
      <c r="G33167" s="155"/>
      <c r="H33167" s="155"/>
      <c r="I33167" s="154"/>
      <c r="J33167" s="156"/>
      <c r="K33167" s="154"/>
      <c r="L33167" s="168"/>
      <c r="M33167" s="154"/>
      <c r="N33167" s="157"/>
      <c r="O33167" s="157"/>
      <c r="P33167" s="152"/>
      <c r="Q33167" s="154"/>
      <c r="R33167" s="154"/>
      <c r="S33167" s="154"/>
      <c r="T33167" s="154"/>
      <c r="U33167" s="154"/>
      <c r="V33167" s="154"/>
      <c r="W33167" s="154"/>
      <c r="X33167" s="154"/>
      <c r="Y33167" s="154"/>
      <c r="Z33167" s="154"/>
      <c r="AA33167" s="154"/>
      <c r="AB33167" s="169"/>
      <c r="AC33167" s="154"/>
      <c r="AD33167" s="158"/>
      <c r="AE33167" s="154"/>
      <c r="AF33167" s="154"/>
      <c r="AG33167" s="154"/>
      <c r="AH33167" s="154"/>
    </row>
    <row r="33168" spans="1:34">
      <c r="A33168" s="154"/>
      <c r="B33168" s="154"/>
      <c r="C33168" s="154"/>
      <c r="D33168" s="154"/>
      <c r="E33168" s="154"/>
      <c r="F33168" s="154"/>
      <c r="G33168" s="155"/>
      <c r="H33168" s="155"/>
      <c r="I33168" s="154"/>
      <c r="J33168" s="156"/>
      <c r="K33168" s="154"/>
      <c r="L33168" s="168"/>
      <c r="M33168" s="154"/>
      <c r="N33168" s="157"/>
      <c r="O33168" s="157"/>
      <c r="P33168" s="152"/>
      <c r="Q33168" s="154"/>
      <c r="R33168" s="154"/>
      <c r="S33168" s="154"/>
      <c r="T33168" s="154"/>
      <c r="U33168" s="154"/>
      <c r="V33168" s="154"/>
      <c r="W33168" s="154"/>
      <c r="X33168" s="154"/>
      <c r="Y33168" s="154"/>
      <c r="Z33168" s="154"/>
      <c r="AA33168" s="154"/>
      <c r="AB33168" s="169"/>
      <c r="AC33168" s="154"/>
      <c r="AD33168" s="158"/>
      <c r="AE33168" s="154"/>
      <c r="AF33168" s="154"/>
      <c r="AG33168" s="154"/>
      <c r="AH33168" s="154"/>
    </row>
    <row r="33169" spans="1:34">
      <c r="A33169" s="154"/>
      <c r="B33169" s="154"/>
      <c r="C33169" s="154"/>
      <c r="D33169" s="154"/>
      <c r="E33169" s="154"/>
      <c r="F33169" s="154"/>
      <c r="G33169" s="155"/>
      <c r="H33169" s="155"/>
      <c r="I33169" s="154"/>
      <c r="J33169" s="156"/>
      <c r="K33169" s="154"/>
      <c r="L33169" s="168"/>
      <c r="M33169" s="154"/>
      <c r="N33169" s="157"/>
      <c r="O33169" s="157"/>
      <c r="P33169" s="152"/>
      <c r="Q33169" s="154"/>
      <c r="R33169" s="154"/>
      <c r="S33169" s="154"/>
      <c r="T33169" s="154"/>
      <c r="U33169" s="154"/>
      <c r="V33169" s="154"/>
      <c r="W33169" s="154"/>
      <c r="X33169" s="154"/>
      <c r="Y33169" s="154"/>
      <c r="Z33169" s="154"/>
      <c r="AA33169" s="154"/>
      <c r="AB33169" s="169"/>
      <c r="AC33169" s="154"/>
      <c r="AD33169" s="158"/>
      <c r="AE33169" s="154"/>
      <c r="AF33169" s="154"/>
      <c r="AG33169" s="154"/>
      <c r="AH33169" s="154"/>
    </row>
    <row r="33170" spans="1:34">
      <c r="A33170" s="154"/>
      <c r="B33170" s="154"/>
      <c r="C33170" s="154"/>
      <c r="D33170" s="154"/>
      <c r="E33170" s="154"/>
      <c r="F33170" s="154"/>
      <c r="G33170" s="155"/>
      <c r="H33170" s="155"/>
      <c r="I33170" s="154"/>
      <c r="J33170" s="156"/>
      <c r="K33170" s="154"/>
      <c r="L33170" s="168"/>
      <c r="M33170" s="154"/>
      <c r="N33170" s="157"/>
      <c r="O33170" s="157"/>
      <c r="P33170" s="152"/>
      <c r="Q33170" s="154"/>
      <c r="R33170" s="154"/>
      <c r="S33170" s="154"/>
      <c r="T33170" s="154"/>
      <c r="U33170" s="154"/>
      <c r="V33170" s="154"/>
      <c r="W33170" s="154"/>
      <c r="X33170" s="154"/>
      <c r="Y33170" s="154"/>
      <c r="Z33170" s="154"/>
      <c r="AA33170" s="154"/>
      <c r="AB33170" s="169"/>
      <c r="AC33170" s="154"/>
      <c r="AD33170" s="158"/>
      <c r="AE33170" s="154"/>
      <c r="AF33170" s="154"/>
      <c r="AG33170" s="154"/>
      <c r="AH33170" s="154"/>
    </row>
    <row r="33171" spans="1:34">
      <c r="A33171" s="154"/>
      <c r="B33171" s="154"/>
      <c r="C33171" s="154"/>
      <c r="D33171" s="154"/>
      <c r="E33171" s="154"/>
      <c r="F33171" s="154"/>
      <c r="G33171" s="155"/>
      <c r="H33171" s="155"/>
      <c r="I33171" s="154"/>
      <c r="J33171" s="156"/>
      <c r="K33171" s="154"/>
      <c r="L33171" s="168"/>
      <c r="M33171" s="154"/>
      <c r="N33171" s="157"/>
      <c r="O33171" s="157"/>
      <c r="P33171" s="152"/>
      <c r="Q33171" s="154"/>
      <c r="R33171" s="154"/>
      <c r="S33171" s="154"/>
      <c r="T33171" s="154"/>
      <c r="U33171" s="154"/>
      <c r="V33171" s="154"/>
      <c r="W33171" s="154"/>
      <c r="X33171" s="154"/>
      <c r="Y33171" s="154"/>
      <c r="Z33171" s="154"/>
      <c r="AA33171" s="154"/>
      <c r="AB33171" s="169"/>
      <c r="AC33171" s="154"/>
      <c r="AD33171" s="158"/>
      <c r="AE33171" s="154"/>
      <c r="AF33171" s="154"/>
      <c r="AG33171" s="154"/>
      <c r="AH33171" s="154"/>
    </row>
    <row r="33172" spans="1:34">
      <c r="A33172" s="154"/>
      <c r="B33172" s="154"/>
      <c r="C33172" s="154"/>
      <c r="D33172" s="154"/>
      <c r="E33172" s="154"/>
      <c r="F33172" s="154"/>
      <c r="G33172" s="155"/>
      <c r="H33172" s="155"/>
      <c r="I33172" s="154"/>
      <c r="J33172" s="156"/>
      <c r="K33172" s="154"/>
      <c r="L33172" s="168"/>
      <c r="M33172" s="154"/>
      <c r="N33172" s="157"/>
      <c r="O33172" s="157"/>
      <c r="P33172" s="152"/>
      <c r="Q33172" s="154"/>
      <c r="R33172" s="154"/>
      <c r="S33172" s="154"/>
      <c r="T33172" s="154"/>
      <c r="U33172" s="154"/>
      <c r="V33172" s="154"/>
      <c r="W33172" s="154"/>
      <c r="X33172" s="154"/>
      <c r="Y33172" s="154"/>
      <c r="Z33172" s="154"/>
      <c r="AA33172" s="154"/>
      <c r="AB33172" s="169"/>
      <c r="AC33172" s="154"/>
      <c r="AD33172" s="158"/>
      <c r="AE33172" s="154"/>
      <c r="AF33172" s="154"/>
      <c r="AG33172" s="154"/>
      <c r="AH33172" s="154"/>
    </row>
    <row r="33173" spans="1:34">
      <c r="A33173" s="154"/>
      <c r="B33173" s="154"/>
      <c r="C33173" s="154"/>
      <c r="D33173" s="154"/>
      <c r="E33173" s="154"/>
      <c r="F33173" s="154"/>
      <c r="G33173" s="155"/>
      <c r="H33173" s="155"/>
      <c r="I33173" s="154"/>
      <c r="J33173" s="156"/>
      <c r="K33173" s="154"/>
      <c r="L33173" s="168"/>
      <c r="M33173" s="154"/>
      <c r="N33173" s="157"/>
      <c r="O33173" s="157"/>
      <c r="P33173" s="152"/>
      <c r="Q33173" s="154"/>
      <c r="R33173" s="170"/>
      <c r="S33173" s="154"/>
      <c r="T33173" s="154"/>
      <c r="U33173" s="154"/>
      <c r="V33173" s="154"/>
      <c r="W33173" s="154"/>
      <c r="X33173" s="154"/>
      <c r="Y33173" s="154"/>
      <c r="Z33173" s="154"/>
      <c r="AA33173" s="154"/>
      <c r="AB33173" s="169"/>
      <c r="AC33173" s="154"/>
      <c r="AD33173" s="158"/>
      <c r="AE33173" s="154"/>
      <c r="AF33173" s="154"/>
      <c r="AG33173" s="154"/>
      <c r="AH33173" s="154"/>
    </row>
    <row r="33174" spans="1:34">
      <c r="A33174" s="154"/>
      <c r="B33174" s="154"/>
      <c r="C33174" s="154"/>
      <c r="D33174" s="154"/>
      <c r="E33174" s="154"/>
      <c r="F33174" s="154"/>
      <c r="G33174" s="155"/>
      <c r="H33174" s="155"/>
      <c r="I33174" s="154"/>
      <c r="J33174" s="156"/>
      <c r="K33174" s="154"/>
      <c r="L33174" s="168"/>
      <c r="M33174" s="154"/>
      <c r="N33174" s="157"/>
      <c r="O33174" s="157"/>
      <c r="P33174" s="152"/>
      <c r="Q33174" s="154"/>
      <c r="R33174" s="154"/>
      <c r="S33174" s="154"/>
      <c r="T33174" s="154"/>
      <c r="U33174" s="154"/>
      <c r="V33174" s="154"/>
      <c r="W33174" s="154"/>
      <c r="X33174" s="154"/>
      <c r="Y33174" s="154"/>
      <c r="Z33174" s="154"/>
      <c r="AA33174" s="154"/>
      <c r="AB33174" s="169"/>
      <c r="AC33174" s="154"/>
      <c r="AD33174" s="158"/>
      <c r="AE33174" s="154"/>
      <c r="AF33174" s="154"/>
      <c r="AG33174" s="154"/>
      <c r="AH33174" s="154"/>
    </row>
    <row r="33175" spans="1:34">
      <c r="A33175" s="154"/>
      <c r="B33175" s="154"/>
      <c r="C33175" s="154"/>
      <c r="D33175" s="154"/>
      <c r="E33175" s="154"/>
      <c r="F33175" s="154"/>
      <c r="G33175" s="155"/>
      <c r="H33175" s="155"/>
      <c r="I33175" s="154"/>
      <c r="J33175" s="156"/>
      <c r="K33175" s="154"/>
      <c r="L33175" s="168"/>
      <c r="M33175" s="154"/>
      <c r="N33175" s="157"/>
      <c r="O33175" s="157"/>
      <c r="P33175" s="152"/>
      <c r="Q33175" s="154"/>
      <c r="R33175" s="154"/>
      <c r="S33175" s="154"/>
      <c r="T33175" s="154"/>
      <c r="U33175" s="154"/>
      <c r="V33175" s="154"/>
      <c r="W33175" s="154"/>
      <c r="X33175" s="154"/>
      <c r="Y33175" s="154"/>
      <c r="Z33175" s="154"/>
      <c r="AA33175" s="154"/>
      <c r="AB33175" s="169"/>
      <c r="AC33175" s="154"/>
      <c r="AD33175" s="158"/>
      <c r="AE33175" s="154"/>
      <c r="AF33175" s="154"/>
      <c r="AG33175" s="154"/>
      <c r="AH33175" s="154"/>
    </row>
    <row r="33176" spans="1:34">
      <c r="A33176" s="154"/>
      <c r="B33176" s="154"/>
      <c r="C33176" s="154"/>
      <c r="D33176" s="154"/>
      <c r="E33176" s="154"/>
      <c r="F33176" s="154"/>
      <c r="G33176" s="155"/>
      <c r="H33176" s="155"/>
      <c r="I33176" s="154"/>
      <c r="J33176" s="156"/>
      <c r="K33176" s="154"/>
      <c r="L33176" s="168"/>
      <c r="M33176" s="154"/>
      <c r="N33176" s="157"/>
      <c r="O33176" s="157"/>
      <c r="P33176" s="152"/>
      <c r="Q33176" s="154"/>
      <c r="R33176" s="154"/>
      <c r="S33176" s="154"/>
      <c r="T33176" s="154"/>
      <c r="U33176" s="154"/>
      <c r="V33176" s="154"/>
      <c r="W33176" s="154"/>
      <c r="X33176" s="154"/>
      <c r="Y33176" s="154"/>
      <c r="Z33176" s="154"/>
      <c r="AA33176" s="154"/>
      <c r="AB33176" s="169"/>
      <c r="AC33176" s="154"/>
      <c r="AD33176" s="158"/>
      <c r="AE33176" s="154"/>
      <c r="AF33176" s="154"/>
      <c r="AG33176" s="154"/>
      <c r="AH33176" s="154"/>
    </row>
    <row r="33177" spans="1:34">
      <c r="A33177" s="154"/>
      <c r="B33177" s="154"/>
      <c r="C33177" s="154"/>
      <c r="D33177" s="154"/>
      <c r="E33177" s="154"/>
      <c r="F33177" s="154"/>
      <c r="G33177" s="155"/>
      <c r="H33177" s="155"/>
      <c r="I33177" s="154"/>
      <c r="J33177" s="156"/>
      <c r="K33177" s="154"/>
      <c r="L33177" s="168"/>
      <c r="M33177" s="154"/>
      <c r="N33177" s="157"/>
      <c r="O33177" s="157"/>
      <c r="P33177" s="152"/>
      <c r="Q33177" s="154"/>
      <c r="R33177" s="154"/>
      <c r="S33177" s="154"/>
      <c r="T33177" s="154"/>
      <c r="U33177" s="154"/>
      <c r="V33177" s="154"/>
      <c r="W33177" s="154"/>
      <c r="X33177" s="154"/>
      <c r="Y33177" s="154"/>
      <c r="Z33177" s="154"/>
      <c r="AA33177" s="154"/>
      <c r="AB33177" s="169"/>
      <c r="AC33177" s="154"/>
      <c r="AD33177" s="158"/>
      <c r="AE33177" s="154"/>
      <c r="AF33177" s="154"/>
      <c r="AG33177" s="154"/>
      <c r="AH33177" s="154"/>
    </row>
    <row r="33178" spans="1:34">
      <c r="A33178" s="154"/>
      <c r="B33178" s="154"/>
      <c r="C33178" s="154"/>
      <c r="D33178" s="154"/>
      <c r="E33178" s="154"/>
      <c r="F33178" s="154"/>
      <c r="G33178" s="155"/>
      <c r="H33178" s="155"/>
      <c r="I33178" s="154"/>
      <c r="J33178" s="156"/>
      <c r="K33178" s="154"/>
      <c r="L33178" s="168"/>
      <c r="M33178" s="154"/>
      <c r="N33178" s="157"/>
      <c r="O33178" s="157"/>
      <c r="P33178" s="152"/>
      <c r="Q33178" s="154"/>
      <c r="R33178" s="154"/>
      <c r="S33178" s="154"/>
      <c r="T33178" s="154"/>
      <c r="U33178" s="154"/>
      <c r="V33178" s="154"/>
      <c r="W33178" s="154"/>
      <c r="X33178" s="154"/>
      <c r="Y33178" s="154"/>
      <c r="Z33178" s="154"/>
      <c r="AA33178" s="154"/>
      <c r="AB33178" s="169"/>
      <c r="AC33178" s="154"/>
      <c r="AD33178" s="158"/>
      <c r="AE33178" s="154"/>
      <c r="AF33178" s="154"/>
      <c r="AG33178" s="154"/>
      <c r="AH33178" s="154"/>
    </row>
    <row r="33179" spans="1:34">
      <c r="A33179" s="154"/>
      <c r="B33179" s="154"/>
      <c r="C33179" s="154"/>
      <c r="D33179" s="154"/>
      <c r="E33179" s="154"/>
      <c r="F33179" s="154"/>
      <c r="G33179" s="155"/>
      <c r="H33179" s="155"/>
      <c r="I33179" s="154"/>
      <c r="J33179" s="156"/>
      <c r="K33179" s="154"/>
      <c r="L33179" s="168"/>
      <c r="M33179" s="154"/>
      <c r="N33179" s="157"/>
      <c r="O33179" s="157"/>
      <c r="P33179" s="152"/>
      <c r="Q33179" s="154"/>
      <c r="R33179" s="154"/>
      <c r="S33179" s="154"/>
      <c r="T33179" s="154"/>
      <c r="U33179" s="154"/>
      <c r="V33179" s="154"/>
      <c r="W33179" s="154"/>
      <c r="X33179" s="154"/>
      <c r="Y33179" s="154"/>
      <c r="Z33179" s="154"/>
      <c r="AA33179" s="154"/>
      <c r="AB33179" s="169"/>
      <c r="AC33179" s="154"/>
      <c r="AD33179" s="158"/>
      <c r="AE33179" s="154"/>
      <c r="AF33179" s="154"/>
      <c r="AG33179" s="154"/>
      <c r="AH33179" s="154"/>
    </row>
    <row r="33180" spans="1:34">
      <c r="A33180" s="154"/>
      <c r="B33180" s="154"/>
      <c r="C33180" s="154"/>
      <c r="D33180" s="154"/>
      <c r="E33180" s="154"/>
      <c r="F33180" s="154"/>
      <c r="G33180" s="155"/>
      <c r="H33180" s="155"/>
      <c r="I33180" s="154"/>
      <c r="J33180" s="156"/>
      <c r="K33180" s="154"/>
      <c r="L33180" s="168"/>
      <c r="M33180" s="154"/>
      <c r="N33180" s="157"/>
      <c r="O33180" s="157"/>
      <c r="P33180" s="152"/>
      <c r="Q33180" s="154"/>
      <c r="R33180" s="154"/>
      <c r="S33180" s="154"/>
      <c r="T33180" s="154"/>
      <c r="U33180" s="154"/>
      <c r="V33180" s="154"/>
      <c r="W33180" s="154"/>
      <c r="X33180" s="154"/>
      <c r="Y33180" s="154"/>
      <c r="Z33180" s="154"/>
      <c r="AA33180" s="154"/>
      <c r="AB33180" s="169"/>
      <c r="AC33180" s="154"/>
      <c r="AD33180" s="158"/>
      <c r="AE33180" s="154"/>
      <c r="AF33180" s="154"/>
      <c r="AG33180" s="154"/>
      <c r="AH33180" s="154"/>
    </row>
    <row r="33181" spans="1:34">
      <c r="A33181" s="154"/>
      <c r="B33181" s="154"/>
      <c r="C33181" s="154"/>
      <c r="D33181" s="154"/>
      <c r="E33181" s="154"/>
      <c r="F33181" s="154"/>
      <c r="G33181" s="155"/>
      <c r="H33181" s="155"/>
      <c r="I33181" s="154"/>
      <c r="J33181" s="156"/>
      <c r="K33181" s="154"/>
      <c r="L33181" s="168"/>
      <c r="M33181" s="154"/>
      <c r="N33181" s="157"/>
      <c r="O33181" s="157"/>
      <c r="P33181" s="152"/>
      <c r="Q33181" s="154"/>
      <c r="R33181" s="154"/>
      <c r="S33181" s="154"/>
      <c r="T33181" s="154"/>
      <c r="U33181" s="154"/>
      <c r="V33181" s="154"/>
      <c r="W33181" s="154"/>
      <c r="X33181" s="154"/>
      <c r="Y33181" s="154"/>
      <c r="Z33181" s="154"/>
      <c r="AA33181" s="154"/>
      <c r="AB33181" s="169"/>
      <c r="AC33181" s="154"/>
      <c r="AD33181" s="158"/>
      <c r="AE33181" s="154"/>
      <c r="AF33181" s="154"/>
      <c r="AG33181" s="154"/>
      <c r="AH33181" s="154"/>
    </row>
    <row r="33182" spans="1:34">
      <c r="A33182" s="154"/>
      <c r="B33182" s="154"/>
      <c r="C33182" s="154"/>
      <c r="D33182" s="154"/>
      <c r="E33182" s="154"/>
      <c r="F33182" s="154"/>
      <c r="G33182" s="155"/>
      <c r="H33182" s="155"/>
      <c r="I33182" s="154"/>
      <c r="J33182" s="156"/>
      <c r="K33182" s="154"/>
      <c r="L33182" s="168"/>
      <c r="M33182" s="154"/>
      <c r="N33182" s="157"/>
      <c r="O33182" s="157"/>
      <c r="P33182" s="152"/>
      <c r="Q33182" s="154"/>
      <c r="R33182" s="154"/>
      <c r="S33182" s="154"/>
      <c r="T33182" s="154"/>
      <c r="U33182" s="154"/>
      <c r="V33182" s="154"/>
      <c r="W33182" s="154"/>
      <c r="X33182" s="154"/>
      <c r="Y33182" s="154"/>
      <c r="Z33182" s="154"/>
      <c r="AA33182" s="154"/>
      <c r="AB33182" s="169"/>
      <c r="AC33182" s="154"/>
      <c r="AD33182" s="158"/>
      <c r="AE33182" s="154"/>
      <c r="AF33182" s="154"/>
      <c r="AG33182" s="154"/>
      <c r="AH33182" s="154"/>
    </row>
    <row r="33183" spans="1:34">
      <c r="A33183" s="154"/>
      <c r="B33183" s="154"/>
      <c r="C33183" s="154"/>
      <c r="D33183" s="154"/>
      <c r="E33183" s="154"/>
      <c r="F33183" s="154"/>
      <c r="G33183" s="155"/>
      <c r="H33183" s="155"/>
      <c r="I33183" s="154"/>
      <c r="J33183" s="156"/>
      <c r="K33183" s="154"/>
      <c r="L33183" s="168"/>
      <c r="M33183" s="154"/>
      <c r="N33183" s="157"/>
      <c r="O33183" s="157"/>
      <c r="P33183" s="152"/>
      <c r="Q33183" s="154"/>
      <c r="R33183" s="154"/>
      <c r="S33183" s="154"/>
      <c r="T33183" s="154"/>
      <c r="U33183" s="154"/>
      <c r="V33183" s="154"/>
      <c r="W33183" s="154"/>
      <c r="X33183" s="154"/>
      <c r="Y33183" s="154"/>
      <c r="Z33183" s="154"/>
      <c r="AA33183" s="154"/>
      <c r="AB33183" s="169"/>
      <c r="AC33183" s="154"/>
      <c r="AD33183" s="158"/>
      <c r="AE33183" s="154"/>
      <c r="AF33183" s="154"/>
      <c r="AG33183" s="154"/>
      <c r="AH33183" s="154"/>
    </row>
    <row r="33184" spans="1:34">
      <c r="A33184" s="154"/>
      <c r="B33184" s="154"/>
      <c r="C33184" s="154"/>
      <c r="D33184" s="154"/>
      <c r="E33184" s="154"/>
      <c r="F33184" s="154"/>
      <c r="G33184" s="155"/>
      <c r="H33184" s="155"/>
      <c r="I33184" s="154"/>
      <c r="J33184" s="156"/>
      <c r="K33184" s="154"/>
      <c r="L33184" s="168"/>
      <c r="M33184" s="154"/>
      <c r="N33184" s="157"/>
      <c r="O33184" s="157"/>
      <c r="P33184" s="152"/>
      <c r="Q33184" s="154"/>
      <c r="R33184" s="154"/>
      <c r="S33184" s="154"/>
      <c r="T33184" s="154"/>
      <c r="U33184" s="154"/>
      <c r="V33184" s="154"/>
      <c r="W33184" s="154"/>
      <c r="X33184" s="154"/>
      <c r="Y33184" s="154"/>
      <c r="Z33184" s="154"/>
      <c r="AA33184" s="154"/>
      <c r="AB33184" s="169"/>
      <c r="AC33184" s="154"/>
      <c r="AD33184" s="158"/>
      <c r="AE33184" s="154"/>
      <c r="AF33184" s="154"/>
      <c r="AG33184" s="154"/>
      <c r="AH33184" s="154"/>
    </row>
    <row r="33185" spans="1:34">
      <c r="A33185" s="154"/>
      <c r="B33185" s="154"/>
      <c r="C33185" s="154"/>
      <c r="D33185" s="154"/>
      <c r="E33185" s="154"/>
      <c r="F33185" s="154"/>
      <c r="G33185" s="155"/>
      <c r="H33185" s="155"/>
      <c r="I33185" s="154"/>
      <c r="J33185" s="156"/>
      <c r="K33185" s="154"/>
      <c r="L33185" s="168"/>
      <c r="M33185" s="154"/>
      <c r="N33185" s="157"/>
      <c r="O33185" s="157"/>
      <c r="P33185" s="152"/>
      <c r="Q33185" s="154"/>
      <c r="R33185" s="154"/>
      <c r="S33185" s="154"/>
      <c r="T33185" s="154"/>
      <c r="U33185" s="154"/>
      <c r="V33185" s="154"/>
      <c r="W33185" s="154"/>
      <c r="X33185" s="154"/>
      <c r="Y33185" s="154"/>
      <c r="Z33185" s="154"/>
      <c r="AA33185" s="154"/>
      <c r="AB33185" s="169"/>
      <c r="AC33185" s="154"/>
      <c r="AD33185" s="158"/>
      <c r="AE33185" s="154"/>
      <c r="AF33185" s="154"/>
      <c r="AG33185" s="154"/>
      <c r="AH33185" s="154"/>
    </row>
    <row r="33186" spans="1:34">
      <c r="A33186" s="154"/>
      <c r="B33186" s="154"/>
      <c r="C33186" s="154"/>
      <c r="D33186" s="154"/>
      <c r="E33186" s="154"/>
      <c r="F33186" s="154"/>
      <c r="G33186" s="155"/>
      <c r="H33186" s="155"/>
      <c r="I33186" s="154"/>
      <c r="J33186" s="156"/>
      <c r="K33186" s="154"/>
      <c r="L33186" s="168"/>
      <c r="M33186" s="154"/>
      <c r="N33186" s="157"/>
      <c r="O33186" s="157"/>
      <c r="P33186" s="152"/>
      <c r="Q33186" s="154"/>
      <c r="R33186" s="154"/>
      <c r="S33186" s="154"/>
      <c r="T33186" s="154"/>
      <c r="U33186" s="154"/>
      <c r="V33186" s="154"/>
      <c r="W33186" s="154"/>
      <c r="X33186" s="154"/>
      <c r="Y33186" s="154"/>
      <c r="Z33186" s="154"/>
      <c r="AA33186" s="154"/>
      <c r="AB33186" s="169"/>
      <c r="AC33186" s="154"/>
      <c r="AD33186" s="158"/>
      <c r="AE33186" s="154"/>
      <c r="AF33186" s="154"/>
      <c r="AG33186" s="154"/>
      <c r="AH33186" s="154"/>
    </row>
    <row r="33187" spans="1:34">
      <c r="A33187" s="154"/>
      <c r="B33187" s="154"/>
      <c r="C33187" s="154"/>
      <c r="D33187" s="154"/>
      <c r="E33187" s="154"/>
      <c r="F33187" s="154"/>
      <c r="G33187" s="155"/>
      <c r="H33187" s="155"/>
      <c r="I33187" s="154"/>
      <c r="J33187" s="156"/>
      <c r="K33187" s="154"/>
      <c r="L33187" s="168"/>
      <c r="M33187" s="154"/>
      <c r="N33187" s="157"/>
      <c r="O33187" s="157"/>
      <c r="P33187" s="152"/>
      <c r="Q33187" s="154"/>
      <c r="R33187" s="154"/>
      <c r="S33187" s="154"/>
      <c r="T33187" s="154"/>
      <c r="U33187" s="154"/>
      <c r="V33187" s="154"/>
      <c r="W33187" s="154"/>
      <c r="X33187" s="154"/>
      <c r="Y33187" s="154"/>
      <c r="Z33187" s="154"/>
      <c r="AA33187" s="154"/>
      <c r="AB33187" s="169"/>
      <c r="AC33187" s="154"/>
      <c r="AD33187" s="158"/>
      <c r="AE33187" s="154"/>
      <c r="AF33187" s="154"/>
      <c r="AG33187" s="154"/>
      <c r="AH33187" s="154"/>
    </row>
    <row r="33188" spans="1:34">
      <c r="A33188" s="154"/>
      <c r="B33188" s="154"/>
      <c r="C33188" s="154"/>
      <c r="D33188" s="154"/>
      <c r="E33188" s="154"/>
      <c r="F33188" s="154"/>
      <c r="G33188" s="155"/>
      <c r="H33188" s="155"/>
      <c r="I33188" s="154"/>
      <c r="J33188" s="156"/>
      <c r="K33188" s="154"/>
      <c r="L33188" s="168"/>
      <c r="M33188" s="154"/>
      <c r="N33188" s="157"/>
      <c r="O33188" s="157"/>
      <c r="P33188" s="152"/>
      <c r="Q33188" s="154"/>
      <c r="R33188" s="154"/>
      <c r="S33188" s="154"/>
      <c r="T33188" s="154"/>
      <c r="U33188" s="154"/>
      <c r="V33188" s="154"/>
      <c r="W33188" s="154"/>
      <c r="X33188" s="154"/>
      <c r="Y33188" s="154"/>
      <c r="Z33188" s="154"/>
      <c r="AA33188" s="154"/>
      <c r="AB33188" s="169"/>
      <c r="AC33188" s="154"/>
      <c r="AD33188" s="158"/>
      <c r="AE33188" s="154"/>
      <c r="AF33188" s="154"/>
      <c r="AG33188" s="154"/>
      <c r="AH33188" s="154"/>
    </row>
    <row r="33189" spans="1:34">
      <c r="A33189" s="154"/>
      <c r="B33189" s="154"/>
      <c r="C33189" s="154"/>
      <c r="D33189" s="154"/>
      <c r="E33189" s="154"/>
      <c r="F33189" s="154"/>
      <c r="G33189" s="155"/>
      <c r="H33189" s="155"/>
      <c r="I33189" s="154"/>
      <c r="J33189" s="156"/>
      <c r="K33189" s="154"/>
      <c r="L33189" s="168"/>
      <c r="M33189" s="154"/>
      <c r="N33189" s="157"/>
      <c r="O33189" s="157"/>
      <c r="P33189" s="152"/>
      <c r="Q33189" s="154"/>
      <c r="R33189" s="154"/>
      <c r="S33189" s="154"/>
      <c r="T33189" s="154"/>
      <c r="U33189" s="154"/>
      <c r="V33189" s="154"/>
      <c r="W33189" s="154"/>
      <c r="X33189" s="154"/>
      <c r="Y33189" s="154"/>
      <c r="Z33189" s="154"/>
      <c r="AA33189" s="154"/>
      <c r="AB33189" s="169"/>
      <c r="AC33189" s="154"/>
      <c r="AD33189" s="158"/>
      <c r="AE33189" s="154"/>
      <c r="AF33189" s="154"/>
      <c r="AG33189" s="154"/>
      <c r="AH33189" s="154"/>
    </row>
    <row r="33190" spans="1:34">
      <c r="A33190" s="154"/>
      <c r="B33190" s="154"/>
      <c r="C33190" s="154"/>
      <c r="D33190" s="154"/>
      <c r="E33190" s="154"/>
      <c r="F33190" s="154"/>
      <c r="G33190" s="155"/>
      <c r="H33190" s="155"/>
      <c r="I33190" s="154"/>
      <c r="J33190" s="156"/>
      <c r="K33190" s="154"/>
      <c r="L33190" s="168"/>
      <c r="M33190" s="154"/>
      <c r="N33190" s="157"/>
      <c r="O33190" s="157"/>
      <c r="P33190" s="152"/>
      <c r="Q33190" s="154"/>
      <c r="R33190" s="154"/>
      <c r="S33190" s="154"/>
      <c r="T33190" s="154"/>
      <c r="U33190" s="154"/>
      <c r="V33190" s="154"/>
      <c r="W33190" s="154"/>
      <c r="X33190" s="154"/>
      <c r="Y33190" s="154"/>
      <c r="Z33190" s="154"/>
      <c r="AA33190" s="154"/>
      <c r="AB33190" s="169"/>
      <c r="AC33190" s="154"/>
      <c r="AD33190" s="158"/>
      <c r="AE33190" s="154"/>
      <c r="AF33190" s="154"/>
      <c r="AG33190" s="154"/>
      <c r="AH33190" s="154"/>
    </row>
    <row r="33191" spans="1:34">
      <c r="A33191" s="154"/>
      <c r="B33191" s="154"/>
      <c r="C33191" s="154"/>
      <c r="D33191" s="154"/>
      <c r="E33191" s="154"/>
      <c r="F33191" s="154"/>
      <c r="G33191" s="155"/>
      <c r="H33191" s="155"/>
      <c r="I33191" s="154"/>
      <c r="J33191" s="156"/>
      <c r="K33191" s="154"/>
      <c r="L33191" s="168"/>
      <c r="M33191" s="154"/>
      <c r="N33191" s="157"/>
      <c r="O33191" s="157"/>
      <c r="P33191" s="152"/>
      <c r="Q33191" s="154"/>
      <c r="R33191" s="154"/>
      <c r="S33191" s="154"/>
      <c r="T33191" s="154"/>
      <c r="U33191" s="154"/>
      <c r="V33191" s="154"/>
      <c r="W33191" s="154"/>
      <c r="X33191" s="154"/>
      <c r="Y33191" s="154"/>
      <c r="Z33191" s="154"/>
      <c r="AA33191" s="154"/>
      <c r="AB33191" s="169"/>
      <c r="AC33191" s="154"/>
      <c r="AD33191" s="158"/>
      <c r="AE33191" s="154"/>
      <c r="AF33191" s="154"/>
      <c r="AG33191" s="154"/>
      <c r="AH33191" s="154"/>
    </row>
    <row r="33192" spans="1:34">
      <c r="A33192" s="154"/>
      <c r="B33192" s="154"/>
      <c r="C33192" s="154"/>
      <c r="D33192" s="154"/>
      <c r="E33192" s="154"/>
      <c r="F33192" s="154"/>
      <c r="G33192" s="155"/>
      <c r="H33192" s="155"/>
      <c r="I33192" s="154"/>
      <c r="J33192" s="156"/>
      <c r="K33192" s="154"/>
      <c r="L33192" s="168"/>
      <c r="M33192" s="154"/>
      <c r="N33192" s="157"/>
      <c r="O33192" s="157"/>
      <c r="P33192" s="152"/>
      <c r="Q33192" s="154"/>
      <c r="R33192" s="154"/>
      <c r="S33192" s="154"/>
      <c r="T33192" s="154"/>
      <c r="U33192" s="154"/>
      <c r="V33192" s="154"/>
      <c r="W33192" s="154"/>
      <c r="X33192" s="154"/>
      <c r="Y33192" s="154"/>
      <c r="Z33192" s="154"/>
      <c r="AA33192" s="154"/>
      <c r="AB33192" s="169"/>
      <c r="AC33192" s="154"/>
      <c r="AD33192" s="158"/>
      <c r="AE33192" s="154"/>
      <c r="AF33192" s="154"/>
      <c r="AG33192" s="154"/>
      <c r="AH33192" s="154"/>
    </row>
    <row r="33193" spans="1:34">
      <c r="A33193" s="154"/>
      <c r="B33193" s="154"/>
      <c r="C33193" s="154"/>
      <c r="D33193" s="154"/>
      <c r="E33193" s="154"/>
      <c r="F33193" s="154"/>
      <c r="G33193" s="155"/>
      <c r="H33193" s="155"/>
      <c r="I33193" s="154"/>
      <c r="J33193" s="156"/>
      <c r="K33193" s="154"/>
      <c r="L33193" s="168"/>
      <c r="M33193" s="154"/>
      <c r="N33193" s="157"/>
      <c r="O33193" s="157"/>
      <c r="P33193" s="152"/>
      <c r="Q33193" s="154"/>
      <c r="R33193" s="154"/>
      <c r="S33193" s="154"/>
      <c r="T33193" s="154"/>
      <c r="U33193" s="154"/>
      <c r="V33193" s="154"/>
      <c r="W33193" s="154"/>
      <c r="X33193" s="154"/>
      <c r="Y33193" s="154"/>
      <c r="Z33193" s="154"/>
      <c r="AA33193" s="154"/>
      <c r="AB33193" s="169"/>
      <c r="AC33193" s="154"/>
      <c r="AD33193" s="158"/>
      <c r="AE33193" s="154"/>
      <c r="AF33193" s="154"/>
      <c r="AG33193" s="154"/>
      <c r="AH33193" s="154"/>
    </row>
    <row r="33194" spans="1:34">
      <c r="A33194" s="154"/>
      <c r="B33194" s="154"/>
      <c r="C33194" s="154"/>
      <c r="D33194" s="154"/>
      <c r="E33194" s="154"/>
      <c r="F33194" s="154"/>
      <c r="G33194" s="155"/>
      <c r="H33194" s="155"/>
      <c r="I33194" s="154"/>
      <c r="J33194" s="156"/>
      <c r="K33194" s="154"/>
      <c r="L33194" s="168"/>
      <c r="M33194" s="154"/>
      <c r="N33194" s="157"/>
      <c r="O33194" s="157"/>
      <c r="P33194" s="152"/>
      <c r="Q33194" s="154"/>
      <c r="R33194" s="154"/>
      <c r="S33194" s="154"/>
      <c r="T33194" s="154"/>
      <c r="U33194" s="154"/>
      <c r="V33194" s="154"/>
      <c r="W33194" s="154"/>
      <c r="X33194" s="154"/>
      <c r="Y33194" s="154"/>
      <c r="Z33194" s="154"/>
      <c r="AA33194" s="154"/>
      <c r="AB33194" s="169"/>
      <c r="AC33194" s="154"/>
      <c r="AD33194" s="158"/>
      <c r="AE33194" s="154"/>
      <c r="AF33194" s="154"/>
      <c r="AG33194" s="154"/>
      <c r="AH33194" s="154"/>
    </row>
    <row r="33195" spans="1:34">
      <c r="A33195" s="154"/>
      <c r="B33195" s="154"/>
      <c r="C33195" s="154"/>
      <c r="D33195" s="154"/>
      <c r="E33195" s="154"/>
      <c r="F33195" s="154"/>
      <c r="G33195" s="155"/>
      <c r="H33195" s="155"/>
      <c r="I33195" s="154"/>
      <c r="J33195" s="156"/>
      <c r="K33195" s="154"/>
      <c r="L33195" s="168"/>
      <c r="M33195" s="154"/>
      <c r="N33195" s="157"/>
      <c r="O33195" s="157"/>
      <c r="P33195" s="152"/>
      <c r="Q33195" s="154"/>
      <c r="R33195" s="154"/>
      <c r="S33195" s="154"/>
      <c r="T33195" s="154"/>
      <c r="U33195" s="154"/>
      <c r="V33195" s="154"/>
      <c r="W33195" s="154"/>
      <c r="X33195" s="154"/>
      <c r="Y33195" s="154"/>
      <c r="Z33195" s="154"/>
      <c r="AA33195" s="154"/>
      <c r="AB33195" s="169"/>
      <c r="AC33195" s="154"/>
      <c r="AD33195" s="158"/>
      <c r="AE33195" s="154"/>
      <c r="AF33195" s="154"/>
      <c r="AG33195" s="154"/>
      <c r="AH33195" s="154"/>
    </row>
    <row r="33196" spans="1:34">
      <c r="A33196" s="154"/>
      <c r="B33196" s="154"/>
      <c r="C33196" s="154"/>
      <c r="D33196" s="154"/>
      <c r="E33196" s="154"/>
      <c r="F33196" s="154"/>
      <c r="G33196" s="155"/>
      <c r="H33196" s="155"/>
      <c r="I33196" s="154"/>
      <c r="J33196" s="156"/>
      <c r="K33196" s="154"/>
      <c r="L33196" s="168"/>
      <c r="M33196" s="154"/>
      <c r="N33196" s="157"/>
      <c r="O33196" s="157"/>
      <c r="P33196" s="152"/>
      <c r="Q33196" s="154"/>
      <c r="R33196" s="154"/>
      <c r="S33196" s="154"/>
      <c r="T33196" s="154"/>
      <c r="U33196" s="154"/>
      <c r="V33196" s="154"/>
      <c r="W33196" s="154"/>
      <c r="X33196" s="154"/>
      <c r="Y33196" s="154"/>
      <c r="Z33196" s="154"/>
      <c r="AA33196" s="154"/>
      <c r="AB33196" s="169"/>
      <c r="AC33196" s="154"/>
      <c r="AD33196" s="158"/>
      <c r="AE33196" s="154"/>
      <c r="AF33196" s="154"/>
      <c r="AG33196" s="154"/>
      <c r="AH33196" s="154"/>
    </row>
    <row r="33197" spans="1:34">
      <c r="A33197" s="154"/>
      <c r="B33197" s="154"/>
      <c r="C33197" s="154"/>
      <c r="D33197" s="154"/>
      <c r="E33197" s="154"/>
      <c r="F33197" s="154"/>
      <c r="G33197" s="155"/>
      <c r="H33197" s="155"/>
      <c r="I33197" s="154"/>
      <c r="J33197" s="156"/>
      <c r="K33197" s="154"/>
      <c r="L33197" s="168"/>
      <c r="M33197" s="154"/>
      <c r="N33197" s="157"/>
      <c r="O33197" s="157"/>
      <c r="P33197" s="152"/>
      <c r="Q33197" s="154"/>
      <c r="R33197" s="154"/>
      <c r="S33197" s="154"/>
      <c r="T33197" s="154"/>
      <c r="U33197" s="154"/>
      <c r="V33197" s="154"/>
      <c r="W33197" s="154"/>
      <c r="X33197" s="154"/>
      <c r="Y33197" s="154"/>
      <c r="Z33197" s="154"/>
      <c r="AA33197" s="154"/>
      <c r="AB33197" s="169"/>
      <c r="AC33197" s="154"/>
      <c r="AD33197" s="158"/>
      <c r="AE33197" s="154"/>
      <c r="AF33197" s="154"/>
      <c r="AG33197" s="154"/>
      <c r="AH33197" s="154"/>
    </row>
    <row r="33198" spans="1:34">
      <c r="J33198" s="161"/>
      <c r="L33198" s="162"/>
      <c r="P33198" s="152"/>
      <c r="AB33198" s="164"/>
    </row>
    <row r="33199" spans="1:34">
      <c r="J33199" s="161"/>
      <c r="L33199" s="162"/>
      <c r="P33199" s="152"/>
      <c r="AB33199" s="164"/>
    </row>
    <row r="33200" spans="1:34">
      <c r="J33200" s="161"/>
      <c r="L33200" s="162"/>
      <c r="P33200" s="152"/>
      <c r="AB33200" s="164"/>
    </row>
    <row r="33201" spans="10:28">
      <c r="J33201" s="161"/>
      <c r="L33201" s="162"/>
      <c r="P33201" s="152"/>
      <c r="AB33201" s="164"/>
    </row>
    <row r="33202" spans="10:28">
      <c r="J33202" s="161"/>
      <c r="L33202" s="162"/>
      <c r="P33202" s="152"/>
      <c r="AB33202" s="164"/>
    </row>
    <row r="33203" spans="10:28">
      <c r="J33203" s="161"/>
      <c r="L33203" s="162"/>
      <c r="P33203" s="152"/>
      <c r="AB33203" s="164"/>
    </row>
    <row r="33204" spans="10:28">
      <c r="J33204" s="161"/>
      <c r="L33204" s="162"/>
      <c r="P33204" s="152"/>
      <c r="AB33204" s="164"/>
    </row>
    <row r="33205" spans="10:28">
      <c r="J33205" s="161"/>
      <c r="L33205" s="162"/>
      <c r="P33205" s="152"/>
      <c r="AB33205" s="164"/>
    </row>
    <row r="33206" spans="10:28">
      <c r="J33206" s="161"/>
      <c r="L33206" s="162"/>
      <c r="P33206" s="152"/>
      <c r="AB33206" s="164"/>
    </row>
    <row r="33207" spans="10:28">
      <c r="J33207" s="161"/>
      <c r="L33207" s="162"/>
      <c r="P33207" s="152"/>
      <c r="AB33207" s="164"/>
    </row>
    <row r="33208" spans="10:28">
      <c r="J33208" s="161"/>
      <c r="L33208" s="162"/>
      <c r="P33208" s="152"/>
      <c r="AB33208" s="164"/>
    </row>
    <row r="33209" spans="10:28">
      <c r="J33209" s="161"/>
      <c r="L33209" s="162"/>
      <c r="P33209" s="152"/>
      <c r="AB33209" s="164"/>
    </row>
    <row r="33210" spans="10:28">
      <c r="J33210" s="161"/>
      <c r="L33210" s="162"/>
      <c r="P33210" s="152"/>
      <c r="AB33210" s="164"/>
    </row>
    <row r="33211" spans="10:28">
      <c r="J33211" s="161"/>
      <c r="L33211" s="162"/>
      <c r="P33211" s="152"/>
      <c r="AB33211" s="164"/>
    </row>
    <row r="33212" spans="10:28">
      <c r="J33212" s="161"/>
      <c r="L33212" s="162"/>
      <c r="P33212" s="152"/>
      <c r="AB33212" s="164"/>
    </row>
    <row r="33213" spans="10:28">
      <c r="J33213" s="161"/>
      <c r="L33213" s="162"/>
      <c r="P33213" s="152"/>
      <c r="AB33213" s="164"/>
    </row>
    <row r="33214" spans="10:28">
      <c r="J33214" s="161"/>
      <c r="L33214" s="162"/>
      <c r="P33214" s="152"/>
      <c r="AB33214" s="164"/>
    </row>
    <row r="33215" spans="10:28">
      <c r="J33215" s="161"/>
      <c r="L33215" s="162"/>
      <c r="P33215" s="152"/>
      <c r="AB33215" s="164"/>
    </row>
    <row r="33216" spans="10:28">
      <c r="J33216" s="161"/>
      <c r="L33216" s="162"/>
      <c r="P33216" s="152"/>
      <c r="AB33216" s="164"/>
    </row>
    <row r="33217" spans="10:28">
      <c r="J33217" s="161"/>
      <c r="L33217" s="162"/>
      <c r="P33217" s="152"/>
      <c r="AB33217" s="164"/>
    </row>
    <row r="33218" spans="10:28">
      <c r="J33218" s="161"/>
      <c r="L33218" s="162"/>
      <c r="P33218" s="152"/>
      <c r="AB33218" s="164"/>
    </row>
    <row r="33219" spans="10:28">
      <c r="J33219" s="161"/>
      <c r="L33219" s="162"/>
      <c r="P33219" s="152"/>
      <c r="AB33219" s="164"/>
    </row>
    <row r="33220" spans="10:28">
      <c r="J33220" s="161"/>
      <c r="L33220" s="162"/>
      <c r="P33220" s="152"/>
      <c r="AB33220" s="164"/>
    </row>
    <row r="33221" spans="10:28">
      <c r="J33221" s="161"/>
      <c r="L33221" s="162"/>
      <c r="P33221" s="152"/>
      <c r="AB33221" s="164"/>
    </row>
    <row r="33222" spans="10:28">
      <c r="J33222" s="161"/>
      <c r="L33222" s="162"/>
      <c r="P33222" s="152"/>
      <c r="AB33222" s="164"/>
    </row>
    <row r="33223" spans="10:28">
      <c r="J33223" s="161"/>
      <c r="L33223" s="162"/>
      <c r="P33223" s="152"/>
      <c r="AB33223" s="164"/>
    </row>
    <row r="33224" spans="10:28">
      <c r="J33224" s="161"/>
      <c r="L33224" s="162"/>
      <c r="P33224" s="152"/>
      <c r="AB33224" s="164"/>
    </row>
    <row r="33225" spans="10:28">
      <c r="J33225" s="161"/>
      <c r="L33225" s="162"/>
      <c r="P33225" s="152"/>
      <c r="AB33225" s="164"/>
    </row>
    <row r="33226" spans="10:28">
      <c r="J33226" s="161"/>
      <c r="L33226" s="162"/>
      <c r="P33226" s="152"/>
      <c r="AB33226" s="164"/>
    </row>
    <row r="33227" spans="10:28">
      <c r="J33227" s="161"/>
      <c r="L33227" s="162"/>
      <c r="P33227" s="152"/>
      <c r="AB33227" s="164"/>
    </row>
    <row r="33228" spans="10:28">
      <c r="J33228" s="161"/>
      <c r="L33228" s="162"/>
      <c r="P33228" s="152"/>
      <c r="AB33228" s="164"/>
    </row>
    <row r="33229" spans="10:28">
      <c r="J33229" s="161"/>
      <c r="L33229" s="162"/>
      <c r="P33229" s="152"/>
      <c r="AB33229" s="164"/>
    </row>
    <row r="33230" spans="10:28">
      <c r="J33230" s="161"/>
      <c r="L33230" s="162"/>
      <c r="P33230" s="152"/>
      <c r="AB33230" s="164"/>
    </row>
    <row r="33231" spans="10:28">
      <c r="J33231" s="161"/>
      <c r="L33231" s="162"/>
      <c r="P33231" s="152"/>
      <c r="AB33231" s="164"/>
    </row>
    <row r="33232" spans="10:28">
      <c r="J33232" s="161"/>
      <c r="L33232" s="162"/>
      <c r="P33232" s="152"/>
      <c r="AB33232" s="164"/>
    </row>
    <row r="33233" spans="10:28">
      <c r="J33233" s="161"/>
      <c r="L33233" s="162"/>
      <c r="P33233" s="152"/>
      <c r="AB33233" s="164"/>
    </row>
    <row r="33234" spans="10:28">
      <c r="J33234" s="161"/>
      <c r="L33234" s="162"/>
      <c r="P33234" s="152"/>
      <c r="AB33234" s="164"/>
    </row>
    <row r="33235" spans="10:28">
      <c r="J33235" s="161"/>
      <c r="L33235" s="162"/>
      <c r="P33235" s="152"/>
      <c r="AB33235" s="164"/>
    </row>
    <row r="33236" spans="10:28">
      <c r="J33236" s="161"/>
      <c r="L33236" s="162"/>
      <c r="P33236" s="152"/>
      <c r="AB33236" s="164"/>
    </row>
    <row r="33237" spans="10:28">
      <c r="J33237" s="161"/>
      <c r="L33237" s="162"/>
      <c r="P33237" s="152"/>
      <c r="AB33237" s="164"/>
    </row>
    <row r="33238" spans="10:28">
      <c r="J33238" s="161"/>
      <c r="L33238" s="162"/>
      <c r="P33238" s="152"/>
      <c r="AB33238" s="164"/>
    </row>
    <row r="33239" spans="10:28">
      <c r="J33239" s="161"/>
      <c r="L33239" s="162"/>
      <c r="P33239" s="152"/>
      <c r="AB33239" s="164"/>
    </row>
    <row r="33240" spans="10:28">
      <c r="J33240" s="161"/>
      <c r="L33240" s="162"/>
      <c r="P33240" s="152"/>
      <c r="AB33240" s="164"/>
    </row>
    <row r="33241" spans="10:28">
      <c r="J33241" s="161"/>
      <c r="L33241" s="162"/>
      <c r="P33241" s="152"/>
      <c r="AB33241" s="164"/>
    </row>
    <row r="33242" spans="10:28">
      <c r="J33242" s="161"/>
      <c r="L33242" s="162"/>
      <c r="P33242" s="152"/>
      <c r="AB33242" s="164"/>
    </row>
    <row r="33243" spans="10:28">
      <c r="J33243" s="161"/>
      <c r="L33243" s="162"/>
      <c r="P33243" s="152"/>
      <c r="AB33243" s="164"/>
    </row>
    <row r="33244" spans="10:28">
      <c r="J33244" s="161"/>
      <c r="L33244" s="162"/>
      <c r="P33244" s="152"/>
      <c r="AB33244" s="164"/>
    </row>
    <row r="33245" spans="10:28">
      <c r="J33245" s="161"/>
      <c r="L33245" s="162"/>
      <c r="P33245" s="152"/>
      <c r="AB33245" s="164"/>
    </row>
    <row r="33246" spans="10:28">
      <c r="J33246" s="161"/>
      <c r="L33246" s="162"/>
      <c r="P33246" s="152"/>
      <c r="AB33246" s="164"/>
    </row>
    <row r="33247" spans="10:28">
      <c r="J33247" s="161"/>
      <c r="L33247" s="162"/>
      <c r="P33247" s="152"/>
      <c r="AB33247" s="164"/>
    </row>
    <row r="33248" spans="10:28">
      <c r="J33248" s="161"/>
      <c r="L33248" s="162"/>
      <c r="P33248" s="152"/>
      <c r="AB33248" s="164"/>
    </row>
    <row r="33249" spans="5:28">
      <c r="J33249" s="161"/>
      <c r="L33249" s="162"/>
      <c r="P33249" s="152"/>
      <c r="AB33249" s="164"/>
    </row>
    <row r="33250" spans="5:28">
      <c r="J33250" s="161"/>
      <c r="L33250" s="162"/>
      <c r="P33250" s="152"/>
      <c r="AB33250" s="164"/>
    </row>
    <row r="33251" spans="5:28">
      <c r="J33251" s="161"/>
      <c r="L33251" s="162"/>
      <c r="P33251" s="152"/>
      <c r="AB33251" s="164"/>
    </row>
    <row r="33252" spans="5:28">
      <c r="J33252" s="161"/>
      <c r="L33252" s="162"/>
      <c r="P33252" s="152"/>
      <c r="AB33252" s="164"/>
    </row>
    <row r="33253" spans="5:28">
      <c r="J33253" s="161"/>
      <c r="L33253" s="162"/>
      <c r="P33253" s="152"/>
      <c r="AB33253" s="164"/>
    </row>
    <row r="33254" spans="5:28">
      <c r="J33254" s="161"/>
      <c r="L33254" s="162"/>
      <c r="P33254" s="152"/>
      <c r="AB33254" s="164"/>
    </row>
    <row r="33255" spans="5:28">
      <c r="J33255" s="161"/>
      <c r="L33255" s="162"/>
      <c r="P33255" s="152"/>
      <c r="AB33255" s="164"/>
    </row>
    <row r="33256" spans="5:28">
      <c r="J33256" s="161"/>
      <c r="L33256" s="162"/>
      <c r="P33256" s="152"/>
      <c r="AB33256" s="164"/>
    </row>
    <row r="33257" spans="5:28">
      <c r="E33257" s="166"/>
      <c r="J33257" s="161"/>
      <c r="L33257" s="162"/>
      <c r="P33257" s="152"/>
      <c r="AB33257" s="164"/>
    </row>
    <row r="33258" spans="5:28">
      <c r="E33258" s="166"/>
      <c r="J33258" s="161"/>
      <c r="L33258" s="162"/>
      <c r="P33258" s="152"/>
      <c r="AB33258" s="164"/>
    </row>
    <row r="33259" spans="5:28">
      <c r="E33259" s="166"/>
      <c r="J33259" s="161"/>
      <c r="L33259" s="162"/>
      <c r="P33259" s="152"/>
      <c r="AB33259" s="164"/>
    </row>
    <row r="33260" spans="5:28">
      <c r="E33260" s="166"/>
      <c r="J33260" s="161"/>
      <c r="L33260" s="162"/>
      <c r="P33260" s="152"/>
      <c r="AB33260" s="164"/>
    </row>
    <row r="33261" spans="5:28">
      <c r="E33261" s="166"/>
      <c r="J33261" s="161"/>
      <c r="L33261" s="162"/>
      <c r="P33261" s="152"/>
      <c r="AB33261" s="164"/>
    </row>
    <row r="33262" spans="5:28">
      <c r="J33262" s="161"/>
      <c r="L33262" s="162"/>
      <c r="P33262" s="152"/>
      <c r="AB33262" s="164"/>
    </row>
    <row r="33263" spans="5:28">
      <c r="J33263" s="161"/>
      <c r="L33263" s="162"/>
      <c r="P33263" s="152"/>
      <c r="AB33263" s="164"/>
    </row>
    <row r="33264" spans="5:28">
      <c r="J33264" s="161"/>
      <c r="L33264" s="162"/>
      <c r="P33264" s="152"/>
      <c r="AB33264" s="164"/>
    </row>
    <row r="33265" spans="5:28">
      <c r="J33265" s="161"/>
      <c r="L33265" s="162"/>
      <c r="P33265" s="152"/>
      <c r="AB33265" s="164"/>
    </row>
    <row r="33266" spans="5:28">
      <c r="J33266" s="161"/>
      <c r="L33266" s="162"/>
      <c r="P33266" s="152"/>
      <c r="AB33266" s="164"/>
    </row>
    <row r="33267" spans="5:28">
      <c r="J33267" s="161"/>
      <c r="L33267" s="162"/>
      <c r="P33267" s="152"/>
      <c r="AB33267" s="164"/>
    </row>
    <row r="33268" spans="5:28">
      <c r="J33268" s="161"/>
      <c r="L33268" s="162"/>
      <c r="P33268" s="152"/>
      <c r="AB33268" s="164"/>
    </row>
    <row r="33269" spans="5:28">
      <c r="J33269" s="161"/>
      <c r="L33269" s="162"/>
      <c r="P33269" s="152"/>
      <c r="AB33269" s="164"/>
    </row>
    <row r="33270" spans="5:28">
      <c r="E33270" s="166"/>
      <c r="J33270" s="161"/>
      <c r="L33270" s="162"/>
      <c r="P33270" s="152"/>
      <c r="AB33270" s="164"/>
    </row>
    <row r="33271" spans="5:28">
      <c r="E33271" s="166"/>
      <c r="J33271" s="161"/>
      <c r="L33271" s="162"/>
      <c r="P33271" s="152"/>
      <c r="AB33271" s="164"/>
    </row>
    <row r="33272" spans="5:28">
      <c r="E33272" s="166"/>
      <c r="J33272" s="161"/>
      <c r="L33272" s="162"/>
      <c r="P33272" s="152"/>
      <c r="AB33272" s="164"/>
    </row>
    <row r="33273" spans="5:28">
      <c r="E33273" s="166"/>
      <c r="J33273" s="161"/>
      <c r="L33273" s="162"/>
      <c r="P33273" s="152"/>
      <c r="AB33273" s="164"/>
    </row>
    <row r="33274" spans="5:28">
      <c r="E33274" s="166"/>
      <c r="J33274" s="161"/>
      <c r="L33274" s="162"/>
      <c r="P33274" s="152"/>
      <c r="AB33274" s="164"/>
    </row>
    <row r="33275" spans="5:28">
      <c r="E33275" s="166"/>
      <c r="J33275" s="161"/>
      <c r="L33275" s="162"/>
      <c r="P33275" s="152"/>
      <c r="AB33275" s="164"/>
    </row>
    <row r="33276" spans="5:28">
      <c r="J33276" s="161"/>
      <c r="L33276" s="162"/>
      <c r="P33276" s="152"/>
      <c r="AB33276" s="164"/>
    </row>
    <row r="33277" spans="5:28">
      <c r="J33277" s="161"/>
      <c r="L33277" s="162"/>
      <c r="P33277" s="152"/>
      <c r="AB33277" s="164"/>
    </row>
    <row r="33278" spans="5:28">
      <c r="J33278" s="161"/>
      <c r="L33278" s="162"/>
      <c r="P33278" s="152"/>
      <c r="AB33278" s="164"/>
    </row>
    <row r="33279" spans="5:28">
      <c r="E33279" s="166"/>
      <c r="J33279" s="161"/>
      <c r="L33279" s="162"/>
      <c r="P33279" s="152"/>
      <c r="AB33279" s="164"/>
    </row>
    <row r="33280" spans="5:28">
      <c r="E33280" s="166"/>
      <c r="J33280" s="161"/>
      <c r="L33280" s="162"/>
      <c r="P33280" s="152"/>
      <c r="AB33280" s="164"/>
    </row>
    <row r="33281" spans="5:28">
      <c r="E33281" s="166"/>
      <c r="J33281" s="161"/>
      <c r="L33281" s="162"/>
      <c r="P33281" s="152"/>
      <c r="AB33281" s="164"/>
    </row>
    <row r="33282" spans="5:28">
      <c r="E33282" s="166"/>
      <c r="J33282" s="161"/>
      <c r="L33282" s="162"/>
      <c r="P33282" s="152"/>
      <c r="AB33282" s="164"/>
    </row>
    <row r="33283" spans="5:28">
      <c r="E33283" s="166"/>
      <c r="J33283" s="161"/>
      <c r="L33283" s="162"/>
      <c r="P33283" s="152"/>
      <c r="AB33283" s="164"/>
    </row>
    <row r="33284" spans="5:28">
      <c r="E33284" s="166"/>
      <c r="J33284" s="161"/>
      <c r="L33284" s="162"/>
      <c r="P33284" s="152"/>
      <c r="AB33284" s="164"/>
    </row>
    <row r="33285" spans="5:28">
      <c r="E33285" s="166"/>
      <c r="J33285" s="161"/>
      <c r="L33285" s="162"/>
      <c r="P33285" s="152"/>
      <c r="AB33285" s="164"/>
    </row>
    <row r="33286" spans="5:28">
      <c r="E33286" s="166"/>
      <c r="J33286" s="161"/>
      <c r="L33286" s="162"/>
      <c r="P33286" s="152"/>
      <c r="AB33286" s="164"/>
    </row>
    <row r="33287" spans="5:28">
      <c r="E33287" s="166"/>
      <c r="J33287" s="161"/>
      <c r="L33287" s="162"/>
      <c r="P33287" s="152"/>
      <c r="AB33287" s="164"/>
    </row>
    <row r="33288" spans="5:28">
      <c r="E33288" s="166"/>
      <c r="J33288" s="161"/>
      <c r="L33288" s="162"/>
      <c r="P33288" s="152"/>
      <c r="AB33288" s="164"/>
    </row>
    <row r="33289" spans="5:28">
      <c r="J33289" s="161"/>
      <c r="L33289" s="162"/>
      <c r="P33289" s="152"/>
      <c r="AB33289" s="164"/>
    </row>
    <row r="33290" spans="5:28">
      <c r="E33290" s="166"/>
      <c r="J33290" s="161"/>
      <c r="L33290" s="162"/>
      <c r="P33290" s="152"/>
      <c r="AB33290" s="164"/>
    </row>
    <row r="33291" spans="5:28">
      <c r="E33291" s="166"/>
      <c r="J33291" s="161"/>
      <c r="L33291" s="162"/>
      <c r="P33291" s="152"/>
      <c r="AB33291" s="164"/>
    </row>
    <row r="33292" spans="5:28">
      <c r="J33292" s="161"/>
      <c r="L33292" s="162"/>
      <c r="P33292" s="152"/>
      <c r="AB33292" s="164"/>
    </row>
    <row r="33293" spans="5:28">
      <c r="J33293" s="161"/>
      <c r="L33293" s="162"/>
      <c r="P33293" s="152"/>
      <c r="AB33293" s="164"/>
    </row>
    <row r="33294" spans="5:28">
      <c r="J33294" s="161"/>
      <c r="L33294" s="162"/>
      <c r="P33294" s="152"/>
      <c r="AB33294" s="164"/>
    </row>
    <row r="33295" spans="5:28">
      <c r="J33295" s="161"/>
      <c r="L33295" s="162"/>
      <c r="P33295" s="152"/>
      <c r="AB33295" s="164"/>
    </row>
    <row r="33296" spans="5:28">
      <c r="J33296" s="161"/>
      <c r="L33296" s="162"/>
      <c r="P33296" s="152"/>
      <c r="AB33296" s="164"/>
    </row>
    <row r="33297" spans="5:28">
      <c r="J33297" s="161"/>
      <c r="L33297" s="162"/>
      <c r="P33297" s="152"/>
      <c r="AB33297" s="164"/>
    </row>
    <row r="33298" spans="5:28">
      <c r="J33298" s="161"/>
      <c r="L33298" s="162"/>
      <c r="P33298" s="152"/>
      <c r="AB33298" s="164"/>
    </row>
    <row r="33299" spans="5:28">
      <c r="E33299" s="166"/>
      <c r="J33299" s="161"/>
      <c r="L33299" s="162"/>
      <c r="P33299" s="152"/>
      <c r="AB33299" s="164"/>
    </row>
    <row r="33300" spans="5:28">
      <c r="J33300" s="161"/>
      <c r="L33300" s="162"/>
      <c r="P33300" s="152"/>
      <c r="AB33300" s="164"/>
    </row>
    <row r="33301" spans="5:28">
      <c r="J33301" s="161"/>
      <c r="L33301" s="162"/>
      <c r="P33301" s="152"/>
      <c r="AB33301" s="164"/>
    </row>
    <row r="33302" spans="5:28">
      <c r="E33302" s="166"/>
      <c r="J33302" s="161"/>
      <c r="L33302" s="162"/>
      <c r="P33302" s="152"/>
      <c r="AB33302" s="164"/>
    </row>
    <row r="33303" spans="5:28">
      <c r="J33303" s="161"/>
      <c r="L33303" s="162"/>
      <c r="P33303" s="152"/>
      <c r="AB33303" s="164"/>
    </row>
    <row r="33304" spans="5:28">
      <c r="J33304" s="161"/>
      <c r="L33304" s="162"/>
      <c r="P33304" s="152"/>
      <c r="AB33304" s="164"/>
    </row>
    <row r="33305" spans="5:28">
      <c r="J33305" s="161"/>
      <c r="L33305" s="162"/>
      <c r="P33305" s="152"/>
      <c r="AB33305" s="164"/>
    </row>
    <row r="33306" spans="5:28">
      <c r="J33306" s="161"/>
      <c r="L33306" s="162"/>
      <c r="P33306" s="152"/>
      <c r="AB33306" s="164"/>
    </row>
    <row r="33307" spans="5:28">
      <c r="J33307" s="161"/>
      <c r="L33307" s="162"/>
      <c r="P33307" s="152"/>
      <c r="AB33307" s="164"/>
    </row>
    <row r="33308" spans="5:28">
      <c r="J33308" s="161"/>
      <c r="L33308" s="162"/>
      <c r="P33308" s="152"/>
      <c r="AB33308" s="164"/>
    </row>
    <row r="33309" spans="5:28">
      <c r="J33309" s="161"/>
      <c r="L33309" s="162"/>
      <c r="P33309" s="152"/>
      <c r="AB33309" s="164"/>
    </row>
    <row r="33310" spans="5:28">
      <c r="J33310" s="161"/>
      <c r="L33310" s="162"/>
      <c r="P33310" s="152"/>
      <c r="AB33310" s="164"/>
    </row>
    <row r="33311" spans="5:28">
      <c r="J33311" s="161"/>
      <c r="L33311" s="162"/>
      <c r="P33311" s="152"/>
      <c r="AB33311" s="164"/>
    </row>
    <row r="33312" spans="5:28">
      <c r="J33312" s="161"/>
      <c r="L33312" s="162"/>
      <c r="P33312" s="152"/>
      <c r="AB33312" s="164"/>
    </row>
    <row r="33313" spans="5:28">
      <c r="E33313" s="166"/>
      <c r="J33313" s="161"/>
      <c r="L33313" s="162"/>
      <c r="P33313" s="152"/>
      <c r="AB33313" s="164"/>
    </row>
    <row r="33314" spans="5:28">
      <c r="J33314" s="161"/>
      <c r="L33314" s="162"/>
      <c r="P33314" s="152"/>
      <c r="AB33314" s="164"/>
    </row>
    <row r="33315" spans="5:28">
      <c r="J33315" s="161"/>
      <c r="L33315" s="162"/>
      <c r="P33315" s="152"/>
      <c r="AB33315" s="164"/>
    </row>
    <row r="33316" spans="5:28">
      <c r="J33316" s="161"/>
      <c r="L33316" s="162"/>
      <c r="P33316" s="152"/>
      <c r="AB33316" s="164"/>
    </row>
    <row r="33317" spans="5:28">
      <c r="J33317" s="161"/>
      <c r="L33317" s="162"/>
      <c r="P33317" s="152"/>
      <c r="AB33317" s="164"/>
    </row>
    <row r="33318" spans="5:28">
      <c r="J33318" s="161"/>
      <c r="L33318" s="162"/>
      <c r="P33318" s="152"/>
      <c r="AB33318" s="164"/>
    </row>
    <row r="33319" spans="5:28">
      <c r="J33319" s="161"/>
      <c r="L33319" s="162"/>
      <c r="P33319" s="152"/>
      <c r="AB33319" s="164"/>
    </row>
    <row r="33320" spans="5:28">
      <c r="J33320" s="161"/>
      <c r="L33320" s="162"/>
      <c r="P33320" s="152"/>
      <c r="AB33320" s="164"/>
    </row>
    <row r="33321" spans="5:28">
      <c r="J33321" s="161"/>
      <c r="L33321" s="162"/>
      <c r="P33321" s="152"/>
      <c r="R33321" s="170"/>
      <c r="AB33321" s="164"/>
    </row>
    <row r="33322" spans="5:28">
      <c r="J33322" s="161"/>
      <c r="L33322" s="162"/>
      <c r="P33322" s="152"/>
      <c r="AB33322" s="164"/>
    </row>
    <row r="33323" spans="5:28">
      <c r="J33323" s="161"/>
      <c r="L33323" s="162"/>
      <c r="P33323" s="152"/>
      <c r="AB33323" s="164"/>
    </row>
    <row r="33324" spans="5:28">
      <c r="J33324" s="161"/>
      <c r="L33324" s="162"/>
      <c r="P33324" s="152"/>
      <c r="AB33324" s="164"/>
    </row>
    <row r="33325" spans="5:28">
      <c r="J33325" s="161"/>
      <c r="L33325" s="162"/>
      <c r="P33325" s="152"/>
      <c r="AB33325" s="164"/>
    </row>
    <row r="33326" spans="5:28">
      <c r="J33326" s="161"/>
      <c r="L33326" s="162"/>
      <c r="P33326" s="152"/>
      <c r="AB33326" s="164"/>
    </row>
    <row r="33327" spans="5:28">
      <c r="J33327" s="161"/>
      <c r="L33327" s="162"/>
      <c r="P33327" s="152"/>
      <c r="AB33327" s="164"/>
    </row>
    <row r="33328" spans="5:28">
      <c r="J33328" s="161"/>
      <c r="L33328" s="162"/>
      <c r="P33328" s="152"/>
      <c r="AB33328" s="164"/>
    </row>
    <row r="33329" spans="10:28">
      <c r="J33329" s="161"/>
      <c r="L33329" s="162"/>
      <c r="P33329" s="152"/>
      <c r="AB33329" s="164"/>
    </row>
    <row r="33330" spans="10:28">
      <c r="J33330" s="161"/>
      <c r="L33330" s="162"/>
      <c r="P33330" s="152"/>
      <c r="AB33330" s="164"/>
    </row>
    <row r="33331" spans="10:28">
      <c r="J33331" s="161"/>
      <c r="L33331" s="162"/>
      <c r="P33331" s="152"/>
      <c r="AB33331" s="164"/>
    </row>
    <row r="33332" spans="10:28">
      <c r="J33332" s="161"/>
      <c r="L33332" s="162"/>
      <c r="P33332" s="152"/>
      <c r="AB33332" s="164"/>
    </row>
    <row r="33333" spans="10:28">
      <c r="J33333" s="161"/>
      <c r="L33333" s="162"/>
      <c r="P33333" s="152"/>
      <c r="AB33333" s="164"/>
    </row>
    <row r="33334" spans="10:28">
      <c r="J33334" s="161"/>
      <c r="L33334" s="162"/>
      <c r="P33334" s="152"/>
      <c r="AB33334" s="164"/>
    </row>
    <row r="33335" spans="10:28">
      <c r="J33335" s="161"/>
      <c r="L33335" s="162"/>
      <c r="P33335" s="152"/>
      <c r="AB33335" s="164"/>
    </row>
    <row r="33336" spans="10:28">
      <c r="J33336" s="161"/>
      <c r="L33336" s="162"/>
      <c r="P33336" s="152"/>
      <c r="AB33336" s="164"/>
    </row>
    <row r="33337" spans="10:28">
      <c r="J33337" s="161"/>
      <c r="L33337" s="162"/>
      <c r="P33337" s="152"/>
      <c r="AB33337" s="164"/>
    </row>
    <row r="33338" spans="10:28">
      <c r="J33338" s="161"/>
      <c r="L33338" s="162"/>
      <c r="P33338" s="152"/>
      <c r="AB33338" s="164"/>
    </row>
    <row r="33339" spans="10:28">
      <c r="J33339" s="161"/>
      <c r="L33339" s="162"/>
      <c r="P33339" s="152"/>
      <c r="AB33339" s="164"/>
    </row>
    <row r="33340" spans="10:28">
      <c r="J33340" s="161"/>
      <c r="L33340" s="162"/>
      <c r="P33340" s="152"/>
      <c r="AB33340" s="164"/>
    </row>
    <row r="33341" spans="10:28">
      <c r="J33341" s="161"/>
      <c r="L33341" s="162"/>
      <c r="P33341" s="152"/>
      <c r="AB33341" s="164"/>
    </row>
    <row r="33342" spans="10:28">
      <c r="J33342" s="161"/>
      <c r="L33342" s="162"/>
      <c r="P33342" s="152"/>
      <c r="AB33342" s="164"/>
    </row>
    <row r="33343" spans="10:28">
      <c r="J33343" s="161"/>
      <c r="L33343" s="162"/>
      <c r="P33343" s="152"/>
      <c r="AB33343" s="164"/>
    </row>
    <row r="33344" spans="10:28">
      <c r="J33344" s="161"/>
      <c r="L33344" s="162"/>
      <c r="P33344" s="152"/>
      <c r="AB33344" s="164"/>
    </row>
    <row r="33345" spans="5:28">
      <c r="J33345" s="161"/>
      <c r="L33345" s="162"/>
      <c r="P33345" s="152"/>
      <c r="AB33345" s="164"/>
    </row>
    <row r="33346" spans="5:28">
      <c r="J33346" s="161"/>
      <c r="L33346" s="162"/>
      <c r="P33346" s="152"/>
      <c r="AB33346" s="164"/>
    </row>
    <row r="33347" spans="5:28">
      <c r="J33347" s="161"/>
      <c r="L33347" s="162"/>
      <c r="P33347" s="152"/>
      <c r="R33347" s="166"/>
      <c r="AB33347" s="164"/>
    </row>
    <row r="33348" spans="5:28">
      <c r="J33348" s="161"/>
      <c r="L33348" s="162"/>
      <c r="P33348" s="152"/>
      <c r="AB33348" s="164"/>
    </row>
    <row r="33349" spans="5:28">
      <c r="J33349" s="161"/>
      <c r="L33349" s="162"/>
      <c r="P33349" s="152"/>
      <c r="AB33349" s="164"/>
    </row>
    <row r="33350" spans="5:28">
      <c r="J33350" s="161"/>
      <c r="L33350" s="162"/>
      <c r="P33350" s="152"/>
      <c r="AB33350" s="164"/>
    </row>
    <row r="33351" spans="5:28">
      <c r="J33351" s="161"/>
      <c r="L33351" s="162"/>
      <c r="P33351" s="152"/>
      <c r="AB33351" s="164"/>
    </row>
    <row r="33352" spans="5:28">
      <c r="J33352" s="161"/>
      <c r="L33352" s="162"/>
      <c r="P33352" s="152"/>
      <c r="AB33352" s="164"/>
    </row>
    <row r="33353" spans="5:28">
      <c r="J33353" s="161"/>
      <c r="L33353" s="162"/>
      <c r="P33353" s="152"/>
      <c r="AB33353" s="164"/>
    </row>
    <row r="33354" spans="5:28">
      <c r="J33354" s="161"/>
      <c r="L33354" s="162"/>
      <c r="P33354" s="152"/>
      <c r="AB33354" s="164"/>
    </row>
    <row r="33355" spans="5:28">
      <c r="E33355" s="166"/>
      <c r="J33355" s="161"/>
      <c r="L33355" s="162"/>
      <c r="P33355" s="152"/>
      <c r="AB33355" s="164"/>
    </row>
    <row r="33356" spans="5:28">
      <c r="E33356" s="166"/>
      <c r="J33356" s="161"/>
      <c r="L33356" s="162"/>
      <c r="P33356" s="152"/>
      <c r="AB33356" s="164"/>
    </row>
    <row r="33357" spans="5:28">
      <c r="E33357" s="166"/>
      <c r="J33357" s="161"/>
      <c r="L33357" s="162"/>
      <c r="P33357" s="152"/>
      <c r="AB33357" s="164"/>
    </row>
    <row r="33358" spans="5:28">
      <c r="E33358" s="166"/>
      <c r="J33358" s="161"/>
      <c r="L33358" s="162"/>
      <c r="P33358" s="152"/>
      <c r="AB33358" s="164"/>
    </row>
    <row r="33359" spans="5:28">
      <c r="E33359" s="166"/>
      <c r="J33359" s="161"/>
      <c r="L33359" s="162"/>
      <c r="P33359" s="152"/>
      <c r="AB33359" s="164"/>
    </row>
    <row r="33360" spans="5:28">
      <c r="E33360" s="166"/>
      <c r="J33360" s="161"/>
      <c r="L33360" s="162"/>
      <c r="P33360" s="152"/>
      <c r="R33360" s="166"/>
      <c r="AB33360" s="164"/>
    </row>
    <row r="33361" spans="1:34">
      <c r="E33361" s="166"/>
      <c r="J33361" s="161"/>
      <c r="L33361" s="162"/>
      <c r="P33361" s="152"/>
      <c r="AB33361" s="164"/>
    </row>
    <row r="33362" spans="1:34">
      <c r="J33362" s="161"/>
      <c r="L33362" s="162"/>
      <c r="P33362" s="152"/>
      <c r="AB33362" s="164"/>
    </row>
    <row r="33363" spans="1:34">
      <c r="J33363" s="161"/>
      <c r="L33363" s="162"/>
      <c r="P33363" s="152"/>
      <c r="AB33363" s="164"/>
    </row>
    <row r="33364" spans="1:34">
      <c r="J33364" s="161"/>
      <c r="L33364" s="162"/>
      <c r="P33364" s="152"/>
      <c r="AB33364" s="164"/>
    </row>
    <row r="33365" spans="1:34">
      <c r="J33365" s="161"/>
      <c r="L33365" s="162"/>
      <c r="P33365" s="152"/>
      <c r="AB33365" s="164"/>
    </row>
    <row r="33366" spans="1:34">
      <c r="J33366" s="161"/>
      <c r="L33366" s="162"/>
      <c r="P33366" s="152"/>
      <c r="R33366" s="166"/>
      <c r="AB33366" s="164"/>
    </row>
    <row r="33367" spans="1:34">
      <c r="J33367" s="161"/>
      <c r="L33367" s="162"/>
      <c r="P33367" s="152"/>
      <c r="AB33367" s="164"/>
    </row>
    <row r="33368" spans="1:34">
      <c r="J33368" s="161"/>
      <c r="L33368" s="162"/>
      <c r="P33368" s="152"/>
      <c r="AB33368" s="164"/>
    </row>
    <row r="33369" spans="1:34">
      <c r="J33369" s="161"/>
      <c r="L33369" s="162"/>
      <c r="P33369" s="152"/>
      <c r="AB33369" s="164"/>
    </row>
    <row r="33370" spans="1:34">
      <c r="J33370" s="161"/>
      <c r="L33370" s="162"/>
      <c r="P33370" s="152"/>
      <c r="AB33370" s="164"/>
    </row>
    <row r="33371" spans="1:34">
      <c r="A33371" s="154"/>
      <c r="B33371" s="154"/>
      <c r="C33371" s="154"/>
      <c r="D33371" s="154"/>
      <c r="E33371" s="154"/>
      <c r="F33371" s="154"/>
      <c r="G33371" s="155"/>
      <c r="H33371" s="155"/>
      <c r="I33371" s="154"/>
      <c r="J33371" s="156"/>
      <c r="K33371" s="154"/>
      <c r="L33371" s="168"/>
      <c r="M33371" s="154"/>
      <c r="N33371" s="157"/>
      <c r="O33371" s="157"/>
      <c r="P33371" s="152"/>
      <c r="Q33371" s="154"/>
      <c r="R33371" s="154"/>
      <c r="S33371" s="154"/>
      <c r="T33371" s="154"/>
      <c r="U33371" s="154"/>
      <c r="V33371" s="154"/>
      <c r="W33371" s="154"/>
      <c r="X33371" s="154"/>
      <c r="Y33371" s="154"/>
      <c r="Z33371" s="154"/>
      <c r="AA33371" s="154"/>
      <c r="AB33371" s="169"/>
      <c r="AC33371" s="154"/>
      <c r="AD33371" s="158"/>
      <c r="AE33371" s="154"/>
      <c r="AF33371" s="154"/>
      <c r="AG33371" s="154"/>
      <c r="AH33371" s="154"/>
    </row>
    <row r="33372" spans="1:34">
      <c r="A33372" s="154"/>
      <c r="B33372" s="154"/>
      <c r="C33372" s="154"/>
      <c r="D33372" s="154"/>
      <c r="E33372" s="154"/>
      <c r="F33372" s="154"/>
      <c r="G33372" s="155"/>
      <c r="H33372" s="155"/>
      <c r="I33372" s="154"/>
      <c r="J33372" s="156"/>
      <c r="K33372" s="154"/>
      <c r="L33372" s="168"/>
      <c r="M33372" s="154"/>
      <c r="N33372" s="157"/>
      <c r="O33372" s="157"/>
      <c r="P33372" s="152"/>
      <c r="Q33372" s="154"/>
      <c r="R33372" s="154"/>
      <c r="S33372" s="154"/>
      <c r="T33372" s="154"/>
      <c r="U33372" s="154"/>
      <c r="V33372" s="154"/>
      <c r="W33372" s="154"/>
      <c r="X33372" s="154"/>
      <c r="Y33372" s="154"/>
      <c r="Z33372" s="154"/>
      <c r="AA33372" s="154"/>
      <c r="AB33372" s="169"/>
      <c r="AC33372" s="154"/>
      <c r="AD33372" s="158"/>
      <c r="AE33372" s="154"/>
      <c r="AF33372" s="154"/>
      <c r="AG33372" s="154"/>
      <c r="AH33372" s="154"/>
    </row>
    <row r="33373" spans="1:34">
      <c r="A33373" s="154"/>
      <c r="B33373" s="154"/>
      <c r="C33373" s="154"/>
      <c r="D33373" s="154"/>
      <c r="E33373" s="154"/>
      <c r="F33373" s="154"/>
      <c r="G33373" s="155"/>
      <c r="H33373" s="155"/>
      <c r="I33373" s="154"/>
      <c r="J33373" s="156"/>
      <c r="K33373" s="154"/>
      <c r="L33373" s="168"/>
      <c r="M33373" s="154"/>
      <c r="N33373" s="157"/>
      <c r="O33373" s="157"/>
      <c r="P33373" s="152"/>
      <c r="Q33373" s="154"/>
      <c r="R33373" s="154"/>
      <c r="S33373" s="154"/>
      <c r="T33373" s="154"/>
      <c r="U33373" s="154"/>
      <c r="V33373" s="154"/>
      <c r="W33373" s="154"/>
      <c r="X33373" s="154"/>
      <c r="Y33373" s="154"/>
      <c r="Z33373" s="154"/>
      <c r="AA33373" s="154"/>
      <c r="AB33373" s="169"/>
      <c r="AC33373" s="154"/>
      <c r="AD33373" s="158"/>
      <c r="AE33373" s="154"/>
      <c r="AF33373" s="154"/>
      <c r="AG33373" s="154"/>
      <c r="AH33373" s="154"/>
    </row>
    <row r="33374" spans="1:34">
      <c r="A33374" s="154"/>
      <c r="B33374" s="154"/>
      <c r="C33374" s="154"/>
      <c r="D33374" s="154"/>
      <c r="E33374" s="154"/>
      <c r="F33374" s="154"/>
      <c r="G33374" s="155"/>
      <c r="H33374" s="155"/>
      <c r="I33374" s="154"/>
      <c r="J33374" s="156"/>
      <c r="K33374" s="154"/>
      <c r="L33374" s="168"/>
      <c r="M33374" s="154"/>
      <c r="N33374" s="157"/>
      <c r="O33374" s="157"/>
      <c r="P33374" s="152"/>
      <c r="Q33374" s="154"/>
      <c r="R33374" s="154"/>
      <c r="S33374" s="154"/>
      <c r="T33374" s="154"/>
      <c r="U33374" s="154"/>
      <c r="V33374" s="154"/>
      <c r="W33374" s="154"/>
      <c r="X33374" s="154"/>
      <c r="Y33374" s="154"/>
      <c r="Z33374" s="154"/>
      <c r="AA33374" s="154"/>
      <c r="AB33374" s="169"/>
      <c r="AC33374" s="154"/>
      <c r="AD33374" s="158"/>
      <c r="AE33374" s="154"/>
      <c r="AF33374" s="154"/>
      <c r="AG33374" s="154"/>
      <c r="AH33374" s="154"/>
    </row>
    <row r="33375" spans="1:34">
      <c r="A33375" s="154"/>
      <c r="B33375" s="154"/>
      <c r="C33375" s="154"/>
      <c r="D33375" s="154"/>
      <c r="E33375" s="154"/>
      <c r="F33375" s="154"/>
      <c r="G33375" s="155"/>
      <c r="H33375" s="155"/>
      <c r="I33375" s="154"/>
      <c r="J33375" s="156"/>
      <c r="K33375" s="154"/>
      <c r="L33375" s="168"/>
      <c r="M33375" s="154"/>
      <c r="N33375" s="157"/>
      <c r="O33375" s="157"/>
      <c r="P33375" s="152"/>
      <c r="Q33375" s="154"/>
      <c r="R33375" s="154"/>
      <c r="S33375" s="154"/>
      <c r="T33375" s="154"/>
      <c r="U33375" s="154"/>
      <c r="V33375" s="154"/>
      <c r="W33375" s="154"/>
      <c r="X33375" s="154"/>
      <c r="Y33375" s="154"/>
      <c r="Z33375" s="154"/>
      <c r="AA33375" s="154"/>
      <c r="AB33375" s="169"/>
      <c r="AC33375" s="154"/>
      <c r="AD33375" s="158"/>
      <c r="AE33375" s="154"/>
      <c r="AF33375" s="154"/>
      <c r="AG33375" s="154"/>
      <c r="AH33375" s="154"/>
    </row>
    <row r="33376" spans="1:34">
      <c r="A33376" s="154"/>
      <c r="B33376" s="154"/>
      <c r="C33376" s="154"/>
      <c r="D33376" s="154"/>
      <c r="E33376" s="154"/>
      <c r="F33376" s="154"/>
      <c r="G33376" s="155"/>
      <c r="H33376" s="155"/>
      <c r="I33376" s="154"/>
      <c r="J33376" s="156"/>
      <c r="K33376" s="154"/>
      <c r="L33376" s="168"/>
      <c r="M33376" s="154"/>
      <c r="N33376" s="157"/>
      <c r="O33376" s="157"/>
      <c r="P33376" s="152"/>
      <c r="Q33376" s="154"/>
      <c r="R33376" s="154"/>
      <c r="S33376" s="154"/>
      <c r="T33376" s="154"/>
      <c r="U33376" s="154"/>
      <c r="V33376" s="154"/>
      <c r="W33376" s="154"/>
      <c r="X33376" s="154"/>
      <c r="Y33376" s="154"/>
      <c r="Z33376" s="154"/>
      <c r="AA33376" s="154"/>
      <c r="AB33376" s="169"/>
      <c r="AC33376" s="154"/>
      <c r="AD33376" s="158"/>
      <c r="AE33376" s="154"/>
      <c r="AF33376" s="154"/>
      <c r="AG33376" s="154"/>
      <c r="AH33376" s="154"/>
    </row>
    <row r="33377" spans="1:34">
      <c r="A33377" s="154"/>
      <c r="B33377" s="154"/>
      <c r="C33377" s="154"/>
      <c r="D33377" s="154"/>
      <c r="E33377" s="154"/>
      <c r="F33377" s="154"/>
      <c r="G33377" s="155"/>
      <c r="H33377" s="155"/>
      <c r="I33377" s="154"/>
      <c r="J33377" s="156"/>
      <c r="K33377" s="154"/>
      <c r="L33377" s="168"/>
      <c r="M33377" s="154"/>
      <c r="N33377" s="157"/>
      <c r="O33377" s="157"/>
      <c r="P33377" s="152"/>
      <c r="Q33377" s="154"/>
      <c r="R33377" s="154"/>
      <c r="S33377" s="154"/>
      <c r="T33377" s="154"/>
      <c r="U33377" s="154"/>
      <c r="V33377" s="154"/>
      <c r="W33377" s="154"/>
      <c r="X33377" s="154"/>
      <c r="Y33377" s="154"/>
      <c r="Z33377" s="154"/>
      <c r="AA33377" s="154"/>
      <c r="AB33377" s="169"/>
      <c r="AC33377" s="154"/>
      <c r="AD33377" s="158"/>
      <c r="AE33377" s="154"/>
      <c r="AF33377" s="154"/>
      <c r="AG33377" s="154"/>
      <c r="AH33377" s="154"/>
    </row>
    <row r="33378" spans="1:34">
      <c r="A33378" s="154"/>
      <c r="B33378" s="154"/>
      <c r="C33378" s="154"/>
      <c r="D33378" s="154"/>
      <c r="E33378" s="154"/>
      <c r="F33378" s="154"/>
      <c r="G33378" s="155"/>
      <c r="H33378" s="155"/>
      <c r="I33378" s="154"/>
      <c r="J33378" s="156"/>
      <c r="K33378" s="154"/>
      <c r="L33378" s="168"/>
      <c r="M33378" s="154"/>
      <c r="N33378" s="157"/>
      <c r="O33378" s="157"/>
      <c r="P33378" s="152"/>
      <c r="Q33378" s="154"/>
      <c r="R33378" s="154"/>
      <c r="S33378" s="154"/>
      <c r="T33378" s="154"/>
      <c r="U33378" s="154"/>
      <c r="V33378" s="154"/>
      <c r="W33378" s="154"/>
      <c r="X33378" s="154"/>
      <c r="Y33378" s="154"/>
      <c r="Z33378" s="154"/>
      <c r="AA33378" s="154"/>
      <c r="AB33378" s="169"/>
      <c r="AC33378" s="154"/>
      <c r="AD33378" s="158"/>
      <c r="AE33378" s="154"/>
      <c r="AF33378" s="154"/>
      <c r="AG33378" s="154"/>
      <c r="AH33378" s="154"/>
    </row>
    <row r="33379" spans="1:34">
      <c r="A33379" s="154"/>
      <c r="B33379" s="154"/>
      <c r="C33379" s="154"/>
      <c r="D33379" s="154"/>
      <c r="E33379" s="154"/>
      <c r="F33379" s="154"/>
      <c r="G33379" s="155"/>
      <c r="H33379" s="155"/>
      <c r="I33379" s="154"/>
      <c r="J33379" s="156"/>
      <c r="K33379" s="154"/>
      <c r="L33379" s="168"/>
      <c r="M33379" s="154"/>
      <c r="N33379" s="157"/>
      <c r="O33379" s="157"/>
      <c r="P33379" s="152"/>
      <c r="Q33379" s="154"/>
      <c r="R33379" s="154"/>
      <c r="S33379" s="154"/>
      <c r="T33379" s="154"/>
      <c r="U33379" s="154"/>
      <c r="V33379" s="154"/>
      <c r="W33379" s="154"/>
      <c r="X33379" s="154"/>
      <c r="Y33379" s="154"/>
      <c r="Z33379" s="154"/>
      <c r="AA33379" s="154"/>
      <c r="AB33379" s="169"/>
      <c r="AC33379" s="154"/>
      <c r="AD33379" s="158"/>
      <c r="AE33379" s="154"/>
      <c r="AF33379" s="154"/>
      <c r="AG33379" s="154"/>
      <c r="AH33379" s="154"/>
    </row>
    <row r="33380" spans="1:34">
      <c r="A33380" s="154"/>
      <c r="B33380" s="154"/>
      <c r="C33380" s="154"/>
      <c r="D33380" s="154"/>
      <c r="E33380" s="154"/>
      <c r="F33380" s="154"/>
      <c r="G33380" s="155"/>
      <c r="H33380" s="155"/>
      <c r="I33380" s="154"/>
      <c r="J33380" s="156"/>
      <c r="K33380" s="154"/>
      <c r="L33380" s="168"/>
      <c r="M33380" s="154"/>
      <c r="N33380" s="157"/>
      <c r="O33380" s="157"/>
      <c r="P33380" s="152"/>
      <c r="Q33380" s="154"/>
      <c r="R33380" s="154"/>
      <c r="S33380" s="154"/>
      <c r="T33380" s="154"/>
      <c r="U33380" s="154"/>
      <c r="V33380" s="154"/>
      <c r="W33380" s="154"/>
      <c r="X33380" s="154"/>
      <c r="Y33380" s="154"/>
      <c r="Z33380" s="154"/>
      <c r="AA33380" s="154"/>
      <c r="AB33380" s="169"/>
      <c r="AC33380" s="154"/>
      <c r="AD33380" s="158"/>
      <c r="AE33380" s="154"/>
      <c r="AF33380" s="154"/>
      <c r="AG33380" s="154"/>
      <c r="AH33380" s="154"/>
    </row>
    <row r="33381" spans="1:34">
      <c r="A33381" s="154"/>
      <c r="B33381" s="154"/>
      <c r="C33381" s="154"/>
      <c r="D33381" s="154"/>
      <c r="E33381" s="154"/>
      <c r="F33381" s="154"/>
      <c r="G33381" s="155"/>
      <c r="H33381" s="155"/>
      <c r="I33381" s="154"/>
      <c r="J33381" s="156"/>
      <c r="K33381" s="154"/>
      <c r="L33381" s="168"/>
      <c r="M33381" s="154"/>
      <c r="N33381" s="157"/>
      <c r="O33381" s="157"/>
      <c r="P33381" s="152"/>
      <c r="Q33381" s="154"/>
      <c r="R33381" s="154"/>
      <c r="S33381" s="154"/>
      <c r="T33381" s="154"/>
      <c r="U33381" s="154"/>
      <c r="V33381" s="154"/>
      <c r="W33381" s="154"/>
      <c r="X33381" s="154"/>
      <c r="Y33381" s="154"/>
      <c r="Z33381" s="154"/>
      <c r="AA33381" s="154"/>
      <c r="AB33381" s="169"/>
      <c r="AC33381" s="154"/>
      <c r="AD33381" s="158"/>
      <c r="AE33381" s="154"/>
      <c r="AF33381" s="154"/>
      <c r="AG33381" s="154"/>
      <c r="AH33381" s="154"/>
    </row>
    <row r="33382" spans="1:34">
      <c r="A33382" s="154"/>
      <c r="B33382" s="154"/>
      <c r="C33382" s="154"/>
      <c r="D33382" s="154"/>
      <c r="E33382" s="154"/>
      <c r="F33382" s="154"/>
      <c r="G33382" s="155"/>
      <c r="H33382" s="155"/>
      <c r="I33382" s="154"/>
      <c r="J33382" s="156"/>
      <c r="K33382" s="154"/>
      <c r="L33382" s="168"/>
      <c r="M33382" s="154"/>
      <c r="N33382" s="157"/>
      <c r="O33382" s="157"/>
      <c r="P33382" s="152"/>
      <c r="Q33382" s="154"/>
      <c r="R33382" s="154"/>
      <c r="S33382" s="154"/>
      <c r="T33382" s="154"/>
      <c r="U33382" s="154"/>
      <c r="V33382" s="154"/>
      <c r="W33382" s="154"/>
      <c r="X33382" s="154"/>
      <c r="Y33382" s="154"/>
      <c r="Z33382" s="154"/>
      <c r="AA33382" s="154"/>
      <c r="AB33382" s="169"/>
      <c r="AC33382" s="154"/>
      <c r="AD33382" s="158"/>
      <c r="AE33382" s="154"/>
      <c r="AF33382" s="154"/>
      <c r="AG33382" s="154"/>
      <c r="AH33382" s="154"/>
    </row>
    <row r="33383" spans="1:34">
      <c r="A33383" s="154"/>
      <c r="B33383" s="154"/>
      <c r="C33383" s="154"/>
      <c r="D33383" s="154"/>
      <c r="E33383" s="154"/>
      <c r="F33383" s="154"/>
      <c r="G33383" s="155"/>
      <c r="H33383" s="155"/>
      <c r="I33383" s="154"/>
      <c r="J33383" s="156"/>
      <c r="K33383" s="154"/>
      <c r="L33383" s="168"/>
      <c r="M33383" s="154"/>
      <c r="N33383" s="157"/>
      <c r="O33383" s="157"/>
      <c r="P33383" s="152"/>
      <c r="Q33383" s="154"/>
      <c r="R33383" s="154"/>
      <c r="S33383" s="154"/>
      <c r="T33383" s="154"/>
      <c r="U33383" s="154"/>
      <c r="V33383" s="154"/>
      <c r="W33383" s="154"/>
      <c r="X33383" s="154"/>
      <c r="Y33383" s="154"/>
      <c r="Z33383" s="154"/>
      <c r="AA33383" s="154"/>
      <c r="AB33383" s="169"/>
      <c r="AC33383" s="154"/>
      <c r="AD33383" s="158"/>
      <c r="AE33383" s="154"/>
      <c r="AF33383" s="154"/>
      <c r="AG33383" s="154"/>
      <c r="AH33383" s="154"/>
    </row>
    <row r="33384" spans="1:34">
      <c r="A33384" s="154"/>
      <c r="B33384" s="154"/>
      <c r="C33384" s="154"/>
      <c r="D33384" s="154"/>
      <c r="E33384" s="154"/>
      <c r="F33384" s="154"/>
      <c r="G33384" s="155"/>
      <c r="H33384" s="155"/>
      <c r="I33384" s="154"/>
      <c r="J33384" s="156"/>
      <c r="K33384" s="154"/>
      <c r="L33384" s="168"/>
      <c r="M33384" s="154"/>
      <c r="N33384" s="157"/>
      <c r="O33384" s="157"/>
      <c r="P33384" s="152"/>
      <c r="Q33384" s="154"/>
      <c r="R33384" s="159"/>
      <c r="S33384" s="154"/>
      <c r="T33384" s="154"/>
      <c r="U33384" s="154"/>
      <c r="V33384" s="154"/>
      <c r="W33384" s="154"/>
      <c r="X33384" s="154"/>
      <c r="Y33384" s="154"/>
      <c r="Z33384" s="154"/>
      <c r="AA33384" s="154"/>
      <c r="AB33384" s="169"/>
      <c r="AC33384" s="154"/>
      <c r="AD33384" s="158"/>
      <c r="AE33384" s="154"/>
      <c r="AF33384" s="154"/>
      <c r="AG33384" s="154"/>
      <c r="AH33384" s="154"/>
    </row>
    <row r="33385" spans="1:34">
      <c r="A33385" s="154"/>
      <c r="B33385" s="154"/>
      <c r="C33385" s="154"/>
      <c r="D33385" s="154"/>
      <c r="E33385" s="154"/>
      <c r="F33385" s="154"/>
      <c r="G33385" s="155"/>
      <c r="H33385" s="155"/>
      <c r="I33385" s="154"/>
      <c r="J33385" s="156"/>
      <c r="K33385" s="154"/>
      <c r="L33385" s="168"/>
      <c r="M33385" s="154"/>
      <c r="N33385" s="157"/>
      <c r="O33385" s="157"/>
      <c r="P33385" s="152"/>
      <c r="Q33385" s="154"/>
      <c r="R33385" s="154"/>
      <c r="S33385" s="154"/>
      <c r="T33385" s="154"/>
      <c r="U33385" s="154"/>
      <c r="V33385" s="154"/>
      <c r="W33385" s="154"/>
      <c r="X33385" s="154"/>
      <c r="Y33385" s="154"/>
      <c r="Z33385" s="154"/>
      <c r="AA33385" s="154"/>
      <c r="AB33385" s="169"/>
      <c r="AC33385" s="154"/>
      <c r="AD33385" s="158"/>
      <c r="AE33385" s="154"/>
      <c r="AF33385" s="154"/>
      <c r="AG33385" s="154"/>
      <c r="AH33385" s="154"/>
    </row>
    <row r="33386" spans="1:34">
      <c r="A33386" s="154"/>
      <c r="B33386" s="154"/>
      <c r="C33386" s="154"/>
      <c r="D33386" s="154"/>
      <c r="E33386" s="154"/>
      <c r="F33386" s="154"/>
      <c r="G33386" s="155"/>
      <c r="H33386" s="155"/>
      <c r="I33386" s="154"/>
      <c r="J33386" s="156"/>
      <c r="K33386" s="154"/>
      <c r="L33386" s="168"/>
      <c r="M33386" s="154"/>
      <c r="N33386" s="157"/>
      <c r="O33386" s="157"/>
      <c r="P33386" s="152"/>
      <c r="Q33386" s="154"/>
      <c r="R33386" s="154"/>
      <c r="S33386" s="154"/>
      <c r="T33386" s="154"/>
      <c r="U33386" s="154"/>
      <c r="V33386" s="154"/>
      <c r="W33386" s="154"/>
      <c r="X33386" s="154"/>
      <c r="Y33386" s="154"/>
      <c r="Z33386" s="154"/>
      <c r="AA33386" s="154"/>
      <c r="AB33386" s="169"/>
      <c r="AC33386" s="154"/>
      <c r="AD33386" s="158"/>
      <c r="AE33386" s="154"/>
      <c r="AF33386" s="154"/>
      <c r="AG33386" s="154"/>
      <c r="AH33386" s="154"/>
    </row>
    <row r="33387" spans="1:34">
      <c r="A33387" s="154"/>
      <c r="B33387" s="154"/>
      <c r="C33387" s="154"/>
      <c r="D33387" s="154"/>
      <c r="E33387" s="154"/>
      <c r="F33387" s="154"/>
      <c r="G33387" s="155"/>
      <c r="H33387" s="155"/>
      <c r="I33387" s="154"/>
      <c r="J33387" s="156"/>
      <c r="K33387" s="154"/>
      <c r="L33387" s="168"/>
      <c r="M33387" s="154"/>
      <c r="N33387" s="157"/>
      <c r="O33387" s="157"/>
      <c r="P33387" s="152"/>
      <c r="Q33387" s="154"/>
      <c r="R33387" s="154"/>
      <c r="S33387" s="154"/>
      <c r="T33387" s="154"/>
      <c r="U33387" s="154"/>
      <c r="V33387" s="154"/>
      <c r="W33387" s="154"/>
      <c r="X33387" s="154"/>
      <c r="Y33387" s="154"/>
      <c r="Z33387" s="154"/>
      <c r="AA33387" s="154"/>
      <c r="AB33387" s="169"/>
      <c r="AC33387" s="154"/>
      <c r="AD33387" s="158"/>
      <c r="AE33387" s="154"/>
      <c r="AF33387" s="154"/>
      <c r="AG33387" s="154"/>
      <c r="AH33387" s="154"/>
    </row>
    <row r="33388" spans="1:34">
      <c r="A33388" s="154"/>
      <c r="B33388" s="154"/>
      <c r="C33388" s="154"/>
      <c r="D33388" s="154"/>
      <c r="E33388" s="154"/>
      <c r="F33388" s="154"/>
      <c r="G33388" s="155"/>
      <c r="H33388" s="155"/>
      <c r="I33388" s="154"/>
      <c r="J33388" s="156"/>
      <c r="K33388" s="154"/>
      <c r="L33388" s="168"/>
      <c r="M33388" s="154"/>
      <c r="N33388" s="157"/>
      <c r="O33388" s="157"/>
      <c r="P33388" s="152"/>
      <c r="Q33388" s="154"/>
      <c r="R33388" s="154"/>
      <c r="S33388" s="154"/>
      <c r="T33388" s="154"/>
      <c r="U33388" s="154"/>
      <c r="V33388" s="154"/>
      <c r="W33388" s="154"/>
      <c r="X33388" s="154"/>
      <c r="Y33388" s="154"/>
      <c r="Z33388" s="154"/>
      <c r="AA33388" s="154"/>
      <c r="AB33388" s="169"/>
      <c r="AC33388" s="154"/>
      <c r="AD33388" s="158"/>
      <c r="AE33388" s="154"/>
      <c r="AF33388" s="154"/>
      <c r="AG33388" s="154"/>
      <c r="AH33388" s="154"/>
    </row>
    <row r="33389" spans="1:34">
      <c r="A33389" s="154"/>
      <c r="B33389" s="154"/>
      <c r="C33389" s="154"/>
      <c r="D33389" s="154"/>
      <c r="E33389" s="154"/>
      <c r="F33389" s="154"/>
      <c r="G33389" s="155"/>
      <c r="H33389" s="155"/>
      <c r="I33389" s="154"/>
      <c r="J33389" s="156"/>
      <c r="K33389" s="154"/>
      <c r="L33389" s="168"/>
      <c r="M33389" s="154"/>
      <c r="N33389" s="157"/>
      <c r="O33389" s="157"/>
      <c r="P33389" s="152"/>
      <c r="Q33389" s="154"/>
      <c r="R33389" s="154"/>
      <c r="S33389" s="154"/>
      <c r="T33389" s="154"/>
      <c r="U33389" s="154"/>
      <c r="V33389" s="154"/>
      <c r="W33389" s="154"/>
      <c r="X33389" s="154"/>
      <c r="Y33389" s="154"/>
      <c r="Z33389" s="154"/>
      <c r="AA33389" s="154"/>
      <c r="AB33389" s="169"/>
      <c r="AC33389" s="154"/>
      <c r="AD33389" s="158"/>
      <c r="AE33389" s="154"/>
      <c r="AF33389" s="154"/>
      <c r="AG33389" s="154"/>
      <c r="AH33389" s="154"/>
    </row>
    <row r="33390" spans="1:34">
      <c r="A33390" s="154"/>
      <c r="B33390" s="154"/>
      <c r="C33390" s="154"/>
      <c r="D33390" s="154"/>
      <c r="E33390" s="154"/>
      <c r="F33390" s="154"/>
      <c r="G33390" s="155"/>
      <c r="H33390" s="155"/>
      <c r="I33390" s="154"/>
      <c r="J33390" s="156"/>
      <c r="K33390" s="154"/>
      <c r="L33390" s="168"/>
      <c r="M33390" s="154"/>
      <c r="N33390" s="157"/>
      <c r="O33390" s="157"/>
      <c r="P33390" s="152"/>
      <c r="Q33390" s="154"/>
      <c r="R33390" s="154"/>
      <c r="S33390" s="154"/>
      <c r="T33390" s="154"/>
      <c r="U33390" s="154"/>
      <c r="V33390" s="154"/>
      <c r="W33390" s="154"/>
      <c r="X33390" s="154"/>
      <c r="Y33390" s="154"/>
      <c r="Z33390" s="154"/>
      <c r="AA33390" s="154"/>
      <c r="AB33390" s="169"/>
      <c r="AC33390" s="154"/>
      <c r="AD33390" s="158"/>
      <c r="AE33390" s="154"/>
      <c r="AF33390" s="154"/>
      <c r="AG33390" s="154"/>
      <c r="AH33390" s="154"/>
    </row>
    <row r="33391" spans="1:34">
      <c r="A33391" s="154"/>
      <c r="B33391" s="154"/>
      <c r="C33391" s="154"/>
      <c r="D33391" s="154"/>
      <c r="E33391" s="154"/>
      <c r="F33391" s="154"/>
      <c r="G33391" s="155"/>
      <c r="H33391" s="155"/>
      <c r="I33391" s="154"/>
      <c r="J33391" s="156"/>
      <c r="K33391" s="154"/>
      <c r="L33391" s="168"/>
      <c r="M33391" s="154"/>
      <c r="N33391" s="157"/>
      <c r="O33391" s="157"/>
      <c r="P33391" s="152"/>
      <c r="Q33391" s="154"/>
      <c r="R33391" s="154"/>
      <c r="S33391" s="154"/>
      <c r="T33391" s="154"/>
      <c r="U33391" s="154"/>
      <c r="V33391" s="154"/>
      <c r="W33391" s="154"/>
      <c r="X33391" s="154"/>
      <c r="Y33391" s="154"/>
      <c r="Z33391" s="154"/>
      <c r="AA33391" s="154"/>
      <c r="AB33391" s="169"/>
      <c r="AC33391" s="154"/>
      <c r="AD33391" s="158"/>
      <c r="AE33391" s="154"/>
      <c r="AF33391" s="154"/>
      <c r="AG33391" s="154"/>
      <c r="AH33391" s="154"/>
    </row>
    <row r="33392" spans="1:34">
      <c r="A33392" s="154"/>
      <c r="B33392" s="154"/>
      <c r="C33392" s="154"/>
      <c r="D33392" s="154"/>
      <c r="E33392" s="154"/>
      <c r="F33392" s="154"/>
      <c r="G33392" s="155"/>
      <c r="H33392" s="155"/>
      <c r="I33392" s="154"/>
      <c r="J33392" s="156"/>
      <c r="K33392" s="154"/>
      <c r="L33392" s="168"/>
      <c r="M33392" s="154"/>
      <c r="N33392" s="157"/>
      <c r="O33392" s="157"/>
      <c r="P33392" s="152"/>
      <c r="Q33392" s="154"/>
      <c r="R33392" s="154"/>
      <c r="S33392" s="154"/>
      <c r="T33392" s="154"/>
      <c r="U33392" s="154"/>
      <c r="V33392" s="154"/>
      <c r="W33392" s="154"/>
      <c r="X33392" s="154"/>
      <c r="Y33392" s="154"/>
      <c r="Z33392" s="154"/>
      <c r="AA33392" s="154"/>
      <c r="AB33392" s="169"/>
      <c r="AC33392" s="154"/>
      <c r="AD33392" s="158"/>
      <c r="AE33392" s="154"/>
      <c r="AF33392" s="154"/>
      <c r="AG33392" s="154"/>
      <c r="AH33392" s="154"/>
    </row>
    <row r="33393" spans="1:34">
      <c r="A33393" s="154"/>
      <c r="B33393" s="154"/>
      <c r="C33393" s="154"/>
      <c r="D33393" s="154"/>
      <c r="E33393" s="154"/>
      <c r="F33393" s="154"/>
      <c r="G33393" s="155"/>
      <c r="H33393" s="155"/>
      <c r="I33393" s="154"/>
      <c r="J33393" s="156"/>
      <c r="K33393" s="154"/>
      <c r="L33393" s="168"/>
      <c r="M33393" s="154"/>
      <c r="N33393" s="157"/>
      <c r="O33393" s="157"/>
      <c r="P33393" s="152"/>
      <c r="Q33393" s="154"/>
      <c r="R33393" s="154"/>
      <c r="S33393" s="154"/>
      <c r="T33393" s="154"/>
      <c r="U33393" s="154"/>
      <c r="V33393" s="154"/>
      <c r="W33393" s="154"/>
      <c r="X33393" s="154"/>
      <c r="Y33393" s="154"/>
      <c r="Z33393" s="154"/>
      <c r="AA33393" s="154"/>
      <c r="AB33393" s="169"/>
      <c r="AC33393" s="154"/>
      <c r="AD33393" s="158"/>
      <c r="AE33393" s="154"/>
      <c r="AF33393" s="154"/>
      <c r="AG33393" s="154"/>
      <c r="AH33393" s="154"/>
    </row>
    <row r="33394" spans="1:34">
      <c r="A33394" s="154"/>
      <c r="B33394" s="154"/>
      <c r="C33394" s="154"/>
      <c r="D33394" s="154"/>
      <c r="E33394" s="154"/>
      <c r="F33394" s="154"/>
      <c r="G33394" s="155"/>
      <c r="H33394" s="155"/>
      <c r="I33394" s="154"/>
      <c r="J33394" s="156"/>
      <c r="K33394" s="154"/>
      <c r="L33394" s="168"/>
      <c r="M33394" s="154"/>
      <c r="N33394" s="157"/>
      <c r="O33394" s="157"/>
      <c r="P33394" s="152"/>
      <c r="Q33394" s="154"/>
      <c r="R33394" s="154"/>
      <c r="S33394" s="154"/>
      <c r="T33394" s="154"/>
      <c r="U33394" s="154"/>
      <c r="V33394" s="154"/>
      <c r="W33394" s="154"/>
      <c r="X33394" s="154"/>
      <c r="Y33394" s="154"/>
      <c r="Z33394" s="154"/>
      <c r="AA33394" s="154"/>
      <c r="AB33394" s="169"/>
      <c r="AC33394" s="154"/>
      <c r="AD33394" s="158"/>
      <c r="AE33394" s="154"/>
      <c r="AF33394" s="154"/>
      <c r="AG33394" s="154"/>
      <c r="AH33394" s="154"/>
    </row>
    <row r="33395" spans="1:34">
      <c r="A33395" s="154"/>
      <c r="B33395" s="154"/>
      <c r="C33395" s="154"/>
      <c r="D33395" s="154"/>
      <c r="E33395" s="154"/>
      <c r="F33395" s="154"/>
      <c r="G33395" s="155"/>
      <c r="H33395" s="155"/>
      <c r="I33395" s="154"/>
      <c r="J33395" s="156"/>
      <c r="K33395" s="154"/>
      <c r="L33395" s="168"/>
      <c r="M33395" s="154"/>
      <c r="N33395" s="157"/>
      <c r="O33395" s="157"/>
      <c r="P33395" s="152"/>
      <c r="Q33395" s="154"/>
      <c r="R33395" s="154"/>
      <c r="S33395" s="154"/>
      <c r="T33395" s="154"/>
      <c r="U33395" s="154"/>
      <c r="V33395" s="154"/>
      <c r="W33395" s="154"/>
      <c r="X33395" s="154"/>
      <c r="Y33395" s="154"/>
      <c r="Z33395" s="154"/>
      <c r="AA33395" s="154"/>
      <c r="AB33395" s="169"/>
      <c r="AC33395" s="154"/>
      <c r="AD33395" s="158"/>
      <c r="AE33395" s="154"/>
      <c r="AF33395" s="154"/>
      <c r="AG33395" s="154"/>
      <c r="AH33395" s="154"/>
    </row>
    <row r="33396" spans="1:34">
      <c r="A33396" s="154"/>
      <c r="B33396" s="154"/>
      <c r="C33396" s="154"/>
      <c r="D33396" s="154"/>
      <c r="E33396" s="154"/>
      <c r="F33396" s="154"/>
      <c r="G33396" s="155"/>
      <c r="H33396" s="155"/>
      <c r="I33396" s="154"/>
      <c r="J33396" s="156"/>
      <c r="K33396" s="154"/>
      <c r="L33396" s="168"/>
      <c r="M33396" s="154"/>
      <c r="N33396" s="157"/>
      <c r="O33396" s="157"/>
      <c r="P33396" s="152"/>
      <c r="Q33396" s="154"/>
      <c r="R33396" s="154"/>
      <c r="S33396" s="154"/>
      <c r="T33396" s="154"/>
      <c r="U33396" s="154"/>
      <c r="V33396" s="154"/>
      <c r="W33396" s="154"/>
      <c r="X33396" s="154"/>
      <c r="Y33396" s="154"/>
      <c r="Z33396" s="154"/>
      <c r="AA33396" s="154"/>
      <c r="AB33396" s="169"/>
      <c r="AC33396" s="154"/>
      <c r="AD33396" s="158"/>
      <c r="AE33396" s="154"/>
      <c r="AF33396" s="154"/>
      <c r="AG33396" s="154"/>
      <c r="AH33396" s="154"/>
    </row>
    <row r="33397" spans="1:34">
      <c r="A33397" s="154"/>
      <c r="B33397" s="154"/>
      <c r="C33397" s="154"/>
      <c r="D33397" s="154"/>
      <c r="E33397" s="154"/>
      <c r="F33397" s="154"/>
      <c r="G33397" s="155"/>
      <c r="H33397" s="155"/>
      <c r="I33397" s="154"/>
      <c r="J33397" s="156"/>
      <c r="K33397" s="154"/>
      <c r="L33397" s="168"/>
      <c r="M33397" s="154"/>
      <c r="N33397" s="157"/>
      <c r="O33397" s="157"/>
      <c r="P33397" s="152"/>
      <c r="Q33397" s="154"/>
      <c r="R33397" s="154"/>
      <c r="S33397" s="154"/>
      <c r="T33397" s="154"/>
      <c r="U33397" s="154"/>
      <c r="V33397" s="154"/>
      <c r="W33397" s="154"/>
      <c r="X33397" s="154"/>
      <c r="Y33397" s="154"/>
      <c r="Z33397" s="154"/>
      <c r="AA33397" s="154"/>
      <c r="AB33397" s="169"/>
      <c r="AC33397" s="154"/>
      <c r="AD33397" s="158"/>
      <c r="AE33397" s="154"/>
      <c r="AF33397" s="154"/>
      <c r="AG33397" s="154"/>
      <c r="AH33397" s="154"/>
    </row>
    <row r="33398" spans="1:34">
      <c r="A33398" s="154"/>
      <c r="B33398" s="154"/>
      <c r="C33398" s="154"/>
      <c r="D33398" s="154"/>
      <c r="E33398" s="154"/>
      <c r="F33398" s="154"/>
      <c r="G33398" s="155"/>
      <c r="H33398" s="155"/>
      <c r="I33398" s="154"/>
      <c r="J33398" s="156"/>
      <c r="K33398" s="154"/>
      <c r="L33398" s="168"/>
      <c r="M33398" s="154"/>
      <c r="N33398" s="157"/>
      <c r="O33398" s="157"/>
      <c r="P33398" s="152"/>
      <c r="Q33398" s="154"/>
      <c r="R33398" s="154"/>
      <c r="S33398" s="154"/>
      <c r="T33398" s="154"/>
      <c r="U33398" s="154"/>
      <c r="V33398" s="154"/>
      <c r="W33398" s="154"/>
      <c r="X33398" s="154"/>
      <c r="Y33398" s="154"/>
      <c r="Z33398" s="154"/>
      <c r="AA33398" s="154"/>
      <c r="AB33398" s="169"/>
      <c r="AC33398" s="154"/>
      <c r="AD33398" s="158"/>
      <c r="AE33398" s="154"/>
      <c r="AF33398" s="154"/>
      <c r="AG33398" s="154"/>
      <c r="AH33398" s="154"/>
    </row>
    <row r="33399" spans="1:34">
      <c r="A33399" s="154"/>
      <c r="B33399" s="154"/>
      <c r="C33399" s="154"/>
      <c r="D33399" s="154"/>
      <c r="E33399" s="154"/>
      <c r="F33399" s="154"/>
      <c r="G33399" s="155"/>
      <c r="H33399" s="155"/>
      <c r="I33399" s="154"/>
      <c r="J33399" s="156"/>
      <c r="K33399" s="154"/>
      <c r="L33399" s="168"/>
      <c r="M33399" s="154"/>
      <c r="N33399" s="157"/>
      <c r="O33399" s="157"/>
      <c r="P33399" s="152"/>
      <c r="Q33399" s="154"/>
      <c r="R33399" s="154"/>
      <c r="S33399" s="154"/>
      <c r="T33399" s="154"/>
      <c r="U33399" s="154"/>
      <c r="V33399" s="154"/>
      <c r="W33399" s="154"/>
      <c r="X33399" s="154"/>
      <c r="Y33399" s="154"/>
      <c r="Z33399" s="154"/>
      <c r="AA33399" s="154"/>
      <c r="AB33399" s="169"/>
      <c r="AC33399" s="154"/>
      <c r="AD33399" s="158"/>
      <c r="AE33399" s="154"/>
      <c r="AF33399" s="154"/>
      <c r="AG33399" s="154"/>
      <c r="AH33399" s="154"/>
    </row>
    <row r="33400" spans="1:34">
      <c r="A33400" s="154"/>
      <c r="B33400" s="154"/>
      <c r="C33400" s="154"/>
      <c r="D33400" s="154"/>
      <c r="E33400" s="154"/>
      <c r="F33400" s="154"/>
      <c r="G33400" s="155"/>
      <c r="H33400" s="155"/>
      <c r="I33400" s="154"/>
      <c r="J33400" s="156"/>
      <c r="K33400" s="154"/>
      <c r="L33400" s="168"/>
      <c r="M33400" s="154"/>
      <c r="N33400" s="157"/>
      <c r="O33400" s="157"/>
      <c r="P33400" s="152"/>
      <c r="Q33400" s="154"/>
      <c r="R33400" s="154"/>
      <c r="S33400" s="154"/>
      <c r="T33400" s="154"/>
      <c r="U33400" s="154"/>
      <c r="V33400" s="154"/>
      <c r="W33400" s="154"/>
      <c r="X33400" s="154"/>
      <c r="Y33400" s="154"/>
      <c r="Z33400" s="154"/>
      <c r="AA33400" s="154"/>
      <c r="AB33400" s="169"/>
      <c r="AC33400" s="154"/>
      <c r="AD33400" s="158"/>
      <c r="AE33400" s="154"/>
      <c r="AF33400" s="154"/>
      <c r="AG33400" s="154"/>
      <c r="AH33400" s="154"/>
    </row>
    <row r="33401" spans="1:34">
      <c r="A33401" s="154"/>
      <c r="B33401" s="154"/>
      <c r="C33401" s="154"/>
      <c r="D33401" s="154"/>
      <c r="E33401" s="154"/>
      <c r="F33401" s="154"/>
      <c r="G33401" s="155"/>
      <c r="H33401" s="155"/>
      <c r="I33401" s="154"/>
      <c r="J33401" s="156"/>
      <c r="K33401" s="154"/>
      <c r="L33401" s="168"/>
      <c r="M33401" s="154"/>
      <c r="N33401" s="157"/>
      <c r="O33401" s="157"/>
      <c r="P33401" s="152"/>
      <c r="Q33401" s="154"/>
      <c r="R33401" s="154"/>
      <c r="S33401" s="154"/>
      <c r="T33401" s="154"/>
      <c r="U33401" s="154"/>
      <c r="V33401" s="154"/>
      <c r="W33401" s="154"/>
      <c r="X33401" s="154"/>
      <c r="Y33401" s="154"/>
      <c r="Z33401" s="154"/>
      <c r="AA33401" s="154"/>
      <c r="AB33401" s="169"/>
      <c r="AC33401" s="154"/>
      <c r="AD33401" s="158"/>
      <c r="AE33401" s="154"/>
      <c r="AF33401" s="154"/>
      <c r="AG33401" s="154"/>
      <c r="AH33401" s="154"/>
    </row>
    <row r="33402" spans="1:34">
      <c r="A33402" s="154"/>
      <c r="B33402" s="154"/>
      <c r="C33402" s="154"/>
      <c r="D33402" s="154"/>
      <c r="E33402" s="154"/>
      <c r="F33402" s="154"/>
      <c r="G33402" s="155"/>
      <c r="H33402" s="155"/>
      <c r="I33402" s="154"/>
      <c r="J33402" s="156"/>
      <c r="K33402" s="154"/>
      <c r="L33402" s="168"/>
      <c r="M33402" s="154"/>
      <c r="N33402" s="157"/>
      <c r="O33402" s="157"/>
      <c r="P33402" s="152"/>
      <c r="Q33402" s="154"/>
      <c r="R33402" s="154"/>
      <c r="S33402" s="154"/>
      <c r="T33402" s="154"/>
      <c r="U33402" s="154"/>
      <c r="V33402" s="154"/>
      <c r="W33402" s="154"/>
      <c r="X33402" s="154"/>
      <c r="Y33402" s="154"/>
      <c r="Z33402" s="154"/>
      <c r="AA33402" s="154"/>
      <c r="AB33402" s="169"/>
      <c r="AC33402" s="154"/>
      <c r="AD33402" s="158"/>
      <c r="AE33402" s="154"/>
      <c r="AF33402" s="154"/>
      <c r="AG33402" s="154"/>
      <c r="AH33402" s="154"/>
    </row>
    <row r="33403" spans="1:34">
      <c r="A33403" s="154"/>
      <c r="B33403" s="154"/>
      <c r="C33403" s="154"/>
      <c r="D33403" s="154"/>
      <c r="E33403" s="154"/>
      <c r="F33403" s="154"/>
      <c r="G33403" s="155"/>
      <c r="H33403" s="155"/>
      <c r="I33403" s="154"/>
      <c r="J33403" s="156"/>
      <c r="K33403" s="154"/>
      <c r="L33403" s="168"/>
      <c r="M33403" s="154"/>
      <c r="N33403" s="157"/>
      <c r="O33403" s="157"/>
      <c r="P33403" s="152"/>
      <c r="Q33403" s="154"/>
      <c r="R33403" s="154"/>
      <c r="S33403" s="154"/>
      <c r="T33403" s="154"/>
      <c r="U33403" s="154"/>
      <c r="V33403" s="154"/>
      <c r="W33403" s="154"/>
      <c r="X33403" s="154"/>
      <c r="Y33403" s="154"/>
      <c r="Z33403" s="154"/>
      <c r="AA33403" s="154"/>
      <c r="AB33403" s="169"/>
      <c r="AC33403" s="154"/>
      <c r="AD33403" s="158"/>
      <c r="AE33403" s="154"/>
      <c r="AF33403" s="154"/>
      <c r="AG33403" s="154"/>
      <c r="AH33403" s="154"/>
    </row>
    <row r="33404" spans="1:34">
      <c r="A33404" s="154"/>
      <c r="B33404" s="154"/>
      <c r="C33404" s="154"/>
      <c r="D33404" s="154"/>
      <c r="E33404" s="154"/>
      <c r="F33404" s="154"/>
      <c r="G33404" s="155"/>
      <c r="H33404" s="155"/>
      <c r="I33404" s="154"/>
      <c r="J33404" s="156"/>
      <c r="K33404" s="154"/>
      <c r="L33404" s="168"/>
      <c r="M33404" s="154"/>
      <c r="N33404" s="157"/>
      <c r="O33404" s="157"/>
      <c r="P33404" s="152"/>
      <c r="Q33404" s="154"/>
      <c r="R33404" s="154"/>
      <c r="S33404" s="154"/>
      <c r="T33404" s="154"/>
      <c r="U33404" s="154"/>
      <c r="V33404" s="154"/>
      <c r="W33404" s="154"/>
      <c r="X33404" s="154"/>
      <c r="Y33404" s="154"/>
      <c r="Z33404" s="154"/>
      <c r="AA33404" s="154"/>
      <c r="AB33404" s="169"/>
      <c r="AC33404" s="154"/>
      <c r="AD33404" s="158"/>
      <c r="AE33404" s="154"/>
      <c r="AF33404" s="154"/>
      <c r="AG33404" s="154"/>
      <c r="AH33404" s="154"/>
    </row>
    <row r="33405" spans="1:34">
      <c r="A33405" s="154"/>
      <c r="B33405" s="154"/>
      <c r="C33405" s="154"/>
      <c r="D33405" s="154"/>
      <c r="E33405" s="154"/>
      <c r="F33405" s="154"/>
      <c r="G33405" s="155"/>
      <c r="H33405" s="155"/>
      <c r="I33405" s="154"/>
      <c r="J33405" s="156"/>
      <c r="K33405" s="154"/>
      <c r="L33405" s="168"/>
      <c r="M33405" s="154"/>
      <c r="N33405" s="157"/>
      <c r="O33405" s="157"/>
      <c r="P33405" s="152"/>
      <c r="Q33405" s="154"/>
      <c r="R33405" s="154"/>
      <c r="S33405" s="154"/>
      <c r="T33405" s="154"/>
      <c r="U33405" s="154"/>
      <c r="V33405" s="154"/>
      <c r="W33405" s="154"/>
      <c r="X33405" s="154"/>
      <c r="Y33405" s="154"/>
      <c r="Z33405" s="154"/>
      <c r="AA33405" s="154"/>
      <c r="AB33405" s="169"/>
      <c r="AC33405" s="154"/>
      <c r="AD33405" s="158"/>
      <c r="AE33405" s="154"/>
      <c r="AF33405" s="154"/>
      <c r="AG33405" s="154"/>
      <c r="AH33405" s="154"/>
    </row>
    <row r="33406" spans="1:34">
      <c r="A33406" s="154"/>
      <c r="B33406" s="154"/>
      <c r="C33406" s="154"/>
      <c r="D33406" s="154"/>
      <c r="E33406" s="154"/>
      <c r="F33406" s="154"/>
      <c r="G33406" s="155"/>
      <c r="H33406" s="155"/>
      <c r="I33406" s="154"/>
      <c r="J33406" s="156"/>
      <c r="K33406" s="154"/>
      <c r="L33406" s="168"/>
      <c r="M33406" s="154"/>
      <c r="N33406" s="157"/>
      <c r="O33406" s="157"/>
      <c r="P33406" s="152"/>
      <c r="Q33406" s="154"/>
      <c r="R33406" s="154"/>
      <c r="S33406" s="154"/>
      <c r="T33406" s="154"/>
      <c r="U33406" s="154"/>
      <c r="V33406" s="154"/>
      <c r="W33406" s="154"/>
      <c r="X33406" s="154"/>
      <c r="Y33406" s="154"/>
      <c r="Z33406" s="154"/>
      <c r="AA33406" s="154"/>
      <c r="AB33406" s="169"/>
      <c r="AC33406" s="154"/>
      <c r="AD33406" s="158"/>
      <c r="AE33406" s="154"/>
      <c r="AF33406" s="154"/>
      <c r="AG33406" s="154"/>
      <c r="AH33406" s="154"/>
    </row>
    <row r="33407" spans="1:34">
      <c r="A33407" s="154"/>
      <c r="B33407" s="154"/>
      <c r="C33407" s="154"/>
      <c r="D33407" s="154"/>
      <c r="E33407" s="154"/>
      <c r="F33407" s="154"/>
      <c r="G33407" s="155"/>
      <c r="H33407" s="155"/>
      <c r="I33407" s="154"/>
      <c r="J33407" s="156"/>
      <c r="K33407" s="154"/>
      <c r="L33407" s="168"/>
      <c r="M33407" s="154"/>
      <c r="N33407" s="157"/>
      <c r="O33407" s="157"/>
      <c r="P33407" s="152"/>
      <c r="Q33407" s="154"/>
      <c r="R33407" s="154"/>
      <c r="S33407" s="154"/>
      <c r="T33407" s="154"/>
      <c r="U33407" s="154"/>
      <c r="V33407" s="154"/>
      <c r="W33407" s="154"/>
      <c r="X33407" s="154"/>
      <c r="Y33407" s="154"/>
      <c r="Z33407" s="154"/>
      <c r="AA33407" s="154"/>
      <c r="AB33407" s="169"/>
      <c r="AC33407" s="154"/>
      <c r="AD33407" s="158"/>
      <c r="AE33407" s="154"/>
      <c r="AF33407" s="154"/>
      <c r="AG33407" s="154"/>
      <c r="AH33407" s="154"/>
    </row>
    <row r="33408" spans="1:34">
      <c r="A33408" s="154"/>
      <c r="B33408" s="154"/>
      <c r="C33408" s="154"/>
      <c r="D33408" s="154"/>
      <c r="E33408" s="154"/>
      <c r="F33408" s="154"/>
      <c r="G33408" s="155"/>
      <c r="H33408" s="155"/>
      <c r="I33408" s="154"/>
      <c r="J33408" s="156"/>
      <c r="K33408" s="154"/>
      <c r="L33408" s="168"/>
      <c r="M33408" s="154"/>
      <c r="N33408" s="157"/>
      <c r="O33408" s="157"/>
      <c r="P33408" s="152"/>
      <c r="Q33408" s="154"/>
      <c r="R33408" s="154"/>
      <c r="S33408" s="154"/>
      <c r="T33408" s="154"/>
      <c r="U33408" s="154"/>
      <c r="V33408" s="154"/>
      <c r="W33408" s="154"/>
      <c r="X33408" s="154"/>
      <c r="Y33408" s="154"/>
      <c r="Z33408" s="154"/>
      <c r="AA33408" s="154"/>
      <c r="AB33408" s="169"/>
      <c r="AC33408" s="154"/>
      <c r="AD33408" s="158"/>
      <c r="AE33408" s="154"/>
      <c r="AF33408" s="154"/>
      <c r="AG33408" s="154"/>
      <c r="AH33408" s="154"/>
    </row>
    <row r="33409" spans="1:34">
      <c r="A33409" s="154"/>
      <c r="B33409" s="154"/>
      <c r="C33409" s="154"/>
      <c r="D33409" s="154"/>
      <c r="E33409" s="154"/>
      <c r="F33409" s="154"/>
      <c r="G33409" s="155"/>
      <c r="H33409" s="155"/>
      <c r="I33409" s="154"/>
      <c r="J33409" s="156"/>
      <c r="K33409" s="154"/>
      <c r="L33409" s="168"/>
      <c r="M33409" s="154"/>
      <c r="N33409" s="157"/>
      <c r="O33409" s="157"/>
      <c r="P33409" s="152"/>
      <c r="Q33409" s="154"/>
      <c r="R33409" s="154"/>
      <c r="S33409" s="154"/>
      <c r="T33409" s="154"/>
      <c r="U33409" s="154"/>
      <c r="V33409" s="154"/>
      <c r="W33409" s="154"/>
      <c r="X33409" s="154"/>
      <c r="Y33409" s="154"/>
      <c r="Z33409" s="154"/>
      <c r="AA33409" s="154"/>
      <c r="AB33409" s="169"/>
      <c r="AC33409" s="154"/>
      <c r="AD33409" s="158"/>
      <c r="AE33409" s="154"/>
      <c r="AF33409" s="154"/>
      <c r="AG33409" s="154"/>
      <c r="AH33409" s="154"/>
    </row>
    <row r="33410" spans="1:34">
      <c r="A33410" s="154"/>
      <c r="B33410" s="154"/>
      <c r="C33410" s="154"/>
      <c r="D33410" s="154"/>
      <c r="E33410" s="154"/>
      <c r="F33410" s="154"/>
      <c r="G33410" s="155"/>
      <c r="H33410" s="155"/>
      <c r="I33410" s="154"/>
      <c r="J33410" s="156"/>
      <c r="K33410" s="154"/>
      <c r="L33410" s="168"/>
      <c r="M33410" s="154"/>
      <c r="N33410" s="157"/>
      <c r="O33410" s="157"/>
      <c r="P33410" s="152"/>
      <c r="Q33410" s="154"/>
      <c r="R33410" s="154"/>
      <c r="S33410" s="154"/>
      <c r="T33410" s="154"/>
      <c r="U33410" s="154"/>
      <c r="V33410" s="154"/>
      <c r="W33410" s="154"/>
      <c r="X33410" s="154"/>
      <c r="Y33410" s="154"/>
      <c r="Z33410" s="154"/>
      <c r="AA33410" s="154"/>
      <c r="AB33410" s="169"/>
      <c r="AC33410" s="154"/>
      <c r="AD33410" s="158"/>
      <c r="AE33410" s="154"/>
      <c r="AF33410" s="154"/>
      <c r="AG33410" s="154"/>
      <c r="AH33410" s="154"/>
    </row>
    <row r="33411" spans="1:34">
      <c r="A33411" s="154"/>
      <c r="B33411" s="154"/>
      <c r="C33411" s="154"/>
      <c r="D33411" s="154"/>
      <c r="E33411" s="154"/>
      <c r="F33411" s="154"/>
      <c r="G33411" s="155"/>
      <c r="H33411" s="155"/>
      <c r="I33411" s="154"/>
      <c r="J33411" s="156"/>
      <c r="K33411" s="154"/>
      <c r="L33411" s="168"/>
      <c r="M33411" s="154"/>
      <c r="N33411" s="157"/>
      <c r="O33411" s="157"/>
      <c r="P33411" s="152"/>
      <c r="Q33411" s="154"/>
      <c r="R33411" s="154"/>
      <c r="S33411" s="154"/>
      <c r="T33411" s="154"/>
      <c r="U33411" s="154"/>
      <c r="V33411" s="154"/>
      <c r="W33411" s="154"/>
      <c r="X33411" s="154"/>
      <c r="Y33411" s="154"/>
      <c r="Z33411" s="154"/>
      <c r="AA33411" s="154"/>
      <c r="AB33411" s="169"/>
      <c r="AC33411" s="154"/>
      <c r="AD33411" s="158"/>
      <c r="AE33411" s="154"/>
      <c r="AF33411" s="154"/>
      <c r="AG33411" s="154"/>
      <c r="AH33411" s="154"/>
    </row>
    <row r="33412" spans="1:34">
      <c r="A33412" s="154"/>
      <c r="B33412" s="154"/>
      <c r="C33412" s="154"/>
      <c r="D33412" s="154"/>
      <c r="E33412" s="154"/>
      <c r="F33412" s="154"/>
      <c r="G33412" s="155"/>
      <c r="H33412" s="155"/>
      <c r="I33412" s="154"/>
      <c r="J33412" s="156"/>
      <c r="K33412" s="154"/>
      <c r="L33412" s="168"/>
      <c r="M33412" s="154"/>
      <c r="N33412" s="157"/>
      <c r="O33412" s="157"/>
      <c r="P33412" s="152"/>
      <c r="Q33412" s="154"/>
      <c r="R33412" s="154"/>
      <c r="S33412" s="154"/>
      <c r="T33412" s="154"/>
      <c r="U33412" s="154"/>
      <c r="V33412" s="154"/>
      <c r="W33412" s="154"/>
      <c r="X33412" s="154"/>
      <c r="Y33412" s="154"/>
      <c r="Z33412" s="154"/>
      <c r="AA33412" s="154"/>
      <c r="AB33412" s="169"/>
      <c r="AC33412" s="154"/>
      <c r="AD33412" s="158"/>
      <c r="AE33412" s="154"/>
      <c r="AF33412" s="154"/>
      <c r="AG33412" s="154"/>
      <c r="AH33412" s="154"/>
    </row>
    <row r="33413" spans="1:34">
      <c r="A33413" s="154"/>
      <c r="B33413" s="154"/>
      <c r="C33413" s="154"/>
      <c r="D33413" s="154"/>
      <c r="E33413" s="154"/>
      <c r="F33413" s="154"/>
      <c r="G33413" s="155"/>
      <c r="H33413" s="155"/>
      <c r="I33413" s="154"/>
      <c r="J33413" s="156"/>
      <c r="K33413" s="154"/>
      <c r="L33413" s="168"/>
      <c r="M33413" s="154"/>
      <c r="N33413" s="157"/>
      <c r="O33413" s="157"/>
      <c r="P33413" s="152"/>
      <c r="Q33413" s="154"/>
      <c r="R33413" s="154"/>
      <c r="S33413" s="154"/>
      <c r="T33413" s="154"/>
      <c r="U33413" s="154"/>
      <c r="V33413" s="154"/>
      <c r="W33413" s="154"/>
      <c r="X33413" s="154"/>
      <c r="Y33413" s="154"/>
      <c r="Z33413" s="154"/>
      <c r="AA33413" s="154"/>
      <c r="AB33413" s="169"/>
      <c r="AC33413" s="154"/>
      <c r="AD33413" s="158"/>
      <c r="AE33413" s="154"/>
      <c r="AF33413" s="154"/>
      <c r="AG33413" s="154"/>
      <c r="AH33413" s="154"/>
    </row>
    <row r="33414" spans="1:34">
      <c r="A33414" s="154"/>
      <c r="B33414" s="154"/>
      <c r="C33414" s="154"/>
      <c r="D33414" s="154"/>
      <c r="E33414" s="154"/>
      <c r="F33414" s="154"/>
      <c r="G33414" s="155"/>
      <c r="H33414" s="155"/>
      <c r="I33414" s="154"/>
      <c r="J33414" s="156"/>
      <c r="K33414" s="154"/>
      <c r="L33414" s="168"/>
      <c r="M33414" s="154"/>
      <c r="N33414" s="157"/>
      <c r="O33414" s="157"/>
      <c r="P33414" s="152"/>
      <c r="Q33414" s="154"/>
      <c r="R33414" s="154"/>
      <c r="S33414" s="154"/>
      <c r="T33414" s="154"/>
      <c r="U33414" s="154"/>
      <c r="V33414" s="154"/>
      <c r="W33414" s="154"/>
      <c r="X33414" s="154"/>
      <c r="Y33414" s="154"/>
      <c r="Z33414" s="154"/>
      <c r="AA33414" s="154"/>
      <c r="AB33414" s="169"/>
      <c r="AC33414" s="154"/>
      <c r="AD33414" s="158"/>
      <c r="AE33414" s="154"/>
      <c r="AF33414" s="154"/>
      <c r="AG33414" s="154"/>
      <c r="AH33414" s="154"/>
    </row>
    <row r="33415" spans="1:34">
      <c r="A33415" s="154"/>
      <c r="B33415" s="154"/>
      <c r="C33415" s="154"/>
      <c r="D33415" s="154"/>
      <c r="E33415" s="154"/>
      <c r="F33415" s="154"/>
      <c r="G33415" s="155"/>
      <c r="H33415" s="155"/>
      <c r="I33415" s="154"/>
      <c r="J33415" s="156"/>
      <c r="K33415" s="154"/>
      <c r="L33415" s="168"/>
      <c r="M33415" s="154"/>
      <c r="N33415" s="157"/>
      <c r="O33415" s="157"/>
      <c r="P33415" s="152"/>
      <c r="Q33415" s="154"/>
      <c r="R33415" s="154"/>
      <c r="S33415" s="154"/>
      <c r="T33415" s="154"/>
      <c r="U33415" s="154"/>
      <c r="V33415" s="154"/>
      <c r="W33415" s="154"/>
      <c r="X33415" s="154"/>
      <c r="Y33415" s="154"/>
      <c r="Z33415" s="154"/>
      <c r="AA33415" s="154"/>
      <c r="AB33415" s="169"/>
      <c r="AC33415" s="154"/>
      <c r="AD33415" s="158"/>
      <c r="AE33415" s="154"/>
      <c r="AF33415" s="154"/>
      <c r="AG33415" s="154"/>
      <c r="AH33415" s="154"/>
    </row>
    <row r="33416" spans="1:34">
      <c r="A33416" s="154"/>
      <c r="B33416" s="154"/>
      <c r="C33416" s="154"/>
      <c r="D33416" s="154"/>
      <c r="E33416" s="154"/>
      <c r="F33416" s="154"/>
      <c r="G33416" s="155"/>
      <c r="H33416" s="155"/>
      <c r="I33416" s="154"/>
      <c r="J33416" s="156"/>
      <c r="K33416" s="154"/>
      <c r="L33416" s="168"/>
      <c r="M33416" s="154"/>
      <c r="N33416" s="157"/>
      <c r="O33416" s="157"/>
      <c r="P33416" s="152"/>
      <c r="Q33416" s="154"/>
      <c r="R33416" s="154"/>
      <c r="S33416" s="154"/>
      <c r="T33416" s="154"/>
      <c r="U33416" s="154"/>
      <c r="V33416" s="154"/>
      <c r="W33416" s="154"/>
      <c r="X33416" s="154"/>
      <c r="Y33416" s="154"/>
      <c r="Z33416" s="154"/>
      <c r="AA33416" s="154"/>
      <c r="AB33416" s="169"/>
      <c r="AC33416" s="154"/>
      <c r="AD33416" s="158"/>
      <c r="AE33416" s="154"/>
      <c r="AF33416" s="154"/>
      <c r="AG33416" s="154"/>
      <c r="AH33416" s="154"/>
    </row>
    <row r="33417" spans="1:34">
      <c r="A33417" s="154"/>
      <c r="B33417" s="154"/>
      <c r="C33417" s="154"/>
      <c r="D33417" s="154"/>
      <c r="E33417" s="154"/>
      <c r="F33417" s="154"/>
      <c r="G33417" s="155"/>
      <c r="H33417" s="155"/>
      <c r="I33417" s="154"/>
      <c r="J33417" s="156"/>
      <c r="K33417" s="154"/>
      <c r="L33417" s="168"/>
      <c r="M33417" s="154"/>
      <c r="N33417" s="157"/>
      <c r="O33417" s="157"/>
      <c r="P33417" s="152"/>
      <c r="Q33417" s="154"/>
      <c r="R33417" s="154"/>
      <c r="S33417" s="154"/>
      <c r="T33417" s="154"/>
      <c r="U33417" s="154"/>
      <c r="V33417" s="154"/>
      <c r="W33417" s="154"/>
      <c r="X33417" s="154"/>
      <c r="Y33417" s="154"/>
      <c r="Z33417" s="154"/>
      <c r="AA33417" s="154"/>
      <c r="AB33417" s="169"/>
      <c r="AC33417" s="154"/>
      <c r="AD33417" s="158"/>
      <c r="AE33417" s="154"/>
      <c r="AF33417" s="154"/>
      <c r="AG33417" s="154"/>
      <c r="AH33417" s="154"/>
    </row>
    <row r="33418" spans="1:34">
      <c r="A33418" s="154"/>
      <c r="B33418" s="154"/>
      <c r="C33418" s="154"/>
      <c r="D33418" s="154"/>
      <c r="E33418" s="154"/>
      <c r="F33418" s="154"/>
      <c r="G33418" s="155"/>
      <c r="H33418" s="155"/>
      <c r="I33418" s="154"/>
      <c r="J33418" s="156"/>
      <c r="K33418" s="154"/>
      <c r="L33418" s="168"/>
      <c r="M33418" s="154"/>
      <c r="N33418" s="157"/>
      <c r="O33418" s="157"/>
      <c r="P33418" s="152"/>
      <c r="Q33418" s="154"/>
      <c r="R33418" s="154"/>
      <c r="S33418" s="154"/>
      <c r="T33418" s="154"/>
      <c r="U33418" s="154"/>
      <c r="V33418" s="154"/>
      <c r="W33418" s="154"/>
      <c r="X33418" s="154"/>
      <c r="Y33418" s="154"/>
      <c r="Z33418" s="154"/>
      <c r="AA33418" s="154"/>
      <c r="AB33418" s="169"/>
      <c r="AC33418" s="154"/>
      <c r="AD33418" s="158"/>
      <c r="AE33418" s="154"/>
      <c r="AF33418" s="154"/>
      <c r="AG33418" s="154"/>
      <c r="AH33418" s="154"/>
    </row>
    <row r="33419" spans="1:34">
      <c r="A33419" s="154"/>
      <c r="B33419" s="154"/>
      <c r="C33419" s="154"/>
      <c r="D33419" s="154"/>
      <c r="E33419" s="154"/>
      <c r="F33419" s="154"/>
      <c r="G33419" s="155"/>
      <c r="H33419" s="155"/>
      <c r="I33419" s="154"/>
      <c r="J33419" s="156"/>
      <c r="K33419" s="154"/>
      <c r="L33419" s="168"/>
      <c r="M33419" s="154"/>
      <c r="N33419" s="157"/>
      <c r="O33419" s="157"/>
      <c r="P33419" s="152"/>
      <c r="Q33419" s="154"/>
      <c r="R33419" s="154"/>
      <c r="S33419" s="154"/>
      <c r="T33419" s="154"/>
      <c r="U33419" s="154"/>
      <c r="V33419" s="154"/>
      <c r="W33419" s="154"/>
      <c r="X33419" s="154"/>
      <c r="Y33419" s="154"/>
      <c r="Z33419" s="154"/>
      <c r="AA33419" s="154"/>
      <c r="AB33419" s="169"/>
      <c r="AC33419" s="154"/>
      <c r="AD33419" s="158"/>
      <c r="AE33419" s="154"/>
      <c r="AF33419" s="154"/>
      <c r="AG33419" s="154"/>
      <c r="AH33419" s="154"/>
    </row>
    <row r="33420" spans="1:34">
      <c r="A33420" s="154"/>
      <c r="B33420" s="154"/>
      <c r="C33420" s="154"/>
      <c r="D33420" s="154"/>
      <c r="E33420" s="154"/>
      <c r="F33420" s="154"/>
      <c r="G33420" s="155"/>
      <c r="H33420" s="155"/>
      <c r="I33420" s="154"/>
      <c r="J33420" s="156"/>
      <c r="K33420" s="154"/>
      <c r="L33420" s="168"/>
      <c r="M33420" s="154"/>
      <c r="N33420" s="157"/>
      <c r="O33420" s="157"/>
      <c r="P33420" s="152"/>
      <c r="Q33420" s="154"/>
      <c r="R33420" s="159"/>
      <c r="S33420" s="154"/>
      <c r="T33420" s="154"/>
      <c r="U33420" s="154"/>
      <c r="V33420" s="154"/>
      <c r="W33420" s="154"/>
      <c r="X33420" s="154"/>
      <c r="Y33420" s="154"/>
      <c r="Z33420" s="154"/>
      <c r="AA33420" s="154"/>
      <c r="AB33420" s="169"/>
      <c r="AC33420" s="154"/>
      <c r="AD33420" s="158"/>
      <c r="AE33420" s="154"/>
      <c r="AF33420" s="154"/>
      <c r="AG33420" s="154"/>
      <c r="AH33420" s="154"/>
    </row>
    <row r="33421" spans="1:34">
      <c r="A33421" s="154"/>
      <c r="B33421" s="154"/>
      <c r="C33421" s="154"/>
      <c r="D33421" s="154"/>
      <c r="E33421" s="154"/>
      <c r="F33421" s="154"/>
      <c r="G33421" s="155"/>
      <c r="H33421" s="155"/>
      <c r="I33421" s="154"/>
      <c r="J33421" s="156"/>
      <c r="K33421" s="154"/>
      <c r="L33421" s="168"/>
      <c r="M33421" s="154"/>
      <c r="N33421" s="157"/>
      <c r="O33421" s="157"/>
      <c r="P33421" s="152"/>
      <c r="Q33421" s="154"/>
      <c r="R33421" s="154"/>
      <c r="S33421" s="154"/>
      <c r="T33421" s="154"/>
      <c r="U33421" s="154"/>
      <c r="V33421" s="154"/>
      <c r="W33421" s="154"/>
      <c r="X33421" s="154"/>
      <c r="Y33421" s="154"/>
      <c r="Z33421" s="154"/>
      <c r="AA33421" s="154"/>
      <c r="AB33421" s="169"/>
      <c r="AC33421" s="154"/>
      <c r="AD33421" s="158"/>
      <c r="AE33421" s="154"/>
      <c r="AF33421" s="154"/>
      <c r="AG33421" s="154"/>
      <c r="AH33421" s="154"/>
    </row>
    <row r="33422" spans="1:34">
      <c r="A33422" s="154"/>
      <c r="B33422" s="154"/>
      <c r="C33422" s="154"/>
      <c r="D33422" s="154"/>
      <c r="E33422" s="154"/>
      <c r="F33422" s="154"/>
      <c r="G33422" s="155"/>
      <c r="H33422" s="155"/>
      <c r="I33422" s="154"/>
      <c r="J33422" s="156"/>
      <c r="K33422" s="154"/>
      <c r="L33422" s="168"/>
      <c r="M33422" s="154"/>
      <c r="N33422" s="157"/>
      <c r="O33422" s="157"/>
      <c r="P33422" s="152"/>
      <c r="Q33422" s="154"/>
      <c r="R33422" s="154"/>
      <c r="S33422" s="154"/>
      <c r="T33422" s="154"/>
      <c r="U33422" s="154"/>
      <c r="V33422" s="154"/>
      <c r="W33422" s="154"/>
      <c r="X33422" s="154"/>
      <c r="Y33422" s="154"/>
      <c r="Z33422" s="154"/>
      <c r="AA33422" s="154"/>
      <c r="AB33422" s="169"/>
      <c r="AC33422" s="154"/>
      <c r="AD33422" s="158"/>
      <c r="AE33422" s="154"/>
      <c r="AF33422" s="154"/>
      <c r="AG33422" s="154"/>
      <c r="AH33422" s="154"/>
    </row>
    <row r="33423" spans="1:34">
      <c r="A33423" s="154"/>
      <c r="B33423" s="154"/>
      <c r="C33423" s="154"/>
      <c r="D33423" s="154"/>
      <c r="E33423" s="154"/>
      <c r="F33423" s="154"/>
      <c r="G33423" s="155"/>
      <c r="H33423" s="155"/>
      <c r="I33423" s="154"/>
      <c r="J33423" s="156"/>
      <c r="K33423" s="154"/>
      <c r="L33423" s="168"/>
      <c r="M33423" s="154"/>
      <c r="N33423" s="157"/>
      <c r="O33423" s="157"/>
      <c r="P33423" s="152"/>
      <c r="Q33423" s="154"/>
      <c r="R33423" s="154"/>
      <c r="S33423" s="154"/>
      <c r="T33423" s="154"/>
      <c r="U33423" s="154"/>
      <c r="V33423" s="154"/>
      <c r="W33423" s="154"/>
      <c r="X33423" s="154"/>
      <c r="Y33423" s="154"/>
      <c r="Z33423" s="154"/>
      <c r="AA33423" s="154"/>
      <c r="AB33423" s="169"/>
      <c r="AC33423" s="154"/>
      <c r="AD33423" s="158"/>
      <c r="AE33423" s="154"/>
      <c r="AF33423" s="154"/>
      <c r="AG33423" s="154"/>
      <c r="AH33423" s="154"/>
    </row>
    <row r="33424" spans="1:34">
      <c r="A33424" s="154"/>
      <c r="B33424" s="154"/>
      <c r="C33424" s="154"/>
      <c r="D33424" s="154"/>
      <c r="E33424" s="154"/>
      <c r="F33424" s="154"/>
      <c r="G33424" s="155"/>
      <c r="H33424" s="155"/>
      <c r="I33424" s="154"/>
      <c r="J33424" s="156"/>
      <c r="K33424" s="154"/>
      <c r="L33424" s="168"/>
      <c r="M33424" s="154"/>
      <c r="N33424" s="157"/>
      <c r="O33424" s="157"/>
      <c r="P33424" s="152"/>
      <c r="Q33424" s="154"/>
      <c r="R33424" s="154"/>
      <c r="S33424" s="154"/>
      <c r="T33424" s="154"/>
      <c r="U33424" s="154"/>
      <c r="V33424" s="154"/>
      <c r="W33424" s="154"/>
      <c r="X33424" s="154"/>
      <c r="Y33424" s="154"/>
      <c r="Z33424" s="154"/>
      <c r="AA33424" s="154"/>
      <c r="AB33424" s="169"/>
      <c r="AC33424" s="154"/>
      <c r="AD33424" s="158"/>
      <c r="AE33424" s="154"/>
      <c r="AF33424" s="154"/>
      <c r="AG33424" s="154"/>
      <c r="AH33424" s="154"/>
    </row>
    <row r="33425" spans="1:34">
      <c r="A33425" s="154"/>
      <c r="B33425" s="154"/>
      <c r="C33425" s="154"/>
      <c r="D33425" s="154"/>
      <c r="E33425" s="154"/>
      <c r="F33425" s="154"/>
      <c r="G33425" s="155"/>
      <c r="H33425" s="155"/>
      <c r="I33425" s="154"/>
      <c r="J33425" s="156"/>
      <c r="K33425" s="154"/>
      <c r="L33425" s="168"/>
      <c r="M33425" s="154"/>
      <c r="N33425" s="157"/>
      <c r="O33425" s="157"/>
      <c r="P33425" s="152"/>
      <c r="Q33425" s="154"/>
      <c r="R33425" s="154"/>
      <c r="S33425" s="154"/>
      <c r="T33425" s="154"/>
      <c r="U33425" s="154"/>
      <c r="V33425" s="154"/>
      <c r="W33425" s="154"/>
      <c r="X33425" s="154"/>
      <c r="Y33425" s="154"/>
      <c r="Z33425" s="154"/>
      <c r="AA33425" s="154"/>
      <c r="AB33425" s="169"/>
      <c r="AC33425" s="154"/>
      <c r="AD33425" s="158"/>
      <c r="AE33425" s="154"/>
      <c r="AF33425" s="154"/>
      <c r="AG33425" s="154"/>
      <c r="AH33425" s="154"/>
    </row>
    <row r="33426" spans="1:34">
      <c r="A33426" s="154"/>
      <c r="B33426" s="154"/>
      <c r="C33426" s="154"/>
      <c r="D33426" s="154"/>
      <c r="E33426" s="154"/>
      <c r="F33426" s="154"/>
      <c r="G33426" s="155"/>
      <c r="H33426" s="155"/>
      <c r="I33426" s="154"/>
      <c r="J33426" s="156"/>
      <c r="K33426" s="154"/>
      <c r="L33426" s="168"/>
      <c r="M33426" s="154"/>
      <c r="N33426" s="157"/>
      <c r="O33426" s="157"/>
      <c r="P33426" s="152"/>
      <c r="Q33426" s="154"/>
      <c r="R33426" s="154"/>
      <c r="S33426" s="154"/>
      <c r="T33426" s="154"/>
      <c r="U33426" s="154"/>
      <c r="V33426" s="154"/>
      <c r="W33426" s="154"/>
      <c r="X33426" s="154"/>
      <c r="Y33426" s="154"/>
      <c r="Z33426" s="154"/>
      <c r="AA33426" s="154"/>
      <c r="AB33426" s="169"/>
      <c r="AC33426" s="154"/>
      <c r="AD33426" s="158"/>
      <c r="AE33426" s="154"/>
      <c r="AF33426" s="154"/>
      <c r="AG33426" s="154"/>
      <c r="AH33426" s="154"/>
    </row>
    <row r="33427" spans="1:34">
      <c r="A33427" s="154"/>
      <c r="B33427" s="154"/>
      <c r="C33427" s="154"/>
      <c r="D33427" s="154"/>
      <c r="E33427" s="154"/>
      <c r="F33427" s="154"/>
      <c r="G33427" s="155"/>
      <c r="H33427" s="155"/>
      <c r="I33427" s="154"/>
      <c r="J33427" s="156"/>
      <c r="K33427" s="154"/>
      <c r="L33427" s="168"/>
      <c r="M33427" s="154"/>
      <c r="N33427" s="157"/>
      <c r="O33427" s="157"/>
      <c r="P33427" s="152"/>
      <c r="Q33427" s="154"/>
      <c r="R33427" s="154"/>
      <c r="S33427" s="154"/>
      <c r="T33427" s="154"/>
      <c r="U33427" s="154"/>
      <c r="V33427" s="154"/>
      <c r="W33427" s="154"/>
      <c r="X33427" s="154"/>
      <c r="Y33427" s="154"/>
      <c r="Z33427" s="154"/>
      <c r="AA33427" s="154"/>
      <c r="AB33427" s="169"/>
      <c r="AC33427" s="154"/>
      <c r="AD33427" s="158"/>
      <c r="AE33427" s="154"/>
      <c r="AF33427" s="154"/>
      <c r="AG33427" s="154"/>
      <c r="AH33427" s="154"/>
    </row>
    <row r="33428" spans="1:34">
      <c r="A33428" s="154"/>
      <c r="B33428" s="154"/>
      <c r="C33428" s="154"/>
      <c r="D33428" s="154"/>
      <c r="E33428" s="154"/>
      <c r="F33428" s="154"/>
      <c r="G33428" s="155"/>
      <c r="H33428" s="155"/>
      <c r="I33428" s="154"/>
      <c r="J33428" s="156"/>
      <c r="K33428" s="154"/>
      <c r="L33428" s="168"/>
      <c r="M33428" s="154"/>
      <c r="N33428" s="157"/>
      <c r="O33428" s="157"/>
      <c r="P33428" s="152"/>
      <c r="Q33428" s="154"/>
      <c r="R33428" s="154"/>
      <c r="S33428" s="154"/>
      <c r="T33428" s="154"/>
      <c r="U33428" s="154"/>
      <c r="V33428" s="154"/>
      <c r="W33428" s="154"/>
      <c r="X33428" s="154"/>
      <c r="Y33428" s="154"/>
      <c r="Z33428" s="154"/>
      <c r="AA33428" s="154"/>
      <c r="AB33428" s="169"/>
      <c r="AC33428" s="154"/>
      <c r="AD33428" s="158"/>
      <c r="AE33428" s="154"/>
      <c r="AF33428" s="154"/>
      <c r="AG33428" s="154"/>
      <c r="AH33428" s="154"/>
    </row>
    <row r="33429" spans="1:34">
      <c r="A33429" s="154"/>
      <c r="B33429" s="154"/>
      <c r="C33429" s="154"/>
      <c r="D33429" s="154"/>
      <c r="E33429" s="154"/>
      <c r="F33429" s="154"/>
      <c r="G33429" s="155"/>
      <c r="H33429" s="155"/>
      <c r="I33429" s="154"/>
      <c r="J33429" s="156"/>
      <c r="K33429" s="154"/>
      <c r="L33429" s="168"/>
      <c r="M33429" s="154"/>
      <c r="N33429" s="157"/>
      <c r="O33429" s="157"/>
      <c r="P33429" s="152"/>
      <c r="Q33429" s="154"/>
      <c r="R33429" s="154"/>
      <c r="S33429" s="154"/>
      <c r="T33429" s="154"/>
      <c r="U33429" s="154"/>
      <c r="V33429" s="154"/>
      <c r="W33429" s="154"/>
      <c r="X33429" s="154"/>
      <c r="Y33429" s="154"/>
      <c r="Z33429" s="154"/>
      <c r="AA33429" s="154"/>
      <c r="AB33429" s="169"/>
      <c r="AC33429" s="154"/>
      <c r="AD33429" s="158"/>
      <c r="AE33429" s="154"/>
      <c r="AF33429" s="154"/>
      <c r="AG33429" s="154"/>
      <c r="AH33429" s="154"/>
    </row>
    <row r="33430" spans="1:34">
      <c r="A33430" s="154"/>
      <c r="B33430" s="154"/>
      <c r="C33430" s="154"/>
      <c r="D33430" s="154"/>
      <c r="E33430" s="154"/>
      <c r="F33430" s="154"/>
      <c r="G33430" s="155"/>
      <c r="H33430" s="155"/>
      <c r="I33430" s="154"/>
      <c r="J33430" s="156"/>
      <c r="K33430" s="154"/>
      <c r="L33430" s="168"/>
      <c r="M33430" s="154"/>
      <c r="N33430" s="157"/>
      <c r="O33430" s="157"/>
      <c r="P33430" s="152"/>
      <c r="Q33430" s="154"/>
      <c r="R33430" s="154"/>
      <c r="S33430" s="154"/>
      <c r="T33430" s="154"/>
      <c r="U33430" s="154"/>
      <c r="V33430" s="154"/>
      <c r="W33430" s="154"/>
      <c r="X33430" s="154"/>
      <c r="Y33430" s="154"/>
      <c r="Z33430" s="154"/>
      <c r="AA33430" s="154"/>
      <c r="AB33430" s="169"/>
      <c r="AC33430" s="154"/>
      <c r="AD33430" s="158"/>
      <c r="AE33430" s="154"/>
      <c r="AF33430" s="154"/>
      <c r="AG33430" s="154"/>
      <c r="AH33430" s="154"/>
    </row>
    <row r="33431" spans="1:34">
      <c r="A33431" s="154"/>
      <c r="B33431" s="154"/>
      <c r="C33431" s="154"/>
      <c r="D33431" s="154"/>
      <c r="E33431" s="154"/>
      <c r="F33431" s="154"/>
      <c r="G33431" s="155"/>
      <c r="H33431" s="155"/>
      <c r="I33431" s="154"/>
      <c r="J33431" s="156"/>
      <c r="K33431" s="154"/>
      <c r="L33431" s="168"/>
      <c r="M33431" s="154"/>
      <c r="N33431" s="157"/>
      <c r="O33431" s="157"/>
      <c r="P33431" s="152"/>
      <c r="Q33431" s="154"/>
      <c r="R33431" s="154"/>
      <c r="S33431" s="154"/>
      <c r="T33431" s="154"/>
      <c r="U33431" s="154"/>
      <c r="V33431" s="154"/>
      <c r="W33431" s="154"/>
      <c r="X33431" s="154"/>
      <c r="Y33431" s="154"/>
      <c r="Z33431" s="154"/>
      <c r="AA33431" s="154"/>
      <c r="AB33431" s="169"/>
      <c r="AC33431" s="154"/>
      <c r="AD33431" s="158"/>
      <c r="AE33431" s="154"/>
      <c r="AF33431" s="154"/>
      <c r="AG33431" s="154"/>
      <c r="AH33431" s="154"/>
    </row>
    <row r="33432" spans="1:34">
      <c r="A33432" s="154"/>
      <c r="B33432" s="154"/>
      <c r="C33432" s="154"/>
      <c r="D33432" s="154"/>
      <c r="E33432" s="154"/>
      <c r="F33432" s="154"/>
      <c r="G33432" s="155"/>
      <c r="H33432" s="155"/>
      <c r="I33432" s="154"/>
      <c r="J33432" s="156"/>
      <c r="K33432" s="154"/>
      <c r="L33432" s="168"/>
      <c r="M33432" s="154"/>
      <c r="N33432" s="157"/>
      <c r="O33432" s="157"/>
      <c r="P33432" s="152"/>
      <c r="Q33432" s="154"/>
      <c r="R33432" s="154"/>
      <c r="S33432" s="154"/>
      <c r="T33432" s="154"/>
      <c r="U33432" s="154"/>
      <c r="V33432" s="154"/>
      <c r="W33432" s="154"/>
      <c r="X33432" s="154"/>
      <c r="Y33432" s="154"/>
      <c r="Z33432" s="154"/>
      <c r="AA33432" s="154"/>
      <c r="AB33432" s="169"/>
      <c r="AC33432" s="154"/>
      <c r="AD33432" s="158"/>
      <c r="AE33432" s="154"/>
      <c r="AF33432" s="154"/>
      <c r="AG33432" s="154"/>
      <c r="AH33432" s="154"/>
    </row>
    <row r="33433" spans="1:34">
      <c r="A33433" s="154"/>
      <c r="B33433" s="154"/>
      <c r="C33433" s="154"/>
      <c r="D33433" s="154"/>
      <c r="E33433" s="154"/>
      <c r="F33433" s="154"/>
      <c r="G33433" s="155"/>
      <c r="H33433" s="155"/>
      <c r="I33433" s="154"/>
      <c r="J33433" s="156"/>
      <c r="K33433" s="154"/>
      <c r="L33433" s="168"/>
      <c r="M33433" s="154"/>
      <c r="N33433" s="157"/>
      <c r="O33433" s="157"/>
      <c r="P33433" s="152"/>
      <c r="Q33433" s="154"/>
      <c r="R33433" s="154"/>
      <c r="S33433" s="154"/>
      <c r="T33433" s="154"/>
      <c r="U33433" s="154"/>
      <c r="V33433" s="154"/>
      <c r="W33433" s="154"/>
      <c r="X33433" s="154"/>
      <c r="Y33433" s="154"/>
      <c r="Z33433" s="154"/>
      <c r="AA33433" s="154"/>
      <c r="AB33433" s="169"/>
      <c r="AC33433" s="154"/>
      <c r="AD33433" s="158"/>
      <c r="AE33433" s="154"/>
      <c r="AF33433" s="154"/>
      <c r="AG33433" s="154"/>
      <c r="AH33433" s="154"/>
    </row>
    <row r="33434" spans="1:34">
      <c r="A33434" s="154"/>
      <c r="B33434" s="154"/>
      <c r="C33434" s="154"/>
      <c r="D33434" s="154"/>
      <c r="E33434" s="154"/>
      <c r="F33434" s="154"/>
      <c r="G33434" s="155"/>
      <c r="H33434" s="155"/>
      <c r="I33434" s="154"/>
      <c r="J33434" s="156"/>
      <c r="K33434" s="154"/>
      <c r="L33434" s="168"/>
      <c r="M33434" s="154"/>
      <c r="N33434" s="157"/>
      <c r="O33434" s="157"/>
      <c r="P33434" s="152"/>
      <c r="Q33434" s="154"/>
      <c r="R33434" s="154"/>
      <c r="S33434" s="154"/>
      <c r="T33434" s="154"/>
      <c r="U33434" s="154"/>
      <c r="V33434" s="154"/>
      <c r="W33434" s="154"/>
      <c r="X33434" s="154"/>
      <c r="Y33434" s="154"/>
      <c r="Z33434" s="154"/>
      <c r="AA33434" s="154"/>
      <c r="AB33434" s="169"/>
      <c r="AC33434" s="154"/>
      <c r="AD33434" s="158"/>
      <c r="AE33434" s="154"/>
      <c r="AF33434" s="154"/>
      <c r="AG33434" s="154"/>
      <c r="AH33434" s="154"/>
    </row>
    <row r="33435" spans="1:34">
      <c r="A33435" s="154"/>
      <c r="B33435" s="154"/>
      <c r="C33435" s="154"/>
      <c r="D33435" s="154"/>
      <c r="E33435" s="154"/>
      <c r="F33435" s="154"/>
      <c r="G33435" s="155"/>
      <c r="H33435" s="155"/>
      <c r="I33435" s="154"/>
      <c r="J33435" s="156"/>
      <c r="K33435" s="154"/>
      <c r="L33435" s="168"/>
      <c r="M33435" s="154"/>
      <c r="N33435" s="157"/>
      <c r="O33435" s="157"/>
      <c r="P33435" s="152"/>
      <c r="Q33435" s="154"/>
      <c r="R33435" s="154"/>
      <c r="S33435" s="154"/>
      <c r="T33435" s="154"/>
      <c r="U33435" s="154"/>
      <c r="V33435" s="154"/>
      <c r="W33435" s="154"/>
      <c r="X33435" s="154"/>
      <c r="Y33435" s="154"/>
      <c r="Z33435" s="154"/>
      <c r="AA33435" s="154"/>
      <c r="AB33435" s="169"/>
      <c r="AC33435" s="154"/>
      <c r="AD33435" s="158"/>
      <c r="AE33435" s="154"/>
      <c r="AF33435" s="154"/>
      <c r="AG33435" s="154"/>
      <c r="AH33435" s="154"/>
    </row>
    <row r="33436" spans="1:34">
      <c r="A33436" s="154"/>
      <c r="B33436" s="154"/>
      <c r="C33436" s="154"/>
      <c r="D33436" s="154"/>
      <c r="E33436" s="154"/>
      <c r="F33436" s="154"/>
      <c r="G33436" s="155"/>
      <c r="H33436" s="155"/>
      <c r="I33436" s="154"/>
      <c r="J33436" s="156"/>
      <c r="K33436" s="154"/>
      <c r="L33436" s="168"/>
      <c r="M33436" s="154"/>
      <c r="N33436" s="157"/>
      <c r="O33436" s="157"/>
      <c r="P33436" s="152"/>
      <c r="Q33436" s="154"/>
      <c r="R33436" s="154"/>
      <c r="S33436" s="154"/>
      <c r="T33436" s="154"/>
      <c r="U33436" s="154"/>
      <c r="V33436" s="154"/>
      <c r="W33436" s="154"/>
      <c r="X33436" s="154"/>
      <c r="Y33436" s="154"/>
      <c r="Z33436" s="154"/>
      <c r="AA33436" s="154"/>
      <c r="AB33436" s="169"/>
      <c r="AC33436" s="154"/>
      <c r="AD33436" s="158"/>
      <c r="AE33436" s="154"/>
      <c r="AF33436" s="154"/>
      <c r="AG33436" s="154"/>
      <c r="AH33436" s="154"/>
    </row>
    <row r="33437" spans="1:34">
      <c r="A33437" s="154"/>
      <c r="B33437" s="154"/>
      <c r="C33437" s="154"/>
      <c r="D33437" s="154"/>
      <c r="E33437" s="154"/>
      <c r="F33437" s="154"/>
      <c r="G33437" s="155"/>
      <c r="H33437" s="155"/>
      <c r="I33437" s="154"/>
      <c r="J33437" s="156"/>
      <c r="K33437" s="154"/>
      <c r="L33437" s="168"/>
      <c r="M33437" s="154"/>
      <c r="N33437" s="157"/>
      <c r="O33437" s="157"/>
      <c r="P33437" s="152"/>
      <c r="Q33437" s="154"/>
      <c r="R33437" s="154"/>
      <c r="S33437" s="154"/>
      <c r="T33437" s="154"/>
      <c r="U33437" s="154"/>
      <c r="V33437" s="154"/>
      <c r="W33437" s="154"/>
      <c r="X33437" s="154"/>
      <c r="Y33437" s="154"/>
      <c r="Z33437" s="154"/>
      <c r="AA33437" s="154"/>
      <c r="AB33437" s="169"/>
      <c r="AC33437" s="154"/>
      <c r="AD33437" s="158"/>
      <c r="AE33437" s="154"/>
      <c r="AF33437" s="154"/>
      <c r="AG33437" s="154"/>
      <c r="AH33437" s="154"/>
    </row>
    <row r="33438" spans="1:34">
      <c r="A33438" s="154"/>
      <c r="B33438" s="154"/>
      <c r="C33438" s="154"/>
      <c r="D33438" s="154"/>
      <c r="E33438" s="154"/>
      <c r="F33438" s="154"/>
      <c r="G33438" s="155"/>
      <c r="H33438" s="155"/>
      <c r="I33438" s="154"/>
      <c r="J33438" s="156"/>
      <c r="K33438" s="154"/>
      <c r="L33438" s="168"/>
      <c r="M33438" s="154"/>
      <c r="N33438" s="157"/>
      <c r="O33438" s="157"/>
      <c r="P33438" s="152"/>
      <c r="Q33438" s="154"/>
      <c r="R33438" s="159"/>
      <c r="S33438" s="154"/>
      <c r="T33438" s="154"/>
      <c r="U33438" s="154"/>
      <c r="V33438" s="154"/>
      <c r="W33438" s="154"/>
      <c r="X33438" s="154"/>
      <c r="Y33438" s="154"/>
      <c r="Z33438" s="154"/>
      <c r="AA33438" s="154"/>
      <c r="AB33438" s="169"/>
      <c r="AC33438" s="154"/>
      <c r="AD33438" s="158"/>
      <c r="AE33438" s="154"/>
      <c r="AF33438" s="154"/>
      <c r="AG33438" s="154"/>
      <c r="AH33438" s="154"/>
    </row>
    <row r="33439" spans="1:34">
      <c r="A33439" s="154"/>
      <c r="B33439" s="154"/>
      <c r="C33439" s="154"/>
      <c r="D33439" s="154"/>
      <c r="E33439" s="154"/>
      <c r="F33439" s="154"/>
      <c r="G33439" s="155"/>
      <c r="H33439" s="155"/>
      <c r="I33439" s="154"/>
      <c r="J33439" s="156"/>
      <c r="K33439" s="154"/>
      <c r="L33439" s="168"/>
      <c r="M33439" s="154"/>
      <c r="N33439" s="157"/>
      <c r="O33439" s="157"/>
      <c r="P33439" s="152"/>
      <c r="Q33439" s="154"/>
      <c r="R33439" s="154"/>
      <c r="S33439" s="154"/>
      <c r="T33439" s="154"/>
      <c r="U33439" s="154"/>
      <c r="V33439" s="154"/>
      <c r="W33439" s="154"/>
      <c r="X33439" s="154"/>
      <c r="Y33439" s="154"/>
      <c r="Z33439" s="154"/>
      <c r="AA33439" s="154"/>
      <c r="AB33439" s="169"/>
      <c r="AC33439" s="154"/>
      <c r="AD33439" s="158"/>
      <c r="AE33439" s="154"/>
      <c r="AF33439" s="154"/>
      <c r="AG33439" s="154"/>
      <c r="AH33439" s="154"/>
    </row>
    <row r="33440" spans="1:34">
      <c r="A33440" s="154"/>
      <c r="B33440" s="154"/>
      <c r="C33440" s="154"/>
      <c r="D33440" s="154"/>
      <c r="E33440" s="154"/>
      <c r="F33440" s="154"/>
      <c r="G33440" s="155"/>
      <c r="H33440" s="155"/>
      <c r="I33440" s="154"/>
      <c r="J33440" s="156"/>
      <c r="K33440" s="154"/>
      <c r="L33440" s="168"/>
      <c r="M33440" s="154"/>
      <c r="N33440" s="157"/>
      <c r="O33440" s="157"/>
      <c r="P33440" s="152"/>
      <c r="Q33440" s="154"/>
      <c r="R33440" s="154"/>
      <c r="S33440" s="154"/>
      <c r="T33440" s="154"/>
      <c r="U33440" s="154"/>
      <c r="V33440" s="154"/>
      <c r="W33440" s="154"/>
      <c r="X33440" s="154"/>
      <c r="Y33440" s="154"/>
      <c r="Z33440" s="154"/>
      <c r="AA33440" s="154"/>
      <c r="AB33440" s="169"/>
      <c r="AC33440" s="154"/>
      <c r="AD33440" s="158"/>
      <c r="AE33440" s="154"/>
      <c r="AF33440" s="154"/>
      <c r="AG33440" s="154"/>
      <c r="AH33440" s="154"/>
    </row>
    <row r="33441" spans="1:34">
      <c r="A33441" s="154"/>
      <c r="B33441" s="154"/>
      <c r="C33441" s="154"/>
      <c r="D33441" s="154"/>
      <c r="E33441" s="154"/>
      <c r="F33441" s="154"/>
      <c r="G33441" s="155"/>
      <c r="H33441" s="155"/>
      <c r="I33441" s="154"/>
      <c r="J33441" s="156"/>
      <c r="K33441" s="154"/>
      <c r="L33441" s="168"/>
      <c r="M33441" s="154"/>
      <c r="N33441" s="157"/>
      <c r="O33441" s="157"/>
      <c r="P33441" s="152"/>
      <c r="Q33441" s="154"/>
      <c r="R33441" s="154"/>
      <c r="S33441" s="154"/>
      <c r="T33441" s="154"/>
      <c r="U33441" s="154"/>
      <c r="V33441" s="154"/>
      <c r="W33441" s="154"/>
      <c r="X33441" s="154"/>
      <c r="Y33441" s="154"/>
      <c r="Z33441" s="154"/>
      <c r="AA33441" s="154"/>
      <c r="AB33441" s="169"/>
      <c r="AC33441" s="154"/>
      <c r="AD33441" s="158"/>
      <c r="AE33441" s="154"/>
      <c r="AF33441" s="154"/>
      <c r="AG33441" s="154"/>
      <c r="AH33441" s="154"/>
    </row>
    <row r="33442" spans="1:34">
      <c r="A33442" s="154"/>
      <c r="B33442" s="154"/>
      <c r="C33442" s="154"/>
      <c r="D33442" s="154"/>
      <c r="E33442" s="154"/>
      <c r="F33442" s="154"/>
      <c r="G33442" s="155"/>
      <c r="H33442" s="155"/>
      <c r="I33442" s="154"/>
      <c r="J33442" s="156"/>
      <c r="K33442" s="154"/>
      <c r="L33442" s="168"/>
      <c r="M33442" s="154"/>
      <c r="N33442" s="157"/>
      <c r="O33442" s="157"/>
      <c r="P33442" s="152"/>
      <c r="Q33442" s="154"/>
      <c r="R33442" s="159"/>
      <c r="S33442" s="154"/>
      <c r="T33442" s="154"/>
      <c r="U33442" s="154"/>
      <c r="V33442" s="154"/>
      <c r="W33442" s="154"/>
      <c r="X33442" s="154"/>
      <c r="Y33442" s="154"/>
      <c r="Z33442" s="154"/>
      <c r="AA33442" s="154"/>
      <c r="AB33442" s="169"/>
      <c r="AC33442" s="154"/>
      <c r="AD33442" s="158"/>
      <c r="AE33442" s="154"/>
      <c r="AF33442" s="154"/>
      <c r="AG33442" s="154"/>
      <c r="AH33442" s="154"/>
    </row>
    <row r="33443" spans="1:34">
      <c r="A33443" s="154"/>
      <c r="B33443" s="154"/>
      <c r="C33443" s="154"/>
      <c r="D33443" s="154"/>
      <c r="E33443" s="154"/>
      <c r="F33443" s="154"/>
      <c r="G33443" s="155"/>
      <c r="H33443" s="155"/>
      <c r="I33443" s="154"/>
      <c r="J33443" s="156"/>
      <c r="K33443" s="154"/>
      <c r="L33443" s="168"/>
      <c r="M33443" s="154"/>
      <c r="N33443" s="157"/>
      <c r="O33443" s="157"/>
      <c r="P33443" s="152"/>
      <c r="Q33443" s="154"/>
      <c r="R33443" s="154"/>
      <c r="S33443" s="154"/>
      <c r="T33443" s="154"/>
      <c r="U33443" s="154"/>
      <c r="V33443" s="154"/>
      <c r="W33443" s="154"/>
      <c r="X33443" s="154"/>
      <c r="Y33443" s="154"/>
      <c r="Z33443" s="154"/>
      <c r="AA33443" s="154"/>
      <c r="AB33443" s="169"/>
      <c r="AC33443" s="154"/>
      <c r="AD33443" s="158"/>
      <c r="AE33443" s="154"/>
      <c r="AF33443" s="154"/>
      <c r="AG33443" s="154"/>
      <c r="AH33443" s="154"/>
    </row>
    <row r="33444" spans="1:34">
      <c r="A33444" s="154"/>
      <c r="B33444" s="154"/>
      <c r="C33444" s="154"/>
      <c r="D33444" s="154"/>
      <c r="E33444" s="154"/>
      <c r="F33444" s="154"/>
      <c r="G33444" s="155"/>
      <c r="H33444" s="155"/>
      <c r="I33444" s="154"/>
      <c r="J33444" s="156"/>
      <c r="K33444" s="154"/>
      <c r="L33444" s="168"/>
      <c r="M33444" s="154"/>
      <c r="N33444" s="157"/>
      <c r="O33444" s="157"/>
      <c r="P33444" s="152"/>
      <c r="Q33444" s="154"/>
      <c r="R33444" s="154"/>
      <c r="S33444" s="154"/>
      <c r="T33444" s="154"/>
      <c r="U33444" s="154"/>
      <c r="V33444" s="154"/>
      <c r="W33444" s="154"/>
      <c r="X33444" s="154"/>
      <c r="Y33444" s="154"/>
      <c r="Z33444" s="154"/>
      <c r="AA33444" s="154"/>
      <c r="AB33444" s="169"/>
      <c r="AC33444" s="154"/>
      <c r="AD33444" s="158"/>
      <c r="AE33444" s="154"/>
      <c r="AF33444" s="154"/>
      <c r="AG33444" s="154"/>
      <c r="AH33444" s="154"/>
    </row>
    <row r="33445" spans="1:34">
      <c r="A33445" s="154"/>
      <c r="B33445" s="154"/>
      <c r="C33445" s="154"/>
      <c r="D33445" s="154"/>
      <c r="E33445" s="154"/>
      <c r="F33445" s="154"/>
      <c r="G33445" s="155"/>
      <c r="H33445" s="155"/>
      <c r="I33445" s="154"/>
      <c r="J33445" s="156"/>
      <c r="K33445" s="154"/>
      <c r="L33445" s="168"/>
      <c r="M33445" s="154"/>
      <c r="N33445" s="157"/>
      <c r="O33445" s="157"/>
      <c r="P33445" s="152"/>
      <c r="Q33445" s="154"/>
      <c r="R33445" s="154"/>
      <c r="S33445" s="154"/>
      <c r="T33445" s="154"/>
      <c r="U33445" s="154"/>
      <c r="V33445" s="154"/>
      <c r="W33445" s="154"/>
      <c r="X33445" s="154"/>
      <c r="Y33445" s="154"/>
      <c r="Z33445" s="154"/>
      <c r="AA33445" s="154"/>
      <c r="AB33445" s="169"/>
      <c r="AC33445" s="154"/>
      <c r="AD33445" s="158"/>
      <c r="AE33445" s="154"/>
      <c r="AF33445" s="154"/>
      <c r="AG33445" s="154"/>
      <c r="AH33445" s="154"/>
    </row>
    <row r="33446" spans="1:34">
      <c r="A33446" s="154"/>
      <c r="B33446" s="154"/>
      <c r="C33446" s="154"/>
      <c r="D33446" s="154"/>
      <c r="E33446" s="154"/>
      <c r="F33446" s="154"/>
      <c r="G33446" s="155"/>
      <c r="H33446" s="155"/>
      <c r="I33446" s="154"/>
      <c r="J33446" s="156"/>
      <c r="K33446" s="154"/>
      <c r="L33446" s="168"/>
      <c r="M33446" s="154"/>
      <c r="N33446" s="157"/>
      <c r="O33446" s="157"/>
      <c r="P33446" s="152"/>
      <c r="Q33446" s="154"/>
      <c r="R33446" s="154"/>
      <c r="S33446" s="154"/>
      <c r="T33446" s="154"/>
      <c r="U33446" s="154"/>
      <c r="V33446" s="154"/>
      <c r="W33446" s="154"/>
      <c r="X33446" s="154"/>
      <c r="Y33446" s="154"/>
      <c r="Z33446" s="154"/>
      <c r="AA33446" s="154"/>
      <c r="AB33446" s="169"/>
      <c r="AC33446" s="154"/>
      <c r="AD33446" s="158"/>
      <c r="AE33446" s="154"/>
      <c r="AF33446" s="154"/>
      <c r="AG33446" s="154"/>
      <c r="AH33446" s="154"/>
    </row>
    <row r="33447" spans="1:34">
      <c r="A33447" s="154"/>
      <c r="B33447" s="154"/>
      <c r="C33447" s="154"/>
      <c r="D33447" s="154"/>
      <c r="E33447" s="154"/>
      <c r="F33447" s="154"/>
      <c r="G33447" s="155"/>
      <c r="H33447" s="155"/>
      <c r="I33447" s="154"/>
      <c r="J33447" s="156"/>
      <c r="K33447" s="154"/>
      <c r="L33447" s="168"/>
      <c r="M33447" s="154"/>
      <c r="N33447" s="157"/>
      <c r="O33447" s="157"/>
      <c r="P33447" s="152"/>
      <c r="Q33447" s="154"/>
      <c r="R33447" s="154"/>
      <c r="S33447" s="154"/>
      <c r="T33447" s="154"/>
      <c r="U33447" s="154"/>
      <c r="V33447" s="154"/>
      <c r="W33447" s="154"/>
      <c r="X33447" s="154"/>
      <c r="Y33447" s="154"/>
      <c r="Z33447" s="154"/>
      <c r="AA33447" s="154"/>
      <c r="AB33447" s="169"/>
      <c r="AC33447" s="154"/>
      <c r="AD33447" s="158"/>
      <c r="AE33447" s="154"/>
      <c r="AF33447" s="154"/>
      <c r="AG33447" s="154"/>
      <c r="AH33447" s="154"/>
    </row>
    <row r="33448" spans="1:34">
      <c r="A33448" s="154"/>
      <c r="B33448" s="154"/>
      <c r="C33448" s="154"/>
      <c r="D33448" s="154"/>
      <c r="E33448" s="154"/>
      <c r="F33448" s="154"/>
      <c r="G33448" s="155"/>
      <c r="H33448" s="155"/>
      <c r="I33448" s="154"/>
      <c r="J33448" s="156"/>
      <c r="K33448" s="154"/>
      <c r="L33448" s="168"/>
      <c r="M33448" s="154"/>
      <c r="N33448" s="157"/>
      <c r="O33448" s="157"/>
      <c r="P33448" s="152"/>
      <c r="Q33448" s="154"/>
      <c r="R33448" s="154"/>
      <c r="S33448" s="154"/>
      <c r="T33448" s="154"/>
      <c r="U33448" s="154"/>
      <c r="V33448" s="154"/>
      <c r="W33448" s="154"/>
      <c r="X33448" s="154"/>
      <c r="Y33448" s="154"/>
      <c r="Z33448" s="154"/>
      <c r="AA33448" s="154"/>
      <c r="AB33448" s="169"/>
      <c r="AC33448" s="154"/>
      <c r="AD33448" s="158"/>
      <c r="AE33448" s="154"/>
      <c r="AF33448" s="154"/>
      <c r="AG33448" s="154"/>
      <c r="AH33448" s="154"/>
    </row>
    <row r="33449" spans="1:34">
      <c r="A33449" s="154"/>
      <c r="B33449" s="154"/>
      <c r="C33449" s="154"/>
      <c r="D33449" s="154"/>
      <c r="E33449" s="154"/>
      <c r="F33449" s="154"/>
      <c r="G33449" s="155"/>
      <c r="H33449" s="155"/>
      <c r="I33449" s="154"/>
      <c r="J33449" s="156"/>
      <c r="K33449" s="154"/>
      <c r="L33449" s="168"/>
      <c r="M33449" s="154"/>
      <c r="N33449" s="157"/>
      <c r="O33449" s="157"/>
      <c r="P33449" s="152"/>
      <c r="Q33449" s="154"/>
      <c r="R33449" s="154"/>
      <c r="S33449" s="154"/>
      <c r="T33449" s="154"/>
      <c r="U33449" s="154"/>
      <c r="V33449" s="154"/>
      <c r="W33449" s="154"/>
      <c r="X33449" s="154"/>
      <c r="Y33449" s="154"/>
      <c r="Z33449" s="154"/>
      <c r="AA33449" s="154"/>
      <c r="AB33449" s="169"/>
      <c r="AC33449" s="154"/>
      <c r="AD33449" s="158"/>
      <c r="AE33449" s="154"/>
      <c r="AF33449" s="154"/>
      <c r="AG33449" s="154"/>
      <c r="AH33449" s="154"/>
    </row>
    <row r="33450" spans="1:34">
      <c r="A33450" s="154"/>
      <c r="B33450" s="154"/>
      <c r="C33450" s="154"/>
      <c r="D33450" s="154"/>
      <c r="E33450" s="159"/>
      <c r="F33450" s="154"/>
      <c r="G33450" s="155"/>
      <c r="H33450" s="155"/>
      <c r="I33450" s="154"/>
      <c r="J33450" s="156"/>
      <c r="K33450" s="154"/>
      <c r="L33450" s="168"/>
      <c r="M33450" s="154"/>
      <c r="N33450" s="157"/>
      <c r="O33450" s="157"/>
      <c r="P33450" s="152"/>
      <c r="Q33450" s="154"/>
      <c r="R33450" s="154"/>
      <c r="S33450" s="154"/>
      <c r="T33450" s="154"/>
      <c r="U33450" s="154"/>
      <c r="V33450" s="154"/>
      <c r="W33450" s="154"/>
      <c r="X33450" s="154"/>
      <c r="Y33450" s="154"/>
      <c r="Z33450" s="154"/>
      <c r="AA33450" s="154"/>
      <c r="AB33450" s="169"/>
      <c r="AC33450" s="154"/>
      <c r="AD33450" s="158"/>
      <c r="AE33450" s="154"/>
      <c r="AF33450" s="154"/>
      <c r="AG33450" s="154"/>
      <c r="AH33450" s="154"/>
    </row>
    <row r="33451" spans="1:34">
      <c r="A33451" s="154"/>
      <c r="B33451" s="154"/>
      <c r="C33451" s="154"/>
      <c r="D33451" s="154"/>
      <c r="E33451" s="159"/>
      <c r="F33451" s="154"/>
      <c r="G33451" s="155"/>
      <c r="H33451" s="155"/>
      <c r="I33451" s="154"/>
      <c r="J33451" s="156"/>
      <c r="K33451" s="154"/>
      <c r="L33451" s="168"/>
      <c r="M33451" s="154"/>
      <c r="N33451" s="157"/>
      <c r="O33451" s="157"/>
      <c r="P33451" s="152"/>
      <c r="Q33451" s="154"/>
      <c r="R33451" s="154"/>
      <c r="S33451" s="154"/>
      <c r="T33451" s="154"/>
      <c r="U33451" s="154"/>
      <c r="V33451" s="154"/>
      <c r="W33451" s="154"/>
      <c r="X33451" s="154"/>
      <c r="Y33451" s="154"/>
      <c r="Z33451" s="154"/>
      <c r="AA33451" s="154"/>
      <c r="AB33451" s="169"/>
      <c r="AC33451" s="154"/>
      <c r="AD33451" s="158"/>
      <c r="AE33451" s="154"/>
      <c r="AF33451" s="154"/>
      <c r="AG33451" s="154"/>
      <c r="AH33451" s="154"/>
    </row>
    <row r="33452" spans="1:34">
      <c r="A33452" s="154"/>
      <c r="B33452" s="154"/>
      <c r="C33452" s="154"/>
      <c r="D33452" s="154"/>
      <c r="E33452" s="159"/>
      <c r="F33452" s="154"/>
      <c r="G33452" s="155"/>
      <c r="H33452" s="155"/>
      <c r="I33452" s="154"/>
      <c r="J33452" s="156"/>
      <c r="K33452" s="154"/>
      <c r="L33452" s="168"/>
      <c r="M33452" s="154"/>
      <c r="N33452" s="157"/>
      <c r="O33452" s="157"/>
      <c r="P33452" s="152"/>
      <c r="Q33452" s="154"/>
      <c r="R33452" s="154"/>
      <c r="S33452" s="154"/>
      <c r="T33452" s="154"/>
      <c r="U33452" s="154"/>
      <c r="V33452" s="154"/>
      <c r="W33452" s="154"/>
      <c r="X33452" s="154"/>
      <c r="Y33452" s="154"/>
      <c r="Z33452" s="154"/>
      <c r="AA33452" s="154"/>
      <c r="AB33452" s="169"/>
      <c r="AC33452" s="154"/>
      <c r="AD33452" s="158"/>
      <c r="AE33452" s="154"/>
      <c r="AF33452" s="154"/>
      <c r="AG33452" s="154"/>
      <c r="AH33452" s="154"/>
    </row>
    <row r="33453" spans="1:34">
      <c r="A33453" s="154"/>
      <c r="B33453" s="154"/>
      <c r="C33453" s="154"/>
      <c r="D33453" s="154"/>
      <c r="E33453" s="159"/>
      <c r="F33453" s="154"/>
      <c r="G33453" s="155"/>
      <c r="H33453" s="155"/>
      <c r="I33453" s="154"/>
      <c r="J33453" s="156"/>
      <c r="K33453" s="154"/>
      <c r="L33453" s="168"/>
      <c r="M33453" s="154"/>
      <c r="N33453" s="157"/>
      <c r="O33453" s="157"/>
      <c r="P33453" s="152"/>
      <c r="Q33453" s="154"/>
      <c r="R33453" s="154"/>
      <c r="S33453" s="154"/>
      <c r="T33453" s="154"/>
      <c r="U33453" s="154"/>
      <c r="V33453" s="154"/>
      <c r="W33453" s="154"/>
      <c r="X33453" s="154"/>
      <c r="Y33453" s="154"/>
      <c r="Z33453" s="154"/>
      <c r="AA33453" s="154"/>
      <c r="AB33453" s="169"/>
      <c r="AC33453" s="154"/>
      <c r="AD33453" s="158"/>
      <c r="AE33453" s="154"/>
      <c r="AF33453" s="154"/>
      <c r="AG33453" s="154"/>
      <c r="AH33453" s="154"/>
    </row>
    <row r="33454" spans="1:34">
      <c r="A33454" s="154"/>
      <c r="B33454" s="154"/>
      <c r="C33454" s="154"/>
      <c r="D33454" s="154"/>
      <c r="E33454" s="159"/>
      <c r="F33454" s="154"/>
      <c r="G33454" s="155"/>
      <c r="H33454" s="155"/>
      <c r="I33454" s="154"/>
      <c r="J33454" s="156"/>
      <c r="K33454" s="154"/>
      <c r="L33454" s="168"/>
      <c r="M33454" s="154"/>
      <c r="N33454" s="157"/>
      <c r="O33454" s="157"/>
      <c r="P33454" s="152"/>
      <c r="Q33454" s="154"/>
      <c r="R33454" s="154"/>
      <c r="S33454" s="154"/>
      <c r="T33454" s="154"/>
      <c r="U33454" s="154"/>
      <c r="V33454" s="154"/>
      <c r="W33454" s="154"/>
      <c r="X33454" s="154"/>
      <c r="Y33454" s="154"/>
      <c r="Z33454" s="154"/>
      <c r="AA33454" s="154"/>
      <c r="AB33454" s="169"/>
      <c r="AC33454" s="154"/>
      <c r="AD33454" s="158"/>
      <c r="AE33454" s="154"/>
      <c r="AF33454" s="154"/>
      <c r="AG33454" s="154"/>
      <c r="AH33454" s="154"/>
    </row>
    <row r="33455" spans="1:34">
      <c r="A33455" s="154"/>
      <c r="B33455" s="154"/>
      <c r="C33455" s="154"/>
      <c r="D33455" s="154"/>
      <c r="E33455" s="159"/>
      <c r="F33455" s="154"/>
      <c r="G33455" s="155"/>
      <c r="H33455" s="155"/>
      <c r="I33455" s="154"/>
      <c r="J33455" s="156"/>
      <c r="K33455" s="154"/>
      <c r="L33455" s="168"/>
      <c r="M33455" s="154"/>
      <c r="N33455" s="157"/>
      <c r="O33455" s="157"/>
      <c r="P33455" s="152"/>
      <c r="Q33455" s="154"/>
      <c r="R33455" s="154"/>
      <c r="S33455" s="154"/>
      <c r="T33455" s="154"/>
      <c r="U33455" s="154"/>
      <c r="V33455" s="154"/>
      <c r="W33455" s="154"/>
      <c r="X33455" s="154"/>
      <c r="Y33455" s="154"/>
      <c r="Z33455" s="154"/>
      <c r="AA33455" s="154"/>
      <c r="AB33455" s="169"/>
      <c r="AC33455" s="154"/>
      <c r="AD33455" s="158"/>
      <c r="AE33455" s="154"/>
      <c r="AF33455" s="154"/>
      <c r="AG33455" s="154"/>
      <c r="AH33455" s="154"/>
    </row>
    <row r="33456" spans="1:34">
      <c r="A33456" s="154"/>
      <c r="B33456" s="154"/>
      <c r="C33456" s="154"/>
      <c r="D33456" s="154"/>
      <c r="E33456" s="159"/>
      <c r="F33456" s="154"/>
      <c r="G33456" s="155"/>
      <c r="H33456" s="155"/>
      <c r="I33456" s="154"/>
      <c r="J33456" s="156"/>
      <c r="K33456" s="154"/>
      <c r="L33456" s="168"/>
      <c r="M33456" s="154"/>
      <c r="N33456" s="157"/>
      <c r="O33456" s="157"/>
      <c r="P33456" s="152"/>
      <c r="Q33456" s="154"/>
      <c r="R33456" s="154"/>
      <c r="S33456" s="154"/>
      <c r="T33456" s="154"/>
      <c r="U33456" s="154"/>
      <c r="V33456" s="154"/>
      <c r="W33456" s="154"/>
      <c r="X33456" s="154"/>
      <c r="Y33456" s="154"/>
      <c r="Z33456" s="154"/>
      <c r="AA33456" s="154"/>
      <c r="AB33456" s="169"/>
      <c r="AC33456" s="154"/>
      <c r="AD33456" s="158"/>
      <c r="AE33456" s="154"/>
      <c r="AF33456" s="154"/>
      <c r="AG33456" s="154"/>
      <c r="AH33456" s="154"/>
    </row>
    <row r="33457" spans="1:34">
      <c r="A33457" s="154"/>
      <c r="B33457" s="154"/>
      <c r="C33457" s="154"/>
      <c r="D33457" s="154"/>
      <c r="E33457" s="159"/>
      <c r="F33457" s="154"/>
      <c r="G33457" s="155"/>
      <c r="H33457" s="155"/>
      <c r="I33457" s="154"/>
      <c r="J33457" s="156"/>
      <c r="K33457" s="154"/>
      <c r="L33457" s="168"/>
      <c r="M33457" s="154"/>
      <c r="N33457" s="157"/>
      <c r="O33457" s="157"/>
      <c r="P33457" s="152"/>
      <c r="Q33457" s="154"/>
      <c r="R33457" s="154"/>
      <c r="S33457" s="154"/>
      <c r="T33457" s="154"/>
      <c r="U33457" s="154"/>
      <c r="V33457" s="154"/>
      <c r="W33457" s="154"/>
      <c r="X33457" s="154"/>
      <c r="Y33457" s="154"/>
      <c r="Z33457" s="154"/>
      <c r="AA33457" s="154"/>
      <c r="AB33457" s="169"/>
      <c r="AC33457" s="154"/>
      <c r="AD33457" s="158"/>
      <c r="AE33457" s="154"/>
      <c r="AF33457" s="154"/>
      <c r="AG33457" s="154"/>
      <c r="AH33457" s="154"/>
    </row>
    <row r="33458" spans="1:34">
      <c r="A33458" s="154"/>
      <c r="B33458" s="154"/>
      <c r="C33458" s="154"/>
      <c r="D33458" s="154"/>
      <c r="E33458" s="159"/>
      <c r="F33458" s="154"/>
      <c r="G33458" s="155"/>
      <c r="H33458" s="155"/>
      <c r="I33458" s="154"/>
      <c r="J33458" s="156"/>
      <c r="K33458" s="154"/>
      <c r="L33458" s="168"/>
      <c r="M33458" s="154"/>
      <c r="N33458" s="157"/>
      <c r="O33458" s="157"/>
      <c r="P33458" s="152"/>
      <c r="Q33458" s="154"/>
      <c r="R33458" s="154"/>
      <c r="S33458" s="154"/>
      <c r="T33458" s="154"/>
      <c r="U33458" s="154"/>
      <c r="V33458" s="154"/>
      <c r="W33458" s="154"/>
      <c r="X33458" s="154"/>
      <c r="Y33458" s="154"/>
      <c r="Z33458" s="154"/>
      <c r="AA33458" s="154"/>
      <c r="AB33458" s="169"/>
      <c r="AC33458" s="154"/>
      <c r="AD33458" s="158"/>
      <c r="AE33458" s="154"/>
      <c r="AF33458" s="154"/>
      <c r="AG33458" s="154"/>
      <c r="AH33458" s="154"/>
    </row>
    <row r="33459" spans="1:34">
      <c r="A33459" s="154"/>
      <c r="B33459" s="154"/>
      <c r="C33459" s="154"/>
      <c r="D33459" s="154"/>
      <c r="E33459" s="159"/>
      <c r="F33459" s="154"/>
      <c r="G33459" s="155"/>
      <c r="H33459" s="155"/>
      <c r="I33459" s="154"/>
      <c r="J33459" s="156"/>
      <c r="K33459" s="154"/>
      <c r="L33459" s="168"/>
      <c r="M33459" s="154"/>
      <c r="N33459" s="157"/>
      <c r="O33459" s="157"/>
      <c r="P33459" s="152"/>
      <c r="Q33459" s="154"/>
      <c r="R33459" s="154"/>
      <c r="S33459" s="154"/>
      <c r="T33459" s="154"/>
      <c r="U33459" s="154"/>
      <c r="V33459" s="154"/>
      <c r="W33459" s="154"/>
      <c r="X33459" s="154"/>
      <c r="Y33459" s="154"/>
      <c r="Z33459" s="154"/>
      <c r="AA33459" s="154"/>
      <c r="AB33459" s="169"/>
      <c r="AC33459" s="154"/>
      <c r="AD33459" s="158"/>
      <c r="AE33459" s="154"/>
      <c r="AF33459" s="154"/>
      <c r="AG33459" s="154"/>
      <c r="AH33459" s="154"/>
    </row>
    <row r="33460" spans="1:34">
      <c r="A33460" s="154"/>
      <c r="B33460" s="154"/>
      <c r="C33460" s="154"/>
      <c r="D33460" s="154"/>
      <c r="E33460" s="159"/>
      <c r="F33460" s="154"/>
      <c r="G33460" s="155"/>
      <c r="H33460" s="155"/>
      <c r="I33460" s="154"/>
      <c r="J33460" s="156"/>
      <c r="K33460" s="154"/>
      <c r="L33460" s="168"/>
      <c r="M33460" s="154"/>
      <c r="N33460" s="157"/>
      <c r="O33460" s="157"/>
      <c r="P33460" s="152"/>
      <c r="Q33460" s="154"/>
      <c r="R33460" s="154"/>
      <c r="S33460" s="154"/>
      <c r="T33460" s="154"/>
      <c r="U33460" s="154"/>
      <c r="V33460" s="154"/>
      <c r="W33460" s="154"/>
      <c r="X33460" s="154"/>
      <c r="Y33460" s="154"/>
      <c r="Z33460" s="154"/>
      <c r="AA33460" s="154"/>
      <c r="AB33460" s="169"/>
      <c r="AC33460" s="154"/>
      <c r="AD33460" s="158"/>
      <c r="AE33460" s="154"/>
      <c r="AF33460" s="154"/>
      <c r="AG33460" s="154"/>
      <c r="AH33460" s="154"/>
    </row>
    <row r="33461" spans="1:34">
      <c r="A33461" s="154"/>
      <c r="B33461" s="154"/>
      <c r="C33461" s="154"/>
      <c r="D33461" s="154"/>
      <c r="E33461" s="159"/>
      <c r="F33461" s="154"/>
      <c r="G33461" s="155"/>
      <c r="H33461" s="155"/>
      <c r="I33461" s="154"/>
      <c r="J33461" s="156"/>
      <c r="K33461" s="154"/>
      <c r="L33461" s="168"/>
      <c r="M33461" s="154"/>
      <c r="N33461" s="157"/>
      <c r="O33461" s="157"/>
      <c r="P33461" s="152"/>
      <c r="Q33461" s="154"/>
      <c r="R33461" s="154"/>
      <c r="S33461" s="154"/>
      <c r="T33461" s="154"/>
      <c r="U33461" s="154"/>
      <c r="V33461" s="154"/>
      <c r="W33461" s="154"/>
      <c r="X33461" s="154"/>
      <c r="Y33461" s="154"/>
      <c r="Z33461" s="154"/>
      <c r="AA33461" s="154"/>
      <c r="AB33461" s="169"/>
      <c r="AC33461" s="154"/>
      <c r="AD33461" s="158"/>
      <c r="AE33461" s="154"/>
      <c r="AF33461" s="154"/>
      <c r="AG33461" s="154"/>
      <c r="AH33461" s="154"/>
    </row>
    <row r="33462" spans="1:34">
      <c r="A33462" s="154"/>
      <c r="B33462" s="154"/>
      <c r="C33462" s="154"/>
      <c r="D33462" s="154"/>
      <c r="E33462" s="159"/>
      <c r="F33462" s="154"/>
      <c r="G33462" s="155"/>
      <c r="H33462" s="155"/>
      <c r="I33462" s="154"/>
      <c r="J33462" s="156"/>
      <c r="K33462" s="154"/>
      <c r="L33462" s="168"/>
      <c r="M33462" s="154"/>
      <c r="N33462" s="157"/>
      <c r="O33462" s="157"/>
      <c r="P33462" s="152"/>
      <c r="Q33462" s="154"/>
      <c r="R33462" s="154"/>
      <c r="S33462" s="154"/>
      <c r="T33462" s="154"/>
      <c r="U33462" s="154"/>
      <c r="V33462" s="154"/>
      <c r="W33462" s="154"/>
      <c r="X33462" s="154"/>
      <c r="Y33462" s="154"/>
      <c r="Z33462" s="154"/>
      <c r="AA33462" s="154"/>
      <c r="AB33462" s="169"/>
      <c r="AC33462" s="154"/>
      <c r="AD33462" s="158"/>
      <c r="AE33462" s="154"/>
      <c r="AF33462" s="154"/>
      <c r="AG33462" s="154"/>
      <c r="AH33462" s="154"/>
    </row>
    <row r="33463" spans="1:34">
      <c r="A33463" s="154"/>
      <c r="B33463" s="154"/>
      <c r="C33463" s="154"/>
      <c r="D33463" s="154"/>
      <c r="E33463" s="159"/>
      <c r="F33463" s="154"/>
      <c r="G33463" s="155"/>
      <c r="H33463" s="155"/>
      <c r="I33463" s="154"/>
      <c r="J33463" s="156"/>
      <c r="K33463" s="154"/>
      <c r="L33463" s="168"/>
      <c r="M33463" s="154"/>
      <c r="N33463" s="157"/>
      <c r="O33463" s="157"/>
      <c r="P33463" s="152"/>
      <c r="Q33463" s="154"/>
      <c r="R33463" s="154"/>
      <c r="S33463" s="154"/>
      <c r="T33463" s="154"/>
      <c r="U33463" s="154"/>
      <c r="V33463" s="154"/>
      <c r="W33463" s="154"/>
      <c r="X33463" s="154"/>
      <c r="Y33463" s="154"/>
      <c r="Z33463" s="154"/>
      <c r="AA33463" s="154"/>
      <c r="AB33463" s="169"/>
      <c r="AC33463" s="154"/>
      <c r="AD33463" s="158"/>
      <c r="AE33463" s="154"/>
      <c r="AF33463" s="154"/>
      <c r="AG33463" s="154"/>
      <c r="AH33463" s="154"/>
    </row>
    <row r="33464" spans="1:34">
      <c r="A33464" s="154"/>
      <c r="B33464" s="154"/>
      <c r="C33464" s="154"/>
      <c r="D33464" s="154"/>
      <c r="E33464" s="159"/>
      <c r="F33464" s="154"/>
      <c r="G33464" s="155"/>
      <c r="H33464" s="155"/>
      <c r="I33464" s="154"/>
      <c r="J33464" s="156"/>
      <c r="K33464" s="154"/>
      <c r="L33464" s="168"/>
      <c r="M33464" s="154"/>
      <c r="N33464" s="157"/>
      <c r="O33464" s="157"/>
      <c r="P33464" s="152"/>
      <c r="Q33464" s="154"/>
      <c r="R33464" s="154"/>
      <c r="S33464" s="154"/>
      <c r="T33464" s="154"/>
      <c r="U33464" s="154"/>
      <c r="V33464" s="154"/>
      <c r="W33464" s="154"/>
      <c r="X33464" s="154"/>
      <c r="Y33464" s="154"/>
      <c r="Z33464" s="154"/>
      <c r="AA33464" s="154"/>
      <c r="AB33464" s="169"/>
      <c r="AC33464" s="154"/>
      <c r="AD33464" s="158"/>
      <c r="AE33464" s="154"/>
      <c r="AF33464" s="154"/>
      <c r="AG33464" s="154"/>
      <c r="AH33464" s="154"/>
    </row>
    <row r="33465" spans="1:34">
      <c r="A33465" s="154"/>
      <c r="B33465" s="154"/>
      <c r="C33465" s="154"/>
      <c r="D33465" s="154"/>
      <c r="E33465" s="159"/>
      <c r="F33465" s="154"/>
      <c r="G33465" s="155"/>
      <c r="H33465" s="155"/>
      <c r="I33465" s="154"/>
      <c r="J33465" s="156"/>
      <c r="K33465" s="154"/>
      <c r="L33465" s="168"/>
      <c r="M33465" s="154"/>
      <c r="N33465" s="157"/>
      <c r="O33465" s="157"/>
      <c r="P33465" s="152"/>
      <c r="Q33465" s="154"/>
      <c r="R33465" s="159"/>
      <c r="S33465" s="154"/>
      <c r="T33465" s="154"/>
      <c r="U33465" s="154"/>
      <c r="V33465" s="154"/>
      <c r="W33465" s="154"/>
      <c r="X33465" s="154"/>
      <c r="Y33465" s="154"/>
      <c r="Z33465" s="154"/>
      <c r="AA33465" s="154"/>
      <c r="AB33465" s="169"/>
      <c r="AC33465" s="154"/>
      <c r="AD33465" s="158"/>
      <c r="AE33465" s="154"/>
      <c r="AF33465" s="154"/>
      <c r="AG33465" s="154"/>
      <c r="AH33465" s="154"/>
    </row>
    <row r="33466" spans="1:34">
      <c r="A33466" s="154"/>
      <c r="B33466" s="154"/>
      <c r="C33466" s="154"/>
      <c r="D33466" s="154"/>
      <c r="E33466" s="154"/>
      <c r="F33466" s="154"/>
      <c r="G33466" s="155"/>
      <c r="H33466" s="155"/>
      <c r="I33466" s="154"/>
      <c r="J33466" s="156"/>
      <c r="K33466" s="154"/>
      <c r="L33466" s="168"/>
      <c r="M33466" s="154"/>
      <c r="N33466" s="157"/>
      <c r="O33466" s="157"/>
      <c r="P33466" s="152"/>
      <c r="Q33466" s="154"/>
      <c r="R33466" s="159"/>
      <c r="S33466" s="154"/>
      <c r="T33466" s="154"/>
      <c r="U33466" s="154"/>
      <c r="V33466" s="154"/>
      <c r="W33466" s="154"/>
      <c r="X33466" s="154"/>
      <c r="Y33466" s="154"/>
      <c r="Z33466" s="154"/>
      <c r="AA33466" s="154"/>
      <c r="AB33466" s="169"/>
      <c r="AC33466" s="154"/>
      <c r="AD33466" s="158"/>
      <c r="AE33466" s="154"/>
      <c r="AF33466" s="154"/>
      <c r="AG33466" s="154"/>
      <c r="AH33466" s="154"/>
    </row>
    <row r="33467" spans="1:34">
      <c r="A33467" s="154"/>
      <c r="B33467" s="154"/>
      <c r="C33467" s="154"/>
      <c r="D33467" s="154"/>
      <c r="E33467" s="154"/>
      <c r="F33467" s="154"/>
      <c r="G33467" s="155"/>
      <c r="H33467" s="155"/>
      <c r="I33467" s="154"/>
      <c r="J33467" s="156"/>
      <c r="K33467" s="154"/>
      <c r="L33467" s="168"/>
      <c r="M33467" s="154"/>
      <c r="N33467" s="157"/>
      <c r="O33467" s="157"/>
      <c r="P33467" s="152"/>
      <c r="Q33467" s="154"/>
      <c r="R33467" s="159"/>
      <c r="S33467" s="154"/>
      <c r="T33467" s="154"/>
      <c r="U33467" s="154"/>
      <c r="V33467" s="154"/>
      <c r="W33467" s="154"/>
      <c r="X33467" s="154"/>
      <c r="Y33467" s="154"/>
      <c r="Z33467" s="154"/>
      <c r="AA33467" s="154"/>
      <c r="AB33467" s="169"/>
      <c r="AC33467" s="154"/>
      <c r="AD33467" s="158"/>
      <c r="AE33467" s="154"/>
      <c r="AF33467" s="154"/>
      <c r="AG33467" s="154"/>
      <c r="AH33467" s="154"/>
    </row>
    <row r="33468" spans="1:34">
      <c r="A33468" s="154"/>
      <c r="B33468" s="154"/>
      <c r="C33468" s="154"/>
      <c r="D33468" s="154"/>
      <c r="E33468" s="154"/>
      <c r="F33468" s="154"/>
      <c r="G33468" s="155"/>
      <c r="H33468" s="155"/>
      <c r="I33468" s="154"/>
      <c r="J33468" s="156"/>
      <c r="K33468" s="154"/>
      <c r="L33468" s="168"/>
      <c r="M33468" s="154"/>
      <c r="N33468" s="157"/>
      <c r="O33468" s="157"/>
      <c r="P33468" s="152"/>
      <c r="Q33468" s="154"/>
      <c r="R33468" s="154"/>
      <c r="S33468" s="154"/>
      <c r="T33468" s="154"/>
      <c r="U33468" s="154"/>
      <c r="V33468" s="154"/>
      <c r="W33468" s="154"/>
      <c r="X33468" s="154"/>
      <c r="Y33468" s="154"/>
      <c r="Z33468" s="154"/>
      <c r="AA33468" s="154"/>
      <c r="AB33468" s="169"/>
      <c r="AC33468" s="154"/>
      <c r="AD33468" s="158"/>
      <c r="AE33468" s="154"/>
      <c r="AF33468" s="154"/>
      <c r="AG33468" s="154"/>
      <c r="AH33468" s="154"/>
    </row>
    <row r="33469" spans="1:34">
      <c r="A33469" s="154"/>
      <c r="B33469" s="154"/>
      <c r="C33469" s="154"/>
      <c r="D33469" s="154"/>
      <c r="E33469" s="154"/>
      <c r="F33469" s="154"/>
      <c r="G33469" s="155"/>
      <c r="H33469" s="155"/>
      <c r="I33469" s="154"/>
      <c r="J33469" s="156"/>
      <c r="K33469" s="154"/>
      <c r="L33469" s="168"/>
      <c r="M33469" s="154"/>
      <c r="N33469" s="157"/>
      <c r="O33469" s="157"/>
      <c r="P33469" s="152"/>
      <c r="Q33469" s="154"/>
      <c r="R33469" s="154"/>
      <c r="S33469" s="154"/>
      <c r="T33469" s="154"/>
      <c r="U33469" s="154"/>
      <c r="V33469" s="154"/>
      <c r="W33469" s="154"/>
      <c r="X33469" s="154"/>
      <c r="Y33469" s="154"/>
      <c r="Z33469" s="154"/>
      <c r="AA33469" s="154"/>
      <c r="AB33469" s="169"/>
      <c r="AC33469" s="154"/>
      <c r="AD33469" s="158"/>
      <c r="AE33469" s="154"/>
      <c r="AF33469" s="154"/>
      <c r="AG33469" s="154"/>
      <c r="AH33469" s="154"/>
    </row>
    <row r="33470" spans="1:34">
      <c r="A33470" s="154"/>
      <c r="B33470" s="154"/>
      <c r="C33470" s="154"/>
      <c r="D33470" s="154"/>
      <c r="E33470" s="154"/>
      <c r="F33470" s="154"/>
      <c r="G33470" s="155"/>
      <c r="H33470" s="155"/>
      <c r="I33470" s="154"/>
      <c r="J33470" s="156"/>
      <c r="K33470" s="154"/>
      <c r="L33470" s="168"/>
      <c r="M33470" s="154"/>
      <c r="N33470" s="157"/>
      <c r="O33470" s="157"/>
      <c r="P33470" s="152"/>
      <c r="Q33470" s="154"/>
      <c r="R33470" s="154"/>
      <c r="S33470" s="154"/>
      <c r="T33470" s="154"/>
      <c r="U33470" s="154"/>
      <c r="V33470" s="154"/>
      <c r="W33470" s="154"/>
      <c r="X33470" s="154"/>
      <c r="Y33470" s="154"/>
      <c r="Z33470" s="154"/>
      <c r="AA33470" s="154"/>
      <c r="AB33470" s="169"/>
      <c r="AC33470" s="154"/>
      <c r="AD33470" s="158"/>
      <c r="AE33470" s="154"/>
      <c r="AF33470" s="154"/>
      <c r="AG33470" s="154"/>
      <c r="AH33470" s="154"/>
    </row>
    <row r="33471" spans="1:34">
      <c r="A33471" s="154"/>
      <c r="B33471" s="154"/>
      <c r="C33471" s="154"/>
      <c r="D33471" s="154"/>
      <c r="E33471" s="154"/>
      <c r="F33471" s="154"/>
      <c r="G33471" s="155"/>
      <c r="H33471" s="155"/>
      <c r="I33471" s="154"/>
      <c r="J33471" s="156"/>
      <c r="K33471" s="154"/>
      <c r="L33471" s="168"/>
      <c r="M33471" s="154"/>
      <c r="N33471" s="157"/>
      <c r="O33471" s="157"/>
      <c r="P33471" s="152"/>
      <c r="Q33471" s="154"/>
      <c r="R33471" s="154"/>
      <c r="S33471" s="154"/>
      <c r="T33471" s="154"/>
      <c r="U33471" s="154"/>
      <c r="V33471" s="154"/>
      <c r="W33471" s="154"/>
      <c r="X33471" s="154"/>
      <c r="Y33471" s="154"/>
      <c r="Z33471" s="154"/>
      <c r="AA33471" s="154"/>
      <c r="AB33471" s="169"/>
      <c r="AC33471" s="154"/>
      <c r="AD33471" s="158"/>
      <c r="AE33471" s="154"/>
      <c r="AF33471" s="154"/>
      <c r="AG33471" s="154"/>
      <c r="AH33471" s="154"/>
    </row>
    <row r="33472" spans="1:34">
      <c r="A33472" s="154"/>
      <c r="B33472" s="154"/>
      <c r="C33472" s="154"/>
      <c r="D33472" s="154"/>
      <c r="E33472" s="154"/>
      <c r="F33472" s="154"/>
      <c r="G33472" s="155"/>
      <c r="H33472" s="155"/>
      <c r="I33472" s="154"/>
      <c r="J33472" s="156"/>
      <c r="K33472" s="154"/>
      <c r="L33472" s="168"/>
      <c r="M33472" s="154"/>
      <c r="N33472" s="157"/>
      <c r="O33472" s="157"/>
      <c r="P33472" s="152"/>
      <c r="Q33472" s="154"/>
      <c r="R33472" s="154"/>
      <c r="S33472" s="154"/>
      <c r="T33472" s="154"/>
      <c r="U33472" s="154"/>
      <c r="V33472" s="154"/>
      <c r="W33472" s="154"/>
      <c r="X33472" s="154"/>
      <c r="Y33472" s="154"/>
      <c r="Z33472" s="154"/>
      <c r="AA33472" s="154"/>
      <c r="AB33472" s="169"/>
      <c r="AC33472" s="154"/>
      <c r="AD33472" s="158"/>
      <c r="AE33472" s="154"/>
      <c r="AF33472" s="154"/>
      <c r="AG33472" s="154"/>
      <c r="AH33472" s="154"/>
    </row>
    <row r="33473" spans="1:34">
      <c r="A33473" s="154"/>
      <c r="B33473" s="154"/>
      <c r="C33473" s="154"/>
      <c r="D33473" s="154"/>
      <c r="E33473" s="154"/>
      <c r="F33473" s="154"/>
      <c r="G33473" s="155"/>
      <c r="H33473" s="155"/>
      <c r="I33473" s="154"/>
      <c r="J33473" s="156"/>
      <c r="K33473" s="154"/>
      <c r="L33473" s="168"/>
      <c r="M33473" s="154"/>
      <c r="N33473" s="157"/>
      <c r="O33473" s="157"/>
      <c r="P33473" s="152"/>
      <c r="Q33473" s="154"/>
      <c r="R33473" s="154"/>
      <c r="S33473" s="154"/>
      <c r="T33473" s="154"/>
      <c r="U33473" s="154"/>
      <c r="V33473" s="154"/>
      <c r="W33473" s="154"/>
      <c r="X33473" s="154"/>
      <c r="Y33473" s="154"/>
      <c r="Z33473" s="154"/>
      <c r="AA33473" s="154"/>
      <c r="AB33473" s="169"/>
      <c r="AC33473" s="154"/>
      <c r="AD33473" s="158"/>
      <c r="AE33473" s="154"/>
      <c r="AF33473" s="154"/>
      <c r="AG33473" s="154"/>
      <c r="AH33473" s="154"/>
    </row>
    <row r="33474" spans="1:34">
      <c r="A33474" s="154"/>
      <c r="B33474" s="154"/>
      <c r="C33474" s="154"/>
      <c r="D33474" s="154"/>
      <c r="E33474" s="159"/>
      <c r="F33474" s="154"/>
      <c r="G33474" s="155"/>
      <c r="H33474" s="155"/>
      <c r="I33474" s="154"/>
      <c r="J33474" s="156"/>
      <c r="K33474" s="154"/>
      <c r="L33474" s="168"/>
      <c r="M33474" s="154"/>
      <c r="N33474" s="157"/>
      <c r="O33474" s="157"/>
      <c r="P33474" s="152"/>
      <c r="Q33474" s="154"/>
      <c r="R33474" s="154"/>
      <c r="S33474" s="154"/>
      <c r="T33474" s="154"/>
      <c r="U33474" s="154"/>
      <c r="V33474" s="154"/>
      <c r="W33474" s="154"/>
      <c r="X33474" s="154"/>
      <c r="Y33474" s="154"/>
      <c r="Z33474" s="154"/>
      <c r="AA33474" s="154"/>
      <c r="AB33474" s="169"/>
      <c r="AC33474" s="154"/>
      <c r="AD33474" s="158"/>
      <c r="AE33474" s="154"/>
      <c r="AF33474" s="154"/>
      <c r="AG33474" s="154"/>
      <c r="AH33474" s="154"/>
    </row>
    <row r="33475" spans="1:34">
      <c r="A33475" s="154"/>
      <c r="B33475" s="154"/>
      <c r="C33475" s="154"/>
      <c r="D33475" s="154"/>
      <c r="E33475" s="159"/>
      <c r="F33475" s="154"/>
      <c r="G33475" s="155"/>
      <c r="H33475" s="155"/>
      <c r="I33475" s="154"/>
      <c r="J33475" s="156"/>
      <c r="K33475" s="154"/>
      <c r="L33475" s="168"/>
      <c r="M33475" s="154"/>
      <c r="N33475" s="157"/>
      <c r="O33475" s="157"/>
      <c r="P33475" s="152"/>
      <c r="Q33475" s="154"/>
      <c r="R33475" s="154"/>
      <c r="S33475" s="154"/>
      <c r="T33475" s="154"/>
      <c r="U33475" s="154"/>
      <c r="V33475" s="154"/>
      <c r="W33475" s="154"/>
      <c r="X33475" s="154"/>
      <c r="Y33475" s="154"/>
      <c r="Z33475" s="154"/>
      <c r="AA33475" s="154"/>
      <c r="AB33475" s="169"/>
      <c r="AC33475" s="154"/>
      <c r="AD33475" s="158"/>
      <c r="AE33475" s="154"/>
      <c r="AF33475" s="154"/>
      <c r="AG33475" s="154"/>
      <c r="AH33475" s="154"/>
    </row>
    <row r="33476" spans="1:34">
      <c r="A33476" s="154"/>
      <c r="B33476" s="154"/>
      <c r="C33476" s="154"/>
      <c r="D33476" s="154"/>
      <c r="E33476" s="159"/>
      <c r="F33476" s="154"/>
      <c r="G33476" s="155"/>
      <c r="H33476" s="155"/>
      <c r="I33476" s="154"/>
      <c r="J33476" s="156"/>
      <c r="K33476" s="154"/>
      <c r="L33476" s="168"/>
      <c r="M33476" s="154"/>
      <c r="N33476" s="157"/>
      <c r="O33476" s="157"/>
      <c r="P33476" s="152"/>
      <c r="Q33476" s="154"/>
      <c r="R33476" s="154"/>
      <c r="S33476" s="154"/>
      <c r="T33476" s="154"/>
      <c r="U33476" s="154"/>
      <c r="V33476" s="154"/>
      <c r="W33476" s="154"/>
      <c r="X33476" s="154"/>
      <c r="Y33476" s="154"/>
      <c r="Z33476" s="154"/>
      <c r="AA33476" s="154"/>
      <c r="AB33476" s="169"/>
      <c r="AC33476" s="154"/>
      <c r="AD33476" s="158"/>
      <c r="AE33476" s="154"/>
      <c r="AF33476" s="154"/>
      <c r="AG33476" s="154"/>
      <c r="AH33476" s="154"/>
    </row>
    <row r="33477" spans="1:34">
      <c r="A33477" s="154"/>
      <c r="B33477" s="154"/>
      <c r="C33477" s="154"/>
      <c r="D33477" s="154"/>
      <c r="E33477" s="159"/>
      <c r="F33477" s="154"/>
      <c r="G33477" s="155"/>
      <c r="H33477" s="155"/>
      <c r="I33477" s="154"/>
      <c r="J33477" s="156"/>
      <c r="K33477" s="154"/>
      <c r="L33477" s="168"/>
      <c r="M33477" s="154"/>
      <c r="N33477" s="157"/>
      <c r="O33477" s="157"/>
      <c r="P33477" s="152"/>
      <c r="Q33477" s="154"/>
      <c r="R33477" s="154"/>
      <c r="S33477" s="154"/>
      <c r="T33477" s="154"/>
      <c r="U33477" s="154"/>
      <c r="V33477" s="154"/>
      <c r="W33477" s="154"/>
      <c r="X33477" s="154"/>
      <c r="Y33477" s="154"/>
      <c r="Z33477" s="154"/>
      <c r="AA33477" s="154"/>
      <c r="AB33477" s="169"/>
      <c r="AC33477" s="154"/>
      <c r="AD33477" s="158"/>
      <c r="AE33477" s="154"/>
      <c r="AF33477" s="154"/>
      <c r="AG33477" s="154"/>
      <c r="AH33477" s="154"/>
    </row>
    <row r="33478" spans="1:34">
      <c r="A33478" s="154"/>
      <c r="B33478" s="154"/>
      <c r="C33478" s="154"/>
      <c r="D33478" s="154"/>
      <c r="E33478" s="159"/>
      <c r="F33478" s="154"/>
      <c r="G33478" s="155"/>
      <c r="H33478" s="155"/>
      <c r="I33478" s="154"/>
      <c r="J33478" s="156"/>
      <c r="K33478" s="154"/>
      <c r="L33478" s="168"/>
      <c r="M33478" s="154"/>
      <c r="N33478" s="157"/>
      <c r="O33478" s="157"/>
      <c r="P33478" s="152"/>
      <c r="Q33478" s="154"/>
      <c r="R33478" s="154"/>
      <c r="S33478" s="154"/>
      <c r="T33478" s="154"/>
      <c r="U33478" s="154"/>
      <c r="V33478" s="154"/>
      <c r="W33478" s="154"/>
      <c r="X33478" s="154"/>
      <c r="Y33478" s="154"/>
      <c r="Z33478" s="154"/>
      <c r="AA33478" s="154"/>
      <c r="AB33478" s="169"/>
      <c r="AC33478" s="154"/>
      <c r="AD33478" s="158"/>
      <c r="AE33478" s="154"/>
      <c r="AF33478" s="154"/>
      <c r="AG33478" s="154"/>
      <c r="AH33478" s="154"/>
    </row>
    <row r="33479" spans="1:34">
      <c r="A33479" s="154"/>
      <c r="B33479" s="154"/>
      <c r="C33479" s="154"/>
      <c r="D33479" s="154"/>
      <c r="E33479" s="159"/>
      <c r="F33479" s="154"/>
      <c r="G33479" s="155"/>
      <c r="H33479" s="155"/>
      <c r="I33479" s="154"/>
      <c r="J33479" s="156"/>
      <c r="K33479" s="154"/>
      <c r="L33479" s="168"/>
      <c r="M33479" s="154"/>
      <c r="N33479" s="157"/>
      <c r="O33479" s="157"/>
      <c r="P33479" s="152"/>
      <c r="Q33479" s="154"/>
      <c r="R33479" s="154"/>
      <c r="S33479" s="154"/>
      <c r="T33479" s="154"/>
      <c r="U33479" s="154"/>
      <c r="V33479" s="154"/>
      <c r="W33479" s="154"/>
      <c r="X33479" s="154"/>
      <c r="Y33479" s="154"/>
      <c r="Z33479" s="154"/>
      <c r="AA33479" s="154"/>
      <c r="AB33479" s="169"/>
      <c r="AC33479" s="154"/>
      <c r="AD33479" s="158"/>
      <c r="AE33479" s="154"/>
      <c r="AF33479" s="154"/>
      <c r="AG33479" s="154"/>
      <c r="AH33479" s="154"/>
    </row>
    <row r="33480" spans="1:34">
      <c r="A33480" s="154"/>
      <c r="B33480" s="154"/>
      <c r="C33480" s="154"/>
      <c r="D33480" s="154"/>
      <c r="E33480" s="159"/>
      <c r="F33480" s="154"/>
      <c r="G33480" s="155"/>
      <c r="H33480" s="155"/>
      <c r="I33480" s="154"/>
      <c r="J33480" s="156"/>
      <c r="K33480" s="154"/>
      <c r="L33480" s="168"/>
      <c r="M33480" s="154"/>
      <c r="N33480" s="157"/>
      <c r="O33480" s="157"/>
      <c r="P33480" s="152"/>
      <c r="Q33480" s="154"/>
      <c r="R33480" s="154"/>
      <c r="S33480" s="154"/>
      <c r="T33480" s="154"/>
      <c r="U33480" s="154"/>
      <c r="V33480" s="154"/>
      <c r="W33480" s="154"/>
      <c r="X33480" s="154"/>
      <c r="Y33480" s="154"/>
      <c r="Z33480" s="154"/>
      <c r="AA33480" s="154"/>
      <c r="AB33480" s="169"/>
      <c r="AC33480" s="154"/>
      <c r="AD33480" s="158"/>
      <c r="AE33480" s="154"/>
      <c r="AF33480" s="154"/>
      <c r="AG33480" s="154"/>
      <c r="AH33480" s="154"/>
    </row>
    <row r="33481" spans="1:34">
      <c r="A33481" s="154"/>
      <c r="B33481" s="154"/>
      <c r="C33481" s="154"/>
      <c r="D33481" s="154"/>
      <c r="E33481" s="159"/>
      <c r="F33481" s="154"/>
      <c r="G33481" s="155"/>
      <c r="H33481" s="155"/>
      <c r="I33481" s="154"/>
      <c r="J33481" s="156"/>
      <c r="K33481" s="154"/>
      <c r="L33481" s="168"/>
      <c r="M33481" s="154"/>
      <c r="N33481" s="157"/>
      <c r="O33481" s="157"/>
      <c r="P33481" s="152"/>
      <c r="Q33481" s="154"/>
      <c r="R33481" s="154"/>
      <c r="S33481" s="154"/>
      <c r="T33481" s="154"/>
      <c r="U33481" s="154"/>
      <c r="V33481" s="154"/>
      <c r="W33481" s="154"/>
      <c r="X33481" s="154"/>
      <c r="Y33481" s="154"/>
      <c r="Z33481" s="154"/>
      <c r="AA33481" s="154"/>
      <c r="AB33481" s="169"/>
      <c r="AC33481" s="154"/>
      <c r="AD33481" s="158"/>
      <c r="AE33481" s="154"/>
      <c r="AF33481" s="154"/>
      <c r="AG33481" s="154"/>
      <c r="AH33481" s="154"/>
    </row>
    <row r="33482" spans="1:34">
      <c r="A33482" s="154"/>
      <c r="B33482" s="154"/>
      <c r="C33482" s="154"/>
      <c r="D33482" s="154"/>
      <c r="E33482" s="154"/>
      <c r="F33482" s="154"/>
      <c r="G33482" s="155"/>
      <c r="H33482" s="155"/>
      <c r="I33482" s="154"/>
      <c r="J33482" s="156"/>
      <c r="K33482" s="154"/>
      <c r="L33482" s="168"/>
      <c r="M33482" s="154"/>
      <c r="N33482" s="157"/>
      <c r="O33482" s="157"/>
      <c r="P33482" s="152"/>
      <c r="Q33482" s="154"/>
      <c r="R33482" s="154"/>
      <c r="S33482" s="154"/>
      <c r="T33482" s="154"/>
      <c r="U33482" s="154"/>
      <c r="V33482" s="154"/>
      <c r="W33482" s="154"/>
      <c r="X33482" s="154"/>
      <c r="Y33482" s="154"/>
      <c r="Z33482" s="154"/>
      <c r="AA33482" s="154"/>
      <c r="AB33482" s="169"/>
      <c r="AC33482" s="154"/>
      <c r="AD33482" s="158"/>
      <c r="AE33482" s="154"/>
      <c r="AF33482" s="154"/>
      <c r="AG33482" s="154"/>
      <c r="AH33482" s="154"/>
    </row>
    <row r="33483" spans="1:34">
      <c r="A33483" s="154"/>
      <c r="B33483" s="154"/>
      <c r="C33483" s="154"/>
      <c r="D33483" s="154"/>
      <c r="E33483" s="154"/>
      <c r="F33483" s="154"/>
      <c r="G33483" s="155"/>
      <c r="H33483" s="155"/>
      <c r="I33483" s="154"/>
      <c r="J33483" s="156"/>
      <c r="K33483" s="154"/>
      <c r="L33483" s="168"/>
      <c r="M33483" s="154"/>
      <c r="N33483" s="157"/>
      <c r="O33483" s="157"/>
      <c r="P33483" s="152"/>
      <c r="Q33483" s="154"/>
      <c r="R33483" s="154"/>
      <c r="S33483" s="154"/>
      <c r="T33483" s="154"/>
      <c r="U33483" s="154"/>
      <c r="V33483" s="154"/>
      <c r="W33483" s="154"/>
      <c r="X33483" s="154"/>
      <c r="Y33483" s="154"/>
      <c r="Z33483" s="154"/>
      <c r="AA33483" s="154"/>
      <c r="AB33483" s="169"/>
      <c r="AC33483" s="154"/>
      <c r="AD33483" s="158"/>
      <c r="AE33483" s="154"/>
      <c r="AF33483" s="154"/>
      <c r="AG33483" s="154"/>
      <c r="AH33483" s="154"/>
    </row>
    <row r="33484" spans="1:34">
      <c r="A33484" s="154"/>
      <c r="B33484" s="154"/>
      <c r="C33484" s="154"/>
      <c r="D33484" s="154"/>
      <c r="E33484" s="154"/>
      <c r="F33484" s="154"/>
      <c r="G33484" s="155"/>
      <c r="H33484" s="155"/>
      <c r="I33484" s="154"/>
      <c r="J33484" s="156"/>
      <c r="K33484" s="154"/>
      <c r="L33484" s="168"/>
      <c r="M33484" s="154"/>
      <c r="N33484" s="157"/>
      <c r="O33484" s="157"/>
      <c r="P33484" s="152"/>
      <c r="Q33484" s="154"/>
      <c r="R33484" s="154"/>
      <c r="S33484" s="154"/>
      <c r="T33484" s="154"/>
      <c r="U33484" s="154"/>
      <c r="V33484" s="154"/>
      <c r="W33484" s="154"/>
      <c r="X33484" s="154"/>
      <c r="Y33484" s="154"/>
      <c r="Z33484" s="154"/>
      <c r="AA33484" s="154"/>
      <c r="AB33484" s="169"/>
      <c r="AC33484" s="154"/>
      <c r="AD33484" s="158"/>
      <c r="AE33484" s="154"/>
      <c r="AF33484" s="154"/>
      <c r="AG33484" s="154"/>
      <c r="AH33484" s="154"/>
    </row>
    <row r="33485" spans="1:34">
      <c r="A33485" s="154"/>
      <c r="B33485" s="154"/>
      <c r="C33485" s="154"/>
      <c r="D33485" s="154"/>
      <c r="E33485" s="154"/>
      <c r="F33485" s="154"/>
      <c r="G33485" s="155"/>
      <c r="H33485" s="155"/>
      <c r="I33485" s="154"/>
      <c r="J33485" s="156"/>
      <c r="K33485" s="154"/>
      <c r="L33485" s="168"/>
      <c r="M33485" s="154"/>
      <c r="N33485" s="157"/>
      <c r="O33485" s="157"/>
      <c r="P33485" s="152"/>
      <c r="Q33485" s="154"/>
      <c r="R33485" s="154"/>
      <c r="S33485" s="154"/>
      <c r="T33485" s="154"/>
      <c r="U33485" s="154"/>
      <c r="V33485" s="154"/>
      <c r="W33485" s="154"/>
      <c r="X33485" s="154"/>
      <c r="Y33485" s="154"/>
      <c r="Z33485" s="154"/>
      <c r="AA33485" s="154"/>
      <c r="AB33485" s="169"/>
      <c r="AC33485" s="154"/>
      <c r="AD33485" s="158"/>
      <c r="AE33485" s="154"/>
      <c r="AF33485" s="154"/>
      <c r="AG33485" s="154"/>
      <c r="AH33485" s="154"/>
    </row>
    <row r="33486" spans="1:34">
      <c r="A33486" s="154"/>
      <c r="B33486" s="154"/>
      <c r="C33486" s="154"/>
      <c r="D33486" s="154"/>
      <c r="E33486" s="154"/>
      <c r="F33486" s="154"/>
      <c r="G33486" s="155"/>
      <c r="H33486" s="155"/>
      <c r="I33486" s="154"/>
      <c r="J33486" s="156"/>
      <c r="K33486" s="154"/>
      <c r="L33486" s="168"/>
      <c r="M33486" s="154"/>
      <c r="N33486" s="157"/>
      <c r="O33486" s="157"/>
      <c r="P33486" s="152"/>
      <c r="Q33486" s="154"/>
      <c r="R33486" s="154"/>
      <c r="S33486" s="154"/>
      <c r="T33486" s="154"/>
      <c r="U33486" s="154"/>
      <c r="V33486" s="154"/>
      <c r="W33486" s="154"/>
      <c r="X33486" s="154"/>
      <c r="Y33486" s="154"/>
      <c r="Z33486" s="154"/>
      <c r="AA33486" s="154"/>
      <c r="AB33486" s="169"/>
      <c r="AC33486" s="154"/>
      <c r="AD33486" s="158"/>
      <c r="AE33486" s="154"/>
      <c r="AF33486" s="154"/>
      <c r="AG33486" s="154"/>
      <c r="AH33486" s="154"/>
    </row>
    <row r="33487" spans="1:34">
      <c r="A33487" s="154"/>
      <c r="B33487" s="154"/>
      <c r="C33487" s="154"/>
      <c r="D33487" s="154"/>
      <c r="E33487" s="154"/>
      <c r="F33487" s="154"/>
      <c r="G33487" s="155"/>
      <c r="H33487" s="155"/>
      <c r="I33487" s="154"/>
      <c r="J33487" s="156"/>
      <c r="K33487" s="154"/>
      <c r="L33487" s="168"/>
      <c r="M33487" s="154"/>
      <c r="N33487" s="157"/>
      <c r="O33487" s="157"/>
      <c r="P33487" s="152"/>
      <c r="Q33487" s="154"/>
      <c r="R33487" s="154"/>
      <c r="S33487" s="154"/>
      <c r="T33487" s="154"/>
      <c r="U33487" s="154"/>
      <c r="V33487" s="154"/>
      <c r="W33487" s="154"/>
      <c r="X33487" s="154"/>
      <c r="Y33487" s="154"/>
      <c r="Z33487" s="154"/>
      <c r="AA33487" s="154"/>
      <c r="AB33487" s="169"/>
      <c r="AC33487" s="154"/>
      <c r="AD33487" s="158"/>
      <c r="AE33487" s="154"/>
      <c r="AF33487" s="154"/>
      <c r="AG33487" s="154"/>
      <c r="AH33487" s="154"/>
    </row>
    <row r="33488" spans="1:34">
      <c r="A33488" s="154"/>
      <c r="B33488" s="154"/>
      <c r="C33488" s="154"/>
      <c r="D33488" s="154"/>
      <c r="E33488" s="154"/>
      <c r="F33488" s="154"/>
      <c r="G33488" s="155"/>
      <c r="H33488" s="155"/>
      <c r="I33488" s="154"/>
      <c r="J33488" s="156"/>
      <c r="K33488" s="154"/>
      <c r="L33488" s="168"/>
      <c r="M33488" s="154"/>
      <c r="N33488" s="157"/>
      <c r="O33488" s="157"/>
      <c r="P33488" s="152"/>
      <c r="Q33488" s="154"/>
      <c r="R33488" s="154"/>
      <c r="S33488" s="154"/>
      <c r="T33488" s="154"/>
      <c r="U33488" s="154"/>
      <c r="V33488" s="154"/>
      <c r="W33488" s="154"/>
      <c r="X33488" s="154"/>
      <c r="Y33488" s="154"/>
      <c r="Z33488" s="154"/>
      <c r="AA33488" s="154"/>
      <c r="AB33488" s="169"/>
      <c r="AC33488" s="154"/>
      <c r="AD33488" s="158"/>
      <c r="AE33488" s="154"/>
      <c r="AF33488" s="154"/>
      <c r="AG33488" s="154"/>
      <c r="AH33488" s="154"/>
    </row>
    <row r="33489" spans="1:34">
      <c r="A33489" s="154"/>
      <c r="B33489" s="154"/>
      <c r="C33489" s="154"/>
      <c r="D33489" s="154"/>
      <c r="E33489" s="159"/>
      <c r="F33489" s="154"/>
      <c r="G33489" s="155"/>
      <c r="H33489" s="155"/>
      <c r="I33489" s="154"/>
      <c r="J33489" s="156"/>
      <c r="K33489" s="154"/>
      <c r="L33489" s="168"/>
      <c r="M33489" s="154"/>
      <c r="N33489" s="157"/>
      <c r="O33489" s="157"/>
      <c r="P33489" s="152"/>
      <c r="Q33489" s="154"/>
      <c r="R33489" s="154"/>
      <c r="S33489" s="154"/>
      <c r="T33489" s="154"/>
      <c r="U33489" s="154"/>
      <c r="V33489" s="154"/>
      <c r="W33489" s="154"/>
      <c r="X33489" s="154"/>
      <c r="Y33489" s="154"/>
      <c r="Z33489" s="154"/>
      <c r="AA33489" s="154"/>
      <c r="AB33489" s="169"/>
      <c r="AC33489" s="154"/>
      <c r="AD33489" s="158"/>
      <c r="AE33489" s="154"/>
      <c r="AF33489" s="154"/>
      <c r="AG33489" s="154"/>
      <c r="AH33489" s="154"/>
    </row>
    <row r="33490" spans="1:34">
      <c r="A33490" s="154"/>
      <c r="B33490" s="154"/>
      <c r="C33490" s="154"/>
      <c r="D33490" s="154"/>
      <c r="E33490" s="159"/>
      <c r="F33490" s="154"/>
      <c r="G33490" s="155"/>
      <c r="H33490" s="155"/>
      <c r="I33490" s="154"/>
      <c r="J33490" s="156"/>
      <c r="K33490" s="154"/>
      <c r="L33490" s="168"/>
      <c r="M33490" s="154"/>
      <c r="N33490" s="157"/>
      <c r="O33490" s="157"/>
      <c r="P33490" s="152"/>
      <c r="Q33490" s="154"/>
      <c r="R33490" s="154"/>
      <c r="S33490" s="154"/>
      <c r="T33490" s="154"/>
      <c r="U33490" s="154"/>
      <c r="V33490" s="154"/>
      <c r="W33490" s="154"/>
      <c r="X33490" s="154"/>
      <c r="Y33490" s="154"/>
      <c r="Z33490" s="154"/>
      <c r="AA33490" s="154"/>
      <c r="AB33490" s="169"/>
      <c r="AC33490" s="154"/>
      <c r="AD33490" s="158"/>
      <c r="AE33490" s="154"/>
      <c r="AF33490" s="154"/>
      <c r="AG33490" s="154"/>
      <c r="AH33490" s="154"/>
    </row>
    <row r="33491" spans="1:34">
      <c r="A33491" s="154"/>
      <c r="B33491" s="154"/>
      <c r="C33491" s="154"/>
      <c r="D33491" s="154"/>
      <c r="E33491" s="159"/>
      <c r="F33491" s="154"/>
      <c r="G33491" s="155"/>
      <c r="H33491" s="155"/>
      <c r="I33491" s="154"/>
      <c r="J33491" s="156"/>
      <c r="K33491" s="154"/>
      <c r="L33491" s="168"/>
      <c r="M33491" s="154"/>
      <c r="N33491" s="157"/>
      <c r="O33491" s="157"/>
      <c r="P33491" s="152"/>
      <c r="Q33491" s="154"/>
      <c r="R33491" s="154"/>
      <c r="S33491" s="154"/>
      <c r="T33491" s="154"/>
      <c r="U33491" s="154"/>
      <c r="V33491" s="154"/>
      <c r="W33491" s="154"/>
      <c r="X33491" s="154"/>
      <c r="Y33491" s="154"/>
      <c r="Z33491" s="154"/>
      <c r="AA33491" s="154"/>
      <c r="AB33491" s="169"/>
      <c r="AC33491" s="154"/>
      <c r="AD33491" s="158"/>
      <c r="AE33491" s="154"/>
      <c r="AF33491" s="154"/>
      <c r="AG33491" s="154"/>
      <c r="AH33491" s="154"/>
    </row>
    <row r="33492" spans="1:34">
      <c r="A33492" s="154"/>
      <c r="B33492" s="154"/>
      <c r="C33492" s="154"/>
      <c r="D33492" s="154"/>
      <c r="E33492" s="154"/>
      <c r="F33492" s="154"/>
      <c r="G33492" s="155"/>
      <c r="H33492" s="155"/>
      <c r="I33492" s="154"/>
      <c r="J33492" s="156"/>
      <c r="K33492" s="154"/>
      <c r="L33492" s="168"/>
      <c r="M33492" s="154"/>
      <c r="N33492" s="157"/>
      <c r="O33492" s="157"/>
      <c r="P33492" s="152"/>
      <c r="Q33492" s="154"/>
      <c r="R33492" s="154"/>
      <c r="S33492" s="154"/>
      <c r="T33492" s="154"/>
      <c r="U33492" s="154"/>
      <c r="V33492" s="154"/>
      <c r="W33492" s="154"/>
      <c r="X33492" s="154"/>
      <c r="Y33492" s="154"/>
      <c r="Z33492" s="154"/>
      <c r="AA33492" s="154"/>
      <c r="AB33492" s="169"/>
      <c r="AC33492" s="154"/>
      <c r="AD33492" s="158"/>
      <c r="AE33492" s="154"/>
      <c r="AF33492" s="154"/>
      <c r="AG33492" s="154"/>
      <c r="AH33492" s="154"/>
    </row>
    <row r="33493" spans="1:34">
      <c r="A33493" s="154"/>
      <c r="B33493" s="154"/>
      <c r="C33493" s="154"/>
      <c r="D33493" s="154"/>
      <c r="E33493" s="154"/>
      <c r="F33493" s="154"/>
      <c r="G33493" s="155"/>
      <c r="H33493" s="155"/>
      <c r="I33493" s="154"/>
      <c r="J33493" s="156"/>
      <c r="K33493" s="154"/>
      <c r="L33493" s="168"/>
      <c r="M33493" s="154"/>
      <c r="N33493" s="157"/>
      <c r="O33493" s="157"/>
      <c r="P33493" s="152"/>
      <c r="Q33493" s="154"/>
      <c r="R33493" s="154"/>
      <c r="S33493" s="154"/>
      <c r="T33493" s="154"/>
      <c r="U33493" s="154"/>
      <c r="V33493" s="154"/>
      <c r="W33493" s="154"/>
      <c r="X33493" s="154"/>
      <c r="Y33493" s="154"/>
      <c r="Z33493" s="154"/>
      <c r="AA33493" s="154"/>
      <c r="AB33493" s="169"/>
      <c r="AC33493" s="154"/>
      <c r="AD33493" s="158"/>
      <c r="AE33493" s="154"/>
      <c r="AF33493" s="154"/>
      <c r="AG33493" s="154"/>
      <c r="AH33493" s="154"/>
    </row>
    <row r="33494" spans="1:34">
      <c r="A33494" s="154"/>
      <c r="B33494" s="154"/>
      <c r="C33494" s="154"/>
      <c r="D33494" s="154"/>
      <c r="E33494" s="154"/>
      <c r="F33494" s="154"/>
      <c r="G33494" s="155"/>
      <c r="H33494" s="155"/>
      <c r="I33494" s="154"/>
      <c r="J33494" s="156"/>
      <c r="K33494" s="154"/>
      <c r="L33494" s="168"/>
      <c r="M33494" s="154"/>
      <c r="N33494" s="157"/>
      <c r="O33494" s="157"/>
      <c r="P33494" s="152"/>
      <c r="Q33494" s="154"/>
      <c r="R33494" s="154"/>
      <c r="S33494" s="154"/>
      <c r="T33494" s="154"/>
      <c r="U33494" s="154"/>
      <c r="V33494" s="154"/>
      <c r="W33494" s="154"/>
      <c r="X33494" s="154"/>
      <c r="Y33494" s="154"/>
      <c r="Z33494" s="154"/>
      <c r="AA33494" s="154"/>
      <c r="AB33494" s="169"/>
      <c r="AC33494" s="154"/>
      <c r="AD33494" s="158"/>
      <c r="AE33494" s="154"/>
      <c r="AF33494" s="154"/>
      <c r="AG33494" s="154"/>
      <c r="AH33494" s="154"/>
    </row>
    <row r="33495" spans="1:34">
      <c r="A33495" s="154"/>
      <c r="B33495" s="154"/>
      <c r="C33495" s="154"/>
      <c r="D33495" s="154"/>
      <c r="E33495" s="154"/>
      <c r="F33495" s="154"/>
      <c r="G33495" s="155"/>
      <c r="H33495" s="155"/>
      <c r="I33495" s="154"/>
      <c r="J33495" s="156"/>
      <c r="K33495" s="154"/>
      <c r="L33495" s="168"/>
      <c r="M33495" s="154"/>
      <c r="N33495" s="157"/>
      <c r="O33495" s="157"/>
      <c r="P33495" s="152"/>
      <c r="Q33495" s="154"/>
      <c r="R33495" s="159"/>
      <c r="S33495" s="154"/>
      <c r="T33495" s="154"/>
      <c r="U33495" s="154"/>
      <c r="V33495" s="154"/>
      <c r="W33495" s="154"/>
      <c r="X33495" s="154"/>
      <c r="Y33495" s="154"/>
      <c r="Z33495" s="154"/>
      <c r="AA33495" s="154"/>
      <c r="AB33495" s="169"/>
      <c r="AC33495" s="154"/>
      <c r="AD33495" s="158"/>
      <c r="AE33495" s="154"/>
      <c r="AF33495" s="154"/>
      <c r="AG33495" s="154"/>
      <c r="AH33495" s="154"/>
    </row>
    <row r="33496" spans="1:34">
      <c r="A33496" s="154"/>
      <c r="B33496" s="154"/>
      <c r="C33496" s="154"/>
      <c r="D33496" s="154"/>
      <c r="E33496" s="154"/>
      <c r="F33496" s="154"/>
      <c r="G33496" s="155"/>
      <c r="H33496" s="155"/>
      <c r="I33496" s="154"/>
      <c r="J33496" s="156"/>
      <c r="K33496" s="154"/>
      <c r="L33496" s="168"/>
      <c r="M33496" s="154"/>
      <c r="N33496" s="157"/>
      <c r="O33496" s="157"/>
      <c r="P33496" s="152"/>
      <c r="Q33496" s="154"/>
      <c r="R33496" s="154"/>
      <c r="S33496" s="154"/>
      <c r="T33496" s="154"/>
      <c r="U33496" s="154"/>
      <c r="V33496" s="154"/>
      <c r="W33496" s="154"/>
      <c r="X33496" s="154"/>
      <c r="Y33496" s="154"/>
      <c r="Z33496" s="154"/>
      <c r="AA33496" s="154"/>
      <c r="AB33496" s="169"/>
      <c r="AC33496" s="154"/>
      <c r="AD33496" s="158"/>
      <c r="AE33496" s="154"/>
      <c r="AF33496" s="154"/>
      <c r="AG33496" s="154"/>
      <c r="AH33496" s="154"/>
    </row>
    <row r="33497" spans="1:34">
      <c r="A33497" s="154"/>
      <c r="B33497" s="154"/>
      <c r="C33497" s="154"/>
      <c r="D33497" s="154"/>
      <c r="E33497" s="154"/>
      <c r="F33497" s="154"/>
      <c r="G33497" s="155"/>
      <c r="H33497" s="155"/>
      <c r="I33497" s="154"/>
      <c r="J33497" s="156"/>
      <c r="K33497" s="154"/>
      <c r="L33497" s="168"/>
      <c r="M33497" s="154"/>
      <c r="N33497" s="157"/>
      <c r="O33497" s="157"/>
      <c r="P33497" s="152"/>
      <c r="Q33497" s="154"/>
      <c r="R33497" s="154"/>
      <c r="S33497" s="154"/>
      <c r="T33497" s="154"/>
      <c r="U33497" s="154"/>
      <c r="V33497" s="154"/>
      <c r="W33497" s="154"/>
      <c r="X33497" s="154"/>
      <c r="Y33497" s="154"/>
      <c r="Z33497" s="154"/>
      <c r="AA33497" s="154"/>
      <c r="AB33497" s="169"/>
      <c r="AC33497" s="154"/>
      <c r="AD33497" s="158"/>
      <c r="AE33497" s="154"/>
      <c r="AF33497" s="154"/>
      <c r="AG33497" s="154"/>
      <c r="AH33497" s="154"/>
    </row>
    <row r="33498" spans="1:34">
      <c r="A33498" s="154"/>
      <c r="B33498" s="154"/>
      <c r="C33498" s="154"/>
      <c r="D33498" s="154"/>
      <c r="E33498" s="154"/>
      <c r="F33498" s="154"/>
      <c r="G33498" s="155"/>
      <c r="H33498" s="155"/>
      <c r="I33498" s="154"/>
      <c r="J33498" s="156"/>
      <c r="K33498" s="154"/>
      <c r="L33498" s="168"/>
      <c r="M33498" s="154"/>
      <c r="N33498" s="157"/>
      <c r="O33498" s="157"/>
      <c r="P33498" s="152"/>
      <c r="Q33498" s="154"/>
      <c r="R33498" s="154"/>
      <c r="S33498" s="154"/>
      <c r="T33498" s="154"/>
      <c r="U33498" s="154"/>
      <c r="V33498" s="154"/>
      <c r="W33498" s="154"/>
      <c r="X33498" s="154"/>
      <c r="Y33498" s="154"/>
      <c r="Z33498" s="154"/>
      <c r="AA33498" s="154"/>
      <c r="AB33498" s="169"/>
      <c r="AC33498" s="154"/>
      <c r="AD33498" s="158"/>
      <c r="AE33498" s="154"/>
      <c r="AF33498" s="154"/>
      <c r="AG33498" s="154"/>
      <c r="AH33498" s="154"/>
    </row>
    <row r="33499" spans="1:34">
      <c r="A33499" s="154"/>
      <c r="B33499" s="154"/>
      <c r="C33499" s="154"/>
      <c r="D33499" s="154"/>
      <c r="E33499" s="154"/>
      <c r="F33499" s="154"/>
      <c r="G33499" s="155"/>
      <c r="H33499" s="155"/>
      <c r="I33499" s="154"/>
      <c r="J33499" s="156"/>
      <c r="K33499" s="154"/>
      <c r="L33499" s="168"/>
      <c r="M33499" s="154"/>
      <c r="N33499" s="157"/>
      <c r="O33499" s="157"/>
      <c r="P33499" s="152"/>
      <c r="Q33499" s="154"/>
      <c r="R33499" s="154"/>
      <c r="S33499" s="154"/>
      <c r="T33499" s="154"/>
      <c r="U33499" s="154"/>
      <c r="V33499" s="154"/>
      <c r="W33499" s="154"/>
      <c r="X33499" s="154"/>
      <c r="Y33499" s="154"/>
      <c r="Z33499" s="154"/>
      <c r="AA33499" s="154"/>
      <c r="AB33499" s="169"/>
      <c r="AC33499" s="154"/>
      <c r="AD33499" s="158"/>
      <c r="AE33499" s="154"/>
      <c r="AF33499" s="154"/>
      <c r="AG33499" s="154"/>
      <c r="AH33499" s="154"/>
    </row>
    <row r="33500" spans="1:34">
      <c r="A33500" s="154"/>
      <c r="B33500" s="154"/>
      <c r="C33500" s="154"/>
      <c r="D33500" s="154"/>
      <c r="E33500" s="154"/>
      <c r="F33500" s="154"/>
      <c r="G33500" s="155"/>
      <c r="H33500" s="155"/>
      <c r="I33500" s="154"/>
      <c r="J33500" s="156"/>
      <c r="K33500" s="154"/>
      <c r="L33500" s="168"/>
      <c r="M33500" s="154"/>
      <c r="N33500" s="157"/>
      <c r="O33500" s="157"/>
      <c r="P33500" s="152"/>
      <c r="Q33500" s="154"/>
      <c r="R33500" s="159"/>
      <c r="S33500" s="154"/>
      <c r="T33500" s="154"/>
      <c r="U33500" s="154"/>
      <c r="V33500" s="154"/>
      <c r="W33500" s="154"/>
      <c r="X33500" s="154"/>
      <c r="Y33500" s="154"/>
      <c r="Z33500" s="154"/>
      <c r="AA33500" s="154"/>
      <c r="AB33500" s="169"/>
      <c r="AC33500" s="154"/>
      <c r="AD33500" s="158"/>
      <c r="AE33500" s="154"/>
      <c r="AF33500" s="154"/>
      <c r="AG33500" s="154"/>
      <c r="AH33500" s="154"/>
    </row>
    <row r="33501" spans="1:34">
      <c r="A33501" s="154"/>
      <c r="B33501" s="154"/>
      <c r="C33501" s="154"/>
      <c r="D33501" s="154"/>
      <c r="E33501" s="154"/>
      <c r="F33501" s="154"/>
      <c r="G33501" s="155"/>
      <c r="H33501" s="155"/>
      <c r="I33501" s="154"/>
      <c r="J33501" s="156"/>
      <c r="K33501" s="154"/>
      <c r="L33501" s="168"/>
      <c r="M33501" s="154"/>
      <c r="N33501" s="157"/>
      <c r="O33501" s="157"/>
      <c r="P33501" s="152"/>
      <c r="Q33501" s="154"/>
      <c r="R33501" s="154"/>
      <c r="S33501" s="154"/>
      <c r="T33501" s="154"/>
      <c r="U33501" s="154"/>
      <c r="V33501" s="154"/>
      <c r="W33501" s="154"/>
      <c r="X33501" s="154"/>
      <c r="Y33501" s="154"/>
      <c r="Z33501" s="154"/>
      <c r="AA33501" s="154"/>
      <c r="AB33501" s="169"/>
      <c r="AC33501" s="154"/>
      <c r="AD33501" s="158"/>
      <c r="AE33501" s="154"/>
      <c r="AF33501" s="154"/>
      <c r="AG33501" s="154"/>
      <c r="AH33501" s="154"/>
    </row>
    <row r="33502" spans="1:34">
      <c r="A33502" s="154"/>
      <c r="B33502" s="154"/>
      <c r="C33502" s="154"/>
      <c r="D33502" s="154"/>
      <c r="E33502" s="154"/>
      <c r="F33502" s="154"/>
      <c r="G33502" s="155"/>
      <c r="H33502" s="155"/>
      <c r="I33502" s="154"/>
      <c r="J33502" s="156"/>
      <c r="K33502" s="154"/>
      <c r="L33502" s="168"/>
      <c r="M33502" s="154"/>
      <c r="N33502" s="157"/>
      <c r="O33502" s="157"/>
      <c r="P33502" s="152"/>
      <c r="Q33502" s="154"/>
      <c r="R33502" s="154"/>
      <c r="S33502" s="154"/>
      <c r="T33502" s="154"/>
      <c r="U33502" s="154"/>
      <c r="V33502" s="154"/>
      <c r="W33502" s="154"/>
      <c r="X33502" s="154"/>
      <c r="Y33502" s="154"/>
      <c r="Z33502" s="154"/>
      <c r="AA33502" s="154"/>
      <c r="AB33502" s="169"/>
      <c r="AC33502" s="154"/>
      <c r="AD33502" s="158"/>
      <c r="AE33502" s="154"/>
      <c r="AF33502" s="154"/>
      <c r="AG33502" s="154"/>
      <c r="AH33502" s="154"/>
    </row>
    <row r="33503" spans="1:34">
      <c r="A33503" s="154"/>
      <c r="B33503" s="154"/>
      <c r="C33503" s="154"/>
      <c r="D33503" s="154"/>
      <c r="E33503" s="154"/>
      <c r="F33503" s="154"/>
      <c r="G33503" s="155"/>
      <c r="H33503" s="155"/>
      <c r="I33503" s="154"/>
      <c r="J33503" s="156"/>
      <c r="K33503" s="154"/>
      <c r="L33503" s="168"/>
      <c r="M33503" s="154"/>
      <c r="N33503" s="157"/>
      <c r="O33503" s="157"/>
      <c r="P33503" s="152"/>
      <c r="Q33503" s="154"/>
      <c r="R33503" s="154"/>
      <c r="S33503" s="154"/>
      <c r="T33503" s="154"/>
      <c r="U33503" s="154"/>
      <c r="V33503" s="154"/>
      <c r="W33503" s="154"/>
      <c r="X33503" s="154"/>
      <c r="Y33503" s="154"/>
      <c r="Z33503" s="154"/>
      <c r="AA33503" s="154"/>
      <c r="AB33503" s="169"/>
      <c r="AC33503" s="154"/>
      <c r="AD33503" s="158"/>
      <c r="AE33503" s="154"/>
      <c r="AF33503" s="154"/>
      <c r="AG33503" s="154"/>
      <c r="AH33503" s="154"/>
    </row>
    <row r="33504" spans="1:34">
      <c r="A33504" s="154"/>
      <c r="B33504" s="154"/>
      <c r="C33504" s="154"/>
      <c r="D33504" s="154"/>
      <c r="E33504" s="154"/>
      <c r="F33504" s="154"/>
      <c r="G33504" s="155"/>
      <c r="H33504" s="155"/>
      <c r="I33504" s="154"/>
      <c r="J33504" s="156"/>
      <c r="K33504" s="154"/>
      <c r="L33504" s="168"/>
      <c r="M33504" s="154"/>
      <c r="N33504" s="157"/>
      <c r="O33504" s="157"/>
      <c r="P33504" s="152"/>
      <c r="Q33504" s="154"/>
      <c r="R33504" s="154"/>
      <c r="S33504" s="154"/>
      <c r="T33504" s="154"/>
      <c r="U33504" s="154"/>
      <c r="V33504" s="154"/>
      <c r="W33504" s="154"/>
      <c r="X33504" s="154"/>
      <c r="Y33504" s="154"/>
      <c r="Z33504" s="154"/>
      <c r="AA33504" s="154"/>
      <c r="AB33504" s="169"/>
      <c r="AC33504" s="154"/>
      <c r="AD33504" s="158"/>
      <c r="AE33504" s="154"/>
      <c r="AF33504" s="154"/>
      <c r="AG33504" s="154"/>
      <c r="AH33504" s="154"/>
    </row>
    <row r="33505" spans="1:34">
      <c r="A33505" s="154"/>
      <c r="B33505" s="154"/>
      <c r="C33505" s="154"/>
      <c r="D33505" s="154"/>
      <c r="E33505" s="154"/>
      <c r="F33505" s="154"/>
      <c r="G33505" s="155"/>
      <c r="H33505" s="155"/>
      <c r="I33505" s="154"/>
      <c r="J33505" s="156"/>
      <c r="K33505" s="154"/>
      <c r="L33505" s="168"/>
      <c r="M33505" s="154"/>
      <c r="N33505" s="157"/>
      <c r="O33505" s="157"/>
      <c r="P33505" s="152"/>
      <c r="Q33505" s="154"/>
      <c r="R33505" s="154"/>
      <c r="S33505" s="154"/>
      <c r="T33505" s="154"/>
      <c r="U33505" s="154"/>
      <c r="V33505" s="154"/>
      <c r="W33505" s="154"/>
      <c r="X33505" s="154"/>
      <c r="Y33505" s="154"/>
      <c r="Z33505" s="154"/>
      <c r="AA33505" s="154"/>
      <c r="AB33505" s="169"/>
      <c r="AC33505" s="154"/>
      <c r="AD33505" s="158"/>
      <c r="AE33505" s="154"/>
      <c r="AF33505" s="154"/>
      <c r="AG33505" s="154"/>
      <c r="AH33505" s="154"/>
    </row>
    <row r="33506" spans="1:34">
      <c r="A33506" s="154"/>
      <c r="B33506" s="154"/>
      <c r="C33506" s="154"/>
      <c r="D33506" s="154"/>
      <c r="E33506" s="154"/>
      <c r="F33506" s="154"/>
      <c r="G33506" s="155"/>
      <c r="H33506" s="155"/>
      <c r="I33506" s="154"/>
      <c r="J33506" s="156"/>
      <c r="K33506" s="154"/>
      <c r="L33506" s="168"/>
      <c r="M33506" s="154"/>
      <c r="N33506" s="157"/>
      <c r="O33506" s="157"/>
      <c r="P33506" s="152"/>
      <c r="Q33506" s="154"/>
      <c r="R33506" s="154"/>
      <c r="S33506" s="154"/>
      <c r="T33506" s="154"/>
      <c r="U33506" s="154"/>
      <c r="V33506" s="154"/>
      <c r="W33506" s="154"/>
      <c r="X33506" s="154"/>
      <c r="Y33506" s="154"/>
      <c r="Z33506" s="154"/>
      <c r="AA33506" s="154"/>
      <c r="AB33506" s="169"/>
      <c r="AC33506" s="154"/>
      <c r="AD33506" s="158"/>
      <c r="AE33506" s="154"/>
      <c r="AF33506" s="154"/>
      <c r="AG33506" s="154"/>
      <c r="AH33506" s="154"/>
    </row>
    <row r="33507" spans="1:34">
      <c r="A33507" s="154"/>
      <c r="B33507" s="154"/>
      <c r="C33507" s="154"/>
      <c r="D33507" s="154"/>
      <c r="E33507" s="154"/>
      <c r="F33507" s="154"/>
      <c r="G33507" s="155"/>
      <c r="H33507" s="155"/>
      <c r="I33507" s="154"/>
      <c r="J33507" s="156"/>
      <c r="K33507" s="154"/>
      <c r="L33507" s="168"/>
      <c r="M33507" s="154"/>
      <c r="N33507" s="157"/>
      <c r="O33507" s="157"/>
      <c r="P33507" s="152"/>
      <c r="Q33507" s="154"/>
      <c r="R33507" s="154"/>
      <c r="S33507" s="154"/>
      <c r="T33507" s="154"/>
      <c r="U33507" s="154"/>
      <c r="V33507" s="154"/>
      <c r="W33507" s="154"/>
      <c r="X33507" s="154"/>
      <c r="Y33507" s="154"/>
      <c r="Z33507" s="154"/>
      <c r="AA33507" s="154"/>
      <c r="AB33507" s="169"/>
      <c r="AC33507" s="154"/>
      <c r="AD33507" s="158"/>
      <c r="AE33507" s="154"/>
      <c r="AF33507" s="154"/>
      <c r="AG33507" s="154"/>
      <c r="AH33507" s="154"/>
    </row>
    <row r="33508" spans="1:34">
      <c r="A33508" s="154"/>
      <c r="B33508" s="154"/>
      <c r="C33508" s="154"/>
      <c r="D33508" s="154"/>
      <c r="E33508" s="154"/>
      <c r="F33508" s="154"/>
      <c r="G33508" s="155"/>
      <c r="H33508" s="155"/>
      <c r="I33508" s="154"/>
      <c r="J33508" s="156"/>
      <c r="K33508" s="154"/>
      <c r="L33508" s="168"/>
      <c r="M33508" s="154"/>
      <c r="N33508" s="157"/>
      <c r="O33508" s="157"/>
      <c r="P33508" s="152"/>
      <c r="Q33508" s="154"/>
      <c r="R33508" s="154"/>
      <c r="S33508" s="154"/>
      <c r="T33508" s="154"/>
      <c r="U33508" s="154"/>
      <c r="V33508" s="154"/>
      <c r="W33508" s="154"/>
      <c r="X33508" s="154"/>
      <c r="Y33508" s="154"/>
      <c r="Z33508" s="154"/>
      <c r="AA33508" s="154"/>
      <c r="AB33508" s="169"/>
      <c r="AC33508" s="154"/>
      <c r="AD33508" s="158"/>
      <c r="AE33508" s="154"/>
      <c r="AF33508" s="154"/>
      <c r="AG33508" s="154"/>
      <c r="AH33508" s="154"/>
    </row>
    <row r="33509" spans="1:34">
      <c r="A33509" s="154"/>
      <c r="B33509" s="154"/>
      <c r="C33509" s="154"/>
      <c r="D33509" s="154"/>
      <c r="E33509" s="154"/>
      <c r="F33509" s="154"/>
      <c r="G33509" s="155"/>
      <c r="H33509" s="155"/>
      <c r="I33509" s="154"/>
      <c r="J33509" s="156"/>
      <c r="K33509" s="154"/>
      <c r="L33509" s="168"/>
      <c r="M33509" s="154"/>
      <c r="N33509" s="157"/>
      <c r="O33509" s="157"/>
      <c r="P33509" s="152"/>
      <c r="Q33509" s="154"/>
      <c r="R33509" s="154"/>
      <c r="S33509" s="154"/>
      <c r="T33509" s="154"/>
      <c r="U33509" s="154"/>
      <c r="V33509" s="154"/>
      <c r="W33509" s="154"/>
      <c r="X33509" s="154"/>
      <c r="Y33509" s="154"/>
      <c r="Z33509" s="154"/>
      <c r="AA33509" s="154"/>
      <c r="AB33509" s="169"/>
      <c r="AC33509" s="154"/>
      <c r="AD33509" s="158"/>
      <c r="AE33509" s="154"/>
      <c r="AF33509" s="154"/>
      <c r="AG33509" s="154"/>
      <c r="AH33509" s="154"/>
    </row>
    <row r="33510" spans="1:34">
      <c r="A33510" s="154"/>
      <c r="B33510" s="154"/>
      <c r="C33510" s="154"/>
      <c r="D33510" s="154"/>
      <c r="E33510" s="154"/>
      <c r="F33510" s="154"/>
      <c r="G33510" s="155"/>
      <c r="H33510" s="155"/>
      <c r="I33510" s="154"/>
      <c r="J33510" s="156"/>
      <c r="K33510" s="154"/>
      <c r="L33510" s="168"/>
      <c r="M33510" s="154"/>
      <c r="N33510" s="157"/>
      <c r="O33510" s="157"/>
      <c r="P33510" s="152"/>
      <c r="Q33510" s="154"/>
      <c r="R33510" s="154"/>
      <c r="S33510" s="154"/>
      <c r="T33510" s="154"/>
      <c r="U33510" s="154"/>
      <c r="V33510" s="154"/>
      <c r="W33510" s="154"/>
      <c r="X33510" s="154"/>
      <c r="Y33510" s="154"/>
      <c r="Z33510" s="154"/>
      <c r="AA33510" s="154"/>
      <c r="AB33510" s="169"/>
      <c r="AC33510" s="154"/>
      <c r="AD33510" s="158"/>
      <c r="AE33510" s="154"/>
      <c r="AF33510" s="154"/>
      <c r="AG33510" s="154"/>
      <c r="AH33510" s="154"/>
    </row>
    <row r="33511" spans="1:34">
      <c r="A33511" s="154"/>
      <c r="B33511" s="154"/>
      <c r="C33511" s="154"/>
      <c r="D33511" s="154"/>
      <c r="E33511" s="154"/>
      <c r="F33511" s="154"/>
      <c r="G33511" s="155"/>
      <c r="H33511" s="155"/>
      <c r="I33511" s="154"/>
      <c r="J33511" s="156"/>
      <c r="K33511" s="154"/>
      <c r="L33511" s="168"/>
      <c r="M33511" s="154"/>
      <c r="N33511" s="157"/>
      <c r="O33511" s="157"/>
      <c r="P33511" s="152"/>
      <c r="Q33511" s="154"/>
      <c r="R33511" s="154"/>
      <c r="S33511" s="154"/>
      <c r="T33511" s="154"/>
      <c r="U33511" s="154"/>
      <c r="V33511" s="154"/>
      <c r="W33511" s="154"/>
      <c r="X33511" s="154"/>
      <c r="Y33511" s="154"/>
      <c r="Z33511" s="154"/>
      <c r="AA33511" s="154"/>
      <c r="AB33511" s="169"/>
      <c r="AC33511" s="154"/>
      <c r="AD33511" s="158"/>
      <c r="AE33511" s="154"/>
      <c r="AF33511" s="154"/>
      <c r="AG33511" s="154"/>
      <c r="AH33511" s="154"/>
    </row>
    <row r="33512" spans="1:34">
      <c r="J33512" s="161"/>
      <c r="L33512" s="162"/>
      <c r="P33512" s="152"/>
      <c r="AB33512" s="164"/>
    </row>
    <row r="33513" spans="1:34">
      <c r="J33513" s="161"/>
      <c r="L33513" s="162"/>
      <c r="P33513" s="152"/>
      <c r="AB33513" s="164"/>
    </row>
    <row r="33514" spans="1:34">
      <c r="J33514" s="161"/>
      <c r="L33514" s="162"/>
      <c r="P33514" s="152"/>
      <c r="AB33514" s="164"/>
    </row>
    <row r="33515" spans="1:34">
      <c r="J33515" s="161"/>
      <c r="L33515" s="162"/>
      <c r="P33515" s="152"/>
      <c r="AB33515" s="164"/>
    </row>
    <row r="33516" spans="1:34">
      <c r="J33516" s="161"/>
      <c r="L33516" s="162"/>
      <c r="P33516" s="152"/>
      <c r="AB33516" s="164"/>
    </row>
    <row r="33517" spans="1:34">
      <c r="J33517" s="161"/>
      <c r="L33517" s="162"/>
      <c r="P33517" s="152"/>
      <c r="AB33517" s="164"/>
    </row>
    <row r="33518" spans="1:34">
      <c r="E33518" s="166"/>
      <c r="J33518" s="161"/>
      <c r="L33518" s="162"/>
      <c r="P33518" s="152"/>
      <c r="AB33518" s="164"/>
    </row>
    <row r="33519" spans="1:34">
      <c r="E33519" s="166"/>
      <c r="J33519" s="161"/>
      <c r="L33519" s="162"/>
      <c r="P33519" s="152"/>
      <c r="AB33519" s="164"/>
    </row>
    <row r="33520" spans="1:34">
      <c r="E33520" s="166"/>
      <c r="J33520" s="161"/>
      <c r="L33520" s="162"/>
      <c r="P33520" s="152"/>
      <c r="AB33520" s="164"/>
    </row>
    <row r="33521" spans="5:28">
      <c r="E33521" s="166"/>
      <c r="J33521" s="161"/>
      <c r="L33521" s="162"/>
      <c r="P33521" s="152"/>
      <c r="AB33521" s="164"/>
    </row>
    <row r="33522" spans="5:28">
      <c r="E33522" s="166"/>
      <c r="J33522" s="161"/>
      <c r="L33522" s="162"/>
      <c r="P33522" s="152"/>
      <c r="AB33522" s="164"/>
    </row>
    <row r="33523" spans="5:28">
      <c r="E33523" s="166"/>
      <c r="J33523" s="161"/>
      <c r="L33523" s="162"/>
      <c r="P33523" s="152"/>
      <c r="AB33523" s="164"/>
    </row>
    <row r="33524" spans="5:28">
      <c r="E33524" s="166"/>
      <c r="J33524" s="161"/>
      <c r="L33524" s="162"/>
      <c r="P33524" s="152"/>
      <c r="AB33524" s="164"/>
    </row>
    <row r="33525" spans="5:28">
      <c r="E33525" s="166"/>
      <c r="J33525" s="161"/>
      <c r="L33525" s="162"/>
      <c r="P33525" s="152"/>
      <c r="S33525" s="154"/>
      <c r="AB33525" s="164"/>
    </row>
    <row r="33526" spans="5:28">
      <c r="E33526" s="166"/>
      <c r="J33526" s="161"/>
      <c r="L33526" s="162"/>
      <c r="P33526" s="152"/>
      <c r="AB33526" s="164"/>
    </row>
    <row r="33527" spans="5:28">
      <c r="E33527" s="166"/>
      <c r="J33527" s="161"/>
      <c r="L33527" s="162"/>
      <c r="P33527" s="152"/>
      <c r="AB33527" s="164"/>
    </row>
    <row r="33528" spans="5:28">
      <c r="E33528" s="166"/>
      <c r="J33528" s="161"/>
      <c r="L33528" s="162"/>
      <c r="P33528" s="152"/>
      <c r="AB33528" s="164"/>
    </row>
    <row r="33529" spans="5:28">
      <c r="E33529" s="166"/>
      <c r="J33529" s="161"/>
      <c r="L33529" s="162"/>
      <c r="P33529" s="152"/>
      <c r="AB33529" s="164"/>
    </row>
    <row r="33530" spans="5:28">
      <c r="E33530" s="166"/>
      <c r="J33530" s="161"/>
      <c r="L33530" s="162"/>
      <c r="P33530" s="152"/>
      <c r="AB33530" s="164"/>
    </row>
    <row r="33531" spans="5:28">
      <c r="E33531" s="166"/>
      <c r="J33531" s="161"/>
      <c r="L33531" s="162"/>
      <c r="P33531" s="152"/>
      <c r="AB33531" s="164"/>
    </row>
    <row r="33532" spans="5:28">
      <c r="E33532" s="166"/>
      <c r="J33532" s="161"/>
      <c r="L33532" s="162"/>
      <c r="P33532" s="152"/>
      <c r="AB33532" s="164"/>
    </row>
    <row r="33533" spans="5:28">
      <c r="E33533" s="166"/>
      <c r="J33533" s="161"/>
      <c r="L33533" s="162"/>
      <c r="P33533" s="152"/>
      <c r="AB33533" s="164"/>
    </row>
    <row r="33534" spans="5:28">
      <c r="E33534" s="166"/>
      <c r="J33534" s="161"/>
      <c r="L33534" s="162"/>
      <c r="P33534" s="152"/>
      <c r="AB33534" s="164"/>
    </row>
    <row r="33535" spans="5:28">
      <c r="E33535" s="166"/>
      <c r="J33535" s="161"/>
      <c r="L33535" s="162"/>
      <c r="P33535" s="152"/>
      <c r="AB33535" s="164"/>
    </row>
    <row r="33536" spans="5:28">
      <c r="E33536" s="166"/>
      <c r="J33536" s="161"/>
      <c r="L33536" s="162"/>
      <c r="P33536" s="152"/>
      <c r="AB33536" s="164"/>
    </row>
    <row r="33537" spans="5:28">
      <c r="E33537" s="166"/>
      <c r="J33537" s="161"/>
      <c r="L33537" s="162"/>
      <c r="P33537" s="152"/>
      <c r="AB33537" s="164"/>
    </row>
    <row r="33538" spans="5:28">
      <c r="J33538" s="161"/>
      <c r="L33538" s="162"/>
      <c r="P33538" s="152"/>
      <c r="R33538" s="166"/>
      <c r="AB33538" s="164"/>
    </row>
    <row r="33539" spans="5:28">
      <c r="J33539" s="161"/>
      <c r="L33539" s="162"/>
      <c r="P33539" s="152"/>
      <c r="AB33539" s="164"/>
    </row>
    <row r="33540" spans="5:28">
      <c r="J33540" s="161"/>
      <c r="L33540" s="162"/>
      <c r="P33540" s="152"/>
      <c r="AB33540" s="164"/>
    </row>
    <row r="33541" spans="5:28">
      <c r="E33541" s="166"/>
      <c r="J33541" s="161"/>
      <c r="L33541" s="162"/>
      <c r="P33541" s="152"/>
      <c r="AB33541" s="164"/>
    </row>
    <row r="33542" spans="5:28">
      <c r="J33542" s="161"/>
      <c r="L33542" s="162"/>
      <c r="P33542" s="152"/>
      <c r="AB33542" s="164"/>
    </row>
    <row r="33543" spans="5:28">
      <c r="J33543" s="161"/>
      <c r="L33543" s="162"/>
      <c r="P33543" s="152"/>
      <c r="AB33543" s="164"/>
    </row>
    <row r="33544" spans="5:28">
      <c r="J33544" s="161"/>
      <c r="L33544" s="162"/>
      <c r="P33544" s="152"/>
      <c r="AB33544" s="164"/>
    </row>
    <row r="33545" spans="5:28">
      <c r="J33545" s="161"/>
      <c r="L33545" s="162"/>
      <c r="P33545" s="152"/>
      <c r="AB33545" s="164"/>
    </row>
    <row r="33546" spans="5:28">
      <c r="J33546" s="161"/>
      <c r="L33546" s="162"/>
      <c r="P33546" s="152"/>
      <c r="AB33546" s="164"/>
    </row>
    <row r="33547" spans="5:28">
      <c r="J33547" s="161"/>
      <c r="L33547" s="162"/>
      <c r="P33547" s="152"/>
      <c r="AB33547" s="164"/>
    </row>
    <row r="33548" spans="5:28">
      <c r="J33548" s="161"/>
      <c r="L33548" s="162"/>
      <c r="P33548" s="152"/>
      <c r="AB33548" s="164"/>
    </row>
    <row r="33549" spans="5:28">
      <c r="J33549" s="161"/>
      <c r="L33549" s="162"/>
      <c r="P33549" s="152"/>
      <c r="AB33549" s="164"/>
    </row>
    <row r="33550" spans="5:28">
      <c r="J33550" s="161"/>
      <c r="L33550" s="162"/>
      <c r="P33550" s="152"/>
      <c r="AB33550" s="164"/>
    </row>
    <row r="33551" spans="5:28">
      <c r="J33551" s="161"/>
      <c r="L33551" s="162"/>
      <c r="P33551" s="152"/>
      <c r="AB33551" s="164"/>
    </row>
    <row r="33552" spans="5:28">
      <c r="J33552" s="161"/>
      <c r="L33552" s="162"/>
      <c r="P33552" s="152"/>
      <c r="AB33552" s="164"/>
    </row>
    <row r="33553" spans="1:34">
      <c r="J33553" s="161"/>
      <c r="L33553" s="162"/>
      <c r="P33553" s="152"/>
      <c r="AB33553" s="164"/>
    </row>
    <row r="33554" spans="1:34">
      <c r="J33554" s="161"/>
      <c r="L33554" s="162"/>
      <c r="P33554" s="152"/>
      <c r="AB33554" s="164"/>
    </row>
    <row r="33555" spans="1:34">
      <c r="J33555" s="161"/>
      <c r="L33555" s="162"/>
      <c r="P33555" s="152"/>
      <c r="AB33555" s="164"/>
    </row>
    <row r="33556" spans="1:34">
      <c r="J33556" s="161"/>
      <c r="L33556" s="162"/>
      <c r="P33556" s="152"/>
      <c r="AB33556" s="164"/>
    </row>
    <row r="33557" spans="1:34">
      <c r="J33557" s="161"/>
      <c r="L33557" s="162"/>
      <c r="P33557" s="152"/>
      <c r="AB33557" s="164"/>
    </row>
    <row r="33558" spans="1:34">
      <c r="J33558" s="161"/>
      <c r="L33558" s="162"/>
      <c r="P33558" s="152"/>
      <c r="AB33558" s="164"/>
    </row>
    <row r="33559" spans="1:34">
      <c r="J33559" s="161"/>
      <c r="L33559" s="162"/>
      <c r="P33559" s="152"/>
      <c r="AB33559" s="164"/>
    </row>
    <row r="33560" spans="1:34">
      <c r="J33560" s="161"/>
      <c r="L33560" s="162"/>
      <c r="P33560" s="152"/>
      <c r="AB33560" s="164"/>
    </row>
    <row r="33561" spans="1:34">
      <c r="J33561" s="161"/>
      <c r="L33561" s="162"/>
      <c r="P33561" s="152"/>
      <c r="AB33561" s="164"/>
    </row>
    <row r="33562" spans="1:34">
      <c r="J33562" s="161"/>
      <c r="L33562" s="162"/>
      <c r="P33562" s="152"/>
      <c r="AB33562" s="164"/>
    </row>
    <row r="33563" spans="1:34">
      <c r="A33563" s="154"/>
      <c r="B33563" s="154"/>
      <c r="C33563" s="154"/>
      <c r="D33563" s="154"/>
      <c r="E33563" s="154"/>
      <c r="F33563" s="154"/>
      <c r="G33563" s="155"/>
      <c r="H33563" s="155"/>
      <c r="I33563" s="154"/>
      <c r="J33563" s="156"/>
      <c r="K33563" s="154"/>
      <c r="L33563" s="168"/>
      <c r="M33563" s="154"/>
      <c r="N33563" s="157"/>
      <c r="O33563" s="157"/>
      <c r="P33563" s="152"/>
      <c r="Q33563" s="154"/>
      <c r="R33563" s="154"/>
      <c r="S33563" s="154"/>
      <c r="T33563" s="154"/>
      <c r="U33563" s="154"/>
      <c r="V33563" s="154"/>
      <c r="W33563" s="154"/>
      <c r="X33563" s="154"/>
      <c r="Y33563" s="154"/>
      <c r="Z33563" s="154"/>
      <c r="AA33563" s="154"/>
      <c r="AB33563" s="169"/>
      <c r="AC33563" s="154"/>
      <c r="AD33563" s="158"/>
      <c r="AE33563" s="154"/>
      <c r="AF33563" s="154"/>
      <c r="AG33563" s="154"/>
      <c r="AH33563" s="154"/>
    </row>
    <row r="33564" spans="1:34">
      <c r="A33564" s="154"/>
      <c r="B33564" s="154"/>
      <c r="C33564" s="154"/>
      <c r="D33564" s="154"/>
      <c r="E33564" s="154"/>
      <c r="F33564" s="154"/>
      <c r="G33564" s="155"/>
      <c r="H33564" s="155"/>
      <c r="I33564" s="154"/>
      <c r="J33564" s="156"/>
      <c r="K33564" s="154"/>
      <c r="L33564" s="168"/>
      <c r="M33564" s="154"/>
      <c r="N33564" s="157"/>
      <c r="O33564" s="157"/>
      <c r="P33564" s="152"/>
      <c r="Q33564" s="154"/>
      <c r="R33564" s="154"/>
      <c r="S33564" s="154"/>
      <c r="T33564" s="154"/>
      <c r="U33564" s="154"/>
      <c r="V33564" s="154"/>
      <c r="W33564" s="154"/>
      <c r="X33564" s="154"/>
      <c r="Y33564" s="154"/>
      <c r="Z33564" s="154"/>
      <c r="AA33564" s="154"/>
      <c r="AB33564" s="169"/>
      <c r="AC33564" s="154"/>
      <c r="AD33564" s="158"/>
      <c r="AE33564" s="154"/>
      <c r="AF33564" s="154"/>
      <c r="AG33564" s="154"/>
      <c r="AH33564" s="154"/>
    </row>
    <row r="33565" spans="1:34">
      <c r="A33565" s="154"/>
      <c r="B33565" s="154"/>
      <c r="C33565" s="154"/>
      <c r="D33565" s="154"/>
      <c r="E33565" s="154"/>
      <c r="F33565" s="154"/>
      <c r="G33565" s="155"/>
      <c r="H33565" s="155"/>
      <c r="I33565" s="154"/>
      <c r="J33565" s="156"/>
      <c r="K33565" s="154"/>
      <c r="L33565" s="168"/>
      <c r="M33565" s="154"/>
      <c r="N33565" s="157"/>
      <c r="O33565" s="157"/>
      <c r="P33565" s="152"/>
      <c r="Q33565" s="154"/>
      <c r="R33565" s="154"/>
      <c r="S33565" s="154"/>
      <c r="T33565" s="154"/>
      <c r="U33565" s="154"/>
      <c r="V33565" s="154"/>
      <c r="W33565" s="154"/>
      <c r="X33565" s="154"/>
      <c r="Y33565" s="154"/>
      <c r="Z33565" s="154"/>
      <c r="AA33565" s="154"/>
      <c r="AB33565" s="169"/>
      <c r="AC33565" s="154"/>
      <c r="AD33565" s="158"/>
      <c r="AE33565" s="154"/>
      <c r="AF33565" s="154"/>
      <c r="AG33565" s="154"/>
      <c r="AH33565" s="154"/>
    </row>
    <row r="33566" spans="1:34">
      <c r="A33566" s="154"/>
      <c r="B33566" s="154"/>
      <c r="C33566" s="154"/>
      <c r="D33566" s="154"/>
      <c r="E33566" s="154"/>
      <c r="F33566" s="154"/>
      <c r="G33566" s="155"/>
      <c r="H33566" s="155"/>
      <c r="I33566" s="154"/>
      <c r="J33566" s="156"/>
      <c r="K33566" s="154"/>
      <c r="L33566" s="168"/>
      <c r="M33566" s="154"/>
      <c r="N33566" s="157"/>
      <c r="O33566" s="157"/>
      <c r="P33566" s="152"/>
      <c r="Q33566" s="154"/>
      <c r="R33566" s="154"/>
      <c r="S33566" s="154"/>
      <c r="T33566" s="154"/>
      <c r="U33566" s="154"/>
      <c r="V33566" s="154"/>
      <c r="W33566" s="154"/>
      <c r="X33566" s="154"/>
      <c r="Y33566" s="154"/>
      <c r="Z33566" s="154"/>
      <c r="AA33566" s="154"/>
      <c r="AB33566" s="169"/>
      <c r="AC33566" s="154"/>
      <c r="AD33566" s="158"/>
      <c r="AE33566" s="154"/>
      <c r="AF33566" s="154"/>
      <c r="AG33566" s="154"/>
      <c r="AH33566" s="154"/>
    </row>
    <row r="33567" spans="1:34">
      <c r="A33567" s="154"/>
      <c r="B33567" s="154"/>
      <c r="C33567" s="154"/>
      <c r="D33567" s="154"/>
      <c r="E33567" s="154"/>
      <c r="F33567" s="154"/>
      <c r="G33567" s="155"/>
      <c r="H33567" s="155"/>
      <c r="I33567" s="154"/>
      <c r="J33567" s="156"/>
      <c r="K33567" s="154"/>
      <c r="L33567" s="168"/>
      <c r="M33567" s="154"/>
      <c r="N33567" s="157"/>
      <c r="O33567" s="157"/>
      <c r="P33567" s="152"/>
      <c r="Q33567" s="154"/>
      <c r="R33567" s="154"/>
      <c r="S33567" s="154"/>
      <c r="T33567" s="154"/>
      <c r="U33567" s="154"/>
      <c r="V33567" s="154"/>
      <c r="W33567" s="154"/>
      <c r="X33567" s="154"/>
      <c r="Y33567" s="154"/>
      <c r="Z33567" s="154"/>
      <c r="AA33567" s="154"/>
      <c r="AB33567" s="169"/>
      <c r="AC33567" s="154"/>
      <c r="AD33567" s="158"/>
      <c r="AE33567" s="154"/>
      <c r="AF33567" s="154"/>
      <c r="AG33567" s="154"/>
      <c r="AH33567" s="154"/>
    </row>
    <row r="33568" spans="1:34">
      <c r="A33568" s="154"/>
      <c r="B33568" s="154"/>
      <c r="C33568" s="154"/>
      <c r="D33568" s="154"/>
      <c r="E33568" s="154"/>
      <c r="F33568" s="154"/>
      <c r="G33568" s="155"/>
      <c r="H33568" s="155"/>
      <c r="I33568" s="154"/>
      <c r="J33568" s="156"/>
      <c r="K33568" s="154"/>
      <c r="L33568" s="168"/>
      <c r="M33568" s="154"/>
      <c r="N33568" s="157"/>
      <c r="O33568" s="157"/>
      <c r="P33568" s="152"/>
      <c r="Q33568" s="154"/>
      <c r="R33568" s="154"/>
      <c r="S33568" s="154"/>
      <c r="T33568" s="154"/>
      <c r="U33568" s="154"/>
      <c r="V33568" s="154"/>
      <c r="W33568" s="154"/>
      <c r="X33568" s="154"/>
      <c r="Y33568" s="154"/>
      <c r="Z33568" s="154"/>
      <c r="AA33568" s="154"/>
      <c r="AB33568" s="169"/>
      <c r="AC33568" s="154"/>
      <c r="AD33568" s="158"/>
      <c r="AE33568" s="154"/>
      <c r="AF33568" s="154"/>
      <c r="AG33568" s="154"/>
      <c r="AH33568" s="154"/>
    </row>
    <row r="33569" spans="1:34">
      <c r="A33569" s="154"/>
      <c r="B33569" s="154"/>
      <c r="C33569" s="154"/>
      <c r="D33569" s="154"/>
      <c r="E33569" s="154"/>
      <c r="F33569" s="154"/>
      <c r="G33569" s="155"/>
      <c r="H33569" s="155"/>
      <c r="I33569" s="154"/>
      <c r="J33569" s="156"/>
      <c r="K33569" s="154"/>
      <c r="L33569" s="168"/>
      <c r="M33569" s="154"/>
      <c r="N33569" s="157"/>
      <c r="O33569" s="157"/>
      <c r="P33569" s="152"/>
      <c r="Q33569" s="154"/>
      <c r="R33569" s="154"/>
      <c r="S33569" s="154"/>
      <c r="T33569" s="154"/>
      <c r="U33569" s="154"/>
      <c r="V33569" s="154"/>
      <c r="W33569" s="154"/>
      <c r="X33569" s="154"/>
      <c r="Y33569" s="154"/>
      <c r="Z33569" s="154"/>
      <c r="AA33569" s="154"/>
      <c r="AB33569" s="169"/>
      <c r="AC33569" s="154"/>
      <c r="AD33569" s="158"/>
      <c r="AE33569" s="154"/>
      <c r="AF33569" s="154"/>
      <c r="AG33569" s="154"/>
      <c r="AH33569" s="154"/>
    </row>
    <row r="33570" spans="1:34">
      <c r="A33570" s="154"/>
      <c r="B33570" s="154"/>
      <c r="C33570" s="154"/>
      <c r="D33570" s="154"/>
      <c r="E33570" s="154"/>
      <c r="F33570" s="154"/>
      <c r="G33570" s="155"/>
      <c r="H33570" s="155"/>
      <c r="I33570" s="154"/>
      <c r="J33570" s="156"/>
      <c r="K33570" s="154"/>
      <c r="L33570" s="168"/>
      <c r="M33570" s="154"/>
      <c r="N33570" s="157"/>
      <c r="O33570" s="157"/>
      <c r="P33570" s="152"/>
      <c r="Q33570" s="154"/>
      <c r="R33570" s="154"/>
      <c r="S33570" s="154"/>
      <c r="T33570" s="154"/>
      <c r="U33570" s="154"/>
      <c r="V33570" s="154"/>
      <c r="W33570" s="154"/>
      <c r="X33570" s="154"/>
      <c r="Y33570" s="154"/>
      <c r="Z33570" s="154"/>
      <c r="AA33570" s="154"/>
      <c r="AB33570" s="169"/>
      <c r="AC33570" s="154"/>
      <c r="AD33570" s="158"/>
      <c r="AE33570" s="154"/>
      <c r="AF33570" s="154"/>
      <c r="AG33570" s="154"/>
      <c r="AH33570" s="154"/>
    </row>
    <row r="33571" spans="1:34">
      <c r="A33571" s="154"/>
      <c r="B33571" s="154"/>
      <c r="C33571" s="154"/>
      <c r="D33571" s="154"/>
      <c r="E33571" s="154"/>
      <c r="F33571" s="154"/>
      <c r="G33571" s="155"/>
      <c r="H33571" s="155"/>
      <c r="I33571" s="154"/>
      <c r="J33571" s="156"/>
      <c r="K33571" s="154"/>
      <c r="L33571" s="168"/>
      <c r="M33571" s="154"/>
      <c r="N33571" s="157"/>
      <c r="O33571" s="157"/>
      <c r="P33571" s="152"/>
      <c r="Q33571" s="154"/>
      <c r="R33571" s="154"/>
      <c r="S33571" s="154"/>
      <c r="T33571" s="154"/>
      <c r="U33571" s="154"/>
      <c r="V33571" s="154"/>
      <c r="W33571" s="154"/>
      <c r="X33571" s="154"/>
      <c r="Y33571" s="154"/>
      <c r="Z33571" s="154"/>
      <c r="AA33571" s="154"/>
      <c r="AB33571" s="169"/>
      <c r="AC33571" s="154"/>
      <c r="AD33571" s="158"/>
      <c r="AE33571" s="154"/>
      <c r="AF33571" s="154"/>
      <c r="AG33571" s="154"/>
      <c r="AH33571" s="154"/>
    </row>
    <row r="33572" spans="1:34">
      <c r="A33572" s="154"/>
      <c r="B33572" s="154"/>
      <c r="C33572" s="154"/>
      <c r="D33572" s="154"/>
      <c r="E33572" s="154"/>
      <c r="F33572" s="154"/>
      <c r="G33572" s="155"/>
      <c r="H33572" s="155"/>
      <c r="I33572" s="154"/>
      <c r="J33572" s="156"/>
      <c r="K33572" s="154"/>
      <c r="L33572" s="168"/>
      <c r="M33572" s="154"/>
      <c r="N33572" s="157"/>
      <c r="O33572" s="157"/>
      <c r="P33572" s="152"/>
      <c r="Q33572" s="154"/>
      <c r="R33572" s="154"/>
      <c r="S33572" s="154"/>
      <c r="T33572" s="154"/>
      <c r="U33572" s="154"/>
      <c r="V33572" s="154"/>
      <c r="W33572" s="154"/>
      <c r="X33572" s="154"/>
      <c r="Y33572" s="154"/>
      <c r="Z33572" s="154"/>
      <c r="AA33572" s="154"/>
      <c r="AB33572" s="169"/>
      <c r="AC33572" s="154"/>
      <c r="AD33572" s="158"/>
      <c r="AE33572" s="154"/>
      <c r="AF33572" s="154"/>
      <c r="AG33572" s="154"/>
      <c r="AH33572" s="154"/>
    </row>
    <row r="33573" spans="1:34">
      <c r="A33573" s="154"/>
      <c r="B33573" s="154"/>
      <c r="C33573" s="154"/>
      <c r="D33573" s="154"/>
      <c r="E33573" s="154"/>
      <c r="F33573" s="154"/>
      <c r="G33573" s="155"/>
      <c r="H33573" s="155"/>
      <c r="I33573" s="154"/>
      <c r="J33573" s="156"/>
      <c r="K33573" s="154"/>
      <c r="L33573" s="168"/>
      <c r="M33573" s="154"/>
      <c r="N33573" s="157"/>
      <c r="O33573" s="157"/>
      <c r="P33573" s="152"/>
      <c r="Q33573" s="154"/>
      <c r="R33573" s="154"/>
      <c r="S33573" s="154"/>
      <c r="T33573" s="154"/>
      <c r="U33573" s="154"/>
      <c r="V33573" s="154"/>
      <c r="W33573" s="154"/>
      <c r="X33573" s="154"/>
      <c r="Y33573" s="154"/>
      <c r="Z33573" s="154"/>
      <c r="AA33573" s="154"/>
      <c r="AB33573" s="169"/>
      <c r="AC33573" s="154"/>
      <c r="AD33573" s="158"/>
      <c r="AE33573" s="154"/>
      <c r="AF33573" s="154"/>
      <c r="AG33573" s="154"/>
      <c r="AH33573" s="154"/>
    </row>
    <row r="33574" spans="1:34">
      <c r="A33574" s="154"/>
      <c r="B33574" s="154"/>
      <c r="C33574" s="154"/>
      <c r="D33574" s="154"/>
      <c r="E33574" s="154"/>
      <c r="F33574" s="154"/>
      <c r="G33574" s="155"/>
      <c r="H33574" s="155"/>
      <c r="I33574" s="154"/>
      <c r="J33574" s="156"/>
      <c r="K33574" s="154"/>
      <c r="L33574" s="168"/>
      <c r="M33574" s="154"/>
      <c r="N33574" s="157"/>
      <c r="O33574" s="157"/>
      <c r="P33574" s="152"/>
      <c r="Q33574" s="154"/>
      <c r="R33574" s="154"/>
      <c r="S33574" s="154"/>
      <c r="T33574" s="154"/>
      <c r="U33574" s="154"/>
      <c r="V33574" s="154"/>
      <c r="W33574" s="154"/>
      <c r="X33574" s="154"/>
      <c r="Y33574" s="154"/>
      <c r="Z33574" s="154"/>
      <c r="AA33574" s="154"/>
      <c r="AB33574" s="169"/>
      <c r="AC33574" s="154"/>
      <c r="AD33574" s="158"/>
      <c r="AE33574" s="154"/>
      <c r="AF33574" s="154"/>
      <c r="AG33574" s="154"/>
      <c r="AH33574" s="154"/>
    </row>
    <row r="33575" spans="1:34">
      <c r="A33575" s="154"/>
      <c r="B33575" s="154"/>
      <c r="C33575" s="154"/>
      <c r="D33575" s="154"/>
      <c r="E33575" s="154"/>
      <c r="F33575" s="154"/>
      <c r="G33575" s="155"/>
      <c r="H33575" s="155"/>
      <c r="I33575" s="154"/>
      <c r="J33575" s="156"/>
      <c r="K33575" s="154"/>
      <c r="L33575" s="168"/>
      <c r="M33575" s="154"/>
      <c r="N33575" s="157"/>
      <c r="O33575" s="157"/>
      <c r="P33575" s="152"/>
      <c r="Q33575" s="154"/>
      <c r="R33575" s="154"/>
      <c r="S33575" s="154"/>
      <c r="T33575" s="154"/>
      <c r="U33575" s="154"/>
      <c r="V33575" s="154"/>
      <c r="W33575" s="154"/>
      <c r="X33575" s="154"/>
      <c r="Y33575" s="154"/>
      <c r="Z33575" s="154"/>
      <c r="AA33575" s="154"/>
      <c r="AB33575" s="169"/>
      <c r="AC33575" s="154"/>
      <c r="AD33575" s="158"/>
      <c r="AE33575" s="154"/>
      <c r="AF33575" s="154"/>
      <c r="AG33575" s="154"/>
      <c r="AH33575" s="154"/>
    </row>
    <row r="33576" spans="1:34">
      <c r="A33576" s="154"/>
      <c r="B33576" s="154"/>
      <c r="C33576" s="154"/>
      <c r="D33576" s="154"/>
      <c r="E33576" s="154"/>
      <c r="F33576" s="154"/>
      <c r="G33576" s="155"/>
      <c r="H33576" s="155"/>
      <c r="I33576" s="154"/>
      <c r="J33576" s="156"/>
      <c r="K33576" s="154"/>
      <c r="L33576" s="168"/>
      <c r="M33576" s="154"/>
      <c r="N33576" s="157"/>
      <c r="O33576" s="157"/>
      <c r="P33576" s="152"/>
      <c r="Q33576" s="154"/>
      <c r="R33576" s="154"/>
      <c r="S33576" s="154"/>
      <c r="T33576" s="154"/>
      <c r="U33576" s="154"/>
      <c r="V33576" s="154"/>
      <c r="W33576" s="154"/>
      <c r="X33576" s="154"/>
      <c r="Y33576" s="154"/>
      <c r="Z33576" s="154"/>
      <c r="AA33576" s="154"/>
      <c r="AB33576" s="169"/>
      <c r="AC33576" s="154"/>
      <c r="AD33576" s="158"/>
      <c r="AE33576" s="154"/>
      <c r="AF33576" s="154"/>
      <c r="AG33576" s="154"/>
      <c r="AH33576" s="154"/>
    </row>
    <row r="33577" spans="1:34">
      <c r="A33577" s="154"/>
      <c r="B33577" s="154"/>
      <c r="C33577" s="154"/>
      <c r="D33577" s="154"/>
      <c r="E33577" s="154"/>
      <c r="F33577" s="154"/>
      <c r="G33577" s="155"/>
      <c r="H33577" s="155"/>
      <c r="I33577" s="154"/>
      <c r="J33577" s="156"/>
      <c r="K33577" s="154"/>
      <c r="L33577" s="168"/>
      <c r="M33577" s="154"/>
      <c r="N33577" s="157"/>
      <c r="O33577" s="157"/>
      <c r="P33577" s="152"/>
      <c r="Q33577" s="154"/>
      <c r="R33577" s="154"/>
      <c r="S33577" s="154"/>
      <c r="T33577" s="154"/>
      <c r="U33577" s="154"/>
      <c r="V33577" s="154"/>
      <c r="W33577" s="154"/>
      <c r="X33577" s="154"/>
      <c r="Y33577" s="154"/>
      <c r="Z33577" s="154"/>
      <c r="AA33577" s="154"/>
      <c r="AB33577" s="169"/>
      <c r="AC33577" s="154"/>
      <c r="AD33577" s="158"/>
      <c r="AE33577" s="154"/>
      <c r="AF33577" s="154"/>
      <c r="AG33577" s="154"/>
      <c r="AH33577" s="154"/>
    </row>
    <row r="33578" spans="1:34">
      <c r="A33578" s="154"/>
      <c r="B33578" s="154"/>
      <c r="C33578" s="154"/>
      <c r="D33578" s="154"/>
      <c r="E33578" s="154"/>
      <c r="F33578" s="154"/>
      <c r="G33578" s="155"/>
      <c r="H33578" s="155"/>
      <c r="I33578" s="154"/>
      <c r="J33578" s="156"/>
      <c r="K33578" s="154"/>
      <c r="L33578" s="168"/>
      <c r="M33578" s="154"/>
      <c r="N33578" s="157"/>
      <c r="O33578" s="157"/>
      <c r="P33578" s="152"/>
      <c r="Q33578" s="154"/>
      <c r="R33578" s="154"/>
      <c r="S33578" s="154"/>
      <c r="T33578" s="154"/>
      <c r="U33578" s="154"/>
      <c r="V33578" s="154"/>
      <c r="W33578" s="154"/>
      <c r="X33578" s="154"/>
      <c r="Y33578" s="154"/>
      <c r="Z33578" s="154"/>
      <c r="AA33578" s="154"/>
      <c r="AB33578" s="169"/>
      <c r="AC33578" s="154"/>
      <c r="AD33578" s="158"/>
      <c r="AE33578" s="154"/>
      <c r="AF33578" s="154"/>
      <c r="AG33578" s="154"/>
      <c r="AH33578" s="154"/>
    </row>
    <row r="33579" spans="1:34">
      <c r="A33579" s="154"/>
      <c r="B33579" s="154"/>
      <c r="C33579" s="154"/>
      <c r="D33579" s="154"/>
      <c r="E33579" s="154"/>
      <c r="F33579" s="154"/>
      <c r="G33579" s="155"/>
      <c r="H33579" s="155"/>
      <c r="I33579" s="154"/>
      <c r="J33579" s="156"/>
      <c r="K33579" s="154"/>
      <c r="L33579" s="168"/>
      <c r="M33579" s="154"/>
      <c r="N33579" s="157"/>
      <c r="O33579" s="157"/>
      <c r="P33579" s="152"/>
      <c r="Q33579" s="154"/>
      <c r="R33579" s="154"/>
      <c r="S33579" s="154"/>
      <c r="T33579" s="154"/>
      <c r="U33579" s="154"/>
      <c r="V33579" s="154"/>
      <c r="W33579" s="154"/>
      <c r="X33579" s="154"/>
      <c r="Y33579" s="154"/>
      <c r="Z33579" s="154"/>
      <c r="AA33579" s="154"/>
      <c r="AB33579" s="169"/>
      <c r="AC33579" s="154"/>
      <c r="AD33579" s="158"/>
      <c r="AE33579" s="154"/>
      <c r="AF33579" s="154"/>
      <c r="AG33579" s="154"/>
      <c r="AH33579" s="154"/>
    </row>
    <row r="33580" spans="1:34">
      <c r="A33580" s="154"/>
      <c r="B33580" s="154"/>
      <c r="C33580" s="154"/>
      <c r="D33580" s="154"/>
      <c r="E33580" s="154"/>
      <c r="F33580" s="154"/>
      <c r="G33580" s="155"/>
      <c r="H33580" s="155"/>
      <c r="I33580" s="154"/>
      <c r="J33580" s="156"/>
      <c r="K33580" s="154"/>
      <c r="L33580" s="168"/>
      <c r="M33580" s="154"/>
      <c r="N33580" s="157"/>
      <c r="O33580" s="157"/>
      <c r="P33580" s="152"/>
      <c r="Q33580" s="154"/>
      <c r="R33580" s="154"/>
      <c r="S33580" s="154"/>
      <c r="T33580" s="154"/>
      <c r="U33580" s="154"/>
      <c r="V33580" s="154"/>
      <c r="W33580" s="154"/>
      <c r="X33580" s="154"/>
      <c r="Y33580" s="154"/>
      <c r="Z33580" s="154"/>
      <c r="AA33580" s="154"/>
      <c r="AB33580" s="169"/>
      <c r="AC33580" s="154"/>
      <c r="AD33580" s="158"/>
      <c r="AE33580" s="154"/>
      <c r="AF33580" s="154"/>
      <c r="AG33580" s="154"/>
      <c r="AH33580" s="154"/>
    </row>
    <row r="33581" spans="1:34">
      <c r="A33581" s="154"/>
      <c r="B33581" s="154"/>
      <c r="C33581" s="154"/>
      <c r="D33581" s="154"/>
      <c r="E33581" s="154"/>
      <c r="F33581" s="154"/>
      <c r="G33581" s="155"/>
      <c r="H33581" s="155"/>
      <c r="I33581" s="154"/>
      <c r="J33581" s="156"/>
      <c r="K33581" s="154"/>
      <c r="L33581" s="168"/>
      <c r="M33581" s="154"/>
      <c r="N33581" s="157"/>
      <c r="O33581" s="157"/>
      <c r="P33581" s="152"/>
      <c r="Q33581" s="154"/>
      <c r="R33581" s="154"/>
      <c r="S33581" s="154"/>
      <c r="T33581" s="154"/>
      <c r="U33581" s="154"/>
      <c r="V33581" s="154"/>
      <c r="W33581" s="154"/>
      <c r="X33581" s="154"/>
      <c r="Y33581" s="154"/>
      <c r="Z33581" s="154"/>
      <c r="AA33581" s="154"/>
      <c r="AB33581" s="169"/>
      <c r="AC33581" s="154"/>
      <c r="AD33581" s="158"/>
      <c r="AE33581" s="154"/>
      <c r="AF33581" s="154"/>
      <c r="AG33581" s="154"/>
      <c r="AH33581" s="154"/>
    </row>
    <row r="33582" spans="1:34">
      <c r="A33582" s="154"/>
      <c r="B33582" s="154"/>
      <c r="C33582" s="154"/>
      <c r="D33582" s="154"/>
      <c r="E33582" s="154"/>
      <c r="F33582" s="154"/>
      <c r="G33582" s="155"/>
      <c r="H33582" s="155"/>
      <c r="I33582" s="154"/>
      <c r="J33582" s="156"/>
      <c r="K33582" s="154"/>
      <c r="L33582" s="168"/>
      <c r="M33582" s="154"/>
      <c r="N33582" s="157"/>
      <c r="O33582" s="157"/>
      <c r="P33582" s="152"/>
      <c r="Q33582" s="154"/>
      <c r="R33582" s="154"/>
      <c r="S33582" s="154"/>
      <c r="T33582" s="154"/>
      <c r="U33582" s="154"/>
      <c r="V33582" s="154"/>
      <c r="W33582" s="154"/>
      <c r="X33582" s="154"/>
      <c r="Y33582" s="154"/>
      <c r="Z33582" s="154"/>
      <c r="AA33582" s="154"/>
      <c r="AB33582" s="169"/>
      <c r="AC33582" s="154"/>
      <c r="AD33582" s="158"/>
      <c r="AE33582" s="154"/>
      <c r="AF33582" s="154"/>
      <c r="AG33582" s="154"/>
      <c r="AH33582" s="154"/>
    </row>
    <row r="33583" spans="1:34">
      <c r="A33583" s="154"/>
      <c r="B33583" s="154"/>
      <c r="C33583" s="154"/>
      <c r="D33583" s="154"/>
      <c r="E33583" s="154"/>
      <c r="F33583" s="154"/>
      <c r="G33583" s="155"/>
      <c r="H33583" s="155"/>
      <c r="I33583" s="154"/>
      <c r="J33583" s="156"/>
      <c r="K33583" s="154"/>
      <c r="L33583" s="168"/>
      <c r="M33583" s="154"/>
      <c r="N33583" s="157"/>
      <c r="O33583" s="157"/>
      <c r="P33583" s="152"/>
      <c r="Q33583" s="154"/>
      <c r="R33583" s="154"/>
      <c r="S33583" s="154"/>
      <c r="T33583" s="154"/>
      <c r="U33583" s="154"/>
      <c r="V33583" s="154"/>
      <c r="W33583" s="154"/>
      <c r="X33583" s="154"/>
      <c r="Y33583" s="154"/>
      <c r="Z33583" s="154"/>
      <c r="AA33583" s="154"/>
      <c r="AB33583" s="169"/>
      <c r="AC33583" s="154"/>
      <c r="AD33583" s="158"/>
      <c r="AE33583" s="154"/>
      <c r="AF33583" s="154"/>
      <c r="AG33583" s="154"/>
      <c r="AH33583" s="154"/>
    </row>
    <row r="33584" spans="1:34">
      <c r="A33584" s="154"/>
      <c r="B33584" s="154"/>
      <c r="C33584" s="154"/>
      <c r="D33584" s="154"/>
      <c r="E33584" s="154"/>
      <c r="F33584" s="154"/>
      <c r="G33584" s="155"/>
      <c r="H33584" s="155"/>
      <c r="I33584" s="154"/>
      <c r="J33584" s="156"/>
      <c r="K33584" s="154"/>
      <c r="L33584" s="168"/>
      <c r="M33584" s="154"/>
      <c r="N33584" s="157"/>
      <c r="O33584" s="157"/>
      <c r="P33584" s="152"/>
      <c r="Q33584" s="154"/>
      <c r="R33584" s="154"/>
      <c r="S33584" s="154"/>
      <c r="T33584" s="154"/>
      <c r="U33584" s="154"/>
      <c r="V33584" s="154"/>
      <c r="W33584" s="154"/>
      <c r="X33584" s="154"/>
      <c r="Y33584" s="154"/>
      <c r="Z33584" s="154"/>
      <c r="AA33584" s="154"/>
      <c r="AB33584" s="169"/>
      <c r="AC33584" s="154"/>
      <c r="AD33584" s="158"/>
      <c r="AE33584" s="154"/>
      <c r="AF33584" s="154"/>
      <c r="AG33584" s="154"/>
      <c r="AH33584" s="154"/>
    </row>
    <row r="33585" spans="1:34">
      <c r="A33585" s="154"/>
      <c r="B33585" s="154"/>
      <c r="C33585" s="154"/>
      <c r="D33585" s="154"/>
      <c r="E33585" s="154"/>
      <c r="F33585" s="154"/>
      <c r="G33585" s="155"/>
      <c r="H33585" s="155"/>
      <c r="I33585" s="154"/>
      <c r="J33585" s="156"/>
      <c r="K33585" s="154"/>
      <c r="L33585" s="168"/>
      <c r="M33585" s="154"/>
      <c r="N33585" s="157"/>
      <c r="O33585" s="157"/>
      <c r="P33585" s="152"/>
      <c r="Q33585" s="154"/>
      <c r="R33585" s="154"/>
      <c r="S33585" s="154"/>
      <c r="T33585" s="154"/>
      <c r="U33585" s="154"/>
      <c r="V33585" s="154"/>
      <c r="W33585" s="154"/>
      <c r="X33585" s="154"/>
      <c r="Y33585" s="154"/>
      <c r="Z33585" s="154"/>
      <c r="AA33585" s="154"/>
      <c r="AB33585" s="169"/>
      <c r="AC33585" s="154"/>
      <c r="AD33585" s="158"/>
      <c r="AE33585" s="154"/>
      <c r="AF33585" s="154"/>
      <c r="AG33585" s="154"/>
      <c r="AH33585" s="154"/>
    </row>
    <row r="33586" spans="1:34">
      <c r="A33586" s="154"/>
      <c r="B33586" s="154"/>
      <c r="C33586" s="154"/>
      <c r="D33586" s="154"/>
      <c r="E33586" s="154"/>
      <c r="F33586" s="154"/>
      <c r="G33586" s="155"/>
      <c r="H33586" s="155"/>
      <c r="I33586" s="154"/>
      <c r="J33586" s="156"/>
      <c r="K33586" s="154"/>
      <c r="L33586" s="168"/>
      <c r="M33586" s="154"/>
      <c r="N33586" s="157"/>
      <c r="O33586" s="157"/>
      <c r="P33586" s="152"/>
      <c r="Q33586" s="154"/>
      <c r="R33586" s="154"/>
      <c r="S33586" s="154"/>
      <c r="T33586" s="154"/>
      <c r="U33586" s="154"/>
      <c r="V33586" s="154"/>
      <c r="W33586" s="154"/>
      <c r="X33586" s="154"/>
      <c r="Y33586" s="154"/>
      <c r="Z33586" s="154"/>
      <c r="AA33586" s="154"/>
      <c r="AB33586" s="169"/>
      <c r="AC33586" s="154"/>
      <c r="AD33586" s="158"/>
      <c r="AE33586" s="154"/>
      <c r="AF33586" s="154"/>
      <c r="AG33586" s="154"/>
      <c r="AH33586" s="154"/>
    </row>
    <row r="33587" spans="1:34">
      <c r="A33587" s="154"/>
      <c r="B33587" s="154"/>
      <c r="C33587" s="154"/>
      <c r="D33587" s="154"/>
      <c r="E33587" s="154"/>
      <c r="F33587" s="154"/>
      <c r="G33587" s="155"/>
      <c r="H33587" s="155"/>
      <c r="I33587" s="154"/>
      <c r="J33587" s="156"/>
      <c r="K33587" s="154"/>
      <c r="L33587" s="168"/>
      <c r="M33587" s="154"/>
      <c r="N33587" s="157"/>
      <c r="O33587" s="157"/>
      <c r="P33587" s="152"/>
      <c r="Q33587" s="154"/>
      <c r="R33587" s="154"/>
      <c r="S33587" s="154"/>
      <c r="T33587" s="154"/>
      <c r="U33587" s="154"/>
      <c r="V33587" s="154"/>
      <c r="W33587" s="154"/>
      <c r="X33587" s="154"/>
      <c r="Y33587" s="154"/>
      <c r="Z33587" s="154"/>
      <c r="AA33587" s="154"/>
      <c r="AB33587" s="169"/>
      <c r="AC33587" s="154"/>
      <c r="AD33587" s="158"/>
      <c r="AE33587" s="154"/>
      <c r="AF33587" s="154"/>
      <c r="AG33587" s="154"/>
      <c r="AH33587" s="154"/>
    </row>
    <row r="33588" spans="1:34">
      <c r="A33588" s="154"/>
      <c r="B33588" s="154"/>
      <c r="C33588" s="154"/>
      <c r="D33588" s="154"/>
      <c r="E33588" s="154"/>
      <c r="F33588" s="154"/>
      <c r="G33588" s="155"/>
      <c r="H33588" s="155"/>
      <c r="I33588" s="154"/>
      <c r="J33588" s="156"/>
      <c r="K33588" s="154"/>
      <c r="L33588" s="168"/>
      <c r="M33588" s="154"/>
      <c r="N33588" s="157"/>
      <c r="O33588" s="157"/>
      <c r="P33588" s="152"/>
      <c r="Q33588" s="154"/>
      <c r="R33588" s="154"/>
      <c r="S33588" s="154"/>
      <c r="T33588" s="154"/>
      <c r="U33588" s="154"/>
      <c r="V33588" s="154"/>
      <c r="W33588" s="154"/>
      <c r="X33588" s="154"/>
      <c r="Y33588" s="154"/>
      <c r="Z33588" s="154"/>
      <c r="AA33588" s="154"/>
      <c r="AB33588" s="169"/>
      <c r="AC33588" s="154"/>
      <c r="AD33588" s="158"/>
      <c r="AE33588" s="154"/>
      <c r="AF33588" s="154"/>
      <c r="AG33588" s="154"/>
      <c r="AH33588" s="154"/>
    </row>
    <row r="33589" spans="1:34">
      <c r="A33589" s="154"/>
      <c r="B33589" s="154"/>
      <c r="C33589" s="154"/>
      <c r="D33589" s="154"/>
      <c r="E33589" s="154"/>
      <c r="F33589" s="154"/>
      <c r="G33589" s="155"/>
      <c r="H33589" s="155"/>
      <c r="I33589" s="154"/>
      <c r="J33589" s="156"/>
      <c r="K33589" s="154"/>
      <c r="L33589" s="168"/>
      <c r="M33589" s="154"/>
      <c r="N33589" s="157"/>
      <c r="O33589" s="157"/>
      <c r="P33589" s="152"/>
      <c r="Q33589" s="154"/>
      <c r="R33589" s="154"/>
      <c r="S33589" s="154"/>
      <c r="T33589" s="154"/>
      <c r="U33589" s="154"/>
      <c r="V33589" s="154"/>
      <c r="W33589" s="154"/>
      <c r="X33589" s="154"/>
      <c r="Y33589" s="154"/>
      <c r="Z33589" s="154"/>
      <c r="AA33589" s="154"/>
      <c r="AB33589" s="169"/>
      <c r="AC33589" s="154"/>
      <c r="AD33589" s="158"/>
      <c r="AE33589" s="154"/>
      <c r="AF33589" s="154"/>
      <c r="AG33589" s="154"/>
      <c r="AH33589" s="154"/>
    </row>
    <row r="33590" spans="1:34">
      <c r="A33590" s="154"/>
      <c r="B33590" s="154"/>
      <c r="C33590" s="154"/>
      <c r="D33590" s="154"/>
      <c r="E33590" s="154"/>
      <c r="F33590" s="154"/>
      <c r="G33590" s="155"/>
      <c r="H33590" s="155"/>
      <c r="I33590" s="154"/>
      <c r="J33590" s="156"/>
      <c r="K33590" s="154"/>
      <c r="L33590" s="168"/>
      <c r="M33590" s="154"/>
      <c r="N33590" s="157"/>
      <c r="O33590" s="157"/>
      <c r="P33590" s="152"/>
      <c r="Q33590" s="154"/>
      <c r="R33590" s="154"/>
      <c r="S33590" s="154"/>
      <c r="T33590" s="154"/>
      <c r="U33590" s="154"/>
      <c r="V33590" s="154"/>
      <c r="W33590" s="154"/>
      <c r="X33590" s="154"/>
      <c r="Y33590" s="154"/>
      <c r="Z33590" s="154"/>
      <c r="AA33590" s="154"/>
      <c r="AB33590" s="169"/>
      <c r="AC33590" s="154"/>
      <c r="AD33590" s="158"/>
      <c r="AE33590" s="154"/>
      <c r="AF33590" s="154"/>
      <c r="AG33590" s="154"/>
      <c r="AH33590" s="154"/>
    </row>
    <row r="33591" spans="1:34">
      <c r="A33591" s="154"/>
      <c r="B33591" s="154"/>
      <c r="C33591" s="154"/>
      <c r="D33591" s="154"/>
      <c r="E33591" s="154"/>
      <c r="F33591" s="154"/>
      <c r="G33591" s="155"/>
      <c r="H33591" s="155"/>
      <c r="I33591" s="154"/>
      <c r="J33591" s="156"/>
      <c r="K33591" s="154"/>
      <c r="L33591" s="168"/>
      <c r="M33591" s="154"/>
      <c r="N33591" s="157"/>
      <c r="O33591" s="157"/>
      <c r="P33591" s="152"/>
      <c r="Q33591" s="154"/>
      <c r="R33591" s="154"/>
      <c r="S33591" s="154"/>
      <c r="T33591" s="154"/>
      <c r="U33591" s="154"/>
      <c r="V33591" s="154"/>
      <c r="W33591" s="154"/>
      <c r="X33591" s="154"/>
      <c r="Y33591" s="154"/>
      <c r="Z33591" s="154"/>
      <c r="AA33591" s="154"/>
      <c r="AB33591" s="169"/>
      <c r="AC33591" s="154"/>
      <c r="AD33591" s="158"/>
      <c r="AE33591" s="154"/>
      <c r="AF33591" s="154"/>
      <c r="AG33591" s="154"/>
      <c r="AH33591" s="154"/>
    </row>
    <row r="33592" spans="1:34">
      <c r="A33592" s="154"/>
      <c r="B33592" s="154"/>
      <c r="C33592" s="154"/>
      <c r="D33592" s="154"/>
      <c r="E33592" s="154"/>
      <c r="F33592" s="154"/>
      <c r="G33592" s="155"/>
      <c r="H33592" s="155"/>
      <c r="I33592" s="154"/>
      <c r="J33592" s="156"/>
      <c r="K33592" s="154"/>
      <c r="L33592" s="168"/>
      <c r="M33592" s="154"/>
      <c r="N33592" s="157"/>
      <c r="O33592" s="157"/>
      <c r="P33592" s="152"/>
      <c r="Q33592" s="154"/>
      <c r="R33592" s="154"/>
      <c r="S33592" s="154"/>
      <c r="T33592" s="154"/>
      <c r="U33592" s="154"/>
      <c r="V33592" s="154"/>
      <c r="W33592" s="154"/>
      <c r="X33592" s="154"/>
      <c r="Y33592" s="154"/>
      <c r="Z33592" s="154"/>
      <c r="AA33592" s="154"/>
      <c r="AB33592" s="169"/>
      <c r="AC33592" s="154"/>
      <c r="AD33592" s="158"/>
      <c r="AE33592" s="154"/>
      <c r="AF33592" s="154"/>
      <c r="AG33592" s="154"/>
      <c r="AH33592" s="154"/>
    </row>
    <row r="33593" spans="1:34">
      <c r="A33593" s="154"/>
      <c r="B33593" s="154"/>
      <c r="C33593" s="154"/>
      <c r="D33593" s="154"/>
      <c r="E33593" s="154"/>
      <c r="F33593" s="154"/>
      <c r="G33593" s="155"/>
      <c r="H33593" s="155"/>
      <c r="I33593" s="154"/>
      <c r="J33593" s="156"/>
      <c r="K33593" s="154"/>
      <c r="L33593" s="168"/>
      <c r="M33593" s="154"/>
      <c r="N33593" s="157"/>
      <c r="O33593" s="157"/>
      <c r="P33593" s="152"/>
      <c r="Q33593" s="154"/>
      <c r="R33593" s="154"/>
      <c r="S33593" s="154"/>
      <c r="T33593" s="154"/>
      <c r="U33593" s="154"/>
      <c r="V33593" s="154"/>
      <c r="W33593" s="154"/>
      <c r="X33593" s="154"/>
      <c r="Y33593" s="154"/>
      <c r="Z33593" s="154"/>
      <c r="AA33593" s="154"/>
      <c r="AB33593" s="169"/>
      <c r="AC33593" s="154"/>
      <c r="AD33593" s="158"/>
      <c r="AE33593" s="154"/>
      <c r="AF33593" s="154"/>
      <c r="AG33593" s="154"/>
      <c r="AH33593" s="154"/>
    </row>
    <row r="33594" spans="1:34">
      <c r="A33594" s="154"/>
      <c r="B33594" s="154"/>
      <c r="C33594" s="154"/>
      <c r="D33594" s="154"/>
      <c r="E33594" s="154"/>
      <c r="F33594" s="154"/>
      <c r="G33594" s="155"/>
      <c r="H33594" s="155"/>
      <c r="I33594" s="154"/>
      <c r="J33594" s="156"/>
      <c r="K33594" s="154"/>
      <c r="L33594" s="168"/>
      <c r="M33594" s="154"/>
      <c r="N33594" s="157"/>
      <c r="O33594" s="157"/>
      <c r="P33594" s="152"/>
      <c r="Q33594" s="154"/>
      <c r="R33594" s="154"/>
      <c r="S33594" s="154"/>
      <c r="T33594" s="154"/>
      <c r="U33594" s="154"/>
      <c r="V33594" s="154"/>
      <c r="W33594" s="154"/>
      <c r="X33594" s="154"/>
      <c r="Y33594" s="154"/>
      <c r="Z33594" s="154"/>
      <c r="AA33594" s="154"/>
      <c r="AB33594" s="169"/>
      <c r="AC33594" s="154"/>
      <c r="AD33594" s="158"/>
      <c r="AE33594" s="154"/>
      <c r="AF33594" s="154"/>
      <c r="AG33594" s="154"/>
      <c r="AH33594" s="154"/>
    </row>
    <row r="33595" spans="1:34">
      <c r="A33595" s="154"/>
      <c r="B33595" s="154"/>
      <c r="C33595" s="154"/>
      <c r="D33595" s="154"/>
      <c r="E33595" s="154"/>
      <c r="F33595" s="154"/>
      <c r="G33595" s="155"/>
      <c r="H33595" s="155"/>
      <c r="I33595" s="154"/>
      <c r="J33595" s="156"/>
      <c r="K33595" s="154"/>
      <c r="L33595" s="168"/>
      <c r="M33595" s="154"/>
      <c r="N33595" s="157"/>
      <c r="O33595" s="157"/>
      <c r="P33595" s="152"/>
      <c r="Q33595" s="154"/>
      <c r="R33595" s="154"/>
      <c r="S33595" s="154"/>
      <c r="T33595" s="154"/>
      <c r="U33595" s="154"/>
      <c r="V33595" s="154"/>
      <c r="W33595" s="154"/>
      <c r="X33595" s="154"/>
      <c r="Y33595" s="154"/>
      <c r="Z33595" s="154"/>
      <c r="AA33595" s="154"/>
      <c r="AB33595" s="169"/>
      <c r="AC33595" s="154"/>
      <c r="AD33595" s="158"/>
      <c r="AE33595" s="154"/>
      <c r="AF33595" s="154"/>
      <c r="AG33595" s="154"/>
      <c r="AH33595" s="154"/>
    </row>
    <row r="33596" spans="1:34">
      <c r="A33596" s="154"/>
      <c r="B33596" s="154"/>
      <c r="C33596" s="154"/>
      <c r="D33596" s="154"/>
      <c r="E33596" s="154"/>
      <c r="F33596" s="154"/>
      <c r="G33596" s="155"/>
      <c r="H33596" s="155"/>
      <c r="I33596" s="154"/>
      <c r="J33596" s="156"/>
      <c r="K33596" s="154"/>
      <c r="L33596" s="168"/>
      <c r="M33596" s="154"/>
      <c r="N33596" s="157"/>
      <c r="O33596" s="157"/>
      <c r="P33596" s="152"/>
      <c r="Q33596" s="154"/>
      <c r="R33596" s="154"/>
      <c r="S33596" s="154"/>
      <c r="T33596" s="154"/>
      <c r="U33596" s="154"/>
      <c r="V33596" s="154"/>
      <c r="W33596" s="154"/>
      <c r="X33596" s="154"/>
      <c r="Y33596" s="154"/>
      <c r="Z33596" s="154"/>
      <c r="AA33596" s="154"/>
      <c r="AB33596" s="169"/>
      <c r="AC33596" s="154"/>
      <c r="AD33596" s="158"/>
      <c r="AE33596" s="154"/>
      <c r="AF33596" s="154"/>
      <c r="AG33596" s="154"/>
      <c r="AH33596" s="154"/>
    </row>
    <row r="33597" spans="1:34">
      <c r="A33597" s="154"/>
      <c r="B33597" s="154"/>
      <c r="C33597" s="154"/>
      <c r="D33597" s="154"/>
      <c r="E33597" s="154"/>
      <c r="F33597" s="154"/>
      <c r="G33597" s="155"/>
      <c r="H33597" s="155"/>
      <c r="I33597" s="154"/>
      <c r="J33597" s="156"/>
      <c r="K33597" s="154"/>
      <c r="L33597" s="168"/>
      <c r="M33597" s="154"/>
      <c r="N33597" s="157"/>
      <c r="O33597" s="157"/>
      <c r="P33597" s="152"/>
      <c r="Q33597" s="154"/>
      <c r="R33597" s="154"/>
      <c r="S33597" s="154"/>
      <c r="T33597" s="154"/>
      <c r="U33597" s="154"/>
      <c r="V33597" s="154"/>
      <c r="W33597" s="154"/>
      <c r="X33597" s="154"/>
      <c r="Y33597" s="154"/>
      <c r="Z33597" s="154"/>
      <c r="AA33597" s="154"/>
      <c r="AB33597" s="169"/>
      <c r="AC33597" s="154"/>
      <c r="AD33597" s="158"/>
      <c r="AE33597" s="154"/>
      <c r="AF33597" s="154"/>
      <c r="AG33597" s="154"/>
      <c r="AH33597" s="154"/>
    </row>
    <row r="33598" spans="1:34">
      <c r="A33598" s="154"/>
      <c r="B33598" s="154"/>
      <c r="C33598" s="154"/>
      <c r="D33598" s="154"/>
      <c r="E33598" s="154"/>
      <c r="F33598" s="154"/>
      <c r="G33598" s="155"/>
      <c r="H33598" s="155"/>
      <c r="I33598" s="154"/>
      <c r="J33598" s="156"/>
      <c r="K33598" s="154"/>
      <c r="L33598" s="168"/>
      <c r="M33598" s="154"/>
      <c r="N33598" s="157"/>
      <c r="O33598" s="157"/>
      <c r="P33598" s="152"/>
      <c r="Q33598" s="154"/>
      <c r="R33598" s="154"/>
      <c r="S33598" s="154"/>
      <c r="T33598" s="154"/>
      <c r="U33598" s="154"/>
      <c r="V33598" s="154"/>
      <c r="W33598" s="154"/>
      <c r="X33598" s="154"/>
      <c r="Y33598" s="154"/>
      <c r="Z33598" s="154"/>
      <c r="AA33598" s="154"/>
      <c r="AB33598" s="169"/>
      <c r="AC33598" s="154"/>
      <c r="AD33598" s="158"/>
      <c r="AE33598" s="154"/>
      <c r="AF33598" s="154"/>
      <c r="AG33598" s="154"/>
      <c r="AH33598" s="154"/>
    </row>
    <row r="33599" spans="1:34">
      <c r="A33599" s="154"/>
      <c r="B33599" s="154"/>
      <c r="C33599" s="154"/>
      <c r="D33599" s="154"/>
      <c r="E33599" s="154"/>
      <c r="F33599" s="154"/>
      <c r="G33599" s="155"/>
      <c r="H33599" s="155"/>
      <c r="I33599" s="154"/>
      <c r="J33599" s="156"/>
      <c r="K33599" s="154"/>
      <c r="L33599" s="168"/>
      <c r="M33599" s="154"/>
      <c r="N33599" s="157"/>
      <c r="O33599" s="157"/>
      <c r="P33599" s="152"/>
      <c r="Q33599" s="154"/>
      <c r="R33599" s="154"/>
      <c r="S33599" s="154"/>
      <c r="T33599" s="154"/>
      <c r="U33599" s="154"/>
      <c r="V33599" s="154"/>
      <c r="W33599" s="154"/>
      <c r="X33599" s="154"/>
      <c r="Y33599" s="154"/>
      <c r="Z33599" s="154"/>
      <c r="AA33599" s="154"/>
      <c r="AB33599" s="169"/>
      <c r="AC33599" s="154"/>
      <c r="AD33599" s="158"/>
      <c r="AE33599" s="154"/>
      <c r="AF33599" s="154"/>
      <c r="AG33599" s="154"/>
      <c r="AH33599" s="154"/>
    </row>
    <row r="33600" spans="1:34">
      <c r="A33600" s="154"/>
      <c r="B33600" s="154"/>
      <c r="C33600" s="154"/>
      <c r="D33600" s="154"/>
      <c r="E33600" s="154"/>
      <c r="F33600" s="154"/>
      <c r="G33600" s="155"/>
      <c r="H33600" s="155"/>
      <c r="I33600" s="154"/>
      <c r="J33600" s="156"/>
      <c r="K33600" s="154"/>
      <c r="L33600" s="168"/>
      <c r="M33600" s="154"/>
      <c r="N33600" s="157"/>
      <c r="O33600" s="157"/>
      <c r="P33600" s="152"/>
      <c r="Q33600" s="154"/>
      <c r="R33600" s="154"/>
      <c r="S33600" s="154"/>
      <c r="T33600" s="154"/>
      <c r="U33600" s="154"/>
      <c r="V33600" s="154"/>
      <c r="W33600" s="154"/>
      <c r="X33600" s="154"/>
      <c r="Y33600" s="154"/>
      <c r="Z33600" s="154"/>
      <c r="AA33600" s="154"/>
      <c r="AB33600" s="169"/>
      <c r="AC33600" s="154"/>
      <c r="AD33600" s="158"/>
      <c r="AE33600" s="154"/>
      <c r="AF33600" s="154"/>
      <c r="AG33600" s="154"/>
      <c r="AH33600" s="154"/>
    </row>
    <row r="33601" spans="1:34">
      <c r="A33601" s="154"/>
      <c r="B33601" s="154"/>
      <c r="C33601" s="154"/>
      <c r="D33601" s="154"/>
      <c r="E33601" s="154"/>
      <c r="F33601" s="154"/>
      <c r="G33601" s="155"/>
      <c r="H33601" s="155"/>
      <c r="I33601" s="154"/>
      <c r="J33601" s="156"/>
      <c r="K33601" s="154"/>
      <c r="L33601" s="168"/>
      <c r="M33601" s="154"/>
      <c r="N33601" s="157"/>
      <c r="O33601" s="157"/>
      <c r="P33601" s="152"/>
      <c r="Q33601" s="154"/>
      <c r="R33601" s="154"/>
      <c r="S33601" s="154"/>
      <c r="T33601" s="154"/>
      <c r="U33601" s="154"/>
      <c r="V33601" s="154"/>
      <c r="W33601" s="154"/>
      <c r="X33601" s="154"/>
      <c r="Y33601" s="154"/>
      <c r="Z33601" s="154"/>
      <c r="AA33601" s="154"/>
      <c r="AB33601" s="169"/>
      <c r="AC33601" s="154"/>
      <c r="AD33601" s="158"/>
      <c r="AE33601" s="154"/>
      <c r="AF33601" s="154"/>
      <c r="AG33601" s="154"/>
      <c r="AH33601" s="154"/>
    </row>
    <row r="33602" spans="1:34">
      <c r="A33602" s="154"/>
      <c r="B33602" s="154"/>
      <c r="C33602" s="154"/>
      <c r="D33602" s="154"/>
      <c r="E33602" s="154"/>
      <c r="F33602" s="154"/>
      <c r="G33602" s="155"/>
      <c r="H33602" s="155"/>
      <c r="I33602" s="154"/>
      <c r="J33602" s="156"/>
      <c r="K33602" s="154"/>
      <c r="L33602" s="168"/>
      <c r="M33602" s="154"/>
      <c r="N33602" s="157"/>
      <c r="O33602" s="157"/>
      <c r="P33602" s="152"/>
      <c r="Q33602" s="154"/>
      <c r="R33602" s="154"/>
      <c r="S33602" s="154"/>
      <c r="T33602" s="154"/>
      <c r="U33602" s="154"/>
      <c r="V33602" s="154"/>
      <c r="W33602" s="154"/>
      <c r="X33602" s="154"/>
      <c r="Y33602" s="154"/>
      <c r="Z33602" s="154"/>
      <c r="AA33602" s="154"/>
      <c r="AB33602" s="169"/>
      <c r="AC33602" s="154"/>
      <c r="AD33602" s="158"/>
      <c r="AE33602" s="154"/>
      <c r="AF33602" s="154"/>
      <c r="AG33602" s="154"/>
      <c r="AH33602" s="154"/>
    </row>
    <row r="33603" spans="1:34">
      <c r="A33603" s="154"/>
      <c r="B33603" s="154"/>
      <c r="C33603" s="154"/>
      <c r="D33603" s="154"/>
      <c r="E33603" s="154"/>
      <c r="F33603" s="154"/>
      <c r="G33603" s="155"/>
      <c r="H33603" s="155"/>
      <c r="I33603" s="154"/>
      <c r="J33603" s="156"/>
      <c r="K33603" s="154"/>
      <c r="L33603" s="168"/>
      <c r="M33603" s="154"/>
      <c r="N33603" s="157"/>
      <c r="O33603" s="157"/>
      <c r="P33603" s="152"/>
      <c r="Q33603" s="154"/>
      <c r="R33603" s="154"/>
      <c r="S33603" s="154"/>
      <c r="T33603" s="154"/>
      <c r="U33603" s="154"/>
      <c r="V33603" s="154"/>
      <c r="W33603" s="154"/>
      <c r="X33603" s="154"/>
      <c r="Y33603" s="154"/>
      <c r="Z33603" s="154"/>
      <c r="AA33603" s="154"/>
      <c r="AB33603" s="169"/>
      <c r="AC33603" s="154"/>
      <c r="AD33603" s="158"/>
      <c r="AE33603" s="154"/>
      <c r="AF33603" s="154"/>
      <c r="AG33603" s="154"/>
      <c r="AH33603" s="154"/>
    </row>
    <row r="33604" spans="1:34">
      <c r="A33604" s="154"/>
      <c r="B33604" s="154"/>
      <c r="C33604" s="154"/>
      <c r="D33604" s="154"/>
      <c r="E33604" s="154"/>
      <c r="F33604" s="154"/>
      <c r="G33604" s="155"/>
      <c r="H33604" s="155"/>
      <c r="I33604" s="154"/>
      <c r="J33604" s="156"/>
      <c r="K33604" s="154"/>
      <c r="L33604" s="168"/>
      <c r="M33604" s="154"/>
      <c r="N33604" s="157"/>
      <c r="O33604" s="157"/>
      <c r="P33604" s="152"/>
      <c r="Q33604" s="154"/>
      <c r="R33604" s="154"/>
      <c r="S33604" s="154"/>
      <c r="T33604" s="154"/>
      <c r="U33604" s="154"/>
      <c r="V33604" s="154"/>
      <c r="W33604" s="154"/>
      <c r="X33604" s="154"/>
      <c r="Y33604" s="154"/>
      <c r="Z33604" s="154"/>
      <c r="AA33604" s="154"/>
      <c r="AB33604" s="169"/>
      <c r="AC33604" s="154"/>
      <c r="AD33604" s="158"/>
      <c r="AE33604" s="154"/>
      <c r="AF33604" s="154"/>
      <c r="AG33604" s="154"/>
      <c r="AH33604" s="154"/>
    </row>
    <row r="33605" spans="1:34">
      <c r="A33605" s="154"/>
      <c r="B33605" s="154"/>
      <c r="C33605" s="154"/>
      <c r="D33605" s="154"/>
      <c r="E33605" s="154"/>
      <c r="F33605" s="154"/>
      <c r="G33605" s="155"/>
      <c r="H33605" s="155"/>
      <c r="I33605" s="154"/>
      <c r="J33605" s="156"/>
      <c r="K33605" s="154"/>
      <c r="L33605" s="168"/>
      <c r="M33605" s="154"/>
      <c r="N33605" s="157"/>
      <c r="O33605" s="157"/>
      <c r="P33605" s="152"/>
      <c r="Q33605" s="154"/>
      <c r="R33605" s="154"/>
      <c r="S33605" s="154"/>
      <c r="T33605" s="154"/>
      <c r="U33605" s="154"/>
      <c r="V33605" s="154"/>
      <c r="W33605" s="154"/>
      <c r="X33605" s="154"/>
      <c r="Y33605" s="154"/>
      <c r="Z33605" s="154"/>
      <c r="AA33605" s="154"/>
      <c r="AB33605" s="169"/>
      <c r="AC33605" s="154"/>
      <c r="AD33605" s="158"/>
      <c r="AE33605" s="154"/>
      <c r="AF33605" s="154"/>
      <c r="AG33605" s="154"/>
      <c r="AH33605" s="154"/>
    </row>
    <row r="33606" spans="1:34">
      <c r="A33606" s="154"/>
      <c r="B33606" s="154"/>
      <c r="C33606" s="154"/>
      <c r="D33606" s="154"/>
      <c r="E33606" s="154"/>
      <c r="F33606" s="154"/>
      <c r="G33606" s="155"/>
      <c r="H33606" s="155"/>
      <c r="I33606" s="154"/>
      <c r="J33606" s="156"/>
      <c r="K33606" s="154"/>
      <c r="L33606" s="168"/>
      <c r="M33606" s="154"/>
      <c r="N33606" s="157"/>
      <c r="O33606" s="157"/>
      <c r="P33606" s="152"/>
      <c r="Q33606" s="154"/>
      <c r="R33606" s="154"/>
      <c r="S33606" s="154"/>
      <c r="T33606" s="154"/>
      <c r="U33606" s="154"/>
      <c r="V33606" s="154"/>
      <c r="W33606" s="154"/>
      <c r="X33606" s="154"/>
      <c r="Y33606" s="154"/>
      <c r="Z33606" s="154"/>
      <c r="AA33606" s="154"/>
      <c r="AB33606" s="169"/>
      <c r="AC33606" s="154"/>
      <c r="AD33606" s="158"/>
      <c r="AE33606" s="154"/>
      <c r="AF33606" s="154"/>
      <c r="AG33606" s="154"/>
      <c r="AH33606" s="154"/>
    </row>
    <row r="33607" spans="1:34">
      <c r="A33607" s="154"/>
      <c r="B33607" s="154"/>
      <c r="C33607" s="154"/>
      <c r="D33607" s="154"/>
      <c r="E33607" s="154"/>
      <c r="F33607" s="154"/>
      <c r="G33607" s="155"/>
      <c r="H33607" s="155"/>
      <c r="I33607" s="154"/>
      <c r="J33607" s="156"/>
      <c r="K33607" s="154"/>
      <c r="L33607" s="168"/>
      <c r="M33607" s="154"/>
      <c r="N33607" s="157"/>
      <c r="O33607" s="157"/>
      <c r="P33607" s="152"/>
      <c r="Q33607" s="154"/>
      <c r="R33607" s="154"/>
      <c r="S33607" s="154"/>
      <c r="T33607" s="154"/>
      <c r="U33607" s="154"/>
      <c r="V33607" s="154"/>
      <c r="W33607" s="154"/>
      <c r="X33607" s="154"/>
      <c r="Y33607" s="154"/>
      <c r="Z33607" s="154"/>
      <c r="AA33607" s="154"/>
      <c r="AB33607" s="169"/>
      <c r="AC33607" s="154"/>
      <c r="AD33607" s="158"/>
      <c r="AE33607" s="154"/>
      <c r="AF33607" s="154"/>
      <c r="AG33607" s="154"/>
      <c r="AH33607" s="154"/>
    </row>
    <row r="33608" spans="1:34">
      <c r="A33608" s="154"/>
      <c r="B33608" s="154"/>
      <c r="C33608" s="154"/>
      <c r="D33608" s="154"/>
      <c r="E33608" s="154"/>
      <c r="F33608" s="154"/>
      <c r="G33608" s="155"/>
      <c r="H33608" s="155"/>
      <c r="I33608" s="154"/>
      <c r="J33608" s="156"/>
      <c r="K33608" s="154"/>
      <c r="L33608" s="168"/>
      <c r="M33608" s="154"/>
      <c r="N33608" s="157"/>
      <c r="O33608" s="157"/>
      <c r="P33608" s="152"/>
      <c r="Q33608" s="154"/>
      <c r="R33608" s="154"/>
      <c r="S33608" s="154"/>
      <c r="T33608" s="154"/>
      <c r="U33608" s="154"/>
      <c r="V33608" s="154"/>
      <c r="W33608" s="154"/>
      <c r="X33608" s="154"/>
      <c r="Y33608" s="154"/>
      <c r="Z33608" s="154"/>
      <c r="AA33608" s="154"/>
      <c r="AB33608" s="169"/>
      <c r="AC33608" s="154"/>
      <c r="AD33608" s="158"/>
      <c r="AE33608" s="154"/>
      <c r="AF33608" s="154"/>
      <c r="AG33608" s="154"/>
      <c r="AH33608" s="154"/>
    </row>
    <row r="33609" spans="1:34">
      <c r="A33609" s="154"/>
      <c r="B33609" s="154"/>
      <c r="C33609" s="154"/>
      <c r="D33609" s="154"/>
      <c r="E33609" s="154"/>
      <c r="F33609" s="154"/>
      <c r="G33609" s="155"/>
      <c r="H33609" s="155"/>
      <c r="I33609" s="154"/>
      <c r="J33609" s="156"/>
      <c r="K33609" s="154"/>
      <c r="L33609" s="168"/>
      <c r="M33609" s="154"/>
      <c r="N33609" s="157"/>
      <c r="O33609" s="157"/>
      <c r="P33609" s="152"/>
      <c r="Q33609" s="154"/>
      <c r="R33609" s="154"/>
      <c r="S33609" s="154"/>
      <c r="T33609" s="154"/>
      <c r="U33609" s="154"/>
      <c r="V33609" s="154"/>
      <c r="W33609" s="154"/>
      <c r="X33609" s="154"/>
      <c r="Y33609" s="154"/>
      <c r="Z33609" s="154"/>
      <c r="AA33609" s="154"/>
      <c r="AB33609" s="169"/>
      <c r="AC33609" s="154"/>
      <c r="AD33609" s="158"/>
      <c r="AE33609" s="154"/>
      <c r="AF33609" s="154"/>
      <c r="AG33609" s="154"/>
      <c r="AH33609" s="154"/>
    </row>
    <row r="33610" spans="1:34">
      <c r="A33610" s="154"/>
      <c r="B33610" s="154"/>
      <c r="C33610" s="154"/>
      <c r="D33610" s="154"/>
      <c r="E33610" s="154"/>
      <c r="F33610" s="154"/>
      <c r="G33610" s="155"/>
      <c r="H33610" s="155"/>
      <c r="I33610" s="154"/>
      <c r="J33610" s="156"/>
      <c r="K33610" s="154"/>
      <c r="L33610" s="168"/>
      <c r="M33610" s="154"/>
      <c r="N33610" s="157"/>
      <c r="O33610" s="157"/>
      <c r="P33610" s="152"/>
      <c r="Q33610" s="154"/>
      <c r="R33610" s="154"/>
      <c r="S33610" s="154"/>
      <c r="T33610" s="154"/>
      <c r="U33610" s="154"/>
      <c r="V33610" s="154"/>
      <c r="W33610" s="154"/>
      <c r="X33610" s="154"/>
      <c r="Y33610" s="154"/>
      <c r="Z33610" s="154"/>
      <c r="AA33610" s="154"/>
      <c r="AB33610" s="169"/>
      <c r="AC33610" s="154"/>
      <c r="AD33610" s="158"/>
      <c r="AE33610" s="154"/>
      <c r="AF33610" s="154"/>
      <c r="AG33610" s="154"/>
      <c r="AH33610" s="154"/>
    </row>
    <row r="33611" spans="1:34">
      <c r="A33611" s="154"/>
      <c r="B33611" s="154"/>
      <c r="C33611" s="154"/>
      <c r="D33611" s="154"/>
      <c r="E33611" s="154"/>
      <c r="F33611" s="154"/>
      <c r="G33611" s="155"/>
      <c r="H33611" s="155"/>
      <c r="I33611" s="154"/>
      <c r="J33611" s="156"/>
      <c r="K33611" s="154"/>
      <c r="L33611" s="168"/>
      <c r="M33611" s="154"/>
      <c r="N33611" s="157"/>
      <c r="O33611" s="157"/>
      <c r="P33611" s="152"/>
      <c r="Q33611" s="154"/>
      <c r="R33611" s="154"/>
      <c r="S33611" s="154"/>
      <c r="T33611" s="154"/>
      <c r="U33611" s="154"/>
      <c r="V33611" s="154"/>
      <c r="W33611" s="154"/>
      <c r="X33611" s="154"/>
      <c r="Y33611" s="154"/>
      <c r="Z33611" s="154"/>
      <c r="AA33611" s="154"/>
      <c r="AB33611" s="169"/>
      <c r="AC33611" s="154"/>
      <c r="AD33611" s="158"/>
      <c r="AE33611" s="154"/>
      <c r="AF33611" s="154"/>
      <c r="AG33611" s="154"/>
      <c r="AH33611" s="154"/>
    </row>
    <row r="33612" spans="1:34">
      <c r="A33612" s="154"/>
      <c r="B33612" s="154"/>
      <c r="C33612" s="154"/>
      <c r="D33612" s="154"/>
      <c r="E33612" s="154"/>
      <c r="F33612" s="154"/>
      <c r="G33612" s="155"/>
      <c r="H33612" s="155"/>
      <c r="I33612" s="154"/>
      <c r="J33612" s="156"/>
      <c r="K33612" s="154"/>
      <c r="L33612" s="168"/>
      <c r="M33612" s="154"/>
      <c r="N33612" s="157"/>
      <c r="O33612" s="157"/>
      <c r="P33612" s="152"/>
      <c r="Q33612" s="154"/>
      <c r="R33612" s="154"/>
      <c r="S33612" s="154"/>
      <c r="T33612" s="154"/>
      <c r="U33612" s="154"/>
      <c r="V33612" s="154"/>
      <c r="W33612" s="154"/>
      <c r="X33612" s="154"/>
      <c r="Y33612" s="154"/>
      <c r="Z33612" s="154"/>
      <c r="AA33612" s="154"/>
      <c r="AB33612" s="169"/>
      <c r="AC33612" s="154"/>
      <c r="AD33612" s="158"/>
      <c r="AE33612" s="154"/>
      <c r="AF33612" s="154"/>
      <c r="AG33612" s="154"/>
      <c r="AH33612" s="154"/>
    </row>
    <row r="33613" spans="1:34">
      <c r="A33613" s="154"/>
      <c r="B33613" s="154"/>
      <c r="C33613" s="154"/>
      <c r="D33613" s="154"/>
      <c r="E33613" s="154"/>
      <c r="F33613" s="154"/>
      <c r="G33613" s="155"/>
      <c r="H33613" s="155"/>
      <c r="I33613" s="154"/>
      <c r="J33613" s="156"/>
      <c r="K33613" s="154"/>
      <c r="L33613" s="168"/>
      <c r="M33613" s="154"/>
      <c r="N33613" s="157"/>
      <c r="O33613" s="157"/>
      <c r="P33613" s="152"/>
      <c r="Q33613" s="154"/>
      <c r="R33613" s="154"/>
      <c r="S33613" s="154"/>
      <c r="T33613" s="154"/>
      <c r="U33613" s="154"/>
      <c r="V33613" s="154"/>
      <c r="W33613" s="154"/>
      <c r="X33613" s="154"/>
      <c r="Y33613" s="154"/>
      <c r="Z33613" s="154"/>
      <c r="AA33613" s="154"/>
      <c r="AB33613" s="169"/>
      <c r="AC33613" s="154"/>
      <c r="AD33613" s="158"/>
      <c r="AE33613" s="154"/>
      <c r="AF33613" s="154"/>
      <c r="AG33613" s="154"/>
      <c r="AH33613" s="154"/>
    </row>
    <row r="33614" spans="1:34">
      <c r="A33614" s="154"/>
      <c r="B33614" s="154"/>
      <c r="C33614" s="154"/>
      <c r="D33614" s="154"/>
      <c r="E33614" s="154"/>
      <c r="F33614" s="154"/>
      <c r="G33614" s="155"/>
      <c r="H33614" s="155"/>
      <c r="I33614" s="154"/>
      <c r="J33614" s="156"/>
      <c r="K33614" s="154"/>
      <c r="L33614" s="168"/>
      <c r="M33614" s="154"/>
      <c r="N33614" s="157"/>
      <c r="O33614" s="157"/>
      <c r="P33614" s="152"/>
      <c r="Q33614" s="154"/>
      <c r="R33614" s="154"/>
      <c r="S33614" s="154"/>
      <c r="T33614" s="154"/>
      <c r="U33614" s="154"/>
      <c r="V33614" s="154"/>
      <c r="W33614" s="154"/>
      <c r="X33614" s="154"/>
      <c r="Y33614" s="154"/>
      <c r="Z33614" s="154"/>
      <c r="AA33614" s="154"/>
      <c r="AB33614" s="169"/>
      <c r="AC33614" s="154"/>
      <c r="AD33614" s="158"/>
      <c r="AE33614" s="154"/>
      <c r="AF33614" s="154"/>
      <c r="AG33614" s="154"/>
      <c r="AH33614" s="154"/>
    </row>
    <row r="33615" spans="1:34">
      <c r="A33615" s="154"/>
      <c r="B33615" s="154"/>
      <c r="C33615" s="154"/>
      <c r="D33615" s="154"/>
      <c r="E33615" s="154"/>
      <c r="F33615" s="154"/>
      <c r="G33615" s="155"/>
      <c r="H33615" s="155"/>
      <c r="I33615" s="154"/>
      <c r="J33615" s="156"/>
      <c r="K33615" s="154"/>
      <c r="L33615" s="168"/>
      <c r="M33615" s="154"/>
      <c r="N33615" s="157"/>
      <c r="O33615" s="157"/>
      <c r="P33615" s="152"/>
      <c r="Q33615" s="154"/>
      <c r="R33615" s="159"/>
      <c r="S33615" s="154"/>
      <c r="T33615" s="154"/>
      <c r="U33615" s="154"/>
      <c r="V33615" s="154"/>
      <c r="W33615" s="154"/>
      <c r="X33615" s="154"/>
      <c r="Y33615" s="154"/>
      <c r="Z33615" s="154"/>
      <c r="AA33615" s="154"/>
      <c r="AB33615" s="169"/>
      <c r="AC33615" s="154"/>
      <c r="AD33615" s="158"/>
      <c r="AE33615" s="154"/>
      <c r="AF33615" s="154"/>
      <c r="AG33615" s="154"/>
      <c r="AH33615" s="154"/>
    </row>
    <row r="33616" spans="1:34">
      <c r="A33616" s="154"/>
      <c r="B33616" s="154"/>
      <c r="C33616" s="154"/>
      <c r="D33616" s="154"/>
      <c r="E33616" s="154"/>
      <c r="F33616" s="154"/>
      <c r="G33616" s="155"/>
      <c r="H33616" s="155"/>
      <c r="I33616" s="154"/>
      <c r="J33616" s="156"/>
      <c r="K33616" s="154"/>
      <c r="L33616" s="168"/>
      <c r="M33616" s="154"/>
      <c r="N33616" s="157"/>
      <c r="O33616" s="157"/>
      <c r="P33616" s="152"/>
      <c r="Q33616" s="154"/>
      <c r="R33616" s="154"/>
      <c r="S33616" s="154"/>
      <c r="T33616" s="154"/>
      <c r="U33616" s="154"/>
      <c r="V33616" s="154"/>
      <c r="W33616" s="154"/>
      <c r="X33616" s="154"/>
      <c r="Y33616" s="154"/>
      <c r="Z33616" s="154"/>
      <c r="AA33616" s="154"/>
      <c r="AB33616" s="169"/>
      <c r="AC33616" s="154"/>
      <c r="AD33616" s="158"/>
      <c r="AE33616" s="154"/>
      <c r="AF33616" s="154"/>
      <c r="AG33616" s="154"/>
      <c r="AH33616" s="154"/>
    </row>
    <row r="33617" spans="1:34">
      <c r="A33617" s="154"/>
      <c r="B33617" s="154"/>
      <c r="C33617" s="154"/>
      <c r="D33617" s="154"/>
      <c r="E33617" s="154"/>
      <c r="F33617" s="154"/>
      <c r="G33617" s="155"/>
      <c r="H33617" s="155"/>
      <c r="I33617" s="154"/>
      <c r="J33617" s="156"/>
      <c r="K33617" s="154"/>
      <c r="L33617" s="168"/>
      <c r="M33617" s="154"/>
      <c r="N33617" s="157"/>
      <c r="O33617" s="157"/>
      <c r="P33617" s="152"/>
      <c r="Q33617" s="154"/>
      <c r="R33617" s="154"/>
      <c r="S33617" s="154"/>
      <c r="T33617" s="154"/>
      <c r="U33617" s="154"/>
      <c r="V33617" s="154"/>
      <c r="W33617" s="154"/>
      <c r="X33617" s="154"/>
      <c r="Y33617" s="154"/>
      <c r="Z33617" s="154"/>
      <c r="AA33617" s="154"/>
      <c r="AB33617" s="169"/>
      <c r="AC33617" s="154"/>
      <c r="AD33617" s="158"/>
      <c r="AE33617" s="154"/>
      <c r="AF33617" s="154"/>
      <c r="AG33617" s="154"/>
      <c r="AH33617" s="154"/>
    </row>
    <row r="33618" spans="1:34">
      <c r="A33618" s="154"/>
      <c r="B33618" s="154"/>
      <c r="C33618" s="154"/>
      <c r="D33618" s="154"/>
      <c r="E33618" s="154"/>
      <c r="F33618" s="154"/>
      <c r="G33618" s="155"/>
      <c r="H33618" s="155"/>
      <c r="I33618" s="154"/>
      <c r="J33618" s="156"/>
      <c r="K33618" s="154"/>
      <c r="L33618" s="168"/>
      <c r="M33618" s="154"/>
      <c r="N33618" s="157"/>
      <c r="O33618" s="157"/>
      <c r="P33618" s="152"/>
      <c r="Q33618" s="154"/>
      <c r="R33618" s="154"/>
      <c r="S33618" s="154"/>
      <c r="T33618" s="154"/>
      <c r="U33618" s="154"/>
      <c r="V33618" s="154"/>
      <c r="W33618" s="154"/>
      <c r="X33618" s="154"/>
      <c r="Y33618" s="154"/>
      <c r="Z33618" s="154"/>
      <c r="AA33618" s="154"/>
      <c r="AB33618" s="169"/>
      <c r="AC33618" s="154"/>
      <c r="AD33618" s="158"/>
      <c r="AE33618" s="154"/>
      <c r="AF33618" s="154"/>
      <c r="AG33618" s="154"/>
      <c r="AH33618" s="154"/>
    </row>
    <row r="33619" spans="1:34">
      <c r="A33619" s="154"/>
      <c r="B33619" s="154"/>
      <c r="C33619" s="154"/>
      <c r="D33619" s="154"/>
      <c r="E33619" s="154"/>
      <c r="F33619" s="154"/>
      <c r="G33619" s="155"/>
      <c r="H33619" s="155"/>
      <c r="I33619" s="154"/>
      <c r="J33619" s="156"/>
      <c r="K33619" s="154"/>
      <c r="L33619" s="168"/>
      <c r="M33619" s="154"/>
      <c r="N33619" s="157"/>
      <c r="O33619" s="157"/>
      <c r="P33619" s="152"/>
      <c r="Q33619" s="154"/>
      <c r="R33619" s="154"/>
      <c r="S33619" s="154"/>
      <c r="T33619" s="154"/>
      <c r="U33619" s="154"/>
      <c r="V33619" s="154"/>
      <c r="W33619" s="154"/>
      <c r="X33619" s="154"/>
      <c r="Y33619" s="154"/>
      <c r="Z33619" s="154"/>
      <c r="AA33619" s="154"/>
      <c r="AB33619" s="169"/>
      <c r="AC33619" s="154"/>
      <c r="AD33619" s="158"/>
      <c r="AE33619" s="154"/>
      <c r="AF33619" s="154"/>
      <c r="AG33619" s="154"/>
      <c r="AH33619" s="154"/>
    </row>
    <row r="33620" spans="1:34">
      <c r="J33620" s="161"/>
      <c r="L33620" s="162"/>
      <c r="P33620" s="152"/>
      <c r="AB33620" s="164"/>
    </row>
    <row r="33621" spans="1:34">
      <c r="J33621" s="161"/>
      <c r="L33621" s="162"/>
      <c r="P33621" s="152"/>
      <c r="AB33621" s="164"/>
    </row>
    <row r="33622" spans="1:34">
      <c r="J33622" s="161"/>
      <c r="L33622" s="162"/>
      <c r="P33622" s="152"/>
      <c r="AB33622" s="164"/>
    </row>
    <row r="33623" spans="1:34">
      <c r="J33623" s="161"/>
      <c r="L33623" s="162"/>
      <c r="P33623" s="152"/>
      <c r="AB33623" s="164"/>
    </row>
    <row r="33624" spans="1:34">
      <c r="J33624" s="161"/>
      <c r="L33624" s="162"/>
      <c r="P33624" s="152"/>
      <c r="AB33624" s="164"/>
    </row>
    <row r="33625" spans="1:34">
      <c r="J33625" s="161"/>
      <c r="L33625" s="162"/>
      <c r="P33625" s="152"/>
      <c r="R33625" s="166"/>
      <c r="AB33625" s="164"/>
    </row>
    <row r="33626" spans="1:34">
      <c r="J33626" s="161"/>
      <c r="L33626" s="162"/>
      <c r="P33626" s="152"/>
      <c r="AB33626" s="164"/>
    </row>
    <row r="33627" spans="1:34">
      <c r="J33627" s="161"/>
      <c r="L33627" s="162"/>
      <c r="P33627" s="152"/>
      <c r="AB33627" s="164"/>
    </row>
    <row r="33628" spans="1:34">
      <c r="J33628" s="161"/>
      <c r="L33628" s="162"/>
      <c r="P33628" s="152"/>
      <c r="AB33628" s="164"/>
    </row>
    <row r="33629" spans="1:34">
      <c r="J33629" s="161"/>
      <c r="L33629" s="162"/>
      <c r="P33629" s="152"/>
      <c r="AB33629" s="164"/>
    </row>
    <row r="33630" spans="1:34">
      <c r="J33630" s="161"/>
      <c r="L33630" s="162"/>
      <c r="P33630" s="152"/>
      <c r="AB33630" s="164"/>
    </row>
    <row r="33631" spans="1:34">
      <c r="J33631" s="161"/>
      <c r="L33631" s="162"/>
      <c r="P33631" s="152"/>
      <c r="AB33631" s="164"/>
    </row>
    <row r="33632" spans="1:34">
      <c r="J33632" s="161"/>
      <c r="L33632" s="162"/>
      <c r="P33632" s="152"/>
      <c r="AB33632" s="164"/>
    </row>
    <row r="33633" spans="10:28">
      <c r="J33633" s="161"/>
      <c r="L33633" s="162"/>
      <c r="P33633" s="152"/>
      <c r="AB33633" s="164"/>
    </row>
    <row r="33634" spans="10:28">
      <c r="J33634" s="161"/>
      <c r="L33634" s="162"/>
      <c r="P33634" s="152"/>
      <c r="AB33634" s="164"/>
    </row>
    <row r="33635" spans="10:28">
      <c r="J33635" s="161"/>
      <c r="L33635" s="162"/>
      <c r="P33635" s="152"/>
      <c r="AB33635" s="164"/>
    </row>
    <row r="33636" spans="10:28">
      <c r="J33636" s="161"/>
      <c r="L33636" s="162"/>
      <c r="P33636" s="152"/>
      <c r="AB33636" s="164"/>
    </row>
    <row r="33637" spans="10:28">
      <c r="J33637" s="161"/>
      <c r="L33637" s="162"/>
      <c r="P33637" s="152"/>
      <c r="AB33637" s="164"/>
    </row>
    <row r="33638" spans="10:28">
      <c r="J33638" s="161"/>
      <c r="L33638" s="162"/>
      <c r="P33638" s="152"/>
      <c r="AB33638" s="164"/>
    </row>
    <row r="33639" spans="10:28">
      <c r="J33639" s="161"/>
      <c r="L33639" s="162"/>
      <c r="P33639" s="152"/>
      <c r="AB33639" s="164"/>
    </row>
    <row r="33640" spans="10:28">
      <c r="J33640" s="161"/>
      <c r="L33640" s="162"/>
      <c r="P33640" s="152"/>
      <c r="AB33640" s="164"/>
    </row>
    <row r="33641" spans="10:28">
      <c r="J33641" s="161"/>
      <c r="L33641" s="162"/>
      <c r="P33641" s="152"/>
      <c r="AB33641" s="164"/>
    </row>
    <row r="33642" spans="10:28">
      <c r="J33642" s="161"/>
      <c r="L33642" s="162"/>
      <c r="P33642" s="152"/>
      <c r="AB33642" s="164"/>
    </row>
    <row r="33643" spans="10:28">
      <c r="J33643" s="161"/>
      <c r="L33643" s="162"/>
      <c r="P33643" s="152"/>
      <c r="AB33643" s="164"/>
    </row>
    <row r="33644" spans="10:28">
      <c r="J33644" s="161"/>
      <c r="L33644" s="162"/>
      <c r="P33644" s="152"/>
      <c r="AB33644" s="164"/>
    </row>
    <row r="33645" spans="10:28">
      <c r="J33645" s="161"/>
      <c r="L33645" s="162"/>
      <c r="P33645" s="152"/>
      <c r="AB33645" s="164"/>
    </row>
    <row r="33646" spans="10:28">
      <c r="J33646" s="161"/>
      <c r="L33646" s="162"/>
      <c r="P33646" s="152"/>
      <c r="AB33646" s="164"/>
    </row>
    <row r="33647" spans="10:28">
      <c r="J33647" s="161"/>
      <c r="L33647" s="162"/>
      <c r="P33647" s="152"/>
      <c r="AB33647" s="164"/>
    </row>
    <row r="33648" spans="10:28">
      <c r="J33648" s="161"/>
      <c r="L33648" s="162"/>
      <c r="P33648" s="152"/>
      <c r="AB33648" s="164"/>
    </row>
    <row r="33649" spans="10:28">
      <c r="J33649" s="161"/>
      <c r="L33649" s="162"/>
      <c r="P33649" s="152"/>
      <c r="AB33649" s="164"/>
    </row>
    <row r="33650" spans="10:28">
      <c r="J33650" s="161"/>
      <c r="L33650" s="162"/>
      <c r="P33650" s="152"/>
      <c r="AB33650" s="164"/>
    </row>
    <row r="33651" spans="10:28">
      <c r="J33651" s="161"/>
      <c r="L33651" s="162"/>
      <c r="P33651" s="152"/>
      <c r="AB33651" s="164"/>
    </row>
    <row r="33652" spans="10:28">
      <c r="J33652" s="161"/>
      <c r="L33652" s="162"/>
      <c r="P33652" s="152"/>
      <c r="AB33652" s="164"/>
    </row>
    <row r="33653" spans="10:28">
      <c r="J33653" s="161"/>
      <c r="L33653" s="162"/>
      <c r="P33653" s="152"/>
      <c r="AB33653" s="164"/>
    </row>
    <row r="33654" spans="10:28">
      <c r="J33654" s="161"/>
      <c r="L33654" s="162"/>
      <c r="P33654" s="152"/>
      <c r="AB33654" s="164"/>
    </row>
    <row r="33655" spans="10:28">
      <c r="J33655" s="161"/>
      <c r="L33655" s="162"/>
      <c r="P33655" s="152"/>
      <c r="AB33655" s="164"/>
    </row>
    <row r="33656" spans="10:28">
      <c r="J33656" s="161"/>
      <c r="L33656" s="162"/>
      <c r="P33656" s="152"/>
      <c r="AB33656" s="164"/>
    </row>
    <row r="33657" spans="10:28">
      <c r="J33657" s="161"/>
      <c r="L33657" s="162"/>
      <c r="P33657" s="152"/>
      <c r="AB33657" s="164"/>
    </row>
    <row r="33658" spans="10:28">
      <c r="J33658" s="161"/>
      <c r="L33658" s="162"/>
      <c r="P33658" s="152"/>
      <c r="AB33658" s="164"/>
    </row>
    <row r="33659" spans="10:28">
      <c r="J33659" s="161"/>
      <c r="L33659" s="162"/>
      <c r="P33659" s="152"/>
      <c r="AB33659" s="164"/>
    </row>
    <row r="33660" spans="10:28">
      <c r="J33660" s="161"/>
      <c r="L33660" s="162"/>
      <c r="P33660" s="152"/>
      <c r="AB33660" s="164"/>
    </row>
    <row r="33661" spans="10:28">
      <c r="J33661" s="161"/>
      <c r="L33661" s="162"/>
      <c r="P33661" s="152"/>
      <c r="AB33661" s="164"/>
    </row>
    <row r="33662" spans="10:28">
      <c r="J33662" s="161"/>
      <c r="L33662" s="162"/>
      <c r="P33662" s="152"/>
      <c r="AB33662" s="164"/>
    </row>
    <row r="33663" spans="10:28">
      <c r="J33663" s="161"/>
      <c r="L33663" s="162"/>
      <c r="P33663" s="152"/>
      <c r="AB33663" s="164"/>
    </row>
    <row r="33664" spans="10:28">
      <c r="J33664" s="161"/>
      <c r="L33664" s="162"/>
      <c r="P33664" s="152"/>
      <c r="AB33664" s="164"/>
    </row>
    <row r="33665" spans="10:28">
      <c r="J33665" s="161"/>
      <c r="L33665" s="162"/>
      <c r="P33665" s="152"/>
      <c r="AB33665" s="164"/>
    </row>
    <row r="33666" spans="10:28">
      <c r="J33666" s="161"/>
      <c r="L33666" s="162"/>
      <c r="P33666" s="152"/>
      <c r="AB33666" s="164"/>
    </row>
    <row r="33667" spans="10:28">
      <c r="J33667" s="161"/>
      <c r="L33667" s="162"/>
      <c r="P33667" s="152"/>
      <c r="AB33667" s="164"/>
    </row>
    <row r="33668" spans="10:28">
      <c r="J33668" s="161"/>
      <c r="L33668" s="162"/>
      <c r="P33668" s="152"/>
      <c r="AB33668" s="164"/>
    </row>
    <row r="33669" spans="10:28">
      <c r="J33669" s="161"/>
      <c r="L33669" s="162"/>
      <c r="P33669" s="152"/>
      <c r="AB33669" s="164"/>
    </row>
    <row r="33670" spans="10:28">
      <c r="J33670" s="161"/>
      <c r="L33670" s="162"/>
      <c r="P33670" s="152"/>
      <c r="AB33670" s="164"/>
    </row>
    <row r="33671" spans="10:28">
      <c r="J33671" s="161"/>
      <c r="L33671" s="162"/>
      <c r="P33671" s="152"/>
      <c r="R33671" s="166"/>
      <c r="AB33671" s="164"/>
    </row>
    <row r="33672" spans="10:28">
      <c r="J33672" s="161"/>
      <c r="L33672" s="162"/>
      <c r="P33672" s="152"/>
      <c r="AB33672" s="164"/>
    </row>
    <row r="33673" spans="10:28">
      <c r="J33673" s="161"/>
      <c r="L33673" s="162"/>
      <c r="P33673" s="152"/>
      <c r="AB33673" s="164"/>
    </row>
    <row r="33674" spans="10:28">
      <c r="J33674" s="161"/>
      <c r="L33674" s="162"/>
      <c r="P33674" s="152"/>
      <c r="AB33674" s="164"/>
    </row>
    <row r="33675" spans="10:28">
      <c r="J33675" s="161"/>
      <c r="L33675" s="162"/>
      <c r="P33675" s="152"/>
      <c r="AB33675" s="164"/>
    </row>
    <row r="33676" spans="10:28">
      <c r="J33676" s="161"/>
      <c r="L33676" s="162"/>
      <c r="P33676" s="152"/>
      <c r="AB33676" s="164"/>
    </row>
    <row r="33677" spans="10:28">
      <c r="J33677" s="161"/>
      <c r="L33677" s="162"/>
      <c r="P33677" s="152"/>
      <c r="AB33677" s="164"/>
    </row>
    <row r="33678" spans="10:28">
      <c r="J33678" s="161"/>
      <c r="L33678" s="162"/>
      <c r="P33678" s="152"/>
      <c r="AB33678" s="164"/>
    </row>
    <row r="33679" spans="10:28">
      <c r="J33679" s="161"/>
      <c r="L33679" s="162"/>
      <c r="P33679" s="152"/>
      <c r="AB33679" s="164"/>
    </row>
    <row r="33680" spans="10:28">
      <c r="J33680" s="161"/>
      <c r="L33680" s="162"/>
      <c r="P33680" s="152"/>
      <c r="AB33680" s="164"/>
    </row>
    <row r="33681" spans="10:28">
      <c r="J33681" s="161"/>
      <c r="L33681" s="162"/>
      <c r="P33681" s="152"/>
      <c r="AB33681" s="164"/>
    </row>
    <row r="33682" spans="10:28">
      <c r="J33682" s="161"/>
      <c r="L33682" s="162"/>
      <c r="P33682" s="152"/>
      <c r="AB33682" s="164"/>
    </row>
    <row r="33683" spans="10:28">
      <c r="J33683" s="161"/>
      <c r="L33683" s="162"/>
      <c r="P33683" s="152"/>
      <c r="AB33683" s="164"/>
    </row>
    <row r="33684" spans="10:28">
      <c r="J33684" s="161"/>
      <c r="L33684" s="162"/>
      <c r="P33684" s="152"/>
      <c r="AB33684" s="164"/>
    </row>
    <row r="33685" spans="10:28">
      <c r="J33685" s="161"/>
      <c r="L33685" s="162"/>
      <c r="P33685" s="152"/>
      <c r="R33685" s="170"/>
      <c r="AB33685" s="164"/>
    </row>
    <row r="33686" spans="10:28">
      <c r="J33686" s="161"/>
      <c r="L33686" s="162"/>
      <c r="P33686" s="152"/>
      <c r="AB33686" s="164"/>
    </row>
    <row r="33687" spans="10:28">
      <c r="J33687" s="161"/>
      <c r="L33687" s="162"/>
      <c r="P33687" s="152"/>
      <c r="AB33687" s="164"/>
    </row>
    <row r="33688" spans="10:28">
      <c r="J33688" s="161"/>
      <c r="L33688" s="162"/>
      <c r="P33688" s="152"/>
      <c r="AB33688" s="164"/>
    </row>
    <row r="33689" spans="10:28">
      <c r="J33689" s="161"/>
      <c r="L33689" s="162"/>
      <c r="P33689" s="152"/>
      <c r="AB33689" s="164"/>
    </row>
    <row r="33690" spans="10:28">
      <c r="J33690" s="161"/>
      <c r="L33690" s="162"/>
      <c r="P33690" s="152"/>
      <c r="AB33690" s="164"/>
    </row>
    <row r="33691" spans="10:28">
      <c r="J33691" s="161"/>
      <c r="L33691" s="162"/>
      <c r="P33691" s="152"/>
      <c r="AB33691" s="164"/>
    </row>
    <row r="33692" spans="10:28">
      <c r="J33692" s="161"/>
      <c r="L33692" s="162"/>
      <c r="P33692" s="152"/>
      <c r="AB33692" s="164"/>
    </row>
    <row r="33693" spans="10:28">
      <c r="J33693" s="161"/>
      <c r="L33693" s="162"/>
      <c r="P33693" s="152"/>
      <c r="AB33693" s="164"/>
    </row>
    <row r="33694" spans="10:28">
      <c r="J33694" s="161"/>
      <c r="L33694" s="162"/>
      <c r="P33694" s="152"/>
      <c r="AB33694" s="164"/>
    </row>
    <row r="33695" spans="10:28">
      <c r="J33695" s="161"/>
      <c r="L33695" s="162"/>
      <c r="P33695" s="152"/>
      <c r="AB33695" s="164"/>
    </row>
    <row r="33696" spans="10:28">
      <c r="J33696" s="161"/>
      <c r="L33696" s="162"/>
      <c r="P33696" s="152"/>
      <c r="AB33696" s="164"/>
    </row>
    <row r="33697" spans="10:28">
      <c r="J33697" s="161"/>
      <c r="L33697" s="162"/>
      <c r="P33697" s="152"/>
      <c r="AB33697" s="164"/>
    </row>
    <row r="33698" spans="10:28">
      <c r="J33698" s="161"/>
      <c r="L33698" s="162"/>
      <c r="P33698" s="152"/>
      <c r="AB33698" s="164"/>
    </row>
    <row r="33699" spans="10:28">
      <c r="J33699" s="161"/>
      <c r="L33699" s="162"/>
      <c r="P33699" s="152"/>
      <c r="AB33699" s="164"/>
    </row>
    <row r="33700" spans="10:28">
      <c r="J33700" s="161"/>
      <c r="L33700" s="162"/>
      <c r="P33700" s="152"/>
      <c r="AB33700" s="164"/>
    </row>
    <row r="33701" spans="10:28">
      <c r="J33701" s="161"/>
      <c r="L33701" s="162"/>
      <c r="P33701" s="152"/>
      <c r="AB33701" s="164"/>
    </row>
    <row r="33702" spans="10:28">
      <c r="J33702" s="161"/>
      <c r="L33702" s="162"/>
      <c r="P33702" s="152"/>
      <c r="AB33702" s="164"/>
    </row>
    <row r="33703" spans="10:28">
      <c r="J33703" s="161"/>
      <c r="L33703" s="162"/>
      <c r="P33703" s="152"/>
      <c r="AB33703" s="164"/>
    </row>
    <row r="33704" spans="10:28">
      <c r="J33704" s="161"/>
      <c r="L33704" s="162"/>
      <c r="P33704" s="152"/>
      <c r="AB33704" s="164"/>
    </row>
    <row r="33705" spans="10:28">
      <c r="J33705" s="161"/>
      <c r="L33705" s="162"/>
      <c r="P33705" s="152"/>
      <c r="AB33705" s="164"/>
    </row>
    <row r="33706" spans="10:28">
      <c r="J33706" s="161"/>
      <c r="L33706" s="162"/>
      <c r="P33706" s="152"/>
      <c r="AB33706" s="164"/>
    </row>
    <row r="33707" spans="10:28">
      <c r="J33707" s="161"/>
      <c r="L33707" s="162"/>
      <c r="P33707" s="152"/>
      <c r="AB33707" s="164"/>
    </row>
    <row r="33708" spans="10:28">
      <c r="J33708" s="161"/>
      <c r="L33708" s="162"/>
      <c r="P33708" s="152"/>
      <c r="AB33708" s="164"/>
    </row>
    <row r="33709" spans="10:28">
      <c r="J33709" s="161"/>
      <c r="L33709" s="162"/>
      <c r="P33709" s="152"/>
      <c r="AB33709" s="164"/>
    </row>
    <row r="33710" spans="10:28">
      <c r="J33710" s="161"/>
      <c r="L33710" s="162"/>
      <c r="P33710" s="152"/>
      <c r="AB33710" s="164"/>
    </row>
    <row r="33711" spans="10:28">
      <c r="J33711" s="161"/>
      <c r="L33711" s="162"/>
      <c r="P33711" s="152"/>
      <c r="AB33711" s="164"/>
    </row>
    <row r="33712" spans="10:28">
      <c r="J33712" s="161"/>
      <c r="L33712" s="162"/>
      <c r="P33712" s="152"/>
      <c r="AB33712" s="164"/>
    </row>
    <row r="33713" spans="10:28">
      <c r="J33713" s="161"/>
      <c r="L33713" s="162"/>
      <c r="P33713" s="152"/>
      <c r="AB33713" s="164"/>
    </row>
    <row r="33714" spans="10:28">
      <c r="J33714" s="161"/>
      <c r="L33714" s="162"/>
      <c r="P33714" s="152"/>
      <c r="AB33714" s="164"/>
    </row>
    <row r="33715" spans="10:28">
      <c r="J33715" s="161"/>
      <c r="L33715" s="162"/>
      <c r="P33715" s="152"/>
      <c r="AB33715" s="164"/>
    </row>
    <row r="33716" spans="10:28">
      <c r="J33716" s="161"/>
      <c r="L33716" s="162"/>
      <c r="P33716" s="152"/>
      <c r="AB33716" s="164"/>
    </row>
    <row r="33717" spans="10:28">
      <c r="J33717" s="161"/>
      <c r="L33717" s="162"/>
      <c r="P33717" s="152"/>
      <c r="AB33717" s="164"/>
    </row>
    <row r="33718" spans="10:28">
      <c r="J33718" s="161"/>
      <c r="L33718" s="162"/>
      <c r="P33718" s="152"/>
      <c r="AB33718" s="164"/>
    </row>
    <row r="33719" spans="10:28">
      <c r="J33719" s="161"/>
      <c r="L33719" s="162"/>
      <c r="P33719" s="152"/>
      <c r="AB33719" s="164"/>
    </row>
    <row r="33720" spans="10:28">
      <c r="J33720" s="161"/>
      <c r="L33720" s="162"/>
      <c r="P33720" s="152"/>
      <c r="AB33720" s="164"/>
    </row>
    <row r="33721" spans="10:28">
      <c r="J33721" s="161"/>
      <c r="L33721" s="162"/>
      <c r="P33721" s="152"/>
      <c r="AB33721" s="164"/>
    </row>
    <row r="33722" spans="10:28">
      <c r="J33722" s="161"/>
      <c r="L33722" s="162"/>
      <c r="P33722" s="152"/>
      <c r="AB33722" s="164"/>
    </row>
    <row r="33723" spans="10:28">
      <c r="J33723" s="161"/>
      <c r="L33723" s="162"/>
      <c r="P33723" s="152"/>
      <c r="AB33723" s="164"/>
    </row>
    <row r="33724" spans="10:28">
      <c r="J33724" s="161"/>
      <c r="L33724" s="162"/>
      <c r="P33724" s="152"/>
      <c r="AB33724" s="164"/>
    </row>
    <row r="33725" spans="10:28">
      <c r="J33725" s="161"/>
      <c r="L33725" s="162"/>
      <c r="P33725" s="152"/>
      <c r="AB33725" s="164"/>
    </row>
    <row r="33726" spans="10:28">
      <c r="J33726" s="161"/>
      <c r="L33726" s="162"/>
      <c r="P33726" s="152"/>
      <c r="AB33726" s="164"/>
    </row>
    <row r="33727" spans="10:28">
      <c r="J33727" s="161"/>
      <c r="L33727" s="162"/>
      <c r="P33727" s="152"/>
      <c r="AB33727" s="164"/>
    </row>
    <row r="33728" spans="10:28">
      <c r="J33728" s="161"/>
      <c r="L33728" s="162"/>
      <c r="P33728" s="152"/>
      <c r="AB33728" s="164"/>
    </row>
    <row r="33729" spans="10:28">
      <c r="J33729" s="161"/>
      <c r="L33729" s="162"/>
      <c r="P33729" s="152"/>
      <c r="AB33729" s="164"/>
    </row>
    <row r="33730" spans="10:28">
      <c r="J33730" s="161"/>
      <c r="L33730" s="162"/>
      <c r="P33730" s="152"/>
      <c r="AB33730" s="164"/>
    </row>
    <row r="33731" spans="10:28">
      <c r="J33731" s="161"/>
      <c r="L33731" s="162"/>
      <c r="P33731" s="152"/>
      <c r="AB33731" s="164"/>
    </row>
    <row r="33732" spans="10:28">
      <c r="J33732" s="161"/>
      <c r="L33732" s="162"/>
      <c r="P33732" s="152"/>
      <c r="AB33732" s="164"/>
    </row>
    <row r="33733" spans="10:28">
      <c r="J33733" s="161"/>
      <c r="L33733" s="162"/>
      <c r="P33733" s="152"/>
      <c r="AB33733" s="164"/>
    </row>
    <row r="33734" spans="10:28">
      <c r="J33734" s="161"/>
      <c r="L33734" s="162"/>
      <c r="P33734" s="152"/>
      <c r="AB33734" s="164"/>
    </row>
    <row r="33735" spans="10:28">
      <c r="J33735" s="161"/>
      <c r="L33735" s="162"/>
      <c r="P33735" s="152"/>
      <c r="AB33735" s="164"/>
    </row>
    <row r="33736" spans="10:28">
      <c r="J33736" s="161"/>
      <c r="L33736" s="162"/>
      <c r="P33736" s="152"/>
      <c r="AB33736" s="164"/>
    </row>
    <row r="33737" spans="10:28">
      <c r="J33737" s="161"/>
      <c r="L33737" s="162"/>
      <c r="P33737" s="152"/>
      <c r="AB33737" s="164"/>
    </row>
    <row r="33738" spans="10:28">
      <c r="J33738" s="161"/>
      <c r="L33738" s="162"/>
      <c r="P33738" s="152"/>
      <c r="AB33738" s="164"/>
    </row>
    <row r="33739" spans="10:28">
      <c r="J33739" s="161"/>
      <c r="L33739" s="162"/>
      <c r="P33739" s="152"/>
      <c r="AB33739" s="164"/>
    </row>
    <row r="33740" spans="10:28">
      <c r="J33740" s="161"/>
      <c r="L33740" s="162"/>
      <c r="P33740" s="152"/>
      <c r="AB33740" s="164"/>
    </row>
    <row r="33741" spans="10:28">
      <c r="J33741" s="161"/>
      <c r="L33741" s="162"/>
      <c r="P33741" s="152"/>
      <c r="AB33741" s="164"/>
    </row>
    <row r="33742" spans="10:28">
      <c r="J33742" s="161"/>
      <c r="L33742" s="162"/>
      <c r="P33742" s="152"/>
      <c r="AB33742" s="164"/>
    </row>
    <row r="33743" spans="10:28">
      <c r="J33743" s="161"/>
      <c r="L33743" s="162"/>
      <c r="P33743" s="152"/>
      <c r="AB33743" s="164"/>
    </row>
    <row r="33744" spans="10:28">
      <c r="J33744" s="161"/>
      <c r="L33744" s="162"/>
      <c r="P33744" s="152"/>
      <c r="AB33744" s="164"/>
    </row>
    <row r="33745" spans="1:34">
      <c r="J33745" s="161"/>
      <c r="L33745" s="162"/>
      <c r="P33745" s="152"/>
      <c r="AB33745" s="164"/>
    </row>
    <row r="33746" spans="1:34">
      <c r="A33746" s="154"/>
      <c r="B33746" s="154"/>
      <c r="C33746" s="154"/>
      <c r="D33746" s="154"/>
      <c r="E33746" s="154"/>
      <c r="F33746" s="154"/>
      <c r="G33746" s="155"/>
      <c r="H33746" s="155"/>
      <c r="I33746" s="154"/>
      <c r="J33746" s="156"/>
      <c r="K33746" s="154"/>
      <c r="L33746" s="168"/>
      <c r="M33746" s="154"/>
      <c r="N33746" s="157"/>
      <c r="O33746" s="157"/>
      <c r="P33746" s="152"/>
      <c r="Q33746" s="154"/>
      <c r="R33746" s="154"/>
      <c r="S33746" s="154"/>
      <c r="T33746" s="154"/>
      <c r="U33746" s="154"/>
      <c r="V33746" s="154"/>
      <c r="W33746" s="154"/>
      <c r="X33746" s="154"/>
      <c r="Y33746" s="154"/>
      <c r="Z33746" s="154"/>
      <c r="AA33746" s="154"/>
      <c r="AB33746" s="169"/>
      <c r="AC33746" s="154"/>
      <c r="AD33746" s="158"/>
      <c r="AE33746" s="154"/>
      <c r="AF33746" s="154"/>
      <c r="AG33746" s="154"/>
      <c r="AH33746" s="154"/>
    </row>
    <row r="33747" spans="1:34">
      <c r="A33747" s="154"/>
      <c r="B33747" s="154"/>
      <c r="C33747" s="154"/>
      <c r="D33747" s="154"/>
      <c r="E33747" s="154"/>
      <c r="F33747" s="154"/>
      <c r="G33747" s="155"/>
      <c r="H33747" s="155"/>
      <c r="I33747" s="154"/>
      <c r="J33747" s="156"/>
      <c r="K33747" s="154"/>
      <c r="L33747" s="168"/>
      <c r="M33747" s="154"/>
      <c r="N33747" s="157"/>
      <c r="O33747" s="157"/>
      <c r="P33747" s="152"/>
      <c r="Q33747" s="154"/>
      <c r="R33747" s="154"/>
      <c r="S33747" s="154"/>
      <c r="T33747" s="154"/>
      <c r="U33747" s="154"/>
      <c r="V33747" s="154"/>
      <c r="W33747" s="154"/>
      <c r="X33747" s="154"/>
      <c r="Y33747" s="154"/>
      <c r="Z33747" s="154"/>
      <c r="AA33747" s="154"/>
      <c r="AB33747" s="169"/>
      <c r="AC33747" s="154"/>
      <c r="AD33747" s="158"/>
      <c r="AE33747" s="154"/>
      <c r="AF33747" s="154"/>
      <c r="AG33747" s="154"/>
      <c r="AH33747" s="154"/>
    </row>
    <row r="33748" spans="1:34">
      <c r="A33748" s="154"/>
      <c r="B33748" s="154"/>
      <c r="C33748" s="154"/>
      <c r="D33748" s="154"/>
      <c r="E33748" s="154"/>
      <c r="F33748" s="154"/>
      <c r="G33748" s="155"/>
      <c r="H33748" s="155"/>
      <c r="I33748" s="154"/>
      <c r="J33748" s="156"/>
      <c r="K33748" s="154"/>
      <c r="L33748" s="168"/>
      <c r="M33748" s="154"/>
      <c r="N33748" s="157"/>
      <c r="O33748" s="157"/>
      <c r="P33748" s="152"/>
      <c r="Q33748" s="154"/>
      <c r="R33748" s="154"/>
      <c r="S33748" s="154"/>
      <c r="T33748" s="154"/>
      <c r="U33748" s="154"/>
      <c r="V33748" s="154"/>
      <c r="W33748" s="154"/>
      <c r="X33748" s="154"/>
      <c r="Y33748" s="154"/>
      <c r="Z33748" s="154"/>
      <c r="AA33748" s="154"/>
      <c r="AB33748" s="169"/>
      <c r="AC33748" s="154"/>
      <c r="AD33748" s="158"/>
      <c r="AE33748" s="154"/>
      <c r="AF33748" s="154"/>
      <c r="AG33748" s="154"/>
      <c r="AH33748" s="154"/>
    </row>
    <row r="33749" spans="1:34">
      <c r="A33749" s="154"/>
      <c r="B33749" s="154"/>
      <c r="C33749" s="154"/>
      <c r="D33749" s="154"/>
      <c r="E33749" s="154"/>
      <c r="F33749" s="154"/>
      <c r="G33749" s="155"/>
      <c r="H33749" s="155"/>
      <c r="I33749" s="154"/>
      <c r="J33749" s="156"/>
      <c r="K33749" s="154"/>
      <c r="L33749" s="168"/>
      <c r="M33749" s="154"/>
      <c r="N33749" s="157"/>
      <c r="O33749" s="157"/>
      <c r="P33749" s="152"/>
      <c r="Q33749" s="154"/>
      <c r="R33749" s="154"/>
      <c r="S33749" s="154"/>
      <c r="T33749" s="154"/>
      <c r="U33749" s="154"/>
      <c r="V33749" s="154"/>
      <c r="W33749" s="154"/>
      <c r="X33749" s="154"/>
      <c r="Y33749" s="154"/>
      <c r="Z33749" s="154"/>
      <c r="AA33749" s="154"/>
      <c r="AB33749" s="169"/>
      <c r="AC33749" s="154"/>
      <c r="AD33749" s="158"/>
      <c r="AE33749" s="154"/>
      <c r="AF33749" s="154"/>
      <c r="AG33749" s="154"/>
      <c r="AH33749" s="154"/>
    </row>
    <row r="33750" spans="1:34">
      <c r="A33750" s="154"/>
      <c r="B33750" s="154"/>
      <c r="C33750" s="154"/>
      <c r="D33750" s="154"/>
      <c r="E33750" s="154"/>
      <c r="F33750" s="154"/>
      <c r="G33750" s="155"/>
      <c r="H33750" s="155"/>
      <c r="I33750" s="154"/>
      <c r="J33750" s="156"/>
      <c r="K33750" s="154"/>
      <c r="L33750" s="168"/>
      <c r="M33750" s="154"/>
      <c r="N33750" s="157"/>
      <c r="O33750" s="157"/>
      <c r="P33750" s="152"/>
      <c r="Q33750" s="154"/>
      <c r="R33750" s="154"/>
      <c r="S33750" s="154"/>
      <c r="T33750" s="154"/>
      <c r="U33750" s="154"/>
      <c r="V33750" s="154"/>
      <c r="W33750" s="154"/>
      <c r="X33750" s="154"/>
      <c r="Y33750" s="154"/>
      <c r="Z33750" s="154"/>
      <c r="AA33750" s="154"/>
      <c r="AB33750" s="169"/>
      <c r="AC33750" s="154"/>
      <c r="AD33750" s="158"/>
      <c r="AE33750" s="154"/>
      <c r="AF33750" s="154"/>
      <c r="AG33750" s="154"/>
      <c r="AH33750" s="154"/>
    </row>
    <row r="33751" spans="1:34">
      <c r="A33751" s="154"/>
      <c r="B33751" s="154"/>
      <c r="C33751" s="154"/>
      <c r="D33751" s="154"/>
      <c r="E33751" s="154"/>
      <c r="F33751" s="154"/>
      <c r="G33751" s="155"/>
      <c r="H33751" s="155"/>
      <c r="I33751" s="154"/>
      <c r="J33751" s="156"/>
      <c r="K33751" s="154"/>
      <c r="L33751" s="168"/>
      <c r="M33751" s="154"/>
      <c r="N33751" s="157"/>
      <c r="O33751" s="157"/>
      <c r="P33751" s="152"/>
      <c r="Q33751" s="154"/>
      <c r="R33751" s="154"/>
      <c r="S33751" s="154"/>
      <c r="T33751" s="154"/>
      <c r="U33751" s="154"/>
      <c r="V33751" s="154"/>
      <c r="W33751" s="154"/>
      <c r="X33751" s="154"/>
      <c r="Y33751" s="154"/>
      <c r="Z33751" s="154"/>
      <c r="AA33751" s="154"/>
      <c r="AB33751" s="169"/>
      <c r="AC33751" s="154"/>
      <c r="AD33751" s="158"/>
      <c r="AE33751" s="154"/>
      <c r="AF33751" s="154"/>
      <c r="AG33751" s="154"/>
      <c r="AH33751" s="154"/>
    </row>
    <row r="33752" spans="1:34">
      <c r="A33752" s="154"/>
      <c r="B33752" s="154"/>
      <c r="C33752" s="154"/>
      <c r="D33752" s="154"/>
      <c r="E33752" s="154"/>
      <c r="F33752" s="154"/>
      <c r="G33752" s="155"/>
      <c r="H33752" s="155"/>
      <c r="I33752" s="154"/>
      <c r="J33752" s="156"/>
      <c r="K33752" s="154"/>
      <c r="L33752" s="168"/>
      <c r="M33752" s="154"/>
      <c r="N33752" s="157"/>
      <c r="O33752" s="157"/>
      <c r="P33752" s="152"/>
      <c r="Q33752" s="154"/>
      <c r="R33752" s="154"/>
      <c r="S33752" s="154"/>
      <c r="T33752" s="154"/>
      <c r="U33752" s="154"/>
      <c r="V33752" s="154"/>
      <c r="W33752" s="154"/>
      <c r="X33752" s="154"/>
      <c r="Y33752" s="154"/>
      <c r="Z33752" s="154"/>
      <c r="AA33752" s="154"/>
      <c r="AB33752" s="169"/>
      <c r="AC33752" s="154"/>
      <c r="AD33752" s="158"/>
      <c r="AE33752" s="154"/>
      <c r="AF33752" s="154"/>
      <c r="AG33752" s="154"/>
      <c r="AH33752" s="154"/>
    </row>
    <row r="33753" spans="1:34">
      <c r="A33753" s="154"/>
      <c r="B33753" s="154"/>
      <c r="C33753" s="154"/>
      <c r="D33753" s="154"/>
      <c r="E33753" s="154"/>
      <c r="F33753" s="154"/>
      <c r="G33753" s="155"/>
      <c r="H33753" s="155"/>
      <c r="I33753" s="154"/>
      <c r="J33753" s="156"/>
      <c r="K33753" s="154"/>
      <c r="L33753" s="168"/>
      <c r="M33753" s="154"/>
      <c r="N33753" s="157"/>
      <c r="O33753" s="157"/>
      <c r="P33753" s="152"/>
      <c r="Q33753" s="154"/>
      <c r="R33753" s="154"/>
      <c r="S33753" s="154"/>
      <c r="T33753" s="154"/>
      <c r="U33753" s="154"/>
      <c r="V33753" s="154"/>
      <c r="W33753" s="154"/>
      <c r="X33753" s="154"/>
      <c r="Y33753" s="154"/>
      <c r="Z33753" s="154"/>
      <c r="AA33753" s="154"/>
      <c r="AB33753" s="169"/>
      <c r="AC33753" s="154"/>
      <c r="AD33753" s="158"/>
      <c r="AE33753" s="154"/>
      <c r="AF33753" s="154"/>
      <c r="AG33753" s="154"/>
      <c r="AH33753" s="154"/>
    </row>
    <row r="33754" spans="1:34">
      <c r="A33754" s="154"/>
      <c r="B33754" s="154"/>
      <c r="C33754" s="154"/>
      <c r="D33754" s="154"/>
      <c r="E33754" s="154"/>
      <c r="F33754" s="154"/>
      <c r="G33754" s="155"/>
      <c r="H33754" s="155"/>
      <c r="I33754" s="154"/>
      <c r="J33754" s="156"/>
      <c r="K33754" s="154"/>
      <c r="L33754" s="168"/>
      <c r="M33754" s="154"/>
      <c r="N33754" s="157"/>
      <c r="O33754" s="157"/>
      <c r="P33754" s="152"/>
      <c r="Q33754" s="154"/>
      <c r="R33754" s="154"/>
      <c r="S33754" s="154"/>
      <c r="T33754" s="154"/>
      <c r="U33754" s="154"/>
      <c r="V33754" s="154"/>
      <c r="W33754" s="154"/>
      <c r="X33754" s="154"/>
      <c r="Y33754" s="154"/>
      <c r="Z33754" s="154"/>
      <c r="AA33754" s="154"/>
      <c r="AB33754" s="169"/>
      <c r="AC33754" s="154"/>
      <c r="AD33754" s="158"/>
      <c r="AE33754" s="154"/>
      <c r="AF33754" s="154"/>
      <c r="AG33754" s="154"/>
      <c r="AH33754" s="154"/>
    </row>
    <row r="33755" spans="1:34">
      <c r="A33755" s="154"/>
      <c r="B33755" s="154"/>
      <c r="C33755" s="154"/>
      <c r="D33755" s="154"/>
      <c r="E33755" s="154"/>
      <c r="F33755" s="154"/>
      <c r="G33755" s="155"/>
      <c r="H33755" s="155"/>
      <c r="I33755" s="154"/>
      <c r="J33755" s="156"/>
      <c r="K33755" s="154"/>
      <c r="L33755" s="168"/>
      <c r="M33755" s="154"/>
      <c r="N33755" s="157"/>
      <c r="O33755" s="157"/>
      <c r="P33755" s="152"/>
      <c r="Q33755" s="154"/>
      <c r="R33755" s="154"/>
      <c r="S33755" s="154"/>
      <c r="T33755" s="154"/>
      <c r="U33755" s="154"/>
      <c r="V33755" s="154"/>
      <c r="W33755" s="154"/>
      <c r="X33755" s="154"/>
      <c r="Y33755" s="154"/>
      <c r="Z33755" s="154"/>
      <c r="AA33755" s="154"/>
      <c r="AB33755" s="169"/>
      <c r="AC33755" s="154"/>
      <c r="AD33755" s="158"/>
      <c r="AE33755" s="154"/>
      <c r="AF33755" s="154"/>
      <c r="AG33755" s="154"/>
      <c r="AH33755" s="154"/>
    </row>
    <row r="33756" spans="1:34">
      <c r="A33756" s="154"/>
      <c r="B33756" s="154"/>
      <c r="C33756" s="154"/>
      <c r="D33756" s="154"/>
      <c r="E33756" s="154"/>
      <c r="F33756" s="154"/>
      <c r="G33756" s="155"/>
      <c r="H33756" s="155"/>
      <c r="I33756" s="154"/>
      <c r="J33756" s="156"/>
      <c r="K33756" s="154"/>
      <c r="L33756" s="168"/>
      <c r="M33756" s="154"/>
      <c r="N33756" s="157"/>
      <c r="O33756" s="157"/>
      <c r="P33756" s="152"/>
      <c r="Q33756" s="154"/>
      <c r="R33756" s="154"/>
      <c r="S33756" s="154"/>
      <c r="T33756" s="154"/>
      <c r="U33756" s="154"/>
      <c r="V33756" s="154"/>
      <c r="W33756" s="154"/>
      <c r="X33756" s="154"/>
      <c r="Y33756" s="154"/>
      <c r="Z33756" s="154"/>
      <c r="AA33756" s="154"/>
      <c r="AB33756" s="169"/>
      <c r="AC33756" s="154"/>
      <c r="AD33756" s="158"/>
      <c r="AE33756" s="154"/>
      <c r="AF33756" s="154"/>
      <c r="AG33756" s="154"/>
      <c r="AH33756" s="154"/>
    </row>
    <row r="33757" spans="1:34">
      <c r="A33757" s="154"/>
      <c r="B33757" s="154"/>
      <c r="C33757" s="154"/>
      <c r="D33757" s="154"/>
      <c r="E33757" s="154"/>
      <c r="F33757" s="154"/>
      <c r="G33757" s="155"/>
      <c r="H33757" s="155"/>
      <c r="I33757" s="154"/>
      <c r="J33757" s="156"/>
      <c r="K33757" s="154"/>
      <c r="L33757" s="168"/>
      <c r="M33757" s="154"/>
      <c r="N33757" s="157"/>
      <c r="O33757" s="157"/>
      <c r="P33757" s="152"/>
      <c r="Q33757" s="154"/>
      <c r="R33757" s="154"/>
      <c r="S33757" s="154"/>
      <c r="T33757" s="154"/>
      <c r="U33757" s="154"/>
      <c r="V33757" s="154"/>
      <c r="W33757" s="154"/>
      <c r="X33757" s="154"/>
      <c r="Y33757" s="154"/>
      <c r="Z33757" s="154"/>
      <c r="AA33757" s="154"/>
      <c r="AB33757" s="169"/>
      <c r="AC33757" s="154"/>
      <c r="AD33757" s="158"/>
      <c r="AE33757" s="154"/>
      <c r="AF33757" s="154"/>
      <c r="AG33757" s="154"/>
      <c r="AH33757" s="154"/>
    </row>
    <row r="33758" spans="1:34">
      <c r="A33758" s="154"/>
      <c r="B33758" s="154"/>
      <c r="C33758" s="154"/>
      <c r="D33758" s="154"/>
      <c r="E33758" s="154"/>
      <c r="F33758" s="154"/>
      <c r="G33758" s="155"/>
      <c r="H33758" s="155"/>
      <c r="I33758" s="154"/>
      <c r="J33758" s="156"/>
      <c r="K33758" s="154"/>
      <c r="L33758" s="168"/>
      <c r="M33758" s="154"/>
      <c r="N33758" s="157"/>
      <c r="O33758" s="157"/>
      <c r="P33758" s="152"/>
      <c r="Q33758" s="154"/>
      <c r="R33758" s="154"/>
      <c r="S33758" s="154"/>
      <c r="T33758" s="154"/>
      <c r="U33758" s="154"/>
      <c r="V33758" s="154"/>
      <c r="W33758" s="154"/>
      <c r="X33758" s="154"/>
      <c r="Y33758" s="154"/>
      <c r="Z33758" s="154"/>
      <c r="AA33758" s="154"/>
      <c r="AB33758" s="169"/>
      <c r="AC33758" s="154"/>
      <c r="AD33758" s="158"/>
      <c r="AE33758" s="154"/>
      <c r="AF33758" s="154"/>
      <c r="AG33758" s="154"/>
      <c r="AH33758" s="154"/>
    </row>
    <row r="33759" spans="1:34">
      <c r="A33759" s="154"/>
      <c r="B33759" s="154"/>
      <c r="C33759" s="154"/>
      <c r="D33759" s="154"/>
      <c r="E33759" s="154"/>
      <c r="F33759" s="154"/>
      <c r="G33759" s="155"/>
      <c r="H33759" s="155"/>
      <c r="I33759" s="154"/>
      <c r="J33759" s="156"/>
      <c r="K33759" s="154"/>
      <c r="L33759" s="168"/>
      <c r="M33759" s="154"/>
      <c r="N33759" s="157"/>
      <c r="O33759" s="157"/>
      <c r="P33759" s="152"/>
      <c r="Q33759" s="154"/>
      <c r="R33759" s="154"/>
      <c r="S33759" s="154"/>
      <c r="T33759" s="154"/>
      <c r="U33759" s="154"/>
      <c r="V33759" s="154"/>
      <c r="W33759" s="154"/>
      <c r="X33759" s="154"/>
      <c r="Y33759" s="154"/>
      <c r="Z33759" s="154"/>
      <c r="AA33759" s="154"/>
      <c r="AB33759" s="169"/>
      <c r="AC33759" s="154"/>
      <c r="AD33759" s="158"/>
      <c r="AE33759" s="154"/>
      <c r="AF33759" s="154"/>
      <c r="AG33759" s="154"/>
      <c r="AH33759" s="154"/>
    </row>
    <row r="33760" spans="1:34">
      <c r="A33760" s="154"/>
      <c r="B33760" s="154"/>
      <c r="C33760" s="154"/>
      <c r="D33760" s="154"/>
      <c r="E33760" s="154"/>
      <c r="F33760" s="154"/>
      <c r="G33760" s="155"/>
      <c r="H33760" s="155"/>
      <c r="I33760" s="154"/>
      <c r="J33760" s="156"/>
      <c r="K33760" s="154"/>
      <c r="L33760" s="168"/>
      <c r="M33760" s="154"/>
      <c r="N33760" s="157"/>
      <c r="O33760" s="157"/>
      <c r="P33760" s="152"/>
      <c r="Q33760" s="154"/>
      <c r="R33760" s="154"/>
      <c r="S33760" s="154"/>
      <c r="T33760" s="154"/>
      <c r="U33760" s="154"/>
      <c r="V33760" s="154"/>
      <c r="W33760" s="154"/>
      <c r="X33760" s="154"/>
      <c r="Y33760" s="154"/>
      <c r="Z33760" s="154"/>
      <c r="AA33760" s="154"/>
      <c r="AB33760" s="169"/>
      <c r="AC33760" s="154"/>
      <c r="AD33760" s="158"/>
      <c r="AE33760" s="154"/>
      <c r="AF33760" s="154"/>
      <c r="AG33760" s="154"/>
      <c r="AH33760" s="154"/>
    </row>
    <row r="33761" spans="1:34">
      <c r="A33761" s="154"/>
      <c r="B33761" s="154"/>
      <c r="C33761" s="154"/>
      <c r="D33761" s="154"/>
      <c r="E33761" s="154"/>
      <c r="F33761" s="154"/>
      <c r="G33761" s="155"/>
      <c r="H33761" s="155"/>
      <c r="I33761" s="154"/>
      <c r="J33761" s="156"/>
      <c r="K33761" s="154"/>
      <c r="L33761" s="168"/>
      <c r="M33761" s="154"/>
      <c r="N33761" s="157"/>
      <c r="O33761" s="157"/>
      <c r="P33761" s="152"/>
      <c r="Q33761" s="154"/>
      <c r="R33761" s="154"/>
      <c r="S33761" s="154"/>
      <c r="T33761" s="154"/>
      <c r="U33761" s="154"/>
      <c r="V33761" s="154"/>
      <c r="W33761" s="154"/>
      <c r="X33761" s="154"/>
      <c r="Y33761" s="154"/>
      <c r="Z33761" s="154"/>
      <c r="AA33761" s="154"/>
      <c r="AB33761" s="169"/>
      <c r="AC33761" s="154"/>
      <c r="AD33761" s="158"/>
      <c r="AE33761" s="154"/>
      <c r="AF33761" s="154"/>
      <c r="AG33761" s="154"/>
      <c r="AH33761" s="154"/>
    </row>
    <row r="33762" spans="1:34">
      <c r="A33762" s="154"/>
      <c r="B33762" s="154"/>
      <c r="C33762" s="154"/>
      <c r="D33762" s="154"/>
      <c r="E33762" s="154"/>
      <c r="F33762" s="154"/>
      <c r="G33762" s="155"/>
      <c r="H33762" s="155"/>
      <c r="I33762" s="154"/>
      <c r="J33762" s="156"/>
      <c r="K33762" s="154"/>
      <c r="L33762" s="168"/>
      <c r="M33762" s="154"/>
      <c r="N33762" s="157"/>
      <c r="O33762" s="157"/>
      <c r="P33762" s="152"/>
      <c r="Q33762" s="154"/>
      <c r="R33762" s="154"/>
      <c r="S33762" s="154"/>
      <c r="T33762" s="154"/>
      <c r="U33762" s="154"/>
      <c r="V33762" s="154"/>
      <c r="W33762" s="154"/>
      <c r="X33762" s="154"/>
      <c r="Y33762" s="154"/>
      <c r="Z33762" s="154"/>
      <c r="AA33762" s="154"/>
      <c r="AB33762" s="169"/>
      <c r="AC33762" s="154"/>
      <c r="AD33762" s="158"/>
      <c r="AE33762" s="154"/>
      <c r="AF33762" s="154"/>
      <c r="AG33762" s="154"/>
      <c r="AH33762" s="154"/>
    </row>
    <row r="33763" spans="1:34">
      <c r="A33763" s="154"/>
      <c r="B33763" s="154"/>
      <c r="C33763" s="154"/>
      <c r="D33763" s="154"/>
      <c r="E33763" s="154"/>
      <c r="F33763" s="154"/>
      <c r="G33763" s="155"/>
      <c r="H33763" s="155"/>
      <c r="I33763" s="154"/>
      <c r="J33763" s="156"/>
      <c r="K33763" s="154"/>
      <c r="L33763" s="168"/>
      <c r="M33763" s="154"/>
      <c r="N33763" s="157"/>
      <c r="O33763" s="157"/>
      <c r="P33763" s="152"/>
      <c r="Q33763" s="154"/>
      <c r="R33763" s="154"/>
      <c r="S33763" s="154"/>
      <c r="T33763" s="154"/>
      <c r="U33763" s="154"/>
      <c r="V33763" s="154"/>
      <c r="W33763" s="154"/>
      <c r="X33763" s="154"/>
      <c r="Y33763" s="154"/>
      <c r="Z33763" s="154"/>
      <c r="AA33763" s="154"/>
      <c r="AB33763" s="169"/>
      <c r="AC33763" s="154"/>
      <c r="AD33763" s="158"/>
      <c r="AE33763" s="154"/>
      <c r="AF33763" s="154"/>
      <c r="AG33763" s="154"/>
      <c r="AH33763" s="154"/>
    </row>
    <row r="33764" spans="1:34">
      <c r="A33764" s="154"/>
      <c r="B33764" s="154"/>
      <c r="C33764" s="154"/>
      <c r="D33764" s="154"/>
      <c r="E33764" s="154"/>
      <c r="F33764" s="154"/>
      <c r="G33764" s="155"/>
      <c r="H33764" s="155"/>
      <c r="I33764" s="154"/>
      <c r="J33764" s="156"/>
      <c r="K33764" s="154"/>
      <c r="L33764" s="168"/>
      <c r="M33764" s="154"/>
      <c r="N33764" s="157"/>
      <c r="O33764" s="157"/>
      <c r="P33764" s="152"/>
      <c r="Q33764" s="154"/>
      <c r="R33764" s="154"/>
      <c r="S33764" s="154"/>
      <c r="T33764" s="154"/>
      <c r="U33764" s="154"/>
      <c r="V33764" s="154"/>
      <c r="W33764" s="154"/>
      <c r="X33764" s="154"/>
      <c r="Y33764" s="154"/>
      <c r="Z33764" s="154"/>
      <c r="AA33764" s="154"/>
      <c r="AB33764" s="169"/>
      <c r="AC33764" s="154"/>
      <c r="AD33764" s="158"/>
      <c r="AE33764" s="154"/>
      <c r="AF33764" s="154"/>
      <c r="AG33764" s="154"/>
      <c r="AH33764" s="154"/>
    </row>
    <row r="33765" spans="1:34">
      <c r="A33765" s="154"/>
      <c r="B33765" s="154"/>
      <c r="C33765" s="154"/>
      <c r="D33765" s="154"/>
      <c r="E33765" s="154"/>
      <c r="F33765" s="154"/>
      <c r="G33765" s="155"/>
      <c r="H33765" s="155"/>
      <c r="I33765" s="154"/>
      <c r="J33765" s="156"/>
      <c r="K33765" s="154"/>
      <c r="L33765" s="168"/>
      <c r="M33765" s="154"/>
      <c r="N33765" s="157"/>
      <c r="O33765" s="157"/>
      <c r="P33765" s="152"/>
      <c r="Q33765" s="154"/>
      <c r="R33765" s="154"/>
      <c r="S33765" s="154"/>
      <c r="T33765" s="154"/>
      <c r="U33765" s="154"/>
      <c r="V33765" s="154"/>
      <c r="W33765" s="154"/>
      <c r="X33765" s="154"/>
      <c r="Y33765" s="154"/>
      <c r="Z33765" s="154"/>
      <c r="AA33765" s="154"/>
      <c r="AB33765" s="169"/>
      <c r="AC33765" s="154"/>
      <c r="AD33765" s="158"/>
      <c r="AE33765" s="154"/>
      <c r="AF33765" s="154"/>
      <c r="AG33765" s="154"/>
      <c r="AH33765" s="154"/>
    </row>
    <row r="33766" spans="1:34">
      <c r="A33766" s="154"/>
      <c r="B33766" s="154"/>
      <c r="C33766" s="154"/>
      <c r="D33766" s="154"/>
      <c r="E33766" s="154"/>
      <c r="F33766" s="154"/>
      <c r="G33766" s="155"/>
      <c r="H33766" s="155"/>
      <c r="I33766" s="154"/>
      <c r="J33766" s="156"/>
      <c r="K33766" s="154"/>
      <c r="L33766" s="168"/>
      <c r="M33766" s="154"/>
      <c r="N33766" s="157"/>
      <c r="O33766" s="157"/>
      <c r="P33766" s="152"/>
      <c r="Q33766" s="154"/>
      <c r="R33766" s="154"/>
      <c r="S33766" s="154"/>
      <c r="T33766" s="154"/>
      <c r="U33766" s="154"/>
      <c r="V33766" s="154"/>
      <c r="W33766" s="154"/>
      <c r="X33766" s="154"/>
      <c r="Y33766" s="154"/>
      <c r="Z33766" s="154"/>
      <c r="AA33766" s="154"/>
      <c r="AB33766" s="169"/>
      <c r="AC33766" s="154"/>
      <c r="AD33766" s="158"/>
      <c r="AE33766" s="154"/>
      <c r="AF33766" s="154"/>
      <c r="AG33766" s="154"/>
      <c r="AH33766" s="154"/>
    </row>
    <row r="33767" spans="1:34">
      <c r="A33767" s="154"/>
      <c r="B33767" s="154"/>
      <c r="C33767" s="154"/>
      <c r="D33767" s="154"/>
      <c r="E33767" s="154"/>
      <c r="F33767" s="154"/>
      <c r="G33767" s="155"/>
      <c r="H33767" s="155"/>
      <c r="I33767" s="154"/>
      <c r="J33767" s="156"/>
      <c r="K33767" s="154"/>
      <c r="L33767" s="168"/>
      <c r="M33767" s="154"/>
      <c r="N33767" s="157"/>
      <c r="O33767" s="157"/>
      <c r="P33767" s="152"/>
      <c r="Q33767" s="154"/>
      <c r="R33767" s="154"/>
      <c r="S33767" s="154"/>
      <c r="T33767" s="154"/>
      <c r="U33767" s="154"/>
      <c r="V33767" s="154"/>
      <c r="W33767" s="154"/>
      <c r="X33767" s="154"/>
      <c r="Y33767" s="154"/>
      <c r="Z33767" s="154"/>
      <c r="AA33767" s="154"/>
      <c r="AB33767" s="169"/>
      <c r="AC33767" s="154"/>
      <c r="AD33767" s="158"/>
      <c r="AE33767" s="154"/>
      <c r="AF33767" s="154"/>
      <c r="AG33767" s="154"/>
      <c r="AH33767" s="154"/>
    </row>
    <row r="33768" spans="1:34">
      <c r="A33768" s="154"/>
      <c r="B33768" s="154"/>
      <c r="C33768" s="154"/>
      <c r="D33768" s="154"/>
      <c r="E33768" s="154"/>
      <c r="F33768" s="154"/>
      <c r="G33768" s="155"/>
      <c r="H33768" s="155"/>
      <c r="I33768" s="154"/>
      <c r="J33768" s="156"/>
      <c r="K33768" s="154"/>
      <c r="L33768" s="168"/>
      <c r="M33768" s="154"/>
      <c r="N33768" s="157"/>
      <c r="O33768" s="157"/>
      <c r="P33768" s="152"/>
      <c r="Q33768" s="154"/>
      <c r="R33768" s="154"/>
      <c r="S33768" s="154"/>
      <c r="T33768" s="154"/>
      <c r="U33768" s="154"/>
      <c r="V33768" s="154"/>
      <c r="W33768" s="154"/>
      <c r="X33768" s="154"/>
      <c r="Y33768" s="154"/>
      <c r="Z33768" s="154"/>
      <c r="AA33768" s="154"/>
      <c r="AB33768" s="169"/>
      <c r="AC33768" s="154"/>
      <c r="AD33768" s="158"/>
      <c r="AE33768" s="154"/>
      <c r="AF33768" s="154"/>
      <c r="AG33768" s="154"/>
      <c r="AH33768" s="154"/>
    </row>
    <row r="33769" spans="1:34">
      <c r="A33769" s="154"/>
      <c r="B33769" s="154"/>
      <c r="C33769" s="154"/>
      <c r="D33769" s="154"/>
      <c r="E33769" s="154"/>
      <c r="F33769" s="154"/>
      <c r="G33769" s="155"/>
      <c r="H33769" s="155"/>
      <c r="I33769" s="154"/>
      <c r="J33769" s="156"/>
      <c r="K33769" s="154"/>
      <c r="L33769" s="168"/>
      <c r="M33769" s="154"/>
      <c r="N33769" s="157"/>
      <c r="O33769" s="157"/>
      <c r="P33769" s="152"/>
      <c r="Q33769" s="154"/>
      <c r="R33769" s="154"/>
      <c r="S33769" s="154"/>
      <c r="T33769" s="154"/>
      <c r="U33769" s="154"/>
      <c r="V33769" s="154"/>
      <c r="W33769" s="154"/>
      <c r="X33769" s="154"/>
      <c r="Y33769" s="154"/>
      <c r="Z33769" s="154"/>
      <c r="AA33769" s="154"/>
      <c r="AB33769" s="169"/>
      <c r="AC33769" s="154"/>
      <c r="AD33769" s="158"/>
      <c r="AE33769" s="154"/>
      <c r="AF33769" s="154"/>
      <c r="AG33769" s="154"/>
      <c r="AH33769" s="154"/>
    </row>
    <row r="33770" spans="1:34">
      <c r="A33770" s="154"/>
      <c r="B33770" s="154"/>
      <c r="C33770" s="154"/>
      <c r="D33770" s="154"/>
      <c r="E33770" s="154"/>
      <c r="F33770" s="154"/>
      <c r="G33770" s="155"/>
      <c r="H33770" s="155"/>
      <c r="I33770" s="154"/>
      <c r="J33770" s="156"/>
      <c r="K33770" s="154"/>
      <c r="L33770" s="168"/>
      <c r="M33770" s="154"/>
      <c r="N33770" s="157"/>
      <c r="O33770" s="157"/>
      <c r="P33770" s="152"/>
      <c r="Q33770" s="154"/>
      <c r="R33770" s="154"/>
      <c r="S33770" s="154"/>
      <c r="T33770" s="154"/>
      <c r="U33770" s="154"/>
      <c r="V33770" s="154"/>
      <c r="W33770" s="154"/>
      <c r="X33770" s="154"/>
      <c r="Y33770" s="154"/>
      <c r="Z33770" s="154"/>
      <c r="AA33770" s="154"/>
      <c r="AB33770" s="169"/>
      <c r="AC33770" s="154"/>
      <c r="AD33770" s="158"/>
      <c r="AE33770" s="154"/>
      <c r="AF33770" s="154"/>
      <c r="AG33770" s="154"/>
      <c r="AH33770" s="154"/>
    </row>
    <row r="33771" spans="1:34">
      <c r="A33771" s="154"/>
      <c r="B33771" s="154"/>
      <c r="C33771" s="154"/>
      <c r="D33771" s="154"/>
      <c r="E33771" s="154"/>
      <c r="F33771" s="154"/>
      <c r="G33771" s="155"/>
      <c r="H33771" s="155"/>
      <c r="I33771" s="154"/>
      <c r="J33771" s="156"/>
      <c r="K33771" s="154"/>
      <c r="L33771" s="168"/>
      <c r="M33771" s="154"/>
      <c r="N33771" s="157"/>
      <c r="O33771" s="157"/>
      <c r="P33771" s="152"/>
      <c r="Q33771" s="154"/>
      <c r="R33771" s="154"/>
      <c r="S33771" s="154"/>
      <c r="T33771" s="154"/>
      <c r="U33771" s="154"/>
      <c r="V33771" s="154"/>
      <c r="W33771" s="154"/>
      <c r="X33771" s="154"/>
      <c r="Y33771" s="154"/>
      <c r="Z33771" s="154"/>
      <c r="AA33771" s="154"/>
      <c r="AB33771" s="169"/>
      <c r="AC33771" s="154"/>
      <c r="AD33771" s="158"/>
      <c r="AE33771" s="154"/>
      <c r="AF33771" s="154"/>
      <c r="AG33771" s="154"/>
      <c r="AH33771" s="154"/>
    </row>
    <row r="33772" spans="1:34">
      <c r="A33772" s="154"/>
      <c r="B33772" s="154"/>
      <c r="C33772" s="154"/>
      <c r="D33772" s="154"/>
      <c r="E33772" s="154"/>
      <c r="F33772" s="154"/>
      <c r="G33772" s="155"/>
      <c r="H33772" s="155"/>
      <c r="I33772" s="154"/>
      <c r="J33772" s="156"/>
      <c r="K33772" s="154"/>
      <c r="L33772" s="168"/>
      <c r="M33772" s="154"/>
      <c r="N33772" s="157"/>
      <c r="O33772" s="157"/>
      <c r="P33772" s="152"/>
      <c r="Q33772" s="154"/>
      <c r="R33772" s="154"/>
      <c r="S33772" s="154"/>
      <c r="T33772" s="154"/>
      <c r="U33772" s="154"/>
      <c r="V33772" s="154"/>
      <c r="W33772" s="154"/>
      <c r="X33772" s="154"/>
      <c r="Y33772" s="154"/>
      <c r="Z33772" s="154"/>
      <c r="AA33772" s="154"/>
      <c r="AB33772" s="169"/>
      <c r="AC33772" s="154"/>
      <c r="AD33772" s="158"/>
      <c r="AE33772" s="154"/>
      <c r="AF33772" s="154"/>
      <c r="AG33772" s="154"/>
      <c r="AH33772" s="154"/>
    </row>
    <row r="33773" spans="1:34">
      <c r="A33773" s="154"/>
      <c r="B33773" s="154"/>
      <c r="C33773" s="154"/>
      <c r="D33773" s="154"/>
      <c r="E33773" s="154"/>
      <c r="F33773" s="154"/>
      <c r="G33773" s="155"/>
      <c r="H33773" s="155"/>
      <c r="I33773" s="154"/>
      <c r="J33773" s="156"/>
      <c r="K33773" s="154"/>
      <c r="L33773" s="168"/>
      <c r="M33773" s="154"/>
      <c r="N33773" s="157"/>
      <c r="O33773" s="157"/>
      <c r="P33773" s="152"/>
      <c r="Q33773" s="154"/>
      <c r="R33773" s="154"/>
      <c r="S33773" s="154"/>
      <c r="T33773" s="154"/>
      <c r="U33773" s="154"/>
      <c r="V33773" s="154"/>
      <c r="W33773" s="154"/>
      <c r="X33773" s="154"/>
      <c r="Y33773" s="154"/>
      <c r="Z33773" s="154"/>
      <c r="AA33773" s="154"/>
      <c r="AB33773" s="169"/>
      <c r="AC33773" s="154"/>
      <c r="AD33773" s="158"/>
      <c r="AE33773" s="154"/>
      <c r="AF33773" s="154"/>
      <c r="AG33773" s="154"/>
      <c r="AH33773" s="154"/>
    </row>
    <row r="33774" spans="1:34">
      <c r="A33774" s="154"/>
      <c r="B33774" s="154"/>
      <c r="C33774" s="154"/>
      <c r="D33774" s="154"/>
      <c r="E33774" s="154"/>
      <c r="F33774" s="154"/>
      <c r="G33774" s="155"/>
      <c r="H33774" s="155"/>
      <c r="I33774" s="154"/>
      <c r="J33774" s="156"/>
      <c r="K33774" s="154"/>
      <c r="L33774" s="168"/>
      <c r="M33774" s="154"/>
      <c r="N33774" s="157"/>
      <c r="O33774" s="157"/>
      <c r="P33774" s="152"/>
      <c r="Q33774" s="154"/>
      <c r="R33774" s="154"/>
      <c r="S33774" s="154"/>
      <c r="T33774" s="154"/>
      <c r="U33774" s="154"/>
      <c r="V33774" s="154"/>
      <c r="W33774" s="154"/>
      <c r="X33774" s="154"/>
      <c r="Y33774" s="154"/>
      <c r="Z33774" s="154"/>
      <c r="AA33774" s="154"/>
      <c r="AB33774" s="169"/>
      <c r="AC33774" s="154"/>
      <c r="AD33774" s="158"/>
      <c r="AE33774" s="154"/>
      <c r="AF33774" s="154"/>
      <c r="AG33774" s="154"/>
      <c r="AH33774" s="154"/>
    </row>
    <row r="33775" spans="1:34">
      <c r="A33775" s="154"/>
      <c r="B33775" s="154"/>
      <c r="C33775" s="154"/>
      <c r="D33775" s="154"/>
      <c r="E33775" s="154"/>
      <c r="F33775" s="154"/>
      <c r="G33775" s="155"/>
      <c r="H33775" s="155"/>
      <c r="I33775" s="154"/>
      <c r="J33775" s="156"/>
      <c r="K33775" s="154"/>
      <c r="L33775" s="168"/>
      <c r="M33775" s="154"/>
      <c r="N33775" s="157"/>
      <c r="O33775" s="157"/>
      <c r="P33775" s="152"/>
      <c r="Q33775" s="154"/>
      <c r="R33775" s="154"/>
      <c r="S33775" s="154"/>
      <c r="T33775" s="154"/>
      <c r="U33775" s="154"/>
      <c r="V33775" s="154"/>
      <c r="W33775" s="154"/>
      <c r="X33775" s="154"/>
      <c r="Y33775" s="154"/>
      <c r="Z33775" s="154"/>
      <c r="AA33775" s="154"/>
      <c r="AB33775" s="169"/>
      <c r="AC33775" s="154"/>
      <c r="AD33775" s="158"/>
      <c r="AE33775" s="154"/>
      <c r="AF33775" s="154"/>
      <c r="AG33775" s="154"/>
      <c r="AH33775" s="154"/>
    </row>
    <row r="33776" spans="1:34">
      <c r="A33776" s="154"/>
      <c r="B33776" s="154"/>
      <c r="C33776" s="154"/>
      <c r="D33776" s="154"/>
      <c r="E33776" s="159"/>
      <c r="F33776" s="154"/>
      <c r="G33776" s="155"/>
      <c r="H33776" s="155"/>
      <c r="I33776" s="154"/>
      <c r="J33776" s="156"/>
      <c r="K33776" s="154"/>
      <c r="L33776" s="168"/>
      <c r="M33776" s="154"/>
      <c r="N33776" s="157"/>
      <c r="O33776" s="157"/>
      <c r="P33776" s="152"/>
      <c r="Q33776" s="154"/>
      <c r="R33776" s="154"/>
      <c r="S33776" s="154"/>
      <c r="T33776" s="154"/>
      <c r="U33776" s="154"/>
      <c r="V33776" s="154"/>
      <c r="W33776" s="154"/>
      <c r="X33776" s="154"/>
      <c r="Y33776" s="154"/>
      <c r="Z33776" s="154"/>
      <c r="AA33776" s="154"/>
      <c r="AB33776" s="169"/>
      <c r="AC33776" s="154"/>
      <c r="AD33776" s="158"/>
      <c r="AE33776" s="154"/>
      <c r="AF33776" s="154"/>
      <c r="AG33776" s="154"/>
      <c r="AH33776" s="154"/>
    </row>
    <row r="33777" spans="1:34">
      <c r="A33777" s="154"/>
      <c r="B33777" s="154"/>
      <c r="C33777" s="154"/>
      <c r="D33777" s="154"/>
      <c r="E33777" s="159"/>
      <c r="F33777" s="154"/>
      <c r="G33777" s="155"/>
      <c r="H33777" s="155"/>
      <c r="I33777" s="154"/>
      <c r="J33777" s="156"/>
      <c r="K33777" s="154"/>
      <c r="L33777" s="168"/>
      <c r="M33777" s="154"/>
      <c r="N33777" s="157"/>
      <c r="O33777" s="157"/>
      <c r="P33777" s="152"/>
      <c r="Q33777" s="154"/>
      <c r="R33777" s="154"/>
      <c r="S33777" s="154"/>
      <c r="T33777" s="154"/>
      <c r="U33777" s="154"/>
      <c r="V33777" s="154"/>
      <c r="W33777" s="154"/>
      <c r="X33777" s="154"/>
      <c r="Y33777" s="154"/>
      <c r="Z33777" s="154"/>
      <c r="AA33777" s="154"/>
      <c r="AB33777" s="169"/>
      <c r="AC33777" s="154"/>
      <c r="AD33777" s="158"/>
      <c r="AE33777" s="154"/>
      <c r="AF33777" s="154"/>
      <c r="AG33777" s="154"/>
      <c r="AH33777" s="154"/>
    </row>
    <row r="33778" spans="1:34">
      <c r="A33778" s="154"/>
      <c r="B33778" s="154"/>
      <c r="C33778" s="154"/>
      <c r="D33778" s="154"/>
      <c r="E33778" s="159"/>
      <c r="F33778" s="154"/>
      <c r="G33778" s="155"/>
      <c r="H33778" s="155"/>
      <c r="I33778" s="154"/>
      <c r="J33778" s="156"/>
      <c r="K33778" s="154"/>
      <c r="L33778" s="168"/>
      <c r="M33778" s="154"/>
      <c r="N33778" s="157"/>
      <c r="O33778" s="157"/>
      <c r="P33778" s="152"/>
      <c r="Q33778" s="154"/>
      <c r="R33778" s="154"/>
      <c r="S33778" s="154"/>
      <c r="T33778" s="154"/>
      <c r="U33778" s="154"/>
      <c r="V33778" s="154"/>
      <c r="W33778" s="154"/>
      <c r="X33778" s="154"/>
      <c r="Y33778" s="154"/>
      <c r="Z33778" s="154"/>
      <c r="AA33778" s="154"/>
      <c r="AB33778" s="169"/>
      <c r="AC33778" s="154"/>
      <c r="AD33778" s="158"/>
      <c r="AE33778" s="154"/>
      <c r="AF33778" s="154"/>
      <c r="AG33778" s="154"/>
      <c r="AH33778" s="154"/>
    </row>
    <row r="33779" spans="1:34">
      <c r="A33779" s="154"/>
      <c r="B33779" s="154"/>
      <c r="C33779" s="154"/>
      <c r="D33779" s="154"/>
      <c r="E33779" s="159"/>
      <c r="F33779" s="154"/>
      <c r="G33779" s="155"/>
      <c r="H33779" s="155"/>
      <c r="I33779" s="154"/>
      <c r="J33779" s="156"/>
      <c r="K33779" s="154"/>
      <c r="L33779" s="168"/>
      <c r="M33779" s="154"/>
      <c r="N33779" s="157"/>
      <c r="O33779" s="157"/>
      <c r="P33779" s="152"/>
      <c r="Q33779" s="154"/>
      <c r="R33779" s="154"/>
      <c r="S33779" s="154"/>
      <c r="T33779" s="154"/>
      <c r="U33779" s="154"/>
      <c r="V33779" s="154"/>
      <c r="W33779" s="154"/>
      <c r="X33779" s="154"/>
      <c r="Y33779" s="154"/>
      <c r="Z33779" s="154"/>
      <c r="AA33779" s="154"/>
      <c r="AB33779" s="169"/>
      <c r="AC33779" s="154"/>
      <c r="AD33779" s="158"/>
      <c r="AE33779" s="154"/>
      <c r="AF33779" s="154"/>
      <c r="AG33779" s="154"/>
      <c r="AH33779" s="154"/>
    </row>
    <row r="33780" spans="1:34">
      <c r="A33780" s="154"/>
      <c r="B33780" s="154"/>
      <c r="C33780" s="154"/>
      <c r="D33780" s="154"/>
      <c r="E33780" s="159"/>
      <c r="F33780" s="159"/>
      <c r="G33780" s="155"/>
      <c r="H33780" s="155"/>
      <c r="I33780" s="154"/>
      <c r="J33780" s="156"/>
      <c r="K33780" s="154"/>
      <c r="L33780" s="168"/>
      <c r="M33780" s="154"/>
      <c r="N33780" s="157"/>
      <c r="O33780" s="157"/>
      <c r="P33780" s="152"/>
      <c r="Q33780" s="154"/>
      <c r="R33780" s="154"/>
      <c r="S33780" s="154"/>
      <c r="T33780" s="154"/>
      <c r="U33780" s="154"/>
      <c r="V33780" s="154"/>
      <c r="W33780" s="154"/>
      <c r="X33780" s="154"/>
      <c r="Y33780" s="154"/>
      <c r="Z33780" s="154"/>
      <c r="AA33780" s="154"/>
      <c r="AB33780" s="169"/>
      <c r="AC33780" s="154"/>
      <c r="AD33780" s="158"/>
      <c r="AE33780" s="154"/>
      <c r="AF33780" s="154"/>
      <c r="AG33780" s="154"/>
      <c r="AH33780" s="154"/>
    </row>
    <row r="33781" spans="1:34">
      <c r="A33781" s="154"/>
      <c r="B33781" s="154"/>
      <c r="C33781" s="154"/>
      <c r="D33781" s="154"/>
      <c r="E33781" s="159"/>
      <c r="F33781" s="159"/>
      <c r="G33781" s="155"/>
      <c r="H33781" s="155"/>
      <c r="I33781" s="154"/>
      <c r="J33781" s="156"/>
      <c r="K33781" s="154"/>
      <c r="L33781" s="168"/>
      <c r="M33781" s="154"/>
      <c r="N33781" s="157"/>
      <c r="O33781" s="157"/>
      <c r="P33781" s="152"/>
      <c r="Q33781" s="154"/>
      <c r="R33781" s="154"/>
      <c r="S33781" s="154"/>
      <c r="T33781" s="154"/>
      <c r="U33781" s="154"/>
      <c r="V33781" s="154"/>
      <c r="W33781" s="154"/>
      <c r="X33781" s="154"/>
      <c r="Y33781" s="154"/>
      <c r="Z33781" s="154"/>
      <c r="AA33781" s="154"/>
      <c r="AB33781" s="169"/>
      <c r="AC33781" s="154"/>
      <c r="AD33781" s="158"/>
      <c r="AE33781" s="154"/>
      <c r="AF33781" s="154"/>
      <c r="AG33781" s="154"/>
      <c r="AH33781" s="154"/>
    </row>
    <row r="33782" spans="1:34">
      <c r="A33782" s="154"/>
      <c r="B33782" s="154"/>
      <c r="C33782" s="154"/>
      <c r="D33782" s="154"/>
      <c r="E33782" s="159"/>
      <c r="F33782" s="159"/>
      <c r="G33782" s="155"/>
      <c r="H33782" s="155"/>
      <c r="I33782" s="154"/>
      <c r="J33782" s="156"/>
      <c r="K33782" s="154"/>
      <c r="L33782" s="168"/>
      <c r="M33782" s="154"/>
      <c r="N33782" s="157"/>
      <c r="O33782" s="157"/>
      <c r="P33782" s="152"/>
      <c r="Q33782" s="154"/>
      <c r="R33782" s="154"/>
      <c r="S33782" s="154"/>
      <c r="T33782" s="154"/>
      <c r="U33782" s="154"/>
      <c r="V33782" s="154"/>
      <c r="W33782" s="154"/>
      <c r="X33782" s="154"/>
      <c r="Y33782" s="154"/>
      <c r="Z33782" s="154"/>
      <c r="AA33782" s="154"/>
      <c r="AB33782" s="169"/>
      <c r="AC33782" s="154"/>
      <c r="AD33782" s="158"/>
      <c r="AE33782" s="154"/>
      <c r="AF33782" s="154"/>
      <c r="AG33782" s="154"/>
      <c r="AH33782" s="154"/>
    </row>
    <row r="33783" spans="1:34">
      <c r="A33783" s="154"/>
      <c r="B33783" s="154"/>
      <c r="C33783" s="154"/>
      <c r="D33783" s="154"/>
      <c r="E33783" s="159"/>
      <c r="F33783" s="159"/>
      <c r="G33783" s="155"/>
      <c r="H33783" s="155"/>
      <c r="I33783" s="154"/>
      <c r="J33783" s="156"/>
      <c r="K33783" s="154"/>
      <c r="L33783" s="168"/>
      <c r="M33783" s="154"/>
      <c r="N33783" s="157"/>
      <c r="O33783" s="157"/>
      <c r="P33783" s="152"/>
      <c r="Q33783" s="154"/>
      <c r="R33783" s="154"/>
      <c r="S33783" s="154"/>
      <c r="T33783" s="154"/>
      <c r="U33783" s="154"/>
      <c r="V33783" s="154"/>
      <c r="W33783" s="154"/>
      <c r="X33783" s="154"/>
      <c r="Y33783" s="154"/>
      <c r="Z33783" s="154"/>
      <c r="AA33783" s="154"/>
      <c r="AB33783" s="169"/>
      <c r="AC33783" s="154"/>
      <c r="AD33783" s="158"/>
      <c r="AE33783" s="154"/>
      <c r="AF33783" s="154"/>
      <c r="AG33783" s="154"/>
      <c r="AH33783" s="154"/>
    </row>
    <row r="33784" spans="1:34">
      <c r="A33784" s="154"/>
      <c r="B33784" s="154"/>
      <c r="C33784" s="154"/>
      <c r="D33784" s="154"/>
      <c r="E33784" s="159"/>
      <c r="F33784" s="159"/>
      <c r="G33784" s="155"/>
      <c r="H33784" s="155"/>
      <c r="I33784" s="154"/>
      <c r="J33784" s="156"/>
      <c r="K33784" s="154"/>
      <c r="L33784" s="168"/>
      <c r="M33784" s="154"/>
      <c r="N33784" s="157"/>
      <c r="O33784" s="157"/>
      <c r="P33784" s="152"/>
      <c r="Q33784" s="154"/>
      <c r="R33784" s="154"/>
      <c r="S33784" s="154"/>
      <c r="T33784" s="154"/>
      <c r="U33784" s="154"/>
      <c r="V33784" s="154"/>
      <c r="W33784" s="154"/>
      <c r="X33784" s="154"/>
      <c r="Y33784" s="154"/>
      <c r="Z33784" s="154"/>
      <c r="AA33784" s="154"/>
      <c r="AB33784" s="169"/>
      <c r="AC33784" s="154"/>
      <c r="AD33784" s="158"/>
      <c r="AE33784" s="154"/>
      <c r="AF33784" s="154"/>
      <c r="AG33784" s="154"/>
      <c r="AH33784" s="154"/>
    </row>
    <row r="33785" spans="1:34">
      <c r="A33785" s="154"/>
      <c r="B33785" s="154"/>
      <c r="C33785" s="154"/>
      <c r="D33785" s="154"/>
      <c r="E33785" s="159"/>
      <c r="F33785" s="159"/>
      <c r="G33785" s="155"/>
      <c r="H33785" s="155"/>
      <c r="I33785" s="154"/>
      <c r="J33785" s="156"/>
      <c r="K33785" s="154"/>
      <c r="L33785" s="168"/>
      <c r="M33785" s="154"/>
      <c r="N33785" s="157"/>
      <c r="O33785" s="157"/>
      <c r="P33785" s="152"/>
      <c r="Q33785" s="154"/>
      <c r="R33785" s="154"/>
      <c r="S33785" s="154"/>
      <c r="T33785" s="154"/>
      <c r="U33785" s="154"/>
      <c r="V33785" s="154"/>
      <c r="W33785" s="154"/>
      <c r="X33785" s="154"/>
      <c r="Y33785" s="154"/>
      <c r="Z33785" s="154"/>
      <c r="AA33785" s="154"/>
      <c r="AB33785" s="169"/>
      <c r="AC33785" s="154"/>
      <c r="AD33785" s="158"/>
      <c r="AE33785" s="154"/>
      <c r="AF33785" s="154"/>
      <c r="AG33785" s="154"/>
      <c r="AH33785" s="154"/>
    </row>
    <row r="33786" spans="1:34">
      <c r="A33786" s="154"/>
      <c r="B33786" s="154"/>
      <c r="C33786" s="154"/>
      <c r="D33786" s="154"/>
      <c r="E33786" s="159"/>
      <c r="F33786" s="159"/>
      <c r="G33786" s="155"/>
      <c r="H33786" s="155"/>
      <c r="I33786" s="154"/>
      <c r="J33786" s="156"/>
      <c r="K33786" s="154"/>
      <c r="L33786" s="168"/>
      <c r="M33786" s="154"/>
      <c r="N33786" s="157"/>
      <c r="O33786" s="157"/>
      <c r="P33786" s="152"/>
      <c r="Q33786" s="154"/>
      <c r="R33786" s="154"/>
      <c r="S33786" s="154"/>
      <c r="T33786" s="154"/>
      <c r="U33786" s="154"/>
      <c r="V33786" s="154"/>
      <c r="W33786" s="154"/>
      <c r="X33786" s="154"/>
      <c r="Y33786" s="154"/>
      <c r="Z33786" s="154"/>
      <c r="AA33786" s="154"/>
      <c r="AB33786" s="169"/>
      <c r="AC33786" s="154"/>
      <c r="AD33786" s="158"/>
      <c r="AE33786" s="154"/>
      <c r="AF33786" s="154"/>
      <c r="AG33786" s="154"/>
      <c r="AH33786" s="154"/>
    </row>
    <row r="33787" spans="1:34">
      <c r="A33787" s="154"/>
      <c r="B33787" s="154"/>
      <c r="C33787" s="154"/>
      <c r="D33787" s="154"/>
      <c r="E33787" s="159"/>
      <c r="F33787" s="159"/>
      <c r="G33787" s="155"/>
      <c r="H33787" s="155"/>
      <c r="I33787" s="154"/>
      <c r="J33787" s="156"/>
      <c r="K33787" s="154"/>
      <c r="L33787" s="168"/>
      <c r="M33787" s="154"/>
      <c r="N33787" s="157"/>
      <c r="O33787" s="157"/>
      <c r="P33787" s="152"/>
      <c r="Q33787" s="154"/>
      <c r="R33787" s="154"/>
      <c r="S33787" s="154"/>
      <c r="T33787" s="154"/>
      <c r="U33787" s="154"/>
      <c r="V33787" s="154"/>
      <c r="W33787" s="154"/>
      <c r="X33787" s="154"/>
      <c r="Y33787" s="154"/>
      <c r="Z33787" s="154"/>
      <c r="AA33787" s="154"/>
      <c r="AB33787" s="169"/>
      <c r="AC33787" s="154"/>
      <c r="AD33787" s="158"/>
      <c r="AE33787" s="154"/>
      <c r="AF33787" s="154"/>
      <c r="AG33787" s="154"/>
      <c r="AH33787" s="154"/>
    </row>
    <row r="33788" spans="1:34">
      <c r="A33788" s="154"/>
      <c r="B33788" s="154"/>
      <c r="C33788" s="154"/>
      <c r="D33788" s="154"/>
      <c r="E33788" s="159"/>
      <c r="F33788" s="154"/>
      <c r="G33788" s="155"/>
      <c r="H33788" s="155"/>
      <c r="I33788" s="154"/>
      <c r="J33788" s="156"/>
      <c r="K33788" s="154"/>
      <c r="L33788" s="168"/>
      <c r="M33788" s="154"/>
      <c r="N33788" s="157"/>
      <c r="O33788" s="157"/>
      <c r="P33788" s="152"/>
      <c r="Q33788" s="154"/>
      <c r="R33788" s="154"/>
      <c r="S33788" s="154"/>
      <c r="T33788" s="154"/>
      <c r="U33788" s="154"/>
      <c r="V33788" s="154"/>
      <c r="W33788" s="154"/>
      <c r="X33788" s="154"/>
      <c r="Y33788" s="154"/>
      <c r="Z33788" s="154"/>
      <c r="AA33788" s="154"/>
      <c r="AB33788" s="169"/>
      <c r="AC33788" s="154"/>
      <c r="AD33788" s="158"/>
      <c r="AE33788" s="154"/>
      <c r="AF33788" s="154"/>
      <c r="AG33788" s="154"/>
      <c r="AH33788" s="154"/>
    </row>
    <row r="33789" spans="1:34">
      <c r="A33789" s="154"/>
      <c r="B33789" s="154"/>
      <c r="C33789" s="154"/>
      <c r="D33789" s="154"/>
      <c r="E33789" s="159"/>
      <c r="F33789" s="154"/>
      <c r="G33789" s="155"/>
      <c r="H33789" s="155"/>
      <c r="I33789" s="154"/>
      <c r="J33789" s="156"/>
      <c r="K33789" s="154"/>
      <c r="L33789" s="168"/>
      <c r="M33789" s="154"/>
      <c r="N33789" s="157"/>
      <c r="O33789" s="157"/>
      <c r="P33789" s="152"/>
      <c r="Q33789" s="154"/>
      <c r="R33789" s="154"/>
      <c r="S33789" s="154"/>
      <c r="T33789" s="154"/>
      <c r="U33789" s="154"/>
      <c r="V33789" s="154"/>
      <c r="W33789" s="154"/>
      <c r="X33789" s="154"/>
      <c r="Y33789" s="154"/>
      <c r="Z33789" s="154"/>
      <c r="AA33789" s="154"/>
      <c r="AB33789" s="169"/>
      <c r="AC33789" s="154"/>
      <c r="AD33789" s="158"/>
      <c r="AE33789" s="154"/>
      <c r="AF33789" s="154"/>
      <c r="AG33789" s="154"/>
      <c r="AH33789" s="154"/>
    </row>
    <row r="33790" spans="1:34">
      <c r="A33790" s="154"/>
      <c r="B33790" s="154"/>
      <c r="C33790" s="154"/>
      <c r="D33790" s="154"/>
      <c r="E33790" s="159"/>
      <c r="F33790" s="154"/>
      <c r="G33790" s="155"/>
      <c r="H33790" s="155"/>
      <c r="I33790" s="154"/>
      <c r="J33790" s="156"/>
      <c r="K33790" s="154"/>
      <c r="L33790" s="168"/>
      <c r="M33790" s="154"/>
      <c r="N33790" s="157"/>
      <c r="O33790" s="157"/>
      <c r="P33790" s="152"/>
      <c r="Q33790" s="154"/>
      <c r="R33790" s="154"/>
      <c r="S33790" s="154"/>
      <c r="T33790" s="154"/>
      <c r="U33790" s="154"/>
      <c r="V33790" s="154"/>
      <c r="W33790" s="154"/>
      <c r="X33790" s="154"/>
      <c r="Y33790" s="154"/>
      <c r="Z33790" s="154"/>
      <c r="AA33790" s="154"/>
      <c r="AB33790" s="169"/>
      <c r="AC33790" s="154"/>
      <c r="AD33790" s="158"/>
      <c r="AE33790" s="154"/>
      <c r="AF33790" s="154"/>
      <c r="AG33790" s="154"/>
      <c r="AH33790" s="154"/>
    </row>
    <row r="33791" spans="1:34">
      <c r="A33791" s="154"/>
      <c r="B33791" s="154"/>
      <c r="C33791" s="154"/>
      <c r="D33791" s="154"/>
      <c r="E33791" s="159"/>
      <c r="F33791" s="154"/>
      <c r="G33791" s="155"/>
      <c r="H33791" s="155"/>
      <c r="I33791" s="154"/>
      <c r="J33791" s="156"/>
      <c r="K33791" s="154"/>
      <c r="L33791" s="168"/>
      <c r="M33791" s="154"/>
      <c r="N33791" s="157"/>
      <c r="O33791" s="157"/>
      <c r="P33791" s="152"/>
      <c r="Q33791" s="154"/>
      <c r="R33791" s="154"/>
      <c r="S33791" s="154"/>
      <c r="T33791" s="154"/>
      <c r="U33791" s="154"/>
      <c r="V33791" s="154"/>
      <c r="W33791" s="154"/>
      <c r="X33791" s="154"/>
      <c r="Y33791" s="154"/>
      <c r="Z33791" s="154"/>
      <c r="AA33791" s="154"/>
      <c r="AB33791" s="169"/>
      <c r="AC33791" s="154"/>
      <c r="AD33791" s="158"/>
      <c r="AE33791" s="154"/>
      <c r="AF33791" s="154"/>
      <c r="AG33791" s="154"/>
      <c r="AH33791" s="154"/>
    </row>
    <row r="33792" spans="1:34">
      <c r="A33792" s="154"/>
      <c r="B33792" s="154"/>
      <c r="C33792" s="154"/>
      <c r="D33792" s="154"/>
      <c r="E33792" s="159"/>
      <c r="F33792" s="154"/>
      <c r="G33792" s="155"/>
      <c r="H33792" s="155"/>
      <c r="I33792" s="154"/>
      <c r="J33792" s="156"/>
      <c r="K33792" s="154"/>
      <c r="L33792" s="168"/>
      <c r="M33792" s="154"/>
      <c r="N33792" s="157"/>
      <c r="O33792" s="157"/>
      <c r="P33792" s="152"/>
      <c r="Q33792" s="154"/>
      <c r="R33792" s="154"/>
      <c r="S33792" s="154"/>
      <c r="T33792" s="154"/>
      <c r="U33792" s="154"/>
      <c r="V33792" s="154"/>
      <c r="W33792" s="154"/>
      <c r="X33792" s="154"/>
      <c r="Y33792" s="154"/>
      <c r="Z33792" s="154"/>
      <c r="AA33792" s="154"/>
      <c r="AB33792" s="169"/>
      <c r="AC33792" s="154"/>
      <c r="AD33792" s="158"/>
      <c r="AE33792" s="154"/>
      <c r="AF33792" s="154"/>
      <c r="AG33792" s="154"/>
      <c r="AH33792" s="154"/>
    </row>
    <row r="33793" spans="1:34">
      <c r="A33793" s="154"/>
      <c r="B33793" s="154"/>
      <c r="C33793" s="154"/>
      <c r="D33793" s="154"/>
      <c r="E33793" s="154"/>
      <c r="F33793" s="154"/>
      <c r="G33793" s="155"/>
      <c r="H33793" s="155"/>
      <c r="I33793" s="154"/>
      <c r="J33793" s="156"/>
      <c r="K33793" s="154"/>
      <c r="L33793" s="168"/>
      <c r="M33793" s="154"/>
      <c r="N33793" s="157"/>
      <c r="O33793" s="157"/>
      <c r="P33793" s="152"/>
      <c r="Q33793" s="154"/>
      <c r="R33793" s="154"/>
      <c r="S33793" s="154"/>
      <c r="T33793" s="154"/>
      <c r="U33793" s="154"/>
      <c r="V33793" s="154"/>
      <c r="W33793" s="154"/>
      <c r="X33793" s="154"/>
      <c r="Y33793" s="154"/>
      <c r="Z33793" s="154"/>
      <c r="AA33793" s="154"/>
      <c r="AB33793" s="169"/>
      <c r="AC33793" s="154"/>
      <c r="AD33793" s="158"/>
      <c r="AE33793" s="154"/>
      <c r="AF33793" s="154"/>
      <c r="AG33793" s="154"/>
      <c r="AH33793" s="154"/>
    </row>
    <row r="33794" spans="1:34">
      <c r="A33794" s="154"/>
      <c r="B33794" s="154"/>
      <c r="C33794" s="154"/>
      <c r="D33794" s="154"/>
      <c r="E33794" s="154"/>
      <c r="F33794" s="154"/>
      <c r="G33794" s="155"/>
      <c r="H33794" s="155"/>
      <c r="I33794" s="154"/>
      <c r="J33794" s="156"/>
      <c r="K33794" s="154"/>
      <c r="L33794" s="168"/>
      <c r="M33794" s="154"/>
      <c r="N33794" s="157"/>
      <c r="O33794" s="157"/>
      <c r="P33794" s="152"/>
      <c r="Q33794" s="154"/>
      <c r="R33794" s="154"/>
      <c r="S33794" s="154"/>
      <c r="T33794" s="154"/>
      <c r="U33794" s="154"/>
      <c r="V33794" s="154"/>
      <c r="W33794" s="154"/>
      <c r="X33794" s="154"/>
      <c r="Y33794" s="154"/>
      <c r="Z33794" s="154"/>
      <c r="AA33794" s="154"/>
      <c r="AB33794" s="169"/>
      <c r="AC33794" s="154"/>
      <c r="AD33794" s="158"/>
      <c r="AE33794" s="154"/>
      <c r="AF33794" s="154"/>
      <c r="AG33794" s="154"/>
      <c r="AH33794" s="154"/>
    </row>
    <row r="33795" spans="1:34">
      <c r="A33795" s="154"/>
      <c r="B33795" s="154"/>
      <c r="C33795" s="154"/>
      <c r="D33795" s="154"/>
      <c r="E33795" s="154"/>
      <c r="F33795" s="154"/>
      <c r="G33795" s="155"/>
      <c r="H33795" s="155"/>
      <c r="I33795" s="154"/>
      <c r="J33795" s="156"/>
      <c r="K33795" s="154"/>
      <c r="L33795" s="168"/>
      <c r="M33795" s="154"/>
      <c r="N33795" s="157"/>
      <c r="O33795" s="157"/>
      <c r="P33795" s="152"/>
      <c r="Q33795" s="154"/>
      <c r="R33795" s="154"/>
      <c r="S33795" s="154"/>
      <c r="T33795" s="154"/>
      <c r="U33795" s="154"/>
      <c r="V33795" s="154"/>
      <c r="W33795" s="154"/>
      <c r="X33795" s="154"/>
      <c r="Y33795" s="154"/>
      <c r="Z33795" s="154"/>
      <c r="AA33795" s="154"/>
      <c r="AB33795" s="169"/>
      <c r="AC33795" s="154"/>
      <c r="AD33795" s="158"/>
      <c r="AE33795" s="154"/>
      <c r="AF33795" s="154"/>
      <c r="AG33795" s="154"/>
      <c r="AH33795" s="154"/>
    </row>
    <row r="33796" spans="1:34">
      <c r="A33796" s="154"/>
      <c r="B33796" s="154"/>
      <c r="C33796" s="154"/>
      <c r="D33796" s="154"/>
      <c r="E33796" s="154"/>
      <c r="F33796" s="154"/>
      <c r="G33796" s="155"/>
      <c r="H33796" s="155"/>
      <c r="I33796" s="154"/>
      <c r="J33796" s="156"/>
      <c r="K33796" s="154"/>
      <c r="L33796" s="168"/>
      <c r="M33796" s="154"/>
      <c r="N33796" s="157"/>
      <c r="O33796" s="157"/>
      <c r="P33796" s="152"/>
      <c r="Q33796" s="154"/>
      <c r="R33796" s="154"/>
      <c r="S33796" s="154"/>
      <c r="T33796" s="154"/>
      <c r="U33796" s="154"/>
      <c r="V33796" s="154"/>
      <c r="W33796" s="154"/>
      <c r="X33796" s="154"/>
      <c r="Y33796" s="154"/>
      <c r="Z33796" s="154"/>
      <c r="AA33796" s="154"/>
      <c r="AB33796" s="169"/>
      <c r="AC33796" s="154"/>
      <c r="AD33796" s="158"/>
      <c r="AE33796" s="154"/>
      <c r="AF33796" s="154"/>
      <c r="AG33796" s="154"/>
      <c r="AH33796" s="154"/>
    </row>
    <row r="33797" spans="1:34">
      <c r="A33797" s="154"/>
      <c r="B33797" s="154"/>
      <c r="C33797" s="154"/>
      <c r="D33797" s="154"/>
      <c r="E33797" s="154"/>
      <c r="F33797" s="154"/>
      <c r="G33797" s="155"/>
      <c r="H33797" s="155"/>
      <c r="I33797" s="154"/>
      <c r="J33797" s="156"/>
      <c r="K33797" s="154"/>
      <c r="L33797" s="168"/>
      <c r="M33797" s="154"/>
      <c r="N33797" s="157"/>
      <c r="O33797" s="157"/>
      <c r="P33797" s="152"/>
      <c r="Q33797" s="154"/>
      <c r="R33797" s="154"/>
      <c r="S33797" s="154"/>
      <c r="T33797" s="154"/>
      <c r="U33797" s="154"/>
      <c r="V33797" s="154"/>
      <c r="W33797" s="154"/>
      <c r="X33797" s="154"/>
      <c r="Y33797" s="154"/>
      <c r="Z33797" s="154"/>
      <c r="AA33797" s="154"/>
      <c r="AB33797" s="169"/>
      <c r="AC33797" s="154"/>
      <c r="AD33797" s="158"/>
      <c r="AE33797" s="154"/>
      <c r="AF33797" s="154"/>
      <c r="AG33797" s="154"/>
      <c r="AH33797" s="154"/>
    </row>
    <row r="33798" spans="1:34">
      <c r="A33798" s="154"/>
      <c r="B33798" s="154"/>
      <c r="C33798" s="154"/>
      <c r="D33798" s="154"/>
      <c r="E33798" s="154"/>
      <c r="F33798" s="154"/>
      <c r="G33798" s="155"/>
      <c r="H33798" s="155"/>
      <c r="I33798" s="154"/>
      <c r="J33798" s="156"/>
      <c r="K33798" s="154"/>
      <c r="L33798" s="168"/>
      <c r="M33798" s="154"/>
      <c r="N33798" s="157"/>
      <c r="O33798" s="157"/>
      <c r="P33798" s="152"/>
      <c r="Q33798" s="154"/>
      <c r="R33798" s="154"/>
      <c r="S33798" s="154"/>
      <c r="T33798" s="154"/>
      <c r="U33798" s="154"/>
      <c r="V33798" s="154"/>
      <c r="W33798" s="154"/>
      <c r="X33798" s="154"/>
      <c r="Y33798" s="154"/>
      <c r="Z33798" s="154"/>
      <c r="AA33798" s="154"/>
      <c r="AB33798" s="169"/>
      <c r="AC33798" s="154"/>
      <c r="AD33798" s="158"/>
      <c r="AE33798" s="154"/>
      <c r="AF33798" s="154"/>
      <c r="AG33798" s="154"/>
      <c r="AH33798" s="154"/>
    </row>
    <row r="33799" spans="1:34">
      <c r="A33799" s="154"/>
      <c r="B33799" s="154"/>
      <c r="C33799" s="154"/>
      <c r="D33799" s="154"/>
      <c r="E33799" s="154"/>
      <c r="F33799" s="154"/>
      <c r="G33799" s="155"/>
      <c r="H33799" s="155"/>
      <c r="I33799" s="154"/>
      <c r="J33799" s="156"/>
      <c r="K33799" s="154"/>
      <c r="L33799" s="168"/>
      <c r="M33799" s="154"/>
      <c r="N33799" s="157"/>
      <c r="O33799" s="157"/>
      <c r="P33799" s="152"/>
      <c r="Q33799" s="154"/>
      <c r="R33799" s="154"/>
      <c r="S33799" s="154"/>
      <c r="T33799" s="154"/>
      <c r="U33799" s="154"/>
      <c r="V33799" s="154"/>
      <c r="W33799" s="154"/>
      <c r="X33799" s="154"/>
      <c r="Y33799" s="154"/>
      <c r="Z33799" s="154"/>
      <c r="AA33799" s="154"/>
      <c r="AB33799" s="169"/>
      <c r="AC33799" s="154"/>
      <c r="AD33799" s="158"/>
      <c r="AE33799" s="154"/>
      <c r="AF33799" s="154"/>
      <c r="AG33799" s="154"/>
      <c r="AH33799" s="154"/>
    </row>
    <row r="33800" spans="1:34">
      <c r="A33800" s="154"/>
      <c r="B33800" s="154"/>
      <c r="C33800" s="154"/>
      <c r="D33800" s="154"/>
      <c r="E33800" s="154"/>
      <c r="F33800" s="154"/>
      <c r="G33800" s="155"/>
      <c r="H33800" s="155"/>
      <c r="I33800" s="154"/>
      <c r="J33800" s="156"/>
      <c r="K33800" s="154"/>
      <c r="L33800" s="168"/>
      <c r="M33800" s="154"/>
      <c r="N33800" s="157"/>
      <c r="O33800" s="157"/>
      <c r="P33800" s="152"/>
      <c r="Q33800" s="154"/>
      <c r="R33800" s="154"/>
      <c r="S33800" s="154"/>
      <c r="T33800" s="154"/>
      <c r="U33800" s="154"/>
      <c r="V33800" s="154"/>
      <c r="W33800" s="154"/>
      <c r="X33800" s="154"/>
      <c r="Y33800" s="154"/>
      <c r="Z33800" s="154"/>
      <c r="AA33800" s="154"/>
      <c r="AB33800" s="169"/>
      <c r="AC33800" s="154"/>
      <c r="AD33800" s="158"/>
      <c r="AE33800" s="154"/>
      <c r="AF33800" s="154"/>
      <c r="AG33800" s="154"/>
      <c r="AH33800" s="154"/>
    </row>
    <row r="33801" spans="1:34">
      <c r="A33801" s="154"/>
      <c r="B33801" s="154"/>
      <c r="C33801" s="154"/>
      <c r="D33801" s="154"/>
      <c r="E33801" s="154"/>
      <c r="F33801" s="154"/>
      <c r="G33801" s="155"/>
      <c r="H33801" s="155"/>
      <c r="I33801" s="154"/>
      <c r="J33801" s="156"/>
      <c r="K33801" s="154"/>
      <c r="L33801" s="168"/>
      <c r="M33801" s="154"/>
      <c r="N33801" s="157"/>
      <c r="O33801" s="157"/>
      <c r="P33801" s="152"/>
      <c r="Q33801" s="154"/>
      <c r="R33801" s="154"/>
      <c r="S33801" s="154"/>
      <c r="T33801" s="154"/>
      <c r="U33801" s="154"/>
      <c r="V33801" s="154"/>
      <c r="W33801" s="154"/>
      <c r="X33801" s="154"/>
      <c r="Y33801" s="154"/>
      <c r="Z33801" s="154"/>
      <c r="AA33801" s="154"/>
      <c r="AB33801" s="169"/>
      <c r="AC33801" s="154"/>
      <c r="AD33801" s="158"/>
      <c r="AE33801" s="154"/>
      <c r="AF33801" s="154"/>
      <c r="AG33801" s="154"/>
      <c r="AH33801" s="154"/>
    </row>
    <row r="33802" spans="1:34">
      <c r="A33802" s="154"/>
      <c r="B33802" s="154"/>
      <c r="C33802" s="154"/>
      <c r="D33802" s="154"/>
      <c r="E33802" s="154"/>
      <c r="F33802" s="154"/>
      <c r="G33802" s="155"/>
      <c r="H33802" s="155"/>
      <c r="I33802" s="154"/>
      <c r="J33802" s="156"/>
      <c r="K33802" s="154"/>
      <c r="L33802" s="168"/>
      <c r="M33802" s="154"/>
      <c r="N33802" s="157"/>
      <c r="O33802" s="157"/>
      <c r="P33802" s="152"/>
      <c r="Q33802" s="154"/>
      <c r="R33802" s="154"/>
      <c r="S33802" s="154"/>
      <c r="T33802" s="154"/>
      <c r="U33802" s="154"/>
      <c r="V33802" s="154"/>
      <c r="W33802" s="154"/>
      <c r="X33802" s="154"/>
      <c r="Y33802" s="154"/>
      <c r="Z33802" s="154"/>
      <c r="AA33802" s="154"/>
      <c r="AB33802" s="169"/>
      <c r="AC33802" s="154"/>
      <c r="AD33802" s="158"/>
      <c r="AE33802" s="154"/>
      <c r="AF33802" s="154"/>
      <c r="AG33802" s="154"/>
      <c r="AH33802" s="154"/>
    </row>
    <row r="33803" spans="1:34">
      <c r="A33803" s="154"/>
      <c r="B33803" s="154"/>
      <c r="C33803" s="154"/>
      <c r="D33803" s="154"/>
      <c r="E33803" s="154"/>
      <c r="F33803" s="154"/>
      <c r="G33803" s="155"/>
      <c r="H33803" s="155"/>
      <c r="I33803" s="154"/>
      <c r="J33803" s="156"/>
      <c r="K33803" s="154"/>
      <c r="L33803" s="168"/>
      <c r="M33803" s="154"/>
      <c r="N33803" s="157"/>
      <c r="O33803" s="157"/>
      <c r="P33803" s="152"/>
      <c r="Q33803" s="154"/>
      <c r="R33803" s="154"/>
      <c r="S33803" s="154"/>
      <c r="T33803" s="154"/>
      <c r="U33803" s="154"/>
      <c r="V33803" s="154"/>
      <c r="W33803" s="154"/>
      <c r="X33803" s="154"/>
      <c r="Y33803" s="154"/>
      <c r="Z33803" s="154"/>
      <c r="AA33803" s="154"/>
      <c r="AB33803" s="169"/>
      <c r="AC33803" s="154"/>
      <c r="AD33803" s="158"/>
      <c r="AE33803" s="154"/>
      <c r="AF33803" s="154"/>
      <c r="AG33803" s="154"/>
      <c r="AH33803" s="154"/>
    </row>
    <row r="33804" spans="1:34">
      <c r="A33804" s="154"/>
      <c r="B33804" s="154"/>
      <c r="C33804" s="154"/>
      <c r="D33804" s="154"/>
      <c r="E33804" s="154"/>
      <c r="F33804" s="154"/>
      <c r="G33804" s="155"/>
      <c r="H33804" s="155"/>
      <c r="I33804" s="154"/>
      <c r="J33804" s="156"/>
      <c r="K33804" s="154"/>
      <c r="L33804" s="168"/>
      <c r="M33804" s="154"/>
      <c r="N33804" s="157"/>
      <c r="O33804" s="157"/>
      <c r="P33804" s="152"/>
      <c r="Q33804" s="154"/>
      <c r="R33804" s="154"/>
      <c r="S33804" s="154"/>
      <c r="T33804" s="154"/>
      <c r="U33804" s="154"/>
      <c r="V33804" s="154"/>
      <c r="W33804" s="154"/>
      <c r="X33804" s="154"/>
      <c r="Y33804" s="154"/>
      <c r="Z33804" s="154"/>
      <c r="AA33804" s="154"/>
      <c r="AB33804" s="169"/>
      <c r="AC33804" s="154"/>
      <c r="AD33804" s="158"/>
      <c r="AE33804" s="154"/>
      <c r="AF33804" s="154"/>
      <c r="AG33804" s="154"/>
      <c r="AH33804" s="154"/>
    </row>
    <row r="33805" spans="1:34">
      <c r="A33805" s="154"/>
      <c r="B33805" s="154"/>
      <c r="C33805" s="154"/>
      <c r="D33805" s="154"/>
      <c r="E33805" s="154"/>
      <c r="F33805" s="154"/>
      <c r="G33805" s="155"/>
      <c r="H33805" s="155"/>
      <c r="I33805" s="154"/>
      <c r="J33805" s="156"/>
      <c r="K33805" s="154"/>
      <c r="L33805" s="168"/>
      <c r="M33805" s="154"/>
      <c r="N33805" s="157"/>
      <c r="O33805" s="157"/>
      <c r="P33805" s="152"/>
      <c r="Q33805" s="154"/>
      <c r="R33805" s="154"/>
      <c r="S33805" s="154"/>
      <c r="T33805" s="154"/>
      <c r="U33805" s="154"/>
      <c r="V33805" s="154"/>
      <c r="W33805" s="154"/>
      <c r="X33805" s="154"/>
      <c r="Y33805" s="154"/>
      <c r="Z33805" s="154"/>
      <c r="AA33805" s="154"/>
      <c r="AB33805" s="169"/>
      <c r="AC33805" s="154"/>
      <c r="AD33805" s="158"/>
      <c r="AE33805" s="154"/>
      <c r="AF33805" s="154"/>
      <c r="AG33805" s="154"/>
      <c r="AH33805" s="154"/>
    </row>
    <row r="33806" spans="1:34">
      <c r="A33806" s="154"/>
      <c r="B33806" s="154"/>
      <c r="C33806" s="154"/>
      <c r="D33806" s="154"/>
      <c r="E33806" s="154"/>
      <c r="F33806" s="154"/>
      <c r="G33806" s="155"/>
      <c r="H33806" s="155"/>
      <c r="I33806" s="154"/>
      <c r="J33806" s="156"/>
      <c r="K33806" s="154"/>
      <c r="L33806" s="168"/>
      <c r="M33806" s="154"/>
      <c r="N33806" s="157"/>
      <c r="O33806" s="157"/>
      <c r="P33806" s="152"/>
      <c r="Q33806" s="154"/>
      <c r="R33806" s="154"/>
      <c r="S33806" s="154"/>
      <c r="T33806" s="154"/>
      <c r="U33806" s="154"/>
      <c r="V33806" s="154"/>
      <c r="W33806" s="154"/>
      <c r="X33806" s="154"/>
      <c r="Y33806" s="154"/>
      <c r="Z33806" s="154"/>
      <c r="AA33806" s="154"/>
      <c r="AB33806" s="169"/>
      <c r="AC33806" s="154"/>
      <c r="AD33806" s="158"/>
      <c r="AE33806" s="154"/>
      <c r="AF33806" s="154"/>
      <c r="AG33806" s="154"/>
      <c r="AH33806" s="154"/>
    </row>
    <row r="33807" spans="1:34">
      <c r="A33807" s="154"/>
      <c r="B33807" s="154"/>
      <c r="C33807" s="154"/>
      <c r="D33807" s="154"/>
      <c r="E33807" s="159"/>
      <c r="F33807" s="154"/>
      <c r="G33807" s="155"/>
      <c r="H33807" s="155"/>
      <c r="I33807" s="154"/>
      <c r="J33807" s="156"/>
      <c r="K33807" s="154"/>
      <c r="L33807" s="168"/>
      <c r="M33807" s="154"/>
      <c r="N33807" s="157"/>
      <c r="O33807" s="157"/>
      <c r="P33807" s="152"/>
      <c r="Q33807" s="154"/>
      <c r="R33807" s="154"/>
      <c r="S33807" s="154"/>
      <c r="T33807" s="154"/>
      <c r="U33807" s="154"/>
      <c r="V33807" s="154"/>
      <c r="W33807" s="154"/>
      <c r="X33807" s="154"/>
      <c r="Y33807" s="154"/>
      <c r="Z33807" s="154"/>
      <c r="AA33807" s="154"/>
      <c r="AB33807" s="169"/>
      <c r="AC33807" s="154"/>
      <c r="AD33807" s="158"/>
      <c r="AE33807" s="154"/>
      <c r="AF33807" s="154"/>
      <c r="AG33807" s="154"/>
      <c r="AH33807" s="154"/>
    </row>
    <row r="33808" spans="1:34">
      <c r="A33808" s="154"/>
      <c r="B33808" s="154"/>
      <c r="C33808" s="154"/>
      <c r="D33808" s="154"/>
      <c r="E33808" s="159"/>
      <c r="F33808" s="154"/>
      <c r="G33808" s="155"/>
      <c r="H33808" s="155"/>
      <c r="I33808" s="154"/>
      <c r="J33808" s="156"/>
      <c r="K33808" s="154"/>
      <c r="L33808" s="168"/>
      <c r="M33808" s="154"/>
      <c r="N33808" s="157"/>
      <c r="O33808" s="157"/>
      <c r="P33808" s="152"/>
      <c r="Q33808" s="154"/>
      <c r="R33808" s="154"/>
      <c r="S33808" s="154"/>
      <c r="T33808" s="154"/>
      <c r="U33808" s="154"/>
      <c r="V33808" s="154"/>
      <c r="W33808" s="154"/>
      <c r="X33808" s="154"/>
      <c r="Y33808" s="154"/>
      <c r="Z33808" s="154"/>
      <c r="AA33808" s="154"/>
      <c r="AB33808" s="169"/>
      <c r="AC33808" s="154"/>
      <c r="AD33808" s="158"/>
      <c r="AE33808" s="154"/>
      <c r="AF33808" s="154"/>
      <c r="AG33808" s="154"/>
      <c r="AH33808" s="154"/>
    </row>
    <row r="33809" spans="1:34">
      <c r="A33809" s="154"/>
      <c r="B33809" s="154"/>
      <c r="C33809" s="154"/>
      <c r="D33809" s="154"/>
      <c r="E33809" s="159"/>
      <c r="F33809" s="154"/>
      <c r="G33809" s="155"/>
      <c r="H33809" s="155"/>
      <c r="I33809" s="154"/>
      <c r="J33809" s="156"/>
      <c r="K33809" s="154"/>
      <c r="L33809" s="168"/>
      <c r="M33809" s="154"/>
      <c r="N33809" s="157"/>
      <c r="O33809" s="157"/>
      <c r="P33809" s="152"/>
      <c r="Q33809" s="154"/>
      <c r="R33809" s="154"/>
      <c r="S33809" s="154"/>
      <c r="T33809" s="154"/>
      <c r="U33809" s="154"/>
      <c r="V33809" s="154"/>
      <c r="W33809" s="154"/>
      <c r="X33809" s="154"/>
      <c r="Y33809" s="154"/>
      <c r="Z33809" s="154"/>
      <c r="AA33809" s="154"/>
      <c r="AB33809" s="169"/>
      <c r="AC33809" s="154"/>
      <c r="AD33809" s="158"/>
      <c r="AE33809" s="154"/>
      <c r="AF33809" s="154"/>
      <c r="AG33809" s="154"/>
      <c r="AH33809" s="154"/>
    </row>
    <row r="33810" spans="1:34">
      <c r="A33810" s="154"/>
      <c r="B33810" s="154"/>
      <c r="C33810" s="154"/>
      <c r="D33810" s="154"/>
      <c r="E33810" s="159"/>
      <c r="F33810" s="154"/>
      <c r="G33810" s="155"/>
      <c r="H33810" s="155"/>
      <c r="I33810" s="154"/>
      <c r="J33810" s="156"/>
      <c r="K33810" s="154"/>
      <c r="L33810" s="168"/>
      <c r="M33810" s="154"/>
      <c r="N33810" s="157"/>
      <c r="O33810" s="157"/>
      <c r="P33810" s="152"/>
      <c r="Q33810" s="154"/>
      <c r="R33810" s="154"/>
      <c r="S33810" s="154"/>
      <c r="T33810" s="154"/>
      <c r="U33810" s="154"/>
      <c r="V33810" s="154"/>
      <c r="W33810" s="154"/>
      <c r="X33810" s="154"/>
      <c r="Y33810" s="154"/>
      <c r="Z33810" s="154"/>
      <c r="AA33810" s="154"/>
      <c r="AB33810" s="169"/>
      <c r="AC33810" s="154"/>
      <c r="AD33810" s="158"/>
      <c r="AE33810" s="154"/>
      <c r="AF33810" s="154"/>
      <c r="AG33810" s="154"/>
      <c r="AH33810" s="154"/>
    </row>
    <row r="33811" spans="1:34">
      <c r="A33811" s="154"/>
      <c r="B33811" s="154"/>
      <c r="C33811" s="154"/>
      <c r="D33811" s="154"/>
      <c r="E33811" s="159"/>
      <c r="F33811" s="154"/>
      <c r="G33811" s="155"/>
      <c r="H33811" s="155"/>
      <c r="I33811" s="154"/>
      <c r="J33811" s="156"/>
      <c r="K33811" s="154"/>
      <c r="L33811" s="168"/>
      <c r="M33811" s="154"/>
      <c r="N33811" s="157"/>
      <c r="O33811" s="157"/>
      <c r="P33811" s="152"/>
      <c r="Q33811" s="154"/>
      <c r="R33811" s="154"/>
      <c r="S33811" s="154"/>
      <c r="T33811" s="154"/>
      <c r="U33811" s="154"/>
      <c r="V33811" s="154"/>
      <c r="W33811" s="154"/>
      <c r="X33811" s="154"/>
      <c r="Y33811" s="154"/>
      <c r="Z33811" s="154"/>
      <c r="AA33811" s="154"/>
      <c r="AB33811" s="169"/>
      <c r="AC33811" s="154"/>
      <c r="AD33811" s="158"/>
      <c r="AE33811" s="154"/>
      <c r="AF33811" s="154"/>
      <c r="AG33811" s="154"/>
      <c r="AH33811" s="154"/>
    </row>
    <row r="33812" spans="1:34">
      <c r="A33812" s="154"/>
      <c r="B33812" s="154"/>
      <c r="C33812" s="154"/>
      <c r="D33812" s="154"/>
      <c r="E33812" s="159"/>
      <c r="F33812" s="154"/>
      <c r="G33812" s="155"/>
      <c r="H33812" s="155"/>
      <c r="I33812" s="154"/>
      <c r="J33812" s="156"/>
      <c r="K33812" s="154"/>
      <c r="L33812" s="168"/>
      <c r="M33812" s="154"/>
      <c r="N33812" s="157"/>
      <c r="O33812" s="157"/>
      <c r="P33812" s="152"/>
      <c r="Q33812" s="154"/>
      <c r="R33812" s="154"/>
      <c r="S33812" s="154"/>
      <c r="T33812" s="154"/>
      <c r="U33812" s="154"/>
      <c r="V33812" s="154"/>
      <c r="W33812" s="154"/>
      <c r="X33812" s="154"/>
      <c r="Y33812" s="154"/>
      <c r="Z33812" s="154"/>
      <c r="AA33812" s="154"/>
      <c r="AB33812" s="169"/>
      <c r="AC33812" s="154"/>
      <c r="AD33812" s="158"/>
      <c r="AE33812" s="154"/>
      <c r="AF33812" s="154"/>
      <c r="AG33812" s="154"/>
      <c r="AH33812" s="154"/>
    </row>
    <row r="33813" spans="1:34">
      <c r="A33813" s="154"/>
      <c r="B33813" s="154"/>
      <c r="C33813" s="154"/>
      <c r="D33813" s="154"/>
      <c r="E33813" s="154"/>
      <c r="F33813" s="154"/>
      <c r="G33813" s="155"/>
      <c r="H33813" s="155"/>
      <c r="I33813" s="154"/>
      <c r="J33813" s="156"/>
      <c r="K33813" s="154"/>
      <c r="L33813" s="168"/>
      <c r="M33813" s="154"/>
      <c r="N33813" s="157"/>
      <c r="O33813" s="157"/>
      <c r="P33813" s="152"/>
      <c r="Q33813" s="154"/>
      <c r="R33813" s="154"/>
      <c r="S33813" s="154"/>
      <c r="T33813" s="154"/>
      <c r="U33813" s="154"/>
      <c r="V33813" s="154"/>
      <c r="W33813" s="154"/>
      <c r="X33813" s="154"/>
      <c r="Y33813" s="154"/>
      <c r="Z33813" s="154"/>
      <c r="AA33813" s="154"/>
      <c r="AB33813" s="169"/>
      <c r="AC33813" s="154"/>
      <c r="AD33813" s="158"/>
      <c r="AE33813" s="154"/>
      <c r="AF33813" s="154"/>
      <c r="AG33813" s="154"/>
      <c r="AH33813" s="154"/>
    </row>
    <row r="33814" spans="1:34">
      <c r="A33814" s="154"/>
      <c r="B33814" s="154"/>
      <c r="C33814" s="154"/>
      <c r="D33814" s="154"/>
      <c r="E33814" s="154"/>
      <c r="F33814" s="154"/>
      <c r="G33814" s="155"/>
      <c r="H33814" s="155"/>
      <c r="I33814" s="154"/>
      <c r="J33814" s="156"/>
      <c r="K33814" s="154"/>
      <c r="L33814" s="168"/>
      <c r="M33814" s="154"/>
      <c r="N33814" s="157"/>
      <c r="O33814" s="157"/>
      <c r="P33814" s="152"/>
      <c r="Q33814" s="154"/>
      <c r="R33814" s="154"/>
      <c r="S33814" s="154"/>
      <c r="T33814" s="154"/>
      <c r="U33814" s="154"/>
      <c r="V33814" s="154"/>
      <c r="W33814" s="154"/>
      <c r="X33814" s="154"/>
      <c r="Y33814" s="154"/>
      <c r="Z33814" s="154"/>
      <c r="AA33814" s="154"/>
      <c r="AB33814" s="169"/>
      <c r="AC33814" s="154"/>
      <c r="AD33814" s="158"/>
      <c r="AE33814" s="154"/>
      <c r="AF33814" s="154"/>
      <c r="AG33814" s="154"/>
      <c r="AH33814" s="154"/>
    </row>
    <row r="33815" spans="1:34">
      <c r="A33815" s="154"/>
      <c r="B33815" s="154"/>
      <c r="C33815" s="154"/>
      <c r="D33815" s="154"/>
      <c r="E33815" s="154"/>
      <c r="F33815" s="154"/>
      <c r="G33815" s="155"/>
      <c r="H33815" s="155"/>
      <c r="I33815" s="154"/>
      <c r="J33815" s="156"/>
      <c r="K33815" s="154"/>
      <c r="L33815" s="168"/>
      <c r="M33815" s="154"/>
      <c r="N33815" s="157"/>
      <c r="O33815" s="157"/>
      <c r="P33815" s="152"/>
      <c r="Q33815" s="154"/>
      <c r="R33815" s="154"/>
      <c r="S33815" s="154"/>
      <c r="T33815" s="154"/>
      <c r="U33815" s="154"/>
      <c r="V33815" s="154"/>
      <c r="W33815" s="154"/>
      <c r="X33815" s="154"/>
      <c r="Y33815" s="154"/>
      <c r="Z33815" s="154"/>
      <c r="AA33815" s="154"/>
      <c r="AB33815" s="169"/>
      <c r="AC33815" s="154"/>
      <c r="AD33815" s="158"/>
      <c r="AE33815" s="154"/>
      <c r="AF33815" s="154"/>
      <c r="AG33815" s="154"/>
      <c r="AH33815" s="154"/>
    </row>
    <row r="33816" spans="1:34">
      <c r="A33816" s="154"/>
      <c r="B33816" s="154"/>
      <c r="C33816" s="154"/>
      <c r="D33816" s="154"/>
      <c r="E33816" s="154"/>
      <c r="F33816" s="154"/>
      <c r="G33816" s="155"/>
      <c r="H33816" s="155"/>
      <c r="I33816" s="154"/>
      <c r="J33816" s="156"/>
      <c r="K33816" s="154"/>
      <c r="L33816" s="168"/>
      <c r="M33816" s="154"/>
      <c r="N33816" s="157"/>
      <c r="O33816" s="157"/>
      <c r="P33816" s="152"/>
      <c r="Q33816" s="154"/>
      <c r="R33816" s="154"/>
      <c r="S33816" s="154"/>
      <c r="T33816" s="154"/>
      <c r="U33816" s="154"/>
      <c r="V33816" s="154"/>
      <c r="W33816" s="154"/>
      <c r="X33816" s="154"/>
      <c r="Y33816" s="154"/>
      <c r="Z33816" s="154"/>
      <c r="AA33816" s="154"/>
      <c r="AB33816" s="169"/>
      <c r="AC33816" s="154"/>
      <c r="AD33816" s="158"/>
      <c r="AE33816" s="154"/>
      <c r="AF33816" s="154"/>
      <c r="AG33816" s="154"/>
      <c r="AH33816" s="154"/>
    </row>
    <row r="33817" spans="1:34">
      <c r="A33817" s="154"/>
      <c r="B33817" s="154"/>
      <c r="C33817" s="154"/>
      <c r="D33817" s="154"/>
      <c r="E33817" s="154"/>
      <c r="F33817" s="154"/>
      <c r="G33817" s="155"/>
      <c r="H33817" s="155"/>
      <c r="I33817" s="154"/>
      <c r="J33817" s="156"/>
      <c r="K33817" s="154"/>
      <c r="L33817" s="168"/>
      <c r="M33817" s="154"/>
      <c r="N33817" s="157"/>
      <c r="O33817" s="157"/>
      <c r="P33817" s="152"/>
      <c r="Q33817" s="154"/>
      <c r="R33817" s="154"/>
      <c r="S33817" s="154"/>
      <c r="T33817" s="154"/>
      <c r="U33817" s="154"/>
      <c r="V33817" s="154"/>
      <c r="W33817" s="154"/>
      <c r="X33817" s="154"/>
      <c r="Y33817" s="154"/>
      <c r="Z33817" s="154"/>
      <c r="AA33817" s="154"/>
      <c r="AB33817" s="169"/>
      <c r="AC33817" s="154"/>
      <c r="AD33817" s="158"/>
      <c r="AE33817" s="154"/>
      <c r="AF33817" s="154"/>
      <c r="AG33817" s="154"/>
      <c r="AH33817" s="154"/>
    </row>
    <row r="33818" spans="1:34">
      <c r="A33818" s="154"/>
      <c r="B33818" s="154"/>
      <c r="C33818" s="154"/>
      <c r="D33818" s="154"/>
      <c r="E33818" s="154"/>
      <c r="F33818" s="154"/>
      <c r="G33818" s="155"/>
      <c r="H33818" s="155"/>
      <c r="I33818" s="154"/>
      <c r="J33818" s="156"/>
      <c r="K33818" s="154"/>
      <c r="L33818" s="168"/>
      <c r="M33818" s="154"/>
      <c r="N33818" s="157"/>
      <c r="O33818" s="157"/>
      <c r="P33818" s="152"/>
      <c r="Q33818" s="154"/>
      <c r="R33818" s="154"/>
      <c r="S33818" s="154"/>
      <c r="T33818" s="154"/>
      <c r="U33818" s="154"/>
      <c r="V33818" s="154"/>
      <c r="W33818" s="154"/>
      <c r="X33818" s="154"/>
      <c r="Y33818" s="154"/>
      <c r="Z33818" s="154"/>
      <c r="AA33818" s="154"/>
      <c r="AB33818" s="169"/>
      <c r="AC33818" s="154"/>
      <c r="AD33818" s="158"/>
      <c r="AE33818" s="154"/>
      <c r="AF33818" s="154"/>
      <c r="AG33818" s="154"/>
      <c r="AH33818" s="154"/>
    </row>
    <row r="33819" spans="1:34">
      <c r="A33819" s="154"/>
      <c r="B33819" s="154"/>
      <c r="C33819" s="154"/>
      <c r="D33819" s="154"/>
      <c r="E33819" s="159"/>
      <c r="F33819" s="154"/>
      <c r="G33819" s="155"/>
      <c r="H33819" s="155"/>
      <c r="I33819" s="154"/>
      <c r="J33819" s="156"/>
      <c r="K33819" s="154"/>
      <c r="L33819" s="168"/>
      <c r="M33819" s="154"/>
      <c r="N33819" s="157"/>
      <c r="O33819" s="157"/>
      <c r="P33819" s="152"/>
      <c r="Q33819" s="154"/>
      <c r="R33819" s="154"/>
      <c r="S33819" s="154"/>
      <c r="T33819" s="154"/>
      <c r="U33819" s="154"/>
      <c r="V33819" s="154"/>
      <c r="W33819" s="154"/>
      <c r="X33819" s="154"/>
      <c r="Y33819" s="154"/>
      <c r="Z33819" s="154"/>
      <c r="AA33819" s="154"/>
      <c r="AB33819" s="169"/>
      <c r="AC33819" s="154"/>
      <c r="AD33819" s="158"/>
      <c r="AE33819" s="154"/>
      <c r="AF33819" s="154"/>
      <c r="AG33819" s="154"/>
      <c r="AH33819" s="154"/>
    </row>
    <row r="33820" spans="1:34">
      <c r="A33820" s="154"/>
      <c r="B33820" s="154"/>
      <c r="C33820" s="154"/>
      <c r="D33820" s="154"/>
      <c r="E33820" s="154"/>
      <c r="F33820" s="154"/>
      <c r="G33820" s="155"/>
      <c r="H33820" s="155"/>
      <c r="I33820" s="154"/>
      <c r="J33820" s="156"/>
      <c r="K33820" s="154"/>
      <c r="L33820" s="168"/>
      <c r="M33820" s="154"/>
      <c r="N33820" s="157"/>
      <c r="O33820" s="157"/>
      <c r="P33820" s="152"/>
      <c r="Q33820" s="154"/>
      <c r="R33820" s="154"/>
      <c r="S33820" s="154"/>
      <c r="T33820" s="154"/>
      <c r="U33820" s="154"/>
      <c r="V33820" s="154"/>
      <c r="W33820" s="154"/>
      <c r="X33820" s="154"/>
      <c r="Y33820" s="154"/>
      <c r="Z33820" s="154"/>
      <c r="AA33820" s="154"/>
      <c r="AB33820" s="169"/>
      <c r="AC33820" s="154"/>
      <c r="AD33820" s="158"/>
      <c r="AE33820" s="154"/>
      <c r="AF33820" s="154"/>
      <c r="AG33820" s="154"/>
      <c r="AH33820" s="154"/>
    </row>
    <row r="33821" spans="1:34">
      <c r="A33821" s="154"/>
      <c r="B33821" s="154"/>
      <c r="C33821" s="154"/>
      <c r="D33821" s="154"/>
      <c r="E33821" s="154"/>
      <c r="F33821" s="154"/>
      <c r="G33821" s="155"/>
      <c r="H33821" s="155"/>
      <c r="I33821" s="154"/>
      <c r="J33821" s="156"/>
      <c r="K33821" s="154"/>
      <c r="L33821" s="168"/>
      <c r="M33821" s="154"/>
      <c r="N33821" s="157"/>
      <c r="O33821" s="157"/>
      <c r="P33821" s="152"/>
      <c r="Q33821" s="154"/>
      <c r="R33821" s="154"/>
      <c r="S33821" s="154"/>
      <c r="T33821" s="154"/>
      <c r="U33821" s="154"/>
      <c r="V33821" s="154"/>
      <c r="W33821" s="154"/>
      <c r="X33821" s="154"/>
      <c r="Y33821" s="154"/>
      <c r="Z33821" s="154"/>
      <c r="AA33821" s="154"/>
      <c r="AB33821" s="169"/>
      <c r="AC33821" s="154"/>
      <c r="AD33821" s="158"/>
      <c r="AE33821" s="154"/>
      <c r="AF33821" s="154"/>
      <c r="AG33821" s="154"/>
      <c r="AH33821" s="154"/>
    </row>
    <row r="33822" spans="1:34">
      <c r="A33822" s="154"/>
      <c r="B33822" s="154"/>
      <c r="C33822" s="154"/>
      <c r="D33822" s="154"/>
      <c r="E33822" s="159"/>
      <c r="F33822" s="154"/>
      <c r="G33822" s="155"/>
      <c r="H33822" s="155"/>
      <c r="I33822" s="154"/>
      <c r="J33822" s="156"/>
      <c r="K33822" s="154"/>
      <c r="L33822" s="168"/>
      <c r="M33822" s="154"/>
      <c r="N33822" s="157"/>
      <c r="O33822" s="157"/>
      <c r="P33822" s="152"/>
      <c r="Q33822" s="154"/>
      <c r="R33822" s="154"/>
      <c r="S33822" s="154"/>
      <c r="T33822" s="154"/>
      <c r="U33822" s="154"/>
      <c r="V33822" s="154"/>
      <c r="W33822" s="154"/>
      <c r="X33822" s="154"/>
      <c r="Y33822" s="154"/>
      <c r="Z33822" s="154"/>
      <c r="AA33822" s="154"/>
      <c r="AB33822" s="169"/>
      <c r="AC33822" s="154"/>
      <c r="AD33822" s="158"/>
      <c r="AE33822" s="154"/>
      <c r="AF33822" s="154"/>
      <c r="AG33822" s="154"/>
      <c r="AH33822" s="154"/>
    </row>
    <row r="33823" spans="1:34">
      <c r="A33823" s="154"/>
      <c r="B33823" s="154"/>
      <c r="C33823" s="154"/>
      <c r="D33823" s="154"/>
      <c r="E33823" s="159"/>
      <c r="F33823" s="154"/>
      <c r="G33823" s="155"/>
      <c r="H33823" s="155"/>
      <c r="I33823" s="154"/>
      <c r="J33823" s="156"/>
      <c r="K33823" s="154"/>
      <c r="L33823" s="168"/>
      <c r="M33823" s="154"/>
      <c r="N33823" s="157"/>
      <c r="O33823" s="157"/>
      <c r="P33823" s="152"/>
      <c r="Q33823" s="154"/>
      <c r="R33823" s="154"/>
      <c r="S33823" s="154"/>
      <c r="T33823" s="154"/>
      <c r="U33823" s="154"/>
      <c r="V33823" s="154"/>
      <c r="W33823" s="154"/>
      <c r="X33823" s="154"/>
      <c r="Y33823" s="154"/>
      <c r="Z33823" s="154"/>
      <c r="AA33823" s="154"/>
      <c r="AB33823" s="169"/>
      <c r="AC33823" s="154"/>
      <c r="AD33823" s="158"/>
      <c r="AE33823" s="154"/>
      <c r="AF33823" s="154"/>
      <c r="AG33823" s="154"/>
      <c r="AH33823" s="154"/>
    </row>
    <row r="33824" spans="1:34">
      <c r="A33824" s="154"/>
      <c r="B33824" s="154"/>
      <c r="C33824" s="154"/>
      <c r="D33824" s="154"/>
      <c r="E33824" s="159"/>
      <c r="F33824" s="154"/>
      <c r="G33824" s="155"/>
      <c r="H33824" s="155"/>
      <c r="I33824" s="154"/>
      <c r="J33824" s="156"/>
      <c r="K33824" s="154"/>
      <c r="L33824" s="168"/>
      <c r="M33824" s="154"/>
      <c r="N33824" s="157"/>
      <c r="O33824" s="157"/>
      <c r="P33824" s="152"/>
      <c r="Q33824" s="154"/>
      <c r="R33824" s="154"/>
      <c r="S33824" s="154"/>
      <c r="T33824" s="154"/>
      <c r="U33824" s="154"/>
      <c r="V33824" s="154"/>
      <c r="W33824" s="154"/>
      <c r="X33824" s="154"/>
      <c r="Y33824" s="154"/>
      <c r="Z33824" s="154"/>
      <c r="AA33824" s="154"/>
      <c r="AB33824" s="169"/>
      <c r="AC33824" s="154"/>
      <c r="AD33824" s="158"/>
      <c r="AE33824" s="154"/>
      <c r="AF33824" s="154"/>
      <c r="AG33824" s="154"/>
      <c r="AH33824" s="154"/>
    </row>
    <row r="33825" spans="1:34">
      <c r="A33825" s="154"/>
      <c r="B33825" s="154"/>
      <c r="C33825" s="154"/>
      <c r="D33825" s="154"/>
      <c r="E33825" s="159"/>
      <c r="F33825" s="154"/>
      <c r="G33825" s="155"/>
      <c r="H33825" s="155"/>
      <c r="I33825" s="154"/>
      <c r="J33825" s="156"/>
      <c r="K33825" s="154"/>
      <c r="L33825" s="168"/>
      <c r="M33825" s="154"/>
      <c r="N33825" s="157"/>
      <c r="O33825" s="157"/>
      <c r="P33825" s="152"/>
      <c r="Q33825" s="154"/>
      <c r="R33825" s="154"/>
      <c r="S33825" s="154"/>
      <c r="T33825" s="154"/>
      <c r="U33825" s="154"/>
      <c r="V33825" s="154"/>
      <c r="W33825" s="154"/>
      <c r="X33825" s="154"/>
      <c r="Y33825" s="154"/>
      <c r="Z33825" s="154"/>
      <c r="AA33825" s="154"/>
      <c r="AB33825" s="169"/>
      <c r="AC33825" s="154"/>
      <c r="AD33825" s="158"/>
      <c r="AE33825" s="154"/>
      <c r="AF33825" s="154"/>
      <c r="AG33825" s="154"/>
      <c r="AH33825" s="154"/>
    </row>
    <row r="33826" spans="1:34">
      <c r="A33826" s="154"/>
      <c r="B33826" s="154"/>
      <c r="C33826" s="154"/>
      <c r="D33826" s="154"/>
      <c r="E33826" s="154"/>
      <c r="F33826" s="154"/>
      <c r="G33826" s="155"/>
      <c r="H33826" s="155"/>
      <c r="I33826" s="154"/>
      <c r="J33826" s="156"/>
      <c r="K33826" s="154"/>
      <c r="L33826" s="168"/>
      <c r="M33826" s="154"/>
      <c r="N33826" s="157"/>
      <c r="O33826" s="157"/>
      <c r="P33826" s="152"/>
      <c r="Q33826" s="154"/>
      <c r="R33826" s="154"/>
      <c r="S33826" s="154"/>
      <c r="T33826" s="154"/>
      <c r="U33826" s="154"/>
      <c r="V33826" s="154"/>
      <c r="W33826" s="154"/>
      <c r="X33826" s="154"/>
      <c r="Y33826" s="154"/>
      <c r="Z33826" s="154"/>
      <c r="AA33826" s="154"/>
      <c r="AB33826" s="169"/>
      <c r="AC33826" s="154"/>
      <c r="AD33826" s="158"/>
      <c r="AE33826" s="154"/>
      <c r="AF33826" s="154"/>
      <c r="AG33826" s="154"/>
      <c r="AH33826" s="154"/>
    </row>
    <row r="33827" spans="1:34">
      <c r="A33827" s="154"/>
      <c r="B33827" s="154"/>
      <c r="C33827" s="154"/>
      <c r="D33827" s="154"/>
      <c r="E33827" s="154"/>
      <c r="F33827" s="154"/>
      <c r="G33827" s="155"/>
      <c r="H33827" s="155"/>
      <c r="I33827" s="154"/>
      <c r="J33827" s="156"/>
      <c r="K33827" s="154"/>
      <c r="L33827" s="168"/>
      <c r="M33827" s="154"/>
      <c r="N33827" s="157"/>
      <c r="O33827" s="157"/>
      <c r="P33827" s="152"/>
      <c r="Q33827" s="154"/>
      <c r="R33827" s="154"/>
      <c r="S33827" s="154"/>
      <c r="T33827" s="154"/>
      <c r="U33827" s="154"/>
      <c r="V33827" s="154"/>
      <c r="W33827" s="154"/>
      <c r="X33827" s="154"/>
      <c r="Y33827" s="154"/>
      <c r="Z33827" s="154"/>
      <c r="AA33827" s="154"/>
      <c r="AB33827" s="169"/>
      <c r="AC33827" s="154"/>
      <c r="AD33827" s="158"/>
      <c r="AE33827" s="154"/>
      <c r="AF33827" s="154"/>
      <c r="AG33827" s="154"/>
      <c r="AH33827" s="154"/>
    </row>
    <row r="33828" spans="1:34">
      <c r="A33828" s="154"/>
      <c r="B33828" s="154"/>
      <c r="C33828" s="154"/>
      <c r="D33828" s="154"/>
      <c r="E33828" s="154"/>
      <c r="F33828" s="154"/>
      <c r="G33828" s="155"/>
      <c r="H33828" s="155"/>
      <c r="I33828" s="154"/>
      <c r="J33828" s="156"/>
      <c r="K33828" s="154"/>
      <c r="L33828" s="168"/>
      <c r="M33828" s="154"/>
      <c r="N33828" s="157"/>
      <c r="O33828" s="157"/>
      <c r="P33828" s="152"/>
      <c r="Q33828" s="154"/>
      <c r="R33828" s="154"/>
      <c r="S33828" s="154"/>
      <c r="T33828" s="154"/>
      <c r="U33828" s="154"/>
      <c r="V33828" s="154"/>
      <c r="W33828" s="154"/>
      <c r="X33828" s="154"/>
      <c r="Y33828" s="154"/>
      <c r="Z33828" s="154"/>
      <c r="AA33828" s="154"/>
      <c r="AB33828" s="169"/>
      <c r="AC33828" s="154"/>
      <c r="AD33828" s="158"/>
      <c r="AE33828" s="154"/>
      <c r="AF33828" s="154"/>
      <c r="AG33828" s="154"/>
      <c r="AH33828" s="154"/>
    </row>
    <row r="33829" spans="1:34">
      <c r="A33829" s="154"/>
      <c r="B33829" s="154"/>
      <c r="C33829" s="154"/>
      <c r="D33829" s="154"/>
      <c r="E33829" s="154"/>
      <c r="F33829" s="154"/>
      <c r="G33829" s="155"/>
      <c r="H33829" s="155"/>
      <c r="I33829" s="154"/>
      <c r="J33829" s="156"/>
      <c r="K33829" s="154"/>
      <c r="L33829" s="168"/>
      <c r="M33829" s="154"/>
      <c r="N33829" s="157"/>
      <c r="O33829" s="157"/>
      <c r="P33829" s="152"/>
      <c r="Q33829" s="154"/>
      <c r="R33829" s="154"/>
      <c r="S33829" s="154"/>
      <c r="T33829" s="154"/>
      <c r="U33829" s="154"/>
      <c r="V33829" s="154"/>
      <c r="W33829" s="154"/>
      <c r="X33829" s="154"/>
      <c r="Y33829" s="154"/>
      <c r="Z33829" s="154"/>
      <c r="AA33829" s="154"/>
      <c r="AB33829" s="169"/>
      <c r="AC33829" s="154"/>
      <c r="AD33829" s="158"/>
      <c r="AE33829" s="154"/>
      <c r="AF33829" s="154"/>
      <c r="AG33829" s="154"/>
      <c r="AH33829" s="154"/>
    </row>
    <row r="33830" spans="1:34">
      <c r="A33830" s="154"/>
      <c r="B33830" s="154"/>
      <c r="C33830" s="154"/>
      <c r="D33830" s="154"/>
      <c r="E33830" s="154"/>
      <c r="F33830" s="154"/>
      <c r="G33830" s="155"/>
      <c r="H33830" s="155"/>
      <c r="I33830" s="154"/>
      <c r="J33830" s="156"/>
      <c r="K33830" s="154"/>
      <c r="L33830" s="168"/>
      <c r="M33830" s="154"/>
      <c r="N33830" s="157"/>
      <c r="O33830" s="157"/>
      <c r="P33830" s="152"/>
      <c r="Q33830" s="154"/>
      <c r="R33830" s="154"/>
      <c r="S33830" s="154"/>
      <c r="T33830" s="154"/>
      <c r="U33830" s="154"/>
      <c r="V33830" s="154"/>
      <c r="W33830" s="154"/>
      <c r="X33830" s="154"/>
      <c r="Y33830" s="154"/>
      <c r="Z33830" s="154"/>
      <c r="AA33830" s="154"/>
      <c r="AB33830" s="169"/>
      <c r="AC33830" s="154"/>
      <c r="AD33830" s="158"/>
      <c r="AE33830" s="154"/>
      <c r="AF33830" s="154"/>
      <c r="AG33830" s="154"/>
      <c r="AH33830" s="154"/>
    </row>
    <row r="33831" spans="1:34">
      <c r="A33831" s="154"/>
      <c r="B33831" s="154"/>
      <c r="C33831" s="154"/>
      <c r="D33831" s="154"/>
      <c r="E33831" s="154"/>
      <c r="F33831" s="154"/>
      <c r="G33831" s="155"/>
      <c r="H33831" s="155"/>
      <c r="I33831" s="154"/>
      <c r="J33831" s="156"/>
      <c r="K33831" s="154"/>
      <c r="L33831" s="168"/>
      <c r="M33831" s="154"/>
      <c r="N33831" s="157"/>
      <c r="O33831" s="157"/>
      <c r="P33831" s="152"/>
      <c r="Q33831" s="154"/>
      <c r="R33831" s="154"/>
      <c r="S33831" s="154"/>
      <c r="T33831" s="154"/>
      <c r="U33831" s="154"/>
      <c r="V33831" s="154"/>
      <c r="W33831" s="154"/>
      <c r="X33831" s="154"/>
      <c r="Y33831" s="154"/>
      <c r="Z33831" s="154"/>
      <c r="AA33831" s="154"/>
      <c r="AB33831" s="169"/>
      <c r="AC33831" s="154"/>
      <c r="AD33831" s="158"/>
      <c r="AE33831" s="154"/>
      <c r="AF33831" s="154"/>
      <c r="AG33831" s="154"/>
      <c r="AH33831" s="154"/>
    </row>
    <row r="33832" spans="1:34">
      <c r="A33832" s="154"/>
      <c r="B33832" s="154"/>
      <c r="C33832" s="154"/>
      <c r="D33832" s="154"/>
      <c r="E33832" s="154"/>
      <c r="F33832" s="154"/>
      <c r="G33832" s="155"/>
      <c r="H33832" s="155"/>
      <c r="I33832" s="154"/>
      <c r="J33832" s="156"/>
      <c r="K33832" s="154"/>
      <c r="L33832" s="168"/>
      <c r="M33832" s="154"/>
      <c r="N33832" s="157"/>
      <c r="O33832" s="157"/>
      <c r="P33832" s="152"/>
      <c r="Q33832" s="154"/>
      <c r="R33832" s="154"/>
      <c r="S33832" s="154"/>
      <c r="T33832" s="154"/>
      <c r="U33832" s="154"/>
      <c r="V33832" s="154"/>
      <c r="W33832" s="154"/>
      <c r="X33832" s="154"/>
      <c r="Y33832" s="154"/>
      <c r="Z33832" s="154"/>
      <c r="AA33832" s="154"/>
      <c r="AB33832" s="169"/>
      <c r="AC33832" s="154"/>
      <c r="AD33832" s="158"/>
      <c r="AE33832" s="154"/>
      <c r="AF33832" s="154"/>
      <c r="AG33832" s="154"/>
      <c r="AH33832" s="154"/>
    </row>
    <row r="33833" spans="1:34">
      <c r="A33833" s="154"/>
      <c r="B33833" s="154"/>
      <c r="C33833" s="154"/>
      <c r="D33833" s="154"/>
      <c r="E33833" s="159"/>
      <c r="F33833" s="154"/>
      <c r="G33833" s="155"/>
      <c r="H33833" s="155"/>
      <c r="I33833" s="154"/>
      <c r="J33833" s="156"/>
      <c r="K33833" s="154"/>
      <c r="L33833" s="168"/>
      <c r="M33833" s="154"/>
      <c r="N33833" s="157"/>
      <c r="O33833" s="157"/>
      <c r="P33833" s="152"/>
      <c r="Q33833" s="154"/>
      <c r="R33833" s="154"/>
      <c r="S33833" s="154"/>
      <c r="T33833" s="154"/>
      <c r="U33833" s="154"/>
      <c r="V33833" s="154"/>
      <c r="W33833" s="154"/>
      <c r="X33833" s="154"/>
      <c r="Y33833" s="154"/>
      <c r="Z33833" s="154"/>
      <c r="AA33833" s="154"/>
      <c r="AB33833" s="169"/>
      <c r="AC33833" s="154"/>
      <c r="AD33833" s="158"/>
      <c r="AE33833" s="154"/>
      <c r="AF33833" s="154"/>
      <c r="AG33833" s="154"/>
      <c r="AH33833" s="154"/>
    </row>
    <row r="33834" spans="1:34">
      <c r="A33834" s="154"/>
      <c r="B33834" s="154"/>
      <c r="C33834" s="154"/>
      <c r="D33834" s="154"/>
      <c r="E33834" s="159"/>
      <c r="F33834" s="154"/>
      <c r="G33834" s="155"/>
      <c r="H33834" s="155"/>
      <c r="I33834" s="154"/>
      <c r="J33834" s="156"/>
      <c r="K33834" s="154"/>
      <c r="L33834" s="168"/>
      <c r="M33834" s="154"/>
      <c r="N33834" s="157"/>
      <c r="O33834" s="157"/>
      <c r="P33834" s="152"/>
      <c r="Q33834" s="154"/>
      <c r="R33834" s="154"/>
      <c r="S33834" s="154"/>
      <c r="T33834" s="154"/>
      <c r="U33834" s="154"/>
      <c r="V33834" s="154"/>
      <c r="W33834" s="154"/>
      <c r="X33834" s="154"/>
      <c r="Y33834" s="154"/>
      <c r="Z33834" s="154"/>
      <c r="AA33834" s="154"/>
      <c r="AB33834" s="169"/>
      <c r="AC33834" s="154"/>
      <c r="AD33834" s="158"/>
      <c r="AE33834" s="154"/>
      <c r="AF33834" s="154"/>
      <c r="AG33834" s="154"/>
      <c r="AH33834" s="154"/>
    </row>
    <row r="33835" spans="1:34">
      <c r="A33835" s="154"/>
      <c r="B33835" s="154"/>
      <c r="C33835" s="154"/>
      <c r="D33835" s="154"/>
      <c r="E33835" s="159"/>
      <c r="F33835" s="154"/>
      <c r="G33835" s="155"/>
      <c r="H33835" s="155"/>
      <c r="I33835" s="154"/>
      <c r="J33835" s="156"/>
      <c r="K33835" s="154"/>
      <c r="L33835" s="168"/>
      <c r="M33835" s="154"/>
      <c r="N33835" s="157"/>
      <c r="O33835" s="157"/>
      <c r="P33835" s="152"/>
      <c r="Q33835" s="154"/>
      <c r="R33835" s="154"/>
      <c r="S33835" s="154"/>
      <c r="T33835" s="154"/>
      <c r="U33835" s="154"/>
      <c r="V33835" s="154"/>
      <c r="W33835" s="154"/>
      <c r="X33835" s="154"/>
      <c r="Y33835" s="154"/>
      <c r="Z33835" s="154"/>
      <c r="AA33835" s="154"/>
      <c r="AB33835" s="169"/>
      <c r="AC33835" s="154"/>
      <c r="AD33835" s="158"/>
      <c r="AE33835" s="154"/>
      <c r="AF33835" s="154"/>
      <c r="AG33835" s="154"/>
      <c r="AH33835" s="154"/>
    </row>
    <row r="33836" spans="1:34">
      <c r="A33836" s="154"/>
      <c r="B33836" s="154"/>
      <c r="C33836" s="154"/>
      <c r="D33836" s="154"/>
      <c r="E33836" s="159"/>
      <c r="F33836" s="154"/>
      <c r="G33836" s="155"/>
      <c r="H33836" s="155"/>
      <c r="I33836" s="154"/>
      <c r="J33836" s="156"/>
      <c r="K33836" s="154"/>
      <c r="L33836" s="168"/>
      <c r="M33836" s="154"/>
      <c r="N33836" s="157"/>
      <c r="O33836" s="157"/>
      <c r="P33836" s="152"/>
      <c r="Q33836" s="154"/>
      <c r="R33836" s="159"/>
      <c r="S33836" s="154"/>
      <c r="T33836" s="154"/>
      <c r="U33836" s="154"/>
      <c r="V33836" s="154"/>
      <c r="W33836" s="154"/>
      <c r="X33836" s="154"/>
      <c r="Y33836" s="154"/>
      <c r="Z33836" s="154"/>
      <c r="AA33836" s="154"/>
      <c r="AB33836" s="169"/>
      <c r="AC33836" s="154"/>
      <c r="AD33836" s="158"/>
      <c r="AE33836" s="154"/>
      <c r="AF33836" s="154"/>
      <c r="AG33836" s="154"/>
      <c r="AH33836" s="154"/>
    </row>
    <row r="33837" spans="1:34">
      <c r="A33837" s="154"/>
      <c r="B33837" s="154"/>
      <c r="C33837" s="154"/>
      <c r="D33837" s="154"/>
      <c r="E33837" s="159"/>
      <c r="F33837" s="154"/>
      <c r="G33837" s="155"/>
      <c r="H33837" s="155"/>
      <c r="I33837" s="154"/>
      <c r="J33837" s="156"/>
      <c r="K33837" s="154"/>
      <c r="L33837" s="168"/>
      <c r="M33837" s="154"/>
      <c r="N33837" s="157"/>
      <c r="O33837" s="157"/>
      <c r="P33837" s="152"/>
      <c r="Q33837" s="154"/>
      <c r="R33837" s="159"/>
      <c r="S33837" s="154"/>
      <c r="T33837" s="154"/>
      <c r="U33837" s="154"/>
      <c r="V33837" s="154"/>
      <c r="W33837" s="154"/>
      <c r="X33837" s="154"/>
      <c r="Y33837" s="154"/>
      <c r="Z33837" s="154"/>
      <c r="AA33837" s="154"/>
      <c r="AB33837" s="169"/>
      <c r="AC33837" s="154"/>
      <c r="AD33837" s="158"/>
      <c r="AE33837" s="154"/>
      <c r="AF33837" s="154"/>
      <c r="AG33837" s="154"/>
      <c r="AH33837" s="154"/>
    </row>
    <row r="33838" spans="1:34">
      <c r="A33838" s="154"/>
      <c r="B33838" s="154"/>
      <c r="C33838" s="154"/>
      <c r="D33838" s="154"/>
      <c r="E33838" s="159"/>
      <c r="F33838" s="154"/>
      <c r="G33838" s="155"/>
      <c r="H33838" s="155"/>
      <c r="I33838" s="154"/>
      <c r="J33838" s="156"/>
      <c r="K33838" s="154"/>
      <c r="L33838" s="168"/>
      <c r="M33838" s="154"/>
      <c r="N33838" s="157"/>
      <c r="O33838" s="157"/>
      <c r="P33838" s="152"/>
      <c r="Q33838" s="154"/>
      <c r="R33838" s="154"/>
      <c r="S33838" s="154"/>
      <c r="T33838" s="154"/>
      <c r="U33838" s="154"/>
      <c r="V33838" s="154"/>
      <c r="W33838" s="154"/>
      <c r="X33838" s="154"/>
      <c r="Y33838" s="154"/>
      <c r="Z33838" s="154"/>
      <c r="AA33838" s="154"/>
      <c r="AB33838" s="169"/>
      <c r="AC33838" s="154"/>
      <c r="AD33838" s="158"/>
      <c r="AE33838" s="154"/>
      <c r="AF33838" s="154"/>
      <c r="AG33838" s="154"/>
      <c r="AH33838" s="154"/>
    </row>
    <row r="33839" spans="1:34">
      <c r="A33839" s="154"/>
      <c r="B33839" s="154"/>
      <c r="C33839" s="154"/>
      <c r="D33839" s="154"/>
      <c r="E33839" s="159"/>
      <c r="F33839" s="154"/>
      <c r="G33839" s="155"/>
      <c r="H33839" s="155"/>
      <c r="I33839" s="154"/>
      <c r="J33839" s="156"/>
      <c r="K33839" s="154"/>
      <c r="L33839" s="168"/>
      <c r="M33839" s="154"/>
      <c r="N33839" s="157"/>
      <c r="O33839" s="157"/>
      <c r="P33839" s="152"/>
      <c r="Q33839" s="154"/>
      <c r="R33839" s="154"/>
      <c r="S33839" s="154"/>
      <c r="T33839" s="154"/>
      <c r="U33839" s="154"/>
      <c r="V33839" s="154"/>
      <c r="W33839" s="154"/>
      <c r="X33839" s="154"/>
      <c r="Y33839" s="154"/>
      <c r="Z33839" s="154"/>
      <c r="AA33839" s="154"/>
      <c r="AB33839" s="169"/>
      <c r="AC33839" s="154"/>
      <c r="AD33839" s="158"/>
      <c r="AE33839" s="154"/>
      <c r="AF33839" s="154"/>
      <c r="AG33839" s="154"/>
      <c r="AH33839" s="154"/>
    </row>
    <row r="33840" spans="1:34">
      <c r="A33840" s="154"/>
      <c r="B33840" s="154"/>
      <c r="C33840" s="154"/>
      <c r="D33840" s="154"/>
      <c r="E33840" s="159"/>
      <c r="F33840" s="154"/>
      <c r="G33840" s="155"/>
      <c r="H33840" s="155"/>
      <c r="I33840" s="154"/>
      <c r="J33840" s="156"/>
      <c r="K33840" s="154"/>
      <c r="L33840" s="168"/>
      <c r="M33840" s="154"/>
      <c r="N33840" s="157"/>
      <c r="O33840" s="157"/>
      <c r="P33840" s="152"/>
      <c r="Q33840" s="154"/>
      <c r="R33840" s="154"/>
      <c r="S33840" s="154"/>
      <c r="T33840" s="154"/>
      <c r="U33840" s="154"/>
      <c r="V33840" s="154"/>
      <c r="W33840" s="154"/>
      <c r="X33840" s="154"/>
      <c r="Y33840" s="154"/>
      <c r="Z33840" s="154"/>
      <c r="AA33840" s="154"/>
      <c r="AB33840" s="169"/>
      <c r="AC33840" s="154"/>
      <c r="AD33840" s="158"/>
      <c r="AE33840" s="154"/>
      <c r="AF33840" s="154"/>
      <c r="AG33840" s="154"/>
      <c r="AH33840" s="154"/>
    </row>
    <row r="33841" spans="1:34">
      <c r="A33841" s="154"/>
      <c r="B33841" s="154"/>
      <c r="C33841" s="154"/>
      <c r="D33841" s="154"/>
      <c r="E33841" s="159"/>
      <c r="F33841" s="154"/>
      <c r="G33841" s="155"/>
      <c r="H33841" s="155"/>
      <c r="I33841" s="154"/>
      <c r="J33841" s="156"/>
      <c r="K33841" s="154"/>
      <c r="L33841" s="168"/>
      <c r="M33841" s="154"/>
      <c r="N33841" s="157"/>
      <c r="O33841" s="157"/>
      <c r="P33841" s="152"/>
      <c r="Q33841" s="154"/>
      <c r="R33841" s="154"/>
      <c r="S33841" s="154"/>
      <c r="T33841" s="154"/>
      <c r="U33841" s="154"/>
      <c r="V33841" s="154"/>
      <c r="W33841" s="154"/>
      <c r="X33841" s="154"/>
      <c r="Y33841" s="154"/>
      <c r="Z33841" s="154"/>
      <c r="AA33841" s="154"/>
      <c r="AB33841" s="169"/>
      <c r="AC33841" s="154"/>
      <c r="AD33841" s="158"/>
      <c r="AE33841" s="154"/>
      <c r="AF33841" s="154"/>
      <c r="AG33841" s="154"/>
      <c r="AH33841" s="154"/>
    </row>
    <row r="33842" spans="1:34">
      <c r="A33842" s="154"/>
      <c r="B33842" s="154"/>
      <c r="C33842" s="154"/>
      <c r="D33842" s="154"/>
      <c r="E33842" s="154"/>
      <c r="F33842" s="154"/>
      <c r="G33842" s="155"/>
      <c r="H33842" s="155"/>
      <c r="I33842" s="154"/>
      <c r="J33842" s="156"/>
      <c r="K33842" s="154"/>
      <c r="L33842" s="168"/>
      <c r="M33842" s="154"/>
      <c r="N33842" s="157"/>
      <c r="O33842" s="157"/>
      <c r="P33842" s="152"/>
      <c r="Q33842" s="154"/>
      <c r="R33842" s="154"/>
      <c r="S33842" s="154"/>
      <c r="T33842" s="154"/>
      <c r="U33842" s="154"/>
      <c r="V33842" s="154"/>
      <c r="W33842" s="154"/>
      <c r="X33842" s="154"/>
      <c r="Y33842" s="154"/>
      <c r="Z33842" s="154"/>
      <c r="AA33842" s="154"/>
      <c r="AB33842" s="169"/>
      <c r="AC33842" s="154"/>
      <c r="AD33842" s="158"/>
      <c r="AE33842" s="154"/>
      <c r="AF33842" s="154"/>
      <c r="AG33842" s="154"/>
      <c r="AH33842" s="154"/>
    </row>
    <row r="33843" spans="1:34">
      <c r="A33843" s="154"/>
      <c r="B33843" s="154"/>
      <c r="C33843" s="154"/>
      <c r="D33843" s="154"/>
      <c r="E33843" s="154"/>
      <c r="F33843" s="154"/>
      <c r="G33843" s="155"/>
      <c r="H33843" s="155"/>
      <c r="I33843" s="154"/>
      <c r="J33843" s="156"/>
      <c r="K33843" s="154"/>
      <c r="L33843" s="168"/>
      <c r="M33843" s="154"/>
      <c r="N33843" s="157"/>
      <c r="O33843" s="157"/>
      <c r="P33843" s="152"/>
      <c r="Q33843" s="154"/>
      <c r="R33843" s="154"/>
      <c r="S33843" s="154"/>
      <c r="T33843" s="154"/>
      <c r="U33843" s="154"/>
      <c r="V33843" s="154"/>
      <c r="W33843" s="154"/>
      <c r="X33843" s="154"/>
      <c r="Y33843" s="154"/>
      <c r="Z33843" s="154"/>
      <c r="AA33843" s="154"/>
      <c r="AB33843" s="169"/>
      <c r="AC33843" s="154"/>
      <c r="AD33843" s="158"/>
      <c r="AE33843" s="154"/>
      <c r="AF33843" s="154"/>
      <c r="AG33843" s="154"/>
      <c r="AH33843" s="154"/>
    </row>
    <row r="33844" spans="1:34">
      <c r="A33844" s="154"/>
      <c r="B33844" s="154"/>
      <c r="C33844" s="154"/>
      <c r="D33844" s="154"/>
      <c r="E33844" s="154"/>
      <c r="F33844" s="154"/>
      <c r="G33844" s="155"/>
      <c r="H33844" s="155"/>
      <c r="I33844" s="154"/>
      <c r="J33844" s="156"/>
      <c r="K33844" s="154"/>
      <c r="L33844" s="168"/>
      <c r="M33844" s="154"/>
      <c r="N33844" s="157"/>
      <c r="O33844" s="157"/>
      <c r="P33844" s="152"/>
      <c r="Q33844" s="154"/>
      <c r="R33844" s="154"/>
      <c r="S33844" s="154"/>
      <c r="T33844" s="154"/>
      <c r="U33844" s="154"/>
      <c r="V33844" s="154"/>
      <c r="W33844" s="154"/>
      <c r="X33844" s="154"/>
      <c r="Y33844" s="154"/>
      <c r="Z33844" s="154"/>
      <c r="AA33844" s="154"/>
      <c r="AB33844" s="169"/>
      <c r="AC33844" s="154"/>
      <c r="AD33844" s="158"/>
      <c r="AE33844" s="154"/>
      <c r="AF33844" s="154"/>
      <c r="AG33844" s="154"/>
      <c r="AH33844" s="154"/>
    </row>
    <row r="33845" spans="1:34">
      <c r="A33845" s="154"/>
      <c r="B33845" s="154"/>
      <c r="C33845" s="154"/>
      <c r="D33845" s="154"/>
      <c r="E33845" s="154"/>
      <c r="F33845" s="154"/>
      <c r="G33845" s="155"/>
      <c r="H33845" s="155"/>
      <c r="I33845" s="154"/>
      <c r="J33845" s="156"/>
      <c r="K33845" s="154"/>
      <c r="L33845" s="168"/>
      <c r="M33845" s="154"/>
      <c r="N33845" s="157"/>
      <c r="O33845" s="157"/>
      <c r="P33845" s="152"/>
      <c r="Q33845" s="154"/>
      <c r="R33845" s="154"/>
      <c r="S33845" s="154"/>
      <c r="T33845" s="154"/>
      <c r="U33845" s="154"/>
      <c r="V33845" s="154"/>
      <c r="W33845" s="154"/>
      <c r="X33845" s="154"/>
      <c r="Y33845" s="154"/>
      <c r="Z33845" s="154"/>
      <c r="AA33845" s="154"/>
      <c r="AB33845" s="169"/>
      <c r="AC33845" s="154"/>
      <c r="AD33845" s="158"/>
      <c r="AE33845" s="154"/>
      <c r="AF33845" s="154"/>
      <c r="AG33845" s="154"/>
      <c r="AH33845" s="154"/>
    </row>
    <row r="33846" spans="1:34">
      <c r="A33846" s="154"/>
      <c r="B33846" s="154"/>
      <c r="C33846" s="154"/>
      <c r="D33846" s="154"/>
      <c r="E33846" s="154"/>
      <c r="F33846" s="154"/>
      <c r="G33846" s="155"/>
      <c r="H33846" s="155"/>
      <c r="I33846" s="154"/>
      <c r="J33846" s="156"/>
      <c r="K33846" s="154"/>
      <c r="L33846" s="168"/>
      <c r="M33846" s="154"/>
      <c r="N33846" s="157"/>
      <c r="O33846" s="157"/>
      <c r="P33846" s="152"/>
      <c r="Q33846" s="154"/>
      <c r="R33846" s="154"/>
      <c r="S33846" s="154"/>
      <c r="T33846" s="154"/>
      <c r="U33846" s="154"/>
      <c r="V33846" s="154"/>
      <c r="W33846" s="154"/>
      <c r="X33846" s="154"/>
      <c r="Y33846" s="154"/>
      <c r="Z33846" s="154"/>
      <c r="AA33846" s="154"/>
      <c r="AB33846" s="169"/>
      <c r="AC33846" s="154"/>
      <c r="AD33846" s="158"/>
      <c r="AE33846" s="154"/>
      <c r="AF33846" s="154"/>
      <c r="AG33846" s="154"/>
      <c r="AH33846" s="154"/>
    </row>
    <row r="33847" spans="1:34">
      <c r="A33847" s="154"/>
      <c r="B33847" s="154"/>
      <c r="C33847" s="154"/>
      <c r="D33847" s="154"/>
      <c r="E33847" s="154"/>
      <c r="F33847" s="154"/>
      <c r="G33847" s="155"/>
      <c r="H33847" s="155"/>
      <c r="I33847" s="154"/>
      <c r="J33847" s="156"/>
      <c r="K33847" s="154"/>
      <c r="L33847" s="168"/>
      <c r="M33847" s="154"/>
      <c r="N33847" s="157"/>
      <c r="O33847" s="157"/>
      <c r="P33847" s="152"/>
      <c r="Q33847" s="154"/>
      <c r="R33847" s="154"/>
      <c r="S33847" s="154"/>
      <c r="T33847" s="154"/>
      <c r="U33847" s="154"/>
      <c r="V33847" s="154"/>
      <c r="W33847" s="154"/>
      <c r="X33847" s="154"/>
      <c r="Y33847" s="154"/>
      <c r="Z33847" s="154"/>
      <c r="AA33847" s="154"/>
      <c r="AB33847" s="169"/>
      <c r="AC33847" s="154"/>
      <c r="AD33847" s="158"/>
      <c r="AE33847" s="154"/>
      <c r="AF33847" s="154"/>
      <c r="AG33847" s="154"/>
      <c r="AH33847" s="154"/>
    </row>
    <row r="33848" spans="1:34">
      <c r="A33848" s="154"/>
      <c r="B33848" s="154"/>
      <c r="C33848" s="154"/>
      <c r="D33848" s="154"/>
      <c r="E33848" s="154"/>
      <c r="F33848" s="154"/>
      <c r="G33848" s="155"/>
      <c r="H33848" s="155"/>
      <c r="I33848" s="154"/>
      <c r="J33848" s="156"/>
      <c r="K33848" s="154"/>
      <c r="L33848" s="168"/>
      <c r="M33848" s="154"/>
      <c r="N33848" s="157"/>
      <c r="O33848" s="157"/>
      <c r="P33848" s="152"/>
      <c r="Q33848" s="154"/>
      <c r="R33848" s="154"/>
      <c r="S33848" s="154"/>
      <c r="T33848" s="154"/>
      <c r="U33848" s="154"/>
      <c r="V33848" s="154"/>
      <c r="W33848" s="154"/>
      <c r="X33848" s="154"/>
      <c r="Y33848" s="154"/>
      <c r="Z33848" s="154"/>
      <c r="AA33848" s="154"/>
      <c r="AB33848" s="169"/>
      <c r="AC33848" s="154"/>
      <c r="AD33848" s="158"/>
      <c r="AE33848" s="154"/>
      <c r="AF33848" s="154"/>
      <c r="AG33848" s="154"/>
      <c r="AH33848" s="154"/>
    </row>
    <row r="33849" spans="1:34">
      <c r="A33849" s="154"/>
      <c r="B33849" s="154"/>
      <c r="C33849" s="154"/>
      <c r="D33849" s="154"/>
      <c r="E33849" s="154"/>
      <c r="F33849" s="154"/>
      <c r="G33849" s="155"/>
      <c r="H33849" s="155"/>
      <c r="I33849" s="154"/>
      <c r="J33849" s="156"/>
      <c r="K33849" s="154"/>
      <c r="L33849" s="168"/>
      <c r="M33849" s="154"/>
      <c r="N33849" s="157"/>
      <c r="O33849" s="157"/>
      <c r="P33849" s="152"/>
      <c r="Q33849" s="154"/>
      <c r="R33849" s="154"/>
      <c r="S33849" s="154"/>
      <c r="T33849" s="154"/>
      <c r="U33849" s="154"/>
      <c r="V33849" s="154"/>
      <c r="W33849" s="154"/>
      <c r="X33849" s="154"/>
      <c r="Y33849" s="154"/>
      <c r="Z33849" s="154"/>
      <c r="AA33849" s="154"/>
      <c r="AB33849" s="169"/>
      <c r="AC33849" s="154"/>
      <c r="AD33849" s="158"/>
      <c r="AE33849" s="154"/>
      <c r="AF33849" s="154"/>
      <c r="AG33849" s="154"/>
      <c r="AH33849" s="154"/>
    </row>
    <row r="33850" spans="1:34">
      <c r="A33850" s="154"/>
      <c r="B33850" s="154"/>
      <c r="C33850" s="154"/>
      <c r="D33850" s="154"/>
      <c r="E33850" s="154"/>
      <c r="F33850" s="154"/>
      <c r="G33850" s="155"/>
      <c r="H33850" s="155"/>
      <c r="I33850" s="154"/>
      <c r="J33850" s="156"/>
      <c r="K33850" s="154"/>
      <c r="L33850" s="168"/>
      <c r="M33850" s="154"/>
      <c r="N33850" s="157"/>
      <c r="O33850" s="157"/>
      <c r="P33850" s="152"/>
      <c r="Q33850" s="154"/>
      <c r="R33850" s="154"/>
      <c r="S33850" s="154"/>
      <c r="T33850" s="154"/>
      <c r="U33850" s="154"/>
      <c r="V33850" s="154"/>
      <c r="W33850" s="154"/>
      <c r="X33850" s="154"/>
      <c r="Y33850" s="154"/>
      <c r="Z33850" s="154"/>
      <c r="AA33850" s="154"/>
      <c r="AB33850" s="169"/>
      <c r="AC33850" s="154"/>
      <c r="AD33850" s="158"/>
      <c r="AE33850" s="154"/>
      <c r="AF33850" s="154"/>
      <c r="AG33850" s="154"/>
      <c r="AH33850" s="154"/>
    </row>
    <row r="33851" spans="1:34">
      <c r="A33851" s="154"/>
      <c r="B33851" s="154"/>
      <c r="C33851" s="154"/>
      <c r="D33851" s="154"/>
      <c r="E33851" s="154"/>
      <c r="F33851" s="154"/>
      <c r="G33851" s="155"/>
      <c r="H33851" s="155"/>
      <c r="I33851" s="154"/>
      <c r="J33851" s="156"/>
      <c r="K33851" s="154"/>
      <c r="L33851" s="168"/>
      <c r="M33851" s="154"/>
      <c r="N33851" s="157"/>
      <c r="O33851" s="157"/>
      <c r="P33851" s="152"/>
      <c r="Q33851" s="154"/>
      <c r="R33851" s="154"/>
      <c r="S33851" s="154"/>
      <c r="T33851" s="154"/>
      <c r="U33851" s="154"/>
      <c r="V33851" s="154"/>
      <c r="W33851" s="154"/>
      <c r="X33851" s="154"/>
      <c r="Y33851" s="154"/>
      <c r="Z33851" s="154"/>
      <c r="AA33851" s="154"/>
      <c r="AB33851" s="169"/>
      <c r="AC33851" s="154"/>
      <c r="AD33851" s="158"/>
      <c r="AE33851" s="154"/>
      <c r="AF33851" s="154"/>
      <c r="AG33851" s="154"/>
      <c r="AH33851" s="154"/>
    </row>
    <row r="33852" spans="1:34">
      <c r="A33852" s="154"/>
      <c r="B33852" s="154"/>
      <c r="C33852" s="154"/>
      <c r="D33852" s="154"/>
      <c r="E33852" s="154"/>
      <c r="F33852" s="154"/>
      <c r="G33852" s="155"/>
      <c r="H33852" s="155"/>
      <c r="I33852" s="154"/>
      <c r="J33852" s="156"/>
      <c r="K33852" s="154"/>
      <c r="L33852" s="168"/>
      <c r="M33852" s="154"/>
      <c r="N33852" s="157"/>
      <c r="O33852" s="157"/>
      <c r="P33852" s="152"/>
      <c r="Q33852" s="154"/>
      <c r="R33852" s="154"/>
      <c r="S33852" s="154"/>
      <c r="T33852" s="154"/>
      <c r="U33852" s="154"/>
      <c r="V33852" s="154"/>
      <c r="W33852" s="154"/>
      <c r="X33852" s="154"/>
      <c r="Y33852" s="154"/>
      <c r="Z33852" s="154"/>
      <c r="AA33852" s="154"/>
      <c r="AB33852" s="169"/>
      <c r="AC33852" s="154"/>
      <c r="AD33852" s="158"/>
      <c r="AE33852" s="154"/>
      <c r="AF33852" s="154"/>
      <c r="AG33852" s="154"/>
      <c r="AH33852" s="154"/>
    </row>
    <row r="33853" spans="1:34">
      <c r="A33853" s="154"/>
      <c r="B33853" s="154"/>
      <c r="C33853" s="154"/>
      <c r="D33853" s="154"/>
      <c r="E33853" s="154"/>
      <c r="F33853" s="154"/>
      <c r="G33853" s="155"/>
      <c r="H33853" s="155"/>
      <c r="I33853" s="154"/>
      <c r="J33853" s="156"/>
      <c r="K33853" s="154"/>
      <c r="L33853" s="168"/>
      <c r="M33853" s="154"/>
      <c r="N33853" s="157"/>
      <c r="O33853" s="157"/>
      <c r="P33853" s="152"/>
      <c r="Q33853" s="154"/>
      <c r="R33853" s="154"/>
      <c r="S33853" s="154"/>
      <c r="T33853" s="154"/>
      <c r="U33853" s="154"/>
      <c r="V33853" s="154"/>
      <c r="W33853" s="154"/>
      <c r="X33853" s="154"/>
      <c r="Y33853" s="154"/>
      <c r="Z33853" s="154"/>
      <c r="AA33853" s="154"/>
      <c r="AB33853" s="169"/>
      <c r="AC33853" s="154"/>
      <c r="AD33853" s="158"/>
      <c r="AE33853" s="154"/>
      <c r="AF33853" s="154"/>
      <c r="AG33853" s="154"/>
      <c r="AH33853" s="154"/>
    </row>
    <row r="33854" spans="1:34">
      <c r="A33854" s="154"/>
      <c r="B33854" s="154"/>
      <c r="C33854" s="154"/>
      <c r="D33854" s="154"/>
      <c r="E33854" s="154"/>
      <c r="F33854" s="154"/>
      <c r="G33854" s="155"/>
      <c r="H33854" s="155"/>
      <c r="I33854" s="154"/>
      <c r="J33854" s="156"/>
      <c r="K33854" s="154"/>
      <c r="L33854" s="168"/>
      <c r="M33854" s="154"/>
      <c r="N33854" s="157"/>
      <c r="O33854" s="157"/>
      <c r="P33854" s="152"/>
      <c r="Q33854" s="154"/>
      <c r="R33854" s="154"/>
      <c r="S33854" s="154"/>
      <c r="T33854" s="154"/>
      <c r="U33854" s="154"/>
      <c r="V33854" s="154"/>
      <c r="W33854" s="154"/>
      <c r="X33854" s="154"/>
      <c r="Y33854" s="154"/>
      <c r="Z33854" s="154"/>
      <c r="AA33854" s="154"/>
      <c r="AB33854" s="169"/>
      <c r="AC33854" s="154"/>
      <c r="AD33854" s="158"/>
      <c r="AE33854" s="154"/>
      <c r="AF33854" s="154"/>
      <c r="AG33854" s="154"/>
      <c r="AH33854" s="154"/>
    </row>
    <row r="33855" spans="1:34">
      <c r="A33855" s="154"/>
      <c r="B33855" s="154"/>
      <c r="C33855" s="154"/>
      <c r="D33855" s="154"/>
      <c r="E33855" s="154"/>
      <c r="F33855" s="154"/>
      <c r="G33855" s="155"/>
      <c r="H33855" s="155"/>
      <c r="I33855" s="154"/>
      <c r="J33855" s="156"/>
      <c r="K33855" s="154"/>
      <c r="L33855" s="168"/>
      <c r="M33855" s="154"/>
      <c r="N33855" s="157"/>
      <c r="O33855" s="157"/>
      <c r="P33855" s="152"/>
      <c r="Q33855" s="154"/>
      <c r="R33855" s="154"/>
      <c r="S33855" s="154"/>
      <c r="T33855" s="154"/>
      <c r="U33855" s="154"/>
      <c r="V33855" s="154"/>
      <c r="W33855" s="154"/>
      <c r="X33855" s="154"/>
      <c r="Y33855" s="154"/>
      <c r="Z33855" s="154"/>
      <c r="AA33855" s="154"/>
      <c r="AB33855" s="169"/>
      <c r="AC33855" s="154"/>
      <c r="AD33855" s="158"/>
      <c r="AE33855" s="154"/>
      <c r="AF33855" s="154"/>
      <c r="AG33855" s="154"/>
      <c r="AH33855" s="154"/>
    </row>
    <row r="33856" spans="1:34">
      <c r="A33856" s="154"/>
      <c r="B33856" s="154"/>
      <c r="C33856" s="154"/>
      <c r="D33856" s="154"/>
      <c r="E33856" s="154"/>
      <c r="F33856" s="154"/>
      <c r="G33856" s="155"/>
      <c r="H33856" s="155"/>
      <c r="I33856" s="154"/>
      <c r="J33856" s="156"/>
      <c r="K33856" s="154"/>
      <c r="L33856" s="168"/>
      <c r="M33856" s="154"/>
      <c r="N33856" s="157"/>
      <c r="O33856" s="157"/>
      <c r="P33856" s="152"/>
      <c r="Q33856" s="154"/>
      <c r="R33856" s="170"/>
      <c r="S33856" s="154"/>
      <c r="T33856" s="154"/>
      <c r="U33856" s="154"/>
      <c r="V33856" s="154"/>
      <c r="W33856" s="154"/>
      <c r="X33856" s="154"/>
      <c r="Y33856" s="154"/>
      <c r="Z33856" s="154"/>
      <c r="AA33856" s="154"/>
      <c r="AB33856" s="169"/>
      <c r="AC33856" s="154"/>
      <c r="AD33856" s="158"/>
      <c r="AE33856" s="154"/>
      <c r="AF33856" s="154"/>
      <c r="AG33856" s="154"/>
      <c r="AH33856" s="154"/>
    </row>
    <row r="33857" spans="1:34">
      <c r="A33857" s="154"/>
      <c r="B33857" s="154"/>
      <c r="C33857" s="154"/>
      <c r="D33857" s="154"/>
      <c r="E33857" s="154"/>
      <c r="F33857" s="154"/>
      <c r="G33857" s="155"/>
      <c r="H33857" s="155"/>
      <c r="I33857" s="154"/>
      <c r="J33857" s="156"/>
      <c r="K33857" s="154"/>
      <c r="L33857" s="168"/>
      <c r="M33857" s="154"/>
      <c r="N33857" s="157"/>
      <c r="O33857" s="157"/>
      <c r="P33857" s="152"/>
      <c r="Q33857" s="154"/>
      <c r="R33857" s="154"/>
      <c r="S33857" s="154"/>
      <c r="T33857" s="154"/>
      <c r="U33857" s="154"/>
      <c r="V33857" s="154"/>
      <c r="W33857" s="154"/>
      <c r="X33857" s="154"/>
      <c r="Y33857" s="154"/>
      <c r="Z33857" s="154"/>
      <c r="AA33857" s="154"/>
      <c r="AB33857" s="169"/>
      <c r="AC33857" s="154"/>
      <c r="AD33857" s="158"/>
      <c r="AE33857" s="154"/>
      <c r="AF33857" s="154"/>
      <c r="AG33857" s="154"/>
      <c r="AH33857" s="154"/>
    </row>
    <row r="33858" spans="1:34">
      <c r="A33858" s="154"/>
      <c r="B33858" s="154"/>
      <c r="C33858" s="154"/>
      <c r="D33858" s="154"/>
      <c r="E33858" s="154"/>
      <c r="F33858" s="154"/>
      <c r="G33858" s="155"/>
      <c r="H33858" s="155"/>
      <c r="I33858" s="154"/>
      <c r="J33858" s="156"/>
      <c r="K33858" s="154"/>
      <c r="L33858" s="168"/>
      <c r="M33858" s="154"/>
      <c r="N33858" s="157"/>
      <c r="O33858" s="157"/>
      <c r="P33858" s="152"/>
      <c r="Q33858" s="154"/>
      <c r="R33858" s="154"/>
      <c r="S33858" s="154"/>
      <c r="T33858" s="154"/>
      <c r="U33858" s="154"/>
      <c r="V33858" s="154"/>
      <c r="W33858" s="154"/>
      <c r="X33858" s="154"/>
      <c r="Y33858" s="154"/>
      <c r="Z33858" s="154"/>
      <c r="AA33858" s="154"/>
      <c r="AB33858" s="169"/>
      <c r="AC33858" s="154"/>
      <c r="AD33858" s="158"/>
      <c r="AE33858" s="154"/>
      <c r="AF33858" s="154"/>
      <c r="AG33858" s="154"/>
      <c r="AH33858" s="154"/>
    </row>
    <row r="33859" spans="1:34">
      <c r="A33859" s="154"/>
      <c r="B33859" s="154"/>
      <c r="C33859" s="154"/>
      <c r="D33859" s="154"/>
      <c r="E33859" s="154"/>
      <c r="F33859" s="154"/>
      <c r="G33859" s="155"/>
      <c r="H33859" s="155"/>
      <c r="I33859" s="154"/>
      <c r="J33859" s="156"/>
      <c r="K33859" s="154"/>
      <c r="L33859" s="168"/>
      <c r="M33859" s="154"/>
      <c r="N33859" s="157"/>
      <c r="O33859" s="157"/>
      <c r="P33859" s="152"/>
      <c r="Q33859" s="154"/>
      <c r="R33859" s="154"/>
      <c r="S33859" s="154"/>
      <c r="T33859" s="154"/>
      <c r="U33859" s="154"/>
      <c r="V33859" s="154"/>
      <c r="W33859" s="154"/>
      <c r="X33859" s="154"/>
      <c r="Y33859" s="154"/>
      <c r="Z33859" s="154"/>
      <c r="AA33859" s="154"/>
      <c r="AB33859" s="169"/>
      <c r="AC33859" s="154"/>
      <c r="AD33859" s="158"/>
      <c r="AE33859" s="154"/>
      <c r="AF33859" s="154"/>
      <c r="AG33859" s="154"/>
      <c r="AH33859" s="154"/>
    </row>
    <row r="33860" spans="1:34">
      <c r="A33860" s="154"/>
      <c r="B33860" s="154"/>
      <c r="C33860" s="154"/>
      <c r="D33860" s="154"/>
      <c r="E33860" s="154"/>
      <c r="F33860" s="154"/>
      <c r="G33860" s="155"/>
      <c r="H33860" s="155"/>
      <c r="I33860" s="154"/>
      <c r="J33860" s="156"/>
      <c r="K33860" s="154"/>
      <c r="L33860" s="168"/>
      <c r="M33860" s="154"/>
      <c r="N33860" s="157"/>
      <c r="O33860" s="157"/>
      <c r="P33860" s="152"/>
      <c r="Q33860" s="154"/>
      <c r="R33860" s="154"/>
      <c r="S33860" s="154"/>
      <c r="T33860" s="154"/>
      <c r="U33860" s="154"/>
      <c r="V33860" s="154"/>
      <c r="W33860" s="154"/>
      <c r="X33860" s="154"/>
      <c r="Y33860" s="154"/>
      <c r="Z33860" s="154"/>
      <c r="AA33860" s="154"/>
      <c r="AB33860" s="169"/>
      <c r="AC33860" s="154"/>
      <c r="AD33860" s="158"/>
      <c r="AE33860" s="154"/>
      <c r="AF33860" s="154"/>
      <c r="AG33860" s="154"/>
      <c r="AH33860" s="154"/>
    </row>
    <row r="33861" spans="1:34">
      <c r="A33861" s="154"/>
      <c r="B33861" s="154"/>
      <c r="C33861" s="154"/>
      <c r="D33861" s="154"/>
      <c r="E33861" s="154"/>
      <c r="F33861" s="154"/>
      <c r="G33861" s="155"/>
      <c r="H33861" s="155"/>
      <c r="I33861" s="154"/>
      <c r="J33861" s="156"/>
      <c r="K33861" s="154"/>
      <c r="L33861" s="168"/>
      <c r="M33861" s="154"/>
      <c r="N33861" s="157"/>
      <c r="O33861" s="157"/>
      <c r="P33861" s="152"/>
      <c r="Q33861" s="154"/>
      <c r="R33861" s="154"/>
      <c r="S33861" s="154"/>
      <c r="T33861" s="154"/>
      <c r="U33861" s="154"/>
      <c r="V33861" s="154"/>
      <c r="W33861" s="154"/>
      <c r="X33861" s="154"/>
      <c r="Y33861" s="154"/>
      <c r="Z33861" s="154"/>
      <c r="AA33861" s="154"/>
      <c r="AB33861" s="169"/>
      <c r="AC33861" s="154"/>
      <c r="AD33861" s="158"/>
      <c r="AE33861" s="154"/>
      <c r="AF33861" s="154"/>
      <c r="AG33861" s="154"/>
      <c r="AH33861" s="154"/>
    </row>
    <row r="33862" spans="1:34">
      <c r="A33862" s="154"/>
      <c r="B33862" s="154"/>
      <c r="C33862" s="154"/>
      <c r="D33862" s="154"/>
      <c r="E33862" s="154"/>
      <c r="F33862" s="154"/>
      <c r="G33862" s="155"/>
      <c r="H33862" s="155"/>
      <c r="I33862" s="154"/>
      <c r="J33862" s="156"/>
      <c r="K33862" s="154"/>
      <c r="L33862" s="168"/>
      <c r="M33862" s="154"/>
      <c r="N33862" s="157"/>
      <c r="O33862" s="157"/>
      <c r="P33862" s="152"/>
      <c r="Q33862" s="154"/>
      <c r="R33862" s="154"/>
      <c r="S33862" s="154"/>
      <c r="T33862" s="154"/>
      <c r="U33862" s="154"/>
      <c r="V33862" s="154"/>
      <c r="W33862" s="154"/>
      <c r="X33862" s="154"/>
      <c r="Y33862" s="154"/>
      <c r="Z33862" s="154"/>
      <c r="AA33862" s="154"/>
      <c r="AB33862" s="169"/>
      <c r="AC33862" s="154"/>
      <c r="AD33862" s="158"/>
      <c r="AE33862" s="154"/>
      <c r="AF33862" s="154"/>
      <c r="AG33862" s="154"/>
      <c r="AH33862" s="154"/>
    </row>
    <row r="33863" spans="1:34">
      <c r="A33863" s="154"/>
      <c r="B33863" s="154"/>
      <c r="C33863" s="154"/>
      <c r="D33863" s="154"/>
      <c r="E33863" s="154"/>
      <c r="F33863" s="154"/>
      <c r="G33863" s="155"/>
      <c r="H33863" s="155"/>
      <c r="I33863" s="154"/>
      <c r="J33863" s="156"/>
      <c r="K33863" s="154"/>
      <c r="L33863" s="168"/>
      <c r="M33863" s="154"/>
      <c r="N33863" s="157"/>
      <c r="O33863" s="157"/>
      <c r="P33863" s="152"/>
      <c r="Q33863" s="154"/>
      <c r="R33863" s="154"/>
      <c r="S33863" s="154"/>
      <c r="T33863" s="154"/>
      <c r="U33863" s="154"/>
      <c r="V33863" s="154"/>
      <c r="W33863" s="154"/>
      <c r="X33863" s="154"/>
      <c r="Y33863" s="154"/>
      <c r="Z33863" s="154"/>
      <c r="AA33863" s="154"/>
      <c r="AB33863" s="169"/>
      <c r="AC33863" s="154"/>
      <c r="AD33863" s="158"/>
      <c r="AE33863" s="154"/>
      <c r="AF33863" s="154"/>
      <c r="AG33863" s="154"/>
      <c r="AH33863" s="154"/>
    </row>
    <row r="33864" spans="1:34">
      <c r="A33864" s="154"/>
      <c r="B33864" s="154"/>
      <c r="C33864" s="154"/>
      <c r="D33864" s="154"/>
      <c r="E33864" s="154"/>
      <c r="F33864" s="154"/>
      <c r="G33864" s="155"/>
      <c r="H33864" s="155"/>
      <c r="I33864" s="154"/>
      <c r="J33864" s="156"/>
      <c r="K33864" s="154"/>
      <c r="L33864" s="168"/>
      <c r="M33864" s="154"/>
      <c r="N33864" s="157"/>
      <c r="O33864" s="157"/>
      <c r="P33864" s="152"/>
      <c r="Q33864" s="154"/>
      <c r="R33864" s="154"/>
      <c r="S33864" s="154"/>
      <c r="T33864" s="154"/>
      <c r="U33864" s="154"/>
      <c r="V33864" s="154"/>
      <c r="W33864" s="154"/>
      <c r="X33864" s="154"/>
      <c r="Y33864" s="154"/>
      <c r="Z33864" s="154"/>
      <c r="AA33864" s="154"/>
      <c r="AB33864" s="169"/>
      <c r="AC33864" s="154"/>
      <c r="AD33864" s="158"/>
      <c r="AE33864" s="154"/>
      <c r="AF33864" s="154"/>
      <c r="AG33864" s="154"/>
      <c r="AH33864" s="154"/>
    </row>
    <row r="33865" spans="1:34">
      <c r="A33865" s="154"/>
      <c r="B33865" s="154"/>
      <c r="C33865" s="154"/>
      <c r="D33865" s="154"/>
      <c r="E33865" s="154"/>
      <c r="F33865" s="154"/>
      <c r="G33865" s="155"/>
      <c r="H33865" s="155"/>
      <c r="I33865" s="154"/>
      <c r="J33865" s="156"/>
      <c r="K33865" s="154"/>
      <c r="L33865" s="168"/>
      <c r="M33865" s="154"/>
      <c r="N33865" s="157"/>
      <c r="O33865" s="157"/>
      <c r="P33865" s="152"/>
      <c r="Q33865" s="154"/>
      <c r="R33865" s="154"/>
      <c r="S33865" s="154"/>
      <c r="T33865" s="154"/>
      <c r="U33865" s="154"/>
      <c r="V33865" s="154"/>
      <c r="W33865" s="154"/>
      <c r="X33865" s="154"/>
      <c r="Y33865" s="154"/>
      <c r="Z33865" s="154"/>
      <c r="AA33865" s="154"/>
      <c r="AB33865" s="169"/>
      <c r="AC33865" s="154"/>
      <c r="AD33865" s="158"/>
      <c r="AE33865" s="154"/>
      <c r="AF33865" s="154"/>
      <c r="AG33865" s="154"/>
      <c r="AH33865" s="154"/>
    </row>
    <row r="33866" spans="1:34">
      <c r="A33866" s="154"/>
      <c r="B33866" s="154"/>
      <c r="C33866" s="154"/>
      <c r="D33866" s="154"/>
      <c r="E33866" s="154"/>
      <c r="F33866" s="154"/>
      <c r="G33866" s="155"/>
      <c r="H33866" s="155"/>
      <c r="I33866" s="154"/>
      <c r="J33866" s="156"/>
      <c r="K33866" s="154"/>
      <c r="L33866" s="168"/>
      <c r="M33866" s="154"/>
      <c r="N33866" s="157"/>
      <c r="O33866" s="157"/>
      <c r="P33866" s="152"/>
      <c r="Q33866" s="154"/>
      <c r="R33866" s="154"/>
      <c r="S33866" s="154"/>
      <c r="T33866" s="154"/>
      <c r="U33866" s="154"/>
      <c r="V33866" s="154"/>
      <c r="W33866" s="154"/>
      <c r="X33866" s="154"/>
      <c r="Y33866" s="154"/>
      <c r="Z33866" s="154"/>
      <c r="AA33866" s="154"/>
      <c r="AB33866" s="169"/>
      <c r="AC33866" s="154"/>
      <c r="AD33866" s="158"/>
      <c r="AE33866" s="154"/>
      <c r="AF33866" s="154"/>
      <c r="AG33866" s="154"/>
      <c r="AH33866" s="154"/>
    </row>
    <row r="33867" spans="1:34">
      <c r="A33867" s="154"/>
      <c r="B33867" s="154"/>
      <c r="C33867" s="154"/>
      <c r="D33867" s="154"/>
      <c r="E33867" s="154"/>
      <c r="F33867" s="154"/>
      <c r="G33867" s="155"/>
      <c r="H33867" s="155"/>
      <c r="I33867" s="154"/>
      <c r="J33867" s="156"/>
      <c r="K33867" s="154"/>
      <c r="L33867" s="168"/>
      <c r="M33867" s="154"/>
      <c r="N33867" s="157"/>
      <c r="O33867" s="157"/>
      <c r="P33867" s="152"/>
      <c r="Q33867" s="154"/>
      <c r="R33867" s="154"/>
      <c r="S33867" s="154"/>
      <c r="T33867" s="154"/>
      <c r="U33867" s="154"/>
      <c r="V33867" s="154"/>
      <c r="W33867" s="154"/>
      <c r="X33867" s="154"/>
      <c r="Y33867" s="154"/>
      <c r="Z33867" s="154"/>
      <c r="AA33867" s="154"/>
      <c r="AB33867" s="169"/>
      <c r="AC33867" s="154"/>
      <c r="AD33867" s="158"/>
      <c r="AE33867" s="154"/>
      <c r="AF33867" s="154"/>
      <c r="AG33867" s="154"/>
      <c r="AH33867" s="154"/>
    </row>
    <row r="33868" spans="1:34">
      <c r="A33868" s="154"/>
      <c r="B33868" s="154"/>
      <c r="C33868" s="154"/>
      <c r="D33868" s="154"/>
      <c r="E33868" s="159"/>
      <c r="F33868" s="154"/>
      <c r="G33868" s="155"/>
      <c r="H33868" s="155"/>
      <c r="I33868" s="154"/>
      <c r="J33868" s="156"/>
      <c r="K33868" s="154"/>
      <c r="L33868" s="168"/>
      <c r="M33868" s="154"/>
      <c r="N33868" s="157"/>
      <c r="O33868" s="157"/>
      <c r="P33868" s="152"/>
      <c r="Q33868" s="154"/>
      <c r="R33868" s="154"/>
      <c r="S33868" s="154"/>
      <c r="T33868" s="154"/>
      <c r="U33868" s="154"/>
      <c r="V33868" s="154"/>
      <c r="W33868" s="154"/>
      <c r="X33868" s="154"/>
      <c r="Y33868" s="154"/>
      <c r="Z33868" s="154"/>
      <c r="AA33868" s="154"/>
      <c r="AB33868" s="169"/>
      <c r="AC33868" s="154"/>
      <c r="AD33868" s="158"/>
      <c r="AE33868" s="154"/>
      <c r="AF33868" s="154"/>
      <c r="AG33868" s="154"/>
      <c r="AH33868" s="154"/>
    </row>
    <row r="33869" spans="1:34">
      <c r="A33869" s="154"/>
      <c r="B33869" s="154"/>
      <c r="C33869" s="154"/>
      <c r="D33869" s="154"/>
      <c r="E33869" s="159"/>
      <c r="F33869" s="154"/>
      <c r="G33869" s="155"/>
      <c r="H33869" s="155"/>
      <c r="I33869" s="154"/>
      <c r="J33869" s="156"/>
      <c r="K33869" s="154"/>
      <c r="L33869" s="168"/>
      <c r="M33869" s="154"/>
      <c r="N33869" s="157"/>
      <c r="O33869" s="157"/>
      <c r="P33869" s="152"/>
      <c r="Q33869" s="154"/>
      <c r="R33869" s="154"/>
      <c r="S33869" s="154"/>
      <c r="T33869" s="154"/>
      <c r="U33869" s="154"/>
      <c r="V33869" s="154"/>
      <c r="W33869" s="154"/>
      <c r="X33869" s="154"/>
      <c r="Y33869" s="154"/>
      <c r="Z33869" s="154"/>
      <c r="AA33869" s="154"/>
      <c r="AB33869" s="169"/>
      <c r="AC33869" s="154"/>
      <c r="AD33869" s="158"/>
      <c r="AE33869" s="154"/>
      <c r="AF33869" s="154"/>
      <c r="AG33869" s="154"/>
      <c r="AH33869" s="154"/>
    </row>
    <row r="33870" spans="1:34">
      <c r="A33870" s="154"/>
      <c r="B33870" s="154"/>
      <c r="C33870" s="154"/>
      <c r="D33870" s="154"/>
      <c r="E33870" s="159"/>
      <c r="F33870" s="154"/>
      <c r="G33870" s="155"/>
      <c r="H33870" s="155"/>
      <c r="I33870" s="154"/>
      <c r="J33870" s="156"/>
      <c r="K33870" s="154"/>
      <c r="L33870" s="168"/>
      <c r="M33870" s="154"/>
      <c r="N33870" s="157"/>
      <c r="O33870" s="157"/>
      <c r="P33870" s="152"/>
      <c r="Q33870" s="154"/>
      <c r="R33870" s="154"/>
      <c r="S33870" s="154"/>
      <c r="T33870" s="154"/>
      <c r="U33870" s="154"/>
      <c r="V33870" s="154"/>
      <c r="W33870" s="154"/>
      <c r="X33870" s="154"/>
      <c r="Y33870" s="154"/>
      <c r="Z33870" s="154"/>
      <c r="AA33870" s="154"/>
      <c r="AB33870" s="169"/>
      <c r="AC33870" s="154"/>
      <c r="AD33870" s="158"/>
      <c r="AE33870" s="154"/>
      <c r="AF33870" s="154"/>
      <c r="AG33870" s="154"/>
      <c r="AH33870" s="154"/>
    </row>
    <row r="33871" spans="1:34">
      <c r="A33871" s="154"/>
      <c r="B33871" s="154"/>
      <c r="C33871" s="154"/>
      <c r="D33871" s="154"/>
      <c r="E33871" s="159"/>
      <c r="F33871" s="154"/>
      <c r="G33871" s="155"/>
      <c r="H33871" s="155"/>
      <c r="I33871" s="154"/>
      <c r="J33871" s="156"/>
      <c r="K33871" s="154"/>
      <c r="L33871" s="168"/>
      <c r="M33871" s="154"/>
      <c r="N33871" s="157"/>
      <c r="O33871" s="157"/>
      <c r="P33871" s="152"/>
      <c r="Q33871" s="154"/>
      <c r="R33871" s="154"/>
      <c r="S33871" s="154"/>
      <c r="T33871" s="154"/>
      <c r="U33871" s="154"/>
      <c r="V33871" s="154"/>
      <c r="W33871" s="154"/>
      <c r="X33871" s="154"/>
      <c r="Y33871" s="154"/>
      <c r="Z33871" s="154"/>
      <c r="AA33871" s="154"/>
      <c r="AB33871" s="169"/>
      <c r="AC33871" s="154"/>
      <c r="AD33871" s="158"/>
      <c r="AE33871" s="154"/>
      <c r="AF33871" s="154"/>
      <c r="AG33871" s="154"/>
      <c r="AH33871" s="154"/>
    </row>
    <row r="33872" spans="1:34">
      <c r="A33872" s="154"/>
      <c r="B33872" s="154"/>
      <c r="C33872" s="154"/>
      <c r="D33872" s="154"/>
      <c r="E33872" s="159"/>
      <c r="F33872" s="154"/>
      <c r="G33872" s="155"/>
      <c r="H33872" s="155"/>
      <c r="I33872" s="154"/>
      <c r="J33872" s="156"/>
      <c r="K33872" s="154"/>
      <c r="L33872" s="168"/>
      <c r="M33872" s="154"/>
      <c r="N33872" s="157"/>
      <c r="O33872" s="157"/>
      <c r="P33872" s="152"/>
      <c r="Q33872" s="154"/>
      <c r="R33872" s="154"/>
      <c r="S33872" s="154"/>
      <c r="T33872" s="154"/>
      <c r="U33872" s="154"/>
      <c r="V33872" s="154"/>
      <c r="W33872" s="154"/>
      <c r="X33872" s="154"/>
      <c r="Y33872" s="154"/>
      <c r="Z33872" s="154"/>
      <c r="AA33872" s="154"/>
      <c r="AB33872" s="169"/>
      <c r="AC33872" s="154"/>
      <c r="AD33872" s="158"/>
      <c r="AE33872" s="154"/>
      <c r="AF33872" s="154"/>
      <c r="AG33872" s="154"/>
      <c r="AH33872" s="154"/>
    </row>
    <row r="33873" spans="1:34">
      <c r="A33873" s="154"/>
      <c r="B33873" s="154"/>
      <c r="C33873" s="154"/>
      <c r="D33873" s="154"/>
      <c r="E33873" s="159"/>
      <c r="F33873" s="154"/>
      <c r="G33873" s="155"/>
      <c r="H33873" s="155"/>
      <c r="I33873" s="154"/>
      <c r="J33873" s="156"/>
      <c r="K33873" s="154"/>
      <c r="L33873" s="168"/>
      <c r="M33873" s="154"/>
      <c r="N33873" s="157"/>
      <c r="O33873" s="157"/>
      <c r="P33873" s="152"/>
      <c r="Q33873" s="154"/>
      <c r="R33873" s="154"/>
      <c r="S33873" s="154"/>
      <c r="T33873" s="154"/>
      <c r="U33873" s="154"/>
      <c r="V33873" s="154"/>
      <c r="W33873" s="154"/>
      <c r="X33873" s="154"/>
      <c r="Y33873" s="154"/>
      <c r="Z33873" s="154"/>
      <c r="AA33873" s="154"/>
      <c r="AB33873" s="169"/>
      <c r="AC33873" s="154"/>
      <c r="AD33873" s="158"/>
      <c r="AE33873" s="154"/>
      <c r="AF33873" s="154"/>
      <c r="AG33873" s="154"/>
      <c r="AH33873" s="154"/>
    </row>
    <row r="33874" spans="1:34">
      <c r="A33874" s="154"/>
      <c r="B33874" s="154"/>
      <c r="C33874" s="154"/>
      <c r="D33874" s="154"/>
      <c r="E33874" s="154"/>
      <c r="F33874" s="154"/>
      <c r="G33874" s="155"/>
      <c r="H33874" s="155"/>
      <c r="I33874" s="154"/>
      <c r="J33874" s="156"/>
      <c r="K33874" s="154"/>
      <c r="L33874" s="168"/>
      <c r="M33874" s="154"/>
      <c r="N33874" s="157"/>
      <c r="O33874" s="157"/>
      <c r="P33874" s="152"/>
      <c r="Q33874" s="154"/>
      <c r="R33874" s="154"/>
      <c r="S33874" s="154"/>
      <c r="T33874" s="154"/>
      <c r="U33874" s="154"/>
      <c r="V33874" s="154"/>
      <c r="W33874" s="154"/>
      <c r="X33874" s="154"/>
      <c r="Y33874" s="154"/>
      <c r="Z33874" s="154"/>
      <c r="AA33874" s="154"/>
      <c r="AB33874" s="169"/>
      <c r="AC33874" s="154"/>
      <c r="AD33874" s="158"/>
      <c r="AE33874" s="154"/>
      <c r="AF33874" s="154"/>
      <c r="AG33874" s="154"/>
      <c r="AH33874" s="154"/>
    </row>
    <row r="33875" spans="1:34">
      <c r="A33875" s="154"/>
      <c r="B33875" s="154"/>
      <c r="C33875" s="154"/>
      <c r="D33875" s="154"/>
      <c r="E33875" s="154"/>
      <c r="F33875" s="154"/>
      <c r="G33875" s="155"/>
      <c r="H33875" s="155"/>
      <c r="I33875" s="154"/>
      <c r="J33875" s="156"/>
      <c r="K33875" s="154"/>
      <c r="L33875" s="168"/>
      <c r="M33875" s="154"/>
      <c r="N33875" s="157"/>
      <c r="O33875" s="157"/>
      <c r="P33875" s="152"/>
      <c r="Q33875" s="154"/>
      <c r="R33875" s="154"/>
      <c r="S33875" s="154"/>
      <c r="T33875" s="154"/>
      <c r="U33875" s="154"/>
      <c r="V33875" s="154"/>
      <c r="W33875" s="154"/>
      <c r="X33875" s="154"/>
      <c r="Y33875" s="154"/>
      <c r="Z33875" s="154"/>
      <c r="AA33875" s="154"/>
      <c r="AB33875" s="169"/>
      <c r="AC33875" s="154"/>
      <c r="AD33875" s="158"/>
      <c r="AE33875" s="154"/>
      <c r="AF33875" s="154"/>
      <c r="AG33875" s="154"/>
      <c r="AH33875" s="154"/>
    </row>
    <row r="33876" spans="1:34">
      <c r="A33876" s="154"/>
      <c r="B33876" s="154"/>
      <c r="C33876" s="154"/>
      <c r="D33876" s="154"/>
      <c r="E33876" s="154"/>
      <c r="F33876" s="154"/>
      <c r="G33876" s="155"/>
      <c r="H33876" s="155"/>
      <c r="I33876" s="154"/>
      <c r="J33876" s="156"/>
      <c r="K33876" s="154"/>
      <c r="L33876" s="168"/>
      <c r="M33876" s="154"/>
      <c r="N33876" s="157"/>
      <c r="O33876" s="157"/>
      <c r="P33876" s="152"/>
      <c r="Q33876" s="154"/>
      <c r="R33876" s="154"/>
      <c r="S33876" s="154"/>
      <c r="T33876" s="154"/>
      <c r="U33876" s="154"/>
      <c r="V33876" s="154"/>
      <c r="W33876" s="154"/>
      <c r="X33876" s="154"/>
      <c r="Y33876" s="154"/>
      <c r="Z33876" s="154"/>
      <c r="AA33876" s="154"/>
      <c r="AB33876" s="169"/>
      <c r="AC33876" s="154"/>
      <c r="AD33876" s="158"/>
      <c r="AE33876" s="154"/>
      <c r="AF33876" s="154"/>
      <c r="AG33876" s="154"/>
      <c r="AH33876" s="154"/>
    </row>
    <row r="33877" spans="1:34">
      <c r="A33877" s="154"/>
      <c r="B33877" s="154"/>
      <c r="C33877" s="154"/>
      <c r="D33877" s="154"/>
      <c r="E33877" s="154"/>
      <c r="F33877" s="154"/>
      <c r="G33877" s="155"/>
      <c r="H33877" s="155"/>
      <c r="I33877" s="154"/>
      <c r="J33877" s="156"/>
      <c r="K33877" s="154"/>
      <c r="L33877" s="168"/>
      <c r="M33877" s="154"/>
      <c r="N33877" s="157"/>
      <c r="O33877" s="157"/>
      <c r="P33877" s="152"/>
      <c r="Q33877" s="154"/>
      <c r="R33877" s="154"/>
      <c r="S33877" s="154"/>
      <c r="T33877" s="154"/>
      <c r="U33877" s="154"/>
      <c r="V33877" s="154"/>
      <c r="W33877" s="154"/>
      <c r="X33877" s="154"/>
      <c r="Y33877" s="154"/>
      <c r="Z33877" s="154"/>
      <c r="AA33877" s="154"/>
      <c r="AB33877" s="169"/>
      <c r="AC33877" s="154"/>
      <c r="AD33877" s="158"/>
      <c r="AE33877" s="154"/>
      <c r="AF33877" s="154"/>
      <c r="AG33877" s="154"/>
      <c r="AH33877" s="154"/>
    </row>
    <row r="33878" spans="1:34">
      <c r="A33878" s="154"/>
      <c r="B33878" s="154"/>
      <c r="C33878" s="154"/>
      <c r="D33878" s="154"/>
      <c r="E33878" s="154"/>
      <c r="F33878" s="154"/>
      <c r="G33878" s="155"/>
      <c r="H33878" s="155"/>
      <c r="I33878" s="154"/>
      <c r="J33878" s="156"/>
      <c r="K33878" s="154"/>
      <c r="L33878" s="168"/>
      <c r="M33878" s="154"/>
      <c r="N33878" s="157"/>
      <c r="O33878" s="157"/>
      <c r="P33878" s="152"/>
      <c r="Q33878" s="154"/>
      <c r="R33878" s="154"/>
      <c r="S33878" s="154"/>
      <c r="T33878" s="154"/>
      <c r="U33878" s="154"/>
      <c r="V33878" s="154"/>
      <c r="W33878" s="154"/>
      <c r="X33878" s="154"/>
      <c r="Y33878" s="154"/>
      <c r="Z33878" s="154"/>
      <c r="AA33878" s="154"/>
      <c r="AB33878" s="169"/>
      <c r="AC33878" s="154"/>
      <c r="AD33878" s="158"/>
      <c r="AE33878" s="154"/>
      <c r="AF33878" s="154"/>
      <c r="AG33878" s="154"/>
      <c r="AH33878" s="154"/>
    </row>
    <row r="33879" spans="1:34">
      <c r="J33879" s="161"/>
      <c r="L33879" s="162"/>
      <c r="P33879" s="152"/>
      <c r="AB33879" s="164"/>
    </row>
    <row r="33880" spans="1:34">
      <c r="J33880" s="161"/>
      <c r="L33880" s="162"/>
      <c r="P33880" s="152"/>
      <c r="AB33880" s="164"/>
    </row>
    <row r="33881" spans="1:34">
      <c r="J33881" s="161"/>
      <c r="L33881" s="162"/>
      <c r="P33881" s="152"/>
      <c r="AB33881" s="164"/>
    </row>
    <row r="33882" spans="1:34">
      <c r="J33882" s="161"/>
      <c r="L33882" s="162"/>
      <c r="P33882" s="152"/>
      <c r="AB33882" s="164"/>
    </row>
    <row r="33883" spans="1:34">
      <c r="J33883" s="161"/>
      <c r="L33883" s="162"/>
      <c r="P33883" s="152"/>
      <c r="AB33883" s="164"/>
    </row>
    <row r="33884" spans="1:34">
      <c r="J33884" s="161"/>
      <c r="L33884" s="162"/>
      <c r="P33884" s="152"/>
      <c r="AB33884" s="164"/>
    </row>
    <row r="33885" spans="1:34">
      <c r="J33885" s="161"/>
      <c r="L33885" s="162"/>
      <c r="P33885" s="152"/>
      <c r="AB33885" s="164"/>
    </row>
    <row r="33886" spans="1:34">
      <c r="J33886" s="161"/>
      <c r="L33886" s="162"/>
      <c r="P33886" s="152"/>
      <c r="AB33886" s="164"/>
    </row>
    <row r="33887" spans="1:34">
      <c r="J33887" s="161"/>
      <c r="L33887" s="162"/>
      <c r="P33887" s="152"/>
      <c r="AB33887" s="164"/>
    </row>
    <row r="33888" spans="1:34">
      <c r="J33888" s="161"/>
      <c r="L33888" s="162"/>
      <c r="P33888" s="152"/>
      <c r="AB33888" s="164"/>
    </row>
    <row r="33889" spans="1:34">
      <c r="J33889" s="161"/>
      <c r="L33889" s="162"/>
      <c r="P33889" s="152"/>
      <c r="AB33889" s="164"/>
    </row>
    <row r="33890" spans="1:34">
      <c r="J33890" s="161"/>
      <c r="L33890" s="162"/>
      <c r="P33890" s="152"/>
      <c r="AB33890" s="164"/>
    </row>
    <row r="33891" spans="1:34">
      <c r="J33891" s="161"/>
      <c r="L33891" s="162"/>
      <c r="P33891" s="152"/>
      <c r="AB33891" s="164"/>
    </row>
    <row r="33892" spans="1:34">
      <c r="J33892" s="161"/>
      <c r="L33892" s="162"/>
      <c r="P33892" s="152"/>
      <c r="AB33892" s="164"/>
    </row>
    <row r="33893" spans="1:34">
      <c r="J33893" s="161"/>
      <c r="L33893" s="162"/>
      <c r="P33893" s="152"/>
      <c r="AB33893" s="164"/>
    </row>
    <row r="33894" spans="1:34">
      <c r="J33894" s="161"/>
      <c r="L33894" s="162"/>
      <c r="P33894" s="152"/>
      <c r="AB33894" s="164"/>
    </row>
    <row r="33895" spans="1:34">
      <c r="J33895" s="161"/>
      <c r="L33895" s="162"/>
      <c r="P33895" s="152"/>
      <c r="AB33895" s="164"/>
    </row>
    <row r="33896" spans="1:34">
      <c r="E33896" s="166"/>
      <c r="J33896" s="161"/>
      <c r="L33896" s="162"/>
      <c r="P33896" s="152"/>
      <c r="AB33896" s="164"/>
    </row>
    <row r="33897" spans="1:34">
      <c r="E33897" s="166"/>
      <c r="J33897" s="161"/>
      <c r="L33897" s="162"/>
      <c r="P33897" s="152"/>
      <c r="AB33897" s="164"/>
    </row>
    <row r="33898" spans="1:34">
      <c r="E33898" s="166"/>
      <c r="J33898" s="161"/>
      <c r="L33898" s="162"/>
      <c r="P33898" s="152"/>
      <c r="AB33898" s="164"/>
    </row>
    <row r="33899" spans="1:34">
      <c r="E33899" s="166"/>
      <c r="J33899" s="161"/>
      <c r="L33899" s="162"/>
      <c r="P33899" s="152"/>
      <c r="AB33899" s="164"/>
    </row>
    <row r="33900" spans="1:34">
      <c r="E33900" s="166"/>
      <c r="J33900" s="161"/>
      <c r="L33900" s="162"/>
      <c r="P33900" s="152"/>
      <c r="AB33900" s="164"/>
    </row>
    <row r="33901" spans="1:34">
      <c r="A33901" s="154"/>
      <c r="B33901" s="154"/>
      <c r="C33901" s="154"/>
      <c r="D33901" s="154"/>
      <c r="E33901" s="159"/>
      <c r="F33901" s="154"/>
      <c r="G33901" s="155"/>
      <c r="H33901" s="155"/>
      <c r="I33901" s="154"/>
      <c r="J33901" s="156"/>
      <c r="K33901" s="154"/>
      <c r="L33901" s="168"/>
      <c r="M33901" s="154"/>
      <c r="N33901" s="157"/>
      <c r="O33901" s="157"/>
      <c r="P33901" s="152"/>
      <c r="Q33901" s="154"/>
      <c r="R33901" s="154"/>
      <c r="S33901" s="154"/>
      <c r="T33901" s="154"/>
      <c r="U33901" s="154"/>
      <c r="V33901" s="154"/>
      <c r="W33901" s="154"/>
      <c r="X33901" s="154"/>
      <c r="Y33901" s="154"/>
      <c r="Z33901" s="154"/>
      <c r="AA33901" s="154"/>
      <c r="AB33901" s="169"/>
      <c r="AC33901" s="154"/>
      <c r="AD33901" s="158"/>
      <c r="AE33901" s="154"/>
      <c r="AF33901" s="154"/>
      <c r="AG33901" s="154"/>
      <c r="AH33901" s="154"/>
    </row>
    <row r="33902" spans="1:34">
      <c r="A33902" s="154"/>
      <c r="B33902" s="154"/>
      <c r="C33902" s="154"/>
      <c r="D33902" s="154"/>
      <c r="E33902" s="154"/>
      <c r="F33902" s="154"/>
      <c r="G33902" s="155"/>
      <c r="H33902" s="155"/>
      <c r="I33902" s="154"/>
      <c r="J33902" s="156"/>
      <c r="K33902" s="154"/>
      <c r="L33902" s="168"/>
      <c r="M33902" s="154"/>
      <c r="N33902" s="157"/>
      <c r="O33902" s="157"/>
      <c r="P33902" s="152"/>
      <c r="Q33902" s="154"/>
      <c r="R33902" s="154"/>
      <c r="S33902" s="154"/>
      <c r="T33902" s="154"/>
      <c r="U33902" s="154"/>
      <c r="V33902" s="154"/>
      <c r="W33902" s="154"/>
      <c r="X33902" s="154"/>
      <c r="Y33902" s="154"/>
      <c r="Z33902" s="154"/>
      <c r="AA33902" s="154"/>
      <c r="AB33902" s="169"/>
      <c r="AC33902" s="154"/>
      <c r="AD33902" s="158"/>
      <c r="AE33902" s="154"/>
      <c r="AF33902" s="154"/>
      <c r="AG33902" s="154"/>
      <c r="AH33902" s="154"/>
    </row>
    <row r="33903" spans="1:34">
      <c r="A33903" s="154"/>
      <c r="B33903" s="154"/>
      <c r="C33903" s="154"/>
      <c r="D33903" s="154"/>
      <c r="E33903" s="154"/>
      <c r="F33903" s="154"/>
      <c r="G33903" s="155"/>
      <c r="H33903" s="155"/>
      <c r="I33903" s="154"/>
      <c r="J33903" s="156"/>
      <c r="K33903" s="154"/>
      <c r="L33903" s="168"/>
      <c r="M33903" s="154"/>
      <c r="N33903" s="157"/>
      <c r="O33903" s="157"/>
      <c r="P33903" s="152"/>
      <c r="Q33903" s="154"/>
      <c r="R33903" s="154"/>
      <c r="S33903" s="154"/>
      <c r="T33903" s="154"/>
      <c r="U33903" s="154"/>
      <c r="V33903" s="154"/>
      <c r="W33903" s="154"/>
      <c r="X33903" s="154"/>
      <c r="Y33903" s="154"/>
      <c r="Z33903" s="154"/>
      <c r="AA33903" s="154"/>
      <c r="AB33903" s="169"/>
      <c r="AC33903" s="154"/>
      <c r="AD33903" s="158"/>
      <c r="AE33903" s="154"/>
      <c r="AF33903" s="154"/>
      <c r="AG33903" s="154"/>
      <c r="AH33903" s="154"/>
    </row>
    <row r="33904" spans="1:34">
      <c r="A33904" s="154"/>
      <c r="B33904" s="154"/>
      <c r="C33904" s="154"/>
      <c r="D33904" s="154"/>
      <c r="E33904" s="154"/>
      <c r="F33904" s="154"/>
      <c r="G33904" s="155"/>
      <c r="H33904" s="155"/>
      <c r="I33904" s="154"/>
      <c r="J33904" s="156"/>
      <c r="K33904" s="154"/>
      <c r="L33904" s="168"/>
      <c r="M33904" s="154"/>
      <c r="N33904" s="157"/>
      <c r="O33904" s="157"/>
      <c r="P33904" s="152"/>
      <c r="Q33904" s="154"/>
      <c r="R33904" s="154"/>
      <c r="S33904" s="154"/>
      <c r="T33904" s="154"/>
      <c r="U33904" s="154"/>
      <c r="V33904" s="154"/>
      <c r="W33904" s="154"/>
      <c r="X33904" s="154"/>
      <c r="Y33904" s="154"/>
      <c r="Z33904" s="154"/>
      <c r="AA33904" s="154"/>
      <c r="AB33904" s="169"/>
      <c r="AC33904" s="154"/>
      <c r="AD33904" s="158"/>
      <c r="AE33904" s="154"/>
      <c r="AF33904" s="154"/>
      <c r="AG33904" s="154"/>
      <c r="AH33904" s="154"/>
    </row>
    <row r="33905" spans="1:34">
      <c r="A33905" s="154"/>
      <c r="B33905" s="154"/>
      <c r="C33905" s="154"/>
      <c r="D33905" s="154"/>
      <c r="E33905" s="154"/>
      <c r="F33905" s="154"/>
      <c r="G33905" s="155"/>
      <c r="H33905" s="155"/>
      <c r="I33905" s="154"/>
      <c r="J33905" s="156"/>
      <c r="K33905" s="154"/>
      <c r="L33905" s="168"/>
      <c r="M33905" s="154"/>
      <c r="N33905" s="157"/>
      <c r="O33905" s="157"/>
      <c r="P33905" s="152"/>
      <c r="Q33905" s="154"/>
      <c r="R33905" s="154"/>
      <c r="S33905" s="154"/>
      <c r="T33905" s="154"/>
      <c r="U33905" s="154"/>
      <c r="V33905" s="154"/>
      <c r="W33905" s="154"/>
      <c r="X33905" s="154"/>
      <c r="Y33905" s="154"/>
      <c r="Z33905" s="154"/>
      <c r="AA33905" s="154"/>
      <c r="AB33905" s="169"/>
      <c r="AC33905" s="154"/>
      <c r="AD33905" s="158"/>
      <c r="AE33905" s="154"/>
      <c r="AF33905" s="154"/>
      <c r="AG33905" s="154"/>
      <c r="AH33905" s="154"/>
    </row>
    <row r="33906" spans="1:34">
      <c r="A33906" s="154"/>
      <c r="B33906" s="154"/>
      <c r="C33906" s="154"/>
      <c r="D33906" s="154"/>
      <c r="E33906" s="159"/>
      <c r="F33906" s="154"/>
      <c r="G33906" s="155"/>
      <c r="H33906" s="155"/>
      <c r="I33906" s="154"/>
      <c r="J33906" s="156"/>
      <c r="K33906" s="154"/>
      <c r="L33906" s="168"/>
      <c r="M33906" s="154"/>
      <c r="N33906" s="157"/>
      <c r="O33906" s="157"/>
      <c r="P33906" s="152"/>
      <c r="Q33906" s="154"/>
      <c r="R33906" s="154"/>
      <c r="S33906" s="154"/>
      <c r="T33906" s="154"/>
      <c r="U33906" s="154"/>
      <c r="V33906" s="154"/>
      <c r="W33906" s="154"/>
      <c r="X33906" s="154"/>
      <c r="Y33906" s="154"/>
      <c r="Z33906" s="154"/>
      <c r="AA33906" s="154"/>
      <c r="AB33906" s="169"/>
      <c r="AC33906" s="154"/>
      <c r="AD33906" s="158"/>
      <c r="AE33906" s="154"/>
      <c r="AF33906" s="154"/>
      <c r="AG33906" s="154"/>
      <c r="AH33906" s="154"/>
    </row>
    <row r="33907" spans="1:34">
      <c r="A33907" s="154"/>
      <c r="B33907" s="154"/>
      <c r="C33907" s="154"/>
      <c r="D33907" s="154"/>
      <c r="E33907" s="154"/>
      <c r="F33907" s="154"/>
      <c r="G33907" s="155"/>
      <c r="H33907" s="155"/>
      <c r="I33907" s="154"/>
      <c r="J33907" s="156"/>
      <c r="K33907" s="154"/>
      <c r="L33907" s="168"/>
      <c r="M33907" s="154"/>
      <c r="N33907" s="157"/>
      <c r="O33907" s="157"/>
      <c r="P33907" s="152"/>
      <c r="Q33907" s="154"/>
      <c r="R33907" s="154"/>
      <c r="S33907" s="154"/>
      <c r="T33907" s="154"/>
      <c r="U33907" s="154"/>
      <c r="V33907" s="154"/>
      <c r="W33907" s="154"/>
      <c r="X33907" s="154"/>
      <c r="Y33907" s="154"/>
      <c r="Z33907" s="154"/>
      <c r="AA33907" s="154"/>
      <c r="AB33907" s="169"/>
      <c r="AC33907" s="154"/>
      <c r="AD33907" s="158"/>
      <c r="AE33907" s="154"/>
      <c r="AF33907" s="154"/>
      <c r="AG33907" s="154"/>
      <c r="AH33907" s="154"/>
    </row>
    <row r="33908" spans="1:34">
      <c r="A33908" s="154"/>
      <c r="B33908" s="154"/>
      <c r="C33908" s="154"/>
      <c r="D33908" s="154"/>
      <c r="E33908" s="154"/>
      <c r="F33908" s="154"/>
      <c r="G33908" s="155"/>
      <c r="H33908" s="155"/>
      <c r="I33908" s="154"/>
      <c r="J33908" s="156"/>
      <c r="K33908" s="154"/>
      <c r="L33908" s="168"/>
      <c r="M33908" s="154"/>
      <c r="N33908" s="157"/>
      <c r="O33908" s="157"/>
      <c r="P33908" s="152"/>
      <c r="Q33908" s="154"/>
      <c r="R33908" s="154"/>
      <c r="S33908" s="154"/>
      <c r="T33908" s="154"/>
      <c r="U33908" s="154"/>
      <c r="V33908" s="154"/>
      <c r="W33908" s="154"/>
      <c r="X33908" s="154"/>
      <c r="Y33908" s="154"/>
      <c r="Z33908" s="154"/>
      <c r="AA33908" s="154"/>
      <c r="AB33908" s="169"/>
      <c r="AC33908" s="154"/>
      <c r="AD33908" s="158"/>
      <c r="AE33908" s="154"/>
      <c r="AF33908" s="154"/>
      <c r="AG33908" s="154"/>
      <c r="AH33908" s="154"/>
    </row>
    <row r="33909" spans="1:34">
      <c r="A33909" s="154"/>
      <c r="B33909" s="154"/>
      <c r="C33909" s="154"/>
      <c r="D33909" s="154"/>
      <c r="E33909" s="154"/>
      <c r="F33909" s="154"/>
      <c r="G33909" s="155"/>
      <c r="H33909" s="155"/>
      <c r="I33909" s="154"/>
      <c r="J33909" s="156"/>
      <c r="K33909" s="154"/>
      <c r="L33909" s="168"/>
      <c r="M33909" s="154"/>
      <c r="N33909" s="157"/>
      <c r="O33909" s="157"/>
      <c r="P33909" s="152"/>
      <c r="Q33909" s="154"/>
      <c r="R33909" s="154"/>
      <c r="S33909" s="154"/>
      <c r="T33909" s="154"/>
      <c r="U33909" s="154"/>
      <c r="V33909" s="154"/>
      <c r="W33909" s="154"/>
      <c r="X33909" s="154"/>
      <c r="Y33909" s="154"/>
      <c r="Z33909" s="154"/>
      <c r="AA33909" s="154"/>
      <c r="AB33909" s="169"/>
      <c r="AC33909" s="154"/>
      <c r="AD33909" s="158"/>
      <c r="AE33909" s="154"/>
      <c r="AF33909" s="154"/>
      <c r="AG33909" s="154"/>
      <c r="AH33909" s="154"/>
    </row>
    <row r="33910" spans="1:34">
      <c r="A33910" s="154"/>
      <c r="B33910" s="154"/>
      <c r="C33910" s="154"/>
      <c r="D33910" s="154"/>
      <c r="E33910" s="154"/>
      <c r="F33910" s="154"/>
      <c r="G33910" s="155"/>
      <c r="H33910" s="155"/>
      <c r="I33910" s="154"/>
      <c r="J33910" s="156"/>
      <c r="K33910" s="154"/>
      <c r="L33910" s="168"/>
      <c r="M33910" s="154"/>
      <c r="N33910" s="157"/>
      <c r="O33910" s="157"/>
      <c r="P33910" s="152"/>
      <c r="Q33910" s="154"/>
      <c r="R33910" s="154"/>
      <c r="S33910" s="154"/>
      <c r="T33910" s="154"/>
      <c r="U33910" s="154"/>
      <c r="V33910" s="154"/>
      <c r="W33910" s="154"/>
      <c r="X33910" s="154"/>
      <c r="Y33910" s="154"/>
      <c r="Z33910" s="154"/>
      <c r="AA33910" s="154"/>
      <c r="AB33910" s="169"/>
      <c r="AC33910" s="154"/>
      <c r="AD33910" s="158"/>
      <c r="AE33910" s="154"/>
      <c r="AF33910" s="154"/>
      <c r="AG33910" s="154"/>
      <c r="AH33910" s="154"/>
    </row>
    <row r="33911" spans="1:34">
      <c r="A33911" s="154"/>
      <c r="B33911" s="154"/>
      <c r="C33911" s="154"/>
      <c r="D33911" s="154"/>
      <c r="E33911" s="154"/>
      <c r="F33911" s="154"/>
      <c r="G33911" s="155"/>
      <c r="H33911" s="155"/>
      <c r="I33911" s="154"/>
      <c r="J33911" s="156"/>
      <c r="K33911" s="154"/>
      <c r="L33911" s="168"/>
      <c r="M33911" s="154"/>
      <c r="N33911" s="157"/>
      <c r="O33911" s="157"/>
      <c r="P33911" s="152"/>
      <c r="Q33911" s="154"/>
      <c r="R33911" s="154"/>
      <c r="S33911" s="154"/>
      <c r="T33911" s="154"/>
      <c r="U33911" s="154"/>
      <c r="V33911" s="154"/>
      <c r="W33911" s="154"/>
      <c r="X33911" s="154"/>
      <c r="Y33911" s="154"/>
      <c r="Z33911" s="154"/>
      <c r="AA33911" s="154"/>
      <c r="AB33911" s="169"/>
      <c r="AC33911" s="154"/>
      <c r="AD33911" s="158"/>
      <c r="AE33911" s="154"/>
      <c r="AF33911" s="154"/>
      <c r="AG33911" s="154"/>
      <c r="AH33911" s="154"/>
    </row>
    <row r="33912" spans="1:34">
      <c r="A33912" s="154"/>
      <c r="B33912" s="154"/>
      <c r="C33912" s="154"/>
      <c r="D33912" s="154"/>
      <c r="E33912" s="154"/>
      <c r="F33912" s="154"/>
      <c r="G33912" s="155"/>
      <c r="H33912" s="155"/>
      <c r="I33912" s="154"/>
      <c r="J33912" s="156"/>
      <c r="K33912" s="154"/>
      <c r="L33912" s="168"/>
      <c r="M33912" s="154"/>
      <c r="N33912" s="157"/>
      <c r="O33912" s="157"/>
      <c r="P33912" s="152"/>
      <c r="Q33912" s="154"/>
      <c r="R33912" s="154"/>
      <c r="S33912" s="154"/>
      <c r="T33912" s="154"/>
      <c r="U33912" s="154"/>
      <c r="V33912" s="154"/>
      <c r="W33912" s="154"/>
      <c r="X33912" s="154"/>
      <c r="Y33912" s="154"/>
      <c r="Z33912" s="154"/>
      <c r="AA33912" s="154"/>
      <c r="AB33912" s="169"/>
      <c r="AC33912" s="154"/>
      <c r="AD33912" s="158"/>
      <c r="AE33912" s="154"/>
      <c r="AF33912" s="154"/>
      <c r="AG33912" s="154"/>
      <c r="AH33912" s="154"/>
    </row>
    <row r="33913" spans="1:34">
      <c r="A33913" s="154"/>
      <c r="B33913" s="154"/>
      <c r="C33913" s="154"/>
      <c r="D33913" s="154"/>
      <c r="E33913" s="154"/>
      <c r="F33913" s="154"/>
      <c r="G33913" s="155"/>
      <c r="H33913" s="155"/>
      <c r="I33913" s="154"/>
      <c r="J33913" s="156"/>
      <c r="K33913" s="154"/>
      <c r="L33913" s="168"/>
      <c r="M33913" s="154"/>
      <c r="N33913" s="157"/>
      <c r="O33913" s="157"/>
      <c r="P33913" s="152"/>
      <c r="Q33913" s="154"/>
      <c r="R33913" s="154"/>
      <c r="S33913" s="154"/>
      <c r="T33913" s="154"/>
      <c r="U33913" s="154"/>
      <c r="V33913" s="154"/>
      <c r="W33913" s="154"/>
      <c r="X33913" s="154"/>
      <c r="Y33913" s="154"/>
      <c r="Z33913" s="154"/>
      <c r="AA33913" s="154"/>
      <c r="AB33913" s="169"/>
      <c r="AC33913" s="154"/>
      <c r="AD33913" s="158"/>
      <c r="AE33913" s="154"/>
      <c r="AF33913" s="154"/>
      <c r="AG33913" s="154"/>
      <c r="AH33913" s="154"/>
    </row>
    <row r="33914" spans="1:34">
      <c r="A33914" s="154"/>
      <c r="B33914" s="154"/>
      <c r="C33914" s="154"/>
      <c r="D33914" s="154"/>
      <c r="E33914" s="154"/>
      <c r="F33914" s="154"/>
      <c r="G33914" s="155"/>
      <c r="H33914" s="155"/>
      <c r="I33914" s="154"/>
      <c r="J33914" s="156"/>
      <c r="K33914" s="154"/>
      <c r="L33914" s="168"/>
      <c r="M33914" s="154"/>
      <c r="N33914" s="157"/>
      <c r="O33914" s="157"/>
      <c r="P33914" s="152"/>
      <c r="Q33914" s="154"/>
      <c r="R33914" s="154"/>
      <c r="S33914" s="154"/>
      <c r="T33914" s="154"/>
      <c r="U33914" s="154"/>
      <c r="V33914" s="154"/>
      <c r="W33914" s="154"/>
      <c r="X33914" s="154"/>
      <c r="Y33914" s="154"/>
      <c r="Z33914" s="154"/>
      <c r="AA33914" s="154"/>
      <c r="AB33914" s="169"/>
      <c r="AC33914" s="154"/>
      <c r="AD33914" s="158"/>
      <c r="AE33914" s="154"/>
      <c r="AF33914" s="154"/>
      <c r="AG33914" s="154"/>
      <c r="AH33914" s="154"/>
    </row>
    <row r="33915" spans="1:34">
      <c r="A33915" s="154"/>
      <c r="B33915" s="154"/>
      <c r="C33915" s="154"/>
      <c r="D33915" s="154"/>
      <c r="E33915" s="154"/>
      <c r="F33915" s="154"/>
      <c r="G33915" s="155"/>
      <c r="H33915" s="155"/>
      <c r="I33915" s="154"/>
      <c r="J33915" s="156"/>
      <c r="K33915" s="154"/>
      <c r="L33915" s="168"/>
      <c r="M33915" s="154"/>
      <c r="N33915" s="157"/>
      <c r="O33915" s="157"/>
      <c r="P33915" s="152"/>
      <c r="Q33915" s="154"/>
      <c r="R33915" s="154"/>
      <c r="S33915" s="154"/>
      <c r="T33915" s="154"/>
      <c r="U33915" s="154"/>
      <c r="V33915" s="154"/>
      <c r="W33915" s="154"/>
      <c r="X33915" s="154"/>
      <c r="Y33915" s="154"/>
      <c r="Z33915" s="154"/>
      <c r="AA33915" s="154"/>
      <c r="AB33915" s="169"/>
      <c r="AC33915" s="154"/>
      <c r="AD33915" s="158"/>
      <c r="AE33915" s="154"/>
      <c r="AF33915" s="154"/>
      <c r="AG33915" s="154"/>
      <c r="AH33915" s="154"/>
    </row>
    <row r="33916" spans="1:34">
      <c r="A33916" s="154"/>
      <c r="B33916" s="154"/>
      <c r="C33916" s="154"/>
      <c r="D33916" s="154"/>
      <c r="E33916" s="154"/>
      <c r="F33916" s="154"/>
      <c r="G33916" s="155"/>
      <c r="H33916" s="155"/>
      <c r="I33916" s="154"/>
      <c r="J33916" s="156"/>
      <c r="K33916" s="154"/>
      <c r="L33916" s="168"/>
      <c r="M33916" s="154"/>
      <c r="N33916" s="157"/>
      <c r="O33916" s="157"/>
      <c r="P33916" s="152"/>
      <c r="Q33916" s="154"/>
      <c r="R33916" s="154"/>
      <c r="S33916" s="154"/>
      <c r="T33916" s="154"/>
      <c r="U33916" s="154"/>
      <c r="V33916" s="154"/>
      <c r="W33916" s="154"/>
      <c r="X33916" s="154"/>
      <c r="Y33916" s="154"/>
      <c r="Z33916" s="154"/>
      <c r="AA33916" s="154"/>
      <c r="AB33916" s="169"/>
      <c r="AC33916" s="154"/>
      <c r="AD33916" s="158"/>
      <c r="AE33916" s="154"/>
      <c r="AF33916" s="154"/>
      <c r="AG33916" s="154"/>
      <c r="AH33916" s="154"/>
    </row>
    <row r="33917" spans="1:34">
      <c r="A33917" s="154"/>
      <c r="B33917" s="154"/>
      <c r="C33917" s="154"/>
      <c r="D33917" s="154"/>
      <c r="E33917" s="154"/>
      <c r="F33917" s="154"/>
      <c r="G33917" s="155"/>
      <c r="H33917" s="155"/>
      <c r="I33917" s="154"/>
      <c r="J33917" s="156"/>
      <c r="K33917" s="154"/>
      <c r="L33917" s="168"/>
      <c r="M33917" s="154"/>
      <c r="N33917" s="157"/>
      <c r="O33917" s="157"/>
      <c r="P33917" s="152"/>
      <c r="Q33917" s="154"/>
      <c r="R33917" s="154"/>
      <c r="S33917" s="154"/>
      <c r="T33917" s="154"/>
      <c r="U33917" s="154"/>
      <c r="V33917" s="154"/>
      <c r="W33917" s="154"/>
      <c r="X33917" s="154"/>
      <c r="Y33917" s="154"/>
      <c r="Z33917" s="154"/>
      <c r="AA33917" s="154"/>
      <c r="AB33917" s="169"/>
      <c r="AC33917" s="154"/>
      <c r="AD33917" s="158"/>
      <c r="AE33917" s="154"/>
      <c r="AF33917" s="154"/>
      <c r="AG33917" s="154"/>
      <c r="AH33917" s="154"/>
    </row>
    <row r="33918" spans="1:34">
      <c r="A33918" s="154"/>
      <c r="B33918" s="154"/>
      <c r="C33918" s="154"/>
      <c r="D33918" s="154"/>
      <c r="E33918" s="154"/>
      <c r="F33918" s="154"/>
      <c r="G33918" s="155"/>
      <c r="H33918" s="155"/>
      <c r="I33918" s="154"/>
      <c r="J33918" s="156"/>
      <c r="K33918" s="154"/>
      <c r="L33918" s="168"/>
      <c r="M33918" s="154"/>
      <c r="N33918" s="157"/>
      <c r="O33918" s="157"/>
      <c r="P33918" s="152"/>
      <c r="Q33918" s="154"/>
      <c r="R33918" s="154"/>
      <c r="S33918" s="154"/>
      <c r="T33918" s="154"/>
      <c r="U33918" s="154"/>
      <c r="V33918" s="154"/>
      <c r="W33918" s="154"/>
      <c r="X33918" s="154"/>
      <c r="Y33918" s="154"/>
      <c r="Z33918" s="154"/>
      <c r="AA33918" s="154"/>
      <c r="AB33918" s="169"/>
      <c r="AC33918" s="154"/>
      <c r="AD33918" s="158"/>
      <c r="AE33918" s="154"/>
      <c r="AF33918" s="154"/>
      <c r="AG33918" s="154"/>
      <c r="AH33918" s="154"/>
    </row>
    <row r="33919" spans="1:34">
      <c r="A33919" s="154"/>
      <c r="B33919" s="154"/>
      <c r="C33919" s="154"/>
      <c r="D33919" s="154"/>
      <c r="E33919" s="154"/>
      <c r="F33919" s="154"/>
      <c r="G33919" s="155"/>
      <c r="H33919" s="155"/>
      <c r="I33919" s="154"/>
      <c r="J33919" s="156"/>
      <c r="K33919" s="154"/>
      <c r="L33919" s="168"/>
      <c r="M33919" s="154"/>
      <c r="N33919" s="157"/>
      <c r="O33919" s="157"/>
      <c r="P33919" s="152"/>
      <c r="Q33919" s="154"/>
      <c r="R33919" s="154"/>
      <c r="S33919" s="154"/>
      <c r="T33919" s="154"/>
      <c r="U33919" s="154"/>
      <c r="V33919" s="154"/>
      <c r="W33919" s="154"/>
      <c r="X33919" s="154"/>
      <c r="Y33919" s="154"/>
      <c r="Z33919" s="154"/>
      <c r="AA33919" s="154"/>
      <c r="AB33919" s="169"/>
      <c r="AC33919" s="154"/>
      <c r="AD33919" s="158"/>
      <c r="AE33919" s="154"/>
      <c r="AF33919" s="154"/>
      <c r="AG33919" s="154"/>
      <c r="AH33919" s="154"/>
    </row>
    <row r="33920" spans="1:34">
      <c r="A33920" s="154"/>
      <c r="B33920" s="154"/>
      <c r="C33920" s="154"/>
      <c r="D33920" s="154"/>
      <c r="E33920" s="154"/>
      <c r="F33920" s="154"/>
      <c r="G33920" s="155"/>
      <c r="H33920" s="155"/>
      <c r="I33920" s="154"/>
      <c r="J33920" s="156"/>
      <c r="K33920" s="154"/>
      <c r="L33920" s="168"/>
      <c r="M33920" s="154"/>
      <c r="N33920" s="157"/>
      <c r="O33920" s="157"/>
      <c r="P33920" s="152"/>
      <c r="Q33920" s="154"/>
      <c r="R33920" s="154"/>
      <c r="S33920" s="154"/>
      <c r="T33920" s="154"/>
      <c r="U33920" s="154"/>
      <c r="V33920" s="154"/>
      <c r="W33920" s="154"/>
      <c r="X33920" s="154"/>
      <c r="Y33920" s="154"/>
      <c r="Z33920" s="154"/>
      <c r="AA33920" s="154"/>
      <c r="AB33920" s="169"/>
      <c r="AC33920" s="154"/>
      <c r="AD33920" s="158"/>
      <c r="AE33920" s="154"/>
      <c r="AF33920" s="154"/>
      <c r="AG33920" s="154"/>
      <c r="AH33920" s="154"/>
    </row>
    <row r="33921" spans="1:34">
      <c r="A33921" s="154"/>
      <c r="B33921" s="154"/>
      <c r="C33921" s="154"/>
      <c r="D33921" s="154"/>
      <c r="E33921" s="154"/>
      <c r="F33921" s="154"/>
      <c r="G33921" s="155"/>
      <c r="H33921" s="155"/>
      <c r="I33921" s="154"/>
      <c r="J33921" s="156"/>
      <c r="K33921" s="154"/>
      <c r="L33921" s="168"/>
      <c r="M33921" s="154"/>
      <c r="N33921" s="157"/>
      <c r="O33921" s="157"/>
      <c r="P33921" s="152"/>
      <c r="Q33921" s="154"/>
      <c r="R33921" s="154"/>
      <c r="S33921" s="154"/>
      <c r="T33921" s="154"/>
      <c r="U33921" s="154"/>
      <c r="V33921" s="154"/>
      <c r="W33921" s="154"/>
      <c r="X33921" s="154"/>
      <c r="Y33921" s="154"/>
      <c r="Z33921" s="154"/>
      <c r="AA33921" s="154"/>
      <c r="AB33921" s="169"/>
      <c r="AC33921" s="154"/>
      <c r="AD33921" s="158"/>
      <c r="AE33921" s="154"/>
      <c r="AF33921" s="154"/>
      <c r="AG33921" s="154"/>
      <c r="AH33921" s="154"/>
    </row>
    <row r="33922" spans="1:34">
      <c r="A33922" s="154"/>
      <c r="B33922" s="154"/>
      <c r="C33922" s="154"/>
      <c r="D33922" s="154"/>
      <c r="E33922" s="154"/>
      <c r="F33922" s="154"/>
      <c r="G33922" s="155"/>
      <c r="H33922" s="155"/>
      <c r="I33922" s="154"/>
      <c r="J33922" s="156"/>
      <c r="K33922" s="154"/>
      <c r="L33922" s="168"/>
      <c r="M33922" s="154"/>
      <c r="N33922" s="157"/>
      <c r="O33922" s="157"/>
      <c r="P33922" s="152"/>
      <c r="Q33922" s="154"/>
      <c r="R33922" s="154"/>
      <c r="S33922" s="154"/>
      <c r="T33922" s="154"/>
      <c r="U33922" s="154"/>
      <c r="V33922" s="154"/>
      <c r="W33922" s="154"/>
      <c r="X33922" s="154"/>
      <c r="Y33922" s="154"/>
      <c r="Z33922" s="154"/>
      <c r="AA33922" s="154"/>
      <c r="AB33922" s="169"/>
      <c r="AC33922" s="154"/>
      <c r="AD33922" s="158"/>
      <c r="AE33922" s="154"/>
      <c r="AF33922" s="154"/>
      <c r="AG33922" s="154"/>
      <c r="AH33922" s="154"/>
    </row>
    <row r="33923" spans="1:34">
      <c r="A33923" s="154"/>
      <c r="B33923" s="154"/>
      <c r="C33923" s="154"/>
      <c r="D33923" s="154"/>
      <c r="E33923" s="154"/>
      <c r="F33923" s="154"/>
      <c r="G33923" s="155"/>
      <c r="H33923" s="155"/>
      <c r="I33923" s="154"/>
      <c r="J33923" s="156"/>
      <c r="K33923" s="154"/>
      <c r="L33923" s="168"/>
      <c r="M33923" s="154"/>
      <c r="N33923" s="157"/>
      <c r="O33923" s="157"/>
      <c r="P33923" s="152"/>
      <c r="Q33923" s="154"/>
      <c r="R33923" s="154"/>
      <c r="S33923" s="154"/>
      <c r="T33923" s="154"/>
      <c r="U33923" s="154"/>
      <c r="V33923" s="154"/>
      <c r="W33923" s="154"/>
      <c r="X33923" s="154"/>
      <c r="Y33923" s="154"/>
      <c r="Z33923" s="154"/>
      <c r="AA33923" s="154"/>
      <c r="AB33923" s="169"/>
      <c r="AC33923" s="154"/>
      <c r="AD33923" s="158"/>
      <c r="AE33923" s="154"/>
      <c r="AF33923" s="154"/>
      <c r="AG33923" s="154"/>
      <c r="AH33923" s="154"/>
    </row>
    <row r="33924" spans="1:34">
      <c r="A33924" s="154"/>
      <c r="B33924" s="154"/>
      <c r="C33924" s="154"/>
      <c r="D33924" s="154"/>
      <c r="E33924" s="154"/>
      <c r="F33924" s="154"/>
      <c r="G33924" s="155"/>
      <c r="H33924" s="155"/>
      <c r="I33924" s="154"/>
      <c r="J33924" s="156"/>
      <c r="K33924" s="154"/>
      <c r="L33924" s="168"/>
      <c r="M33924" s="154"/>
      <c r="N33924" s="157"/>
      <c r="O33924" s="157"/>
      <c r="P33924" s="152"/>
      <c r="Q33924" s="154"/>
      <c r="R33924" s="154"/>
      <c r="S33924" s="154"/>
      <c r="T33924" s="154"/>
      <c r="U33924" s="154"/>
      <c r="V33924" s="154"/>
      <c r="W33924" s="154"/>
      <c r="X33924" s="154"/>
      <c r="Y33924" s="154"/>
      <c r="Z33924" s="154"/>
      <c r="AA33924" s="154"/>
      <c r="AB33924" s="169"/>
      <c r="AC33924" s="154"/>
      <c r="AD33924" s="158"/>
      <c r="AE33924" s="154"/>
      <c r="AF33924" s="154"/>
      <c r="AG33924" s="154"/>
      <c r="AH33924" s="154"/>
    </row>
    <row r="33925" spans="1:34">
      <c r="A33925" s="154"/>
      <c r="B33925" s="154"/>
      <c r="C33925" s="154"/>
      <c r="D33925" s="154"/>
      <c r="E33925" s="154"/>
      <c r="F33925" s="154"/>
      <c r="G33925" s="155"/>
      <c r="H33925" s="155"/>
      <c r="I33925" s="154"/>
      <c r="J33925" s="156"/>
      <c r="K33925" s="154"/>
      <c r="L33925" s="168"/>
      <c r="M33925" s="154"/>
      <c r="N33925" s="157"/>
      <c r="O33925" s="157"/>
      <c r="P33925" s="152"/>
      <c r="Q33925" s="154"/>
      <c r="R33925" s="154"/>
      <c r="S33925" s="154"/>
      <c r="T33925" s="154"/>
      <c r="U33925" s="154"/>
      <c r="V33925" s="154"/>
      <c r="W33925" s="154"/>
      <c r="X33925" s="154"/>
      <c r="Y33925" s="154"/>
      <c r="Z33925" s="154"/>
      <c r="AA33925" s="154"/>
      <c r="AB33925" s="169"/>
      <c r="AC33925" s="154"/>
      <c r="AD33925" s="158"/>
      <c r="AE33925" s="154"/>
      <c r="AF33925" s="154"/>
      <c r="AG33925" s="154"/>
      <c r="AH33925" s="154"/>
    </row>
    <row r="33926" spans="1:34">
      <c r="A33926" s="154"/>
      <c r="B33926" s="154"/>
      <c r="C33926" s="154"/>
      <c r="D33926" s="154"/>
      <c r="E33926" s="154"/>
      <c r="F33926" s="154"/>
      <c r="G33926" s="155"/>
      <c r="H33926" s="155"/>
      <c r="I33926" s="154"/>
      <c r="J33926" s="156"/>
      <c r="K33926" s="154"/>
      <c r="L33926" s="168"/>
      <c r="M33926" s="154"/>
      <c r="N33926" s="157"/>
      <c r="O33926" s="157"/>
      <c r="P33926" s="152"/>
      <c r="Q33926" s="154"/>
      <c r="R33926" s="154"/>
      <c r="S33926" s="154"/>
      <c r="T33926" s="154"/>
      <c r="U33926" s="154"/>
      <c r="V33926" s="154"/>
      <c r="W33926" s="154"/>
      <c r="X33926" s="154"/>
      <c r="Y33926" s="154"/>
      <c r="Z33926" s="154"/>
      <c r="AA33926" s="154"/>
      <c r="AB33926" s="169"/>
      <c r="AC33926" s="154"/>
      <c r="AD33926" s="158"/>
      <c r="AE33926" s="154"/>
      <c r="AF33926" s="154"/>
      <c r="AG33926" s="154"/>
      <c r="AH33926" s="154"/>
    </row>
    <row r="33927" spans="1:34">
      <c r="A33927" s="154"/>
      <c r="B33927" s="154"/>
      <c r="C33927" s="154"/>
      <c r="D33927" s="154"/>
      <c r="E33927" s="154"/>
      <c r="F33927" s="154"/>
      <c r="G33927" s="155"/>
      <c r="H33927" s="155"/>
      <c r="I33927" s="154"/>
      <c r="J33927" s="156"/>
      <c r="K33927" s="154"/>
      <c r="L33927" s="168"/>
      <c r="M33927" s="154"/>
      <c r="N33927" s="157"/>
      <c r="O33927" s="157"/>
      <c r="P33927" s="152"/>
      <c r="Q33927" s="154"/>
      <c r="R33927" s="154"/>
      <c r="S33927" s="154"/>
      <c r="T33927" s="154"/>
      <c r="U33927" s="154"/>
      <c r="V33927" s="154"/>
      <c r="W33927" s="154"/>
      <c r="X33927" s="154"/>
      <c r="Y33927" s="154"/>
      <c r="Z33927" s="154"/>
      <c r="AA33927" s="154"/>
      <c r="AB33927" s="169"/>
      <c r="AC33927" s="154"/>
      <c r="AD33927" s="158"/>
      <c r="AE33927" s="154"/>
      <c r="AF33927" s="154"/>
      <c r="AG33927" s="154"/>
      <c r="AH33927" s="154"/>
    </row>
    <row r="33928" spans="1:34">
      <c r="A33928" s="154"/>
      <c r="B33928" s="154"/>
      <c r="C33928" s="154"/>
      <c r="D33928" s="154"/>
      <c r="E33928" s="154"/>
      <c r="F33928" s="154"/>
      <c r="G33928" s="155"/>
      <c r="H33928" s="155"/>
      <c r="I33928" s="154"/>
      <c r="J33928" s="156"/>
      <c r="K33928" s="154"/>
      <c r="L33928" s="168"/>
      <c r="M33928" s="154"/>
      <c r="N33928" s="157"/>
      <c r="O33928" s="157"/>
      <c r="P33928" s="152"/>
      <c r="Q33928" s="154"/>
      <c r="R33928" s="154"/>
      <c r="S33928" s="154"/>
      <c r="T33928" s="154"/>
      <c r="U33928" s="154"/>
      <c r="V33928" s="154"/>
      <c r="W33928" s="154"/>
      <c r="X33928" s="154"/>
      <c r="Y33928" s="154"/>
      <c r="Z33928" s="154"/>
      <c r="AA33928" s="154"/>
      <c r="AB33928" s="169"/>
      <c r="AC33928" s="154"/>
      <c r="AD33928" s="158"/>
      <c r="AE33928" s="154"/>
      <c r="AF33928" s="154"/>
      <c r="AG33928" s="154"/>
      <c r="AH33928" s="154"/>
    </row>
    <row r="33929" spans="1:34">
      <c r="A33929" s="154"/>
      <c r="B33929" s="154"/>
      <c r="C33929" s="154"/>
      <c r="D33929" s="154"/>
      <c r="E33929" s="154"/>
      <c r="F33929" s="154"/>
      <c r="G33929" s="155"/>
      <c r="H33929" s="155"/>
      <c r="I33929" s="154"/>
      <c r="J33929" s="156"/>
      <c r="K33929" s="154"/>
      <c r="L33929" s="168"/>
      <c r="M33929" s="154"/>
      <c r="N33929" s="157"/>
      <c r="O33929" s="157"/>
      <c r="P33929" s="152"/>
      <c r="Q33929" s="154"/>
      <c r="R33929" s="154"/>
      <c r="S33929" s="154"/>
      <c r="T33929" s="154"/>
      <c r="U33929" s="154"/>
      <c r="V33929" s="154"/>
      <c r="W33929" s="154"/>
      <c r="X33929" s="154"/>
      <c r="Y33929" s="154"/>
      <c r="Z33929" s="154"/>
      <c r="AA33929" s="154"/>
      <c r="AB33929" s="169"/>
      <c r="AC33929" s="154"/>
      <c r="AD33929" s="158"/>
      <c r="AE33929" s="154"/>
      <c r="AF33929" s="154"/>
      <c r="AG33929" s="154"/>
      <c r="AH33929" s="154"/>
    </row>
    <row r="33930" spans="1:34">
      <c r="A33930" s="154"/>
      <c r="B33930" s="154"/>
      <c r="C33930" s="154"/>
      <c r="D33930" s="154"/>
      <c r="E33930" s="154"/>
      <c r="F33930" s="154"/>
      <c r="G33930" s="155"/>
      <c r="H33930" s="155"/>
      <c r="I33930" s="154"/>
      <c r="J33930" s="156"/>
      <c r="K33930" s="154"/>
      <c r="L33930" s="168"/>
      <c r="M33930" s="154"/>
      <c r="N33930" s="157"/>
      <c r="O33930" s="157"/>
      <c r="P33930" s="152"/>
      <c r="Q33930" s="154"/>
      <c r="R33930" s="154"/>
      <c r="S33930" s="154"/>
      <c r="T33930" s="154"/>
      <c r="U33930" s="154"/>
      <c r="V33930" s="154"/>
      <c r="W33930" s="154"/>
      <c r="X33930" s="154"/>
      <c r="Y33930" s="154"/>
      <c r="Z33930" s="154"/>
      <c r="AA33930" s="154"/>
      <c r="AB33930" s="169"/>
      <c r="AC33930" s="154"/>
      <c r="AD33930" s="158"/>
      <c r="AE33930" s="154"/>
      <c r="AF33930" s="154"/>
      <c r="AG33930" s="154"/>
      <c r="AH33930" s="154"/>
    </row>
    <row r="33931" spans="1:34">
      <c r="A33931" s="154"/>
      <c r="B33931" s="154"/>
      <c r="C33931" s="154"/>
      <c r="D33931" s="154"/>
      <c r="E33931" s="154"/>
      <c r="F33931" s="154"/>
      <c r="G33931" s="155"/>
      <c r="H33931" s="155"/>
      <c r="I33931" s="154"/>
      <c r="J33931" s="156"/>
      <c r="K33931" s="154"/>
      <c r="L33931" s="168"/>
      <c r="M33931" s="154"/>
      <c r="N33931" s="157"/>
      <c r="O33931" s="157"/>
      <c r="P33931" s="152"/>
      <c r="Q33931" s="154"/>
      <c r="R33931" s="154"/>
      <c r="S33931" s="154"/>
      <c r="T33931" s="154"/>
      <c r="U33931" s="154"/>
      <c r="V33931" s="154"/>
      <c r="W33931" s="154"/>
      <c r="X33931" s="154"/>
      <c r="Y33931" s="154"/>
      <c r="Z33931" s="154"/>
      <c r="AA33931" s="154"/>
      <c r="AB33931" s="169"/>
      <c r="AC33931" s="154"/>
      <c r="AD33931" s="158"/>
      <c r="AE33931" s="154"/>
      <c r="AF33931" s="154"/>
      <c r="AG33931" s="154"/>
      <c r="AH33931" s="154"/>
    </row>
    <row r="33932" spans="1:34">
      <c r="A33932" s="154"/>
      <c r="B33932" s="154"/>
      <c r="C33932" s="154"/>
      <c r="D33932" s="154"/>
      <c r="E33932" s="154"/>
      <c r="F33932" s="154"/>
      <c r="G33932" s="155"/>
      <c r="H33932" s="155"/>
      <c r="I33932" s="154"/>
      <c r="J33932" s="156"/>
      <c r="K33932" s="154"/>
      <c r="L33932" s="168"/>
      <c r="M33932" s="154"/>
      <c r="N33932" s="157"/>
      <c r="O33932" s="157"/>
      <c r="P33932" s="152"/>
      <c r="Q33932" s="154"/>
      <c r="R33932" s="154"/>
      <c r="S33932" s="154"/>
      <c r="T33932" s="154"/>
      <c r="U33932" s="154"/>
      <c r="V33932" s="154"/>
      <c r="W33932" s="154"/>
      <c r="X33932" s="154"/>
      <c r="Y33932" s="154"/>
      <c r="Z33932" s="154"/>
      <c r="AA33932" s="154"/>
      <c r="AB33932" s="169"/>
      <c r="AC33932" s="154"/>
      <c r="AD33932" s="158"/>
      <c r="AE33932" s="154"/>
      <c r="AF33932" s="154"/>
      <c r="AG33932" s="154"/>
      <c r="AH33932" s="154"/>
    </row>
    <row r="33933" spans="1:34">
      <c r="A33933" s="154"/>
      <c r="B33933" s="154"/>
      <c r="C33933" s="154"/>
      <c r="D33933" s="154"/>
      <c r="E33933" s="154"/>
      <c r="F33933" s="154"/>
      <c r="G33933" s="155"/>
      <c r="H33933" s="155"/>
      <c r="I33933" s="154"/>
      <c r="J33933" s="156"/>
      <c r="K33933" s="154"/>
      <c r="L33933" s="168"/>
      <c r="M33933" s="154"/>
      <c r="N33933" s="157"/>
      <c r="O33933" s="157"/>
      <c r="P33933" s="152"/>
      <c r="Q33933" s="154"/>
      <c r="R33933" s="154"/>
      <c r="S33933" s="154"/>
      <c r="T33933" s="154"/>
      <c r="U33933" s="154"/>
      <c r="V33933" s="154"/>
      <c r="W33933" s="154"/>
      <c r="X33933" s="154"/>
      <c r="Y33933" s="154"/>
      <c r="Z33933" s="154"/>
      <c r="AA33933" s="154"/>
      <c r="AB33933" s="169"/>
      <c r="AC33933" s="154"/>
      <c r="AD33933" s="158"/>
      <c r="AE33933" s="154"/>
      <c r="AF33933" s="154"/>
      <c r="AG33933" s="154"/>
      <c r="AH33933" s="154"/>
    </row>
    <row r="33934" spans="1:34">
      <c r="A33934" s="154"/>
      <c r="B33934" s="154"/>
      <c r="C33934" s="154"/>
      <c r="D33934" s="154"/>
      <c r="E33934" s="154"/>
      <c r="F33934" s="154"/>
      <c r="G33934" s="155"/>
      <c r="H33934" s="155"/>
      <c r="I33934" s="154"/>
      <c r="J33934" s="156"/>
      <c r="K33934" s="154"/>
      <c r="L33934" s="168"/>
      <c r="M33934" s="154"/>
      <c r="N33934" s="157"/>
      <c r="O33934" s="157"/>
      <c r="P33934" s="152"/>
      <c r="Q33934" s="154"/>
      <c r="R33934" s="154"/>
      <c r="S33934" s="154"/>
      <c r="T33934" s="154"/>
      <c r="U33934" s="154"/>
      <c r="V33934" s="154"/>
      <c r="W33934" s="154"/>
      <c r="X33934" s="154"/>
      <c r="Y33934" s="154"/>
      <c r="Z33934" s="154"/>
      <c r="AA33934" s="154"/>
      <c r="AB33934" s="169"/>
      <c r="AC33934" s="154"/>
      <c r="AD33934" s="158"/>
      <c r="AE33934" s="154"/>
      <c r="AF33934" s="154"/>
      <c r="AG33934" s="154"/>
      <c r="AH33934" s="154"/>
    </row>
    <row r="33935" spans="1:34">
      <c r="A33935" s="154"/>
      <c r="B33935" s="154"/>
      <c r="C33935" s="154"/>
      <c r="D33935" s="154"/>
      <c r="E33935" s="154"/>
      <c r="F33935" s="154"/>
      <c r="G33935" s="155"/>
      <c r="H33935" s="155"/>
      <c r="I33935" s="154"/>
      <c r="J33935" s="156"/>
      <c r="K33935" s="154"/>
      <c r="L33935" s="168"/>
      <c r="M33935" s="154"/>
      <c r="N33935" s="157"/>
      <c r="O33935" s="157"/>
      <c r="P33935" s="152"/>
      <c r="Q33935" s="154"/>
      <c r="R33935" s="154"/>
      <c r="S33935" s="154"/>
      <c r="T33935" s="154"/>
      <c r="U33935" s="154"/>
      <c r="V33935" s="154"/>
      <c r="W33935" s="154"/>
      <c r="X33935" s="154"/>
      <c r="Y33935" s="154"/>
      <c r="Z33935" s="154"/>
      <c r="AA33935" s="154"/>
      <c r="AB33935" s="169"/>
      <c r="AC33935" s="154"/>
      <c r="AD33935" s="158"/>
      <c r="AE33935" s="154"/>
      <c r="AF33935" s="154"/>
      <c r="AG33935" s="154"/>
      <c r="AH33935" s="154"/>
    </row>
    <row r="33936" spans="1:34">
      <c r="A33936" s="154"/>
      <c r="B33936" s="154"/>
      <c r="C33936" s="154"/>
      <c r="D33936" s="154"/>
      <c r="E33936" s="154"/>
      <c r="F33936" s="154"/>
      <c r="G33936" s="155"/>
      <c r="H33936" s="155"/>
      <c r="I33936" s="154"/>
      <c r="J33936" s="156"/>
      <c r="K33936" s="154"/>
      <c r="L33936" s="168"/>
      <c r="M33936" s="154"/>
      <c r="N33936" s="157"/>
      <c r="O33936" s="157"/>
      <c r="P33936" s="152"/>
      <c r="Q33936" s="154"/>
      <c r="R33936" s="154"/>
      <c r="S33936" s="154"/>
      <c r="T33936" s="154"/>
      <c r="U33936" s="154"/>
      <c r="V33936" s="154"/>
      <c r="W33936" s="154"/>
      <c r="X33936" s="154"/>
      <c r="Y33936" s="154"/>
      <c r="Z33936" s="154"/>
      <c r="AA33936" s="154"/>
      <c r="AB33936" s="169"/>
      <c r="AC33936" s="154"/>
      <c r="AD33936" s="158"/>
      <c r="AE33936" s="154"/>
      <c r="AF33936" s="154"/>
      <c r="AG33936" s="154"/>
      <c r="AH33936" s="154"/>
    </row>
    <row r="33937" spans="1:34">
      <c r="A33937" s="154"/>
      <c r="B33937" s="154"/>
      <c r="C33937" s="154"/>
      <c r="D33937" s="154"/>
      <c r="E33937" s="154"/>
      <c r="F33937" s="154"/>
      <c r="G33937" s="155"/>
      <c r="H33937" s="155"/>
      <c r="I33937" s="154"/>
      <c r="J33937" s="156"/>
      <c r="K33937" s="154"/>
      <c r="L33937" s="168"/>
      <c r="M33937" s="154"/>
      <c r="N33937" s="157"/>
      <c r="O33937" s="157"/>
      <c r="P33937" s="152"/>
      <c r="Q33937" s="154"/>
      <c r="R33937" s="154"/>
      <c r="S33937" s="154"/>
      <c r="T33937" s="154"/>
      <c r="U33937" s="154"/>
      <c r="V33937" s="154"/>
      <c r="W33937" s="154"/>
      <c r="X33937" s="154"/>
      <c r="Y33937" s="154"/>
      <c r="Z33937" s="154"/>
      <c r="AA33937" s="154"/>
      <c r="AB33937" s="169"/>
      <c r="AC33937" s="154"/>
      <c r="AD33937" s="158"/>
      <c r="AE33937" s="154"/>
      <c r="AF33937" s="154"/>
      <c r="AG33937" s="154"/>
      <c r="AH33937" s="154"/>
    </row>
    <row r="33938" spans="1:34">
      <c r="A33938" s="154"/>
      <c r="B33938" s="154"/>
      <c r="C33938" s="154"/>
      <c r="D33938" s="154"/>
      <c r="E33938" s="154"/>
      <c r="F33938" s="154"/>
      <c r="G33938" s="155"/>
      <c r="H33938" s="155"/>
      <c r="I33938" s="154"/>
      <c r="J33938" s="156"/>
      <c r="K33938" s="154"/>
      <c r="L33938" s="168"/>
      <c r="M33938" s="154"/>
      <c r="N33938" s="157"/>
      <c r="O33938" s="157"/>
      <c r="P33938" s="152"/>
      <c r="Q33938" s="154"/>
      <c r="R33938" s="154"/>
      <c r="S33938" s="154"/>
      <c r="T33938" s="154"/>
      <c r="U33938" s="154"/>
      <c r="V33938" s="154"/>
      <c r="W33938" s="154"/>
      <c r="X33938" s="154"/>
      <c r="Y33938" s="154"/>
      <c r="Z33938" s="154"/>
      <c r="AA33938" s="154"/>
      <c r="AB33938" s="169"/>
      <c r="AC33938" s="154"/>
      <c r="AD33938" s="158"/>
      <c r="AE33938" s="154"/>
      <c r="AF33938" s="154"/>
      <c r="AG33938" s="154"/>
      <c r="AH33938" s="154"/>
    </row>
    <row r="33939" spans="1:34">
      <c r="A33939" s="154"/>
      <c r="B33939" s="154"/>
      <c r="C33939" s="154"/>
      <c r="D33939" s="154"/>
      <c r="E33939" s="154"/>
      <c r="F33939" s="154"/>
      <c r="G33939" s="155"/>
      <c r="H33939" s="155"/>
      <c r="I33939" s="154"/>
      <c r="J33939" s="156"/>
      <c r="K33939" s="154"/>
      <c r="L33939" s="168"/>
      <c r="M33939" s="154"/>
      <c r="N33939" s="157"/>
      <c r="O33939" s="157"/>
      <c r="P33939" s="152"/>
      <c r="Q33939" s="154"/>
      <c r="R33939" s="154"/>
      <c r="S33939" s="154"/>
      <c r="T33939" s="154"/>
      <c r="U33939" s="154"/>
      <c r="V33939" s="154"/>
      <c r="W33939" s="154"/>
      <c r="X33939" s="154"/>
      <c r="Y33939" s="154"/>
      <c r="Z33939" s="154"/>
      <c r="AA33939" s="154"/>
      <c r="AB33939" s="169"/>
      <c r="AC33939" s="154"/>
      <c r="AD33939" s="158"/>
      <c r="AE33939" s="154"/>
      <c r="AF33939" s="154"/>
      <c r="AG33939" s="154"/>
      <c r="AH33939" s="154"/>
    </row>
    <row r="33940" spans="1:34">
      <c r="A33940" s="154"/>
      <c r="B33940" s="154"/>
      <c r="C33940" s="154"/>
      <c r="D33940" s="154"/>
      <c r="E33940" s="154"/>
      <c r="F33940" s="154"/>
      <c r="G33940" s="155"/>
      <c r="H33940" s="155"/>
      <c r="I33940" s="154"/>
      <c r="J33940" s="156"/>
      <c r="K33940" s="154"/>
      <c r="L33940" s="168"/>
      <c r="M33940" s="154"/>
      <c r="N33940" s="157"/>
      <c r="O33940" s="157"/>
      <c r="P33940" s="152"/>
      <c r="Q33940" s="154"/>
      <c r="R33940" s="154"/>
      <c r="S33940" s="154"/>
      <c r="T33940" s="154"/>
      <c r="U33940" s="154"/>
      <c r="V33940" s="154"/>
      <c r="W33940" s="154"/>
      <c r="X33940" s="154"/>
      <c r="Y33940" s="154"/>
      <c r="Z33940" s="154"/>
      <c r="AA33940" s="154"/>
      <c r="AB33940" s="169"/>
      <c r="AC33940" s="154"/>
      <c r="AD33940" s="158"/>
      <c r="AE33940" s="154"/>
      <c r="AF33940" s="154"/>
      <c r="AG33940" s="154"/>
      <c r="AH33940" s="154"/>
    </row>
    <row r="33941" spans="1:34">
      <c r="A33941" s="154"/>
      <c r="B33941" s="154"/>
      <c r="C33941" s="154"/>
      <c r="D33941" s="154"/>
      <c r="E33941" s="154"/>
      <c r="F33941" s="154"/>
      <c r="G33941" s="155"/>
      <c r="H33941" s="155"/>
      <c r="I33941" s="154"/>
      <c r="J33941" s="156"/>
      <c r="K33941" s="154"/>
      <c r="L33941" s="168"/>
      <c r="M33941" s="154"/>
      <c r="N33941" s="157"/>
      <c r="O33941" s="157"/>
      <c r="P33941" s="152"/>
      <c r="Q33941" s="154"/>
      <c r="R33941" s="154"/>
      <c r="S33941" s="154"/>
      <c r="T33941" s="154"/>
      <c r="U33941" s="154"/>
      <c r="V33941" s="154"/>
      <c r="W33941" s="154"/>
      <c r="X33941" s="154"/>
      <c r="Y33941" s="154"/>
      <c r="Z33941" s="154"/>
      <c r="AA33941" s="154"/>
      <c r="AB33941" s="169"/>
      <c r="AC33941" s="154"/>
      <c r="AD33941" s="158"/>
      <c r="AE33941" s="154"/>
      <c r="AF33941" s="154"/>
      <c r="AG33941" s="154"/>
      <c r="AH33941" s="154"/>
    </row>
    <row r="33942" spans="1:34">
      <c r="A33942" s="154"/>
      <c r="B33942" s="154"/>
      <c r="C33942" s="154"/>
      <c r="D33942" s="154"/>
      <c r="E33942" s="154"/>
      <c r="F33942" s="154"/>
      <c r="G33942" s="155"/>
      <c r="H33942" s="155"/>
      <c r="I33942" s="154"/>
      <c r="J33942" s="156"/>
      <c r="K33942" s="154"/>
      <c r="L33942" s="168"/>
      <c r="M33942" s="154"/>
      <c r="N33942" s="157"/>
      <c r="O33942" s="157"/>
      <c r="P33942" s="152"/>
      <c r="Q33942" s="154"/>
      <c r="R33942" s="154"/>
      <c r="S33942" s="154"/>
      <c r="T33942" s="154"/>
      <c r="U33942" s="154"/>
      <c r="V33942" s="154"/>
      <c r="W33942" s="154"/>
      <c r="X33942" s="154"/>
      <c r="Y33942" s="154"/>
      <c r="Z33942" s="154"/>
      <c r="AA33942" s="154"/>
      <c r="AB33942" s="169"/>
      <c r="AC33942" s="154"/>
      <c r="AD33942" s="158"/>
      <c r="AE33942" s="154"/>
      <c r="AF33942" s="154"/>
      <c r="AG33942" s="154"/>
      <c r="AH33942" s="154"/>
    </row>
    <row r="33943" spans="1:34">
      <c r="A33943" s="154"/>
      <c r="B33943" s="154"/>
      <c r="C33943" s="154"/>
      <c r="D33943" s="154"/>
      <c r="E33943" s="154"/>
      <c r="F33943" s="154"/>
      <c r="G33943" s="155"/>
      <c r="H33943" s="155"/>
      <c r="I33943" s="154"/>
      <c r="J33943" s="156"/>
      <c r="K33943" s="154"/>
      <c r="L33943" s="168"/>
      <c r="M33943" s="154"/>
      <c r="N33943" s="157"/>
      <c r="O33943" s="157"/>
      <c r="P33943" s="152"/>
      <c r="Q33943" s="154"/>
      <c r="R33943" s="154"/>
      <c r="S33943" s="154"/>
      <c r="T33943" s="154"/>
      <c r="U33943" s="154"/>
      <c r="V33943" s="154"/>
      <c r="W33943" s="154"/>
      <c r="X33943" s="154"/>
      <c r="Y33943" s="154"/>
      <c r="Z33943" s="154"/>
      <c r="AA33943" s="154"/>
      <c r="AB33943" s="169"/>
      <c r="AC33943" s="154"/>
      <c r="AD33943" s="158"/>
      <c r="AE33943" s="154"/>
      <c r="AF33943" s="154"/>
      <c r="AG33943" s="154"/>
      <c r="AH33943" s="154"/>
    </row>
    <row r="33944" spans="1:34">
      <c r="A33944" s="154"/>
      <c r="B33944" s="154"/>
      <c r="C33944" s="154"/>
      <c r="D33944" s="154"/>
      <c r="E33944" s="154"/>
      <c r="F33944" s="154"/>
      <c r="G33944" s="155"/>
      <c r="H33944" s="155"/>
      <c r="I33944" s="154"/>
      <c r="J33944" s="156"/>
      <c r="K33944" s="154"/>
      <c r="L33944" s="168"/>
      <c r="M33944" s="154"/>
      <c r="N33944" s="157"/>
      <c r="O33944" s="157"/>
      <c r="P33944" s="152"/>
      <c r="Q33944" s="154"/>
      <c r="R33944" s="154"/>
      <c r="S33944" s="154"/>
      <c r="T33944" s="154"/>
      <c r="U33944" s="154"/>
      <c r="V33944" s="154"/>
      <c r="W33944" s="154"/>
      <c r="X33944" s="154"/>
      <c r="Y33944" s="154"/>
      <c r="Z33944" s="154"/>
      <c r="AA33944" s="154"/>
      <c r="AB33944" s="169"/>
      <c r="AC33944" s="154"/>
      <c r="AD33944" s="158"/>
      <c r="AE33944" s="154"/>
      <c r="AF33944" s="154"/>
      <c r="AG33944" s="154"/>
      <c r="AH33944" s="154"/>
    </row>
    <row r="33945" spans="1:34">
      <c r="A33945" s="154"/>
      <c r="B33945" s="154"/>
      <c r="C33945" s="154"/>
      <c r="D33945" s="154"/>
      <c r="E33945" s="154"/>
      <c r="F33945" s="154"/>
      <c r="G33945" s="155"/>
      <c r="H33945" s="155"/>
      <c r="I33945" s="154"/>
      <c r="J33945" s="156"/>
      <c r="K33945" s="154"/>
      <c r="L33945" s="168"/>
      <c r="M33945" s="154"/>
      <c r="N33945" s="157"/>
      <c r="O33945" s="157"/>
      <c r="P33945" s="152"/>
      <c r="Q33945" s="154"/>
      <c r="R33945" s="154"/>
      <c r="S33945" s="154"/>
      <c r="T33945" s="154"/>
      <c r="U33945" s="154"/>
      <c r="V33945" s="154"/>
      <c r="W33945" s="154"/>
      <c r="X33945" s="154"/>
      <c r="Y33945" s="154"/>
      <c r="Z33945" s="154"/>
      <c r="AA33945" s="154"/>
      <c r="AB33945" s="169"/>
      <c r="AC33945" s="154"/>
      <c r="AD33945" s="158"/>
      <c r="AE33945" s="154"/>
      <c r="AF33945" s="154"/>
      <c r="AG33945" s="154"/>
      <c r="AH33945" s="154"/>
    </row>
    <row r="33946" spans="1:34">
      <c r="A33946" s="154"/>
      <c r="B33946" s="154"/>
      <c r="C33946" s="154"/>
      <c r="D33946" s="154"/>
      <c r="E33946" s="154"/>
      <c r="F33946" s="154"/>
      <c r="G33946" s="155"/>
      <c r="H33946" s="155"/>
      <c r="I33946" s="154"/>
      <c r="J33946" s="156"/>
      <c r="K33946" s="154"/>
      <c r="L33946" s="168"/>
      <c r="M33946" s="154"/>
      <c r="N33946" s="157"/>
      <c r="O33946" s="157"/>
      <c r="P33946" s="152"/>
      <c r="Q33946" s="154"/>
      <c r="R33946" s="154"/>
      <c r="S33946" s="154"/>
      <c r="T33946" s="154"/>
      <c r="U33946" s="154"/>
      <c r="V33946" s="154"/>
      <c r="W33946" s="154"/>
      <c r="X33946" s="154"/>
      <c r="Y33946" s="154"/>
      <c r="Z33946" s="154"/>
      <c r="AA33946" s="154"/>
      <c r="AB33946" s="169"/>
      <c r="AC33946" s="154"/>
      <c r="AD33946" s="158"/>
      <c r="AE33946" s="154"/>
      <c r="AF33946" s="154"/>
      <c r="AG33946" s="154"/>
      <c r="AH33946" s="154"/>
    </row>
    <row r="33947" spans="1:34">
      <c r="A33947" s="154"/>
      <c r="B33947" s="154"/>
      <c r="C33947" s="154"/>
      <c r="D33947" s="154"/>
      <c r="E33947" s="154"/>
      <c r="F33947" s="154"/>
      <c r="G33947" s="155"/>
      <c r="H33947" s="155"/>
      <c r="I33947" s="154"/>
      <c r="J33947" s="156"/>
      <c r="K33947" s="154"/>
      <c r="L33947" s="168"/>
      <c r="M33947" s="154"/>
      <c r="N33947" s="157"/>
      <c r="O33947" s="157"/>
      <c r="P33947" s="152"/>
      <c r="Q33947" s="154"/>
      <c r="R33947" s="154"/>
      <c r="S33947" s="154"/>
      <c r="T33947" s="154"/>
      <c r="U33947" s="154"/>
      <c r="V33947" s="154"/>
      <c r="W33947" s="154"/>
      <c r="X33947" s="154"/>
      <c r="Y33947" s="154"/>
      <c r="Z33947" s="154"/>
      <c r="AA33947" s="154"/>
      <c r="AB33947" s="169"/>
      <c r="AC33947" s="154"/>
      <c r="AD33947" s="158"/>
      <c r="AE33947" s="154"/>
      <c r="AF33947" s="154"/>
      <c r="AG33947" s="154"/>
      <c r="AH33947" s="154"/>
    </row>
    <row r="33948" spans="1:34">
      <c r="A33948" s="154"/>
      <c r="B33948" s="154"/>
      <c r="C33948" s="154"/>
      <c r="D33948" s="154"/>
      <c r="E33948" s="154"/>
      <c r="F33948" s="154"/>
      <c r="G33948" s="155"/>
      <c r="H33948" s="155"/>
      <c r="I33948" s="154"/>
      <c r="J33948" s="156"/>
      <c r="K33948" s="154"/>
      <c r="L33948" s="168"/>
      <c r="M33948" s="154"/>
      <c r="N33948" s="157"/>
      <c r="O33948" s="157"/>
      <c r="P33948" s="152"/>
      <c r="Q33948" s="154"/>
      <c r="R33948" s="154"/>
      <c r="S33948" s="154"/>
      <c r="T33948" s="154"/>
      <c r="U33948" s="154"/>
      <c r="V33948" s="154"/>
      <c r="W33948" s="154"/>
      <c r="X33948" s="154"/>
      <c r="Y33948" s="154"/>
      <c r="Z33948" s="154"/>
      <c r="AA33948" s="154"/>
      <c r="AB33948" s="169"/>
      <c r="AC33948" s="154"/>
      <c r="AD33948" s="158"/>
      <c r="AE33948" s="154"/>
      <c r="AF33948" s="154"/>
      <c r="AG33948" s="154"/>
      <c r="AH33948" s="154"/>
    </row>
    <row r="33949" spans="1:34">
      <c r="A33949" s="154"/>
      <c r="B33949" s="154"/>
      <c r="C33949" s="154"/>
      <c r="D33949" s="154"/>
      <c r="E33949" s="154"/>
      <c r="F33949" s="154"/>
      <c r="G33949" s="155"/>
      <c r="H33949" s="155"/>
      <c r="I33949" s="154"/>
      <c r="J33949" s="156"/>
      <c r="K33949" s="154"/>
      <c r="L33949" s="168"/>
      <c r="M33949" s="154"/>
      <c r="N33949" s="157"/>
      <c r="O33949" s="157"/>
      <c r="P33949" s="152"/>
      <c r="Q33949" s="154"/>
      <c r="R33949" s="154"/>
      <c r="S33949" s="154"/>
      <c r="T33949" s="154"/>
      <c r="U33949" s="154"/>
      <c r="V33949" s="154"/>
      <c r="W33949" s="154"/>
      <c r="X33949" s="154"/>
      <c r="Y33949" s="154"/>
      <c r="Z33949" s="154"/>
      <c r="AA33949" s="154"/>
      <c r="AB33949" s="169"/>
      <c r="AC33949" s="154"/>
      <c r="AD33949" s="158"/>
      <c r="AE33949" s="154"/>
      <c r="AF33949" s="154"/>
      <c r="AG33949" s="154"/>
      <c r="AH33949" s="154"/>
    </row>
    <row r="33950" spans="1:34">
      <c r="A33950" s="154"/>
      <c r="B33950" s="154"/>
      <c r="C33950" s="154"/>
      <c r="D33950" s="154"/>
      <c r="E33950" s="154"/>
      <c r="F33950" s="154"/>
      <c r="G33950" s="155"/>
      <c r="H33950" s="155"/>
      <c r="I33950" s="154"/>
      <c r="J33950" s="156"/>
      <c r="K33950" s="154"/>
      <c r="L33950" s="168"/>
      <c r="M33950" s="154"/>
      <c r="N33950" s="157"/>
      <c r="O33950" s="157"/>
      <c r="P33950" s="152"/>
      <c r="Q33950" s="154"/>
      <c r="R33950" s="154"/>
      <c r="S33950" s="154"/>
      <c r="T33950" s="154"/>
      <c r="U33950" s="154"/>
      <c r="V33950" s="154"/>
      <c r="W33950" s="154"/>
      <c r="X33950" s="154"/>
      <c r="Y33950" s="154"/>
      <c r="Z33950" s="154"/>
      <c r="AA33950" s="154"/>
      <c r="AB33950" s="169"/>
      <c r="AC33950" s="154"/>
      <c r="AD33950" s="158"/>
      <c r="AE33950" s="154"/>
      <c r="AF33950" s="154"/>
      <c r="AG33950" s="154"/>
      <c r="AH33950" s="154"/>
    </row>
    <row r="33951" spans="1:34">
      <c r="A33951" s="154"/>
      <c r="B33951" s="154"/>
      <c r="C33951" s="154"/>
      <c r="D33951" s="154"/>
      <c r="E33951" s="154"/>
      <c r="F33951" s="154"/>
      <c r="G33951" s="155"/>
      <c r="H33951" s="155"/>
      <c r="I33951" s="154"/>
      <c r="J33951" s="156"/>
      <c r="K33951" s="154"/>
      <c r="L33951" s="168"/>
      <c r="M33951" s="154"/>
      <c r="N33951" s="157"/>
      <c r="O33951" s="157"/>
      <c r="P33951" s="152"/>
      <c r="Q33951" s="154"/>
      <c r="R33951" s="154"/>
      <c r="S33951" s="154"/>
      <c r="T33951" s="154"/>
      <c r="U33951" s="154"/>
      <c r="V33951" s="154"/>
      <c r="W33951" s="154"/>
      <c r="X33951" s="154"/>
      <c r="Y33951" s="154"/>
      <c r="Z33951" s="154"/>
      <c r="AA33951" s="154"/>
      <c r="AB33951" s="169"/>
      <c r="AC33951" s="154"/>
      <c r="AD33951" s="158"/>
      <c r="AE33951" s="154"/>
      <c r="AF33951" s="154"/>
      <c r="AG33951" s="154"/>
      <c r="AH33951" s="154"/>
    </row>
    <row r="33952" spans="1:34">
      <c r="A33952" s="154"/>
      <c r="B33952" s="154"/>
      <c r="C33952" s="154"/>
      <c r="D33952" s="154"/>
      <c r="E33952" s="154"/>
      <c r="F33952" s="154"/>
      <c r="G33952" s="155"/>
      <c r="H33952" s="155"/>
      <c r="I33952" s="154"/>
      <c r="J33952" s="156"/>
      <c r="K33952" s="154"/>
      <c r="L33952" s="168"/>
      <c r="M33952" s="154"/>
      <c r="N33952" s="157"/>
      <c r="O33952" s="157"/>
      <c r="P33952" s="152"/>
      <c r="Q33952" s="154"/>
      <c r="R33952" s="154"/>
      <c r="S33952" s="154"/>
      <c r="T33952" s="154"/>
      <c r="U33952" s="154"/>
      <c r="V33952" s="154"/>
      <c r="W33952" s="154"/>
      <c r="X33952" s="154"/>
      <c r="Y33952" s="154"/>
      <c r="Z33952" s="154"/>
      <c r="AA33952" s="154"/>
      <c r="AB33952" s="169"/>
      <c r="AC33952" s="154"/>
      <c r="AD33952" s="158"/>
      <c r="AE33952" s="154"/>
      <c r="AF33952" s="154"/>
      <c r="AG33952" s="154"/>
      <c r="AH33952" s="154"/>
    </row>
    <row r="33953" spans="1:34">
      <c r="A33953" s="154"/>
      <c r="B33953" s="154"/>
      <c r="C33953" s="154"/>
      <c r="D33953" s="154"/>
      <c r="E33953" s="154"/>
      <c r="F33953" s="154"/>
      <c r="G33953" s="155"/>
      <c r="H33953" s="155"/>
      <c r="I33953" s="154"/>
      <c r="J33953" s="156"/>
      <c r="K33953" s="154"/>
      <c r="L33953" s="168"/>
      <c r="M33953" s="154"/>
      <c r="N33953" s="157"/>
      <c r="O33953" s="157"/>
      <c r="P33953" s="152"/>
      <c r="Q33953" s="154"/>
      <c r="R33953" s="170"/>
      <c r="S33953" s="154"/>
      <c r="T33953" s="154"/>
      <c r="U33953" s="154"/>
      <c r="V33953" s="154"/>
      <c r="W33953" s="154"/>
      <c r="X33953" s="154"/>
      <c r="Y33953" s="154"/>
      <c r="Z33953" s="154"/>
      <c r="AA33953" s="154"/>
      <c r="AB33953" s="169"/>
      <c r="AC33953" s="154"/>
      <c r="AD33953" s="158"/>
      <c r="AE33953" s="154"/>
      <c r="AF33953" s="154"/>
      <c r="AG33953" s="154"/>
      <c r="AH33953" s="154"/>
    </row>
    <row r="33954" spans="1:34">
      <c r="A33954" s="154"/>
      <c r="B33954" s="154"/>
      <c r="C33954" s="154"/>
      <c r="D33954" s="154"/>
      <c r="E33954" s="154"/>
      <c r="F33954" s="154"/>
      <c r="G33954" s="155"/>
      <c r="H33954" s="155"/>
      <c r="I33954" s="154"/>
      <c r="J33954" s="156"/>
      <c r="K33954" s="154"/>
      <c r="L33954" s="168"/>
      <c r="M33954" s="154"/>
      <c r="N33954" s="157"/>
      <c r="O33954" s="157"/>
      <c r="P33954" s="152"/>
      <c r="Q33954" s="154"/>
      <c r="R33954" s="154"/>
      <c r="S33954" s="154"/>
      <c r="T33954" s="154"/>
      <c r="U33954" s="154"/>
      <c r="V33954" s="154"/>
      <c r="W33954" s="154"/>
      <c r="X33954" s="154"/>
      <c r="Y33954" s="154"/>
      <c r="Z33954" s="154"/>
      <c r="AA33954" s="154"/>
      <c r="AB33954" s="169"/>
      <c r="AC33954" s="154"/>
      <c r="AD33954" s="158"/>
      <c r="AE33954" s="154"/>
      <c r="AF33954" s="154"/>
      <c r="AG33954" s="154"/>
      <c r="AH33954" s="154"/>
    </row>
    <row r="33955" spans="1:34">
      <c r="A33955" s="154"/>
      <c r="B33955" s="154"/>
      <c r="C33955" s="154"/>
      <c r="D33955" s="154"/>
      <c r="E33955" s="154"/>
      <c r="F33955" s="154"/>
      <c r="G33955" s="155"/>
      <c r="H33955" s="155"/>
      <c r="I33955" s="154"/>
      <c r="J33955" s="156"/>
      <c r="K33955" s="154"/>
      <c r="L33955" s="168"/>
      <c r="M33955" s="154"/>
      <c r="N33955" s="157"/>
      <c r="O33955" s="157"/>
      <c r="P33955" s="152"/>
      <c r="Q33955" s="154"/>
      <c r="R33955" s="154"/>
      <c r="S33955" s="154"/>
      <c r="T33955" s="154"/>
      <c r="U33955" s="154"/>
      <c r="V33955" s="154"/>
      <c r="W33955" s="154"/>
      <c r="X33955" s="154"/>
      <c r="Y33955" s="154"/>
      <c r="Z33955" s="154"/>
      <c r="AA33955" s="154"/>
      <c r="AB33955" s="169"/>
      <c r="AC33955" s="154"/>
      <c r="AD33955" s="158"/>
      <c r="AE33955" s="154"/>
      <c r="AF33955" s="154"/>
      <c r="AG33955" s="154"/>
      <c r="AH33955" s="154"/>
    </row>
    <row r="33956" spans="1:34">
      <c r="A33956" s="154"/>
      <c r="B33956" s="154"/>
      <c r="C33956" s="154"/>
      <c r="D33956" s="154"/>
      <c r="E33956" s="154"/>
      <c r="F33956" s="154"/>
      <c r="G33956" s="155"/>
      <c r="H33956" s="155"/>
      <c r="I33956" s="154"/>
      <c r="J33956" s="156"/>
      <c r="K33956" s="154"/>
      <c r="L33956" s="168"/>
      <c r="M33956" s="154"/>
      <c r="N33956" s="157"/>
      <c r="O33956" s="157"/>
      <c r="P33956" s="152"/>
      <c r="Q33956" s="154"/>
      <c r="R33956" s="170"/>
      <c r="S33956" s="154"/>
      <c r="T33956" s="154"/>
      <c r="U33956" s="154"/>
      <c r="V33956" s="154"/>
      <c r="W33956" s="154"/>
      <c r="X33956" s="154"/>
      <c r="Y33956" s="154"/>
      <c r="Z33956" s="154"/>
      <c r="AA33956" s="154"/>
      <c r="AB33956" s="169"/>
      <c r="AC33956" s="154"/>
      <c r="AD33956" s="158"/>
      <c r="AE33956" s="154"/>
      <c r="AF33956" s="154"/>
      <c r="AG33956" s="154"/>
      <c r="AH33956" s="154"/>
    </row>
    <row r="33957" spans="1:34">
      <c r="A33957" s="154"/>
      <c r="B33957" s="154"/>
      <c r="C33957" s="154"/>
      <c r="D33957" s="154"/>
      <c r="E33957" s="154"/>
      <c r="F33957" s="154"/>
      <c r="G33957" s="155"/>
      <c r="H33957" s="155"/>
      <c r="I33957" s="154"/>
      <c r="J33957" s="156"/>
      <c r="K33957" s="154"/>
      <c r="L33957" s="168"/>
      <c r="M33957" s="154"/>
      <c r="N33957" s="157"/>
      <c r="O33957" s="157"/>
      <c r="P33957" s="152"/>
      <c r="Q33957" s="154"/>
      <c r="R33957" s="154"/>
      <c r="S33957" s="154"/>
      <c r="T33957" s="154"/>
      <c r="U33957" s="154"/>
      <c r="V33957" s="154"/>
      <c r="W33957" s="154"/>
      <c r="X33957" s="154"/>
      <c r="Y33957" s="154"/>
      <c r="Z33957" s="154"/>
      <c r="AA33957" s="154"/>
      <c r="AB33957" s="169"/>
      <c r="AC33957" s="154"/>
      <c r="AD33957" s="158"/>
      <c r="AE33957" s="154"/>
      <c r="AF33957" s="154"/>
      <c r="AG33957" s="154"/>
      <c r="AH33957" s="154"/>
    </row>
    <row r="33958" spans="1:34">
      <c r="A33958" s="154"/>
      <c r="B33958" s="154"/>
      <c r="C33958" s="154"/>
      <c r="D33958" s="154"/>
      <c r="E33958" s="154"/>
      <c r="F33958" s="154"/>
      <c r="G33958" s="155"/>
      <c r="H33958" s="155"/>
      <c r="I33958" s="154"/>
      <c r="J33958" s="156"/>
      <c r="K33958" s="154"/>
      <c r="L33958" s="168"/>
      <c r="M33958" s="154"/>
      <c r="N33958" s="157"/>
      <c r="O33958" s="157"/>
      <c r="P33958" s="152"/>
      <c r="Q33958" s="154"/>
      <c r="R33958" s="154"/>
      <c r="S33958" s="154"/>
      <c r="T33958" s="154"/>
      <c r="U33958" s="154"/>
      <c r="V33958" s="154"/>
      <c r="W33958" s="154"/>
      <c r="X33958" s="154"/>
      <c r="Y33958" s="154"/>
      <c r="Z33958" s="154"/>
      <c r="AA33958" s="154"/>
      <c r="AB33958" s="169"/>
      <c r="AC33958" s="154"/>
      <c r="AD33958" s="158"/>
      <c r="AE33958" s="154"/>
      <c r="AF33958" s="154"/>
      <c r="AG33958" s="154"/>
      <c r="AH33958" s="154"/>
    </row>
    <row r="33959" spans="1:34">
      <c r="A33959" s="154"/>
      <c r="B33959" s="154"/>
      <c r="C33959" s="154"/>
      <c r="D33959" s="154"/>
      <c r="E33959" s="154"/>
      <c r="F33959" s="154"/>
      <c r="G33959" s="155"/>
      <c r="H33959" s="155"/>
      <c r="I33959" s="154"/>
      <c r="J33959" s="156"/>
      <c r="K33959" s="154"/>
      <c r="L33959" s="168"/>
      <c r="M33959" s="154"/>
      <c r="N33959" s="157"/>
      <c r="O33959" s="157"/>
      <c r="P33959" s="152"/>
      <c r="Q33959" s="154"/>
      <c r="R33959" s="154"/>
      <c r="S33959" s="154"/>
      <c r="T33959" s="154"/>
      <c r="U33959" s="154"/>
      <c r="V33959" s="154"/>
      <c r="W33959" s="154"/>
      <c r="X33959" s="154"/>
      <c r="Y33959" s="154"/>
      <c r="Z33959" s="154"/>
      <c r="AA33959" s="154"/>
      <c r="AB33959" s="169"/>
      <c r="AC33959" s="154"/>
      <c r="AD33959" s="158"/>
      <c r="AE33959" s="154"/>
      <c r="AF33959" s="154"/>
      <c r="AG33959" s="154"/>
      <c r="AH33959" s="154"/>
    </row>
    <row r="33960" spans="1:34">
      <c r="A33960" s="154"/>
      <c r="B33960" s="154"/>
      <c r="C33960" s="154"/>
      <c r="D33960" s="154"/>
      <c r="E33960" s="154"/>
      <c r="F33960" s="154"/>
      <c r="G33960" s="155"/>
      <c r="H33960" s="155"/>
      <c r="I33960" s="154"/>
      <c r="J33960" s="156"/>
      <c r="K33960" s="154"/>
      <c r="L33960" s="168"/>
      <c r="M33960" s="154"/>
      <c r="N33960" s="157"/>
      <c r="O33960" s="157"/>
      <c r="P33960" s="152"/>
      <c r="Q33960" s="154"/>
      <c r="R33960" s="154"/>
      <c r="S33960" s="154"/>
      <c r="T33960" s="154"/>
      <c r="U33960" s="154"/>
      <c r="V33960" s="154"/>
      <c r="W33960" s="154"/>
      <c r="X33960" s="154"/>
      <c r="Y33960" s="154"/>
      <c r="Z33960" s="154"/>
      <c r="AA33960" s="154"/>
      <c r="AB33960" s="169"/>
      <c r="AC33960" s="154"/>
      <c r="AD33960" s="158"/>
      <c r="AE33960" s="154"/>
      <c r="AF33960" s="154"/>
      <c r="AG33960" s="154"/>
      <c r="AH33960" s="154"/>
    </row>
    <row r="33961" spans="1:34">
      <c r="A33961" s="154"/>
      <c r="B33961" s="154"/>
      <c r="C33961" s="154"/>
      <c r="D33961" s="154"/>
      <c r="E33961" s="154"/>
      <c r="F33961" s="154"/>
      <c r="G33961" s="155"/>
      <c r="H33961" s="155"/>
      <c r="I33961" s="154"/>
      <c r="J33961" s="156"/>
      <c r="K33961" s="154"/>
      <c r="L33961" s="168"/>
      <c r="M33961" s="154"/>
      <c r="N33961" s="157"/>
      <c r="O33961" s="157"/>
      <c r="P33961" s="152"/>
      <c r="Q33961" s="154"/>
      <c r="R33961" s="154"/>
      <c r="S33961" s="154"/>
      <c r="T33961" s="154"/>
      <c r="U33961" s="154"/>
      <c r="V33961" s="154"/>
      <c r="W33961" s="154"/>
      <c r="X33961" s="154"/>
      <c r="Y33961" s="154"/>
      <c r="Z33961" s="154"/>
      <c r="AA33961" s="154"/>
      <c r="AB33961" s="169"/>
      <c r="AC33961" s="154"/>
      <c r="AD33961" s="158"/>
      <c r="AE33961" s="154"/>
      <c r="AF33961" s="154"/>
      <c r="AG33961" s="154"/>
      <c r="AH33961" s="154"/>
    </row>
    <row r="33962" spans="1:34">
      <c r="A33962" s="154"/>
      <c r="B33962" s="154"/>
      <c r="C33962" s="154"/>
      <c r="D33962" s="154"/>
      <c r="E33962" s="154"/>
      <c r="F33962" s="154"/>
      <c r="G33962" s="155"/>
      <c r="H33962" s="155"/>
      <c r="I33962" s="154"/>
      <c r="J33962" s="156"/>
      <c r="K33962" s="154"/>
      <c r="L33962" s="168"/>
      <c r="M33962" s="154"/>
      <c r="N33962" s="157"/>
      <c r="O33962" s="157"/>
      <c r="P33962" s="152"/>
      <c r="Q33962" s="154"/>
      <c r="R33962" s="154"/>
      <c r="S33962" s="154"/>
      <c r="T33962" s="154"/>
      <c r="U33962" s="154"/>
      <c r="V33962" s="154"/>
      <c r="W33962" s="154"/>
      <c r="X33962" s="154"/>
      <c r="Y33962" s="154"/>
      <c r="Z33962" s="154"/>
      <c r="AA33962" s="154"/>
      <c r="AB33962" s="169"/>
      <c r="AC33962" s="154"/>
      <c r="AD33962" s="158"/>
      <c r="AE33962" s="154"/>
      <c r="AF33962" s="154"/>
      <c r="AG33962" s="154"/>
      <c r="AH33962" s="154"/>
    </row>
    <row r="33963" spans="1:34">
      <c r="A33963" s="154"/>
      <c r="B33963" s="154"/>
      <c r="C33963" s="154"/>
      <c r="D33963" s="154"/>
      <c r="E33963" s="154"/>
      <c r="F33963" s="154"/>
      <c r="G33963" s="155"/>
      <c r="H33963" s="155"/>
      <c r="I33963" s="154"/>
      <c r="J33963" s="156"/>
      <c r="K33963" s="154"/>
      <c r="L33963" s="168"/>
      <c r="M33963" s="154"/>
      <c r="N33963" s="157"/>
      <c r="O33963" s="157"/>
      <c r="P33963" s="152"/>
      <c r="Q33963" s="154"/>
      <c r="R33963" s="154"/>
      <c r="S33963" s="154"/>
      <c r="T33963" s="154"/>
      <c r="U33963" s="154"/>
      <c r="V33963" s="154"/>
      <c r="W33963" s="154"/>
      <c r="X33963" s="154"/>
      <c r="Y33963" s="154"/>
      <c r="Z33963" s="154"/>
      <c r="AA33963" s="154"/>
      <c r="AB33963" s="169"/>
      <c r="AC33963" s="154"/>
      <c r="AD33963" s="158"/>
      <c r="AE33963" s="154"/>
      <c r="AF33963" s="154"/>
      <c r="AG33963" s="154"/>
      <c r="AH33963" s="154"/>
    </row>
    <row r="33964" spans="1:34">
      <c r="A33964" s="154"/>
      <c r="B33964" s="154"/>
      <c r="C33964" s="154"/>
      <c r="D33964" s="154"/>
      <c r="E33964" s="154"/>
      <c r="F33964" s="154"/>
      <c r="G33964" s="155"/>
      <c r="H33964" s="155"/>
      <c r="I33964" s="154"/>
      <c r="J33964" s="156"/>
      <c r="K33964" s="154"/>
      <c r="L33964" s="168"/>
      <c r="M33964" s="154"/>
      <c r="N33964" s="157"/>
      <c r="O33964" s="157"/>
      <c r="P33964" s="152"/>
      <c r="Q33964" s="154"/>
      <c r="R33964" s="154"/>
      <c r="S33964" s="154"/>
      <c r="T33964" s="154"/>
      <c r="U33964" s="154"/>
      <c r="V33964" s="154"/>
      <c r="W33964" s="154"/>
      <c r="X33964" s="154"/>
      <c r="Y33964" s="154"/>
      <c r="Z33964" s="154"/>
      <c r="AA33964" s="154"/>
      <c r="AB33964" s="169"/>
      <c r="AC33964" s="154"/>
      <c r="AD33964" s="158"/>
      <c r="AE33964" s="154"/>
      <c r="AF33964" s="154"/>
      <c r="AG33964" s="154"/>
      <c r="AH33964" s="154"/>
    </row>
    <row r="33965" spans="1:34">
      <c r="A33965" s="154"/>
      <c r="B33965" s="154"/>
      <c r="C33965" s="154"/>
      <c r="D33965" s="154"/>
      <c r="E33965" s="154"/>
      <c r="F33965" s="154"/>
      <c r="G33965" s="155"/>
      <c r="H33965" s="155"/>
      <c r="I33965" s="154"/>
      <c r="J33965" s="156"/>
      <c r="K33965" s="154"/>
      <c r="L33965" s="168"/>
      <c r="M33965" s="154"/>
      <c r="N33965" s="157"/>
      <c r="O33965" s="157"/>
      <c r="P33965" s="152"/>
      <c r="Q33965" s="154"/>
      <c r="R33965" s="154"/>
      <c r="S33965" s="154"/>
      <c r="T33965" s="154"/>
      <c r="U33965" s="154"/>
      <c r="V33965" s="154"/>
      <c r="W33965" s="154"/>
      <c r="X33965" s="154"/>
      <c r="Y33965" s="154"/>
      <c r="Z33965" s="154"/>
      <c r="AA33965" s="154"/>
      <c r="AB33965" s="169"/>
      <c r="AC33965" s="154"/>
      <c r="AD33965" s="158"/>
      <c r="AE33965" s="154"/>
      <c r="AF33965" s="154"/>
      <c r="AG33965" s="154"/>
      <c r="AH33965" s="154"/>
    </row>
    <row r="33966" spans="1:34">
      <c r="A33966" s="154"/>
      <c r="B33966" s="154"/>
      <c r="C33966" s="154"/>
      <c r="D33966" s="154"/>
      <c r="E33966" s="154"/>
      <c r="F33966" s="154"/>
      <c r="G33966" s="155"/>
      <c r="H33966" s="155"/>
      <c r="I33966" s="154"/>
      <c r="J33966" s="156"/>
      <c r="K33966" s="154"/>
      <c r="L33966" s="168"/>
      <c r="M33966" s="154"/>
      <c r="N33966" s="157"/>
      <c r="O33966" s="157"/>
      <c r="P33966" s="152"/>
      <c r="Q33966" s="154"/>
      <c r="R33966" s="154"/>
      <c r="S33966" s="154"/>
      <c r="T33966" s="154"/>
      <c r="U33966" s="154"/>
      <c r="V33966" s="154"/>
      <c r="W33966" s="154"/>
      <c r="X33966" s="154"/>
      <c r="Y33966" s="154"/>
      <c r="Z33966" s="154"/>
      <c r="AA33966" s="154"/>
      <c r="AB33966" s="169"/>
      <c r="AC33966" s="154"/>
      <c r="AD33966" s="158"/>
      <c r="AE33966" s="154"/>
      <c r="AF33966" s="154"/>
      <c r="AG33966" s="154"/>
      <c r="AH33966" s="154"/>
    </row>
    <row r="33967" spans="1:34">
      <c r="A33967" s="154"/>
      <c r="B33967" s="154"/>
      <c r="C33967" s="154"/>
      <c r="D33967" s="154"/>
      <c r="E33967" s="154"/>
      <c r="F33967" s="154"/>
      <c r="G33967" s="155"/>
      <c r="H33967" s="155"/>
      <c r="I33967" s="154"/>
      <c r="J33967" s="156"/>
      <c r="K33967" s="154"/>
      <c r="L33967" s="168"/>
      <c r="M33967" s="154"/>
      <c r="N33967" s="157"/>
      <c r="O33967" s="157"/>
      <c r="P33967" s="152"/>
      <c r="Q33967" s="154"/>
      <c r="R33967" s="154"/>
      <c r="S33967" s="154"/>
      <c r="T33967" s="154"/>
      <c r="U33967" s="154"/>
      <c r="V33967" s="154"/>
      <c r="W33967" s="154"/>
      <c r="X33967" s="154"/>
      <c r="Y33967" s="154"/>
      <c r="Z33967" s="154"/>
      <c r="AA33967" s="154"/>
      <c r="AB33967" s="169"/>
      <c r="AC33967" s="154"/>
      <c r="AD33967" s="158"/>
      <c r="AE33967" s="154"/>
      <c r="AF33967" s="154"/>
      <c r="AG33967" s="154"/>
      <c r="AH33967" s="154"/>
    </row>
    <row r="33968" spans="1:34">
      <c r="A33968" s="154"/>
      <c r="B33968" s="154"/>
      <c r="C33968" s="154"/>
      <c r="D33968" s="154"/>
      <c r="E33968" s="154"/>
      <c r="F33968" s="154"/>
      <c r="G33968" s="155"/>
      <c r="H33968" s="155"/>
      <c r="I33968" s="154"/>
      <c r="J33968" s="156"/>
      <c r="K33968" s="154"/>
      <c r="L33968" s="168"/>
      <c r="M33968" s="154"/>
      <c r="N33968" s="157"/>
      <c r="O33968" s="157"/>
      <c r="P33968" s="152"/>
      <c r="Q33968" s="154"/>
      <c r="R33968" s="154"/>
      <c r="S33968" s="154"/>
      <c r="T33968" s="154"/>
      <c r="U33968" s="154"/>
      <c r="V33968" s="154"/>
      <c r="W33968" s="154"/>
      <c r="X33968" s="154"/>
      <c r="Y33968" s="154"/>
      <c r="Z33968" s="154"/>
      <c r="AA33968" s="154"/>
      <c r="AB33968" s="169"/>
      <c r="AC33968" s="154"/>
      <c r="AD33968" s="158"/>
      <c r="AE33968" s="154"/>
      <c r="AF33968" s="154"/>
      <c r="AG33968" s="154"/>
      <c r="AH33968" s="154"/>
    </row>
    <row r="33969" spans="1:34">
      <c r="A33969" s="154"/>
      <c r="B33969" s="154"/>
      <c r="C33969" s="154"/>
      <c r="D33969" s="154"/>
      <c r="E33969" s="154"/>
      <c r="F33969" s="154"/>
      <c r="G33969" s="155"/>
      <c r="H33969" s="155"/>
      <c r="I33969" s="154"/>
      <c r="J33969" s="156"/>
      <c r="K33969" s="154"/>
      <c r="L33969" s="168"/>
      <c r="M33969" s="154"/>
      <c r="N33969" s="157"/>
      <c r="O33969" s="157"/>
      <c r="P33969" s="152"/>
      <c r="Q33969" s="154"/>
      <c r="R33969" s="154"/>
      <c r="S33969" s="154"/>
      <c r="T33969" s="154"/>
      <c r="U33969" s="154"/>
      <c r="V33969" s="154"/>
      <c r="W33969" s="154"/>
      <c r="X33969" s="154"/>
      <c r="Y33969" s="154"/>
      <c r="Z33969" s="154"/>
      <c r="AA33969" s="154"/>
      <c r="AB33969" s="169"/>
      <c r="AC33969" s="154"/>
      <c r="AD33969" s="158"/>
      <c r="AE33969" s="154"/>
      <c r="AF33969" s="154"/>
      <c r="AG33969" s="154"/>
      <c r="AH33969" s="154"/>
    </row>
    <row r="33970" spans="1:34">
      <c r="A33970" s="154"/>
      <c r="B33970" s="154"/>
      <c r="C33970" s="154"/>
      <c r="D33970" s="154"/>
      <c r="E33970" s="154"/>
      <c r="F33970" s="154"/>
      <c r="G33970" s="155"/>
      <c r="H33970" s="155"/>
      <c r="I33970" s="154"/>
      <c r="J33970" s="156"/>
      <c r="K33970" s="154"/>
      <c r="L33970" s="168"/>
      <c r="M33970" s="154"/>
      <c r="N33970" s="157"/>
      <c r="O33970" s="157"/>
      <c r="P33970" s="152"/>
      <c r="Q33970" s="154"/>
      <c r="R33970" s="154"/>
      <c r="S33970" s="154"/>
      <c r="T33970" s="154"/>
      <c r="U33970" s="154"/>
      <c r="V33970" s="154"/>
      <c r="W33970" s="154"/>
      <c r="X33970" s="154"/>
      <c r="Y33970" s="154"/>
      <c r="Z33970" s="154"/>
      <c r="AA33970" s="154"/>
      <c r="AB33970" s="169"/>
      <c r="AC33970" s="154"/>
      <c r="AD33970" s="158"/>
      <c r="AE33970" s="154"/>
      <c r="AF33970" s="154"/>
      <c r="AG33970" s="154"/>
      <c r="AH33970" s="154"/>
    </row>
    <row r="33971" spans="1:34">
      <c r="A33971" s="154"/>
      <c r="B33971" s="154"/>
      <c r="C33971" s="154"/>
      <c r="D33971" s="154"/>
      <c r="E33971" s="154"/>
      <c r="F33971" s="154"/>
      <c r="G33971" s="155"/>
      <c r="H33971" s="155"/>
      <c r="I33971" s="154"/>
      <c r="J33971" s="156"/>
      <c r="K33971" s="154"/>
      <c r="L33971" s="168"/>
      <c r="M33971" s="154"/>
      <c r="N33971" s="157"/>
      <c r="O33971" s="157"/>
      <c r="P33971" s="152"/>
      <c r="Q33971" s="154"/>
      <c r="R33971" s="154"/>
      <c r="S33971" s="154"/>
      <c r="T33971" s="154"/>
      <c r="U33971" s="154"/>
      <c r="V33971" s="154"/>
      <c r="W33971" s="154"/>
      <c r="X33971" s="154"/>
      <c r="Y33971" s="154"/>
      <c r="Z33971" s="154"/>
      <c r="AA33971" s="154"/>
      <c r="AB33971" s="169"/>
      <c r="AC33971" s="154"/>
      <c r="AD33971" s="158"/>
      <c r="AE33971" s="154"/>
      <c r="AF33971" s="154"/>
      <c r="AG33971" s="154"/>
      <c r="AH33971" s="154"/>
    </row>
    <row r="33972" spans="1:34">
      <c r="A33972" s="154"/>
      <c r="B33972" s="154"/>
      <c r="C33972" s="154"/>
      <c r="D33972" s="154"/>
      <c r="E33972" s="154"/>
      <c r="F33972" s="154"/>
      <c r="G33972" s="155"/>
      <c r="H33972" s="155"/>
      <c r="I33972" s="154"/>
      <c r="J33972" s="156"/>
      <c r="K33972" s="154"/>
      <c r="L33972" s="168"/>
      <c r="M33972" s="154"/>
      <c r="N33972" s="157"/>
      <c r="O33972" s="157"/>
      <c r="P33972" s="152"/>
      <c r="Q33972" s="154"/>
      <c r="R33972" s="154"/>
      <c r="S33972" s="154"/>
      <c r="T33972" s="154"/>
      <c r="U33972" s="154"/>
      <c r="V33972" s="154"/>
      <c r="W33972" s="154"/>
      <c r="X33972" s="154"/>
      <c r="Y33972" s="154"/>
      <c r="Z33972" s="154"/>
      <c r="AA33972" s="154"/>
      <c r="AB33972" s="169"/>
      <c r="AC33972" s="154"/>
      <c r="AD33972" s="158"/>
      <c r="AE33972" s="154"/>
      <c r="AF33972" s="154"/>
      <c r="AG33972" s="154"/>
      <c r="AH33972" s="154"/>
    </row>
    <row r="33973" spans="1:34">
      <c r="A33973" s="154"/>
      <c r="B33973" s="154"/>
      <c r="C33973" s="154"/>
      <c r="D33973" s="154"/>
      <c r="E33973" s="154"/>
      <c r="F33973" s="154"/>
      <c r="G33973" s="155"/>
      <c r="H33973" s="155"/>
      <c r="I33973" s="154"/>
      <c r="J33973" s="156"/>
      <c r="K33973" s="154"/>
      <c r="L33973" s="168"/>
      <c r="M33973" s="154"/>
      <c r="N33973" s="157"/>
      <c r="O33973" s="157"/>
      <c r="P33973" s="152"/>
      <c r="Q33973" s="154"/>
      <c r="R33973" s="154"/>
      <c r="S33973" s="154"/>
      <c r="T33973" s="154"/>
      <c r="U33973" s="154"/>
      <c r="V33973" s="154"/>
      <c r="W33973" s="154"/>
      <c r="X33973" s="154"/>
      <c r="Y33973" s="154"/>
      <c r="Z33973" s="154"/>
      <c r="AA33973" s="154"/>
      <c r="AB33973" s="169"/>
      <c r="AC33973" s="154"/>
      <c r="AD33973" s="158"/>
      <c r="AE33973" s="154"/>
      <c r="AF33973" s="154"/>
      <c r="AG33973" s="154"/>
      <c r="AH33973" s="154"/>
    </row>
    <row r="33974" spans="1:34">
      <c r="A33974" s="154"/>
      <c r="B33974" s="154"/>
      <c r="C33974" s="154"/>
      <c r="D33974" s="154"/>
      <c r="E33974" s="154"/>
      <c r="F33974" s="154"/>
      <c r="G33974" s="155"/>
      <c r="H33974" s="155"/>
      <c r="I33974" s="154"/>
      <c r="J33974" s="156"/>
      <c r="K33974" s="154"/>
      <c r="L33974" s="168"/>
      <c r="M33974" s="154"/>
      <c r="N33974" s="157"/>
      <c r="O33974" s="157"/>
      <c r="P33974" s="152"/>
      <c r="Q33974" s="154"/>
      <c r="R33974" s="154"/>
      <c r="S33974" s="154"/>
      <c r="T33974" s="154"/>
      <c r="U33974" s="154"/>
      <c r="V33974" s="154"/>
      <c r="W33974" s="154"/>
      <c r="X33974" s="154"/>
      <c r="Y33974" s="154"/>
      <c r="Z33974" s="154"/>
      <c r="AA33974" s="154"/>
      <c r="AB33974" s="169"/>
      <c r="AC33974" s="154"/>
      <c r="AD33974" s="158"/>
      <c r="AE33974" s="154"/>
      <c r="AF33974" s="154"/>
      <c r="AG33974" s="154"/>
      <c r="AH33974" s="154"/>
    </row>
    <row r="33975" spans="1:34">
      <c r="A33975" s="154"/>
      <c r="B33975" s="154"/>
      <c r="C33975" s="154"/>
      <c r="D33975" s="154"/>
      <c r="E33975" s="154"/>
      <c r="F33975" s="154"/>
      <c r="G33975" s="155"/>
      <c r="H33975" s="155"/>
      <c r="I33975" s="154"/>
      <c r="J33975" s="156"/>
      <c r="K33975" s="154"/>
      <c r="L33975" s="168"/>
      <c r="M33975" s="154"/>
      <c r="N33975" s="157"/>
      <c r="O33975" s="157"/>
      <c r="P33975" s="152"/>
      <c r="Q33975" s="154"/>
      <c r="R33975" s="154"/>
      <c r="S33975" s="154"/>
      <c r="T33975" s="154"/>
      <c r="U33975" s="154"/>
      <c r="V33975" s="154"/>
      <c r="W33975" s="154"/>
      <c r="X33975" s="154"/>
      <c r="Y33975" s="154"/>
      <c r="Z33975" s="154"/>
      <c r="AA33975" s="154"/>
      <c r="AB33975" s="169"/>
      <c r="AC33975" s="154"/>
      <c r="AD33975" s="158"/>
      <c r="AE33975" s="154"/>
      <c r="AF33975" s="154"/>
      <c r="AG33975" s="154"/>
      <c r="AH33975" s="154"/>
    </row>
    <row r="33976" spans="1:34">
      <c r="A33976" s="154"/>
      <c r="B33976" s="154"/>
      <c r="C33976" s="154"/>
      <c r="D33976" s="154"/>
      <c r="E33976" s="154"/>
      <c r="F33976" s="154"/>
      <c r="G33976" s="155"/>
      <c r="H33976" s="155"/>
      <c r="I33976" s="154"/>
      <c r="J33976" s="156"/>
      <c r="K33976" s="154"/>
      <c r="L33976" s="168"/>
      <c r="M33976" s="154"/>
      <c r="N33976" s="157"/>
      <c r="O33976" s="157"/>
      <c r="P33976" s="152"/>
      <c r="Q33976" s="154"/>
      <c r="R33976" s="154"/>
      <c r="S33976" s="154"/>
      <c r="T33976" s="154"/>
      <c r="U33976" s="154"/>
      <c r="V33976" s="154"/>
      <c r="W33976" s="154"/>
      <c r="X33976" s="154"/>
      <c r="Y33976" s="154"/>
      <c r="Z33976" s="154"/>
      <c r="AA33976" s="154"/>
      <c r="AB33976" s="169"/>
      <c r="AC33976" s="154"/>
      <c r="AD33976" s="158"/>
      <c r="AE33976" s="154"/>
      <c r="AF33976" s="154"/>
      <c r="AG33976" s="154"/>
      <c r="AH33976" s="154"/>
    </row>
    <row r="33977" spans="1:34">
      <c r="A33977" s="154"/>
      <c r="B33977" s="154"/>
      <c r="C33977" s="154"/>
      <c r="D33977" s="154"/>
      <c r="E33977" s="154"/>
      <c r="F33977" s="154"/>
      <c r="G33977" s="155"/>
      <c r="H33977" s="155"/>
      <c r="I33977" s="154"/>
      <c r="J33977" s="156"/>
      <c r="K33977" s="154"/>
      <c r="L33977" s="168"/>
      <c r="M33977" s="154"/>
      <c r="N33977" s="157"/>
      <c r="O33977" s="157"/>
      <c r="P33977" s="152"/>
      <c r="Q33977" s="154"/>
      <c r="R33977" s="154"/>
      <c r="S33977" s="154"/>
      <c r="T33977" s="154"/>
      <c r="U33977" s="154"/>
      <c r="V33977" s="154"/>
      <c r="W33977" s="154"/>
      <c r="X33977" s="154"/>
      <c r="Y33977" s="154"/>
      <c r="Z33977" s="154"/>
      <c r="AA33977" s="154"/>
      <c r="AB33977" s="169"/>
      <c r="AC33977" s="154"/>
      <c r="AD33977" s="158"/>
      <c r="AE33977" s="154"/>
      <c r="AF33977" s="154"/>
      <c r="AG33977" s="154"/>
      <c r="AH33977" s="154"/>
    </row>
    <row r="33978" spans="1:34">
      <c r="A33978" s="154"/>
      <c r="B33978" s="154"/>
      <c r="C33978" s="154"/>
      <c r="D33978" s="154"/>
      <c r="E33978" s="154"/>
      <c r="F33978" s="154"/>
      <c r="G33978" s="155"/>
      <c r="H33978" s="155"/>
      <c r="I33978" s="154"/>
      <c r="J33978" s="156"/>
      <c r="K33978" s="154"/>
      <c r="L33978" s="168"/>
      <c r="M33978" s="154"/>
      <c r="N33978" s="157"/>
      <c r="O33978" s="157"/>
      <c r="P33978" s="152"/>
      <c r="Q33978" s="154"/>
      <c r="R33978" s="154"/>
      <c r="S33978" s="154"/>
      <c r="T33978" s="154"/>
      <c r="U33978" s="154"/>
      <c r="V33978" s="154"/>
      <c r="W33978" s="154"/>
      <c r="X33978" s="154"/>
      <c r="Y33978" s="154"/>
      <c r="Z33978" s="154"/>
      <c r="AA33978" s="154"/>
      <c r="AB33978" s="169"/>
      <c r="AC33978" s="154"/>
      <c r="AD33978" s="158"/>
      <c r="AE33978" s="154"/>
      <c r="AF33978" s="154"/>
      <c r="AG33978" s="154"/>
      <c r="AH33978" s="154"/>
    </row>
    <row r="33979" spans="1:34">
      <c r="A33979" s="154"/>
      <c r="B33979" s="154"/>
      <c r="C33979" s="154"/>
      <c r="D33979" s="154"/>
      <c r="E33979" s="154"/>
      <c r="F33979" s="154"/>
      <c r="G33979" s="155"/>
      <c r="H33979" s="155"/>
      <c r="I33979" s="154"/>
      <c r="J33979" s="156"/>
      <c r="K33979" s="154"/>
      <c r="L33979" s="168"/>
      <c r="M33979" s="154"/>
      <c r="N33979" s="157"/>
      <c r="O33979" s="157"/>
      <c r="P33979" s="152"/>
      <c r="Q33979" s="154"/>
      <c r="R33979" s="154"/>
      <c r="S33979" s="154"/>
      <c r="T33979" s="154"/>
      <c r="U33979" s="154"/>
      <c r="V33979" s="154"/>
      <c r="W33979" s="154"/>
      <c r="X33979" s="154"/>
      <c r="Y33979" s="154"/>
      <c r="Z33979" s="154"/>
      <c r="AA33979" s="154"/>
      <c r="AB33979" s="169"/>
      <c r="AC33979" s="154"/>
      <c r="AD33979" s="158"/>
      <c r="AE33979" s="154"/>
      <c r="AF33979" s="154"/>
      <c r="AG33979" s="154"/>
      <c r="AH33979" s="154"/>
    </row>
    <row r="33980" spans="1:34">
      <c r="A33980" s="154"/>
      <c r="B33980" s="154"/>
      <c r="C33980" s="154"/>
      <c r="D33980" s="154"/>
      <c r="E33980" s="154"/>
      <c r="F33980" s="154"/>
      <c r="G33980" s="155"/>
      <c r="H33980" s="155"/>
      <c r="I33980" s="154"/>
      <c r="J33980" s="156"/>
      <c r="K33980" s="154"/>
      <c r="L33980" s="168"/>
      <c r="M33980" s="154"/>
      <c r="N33980" s="157"/>
      <c r="O33980" s="157"/>
      <c r="P33980" s="152"/>
      <c r="Q33980" s="154"/>
      <c r="R33980" s="154"/>
      <c r="S33980" s="154"/>
      <c r="T33980" s="154"/>
      <c r="U33980" s="154"/>
      <c r="V33980" s="154"/>
      <c r="W33980" s="154"/>
      <c r="X33980" s="154"/>
      <c r="Y33980" s="154"/>
      <c r="Z33980" s="154"/>
      <c r="AA33980" s="154"/>
      <c r="AB33980" s="169"/>
      <c r="AC33980" s="154"/>
      <c r="AD33980" s="158"/>
      <c r="AE33980" s="154"/>
      <c r="AF33980" s="154"/>
      <c r="AG33980" s="154"/>
      <c r="AH33980" s="154"/>
    </row>
    <row r="33981" spans="1:34">
      <c r="A33981" s="154"/>
      <c r="B33981" s="154"/>
      <c r="C33981" s="154"/>
      <c r="D33981" s="154"/>
      <c r="E33981" s="154"/>
      <c r="F33981" s="154"/>
      <c r="G33981" s="155"/>
      <c r="H33981" s="155"/>
      <c r="I33981" s="154"/>
      <c r="J33981" s="156"/>
      <c r="K33981" s="154"/>
      <c r="L33981" s="168"/>
      <c r="M33981" s="154"/>
      <c r="N33981" s="157"/>
      <c r="O33981" s="157"/>
      <c r="P33981" s="152"/>
      <c r="Q33981" s="154"/>
      <c r="R33981" s="154"/>
      <c r="S33981" s="154"/>
      <c r="T33981" s="154"/>
      <c r="U33981" s="154"/>
      <c r="V33981" s="154"/>
      <c r="W33981" s="154"/>
      <c r="X33981" s="154"/>
      <c r="Y33981" s="154"/>
      <c r="Z33981" s="154"/>
      <c r="AA33981" s="154"/>
      <c r="AB33981" s="169"/>
      <c r="AC33981" s="154"/>
      <c r="AD33981" s="158"/>
      <c r="AE33981" s="154"/>
      <c r="AF33981" s="154"/>
      <c r="AG33981" s="154"/>
      <c r="AH33981" s="154"/>
    </row>
    <row r="33982" spans="1:34">
      <c r="A33982" s="154"/>
      <c r="B33982" s="154"/>
      <c r="C33982" s="154"/>
      <c r="D33982" s="154"/>
      <c r="E33982" s="154"/>
      <c r="F33982" s="154"/>
      <c r="G33982" s="155"/>
      <c r="H33982" s="155"/>
      <c r="I33982" s="154"/>
      <c r="J33982" s="156"/>
      <c r="K33982" s="154"/>
      <c r="L33982" s="168"/>
      <c r="M33982" s="154"/>
      <c r="N33982" s="157"/>
      <c r="O33982" s="157"/>
      <c r="P33982" s="152"/>
      <c r="Q33982" s="154"/>
      <c r="R33982" s="170"/>
      <c r="S33982" s="154"/>
      <c r="T33982" s="154"/>
      <c r="U33982" s="154"/>
      <c r="V33982" s="154"/>
      <c r="W33982" s="154"/>
      <c r="X33982" s="154"/>
      <c r="Y33982" s="154"/>
      <c r="Z33982" s="154"/>
      <c r="AA33982" s="154"/>
      <c r="AB33982" s="169"/>
      <c r="AC33982" s="154"/>
      <c r="AD33982" s="158"/>
      <c r="AE33982" s="154"/>
      <c r="AF33982" s="154"/>
      <c r="AG33982" s="154"/>
      <c r="AH33982" s="154"/>
    </row>
    <row r="33983" spans="1:34">
      <c r="A33983" s="154"/>
      <c r="B33983" s="154"/>
      <c r="C33983" s="154"/>
      <c r="D33983" s="154"/>
      <c r="E33983" s="154"/>
      <c r="F33983" s="154"/>
      <c r="G33983" s="155"/>
      <c r="H33983" s="155"/>
      <c r="I33983" s="154"/>
      <c r="J33983" s="156"/>
      <c r="K33983" s="154"/>
      <c r="L33983" s="168"/>
      <c r="M33983" s="154"/>
      <c r="N33983" s="157"/>
      <c r="O33983" s="157"/>
      <c r="P33983" s="152"/>
      <c r="Q33983" s="154"/>
      <c r="R33983" s="154"/>
      <c r="S33983" s="154"/>
      <c r="T33983" s="154"/>
      <c r="U33983" s="154"/>
      <c r="V33983" s="154"/>
      <c r="W33983" s="154"/>
      <c r="X33983" s="154"/>
      <c r="Y33983" s="154"/>
      <c r="Z33983" s="154"/>
      <c r="AA33983" s="154"/>
      <c r="AB33983" s="169"/>
      <c r="AC33983" s="154"/>
      <c r="AD33983" s="158"/>
      <c r="AE33983" s="154"/>
      <c r="AF33983" s="154"/>
      <c r="AG33983" s="154"/>
      <c r="AH33983" s="154"/>
    </row>
    <row r="33984" spans="1:34">
      <c r="A33984" s="154"/>
      <c r="B33984" s="154"/>
      <c r="C33984" s="154"/>
      <c r="D33984" s="154"/>
      <c r="E33984" s="154"/>
      <c r="F33984" s="154"/>
      <c r="G33984" s="155"/>
      <c r="H33984" s="155"/>
      <c r="I33984" s="154"/>
      <c r="J33984" s="156"/>
      <c r="K33984" s="154"/>
      <c r="L33984" s="168"/>
      <c r="M33984" s="154"/>
      <c r="N33984" s="157"/>
      <c r="O33984" s="157"/>
      <c r="P33984" s="152"/>
      <c r="Q33984" s="154"/>
      <c r="R33984" s="154"/>
      <c r="S33984" s="154"/>
      <c r="T33984" s="154"/>
      <c r="U33984" s="154"/>
      <c r="V33984" s="154"/>
      <c r="W33984" s="154"/>
      <c r="X33984" s="154"/>
      <c r="Y33984" s="154"/>
      <c r="Z33984" s="154"/>
      <c r="AA33984" s="154"/>
      <c r="AB33984" s="169"/>
      <c r="AC33984" s="154"/>
      <c r="AD33984" s="158"/>
      <c r="AE33984" s="154"/>
      <c r="AF33984" s="154"/>
      <c r="AG33984" s="154"/>
      <c r="AH33984" s="154"/>
    </row>
    <row r="33985" spans="1:34">
      <c r="A33985" s="154"/>
      <c r="B33985" s="154"/>
      <c r="C33985" s="154"/>
      <c r="D33985" s="154"/>
      <c r="E33985" s="154"/>
      <c r="F33985" s="154"/>
      <c r="G33985" s="155"/>
      <c r="H33985" s="155"/>
      <c r="I33985" s="154"/>
      <c r="J33985" s="156"/>
      <c r="K33985" s="154"/>
      <c r="L33985" s="168"/>
      <c r="M33985" s="154"/>
      <c r="N33985" s="157"/>
      <c r="O33985" s="157"/>
      <c r="P33985" s="152"/>
      <c r="Q33985" s="154"/>
      <c r="R33985" s="154"/>
      <c r="S33985" s="154"/>
      <c r="T33985" s="154"/>
      <c r="U33985" s="154"/>
      <c r="V33985" s="154"/>
      <c r="W33985" s="154"/>
      <c r="X33985" s="154"/>
      <c r="Y33985" s="154"/>
      <c r="Z33985" s="154"/>
      <c r="AA33985" s="154"/>
      <c r="AB33985" s="169"/>
      <c r="AC33985" s="154"/>
      <c r="AD33985" s="158"/>
      <c r="AE33985" s="154"/>
      <c r="AF33985" s="154"/>
      <c r="AG33985" s="154"/>
      <c r="AH33985" s="154"/>
    </row>
    <row r="33986" spans="1:34">
      <c r="A33986" s="154"/>
      <c r="B33986" s="154"/>
      <c r="C33986" s="154"/>
      <c r="D33986" s="154"/>
      <c r="E33986" s="154"/>
      <c r="F33986" s="154"/>
      <c r="G33986" s="155"/>
      <c r="H33986" s="155"/>
      <c r="I33986" s="154"/>
      <c r="J33986" s="156"/>
      <c r="K33986" s="154"/>
      <c r="L33986" s="168"/>
      <c r="M33986" s="154"/>
      <c r="N33986" s="157"/>
      <c r="O33986" s="157"/>
      <c r="P33986" s="152"/>
      <c r="Q33986" s="154"/>
      <c r="R33986" s="154"/>
      <c r="S33986" s="154"/>
      <c r="T33986" s="154"/>
      <c r="U33986" s="154"/>
      <c r="V33986" s="154"/>
      <c r="W33986" s="154"/>
      <c r="X33986" s="154"/>
      <c r="Y33986" s="154"/>
      <c r="Z33986" s="154"/>
      <c r="AA33986" s="154"/>
      <c r="AB33986" s="169"/>
      <c r="AC33986" s="154"/>
      <c r="AD33986" s="158"/>
      <c r="AE33986" s="154"/>
      <c r="AF33986" s="154"/>
      <c r="AG33986" s="154"/>
      <c r="AH33986" s="154"/>
    </row>
    <row r="33987" spans="1:34">
      <c r="A33987" s="154"/>
      <c r="B33987" s="154"/>
      <c r="C33987" s="154"/>
      <c r="D33987" s="154"/>
      <c r="E33987" s="154"/>
      <c r="F33987" s="154"/>
      <c r="G33987" s="155"/>
      <c r="H33987" s="155"/>
      <c r="I33987" s="154"/>
      <c r="J33987" s="156"/>
      <c r="K33987" s="154"/>
      <c r="L33987" s="168"/>
      <c r="M33987" s="154"/>
      <c r="N33987" s="157"/>
      <c r="O33987" s="157"/>
      <c r="P33987" s="152"/>
      <c r="Q33987" s="154"/>
      <c r="R33987" s="154"/>
      <c r="S33987" s="154"/>
      <c r="T33987" s="154"/>
      <c r="U33987" s="154"/>
      <c r="V33987" s="154"/>
      <c r="W33987" s="154"/>
      <c r="X33987" s="154"/>
      <c r="Y33987" s="154"/>
      <c r="Z33987" s="154"/>
      <c r="AA33987" s="154"/>
      <c r="AB33987" s="169"/>
      <c r="AC33987" s="154"/>
      <c r="AD33987" s="158"/>
      <c r="AE33987" s="154"/>
      <c r="AF33987" s="154"/>
      <c r="AG33987" s="154"/>
      <c r="AH33987" s="154"/>
    </row>
    <row r="33988" spans="1:34">
      <c r="A33988" s="154"/>
      <c r="B33988" s="154"/>
      <c r="C33988" s="154"/>
      <c r="D33988" s="154"/>
      <c r="E33988" s="154"/>
      <c r="F33988" s="154"/>
      <c r="G33988" s="155"/>
      <c r="H33988" s="155"/>
      <c r="I33988" s="154"/>
      <c r="J33988" s="156"/>
      <c r="K33988" s="154"/>
      <c r="L33988" s="168"/>
      <c r="M33988" s="154"/>
      <c r="N33988" s="157"/>
      <c r="O33988" s="157"/>
      <c r="P33988" s="152"/>
      <c r="Q33988" s="154"/>
      <c r="R33988" s="154"/>
      <c r="S33988" s="154"/>
      <c r="T33988" s="154"/>
      <c r="U33988" s="154"/>
      <c r="V33988" s="154"/>
      <c r="W33988" s="154"/>
      <c r="X33988" s="154"/>
      <c r="Y33988" s="154"/>
      <c r="Z33988" s="154"/>
      <c r="AA33988" s="154"/>
      <c r="AB33988" s="169"/>
      <c r="AC33988" s="154"/>
      <c r="AD33988" s="158"/>
      <c r="AE33988" s="154"/>
      <c r="AF33988" s="154"/>
      <c r="AG33988" s="154"/>
      <c r="AH33988" s="154"/>
    </row>
    <row r="33989" spans="1:34">
      <c r="A33989" s="154"/>
      <c r="B33989" s="154"/>
      <c r="C33989" s="154"/>
      <c r="D33989" s="154"/>
      <c r="E33989" s="154"/>
      <c r="F33989" s="154"/>
      <c r="G33989" s="155"/>
      <c r="H33989" s="155"/>
      <c r="I33989" s="154"/>
      <c r="J33989" s="156"/>
      <c r="K33989" s="154"/>
      <c r="L33989" s="168"/>
      <c r="M33989" s="154"/>
      <c r="N33989" s="157"/>
      <c r="O33989" s="157"/>
      <c r="P33989" s="152"/>
      <c r="Q33989" s="154"/>
      <c r="R33989" s="154"/>
      <c r="S33989" s="154"/>
      <c r="T33989" s="154"/>
      <c r="U33989" s="154"/>
      <c r="V33989" s="154"/>
      <c r="W33989" s="154"/>
      <c r="X33989" s="154"/>
      <c r="Y33989" s="154"/>
      <c r="Z33989" s="154"/>
      <c r="AA33989" s="154"/>
      <c r="AB33989" s="169"/>
      <c r="AC33989" s="154"/>
      <c r="AD33989" s="158"/>
      <c r="AE33989" s="154"/>
      <c r="AF33989" s="154"/>
      <c r="AG33989" s="154"/>
      <c r="AH33989" s="154"/>
    </row>
    <row r="33990" spans="1:34">
      <c r="A33990" s="154"/>
      <c r="B33990" s="154"/>
      <c r="C33990" s="154"/>
      <c r="D33990" s="154"/>
      <c r="E33990" s="154"/>
      <c r="F33990" s="154"/>
      <c r="G33990" s="155"/>
      <c r="H33990" s="155"/>
      <c r="I33990" s="154"/>
      <c r="J33990" s="156"/>
      <c r="K33990" s="154"/>
      <c r="L33990" s="168"/>
      <c r="M33990" s="154"/>
      <c r="N33990" s="157"/>
      <c r="O33990" s="157"/>
      <c r="P33990" s="152"/>
      <c r="Q33990" s="154"/>
      <c r="R33990" s="154"/>
      <c r="S33990" s="154"/>
      <c r="T33990" s="154"/>
      <c r="U33990" s="154"/>
      <c r="V33990" s="154"/>
      <c r="W33990" s="154"/>
      <c r="X33990" s="154"/>
      <c r="Y33990" s="154"/>
      <c r="Z33990" s="154"/>
      <c r="AA33990" s="154"/>
      <c r="AB33990" s="169"/>
      <c r="AC33990" s="154"/>
      <c r="AD33990" s="158"/>
      <c r="AE33990" s="154"/>
      <c r="AF33990" s="154"/>
      <c r="AG33990" s="154"/>
      <c r="AH33990" s="154"/>
    </row>
    <row r="33991" spans="1:34">
      <c r="A33991" s="154"/>
      <c r="B33991" s="154"/>
      <c r="C33991" s="154"/>
      <c r="D33991" s="154"/>
      <c r="E33991" s="154"/>
      <c r="F33991" s="154"/>
      <c r="G33991" s="155"/>
      <c r="H33991" s="155"/>
      <c r="I33991" s="154"/>
      <c r="J33991" s="156"/>
      <c r="K33991" s="154"/>
      <c r="L33991" s="168"/>
      <c r="M33991" s="154"/>
      <c r="N33991" s="157"/>
      <c r="O33991" s="157"/>
      <c r="P33991" s="152"/>
      <c r="Q33991" s="154"/>
      <c r="R33991" s="154"/>
      <c r="S33991" s="154"/>
      <c r="T33991" s="154"/>
      <c r="U33991" s="154"/>
      <c r="V33991" s="154"/>
      <c r="W33991" s="154"/>
      <c r="X33991" s="154"/>
      <c r="Y33991" s="154"/>
      <c r="Z33991" s="154"/>
      <c r="AA33991" s="154"/>
      <c r="AB33991" s="169"/>
      <c r="AC33991" s="154"/>
      <c r="AD33991" s="158"/>
      <c r="AE33991" s="154"/>
      <c r="AF33991" s="154"/>
      <c r="AG33991" s="154"/>
      <c r="AH33991" s="154"/>
    </row>
    <row r="33992" spans="1:34">
      <c r="A33992" s="154"/>
      <c r="B33992" s="154"/>
      <c r="C33992" s="154"/>
      <c r="D33992" s="154"/>
      <c r="E33992" s="154"/>
      <c r="F33992" s="154"/>
      <c r="G33992" s="155"/>
      <c r="H33992" s="155"/>
      <c r="I33992" s="154"/>
      <c r="J33992" s="156"/>
      <c r="K33992" s="154"/>
      <c r="L33992" s="168"/>
      <c r="M33992" s="154"/>
      <c r="N33992" s="157"/>
      <c r="O33992" s="157"/>
      <c r="P33992" s="152"/>
      <c r="Q33992" s="154"/>
      <c r="R33992" s="154"/>
      <c r="S33992" s="154"/>
      <c r="T33992" s="154"/>
      <c r="U33992" s="154"/>
      <c r="V33992" s="154"/>
      <c r="W33992" s="154"/>
      <c r="X33992" s="154"/>
      <c r="Y33992" s="154"/>
      <c r="Z33992" s="154"/>
      <c r="AA33992" s="154"/>
      <c r="AB33992" s="169"/>
      <c r="AC33992" s="154"/>
      <c r="AD33992" s="158"/>
      <c r="AE33992" s="154"/>
      <c r="AF33992" s="154"/>
      <c r="AG33992" s="154"/>
      <c r="AH33992" s="154"/>
    </row>
    <row r="33993" spans="1:34">
      <c r="A33993" s="154"/>
      <c r="B33993" s="154"/>
      <c r="C33993" s="154"/>
      <c r="D33993" s="154"/>
      <c r="E33993" s="154"/>
      <c r="F33993" s="154"/>
      <c r="G33993" s="155"/>
      <c r="H33993" s="155"/>
      <c r="I33993" s="154"/>
      <c r="J33993" s="156"/>
      <c r="K33993" s="154"/>
      <c r="L33993" s="168"/>
      <c r="M33993" s="154"/>
      <c r="N33993" s="157"/>
      <c r="O33993" s="157"/>
      <c r="P33993" s="152"/>
      <c r="Q33993" s="154"/>
      <c r="R33993" s="154"/>
      <c r="S33993" s="154"/>
      <c r="T33993" s="154"/>
      <c r="U33993" s="154"/>
      <c r="V33993" s="154"/>
      <c r="W33993" s="154"/>
      <c r="X33993" s="154"/>
      <c r="Y33993" s="154"/>
      <c r="Z33993" s="154"/>
      <c r="AA33993" s="154"/>
      <c r="AB33993" s="169"/>
      <c r="AC33993" s="154"/>
      <c r="AD33993" s="158"/>
      <c r="AE33993" s="154"/>
      <c r="AF33993" s="154"/>
      <c r="AG33993" s="154"/>
      <c r="AH33993" s="154"/>
    </row>
    <row r="33994" spans="1:34">
      <c r="A33994" s="154"/>
      <c r="B33994" s="154"/>
      <c r="C33994" s="154"/>
      <c r="D33994" s="154"/>
      <c r="E33994" s="154"/>
      <c r="F33994" s="154"/>
      <c r="G33994" s="155"/>
      <c r="H33994" s="155"/>
      <c r="I33994" s="154"/>
      <c r="J33994" s="156"/>
      <c r="K33994" s="154"/>
      <c r="L33994" s="168"/>
      <c r="M33994" s="154"/>
      <c r="N33994" s="157"/>
      <c r="O33994" s="157"/>
      <c r="P33994" s="152"/>
      <c r="Q33994" s="154"/>
      <c r="R33994" s="154"/>
      <c r="S33994" s="154"/>
      <c r="T33994" s="154"/>
      <c r="U33994" s="154"/>
      <c r="V33994" s="154"/>
      <c r="W33994" s="154"/>
      <c r="X33994" s="154"/>
      <c r="Y33994" s="154"/>
      <c r="Z33994" s="154"/>
      <c r="AA33994" s="154"/>
      <c r="AB33994" s="169"/>
      <c r="AC33994" s="154"/>
      <c r="AD33994" s="158"/>
      <c r="AE33994" s="154"/>
      <c r="AF33994" s="154"/>
      <c r="AG33994" s="154"/>
      <c r="AH33994" s="154"/>
    </row>
    <row r="33995" spans="1:34">
      <c r="A33995" s="154"/>
      <c r="B33995" s="154"/>
      <c r="C33995" s="154"/>
      <c r="D33995" s="154"/>
      <c r="E33995" s="154"/>
      <c r="F33995" s="154"/>
      <c r="G33995" s="155"/>
      <c r="H33995" s="155"/>
      <c r="I33995" s="154"/>
      <c r="J33995" s="156"/>
      <c r="K33995" s="154"/>
      <c r="L33995" s="168"/>
      <c r="M33995" s="154"/>
      <c r="N33995" s="157"/>
      <c r="O33995" s="157"/>
      <c r="P33995" s="152"/>
      <c r="Q33995" s="154"/>
      <c r="R33995" s="154"/>
      <c r="S33995" s="154"/>
      <c r="T33995" s="154"/>
      <c r="U33995" s="154"/>
      <c r="V33995" s="154"/>
      <c r="W33995" s="154"/>
      <c r="X33995" s="154"/>
      <c r="Y33995" s="154"/>
      <c r="Z33995" s="154"/>
      <c r="AA33995" s="154"/>
      <c r="AB33995" s="169"/>
      <c r="AC33995" s="154"/>
      <c r="AD33995" s="158"/>
      <c r="AE33995" s="154"/>
      <c r="AF33995" s="154"/>
      <c r="AG33995" s="154"/>
      <c r="AH33995" s="154"/>
    </row>
    <row r="33996" spans="1:34">
      <c r="A33996" s="154"/>
      <c r="B33996" s="154"/>
      <c r="C33996" s="154"/>
      <c r="D33996" s="154"/>
      <c r="E33996" s="154"/>
      <c r="F33996" s="154"/>
      <c r="G33996" s="155"/>
      <c r="H33996" s="155"/>
      <c r="I33996" s="154"/>
      <c r="J33996" s="156"/>
      <c r="K33996" s="154"/>
      <c r="L33996" s="168"/>
      <c r="M33996" s="154"/>
      <c r="N33996" s="157"/>
      <c r="O33996" s="157"/>
      <c r="P33996" s="152"/>
      <c r="Q33996" s="154"/>
      <c r="R33996" s="154"/>
      <c r="S33996" s="154"/>
      <c r="T33996" s="154"/>
      <c r="U33996" s="154"/>
      <c r="V33996" s="154"/>
      <c r="W33996" s="154"/>
      <c r="X33996" s="154"/>
      <c r="Y33996" s="154"/>
      <c r="Z33996" s="154"/>
      <c r="AA33996" s="154"/>
      <c r="AB33996" s="169"/>
      <c r="AC33996" s="154"/>
      <c r="AD33996" s="158"/>
      <c r="AE33996" s="154"/>
      <c r="AF33996" s="154"/>
      <c r="AG33996" s="154"/>
      <c r="AH33996" s="154"/>
    </row>
    <row r="33997" spans="1:34">
      <c r="A33997" s="154"/>
      <c r="B33997" s="154"/>
      <c r="C33997" s="154"/>
      <c r="D33997" s="154"/>
      <c r="E33997" s="154"/>
      <c r="F33997" s="154"/>
      <c r="G33997" s="155"/>
      <c r="H33997" s="155"/>
      <c r="I33997" s="154"/>
      <c r="J33997" s="156"/>
      <c r="K33997" s="154"/>
      <c r="L33997" s="168"/>
      <c r="M33997" s="154"/>
      <c r="N33997" s="157"/>
      <c r="O33997" s="157"/>
      <c r="P33997" s="152"/>
      <c r="Q33997" s="154"/>
      <c r="R33997" s="154"/>
      <c r="S33997" s="154"/>
      <c r="T33997" s="154"/>
      <c r="U33997" s="154"/>
      <c r="V33997" s="154"/>
      <c r="W33997" s="154"/>
      <c r="X33997" s="154"/>
      <c r="Y33997" s="154"/>
      <c r="Z33997" s="154"/>
      <c r="AA33997" s="154"/>
      <c r="AB33997" s="169"/>
      <c r="AC33997" s="154"/>
      <c r="AD33997" s="158"/>
      <c r="AE33997" s="154"/>
      <c r="AF33997" s="154"/>
      <c r="AG33997" s="154"/>
      <c r="AH33997" s="154"/>
    </row>
    <row r="33998" spans="1:34">
      <c r="A33998" s="154"/>
      <c r="B33998" s="154"/>
      <c r="C33998" s="154"/>
      <c r="D33998" s="154"/>
      <c r="E33998" s="154"/>
      <c r="F33998" s="154"/>
      <c r="G33998" s="155"/>
      <c r="H33998" s="155"/>
      <c r="I33998" s="154"/>
      <c r="J33998" s="156"/>
      <c r="K33998" s="154"/>
      <c r="L33998" s="168"/>
      <c r="M33998" s="154"/>
      <c r="N33998" s="157"/>
      <c r="O33998" s="157"/>
      <c r="P33998" s="152"/>
      <c r="Q33998" s="154"/>
      <c r="R33998" s="154"/>
      <c r="S33998" s="154"/>
      <c r="T33998" s="154"/>
      <c r="U33998" s="154"/>
      <c r="V33998" s="154"/>
      <c r="W33998" s="154"/>
      <c r="X33998" s="154"/>
      <c r="Y33998" s="154"/>
      <c r="Z33998" s="154"/>
      <c r="AA33998" s="154"/>
      <c r="AB33998" s="169"/>
      <c r="AC33998" s="154"/>
      <c r="AD33998" s="158"/>
      <c r="AE33998" s="154"/>
      <c r="AF33998" s="154"/>
      <c r="AG33998" s="154"/>
      <c r="AH33998" s="154"/>
    </row>
    <row r="33999" spans="1:34">
      <c r="A33999" s="154"/>
      <c r="B33999" s="154"/>
      <c r="C33999" s="154"/>
      <c r="D33999" s="154"/>
      <c r="E33999" s="154"/>
      <c r="F33999" s="154"/>
      <c r="G33999" s="155"/>
      <c r="H33999" s="155"/>
      <c r="I33999" s="154"/>
      <c r="J33999" s="156"/>
      <c r="K33999" s="154"/>
      <c r="L33999" s="168"/>
      <c r="M33999" s="154"/>
      <c r="N33999" s="157"/>
      <c r="O33999" s="157"/>
      <c r="P33999" s="152"/>
      <c r="Q33999" s="154"/>
      <c r="R33999" s="154"/>
      <c r="S33999" s="154"/>
      <c r="T33999" s="154"/>
      <c r="U33999" s="154"/>
      <c r="V33999" s="154"/>
      <c r="W33999" s="154"/>
      <c r="X33999" s="154"/>
      <c r="Y33999" s="154"/>
      <c r="Z33999" s="154"/>
      <c r="AA33999" s="154"/>
      <c r="AB33999" s="169"/>
      <c r="AC33999" s="154"/>
      <c r="AD33999" s="158"/>
      <c r="AE33999" s="154"/>
      <c r="AF33999" s="154"/>
      <c r="AG33999" s="154"/>
      <c r="AH33999" s="154"/>
    </row>
    <row r="34000" spans="1:34">
      <c r="A34000" s="154"/>
      <c r="B34000" s="154"/>
      <c r="C34000" s="154"/>
      <c r="D34000" s="154"/>
      <c r="E34000" s="154"/>
      <c r="F34000" s="154"/>
      <c r="G34000" s="155"/>
      <c r="H34000" s="155"/>
      <c r="I34000" s="154"/>
      <c r="J34000" s="156"/>
      <c r="K34000" s="154"/>
      <c r="L34000" s="168"/>
      <c r="M34000" s="154"/>
      <c r="N34000" s="157"/>
      <c r="O34000" s="157"/>
      <c r="P34000" s="152"/>
      <c r="Q34000" s="154"/>
      <c r="R34000" s="154"/>
      <c r="S34000" s="154"/>
      <c r="T34000" s="154"/>
      <c r="U34000" s="154"/>
      <c r="V34000" s="154"/>
      <c r="W34000" s="154"/>
      <c r="X34000" s="154"/>
      <c r="Y34000" s="154"/>
      <c r="Z34000" s="154"/>
      <c r="AA34000" s="154"/>
      <c r="AB34000" s="169"/>
      <c r="AC34000" s="154"/>
      <c r="AD34000" s="158"/>
      <c r="AE34000" s="154"/>
      <c r="AF34000" s="154"/>
      <c r="AG34000" s="154"/>
      <c r="AH34000" s="154"/>
    </row>
    <row r="34001" spans="1:34">
      <c r="A34001" s="154"/>
      <c r="B34001" s="154"/>
      <c r="C34001" s="154"/>
      <c r="D34001" s="154"/>
      <c r="E34001" s="154"/>
      <c r="F34001" s="154"/>
      <c r="G34001" s="155"/>
      <c r="H34001" s="155"/>
      <c r="I34001" s="154"/>
      <c r="J34001" s="156"/>
      <c r="K34001" s="154"/>
      <c r="L34001" s="168"/>
      <c r="M34001" s="154"/>
      <c r="N34001" s="157"/>
      <c r="O34001" s="157"/>
      <c r="P34001" s="152"/>
      <c r="Q34001" s="154"/>
      <c r="R34001" s="154"/>
      <c r="S34001" s="154"/>
      <c r="T34001" s="154"/>
      <c r="U34001" s="154"/>
      <c r="V34001" s="154"/>
      <c r="W34001" s="154"/>
      <c r="X34001" s="154"/>
      <c r="Y34001" s="154"/>
      <c r="Z34001" s="154"/>
      <c r="AA34001" s="154"/>
      <c r="AB34001" s="169"/>
      <c r="AC34001" s="154"/>
      <c r="AD34001" s="158"/>
      <c r="AE34001" s="154"/>
      <c r="AF34001" s="154"/>
      <c r="AG34001" s="154"/>
      <c r="AH34001" s="154"/>
    </row>
    <row r="34002" spans="1:34">
      <c r="A34002" s="154"/>
      <c r="B34002" s="154"/>
      <c r="C34002" s="154"/>
      <c r="D34002" s="154"/>
      <c r="E34002" s="154"/>
      <c r="F34002" s="154"/>
      <c r="G34002" s="155"/>
      <c r="H34002" s="155"/>
      <c r="I34002" s="154"/>
      <c r="J34002" s="156"/>
      <c r="K34002" s="154"/>
      <c r="L34002" s="168"/>
      <c r="M34002" s="154"/>
      <c r="N34002" s="157"/>
      <c r="O34002" s="157"/>
      <c r="P34002" s="152"/>
      <c r="Q34002" s="154"/>
      <c r="R34002" s="154"/>
      <c r="S34002" s="154"/>
      <c r="T34002" s="154"/>
      <c r="U34002" s="154"/>
      <c r="V34002" s="154"/>
      <c r="W34002" s="154"/>
      <c r="X34002" s="154"/>
      <c r="Y34002" s="154"/>
      <c r="Z34002" s="154"/>
      <c r="AA34002" s="154"/>
      <c r="AB34002" s="169"/>
      <c r="AC34002" s="154"/>
      <c r="AD34002" s="158"/>
      <c r="AE34002" s="154"/>
      <c r="AF34002" s="154"/>
      <c r="AG34002" s="154"/>
      <c r="AH34002" s="154"/>
    </row>
    <row r="34003" spans="1:34">
      <c r="A34003" s="154"/>
      <c r="B34003" s="154"/>
      <c r="C34003" s="154"/>
      <c r="D34003" s="154"/>
      <c r="E34003" s="154"/>
      <c r="F34003" s="154"/>
      <c r="G34003" s="155"/>
      <c r="H34003" s="155"/>
      <c r="I34003" s="154"/>
      <c r="J34003" s="156"/>
      <c r="K34003" s="154"/>
      <c r="L34003" s="168"/>
      <c r="M34003" s="154"/>
      <c r="N34003" s="157"/>
      <c r="O34003" s="157"/>
      <c r="P34003" s="152"/>
      <c r="Q34003" s="154"/>
      <c r="R34003" s="154"/>
      <c r="S34003" s="154"/>
      <c r="T34003" s="154"/>
      <c r="U34003" s="154"/>
      <c r="V34003" s="154"/>
      <c r="W34003" s="154"/>
      <c r="X34003" s="154"/>
      <c r="Y34003" s="154"/>
      <c r="Z34003" s="154"/>
      <c r="AA34003" s="154"/>
      <c r="AB34003" s="169"/>
      <c r="AC34003" s="154"/>
      <c r="AD34003" s="158"/>
      <c r="AE34003" s="154"/>
      <c r="AF34003" s="154"/>
      <c r="AG34003" s="154"/>
      <c r="AH34003" s="154"/>
    </row>
    <row r="34004" spans="1:34">
      <c r="A34004" s="154"/>
      <c r="B34004" s="154"/>
      <c r="C34004" s="154"/>
      <c r="D34004" s="154"/>
      <c r="E34004" s="154"/>
      <c r="F34004" s="154"/>
      <c r="G34004" s="155"/>
      <c r="H34004" s="155"/>
      <c r="I34004" s="154"/>
      <c r="J34004" s="156"/>
      <c r="K34004" s="154"/>
      <c r="L34004" s="168"/>
      <c r="M34004" s="154"/>
      <c r="N34004" s="157"/>
      <c r="O34004" s="157"/>
      <c r="P34004" s="152"/>
      <c r="Q34004" s="154"/>
      <c r="R34004" s="154"/>
      <c r="S34004" s="154"/>
      <c r="T34004" s="154"/>
      <c r="U34004" s="154"/>
      <c r="V34004" s="154"/>
      <c r="W34004" s="154"/>
      <c r="X34004" s="154"/>
      <c r="Y34004" s="154"/>
      <c r="Z34004" s="154"/>
      <c r="AA34004" s="154"/>
      <c r="AB34004" s="169"/>
      <c r="AC34004" s="154"/>
      <c r="AD34004" s="158"/>
      <c r="AE34004" s="154"/>
      <c r="AF34004" s="154"/>
      <c r="AG34004" s="154"/>
      <c r="AH34004" s="154"/>
    </row>
    <row r="34005" spans="1:34">
      <c r="A34005" s="154"/>
      <c r="B34005" s="154"/>
      <c r="C34005" s="154"/>
      <c r="D34005" s="154"/>
      <c r="E34005" s="154"/>
      <c r="F34005" s="154"/>
      <c r="G34005" s="155"/>
      <c r="H34005" s="155"/>
      <c r="I34005" s="154"/>
      <c r="J34005" s="156"/>
      <c r="K34005" s="154"/>
      <c r="L34005" s="168"/>
      <c r="M34005" s="154"/>
      <c r="N34005" s="157"/>
      <c r="O34005" s="157"/>
      <c r="P34005" s="152"/>
      <c r="Q34005" s="154"/>
      <c r="R34005" s="154"/>
      <c r="S34005" s="154"/>
      <c r="T34005" s="154"/>
      <c r="U34005" s="154"/>
      <c r="V34005" s="154"/>
      <c r="W34005" s="154"/>
      <c r="X34005" s="154"/>
      <c r="Y34005" s="154"/>
      <c r="Z34005" s="154"/>
      <c r="AA34005" s="154"/>
      <c r="AB34005" s="169"/>
      <c r="AC34005" s="154"/>
      <c r="AD34005" s="158"/>
      <c r="AE34005" s="154"/>
      <c r="AF34005" s="154"/>
      <c r="AG34005" s="154"/>
      <c r="AH34005" s="154"/>
    </row>
    <row r="34006" spans="1:34">
      <c r="A34006" s="154"/>
      <c r="B34006" s="154"/>
      <c r="C34006" s="154"/>
      <c r="D34006" s="154"/>
      <c r="E34006" s="154"/>
      <c r="F34006" s="154"/>
      <c r="G34006" s="155"/>
      <c r="H34006" s="155"/>
      <c r="I34006" s="154"/>
      <c r="J34006" s="156"/>
      <c r="K34006" s="154"/>
      <c r="L34006" s="168"/>
      <c r="M34006" s="154"/>
      <c r="N34006" s="157"/>
      <c r="O34006" s="157"/>
      <c r="P34006" s="152"/>
      <c r="Q34006" s="154"/>
      <c r="R34006" s="154"/>
      <c r="S34006" s="154"/>
      <c r="T34006" s="154"/>
      <c r="U34006" s="154"/>
      <c r="V34006" s="154"/>
      <c r="W34006" s="154"/>
      <c r="X34006" s="154"/>
      <c r="Y34006" s="154"/>
      <c r="Z34006" s="154"/>
      <c r="AA34006" s="154"/>
      <c r="AB34006" s="169"/>
      <c r="AC34006" s="154"/>
      <c r="AD34006" s="158"/>
      <c r="AE34006" s="154"/>
      <c r="AF34006" s="154"/>
      <c r="AG34006" s="154"/>
      <c r="AH34006" s="154"/>
    </row>
    <row r="34007" spans="1:34">
      <c r="A34007" s="154"/>
      <c r="B34007" s="154"/>
      <c r="C34007" s="154"/>
      <c r="D34007" s="154"/>
      <c r="E34007" s="154"/>
      <c r="F34007" s="154"/>
      <c r="G34007" s="155"/>
      <c r="H34007" s="155"/>
      <c r="I34007" s="154"/>
      <c r="J34007" s="156"/>
      <c r="K34007" s="154"/>
      <c r="L34007" s="168"/>
      <c r="M34007" s="154"/>
      <c r="N34007" s="157"/>
      <c r="O34007" s="157"/>
      <c r="P34007" s="152"/>
      <c r="Q34007" s="154"/>
      <c r="R34007" s="154"/>
      <c r="S34007" s="154"/>
      <c r="T34007" s="154"/>
      <c r="U34007" s="154"/>
      <c r="V34007" s="154"/>
      <c r="W34007" s="154"/>
      <c r="X34007" s="154"/>
      <c r="Y34007" s="154"/>
      <c r="Z34007" s="154"/>
      <c r="AA34007" s="154"/>
      <c r="AB34007" s="169"/>
      <c r="AC34007" s="154"/>
      <c r="AD34007" s="158"/>
      <c r="AE34007" s="154"/>
      <c r="AF34007" s="154"/>
      <c r="AG34007" s="154"/>
      <c r="AH34007" s="154"/>
    </row>
    <row r="34008" spans="1:34">
      <c r="A34008" s="154"/>
      <c r="B34008" s="154"/>
      <c r="C34008" s="154"/>
      <c r="D34008" s="154"/>
      <c r="E34008" s="154"/>
      <c r="F34008" s="154"/>
      <c r="G34008" s="155"/>
      <c r="H34008" s="155"/>
      <c r="I34008" s="154"/>
      <c r="J34008" s="156"/>
      <c r="K34008" s="154"/>
      <c r="L34008" s="168"/>
      <c r="M34008" s="154"/>
      <c r="N34008" s="157"/>
      <c r="O34008" s="157"/>
      <c r="P34008" s="152"/>
      <c r="Q34008" s="154"/>
      <c r="R34008" s="154"/>
      <c r="S34008" s="154"/>
      <c r="T34008" s="154"/>
      <c r="U34008" s="154"/>
      <c r="V34008" s="154"/>
      <c r="W34008" s="154"/>
      <c r="X34008" s="154"/>
      <c r="Y34008" s="154"/>
      <c r="Z34008" s="154"/>
      <c r="AA34008" s="154"/>
      <c r="AB34008" s="169"/>
      <c r="AC34008" s="154"/>
      <c r="AD34008" s="158"/>
      <c r="AE34008" s="154"/>
      <c r="AF34008" s="154"/>
      <c r="AG34008" s="154"/>
      <c r="AH34008" s="154"/>
    </row>
    <row r="34009" spans="1:34">
      <c r="A34009" s="154"/>
      <c r="B34009" s="154"/>
      <c r="C34009" s="154"/>
      <c r="D34009" s="154"/>
      <c r="E34009" s="154"/>
      <c r="F34009" s="154"/>
      <c r="G34009" s="155"/>
      <c r="H34009" s="155"/>
      <c r="I34009" s="154"/>
      <c r="J34009" s="156"/>
      <c r="K34009" s="154"/>
      <c r="L34009" s="168"/>
      <c r="M34009" s="154"/>
      <c r="N34009" s="157"/>
      <c r="O34009" s="157"/>
      <c r="P34009" s="152"/>
      <c r="Q34009" s="154"/>
      <c r="R34009" s="154"/>
      <c r="S34009" s="154"/>
      <c r="T34009" s="154"/>
      <c r="U34009" s="154"/>
      <c r="V34009" s="154"/>
      <c r="W34009" s="154"/>
      <c r="X34009" s="154"/>
      <c r="Y34009" s="154"/>
      <c r="Z34009" s="154"/>
      <c r="AA34009" s="154"/>
      <c r="AB34009" s="169"/>
      <c r="AC34009" s="154"/>
      <c r="AD34009" s="158"/>
      <c r="AE34009" s="154"/>
      <c r="AF34009" s="154"/>
      <c r="AG34009" s="154"/>
      <c r="AH34009" s="154"/>
    </row>
    <row r="34010" spans="1:34">
      <c r="A34010" s="154"/>
      <c r="B34010" s="154"/>
      <c r="C34010" s="154"/>
      <c r="D34010" s="154"/>
      <c r="E34010" s="154"/>
      <c r="F34010" s="154"/>
      <c r="G34010" s="155"/>
      <c r="H34010" s="155"/>
      <c r="I34010" s="154"/>
      <c r="J34010" s="156"/>
      <c r="K34010" s="154"/>
      <c r="L34010" s="168"/>
      <c r="M34010" s="154"/>
      <c r="N34010" s="157"/>
      <c r="O34010" s="157"/>
      <c r="P34010" s="152"/>
      <c r="Q34010" s="154"/>
      <c r="R34010" s="154"/>
      <c r="S34010" s="154"/>
      <c r="T34010" s="154"/>
      <c r="U34010" s="154"/>
      <c r="V34010" s="154"/>
      <c r="W34010" s="154"/>
      <c r="X34010" s="154"/>
      <c r="Y34010" s="154"/>
      <c r="Z34010" s="154"/>
      <c r="AA34010" s="154"/>
      <c r="AB34010" s="169"/>
      <c r="AC34010" s="154"/>
      <c r="AD34010" s="158"/>
      <c r="AE34010" s="154"/>
      <c r="AF34010" s="154"/>
      <c r="AG34010" s="154"/>
      <c r="AH34010" s="154"/>
    </row>
    <row r="34011" spans="1:34">
      <c r="A34011" s="154"/>
      <c r="B34011" s="154"/>
      <c r="C34011" s="154"/>
      <c r="D34011" s="154"/>
      <c r="E34011" s="154"/>
      <c r="F34011" s="154"/>
      <c r="G34011" s="155"/>
      <c r="H34011" s="155"/>
      <c r="I34011" s="154"/>
      <c r="J34011" s="156"/>
      <c r="K34011" s="154"/>
      <c r="L34011" s="168"/>
      <c r="M34011" s="154"/>
      <c r="N34011" s="157"/>
      <c r="O34011" s="157"/>
      <c r="P34011" s="152"/>
      <c r="Q34011" s="154"/>
      <c r="R34011" s="154"/>
      <c r="S34011" s="154"/>
      <c r="T34011" s="154"/>
      <c r="U34011" s="154"/>
      <c r="V34011" s="154"/>
      <c r="W34011" s="154"/>
      <c r="X34011" s="154"/>
      <c r="Y34011" s="154"/>
      <c r="Z34011" s="154"/>
      <c r="AA34011" s="154"/>
      <c r="AB34011" s="169"/>
      <c r="AC34011" s="154"/>
      <c r="AD34011" s="158"/>
      <c r="AE34011" s="154"/>
      <c r="AF34011" s="154"/>
      <c r="AG34011" s="154"/>
      <c r="AH34011" s="154"/>
    </row>
    <row r="34012" spans="1:34">
      <c r="A34012" s="154"/>
      <c r="B34012" s="154"/>
      <c r="C34012" s="154"/>
      <c r="D34012" s="154"/>
      <c r="E34012" s="154"/>
      <c r="F34012" s="154"/>
      <c r="G34012" s="155"/>
      <c r="H34012" s="155"/>
      <c r="I34012" s="154"/>
      <c r="J34012" s="156"/>
      <c r="K34012" s="154"/>
      <c r="L34012" s="168"/>
      <c r="M34012" s="154"/>
      <c r="N34012" s="157"/>
      <c r="O34012" s="157"/>
      <c r="P34012" s="152"/>
      <c r="Q34012" s="154"/>
      <c r="R34012" s="154"/>
      <c r="S34012" s="154"/>
      <c r="T34012" s="154"/>
      <c r="U34012" s="154"/>
      <c r="V34012" s="154"/>
      <c r="W34012" s="154"/>
      <c r="X34012" s="154"/>
      <c r="Y34012" s="154"/>
      <c r="Z34012" s="154"/>
      <c r="AA34012" s="154"/>
      <c r="AB34012" s="169"/>
      <c r="AC34012" s="154"/>
      <c r="AD34012" s="158"/>
      <c r="AE34012" s="154"/>
      <c r="AF34012" s="154"/>
      <c r="AG34012" s="154"/>
      <c r="AH34012" s="154"/>
    </row>
    <row r="34013" spans="1:34">
      <c r="A34013" s="154"/>
      <c r="B34013" s="154"/>
      <c r="C34013" s="154"/>
      <c r="D34013" s="154"/>
      <c r="E34013" s="154"/>
      <c r="F34013" s="154"/>
      <c r="G34013" s="155"/>
      <c r="H34013" s="155"/>
      <c r="I34013" s="154"/>
      <c r="J34013" s="156"/>
      <c r="K34013" s="154"/>
      <c r="L34013" s="168"/>
      <c r="M34013" s="154"/>
      <c r="N34013" s="157"/>
      <c r="O34013" s="157"/>
      <c r="P34013" s="152"/>
      <c r="Q34013" s="154"/>
      <c r="R34013" s="154"/>
      <c r="S34013" s="154"/>
      <c r="T34013" s="154"/>
      <c r="U34013" s="154"/>
      <c r="V34013" s="154"/>
      <c r="W34013" s="154"/>
      <c r="X34013" s="154"/>
      <c r="Y34013" s="154"/>
      <c r="Z34013" s="154"/>
      <c r="AA34013" s="154"/>
      <c r="AB34013" s="169"/>
      <c r="AC34013" s="154"/>
      <c r="AD34013" s="158"/>
      <c r="AE34013" s="154"/>
      <c r="AF34013" s="154"/>
      <c r="AG34013" s="154"/>
      <c r="AH34013" s="154"/>
    </row>
    <row r="34014" spans="1:34">
      <c r="A34014" s="154"/>
      <c r="B34014" s="154"/>
      <c r="C34014" s="154"/>
      <c r="D34014" s="154"/>
      <c r="E34014" s="154"/>
      <c r="F34014" s="154"/>
      <c r="G34014" s="155"/>
      <c r="H34014" s="155"/>
      <c r="I34014" s="154"/>
      <c r="J34014" s="156"/>
      <c r="K34014" s="154"/>
      <c r="L34014" s="168"/>
      <c r="M34014" s="154"/>
      <c r="N34014" s="157"/>
      <c r="O34014" s="157"/>
      <c r="P34014" s="152"/>
      <c r="Q34014" s="154"/>
      <c r="R34014" s="154"/>
      <c r="S34014" s="154"/>
      <c r="T34014" s="154"/>
      <c r="U34014" s="154"/>
      <c r="V34014" s="154"/>
      <c r="W34014" s="154"/>
      <c r="X34014" s="154"/>
      <c r="Y34014" s="154"/>
      <c r="Z34014" s="154"/>
      <c r="AA34014" s="154"/>
      <c r="AB34014" s="169"/>
      <c r="AC34014" s="154"/>
      <c r="AD34014" s="158"/>
      <c r="AE34014" s="154"/>
      <c r="AF34014" s="154"/>
      <c r="AG34014" s="154"/>
      <c r="AH34014" s="154"/>
    </row>
    <row r="34015" spans="1:34">
      <c r="A34015" s="154"/>
      <c r="B34015" s="154"/>
      <c r="C34015" s="154"/>
      <c r="D34015" s="154"/>
      <c r="E34015" s="154"/>
      <c r="F34015" s="154"/>
      <c r="G34015" s="155"/>
      <c r="H34015" s="155"/>
      <c r="I34015" s="154"/>
      <c r="J34015" s="156"/>
      <c r="K34015" s="154"/>
      <c r="L34015" s="168"/>
      <c r="M34015" s="154"/>
      <c r="N34015" s="157"/>
      <c r="O34015" s="157"/>
      <c r="P34015" s="152"/>
      <c r="Q34015" s="154"/>
      <c r="R34015" s="154"/>
      <c r="S34015" s="154"/>
      <c r="T34015" s="154"/>
      <c r="U34015" s="154"/>
      <c r="V34015" s="154"/>
      <c r="W34015" s="154"/>
      <c r="X34015" s="154"/>
      <c r="Y34015" s="154"/>
      <c r="Z34015" s="154"/>
      <c r="AA34015" s="154"/>
      <c r="AB34015" s="169"/>
      <c r="AC34015" s="154"/>
      <c r="AD34015" s="158"/>
      <c r="AE34015" s="154"/>
      <c r="AF34015" s="154"/>
      <c r="AG34015" s="154"/>
      <c r="AH34015" s="154"/>
    </row>
    <row r="34016" spans="1:34">
      <c r="A34016" s="154"/>
      <c r="B34016" s="154"/>
      <c r="C34016" s="154"/>
      <c r="D34016" s="154"/>
      <c r="E34016" s="154"/>
      <c r="F34016" s="154"/>
      <c r="G34016" s="155"/>
      <c r="H34016" s="155"/>
      <c r="I34016" s="154"/>
      <c r="J34016" s="156"/>
      <c r="K34016" s="154"/>
      <c r="L34016" s="168"/>
      <c r="M34016" s="154"/>
      <c r="N34016" s="157"/>
      <c r="O34016" s="157"/>
      <c r="P34016" s="152"/>
      <c r="Q34016" s="154"/>
      <c r="R34016" s="154"/>
      <c r="S34016" s="154"/>
      <c r="T34016" s="154"/>
      <c r="U34016" s="154"/>
      <c r="V34016" s="154"/>
      <c r="W34016" s="154"/>
      <c r="X34016" s="154"/>
      <c r="Y34016" s="154"/>
      <c r="Z34016" s="154"/>
      <c r="AA34016" s="154"/>
      <c r="AB34016" s="169"/>
      <c r="AC34016" s="154"/>
      <c r="AD34016" s="158"/>
      <c r="AE34016" s="154"/>
      <c r="AF34016" s="154"/>
      <c r="AG34016" s="154"/>
      <c r="AH34016" s="154"/>
    </row>
    <row r="34017" spans="1:34">
      <c r="A34017" s="154"/>
      <c r="B34017" s="154"/>
      <c r="C34017" s="154"/>
      <c r="D34017" s="154"/>
      <c r="E34017" s="154"/>
      <c r="F34017" s="154"/>
      <c r="G34017" s="155"/>
      <c r="H34017" s="155"/>
      <c r="I34017" s="154"/>
      <c r="J34017" s="156"/>
      <c r="K34017" s="154"/>
      <c r="L34017" s="168"/>
      <c r="M34017" s="154"/>
      <c r="N34017" s="157"/>
      <c r="O34017" s="157"/>
      <c r="P34017" s="152"/>
      <c r="Q34017" s="154"/>
      <c r="R34017" s="154"/>
      <c r="S34017" s="154"/>
      <c r="T34017" s="154"/>
      <c r="U34017" s="154"/>
      <c r="V34017" s="154"/>
      <c r="W34017" s="154"/>
      <c r="X34017" s="154"/>
      <c r="Y34017" s="154"/>
      <c r="Z34017" s="154"/>
      <c r="AA34017" s="154"/>
      <c r="AB34017" s="169"/>
      <c r="AC34017" s="154"/>
      <c r="AD34017" s="158"/>
      <c r="AE34017" s="154"/>
      <c r="AF34017" s="154"/>
      <c r="AG34017" s="154"/>
      <c r="AH34017" s="154"/>
    </row>
    <row r="34018" spans="1:34">
      <c r="A34018" s="154"/>
      <c r="B34018" s="154"/>
      <c r="C34018" s="154"/>
      <c r="D34018" s="154"/>
      <c r="E34018" s="154"/>
      <c r="F34018" s="154"/>
      <c r="G34018" s="155"/>
      <c r="H34018" s="155"/>
      <c r="I34018" s="154"/>
      <c r="J34018" s="156"/>
      <c r="K34018" s="154"/>
      <c r="L34018" s="168"/>
      <c r="M34018" s="154"/>
      <c r="N34018" s="157"/>
      <c r="O34018" s="157"/>
      <c r="P34018" s="152"/>
      <c r="Q34018" s="154"/>
      <c r="R34018" s="154"/>
      <c r="S34018" s="154"/>
      <c r="T34018" s="154"/>
      <c r="U34018" s="154"/>
      <c r="V34018" s="154"/>
      <c r="W34018" s="154"/>
      <c r="X34018" s="154"/>
      <c r="Y34018" s="154"/>
      <c r="Z34018" s="154"/>
      <c r="AA34018" s="154"/>
      <c r="AB34018" s="169"/>
      <c r="AC34018" s="154"/>
      <c r="AD34018" s="158"/>
      <c r="AE34018" s="154"/>
      <c r="AF34018" s="154"/>
      <c r="AG34018" s="154"/>
      <c r="AH34018" s="154"/>
    </row>
    <row r="34019" spans="1:34">
      <c r="A34019" s="154"/>
      <c r="B34019" s="154"/>
      <c r="C34019" s="154"/>
      <c r="D34019" s="154"/>
      <c r="E34019" s="154"/>
      <c r="F34019" s="154"/>
      <c r="G34019" s="155"/>
      <c r="H34019" s="155"/>
      <c r="I34019" s="154"/>
      <c r="J34019" s="156"/>
      <c r="K34019" s="154"/>
      <c r="L34019" s="168"/>
      <c r="M34019" s="154"/>
      <c r="N34019" s="157"/>
      <c r="O34019" s="157"/>
      <c r="P34019" s="152"/>
      <c r="Q34019" s="154"/>
      <c r="R34019" s="154"/>
      <c r="S34019" s="154"/>
      <c r="T34019" s="154"/>
      <c r="U34019" s="154"/>
      <c r="V34019" s="154"/>
      <c r="W34019" s="154"/>
      <c r="X34019" s="154"/>
      <c r="Y34019" s="154"/>
      <c r="Z34019" s="154"/>
      <c r="AA34019" s="154"/>
      <c r="AB34019" s="169"/>
      <c r="AC34019" s="154"/>
      <c r="AD34019" s="158"/>
      <c r="AE34019" s="154"/>
      <c r="AF34019" s="154"/>
      <c r="AG34019" s="154"/>
      <c r="AH34019" s="154"/>
    </row>
    <row r="34020" spans="1:34">
      <c r="A34020" s="154"/>
      <c r="B34020" s="154"/>
      <c r="C34020" s="154"/>
      <c r="D34020" s="154"/>
      <c r="E34020" s="154"/>
      <c r="F34020" s="154"/>
      <c r="G34020" s="155"/>
      <c r="H34020" s="155"/>
      <c r="I34020" s="154"/>
      <c r="J34020" s="156"/>
      <c r="K34020" s="154"/>
      <c r="L34020" s="168"/>
      <c r="M34020" s="154"/>
      <c r="N34020" s="157"/>
      <c r="O34020" s="157"/>
      <c r="P34020" s="152"/>
      <c r="Q34020" s="154"/>
      <c r="R34020" s="154"/>
      <c r="S34020" s="154"/>
      <c r="T34020" s="154"/>
      <c r="U34020" s="154"/>
      <c r="V34020" s="154"/>
      <c r="W34020" s="154"/>
      <c r="X34020" s="154"/>
      <c r="Y34020" s="154"/>
      <c r="Z34020" s="154"/>
      <c r="AA34020" s="154"/>
      <c r="AB34020" s="169"/>
      <c r="AC34020" s="154"/>
      <c r="AD34020" s="158"/>
      <c r="AE34020" s="154"/>
      <c r="AF34020" s="154"/>
      <c r="AG34020" s="154"/>
      <c r="AH34020" s="154"/>
    </row>
    <row r="34021" spans="1:34">
      <c r="A34021" s="154"/>
      <c r="B34021" s="154"/>
      <c r="C34021" s="154"/>
      <c r="D34021" s="154"/>
      <c r="E34021" s="154"/>
      <c r="F34021" s="154"/>
      <c r="G34021" s="155"/>
      <c r="H34021" s="155"/>
      <c r="I34021" s="154"/>
      <c r="J34021" s="156"/>
      <c r="K34021" s="154"/>
      <c r="L34021" s="168"/>
      <c r="M34021" s="154"/>
      <c r="N34021" s="157"/>
      <c r="O34021" s="157"/>
      <c r="P34021" s="152"/>
      <c r="Q34021" s="154"/>
      <c r="R34021" s="154"/>
      <c r="S34021" s="154"/>
      <c r="T34021" s="154"/>
      <c r="U34021" s="154"/>
      <c r="V34021" s="154"/>
      <c r="W34021" s="154"/>
      <c r="X34021" s="154"/>
      <c r="Y34021" s="154"/>
      <c r="Z34021" s="154"/>
      <c r="AA34021" s="154"/>
      <c r="AB34021" s="169"/>
      <c r="AC34021" s="154"/>
      <c r="AD34021" s="158"/>
      <c r="AE34021" s="154"/>
      <c r="AF34021" s="154"/>
      <c r="AG34021" s="154"/>
      <c r="AH34021" s="154"/>
    </row>
    <row r="34022" spans="1:34">
      <c r="A34022" s="154"/>
      <c r="B34022" s="154"/>
      <c r="C34022" s="154"/>
      <c r="D34022" s="154"/>
      <c r="E34022" s="154"/>
      <c r="F34022" s="154"/>
      <c r="G34022" s="155"/>
      <c r="H34022" s="155"/>
      <c r="I34022" s="154"/>
      <c r="J34022" s="156"/>
      <c r="K34022" s="154"/>
      <c r="L34022" s="168"/>
      <c r="M34022" s="154"/>
      <c r="N34022" s="157"/>
      <c r="O34022" s="157"/>
      <c r="P34022" s="152"/>
      <c r="Q34022" s="154"/>
      <c r="R34022" s="154"/>
      <c r="S34022" s="154"/>
      <c r="T34022" s="154"/>
      <c r="U34022" s="154"/>
      <c r="V34022" s="154"/>
      <c r="W34022" s="154"/>
      <c r="X34022" s="154"/>
      <c r="Y34022" s="154"/>
      <c r="Z34022" s="154"/>
      <c r="AA34022" s="154"/>
      <c r="AB34022" s="169"/>
      <c r="AC34022" s="154"/>
      <c r="AD34022" s="158"/>
      <c r="AE34022" s="154"/>
      <c r="AF34022" s="154"/>
      <c r="AG34022" s="154"/>
      <c r="AH34022" s="154"/>
    </row>
    <row r="34023" spans="1:34">
      <c r="A34023" s="154"/>
      <c r="B34023" s="154"/>
      <c r="C34023" s="154"/>
      <c r="D34023" s="154"/>
      <c r="E34023" s="154"/>
      <c r="F34023" s="154"/>
      <c r="G34023" s="155"/>
      <c r="H34023" s="155"/>
      <c r="I34023" s="154"/>
      <c r="J34023" s="156"/>
      <c r="K34023" s="154"/>
      <c r="L34023" s="168"/>
      <c r="M34023" s="154"/>
      <c r="N34023" s="157"/>
      <c r="O34023" s="157"/>
      <c r="P34023" s="152"/>
      <c r="Q34023" s="154"/>
      <c r="R34023" s="154"/>
      <c r="S34023" s="154"/>
      <c r="T34023" s="154"/>
      <c r="U34023" s="154"/>
      <c r="V34023" s="154"/>
      <c r="W34023" s="154"/>
      <c r="X34023" s="154"/>
      <c r="Y34023" s="154"/>
      <c r="Z34023" s="154"/>
      <c r="AA34023" s="154"/>
      <c r="AB34023" s="169"/>
      <c r="AC34023" s="154"/>
      <c r="AD34023" s="158"/>
      <c r="AE34023" s="154"/>
      <c r="AF34023" s="154"/>
      <c r="AG34023" s="154"/>
      <c r="AH34023" s="154"/>
    </row>
    <row r="34024" spans="1:34">
      <c r="A34024" s="154"/>
      <c r="B34024" s="154"/>
      <c r="C34024" s="154"/>
      <c r="D34024" s="154"/>
      <c r="E34024" s="154"/>
      <c r="F34024" s="154"/>
      <c r="G34024" s="155"/>
      <c r="H34024" s="155"/>
      <c r="I34024" s="154"/>
      <c r="J34024" s="156"/>
      <c r="K34024" s="154"/>
      <c r="L34024" s="168"/>
      <c r="M34024" s="154"/>
      <c r="N34024" s="157"/>
      <c r="O34024" s="157"/>
      <c r="P34024" s="152"/>
      <c r="Q34024" s="154"/>
      <c r="R34024" s="154"/>
      <c r="S34024" s="154"/>
      <c r="T34024" s="154"/>
      <c r="U34024" s="154"/>
      <c r="V34024" s="154"/>
      <c r="W34024" s="154"/>
      <c r="X34024" s="154"/>
      <c r="Y34024" s="154"/>
      <c r="Z34024" s="154"/>
      <c r="AA34024" s="154"/>
      <c r="AB34024" s="169"/>
      <c r="AC34024" s="154"/>
      <c r="AD34024" s="158"/>
      <c r="AE34024" s="154"/>
      <c r="AF34024" s="154"/>
      <c r="AG34024" s="154"/>
      <c r="AH34024" s="154"/>
    </row>
    <row r="34025" spans="1:34">
      <c r="A34025" s="154"/>
      <c r="B34025" s="154"/>
      <c r="C34025" s="154"/>
      <c r="D34025" s="154"/>
      <c r="E34025" s="154"/>
      <c r="F34025" s="154"/>
      <c r="G34025" s="155"/>
      <c r="H34025" s="155"/>
      <c r="I34025" s="154"/>
      <c r="J34025" s="156"/>
      <c r="K34025" s="154"/>
      <c r="L34025" s="168"/>
      <c r="M34025" s="154"/>
      <c r="N34025" s="157"/>
      <c r="O34025" s="157"/>
      <c r="P34025" s="152"/>
      <c r="Q34025" s="154"/>
      <c r="R34025" s="154"/>
      <c r="S34025" s="154"/>
      <c r="T34025" s="154"/>
      <c r="U34025" s="154"/>
      <c r="V34025" s="154"/>
      <c r="W34025" s="154"/>
      <c r="X34025" s="154"/>
      <c r="Y34025" s="154"/>
      <c r="Z34025" s="154"/>
      <c r="AA34025" s="154"/>
      <c r="AB34025" s="169"/>
      <c r="AC34025" s="154"/>
      <c r="AD34025" s="158"/>
      <c r="AE34025" s="154"/>
      <c r="AF34025" s="154"/>
      <c r="AG34025" s="154"/>
      <c r="AH34025" s="154"/>
    </row>
    <row r="34026" spans="1:34">
      <c r="A34026" s="154"/>
      <c r="B34026" s="154"/>
      <c r="C34026" s="154"/>
      <c r="D34026" s="154"/>
      <c r="E34026" s="154"/>
      <c r="F34026" s="154"/>
      <c r="G34026" s="155"/>
      <c r="H34026" s="155"/>
      <c r="I34026" s="154"/>
      <c r="J34026" s="156"/>
      <c r="K34026" s="154"/>
      <c r="L34026" s="168"/>
      <c r="M34026" s="154"/>
      <c r="N34026" s="157"/>
      <c r="O34026" s="157"/>
      <c r="P34026" s="152"/>
      <c r="Q34026" s="154"/>
      <c r="R34026" s="154"/>
      <c r="S34026" s="154"/>
      <c r="T34026" s="154"/>
      <c r="U34026" s="154"/>
      <c r="V34026" s="154"/>
      <c r="W34026" s="154"/>
      <c r="X34026" s="154"/>
      <c r="Y34026" s="154"/>
      <c r="Z34026" s="154"/>
      <c r="AA34026" s="154"/>
      <c r="AB34026" s="169"/>
      <c r="AC34026" s="154"/>
      <c r="AD34026" s="158"/>
      <c r="AE34026" s="154"/>
      <c r="AF34026" s="154"/>
      <c r="AG34026" s="154"/>
      <c r="AH34026" s="154"/>
    </row>
    <row r="34027" spans="1:34">
      <c r="A34027" s="154"/>
      <c r="B34027" s="154"/>
      <c r="C34027" s="154"/>
      <c r="D34027" s="154"/>
      <c r="E34027" s="154"/>
      <c r="F34027" s="154"/>
      <c r="G34027" s="155"/>
      <c r="H34027" s="155"/>
      <c r="I34027" s="154"/>
      <c r="J34027" s="156"/>
      <c r="K34027" s="154"/>
      <c r="L34027" s="168"/>
      <c r="M34027" s="154"/>
      <c r="N34027" s="157"/>
      <c r="O34027" s="157"/>
      <c r="P34027" s="152"/>
      <c r="Q34027" s="154"/>
      <c r="R34027" s="154"/>
      <c r="S34027" s="154"/>
      <c r="T34027" s="154"/>
      <c r="U34027" s="154"/>
      <c r="V34027" s="154"/>
      <c r="W34027" s="154"/>
      <c r="X34027" s="154"/>
      <c r="Y34027" s="154"/>
      <c r="Z34027" s="154"/>
      <c r="AA34027" s="154"/>
      <c r="AB34027" s="169"/>
      <c r="AC34027" s="154"/>
      <c r="AD34027" s="158"/>
      <c r="AE34027" s="154"/>
      <c r="AF34027" s="154"/>
      <c r="AG34027" s="154"/>
      <c r="AH34027" s="154"/>
    </row>
    <row r="34028" spans="1:34">
      <c r="A34028" s="154"/>
      <c r="B34028" s="154"/>
      <c r="C34028" s="154"/>
      <c r="D34028" s="154"/>
      <c r="E34028" s="154"/>
      <c r="F34028" s="154"/>
      <c r="G34028" s="155"/>
      <c r="H34028" s="155"/>
      <c r="I34028" s="154"/>
      <c r="J34028" s="156"/>
      <c r="K34028" s="154"/>
      <c r="L34028" s="168"/>
      <c r="M34028" s="154"/>
      <c r="N34028" s="157"/>
      <c r="O34028" s="157"/>
      <c r="P34028" s="152"/>
      <c r="Q34028" s="154"/>
      <c r="R34028" s="154"/>
      <c r="S34028" s="154"/>
      <c r="T34028" s="154"/>
      <c r="U34028" s="154"/>
      <c r="V34028" s="154"/>
      <c r="W34028" s="154"/>
      <c r="X34028" s="154"/>
      <c r="Y34028" s="154"/>
      <c r="Z34028" s="154"/>
      <c r="AA34028" s="154"/>
      <c r="AB34028" s="169"/>
      <c r="AC34028" s="154"/>
      <c r="AD34028" s="158"/>
      <c r="AE34028" s="154"/>
      <c r="AF34028" s="154"/>
      <c r="AG34028" s="154"/>
      <c r="AH34028" s="154"/>
    </row>
    <row r="34029" spans="1:34">
      <c r="A34029" s="154"/>
      <c r="B34029" s="154"/>
      <c r="C34029" s="154"/>
      <c r="D34029" s="154"/>
      <c r="E34029" s="154"/>
      <c r="F34029" s="154"/>
      <c r="G34029" s="155"/>
      <c r="H34029" s="155"/>
      <c r="I34029" s="154"/>
      <c r="J34029" s="156"/>
      <c r="K34029" s="154"/>
      <c r="L34029" s="168"/>
      <c r="M34029" s="154"/>
      <c r="N34029" s="157"/>
      <c r="O34029" s="157"/>
      <c r="P34029" s="152"/>
      <c r="Q34029" s="154"/>
      <c r="R34029" s="154"/>
      <c r="S34029" s="154"/>
      <c r="T34029" s="154"/>
      <c r="U34029" s="154"/>
      <c r="V34029" s="154"/>
      <c r="W34029" s="154"/>
      <c r="X34029" s="154"/>
      <c r="Y34029" s="154"/>
      <c r="Z34029" s="154"/>
      <c r="AA34029" s="154"/>
      <c r="AB34029" s="169"/>
      <c r="AC34029" s="154"/>
      <c r="AD34029" s="158"/>
      <c r="AE34029" s="154"/>
      <c r="AF34029" s="154"/>
      <c r="AG34029" s="154"/>
      <c r="AH34029" s="154"/>
    </row>
    <row r="34030" spans="1:34">
      <c r="A34030" s="154"/>
      <c r="B34030" s="154"/>
      <c r="C34030" s="154"/>
      <c r="D34030" s="154"/>
      <c r="E34030" s="154"/>
      <c r="F34030" s="154"/>
      <c r="G34030" s="155"/>
      <c r="H34030" s="155"/>
      <c r="I34030" s="154"/>
      <c r="J34030" s="156"/>
      <c r="K34030" s="154"/>
      <c r="L34030" s="168"/>
      <c r="M34030" s="154"/>
      <c r="N34030" s="157"/>
      <c r="O34030" s="157"/>
      <c r="P34030" s="152"/>
      <c r="Q34030" s="154"/>
      <c r="R34030" s="154"/>
      <c r="S34030" s="154"/>
      <c r="T34030" s="154"/>
      <c r="U34030" s="154"/>
      <c r="V34030" s="154"/>
      <c r="W34030" s="154"/>
      <c r="X34030" s="154"/>
      <c r="Y34030" s="154"/>
      <c r="Z34030" s="154"/>
      <c r="AA34030" s="154"/>
      <c r="AB34030" s="169"/>
      <c r="AC34030" s="154"/>
      <c r="AD34030" s="158"/>
      <c r="AE34030" s="154"/>
      <c r="AF34030" s="154"/>
      <c r="AG34030" s="154"/>
      <c r="AH34030" s="154"/>
    </row>
    <row r="34031" spans="1:34">
      <c r="A34031" s="154"/>
      <c r="B34031" s="154"/>
      <c r="C34031" s="154"/>
      <c r="D34031" s="154"/>
      <c r="E34031" s="154"/>
      <c r="F34031" s="154"/>
      <c r="G34031" s="155"/>
      <c r="H34031" s="155"/>
      <c r="I34031" s="154"/>
      <c r="J34031" s="156"/>
      <c r="K34031" s="154"/>
      <c r="L34031" s="168"/>
      <c r="M34031" s="154"/>
      <c r="N34031" s="157"/>
      <c r="O34031" s="157"/>
      <c r="P34031" s="152"/>
      <c r="Q34031" s="154"/>
      <c r="R34031" s="154"/>
      <c r="S34031" s="154"/>
      <c r="T34031" s="154"/>
      <c r="U34031" s="154"/>
      <c r="V34031" s="154"/>
      <c r="W34031" s="154"/>
      <c r="X34031" s="154"/>
      <c r="Y34031" s="154"/>
      <c r="Z34031" s="154"/>
      <c r="AA34031" s="154"/>
      <c r="AB34031" s="169"/>
      <c r="AC34031" s="154"/>
      <c r="AD34031" s="158"/>
      <c r="AE34031" s="154"/>
      <c r="AF34031" s="154"/>
      <c r="AG34031" s="154"/>
      <c r="AH34031" s="154"/>
    </row>
    <row r="34032" spans="1:34">
      <c r="A34032" s="154"/>
      <c r="B34032" s="154"/>
      <c r="C34032" s="154"/>
      <c r="D34032" s="154"/>
      <c r="E34032" s="154"/>
      <c r="F34032" s="154"/>
      <c r="G34032" s="155"/>
      <c r="H34032" s="155"/>
      <c r="I34032" s="154"/>
      <c r="J34032" s="156"/>
      <c r="K34032" s="154"/>
      <c r="L34032" s="168"/>
      <c r="M34032" s="154"/>
      <c r="N34032" s="157"/>
      <c r="O34032" s="157"/>
      <c r="P34032" s="152"/>
      <c r="Q34032" s="154"/>
      <c r="R34032" s="154"/>
      <c r="S34032" s="154"/>
      <c r="T34032" s="154"/>
      <c r="U34032" s="154"/>
      <c r="V34032" s="154"/>
      <c r="W34032" s="154"/>
      <c r="X34032" s="154"/>
      <c r="Y34032" s="154"/>
      <c r="Z34032" s="154"/>
      <c r="AA34032" s="154"/>
      <c r="AB34032" s="169"/>
      <c r="AC34032" s="154"/>
      <c r="AD34032" s="158"/>
      <c r="AE34032" s="154"/>
      <c r="AF34032" s="154"/>
      <c r="AG34032" s="154"/>
      <c r="AH34032" s="154"/>
    </row>
    <row r="34033" spans="1:34">
      <c r="A34033" s="154"/>
      <c r="B34033" s="154"/>
      <c r="C34033" s="154"/>
      <c r="D34033" s="154"/>
      <c r="E34033" s="154"/>
      <c r="F34033" s="154"/>
      <c r="G34033" s="155"/>
      <c r="H34033" s="155"/>
      <c r="I34033" s="154"/>
      <c r="J34033" s="156"/>
      <c r="K34033" s="154"/>
      <c r="L34033" s="168"/>
      <c r="M34033" s="154"/>
      <c r="N34033" s="157"/>
      <c r="O34033" s="157"/>
      <c r="P34033" s="152"/>
      <c r="Q34033" s="154"/>
      <c r="R34033" s="154"/>
      <c r="S34033" s="154"/>
      <c r="T34033" s="154"/>
      <c r="U34033" s="154"/>
      <c r="V34033" s="154"/>
      <c r="W34033" s="154"/>
      <c r="X34033" s="154"/>
      <c r="Y34033" s="154"/>
      <c r="Z34033" s="154"/>
      <c r="AA34033" s="154"/>
      <c r="AB34033" s="169"/>
      <c r="AC34033" s="154"/>
      <c r="AD34033" s="158"/>
      <c r="AE34033" s="154"/>
      <c r="AF34033" s="154"/>
      <c r="AG34033" s="154"/>
      <c r="AH34033" s="154"/>
    </row>
    <row r="34034" spans="1:34">
      <c r="A34034" s="154"/>
      <c r="B34034" s="154"/>
      <c r="C34034" s="154"/>
      <c r="D34034" s="154"/>
      <c r="E34034" s="154"/>
      <c r="F34034" s="154"/>
      <c r="G34034" s="155"/>
      <c r="H34034" s="155"/>
      <c r="I34034" s="154"/>
      <c r="J34034" s="156"/>
      <c r="K34034" s="154"/>
      <c r="L34034" s="168"/>
      <c r="M34034" s="154"/>
      <c r="N34034" s="157"/>
      <c r="O34034" s="157"/>
      <c r="P34034" s="152"/>
      <c r="Q34034" s="154"/>
      <c r="R34034" s="154"/>
      <c r="S34034" s="154"/>
      <c r="T34034" s="154"/>
      <c r="U34034" s="154"/>
      <c r="V34034" s="154"/>
      <c r="W34034" s="154"/>
      <c r="X34034" s="154"/>
      <c r="Y34034" s="154"/>
      <c r="Z34034" s="154"/>
      <c r="AA34034" s="154"/>
      <c r="AB34034" s="169"/>
      <c r="AC34034" s="154"/>
      <c r="AD34034" s="158"/>
      <c r="AE34034" s="154"/>
      <c r="AF34034" s="154"/>
      <c r="AG34034" s="154"/>
      <c r="AH34034" s="154"/>
    </row>
    <row r="34035" spans="1:34">
      <c r="A34035" s="154"/>
      <c r="B34035" s="154"/>
      <c r="C34035" s="154"/>
      <c r="D34035" s="154"/>
      <c r="E34035" s="154"/>
      <c r="F34035" s="154"/>
      <c r="G34035" s="155"/>
      <c r="H34035" s="155"/>
      <c r="I34035" s="154"/>
      <c r="J34035" s="156"/>
      <c r="K34035" s="154"/>
      <c r="L34035" s="168"/>
      <c r="M34035" s="154"/>
      <c r="N34035" s="157"/>
      <c r="O34035" s="157"/>
      <c r="P34035" s="152"/>
      <c r="Q34035" s="154"/>
      <c r="R34035" s="154"/>
      <c r="S34035" s="154"/>
      <c r="T34035" s="154"/>
      <c r="U34035" s="154"/>
      <c r="V34035" s="154"/>
      <c r="W34035" s="154"/>
      <c r="X34035" s="154"/>
      <c r="Y34035" s="154"/>
      <c r="Z34035" s="154"/>
      <c r="AA34035" s="154"/>
      <c r="AB34035" s="169"/>
      <c r="AC34035" s="154"/>
      <c r="AD34035" s="158"/>
      <c r="AE34035" s="154"/>
      <c r="AF34035" s="154"/>
      <c r="AG34035" s="154"/>
      <c r="AH34035" s="154"/>
    </row>
    <row r="34036" spans="1:34">
      <c r="A34036" s="154"/>
      <c r="B34036" s="154"/>
      <c r="C34036" s="154"/>
      <c r="D34036" s="154"/>
      <c r="E34036" s="154"/>
      <c r="F34036" s="154"/>
      <c r="G34036" s="155"/>
      <c r="H34036" s="155"/>
      <c r="I34036" s="154"/>
      <c r="J34036" s="156"/>
      <c r="K34036" s="154"/>
      <c r="L34036" s="168"/>
      <c r="M34036" s="154"/>
      <c r="N34036" s="157"/>
      <c r="O34036" s="157"/>
      <c r="P34036" s="152"/>
      <c r="Q34036" s="154"/>
      <c r="R34036" s="154"/>
      <c r="S34036" s="154"/>
      <c r="T34036" s="154"/>
      <c r="U34036" s="154"/>
      <c r="V34036" s="154"/>
      <c r="W34036" s="154"/>
      <c r="X34036" s="154"/>
      <c r="Y34036" s="154"/>
      <c r="Z34036" s="154"/>
      <c r="AA34036" s="154"/>
      <c r="AB34036" s="169"/>
      <c r="AC34036" s="154"/>
      <c r="AD34036" s="158"/>
      <c r="AE34036" s="154"/>
      <c r="AF34036" s="154"/>
      <c r="AG34036" s="154"/>
      <c r="AH34036" s="154"/>
    </row>
    <row r="34037" spans="1:34">
      <c r="A34037" s="154"/>
      <c r="B34037" s="154"/>
      <c r="C34037" s="154"/>
      <c r="D34037" s="154"/>
      <c r="E34037" s="154"/>
      <c r="F34037" s="154"/>
      <c r="G34037" s="155"/>
      <c r="H34037" s="155"/>
      <c r="I34037" s="154"/>
      <c r="J34037" s="156"/>
      <c r="K34037" s="154"/>
      <c r="L34037" s="168"/>
      <c r="M34037" s="154"/>
      <c r="N34037" s="157"/>
      <c r="O34037" s="157"/>
      <c r="P34037" s="152"/>
      <c r="Q34037" s="154"/>
      <c r="R34037" s="154"/>
      <c r="S34037" s="154"/>
      <c r="T34037" s="154"/>
      <c r="U34037" s="154"/>
      <c r="V34037" s="154"/>
      <c r="W34037" s="154"/>
      <c r="X34037" s="154"/>
      <c r="Y34037" s="154"/>
      <c r="Z34037" s="154"/>
      <c r="AA34037" s="154"/>
      <c r="AB34037" s="169"/>
      <c r="AC34037" s="154"/>
      <c r="AD34037" s="158"/>
      <c r="AE34037" s="154"/>
      <c r="AF34037" s="154"/>
      <c r="AG34037" s="154"/>
      <c r="AH34037" s="154"/>
    </row>
    <row r="34038" spans="1:34">
      <c r="A34038" s="154"/>
      <c r="B34038" s="154"/>
      <c r="C34038" s="154"/>
      <c r="D34038" s="154"/>
      <c r="E34038" s="154"/>
      <c r="F34038" s="154"/>
      <c r="G34038" s="155"/>
      <c r="H34038" s="155"/>
      <c r="I34038" s="154"/>
      <c r="J34038" s="156"/>
      <c r="K34038" s="154"/>
      <c r="L34038" s="168"/>
      <c r="M34038" s="154"/>
      <c r="N34038" s="157"/>
      <c r="O34038" s="157"/>
      <c r="P34038" s="152"/>
      <c r="Q34038" s="154"/>
      <c r="R34038" s="154"/>
      <c r="S34038" s="154"/>
      <c r="T34038" s="154"/>
      <c r="U34038" s="154"/>
      <c r="V34038" s="154"/>
      <c r="W34038" s="154"/>
      <c r="X34038" s="154"/>
      <c r="Y34038" s="154"/>
      <c r="Z34038" s="154"/>
      <c r="AA34038" s="154"/>
      <c r="AB34038" s="169"/>
      <c r="AC34038" s="154"/>
      <c r="AD34038" s="158"/>
      <c r="AE34038" s="154"/>
      <c r="AF34038" s="154"/>
      <c r="AG34038" s="154"/>
      <c r="AH34038" s="154"/>
    </row>
    <row r="34039" spans="1:34">
      <c r="A34039" s="154"/>
      <c r="B34039" s="154"/>
      <c r="C34039" s="154"/>
      <c r="D34039" s="154"/>
      <c r="E34039" s="154"/>
      <c r="F34039" s="154"/>
      <c r="G34039" s="155"/>
      <c r="H34039" s="155"/>
      <c r="I34039" s="154"/>
      <c r="J34039" s="156"/>
      <c r="K34039" s="154"/>
      <c r="L34039" s="168"/>
      <c r="M34039" s="154"/>
      <c r="N34039" s="157"/>
      <c r="O34039" s="157"/>
      <c r="P34039" s="152"/>
      <c r="Q34039" s="154"/>
      <c r="R34039" s="154"/>
      <c r="S34039" s="154"/>
      <c r="T34039" s="154"/>
      <c r="U34039" s="154"/>
      <c r="V34039" s="154"/>
      <c r="W34039" s="154"/>
      <c r="X34039" s="154"/>
      <c r="Y34039" s="154"/>
      <c r="Z34039" s="154"/>
      <c r="AA34039" s="154"/>
      <c r="AB34039" s="169"/>
      <c r="AC34039" s="154"/>
      <c r="AD34039" s="158"/>
      <c r="AE34039" s="154"/>
      <c r="AF34039" s="154"/>
      <c r="AG34039" s="154"/>
      <c r="AH34039" s="154"/>
    </row>
    <row r="34040" spans="1:34">
      <c r="A34040" s="154"/>
      <c r="B34040" s="154"/>
      <c r="C34040" s="154"/>
      <c r="D34040" s="154"/>
      <c r="E34040" s="154"/>
      <c r="F34040" s="154"/>
      <c r="G34040" s="155"/>
      <c r="H34040" s="155"/>
      <c r="I34040" s="154"/>
      <c r="J34040" s="156"/>
      <c r="K34040" s="154"/>
      <c r="L34040" s="168"/>
      <c r="M34040" s="154"/>
      <c r="N34040" s="157"/>
      <c r="O34040" s="157"/>
      <c r="P34040" s="152"/>
      <c r="Q34040" s="154"/>
      <c r="R34040" s="154"/>
      <c r="S34040" s="154"/>
      <c r="T34040" s="154"/>
      <c r="U34040" s="154"/>
      <c r="V34040" s="154"/>
      <c r="W34040" s="154"/>
      <c r="X34040" s="154"/>
      <c r="Y34040" s="154"/>
      <c r="Z34040" s="154"/>
      <c r="AA34040" s="154"/>
      <c r="AB34040" s="169"/>
      <c r="AC34040" s="154"/>
      <c r="AD34040" s="158"/>
      <c r="AE34040" s="154"/>
      <c r="AF34040" s="154"/>
      <c r="AG34040" s="154"/>
      <c r="AH34040" s="154"/>
    </row>
    <row r="34041" spans="1:34">
      <c r="A34041" s="154"/>
      <c r="B34041" s="154"/>
      <c r="C34041" s="154"/>
      <c r="D34041" s="154"/>
      <c r="E34041" s="154"/>
      <c r="F34041" s="154"/>
      <c r="G34041" s="155"/>
      <c r="H34041" s="155"/>
      <c r="I34041" s="154"/>
      <c r="J34041" s="156"/>
      <c r="K34041" s="154"/>
      <c r="L34041" s="168"/>
      <c r="M34041" s="154"/>
      <c r="N34041" s="157"/>
      <c r="O34041" s="157"/>
      <c r="P34041" s="152"/>
      <c r="Q34041" s="154"/>
      <c r="R34041" s="154"/>
      <c r="S34041" s="154"/>
      <c r="T34041" s="154"/>
      <c r="U34041" s="154"/>
      <c r="V34041" s="154"/>
      <c r="W34041" s="154"/>
      <c r="X34041" s="154"/>
      <c r="Y34041" s="154"/>
      <c r="Z34041" s="154"/>
      <c r="AA34041" s="154"/>
      <c r="AB34041" s="169"/>
      <c r="AC34041" s="154"/>
      <c r="AD34041" s="158"/>
      <c r="AE34041" s="154"/>
      <c r="AF34041" s="154"/>
      <c r="AG34041" s="154"/>
      <c r="AH34041" s="154"/>
    </row>
    <row r="34042" spans="1:34">
      <c r="A34042" s="154"/>
      <c r="B34042" s="154"/>
      <c r="C34042" s="154"/>
      <c r="D34042" s="154"/>
      <c r="E34042" s="154"/>
      <c r="F34042" s="154"/>
      <c r="G34042" s="155"/>
      <c r="H34042" s="155"/>
      <c r="I34042" s="154"/>
      <c r="J34042" s="156"/>
      <c r="K34042" s="154"/>
      <c r="L34042" s="168"/>
      <c r="M34042" s="154"/>
      <c r="N34042" s="157"/>
      <c r="O34042" s="157"/>
      <c r="P34042" s="152"/>
      <c r="Q34042" s="154"/>
      <c r="R34042" s="154"/>
      <c r="S34042" s="154"/>
      <c r="T34042" s="154"/>
      <c r="U34042" s="154"/>
      <c r="V34042" s="154"/>
      <c r="W34042" s="154"/>
      <c r="X34042" s="154"/>
      <c r="Y34042" s="154"/>
      <c r="Z34042" s="154"/>
      <c r="AA34042" s="154"/>
      <c r="AB34042" s="169"/>
      <c r="AC34042" s="154"/>
      <c r="AD34042" s="158"/>
      <c r="AE34042" s="154"/>
      <c r="AF34042" s="154"/>
      <c r="AG34042" s="154"/>
      <c r="AH34042" s="154"/>
    </row>
    <row r="34043" spans="1:34">
      <c r="A34043" s="154"/>
      <c r="B34043" s="154"/>
      <c r="C34043" s="154"/>
      <c r="D34043" s="154"/>
      <c r="E34043" s="154"/>
      <c r="F34043" s="154"/>
      <c r="G34043" s="155"/>
      <c r="H34043" s="155"/>
      <c r="I34043" s="154"/>
      <c r="J34043" s="156"/>
      <c r="K34043" s="154"/>
      <c r="L34043" s="168"/>
      <c r="M34043" s="154"/>
      <c r="N34043" s="157"/>
      <c r="O34043" s="157"/>
      <c r="P34043" s="152"/>
      <c r="Q34043" s="154"/>
      <c r="R34043" s="154"/>
      <c r="S34043" s="154"/>
      <c r="T34043" s="154"/>
      <c r="U34043" s="154"/>
      <c r="V34043" s="154"/>
      <c r="W34043" s="154"/>
      <c r="X34043" s="154"/>
      <c r="Y34043" s="154"/>
      <c r="Z34043" s="154"/>
      <c r="AA34043" s="154"/>
      <c r="AB34043" s="169"/>
      <c r="AC34043" s="154"/>
      <c r="AD34043" s="158"/>
      <c r="AE34043" s="154"/>
      <c r="AF34043" s="154"/>
      <c r="AG34043" s="154"/>
      <c r="AH34043" s="154"/>
    </row>
    <row r="34044" spans="1:34">
      <c r="A34044" s="154"/>
      <c r="B34044" s="154"/>
      <c r="C34044" s="154"/>
      <c r="D34044" s="154"/>
      <c r="E34044" s="154"/>
      <c r="F34044" s="154"/>
      <c r="G34044" s="155"/>
      <c r="H34044" s="155"/>
      <c r="I34044" s="154"/>
      <c r="J34044" s="156"/>
      <c r="K34044" s="154"/>
      <c r="L34044" s="168"/>
      <c r="M34044" s="154"/>
      <c r="N34044" s="157"/>
      <c r="O34044" s="157"/>
      <c r="P34044" s="152"/>
      <c r="Q34044" s="154"/>
      <c r="R34044" s="154"/>
      <c r="S34044" s="154"/>
      <c r="T34044" s="154"/>
      <c r="U34044" s="154"/>
      <c r="V34044" s="154"/>
      <c r="W34044" s="154"/>
      <c r="X34044" s="154"/>
      <c r="Y34044" s="154"/>
      <c r="Z34044" s="154"/>
      <c r="AA34044" s="154"/>
      <c r="AB34044" s="169"/>
      <c r="AC34044" s="154"/>
      <c r="AD34044" s="158"/>
      <c r="AE34044" s="154"/>
      <c r="AF34044" s="154"/>
      <c r="AG34044" s="154"/>
      <c r="AH34044" s="154"/>
    </row>
    <row r="34045" spans="1:34">
      <c r="A34045" s="154"/>
      <c r="B34045" s="154"/>
      <c r="C34045" s="154"/>
      <c r="D34045" s="154"/>
      <c r="E34045" s="154"/>
      <c r="F34045" s="154"/>
      <c r="G34045" s="155"/>
      <c r="H34045" s="155"/>
      <c r="I34045" s="154"/>
      <c r="J34045" s="156"/>
      <c r="K34045" s="154"/>
      <c r="L34045" s="168"/>
      <c r="M34045" s="154"/>
      <c r="N34045" s="157"/>
      <c r="O34045" s="157"/>
      <c r="P34045" s="152"/>
      <c r="Q34045" s="154"/>
      <c r="R34045" s="154"/>
      <c r="S34045" s="154"/>
      <c r="T34045" s="154"/>
      <c r="U34045" s="154"/>
      <c r="V34045" s="154"/>
      <c r="W34045" s="154"/>
      <c r="X34045" s="154"/>
      <c r="Y34045" s="154"/>
      <c r="Z34045" s="154"/>
      <c r="AA34045" s="154"/>
      <c r="AB34045" s="169"/>
      <c r="AC34045" s="154"/>
      <c r="AD34045" s="158"/>
      <c r="AE34045" s="154"/>
      <c r="AF34045" s="154"/>
      <c r="AG34045" s="154"/>
      <c r="AH34045" s="154"/>
    </row>
    <row r="34046" spans="1:34">
      <c r="A34046" s="154"/>
      <c r="B34046" s="154"/>
      <c r="C34046" s="154"/>
      <c r="D34046" s="154"/>
      <c r="E34046" s="154"/>
      <c r="F34046" s="154"/>
      <c r="G34046" s="155"/>
      <c r="H34046" s="155"/>
      <c r="I34046" s="154"/>
      <c r="J34046" s="156"/>
      <c r="K34046" s="154"/>
      <c r="L34046" s="168"/>
      <c r="M34046" s="154"/>
      <c r="N34046" s="157"/>
      <c r="O34046" s="157"/>
      <c r="P34046" s="152"/>
      <c r="Q34046" s="154"/>
      <c r="R34046" s="154"/>
      <c r="S34046" s="154"/>
      <c r="T34046" s="154"/>
      <c r="U34046" s="154"/>
      <c r="V34046" s="154"/>
      <c r="W34046" s="154"/>
      <c r="X34046" s="154"/>
      <c r="Y34046" s="154"/>
      <c r="Z34046" s="154"/>
      <c r="AA34046" s="154"/>
      <c r="AB34046" s="169"/>
      <c r="AC34046" s="154"/>
      <c r="AD34046" s="158"/>
      <c r="AE34046" s="154"/>
      <c r="AF34046" s="154"/>
      <c r="AG34046" s="154"/>
      <c r="AH34046" s="154"/>
    </row>
    <row r="34047" spans="1:34">
      <c r="A34047" s="154"/>
      <c r="B34047" s="154"/>
      <c r="C34047" s="154"/>
      <c r="D34047" s="154"/>
      <c r="E34047" s="154"/>
      <c r="F34047" s="154"/>
      <c r="G34047" s="155"/>
      <c r="H34047" s="155"/>
      <c r="I34047" s="154"/>
      <c r="J34047" s="156"/>
      <c r="K34047" s="154"/>
      <c r="L34047" s="168"/>
      <c r="M34047" s="154"/>
      <c r="N34047" s="157"/>
      <c r="O34047" s="157"/>
      <c r="P34047" s="152"/>
      <c r="Q34047" s="154"/>
      <c r="R34047" s="154"/>
      <c r="S34047" s="154"/>
      <c r="T34047" s="154"/>
      <c r="U34047" s="154"/>
      <c r="V34047" s="154"/>
      <c r="W34047" s="154"/>
      <c r="X34047" s="154"/>
      <c r="Y34047" s="154"/>
      <c r="Z34047" s="154"/>
      <c r="AA34047" s="154"/>
      <c r="AB34047" s="169"/>
      <c r="AC34047" s="154"/>
      <c r="AD34047" s="158"/>
      <c r="AE34047" s="154"/>
      <c r="AF34047" s="154"/>
      <c r="AG34047" s="154"/>
      <c r="AH34047" s="154"/>
    </row>
    <row r="34048" spans="1:34">
      <c r="A34048" s="154"/>
      <c r="B34048" s="154"/>
      <c r="C34048" s="154"/>
      <c r="D34048" s="154"/>
      <c r="E34048" s="154"/>
      <c r="F34048" s="154"/>
      <c r="G34048" s="155"/>
      <c r="H34048" s="155"/>
      <c r="I34048" s="154"/>
      <c r="J34048" s="156"/>
      <c r="K34048" s="154"/>
      <c r="L34048" s="168"/>
      <c r="M34048" s="154"/>
      <c r="N34048" s="157"/>
      <c r="O34048" s="157"/>
      <c r="P34048" s="152"/>
      <c r="Q34048" s="154"/>
      <c r="R34048" s="154"/>
      <c r="S34048" s="154"/>
      <c r="T34048" s="154"/>
      <c r="U34048" s="154"/>
      <c r="V34048" s="154"/>
      <c r="W34048" s="154"/>
      <c r="X34048" s="154"/>
      <c r="Y34048" s="154"/>
      <c r="Z34048" s="154"/>
      <c r="AA34048" s="154"/>
      <c r="AB34048" s="169"/>
      <c r="AC34048" s="154"/>
      <c r="AD34048" s="158"/>
      <c r="AE34048" s="154"/>
      <c r="AF34048" s="154"/>
      <c r="AG34048" s="154"/>
      <c r="AH34048" s="154"/>
    </row>
    <row r="34049" spans="1:34">
      <c r="A34049" s="154"/>
      <c r="B34049" s="154"/>
      <c r="C34049" s="154"/>
      <c r="D34049" s="154"/>
      <c r="E34049" s="154"/>
      <c r="F34049" s="154"/>
      <c r="G34049" s="155"/>
      <c r="H34049" s="155"/>
      <c r="I34049" s="154"/>
      <c r="J34049" s="156"/>
      <c r="K34049" s="154"/>
      <c r="L34049" s="168"/>
      <c r="M34049" s="154"/>
      <c r="N34049" s="157"/>
      <c r="O34049" s="157"/>
      <c r="P34049" s="152"/>
      <c r="Q34049" s="154"/>
      <c r="R34049" s="154"/>
      <c r="S34049" s="154"/>
      <c r="T34049" s="154"/>
      <c r="U34049" s="154"/>
      <c r="V34049" s="154"/>
      <c r="W34049" s="154"/>
      <c r="X34049" s="154"/>
      <c r="Y34049" s="154"/>
      <c r="Z34049" s="154"/>
      <c r="AA34049" s="154"/>
      <c r="AB34049" s="169"/>
      <c r="AC34049" s="154"/>
      <c r="AD34049" s="158"/>
      <c r="AE34049" s="154"/>
      <c r="AF34049" s="154"/>
      <c r="AG34049" s="154"/>
      <c r="AH34049" s="154"/>
    </row>
    <row r="34050" spans="1:34">
      <c r="A34050" s="154"/>
      <c r="B34050" s="154"/>
      <c r="C34050" s="154"/>
      <c r="D34050" s="154"/>
      <c r="E34050" s="154"/>
      <c r="F34050" s="154"/>
      <c r="G34050" s="155"/>
      <c r="H34050" s="155"/>
      <c r="I34050" s="154"/>
      <c r="J34050" s="156"/>
      <c r="K34050" s="154"/>
      <c r="L34050" s="168"/>
      <c r="M34050" s="154"/>
      <c r="N34050" s="157"/>
      <c r="O34050" s="157"/>
      <c r="P34050" s="152"/>
      <c r="Q34050" s="154"/>
      <c r="R34050" s="154"/>
      <c r="S34050" s="154"/>
      <c r="T34050" s="154"/>
      <c r="U34050" s="154"/>
      <c r="V34050" s="154"/>
      <c r="W34050" s="154"/>
      <c r="X34050" s="154"/>
      <c r="Y34050" s="154"/>
      <c r="Z34050" s="154"/>
      <c r="AA34050" s="154"/>
      <c r="AB34050" s="169"/>
      <c r="AC34050" s="154"/>
      <c r="AD34050" s="158"/>
      <c r="AE34050" s="154"/>
      <c r="AF34050" s="154"/>
      <c r="AG34050" s="154"/>
      <c r="AH34050" s="154"/>
    </row>
    <row r="34051" spans="1:34">
      <c r="A34051" s="154"/>
      <c r="B34051" s="154"/>
      <c r="C34051" s="154"/>
      <c r="D34051" s="154"/>
      <c r="E34051" s="154"/>
      <c r="F34051" s="154"/>
      <c r="G34051" s="155"/>
      <c r="H34051" s="155"/>
      <c r="I34051" s="154"/>
      <c r="J34051" s="156"/>
      <c r="K34051" s="154"/>
      <c r="L34051" s="168"/>
      <c r="M34051" s="154"/>
      <c r="N34051" s="157"/>
      <c r="O34051" s="157"/>
      <c r="P34051" s="152"/>
      <c r="Q34051" s="154"/>
      <c r="R34051" s="154"/>
      <c r="S34051" s="154"/>
      <c r="T34051" s="154"/>
      <c r="U34051" s="154"/>
      <c r="V34051" s="154"/>
      <c r="W34051" s="154"/>
      <c r="X34051" s="154"/>
      <c r="Y34051" s="154"/>
      <c r="Z34051" s="154"/>
      <c r="AA34051" s="154"/>
      <c r="AB34051" s="169"/>
      <c r="AC34051" s="154"/>
      <c r="AD34051" s="158"/>
      <c r="AE34051" s="154"/>
      <c r="AF34051" s="154"/>
      <c r="AG34051" s="154"/>
      <c r="AH34051" s="154"/>
    </row>
    <row r="34052" spans="1:34">
      <c r="A34052" s="154"/>
      <c r="B34052" s="154"/>
      <c r="C34052" s="154"/>
      <c r="D34052" s="154"/>
      <c r="E34052" s="154"/>
      <c r="F34052" s="154"/>
      <c r="G34052" s="155"/>
      <c r="H34052" s="155"/>
      <c r="I34052" s="154"/>
      <c r="J34052" s="156"/>
      <c r="K34052" s="154"/>
      <c r="L34052" s="168"/>
      <c r="M34052" s="154"/>
      <c r="N34052" s="157"/>
      <c r="O34052" s="157"/>
      <c r="P34052" s="152"/>
      <c r="Q34052" s="154"/>
      <c r="R34052" s="154"/>
      <c r="S34052" s="154"/>
      <c r="T34052" s="154"/>
      <c r="U34052" s="154"/>
      <c r="V34052" s="154"/>
      <c r="W34052" s="154"/>
      <c r="X34052" s="154"/>
      <c r="Y34052" s="154"/>
      <c r="Z34052" s="154"/>
      <c r="AA34052" s="154"/>
      <c r="AB34052" s="169"/>
      <c r="AC34052" s="154"/>
      <c r="AD34052" s="158"/>
      <c r="AE34052" s="154"/>
      <c r="AF34052" s="154"/>
      <c r="AG34052" s="154"/>
      <c r="AH34052" s="154"/>
    </row>
    <row r="34053" spans="1:34">
      <c r="A34053" s="154"/>
      <c r="B34053" s="154"/>
      <c r="C34053" s="154"/>
      <c r="D34053" s="154"/>
      <c r="E34053" s="154"/>
      <c r="F34053" s="154"/>
      <c r="G34053" s="155"/>
      <c r="H34053" s="155"/>
      <c r="I34053" s="154"/>
      <c r="J34053" s="156"/>
      <c r="K34053" s="154"/>
      <c r="L34053" s="168"/>
      <c r="M34053" s="154"/>
      <c r="N34053" s="157"/>
      <c r="O34053" s="157"/>
      <c r="P34053" s="152"/>
      <c r="Q34053" s="154"/>
      <c r="R34053" s="154"/>
      <c r="S34053" s="154"/>
      <c r="T34053" s="154"/>
      <c r="U34053" s="154"/>
      <c r="V34053" s="154"/>
      <c r="W34053" s="154"/>
      <c r="X34053" s="154"/>
      <c r="Y34053" s="154"/>
      <c r="Z34053" s="154"/>
      <c r="AA34053" s="154"/>
      <c r="AB34053" s="169"/>
      <c r="AC34053" s="154"/>
      <c r="AD34053" s="158"/>
      <c r="AE34053" s="154"/>
      <c r="AF34053" s="154"/>
      <c r="AG34053" s="154"/>
      <c r="AH34053" s="154"/>
    </row>
    <row r="34054" spans="1:34">
      <c r="A34054" s="154"/>
      <c r="B34054" s="154"/>
      <c r="C34054" s="154"/>
      <c r="D34054" s="154"/>
      <c r="E34054" s="154"/>
      <c r="F34054" s="154"/>
      <c r="G34054" s="155"/>
      <c r="H34054" s="155"/>
      <c r="I34054" s="154"/>
      <c r="J34054" s="156"/>
      <c r="K34054" s="154"/>
      <c r="L34054" s="168"/>
      <c r="M34054" s="154"/>
      <c r="N34054" s="157"/>
      <c r="O34054" s="157"/>
      <c r="P34054" s="152"/>
      <c r="Q34054" s="154"/>
      <c r="R34054" s="154"/>
      <c r="S34054" s="154"/>
      <c r="T34054" s="154"/>
      <c r="U34054" s="154"/>
      <c r="V34054" s="154"/>
      <c r="W34054" s="154"/>
      <c r="X34054" s="154"/>
      <c r="Y34054" s="154"/>
      <c r="Z34054" s="154"/>
      <c r="AA34054" s="154"/>
      <c r="AB34054" s="169"/>
      <c r="AC34054" s="154"/>
      <c r="AD34054" s="158"/>
      <c r="AE34054" s="154"/>
      <c r="AF34054" s="154"/>
      <c r="AG34054" s="154"/>
      <c r="AH34054" s="154"/>
    </row>
    <row r="34055" spans="1:34">
      <c r="A34055" s="154"/>
      <c r="B34055" s="154"/>
      <c r="C34055" s="154"/>
      <c r="D34055" s="154"/>
      <c r="E34055" s="154"/>
      <c r="F34055" s="154"/>
      <c r="G34055" s="155"/>
      <c r="H34055" s="155"/>
      <c r="I34055" s="154"/>
      <c r="J34055" s="156"/>
      <c r="K34055" s="154"/>
      <c r="L34055" s="168"/>
      <c r="M34055" s="154"/>
      <c r="N34055" s="157"/>
      <c r="O34055" s="157"/>
      <c r="P34055" s="152"/>
      <c r="Q34055" s="154"/>
      <c r="R34055" s="154"/>
      <c r="S34055" s="154"/>
      <c r="T34055" s="154"/>
      <c r="U34055" s="154"/>
      <c r="V34055" s="154"/>
      <c r="W34055" s="154"/>
      <c r="X34055" s="154"/>
      <c r="Y34055" s="154"/>
      <c r="Z34055" s="154"/>
      <c r="AA34055" s="154"/>
      <c r="AB34055" s="169"/>
      <c r="AC34055" s="154"/>
      <c r="AD34055" s="158"/>
      <c r="AE34055" s="154"/>
      <c r="AF34055" s="154"/>
      <c r="AG34055" s="154"/>
      <c r="AH34055" s="154"/>
    </row>
    <row r="34056" spans="1:34">
      <c r="A34056" s="154"/>
      <c r="B34056" s="154"/>
      <c r="C34056" s="154"/>
      <c r="D34056" s="154"/>
      <c r="E34056" s="154"/>
      <c r="F34056" s="154"/>
      <c r="G34056" s="155"/>
      <c r="H34056" s="155"/>
      <c r="I34056" s="154"/>
      <c r="J34056" s="156"/>
      <c r="K34056" s="154"/>
      <c r="L34056" s="168"/>
      <c r="M34056" s="154"/>
      <c r="N34056" s="157"/>
      <c r="O34056" s="157"/>
      <c r="P34056" s="152"/>
      <c r="Q34056" s="154"/>
      <c r="R34056" s="154"/>
      <c r="S34056" s="154"/>
      <c r="T34056" s="154"/>
      <c r="U34056" s="154"/>
      <c r="V34056" s="154"/>
      <c r="W34056" s="154"/>
      <c r="X34056" s="154"/>
      <c r="Y34056" s="154"/>
      <c r="Z34056" s="154"/>
      <c r="AA34056" s="154"/>
      <c r="AB34056" s="169"/>
      <c r="AC34056" s="154"/>
      <c r="AD34056" s="158"/>
      <c r="AE34056" s="154"/>
      <c r="AF34056" s="154"/>
      <c r="AG34056" s="154"/>
      <c r="AH34056" s="154"/>
    </row>
    <row r="34057" spans="1:34">
      <c r="A34057" s="154"/>
      <c r="B34057" s="154"/>
      <c r="C34057" s="154"/>
      <c r="D34057" s="154"/>
      <c r="E34057" s="154"/>
      <c r="F34057" s="154"/>
      <c r="G34057" s="155"/>
      <c r="H34057" s="155"/>
      <c r="I34057" s="154"/>
      <c r="J34057" s="156"/>
      <c r="K34057" s="154"/>
      <c r="L34057" s="168"/>
      <c r="M34057" s="154"/>
      <c r="N34057" s="157"/>
      <c r="O34057" s="157"/>
      <c r="P34057" s="152"/>
      <c r="Q34057" s="154"/>
      <c r="R34057" s="154"/>
      <c r="S34057" s="154"/>
      <c r="T34057" s="154"/>
      <c r="U34057" s="154"/>
      <c r="V34057" s="154"/>
      <c r="W34057" s="154"/>
      <c r="X34057" s="154"/>
      <c r="Y34057" s="154"/>
      <c r="Z34057" s="154"/>
      <c r="AA34057" s="154"/>
      <c r="AB34057" s="169"/>
      <c r="AC34057" s="154"/>
      <c r="AD34057" s="158"/>
      <c r="AE34057" s="154"/>
      <c r="AF34057" s="154"/>
      <c r="AG34057" s="154"/>
      <c r="AH34057" s="154"/>
    </row>
    <row r="34058" spans="1:34">
      <c r="A34058" s="154"/>
      <c r="B34058" s="154"/>
      <c r="C34058" s="154"/>
      <c r="D34058" s="154"/>
      <c r="E34058" s="154"/>
      <c r="F34058" s="154"/>
      <c r="G34058" s="155"/>
      <c r="H34058" s="155"/>
      <c r="I34058" s="154"/>
      <c r="J34058" s="156"/>
      <c r="K34058" s="154"/>
      <c r="L34058" s="168"/>
      <c r="M34058" s="154"/>
      <c r="N34058" s="157"/>
      <c r="O34058" s="157"/>
      <c r="P34058" s="152"/>
      <c r="Q34058" s="154"/>
      <c r="R34058" s="154"/>
      <c r="S34058" s="154"/>
      <c r="T34058" s="154"/>
      <c r="U34058" s="154"/>
      <c r="V34058" s="154"/>
      <c r="W34058" s="154"/>
      <c r="X34058" s="154"/>
      <c r="Y34058" s="154"/>
      <c r="Z34058" s="154"/>
      <c r="AA34058" s="154"/>
      <c r="AB34058" s="169"/>
      <c r="AC34058" s="154"/>
      <c r="AD34058" s="158"/>
      <c r="AE34058" s="154"/>
      <c r="AF34058" s="154"/>
      <c r="AG34058" s="154"/>
      <c r="AH34058" s="154"/>
    </row>
    <row r="34059" spans="1:34">
      <c r="A34059" s="154"/>
      <c r="B34059" s="154"/>
      <c r="C34059" s="154"/>
      <c r="D34059" s="154"/>
      <c r="E34059" s="154"/>
      <c r="F34059" s="154"/>
      <c r="G34059" s="155"/>
      <c r="H34059" s="155"/>
      <c r="I34059" s="154"/>
      <c r="J34059" s="156"/>
      <c r="K34059" s="154"/>
      <c r="L34059" s="168"/>
      <c r="M34059" s="154"/>
      <c r="N34059" s="157"/>
      <c r="O34059" s="157"/>
      <c r="P34059" s="152"/>
      <c r="Q34059" s="154"/>
      <c r="R34059" s="154"/>
      <c r="S34059" s="154"/>
      <c r="T34059" s="154"/>
      <c r="U34059" s="154"/>
      <c r="V34059" s="154"/>
      <c r="W34059" s="154"/>
      <c r="X34059" s="154"/>
      <c r="Y34059" s="154"/>
      <c r="Z34059" s="154"/>
      <c r="AA34059" s="154"/>
      <c r="AB34059" s="169"/>
      <c r="AC34059" s="154"/>
      <c r="AD34059" s="158"/>
      <c r="AE34059" s="154"/>
      <c r="AF34059" s="154"/>
      <c r="AG34059" s="154"/>
      <c r="AH34059" s="154"/>
    </row>
    <row r="34060" spans="1:34">
      <c r="A34060" s="154"/>
      <c r="B34060" s="154"/>
      <c r="C34060" s="154"/>
      <c r="D34060" s="154"/>
      <c r="E34060" s="154"/>
      <c r="F34060" s="154"/>
      <c r="G34060" s="155"/>
      <c r="H34060" s="155"/>
      <c r="I34060" s="154"/>
      <c r="J34060" s="156"/>
      <c r="K34060" s="154"/>
      <c r="L34060" s="168"/>
      <c r="M34060" s="154"/>
      <c r="N34060" s="157"/>
      <c r="O34060" s="157"/>
      <c r="P34060" s="152"/>
      <c r="Q34060" s="154"/>
      <c r="R34060" s="154"/>
      <c r="S34060" s="154"/>
      <c r="T34060" s="154"/>
      <c r="U34060" s="154"/>
      <c r="V34060" s="154"/>
      <c r="W34060" s="154"/>
      <c r="X34060" s="154"/>
      <c r="Y34060" s="154"/>
      <c r="Z34060" s="154"/>
      <c r="AA34060" s="154"/>
      <c r="AB34060" s="169"/>
      <c r="AC34060" s="154"/>
      <c r="AD34060" s="158"/>
      <c r="AE34060" s="154"/>
      <c r="AF34060" s="154"/>
      <c r="AG34060" s="154"/>
      <c r="AH34060" s="154"/>
    </row>
    <row r="34061" spans="1:34">
      <c r="A34061" s="154"/>
      <c r="B34061" s="154"/>
      <c r="C34061" s="154"/>
      <c r="D34061" s="154"/>
      <c r="E34061" s="154"/>
      <c r="F34061" s="154"/>
      <c r="G34061" s="155"/>
      <c r="H34061" s="155"/>
      <c r="I34061" s="154"/>
      <c r="J34061" s="156"/>
      <c r="K34061" s="154"/>
      <c r="L34061" s="168"/>
      <c r="M34061" s="154"/>
      <c r="N34061" s="157"/>
      <c r="O34061" s="157"/>
      <c r="P34061" s="152"/>
      <c r="Q34061" s="154"/>
      <c r="R34061" s="154"/>
      <c r="S34061" s="154"/>
      <c r="T34061" s="154"/>
      <c r="U34061" s="154"/>
      <c r="V34061" s="154"/>
      <c r="W34061" s="154"/>
      <c r="X34061" s="154"/>
      <c r="Y34061" s="154"/>
      <c r="Z34061" s="154"/>
      <c r="AA34061" s="154"/>
      <c r="AB34061" s="169"/>
      <c r="AC34061" s="154"/>
      <c r="AD34061" s="158"/>
      <c r="AE34061" s="154"/>
      <c r="AF34061" s="154"/>
      <c r="AG34061" s="154"/>
      <c r="AH34061" s="154"/>
    </row>
    <row r="34062" spans="1:34">
      <c r="A34062" s="154"/>
      <c r="B34062" s="154"/>
      <c r="C34062" s="154"/>
      <c r="D34062" s="154"/>
      <c r="E34062" s="154"/>
      <c r="F34062" s="154"/>
      <c r="G34062" s="155"/>
      <c r="H34062" s="155"/>
      <c r="I34062" s="154"/>
      <c r="J34062" s="156"/>
      <c r="K34062" s="154"/>
      <c r="L34062" s="168"/>
      <c r="M34062" s="154"/>
      <c r="N34062" s="157"/>
      <c r="O34062" s="157"/>
      <c r="P34062" s="152"/>
      <c r="Q34062" s="154"/>
      <c r="R34062" s="154"/>
      <c r="S34062" s="154"/>
      <c r="T34062" s="154"/>
      <c r="U34062" s="154"/>
      <c r="V34062" s="154"/>
      <c r="W34062" s="154"/>
      <c r="X34062" s="154"/>
      <c r="Y34062" s="154"/>
      <c r="Z34062" s="154"/>
      <c r="AA34062" s="154"/>
      <c r="AB34062" s="169"/>
      <c r="AC34062" s="154"/>
      <c r="AD34062" s="158"/>
      <c r="AE34062" s="154"/>
      <c r="AF34062" s="154"/>
      <c r="AG34062" s="154"/>
      <c r="AH34062" s="154"/>
    </row>
    <row r="34063" spans="1:34">
      <c r="A34063" s="154"/>
      <c r="B34063" s="154"/>
      <c r="C34063" s="154"/>
      <c r="D34063" s="154"/>
      <c r="E34063" s="154"/>
      <c r="F34063" s="154"/>
      <c r="G34063" s="155"/>
      <c r="H34063" s="155"/>
      <c r="I34063" s="154"/>
      <c r="J34063" s="156"/>
      <c r="K34063" s="154"/>
      <c r="L34063" s="168"/>
      <c r="M34063" s="154"/>
      <c r="N34063" s="157"/>
      <c r="O34063" s="157"/>
      <c r="P34063" s="152"/>
      <c r="Q34063" s="154"/>
      <c r="R34063" s="154"/>
      <c r="S34063" s="154"/>
      <c r="T34063" s="154"/>
      <c r="U34063" s="154"/>
      <c r="V34063" s="154"/>
      <c r="W34063" s="154"/>
      <c r="X34063" s="154"/>
      <c r="Y34063" s="154"/>
      <c r="Z34063" s="154"/>
      <c r="AA34063" s="154"/>
      <c r="AB34063" s="169"/>
      <c r="AC34063" s="154"/>
      <c r="AD34063" s="158"/>
      <c r="AE34063" s="154"/>
      <c r="AF34063" s="154"/>
      <c r="AG34063" s="154"/>
      <c r="AH34063" s="154"/>
    </row>
    <row r="34064" spans="1:34">
      <c r="A34064" s="154"/>
      <c r="B34064" s="154"/>
      <c r="C34064" s="154"/>
      <c r="D34064" s="154"/>
      <c r="E34064" s="154"/>
      <c r="F34064" s="154"/>
      <c r="G34064" s="155"/>
      <c r="H34064" s="155"/>
      <c r="I34064" s="154"/>
      <c r="J34064" s="156"/>
      <c r="K34064" s="154"/>
      <c r="L34064" s="168"/>
      <c r="M34064" s="154"/>
      <c r="N34064" s="157"/>
      <c r="O34064" s="157"/>
      <c r="P34064" s="152"/>
      <c r="Q34064" s="154"/>
      <c r="R34064" s="154"/>
      <c r="S34064" s="154"/>
      <c r="T34064" s="154"/>
      <c r="U34064" s="154"/>
      <c r="V34064" s="154"/>
      <c r="W34064" s="154"/>
      <c r="X34064" s="154"/>
      <c r="Y34064" s="154"/>
      <c r="Z34064" s="154"/>
      <c r="AA34064" s="154"/>
      <c r="AB34064" s="169"/>
      <c r="AC34064" s="154"/>
      <c r="AD34064" s="158"/>
      <c r="AE34064" s="154"/>
      <c r="AF34064" s="154"/>
      <c r="AG34064" s="154"/>
      <c r="AH34064" s="154"/>
    </row>
    <row r="34065" spans="1:34">
      <c r="A34065" s="154"/>
      <c r="B34065" s="154"/>
      <c r="C34065" s="154"/>
      <c r="D34065" s="154"/>
      <c r="E34065" s="154"/>
      <c r="F34065" s="154"/>
      <c r="G34065" s="155"/>
      <c r="H34065" s="155"/>
      <c r="I34065" s="154"/>
      <c r="J34065" s="156"/>
      <c r="K34065" s="154"/>
      <c r="L34065" s="168"/>
      <c r="M34065" s="154"/>
      <c r="N34065" s="157"/>
      <c r="O34065" s="157"/>
      <c r="P34065" s="152"/>
      <c r="Q34065" s="154"/>
      <c r="R34065" s="154"/>
      <c r="S34065" s="154"/>
      <c r="T34065" s="154"/>
      <c r="U34065" s="154"/>
      <c r="V34065" s="154"/>
      <c r="W34065" s="154"/>
      <c r="X34065" s="154"/>
      <c r="Y34065" s="154"/>
      <c r="Z34065" s="154"/>
      <c r="AA34065" s="154"/>
      <c r="AB34065" s="169"/>
      <c r="AC34065" s="154"/>
      <c r="AD34065" s="158"/>
      <c r="AE34065" s="154"/>
      <c r="AF34065" s="154"/>
      <c r="AG34065" s="154"/>
      <c r="AH34065" s="154"/>
    </row>
    <row r="34066" spans="1:34">
      <c r="A34066" s="154"/>
      <c r="B34066" s="154"/>
      <c r="C34066" s="154"/>
      <c r="D34066" s="154"/>
      <c r="E34066" s="154"/>
      <c r="F34066" s="154"/>
      <c r="G34066" s="155"/>
      <c r="H34066" s="155"/>
      <c r="I34066" s="154"/>
      <c r="J34066" s="156"/>
      <c r="K34066" s="154"/>
      <c r="L34066" s="168"/>
      <c r="M34066" s="154"/>
      <c r="N34066" s="157"/>
      <c r="O34066" s="157"/>
      <c r="P34066" s="152"/>
      <c r="Q34066" s="154"/>
      <c r="R34066" s="154"/>
      <c r="S34066" s="154"/>
      <c r="T34066" s="154"/>
      <c r="U34066" s="154"/>
      <c r="V34066" s="154"/>
      <c r="W34066" s="154"/>
      <c r="X34066" s="154"/>
      <c r="Y34066" s="154"/>
      <c r="Z34066" s="154"/>
      <c r="AA34066" s="154"/>
      <c r="AB34066" s="169"/>
      <c r="AC34066" s="154"/>
      <c r="AD34066" s="158"/>
      <c r="AE34066" s="154"/>
      <c r="AF34066" s="154"/>
      <c r="AG34066" s="154"/>
      <c r="AH34066" s="154"/>
    </row>
    <row r="34067" spans="1:34">
      <c r="A34067" s="154"/>
      <c r="B34067" s="154"/>
      <c r="C34067" s="154"/>
      <c r="D34067" s="154"/>
      <c r="E34067" s="154"/>
      <c r="F34067" s="154"/>
      <c r="G34067" s="155"/>
      <c r="H34067" s="155"/>
      <c r="I34067" s="154"/>
      <c r="J34067" s="156"/>
      <c r="K34067" s="154"/>
      <c r="L34067" s="168"/>
      <c r="M34067" s="154"/>
      <c r="N34067" s="157"/>
      <c r="O34067" s="157"/>
      <c r="P34067" s="152"/>
      <c r="Q34067" s="154"/>
      <c r="R34067" s="154"/>
      <c r="S34067" s="154"/>
      <c r="T34067" s="154"/>
      <c r="U34067" s="154"/>
      <c r="V34067" s="154"/>
      <c r="W34067" s="154"/>
      <c r="X34067" s="154"/>
      <c r="Y34067" s="154"/>
      <c r="Z34067" s="154"/>
      <c r="AA34067" s="154"/>
      <c r="AB34067" s="169"/>
      <c r="AC34067" s="154"/>
      <c r="AD34067" s="158"/>
      <c r="AE34067" s="154"/>
      <c r="AF34067" s="154"/>
      <c r="AG34067" s="154"/>
      <c r="AH34067" s="154"/>
    </row>
    <row r="34068" spans="1:34">
      <c r="A34068" s="154"/>
      <c r="B34068" s="154"/>
      <c r="C34068" s="154"/>
      <c r="D34068" s="154"/>
      <c r="E34068" s="154"/>
      <c r="F34068" s="154"/>
      <c r="G34068" s="155"/>
      <c r="H34068" s="155"/>
      <c r="I34068" s="154"/>
      <c r="J34068" s="156"/>
      <c r="K34068" s="154"/>
      <c r="L34068" s="168"/>
      <c r="M34068" s="154"/>
      <c r="N34068" s="157"/>
      <c r="O34068" s="157"/>
      <c r="P34068" s="152"/>
      <c r="Q34068" s="154"/>
      <c r="R34068" s="154"/>
      <c r="S34068" s="154"/>
      <c r="T34068" s="154"/>
      <c r="U34068" s="154"/>
      <c r="V34068" s="154"/>
      <c r="W34068" s="154"/>
      <c r="X34068" s="154"/>
      <c r="Y34068" s="154"/>
      <c r="Z34068" s="154"/>
      <c r="AA34068" s="154"/>
      <c r="AB34068" s="169"/>
      <c r="AC34068" s="154"/>
      <c r="AD34068" s="158"/>
      <c r="AE34068" s="154"/>
      <c r="AF34068" s="154"/>
      <c r="AG34068" s="154"/>
      <c r="AH34068" s="154"/>
    </row>
    <row r="34069" spans="1:34">
      <c r="A34069" s="154"/>
      <c r="B34069" s="154"/>
      <c r="C34069" s="154"/>
      <c r="D34069" s="154"/>
      <c r="E34069" s="154"/>
      <c r="F34069" s="154"/>
      <c r="G34069" s="155"/>
      <c r="H34069" s="155"/>
      <c r="I34069" s="154"/>
      <c r="J34069" s="156"/>
      <c r="K34069" s="154"/>
      <c r="L34069" s="168"/>
      <c r="M34069" s="154"/>
      <c r="N34069" s="157"/>
      <c r="O34069" s="157"/>
      <c r="P34069" s="152"/>
      <c r="Q34069" s="154"/>
      <c r="R34069" s="154"/>
      <c r="S34069" s="154"/>
      <c r="T34069" s="154"/>
      <c r="U34069" s="154"/>
      <c r="V34069" s="154"/>
      <c r="W34069" s="154"/>
      <c r="X34069" s="154"/>
      <c r="Y34069" s="154"/>
      <c r="Z34069" s="154"/>
      <c r="AA34069" s="154"/>
      <c r="AB34069" s="169"/>
      <c r="AC34069" s="154"/>
      <c r="AD34069" s="158"/>
      <c r="AE34069" s="154"/>
      <c r="AF34069" s="154"/>
      <c r="AG34069" s="154"/>
      <c r="AH34069" s="154"/>
    </row>
    <row r="34070" spans="1:34">
      <c r="A34070" s="154"/>
      <c r="B34070" s="154"/>
      <c r="C34070" s="154"/>
      <c r="D34070" s="154"/>
      <c r="E34070" s="154"/>
      <c r="F34070" s="154"/>
      <c r="G34070" s="155"/>
      <c r="H34070" s="155"/>
      <c r="I34070" s="154"/>
      <c r="J34070" s="156"/>
      <c r="K34070" s="154"/>
      <c r="L34070" s="168"/>
      <c r="M34070" s="154"/>
      <c r="N34070" s="157"/>
      <c r="O34070" s="157"/>
      <c r="P34070" s="152"/>
      <c r="Q34070" s="154"/>
      <c r="R34070" s="154"/>
      <c r="S34070" s="154"/>
      <c r="T34070" s="154"/>
      <c r="U34070" s="154"/>
      <c r="V34070" s="154"/>
      <c r="W34070" s="154"/>
      <c r="X34070" s="154"/>
      <c r="Y34070" s="154"/>
      <c r="Z34070" s="154"/>
      <c r="AA34070" s="154"/>
      <c r="AB34070" s="169"/>
      <c r="AC34070" s="154"/>
      <c r="AD34070" s="158"/>
      <c r="AE34070" s="154"/>
      <c r="AF34070" s="154"/>
      <c r="AG34070" s="154"/>
      <c r="AH34070" s="154"/>
    </row>
    <row r="34071" spans="1:34">
      <c r="A34071" s="154"/>
      <c r="B34071" s="154"/>
      <c r="C34071" s="154"/>
      <c r="D34071" s="154"/>
      <c r="E34071" s="154"/>
      <c r="F34071" s="154"/>
      <c r="G34071" s="155"/>
      <c r="H34071" s="155"/>
      <c r="I34071" s="154"/>
      <c r="J34071" s="156"/>
      <c r="K34071" s="154"/>
      <c r="L34071" s="168"/>
      <c r="M34071" s="154"/>
      <c r="N34071" s="157"/>
      <c r="O34071" s="157"/>
      <c r="P34071" s="152"/>
      <c r="Q34071" s="154"/>
      <c r="R34071" s="154"/>
      <c r="S34071" s="154"/>
      <c r="T34071" s="154"/>
      <c r="U34071" s="154"/>
      <c r="V34071" s="154"/>
      <c r="W34071" s="154"/>
      <c r="X34071" s="154"/>
      <c r="Y34071" s="154"/>
      <c r="Z34071" s="154"/>
      <c r="AA34071" s="154"/>
      <c r="AB34071" s="169"/>
      <c r="AC34071" s="154"/>
      <c r="AD34071" s="158"/>
      <c r="AE34071" s="154"/>
      <c r="AF34071" s="154"/>
      <c r="AG34071" s="154"/>
      <c r="AH34071" s="154"/>
    </row>
    <row r="34072" spans="1:34">
      <c r="A34072" s="154"/>
      <c r="B34072" s="154"/>
      <c r="C34072" s="154"/>
      <c r="D34072" s="154"/>
      <c r="E34072" s="154"/>
      <c r="F34072" s="154"/>
      <c r="G34072" s="155"/>
      <c r="H34072" s="155"/>
      <c r="I34072" s="154"/>
      <c r="J34072" s="156"/>
      <c r="K34072" s="154"/>
      <c r="L34072" s="168"/>
      <c r="M34072" s="154"/>
      <c r="N34072" s="157"/>
      <c r="O34072" s="157"/>
      <c r="P34072" s="152"/>
      <c r="Q34072" s="154"/>
      <c r="R34072" s="154"/>
      <c r="S34072" s="154"/>
      <c r="T34072" s="154"/>
      <c r="U34072" s="154"/>
      <c r="V34072" s="154"/>
      <c r="W34072" s="154"/>
      <c r="X34072" s="154"/>
      <c r="Y34072" s="154"/>
      <c r="Z34072" s="154"/>
      <c r="AA34072" s="154"/>
      <c r="AB34072" s="169"/>
      <c r="AC34072" s="154"/>
      <c r="AD34072" s="158"/>
      <c r="AE34072" s="154"/>
      <c r="AF34072" s="154"/>
      <c r="AG34072" s="154"/>
      <c r="AH34072" s="154"/>
    </row>
    <row r="34073" spans="1:34">
      <c r="A34073" s="154"/>
      <c r="B34073" s="154"/>
      <c r="C34073" s="154"/>
      <c r="D34073" s="154"/>
      <c r="E34073" s="154"/>
      <c r="F34073" s="154"/>
      <c r="G34073" s="155"/>
      <c r="H34073" s="155"/>
      <c r="I34073" s="154"/>
      <c r="J34073" s="156"/>
      <c r="K34073" s="154"/>
      <c r="L34073" s="168"/>
      <c r="M34073" s="154"/>
      <c r="N34073" s="157"/>
      <c r="O34073" s="157"/>
      <c r="P34073" s="152"/>
      <c r="Q34073" s="154"/>
      <c r="R34073" s="154"/>
      <c r="S34073" s="154"/>
      <c r="T34073" s="154"/>
      <c r="U34073" s="154"/>
      <c r="V34073" s="154"/>
      <c r="W34073" s="154"/>
      <c r="X34073" s="154"/>
      <c r="Y34073" s="154"/>
      <c r="Z34073" s="154"/>
      <c r="AA34073" s="154"/>
      <c r="AB34073" s="169"/>
      <c r="AC34073" s="154"/>
      <c r="AD34073" s="158"/>
      <c r="AE34073" s="154"/>
      <c r="AF34073" s="154"/>
      <c r="AG34073" s="154"/>
      <c r="AH34073" s="154"/>
    </row>
    <row r="34074" spans="1:34">
      <c r="A34074" s="154"/>
      <c r="B34074" s="154"/>
      <c r="C34074" s="154"/>
      <c r="D34074" s="154"/>
      <c r="E34074" s="154"/>
      <c r="F34074" s="154"/>
      <c r="G34074" s="155"/>
      <c r="H34074" s="155"/>
      <c r="I34074" s="154"/>
      <c r="J34074" s="156"/>
      <c r="K34074" s="154"/>
      <c r="L34074" s="168"/>
      <c r="M34074" s="154"/>
      <c r="N34074" s="157"/>
      <c r="O34074" s="157"/>
      <c r="P34074" s="152"/>
      <c r="Q34074" s="154"/>
      <c r="R34074" s="154"/>
      <c r="S34074" s="154"/>
      <c r="T34074" s="154"/>
      <c r="U34074" s="154"/>
      <c r="V34074" s="154"/>
      <c r="W34074" s="154"/>
      <c r="X34074" s="154"/>
      <c r="Y34074" s="154"/>
      <c r="Z34074" s="154"/>
      <c r="AA34074" s="154"/>
      <c r="AB34074" s="169"/>
      <c r="AC34074" s="154"/>
      <c r="AD34074" s="158"/>
      <c r="AE34074" s="154"/>
      <c r="AF34074" s="154"/>
      <c r="AG34074" s="154"/>
      <c r="AH34074" s="154"/>
    </row>
    <row r="34075" spans="1:34">
      <c r="A34075" s="154"/>
      <c r="B34075" s="154"/>
      <c r="C34075" s="154"/>
      <c r="D34075" s="154"/>
      <c r="E34075" s="154"/>
      <c r="F34075" s="154"/>
      <c r="G34075" s="155"/>
      <c r="H34075" s="155"/>
      <c r="I34075" s="154"/>
      <c r="J34075" s="156"/>
      <c r="K34075" s="154"/>
      <c r="L34075" s="168"/>
      <c r="M34075" s="154"/>
      <c r="N34075" s="157"/>
      <c r="O34075" s="157"/>
      <c r="P34075" s="152"/>
      <c r="Q34075" s="154"/>
      <c r="R34075" s="154"/>
      <c r="S34075" s="154"/>
      <c r="T34075" s="154"/>
      <c r="U34075" s="154"/>
      <c r="V34075" s="154"/>
      <c r="W34075" s="154"/>
      <c r="X34075" s="154"/>
      <c r="Y34075" s="154"/>
      <c r="Z34075" s="154"/>
      <c r="AA34075" s="154"/>
      <c r="AB34075" s="169"/>
      <c r="AC34075" s="154"/>
      <c r="AD34075" s="158"/>
      <c r="AE34075" s="154"/>
      <c r="AF34075" s="154"/>
      <c r="AG34075" s="154"/>
      <c r="AH34075" s="154"/>
    </row>
    <row r="34076" spans="1:34">
      <c r="A34076" s="154"/>
      <c r="B34076" s="154"/>
      <c r="C34076" s="154"/>
      <c r="D34076" s="154"/>
      <c r="E34076" s="154"/>
      <c r="F34076" s="154"/>
      <c r="G34076" s="155"/>
      <c r="H34076" s="155"/>
      <c r="I34076" s="154"/>
      <c r="J34076" s="156"/>
      <c r="K34076" s="154"/>
      <c r="L34076" s="168"/>
      <c r="M34076" s="154"/>
      <c r="N34076" s="157"/>
      <c r="O34076" s="157"/>
      <c r="P34076" s="152"/>
      <c r="Q34076" s="154"/>
      <c r="R34076" s="154"/>
      <c r="S34076" s="154"/>
      <c r="T34076" s="154"/>
      <c r="U34076" s="154"/>
      <c r="V34076" s="154"/>
      <c r="W34076" s="154"/>
      <c r="X34076" s="154"/>
      <c r="Y34076" s="154"/>
      <c r="Z34076" s="154"/>
      <c r="AA34076" s="154"/>
      <c r="AB34076" s="169"/>
      <c r="AC34076" s="154"/>
      <c r="AD34076" s="158"/>
      <c r="AE34076" s="154"/>
      <c r="AF34076" s="154"/>
      <c r="AG34076" s="154"/>
      <c r="AH34076" s="154"/>
    </row>
    <row r="34077" spans="1:34">
      <c r="A34077" s="154"/>
      <c r="B34077" s="154"/>
      <c r="C34077" s="154"/>
      <c r="D34077" s="154"/>
      <c r="E34077" s="154"/>
      <c r="F34077" s="154"/>
      <c r="G34077" s="155"/>
      <c r="H34077" s="155"/>
      <c r="I34077" s="154"/>
      <c r="J34077" s="156"/>
      <c r="K34077" s="154"/>
      <c r="L34077" s="168"/>
      <c r="M34077" s="154"/>
      <c r="N34077" s="157"/>
      <c r="O34077" s="157"/>
      <c r="P34077" s="152"/>
      <c r="Q34077" s="154"/>
      <c r="R34077" s="154"/>
      <c r="S34077" s="154"/>
      <c r="T34077" s="154"/>
      <c r="U34077" s="154"/>
      <c r="V34077" s="154"/>
      <c r="W34077" s="154"/>
      <c r="X34077" s="154"/>
      <c r="Y34077" s="154"/>
      <c r="Z34077" s="154"/>
      <c r="AA34077" s="154"/>
      <c r="AB34077" s="169"/>
      <c r="AC34077" s="154"/>
      <c r="AD34077" s="158"/>
      <c r="AE34077" s="154"/>
      <c r="AF34077" s="154"/>
      <c r="AG34077" s="154"/>
      <c r="AH34077" s="154"/>
    </row>
    <row r="34078" spans="1:34">
      <c r="A34078" s="154"/>
      <c r="B34078" s="154"/>
      <c r="C34078" s="154"/>
      <c r="D34078" s="154"/>
      <c r="E34078" s="154"/>
      <c r="F34078" s="154"/>
      <c r="G34078" s="155"/>
      <c r="H34078" s="155"/>
      <c r="I34078" s="154"/>
      <c r="J34078" s="156"/>
      <c r="K34078" s="154"/>
      <c r="L34078" s="168"/>
      <c r="M34078" s="154"/>
      <c r="N34078" s="157"/>
      <c r="O34078" s="157"/>
      <c r="P34078" s="152"/>
      <c r="Q34078" s="154"/>
      <c r="R34078" s="154"/>
      <c r="S34078" s="154"/>
      <c r="T34078" s="154"/>
      <c r="U34078" s="154"/>
      <c r="V34078" s="154"/>
      <c r="W34078" s="154"/>
      <c r="X34078" s="154"/>
      <c r="Y34078" s="154"/>
      <c r="Z34078" s="154"/>
      <c r="AA34078" s="154"/>
      <c r="AB34078" s="169"/>
      <c r="AC34078" s="154"/>
      <c r="AD34078" s="158"/>
      <c r="AE34078" s="154"/>
      <c r="AF34078" s="154"/>
      <c r="AG34078" s="154"/>
      <c r="AH34078" s="154"/>
    </row>
    <row r="34079" spans="1:34">
      <c r="A34079" s="154"/>
      <c r="B34079" s="154"/>
      <c r="C34079" s="154"/>
      <c r="D34079" s="154"/>
      <c r="E34079" s="154"/>
      <c r="F34079" s="154"/>
      <c r="G34079" s="155"/>
      <c r="H34079" s="155"/>
      <c r="I34079" s="154"/>
      <c r="J34079" s="156"/>
      <c r="K34079" s="154"/>
      <c r="L34079" s="168"/>
      <c r="M34079" s="154"/>
      <c r="N34079" s="157"/>
      <c r="O34079" s="157"/>
      <c r="P34079" s="152"/>
      <c r="Q34079" s="154"/>
      <c r="R34079" s="154"/>
      <c r="S34079" s="154"/>
      <c r="T34079" s="154"/>
      <c r="U34079" s="154"/>
      <c r="V34079" s="154"/>
      <c r="W34079" s="154"/>
      <c r="X34079" s="154"/>
      <c r="Y34079" s="154"/>
      <c r="Z34079" s="154"/>
      <c r="AA34079" s="154"/>
      <c r="AB34079" s="169"/>
      <c r="AC34079" s="154"/>
      <c r="AD34079" s="158"/>
      <c r="AE34079" s="154"/>
      <c r="AF34079" s="154"/>
      <c r="AG34079" s="154"/>
      <c r="AH34079" s="154"/>
    </row>
    <row r="34080" spans="1:34">
      <c r="A34080" s="154"/>
      <c r="B34080" s="154"/>
      <c r="C34080" s="154"/>
      <c r="D34080" s="154"/>
      <c r="E34080" s="154"/>
      <c r="F34080" s="154"/>
      <c r="G34080" s="155"/>
      <c r="H34080" s="155"/>
      <c r="I34080" s="154"/>
      <c r="J34080" s="156"/>
      <c r="K34080" s="154"/>
      <c r="L34080" s="168"/>
      <c r="M34080" s="154"/>
      <c r="N34080" s="157"/>
      <c r="O34080" s="157"/>
      <c r="P34080" s="152"/>
      <c r="Q34080" s="154"/>
      <c r="R34080" s="154"/>
      <c r="S34080" s="154"/>
      <c r="T34080" s="154"/>
      <c r="U34080" s="154"/>
      <c r="V34080" s="154"/>
      <c r="W34080" s="154"/>
      <c r="X34080" s="154"/>
      <c r="Y34080" s="154"/>
      <c r="Z34080" s="154"/>
      <c r="AA34080" s="154"/>
      <c r="AB34080" s="169"/>
      <c r="AC34080" s="154"/>
      <c r="AD34080" s="158"/>
      <c r="AE34080" s="154"/>
      <c r="AF34080" s="154"/>
      <c r="AG34080" s="154"/>
      <c r="AH34080" s="154"/>
    </row>
    <row r="34081" spans="1:34">
      <c r="A34081" s="154"/>
      <c r="B34081" s="154"/>
      <c r="C34081" s="154"/>
      <c r="D34081" s="154"/>
      <c r="E34081" s="154"/>
      <c r="F34081" s="154"/>
      <c r="G34081" s="155"/>
      <c r="H34081" s="155"/>
      <c r="I34081" s="154"/>
      <c r="J34081" s="156"/>
      <c r="K34081" s="154"/>
      <c r="L34081" s="168"/>
      <c r="M34081" s="154"/>
      <c r="N34081" s="157"/>
      <c r="O34081" s="157"/>
      <c r="P34081" s="152"/>
      <c r="Q34081" s="154"/>
      <c r="R34081" s="154"/>
      <c r="S34081" s="154"/>
      <c r="T34081" s="154"/>
      <c r="U34081" s="154"/>
      <c r="V34081" s="154"/>
      <c r="W34081" s="154"/>
      <c r="X34081" s="154"/>
      <c r="Y34081" s="154"/>
      <c r="Z34081" s="154"/>
      <c r="AA34081" s="154"/>
      <c r="AB34081" s="169"/>
      <c r="AC34081" s="154"/>
      <c r="AD34081" s="158"/>
      <c r="AE34081" s="154"/>
      <c r="AF34081" s="154"/>
      <c r="AG34081" s="154"/>
      <c r="AH34081" s="154"/>
    </row>
    <row r="34082" spans="1:34">
      <c r="A34082" s="154"/>
      <c r="B34082" s="154"/>
      <c r="C34082" s="154"/>
      <c r="D34082" s="154"/>
      <c r="E34082" s="154"/>
      <c r="F34082" s="154"/>
      <c r="G34082" s="155"/>
      <c r="H34082" s="155"/>
      <c r="I34082" s="154"/>
      <c r="J34082" s="156"/>
      <c r="K34082" s="154"/>
      <c r="L34082" s="168"/>
      <c r="M34082" s="154"/>
      <c r="N34082" s="157"/>
      <c r="O34082" s="157"/>
      <c r="P34082" s="152"/>
      <c r="Q34082" s="154"/>
      <c r="R34082" s="154"/>
      <c r="S34082" s="154"/>
      <c r="T34082" s="154"/>
      <c r="U34082" s="154"/>
      <c r="V34082" s="154"/>
      <c r="W34082" s="154"/>
      <c r="X34082" s="154"/>
      <c r="Y34082" s="154"/>
      <c r="Z34082" s="154"/>
      <c r="AA34082" s="154"/>
      <c r="AB34082" s="169"/>
      <c r="AC34082" s="154"/>
      <c r="AD34082" s="158"/>
      <c r="AE34082" s="154"/>
      <c r="AF34082" s="154"/>
      <c r="AG34082" s="154"/>
      <c r="AH34082" s="154"/>
    </row>
    <row r="34083" spans="1:34">
      <c r="A34083" s="154"/>
      <c r="B34083" s="154"/>
      <c r="C34083" s="154"/>
      <c r="D34083" s="154"/>
      <c r="E34083" s="154"/>
      <c r="F34083" s="154"/>
      <c r="G34083" s="155"/>
      <c r="H34083" s="155"/>
      <c r="I34083" s="154"/>
      <c r="J34083" s="156"/>
      <c r="K34083" s="154"/>
      <c r="L34083" s="168"/>
      <c r="M34083" s="154"/>
      <c r="N34083" s="157"/>
      <c r="O34083" s="157"/>
      <c r="P34083" s="152"/>
      <c r="Q34083" s="154"/>
      <c r="R34083" s="154"/>
      <c r="S34083" s="154"/>
      <c r="T34083" s="154"/>
      <c r="U34083" s="154"/>
      <c r="V34083" s="154"/>
      <c r="W34083" s="154"/>
      <c r="X34083" s="154"/>
      <c r="Y34083" s="154"/>
      <c r="Z34083" s="154"/>
      <c r="AA34083" s="154"/>
      <c r="AB34083" s="169"/>
      <c r="AC34083" s="154"/>
      <c r="AD34083" s="158"/>
      <c r="AE34083" s="154"/>
      <c r="AF34083" s="154"/>
      <c r="AG34083" s="154"/>
      <c r="AH34083" s="154"/>
    </row>
    <row r="34084" spans="1:34">
      <c r="A34084" s="154"/>
      <c r="B34084" s="154"/>
      <c r="C34084" s="154"/>
      <c r="D34084" s="154"/>
      <c r="E34084" s="154"/>
      <c r="F34084" s="154"/>
      <c r="G34084" s="155"/>
      <c r="H34084" s="155"/>
      <c r="I34084" s="154"/>
      <c r="J34084" s="156"/>
      <c r="K34084" s="154"/>
      <c r="L34084" s="168"/>
      <c r="M34084" s="154"/>
      <c r="N34084" s="157"/>
      <c r="O34084" s="157"/>
      <c r="P34084" s="152"/>
      <c r="Q34084" s="154"/>
      <c r="R34084" s="154"/>
      <c r="S34084" s="154"/>
      <c r="T34084" s="154"/>
      <c r="U34084" s="154"/>
      <c r="V34084" s="154"/>
      <c r="W34084" s="154"/>
      <c r="X34084" s="154"/>
      <c r="Y34084" s="154"/>
      <c r="Z34084" s="154"/>
      <c r="AA34084" s="154"/>
      <c r="AB34084" s="169"/>
      <c r="AC34084" s="154"/>
      <c r="AD34084" s="158"/>
      <c r="AE34084" s="154"/>
      <c r="AF34084" s="154"/>
      <c r="AG34084" s="154"/>
      <c r="AH34084" s="154"/>
    </row>
    <row r="34085" spans="1:34">
      <c r="A34085" s="154"/>
      <c r="B34085" s="154"/>
      <c r="C34085" s="154"/>
      <c r="D34085" s="154"/>
      <c r="E34085" s="154"/>
      <c r="F34085" s="154"/>
      <c r="G34085" s="155"/>
      <c r="H34085" s="155"/>
      <c r="I34085" s="154"/>
      <c r="J34085" s="156"/>
      <c r="K34085" s="154"/>
      <c r="L34085" s="168"/>
      <c r="M34085" s="154"/>
      <c r="N34085" s="157"/>
      <c r="O34085" s="157"/>
      <c r="P34085" s="152"/>
      <c r="Q34085" s="154"/>
      <c r="R34085" s="154"/>
      <c r="S34085" s="154"/>
      <c r="T34085" s="154"/>
      <c r="U34085" s="154"/>
      <c r="V34085" s="154"/>
      <c r="W34085" s="154"/>
      <c r="X34085" s="154"/>
      <c r="Y34085" s="154"/>
      <c r="Z34085" s="154"/>
      <c r="AA34085" s="154"/>
      <c r="AB34085" s="169"/>
      <c r="AC34085" s="154"/>
      <c r="AD34085" s="158"/>
      <c r="AE34085" s="154"/>
      <c r="AF34085" s="154"/>
      <c r="AG34085" s="154"/>
      <c r="AH34085" s="154"/>
    </row>
    <row r="34086" spans="1:34">
      <c r="A34086" s="154"/>
      <c r="B34086" s="154"/>
      <c r="C34086" s="154"/>
      <c r="D34086" s="154"/>
      <c r="E34086" s="154"/>
      <c r="F34086" s="154"/>
      <c r="G34086" s="155"/>
      <c r="H34086" s="155"/>
      <c r="I34086" s="154"/>
      <c r="J34086" s="156"/>
      <c r="K34086" s="154"/>
      <c r="L34086" s="168"/>
      <c r="M34086" s="154"/>
      <c r="N34086" s="157"/>
      <c r="O34086" s="157"/>
      <c r="P34086" s="152"/>
      <c r="Q34086" s="154"/>
      <c r="R34086" s="154"/>
      <c r="S34086" s="154"/>
      <c r="T34086" s="154"/>
      <c r="U34086" s="154"/>
      <c r="V34086" s="154"/>
      <c r="W34086" s="154"/>
      <c r="X34086" s="154"/>
      <c r="Y34086" s="154"/>
      <c r="Z34086" s="154"/>
      <c r="AA34086" s="154"/>
      <c r="AB34086" s="169"/>
      <c r="AC34086" s="154"/>
      <c r="AD34086" s="158"/>
      <c r="AE34086" s="154"/>
      <c r="AF34086" s="154"/>
      <c r="AG34086" s="154"/>
      <c r="AH34086" s="154"/>
    </row>
    <row r="34087" spans="1:34">
      <c r="A34087" s="154"/>
      <c r="B34087" s="154"/>
      <c r="C34087" s="154"/>
      <c r="D34087" s="154"/>
      <c r="E34087" s="154"/>
      <c r="F34087" s="154"/>
      <c r="G34087" s="155"/>
      <c r="H34087" s="155"/>
      <c r="I34087" s="154"/>
      <c r="J34087" s="156"/>
      <c r="K34087" s="154"/>
      <c r="L34087" s="168"/>
      <c r="M34087" s="154"/>
      <c r="N34087" s="157"/>
      <c r="O34087" s="157"/>
      <c r="P34087" s="152"/>
      <c r="Q34087" s="154"/>
      <c r="R34087" s="154"/>
      <c r="S34087" s="154"/>
      <c r="T34087" s="154"/>
      <c r="U34087" s="154"/>
      <c r="V34087" s="154"/>
      <c r="W34087" s="154"/>
      <c r="X34087" s="154"/>
      <c r="Y34087" s="154"/>
      <c r="Z34087" s="154"/>
      <c r="AA34087" s="154"/>
      <c r="AB34087" s="169"/>
      <c r="AC34087" s="154"/>
      <c r="AD34087" s="158"/>
      <c r="AE34087" s="154"/>
      <c r="AF34087" s="154"/>
      <c r="AG34087" s="154"/>
      <c r="AH34087" s="154"/>
    </row>
    <row r="34088" spans="1:34">
      <c r="A34088" s="154"/>
      <c r="B34088" s="154"/>
      <c r="C34088" s="154"/>
      <c r="D34088" s="154"/>
      <c r="E34088" s="154"/>
      <c r="F34088" s="154"/>
      <c r="G34088" s="155"/>
      <c r="H34088" s="155"/>
      <c r="I34088" s="154"/>
      <c r="J34088" s="156"/>
      <c r="K34088" s="154"/>
      <c r="L34088" s="168"/>
      <c r="M34088" s="154"/>
      <c r="N34088" s="157"/>
      <c r="O34088" s="157"/>
      <c r="P34088" s="152"/>
      <c r="Q34088" s="154"/>
      <c r="R34088" s="154"/>
      <c r="S34088" s="154"/>
      <c r="T34088" s="154"/>
      <c r="U34088" s="154"/>
      <c r="V34088" s="154"/>
      <c r="W34088" s="154"/>
      <c r="X34088" s="154"/>
      <c r="Y34088" s="154"/>
      <c r="Z34088" s="154"/>
      <c r="AA34088" s="154"/>
      <c r="AB34088" s="169"/>
      <c r="AC34088" s="154"/>
      <c r="AD34088" s="158"/>
      <c r="AE34088" s="154"/>
      <c r="AF34088" s="154"/>
      <c r="AG34088" s="154"/>
      <c r="AH34088" s="154"/>
    </row>
    <row r="34089" spans="1:34">
      <c r="A34089" s="154"/>
      <c r="B34089" s="154"/>
      <c r="C34089" s="154"/>
      <c r="D34089" s="154"/>
      <c r="E34089" s="154"/>
      <c r="F34089" s="154"/>
      <c r="G34089" s="155"/>
      <c r="H34089" s="155"/>
      <c r="I34089" s="154"/>
      <c r="J34089" s="156"/>
      <c r="K34089" s="154"/>
      <c r="L34089" s="168"/>
      <c r="M34089" s="154"/>
      <c r="N34089" s="157"/>
      <c r="O34089" s="157"/>
      <c r="P34089" s="152"/>
      <c r="Q34089" s="154"/>
      <c r="R34089" s="154"/>
      <c r="S34089" s="154"/>
      <c r="T34089" s="154"/>
      <c r="U34089" s="154"/>
      <c r="V34089" s="154"/>
      <c r="W34089" s="154"/>
      <c r="X34089" s="154"/>
      <c r="Y34089" s="154"/>
      <c r="Z34089" s="154"/>
      <c r="AA34089" s="154"/>
      <c r="AB34089" s="169"/>
      <c r="AC34089" s="154"/>
      <c r="AD34089" s="158"/>
      <c r="AE34089" s="154"/>
      <c r="AF34089" s="154"/>
      <c r="AG34089" s="154"/>
      <c r="AH34089" s="154"/>
    </row>
    <row r="34090" spans="1:34">
      <c r="A34090" s="154"/>
      <c r="B34090" s="154"/>
      <c r="C34090" s="154"/>
      <c r="D34090" s="154"/>
      <c r="E34090" s="154"/>
      <c r="F34090" s="154"/>
      <c r="G34090" s="155"/>
      <c r="H34090" s="155"/>
      <c r="I34090" s="154"/>
      <c r="J34090" s="156"/>
      <c r="K34090" s="154"/>
      <c r="L34090" s="168"/>
      <c r="M34090" s="154"/>
      <c r="N34090" s="157"/>
      <c r="O34090" s="157"/>
      <c r="P34090" s="152"/>
      <c r="Q34090" s="154"/>
      <c r="R34090" s="154"/>
      <c r="S34090" s="154"/>
      <c r="T34090" s="154"/>
      <c r="U34090" s="154"/>
      <c r="V34090" s="154"/>
      <c r="W34090" s="154"/>
      <c r="X34090" s="154"/>
      <c r="Y34090" s="154"/>
      <c r="Z34090" s="154"/>
      <c r="AA34090" s="154"/>
      <c r="AB34090" s="169"/>
      <c r="AC34090" s="154"/>
      <c r="AD34090" s="158"/>
      <c r="AE34090" s="154"/>
      <c r="AF34090" s="154"/>
      <c r="AG34090" s="154"/>
      <c r="AH34090" s="154"/>
    </row>
    <row r="34091" spans="1:34">
      <c r="A34091" s="154"/>
      <c r="B34091" s="154"/>
      <c r="C34091" s="154"/>
      <c r="D34091" s="154"/>
      <c r="E34091" s="154"/>
      <c r="F34091" s="154"/>
      <c r="G34091" s="155"/>
      <c r="H34091" s="155"/>
      <c r="I34091" s="154"/>
      <c r="J34091" s="156"/>
      <c r="K34091" s="154"/>
      <c r="L34091" s="168"/>
      <c r="M34091" s="154"/>
      <c r="N34091" s="157"/>
      <c r="O34091" s="157"/>
      <c r="P34091" s="152"/>
      <c r="Q34091" s="154"/>
      <c r="R34091" s="154"/>
      <c r="S34091" s="154"/>
      <c r="T34091" s="154"/>
      <c r="U34091" s="154"/>
      <c r="V34091" s="154"/>
      <c r="W34091" s="154"/>
      <c r="X34091" s="154"/>
      <c r="Y34091" s="154"/>
      <c r="Z34091" s="154"/>
      <c r="AA34091" s="154"/>
      <c r="AB34091" s="169"/>
      <c r="AC34091" s="154"/>
      <c r="AD34091" s="158"/>
      <c r="AE34091" s="154"/>
      <c r="AF34091" s="154"/>
      <c r="AG34091" s="154"/>
      <c r="AH34091" s="154"/>
    </row>
    <row r="34092" spans="1:34">
      <c r="A34092" s="154"/>
      <c r="B34092" s="154"/>
      <c r="C34092" s="154"/>
      <c r="D34092" s="154"/>
      <c r="E34092" s="154"/>
      <c r="F34092" s="154"/>
      <c r="G34092" s="155"/>
      <c r="H34092" s="155"/>
      <c r="I34092" s="154"/>
      <c r="J34092" s="156"/>
      <c r="K34092" s="154"/>
      <c r="L34092" s="168"/>
      <c r="M34092" s="154"/>
      <c r="N34092" s="157"/>
      <c r="O34092" s="157"/>
      <c r="P34092" s="152"/>
      <c r="Q34092" s="154"/>
      <c r="R34092" s="154"/>
      <c r="S34092" s="154"/>
      <c r="T34092" s="154"/>
      <c r="U34092" s="154"/>
      <c r="V34092" s="154"/>
      <c r="W34092" s="154"/>
      <c r="X34092" s="154"/>
      <c r="Y34092" s="154"/>
      <c r="Z34092" s="154"/>
      <c r="AA34092" s="154"/>
      <c r="AB34092" s="169"/>
      <c r="AC34092" s="154"/>
      <c r="AD34092" s="158"/>
      <c r="AE34092" s="154"/>
      <c r="AF34092" s="154"/>
      <c r="AG34092" s="154"/>
      <c r="AH34092" s="154"/>
    </row>
    <row r="34093" spans="1:34">
      <c r="A34093" s="154"/>
      <c r="B34093" s="154"/>
      <c r="C34093" s="154"/>
      <c r="D34093" s="154"/>
      <c r="E34093" s="154"/>
      <c r="F34093" s="154"/>
      <c r="G34093" s="155"/>
      <c r="H34093" s="155"/>
      <c r="I34093" s="154"/>
      <c r="J34093" s="156"/>
      <c r="K34093" s="154"/>
      <c r="L34093" s="168"/>
      <c r="M34093" s="154"/>
      <c r="N34093" s="157"/>
      <c r="O34093" s="157"/>
      <c r="P34093" s="152"/>
      <c r="Q34093" s="154"/>
      <c r="R34093" s="154"/>
      <c r="S34093" s="154"/>
      <c r="T34093" s="154"/>
      <c r="U34093" s="154"/>
      <c r="V34093" s="154"/>
      <c r="W34093" s="154"/>
      <c r="X34093" s="154"/>
      <c r="Y34093" s="154"/>
      <c r="Z34093" s="154"/>
      <c r="AA34093" s="154"/>
      <c r="AB34093" s="169"/>
      <c r="AC34093" s="154"/>
      <c r="AD34093" s="158"/>
      <c r="AE34093" s="154"/>
      <c r="AF34093" s="154"/>
      <c r="AG34093" s="154"/>
      <c r="AH34093" s="154"/>
    </row>
    <row r="34094" spans="1:34">
      <c r="A34094" s="154"/>
      <c r="B34094" s="154"/>
      <c r="C34094" s="154"/>
      <c r="D34094" s="154"/>
      <c r="E34094" s="154"/>
      <c r="F34094" s="154"/>
      <c r="G34094" s="155"/>
      <c r="H34094" s="155"/>
      <c r="I34094" s="154"/>
      <c r="J34094" s="156"/>
      <c r="K34094" s="154"/>
      <c r="L34094" s="168"/>
      <c r="M34094" s="154"/>
      <c r="N34094" s="157"/>
      <c r="O34094" s="157"/>
      <c r="P34094" s="152"/>
      <c r="Q34094" s="154"/>
      <c r="R34094" s="154"/>
      <c r="S34094" s="154"/>
      <c r="T34094" s="154"/>
      <c r="U34094" s="154"/>
      <c r="V34094" s="154"/>
      <c r="W34094" s="154"/>
      <c r="X34094" s="154"/>
      <c r="Y34094" s="154"/>
      <c r="Z34094" s="154"/>
      <c r="AA34094" s="154"/>
      <c r="AB34094" s="169"/>
      <c r="AC34094" s="154"/>
      <c r="AD34094" s="158"/>
      <c r="AE34094" s="154"/>
      <c r="AF34094" s="154"/>
      <c r="AG34094" s="154"/>
      <c r="AH34094" s="154"/>
    </row>
    <row r="34095" spans="1:34">
      <c r="A34095" s="154"/>
      <c r="B34095" s="154"/>
      <c r="C34095" s="154"/>
      <c r="D34095" s="154"/>
      <c r="E34095" s="154"/>
      <c r="F34095" s="154"/>
      <c r="G34095" s="155"/>
      <c r="H34095" s="155"/>
      <c r="I34095" s="154"/>
      <c r="J34095" s="156"/>
      <c r="K34095" s="154"/>
      <c r="L34095" s="168"/>
      <c r="M34095" s="154"/>
      <c r="N34095" s="157"/>
      <c r="O34095" s="157"/>
      <c r="P34095" s="152"/>
      <c r="Q34095" s="154"/>
      <c r="R34095" s="154"/>
      <c r="S34095" s="154"/>
      <c r="T34095" s="154"/>
      <c r="U34095" s="154"/>
      <c r="V34095" s="154"/>
      <c r="W34095" s="154"/>
      <c r="X34095" s="154"/>
      <c r="Y34095" s="154"/>
      <c r="Z34095" s="154"/>
      <c r="AA34095" s="154"/>
      <c r="AB34095" s="169"/>
      <c r="AC34095" s="154"/>
      <c r="AD34095" s="158"/>
      <c r="AE34095" s="154"/>
      <c r="AF34095" s="154"/>
      <c r="AG34095" s="154"/>
      <c r="AH34095" s="154"/>
    </row>
    <row r="34096" spans="1:34">
      <c r="A34096" s="154"/>
      <c r="B34096" s="154"/>
      <c r="C34096" s="154"/>
      <c r="D34096" s="154"/>
      <c r="E34096" s="159"/>
      <c r="F34096" s="154"/>
      <c r="G34096" s="155"/>
      <c r="H34096" s="155"/>
      <c r="I34096" s="154"/>
      <c r="J34096" s="156"/>
      <c r="K34096" s="154"/>
      <c r="L34096" s="168"/>
      <c r="M34096" s="154"/>
      <c r="N34096" s="157"/>
      <c r="O34096" s="157"/>
      <c r="P34096" s="152"/>
      <c r="Q34096" s="154"/>
      <c r="R34096" s="154"/>
      <c r="S34096" s="154"/>
      <c r="T34096" s="154"/>
      <c r="U34096" s="154"/>
      <c r="V34096" s="154"/>
      <c r="W34096" s="154"/>
      <c r="X34096" s="154"/>
      <c r="Y34096" s="154"/>
      <c r="Z34096" s="154"/>
      <c r="AA34096" s="154"/>
      <c r="AB34096" s="169"/>
      <c r="AC34096" s="154"/>
      <c r="AD34096" s="158"/>
      <c r="AE34096" s="154"/>
      <c r="AF34096" s="154"/>
      <c r="AG34096" s="154"/>
      <c r="AH34096" s="154"/>
    </row>
    <row r="34097" spans="1:34">
      <c r="A34097" s="154"/>
      <c r="B34097" s="154"/>
      <c r="C34097" s="154"/>
      <c r="D34097" s="154"/>
      <c r="E34097" s="154"/>
      <c r="F34097" s="154"/>
      <c r="G34097" s="155"/>
      <c r="H34097" s="155"/>
      <c r="I34097" s="154"/>
      <c r="J34097" s="156"/>
      <c r="K34097" s="154"/>
      <c r="L34097" s="168"/>
      <c r="M34097" s="154"/>
      <c r="N34097" s="157"/>
      <c r="O34097" s="157"/>
      <c r="P34097" s="152"/>
      <c r="Q34097" s="154"/>
      <c r="R34097" s="154"/>
      <c r="S34097" s="154"/>
      <c r="T34097" s="154"/>
      <c r="U34097" s="154"/>
      <c r="V34097" s="154"/>
      <c r="W34097" s="154"/>
      <c r="X34097" s="154"/>
      <c r="Y34097" s="154"/>
      <c r="Z34097" s="154"/>
      <c r="AA34097" s="154"/>
      <c r="AB34097" s="169"/>
      <c r="AC34097" s="154"/>
      <c r="AD34097" s="158"/>
      <c r="AE34097" s="154"/>
      <c r="AF34097" s="154"/>
      <c r="AG34097" s="154"/>
      <c r="AH34097" s="154"/>
    </row>
    <row r="34098" spans="1:34">
      <c r="A34098" s="154"/>
      <c r="B34098" s="154"/>
      <c r="C34098" s="154"/>
      <c r="D34098" s="154"/>
      <c r="E34098" s="159"/>
      <c r="F34098" s="154"/>
      <c r="G34098" s="155"/>
      <c r="H34098" s="155"/>
      <c r="I34098" s="154"/>
      <c r="J34098" s="156"/>
      <c r="K34098" s="154"/>
      <c r="L34098" s="168"/>
      <c r="M34098" s="154"/>
      <c r="N34098" s="157"/>
      <c r="O34098" s="157"/>
      <c r="P34098" s="152"/>
      <c r="Q34098" s="154"/>
      <c r="R34098" s="154"/>
      <c r="S34098" s="154"/>
      <c r="T34098" s="154"/>
      <c r="U34098" s="154"/>
      <c r="V34098" s="154"/>
      <c r="W34098" s="154"/>
      <c r="X34098" s="154"/>
      <c r="Y34098" s="154"/>
      <c r="Z34098" s="154"/>
      <c r="AA34098" s="154"/>
      <c r="AB34098" s="169"/>
      <c r="AC34098" s="154"/>
      <c r="AD34098" s="158"/>
      <c r="AE34098" s="154"/>
      <c r="AF34098" s="154"/>
      <c r="AG34098" s="154"/>
      <c r="AH34098" s="154"/>
    </row>
    <row r="34099" spans="1:34">
      <c r="A34099" s="154"/>
      <c r="B34099" s="154"/>
      <c r="C34099" s="154"/>
      <c r="D34099" s="154"/>
      <c r="E34099" s="159"/>
      <c r="F34099" s="154"/>
      <c r="G34099" s="155"/>
      <c r="H34099" s="155"/>
      <c r="I34099" s="154"/>
      <c r="J34099" s="156"/>
      <c r="K34099" s="154"/>
      <c r="L34099" s="168"/>
      <c r="M34099" s="154"/>
      <c r="N34099" s="157"/>
      <c r="O34099" s="157"/>
      <c r="P34099" s="152"/>
      <c r="Q34099" s="154"/>
      <c r="R34099" s="154"/>
      <c r="S34099" s="154"/>
      <c r="T34099" s="154"/>
      <c r="U34099" s="154"/>
      <c r="V34099" s="154"/>
      <c r="W34099" s="154"/>
      <c r="X34099" s="154"/>
      <c r="Y34099" s="154"/>
      <c r="Z34099" s="154"/>
      <c r="AA34099" s="154"/>
      <c r="AB34099" s="169"/>
      <c r="AC34099" s="154"/>
      <c r="AD34099" s="158"/>
      <c r="AE34099" s="154"/>
      <c r="AF34099" s="154"/>
      <c r="AG34099" s="154"/>
      <c r="AH34099" s="154"/>
    </row>
    <row r="34100" spans="1:34">
      <c r="A34100" s="154"/>
      <c r="B34100" s="154"/>
      <c r="C34100" s="154"/>
      <c r="D34100" s="154"/>
      <c r="E34100" s="159"/>
      <c r="F34100" s="154"/>
      <c r="G34100" s="155"/>
      <c r="H34100" s="155"/>
      <c r="I34100" s="154"/>
      <c r="J34100" s="156"/>
      <c r="K34100" s="154"/>
      <c r="L34100" s="168"/>
      <c r="M34100" s="154"/>
      <c r="N34100" s="157"/>
      <c r="O34100" s="157"/>
      <c r="P34100" s="152"/>
      <c r="Q34100" s="154"/>
      <c r="R34100" s="154"/>
      <c r="S34100" s="154"/>
      <c r="T34100" s="154"/>
      <c r="U34100" s="154"/>
      <c r="V34100" s="154"/>
      <c r="W34100" s="154"/>
      <c r="X34100" s="154"/>
      <c r="Y34100" s="154"/>
      <c r="Z34100" s="154"/>
      <c r="AA34100" s="154"/>
      <c r="AB34100" s="169"/>
      <c r="AC34100" s="154"/>
      <c r="AD34100" s="158"/>
      <c r="AE34100" s="154"/>
      <c r="AF34100" s="154"/>
      <c r="AG34100" s="154"/>
      <c r="AH34100" s="154"/>
    </row>
    <row r="34101" spans="1:34">
      <c r="A34101" s="154"/>
      <c r="B34101" s="154"/>
      <c r="C34101" s="154"/>
      <c r="D34101" s="154"/>
      <c r="E34101" s="159"/>
      <c r="F34101" s="154"/>
      <c r="G34101" s="155"/>
      <c r="H34101" s="155"/>
      <c r="I34101" s="154"/>
      <c r="J34101" s="156"/>
      <c r="K34101" s="154"/>
      <c r="L34101" s="168"/>
      <c r="M34101" s="154"/>
      <c r="N34101" s="157"/>
      <c r="O34101" s="157"/>
      <c r="P34101" s="152"/>
      <c r="Q34101" s="154"/>
      <c r="R34101" s="154"/>
      <c r="S34101" s="154"/>
      <c r="T34101" s="154"/>
      <c r="U34101" s="154"/>
      <c r="V34101" s="154"/>
      <c r="W34101" s="154"/>
      <c r="X34101" s="154"/>
      <c r="Y34101" s="154"/>
      <c r="Z34101" s="154"/>
      <c r="AA34101" s="154"/>
      <c r="AB34101" s="169"/>
      <c r="AC34101" s="154"/>
      <c r="AD34101" s="158"/>
      <c r="AE34101" s="154"/>
      <c r="AF34101" s="154"/>
      <c r="AG34101" s="154"/>
      <c r="AH34101" s="154"/>
    </row>
    <row r="34102" spans="1:34">
      <c r="A34102" s="154"/>
      <c r="B34102" s="154"/>
      <c r="C34102" s="154"/>
      <c r="D34102" s="154"/>
      <c r="E34102" s="159"/>
      <c r="F34102" s="154"/>
      <c r="G34102" s="155"/>
      <c r="H34102" s="155"/>
      <c r="I34102" s="154"/>
      <c r="J34102" s="156"/>
      <c r="K34102" s="154"/>
      <c r="L34102" s="168"/>
      <c r="M34102" s="154"/>
      <c r="N34102" s="157"/>
      <c r="O34102" s="157"/>
      <c r="P34102" s="152"/>
      <c r="Q34102" s="154"/>
      <c r="R34102" s="154"/>
      <c r="S34102" s="154"/>
      <c r="T34102" s="154"/>
      <c r="U34102" s="154"/>
      <c r="V34102" s="154"/>
      <c r="W34102" s="154"/>
      <c r="X34102" s="154"/>
      <c r="Y34102" s="154"/>
      <c r="Z34102" s="154"/>
      <c r="AA34102" s="154"/>
      <c r="AB34102" s="169"/>
      <c r="AC34102" s="154"/>
      <c r="AD34102" s="158"/>
      <c r="AE34102" s="154"/>
      <c r="AF34102" s="154"/>
      <c r="AG34102" s="154"/>
      <c r="AH34102" s="154"/>
    </row>
    <row r="34103" spans="1:34">
      <c r="A34103" s="154"/>
      <c r="B34103" s="154"/>
      <c r="C34103" s="154"/>
      <c r="D34103" s="154"/>
      <c r="E34103" s="159"/>
      <c r="F34103" s="154"/>
      <c r="G34103" s="155"/>
      <c r="H34103" s="155"/>
      <c r="I34103" s="154"/>
      <c r="J34103" s="156"/>
      <c r="K34103" s="154"/>
      <c r="L34103" s="168"/>
      <c r="M34103" s="154"/>
      <c r="N34103" s="157"/>
      <c r="O34103" s="157"/>
      <c r="P34103" s="152"/>
      <c r="Q34103" s="154"/>
      <c r="R34103" s="154"/>
      <c r="S34103" s="154"/>
      <c r="T34103" s="154"/>
      <c r="U34103" s="154"/>
      <c r="V34103" s="154"/>
      <c r="W34103" s="154"/>
      <c r="X34103" s="154"/>
      <c r="Y34103" s="154"/>
      <c r="Z34103" s="154"/>
      <c r="AA34103" s="154"/>
      <c r="AB34103" s="169"/>
      <c r="AC34103" s="154"/>
      <c r="AD34103" s="158"/>
      <c r="AE34103" s="154"/>
      <c r="AF34103" s="154"/>
      <c r="AG34103" s="154"/>
      <c r="AH34103" s="154"/>
    </row>
    <row r="34104" spans="1:34">
      <c r="A34104" s="154"/>
      <c r="B34104" s="154"/>
      <c r="C34104" s="154"/>
      <c r="D34104" s="154"/>
      <c r="E34104" s="159"/>
      <c r="F34104" s="154"/>
      <c r="G34104" s="155"/>
      <c r="H34104" s="155"/>
      <c r="I34104" s="154"/>
      <c r="J34104" s="156"/>
      <c r="K34104" s="154"/>
      <c r="L34104" s="168"/>
      <c r="M34104" s="154"/>
      <c r="N34104" s="157"/>
      <c r="O34104" s="157"/>
      <c r="P34104" s="152"/>
      <c r="Q34104" s="154"/>
      <c r="R34104" s="154"/>
      <c r="S34104" s="154"/>
      <c r="T34104" s="154"/>
      <c r="U34104" s="154"/>
      <c r="V34104" s="154"/>
      <c r="W34104" s="154"/>
      <c r="X34104" s="154"/>
      <c r="Y34104" s="154"/>
      <c r="Z34104" s="154"/>
      <c r="AA34104" s="154"/>
      <c r="AB34104" s="169"/>
      <c r="AC34104" s="154"/>
      <c r="AD34104" s="158"/>
      <c r="AE34104" s="154"/>
      <c r="AF34104" s="154"/>
      <c r="AG34104" s="154"/>
      <c r="AH34104" s="154"/>
    </row>
    <row r="34105" spans="1:34">
      <c r="A34105" s="154"/>
      <c r="B34105" s="154"/>
      <c r="C34105" s="154"/>
      <c r="D34105" s="154"/>
      <c r="E34105" s="159"/>
      <c r="F34105" s="154"/>
      <c r="G34105" s="155"/>
      <c r="H34105" s="155"/>
      <c r="I34105" s="154"/>
      <c r="J34105" s="156"/>
      <c r="K34105" s="154"/>
      <c r="L34105" s="168"/>
      <c r="M34105" s="154"/>
      <c r="N34105" s="157"/>
      <c r="O34105" s="157"/>
      <c r="P34105" s="152"/>
      <c r="Q34105" s="154"/>
      <c r="R34105" s="154"/>
      <c r="S34105" s="154"/>
      <c r="T34105" s="154"/>
      <c r="U34105" s="154"/>
      <c r="V34105" s="154"/>
      <c r="W34105" s="154"/>
      <c r="X34105" s="154"/>
      <c r="Y34105" s="154"/>
      <c r="Z34105" s="154"/>
      <c r="AA34105" s="154"/>
      <c r="AB34105" s="169"/>
      <c r="AC34105" s="154"/>
      <c r="AD34105" s="158"/>
      <c r="AE34105" s="154"/>
      <c r="AF34105" s="154"/>
      <c r="AG34105" s="154"/>
      <c r="AH34105" s="154"/>
    </row>
    <row r="34106" spans="1:34">
      <c r="A34106" s="154"/>
      <c r="B34106" s="154"/>
      <c r="C34106" s="154"/>
      <c r="D34106" s="154"/>
      <c r="E34106" s="159"/>
      <c r="F34106" s="154"/>
      <c r="G34106" s="155"/>
      <c r="H34106" s="155"/>
      <c r="I34106" s="154"/>
      <c r="J34106" s="156"/>
      <c r="K34106" s="154"/>
      <c r="L34106" s="168"/>
      <c r="M34106" s="154"/>
      <c r="N34106" s="157"/>
      <c r="O34106" s="157"/>
      <c r="P34106" s="152"/>
      <c r="Q34106" s="154"/>
      <c r="R34106" s="154"/>
      <c r="S34106" s="154"/>
      <c r="T34106" s="154"/>
      <c r="U34106" s="154"/>
      <c r="V34106" s="154"/>
      <c r="W34106" s="154"/>
      <c r="X34106" s="154"/>
      <c r="Y34106" s="154"/>
      <c r="Z34106" s="154"/>
      <c r="AA34106" s="154"/>
      <c r="AB34106" s="169"/>
      <c r="AC34106" s="154"/>
      <c r="AD34106" s="158"/>
      <c r="AE34106" s="154"/>
      <c r="AF34106" s="154"/>
      <c r="AG34106" s="154"/>
      <c r="AH34106" s="154"/>
    </row>
    <row r="34107" spans="1:34">
      <c r="A34107" s="154"/>
      <c r="B34107" s="154"/>
      <c r="C34107" s="154"/>
      <c r="D34107" s="154"/>
      <c r="E34107" s="159"/>
      <c r="F34107" s="154"/>
      <c r="G34107" s="155"/>
      <c r="H34107" s="155"/>
      <c r="I34107" s="154"/>
      <c r="J34107" s="156"/>
      <c r="K34107" s="154"/>
      <c r="L34107" s="168"/>
      <c r="M34107" s="154"/>
      <c r="N34107" s="157"/>
      <c r="O34107" s="157"/>
      <c r="P34107" s="152"/>
      <c r="Q34107" s="154"/>
      <c r="R34107" s="154"/>
      <c r="S34107" s="154"/>
      <c r="T34107" s="154"/>
      <c r="U34107" s="154"/>
      <c r="V34107" s="154"/>
      <c r="W34107" s="154"/>
      <c r="X34107" s="154"/>
      <c r="Y34107" s="154"/>
      <c r="Z34107" s="154"/>
      <c r="AA34107" s="154"/>
      <c r="AB34107" s="169"/>
      <c r="AC34107" s="154"/>
      <c r="AD34107" s="158"/>
      <c r="AE34107" s="154"/>
      <c r="AF34107" s="154"/>
      <c r="AG34107" s="154"/>
      <c r="AH34107" s="154"/>
    </row>
    <row r="34108" spans="1:34">
      <c r="A34108" s="154"/>
      <c r="B34108" s="154"/>
      <c r="C34108" s="154"/>
      <c r="D34108" s="154"/>
      <c r="E34108" s="159"/>
      <c r="F34108" s="154"/>
      <c r="G34108" s="155"/>
      <c r="H34108" s="155"/>
      <c r="I34108" s="154"/>
      <c r="J34108" s="156"/>
      <c r="K34108" s="154"/>
      <c r="L34108" s="168"/>
      <c r="M34108" s="154"/>
      <c r="N34108" s="157"/>
      <c r="O34108" s="157"/>
      <c r="P34108" s="152"/>
      <c r="Q34108" s="154"/>
      <c r="R34108" s="154"/>
      <c r="S34108" s="154"/>
      <c r="T34108" s="154"/>
      <c r="U34108" s="154"/>
      <c r="V34108" s="154"/>
      <c r="W34108" s="154"/>
      <c r="X34108" s="154"/>
      <c r="Y34108" s="154"/>
      <c r="Z34108" s="154"/>
      <c r="AA34108" s="154"/>
      <c r="AB34108" s="169"/>
      <c r="AC34108" s="154"/>
      <c r="AD34108" s="158"/>
      <c r="AE34108" s="154"/>
      <c r="AF34108" s="154"/>
      <c r="AG34108" s="154"/>
      <c r="AH34108" s="154"/>
    </row>
    <row r="34109" spans="1:34">
      <c r="A34109" s="154"/>
      <c r="B34109" s="154"/>
      <c r="C34109" s="154"/>
      <c r="D34109" s="154"/>
      <c r="E34109" s="159"/>
      <c r="F34109" s="154"/>
      <c r="G34109" s="155"/>
      <c r="H34109" s="155"/>
      <c r="I34109" s="154"/>
      <c r="J34109" s="156"/>
      <c r="K34109" s="154"/>
      <c r="L34109" s="168"/>
      <c r="M34109" s="154"/>
      <c r="N34109" s="157"/>
      <c r="O34109" s="157"/>
      <c r="P34109" s="152"/>
      <c r="Q34109" s="154"/>
      <c r="R34109" s="154"/>
      <c r="S34109" s="154"/>
      <c r="T34109" s="154"/>
      <c r="U34109" s="154"/>
      <c r="V34109" s="154"/>
      <c r="W34109" s="154"/>
      <c r="X34109" s="154"/>
      <c r="Y34109" s="154"/>
      <c r="Z34109" s="154"/>
      <c r="AA34109" s="154"/>
      <c r="AB34109" s="169"/>
      <c r="AC34109" s="154"/>
      <c r="AD34109" s="158"/>
      <c r="AE34109" s="154"/>
      <c r="AF34109" s="154"/>
      <c r="AG34109" s="154"/>
      <c r="AH34109" s="154"/>
    </row>
    <row r="34110" spans="1:34">
      <c r="A34110" s="154"/>
      <c r="B34110" s="154"/>
      <c r="C34110" s="154"/>
      <c r="D34110" s="154"/>
      <c r="E34110" s="159"/>
      <c r="F34110" s="154"/>
      <c r="G34110" s="155"/>
      <c r="H34110" s="155"/>
      <c r="I34110" s="154"/>
      <c r="J34110" s="156"/>
      <c r="K34110" s="154"/>
      <c r="L34110" s="168"/>
      <c r="M34110" s="154"/>
      <c r="N34110" s="157"/>
      <c r="O34110" s="157"/>
      <c r="P34110" s="152"/>
      <c r="Q34110" s="154"/>
      <c r="R34110" s="159"/>
      <c r="S34110" s="154"/>
      <c r="T34110" s="154"/>
      <c r="U34110" s="154"/>
      <c r="V34110" s="154"/>
      <c r="W34110" s="154"/>
      <c r="X34110" s="154"/>
      <c r="Y34110" s="154"/>
      <c r="Z34110" s="154"/>
      <c r="AA34110" s="154"/>
      <c r="AB34110" s="169"/>
      <c r="AC34110" s="154"/>
      <c r="AD34110" s="158"/>
      <c r="AE34110" s="154"/>
      <c r="AF34110" s="154"/>
      <c r="AG34110" s="154"/>
      <c r="AH34110" s="154"/>
    </row>
    <row r="34111" spans="1:34">
      <c r="A34111" s="154"/>
      <c r="B34111" s="154"/>
      <c r="C34111" s="154"/>
      <c r="D34111" s="154"/>
      <c r="E34111" s="159"/>
      <c r="F34111" s="154"/>
      <c r="G34111" s="155"/>
      <c r="H34111" s="155"/>
      <c r="I34111" s="154"/>
      <c r="J34111" s="156"/>
      <c r="K34111" s="154"/>
      <c r="L34111" s="168"/>
      <c r="M34111" s="154"/>
      <c r="N34111" s="157"/>
      <c r="O34111" s="157"/>
      <c r="P34111" s="152"/>
      <c r="Q34111" s="154"/>
      <c r="R34111" s="159"/>
      <c r="S34111" s="154"/>
      <c r="T34111" s="154"/>
      <c r="U34111" s="154"/>
      <c r="V34111" s="154"/>
      <c r="W34111" s="154"/>
      <c r="X34111" s="154"/>
      <c r="Y34111" s="154"/>
      <c r="Z34111" s="154"/>
      <c r="AA34111" s="154"/>
      <c r="AB34111" s="169"/>
      <c r="AC34111" s="154"/>
      <c r="AD34111" s="158"/>
      <c r="AE34111" s="154"/>
      <c r="AF34111" s="154"/>
      <c r="AG34111" s="154"/>
      <c r="AH34111" s="154"/>
    </row>
    <row r="34112" spans="1:34">
      <c r="A34112" s="154"/>
      <c r="B34112" s="154"/>
      <c r="C34112" s="154"/>
      <c r="D34112" s="154"/>
      <c r="E34112" s="159"/>
      <c r="F34112" s="154"/>
      <c r="G34112" s="155"/>
      <c r="H34112" s="155"/>
      <c r="I34112" s="154"/>
      <c r="J34112" s="156"/>
      <c r="K34112" s="154"/>
      <c r="L34112" s="168"/>
      <c r="M34112" s="154"/>
      <c r="N34112" s="157"/>
      <c r="O34112" s="157"/>
      <c r="P34112" s="152"/>
      <c r="Q34112" s="154"/>
      <c r="R34112" s="154"/>
      <c r="S34112" s="154"/>
      <c r="T34112" s="154"/>
      <c r="U34112" s="154"/>
      <c r="V34112" s="154"/>
      <c r="W34112" s="154"/>
      <c r="X34112" s="154"/>
      <c r="Y34112" s="154"/>
      <c r="Z34112" s="154"/>
      <c r="AA34112" s="154"/>
      <c r="AB34112" s="169"/>
      <c r="AC34112" s="154"/>
      <c r="AD34112" s="158"/>
      <c r="AE34112" s="154"/>
      <c r="AF34112" s="154"/>
      <c r="AG34112" s="154"/>
      <c r="AH34112" s="154"/>
    </row>
    <row r="34113" spans="1:34">
      <c r="A34113" s="154"/>
      <c r="B34113" s="154"/>
      <c r="C34113" s="154"/>
      <c r="D34113" s="154"/>
      <c r="E34113" s="159"/>
      <c r="F34113" s="154"/>
      <c r="G34113" s="155"/>
      <c r="H34113" s="155"/>
      <c r="I34113" s="154"/>
      <c r="J34113" s="156"/>
      <c r="K34113" s="154"/>
      <c r="L34113" s="168"/>
      <c r="M34113" s="154"/>
      <c r="N34113" s="157"/>
      <c r="O34113" s="157"/>
      <c r="P34113" s="152"/>
      <c r="Q34113" s="154"/>
      <c r="R34113" s="154"/>
      <c r="S34113" s="154"/>
      <c r="T34113" s="154"/>
      <c r="U34113" s="154"/>
      <c r="V34113" s="154"/>
      <c r="W34113" s="154"/>
      <c r="X34113" s="154"/>
      <c r="Y34113" s="154"/>
      <c r="Z34113" s="154"/>
      <c r="AA34113" s="154"/>
      <c r="AB34113" s="169"/>
      <c r="AC34113" s="154"/>
      <c r="AD34113" s="158"/>
      <c r="AE34113" s="154"/>
      <c r="AF34113" s="154"/>
      <c r="AG34113" s="154"/>
      <c r="AH34113" s="154"/>
    </row>
    <row r="34114" spans="1:34">
      <c r="A34114" s="154"/>
      <c r="B34114" s="154"/>
      <c r="C34114" s="154"/>
      <c r="D34114" s="154"/>
      <c r="E34114" s="159"/>
      <c r="F34114" s="154"/>
      <c r="G34114" s="155"/>
      <c r="H34114" s="155"/>
      <c r="I34114" s="154"/>
      <c r="J34114" s="156"/>
      <c r="K34114" s="154"/>
      <c r="L34114" s="168"/>
      <c r="M34114" s="154"/>
      <c r="N34114" s="157"/>
      <c r="O34114" s="157"/>
      <c r="P34114" s="152"/>
      <c r="Q34114" s="154"/>
      <c r="R34114" s="154"/>
      <c r="S34114" s="154"/>
      <c r="T34114" s="154"/>
      <c r="U34114" s="154"/>
      <c r="V34114" s="154"/>
      <c r="W34114" s="154"/>
      <c r="X34114" s="154"/>
      <c r="Y34114" s="154"/>
      <c r="Z34114" s="154"/>
      <c r="AA34114" s="154"/>
      <c r="AB34114" s="169"/>
      <c r="AC34114" s="154"/>
      <c r="AD34114" s="158"/>
      <c r="AE34114" s="154"/>
      <c r="AF34114" s="154"/>
      <c r="AG34114" s="154"/>
      <c r="AH34114" s="154"/>
    </row>
    <row r="34115" spans="1:34">
      <c r="A34115" s="154"/>
      <c r="B34115" s="154"/>
      <c r="C34115" s="154"/>
      <c r="D34115" s="154"/>
      <c r="E34115" s="159"/>
      <c r="F34115" s="154"/>
      <c r="G34115" s="155"/>
      <c r="H34115" s="155"/>
      <c r="I34115" s="154"/>
      <c r="J34115" s="156"/>
      <c r="K34115" s="154"/>
      <c r="L34115" s="168"/>
      <c r="M34115" s="154"/>
      <c r="N34115" s="157"/>
      <c r="O34115" s="157"/>
      <c r="P34115" s="152"/>
      <c r="Q34115" s="154"/>
      <c r="R34115" s="154"/>
      <c r="S34115" s="154"/>
      <c r="T34115" s="154"/>
      <c r="U34115" s="154"/>
      <c r="V34115" s="154"/>
      <c r="W34115" s="154"/>
      <c r="X34115" s="154"/>
      <c r="Y34115" s="154"/>
      <c r="Z34115" s="154"/>
      <c r="AA34115" s="154"/>
      <c r="AB34115" s="169"/>
      <c r="AC34115" s="154"/>
      <c r="AD34115" s="158"/>
      <c r="AE34115" s="154"/>
      <c r="AF34115" s="154"/>
      <c r="AG34115" s="154"/>
      <c r="AH34115" s="154"/>
    </row>
    <row r="34116" spans="1:34">
      <c r="A34116" s="154"/>
      <c r="B34116" s="154"/>
      <c r="C34116" s="154"/>
      <c r="D34116" s="154"/>
      <c r="E34116" s="159"/>
      <c r="F34116" s="154"/>
      <c r="G34116" s="155"/>
      <c r="H34116" s="155"/>
      <c r="I34116" s="154"/>
      <c r="J34116" s="156"/>
      <c r="K34116" s="154"/>
      <c r="L34116" s="168"/>
      <c r="M34116" s="154"/>
      <c r="N34116" s="157"/>
      <c r="O34116" s="157"/>
      <c r="P34116" s="152"/>
      <c r="Q34116" s="154"/>
      <c r="R34116" s="154"/>
      <c r="S34116" s="154"/>
      <c r="T34116" s="154"/>
      <c r="U34116" s="154"/>
      <c r="V34116" s="154"/>
      <c r="W34116" s="154"/>
      <c r="X34116" s="154"/>
      <c r="Y34116" s="154"/>
      <c r="Z34116" s="154"/>
      <c r="AA34116" s="154"/>
      <c r="AB34116" s="169"/>
      <c r="AC34116" s="154"/>
      <c r="AD34116" s="158"/>
      <c r="AE34116" s="154"/>
      <c r="AF34116" s="154"/>
      <c r="AG34116" s="154"/>
      <c r="AH34116" s="154"/>
    </row>
    <row r="34117" spans="1:34">
      <c r="A34117" s="154"/>
      <c r="B34117" s="154"/>
      <c r="C34117" s="154"/>
      <c r="D34117" s="154"/>
      <c r="E34117" s="159"/>
      <c r="F34117" s="154"/>
      <c r="G34117" s="155"/>
      <c r="H34117" s="155"/>
      <c r="I34117" s="154"/>
      <c r="J34117" s="156"/>
      <c r="K34117" s="154"/>
      <c r="L34117" s="168"/>
      <c r="M34117" s="154"/>
      <c r="N34117" s="157"/>
      <c r="O34117" s="157"/>
      <c r="P34117" s="152"/>
      <c r="Q34117" s="154"/>
      <c r="R34117" s="154"/>
      <c r="S34117" s="154"/>
      <c r="T34117" s="154"/>
      <c r="U34117" s="154"/>
      <c r="V34117" s="154"/>
      <c r="W34117" s="154"/>
      <c r="X34117" s="154"/>
      <c r="Y34117" s="154"/>
      <c r="Z34117" s="154"/>
      <c r="AA34117" s="154"/>
      <c r="AB34117" s="169"/>
      <c r="AC34117" s="154"/>
      <c r="AD34117" s="158"/>
      <c r="AE34117" s="154"/>
      <c r="AF34117" s="154"/>
      <c r="AG34117" s="154"/>
      <c r="AH34117" s="154"/>
    </row>
    <row r="34118" spans="1:34">
      <c r="A34118" s="154"/>
      <c r="B34118" s="154"/>
      <c r="C34118" s="154"/>
      <c r="D34118" s="154"/>
      <c r="E34118" s="159"/>
      <c r="F34118" s="154"/>
      <c r="G34118" s="155"/>
      <c r="H34118" s="155"/>
      <c r="I34118" s="154"/>
      <c r="J34118" s="156"/>
      <c r="K34118" s="154"/>
      <c r="L34118" s="168"/>
      <c r="M34118" s="154"/>
      <c r="N34118" s="157"/>
      <c r="O34118" s="157"/>
      <c r="P34118" s="152"/>
      <c r="Q34118" s="154"/>
      <c r="R34118" s="154"/>
      <c r="S34118" s="154"/>
      <c r="T34118" s="154"/>
      <c r="U34118" s="154"/>
      <c r="V34118" s="154"/>
      <c r="W34118" s="154"/>
      <c r="X34118" s="154"/>
      <c r="Y34118" s="154"/>
      <c r="Z34118" s="154"/>
      <c r="AA34118" s="154"/>
      <c r="AB34118" s="169"/>
      <c r="AC34118" s="154"/>
      <c r="AD34118" s="158"/>
      <c r="AE34118" s="154"/>
      <c r="AF34118" s="154"/>
      <c r="AG34118" s="154"/>
      <c r="AH34118" s="154"/>
    </row>
    <row r="34119" spans="1:34">
      <c r="A34119" s="154"/>
      <c r="B34119" s="154"/>
      <c r="C34119" s="154"/>
      <c r="D34119" s="154"/>
      <c r="E34119" s="159"/>
      <c r="F34119" s="154"/>
      <c r="G34119" s="155"/>
      <c r="H34119" s="155"/>
      <c r="I34119" s="154"/>
      <c r="J34119" s="156"/>
      <c r="K34119" s="154"/>
      <c r="L34119" s="168"/>
      <c r="M34119" s="154"/>
      <c r="N34119" s="157"/>
      <c r="O34119" s="157"/>
      <c r="P34119" s="152"/>
      <c r="Q34119" s="154"/>
      <c r="R34119" s="154"/>
      <c r="S34119" s="154"/>
      <c r="T34119" s="154"/>
      <c r="U34119" s="154"/>
      <c r="V34119" s="154"/>
      <c r="W34119" s="154"/>
      <c r="X34119" s="154"/>
      <c r="Y34119" s="154"/>
      <c r="Z34119" s="154"/>
      <c r="AA34119" s="154"/>
      <c r="AB34119" s="169"/>
      <c r="AC34119" s="154"/>
      <c r="AD34119" s="158"/>
      <c r="AE34119" s="154"/>
      <c r="AF34119" s="154"/>
      <c r="AG34119" s="154"/>
      <c r="AH34119" s="154"/>
    </row>
    <row r="34120" spans="1:34">
      <c r="A34120" s="154"/>
      <c r="B34120" s="154"/>
      <c r="C34120" s="154"/>
      <c r="D34120" s="154"/>
      <c r="E34120" s="159"/>
      <c r="F34120" s="154"/>
      <c r="G34120" s="155"/>
      <c r="H34120" s="155"/>
      <c r="I34120" s="154"/>
      <c r="J34120" s="156"/>
      <c r="K34120" s="154"/>
      <c r="L34120" s="168"/>
      <c r="M34120" s="154"/>
      <c r="N34120" s="157"/>
      <c r="O34120" s="157"/>
      <c r="P34120" s="152"/>
      <c r="Q34120" s="154"/>
      <c r="R34120" s="154"/>
      <c r="S34120" s="154"/>
      <c r="T34120" s="154"/>
      <c r="U34120" s="154"/>
      <c r="V34120" s="154"/>
      <c r="W34120" s="154"/>
      <c r="X34120" s="154"/>
      <c r="Y34120" s="154"/>
      <c r="Z34120" s="154"/>
      <c r="AA34120" s="154"/>
      <c r="AB34120" s="169"/>
      <c r="AC34120" s="154"/>
      <c r="AD34120" s="158"/>
      <c r="AE34120" s="154"/>
      <c r="AF34120" s="154"/>
      <c r="AG34120" s="154"/>
      <c r="AH34120" s="154"/>
    </row>
    <row r="34121" spans="1:34">
      <c r="A34121" s="154"/>
      <c r="B34121" s="154"/>
      <c r="C34121" s="154"/>
      <c r="D34121" s="154"/>
      <c r="E34121" s="159"/>
      <c r="F34121" s="154"/>
      <c r="G34121" s="155"/>
      <c r="H34121" s="155"/>
      <c r="I34121" s="154"/>
      <c r="J34121" s="156"/>
      <c r="K34121" s="154"/>
      <c r="L34121" s="168"/>
      <c r="M34121" s="154"/>
      <c r="N34121" s="157"/>
      <c r="O34121" s="157"/>
      <c r="P34121" s="152"/>
      <c r="Q34121" s="154"/>
      <c r="R34121" s="154"/>
      <c r="S34121" s="154"/>
      <c r="T34121" s="154"/>
      <c r="U34121" s="154"/>
      <c r="V34121" s="154"/>
      <c r="W34121" s="154"/>
      <c r="X34121" s="154"/>
      <c r="Y34121" s="154"/>
      <c r="Z34121" s="154"/>
      <c r="AA34121" s="154"/>
      <c r="AB34121" s="169"/>
      <c r="AC34121" s="154"/>
      <c r="AD34121" s="158"/>
      <c r="AE34121" s="154"/>
      <c r="AF34121" s="154"/>
      <c r="AG34121" s="154"/>
      <c r="AH34121" s="154"/>
    </row>
    <row r="34122" spans="1:34">
      <c r="A34122" s="154"/>
      <c r="B34122" s="154"/>
      <c r="C34122" s="154"/>
      <c r="D34122" s="154"/>
      <c r="E34122" s="159"/>
      <c r="F34122" s="154"/>
      <c r="G34122" s="155"/>
      <c r="H34122" s="155"/>
      <c r="I34122" s="154"/>
      <c r="J34122" s="156"/>
      <c r="K34122" s="154"/>
      <c r="L34122" s="168"/>
      <c r="M34122" s="154"/>
      <c r="N34122" s="157"/>
      <c r="O34122" s="157"/>
      <c r="P34122" s="152"/>
      <c r="Q34122" s="154"/>
      <c r="R34122" s="154"/>
      <c r="S34122" s="154"/>
      <c r="T34122" s="154"/>
      <c r="U34122" s="154"/>
      <c r="V34122" s="154"/>
      <c r="W34122" s="154"/>
      <c r="X34122" s="154"/>
      <c r="Y34122" s="154"/>
      <c r="Z34122" s="154"/>
      <c r="AA34122" s="154"/>
      <c r="AB34122" s="169"/>
      <c r="AC34122" s="154"/>
      <c r="AD34122" s="158"/>
      <c r="AE34122" s="154"/>
      <c r="AF34122" s="154"/>
      <c r="AG34122" s="154"/>
      <c r="AH34122" s="154"/>
    </row>
    <row r="34123" spans="1:34">
      <c r="A34123" s="154"/>
      <c r="B34123" s="154"/>
      <c r="C34123" s="154"/>
      <c r="D34123" s="154"/>
      <c r="E34123" s="159"/>
      <c r="F34123" s="154"/>
      <c r="G34123" s="155"/>
      <c r="H34123" s="155"/>
      <c r="I34123" s="154"/>
      <c r="J34123" s="156"/>
      <c r="K34123" s="154"/>
      <c r="L34123" s="168"/>
      <c r="M34123" s="154"/>
      <c r="N34123" s="157"/>
      <c r="O34123" s="157"/>
      <c r="P34123" s="152"/>
      <c r="Q34123" s="154"/>
      <c r="R34123" s="154"/>
      <c r="S34123" s="154"/>
      <c r="T34123" s="154"/>
      <c r="U34123" s="154"/>
      <c r="V34123" s="154"/>
      <c r="W34123" s="154"/>
      <c r="X34123" s="154"/>
      <c r="Y34123" s="154"/>
      <c r="Z34123" s="154"/>
      <c r="AA34123" s="154"/>
      <c r="AB34123" s="169"/>
      <c r="AC34123" s="154"/>
      <c r="AD34123" s="158"/>
      <c r="AE34123" s="154"/>
      <c r="AF34123" s="154"/>
      <c r="AG34123" s="154"/>
      <c r="AH34123" s="154"/>
    </row>
    <row r="34124" spans="1:34">
      <c r="A34124" s="154"/>
      <c r="B34124" s="154"/>
      <c r="C34124" s="154"/>
      <c r="D34124" s="154"/>
      <c r="E34124" s="159"/>
      <c r="F34124" s="154"/>
      <c r="G34124" s="155"/>
      <c r="H34124" s="155"/>
      <c r="I34124" s="154"/>
      <c r="J34124" s="156"/>
      <c r="K34124" s="154"/>
      <c r="L34124" s="168"/>
      <c r="M34124" s="154"/>
      <c r="N34124" s="157"/>
      <c r="O34124" s="157"/>
      <c r="P34124" s="152"/>
      <c r="Q34124" s="154"/>
      <c r="R34124" s="154"/>
      <c r="S34124" s="154"/>
      <c r="T34124" s="154"/>
      <c r="U34124" s="154"/>
      <c r="V34124" s="154"/>
      <c r="W34124" s="154"/>
      <c r="X34124" s="154"/>
      <c r="Y34124" s="154"/>
      <c r="Z34124" s="154"/>
      <c r="AA34124" s="154"/>
      <c r="AB34124" s="169"/>
      <c r="AC34124" s="154"/>
      <c r="AD34124" s="158"/>
      <c r="AE34124" s="154"/>
      <c r="AF34124" s="154"/>
      <c r="AG34124" s="154"/>
      <c r="AH34124" s="154"/>
    </row>
    <row r="34125" spans="1:34">
      <c r="A34125" s="154"/>
      <c r="B34125" s="154"/>
      <c r="C34125" s="154"/>
      <c r="D34125" s="154"/>
      <c r="E34125" s="159"/>
      <c r="F34125" s="154"/>
      <c r="G34125" s="155"/>
      <c r="H34125" s="155"/>
      <c r="I34125" s="154"/>
      <c r="J34125" s="156"/>
      <c r="K34125" s="154"/>
      <c r="L34125" s="168"/>
      <c r="M34125" s="154"/>
      <c r="N34125" s="157"/>
      <c r="O34125" s="157"/>
      <c r="P34125" s="152"/>
      <c r="Q34125" s="154"/>
      <c r="R34125" s="154"/>
      <c r="S34125" s="154"/>
      <c r="T34125" s="154"/>
      <c r="U34125" s="154"/>
      <c r="V34125" s="154"/>
      <c r="W34125" s="154"/>
      <c r="X34125" s="154"/>
      <c r="Y34125" s="154"/>
      <c r="Z34125" s="154"/>
      <c r="AA34125" s="154"/>
      <c r="AB34125" s="169"/>
      <c r="AC34125" s="154"/>
      <c r="AD34125" s="158"/>
      <c r="AE34125" s="154"/>
      <c r="AF34125" s="154"/>
      <c r="AG34125" s="154"/>
      <c r="AH34125" s="154"/>
    </row>
    <row r="34126" spans="1:34">
      <c r="A34126" s="154"/>
      <c r="B34126" s="154"/>
      <c r="C34126" s="154"/>
      <c r="D34126" s="154"/>
      <c r="E34126" s="159"/>
      <c r="F34126" s="154"/>
      <c r="G34126" s="155"/>
      <c r="H34126" s="155"/>
      <c r="I34126" s="154"/>
      <c r="J34126" s="156"/>
      <c r="K34126" s="154"/>
      <c r="L34126" s="168"/>
      <c r="M34126" s="154"/>
      <c r="N34126" s="157"/>
      <c r="O34126" s="157"/>
      <c r="P34126" s="152"/>
      <c r="Q34126" s="154"/>
      <c r="R34126" s="154"/>
      <c r="S34126" s="154"/>
      <c r="T34126" s="154"/>
      <c r="U34126" s="154"/>
      <c r="V34126" s="154"/>
      <c r="W34126" s="154"/>
      <c r="X34126" s="154"/>
      <c r="Y34126" s="154"/>
      <c r="Z34126" s="154"/>
      <c r="AA34126" s="154"/>
      <c r="AB34126" s="169"/>
      <c r="AC34126" s="154"/>
      <c r="AD34126" s="158"/>
      <c r="AE34126" s="154"/>
      <c r="AF34126" s="154"/>
      <c r="AG34126" s="154"/>
      <c r="AH34126" s="154"/>
    </row>
    <row r="34127" spans="1:34">
      <c r="A34127" s="154"/>
      <c r="B34127" s="154"/>
      <c r="C34127" s="154"/>
      <c r="D34127" s="154"/>
      <c r="E34127" s="159"/>
      <c r="F34127" s="154"/>
      <c r="G34127" s="155"/>
      <c r="H34127" s="155"/>
      <c r="I34127" s="154"/>
      <c r="J34127" s="156"/>
      <c r="K34127" s="154"/>
      <c r="L34127" s="168"/>
      <c r="M34127" s="154"/>
      <c r="N34127" s="157"/>
      <c r="O34127" s="157"/>
      <c r="P34127" s="152"/>
      <c r="Q34127" s="154"/>
      <c r="R34127" s="159"/>
      <c r="S34127" s="154"/>
      <c r="T34127" s="154"/>
      <c r="U34127" s="154"/>
      <c r="V34127" s="154"/>
      <c r="W34127" s="154"/>
      <c r="X34127" s="154"/>
      <c r="Y34127" s="154"/>
      <c r="Z34127" s="154"/>
      <c r="AA34127" s="154"/>
      <c r="AB34127" s="169"/>
      <c r="AC34127" s="154"/>
      <c r="AD34127" s="158"/>
      <c r="AE34127" s="154"/>
      <c r="AF34127" s="154"/>
      <c r="AG34127" s="154"/>
      <c r="AH34127" s="154"/>
    </row>
    <row r="34128" spans="1:34">
      <c r="A34128" s="154"/>
      <c r="B34128" s="154"/>
      <c r="C34128" s="154"/>
      <c r="D34128" s="154"/>
      <c r="E34128" s="159"/>
      <c r="F34128" s="154"/>
      <c r="G34128" s="155"/>
      <c r="H34128" s="155"/>
      <c r="I34128" s="154"/>
      <c r="J34128" s="156"/>
      <c r="K34128" s="154"/>
      <c r="L34128" s="168"/>
      <c r="M34128" s="154"/>
      <c r="N34128" s="157"/>
      <c r="O34128" s="157"/>
      <c r="P34128" s="152"/>
      <c r="Q34128" s="154"/>
      <c r="R34128" s="154"/>
      <c r="S34128" s="154"/>
      <c r="T34128" s="154"/>
      <c r="U34128" s="154"/>
      <c r="V34128" s="154"/>
      <c r="W34128" s="154"/>
      <c r="X34128" s="154"/>
      <c r="Y34128" s="154"/>
      <c r="Z34128" s="154"/>
      <c r="AA34128" s="154"/>
      <c r="AB34128" s="169"/>
      <c r="AC34128" s="154"/>
      <c r="AD34128" s="158"/>
      <c r="AE34128" s="154"/>
      <c r="AF34128" s="154"/>
      <c r="AG34128" s="154"/>
      <c r="AH34128" s="154"/>
    </row>
    <row r="34129" spans="1:34">
      <c r="A34129" s="154"/>
      <c r="B34129" s="154"/>
      <c r="C34129" s="154"/>
      <c r="D34129" s="154"/>
      <c r="E34129" s="159"/>
      <c r="F34129" s="154"/>
      <c r="G34129" s="155"/>
      <c r="H34129" s="155"/>
      <c r="I34129" s="154"/>
      <c r="J34129" s="156"/>
      <c r="K34129" s="154"/>
      <c r="L34129" s="168"/>
      <c r="M34129" s="154"/>
      <c r="N34129" s="157"/>
      <c r="O34129" s="157"/>
      <c r="P34129" s="152"/>
      <c r="Q34129" s="154"/>
      <c r="R34129" s="154"/>
      <c r="S34129" s="154"/>
      <c r="T34129" s="154"/>
      <c r="U34129" s="154"/>
      <c r="V34129" s="154"/>
      <c r="W34129" s="154"/>
      <c r="X34129" s="154"/>
      <c r="Y34129" s="154"/>
      <c r="Z34129" s="154"/>
      <c r="AA34129" s="154"/>
      <c r="AB34129" s="169"/>
      <c r="AC34129" s="154"/>
      <c r="AD34129" s="158"/>
      <c r="AE34129" s="154"/>
      <c r="AF34129" s="154"/>
      <c r="AG34129" s="154"/>
      <c r="AH34129" s="154"/>
    </row>
    <row r="34130" spans="1:34">
      <c r="A34130" s="154"/>
      <c r="B34130" s="154"/>
      <c r="C34130" s="154"/>
      <c r="D34130" s="154"/>
      <c r="E34130" s="159"/>
      <c r="F34130" s="154"/>
      <c r="G34130" s="155"/>
      <c r="H34130" s="155"/>
      <c r="I34130" s="154"/>
      <c r="J34130" s="156"/>
      <c r="K34130" s="154"/>
      <c r="L34130" s="168"/>
      <c r="M34130" s="154"/>
      <c r="N34130" s="157"/>
      <c r="O34130" s="157"/>
      <c r="P34130" s="152"/>
      <c r="Q34130" s="154"/>
      <c r="R34130" s="154"/>
      <c r="S34130" s="154"/>
      <c r="T34130" s="154"/>
      <c r="U34130" s="154"/>
      <c r="V34130" s="154"/>
      <c r="W34130" s="154"/>
      <c r="X34130" s="154"/>
      <c r="Y34130" s="154"/>
      <c r="Z34130" s="154"/>
      <c r="AA34130" s="154"/>
      <c r="AB34130" s="169"/>
      <c r="AC34130" s="154"/>
      <c r="AD34130" s="158"/>
      <c r="AE34130" s="154"/>
      <c r="AF34130" s="154"/>
      <c r="AG34130" s="154"/>
      <c r="AH34130" s="154"/>
    </row>
    <row r="34131" spans="1:34">
      <c r="A34131" s="154"/>
      <c r="B34131" s="154"/>
      <c r="C34131" s="154"/>
      <c r="D34131" s="154"/>
      <c r="E34131" s="159"/>
      <c r="F34131" s="154"/>
      <c r="G34131" s="155"/>
      <c r="H34131" s="155"/>
      <c r="I34131" s="154"/>
      <c r="J34131" s="156"/>
      <c r="K34131" s="154"/>
      <c r="L34131" s="168"/>
      <c r="M34131" s="154"/>
      <c r="N34131" s="157"/>
      <c r="O34131" s="157"/>
      <c r="P34131" s="152"/>
      <c r="Q34131" s="154"/>
      <c r="R34131" s="154"/>
      <c r="S34131" s="154"/>
      <c r="T34131" s="154"/>
      <c r="U34131" s="154"/>
      <c r="V34131" s="154"/>
      <c r="W34131" s="154"/>
      <c r="X34131" s="154"/>
      <c r="Y34131" s="154"/>
      <c r="Z34131" s="154"/>
      <c r="AA34131" s="154"/>
      <c r="AB34131" s="169"/>
      <c r="AC34131" s="154"/>
      <c r="AD34131" s="158"/>
      <c r="AE34131" s="154"/>
      <c r="AF34131" s="154"/>
      <c r="AG34131" s="154"/>
      <c r="AH34131" s="154"/>
    </row>
    <row r="34132" spans="1:34">
      <c r="A34132" s="154"/>
      <c r="B34132" s="154"/>
      <c r="C34132" s="154"/>
      <c r="D34132" s="154"/>
      <c r="E34132" s="159"/>
      <c r="F34132" s="154"/>
      <c r="G34132" s="155"/>
      <c r="H34132" s="155"/>
      <c r="I34132" s="154"/>
      <c r="J34132" s="156"/>
      <c r="K34132" s="154"/>
      <c r="L34132" s="168"/>
      <c r="M34132" s="154"/>
      <c r="N34132" s="157"/>
      <c r="O34132" s="157"/>
      <c r="P34132" s="152"/>
      <c r="Q34132" s="154"/>
      <c r="R34132" s="154"/>
      <c r="S34132" s="154"/>
      <c r="T34132" s="154"/>
      <c r="U34132" s="154"/>
      <c r="V34132" s="154"/>
      <c r="W34132" s="154"/>
      <c r="X34132" s="154"/>
      <c r="Y34132" s="154"/>
      <c r="Z34132" s="154"/>
      <c r="AA34132" s="154"/>
      <c r="AB34132" s="169"/>
      <c r="AC34132" s="154"/>
      <c r="AD34132" s="158"/>
      <c r="AE34132" s="154"/>
      <c r="AF34132" s="154"/>
      <c r="AG34132" s="154"/>
      <c r="AH34132" s="154"/>
    </row>
    <row r="34133" spans="1:34">
      <c r="A34133" s="154"/>
      <c r="B34133" s="154"/>
      <c r="C34133" s="154"/>
      <c r="D34133" s="154"/>
      <c r="E34133" s="159"/>
      <c r="F34133" s="154"/>
      <c r="G34133" s="155"/>
      <c r="H34133" s="155"/>
      <c r="I34133" s="154"/>
      <c r="J34133" s="156"/>
      <c r="K34133" s="154"/>
      <c r="L34133" s="168"/>
      <c r="M34133" s="154"/>
      <c r="N34133" s="157"/>
      <c r="O34133" s="157"/>
      <c r="P34133" s="152"/>
      <c r="Q34133" s="154"/>
      <c r="R34133" s="154"/>
      <c r="S34133" s="154"/>
      <c r="T34133" s="154"/>
      <c r="U34133" s="154"/>
      <c r="V34133" s="154"/>
      <c r="W34133" s="154"/>
      <c r="X34133" s="154"/>
      <c r="Y34133" s="154"/>
      <c r="Z34133" s="154"/>
      <c r="AA34133" s="154"/>
      <c r="AB34133" s="169"/>
      <c r="AC34133" s="154"/>
      <c r="AD34133" s="158"/>
      <c r="AE34133" s="154"/>
      <c r="AF34133" s="154"/>
      <c r="AG34133" s="154"/>
      <c r="AH34133" s="154"/>
    </row>
    <row r="34134" spans="1:34">
      <c r="A34134" s="154"/>
      <c r="B34134" s="154"/>
      <c r="C34134" s="154"/>
      <c r="D34134" s="154"/>
      <c r="E34134" s="154"/>
      <c r="F34134" s="154"/>
      <c r="G34134" s="155"/>
      <c r="H34134" s="155"/>
      <c r="I34134" s="154"/>
      <c r="J34134" s="156"/>
      <c r="K34134" s="154"/>
      <c r="L34134" s="168"/>
      <c r="M34134" s="154"/>
      <c r="N34134" s="157"/>
      <c r="O34134" s="157"/>
      <c r="P34134" s="152"/>
      <c r="Q34134" s="154"/>
      <c r="R34134" s="154"/>
      <c r="S34134" s="154"/>
      <c r="T34134" s="154"/>
      <c r="U34134" s="154"/>
      <c r="V34134" s="154"/>
      <c r="W34134" s="154"/>
      <c r="X34134" s="154"/>
      <c r="Y34134" s="154"/>
      <c r="Z34134" s="154"/>
      <c r="AA34134" s="154"/>
      <c r="AB34134" s="169"/>
      <c r="AC34134" s="154"/>
      <c r="AD34134" s="158"/>
      <c r="AE34134" s="154"/>
      <c r="AF34134" s="154"/>
      <c r="AG34134" s="154"/>
      <c r="AH34134" s="154"/>
    </row>
    <row r="34135" spans="1:34">
      <c r="A34135" s="154"/>
      <c r="B34135" s="154"/>
      <c r="C34135" s="154"/>
      <c r="D34135" s="154"/>
      <c r="E34135" s="154"/>
      <c r="F34135" s="154"/>
      <c r="G34135" s="155"/>
      <c r="H34135" s="155"/>
      <c r="I34135" s="154"/>
      <c r="J34135" s="156"/>
      <c r="K34135" s="154"/>
      <c r="L34135" s="168"/>
      <c r="M34135" s="154"/>
      <c r="N34135" s="157"/>
      <c r="O34135" s="157"/>
      <c r="P34135" s="152"/>
      <c r="Q34135" s="154"/>
      <c r="R34135" s="154"/>
      <c r="S34135" s="154"/>
      <c r="T34135" s="154"/>
      <c r="U34135" s="154"/>
      <c r="V34135" s="154"/>
      <c r="W34135" s="154"/>
      <c r="X34135" s="154"/>
      <c r="Y34135" s="154"/>
      <c r="Z34135" s="154"/>
      <c r="AA34135" s="154"/>
      <c r="AB34135" s="169"/>
      <c r="AC34135" s="154"/>
      <c r="AD34135" s="158"/>
      <c r="AE34135" s="154"/>
      <c r="AF34135" s="154"/>
      <c r="AG34135" s="154"/>
      <c r="AH34135" s="154"/>
    </row>
    <row r="34136" spans="1:34">
      <c r="A34136" s="154"/>
      <c r="B34136" s="154"/>
      <c r="C34136" s="154"/>
      <c r="D34136" s="154"/>
      <c r="E34136" s="154"/>
      <c r="F34136" s="154"/>
      <c r="G34136" s="155"/>
      <c r="H34136" s="155"/>
      <c r="I34136" s="154"/>
      <c r="J34136" s="156"/>
      <c r="K34136" s="154"/>
      <c r="L34136" s="168"/>
      <c r="M34136" s="154"/>
      <c r="N34136" s="157"/>
      <c r="O34136" s="157"/>
      <c r="P34136" s="152"/>
      <c r="Q34136" s="154"/>
      <c r="R34136" s="154"/>
      <c r="S34136" s="154"/>
      <c r="T34136" s="154"/>
      <c r="U34136" s="154"/>
      <c r="V34136" s="154"/>
      <c r="W34136" s="154"/>
      <c r="X34136" s="154"/>
      <c r="Y34136" s="154"/>
      <c r="Z34136" s="154"/>
      <c r="AA34136" s="154"/>
      <c r="AB34136" s="169"/>
      <c r="AC34136" s="154"/>
      <c r="AD34136" s="158"/>
      <c r="AE34136" s="154"/>
      <c r="AF34136" s="154"/>
      <c r="AG34136" s="154"/>
      <c r="AH34136" s="154"/>
    </row>
    <row r="34137" spans="1:34">
      <c r="A34137" s="154"/>
      <c r="B34137" s="154"/>
      <c r="C34137" s="154"/>
      <c r="D34137" s="154"/>
      <c r="E34137" s="154"/>
      <c r="F34137" s="154"/>
      <c r="G34137" s="155"/>
      <c r="H34137" s="155"/>
      <c r="I34137" s="154"/>
      <c r="J34137" s="156"/>
      <c r="K34137" s="154"/>
      <c r="L34137" s="168"/>
      <c r="M34137" s="154"/>
      <c r="N34137" s="157"/>
      <c r="O34137" s="157"/>
      <c r="P34137" s="152"/>
      <c r="Q34137" s="154"/>
      <c r="R34137" s="154"/>
      <c r="S34137" s="154"/>
      <c r="T34137" s="154"/>
      <c r="U34137" s="154"/>
      <c r="V34137" s="154"/>
      <c r="W34137" s="154"/>
      <c r="X34137" s="154"/>
      <c r="Y34137" s="154"/>
      <c r="Z34137" s="154"/>
      <c r="AA34137" s="154"/>
      <c r="AB34137" s="169"/>
      <c r="AC34137" s="154"/>
      <c r="AD34137" s="158"/>
      <c r="AE34137" s="154"/>
      <c r="AF34137" s="154"/>
      <c r="AG34137" s="154"/>
      <c r="AH34137" s="154"/>
    </row>
    <row r="34138" spans="1:34">
      <c r="A34138" s="154"/>
      <c r="B34138" s="154"/>
      <c r="C34138" s="154"/>
      <c r="D34138" s="154"/>
      <c r="E34138" s="154"/>
      <c r="F34138" s="154"/>
      <c r="G34138" s="155"/>
      <c r="H34138" s="155"/>
      <c r="I34138" s="154"/>
      <c r="J34138" s="156"/>
      <c r="K34138" s="154"/>
      <c r="L34138" s="168"/>
      <c r="M34138" s="154"/>
      <c r="N34138" s="157"/>
      <c r="O34138" s="157"/>
      <c r="P34138" s="152"/>
      <c r="Q34138" s="154"/>
      <c r="R34138" s="154"/>
      <c r="S34138" s="154"/>
      <c r="T34138" s="154"/>
      <c r="U34138" s="154"/>
      <c r="V34138" s="154"/>
      <c r="W34138" s="154"/>
      <c r="X34138" s="154"/>
      <c r="Y34138" s="154"/>
      <c r="Z34138" s="154"/>
      <c r="AA34138" s="154"/>
      <c r="AB34138" s="169"/>
      <c r="AC34138" s="154"/>
      <c r="AD34138" s="158"/>
      <c r="AE34138" s="154"/>
      <c r="AF34138" s="154"/>
      <c r="AG34138" s="154"/>
      <c r="AH34138" s="154"/>
    </row>
    <row r="34139" spans="1:34">
      <c r="A34139" s="154"/>
      <c r="B34139" s="154"/>
      <c r="C34139" s="154"/>
      <c r="D34139" s="154"/>
      <c r="E34139" s="154"/>
      <c r="F34139" s="154"/>
      <c r="G34139" s="155"/>
      <c r="H34139" s="155"/>
      <c r="I34139" s="154"/>
      <c r="J34139" s="156"/>
      <c r="K34139" s="154"/>
      <c r="L34139" s="168"/>
      <c r="M34139" s="154"/>
      <c r="N34139" s="157"/>
      <c r="O34139" s="157"/>
      <c r="P34139" s="152"/>
      <c r="Q34139" s="154"/>
      <c r="R34139" s="154"/>
      <c r="S34139" s="154"/>
      <c r="T34139" s="154"/>
      <c r="U34139" s="154"/>
      <c r="V34139" s="154"/>
      <c r="W34139" s="154"/>
      <c r="X34139" s="154"/>
      <c r="Y34139" s="154"/>
      <c r="Z34139" s="154"/>
      <c r="AA34139" s="154"/>
      <c r="AB34139" s="169"/>
      <c r="AC34139" s="154"/>
      <c r="AD34139" s="158"/>
      <c r="AE34139" s="154"/>
      <c r="AF34139" s="154"/>
      <c r="AG34139" s="154"/>
      <c r="AH34139" s="154"/>
    </row>
    <row r="34140" spans="1:34">
      <c r="A34140" s="154"/>
      <c r="B34140" s="154"/>
      <c r="C34140" s="154"/>
      <c r="D34140" s="154"/>
      <c r="E34140" s="154"/>
      <c r="F34140" s="154"/>
      <c r="G34140" s="155"/>
      <c r="H34140" s="155"/>
      <c r="I34140" s="154"/>
      <c r="J34140" s="156"/>
      <c r="K34140" s="154"/>
      <c r="L34140" s="168"/>
      <c r="M34140" s="154"/>
      <c r="N34140" s="157"/>
      <c r="O34140" s="157"/>
      <c r="P34140" s="152"/>
      <c r="Q34140" s="154"/>
      <c r="R34140" s="154"/>
      <c r="S34140" s="154"/>
      <c r="T34140" s="154"/>
      <c r="U34140" s="154"/>
      <c r="V34140" s="154"/>
      <c r="W34140" s="154"/>
      <c r="X34140" s="154"/>
      <c r="Y34140" s="154"/>
      <c r="Z34140" s="154"/>
      <c r="AA34140" s="154"/>
      <c r="AB34140" s="169"/>
      <c r="AC34140" s="154"/>
      <c r="AD34140" s="158"/>
      <c r="AE34140" s="154"/>
      <c r="AF34140" s="154"/>
      <c r="AG34140" s="154"/>
      <c r="AH34140" s="154"/>
    </row>
    <row r="34141" spans="1:34">
      <c r="A34141" s="154"/>
      <c r="B34141" s="154"/>
      <c r="C34141" s="154"/>
      <c r="D34141" s="154"/>
      <c r="E34141" s="154"/>
      <c r="F34141" s="154"/>
      <c r="G34141" s="155"/>
      <c r="H34141" s="155"/>
      <c r="I34141" s="154"/>
      <c r="J34141" s="156"/>
      <c r="K34141" s="154"/>
      <c r="L34141" s="168"/>
      <c r="M34141" s="154"/>
      <c r="N34141" s="157"/>
      <c r="O34141" s="157"/>
      <c r="P34141" s="152"/>
      <c r="Q34141" s="154"/>
      <c r="R34141" s="154"/>
      <c r="S34141" s="154"/>
      <c r="T34141" s="154"/>
      <c r="U34141" s="154"/>
      <c r="V34141" s="154"/>
      <c r="W34141" s="154"/>
      <c r="X34141" s="154"/>
      <c r="Y34141" s="154"/>
      <c r="Z34141" s="154"/>
      <c r="AA34141" s="154"/>
      <c r="AB34141" s="169"/>
      <c r="AC34141" s="154"/>
      <c r="AD34141" s="158"/>
      <c r="AE34141" s="154"/>
      <c r="AF34141" s="154"/>
      <c r="AG34141" s="154"/>
      <c r="AH34141" s="154"/>
    </row>
    <row r="34142" spans="1:34">
      <c r="A34142" s="154"/>
      <c r="B34142" s="154"/>
      <c r="C34142" s="154"/>
      <c r="D34142" s="154"/>
      <c r="E34142" s="154"/>
      <c r="F34142" s="154"/>
      <c r="G34142" s="155"/>
      <c r="H34142" s="155"/>
      <c r="I34142" s="154"/>
      <c r="J34142" s="156"/>
      <c r="K34142" s="154"/>
      <c r="L34142" s="168"/>
      <c r="M34142" s="154"/>
      <c r="N34142" s="157"/>
      <c r="O34142" s="157"/>
      <c r="P34142" s="152"/>
      <c r="Q34142" s="154"/>
      <c r="R34142" s="154"/>
      <c r="S34142" s="154"/>
      <c r="T34142" s="154"/>
      <c r="U34142" s="154"/>
      <c r="V34142" s="154"/>
      <c r="W34142" s="154"/>
      <c r="X34142" s="154"/>
      <c r="Y34142" s="154"/>
      <c r="Z34142" s="154"/>
      <c r="AA34142" s="154"/>
      <c r="AB34142" s="169"/>
      <c r="AC34142" s="154"/>
      <c r="AD34142" s="158"/>
      <c r="AE34142" s="154"/>
      <c r="AF34142" s="154"/>
      <c r="AG34142" s="154"/>
      <c r="AH34142" s="154"/>
    </row>
    <row r="34143" spans="1:34">
      <c r="A34143" s="154"/>
      <c r="B34143" s="154"/>
      <c r="C34143" s="154"/>
      <c r="D34143" s="154"/>
      <c r="E34143" s="154"/>
      <c r="F34143" s="154"/>
      <c r="G34143" s="155"/>
      <c r="H34143" s="155"/>
      <c r="I34143" s="154"/>
      <c r="J34143" s="156"/>
      <c r="K34143" s="154"/>
      <c r="L34143" s="168"/>
      <c r="M34143" s="154"/>
      <c r="N34143" s="157"/>
      <c r="O34143" s="157"/>
      <c r="P34143" s="152"/>
      <c r="Q34143" s="154"/>
      <c r="R34143" s="154"/>
      <c r="S34143" s="154"/>
      <c r="T34143" s="154"/>
      <c r="U34143" s="154"/>
      <c r="V34143" s="154"/>
      <c r="W34143" s="154"/>
      <c r="X34143" s="154"/>
      <c r="Y34143" s="154"/>
      <c r="Z34143" s="154"/>
      <c r="AA34143" s="154"/>
      <c r="AB34143" s="169"/>
      <c r="AC34143" s="154"/>
      <c r="AD34143" s="158"/>
      <c r="AE34143" s="154"/>
      <c r="AF34143" s="154"/>
      <c r="AG34143" s="154"/>
      <c r="AH34143" s="154"/>
    </row>
    <row r="34144" spans="1:34">
      <c r="A34144" s="154"/>
      <c r="B34144" s="154"/>
      <c r="C34144" s="154"/>
      <c r="D34144" s="154"/>
      <c r="E34144" s="154"/>
      <c r="F34144" s="154"/>
      <c r="G34144" s="155"/>
      <c r="H34144" s="155"/>
      <c r="I34144" s="154"/>
      <c r="J34144" s="156"/>
      <c r="K34144" s="154"/>
      <c r="L34144" s="168"/>
      <c r="M34144" s="154"/>
      <c r="N34144" s="157"/>
      <c r="O34144" s="157"/>
      <c r="P34144" s="152"/>
      <c r="Q34144" s="154"/>
      <c r="R34144" s="154"/>
      <c r="S34144" s="154"/>
      <c r="T34144" s="154"/>
      <c r="U34144" s="154"/>
      <c r="V34144" s="154"/>
      <c r="W34144" s="154"/>
      <c r="X34144" s="154"/>
      <c r="Y34144" s="154"/>
      <c r="Z34144" s="154"/>
      <c r="AA34144" s="154"/>
      <c r="AB34144" s="169"/>
      <c r="AC34144" s="154"/>
      <c r="AD34144" s="158"/>
      <c r="AE34144" s="154"/>
      <c r="AF34144" s="154"/>
      <c r="AG34144" s="154"/>
      <c r="AH34144" s="154"/>
    </row>
    <row r="34145" spans="1:34">
      <c r="A34145" s="154"/>
      <c r="B34145" s="154"/>
      <c r="C34145" s="154"/>
      <c r="D34145" s="154"/>
      <c r="E34145" s="154"/>
      <c r="F34145" s="154"/>
      <c r="G34145" s="155"/>
      <c r="H34145" s="155"/>
      <c r="I34145" s="154"/>
      <c r="J34145" s="156"/>
      <c r="K34145" s="154"/>
      <c r="L34145" s="168"/>
      <c r="M34145" s="154"/>
      <c r="N34145" s="157"/>
      <c r="O34145" s="157"/>
      <c r="P34145" s="152"/>
      <c r="Q34145" s="154"/>
      <c r="R34145" s="154"/>
      <c r="S34145" s="154"/>
      <c r="T34145" s="154"/>
      <c r="U34145" s="154"/>
      <c r="V34145" s="154"/>
      <c r="W34145" s="154"/>
      <c r="X34145" s="154"/>
      <c r="Y34145" s="154"/>
      <c r="Z34145" s="154"/>
      <c r="AA34145" s="154"/>
      <c r="AB34145" s="169"/>
      <c r="AC34145" s="154"/>
      <c r="AD34145" s="158"/>
      <c r="AE34145" s="154"/>
      <c r="AF34145" s="154"/>
      <c r="AG34145" s="154"/>
      <c r="AH34145" s="154"/>
    </row>
    <row r="34146" spans="1:34">
      <c r="A34146" s="154"/>
      <c r="B34146" s="154"/>
      <c r="C34146" s="154"/>
      <c r="D34146" s="154"/>
      <c r="E34146" s="154"/>
      <c r="F34146" s="154"/>
      <c r="G34146" s="155"/>
      <c r="H34146" s="155"/>
      <c r="I34146" s="154"/>
      <c r="J34146" s="156"/>
      <c r="K34146" s="154"/>
      <c r="L34146" s="168"/>
      <c r="M34146" s="154"/>
      <c r="N34146" s="157"/>
      <c r="O34146" s="157"/>
      <c r="P34146" s="152"/>
      <c r="Q34146" s="154"/>
      <c r="R34146" s="154"/>
      <c r="S34146" s="154"/>
      <c r="T34146" s="154"/>
      <c r="U34146" s="154"/>
      <c r="V34146" s="154"/>
      <c r="W34146" s="154"/>
      <c r="X34146" s="154"/>
      <c r="Y34146" s="154"/>
      <c r="Z34146" s="154"/>
      <c r="AA34146" s="154"/>
      <c r="AB34146" s="169"/>
      <c r="AC34146" s="154"/>
      <c r="AD34146" s="158"/>
      <c r="AE34146" s="154"/>
      <c r="AF34146" s="154"/>
      <c r="AG34146" s="154"/>
      <c r="AH34146" s="154"/>
    </row>
    <row r="34147" spans="1:34">
      <c r="A34147" s="154"/>
      <c r="B34147" s="154"/>
      <c r="C34147" s="154"/>
      <c r="D34147" s="154"/>
      <c r="E34147" s="154"/>
      <c r="F34147" s="154"/>
      <c r="G34147" s="155"/>
      <c r="H34147" s="155"/>
      <c r="I34147" s="154"/>
      <c r="J34147" s="156"/>
      <c r="K34147" s="154"/>
      <c r="L34147" s="168"/>
      <c r="M34147" s="154"/>
      <c r="N34147" s="157"/>
      <c r="O34147" s="157"/>
      <c r="P34147" s="152"/>
      <c r="Q34147" s="154"/>
      <c r="R34147" s="154"/>
      <c r="S34147" s="154"/>
      <c r="T34147" s="154"/>
      <c r="U34147" s="154"/>
      <c r="V34147" s="154"/>
      <c r="W34147" s="154"/>
      <c r="X34147" s="154"/>
      <c r="Y34147" s="154"/>
      <c r="Z34147" s="154"/>
      <c r="AA34147" s="154"/>
      <c r="AB34147" s="169"/>
      <c r="AC34147" s="154"/>
      <c r="AD34147" s="158"/>
      <c r="AE34147" s="154"/>
      <c r="AF34147" s="154"/>
      <c r="AG34147" s="154"/>
      <c r="AH34147" s="154"/>
    </row>
    <row r="34148" spans="1:34">
      <c r="A34148" s="154"/>
      <c r="B34148" s="154"/>
      <c r="C34148" s="154"/>
      <c r="D34148" s="154"/>
      <c r="E34148" s="154"/>
      <c r="F34148" s="154"/>
      <c r="G34148" s="155"/>
      <c r="H34148" s="155"/>
      <c r="I34148" s="154"/>
      <c r="J34148" s="156"/>
      <c r="K34148" s="154"/>
      <c r="L34148" s="168"/>
      <c r="M34148" s="154"/>
      <c r="N34148" s="157"/>
      <c r="O34148" s="157"/>
      <c r="P34148" s="152"/>
      <c r="Q34148" s="154"/>
      <c r="R34148" s="154"/>
      <c r="S34148" s="154"/>
      <c r="T34148" s="154"/>
      <c r="U34148" s="154"/>
      <c r="V34148" s="154"/>
      <c r="W34148" s="154"/>
      <c r="X34148" s="154"/>
      <c r="Y34148" s="154"/>
      <c r="Z34148" s="154"/>
      <c r="AA34148" s="154"/>
      <c r="AB34148" s="169"/>
      <c r="AC34148" s="154"/>
      <c r="AD34148" s="158"/>
      <c r="AE34148" s="154"/>
      <c r="AF34148" s="154"/>
      <c r="AG34148" s="154"/>
      <c r="AH34148" s="154"/>
    </row>
    <row r="34149" spans="1:34">
      <c r="A34149" s="154"/>
      <c r="B34149" s="154"/>
      <c r="C34149" s="154"/>
      <c r="D34149" s="154"/>
      <c r="E34149" s="154"/>
      <c r="F34149" s="154"/>
      <c r="G34149" s="155"/>
      <c r="H34149" s="155"/>
      <c r="I34149" s="154"/>
      <c r="J34149" s="156"/>
      <c r="K34149" s="154"/>
      <c r="L34149" s="168"/>
      <c r="M34149" s="154"/>
      <c r="N34149" s="157"/>
      <c r="O34149" s="157"/>
      <c r="P34149" s="152"/>
      <c r="Q34149" s="154"/>
      <c r="R34149" s="154"/>
      <c r="S34149" s="154"/>
      <c r="T34149" s="154"/>
      <c r="U34149" s="154"/>
      <c r="V34149" s="154"/>
      <c r="W34149" s="154"/>
      <c r="X34149" s="154"/>
      <c r="Y34149" s="154"/>
      <c r="Z34149" s="154"/>
      <c r="AA34149" s="154"/>
      <c r="AB34149" s="169"/>
      <c r="AC34149" s="154"/>
      <c r="AD34149" s="158"/>
      <c r="AE34149" s="154"/>
      <c r="AF34149" s="154"/>
      <c r="AG34149" s="154"/>
      <c r="AH34149" s="154"/>
    </row>
    <row r="34150" spans="1:34">
      <c r="A34150" s="154"/>
      <c r="B34150" s="154"/>
      <c r="C34150" s="154"/>
      <c r="D34150" s="154"/>
      <c r="E34150" s="154"/>
      <c r="F34150" s="154"/>
      <c r="G34150" s="155"/>
      <c r="H34150" s="155"/>
      <c r="I34150" s="154"/>
      <c r="J34150" s="156"/>
      <c r="K34150" s="154"/>
      <c r="L34150" s="168"/>
      <c r="M34150" s="154"/>
      <c r="N34150" s="157"/>
      <c r="O34150" s="157"/>
      <c r="P34150" s="152"/>
      <c r="Q34150" s="154"/>
      <c r="R34150" s="154"/>
      <c r="S34150" s="154"/>
      <c r="T34150" s="154"/>
      <c r="U34150" s="154"/>
      <c r="V34150" s="154"/>
      <c r="W34150" s="154"/>
      <c r="X34150" s="154"/>
      <c r="Y34150" s="154"/>
      <c r="Z34150" s="154"/>
      <c r="AA34150" s="154"/>
      <c r="AB34150" s="169"/>
      <c r="AC34150" s="154"/>
      <c r="AD34150" s="158"/>
      <c r="AE34150" s="154"/>
      <c r="AF34150" s="154"/>
      <c r="AG34150" s="154"/>
      <c r="AH34150" s="154"/>
    </row>
    <row r="34151" spans="1:34">
      <c r="A34151" s="154"/>
      <c r="B34151" s="154"/>
      <c r="C34151" s="154"/>
      <c r="D34151" s="154"/>
      <c r="E34151" s="154"/>
      <c r="F34151" s="154"/>
      <c r="G34151" s="155"/>
      <c r="H34151" s="155"/>
      <c r="I34151" s="154"/>
      <c r="J34151" s="156"/>
      <c r="K34151" s="154"/>
      <c r="L34151" s="168"/>
      <c r="M34151" s="154"/>
      <c r="N34151" s="157"/>
      <c r="O34151" s="157"/>
      <c r="P34151" s="152"/>
      <c r="Q34151" s="154"/>
      <c r="R34151" s="154"/>
      <c r="S34151" s="154"/>
      <c r="T34151" s="154"/>
      <c r="U34151" s="154"/>
      <c r="V34151" s="154"/>
      <c r="W34151" s="154"/>
      <c r="X34151" s="154"/>
      <c r="Y34151" s="154"/>
      <c r="Z34151" s="154"/>
      <c r="AA34151" s="154"/>
      <c r="AB34151" s="169"/>
      <c r="AC34151" s="154"/>
      <c r="AD34151" s="158"/>
      <c r="AE34151" s="154"/>
      <c r="AF34151" s="154"/>
      <c r="AG34151" s="154"/>
      <c r="AH34151" s="154"/>
    </row>
    <row r="34152" spans="1:34">
      <c r="A34152" s="154"/>
      <c r="B34152" s="154"/>
      <c r="C34152" s="154"/>
      <c r="D34152" s="154"/>
      <c r="E34152" s="154"/>
      <c r="F34152" s="154"/>
      <c r="G34152" s="155"/>
      <c r="H34152" s="155"/>
      <c r="I34152" s="154"/>
      <c r="J34152" s="156"/>
      <c r="K34152" s="154"/>
      <c r="L34152" s="168"/>
      <c r="M34152" s="154"/>
      <c r="N34152" s="157"/>
      <c r="O34152" s="157"/>
      <c r="P34152" s="152"/>
      <c r="Q34152" s="154"/>
      <c r="R34152" s="154"/>
      <c r="S34152" s="154"/>
      <c r="T34152" s="154"/>
      <c r="U34152" s="154"/>
      <c r="V34152" s="154"/>
      <c r="W34152" s="154"/>
      <c r="X34152" s="154"/>
      <c r="Y34152" s="154"/>
      <c r="Z34152" s="154"/>
      <c r="AA34152" s="154"/>
      <c r="AB34152" s="169"/>
      <c r="AC34152" s="154"/>
      <c r="AD34152" s="158"/>
      <c r="AE34152" s="154"/>
      <c r="AF34152" s="154"/>
      <c r="AG34152" s="154"/>
      <c r="AH34152" s="154"/>
    </row>
    <row r="34153" spans="1:34">
      <c r="A34153" s="154"/>
      <c r="B34153" s="154"/>
      <c r="C34153" s="154"/>
      <c r="D34153" s="154"/>
      <c r="E34153" s="154"/>
      <c r="F34153" s="154"/>
      <c r="G34153" s="155"/>
      <c r="H34153" s="155"/>
      <c r="I34153" s="154"/>
      <c r="J34153" s="156"/>
      <c r="K34153" s="154"/>
      <c r="L34153" s="168"/>
      <c r="M34153" s="154"/>
      <c r="N34153" s="157"/>
      <c r="O34153" s="157"/>
      <c r="P34153" s="152"/>
      <c r="Q34153" s="154"/>
      <c r="R34153" s="154"/>
      <c r="S34153" s="154"/>
      <c r="T34153" s="154"/>
      <c r="U34153" s="154"/>
      <c r="V34153" s="154"/>
      <c r="W34153" s="154"/>
      <c r="X34153" s="154"/>
      <c r="Y34153" s="154"/>
      <c r="Z34153" s="154"/>
      <c r="AA34153" s="154"/>
      <c r="AB34153" s="169"/>
      <c r="AC34153" s="154"/>
      <c r="AD34153" s="158"/>
      <c r="AE34153" s="154"/>
      <c r="AF34153" s="154"/>
      <c r="AG34153" s="154"/>
      <c r="AH34153" s="154"/>
    </row>
    <row r="34154" spans="1:34">
      <c r="A34154" s="154"/>
      <c r="B34154" s="154"/>
      <c r="C34154" s="154"/>
      <c r="D34154" s="154"/>
      <c r="E34154" s="154"/>
      <c r="F34154" s="154"/>
      <c r="G34154" s="155"/>
      <c r="H34154" s="155"/>
      <c r="I34154" s="154"/>
      <c r="J34154" s="156"/>
      <c r="K34154" s="154"/>
      <c r="L34154" s="168"/>
      <c r="M34154" s="154"/>
      <c r="N34154" s="157"/>
      <c r="O34154" s="157"/>
      <c r="P34154" s="152"/>
      <c r="Q34154" s="154"/>
      <c r="R34154" s="154"/>
      <c r="S34154" s="154"/>
      <c r="T34154" s="154"/>
      <c r="U34154" s="154"/>
      <c r="V34154" s="154"/>
      <c r="W34154" s="154"/>
      <c r="X34154" s="154"/>
      <c r="Y34154" s="154"/>
      <c r="Z34154" s="154"/>
      <c r="AA34154" s="154"/>
      <c r="AB34154" s="169"/>
      <c r="AC34154" s="154"/>
      <c r="AD34154" s="158"/>
      <c r="AE34154" s="154"/>
      <c r="AF34154" s="154"/>
      <c r="AG34154" s="154"/>
      <c r="AH34154" s="154"/>
    </row>
    <row r="34155" spans="1:34">
      <c r="A34155" s="154"/>
      <c r="B34155" s="154"/>
      <c r="C34155" s="154"/>
      <c r="D34155" s="154"/>
      <c r="E34155" s="154"/>
      <c r="F34155" s="154"/>
      <c r="G34155" s="155"/>
      <c r="H34155" s="155"/>
      <c r="I34155" s="154"/>
      <c r="J34155" s="156"/>
      <c r="K34155" s="154"/>
      <c r="L34155" s="168"/>
      <c r="M34155" s="154"/>
      <c r="N34155" s="157"/>
      <c r="O34155" s="157"/>
      <c r="P34155" s="152"/>
      <c r="Q34155" s="154"/>
      <c r="R34155" s="154"/>
      <c r="S34155" s="154"/>
      <c r="T34155" s="154"/>
      <c r="U34155" s="154"/>
      <c r="V34155" s="154"/>
      <c r="W34155" s="154"/>
      <c r="X34155" s="154"/>
      <c r="Y34155" s="154"/>
      <c r="Z34155" s="154"/>
      <c r="AA34155" s="154"/>
      <c r="AB34155" s="169"/>
      <c r="AC34155" s="154"/>
      <c r="AD34155" s="158"/>
      <c r="AE34155" s="154"/>
      <c r="AF34155" s="154"/>
      <c r="AG34155" s="154"/>
      <c r="AH34155" s="154"/>
    </row>
    <row r="34156" spans="1:34">
      <c r="A34156" s="154"/>
      <c r="B34156" s="154"/>
      <c r="C34156" s="154"/>
      <c r="D34156" s="154"/>
      <c r="E34156" s="154"/>
      <c r="F34156" s="154"/>
      <c r="G34156" s="155"/>
      <c r="H34156" s="155"/>
      <c r="I34156" s="154"/>
      <c r="J34156" s="156"/>
      <c r="K34156" s="154"/>
      <c r="L34156" s="168"/>
      <c r="M34156" s="154"/>
      <c r="N34156" s="157"/>
      <c r="O34156" s="157"/>
      <c r="P34156" s="152"/>
      <c r="Q34156" s="154"/>
      <c r="R34156" s="159"/>
      <c r="S34156" s="154"/>
      <c r="T34156" s="154"/>
      <c r="U34156" s="154"/>
      <c r="V34156" s="154"/>
      <c r="W34156" s="154"/>
      <c r="X34156" s="154"/>
      <c r="Y34156" s="154"/>
      <c r="Z34156" s="154"/>
      <c r="AA34156" s="154"/>
      <c r="AB34156" s="169"/>
      <c r="AC34156" s="154"/>
      <c r="AD34156" s="158"/>
      <c r="AE34156" s="154"/>
      <c r="AF34156" s="154"/>
      <c r="AG34156" s="154"/>
      <c r="AH34156" s="154"/>
    </row>
    <row r="34157" spans="1:34">
      <c r="A34157" s="154"/>
      <c r="B34157" s="154"/>
      <c r="C34157" s="154"/>
      <c r="D34157" s="154"/>
      <c r="E34157" s="154"/>
      <c r="F34157" s="154"/>
      <c r="G34157" s="155"/>
      <c r="H34157" s="155"/>
      <c r="I34157" s="154"/>
      <c r="J34157" s="156"/>
      <c r="K34157" s="154"/>
      <c r="L34157" s="168"/>
      <c r="M34157" s="154"/>
      <c r="N34157" s="157"/>
      <c r="O34157" s="157"/>
      <c r="P34157" s="152"/>
      <c r="Q34157" s="154"/>
      <c r="R34157" s="154"/>
      <c r="S34157" s="154"/>
      <c r="T34157" s="154"/>
      <c r="U34157" s="154"/>
      <c r="V34157" s="154"/>
      <c r="W34157" s="154"/>
      <c r="X34157" s="154"/>
      <c r="Y34157" s="154"/>
      <c r="Z34157" s="154"/>
      <c r="AA34157" s="154"/>
      <c r="AB34157" s="169"/>
      <c r="AC34157" s="154"/>
      <c r="AD34157" s="158"/>
      <c r="AE34157" s="154"/>
      <c r="AF34157" s="154"/>
      <c r="AG34157" s="154"/>
      <c r="AH34157" s="154"/>
    </row>
    <row r="34158" spans="1:34">
      <c r="A34158" s="154"/>
      <c r="B34158" s="154"/>
      <c r="C34158" s="154"/>
      <c r="D34158" s="154"/>
      <c r="E34158" s="154"/>
      <c r="F34158" s="154"/>
      <c r="G34158" s="155"/>
      <c r="H34158" s="155"/>
      <c r="I34158" s="154"/>
      <c r="J34158" s="156"/>
      <c r="K34158" s="154"/>
      <c r="L34158" s="168"/>
      <c r="M34158" s="154"/>
      <c r="N34158" s="157"/>
      <c r="O34158" s="157"/>
      <c r="P34158" s="152"/>
      <c r="Q34158" s="154"/>
      <c r="R34158" s="154"/>
      <c r="S34158" s="154"/>
      <c r="T34158" s="154"/>
      <c r="U34158" s="154"/>
      <c r="V34158" s="154"/>
      <c r="W34158" s="154"/>
      <c r="X34158" s="154"/>
      <c r="Y34158" s="154"/>
      <c r="Z34158" s="154"/>
      <c r="AA34158" s="154"/>
      <c r="AB34158" s="169"/>
      <c r="AC34158" s="154"/>
      <c r="AD34158" s="158"/>
      <c r="AE34158" s="154"/>
      <c r="AF34158" s="154"/>
      <c r="AG34158" s="154"/>
      <c r="AH34158" s="154"/>
    </row>
    <row r="34159" spans="1:34">
      <c r="A34159" s="154"/>
      <c r="B34159" s="154"/>
      <c r="C34159" s="154"/>
      <c r="D34159" s="154"/>
      <c r="E34159" s="154"/>
      <c r="F34159" s="154"/>
      <c r="G34159" s="155"/>
      <c r="H34159" s="155"/>
      <c r="I34159" s="154"/>
      <c r="J34159" s="156"/>
      <c r="K34159" s="154"/>
      <c r="L34159" s="168"/>
      <c r="M34159" s="154"/>
      <c r="N34159" s="157"/>
      <c r="O34159" s="157"/>
      <c r="P34159" s="152"/>
      <c r="Q34159" s="154"/>
      <c r="R34159" s="154"/>
      <c r="S34159" s="154"/>
      <c r="T34159" s="154"/>
      <c r="U34159" s="154"/>
      <c r="V34159" s="154"/>
      <c r="W34159" s="154"/>
      <c r="X34159" s="154"/>
      <c r="Y34159" s="154"/>
      <c r="Z34159" s="154"/>
      <c r="AA34159" s="154"/>
      <c r="AB34159" s="169"/>
      <c r="AC34159" s="154"/>
      <c r="AD34159" s="158"/>
      <c r="AE34159" s="154"/>
      <c r="AF34159" s="154"/>
      <c r="AG34159" s="154"/>
      <c r="AH34159" s="154"/>
    </row>
    <row r="34160" spans="1:34">
      <c r="A34160" s="154"/>
      <c r="B34160" s="154"/>
      <c r="C34160" s="154"/>
      <c r="D34160" s="154"/>
      <c r="E34160" s="154"/>
      <c r="F34160" s="154"/>
      <c r="G34160" s="155"/>
      <c r="H34160" s="155"/>
      <c r="I34160" s="154"/>
      <c r="J34160" s="156"/>
      <c r="K34160" s="154"/>
      <c r="L34160" s="168"/>
      <c r="M34160" s="154"/>
      <c r="N34160" s="157"/>
      <c r="O34160" s="157"/>
      <c r="P34160" s="152"/>
      <c r="Q34160" s="154"/>
      <c r="R34160" s="154"/>
      <c r="S34160" s="154"/>
      <c r="T34160" s="154"/>
      <c r="U34160" s="154"/>
      <c r="V34160" s="154"/>
      <c r="W34160" s="154"/>
      <c r="X34160" s="154"/>
      <c r="Y34160" s="154"/>
      <c r="Z34160" s="154"/>
      <c r="AA34160" s="154"/>
      <c r="AB34160" s="169"/>
      <c r="AC34160" s="154"/>
      <c r="AD34160" s="158"/>
      <c r="AE34160" s="154"/>
      <c r="AF34160" s="154"/>
      <c r="AG34160" s="154"/>
      <c r="AH34160" s="154"/>
    </row>
    <row r="34161" spans="1:34">
      <c r="A34161" s="154"/>
      <c r="B34161" s="154"/>
      <c r="C34161" s="154"/>
      <c r="D34161" s="154"/>
      <c r="E34161" s="154"/>
      <c r="F34161" s="154"/>
      <c r="G34161" s="155"/>
      <c r="H34161" s="155"/>
      <c r="I34161" s="154"/>
      <c r="J34161" s="156"/>
      <c r="K34161" s="154"/>
      <c r="L34161" s="168"/>
      <c r="M34161" s="154"/>
      <c r="N34161" s="157"/>
      <c r="O34161" s="157"/>
      <c r="P34161" s="152"/>
      <c r="Q34161" s="154"/>
      <c r="R34161" s="154"/>
      <c r="S34161" s="154"/>
      <c r="T34161" s="154"/>
      <c r="U34161" s="154"/>
      <c r="V34161" s="154"/>
      <c r="W34161" s="154"/>
      <c r="X34161" s="154"/>
      <c r="Y34161" s="154"/>
      <c r="Z34161" s="154"/>
      <c r="AA34161" s="154"/>
      <c r="AB34161" s="169"/>
      <c r="AC34161" s="154"/>
      <c r="AD34161" s="158"/>
      <c r="AE34161" s="154"/>
      <c r="AF34161" s="154"/>
      <c r="AG34161" s="154"/>
      <c r="AH34161" s="154"/>
    </row>
    <row r="34162" spans="1:34">
      <c r="A34162" s="154"/>
      <c r="B34162" s="154"/>
      <c r="C34162" s="154"/>
      <c r="D34162" s="154"/>
      <c r="E34162" s="154"/>
      <c r="F34162" s="154"/>
      <c r="G34162" s="155"/>
      <c r="H34162" s="155"/>
      <c r="I34162" s="154"/>
      <c r="J34162" s="156"/>
      <c r="K34162" s="154"/>
      <c r="L34162" s="168"/>
      <c r="M34162" s="154"/>
      <c r="N34162" s="157"/>
      <c r="O34162" s="157"/>
      <c r="P34162" s="152"/>
      <c r="Q34162" s="154"/>
      <c r="R34162" s="154"/>
      <c r="S34162" s="154"/>
      <c r="T34162" s="154"/>
      <c r="U34162" s="154"/>
      <c r="V34162" s="154"/>
      <c r="W34162" s="154"/>
      <c r="X34162" s="154"/>
      <c r="Y34162" s="154"/>
      <c r="Z34162" s="154"/>
      <c r="AA34162" s="154"/>
      <c r="AB34162" s="169"/>
      <c r="AC34162" s="154"/>
      <c r="AD34162" s="158"/>
      <c r="AE34162" s="154"/>
      <c r="AF34162" s="154"/>
      <c r="AG34162" s="154"/>
      <c r="AH34162" s="154"/>
    </row>
    <row r="34163" spans="1:34">
      <c r="A34163" s="154"/>
      <c r="B34163" s="154"/>
      <c r="C34163" s="154"/>
      <c r="D34163" s="154"/>
      <c r="E34163" s="154"/>
      <c r="F34163" s="154"/>
      <c r="G34163" s="155"/>
      <c r="H34163" s="155"/>
      <c r="I34163" s="154"/>
      <c r="J34163" s="156"/>
      <c r="K34163" s="154"/>
      <c r="L34163" s="168"/>
      <c r="M34163" s="154"/>
      <c r="N34163" s="157"/>
      <c r="O34163" s="157"/>
      <c r="P34163" s="152"/>
      <c r="Q34163" s="154"/>
      <c r="R34163" s="154"/>
      <c r="S34163" s="154"/>
      <c r="T34163" s="154"/>
      <c r="U34163" s="154"/>
      <c r="V34163" s="154"/>
      <c r="W34163" s="154"/>
      <c r="X34163" s="154"/>
      <c r="Y34163" s="154"/>
      <c r="Z34163" s="154"/>
      <c r="AA34163" s="154"/>
      <c r="AB34163" s="169"/>
      <c r="AC34163" s="154"/>
      <c r="AD34163" s="158"/>
      <c r="AE34163" s="154"/>
      <c r="AF34163" s="154"/>
      <c r="AG34163" s="154"/>
      <c r="AH34163" s="154"/>
    </row>
    <row r="34164" spans="1:34">
      <c r="A34164" s="154"/>
      <c r="B34164" s="154"/>
      <c r="C34164" s="154"/>
      <c r="D34164" s="154"/>
      <c r="E34164" s="154"/>
      <c r="F34164" s="154"/>
      <c r="G34164" s="155"/>
      <c r="H34164" s="155"/>
      <c r="I34164" s="154"/>
      <c r="J34164" s="156"/>
      <c r="K34164" s="154"/>
      <c r="L34164" s="168"/>
      <c r="M34164" s="154"/>
      <c r="N34164" s="157"/>
      <c r="O34164" s="157"/>
      <c r="P34164" s="152"/>
      <c r="Q34164" s="154"/>
      <c r="R34164" s="154"/>
      <c r="S34164" s="154"/>
      <c r="T34164" s="154"/>
      <c r="U34164" s="154"/>
      <c r="V34164" s="154"/>
      <c r="W34164" s="154"/>
      <c r="X34164" s="154"/>
      <c r="Y34164" s="154"/>
      <c r="Z34164" s="154"/>
      <c r="AA34164" s="154"/>
      <c r="AB34164" s="169"/>
      <c r="AC34164" s="154"/>
      <c r="AD34164" s="158"/>
      <c r="AE34164" s="154"/>
      <c r="AF34164" s="154"/>
      <c r="AG34164" s="154"/>
      <c r="AH34164" s="154"/>
    </row>
    <row r="34165" spans="1:34">
      <c r="A34165" s="154"/>
      <c r="B34165" s="154"/>
      <c r="C34165" s="154"/>
      <c r="D34165" s="154"/>
      <c r="E34165" s="154"/>
      <c r="F34165" s="154"/>
      <c r="G34165" s="155"/>
      <c r="H34165" s="155"/>
      <c r="I34165" s="154"/>
      <c r="J34165" s="156"/>
      <c r="K34165" s="154"/>
      <c r="L34165" s="168"/>
      <c r="M34165" s="154"/>
      <c r="N34165" s="157"/>
      <c r="O34165" s="157"/>
      <c r="P34165" s="152"/>
      <c r="Q34165" s="154"/>
      <c r="R34165" s="154"/>
      <c r="S34165" s="154"/>
      <c r="T34165" s="154"/>
      <c r="U34165" s="154"/>
      <c r="V34165" s="154"/>
      <c r="W34165" s="154"/>
      <c r="X34165" s="154"/>
      <c r="Y34165" s="154"/>
      <c r="Z34165" s="154"/>
      <c r="AA34165" s="154"/>
      <c r="AB34165" s="169"/>
      <c r="AC34165" s="154"/>
      <c r="AD34165" s="158"/>
      <c r="AE34165" s="154"/>
      <c r="AF34165" s="154"/>
      <c r="AG34165" s="154"/>
      <c r="AH34165" s="154"/>
    </row>
    <row r="34166" spans="1:34">
      <c r="A34166" s="154"/>
      <c r="B34166" s="154"/>
      <c r="C34166" s="154"/>
      <c r="D34166" s="154"/>
      <c r="E34166" s="154"/>
      <c r="F34166" s="154"/>
      <c r="G34166" s="155"/>
      <c r="H34166" s="155"/>
      <c r="I34166" s="154"/>
      <c r="J34166" s="156"/>
      <c r="K34166" s="154"/>
      <c r="L34166" s="168"/>
      <c r="M34166" s="154"/>
      <c r="N34166" s="157"/>
      <c r="O34166" s="157"/>
      <c r="P34166" s="152"/>
      <c r="Q34166" s="154"/>
      <c r="R34166" s="154"/>
      <c r="S34166" s="154"/>
      <c r="T34166" s="154"/>
      <c r="U34166" s="154"/>
      <c r="V34166" s="154"/>
      <c r="W34166" s="154"/>
      <c r="X34166" s="154"/>
      <c r="Y34166" s="154"/>
      <c r="Z34166" s="154"/>
      <c r="AA34166" s="154"/>
      <c r="AB34166" s="169"/>
      <c r="AC34166" s="154"/>
      <c r="AD34166" s="158"/>
      <c r="AE34166" s="154"/>
      <c r="AF34166" s="154"/>
      <c r="AG34166" s="154"/>
      <c r="AH34166" s="154"/>
    </row>
    <row r="34167" spans="1:34">
      <c r="A34167" s="154"/>
      <c r="B34167" s="154"/>
      <c r="C34167" s="154"/>
      <c r="D34167" s="154"/>
      <c r="E34167" s="154"/>
      <c r="F34167" s="154"/>
      <c r="G34167" s="155"/>
      <c r="H34167" s="155"/>
      <c r="I34167" s="154"/>
      <c r="J34167" s="156"/>
      <c r="K34167" s="154"/>
      <c r="L34167" s="168"/>
      <c r="M34167" s="154"/>
      <c r="N34167" s="157"/>
      <c r="O34167" s="157"/>
      <c r="P34167" s="152"/>
      <c r="Q34167" s="154"/>
      <c r="R34167" s="154"/>
      <c r="S34167" s="154"/>
      <c r="T34167" s="154"/>
      <c r="U34167" s="154"/>
      <c r="V34167" s="154"/>
      <c r="W34167" s="154"/>
      <c r="X34167" s="154"/>
      <c r="Y34167" s="154"/>
      <c r="Z34167" s="154"/>
      <c r="AA34167" s="154"/>
      <c r="AB34167" s="169"/>
      <c r="AC34167" s="154"/>
      <c r="AD34167" s="158"/>
      <c r="AE34167" s="154"/>
      <c r="AF34167" s="154"/>
      <c r="AG34167" s="154"/>
      <c r="AH34167" s="154"/>
    </row>
    <row r="34168" spans="1:34">
      <c r="A34168" s="154"/>
      <c r="B34168" s="154"/>
      <c r="C34168" s="154"/>
      <c r="D34168" s="154"/>
      <c r="E34168" s="154"/>
      <c r="F34168" s="154"/>
      <c r="G34168" s="155"/>
      <c r="H34168" s="155"/>
      <c r="I34168" s="154"/>
      <c r="J34168" s="156"/>
      <c r="K34168" s="154"/>
      <c r="L34168" s="168"/>
      <c r="M34168" s="154"/>
      <c r="N34168" s="157"/>
      <c r="O34168" s="157"/>
      <c r="P34168" s="152"/>
      <c r="Q34168" s="154"/>
      <c r="R34168" s="154"/>
      <c r="S34168" s="154"/>
      <c r="T34168" s="154"/>
      <c r="U34168" s="154"/>
      <c r="V34168" s="154"/>
      <c r="W34168" s="154"/>
      <c r="X34168" s="154"/>
      <c r="Y34168" s="154"/>
      <c r="Z34168" s="154"/>
      <c r="AA34168" s="154"/>
      <c r="AB34168" s="169"/>
      <c r="AC34168" s="154"/>
      <c r="AD34168" s="158"/>
      <c r="AE34168" s="154"/>
      <c r="AF34168" s="154"/>
      <c r="AG34168" s="154"/>
      <c r="AH34168" s="154"/>
    </row>
    <row r="34169" spans="1:34">
      <c r="A34169" s="154"/>
      <c r="B34169" s="154"/>
      <c r="C34169" s="154"/>
      <c r="D34169" s="154"/>
      <c r="E34169" s="154"/>
      <c r="F34169" s="154"/>
      <c r="G34169" s="155"/>
      <c r="H34169" s="155"/>
      <c r="I34169" s="154"/>
      <c r="J34169" s="156"/>
      <c r="K34169" s="154"/>
      <c r="L34169" s="168"/>
      <c r="M34169" s="154"/>
      <c r="N34169" s="157"/>
      <c r="O34169" s="157"/>
      <c r="P34169" s="152"/>
      <c r="Q34169" s="154"/>
      <c r="R34169" s="154"/>
      <c r="S34169" s="154"/>
      <c r="T34169" s="154"/>
      <c r="U34169" s="154"/>
      <c r="V34169" s="154"/>
      <c r="W34169" s="154"/>
      <c r="X34169" s="154"/>
      <c r="Y34169" s="154"/>
      <c r="Z34169" s="154"/>
      <c r="AA34169" s="154"/>
      <c r="AB34169" s="169"/>
      <c r="AC34169" s="154"/>
      <c r="AD34169" s="158"/>
      <c r="AE34169" s="154"/>
      <c r="AF34169" s="154"/>
      <c r="AG34169" s="154"/>
      <c r="AH34169" s="154"/>
    </row>
    <row r="34170" spans="1:34">
      <c r="A34170" s="154"/>
      <c r="B34170" s="154"/>
      <c r="C34170" s="154"/>
      <c r="D34170" s="154"/>
      <c r="E34170" s="154"/>
      <c r="F34170" s="154"/>
      <c r="G34170" s="155"/>
      <c r="H34170" s="155"/>
      <c r="I34170" s="154"/>
      <c r="J34170" s="156"/>
      <c r="K34170" s="154"/>
      <c r="L34170" s="168"/>
      <c r="M34170" s="154"/>
      <c r="N34170" s="157"/>
      <c r="O34170" s="157"/>
      <c r="P34170" s="152"/>
      <c r="Q34170" s="154"/>
      <c r="R34170" s="154"/>
      <c r="S34170" s="154"/>
      <c r="T34170" s="154"/>
      <c r="U34170" s="154"/>
      <c r="V34170" s="154"/>
      <c r="W34170" s="154"/>
      <c r="X34170" s="154"/>
      <c r="Y34170" s="154"/>
      <c r="Z34170" s="154"/>
      <c r="AA34170" s="154"/>
      <c r="AB34170" s="169"/>
      <c r="AC34170" s="154"/>
      <c r="AD34170" s="158"/>
      <c r="AE34170" s="154"/>
      <c r="AF34170" s="154"/>
      <c r="AG34170" s="154"/>
      <c r="AH34170" s="154"/>
    </row>
    <row r="34171" spans="1:34">
      <c r="A34171" s="154"/>
      <c r="B34171" s="154"/>
      <c r="C34171" s="154"/>
      <c r="D34171" s="154"/>
      <c r="E34171" s="154"/>
      <c r="F34171" s="154"/>
      <c r="G34171" s="155"/>
      <c r="H34171" s="155"/>
      <c r="I34171" s="154"/>
      <c r="J34171" s="156"/>
      <c r="K34171" s="154"/>
      <c r="L34171" s="168"/>
      <c r="M34171" s="154"/>
      <c r="N34171" s="157"/>
      <c r="O34171" s="157"/>
      <c r="P34171" s="152"/>
      <c r="Q34171" s="154"/>
      <c r="R34171" s="154"/>
      <c r="S34171" s="154"/>
      <c r="T34171" s="154"/>
      <c r="U34171" s="154"/>
      <c r="V34171" s="154"/>
      <c r="W34171" s="154"/>
      <c r="X34171" s="154"/>
      <c r="Y34171" s="154"/>
      <c r="Z34171" s="154"/>
      <c r="AA34171" s="154"/>
      <c r="AB34171" s="169"/>
      <c r="AC34171" s="154"/>
      <c r="AD34171" s="158"/>
      <c r="AE34171" s="154"/>
      <c r="AF34171" s="154"/>
      <c r="AG34171" s="154"/>
      <c r="AH34171" s="154"/>
    </row>
    <row r="34172" spans="1:34">
      <c r="A34172" s="154"/>
      <c r="B34172" s="154"/>
      <c r="C34172" s="154"/>
      <c r="D34172" s="154"/>
      <c r="E34172" s="154"/>
      <c r="F34172" s="154"/>
      <c r="G34172" s="155"/>
      <c r="H34172" s="155"/>
      <c r="I34172" s="154"/>
      <c r="J34172" s="156"/>
      <c r="K34172" s="154"/>
      <c r="L34172" s="168"/>
      <c r="M34172" s="154"/>
      <c r="N34172" s="157"/>
      <c r="O34172" s="157"/>
      <c r="P34172" s="152"/>
      <c r="Q34172" s="154"/>
      <c r="R34172" s="154"/>
      <c r="S34172" s="154"/>
      <c r="T34172" s="154"/>
      <c r="U34172" s="154"/>
      <c r="V34172" s="154"/>
      <c r="W34172" s="154"/>
      <c r="X34172" s="154"/>
      <c r="Y34172" s="154"/>
      <c r="Z34172" s="154"/>
      <c r="AA34172" s="154"/>
      <c r="AB34172" s="169"/>
      <c r="AC34172" s="154"/>
      <c r="AD34172" s="158"/>
      <c r="AE34172" s="154"/>
      <c r="AF34172" s="154"/>
      <c r="AG34172" s="154"/>
      <c r="AH34172" s="154"/>
    </row>
    <row r="34173" spans="1:34">
      <c r="A34173" s="154"/>
      <c r="B34173" s="154"/>
      <c r="C34173" s="154"/>
      <c r="D34173" s="154"/>
      <c r="E34173" s="154"/>
      <c r="F34173" s="154"/>
      <c r="G34173" s="155"/>
      <c r="H34173" s="155"/>
      <c r="I34173" s="154"/>
      <c r="J34173" s="156"/>
      <c r="K34173" s="154"/>
      <c r="L34173" s="168"/>
      <c r="M34173" s="154"/>
      <c r="N34173" s="157"/>
      <c r="O34173" s="157"/>
      <c r="P34173" s="152"/>
      <c r="Q34173" s="154"/>
      <c r="R34173" s="154"/>
      <c r="S34173" s="154"/>
      <c r="T34173" s="154"/>
      <c r="U34173" s="154"/>
      <c r="V34173" s="154"/>
      <c r="W34173" s="154"/>
      <c r="X34173" s="154"/>
      <c r="Y34173" s="154"/>
      <c r="Z34173" s="154"/>
      <c r="AA34173" s="154"/>
      <c r="AB34173" s="169"/>
      <c r="AC34173" s="154"/>
      <c r="AD34173" s="158"/>
      <c r="AE34173" s="154"/>
      <c r="AF34173" s="154"/>
      <c r="AG34173" s="154"/>
      <c r="AH34173" s="154"/>
    </row>
    <row r="34174" spans="1:34">
      <c r="A34174" s="154"/>
      <c r="B34174" s="154"/>
      <c r="C34174" s="154"/>
      <c r="D34174" s="154"/>
      <c r="E34174" s="154"/>
      <c r="F34174" s="154"/>
      <c r="G34174" s="155"/>
      <c r="H34174" s="155"/>
      <c r="I34174" s="154"/>
      <c r="J34174" s="156"/>
      <c r="K34174" s="154"/>
      <c r="L34174" s="168"/>
      <c r="M34174" s="154"/>
      <c r="N34174" s="157"/>
      <c r="O34174" s="157"/>
      <c r="P34174" s="152"/>
      <c r="Q34174" s="154"/>
      <c r="R34174" s="154"/>
      <c r="S34174" s="154"/>
      <c r="T34174" s="154"/>
      <c r="U34174" s="154"/>
      <c r="V34174" s="154"/>
      <c r="W34174" s="154"/>
      <c r="X34174" s="154"/>
      <c r="Y34174" s="154"/>
      <c r="Z34174" s="154"/>
      <c r="AA34174" s="154"/>
      <c r="AB34174" s="169"/>
      <c r="AC34174" s="154"/>
      <c r="AD34174" s="158"/>
      <c r="AE34174" s="154"/>
      <c r="AF34174" s="154"/>
      <c r="AG34174" s="154"/>
      <c r="AH34174" s="154"/>
    </row>
    <row r="34175" spans="1:34">
      <c r="A34175" s="154"/>
      <c r="B34175" s="154"/>
      <c r="C34175" s="154"/>
      <c r="D34175" s="154"/>
      <c r="E34175" s="154"/>
      <c r="F34175" s="154"/>
      <c r="G34175" s="155"/>
      <c r="H34175" s="155"/>
      <c r="I34175" s="154"/>
      <c r="J34175" s="156"/>
      <c r="K34175" s="154"/>
      <c r="L34175" s="168"/>
      <c r="M34175" s="154"/>
      <c r="N34175" s="157"/>
      <c r="O34175" s="157"/>
      <c r="P34175" s="152"/>
      <c r="Q34175" s="154"/>
      <c r="R34175" s="154"/>
      <c r="S34175" s="154"/>
      <c r="T34175" s="154"/>
      <c r="U34175" s="154"/>
      <c r="V34175" s="154"/>
      <c r="W34175" s="154"/>
      <c r="X34175" s="154"/>
      <c r="Y34175" s="154"/>
      <c r="Z34175" s="154"/>
      <c r="AA34175" s="154"/>
      <c r="AB34175" s="169"/>
      <c r="AC34175" s="154"/>
      <c r="AD34175" s="158"/>
      <c r="AE34175" s="154"/>
      <c r="AF34175" s="154"/>
      <c r="AG34175" s="154"/>
      <c r="AH34175" s="154"/>
    </row>
    <row r="34176" spans="1:34">
      <c r="A34176" s="154"/>
      <c r="B34176" s="154"/>
      <c r="C34176" s="154"/>
      <c r="D34176" s="154"/>
      <c r="E34176" s="154"/>
      <c r="F34176" s="154"/>
      <c r="G34176" s="155"/>
      <c r="H34176" s="155"/>
      <c r="I34176" s="154"/>
      <c r="J34176" s="156"/>
      <c r="K34176" s="154"/>
      <c r="L34176" s="168"/>
      <c r="M34176" s="154"/>
      <c r="N34176" s="157"/>
      <c r="O34176" s="157"/>
      <c r="P34176" s="152"/>
      <c r="Q34176" s="154"/>
      <c r="R34176" s="154"/>
      <c r="S34176" s="154"/>
      <c r="T34176" s="154"/>
      <c r="U34176" s="154"/>
      <c r="V34176" s="154"/>
      <c r="W34176" s="154"/>
      <c r="X34176" s="154"/>
      <c r="Y34176" s="154"/>
      <c r="Z34176" s="154"/>
      <c r="AA34176" s="154"/>
      <c r="AB34176" s="169"/>
      <c r="AC34176" s="154"/>
      <c r="AD34176" s="158"/>
      <c r="AE34176" s="154"/>
      <c r="AF34176" s="154"/>
      <c r="AG34176" s="154"/>
      <c r="AH34176" s="154"/>
    </row>
    <row r="34177" spans="1:34">
      <c r="A34177" s="154"/>
      <c r="B34177" s="154"/>
      <c r="C34177" s="154"/>
      <c r="D34177" s="154"/>
      <c r="E34177" s="154"/>
      <c r="F34177" s="154"/>
      <c r="G34177" s="155"/>
      <c r="H34177" s="155"/>
      <c r="I34177" s="154"/>
      <c r="J34177" s="156"/>
      <c r="K34177" s="154"/>
      <c r="L34177" s="168"/>
      <c r="M34177" s="154"/>
      <c r="N34177" s="157"/>
      <c r="O34177" s="157"/>
      <c r="P34177" s="152"/>
      <c r="Q34177" s="154"/>
      <c r="R34177" s="154"/>
      <c r="S34177" s="154"/>
      <c r="T34177" s="154"/>
      <c r="U34177" s="154"/>
      <c r="V34177" s="154"/>
      <c r="W34177" s="154"/>
      <c r="X34177" s="154"/>
      <c r="Y34177" s="154"/>
      <c r="Z34177" s="154"/>
      <c r="AA34177" s="154"/>
      <c r="AB34177" s="169"/>
      <c r="AC34177" s="154"/>
      <c r="AD34177" s="158"/>
      <c r="AE34177" s="154"/>
      <c r="AF34177" s="154"/>
      <c r="AG34177" s="154"/>
      <c r="AH34177" s="154"/>
    </row>
    <row r="34178" spans="1:34">
      <c r="A34178" s="154"/>
      <c r="B34178" s="154"/>
      <c r="C34178" s="154"/>
      <c r="D34178" s="154"/>
      <c r="E34178" s="154"/>
      <c r="F34178" s="154"/>
      <c r="G34178" s="155"/>
      <c r="H34178" s="155"/>
      <c r="I34178" s="154"/>
      <c r="J34178" s="156"/>
      <c r="K34178" s="154"/>
      <c r="L34178" s="168"/>
      <c r="M34178" s="154"/>
      <c r="N34178" s="157"/>
      <c r="O34178" s="157"/>
      <c r="P34178" s="152"/>
      <c r="Q34178" s="154"/>
      <c r="R34178" s="154"/>
      <c r="S34178" s="154"/>
      <c r="T34178" s="154"/>
      <c r="U34178" s="154"/>
      <c r="V34178" s="154"/>
      <c r="W34178" s="154"/>
      <c r="X34178" s="154"/>
      <c r="Y34178" s="154"/>
      <c r="Z34178" s="154"/>
      <c r="AA34178" s="154"/>
      <c r="AB34178" s="169"/>
      <c r="AC34178" s="154"/>
      <c r="AD34178" s="158"/>
      <c r="AE34178" s="154"/>
      <c r="AF34178" s="154"/>
      <c r="AG34178" s="154"/>
      <c r="AH34178" s="154"/>
    </row>
    <row r="34179" spans="1:34">
      <c r="A34179" s="154"/>
      <c r="B34179" s="154"/>
      <c r="C34179" s="154"/>
      <c r="D34179" s="154"/>
      <c r="E34179" s="154"/>
      <c r="F34179" s="154"/>
      <c r="G34179" s="155"/>
      <c r="H34179" s="155"/>
      <c r="I34179" s="154"/>
      <c r="J34179" s="156"/>
      <c r="K34179" s="154"/>
      <c r="L34179" s="168"/>
      <c r="M34179" s="154"/>
      <c r="N34179" s="157"/>
      <c r="O34179" s="157"/>
      <c r="P34179" s="152"/>
      <c r="Q34179" s="154"/>
      <c r="R34179" s="154"/>
      <c r="S34179" s="154"/>
      <c r="T34179" s="154"/>
      <c r="U34179" s="154"/>
      <c r="V34179" s="154"/>
      <c r="W34179" s="154"/>
      <c r="X34179" s="154"/>
      <c r="Y34179" s="154"/>
      <c r="Z34179" s="154"/>
      <c r="AA34179" s="154"/>
      <c r="AB34179" s="169"/>
      <c r="AC34179" s="154"/>
      <c r="AD34179" s="158"/>
      <c r="AE34179" s="154"/>
      <c r="AF34179" s="154"/>
      <c r="AG34179" s="154"/>
      <c r="AH34179" s="154"/>
    </row>
    <row r="34180" spans="1:34">
      <c r="A34180" s="154"/>
      <c r="B34180" s="154"/>
      <c r="C34180" s="154"/>
      <c r="D34180" s="154"/>
      <c r="E34180" s="154"/>
      <c r="F34180" s="154"/>
      <c r="G34180" s="155"/>
      <c r="H34180" s="155"/>
      <c r="I34180" s="154"/>
      <c r="J34180" s="156"/>
      <c r="K34180" s="154"/>
      <c r="L34180" s="168"/>
      <c r="M34180" s="154"/>
      <c r="N34180" s="157"/>
      <c r="O34180" s="157"/>
      <c r="P34180" s="152"/>
      <c r="Q34180" s="154"/>
      <c r="R34180" s="154"/>
      <c r="S34180" s="154"/>
      <c r="T34180" s="154"/>
      <c r="U34180" s="154"/>
      <c r="V34180" s="154"/>
      <c r="W34180" s="154"/>
      <c r="X34180" s="154"/>
      <c r="Y34180" s="154"/>
      <c r="Z34180" s="154"/>
      <c r="AA34180" s="154"/>
      <c r="AB34180" s="169"/>
      <c r="AC34180" s="154"/>
      <c r="AD34180" s="158"/>
      <c r="AE34180" s="154"/>
      <c r="AF34180" s="154"/>
      <c r="AG34180" s="154"/>
      <c r="AH34180" s="154"/>
    </row>
    <row r="34181" spans="1:34">
      <c r="A34181" s="154"/>
      <c r="B34181" s="154"/>
      <c r="C34181" s="154"/>
      <c r="D34181" s="154"/>
      <c r="E34181" s="154"/>
      <c r="F34181" s="154"/>
      <c r="G34181" s="155"/>
      <c r="H34181" s="155"/>
      <c r="I34181" s="154"/>
      <c r="J34181" s="156"/>
      <c r="K34181" s="154"/>
      <c r="L34181" s="168"/>
      <c r="M34181" s="154"/>
      <c r="N34181" s="157"/>
      <c r="O34181" s="157"/>
      <c r="P34181" s="152"/>
      <c r="Q34181" s="154"/>
      <c r="R34181" s="154"/>
      <c r="S34181" s="154"/>
      <c r="T34181" s="154"/>
      <c r="U34181" s="154"/>
      <c r="V34181" s="154"/>
      <c r="W34181" s="154"/>
      <c r="X34181" s="154"/>
      <c r="Y34181" s="154"/>
      <c r="Z34181" s="154"/>
      <c r="AA34181" s="154"/>
      <c r="AB34181" s="169"/>
      <c r="AC34181" s="154"/>
      <c r="AD34181" s="158"/>
      <c r="AE34181" s="154"/>
      <c r="AF34181" s="154"/>
      <c r="AG34181" s="154"/>
      <c r="AH34181" s="154"/>
    </row>
    <row r="34182" spans="1:34">
      <c r="A34182" s="154"/>
      <c r="B34182" s="154"/>
      <c r="C34182" s="154"/>
      <c r="D34182" s="154"/>
      <c r="E34182" s="154"/>
      <c r="F34182" s="154"/>
      <c r="G34182" s="155"/>
      <c r="H34182" s="155"/>
      <c r="I34182" s="154"/>
      <c r="J34182" s="156"/>
      <c r="K34182" s="154"/>
      <c r="L34182" s="168"/>
      <c r="M34182" s="154"/>
      <c r="N34182" s="157"/>
      <c r="O34182" s="157"/>
      <c r="P34182" s="152"/>
      <c r="Q34182" s="154"/>
      <c r="R34182" s="154"/>
      <c r="S34182" s="154"/>
      <c r="T34182" s="154"/>
      <c r="U34182" s="154"/>
      <c r="V34182" s="154"/>
      <c r="W34182" s="154"/>
      <c r="X34182" s="154"/>
      <c r="Y34182" s="154"/>
      <c r="Z34182" s="154"/>
      <c r="AA34182" s="154"/>
      <c r="AB34182" s="169"/>
      <c r="AC34182" s="154"/>
      <c r="AD34182" s="158"/>
      <c r="AE34182" s="154"/>
      <c r="AF34182" s="154"/>
      <c r="AG34182" s="154"/>
      <c r="AH34182" s="154"/>
    </row>
    <row r="34183" spans="1:34">
      <c r="A34183" s="154"/>
      <c r="B34183" s="154"/>
      <c r="C34183" s="154"/>
      <c r="D34183" s="154"/>
      <c r="E34183" s="154"/>
      <c r="F34183" s="154"/>
      <c r="G34183" s="155"/>
      <c r="H34183" s="155"/>
      <c r="I34183" s="154"/>
      <c r="J34183" s="156"/>
      <c r="K34183" s="154"/>
      <c r="L34183" s="168"/>
      <c r="M34183" s="154"/>
      <c r="N34183" s="157"/>
      <c r="O34183" s="157"/>
      <c r="P34183" s="152"/>
      <c r="Q34183" s="154"/>
      <c r="R34183" s="154"/>
      <c r="S34183" s="154"/>
      <c r="T34183" s="154"/>
      <c r="U34183" s="154"/>
      <c r="V34183" s="154"/>
      <c r="W34183" s="154"/>
      <c r="X34183" s="154"/>
      <c r="Y34183" s="154"/>
      <c r="Z34183" s="154"/>
      <c r="AA34183" s="154"/>
      <c r="AB34183" s="169"/>
      <c r="AC34183" s="154"/>
      <c r="AD34183" s="158"/>
      <c r="AE34183" s="154"/>
      <c r="AF34183" s="154"/>
      <c r="AG34183" s="154"/>
      <c r="AH34183" s="154"/>
    </row>
    <row r="34184" spans="1:34">
      <c r="A34184" s="154"/>
      <c r="B34184" s="154"/>
      <c r="C34184" s="154"/>
      <c r="D34184" s="154"/>
      <c r="E34184" s="154"/>
      <c r="F34184" s="154"/>
      <c r="G34184" s="155"/>
      <c r="H34184" s="155"/>
      <c r="I34184" s="154"/>
      <c r="J34184" s="156"/>
      <c r="K34184" s="154"/>
      <c r="L34184" s="168"/>
      <c r="M34184" s="154"/>
      <c r="N34184" s="157"/>
      <c r="O34184" s="157"/>
      <c r="P34184" s="152"/>
      <c r="Q34184" s="154"/>
      <c r="R34184" s="154"/>
      <c r="S34184" s="154"/>
      <c r="T34184" s="154"/>
      <c r="U34184" s="154"/>
      <c r="V34184" s="154"/>
      <c r="W34184" s="154"/>
      <c r="X34184" s="154"/>
      <c r="Y34184" s="154"/>
      <c r="Z34184" s="154"/>
      <c r="AA34184" s="154"/>
      <c r="AB34184" s="169"/>
      <c r="AC34184" s="154"/>
      <c r="AD34184" s="158"/>
      <c r="AE34184" s="154"/>
      <c r="AF34184" s="154"/>
      <c r="AG34184" s="154"/>
      <c r="AH34184" s="154"/>
    </row>
    <row r="34185" spans="1:34">
      <c r="A34185" s="154"/>
      <c r="B34185" s="154"/>
      <c r="C34185" s="154"/>
      <c r="D34185" s="154"/>
      <c r="E34185" s="154"/>
      <c r="F34185" s="154"/>
      <c r="G34185" s="155"/>
      <c r="H34185" s="155"/>
      <c r="I34185" s="154"/>
      <c r="J34185" s="156"/>
      <c r="K34185" s="154"/>
      <c r="L34185" s="168"/>
      <c r="M34185" s="154"/>
      <c r="N34185" s="157"/>
      <c r="O34185" s="157"/>
      <c r="P34185" s="152"/>
      <c r="Q34185" s="154"/>
      <c r="R34185" s="154"/>
      <c r="S34185" s="154"/>
      <c r="T34185" s="154"/>
      <c r="U34185" s="154"/>
      <c r="V34185" s="154"/>
      <c r="W34185" s="154"/>
      <c r="X34185" s="154"/>
      <c r="Y34185" s="154"/>
      <c r="Z34185" s="154"/>
      <c r="AA34185" s="154"/>
      <c r="AB34185" s="169"/>
      <c r="AC34185" s="154"/>
      <c r="AD34185" s="158"/>
      <c r="AE34185" s="154"/>
      <c r="AF34185" s="154"/>
      <c r="AG34185" s="154"/>
      <c r="AH34185" s="154"/>
    </row>
    <row r="34186" spans="1:34">
      <c r="A34186" s="154"/>
      <c r="B34186" s="154"/>
      <c r="C34186" s="154"/>
      <c r="D34186" s="154"/>
      <c r="E34186" s="154"/>
      <c r="F34186" s="154"/>
      <c r="G34186" s="155"/>
      <c r="H34186" s="155"/>
      <c r="I34186" s="154"/>
      <c r="J34186" s="156"/>
      <c r="K34186" s="154"/>
      <c r="L34186" s="168"/>
      <c r="M34186" s="154"/>
      <c r="N34186" s="157"/>
      <c r="O34186" s="157"/>
      <c r="P34186" s="152"/>
      <c r="Q34186" s="154"/>
      <c r="R34186" s="154"/>
      <c r="S34186" s="154"/>
      <c r="T34186" s="154"/>
      <c r="U34186" s="154"/>
      <c r="V34186" s="154"/>
      <c r="W34186" s="154"/>
      <c r="X34186" s="154"/>
      <c r="Y34186" s="154"/>
      <c r="Z34186" s="154"/>
      <c r="AA34186" s="154"/>
      <c r="AB34186" s="169"/>
      <c r="AC34186" s="154"/>
      <c r="AD34186" s="158"/>
      <c r="AE34186" s="154"/>
      <c r="AF34186" s="154"/>
      <c r="AG34186" s="154"/>
      <c r="AH34186" s="154"/>
    </row>
    <row r="34187" spans="1:34">
      <c r="A34187" s="154"/>
      <c r="B34187" s="154"/>
      <c r="C34187" s="154"/>
      <c r="D34187" s="154"/>
      <c r="E34187" s="154"/>
      <c r="F34187" s="154"/>
      <c r="G34187" s="155"/>
      <c r="H34187" s="155"/>
      <c r="I34187" s="154"/>
      <c r="J34187" s="156"/>
      <c r="K34187" s="154"/>
      <c r="L34187" s="168"/>
      <c r="M34187" s="154"/>
      <c r="N34187" s="157"/>
      <c r="O34187" s="157"/>
      <c r="P34187" s="152"/>
      <c r="Q34187" s="154"/>
      <c r="R34187" s="154"/>
      <c r="S34187" s="154"/>
      <c r="T34187" s="154"/>
      <c r="U34187" s="154"/>
      <c r="V34187" s="154"/>
      <c r="W34187" s="154"/>
      <c r="X34187" s="154"/>
      <c r="Y34187" s="154"/>
      <c r="Z34187" s="154"/>
      <c r="AA34187" s="154"/>
      <c r="AB34187" s="169"/>
      <c r="AC34187" s="154"/>
      <c r="AD34187" s="158"/>
      <c r="AE34187" s="154"/>
      <c r="AF34187" s="154"/>
      <c r="AG34187" s="154"/>
      <c r="AH34187" s="154"/>
    </row>
    <row r="34188" spans="1:34">
      <c r="A34188" s="154"/>
      <c r="B34188" s="154"/>
      <c r="C34188" s="154"/>
      <c r="D34188" s="154"/>
      <c r="E34188" s="154"/>
      <c r="F34188" s="154"/>
      <c r="G34188" s="155"/>
      <c r="H34188" s="155"/>
      <c r="I34188" s="154"/>
      <c r="J34188" s="156"/>
      <c r="K34188" s="154"/>
      <c r="L34188" s="168"/>
      <c r="M34188" s="154"/>
      <c r="N34188" s="157"/>
      <c r="O34188" s="157"/>
      <c r="P34188" s="152"/>
      <c r="Q34188" s="154"/>
      <c r="R34188" s="154"/>
      <c r="S34188" s="154"/>
      <c r="T34188" s="154"/>
      <c r="U34188" s="154"/>
      <c r="V34188" s="154"/>
      <c r="W34188" s="154"/>
      <c r="X34188" s="154"/>
      <c r="Y34188" s="154"/>
      <c r="Z34188" s="154"/>
      <c r="AA34188" s="154"/>
      <c r="AB34188" s="169"/>
      <c r="AC34188" s="154"/>
      <c r="AD34188" s="158"/>
      <c r="AE34188" s="154"/>
      <c r="AF34188" s="154"/>
      <c r="AG34188" s="154"/>
      <c r="AH34188" s="154"/>
    </row>
    <row r="34189" spans="1:34">
      <c r="A34189" s="154"/>
      <c r="B34189" s="154"/>
      <c r="C34189" s="154"/>
      <c r="D34189" s="154"/>
      <c r="E34189" s="154"/>
      <c r="F34189" s="154"/>
      <c r="G34189" s="155"/>
      <c r="H34189" s="155"/>
      <c r="I34189" s="154"/>
      <c r="J34189" s="156"/>
      <c r="K34189" s="154"/>
      <c r="L34189" s="168"/>
      <c r="M34189" s="154"/>
      <c r="N34189" s="157"/>
      <c r="O34189" s="157"/>
      <c r="P34189" s="152"/>
      <c r="Q34189" s="154"/>
      <c r="R34189" s="154"/>
      <c r="S34189" s="154"/>
      <c r="T34189" s="154"/>
      <c r="U34189" s="154"/>
      <c r="V34189" s="154"/>
      <c r="W34189" s="154"/>
      <c r="X34189" s="154"/>
      <c r="Y34189" s="154"/>
      <c r="Z34189" s="154"/>
      <c r="AA34189" s="154"/>
      <c r="AB34189" s="169"/>
      <c r="AC34189" s="154"/>
      <c r="AD34189" s="158"/>
      <c r="AE34189" s="154"/>
      <c r="AF34189" s="154"/>
      <c r="AG34189" s="154"/>
      <c r="AH34189" s="154"/>
    </row>
    <row r="34190" spans="1:34">
      <c r="A34190" s="154"/>
      <c r="B34190" s="154"/>
      <c r="C34190" s="154"/>
      <c r="D34190" s="154"/>
      <c r="E34190" s="154"/>
      <c r="F34190" s="154"/>
      <c r="G34190" s="155"/>
      <c r="H34190" s="155"/>
      <c r="I34190" s="154"/>
      <c r="J34190" s="156"/>
      <c r="K34190" s="154"/>
      <c r="L34190" s="168"/>
      <c r="M34190" s="154"/>
      <c r="N34190" s="157"/>
      <c r="O34190" s="157"/>
      <c r="P34190" s="152"/>
      <c r="Q34190" s="154"/>
      <c r="R34190" s="154"/>
      <c r="S34190" s="154"/>
      <c r="T34190" s="154"/>
      <c r="U34190" s="154"/>
      <c r="V34190" s="154"/>
      <c r="W34190" s="154"/>
      <c r="X34190" s="154"/>
      <c r="Y34190" s="154"/>
      <c r="Z34190" s="154"/>
      <c r="AA34190" s="154"/>
      <c r="AB34190" s="169"/>
      <c r="AC34190" s="154"/>
      <c r="AD34190" s="158"/>
      <c r="AE34190" s="154"/>
      <c r="AF34190" s="154"/>
      <c r="AG34190" s="154"/>
      <c r="AH34190" s="154"/>
    </row>
    <row r="34191" spans="1:34">
      <c r="A34191" s="154"/>
      <c r="B34191" s="154"/>
      <c r="C34191" s="154"/>
      <c r="D34191" s="154"/>
      <c r="E34191" s="154"/>
      <c r="F34191" s="154"/>
      <c r="G34191" s="155"/>
      <c r="H34191" s="155"/>
      <c r="I34191" s="154"/>
      <c r="J34191" s="156"/>
      <c r="K34191" s="154"/>
      <c r="L34191" s="168"/>
      <c r="M34191" s="154"/>
      <c r="N34191" s="157"/>
      <c r="O34191" s="157"/>
      <c r="P34191" s="152"/>
      <c r="Q34191" s="154"/>
      <c r="R34191" s="154"/>
      <c r="S34191" s="154"/>
      <c r="T34191" s="154"/>
      <c r="U34191" s="154"/>
      <c r="V34191" s="154"/>
      <c r="W34191" s="154"/>
      <c r="X34191" s="154"/>
      <c r="Y34191" s="154"/>
      <c r="Z34191" s="154"/>
      <c r="AA34191" s="154"/>
      <c r="AB34191" s="169"/>
      <c r="AC34191" s="154"/>
      <c r="AD34191" s="158"/>
      <c r="AE34191" s="154"/>
      <c r="AF34191" s="154"/>
      <c r="AG34191" s="154"/>
      <c r="AH34191" s="154"/>
    </row>
    <row r="34192" spans="1:34">
      <c r="A34192" s="154"/>
      <c r="B34192" s="154"/>
      <c r="C34192" s="154"/>
      <c r="D34192" s="154"/>
      <c r="E34192" s="154"/>
      <c r="F34192" s="154"/>
      <c r="G34192" s="155"/>
      <c r="H34192" s="155"/>
      <c r="I34192" s="154"/>
      <c r="J34192" s="156"/>
      <c r="K34192" s="154"/>
      <c r="L34192" s="168"/>
      <c r="M34192" s="154"/>
      <c r="N34192" s="157"/>
      <c r="O34192" s="157"/>
      <c r="P34192" s="152"/>
      <c r="Q34192" s="154"/>
      <c r="R34192" s="154"/>
      <c r="S34192" s="154"/>
      <c r="T34192" s="154"/>
      <c r="U34192" s="154"/>
      <c r="V34192" s="154"/>
      <c r="W34192" s="154"/>
      <c r="X34192" s="154"/>
      <c r="Y34192" s="154"/>
      <c r="Z34192" s="154"/>
      <c r="AA34192" s="154"/>
      <c r="AB34192" s="169"/>
      <c r="AC34192" s="154"/>
      <c r="AD34192" s="158"/>
      <c r="AE34192" s="154"/>
      <c r="AF34192" s="154"/>
      <c r="AG34192" s="154"/>
      <c r="AH34192" s="154"/>
    </row>
    <row r="34193" spans="1:34">
      <c r="A34193" s="154"/>
      <c r="B34193" s="154"/>
      <c r="C34193" s="154"/>
      <c r="D34193" s="154"/>
      <c r="E34193" s="154"/>
      <c r="F34193" s="154"/>
      <c r="G34193" s="155"/>
      <c r="H34193" s="155"/>
      <c r="I34193" s="154"/>
      <c r="J34193" s="156"/>
      <c r="K34193" s="154"/>
      <c r="L34193" s="168"/>
      <c r="M34193" s="154"/>
      <c r="N34193" s="157"/>
      <c r="O34193" s="157"/>
      <c r="P34193" s="152"/>
      <c r="Q34193" s="154"/>
      <c r="R34193" s="154"/>
      <c r="S34193" s="154"/>
      <c r="T34193" s="154"/>
      <c r="U34193" s="154"/>
      <c r="V34193" s="154"/>
      <c r="W34193" s="154"/>
      <c r="X34193" s="154"/>
      <c r="Y34193" s="154"/>
      <c r="Z34193" s="154"/>
      <c r="AA34193" s="154"/>
      <c r="AB34193" s="169"/>
      <c r="AC34193" s="154"/>
      <c r="AD34193" s="158"/>
      <c r="AE34193" s="154"/>
      <c r="AF34193" s="154"/>
      <c r="AG34193" s="154"/>
      <c r="AH34193" s="154"/>
    </row>
    <row r="34194" spans="1:34">
      <c r="A34194" s="154"/>
      <c r="B34194" s="154"/>
      <c r="C34194" s="154"/>
      <c r="D34194" s="154"/>
      <c r="E34194" s="154"/>
      <c r="F34194" s="154"/>
      <c r="G34194" s="155"/>
      <c r="H34194" s="155"/>
      <c r="I34194" s="154"/>
      <c r="J34194" s="156"/>
      <c r="K34194" s="154"/>
      <c r="L34194" s="168"/>
      <c r="M34194" s="154"/>
      <c r="N34194" s="157"/>
      <c r="O34194" s="157"/>
      <c r="P34194" s="152"/>
      <c r="Q34194" s="154"/>
      <c r="R34194" s="154"/>
      <c r="S34194" s="154"/>
      <c r="T34194" s="154"/>
      <c r="U34194" s="154"/>
      <c r="V34194" s="154"/>
      <c r="W34194" s="154"/>
      <c r="X34194" s="154"/>
      <c r="Y34194" s="154"/>
      <c r="Z34194" s="154"/>
      <c r="AA34194" s="154"/>
      <c r="AB34194" s="169"/>
      <c r="AC34194" s="154"/>
      <c r="AD34194" s="158"/>
      <c r="AE34194" s="154"/>
      <c r="AF34194" s="154"/>
      <c r="AG34194" s="154"/>
      <c r="AH34194" s="154"/>
    </row>
    <row r="34195" spans="1:34">
      <c r="A34195" s="154"/>
      <c r="B34195" s="154"/>
      <c r="C34195" s="154"/>
      <c r="D34195" s="154"/>
      <c r="E34195" s="154"/>
      <c r="F34195" s="154"/>
      <c r="G34195" s="155"/>
      <c r="H34195" s="155"/>
      <c r="I34195" s="154"/>
      <c r="J34195" s="156"/>
      <c r="K34195" s="154"/>
      <c r="L34195" s="168"/>
      <c r="M34195" s="154"/>
      <c r="N34195" s="157"/>
      <c r="O34195" s="157"/>
      <c r="P34195" s="152"/>
      <c r="Q34195" s="154"/>
      <c r="R34195" s="154"/>
      <c r="S34195" s="154"/>
      <c r="T34195" s="154"/>
      <c r="U34195" s="154"/>
      <c r="V34195" s="154"/>
      <c r="W34195" s="154"/>
      <c r="X34195" s="154"/>
      <c r="Y34195" s="154"/>
      <c r="Z34195" s="154"/>
      <c r="AA34195" s="154"/>
      <c r="AB34195" s="169"/>
      <c r="AC34195" s="154"/>
      <c r="AD34195" s="158"/>
      <c r="AE34195" s="154"/>
      <c r="AF34195" s="154"/>
      <c r="AG34195" s="154"/>
      <c r="AH34195" s="154"/>
    </row>
    <row r="34196" spans="1:34">
      <c r="A34196" s="154"/>
      <c r="B34196" s="154"/>
      <c r="C34196" s="154"/>
      <c r="D34196" s="154"/>
      <c r="E34196" s="154"/>
      <c r="F34196" s="154"/>
      <c r="G34196" s="155"/>
      <c r="H34196" s="155"/>
      <c r="I34196" s="154"/>
      <c r="J34196" s="156"/>
      <c r="K34196" s="154"/>
      <c r="L34196" s="168"/>
      <c r="M34196" s="154"/>
      <c r="N34196" s="157"/>
      <c r="O34196" s="157"/>
      <c r="P34196" s="152"/>
      <c r="Q34196" s="154"/>
      <c r="R34196" s="154"/>
      <c r="S34196" s="154"/>
      <c r="T34196" s="154"/>
      <c r="U34196" s="154"/>
      <c r="V34196" s="154"/>
      <c r="W34196" s="154"/>
      <c r="X34196" s="154"/>
      <c r="Y34196" s="154"/>
      <c r="Z34196" s="154"/>
      <c r="AA34196" s="154"/>
      <c r="AB34196" s="169"/>
      <c r="AC34196" s="154"/>
      <c r="AD34196" s="158"/>
      <c r="AE34196" s="154"/>
      <c r="AF34196" s="154"/>
      <c r="AG34196" s="154"/>
      <c r="AH34196" s="154"/>
    </row>
    <row r="34197" spans="1:34">
      <c r="A34197" s="154"/>
      <c r="B34197" s="154"/>
      <c r="C34197" s="154"/>
      <c r="D34197" s="154"/>
      <c r="E34197" s="154"/>
      <c r="F34197" s="154"/>
      <c r="G34197" s="155"/>
      <c r="H34197" s="155"/>
      <c r="I34197" s="154"/>
      <c r="J34197" s="156"/>
      <c r="K34197" s="154"/>
      <c r="L34197" s="168"/>
      <c r="M34197" s="154"/>
      <c r="N34197" s="157"/>
      <c r="O34197" s="157"/>
      <c r="P34197" s="152"/>
      <c r="Q34197" s="154"/>
      <c r="R34197" s="154"/>
      <c r="S34197" s="154"/>
      <c r="T34197" s="154"/>
      <c r="U34197" s="154"/>
      <c r="V34197" s="154"/>
      <c r="W34197" s="154"/>
      <c r="X34197" s="154"/>
      <c r="Y34197" s="154"/>
      <c r="Z34197" s="154"/>
      <c r="AA34197" s="154"/>
      <c r="AB34197" s="169"/>
      <c r="AC34197" s="154"/>
      <c r="AD34197" s="158"/>
      <c r="AE34197" s="154"/>
      <c r="AF34197" s="154"/>
      <c r="AG34197" s="154"/>
      <c r="AH34197" s="154"/>
    </row>
    <row r="34198" spans="1:34">
      <c r="A34198" s="154"/>
      <c r="B34198" s="154"/>
      <c r="C34198" s="154"/>
      <c r="D34198" s="154"/>
      <c r="E34198" s="154"/>
      <c r="F34198" s="154"/>
      <c r="G34198" s="155"/>
      <c r="H34198" s="155"/>
      <c r="I34198" s="154"/>
      <c r="J34198" s="156"/>
      <c r="K34198" s="154"/>
      <c r="L34198" s="168"/>
      <c r="M34198" s="154"/>
      <c r="N34198" s="157"/>
      <c r="O34198" s="157"/>
      <c r="P34198" s="152"/>
      <c r="Q34198" s="154"/>
      <c r="R34198" s="154"/>
      <c r="S34198" s="154"/>
      <c r="T34198" s="154"/>
      <c r="U34198" s="154"/>
      <c r="V34198" s="154"/>
      <c r="W34198" s="154"/>
      <c r="X34198" s="154"/>
      <c r="Y34198" s="154"/>
      <c r="Z34198" s="154"/>
      <c r="AA34198" s="154"/>
      <c r="AB34198" s="169"/>
      <c r="AC34198" s="154"/>
      <c r="AD34198" s="158"/>
      <c r="AE34198" s="154"/>
      <c r="AF34198" s="154"/>
      <c r="AG34198" s="154"/>
      <c r="AH34198" s="154"/>
    </row>
    <row r="34199" spans="1:34">
      <c r="A34199" s="154"/>
      <c r="B34199" s="154"/>
      <c r="C34199" s="154"/>
      <c r="D34199" s="154"/>
      <c r="E34199" s="154"/>
      <c r="F34199" s="154"/>
      <c r="G34199" s="155"/>
      <c r="H34199" s="155"/>
      <c r="I34199" s="154"/>
      <c r="J34199" s="156"/>
      <c r="K34199" s="154"/>
      <c r="L34199" s="168"/>
      <c r="M34199" s="154"/>
      <c r="N34199" s="157"/>
      <c r="O34199" s="157"/>
      <c r="P34199" s="152"/>
      <c r="Q34199" s="154"/>
      <c r="R34199" s="154"/>
      <c r="S34199" s="154"/>
      <c r="T34199" s="154"/>
      <c r="U34199" s="154"/>
      <c r="V34199" s="154"/>
      <c r="W34199" s="154"/>
      <c r="X34199" s="154"/>
      <c r="Y34199" s="154"/>
      <c r="Z34199" s="154"/>
      <c r="AA34199" s="154"/>
      <c r="AB34199" s="169"/>
      <c r="AC34199" s="154"/>
      <c r="AD34199" s="158"/>
      <c r="AE34199" s="154"/>
      <c r="AF34199" s="154"/>
      <c r="AG34199" s="154"/>
      <c r="AH34199" s="154"/>
    </row>
    <row r="34200" spans="1:34">
      <c r="A34200" s="154"/>
      <c r="B34200" s="154"/>
      <c r="C34200" s="154"/>
      <c r="D34200" s="154"/>
      <c r="E34200" s="154"/>
      <c r="F34200" s="154"/>
      <c r="G34200" s="155"/>
      <c r="H34200" s="155"/>
      <c r="I34200" s="154"/>
      <c r="J34200" s="156"/>
      <c r="K34200" s="154"/>
      <c r="L34200" s="168"/>
      <c r="M34200" s="154"/>
      <c r="N34200" s="157"/>
      <c r="O34200" s="157"/>
      <c r="P34200" s="152"/>
      <c r="Q34200" s="154"/>
      <c r="R34200" s="154"/>
      <c r="S34200" s="154"/>
      <c r="T34200" s="154"/>
      <c r="U34200" s="154"/>
      <c r="V34200" s="154"/>
      <c r="W34200" s="154"/>
      <c r="X34200" s="154"/>
      <c r="Y34200" s="154"/>
      <c r="Z34200" s="154"/>
      <c r="AA34200" s="154"/>
      <c r="AB34200" s="169"/>
      <c r="AC34200" s="154"/>
      <c r="AD34200" s="158"/>
      <c r="AE34200" s="154"/>
      <c r="AF34200" s="154"/>
      <c r="AG34200" s="154"/>
      <c r="AH34200" s="154"/>
    </row>
    <row r="34201" spans="1:34">
      <c r="A34201" s="154"/>
      <c r="B34201" s="154"/>
      <c r="C34201" s="154"/>
      <c r="D34201" s="154"/>
      <c r="E34201" s="154"/>
      <c r="F34201" s="154"/>
      <c r="G34201" s="155"/>
      <c r="H34201" s="155"/>
      <c r="I34201" s="154"/>
      <c r="J34201" s="156"/>
      <c r="K34201" s="154"/>
      <c r="L34201" s="168"/>
      <c r="M34201" s="154"/>
      <c r="N34201" s="157"/>
      <c r="O34201" s="157"/>
      <c r="P34201" s="152"/>
      <c r="Q34201" s="154"/>
      <c r="R34201" s="154"/>
      <c r="S34201" s="154"/>
      <c r="T34201" s="154"/>
      <c r="U34201" s="154"/>
      <c r="V34201" s="154"/>
      <c r="W34201" s="154"/>
      <c r="X34201" s="154"/>
      <c r="Y34201" s="154"/>
      <c r="Z34201" s="154"/>
      <c r="AA34201" s="154"/>
      <c r="AB34201" s="169"/>
      <c r="AC34201" s="154"/>
      <c r="AD34201" s="158"/>
      <c r="AE34201" s="154"/>
      <c r="AF34201" s="154"/>
      <c r="AG34201" s="154"/>
      <c r="AH34201" s="154"/>
    </row>
    <row r="34202" spans="1:34">
      <c r="A34202" s="154"/>
      <c r="B34202" s="154"/>
      <c r="C34202" s="154"/>
      <c r="D34202" s="154"/>
      <c r="E34202" s="159"/>
      <c r="F34202" s="154"/>
      <c r="G34202" s="155"/>
      <c r="H34202" s="155"/>
      <c r="I34202" s="154"/>
      <c r="J34202" s="156"/>
      <c r="K34202" s="154"/>
      <c r="L34202" s="168"/>
      <c r="M34202" s="154"/>
      <c r="N34202" s="157"/>
      <c r="O34202" s="157"/>
      <c r="P34202" s="152"/>
      <c r="Q34202" s="154"/>
      <c r="R34202" s="154"/>
      <c r="S34202" s="154"/>
      <c r="T34202" s="154"/>
      <c r="U34202" s="154"/>
      <c r="V34202" s="154"/>
      <c r="W34202" s="154"/>
      <c r="X34202" s="154"/>
      <c r="Y34202" s="154"/>
      <c r="Z34202" s="154"/>
      <c r="AA34202" s="154"/>
      <c r="AB34202" s="169"/>
      <c r="AC34202" s="154"/>
      <c r="AD34202" s="158"/>
      <c r="AE34202" s="154"/>
      <c r="AF34202" s="154"/>
      <c r="AG34202" s="154"/>
      <c r="AH34202" s="154"/>
    </row>
    <row r="34203" spans="1:34">
      <c r="A34203" s="154"/>
      <c r="B34203" s="154"/>
      <c r="C34203" s="154"/>
      <c r="D34203" s="154"/>
      <c r="E34203" s="159"/>
      <c r="F34203" s="154"/>
      <c r="G34203" s="155"/>
      <c r="H34203" s="155"/>
      <c r="I34203" s="154"/>
      <c r="J34203" s="156"/>
      <c r="K34203" s="154"/>
      <c r="L34203" s="168"/>
      <c r="M34203" s="154"/>
      <c r="N34203" s="157"/>
      <c r="O34203" s="157"/>
      <c r="P34203" s="152"/>
      <c r="Q34203" s="154"/>
      <c r="R34203" s="154"/>
      <c r="S34203" s="154"/>
      <c r="T34203" s="154"/>
      <c r="U34203" s="154"/>
      <c r="V34203" s="154"/>
      <c r="W34203" s="154"/>
      <c r="X34203" s="154"/>
      <c r="Y34203" s="154"/>
      <c r="Z34203" s="154"/>
      <c r="AA34203" s="154"/>
      <c r="AB34203" s="169"/>
      <c r="AC34203" s="154"/>
      <c r="AD34203" s="158"/>
      <c r="AE34203" s="154"/>
      <c r="AF34203" s="154"/>
      <c r="AG34203" s="154"/>
      <c r="AH34203" s="154"/>
    </row>
    <row r="34204" spans="1:34">
      <c r="A34204" s="154"/>
      <c r="B34204" s="154"/>
      <c r="C34204" s="154"/>
      <c r="D34204" s="154"/>
      <c r="E34204" s="159"/>
      <c r="F34204" s="154"/>
      <c r="G34204" s="155"/>
      <c r="H34204" s="155"/>
      <c r="I34204" s="154"/>
      <c r="J34204" s="156"/>
      <c r="K34204" s="154"/>
      <c r="L34204" s="168"/>
      <c r="M34204" s="154"/>
      <c r="N34204" s="157"/>
      <c r="O34204" s="157"/>
      <c r="P34204" s="152"/>
      <c r="Q34204" s="154"/>
      <c r="R34204" s="154"/>
      <c r="S34204" s="154"/>
      <c r="T34204" s="154"/>
      <c r="U34204" s="154"/>
      <c r="V34204" s="154"/>
      <c r="W34204" s="154"/>
      <c r="X34204" s="154"/>
      <c r="Y34204" s="154"/>
      <c r="Z34204" s="154"/>
      <c r="AA34204" s="154"/>
      <c r="AB34204" s="169"/>
      <c r="AC34204" s="154"/>
      <c r="AD34204" s="158"/>
      <c r="AE34204" s="154"/>
      <c r="AF34204" s="154"/>
      <c r="AG34204" s="154"/>
      <c r="AH34204" s="154"/>
    </row>
    <row r="34205" spans="1:34">
      <c r="A34205" s="154"/>
      <c r="B34205" s="154"/>
      <c r="C34205" s="154"/>
      <c r="D34205" s="154"/>
      <c r="E34205" s="159"/>
      <c r="F34205" s="154"/>
      <c r="G34205" s="155"/>
      <c r="H34205" s="155"/>
      <c r="I34205" s="154"/>
      <c r="J34205" s="156"/>
      <c r="K34205" s="154"/>
      <c r="L34205" s="168"/>
      <c r="M34205" s="154"/>
      <c r="N34205" s="157"/>
      <c r="O34205" s="157"/>
      <c r="P34205" s="152"/>
      <c r="Q34205" s="154"/>
      <c r="R34205" s="154"/>
      <c r="S34205" s="154"/>
      <c r="T34205" s="154"/>
      <c r="U34205" s="154"/>
      <c r="V34205" s="154"/>
      <c r="W34205" s="154"/>
      <c r="X34205" s="154"/>
      <c r="Y34205" s="154"/>
      <c r="Z34205" s="154"/>
      <c r="AA34205" s="154"/>
      <c r="AB34205" s="169"/>
      <c r="AC34205" s="154"/>
      <c r="AD34205" s="158"/>
      <c r="AE34205" s="154"/>
      <c r="AF34205" s="154"/>
      <c r="AG34205" s="154"/>
      <c r="AH34205" s="154"/>
    </row>
    <row r="34206" spans="1:34">
      <c r="A34206" s="154"/>
      <c r="B34206" s="154"/>
      <c r="C34206" s="154"/>
      <c r="D34206" s="154"/>
      <c r="E34206" s="159"/>
      <c r="F34206" s="154"/>
      <c r="G34206" s="155"/>
      <c r="H34206" s="155"/>
      <c r="I34206" s="154"/>
      <c r="J34206" s="156"/>
      <c r="K34206" s="154"/>
      <c r="L34206" s="168"/>
      <c r="M34206" s="154"/>
      <c r="N34206" s="157"/>
      <c r="O34206" s="157"/>
      <c r="P34206" s="152"/>
      <c r="Q34206" s="154"/>
      <c r="R34206" s="154"/>
      <c r="S34206" s="154"/>
      <c r="T34206" s="154"/>
      <c r="U34206" s="154"/>
      <c r="V34206" s="154"/>
      <c r="W34206" s="154"/>
      <c r="X34206" s="154"/>
      <c r="Y34206" s="154"/>
      <c r="Z34206" s="154"/>
      <c r="AA34206" s="154"/>
      <c r="AB34206" s="169"/>
      <c r="AC34206" s="154"/>
      <c r="AD34206" s="158"/>
      <c r="AE34206" s="154"/>
      <c r="AF34206" s="154"/>
      <c r="AG34206" s="154"/>
      <c r="AH34206" s="154"/>
    </row>
    <row r="34207" spans="1:34">
      <c r="A34207" s="154"/>
      <c r="B34207" s="154"/>
      <c r="C34207" s="154"/>
      <c r="D34207" s="154"/>
      <c r="E34207" s="159"/>
      <c r="F34207" s="154"/>
      <c r="G34207" s="155"/>
      <c r="H34207" s="155"/>
      <c r="I34207" s="154"/>
      <c r="J34207" s="156"/>
      <c r="K34207" s="154"/>
      <c r="L34207" s="168"/>
      <c r="M34207" s="154"/>
      <c r="N34207" s="157"/>
      <c r="O34207" s="157"/>
      <c r="P34207" s="152"/>
      <c r="Q34207" s="154"/>
      <c r="R34207" s="154"/>
      <c r="S34207" s="154"/>
      <c r="T34207" s="154"/>
      <c r="U34207" s="154"/>
      <c r="V34207" s="154"/>
      <c r="W34207" s="154"/>
      <c r="X34207" s="154"/>
      <c r="Y34207" s="154"/>
      <c r="Z34207" s="154"/>
      <c r="AA34207" s="154"/>
      <c r="AB34207" s="169"/>
      <c r="AC34207" s="154"/>
      <c r="AD34207" s="158"/>
      <c r="AE34207" s="154"/>
      <c r="AF34207" s="154"/>
      <c r="AG34207" s="154"/>
      <c r="AH34207" s="154"/>
    </row>
    <row r="34208" spans="1:34">
      <c r="A34208" s="154"/>
      <c r="B34208" s="154"/>
      <c r="C34208" s="154"/>
      <c r="D34208" s="154"/>
      <c r="E34208" s="159"/>
      <c r="F34208" s="154"/>
      <c r="G34208" s="155"/>
      <c r="H34208" s="155"/>
      <c r="I34208" s="154"/>
      <c r="J34208" s="156"/>
      <c r="K34208" s="154"/>
      <c r="L34208" s="168"/>
      <c r="M34208" s="154"/>
      <c r="N34208" s="157"/>
      <c r="O34208" s="157"/>
      <c r="P34208" s="152"/>
      <c r="Q34208" s="154"/>
      <c r="R34208" s="154"/>
      <c r="S34208" s="154"/>
      <c r="T34208" s="154"/>
      <c r="U34208" s="154"/>
      <c r="V34208" s="154"/>
      <c r="W34208" s="154"/>
      <c r="X34208" s="154"/>
      <c r="Y34208" s="154"/>
      <c r="Z34208" s="154"/>
      <c r="AA34208" s="154"/>
      <c r="AB34208" s="169"/>
      <c r="AC34208" s="154"/>
      <c r="AD34208" s="158"/>
      <c r="AE34208" s="154"/>
      <c r="AF34208" s="154"/>
      <c r="AG34208" s="154"/>
      <c r="AH34208" s="154"/>
    </row>
    <row r="34209" spans="1:34">
      <c r="A34209" s="154"/>
      <c r="B34209" s="154"/>
      <c r="C34209" s="154"/>
      <c r="D34209" s="154"/>
      <c r="E34209" s="159"/>
      <c r="F34209" s="154"/>
      <c r="G34209" s="155"/>
      <c r="H34209" s="155"/>
      <c r="I34209" s="154"/>
      <c r="J34209" s="156"/>
      <c r="K34209" s="154"/>
      <c r="L34209" s="168"/>
      <c r="M34209" s="154"/>
      <c r="N34209" s="157"/>
      <c r="O34209" s="157"/>
      <c r="P34209" s="152"/>
      <c r="Q34209" s="154"/>
      <c r="R34209" s="154"/>
      <c r="S34209" s="154"/>
      <c r="T34209" s="154"/>
      <c r="U34209" s="154"/>
      <c r="V34209" s="154"/>
      <c r="W34209" s="154"/>
      <c r="X34209" s="154"/>
      <c r="Y34209" s="154"/>
      <c r="Z34209" s="154"/>
      <c r="AA34209" s="154"/>
      <c r="AB34209" s="169"/>
      <c r="AC34209" s="154"/>
      <c r="AD34209" s="158"/>
      <c r="AE34209" s="154"/>
      <c r="AF34209" s="154"/>
      <c r="AG34209" s="154"/>
      <c r="AH34209" s="154"/>
    </row>
    <row r="34210" spans="1:34">
      <c r="A34210" s="154"/>
      <c r="B34210" s="154"/>
      <c r="C34210" s="154"/>
      <c r="D34210" s="154"/>
      <c r="E34210" s="159"/>
      <c r="F34210" s="154"/>
      <c r="G34210" s="155"/>
      <c r="H34210" s="155"/>
      <c r="I34210" s="154"/>
      <c r="J34210" s="156"/>
      <c r="K34210" s="154"/>
      <c r="L34210" s="168"/>
      <c r="M34210" s="154"/>
      <c r="N34210" s="157"/>
      <c r="O34210" s="157"/>
      <c r="P34210" s="152"/>
      <c r="Q34210" s="154"/>
      <c r="R34210" s="154"/>
      <c r="S34210" s="154"/>
      <c r="T34210" s="154"/>
      <c r="U34210" s="154"/>
      <c r="V34210" s="154"/>
      <c r="W34210" s="154"/>
      <c r="X34210" s="154"/>
      <c r="Y34210" s="154"/>
      <c r="Z34210" s="154"/>
      <c r="AA34210" s="154"/>
      <c r="AB34210" s="169"/>
      <c r="AC34210" s="154"/>
      <c r="AD34210" s="158"/>
      <c r="AE34210" s="154"/>
      <c r="AF34210" s="154"/>
      <c r="AG34210" s="154"/>
      <c r="AH34210" s="154"/>
    </row>
    <row r="34211" spans="1:34">
      <c r="A34211" s="154"/>
      <c r="B34211" s="154"/>
      <c r="C34211" s="154"/>
      <c r="D34211" s="154"/>
      <c r="E34211" s="159"/>
      <c r="F34211" s="154"/>
      <c r="G34211" s="155"/>
      <c r="H34211" s="155"/>
      <c r="I34211" s="154"/>
      <c r="J34211" s="156"/>
      <c r="K34211" s="154"/>
      <c r="L34211" s="168"/>
      <c r="M34211" s="154"/>
      <c r="N34211" s="157"/>
      <c r="O34211" s="157"/>
      <c r="P34211" s="152"/>
      <c r="Q34211" s="154"/>
      <c r="R34211" s="154"/>
      <c r="S34211" s="154"/>
      <c r="T34211" s="154"/>
      <c r="U34211" s="154"/>
      <c r="V34211" s="154"/>
      <c r="W34211" s="154"/>
      <c r="X34211" s="154"/>
      <c r="Y34211" s="154"/>
      <c r="Z34211" s="154"/>
      <c r="AA34211" s="154"/>
      <c r="AB34211" s="169"/>
      <c r="AC34211" s="154"/>
      <c r="AD34211" s="158"/>
      <c r="AE34211" s="154"/>
      <c r="AF34211" s="154"/>
      <c r="AG34211" s="154"/>
      <c r="AH34211" s="154"/>
    </row>
    <row r="34212" spans="1:34">
      <c r="A34212" s="154"/>
      <c r="B34212" s="154"/>
      <c r="C34212" s="154"/>
      <c r="D34212" s="154"/>
      <c r="E34212" s="159"/>
      <c r="F34212" s="154"/>
      <c r="G34212" s="155"/>
      <c r="H34212" s="155"/>
      <c r="I34212" s="154"/>
      <c r="J34212" s="156"/>
      <c r="K34212" s="154"/>
      <c r="L34212" s="168"/>
      <c r="M34212" s="154"/>
      <c r="N34212" s="157"/>
      <c r="O34212" s="157"/>
      <c r="P34212" s="152"/>
      <c r="Q34212" s="154"/>
      <c r="R34212" s="154"/>
      <c r="S34212" s="154"/>
      <c r="T34212" s="154"/>
      <c r="U34212" s="154"/>
      <c r="V34212" s="154"/>
      <c r="W34212" s="154"/>
      <c r="X34212" s="154"/>
      <c r="Y34212" s="154"/>
      <c r="Z34212" s="154"/>
      <c r="AA34212" s="154"/>
      <c r="AB34212" s="169"/>
      <c r="AC34212" s="154"/>
      <c r="AD34212" s="158"/>
      <c r="AE34212" s="154"/>
      <c r="AF34212" s="154"/>
      <c r="AG34212" s="154"/>
      <c r="AH34212" s="154"/>
    </row>
    <row r="34213" spans="1:34">
      <c r="A34213" s="154"/>
      <c r="B34213" s="154"/>
      <c r="C34213" s="154"/>
      <c r="D34213" s="154"/>
      <c r="E34213" s="159"/>
      <c r="F34213" s="154"/>
      <c r="G34213" s="155"/>
      <c r="H34213" s="155"/>
      <c r="I34213" s="154"/>
      <c r="J34213" s="156"/>
      <c r="K34213" s="154"/>
      <c r="L34213" s="168"/>
      <c r="M34213" s="154"/>
      <c r="N34213" s="157"/>
      <c r="O34213" s="157"/>
      <c r="P34213" s="152"/>
      <c r="Q34213" s="154"/>
      <c r="R34213" s="154"/>
      <c r="S34213" s="154"/>
      <c r="T34213" s="154"/>
      <c r="U34213" s="154"/>
      <c r="V34213" s="154"/>
      <c r="W34213" s="154"/>
      <c r="X34213" s="154"/>
      <c r="Y34213" s="154"/>
      <c r="Z34213" s="154"/>
      <c r="AA34213" s="154"/>
      <c r="AB34213" s="169"/>
      <c r="AC34213" s="154"/>
      <c r="AD34213" s="158"/>
      <c r="AE34213" s="154"/>
      <c r="AF34213" s="154"/>
      <c r="AG34213" s="154"/>
      <c r="AH34213" s="154"/>
    </row>
    <row r="34214" spans="1:34">
      <c r="A34214" s="154"/>
      <c r="B34214" s="154"/>
      <c r="C34214" s="154"/>
      <c r="D34214" s="154"/>
      <c r="E34214" s="159"/>
      <c r="F34214" s="154"/>
      <c r="G34214" s="155"/>
      <c r="H34214" s="155"/>
      <c r="I34214" s="154"/>
      <c r="J34214" s="156"/>
      <c r="K34214" s="154"/>
      <c r="L34214" s="168"/>
      <c r="M34214" s="154"/>
      <c r="N34214" s="157"/>
      <c r="O34214" s="157"/>
      <c r="P34214" s="152"/>
      <c r="Q34214" s="154"/>
      <c r="R34214" s="154"/>
      <c r="S34214" s="154"/>
      <c r="T34214" s="154"/>
      <c r="U34214" s="154"/>
      <c r="V34214" s="154"/>
      <c r="W34214" s="154"/>
      <c r="X34214" s="154"/>
      <c r="Y34214" s="154"/>
      <c r="Z34214" s="154"/>
      <c r="AA34214" s="154"/>
      <c r="AB34214" s="169"/>
      <c r="AC34214" s="154"/>
      <c r="AD34214" s="158"/>
      <c r="AE34214" s="154"/>
      <c r="AF34214" s="154"/>
      <c r="AG34214" s="154"/>
      <c r="AH34214" s="154"/>
    </row>
    <row r="34215" spans="1:34">
      <c r="A34215" s="154"/>
      <c r="B34215" s="154"/>
      <c r="C34215" s="154"/>
      <c r="D34215" s="154"/>
      <c r="E34215" s="159"/>
      <c r="F34215" s="154"/>
      <c r="G34215" s="155"/>
      <c r="H34215" s="155"/>
      <c r="I34215" s="154"/>
      <c r="J34215" s="156"/>
      <c r="K34215" s="154"/>
      <c r="L34215" s="168"/>
      <c r="M34215" s="154"/>
      <c r="N34215" s="157"/>
      <c r="O34215" s="157"/>
      <c r="P34215" s="152"/>
      <c r="Q34215" s="154"/>
      <c r="R34215" s="154"/>
      <c r="S34215" s="154"/>
      <c r="T34215" s="154"/>
      <c r="U34215" s="154"/>
      <c r="V34215" s="154"/>
      <c r="W34215" s="154"/>
      <c r="X34215" s="154"/>
      <c r="Y34215" s="154"/>
      <c r="Z34215" s="154"/>
      <c r="AA34215" s="154"/>
      <c r="AB34215" s="169"/>
      <c r="AC34215" s="154"/>
      <c r="AD34215" s="158"/>
      <c r="AE34215" s="154"/>
      <c r="AF34215" s="154"/>
      <c r="AG34215" s="154"/>
      <c r="AH34215" s="154"/>
    </row>
    <row r="34216" spans="1:34">
      <c r="A34216" s="154"/>
      <c r="B34216" s="154"/>
      <c r="C34216" s="154"/>
      <c r="D34216" s="154"/>
      <c r="E34216" s="159"/>
      <c r="F34216" s="154"/>
      <c r="G34216" s="155"/>
      <c r="H34216" s="155"/>
      <c r="I34216" s="154"/>
      <c r="J34216" s="156"/>
      <c r="K34216" s="154"/>
      <c r="L34216" s="168"/>
      <c r="M34216" s="154"/>
      <c r="N34216" s="157"/>
      <c r="O34216" s="157"/>
      <c r="P34216" s="152"/>
      <c r="Q34216" s="154"/>
      <c r="R34216" s="154"/>
      <c r="S34216" s="154"/>
      <c r="T34216" s="154"/>
      <c r="U34216" s="154"/>
      <c r="V34216" s="154"/>
      <c r="W34216" s="154"/>
      <c r="X34216" s="154"/>
      <c r="Y34216" s="154"/>
      <c r="Z34216" s="154"/>
      <c r="AA34216" s="154"/>
      <c r="AB34216" s="169"/>
      <c r="AC34216" s="154"/>
      <c r="AD34216" s="158"/>
      <c r="AE34216" s="154"/>
      <c r="AF34216" s="154"/>
      <c r="AG34216" s="154"/>
      <c r="AH34216" s="154"/>
    </row>
    <row r="34217" spans="1:34">
      <c r="A34217" s="154"/>
      <c r="B34217" s="154"/>
      <c r="C34217" s="154"/>
      <c r="D34217" s="154"/>
      <c r="E34217" s="159"/>
      <c r="F34217" s="154"/>
      <c r="G34217" s="155"/>
      <c r="H34217" s="155"/>
      <c r="I34217" s="154"/>
      <c r="J34217" s="156"/>
      <c r="K34217" s="154"/>
      <c r="L34217" s="168"/>
      <c r="M34217" s="154"/>
      <c r="N34217" s="157"/>
      <c r="O34217" s="157"/>
      <c r="P34217" s="152"/>
      <c r="Q34217" s="154"/>
      <c r="R34217" s="154"/>
      <c r="S34217" s="154"/>
      <c r="T34217" s="154"/>
      <c r="U34217" s="154"/>
      <c r="V34217" s="154"/>
      <c r="W34217" s="154"/>
      <c r="X34217" s="154"/>
      <c r="Y34217" s="154"/>
      <c r="Z34217" s="154"/>
      <c r="AA34217" s="154"/>
      <c r="AB34217" s="169"/>
      <c r="AC34217" s="154"/>
      <c r="AD34217" s="158"/>
      <c r="AE34217" s="154"/>
      <c r="AF34217" s="154"/>
      <c r="AG34217" s="154"/>
      <c r="AH34217" s="154"/>
    </row>
    <row r="34218" spans="1:34">
      <c r="A34218" s="154"/>
      <c r="B34218" s="154"/>
      <c r="C34218" s="154"/>
      <c r="D34218" s="154"/>
      <c r="E34218" s="159"/>
      <c r="F34218" s="154"/>
      <c r="G34218" s="155"/>
      <c r="H34218" s="155"/>
      <c r="I34218" s="154"/>
      <c r="J34218" s="156"/>
      <c r="K34218" s="154"/>
      <c r="L34218" s="168"/>
      <c r="M34218" s="154"/>
      <c r="N34218" s="157"/>
      <c r="O34218" s="157"/>
      <c r="P34218" s="152"/>
      <c r="Q34218" s="154"/>
      <c r="R34218" s="154"/>
      <c r="S34218" s="154"/>
      <c r="T34218" s="154"/>
      <c r="U34218" s="154"/>
      <c r="V34218" s="154"/>
      <c r="W34218" s="154"/>
      <c r="X34218" s="154"/>
      <c r="Y34218" s="154"/>
      <c r="Z34218" s="154"/>
      <c r="AA34218" s="154"/>
      <c r="AB34218" s="169"/>
      <c r="AC34218" s="154"/>
      <c r="AD34218" s="158"/>
      <c r="AE34218" s="154"/>
      <c r="AF34218" s="154"/>
      <c r="AG34218" s="154"/>
      <c r="AH34218" s="154"/>
    </row>
    <row r="34219" spans="1:34">
      <c r="A34219" s="154"/>
      <c r="B34219" s="154"/>
      <c r="C34219" s="154"/>
      <c r="D34219" s="154"/>
      <c r="E34219" s="159"/>
      <c r="F34219" s="154"/>
      <c r="G34219" s="155"/>
      <c r="H34219" s="155"/>
      <c r="I34219" s="154"/>
      <c r="J34219" s="156"/>
      <c r="K34219" s="154"/>
      <c r="L34219" s="168"/>
      <c r="M34219" s="154"/>
      <c r="N34219" s="157"/>
      <c r="O34219" s="157"/>
      <c r="P34219" s="152"/>
      <c r="Q34219" s="154"/>
      <c r="R34219" s="154"/>
      <c r="S34219" s="154"/>
      <c r="T34219" s="154"/>
      <c r="U34219" s="154"/>
      <c r="V34219" s="154"/>
      <c r="W34219" s="154"/>
      <c r="X34219" s="154"/>
      <c r="Y34219" s="154"/>
      <c r="Z34219" s="154"/>
      <c r="AA34219" s="154"/>
      <c r="AB34219" s="169"/>
      <c r="AC34219" s="154"/>
      <c r="AD34219" s="158"/>
      <c r="AE34219" s="154"/>
      <c r="AF34219" s="154"/>
      <c r="AG34219" s="154"/>
      <c r="AH34219" s="154"/>
    </row>
    <row r="34220" spans="1:34">
      <c r="A34220" s="154"/>
      <c r="B34220" s="154"/>
      <c r="C34220" s="154"/>
      <c r="D34220" s="154"/>
      <c r="E34220" s="159"/>
      <c r="F34220" s="154"/>
      <c r="G34220" s="155"/>
      <c r="H34220" s="155"/>
      <c r="I34220" s="154"/>
      <c r="J34220" s="156"/>
      <c r="K34220" s="154"/>
      <c r="L34220" s="168"/>
      <c r="M34220" s="154"/>
      <c r="N34220" s="157"/>
      <c r="O34220" s="157"/>
      <c r="P34220" s="152"/>
      <c r="Q34220" s="154"/>
      <c r="R34220" s="154"/>
      <c r="S34220" s="154"/>
      <c r="T34220" s="154"/>
      <c r="U34220" s="154"/>
      <c r="V34220" s="154"/>
      <c r="W34220" s="154"/>
      <c r="X34220" s="154"/>
      <c r="Y34220" s="154"/>
      <c r="Z34220" s="154"/>
      <c r="AA34220" s="154"/>
      <c r="AB34220" s="169"/>
      <c r="AC34220" s="154"/>
      <c r="AD34220" s="158"/>
      <c r="AE34220" s="154"/>
      <c r="AF34220" s="154"/>
      <c r="AG34220" s="154"/>
      <c r="AH34220" s="154"/>
    </row>
    <row r="34221" spans="1:34">
      <c r="A34221" s="154"/>
      <c r="B34221" s="154"/>
      <c r="C34221" s="154"/>
      <c r="D34221" s="154"/>
      <c r="E34221" s="154"/>
      <c r="F34221" s="154"/>
      <c r="G34221" s="155"/>
      <c r="H34221" s="155"/>
      <c r="I34221" s="154"/>
      <c r="J34221" s="156"/>
      <c r="K34221" s="154"/>
      <c r="L34221" s="168"/>
      <c r="M34221" s="154"/>
      <c r="N34221" s="157"/>
      <c r="O34221" s="157"/>
      <c r="P34221" s="152"/>
      <c r="Q34221" s="154"/>
      <c r="R34221" s="154"/>
      <c r="S34221" s="154"/>
      <c r="T34221" s="154"/>
      <c r="U34221" s="154"/>
      <c r="V34221" s="154"/>
      <c r="W34221" s="154"/>
      <c r="X34221" s="154"/>
      <c r="Y34221" s="154"/>
      <c r="Z34221" s="154"/>
      <c r="AA34221" s="154"/>
      <c r="AB34221" s="169"/>
      <c r="AC34221" s="154"/>
      <c r="AD34221" s="158"/>
      <c r="AE34221" s="154"/>
      <c r="AF34221" s="154"/>
      <c r="AG34221" s="154"/>
      <c r="AH34221" s="154"/>
    </row>
    <row r="34222" spans="1:34">
      <c r="A34222" s="154"/>
      <c r="B34222" s="154"/>
      <c r="C34222" s="154"/>
      <c r="D34222" s="154"/>
      <c r="E34222" s="154"/>
      <c r="F34222" s="154"/>
      <c r="G34222" s="155"/>
      <c r="H34222" s="155"/>
      <c r="I34222" s="154"/>
      <c r="J34222" s="156"/>
      <c r="K34222" s="154"/>
      <c r="L34222" s="168"/>
      <c r="M34222" s="154"/>
      <c r="N34222" s="157"/>
      <c r="O34222" s="157"/>
      <c r="P34222" s="152"/>
      <c r="Q34222" s="154"/>
      <c r="R34222" s="154"/>
      <c r="S34222" s="154"/>
      <c r="T34222" s="154"/>
      <c r="U34222" s="154"/>
      <c r="V34222" s="154"/>
      <c r="W34222" s="154"/>
      <c r="X34222" s="154"/>
      <c r="Y34222" s="154"/>
      <c r="Z34222" s="154"/>
      <c r="AA34222" s="154"/>
      <c r="AB34222" s="169"/>
      <c r="AC34222" s="154"/>
      <c r="AD34222" s="158"/>
      <c r="AE34222" s="154"/>
      <c r="AF34222" s="154"/>
      <c r="AG34222" s="154"/>
      <c r="AH34222" s="154"/>
    </row>
    <row r="34223" spans="1:34">
      <c r="A34223" s="154"/>
      <c r="B34223" s="154"/>
      <c r="C34223" s="154"/>
      <c r="D34223" s="154"/>
      <c r="E34223" s="154"/>
      <c r="F34223" s="154"/>
      <c r="G34223" s="155"/>
      <c r="H34223" s="155"/>
      <c r="I34223" s="154"/>
      <c r="J34223" s="156"/>
      <c r="K34223" s="154"/>
      <c r="L34223" s="168"/>
      <c r="M34223" s="154"/>
      <c r="N34223" s="157"/>
      <c r="O34223" s="157"/>
      <c r="P34223" s="152"/>
      <c r="Q34223" s="154"/>
      <c r="R34223" s="154"/>
      <c r="S34223" s="154"/>
      <c r="T34223" s="154"/>
      <c r="U34223" s="154"/>
      <c r="V34223" s="154"/>
      <c r="W34223" s="154"/>
      <c r="X34223" s="154"/>
      <c r="Y34223" s="154"/>
      <c r="Z34223" s="154"/>
      <c r="AA34223" s="154"/>
      <c r="AB34223" s="169"/>
      <c r="AC34223" s="154"/>
      <c r="AD34223" s="158"/>
      <c r="AE34223" s="154"/>
      <c r="AF34223" s="154"/>
      <c r="AG34223" s="154"/>
      <c r="AH34223" s="154"/>
    </row>
    <row r="34224" spans="1:34">
      <c r="A34224" s="154"/>
      <c r="B34224" s="154"/>
      <c r="C34224" s="154"/>
      <c r="D34224" s="154"/>
      <c r="E34224" s="154"/>
      <c r="F34224" s="154"/>
      <c r="G34224" s="155"/>
      <c r="H34224" s="155"/>
      <c r="I34224" s="154"/>
      <c r="J34224" s="156"/>
      <c r="K34224" s="154"/>
      <c r="L34224" s="168"/>
      <c r="M34224" s="154"/>
      <c r="N34224" s="157"/>
      <c r="O34224" s="157"/>
      <c r="P34224" s="152"/>
      <c r="Q34224" s="154"/>
      <c r="R34224" s="154"/>
      <c r="S34224" s="154"/>
      <c r="T34224" s="154"/>
      <c r="U34224" s="154"/>
      <c r="V34224" s="154"/>
      <c r="W34224" s="154"/>
      <c r="X34224" s="154"/>
      <c r="Y34224" s="154"/>
      <c r="Z34224" s="154"/>
      <c r="AA34224" s="154"/>
      <c r="AB34224" s="169"/>
      <c r="AC34224" s="154"/>
      <c r="AD34224" s="158"/>
      <c r="AE34224" s="154"/>
      <c r="AF34224" s="154"/>
      <c r="AG34224" s="154"/>
      <c r="AH34224" s="154"/>
    </row>
    <row r="34225" spans="1:34">
      <c r="A34225" s="154"/>
      <c r="B34225" s="154"/>
      <c r="C34225" s="154"/>
      <c r="D34225" s="154"/>
      <c r="E34225" s="154"/>
      <c r="F34225" s="154"/>
      <c r="G34225" s="155"/>
      <c r="H34225" s="155"/>
      <c r="I34225" s="154"/>
      <c r="J34225" s="156"/>
      <c r="K34225" s="154"/>
      <c r="L34225" s="168"/>
      <c r="M34225" s="154"/>
      <c r="N34225" s="157"/>
      <c r="O34225" s="157"/>
      <c r="P34225" s="152"/>
      <c r="Q34225" s="154"/>
      <c r="R34225" s="154"/>
      <c r="S34225" s="154"/>
      <c r="T34225" s="154"/>
      <c r="U34225" s="154"/>
      <c r="V34225" s="154"/>
      <c r="W34225" s="154"/>
      <c r="X34225" s="154"/>
      <c r="Y34225" s="154"/>
      <c r="Z34225" s="154"/>
      <c r="AA34225" s="154"/>
      <c r="AB34225" s="169"/>
      <c r="AC34225" s="154"/>
      <c r="AD34225" s="158"/>
      <c r="AE34225" s="154"/>
      <c r="AF34225" s="154"/>
      <c r="AG34225" s="154"/>
      <c r="AH34225" s="154"/>
    </row>
    <row r="34226" spans="1:34">
      <c r="A34226" s="154"/>
      <c r="B34226" s="154"/>
      <c r="C34226" s="154"/>
      <c r="D34226" s="154"/>
      <c r="E34226" s="159"/>
      <c r="F34226" s="154"/>
      <c r="G34226" s="155"/>
      <c r="H34226" s="155"/>
      <c r="I34226" s="154"/>
      <c r="J34226" s="156"/>
      <c r="K34226" s="154"/>
      <c r="L34226" s="168"/>
      <c r="M34226" s="154"/>
      <c r="N34226" s="157"/>
      <c r="O34226" s="157"/>
      <c r="P34226" s="152"/>
      <c r="Q34226" s="154"/>
      <c r="R34226" s="154"/>
      <c r="S34226" s="154"/>
      <c r="T34226" s="154"/>
      <c r="U34226" s="154"/>
      <c r="V34226" s="154"/>
      <c r="W34226" s="154"/>
      <c r="X34226" s="154"/>
      <c r="Y34226" s="154"/>
      <c r="Z34226" s="154"/>
      <c r="AA34226" s="154"/>
      <c r="AB34226" s="169"/>
      <c r="AC34226" s="154"/>
      <c r="AD34226" s="158"/>
      <c r="AE34226" s="154"/>
      <c r="AF34226" s="154"/>
      <c r="AG34226" s="154"/>
      <c r="AH34226" s="154"/>
    </row>
    <row r="34227" spans="1:34">
      <c r="A34227" s="154"/>
      <c r="B34227" s="154"/>
      <c r="C34227" s="154"/>
      <c r="D34227" s="154"/>
      <c r="E34227" s="154"/>
      <c r="F34227" s="154"/>
      <c r="G34227" s="155"/>
      <c r="H34227" s="155"/>
      <c r="I34227" s="154"/>
      <c r="J34227" s="156"/>
      <c r="K34227" s="154"/>
      <c r="L34227" s="168"/>
      <c r="M34227" s="154"/>
      <c r="N34227" s="157"/>
      <c r="O34227" s="157"/>
      <c r="P34227" s="152"/>
      <c r="Q34227" s="154"/>
      <c r="R34227" s="154"/>
      <c r="S34227" s="154"/>
      <c r="T34227" s="154"/>
      <c r="U34227" s="154"/>
      <c r="V34227" s="154"/>
      <c r="W34227" s="154"/>
      <c r="X34227" s="154"/>
      <c r="Y34227" s="154"/>
      <c r="Z34227" s="154"/>
      <c r="AA34227" s="154"/>
      <c r="AB34227" s="169"/>
      <c r="AC34227" s="154"/>
      <c r="AD34227" s="158"/>
      <c r="AE34227" s="154"/>
      <c r="AF34227" s="154"/>
      <c r="AG34227" s="154"/>
      <c r="AH34227" s="154"/>
    </row>
    <row r="34228" spans="1:34">
      <c r="A34228" s="154"/>
      <c r="B34228" s="154"/>
      <c r="C34228" s="154"/>
      <c r="D34228" s="154"/>
      <c r="E34228" s="159"/>
      <c r="F34228" s="154"/>
      <c r="G34228" s="155"/>
      <c r="H34228" s="155"/>
      <c r="I34228" s="154"/>
      <c r="J34228" s="156"/>
      <c r="K34228" s="154"/>
      <c r="L34228" s="168"/>
      <c r="M34228" s="154"/>
      <c r="N34228" s="157"/>
      <c r="O34228" s="157"/>
      <c r="P34228" s="152"/>
      <c r="Q34228" s="154"/>
      <c r="R34228" s="154"/>
      <c r="S34228" s="154"/>
      <c r="T34228" s="154"/>
      <c r="U34228" s="154"/>
      <c r="V34228" s="154"/>
      <c r="W34228" s="154"/>
      <c r="X34228" s="154"/>
      <c r="Y34228" s="154"/>
      <c r="Z34228" s="154"/>
      <c r="AA34228" s="154"/>
      <c r="AB34228" s="169"/>
      <c r="AC34228" s="154"/>
      <c r="AD34228" s="158"/>
      <c r="AE34228" s="154"/>
      <c r="AF34228" s="154"/>
      <c r="AG34228" s="154"/>
      <c r="AH34228" s="154"/>
    </row>
    <row r="34229" spans="1:34">
      <c r="A34229" s="154"/>
      <c r="B34229" s="154"/>
      <c r="C34229" s="154"/>
      <c r="D34229" s="154"/>
      <c r="E34229" s="159"/>
      <c r="F34229" s="154"/>
      <c r="G34229" s="155"/>
      <c r="H34229" s="155"/>
      <c r="I34229" s="154"/>
      <c r="J34229" s="156"/>
      <c r="K34229" s="154"/>
      <c r="L34229" s="168"/>
      <c r="M34229" s="154"/>
      <c r="N34229" s="157"/>
      <c r="O34229" s="157"/>
      <c r="P34229" s="152"/>
      <c r="Q34229" s="154"/>
      <c r="R34229" s="154"/>
      <c r="S34229" s="154"/>
      <c r="T34229" s="154"/>
      <c r="U34229" s="154"/>
      <c r="V34229" s="154"/>
      <c r="W34229" s="154"/>
      <c r="X34229" s="154"/>
      <c r="Y34229" s="154"/>
      <c r="Z34229" s="154"/>
      <c r="AA34229" s="154"/>
      <c r="AB34229" s="169"/>
      <c r="AC34229" s="154"/>
      <c r="AD34229" s="158"/>
      <c r="AE34229" s="154"/>
      <c r="AF34229" s="154"/>
      <c r="AG34229" s="154"/>
      <c r="AH34229" s="154"/>
    </row>
    <row r="34230" spans="1:34">
      <c r="A34230" s="154"/>
      <c r="B34230" s="154"/>
      <c r="C34230" s="154"/>
      <c r="D34230" s="154"/>
      <c r="E34230" s="159"/>
      <c r="F34230" s="154"/>
      <c r="G34230" s="155"/>
      <c r="H34230" s="155"/>
      <c r="I34230" s="154"/>
      <c r="J34230" s="156"/>
      <c r="K34230" s="154"/>
      <c r="L34230" s="168"/>
      <c r="M34230" s="154"/>
      <c r="N34230" s="157"/>
      <c r="O34230" s="157"/>
      <c r="P34230" s="152"/>
      <c r="Q34230" s="154"/>
      <c r="R34230" s="154"/>
      <c r="S34230" s="154"/>
      <c r="T34230" s="154"/>
      <c r="U34230" s="154"/>
      <c r="V34230" s="154"/>
      <c r="W34230" s="154"/>
      <c r="X34230" s="154"/>
      <c r="Y34230" s="154"/>
      <c r="Z34230" s="154"/>
      <c r="AA34230" s="154"/>
      <c r="AB34230" s="169"/>
      <c r="AC34230" s="154"/>
      <c r="AD34230" s="158"/>
      <c r="AE34230" s="154"/>
      <c r="AF34230" s="154"/>
      <c r="AG34230" s="154"/>
      <c r="AH34230" s="154"/>
    </row>
    <row r="34231" spans="1:34">
      <c r="A34231" s="154"/>
      <c r="B34231" s="154"/>
      <c r="C34231" s="154"/>
      <c r="D34231" s="154"/>
      <c r="E34231" s="154"/>
      <c r="F34231" s="154"/>
      <c r="G34231" s="155"/>
      <c r="H34231" s="155"/>
      <c r="I34231" s="154"/>
      <c r="J34231" s="156"/>
      <c r="K34231" s="154"/>
      <c r="L34231" s="168"/>
      <c r="M34231" s="154"/>
      <c r="N34231" s="157"/>
      <c r="O34231" s="157"/>
      <c r="P34231" s="152"/>
      <c r="Q34231" s="154"/>
      <c r="R34231" s="154"/>
      <c r="S34231" s="154"/>
      <c r="T34231" s="154"/>
      <c r="U34231" s="154"/>
      <c r="V34231" s="154"/>
      <c r="W34231" s="154"/>
      <c r="X34231" s="154"/>
      <c r="Y34231" s="154"/>
      <c r="Z34231" s="154"/>
      <c r="AA34231" s="154"/>
      <c r="AB34231" s="169"/>
      <c r="AC34231" s="154"/>
      <c r="AD34231" s="158"/>
      <c r="AE34231" s="154"/>
      <c r="AF34231" s="154"/>
      <c r="AG34231" s="154"/>
      <c r="AH34231" s="154"/>
    </row>
    <row r="34232" spans="1:34">
      <c r="A34232" s="154"/>
      <c r="B34232" s="154"/>
      <c r="C34232" s="154"/>
      <c r="D34232" s="154"/>
      <c r="E34232" s="154"/>
      <c r="F34232" s="154"/>
      <c r="G34232" s="155"/>
      <c r="H34232" s="155"/>
      <c r="I34232" s="154"/>
      <c r="J34232" s="156"/>
      <c r="K34232" s="154"/>
      <c r="L34232" s="168"/>
      <c r="M34232" s="154"/>
      <c r="N34232" s="157"/>
      <c r="O34232" s="157"/>
      <c r="P34232" s="152"/>
      <c r="Q34232" s="154"/>
      <c r="R34232" s="154"/>
      <c r="S34232" s="154"/>
      <c r="T34232" s="154"/>
      <c r="U34232" s="154"/>
      <c r="V34232" s="154"/>
      <c r="W34232" s="154"/>
      <c r="X34232" s="154"/>
      <c r="Y34232" s="154"/>
      <c r="Z34232" s="154"/>
      <c r="AA34232" s="154"/>
      <c r="AB34232" s="169"/>
      <c r="AC34232" s="154"/>
      <c r="AD34232" s="158"/>
      <c r="AE34232" s="154"/>
      <c r="AF34232" s="154"/>
      <c r="AG34232" s="154"/>
      <c r="AH34232" s="154"/>
    </row>
    <row r="34233" spans="1:34">
      <c r="A34233" s="154"/>
      <c r="B34233" s="154"/>
      <c r="C34233" s="154"/>
      <c r="D34233" s="154"/>
      <c r="E34233" s="159"/>
      <c r="F34233" s="154"/>
      <c r="G34233" s="155"/>
      <c r="H34233" s="155"/>
      <c r="I34233" s="154"/>
      <c r="J34233" s="156"/>
      <c r="K34233" s="154"/>
      <c r="L34233" s="168"/>
      <c r="M34233" s="154"/>
      <c r="N34233" s="157"/>
      <c r="O34233" s="157"/>
      <c r="P34233" s="152"/>
      <c r="Q34233" s="154"/>
      <c r="R34233" s="154"/>
      <c r="S34233" s="154"/>
      <c r="T34233" s="154"/>
      <c r="U34233" s="154"/>
      <c r="V34233" s="154"/>
      <c r="W34233" s="154"/>
      <c r="X34233" s="154"/>
      <c r="Y34233" s="154"/>
      <c r="Z34233" s="154"/>
      <c r="AA34233" s="154"/>
      <c r="AB34233" s="169"/>
      <c r="AC34233" s="154"/>
      <c r="AD34233" s="158"/>
      <c r="AE34233" s="154"/>
      <c r="AF34233" s="154"/>
      <c r="AG34233" s="154"/>
      <c r="AH34233" s="154"/>
    </row>
    <row r="34234" spans="1:34">
      <c r="A34234" s="154"/>
      <c r="B34234" s="154"/>
      <c r="C34234" s="154"/>
      <c r="D34234" s="154"/>
      <c r="E34234" s="159"/>
      <c r="F34234" s="154"/>
      <c r="G34234" s="155"/>
      <c r="H34234" s="155"/>
      <c r="I34234" s="154"/>
      <c r="J34234" s="156"/>
      <c r="K34234" s="154"/>
      <c r="L34234" s="168"/>
      <c r="M34234" s="154"/>
      <c r="N34234" s="157"/>
      <c r="O34234" s="157"/>
      <c r="P34234" s="152"/>
      <c r="Q34234" s="154"/>
      <c r="R34234" s="154"/>
      <c r="S34234" s="154"/>
      <c r="T34234" s="154"/>
      <c r="U34234" s="154"/>
      <c r="V34234" s="154"/>
      <c r="W34234" s="154"/>
      <c r="X34234" s="154"/>
      <c r="Y34234" s="154"/>
      <c r="Z34234" s="154"/>
      <c r="AA34234" s="154"/>
      <c r="AB34234" s="169"/>
      <c r="AC34234" s="154"/>
      <c r="AD34234" s="158"/>
      <c r="AE34234" s="154"/>
      <c r="AF34234" s="154"/>
      <c r="AG34234" s="154"/>
      <c r="AH34234" s="154"/>
    </row>
    <row r="34235" spans="1:34">
      <c r="A34235" s="154"/>
      <c r="B34235" s="154"/>
      <c r="C34235" s="154"/>
      <c r="D34235" s="154"/>
      <c r="E34235" s="154"/>
      <c r="F34235" s="154"/>
      <c r="G34235" s="155"/>
      <c r="H34235" s="155"/>
      <c r="I34235" s="154"/>
      <c r="J34235" s="156"/>
      <c r="K34235" s="154"/>
      <c r="L34235" s="168"/>
      <c r="M34235" s="154"/>
      <c r="N34235" s="157"/>
      <c r="O34235" s="157"/>
      <c r="P34235" s="152"/>
      <c r="Q34235" s="154"/>
      <c r="R34235" s="154"/>
      <c r="S34235" s="154"/>
      <c r="T34235" s="154"/>
      <c r="U34235" s="154"/>
      <c r="V34235" s="154"/>
      <c r="W34235" s="154"/>
      <c r="X34235" s="154"/>
      <c r="Y34235" s="154"/>
      <c r="Z34235" s="154"/>
      <c r="AA34235" s="154"/>
      <c r="AB34235" s="169"/>
      <c r="AC34235" s="154"/>
      <c r="AD34235" s="158"/>
      <c r="AE34235" s="154"/>
      <c r="AF34235" s="154"/>
      <c r="AG34235" s="154"/>
      <c r="AH34235" s="154"/>
    </row>
    <row r="34236" spans="1:34">
      <c r="A34236" s="154"/>
      <c r="B34236" s="154"/>
      <c r="C34236" s="154"/>
      <c r="D34236" s="154"/>
      <c r="E34236" s="154"/>
      <c r="F34236" s="154"/>
      <c r="G34236" s="155"/>
      <c r="H34236" s="155"/>
      <c r="I34236" s="154"/>
      <c r="J34236" s="156"/>
      <c r="K34236" s="154"/>
      <c r="L34236" s="168"/>
      <c r="M34236" s="154"/>
      <c r="N34236" s="157"/>
      <c r="O34236" s="157"/>
      <c r="P34236" s="152"/>
      <c r="Q34236" s="154"/>
      <c r="R34236" s="154"/>
      <c r="S34236" s="154"/>
      <c r="T34236" s="154"/>
      <c r="U34236" s="154"/>
      <c r="V34236" s="154"/>
      <c r="W34236" s="154"/>
      <c r="X34236" s="154"/>
      <c r="Y34236" s="154"/>
      <c r="Z34236" s="154"/>
      <c r="AA34236" s="154"/>
      <c r="AB34236" s="169"/>
      <c r="AC34236" s="154"/>
      <c r="AD34236" s="158"/>
      <c r="AE34236" s="154"/>
      <c r="AF34236" s="154"/>
      <c r="AG34236" s="154"/>
      <c r="AH34236" s="154"/>
    </row>
    <row r="34237" spans="1:34">
      <c r="A34237" s="154"/>
      <c r="B34237" s="154"/>
      <c r="C34237" s="154"/>
      <c r="D34237" s="154"/>
      <c r="E34237" s="154"/>
      <c r="F34237" s="154"/>
      <c r="G34237" s="155"/>
      <c r="H34237" s="155"/>
      <c r="I34237" s="154"/>
      <c r="J34237" s="156"/>
      <c r="K34237" s="154"/>
      <c r="L34237" s="168"/>
      <c r="M34237" s="154"/>
      <c r="N34237" s="157"/>
      <c r="O34237" s="157"/>
      <c r="P34237" s="152"/>
      <c r="Q34237" s="154"/>
      <c r="R34237" s="154"/>
      <c r="S34237" s="154"/>
      <c r="T34237" s="154"/>
      <c r="U34237" s="154"/>
      <c r="V34237" s="154"/>
      <c r="W34237" s="154"/>
      <c r="X34237" s="154"/>
      <c r="Y34237" s="154"/>
      <c r="Z34237" s="154"/>
      <c r="AA34237" s="154"/>
      <c r="AB34237" s="169"/>
      <c r="AC34237" s="154"/>
      <c r="AD34237" s="158"/>
      <c r="AE34237" s="154"/>
      <c r="AF34237" s="154"/>
      <c r="AG34237" s="154"/>
      <c r="AH34237" s="154"/>
    </row>
    <row r="34238" spans="1:34">
      <c r="A34238" s="154"/>
      <c r="B34238" s="154"/>
      <c r="C34238" s="154"/>
      <c r="D34238" s="154"/>
      <c r="E34238" s="154"/>
      <c r="F34238" s="154"/>
      <c r="G34238" s="155"/>
      <c r="H34238" s="155"/>
      <c r="I34238" s="154"/>
      <c r="J34238" s="156"/>
      <c r="K34238" s="154"/>
      <c r="L34238" s="168"/>
      <c r="M34238" s="154"/>
      <c r="N34238" s="157"/>
      <c r="O34238" s="157"/>
      <c r="P34238" s="152"/>
      <c r="Q34238" s="154"/>
      <c r="R34238" s="154"/>
      <c r="S34238" s="154"/>
      <c r="T34238" s="154"/>
      <c r="U34238" s="154"/>
      <c r="V34238" s="154"/>
      <c r="W34238" s="154"/>
      <c r="X34238" s="154"/>
      <c r="Y34238" s="154"/>
      <c r="Z34238" s="154"/>
      <c r="AA34238" s="154"/>
      <c r="AB34238" s="169"/>
      <c r="AC34238" s="154"/>
      <c r="AD34238" s="158"/>
      <c r="AE34238" s="154"/>
      <c r="AF34238" s="154"/>
      <c r="AG34238" s="154"/>
      <c r="AH34238" s="154"/>
    </row>
    <row r="34239" spans="1:34">
      <c r="A34239" s="154"/>
      <c r="B34239" s="154"/>
      <c r="C34239" s="154"/>
      <c r="D34239" s="154"/>
      <c r="E34239" s="154"/>
      <c r="F34239" s="154"/>
      <c r="G34239" s="155"/>
      <c r="H34239" s="155"/>
      <c r="I34239" s="154"/>
      <c r="J34239" s="156"/>
      <c r="K34239" s="154"/>
      <c r="L34239" s="168"/>
      <c r="M34239" s="154"/>
      <c r="N34239" s="157"/>
      <c r="O34239" s="157"/>
      <c r="P34239" s="152"/>
      <c r="Q34239" s="154"/>
      <c r="R34239" s="154"/>
      <c r="S34239" s="154"/>
      <c r="T34239" s="154"/>
      <c r="U34239" s="154"/>
      <c r="V34239" s="154"/>
      <c r="W34239" s="154"/>
      <c r="X34239" s="154"/>
      <c r="Y34239" s="154"/>
      <c r="Z34239" s="154"/>
      <c r="AA34239" s="154"/>
      <c r="AB34239" s="169"/>
      <c r="AC34239" s="154"/>
      <c r="AD34239" s="158"/>
      <c r="AE34239" s="154"/>
      <c r="AF34239" s="154"/>
      <c r="AG34239" s="154"/>
      <c r="AH34239" s="154"/>
    </row>
    <row r="34240" spans="1:34">
      <c r="A34240" s="154"/>
      <c r="B34240" s="154"/>
      <c r="C34240" s="154"/>
      <c r="D34240" s="154"/>
      <c r="E34240" s="154"/>
      <c r="F34240" s="154"/>
      <c r="G34240" s="155"/>
      <c r="H34240" s="155"/>
      <c r="I34240" s="154"/>
      <c r="J34240" s="156"/>
      <c r="K34240" s="154"/>
      <c r="L34240" s="168"/>
      <c r="M34240" s="154"/>
      <c r="N34240" s="157"/>
      <c r="O34240" s="157"/>
      <c r="P34240" s="152"/>
      <c r="Q34240" s="154"/>
      <c r="R34240" s="154"/>
      <c r="S34240" s="154"/>
      <c r="T34240" s="154"/>
      <c r="U34240" s="154"/>
      <c r="V34240" s="154"/>
      <c r="W34240" s="154"/>
      <c r="X34240" s="154"/>
      <c r="Y34240" s="154"/>
      <c r="Z34240" s="154"/>
      <c r="AA34240" s="154"/>
      <c r="AB34240" s="169"/>
      <c r="AC34240" s="154"/>
      <c r="AD34240" s="158"/>
      <c r="AE34240" s="154"/>
      <c r="AF34240" s="154"/>
      <c r="AG34240" s="154"/>
      <c r="AH34240" s="154"/>
    </row>
    <row r="34241" spans="1:34">
      <c r="A34241" s="154"/>
      <c r="B34241" s="154"/>
      <c r="C34241" s="154"/>
      <c r="D34241" s="154"/>
      <c r="E34241" s="154"/>
      <c r="F34241" s="154"/>
      <c r="G34241" s="155"/>
      <c r="H34241" s="155"/>
      <c r="I34241" s="154"/>
      <c r="J34241" s="156"/>
      <c r="K34241" s="154"/>
      <c r="L34241" s="168"/>
      <c r="M34241" s="154"/>
      <c r="N34241" s="157"/>
      <c r="O34241" s="157"/>
      <c r="P34241" s="152"/>
      <c r="Q34241" s="154"/>
      <c r="R34241" s="154"/>
      <c r="S34241" s="154"/>
      <c r="T34241" s="154"/>
      <c r="U34241" s="154"/>
      <c r="V34241" s="154"/>
      <c r="W34241" s="154"/>
      <c r="X34241" s="154"/>
      <c r="Y34241" s="154"/>
      <c r="Z34241" s="154"/>
      <c r="AA34241" s="154"/>
      <c r="AB34241" s="169"/>
      <c r="AC34241" s="154"/>
      <c r="AD34241" s="158"/>
      <c r="AE34241" s="154"/>
      <c r="AF34241" s="154"/>
      <c r="AG34241" s="154"/>
      <c r="AH34241" s="154"/>
    </row>
    <row r="34242" spans="1:34">
      <c r="A34242" s="154"/>
      <c r="B34242" s="154"/>
      <c r="C34242" s="154"/>
      <c r="D34242" s="154"/>
      <c r="E34242" s="154"/>
      <c r="F34242" s="154"/>
      <c r="G34242" s="155"/>
      <c r="H34242" s="155"/>
      <c r="I34242" s="154"/>
      <c r="J34242" s="156"/>
      <c r="K34242" s="154"/>
      <c r="L34242" s="168"/>
      <c r="M34242" s="154"/>
      <c r="N34242" s="157"/>
      <c r="O34242" s="157"/>
      <c r="P34242" s="152"/>
      <c r="Q34242" s="154"/>
      <c r="R34242" s="154"/>
      <c r="S34242" s="154"/>
      <c r="T34242" s="154"/>
      <c r="U34242" s="154"/>
      <c r="V34242" s="154"/>
      <c r="W34242" s="154"/>
      <c r="X34242" s="154"/>
      <c r="Y34242" s="154"/>
      <c r="Z34242" s="154"/>
      <c r="AA34242" s="154"/>
      <c r="AB34242" s="169"/>
      <c r="AC34242" s="154"/>
      <c r="AD34242" s="158"/>
      <c r="AE34242" s="154"/>
      <c r="AF34242" s="154"/>
      <c r="AG34242" s="154"/>
      <c r="AH34242" s="154"/>
    </row>
    <row r="34243" spans="1:34">
      <c r="A34243" s="154"/>
      <c r="B34243" s="154"/>
      <c r="C34243" s="154"/>
      <c r="D34243" s="154"/>
      <c r="E34243" s="154"/>
      <c r="F34243" s="154"/>
      <c r="G34243" s="155"/>
      <c r="H34243" s="155"/>
      <c r="I34243" s="154"/>
      <c r="J34243" s="156"/>
      <c r="K34243" s="154"/>
      <c r="L34243" s="168"/>
      <c r="M34243" s="154"/>
      <c r="N34243" s="157"/>
      <c r="O34243" s="157"/>
      <c r="P34243" s="152"/>
      <c r="Q34243" s="154"/>
      <c r="R34243" s="154"/>
      <c r="S34243" s="154"/>
      <c r="T34243" s="154"/>
      <c r="U34243" s="154"/>
      <c r="V34243" s="154"/>
      <c r="W34243" s="154"/>
      <c r="X34243" s="154"/>
      <c r="Y34243" s="154"/>
      <c r="Z34243" s="154"/>
      <c r="AA34243" s="154"/>
      <c r="AB34243" s="169"/>
      <c r="AC34243" s="154"/>
      <c r="AD34243" s="158"/>
      <c r="AE34243" s="154"/>
      <c r="AF34243" s="154"/>
      <c r="AG34243" s="154"/>
      <c r="AH34243" s="154"/>
    </row>
    <row r="34244" spans="1:34">
      <c r="A34244" s="154"/>
      <c r="B34244" s="154"/>
      <c r="C34244" s="154"/>
      <c r="D34244" s="154"/>
      <c r="E34244" s="154"/>
      <c r="F34244" s="154"/>
      <c r="G34244" s="155"/>
      <c r="H34244" s="155"/>
      <c r="I34244" s="154"/>
      <c r="J34244" s="156"/>
      <c r="K34244" s="154"/>
      <c r="L34244" s="168"/>
      <c r="M34244" s="154"/>
      <c r="N34244" s="157"/>
      <c r="O34244" s="157"/>
      <c r="P34244" s="152"/>
      <c r="Q34244" s="154"/>
      <c r="R34244" s="154"/>
      <c r="S34244" s="154"/>
      <c r="T34244" s="154"/>
      <c r="U34244" s="154"/>
      <c r="V34244" s="154"/>
      <c r="W34244" s="154"/>
      <c r="X34244" s="154"/>
      <c r="Y34244" s="154"/>
      <c r="Z34244" s="154"/>
      <c r="AA34244" s="154"/>
      <c r="AB34244" s="169"/>
      <c r="AC34244" s="154"/>
      <c r="AD34244" s="158"/>
      <c r="AE34244" s="154"/>
      <c r="AF34244" s="154"/>
      <c r="AG34244" s="154"/>
      <c r="AH34244" s="154"/>
    </row>
    <row r="34245" spans="1:34">
      <c r="A34245" s="154"/>
      <c r="B34245" s="154"/>
      <c r="C34245" s="154"/>
      <c r="D34245" s="154"/>
      <c r="E34245" s="154"/>
      <c r="F34245" s="154"/>
      <c r="G34245" s="155"/>
      <c r="H34245" s="155"/>
      <c r="I34245" s="154"/>
      <c r="J34245" s="156"/>
      <c r="K34245" s="154"/>
      <c r="L34245" s="168"/>
      <c r="M34245" s="154"/>
      <c r="N34245" s="157"/>
      <c r="O34245" s="157"/>
      <c r="P34245" s="152"/>
      <c r="Q34245" s="154"/>
      <c r="R34245" s="154"/>
      <c r="S34245" s="154"/>
      <c r="T34245" s="154"/>
      <c r="U34245" s="154"/>
      <c r="V34245" s="154"/>
      <c r="W34245" s="154"/>
      <c r="X34245" s="154"/>
      <c r="Y34245" s="154"/>
      <c r="Z34245" s="154"/>
      <c r="AA34245" s="154"/>
      <c r="AB34245" s="169"/>
      <c r="AC34245" s="154"/>
      <c r="AD34245" s="158"/>
      <c r="AE34245" s="154"/>
      <c r="AF34245" s="154"/>
      <c r="AG34245" s="154"/>
      <c r="AH34245" s="154"/>
    </row>
    <row r="34246" spans="1:34">
      <c r="A34246" s="154"/>
      <c r="B34246" s="154"/>
      <c r="C34246" s="154"/>
      <c r="D34246" s="154"/>
      <c r="E34246" s="154"/>
      <c r="F34246" s="154"/>
      <c r="G34246" s="155"/>
      <c r="H34246" s="155"/>
      <c r="I34246" s="154"/>
      <c r="J34246" s="156"/>
      <c r="K34246" s="154"/>
      <c r="L34246" s="168"/>
      <c r="M34246" s="154"/>
      <c r="N34246" s="157"/>
      <c r="O34246" s="157"/>
      <c r="P34246" s="152"/>
      <c r="Q34246" s="154"/>
      <c r="R34246" s="154"/>
      <c r="S34246" s="154"/>
      <c r="T34246" s="154"/>
      <c r="U34246" s="154"/>
      <c r="V34246" s="154"/>
      <c r="W34246" s="154"/>
      <c r="X34246" s="154"/>
      <c r="Y34246" s="154"/>
      <c r="Z34246" s="154"/>
      <c r="AA34246" s="154"/>
      <c r="AB34246" s="169"/>
      <c r="AC34246" s="154"/>
      <c r="AD34246" s="158"/>
      <c r="AE34246" s="154"/>
      <c r="AF34246" s="154"/>
      <c r="AG34246" s="154"/>
      <c r="AH34246" s="154"/>
    </row>
    <row r="34247" spans="1:34">
      <c r="A34247" s="154"/>
      <c r="B34247" s="154"/>
      <c r="C34247" s="154"/>
      <c r="D34247" s="154"/>
      <c r="E34247" s="154"/>
      <c r="F34247" s="154"/>
      <c r="G34247" s="155"/>
      <c r="H34247" s="155"/>
      <c r="I34247" s="154"/>
      <c r="J34247" s="156"/>
      <c r="K34247" s="154"/>
      <c r="L34247" s="168"/>
      <c r="M34247" s="154"/>
      <c r="N34247" s="157"/>
      <c r="O34247" s="157"/>
      <c r="P34247" s="152"/>
      <c r="Q34247" s="154"/>
      <c r="R34247" s="154"/>
      <c r="S34247" s="154"/>
      <c r="T34247" s="154"/>
      <c r="U34247" s="154"/>
      <c r="V34247" s="154"/>
      <c r="W34247" s="154"/>
      <c r="X34247" s="154"/>
      <c r="Y34247" s="154"/>
      <c r="Z34247" s="154"/>
      <c r="AA34247" s="154"/>
      <c r="AB34247" s="169"/>
      <c r="AC34247" s="154"/>
      <c r="AD34247" s="158"/>
      <c r="AE34247" s="154"/>
      <c r="AF34247" s="154"/>
      <c r="AG34247" s="154"/>
      <c r="AH34247" s="154"/>
    </row>
    <row r="34248" spans="1:34">
      <c r="A34248" s="154"/>
      <c r="B34248" s="154"/>
      <c r="C34248" s="154"/>
      <c r="D34248" s="154"/>
      <c r="E34248" s="154"/>
      <c r="F34248" s="154"/>
      <c r="G34248" s="155"/>
      <c r="H34248" s="155"/>
      <c r="I34248" s="154"/>
      <c r="J34248" s="156"/>
      <c r="K34248" s="154"/>
      <c r="L34248" s="168"/>
      <c r="M34248" s="154"/>
      <c r="N34248" s="157"/>
      <c r="O34248" s="157"/>
      <c r="P34248" s="152"/>
      <c r="Q34248" s="154"/>
      <c r="R34248" s="154"/>
      <c r="S34248" s="154"/>
      <c r="T34248" s="154"/>
      <c r="U34248" s="154"/>
      <c r="V34248" s="154"/>
      <c r="W34248" s="154"/>
      <c r="X34248" s="154"/>
      <c r="Y34248" s="154"/>
      <c r="Z34248" s="154"/>
      <c r="AA34248" s="154"/>
      <c r="AB34248" s="169"/>
      <c r="AC34248" s="154"/>
      <c r="AD34248" s="158"/>
      <c r="AE34248" s="154"/>
      <c r="AF34248" s="154"/>
      <c r="AG34248" s="154"/>
      <c r="AH34248" s="154"/>
    </row>
    <row r="34249" spans="1:34">
      <c r="A34249" s="154"/>
      <c r="B34249" s="154"/>
      <c r="C34249" s="154"/>
      <c r="D34249" s="154"/>
      <c r="E34249" s="154"/>
      <c r="F34249" s="154"/>
      <c r="G34249" s="155"/>
      <c r="H34249" s="155"/>
      <c r="I34249" s="154"/>
      <c r="J34249" s="156"/>
      <c r="K34249" s="154"/>
      <c r="L34249" s="168"/>
      <c r="M34249" s="154"/>
      <c r="N34249" s="157"/>
      <c r="O34249" s="157"/>
      <c r="P34249" s="152"/>
      <c r="Q34249" s="154"/>
      <c r="R34249" s="154"/>
      <c r="S34249" s="154"/>
      <c r="T34249" s="154"/>
      <c r="U34249" s="154"/>
      <c r="V34249" s="154"/>
      <c r="W34249" s="154"/>
      <c r="X34249" s="154"/>
      <c r="Y34249" s="154"/>
      <c r="Z34249" s="154"/>
      <c r="AA34249" s="154"/>
      <c r="AB34249" s="169"/>
      <c r="AC34249" s="154"/>
      <c r="AD34249" s="158"/>
      <c r="AE34249" s="154"/>
      <c r="AF34249" s="154"/>
      <c r="AG34249" s="154"/>
      <c r="AH34249" s="154"/>
    </row>
    <row r="34250" spans="1:34">
      <c r="A34250" s="154"/>
      <c r="B34250" s="154"/>
      <c r="C34250" s="154"/>
      <c r="D34250" s="154"/>
      <c r="E34250" s="154"/>
      <c r="F34250" s="154"/>
      <c r="G34250" s="155"/>
      <c r="H34250" s="155"/>
      <c r="I34250" s="154"/>
      <c r="J34250" s="156"/>
      <c r="K34250" s="154"/>
      <c r="L34250" s="168"/>
      <c r="M34250" s="154"/>
      <c r="N34250" s="157"/>
      <c r="O34250" s="157"/>
      <c r="P34250" s="152"/>
      <c r="Q34250" s="154"/>
      <c r="R34250" s="154"/>
      <c r="S34250" s="154"/>
      <c r="T34250" s="154"/>
      <c r="U34250" s="154"/>
      <c r="V34250" s="154"/>
      <c r="W34250" s="154"/>
      <c r="X34250" s="154"/>
      <c r="Y34250" s="154"/>
      <c r="Z34250" s="154"/>
      <c r="AA34250" s="154"/>
      <c r="AB34250" s="169"/>
      <c r="AC34250" s="154"/>
      <c r="AD34250" s="158"/>
      <c r="AE34250" s="154"/>
      <c r="AF34250" s="154"/>
      <c r="AG34250" s="154"/>
      <c r="AH34250" s="154"/>
    </row>
    <row r="34251" spans="1:34">
      <c r="A34251" s="154"/>
      <c r="B34251" s="154"/>
      <c r="C34251" s="154"/>
      <c r="D34251" s="154"/>
      <c r="E34251" s="154"/>
      <c r="F34251" s="154"/>
      <c r="G34251" s="155"/>
      <c r="H34251" s="155"/>
      <c r="I34251" s="154"/>
      <c r="J34251" s="156"/>
      <c r="K34251" s="154"/>
      <c r="L34251" s="168"/>
      <c r="M34251" s="154"/>
      <c r="N34251" s="157"/>
      <c r="O34251" s="157"/>
      <c r="P34251" s="152"/>
      <c r="Q34251" s="154"/>
      <c r="R34251" s="154"/>
      <c r="S34251" s="154"/>
      <c r="T34251" s="154"/>
      <c r="U34251" s="154"/>
      <c r="V34251" s="154"/>
      <c r="W34251" s="154"/>
      <c r="X34251" s="154"/>
      <c r="Y34251" s="154"/>
      <c r="Z34251" s="154"/>
      <c r="AA34251" s="154"/>
      <c r="AB34251" s="169"/>
      <c r="AC34251" s="154"/>
      <c r="AD34251" s="158"/>
      <c r="AE34251" s="154"/>
      <c r="AF34251" s="154"/>
      <c r="AG34251" s="154"/>
      <c r="AH34251" s="154"/>
    </row>
    <row r="34252" spans="1:34">
      <c r="A34252" s="154"/>
      <c r="B34252" s="154"/>
      <c r="C34252" s="154"/>
      <c r="D34252" s="154"/>
      <c r="E34252" s="154"/>
      <c r="F34252" s="154"/>
      <c r="G34252" s="155"/>
      <c r="H34252" s="155"/>
      <c r="I34252" s="154"/>
      <c r="J34252" s="156"/>
      <c r="K34252" s="154"/>
      <c r="L34252" s="168"/>
      <c r="M34252" s="154"/>
      <c r="N34252" s="157"/>
      <c r="O34252" s="157"/>
      <c r="P34252" s="152"/>
      <c r="Q34252" s="154"/>
      <c r="R34252" s="154"/>
      <c r="S34252" s="154"/>
      <c r="T34252" s="154"/>
      <c r="U34252" s="154"/>
      <c r="V34252" s="154"/>
      <c r="W34252" s="154"/>
      <c r="X34252" s="154"/>
      <c r="Y34252" s="154"/>
      <c r="Z34252" s="154"/>
      <c r="AA34252" s="154"/>
      <c r="AB34252" s="169"/>
      <c r="AC34252" s="154"/>
      <c r="AD34252" s="158"/>
      <c r="AE34252" s="154"/>
      <c r="AF34252" s="154"/>
      <c r="AG34252" s="154"/>
      <c r="AH34252" s="154"/>
    </row>
    <row r="34253" spans="1:34">
      <c r="A34253" s="154"/>
      <c r="B34253" s="154"/>
      <c r="C34253" s="154"/>
      <c r="D34253" s="154"/>
      <c r="E34253" s="154"/>
      <c r="F34253" s="154"/>
      <c r="G34253" s="155"/>
      <c r="H34253" s="155"/>
      <c r="I34253" s="154"/>
      <c r="J34253" s="156"/>
      <c r="K34253" s="154"/>
      <c r="L34253" s="168"/>
      <c r="M34253" s="154"/>
      <c r="N34253" s="157"/>
      <c r="O34253" s="157"/>
      <c r="P34253" s="152"/>
      <c r="Q34253" s="154"/>
      <c r="R34253" s="154"/>
      <c r="S34253" s="154"/>
      <c r="T34253" s="154"/>
      <c r="U34253" s="154"/>
      <c r="V34253" s="154"/>
      <c r="W34253" s="154"/>
      <c r="X34253" s="154"/>
      <c r="Y34253" s="154"/>
      <c r="Z34253" s="154"/>
      <c r="AA34253" s="154"/>
      <c r="AB34253" s="169"/>
      <c r="AC34253" s="154"/>
      <c r="AD34253" s="158"/>
      <c r="AE34253" s="154"/>
      <c r="AF34253" s="154"/>
      <c r="AG34253" s="154"/>
      <c r="AH34253" s="154"/>
    </row>
    <row r="34254" spans="1:34">
      <c r="A34254" s="154"/>
      <c r="B34254" s="154"/>
      <c r="C34254" s="154"/>
      <c r="D34254" s="154"/>
      <c r="E34254" s="154"/>
      <c r="F34254" s="154"/>
      <c r="G34254" s="155"/>
      <c r="H34254" s="155"/>
      <c r="I34254" s="154"/>
      <c r="J34254" s="156"/>
      <c r="K34254" s="154"/>
      <c r="L34254" s="168"/>
      <c r="M34254" s="154"/>
      <c r="N34254" s="157"/>
      <c r="O34254" s="157"/>
      <c r="P34254" s="152"/>
      <c r="Q34254" s="154"/>
      <c r="R34254" s="154"/>
      <c r="S34254" s="154"/>
      <c r="T34254" s="154"/>
      <c r="U34254" s="154"/>
      <c r="V34254" s="154"/>
      <c r="W34254" s="154"/>
      <c r="X34254" s="154"/>
      <c r="Y34254" s="154"/>
      <c r="Z34254" s="154"/>
      <c r="AA34254" s="154"/>
      <c r="AB34254" s="169"/>
      <c r="AC34254" s="154"/>
      <c r="AD34254" s="158"/>
      <c r="AE34254" s="154"/>
      <c r="AF34254" s="154"/>
      <c r="AG34254" s="154"/>
      <c r="AH34254" s="154"/>
    </row>
    <row r="34255" spans="1:34">
      <c r="A34255" s="154"/>
      <c r="B34255" s="154"/>
      <c r="C34255" s="154"/>
      <c r="D34255" s="154"/>
      <c r="E34255" s="154"/>
      <c r="F34255" s="154"/>
      <c r="G34255" s="155"/>
      <c r="H34255" s="155"/>
      <c r="I34255" s="154"/>
      <c r="J34255" s="156"/>
      <c r="K34255" s="154"/>
      <c r="L34255" s="168"/>
      <c r="M34255" s="154"/>
      <c r="N34255" s="157"/>
      <c r="O34255" s="157"/>
      <c r="P34255" s="152"/>
      <c r="Q34255" s="154"/>
      <c r="R34255" s="154"/>
      <c r="S34255" s="154"/>
      <c r="T34255" s="154"/>
      <c r="U34255" s="154"/>
      <c r="V34255" s="154"/>
      <c r="W34255" s="154"/>
      <c r="X34255" s="154"/>
      <c r="Y34255" s="154"/>
      <c r="Z34255" s="154"/>
      <c r="AA34255" s="154"/>
      <c r="AB34255" s="169"/>
      <c r="AC34255" s="154"/>
      <c r="AD34255" s="158"/>
      <c r="AE34255" s="154"/>
      <c r="AF34255" s="154"/>
      <c r="AG34255" s="154"/>
      <c r="AH34255" s="154"/>
    </row>
    <row r="34256" spans="1:34">
      <c r="A34256" s="154"/>
      <c r="B34256" s="154"/>
      <c r="C34256" s="154"/>
      <c r="D34256" s="154"/>
      <c r="E34256" s="154"/>
      <c r="F34256" s="154"/>
      <c r="G34256" s="155"/>
      <c r="H34256" s="155"/>
      <c r="I34256" s="154"/>
      <c r="J34256" s="156"/>
      <c r="K34256" s="154"/>
      <c r="L34256" s="168"/>
      <c r="M34256" s="154"/>
      <c r="N34256" s="157"/>
      <c r="O34256" s="157"/>
      <c r="P34256" s="152"/>
      <c r="Q34256" s="154"/>
      <c r="R34256" s="154"/>
      <c r="S34256" s="154"/>
      <c r="T34256" s="154"/>
      <c r="U34256" s="154"/>
      <c r="V34256" s="154"/>
      <c r="W34256" s="154"/>
      <c r="X34256" s="154"/>
      <c r="Y34256" s="154"/>
      <c r="Z34256" s="154"/>
      <c r="AA34256" s="154"/>
      <c r="AB34256" s="169"/>
      <c r="AC34256" s="154"/>
      <c r="AD34256" s="158"/>
      <c r="AE34256" s="154"/>
      <c r="AF34256" s="154"/>
      <c r="AG34256" s="154"/>
      <c r="AH34256" s="154"/>
    </row>
    <row r="34257" spans="1:34">
      <c r="A34257" s="154"/>
      <c r="B34257" s="154"/>
      <c r="C34257" s="154"/>
      <c r="D34257" s="154"/>
      <c r="E34257" s="154"/>
      <c r="F34257" s="154"/>
      <c r="G34257" s="155"/>
      <c r="H34257" s="155"/>
      <c r="I34257" s="154"/>
      <c r="J34257" s="156"/>
      <c r="K34257" s="154"/>
      <c r="L34257" s="168"/>
      <c r="M34257" s="154"/>
      <c r="N34257" s="157"/>
      <c r="O34257" s="157"/>
      <c r="P34257" s="152"/>
      <c r="Q34257" s="154"/>
      <c r="R34257" s="154"/>
      <c r="S34257" s="154"/>
      <c r="T34257" s="154"/>
      <c r="U34257" s="154"/>
      <c r="V34257" s="154"/>
      <c r="W34257" s="154"/>
      <c r="X34257" s="154"/>
      <c r="Y34257" s="154"/>
      <c r="Z34257" s="154"/>
      <c r="AA34257" s="154"/>
      <c r="AB34257" s="169"/>
      <c r="AC34257" s="154"/>
      <c r="AD34257" s="158"/>
      <c r="AE34257" s="154"/>
      <c r="AF34257" s="154"/>
      <c r="AG34257" s="154"/>
      <c r="AH34257" s="154"/>
    </row>
    <row r="34258" spans="1:34">
      <c r="A34258" s="154"/>
      <c r="B34258" s="154"/>
      <c r="C34258" s="154"/>
      <c r="D34258" s="154"/>
      <c r="E34258" s="154"/>
      <c r="F34258" s="154"/>
      <c r="G34258" s="155"/>
      <c r="H34258" s="155"/>
      <c r="I34258" s="154"/>
      <c r="J34258" s="156"/>
      <c r="K34258" s="154"/>
      <c r="L34258" s="168"/>
      <c r="M34258" s="154"/>
      <c r="N34258" s="157"/>
      <c r="O34258" s="157"/>
      <c r="P34258" s="152"/>
      <c r="Q34258" s="154"/>
      <c r="R34258" s="154"/>
      <c r="S34258" s="154"/>
      <c r="T34258" s="154"/>
      <c r="U34258" s="154"/>
      <c r="V34258" s="154"/>
      <c r="W34258" s="154"/>
      <c r="X34258" s="154"/>
      <c r="Y34258" s="154"/>
      <c r="Z34258" s="154"/>
      <c r="AA34258" s="154"/>
      <c r="AB34258" s="169"/>
      <c r="AC34258" s="154"/>
      <c r="AD34258" s="158"/>
      <c r="AE34258" s="154"/>
      <c r="AF34258" s="154"/>
      <c r="AG34258" s="154"/>
      <c r="AH34258" s="154"/>
    </row>
    <row r="34259" spans="1:34">
      <c r="A34259" s="154"/>
      <c r="B34259" s="154"/>
      <c r="C34259" s="154"/>
      <c r="D34259" s="154"/>
      <c r="E34259" s="154"/>
      <c r="F34259" s="154"/>
      <c r="G34259" s="155"/>
      <c r="H34259" s="155"/>
      <c r="I34259" s="154"/>
      <c r="J34259" s="156"/>
      <c r="K34259" s="154"/>
      <c r="L34259" s="168"/>
      <c r="M34259" s="154"/>
      <c r="N34259" s="157"/>
      <c r="O34259" s="157"/>
      <c r="P34259" s="152"/>
      <c r="Q34259" s="154"/>
      <c r="R34259" s="154"/>
      <c r="S34259" s="154"/>
      <c r="T34259" s="154"/>
      <c r="U34259" s="154"/>
      <c r="V34259" s="154"/>
      <c r="W34259" s="154"/>
      <c r="X34259" s="154"/>
      <c r="Y34259" s="154"/>
      <c r="Z34259" s="154"/>
      <c r="AA34259" s="154"/>
      <c r="AB34259" s="169"/>
      <c r="AC34259" s="154"/>
      <c r="AD34259" s="158"/>
      <c r="AE34259" s="154"/>
      <c r="AF34259" s="154"/>
      <c r="AG34259" s="154"/>
      <c r="AH34259" s="154"/>
    </row>
    <row r="34260" spans="1:34">
      <c r="A34260" s="154"/>
      <c r="B34260" s="154"/>
      <c r="C34260" s="154"/>
      <c r="D34260" s="154"/>
      <c r="E34260" s="154"/>
      <c r="F34260" s="154"/>
      <c r="G34260" s="155"/>
      <c r="H34260" s="155"/>
      <c r="I34260" s="154"/>
      <c r="J34260" s="156"/>
      <c r="K34260" s="154"/>
      <c r="L34260" s="168"/>
      <c r="M34260" s="154"/>
      <c r="N34260" s="157"/>
      <c r="O34260" s="157"/>
      <c r="P34260" s="152"/>
      <c r="Q34260" s="154"/>
      <c r="R34260" s="154"/>
      <c r="S34260" s="154"/>
      <c r="T34260" s="154"/>
      <c r="U34260" s="154"/>
      <c r="V34260" s="154"/>
      <c r="W34260" s="154"/>
      <c r="X34260" s="154"/>
      <c r="Y34260" s="154"/>
      <c r="Z34260" s="154"/>
      <c r="AA34260" s="154"/>
      <c r="AB34260" s="169"/>
      <c r="AC34260" s="154"/>
      <c r="AD34260" s="158"/>
      <c r="AE34260" s="154"/>
      <c r="AF34260" s="154"/>
      <c r="AG34260" s="154"/>
      <c r="AH34260" s="154"/>
    </row>
    <row r="34261" spans="1:34">
      <c r="A34261" s="154"/>
      <c r="B34261" s="154"/>
      <c r="C34261" s="154"/>
      <c r="D34261" s="154"/>
      <c r="E34261" s="154"/>
      <c r="F34261" s="154"/>
      <c r="G34261" s="155"/>
      <c r="H34261" s="155"/>
      <c r="I34261" s="154"/>
      <c r="J34261" s="156"/>
      <c r="K34261" s="154"/>
      <c r="L34261" s="168"/>
      <c r="M34261" s="154"/>
      <c r="N34261" s="157"/>
      <c r="O34261" s="157"/>
      <c r="P34261" s="152"/>
      <c r="Q34261" s="154"/>
      <c r="R34261" s="154"/>
      <c r="S34261" s="154"/>
      <c r="T34261" s="154"/>
      <c r="U34261" s="154"/>
      <c r="V34261" s="154"/>
      <c r="W34261" s="154"/>
      <c r="X34261" s="154"/>
      <c r="Y34261" s="154"/>
      <c r="Z34261" s="154"/>
      <c r="AA34261" s="154"/>
      <c r="AB34261" s="169"/>
      <c r="AC34261" s="154"/>
      <c r="AD34261" s="158"/>
      <c r="AE34261" s="154"/>
      <c r="AF34261" s="154"/>
      <c r="AG34261" s="154"/>
      <c r="AH34261" s="154"/>
    </row>
    <row r="34262" spans="1:34">
      <c r="A34262" s="154"/>
      <c r="B34262" s="154"/>
      <c r="C34262" s="154"/>
      <c r="D34262" s="154"/>
      <c r="E34262" s="154"/>
      <c r="F34262" s="154"/>
      <c r="G34262" s="155"/>
      <c r="H34262" s="155"/>
      <c r="I34262" s="154"/>
      <c r="J34262" s="156"/>
      <c r="K34262" s="154"/>
      <c r="L34262" s="168"/>
      <c r="M34262" s="154"/>
      <c r="N34262" s="157"/>
      <c r="O34262" s="157"/>
      <c r="P34262" s="152"/>
      <c r="Q34262" s="154"/>
      <c r="R34262" s="154"/>
      <c r="S34262" s="154"/>
      <c r="T34262" s="154"/>
      <c r="U34262" s="154"/>
      <c r="V34262" s="154"/>
      <c r="W34262" s="154"/>
      <c r="X34262" s="154"/>
      <c r="Y34262" s="154"/>
      <c r="Z34262" s="154"/>
      <c r="AA34262" s="154"/>
      <c r="AB34262" s="169"/>
      <c r="AC34262" s="154"/>
      <c r="AD34262" s="158"/>
      <c r="AE34262" s="154"/>
      <c r="AF34262" s="154"/>
      <c r="AG34262" s="154"/>
      <c r="AH34262" s="154"/>
    </row>
    <row r="34263" spans="1:34">
      <c r="A34263" s="154"/>
      <c r="B34263" s="154"/>
      <c r="C34263" s="154"/>
      <c r="D34263" s="154"/>
      <c r="E34263" s="154"/>
      <c r="F34263" s="154"/>
      <c r="G34263" s="155"/>
      <c r="H34263" s="155"/>
      <c r="I34263" s="154"/>
      <c r="J34263" s="156"/>
      <c r="K34263" s="154"/>
      <c r="L34263" s="168"/>
      <c r="M34263" s="154"/>
      <c r="N34263" s="157"/>
      <c r="O34263" s="157"/>
      <c r="P34263" s="152"/>
      <c r="Q34263" s="154"/>
      <c r="R34263" s="154"/>
      <c r="S34263" s="154"/>
      <c r="T34263" s="154"/>
      <c r="U34263" s="154"/>
      <c r="V34263" s="154"/>
      <c r="W34263" s="154"/>
      <c r="X34263" s="154"/>
      <c r="Y34263" s="154"/>
      <c r="Z34263" s="154"/>
      <c r="AA34263" s="154"/>
      <c r="AB34263" s="169"/>
      <c r="AC34263" s="154"/>
      <c r="AD34263" s="158"/>
      <c r="AE34263" s="154"/>
      <c r="AF34263" s="154"/>
      <c r="AG34263" s="154"/>
      <c r="AH34263" s="154"/>
    </row>
    <row r="34264" spans="1:34">
      <c r="A34264" s="154"/>
      <c r="B34264" s="154"/>
      <c r="C34264" s="154"/>
      <c r="D34264" s="154"/>
      <c r="E34264" s="154"/>
      <c r="F34264" s="154"/>
      <c r="G34264" s="155"/>
      <c r="H34264" s="155"/>
      <c r="I34264" s="154"/>
      <c r="J34264" s="156"/>
      <c r="K34264" s="154"/>
      <c r="L34264" s="168"/>
      <c r="M34264" s="154"/>
      <c r="N34264" s="157"/>
      <c r="O34264" s="157"/>
      <c r="P34264" s="152"/>
      <c r="Q34264" s="154"/>
      <c r="R34264" s="154"/>
      <c r="S34264" s="154"/>
      <c r="T34264" s="154"/>
      <c r="U34264" s="154"/>
      <c r="V34264" s="154"/>
      <c r="W34264" s="154"/>
      <c r="X34264" s="154"/>
      <c r="Y34264" s="154"/>
      <c r="Z34264" s="154"/>
      <c r="AA34264" s="154"/>
      <c r="AB34264" s="169"/>
      <c r="AC34264" s="154"/>
      <c r="AD34264" s="158"/>
      <c r="AE34264" s="154"/>
      <c r="AF34264" s="154"/>
      <c r="AG34264" s="154"/>
      <c r="AH34264" s="154"/>
    </row>
    <row r="34265" spans="1:34">
      <c r="A34265" s="154"/>
      <c r="B34265" s="154"/>
      <c r="C34265" s="154"/>
      <c r="D34265" s="154"/>
      <c r="E34265" s="159"/>
      <c r="F34265" s="154"/>
      <c r="G34265" s="155"/>
      <c r="H34265" s="155"/>
      <c r="I34265" s="154"/>
      <c r="J34265" s="156"/>
      <c r="K34265" s="154"/>
      <c r="L34265" s="168"/>
      <c r="M34265" s="154"/>
      <c r="N34265" s="157"/>
      <c r="O34265" s="157"/>
      <c r="P34265" s="152"/>
      <c r="Q34265" s="154"/>
      <c r="R34265" s="154"/>
      <c r="S34265" s="154"/>
      <c r="T34265" s="154"/>
      <c r="U34265" s="154"/>
      <c r="V34265" s="154"/>
      <c r="W34265" s="154"/>
      <c r="X34265" s="154"/>
      <c r="Y34265" s="154"/>
      <c r="Z34265" s="154"/>
      <c r="AA34265" s="154"/>
      <c r="AB34265" s="169"/>
      <c r="AC34265" s="154"/>
      <c r="AD34265" s="158"/>
      <c r="AE34265" s="154"/>
      <c r="AF34265" s="154"/>
      <c r="AG34265" s="154"/>
      <c r="AH34265" s="154"/>
    </row>
    <row r="34266" spans="1:34">
      <c r="A34266" s="154"/>
      <c r="B34266" s="154"/>
      <c r="C34266" s="154"/>
      <c r="D34266" s="154"/>
      <c r="E34266" s="159"/>
      <c r="F34266" s="154"/>
      <c r="G34266" s="155"/>
      <c r="H34266" s="155"/>
      <c r="I34266" s="154"/>
      <c r="J34266" s="156"/>
      <c r="K34266" s="154"/>
      <c r="L34266" s="168"/>
      <c r="M34266" s="154"/>
      <c r="N34266" s="157"/>
      <c r="O34266" s="157"/>
      <c r="P34266" s="152"/>
      <c r="Q34266" s="154"/>
      <c r="R34266" s="154"/>
      <c r="S34266" s="154"/>
      <c r="T34266" s="154"/>
      <c r="U34266" s="154"/>
      <c r="V34266" s="154"/>
      <c r="W34266" s="154"/>
      <c r="X34266" s="154"/>
      <c r="Y34266" s="154"/>
      <c r="Z34266" s="154"/>
      <c r="AA34266" s="154"/>
      <c r="AB34266" s="169"/>
      <c r="AC34266" s="154"/>
      <c r="AD34266" s="158"/>
      <c r="AE34266" s="154"/>
      <c r="AF34266" s="154"/>
      <c r="AG34266" s="154"/>
      <c r="AH34266" s="154"/>
    </row>
    <row r="34267" spans="1:34">
      <c r="A34267" s="154"/>
      <c r="B34267" s="154"/>
      <c r="C34267" s="154"/>
      <c r="D34267" s="154"/>
      <c r="E34267" s="159"/>
      <c r="F34267" s="154"/>
      <c r="G34267" s="155"/>
      <c r="H34267" s="155"/>
      <c r="I34267" s="154"/>
      <c r="J34267" s="156"/>
      <c r="K34267" s="154"/>
      <c r="L34267" s="168"/>
      <c r="M34267" s="154"/>
      <c r="N34267" s="157"/>
      <c r="O34267" s="157"/>
      <c r="P34267" s="152"/>
      <c r="Q34267" s="154"/>
      <c r="R34267" s="154"/>
      <c r="S34267" s="154"/>
      <c r="T34267" s="154"/>
      <c r="U34267" s="154"/>
      <c r="V34267" s="154"/>
      <c r="W34267" s="154"/>
      <c r="X34267" s="154"/>
      <c r="Y34267" s="154"/>
      <c r="Z34267" s="154"/>
      <c r="AA34267" s="154"/>
      <c r="AB34267" s="169"/>
      <c r="AC34267" s="154"/>
      <c r="AD34267" s="158"/>
      <c r="AE34267" s="154"/>
      <c r="AF34267" s="154"/>
      <c r="AG34267" s="154"/>
      <c r="AH34267" s="154"/>
    </row>
    <row r="34268" spans="1:34">
      <c r="A34268" s="154"/>
      <c r="B34268" s="154"/>
      <c r="C34268" s="154"/>
      <c r="D34268" s="154"/>
      <c r="E34268" s="154"/>
      <c r="F34268" s="154"/>
      <c r="G34268" s="155"/>
      <c r="H34268" s="155"/>
      <c r="I34268" s="154"/>
      <c r="J34268" s="156"/>
      <c r="K34268" s="154"/>
      <c r="L34268" s="168"/>
      <c r="M34268" s="154"/>
      <c r="N34268" s="157"/>
      <c r="O34268" s="157"/>
      <c r="P34268" s="152"/>
      <c r="Q34268" s="154"/>
      <c r="R34268" s="154"/>
      <c r="S34268" s="154"/>
      <c r="T34268" s="154"/>
      <c r="U34268" s="154"/>
      <c r="V34268" s="154"/>
      <c r="W34268" s="154"/>
      <c r="X34268" s="154"/>
      <c r="Y34268" s="154"/>
      <c r="Z34268" s="154"/>
      <c r="AA34268" s="154"/>
      <c r="AB34268" s="169"/>
      <c r="AC34268" s="154"/>
      <c r="AD34268" s="158"/>
      <c r="AE34268" s="154"/>
      <c r="AF34268" s="154"/>
      <c r="AG34268" s="154"/>
      <c r="AH34268" s="154"/>
    </row>
    <row r="34269" spans="1:34">
      <c r="A34269" s="154"/>
      <c r="B34269" s="154"/>
      <c r="C34269" s="154"/>
      <c r="D34269" s="154"/>
      <c r="E34269" s="159"/>
      <c r="F34269" s="154"/>
      <c r="G34269" s="155"/>
      <c r="H34269" s="155"/>
      <c r="I34269" s="154"/>
      <c r="J34269" s="156"/>
      <c r="K34269" s="154"/>
      <c r="L34269" s="168"/>
      <c r="M34269" s="154"/>
      <c r="N34269" s="157"/>
      <c r="O34269" s="157"/>
      <c r="P34269" s="152"/>
      <c r="Q34269" s="154"/>
      <c r="R34269" s="154"/>
      <c r="S34269" s="154"/>
      <c r="T34269" s="154"/>
      <c r="U34269" s="154"/>
      <c r="V34269" s="154"/>
      <c r="W34269" s="154"/>
      <c r="X34269" s="154"/>
      <c r="Y34269" s="154"/>
      <c r="Z34269" s="154"/>
      <c r="AA34269" s="154"/>
      <c r="AB34269" s="169"/>
      <c r="AC34269" s="154"/>
      <c r="AD34269" s="158"/>
      <c r="AE34269" s="154"/>
      <c r="AF34269" s="154"/>
      <c r="AG34269" s="154"/>
      <c r="AH34269" s="154"/>
    </row>
    <row r="34270" spans="1:34">
      <c r="A34270" s="154"/>
      <c r="B34270" s="154"/>
      <c r="C34270" s="154"/>
      <c r="D34270" s="154"/>
      <c r="E34270" s="159"/>
      <c r="F34270" s="154"/>
      <c r="G34270" s="155"/>
      <c r="H34270" s="155"/>
      <c r="I34270" s="154"/>
      <c r="J34270" s="156"/>
      <c r="K34270" s="154"/>
      <c r="L34270" s="168"/>
      <c r="M34270" s="154"/>
      <c r="N34270" s="157"/>
      <c r="O34270" s="157"/>
      <c r="P34270" s="152"/>
      <c r="Q34270" s="154"/>
      <c r="R34270" s="154"/>
      <c r="S34270" s="154"/>
      <c r="T34270" s="154"/>
      <c r="U34270" s="154"/>
      <c r="V34270" s="154"/>
      <c r="W34270" s="154"/>
      <c r="X34270" s="154"/>
      <c r="Y34270" s="154"/>
      <c r="Z34270" s="154"/>
      <c r="AA34270" s="154"/>
      <c r="AB34270" s="169"/>
      <c r="AC34270" s="154"/>
      <c r="AD34270" s="158"/>
      <c r="AE34270" s="154"/>
      <c r="AF34270" s="154"/>
      <c r="AG34270" s="154"/>
      <c r="AH34270" s="154"/>
    </row>
    <row r="34271" spans="1:34">
      <c r="A34271" s="154"/>
      <c r="B34271" s="154"/>
      <c r="C34271" s="154"/>
      <c r="D34271" s="154"/>
      <c r="E34271" s="159"/>
      <c r="F34271" s="154"/>
      <c r="G34271" s="155"/>
      <c r="H34271" s="155"/>
      <c r="I34271" s="154"/>
      <c r="J34271" s="156"/>
      <c r="K34271" s="154"/>
      <c r="L34271" s="168"/>
      <c r="M34271" s="154"/>
      <c r="N34271" s="157"/>
      <c r="O34271" s="157"/>
      <c r="P34271" s="152"/>
      <c r="Q34271" s="154"/>
      <c r="R34271" s="154"/>
      <c r="S34271" s="154"/>
      <c r="T34271" s="154"/>
      <c r="U34271" s="154"/>
      <c r="V34271" s="154"/>
      <c r="W34271" s="154"/>
      <c r="X34271" s="154"/>
      <c r="Y34271" s="154"/>
      <c r="Z34271" s="154"/>
      <c r="AA34271" s="154"/>
      <c r="AB34271" s="169"/>
      <c r="AC34271" s="154"/>
      <c r="AD34271" s="158"/>
      <c r="AE34271" s="154"/>
      <c r="AF34271" s="154"/>
      <c r="AG34271" s="154"/>
      <c r="AH34271" s="154"/>
    </row>
    <row r="34272" spans="1:34">
      <c r="A34272" s="154"/>
      <c r="B34272" s="154"/>
      <c r="C34272" s="154"/>
      <c r="D34272" s="154"/>
      <c r="E34272" s="159"/>
      <c r="F34272" s="154"/>
      <c r="G34272" s="155"/>
      <c r="H34272" s="155"/>
      <c r="I34272" s="154"/>
      <c r="J34272" s="156"/>
      <c r="K34272" s="154"/>
      <c r="L34272" s="168"/>
      <c r="M34272" s="154"/>
      <c r="N34272" s="157"/>
      <c r="O34272" s="157"/>
      <c r="P34272" s="152"/>
      <c r="Q34272" s="154"/>
      <c r="R34272" s="154"/>
      <c r="S34272" s="154"/>
      <c r="T34272" s="154"/>
      <c r="U34272" s="154"/>
      <c r="V34272" s="154"/>
      <c r="W34272" s="154"/>
      <c r="X34272" s="154"/>
      <c r="Y34272" s="154"/>
      <c r="Z34272" s="154"/>
      <c r="AA34272" s="154"/>
      <c r="AB34272" s="169"/>
      <c r="AC34272" s="154"/>
      <c r="AD34272" s="158"/>
      <c r="AE34272" s="154"/>
      <c r="AF34272" s="154"/>
      <c r="AG34272" s="154"/>
      <c r="AH34272" s="154"/>
    </row>
    <row r="34273" spans="1:34">
      <c r="A34273" s="154"/>
      <c r="B34273" s="154"/>
      <c r="C34273" s="154"/>
      <c r="D34273" s="154"/>
      <c r="E34273" s="159"/>
      <c r="F34273" s="154"/>
      <c r="G34273" s="155"/>
      <c r="H34273" s="155"/>
      <c r="I34273" s="154"/>
      <c r="J34273" s="156"/>
      <c r="K34273" s="154"/>
      <c r="L34273" s="168"/>
      <c r="M34273" s="154"/>
      <c r="N34273" s="157"/>
      <c r="O34273" s="157"/>
      <c r="P34273" s="152"/>
      <c r="Q34273" s="154"/>
      <c r="R34273" s="154"/>
      <c r="S34273" s="154"/>
      <c r="T34273" s="154"/>
      <c r="U34273" s="154"/>
      <c r="V34273" s="154"/>
      <c r="W34273" s="154"/>
      <c r="X34273" s="154"/>
      <c r="Y34273" s="154"/>
      <c r="Z34273" s="154"/>
      <c r="AA34273" s="154"/>
      <c r="AB34273" s="169"/>
      <c r="AC34273" s="154"/>
      <c r="AD34273" s="158"/>
      <c r="AE34273" s="154"/>
      <c r="AF34273" s="154"/>
      <c r="AG34273" s="154"/>
      <c r="AH34273" s="154"/>
    </row>
    <row r="34274" spans="1:34">
      <c r="A34274" s="154"/>
      <c r="B34274" s="154"/>
      <c r="C34274" s="154"/>
      <c r="D34274" s="154"/>
      <c r="E34274" s="159"/>
      <c r="F34274" s="154"/>
      <c r="G34274" s="155"/>
      <c r="H34274" s="155"/>
      <c r="I34274" s="154"/>
      <c r="J34274" s="156"/>
      <c r="K34274" s="154"/>
      <c r="L34274" s="168"/>
      <c r="M34274" s="154"/>
      <c r="N34274" s="157"/>
      <c r="O34274" s="157"/>
      <c r="P34274" s="152"/>
      <c r="Q34274" s="154"/>
      <c r="R34274" s="154"/>
      <c r="S34274" s="154"/>
      <c r="T34274" s="154"/>
      <c r="U34274" s="154"/>
      <c r="V34274" s="154"/>
      <c r="W34274" s="154"/>
      <c r="X34274" s="154"/>
      <c r="Y34274" s="154"/>
      <c r="Z34274" s="154"/>
      <c r="AA34274" s="154"/>
      <c r="AB34274" s="169"/>
      <c r="AC34274" s="154"/>
      <c r="AD34274" s="158"/>
      <c r="AE34274" s="154"/>
      <c r="AF34274" s="154"/>
      <c r="AG34274" s="154"/>
      <c r="AH34274" s="154"/>
    </row>
    <row r="34275" spans="1:34">
      <c r="A34275" s="154"/>
      <c r="B34275" s="154"/>
      <c r="C34275" s="154"/>
      <c r="D34275" s="154"/>
      <c r="E34275" s="159"/>
      <c r="F34275" s="154"/>
      <c r="G34275" s="155"/>
      <c r="H34275" s="155"/>
      <c r="I34275" s="154"/>
      <c r="J34275" s="156"/>
      <c r="K34275" s="154"/>
      <c r="L34275" s="168"/>
      <c r="M34275" s="154"/>
      <c r="N34275" s="157"/>
      <c r="O34275" s="157"/>
      <c r="P34275" s="152"/>
      <c r="Q34275" s="154"/>
      <c r="R34275" s="154"/>
      <c r="S34275" s="154"/>
      <c r="T34275" s="154"/>
      <c r="U34275" s="154"/>
      <c r="V34275" s="154"/>
      <c r="W34275" s="154"/>
      <c r="X34275" s="154"/>
      <c r="Y34275" s="154"/>
      <c r="Z34275" s="154"/>
      <c r="AA34275" s="154"/>
      <c r="AB34275" s="169"/>
      <c r="AC34275" s="154"/>
      <c r="AD34275" s="158"/>
      <c r="AE34275" s="154"/>
      <c r="AF34275" s="154"/>
      <c r="AG34275" s="154"/>
      <c r="AH34275" s="154"/>
    </row>
    <row r="34276" spans="1:34">
      <c r="A34276" s="154"/>
      <c r="B34276" s="154"/>
      <c r="C34276" s="154"/>
      <c r="D34276" s="154"/>
      <c r="E34276" s="159"/>
      <c r="F34276" s="154"/>
      <c r="G34276" s="155"/>
      <c r="H34276" s="155"/>
      <c r="I34276" s="154"/>
      <c r="J34276" s="156"/>
      <c r="K34276" s="154"/>
      <c r="L34276" s="168"/>
      <c r="M34276" s="154"/>
      <c r="N34276" s="157"/>
      <c r="O34276" s="157"/>
      <c r="P34276" s="152"/>
      <c r="Q34276" s="154"/>
      <c r="R34276" s="154"/>
      <c r="S34276" s="154"/>
      <c r="T34276" s="154"/>
      <c r="U34276" s="154"/>
      <c r="V34276" s="154"/>
      <c r="W34276" s="154"/>
      <c r="X34276" s="154"/>
      <c r="Y34276" s="154"/>
      <c r="Z34276" s="154"/>
      <c r="AA34276" s="154"/>
      <c r="AB34276" s="169"/>
      <c r="AC34276" s="154"/>
      <c r="AD34276" s="158"/>
      <c r="AE34276" s="154"/>
      <c r="AF34276" s="154"/>
      <c r="AG34276" s="154"/>
      <c r="AH34276" s="154"/>
    </row>
    <row r="34277" spans="1:34">
      <c r="A34277" s="154"/>
      <c r="B34277" s="154"/>
      <c r="C34277" s="154"/>
      <c r="D34277" s="154"/>
      <c r="E34277" s="159"/>
      <c r="F34277" s="154"/>
      <c r="G34277" s="155"/>
      <c r="H34277" s="155"/>
      <c r="I34277" s="154"/>
      <c r="J34277" s="156"/>
      <c r="K34277" s="154"/>
      <c r="L34277" s="168"/>
      <c r="M34277" s="154"/>
      <c r="N34277" s="157"/>
      <c r="O34277" s="157"/>
      <c r="P34277" s="152"/>
      <c r="Q34277" s="154"/>
      <c r="R34277" s="154"/>
      <c r="S34277" s="154"/>
      <c r="T34277" s="154"/>
      <c r="U34277" s="154"/>
      <c r="V34277" s="154"/>
      <c r="W34277" s="154"/>
      <c r="X34277" s="154"/>
      <c r="Y34277" s="154"/>
      <c r="Z34277" s="154"/>
      <c r="AA34277" s="154"/>
      <c r="AB34277" s="169"/>
      <c r="AC34277" s="154"/>
      <c r="AD34277" s="158"/>
      <c r="AE34277" s="154"/>
      <c r="AF34277" s="154"/>
      <c r="AG34277" s="154"/>
      <c r="AH34277" s="154"/>
    </row>
    <row r="34278" spans="1:34">
      <c r="A34278" s="154"/>
      <c r="B34278" s="154"/>
      <c r="C34278" s="154"/>
      <c r="D34278" s="154"/>
      <c r="E34278" s="159"/>
      <c r="F34278" s="154"/>
      <c r="G34278" s="155"/>
      <c r="H34278" s="155"/>
      <c r="I34278" s="154"/>
      <c r="J34278" s="156"/>
      <c r="K34278" s="154"/>
      <c r="L34278" s="168"/>
      <c r="M34278" s="154"/>
      <c r="N34278" s="157"/>
      <c r="O34278" s="157"/>
      <c r="P34278" s="152"/>
      <c r="Q34278" s="154"/>
      <c r="R34278" s="154"/>
      <c r="S34278" s="154"/>
      <c r="T34278" s="154"/>
      <c r="U34278" s="154"/>
      <c r="V34278" s="154"/>
      <c r="W34278" s="154"/>
      <c r="X34278" s="154"/>
      <c r="Y34278" s="154"/>
      <c r="Z34278" s="154"/>
      <c r="AA34278" s="154"/>
      <c r="AB34278" s="169"/>
      <c r="AC34278" s="154"/>
      <c r="AD34278" s="158"/>
      <c r="AE34278" s="154"/>
      <c r="AF34278" s="154"/>
      <c r="AG34278" s="154"/>
      <c r="AH34278" s="154"/>
    </row>
    <row r="34279" spans="1:34">
      <c r="A34279" s="154"/>
      <c r="B34279" s="154"/>
      <c r="C34279" s="154"/>
      <c r="D34279" s="154"/>
      <c r="E34279" s="154"/>
      <c r="F34279" s="154"/>
      <c r="G34279" s="155"/>
      <c r="H34279" s="155"/>
      <c r="I34279" s="154"/>
      <c r="J34279" s="156"/>
      <c r="K34279" s="154"/>
      <c r="L34279" s="168"/>
      <c r="M34279" s="154"/>
      <c r="N34279" s="157"/>
      <c r="O34279" s="157"/>
      <c r="P34279" s="152"/>
      <c r="Q34279" s="154"/>
      <c r="R34279" s="154"/>
      <c r="S34279" s="154"/>
      <c r="T34279" s="154"/>
      <c r="U34279" s="154"/>
      <c r="V34279" s="154"/>
      <c r="W34279" s="154"/>
      <c r="X34279" s="154"/>
      <c r="Y34279" s="154"/>
      <c r="Z34279" s="154"/>
      <c r="AA34279" s="154"/>
      <c r="AB34279" s="169"/>
      <c r="AC34279" s="154"/>
      <c r="AD34279" s="158"/>
      <c r="AE34279" s="154"/>
      <c r="AF34279" s="154"/>
      <c r="AG34279" s="154"/>
      <c r="AH34279" s="154"/>
    </row>
    <row r="34280" spans="1:34">
      <c r="A34280" s="154"/>
      <c r="B34280" s="154"/>
      <c r="C34280" s="154"/>
      <c r="D34280" s="154"/>
      <c r="E34280" s="154"/>
      <c r="F34280" s="154"/>
      <c r="G34280" s="155"/>
      <c r="H34280" s="155"/>
      <c r="I34280" s="154"/>
      <c r="J34280" s="156"/>
      <c r="K34280" s="154"/>
      <c r="L34280" s="168"/>
      <c r="M34280" s="154"/>
      <c r="N34280" s="157"/>
      <c r="O34280" s="157"/>
      <c r="P34280" s="152"/>
      <c r="Q34280" s="154"/>
      <c r="R34280" s="154"/>
      <c r="S34280" s="154"/>
      <c r="T34280" s="154"/>
      <c r="U34280" s="154"/>
      <c r="V34280" s="154"/>
      <c r="W34280" s="154"/>
      <c r="X34280" s="154"/>
      <c r="Y34280" s="154"/>
      <c r="Z34280" s="154"/>
      <c r="AA34280" s="154"/>
      <c r="AB34280" s="169"/>
      <c r="AC34280" s="154"/>
      <c r="AD34280" s="158"/>
      <c r="AE34280" s="154"/>
      <c r="AF34280" s="154"/>
      <c r="AG34280" s="154"/>
      <c r="AH34280" s="154"/>
    </row>
    <row r="34281" spans="1:34">
      <c r="A34281" s="154"/>
      <c r="B34281" s="154"/>
      <c r="C34281" s="154"/>
      <c r="D34281" s="154"/>
      <c r="E34281" s="154"/>
      <c r="F34281" s="154"/>
      <c r="G34281" s="155"/>
      <c r="H34281" s="155"/>
      <c r="I34281" s="154"/>
      <c r="J34281" s="156"/>
      <c r="K34281" s="154"/>
      <c r="L34281" s="168"/>
      <c r="M34281" s="154"/>
      <c r="N34281" s="157"/>
      <c r="O34281" s="157"/>
      <c r="P34281" s="152"/>
      <c r="Q34281" s="154"/>
      <c r="R34281" s="154"/>
      <c r="S34281" s="154"/>
      <c r="T34281" s="154"/>
      <c r="U34281" s="154"/>
      <c r="V34281" s="154"/>
      <c r="W34281" s="154"/>
      <c r="X34281" s="154"/>
      <c r="Y34281" s="154"/>
      <c r="Z34281" s="154"/>
      <c r="AA34281" s="154"/>
      <c r="AB34281" s="169"/>
      <c r="AC34281" s="154"/>
      <c r="AD34281" s="158"/>
      <c r="AE34281" s="154"/>
      <c r="AF34281" s="154"/>
      <c r="AG34281" s="154"/>
      <c r="AH34281" s="154"/>
    </row>
    <row r="34282" spans="1:34">
      <c r="A34282" s="154"/>
      <c r="B34282" s="154"/>
      <c r="C34282" s="154"/>
      <c r="D34282" s="154"/>
      <c r="E34282" s="154"/>
      <c r="F34282" s="154"/>
      <c r="G34282" s="155"/>
      <c r="H34282" s="155"/>
      <c r="I34282" s="154"/>
      <c r="J34282" s="156"/>
      <c r="K34282" s="154"/>
      <c r="L34282" s="168"/>
      <c r="M34282" s="154"/>
      <c r="N34282" s="157"/>
      <c r="O34282" s="157"/>
      <c r="P34282" s="152"/>
      <c r="Q34282" s="154"/>
      <c r="R34282" s="154"/>
      <c r="S34282" s="154"/>
      <c r="T34282" s="154"/>
      <c r="U34282" s="154"/>
      <c r="V34282" s="154"/>
      <c r="W34282" s="154"/>
      <c r="X34282" s="154"/>
      <c r="Y34282" s="154"/>
      <c r="Z34282" s="154"/>
      <c r="AA34282" s="154"/>
      <c r="AB34282" s="169"/>
      <c r="AC34282" s="154"/>
      <c r="AD34282" s="158"/>
      <c r="AE34282" s="154"/>
      <c r="AF34282" s="154"/>
      <c r="AG34282" s="154"/>
      <c r="AH34282" s="154"/>
    </row>
    <row r="34283" spans="1:34">
      <c r="A34283" s="154"/>
      <c r="B34283" s="154"/>
      <c r="C34283" s="154"/>
      <c r="D34283" s="154"/>
      <c r="E34283" s="154"/>
      <c r="F34283" s="154"/>
      <c r="G34283" s="155"/>
      <c r="H34283" s="155"/>
      <c r="I34283" s="154"/>
      <c r="J34283" s="156"/>
      <c r="K34283" s="154"/>
      <c r="L34283" s="168"/>
      <c r="M34283" s="154"/>
      <c r="N34283" s="157"/>
      <c r="O34283" s="157"/>
      <c r="P34283" s="152"/>
      <c r="Q34283" s="154"/>
      <c r="R34283" s="154"/>
      <c r="S34283" s="154"/>
      <c r="T34283" s="154"/>
      <c r="U34283" s="154"/>
      <c r="V34283" s="154"/>
      <c r="W34283" s="154"/>
      <c r="X34283" s="154"/>
      <c r="Y34283" s="154"/>
      <c r="Z34283" s="154"/>
      <c r="AA34283" s="154"/>
      <c r="AB34283" s="169"/>
      <c r="AC34283" s="154"/>
      <c r="AD34283" s="158"/>
      <c r="AE34283" s="154"/>
      <c r="AF34283" s="154"/>
      <c r="AG34283" s="154"/>
      <c r="AH34283" s="154"/>
    </row>
    <row r="34284" spans="1:34">
      <c r="A34284" s="154"/>
      <c r="B34284" s="154"/>
      <c r="C34284" s="154"/>
      <c r="D34284" s="154"/>
      <c r="E34284" s="154"/>
      <c r="F34284" s="154"/>
      <c r="G34284" s="155"/>
      <c r="H34284" s="155"/>
      <c r="I34284" s="154"/>
      <c r="J34284" s="156"/>
      <c r="K34284" s="154"/>
      <c r="L34284" s="168"/>
      <c r="M34284" s="154"/>
      <c r="N34284" s="157"/>
      <c r="O34284" s="157"/>
      <c r="P34284" s="152"/>
      <c r="Q34284" s="154"/>
      <c r="R34284" s="154"/>
      <c r="S34284" s="154"/>
      <c r="T34284" s="154"/>
      <c r="U34284" s="154"/>
      <c r="V34284" s="154"/>
      <c r="W34284" s="154"/>
      <c r="X34284" s="154"/>
      <c r="Y34284" s="154"/>
      <c r="Z34284" s="154"/>
      <c r="AA34284" s="154"/>
      <c r="AB34284" s="169"/>
      <c r="AC34284" s="154"/>
      <c r="AD34284" s="158"/>
      <c r="AE34284" s="154"/>
      <c r="AF34284" s="154"/>
      <c r="AG34284" s="154"/>
      <c r="AH34284" s="154"/>
    </row>
    <row r="34285" spans="1:34">
      <c r="A34285" s="154"/>
      <c r="B34285" s="154"/>
      <c r="C34285" s="154"/>
      <c r="D34285" s="154"/>
      <c r="E34285" s="154"/>
      <c r="F34285" s="154"/>
      <c r="G34285" s="155"/>
      <c r="H34285" s="155"/>
      <c r="I34285" s="154"/>
      <c r="J34285" s="156"/>
      <c r="K34285" s="154"/>
      <c r="L34285" s="168"/>
      <c r="M34285" s="154"/>
      <c r="N34285" s="157"/>
      <c r="O34285" s="157"/>
      <c r="P34285" s="152"/>
      <c r="Q34285" s="154"/>
      <c r="R34285" s="154"/>
      <c r="S34285" s="154"/>
      <c r="T34285" s="154"/>
      <c r="U34285" s="154"/>
      <c r="V34285" s="154"/>
      <c r="W34285" s="154"/>
      <c r="X34285" s="154"/>
      <c r="Y34285" s="154"/>
      <c r="Z34285" s="154"/>
      <c r="AA34285" s="154"/>
      <c r="AB34285" s="169"/>
      <c r="AC34285" s="154"/>
      <c r="AD34285" s="158"/>
      <c r="AE34285" s="154"/>
      <c r="AF34285" s="154"/>
      <c r="AG34285" s="154"/>
      <c r="AH34285" s="154"/>
    </row>
    <row r="34286" spans="1:34">
      <c r="A34286" s="154"/>
      <c r="B34286" s="154"/>
      <c r="C34286" s="154"/>
      <c r="D34286" s="154"/>
      <c r="E34286" s="159"/>
      <c r="F34286" s="154"/>
      <c r="G34286" s="155"/>
      <c r="H34286" s="155"/>
      <c r="I34286" s="154"/>
      <c r="J34286" s="156"/>
      <c r="K34286" s="154"/>
      <c r="L34286" s="168"/>
      <c r="M34286" s="154"/>
      <c r="N34286" s="157"/>
      <c r="O34286" s="157"/>
      <c r="P34286" s="152"/>
      <c r="Q34286" s="154"/>
      <c r="R34286" s="154"/>
      <c r="S34286" s="154"/>
      <c r="T34286" s="154"/>
      <c r="U34286" s="154"/>
      <c r="V34286" s="154"/>
      <c r="W34286" s="154"/>
      <c r="X34286" s="154"/>
      <c r="Y34286" s="154"/>
      <c r="Z34286" s="154"/>
      <c r="AA34286" s="154"/>
      <c r="AB34286" s="169"/>
      <c r="AC34286" s="154"/>
      <c r="AD34286" s="158"/>
      <c r="AE34286" s="154"/>
      <c r="AF34286" s="154"/>
      <c r="AG34286" s="154"/>
      <c r="AH34286" s="154"/>
    </row>
    <row r="34287" spans="1:34">
      <c r="A34287" s="154"/>
      <c r="B34287" s="154"/>
      <c r="C34287" s="154"/>
      <c r="D34287" s="154"/>
      <c r="E34287" s="154"/>
      <c r="F34287" s="154"/>
      <c r="G34287" s="155"/>
      <c r="H34287" s="155"/>
      <c r="I34287" s="154"/>
      <c r="J34287" s="156"/>
      <c r="K34287" s="154"/>
      <c r="L34287" s="168"/>
      <c r="M34287" s="154"/>
      <c r="N34287" s="157"/>
      <c r="O34287" s="157"/>
      <c r="P34287" s="152"/>
      <c r="Q34287" s="154"/>
      <c r="R34287" s="154"/>
      <c r="S34287" s="154"/>
      <c r="T34287" s="154"/>
      <c r="U34287" s="154"/>
      <c r="V34287" s="154"/>
      <c r="W34287" s="154"/>
      <c r="X34287" s="154"/>
      <c r="Y34287" s="154"/>
      <c r="Z34287" s="154"/>
      <c r="AA34287" s="154"/>
      <c r="AB34287" s="169"/>
      <c r="AC34287" s="154"/>
      <c r="AD34287" s="158"/>
      <c r="AE34287" s="154"/>
      <c r="AF34287" s="154"/>
      <c r="AG34287" s="154"/>
      <c r="AH34287" s="154"/>
    </row>
    <row r="34288" spans="1:34">
      <c r="A34288" s="154"/>
      <c r="B34288" s="154"/>
      <c r="C34288" s="154"/>
      <c r="D34288" s="154"/>
      <c r="E34288" s="159"/>
      <c r="F34288" s="154"/>
      <c r="G34288" s="155"/>
      <c r="H34288" s="155"/>
      <c r="I34288" s="154"/>
      <c r="J34288" s="156"/>
      <c r="K34288" s="154"/>
      <c r="L34288" s="168"/>
      <c r="M34288" s="154"/>
      <c r="N34288" s="157"/>
      <c r="O34288" s="157"/>
      <c r="P34288" s="152"/>
      <c r="Q34288" s="154"/>
      <c r="R34288" s="154"/>
      <c r="S34288" s="154"/>
      <c r="T34288" s="154"/>
      <c r="U34288" s="154"/>
      <c r="V34288" s="154"/>
      <c r="W34288" s="154"/>
      <c r="X34288" s="154"/>
      <c r="Y34288" s="154"/>
      <c r="Z34288" s="154"/>
      <c r="AA34288" s="154"/>
      <c r="AB34288" s="169"/>
      <c r="AC34288" s="154"/>
      <c r="AD34288" s="158"/>
      <c r="AE34288" s="154"/>
      <c r="AF34288" s="154"/>
      <c r="AG34288" s="154"/>
      <c r="AH34288" s="154"/>
    </row>
    <row r="34289" spans="1:34">
      <c r="A34289" s="154"/>
      <c r="B34289" s="154"/>
      <c r="C34289" s="154"/>
      <c r="D34289" s="154"/>
      <c r="E34289" s="154"/>
      <c r="F34289" s="154"/>
      <c r="G34289" s="155"/>
      <c r="H34289" s="155"/>
      <c r="I34289" s="154"/>
      <c r="J34289" s="156"/>
      <c r="K34289" s="154"/>
      <c r="L34289" s="168"/>
      <c r="M34289" s="154"/>
      <c r="N34289" s="157"/>
      <c r="O34289" s="157"/>
      <c r="P34289" s="152"/>
      <c r="Q34289" s="154"/>
      <c r="R34289" s="154"/>
      <c r="S34289" s="154"/>
      <c r="T34289" s="154"/>
      <c r="U34289" s="154"/>
      <c r="V34289" s="154"/>
      <c r="W34289" s="154"/>
      <c r="X34289" s="154"/>
      <c r="Y34289" s="154"/>
      <c r="Z34289" s="154"/>
      <c r="AA34289" s="154"/>
      <c r="AB34289" s="169"/>
      <c r="AC34289" s="154"/>
      <c r="AD34289" s="158"/>
      <c r="AE34289" s="154"/>
      <c r="AF34289" s="154"/>
      <c r="AG34289" s="154"/>
      <c r="AH34289" s="154"/>
    </row>
    <row r="34290" spans="1:34">
      <c r="A34290" s="154"/>
      <c r="B34290" s="154"/>
      <c r="C34290" s="154"/>
      <c r="D34290" s="154"/>
      <c r="E34290" s="154"/>
      <c r="F34290" s="154"/>
      <c r="G34290" s="155"/>
      <c r="H34290" s="155"/>
      <c r="I34290" s="154"/>
      <c r="J34290" s="156"/>
      <c r="K34290" s="154"/>
      <c r="L34290" s="168"/>
      <c r="M34290" s="154"/>
      <c r="N34290" s="157"/>
      <c r="O34290" s="157"/>
      <c r="P34290" s="152"/>
      <c r="Q34290" s="154"/>
      <c r="R34290" s="154"/>
      <c r="S34290" s="154"/>
      <c r="T34290" s="154"/>
      <c r="U34290" s="154"/>
      <c r="V34290" s="154"/>
      <c r="W34290" s="154"/>
      <c r="X34290" s="154"/>
      <c r="Y34290" s="154"/>
      <c r="Z34290" s="154"/>
      <c r="AA34290" s="154"/>
      <c r="AB34290" s="169"/>
      <c r="AC34290" s="154"/>
      <c r="AD34290" s="158"/>
      <c r="AE34290" s="154"/>
      <c r="AF34290" s="154"/>
      <c r="AG34290" s="154"/>
      <c r="AH34290" s="154"/>
    </row>
    <row r="34291" spans="1:34">
      <c r="A34291" s="154"/>
      <c r="B34291" s="154"/>
      <c r="C34291" s="154"/>
      <c r="D34291" s="154"/>
      <c r="E34291" s="154"/>
      <c r="F34291" s="154"/>
      <c r="G34291" s="155"/>
      <c r="H34291" s="155"/>
      <c r="I34291" s="154"/>
      <c r="J34291" s="156"/>
      <c r="K34291" s="154"/>
      <c r="L34291" s="168"/>
      <c r="M34291" s="154"/>
      <c r="N34291" s="157"/>
      <c r="O34291" s="157"/>
      <c r="P34291" s="152"/>
      <c r="Q34291" s="154"/>
      <c r="R34291" s="154"/>
      <c r="S34291" s="154"/>
      <c r="T34291" s="154"/>
      <c r="U34291" s="154"/>
      <c r="V34291" s="154"/>
      <c r="W34291" s="154"/>
      <c r="X34291" s="154"/>
      <c r="Y34291" s="154"/>
      <c r="Z34291" s="154"/>
      <c r="AA34291" s="154"/>
      <c r="AB34291" s="169"/>
      <c r="AC34291" s="154"/>
      <c r="AD34291" s="158"/>
      <c r="AE34291" s="154"/>
      <c r="AF34291" s="154"/>
      <c r="AG34291" s="154"/>
      <c r="AH34291" s="154"/>
    </row>
    <row r="34292" spans="1:34">
      <c r="A34292" s="154"/>
      <c r="B34292" s="154"/>
      <c r="C34292" s="154"/>
      <c r="D34292" s="154"/>
      <c r="E34292" s="154"/>
      <c r="F34292" s="154"/>
      <c r="G34292" s="155"/>
      <c r="H34292" s="155"/>
      <c r="I34292" s="154"/>
      <c r="J34292" s="156"/>
      <c r="K34292" s="154"/>
      <c r="L34292" s="168"/>
      <c r="M34292" s="154"/>
      <c r="N34292" s="157"/>
      <c r="O34292" s="157"/>
      <c r="P34292" s="152"/>
      <c r="Q34292" s="154"/>
      <c r="R34292" s="154"/>
      <c r="S34292" s="154"/>
      <c r="T34292" s="154"/>
      <c r="U34292" s="154"/>
      <c r="V34292" s="154"/>
      <c r="W34292" s="154"/>
      <c r="X34292" s="154"/>
      <c r="Y34292" s="154"/>
      <c r="Z34292" s="154"/>
      <c r="AA34292" s="154"/>
      <c r="AB34292" s="169"/>
      <c r="AC34292" s="154"/>
      <c r="AD34292" s="158"/>
      <c r="AE34292" s="154"/>
      <c r="AF34292" s="154"/>
      <c r="AG34292" s="154"/>
      <c r="AH34292" s="154"/>
    </row>
    <row r="34293" spans="1:34">
      <c r="A34293" s="154"/>
      <c r="B34293" s="154"/>
      <c r="C34293" s="154"/>
      <c r="D34293" s="154"/>
      <c r="E34293" s="154"/>
      <c r="F34293" s="154"/>
      <c r="G34293" s="155"/>
      <c r="H34293" s="155"/>
      <c r="I34293" s="154"/>
      <c r="J34293" s="156"/>
      <c r="K34293" s="154"/>
      <c r="L34293" s="168"/>
      <c r="M34293" s="154"/>
      <c r="N34293" s="157"/>
      <c r="O34293" s="157"/>
      <c r="P34293" s="152"/>
      <c r="Q34293" s="154"/>
      <c r="R34293" s="154"/>
      <c r="S34293" s="154"/>
      <c r="T34293" s="154"/>
      <c r="U34293" s="154"/>
      <c r="V34293" s="154"/>
      <c r="W34293" s="154"/>
      <c r="X34293" s="154"/>
      <c r="Y34293" s="154"/>
      <c r="Z34293" s="154"/>
      <c r="AA34293" s="154"/>
      <c r="AB34293" s="169"/>
      <c r="AC34293" s="154"/>
      <c r="AD34293" s="158"/>
      <c r="AE34293" s="154"/>
      <c r="AF34293" s="154"/>
      <c r="AG34293" s="154"/>
      <c r="AH34293" s="154"/>
    </row>
    <row r="34294" spans="1:34">
      <c r="A34294" s="154"/>
      <c r="B34294" s="154"/>
      <c r="C34294" s="154"/>
      <c r="D34294" s="154"/>
      <c r="E34294" s="154"/>
      <c r="F34294" s="154"/>
      <c r="G34294" s="155"/>
      <c r="H34294" s="155"/>
      <c r="I34294" s="154"/>
      <c r="J34294" s="156"/>
      <c r="K34294" s="154"/>
      <c r="L34294" s="168"/>
      <c r="M34294" s="154"/>
      <c r="N34294" s="157"/>
      <c r="O34294" s="157"/>
      <c r="P34294" s="152"/>
      <c r="Q34294" s="154"/>
      <c r="R34294" s="154"/>
      <c r="S34294" s="154"/>
      <c r="T34294" s="154"/>
      <c r="U34294" s="154"/>
      <c r="V34294" s="154"/>
      <c r="W34294" s="154"/>
      <c r="X34294" s="154"/>
      <c r="Y34294" s="154"/>
      <c r="Z34294" s="154"/>
      <c r="AA34294" s="154"/>
      <c r="AB34294" s="169"/>
      <c r="AC34294" s="154"/>
      <c r="AD34294" s="158"/>
      <c r="AE34294" s="154"/>
      <c r="AF34294" s="154"/>
      <c r="AG34294" s="154"/>
      <c r="AH34294" s="154"/>
    </row>
    <row r="34295" spans="1:34">
      <c r="A34295" s="154"/>
      <c r="B34295" s="154"/>
      <c r="C34295" s="154"/>
      <c r="D34295" s="154"/>
      <c r="E34295" s="154"/>
      <c r="F34295" s="154"/>
      <c r="G34295" s="155"/>
      <c r="H34295" s="155"/>
      <c r="I34295" s="154"/>
      <c r="J34295" s="156"/>
      <c r="K34295" s="154"/>
      <c r="L34295" s="168"/>
      <c r="M34295" s="154"/>
      <c r="N34295" s="157"/>
      <c r="O34295" s="157"/>
      <c r="P34295" s="152"/>
      <c r="Q34295" s="154"/>
      <c r="R34295" s="154"/>
      <c r="S34295" s="154"/>
      <c r="T34295" s="154"/>
      <c r="U34295" s="154"/>
      <c r="V34295" s="154"/>
      <c r="W34295" s="154"/>
      <c r="X34295" s="154"/>
      <c r="Y34295" s="154"/>
      <c r="Z34295" s="154"/>
      <c r="AA34295" s="154"/>
      <c r="AB34295" s="169"/>
      <c r="AC34295" s="154"/>
      <c r="AD34295" s="158"/>
      <c r="AE34295" s="154"/>
      <c r="AF34295" s="154"/>
      <c r="AG34295" s="154"/>
      <c r="AH34295" s="154"/>
    </row>
    <row r="34296" spans="1:34">
      <c r="A34296" s="154"/>
      <c r="B34296" s="154"/>
      <c r="C34296" s="154"/>
      <c r="D34296" s="154"/>
      <c r="E34296" s="154"/>
      <c r="F34296" s="154"/>
      <c r="G34296" s="155"/>
      <c r="H34296" s="155"/>
      <c r="I34296" s="154"/>
      <c r="J34296" s="156"/>
      <c r="K34296" s="154"/>
      <c r="L34296" s="168"/>
      <c r="M34296" s="154"/>
      <c r="N34296" s="157"/>
      <c r="O34296" s="157"/>
      <c r="P34296" s="152"/>
      <c r="Q34296" s="154"/>
      <c r="R34296" s="154"/>
      <c r="S34296" s="154"/>
      <c r="T34296" s="154"/>
      <c r="U34296" s="154"/>
      <c r="V34296" s="154"/>
      <c r="W34296" s="154"/>
      <c r="X34296" s="154"/>
      <c r="Y34296" s="154"/>
      <c r="Z34296" s="154"/>
      <c r="AA34296" s="154"/>
      <c r="AB34296" s="169"/>
      <c r="AC34296" s="154"/>
      <c r="AD34296" s="158"/>
      <c r="AE34296" s="154"/>
      <c r="AF34296" s="154"/>
      <c r="AG34296" s="154"/>
      <c r="AH34296" s="154"/>
    </row>
    <row r="34297" spans="1:34">
      <c r="A34297" s="154"/>
      <c r="B34297" s="154"/>
      <c r="C34297" s="154"/>
      <c r="D34297" s="154"/>
      <c r="E34297" s="154"/>
      <c r="F34297" s="154"/>
      <c r="G34297" s="155"/>
      <c r="H34297" s="155"/>
      <c r="I34297" s="154"/>
      <c r="J34297" s="156"/>
      <c r="K34297" s="154"/>
      <c r="L34297" s="168"/>
      <c r="M34297" s="154"/>
      <c r="N34297" s="157"/>
      <c r="O34297" s="157"/>
      <c r="P34297" s="152"/>
      <c r="Q34297" s="154"/>
      <c r="R34297" s="154"/>
      <c r="S34297" s="154"/>
      <c r="T34297" s="154"/>
      <c r="U34297" s="154"/>
      <c r="V34297" s="154"/>
      <c r="W34297" s="154"/>
      <c r="X34297" s="154"/>
      <c r="Y34297" s="154"/>
      <c r="Z34297" s="154"/>
      <c r="AA34297" s="154"/>
      <c r="AB34297" s="169"/>
      <c r="AC34297" s="154"/>
      <c r="AD34297" s="158"/>
      <c r="AE34297" s="154"/>
      <c r="AF34297" s="154"/>
      <c r="AG34297" s="154"/>
      <c r="AH34297" s="154"/>
    </row>
    <row r="34298" spans="1:34">
      <c r="A34298" s="154"/>
      <c r="B34298" s="154"/>
      <c r="C34298" s="154"/>
      <c r="D34298" s="154"/>
      <c r="E34298" s="154"/>
      <c r="F34298" s="154"/>
      <c r="G34298" s="155"/>
      <c r="H34298" s="155"/>
      <c r="I34298" s="154"/>
      <c r="J34298" s="156"/>
      <c r="K34298" s="154"/>
      <c r="L34298" s="168"/>
      <c r="M34298" s="154"/>
      <c r="N34298" s="157"/>
      <c r="O34298" s="157"/>
      <c r="P34298" s="152"/>
      <c r="Q34298" s="154"/>
      <c r="R34298" s="154"/>
      <c r="S34298" s="154"/>
      <c r="T34298" s="154"/>
      <c r="U34298" s="154"/>
      <c r="V34298" s="154"/>
      <c r="W34298" s="154"/>
      <c r="X34298" s="154"/>
      <c r="Y34298" s="154"/>
      <c r="Z34298" s="154"/>
      <c r="AA34298" s="154"/>
      <c r="AB34298" s="169"/>
      <c r="AC34298" s="154"/>
      <c r="AD34298" s="158"/>
      <c r="AE34298" s="154"/>
      <c r="AF34298" s="154"/>
      <c r="AG34298" s="154"/>
      <c r="AH34298" s="154"/>
    </row>
    <row r="34299" spans="1:34">
      <c r="A34299" s="154"/>
      <c r="B34299" s="154"/>
      <c r="C34299" s="154"/>
      <c r="D34299" s="154"/>
      <c r="E34299" s="154"/>
      <c r="F34299" s="154"/>
      <c r="G34299" s="155"/>
      <c r="H34299" s="155"/>
      <c r="I34299" s="154"/>
      <c r="J34299" s="156"/>
      <c r="K34299" s="154"/>
      <c r="L34299" s="168"/>
      <c r="M34299" s="154"/>
      <c r="N34299" s="157"/>
      <c r="O34299" s="157"/>
      <c r="P34299" s="152"/>
      <c r="Q34299" s="154"/>
      <c r="R34299" s="154"/>
      <c r="S34299" s="154"/>
      <c r="T34299" s="154"/>
      <c r="U34299" s="154"/>
      <c r="V34299" s="154"/>
      <c r="W34299" s="154"/>
      <c r="X34299" s="154"/>
      <c r="Y34299" s="154"/>
      <c r="Z34299" s="154"/>
      <c r="AA34299" s="154"/>
      <c r="AB34299" s="169"/>
      <c r="AC34299" s="154"/>
      <c r="AD34299" s="158"/>
      <c r="AE34299" s="154"/>
      <c r="AF34299" s="154"/>
      <c r="AG34299" s="154"/>
      <c r="AH34299" s="154"/>
    </row>
    <row r="34300" spans="1:34">
      <c r="A34300" s="154"/>
      <c r="B34300" s="154"/>
      <c r="C34300" s="154"/>
      <c r="D34300" s="154"/>
      <c r="E34300" s="159"/>
      <c r="F34300" s="154"/>
      <c r="G34300" s="155"/>
      <c r="H34300" s="155"/>
      <c r="I34300" s="154"/>
      <c r="J34300" s="156"/>
      <c r="K34300" s="154"/>
      <c r="L34300" s="168"/>
      <c r="M34300" s="154"/>
      <c r="N34300" s="157"/>
      <c r="O34300" s="157"/>
      <c r="P34300" s="152"/>
      <c r="Q34300" s="154"/>
      <c r="R34300" s="154"/>
      <c r="S34300" s="154"/>
      <c r="T34300" s="154"/>
      <c r="U34300" s="154"/>
      <c r="V34300" s="154"/>
      <c r="W34300" s="154"/>
      <c r="X34300" s="154"/>
      <c r="Y34300" s="154"/>
      <c r="Z34300" s="154"/>
      <c r="AA34300" s="154"/>
      <c r="AB34300" s="169"/>
      <c r="AC34300" s="154"/>
      <c r="AD34300" s="158"/>
      <c r="AE34300" s="154"/>
      <c r="AF34300" s="154"/>
      <c r="AG34300" s="154"/>
      <c r="AH34300" s="154"/>
    </row>
    <row r="34301" spans="1:34">
      <c r="A34301" s="154"/>
      <c r="B34301" s="154"/>
      <c r="C34301" s="154"/>
      <c r="D34301" s="154"/>
      <c r="E34301" s="154"/>
      <c r="F34301" s="154"/>
      <c r="G34301" s="155"/>
      <c r="H34301" s="155"/>
      <c r="I34301" s="154"/>
      <c r="J34301" s="156"/>
      <c r="K34301" s="154"/>
      <c r="L34301" s="168"/>
      <c r="M34301" s="154"/>
      <c r="N34301" s="157"/>
      <c r="O34301" s="157"/>
      <c r="P34301" s="152"/>
      <c r="Q34301" s="154"/>
      <c r="R34301" s="154"/>
      <c r="S34301" s="154"/>
      <c r="T34301" s="154"/>
      <c r="U34301" s="154"/>
      <c r="V34301" s="154"/>
      <c r="W34301" s="154"/>
      <c r="X34301" s="154"/>
      <c r="Y34301" s="154"/>
      <c r="Z34301" s="154"/>
      <c r="AA34301" s="154"/>
      <c r="AB34301" s="169"/>
      <c r="AC34301" s="154"/>
      <c r="AD34301" s="158"/>
      <c r="AE34301" s="154"/>
      <c r="AF34301" s="154"/>
      <c r="AG34301" s="154"/>
      <c r="AH34301" s="154"/>
    </row>
    <row r="34302" spans="1:34">
      <c r="A34302" s="154"/>
      <c r="B34302" s="154"/>
      <c r="C34302" s="154"/>
      <c r="D34302" s="154"/>
      <c r="E34302" s="154"/>
      <c r="F34302" s="154"/>
      <c r="G34302" s="155"/>
      <c r="H34302" s="155"/>
      <c r="I34302" s="154"/>
      <c r="J34302" s="156"/>
      <c r="K34302" s="154"/>
      <c r="L34302" s="168"/>
      <c r="M34302" s="154"/>
      <c r="N34302" s="157"/>
      <c r="O34302" s="157"/>
      <c r="P34302" s="152"/>
      <c r="Q34302" s="154"/>
      <c r="R34302" s="154"/>
      <c r="S34302" s="154"/>
      <c r="T34302" s="154"/>
      <c r="U34302" s="154"/>
      <c r="V34302" s="154"/>
      <c r="W34302" s="154"/>
      <c r="X34302" s="154"/>
      <c r="Y34302" s="154"/>
      <c r="Z34302" s="154"/>
      <c r="AA34302" s="154"/>
      <c r="AB34302" s="169"/>
      <c r="AC34302" s="154"/>
      <c r="AD34302" s="158"/>
      <c r="AE34302" s="154"/>
      <c r="AF34302" s="154"/>
      <c r="AG34302" s="154"/>
      <c r="AH34302" s="154"/>
    </row>
    <row r="34303" spans="1:34">
      <c r="A34303" s="154"/>
      <c r="B34303" s="154"/>
      <c r="C34303" s="154"/>
      <c r="D34303" s="154"/>
      <c r="E34303" s="154"/>
      <c r="F34303" s="154"/>
      <c r="G34303" s="155"/>
      <c r="H34303" s="155"/>
      <c r="I34303" s="154"/>
      <c r="J34303" s="156"/>
      <c r="K34303" s="154"/>
      <c r="L34303" s="168"/>
      <c r="M34303" s="154"/>
      <c r="N34303" s="157"/>
      <c r="O34303" s="157"/>
      <c r="P34303" s="152"/>
      <c r="Q34303" s="154"/>
      <c r="R34303" s="154"/>
      <c r="S34303" s="154"/>
      <c r="T34303" s="154"/>
      <c r="U34303" s="154"/>
      <c r="V34303" s="154"/>
      <c r="W34303" s="154"/>
      <c r="X34303" s="154"/>
      <c r="Y34303" s="154"/>
      <c r="Z34303" s="154"/>
      <c r="AA34303" s="154"/>
      <c r="AB34303" s="169"/>
      <c r="AC34303" s="154"/>
      <c r="AD34303" s="158"/>
      <c r="AE34303" s="154"/>
      <c r="AF34303" s="154"/>
      <c r="AG34303" s="154"/>
      <c r="AH34303" s="154"/>
    </row>
    <row r="34304" spans="1:34">
      <c r="A34304" s="154"/>
      <c r="B34304" s="154"/>
      <c r="C34304" s="154"/>
      <c r="D34304" s="154"/>
      <c r="E34304" s="154"/>
      <c r="F34304" s="154"/>
      <c r="G34304" s="155"/>
      <c r="H34304" s="155"/>
      <c r="I34304" s="154"/>
      <c r="J34304" s="156"/>
      <c r="K34304" s="154"/>
      <c r="L34304" s="168"/>
      <c r="M34304" s="154"/>
      <c r="N34304" s="157"/>
      <c r="O34304" s="157"/>
      <c r="P34304" s="152"/>
      <c r="Q34304" s="154"/>
      <c r="R34304" s="154"/>
      <c r="S34304" s="154"/>
      <c r="T34304" s="154"/>
      <c r="U34304" s="154"/>
      <c r="V34304" s="154"/>
      <c r="W34304" s="154"/>
      <c r="X34304" s="154"/>
      <c r="Y34304" s="154"/>
      <c r="Z34304" s="154"/>
      <c r="AA34304" s="154"/>
      <c r="AB34304" s="169"/>
      <c r="AC34304" s="154"/>
      <c r="AD34304" s="158"/>
      <c r="AE34304" s="154"/>
      <c r="AF34304" s="154"/>
      <c r="AG34304" s="154"/>
      <c r="AH34304" s="154"/>
    </row>
    <row r="34305" spans="1:34">
      <c r="A34305" s="154"/>
      <c r="B34305" s="154"/>
      <c r="C34305" s="154"/>
      <c r="D34305" s="154"/>
      <c r="E34305" s="154"/>
      <c r="F34305" s="154"/>
      <c r="G34305" s="155"/>
      <c r="H34305" s="155"/>
      <c r="I34305" s="154"/>
      <c r="J34305" s="156"/>
      <c r="K34305" s="154"/>
      <c r="L34305" s="168"/>
      <c r="M34305" s="154"/>
      <c r="N34305" s="157"/>
      <c r="O34305" s="157"/>
      <c r="P34305" s="152"/>
      <c r="Q34305" s="154"/>
      <c r="R34305" s="154"/>
      <c r="S34305" s="154"/>
      <c r="T34305" s="154"/>
      <c r="U34305" s="154"/>
      <c r="V34305" s="154"/>
      <c r="W34305" s="154"/>
      <c r="X34305" s="154"/>
      <c r="Y34305" s="154"/>
      <c r="Z34305" s="154"/>
      <c r="AA34305" s="154"/>
      <c r="AB34305" s="169"/>
      <c r="AC34305" s="154"/>
      <c r="AD34305" s="158"/>
      <c r="AE34305" s="154"/>
      <c r="AF34305" s="154"/>
      <c r="AG34305" s="154"/>
      <c r="AH34305" s="154"/>
    </row>
    <row r="34306" spans="1:34">
      <c r="A34306" s="154"/>
      <c r="B34306" s="154"/>
      <c r="C34306" s="154"/>
      <c r="D34306" s="154"/>
      <c r="E34306" s="154"/>
      <c r="F34306" s="154"/>
      <c r="G34306" s="155"/>
      <c r="H34306" s="155"/>
      <c r="I34306" s="154"/>
      <c r="J34306" s="156"/>
      <c r="K34306" s="154"/>
      <c r="L34306" s="168"/>
      <c r="M34306" s="154"/>
      <c r="N34306" s="157"/>
      <c r="O34306" s="157"/>
      <c r="P34306" s="152"/>
      <c r="Q34306" s="154"/>
      <c r="R34306" s="159"/>
      <c r="S34306" s="154"/>
      <c r="T34306" s="154"/>
      <c r="U34306" s="154"/>
      <c r="V34306" s="154"/>
      <c r="W34306" s="154"/>
      <c r="X34306" s="154"/>
      <c r="Y34306" s="154"/>
      <c r="Z34306" s="154"/>
      <c r="AA34306" s="154"/>
      <c r="AB34306" s="169"/>
      <c r="AC34306" s="154"/>
      <c r="AD34306" s="158"/>
      <c r="AE34306" s="154"/>
      <c r="AF34306" s="154"/>
      <c r="AG34306" s="154"/>
      <c r="AH34306" s="154"/>
    </row>
    <row r="34307" spans="1:34">
      <c r="A34307" s="154"/>
      <c r="B34307" s="154"/>
      <c r="C34307" s="154"/>
      <c r="D34307" s="154"/>
      <c r="E34307" s="154"/>
      <c r="F34307" s="154"/>
      <c r="G34307" s="155"/>
      <c r="H34307" s="155"/>
      <c r="I34307" s="154"/>
      <c r="J34307" s="156"/>
      <c r="K34307" s="154"/>
      <c r="L34307" s="168"/>
      <c r="M34307" s="154"/>
      <c r="N34307" s="157"/>
      <c r="O34307" s="157"/>
      <c r="P34307" s="152"/>
      <c r="Q34307" s="154"/>
      <c r="R34307" s="154"/>
      <c r="S34307" s="154"/>
      <c r="T34307" s="154"/>
      <c r="U34307" s="154"/>
      <c r="V34307" s="154"/>
      <c r="W34307" s="154"/>
      <c r="X34307" s="154"/>
      <c r="Y34307" s="154"/>
      <c r="Z34307" s="154"/>
      <c r="AA34307" s="154"/>
      <c r="AB34307" s="169"/>
      <c r="AC34307" s="154"/>
      <c r="AD34307" s="158"/>
      <c r="AE34307" s="154"/>
      <c r="AF34307" s="154"/>
      <c r="AG34307" s="154"/>
      <c r="AH34307" s="154"/>
    </row>
    <row r="34308" spans="1:34">
      <c r="A34308" s="154"/>
      <c r="B34308" s="154"/>
      <c r="C34308" s="154"/>
      <c r="D34308" s="154"/>
      <c r="E34308" s="154"/>
      <c r="F34308" s="154"/>
      <c r="G34308" s="155"/>
      <c r="H34308" s="155"/>
      <c r="I34308" s="154"/>
      <c r="J34308" s="156"/>
      <c r="K34308" s="154"/>
      <c r="L34308" s="168"/>
      <c r="M34308" s="154"/>
      <c r="N34308" s="157"/>
      <c r="O34308" s="157"/>
      <c r="P34308" s="152"/>
      <c r="Q34308" s="154"/>
      <c r="R34308" s="154"/>
      <c r="S34308" s="154"/>
      <c r="T34308" s="154"/>
      <c r="U34308" s="154"/>
      <c r="V34308" s="154"/>
      <c r="W34308" s="154"/>
      <c r="X34308" s="154"/>
      <c r="Y34308" s="154"/>
      <c r="Z34308" s="154"/>
      <c r="AA34308" s="154"/>
      <c r="AB34308" s="169"/>
      <c r="AC34308" s="154"/>
      <c r="AD34308" s="158"/>
      <c r="AE34308" s="154"/>
      <c r="AF34308" s="154"/>
      <c r="AG34308" s="154"/>
      <c r="AH34308" s="154"/>
    </row>
    <row r="34309" spans="1:34">
      <c r="A34309" s="154"/>
      <c r="B34309" s="154"/>
      <c r="C34309" s="154"/>
      <c r="D34309" s="154"/>
      <c r="E34309" s="154"/>
      <c r="F34309" s="154"/>
      <c r="G34309" s="155"/>
      <c r="H34309" s="155"/>
      <c r="I34309" s="154"/>
      <c r="J34309" s="156"/>
      <c r="K34309" s="154"/>
      <c r="L34309" s="168"/>
      <c r="M34309" s="154"/>
      <c r="N34309" s="157"/>
      <c r="O34309" s="157"/>
      <c r="P34309" s="152"/>
      <c r="Q34309" s="154"/>
      <c r="R34309" s="154"/>
      <c r="S34309" s="154"/>
      <c r="T34309" s="154"/>
      <c r="U34309" s="154"/>
      <c r="V34309" s="154"/>
      <c r="W34309" s="154"/>
      <c r="X34309" s="154"/>
      <c r="Y34309" s="154"/>
      <c r="Z34309" s="154"/>
      <c r="AA34309" s="154"/>
      <c r="AB34309" s="169"/>
      <c r="AC34309" s="154"/>
      <c r="AD34309" s="158"/>
      <c r="AE34309" s="154"/>
      <c r="AF34309" s="154"/>
      <c r="AG34309" s="154"/>
      <c r="AH34309" s="154"/>
    </row>
    <row r="34310" spans="1:34">
      <c r="A34310" s="154"/>
      <c r="B34310" s="154"/>
      <c r="C34310" s="154"/>
      <c r="D34310" s="154"/>
      <c r="E34310" s="154"/>
      <c r="F34310" s="154"/>
      <c r="G34310" s="155"/>
      <c r="H34310" s="155"/>
      <c r="I34310" s="154"/>
      <c r="J34310" s="156"/>
      <c r="K34310" s="154"/>
      <c r="L34310" s="168"/>
      <c r="M34310" s="154"/>
      <c r="N34310" s="157"/>
      <c r="O34310" s="157"/>
      <c r="P34310" s="152"/>
      <c r="Q34310" s="154"/>
      <c r="R34310" s="154"/>
      <c r="S34310" s="154"/>
      <c r="T34310" s="154"/>
      <c r="U34310" s="154"/>
      <c r="V34310" s="154"/>
      <c r="W34310" s="154"/>
      <c r="X34310" s="154"/>
      <c r="Y34310" s="154"/>
      <c r="Z34310" s="154"/>
      <c r="AA34310" s="154"/>
      <c r="AB34310" s="169"/>
      <c r="AC34310" s="154"/>
      <c r="AD34310" s="158"/>
      <c r="AE34310" s="154"/>
      <c r="AF34310" s="154"/>
      <c r="AG34310" s="154"/>
      <c r="AH34310" s="154"/>
    </row>
    <row r="34311" spans="1:34">
      <c r="A34311" s="154"/>
      <c r="B34311" s="154"/>
      <c r="C34311" s="154"/>
      <c r="D34311" s="154"/>
      <c r="E34311" s="154"/>
      <c r="F34311" s="154"/>
      <c r="G34311" s="155"/>
      <c r="H34311" s="155"/>
      <c r="I34311" s="154"/>
      <c r="J34311" s="156"/>
      <c r="K34311" s="154"/>
      <c r="L34311" s="168"/>
      <c r="M34311" s="154"/>
      <c r="N34311" s="157"/>
      <c r="O34311" s="157"/>
      <c r="P34311" s="152"/>
      <c r="Q34311" s="154"/>
      <c r="R34311" s="154"/>
      <c r="S34311" s="154"/>
      <c r="T34311" s="154"/>
      <c r="U34311" s="154"/>
      <c r="V34311" s="154"/>
      <c r="W34311" s="154"/>
      <c r="X34311" s="154"/>
      <c r="Y34311" s="154"/>
      <c r="Z34311" s="154"/>
      <c r="AA34311" s="154"/>
      <c r="AB34311" s="169"/>
      <c r="AC34311" s="154"/>
      <c r="AD34311" s="158"/>
      <c r="AE34311" s="154"/>
      <c r="AF34311" s="154"/>
      <c r="AG34311" s="154"/>
      <c r="AH34311" s="154"/>
    </row>
    <row r="34312" spans="1:34">
      <c r="A34312" s="154"/>
      <c r="B34312" s="154"/>
      <c r="C34312" s="154"/>
      <c r="D34312" s="154"/>
      <c r="E34312" s="154"/>
      <c r="F34312" s="154"/>
      <c r="G34312" s="155"/>
      <c r="H34312" s="155"/>
      <c r="I34312" s="154"/>
      <c r="J34312" s="156"/>
      <c r="K34312" s="154"/>
      <c r="L34312" s="168"/>
      <c r="M34312" s="154"/>
      <c r="N34312" s="157"/>
      <c r="O34312" s="157"/>
      <c r="P34312" s="152"/>
      <c r="Q34312" s="154"/>
      <c r="R34312" s="154"/>
      <c r="S34312" s="154"/>
      <c r="T34312" s="154"/>
      <c r="U34312" s="154"/>
      <c r="V34312" s="154"/>
      <c r="W34312" s="154"/>
      <c r="X34312" s="154"/>
      <c r="Y34312" s="154"/>
      <c r="Z34312" s="154"/>
      <c r="AA34312" s="154"/>
      <c r="AB34312" s="169"/>
      <c r="AC34312" s="154"/>
      <c r="AD34312" s="158"/>
      <c r="AE34312" s="154"/>
      <c r="AF34312" s="154"/>
      <c r="AG34312" s="154"/>
      <c r="AH34312" s="154"/>
    </row>
    <row r="34313" spans="1:34">
      <c r="A34313" s="154"/>
      <c r="B34313" s="154"/>
      <c r="C34313" s="154"/>
      <c r="D34313" s="154"/>
      <c r="E34313" s="159"/>
      <c r="F34313" s="154"/>
      <c r="G34313" s="155"/>
      <c r="H34313" s="155"/>
      <c r="I34313" s="154"/>
      <c r="J34313" s="156"/>
      <c r="K34313" s="154"/>
      <c r="L34313" s="168"/>
      <c r="M34313" s="154"/>
      <c r="N34313" s="157"/>
      <c r="O34313" s="157"/>
      <c r="P34313" s="152"/>
      <c r="Q34313" s="154"/>
      <c r="R34313" s="154"/>
      <c r="S34313" s="154"/>
      <c r="T34313" s="154"/>
      <c r="U34313" s="154"/>
      <c r="V34313" s="154"/>
      <c r="W34313" s="154"/>
      <c r="X34313" s="154"/>
      <c r="Y34313" s="154"/>
      <c r="Z34313" s="154"/>
      <c r="AA34313" s="154"/>
      <c r="AB34313" s="169"/>
      <c r="AC34313" s="154"/>
      <c r="AD34313" s="158"/>
      <c r="AE34313" s="154"/>
      <c r="AF34313" s="154"/>
      <c r="AG34313" s="154"/>
      <c r="AH34313" s="154"/>
    </row>
    <row r="34314" spans="1:34">
      <c r="A34314" s="154"/>
      <c r="B34314" s="154"/>
      <c r="C34314" s="154"/>
      <c r="D34314" s="154"/>
      <c r="E34314" s="159"/>
      <c r="F34314" s="154"/>
      <c r="G34314" s="155"/>
      <c r="H34314" s="155"/>
      <c r="I34314" s="154"/>
      <c r="J34314" s="156"/>
      <c r="K34314" s="154"/>
      <c r="L34314" s="168"/>
      <c r="M34314" s="154"/>
      <c r="N34314" s="157"/>
      <c r="O34314" s="157"/>
      <c r="P34314" s="152"/>
      <c r="Q34314" s="154"/>
      <c r="R34314" s="154"/>
      <c r="S34314" s="154"/>
      <c r="T34314" s="154"/>
      <c r="U34314" s="154"/>
      <c r="V34314" s="154"/>
      <c r="W34314" s="154"/>
      <c r="X34314" s="154"/>
      <c r="Y34314" s="154"/>
      <c r="Z34314" s="154"/>
      <c r="AA34314" s="154"/>
      <c r="AB34314" s="169"/>
      <c r="AC34314" s="154"/>
      <c r="AD34314" s="158"/>
      <c r="AE34314" s="154"/>
      <c r="AF34314" s="154"/>
      <c r="AG34314" s="154"/>
      <c r="AH34314" s="154"/>
    </row>
    <row r="34315" spans="1:34">
      <c r="A34315" s="154"/>
      <c r="B34315" s="154"/>
      <c r="C34315" s="154"/>
      <c r="D34315" s="154"/>
      <c r="E34315" s="159"/>
      <c r="F34315" s="154"/>
      <c r="G34315" s="155"/>
      <c r="H34315" s="155"/>
      <c r="I34315" s="154"/>
      <c r="J34315" s="156"/>
      <c r="K34315" s="154"/>
      <c r="L34315" s="168"/>
      <c r="M34315" s="154"/>
      <c r="N34315" s="157"/>
      <c r="O34315" s="157"/>
      <c r="P34315" s="152"/>
      <c r="Q34315" s="154"/>
      <c r="R34315" s="154"/>
      <c r="S34315" s="154"/>
      <c r="T34315" s="154"/>
      <c r="U34315" s="154"/>
      <c r="V34315" s="154"/>
      <c r="W34315" s="154"/>
      <c r="X34315" s="154"/>
      <c r="Y34315" s="154"/>
      <c r="Z34315" s="154"/>
      <c r="AA34315" s="154"/>
      <c r="AB34315" s="169"/>
      <c r="AC34315" s="154"/>
      <c r="AD34315" s="158"/>
      <c r="AE34315" s="154"/>
      <c r="AF34315" s="154"/>
      <c r="AG34315" s="154"/>
      <c r="AH34315" s="154"/>
    </row>
    <row r="34316" spans="1:34">
      <c r="A34316" s="154"/>
      <c r="B34316" s="154"/>
      <c r="C34316" s="154"/>
      <c r="D34316" s="154"/>
      <c r="E34316" s="159"/>
      <c r="F34316" s="154"/>
      <c r="G34316" s="155"/>
      <c r="H34316" s="155"/>
      <c r="I34316" s="154"/>
      <c r="J34316" s="156"/>
      <c r="K34316" s="154"/>
      <c r="L34316" s="168"/>
      <c r="M34316" s="154"/>
      <c r="N34316" s="157"/>
      <c r="O34316" s="157"/>
      <c r="P34316" s="152"/>
      <c r="Q34316" s="154"/>
      <c r="R34316" s="154"/>
      <c r="S34316" s="154"/>
      <c r="T34316" s="154"/>
      <c r="U34316" s="154"/>
      <c r="V34316" s="154"/>
      <c r="W34316" s="154"/>
      <c r="X34316" s="154"/>
      <c r="Y34316" s="154"/>
      <c r="Z34316" s="154"/>
      <c r="AA34316" s="154"/>
      <c r="AB34316" s="169"/>
      <c r="AC34316" s="154"/>
      <c r="AD34316" s="158"/>
      <c r="AE34316" s="154"/>
      <c r="AF34316" s="154"/>
      <c r="AG34316" s="154"/>
      <c r="AH34316" s="154"/>
    </row>
    <row r="34317" spans="1:34">
      <c r="A34317" s="154"/>
      <c r="B34317" s="154"/>
      <c r="C34317" s="154"/>
      <c r="D34317" s="154"/>
      <c r="E34317" s="154"/>
      <c r="F34317" s="154"/>
      <c r="G34317" s="155"/>
      <c r="H34317" s="155"/>
      <c r="I34317" s="154"/>
      <c r="J34317" s="156"/>
      <c r="K34317" s="154"/>
      <c r="L34317" s="168"/>
      <c r="M34317" s="154"/>
      <c r="N34317" s="157"/>
      <c r="O34317" s="157"/>
      <c r="P34317" s="152"/>
      <c r="Q34317" s="154"/>
      <c r="R34317" s="154"/>
      <c r="S34317" s="154"/>
      <c r="T34317" s="154"/>
      <c r="U34317" s="154"/>
      <c r="V34317" s="154"/>
      <c r="W34317" s="154"/>
      <c r="X34317" s="154"/>
      <c r="Y34317" s="154"/>
      <c r="Z34317" s="154"/>
      <c r="AA34317" s="154"/>
      <c r="AB34317" s="169"/>
      <c r="AC34317" s="154"/>
      <c r="AD34317" s="158"/>
      <c r="AE34317" s="154"/>
      <c r="AF34317" s="154"/>
      <c r="AG34317" s="154"/>
      <c r="AH34317" s="154"/>
    </row>
    <row r="34318" spans="1:34">
      <c r="A34318" s="154"/>
      <c r="B34318" s="154"/>
      <c r="C34318" s="154"/>
      <c r="D34318" s="154"/>
      <c r="E34318" s="154"/>
      <c r="F34318" s="154"/>
      <c r="G34318" s="155"/>
      <c r="H34318" s="155"/>
      <c r="I34318" s="154"/>
      <c r="J34318" s="156"/>
      <c r="K34318" s="154"/>
      <c r="L34318" s="168"/>
      <c r="M34318" s="154"/>
      <c r="N34318" s="157"/>
      <c r="O34318" s="157"/>
      <c r="P34318" s="152"/>
      <c r="Q34318" s="154"/>
      <c r="R34318" s="154"/>
      <c r="S34318" s="154"/>
      <c r="T34318" s="154"/>
      <c r="U34318" s="154"/>
      <c r="V34318" s="154"/>
      <c r="W34318" s="154"/>
      <c r="X34318" s="154"/>
      <c r="Y34318" s="154"/>
      <c r="Z34318" s="154"/>
      <c r="AA34318" s="154"/>
      <c r="AB34318" s="169"/>
      <c r="AC34318" s="154"/>
      <c r="AD34318" s="158"/>
      <c r="AE34318" s="154"/>
      <c r="AF34318" s="154"/>
      <c r="AG34318" s="154"/>
      <c r="AH34318" s="154"/>
    </row>
    <row r="34319" spans="1:34">
      <c r="A34319" s="154"/>
      <c r="B34319" s="154"/>
      <c r="C34319" s="154"/>
      <c r="D34319" s="154"/>
      <c r="E34319" s="154"/>
      <c r="F34319" s="154"/>
      <c r="G34319" s="155"/>
      <c r="H34319" s="155"/>
      <c r="I34319" s="154"/>
      <c r="J34319" s="156"/>
      <c r="K34319" s="154"/>
      <c r="L34319" s="168"/>
      <c r="M34319" s="154"/>
      <c r="N34319" s="157"/>
      <c r="O34319" s="157"/>
      <c r="P34319" s="152"/>
      <c r="Q34319" s="154"/>
      <c r="R34319" s="154"/>
      <c r="S34319" s="154"/>
      <c r="T34319" s="154"/>
      <c r="U34319" s="154"/>
      <c r="V34319" s="154"/>
      <c r="W34319" s="154"/>
      <c r="X34319" s="154"/>
      <c r="Y34319" s="154"/>
      <c r="Z34319" s="154"/>
      <c r="AA34319" s="154"/>
      <c r="AB34319" s="169"/>
      <c r="AC34319" s="154"/>
      <c r="AD34319" s="158"/>
      <c r="AE34319" s="154"/>
      <c r="AF34319" s="154"/>
      <c r="AG34319" s="154"/>
      <c r="AH34319" s="154"/>
    </row>
    <row r="34320" spans="1:34">
      <c r="A34320" s="154"/>
      <c r="B34320" s="154"/>
      <c r="C34320" s="154"/>
      <c r="D34320" s="154"/>
      <c r="E34320" s="154"/>
      <c r="F34320" s="154"/>
      <c r="G34320" s="155"/>
      <c r="H34320" s="155"/>
      <c r="I34320" s="154"/>
      <c r="J34320" s="156"/>
      <c r="K34320" s="154"/>
      <c r="L34320" s="168"/>
      <c r="M34320" s="154"/>
      <c r="N34320" s="157"/>
      <c r="O34320" s="157"/>
      <c r="P34320" s="152"/>
      <c r="Q34320" s="154"/>
      <c r="R34320" s="154"/>
      <c r="S34320" s="154"/>
      <c r="T34320" s="154"/>
      <c r="U34320" s="154"/>
      <c r="V34320" s="154"/>
      <c r="W34320" s="154"/>
      <c r="X34320" s="154"/>
      <c r="Y34320" s="154"/>
      <c r="Z34320" s="154"/>
      <c r="AA34320" s="154"/>
      <c r="AB34320" s="169"/>
      <c r="AC34320" s="154"/>
      <c r="AD34320" s="158"/>
      <c r="AE34320" s="154"/>
      <c r="AF34320" s="154"/>
      <c r="AG34320" s="154"/>
      <c r="AH34320" s="154"/>
    </row>
    <row r="34321" spans="1:34">
      <c r="A34321" s="154"/>
      <c r="B34321" s="154"/>
      <c r="C34321" s="154"/>
      <c r="D34321" s="154"/>
      <c r="E34321" s="154"/>
      <c r="F34321" s="154"/>
      <c r="G34321" s="155"/>
      <c r="H34321" s="155"/>
      <c r="I34321" s="154"/>
      <c r="J34321" s="156"/>
      <c r="K34321" s="154"/>
      <c r="L34321" s="168"/>
      <c r="M34321" s="154"/>
      <c r="N34321" s="157"/>
      <c r="O34321" s="157"/>
      <c r="P34321" s="152"/>
      <c r="Q34321" s="154"/>
      <c r="R34321" s="154"/>
      <c r="S34321" s="154"/>
      <c r="T34321" s="154"/>
      <c r="U34321" s="154"/>
      <c r="V34321" s="154"/>
      <c r="W34321" s="154"/>
      <c r="X34321" s="154"/>
      <c r="Y34321" s="154"/>
      <c r="Z34321" s="154"/>
      <c r="AA34321" s="154"/>
      <c r="AB34321" s="169"/>
      <c r="AC34321" s="154"/>
      <c r="AD34321" s="158"/>
      <c r="AE34321" s="154"/>
      <c r="AF34321" s="154"/>
      <c r="AG34321" s="154"/>
      <c r="AH34321" s="154"/>
    </row>
    <row r="34322" spans="1:34">
      <c r="A34322" s="154"/>
      <c r="B34322" s="154"/>
      <c r="C34322" s="154"/>
      <c r="D34322" s="154"/>
      <c r="E34322" s="154"/>
      <c r="F34322" s="154"/>
      <c r="G34322" s="155"/>
      <c r="H34322" s="155"/>
      <c r="I34322" s="154"/>
      <c r="J34322" s="156"/>
      <c r="K34322" s="154"/>
      <c r="L34322" s="168"/>
      <c r="M34322" s="154"/>
      <c r="N34322" s="157"/>
      <c r="O34322" s="157"/>
      <c r="P34322" s="152"/>
      <c r="Q34322" s="154"/>
      <c r="R34322" s="154"/>
      <c r="S34322" s="154"/>
      <c r="T34322" s="154"/>
      <c r="U34322" s="154"/>
      <c r="V34322" s="154"/>
      <c r="W34322" s="154"/>
      <c r="X34322" s="154"/>
      <c r="Y34322" s="154"/>
      <c r="Z34322" s="154"/>
      <c r="AA34322" s="154"/>
      <c r="AB34322" s="169"/>
      <c r="AC34322" s="154"/>
      <c r="AD34322" s="158"/>
      <c r="AE34322" s="154"/>
      <c r="AF34322" s="154"/>
      <c r="AG34322" s="154"/>
      <c r="AH34322" s="154"/>
    </row>
    <row r="34323" spans="1:34">
      <c r="A34323" s="154"/>
      <c r="B34323" s="154"/>
      <c r="C34323" s="154"/>
      <c r="D34323" s="154"/>
      <c r="E34323" s="154"/>
      <c r="F34323" s="154"/>
      <c r="G34323" s="155"/>
      <c r="H34323" s="155"/>
      <c r="I34323" s="154"/>
      <c r="J34323" s="156"/>
      <c r="K34323" s="154"/>
      <c r="L34323" s="168"/>
      <c r="M34323" s="154"/>
      <c r="N34323" s="157"/>
      <c r="O34323" s="157"/>
      <c r="P34323" s="152"/>
      <c r="Q34323" s="154"/>
      <c r="R34323" s="154"/>
      <c r="S34323" s="154"/>
      <c r="T34323" s="154"/>
      <c r="U34323" s="154"/>
      <c r="V34323" s="154"/>
      <c r="W34323" s="154"/>
      <c r="X34323" s="154"/>
      <c r="Y34323" s="154"/>
      <c r="Z34323" s="154"/>
      <c r="AA34323" s="154"/>
      <c r="AB34323" s="169"/>
      <c r="AC34323" s="154"/>
      <c r="AD34323" s="158"/>
      <c r="AE34323" s="154"/>
      <c r="AF34323" s="154"/>
      <c r="AG34323" s="154"/>
      <c r="AH34323" s="154"/>
    </row>
    <row r="34324" spans="1:34">
      <c r="A34324" s="154"/>
      <c r="B34324" s="154"/>
      <c r="C34324" s="154"/>
      <c r="D34324" s="154"/>
      <c r="E34324" s="159"/>
      <c r="F34324" s="154"/>
      <c r="G34324" s="155"/>
      <c r="H34324" s="155"/>
      <c r="I34324" s="154"/>
      <c r="J34324" s="156"/>
      <c r="K34324" s="154"/>
      <c r="L34324" s="168"/>
      <c r="M34324" s="154"/>
      <c r="N34324" s="157"/>
      <c r="O34324" s="157"/>
      <c r="P34324" s="152"/>
      <c r="Q34324" s="154"/>
      <c r="R34324" s="154"/>
      <c r="S34324" s="154"/>
      <c r="T34324" s="154"/>
      <c r="U34324" s="154"/>
      <c r="V34324" s="154"/>
      <c r="W34324" s="154"/>
      <c r="X34324" s="154"/>
      <c r="Y34324" s="154"/>
      <c r="Z34324" s="154"/>
      <c r="AA34324" s="154"/>
      <c r="AB34324" s="169"/>
      <c r="AC34324" s="154"/>
      <c r="AD34324" s="158"/>
      <c r="AE34324" s="154"/>
      <c r="AF34324" s="154"/>
      <c r="AG34324" s="154"/>
      <c r="AH34324" s="154"/>
    </row>
    <row r="34325" spans="1:34">
      <c r="A34325" s="154"/>
      <c r="B34325" s="154"/>
      <c r="C34325" s="154"/>
      <c r="D34325" s="154"/>
      <c r="E34325" s="159"/>
      <c r="F34325" s="154"/>
      <c r="G34325" s="155"/>
      <c r="H34325" s="155"/>
      <c r="I34325" s="154"/>
      <c r="J34325" s="156"/>
      <c r="K34325" s="154"/>
      <c r="L34325" s="168"/>
      <c r="M34325" s="154"/>
      <c r="N34325" s="157"/>
      <c r="O34325" s="157"/>
      <c r="P34325" s="152"/>
      <c r="Q34325" s="154"/>
      <c r="R34325" s="154"/>
      <c r="S34325" s="154"/>
      <c r="T34325" s="154"/>
      <c r="U34325" s="154"/>
      <c r="V34325" s="154"/>
      <c r="W34325" s="154"/>
      <c r="X34325" s="154"/>
      <c r="Y34325" s="154"/>
      <c r="Z34325" s="154"/>
      <c r="AA34325" s="154"/>
      <c r="AB34325" s="169"/>
      <c r="AC34325" s="154"/>
      <c r="AD34325" s="158"/>
      <c r="AE34325" s="154"/>
      <c r="AF34325" s="154"/>
      <c r="AG34325" s="154"/>
      <c r="AH34325" s="154"/>
    </row>
    <row r="34326" spans="1:34">
      <c r="A34326" s="154"/>
      <c r="B34326" s="154"/>
      <c r="C34326" s="154"/>
      <c r="D34326" s="154"/>
      <c r="E34326" s="159"/>
      <c r="F34326" s="154"/>
      <c r="G34326" s="155"/>
      <c r="H34326" s="155"/>
      <c r="I34326" s="154"/>
      <c r="J34326" s="156"/>
      <c r="K34326" s="154"/>
      <c r="L34326" s="168"/>
      <c r="M34326" s="154"/>
      <c r="N34326" s="157"/>
      <c r="O34326" s="157"/>
      <c r="P34326" s="152"/>
      <c r="Q34326" s="154"/>
      <c r="R34326" s="154"/>
      <c r="S34326" s="154"/>
      <c r="T34326" s="154"/>
      <c r="U34326" s="154"/>
      <c r="V34326" s="154"/>
      <c r="W34326" s="154"/>
      <c r="X34326" s="154"/>
      <c r="Y34326" s="154"/>
      <c r="Z34326" s="154"/>
      <c r="AA34326" s="154"/>
      <c r="AB34326" s="169"/>
      <c r="AC34326" s="154"/>
      <c r="AD34326" s="158"/>
      <c r="AE34326" s="154"/>
      <c r="AF34326" s="154"/>
      <c r="AG34326" s="154"/>
      <c r="AH34326" s="154"/>
    </row>
    <row r="34327" spans="1:34">
      <c r="A34327" s="154"/>
      <c r="B34327" s="154"/>
      <c r="C34327" s="154"/>
      <c r="D34327" s="154"/>
      <c r="E34327" s="159"/>
      <c r="F34327" s="154"/>
      <c r="G34327" s="155"/>
      <c r="H34327" s="155"/>
      <c r="I34327" s="154"/>
      <c r="J34327" s="156"/>
      <c r="K34327" s="154"/>
      <c r="L34327" s="168"/>
      <c r="M34327" s="154"/>
      <c r="N34327" s="157"/>
      <c r="O34327" s="157"/>
      <c r="P34327" s="152"/>
      <c r="Q34327" s="154"/>
      <c r="R34327" s="154"/>
      <c r="S34327" s="154"/>
      <c r="T34327" s="154"/>
      <c r="U34327" s="154"/>
      <c r="V34327" s="154"/>
      <c r="W34327" s="154"/>
      <c r="X34327" s="154"/>
      <c r="Y34327" s="154"/>
      <c r="Z34327" s="154"/>
      <c r="AA34327" s="154"/>
      <c r="AB34327" s="169"/>
      <c r="AC34327" s="154"/>
      <c r="AD34327" s="158"/>
      <c r="AE34327" s="154"/>
      <c r="AF34327" s="154"/>
      <c r="AG34327" s="154"/>
      <c r="AH34327" s="154"/>
    </row>
    <row r="34328" spans="1:34">
      <c r="A34328" s="154"/>
      <c r="B34328" s="154"/>
      <c r="C34328" s="154"/>
      <c r="D34328" s="154"/>
      <c r="E34328" s="154"/>
      <c r="F34328" s="154"/>
      <c r="G34328" s="155"/>
      <c r="H34328" s="155"/>
      <c r="I34328" s="154"/>
      <c r="J34328" s="156"/>
      <c r="K34328" s="154"/>
      <c r="L34328" s="168"/>
      <c r="M34328" s="154"/>
      <c r="N34328" s="157"/>
      <c r="O34328" s="157"/>
      <c r="P34328" s="152"/>
      <c r="Q34328" s="154"/>
      <c r="R34328" s="154"/>
      <c r="S34328" s="154"/>
      <c r="T34328" s="154"/>
      <c r="U34328" s="154"/>
      <c r="V34328" s="154"/>
      <c r="W34328" s="154"/>
      <c r="X34328" s="154"/>
      <c r="Y34328" s="154"/>
      <c r="Z34328" s="154"/>
      <c r="AA34328" s="154"/>
      <c r="AB34328" s="169"/>
      <c r="AC34328" s="154"/>
      <c r="AD34328" s="158"/>
      <c r="AE34328" s="154"/>
      <c r="AF34328" s="154"/>
      <c r="AG34328" s="154"/>
      <c r="AH34328" s="154"/>
    </row>
    <row r="34329" spans="1:34">
      <c r="A34329" s="154"/>
      <c r="B34329" s="154"/>
      <c r="C34329" s="154"/>
      <c r="D34329" s="154"/>
      <c r="E34329" s="154"/>
      <c r="F34329" s="154"/>
      <c r="G34329" s="155"/>
      <c r="H34329" s="155"/>
      <c r="I34329" s="154"/>
      <c r="J34329" s="156"/>
      <c r="K34329" s="154"/>
      <c r="L34329" s="168"/>
      <c r="M34329" s="154"/>
      <c r="N34329" s="157"/>
      <c r="O34329" s="157"/>
      <c r="P34329" s="152"/>
      <c r="Q34329" s="154"/>
      <c r="R34329" s="154"/>
      <c r="S34329" s="154"/>
      <c r="T34329" s="154"/>
      <c r="U34329" s="154"/>
      <c r="V34329" s="154"/>
      <c r="W34329" s="154"/>
      <c r="X34329" s="154"/>
      <c r="Y34329" s="154"/>
      <c r="Z34329" s="154"/>
      <c r="AA34329" s="154"/>
      <c r="AB34329" s="169"/>
      <c r="AC34329" s="154"/>
      <c r="AD34329" s="158"/>
      <c r="AE34329" s="154"/>
      <c r="AF34329" s="154"/>
      <c r="AG34329" s="154"/>
      <c r="AH34329" s="154"/>
    </row>
    <row r="34330" spans="1:34">
      <c r="A34330" s="154"/>
      <c r="B34330" s="154"/>
      <c r="C34330" s="154"/>
      <c r="D34330" s="154"/>
      <c r="E34330" s="154"/>
      <c r="F34330" s="154"/>
      <c r="G34330" s="155"/>
      <c r="H34330" s="155"/>
      <c r="I34330" s="154"/>
      <c r="J34330" s="156"/>
      <c r="K34330" s="154"/>
      <c r="L34330" s="168"/>
      <c r="M34330" s="154"/>
      <c r="N34330" s="157"/>
      <c r="O34330" s="157"/>
      <c r="P34330" s="152"/>
      <c r="Q34330" s="154"/>
      <c r="R34330" s="154"/>
      <c r="S34330" s="154"/>
      <c r="T34330" s="154"/>
      <c r="U34330" s="154"/>
      <c r="V34330" s="154"/>
      <c r="W34330" s="154"/>
      <c r="X34330" s="154"/>
      <c r="Y34330" s="154"/>
      <c r="Z34330" s="154"/>
      <c r="AA34330" s="154"/>
      <c r="AB34330" s="169"/>
      <c r="AC34330" s="154"/>
      <c r="AD34330" s="158"/>
      <c r="AE34330" s="154"/>
      <c r="AF34330" s="154"/>
      <c r="AG34330" s="154"/>
      <c r="AH34330" s="154"/>
    </row>
    <row r="34331" spans="1:34">
      <c r="A34331" s="154"/>
      <c r="B34331" s="154"/>
      <c r="C34331" s="154"/>
      <c r="D34331" s="154"/>
      <c r="E34331" s="154"/>
      <c r="F34331" s="154"/>
      <c r="G34331" s="155"/>
      <c r="H34331" s="155"/>
      <c r="I34331" s="154"/>
      <c r="J34331" s="156"/>
      <c r="K34331" s="154"/>
      <c r="L34331" s="168"/>
      <c r="M34331" s="154"/>
      <c r="N34331" s="157"/>
      <c r="O34331" s="157"/>
      <c r="P34331" s="152"/>
      <c r="Q34331" s="154"/>
      <c r="R34331" s="154"/>
      <c r="S34331" s="154"/>
      <c r="T34331" s="154"/>
      <c r="U34331" s="154"/>
      <c r="V34331" s="154"/>
      <c r="W34331" s="154"/>
      <c r="X34331" s="154"/>
      <c r="Y34331" s="154"/>
      <c r="Z34331" s="154"/>
      <c r="AA34331" s="154"/>
      <c r="AB34331" s="169"/>
      <c r="AC34331" s="154"/>
      <c r="AD34331" s="158"/>
      <c r="AE34331" s="154"/>
      <c r="AF34331" s="154"/>
      <c r="AG34331" s="154"/>
      <c r="AH34331" s="154"/>
    </row>
    <row r="34332" spans="1:34">
      <c r="A34332" s="154"/>
      <c r="B34332" s="154"/>
      <c r="C34332" s="154"/>
      <c r="D34332" s="154"/>
      <c r="E34332" s="154"/>
      <c r="F34332" s="154"/>
      <c r="G34332" s="155"/>
      <c r="H34332" s="155"/>
      <c r="I34332" s="154"/>
      <c r="J34332" s="156"/>
      <c r="K34332" s="154"/>
      <c r="L34332" s="168"/>
      <c r="M34332" s="154"/>
      <c r="N34332" s="157"/>
      <c r="O34332" s="157"/>
      <c r="P34332" s="152"/>
      <c r="Q34332" s="154"/>
      <c r="R34332" s="159"/>
      <c r="S34332" s="154"/>
      <c r="T34332" s="154"/>
      <c r="U34332" s="154"/>
      <c r="V34332" s="154"/>
      <c r="W34332" s="154"/>
      <c r="X34332" s="154"/>
      <c r="Y34332" s="154"/>
      <c r="Z34332" s="154"/>
      <c r="AA34332" s="154"/>
      <c r="AB34332" s="169"/>
      <c r="AC34332" s="154"/>
      <c r="AD34332" s="158"/>
      <c r="AE34332" s="154"/>
      <c r="AF34332" s="154"/>
      <c r="AG34332" s="154"/>
      <c r="AH34332" s="154"/>
    </row>
    <row r="34333" spans="1:34">
      <c r="A34333" s="154"/>
      <c r="B34333" s="154"/>
      <c r="C34333" s="154"/>
      <c r="D34333" s="154"/>
      <c r="E34333" s="154"/>
      <c r="F34333" s="154"/>
      <c r="G34333" s="155"/>
      <c r="H34333" s="155"/>
      <c r="I34333" s="154"/>
      <c r="J34333" s="156"/>
      <c r="K34333" s="154"/>
      <c r="L34333" s="168"/>
      <c r="M34333" s="154"/>
      <c r="N34333" s="157"/>
      <c r="O34333" s="157"/>
      <c r="P34333" s="152"/>
      <c r="Q34333" s="154"/>
      <c r="R34333" s="154"/>
      <c r="S34333" s="154"/>
      <c r="T34333" s="154"/>
      <c r="U34333" s="154"/>
      <c r="V34333" s="154"/>
      <c r="W34333" s="154"/>
      <c r="X34333" s="154"/>
      <c r="Y34333" s="154"/>
      <c r="Z34333" s="154"/>
      <c r="AA34333" s="154"/>
      <c r="AB34333" s="169"/>
      <c r="AC34333" s="154"/>
      <c r="AD34333" s="158"/>
      <c r="AE34333" s="154"/>
      <c r="AF34333" s="154"/>
      <c r="AG34333" s="154"/>
      <c r="AH34333" s="154"/>
    </row>
    <row r="34334" spans="1:34">
      <c r="A34334" s="154"/>
      <c r="B34334" s="154"/>
      <c r="C34334" s="154"/>
      <c r="D34334" s="154"/>
      <c r="E34334" s="159"/>
      <c r="F34334" s="154"/>
      <c r="G34334" s="155"/>
      <c r="H34334" s="155"/>
      <c r="I34334" s="154"/>
      <c r="J34334" s="156"/>
      <c r="K34334" s="154"/>
      <c r="L34334" s="168"/>
      <c r="M34334" s="154"/>
      <c r="N34334" s="157"/>
      <c r="O34334" s="157"/>
      <c r="P34334" s="152"/>
      <c r="Q34334" s="154"/>
      <c r="R34334" s="154"/>
      <c r="S34334" s="154"/>
      <c r="T34334" s="154"/>
      <c r="U34334" s="154"/>
      <c r="V34334" s="154"/>
      <c r="W34334" s="154"/>
      <c r="X34334" s="154"/>
      <c r="Y34334" s="154"/>
      <c r="Z34334" s="154"/>
      <c r="AA34334" s="154"/>
      <c r="AB34334" s="169"/>
      <c r="AC34334" s="154"/>
      <c r="AD34334" s="158"/>
      <c r="AE34334" s="154"/>
      <c r="AF34334" s="154"/>
      <c r="AG34334" s="154"/>
      <c r="AH34334" s="154"/>
    </row>
    <row r="34335" spans="1:34">
      <c r="A34335" s="154"/>
      <c r="B34335" s="154"/>
      <c r="C34335" s="154"/>
      <c r="D34335" s="154"/>
      <c r="E34335" s="159"/>
      <c r="F34335" s="154"/>
      <c r="G34335" s="155"/>
      <c r="H34335" s="155"/>
      <c r="I34335" s="154"/>
      <c r="J34335" s="156"/>
      <c r="K34335" s="154"/>
      <c r="L34335" s="168"/>
      <c r="M34335" s="154"/>
      <c r="N34335" s="157"/>
      <c r="O34335" s="157"/>
      <c r="P34335" s="152"/>
      <c r="Q34335" s="154"/>
      <c r="R34335" s="154"/>
      <c r="S34335" s="154"/>
      <c r="T34335" s="154"/>
      <c r="U34335" s="154"/>
      <c r="V34335" s="154"/>
      <c r="W34335" s="154"/>
      <c r="X34335" s="154"/>
      <c r="Y34335" s="154"/>
      <c r="Z34335" s="154"/>
      <c r="AA34335" s="154"/>
      <c r="AB34335" s="169"/>
      <c r="AC34335" s="154"/>
      <c r="AD34335" s="158"/>
      <c r="AE34335" s="154"/>
      <c r="AF34335" s="154"/>
      <c r="AG34335" s="154"/>
      <c r="AH34335" s="154"/>
    </row>
    <row r="34336" spans="1:34">
      <c r="A34336" s="154"/>
      <c r="B34336" s="154"/>
      <c r="C34336" s="154"/>
      <c r="D34336" s="154"/>
      <c r="E34336" s="159"/>
      <c r="F34336" s="154"/>
      <c r="G34336" s="155"/>
      <c r="H34336" s="155"/>
      <c r="I34336" s="154"/>
      <c r="J34336" s="156"/>
      <c r="K34336" s="154"/>
      <c r="L34336" s="168"/>
      <c r="M34336" s="154"/>
      <c r="N34336" s="157"/>
      <c r="O34336" s="157"/>
      <c r="P34336" s="152"/>
      <c r="Q34336" s="154"/>
      <c r="R34336" s="154"/>
      <c r="S34336" s="154"/>
      <c r="T34336" s="154"/>
      <c r="U34336" s="154"/>
      <c r="V34336" s="154"/>
      <c r="W34336" s="154"/>
      <c r="X34336" s="154"/>
      <c r="Y34336" s="154"/>
      <c r="Z34336" s="154"/>
      <c r="AA34336" s="154"/>
      <c r="AB34336" s="169"/>
      <c r="AC34336" s="154"/>
      <c r="AD34336" s="158"/>
      <c r="AE34336" s="154"/>
      <c r="AF34336" s="154"/>
      <c r="AG34336" s="154"/>
      <c r="AH34336" s="154"/>
    </row>
    <row r="34337" spans="1:34">
      <c r="A34337" s="154"/>
      <c r="B34337" s="154"/>
      <c r="C34337" s="154"/>
      <c r="D34337" s="154"/>
      <c r="E34337" s="159"/>
      <c r="F34337" s="154"/>
      <c r="G34337" s="155"/>
      <c r="H34337" s="155"/>
      <c r="I34337" s="154"/>
      <c r="J34337" s="156"/>
      <c r="K34337" s="154"/>
      <c r="L34337" s="168"/>
      <c r="M34337" s="154"/>
      <c r="N34337" s="157"/>
      <c r="O34337" s="157"/>
      <c r="P34337" s="152"/>
      <c r="Q34337" s="154"/>
      <c r="R34337" s="154"/>
      <c r="S34337" s="154"/>
      <c r="T34337" s="154"/>
      <c r="U34337" s="154"/>
      <c r="V34337" s="154"/>
      <c r="W34337" s="154"/>
      <c r="X34337" s="154"/>
      <c r="Y34337" s="154"/>
      <c r="Z34337" s="154"/>
      <c r="AA34337" s="154"/>
      <c r="AB34337" s="169"/>
      <c r="AC34337" s="154"/>
      <c r="AD34337" s="158"/>
      <c r="AE34337" s="154"/>
      <c r="AF34337" s="154"/>
      <c r="AG34337" s="154"/>
      <c r="AH34337" s="154"/>
    </row>
    <row r="34338" spans="1:34">
      <c r="A34338" s="154"/>
      <c r="B34338" s="154"/>
      <c r="C34338" s="154"/>
      <c r="D34338" s="154"/>
      <c r="E34338" s="159"/>
      <c r="F34338" s="154"/>
      <c r="G34338" s="155"/>
      <c r="H34338" s="155"/>
      <c r="I34338" s="154"/>
      <c r="J34338" s="156"/>
      <c r="K34338" s="154"/>
      <c r="L34338" s="168"/>
      <c r="M34338" s="154"/>
      <c r="N34338" s="157"/>
      <c r="O34338" s="157"/>
      <c r="P34338" s="152"/>
      <c r="Q34338" s="154"/>
      <c r="R34338" s="154"/>
      <c r="S34338" s="154"/>
      <c r="T34338" s="154"/>
      <c r="U34338" s="154"/>
      <c r="V34338" s="154"/>
      <c r="W34338" s="154"/>
      <c r="X34338" s="154"/>
      <c r="Y34338" s="154"/>
      <c r="Z34338" s="154"/>
      <c r="AA34338" s="154"/>
      <c r="AB34338" s="169"/>
      <c r="AC34338" s="154"/>
      <c r="AD34338" s="158"/>
      <c r="AE34338" s="154"/>
      <c r="AF34338" s="154"/>
      <c r="AG34338" s="154"/>
      <c r="AH34338" s="154"/>
    </row>
    <row r="34339" spans="1:34">
      <c r="A34339" s="154"/>
      <c r="B34339" s="154"/>
      <c r="C34339" s="154"/>
      <c r="D34339" s="154"/>
      <c r="E34339" s="154"/>
      <c r="F34339" s="154"/>
      <c r="G34339" s="155"/>
      <c r="H34339" s="155"/>
      <c r="I34339" s="154"/>
      <c r="J34339" s="156"/>
      <c r="K34339" s="154"/>
      <c r="L34339" s="168"/>
      <c r="M34339" s="154"/>
      <c r="N34339" s="157"/>
      <c r="O34339" s="157"/>
      <c r="P34339" s="152"/>
      <c r="Q34339" s="154"/>
      <c r="R34339" s="154"/>
      <c r="S34339" s="154"/>
      <c r="T34339" s="154"/>
      <c r="U34339" s="154"/>
      <c r="V34339" s="154"/>
      <c r="W34339" s="154"/>
      <c r="X34339" s="154"/>
      <c r="Y34339" s="154"/>
      <c r="Z34339" s="154"/>
      <c r="AA34339" s="154"/>
      <c r="AB34339" s="169"/>
      <c r="AC34339" s="154"/>
      <c r="AD34339" s="158"/>
      <c r="AE34339" s="154"/>
      <c r="AF34339" s="154"/>
      <c r="AG34339" s="154"/>
      <c r="AH34339" s="154"/>
    </row>
    <row r="34340" spans="1:34">
      <c r="A34340" s="154"/>
      <c r="B34340" s="154"/>
      <c r="C34340" s="154"/>
      <c r="D34340" s="154"/>
      <c r="E34340" s="154"/>
      <c r="F34340" s="154"/>
      <c r="G34340" s="155"/>
      <c r="H34340" s="155"/>
      <c r="I34340" s="154"/>
      <c r="J34340" s="156"/>
      <c r="K34340" s="154"/>
      <c r="L34340" s="168"/>
      <c r="M34340" s="154"/>
      <c r="N34340" s="157"/>
      <c r="O34340" s="157"/>
      <c r="P34340" s="152"/>
      <c r="Q34340" s="154"/>
      <c r="R34340" s="154"/>
      <c r="S34340" s="154"/>
      <c r="T34340" s="154"/>
      <c r="U34340" s="154"/>
      <c r="V34340" s="154"/>
      <c r="W34340" s="154"/>
      <c r="X34340" s="154"/>
      <c r="Y34340" s="154"/>
      <c r="Z34340" s="154"/>
      <c r="AA34340" s="154"/>
      <c r="AB34340" s="169"/>
      <c r="AC34340" s="154"/>
      <c r="AD34340" s="158"/>
      <c r="AE34340" s="154"/>
      <c r="AF34340" s="154"/>
      <c r="AG34340" s="154"/>
      <c r="AH34340" s="154"/>
    </row>
    <row r="34341" spans="1:34">
      <c r="A34341" s="154"/>
      <c r="B34341" s="154"/>
      <c r="C34341" s="154"/>
      <c r="D34341" s="154"/>
      <c r="E34341" s="159"/>
      <c r="F34341" s="154"/>
      <c r="G34341" s="155"/>
      <c r="H34341" s="155"/>
      <c r="I34341" s="154"/>
      <c r="J34341" s="156"/>
      <c r="K34341" s="154"/>
      <c r="L34341" s="168"/>
      <c r="M34341" s="154"/>
      <c r="N34341" s="157"/>
      <c r="O34341" s="157"/>
      <c r="P34341" s="152"/>
      <c r="Q34341" s="154"/>
      <c r="R34341" s="154"/>
      <c r="S34341" s="154"/>
      <c r="T34341" s="154"/>
      <c r="U34341" s="154"/>
      <c r="V34341" s="154"/>
      <c r="W34341" s="154"/>
      <c r="X34341" s="154"/>
      <c r="Y34341" s="154"/>
      <c r="Z34341" s="154"/>
      <c r="AA34341" s="154"/>
      <c r="AB34341" s="169"/>
      <c r="AC34341" s="154"/>
      <c r="AD34341" s="158"/>
      <c r="AE34341" s="154"/>
      <c r="AF34341" s="154"/>
      <c r="AG34341" s="154"/>
      <c r="AH34341" s="154"/>
    </row>
    <row r="34342" spans="1:34">
      <c r="A34342" s="154"/>
      <c r="B34342" s="154"/>
      <c r="C34342" s="154"/>
      <c r="D34342" s="154"/>
      <c r="E34342" s="154"/>
      <c r="F34342" s="154"/>
      <c r="G34342" s="155"/>
      <c r="H34342" s="155"/>
      <c r="I34342" s="154"/>
      <c r="J34342" s="156"/>
      <c r="K34342" s="154"/>
      <c r="L34342" s="168"/>
      <c r="M34342" s="154"/>
      <c r="N34342" s="157"/>
      <c r="O34342" s="157"/>
      <c r="P34342" s="152"/>
      <c r="Q34342" s="154"/>
      <c r="R34342" s="154"/>
      <c r="S34342" s="154"/>
      <c r="T34342" s="154"/>
      <c r="U34342" s="154"/>
      <c r="V34342" s="154"/>
      <c r="W34342" s="154"/>
      <c r="X34342" s="154"/>
      <c r="Y34342" s="154"/>
      <c r="Z34342" s="154"/>
      <c r="AA34342" s="154"/>
      <c r="AB34342" s="169"/>
      <c r="AC34342" s="154"/>
      <c r="AD34342" s="158"/>
      <c r="AE34342" s="154"/>
      <c r="AF34342" s="154"/>
      <c r="AG34342" s="154"/>
      <c r="AH34342" s="154"/>
    </row>
    <row r="34343" spans="1:34">
      <c r="A34343" s="154"/>
      <c r="B34343" s="154"/>
      <c r="C34343" s="154"/>
      <c r="D34343" s="154"/>
      <c r="E34343" s="154"/>
      <c r="F34343" s="154"/>
      <c r="G34343" s="155"/>
      <c r="H34343" s="155"/>
      <c r="I34343" s="154"/>
      <c r="J34343" s="156"/>
      <c r="K34343" s="154"/>
      <c r="L34343" s="168"/>
      <c r="M34343" s="154"/>
      <c r="N34343" s="157"/>
      <c r="O34343" s="157"/>
      <c r="P34343" s="152"/>
      <c r="Q34343" s="154"/>
      <c r="R34343" s="154"/>
      <c r="S34343" s="154"/>
      <c r="T34343" s="154"/>
      <c r="U34343" s="154"/>
      <c r="V34343" s="154"/>
      <c r="W34343" s="154"/>
      <c r="X34343" s="154"/>
      <c r="Y34343" s="154"/>
      <c r="Z34343" s="154"/>
      <c r="AA34343" s="154"/>
      <c r="AB34343" s="169"/>
      <c r="AC34343" s="154"/>
      <c r="AD34343" s="158"/>
      <c r="AE34343" s="154"/>
      <c r="AF34343" s="154"/>
      <c r="AG34343" s="154"/>
      <c r="AH34343" s="154"/>
    </row>
    <row r="34344" spans="1:34">
      <c r="A34344" s="154"/>
      <c r="B34344" s="154"/>
      <c r="C34344" s="154"/>
      <c r="D34344" s="154"/>
      <c r="E34344" s="154"/>
      <c r="F34344" s="154"/>
      <c r="G34344" s="155"/>
      <c r="H34344" s="155"/>
      <c r="I34344" s="154"/>
      <c r="J34344" s="156"/>
      <c r="K34344" s="154"/>
      <c r="L34344" s="168"/>
      <c r="M34344" s="154"/>
      <c r="N34344" s="157"/>
      <c r="O34344" s="157"/>
      <c r="P34344" s="152"/>
      <c r="Q34344" s="154"/>
      <c r="R34344" s="154"/>
      <c r="S34344" s="154"/>
      <c r="T34344" s="154"/>
      <c r="U34344" s="154"/>
      <c r="V34344" s="154"/>
      <c r="W34344" s="154"/>
      <c r="X34344" s="154"/>
      <c r="Y34344" s="154"/>
      <c r="Z34344" s="154"/>
      <c r="AA34344" s="154"/>
      <c r="AB34344" s="169"/>
      <c r="AC34344" s="154"/>
      <c r="AD34344" s="158"/>
      <c r="AE34344" s="154"/>
      <c r="AF34344" s="154"/>
      <c r="AG34344" s="154"/>
      <c r="AH34344" s="154"/>
    </row>
    <row r="34345" spans="1:34">
      <c r="A34345" s="154"/>
      <c r="B34345" s="154"/>
      <c r="C34345" s="154"/>
      <c r="D34345" s="154"/>
      <c r="E34345" s="154"/>
      <c r="F34345" s="154"/>
      <c r="G34345" s="155"/>
      <c r="H34345" s="155"/>
      <c r="I34345" s="154"/>
      <c r="J34345" s="156"/>
      <c r="K34345" s="154"/>
      <c r="L34345" s="168"/>
      <c r="M34345" s="154"/>
      <c r="N34345" s="157"/>
      <c r="O34345" s="157"/>
      <c r="P34345" s="152"/>
      <c r="Q34345" s="154"/>
      <c r="R34345" s="154"/>
      <c r="S34345" s="154"/>
      <c r="T34345" s="154"/>
      <c r="U34345" s="154"/>
      <c r="V34345" s="154"/>
      <c r="W34345" s="154"/>
      <c r="X34345" s="154"/>
      <c r="Y34345" s="154"/>
      <c r="Z34345" s="154"/>
      <c r="AA34345" s="154"/>
      <c r="AB34345" s="169"/>
      <c r="AC34345" s="154"/>
      <c r="AD34345" s="158"/>
      <c r="AE34345" s="154"/>
      <c r="AF34345" s="154"/>
      <c r="AG34345" s="154"/>
      <c r="AH34345" s="154"/>
    </row>
    <row r="34346" spans="1:34">
      <c r="A34346" s="154"/>
      <c r="B34346" s="154"/>
      <c r="C34346" s="154"/>
      <c r="D34346" s="154"/>
      <c r="E34346" s="154"/>
      <c r="F34346" s="154"/>
      <c r="G34346" s="155"/>
      <c r="H34346" s="155"/>
      <c r="I34346" s="154"/>
      <c r="J34346" s="156"/>
      <c r="K34346" s="154"/>
      <c r="L34346" s="168"/>
      <c r="M34346" s="154"/>
      <c r="N34346" s="157"/>
      <c r="O34346" s="157"/>
      <c r="P34346" s="152"/>
      <c r="Q34346" s="154"/>
      <c r="R34346" s="154"/>
      <c r="S34346" s="154"/>
      <c r="T34346" s="154"/>
      <c r="U34346" s="154"/>
      <c r="V34346" s="154"/>
      <c r="W34346" s="154"/>
      <c r="X34346" s="154"/>
      <c r="Y34346" s="154"/>
      <c r="Z34346" s="154"/>
      <c r="AA34346" s="154"/>
      <c r="AB34346" s="169"/>
      <c r="AC34346" s="154"/>
      <c r="AD34346" s="158"/>
      <c r="AE34346" s="154"/>
      <c r="AF34346" s="154"/>
      <c r="AG34346" s="154"/>
      <c r="AH34346" s="154"/>
    </row>
    <row r="34347" spans="1:34">
      <c r="A34347" s="154"/>
      <c r="B34347" s="154"/>
      <c r="C34347" s="154"/>
      <c r="D34347" s="154"/>
      <c r="E34347" s="154"/>
      <c r="F34347" s="154"/>
      <c r="G34347" s="155"/>
      <c r="H34347" s="155"/>
      <c r="I34347" s="154"/>
      <c r="J34347" s="156"/>
      <c r="K34347" s="154"/>
      <c r="L34347" s="168"/>
      <c r="M34347" s="154"/>
      <c r="N34347" s="157"/>
      <c r="O34347" s="157"/>
      <c r="P34347" s="152"/>
      <c r="Q34347" s="154"/>
      <c r="R34347" s="154"/>
      <c r="S34347" s="154"/>
      <c r="T34347" s="154"/>
      <c r="U34347" s="154"/>
      <c r="V34347" s="154"/>
      <c r="W34347" s="154"/>
      <c r="X34347" s="154"/>
      <c r="Y34347" s="154"/>
      <c r="Z34347" s="154"/>
      <c r="AA34347" s="154"/>
      <c r="AB34347" s="169"/>
      <c r="AC34347" s="154"/>
      <c r="AD34347" s="158"/>
      <c r="AE34347" s="154"/>
      <c r="AF34347" s="154"/>
      <c r="AG34347" s="154"/>
      <c r="AH34347" s="154"/>
    </row>
    <row r="34348" spans="1:34">
      <c r="A34348" s="154"/>
      <c r="B34348" s="154"/>
      <c r="C34348" s="154"/>
      <c r="D34348" s="154"/>
      <c r="E34348" s="154"/>
      <c r="F34348" s="154"/>
      <c r="G34348" s="155"/>
      <c r="H34348" s="155"/>
      <c r="I34348" s="154"/>
      <c r="J34348" s="156"/>
      <c r="K34348" s="154"/>
      <c r="L34348" s="168"/>
      <c r="M34348" s="154"/>
      <c r="N34348" s="157"/>
      <c r="O34348" s="157"/>
      <c r="P34348" s="152"/>
      <c r="Q34348" s="154"/>
      <c r="R34348" s="154"/>
      <c r="S34348" s="154"/>
      <c r="T34348" s="154"/>
      <c r="U34348" s="154"/>
      <c r="V34348" s="154"/>
      <c r="W34348" s="154"/>
      <c r="X34348" s="154"/>
      <c r="Y34348" s="154"/>
      <c r="Z34348" s="154"/>
      <c r="AA34348" s="154"/>
      <c r="AB34348" s="169"/>
      <c r="AC34348" s="154"/>
      <c r="AD34348" s="158"/>
      <c r="AE34348" s="154"/>
      <c r="AF34348" s="154"/>
      <c r="AG34348" s="154"/>
      <c r="AH34348" s="154"/>
    </row>
    <row r="34349" spans="1:34">
      <c r="A34349" s="154"/>
      <c r="B34349" s="154"/>
      <c r="C34349" s="154"/>
      <c r="D34349" s="154"/>
      <c r="E34349" s="159"/>
      <c r="F34349" s="154"/>
      <c r="G34349" s="155"/>
      <c r="H34349" s="155"/>
      <c r="I34349" s="154"/>
      <c r="J34349" s="156"/>
      <c r="K34349" s="154"/>
      <c r="L34349" s="168"/>
      <c r="M34349" s="154"/>
      <c r="N34349" s="157"/>
      <c r="O34349" s="157"/>
      <c r="P34349" s="152"/>
      <c r="Q34349" s="154"/>
      <c r="R34349" s="154"/>
      <c r="S34349" s="154"/>
      <c r="T34349" s="154"/>
      <c r="U34349" s="154"/>
      <c r="V34349" s="154"/>
      <c r="W34349" s="154"/>
      <c r="X34349" s="154"/>
      <c r="Y34349" s="154"/>
      <c r="Z34349" s="154"/>
      <c r="AA34349" s="154"/>
      <c r="AB34349" s="169"/>
      <c r="AC34349" s="154"/>
      <c r="AD34349" s="158"/>
      <c r="AE34349" s="154"/>
      <c r="AF34349" s="154"/>
      <c r="AG34349" s="154"/>
      <c r="AH34349" s="154"/>
    </row>
    <row r="34350" spans="1:34">
      <c r="A34350" s="154"/>
      <c r="B34350" s="154"/>
      <c r="C34350" s="154"/>
      <c r="D34350" s="154"/>
      <c r="E34350" s="154"/>
      <c r="F34350" s="154"/>
      <c r="G34350" s="155"/>
      <c r="H34350" s="155"/>
      <c r="I34350" s="154"/>
      <c r="J34350" s="156"/>
      <c r="K34350" s="154"/>
      <c r="L34350" s="168"/>
      <c r="M34350" s="154"/>
      <c r="N34350" s="157"/>
      <c r="O34350" s="157"/>
      <c r="P34350" s="152"/>
      <c r="Q34350" s="154"/>
      <c r="R34350" s="154"/>
      <c r="S34350" s="154"/>
      <c r="T34350" s="154"/>
      <c r="U34350" s="154"/>
      <c r="V34350" s="154"/>
      <c r="W34350" s="154"/>
      <c r="X34350" s="154"/>
      <c r="Y34350" s="154"/>
      <c r="Z34350" s="154"/>
      <c r="AA34350" s="154"/>
      <c r="AB34350" s="169"/>
      <c r="AC34350" s="154"/>
      <c r="AD34350" s="158"/>
      <c r="AE34350" s="154"/>
      <c r="AF34350" s="154"/>
      <c r="AG34350" s="154"/>
      <c r="AH34350" s="154"/>
    </row>
    <row r="34351" spans="1:34">
      <c r="A34351" s="154"/>
      <c r="B34351" s="154"/>
      <c r="C34351" s="154"/>
      <c r="D34351" s="154"/>
      <c r="E34351" s="154"/>
      <c r="F34351" s="154"/>
      <c r="G34351" s="155"/>
      <c r="H34351" s="155"/>
      <c r="I34351" s="154"/>
      <c r="J34351" s="156"/>
      <c r="K34351" s="154"/>
      <c r="L34351" s="168"/>
      <c r="M34351" s="154"/>
      <c r="N34351" s="157"/>
      <c r="O34351" s="157"/>
      <c r="P34351" s="152"/>
      <c r="Q34351" s="154"/>
      <c r="R34351" s="154"/>
      <c r="S34351" s="154"/>
      <c r="T34351" s="154"/>
      <c r="U34351" s="154"/>
      <c r="V34351" s="154"/>
      <c r="W34351" s="154"/>
      <c r="X34351" s="154"/>
      <c r="Y34351" s="154"/>
      <c r="Z34351" s="154"/>
      <c r="AA34351" s="154"/>
      <c r="AB34351" s="169"/>
      <c r="AC34351" s="154"/>
      <c r="AD34351" s="158"/>
      <c r="AE34351" s="154"/>
      <c r="AF34351" s="154"/>
      <c r="AG34351" s="154"/>
      <c r="AH34351" s="154"/>
    </row>
    <row r="34352" spans="1:34">
      <c r="A34352" s="154"/>
      <c r="B34352" s="154"/>
      <c r="C34352" s="154"/>
      <c r="D34352" s="154"/>
      <c r="E34352" s="159"/>
      <c r="F34352" s="154"/>
      <c r="G34352" s="155"/>
      <c r="H34352" s="155"/>
      <c r="I34352" s="154"/>
      <c r="J34352" s="156"/>
      <c r="K34352" s="154"/>
      <c r="L34352" s="168"/>
      <c r="M34352" s="154"/>
      <c r="N34352" s="157"/>
      <c r="O34352" s="157"/>
      <c r="P34352" s="152"/>
      <c r="Q34352" s="154"/>
      <c r="R34352" s="154"/>
      <c r="S34352" s="154"/>
      <c r="T34352" s="154"/>
      <c r="U34352" s="154"/>
      <c r="V34352" s="154"/>
      <c r="W34352" s="154"/>
      <c r="X34352" s="154"/>
      <c r="Y34352" s="154"/>
      <c r="Z34352" s="154"/>
      <c r="AA34352" s="154"/>
      <c r="AB34352" s="169"/>
      <c r="AC34352" s="154"/>
      <c r="AD34352" s="158"/>
      <c r="AE34352" s="154"/>
      <c r="AF34352" s="154"/>
      <c r="AG34352" s="154"/>
      <c r="AH34352" s="154"/>
    </row>
    <row r="34353" spans="1:34">
      <c r="A34353" s="154"/>
      <c r="B34353" s="154"/>
      <c r="C34353" s="154"/>
      <c r="D34353" s="154"/>
      <c r="E34353" s="159"/>
      <c r="F34353" s="154"/>
      <c r="G34353" s="155"/>
      <c r="H34353" s="155"/>
      <c r="I34353" s="154"/>
      <c r="J34353" s="156"/>
      <c r="K34353" s="154"/>
      <c r="L34353" s="168"/>
      <c r="M34353" s="154"/>
      <c r="N34353" s="157"/>
      <c r="O34353" s="157"/>
      <c r="P34353" s="152"/>
      <c r="Q34353" s="154"/>
      <c r="R34353" s="154"/>
      <c r="S34353" s="154"/>
      <c r="T34353" s="154"/>
      <c r="U34353" s="154"/>
      <c r="V34353" s="154"/>
      <c r="W34353" s="154"/>
      <c r="X34353" s="154"/>
      <c r="Y34353" s="154"/>
      <c r="Z34353" s="154"/>
      <c r="AA34353" s="154"/>
      <c r="AB34353" s="169"/>
      <c r="AC34353" s="154"/>
      <c r="AD34353" s="158"/>
      <c r="AE34353" s="154"/>
      <c r="AF34353" s="154"/>
      <c r="AG34353" s="154"/>
      <c r="AH34353" s="154"/>
    </row>
    <row r="34354" spans="1:34">
      <c r="A34354" s="154"/>
      <c r="B34354" s="154"/>
      <c r="C34354" s="154"/>
      <c r="D34354" s="154"/>
      <c r="E34354" s="159"/>
      <c r="F34354" s="154"/>
      <c r="G34354" s="155"/>
      <c r="H34354" s="155"/>
      <c r="I34354" s="154"/>
      <c r="J34354" s="156"/>
      <c r="K34354" s="154"/>
      <c r="L34354" s="168"/>
      <c r="M34354" s="154"/>
      <c r="N34354" s="157"/>
      <c r="O34354" s="157"/>
      <c r="P34354" s="152"/>
      <c r="Q34354" s="154"/>
      <c r="R34354" s="154"/>
      <c r="S34354" s="154"/>
      <c r="T34354" s="154"/>
      <c r="U34354" s="154"/>
      <c r="V34354" s="154"/>
      <c r="W34354" s="154"/>
      <c r="X34354" s="154"/>
      <c r="Y34354" s="154"/>
      <c r="Z34354" s="154"/>
      <c r="AA34354" s="154"/>
      <c r="AB34354" s="169"/>
      <c r="AC34354" s="154"/>
      <c r="AD34354" s="158"/>
      <c r="AE34354" s="154"/>
      <c r="AF34354" s="154"/>
      <c r="AG34354" s="154"/>
      <c r="AH34354" s="154"/>
    </row>
    <row r="34355" spans="1:34">
      <c r="A34355" s="154"/>
      <c r="B34355" s="154"/>
      <c r="C34355" s="154"/>
      <c r="D34355" s="154"/>
      <c r="E34355" s="159"/>
      <c r="F34355" s="154"/>
      <c r="G34355" s="155"/>
      <c r="H34355" s="155"/>
      <c r="I34355" s="154"/>
      <c r="J34355" s="156"/>
      <c r="K34355" s="154"/>
      <c r="L34355" s="168"/>
      <c r="M34355" s="154"/>
      <c r="N34355" s="157"/>
      <c r="O34355" s="157"/>
      <c r="P34355" s="152"/>
      <c r="Q34355" s="154"/>
      <c r="R34355" s="154"/>
      <c r="S34355" s="154"/>
      <c r="T34355" s="154"/>
      <c r="U34355" s="154"/>
      <c r="V34355" s="154"/>
      <c r="W34355" s="154"/>
      <c r="X34355" s="154"/>
      <c r="Y34355" s="154"/>
      <c r="Z34355" s="154"/>
      <c r="AA34355" s="154"/>
      <c r="AB34355" s="169"/>
      <c r="AC34355" s="154"/>
      <c r="AD34355" s="158"/>
      <c r="AE34355" s="154"/>
      <c r="AF34355" s="154"/>
      <c r="AG34355" s="154"/>
      <c r="AH34355" s="154"/>
    </row>
    <row r="34356" spans="1:34">
      <c r="A34356" s="154"/>
      <c r="B34356" s="154"/>
      <c r="C34356" s="154"/>
      <c r="D34356" s="154"/>
      <c r="E34356" s="159"/>
      <c r="F34356" s="154"/>
      <c r="G34356" s="155"/>
      <c r="H34356" s="155"/>
      <c r="I34356" s="154"/>
      <c r="J34356" s="156"/>
      <c r="K34356" s="154"/>
      <c r="L34356" s="168"/>
      <c r="M34356" s="154"/>
      <c r="N34356" s="157"/>
      <c r="O34356" s="157"/>
      <c r="P34356" s="152"/>
      <c r="Q34356" s="154"/>
      <c r="R34356" s="154"/>
      <c r="S34356" s="154"/>
      <c r="T34356" s="154"/>
      <c r="U34356" s="154"/>
      <c r="V34356" s="154"/>
      <c r="W34356" s="154"/>
      <c r="X34356" s="154"/>
      <c r="Y34356" s="154"/>
      <c r="Z34356" s="154"/>
      <c r="AA34356" s="154"/>
      <c r="AB34356" s="169"/>
      <c r="AC34356" s="154"/>
      <c r="AD34356" s="158"/>
      <c r="AE34356" s="154"/>
      <c r="AF34356" s="154"/>
      <c r="AG34356" s="154"/>
      <c r="AH34356" s="154"/>
    </row>
    <row r="34357" spans="1:34">
      <c r="A34357" s="154"/>
      <c r="B34357" s="154"/>
      <c r="C34357" s="154"/>
      <c r="D34357" s="154"/>
      <c r="E34357" s="159"/>
      <c r="F34357" s="154"/>
      <c r="G34357" s="155"/>
      <c r="H34357" s="155"/>
      <c r="I34357" s="154"/>
      <c r="J34357" s="156"/>
      <c r="K34357" s="154"/>
      <c r="L34357" s="168"/>
      <c r="M34357" s="154"/>
      <c r="N34357" s="157"/>
      <c r="O34357" s="157"/>
      <c r="P34357" s="152"/>
      <c r="Q34357" s="154"/>
      <c r="R34357" s="154"/>
      <c r="S34357" s="154"/>
      <c r="T34357" s="154"/>
      <c r="U34357" s="154"/>
      <c r="V34357" s="154"/>
      <c r="W34357" s="154"/>
      <c r="X34357" s="154"/>
      <c r="Y34357" s="154"/>
      <c r="Z34357" s="154"/>
      <c r="AA34357" s="154"/>
      <c r="AB34357" s="169"/>
      <c r="AC34357" s="154"/>
      <c r="AD34357" s="158"/>
      <c r="AE34357" s="154"/>
      <c r="AF34357" s="154"/>
      <c r="AG34357" s="154"/>
      <c r="AH34357" s="154"/>
    </row>
    <row r="34358" spans="1:34">
      <c r="A34358" s="154"/>
      <c r="B34358" s="154"/>
      <c r="C34358" s="154"/>
      <c r="D34358" s="154"/>
      <c r="E34358" s="159"/>
      <c r="F34358" s="154"/>
      <c r="G34358" s="155"/>
      <c r="H34358" s="155"/>
      <c r="I34358" s="154"/>
      <c r="J34358" s="156"/>
      <c r="K34358" s="154"/>
      <c r="L34358" s="168"/>
      <c r="M34358" s="154"/>
      <c r="N34358" s="157"/>
      <c r="O34358" s="157"/>
      <c r="P34358" s="152"/>
      <c r="Q34358" s="154"/>
      <c r="R34358" s="154"/>
      <c r="S34358" s="154"/>
      <c r="T34358" s="154"/>
      <c r="U34358" s="154"/>
      <c r="V34358" s="154"/>
      <c r="W34358" s="154"/>
      <c r="X34358" s="154"/>
      <c r="Y34358" s="154"/>
      <c r="Z34358" s="154"/>
      <c r="AA34358" s="154"/>
      <c r="AB34358" s="169"/>
      <c r="AC34358" s="154"/>
      <c r="AD34358" s="158"/>
      <c r="AE34358" s="154"/>
      <c r="AF34358" s="154"/>
      <c r="AG34358" s="154"/>
      <c r="AH34358" s="154"/>
    </row>
    <row r="34359" spans="1:34">
      <c r="A34359" s="154"/>
      <c r="B34359" s="154"/>
      <c r="C34359" s="154"/>
      <c r="D34359" s="154"/>
      <c r="E34359" s="159"/>
      <c r="F34359" s="154"/>
      <c r="G34359" s="155"/>
      <c r="H34359" s="155"/>
      <c r="I34359" s="154"/>
      <c r="J34359" s="156"/>
      <c r="K34359" s="154"/>
      <c r="L34359" s="168"/>
      <c r="M34359" s="154"/>
      <c r="N34359" s="157"/>
      <c r="O34359" s="157"/>
      <c r="P34359" s="152"/>
      <c r="Q34359" s="154"/>
      <c r="R34359" s="154"/>
      <c r="S34359" s="154"/>
      <c r="T34359" s="154"/>
      <c r="U34359" s="154"/>
      <c r="V34359" s="154"/>
      <c r="W34359" s="154"/>
      <c r="X34359" s="154"/>
      <c r="Y34359" s="154"/>
      <c r="Z34359" s="154"/>
      <c r="AA34359" s="154"/>
      <c r="AB34359" s="169"/>
      <c r="AC34359" s="154"/>
      <c r="AD34359" s="158"/>
      <c r="AE34359" s="154"/>
      <c r="AF34359" s="154"/>
      <c r="AG34359" s="154"/>
      <c r="AH34359" s="154"/>
    </row>
    <row r="34360" spans="1:34">
      <c r="A34360" s="154"/>
      <c r="B34360" s="154"/>
      <c r="C34360" s="154"/>
      <c r="D34360" s="154"/>
      <c r="E34360" s="159"/>
      <c r="F34360" s="154"/>
      <c r="G34360" s="155"/>
      <c r="H34360" s="155"/>
      <c r="I34360" s="154"/>
      <c r="J34360" s="156"/>
      <c r="K34360" s="154"/>
      <c r="L34360" s="168"/>
      <c r="M34360" s="154"/>
      <c r="N34360" s="157"/>
      <c r="O34360" s="157"/>
      <c r="P34360" s="152"/>
      <c r="Q34360" s="154"/>
      <c r="R34360" s="154"/>
      <c r="S34360" s="154"/>
      <c r="T34360" s="154"/>
      <c r="U34360" s="154"/>
      <c r="V34360" s="154"/>
      <c r="W34360" s="154"/>
      <c r="X34360" s="154"/>
      <c r="Y34360" s="154"/>
      <c r="Z34360" s="154"/>
      <c r="AA34360" s="154"/>
      <c r="AB34360" s="169"/>
      <c r="AC34360" s="154"/>
      <c r="AD34360" s="158"/>
      <c r="AE34360" s="154"/>
      <c r="AF34360" s="154"/>
      <c r="AG34360" s="154"/>
      <c r="AH34360" s="154"/>
    </row>
    <row r="34361" spans="1:34">
      <c r="A34361" s="154"/>
      <c r="B34361" s="154"/>
      <c r="C34361" s="154"/>
      <c r="D34361" s="154"/>
      <c r="E34361" s="159"/>
      <c r="F34361" s="154"/>
      <c r="G34361" s="155"/>
      <c r="H34361" s="155"/>
      <c r="I34361" s="154"/>
      <c r="J34361" s="156"/>
      <c r="K34361" s="154"/>
      <c r="L34361" s="168"/>
      <c r="M34361" s="154"/>
      <c r="N34361" s="157"/>
      <c r="O34361" s="157"/>
      <c r="P34361" s="152"/>
      <c r="Q34361" s="154"/>
      <c r="R34361" s="154"/>
      <c r="S34361" s="154"/>
      <c r="T34361" s="154"/>
      <c r="U34361" s="154"/>
      <c r="V34361" s="154"/>
      <c r="W34361" s="154"/>
      <c r="X34361" s="154"/>
      <c r="Y34361" s="154"/>
      <c r="Z34361" s="154"/>
      <c r="AA34361" s="154"/>
      <c r="AB34361" s="169"/>
      <c r="AC34361" s="154"/>
      <c r="AD34361" s="158"/>
      <c r="AE34361" s="154"/>
      <c r="AF34361" s="154"/>
      <c r="AG34361" s="154"/>
      <c r="AH34361" s="154"/>
    </row>
    <row r="34362" spans="1:34">
      <c r="A34362" s="154"/>
      <c r="B34362" s="154"/>
      <c r="C34362" s="154"/>
      <c r="D34362" s="154"/>
      <c r="E34362" s="159"/>
      <c r="F34362" s="154"/>
      <c r="G34362" s="155"/>
      <c r="H34362" s="155"/>
      <c r="I34362" s="154"/>
      <c r="J34362" s="156"/>
      <c r="K34362" s="154"/>
      <c r="L34362" s="168"/>
      <c r="M34362" s="154"/>
      <c r="N34362" s="157"/>
      <c r="O34362" s="157"/>
      <c r="P34362" s="152"/>
      <c r="Q34362" s="154"/>
      <c r="R34362" s="154"/>
      <c r="S34362" s="154"/>
      <c r="T34362" s="154"/>
      <c r="U34362" s="154"/>
      <c r="V34362" s="154"/>
      <c r="W34362" s="154"/>
      <c r="X34362" s="154"/>
      <c r="Y34362" s="154"/>
      <c r="Z34362" s="154"/>
      <c r="AA34362" s="154"/>
      <c r="AB34362" s="169"/>
      <c r="AC34362" s="154"/>
      <c r="AD34362" s="158"/>
      <c r="AE34362" s="154"/>
      <c r="AF34362" s="154"/>
      <c r="AG34362" s="154"/>
      <c r="AH34362" s="154"/>
    </row>
    <row r="34363" spans="1:34">
      <c r="A34363" s="154"/>
      <c r="B34363" s="154"/>
      <c r="C34363" s="154"/>
      <c r="D34363" s="154"/>
      <c r="E34363" s="159"/>
      <c r="F34363" s="154"/>
      <c r="G34363" s="155"/>
      <c r="H34363" s="155"/>
      <c r="I34363" s="154"/>
      <c r="J34363" s="156"/>
      <c r="K34363" s="154"/>
      <c r="L34363" s="168"/>
      <c r="M34363" s="154"/>
      <c r="N34363" s="157"/>
      <c r="O34363" s="157"/>
      <c r="P34363" s="152"/>
      <c r="Q34363" s="154"/>
      <c r="R34363" s="154"/>
      <c r="S34363" s="154"/>
      <c r="T34363" s="154"/>
      <c r="U34363" s="154"/>
      <c r="V34363" s="154"/>
      <c r="W34363" s="154"/>
      <c r="X34363" s="154"/>
      <c r="Y34363" s="154"/>
      <c r="Z34363" s="154"/>
      <c r="AA34363" s="154"/>
      <c r="AB34363" s="169"/>
      <c r="AC34363" s="154"/>
      <c r="AD34363" s="158"/>
      <c r="AE34363" s="154"/>
      <c r="AF34363" s="154"/>
      <c r="AG34363" s="154"/>
      <c r="AH34363" s="154"/>
    </row>
    <row r="34364" spans="1:34">
      <c r="A34364" s="154"/>
      <c r="B34364" s="154"/>
      <c r="C34364" s="154"/>
      <c r="D34364" s="154"/>
      <c r="E34364" s="159"/>
      <c r="F34364" s="154"/>
      <c r="G34364" s="155"/>
      <c r="H34364" s="155"/>
      <c r="I34364" s="154"/>
      <c r="J34364" s="156"/>
      <c r="K34364" s="154"/>
      <c r="L34364" s="168"/>
      <c r="M34364" s="154"/>
      <c r="N34364" s="157"/>
      <c r="O34364" s="157"/>
      <c r="P34364" s="152"/>
      <c r="Q34364" s="154"/>
      <c r="R34364" s="154"/>
      <c r="S34364" s="154"/>
      <c r="T34364" s="154"/>
      <c r="U34364" s="154"/>
      <c r="V34364" s="154"/>
      <c r="W34364" s="154"/>
      <c r="X34364" s="154"/>
      <c r="Y34364" s="154"/>
      <c r="Z34364" s="154"/>
      <c r="AA34364" s="154"/>
      <c r="AB34364" s="169"/>
      <c r="AC34364" s="154"/>
      <c r="AD34364" s="158"/>
      <c r="AE34364" s="154"/>
      <c r="AF34364" s="154"/>
      <c r="AG34364" s="154"/>
      <c r="AH34364" s="154"/>
    </row>
    <row r="34365" spans="1:34">
      <c r="A34365" s="154"/>
      <c r="B34365" s="154"/>
      <c r="C34365" s="154"/>
      <c r="D34365" s="154"/>
      <c r="E34365" s="159"/>
      <c r="F34365" s="154"/>
      <c r="G34365" s="155"/>
      <c r="H34365" s="155"/>
      <c r="I34365" s="154"/>
      <c r="J34365" s="156"/>
      <c r="K34365" s="154"/>
      <c r="L34365" s="168"/>
      <c r="M34365" s="154"/>
      <c r="N34365" s="157"/>
      <c r="O34365" s="157"/>
      <c r="P34365" s="152"/>
      <c r="Q34365" s="154"/>
      <c r="R34365" s="154"/>
      <c r="S34365" s="154"/>
      <c r="T34365" s="154"/>
      <c r="U34365" s="154"/>
      <c r="V34365" s="154"/>
      <c r="W34365" s="154"/>
      <c r="X34365" s="154"/>
      <c r="Y34365" s="154"/>
      <c r="Z34365" s="154"/>
      <c r="AA34365" s="154"/>
      <c r="AB34365" s="169"/>
      <c r="AC34365" s="154"/>
      <c r="AD34365" s="158"/>
      <c r="AE34365" s="154"/>
      <c r="AF34365" s="154"/>
      <c r="AG34365" s="154"/>
      <c r="AH34365" s="154"/>
    </row>
    <row r="34366" spans="1:34">
      <c r="A34366" s="154"/>
      <c r="B34366" s="154"/>
      <c r="C34366" s="154"/>
      <c r="D34366" s="154"/>
      <c r="E34366" s="159"/>
      <c r="F34366" s="154"/>
      <c r="G34366" s="155"/>
      <c r="H34366" s="155"/>
      <c r="I34366" s="154"/>
      <c r="J34366" s="156"/>
      <c r="K34366" s="154"/>
      <c r="L34366" s="168"/>
      <c r="M34366" s="154"/>
      <c r="N34366" s="157"/>
      <c r="O34366" s="157"/>
      <c r="P34366" s="152"/>
      <c r="Q34366" s="154"/>
      <c r="R34366" s="154"/>
      <c r="S34366" s="154"/>
      <c r="T34366" s="154"/>
      <c r="U34366" s="154"/>
      <c r="V34366" s="154"/>
      <c r="W34366" s="154"/>
      <c r="X34366" s="154"/>
      <c r="Y34366" s="154"/>
      <c r="Z34366" s="154"/>
      <c r="AA34366" s="154"/>
      <c r="AB34366" s="169"/>
      <c r="AC34366" s="154"/>
      <c r="AD34366" s="158"/>
      <c r="AE34366" s="154"/>
      <c r="AF34366" s="154"/>
      <c r="AG34366" s="154"/>
      <c r="AH34366" s="154"/>
    </row>
    <row r="34367" spans="1:34">
      <c r="A34367" s="154"/>
      <c r="B34367" s="154"/>
      <c r="C34367" s="154"/>
      <c r="D34367" s="154"/>
      <c r="E34367" s="159"/>
      <c r="F34367" s="154"/>
      <c r="G34367" s="155"/>
      <c r="H34367" s="155"/>
      <c r="I34367" s="154"/>
      <c r="J34367" s="156"/>
      <c r="K34367" s="154"/>
      <c r="L34367" s="168"/>
      <c r="M34367" s="154"/>
      <c r="N34367" s="157"/>
      <c r="O34367" s="157"/>
      <c r="P34367" s="152"/>
      <c r="Q34367" s="154"/>
      <c r="R34367" s="154"/>
      <c r="S34367" s="154"/>
      <c r="T34367" s="154"/>
      <c r="U34367" s="154"/>
      <c r="V34367" s="154"/>
      <c r="W34367" s="154"/>
      <c r="X34367" s="154"/>
      <c r="Y34367" s="154"/>
      <c r="Z34367" s="154"/>
      <c r="AA34367" s="154"/>
      <c r="AB34367" s="169"/>
      <c r="AC34367" s="154"/>
      <c r="AD34367" s="158"/>
      <c r="AE34367" s="154"/>
      <c r="AF34367" s="154"/>
      <c r="AG34367" s="154"/>
      <c r="AH34367" s="154"/>
    </row>
    <row r="34368" spans="1:34">
      <c r="A34368" s="154"/>
      <c r="B34368" s="154"/>
      <c r="C34368" s="154"/>
      <c r="D34368" s="154"/>
      <c r="E34368" s="159"/>
      <c r="F34368" s="154"/>
      <c r="G34368" s="155"/>
      <c r="H34368" s="155"/>
      <c r="I34368" s="154"/>
      <c r="J34368" s="156"/>
      <c r="K34368" s="154"/>
      <c r="L34368" s="168"/>
      <c r="M34368" s="154"/>
      <c r="N34368" s="157"/>
      <c r="O34368" s="157"/>
      <c r="P34368" s="152"/>
      <c r="Q34368" s="154"/>
      <c r="R34368" s="154"/>
      <c r="S34368" s="154"/>
      <c r="T34368" s="154"/>
      <c r="U34368" s="154"/>
      <c r="V34368" s="154"/>
      <c r="W34368" s="154"/>
      <c r="X34368" s="154"/>
      <c r="Y34368" s="154"/>
      <c r="Z34368" s="154"/>
      <c r="AA34368" s="154"/>
      <c r="AB34368" s="169"/>
      <c r="AC34368" s="154"/>
      <c r="AD34368" s="158"/>
      <c r="AE34368" s="154"/>
      <c r="AF34368" s="154"/>
      <c r="AG34368" s="154"/>
      <c r="AH34368" s="154"/>
    </row>
    <row r="34369" spans="1:34">
      <c r="A34369" s="154"/>
      <c r="B34369" s="154"/>
      <c r="C34369" s="154"/>
      <c r="D34369" s="154"/>
      <c r="E34369" s="159"/>
      <c r="F34369" s="154"/>
      <c r="G34369" s="155"/>
      <c r="H34369" s="155"/>
      <c r="I34369" s="154"/>
      <c r="J34369" s="156"/>
      <c r="K34369" s="154"/>
      <c r="L34369" s="168"/>
      <c r="M34369" s="154"/>
      <c r="N34369" s="157"/>
      <c r="O34369" s="157"/>
      <c r="P34369" s="152"/>
      <c r="Q34369" s="154"/>
      <c r="R34369" s="154"/>
      <c r="S34369" s="154"/>
      <c r="T34369" s="154"/>
      <c r="U34369" s="154"/>
      <c r="V34369" s="154"/>
      <c r="W34369" s="154"/>
      <c r="X34369" s="154"/>
      <c r="Y34369" s="154"/>
      <c r="Z34369" s="154"/>
      <c r="AA34369" s="154"/>
      <c r="AB34369" s="169"/>
      <c r="AC34369" s="154"/>
      <c r="AD34369" s="158"/>
      <c r="AE34369" s="154"/>
      <c r="AF34369" s="154"/>
      <c r="AG34369" s="154"/>
      <c r="AH34369" s="154"/>
    </row>
    <row r="34370" spans="1:34">
      <c r="A34370" s="154"/>
      <c r="B34370" s="154"/>
      <c r="C34370" s="154"/>
      <c r="D34370" s="154"/>
      <c r="E34370" s="159"/>
      <c r="F34370" s="154"/>
      <c r="G34370" s="155"/>
      <c r="H34370" s="155"/>
      <c r="I34370" s="154"/>
      <c r="J34370" s="156"/>
      <c r="K34370" s="154"/>
      <c r="L34370" s="168"/>
      <c r="M34370" s="154"/>
      <c r="N34370" s="157"/>
      <c r="O34370" s="157"/>
      <c r="P34370" s="152"/>
      <c r="Q34370" s="154"/>
      <c r="R34370" s="154"/>
      <c r="S34370" s="154"/>
      <c r="T34370" s="154"/>
      <c r="U34370" s="154"/>
      <c r="V34370" s="154"/>
      <c r="W34370" s="154"/>
      <c r="X34370" s="154"/>
      <c r="Y34370" s="154"/>
      <c r="Z34370" s="154"/>
      <c r="AA34370" s="154"/>
      <c r="AB34370" s="169"/>
      <c r="AC34370" s="154"/>
      <c r="AD34370" s="158"/>
      <c r="AE34370" s="154"/>
      <c r="AF34370" s="154"/>
      <c r="AG34370" s="154"/>
      <c r="AH34370" s="154"/>
    </row>
    <row r="34371" spans="1:34">
      <c r="A34371" s="154"/>
      <c r="B34371" s="154"/>
      <c r="C34371" s="154"/>
      <c r="D34371" s="154"/>
      <c r="E34371" s="159"/>
      <c r="F34371" s="154"/>
      <c r="G34371" s="155"/>
      <c r="H34371" s="155"/>
      <c r="I34371" s="154"/>
      <c r="J34371" s="156"/>
      <c r="K34371" s="154"/>
      <c r="L34371" s="168"/>
      <c r="M34371" s="154"/>
      <c r="N34371" s="157"/>
      <c r="O34371" s="157"/>
      <c r="P34371" s="152"/>
      <c r="Q34371" s="154"/>
      <c r="R34371" s="154"/>
      <c r="S34371" s="154"/>
      <c r="T34371" s="154"/>
      <c r="U34371" s="154"/>
      <c r="V34371" s="154"/>
      <c r="W34371" s="154"/>
      <c r="X34371" s="154"/>
      <c r="Y34371" s="154"/>
      <c r="Z34371" s="154"/>
      <c r="AA34371" s="154"/>
      <c r="AB34371" s="169"/>
      <c r="AC34371" s="154"/>
      <c r="AD34371" s="158"/>
      <c r="AE34371" s="154"/>
      <c r="AF34371" s="154"/>
      <c r="AG34371" s="154"/>
      <c r="AH34371" s="154"/>
    </row>
    <row r="34372" spans="1:34">
      <c r="A34372" s="154"/>
      <c r="B34372" s="154"/>
      <c r="C34372" s="154"/>
      <c r="D34372" s="154"/>
      <c r="E34372" s="159"/>
      <c r="F34372" s="154"/>
      <c r="G34372" s="155"/>
      <c r="H34372" s="155"/>
      <c r="I34372" s="154"/>
      <c r="J34372" s="156"/>
      <c r="K34372" s="154"/>
      <c r="L34372" s="168"/>
      <c r="M34372" s="154"/>
      <c r="N34372" s="157"/>
      <c r="O34372" s="157"/>
      <c r="P34372" s="152"/>
      <c r="Q34372" s="154"/>
      <c r="R34372" s="154"/>
      <c r="S34372" s="154"/>
      <c r="T34372" s="154"/>
      <c r="U34372" s="154"/>
      <c r="V34372" s="154"/>
      <c r="W34372" s="154"/>
      <c r="X34372" s="154"/>
      <c r="Y34372" s="154"/>
      <c r="Z34372" s="154"/>
      <c r="AA34372" s="154"/>
      <c r="AB34372" s="169"/>
      <c r="AC34372" s="154"/>
      <c r="AD34372" s="158"/>
      <c r="AE34372" s="154"/>
      <c r="AF34372" s="154"/>
      <c r="AG34372" s="154"/>
      <c r="AH34372" s="154"/>
    </row>
    <row r="34373" spans="1:34">
      <c r="A34373" s="154"/>
      <c r="B34373" s="154"/>
      <c r="C34373" s="154"/>
      <c r="D34373" s="154"/>
      <c r="E34373" s="159"/>
      <c r="F34373" s="154"/>
      <c r="G34373" s="155"/>
      <c r="H34373" s="155"/>
      <c r="I34373" s="154"/>
      <c r="J34373" s="156"/>
      <c r="K34373" s="154"/>
      <c r="L34373" s="168"/>
      <c r="M34373" s="154"/>
      <c r="N34373" s="157"/>
      <c r="O34373" s="157"/>
      <c r="P34373" s="152"/>
      <c r="Q34373" s="154"/>
      <c r="R34373" s="154"/>
      <c r="S34373" s="154"/>
      <c r="T34373" s="154"/>
      <c r="U34373" s="154"/>
      <c r="V34373" s="154"/>
      <c r="W34373" s="154"/>
      <c r="X34373" s="154"/>
      <c r="Y34373" s="154"/>
      <c r="Z34373" s="154"/>
      <c r="AA34373" s="154"/>
      <c r="AB34373" s="169"/>
      <c r="AC34373" s="154"/>
      <c r="AD34373" s="158"/>
      <c r="AE34373" s="154"/>
      <c r="AF34373" s="154"/>
      <c r="AG34373" s="154"/>
      <c r="AH34373" s="154"/>
    </row>
    <row r="34374" spans="1:34">
      <c r="A34374" s="154"/>
      <c r="B34374" s="154"/>
      <c r="C34374" s="154"/>
      <c r="D34374" s="154"/>
      <c r="E34374" s="159"/>
      <c r="F34374" s="154"/>
      <c r="G34374" s="155"/>
      <c r="H34374" s="155"/>
      <c r="I34374" s="154"/>
      <c r="J34374" s="156"/>
      <c r="K34374" s="154"/>
      <c r="L34374" s="168"/>
      <c r="M34374" s="154"/>
      <c r="N34374" s="157"/>
      <c r="O34374" s="157"/>
      <c r="P34374" s="152"/>
      <c r="Q34374" s="154"/>
      <c r="R34374" s="154"/>
      <c r="S34374" s="154"/>
      <c r="T34374" s="154"/>
      <c r="U34374" s="154"/>
      <c r="V34374" s="154"/>
      <c r="W34374" s="154"/>
      <c r="X34374" s="154"/>
      <c r="Y34374" s="154"/>
      <c r="Z34374" s="154"/>
      <c r="AA34374" s="154"/>
      <c r="AB34374" s="169"/>
      <c r="AC34374" s="154"/>
      <c r="AD34374" s="158"/>
      <c r="AE34374" s="154"/>
      <c r="AF34374" s="154"/>
      <c r="AG34374" s="154"/>
      <c r="AH34374" s="154"/>
    </row>
    <row r="34375" spans="1:34">
      <c r="A34375" s="154"/>
      <c r="B34375" s="154"/>
      <c r="C34375" s="154"/>
      <c r="D34375" s="154"/>
      <c r="E34375" s="159"/>
      <c r="F34375" s="154"/>
      <c r="G34375" s="155"/>
      <c r="H34375" s="155"/>
      <c r="I34375" s="154"/>
      <c r="J34375" s="156"/>
      <c r="K34375" s="154"/>
      <c r="L34375" s="168"/>
      <c r="M34375" s="154"/>
      <c r="N34375" s="157"/>
      <c r="O34375" s="157"/>
      <c r="P34375" s="152"/>
      <c r="Q34375" s="154"/>
      <c r="R34375" s="154"/>
      <c r="S34375" s="154"/>
      <c r="T34375" s="154"/>
      <c r="U34375" s="154"/>
      <c r="V34375" s="154"/>
      <c r="W34375" s="154"/>
      <c r="X34375" s="154"/>
      <c r="Y34375" s="154"/>
      <c r="Z34375" s="154"/>
      <c r="AA34375" s="154"/>
      <c r="AB34375" s="169"/>
      <c r="AC34375" s="154"/>
      <c r="AD34375" s="158"/>
      <c r="AE34375" s="154"/>
      <c r="AF34375" s="154"/>
      <c r="AG34375" s="154"/>
      <c r="AH34375" s="154"/>
    </row>
    <row r="34376" spans="1:34">
      <c r="A34376" s="154"/>
      <c r="B34376" s="154"/>
      <c r="C34376" s="154"/>
      <c r="D34376" s="154"/>
      <c r="E34376" s="159"/>
      <c r="F34376" s="154"/>
      <c r="G34376" s="155"/>
      <c r="H34376" s="155"/>
      <c r="I34376" s="154"/>
      <c r="J34376" s="156"/>
      <c r="K34376" s="154"/>
      <c r="L34376" s="168"/>
      <c r="M34376" s="154"/>
      <c r="N34376" s="157"/>
      <c r="O34376" s="157"/>
      <c r="P34376" s="152"/>
      <c r="Q34376" s="154"/>
      <c r="R34376" s="154"/>
      <c r="S34376" s="154"/>
      <c r="T34376" s="154"/>
      <c r="U34376" s="154"/>
      <c r="V34376" s="154"/>
      <c r="W34376" s="154"/>
      <c r="X34376" s="154"/>
      <c r="Y34376" s="154"/>
      <c r="Z34376" s="154"/>
      <c r="AA34376" s="154"/>
      <c r="AB34376" s="169"/>
      <c r="AC34376" s="154"/>
      <c r="AD34376" s="158"/>
      <c r="AE34376" s="154"/>
      <c r="AF34376" s="154"/>
      <c r="AG34376" s="154"/>
      <c r="AH34376" s="154"/>
    </row>
    <row r="34377" spans="1:34">
      <c r="A34377" s="154"/>
      <c r="B34377" s="154"/>
      <c r="C34377" s="154"/>
      <c r="D34377" s="154"/>
      <c r="E34377" s="159"/>
      <c r="F34377" s="154"/>
      <c r="G34377" s="155"/>
      <c r="H34377" s="155"/>
      <c r="I34377" s="154"/>
      <c r="J34377" s="156"/>
      <c r="K34377" s="154"/>
      <c r="L34377" s="168"/>
      <c r="M34377" s="154"/>
      <c r="N34377" s="157"/>
      <c r="O34377" s="157"/>
      <c r="P34377" s="152"/>
      <c r="Q34377" s="154"/>
      <c r="R34377" s="154"/>
      <c r="S34377" s="154"/>
      <c r="T34377" s="154"/>
      <c r="U34377" s="154"/>
      <c r="V34377" s="154"/>
      <c r="W34377" s="154"/>
      <c r="X34377" s="154"/>
      <c r="Y34377" s="154"/>
      <c r="Z34377" s="154"/>
      <c r="AA34377" s="154"/>
      <c r="AB34377" s="169"/>
      <c r="AC34377" s="154"/>
      <c r="AD34377" s="158"/>
      <c r="AE34377" s="154"/>
      <c r="AF34377" s="154"/>
      <c r="AG34377" s="154"/>
      <c r="AH34377" s="154"/>
    </row>
    <row r="34378" spans="1:34">
      <c r="A34378" s="154"/>
      <c r="B34378" s="154"/>
      <c r="C34378" s="154"/>
      <c r="D34378" s="154"/>
      <c r="E34378" s="159"/>
      <c r="F34378" s="154"/>
      <c r="G34378" s="155"/>
      <c r="H34378" s="155"/>
      <c r="I34378" s="154"/>
      <c r="J34378" s="156"/>
      <c r="K34378" s="154"/>
      <c r="L34378" s="168"/>
      <c r="M34378" s="154"/>
      <c r="N34378" s="157"/>
      <c r="O34378" s="157"/>
      <c r="P34378" s="152"/>
      <c r="Q34378" s="154"/>
      <c r="R34378" s="154"/>
      <c r="S34378" s="154"/>
      <c r="T34378" s="154"/>
      <c r="U34378" s="154"/>
      <c r="V34378" s="154"/>
      <c r="W34378" s="154"/>
      <c r="X34378" s="154"/>
      <c r="Y34378" s="154"/>
      <c r="Z34378" s="154"/>
      <c r="AA34378" s="154"/>
      <c r="AB34378" s="169"/>
      <c r="AC34378" s="154"/>
      <c r="AD34378" s="158"/>
      <c r="AE34378" s="154"/>
      <c r="AF34378" s="154"/>
      <c r="AG34378" s="154"/>
      <c r="AH34378" s="154"/>
    </row>
    <row r="34379" spans="1:34">
      <c r="A34379" s="154"/>
      <c r="B34379" s="154"/>
      <c r="C34379" s="154"/>
      <c r="D34379" s="154"/>
      <c r="E34379" s="159"/>
      <c r="F34379" s="154"/>
      <c r="G34379" s="155"/>
      <c r="H34379" s="155"/>
      <c r="I34379" s="154"/>
      <c r="J34379" s="156"/>
      <c r="K34379" s="154"/>
      <c r="L34379" s="168"/>
      <c r="M34379" s="154"/>
      <c r="N34379" s="157"/>
      <c r="O34379" s="157"/>
      <c r="P34379" s="152"/>
      <c r="Q34379" s="154"/>
      <c r="R34379" s="154"/>
      <c r="S34379" s="154"/>
      <c r="T34379" s="154"/>
      <c r="U34379" s="154"/>
      <c r="V34379" s="154"/>
      <c r="W34379" s="154"/>
      <c r="X34379" s="154"/>
      <c r="Y34379" s="154"/>
      <c r="Z34379" s="154"/>
      <c r="AA34379" s="154"/>
      <c r="AB34379" s="169"/>
      <c r="AC34379" s="154"/>
      <c r="AD34379" s="158"/>
      <c r="AE34379" s="154"/>
      <c r="AF34379" s="154"/>
      <c r="AG34379" s="154"/>
      <c r="AH34379" s="154"/>
    </row>
    <row r="34380" spans="1:34">
      <c r="A34380" s="154"/>
      <c r="B34380" s="154"/>
      <c r="C34380" s="154"/>
      <c r="D34380" s="154"/>
      <c r="E34380" s="159"/>
      <c r="F34380" s="154"/>
      <c r="G34380" s="155"/>
      <c r="H34380" s="155"/>
      <c r="I34380" s="154"/>
      <c r="J34380" s="156"/>
      <c r="K34380" s="154"/>
      <c r="L34380" s="168"/>
      <c r="M34380" s="154"/>
      <c r="N34380" s="157"/>
      <c r="O34380" s="157"/>
      <c r="P34380" s="152"/>
      <c r="Q34380" s="154"/>
      <c r="R34380" s="154"/>
      <c r="S34380" s="154"/>
      <c r="T34380" s="154"/>
      <c r="U34380" s="154"/>
      <c r="V34380" s="154"/>
      <c r="W34380" s="154"/>
      <c r="X34380" s="154"/>
      <c r="Y34380" s="154"/>
      <c r="Z34380" s="154"/>
      <c r="AA34380" s="154"/>
      <c r="AB34380" s="169"/>
      <c r="AC34380" s="154"/>
      <c r="AD34380" s="158"/>
      <c r="AE34380" s="154"/>
      <c r="AF34380" s="154"/>
      <c r="AG34380" s="154"/>
      <c r="AH34380" s="154"/>
    </row>
    <row r="34381" spans="1:34">
      <c r="A34381" s="154"/>
      <c r="B34381" s="154"/>
      <c r="C34381" s="154"/>
      <c r="D34381" s="154"/>
      <c r="E34381" s="159"/>
      <c r="F34381" s="154"/>
      <c r="G34381" s="155"/>
      <c r="H34381" s="155"/>
      <c r="I34381" s="154"/>
      <c r="J34381" s="156"/>
      <c r="K34381" s="154"/>
      <c r="L34381" s="168"/>
      <c r="M34381" s="154"/>
      <c r="N34381" s="157"/>
      <c r="O34381" s="157"/>
      <c r="P34381" s="152"/>
      <c r="Q34381" s="154"/>
      <c r="R34381" s="154"/>
      <c r="S34381" s="154"/>
      <c r="T34381" s="154"/>
      <c r="U34381" s="154"/>
      <c r="V34381" s="154"/>
      <c r="W34381" s="154"/>
      <c r="X34381" s="154"/>
      <c r="Y34381" s="154"/>
      <c r="Z34381" s="154"/>
      <c r="AA34381" s="154"/>
      <c r="AB34381" s="169"/>
      <c r="AC34381" s="154"/>
      <c r="AD34381" s="158"/>
      <c r="AE34381" s="154"/>
      <c r="AF34381" s="154"/>
      <c r="AG34381" s="154"/>
      <c r="AH34381" s="154"/>
    </row>
    <row r="34382" spans="1:34">
      <c r="A34382" s="154"/>
      <c r="B34382" s="154"/>
      <c r="C34382" s="154"/>
      <c r="D34382" s="154"/>
      <c r="E34382" s="159"/>
      <c r="F34382" s="154"/>
      <c r="G34382" s="155"/>
      <c r="H34382" s="155"/>
      <c r="I34382" s="154"/>
      <c r="J34382" s="156"/>
      <c r="K34382" s="154"/>
      <c r="L34382" s="168"/>
      <c r="M34382" s="154"/>
      <c r="N34382" s="157"/>
      <c r="O34382" s="157"/>
      <c r="P34382" s="152"/>
      <c r="Q34382" s="154"/>
      <c r="R34382" s="154"/>
      <c r="S34382" s="154"/>
      <c r="T34382" s="154"/>
      <c r="U34382" s="154"/>
      <c r="V34382" s="154"/>
      <c r="W34382" s="154"/>
      <c r="X34382" s="154"/>
      <c r="Y34382" s="154"/>
      <c r="Z34382" s="154"/>
      <c r="AA34382" s="154"/>
      <c r="AB34382" s="169"/>
      <c r="AC34382" s="154"/>
      <c r="AD34382" s="158"/>
      <c r="AE34382" s="154"/>
      <c r="AF34382" s="154"/>
      <c r="AG34382" s="154"/>
      <c r="AH34382" s="154"/>
    </row>
    <row r="34383" spans="1:34">
      <c r="A34383" s="154"/>
      <c r="B34383" s="154"/>
      <c r="C34383" s="154"/>
      <c r="D34383" s="154"/>
      <c r="E34383" s="159"/>
      <c r="F34383" s="154"/>
      <c r="G34383" s="155"/>
      <c r="H34383" s="155"/>
      <c r="I34383" s="154"/>
      <c r="J34383" s="156"/>
      <c r="K34383" s="154"/>
      <c r="L34383" s="168"/>
      <c r="M34383" s="154"/>
      <c r="N34383" s="157"/>
      <c r="O34383" s="157"/>
      <c r="P34383" s="152"/>
      <c r="Q34383" s="154"/>
      <c r="R34383" s="154"/>
      <c r="S34383" s="154"/>
      <c r="T34383" s="154"/>
      <c r="U34383" s="154"/>
      <c r="V34383" s="154"/>
      <c r="W34383" s="154"/>
      <c r="X34383" s="154"/>
      <c r="Y34383" s="154"/>
      <c r="Z34383" s="154"/>
      <c r="AA34383" s="154"/>
      <c r="AB34383" s="169"/>
      <c r="AC34383" s="154"/>
      <c r="AD34383" s="158"/>
      <c r="AE34383" s="154"/>
      <c r="AF34383" s="154"/>
      <c r="AG34383" s="154"/>
      <c r="AH34383" s="154"/>
    </row>
    <row r="34384" spans="1:34">
      <c r="A34384" s="154"/>
      <c r="B34384" s="154"/>
      <c r="C34384" s="154"/>
      <c r="D34384" s="154"/>
      <c r="E34384" s="159"/>
      <c r="F34384" s="154"/>
      <c r="G34384" s="155"/>
      <c r="H34384" s="155"/>
      <c r="I34384" s="154"/>
      <c r="J34384" s="156"/>
      <c r="K34384" s="154"/>
      <c r="L34384" s="168"/>
      <c r="M34384" s="154"/>
      <c r="N34384" s="157"/>
      <c r="O34384" s="157"/>
      <c r="P34384" s="152"/>
      <c r="Q34384" s="154"/>
      <c r="R34384" s="154"/>
      <c r="S34384" s="154"/>
      <c r="T34384" s="154"/>
      <c r="U34384" s="154"/>
      <c r="V34384" s="154"/>
      <c r="W34384" s="154"/>
      <c r="X34384" s="154"/>
      <c r="Y34384" s="154"/>
      <c r="Z34384" s="154"/>
      <c r="AA34384" s="154"/>
      <c r="AB34384" s="169"/>
      <c r="AC34384" s="154"/>
      <c r="AD34384" s="158"/>
      <c r="AE34384" s="154"/>
      <c r="AF34384" s="154"/>
      <c r="AG34384" s="154"/>
      <c r="AH34384" s="154"/>
    </row>
    <row r="34385" spans="1:34">
      <c r="A34385" s="154"/>
      <c r="B34385" s="154"/>
      <c r="C34385" s="154"/>
      <c r="D34385" s="154"/>
      <c r="E34385" s="159"/>
      <c r="F34385" s="154"/>
      <c r="G34385" s="155"/>
      <c r="H34385" s="155"/>
      <c r="I34385" s="154"/>
      <c r="J34385" s="156"/>
      <c r="K34385" s="154"/>
      <c r="L34385" s="168"/>
      <c r="M34385" s="154"/>
      <c r="N34385" s="157"/>
      <c r="O34385" s="157"/>
      <c r="P34385" s="152"/>
      <c r="Q34385" s="154"/>
      <c r="R34385" s="154"/>
      <c r="S34385" s="154"/>
      <c r="T34385" s="154"/>
      <c r="U34385" s="154"/>
      <c r="V34385" s="154"/>
      <c r="W34385" s="154"/>
      <c r="X34385" s="154"/>
      <c r="Y34385" s="154"/>
      <c r="Z34385" s="154"/>
      <c r="AA34385" s="154"/>
      <c r="AB34385" s="169"/>
      <c r="AC34385" s="154"/>
      <c r="AD34385" s="158"/>
      <c r="AE34385" s="154"/>
      <c r="AF34385" s="154"/>
      <c r="AG34385" s="154"/>
      <c r="AH34385" s="154"/>
    </row>
    <row r="34386" spans="1:34">
      <c r="A34386" s="154"/>
      <c r="B34386" s="154"/>
      <c r="C34386" s="154"/>
      <c r="D34386" s="154"/>
      <c r="E34386" s="159"/>
      <c r="F34386" s="154"/>
      <c r="G34386" s="155"/>
      <c r="H34386" s="155"/>
      <c r="I34386" s="154"/>
      <c r="J34386" s="156"/>
      <c r="K34386" s="154"/>
      <c r="L34386" s="168"/>
      <c r="M34386" s="154"/>
      <c r="N34386" s="157"/>
      <c r="O34386" s="157"/>
      <c r="P34386" s="152"/>
      <c r="Q34386" s="154"/>
      <c r="R34386" s="154"/>
      <c r="S34386" s="154"/>
      <c r="T34386" s="154"/>
      <c r="U34386" s="154"/>
      <c r="V34386" s="154"/>
      <c r="W34386" s="154"/>
      <c r="X34386" s="154"/>
      <c r="Y34386" s="154"/>
      <c r="Z34386" s="154"/>
      <c r="AA34386" s="154"/>
      <c r="AB34386" s="169"/>
      <c r="AC34386" s="154"/>
      <c r="AD34386" s="158"/>
      <c r="AE34386" s="154"/>
      <c r="AF34386" s="154"/>
      <c r="AG34386" s="154"/>
      <c r="AH34386" s="154"/>
    </row>
    <row r="34387" spans="1:34">
      <c r="A34387" s="154"/>
      <c r="B34387" s="154"/>
      <c r="C34387" s="154"/>
      <c r="D34387" s="154"/>
      <c r="E34387" s="159"/>
      <c r="F34387" s="154"/>
      <c r="G34387" s="155"/>
      <c r="H34387" s="155"/>
      <c r="I34387" s="154"/>
      <c r="J34387" s="156"/>
      <c r="K34387" s="154"/>
      <c r="L34387" s="168"/>
      <c r="M34387" s="154"/>
      <c r="N34387" s="157"/>
      <c r="O34387" s="157"/>
      <c r="P34387" s="152"/>
      <c r="Q34387" s="154"/>
      <c r="R34387" s="154"/>
      <c r="S34387" s="154"/>
      <c r="T34387" s="154"/>
      <c r="U34387" s="154"/>
      <c r="V34387" s="154"/>
      <c r="W34387" s="154"/>
      <c r="X34387" s="154"/>
      <c r="Y34387" s="154"/>
      <c r="Z34387" s="154"/>
      <c r="AA34387" s="154"/>
      <c r="AB34387" s="169"/>
      <c r="AC34387" s="154"/>
      <c r="AD34387" s="158"/>
      <c r="AE34387" s="154"/>
      <c r="AF34387" s="154"/>
      <c r="AG34387" s="154"/>
      <c r="AH34387" s="154"/>
    </row>
    <row r="34388" spans="1:34">
      <c r="A34388" s="154"/>
      <c r="B34388" s="154"/>
      <c r="C34388" s="154"/>
      <c r="D34388" s="154"/>
      <c r="E34388" s="159"/>
      <c r="F34388" s="154"/>
      <c r="G34388" s="155"/>
      <c r="H34388" s="155"/>
      <c r="I34388" s="154"/>
      <c r="J34388" s="156"/>
      <c r="K34388" s="154"/>
      <c r="L34388" s="168"/>
      <c r="M34388" s="154"/>
      <c r="N34388" s="157"/>
      <c r="O34388" s="157"/>
      <c r="P34388" s="152"/>
      <c r="Q34388" s="154"/>
      <c r="R34388" s="154"/>
      <c r="S34388" s="154"/>
      <c r="T34388" s="154"/>
      <c r="U34388" s="154"/>
      <c r="V34388" s="154"/>
      <c r="W34388" s="154"/>
      <c r="X34388" s="154"/>
      <c r="Y34388" s="154"/>
      <c r="Z34388" s="154"/>
      <c r="AA34388" s="154"/>
      <c r="AB34388" s="169"/>
      <c r="AC34388" s="154"/>
      <c r="AD34388" s="158"/>
      <c r="AE34388" s="154"/>
      <c r="AF34388" s="154"/>
      <c r="AG34388" s="154"/>
      <c r="AH34388" s="154"/>
    </row>
    <row r="34389" spans="1:34">
      <c r="A34389" s="154"/>
      <c r="B34389" s="154"/>
      <c r="C34389" s="154"/>
      <c r="D34389" s="154"/>
      <c r="E34389" s="159"/>
      <c r="F34389" s="154"/>
      <c r="G34389" s="155"/>
      <c r="H34389" s="155"/>
      <c r="I34389" s="154"/>
      <c r="J34389" s="156"/>
      <c r="K34389" s="154"/>
      <c r="L34389" s="168"/>
      <c r="M34389" s="154"/>
      <c r="N34389" s="157"/>
      <c r="O34389" s="157"/>
      <c r="P34389" s="152"/>
      <c r="Q34389" s="154"/>
      <c r="R34389" s="154"/>
      <c r="S34389" s="154"/>
      <c r="T34389" s="154"/>
      <c r="U34389" s="154"/>
      <c r="V34389" s="154"/>
      <c r="W34389" s="154"/>
      <c r="X34389" s="154"/>
      <c r="Y34389" s="154"/>
      <c r="Z34389" s="154"/>
      <c r="AA34389" s="154"/>
      <c r="AB34389" s="169"/>
      <c r="AC34389" s="154"/>
      <c r="AD34389" s="158"/>
      <c r="AE34389" s="154"/>
      <c r="AF34389" s="154"/>
      <c r="AG34389" s="154"/>
      <c r="AH34389" s="154"/>
    </row>
    <row r="34390" spans="1:34">
      <c r="A34390" s="154"/>
      <c r="B34390" s="154"/>
      <c r="C34390" s="154"/>
      <c r="D34390" s="154"/>
      <c r="E34390" s="159"/>
      <c r="F34390" s="154"/>
      <c r="G34390" s="155"/>
      <c r="H34390" s="155"/>
      <c r="I34390" s="154"/>
      <c r="J34390" s="156"/>
      <c r="K34390" s="154"/>
      <c r="L34390" s="168"/>
      <c r="M34390" s="154"/>
      <c r="N34390" s="157"/>
      <c r="O34390" s="157"/>
      <c r="P34390" s="152"/>
      <c r="Q34390" s="154"/>
      <c r="R34390" s="154"/>
      <c r="S34390" s="154"/>
      <c r="T34390" s="154"/>
      <c r="U34390" s="154"/>
      <c r="V34390" s="154"/>
      <c r="W34390" s="154"/>
      <c r="X34390" s="154"/>
      <c r="Y34390" s="154"/>
      <c r="Z34390" s="154"/>
      <c r="AA34390" s="154"/>
      <c r="AB34390" s="169"/>
      <c r="AC34390" s="154"/>
      <c r="AD34390" s="158"/>
      <c r="AE34390" s="154"/>
      <c r="AF34390" s="154"/>
      <c r="AG34390" s="154"/>
      <c r="AH34390" s="154"/>
    </row>
    <row r="34391" spans="1:34">
      <c r="A34391" s="154"/>
      <c r="B34391" s="154"/>
      <c r="C34391" s="154"/>
      <c r="D34391" s="154"/>
      <c r="E34391" s="159"/>
      <c r="F34391" s="154"/>
      <c r="G34391" s="155"/>
      <c r="H34391" s="155"/>
      <c r="I34391" s="154"/>
      <c r="J34391" s="156"/>
      <c r="K34391" s="154"/>
      <c r="L34391" s="168"/>
      <c r="M34391" s="154"/>
      <c r="N34391" s="157"/>
      <c r="O34391" s="157"/>
      <c r="P34391" s="152"/>
      <c r="Q34391" s="154"/>
      <c r="R34391" s="154"/>
      <c r="S34391" s="154"/>
      <c r="T34391" s="154"/>
      <c r="U34391" s="154"/>
      <c r="V34391" s="154"/>
      <c r="W34391" s="154"/>
      <c r="X34391" s="154"/>
      <c r="Y34391" s="154"/>
      <c r="Z34391" s="154"/>
      <c r="AA34391" s="154"/>
      <c r="AB34391" s="169"/>
      <c r="AC34391" s="154"/>
      <c r="AD34391" s="158"/>
      <c r="AE34391" s="154"/>
      <c r="AF34391" s="154"/>
      <c r="AG34391" s="154"/>
      <c r="AH34391" s="154"/>
    </row>
    <row r="34392" spans="1:34">
      <c r="A34392" s="154"/>
      <c r="B34392" s="154"/>
      <c r="C34392" s="154"/>
      <c r="D34392" s="154"/>
      <c r="E34392" s="159"/>
      <c r="F34392" s="154"/>
      <c r="G34392" s="155"/>
      <c r="H34392" s="155"/>
      <c r="I34392" s="154"/>
      <c r="J34392" s="156"/>
      <c r="K34392" s="154"/>
      <c r="L34392" s="168"/>
      <c r="M34392" s="154"/>
      <c r="N34392" s="157"/>
      <c r="O34392" s="157"/>
      <c r="P34392" s="152"/>
      <c r="Q34392" s="154"/>
      <c r="R34392" s="154"/>
      <c r="S34392" s="154"/>
      <c r="T34392" s="154"/>
      <c r="U34392" s="154"/>
      <c r="V34392" s="154"/>
      <c r="W34392" s="154"/>
      <c r="X34392" s="154"/>
      <c r="Y34392" s="154"/>
      <c r="Z34392" s="154"/>
      <c r="AA34392" s="154"/>
      <c r="AB34392" s="169"/>
      <c r="AC34392" s="154"/>
      <c r="AD34392" s="158"/>
      <c r="AE34392" s="154"/>
      <c r="AF34392" s="154"/>
      <c r="AG34392" s="154"/>
      <c r="AH34392" s="154"/>
    </row>
    <row r="34393" spans="1:34">
      <c r="A34393" s="154"/>
      <c r="B34393" s="154"/>
      <c r="C34393" s="154"/>
      <c r="D34393" s="154"/>
      <c r="E34393" s="154"/>
      <c r="F34393" s="154"/>
      <c r="G34393" s="155"/>
      <c r="H34393" s="155"/>
      <c r="I34393" s="154"/>
      <c r="J34393" s="156"/>
      <c r="K34393" s="154"/>
      <c r="L34393" s="168"/>
      <c r="M34393" s="154"/>
      <c r="N34393" s="157"/>
      <c r="O34393" s="157"/>
      <c r="P34393" s="152"/>
      <c r="Q34393" s="154"/>
      <c r="R34393" s="154"/>
      <c r="S34393" s="154"/>
      <c r="T34393" s="154"/>
      <c r="U34393" s="154"/>
      <c r="V34393" s="154"/>
      <c r="W34393" s="154"/>
      <c r="X34393" s="154"/>
      <c r="Y34393" s="154"/>
      <c r="Z34393" s="154"/>
      <c r="AA34393" s="154"/>
      <c r="AB34393" s="169"/>
      <c r="AC34393" s="154"/>
      <c r="AD34393" s="158"/>
      <c r="AE34393" s="154"/>
      <c r="AF34393" s="154"/>
      <c r="AG34393" s="154"/>
      <c r="AH34393" s="154"/>
    </row>
    <row r="34394" spans="1:34">
      <c r="A34394" s="154"/>
      <c r="B34394" s="154"/>
      <c r="C34394" s="154"/>
      <c r="D34394" s="154"/>
      <c r="E34394" s="159"/>
      <c r="F34394" s="154"/>
      <c r="G34394" s="155"/>
      <c r="H34394" s="155"/>
      <c r="I34394" s="154"/>
      <c r="J34394" s="156"/>
      <c r="K34394" s="154"/>
      <c r="L34394" s="168"/>
      <c r="M34394" s="154"/>
      <c r="N34394" s="157"/>
      <c r="O34394" s="157"/>
      <c r="P34394" s="152"/>
      <c r="Q34394" s="154"/>
      <c r="R34394" s="154"/>
      <c r="S34394" s="154"/>
      <c r="T34394" s="154"/>
      <c r="U34394" s="154"/>
      <c r="V34394" s="154"/>
      <c r="W34394" s="154"/>
      <c r="X34394" s="154"/>
      <c r="Y34394" s="154"/>
      <c r="Z34394" s="154"/>
      <c r="AA34394" s="154"/>
      <c r="AB34394" s="169"/>
      <c r="AC34394" s="154"/>
      <c r="AD34394" s="158"/>
      <c r="AE34394" s="154"/>
      <c r="AF34394" s="154"/>
      <c r="AG34394" s="154"/>
      <c r="AH34394" s="154"/>
    </row>
    <row r="34395" spans="1:34">
      <c r="A34395" s="154"/>
      <c r="B34395" s="154"/>
      <c r="C34395" s="154"/>
      <c r="D34395" s="154"/>
      <c r="E34395" s="159"/>
      <c r="F34395" s="154"/>
      <c r="G34395" s="155"/>
      <c r="H34395" s="155"/>
      <c r="I34395" s="154"/>
      <c r="J34395" s="156"/>
      <c r="K34395" s="154"/>
      <c r="L34395" s="168"/>
      <c r="M34395" s="154"/>
      <c r="N34395" s="157"/>
      <c r="O34395" s="157"/>
      <c r="P34395" s="152"/>
      <c r="Q34395" s="154"/>
      <c r="R34395" s="154"/>
      <c r="S34395" s="154"/>
      <c r="T34395" s="154"/>
      <c r="U34395" s="154"/>
      <c r="V34395" s="154"/>
      <c r="W34395" s="154"/>
      <c r="X34395" s="154"/>
      <c r="Y34395" s="154"/>
      <c r="Z34395" s="154"/>
      <c r="AA34395" s="154"/>
      <c r="AB34395" s="169"/>
      <c r="AC34395" s="154"/>
      <c r="AD34395" s="158"/>
      <c r="AE34395" s="154"/>
      <c r="AF34395" s="154"/>
      <c r="AG34395" s="154"/>
      <c r="AH34395" s="154"/>
    </row>
    <row r="34396" spans="1:34">
      <c r="A34396" s="154"/>
      <c r="B34396" s="154"/>
      <c r="C34396" s="154"/>
      <c r="D34396" s="154"/>
      <c r="E34396" s="159"/>
      <c r="F34396" s="154"/>
      <c r="G34396" s="155"/>
      <c r="H34396" s="155"/>
      <c r="I34396" s="154"/>
      <c r="J34396" s="156"/>
      <c r="K34396" s="154"/>
      <c r="L34396" s="168"/>
      <c r="M34396" s="154"/>
      <c r="N34396" s="157"/>
      <c r="O34396" s="157"/>
      <c r="P34396" s="152"/>
      <c r="Q34396" s="154"/>
      <c r="R34396" s="154"/>
      <c r="S34396" s="154"/>
      <c r="T34396" s="154"/>
      <c r="U34396" s="154"/>
      <c r="V34396" s="154"/>
      <c r="W34396" s="154"/>
      <c r="X34396" s="154"/>
      <c r="Y34396" s="154"/>
      <c r="Z34396" s="154"/>
      <c r="AA34396" s="154"/>
      <c r="AB34396" s="169"/>
      <c r="AC34396" s="154"/>
      <c r="AD34396" s="158"/>
      <c r="AE34396" s="154"/>
      <c r="AF34396" s="154"/>
      <c r="AG34396" s="154"/>
      <c r="AH34396" s="154"/>
    </row>
    <row r="34397" spans="1:34">
      <c r="A34397" s="154"/>
      <c r="B34397" s="154"/>
      <c r="C34397" s="154"/>
      <c r="D34397" s="154"/>
      <c r="E34397" s="159"/>
      <c r="F34397" s="154"/>
      <c r="G34397" s="155"/>
      <c r="H34397" s="155"/>
      <c r="I34397" s="154"/>
      <c r="J34397" s="156"/>
      <c r="K34397" s="154"/>
      <c r="L34397" s="168"/>
      <c r="M34397" s="154"/>
      <c r="N34397" s="157"/>
      <c r="O34397" s="157"/>
      <c r="P34397" s="152"/>
      <c r="Q34397" s="154"/>
      <c r="R34397" s="154"/>
      <c r="S34397" s="154"/>
      <c r="T34397" s="154"/>
      <c r="U34397" s="154"/>
      <c r="V34397" s="154"/>
      <c r="W34397" s="154"/>
      <c r="X34397" s="154"/>
      <c r="Y34397" s="154"/>
      <c r="Z34397" s="154"/>
      <c r="AA34397" s="154"/>
      <c r="AB34397" s="169"/>
      <c r="AC34397" s="154"/>
      <c r="AD34397" s="158"/>
      <c r="AE34397" s="154"/>
      <c r="AF34397" s="154"/>
      <c r="AG34397" s="154"/>
      <c r="AH34397" s="154"/>
    </row>
    <row r="34398" spans="1:34">
      <c r="A34398" s="154"/>
      <c r="B34398" s="154"/>
      <c r="C34398" s="154"/>
      <c r="D34398" s="154"/>
      <c r="E34398" s="159"/>
      <c r="F34398" s="154"/>
      <c r="G34398" s="155"/>
      <c r="H34398" s="155"/>
      <c r="I34398" s="154"/>
      <c r="J34398" s="156"/>
      <c r="K34398" s="154"/>
      <c r="L34398" s="168"/>
      <c r="M34398" s="154"/>
      <c r="N34398" s="157"/>
      <c r="O34398" s="157"/>
      <c r="P34398" s="152"/>
      <c r="Q34398" s="154"/>
      <c r="R34398" s="154"/>
      <c r="S34398" s="154"/>
      <c r="T34398" s="154"/>
      <c r="U34398" s="154"/>
      <c r="V34398" s="154"/>
      <c r="W34398" s="154"/>
      <c r="X34398" s="154"/>
      <c r="Y34398" s="154"/>
      <c r="Z34398" s="154"/>
      <c r="AA34398" s="154"/>
      <c r="AB34398" s="169"/>
      <c r="AC34398" s="154"/>
      <c r="AD34398" s="158"/>
      <c r="AE34398" s="154"/>
      <c r="AF34398" s="154"/>
      <c r="AG34398" s="154"/>
      <c r="AH34398" s="154"/>
    </row>
    <row r="34399" spans="1:34">
      <c r="A34399" s="154"/>
      <c r="B34399" s="154"/>
      <c r="C34399" s="154"/>
      <c r="D34399" s="154"/>
      <c r="E34399" s="159"/>
      <c r="F34399" s="154"/>
      <c r="G34399" s="155"/>
      <c r="H34399" s="155"/>
      <c r="I34399" s="154"/>
      <c r="J34399" s="156"/>
      <c r="K34399" s="154"/>
      <c r="L34399" s="168"/>
      <c r="M34399" s="154"/>
      <c r="N34399" s="157"/>
      <c r="O34399" s="157"/>
      <c r="P34399" s="152"/>
      <c r="Q34399" s="154"/>
      <c r="R34399" s="154"/>
      <c r="S34399" s="154"/>
      <c r="T34399" s="154"/>
      <c r="U34399" s="154"/>
      <c r="V34399" s="154"/>
      <c r="W34399" s="154"/>
      <c r="X34399" s="154"/>
      <c r="Y34399" s="154"/>
      <c r="Z34399" s="154"/>
      <c r="AA34399" s="154"/>
      <c r="AB34399" s="169"/>
      <c r="AC34399" s="154"/>
      <c r="AD34399" s="158"/>
      <c r="AE34399" s="154"/>
      <c r="AF34399" s="154"/>
      <c r="AG34399" s="154"/>
      <c r="AH34399" s="154"/>
    </row>
    <row r="34400" spans="1:34">
      <c r="A34400" s="154"/>
      <c r="B34400" s="154"/>
      <c r="C34400" s="154"/>
      <c r="D34400" s="154"/>
      <c r="E34400" s="159"/>
      <c r="F34400" s="154"/>
      <c r="G34400" s="155"/>
      <c r="H34400" s="155"/>
      <c r="I34400" s="154"/>
      <c r="J34400" s="156"/>
      <c r="K34400" s="154"/>
      <c r="L34400" s="168"/>
      <c r="M34400" s="154"/>
      <c r="N34400" s="157"/>
      <c r="O34400" s="157"/>
      <c r="P34400" s="152"/>
      <c r="Q34400" s="154"/>
      <c r="R34400" s="170"/>
      <c r="S34400" s="154"/>
      <c r="T34400" s="154"/>
      <c r="U34400" s="154"/>
      <c r="V34400" s="154"/>
      <c r="W34400" s="154"/>
      <c r="X34400" s="154"/>
      <c r="Y34400" s="154"/>
      <c r="Z34400" s="154"/>
      <c r="AA34400" s="154"/>
      <c r="AB34400" s="169"/>
      <c r="AC34400" s="154"/>
      <c r="AD34400" s="158"/>
      <c r="AE34400" s="154"/>
      <c r="AF34400" s="154"/>
      <c r="AG34400" s="154"/>
      <c r="AH34400" s="154"/>
    </row>
    <row r="34401" spans="1:34">
      <c r="A34401" s="154"/>
      <c r="B34401" s="154"/>
      <c r="C34401" s="154"/>
      <c r="D34401" s="154"/>
      <c r="E34401" s="159"/>
      <c r="F34401" s="154"/>
      <c r="G34401" s="155"/>
      <c r="H34401" s="155"/>
      <c r="I34401" s="154"/>
      <c r="J34401" s="156"/>
      <c r="K34401" s="154"/>
      <c r="L34401" s="168"/>
      <c r="M34401" s="154"/>
      <c r="N34401" s="157"/>
      <c r="O34401" s="157"/>
      <c r="P34401" s="152"/>
      <c r="Q34401" s="154"/>
      <c r="R34401" s="154"/>
      <c r="S34401" s="154"/>
      <c r="T34401" s="154"/>
      <c r="U34401" s="154"/>
      <c r="V34401" s="154"/>
      <c r="W34401" s="154"/>
      <c r="X34401" s="154"/>
      <c r="Y34401" s="154"/>
      <c r="Z34401" s="154"/>
      <c r="AA34401" s="154"/>
      <c r="AB34401" s="169"/>
      <c r="AC34401" s="154"/>
      <c r="AD34401" s="158"/>
      <c r="AE34401" s="154"/>
      <c r="AF34401" s="154"/>
      <c r="AG34401" s="154"/>
      <c r="AH34401" s="154"/>
    </row>
    <row r="34402" spans="1:34">
      <c r="A34402" s="154"/>
      <c r="B34402" s="154"/>
      <c r="C34402" s="154"/>
      <c r="D34402" s="154"/>
      <c r="E34402" s="159"/>
      <c r="F34402" s="154"/>
      <c r="G34402" s="155"/>
      <c r="H34402" s="155"/>
      <c r="I34402" s="154"/>
      <c r="J34402" s="156"/>
      <c r="K34402" s="154"/>
      <c r="L34402" s="168"/>
      <c r="M34402" s="154"/>
      <c r="N34402" s="157"/>
      <c r="O34402" s="157"/>
      <c r="P34402" s="152"/>
      <c r="Q34402" s="154"/>
      <c r="R34402" s="154"/>
      <c r="S34402" s="154"/>
      <c r="T34402" s="154"/>
      <c r="U34402" s="154"/>
      <c r="V34402" s="154"/>
      <c r="W34402" s="154"/>
      <c r="X34402" s="154"/>
      <c r="Y34402" s="154"/>
      <c r="Z34402" s="154"/>
      <c r="AA34402" s="154"/>
      <c r="AB34402" s="169"/>
      <c r="AC34402" s="154"/>
      <c r="AD34402" s="158"/>
      <c r="AE34402" s="154"/>
      <c r="AF34402" s="154"/>
      <c r="AG34402" s="154"/>
      <c r="AH34402" s="154"/>
    </row>
    <row r="34403" spans="1:34">
      <c r="A34403" s="154"/>
      <c r="B34403" s="154"/>
      <c r="C34403" s="154"/>
      <c r="D34403" s="154"/>
      <c r="E34403" s="159"/>
      <c r="F34403" s="154"/>
      <c r="G34403" s="155"/>
      <c r="H34403" s="155"/>
      <c r="I34403" s="154"/>
      <c r="J34403" s="156"/>
      <c r="K34403" s="154"/>
      <c r="L34403" s="168"/>
      <c r="M34403" s="154"/>
      <c r="N34403" s="157"/>
      <c r="O34403" s="157"/>
      <c r="P34403" s="152"/>
      <c r="Q34403" s="154"/>
      <c r="R34403" s="154"/>
      <c r="S34403" s="154"/>
      <c r="T34403" s="154"/>
      <c r="U34403" s="154"/>
      <c r="V34403" s="154"/>
      <c r="W34403" s="154"/>
      <c r="X34403" s="154"/>
      <c r="Y34403" s="154"/>
      <c r="Z34403" s="154"/>
      <c r="AA34403" s="154"/>
      <c r="AB34403" s="169"/>
      <c r="AC34403" s="154"/>
      <c r="AD34403" s="158"/>
      <c r="AE34403" s="154"/>
      <c r="AF34403" s="154"/>
      <c r="AG34403" s="154"/>
      <c r="AH34403" s="154"/>
    </row>
    <row r="34404" spans="1:34">
      <c r="A34404" s="154"/>
      <c r="B34404" s="154"/>
      <c r="C34404" s="154"/>
      <c r="D34404" s="154"/>
      <c r="E34404" s="159"/>
      <c r="F34404" s="154"/>
      <c r="G34404" s="155"/>
      <c r="H34404" s="155"/>
      <c r="I34404" s="154"/>
      <c r="J34404" s="156"/>
      <c r="K34404" s="154"/>
      <c r="L34404" s="168"/>
      <c r="M34404" s="154"/>
      <c r="N34404" s="157"/>
      <c r="O34404" s="157"/>
      <c r="P34404" s="152"/>
      <c r="Q34404" s="154"/>
      <c r="R34404" s="154"/>
      <c r="S34404" s="154"/>
      <c r="T34404" s="154"/>
      <c r="U34404" s="154"/>
      <c r="V34404" s="154"/>
      <c r="W34404" s="154"/>
      <c r="X34404" s="154"/>
      <c r="Y34404" s="154"/>
      <c r="Z34404" s="154"/>
      <c r="AA34404" s="154"/>
      <c r="AB34404" s="169"/>
      <c r="AC34404" s="154"/>
      <c r="AD34404" s="158"/>
      <c r="AE34404" s="154"/>
      <c r="AF34404" s="154"/>
      <c r="AG34404" s="154"/>
      <c r="AH34404" s="154"/>
    </row>
    <row r="34405" spans="1:34">
      <c r="A34405" s="154"/>
      <c r="B34405" s="154"/>
      <c r="C34405" s="154"/>
      <c r="D34405" s="154"/>
      <c r="E34405" s="159"/>
      <c r="F34405" s="154"/>
      <c r="G34405" s="155"/>
      <c r="H34405" s="155"/>
      <c r="I34405" s="154"/>
      <c r="J34405" s="156"/>
      <c r="K34405" s="154"/>
      <c r="L34405" s="168"/>
      <c r="M34405" s="154"/>
      <c r="N34405" s="157"/>
      <c r="O34405" s="157"/>
      <c r="P34405" s="152"/>
      <c r="Q34405" s="154"/>
      <c r="R34405" s="154"/>
      <c r="S34405" s="154"/>
      <c r="T34405" s="154"/>
      <c r="U34405" s="154"/>
      <c r="V34405" s="154"/>
      <c r="W34405" s="154"/>
      <c r="X34405" s="154"/>
      <c r="Y34405" s="154"/>
      <c r="Z34405" s="154"/>
      <c r="AA34405" s="154"/>
      <c r="AB34405" s="169"/>
      <c r="AC34405" s="154"/>
      <c r="AD34405" s="158"/>
      <c r="AE34405" s="154"/>
      <c r="AF34405" s="154"/>
      <c r="AG34405" s="154"/>
      <c r="AH34405" s="154"/>
    </row>
    <row r="34406" spans="1:34">
      <c r="A34406" s="154"/>
      <c r="B34406" s="154"/>
      <c r="C34406" s="154"/>
      <c r="D34406" s="154"/>
      <c r="E34406" s="159"/>
      <c r="F34406" s="154"/>
      <c r="G34406" s="155"/>
      <c r="H34406" s="155"/>
      <c r="I34406" s="154"/>
      <c r="J34406" s="156"/>
      <c r="K34406" s="154"/>
      <c r="L34406" s="168"/>
      <c r="M34406" s="154"/>
      <c r="N34406" s="157"/>
      <c r="O34406" s="157"/>
      <c r="P34406" s="152"/>
      <c r="Q34406" s="154"/>
      <c r="R34406" s="154"/>
      <c r="S34406" s="154"/>
      <c r="T34406" s="154"/>
      <c r="U34406" s="154"/>
      <c r="V34406" s="154"/>
      <c r="W34406" s="154"/>
      <c r="X34406" s="154"/>
      <c r="Y34406" s="154"/>
      <c r="Z34406" s="154"/>
      <c r="AA34406" s="154"/>
      <c r="AB34406" s="169"/>
      <c r="AC34406" s="154"/>
      <c r="AD34406" s="158"/>
      <c r="AE34406" s="154"/>
      <c r="AF34406" s="154"/>
      <c r="AG34406" s="154"/>
      <c r="AH34406" s="154"/>
    </row>
    <row r="34407" spans="1:34">
      <c r="A34407" s="154"/>
      <c r="B34407" s="154"/>
      <c r="C34407" s="154"/>
      <c r="D34407" s="154"/>
      <c r="E34407" s="154"/>
      <c r="F34407" s="154"/>
      <c r="G34407" s="155"/>
      <c r="H34407" s="155"/>
      <c r="I34407" s="154"/>
      <c r="J34407" s="156"/>
      <c r="K34407" s="154"/>
      <c r="L34407" s="168"/>
      <c r="M34407" s="154"/>
      <c r="N34407" s="157"/>
      <c r="O34407" s="157"/>
      <c r="P34407" s="152"/>
      <c r="Q34407" s="154"/>
      <c r="R34407" s="154"/>
      <c r="S34407" s="154"/>
      <c r="T34407" s="154"/>
      <c r="U34407" s="154"/>
      <c r="V34407" s="154"/>
      <c r="W34407" s="154"/>
      <c r="X34407" s="154"/>
      <c r="Y34407" s="154"/>
      <c r="Z34407" s="154"/>
      <c r="AA34407" s="154"/>
      <c r="AB34407" s="169"/>
      <c r="AC34407" s="154"/>
      <c r="AD34407" s="158"/>
      <c r="AE34407" s="154"/>
      <c r="AF34407" s="154"/>
      <c r="AG34407" s="154"/>
      <c r="AH34407" s="154"/>
    </row>
    <row r="34408" spans="1:34">
      <c r="A34408" s="154"/>
      <c r="B34408" s="154"/>
      <c r="C34408" s="154"/>
      <c r="D34408" s="154"/>
      <c r="E34408" s="154"/>
      <c r="F34408" s="154"/>
      <c r="G34408" s="155"/>
      <c r="H34408" s="155"/>
      <c r="I34408" s="154"/>
      <c r="J34408" s="156"/>
      <c r="K34408" s="154"/>
      <c r="L34408" s="168"/>
      <c r="M34408" s="154"/>
      <c r="N34408" s="157"/>
      <c r="O34408" s="157"/>
      <c r="P34408" s="152"/>
      <c r="Q34408" s="154"/>
      <c r="R34408" s="154"/>
      <c r="S34408" s="154"/>
      <c r="T34408" s="154"/>
      <c r="U34408" s="154"/>
      <c r="V34408" s="154"/>
      <c r="W34408" s="154"/>
      <c r="X34408" s="154"/>
      <c r="Y34408" s="154"/>
      <c r="Z34408" s="154"/>
      <c r="AA34408" s="154"/>
      <c r="AB34408" s="169"/>
      <c r="AC34408" s="154"/>
      <c r="AD34408" s="158"/>
      <c r="AE34408" s="154"/>
      <c r="AF34408" s="154"/>
      <c r="AG34408" s="154"/>
      <c r="AH34408" s="154"/>
    </row>
    <row r="34409" spans="1:34">
      <c r="A34409" s="154"/>
      <c r="B34409" s="154"/>
      <c r="C34409" s="154"/>
      <c r="D34409" s="154"/>
      <c r="E34409" s="154"/>
      <c r="F34409" s="154"/>
      <c r="G34409" s="155"/>
      <c r="H34409" s="155"/>
      <c r="I34409" s="154"/>
      <c r="J34409" s="156"/>
      <c r="K34409" s="154"/>
      <c r="L34409" s="168"/>
      <c r="M34409" s="154"/>
      <c r="N34409" s="157"/>
      <c r="O34409" s="157"/>
      <c r="P34409" s="152"/>
      <c r="Q34409" s="154"/>
      <c r="R34409" s="154"/>
      <c r="S34409" s="154"/>
      <c r="T34409" s="154"/>
      <c r="U34409" s="154"/>
      <c r="V34409" s="154"/>
      <c r="W34409" s="154"/>
      <c r="X34409" s="154"/>
      <c r="Y34409" s="154"/>
      <c r="Z34409" s="154"/>
      <c r="AA34409" s="154"/>
      <c r="AB34409" s="169"/>
      <c r="AC34409" s="154"/>
      <c r="AD34409" s="158"/>
      <c r="AE34409" s="154"/>
      <c r="AF34409" s="154"/>
      <c r="AG34409" s="154"/>
      <c r="AH34409" s="154"/>
    </row>
    <row r="34410" spans="1:34">
      <c r="A34410" s="154"/>
      <c r="B34410" s="154"/>
      <c r="C34410" s="154"/>
      <c r="D34410" s="154"/>
      <c r="E34410" s="154"/>
      <c r="F34410" s="154"/>
      <c r="G34410" s="155"/>
      <c r="H34410" s="155"/>
      <c r="I34410" s="154"/>
      <c r="J34410" s="156"/>
      <c r="K34410" s="154"/>
      <c r="L34410" s="168"/>
      <c r="M34410" s="154"/>
      <c r="N34410" s="157"/>
      <c r="O34410" s="157"/>
      <c r="P34410" s="152"/>
      <c r="Q34410" s="154"/>
      <c r="R34410" s="159"/>
      <c r="S34410" s="154"/>
      <c r="T34410" s="154"/>
      <c r="U34410" s="154"/>
      <c r="V34410" s="154"/>
      <c r="W34410" s="154"/>
      <c r="X34410" s="154"/>
      <c r="Y34410" s="154"/>
      <c r="Z34410" s="154"/>
      <c r="AA34410" s="154"/>
      <c r="AB34410" s="169"/>
      <c r="AC34410" s="154"/>
      <c r="AD34410" s="158"/>
      <c r="AE34410" s="154"/>
      <c r="AF34410" s="154"/>
      <c r="AG34410" s="154"/>
      <c r="AH34410" s="154"/>
    </row>
    <row r="34411" spans="1:34">
      <c r="A34411" s="154"/>
      <c r="B34411" s="154"/>
      <c r="C34411" s="154"/>
      <c r="D34411" s="154"/>
      <c r="E34411" s="154"/>
      <c r="F34411" s="154"/>
      <c r="G34411" s="155"/>
      <c r="H34411" s="155"/>
      <c r="I34411" s="154"/>
      <c r="J34411" s="156"/>
      <c r="K34411" s="154"/>
      <c r="L34411" s="168"/>
      <c r="M34411" s="154"/>
      <c r="N34411" s="157"/>
      <c r="O34411" s="157"/>
      <c r="P34411" s="152"/>
      <c r="Q34411" s="154"/>
      <c r="R34411" s="159"/>
      <c r="S34411" s="154"/>
      <c r="T34411" s="154"/>
      <c r="U34411" s="154"/>
      <c r="V34411" s="154"/>
      <c r="W34411" s="154"/>
      <c r="X34411" s="154"/>
      <c r="Y34411" s="154"/>
      <c r="Z34411" s="154"/>
      <c r="AA34411" s="154"/>
      <c r="AB34411" s="169"/>
      <c r="AC34411" s="154"/>
      <c r="AD34411" s="158"/>
      <c r="AE34411" s="154"/>
      <c r="AF34411" s="154"/>
      <c r="AG34411" s="154"/>
      <c r="AH34411" s="154"/>
    </row>
    <row r="34412" spans="1:34">
      <c r="A34412" s="154"/>
      <c r="B34412" s="154"/>
      <c r="C34412" s="154"/>
      <c r="D34412" s="154"/>
      <c r="E34412" s="154"/>
      <c r="F34412" s="154"/>
      <c r="G34412" s="155"/>
      <c r="H34412" s="155"/>
      <c r="I34412" s="154"/>
      <c r="J34412" s="156"/>
      <c r="K34412" s="154"/>
      <c r="L34412" s="168"/>
      <c r="M34412" s="154"/>
      <c r="N34412" s="157"/>
      <c r="O34412" s="157"/>
      <c r="P34412" s="152"/>
      <c r="Q34412" s="154"/>
      <c r="R34412" s="154"/>
      <c r="S34412" s="154"/>
      <c r="T34412" s="154"/>
      <c r="U34412" s="154"/>
      <c r="V34412" s="154"/>
      <c r="W34412" s="154"/>
      <c r="X34412" s="154"/>
      <c r="Y34412" s="154"/>
      <c r="Z34412" s="154"/>
      <c r="AA34412" s="154"/>
      <c r="AB34412" s="169"/>
      <c r="AC34412" s="154"/>
      <c r="AD34412" s="158"/>
      <c r="AE34412" s="154"/>
      <c r="AF34412" s="154"/>
      <c r="AG34412" s="154"/>
      <c r="AH34412" s="154"/>
    </row>
    <row r="34413" spans="1:34">
      <c r="A34413" s="154"/>
      <c r="B34413" s="154"/>
      <c r="C34413" s="154"/>
      <c r="D34413" s="154"/>
      <c r="E34413" s="154"/>
      <c r="F34413" s="154"/>
      <c r="G34413" s="155"/>
      <c r="H34413" s="155"/>
      <c r="I34413" s="154"/>
      <c r="J34413" s="156"/>
      <c r="K34413" s="154"/>
      <c r="L34413" s="168"/>
      <c r="M34413" s="154"/>
      <c r="N34413" s="157"/>
      <c r="O34413" s="157"/>
      <c r="P34413" s="152"/>
      <c r="Q34413" s="154"/>
      <c r="R34413" s="154"/>
      <c r="S34413" s="154"/>
      <c r="T34413" s="154"/>
      <c r="U34413" s="154"/>
      <c r="V34413" s="154"/>
      <c r="W34413" s="154"/>
      <c r="X34413" s="154"/>
      <c r="Y34413" s="154"/>
      <c r="Z34413" s="154"/>
      <c r="AA34413" s="154"/>
      <c r="AB34413" s="169"/>
      <c r="AC34413" s="154"/>
      <c r="AD34413" s="158"/>
      <c r="AE34413" s="154"/>
      <c r="AF34413" s="154"/>
      <c r="AG34413" s="154"/>
      <c r="AH34413" s="154"/>
    </row>
    <row r="34414" spans="1:34">
      <c r="A34414" s="154"/>
      <c r="B34414" s="154"/>
      <c r="C34414" s="154"/>
      <c r="D34414" s="154"/>
      <c r="E34414" s="154"/>
      <c r="F34414" s="154"/>
      <c r="G34414" s="155"/>
      <c r="H34414" s="155"/>
      <c r="I34414" s="154"/>
      <c r="J34414" s="156"/>
      <c r="K34414" s="154"/>
      <c r="L34414" s="168"/>
      <c r="M34414" s="154"/>
      <c r="N34414" s="157"/>
      <c r="O34414" s="157"/>
      <c r="P34414" s="152"/>
      <c r="Q34414" s="154"/>
      <c r="R34414" s="154"/>
      <c r="S34414" s="154"/>
      <c r="T34414" s="154"/>
      <c r="U34414" s="154"/>
      <c r="V34414" s="154"/>
      <c r="W34414" s="154"/>
      <c r="X34414" s="154"/>
      <c r="Y34414" s="154"/>
      <c r="Z34414" s="154"/>
      <c r="AA34414" s="154"/>
      <c r="AB34414" s="169"/>
      <c r="AC34414" s="154"/>
      <c r="AD34414" s="158"/>
      <c r="AE34414" s="154"/>
      <c r="AF34414" s="154"/>
      <c r="AG34414" s="154"/>
      <c r="AH34414" s="154"/>
    </row>
    <row r="34415" spans="1:34">
      <c r="A34415" s="154"/>
      <c r="B34415" s="154"/>
      <c r="C34415" s="154"/>
      <c r="D34415" s="154"/>
      <c r="E34415" s="154"/>
      <c r="F34415" s="154"/>
      <c r="G34415" s="155"/>
      <c r="H34415" s="155"/>
      <c r="I34415" s="154"/>
      <c r="J34415" s="156"/>
      <c r="K34415" s="154"/>
      <c r="L34415" s="168"/>
      <c r="M34415" s="154"/>
      <c r="N34415" s="157"/>
      <c r="O34415" s="157"/>
      <c r="P34415" s="152"/>
      <c r="Q34415" s="154"/>
      <c r="R34415" s="154"/>
      <c r="S34415" s="154"/>
      <c r="T34415" s="154"/>
      <c r="U34415" s="154"/>
      <c r="V34415" s="154"/>
      <c r="W34415" s="154"/>
      <c r="X34415" s="154"/>
      <c r="Y34415" s="154"/>
      <c r="Z34415" s="154"/>
      <c r="AA34415" s="154"/>
      <c r="AB34415" s="169"/>
      <c r="AC34415" s="154"/>
      <c r="AD34415" s="158"/>
      <c r="AE34415" s="154"/>
      <c r="AF34415" s="154"/>
      <c r="AG34415" s="154"/>
      <c r="AH34415" s="154"/>
    </row>
    <row r="34416" spans="1:34">
      <c r="A34416" s="154"/>
      <c r="B34416" s="154"/>
      <c r="C34416" s="154"/>
      <c r="D34416" s="154"/>
      <c r="E34416" s="159"/>
      <c r="F34416" s="154"/>
      <c r="G34416" s="155"/>
      <c r="H34416" s="155"/>
      <c r="I34416" s="154"/>
      <c r="J34416" s="156"/>
      <c r="K34416" s="154"/>
      <c r="L34416" s="168"/>
      <c r="M34416" s="154"/>
      <c r="N34416" s="157"/>
      <c r="O34416" s="157"/>
      <c r="P34416" s="152"/>
      <c r="Q34416" s="154"/>
      <c r="R34416" s="154"/>
      <c r="S34416" s="154"/>
      <c r="T34416" s="154"/>
      <c r="U34416" s="154"/>
      <c r="V34416" s="154"/>
      <c r="W34416" s="154"/>
      <c r="X34416" s="154"/>
      <c r="Y34416" s="154"/>
      <c r="Z34416" s="154"/>
      <c r="AA34416" s="154"/>
      <c r="AB34416" s="169"/>
      <c r="AC34416" s="154"/>
      <c r="AD34416" s="158"/>
      <c r="AE34416" s="154"/>
      <c r="AF34416" s="154"/>
      <c r="AG34416" s="154"/>
      <c r="AH34416" s="154"/>
    </row>
    <row r="34417" spans="1:34">
      <c r="A34417" s="154"/>
      <c r="B34417" s="154"/>
      <c r="C34417" s="154"/>
      <c r="D34417" s="154"/>
      <c r="E34417" s="159"/>
      <c r="F34417" s="154"/>
      <c r="G34417" s="155"/>
      <c r="H34417" s="155"/>
      <c r="I34417" s="154"/>
      <c r="J34417" s="156"/>
      <c r="K34417" s="154"/>
      <c r="L34417" s="168"/>
      <c r="M34417" s="154"/>
      <c r="N34417" s="157"/>
      <c r="O34417" s="157"/>
      <c r="P34417" s="152"/>
      <c r="Q34417" s="154"/>
      <c r="R34417" s="154"/>
      <c r="S34417" s="154"/>
      <c r="T34417" s="154"/>
      <c r="U34417" s="154"/>
      <c r="V34417" s="154"/>
      <c r="W34417" s="154"/>
      <c r="X34417" s="154"/>
      <c r="Y34417" s="154"/>
      <c r="Z34417" s="154"/>
      <c r="AA34417" s="154"/>
      <c r="AB34417" s="169"/>
      <c r="AC34417" s="154"/>
      <c r="AD34417" s="158"/>
      <c r="AE34417" s="154"/>
      <c r="AF34417" s="154"/>
      <c r="AG34417" s="154"/>
      <c r="AH34417" s="154"/>
    </row>
    <row r="34418" spans="1:34">
      <c r="A34418" s="154"/>
      <c r="B34418" s="154"/>
      <c r="C34418" s="154"/>
      <c r="D34418" s="154"/>
      <c r="E34418" s="159"/>
      <c r="F34418" s="154"/>
      <c r="G34418" s="155"/>
      <c r="H34418" s="155"/>
      <c r="I34418" s="154"/>
      <c r="J34418" s="156"/>
      <c r="K34418" s="154"/>
      <c r="L34418" s="168"/>
      <c r="M34418" s="154"/>
      <c r="N34418" s="157"/>
      <c r="O34418" s="157"/>
      <c r="P34418" s="152"/>
      <c r="Q34418" s="154"/>
      <c r="R34418" s="154"/>
      <c r="S34418" s="154"/>
      <c r="T34418" s="154"/>
      <c r="U34418" s="154"/>
      <c r="V34418" s="154"/>
      <c r="W34418" s="154"/>
      <c r="X34418" s="154"/>
      <c r="Y34418" s="154"/>
      <c r="Z34418" s="154"/>
      <c r="AA34418" s="154"/>
      <c r="AB34418" s="169"/>
      <c r="AC34418" s="154"/>
      <c r="AD34418" s="158"/>
      <c r="AE34418" s="154"/>
      <c r="AF34418" s="154"/>
      <c r="AG34418" s="154"/>
      <c r="AH34418" s="154"/>
    </row>
    <row r="34419" spans="1:34">
      <c r="A34419" s="154"/>
      <c r="B34419" s="154"/>
      <c r="C34419" s="154"/>
      <c r="D34419" s="154"/>
      <c r="E34419" s="159"/>
      <c r="F34419" s="154"/>
      <c r="G34419" s="155"/>
      <c r="H34419" s="155"/>
      <c r="I34419" s="154"/>
      <c r="J34419" s="156"/>
      <c r="K34419" s="154"/>
      <c r="L34419" s="168"/>
      <c r="M34419" s="154"/>
      <c r="N34419" s="157"/>
      <c r="O34419" s="157"/>
      <c r="P34419" s="152"/>
      <c r="Q34419" s="154"/>
      <c r="R34419" s="154"/>
      <c r="S34419" s="154"/>
      <c r="T34419" s="154"/>
      <c r="U34419" s="154"/>
      <c r="V34419" s="154"/>
      <c r="W34419" s="154"/>
      <c r="X34419" s="154"/>
      <c r="Y34419" s="154"/>
      <c r="Z34419" s="154"/>
      <c r="AA34419" s="154"/>
      <c r="AB34419" s="169"/>
      <c r="AC34419" s="154"/>
      <c r="AD34419" s="158"/>
      <c r="AE34419" s="154"/>
      <c r="AF34419" s="154"/>
      <c r="AG34419" s="154"/>
      <c r="AH34419" s="154"/>
    </row>
    <row r="34420" spans="1:34">
      <c r="A34420" s="154"/>
      <c r="B34420" s="154"/>
      <c r="C34420" s="154"/>
      <c r="D34420" s="154"/>
      <c r="E34420" s="159"/>
      <c r="F34420" s="154"/>
      <c r="G34420" s="155"/>
      <c r="H34420" s="155"/>
      <c r="I34420" s="154"/>
      <c r="J34420" s="156"/>
      <c r="K34420" s="154"/>
      <c r="L34420" s="168"/>
      <c r="M34420" s="154"/>
      <c r="N34420" s="157"/>
      <c r="O34420" s="157"/>
      <c r="P34420" s="152"/>
      <c r="Q34420" s="154"/>
      <c r="R34420" s="154"/>
      <c r="S34420" s="154"/>
      <c r="T34420" s="154"/>
      <c r="U34420" s="154"/>
      <c r="V34420" s="154"/>
      <c r="W34420" s="154"/>
      <c r="X34420" s="154"/>
      <c r="Y34420" s="154"/>
      <c r="Z34420" s="154"/>
      <c r="AA34420" s="154"/>
      <c r="AB34420" s="169"/>
      <c r="AC34420" s="154"/>
      <c r="AD34420" s="158"/>
      <c r="AE34420" s="154"/>
      <c r="AF34420" s="154"/>
      <c r="AG34420" s="154"/>
      <c r="AH34420" s="154"/>
    </row>
    <row r="34421" spans="1:34">
      <c r="A34421" s="154"/>
      <c r="B34421" s="154"/>
      <c r="C34421" s="154"/>
      <c r="D34421" s="154"/>
      <c r="E34421" s="159"/>
      <c r="F34421" s="154"/>
      <c r="G34421" s="155"/>
      <c r="H34421" s="155"/>
      <c r="I34421" s="154"/>
      <c r="J34421" s="156"/>
      <c r="K34421" s="154"/>
      <c r="L34421" s="168"/>
      <c r="M34421" s="154"/>
      <c r="N34421" s="157"/>
      <c r="O34421" s="157"/>
      <c r="P34421" s="152"/>
      <c r="Q34421" s="154"/>
      <c r="R34421" s="154"/>
      <c r="S34421" s="154"/>
      <c r="T34421" s="154"/>
      <c r="U34421" s="154"/>
      <c r="V34421" s="154"/>
      <c r="W34421" s="154"/>
      <c r="X34421" s="154"/>
      <c r="Y34421" s="154"/>
      <c r="Z34421" s="154"/>
      <c r="AA34421" s="154"/>
      <c r="AB34421" s="169"/>
      <c r="AC34421" s="154"/>
      <c r="AD34421" s="158"/>
      <c r="AE34421" s="154"/>
      <c r="AF34421" s="154"/>
      <c r="AG34421" s="154"/>
      <c r="AH34421" s="154"/>
    </row>
    <row r="34422" spans="1:34">
      <c r="A34422" s="154"/>
      <c r="B34422" s="154"/>
      <c r="C34422" s="154"/>
      <c r="D34422" s="154"/>
      <c r="E34422" s="159"/>
      <c r="F34422" s="154"/>
      <c r="G34422" s="155"/>
      <c r="H34422" s="155"/>
      <c r="I34422" s="154"/>
      <c r="J34422" s="156"/>
      <c r="K34422" s="154"/>
      <c r="L34422" s="168"/>
      <c r="M34422" s="154"/>
      <c r="N34422" s="157"/>
      <c r="O34422" s="157"/>
      <c r="P34422" s="152"/>
      <c r="Q34422" s="154"/>
      <c r="R34422" s="154"/>
      <c r="S34422" s="154"/>
      <c r="T34422" s="154"/>
      <c r="U34422" s="154"/>
      <c r="V34422" s="154"/>
      <c r="W34422" s="154"/>
      <c r="X34422" s="154"/>
      <c r="Y34422" s="154"/>
      <c r="Z34422" s="154"/>
      <c r="AA34422" s="154"/>
      <c r="AB34422" s="169"/>
      <c r="AC34422" s="154"/>
      <c r="AD34422" s="158"/>
      <c r="AE34422" s="154"/>
      <c r="AF34422" s="154"/>
      <c r="AG34422" s="154"/>
      <c r="AH34422" s="154"/>
    </row>
    <row r="34423" spans="1:34">
      <c r="A34423" s="154"/>
      <c r="B34423" s="154"/>
      <c r="C34423" s="154"/>
      <c r="D34423" s="154"/>
      <c r="E34423" s="159"/>
      <c r="F34423" s="154"/>
      <c r="G34423" s="155"/>
      <c r="H34423" s="155"/>
      <c r="I34423" s="154"/>
      <c r="J34423" s="156"/>
      <c r="K34423" s="154"/>
      <c r="L34423" s="168"/>
      <c r="M34423" s="154"/>
      <c r="N34423" s="157"/>
      <c r="O34423" s="157"/>
      <c r="P34423" s="152"/>
      <c r="Q34423" s="154"/>
      <c r="R34423" s="154"/>
      <c r="S34423" s="154"/>
      <c r="T34423" s="154"/>
      <c r="U34423" s="154"/>
      <c r="V34423" s="154"/>
      <c r="W34423" s="154"/>
      <c r="X34423" s="154"/>
      <c r="Y34423" s="154"/>
      <c r="Z34423" s="154"/>
      <c r="AA34423" s="154"/>
      <c r="AB34423" s="169"/>
      <c r="AC34423" s="154"/>
      <c r="AD34423" s="158"/>
      <c r="AE34423" s="154"/>
      <c r="AF34423" s="154"/>
      <c r="AG34423" s="154"/>
      <c r="AH34423" s="154"/>
    </row>
    <row r="34424" spans="1:34">
      <c r="A34424" s="154"/>
      <c r="B34424" s="154"/>
      <c r="C34424" s="154"/>
      <c r="D34424" s="154"/>
      <c r="E34424" s="159"/>
      <c r="F34424" s="154"/>
      <c r="G34424" s="155"/>
      <c r="H34424" s="155"/>
      <c r="I34424" s="154"/>
      <c r="J34424" s="156"/>
      <c r="K34424" s="154"/>
      <c r="L34424" s="168"/>
      <c r="M34424" s="154"/>
      <c r="N34424" s="157"/>
      <c r="O34424" s="157"/>
      <c r="P34424" s="152"/>
      <c r="Q34424" s="154"/>
      <c r="R34424" s="154"/>
      <c r="S34424" s="154"/>
      <c r="T34424" s="154"/>
      <c r="U34424" s="154"/>
      <c r="V34424" s="154"/>
      <c r="W34424" s="154"/>
      <c r="X34424" s="154"/>
      <c r="Y34424" s="154"/>
      <c r="Z34424" s="154"/>
      <c r="AA34424" s="154"/>
      <c r="AB34424" s="169"/>
      <c r="AC34424" s="154"/>
      <c r="AD34424" s="158"/>
      <c r="AE34424" s="154"/>
      <c r="AF34424" s="154"/>
      <c r="AG34424" s="154"/>
      <c r="AH34424" s="154"/>
    </row>
    <row r="34425" spans="1:34">
      <c r="A34425" s="154"/>
      <c r="B34425" s="154"/>
      <c r="C34425" s="154"/>
      <c r="D34425" s="154"/>
      <c r="E34425" s="159"/>
      <c r="F34425" s="154"/>
      <c r="G34425" s="155"/>
      <c r="H34425" s="155"/>
      <c r="I34425" s="154"/>
      <c r="J34425" s="156"/>
      <c r="K34425" s="154"/>
      <c r="L34425" s="168"/>
      <c r="M34425" s="154"/>
      <c r="N34425" s="157"/>
      <c r="O34425" s="157"/>
      <c r="P34425" s="152"/>
      <c r="Q34425" s="154"/>
      <c r="R34425" s="154"/>
      <c r="S34425" s="154"/>
      <c r="T34425" s="154"/>
      <c r="U34425" s="154"/>
      <c r="V34425" s="154"/>
      <c r="W34425" s="154"/>
      <c r="X34425" s="154"/>
      <c r="Y34425" s="154"/>
      <c r="Z34425" s="154"/>
      <c r="AA34425" s="154"/>
      <c r="AB34425" s="169"/>
      <c r="AC34425" s="154"/>
      <c r="AD34425" s="158"/>
      <c r="AE34425" s="154"/>
      <c r="AF34425" s="154"/>
      <c r="AG34425" s="154"/>
      <c r="AH34425" s="154"/>
    </row>
    <row r="34426" spans="1:34">
      <c r="A34426" s="154"/>
      <c r="B34426" s="154"/>
      <c r="C34426" s="154"/>
      <c r="D34426" s="154"/>
      <c r="E34426" s="154"/>
      <c r="F34426" s="154"/>
      <c r="G34426" s="155"/>
      <c r="H34426" s="155"/>
      <c r="I34426" s="154"/>
      <c r="J34426" s="156"/>
      <c r="K34426" s="154"/>
      <c r="L34426" s="168"/>
      <c r="M34426" s="154"/>
      <c r="N34426" s="157"/>
      <c r="O34426" s="157"/>
      <c r="P34426" s="152"/>
      <c r="Q34426" s="154"/>
      <c r="R34426" s="154"/>
      <c r="S34426" s="154"/>
      <c r="T34426" s="154"/>
      <c r="U34426" s="154"/>
      <c r="V34426" s="154"/>
      <c r="W34426" s="154"/>
      <c r="X34426" s="154"/>
      <c r="Y34426" s="154"/>
      <c r="Z34426" s="154"/>
      <c r="AA34426" s="154"/>
      <c r="AB34426" s="169"/>
      <c r="AC34426" s="154"/>
      <c r="AD34426" s="158"/>
      <c r="AE34426" s="154"/>
      <c r="AF34426" s="154"/>
      <c r="AG34426" s="154"/>
      <c r="AH34426" s="154"/>
    </row>
    <row r="34427" spans="1:34">
      <c r="A34427" s="154"/>
      <c r="B34427" s="154"/>
      <c r="C34427" s="154"/>
      <c r="D34427" s="154"/>
      <c r="E34427" s="154"/>
      <c r="F34427" s="154"/>
      <c r="G34427" s="155"/>
      <c r="H34427" s="155"/>
      <c r="I34427" s="154"/>
      <c r="J34427" s="156"/>
      <c r="K34427" s="154"/>
      <c r="L34427" s="168"/>
      <c r="M34427" s="154"/>
      <c r="N34427" s="157"/>
      <c r="O34427" s="157"/>
      <c r="P34427" s="152"/>
      <c r="Q34427" s="154"/>
      <c r="R34427" s="159"/>
      <c r="S34427" s="154"/>
      <c r="T34427" s="154"/>
      <c r="U34427" s="154"/>
      <c r="V34427" s="154"/>
      <c r="W34427" s="154"/>
      <c r="X34427" s="154"/>
      <c r="Y34427" s="154"/>
      <c r="Z34427" s="154"/>
      <c r="AA34427" s="154"/>
      <c r="AB34427" s="169"/>
      <c r="AC34427" s="154"/>
      <c r="AD34427" s="158"/>
      <c r="AE34427" s="154"/>
      <c r="AF34427" s="154"/>
      <c r="AG34427" s="154"/>
      <c r="AH34427" s="154"/>
    </row>
    <row r="34428" spans="1:34">
      <c r="A34428" s="154"/>
      <c r="B34428" s="154"/>
      <c r="C34428" s="154"/>
      <c r="D34428" s="154"/>
      <c r="E34428" s="154"/>
      <c r="F34428" s="154"/>
      <c r="G34428" s="155"/>
      <c r="H34428" s="155"/>
      <c r="I34428" s="154"/>
      <c r="J34428" s="156"/>
      <c r="K34428" s="154"/>
      <c r="L34428" s="168"/>
      <c r="M34428" s="154"/>
      <c r="N34428" s="157"/>
      <c r="O34428" s="157"/>
      <c r="P34428" s="152"/>
      <c r="Q34428" s="154"/>
      <c r="R34428" s="154"/>
      <c r="S34428" s="154"/>
      <c r="T34428" s="154"/>
      <c r="U34428" s="154"/>
      <c r="V34428" s="154"/>
      <c r="W34428" s="154"/>
      <c r="X34428" s="154"/>
      <c r="Y34428" s="154"/>
      <c r="Z34428" s="154"/>
      <c r="AA34428" s="154"/>
      <c r="AB34428" s="169"/>
      <c r="AC34428" s="154"/>
      <c r="AD34428" s="158"/>
      <c r="AE34428" s="154"/>
      <c r="AF34428" s="154"/>
      <c r="AG34428" s="154"/>
      <c r="AH34428" s="154"/>
    </row>
    <row r="34429" spans="1:34">
      <c r="A34429" s="154"/>
      <c r="B34429" s="154"/>
      <c r="C34429" s="154"/>
      <c r="D34429" s="154"/>
      <c r="E34429" s="154"/>
      <c r="F34429" s="154"/>
      <c r="G34429" s="155"/>
      <c r="H34429" s="155"/>
      <c r="I34429" s="154"/>
      <c r="J34429" s="156"/>
      <c r="K34429" s="154"/>
      <c r="L34429" s="168"/>
      <c r="M34429" s="154"/>
      <c r="N34429" s="157"/>
      <c r="O34429" s="157"/>
      <c r="P34429" s="152"/>
      <c r="Q34429" s="154"/>
      <c r="R34429" s="154"/>
      <c r="S34429" s="154"/>
      <c r="T34429" s="154"/>
      <c r="U34429" s="154"/>
      <c r="V34429" s="154"/>
      <c r="W34429" s="154"/>
      <c r="X34429" s="154"/>
      <c r="Y34429" s="154"/>
      <c r="Z34429" s="154"/>
      <c r="AA34429" s="154"/>
      <c r="AB34429" s="169"/>
      <c r="AC34429" s="154"/>
      <c r="AD34429" s="158"/>
      <c r="AE34429" s="154"/>
      <c r="AF34429" s="154"/>
      <c r="AG34429" s="154"/>
      <c r="AH34429" s="154"/>
    </row>
    <row r="34430" spans="1:34">
      <c r="A34430" s="154"/>
      <c r="B34430" s="154"/>
      <c r="C34430" s="154"/>
      <c r="D34430" s="154"/>
      <c r="E34430" s="154"/>
      <c r="F34430" s="154"/>
      <c r="G34430" s="155"/>
      <c r="H34430" s="155"/>
      <c r="I34430" s="154"/>
      <c r="J34430" s="156"/>
      <c r="K34430" s="154"/>
      <c r="L34430" s="168"/>
      <c r="M34430" s="154"/>
      <c r="N34430" s="157"/>
      <c r="O34430" s="157"/>
      <c r="P34430" s="152"/>
      <c r="Q34430" s="154"/>
      <c r="R34430" s="154"/>
      <c r="S34430" s="154"/>
      <c r="T34430" s="154"/>
      <c r="U34430" s="154"/>
      <c r="V34430" s="154"/>
      <c r="W34430" s="154"/>
      <c r="X34430" s="154"/>
      <c r="Y34430" s="154"/>
      <c r="Z34430" s="154"/>
      <c r="AA34430" s="154"/>
      <c r="AB34430" s="169"/>
      <c r="AC34430" s="154"/>
      <c r="AD34430" s="158"/>
      <c r="AE34430" s="154"/>
      <c r="AF34430" s="154"/>
      <c r="AG34430" s="154"/>
      <c r="AH34430" s="154"/>
    </row>
    <row r="34431" spans="1:34">
      <c r="A34431" s="154"/>
      <c r="B34431" s="154"/>
      <c r="C34431" s="154"/>
      <c r="D34431" s="154"/>
      <c r="E34431" s="154"/>
      <c r="F34431" s="154"/>
      <c r="G34431" s="155"/>
      <c r="H34431" s="155"/>
      <c r="I34431" s="154"/>
      <c r="J34431" s="156"/>
      <c r="K34431" s="154"/>
      <c r="L34431" s="168"/>
      <c r="M34431" s="154"/>
      <c r="N34431" s="157"/>
      <c r="O34431" s="157"/>
      <c r="P34431" s="152"/>
      <c r="Q34431" s="154"/>
      <c r="R34431" s="154"/>
      <c r="S34431" s="154"/>
      <c r="T34431" s="154"/>
      <c r="U34431" s="154"/>
      <c r="V34431" s="154"/>
      <c r="W34431" s="154"/>
      <c r="X34431" s="154"/>
      <c r="Y34431" s="154"/>
      <c r="Z34431" s="154"/>
      <c r="AA34431" s="154"/>
      <c r="AB34431" s="169"/>
      <c r="AC34431" s="154"/>
      <c r="AD34431" s="158"/>
      <c r="AE34431" s="154"/>
      <c r="AF34431" s="154"/>
      <c r="AG34431" s="154"/>
      <c r="AH34431" s="154"/>
    </row>
    <row r="34432" spans="1:34">
      <c r="A34432" s="154"/>
      <c r="B34432" s="154"/>
      <c r="C34432" s="154"/>
      <c r="D34432" s="154"/>
      <c r="E34432" s="154"/>
      <c r="F34432" s="154"/>
      <c r="G34432" s="155"/>
      <c r="H34432" s="155"/>
      <c r="I34432" s="154"/>
      <c r="J34432" s="156"/>
      <c r="K34432" s="154"/>
      <c r="L34432" s="168"/>
      <c r="M34432" s="154"/>
      <c r="N34432" s="157"/>
      <c r="O34432" s="157"/>
      <c r="P34432" s="152"/>
      <c r="Q34432" s="154"/>
      <c r="R34432" s="154"/>
      <c r="S34432" s="154"/>
      <c r="T34432" s="154"/>
      <c r="U34432" s="154"/>
      <c r="V34432" s="154"/>
      <c r="W34432" s="154"/>
      <c r="X34432" s="154"/>
      <c r="Y34432" s="154"/>
      <c r="Z34432" s="154"/>
      <c r="AA34432" s="154"/>
      <c r="AB34432" s="169"/>
      <c r="AC34432" s="154"/>
      <c r="AD34432" s="158"/>
      <c r="AE34432" s="154"/>
      <c r="AF34432" s="154"/>
      <c r="AG34432" s="154"/>
      <c r="AH34432" s="154"/>
    </row>
    <row r="34433" spans="1:34">
      <c r="A34433" s="154"/>
      <c r="B34433" s="154"/>
      <c r="C34433" s="154"/>
      <c r="D34433" s="154"/>
      <c r="E34433" s="154"/>
      <c r="F34433" s="154"/>
      <c r="G34433" s="155"/>
      <c r="H34433" s="155"/>
      <c r="I34433" s="154"/>
      <c r="J34433" s="156"/>
      <c r="K34433" s="154"/>
      <c r="L34433" s="168"/>
      <c r="M34433" s="154"/>
      <c r="N34433" s="157"/>
      <c r="O34433" s="157"/>
      <c r="P34433" s="152"/>
      <c r="Q34433" s="154"/>
      <c r="R34433" s="154"/>
      <c r="S34433" s="154"/>
      <c r="T34433" s="154"/>
      <c r="U34433" s="154"/>
      <c r="V34433" s="154"/>
      <c r="W34433" s="154"/>
      <c r="X34433" s="154"/>
      <c r="Y34433" s="154"/>
      <c r="Z34433" s="154"/>
      <c r="AA34433" s="154"/>
      <c r="AB34433" s="169"/>
      <c r="AC34433" s="154"/>
      <c r="AD34433" s="158"/>
      <c r="AE34433" s="154"/>
      <c r="AF34433" s="154"/>
      <c r="AG34433" s="154"/>
      <c r="AH34433" s="154"/>
    </row>
    <row r="34434" spans="1:34">
      <c r="A34434" s="154"/>
      <c r="B34434" s="154"/>
      <c r="C34434" s="154"/>
      <c r="D34434" s="154"/>
      <c r="E34434" s="154"/>
      <c r="F34434" s="154"/>
      <c r="G34434" s="155"/>
      <c r="H34434" s="155"/>
      <c r="I34434" s="154"/>
      <c r="J34434" s="156"/>
      <c r="K34434" s="154"/>
      <c r="L34434" s="168"/>
      <c r="M34434" s="154"/>
      <c r="N34434" s="157"/>
      <c r="O34434" s="157"/>
      <c r="P34434" s="152"/>
      <c r="Q34434" s="154"/>
      <c r="R34434" s="159"/>
      <c r="S34434" s="154"/>
      <c r="T34434" s="154"/>
      <c r="U34434" s="154"/>
      <c r="V34434" s="154"/>
      <c r="W34434" s="154"/>
      <c r="X34434" s="154"/>
      <c r="Y34434" s="154"/>
      <c r="Z34434" s="154"/>
      <c r="AA34434" s="154"/>
      <c r="AB34434" s="169"/>
      <c r="AC34434" s="154"/>
      <c r="AD34434" s="158"/>
      <c r="AE34434" s="154"/>
      <c r="AF34434" s="154"/>
      <c r="AG34434" s="154"/>
      <c r="AH34434" s="154"/>
    </row>
    <row r="34435" spans="1:34">
      <c r="A34435" s="154"/>
      <c r="B34435" s="154"/>
      <c r="C34435" s="154"/>
      <c r="D34435" s="154"/>
      <c r="E34435" s="154"/>
      <c r="F34435" s="154"/>
      <c r="G34435" s="155"/>
      <c r="H34435" s="155"/>
      <c r="I34435" s="154"/>
      <c r="J34435" s="156"/>
      <c r="K34435" s="154"/>
      <c r="L34435" s="168"/>
      <c r="M34435" s="154"/>
      <c r="N34435" s="157"/>
      <c r="O34435" s="157"/>
      <c r="P34435" s="152"/>
      <c r="Q34435" s="154"/>
      <c r="R34435" s="154"/>
      <c r="S34435" s="154"/>
      <c r="T34435" s="154"/>
      <c r="U34435" s="154"/>
      <c r="V34435" s="154"/>
      <c r="W34435" s="154"/>
      <c r="X34435" s="154"/>
      <c r="Y34435" s="154"/>
      <c r="Z34435" s="154"/>
      <c r="AA34435" s="154"/>
      <c r="AB34435" s="169"/>
      <c r="AC34435" s="154"/>
      <c r="AD34435" s="158"/>
      <c r="AE34435" s="154"/>
      <c r="AF34435" s="154"/>
      <c r="AG34435" s="154"/>
      <c r="AH34435" s="154"/>
    </row>
    <row r="34436" spans="1:34">
      <c r="A34436" s="154"/>
      <c r="B34436" s="154"/>
      <c r="C34436" s="154"/>
      <c r="D34436" s="154"/>
      <c r="E34436" s="154"/>
      <c r="F34436" s="154"/>
      <c r="G34436" s="155"/>
      <c r="H34436" s="155"/>
      <c r="I34436" s="154"/>
      <c r="J34436" s="156"/>
      <c r="K34436" s="154"/>
      <c r="L34436" s="168"/>
      <c r="M34436" s="154"/>
      <c r="N34436" s="157"/>
      <c r="O34436" s="157"/>
      <c r="P34436" s="152"/>
      <c r="Q34436" s="154"/>
      <c r="R34436" s="154"/>
      <c r="S34436" s="154"/>
      <c r="T34436" s="154"/>
      <c r="U34436" s="154"/>
      <c r="V34436" s="154"/>
      <c r="W34436" s="154"/>
      <c r="X34436" s="154"/>
      <c r="Y34436" s="154"/>
      <c r="Z34436" s="154"/>
      <c r="AA34436" s="154"/>
      <c r="AB34436" s="169"/>
      <c r="AC34436" s="154"/>
      <c r="AD34436" s="158"/>
      <c r="AE34436" s="154"/>
      <c r="AF34436" s="154"/>
      <c r="AG34436" s="154"/>
      <c r="AH34436" s="154"/>
    </row>
    <row r="34437" spans="1:34">
      <c r="A34437" s="154"/>
      <c r="B34437" s="154"/>
      <c r="C34437" s="154"/>
      <c r="D34437" s="154"/>
      <c r="E34437" s="154"/>
      <c r="F34437" s="154"/>
      <c r="G34437" s="155"/>
      <c r="H34437" s="155"/>
      <c r="I34437" s="154"/>
      <c r="J34437" s="156"/>
      <c r="K34437" s="154"/>
      <c r="L34437" s="168"/>
      <c r="M34437" s="154"/>
      <c r="N34437" s="157"/>
      <c r="O34437" s="157"/>
      <c r="P34437" s="152"/>
      <c r="Q34437" s="154"/>
      <c r="R34437" s="154"/>
      <c r="S34437" s="154"/>
      <c r="T34437" s="154"/>
      <c r="U34437" s="154"/>
      <c r="V34437" s="154"/>
      <c r="W34437" s="154"/>
      <c r="X34437" s="154"/>
      <c r="Y34437" s="154"/>
      <c r="Z34437" s="154"/>
      <c r="AA34437" s="154"/>
      <c r="AB34437" s="169"/>
      <c r="AC34437" s="154"/>
      <c r="AD34437" s="158"/>
      <c r="AE34437" s="154"/>
      <c r="AF34437" s="154"/>
      <c r="AG34437" s="154"/>
      <c r="AH34437" s="154"/>
    </row>
    <row r="34438" spans="1:34">
      <c r="A34438" s="154"/>
      <c r="B34438" s="154"/>
      <c r="C34438" s="154"/>
      <c r="D34438" s="154"/>
      <c r="E34438" s="154"/>
      <c r="F34438" s="154"/>
      <c r="G34438" s="155"/>
      <c r="H34438" s="155"/>
      <c r="I34438" s="154"/>
      <c r="J34438" s="156"/>
      <c r="K34438" s="154"/>
      <c r="L34438" s="168"/>
      <c r="M34438" s="154"/>
      <c r="N34438" s="157"/>
      <c r="O34438" s="157"/>
      <c r="P34438" s="152"/>
      <c r="Q34438" s="154"/>
      <c r="R34438" s="154"/>
      <c r="S34438" s="154"/>
      <c r="T34438" s="154"/>
      <c r="U34438" s="154"/>
      <c r="V34438" s="154"/>
      <c r="W34438" s="154"/>
      <c r="X34438" s="154"/>
      <c r="Y34438" s="154"/>
      <c r="Z34438" s="154"/>
      <c r="AA34438" s="154"/>
      <c r="AB34438" s="169"/>
      <c r="AC34438" s="154"/>
      <c r="AD34438" s="158"/>
      <c r="AE34438" s="154"/>
      <c r="AF34438" s="154"/>
      <c r="AG34438" s="154"/>
      <c r="AH34438" s="154"/>
    </row>
    <row r="34439" spans="1:34">
      <c r="A34439" s="154"/>
      <c r="B34439" s="154"/>
      <c r="C34439" s="154"/>
      <c r="D34439" s="154"/>
      <c r="E34439" s="154"/>
      <c r="F34439" s="154"/>
      <c r="G34439" s="155"/>
      <c r="H34439" s="155"/>
      <c r="I34439" s="154"/>
      <c r="J34439" s="156"/>
      <c r="K34439" s="154"/>
      <c r="L34439" s="168"/>
      <c r="M34439" s="154"/>
      <c r="N34439" s="157"/>
      <c r="O34439" s="157"/>
      <c r="P34439" s="152"/>
      <c r="Q34439" s="154"/>
      <c r="R34439" s="154"/>
      <c r="S34439" s="154"/>
      <c r="T34439" s="154"/>
      <c r="U34439" s="154"/>
      <c r="V34439" s="154"/>
      <c r="W34439" s="154"/>
      <c r="X34439" s="154"/>
      <c r="Y34439" s="154"/>
      <c r="Z34439" s="154"/>
      <c r="AA34439" s="154"/>
      <c r="AB34439" s="169"/>
      <c r="AC34439" s="154"/>
      <c r="AD34439" s="158"/>
      <c r="AE34439" s="154"/>
      <c r="AF34439" s="154"/>
      <c r="AG34439" s="154"/>
      <c r="AH34439" s="154"/>
    </row>
    <row r="34440" spans="1:34">
      <c r="A34440" s="154"/>
      <c r="B34440" s="154"/>
      <c r="C34440" s="154"/>
      <c r="D34440" s="154"/>
      <c r="E34440" s="154"/>
      <c r="F34440" s="154"/>
      <c r="G34440" s="155"/>
      <c r="H34440" s="155"/>
      <c r="I34440" s="154"/>
      <c r="J34440" s="156"/>
      <c r="K34440" s="154"/>
      <c r="L34440" s="168"/>
      <c r="M34440" s="154"/>
      <c r="N34440" s="157"/>
      <c r="O34440" s="157"/>
      <c r="P34440" s="152"/>
      <c r="Q34440" s="154"/>
      <c r="R34440" s="154"/>
      <c r="S34440" s="154"/>
      <c r="T34440" s="154"/>
      <c r="U34440" s="154"/>
      <c r="V34440" s="154"/>
      <c r="W34440" s="154"/>
      <c r="X34440" s="154"/>
      <c r="Y34440" s="154"/>
      <c r="Z34440" s="154"/>
      <c r="AA34440" s="154"/>
      <c r="AB34440" s="169"/>
      <c r="AC34440" s="154"/>
      <c r="AD34440" s="158"/>
      <c r="AE34440" s="154"/>
      <c r="AF34440" s="154"/>
      <c r="AG34440" s="154"/>
      <c r="AH34440" s="154"/>
    </row>
    <row r="34441" spans="1:34">
      <c r="A34441" s="154"/>
      <c r="B34441" s="154"/>
      <c r="C34441" s="154"/>
      <c r="D34441" s="154"/>
      <c r="E34441" s="154"/>
      <c r="F34441" s="154"/>
      <c r="G34441" s="155"/>
      <c r="H34441" s="155"/>
      <c r="I34441" s="154"/>
      <c r="J34441" s="156"/>
      <c r="K34441" s="154"/>
      <c r="L34441" s="168"/>
      <c r="M34441" s="154"/>
      <c r="N34441" s="157"/>
      <c r="O34441" s="157"/>
      <c r="P34441" s="152"/>
      <c r="Q34441" s="154"/>
      <c r="R34441" s="154"/>
      <c r="S34441" s="154"/>
      <c r="T34441" s="154"/>
      <c r="U34441" s="154"/>
      <c r="V34441" s="154"/>
      <c r="W34441" s="154"/>
      <c r="X34441" s="154"/>
      <c r="Y34441" s="154"/>
      <c r="Z34441" s="154"/>
      <c r="AA34441" s="154"/>
      <c r="AB34441" s="169"/>
      <c r="AC34441" s="154"/>
      <c r="AD34441" s="158"/>
      <c r="AE34441" s="154"/>
      <c r="AF34441" s="154"/>
      <c r="AG34441" s="154"/>
      <c r="AH34441" s="154"/>
    </row>
    <row r="34442" spans="1:34">
      <c r="A34442" s="154"/>
      <c r="B34442" s="154"/>
      <c r="C34442" s="154"/>
      <c r="D34442" s="154"/>
      <c r="E34442" s="154"/>
      <c r="F34442" s="154"/>
      <c r="G34442" s="155"/>
      <c r="H34442" s="155"/>
      <c r="I34442" s="154"/>
      <c r="J34442" s="156"/>
      <c r="K34442" s="154"/>
      <c r="L34442" s="168"/>
      <c r="M34442" s="154"/>
      <c r="N34442" s="157"/>
      <c r="O34442" s="157"/>
      <c r="P34442" s="152"/>
      <c r="Q34442" s="154"/>
      <c r="R34442" s="154"/>
      <c r="S34442" s="154"/>
      <c r="T34442" s="154"/>
      <c r="U34442" s="154"/>
      <c r="V34442" s="154"/>
      <c r="W34442" s="154"/>
      <c r="X34442" s="154"/>
      <c r="Y34442" s="154"/>
      <c r="Z34442" s="154"/>
      <c r="AA34442" s="154"/>
      <c r="AB34442" s="169"/>
      <c r="AC34442" s="154"/>
      <c r="AD34442" s="158"/>
      <c r="AE34442" s="154"/>
      <c r="AF34442" s="154"/>
      <c r="AG34442" s="154"/>
      <c r="AH34442" s="154"/>
    </row>
    <row r="34443" spans="1:34">
      <c r="A34443" s="154"/>
      <c r="B34443" s="154"/>
      <c r="C34443" s="154"/>
      <c r="D34443" s="154"/>
      <c r="E34443" s="154"/>
      <c r="F34443" s="154"/>
      <c r="G34443" s="155"/>
      <c r="H34443" s="155"/>
      <c r="I34443" s="154"/>
      <c r="J34443" s="156"/>
      <c r="K34443" s="154"/>
      <c r="L34443" s="168"/>
      <c r="M34443" s="154"/>
      <c r="N34443" s="157"/>
      <c r="O34443" s="157"/>
      <c r="P34443" s="152"/>
      <c r="Q34443" s="154"/>
      <c r="R34443" s="154"/>
      <c r="S34443" s="154"/>
      <c r="T34443" s="154"/>
      <c r="U34443" s="154"/>
      <c r="V34443" s="154"/>
      <c r="W34443" s="154"/>
      <c r="X34443" s="154"/>
      <c r="Y34443" s="154"/>
      <c r="Z34443" s="154"/>
      <c r="AA34443" s="154"/>
      <c r="AB34443" s="169"/>
      <c r="AC34443" s="154"/>
      <c r="AD34443" s="158"/>
      <c r="AE34443" s="154"/>
      <c r="AF34443" s="154"/>
      <c r="AG34443" s="154"/>
      <c r="AH34443" s="154"/>
    </row>
    <row r="34444" spans="1:34">
      <c r="A34444" s="154"/>
      <c r="B34444" s="154"/>
      <c r="C34444" s="154"/>
      <c r="D34444" s="154"/>
      <c r="E34444" s="154"/>
      <c r="F34444" s="154"/>
      <c r="G34444" s="155"/>
      <c r="H34444" s="155"/>
      <c r="I34444" s="154"/>
      <c r="J34444" s="156"/>
      <c r="K34444" s="154"/>
      <c r="L34444" s="168"/>
      <c r="M34444" s="154"/>
      <c r="N34444" s="157"/>
      <c r="O34444" s="157"/>
      <c r="P34444" s="152"/>
      <c r="Q34444" s="154"/>
      <c r="R34444" s="159"/>
      <c r="S34444" s="154"/>
      <c r="T34444" s="154"/>
      <c r="U34444" s="154"/>
      <c r="V34444" s="154"/>
      <c r="W34444" s="154"/>
      <c r="X34444" s="154"/>
      <c r="Y34444" s="154"/>
      <c r="Z34444" s="154"/>
      <c r="AA34444" s="154"/>
      <c r="AB34444" s="169"/>
      <c r="AC34444" s="154"/>
      <c r="AD34444" s="158"/>
      <c r="AE34444" s="154"/>
      <c r="AF34444" s="154"/>
      <c r="AG34444" s="154"/>
      <c r="AH34444" s="154"/>
    </row>
    <row r="34445" spans="1:34">
      <c r="A34445" s="154"/>
      <c r="B34445" s="154"/>
      <c r="C34445" s="154"/>
      <c r="D34445" s="154"/>
      <c r="E34445" s="154"/>
      <c r="F34445" s="154"/>
      <c r="G34445" s="155"/>
      <c r="H34445" s="155"/>
      <c r="I34445" s="154"/>
      <c r="J34445" s="156"/>
      <c r="K34445" s="154"/>
      <c r="L34445" s="168"/>
      <c r="M34445" s="154"/>
      <c r="N34445" s="157"/>
      <c r="O34445" s="157"/>
      <c r="P34445" s="152"/>
      <c r="Q34445" s="154"/>
      <c r="R34445" s="159"/>
      <c r="S34445" s="154"/>
      <c r="T34445" s="154"/>
      <c r="U34445" s="154"/>
      <c r="V34445" s="154"/>
      <c r="W34445" s="154"/>
      <c r="X34445" s="154"/>
      <c r="Y34445" s="154"/>
      <c r="Z34445" s="154"/>
      <c r="AA34445" s="154"/>
      <c r="AB34445" s="169"/>
      <c r="AC34445" s="154"/>
      <c r="AD34445" s="158"/>
      <c r="AE34445" s="154"/>
      <c r="AF34445" s="154"/>
      <c r="AG34445" s="154"/>
      <c r="AH34445" s="154"/>
    </row>
    <row r="34446" spans="1:34">
      <c r="A34446" s="154"/>
      <c r="B34446" s="154"/>
      <c r="C34446" s="154"/>
      <c r="D34446" s="154"/>
      <c r="E34446" s="154"/>
      <c r="F34446" s="154"/>
      <c r="G34446" s="155"/>
      <c r="H34446" s="155"/>
      <c r="I34446" s="154"/>
      <c r="J34446" s="156"/>
      <c r="K34446" s="154"/>
      <c r="L34446" s="168"/>
      <c r="M34446" s="154"/>
      <c r="N34446" s="157"/>
      <c r="O34446" s="157"/>
      <c r="P34446" s="152"/>
      <c r="Q34446" s="154"/>
      <c r="R34446" s="154"/>
      <c r="S34446" s="154"/>
      <c r="T34446" s="154"/>
      <c r="U34446" s="154"/>
      <c r="V34446" s="154"/>
      <c r="W34446" s="154"/>
      <c r="X34446" s="154"/>
      <c r="Y34446" s="154"/>
      <c r="Z34446" s="154"/>
      <c r="AA34446" s="154"/>
      <c r="AB34446" s="169"/>
      <c r="AC34446" s="154"/>
      <c r="AD34446" s="158"/>
      <c r="AE34446" s="154"/>
      <c r="AF34446" s="154"/>
      <c r="AG34446" s="154"/>
      <c r="AH34446" s="154"/>
    </row>
    <row r="34447" spans="1:34">
      <c r="A34447" s="154"/>
      <c r="B34447" s="154"/>
      <c r="C34447" s="154"/>
      <c r="D34447" s="154"/>
      <c r="E34447" s="154"/>
      <c r="F34447" s="154"/>
      <c r="G34447" s="155"/>
      <c r="H34447" s="155"/>
      <c r="I34447" s="154"/>
      <c r="J34447" s="156"/>
      <c r="K34447" s="154"/>
      <c r="L34447" s="168"/>
      <c r="M34447" s="154"/>
      <c r="N34447" s="157"/>
      <c r="O34447" s="157"/>
      <c r="P34447" s="152"/>
      <c r="Q34447" s="154"/>
      <c r="R34447" s="154"/>
      <c r="S34447" s="154"/>
      <c r="T34447" s="154"/>
      <c r="U34447" s="154"/>
      <c r="V34447" s="154"/>
      <c r="W34447" s="154"/>
      <c r="X34447" s="154"/>
      <c r="Y34447" s="154"/>
      <c r="Z34447" s="154"/>
      <c r="AA34447" s="154"/>
      <c r="AB34447" s="169"/>
      <c r="AC34447" s="154"/>
      <c r="AD34447" s="158"/>
      <c r="AE34447" s="154"/>
      <c r="AF34447" s="154"/>
      <c r="AG34447" s="154"/>
      <c r="AH34447" s="154"/>
    </row>
    <row r="34448" spans="1:34">
      <c r="A34448" s="154"/>
      <c r="B34448" s="154"/>
      <c r="C34448" s="154"/>
      <c r="D34448" s="154"/>
      <c r="E34448" s="154"/>
      <c r="F34448" s="154"/>
      <c r="G34448" s="155"/>
      <c r="H34448" s="155"/>
      <c r="I34448" s="154"/>
      <c r="J34448" s="156"/>
      <c r="K34448" s="154"/>
      <c r="L34448" s="168"/>
      <c r="M34448" s="154"/>
      <c r="N34448" s="157"/>
      <c r="O34448" s="157"/>
      <c r="P34448" s="152"/>
      <c r="Q34448" s="154"/>
      <c r="R34448" s="154"/>
      <c r="S34448" s="154"/>
      <c r="T34448" s="154"/>
      <c r="U34448" s="154"/>
      <c r="V34448" s="154"/>
      <c r="W34448" s="154"/>
      <c r="X34448" s="154"/>
      <c r="Y34448" s="154"/>
      <c r="Z34448" s="154"/>
      <c r="AA34448" s="154"/>
      <c r="AB34448" s="169"/>
      <c r="AC34448" s="154"/>
      <c r="AD34448" s="158"/>
      <c r="AE34448" s="154"/>
      <c r="AF34448" s="154"/>
      <c r="AG34448" s="154"/>
      <c r="AH34448" s="154"/>
    </row>
    <row r="34449" spans="1:34">
      <c r="A34449" s="154"/>
      <c r="B34449" s="154"/>
      <c r="C34449" s="154"/>
      <c r="D34449" s="154"/>
      <c r="E34449" s="154"/>
      <c r="F34449" s="154"/>
      <c r="G34449" s="155"/>
      <c r="H34449" s="155"/>
      <c r="I34449" s="154"/>
      <c r="J34449" s="156"/>
      <c r="K34449" s="154"/>
      <c r="L34449" s="168"/>
      <c r="M34449" s="154"/>
      <c r="N34449" s="157"/>
      <c r="O34449" s="157"/>
      <c r="P34449" s="152"/>
      <c r="Q34449" s="154"/>
      <c r="R34449" s="154"/>
      <c r="S34449" s="154"/>
      <c r="T34449" s="154"/>
      <c r="U34449" s="154"/>
      <c r="V34449" s="154"/>
      <c r="W34449" s="154"/>
      <c r="X34449" s="154"/>
      <c r="Y34449" s="154"/>
      <c r="Z34449" s="154"/>
      <c r="AA34449" s="154"/>
      <c r="AB34449" s="169"/>
      <c r="AC34449" s="154"/>
      <c r="AD34449" s="158"/>
      <c r="AE34449" s="154"/>
      <c r="AF34449" s="154"/>
      <c r="AG34449" s="154"/>
      <c r="AH34449" s="154"/>
    </row>
    <row r="34450" spans="1:34">
      <c r="A34450" s="154"/>
      <c r="B34450" s="154"/>
      <c r="C34450" s="154"/>
      <c r="D34450" s="154"/>
      <c r="E34450" s="154"/>
      <c r="F34450" s="154"/>
      <c r="G34450" s="155"/>
      <c r="H34450" s="155"/>
      <c r="I34450" s="154"/>
      <c r="J34450" s="156"/>
      <c r="K34450" s="154"/>
      <c r="L34450" s="168"/>
      <c r="M34450" s="154"/>
      <c r="N34450" s="157"/>
      <c r="O34450" s="157"/>
      <c r="P34450" s="152"/>
      <c r="Q34450" s="154"/>
      <c r="R34450" s="154"/>
      <c r="S34450" s="154"/>
      <c r="T34450" s="154"/>
      <c r="U34450" s="154"/>
      <c r="V34450" s="154"/>
      <c r="W34450" s="154"/>
      <c r="X34450" s="154"/>
      <c r="Y34450" s="154"/>
      <c r="Z34450" s="154"/>
      <c r="AA34450" s="154"/>
      <c r="AB34450" s="169"/>
      <c r="AC34450" s="154"/>
      <c r="AD34450" s="158"/>
      <c r="AE34450" s="154"/>
      <c r="AF34450" s="154"/>
      <c r="AG34450" s="154"/>
      <c r="AH34450" s="154"/>
    </row>
    <row r="34451" spans="1:34">
      <c r="A34451" s="154"/>
      <c r="B34451" s="154"/>
      <c r="C34451" s="154"/>
      <c r="D34451" s="154"/>
      <c r="E34451" s="154"/>
      <c r="F34451" s="154"/>
      <c r="G34451" s="155"/>
      <c r="H34451" s="155"/>
      <c r="I34451" s="154"/>
      <c r="J34451" s="156"/>
      <c r="K34451" s="154"/>
      <c r="L34451" s="168"/>
      <c r="M34451" s="154"/>
      <c r="N34451" s="157"/>
      <c r="O34451" s="157"/>
      <c r="P34451" s="152"/>
      <c r="Q34451" s="154"/>
      <c r="R34451" s="154"/>
      <c r="S34451" s="154"/>
      <c r="T34451" s="154"/>
      <c r="U34451" s="154"/>
      <c r="V34451" s="154"/>
      <c r="W34451" s="154"/>
      <c r="X34451" s="154"/>
      <c r="Y34451" s="154"/>
      <c r="Z34451" s="154"/>
      <c r="AA34451" s="154"/>
      <c r="AB34451" s="169"/>
      <c r="AC34451" s="154"/>
      <c r="AD34451" s="158"/>
      <c r="AE34451" s="154"/>
      <c r="AF34451" s="154"/>
      <c r="AG34451" s="154"/>
      <c r="AH34451" s="154"/>
    </row>
    <row r="34452" spans="1:34">
      <c r="A34452" s="154"/>
      <c r="B34452" s="154"/>
      <c r="C34452" s="154"/>
      <c r="D34452" s="154"/>
      <c r="E34452" s="154"/>
      <c r="F34452" s="154"/>
      <c r="G34452" s="155"/>
      <c r="H34452" s="155"/>
      <c r="I34452" s="154"/>
      <c r="J34452" s="156"/>
      <c r="K34452" s="154"/>
      <c r="L34452" s="168"/>
      <c r="M34452" s="154"/>
      <c r="N34452" s="157"/>
      <c r="O34452" s="157"/>
      <c r="P34452" s="152"/>
      <c r="Q34452" s="154"/>
      <c r="R34452" s="154"/>
      <c r="S34452" s="154"/>
      <c r="T34452" s="154"/>
      <c r="U34452" s="154"/>
      <c r="V34452" s="154"/>
      <c r="W34452" s="154"/>
      <c r="X34452" s="154"/>
      <c r="Y34452" s="154"/>
      <c r="Z34452" s="154"/>
      <c r="AA34452" s="154"/>
      <c r="AB34452" s="169"/>
      <c r="AC34452" s="154"/>
      <c r="AD34452" s="158"/>
      <c r="AE34452" s="154"/>
      <c r="AF34452" s="154"/>
      <c r="AG34452" s="154"/>
      <c r="AH34452" s="154"/>
    </row>
    <row r="34453" spans="1:34">
      <c r="A34453" s="154"/>
      <c r="B34453" s="154"/>
      <c r="C34453" s="154"/>
      <c r="D34453" s="154"/>
      <c r="E34453" s="154"/>
      <c r="F34453" s="154"/>
      <c r="G34453" s="155"/>
      <c r="H34453" s="155"/>
      <c r="I34453" s="154"/>
      <c r="J34453" s="156"/>
      <c r="K34453" s="154"/>
      <c r="L34453" s="168"/>
      <c r="M34453" s="154"/>
      <c r="N34453" s="157"/>
      <c r="O34453" s="157"/>
      <c r="P34453" s="152"/>
      <c r="Q34453" s="154"/>
      <c r="R34453" s="154"/>
      <c r="S34453" s="154"/>
      <c r="T34453" s="154"/>
      <c r="U34453" s="154"/>
      <c r="V34453" s="154"/>
      <c r="W34453" s="154"/>
      <c r="X34453" s="154"/>
      <c r="Y34453" s="154"/>
      <c r="Z34453" s="154"/>
      <c r="AA34453" s="154"/>
      <c r="AB34453" s="169"/>
      <c r="AC34453" s="154"/>
      <c r="AD34453" s="158"/>
      <c r="AE34453" s="154"/>
      <c r="AF34453" s="154"/>
      <c r="AG34453" s="154"/>
      <c r="AH34453" s="154"/>
    </row>
    <row r="34454" spans="1:34">
      <c r="A34454" s="154"/>
      <c r="B34454" s="154"/>
      <c r="C34454" s="154"/>
      <c r="D34454" s="154"/>
      <c r="E34454" s="154"/>
      <c r="F34454" s="154"/>
      <c r="G34454" s="155"/>
      <c r="H34454" s="155"/>
      <c r="I34454" s="154"/>
      <c r="J34454" s="156"/>
      <c r="K34454" s="154"/>
      <c r="L34454" s="168"/>
      <c r="M34454" s="154"/>
      <c r="N34454" s="157"/>
      <c r="O34454" s="157"/>
      <c r="P34454" s="152"/>
      <c r="Q34454" s="154"/>
      <c r="R34454" s="154"/>
      <c r="S34454" s="154"/>
      <c r="T34454" s="154"/>
      <c r="U34454" s="154"/>
      <c r="V34454" s="154"/>
      <c r="W34454" s="154"/>
      <c r="X34454" s="154"/>
      <c r="Y34454" s="154"/>
      <c r="Z34454" s="154"/>
      <c r="AA34454" s="154"/>
      <c r="AB34454" s="169"/>
      <c r="AC34454" s="154"/>
      <c r="AD34454" s="158"/>
      <c r="AE34454" s="154"/>
      <c r="AF34454" s="154"/>
      <c r="AG34454" s="154"/>
      <c r="AH34454" s="154"/>
    </row>
    <row r="34455" spans="1:34">
      <c r="A34455" s="154"/>
      <c r="B34455" s="154"/>
      <c r="C34455" s="154"/>
      <c r="D34455" s="154"/>
      <c r="E34455" s="154"/>
      <c r="F34455" s="154"/>
      <c r="G34455" s="155"/>
      <c r="H34455" s="155"/>
      <c r="I34455" s="154"/>
      <c r="J34455" s="156"/>
      <c r="K34455" s="154"/>
      <c r="L34455" s="168"/>
      <c r="M34455" s="154"/>
      <c r="N34455" s="157"/>
      <c r="O34455" s="157"/>
      <c r="P34455" s="152"/>
      <c r="Q34455" s="154"/>
      <c r="R34455" s="154"/>
      <c r="S34455" s="154"/>
      <c r="T34455" s="154"/>
      <c r="U34455" s="154"/>
      <c r="V34455" s="154"/>
      <c r="W34455" s="154"/>
      <c r="X34455" s="154"/>
      <c r="Y34455" s="154"/>
      <c r="Z34455" s="154"/>
      <c r="AA34455" s="154"/>
      <c r="AB34455" s="169"/>
      <c r="AC34455" s="154"/>
      <c r="AD34455" s="158"/>
      <c r="AE34455" s="154"/>
      <c r="AF34455" s="154"/>
      <c r="AG34455" s="154"/>
      <c r="AH34455" s="154"/>
    </row>
    <row r="34456" spans="1:34">
      <c r="A34456" s="154"/>
      <c r="B34456" s="154"/>
      <c r="C34456" s="154"/>
      <c r="D34456" s="154"/>
      <c r="E34456" s="154"/>
      <c r="F34456" s="154"/>
      <c r="G34456" s="155"/>
      <c r="H34456" s="155"/>
      <c r="I34456" s="154"/>
      <c r="J34456" s="156"/>
      <c r="K34456" s="154"/>
      <c r="L34456" s="168"/>
      <c r="M34456" s="154"/>
      <c r="N34456" s="157"/>
      <c r="O34456" s="157"/>
      <c r="P34456" s="152"/>
      <c r="Q34456" s="154"/>
      <c r="R34456" s="154"/>
      <c r="S34456" s="154"/>
      <c r="T34456" s="154"/>
      <c r="U34456" s="154"/>
      <c r="V34456" s="154"/>
      <c r="W34456" s="154"/>
      <c r="X34456" s="154"/>
      <c r="Y34456" s="154"/>
      <c r="Z34456" s="154"/>
      <c r="AA34456" s="154"/>
      <c r="AB34456" s="169"/>
      <c r="AC34456" s="154"/>
      <c r="AD34456" s="158"/>
      <c r="AE34456" s="154"/>
      <c r="AF34456" s="154"/>
      <c r="AG34456" s="154"/>
      <c r="AH34456" s="154"/>
    </row>
    <row r="34457" spans="1:34">
      <c r="A34457" s="154"/>
      <c r="B34457" s="154"/>
      <c r="C34457" s="154"/>
      <c r="D34457" s="154"/>
      <c r="E34457" s="154"/>
      <c r="F34457" s="154"/>
      <c r="G34457" s="155"/>
      <c r="H34457" s="155"/>
      <c r="I34457" s="154"/>
      <c r="J34457" s="156"/>
      <c r="K34457" s="154"/>
      <c r="L34457" s="168"/>
      <c r="M34457" s="154"/>
      <c r="N34457" s="157"/>
      <c r="O34457" s="157"/>
      <c r="P34457" s="152"/>
      <c r="Q34457" s="154"/>
      <c r="R34457" s="154"/>
      <c r="S34457" s="154"/>
      <c r="T34457" s="154"/>
      <c r="U34457" s="154"/>
      <c r="V34457" s="154"/>
      <c r="W34457" s="154"/>
      <c r="X34457" s="154"/>
      <c r="Y34457" s="154"/>
      <c r="Z34457" s="154"/>
      <c r="AA34457" s="154"/>
      <c r="AB34457" s="169"/>
      <c r="AC34457" s="154"/>
      <c r="AD34457" s="158"/>
      <c r="AE34457" s="154"/>
      <c r="AF34457" s="154"/>
      <c r="AG34457" s="154"/>
      <c r="AH34457" s="154"/>
    </row>
    <row r="34458" spans="1:34">
      <c r="A34458" s="154"/>
      <c r="B34458" s="154"/>
      <c r="C34458" s="154"/>
      <c r="D34458" s="154"/>
      <c r="E34458" s="154"/>
      <c r="F34458" s="154"/>
      <c r="G34458" s="155"/>
      <c r="H34458" s="155"/>
      <c r="I34458" s="154"/>
      <c r="J34458" s="156"/>
      <c r="K34458" s="154"/>
      <c r="L34458" s="168"/>
      <c r="M34458" s="154"/>
      <c r="N34458" s="157"/>
      <c r="O34458" s="157"/>
      <c r="P34458" s="152"/>
      <c r="Q34458" s="154"/>
      <c r="R34458" s="154"/>
      <c r="S34458" s="154"/>
      <c r="T34458" s="154"/>
      <c r="U34458" s="154"/>
      <c r="V34458" s="154"/>
      <c r="W34458" s="154"/>
      <c r="X34458" s="154"/>
      <c r="Y34458" s="154"/>
      <c r="Z34458" s="154"/>
      <c r="AA34458" s="154"/>
      <c r="AB34458" s="169"/>
      <c r="AC34458" s="154"/>
      <c r="AD34458" s="158"/>
      <c r="AE34458" s="154"/>
      <c r="AF34458" s="154"/>
      <c r="AG34458" s="154"/>
      <c r="AH34458" s="154"/>
    </row>
    <row r="34459" spans="1:34">
      <c r="A34459" s="154"/>
      <c r="B34459" s="154"/>
      <c r="C34459" s="154"/>
      <c r="D34459" s="154"/>
      <c r="E34459" s="154"/>
      <c r="F34459" s="154"/>
      <c r="G34459" s="155"/>
      <c r="H34459" s="155"/>
      <c r="I34459" s="154"/>
      <c r="J34459" s="156"/>
      <c r="K34459" s="154"/>
      <c r="L34459" s="168"/>
      <c r="M34459" s="154"/>
      <c r="N34459" s="157"/>
      <c r="O34459" s="157"/>
      <c r="P34459" s="152"/>
      <c r="Q34459" s="154"/>
      <c r="R34459" s="154"/>
      <c r="S34459" s="154"/>
      <c r="T34459" s="154"/>
      <c r="U34459" s="154"/>
      <c r="V34459" s="154"/>
      <c r="W34459" s="154"/>
      <c r="X34459" s="154"/>
      <c r="Y34459" s="154"/>
      <c r="Z34459" s="154"/>
      <c r="AA34459" s="154"/>
      <c r="AB34459" s="169"/>
      <c r="AC34459" s="154"/>
      <c r="AD34459" s="158"/>
      <c r="AE34459" s="154"/>
      <c r="AF34459" s="154"/>
      <c r="AG34459" s="154"/>
      <c r="AH34459" s="154"/>
    </row>
    <row r="34460" spans="1:34">
      <c r="A34460" s="154"/>
      <c r="B34460" s="154"/>
      <c r="C34460" s="154"/>
      <c r="D34460" s="154"/>
      <c r="E34460" s="154"/>
      <c r="F34460" s="154"/>
      <c r="G34460" s="155"/>
      <c r="H34460" s="155"/>
      <c r="I34460" s="154"/>
      <c r="J34460" s="156"/>
      <c r="K34460" s="154"/>
      <c r="L34460" s="168"/>
      <c r="M34460" s="154"/>
      <c r="N34460" s="157"/>
      <c r="O34460" s="157"/>
      <c r="P34460" s="152"/>
      <c r="Q34460" s="154"/>
      <c r="R34460" s="154"/>
      <c r="S34460" s="154"/>
      <c r="T34460" s="154"/>
      <c r="U34460" s="154"/>
      <c r="V34460" s="154"/>
      <c r="W34460" s="154"/>
      <c r="X34460" s="154"/>
      <c r="Y34460" s="154"/>
      <c r="Z34460" s="154"/>
      <c r="AA34460" s="154"/>
      <c r="AB34460" s="169"/>
      <c r="AC34460" s="154"/>
      <c r="AD34460" s="158"/>
      <c r="AE34460" s="154"/>
      <c r="AF34460" s="154"/>
      <c r="AG34460" s="154"/>
      <c r="AH34460" s="154"/>
    </row>
    <row r="34461" spans="1:34">
      <c r="A34461" s="154"/>
      <c r="B34461" s="154"/>
      <c r="C34461" s="154"/>
      <c r="D34461" s="154"/>
      <c r="E34461" s="154"/>
      <c r="F34461" s="154"/>
      <c r="G34461" s="155"/>
      <c r="H34461" s="155"/>
      <c r="I34461" s="154"/>
      <c r="J34461" s="156"/>
      <c r="K34461" s="154"/>
      <c r="L34461" s="168"/>
      <c r="M34461" s="154"/>
      <c r="N34461" s="157"/>
      <c r="O34461" s="157"/>
      <c r="P34461" s="152"/>
      <c r="Q34461" s="154"/>
      <c r="R34461" s="154"/>
      <c r="S34461" s="154"/>
      <c r="T34461" s="154"/>
      <c r="U34461" s="154"/>
      <c r="V34461" s="154"/>
      <c r="W34461" s="154"/>
      <c r="X34461" s="154"/>
      <c r="Y34461" s="154"/>
      <c r="Z34461" s="154"/>
      <c r="AA34461" s="154"/>
      <c r="AB34461" s="169"/>
      <c r="AC34461" s="154"/>
      <c r="AD34461" s="158"/>
      <c r="AE34461" s="154"/>
      <c r="AF34461" s="154"/>
      <c r="AG34461" s="154"/>
      <c r="AH34461" s="154"/>
    </row>
    <row r="34462" spans="1:34">
      <c r="A34462" s="154"/>
      <c r="B34462" s="154"/>
      <c r="C34462" s="154"/>
      <c r="D34462" s="154"/>
      <c r="E34462" s="154"/>
      <c r="F34462" s="154"/>
      <c r="G34462" s="155"/>
      <c r="H34462" s="155"/>
      <c r="I34462" s="154"/>
      <c r="J34462" s="156"/>
      <c r="K34462" s="154"/>
      <c r="L34462" s="168"/>
      <c r="M34462" s="154"/>
      <c r="N34462" s="157"/>
      <c r="O34462" s="157"/>
      <c r="P34462" s="152"/>
      <c r="Q34462" s="154"/>
      <c r="R34462" s="154"/>
      <c r="S34462" s="154"/>
      <c r="T34462" s="154"/>
      <c r="U34462" s="154"/>
      <c r="V34462" s="154"/>
      <c r="W34462" s="154"/>
      <c r="X34462" s="154"/>
      <c r="Y34462" s="154"/>
      <c r="Z34462" s="154"/>
      <c r="AA34462" s="154"/>
      <c r="AB34462" s="169"/>
      <c r="AC34462" s="154"/>
      <c r="AD34462" s="158"/>
      <c r="AE34462" s="154"/>
      <c r="AF34462" s="154"/>
      <c r="AG34462" s="154"/>
      <c r="AH34462" s="154"/>
    </row>
    <row r="34463" spans="1:34">
      <c r="A34463" s="154"/>
      <c r="B34463" s="154"/>
      <c r="C34463" s="154"/>
      <c r="D34463" s="154"/>
      <c r="E34463" s="154"/>
      <c r="F34463" s="154"/>
      <c r="G34463" s="155"/>
      <c r="H34463" s="155"/>
      <c r="I34463" s="154"/>
      <c r="J34463" s="156"/>
      <c r="K34463" s="154"/>
      <c r="L34463" s="168"/>
      <c r="M34463" s="154"/>
      <c r="N34463" s="157"/>
      <c r="O34463" s="157"/>
      <c r="P34463" s="152"/>
      <c r="Q34463" s="154"/>
      <c r="R34463" s="154"/>
      <c r="S34463" s="154"/>
      <c r="T34463" s="154"/>
      <c r="U34463" s="154"/>
      <c r="V34463" s="154"/>
      <c r="W34463" s="154"/>
      <c r="X34463" s="154"/>
      <c r="Y34463" s="154"/>
      <c r="Z34463" s="154"/>
      <c r="AA34463" s="154"/>
      <c r="AB34463" s="169"/>
      <c r="AC34463" s="154"/>
      <c r="AD34463" s="158"/>
      <c r="AE34463" s="154"/>
      <c r="AF34463" s="154"/>
      <c r="AG34463" s="154"/>
      <c r="AH34463" s="154"/>
    </row>
    <row r="34464" spans="1:34">
      <c r="A34464" s="154"/>
      <c r="B34464" s="154"/>
      <c r="C34464" s="154"/>
      <c r="D34464" s="154"/>
      <c r="E34464" s="154"/>
      <c r="F34464" s="154"/>
      <c r="G34464" s="155"/>
      <c r="H34464" s="155"/>
      <c r="I34464" s="154"/>
      <c r="J34464" s="156"/>
      <c r="K34464" s="154"/>
      <c r="L34464" s="168"/>
      <c r="M34464" s="154"/>
      <c r="N34464" s="157"/>
      <c r="O34464" s="157"/>
      <c r="P34464" s="152"/>
      <c r="Q34464" s="154"/>
      <c r="R34464" s="154"/>
      <c r="S34464" s="154"/>
      <c r="T34464" s="154"/>
      <c r="U34464" s="154"/>
      <c r="V34464" s="154"/>
      <c r="W34464" s="154"/>
      <c r="X34464" s="154"/>
      <c r="Y34464" s="154"/>
      <c r="Z34464" s="154"/>
      <c r="AA34464" s="154"/>
      <c r="AB34464" s="169"/>
      <c r="AC34464" s="154"/>
      <c r="AD34464" s="158"/>
      <c r="AE34464" s="154"/>
      <c r="AF34464" s="154"/>
      <c r="AG34464" s="154"/>
      <c r="AH34464" s="154"/>
    </row>
    <row r="34465" spans="1:34">
      <c r="A34465" s="154"/>
      <c r="B34465" s="154"/>
      <c r="C34465" s="154"/>
      <c r="D34465" s="154"/>
      <c r="E34465" s="154"/>
      <c r="F34465" s="154"/>
      <c r="G34465" s="155"/>
      <c r="H34465" s="155"/>
      <c r="I34465" s="154"/>
      <c r="J34465" s="156"/>
      <c r="K34465" s="154"/>
      <c r="L34465" s="168"/>
      <c r="M34465" s="154"/>
      <c r="N34465" s="157"/>
      <c r="O34465" s="157"/>
      <c r="P34465" s="152"/>
      <c r="Q34465" s="154"/>
      <c r="R34465" s="154"/>
      <c r="S34465" s="154"/>
      <c r="T34465" s="154"/>
      <c r="U34465" s="154"/>
      <c r="V34465" s="154"/>
      <c r="W34465" s="154"/>
      <c r="X34465" s="154"/>
      <c r="Y34465" s="154"/>
      <c r="Z34465" s="154"/>
      <c r="AA34465" s="154"/>
      <c r="AB34465" s="169"/>
      <c r="AC34465" s="154"/>
      <c r="AD34465" s="158"/>
      <c r="AE34465" s="154"/>
      <c r="AF34465" s="154"/>
      <c r="AG34465" s="154"/>
      <c r="AH34465" s="154"/>
    </row>
    <row r="34466" spans="1:34">
      <c r="A34466" s="154"/>
      <c r="B34466" s="154"/>
      <c r="C34466" s="154"/>
      <c r="D34466" s="154"/>
      <c r="E34466" s="154"/>
      <c r="F34466" s="154"/>
      <c r="G34466" s="155"/>
      <c r="H34466" s="155"/>
      <c r="I34466" s="154"/>
      <c r="J34466" s="156"/>
      <c r="K34466" s="154"/>
      <c r="L34466" s="168"/>
      <c r="M34466" s="154"/>
      <c r="N34466" s="157"/>
      <c r="O34466" s="157"/>
      <c r="P34466" s="152"/>
      <c r="Q34466" s="154"/>
      <c r="R34466" s="154"/>
      <c r="S34466" s="154"/>
      <c r="T34466" s="154"/>
      <c r="U34466" s="154"/>
      <c r="V34466" s="154"/>
      <c r="W34466" s="154"/>
      <c r="X34466" s="154"/>
      <c r="Y34466" s="154"/>
      <c r="Z34466" s="154"/>
      <c r="AA34466" s="154"/>
      <c r="AB34466" s="169"/>
      <c r="AC34466" s="154"/>
      <c r="AD34466" s="158"/>
      <c r="AE34466" s="154"/>
      <c r="AF34466" s="154"/>
      <c r="AG34466" s="154"/>
      <c r="AH34466" s="154"/>
    </row>
    <row r="34467" spans="1:34">
      <c r="A34467" s="154"/>
      <c r="B34467" s="154"/>
      <c r="C34467" s="154"/>
      <c r="D34467" s="154"/>
      <c r="E34467" s="154"/>
      <c r="F34467" s="154"/>
      <c r="G34467" s="155"/>
      <c r="H34467" s="155"/>
      <c r="I34467" s="154"/>
      <c r="J34467" s="156"/>
      <c r="K34467" s="154"/>
      <c r="L34467" s="168"/>
      <c r="M34467" s="154"/>
      <c r="N34467" s="157"/>
      <c r="O34467" s="157"/>
      <c r="P34467" s="152"/>
      <c r="Q34467" s="154"/>
      <c r="R34467" s="154"/>
      <c r="S34467" s="154"/>
      <c r="T34467" s="154"/>
      <c r="U34467" s="154"/>
      <c r="V34467" s="154"/>
      <c r="W34467" s="154"/>
      <c r="X34467" s="154"/>
      <c r="Y34467" s="154"/>
      <c r="Z34467" s="154"/>
      <c r="AA34467" s="154"/>
      <c r="AB34467" s="169"/>
      <c r="AC34467" s="154"/>
      <c r="AD34467" s="158"/>
      <c r="AE34467" s="154"/>
      <c r="AF34467" s="154"/>
      <c r="AG34467" s="154"/>
      <c r="AH34467" s="154"/>
    </row>
    <row r="34468" spans="1:34">
      <c r="A34468" s="154"/>
      <c r="B34468" s="154"/>
      <c r="C34468" s="154"/>
      <c r="D34468" s="154"/>
      <c r="E34468" s="154"/>
      <c r="F34468" s="154"/>
      <c r="G34468" s="155"/>
      <c r="H34468" s="155"/>
      <c r="I34468" s="154"/>
      <c r="J34468" s="156"/>
      <c r="K34468" s="154"/>
      <c r="L34468" s="168"/>
      <c r="M34468" s="154"/>
      <c r="N34468" s="157"/>
      <c r="O34468" s="157"/>
      <c r="P34468" s="152"/>
      <c r="Q34468" s="154"/>
      <c r="R34468" s="154"/>
      <c r="S34468" s="154"/>
      <c r="T34468" s="154"/>
      <c r="U34468" s="154"/>
      <c r="V34468" s="154"/>
      <c r="W34468" s="154"/>
      <c r="X34468" s="154"/>
      <c r="Y34468" s="154"/>
      <c r="Z34468" s="154"/>
      <c r="AA34468" s="154"/>
      <c r="AB34468" s="169"/>
      <c r="AC34468" s="154"/>
      <c r="AD34468" s="158"/>
      <c r="AE34468" s="154"/>
      <c r="AF34468" s="154"/>
      <c r="AG34468" s="154"/>
      <c r="AH34468" s="154"/>
    </row>
    <row r="34469" spans="1:34">
      <c r="A34469" s="154"/>
      <c r="B34469" s="154"/>
      <c r="C34469" s="154"/>
      <c r="D34469" s="154"/>
      <c r="E34469" s="154"/>
      <c r="F34469" s="154"/>
      <c r="G34469" s="155"/>
      <c r="H34469" s="155"/>
      <c r="I34469" s="154"/>
      <c r="J34469" s="156"/>
      <c r="K34469" s="154"/>
      <c r="L34469" s="168"/>
      <c r="M34469" s="154"/>
      <c r="N34469" s="157"/>
      <c r="O34469" s="157"/>
      <c r="P34469" s="152"/>
      <c r="Q34469" s="154"/>
      <c r="R34469" s="154"/>
      <c r="S34469" s="154"/>
      <c r="T34469" s="154"/>
      <c r="U34469" s="154"/>
      <c r="V34469" s="154"/>
      <c r="W34469" s="154"/>
      <c r="X34469" s="154"/>
      <c r="Y34469" s="154"/>
      <c r="Z34469" s="154"/>
      <c r="AA34469" s="154"/>
      <c r="AB34469" s="169"/>
      <c r="AC34469" s="154"/>
      <c r="AD34469" s="158"/>
      <c r="AE34469" s="154"/>
      <c r="AF34469" s="154"/>
      <c r="AG34469" s="154"/>
      <c r="AH34469" s="154"/>
    </row>
    <row r="34470" spans="1:34">
      <c r="A34470" s="154"/>
      <c r="B34470" s="154"/>
      <c r="C34470" s="154"/>
      <c r="D34470" s="154"/>
      <c r="E34470" s="154"/>
      <c r="F34470" s="154"/>
      <c r="G34470" s="155"/>
      <c r="H34470" s="155"/>
      <c r="I34470" s="154"/>
      <c r="J34470" s="156"/>
      <c r="K34470" s="154"/>
      <c r="L34470" s="168"/>
      <c r="M34470" s="154"/>
      <c r="N34470" s="157"/>
      <c r="O34470" s="157"/>
      <c r="P34470" s="152"/>
      <c r="Q34470" s="154"/>
      <c r="R34470" s="154"/>
      <c r="S34470" s="154"/>
      <c r="T34470" s="154"/>
      <c r="U34470" s="154"/>
      <c r="V34470" s="154"/>
      <c r="W34470" s="154"/>
      <c r="X34470" s="154"/>
      <c r="Y34470" s="154"/>
      <c r="Z34470" s="154"/>
      <c r="AA34470" s="154"/>
      <c r="AB34470" s="169"/>
      <c r="AC34470" s="154"/>
      <c r="AD34470" s="158"/>
      <c r="AE34470" s="154"/>
      <c r="AF34470" s="154"/>
      <c r="AG34470" s="154"/>
      <c r="AH34470" s="154"/>
    </row>
    <row r="34471" spans="1:34">
      <c r="A34471" s="154"/>
      <c r="B34471" s="154"/>
      <c r="C34471" s="154"/>
      <c r="D34471" s="154"/>
      <c r="E34471" s="154"/>
      <c r="F34471" s="154"/>
      <c r="G34471" s="155"/>
      <c r="H34471" s="155"/>
      <c r="I34471" s="154"/>
      <c r="J34471" s="156"/>
      <c r="K34471" s="154"/>
      <c r="L34471" s="168"/>
      <c r="M34471" s="154"/>
      <c r="N34471" s="157"/>
      <c r="O34471" s="157"/>
      <c r="P34471" s="152"/>
      <c r="Q34471" s="154"/>
      <c r="R34471" s="154"/>
      <c r="S34471" s="154"/>
      <c r="T34471" s="154"/>
      <c r="U34471" s="154"/>
      <c r="V34471" s="154"/>
      <c r="W34471" s="154"/>
      <c r="X34471" s="154"/>
      <c r="Y34471" s="154"/>
      <c r="Z34471" s="154"/>
      <c r="AA34471" s="154"/>
      <c r="AB34471" s="169"/>
      <c r="AC34471" s="154"/>
      <c r="AD34471" s="158"/>
      <c r="AE34471" s="154"/>
      <c r="AF34471" s="154"/>
      <c r="AG34471" s="154"/>
      <c r="AH34471" s="154"/>
    </row>
    <row r="34472" spans="1:34">
      <c r="A34472" s="154"/>
      <c r="B34472" s="154"/>
      <c r="C34472" s="154"/>
      <c r="D34472" s="154"/>
      <c r="E34472" s="154"/>
      <c r="F34472" s="154"/>
      <c r="G34472" s="155"/>
      <c r="H34472" s="155"/>
      <c r="I34472" s="154"/>
      <c r="J34472" s="156"/>
      <c r="K34472" s="154"/>
      <c r="L34472" s="168"/>
      <c r="M34472" s="154"/>
      <c r="N34472" s="157"/>
      <c r="O34472" s="157"/>
      <c r="P34472" s="152"/>
      <c r="Q34472" s="154"/>
      <c r="R34472" s="154"/>
      <c r="S34472" s="154"/>
      <c r="T34472" s="154"/>
      <c r="U34472" s="154"/>
      <c r="V34472" s="154"/>
      <c r="W34472" s="154"/>
      <c r="X34472" s="154"/>
      <c r="Y34472" s="154"/>
      <c r="Z34472" s="154"/>
      <c r="AA34472" s="154"/>
      <c r="AB34472" s="169"/>
      <c r="AC34472" s="154"/>
      <c r="AD34472" s="158"/>
      <c r="AE34472" s="154"/>
      <c r="AF34472" s="154"/>
      <c r="AG34472" s="154"/>
      <c r="AH34472" s="154"/>
    </row>
    <row r="34473" spans="1:34">
      <c r="A34473" s="154"/>
      <c r="B34473" s="154"/>
      <c r="C34473" s="154"/>
      <c r="D34473" s="154"/>
      <c r="E34473" s="154"/>
      <c r="F34473" s="154"/>
      <c r="G34473" s="155"/>
      <c r="H34473" s="155"/>
      <c r="I34473" s="154"/>
      <c r="J34473" s="156"/>
      <c r="K34473" s="154"/>
      <c r="L34473" s="168"/>
      <c r="M34473" s="154"/>
      <c r="N34473" s="157"/>
      <c r="O34473" s="157"/>
      <c r="P34473" s="152"/>
      <c r="Q34473" s="154"/>
      <c r="R34473" s="154"/>
      <c r="S34473" s="154"/>
      <c r="T34473" s="154"/>
      <c r="U34473" s="154"/>
      <c r="V34473" s="154"/>
      <c r="W34473" s="154"/>
      <c r="X34473" s="154"/>
      <c r="Y34473" s="154"/>
      <c r="Z34473" s="154"/>
      <c r="AA34473" s="154"/>
      <c r="AB34473" s="169"/>
      <c r="AC34473" s="154"/>
      <c r="AD34473" s="158"/>
      <c r="AE34473" s="154"/>
      <c r="AF34473" s="154"/>
      <c r="AG34473" s="154"/>
      <c r="AH34473" s="154"/>
    </row>
    <row r="34474" spans="1:34">
      <c r="A34474" s="154"/>
      <c r="B34474" s="154"/>
      <c r="C34474" s="154"/>
      <c r="D34474" s="154"/>
      <c r="E34474" s="154"/>
      <c r="F34474" s="154"/>
      <c r="G34474" s="155"/>
      <c r="H34474" s="155"/>
      <c r="I34474" s="154"/>
      <c r="J34474" s="156"/>
      <c r="K34474" s="154"/>
      <c r="L34474" s="168"/>
      <c r="M34474" s="154"/>
      <c r="N34474" s="157"/>
      <c r="O34474" s="157"/>
      <c r="P34474" s="152"/>
      <c r="Q34474" s="154"/>
      <c r="R34474" s="154"/>
      <c r="S34474" s="154"/>
      <c r="T34474" s="154"/>
      <c r="U34474" s="154"/>
      <c r="V34474" s="154"/>
      <c r="W34474" s="154"/>
      <c r="X34474" s="154"/>
      <c r="Y34474" s="154"/>
      <c r="Z34474" s="154"/>
      <c r="AA34474" s="154"/>
      <c r="AB34474" s="169"/>
      <c r="AC34474" s="154"/>
      <c r="AD34474" s="158"/>
      <c r="AE34474" s="154"/>
      <c r="AF34474" s="154"/>
      <c r="AG34474" s="154"/>
      <c r="AH34474" s="154"/>
    </row>
    <row r="34475" spans="1:34">
      <c r="A34475" s="154"/>
      <c r="B34475" s="154"/>
      <c r="C34475" s="154"/>
      <c r="D34475" s="154"/>
      <c r="E34475" s="154"/>
      <c r="F34475" s="154"/>
      <c r="G34475" s="155"/>
      <c r="H34475" s="155"/>
      <c r="I34475" s="154"/>
      <c r="J34475" s="156"/>
      <c r="K34475" s="154"/>
      <c r="L34475" s="168"/>
      <c r="M34475" s="154"/>
      <c r="N34475" s="157"/>
      <c r="O34475" s="157"/>
      <c r="P34475" s="152"/>
      <c r="Q34475" s="154"/>
      <c r="R34475" s="154"/>
      <c r="S34475" s="154"/>
      <c r="T34475" s="154"/>
      <c r="U34475" s="154"/>
      <c r="V34475" s="154"/>
      <c r="W34475" s="154"/>
      <c r="X34475" s="154"/>
      <c r="Y34475" s="154"/>
      <c r="Z34475" s="154"/>
      <c r="AA34475" s="154"/>
      <c r="AB34475" s="169"/>
      <c r="AC34475" s="154"/>
      <c r="AD34475" s="158"/>
      <c r="AE34475" s="154"/>
      <c r="AF34475" s="154"/>
      <c r="AG34475" s="154"/>
      <c r="AH34475" s="154"/>
    </row>
    <row r="34476" spans="1:34">
      <c r="A34476" s="154"/>
      <c r="B34476" s="154"/>
      <c r="C34476" s="154"/>
      <c r="D34476" s="154"/>
      <c r="E34476" s="154"/>
      <c r="F34476" s="154"/>
      <c r="G34476" s="155"/>
      <c r="H34476" s="155"/>
      <c r="I34476" s="154"/>
      <c r="J34476" s="156"/>
      <c r="K34476" s="154"/>
      <c r="L34476" s="168"/>
      <c r="M34476" s="154"/>
      <c r="N34476" s="157"/>
      <c r="O34476" s="157"/>
      <c r="P34476" s="152"/>
      <c r="Q34476" s="154"/>
      <c r="R34476" s="154"/>
      <c r="S34476" s="154"/>
      <c r="T34476" s="154"/>
      <c r="U34476" s="154"/>
      <c r="V34476" s="154"/>
      <c r="W34476" s="154"/>
      <c r="X34476" s="154"/>
      <c r="Y34476" s="154"/>
      <c r="Z34476" s="154"/>
      <c r="AA34476" s="154"/>
      <c r="AB34476" s="169"/>
      <c r="AC34476" s="154"/>
      <c r="AD34476" s="158"/>
      <c r="AE34476" s="154"/>
      <c r="AF34476" s="154"/>
      <c r="AG34476" s="154"/>
      <c r="AH34476" s="154"/>
    </row>
    <row r="34477" spans="1:34">
      <c r="A34477" s="154"/>
      <c r="B34477" s="154"/>
      <c r="C34477" s="154"/>
      <c r="D34477" s="154"/>
      <c r="E34477" s="154"/>
      <c r="F34477" s="154"/>
      <c r="G34477" s="155"/>
      <c r="H34477" s="155"/>
      <c r="I34477" s="154"/>
      <c r="J34477" s="156"/>
      <c r="K34477" s="154"/>
      <c r="L34477" s="168"/>
      <c r="M34477" s="154"/>
      <c r="N34477" s="157"/>
      <c r="O34477" s="157"/>
      <c r="P34477" s="152"/>
      <c r="Q34477" s="154"/>
      <c r="R34477" s="154"/>
      <c r="S34477" s="154"/>
      <c r="T34477" s="154"/>
      <c r="U34477" s="154"/>
      <c r="V34477" s="154"/>
      <c r="W34477" s="154"/>
      <c r="X34477" s="154"/>
      <c r="Y34477" s="154"/>
      <c r="Z34477" s="154"/>
      <c r="AA34477" s="154"/>
      <c r="AB34477" s="169"/>
      <c r="AC34477" s="154"/>
      <c r="AD34477" s="158"/>
      <c r="AE34477" s="154"/>
      <c r="AF34477" s="154"/>
      <c r="AG34477" s="154"/>
      <c r="AH34477" s="154"/>
    </row>
    <row r="34478" spans="1:34">
      <c r="A34478" s="154"/>
      <c r="B34478" s="154"/>
      <c r="C34478" s="154"/>
      <c r="D34478" s="154"/>
      <c r="E34478" s="154"/>
      <c r="F34478" s="154"/>
      <c r="G34478" s="155"/>
      <c r="H34478" s="155"/>
      <c r="I34478" s="154"/>
      <c r="J34478" s="156"/>
      <c r="K34478" s="154"/>
      <c r="L34478" s="168"/>
      <c r="M34478" s="154"/>
      <c r="N34478" s="157"/>
      <c r="O34478" s="157"/>
      <c r="P34478" s="152"/>
      <c r="Q34478" s="154"/>
      <c r="R34478" s="154"/>
      <c r="S34478" s="154"/>
      <c r="T34478" s="154"/>
      <c r="U34478" s="154"/>
      <c r="V34478" s="154"/>
      <c r="W34478" s="154"/>
      <c r="X34478" s="154"/>
      <c r="Y34478" s="154"/>
      <c r="Z34478" s="154"/>
      <c r="AA34478" s="154"/>
      <c r="AB34478" s="169"/>
      <c r="AC34478" s="154"/>
      <c r="AD34478" s="158"/>
      <c r="AE34478" s="154"/>
      <c r="AF34478" s="154"/>
      <c r="AG34478" s="154"/>
      <c r="AH34478" s="154"/>
    </row>
    <row r="34479" spans="1:34">
      <c r="A34479" s="154"/>
      <c r="B34479" s="154"/>
      <c r="C34479" s="154"/>
      <c r="D34479" s="154"/>
      <c r="E34479" s="154"/>
      <c r="F34479" s="154"/>
      <c r="G34479" s="155"/>
      <c r="H34479" s="155"/>
      <c r="I34479" s="154"/>
      <c r="J34479" s="156"/>
      <c r="K34479" s="154"/>
      <c r="L34479" s="168"/>
      <c r="M34479" s="154"/>
      <c r="N34479" s="157"/>
      <c r="O34479" s="157"/>
      <c r="P34479" s="152"/>
      <c r="Q34479" s="154"/>
      <c r="R34479" s="154"/>
      <c r="S34479" s="154"/>
      <c r="T34479" s="154"/>
      <c r="U34479" s="154"/>
      <c r="V34479" s="154"/>
      <c r="W34479" s="154"/>
      <c r="X34479" s="154"/>
      <c r="Y34479" s="154"/>
      <c r="Z34479" s="154"/>
      <c r="AA34479" s="154"/>
      <c r="AB34479" s="169"/>
      <c r="AC34479" s="154"/>
      <c r="AD34479" s="158"/>
      <c r="AE34479" s="154"/>
      <c r="AF34479" s="154"/>
      <c r="AG34479" s="154"/>
      <c r="AH34479" s="154"/>
    </row>
    <row r="34480" spans="1:34">
      <c r="A34480" s="154"/>
      <c r="B34480" s="154"/>
      <c r="C34480" s="154"/>
      <c r="D34480" s="154"/>
      <c r="E34480" s="154"/>
      <c r="F34480" s="154"/>
      <c r="G34480" s="155"/>
      <c r="H34480" s="155"/>
      <c r="I34480" s="154"/>
      <c r="J34480" s="156"/>
      <c r="K34480" s="154"/>
      <c r="L34480" s="168"/>
      <c r="M34480" s="154"/>
      <c r="N34480" s="157"/>
      <c r="O34480" s="157"/>
      <c r="P34480" s="152"/>
      <c r="Q34480" s="154"/>
      <c r="R34480" s="154"/>
      <c r="S34480" s="154"/>
      <c r="T34480" s="154"/>
      <c r="U34480" s="154"/>
      <c r="V34480" s="154"/>
      <c r="W34480" s="154"/>
      <c r="X34480" s="154"/>
      <c r="Y34480" s="154"/>
      <c r="Z34480" s="154"/>
      <c r="AA34480" s="154"/>
      <c r="AB34480" s="169"/>
      <c r="AC34480" s="154"/>
      <c r="AD34480" s="158"/>
      <c r="AE34480" s="154"/>
      <c r="AF34480" s="154"/>
      <c r="AG34480" s="154"/>
      <c r="AH34480" s="154"/>
    </row>
    <row r="34481" spans="1:34">
      <c r="A34481" s="154"/>
      <c r="B34481" s="154"/>
      <c r="C34481" s="154"/>
      <c r="D34481" s="154"/>
      <c r="E34481" s="154"/>
      <c r="F34481" s="154"/>
      <c r="G34481" s="155"/>
      <c r="H34481" s="155"/>
      <c r="I34481" s="154"/>
      <c r="J34481" s="156"/>
      <c r="K34481" s="154"/>
      <c r="L34481" s="168"/>
      <c r="M34481" s="154"/>
      <c r="N34481" s="157"/>
      <c r="O34481" s="157"/>
      <c r="P34481" s="152"/>
      <c r="Q34481" s="154"/>
      <c r="R34481" s="154"/>
      <c r="S34481" s="154"/>
      <c r="T34481" s="154"/>
      <c r="U34481" s="154"/>
      <c r="V34481" s="154"/>
      <c r="W34481" s="154"/>
      <c r="X34481" s="154"/>
      <c r="Y34481" s="154"/>
      <c r="Z34481" s="154"/>
      <c r="AA34481" s="154"/>
      <c r="AB34481" s="169"/>
      <c r="AC34481" s="154"/>
      <c r="AD34481" s="158"/>
      <c r="AE34481" s="154"/>
      <c r="AF34481" s="154"/>
      <c r="AG34481" s="154"/>
      <c r="AH34481" s="154"/>
    </row>
    <row r="34482" spans="1:34">
      <c r="A34482" s="154"/>
      <c r="B34482" s="154"/>
      <c r="C34482" s="154"/>
      <c r="D34482" s="154"/>
      <c r="E34482" s="154"/>
      <c r="F34482" s="154"/>
      <c r="G34482" s="155"/>
      <c r="H34482" s="155"/>
      <c r="I34482" s="154"/>
      <c r="J34482" s="156"/>
      <c r="K34482" s="154"/>
      <c r="L34482" s="168"/>
      <c r="M34482" s="154"/>
      <c r="N34482" s="157"/>
      <c r="O34482" s="157"/>
      <c r="P34482" s="152"/>
      <c r="Q34482" s="154"/>
      <c r="R34482" s="154"/>
      <c r="S34482" s="154"/>
      <c r="T34482" s="154"/>
      <c r="U34482" s="154"/>
      <c r="V34482" s="154"/>
      <c r="W34482" s="154"/>
      <c r="X34482" s="154"/>
      <c r="Y34482" s="154"/>
      <c r="Z34482" s="154"/>
      <c r="AA34482" s="154"/>
      <c r="AB34482" s="169"/>
      <c r="AC34482" s="154"/>
      <c r="AD34482" s="158"/>
      <c r="AE34482" s="154"/>
      <c r="AF34482" s="154"/>
      <c r="AG34482" s="154"/>
      <c r="AH34482" s="154"/>
    </row>
    <row r="34483" spans="1:34">
      <c r="A34483" s="154"/>
      <c r="B34483" s="154"/>
      <c r="C34483" s="154"/>
      <c r="D34483" s="154"/>
      <c r="E34483" s="154"/>
      <c r="F34483" s="154"/>
      <c r="G34483" s="155"/>
      <c r="H34483" s="155"/>
      <c r="I34483" s="154"/>
      <c r="J34483" s="156"/>
      <c r="K34483" s="154"/>
      <c r="L34483" s="168"/>
      <c r="M34483" s="154"/>
      <c r="N34483" s="157"/>
      <c r="O34483" s="157"/>
      <c r="P34483" s="152"/>
      <c r="Q34483" s="154"/>
      <c r="R34483" s="154"/>
      <c r="S34483" s="154"/>
      <c r="T34483" s="154"/>
      <c r="U34483" s="154"/>
      <c r="V34483" s="154"/>
      <c r="W34483" s="154"/>
      <c r="X34483" s="154"/>
      <c r="Y34483" s="154"/>
      <c r="Z34483" s="154"/>
      <c r="AA34483" s="154"/>
      <c r="AB34483" s="169"/>
      <c r="AC34483" s="154"/>
      <c r="AD34483" s="158"/>
      <c r="AE34483" s="154"/>
      <c r="AF34483" s="154"/>
      <c r="AG34483" s="154"/>
      <c r="AH34483" s="154"/>
    </row>
    <row r="34484" spans="1:34">
      <c r="A34484" s="154"/>
      <c r="B34484" s="154"/>
      <c r="C34484" s="154"/>
      <c r="D34484" s="154"/>
      <c r="E34484" s="154"/>
      <c r="F34484" s="154"/>
      <c r="G34484" s="155"/>
      <c r="H34484" s="155"/>
      <c r="I34484" s="154"/>
      <c r="J34484" s="156"/>
      <c r="K34484" s="154"/>
      <c r="L34484" s="168"/>
      <c r="M34484" s="154"/>
      <c r="N34484" s="157"/>
      <c r="O34484" s="157"/>
      <c r="P34484" s="152"/>
      <c r="Q34484" s="154"/>
      <c r="R34484" s="154"/>
      <c r="S34484" s="154"/>
      <c r="T34484" s="154"/>
      <c r="U34484" s="154"/>
      <c r="V34484" s="154"/>
      <c r="W34484" s="154"/>
      <c r="X34484" s="154"/>
      <c r="Y34484" s="154"/>
      <c r="Z34484" s="154"/>
      <c r="AA34484" s="154"/>
      <c r="AB34484" s="169"/>
      <c r="AC34484" s="154"/>
      <c r="AD34484" s="158"/>
      <c r="AE34484" s="154"/>
      <c r="AF34484" s="154"/>
      <c r="AG34484" s="154"/>
      <c r="AH34484" s="154"/>
    </row>
    <row r="34485" spans="1:34">
      <c r="A34485" s="154"/>
      <c r="B34485" s="154"/>
      <c r="C34485" s="154"/>
      <c r="D34485" s="154"/>
      <c r="E34485" s="154"/>
      <c r="F34485" s="154"/>
      <c r="G34485" s="155"/>
      <c r="H34485" s="155"/>
      <c r="I34485" s="154"/>
      <c r="J34485" s="156"/>
      <c r="K34485" s="154"/>
      <c r="L34485" s="168"/>
      <c r="M34485" s="154"/>
      <c r="N34485" s="157"/>
      <c r="O34485" s="157"/>
      <c r="P34485" s="152"/>
      <c r="Q34485" s="154"/>
      <c r="R34485" s="154"/>
      <c r="S34485" s="154"/>
      <c r="T34485" s="154"/>
      <c r="U34485" s="154"/>
      <c r="V34485" s="154"/>
      <c r="W34485" s="154"/>
      <c r="X34485" s="154"/>
      <c r="Y34485" s="154"/>
      <c r="Z34485" s="154"/>
      <c r="AA34485" s="154"/>
      <c r="AB34485" s="169"/>
      <c r="AC34485" s="154"/>
      <c r="AD34485" s="158"/>
      <c r="AE34485" s="154"/>
      <c r="AF34485" s="154"/>
      <c r="AG34485" s="154"/>
      <c r="AH34485" s="154"/>
    </row>
    <row r="34486" spans="1:34">
      <c r="A34486" s="154"/>
      <c r="B34486" s="154"/>
      <c r="C34486" s="154"/>
      <c r="D34486" s="154"/>
      <c r="E34486" s="154"/>
      <c r="F34486" s="154"/>
      <c r="G34486" s="155"/>
      <c r="H34486" s="155"/>
      <c r="I34486" s="154"/>
      <c r="J34486" s="156"/>
      <c r="K34486" s="154"/>
      <c r="L34486" s="168"/>
      <c r="M34486" s="154"/>
      <c r="N34486" s="157"/>
      <c r="O34486" s="157"/>
      <c r="P34486" s="152"/>
      <c r="Q34486" s="154"/>
      <c r="R34486" s="154"/>
      <c r="S34486" s="154"/>
      <c r="T34486" s="154"/>
      <c r="U34486" s="154"/>
      <c r="V34486" s="154"/>
      <c r="W34486" s="154"/>
      <c r="X34486" s="154"/>
      <c r="Y34486" s="154"/>
      <c r="Z34486" s="154"/>
      <c r="AA34486" s="154"/>
      <c r="AB34486" s="169"/>
      <c r="AC34486" s="154"/>
      <c r="AD34486" s="158"/>
      <c r="AE34486" s="154"/>
      <c r="AF34486" s="154"/>
      <c r="AG34486" s="154"/>
      <c r="AH34486" s="154"/>
    </row>
    <row r="34487" spans="1:34">
      <c r="A34487" s="154"/>
      <c r="B34487" s="154"/>
      <c r="C34487" s="154"/>
      <c r="D34487" s="154"/>
      <c r="E34487" s="154"/>
      <c r="F34487" s="154"/>
      <c r="G34487" s="155"/>
      <c r="H34487" s="155"/>
      <c r="I34487" s="154"/>
      <c r="J34487" s="156"/>
      <c r="K34487" s="154"/>
      <c r="L34487" s="168"/>
      <c r="M34487" s="154"/>
      <c r="N34487" s="157"/>
      <c r="O34487" s="157"/>
      <c r="P34487" s="152"/>
      <c r="Q34487" s="154"/>
      <c r="R34487" s="154"/>
      <c r="S34487" s="154"/>
      <c r="T34487" s="154"/>
      <c r="U34487" s="154"/>
      <c r="V34487" s="154"/>
      <c r="W34487" s="154"/>
      <c r="X34487" s="154"/>
      <c r="Y34487" s="154"/>
      <c r="Z34487" s="154"/>
      <c r="AA34487" s="154"/>
      <c r="AB34487" s="169"/>
      <c r="AC34487" s="154"/>
      <c r="AD34487" s="158"/>
      <c r="AE34487" s="154"/>
      <c r="AF34487" s="154"/>
      <c r="AG34487" s="154"/>
      <c r="AH34487" s="154"/>
    </row>
    <row r="34488" spans="1:34">
      <c r="A34488" s="154"/>
      <c r="B34488" s="154"/>
      <c r="C34488" s="154"/>
      <c r="D34488" s="154"/>
      <c r="E34488" s="154"/>
      <c r="F34488" s="154"/>
      <c r="G34488" s="155"/>
      <c r="H34488" s="155"/>
      <c r="I34488" s="154"/>
      <c r="J34488" s="156"/>
      <c r="K34488" s="154"/>
      <c r="L34488" s="168"/>
      <c r="M34488" s="154"/>
      <c r="N34488" s="157"/>
      <c r="O34488" s="157"/>
      <c r="P34488" s="152"/>
      <c r="Q34488" s="154"/>
      <c r="R34488" s="154"/>
      <c r="S34488" s="154"/>
      <c r="T34488" s="154"/>
      <c r="U34488" s="154"/>
      <c r="V34488" s="154"/>
      <c r="W34488" s="154"/>
      <c r="X34488" s="154"/>
      <c r="Y34488" s="154"/>
      <c r="Z34488" s="154"/>
      <c r="AA34488" s="154"/>
      <c r="AB34488" s="169"/>
      <c r="AC34488" s="154"/>
      <c r="AD34488" s="158"/>
      <c r="AE34488" s="154"/>
      <c r="AF34488" s="154"/>
      <c r="AG34488" s="154"/>
      <c r="AH34488" s="154"/>
    </row>
    <row r="34489" spans="1:34">
      <c r="A34489" s="154"/>
      <c r="B34489" s="154"/>
      <c r="C34489" s="154"/>
      <c r="D34489" s="154"/>
      <c r="E34489" s="154"/>
      <c r="F34489" s="154"/>
      <c r="G34489" s="155"/>
      <c r="H34489" s="155"/>
      <c r="I34489" s="154"/>
      <c r="J34489" s="156"/>
      <c r="K34489" s="154"/>
      <c r="L34489" s="168"/>
      <c r="M34489" s="154"/>
      <c r="N34489" s="157"/>
      <c r="O34489" s="157"/>
      <c r="P34489" s="152"/>
      <c r="Q34489" s="154"/>
      <c r="R34489" s="154"/>
      <c r="S34489" s="154"/>
      <c r="T34489" s="154"/>
      <c r="U34489" s="154"/>
      <c r="V34489" s="154"/>
      <c r="W34489" s="154"/>
      <c r="X34489" s="154"/>
      <c r="Y34489" s="154"/>
      <c r="Z34489" s="154"/>
      <c r="AA34489" s="154"/>
      <c r="AB34489" s="169"/>
      <c r="AC34489" s="154"/>
      <c r="AD34489" s="158"/>
      <c r="AE34489" s="154"/>
      <c r="AF34489" s="154"/>
      <c r="AG34489" s="154"/>
      <c r="AH34489" s="154"/>
    </row>
    <row r="34490" spans="1:34">
      <c r="A34490" s="154"/>
      <c r="B34490" s="154"/>
      <c r="C34490" s="154"/>
      <c r="D34490" s="154"/>
      <c r="E34490" s="154"/>
      <c r="F34490" s="154"/>
      <c r="G34490" s="155"/>
      <c r="H34490" s="155"/>
      <c r="I34490" s="154"/>
      <c r="J34490" s="156"/>
      <c r="K34490" s="154"/>
      <c r="L34490" s="168"/>
      <c r="M34490" s="154"/>
      <c r="N34490" s="157"/>
      <c r="O34490" s="157"/>
      <c r="P34490" s="152"/>
      <c r="Q34490" s="154"/>
      <c r="R34490" s="154"/>
      <c r="S34490" s="154"/>
      <c r="T34490" s="154"/>
      <c r="U34490" s="154"/>
      <c r="V34490" s="154"/>
      <c r="W34490" s="154"/>
      <c r="X34490" s="154"/>
      <c r="Y34490" s="154"/>
      <c r="Z34490" s="154"/>
      <c r="AA34490" s="154"/>
      <c r="AB34490" s="169"/>
      <c r="AC34490" s="154"/>
      <c r="AD34490" s="158"/>
      <c r="AE34490" s="154"/>
      <c r="AF34490" s="154"/>
      <c r="AG34490" s="154"/>
      <c r="AH34490" s="154"/>
    </row>
    <row r="34491" spans="1:34">
      <c r="A34491" s="154"/>
      <c r="B34491" s="154"/>
      <c r="C34491" s="154"/>
      <c r="D34491" s="154"/>
      <c r="E34491" s="154"/>
      <c r="F34491" s="154"/>
      <c r="G34491" s="155"/>
      <c r="H34491" s="155"/>
      <c r="I34491" s="154"/>
      <c r="J34491" s="156"/>
      <c r="K34491" s="154"/>
      <c r="L34491" s="168"/>
      <c r="M34491" s="154"/>
      <c r="N34491" s="157"/>
      <c r="O34491" s="157"/>
      <c r="P34491" s="152"/>
      <c r="Q34491" s="154"/>
      <c r="R34491" s="154"/>
      <c r="S34491" s="154"/>
      <c r="T34491" s="154"/>
      <c r="U34491" s="154"/>
      <c r="V34491" s="154"/>
      <c r="W34491" s="154"/>
      <c r="X34491" s="154"/>
      <c r="Y34491" s="154"/>
      <c r="Z34491" s="154"/>
      <c r="AA34491" s="154"/>
      <c r="AB34491" s="169"/>
      <c r="AC34491" s="154"/>
      <c r="AD34491" s="158"/>
      <c r="AE34491" s="154"/>
      <c r="AF34491" s="154"/>
      <c r="AG34491" s="154"/>
      <c r="AH34491" s="154"/>
    </row>
    <row r="34492" spans="1:34">
      <c r="A34492" s="154"/>
      <c r="B34492" s="154"/>
      <c r="C34492" s="154"/>
      <c r="D34492" s="154"/>
      <c r="E34492" s="154"/>
      <c r="F34492" s="154"/>
      <c r="G34492" s="155"/>
      <c r="H34492" s="155"/>
      <c r="I34492" s="154"/>
      <c r="J34492" s="156"/>
      <c r="K34492" s="154"/>
      <c r="L34492" s="168"/>
      <c r="M34492" s="154"/>
      <c r="N34492" s="157"/>
      <c r="O34492" s="157"/>
      <c r="P34492" s="152"/>
      <c r="Q34492" s="154"/>
      <c r="R34492" s="154"/>
      <c r="S34492" s="154"/>
      <c r="T34492" s="154"/>
      <c r="U34492" s="154"/>
      <c r="V34492" s="154"/>
      <c r="W34492" s="154"/>
      <c r="X34492" s="154"/>
      <c r="Y34492" s="154"/>
      <c r="Z34492" s="154"/>
      <c r="AA34492" s="154"/>
      <c r="AB34492" s="169"/>
      <c r="AC34492" s="154"/>
      <c r="AD34492" s="158"/>
      <c r="AE34492" s="154"/>
      <c r="AF34492" s="154"/>
      <c r="AG34492" s="154"/>
      <c r="AH34492" s="154"/>
    </row>
    <row r="34493" spans="1:34">
      <c r="A34493" s="154"/>
      <c r="B34493" s="154"/>
      <c r="C34493" s="154"/>
      <c r="D34493" s="154"/>
      <c r="E34493" s="154"/>
      <c r="F34493" s="154"/>
      <c r="G34493" s="155"/>
      <c r="H34493" s="155"/>
      <c r="I34493" s="154"/>
      <c r="J34493" s="156"/>
      <c r="K34493" s="154"/>
      <c r="L34493" s="168"/>
      <c r="M34493" s="154"/>
      <c r="N34493" s="157"/>
      <c r="O34493" s="157"/>
      <c r="P34493" s="152"/>
      <c r="Q34493" s="154"/>
      <c r="R34493" s="154"/>
      <c r="S34493" s="154"/>
      <c r="T34493" s="154"/>
      <c r="U34493" s="154"/>
      <c r="V34493" s="154"/>
      <c r="W34493" s="154"/>
      <c r="X34493" s="154"/>
      <c r="Y34493" s="154"/>
      <c r="Z34493" s="154"/>
      <c r="AA34493" s="154"/>
      <c r="AB34493" s="169"/>
      <c r="AC34493" s="154"/>
      <c r="AD34493" s="158"/>
      <c r="AE34493" s="154"/>
      <c r="AF34493" s="154"/>
      <c r="AG34493" s="154"/>
      <c r="AH34493" s="154"/>
    </row>
    <row r="34494" spans="1:34">
      <c r="A34494" s="154"/>
      <c r="B34494" s="154"/>
      <c r="C34494" s="154"/>
      <c r="D34494" s="154"/>
      <c r="E34494" s="154"/>
      <c r="F34494" s="154"/>
      <c r="G34494" s="155"/>
      <c r="H34494" s="155"/>
      <c r="I34494" s="154"/>
      <c r="J34494" s="156"/>
      <c r="K34494" s="154"/>
      <c r="L34494" s="168"/>
      <c r="M34494" s="154"/>
      <c r="N34494" s="157"/>
      <c r="O34494" s="157"/>
      <c r="P34494" s="152"/>
      <c r="Q34494" s="154"/>
      <c r="R34494" s="154"/>
      <c r="S34494" s="154"/>
      <c r="T34494" s="154"/>
      <c r="U34494" s="154"/>
      <c r="V34494" s="154"/>
      <c r="W34494" s="154"/>
      <c r="X34494" s="154"/>
      <c r="Y34494" s="154"/>
      <c r="Z34494" s="154"/>
      <c r="AA34494" s="154"/>
      <c r="AB34494" s="169"/>
      <c r="AC34494" s="154"/>
      <c r="AD34494" s="158"/>
      <c r="AE34494" s="154"/>
      <c r="AF34494" s="154"/>
      <c r="AG34494" s="154"/>
      <c r="AH34494" s="154"/>
    </row>
    <row r="34495" spans="1:34">
      <c r="A34495" s="154"/>
      <c r="B34495" s="154"/>
      <c r="C34495" s="154"/>
      <c r="D34495" s="154"/>
      <c r="E34495" s="154"/>
      <c r="F34495" s="154"/>
      <c r="G34495" s="155"/>
      <c r="H34495" s="155"/>
      <c r="I34495" s="154"/>
      <c r="J34495" s="156"/>
      <c r="K34495" s="154"/>
      <c r="L34495" s="168"/>
      <c r="M34495" s="154"/>
      <c r="N34495" s="157"/>
      <c r="O34495" s="157"/>
      <c r="P34495" s="152"/>
      <c r="Q34495" s="154"/>
      <c r="R34495" s="154"/>
      <c r="S34495" s="154"/>
      <c r="T34495" s="154"/>
      <c r="U34495" s="154"/>
      <c r="V34495" s="154"/>
      <c r="W34495" s="154"/>
      <c r="X34495" s="154"/>
      <c r="Y34495" s="154"/>
      <c r="Z34495" s="154"/>
      <c r="AA34495" s="154"/>
      <c r="AB34495" s="169"/>
      <c r="AC34495" s="154"/>
      <c r="AD34495" s="158"/>
      <c r="AE34495" s="154"/>
      <c r="AF34495" s="154"/>
      <c r="AG34495" s="154"/>
      <c r="AH34495" s="154"/>
    </row>
    <row r="34496" spans="1:34">
      <c r="A34496" s="154"/>
      <c r="B34496" s="154"/>
      <c r="C34496" s="154"/>
      <c r="D34496" s="154"/>
      <c r="E34496" s="154"/>
      <c r="F34496" s="154"/>
      <c r="G34496" s="155"/>
      <c r="H34496" s="155"/>
      <c r="I34496" s="154"/>
      <c r="J34496" s="156"/>
      <c r="K34496" s="154"/>
      <c r="L34496" s="168"/>
      <c r="M34496" s="154"/>
      <c r="N34496" s="157"/>
      <c r="O34496" s="157"/>
      <c r="P34496" s="152"/>
      <c r="Q34496" s="154"/>
      <c r="R34496" s="154"/>
      <c r="S34496" s="154"/>
      <c r="T34496" s="154"/>
      <c r="U34496" s="154"/>
      <c r="V34496" s="154"/>
      <c r="W34496" s="154"/>
      <c r="X34496" s="154"/>
      <c r="Y34496" s="154"/>
      <c r="Z34496" s="154"/>
      <c r="AA34496" s="154"/>
      <c r="AB34496" s="169"/>
      <c r="AC34496" s="154"/>
      <c r="AD34496" s="158"/>
      <c r="AE34496" s="154"/>
      <c r="AF34496" s="154"/>
      <c r="AG34496" s="154"/>
      <c r="AH34496" s="154"/>
    </row>
    <row r="34497" spans="1:34">
      <c r="A34497" s="154"/>
      <c r="B34497" s="154"/>
      <c r="C34497" s="154"/>
      <c r="D34497" s="154"/>
      <c r="E34497" s="154"/>
      <c r="F34497" s="154"/>
      <c r="G34497" s="155"/>
      <c r="H34497" s="155"/>
      <c r="I34497" s="154"/>
      <c r="J34497" s="156"/>
      <c r="K34497" s="154"/>
      <c r="L34497" s="168"/>
      <c r="M34497" s="154"/>
      <c r="N34497" s="157"/>
      <c r="O34497" s="157"/>
      <c r="P34497" s="152"/>
      <c r="Q34497" s="154"/>
      <c r="R34497" s="154"/>
      <c r="S34497" s="154"/>
      <c r="T34497" s="154"/>
      <c r="U34497" s="154"/>
      <c r="V34497" s="154"/>
      <c r="W34497" s="154"/>
      <c r="X34497" s="154"/>
      <c r="Y34497" s="154"/>
      <c r="Z34497" s="154"/>
      <c r="AA34497" s="154"/>
      <c r="AB34497" s="169"/>
      <c r="AC34497" s="154"/>
      <c r="AD34497" s="158"/>
      <c r="AE34497" s="154"/>
      <c r="AF34497" s="154"/>
      <c r="AG34497" s="154"/>
      <c r="AH34497" s="154"/>
    </row>
    <row r="34498" spans="1:34">
      <c r="A34498" s="154"/>
      <c r="B34498" s="154"/>
      <c r="C34498" s="154"/>
      <c r="D34498" s="154"/>
      <c r="E34498" s="154"/>
      <c r="F34498" s="154"/>
      <c r="G34498" s="155"/>
      <c r="H34498" s="155"/>
      <c r="I34498" s="154"/>
      <c r="J34498" s="156"/>
      <c r="K34498" s="154"/>
      <c r="L34498" s="168"/>
      <c r="M34498" s="154"/>
      <c r="N34498" s="157"/>
      <c r="O34498" s="157"/>
      <c r="P34498" s="152"/>
      <c r="Q34498" s="154"/>
      <c r="R34498" s="154"/>
      <c r="S34498" s="154"/>
      <c r="T34498" s="154"/>
      <c r="U34498" s="154"/>
      <c r="V34498" s="154"/>
      <c r="W34498" s="154"/>
      <c r="X34498" s="154"/>
      <c r="Y34498" s="154"/>
      <c r="Z34498" s="154"/>
      <c r="AA34498" s="154"/>
      <c r="AB34498" s="169"/>
      <c r="AC34498" s="154"/>
      <c r="AD34498" s="158"/>
      <c r="AE34498" s="154"/>
      <c r="AF34498" s="154"/>
      <c r="AG34498" s="154"/>
      <c r="AH34498" s="154"/>
    </row>
    <row r="34499" spans="1:34">
      <c r="A34499" s="154"/>
      <c r="B34499" s="154"/>
      <c r="C34499" s="154"/>
      <c r="D34499" s="154"/>
      <c r="E34499" s="154"/>
      <c r="F34499" s="154"/>
      <c r="G34499" s="155"/>
      <c r="H34499" s="155"/>
      <c r="I34499" s="154"/>
      <c r="J34499" s="156"/>
      <c r="K34499" s="154"/>
      <c r="L34499" s="168"/>
      <c r="M34499" s="154"/>
      <c r="N34499" s="157"/>
      <c r="O34499" s="157"/>
      <c r="P34499" s="152"/>
      <c r="Q34499" s="154"/>
      <c r="R34499" s="154"/>
      <c r="S34499" s="154"/>
      <c r="T34499" s="154"/>
      <c r="U34499" s="154"/>
      <c r="V34499" s="154"/>
      <c r="W34499" s="154"/>
      <c r="X34499" s="154"/>
      <c r="Y34499" s="154"/>
      <c r="Z34499" s="154"/>
      <c r="AA34499" s="154"/>
      <c r="AB34499" s="169"/>
      <c r="AC34499" s="154"/>
      <c r="AD34499" s="158"/>
      <c r="AE34499" s="154"/>
      <c r="AF34499" s="154"/>
      <c r="AG34499" s="154"/>
      <c r="AH34499" s="154"/>
    </row>
    <row r="34500" spans="1:34">
      <c r="A34500" s="154"/>
      <c r="B34500" s="154"/>
      <c r="C34500" s="154"/>
      <c r="D34500" s="154"/>
      <c r="E34500" s="154"/>
      <c r="F34500" s="154"/>
      <c r="G34500" s="155"/>
      <c r="H34500" s="155"/>
      <c r="I34500" s="154"/>
      <c r="J34500" s="156"/>
      <c r="K34500" s="154"/>
      <c r="L34500" s="168"/>
      <c r="M34500" s="154"/>
      <c r="N34500" s="157"/>
      <c r="O34500" s="157"/>
      <c r="P34500" s="152"/>
      <c r="Q34500" s="154"/>
      <c r="R34500" s="154"/>
      <c r="S34500" s="154"/>
      <c r="T34500" s="154"/>
      <c r="U34500" s="154"/>
      <c r="V34500" s="154"/>
      <c r="W34500" s="154"/>
      <c r="X34500" s="154"/>
      <c r="Y34500" s="154"/>
      <c r="Z34500" s="154"/>
      <c r="AA34500" s="154"/>
      <c r="AB34500" s="169"/>
      <c r="AC34500" s="154"/>
      <c r="AD34500" s="158"/>
      <c r="AE34500" s="154"/>
      <c r="AF34500" s="154"/>
      <c r="AG34500" s="154"/>
      <c r="AH34500" s="154"/>
    </row>
    <row r="34501" spans="1:34">
      <c r="A34501" s="154"/>
      <c r="B34501" s="154"/>
      <c r="C34501" s="154"/>
      <c r="D34501" s="154"/>
      <c r="E34501" s="154"/>
      <c r="F34501" s="154"/>
      <c r="G34501" s="155"/>
      <c r="H34501" s="155"/>
      <c r="I34501" s="154"/>
      <c r="J34501" s="156"/>
      <c r="K34501" s="154"/>
      <c r="L34501" s="168"/>
      <c r="M34501" s="154"/>
      <c r="N34501" s="157"/>
      <c r="O34501" s="157"/>
      <c r="P34501" s="152"/>
      <c r="Q34501" s="154"/>
      <c r="R34501" s="154"/>
      <c r="S34501" s="154"/>
      <c r="T34501" s="154"/>
      <c r="U34501" s="154"/>
      <c r="V34501" s="154"/>
      <c r="W34501" s="154"/>
      <c r="X34501" s="154"/>
      <c r="Y34501" s="154"/>
      <c r="Z34501" s="154"/>
      <c r="AA34501" s="154"/>
      <c r="AB34501" s="169"/>
      <c r="AC34501" s="154"/>
      <c r="AD34501" s="158"/>
      <c r="AE34501" s="154"/>
      <c r="AF34501" s="154"/>
      <c r="AG34501" s="154"/>
      <c r="AH34501" s="154"/>
    </row>
    <row r="34502" spans="1:34">
      <c r="A34502" s="154"/>
      <c r="B34502" s="154"/>
      <c r="C34502" s="154"/>
      <c r="D34502" s="154"/>
      <c r="E34502" s="154"/>
      <c r="F34502" s="154"/>
      <c r="G34502" s="155"/>
      <c r="H34502" s="155"/>
      <c r="I34502" s="154"/>
      <c r="J34502" s="156"/>
      <c r="K34502" s="154"/>
      <c r="L34502" s="168"/>
      <c r="M34502" s="154"/>
      <c r="N34502" s="157"/>
      <c r="O34502" s="157"/>
      <c r="P34502" s="152"/>
      <c r="Q34502" s="154"/>
      <c r="R34502" s="154"/>
      <c r="S34502" s="154"/>
      <c r="T34502" s="154"/>
      <c r="U34502" s="154"/>
      <c r="V34502" s="154"/>
      <c r="W34502" s="154"/>
      <c r="X34502" s="154"/>
      <c r="Y34502" s="154"/>
      <c r="Z34502" s="154"/>
      <c r="AA34502" s="154"/>
      <c r="AB34502" s="169"/>
      <c r="AC34502" s="154"/>
      <c r="AD34502" s="158"/>
      <c r="AE34502" s="154"/>
      <c r="AF34502" s="154"/>
      <c r="AG34502" s="154"/>
      <c r="AH34502" s="154"/>
    </row>
    <row r="34503" spans="1:34">
      <c r="A34503" s="154"/>
      <c r="B34503" s="154"/>
      <c r="C34503" s="154"/>
      <c r="D34503" s="154"/>
      <c r="E34503" s="154"/>
      <c r="F34503" s="154"/>
      <c r="G34503" s="155"/>
      <c r="H34503" s="155"/>
      <c r="I34503" s="154"/>
      <c r="J34503" s="156"/>
      <c r="K34503" s="154"/>
      <c r="L34503" s="168"/>
      <c r="M34503" s="154"/>
      <c r="N34503" s="157"/>
      <c r="O34503" s="157"/>
      <c r="P34503" s="152"/>
      <c r="Q34503" s="154"/>
      <c r="R34503" s="154"/>
      <c r="S34503" s="154"/>
      <c r="T34503" s="154"/>
      <c r="U34503" s="154"/>
      <c r="V34503" s="154"/>
      <c r="W34503" s="154"/>
      <c r="X34503" s="154"/>
      <c r="Y34503" s="154"/>
      <c r="Z34503" s="154"/>
      <c r="AA34503" s="154"/>
      <c r="AB34503" s="169"/>
      <c r="AC34503" s="154"/>
      <c r="AD34503" s="158"/>
      <c r="AE34503" s="154"/>
      <c r="AF34503" s="154"/>
      <c r="AG34503" s="154"/>
      <c r="AH34503" s="154"/>
    </row>
    <row r="34504" spans="1:34">
      <c r="A34504" s="154"/>
      <c r="B34504" s="154"/>
      <c r="C34504" s="154"/>
      <c r="D34504" s="154"/>
      <c r="E34504" s="154"/>
      <c r="F34504" s="154"/>
      <c r="G34504" s="155"/>
      <c r="H34504" s="155"/>
      <c r="I34504" s="154"/>
      <c r="J34504" s="156"/>
      <c r="K34504" s="154"/>
      <c r="L34504" s="168"/>
      <c r="M34504" s="154"/>
      <c r="N34504" s="157"/>
      <c r="O34504" s="157"/>
      <c r="P34504" s="152"/>
      <c r="Q34504" s="154"/>
      <c r="R34504" s="154"/>
      <c r="S34504" s="154"/>
      <c r="T34504" s="154"/>
      <c r="U34504" s="154"/>
      <c r="V34504" s="154"/>
      <c r="W34504" s="154"/>
      <c r="X34504" s="154"/>
      <c r="Y34504" s="154"/>
      <c r="Z34504" s="154"/>
      <c r="AA34504" s="154"/>
      <c r="AB34504" s="169"/>
      <c r="AC34504" s="154"/>
      <c r="AD34504" s="158"/>
      <c r="AE34504" s="154"/>
      <c r="AF34504" s="154"/>
      <c r="AG34504" s="154"/>
      <c r="AH34504" s="154"/>
    </row>
    <row r="34505" spans="1:34">
      <c r="A34505" s="154"/>
      <c r="B34505" s="154"/>
      <c r="C34505" s="154"/>
      <c r="D34505" s="154"/>
      <c r="E34505" s="154"/>
      <c r="F34505" s="154"/>
      <c r="G34505" s="155"/>
      <c r="H34505" s="155"/>
      <c r="I34505" s="154"/>
      <c r="J34505" s="156"/>
      <c r="K34505" s="154"/>
      <c r="L34505" s="168"/>
      <c r="M34505" s="154"/>
      <c r="N34505" s="157"/>
      <c r="O34505" s="157"/>
      <c r="P34505" s="152"/>
      <c r="Q34505" s="154"/>
      <c r="R34505" s="154"/>
      <c r="S34505" s="154"/>
      <c r="T34505" s="154"/>
      <c r="U34505" s="154"/>
      <c r="V34505" s="154"/>
      <c r="W34505" s="154"/>
      <c r="X34505" s="154"/>
      <c r="Y34505" s="154"/>
      <c r="Z34505" s="154"/>
      <c r="AA34505" s="154"/>
      <c r="AB34505" s="169"/>
      <c r="AC34505" s="154"/>
      <c r="AD34505" s="158"/>
      <c r="AE34505" s="154"/>
      <c r="AF34505" s="154"/>
      <c r="AG34505" s="154"/>
      <c r="AH34505" s="154"/>
    </row>
    <row r="34506" spans="1:34">
      <c r="A34506" s="154"/>
      <c r="B34506" s="154"/>
      <c r="C34506" s="154"/>
      <c r="D34506" s="154"/>
      <c r="E34506" s="154"/>
      <c r="F34506" s="154"/>
      <c r="G34506" s="155"/>
      <c r="H34506" s="155"/>
      <c r="I34506" s="154"/>
      <c r="J34506" s="156"/>
      <c r="K34506" s="154"/>
      <c r="L34506" s="168"/>
      <c r="M34506" s="154"/>
      <c r="N34506" s="157"/>
      <c r="O34506" s="157"/>
      <c r="P34506" s="152"/>
      <c r="Q34506" s="154"/>
      <c r="R34506" s="154"/>
      <c r="S34506" s="154"/>
      <c r="T34506" s="154"/>
      <c r="U34506" s="154"/>
      <c r="V34506" s="154"/>
      <c r="W34506" s="154"/>
      <c r="X34506" s="154"/>
      <c r="Y34506" s="154"/>
      <c r="Z34506" s="154"/>
      <c r="AA34506" s="154"/>
      <c r="AB34506" s="169"/>
      <c r="AC34506" s="154"/>
      <c r="AD34506" s="158"/>
      <c r="AE34506" s="154"/>
      <c r="AF34506" s="154"/>
      <c r="AG34506" s="154"/>
      <c r="AH34506" s="154"/>
    </row>
    <row r="34507" spans="1:34">
      <c r="A34507" s="154"/>
      <c r="B34507" s="154"/>
      <c r="C34507" s="154"/>
      <c r="D34507" s="154"/>
      <c r="E34507" s="154"/>
      <c r="F34507" s="154"/>
      <c r="G34507" s="155"/>
      <c r="H34507" s="155"/>
      <c r="I34507" s="154"/>
      <c r="J34507" s="156"/>
      <c r="K34507" s="154"/>
      <c r="L34507" s="168"/>
      <c r="M34507" s="154"/>
      <c r="N34507" s="157"/>
      <c r="O34507" s="157"/>
      <c r="P34507" s="152"/>
      <c r="Q34507" s="154"/>
      <c r="R34507" s="154"/>
      <c r="S34507" s="154"/>
      <c r="T34507" s="154"/>
      <c r="U34507" s="154"/>
      <c r="V34507" s="154"/>
      <c r="W34507" s="154"/>
      <c r="X34507" s="154"/>
      <c r="Y34507" s="154"/>
      <c r="Z34507" s="154"/>
      <c r="AA34507" s="154"/>
      <c r="AB34507" s="169"/>
      <c r="AC34507" s="154"/>
      <c r="AD34507" s="158"/>
      <c r="AE34507" s="154"/>
      <c r="AF34507" s="154"/>
      <c r="AG34507" s="154"/>
      <c r="AH34507" s="154"/>
    </row>
    <row r="34508" spans="1:34">
      <c r="A34508" s="154"/>
      <c r="B34508" s="154"/>
      <c r="C34508" s="154"/>
      <c r="D34508" s="154"/>
      <c r="E34508" s="154"/>
      <c r="F34508" s="154"/>
      <c r="G34508" s="155"/>
      <c r="H34508" s="155"/>
      <c r="I34508" s="154"/>
      <c r="J34508" s="156"/>
      <c r="K34508" s="154"/>
      <c r="L34508" s="168"/>
      <c r="M34508" s="154"/>
      <c r="N34508" s="157"/>
      <c r="O34508" s="157"/>
      <c r="P34508" s="152"/>
      <c r="Q34508" s="154"/>
      <c r="R34508" s="154"/>
      <c r="S34508" s="154"/>
      <c r="T34508" s="154"/>
      <c r="U34508" s="154"/>
      <c r="V34508" s="154"/>
      <c r="W34508" s="154"/>
      <c r="X34508" s="154"/>
      <c r="Y34508" s="154"/>
      <c r="Z34508" s="154"/>
      <c r="AA34508" s="154"/>
      <c r="AB34508" s="169"/>
      <c r="AC34508" s="154"/>
      <c r="AD34508" s="158"/>
      <c r="AE34508" s="154"/>
      <c r="AF34508" s="154"/>
      <c r="AG34508" s="154"/>
      <c r="AH34508" s="154"/>
    </row>
    <row r="34509" spans="1:34">
      <c r="A34509" s="154"/>
      <c r="B34509" s="154"/>
      <c r="C34509" s="154"/>
      <c r="D34509" s="154"/>
      <c r="E34509" s="154"/>
      <c r="F34509" s="154"/>
      <c r="G34509" s="155"/>
      <c r="H34509" s="155"/>
      <c r="I34509" s="154"/>
      <c r="J34509" s="156"/>
      <c r="K34509" s="154"/>
      <c r="L34509" s="168"/>
      <c r="M34509" s="154"/>
      <c r="N34509" s="157"/>
      <c r="O34509" s="157"/>
      <c r="P34509" s="152"/>
      <c r="Q34509" s="154"/>
      <c r="R34509" s="154"/>
      <c r="S34509" s="154"/>
      <c r="T34509" s="154"/>
      <c r="U34509" s="154"/>
      <c r="V34509" s="154"/>
      <c r="W34509" s="154"/>
      <c r="X34509" s="154"/>
      <c r="Y34509" s="154"/>
      <c r="Z34509" s="154"/>
      <c r="AA34509" s="154"/>
      <c r="AB34509" s="169"/>
      <c r="AC34509" s="154"/>
      <c r="AD34509" s="158"/>
      <c r="AE34509" s="154"/>
      <c r="AF34509" s="154"/>
      <c r="AG34509" s="154"/>
      <c r="AH34509" s="154"/>
    </row>
    <row r="34510" spans="1:34">
      <c r="A34510" s="154"/>
      <c r="B34510" s="154"/>
      <c r="C34510" s="154"/>
      <c r="D34510" s="154"/>
      <c r="E34510" s="154"/>
      <c r="F34510" s="154"/>
      <c r="G34510" s="155"/>
      <c r="H34510" s="155"/>
      <c r="I34510" s="154"/>
      <c r="J34510" s="156"/>
      <c r="K34510" s="154"/>
      <c r="L34510" s="168"/>
      <c r="M34510" s="154"/>
      <c r="N34510" s="157"/>
      <c r="O34510" s="157"/>
      <c r="P34510" s="152"/>
      <c r="Q34510" s="154"/>
      <c r="R34510" s="154"/>
      <c r="S34510" s="154"/>
      <c r="T34510" s="154"/>
      <c r="U34510" s="154"/>
      <c r="V34510" s="154"/>
      <c r="W34510" s="154"/>
      <c r="X34510" s="154"/>
      <c r="Y34510" s="154"/>
      <c r="Z34510" s="154"/>
      <c r="AA34510" s="154"/>
      <c r="AB34510" s="169"/>
      <c r="AC34510" s="154"/>
      <c r="AD34510" s="158"/>
      <c r="AE34510" s="154"/>
      <c r="AF34510" s="154"/>
      <c r="AG34510" s="154"/>
      <c r="AH34510" s="154"/>
    </row>
    <row r="34511" spans="1:34">
      <c r="A34511" s="154"/>
      <c r="B34511" s="154"/>
      <c r="C34511" s="154"/>
      <c r="D34511" s="154"/>
      <c r="E34511" s="154"/>
      <c r="F34511" s="154"/>
      <c r="G34511" s="155"/>
      <c r="H34511" s="155"/>
      <c r="I34511" s="154"/>
      <c r="J34511" s="156"/>
      <c r="K34511" s="154"/>
      <c r="L34511" s="168"/>
      <c r="M34511" s="154"/>
      <c r="N34511" s="157"/>
      <c r="O34511" s="157"/>
      <c r="P34511" s="152"/>
      <c r="Q34511" s="154"/>
      <c r="R34511" s="154"/>
      <c r="S34511" s="154"/>
      <c r="T34511" s="154"/>
      <c r="U34511" s="154"/>
      <c r="V34511" s="154"/>
      <c r="W34511" s="154"/>
      <c r="X34511" s="154"/>
      <c r="Y34511" s="154"/>
      <c r="Z34511" s="154"/>
      <c r="AA34511" s="154"/>
      <c r="AB34511" s="169"/>
      <c r="AC34511" s="154"/>
      <c r="AD34511" s="158"/>
      <c r="AE34511" s="154"/>
      <c r="AF34511" s="154"/>
      <c r="AG34511" s="154"/>
      <c r="AH34511" s="154"/>
    </row>
    <row r="34512" spans="1:34">
      <c r="A34512" s="154"/>
      <c r="B34512" s="154"/>
      <c r="C34512" s="154"/>
      <c r="D34512" s="154"/>
      <c r="E34512" s="154"/>
      <c r="F34512" s="154"/>
      <c r="G34512" s="155"/>
      <c r="H34512" s="155"/>
      <c r="I34512" s="154"/>
      <c r="J34512" s="156"/>
      <c r="K34512" s="154"/>
      <c r="L34512" s="168"/>
      <c r="M34512" s="154"/>
      <c r="N34512" s="157"/>
      <c r="O34512" s="157"/>
      <c r="P34512" s="152"/>
      <c r="Q34512" s="154"/>
      <c r="R34512" s="154"/>
      <c r="S34512" s="154"/>
      <c r="T34512" s="154"/>
      <c r="U34512" s="154"/>
      <c r="V34512" s="154"/>
      <c r="W34512" s="154"/>
      <c r="X34512" s="154"/>
      <c r="Y34512" s="154"/>
      <c r="Z34512" s="154"/>
      <c r="AA34512" s="154"/>
      <c r="AB34512" s="169"/>
      <c r="AC34512" s="154"/>
      <c r="AD34512" s="158"/>
      <c r="AE34512" s="154"/>
      <c r="AF34512" s="154"/>
      <c r="AG34512" s="154"/>
      <c r="AH34512" s="154"/>
    </row>
    <row r="34513" spans="1:34">
      <c r="A34513" s="154"/>
      <c r="B34513" s="154"/>
      <c r="C34513" s="154"/>
      <c r="D34513" s="154"/>
      <c r="E34513" s="154"/>
      <c r="F34513" s="154"/>
      <c r="G34513" s="155"/>
      <c r="H34513" s="155"/>
      <c r="I34513" s="154"/>
      <c r="J34513" s="156"/>
      <c r="K34513" s="154"/>
      <c r="L34513" s="168"/>
      <c r="M34513" s="154"/>
      <c r="N34513" s="157"/>
      <c r="O34513" s="157"/>
      <c r="P34513" s="152"/>
      <c r="Q34513" s="154"/>
      <c r="R34513" s="154"/>
      <c r="S34513" s="154"/>
      <c r="T34513" s="154"/>
      <c r="U34513" s="154"/>
      <c r="V34513" s="154"/>
      <c r="W34513" s="154"/>
      <c r="X34513" s="154"/>
      <c r="Y34513" s="154"/>
      <c r="Z34513" s="154"/>
      <c r="AA34513" s="154"/>
      <c r="AB34513" s="169"/>
      <c r="AC34513" s="154"/>
      <c r="AD34513" s="158"/>
      <c r="AE34513" s="154"/>
      <c r="AF34513" s="154"/>
      <c r="AG34513" s="154"/>
      <c r="AH34513" s="154"/>
    </row>
    <row r="34514" spans="1:34">
      <c r="A34514" s="154"/>
      <c r="B34514" s="154"/>
      <c r="C34514" s="154"/>
      <c r="D34514" s="154"/>
      <c r="E34514" s="154"/>
      <c r="F34514" s="154"/>
      <c r="G34514" s="155"/>
      <c r="H34514" s="155"/>
      <c r="I34514" s="154"/>
      <c r="J34514" s="156"/>
      <c r="K34514" s="154"/>
      <c r="L34514" s="168"/>
      <c r="M34514" s="154"/>
      <c r="N34514" s="157"/>
      <c r="O34514" s="157"/>
      <c r="P34514" s="152"/>
      <c r="Q34514" s="154"/>
      <c r="R34514" s="154"/>
      <c r="S34514" s="154"/>
      <c r="T34514" s="154"/>
      <c r="U34514" s="154"/>
      <c r="V34514" s="154"/>
      <c r="W34514" s="154"/>
      <c r="X34514" s="154"/>
      <c r="Y34514" s="154"/>
      <c r="Z34514" s="154"/>
      <c r="AA34514" s="154"/>
      <c r="AB34514" s="169"/>
      <c r="AC34514" s="154"/>
      <c r="AD34514" s="158"/>
      <c r="AE34514" s="154"/>
      <c r="AF34514" s="154"/>
      <c r="AG34514" s="154"/>
      <c r="AH34514" s="154"/>
    </row>
    <row r="34515" spans="1:34">
      <c r="A34515" s="154"/>
      <c r="B34515" s="154"/>
      <c r="C34515" s="154"/>
      <c r="D34515" s="154"/>
      <c r="E34515" s="154"/>
      <c r="F34515" s="154"/>
      <c r="G34515" s="155"/>
      <c r="H34515" s="155"/>
      <c r="I34515" s="154"/>
      <c r="J34515" s="156"/>
      <c r="K34515" s="154"/>
      <c r="L34515" s="168"/>
      <c r="M34515" s="154"/>
      <c r="N34515" s="157"/>
      <c r="O34515" s="157"/>
      <c r="P34515" s="152"/>
      <c r="Q34515" s="154"/>
      <c r="R34515" s="154"/>
      <c r="S34515" s="154"/>
      <c r="T34515" s="154"/>
      <c r="U34515" s="154"/>
      <c r="V34515" s="154"/>
      <c r="W34515" s="154"/>
      <c r="X34515" s="154"/>
      <c r="Y34515" s="154"/>
      <c r="Z34515" s="154"/>
      <c r="AA34515" s="154"/>
      <c r="AB34515" s="169"/>
      <c r="AC34515" s="154"/>
      <c r="AD34515" s="158"/>
      <c r="AE34515" s="154"/>
      <c r="AF34515" s="154"/>
      <c r="AG34515" s="154"/>
      <c r="AH34515" s="154"/>
    </row>
    <row r="34516" spans="1:34">
      <c r="A34516" s="154"/>
      <c r="B34516" s="154"/>
      <c r="C34516" s="154"/>
      <c r="D34516" s="154"/>
      <c r="E34516" s="154"/>
      <c r="F34516" s="154"/>
      <c r="G34516" s="155"/>
      <c r="H34516" s="155"/>
      <c r="I34516" s="154"/>
      <c r="J34516" s="156"/>
      <c r="K34516" s="154"/>
      <c r="L34516" s="168"/>
      <c r="M34516" s="154"/>
      <c r="N34516" s="157"/>
      <c r="O34516" s="157"/>
      <c r="P34516" s="152"/>
      <c r="Q34516" s="154"/>
      <c r="R34516" s="154"/>
      <c r="S34516" s="154"/>
      <c r="T34516" s="154"/>
      <c r="U34516" s="154"/>
      <c r="V34516" s="154"/>
      <c r="W34516" s="154"/>
      <c r="X34516" s="154"/>
      <c r="Y34516" s="154"/>
      <c r="Z34516" s="154"/>
      <c r="AA34516" s="154"/>
      <c r="AB34516" s="169"/>
      <c r="AC34516" s="154"/>
      <c r="AD34516" s="158"/>
      <c r="AE34516" s="154"/>
      <c r="AF34516" s="154"/>
      <c r="AG34516" s="154"/>
      <c r="AH34516" s="154"/>
    </row>
    <row r="34517" spans="1:34">
      <c r="A34517" s="154"/>
      <c r="B34517" s="154"/>
      <c r="C34517" s="154"/>
      <c r="D34517" s="154"/>
      <c r="E34517" s="154"/>
      <c r="F34517" s="154"/>
      <c r="G34517" s="155"/>
      <c r="H34517" s="155"/>
      <c r="I34517" s="154"/>
      <c r="J34517" s="156"/>
      <c r="K34517" s="154"/>
      <c r="L34517" s="168"/>
      <c r="M34517" s="154"/>
      <c r="N34517" s="157"/>
      <c r="O34517" s="157"/>
      <c r="P34517" s="152"/>
      <c r="Q34517" s="154"/>
      <c r="R34517" s="154"/>
      <c r="S34517" s="154"/>
      <c r="T34517" s="154"/>
      <c r="U34517" s="154"/>
      <c r="V34517" s="154"/>
      <c r="W34517" s="154"/>
      <c r="X34517" s="154"/>
      <c r="Y34517" s="154"/>
      <c r="Z34517" s="154"/>
      <c r="AA34517" s="154"/>
      <c r="AB34517" s="169"/>
      <c r="AC34517" s="154"/>
      <c r="AD34517" s="158"/>
      <c r="AE34517" s="154"/>
      <c r="AF34517" s="154"/>
      <c r="AG34517" s="154"/>
      <c r="AH34517" s="154"/>
    </row>
    <row r="34518" spans="1:34">
      <c r="A34518" s="154"/>
      <c r="B34518" s="154"/>
      <c r="C34518" s="154"/>
      <c r="D34518" s="154"/>
      <c r="E34518" s="154"/>
      <c r="F34518" s="154"/>
      <c r="G34518" s="155"/>
      <c r="H34518" s="155"/>
      <c r="I34518" s="154"/>
      <c r="J34518" s="156"/>
      <c r="K34518" s="154"/>
      <c r="L34518" s="168"/>
      <c r="M34518" s="154"/>
      <c r="N34518" s="157"/>
      <c r="O34518" s="157"/>
      <c r="P34518" s="152"/>
      <c r="Q34518" s="154"/>
      <c r="R34518" s="154"/>
      <c r="S34518" s="154"/>
      <c r="T34518" s="154"/>
      <c r="U34518" s="154"/>
      <c r="V34518" s="154"/>
      <c r="W34518" s="154"/>
      <c r="X34518" s="154"/>
      <c r="Y34518" s="154"/>
      <c r="Z34518" s="154"/>
      <c r="AA34518" s="154"/>
      <c r="AB34518" s="169"/>
      <c r="AC34518" s="154"/>
      <c r="AD34518" s="158"/>
      <c r="AE34518" s="154"/>
      <c r="AF34518" s="154"/>
      <c r="AG34518" s="154"/>
      <c r="AH34518" s="154"/>
    </row>
    <row r="34519" spans="1:34">
      <c r="A34519" s="154"/>
      <c r="B34519" s="154"/>
      <c r="C34519" s="154"/>
      <c r="D34519" s="154"/>
      <c r="E34519" s="154"/>
      <c r="F34519" s="154"/>
      <c r="G34519" s="155"/>
      <c r="H34519" s="155"/>
      <c r="I34519" s="154"/>
      <c r="J34519" s="156"/>
      <c r="K34519" s="154"/>
      <c r="L34519" s="168"/>
      <c r="M34519" s="154"/>
      <c r="N34519" s="157"/>
      <c r="O34519" s="157"/>
      <c r="P34519" s="152"/>
      <c r="Q34519" s="154"/>
      <c r="R34519" s="154"/>
      <c r="S34519" s="154"/>
      <c r="T34519" s="154"/>
      <c r="U34519" s="154"/>
      <c r="V34519" s="154"/>
      <c r="W34519" s="154"/>
      <c r="X34519" s="154"/>
      <c r="Y34519" s="154"/>
      <c r="Z34519" s="154"/>
      <c r="AA34519" s="154"/>
      <c r="AB34519" s="169"/>
      <c r="AC34519" s="154"/>
      <c r="AD34519" s="158"/>
      <c r="AE34519" s="154"/>
      <c r="AF34519" s="154"/>
      <c r="AG34519" s="154"/>
      <c r="AH34519" s="154"/>
    </row>
    <row r="34520" spans="1:34">
      <c r="A34520" s="154"/>
      <c r="B34520" s="154"/>
      <c r="C34520" s="154"/>
      <c r="D34520" s="154"/>
      <c r="E34520" s="154"/>
      <c r="F34520" s="154"/>
      <c r="G34520" s="155"/>
      <c r="H34520" s="155"/>
      <c r="I34520" s="154"/>
      <c r="J34520" s="156"/>
      <c r="K34520" s="154"/>
      <c r="L34520" s="168"/>
      <c r="M34520" s="154"/>
      <c r="N34520" s="157"/>
      <c r="O34520" s="157"/>
      <c r="P34520" s="152"/>
      <c r="Q34520" s="154"/>
      <c r="R34520" s="154"/>
      <c r="S34520" s="154"/>
      <c r="T34520" s="154"/>
      <c r="U34520" s="154"/>
      <c r="V34520" s="154"/>
      <c r="W34520" s="154"/>
      <c r="X34520" s="154"/>
      <c r="Y34520" s="154"/>
      <c r="Z34520" s="154"/>
      <c r="AA34520" s="154"/>
      <c r="AB34520" s="169"/>
      <c r="AC34520" s="154"/>
      <c r="AD34520" s="158"/>
      <c r="AE34520" s="154"/>
      <c r="AF34520" s="154"/>
      <c r="AG34520" s="154"/>
      <c r="AH34520" s="154"/>
    </row>
    <row r="34521" spans="1:34">
      <c r="A34521" s="154"/>
      <c r="B34521" s="154"/>
      <c r="C34521" s="154"/>
      <c r="D34521" s="154"/>
      <c r="E34521" s="154"/>
      <c r="F34521" s="154"/>
      <c r="G34521" s="155"/>
      <c r="H34521" s="155"/>
      <c r="I34521" s="154"/>
      <c r="J34521" s="156"/>
      <c r="K34521" s="154"/>
      <c r="L34521" s="168"/>
      <c r="M34521" s="154"/>
      <c r="N34521" s="157"/>
      <c r="O34521" s="157"/>
      <c r="P34521" s="152"/>
      <c r="Q34521" s="154"/>
      <c r="R34521" s="154"/>
      <c r="S34521" s="154"/>
      <c r="T34521" s="154"/>
      <c r="U34521" s="154"/>
      <c r="V34521" s="154"/>
      <c r="W34521" s="154"/>
      <c r="X34521" s="154"/>
      <c r="Y34521" s="154"/>
      <c r="Z34521" s="154"/>
      <c r="AA34521" s="154"/>
      <c r="AB34521" s="169"/>
      <c r="AC34521" s="154"/>
      <c r="AD34521" s="158"/>
      <c r="AE34521" s="154"/>
      <c r="AF34521" s="154"/>
      <c r="AG34521" s="154"/>
      <c r="AH34521" s="154"/>
    </row>
    <row r="34522" spans="1:34">
      <c r="A34522" s="154"/>
      <c r="B34522" s="154"/>
      <c r="C34522" s="154"/>
      <c r="D34522" s="154"/>
      <c r="E34522" s="154"/>
      <c r="F34522" s="154"/>
      <c r="G34522" s="155"/>
      <c r="H34522" s="155"/>
      <c r="I34522" s="154"/>
      <c r="J34522" s="156"/>
      <c r="K34522" s="154"/>
      <c r="L34522" s="168"/>
      <c r="M34522" s="154"/>
      <c r="N34522" s="157"/>
      <c r="O34522" s="157"/>
      <c r="P34522" s="152"/>
      <c r="Q34522" s="154"/>
      <c r="R34522" s="154"/>
      <c r="S34522" s="154"/>
      <c r="T34522" s="154"/>
      <c r="U34522" s="154"/>
      <c r="V34522" s="154"/>
      <c r="W34522" s="154"/>
      <c r="X34522" s="154"/>
      <c r="Y34522" s="154"/>
      <c r="Z34522" s="154"/>
      <c r="AA34522" s="154"/>
      <c r="AB34522" s="169"/>
      <c r="AC34522" s="154"/>
      <c r="AD34522" s="158"/>
      <c r="AE34522" s="154"/>
      <c r="AF34522" s="154"/>
      <c r="AG34522" s="154"/>
      <c r="AH34522" s="154"/>
    </row>
    <row r="34523" spans="1:34">
      <c r="A34523" s="154"/>
      <c r="B34523" s="154"/>
      <c r="C34523" s="154"/>
      <c r="D34523" s="154"/>
      <c r="E34523" s="154"/>
      <c r="F34523" s="154"/>
      <c r="G34523" s="155"/>
      <c r="H34523" s="155"/>
      <c r="I34523" s="154"/>
      <c r="J34523" s="156"/>
      <c r="K34523" s="154"/>
      <c r="L34523" s="168"/>
      <c r="M34523" s="154"/>
      <c r="N34523" s="157"/>
      <c r="O34523" s="157"/>
      <c r="P34523" s="152"/>
      <c r="Q34523" s="154"/>
      <c r="R34523" s="154"/>
      <c r="S34523" s="154"/>
      <c r="T34523" s="154"/>
      <c r="U34523" s="154"/>
      <c r="V34523" s="154"/>
      <c r="W34523" s="154"/>
      <c r="X34523" s="154"/>
      <c r="Y34523" s="154"/>
      <c r="Z34523" s="154"/>
      <c r="AA34523" s="154"/>
      <c r="AB34523" s="169"/>
      <c r="AC34523" s="154"/>
      <c r="AD34523" s="158"/>
      <c r="AE34523" s="154"/>
      <c r="AF34523" s="154"/>
      <c r="AG34523" s="154"/>
      <c r="AH34523" s="154"/>
    </row>
    <row r="34524" spans="1:34">
      <c r="A34524" s="154"/>
      <c r="B34524" s="154"/>
      <c r="C34524" s="154"/>
      <c r="D34524" s="154"/>
      <c r="E34524" s="154"/>
      <c r="F34524" s="154"/>
      <c r="G34524" s="155"/>
      <c r="H34524" s="155"/>
      <c r="I34524" s="154"/>
      <c r="J34524" s="156"/>
      <c r="K34524" s="154"/>
      <c r="L34524" s="168"/>
      <c r="M34524" s="154"/>
      <c r="N34524" s="157"/>
      <c r="O34524" s="157"/>
      <c r="P34524" s="152"/>
      <c r="Q34524" s="154"/>
      <c r="R34524" s="154"/>
      <c r="S34524" s="154"/>
      <c r="T34524" s="154"/>
      <c r="U34524" s="154"/>
      <c r="V34524" s="154"/>
      <c r="W34524" s="154"/>
      <c r="X34524" s="154"/>
      <c r="Y34524" s="154"/>
      <c r="Z34524" s="154"/>
      <c r="AA34524" s="154"/>
      <c r="AB34524" s="169"/>
      <c r="AC34524" s="154"/>
      <c r="AD34524" s="158"/>
      <c r="AE34524" s="154"/>
      <c r="AF34524" s="154"/>
      <c r="AG34524" s="154"/>
      <c r="AH34524" s="154"/>
    </row>
    <row r="34525" spans="1:34">
      <c r="A34525" s="154"/>
      <c r="B34525" s="154"/>
      <c r="C34525" s="154"/>
      <c r="D34525" s="154"/>
      <c r="E34525" s="154"/>
      <c r="F34525" s="154"/>
      <c r="G34525" s="155"/>
      <c r="H34525" s="155"/>
      <c r="I34525" s="154"/>
      <c r="J34525" s="156"/>
      <c r="K34525" s="154"/>
      <c r="L34525" s="168"/>
      <c r="M34525" s="154"/>
      <c r="N34525" s="157"/>
      <c r="O34525" s="157"/>
      <c r="P34525" s="152"/>
      <c r="Q34525" s="154"/>
      <c r="R34525" s="154"/>
      <c r="S34525" s="154"/>
      <c r="T34525" s="154"/>
      <c r="U34525" s="154"/>
      <c r="V34525" s="154"/>
      <c r="W34525" s="154"/>
      <c r="X34525" s="154"/>
      <c r="Y34525" s="154"/>
      <c r="Z34525" s="154"/>
      <c r="AA34525" s="154"/>
      <c r="AB34525" s="169"/>
      <c r="AC34525" s="154"/>
      <c r="AD34525" s="158"/>
      <c r="AE34525" s="154"/>
      <c r="AF34525" s="154"/>
      <c r="AG34525" s="154"/>
      <c r="AH34525" s="154"/>
    </row>
    <row r="34526" spans="1:34">
      <c r="A34526" s="154"/>
      <c r="B34526" s="154"/>
      <c r="C34526" s="154"/>
      <c r="D34526" s="154"/>
      <c r="E34526" s="154"/>
      <c r="F34526" s="154"/>
      <c r="G34526" s="155"/>
      <c r="H34526" s="155"/>
      <c r="I34526" s="154"/>
      <c r="J34526" s="156"/>
      <c r="K34526" s="154"/>
      <c r="L34526" s="168"/>
      <c r="M34526" s="154"/>
      <c r="N34526" s="157"/>
      <c r="O34526" s="157"/>
      <c r="P34526" s="152"/>
      <c r="Q34526" s="154"/>
      <c r="R34526" s="154"/>
      <c r="S34526" s="154"/>
      <c r="T34526" s="154"/>
      <c r="U34526" s="154"/>
      <c r="V34526" s="154"/>
      <c r="W34526" s="154"/>
      <c r="X34526" s="154"/>
      <c r="Y34526" s="154"/>
      <c r="Z34526" s="154"/>
      <c r="AA34526" s="154"/>
      <c r="AB34526" s="169"/>
      <c r="AC34526" s="154"/>
      <c r="AD34526" s="158"/>
      <c r="AE34526" s="154"/>
      <c r="AF34526" s="154"/>
      <c r="AG34526" s="154"/>
      <c r="AH34526" s="154"/>
    </row>
    <row r="34527" spans="1:34">
      <c r="A34527" s="154"/>
      <c r="B34527" s="154"/>
      <c r="C34527" s="154"/>
      <c r="D34527" s="154"/>
      <c r="E34527" s="154"/>
      <c r="F34527" s="154"/>
      <c r="G34527" s="155"/>
      <c r="H34527" s="155"/>
      <c r="I34527" s="154"/>
      <c r="J34527" s="156"/>
      <c r="K34527" s="154"/>
      <c r="L34527" s="168"/>
      <c r="M34527" s="154"/>
      <c r="N34527" s="157"/>
      <c r="O34527" s="157"/>
      <c r="P34527" s="152"/>
      <c r="Q34527" s="154"/>
      <c r="R34527" s="154"/>
      <c r="S34527" s="154"/>
      <c r="T34527" s="154"/>
      <c r="U34527" s="154"/>
      <c r="V34527" s="154"/>
      <c r="W34527" s="154"/>
      <c r="X34527" s="154"/>
      <c r="Y34527" s="154"/>
      <c r="Z34527" s="154"/>
      <c r="AA34527" s="154"/>
      <c r="AB34527" s="169"/>
      <c r="AC34527" s="154"/>
      <c r="AD34527" s="158"/>
      <c r="AE34527" s="154"/>
      <c r="AF34527" s="154"/>
      <c r="AG34527" s="154"/>
      <c r="AH34527" s="154"/>
    </row>
    <row r="34528" spans="1:34">
      <c r="A34528" s="154"/>
      <c r="B34528" s="154"/>
      <c r="C34528" s="154"/>
      <c r="D34528" s="154"/>
      <c r="E34528" s="159"/>
      <c r="F34528" s="154"/>
      <c r="G34528" s="155"/>
      <c r="H34528" s="155"/>
      <c r="I34528" s="154"/>
      <c r="J34528" s="156"/>
      <c r="K34528" s="154"/>
      <c r="L34528" s="168"/>
      <c r="M34528" s="154"/>
      <c r="N34528" s="157"/>
      <c r="O34528" s="157"/>
      <c r="P34528" s="152"/>
      <c r="Q34528" s="154"/>
      <c r="R34528" s="154"/>
      <c r="S34528" s="154"/>
      <c r="T34528" s="154"/>
      <c r="U34528" s="154"/>
      <c r="V34528" s="154"/>
      <c r="W34528" s="154"/>
      <c r="X34528" s="154"/>
      <c r="Y34528" s="154"/>
      <c r="Z34528" s="154"/>
      <c r="AA34528" s="154"/>
      <c r="AB34528" s="169"/>
      <c r="AC34528" s="154"/>
      <c r="AD34528" s="158"/>
      <c r="AE34528" s="154"/>
      <c r="AF34528" s="154"/>
      <c r="AG34528" s="154"/>
      <c r="AH34528" s="154"/>
    </row>
    <row r="34529" spans="1:34">
      <c r="A34529" s="154"/>
      <c r="B34529" s="154"/>
      <c r="C34529" s="154"/>
      <c r="D34529" s="154"/>
      <c r="E34529" s="159"/>
      <c r="F34529" s="154"/>
      <c r="G34529" s="155"/>
      <c r="H34529" s="155"/>
      <c r="I34529" s="154"/>
      <c r="J34529" s="156"/>
      <c r="K34529" s="154"/>
      <c r="L34529" s="168"/>
      <c r="M34529" s="154"/>
      <c r="N34529" s="157"/>
      <c r="O34529" s="157"/>
      <c r="P34529" s="152"/>
      <c r="Q34529" s="154"/>
      <c r="R34529" s="154"/>
      <c r="S34529" s="154"/>
      <c r="T34529" s="154"/>
      <c r="U34529" s="154"/>
      <c r="V34529" s="154"/>
      <c r="W34529" s="154"/>
      <c r="X34529" s="154"/>
      <c r="Y34529" s="154"/>
      <c r="Z34529" s="154"/>
      <c r="AA34529" s="154"/>
      <c r="AB34529" s="169"/>
      <c r="AC34529" s="154"/>
      <c r="AD34529" s="158"/>
      <c r="AE34529" s="154"/>
      <c r="AF34529" s="154"/>
      <c r="AG34529" s="154"/>
      <c r="AH34529" s="154"/>
    </row>
    <row r="34530" spans="1:34">
      <c r="A34530" s="154"/>
      <c r="B34530" s="154"/>
      <c r="C34530" s="154"/>
      <c r="D34530" s="154"/>
      <c r="E34530" s="159"/>
      <c r="F34530" s="154"/>
      <c r="G34530" s="155"/>
      <c r="H34530" s="155"/>
      <c r="I34530" s="154"/>
      <c r="J34530" s="156"/>
      <c r="K34530" s="154"/>
      <c r="L34530" s="168"/>
      <c r="M34530" s="154"/>
      <c r="N34530" s="157"/>
      <c r="O34530" s="157"/>
      <c r="P34530" s="152"/>
      <c r="Q34530" s="154"/>
      <c r="R34530" s="154"/>
      <c r="S34530" s="154"/>
      <c r="T34530" s="154"/>
      <c r="U34530" s="154"/>
      <c r="V34530" s="154"/>
      <c r="W34530" s="154"/>
      <c r="X34530" s="154"/>
      <c r="Y34530" s="154"/>
      <c r="Z34530" s="154"/>
      <c r="AA34530" s="154"/>
      <c r="AB34530" s="169"/>
      <c r="AC34530" s="154"/>
      <c r="AD34530" s="158"/>
      <c r="AE34530" s="154"/>
      <c r="AF34530" s="154"/>
      <c r="AG34530" s="154"/>
      <c r="AH34530" s="154"/>
    </row>
    <row r="34531" spans="1:34">
      <c r="A34531" s="154"/>
      <c r="B34531" s="154"/>
      <c r="C34531" s="154"/>
      <c r="D34531" s="154"/>
      <c r="E34531" s="159"/>
      <c r="F34531" s="154"/>
      <c r="G34531" s="155"/>
      <c r="H34531" s="155"/>
      <c r="I34531" s="154"/>
      <c r="J34531" s="156"/>
      <c r="K34531" s="154"/>
      <c r="L34531" s="168"/>
      <c r="M34531" s="154"/>
      <c r="N34531" s="157"/>
      <c r="O34531" s="157"/>
      <c r="P34531" s="152"/>
      <c r="Q34531" s="154"/>
      <c r="R34531" s="154"/>
      <c r="S34531" s="154"/>
      <c r="T34531" s="154"/>
      <c r="U34531" s="154"/>
      <c r="V34531" s="154"/>
      <c r="W34531" s="154"/>
      <c r="X34531" s="154"/>
      <c r="Y34531" s="154"/>
      <c r="Z34531" s="154"/>
      <c r="AA34531" s="154"/>
      <c r="AB34531" s="169"/>
      <c r="AC34531" s="154"/>
      <c r="AD34531" s="158"/>
      <c r="AE34531" s="154"/>
      <c r="AF34531" s="154"/>
      <c r="AG34531" s="154"/>
      <c r="AH34531" s="154"/>
    </row>
    <row r="34532" spans="1:34">
      <c r="A34532" s="154"/>
      <c r="B34532" s="154"/>
      <c r="C34532" s="154"/>
      <c r="D34532" s="154"/>
      <c r="E34532" s="159"/>
      <c r="F34532" s="154"/>
      <c r="G34532" s="155"/>
      <c r="H34532" s="155"/>
      <c r="I34532" s="154"/>
      <c r="J34532" s="156"/>
      <c r="K34532" s="154"/>
      <c r="L34532" s="168"/>
      <c r="M34532" s="154"/>
      <c r="N34532" s="157"/>
      <c r="O34532" s="157"/>
      <c r="P34532" s="152"/>
      <c r="Q34532" s="154"/>
      <c r="R34532" s="154"/>
      <c r="S34532" s="154"/>
      <c r="T34532" s="154"/>
      <c r="U34532" s="154"/>
      <c r="V34532" s="154"/>
      <c r="W34532" s="154"/>
      <c r="X34532" s="154"/>
      <c r="Y34532" s="154"/>
      <c r="Z34532" s="154"/>
      <c r="AA34532" s="154"/>
      <c r="AB34532" s="169"/>
      <c r="AC34532" s="154"/>
      <c r="AD34532" s="158"/>
      <c r="AE34532" s="154"/>
      <c r="AF34532" s="154"/>
      <c r="AG34532" s="154"/>
      <c r="AH34532" s="154"/>
    </row>
    <row r="34533" spans="1:34">
      <c r="A34533" s="154"/>
      <c r="B34533" s="154"/>
      <c r="C34533" s="154"/>
      <c r="D34533" s="154"/>
      <c r="E34533" s="159"/>
      <c r="F34533" s="154"/>
      <c r="G34533" s="155"/>
      <c r="H34533" s="155"/>
      <c r="I34533" s="154"/>
      <c r="J34533" s="156"/>
      <c r="K34533" s="154"/>
      <c r="L34533" s="168"/>
      <c r="M34533" s="154"/>
      <c r="N34533" s="157"/>
      <c r="O34533" s="157"/>
      <c r="P34533" s="152"/>
      <c r="Q34533" s="154"/>
      <c r="R34533" s="154"/>
      <c r="S34533" s="154"/>
      <c r="T34533" s="154"/>
      <c r="U34533" s="154"/>
      <c r="V34533" s="154"/>
      <c r="W34533" s="154"/>
      <c r="X34533" s="154"/>
      <c r="Y34533" s="154"/>
      <c r="Z34533" s="154"/>
      <c r="AA34533" s="154"/>
      <c r="AB34533" s="169"/>
      <c r="AC34533" s="154"/>
      <c r="AD34533" s="158"/>
      <c r="AE34533" s="154"/>
      <c r="AF34533" s="154"/>
      <c r="AG34533" s="154"/>
      <c r="AH34533" s="154"/>
    </row>
    <row r="34534" spans="1:34">
      <c r="A34534" s="154"/>
      <c r="B34534" s="154"/>
      <c r="C34534" s="154"/>
      <c r="D34534" s="154"/>
      <c r="E34534" s="159"/>
      <c r="F34534" s="154"/>
      <c r="G34534" s="155"/>
      <c r="H34534" s="155"/>
      <c r="I34534" s="154"/>
      <c r="J34534" s="156"/>
      <c r="K34534" s="154"/>
      <c r="L34534" s="168"/>
      <c r="M34534" s="154"/>
      <c r="N34534" s="157"/>
      <c r="O34534" s="157"/>
      <c r="P34534" s="152"/>
      <c r="Q34534" s="154"/>
      <c r="R34534" s="154"/>
      <c r="S34534" s="154"/>
      <c r="T34534" s="154"/>
      <c r="U34534" s="154"/>
      <c r="V34534" s="154"/>
      <c r="W34534" s="154"/>
      <c r="X34534" s="154"/>
      <c r="Y34534" s="154"/>
      <c r="Z34534" s="154"/>
      <c r="AA34534" s="154"/>
      <c r="AB34534" s="169"/>
      <c r="AC34534" s="154"/>
      <c r="AD34534" s="158"/>
      <c r="AE34534" s="154"/>
      <c r="AF34534" s="154"/>
      <c r="AG34534" s="154"/>
      <c r="AH34534" s="154"/>
    </row>
    <row r="34535" spans="1:34">
      <c r="A34535" s="154"/>
      <c r="B34535" s="154"/>
      <c r="C34535" s="154"/>
      <c r="D34535" s="154"/>
      <c r="E34535" s="159"/>
      <c r="F34535" s="154"/>
      <c r="G34535" s="155"/>
      <c r="H34535" s="155"/>
      <c r="I34535" s="154"/>
      <c r="J34535" s="156"/>
      <c r="K34535" s="154"/>
      <c r="L34535" s="168"/>
      <c r="M34535" s="154"/>
      <c r="N34535" s="157"/>
      <c r="O34535" s="157"/>
      <c r="P34535" s="152"/>
      <c r="Q34535" s="154"/>
      <c r="R34535" s="154"/>
      <c r="S34535" s="154"/>
      <c r="T34535" s="154"/>
      <c r="U34535" s="154"/>
      <c r="V34535" s="154"/>
      <c r="W34535" s="154"/>
      <c r="X34535" s="154"/>
      <c r="Y34535" s="154"/>
      <c r="Z34535" s="154"/>
      <c r="AA34535" s="154"/>
      <c r="AB34535" s="169"/>
      <c r="AC34535" s="154"/>
      <c r="AD34535" s="158"/>
      <c r="AE34535" s="154"/>
      <c r="AF34535" s="154"/>
      <c r="AG34535" s="154"/>
      <c r="AH34535" s="154"/>
    </row>
    <row r="34536" spans="1:34">
      <c r="A34536" s="154"/>
      <c r="B34536" s="154"/>
      <c r="C34536" s="154"/>
      <c r="D34536" s="154"/>
      <c r="E34536" s="159"/>
      <c r="F34536" s="154"/>
      <c r="G34536" s="155"/>
      <c r="H34536" s="155"/>
      <c r="I34536" s="154"/>
      <c r="J34536" s="156"/>
      <c r="K34536" s="154"/>
      <c r="L34536" s="168"/>
      <c r="M34536" s="154"/>
      <c r="N34536" s="157"/>
      <c r="O34536" s="157"/>
      <c r="P34536" s="152"/>
      <c r="Q34536" s="154"/>
      <c r="R34536" s="154"/>
      <c r="S34536" s="154"/>
      <c r="T34536" s="154"/>
      <c r="U34536" s="154"/>
      <c r="V34536" s="154"/>
      <c r="W34536" s="154"/>
      <c r="X34536" s="154"/>
      <c r="Y34536" s="154"/>
      <c r="Z34536" s="154"/>
      <c r="AA34536" s="154"/>
      <c r="AB34536" s="169"/>
      <c r="AC34536" s="154"/>
      <c r="AD34536" s="158"/>
      <c r="AE34536" s="154"/>
      <c r="AF34536" s="154"/>
      <c r="AG34536" s="154"/>
      <c r="AH34536" s="154"/>
    </row>
    <row r="34537" spans="1:34">
      <c r="A34537" s="154"/>
      <c r="B34537" s="154"/>
      <c r="C34537" s="154"/>
      <c r="D34537" s="154"/>
      <c r="E34537" s="159"/>
      <c r="F34537" s="154"/>
      <c r="G34537" s="155"/>
      <c r="H34537" s="155"/>
      <c r="I34537" s="154"/>
      <c r="J34537" s="156"/>
      <c r="K34537" s="154"/>
      <c r="L34537" s="168"/>
      <c r="M34537" s="154"/>
      <c r="N34537" s="157"/>
      <c r="O34537" s="157"/>
      <c r="P34537" s="152"/>
      <c r="Q34537" s="154"/>
      <c r="R34537" s="154"/>
      <c r="S34537" s="154"/>
      <c r="T34537" s="154"/>
      <c r="U34537" s="154"/>
      <c r="V34537" s="154"/>
      <c r="W34537" s="154"/>
      <c r="X34537" s="154"/>
      <c r="Y34537" s="154"/>
      <c r="Z34537" s="154"/>
      <c r="AA34537" s="154"/>
      <c r="AB34537" s="169"/>
      <c r="AC34537" s="154"/>
      <c r="AD34537" s="158"/>
      <c r="AE34537" s="154"/>
      <c r="AF34537" s="154"/>
      <c r="AG34537" s="154"/>
      <c r="AH34537" s="154"/>
    </row>
    <row r="34538" spans="1:34">
      <c r="A34538" s="154"/>
      <c r="B34538" s="154"/>
      <c r="C34538" s="154"/>
      <c r="D34538" s="154"/>
      <c r="E34538" s="154"/>
      <c r="F34538" s="154"/>
      <c r="G34538" s="155"/>
      <c r="H34538" s="155"/>
      <c r="I34538" s="154"/>
      <c r="J34538" s="156"/>
      <c r="K34538" s="154"/>
      <c r="L34538" s="168"/>
      <c r="M34538" s="154"/>
      <c r="N34538" s="157"/>
      <c r="O34538" s="157"/>
      <c r="P34538" s="152"/>
      <c r="Q34538" s="154"/>
      <c r="R34538" s="154"/>
      <c r="S34538" s="154"/>
      <c r="T34538" s="154"/>
      <c r="U34538" s="154"/>
      <c r="V34538" s="154"/>
      <c r="W34538" s="154"/>
      <c r="X34538" s="154"/>
      <c r="Y34538" s="154"/>
      <c r="Z34538" s="154"/>
      <c r="AA34538" s="154"/>
      <c r="AB34538" s="169"/>
      <c r="AC34538" s="154"/>
      <c r="AD34538" s="158"/>
      <c r="AE34538" s="154"/>
      <c r="AF34538" s="154"/>
      <c r="AG34538" s="154"/>
      <c r="AH34538" s="154"/>
    </row>
    <row r="34539" spans="1:34">
      <c r="A34539" s="154"/>
      <c r="B34539" s="154"/>
      <c r="C34539" s="154"/>
      <c r="D34539" s="154"/>
      <c r="E34539" s="154"/>
      <c r="F34539" s="154"/>
      <c r="G34539" s="155"/>
      <c r="H34539" s="155"/>
      <c r="I34539" s="154"/>
      <c r="J34539" s="156"/>
      <c r="K34539" s="154"/>
      <c r="L34539" s="168"/>
      <c r="M34539" s="154"/>
      <c r="N34539" s="157"/>
      <c r="O34539" s="157"/>
      <c r="P34539" s="152"/>
      <c r="Q34539" s="154"/>
      <c r="R34539" s="154"/>
      <c r="S34539" s="154"/>
      <c r="T34539" s="154"/>
      <c r="U34539" s="154"/>
      <c r="V34539" s="154"/>
      <c r="W34539" s="154"/>
      <c r="X34539" s="154"/>
      <c r="Y34539" s="154"/>
      <c r="Z34539" s="154"/>
      <c r="AA34539" s="154"/>
      <c r="AB34539" s="169"/>
      <c r="AC34539" s="154"/>
      <c r="AD34539" s="158"/>
      <c r="AE34539" s="154"/>
      <c r="AF34539" s="154"/>
      <c r="AG34539" s="154"/>
      <c r="AH34539" s="154"/>
    </row>
    <row r="34540" spans="1:34">
      <c r="A34540" s="154"/>
      <c r="B34540" s="154"/>
      <c r="C34540" s="154"/>
      <c r="D34540" s="154"/>
      <c r="E34540" s="154"/>
      <c r="F34540" s="154"/>
      <c r="G34540" s="155"/>
      <c r="H34540" s="155"/>
      <c r="I34540" s="154"/>
      <c r="J34540" s="156"/>
      <c r="K34540" s="154"/>
      <c r="L34540" s="168"/>
      <c r="M34540" s="154"/>
      <c r="N34540" s="157"/>
      <c r="O34540" s="157"/>
      <c r="P34540" s="152"/>
      <c r="Q34540" s="154"/>
      <c r="R34540" s="154"/>
      <c r="S34540" s="154"/>
      <c r="T34540" s="154"/>
      <c r="U34540" s="154"/>
      <c r="V34540" s="154"/>
      <c r="W34540" s="154"/>
      <c r="X34540" s="154"/>
      <c r="Y34540" s="154"/>
      <c r="Z34540" s="154"/>
      <c r="AA34540" s="154"/>
      <c r="AB34540" s="169"/>
      <c r="AC34540" s="154"/>
      <c r="AD34540" s="158"/>
      <c r="AE34540" s="154"/>
      <c r="AF34540" s="154"/>
      <c r="AG34540" s="154"/>
      <c r="AH34540" s="154"/>
    </row>
    <row r="34541" spans="1:34">
      <c r="A34541" s="154"/>
      <c r="B34541" s="154"/>
      <c r="C34541" s="154"/>
      <c r="D34541" s="154"/>
      <c r="E34541" s="154"/>
      <c r="F34541" s="154"/>
      <c r="G34541" s="155"/>
      <c r="H34541" s="155"/>
      <c r="I34541" s="154"/>
      <c r="J34541" s="156"/>
      <c r="K34541" s="154"/>
      <c r="L34541" s="168"/>
      <c r="M34541" s="154"/>
      <c r="N34541" s="157"/>
      <c r="O34541" s="157"/>
      <c r="P34541" s="152"/>
      <c r="Q34541" s="154"/>
      <c r="R34541" s="154"/>
      <c r="S34541" s="154"/>
      <c r="T34541" s="154"/>
      <c r="U34541" s="154"/>
      <c r="V34541" s="154"/>
      <c r="W34541" s="154"/>
      <c r="X34541" s="154"/>
      <c r="Y34541" s="154"/>
      <c r="Z34541" s="154"/>
      <c r="AA34541" s="154"/>
      <c r="AB34541" s="169"/>
      <c r="AC34541" s="154"/>
      <c r="AD34541" s="158"/>
      <c r="AE34541" s="154"/>
      <c r="AF34541" s="154"/>
      <c r="AG34541" s="154"/>
      <c r="AH34541" s="154"/>
    </row>
    <row r="34542" spans="1:34">
      <c r="A34542" s="154"/>
      <c r="B34542" s="154"/>
      <c r="C34542" s="154"/>
      <c r="D34542" s="154"/>
      <c r="E34542" s="154"/>
      <c r="F34542" s="154"/>
      <c r="G34542" s="155"/>
      <c r="H34542" s="155"/>
      <c r="I34542" s="154"/>
      <c r="J34542" s="156"/>
      <c r="K34542" s="154"/>
      <c r="L34542" s="168"/>
      <c r="M34542" s="154"/>
      <c r="N34542" s="157"/>
      <c r="O34542" s="157"/>
      <c r="P34542" s="152"/>
      <c r="Q34542" s="154"/>
      <c r="R34542" s="154"/>
      <c r="S34542" s="154"/>
      <c r="T34542" s="154"/>
      <c r="U34542" s="154"/>
      <c r="V34542" s="154"/>
      <c r="W34542" s="154"/>
      <c r="X34542" s="154"/>
      <c r="Y34542" s="154"/>
      <c r="Z34542" s="154"/>
      <c r="AA34542" s="154"/>
      <c r="AB34542" s="169"/>
      <c r="AC34542" s="154"/>
      <c r="AD34542" s="158"/>
      <c r="AE34542" s="154"/>
      <c r="AF34542" s="154"/>
      <c r="AG34542" s="154"/>
      <c r="AH34542" s="154"/>
    </row>
    <row r="34543" spans="1:34">
      <c r="A34543" s="154"/>
      <c r="B34543" s="154"/>
      <c r="C34543" s="154"/>
      <c r="D34543" s="154"/>
      <c r="E34543" s="154"/>
      <c r="F34543" s="154"/>
      <c r="G34543" s="155"/>
      <c r="H34543" s="155"/>
      <c r="I34543" s="154"/>
      <c r="J34543" s="156"/>
      <c r="K34543" s="154"/>
      <c r="L34543" s="168"/>
      <c r="M34543" s="154"/>
      <c r="N34543" s="157"/>
      <c r="O34543" s="157"/>
      <c r="P34543" s="152"/>
      <c r="Q34543" s="154"/>
      <c r="R34543" s="154"/>
      <c r="S34543" s="154"/>
      <c r="T34543" s="154"/>
      <c r="U34543" s="154"/>
      <c r="V34543" s="154"/>
      <c r="W34543" s="154"/>
      <c r="X34543" s="154"/>
      <c r="Y34543" s="154"/>
      <c r="Z34543" s="154"/>
      <c r="AA34543" s="154"/>
      <c r="AB34543" s="169"/>
      <c r="AC34543" s="154"/>
      <c r="AD34543" s="158"/>
      <c r="AE34543" s="154"/>
      <c r="AF34543" s="154"/>
      <c r="AG34543" s="154"/>
      <c r="AH34543" s="154"/>
    </row>
    <row r="34544" spans="1:34">
      <c r="A34544" s="154"/>
      <c r="B34544" s="154"/>
      <c r="C34544" s="154"/>
      <c r="D34544" s="154"/>
      <c r="E34544" s="154"/>
      <c r="F34544" s="154"/>
      <c r="G34544" s="155"/>
      <c r="H34544" s="155"/>
      <c r="I34544" s="154"/>
      <c r="J34544" s="156"/>
      <c r="K34544" s="154"/>
      <c r="L34544" s="168"/>
      <c r="M34544" s="154"/>
      <c r="N34544" s="157"/>
      <c r="O34544" s="157"/>
      <c r="P34544" s="152"/>
      <c r="Q34544" s="154"/>
      <c r="R34544" s="154"/>
      <c r="S34544" s="154"/>
      <c r="T34544" s="154"/>
      <c r="U34544" s="154"/>
      <c r="V34544" s="154"/>
      <c r="W34544" s="154"/>
      <c r="X34544" s="154"/>
      <c r="Y34544" s="154"/>
      <c r="Z34544" s="154"/>
      <c r="AA34544" s="154"/>
      <c r="AB34544" s="169"/>
      <c r="AC34544" s="154"/>
      <c r="AD34544" s="158"/>
      <c r="AE34544" s="154"/>
      <c r="AF34544" s="154"/>
      <c r="AG34544" s="154"/>
      <c r="AH34544" s="154"/>
    </row>
    <row r="34545" spans="1:34">
      <c r="A34545" s="154"/>
      <c r="B34545" s="154"/>
      <c r="C34545" s="154"/>
      <c r="D34545" s="154"/>
      <c r="E34545" s="154"/>
      <c r="F34545" s="154"/>
      <c r="G34545" s="155"/>
      <c r="H34545" s="155"/>
      <c r="I34545" s="154"/>
      <c r="J34545" s="156"/>
      <c r="K34545" s="154"/>
      <c r="L34545" s="168"/>
      <c r="M34545" s="154"/>
      <c r="N34545" s="157"/>
      <c r="O34545" s="157"/>
      <c r="P34545" s="152"/>
      <c r="Q34545" s="154"/>
      <c r="R34545" s="154"/>
      <c r="S34545" s="154"/>
      <c r="T34545" s="154"/>
      <c r="U34545" s="154"/>
      <c r="V34545" s="154"/>
      <c r="W34545" s="154"/>
      <c r="X34545" s="154"/>
      <c r="Y34545" s="154"/>
      <c r="Z34545" s="154"/>
      <c r="AA34545" s="154"/>
      <c r="AB34545" s="169"/>
      <c r="AC34545" s="154"/>
      <c r="AD34545" s="158"/>
      <c r="AE34545" s="154"/>
      <c r="AF34545" s="154"/>
      <c r="AG34545" s="154"/>
      <c r="AH34545" s="154"/>
    </row>
    <row r="34546" spans="1:34">
      <c r="A34546" s="154"/>
      <c r="B34546" s="154"/>
      <c r="C34546" s="154"/>
      <c r="D34546" s="154"/>
      <c r="E34546" s="154"/>
      <c r="F34546" s="154"/>
      <c r="G34546" s="155"/>
      <c r="H34546" s="155"/>
      <c r="I34546" s="154"/>
      <c r="J34546" s="156"/>
      <c r="K34546" s="154"/>
      <c r="L34546" s="168"/>
      <c r="M34546" s="154"/>
      <c r="N34546" s="157"/>
      <c r="O34546" s="157"/>
      <c r="P34546" s="152"/>
      <c r="Q34546" s="154"/>
      <c r="R34546" s="154"/>
      <c r="S34546" s="154"/>
      <c r="T34546" s="154"/>
      <c r="U34546" s="154"/>
      <c r="V34546" s="154"/>
      <c r="W34546" s="154"/>
      <c r="X34546" s="154"/>
      <c r="Y34546" s="154"/>
      <c r="Z34546" s="154"/>
      <c r="AA34546" s="154"/>
      <c r="AB34546" s="169"/>
      <c r="AC34546" s="154"/>
      <c r="AD34546" s="158"/>
      <c r="AE34546" s="154"/>
      <c r="AF34546" s="154"/>
      <c r="AG34546" s="154"/>
      <c r="AH34546" s="154"/>
    </row>
    <row r="34547" spans="1:34">
      <c r="J34547" s="161"/>
      <c r="L34547" s="162"/>
      <c r="P34547" s="152"/>
      <c r="AB34547" s="164"/>
    </row>
    <row r="34548" spans="1:34">
      <c r="J34548" s="161"/>
      <c r="L34548" s="162"/>
      <c r="P34548" s="152"/>
      <c r="AB34548" s="164"/>
    </row>
    <row r="34549" spans="1:34">
      <c r="J34549" s="161"/>
      <c r="L34549" s="162"/>
      <c r="P34549" s="152"/>
      <c r="AB34549" s="164"/>
    </row>
    <row r="34550" spans="1:34">
      <c r="J34550" s="161"/>
      <c r="L34550" s="162"/>
      <c r="P34550" s="152"/>
      <c r="AB34550" s="164"/>
    </row>
    <row r="34551" spans="1:34">
      <c r="J34551" s="161"/>
      <c r="L34551" s="162"/>
      <c r="P34551" s="152"/>
      <c r="AB34551" s="164"/>
    </row>
    <row r="34552" spans="1:34">
      <c r="J34552" s="161"/>
      <c r="L34552" s="162"/>
      <c r="P34552" s="152"/>
      <c r="AB34552" s="164"/>
    </row>
    <row r="34553" spans="1:34">
      <c r="J34553" s="161"/>
      <c r="L34553" s="162"/>
      <c r="P34553" s="152"/>
      <c r="AB34553" s="164"/>
    </row>
    <row r="34554" spans="1:34">
      <c r="J34554" s="161"/>
      <c r="L34554" s="162"/>
      <c r="P34554" s="152"/>
      <c r="AB34554" s="164"/>
    </row>
    <row r="34555" spans="1:34">
      <c r="J34555" s="161"/>
      <c r="L34555" s="162"/>
      <c r="P34555" s="152"/>
      <c r="AB34555" s="164"/>
    </row>
    <row r="34556" spans="1:34">
      <c r="J34556" s="161"/>
      <c r="L34556" s="162"/>
      <c r="P34556" s="152"/>
      <c r="AB34556" s="164"/>
    </row>
    <row r="34557" spans="1:34">
      <c r="J34557" s="161"/>
      <c r="L34557" s="162"/>
      <c r="P34557" s="152"/>
      <c r="AB34557" s="164"/>
    </row>
    <row r="34558" spans="1:34">
      <c r="J34558" s="161"/>
      <c r="L34558" s="162"/>
      <c r="P34558" s="152"/>
      <c r="AB34558" s="164"/>
    </row>
    <row r="34559" spans="1:34">
      <c r="J34559" s="161"/>
      <c r="L34559" s="162"/>
      <c r="P34559" s="152"/>
      <c r="AB34559" s="164"/>
    </row>
    <row r="34560" spans="1:34">
      <c r="J34560" s="161"/>
      <c r="L34560" s="162"/>
      <c r="P34560" s="152"/>
      <c r="AB34560" s="164"/>
    </row>
    <row r="34561" spans="10:28">
      <c r="J34561" s="161"/>
      <c r="L34561" s="162"/>
      <c r="P34561" s="152"/>
      <c r="AB34561" s="164"/>
    </row>
    <row r="34562" spans="10:28">
      <c r="J34562" s="161"/>
      <c r="L34562" s="162"/>
      <c r="P34562" s="152"/>
      <c r="AB34562" s="164"/>
    </row>
    <row r="34563" spans="10:28">
      <c r="J34563" s="161"/>
      <c r="L34563" s="162"/>
      <c r="P34563" s="152"/>
      <c r="R34563" s="170"/>
      <c r="AB34563" s="164"/>
    </row>
    <row r="34564" spans="10:28">
      <c r="J34564" s="161"/>
      <c r="L34564" s="162"/>
      <c r="P34564" s="152"/>
      <c r="AB34564" s="164"/>
    </row>
    <row r="34565" spans="10:28">
      <c r="J34565" s="161"/>
      <c r="L34565" s="162"/>
      <c r="P34565" s="152"/>
      <c r="AB34565" s="164"/>
    </row>
    <row r="34566" spans="10:28">
      <c r="J34566" s="161"/>
      <c r="L34566" s="162"/>
      <c r="P34566" s="152"/>
      <c r="AB34566" s="164"/>
    </row>
    <row r="34567" spans="10:28">
      <c r="J34567" s="161"/>
      <c r="L34567" s="162"/>
      <c r="P34567" s="152"/>
      <c r="AB34567" s="164"/>
    </row>
    <row r="34568" spans="10:28">
      <c r="J34568" s="161"/>
      <c r="L34568" s="162"/>
      <c r="P34568" s="152"/>
      <c r="AB34568" s="164"/>
    </row>
    <row r="34569" spans="10:28">
      <c r="J34569" s="161"/>
      <c r="L34569" s="162"/>
      <c r="P34569" s="152"/>
      <c r="AB34569" s="164"/>
    </row>
    <row r="34570" spans="10:28">
      <c r="J34570" s="161"/>
      <c r="L34570" s="162"/>
      <c r="P34570" s="152"/>
      <c r="AB34570" s="164"/>
    </row>
    <row r="34571" spans="10:28">
      <c r="J34571" s="161"/>
      <c r="L34571" s="162"/>
      <c r="P34571" s="152"/>
      <c r="AB34571" s="164"/>
    </row>
    <row r="34572" spans="10:28">
      <c r="J34572" s="161"/>
      <c r="L34572" s="162"/>
      <c r="P34572" s="152"/>
      <c r="AB34572" s="164"/>
    </row>
    <row r="34573" spans="10:28">
      <c r="J34573" s="161"/>
      <c r="L34573" s="162"/>
      <c r="P34573" s="152"/>
      <c r="AB34573" s="164"/>
    </row>
    <row r="34574" spans="10:28">
      <c r="J34574" s="161"/>
      <c r="L34574" s="162"/>
      <c r="P34574" s="152"/>
      <c r="AB34574" s="164"/>
    </row>
    <row r="34575" spans="10:28">
      <c r="J34575" s="161"/>
      <c r="L34575" s="162"/>
      <c r="P34575" s="152"/>
      <c r="AB34575" s="164"/>
    </row>
    <row r="34576" spans="10:28">
      <c r="J34576" s="161"/>
      <c r="L34576" s="162"/>
      <c r="P34576" s="152"/>
      <c r="AB34576" s="164"/>
    </row>
    <row r="34577" spans="10:28">
      <c r="J34577" s="161"/>
      <c r="L34577" s="162"/>
      <c r="P34577" s="152"/>
      <c r="AB34577" s="164"/>
    </row>
    <row r="34578" spans="10:28">
      <c r="J34578" s="161"/>
      <c r="L34578" s="162"/>
      <c r="P34578" s="152"/>
      <c r="AB34578" s="164"/>
    </row>
    <row r="34579" spans="10:28">
      <c r="J34579" s="161"/>
      <c r="L34579" s="162"/>
      <c r="P34579" s="152"/>
      <c r="AB34579" s="164"/>
    </row>
    <row r="34580" spans="10:28">
      <c r="J34580" s="161"/>
      <c r="L34580" s="162"/>
      <c r="P34580" s="152"/>
      <c r="AB34580" s="164"/>
    </row>
    <row r="34581" spans="10:28">
      <c r="J34581" s="161"/>
      <c r="L34581" s="162"/>
      <c r="P34581" s="152"/>
      <c r="AB34581" s="164"/>
    </row>
    <row r="34582" spans="10:28">
      <c r="J34582" s="161"/>
      <c r="L34582" s="162"/>
      <c r="P34582" s="152"/>
      <c r="AB34582" s="164"/>
    </row>
    <row r="34583" spans="10:28">
      <c r="J34583" s="161"/>
      <c r="L34583" s="162"/>
      <c r="P34583" s="152"/>
      <c r="AB34583" s="164"/>
    </row>
    <row r="34584" spans="10:28">
      <c r="J34584" s="161"/>
      <c r="L34584" s="162"/>
      <c r="P34584" s="152"/>
      <c r="AB34584" s="164"/>
    </row>
    <row r="34585" spans="10:28">
      <c r="J34585" s="161"/>
      <c r="L34585" s="162"/>
      <c r="P34585" s="152"/>
      <c r="AB34585" s="164"/>
    </row>
    <row r="34586" spans="10:28">
      <c r="J34586" s="161"/>
      <c r="L34586" s="162"/>
      <c r="P34586" s="152"/>
      <c r="AB34586" s="164"/>
    </row>
    <row r="34587" spans="10:28">
      <c r="J34587" s="161"/>
      <c r="L34587" s="162"/>
      <c r="P34587" s="152"/>
      <c r="AB34587" s="164"/>
    </row>
    <row r="34588" spans="10:28">
      <c r="J34588" s="161"/>
      <c r="L34588" s="162"/>
      <c r="P34588" s="152"/>
      <c r="AB34588" s="164"/>
    </row>
    <row r="34589" spans="10:28">
      <c r="J34589" s="161"/>
      <c r="L34589" s="162"/>
      <c r="P34589" s="152"/>
      <c r="AB34589" s="164"/>
    </row>
    <row r="34590" spans="10:28">
      <c r="J34590" s="161"/>
      <c r="L34590" s="162"/>
      <c r="P34590" s="152"/>
      <c r="AB34590" s="164"/>
    </row>
    <row r="34591" spans="10:28">
      <c r="J34591" s="161"/>
      <c r="L34591" s="162"/>
      <c r="P34591" s="152"/>
      <c r="AB34591" s="164"/>
    </row>
    <row r="34592" spans="10:28">
      <c r="J34592" s="161"/>
      <c r="L34592" s="162"/>
      <c r="P34592" s="152"/>
      <c r="AB34592" s="164"/>
    </row>
    <row r="34593" spans="5:28">
      <c r="J34593" s="161"/>
      <c r="L34593" s="162"/>
      <c r="P34593" s="152"/>
      <c r="AB34593" s="164"/>
    </row>
    <row r="34594" spans="5:28">
      <c r="J34594" s="161"/>
      <c r="L34594" s="162"/>
      <c r="P34594" s="152"/>
      <c r="AB34594" s="164"/>
    </row>
    <row r="34595" spans="5:28">
      <c r="J34595" s="161"/>
      <c r="L34595" s="162"/>
      <c r="P34595" s="152"/>
      <c r="AB34595" s="164"/>
    </row>
    <row r="34596" spans="5:28">
      <c r="J34596" s="161"/>
      <c r="L34596" s="162"/>
      <c r="P34596" s="152"/>
      <c r="AB34596" s="164"/>
    </row>
    <row r="34597" spans="5:28">
      <c r="J34597" s="161"/>
      <c r="L34597" s="162"/>
      <c r="P34597" s="152"/>
      <c r="AB34597" s="164"/>
    </row>
    <row r="34598" spans="5:28">
      <c r="E34598" s="166"/>
      <c r="J34598" s="161"/>
      <c r="L34598" s="162"/>
      <c r="P34598" s="152"/>
      <c r="AB34598" s="164"/>
    </row>
    <row r="34599" spans="5:28">
      <c r="E34599" s="166"/>
      <c r="J34599" s="161"/>
      <c r="L34599" s="162"/>
      <c r="P34599" s="152"/>
      <c r="AB34599" s="164"/>
    </row>
    <row r="34600" spans="5:28">
      <c r="E34600" s="166"/>
      <c r="J34600" s="161"/>
      <c r="L34600" s="162"/>
      <c r="P34600" s="152"/>
      <c r="AB34600" s="164"/>
    </row>
    <row r="34601" spans="5:28">
      <c r="E34601" s="166"/>
      <c r="J34601" s="161"/>
      <c r="L34601" s="162"/>
      <c r="P34601" s="152"/>
      <c r="AB34601" s="164"/>
    </row>
    <row r="34602" spans="5:28">
      <c r="E34602" s="166"/>
      <c r="J34602" s="161"/>
      <c r="L34602" s="162"/>
      <c r="P34602" s="152"/>
      <c r="AB34602" s="164"/>
    </row>
    <row r="34603" spans="5:28">
      <c r="J34603" s="161"/>
      <c r="L34603" s="162"/>
      <c r="P34603" s="152"/>
      <c r="AB34603" s="164"/>
    </row>
    <row r="34604" spans="5:28">
      <c r="J34604" s="161"/>
      <c r="L34604" s="162"/>
      <c r="P34604" s="152"/>
      <c r="AB34604" s="164"/>
    </row>
    <row r="34605" spans="5:28">
      <c r="J34605" s="161"/>
      <c r="L34605" s="162"/>
      <c r="P34605" s="152"/>
      <c r="AB34605" s="164"/>
    </row>
    <row r="34606" spans="5:28">
      <c r="J34606" s="161"/>
      <c r="L34606" s="162"/>
      <c r="P34606" s="152"/>
      <c r="AB34606" s="164"/>
    </row>
    <row r="34607" spans="5:28">
      <c r="J34607" s="161"/>
      <c r="L34607" s="162"/>
      <c r="P34607" s="152"/>
      <c r="AB34607" s="164"/>
    </row>
    <row r="34608" spans="5:28">
      <c r="J34608" s="161"/>
      <c r="L34608" s="162"/>
      <c r="P34608" s="152"/>
      <c r="AB34608" s="164"/>
    </row>
    <row r="34609" spans="10:28">
      <c r="J34609" s="161"/>
      <c r="L34609" s="162"/>
      <c r="P34609" s="152"/>
      <c r="AB34609" s="164"/>
    </row>
    <row r="34610" spans="10:28">
      <c r="J34610" s="161"/>
      <c r="L34610" s="162"/>
      <c r="P34610" s="152"/>
      <c r="AB34610" s="164"/>
    </row>
    <row r="34611" spans="10:28">
      <c r="J34611" s="161"/>
      <c r="L34611" s="162"/>
      <c r="P34611" s="152"/>
      <c r="AB34611" s="164"/>
    </row>
    <row r="34612" spans="10:28">
      <c r="J34612" s="161"/>
      <c r="L34612" s="162"/>
      <c r="P34612" s="152"/>
      <c r="AB34612" s="164"/>
    </row>
    <row r="34613" spans="10:28">
      <c r="J34613" s="161"/>
      <c r="L34613" s="162"/>
      <c r="P34613" s="152"/>
      <c r="AB34613" s="164"/>
    </row>
    <row r="34614" spans="10:28">
      <c r="J34614" s="161"/>
      <c r="L34614" s="162"/>
      <c r="P34614" s="152"/>
      <c r="AB34614" s="164"/>
    </row>
    <row r="34615" spans="10:28">
      <c r="J34615" s="161"/>
      <c r="L34615" s="162"/>
      <c r="P34615" s="152"/>
      <c r="AB34615" s="164"/>
    </row>
    <row r="34616" spans="10:28">
      <c r="J34616" s="161"/>
      <c r="L34616" s="162"/>
      <c r="P34616" s="152"/>
      <c r="AB34616" s="164"/>
    </row>
    <row r="34617" spans="10:28">
      <c r="J34617" s="161"/>
      <c r="L34617" s="162"/>
      <c r="P34617" s="152"/>
      <c r="AB34617" s="164"/>
    </row>
    <row r="34618" spans="10:28">
      <c r="J34618" s="161"/>
      <c r="L34618" s="162"/>
      <c r="P34618" s="152"/>
      <c r="AB34618" s="164"/>
    </row>
    <row r="34619" spans="10:28">
      <c r="J34619" s="161"/>
      <c r="L34619" s="162"/>
      <c r="P34619" s="152"/>
      <c r="AB34619" s="164"/>
    </row>
    <row r="34620" spans="10:28">
      <c r="J34620" s="161"/>
      <c r="L34620" s="162"/>
      <c r="P34620" s="152"/>
      <c r="AB34620" s="164"/>
    </row>
    <row r="34621" spans="10:28">
      <c r="J34621" s="161"/>
      <c r="L34621" s="162"/>
      <c r="P34621" s="152"/>
      <c r="AB34621" s="164"/>
    </row>
    <row r="34622" spans="10:28">
      <c r="J34622" s="161"/>
      <c r="L34622" s="162"/>
      <c r="P34622" s="152"/>
      <c r="AB34622" s="164"/>
    </row>
    <row r="34623" spans="10:28">
      <c r="J34623" s="161"/>
      <c r="L34623" s="162"/>
      <c r="P34623" s="152"/>
      <c r="AB34623" s="164"/>
    </row>
    <row r="34624" spans="10:28">
      <c r="J34624" s="161"/>
      <c r="L34624" s="162"/>
      <c r="P34624" s="152"/>
      <c r="AB34624" s="164"/>
    </row>
    <row r="34625" spans="5:28">
      <c r="J34625" s="161"/>
      <c r="L34625" s="162"/>
      <c r="P34625" s="152"/>
      <c r="AB34625" s="164"/>
    </row>
    <row r="34626" spans="5:28">
      <c r="J34626" s="161"/>
      <c r="L34626" s="162"/>
      <c r="P34626" s="152"/>
      <c r="AB34626" s="164"/>
    </row>
    <row r="34627" spans="5:28">
      <c r="J34627" s="161"/>
      <c r="L34627" s="162"/>
      <c r="P34627" s="152"/>
      <c r="R34627" s="171"/>
      <c r="AB34627" s="164"/>
    </row>
    <row r="34628" spans="5:28">
      <c r="J34628" s="161"/>
      <c r="L34628" s="162"/>
      <c r="P34628" s="152"/>
      <c r="AB34628" s="164"/>
    </row>
    <row r="34629" spans="5:28">
      <c r="J34629" s="161"/>
      <c r="L34629" s="162"/>
      <c r="P34629" s="152"/>
      <c r="AB34629" s="164"/>
    </row>
    <row r="34630" spans="5:28">
      <c r="J34630" s="161"/>
      <c r="L34630" s="162"/>
      <c r="P34630" s="152"/>
      <c r="AB34630" s="164"/>
    </row>
    <row r="34631" spans="5:28">
      <c r="J34631" s="161"/>
      <c r="L34631" s="162"/>
      <c r="P34631" s="152"/>
      <c r="AB34631" s="164"/>
    </row>
    <row r="34632" spans="5:28">
      <c r="J34632" s="161"/>
      <c r="L34632" s="162"/>
      <c r="P34632" s="152"/>
      <c r="AB34632" s="164"/>
    </row>
    <row r="34633" spans="5:28">
      <c r="J34633" s="161"/>
      <c r="L34633" s="162"/>
      <c r="P34633" s="152"/>
      <c r="AB34633" s="164"/>
    </row>
    <row r="34634" spans="5:28">
      <c r="J34634" s="161"/>
      <c r="L34634" s="162"/>
      <c r="P34634" s="152"/>
      <c r="AB34634" s="164"/>
    </row>
    <row r="34635" spans="5:28">
      <c r="J34635" s="161"/>
      <c r="L34635" s="162"/>
      <c r="P34635" s="152"/>
      <c r="AB34635" s="164"/>
    </row>
    <row r="34636" spans="5:28">
      <c r="E34636" s="166"/>
      <c r="J34636" s="161"/>
      <c r="L34636" s="162"/>
      <c r="P34636" s="152"/>
      <c r="AB34636" s="164"/>
    </row>
    <row r="34637" spans="5:28">
      <c r="E34637" s="166"/>
      <c r="J34637" s="161"/>
      <c r="L34637" s="162"/>
      <c r="P34637" s="152"/>
      <c r="AB34637" s="164"/>
    </row>
    <row r="34638" spans="5:28">
      <c r="J34638" s="161"/>
      <c r="L34638" s="162"/>
      <c r="P34638" s="152"/>
      <c r="AB34638" s="164"/>
    </row>
    <row r="34639" spans="5:28">
      <c r="J34639" s="161"/>
      <c r="L34639" s="162"/>
      <c r="P34639" s="152"/>
      <c r="AB34639" s="164"/>
    </row>
    <row r="34640" spans="5:28">
      <c r="J34640" s="161"/>
      <c r="L34640" s="162"/>
      <c r="P34640" s="152"/>
      <c r="AB34640" s="164"/>
    </row>
    <row r="34641" spans="5:28">
      <c r="J34641" s="161"/>
      <c r="L34641" s="162"/>
      <c r="P34641" s="152"/>
      <c r="AB34641" s="164"/>
    </row>
    <row r="34642" spans="5:28">
      <c r="J34642" s="161"/>
      <c r="L34642" s="162"/>
      <c r="P34642" s="152"/>
      <c r="AB34642" s="164"/>
    </row>
    <row r="34643" spans="5:28">
      <c r="E34643" s="166"/>
      <c r="F34643" s="166"/>
      <c r="J34643" s="161"/>
      <c r="L34643" s="162"/>
      <c r="P34643" s="152"/>
      <c r="AB34643" s="164"/>
    </row>
    <row r="34644" spans="5:28">
      <c r="E34644" s="166"/>
      <c r="F34644" s="166"/>
      <c r="J34644" s="161"/>
      <c r="L34644" s="162"/>
      <c r="P34644" s="152"/>
      <c r="R34644" s="170"/>
      <c r="AB34644" s="164"/>
    </row>
    <row r="34645" spans="5:28">
      <c r="E34645" s="166"/>
      <c r="F34645" s="166"/>
      <c r="J34645" s="161"/>
      <c r="L34645" s="162"/>
      <c r="P34645" s="152"/>
      <c r="AB34645" s="164"/>
    </row>
    <row r="34646" spans="5:28">
      <c r="E34646" s="166"/>
      <c r="J34646" s="161"/>
      <c r="L34646" s="162"/>
      <c r="P34646" s="152"/>
      <c r="AB34646" s="164"/>
    </row>
    <row r="34647" spans="5:28">
      <c r="E34647" s="166"/>
      <c r="J34647" s="161"/>
      <c r="L34647" s="162"/>
      <c r="P34647" s="152"/>
      <c r="AB34647" s="164"/>
    </row>
    <row r="34648" spans="5:28">
      <c r="E34648" s="166"/>
      <c r="J34648" s="161"/>
      <c r="L34648" s="162"/>
      <c r="P34648" s="152"/>
      <c r="AB34648" s="164"/>
    </row>
    <row r="34649" spans="5:28">
      <c r="E34649" s="166"/>
      <c r="J34649" s="161"/>
      <c r="L34649" s="162"/>
      <c r="P34649" s="152"/>
      <c r="AB34649" s="164"/>
    </row>
    <row r="34650" spans="5:28">
      <c r="J34650" s="161"/>
      <c r="L34650" s="162"/>
      <c r="P34650" s="152"/>
      <c r="AB34650" s="164"/>
    </row>
    <row r="34651" spans="5:28">
      <c r="E34651" s="166"/>
      <c r="F34651" s="166"/>
      <c r="J34651" s="161"/>
      <c r="L34651" s="162"/>
      <c r="P34651" s="152"/>
      <c r="AB34651" s="164"/>
    </row>
    <row r="34652" spans="5:28">
      <c r="E34652" s="166"/>
      <c r="F34652" s="166"/>
      <c r="J34652" s="161"/>
      <c r="L34652" s="162"/>
      <c r="P34652" s="152"/>
      <c r="AB34652" s="164"/>
    </row>
    <row r="34653" spans="5:28">
      <c r="E34653" s="166"/>
      <c r="F34653" s="166"/>
      <c r="J34653" s="161"/>
      <c r="L34653" s="162"/>
      <c r="P34653" s="152"/>
      <c r="AB34653" s="164"/>
    </row>
    <row r="34654" spans="5:28">
      <c r="J34654" s="161"/>
      <c r="L34654" s="162"/>
      <c r="P34654" s="152"/>
      <c r="AB34654" s="164"/>
    </row>
    <row r="34655" spans="5:28">
      <c r="J34655" s="161"/>
      <c r="L34655" s="162"/>
      <c r="P34655" s="152"/>
      <c r="AB34655" s="164"/>
    </row>
    <row r="34656" spans="5:28">
      <c r="J34656" s="161"/>
      <c r="L34656" s="162"/>
      <c r="P34656" s="152"/>
      <c r="AB34656" s="164"/>
    </row>
    <row r="34657" spans="5:28">
      <c r="J34657" s="161"/>
      <c r="L34657" s="162"/>
      <c r="P34657" s="152"/>
      <c r="R34657" s="170"/>
      <c r="AB34657" s="164"/>
    </row>
    <row r="34658" spans="5:28">
      <c r="J34658" s="161"/>
      <c r="L34658" s="162"/>
      <c r="P34658" s="152"/>
      <c r="AB34658" s="164"/>
    </row>
    <row r="34659" spans="5:28">
      <c r="J34659" s="161"/>
      <c r="L34659" s="162"/>
      <c r="P34659" s="152"/>
      <c r="AB34659" s="164"/>
    </row>
    <row r="34660" spans="5:28">
      <c r="J34660" s="161"/>
      <c r="L34660" s="162"/>
      <c r="P34660" s="152"/>
      <c r="AB34660" s="164"/>
    </row>
    <row r="34661" spans="5:28">
      <c r="J34661" s="161"/>
      <c r="L34661" s="162"/>
      <c r="P34661" s="152"/>
      <c r="AB34661" s="164"/>
    </row>
    <row r="34662" spans="5:28">
      <c r="J34662" s="161"/>
      <c r="L34662" s="162"/>
      <c r="P34662" s="152"/>
      <c r="AB34662" s="164"/>
    </row>
    <row r="34663" spans="5:28">
      <c r="E34663" s="166"/>
      <c r="J34663" s="161"/>
      <c r="L34663" s="162"/>
      <c r="P34663" s="152"/>
      <c r="AB34663" s="164"/>
    </row>
    <row r="34664" spans="5:28">
      <c r="E34664" s="166"/>
      <c r="J34664" s="161"/>
      <c r="L34664" s="162"/>
      <c r="P34664" s="152"/>
      <c r="AB34664" s="164"/>
    </row>
    <row r="34665" spans="5:28">
      <c r="J34665" s="161"/>
      <c r="L34665" s="162"/>
      <c r="P34665" s="152"/>
      <c r="AB34665" s="164"/>
    </row>
    <row r="34666" spans="5:28">
      <c r="J34666" s="161"/>
      <c r="L34666" s="162"/>
      <c r="P34666" s="152"/>
      <c r="AB34666" s="164"/>
    </row>
    <row r="34667" spans="5:28">
      <c r="J34667" s="161"/>
      <c r="L34667" s="162"/>
      <c r="P34667" s="152"/>
      <c r="AB34667" s="164"/>
    </row>
    <row r="34668" spans="5:28">
      <c r="J34668" s="161"/>
      <c r="L34668" s="162"/>
      <c r="P34668" s="152"/>
      <c r="AB34668" s="164"/>
    </row>
    <row r="34669" spans="5:28">
      <c r="J34669" s="161"/>
      <c r="L34669" s="162"/>
      <c r="P34669" s="152"/>
      <c r="AB34669" s="164"/>
    </row>
    <row r="34670" spans="5:28">
      <c r="J34670" s="161"/>
      <c r="L34670" s="162"/>
      <c r="P34670" s="152"/>
      <c r="AB34670" s="164"/>
    </row>
    <row r="34671" spans="5:28">
      <c r="J34671" s="161"/>
      <c r="L34671" s="162"/>
      <c r="P34671" s="152"/>
      <c r="AB34671" s="164"/>
    </row>
    <row r="34672" spans="5:28">
      <c r="J34672" s="161"/>
      <c r="L34672" s="162"/>
      <c r="P34672" s="152"/>
      <c r="AB34672" s="164"/>
    </row>
    <row r="34673" spans="5:28">
      <c r="J34673" s="161"/>
      <c r="L34673" s="162"/>
      <c r="P34673" s="152"/>
      <c r="AB34673" s="164"/>
    </row>
    <row r="34674" spans="5:28">
      <c r="J34674" s="161"/>
      <c r="L34674" s="162"/>
      <c r="P34674" s="152"/>
      <c r="AB34674" s="164"/>
    </row>
    <row r="34675" spans="5:28">
      <c r="J34675" s="161"/>
      <c r="L34675" s="162"/>
      <c r="P34675" s="152"/>
      <c r="AB34675" s="164"/>
    </row>
    <row r="34676" spans="5:28">
      <c r="J34676" s="161"/>
      <c r="L34676" s="162"/>
      <c r="P34676" s="152"/>
      <c r="AB34676" s="164"/>
    </row>
    <row r="34677" spans="5:28">
      <c r="E34677" s="166"/>
      <c r="J34677" s="161"/>
      <c r="L34677" s="162"/>
      <c r="P34677" s="152"/>
      <c r="AB34677" s="164"/>
    </row>
    <row r="34678" spans="5:28">
      <c r="E34678" s="166"/>
      <c r="J34678" s="161"/>
      <c r="L34678" s="162"/>
      <c r="P34678" s="152"/>
      <c r="AB34678" s="164"/>
    </row>
    <row r="34679" spans="5:28">
      <c r="J34679" s="161"/>
      <c r="L34679" s="162"/>
      <c r="P34679" s="152"/>
      <c r="AB34679" s="164"/>
    </row>
    <row r="34680" spans="5:28">
      <c r="J34680" s="161"/>
      <c r="L34680" s="162"/>
      <c r="P34680" s="152"/>
      <c r="AB34680" s="164"/>
    </row>
    <row r="34681" spans="5:28">
      <c r="E34681" s="166"/>
      <c r="J34681" s="161"/>
      <c r="L34681" s="162"/>
      <c r="P34681" s="152"/>
      <c r="AB34681" s="164"/>
    </row>
    <row r="34682" spans="5:28">
      <c r="E34682" s="166"/>
      <c r="J34682" s="161"/>
      <c r="L34682" s="162"/>
      <c r="P34682" s="152"/>
      <c r="AB34682" s="164"/>
    </row>
    <row r="34683" spans="5:28">
      <c r="J34683" s="161"/>
      <c r="L34683" s="162"/>
      <c r="P34683" s="152"/>
      <c r="AB34683" s="164"/>
    </row>
    <row r="34684" spans="5:28">
      <c r="J34684" s="161"/>
      <c r="L34684" s="162"/>
      <c r="P34684" s="152"/>
      <c r="AB34684" s="164"/>
    </row>
    <row r="34685" spans="5:28">
      <c r="J34685" s="161"/>
      <c r="L34685" s="162"/>
      <c r="P34685" s="152"/>
      <c r="AB34685" s="164"/>
    </row>
    <row r="34686" spans="5:28">
      <c r="J34686" s="161"/>
      <c r="L34686" s="162"/>
      <c r="P34686" s="152"/>
      <c r="AB34686" s="164"/>
    </row>
    <row r="34687" spans="5:28">
      <c r="J34687" s="161"/>
      <c r="L34687" s="162"/>
      <c r="P34687" s="152"/>
      <c r="AB34687" s="164"/>
    </row>
    <row r="34688" spans="5:28">
      <c r="J34688" s="161"/>
      <c r="L34688" s="162"/>
      <c r="P34688" s="152"/>
      <c r="AB34688" s="164"/>
    </row>
    <row r="34689" spans="5:28">
      <c r="J34689" s="161"/>
      <c r="L34689" s="162"/>
      <c r="P34689" s="152"/>
      <c r="AB34689" s="164"/>
    </row>
    <row r="34690" spans="5:28">
      <c r="J34690" s="161"/>
      <c r="L34690" s="162"/>
      <c r="P34690" s="152"/>
      <c r="AB34690" s="164"/>
    </row>
    <row r="34691" spans="5:28">
      <c r="E34691" s="166"/>
      <c r="J34691" s="161"/>
      <c r="L34691" s="162"/>
      <c r="P34691" s="152"/>
      <c r="AB34691" s="164"/>
    </row>
    <row r="34692" spans="5:28">
      <c r="J34692" s="161"/>
      <c r="L34692" s="162"/>
      <c r="P34692" s="152"/>
      <c r="AB34692" s="164"/>
    </row>
    <row r="34693" spans="5:28">
      <c r="E34693" s="166"/>
      <c r="J34693" s="161"/>
      <c r="L34693" s="162"/>
      <c r="P34693" s="152"/>
      <c r="AB34693" s="164"/>
    </row>
    <row r="34694" spans="5:28">
      <c r="E34694" s="166"/>
      <c r="J34694" s="161"/>
      <c r="L34694" s="162"/>
      <c r="P34694" s="152"/>
      <c r="AB34694" s="164"/>
    </row>
    <row r="34695" spans="5:28">
      <c r="E34695" s="166"/>
      <c r="J34695" s="161"/>
      <c r="L34695" s="162"/>
      <c r="P34695" s="152"/>
      <c r="AB34695" s="164"/>
    </row>
    <row r="34696" spans="5:28">
      <c r="E34696" s="166"/>
      <c r="J34696" s="161"/>
      <c r="L34696" s="162"/>
      <c r="P34696" s="152"/>
      <c r="AB34696" s="164"/>
    </row>
    <row r="34697" spans="5:28">
      <c r="J34697" s="161"/>
      <c r="L34697" s="162"/>
      <c r="P34697" s="152"/>
      <c r="AB34697" s="164"/>
    </row>
    <row r="34698" spans="5:28">
      <c r="J34698" s="161"/>
      <c r="L34698" s="162"/>
      <c r="P34698" s="152"/>
      <c r="AB34698" s="164"/>
    </row>
    <row r="34699" spans="5:28">
      <c r="J34699" s="161"/>
      <c r="L34699" s="162"/>
      <c r="P34699" s="152"/>
      <c r="AB34699" s="164"/>
    </row>
    <row r="34700" spans="5:28">
      <c r="J34700" s="161"/>
      <c r="L34700" s="162"/>
      <c r="P34700" s="152"/>
      <c r="AB34700" s="164"/>
    </row>
    <row r="34701" spans="5:28">
      <c r="J34701" s="161"/>
      <c r="L34701" s="162"/>
      <c r="P34701" s="152"/>
      <c r="AB34701" s="164"/>
    </row>
    <row r="34702" spans="5:28">
      <c r="E34702" s="166"/>
      <c r="J34702" s="161"/>
      <c r="L34702" s="162"/>
      <c r="P34702" s="152"/>
      <c r="AB34702" s="164"/>
    </row>
    <row r="34703" spans="5:28">
      <c r="E34703" s="166"/>
      <c r="J34703" s="161"/>
      <c r="L34703" s="162"/>
      <c r="P34703" s="152"/>
      <c r="AB34703" s="164"/>
    </row>
    <row r="34704" spans="5:28">
      <c r="E34704" s="166"/>
      <c r="J34704" s="161"/>
      <c r="L34704" s="162"/>
      <c r="P34704" s="152"/>
      <c r="AB34704" s="164"/>
    </row>
    <row r="34705" spans="5:28">
      <c r="J34705" s="161"/>
      <c r="L34705" s="162"/>
      <c r="P34705" s="152"/>
      <c r="AB34705" s="164"/>
    </row>
    <row r="34706" spans="5:28">
      <c r="J34706" s="161"/>
      <c r="L34706" s="162"/>
      <c r="P34706" s="152"/>
      <c r="AB34706" s="164"/>
    </row>
    <row r="34707" spans="5:28">
      <c r="E34707" s="166"/>
      <c r="J34707" s="161"/>
      <c r="L34707" s="162"/>
      <c r="P34707" s="152"/>
      <c r="AB34707" s="164"/>
    </row>
    <row r="34708" spans="5:28">
      <c r="E34708" s="166"/>
      <c r="J34708" s="161"/>
      <c r="L34708" s="162"/>
      <c r="P34708" s="152"/>
      <c r="AB34708" s="164"/>
    </row>
    <row r="34709" spans="5:28">
      <c r="E34709" s="166"/>
      <c r="J34709" s="161"/>
      <c r="L34709" s="162"/>
      <c r="P34709" s="152"/>
      <c r="AB34709" s="164"/>
    </row>
    <row r="34710" spans="5:28">
      <c r="J34710" s="161"/>
      <c r="L34710" s="162"/>
      <c r="P34710" s="152"/>
      <c r="AB34710" s="164"/>
    </row>
    <row r="34711" spans="5:28">
      <c r="J34711" s="161"/>
      <c r="L34711" s="162"/>
      <c r="P34711" s="152"/>
      <c r="AB34711" s="164"/>
    </row>
    <row r="34712" spans="5:28">
      <c r="J34712" s="161"/>
      <c r="L34712" s="162"/>
      <c r="P34712" s="152"/>
      <c r="AB34712" s="164"/>
    </row>
    <row r="34713" spans="5:28">
      <c r="E34713" s="166"/>
      <c r="J34713" s="161"/>
      <c r="L34713" s="162"/>
      <c r="P34713" s="152"/>
      <c r="AB34713" s="164"/>
    </row>
    <row r="34714" spans="5:28">
      <c r="J34714" s="161"/>
      <c r="L34714" s="162"/>
      <c r="P34714" s="152"/>
      <c r="AB34714" s="164"/>
    </row>
    <row r="34715" spans="5:28">
      <c r="E34715" s="166"/>
      <c r="J34715" s="161"/>
      <c r="L34715" s="162"/>
      <c r="P34715" s="152"/>
      <c r="AB34715" s="164"/>
    </row>
    <row r="34716" spans="5:28">
      <c r="E34716" s="166"/>
      <c r="J34716" s="161"/>
      <c r="L34716" s="162"/>
      <c r="P34716" s="152"/>
      <c r="AB34716" s="164"/>
    </row>
    <row r="34717" spans="5:28">
      <c r="J34717" s="161"/>
      <c r="L34717" s="162"/>
      <c r="P34717" s="152"/>
      <c r="AB34717" s="164"/>
    </row>
    <row r="34718" spans="5:28">
      <c r="J34718" s="161"/>
      <c r="L34718" s="162"/>
      <c r="P34718" s="152"/>
      <c r="AB34718" s="164"/>
    </row>
    <row r="34719" spans="5:28">
      <c r="J34719" s="161"/>
      <c r="L34719" s="162"/>
      <c r="P34719" s="152"/>
      <c r="AB34719" s="164"/>
    </row>
    <row r="34720" spans="5:28">
      <c r="J34720" s="161"/>
      <c r="L34720" s="162"/>
      <c r="P34720" s="152"/>
      <c r="AB34720" s="164"/>
    </row>
    <row r="34721" spans="10:28">
      <c r="J34721" s="161"/>
      <c r="L34721" s="162"/>
      <c r="P34721" s="152"/>
      <c r="AB34721" s="164"/>
    </row>
    <row r="34722" spans="10:28">
      <c r="J34722" s="161"/>
      <c r="L34722" s="162"/>
      <c r="P34722" s="152"/>
      <c r="AB34722" s="164"/>
    </row>
    <row r="34723" spans="10:28">
      <c r="J34723" s="161"/>
      <c r="L34723" s="162"/>
      <c r="P34723" s="152"/>
      <c r="AB34723" s="164"/>
    </row>
    <row r="34724" spans="10:28">
      <c r="J34724" s="161"/>
      <c r="L34724" s="162"/>
      <c r="P34724" s="152"/>
      <c r="AB34724" s="164"/>
    </row>
    <row r="34725" spans="10:28">
      <c r="J34725" s="161"/>
      <c r="L34725" s="162"/>
      <c r="P34725" s="152"/>
      <c r="AB34725" s="164"/>
    </row>
    <row r="34726" spans="10:28">
      <c r="J34726" s="161"/>
      <c r="L34726" s="162"/>
      <c r="P34726" s="152"/>
      <c r="AB34726" s="164"/>
    </row>
    <row r="34727" spans="10:28">
      <c r="J34727" s="161"/>
      <c r="L34727" s="162"/>
      <c r="P34727" s="152"/>
      <c r="AB34727" s="164"/>
    </row>
    <row r="34728" spans="10:28">
      <c r="J34728" s="161"/>
      <c r="L34728" s="162"/>
      <c r="P34728" s="152"/>
      <c r="AB34728" s="164"/>
    </row>
    <row r="34729" spans="10:28">
      <c r="J34729" s="161"/>
      <c r="L34729" s="162"/>
      <c r="P34729" s="152"/>
      <c r="AB34729" s="164"/>
    </row>
    <row r="34730" spans="10:28">
      <c r="J34730" s="161"/>
      <c r="L34730" s="162"/>
      <c r="P34730" s="152"/>
      <c r="AB34730" s="164"/>
    </row>
    <row r="34731" spans="10:28">
      <c r="J34731" s="161"/>
      <c r="L34731" s="162"/>
      <c r="P34731" s="152"/>
      <c r="AB34731" s="164"/>
    </row>
    <row r="34732" spans="10:28">
      <c r="J34732" s="161"/>
      <c r="L34732" s="162"/>
      <c r="P34732" s="152"/>
      <c r="AB34732" s="164"/>
    </row>
    <row r="34733" spans="10:28">
      <c r="J34733" s="161"/>
      <c r="L34733" s="162"/>
      <c r="P34733" s="152"/>
      <c r="AB34733" s="164"/>
    </row>
    <row r="34734" spans="10:28">
      <c r="J34734" s="161"/>
      <c r="L34734" s="162"/>
      <c r="P34734" s="152"/>
      <c r="AB34734" s="164"/>
    </row>
    <row r="34735" spans="10:28">
      <c r="J34735" s="161"/>
      <c r="L34735" s="162"/>
      <c r="P34735" s="152"/>
      <c r="AB34735" s="164"/>
    </row>
    <row r="34736" spans="10:28">
      <c r="J34736" s="161"/>
      <c r="L34736" s="162"/>
      <c r="P34736" s="152"/>
      <c r="AB34736" s="164"/>
    </row>
    <row r="34737" spans="5:28">
      <c r="E34737" s="166"/>
      <c r="J34737" s="161"/>
      <c r="L34737" s="162"/>
      <c r="P34737" s="152"/>
      <c r="AB34737" s="164"/>
    </row>
    <row r="34738" spans="5:28">
      <c r="E34738" s="166"/>
      <c r="J34738" s="161"/>
      <c r="L34738" s="162"/>
      <c r="P34738" s="152"/>
      <c r="AB34738" s="164"/>
    </row>
    <row r="34739" spans="5:28">
      <c r="E34739" s="166"/>
      <c r="J34739" s="161"/>
      <c r="L34739" s="162"/>
      <c r="P34739" s="152"/>
      <c r="AB34739" s="164"/>
    </row>
    <row r="34740" spans="5:28">
      <c r="E34740" s="166"/>
      <c r="J34740" s="161"/>
      <c r="L34740" s="162"/>
      <c r="P34740" s="152"/>
      <c r="AB34740" s="164"/>
    </row>
    <row r="34741" spans="5:28">
      <c r="J34741" s="161"/>
      <c r="L34741" s="162"/>
      <c r="P34741" s="152"/>
      <c r="Q34741" s="167"/>
      <c r="AB34741" s="164"/>
    </row>
    <row r="34742" spans="5:28">
      <c r="J34742" s="161"/>
      <c r="L34742" s="162"/>
      <c r="P34742" s="152"/>
      <c r="AB34742" s="164"/>
    </row>
    <row r="34743" spans="5:28">
      <c r="E34743" s="166"/>
      <c r="J34743" s="161"/>
      <c r="L34743" s="162"/>
      <c r="P34743" s="152"/>
      <c r="AB34743" s="164"/>
    </row>
    <row r="34744" spans="5:28">
      <c r="E34744" s="166"/>
      <c r="J34744" s="161"/>
      <c r="L34744" s="162"/>
      <c r="P34744" s="152"/>
      <c r="AB34744" s="164"/>
    </row>
    <row r="34745" spans="5:28">
      <c r="E34745" s="166"/>
      <c r="J34745" s="161"/>
      <c r="L34745" s="162"/>
      <c r="P34745" s="152"/>
      <c r="AB34745" s="164"/>
    </row>
    <row r="34746" spans="5:28">
      <c r="E34746" s="166"/>
      <c r="J34746" s="161"/>
      <c r="L34746" s="162"/>
      <c r="P34746" s="152"/>
      <c r="AB34746" s="164"/>
    </row>
    <row r="34747" spans="5:28">
      <c r="E34747" s="166"/>
      <c r="J34747" s="161"/>
      <c r="L34747" s="162"/>
      <c r="P34747" s="152"/>
      <c r="AB34747" s="164"/>
    </row>
    <row r="34748" spans="5:28">
      <c r="E34748" s="166"/>
      <c r="J34748" s="161"/>
      <c r="L34748" s="162"/>
      <c r="P34748" s="152"/>
      <c r="AB34748" s="164"/>
    </row>
    <row r="34749" spans="5:28">
      <c r="E34749" s="166"/>
      <c r="J34749" s="161"/>
      <c r="L34749" s="162"/>
      <c r="P34749" s="152"/>
      <c r="AB34749" s="164"/>
    </row>
    <row r="34750" spans="5:28">
      <c r="E34750" s="166"/>
      <c r="J34750" s="161"/>
      <c r="L34750" s="162"/>
      <c r="P34750" s="152"/>
      <c r="AB34750" s="164"/>
    </row>
    <row r="34751" spans="5:28">
      <c r="J34751" s="161"/>
      <c r="L34751" s="162"/>
      <c r="P34751" s="152"/>
      <c r="AB34751" s="164"/>
    </row>
    <row r="34752" spans="5:28">
      <c r="E34752" s="166"/>
      <c r="J34752" s="161"/>
      <c r="L34752" s="162"/>
      <c r="P34752" s="152"/>
      <c r="AB34752" s="164"/>
    </row>
    <row r="34753" spans="5:28">
      <c r="E34753" s="166"/>
      <c r="J34753" s="161"/>
      <c r="L34753" s="162"/>
      <c r="P34753" s="152"/>
      <c r="AB34753" s="164"/>
    </row>
    <row r="34754" spans="5:28">
      <c r="J34754" s="161"/>
      <c r="L34754" s="162"/>
      <c r="P34754" s="152"/>
      <c r="AB34754" s="164"/>
    </row>
    <row r="34755" spans="5:28">
      <c r="J34755" s="161"/>
      <c r="L34755" s="162"/>
      <c r="P34755" s="152"/>
      <c r="AB34755" s="164"/>
    </row>
    <row r="34756" spans="5:28">
      <c r="E34756" s="166"/>
      <c r="J34756" s="161"/>
      <c r="L34756" s="162"/>
      <c r="P34756" s="152"/>
      <c r="AB34756" s="164"/>
    </row>
    <row r="34757" spans="5:28">
      <c r="J34757" s="161"/>
      <c r="L34757" s="162"/>
      <c r="P34757" s="152"/>
      <c r="AB34757" s="164"/>
    </row>
    <row r="34758" spans="5:28">
      <c r="J34758" s="161"/>
      <c r="L34758" s="162"/>
      <c r="P34758" s="152"/>
      <c r="AB34758" s="164"/>
    </row>
    <row r="34759" spans="5:28">
      <c r="J34759" s="161"/>
      <c r="L34759" s="162"/>
      <c r="P34759" s="152"/>
      <c r="AB34759" s="164"/>
    </row>
    <row r="34760" spans="5:28">
      <c r="J34760" s="161"/>
      <c r="L34760" s="162"/>
      <c r="P34760" s="152"/>
      <c r="AB34760" s="164"/>
    </row>
    <row r="34761" spans="5:28">
      <c r="J34761" s="161"/>
      <c r="L34761" s="162"/>
      <c r="P34761" s="152"/>
      <c r="AB34761" s="164"/>
    </row>
    <row r="34762" spans="5:28">
      <c r="J34762" s="161"/>
      <c r="L34762" s="162"/>
      <c r="P34762" s="152"/>
      <c r="AB34762" s="164"/>
    </row>
    <row r="34763" spans="5:28">
      <c r="J34763" s="161"/>
      <c r="L34763" s="162"/>
      <c r="P34763" s="152"/>
      <c r="AB34763" s="164"/>
    </row>
    <row r="34764" spans="5:28">
      <c r="J34764" s="161"/>
      <c r="L34764" s="162"/>
      <c r="P34764" s="152"/>
      <c r="AB34764" s="164"/>
    </row>
    <row r="34765" spans="5:28">
      <c r="J34765" s="161"/>
      <c r="L34765" s="162"/>
      <c r="P34765" s="152"/>
      <c r="AB34765" s="164"/>
    </row>
    <row r="34766" spans="5:28">
      <c r="J34766" s="161"/>
      <c r="L34766" s="162"/>
      <c r="P34766" s="152"/>
      <c r="AB34766" s="164"/>
    </row>
    <row r="34767" spans="5:28">
      <c r="J34767" s="161"/>
      <c r="L34767" s="162"/>
      <c r="P34767" s="152"/>
      <c r="AB34767" s="164"/>
    </row>
    <row r="34768" spans="5:28">
      <c r="J34768" s="161"/>
      <c r="L34768" s="162"/>
      <c r="P34768" s="152"/>
      <c r="AB34768" s="164"/>
    </row>
    <row r="34769" spans="5:28">
      <c r="J34769" s="161"/>
      <c r="L34769" s="162"/>
      <c r="P34769" s="152"/>
      <c r="AB34769" s="164"/>
    </row>
    <row r="34770" spans="5:28">
      <c r="J34770" s="161"/>
      <c r="L34770" s="162"/>
      <c r="P34770" s="152"/>
      <c r="AB34770" s="164"/>
    </row>
    <row r="34771" spans="5:28">
      <c r="J34771" s="161"/>
      <c r="L34771" s="162"/>
      <c r="P34771" s="152"/>
      <c r="AB34771" s="164"/>
    </row>
    <row r="34772" spans="5:28">
      <c r="E34772" s="166"/>
      <c r="J34772" s="161"/>
      <c r="L34772" s="162"/>
      <c r="P34772" s="152"/>
      <c r="AB34772" s="164"/>
    </row>
    <row r="34773" spans="5:28">
      <c r="E34773" s="166"/>
      <c r="J34773" s="161"/>
      <c r="L34773" s="162"/>
      <c r="P34773" s="152"/>
      <c r="AB34773" s="164"/>
    </row>
    <row r="34774" spans="5:28">
      <c r="E34774" s="166"/>
      <c r="J34774" s="161"/>
      <c r="L34774" s="162"/>
      <c r="P34774" s="152"/>
      <c r="AB34774" s="164"/>
    </row>
    <row r="34775" spans="5:28">
      <c r="E34775" s="166"/>
      <c r="J34775" s="161"/>
      <c r="L34775" s="162"/>
      <c r="P34775" s="152"/>
      <c r="AB34775" s="164"/>
    </row>
    <row r="34776" spans="5:28">
      <c r="E34776" s="166"/>
      <c r="J34776" s="161"/>
      <c r="L34776" s="162"/>
      <c r="P34776" s="152"/>
      <c r="AB34776" s="164"/>
    </row>
    <row r="34777" spans="5:28">
      <c r="E34777" s="166"/>
      <c r="J34777" s="161"/>
      <c r="L34777" s="162"/>
      <c r="P34777" s="152"/>
      <c r="AB34777" s="164"/>
    </row>
    <row r="34778" spans="5:28">
      <c r="E34778" s="166"/>
      <c r="J34778" s="161"/>
      <c r="L34778" s="162"/>
      <c r="P34778" s="152"/>
      <c r="AB34778" s="164"/>
    </row>
    <row r="34779" spans="5:28">
      <c r="E34779" s="166"/>
      <c r="J34779" s="161"/>
      <c r="L34779" s="162"/>
      <c r="P34779" s="152"/>
      <c r="AB34779" s="164"/>
    </row>
    <row r="34780" spans="5:28">
      <c r="E34780" s="166"/>
      <c r="J34780" s="161"/>
      <c r="L34780" s="162"/>
      <c r="P34780" s="152"/>
      <c r="AB34780" s="164"/>
    </row>
    <row r="34781" spans="5:28">
      <c r="E34781" s="166"/>
      <c r="J34781" s="161"/>
      <c r="L34781" s="162"/>
      <c r="P34781" s="152"/>
      <c r="AB34781" s="164"/>
    </row>
    <row r="34782" spans="5:28">
      <c r="E34782" s="166"/>
      <c r="J34782" s="161"/>
      <c r="L34782" s="162"/>
      <c r="P34782" s="152"/>
      <c r="AB34782" s="164"/>
    </row>
    <row r="34783" spans="5:28">
      <c r="E34783" s="166"/>
      <c r="J34783" s="161"/>
      <c r="L34783" s="162"/>
      <c r="P34783" s="152"/>
      <c r="AB34783" s="164"/>
    </row>
    <row r="34784" spans="5:28">
      <c r="E34784" s="166"/>
      <c r="J34784" s="161"/>
      <c r="L34784" s="162"/>
      <c r="P34784" s="152"/>
      <c r="AB34784" s="164"/>
    </row>
    <row r="34785" spans="5:28">
      <c r="E34785" s="166"/>
      <c r="J34785" s="161"/>
      <c r="L34785" s="162"/>
      <c r="P34785" s="152"/>
      <c r="AB34785" s="164"/>
    </row>
    <row r="34786" spans="5:28">
      <c r="E34786" s="166"/>
      <c r="J34786" s="161"/>
      <c r="L34786" s="162"/>
      <c r="P34786" s="152"/>
      <c r="AB34786" s="164"/>
    </row>
    <row r="34787" spans="5:28">
      <c r="E34787" s="166"/>
      <c r="J34787" s="161"/>
      <c r="L34787" s="162"/>
      <c r="P34787" s="152"/>
      <c r="AB34787" s="164"/>
    </row>
    <row r="34788" spans="5:28">
      <c r="E34788" s="166"/>
      <c r="J34788" s="161"/>
      <c r="L34788" s="162"/>
      <c r="P34788" s="152"/>
      <c r="AB34788" s="164"/>
    </row>
    <row r="34789" spans="5:28">
      <c r="E34789" s="166"/>
      <c r="J34789" s="161"/>
      <c r="L34789" s="162"/>
      <c r="P34789" s="152"/>
      <c r="AB34789" s="164"/>
    </row>
    <row r="34790" spans="5:28">
      <c r="E34790" s="166"/>
      <c r="J34790" s="161"/>
      <c r="L34790" s="162"/>
      <c r="P34790" s="152"/>
      <c r="AB34790" s="164"/>
    </row>
    <row r="34791" spans="5:28">
      <c r="E34791" s="166"/>
      <c r="J34791" s="161"/>
      <c r="L34791" s="162"/>
      <c r="P34791" s="152"/>
      <c r="AB34791" s="164"/>
    </row>
    <row r="34792" spans="5:28">
      <c r="E34792" s="166"/>
      <c r="J34792" s="161"/>
      <c r="L34792" s="162"/>
      <c r="P34792" s="152"/>
      <c r="AB34792" s="164"/>
    </row>
    <row r="34793" spans="5:28">
      <c r="E34793" s="166"/>
      <c r="J34793" s="161"/>
      <c r="L34793" s="162"/>
      <c r="P34793" s="152"/>
      <c r="AB34793" s="164"/>
    </row>
    <row r="34794" spans="5:28">
      <c r="E34794" s="166"/>
      <c r="J34794" s="161"/>
      <c r="L34794" s="162"/>
      <c r="P34794" s="152"/>
      <c r="AB34794" s="164"/>
    </row>
    <row r="34795" spans="5:28">
      <c r="E34795" s="166"/>
      <c r="J34795" s="161"/>
      <c r="L34795" s="162"/>
      <c r="P34795" s="152"/>
      <c r="AB34795" s="164"/>
    </row>
    <row r="34796" spans="5:28">
      <c r="E34796" s="166"/>
      <c r="J34796" s="161"/>
      <c r="L34796" s="162"/>
      <c r="P34796" s="152"/>
      <c r="AB34796" s="164"/>
    </row>
    <row r="34797" spans="5:28">
      <c r="E34797" s="166"/>
      <c r="J34797" s="161"/>
      <c r="L34797" s="162"/>
      <c r="P34797" s="152"/>
      <c r="AB34797" s="164"/>
    </row>
    <row r="34798" spans="5:28">
      <c r="E34798" s="166"/>
      <c r="J34798" s="161"/>
      <c r="L34798" s="162"/>
      <c r="P34798" s="152"/>
      <c r="AB34798" s="164"/>
    </row>
    <row r="34799" spans="5:28">
      <c r="E34799" s="166"/>
      <c r="J34799" s="161"/>
      <c r="L34799" s="162"/>
      <c r="P34799" s="152"/>
      <c r="AB34799" s="164"/>
    </row>
    <row r="34800" spans="5:28">
      <c r="E34800" s="166"/>
      <c r="J34800" s="161"/>
      <c r="L34800" s="162"/>
      <c r="P34800" s="152"/>
      <c r="AB34800" s="164"/>
    </row>
    <row r="34801" spans="5:28">
      <c r="E34801" s="166"/>
      <c r="J34801" s="161"/>
      <c r="L34801" s="162"/>
      <c r="P34801" s="152"/>
      <c r="AB34801" s="164"/>
    </row>
    <row r="34802" spans="5:28">
      <c r="E34802" s="166"/>
      <c r="J34802" s="161"/>
      <c r="L34802" s="162"/>
      <c r="P34802" s="152"/>
      <c r="AB34802" s="164"/>
    </row>
    <row r="34803" spans="5:28">
      <c r="E34803" s="166"/>
      <c r="J34803" s="161"/>
      <c r="L34803" s="162"/>
      <c r="P34803" s="152"/>
      <c r="AB34803" s="164"/>
    </row>
    <row r="34804" spans="5:28">
      <c r="E34804" s="166"/>
      <c r="J34804" s="161"/>
      <c r="L34804" s="162"/>
      <c r="P34804" s="152"/>
      <c r="AB34804" s="164"/>
    </row>
    <row r="34805" spans="5:28">
      <c r="E34805" s="166"/>
      <c r="J34805" s="161"/>
      <c r="L34805" s="162"/>
      <c r="P34805" s="152"/>
      <c r="AB34805" s="164"/>
    </row>
    <row r="34806" spans="5:28">
      <c r="E34806" s="166"/>
      <c r="J34806" s="161"/>
      <c r="L34806" s="162"/>
      <c r="P34806" s="152"/>
      <c r="AB34806" s="164"/>
    </row>
    <row r="34807" spans="5:28">
      <c r="E34807" s="166"/>
      <c r="J34807" s="161"/>
      <c r="L34807" s="162"/>
      <c r="P34807" s="152"/>
      <c r="AB34807" s="164"/>
    </row>
    <row r="34808" spans="5:28">
      <c r="E34808" s="166"/>
      <c r="J34808" s="161"/>
      <c r="L34808" s="162"/>
      <c r="P34808" s="152"/>
      <c r="AB34808" s="164"/>
    </row>
    <row r="34809" spans="5:28">
      <c r="E34809" s="166"/>
      <c r="J34809" s="161"/>
      <c r="L34809" s="162"/>
      <c r="P34809" s="152"/>
      <c r="AB34809" s="164"/>
    </row>
    <row r="34810" spans="5:28">
      <c r="E34810" s="166"/>
      <c r="J34810" s="161"/>
      <c r="L34810" s="162"/>
      <c r="P34810" s="152"/>
      <c r="AB34810" s="164"/>
    </row>
    <row r="34811" spans="5:28">
      <c r="E34811" s="166"/>
      <c r="J34811" s="161"/>
      <c r="L34811" s="162"/>
      <c r="P34811" s="152"/>
      <c r="AB34811" s="164"/>
    </row>
    <row r="34812" spans="5:28">
      <c r="E34812" s="166"/>
      <c r="J34812" s="161"/>
      <c r="L34812" s="162"/>
      <c r="P34812" s="152"/>
      <c r="AB34812" s="164"/>
    </row>
    <row r="34813" spans="5:28">
      <c r="E34813" s="166"/>
      <c r="J34813" s="161"/>
      <c r="L34813" s="162"/>
      <c r="P34813" s="152"/>
      <c r="AB34813" s="164"/>
    </row>
    <row r="34814" spans="5:28">
      <c r="E34814" s="166"/>
      <c r="J34814" s="161"/>
      <c r="L34814" s="162"/>
      <c r="P34814" s="152"/>
      <c r="AB34814" s="164"/>
    </row>
    <row r="34815" spans="5:28">
      <c r="E34815" s="166"/>
      <c r="J34815" s="161"/>
      <c r="L34815" s="162"/>
      <c r="P34815" s="152"/>
      <c r="AB34815" s="164"/>
    </row>
    <row r="34816" spans="5:28">
      <c r="E34816" s="166"/>
      <c r="J34816" s="161"/>
      <c r="L34816" s="162"/>
      <c r="P34816" s="152"/>
      <c r="AB34816" s="164"/>
    </row>
    <row r="34817" spans="5:28">
      <c r="E34817" s="166"/>
      <c r="J34817" s="161"/>
      <c r="L34817" s="162"/>
      <c r="P34817" s="152"/>
      <c r="AB34817" s="164"/>
    </row>
    <row r="34818" spans="5:28">
      <c r="E34818" s="166"/>
      <c r="J34818" s="161"/>
      <c r="L34818" s="162"/>
      <c r="P34818" s="152"/>
      <c r="AB34818" s="164"/>
    </row>
    <row r="34819" spans="5:28">
      <c r="E34819" s="166"/>
      <c r="J34819" s="161"/>
      <c r="L34819" s="162"/>
      <c r="P34819" s="152"/>
      <c r="AB34819" s="164"/>
    </row>
    <row r="34820" spans="5:28">
      <c r="E34820" s="166"/>
      <c r="J34820" s="161"/>
      <c r="L34820" s="162"/>
      <c r="P34820" s="152"/>
      <c r="AB34820" s="164"/>
    </row>
    <row r="34821" spans="5:28">
      <c r="E34821" s="166"/>
      <c r="J34821" s="161"/>
      <c r="L34821" s="162"/>
      <c r="P34821" s="152"/>
      <c r="AB34821" s="164"/>
    </row>
    <row r="34822" spans="5:28">
      <c r="J34822" s="161"/>
      <c r="L34822" s="162"/>
      <c r="P34822" s="152"/>
      <c r="AB34822" s="164"/>
    </row>
    <row r="34823" spans="5:28">
      <c r="J34823" s="161"/>
      <c r="L34823" s="162"/>
      <c r="P34823" s="152"/>
      <c r="AB34823" s="164"/>
    </row>
    <row r="34824" spans="5:28">
      <c r="J34824" s="161"/>
      <c r="L34824" s="162"/>
      <c r="P34824" s="152"/>
      <c r="AB34824" s="164"/>
    </row>
    <row r="34825" spans="5:28">
      <c r="J34825" s="161"/>
      <c r="L34825" s="162"/>
      <c r="P34825" s="152"/>
      <c r="AB34825" s="164"/>
    </row>
    <row r="34826" spans="5:28">
      <c r="J34826" s="161"/>
      <c r="L34826" s="162"/>
      <c r="P34826" s="152"/>
      <c r="AB34826" s="164"/>
    </row>
    <row r="34827" spans="5:28">
      <c r="J34827" s="161"/>
      <c r="L34827" s="162"/>
      <c r="P34827" s="152"/>
      <c r="AB34827" s="164"/>
    </row>
    <row r="34828" spans="5:28">
      <c r="J34828" s="161"/>
      <c r="L34828" s="162"/>
      <c r="P34828" s="152"/>
      <c r="AB34828" s="164"/>
    </row>
    <row r="34829" spans="5:28">
      <c r="E34829" s="166"/>
      <c r="J34829" s="161"/>
      <c r="L34829" s="162"/>
      <c r="P34829" s="152"/>
      <c r="AB34829" s="164"/>
    </row>
    <row r="34830" spans="5:28">
      <c r="J34830" s="161"/>
      <c r="L34830" s="162"/>
      <c r="P34830" s="152"/>
      <c r="AB34830" s="164"/>
    </row>
    <row r="34831" spans="5:28">
      <c r="E34831" s="166"/>
      <c r="J34831" s="161"/>
      <c r="L34831" s="162"/>
      <c r="P34831" s="152"/>
      <c r="AB34831" s="164"/>
    </row>
    <row r="34832" spans="5:28">
      <c r="J34832" s="161"/>
      <c r="L34832" s="162"/>
      <c r="P34832" s="152"/>
      <c r="AB34832" s="164"/>
    </row>
    <row r="34833" spans="10:28">
      <c r="J34833" s="161"/>
      <c r="L34833" s="162"/>
      <c r="P34833" s="152"/>
      <c r="AB34833" s="164"/>
    </row>
    <row r="34834" spans="10:28">
      <c r="J34834" s="161"/>
      <c r="L34834" s="162"/>
      <c r="P34834" s="152"/>
      <c r="AB34834" s="164"/>
    </row>
    <row r="34835" spans="10:28">
      <c r="J34835" s="161"/>
      <c r="L34835" s="162"/>
      <c r="P34835" s="152"/>
      <c r="AB34835" s="164"/>
    </row>
    <row r="34836" spans="10:28">
      <c r="J34836" s="161"/>
      <c r="L34836" s="162"/>
      <c r="P34836" s="152"/>
      <c r="AB34836" s="164"/>
    </row>
    <row r="34837" spans="10:28">
      <c r="J34837" s="161"/>
      <c r="L34837" s="162"/>
      <c r="P34837" s="152"/>
      <c r="AB34837" s="164"/>
    </row>
    <row r="34838" spans="10:28">
      <c r="J34838" s="161"/>
      <c r="L34838" s="162"/>
      <c r="P34838" s="152"/>
      <c r="AB34838" s="164"/>
    </row>
    <row r="34839" spans="10:28">
      <c r="J34839" s="161"/>
      <c r="L34839" s="162"/>
      <c r="P34839" s="152"/>
      <c r="AB34839" s="164"/>
    </row>
    <row r="34840" spans="10:28">
      <c r="J34840" s="161"/>
      <c r="L34840" s="162"/>
      <c r="P34840" s="152"/>
      <c r="AB34840" s="164"/>
    </row>
    <row r="34841" spans="10:28">
      <c r="J34841" s="161"/>
      <c r="L34841" s="162"/>
      <c r="P34841" s="152"/>
      <c r="AB34841" s="164"/>
    </row>
    <row r="34842" spans="10:28">
      <c r="J34842" s="161"/>
      <c r="L34842" s="162"/>
      <c r="P34842" s="152"/>
      <c r="R34842" s="166"/>
      <c r="AB34842" s="164"/>
    </row>
    <row r="34843" spans="10:28">
      <c r="J34843" s="161"/>
      <c r="L34843" s="162"/>
      <c r="P34843" s="152"/>
      <c r="AB34843" s="164"/>
    </row>
    <row r="34844" spans="10:28">
      <c r="J34844" s="161"/>
      <c r="L34844" s="162"/>
      <c r="P34844" s="152"/>
      <c r="AB34844" s="164"/>
    </row>
    <row r="34845" spans="10:28">
      <c r="J34845" s="161"/>
      <c r="L34845" s="162"/>
      <c r="P34845" s="152"/>
      <c r="AB34845" s="164"/>
    </row>
    <row r="34846" spans="10:28">
      <c r="J34846" s="161"/>
      <c r="L34846" s="162"/>
      <c r="P34846" s="152"/>
      <c r="AB34846" s="164"/>
    </row>
    <row r="34847" spans="10:28">
      <c r="J34847" s="161"/>
      <c r="L34847" s="162"/>
      <c r="P34847" s="152"/>
      <c r="AB34847" s="164"/>
    </row>
    <row r="34848" spans="10:28">
      <c r="J34848" s="161"/>
      <c r="L34848" s="162"/>
      <c r="P34848" s="152"/>
      <c r="AB34848" s="164"/>
    </row>
    <row r="34849" spans="5:28">
      <c r="E34849" s="166"/>
      <c r="J34849" s="161"/>
      <c r="L34849" s="162"/>
      <c r="P34849" s="152"/>
      <c r="AB34849" s="164"/>
    </row>
    <row r="34850" spans="5:28">
      <c r="J34850" s="161"/>
      <c r="L34850" s="162"/>
      <c r="P34850" s="152"/>
      <c r="AB34850" s="164"/>
    </row>
    <row r="34851" spans="5:28">
      <c r="J34851" s="161"/>
      <c r="L34851" s="162"/>
      <c r="P34851" s="152"/>
      <c r="AB34851" s="164"/>
    </row>
    <row r="34852" spans="5:28">
      <c r="E34852" s="166"/>
      <c r="J34852" s="161"/>
      <c r="L34852" s="162"/>
      <c r="P34852" s="152"/>
      <c r="AB34852" s="164"/>
    </row>
    <row r="34853" spans="5:28">
      <c r="J34853" s="161"/>
      <c r="L34853" s="162"/>
      <c r="P34853" s="152"/>
      <c r="AB34853" s="164"/>
    </row>
    <row r="34854" spans="5:28">
      <c r="J34854" s="161"/>
      <c r="L34854" s="162"/>
      <c r="P34854" s="152"/>
      <c r="AB34854" s="164"/>
    </row>
    <row r="34855" spans="5:28">
      <c r="J34855" s="161"/>
      <c r="L34855" s="162"/>
      <c r="P34855" s="152"/>
      <c r="AB34855" s="164"/>
    </row>
    <row r="34856" spans="5:28">
      <c r="J34856" s="161"/>
      <c r="L34856" s="162"/>
      <c r="P34856" s="152"/>
      <c r="AB34856" s="164"/>
    </row>
    <row r="34857" spans="5:28">
      <c r="J34857" s="161"/>
      <c r="L34857" s="162"/>
      <c r="P34857" s="152"/>
      <c r="AB34857" s="164"/>
    </row>
    <row r="34858" spans="5:28">
      <c r="J34858" s="161"/>
      <c r="L34858" s="162"/>
      <c r="P34858" s="152"/>
      <c r="AB34858" s="164"/>
    </row>
    <row r="34859" spans="5:28">
      <c r="J34859" s="161"/>
      <c r="L34859" s="162"/>
      <c r="P34859" s="152"/>
      <c r="AB34859" s="164"/>
    </row>
    <row r="34860" spans="5:28">
      <c r="E34860" s="166"/>
      <c r="J34860" s="161"/>
      <c r="L34860" s="162"/>
      <c r="P34860" s="152"/>
      <c r="AB34860" s="164"/>
    </row>
    <row r="34861" spans="5:28">
      <c r="E34861" s="166"/>
      <c r="J34861" s="161"/>
      <c r="L34861" s="162"/>
      <c r="P34861" s="152"/>
      <c r="AB34861" s="164"/>
    </row>
    <row r="34862" spans="5:28">
      <c r="J34862" s="161"/>
      <c r="L34862" s="162"/>
      <c r="P34862" s="152"/>
      <c r="AB34862" s="164"/>
    </row>
    <row r="34863" spans="5:28">
      <c r="E34863" s="166"/>
      <c r="J34863" s="161"/>
      <c r="L34863" s="162"/>
      <c r="P34863" s="152"/>
      <c r="AB34863" s="164"/>
    </row>
    <row r="34864" spans="5:28">
      <c r="E34864" s="166"/>
      <c r="J34864" s="161"/>
      <c r="L34864" s="162"/>
      <c r="P34864" s="152"/>
      <c r="AB34864" s="164"/>
    </row>
    <row r="34865" spans="5:28">
      <c r="E34865" s="166"/>
      <c r="J34865" s="161"/>
      <c r="L34865" s="162"/>
      <c r="P34865" s="152"/>
      <c r="AB34865" s="164"/>
    </row>
    <row r="34866" spans="5:28">
      <c r="E34866" s="166"/>
      <c r="J34866" s="161"/>
      <c r="L34866" s="162"/>
      <c r="P34866" s="152"/>
      <c r="AB34866" s="164"/>
    </row>
    <row r="34867" spans="5:28">
      <c r="E34867" s="166"/>
      <c r="J34867" s="161"/>
      <c r="L34867" s="162"/>
      <c r="P34867" s="152"/>
      <c r="AB34867" s="164"/>
    </row>
    <row r="34868" spans="5:28">
      <c r="E34868" s="166"/>
      <c r="J34868" s="161"/>
      <c r="L34868" s="162"/>
      <c r="P34868" s="152"/>
      <c r="AB34868" s="164"/>
    </row>
    <row r="34869" spans="5:28">
      <c r="E34869" s="166"/>
      <c r="J34869" s="161"/>
      <c r="L34869" s="162"/>
      <c r="P34869" s="152"/>
      <c r="AB34869" s="164"/>
    </row>
    <row r="34870" spans="5:28">
      <c r="E34870" s="166"/>
      <c r="J34870" s="161"/>
      <c r="L34870" s="162"/>
      <c r="P34870" s="152"/>
      <c r="AB34870" s="164"/>
    </row>
    <row r="34871" spans="5:28">
      <c r="E34871" s="166"/>
      <c r="J34871" s="161"/>
      <c r="L34871" s="162"/>
      <c r="P34871" s="152"/>
      <c r="R34871" s="166"/>
      <c r="AB34871" s="164"/>
    </row>
    <row r="34872" spans="5:28">
      <c r="E34872" s="166"/>
      <c r="J34872" s="161"/>
      <c r="L34872" s="162"/>
      <c r="P34872" s="152"/>
      <c r="AB34872" s="164"/>
    </row>
    <row r="34873" spans="5:28">
      <c r="E34873" s="166"/>
      <c r="J34873" s="161"/>
      <c r="L34873" s="162"/>
      <c r="P34873" s="152"/>
      <c r="AB34873" s="164"/>
    </row>
    <row r="34874" spans="5:28">
      <c r="J34874" s="161"/>
      <c r="L34874" s="162"/>
      <c r="P34874" s="152"/>
      <c r="AB34874" s="164"/>
    </row>
    <row r="34875" spans="5:28">
      <c r="E34875" s="166"/>
      <c r="J34875" s="161"/>
      <c r="L34875" s="162"/>
      <c r="P34875" s="152"/>
      <c r="AB34875" s="164"/>
    </row>
    <row r="34876" spans="5:28">
      <c r="E34876" s="166"/>
      <c r="J34876" s="161"/>
      <c r="L34876" s="162"/>
      <c r="P34876" s="152"/>
      <c r="AB34876" s="164"/>
    </row>
    <row r="34877" spans="5:28">
      <c r="E34877" s="166"/>
      <c r="J34877" s="161"/>
      <c r="L34877" s="162"/>
      <c r="P34877" s="152"/>
      <c r="AB34877" s="164"/>
    </row>
    <row r="34878" spans="5:28">
      <c r="E34878" s="166"/>
      <c r="J34878" s="161"/>
      <c r="L34878" s="162"/>
      <c r="P34878" s="152"/>
      <c r="AB34878" s="164"/>
    </row>
    <row r="34879" spans="5:28">
      <c r="E34879" s="166"/>
      <c r="J34879" s="161"/>
      <c r="L34879" s="162"/>
      <c r="P34879" s="152"/>
      <c r="AB34879" s="164"/>
    </row>
    <row r="34880" spans="5:28">
      <c r="E34880" s="166"/>
      <c r="J34880" s="161"/>
      <c r="L34880" s="162"/>
      <c r="P34880" s="152"/>
      <c r="AB34880" s="164"/>
    </row>
    <row r="34881" spans="5:28">
      <c r="J34881" s="161"/>
      <c r="L34881" s="162"/>
      <c r="P34881" s="152"/>
      <c r="AB34881" s="164"/>
    </row>
    <row r="34882" spans="5:28">
      <c r="E34882" s="166"/>
      <c r="J34882" s="161"/>
      <c r="L34882" s="162"/>
      <c r="P34882" s="152"/>
      <c r="AB34882" s="164"/>
    </row>
    <row r="34883" spans="5:28">
      <c r="E34883" s="166"/>
      <c r="J34883" s="161"/>
      <c r="L34883" s="162"/>
      <c r="P34883" s="152"/>
      <c r="AB34883" s="164"/>
    </row>
    <row r="34884" spans="5:28">
      <c r="E34884" s="166"/>
      <c r="J34884" s="161"/>
      <c r="L34884" s="162"/>
      <c r="P34884" s="152"/>
      <c r="AB34884" s="164"/>
    </row>
    <row r="34885" spans="5:28">
      <c r="E34885" s="166"/>
      <c r="J34885" s="161"/>
      <c r="L34885" s="162"/>
      <c r="P34885" s="152"/>
      <c r="AB34885" s="164"/>
    </row>
    <row r="34886" spans="5:28">
      <c r="E34886" s="166"/>
      <c r="J34886" s="161"/>
      <c r="L34886" s="162"/>
      <c r="P34886" s="152"/>
      <c r="AB34886" s="164"/>
    </row>
    <row r="34887" spans="5:28">
      <c r="E34887" s="166"/>
      <c r="J34887" s="161"/>
      <c r="L34887" s="162"/>
      <c r="P34887" s="152"/>
      <c r="AB34887" s="164"/>
    </row>
    <row r="34888" spans="5:28">
      <c r="E34888" s="166"/>
      <c r="J34888" s="161"/>
      <c r="L34888" s="162"/>
      <c r="P34888" s="152"/>
      <c r="AB34888" s="164"/>
    </row>
    <row r="34889" spans="5:28">
      <c r="E34889" s="166"/>
      <c r="J34889" s="161"/>
      <c r="L34889" s="162"/>
      <c r="P34889" s="152"/>
      <c r="AB34889" s="164"/>
    </row>
    <row r="34890" spans="5:28">
      <c r="E34890" s="166"/>
      <c r="J34890" s="161"/>
      <c r="L34890" s="162"/>
      <c r="P34890" s="152"/>
      <c r="AB34890" s="164"/>
    </row>
    <row r="34891" spans="5:28">
      <c r="E34891" s="166"/>
      <c r="J34891" s="161"/>
      <c r="L34891" s="162"/>
      <c r="P34891" s="152"/>
      <c r="AB34891" s="164"/>
    </row>
    <row r="34892" spans="5:28">
      <c r="E34892" s="166"/>
      <c r="J34892" s="161"/>
      <c r="L34892" s="162"/>
      <c r="P34892" s="152"/>
      <c r="AB34892" s="164"/>
    </row>
    <row r="34893" spans="5:28">
      <c r="E34893" s="166"/>
      <c r="J34893" s="161"/>
      <c r="L34893" s="162"/>
      <c r="P34893" s="152"/>
      <c r="AB34893" s="164"/>
    </row>
    <row r="34894" spans="5:28">
      <c r="J34894" s="161"/>
      <c r="L34894" s="162"/>
      <c r="P34894" s="152"/>
      <c r="AB34894" s="164"/>
    </row>
    <row r="34895" spans="5:28">
      <c r="E34895" s="166"/>
      <c r="J34895" s="161"/>
      <c r="L34895" s="162"/>
      <c r="P34895" s="152"/>
      <c r="AB34895" s="164"/>
    </row>
    <row r="34896" spans="5:28">
      <c r="J34896" s="161"/>
      <c r="L34896" s="162"/>
      <c r="P34896" s="152"/>
      <c r="AB34896" s="164"/>
    </row>
    <row r="34897" spans="5:28">
      <c r="J34897" s="161"/>
      <c r="L34897" s="162"/>
      <c r="P34897" s="152"/>
      <c r="AB34897" s="164"/>
    </row>
    <row r="34898" spans="5:28">
      <c r="E34898" s="166"/>
      <c r="J34898" s="161"/>
      <c r="L34898" s="162"/>
      <c r="P34898" s="152"/>
      <c r="AB34898" s="164"/>
    </row>
    <row r="34899" spans="5:28">
      <c r="E34899" s="166"/>
      <c r="J34899" s="161"/>
      <c r="L34899" s="162"/>
      <c r="P34899" s="152"/>
      <c r="R34899" s="166"/>
      <c r="AB34899" s="164"/>
    </row>
    <row r="34900" spans="5:28">
      <c r="J34900" s="161"/>
      <c r="L34900" s="162"/>
      <c r="P34900" s="152"/>
      <c r="AB34900" s="164"/>
    </row>
    <row r="34901" spans="5:28">
      <c r="J34901" s="161"/>
      <c r="L34901" s="162"/>
      <c r="P34901" s="152"/>
      <c r="AB34901" s="164"/>
    </row>
    <row r="34902" spans="5:28">
      <c r="J34902" s="161"/>
      <c r="L34902" s="162"/>
      <c r="P34902" s="152"/>
      <c r="AB34902" s="164"/>
    </row>
    <row r="34903" spans="5:28">
      <c r="J34903" s="161"/>
      <c r="L34903" s="162"/>
      <c r="P34903" s="152"/>
      <c r="AB34903" s="164"/>
    </row>
    <row r="34904" spans="5:28">
      <c r="J34904" s="161"/>
      <c r="L34904" s="162"/>
      <c r="P34904" s="152"/>
      <c r="AB34904" s="164"/>
    </row>
    <row r="34905" spans="5:28">
      <c r="J34905" s="161"/>
      <c r="L34905" s="162"/>
      <c r="P34905" s="152"/>
      <c r="AB34905" s="164"/>
    </row>
    <row r="34906" spans="5:28">
      <c r="J34906" s="161"/>
      <c r="L34906" s="162"/>
      <c r="P34906" s="152"/>
      <c r="AB34906" s="164"/>
    </row>
    <row r="34907" spans="5:28">
      <c r="J34907" s="161"/>
      <c r="L34907" s="162"/>
      <c r="P34907" s="152"/>
      <c r="AB34907" s="164"/>
    </row>
    <row r="34908" spans="5:28">
      <c r="J34908" s="161"/>
      <c r="L34908" s="162"/>
      <c r="P34908" s="152"/>
      <c r="AB34908" s="164"/>
    </row>
    <row r="34909" spans="5:28">
      <c r="E34909" s="166"/>
      <c r="J34909" s="161"/>
      <c r="L34909" s="162"/>
      <c r="P34909" s="152"/>
      <c r="AB34909" s="164"/>
    </row>
    <row r="34910" spans="5:28">
      <c r="E34910" s="166"/>
      <c r="J34910" s="161"/>
      <c r="L34910" s="162"/>
      <c r="P34910" s="152"/>
      <c r="AB34910" s="164"/>
    </row>
    <row r="34911" spans="5:28">
      <c r="J34911" s="161"/>
      <c r="L34911" s="162"/>
      <c r="P34911" s="152"/>
      <c r="AB34911" s="164"/>
    </row>
    <row r="34912" spans="5:28">
      <c r="J34912" s="161"/>
      <c r="L34912" s="162"/>
      <c r="P34912" s="152"/>
      <c r="AB34912" s="164"/>
    </row>
    <row r="34913" spans="5:28">
      <c r="J34913" s="161"/>
      <c r="L34913" s="162"/>
      <c r="P34913" s="152"/>
      <c r="AB34913" s="164"/>
    </row>
    <row r="34914" spans="5:28">
      <c r="J34914" s="161"/>
      <c r="L34914" s="162"/>
      <c r="P34914" s="152"/>
      <c r="AB34914" s="164"/>
    </row>
    <row r="34915" spans="5:28">
      <c r="E34915" s="166"/>
      <c r="J34915" s="161"/>
      <c r="L34915" s="162"/>
      <c r="P34915" s="152"/>
      <c r="AB34915" s="164"/>
    </row>
    <row r="34916" spans="5:28">
      <c r="E34916" s="166"/>
      <c r="J34916" s="161"/>
      <c r="L34916" s="162"/>
      <c r="P34916" s="152"/>
      <c r="AB34916" s="164"/>
    </row>
    <row r="34917" spans="5:28">
      <c r="E34917" s="166"/>
      <c r="J34917" s="161"/>
      <c r="L34917" s="162"/>
      <c r="P34917" s="152"/>
      <c r="AB34917" s="164"/>
    </row>
    <row r="34918" spans="5:28">
      <c r="E34918" s="166"/>
      <c r="J34918" s="161"/>
      <c r="L34918" s="162"/>
      <c r="P34918" s="152"/>
      <c r="AB34918" s="164"/>
    </row>
    <row r="34919" spans="5:28">
      <c r="E34919" s="166"/>
      <c r="J34919" s="161"/>
      <c r="L34919" s="162"/>
      <c r="P34919" s="152"/>
      <c r="AB34919" s="164"/>
    </row>
    <row r="34920" spans="5:28">
      <c r="E34920" s="166"/>
      <c r="J34920" s="161"/>
      <c r="L34920" s="162"/>
      <c r="P34920" s="152"/>
      <c r="AB34920" s="164"/>
    </row>
    <row r="34921" spans="5:28">
      <c r="E34921" s="166"/>
      <c r="J34921" s="161"/>
      <c r="L34921" s="162"/>
      <c r="P34921" s="152"/>
      <c r="AB34921" s="164"/>
    </row>
    <row r="34922" spans="5:28">
      <c r="J34922" s="161"/>
      <c r="L34922" s="162"/>
      <c r="P34922" s="152"/>
      <c r="AB34922" s="164"/>
    </row>
    <row r="34923" spans="5:28">
      <c r="J34923" s="161"/>
      <c r="L34923" s="162"/>
      <c r="P34923" s="152"/>
      <c r="AB34923" s="164"/>
    </row>
    <row r="34924" spans="5:28">
      <c r="J34924" s="161"/>
      <c r="L34924" s="162"/>
      <c r="P34924" s="152"/>
      <c r="AB34924" s="164"/>
    </row>
    <row r="34925" spans="5:28">
      <c r="J34925" s="161"/>
      <c r="L34925" s="162"/>
      <c r="P34925" s="152"/>
      <c r="AB34925" s="164"/>
    </row>
    <row r="34926" spans="5:28">
      <c r="J34926" s="161"/>
      <c r="L34926" s="162"/>
      <c r="P34926" s="152"/>
      <c r="AB34926" s="164"/>
    </row>
    <row r="34927" spans="5:28">
      <c r="J34927" s="161"/>
      <c r="L34927" s="162"/>
      <c r="P34927" s="152"/>
      <c r="AB34927" s="164"/>
    </row>
    <row r="34928" spans="5:28">
      <c r="J34928" s="161"/>
      <c r="L34928" s="162"/>
      <c r="P34928" s="152"/>
      <c r="AB34928" s="164"/>
    </row>
    <row r="34929" spans="5:28">
      <c r="J34929" s="161"/>
      <c r="L34929" s="162"/>
      <c r="P34929" s="152"/>
      <c r="AB34929" s="164"/>
    </row>
    <row r="34930" spans="5:28">
      <c r="J34930" s="161"/>
      <c r="L34930" s="162"/>
      <c r="P34930" s="152"/>
      <c r="AB34930" s="164"/>
    </row>
    <row r="34931" spans="5:28">
      <c r="J34931" s="161"/>
      <c r="L34931" s="162"/>
      <c r="P34931" s="152"/>
      <c r="AB34931" s="164"/>
    </row>
    <row r="34932" spans="5:28">
      <c r="J34932" s="161"/>
      <c r="L34932" s="162"/>
      <c r="P34932" s="152"/>
      <c r="AB34932" s="164"/>
    </row>
    <row r="34933" spans="5:28">
      <c r="J34933" s="161"/>
      <c r="L34933" s="162"/>
      <c r="P34933" s="152"/>
      <c r="AB34933" s="164"/>
    </row>
    <row r="34934" spans="5:28">
      <c r="J34934" s="161"/>
      <c r="L34934" s="162"/>
      <c r="P34934" s="152"/>
      <c r="AB34934" s="164"/>
    </row>
    <row r="34935" spans="5:28">
      <c r="J34935" s="161"/>
      <c r="L34935" s="162"/>
      <c r="P34935" s="152"/>
      <c r="AB34935" s="164"/>
    </row>
    <row r="34936" spans="5:28">
      <c r="E34936" s="166"/>
      <c r="J34936" s="161"/>
      <c r="L34936" s="162"/>
      <c r="P34936" s="152"/>
      <c r="AB34936" s="164"/>
    </row>
    <row r="34937" spans="5:28">
      <c r="E34937" s="166"/>
      <c r="J34937" s="161"/>
      <c r="L34937" s="162"/>
      <c r="P34937" s="152"/>
      <c r="AB34937" s="164"/>
    </row>
    <row r="34938" spans="5:28">
      <c r="E34938" s="166"/>
      <c r="J34938" s="161"/>
      <c r="L34938" s="162"/>
      <c r="P34938" s="152"/>
      <c r="AB34938" s="164"/>
    </row>
    <row r="34939" spans="5:28">
      <c r="E34939" s="166"/>
      <c r="J34939" s="161"/>
      <c r="L34939" s="162"/>
      <c r="P34939" s="152"/>
      <c r="AB34939" s="164"/>
    </row>
    <row r="34940" spans="5:28">
      <c r="E34940" s="166"/>
      <c r="J34940" s="161"/>
      <c r="L34940" s="162"/>
      <c r="P34940" s="152"/>
      <c r="AB34940" s="164"/>
    </row>
    <row r="34941" spans="5:28">
      <c r="E34941" s="166"/>
      <c r="J34941" s="161"/>
      <c r="L34941" s="162"/>
      <c r="P34941" s="152"/>
      <c r="AB34941" s="164"/>
    </row>
    <row r="34942" spans="5:28">
      <c r="J34942" s="161"/>
      <c r="L34942" s="162"/>
      <c r="P34942" s="152"/>
      <c r="AB34942" s="164"/>
    </row>
    <row r="34943" spans="5:28">
      <c r="J34943" s="161"/>
      <c r="L34943" s="162"/>
      <c r="P34943" s="152"/>
      <c r="AB34943" s="164"/>
    </row>
    <row r="34944" spans="5:28">
      <c r="J34944" s="161"/>
      <c r="L34944" s="162"/>
      <c r="P34944" s="152"/>
      <c r="AB34944" s="164"/>
    </row>
    <row r="34945" spans="5:28">
      <c r="J34945" s="161"/>
      <c r="L34945" s="162"/>
      <c r="P34945" s="152"/>
      <c r="AB34945" s="164"/>
    </row>
    <row r="34946" spans="5:28">
      <c r="J34946" s="161"/>
      <c r="L34946" s="162"/>
      <c r="P34946" s="152"/>
      <c r="AB34946" s="164"/>
    </row>
    <row r="34947" spans="5:28">
      <c r="J34947" s="161"/>
      <c r="L34947" s="162"/>
      <c r="P34947" s="152"/>
      <c r="AB34947" s="164"/>
    </row>
    <row r="34948" spans="5:28">
      <c r="J34948" s="161"/>
      <c r="L34948" s="162"/>
      <c r="P34948" s="152"/>
      <c r="AB34948" s="164"/>
    </row>
    <row r="34949" spans="5:28">
      <c r="J34949" s="161"/>
      <c r="L34949" s="162"/>
      <c r="P34949" s="152"/>
      <c r="AB34949" s="164"/>
    </row>
    <row r="34950" spans="5:28">
      <c r="J34950" s="161"/>
      <c r="L34950" s="162"/>
      <c r="P34950" s="152"/>
      <c r="AB34950" s="164"/>
    </row>
    <row r="34951" spans="5:28">
      <c r="E34951" s="166"/>
      <c r="J34951" s="161"/>
      <c r="L34951" s="162"/>
      <c r="P34951" s="152"/>
      <c r="AB34951" s="164"/>
    </row>
    <row r="34952" spans="5:28">
      <c r="E34952" s="166"/>
      <c r="J34952" s="161"/>
      <c r="L34952" s="162"/>
      <c r="P34952" s="152"/>
      <c r="AB34952" s="164"/>
    </row>
    <row r="34953" spans="5:28">
      <c r="E34953" s="166"/>
      <c r="J34953" s="161"/>
      <c r="L34953" s="162"/>
      <c r="P34953" s="152"/>
      <c r="AB34953" s="164"/>
    </row>
    <row r="34954" spans="5:28">
      <c r="E34954" s="166"/>
      <c r="J34954" s="161"/>
      <c r="L34954" s="162"/>
      <c r="P34954" s="152"/>
      <c r="AB34954" s="164"/>
    </row>
    <row r="34955" spans="5:28">
      <c r="E34955" s="166"/>
      <c r="J34955" s="161"/>
      <c r="L34955" s="162"/>
      <c r="P34955" s="152"/>
      <c r="AB34955" s="164"/>
    </row>
    <row r="34956" spans="5:28">
      <c r="E34956" s="166"/>
      <c r="J34956" s="161"/>
      <c r="L34956" s="162"/>
      <c r="P34956" s="152"/>
      <c r="AB34956" s="164"/>
    </row>
    <row r="34957" spans="5:28">
      <c r="E34957" s="166"/>
      <c r="J34957" s="161"/>
      <c r="L34957" s="162"/>
      <c r="P34957" s="152"/>
      <c r="R34957" s="166"/>
      <c r="AB34957" s="164"/>
    </row>
    <row r="34958" spans="5:28">
      <c r="E34958" s="166"/>
      <c r="J34958" s="161"/>
      <c r="L34958" s="162"/>
      <c r="P34958" s="152"/>
      <c r="AB34958" s="164"/>
    </row>
    <row r="34959" spans="5:28">
      <c r="E34959" s="166"/>
      <c r="J34959" s="161"/>
      <c r="L34959" s="162"/>
      <c r="P34959" s="152"/>
      <c r="AB34959" s="164"/>
    </row>
    <row r="34960" spans="5:28">
      <c r="E34960" s="166"/>
      <c r="J34960" s="161"/>
      <c r="L34960" s="162"/>
      <c r="P34960" s="152"/>
      <c r="AB34960" s="164"/>
    </row>
    <row r="34961" spans="5:28">
      <c r="E34961" s="166"/>
      <c r="J34961" s="161"/>
      <c r="L34961" s="162"/>
      <c r="P34961" s="152"/>
      <c r="AB34961" s="164"/>
    </row>
    <row r="34962" spans="5:28">
      <c r="E34962" s="166"/>
      <c r="J34962" s="161"/>
      <c r="L34962" s="162"/>
      <c r="P34962" s="152"/>
      <c r="AB34962" s="164"/>
    </row>
    <row r="34963" spans="5:28">
      <c r="E34963" s="166"/>
      <c r="J34963" s="161"/>
      <c r="L34963" s="162"/>
      <c r="P34963" s="152"/>
      <c r="AB34963" s="164"/>
    </row>
    <row r="34964" spans="5:28">
      <c r="J34964" s="161"/>
      <c r="L34964" s="162"/>
      <c r="P34964" s="152"/>
      <c r="AB34964" s="164"/>
    </row>
    <row r="34965" spans="5:28">
      <c r="J34965" s="161"/>
      <c r="L34965" s="162"/>
      <c r="P34965" s="152"/>
      <c r="AB34965" s="164"/>
    </row>
    <row r="34966" spans="5:28">
      <c r="J34966" s="161"/>
      <c r="L34966" s="162"/>
      <c r="P34966" s="152"/>
      <c r="AB34966" s="164"/>
    </row>
    <row r="34967" spans="5:28">
      <c r="J34967" s="161"/>
      <c r="L34967" s="162"/>
      <c r="P34967" s="152"/>
      <c r="AB34967" s="164"/>
    </row>
    <row r="34968" spans="5:28">
      <c r="J34968" s="161"/>
      <c r="L34968" s="162"/>
      <c r="P34968" s="152"/>
      <c r="AB34968" s="164"/>
    </row>
    <row r="34969" spans="5:28">
      <c r="J34969" s="161"/>
      <c r="L34969" s="162"/>
      <c r="P34969" s="152"/>
      <c r="AB34969" s="164"/>
    </row>
    <row r="34970" spans="5:28">
      <c r="E34970" s="166"/>
      <c r="J34970" s="161"/>
      <c r="L34970" s="162"/>
      <c r="P34970" s="152"/>
      <c r="AB34970" s="164"/>
    </row>
    <row r="34971" spans="5:28">
      <c r="E34971" s="166"/>
      <c r="J34971" s="161"/>
      <c r="L34971" s="162"/>
      <c r="P34971" s="152"/>
      <c r="AB34971" s="164"/>
    </row>
    <row r="34972" spans="5:28">
      <c r="E34972" s="166"/>
      <c r="J34972" s="161"/>
      <c r="L34972" s="162"/>
      <c r="P34972" s="152"/>
      <c r="AB34972" s="164"/>
    </row>
    <row r="34973" spans="5:28">
      <c r="E34973" s="166"/>
      <c r="J34973" s="161"/>
      <c r="L34973" s="162"/>
      <c r="P34973" s="152"/>
      <c r="AB34973" s="164"/>
    </row>
    <row r="34974" spans="5:28">
      <c r="E34974" s="166"/>
      <c r="J34974" s="161"/>
      <c r="L34974" s="162"/>
      <c r="P34974" s="152"/>
      <c r="AB34974" s="164"/>
    </row>
    <row r="34975" spans="5:28">
      <c r="J34975" s="161"/>
      <c r="L34975" s="162"/>
      <c r="P34975" s="152"/>
      <c r="AB34975" s="164"/>
    </row>
    <row r="34976" spans="5:28">
      <c r="J34976" s="161"/>
      <c r="L34976" s="162"/>
      <c r="P34976" s="152"/>
      <c r="AB34976" s="164"/>
    </row>
    <row r="34977" spans="5:28">
      <c r="J34977" s="161"/>
      <c r="L34977" s="162"/>
      <c r="P34977" s="152"/>
      <c r="AB34977" s="164"/>
    </row>
    <row r="34978" spans="5:28">
      <c r="J34978" s="161"/>
      <c r="L34978" s="162"/>
      <c r="P34978" s="152"/>
      <c r="AB34978" s="164"/>
    </row>
    <row r="34979" spans="5:28">
      <c r="J34979" s="161"/>
      <c r="L34979" s="162"/>
      <c r="P34979" s="152"/>
      <c r="AB34979" s="164"/>
    </row>
    <row r="34980" spans="5:28">
      <c r="J34980" s="161"/>
      <c r="L34980" s="162"/>
      <c r="P34980" s="152"/>
      <c r="AB34980" s="164"/>
    </row>
    <row r="34981" spans="5:28">
      <c r="J34981" s="161"/>
      <c r="L34981" s="162"/>
      <c r="P34981" s="152"/>
      <c r="AB34981" s="164"/>
    </row>
    <row r="34982" spans="5:28">
      <c r="J34982" s="161"/>
      <c r="L34982" s="162"/>
      <c r="P34982" s="152"/>
      <c r="AB34982" s="164"/>
    </row>
    <row r="34983" spans="5:28">
      <c r="J34983" s="161"/>
      <c r="L34983" s="162"/>
      <c r="P34983" s="152"/>
      <c r="AB34983" s="164"/>
    </row>
    <row r="34984" spans="5:28">
      <c r="J34984" s="161"/>
      <c r="L34984" s="162"/>
      <c r="P34984" s="152"/>
      <c r="AB34984" s="164"/>
    </row>
    <row r="34985" spans="5:28">
      <c r="J34985" s="161"/>
      <c r="L34985" s="162"/>
      <c r="P34985" s="152"/>
      <c r="AB34985" s="164"/>
    </row>
    <row r="34986" spans="5:28">
      <c r="J34986" s="161"/>
      <c r="L34986" s="162"/>
      <c r="P34986" s="152"/>
      <c r="AB34986" s="164"/>
    </row>
    <row r="34987" spans="5:28">
      <c r="J34987" s="161"/>
      <c r="L34987" s="162"/>
      <c r="P34987" s="152"/>
      <c r="AB34987" s="164"/>
    </row>
    <row r="34988" spans="5:28">
      <c r="E34988" s="166"/>
      <c r="J34988" s="161"/>
      <c r="L34988" s="162"/>
      <c r="P34988" s="152"/>
      <c r="AB34988" s="164"/>
    </row>
    <row r="34989" spans="5:28">
      <c r="J34989" s="161"/>
      <c r="L34989" s="162"/>
      <c r="P34989" s="152"/>
      <c r="AB34989" s="164"/>
    </row>
    <row r="34990" spans="5:28">
      <c r="J34990" s="161"/>
      <c r="L34990" s="162"/>
      <c r="P34990" s="152"/>
      <c r="AB34990" s="164"/>
    </row>
    <row r="34991" spans="5:28">
      <c r="J34991" s="161"/>
      <c r="L34991" s="162"/>
      <c r="P34991" s="152"/>
      <c r="AB34991" s="164"/>
    </row>
    <row r="34992" spans="5:28">
      <c r="J34992" s="161"/>
      <c r="L34992" s="162"/>
      <c r="P34992" s="152"/>
      <c r="AB34992" s="164"/>
    </row>
    <row r="34993" spans="5:28">
      <c r="J34993" s="161"/>
      <c r="L34993" s="162"/>
      <c r="P34993" s="152"/>
      <c r="AB34993" s="164"/>
    </row>
    <row r="34994" spans="5:28">
      <c r="J34994" s="161"/>
      <c r="L34994" s="162"/>
      <c r="P34994" s="152"/>
      <c r="AB34994" s="164"/>
    </row>
    <row r="34995" spans="5:28">
      <c r="J34995" s="161"/>
      <c r="L34995" s="162"/>
      <c r="P34995" s="152"/>
      <c r="AB34995" s="164"/>
    </row>
    <row r="34996" spans="5:28">
      <c r="J34996" s="161"/>
      <c r="L34996" s="162"/>
      <c r="P34996" s="152"/>
      <c r="AB34996" s="164"/>
    </row>
    <row r="34997" spans="5:28">
      <c r="J34997" s="161"/>
      <c r="L34997" s="162"/>
      <c r="P34997" s="152"/>
      <c r="AB34997" s="164"/>
    </row>
    <row r="34998" spans="5:28">
      <c r="J34998" s="161"/>
      <c r="L34998" s="162"/>
      <c r="P34998" s="152"/>
      <c r="AB34998" s="164"/>
    </row>
    <row r="34999" spans="5:28">
      <c r="J34999" s="161"/>
      <c r="L34999" s="162"/>
      <c r="P34999" s="152"/>
      <c r="AB34999" s="164"/>
    </row>
    <row r="35000" spans="5:28">
      <c r="J35000" s="161"/>
      <c r="L35000" s="162"/>
      <c r="P35000" s="152"/>
      <c r="AB35000" s="164"/>
    </row>
    <row r="35001" spans="5:28">
      <c r="J35001" s="161"/>
      <c r="L35001" s="162"/>
      <c r="P35001" s="152"/>
      <c r="AB35001" s="164"/>
    </row>
    <row r="35002" spans="5:28">
      <c r="J35002" s="161"/>
      <c r="L35002" s="162"/>
      <c r="P35002" s="152"/>
      <c r="AB35002" s="164"/>
    </row>
    <row r="35003" spans="5:28">
      <c r="J35003" s="161"/>
      <c r="L35003" s="162"/>
      <c r="P35003" s="152"/>
      <c r="AB35003" s="164"/>
    </row>
    <row r="35004" spans="5:28">
      <c r="J35004" s="161"/>
      <c r="L35004" s="162"/>
      <c r="P35004" s="152"/>
      <c r="AB35004" s="164"/>
    </row>
    <row r="35005" spans="5:28">
      <c r="J35005" s="161"/>
      <c r="L35005" s="162"/>
      <c r="P35005" s="152"/>
      <c r="AB35005" s="164"/>
    </row>
    <row r="35006" spans="5:28">
      <c r="E35006" s="166"/>
      <c r="J35006" s="161"/>
      <c r="L35006" s="162"/>
      <c r="P35006" s="152"/>
      <c r="AB35006" s="164"/>
    </row>
    <row r="35007" spans="5:28">
      <c r="E35007" s="166"/>
      <c r="J35007" s="161"/>
      <c r="L35007" s="162"/>
      <c r="P35007" s="152"/>
      <c r="AB35007" s="164"/>
    </row>
    <row r="35008" spans="5:28">
      <c r="E35008" s="166"/>
      <c r="J35008" s="161"/>
      <c r="L35008" s="162"/>
      <c r="P35008" s="152"/>
      <c r="AB35008" s="164"/>
    </row>
    <row r="35009" spans="5:28">
      <c r="J35009" s="161"/>
      <c r="L35009" s="162"/>
      <c r="P35009" s="152"/>
      <c r="AB35009" s="164"/>
    </row>
    <row r="35010" spans="5:28">
      <c r="J35010" s="161"/>
      <c r="L35010" s="162"/>
      <c r="P35010" s="152"/>
      <c r="AB35010" s="164"/>
    </row>
    <row r="35011" spans="5:28">
      <c r="J35011" s="161"/>
      <c r="L35011" s="162"/>
      <c r="P35011" s="152"/>
      <c r="AB35011" s="164"/>
    </row>
    <row r="35012" spans="5:28">
      <c r="E35012" s="166"/>
      <c r="J35012" s="161"/>
      <c r="L35012" s="162"/>
      <c r="P35012" s="152"/>
      <c r="AB35012" s="164"/>
    </row>
    <row r="35013" spans="5:28">
      <c r="E35013" s="166"/>
      <c r="J35013" s="161"/>
      <c r="L35013" s="162"/>
      <c r="P35013" s="152"/>
      <c r="AB35013" s="164"/>
    </row>
    <row r="35014" spans="5:28">
      <c r="E35014" s="166"/>
      <c r="J35014" s="161"/>
      <c r="L35014" s="162"/>
      <c r="P35014" s="152"/>
      <c r="AB35014" s="164"/>
    </row>
    <row r="35015" spans="5:28">
      <c r="E35015" s="166"/>
      <c r="J35015" s="161"/>
      <c r="L35015" s="162"/>
      <c r="P35015" s="152"/>
      <c r="AB35015" s="164"/>
    </row>
    <row r="35016" spans="5:28">
      <c r="E35016" s="166"/>
      <c r="J35016" s="161"/>
      <c r="L35016" s="162"/>
      <c r="P35016" s="152"/>
      <c r="AB35016" s="164"/>
    </row>
    <row r="35017" spans="5:28">
      <c r="E35017" s="166"/>
      <c r="J35017" s="161"/>
      <c r="L35017" s="162"/>
      <c r="P35017" s="152"/>
      <c r="AB35017" s="164"/>
    </row>
    <row r="35018" spans="5:28">
      <c r="E35018" s="166"/>
      <c r="J35018" s="161"/>
      <c r="L35018" s="162"/>
      <c r="P35018" s="152"/>
      <c r="AB35018" s="164"/>
    </row>
    <row r="35019" spans="5:28">
      <c r="E35019" s="166"/>
      <c r="J35019" s="161"/>
      <c r="L35019" s="162"/>
      <c r="P35019" s="152"/>
      <c r="AB35019" s="164"/>
    </row>
    <row r="35020" spans="5:28">
      <c r="E35020" s="166"/>
      <c r="J35020" s="161"/>
      <c r="L35020" s="162"/>
      <c r="P35020" s="152"/>
      <c r="AB35020" s="164"/>
    </row>
    <row r="35021" spans="5:28">
      <c r="E35021" s="166"/>
      <c r="J35021" s="161"/>
      <c r="L35021" s="162"/>
      <c r="P35021" s="152"/>
      <c r="AB35021" s="164"/>
    </row>
    <row r="35022" spans="5:28">
      <c r="E35022" s="166"/>
      <c r="J35022" s="161"/>
      <c r="L35022" s="162"/>
      <c r="P35022" s="152"/>
      <c r="AB35022" s="164"/>
    </row>
    <row r="35023" spans="5:28">
      <c r="E35023" s="166"/>
      <c r="J35023" s="161"/>
      <c r="L35023" s="162"/>
      <c r="P35023" s="152"/>
      <c r="AB35023" s="164"/>
    </row>
    <row r="35024" spans="5:28">
      <c r="E35024" s="166"/>
      <c r="J35024" s="161"/>
      <c r="L35024" s="162"/>
      <c r="P35024" s="152"/>
      <c r="AB35024" s="164"/>
    </row>
    <row r="35025" spans="5:28">
      <c r="E35025" s="166"/>
      <c r="J35025" s="161"/>
      <c r="L35025" s="162"/>
      <c r="P35025" s="152"/>
      <c r="AB35025" s="164"/>
    </row>
    <row r="35026" spans="5:28">
      <c r="E35026" s="166"/>
      <c r="J35026" s="161"/>
      <c r="L35026" s="162"/>
      <c r="P35026" s="152"/>
      <c r="AB35026" s="164"/>
    </row>
    <row r="35027" spans="5:28">
      <c r="E35027" s="166"/>
      <c r="J35027" s="161"/>
      <c r="L35027" s="162"/>
      <c r="P35027" s="152"/>
      <c r="AB35027" s="164"/>
    </row>
    <row r="35028" spans="5:28">
      <c r="E35028" s="166"/>
      <c r="J35028" s="161"/>
      <c r="L35028" s="162"/>
      <c r="P35028" s="152"/>
      <c r="AB35028" s="164"/>
    </row>
    <row r="35029" spans="5:28">
      <c r="E35029" s="166"/>
      <c r="J35029" s="161"/>
      <c r="L35029" s="162"/>
      <c r="P35029" s="152"/>
      <c r="AB35029" s="164"/>
    </row>
    <row r="35030" spans="5:28">
      <c r="J35030" s="161"/>
      <c r="L35030" s="162"/>
      <c r="P35030" s="152"/>
      <c r="AB35030" s="164"/>
    </row>
    <row r="35031" spans="5:28">
      <c r="J35031" s="161"/>
      <c r="L35031" s="162"/>
      <c r="P35031" s="152"/>
      <c r="AB35031" s="164"/>
    </row>
    <row r="35032" spans="5:28">
      <c r="J35032" s="161"/>
      <c r="L35032" s="162"/>
      <c r="P35032" s="152"/>
      <c r="AB35032" s="164"/>
    </row>
    <row r="35033" spans="5:28">
      <c r="J35033" s="161"/>
      <c r="L35033" s="162"/>
      <c r="P35033" s="152"/>
      <c r="AB35033" s="164"/>
    </row>
    <row r="35034" spans="5:28">
      <c r="J35034" s="161"/>
      <c r="L35034" s="162"/>
      <c r="P35034" s="152"/>
      <c r="AB35034" s="164"/>
    </row>
    <row r="35035" spans="5:28">
      <c r="J35035" s="161"/>
      <c r="L35035" s="162"/>
      <c r="P35035" s="152"/>
      <c r="AB35035" s="164"/>
    </row>
    <row r="35036" spans="5:28">
      <c r="J35036" s="161"/>
      <c r="L35036" s="162"/>
      <c r="P35036" s="152"/>
      <c r="AB35036" s="164"/>
    </row>
    <row r="35037" spans="5:28">
      <c r="J35037" s="161"/>
      <c r="L35037" s="162"/>
      <c r="P35037" s="152"/>
      <c r="AB35037" s="164"/>
    </row>
    <row r="35038" spans="5:28">
      <c r="J35038" s="161"/>
      <c r="L35038" s="162"/>
      <c r="P35038" s="152"/>
      <c r="AB35038" s="164"/>
    </row>
    <row r="35039" spans="5:28">
      <c r="J35039" s="161"/>
      <c r="L35039" s="162"/>
      <c r="P35039" s="152"/>
      <c r="AB35039" s="164"/>
    </row>
    <row r="35040" spans="5:28">
      <c r="J35040" s="161"/>
      <c r="L35040" s="162"/>
      <c r="P35040" s="152"/>
      <c r="AB35040" s="164"/>
    </row>
    <row r="35041" spans="5:28">
      <c r="J35041" s="161"/>
      <c r="L35041" s="162"/>
      <c r="P35041" s="152"/>
      <c r="AB35041" s="164"/>
    </row>
    <row r="35042" spans="5:28">
      <c r="J35042" s="161"/>
      <c r="L35042" s="162"/>
      <c r="P35042" s="152"/>
      <c r="AB35042" s="164"/>
    </row>
    <row r="35043" spans="5:28">
      <c r="J35043" s="161"/>
      <c r="L35043" s="162"/>
      <c r="P35043" s="152"/>
      <c r="AB35043" s="164"/>
    </row>
    <row r="35044" spans="5:28">
      <c r="J35044" s="161"/>
      <c r="L35044" s="162"/>
      <c r="P35044" s="152"/>
      <c r="AB35044" s="164"/>
    </row>
    <row r="35045" spans="5:28">
      <c r="J35045" s="161"/>
      <c r="L35045" s="162"/>
      <c r="P35045" s="152"/>
      <c r="AB35045" s="164"/>
    </row>
    <row r="35046" spans="5:28">
      <c r="J35046" s="161"/>
      <c r="L35046" s="162"/>
      <c r="P35046" s="152"/>
      <c r="AB35046" s="164"/>
    </row>
    <row r="35047" spans="5:28">
      <c r="J35047" s="161"/>
      <c r="L35047" s="162"/>
      <c r="P35047" s="152"/>
      <c r="AB35047" s="164"/>
    </row>
    <row r="35048" spans="5:28">
      <c r="J35048" s="161"/>
      <c r="L35048" s="162"/>
      <c r="P35048" s="152"/>
      <c r="AB35048" s="164"/>
    </row>
    <row r="35049" spans="5:28">
      <c r="E35049" s="166"/>
      <c r="J35049" s="161"/>
      <c r="L35049" s="162"/>
      <c r="P35049" s="152"/>
      <c r="AB35049" s="164"/>
    </row>
    <row r="35050" spans="5:28">
      <c r="E35050" s="166"/>
      <c r="J35050" s="161"/>
      <c r="L35050" s="162"/>
      <c r="P35050" s="152"/>
      <c r="AB35050" s="164"/>
    </row>
    <row r="35051" spans="5:28">
      <c r="E35051" s="166"/>
      <c r="J35051" s="161"/>
      <c r="L35051" s="162"/>
      <c r="P35051" s="152"/>
      <c r="AB35051" s="164"/>
    </row>
    <row r="35052" spans="5:28">
      <c r="E35052" s="166"/>
      <c r="J35052" s="161"/>
      <c r="L35052" s="162"/>
      <c r="P35052" s="152"/>
      <c r="AB35052" s="164"/>
    </row>
    <row r="35053" spans="5:28">
      <c r="E35053" s="166"/>
      <c r="J35053" s="161"/>
      <c r="L35053" s="162"/>
      <c r="P35053" s="152"/>
      <c r="AB35053" s="164"/>
    </row>
    <row r="35054" spans="5:28">
      <c r="J35054" s="161"/>
      <c r="L35054" s="162"/>
      <c r="P35054" s="152"/>
      <c r="AB35054" s="164"/>
    </row>
    <row r="35055" spans="5:28">
      <c r="J35055" s="161"/>
      <c r="L35055" s="162"/>
      <c r="P35055" s="152"/>
      <c r="AB35055" s="164"/>
    </row>
    <row r="35056" spans="5:28">
      <c r="J35056" s="161"/>
      <c r="L35056" s="162"/>
      <c r="P35056" s="152"/>
      <c r="AB35056" s="164"/>
    </row>
    <row r="35057" spans="10:28">
      <c r="J35057" s="161"/>
      <c r="L35057" s="162"/>
      <c r="P35057" s="152"/>
      <c r="AB35057" s="164"/>
    </row>
    <row r="35058" spans="10:28">
      <c r="J35058" s="161"/>
      <c r="L35058" s="162"/>
      <c r="P35058" s="152"/>
      <c r="AB35058" s="164"/>
    </row>
    <row r="35059" spans="10:28">
      <c r="J35059" s="161"/>
      <c r="L35059" s="162"/>
      <c r="P35059" s="152"/>
      <c r="AB35059" s="164"/>
    </row>
    <row r="35060" spans="10:28">
      <c r="J35060" s="161"/>
      <c r="L35060" s="162"/>
      <c r="P35060" s="152"/>
      <c r="AB35060" s="164"/>
    </row>
    <row r="35061" spans="10:28">
      <c r="J35061" s="161"/>
      <c r="L35061" s="162"/>
      <c r="P35061" s="152"/>
      <c r="AB35061" s="164"/>
    </row>
    <row r="35062" spans="10:28">
      <c r="J35062" s="161"/>
      <c r="L35062" s="162"/>
      <c r="P35062" s="152"/>
      <c r="AB35062" s="164"/>
    </row>
    <row r="35063" spans="10:28">
      <c r="J35063" s="161"/>
      <c r="L35063" s="162"/>
      <c r="P35063" s="152"/>
      <c r="AB35063" s="164"/>
    </row>
    <row r="35064" spans="10:28">
      <c r="J35064" s="161"/>
      <c r="L35064" s="162"/>
      <c r="P35064" s="152"/>
      <c r="AB35064" s="164"/>
    </row>
    <row r="35065" spans="10:28">
      <c r="J35065" s="161"/>
      <c r="L35065" s="162"/>
      <c r="P35065" s="152"/>
      <c r="AB35065" s="164"/>
    </row>
    <row r="35066" spans="10:28">
      <c r="J35066" s="161"/>
      <c r="L35066" s="162"/>
      <c r="P35066" s="152"/>
      <c r="AB35066" s="164"/>
    </row>
    <row r="35067" spans="10:28">
      <c r="J35067" s="161"/>
      <c r="L35067" s="162"/>
      <c r="P35067" s="152"/>
      <c r="AB35067" s="164"/>
    </row>
    <row r="35068" spans="10:28">
      <c r="J35068" s="161"/>
      <c r="L35068" s="162"/>
      <c r="P35068" s="152"/>
      <c r="AB35068" s="164"/>
    </row>
    <row r="35069" spans="10:28">
      <c r="J35069" s="161"/>
      <c r="L35069" s="162"/>
      <c r="P35069" s="152"/>
      <c r="AB35069" s="164"/>
    </row>
    <row r="35070" spans="10:28">
      <c r="J35070" s="161"/>
      <c r="L35070" s="162"/>
      <c r="P35070" s="152"/>
      <c r="AB35070" s="164"/>
    </row>
    <row r="35071" spans="10:28">
      <c r="J35071" s="161"/>
      <c r="L35071" s="162"/>
      <c r="P35071" s="152"/>
      <c r="AB35071" s="164"/>
    </row>
    <row r="35072" spans="10:28">
      <c r="J35072" s="161"/>
      <c r="L35072" s="162"/>
      <c r="P35072" s="152"/>
      <c r="AB35072" s="164"/>
    </row>
    <row r="35073" spans="5:28">
      <c r="J35073" s="161"/>
      <c r="L35073" s="162"/>
      <c r="P35073" s="152"/>
      <c r="AB35073" s="164"/>
    </row>
    <row r="35074" spans="5:28">
      <c r="J35074" s="161"/>
      <c r="L35074" s="162"/>
      <c r="P35074" s="152"/>
      <c r="AB35074" s="164"/>
    </row>
    <row r="35075" spans="5:28">
      <c r="J35075" s="161"/>
      <c r="L35075" s="162"/>
      <c r="P35075" s="152"/>
      <c r="AB35075" s="164"/>
    </row>
    <row r="35076" spans="5:28">
      <c r="J35076" s="161"/>
      <c r="L35076" s="162"/>
      <c r="P35076" s="152"/>
      <c r="AB35076" s="164"/>
    </row>
    <row r="35077" spans="5:28">
      <c r="E35077" s="166"/>
      <c r="J35077" s="161"/>
      <c r="L35077" s="162"/>
      <c r="P35077" s="152"/>
      <c r="AB35077" s="164"/>
    </row>
    <row r="35078" spans="5:28">
      <c r="E35078" s="166"/>
      <c r="J35078" s="161"/>
      <c r="L35078" s="162"/>
      <c r="P35078" s="152"/>
      <c r="AB35078" s="164"/>
    </row>
    <row r="35079" spans="5:28">
      <c r="J35079" s="161"/>
      <c r="L35079" s="162"/>
      <c r="P35079" s="152"/>
      <c r="AB35079" s="164"/>
    </row>
    <row r="35080" spans="5:28">
      <c r="J35080" s="161"/>
      <c r="L35080" s="162"/>
      <c r="P35080" s="152"/>
      <c r="AB35080" s="164"/>
    </row>
    <row r="35081" spans="5:28">
      <c r="J35081" s="161"/>
      <c r="L35081" s="162"/>
      <c r="P35081" s="152"/>
      <c r="AB35081" s="164"/>
    </row>
    <row r="35082" spans="5:28">
      <c r="J35082" s="161"/>
      <c r="L35082" s="162"/>
      <c r="P35082" s="152"/>
      <c r="AB35082" s="164"/>
    </row>
    <row r="35083" spans="5:28">
      <c r="J35083" s="161"/>
      <c r="L35083" s="162"/>
      <c r="P35083" s="152"/>
      <c r="AB35083" s="164"/>
    </row>
    <row r="35084" spans="5:28">
      <c r="J35084" s="161"/>
      <c r="L35084" s="162"/>
      <c r="P35084" s="152"/>
      <c r="AB35084" s="164"/>
    </row>
    <row r="35085" spans="5:28">
      <c r="J35085" s="161"/>
      <c r="L35085" s="162"/>
      <c r="P35085" s="152"/>
      <c r="AB35085" s="164"/>
    </row>
    <row r="35086" spans="5:28">
      <c r="J35086" s="161"/>
      <c r="L35086" s="162"/>
      <c r="P35086" s="152"/>
      <c r="AB35086" s="164"/>
    </row>
    <row r="35087" spans="5:28">
      <c r="J35087" s="161"/>
      <c r="L35087" s="162"/>
      <c r="P35087" s="152"/>
      <c r="AB35087" s="164"/>
    </row>
    <row r="35088" spans="5:28">
      <c r="J35088" s="161"/>
      <c r="L35088" s="162"/>
      <c r="P35088" s="152"/>
      <c r="AB35088" s="164"/>
    </row>
    <row r="35089" spans="5:28">
      <c r="J35089" s="161"/>
      <c r="L35089" s="162"/>
      <c r="P35089" s="152"/>
      <c r="AB35089" s="164"/>
    </row>
    <row r="35090" spans="5:28">
      <c r="J35090" s="161"/>
      <c r="L35090" s="162"/>
      <c r="P35090" s="152"/>
      <c r="AB35090" s="164"/>
    </row>
    <row r="35091" spans="5:28">
      <c r="E35091" s="166"/>
      <c r="J35091" s="161"/>
      <c r="L35091" s="162"/>
      <c r="P35091" s="152"/>
      <c r="AB35091" s="164"/>
    </row>
    <row r="35092" spans="5:28">
      <c r="J35092" s="161"/>
      <c r="L35092" s="162"/>
      <c r="P35092" s="152"/>
      <c r="AB35092" s="164"/>
    </row>
    <row r="35093" spans="5:28">
      <c r="J35093" s="161"/>
      <c r="L35093" s="162"/>
      <c r="P35093" s="152"/>
      <c r="AB35093" s="164"/>
    </row>
    <row r="35094" spans="5:28">
      <c r="J35094" s="161"/>
      <c r="L35094" s="162"/>
      <c r="P35094" s="152"/>
      <c r="AB35094" s="164"/>
    </row>
    <row r="35095" spans="5:28">
      <c r="J35095" s="161"/>
      <c r="L35095" s="162"/>
      <c r="P35095" s="152"/>
      <c r="AB35095" s="164"/>
    </row>
    <row r="35096" spans="5:28">
      <c r="J35096" s="161"/>
      <c r="L35096" s="162"/>
      <c r="P35096" s="152"/>
      <c r="AB35096" s="164"/>
    </row>
    <row r="35097" spans="5:28">
      <c r="J35097" s="161"/>
      <c r="L35097" s="162"/>
      <c r="P35097" s="152"/>
      <c r="AB35097" s="164"/>
    </row>
    <row r="35098" spans="5:28">
      <c r="J35098" s="161"/>
      <c r="L35098" s="162"/>
      <c r="P35098" s="152"/>
      <c r="AB35098" s="164"/>
    </row>
    <row r="35099" spans="5:28">
      <c r="J35099" s="161"/>
      <c r="L35099" s="162"/>
      <c r="P35099" s="152"/>
      <c r="AB35099" s="164"/>
    </row>
    <row r="35100" spans="5:28">
      <c r="J35100" s="161"/>
      <c r="L35100" s="162"/>
      <c r="P35100" s="152"/>
      <c r="AB35100" s="164"/>
    </row>
    <row r="35101" spans="5:28">
      <c r="J35101" s="161"/>
      <c r="L35101" s="162"/>
      <c r="P35101" s="152"/>
      <c r="AB35101" s="164"/>
    </row>
    <row r="35102" spans="5:28">
      <c r="J35102" s="161"/>
      <c r="L35102" s="162"/>
      <c r="P35102" s="152"/>
      <c r="AB35102" s="164"/>
    </row>
    <row r="35103" spans="5:28">
      <c r="J35103" s="161"/>
      <c r="L35103" s="162"/>
      <c r="P35103" s="152"/>
      <c r="AB35103" s="164"/>
    </row>
    <row r="35104" spans="5:28">
      <c r="E35104" s="166"/>
      <c r="J35104" s="161"/>
      <c r="L35104" s="162"/>
      <c r="P35104" s="152"/>
      <c r="AB35104" s="164"/>
    </row>
    <row r="35105" spans="5:28">
      <c r="E35105" s="166"/>
      <c r="J35105" s="161"/>
      <c r="L35105" s="162"/>
      <c r="P35105" s="152"/>
      <c r="AB35105" s="164"/>
    </row>
    <row r="35106" spans="5:28">
      <c r="E35106" s="166"/>
      <c r="J35106" s="161"/>
      <c r="L35106" s="162"/>
      <c r="P35106" s="152"/>
      <c r="AB35106" s="164"/>
    </row>
    <row r="35107" spans="5:28">
      <c r="J35107" s="161"/>
      <c r="L35107" s="162"/>
      <c r="P35107" s="152"/>
      <c r="AB35107" s="164"/>
    </row>
    <row r="35108" spans="5:28">
      <c r="J35108" s="161"/>
      <c r="L35108" s="162"/>
      <c r="P35108" s="152"/>
      <c r="AB35108" s="164"/>
    </row>
    <row r="35109" spans="5:28">
      <c r="J35109" s="161"/>
      <c r="L35109" s="162"/>
      <c r="P35109" s="152"/>
      <c r="AB35109" s="164"/>
    </row>
    <row r="35110" spans="5:28">
      <c r="J35110" s="161"/>
      <c r="L35110" s="162"/>
      <c r="P35110" s="152"/>
      <c r="AB35110" s="164"/>
    </row>
    <row r="35111" spans="5:28">
      <c r="J35111" s="161"/>
      <c r="L35111" s="162"/>
      <c r="P35111" s="152"/>
      <c r="AB35111" s="164"/>
    </row>
    <row r="35112" spans="5:28">
      <c r="J35112" s="161"/>
      <c r="L35112" s="162"/>
      <c r="P35112" s="152"/>
      <c r="AB35112" s="164"/>
    </row>
    <row r="35113" spans="5:28">
      <c r="J35113" s="161"/>
      <c r="L35113" s="162"/>
      <c r="P35113" s="152"/>
      <c r="AB35113" s="164"/>
    </row>
    <row r="35114" spans="5:28">
      <c r="J35114" s="161"/>
      <c r="L35114" s="162"/>
      <c r="P35114" s="152"/>
      <c r="AB35114" s="164"/>
    </row>
    <row r="35115" spans="5:28">
      <c r="J35115" s="161"/>
      <c r="L35115" s="162"/>
      <c r="P35115" s="152"/>
      <c r="AB35115" s="164"/>
    </row>
    <row r="35116" spans="5:28">
      <c r="J35116" s="161"/>
      <c r="L35116" s="162"/>
      <c r="P35116" s="152"/>
      <c r="AB35116" s="164"/>
    </row>
    <row r="35117" spans="5:28">
      <c r="J35117" s="161"/>
      <c r="L35117" s="162"/>
      <c r="P35117" s="152"/>
      <c r="AB35117" s="164"/>
    </row>
    <row r="35118" spans="5:28">
      <c r="J35118" s="161"/>
      <c r="L35118" s="162"/>
      <c r="P35118" s="152"/>
      <c r="AB35118" s="164"/>
    </row>
    <row r="35119" spans="5:28">
      <c r="J35119" s="161"/>
      <c r="L35119" s="162"/>
      <c r="P35119" s="152"/>
      <c r="AB35119" s="164"/>
    </row>
    <row r="35120" spans="5:28">
      <c r="E35120" s="166"/>
      <c r="J35120" s="161"/>
      <c r="L35120" s="162"/>
      <c r="P35120" s="152"/>
      <c r="AB35120" s="164"/>
    </row>
    <row r="35121" spans="5:28">
      <c r="J35121" s="161"/>
      <c r="L35121" s="162"/>
      <c r="P35121" s="152"/>
      <c r="AB35121" s="164"/>
    </row>
    <row r="35122" spans="5:28">
      <c r="J35122" s="161"/>
      <c r="L35122" s="162"/>
      <c r="P35122" s="152"/>
      <c r="AB35122" s="164"/>
    </row>
    <row r="35123" spans="5:28">
      <c r="J35123" s="161"/>
      <c r="L35123" s="162"/>
      <c r="P35123" s="152"/>
      <c r="AB35123" s="164"/>
    </row>
    <row r="35124" spans="5:28">
      <c r="J35124" s="161"/>
      <c r="L35124" s="162"/>
      <c r="P35124" s="152"/>
      <c r="AB35124" s="164"/>
    </row>
    <row r="35125" spans="5:28">
      <c r="J35125" s="161"/>
      <c r="L35125" s="162"/>
      <c r="P35125" s="152"/>
      <c r="AB35125" s="164"/>
    </row>
    <row r="35126" spans="5:28">
      <c r="J35126" s="161"/>
      <c r="L35126" s="162"/>
      <c r="P35126" s="152"/>
      <c r="AB35126" s="164"/>
    </row>
    <row r="35127" spans="5:28">
      <c r="J35127" s="161"/>
      <c r="L35127" s="162"/>
      <c r="P35127" s="152"/>
      <c r="AB35127" s="164"/>
    </row>
    <row r="35128" spans="5:28">
      <c r="J35128" s="161"/>
      <c r="L35128" s="162"/>
      <c r="P35128" s="152"/>
      <c r="AB35128" s="164"/>
    </row>
    <row r="35129" spans="5:28">
      <c r="J35129" s="161"/>
      <c r="L35129" s="162"/>
      <c r="P35129" s="152"/>
      <c r="AB35129" s="164"/>
    </row>
    <row r="35130" spans="5:28">
      <c r="J35130" s="161"/>
      <c r="L35130" s="162"/>
      <c r="P35130" s="152"/>
      <c r="AB35130" s="164"/>
    </row>
    <row r="35131" spans="5:28">
      <c r="J35131" s="161"/>
      <c r="L35131" s="162"/>
      <c r="P35131" s="152"/>
      <c r="AB35131" s="164"/>
    </row>
    <row r="35132" spans="5:28">
      <c r="J35132" s="161"/>
      <c r="L35132" s="162"/>
      <c r="P35132" s="152"/>
      <c r="AB35132" s="164"/>
    </row>
    <row r="35133" spans="5:28">
      <c r="J35133" s="161"/>
      <c r="L35133" s="162"/>
      <c r="P35133" s="152"/>
      <c r="AB35133" s="164"/>
    </row>
    <row r="35134" spans="5:28">
      <c r="J35134" s="161"/>
      <c r="L35134" s="162"/>
      <c r="P35134" s="152"/>
      <c r="AB35134" s="164"/>
    </row>
    <row r="35135" spans="5:28">
      <c r="E35135" s="166"/>
      <c r="J35135" s="161"/>
      <c r="L35135" s="162"/>
      <c r="P35135" s="152"/>
      <c r="AB35135" s="164"/>
    </row>
    <row r="35136" spans="5:28">
      <c r="J35136" s="161"/>
      <c r="L35136" s="162"/>
      <c r="P35136" s="152"/>
      <c r="AB35136" s="164"/>
    </row>
    <row r="35137" spans="10:28">
      <c r="J35137" s="161"/>
      <c r="L35137" s="162"/>
      <c r="P35137" s="152"/>
      <c r="AB35137" s="164"/>
    </row>
    <row r="35138" spans="10:28">
      <c r="J35138" s="161"/>
      <c r="L35138" s="162"/>
      <c r="P35138" s="152"/>
      <c r="AB35138" s="164"/>
    </row>
    <row r="35139" spans="10:28">
      <c r="J35139" s="161"/>
      <c r="L35139" s="162"/>
      <c r="P35139" s="152"/>
      <c r="AB35139" s="164"/>
    </row>
    <row r="35140" spans="10:28">
      <c r="J35140" s="161"/>
      <c r="L35140" s="162"/>
      <c r="P35140" s="152"/>
      <c r="AB35140" s="164"/>
    </row>
    <row r="35141" spans="10:28">
      <c r="J35141" s="161"/>
      <c r="L35141" s="162"/>
      <c r="P35141" s="152"/>
      <c r="R35141" s="166"/>
      <c r="AB35141" s="164"/>
    </row>
    <row r="35142" spans="10:28">
      <c r="J35142" s="161"/>
      <c r="L35142" s="162"/>
      <c r="P35142" s="152"/>
      <c r="AB35142" s="164"/>
    </row>
    <row r="35143" spans="10:28">
      <c r="J35143" s="161"/>
      <c r="L35143" s="162"/>
      <c r="P35143" s="152"/>
      <c r="AB35143" s="164"/>
    </row>
    <row r="35144" spans="10:28">
      <c r="J35144" s="161"/>
      <c r="L35144" s="162"/>
      <c r="P35144" s="152"/>
      <c r="AB35144" s="164"/>
    </row>
    <row r="35145" spans="10:28">
      <c r="J35145" s="161"/>
      <c r="L35145" s="162"/>
      <c r="P35145" s="152"/>
      <c r="AB35145" s="164"/>
    </row>
    <row r="35146" spans="10:28">
      <c r="J35146" s="161"/>
      <c r="L35146" s="162"/>
      <c r="P35146" s="152"/>
      <c r="AB35146" s="164"/>
    </row>
    <row r="35147" spans="10:28">
      <c r="J35147" s="161"/>
      <c r="L35147" s="162"/>
      <c r="P35147" s="152"/>
      <c r="AB35147" s="164"/>
    </row>
    <row r="35148" spans="10:28">
      <c r="J35148" s="161"/>
      <c r="L35148" s="162"/>
      <c r="P35148" s="152"/>
      <c r="AB35148" s="164"/>
    </row>
    <row r="35149" spans="10:28">
      <c r="J35149" s="161"/>
      <c r="L35149" s="162"/>
      <c r="P35149" s="152"/>
      <c r="AB35149" s="164"/>
    </row>
    <row r="35150" spans="10:28">
      <c r="J35150" s="161"/>
      <c r="L35150" s="162"/>
      <c r="P35150" s="152"/>
      <c r="AB35150" s="164"/>
    </row>
    <row r="35151" spans="10:28">
      <c r="J35151" s="161"/>
      <c r="L35151" s="162"/>
      <c r="P35151" s="152"/>
      <c r="AB35151" s="164"/>
    </row>
    <row r="35152" spans="10:28">
      <c r="J35152" s="161"/>
      <c r="L35152" s="162"/>
      <c r="P35152" s="152"/>
      <c r="AB35152" s="164"/>
    </row>
    <row r="35153" spans="10:28">
      <c r="J35153" s="161"/>
      <c r="L35153" s="162"/>
      <c r="P35153" s="152"/>
      <c r="AB35153" s="164"/>
    </row>
    <row r="35154" spans="10:28">
      <c r="J35154" s="161"/>
      <c r="L35154" s="162"/>
      <c r="P35154" s="152"/>
      <c r="AB35154" s="164"/>
    </row>
    <row r="35155" spans="10:28">
      <c r="J35155" s="161"/>
      <c r="L35155" s="162"/>
      <c r="P35155" s="152"/>
      <c r="AB35155" s="164"/>
    </row>
    <row r="35156" spans="10:28">
      <c r="J35156" s="161"/>
      <c r="L35156" s="162"/>
      <c r="P35156" s="152"/>
      <c r="AB35156" s="164"/>
    </row>
    <row r="35157" spans="10:28">
      <c r="J35157" s="161"/>
      <c r="L35157" s="162"/>
      <c r="P35157" s="152"/>
      <c r="AB35157" s="164"/>
    </row>
    <row r="35158" spans="10:28">
      <c r="J35158" s="161"/>
      <c r="L35158" s="162"/>
      <c r="P35158" s="152"/>
      <c r="AB35158" s="164"/>
    </row>
    <row r="35159" spans="10:28">
      <c r="J35159" s="161"/>
      <c r="L35159" s="162"/>
      <c r="P35159" s="152"/>
      <c r="AB35159" s="164"/>
    </row>
    <row r="35160" spans="10:28">
      <c r="J35160" s="161"/>
      <c r="L35160" s="162"/>
      <c r="P35160" s="152"/>
      <c r="AB35160" s="164"/>
    </row>
    <row r="35161" spans="10:28">
      <c r="J35161" s="161"/>
      <c r="L35161" s="162"/>
      <c r="AB35161" s="164"/>
    </row>
    <row r="35162" spans="10:28">
      <c r="J35162" s="161"/>
      <c r="L35162" s="162"/>
      <c r="AB35162" s="164"/>
    </row>
    <row r="35163" spans="10:28">
      <c r="J35163" s="161"/>
      <c r="L35163" s="162"/>
      <c r="AB35163" s="164"/>
    </row>
    <row r="35164" spans="10:28">
      <c r="J35164" s="161"/>
      <c r="L35164" s="162"/>
      <c r="AB35164" s="164"/>
    </row>
    <row r="35165" spans="10:28">
      <c r="J35165" s="161"/>
      <c r="L35165" s="162"/>
      <c r="AB35165" s="164"/>
    </row>
    <row r="35166" spans="10:28">
      <c r="J35166" s="161"/>
      <c r="L35166" s="162"/>
      <c r="AB35166" s="164"/>
    </row>
    <row r="35167" spans="10:28">
      <c r="J35167" s="161"/>
      <c r="L35167" s="162"/>
      <c r="AB35167" s="164"/>
    </row>
    <row r="35168" spans="10:28">
      <c r="J35168" s="161"/>
      <c r="L35168" s="162"/>
      <c r="AB35168" s="164"/>
    </row>
    <row r="35169" spans="5:28">
      <c r="J35169" s="161"/>
      <c r="L35169" s="162"/>
      <c r="AB35169" s="164"/>
    </row>
    <row r="35170" spans="5:28">
      <c r="E35170" s="166"/>
      <c r="J35170" s="161"/>
      <c r="L35170" s="162"/>
      <c r="AB35170" s="164"/>
    </row>
    <row r="35171" spans="5:28">
      <c r="E35171" s="166"/>
      <c r="J35171" s="161"/>
      <c r="L35171" s="162"/>
      <c r="AB35171" s="164"/>
    </row>
    <row r="35172" spans="5:28">
      <c r="E35172" s="166"/>
      <c r="J35172" s="161"/>
      <c r="L35172" s="162"/>
      <c r="AB35172" s="164"/>
    </row>
    <row r="35173" spans="5:28">
      <c r="E35173" s="166"/>
      <c r="J35173" s="161"/>
      <c r="L35173" s="162"/>
      <c r="AB35173" s="164"/>
    </row>
    <row r="35174" spans="5:28">
      <c r="E35174" s="166"/>
      <c r="J35174" s="161"/>
      <c r="L35174" s="162"/>
      <c r="AB35174" s="164"/>
    </row>
    <row r="35175" spans="5:28">
      <c r="E35175" s="166"/>
      <c r="J35175" s="161"/>
      <c r="L35175" s="162"/>
      <c r="AB35175" s="164"/>
    </row>
    <row r="35176" spans="5:28">
      <c r="E35176" s="166"/>
      <c r="J35176" s="161"/>
      <c r="L35176" s="162"/>
      <c r="AB35176" s="164"/>
    </row>
    <row r="35177" spans="5:28">
      <c r="E35177" s="166"/>
      <c r="J35177" s="161"/>
      <c r="L35177" s="162"/>
      <c r="AB35177" s="164"/>
    </row>
    <row r="35178" spans="5:28">
      <c r="E35178" s="166"/>
      <c r="J35178" s="161"/>
      <c r="L35178" s="162"/>
      <c r="AB35178" s="164"/>
    </row>
    <row r="35179" spans="5:28">
      <c r="E35179" s="166"/>
      <c r="J35179" s="161"/>
      <c r="L35179" s="162"/>
      <c r="AB35179" s="164"/>
    </row>
    <row r="35180" spans="5:28">
      <c r="E35180" s="166"/>
      <c r="J35180" s="161"/>
      <c r="L35180" s="162"/>
      <c r="AB35180" s="164"/>
    </row>
    <row r="35181" spans="5:28">
      <c r="J35181" s="161"/>
      <c r="L35181" s="162"/>
      <c r="AB35181" s="164"/>
    </row>
    <row r="35182" spans="5:28">
      <c r="J35182" s="161"/>
      <c r="L35182" s="162"/>
      <c r="AB35182" s="164"/>
    </row>
    <row r="35183" spans="5:28">
      <c r="E35183" s="166"/>
      <c r="J35183" s="161"/>
      <c r="L35183" s="162"/>
      <c r="AB35183" s="164"/>
    </row>
    <row r="35184" spans="5:28">
      <c r="E35184" s="166"/>
      <c r="J35184" s="161"/>
      <c r="L35184" s="162"/>
      <c r="AB35184" s="164"/>
    </row>
    <row r="35185" spans="5:28">
      <c r="E35185" s="166"/>
      <c r="J35185" s="161"/>
      <c r="L35185" s="162"/>
      <c r="AB35185" s="164"/>
    </row>
    <row r="35186" spans="5:28">
      <c r="E35186" s="166"/>
      <c r="J35186" s="161"/>
      <c r="L35186" s="162"/>
      <c r="AB35186" s="164"/>
    </row>
    <row r="35187" spans="5:28">
      <c r="E35187" s="166"/>
      <c r="J35187" s="161"/>
      <c r="L35187" s="162"/>
      <c r="AB35187" s="164"/>
    </row>
    <row r="35188" spans="5:28">
      <c r="E35188" s="166"/>
      <c r="J35188" s="161"/>
      <c r="L35188" s="162"/>
      <c r="AB35188" s="164"/>
    </row>
    <row r="35189" spans="5:28">
      <c r="J35189" s="161"/>
      <c r="L35189" s="162"/>
      <c r="AB35189" s="164"/>
    </row>
    <row r="35190" spans="5:28">
      <c r="J35190" s="161"/>
      <c r="L35190" s="162"/>
      <c r="AB35190" s="164"/>
    </row>
    <row r="35191" spans="5:28">
      <c r="J35191" s="161"/>
      <c r="L35191" s="162"/>
      <c r="AB35191" s="164"/>
    </row>
    <row r="35192" spans="5:28">
      <c r="J35192" s="161"/>
      <c r="L35192" s="162"/>
      <c r="AB35192" s="164"/>
    </row>
    <row r="35193" spans="5:28">
      <c r="J35193" s="161"/>
      <c r="L35193" s="162"/>
      <c r="AB35193" s="164"/>
    </row>
    <row r="35194" spans="5:28">
      <c r="J35194" s="161"/>
      <c r="L35194" s="162"/>
      <c r="AB35194" s="164"/>
    </row>
    <row r="35195" spans="5:28">
      <c r="J35195" s="161"/>
      <c r="L35195" s="162"/>
      <c r="AB35195" s="164"/>
    </row>
    <row r="35196" spans="5:28">
      <c r="J35196" s="161"/>
      <c r="L35196" s="162"/>
      <c r="AB35196" s="164"/>
    </row>
    <row r="35197" spans="5:28">
      <c r="J35197" s="161"/>
      <c r="L35197" s="162"/>
      <c r="AB35197" s="164"/>
    </row>
    <row r="35198" spans="5:28">
      <c r="J35198" s="161"/>
      <c r="L35198" s="162"/>
      <c r="AB35198" s="164"/>
    </row>
    <row r="35199" spans="5:28">
      <c r="J35199" s="161"/>
      <c r="L35199" s="162"/>
      <c r="AB35199" s="164"/>
    </row>
    <row r="35200" spans="5:28">
      <c r="J35200" s="161"/>
      <c r="L35200" s="162"/>
      <c r="AB35200" s="164"/>
    </row>
    <row r="35201" spans="5:28">
      <c r="J35201" s="161"/>
      <c r="L35201" s="162"/>
      <c r="AB35201" s="164"/>
    </row>
    <row r="35202" spans="5:28">
      <c r="E35202" s="166"/>
      <c r="J35202" s="161"/>
      <c r="L35202" s="162"/>
      <c r="AB35202" s="164"/>
    </row>
    <row r="35203" spans="5:28">
      <c r="E35203" s="166"/>
      <c r="J35203" s="161"/>
      <c r="L35203" s="162"/>
      <c r="AB35203" s="164"/>
    </row>
    <row r="35204" spans="5:28">
      <c r="E35204" s="166"/>
      <c r="J35204" s="161"/>
      <c r="L35204" s="162"/>
      <c r="AB35204" s="164"/>
    </row>
    <row r="35205" spans="5:28">
      <c r="E35205" s="166"/>
      <c r="J35205" s="161"/>
      <c r="L35205" s="162"/>
      <c r="AB35205" s="164"/>
    </row>
    <row r="35206" spans="5:28">
      <c r="E35206" s="166"/>
      <c r="J35206" s="161"/>
      <c r="L35206" s="162"/>
      <c r="AB35206" s="164"/>
    </row>
    <row r="35207" spans="5:28">
      <c r="E35207" s="166"/>
      <c r="J35207" s="161"/>
      <c r="L35207" s="162"/>
      <c r="AB35207" s="164"/>
    </row>
    <row r="35208" spans="5:28">
      <c r="E35208" s="166"/>
      <c r="J35208" s="161"/>
      <c r="L35208" s="162"/>
      <c r="AB35208" s="164"/>
    </row>
    <row r="35209" spans="5:28">
      <c r="E35209" s="166"/>
      <c r="J35209" s="161"/>
      <c r="L35209" s="162"/>
      <c r="AB35209" s="164"/>
    </row>
    <row r="35210" spans="5:28">
      <c r="E35210" s="166"/>
      <c r="J35210" s="161"/>
      <c r="L35210" s="162"/>
      <c r="AB35210" s="164"/>
    </row>
    <row r="35211" spans="5:28">
      <c r="E35211" s="166"/>
      <c r="J35211" s="161"/>
      <c r="L35211" s="162"/>
      <c r="AB35211" s="164"/>
    </row>
    <row r="35212" spans="5:28">
      <c r="E35212" s="166"/>
      <c r="J35212" s="161"/>
      <c r="L35212" s="162"/>
      <c r="AB35212" s="164"/>
    </row>
    <row r="35213" spans="5:28">
      <c r="E35213" s="166"/>
      <c r="J35213" s="161"/>
      <c r="L35213" s="162"/>
      <c r="AB35213" s="164"/>
    </row>
    <row r="35214" spans="5:28">
      <c r="E35214" s="166"/>
      <c r="J35214" s="161"/>
      <c r="L35214" s="162"/>
      <c r="AB35214" s="164"/>
    </row>
    <row r="35215" spans="5:28">
      <c r="E35215" s="166"/>
      <c r="J35215" s="161"/>
      <c r="L35215" s="162"/>
      <c r="AB35215" s="164"/>
    </row>
    <row r="35216" spans="5:28">
      <c r="E35216" s="166"/>
      <c r="J35216" s="161"/>
      <c r="L35216" s="162"/>
      <c r="AB35216" s="164"/>
    </row>
    <row r="35217" spans="5:28">
      <c r="E35217" s="166"/>
      <c r="J35217" s="161"/>
      <c r="L35217" s="162"/>
      <c r="AB35217" s="164"/>
    </row>
    <row r="35218" spans="5:28">
      <c r="E35218" s="166"/>
      <c r="J35218" s="161"/>
      <c r="L35218" s="162"/>
      <c r="AB35218" s="164"/>
    </row>
    <row r="35219" spans="5:28">
      <c r="E35219" s="166"/>
      <c r="J35219" s="161"/>
      <c r="L35219" s="162"/>
      <c r="AB35219" s="164"/>
    </row>
    <row r="35220" spans="5:28">
      <c r="E35220" s="166"/>
      <c r="J35220" s="161"/>
      <c r="L35220" s="162"/>
      <c r="AB35220" s="164"/>
    </row>
    <row r="35221" spans="5:28">
      <c r="E35221" s="166"/>
      <c r="J35221" s="161"/>
      <c r="L35221" s="162"/>
      <c r="AB35221" s="164"/>
    </row>
    <row r="35222" spans="5:28">
      <c r="E35222" s="166"/>
      <c r="J35222" s="161"/>
      <c r="L35222" s="162"/>
      <c r="AB35222" s="164"/>
    </row>
    <row r="35223" spans="5:28">
      <c r="E35223" s="166"/>
      <c r="J35223" s="161"/>
      <c r="L35223" s="162"/>
      <c r="AB35223" s="164"/>
    </row>
    <row r="35224" spans="5:28">
      <c r="E35224" s="166"/>
      <c r="J35224" s="161"/>
      <c r="L35224" s="162"/>
      <c r="AB35224" s="164"/>
    </row>
    <row r="35225" spans="5:28">
      <c r="E35225" s="166"/>
      <c r="J35225" s="161"/>
      <c r="L35225" s="162"/>
      <c r="AB35225" s="164"/>
    </row>
    <row r="35226" spans="5:28">
      <c r="E35226" s="166"/>
      <c r="J35226" s="161"/>
      <c r="L35226" s="162"/>
      <c r="AB35226" s="164"/>
    </row>
    <row r="35227" spans="5:28">
      <c r="J35227" s="161"/>
      <c r="L35227" s="162"/>
      <c r="AB35227" s="164"/>
    </row>
    <row r="35228" spans="5:28">
      <c r="E35228" s="166"/>
      <c r="J35228" s="161"/>
      <c r="L35228" s="162"/>
      <c r="AB35228" s="164"/>
    </row>
    <row r="35229" spans="5:28">
      <c r="J35229" s="161"/>
      <c r="L35229" s="162"/>
      <c r="AB35229" s="164"/>
    </row>
    <row r="35230" spans="5:28">
      <c r="E35230" s="166"/>
      <c r="J35230" s="161"/>
      <c r="L35230" s="162"/>
      <c r="AB35230" s="164"/>
    </row>
    <row r="35231" spans="5:28">
      <c r="E35231" s="166"/>
      <c r="J35231" s="161"/>
      <c r="L35231" s="162"/>
      <c r="AB35231" s="164"/>
    </row>
    <row r="35232" spans="5:28">
      <c r="J35232" s="161"/>
      <c r="L35232" s="162"/>
      <c r="AB35232" s="164"/>
    </row>
    <row r="35233" spans="5:28">
      <c r="J35233" s="161"/>
      <c r="L35233" s="162"/>
      <c r="AB35233" s="164"/>
    </row>
    <row r="35234" spans="5:28">
      <c r="J35234" s="161"/>
      <c r="L35234" s="162"/>
      <c r="AB35234" s="164"/>
    </row>
    <row r="35235" spans="5:28">
      <c r="J35235" s="161"/>
      <c r="L35235" s="162"/>
      <c r="AB35235" s="164"/>
    </row>
    <row r="35236" spans="5:28">
      <c r="J35236" s="161"/>
      <c r="L35236" s="162"/>
      <c r="AB35236" s="164"/>
    </row>
    <row r="35237" spans="5:28">
      <c r="E35237" s="166"/>
      <c r="J35237" s="161"/>
      <c r="L35237" s="162"/>
      <c r="AB35237" s="164"/>
    </row>
    <row r="35238" spans="5:28">
      <c r="E35238" s="166"/>
      <c r="J35238" s="161"/>
      <c r="L35238" s="162"/>
      <c r="AB35238" s="164"/>
    </row>
    <row r="35239" spans="5:28">
      <c r="E35239" s="166"/>
      <c r="J35239" s="161"/>
      <c r="L35239" s="162"/>
      <c r="AB35239" s="164"/>
    </row>
    <row r="35240" spans="5:28">
      <c r="E35240" s="166"/>
      <c r="J35240" s="161"/>
      <c r="L35240" s="162"/>
      <c r="AB35240" s="164"/>
    </row>
    <row r="35241" spans="5:28">
      <c r="E35241" s="166"/>
      <c r="J35241" s="161"/>
      <c r="L35241" s="162"/>
      <c r="AB35241" s="164"/>
    </row>
    <row r="35242" spans="5:28">
      <c r="E35242" s="166"/>
      <c r="J35242" s="161"/>
      <c r="L35242" s="162"/>
      <c r="AB35242" s="164"/>
    </row>
    <row r="35243" spans="5:28">
      <c r="E35243" s="166"/>
      <c r="J35243" s="161"/>
      <c r="L35243" s="162"/>
      <c r="AB35243" s="164"/>
    </row>
    <row r="35244" spans="5:28">
      <c r="J35244" s="161"/>
      <c r="L35244" s="162"/>
      <c r="AB35244" s="164"/>
    </row>
    <row r="35245" spans="5:28">
      <c r="J35245" s="161"/>
      <c r="L35245" s="162"/>
      <c r="AB35245" s="164"/>
    </row>
    <row r="35246" spans="5:28">
      <c r="J35246" s="161"/>
      <c r="L35246" s="162"/>
      <c r="AB35246" s="164"/>
    </row>
    <row r="35247" spans="5:28">
      <c r="J35247" s="161"/>
      <c r="L35247" s="162"/>
      <c r="AB35247" s="164"/>
    </row>
    <row r="35248" spans="5:28">
      <c r="J35248" s="161"/>
      <c r="L35248" s="162"/>
      <c r="AB35248" s="164"/>
    </row>
    <row r="35249" spans="10:28">
      <c r="J35249" s="161"/>
      <c r="L35249" s="162"/>
      <c r="AB35249" s="164"/>
    </row>
    <row r="35250" spans="10:28">
      <c r="J35250" s="161"/>
      <c r="L35250" s="162"/>
      <c r="AB35250" s="164"/>
    </row>
    <row r="35251" spans="10:28">
      <c r="J35251" s="161"/>
      <c r="L35251" s="162"/>
      <c r="AB35251" s="164"/>
    </row>
    <row r="35252" spans="10:28">
      <c r="J35252" s="161"/>
      <c r="L35252" s="162"/>
      <c r="AB35252" s="164"/>
    </row>
    <row r="35253" spans="10:28">
      <c r="J35253" s="161"/>
      <c r="L35253" s="162"/>
      <c r="AB35253" s="164"/>
    </row>
    <row r="35254" spans="10:28">
      <c r="J35254" s="161"/>
      <c r="L35254" s="162"/>
      <c r="AB35254" s="164"/>
    </row>
    <row r="35255" spans="10:28">
      <c r="J35255" s="161"/>
      <c r="L35255" s="162"/>
      <c r="AB35255" s="164"/>
    </row>
    <row r="35256" spans="10:28">
      <c r="J35256" s="161"/>
      <c r="L35256" s="162"/>
      <c r="AB35256" s="164"/>
    </row>
    <row r="35257" spans="10:28">
      <c r="J35257" s="161"/>
      <c r="L35257" s="162"/>
      <c r="AB35257" s="164"/>
    </row>
    <row r="35258" spans="10:28">
      <c r="J35258" s="161"/>
      <c r="L35258" s="162"/>
      <c r="AB35258" s="164"/>
    </row>
    <row r="35259" spans="10:28">
      <c r="J35259" s="161"/>
      <c r="L35259" s="162"/>
      <c r="AB35259" s="164"/>
    </row>
    <row r="35260" spans="10:28">
      <c r="J35260" s="161"/>
      <c r="L35260" s="162"/>
      <c r="AB35260" s="164"/>
    </row>
    <row r="35261" spans="10:28">
      <c r="J35261" s="161"/>
      <c r="L35261" s="162"/>
      <c r="AB35261" s="164"/>
    </row>
    <row r="35262" spans="10:28">
      <c r="J35262" s="161"/>
      <c r="L35262" s="162"/>
      <c r="AB35262" s="164"/>
    </row>
    <row r="35263" spans="10:28">
      <c r="J35263" s="161"/>
      <c r="L35263" s="162"/>
      <c r="AB35263" s="164"/>
    </row>
    <row r="35264" spans="10:28">
      <c r="J35264" s="161"/>
      <c r="L35264" s="162"/>
      <c r="AB35264" s="164"/>
    </row>
    <row r="35265" spans="5:28">
      <c r="J35265" s="161"/>
      <c r="L35265" s="162"/>
      <c r="AB35265" s="164"/>
    </row>
    <row r="35266" spans="5:28">
      <c r="J35266" s="161"/>
      <c r="L35266" s="162"/>
      <c r="AB35266" s="164"/>
    </row>
    <row r="35267" spans="5:28">
      <c r="J35267" s="161"/>
      <c r="L35267" s="162"/>
      <c r="AB35267" s="164"/>
    </row>
    <row r="35268" spans="5:28">
      <c r="J35268" s="161"/>
      <c r="L35268" s="162"/>
      <c r="AB35268" s="164"/>
    </row>
    <row r="35269" spans="5:28">
      <c r="J35269" s="161"/>
      <c r="L35269" s="162"/>
      <c r="AB35269" s="164"/>
    </row>
    <row r="35270" spans="5:28">
      <c r="E35270" s="166"/>
      <c r="J35270" s="161"/>
      <c r="L35270" s="162"/>
      <c r="AB35270" s="164"/>
    </row>
    <row r="35271" spans="5:28">
      <c r="J35271" s="161"/>
      <c r="L35271" s="162"/>
      <c r="AB35271" s="164"/>
    </row>
    <row r="35272" spans="5:28">
      <c r="J35272" s="161"/>
      <c r="L35272" s="162"/>
      <c r="AB35272" s="164"/>
    </row>
    <row r="35273" spans="5:28">
      <c r="J35273" s="161"/>
      <c r="L35273" s="162"/>
      <c r="AB35273" s="164"/>
    </row>
    <row r="35274" spans="5:28">
      <c r="J35274" s="161"/>
      <c r="L35274" s="162"/>
      <c r="AB35274" s="164"/>
    </row>
    <row r="35275" spans="5:28">
      <c r="J35275" s="161"/>
      <c r="L35275" s="162"/>
      <c r="AB35275" s="164"/>
    </row>
    <row r="35276" spans="5:28">
      <c r="J35276" s="161"/>
      <c r="L35276" s="162"/>
      <c r="AB35276" s="164"/>
    </row>
    <row r="35277" spans="5:28">
      <c r="J35277" s="161"/>
      <c r="L35277" s="162"/>
      <c r="AB35277" s="164"/>
    </row>
    <row r="35278" spans="5:28">
      <c r="J35278" s="161"/>
      <c r="L35278" s="162"/>
      <c r="AB35278" s="164"/>
    </row>
    <row r="35279" spans="5:28">
      <c r="J35279" s="161"/>
      <c r="L35279" s="162"/>
      <c r="AB35279" s="164"/>
    </row>
    <row r="35280" spans="5:28">
      <c r="J35280" s="161"/>
      <c r="L35280" s="162"/>
      <c r="AB35280" s="164"/>
    </row>
    <row r="35281" spans="5:28">
      <c r="E35281" s="166"/>
      <c r="J35281" s="161"/>
      <c r="L35281" s="162"/>
      <c r="AB35281" s="164"/>
    </row>
    <row r="35282" spans="5:28">
      <c r="J35282" s="161"/>
      <c r="L35282" s="162"/>
      <c r="AB35282" s="164"/>
    </row>
    <row r="35283" spans="5:28">
      <c r="E35283" s="166"/>
      <c r="J35283" s="161"/>
      <c r="L35283" s="162"/>
      <c r="AB35283" s="164"/>
    </row>
    <row r="35284" spans="5:28">
      <c r="E35284" s="166"/>
      <c r="J35284" s="161"/>
      <c r="L35284" s="162"/>
      <c r="AB35284" s="164"/>
    </row>
    <row r="35285" spans="5:28">
      <c r="E35285" s="166"/>
      <c r="J35285" s="161"/>
      <c r="L35285" s="162"/>
      <c r="AB35285" s="164"/>
    </row>
    <row r="35286" spans="5:28">
      <c r="E35286" s="166"/>
      <c r="J35286" s="161"/>
      <c r="L35286" s="162"/>
      <c r="AB35286" s="164"/>
    </row>
    <row r="35287" spans="5:28">
      <c r="E35287" s="166"/>
      <c r="J35287" s="161"/>
      <c r="L35287" s="162"/>
      <c r="AB35287" s="164"/>
    </row>
    <row r="35288" spans="5:28">
      <c r="E35288" s="166"/>
      <c r="J35288" s="161"/>
      <c r="L35288" s="162"/>
      <c r="AB35288" s="164"/>
    </row>
    <row r="35289" spans="5:28">
      <c r="J35289" s="161"/>
      <c r="L35289" s="162"/>
      <c r="AB35289" s="164"/>
    </row>
    <row r="35290" spans="5:28">
      <c r="E35290" s="166"/>
      <c r="J35290" s="161"/>
      <c r="L35290" s="162"/>
      <c r="AB35290" s="164"/>
    </row>
    <row r="35291" spans="5:28">
      <c r="E35291" s="166"/>
      <c r="J35291" s="161"/>
      <c r="L35291" s="162"/>
      <c r="AB35291" s="164"/>
    </row>
    <row r="35292" spans="5:28">
      <c r="E35292" s="166"/>
      <c r="J35292" s="161"/>
      <c r="L35292" s="162"/>
      <c r="AB35292" s="164"/>
    </row>
    <row r="35293" spans="5:28">
      <c r="J35293" s="161"/>
      <c r="L35293" s="162"/>
      <c r="AB35293" s="164"/>
    </row>
    <row r="35294" spans="5:28">
      <c r="E35294" s="166"/>
      <c r="J35294" s="161"/>
      <c r="L35294" s="162"/>
      <c r="AB35294" s="164"/>
    </row>
    <row r="35295" spans="5:28">
      <c r="E35295" s="166"/>
      <c r="J35295" s="161"/>
      <c r="L35295" s="162"/>
      <c r="AB35295" s="164"/>
    </row>
    <row r="35296" spans="5:28">
      <c r="E35296" s="166"/>
      <c r="J35296" s="161"/>
      <c r="L35296" s="162"/>
      <c r="AB35296" s="164"/>
    </row>
    <row r="35297" spans="5:28">
      <c r="E35297" s="166"/>
      <c r="J35297" s="161"/>
      <c r="L35297" s="162"/>
      <c r="AB35297" s="164"/>
    </row>
    <row r="35298" spans="5:28">
      <c r="E35298" s="166"/>
      <c r="J35298" s="161"/>
      <c r="L35298" s="162"/>
      <c r="AB35298" s="164"/>
    </row>
    <row r="35299" spans="5:28">
      <c r="E35299" s="166"/>
      <c r="J35299" s="161"/>
      <c r="L35299" s="162"/>
      <c r="AB35299" s="164"/>
    </row>
    <row r="35300" spans="5:28">
      <c r="E35300" s="166"/>
      <c r="J35300" s="161"/>
      <c r="L35300" s="162"/>
      <c r="AB35300" s="164"/>
    </row>
    <row r="35301" spans="5:28">
      <c r="E35301" s="166"/>
      <c r="J35301" s="161"/>
      <c r="L35301" s="162"/>
      <c r="AB35301" s="164"/>
    </row>
    <row r="35302" spans="5:28">
      <c r="E35302" s="166"/>
      <c r="J35302" s="161"/>
      <c r="L35302" s="162"/>
      <c r="AB35302" s="164"/>
    </row>
    <row r="35303" spans="5:28">
      <c r="J35303" s="161"/>
      <c r="L35303" s="162"/>
      <c r="AB35303" s="164"/>
    </row>
    <row r="35304" spans="5:28">
      <c r="J35304" s="161"/>
      <c r="L35304" s="162"/>
      <c r="AB35304" s="164"/>
    </row>
    <row r="35305" spans="5:28">
      <c r="J35305" s="161"/>
      <c r="L35305" s="162"/>
      <c r="AB35305" s="164"/>
    </row>
    <row r="35306" spans="5:28">
      <c r="E35306" s="166"/>
      <c r="J35306" s="161"/>
      <c r="L35306" s="162"/>
      <c r="AB35306" s="164"/>
    </row>
    <row r="35307" spans="5:28">
      <c r="E35307" s="166"/>
      <c r="J35307" s="161"/>
      <c r="L35307" s="162"/>
      <c r="AB35307" s="164"/>
    </row>
    <row r="35308" spans="5:28">
      <c r="E35308" s="166"/>
      <c r="J35308" s="161"/>
      <c r="L35308" s="162"/>
      <c r="AB35308" s="164"/>
    </row>
    <row r="35309" spans="5:28">
      <c r="E35309" s="166"/>
      <c r="J35309" s="161"/>
      <c r="L35309" s="162"/>
      <c r="AB35309" s="164"/>
    </row>
    <row r="35310" spans="5:28">
      <c r="E35310" s="166"/>
      <c r="J35310" s="161"/>
      <c r="L35310" s="162"/>
      <c r="AB35310" s="164"/>
    </row>
    <row r="35311" spans="5:28">
      <c r="E35311" s="166"/>
      <c r="J35311" s="161"/>
      <c r="L35311" s="162"/>
      <c r="AB35311" s="164"/>
    </row>
    <row r="35312" spans="5:28">
      <c r="E35312" s="166"/>
      <c r="J35312" s="161"/>
      <c r="L35312" s="162"/>
      <c r="AB35312" s="164"/>
    </row>
    <row r="35313" spans="5:28">
      <c r="E35313" s="166"/>
      <c r="J35313" s="161"/>
      <c r="L35313" s="162"/>
      <c r="AB35313" s="164"/>
    </row>
    <row r="35314" spans="5:28">
      <c r="J35314" s="161"/>
      <c r="L35314" s="162"/>
      <c r="AB35314" s="164"/>
    </row>
    <row r="35315" spans="5:28">
      <c r="E35315" s="166"/>
      <c r="J35315" s="161"/>
      <c r="L35315" s="162"/>
      <c r="AB35315" s="164"/>
    </row>
    <row r="35316" spans="5:28">
      <c r="J35316" s="161"/>
      <c r="L35316" s="162"/>
      <c r="AB35316" s="164"/>
    </row>
    <row r="35317" spans="5:28">
      <c r="E35317" s="166"/>
      <c r="J35317" s="161"/>
      <c r="L35317" s="162"/>
      <c r="AB35317" s="164"/>
    </row>
    <row r="35318" spans="5:28">
      <c r="J35318" s="161"/>
      <c r="L35318" s="162"/>
      <c r="AB35318" s="164"/>
    </row>
    <row r="35319" spans="5:28">
      <c r="J35319" s="161"/>
      <c r="L35319" s="162"/>
      <c r="AB35319" s="164"/>
    </row>
    <row r="35320" spans="5:28">
      <c r="J35320" s="161"/>
      <c r="L35320" s="162"/>
      <c r="AB35320" s="164"/>
    </row>
    <row r="35321" spans="5:28">
      <c r="J35321" s="161"/>
      <c r="L35321" s="162"/>
      <c r="AB35321" s="164"/>
    </row>
    <row r="35322" spans="5:28">
      <c r="J35322" s="161"/>
      <c r="L35322" s="162"/>
      <c r="AB35322" s="164"/>
    </row>
    <row r="35323" spans="5:28">
      <c r="J35323" s="161"/>
      <c r="L35323" s="162"/>
      <c r="AB35323" s="164"/>
    </row>
    <row r="35324" spans="5:28">
      <c r="J35324" s="161"/>
      <c r="L35324" s="162"/>
      <c r="AB35324" s="164"/>
    </row>
    <row r="35325" spans="5:28">
      <c r="J35325" s="161"/>
      <c r="L35325" s="162"/>
      <c r="AB35325" s="164"/>
    </row>
    <row r="35326" spans="5:28">
      <c r="E35326" s="166"/>
      <c r="J35326" s="161"/>
      <c r="L35326" s="162"/>
      <c r="R35326" s="166"/>
      <c r="AB35326" s="164"/>
    </row>
    <row r="35327" spans="5:28">
      <c r="J35327" s="161"/>
      <c r="L35327" s="162"/>
      <c r="AB35327" s="164"/>
    </row>
    <row r="35328" spans="5:28">
      <c r="J35328" s="161"/>
      <c r="L35328" s="162"/>
      <c r="AB35328" s="164"/>
    </row>
    <row r="35329" spans="5:28">
      <c r="J35329" s="161"/>
      <c r="L35329" s="162"/>
      <c r="AB35329" s="164"/>
    </row>
    <row r="35330" spans="5:28">
      <c r="J35330" s="161"/>
      <c r="L35330" s="162"/>
      <c r="AB35330" s="164"/>
    </row>
    <row r="35331" spans="5:28">
      <c r="J35331" s="161"/>
      <c r="L35331" s="162"/>
      <c r="AB35331" s="164"/>
    </row>
    <row r="35332" spans="5:28">
      <c r="J35332" s="161"/>
      <c r="L35332" s="162"/>
      <c r="AB35332" s="164"/>
    </row>
    <row r="35333" spans="5:28">
      <c r="J35333" s="161"/>
      <c r="L35333" s="162"/>
      <c r="AB35333" s="164"/>
    </row>
    <row r="35334" spans="5:28">
      <c r="J35334" s="161"/>
      <c r="L35334" s="162"/>
      <c r="Q35334" s="167"/>
      <c r="AB35334" s="164"/>
    </row>
    <row r="35335" spans="5:28">
      <c r="J35335" s="161"/>
      <c r="L35335" s="162"/>
      <c r="AB35335" s="164"/>
    </row>
    <row r="35336" spans="5:28">
      <c r="J35336" s="161"/>
      <c r="L35336" s="162"/>
      <c r="AB35336" s="164"/>
    </row>
    <row r="35337" spans="5:28">
      <c r="J35337" s="161"/>
      <c r="L35337" s="162"/>
      <c r="AB35337" s="164"/>
    </row>
    <row r="35338" spans="5:28">
      <c r="J35338" s="161"/>
      <c r="L35338" s="162"/>
      <c r="AB35338" s="164"/>
    </row>
    <row r="35339" spans="5:28">
      <c r="J35339" s="161"/>
      <c r="L35339" s="162"/>
      <c r="AB35339" s="164"/>
    </row>
    <row r="35340" spans="5:28">
      <c r="J35340" s="161"/>
      <c r="L35340" s="162"/>
      <c r="AB35340" s="164"/>
    </row>
    <row r="35341" spans="5:28">
      <c r="J35341" s="161"/>
      <c r="L35341" s="162"/>
      <c r="AB35341" s="164"/>
    </row>
    <row r="35342" spans="5:28">
      <c r="E35342" s="166"/>
      <c r="J35342" s="161"/>
      <c r="L35342" s="162"/>
      <c r="AB35342" s="164"/>
    </row>
    <row r="35343" spans="5:28">
      <c r="J35343" s="161"/>
      <c r="L35343" s="162"/>
      <c r="AB35343" s="164"/>
    </row>
    <row r="35344" spans="5:28">
      <c r="J35344" s="161"/>
      <c r="L35344" s="162"/>
      <c r="AB35344" s="164"/>
    </row>
    <row r="35345" spans="5:28">
      <c r="J35345" s="161"/>
      <c r="L35345" s="162"/>
      <c r="AB35345" s="164"/>
    </row>
    <row r="35346" spans="5:28">
      <c r="J35346" s="161"/>
      <c r="L35346" s="162"/>
      <c r="AB35346" s="164"/>
    </row>
    <row r="35347" spans="5:28">
      <c r="J35347" s="161"/>
      <c r="L35347" s="162"/>
      <c r="AB35347" s="164"/>
    </row>
    <row r="35348" spans="5:28">
      <c r="E35348" s="166"/>
      <c r="J35348" s="161"/>
      <c r="L35348" s="162"/>
      <c r="AB35348" s="164"/>
    </row>
    <row r="35349" spans="5:28">
      <c r="J35349" s="161"/>
      <c r="L35349" s="162"/>
      <c r="AB35349" s="164"/>
    </row>
    <row r="35350" spans="5:28">
      <c r="E35350" s="166"/>
      <c r="J35350" s="161"/>
      <c r="L35350" s="162"/>
      <c r="AB35350" s="164"/>
    </row>
    <row r="35351" spans="5:28">
      <c r="J35351" s="161"/>
      <c r="L35351" s="162"/>
      <c r="AB35351" s="164"/>
    </row>
    <row r="35352" spans="5:28">
      <c r="J35352" s="161"/>
      <c r="L35352" s="162"/>
      <c r="AB35352" s="164"/>
    </row>
    <row r="35353" spans="5:28">
      <c r="J35353" s="161"/>
      <c r="L35353" s="162"/>
      <c r="AB35353" s="164"/>
    </row>
    <row r="35354" spans="5:28">
      <c r="J35354" s="161"/>
      <c r="L35354" s="162"/>
      <c r="AB35354" s="164"/>
    </row>
    <row r="35355" spans="5:28">
      <c r="J35355" s="161"/>
      <c r="L35355" s="162"/>
      <c r="AB35355" s="164"/>
    </row>
    <row r="35356" spans="5:28">
      <c r="J35356" s="161"/>
      <c r="L35356" s="162"/>
      <c r="AB35356" s="164"/>
    </row>
    <row r="35357" spans="5:28">
      <c r="J35357" s="161"/>
      <c r="L35357" s="162"/>
      <c r="AB35357" s="164"/>
    </row>
    <row r="35358" spans="5:28">
      <c r="J35358" s="161"/>
      <c r="L35358" s="162"/>
      <c r="AB35358" s="164"/>
    </row>
    <row r="35359" spans="5:28">
      <c r="J35359" s="161"/>
      <c r="L35359" s="162"/>
      <c r="AB35359" s="164"/>
    </row>
    <row r="35360" spans="5:28">
      <c r="J35360" s="161"/>
      <c r="L35360" s="162"/>
      <c r="AB35360" s="164"/>
    </row>
    <row r="35361" spans="5:28">
      <c r="J35361" s="161"/>
      <c r="L35361" s="162"/>
      <c r="AB35361" s="164"/>
    </row>
    <row r="35362" spans="5:28">
      <c r="J35362" s="161"/>
      <c r="L35362" s="162"/>
      <c r="AB35362" s="164"/>
    </row>
    <row r="35363" spans="5:28">
      <c r="J35363" s="161"/>
      <c r="L35363" s="162"/>
      <c r="AB35363" s="164"/>
    </row>
    <row r="35364" spans="5:28">
      <c r="J35364" s="161"/>
      <c r="L35364" s="162"/>
      <c r="AB35364" s="164"/>
    </row>
    <row r="35365" spans="5:28">
      <c r="J35365" s="161"/>
      <c r="L35365" s="162"/>
      <c r="AB35365" s="164"/>
    </row>
    <row r="35366" spans="5:28">
      <c r="J35366" s="161"/>
      <c r="L35366" s="162"/>
      <c r="AB35366" s="164"/>
    </row>
    <row r="35367" spans="5:28">
      <c r="E35367" s="166"/>
      <c r="J35367" s="161"/>
      <c r="L35367" s="162"/>
      <c r="AB35367" s="164"/>
    </row>
    <row r="35368" spans="5:28">
      <c r="J35368" s="161"/>
      <c r="L35368" s="162"/>
      <c r="AB35368" s="164"/>
    </row>
    <row r="35369" spans="5:28">
      <c r="J35369" s="161"/>
      <c r="L35369" s="162"/>
      <c r="AB35369" s="164"/>
    </row>
    <row r="35370" spans="5:28">
      <c r="J35370" s="161"/>
      <c r="L35370" s="162"/>
      <c r="AB35370" s="164"/>
    </row>
    <row r="35371" spans="5:28">
      <c r="J35371" s="161"/>
      <c r="L35371" s="162"/>
      <c r="AB35371" s="164"/>
    </row>
    <row r="35372" spans="5:28">
      <c r="J35372" s="161"/>
      <c r="L35372" s="162"/>
      <c r="AB35372" s="164"/>
    </row>
    <row r="35373" spans="5:28">
      <c r="J35373" s="161"/>
      <c r="L35373" s="162"/>
      <c r="AB35373" s="164"/>
    </row>
    <row r="35374" spans="5:28">
      <c r="J35374" s="161"/>
      <c r="L35374" s="162"/>
      <c r="AB35374" s="164"/>
    </row>
    <row r="35375" spans="5:28">
      <c r="J35375" s="161"/>
      <c r="L35375" s="162"/>
      <c r="AB35375" s="164"/>
    </row>
    <row r="35376" spans="5:28">
      <c r="J35376" s="161"/>
      <c r="L35376" s="162"/>
      <c r="AB35376" s="164"/>
    </row>
    <row r="35377" spans="10:28">
      <c r="J35377" s="161"/>
      <c r="L35377" s="162"/>
      <c r="AB35377" s="164"/>
    </row>
    <row r="35378" spans="10:28">
      <c r="J35378" s="161"/>
      <c r="L35378" s="162"/>
      <c r="AB35378" s="164"/>
    </row>
    <row r="35379" spans="10:28">
      <c r="J35379" s="161"/>
      <c r="L35379" s="162"/>
      <c r="AB35379" s="164"/>
    </row>
    <row r="35380" spans="10:28">
      <c r="J35380" s="161"/>
      <c r="L35380" s="162"/>
      <c r="AB35380" s="164"/>
    </row>
    <row r="35381" spans="10:28">
      <c r="J35381" s="161"/>
      <c r="L35381" s="162"/>
      <c r="AB35381" s="164"/>
    </row>
    <row r="35382" spans="10:28">
      <c r="J35382" s="161"/>
      <c r="L35382" s="162"/>
      <c r="AB35382" s="164"/>
    </row>
    <row r="35383" spans="10:28">
      <c r="J35383" s="161"/>
      <c r="L35383" s="162"/>
      <c r="AB35383" s="164"/>
    </row>
    <row r="35384" spans="10:28">
      <c r="J35384" s="161"/>
      <c r="L35384" s="162"/>
      <c r="AB35384" s="164"/>
    </row>
    <row r="35385" spans="10:28">
      <c r="J35385" s="161"/>
      <c r="L35385" s="162"/>
      <c r="AB35385" s="164"/>
    </row>
    <row r="35386" spans="10:28">
      <c r="J35386" s="161"/>
      <c r="L35386" s="162"/>
      <c r="AB35386" s="164"/>
    </row>
    <row r="35387" spans="10:28">
      <c r="J35387" s="161"/>
      <c r="L35387" s="162"/>
      <c r="AB35387" s="164"/>
    </row>
    <row r="35388" spans="10:28">
      <c r="J35388" s="161"/>
      <c r="L35388" s="162"/>
      <c r="AB35388" s="164"/>
    </row>
    <row r="35389" spans="10:28">
      <c r="J35389" s="161"/>
      <c r="L35389" s="162"/>
      <c r="AB35389" s="164"/>
    </row>
    <row r="35390" spans="10:28">
      <c r="J35390" s="161"/>
      <c r="L35390" s="162"/>
      <c r="AB35390" s="164"/>
    </row>
    <row r="35391" spans="10:28">
      <c r="J35391" s="161"/>
      <c r="L35391" s="162"/>
      <c r="AB35391" s="164"/>
    </row>
    <row r="35392" spans="10:28">
      <c r="J35392" s="161"/>
      <c r="L35392" s="162"/>
      <c r="AB35392" s="164"/>
    </row>
    <row r="35393" spans="10:28">
      <c r="J35393" s="161"/>
      <c r="L35393" s="162"/>
      <c r="AB35393" s="164"/>
    </row>
    <row r="35394" spans="10:28">
      <c r="J35394" s="161"/>
      <c r="L35394" s="162"/>
      <c r="P35394" s="152"/>
      <c r="AB35394" s="164"/>
    </row>
    <row r="35395" spans="10:28">
      <c r="J35395" s="161"/>
      <c r="L35395" s="162"/>
      <c r="P35395" s="152"/>
      <c r="R35395" s="166"/>
      <c r="AB35395" s="164"/>
    </row>
    <row r="35396" spans="10:28">
      <c r="J35396" s="161"/>
      <c r="L35396" s="162"/>
      <c r="P35396" s="152"/>
      <c r="AB35396" s="164"/>
    </row>
    <row r="35397" spans="10:28">
      <c r="J35397" s="161"/>
      <c r="L35397" s="162"/>
      <c r="P35397" s="152"/>
      <c r="AB35397" s="164"/>
    </row>
    <row r="35398" spans="10:28">
      <c r="J35398" s="161"/>
      <c r="L35398" s="162"/>
      <c r="P35398" s="152"/>
      <c r="AB35398" s="164"/>
    </row>
    <row r="35399" spans="10:28">
      <c r="J35399" s="161"/>
      <c r="L35399" s="162"/>
      <c r="P35399" s="152"/>
      <c r="AB35399" s="164"/>
    </row>
    <row r="35400" spans="10:28">
      <c r="J35400" s="161"/>
      <c r="L35400" s="162"/>
      <c r="P35400" s="152"/>
      <c r="AB35400" s="164"/>
    </row>
    <row r="35401" spans="10:28">
      <c r="J35401" s="161"/>
      <c r="L35401" s="162"/>
      <c r="P35401" s="152"/>
      <c r="AB35401" s="164"/>
    </row>
    <row r="35402" spans="10:28">
      <c r="J35402" s="161"/>
      <c r="L35402" s="162"/>
      <c r="P35402" s="152"/>
      <c r="AB35402" s="164"/>
    </row>
    <row r="35403" spans="10:28">
      <c r="J35403" s="161"/>
      <c r="L35403" s="162"/>
      <c r="P35403" s="152"/>
      <c r="AB35403" s="164"/>
    </row>
    <row r="35404" spans="10:28">
      <c r="J35404" s="161"/>
      <c r="L35404" s="162"/>
      <c r="P35404" s="152"/>
      <c r="AB35404" s="164"/>
    </row>
    <row r="35405" spans="10:28">
      <c r="J35405" s="161"/>
      <c r="L35405" s="162"/>
      <c r="P35405" s="152"/>
      <c r="AB35405" s="164"/>
    </row>
    <row r="35406" spans="10:28">
      <c r="J35406" s="161"/>
      <c r="L35406" s="162"/>
      <c r="P35406" s="152"/>
      <c r="AB35406" s="164"/>
    </row>
    <row r="35407" spans="10:28">
      <c r="J35407" s="161"/>
      <c r="L35407" s="162"/>
      <c r="P35407" s="152"/>
      <c r="AB35407" s="164"/>
    </row>
    <row r="35408" spans="10:28">
      <c r="J35408" s="161"/>
      <c r="L35408" s="162"/>
      <c r="P35408" s="152"/>
      <c r="AB35408" s="164"/>
    </row>
    <row r="35409" spans="10:28">
      <c r="J35409" s="161"/>
      <c r="L35409" s="162"/>
      <c r="P35409" s="152"/>
      <c r="AB35409" s="164"/>
    </row>
    <row r="35410" spans="10:28">
      <c r="J35410" s="161"/>
      <c r="L35410" s="162"/>
      <c r="P35410" s="152"/>
      <c r="AB35410" s="164"/>
    </row>
    <row r="35411" spans="10:28">
      <c r="J35411" s="161"/>
      <c r="L35411" s="162"/>
      <c r="P35411" s="152"/>
      <c r="AB35411" s="164"/>
    </row>
    <row r="35412" spans="10:28">
      <c r="J35412" s="161"/>
      <c r="L35412" s="162"/>
      <c r="P35412" s="152"/>
      <c r="AB35412" s="164"/>
    </row>
    <row r="35413" spans="10:28">
      <c r="J35413" s="161"/>
      <c r="L35413" s="162"/>
      <c r="P35413" s="152"/>
      <c r="AB35413" s="164"/>
    </row>
    <row r="35414" spans="10:28">
      <c r="J35414" s="161"/>
      <c r="L35414" s="162"/>
      <c r="P35414" s="152"/>
      <c r="AB35414" s="164"/>
    </row>
    <row r="35415" spans="10:28">
      <c r="J35415" s="161"/>
      <c r="L35415" s="162"/>
      <c r="P35415" s="152"/>
      <c r="AB35415" s="164"/>
    </row>
    <row r="35416" spans="10:28">
      <c r="J35416" s="161"/>
      <c r="L35416" s="162"/>
      <c r="P35416" s="152"/>
      <c r="AB35416" s="164"/>
    </row>
    <row r="35417" spans="10:28">
      <c r="J35417" s="161"/>
      <c r="L35417" s="162"/>
      <c r="P35417" s="152"/>
      <c r="AB35417" s="164"/>
    </row>
    <row r="35418" spans="10:28">
      <c r="J35418" s="161"/>
      <c r="L35418" s="162"/>
      <c r="P35418" s="152"/>
      <c r="AB35418" s="164"/>
    </row>
    <row r="35419" spans="10:28">
      <c r="J35419" s="161"/>
      <c r="L35419" s="162"/>
      <c r="P35419" s="152"/>
      <c r="AB35419" s="164"/>
    </row>
    <row r="35420" spans="10:28">
      <c r="J35420" s="161"/>
      <c r="L35420" s="162"/>
      <c r="P35420" s="152"/>
      <c r="AB35420" s="164"/>
    </row>
    <row r="35421" spans="10:28">
      <c r="J35421" s="161"/>
      <c r="L35421" s="162"/>
      <c r="P35421" s="152"/>
      <c r="AB35421" s="164"/>
    </row>
    <row r="35422" spans="10:28">
      <c r="J35422" s="161"/>
      <c r="L35422" s="162"/>
      <c r="P35422" s="152"/>
      <c r="AB35422" s="164"/>
    </row>
    <row r="35423" spans="10:28">
      <c r="J35423" s="161"/>
      <c r="L35423" s="162"/>
      <c r="P35423" s="152"/>
      <c r="AB35423" s="164"/>
    </row>
    <row r="35424" spans="10:28">
      <c r="J35424" s="161"/>
      <c r="L35424" s="162"/>
      <c r="P35424" s="152"/>
      <c r="AB35424" s="164"/>
    </row>
    <row r="35425" spans="10:28">
      <c r="J35425" s="161"/>
      <c r="L35425" s="162"/>
      <c r="P35425" s="152"/>
      <c r="AB35425" s="164"/>
    </row>
    <row r="35426" spans="10:28">
      <c r="J35426" s="161"/>
      <c r="L35426" s="162"/>
      <c r="P35426" s="152"/>
      <c r="AB35426" s="164"/>
    </row>
    <row r="35427" spans="10:28">
      <c r="J35427" s="161"/>
      <c r="L35427" s="162"/>
      <c r="P35427" s="152"/>
      <c r="AB35427" s="164"/>
    </row>
    <row r="35428" spans="10:28">
      <c r="J35428" s="161"/>
      <c r="L35428" s="162"/>
      <c r="P35428" s="152"/>
      <c r="AB35428" s="164"/>
    </row>
    <row r="35429" spans="10:28">
      <c r="J35429" s="161"/>
      <c r="L35429" s="162"/>
      <c r="P35429" s="152"/>
      <c r="AB35429" s="164"/>
    </row>
    <row r="35430" spans="10:28">
      <c r="J35430" s="161"/>
      <c r="L35430" s="162"/>
      <c r="P35430" s="152"/>
      <c r="AB35430" s="164"/>
    </row>
    <row r="35431" spans="10:28">
      <c r="J35431" s="161"/>
      <c r="L35431" s="162"/>
      <c r="P35431" s="152"/>
      <c r="AB35431" s="164"/>
    </row>
    <row r="35432" spans="10:28">
      <c r="J35432" s="161"/>
      <c r="L35432" s="162"/>
      <c r="P35432" s="152"/>
      <c r="AB35432" s="164"/>
    </row>
    <row r="35433" spans="10:28">
      <c r="J35433" s="161"/>
      <c r="L35433" s="162"/>
      <c r="P35433" s="152"/>
      <c r="AB35433" s="164"/>
    </row>
    <row r="35434" spans="10:28">
      <c r="J35434" s="161"/>
      <c r="L35434" s="162"/>
      <c r="P35434" s="152"/>
      <c r="AB35434" s="164"/>
    </row>
    <row r="35435" spans="10:28">
      <c r="J35435" s="161"/>
      <c r="L35435" s="162"/>
      <c r="P35435" s="152"/>
      <c r="AB35435" s="164"/>
    </row>
    <row r="35436" spans="10:28">
      <c r="J35436" s="161"/>
      <c r="L35436" s="162"/>
      <c r="P35436" s="152"/>
      <c r="AB35436" s="164"/>
    </row>
    <row r="35437" spans="10:28">
      <c r="J35437" s="161"/>
      <c r="L35437" s="162"/>
      <c r="P35437" s="152"/>
      <c r="AB35437" s="164"/>
    </row>
    <row r="35438" spans="10:28">
      <c r="J35438" s="161"/>
      <c r="L35438" s="162"/>
      <c r="P35438" s="152"/>
      <c r="AB35438" s="164"/>
    </row>
    <row r="35439" spans="10:28">
      <c r="J35439" s="161"/>
      <c r="L35439" s="162"/>
      <c r="P35439" s="152"/>
      <c r="AB35439" s="164"/>
    </row>
    <row r="35440" spans="10:28">
      <c r="J35440" s="161"/>
      <c r="L35440" s="162"/>
      <c r="P35440" s="152"/>
      <c r="AB35440" s="164"/>
    </row>
    <row r="35441" spans="5:28">
      <c r="J35441" s="161"/>
      <c r="L35441" s="162"/>
      <c r="P35441" s="152"/>
      <c r="AB35441" s="164"/>
    </row>
    <row r="35442" spans="5:28">
      <c r="J35442" s="161"/>
      <c r="L35442" s="162"/>
      <c r="P35442" s="152"/>
      <c r="AB35442" s="164"/>
    </row>
    <row r="35443" spans="5:28">
      <c r="J35443" s="161"/>
      <c r="L35443" s="162"/>
      <c r="P35443" s="152"/>
      <c r="AB35443" s="164"/>
    </row>
    <row r="35444" spans="5:28">
      <c r="J35444" s="161"/>
      <c r="L35444" s="162"/>
      <c r="P35444" s="152"/>
      <c r="AB35444" s="164"/>
    </row>
    <row r="35445" spans="5:28">
      <c r="J35445" s="161"/>
      <c r="L35445" s="162"/>
      <c r="P35445" s="152"/>
      <c r="AB35445" s="164"/>
    </row>
    <row r="35446" spans="5:28">
      <c r="J35446" s="161"/>
      <c r="L35446" s="162"/>
      <c r="P35446" s="152"/>
      <c r="AB35446" s="164"/>
    </row>
    <row r="35447" spans="5:28">
      <c r="E35447" s="166"/>
      <c r="J35447" s="161"/>
      <c r="L35447" s="162"/>
      <c r="P35447" s="152"/>
      <c r="AB35447" s="164"/>
    </row>
    <row r="35448" spans="5:28">
      <c r="E35448" s="166"/>
      <c r="J35448" s="161"/>
      <c r="L35448" s="162"/>
      <c r="P35448" s="152"/>
      <c r="AB35448" s="164"/>
    </row>
    <row r="35449" spans="5:28">
      <c r="E35449" s="166"/>
      <c r="J35449" s="161"/>
      <c r="L35449" s="162"/>
      <c r="P35449" s="152"/>
      <c r="AB35449" s="164"/>
    </row>
    <row r="35450" spans="5:28">
      <c r="J35450" s="161"/>
      <c r="L35450" s="162"/>
      <c r="P35450" s="152"/>
      <c r="AB35450" s="164"/>
    </row>
    <row r="35451" spans="5:28">
      <c r="J35451" s="161"/>
      <c r="L35451" s="162"/>
      <c r="P35451" s="152"/>
      <c r="AB35451" s="164"/>
    </row>
    <row r="35452" spans="5:28">
      <c r="J35452" s="161"/>
      <c r="L35452" s="162"/>
      <c r="P35452" s="152"/>
      <c r="AB35452" s="164"/>
    </row>
    <row r="35453" spans="5:28">
      <c r="J35453" s="161"/>
      <c r="L35453" s="162"/>
      <c r="P35453" s="152"/>
      <c r="AB35453" s="164"/>
    </row>
    <row r="35454" spans="5:28">
      <c r="J35454" s="161"/>
      <c r="L35454" s="162"/>
      <c r="P35454" s="152"/>
      <c r="AB35454" s="164"/>
    </row>
    <row r="35455" spans="5:28">
      <c r="J35455" s="161"/>
      <c r="L35455" s="162"/>
      <c r="P35455" s="152"/>
      <c r="AB35455" s="164"/>
    </row>
    <row r="35456" spans="5:28">
      <c r="J35456" s="161"/>
      <c r="L35456" s="162"/>
      <c r="P35456" s="152"/>
      <c r="AB35456" s="164"/>
    </row>
    <row r="35457" spans="10:28">
      <c r="J35457" s="161"/>
      <c r="L35457" s="162"/>
      <c r="P35457" s="152"/>
      <c r="R35457" s="166"/>
      <c r="AB35457" s="164"/>
    </row>
    <row r="35458" spans="10:28">
      <c r="J35458" s="161"/>
      <c r="L35458" s="162"/>
      <c r="AB35458" s="164"/>
    </row>
    <row r="35459" spans="10:28">
      <c r="J35459" s="161"/>
      <c r="L35459" s="162"/>
      <c r="AB35459" s="164"/>
    </row>
    <row r="35460" spans="10:28">
      <c r="J35460" s="161"/>
      <c r="L35460" s="162"/>
      <c r="AB35460" s="164"/>
    </row>
    <row r="35461" spans="10:28">
      <c r="J35461" s="161"/>
      <c r="L35461" s="162"/>
      <c r="AB35461" s="164"/>
    </row>
    <row r="35462" spans="10:28">
      <c r="J35462" s="161"/>
      <c r="L35462" s="162"/>
      <c r="AB35462" s="164"/>
    </row>
    <row r="35463" spans="10:28">
      <c r="J35463" s="161"/>
      <c r="L35463" s="162"/>
      <c r="AB35463" s="164"/>
    </row>
    <row r="35464" spans="10:28">
      <c r="J35464" s="161"/>
      <c r="L35464" s="162"/>
      <c r="AB35464" s="164"/>
    </row>
    <row r="35465" spans="10:28">
      <c r="J35465" s="161"/>
      <c r="L35465" s="162"/>
      <c r="AB35465" s="164"/>
    </row>
    <row r="35466" spans="10:28">
      <c r="J35466" s="161"/>
      <c r="L35466" s="162"/>
      <c r="AB35466" s="164"/>
    </row>
    <row r="35467" spans="10:28">
      <c r="J35467" s="161"/>
      <c r="L35467" s="162"/>
      <c r="AB35467" s="164"/>
    </row>
    <row r="35468" spans="10:28">
      <c r="J35468" s="161"/>
      <c r="L35468" s="162"/>
      <c r="AB35468" s="164"/>
    </row>
    <row r="35469" spans="10:28">
      <c r="J35469" s="161"/>
      <c r="L35469" s="162"/>
      <c r="AB35469" s="164"/>
    </row>
    <row r="35470" spans="10:28">
      <c r="J35470" s="161"/>
      <c r="L35470" s="162"/>
      <c r="AB35470" s="164"/>
    </row>
    <row r="35471" spans="10:28">
      <c r="J35471" s="161"/>
      <c r="L35471" s="162"/>
      <c r="AB35471" s="164"/>
    </row>
    <row r="35472" spans="10:28">
      <c r="J35472" s="161"/>
      <c r="L35472" s="162"/>
      <c r="AB35472" s="164"/>
    </row>
    <row r="35473" spans="5:28">
      <c r="J35473" s="161"/>
      <c r="L35473" s="162"/>
      <c r="AB35473" s="164"/>
    </row>
    <row r="35474" spans="5:28">
      <c r="J35474" s="161"/>
      <c r="L35474" s="162"/>
      <c r="AB35474" s="164"/>
    </row>
    <row r="35475" spans="5:28">
      <c r="J35475" s="161"/>
      <c r="L35475" s="162"/>
      <c r="AB35475" s="164"/>
    </row>
    <row r="35476" spans="5:28">
      <c r="J35476" s="161"/>
      <c r="L35476" s="162"/>
      <c r="AB35476" s="164"/>
    </row>
    <row r="35477" spans="5:28">
      <c r="J35477" s="161"/>
      <c r="L35477" s="162"/>
      <c r="AB35477" s="164"/>
    </row>
    <row r="35478" spans="5:28">
      <c r="E35478" s="166"/>
      <c r="J35478" s="161"/>
      <c r="L35478" s="162"/>
      <c r="AB35478" s="164"/>
    </row>
    <row r="35479" spans="5:28">
      <c r="E35479" s="166"/>
      <c r="J35479" s="161"/>
      <c r="L35479" s="162"/>
      <c r="AB35479" s="164"/>
    </row>
    <row r="35480" spans="5:28">
      <c r="E35480" s="166"/>
      <c r="J35480" s="161"/>
      <c r="L35480" s="162"/>
      <c r="AB35480" s="164"/>
    </row>
    <row r="35481" spans="5:28">
      <c r="E35481" s="166"/>
      <c r="J35481" s="161"/>
      <c r="L35481" s="162"/>
      <c r="R35481" s="166"/>
      <c r="AB35481" s="164"/>
    </row>
    <row r="35482" spans="5:28">
      <c r="E35482" s="166"/>
      <c r="J35482" s="161"/>
      <c r="L35482" s="162"/>
      <c r="AB35482" s="164"/>
    </row>
    <row r="35483" spans="5:28">
      <c r="E35483" s="166"/>
      <c r="J35483" s="161"/>
      <c r="L35483" s="162"/>
      <c r="AB35483" s="164"/>
    </row>
    <row r="35484" spans="5:28">
      <c r="E35484" s="166"/>
      <c r="J35484" s="161"/>
      <c r="L35484" s="162"/>
      <c r="AB35484" s="164"/>
    </row>
    <row r="35485" spans="5:28">
      <c r="E35485" s="166"/>
      <c r="J35485" s="161"/>
      <c r="L35485" s="162"/>
      <c r="AB35485" s="164"/>
    </row>
    <row r="35486" spans="5:28">
      <c r="E35486" s="166"/>
      <c r="J35486" s="161"/>
      <c r="L35486" s="162"/>
      <c r="AB35486" s="164"/>
    </row>
    <row r="35487" spans="5:28">
      <c r="E35487" s="166"/>
      <c r="J35487" s="161"/>
      <c r="L35487" s="162"/>
      <c r="AB35487" s="164"/>
    </row>
    <row r="35488" spans="5:28">
      <c r="E35488" s="166"/>
      <c r="J35488" s="161"/>
      <c r="L35488" s="162"/>
      <c r="AB35488" s="164"/>
    </row>
    <row r="35489" spans="5:28">
      <c r="E35489" s="166"/>
      <c r="J35489" s="161"/>
      <c r="L35489" s="162"/>
      <c r="AB35489" s="164"/>
    </row>
    <row r="35490" spans="5:28">
      <c r="E35490" s="166"/>
      <c r="J35490" s="161"/>
      <c r="L35490" s="162"/>
      <c r="AB35490" s="164"/>
    </row>
    <row r="35491" spans="5:28">
      <c r="E35491" s="166"/>
      <c r="J35491" s="161"/>
      <c r="L35491" s="162"/>
      <c r="AB35491" s="164"/>
    </row>
    <row r="35492" spans="5:28">
      <c r="E35492" s="166"/>
      <c r="J35492" s="161"/>
      <c r="L35492" s="162"/>
      <c r="AB35492" s="164"/>
    </row>
    <row r="35493" spans="5:28">
      <c r="E35493" s="166"/>
      <c r="J35493" s="161"/>
      <c r="L35493" s="162"/>
      <c r="AB35493" s="164"/>
    </row>
    <row r="35494" spans="5:28">
      <c r="E35494" s="166"/>
      <c r="J35494" s="161"/>
      <c r="L35494" s="162"/>
      <c r="AB35494" s="164"/>
    </row>
    <row r="35495" spans="5:28">
      <c r="E35495" s="166"/>
      <c r="J35495" s="161"/>
      <c r="L35495" s="162"/>
      <c r="AB35495" s="164"/>
    </row>
    <row r="35496" spans="5:28">
      <c r="E35496" s="166"/>
      <c r="J35496" s="161"/>
      <c r="L35496" s="162"/>
      <c r="AB35496" s="164"/>
    </row>
    <row r="35497" spans="5:28">
      <c r="E35497" s="166"/>
      <c r="J35497" s="161"/>
      <c r="L35497" s="162"/>
      <c r="AB35497" s="164"/>
    </row>
    <row r="35498" spans="5:28">
      <c r="E35498" s="166"/>
      <c r="J35498" s="161"/>
      <c r="L35498" s="162"/>
      <c r="AB35498" s="164"/>
    </row>
    <row r="35499" spans="5:28">
      <c r="E35499" s="166"/>
      <c r="J35499" s="161"/>
      <c r="L35499" s="162"/>
      <c r="AB35499" s="164"/>
    </row>
    <row r="35500" spans="5:28">
      <c r="E35500" s="166"/>
      <c r="J35500" s="161"/>
      <c r="L35500" s="162"/>
      <c r="AB35500" s="164"/>
    </row>
    <row r="35501" spans="5:28">
      <c r="E35501" s="166"/>
      <c r="J35501" s="161"/>
      <c r="L35501" s="162"/>
      <c r="AB35501" s="164"/>
    </row>
    <row r="35502" spans="5:28">
      <c r="E35502" s="166"/>
      <c r="J35502" s="161"/>
      <c r="L35502" s="162"/>
      <c r="AB35502" s="164"/>
    </row>
    <row r="35503" spans="5:28">
      <c r="E35503" s="166"/>
      <c r="J35503" s="161"/>
      <c r="L35503" s="162"/>
      <c r="AB35503" s="164"/>
    </row>
    <row r="35504" spans="5:28">
      <c r="E35504" s="166"/>
      <c r="J35504" s="161"/>
      <c r="L35504" s="162"/>
      <c r="AB35504" s="164"/>
    </row>
    <row r="35505" spans="5:28">
      <c r="E35505" s="166"/>
      <c r="J35505" s="161"/>
      <c r="L35505" s="162"/>
      <c r="AB35505" s="164"/>
    </row>
    <row r="35506" spans="5:28">
      <c r="E35506" s="166"/>
      <c r="J35506" s="161"/>
      <c r="L35506" s="162"/>
      <c r="AB35506" s="164"/>
    </row>
    <row r="35507" spans="5:28">
      <c r="E35507" s="166"/>
      <c r="J35507" s="161"/>
      <c r="L35507" s="162"/>
      <c r="AB35507" s="164"/>
    </row>
    <row r="35508" spans="5:28">
      <c r="J35508" s="161"/>
      <c r="L35508" s="162"/>
      <c r="AB35508" s="164"/>
    </row>
    <row r="35509" spans="5:28">
      <c r="J35509" s="161"/>
      <c r="L35509" s="162"/>
      <c r="AB35509" s="164"/>
    </row>
    <row r="35510" spans="5:28">
      <c r="J35510" s="161"/>
      <c r="L35510" s="162"/>
      <c r="AB35510" s="164"/>
    </row>
    <row r="35511" spans="5:28">
      <c r="J35511" s="161"/>
      <c r="L35511" s="162"/>
      <c r="R35511" s="166"/>
      <c r="AB35511" s="164"/>
    </row>
    <row r="35512" spans="5:28">
      <c r="J35512" s="161"/>
      <c r="L35512" s="162"/>
      <c r="AB35512" s="164"/>
    </row>
    <row r="35513" spans="5:28">
      <c r="J35513" s="161"/>
      <c r="L35513" s="162"/>
      <c r="AB35513" s="164"/>
    </row>
    <row r="35514" spans="5:28">
      <c r="J35514" s="161"/>
      <c r="L35514" s="162"/>
      <c r="AB35514" s="164"/>
    </row>
    <row r="35515" spans="5:28">
      <c r="J35515" s="161"/>
      <c r="L35515" s="162"/>
      <c r="AB35515" s="164"/>
    </row>
    <row r="35516" spans="5:28">
      <c r="J35516" s="161"/>
      <c r="L35516" s="162"/>
      <c r="AB35516" s="164"/>
    </row>
    <row r="35517" spans="5:28">
      <c r="J35517" s="161"/>
      <c r="L35517" s="162"/>
      <c r="AB35517" s="164"/>
    </row>
    <row r="35518" spans="5:28">
      <c r="J35518" s="161"/>
      <c r="L35518" s="162"/>
      <c r="AB35518" s="164"/>
    </row>
    <row r="35519" spans="5:28">
      <c r="J35519" s="161"/>
      <c r="L35519" s="162"/>
      <c r="AB35519" s="164"/>
    </row>
    <row r="35520" spans="5:28">
      <c r="J35520" s="161"/>
      <c r="L35520" s="162"/>
      <c r="AB35520" s="164"/>
    </row>
    <row r="35521" spans="5:28">
      <c r="J35521" s="161"/>
      <c r="L35521" s="162"/>
      <c r="AB35521" s="164"/>
    </row>
    <row r="35522" spans="5:28">
      <c r="J35522" s="161"/>
      <c r="L35522" s="162"/>
      <c r="AB35522" s="164"/>
    </row>
    <row r="35523" spans="5:28">
      <c r="E35523" s="166"/>
      <c r="J35523" s="161"/>
      <c r="L35523" s="162"/>
      <c r="AB35523" s="164"/>
    </row>
    <row r="35524" spans="5:28">
      <c r="E35524" s="166"/>
      <c r="J35524" s="161"/>
      <c r="L35524" s="162"/>
      <c r="AB35524" s="164"/>
    </row>
    <row r="35525" spans="5:28">
      <c r="E35525" s="166"/>
      <c r="J35525" s="161"/>
      <c r="L35525" s="162"/>
      <c r="AB35525" s="164"/>
    </row>
    <row r="35526" spans="5:28">
      <c r="E35526" s="166"/>
      <c r="J35526" s="161"/>
      <c r="L35526" s="162"/>
      <c r="AB35526" s="164"/>
    </row>
    <row r="35527" spans="5:28">
      <c r="E35527" s="166"/>
      <c r="J35527" s="161"/>
      <c r="L35527" s="162"/>
      <c r="AB35527" s="164"/>
    </row>
    <row r="35528" spans="5:28">
      <c r="E35528" s="166"/>
      <c r="J35528" s="161"/>
      <c r="L35528" s="162"/>
      <c r="AB35528" s="164"/>
    </row>
    <row r="35529" spans="5:28">
      <c r="E35529" s="166"/>
      <c r="J35529" s="161"/>
      <c r="L35529" s="162"/>
      <c r="P35529" s="152"/>
      <c r="AB35529" s="164"/>
    </row>
    <row r="35530" spans="5:28">
      <c r="E35530" s="166"/>
      <c r="J35530" s="161"/>
      <c r="L35530" s="162"/>
      <c r="P35530" s="152"/>
      <c r="AB35530" s="164"/>
    </row>
    <row r="35531" spans="5:28">
      <c r="E35531" s="166"/>
      <c r="J35531" s="161"/>
      <c r="L35531" s="162"/>
      <c r="P35531" s="152"/>
      <c r="AB35531" s="164"/>
    </row>
    <row r="35532" spans="5:28">
      <c r="E35532" s="166"/>
      <c r="J35532" s="161"/>
      <c r="L35532" s="162"/>
      <c r="P35532" s="152"/>
      <c r="AB35532" s="164"/>
    </row>
    <row r="35533" spans="5:28">
      <c r="E35533" s="166"/>
      <c r="J35533" s="161"/>
      <c r="L35533" s="162"/>
      <c r="P35533" s="152"/>
      <c r="AB35533" s="164"/>
    </row>
    <row r="35534" spans="5:28">
      <c r="E35534" s="166"/>
      <c r="J35534" s="161"/>
      <c r="L35534" s="162"/>
      <c r="P35534" s="152"/>
      <c r="AB35534" s="164"/>
    </row>
    <row r="35535" spans="5:28">
      <c r="E35535" s="166"/>
      <c r="J35535" s="161"/>
      <c r="L35535" s="162"/>
      <c r="P35535" s="152"/>
      <c r="AB35535" s="164"/>
    </row>
    <row r="35536" spans="5:28">
      <c r="E35536" s="166"/>
      <c r="J35536" s="161"/>
      <c r="L35536" s="162"/>
      <c r="P35536" s="152"/>
      <c r="AB35536" s="164"/>
    </row>
    <row r="35537" spans="5:28">
      <c r="E35537" s="166"/>
      <c r="J35537" s="161"/>
      <c r="L35537" s="162"/>
      <c r="P35537" s="152"/>
      <c r="AB35537" s="164"/>
    </row>
    <row r="35538" spans="5:28">
      <c r="E35538" s="166"/>
      <c r="J35538" s="161"/>
      <c r="L35538" s="162"/>
      <c r="P35538" s="152"/>
      <c r="AB35538" s="164"/>
    </row>
    <row r="35539" spans="5:28">
      <c r="E35539" s="166"/>
      <c r="J35539" s="161"/>
      <c r="L35539" s="162"/>
      <c r="P35539" s="152"/>
      <c r="AB35539" s="164"/>
    </row>
    <row r="35540" spans="5:28">
      <c r="J35540" s="161"/>
      <c r="L35540" s="162"/>
      <c r="P35540" s="152"/>
      <c r="AB35540" s="164"/>
    </row>
    <row r="35541" spans="5:28">
      <c r="E35541" s="166"/>
      <c r="J35541" s="161"/>
      <c r="L35541" s="162"/>
      <c r="P35541" s="152"/>
      <c r="AB35541" s="164"/>
    </row>
    <row r="35542" spans="5:28">
      <c r="E35542" s="166"/>
      <c r="J35542" s="161"/>
      <c r="L35542" s="162"/>
      <c r="P35542" s="152"/>
      <c r="AB35542" s="164"/>
    </row>
    <row r="35543" spans="5:28">
      <c r="E35543" s="166"/>
      <c r="J35543" s="161"/>
      <c r="L35543" s="162"/>
      <c r="P35543" s="152"/>
      <c r="AB35543" s="164"/>
    </row>
    <row r="35544" spans="5:28">
      <c r="E35544" s="166"/>
      <c r="J35544" s="161"/>
      <c r="L35544" s="162"/>
      <c r="P35544" s="152"/>
      <c r="AB35544" s="164"/>
    </row>
    <row r="35545" spans="5:28">
      <c r="J35545" s="161"/>
      <c r="L35545" s="162"/>
      <c r="P35545" s="152"/>
      <c r="AB35545" s="164"/>
    </row>
    <row r="35546" spans="5:28">
      <c r="J35546" s="161"/>
      <c r="L35546" s="162"/>
      <c r="P35546" s="152"/>
      <c r="AB35546" s="164"/>
    </row>
    <row r="35547" spans="5:28">
      <c r="J35547" s="161"/>
      <c r="L35547" s="162"/>
      <c r="P35547" s="152"/>
      <c r="AB35547" s="164"/>
    </row>
    <row r="35548" spans="5:28">
      <c r="J35548" s="161"/>
      <c r="L35548" s="162"/>
      <c r="P35548" s="152"/>
      <c r="AB35548" s="164"/>
    </row>
    <row r="35549" spans="5:28">
      <c r="E35549" s="166"/>
      <c r="J35549" s="161"/>
      <c r="L35549" s="162"/>
      <c r="P35549" s="152"/>
      <c r="AB35549" s="164"/>
    </row>
    <row r="35550" spans="5:28">
      <c r="J35550" s="161"/>
      <c r="L35550" s="162"/>
      <c r="P35550" s="152"/>
      <c r="AB35550" s="164"/>
    </row>
    <row r="35551" spans="5:28">
      <c r="E35551" s="166"/>
      <c r="J35551" s="161"/>
      <c r="L35551" s="162"/>
      <c r="P35551" s="152"/>
      <c r="AB35551" s="164"/>
    </row>
    <row r="35552" spans="5:28">
      <c r="E35552" s="166"/>
      <c r="J35552" s="161"/>
      <c r="L35552" s="162"/>
      <c r="P35552" s="152"/>
      <c r="AB35552" s="164"/>
    </row>
    <row r="35553" spans="5:28">
      <c r="E35553" s="166"/>
      <c r="J35553" s="161"/>
      <c r="L35553" s="162"/>
      <c r="P35553" s="152"/>
      <c r="AB35553" s="164"/>
    </row>
    <row r="35554" spans="5:28">
      <c r="E35554" s="166"/>
      <c r="J35554" s="161"/>
      <c r="L35554" s="162"/>
      <c r="P35554" s="152"/>
      <c r="AB35554" s="164"/>
    </row>
    <row r="35555" spans="5:28">
      <c r="E35555" s="166"/>
      <c r="J35555" s="161"/>
      <c r="L35555" s="162"/>
      <c r="P35555" s="152"/>
      <c r="AB35555" s="164"/>
    </row>
    <row r="35556" spans="5:28">
      <c r="E35556" s="166"/>
      <c r="J35556" s="161"/>
      <c r="L35556" s="162"/>
      <c r="P35556" s="152"/>
      <c r="AB35556" s="164"/>
    </row>
    <row r="35557" spans="5:28">
      <c r="E35557" s="166"/>
      <c r="J35557" s="161"/>
      <c r="L35557" s="162"/>
      <c r="P35557" s="152"/>
      <c r="AB35557" s="164"/>
    </row>
    <row r="35558" spans="5:28">
      <c r="E35558" s="166"/>
      <c r="J35558" s="161"/>
      <c r="L35558" s="162"/>
      <c r="P35558" s="152"/>
      <c r="AB35558" s="164"/>
    </row>
    <row r="35559" spans="5:28">
      <c r="E35559" s="166"/>
      <c r="J35559" s="161"/>
      <c r="L35559" s="162"/>
      <c r="P35559" s="152"/>
      <c r="AB35559" s="164"/>
    </row>
    <row r="35560" spans="5:28">
      <c r="J35560" s="161"/>
      <c r="L35560" s="162"/>
      <c r="P35560" s="152"/>
      <c r="AB35560" s="164"/>
    </row>
    <row r="35561" spans="5:28">
      <c r="J35561" s="161"/>
      <c r="L35561" s="162"/>
      <c r="P35561" s="152"/>
      <c r="AB35561" s="164"/>
    </row>
    <row r="35562" spans="5:28">
      <c r="J35562" s="161"/>
      <c r="L35562" s="162"/>
      <c r="P35562" s="152"/>
      <c r="AB35562" s="164"/>
    </row>
    <row r="35563" spans="5:28">
      <c r="J35563" s="161"/>
      <c r="L35563" s="162"/>
      <c r="P35563" s="152"/>
      <c r="AB35563" s="164"/>
    </row>
    <row r="35564" spans="5:28">
      <c r="J35564" s="161"/>
      <c r="L35564" s="162"/>
      <c r="P35564" s="152"/>
      <c r="AB35564" s="164"/>
    </row>
    <row r="35565" spans="5:28">
      <c r="J35565" s="161"/>
      <c r="L35565" s="162"/>
      <c r="P35565" s="152"/>
      <c r="AB35565" s="164"/>
    </row>
    <row r="35566" spans="5:28">
      <c r="J35566" s="161"/>
      <c r="L35566" s="162"/>
      <c r="P35566" s="152"/>
      <c r="AB35566" s="164"/>
    </row>
    <row r="35567" spans="5:28">
      <c r="J35567" s="161"/>
      <c r="L35567" s="162"/>
      <c r="P35567" s="152"/>
      <c r="AB35567" s="164"/>
    </row>
    <row r="35568" spans="5:28">
      <c r="J35568" s="161"/>
      <c r="L35568" s="162"/>
      <c r="P35568" s="152"/>
      <c r="AB35568" s="164"/>
    </row>
    <row r="35569" spans="5:28">
      <c r="J35569" s="161"/>
      <c r="L35569" s="162"/>
      <c r="P35569" s="152"/>
      <c r="AB35569" s="164"/>
    </row>
    <row r="35570" spans="5:28">
      <c r="J35570" s="161"/>
      <c r="L35570" s="162"/>
      <c r="P35570" s="152"/>
      <c r="AB35570" s="164"/>
    </row>
    <row r="35571" spans="5:28">
      <c r="J35571" s="161"/>
      <c r="L35571" s="162"/>
      <c r="P35571" s="152"/>
      <c r="AB35571" s="164"/>
    </row>
    <row r="35572" spans="5:28">
      <c r="E35572" s="166"/>
      <c r="J35572" s="161"/>
      <c r="L35572" s="162"/>
      <c r="P35572" s="152"/>
      <c r="AB35572" s="164"/>
    </row>
    <row r="35573" spans="5:28">
      <c r="E35573" s="166"/>
      <c r="J35573" s="161"/>
      <c r="L35573" s="162"/>
      <c r="P35573" s="152"/>
      <c r="AB35573" s="164"/>
    </row>
    <row r="35574" spans="5:28">
      <c r="E35574" s="166"/>
      <c r="J35574" s="161"/>
      <c r="L35574" s="162"/>
      <c r="P35574" s="152"/>
      <c r="AB35574" s="164"/>
    </row>
    <row r="35575" spans="5:28">
      <c r="E35575" s="166"/>
      <c r="J35575" s="161"/>
      <c r="L35575" s="162"/>
      <c r="P35575" s="152"/>
      <c r="AB35575" s="164"/>
    </row>
    <row r="35576" spans="5:28">
      <c r="E35576" s="166"/>
      <c r="J35576" s="161"/>
      <c r="L35576" s="162"/>
      <c r="P35576" s="152"/>
      <c r="AB35576" s="164"/>
    </row>
    <row r="35577" spans="5:28">
      <c r="J35577" s="161"/>
      <c r="L35577" s="162"/>
      <c r="P35577" s="152"/>
      <c r="AB35577" s="164"/>
    </row>
    <row r="35578" spans="5:28">
      <c r="J35578" s="161"/>
      <c r="L35578" s="162"/>
      <c r="P35578" s="152"/>
      <c r="AB35578" s="164"/>
    </row>
    <row r="35579" spans="5:28">
      <c r="J35579" s="161"/>
      <c r="L35579" s="162"/>
      <c r="P35579" s="152"/>
      <c r="AB35579" s="164"/>
    </row>
    <row r="35580" spans="5:28">
      <c r="J35580" s="161"/>
      <c r="L35580" s="162"/>
      <c r="P35580" s="152"/>
      <c r="AB35580" s="164"/>
    </row>
    <row r="35581" spans="5:28">
      <c r="J35581" s="161"/>
      <c r="L35581" s="162"/>
      <c r="P35581" s="152"/>
      <c r="AB35581" s="164"/>
    </row>
    <row r="35582" spans="5:28">
      <c r="J35582" s="161"/>
      <c r="L35582" s="162"/>
      <c r="P35582" s="152"/>
      <c r="AB35582" s="164"/>
    </row>
    <row r="35583" spans="5:28">
      <c r="J35583" s="161"/>
      <c r="L35583" s="162"/>
      <c r="P35583" s="152"/>
      <c r="AB35583" s="164"/>
    </row>
    <row r="35584" spans="5:28">
      <c r="J35584" s="161"/>
      <c r="L35584" s="162"/>
      <c r="P35584" s="152"/>
      <c r="AB35584" s="164"/>
    </row>
    <row r="35585" spans="5:28">
      <c r="J35585" s="161"/>
      <c r="L35585" s="162"/>
      <c r="P35585" s="152"/>
      <c r="AB35585" s="164"/>
    </row>
    <row r="35586" spans="5:28">
      <c r="J35586" s="161"/>
      <c r="L35586" s="162"/>
      <c r="P35586" s="152"/>
      <c r="AB35586" s="164"/>
    </row>
    <row r="35587" spans="5:28">
      <c r="J35587" s="161"/>
      <c r="L35587" s="162"/>
      <c r="P35587" s="152"/>
      <c r="AB35587" s="164"/>
    </row>
    <row r="35588" spans="5:28">
      <c r="J35588" s="161"/>
      <c r="L35588" s="162"/>
      <c r="P35588" s="152"/>
      <c r="AB35588" s="164"/>
    </row>
    <row r="35589" spans="5:28">
      <c r="J35589" s="161"/>
      <c r="L35589" s="162"/>
      <c r="P35589" s="152"/>
      <c r="AB35589" s="164"/>
    </row>
    <row r="35590" spans="5:28">
      <c r="J35590" s="161"/>
      <c r="L35590" s="162"/>
      <c r="P35590" s="152"/>
      <c r="AB35590" s="164"/>
    </row>
    <row r="35591" spans="5:28">
      <c r="J35591" s="161"/>
      <c r="L35591" s="162"/>
      <c r="P35591" s="152"/>
      <c r="AB35591" s="164"/>
    </row>
    <row r="35592" spans="5:28">
      <c r="J35592" s="161"/>
      <c r="L35592" s="162"/>
      <c r="P35592" s="152"/>
      <c r="AB35592" s="164"/>
    </row>
    <row r="35593" spans="5:28">
      <c r="J35593" s="161"/>
      <c r="L35593" s="162"/>
      <c r="P35593" s="152"/>
      <c r="AB35593" s="164"/>
    </row>
    <row r="35594" spans="5:28">
      <c r="J35594" s="161"/>
      <c r="L35594" s="162"/>
      <c r="P35594" s="152"/>
      <c r="AB35594" s="164"/>
    </row>
    <row r="35595" spans="5:28">
      <c r="J35595" s="161"/>
      <c r="L35595" s="162"/>
      <c r="P35595" s="152"/>
      <c r="AB35595" s="164"/>
    </row>
    <row r="35596" spans="5:28">
      <c r="J35596" s="161"/>
      <c r="L35596" s="162"/>
      <c r="P35596" s="152"/>
      <c r="AB35596" s="164"/>
    </row>
    <row r="35597" spans="5:28">
      <c r="J35597" s="161"/>
      <c r="L35597" s="162"/>
      <c r="P35597" s="152"/>
      <c r="AB35597" s="164"/>
    </row>
    <row r="35598" spans="5:28">
      <c r="J35598" s="161"/>
      <c r="L35598" s="162"/>
      <c r="P35598" s="152"/>
      <c r="AB35598" s="164"/>
    </row>
    <row r="35599" spans="5:28">
      <c r="J35599" s="161"/>
      <c r="L35599" s="162"/>
      <c r="P35599" s="152"/>
      <c r="AB35599" s="164"/>
    </row>
    <row r="35600" spans="5:28">
      <c r="E35600" s="166"/>
      <c r="J35600" s="161"/>
      <c r="L35600" s="162"/>
      <c r="P35600" s="152"/>
      <c r="AB35600" s="164"/>
    </row>
    <row r="35601" spans="5:28">
      <c r="E35601" s="166"/>
      <c r="J35601" s="161"/>
      <c r="L35601" s="162"/>
      <c r="P35601" s="152"/>
      <c r="AB35601" s="164"/>
    </row>
    <row r="35602" spans="5:28">
      <c r="J35602" s="161"/>
      <c r="L35602" s="162"/>
      <c r="P35602" s="152"/>
      <c r="AB35602" s="164"/>
    </row>
    <row r="35603" spans="5:28">
      <c r="J35603" s="161"/>
      <c r="L35603" s="162"/>
      <c r="P35603" s="152"/>
      <c r="AB35603" s="164"/>
    </row>
    <row r="35604" spans="5:28">
      <c r="J35604" s="161"/>
      <c r="L35604" s="162"/>
      <c r="P35604" s="152"/>
      <c r="AB35604" s="164"/>
    </row>
    <row r="35605" spans="5:28">
      <c r="J35605" s="161"/>
      <c r="L35605" s="162"/>
      <c r="P35605" s="152"/>
      <c r="AB35605" s="164"/>
    </row>
    <row r="35606" spans="5:28">
      <c r="J35606" s="161"/>
      <c r="L35606" s="162"/>
      <c r="P35606" s="152"/>
      <c r="AB35606" s="164"/>
    </row>
    <row r="35607" spans="5:28">
      <c r="J35607" s="161"/>
      <c r="L35607" s="162"/>
      <c r="P35607" s="152"/>
      <c r="AB35607" s="164"/>
    </row>
    <row r="35608" spans="5:28">
      <c r="J35608" s="161"/>
      <c r="L35608" s="162"/>
      <c r="P35608" s="152"/>
      <c r="AB35608" s="164"/>
    </row>
    <row r="35609" spans="5:28">
      <c r="J35609" s="161"/>
      <c r="L35609" s="162"/>
      <c r="P35609" s="152"/>
      <c r="AB35609" s="164"/>
    </row>
    <row r="35610" spans="5:28">
      <c r="J35610" s="161"/>
      <c r="L35610" s="162"/>
      <c r="P35610" s="152"/>
      <c r="AB35610" s="164"/>
    </row>
    <row r="35611" spans="5:28">
      <c r="J35611" s="161"/>
      <c r="L35611" s="162"/>
      <c r="P35611" s="152"/>
      <c r="AB35611" s="164"/>
    </row>
    <row r="35612" spans="5:28">
      <c r="J35612" s="161"/>
      <c r="L35612" s="162"/>
      <c r="P35612" s="152"/>
      <c r="AB35612" s="164"/>
    </row>
    <row r="35613" spans="5:28">
      <c r="J35613" s="161"/>
      <c r="L35613" s="162"/>
      <c r="P35613" s="152"/>
      <c r="AB35613" s="164"/>
    </row>
    <row r="35614" spans="5:28">
      <c r="J35614" s="161"/>
      <c r="L35614" s="162"/>
      <c r="P35614" s="152"/>
      <c r="AB35614" s="164"/>
    </row>
    <row r="35615" spans="5:28">
      <c r="J35615" s="161"/>
      <c r="L35615" s="162"/>
      <c r="P35615" s="152"/>
      <c r="AB35615" s="164"/>
    </row>
    <row r="35616" spans="5:28">
      <c r="J35616" s="161"/>
      <c r="L35616" s="162"/>
      <c r="P35616" s="152"/>
      <c r="AB35616" s="164"/>
    </row>
    <row r="35617" spans="10:28">
      <c r="J35617" s="161"/>
      <c r="L35617" s="162"/>
      <c r="P35617" s="152"/>
      <c r="AB35617" s="164"/>
    </row>
    <row r="35618" spans="10:28">
      <c r="J35618" s="161"/>
      <c r="L35618" s="162"/>
      <c r="AB35618" s="164"/>
    </row>
    <row r="35619" spans="10:28">
      <c r="J35619" s="161"/>
      <c r="L35619" s="162"/>
      <c r="AB35619" s="164"/>
    </row>
    <row r="35620" spans="10:28">
      <c r="J35620" s="161"/>
      <c r="L35620" s="162"/>
      <c r="AB35620" s="164"/>
    </row>
    <row r="35621" spans="10:28">
      <c r="J35621" s="161"/>
      <c r="L35621" s="162"/>
      <c r="AB35621" s="164"/>
    </row>
    <row r="35622" spans="10:28">
      <c r="J35622" s="161"/>
      <c r="L35622" s="162"/>
      <c r="AB35622" s="164"/>
    </row>
    <row r="35623" spans="10:28">
      <c r="J35623" s="161"/>
      <c r="L35623" s="162"/>
      <c r="AB35623" s="164"/>
    </row>
    <row r="35624" spans="10:28">
      <c r="J35624" s="161"/>
      <c r="L35624" s="162"/>
      <c r="AB35624" s="164"/>
    </row>
    <row r="35625" spans="10:28">
      <c r="J35625" s="161"/>
      <c r="L35625" s="162"/>
      <c r="AB35625" s="164"/>
    </row>
    <row r="35626" spans="10:28">
      <c r="J35626" s="161"/>
      <c r="L35626" s="162"/>
      <c r="AB35626" s="164"/>
    </row>
    <row r="35627" spans="10:28">
      <c r="J35627" s="161"/>
      <c r="L35627" s="162"/>
      <c r="AB35627" s="164"/>
    </row>
    <row r="35628" spans="10:28">
      <c r="J35628" s="161"/>
      <c r="L35628" s="162"/>
      <c r="P35628" s="152"/>
      <c r="AB35628" s="164"/>
    </row>
    <row r="35629" spans="10:28">
      <c r="J35629" s="161"/>
      <c r="L35629" s="162"/>
      <c r="P35629" s="152"/>
      <c r="AB35629" s="164"/>
    </row>
    <row r="35630" spans="10:28">
      <c r="J35630" s="161"/>
      <c r="L35630" s="162"/>
      <c r="P35630" s="152"/>
      <c r="AB35630" s="164"/>
    </row>
    <row r="35631" spans="10:28">
      <c r="J35631" s="161"/>
      <c r="L35631" s="162"/>
      <c r="P35631" s="152"/>
      <c r="AB35631" s="164"/>
    </row>
    <row r="35632" spans="10:28">
      <c r="J35632" s="161"/>
      <c r="L35632" s="162"/>
      <c r="P35632" s="152"/>
      <c r="AB35632" s="164"/>
    </row>
    <row r="35633" spans="10:28">
      <c r="J35633" s="161"/>
      <c r="L35633" s="162"/>
      <c r="P35633" s="152"/>
      <c r="AB35633" s="164"/>
    </row>
    <row r="35634" spans="10:28">
      <c r="J35634" s="161"/>
      <c r="L35634" s="162"/>
      <c r="P35634" s="152"/>
      <c r="AB35634" s="164"/>
    </row>
    <row r="35635" spans="10:28">
      <c r="J35635" s="161"/>
      <c r="L35635" s="162"/>
      <c r="P35635" s="152"/>
      <c r="AB35635" s="164"/>
    </row>
    <row r="35636" spans="10:28">
      <c r="J35636" s="161"/>
      <c r="L35636" s="162"/>
      <c r="P35636" s="152"/>
      <c r="AB35636" s="164"/>
    </row>
    <row r="35637" spans="10:28">
      <c r="J35637" s="161"/>
      <c r="L35637" s="162"/>
      <c r="P35637" s="152"/>
      <c r="AB35637" s="164"/>
    </row>
    <row r="35638" spans="10:28">
      <c r="J35638" s="161"/>
      <c r="L35638" s="162"/>
      <c r="P35638" s="152"/>
      <c r="AB35638" s="164"/>
    </row>
    <row r="35639" spans="10:28">
      <c r="J35639" s="161"/>
      <c r="L35639" s="162"/>
      <c r="P35639" s="152"/>
      <c r="AB35639" s="164"/>
    </row>
    <row r="35640" spans="10:28">
      <c r="J35640" s="161"/>
      <c r="L35640" s="162"/>
      <c r="P35640" s="152"/>
      <c r="AB35640" s="164"/>
    </row>
    <row r="35641" spans="10:28">
      <c r="J35641" s="161"/>
      <c r="L35641" s="162"/>
      <c r="P35641" s="152"/>
      <c r="AB35641" s="164"/>
    </row>
    <row r="35642" spans="10:28">
      <c r="J35642" s="161"/>
      <c r="L35642" s="162"/>
      <c r="P35642" s="152"/>
      <c r="AB35642" s="164"/>
    </row>
    <row r="35643" spans="10:28">
      <c r="J35643" s="161"/>
      <c r="L35643" s="162"/>
      <c r="P35643" s="152"/>
      <c r="AB35643" s="164"/>
    </row>
    <row r="35644" spans="10:28">
      <c r="J35644" s="161"/>
      <c r="L35644" s="162"/>
      <c r="P35644" s="152"/>
      <c r="AB35644" s="164"/>
    </row>
    <row r="35645" spans="10:28">
      <c r="J35645" s="161"/>
      <c r="L35645" s="162"/>
      <c r="P35645" s="152"/>
      <c r="AB35645" s="164"/>
    </row>
    <row r="35646" spans="10:28">
      <c r="J35646" s="161"/>
      <c r="L35646" s="162"/>
      <c r="P35646" s="152"/>
      <c r="AB35646" s="164"/>
    </row>
    <row r="35647" spans="10:28">
      <c r="J35647" s="161"/>
      <c r="L35647" s="162"/>
      <c r="P35647" s="152"/>
      <c r="AB35647" s="164"/>
    </row>
    <row r="35648" spans="10:28">
      <c r="J35648" s="161"/>
      <c r="L35648" s="162"/>
      <c r="P35648" s="152"/>
      <c r="AB35648" s="164"/>
    </row>
    <row r="35649" spans="10:28">
      <c r="J35649" s="161"/>
      <c r="L35649" s="162"/>
      <c r="P35649" s="152"/>
      <c r="AB35649" s="164"/>
    </row>
    <row r="35650" spans="10:28">
      <c r="J35650" s="161"/>
      <c r="L35650" s="162"/>
      <c r="P35650" s="152"/>
      <c r="AB35650" s="164"/>
    </row>
    <row r="35651" spans="10:28">
      <c r="J35651" s="161"/>
      <c r="L35651" s="162"/>
      <c r="P35651" s="152"/>
      <c r="AB35651" s="164"/>
    </row>
    <row r="35652" spans="10:28">
      <c r="J35652" s="161"/>
      <c r="L35652" s="162"/>
      <c r="P35652" s="152"/>
      <c r="AB35652" s="164"/>
    </row>
    <row r="35653" spans="10:28">
      <c r="J35653" s="161"/>
      <c r="L35653" s="162"/>
      <c r="P35653" s="152"/>
      <c r="AB35653" s="164"/>
    </row>
    <row r="35654" spans="10:28">
      <c r="J35654" s="161"/>
      <c r="L35654" s="162"/>
      <c r="P35654" s="152"/>
      <c r="AB35654" s="164"/>
    </row>
    <row r="35655" spans="10:28">
      <c r="J35655" s="161"/>
      <c r="L35655" s="162"/>
      <c r="P35655" s="152"/>
      <c r="AB35655" s="164"/>
    </row>
    <row r="35656" spans="10:28">
      <c r="J35656" s="161"/>
      <c r="L35656" s="162"/>
      <c r="P35656" s="152"/>
      <c r="AB35656" s="164"/>
    </row>
    <row r="35657" spans="10:28">
      <c r="J35657" s="161"/>
      <c r="L35657" s="162"/>
      <c r="P35657" s="152"/>
      <c r="AB35657" s="164"/>
    </row>
    <row r="35658" spans="10:28">
      <c r="J35658" s="161"/>
      <c r="L35658" s="162"/>
      <c r="P35658" s="152"/>
      <c r="AB35658" s="164"/>
    </row>
    <row r="35659" spans="10:28">
      <c r="J35659" s="161"/>
      <c r="L35659" s="162"/>
      <c r="P35659" s="152"/>
      <c r="AB35659" s="164"/>
    </row>
    <row r="35660" spans="10:28">
      <c r="J35660" s="161"/>
      <c r="L35660" s="162"/>
      <c r="P35660" s="152"/>
      <c r="AB35660" s="164"/>
    </row>
    <row r="35661" spans="10:28">
      <c r="J35661" s="161"/>
      <c r="L35661" s="162"/>
      <c r="P35661" s="152"/>
      <c r="AB35661" s="164"/>
    </row>
    <row r="35662" spans="10:28">
      <c r="J35662" s="161"/>
      <c r="L35662" s="162"/>
      <c r="P35662" s="152"/>
      <c r="AB35662" s="164"/>
    </row>
    <row r="35663" spans="10:28">
      <c r="J35663" s="161"/>
      <c r="L35663" s="162"/>
      <c r="P35663" s="152"/>
      <c r="AB35663" s="164"/>
    </row>
    <row r="35664" spans="10:28">
      <c r="J35664" s="161"/>
      <c r="L35664" s="162"/>
      <c r="P35664" s="152"/>
      <c r="AB35664" s="164"/>
    </row>
    <row r="35665" spans="10:28">
      <c r="J35665" s="161"/>
      <c r="L35665" s="162"/>
      <c r="P35665" s="152"/>
      <c r="AB35665" s="164"/>
    </row>
    <row r="35666" spans="10:28">
      <c r="J35666" s="161"/>
      <c r="L35666" s="162"/>
      <c r="P35666" s="152"/>
      <c r="AB35666" s="164"/>
    </row>
    <row r="35667" spans="10:28">
      <c r="J35667" s="161"/>
      <c r="L35667" s="162"/>
      <c r="P35667" s="152"/>
      <c r="AB35667" s="164"/>
    </row>
    <row r="35668" spans="10:28">
      <c r="J35668" s="161"/>
      <c r="L35668" s="162"/>
      <c r="P35668" s="152"/>
      <c r="AB35668" s="164"/>
    </row>
    <row r="35669" spans="10:28">
      <c r="J35669" s="161"/>
      <c r="L35669" s="162"/>
      <c r="P35669" s="152"/>
      <c r="AB35669" s="164"/>
    </row>
    <row r="35670" spans="10:28">
      <c r="J35670" s="161"/>
      <c r="L35670" s="162"/>
      <c r="P35670" s="152"/>
      <c r="R35670" s="166"/>
      <c r="AB35670" s="164"/>
    </row>
    <row r="35671" spans="10:28">
      <c r="J35671" s="161"/>
      <c r="L35671" s="162"/>
      <c r="P35671" s="152"/>
      <c r="AB35671" s="164"/>
    </row>
    <row r="35672" spans="10:28">
      <c r="J35672" s="161"/>
      <c r="L35672" s="162"/>
      <c r="P35672" s="152"/>
      <c r="AB35672" s="164"/>
    </row>
    <row r="35673" spans="10:28">
      <c r="J35673" s="161"/>
      <c r="L35673" s="162"/>
      <c r="P35673" s="152"/>
      <c r="AB35673" s="164"/>
    </row>
    <row r="35674" spans="10:28">
      <c r="J35674" s="161"/>
      <c r="L35674" s="162"/>
      <c r="P35674" s="152"/>
      <c r="AB35674" s="164"/>
    </row>
    <row r="35675" spans="10:28">
      <c r="J35675" s="161"/>
      <c r="L35675" s="162"/>
      <c r="P35675" s="152"/>
      <c r="AB35675" s="164"/>
    </row>
    <row r="35676" spans="10:28">
      <c r="J35676" s="161"/>
      <c r="L35676" s="162"/>
      <c r="P35676" s="152"/>
      <c r="AB35676" s="164"/>
    </row>
    <row r="35677" spans="10:28">
      <c r="J35677" s="161"/>
      <c r="L35677" s="162"/>
      <c r="P35677" s="152"/>
      <c r="AB35677" s="164"/>
    </row>
    <row r="35678" spans="10:28">
      <c r="J35678" s="161"/>
      <c r="L35678" s="162"/>
      <c r="P35678" s="152"/>
      <c r="AB35678" s="164"/>
    </row>
    <row r="35679" spans="10:28">
      <c r="J35679" s="161"/>
      <c r="L35679" s="162"/>
      <c r="P35679" s="152"/>
      <c r="AB35679" s="164"/>
    </row>
    <row r="35680" spans="10:28">
      <c r="J35680" s="161"/>
      <c r="L35680" s="162"/>
      <c r="P35680" s="152"/>
      <c r="AB35680" s="164"/>
    </row>
    <row r="35681" spans="10:28">
      <c r="J35681" s="161"/>
      <c r="L35681" s="162"/>
      <c r="P35681" s="152"/>
      <c r="AB35681" s="164"/>
    </row>
    <row r="35682" spans="10:28">
      <c r="J35682" s="161"/>
      <c r="L35682" s="162"/>
      <c r="P35682" s="152"/>
      <c r="AB35682" s="164"/>
    </row>
    <row r="35683" spans="10:28">
      <c r="J35683" s="161"/>
      <c r="L35683" s="162"/>
      <c r="P35683" s="152"/>
      <c r="AB35683" s="164"/>
    </row>
    <row r="35684" spans="10:28">
      <c r="J35684" s="161"/>
      <c r="L35684" s="162"/>
      <c r="P35684" s="152"/>
      <c r="AB35684" s="164"/>
    </row>
    <row r="35685" spans="10:28">
      <c r="J35685" s="161"/>
      <c r="L35685" s="162"/>
      <c r="P35685" s="152"/>
      <c r="AB35685" s="164"/>
    </row>
    <row r="35686" spans="10:28">
      <c r="J35686" s="161"/>
      <c r="L35686" s="162"/>
      <c r="P35686" s="152"/>
      <c r="AB35686" s="164"/>
    </row>
    <row r="35687" spans="10:28">
      <c r="J35687" s="161"/>
      <c r="L35687" s="162"/>
      <c r="P35687" s="152"/>
      <c r="AB35687" s="164"/>
    </row>
    <row r="35688" spans="10:28">
      <c r="J35688" s="161"/>
      <c r="L35688" s="162"/>
      <c r="P35688" s="152"/>
      <c r="AB35688" s="164"/>
    </row>
    <row r="35689" spans="10:28">
      <c r="J35689" s="161"/>
      <c r="L35689" s="162"/>
      <c r="P35689" s="152"/>
      <c r="AB35689" s="164"/>
    </row>
    <row r="35690" spans="10:28">
      <c r="J35690" s="161"/>
      <c r="L35690" s="162"/>
      <c r="P35690" s="152"/>
      <c r="AB35690" s="164"/>
    </row>
    <row r="35691" spans="10:28">
      <c r="J35691" s="161"/>
      <c r="L35691" s="162"/>
      <c r="P35691" s="152"/>
      <c r="AB35691" s="164"/>
    </row>
    <row r="35692" spans="10:28">
      <c r="J35692" s="161"/>
      <c r="L35692" s="162"/>
      <c r="P35692" s="152"/>
      <c r="AB35692" s="164"/>
    </row>
    <row r="35693" spans="10:28">
      <c r="J35693" s="161"/>
      <c r="L35693" s="162"/>
      <c r="P35693" s="152"/>
      <c r="AB35693" s="164"/>
    </row>
    <row r="35694" spans="10:28">
      <c r="J35694" s="161"/>
      <c r="L35694" s="162"/>
      <c r="P35694" s="152"/>
      <c r="AB35694" s="164"/>
    </row>
    <row r="35695" spans="10:28">
      <c r="J35695" s="161"/>
      <c r="L35695" s="162"/>
      <c r="P35695" s="152"/>
      <c r="AB35695" s="164"/>
    </row>
    <row r="35696" spans="10:28">
      <c r="J35696" s="161"/>
      <c r="L35696" s="162"/>
      <c r="P35696" s="152"/>
      <c r="AB35696" s="164"/>
    </row>
    <row r="35697" spans="5:28">
      <c r="J35697" s="161"/>
      <c r="L35697" s="162"/>
      <c r="P35697" s="152"/>
      <c r="AB35697" s="164"/>
    </row>
    <row r="35698" spans="5:28">
      <c r="J35698" s="161"/>
      <c r="L35698" s="162"/>
      <c r="P35698" s="152"/>
      <c r="AB35698" s="164"/>
    </row>
    <row r="35699" spans="5:28">
      <c r="J35699" s="161"/>
      <c r="L35699" s="162"/>
      <c r="P35699" s="152"/>
      <c r="AB35699" s="164"/>
    </row>
    <row r="35700" spans="5:28">
      <c r="J35700" s="161"/>
      <c r="L35700" s="162"/>
      <c r="P35700" s="152"/>
      <c r="AB35700" s="164"/>
    </row>
    <row r="35701" spans="5:28">
      <c r="J35701" s="161"/>
      <c r="L35701" s="162"/>
      <c r="P35701" s="152"/>
      <c r="AB35701" s="164"/>
    </row>
    <row r="35702" spans="5:28">
      <c r="J35702" s="161"/>
      <c r="L35702" s="162"/>
      <c r="P35702" s="152"/>
      <c r="AB35702" s="164"/>
    </row>
    <row r="35703" spans="5:28">
      <c r="E35703" s="166"/>
      <c r="J35703" s="161"/>
      <c r="L35703" s="162"/>
      <c r="P35703" s="152"/>
      <c r="AB35703" s="164"/>
    </row>
    <row r="35704" spans="5:28">
      <c r="J35704" s="161"/>
      <c r="L35704" s="162"/>
      <c r="P35704" s="152"/>
      <c r="AB35704" s="164"/>
    </row>
    <row r="35705" spans="5:28">
      <c r="J35705" s="161"/>
      <c r="L35705" s="162"/>
      <c r="P35705" s="152"/>
      <c r="AB35705" s="164"/>
    </row>
    <row r="35706" spans="5:28">
      <c r="J35706" s="161"/>
      <c r="L35706" s="162"/>
      <c r="P35706" s="152"/>
      <c r="AB35706" s="164"/>
    </row>
    <row r="35707" spans="5:28">
      <c r="J35707" s="161"/>
      <c r="L35707" s="162"/>
      <c r="P35707" s="152"/>
      <c r="AB35707" s="164"/>
    </row>
    <row r="35708" spans="5:28">
      <c r="J35708" s="161"/>
      <c r="L35708" s="162"/>
      <c r="P35708" s="152"/>
      <c r="AB35708" s="164"/>
    </row>
    <row r="35709" spans="5:28">
      <c r="J35709" s="161"/>
      <c r="L35709" s="162"/>
      <c r="P35709" s="152"/>
      <c r="AB35709" s="164"/>
    </row>
    <row r="35710" spans="5:28">
      <c r="J35710" s="161"/>
      <c r="L35710" s="162"/>
      <c r="P35710" s="152"/>
      <c r="AB35710" s="164"/>
    </row>
    <row r="35711" spans="5:28">
      <c r="J35711" s="161"/>
      <c r="L35711" s="162"/>
      <c r="P35711" s="152"/>
      <c r="AB35711" s="164"/>
    </row>
    <row r="35712" spans="5:28">
      <c r="J35712" s="161"/>
      <c r="L35712" s="162"/>
      <c r="P35712" s="152"/>
      <c r="AB35712" s="164"/>
    </row>
    <row r="35713" spans="5:28">
      <c r="J35713" s="161"/>
      <c r="L35713" s="162"/>
      <c r="P35713" s="152"/>
      <c r="AB35713" s="164"/>
    </row>
    <row r="35714" spans="5:28">
      <c r="J35714" s="161"/>
      <c r="L35714" s="162"/>
      <c r="P35714" s="152"/>
      <c r="AB35714" s="164"/>
    </row>
    <row r="35715" spans="5:28">
      <c r="J35715" s="161"/>
      <c r="L35715" s="162"/>
      <c r="AB35715" s="164"/>
    </row>
    <row r="35716" spans="5:28">
      <c r="J35716" s="161"/>
      <c r="L35716" s="162"/>
      <c r="AB35716" s="164"/>
    </row>
    <row r="35717" spans="5:28">
      <c r="J35717" s="161"/>
      <c r="L35717" s="162"/>
      <c r="AB35717" s="164"/>
    </row>
    <row r="35718" spans="5:28">
      <c r="E35718" s="166"/>
      <c r="J35718" s="161"/>
      <c r="L35718" s="162"/>
      <c r="AB35718" s="164"/>
    </row>
    <row r="35719" spans="5:28">
      <c r="E35719" s="166"/>
      <c r="J35719" s="161"/>
      <c r="L35719" s="162"/>
      <c r="AB35719" s="164"/>
    </row>
    <row r="35720" spans="5:28">
      <c r="E35720" s="166"/>
      <c r="J35720" s="161"/>
      <c r="L35720" s="162"/>
      <c r="AB35720" s="164"/>
    </row>
    <row r="35721" spans="5:28">
      <c r="E35721" s="166"/>
      <c r="J35721" s="161"/>
      <c r="L35721" s="162"/>
      <c r="AB35721" s="164"/>
    </row>
    <row r="35722" spans="5:28">
      <c r="E35722" s="166"/>
      <c r="J35722" s="161"/>
      <c r="L35722" s="162"/>
      <c r="AB35722" s="164"/>
    </row>
    <row r="35723" spans="5:28">
      <c r="E35723" s="166"/>
      <c r="J35723" s="161"/>
      <c r="L35723" s="162"/>
      <c r="AB35723" s="164"/>
    </row>
    <row r="35724" spans="5:28">
      <c r="J35724" s="161"/>
      <c r="L35724" s="162"/>
      <c r="AB35724" s="164"/>
    </row>
    <row r="35725" spans="5:28">
      <c r="J35725" s="161"/>
      <c r="L35725" s="162"/>
      <c r="AB35725" s="164"/>
    </row>
    <row r="35726" spans="5:28">
      <c r="J35726" s="161"/>
      <c r="L35726" s="162"/>
      <c r="AB35726" s="164"/>
    </row>
    <row r="35727" spans="5:28">
      <c r="J35727" s="161"/>
      <c r="L35727" s="162"/>
      <c r="AB35727" s="164"/>
    </row>
    <row r="35728" spans="5:28">
      <c r="J35728" s="161"/>
      <c r="L35728" s="162"/>
      <c r="AB35728" s="164"/>
    </row>
    <row r="35729" spans="5:28">
      <c r="J35729" s="161"/>
      <c r="L35729" s="162"/>
      <c r="AB35729" s="164"/>
    </row>
    <row r="35730" spans="5:28">
      <c r="J35730" s="161"/>
      <c r="L35730" s="162"/>
      <c r="AB35730" s="164"/>
    </row>
    <row r="35731" spans="5:28">
      <c r="J35731" s="161"/>
      <c r="L35731" s="162"/>
      <c r="AB35731" s="164"/>
    </row>
    <row r="35732" spans="5:28">
      <c r="E35732" s="166"/>
      <c r="J35732" s="161"/>
      <c r="L35732" s="162"/>
      <c r="AB35732" s="164"/>
    </row>
    <row r="35733" spans="5:28">
      <c r="E35733" s="166"/>
      <c r="J35733" s="161"/>
      <c r="L35733" s="162"/>
      <c r="AB35733" s="164"/>
    </row>
    <row r="35734" spans="5:28">
      <c r="E35734" s="166"/>
      <c r="J35734" s="161"/>
      <c r="L35734" s="162"/>
      <c r="AB35734" s="164"/>
    </row>
    <row r="35735" spans="5:28">
      <c r="E35735" s="166"/>
      <c r="J35735" s="161"/>
      <c r="L35735" s="162"/>
      <c r="AB35735" s="164"/>
    </row>
    <row r="35736" spans="5:28">
      <c r="E35736" s="166"/>
      <c r="J35736" s="161"/>
      <c r="L35736" s="162"/>
      <c r="AB35736" s="164"/>
    </row>
    <row r="35737" spans="5:28">
      <c r="E35737" s="166"/>
      <c r="J35737" s="161"/>
      <c r="L35737" s="162"/>
      <c r="AB35737" s="164"/>
    </row>
    <row r="35738" spans="5:28">
      <c r="E35738" s="166"/>
      <c r="J35738" s="161"/>
      <c r="L35738" s="162"/>
      <c r="AB35738" s="164"/>
    </row>
    <row r="35739" spans="5:28">
      <c r="E35739" s="166"/>
      <c r="J35739" s="161"/>
      <c r="L35739" s="162"/>
      <c r="AB35739" s="164"/>
    </row>
    <row r="35740" spans="5:28">
      <c r="E35740" s="166"/>
      <c r="J35740" s="161"/>
      <c r="L35740" s="162"/>
      <c r="AB35740" s="164"/>
    </row>
    <row r="35741" spans="5:28">
      <c r="E35741" s="166"/>
      <c r="J35741" s="161"/>
      <c r="L35741" s="162"/>
      <c r="AB35741" s="164"/>
    </row>
    <row r="35742" spans="5:28">
      <c r="E35742" s="166"/>
      <c r="J35742" s="161"/>
      <c r="L35742" s="162"/>
      <c r="AB35742" s="164"/>
    </row>
    <row r="35743" spans="5:28">
      <c r="E35743" s="166"/>
      <c r="J35743" s="161"/>
      <c r="L35743" s="162"/>
      <c r="AB35743" s="164"/>
    </row>
    <row r="35744" spans="5:28">
      <c r="E35744" s="166"/>
      <c r="J35744" s="161"/>
      <c r="L35744" s="162"/>
      <c r="AB35744" s="164"/>
    </row>
    <row r="35745" spans="5:28">
      <c r="E35745" s="166"/>
      <c r="J35745" s="161"/>
      <c r="L35745" s="162"/>
      <c r="AB35745" s="164"/>
    </row>
    <row r="35746" spans="5:28">
      <c r="E35746" s="166"/>
      <c r="J35746" s="161"/>
      <c r="L35746" s="162"/>
      <c r="AB35746" s="164"/>
    </row>
    <row r="35747" spans="5:28">
      <c r="E35747" s="166"/>
      <c r="J35747" s="161"/>
      <c r="L35747" s="162"/>
      <c r="AB35747" s="164"/>
    </row>
    <row r="35748" spans="5:28">
      <c r="E35748" s="166"/>
      <c r="J35748" s="161"/>
      <c r="L35748" s="162"/>
      <c r="AB35748" s="164"/>
    </row>
    <row r="35749" spans="5:28">
      <c r="E35749" s="166"/>
      <c r="J35749" s="161"/>
      <c r="L35749" s="162"/>
      <c r="AB35749" s="164"/>
    </row>
    <row r="35750" spans="5:28">
      <c r="E35750" s="166"/>
      <c r="J35750" s="161"/>
      <c r="L35750" s="162"/>
      <c r="AB35750" s="164"/>
    </row>
    <row r="35751" spans="5:28">
      <c r="E35751" s="166"/>
      <c r="J35751" s="161"/>
      <c r="L35751" s="162"/>
      <c r="AB35751" s="164"/>
    </row>
    <row r="35752" spans="5:28">
      <c r="E35752" s="166"/>
      <c r="J35752" s="161"/>
      <c r="L35752" s="162"/>
      <c r="AB35752" s="164"/>
    </row>
    <row r="35753" spans="5:28">
      <c r="E35753" s="166"/>
      <c r="J35753" s="161"/>
      <c r="L35753" s="162"/>
      <c r="AB35753" s="164"/>
    </row>
    <row r="35754" spans="5:28">
      <c r="E35754" s="166"/>
      <c r="J35754" s="161"/>
      <c r="L35754" s="162"/>
      <c r="AB35754" s="164"/>
    </row>
    <row r="35755" spans="5:28">
      <c r="E35755" s="166"/>
      <c r="J35755" s="161"/>
      <c r="L35755" s="162"/>
      <c r="AB35755" s="164"/>
    </row>
    <row r="35756" spans="5:28">
      <c r="E35756" s="166"/>
      <c r="J35756" s="161"/>
      <c r="L35756" s="162"/>
      <c r="AB35756" s="164"/>
    </row>
    <row r="35757" spans="5:28">
      <c r="E35757" s="166"/>
      <c r="J35757" s="161"/>
      <c r="L35757" s="162"/>
      <c r="AB35757" s="164"/>
    </row>
    <row r="35758" spans="5:28">
      <c r="E35758" s="166"/>
      <c r="J35758" s="161"/>
      <c r="L35758" s="162"/>
      <c r="AB35758" s="164"/>
    </row>
    <row r="35759" spans="5:28">
      <c r="J35759" s="161"/>
      <c r="L35759" s="162"/>
      <c r="AB35759" s="164"/>
    </row>
    <row r="35760" spans="5:28">
      <c r="J35760" s="161"/>
      <c r="L35760" s="162"/>
      <c r="AB35760" s="164"/>
    </row>
    <row r="35761" spans="5:28">
      <c r="J35761" s="161"/>
      <c r="L35761" s="162"/>
      <c r="AB35761" s="164"/>
    </row>
    <row r="35762" spans="5:28">
      <c r="E35762" s="166"/>
      <c r="J35762" s="161"/>
      <c r="L35762" s="162"/>
      <c r="AB35762" s="164"/>
    </row>
    <row r="35763" spans="5:28">
      <c r="E35763" s="166"/>
      <c r="J35763" s="161"/>
      <c r="L35763" s="162"/>
      <c r="P35763" s="152"/>
      <c r="AB35763" s="164"/>
    </row>
    <row r="35764" spans="5:28">
      <c r="E35764" s="166"/>
      <c r="J35764" s="161"/>
      <c r="L35764" s="162"/>
      <c r="P35764" s="152"/>
      <c r="AB35764" s="164"/>
    </row>
    <row r="35765" spans="5:28">
      <c r="E35765" s="166"/>
      <c r="J35765" s="161"/>
      <c r="L35765" s="162"/>
      <c r="P35765" s="152"/>
      <c r="AB35765" s="164"/>
    </row>
    <row r="35766" spans="5:28">
      <c r="J35766" s="161"/>
      <c r="L35766" s="162"/>
      <c r="P35766" s="152"/>
      <c r="AB35766" s="164"/>
    </row>
    <row r="35767" spans="5:28">
      <c r="J35767" s="161"/>
      <c r="L35767" s="162"/>
      <c r="P35767" s="152"/>
      <c r="AB35767" s="164"/>
    </row>
    <row r="35768" spans="5:28">
      <c r="J35768" s="161"/>
      <c r="L35768" s="162"/>
      <c r="P35768" s="152"/>
      <c r="AB35768" s="164"/>
    </row>
    <row r="35769" spans="5:28">
      <c r="J35769" s="161"/>
      <c r="L35769" s="162"/>
      <c r="P35769" s="152"/>
      <c r="AB35769" s="164"/>
    </row>
    <row r="35770" spans="5:28">
      <c r="J35770" s="161"/>
      <c r="L35770" s="162"/>
      <c r="P35770" s="152"/>
      <c r="AB35770" s="164"/>
    </row>
    <row r="35771" spans="5:28">
      <c r="J35771" s="161"/>
      <c r="L35771" s="162"/>
      <c r="P35771" s="152"/>
      <c r="AB35771" s="164"/>
    </row>
    <row r="35772" spans="5:28">
      <c r="J35772" s="161"/>
      <c r="L35772" s="162"/>
      <c r="P35772" s="152"/>
      <c r="AB35772" s="164"/>
    </row>
    <row r="35773" spans="5:28">
      <c r="J35773" s="161"/>
      <c r="L35773" s="162"/>
      <c r="P35773" s="152"/>
      <c r="AB35773" s="164"/>
    </row>
    <row r="35774" spans="5:28">
      <c r="J35774" s="161"/>
      <c r="L35774" s="162"/>
      <c r="P35774" s="152"/>
      <c r="AB35774" s="164"/>
    </row>
    <row r="35775" spans="5:28">
      <c r="J35775" s="161"/>
      <c r="L35775" s="162"/>
      <c r="P35775" s="152"/>
      <c r="AB35775" s="164"/>
    </row>
    <row r="35776" spans="5:28">
      <c r="J35776" s="161"/>
      <c r="L35776" s="162"/>
      <c r="P35776" s="152"/>
      <c r="AB35776" s="164"/>
    </row>
    <row r="35777" spans="5:28">
      <c r="J35777" s="161"/>
      <c r="L35777" s="162"/>
      <c r="P35777" s="152"/>
      <c r="AB35777" s="164"/>
    </row>
    <row r="35778" spans="5:28">
      <c r="J35778" s="161"/>
      <c r="L35778" s="162"/>
      <c r="P35778" s="152"/>
      <c r="AB35778" s="164"/>
    </row>
    <row r="35779" spans="5:28">
      <c r="J35779" s="161"/>
      <c r="L35779" s="162"/>
      <c r="P35779" s="152"/>
      <c r="AB35779" s="164"/>
    </row>
    <row r="35780" spans="5:28">
      <c r="J35780" s="161"/>
      <c r="L35780" s="162"/>
      <c r="P35780" s="152"/>
      <c r="AB35780" s="164"/>
    </row>
    <row r="35781" spans="5:28">
      <c r="J35781" s="161"/>
      <c r="L35781" s="162"/>
      <c r="P35781" s="152"/>
      <c r="AB35781" s="164"/>
    </row>
    <row r="35782" spans="5:28">
      <c r="J35782" s="161"/>
      <c r="L35782" s="162"/>
      <c r="P35782" s="152"/>
      <c r="AB35782" s="164"/>
    </row>
    <row r="35783" spans="5:28">
      <c r="J35783" s="161"/>
      <c r="L35783" s="162"/>
      <c r="P35783" s="152"/>
      <c r="AB35783" s="164"/>
    </row>
    <row r="35784" spans="5:28">
      <c r="J35784" s="161"/>
      <c r="L35784" s="162"/>
      <c r="P35784" s="152"/>
      <c r="AB35784" s="164"/>
    </row>
    <row r="35785" spans="5:28">
      <c r="J35785" s="161"/>
      <c r="L35785" s="162"/>
      <c r="P35785" s="152"/>
      <c r="AB35785" s="164"/>
    </row>
    <row r="35786" spans="5:28">
      <c r="E35786" s="166"/>
      <c r="J35786" s="161"/>
      <c r="L35786" s="162"/>
      <c r="P35786" s="152"/>
      <c r="AB35786" s="164"/>
    </row>
    <row r="35787" spans="5:28">
      <c r="E35787" s="166"/>
      <c r="J35787" s="161"/>
      <c r="L35787" s="162"/>
      <c r="P35787" s="152"/>
      <c r="AB35787" s="164"/>
    </row>
    <row r="35788" spans="5:28">
      <c r="E35788" s="166"/>
      <c r="J35788" s="161"/>
      <c r="L35788" s="162"/>
      <c r="P35788" s="152"/>
      <c r="AB35788" s="164"/>
    </row>
    <row r="35789" spans="5:28">
      <c r="E35789" s="166"/>
      <c r="J35789" s="161"/>
      <c r="L35789" s="162"/>
      <c r="P35789" s="152"/>
      <c r="AB35789" s="164"/>
    </row>
    <row r="35790" spans="5:28">
      <c r="E35790" s="166"/>
      <c r="J35790" s="161"/>
      <c r="L35790" s="162"/>
      <c r="P35790" s="152"/>
      <c r="AB35790" s="164"/>
    </row>
    <row r="35791" spans="5:28">
      <c r="E35791" s="166"/>
      <c r="J35791" s="161"/>
      <c r="L35791" s="162"/>
      <c r="P35791" s="152"/>
      <c r="AB35791" s="164"/>
    </row>
    <row r="35792" spans="5:28">
      <c r="E35792" s="166"/>
      <c r="J35792" s="161"/>
      <c r="L35792" s="162"/>
      <c r="P35792" s="152"/>
      <c r="AB35792" s="164"/>
    </row>
    <row r="35793" spans="5:28">
      <c r="E35793" s="166"/>
      <c r="J35793" s="161"/>
      <c r="L35793" s="162"/>
      <c r="P35793" s="152"/>
      <c r="AB35793" s="164"/>
    </row>
    <row r="35794" spans="5:28">
      <c r="E35794" s="166"/>
      <c r="J35794" s="161"/>
      <c r="L35794" s="162"/>
      <c r="P35794" s="152"/>
      <c r="AB35794" s="164"/>
    </row>
    <row r="35795" spans="5:28">
      <c r="E35795" s="166"/>
      <c r="J35795" s="161"/>
      <c r="L35795" s="162"/>
      <c r="P35795" s="152"/>
      <c r="AB35795" s="164"/>
    </row>
    <row r="35796" spans="5:28">
      <c r="E35796" s="166"/>
      <c r="J35796" s="161"/>
      <c r="L35796" s="162"/>
      <c r="P35796" s="152"/>
      <c r="AB35796" s="164"/>
    </row>
    <row r="35797" spans="5:28">
      <c r="E35797" s="166"/>
      <c r="J35797" s="161"/>
      <c r="L35797" s="162"/>
      <c r="P35797" s="152"/>
      <c r="AB35797" s="164"/>
    </row>
    <row r="35798" spans="5:28">
      <c r="E35798" s="166"/>
      <c r="J35798" s="161"/>
      <c r="L35798" s="162"/>
      <c r="P35798" s="152"/>
      <c r="AB35798" s="164"/>
    </row>
    <row r="35799" spans="5:28">
      <c r="E35799" s="166"/>
      <c r="J35799" s="161"/>
      <c r="L35799" s="162"/>
      <c r="P35799" s="152"/>
      <c r="AB35799" s="164"/>
    </row>
    <row r="35800" spans="5:28">
      <c r="E35800" s="166"/>
      <c r="J35800" s="161"/>
      <c r="L35800" s="162"/>
      <c r="P35800" s="152"/>
      <c r="AB35800" s="164"/>
    </row>
    <row r="35801" spans="5:28">
      <c r="J35801" s="161"/>
      <c r="L35801" s="162"/>
      <c r="P35801" s="152"/>
      <c r="AB35801" s="164"/>
    </row>
    <row r="35802" spans="5:28">
      <c r="J35802" s="161"/>
      <c r="L35802" s="162"/>
      <c r="P35802" s="152"/>
      <c r="AB35802" s="164"/>
    </row>
    <row r="35803" spans="5:28">
      <c r="J35803" s="161"/>
      <c r="L35803" s="162"/>
      <c r="P35803" s="152"/>
      <c r="AB35803" s="164"/>
    </row>
    <row r="35804" spans="5:28">
      <c r="J35804" s="161"/>
      <c r="L35804" s="162"/>
      <c r="P35804" s="152"/>
      <c r="AB35804" s="164"/>
    </row>
    <row r="35805" spans="5:28">
      <c r="J35805" s="161"/>
      <c r="L35805" s="162"/>
      <c r="P35805" s="152"/>
      <c r="AB35805" s="164"/>
    </row>
    <row r="35806" spans="5:28">
      <c r="J35806" s="161"/>
      <c r="L35806" s="162"/>
      <c r="P35806" s="152"/>
      <c r="AB35806" s="164"/>
    </row>
    <row r="35807" spans="5:28">
      <c r="J35807" s="161"/>
      <c r="L35807" s="162"/>
      <c r="P35807" s="152"/>
      <c r="AB35807" s="164"/>
    </row>
    <row r="35808" spans="5:28">
      <c r="J35808" s="161"/>
      <c r="L35808" s="162"/>
      <c r="P35808" s="152"/>
      <c r="AB35808" s="164"/>
    </row>
    <row r="35809" spans="5:28">
      <c r="J35809" s="161"/>
      <c r="L35809" s="162"/>
      <c r="P35809" s="152"/>
      <c r="AB35809" s="164"/>
    </row>
    <row r="35810" spans="5:28">
      <c r="J35810" s="161"/>
      <c r="L35810" s="162"/>
      <c r="P35810" s="152"/>
      <c r="AB35810" s="164"/>
    </row>
    <row r="35811" spans="5:28">
      <c r="J35811" s="161"/>
      <c r="L35811" s="162"/>
      <c r="P35811" s="152"/>
      <c r="AB35811" s="164"/>
    </row>
    <row r="35812" spans="5:28">
      <c r="J35812" s="161"/>
      <c r="L35812" s="162"/>
      <c r="P35812" s="152"/>
      <c r="AB35812" s="164"/>
    </row>
    <row r="35813" spans="5:28">
      <c r="J35813" s="161"/>
      <c r="L35813" s="162"/>
      <c r="P35813" s="152"/>
      <c r="AB35813" s="164"/>
    </row>
    <row r="35814" spans="5:28">
      <c r="J35814" s="161"/>
      <c r="L35814" s="162"/>
      <c r="P35814" s="152"/>
      <c r="AB35814" s="164"/>
    </row>
    <row r="35815" spans="5:28">
      <c r="J35815" s="161"/>
      <c r="L35815" s="162"/>
      <c r="P35815" s="152"/>
      <c r="AB35815" s="164"/>
    </row>
    <row r="35816" spans="5:28">
      <c r="J35816" s="161"/>
      <c r="L35816" s="162"/>
      <c r="P35816" s="152"/>
      <c r="AB35816" s="164"/>
    </row>
    <row r="35817" spans="5:28">
      <c r="E35817" s="166"/>
      <c r="J35817" s="161"/>
      <c r="L35817" s="162"/>
      <c r="P35817" s="152"/>
      <c r="AB35817" s="164"/>
    </row>
    <row r="35818" spans="5:28">
      <c r="E35818" s="166"/>
      <c r="J35818" s="161"/>
      <c r="L35818" s="162"/>
      <c r="P35818" s="152"/>
      <c r="AB35818" s="164"/>
    </row>
    <row r="35819" spans="5:28">
      <c r="E35819" s="166"/>
      <c r="J35819" s="161"/>
      <c r="L35819" s="162"/>
      <c r="P35819" s="152"/>
      <c r="AB35819" s="164"/>
    </row>
    <row r="35820" spans="5:28">
      <c r="E35820" s="166"/>
      <c r="J35820" s="161"/>
      <c r="L35820" s="162"/>
      <c r="P35820" s="152"/>
      <c r="AB35820" s="164"/>
    </row>
    <row r="35821" spans="5:28">
      <c r="J35821" s="161"/>
      <c r="L35821" s="162"/>
      <c r="P35821" s="152"/>
      <c r="AB35821" s="164"/>
    </row>
    <row r="35822" spans="5:28">
      <c r="J35822" s="161"/>
      <c r="L35822" s="162"/>
      <c r="P35822" s="152"/>
      <c r="AB35822" s="164"/>
    </row>
    <row r="35823" spans="5:28">
      <c r="J35823" s="161"/>
      <c r="L35823" s="162"/>
      <c r="P35823" s="152"/>
      <c r="AB35823" s="164"/>
    </row>
    <row r="35824" spans="5:28">
      <c r="E35824" s="166"/>
      <c r="J35824" s="161"/>
      <c r="L35824" s="162"/>
      <c r="P35824" s="152"/>
      <c r="AB35824" s="164"/>
    </row>
    <row r="35825" spans="5:28">
      <c r="J35825" s="161"/>
      <c r="L35825" s="162"/>
      <c r="P35825" s="152"/>
      <c r="AB35825" s="164"/>
    </row>
    <row r="35826" spans="5:28">
      <c r="E35826" s="166"/>
      <c r="J35826" s="161"/>
      <c r="L35826" s="162"/>
      <c r="P35826" s="152"/>
      <c r="AB35826" s="164"/>
    </row>
    <row r="35827" spans="5:28">
      <c r="J35827" s="161"/>
      <c r="L35827" s="162"/>
      <c r="P35827" s="152"/>
      <c r="AB35827" s="164"/>
    </row>
    <row r="35828" spans="5:28">
      <c r="J35828" s="161"/>
      <c r="L35828" s="162"/>
      <c r="P35828" s="152"/>
      <c r="AB35828" s="164"/>
    </row>
    <row r="35829" spans="5:28">
      <c r="J35829" s="161"/>
      <c r="L35829" s="162"/>
      <c r="P35829" s="152"/>
      <c r="AB35829" s="164"/>
    </row>
    <row r="35830" spans="5:28">
      <c r="J35830" s="161"/>
      <c r="L35830" s="162"/>
      <c r="P35830" s="152"/>
      <c r="AB35830" s="164"/>
    </row>
    <row r="35831" spans="5:28">
      <c r="J35831" s="161"/>
      <c r="L35831" s="162"/>
      <c r="P35831" s="152"/>
      <c r="AB35831" s="164"/>
    </row>
    <row r="35832" spans="5:28">
      <c r="J35832" s="161"/>
      <c r="L35832" s="162"/>
      <c r="P35832" s="152"/>
      <c r="AB35832" s="164"/>
    </row>
    <row r="35833" spans="5:28">
      <c r="J35833" s="161"/>
      <c r="L35833" s="162"/>
      <c r="P35833" s="152"/>
      <c r="AB35833" s="164"/>
    </row>
    <row r="35834" spans="5:28">
      <c r="J35834" s="161"/>
      <c r="L35834" s="162"/>
      <c r="P35834" s="152"/>
      <c r="AB35834" s="164"/>
    </row>
    <row r="35835" spans="5:28">
      <c r="E35835" s="166"/>
      <c r="J35835" s="161"/>
      <c r="L35835" s="162"/>
      <c r="P35835" s="152"/>
      <c r="AB35835" s="164"/>
    </row>
    <row r="35836" spans="5:28">
      <c r="J35836" s="161"/>
      <c r="L35836" s="162"/>
      <c r="P35836" s="152"/>
      <c r="AB35836" s="164"/>
    </row>
    <row r="35837" spans="5:28">
      <c r="J35837" s="161"/>
      <c r="L35837" s="162"/>
      <c r="P35837" s="152"/>
      <c r="AB35837" s="164"/>
    </row>
    <row r="35838" spans="5:28">
      <c r="J35838" s="161"/>
      <c r="L35838" s="162"/>
      <c r="P35838" s="152"/>
      <c r="AB35838" s="164"/>
    </row>
    <row r="35839" spans="5:28">
      <c r="J35839" s="161"/>
      <c r="L35839" s="162"/>
      <c r="P35839" s="152"/>
      <c r="AB35839" s="164"/>
    </row>
    <row r="35840" spans="5:28">
      <c r="J35840" s="161"/>
      <c r="L35840" s="162"/>
      <c r="P35840" s="152"/>
      <c r="AB35840" s="164"/>
    </row>
    <row r="35841" spans="5:28">
      <c r="E35841" s="166"/>
      <c r="J35841" s="161"/>
      <c r="L35841" s="162"/>
      <c r="P35841" s="152"/>
      <c r="AB35841" s="164"/>
    </row>
    <row r="35842" spans="5:28">
      <c r="E35842" s="166"/>
      <c r="J35842" s="161"/>
      <c r="L35842" s="162"/>
      <c r="P35842" s="152"/>
      <c r="AB35842" s="164"/>
    </row>
    <row r="35843" spans="5:28">
      <c r="E35843" s="166"/>
      <c r="J35843" s="161"/>
      <c r="L35843" s="162"/>
      <c r="P35843" s="152"/>
      <c r="AB35843" s="164"/>
    </row>
    <row r="35844" spans="5:28">
      <c r="E35844" s="166"/>
      <c r="J35844" s="161"/>
      <c r="L35844" s="162"/>
      <c r="P35844" s="152"/>
      <c r="AB35844" s="164"/>
    </row>
    <row r="35845" spans="5:28">
      <c r="E35845" s="166"/>
      <c r="J35845" s="161"/>
      <c r="L35845" s="162"/>
      <c r="P35845" s="152"/>
      <c r="AB35845" s="164"/>
    </row>
    <row r="35846" spans="5:28">
      <c r="E35846" s="166"/>
      <c r="J35846" s="161"/>
      <c r="L35846" s="162"/>
      <c r="P35846" s="152"/>
      <c r="AB35846" s="164"/>
    </row>
    <row r="35847" spans="5:28">
      <c r="E35847" s="166"/>
      <c r="J35847" s="161"/>
      <c r="L35847" s="162"/>
      <c r="P35847" s="152"/>
      <c r="AB35847" s="164"/>
    </row>
    <row r="35848" spans="5:28">
      <c r="J35848" s="161"/>
      <c r="L35848" s="162"/>
      <c r="P35848" s="152"/>
      <c r="AB35848" s="164"/>
    </row>
    <row r="35849" spans="5:28">
      <c r="E35849" s="166"/>
      <c r="J35849" s="161"/>
      <c r="L35849" s="162"/>
      <c r="P35849" s="152"/>
      <c r="AB35849" s="164"/>
    </row>
    <row r="35850" spans="5:28">
      <c r="J35850" s="161"/>
      <c r="L35850" s="162"/>
      <c r="P35850" s="152"/>
      <c r="AB35850" s="164"/>
    </row>
    <row r="35851" spans="5:28">
      <c r="E35851" s="166"/>
      <c r="J35851" s="161"/>
      <c r="L35851" s="162"/>
      <c r="P35851" s="152"/>
      <c r="AB35851" s="164"/>
    </row>
    <row r="35852" spans="5:28">
      <c r="E35852" s="166"/>
      <c r="J35852" s="161"/>
      <c r="L35852" s="162"/>
      <c r="P35852" s="152"/>
      <c r="AB35852" s="164"/>
    </row>
    <row r="35853" spans="5:28">
      <c r="E35853" s="166"/>
      <c r="J35853" s="161"/>
      <c r="L35853" s="162"/>
      <c r="P35853" s="152"/>
      <c r="AB35853" s="164"/>
    </row>
    <row r="35854" spans="5:28">
      <c r="J35854" s="161"/>
      <c r="L35854" s="162"/>
      <c r="P35854" s="152"/>
      <c r="AB35854" s="164"/>
    </row>
    <row r="35855" spans="5:28">
      <c r="E35855" s="166"/>
      <c r="J35855" s="161"/>
      <c r="L35855" s="162"/>
      <c r="P35855" s="152"/>
      <c r="AB35855" s="164"/>
    </row>
    <row r="35856" spans="5:28">
      <c r="J35856" s="161"/>
      <c r="L35856" s="162"/>
      <c r="P35856" s="152"/>
      <c r="AB35856" s="164"/>
    </row>
    <row r="35857" spans="5:28">
      <c r="J35857" s="161"/>
      <c r="L35857" s="162"/>
      <c r="P35857" s="152"/>
      <c r="AB35857" s="164"/>
    </row>
    <row r="35858" spans="5:28">
      <c r="J35858" s="161"/>
      <c r="L35858" s="162"/>
      <c r="P35858" s="152"/>
      <c r="AB35858" s="164"/>
    </row>
    <row r="35859" spans="5:28">
      <c r="J35859" s="161"/>
      <c r="L35859" s="162"/>
      <c r="P35859" s="152"/>
      <c r="AB35859" s="164"/>
    </row>
    <row r="35860" spans="5:28">
      <c r="J35860" s="161"/>
      <c r="L35860" s="162"/>
      <c r="P35860" s="152"/>
      <c r="AB35860" s="164"/>
    </row>
    <row r="35861" spans="5:28">
      <c r="J35861" s="161"/>
      <c r="L35861" s="162"/>
      <c r="P35861" s="152"/>
      <c r="AB35861" s="164"/>
    </row>
    <row r="35862" spans="5:28">
      <c r="J35862" s="161"/>
      <c r="L35862" s="162"/>
      <c r="P35862" s="152"/>
      <c r="AB35862" s="164"/>
    </row>
    <row r="35863" spans="5:28">
      <c r="J35863" s="161"/>
      <c r="L35863" s="162"/>
      <c r="P35863" s="152"/>
      <c r="AB35863" s="164"/>
    </row>
    <row r="35864" spans="5:28">
      <c r="J35864" s="161"/>
      <c r="L35864" s="162"/>
      <c r="P35864" s="152"/>
      <c r="AB35864" s="164"/>
    </row>
    <row r="35865" spans="5:28">
      <c r="J35865" s="161"/>
      <c r="L35865" s="162"/>
      <c r="P35865" s="152"/>
      <c r="AB35865" s="164"/>
    </row>
    <row r="35866" spans="5:28">
      <c r="J35866" s="161"/>
      <c r="L35866" s="162"/>
      <c r="P35866" s="152"/>
      <c r="AB35866" s="164"/>
    </row>
    <row r="35867" spans="5:28">
      <c r="E35867" s="166"/>
      <c r="J35867" s="161"/>
      <c r="L35867" s="162"/>
      <c r="P35867" s="152"/>
      <c r="AB35867" s="164"/>
    </row>
    <row r="35868" spans="5:28">
      <c r="E35868" s="166"/>
      <c r="J35868" s="161"/>
      <c r="L35868" s="162"/>
      <c r="P35868" s="152"/>
      <c r="AB35868" s="164"/>
    </row>
    <row r="35869" spans="5:28">
      <c r="E35869" s="166"/>
      <c r="J35869" s="161"/>
      <c r="L35869" s="162"/>
      <c r="P35869" s="152"/>
      <c r="AB35869" s="164"/>
    </row>
    <row r="35870" spans="5:28">
      <c r="J35870" s="161"/>
      <c r="L35870" s="162"/>
      <c r="P35870" s="152"/>
      <c r="AB35870" s="164"/>
    </row>
    <row r="35871" spans="5:28">
      <c r="J35871" s="161"/>
      <c r="L35871" s="162"/>
      <c r="P35871" s="152"/>
      <c r="AB35871" s="164"/>
    </row>
    <row r="35872" spans="5:28">
      <c r="J35872" s="161"/>
      <c r="L35872" s="162"/>
      <c r="P35872" s="152"/>
      <c r="AB35872" s="164"/>
    </row>
    <row r="35873" spans="5:28">
      <c r="E35873" s="166"/>
      <c r="J35873" s="161"/>
      <c r="L35873" s="162"/>
      <c r="P35873" s="152"/>
      <c r="AB35873" s="164"/>
    </row>
    <row r="35874" spans="5:28">
      <c r="E35874" s="166"/>
      <c r="J35874" s="161"/>
      <c r="L35874" s="162"/>
      <c r="P35874" s="152"/>
      <c r="AB35874" s="164"/>
    </row>
    <row r="35875" spans="5:28">
      <c r="E35875" s="166"/>
      <c r="J35875" s="161"/>
      <c r="L35875" s="162"/>
      <c r="P35875" s="152"/>
      <c r="AB35875" s="164"/>
    </row>
    <row r="35876" spans="5:28">
      <c r="E35876" s="166"/>
      <c r="J35876" s="161"/>
      <c r="L35876" s="162"/>
      <c r="P35876" s="152"/>
      <c r="AB35876" s="164"/>
    </row>
    <row r="35877" spans="5:28">
      <c r="J35877" s="161"/>
      <c r="L35877" s="162"/>
      <c r="P35877" s="152"/>
      <c r="AB35877" s="164"/>
    </row>
    <row r="35878" spans="5:28">
      <c r="J35878" s="161"/>
      <c r="L35878" s="162"/>
      <c r="P35878" s="152"/>
      <c r="AB35878" s="164"/>
    </row>
    <row r="35879" spans="5:28">
      <c r="J35879" s="161"/>
      <c r="L35879" s="162"/>
      <c r="P35879" s="152"/>
      <c r="AB35879" s="164"/>
    </row>
    <row r="35880" spans="5:28">
      <c r="J35880" s="161"/>
      <c r="L35880" s="162"/>
      <c r="P35880" s="152"/>
      <c r="AB35880" s="164"/>
    </row>
    <row r="35881" spans="5:28">
      <c r="J35881" s="161"/>
      <c r="L35881" s="162"/>
      <c r="P35881" s="152"/>
      <c r="AB35881" s="164"/>
    </row>
    <row r="35882" spans="5:28">
      <c r="J35882" s="161"/>
      <c r="L35882" s="162"/>
      <c r="P35882" s="152"/>
      <c r="AB35882" s="164"/>
    </row>
    <row r="35883" spans="5:28">
      <c r="J35883" s="161"/>
      <c r="L35883" s="162"/>
      <c r="P35883" s="152"/>
      <c r="AB35883" s="164"/>
    </row>
    <row r="35884" spans="5:28">
      <c r="J35884" s="161"/>
      <c r="L35884" s="162"/>
      <c r="P35884" s="152"/>
      <c r="AB35884" s="164"/>
    </row>
    <row r="35885" spans="5:28">
      <c r="J35885" s="161"/>
      <c r="L35885" s="162"/>
      <c r="P35885" s="152"/>
      <c r="AB35885" s="164"/>
    </row>
    <row r="35886" spans="5:28">
      <c r="J35886" s="161"/>
      <c r="L35886" s="162"/>
      <c r="P35886" s="152"/>
      <c r="AB35886" s="164"/>
    </row>
    <row r="35887" spans="5:28">
      <c r="J35887" s="161"/>
      <c r="L35887" s="162"/>
      <c r="P35887" s="152"/>
      <c r="AB35887" s="164"/>
    </row>
    <row r="35888" spans="5:28">
      <c r="J35888" s="161"/>
      <c r="L35888" s="162"/>
      <c r="P35888" s="152"/>
      <c r="AB35888" s="164"/>
    </row>
    <row r="35889" spans="10:28">
      <c r="J35889" s="161"/>
      <c r="L35889" s="162"/>
      <c r="P35889" s="152"/>
      <c r="AB35889" s="164"/>
    </row>
    <row r="35890" spans="10:28">
      <c r="J35890" s="161"/>
      <c r="L35890" s="162"/>
      <c r="P35890" s="152"/>
      <c r="AB35890" s="164"/>
    </row>
    <row r="35891" spans="10:28">
      <c r="J35891" s="161"/>
      <c r="L35891" s="162"/>
      <c r="P35891" s="152"/>
      <c r="AB35891" s="164"/>
    </row>
    <row r="35892" spans="10:28">
      <c r="J35892" s="161"/>
      <c r="L35892" s="162"/>
      <c r="P35892" s="152"/>
      <c r="AB35892" s="164"/>
    </row>
    <row r="35893" spans="10:28">
      <c r="J35893" s="161"/>
      <c r="L35893" s="162"/>
      <c r="P35893" s="152"/>
      <c r="AB35893" s="164"/>
    </row>
    <row r="35894" spans="10:28">
      <c r="J35894" s="161"/>
      <c r="L35894" s="162"/>
      <c r="P35894" s="152"/>
      <c r="AB35894" s="164"/>
    </row>
    <row r="35895" spans="10:28">
      <c r="J35895" s="161"/>
      <c r="L35895" s="162"/>
      <c r="P35895" s="152"/>
      <c r="AB35895" s="164"/>
    </row>
    <row r="35896" spans="10:28">
      <c r="J35896" s="161"/>
      <c r="L35896" s="162"/>
      <c r="P35896" s="152"/>
      <c r="AB35896" s="164"/>
    </row>
    <row r="35897" spans="10:28">
      <c r="J35897" s="161"/>
      <c r="L35897" s="162"/>
      <c r="P35897" s="152"/>
      <c r="AB35897" s="164"/>
    </row>
    <row r="35898" spans="10:28">
      <c r="J35898" s="161"/>
      <c r="L35898" s="162"/>
      <c r="P35898" s="152"/>
      <c r="AB35898" s="164"/>
    </row>
    <row r="35899" spans="10:28">
      <c r="J35899" s="161"/>
      <c r="L35899" s="162"/>
      <c r="P35899" s="152"/>
      <c r="AB35899" s="164"/>
    </row>
    <row r="35900" spans="10:28">
      <c r="J35900" s="161"/>
      <c r="L35900" s="162"/>
      <c r="P35900" s="152"/>
      <c r="AB35900" s="164"/>
    </row>
    <row r="35901" spans="10:28">
      <c r="J35901" s="161"/>
      <c r="L35901" s="162"/>
      <c r="P35901" s="152"/>
      <c r="AB35901" s="164"/>
    </row>
    <row r="35902" spans="10:28">
      <c r="J35902" s="161"/>
      <c r="L35902" s="162"/>
      <c r="P35902" s="152"/>
      <c r="AB35902" s="164"/>
    </row>
    <row r="35903" spans="10:28">
      <c r="J35903" s="161"/>
      <c r="L35903" s="162"/>
      <c r="P35903" s="152"/>
      <c r="AB35903" s="164"/>
    </row>
    <row r="35904" spans="10:28">
      <c r="J35904" s="161"/>
      <c r="L35904" s="162"/>
      <c r="P35904" s="152"/>
      <c r="AB35904" s="164"/>
    </row>
    <row r="35905" spans="10:28">
      <c r="J35905" s="161"/>
      <c r="L35905" s="162"/>
      <c r="P35905" s="152"/>
      <c r="AB35905" s="164"/>
    </row>
    <row r="35906" spans="10:28">
      <c r="J35906" s="161"/>
      <c r="L35906" s="162"/>
      <c r="P35906" s="152"/>
      <c r="AB35906" s="164"/>
    </row>
    <row r="35907" spans="10:28">
      <c r="J35907" s="161"/>
      <c r="L35907" s="162"/>
      <c r="P35907" s="152"/>
      <c r="AB35907" s="164"/>
    </row>
    <row r="35908" spans="10:28">
      <c r="J35908" s="161"/>
      <c r="L35908" s="162"/>
      <c r="P35908" s="152"/>
      <c r="AB35908" s="164"/>
    </row>
    <row r="35909" spans="10:28">
      <c r="J35909" s="161"/>
      <c r="L35909" s="162"/>
      <c r="P35909" s="152"/>
      <c r="AB35909" s="164"/>
    </row>
    <row r="35910" spans="10:28">
      <c r="J35910" s="161"/>
      <c r="L35910" s="162"/>
      <c r="P35910" s="152"/>
      <c r="AB35910" s="164"/>
    </row>
    <row r="35911" spans="10:28">
      <c r="J35911" s="161"/>
      <c r="L35911" s="162"/>
      <c r="P35911" s="152"/>
      <c r="AB35911" s="164"/>
    </row>
    <row r="35912" spans="10:28">
      <c r="J35912" s="161"/>
      <c r="L35912" s="162"/>
      <c r="P35912" s="152"/>
      <c r="AB35912" s="164"/>
    </row>
    <row r="35913" spans="10:28">
      <c r="J35913" s="161"/>
      <c r="L35913" s="162"/>
      <c r="P35913" s="152"/>
      <c r="AB35913" s="164"/>
    </row>
    <row r="35914" spans="10:28">
      <c r="J35914" s="161"/>
      <c r="L35914" s="162"/>
      <c r="P35914" s="152"/>
      <c r="AB35914" s="164"/>
    </row>
    <row r="35915" spans="10:28">
      <c r="J35915" s="161"/>
      <c r="L35915" s="162"/>
      <c r="P35915" s="152"/>
      <c r="AB35915" s="164"/>
    </row>
    <row r="35916" spans="10:28">
      <c r="J35916" s="161"/>
      <c r="L35916" s="162"/>
      <c r="AB35916" s="164"/>
    </row>
    <row r="35917" spans="10:28">
      <c r="J35917" s="161"/>
      <c r="L35917" s="162"/>
      <c r="AB35917" s="164"/>
    </row>
    <row r="35918" spans="10:28">
      <c r="J35918" s="161"/>
      <c r="L35918" s="162"/>
      <c r="AB35918" s="164"/>
    </row>
    <row r="35919" spans="10:28">
      <c r="J35919" s="161"/>
      <c r="L35919" s="162"/>
      <c r="AB35919" s="164"/>
    </row>
    <row r="35920" spans="10:28">
      <c r="J35920" s="161"/>
      <c r="L35920" s="162"/>
      <c r="AB35920" s="164"/>
    </row>
    <row r="35921" spans="10:28">
      <c r="J35921" s="161"/>
      <c r="L35921" s="162"/>
      <c r="AB35921" s="164"/>
    </row>
    <row r="35922" spans="10:28">
      <c r="J35922" s="161"/>
      <c r="L35922" s="162"/>
      <c r="AB35922" s="164"/>
    </row>
    <row r="35923" spans="10:28">
      <c r="J35923" s="161"/>
      <c r="L35923" s="162"/>
      <c r="P35923" s="152"/>
      <c r="AB35923" s="164"/>
    </row>
    <row r="35924" spans="10:28">
      <c r="J35924" s="161"/>
      <c r="L35924" s="162"/>
      <c r="P35924" s="152"/>
      <c r="AB35924" s="164"/>
    </row>
    <row r="35925" spans="10:28">
      <c r="J35925" s="161"/>
      <c r="L35925" s="162"/>
      <c r="P35925" s="152"/>
      <c r="AB35925" s="164"/>
    </row>
    <row r="35926" spans="10:28">
      <c r="J35926" s="161"/>
      <c r="L35926" s="162"/>
      <c r="P35926" s="152"/>
      <c r="AB35926" s="164"/>
    </row>
    <row r="35927" spans="10:28">
      <c r="J35927" s="161"/>
      <c r="L35927" s="162"/>
      <c r="P35927" s="152"/>
      <c r="AB35927" s="164"/>
    </row>
    <row r="35928" spans="10:28">
      <c r="J35928" s="161"/>
      <c r="L35928" s="162"/>
      <c r="P35928" s="152"/>
      <c r="AB35928" s="164"/>
    </row>
    <row r="35929" spans="10:28">
      <c r="J35929" s="161"/>
      <c r="L35929" s="162"/>
      <c r="P35929" s="152"/>
      <c r="AB35929" s="164"/>
    </row>
    <row r="35930" spans="10:28">
      <c r="J35930" s="161"/>
      <c r="L35930" s="162"/>
      <c r="P35930" s="152"/>
      <c r="AB35930" s="164"/>
    </row>
    <row r="35931" spans="10:28">
      <c r="J35931" s="161"/>
      <c r="L35931" s="162"/>
      <c r="P35931" s="152"/>
      <c r="AB35931" s="164"/>
    </row>
    <row r="35932" spans="10:28">
      <c r="J35932" s="161"/>
      <c r="L35932" s="162"/>
      <c r="P35932" s="152"/>
      <c r="AB35932" s="164"/>
    </row>
    <row r="35933" spans="10:28">
      <c r="J35933" s="161"/>
      <c r="L35933" s="162"/>
      <c r="P35933" s="152"/>
      <c r="AB35933" s="164"/>
    </row>
    <row r="35934" spans="10:28">
      <c r="J35934" s="161"/>
      <c r="L35934" s="162"/>
      <c r="P35934" s="152"/>
      <c r="AB35934" s="164"/>
    </row>
    <row r="35935" spans="10:28">
      <c r="J35935" s="161"/>
      <c r="L35935" s="162"/>
      <c r="P35935" s="152"/>
      <c r="AB35935" s="164"/>
    </row>
    <row r="35936" spans="10:28">
      <c r="J35936" s="161"/>
      <c r="L35936" s="162"/>
      <c r="P35936" s="152"/>
      <c r="AB35936" s="164"/>
    </row>
    <row r="35937" spans="5:28">
      <c r="J35937" s="161"/>
      <c r="L35937" s="162"/>
      <c r="P35937" s="152"/>
      <c r="AB35937" s="164"/>
    </row>
    <row r="35938" spans="5:28">
      <c r="J35938" s="161"/>
      <c r="L35938" s="162"/>
      <c r="P35938" s="152"/>
      <c r="AB35938" s="164"/>
    </row>
    <row r="35939" spans="5:28">
      <c r="J35939" s="161"/>
      <c r="L35939" s="162"/>
      <c r="P35939" s="152"/>
      <c r="AB35939" s="164"/>
    </row>
    <row r="35940" spans="5:28">
      <c r="E35940" s="166"/>
      <c r="J35940" s="161"/>
      <c r="L35940" s="162"/>
      <c r="P35940" s="152"/>
      <c r="AB35940" s="164"/>
    </row>
    <row r="35941" spans="5:28">
      <c r="E35941" s="166"/>
      <c r="J35941" s="161"/>
      <c r="L35941" s="162"/>
      <c r="P35941" s="152"/>
      <c r="AB35941" s="164"/>
    </row>
    <row r="35942" spans="5:28">
      <c r="E35942" s="166"/>
      <c r="J35942" s="161"/>
      <c r="L35942" s="162"/>
      <c r="P35942" s="152"/>
      <c r="AB35942" s="164"/>
    </row>
    <row r="35943" spans="5:28">
      <c r="J35943" s="161"/>
      <c r="L35943" s="162"/>
      <c r="P35943" s="152"/>
      <c r="AB35943" s="164"/>
    </row>
    <row r="35944" spans="5:28">
      <c r="J35944" s="161"/>
      <c r="L35944" s="162"/>
      <c r="P35944" s="152"/>
      <c r="AB35944" s="164"/>
    </row>
    <row r="35945" spans="5:28">
      <c r="J35945" s="161"/>
      <c r="L35945" s="162"/>
      <c r="P35945" s="152"/>
      <c r="AB35945" s="164"/>
    </row>
    <row r="35946" spans="5:28">
      <c r="J35946" s="161"/>
      <c r="L35946" s="162"/>
      <c r="P35946" s="152"/>
      <c r="AB35946" s="164"/>
    </row>
    <row r="35947" spans="5:28">
      <c r="J35947" s="161"/>
      <c r="L35947" s="162"/>
      <c r="P35947" s="152"/>
      <c r="AB35947" s="164"/>
    </row>
    <row r="35948" spans="5:28">
      <c r="J35948" s="161"/>
      <c r="L35948" s="162"/>
      <c r="P35948" s="152"/>
      <c r="AB35948" s="164"/>
    </row>
    <row r="35949" spans="5:28">
      <c r="J35949" s="161"/>
      <c r="L35949" s="162"/>
      <c r="P35949" s="152"/>
      <c r="AB35949" s="164"/>
    </row>
    <row r="35950" spans="5:28">
      <c r="E35950" s="166"/>
      <c r="J35950" s="161"/>
      <c r="L35950" s="162"/>
      <c r="P35950" s="152"/>
      <c r="AB35950" s="164"/>
    </row>
    <row r="35951" spans="5:28">
      <c r="E35951" s="166"/>
      <c r="J35951" s="161"/>
      <c r="L35951" s="162"/>
      <c r="P35951" s="152"/>
      <c r="AB35951" s="164"/>
    </row>
    <row r="35952" spans="5:28">
      <c r="E35952" s="166"/>
      <c r="J35952" s="161"/>
      <c r="L35952" s="162"/>
      <c r="P35952" s="152"/>
      <c r="AB35952" s="164"/>
    </row>
    <row r="35953" spans="5:28">
      <c r="E35953" s="166"/>
      <c r="J35953" s="161"/>
      <c r="L35953" s="162"/>
      <c r="P35953" s="152"/>
      <c r="AB35953" s="164"/>
    </row>
    <row r="35954" spans="5:28">
      <c r="E35954" s="166"/>
      <c r="J35954" s="161"/>
      <c r="L35954" s="162"/>
      <c r="P35954" s="152"/>
      <c r="AB35954" s="164"/>
    </row>
    <row r="35955" spans="5:28">
      <c r="E35955" s="166"/>
      <c r="J35955" s="161"/>
      <c r="L35955" s="162"/>
      <c r="P35955" s="152"/>
      <c r="AB35955" s="164"/>
    </row>
    <row r="35956" spans="5:28">
      <c r="E35956" s="166"/>
      <c r="J35956" s="161"/>
      <c r="L35956" s="162"/>
      <c r="P35956" s="152"/>
      <c r="AB35956" s="164"/>
    </row>
    <row r="35957" spans="5:28">
      <c r="E35957" s="166"/>
      <c r="J35957" s="161"/>
      <c r="L35957" s="162"/>
      <c r="P35957" s="152"/>
      <c r="AB35957" s="164"/>
    </row>
    <row r="35958" spans="5:28">
      <c r="E35958" s="166"/>
      <c r="J35958" s="161"/>
      <c r="L35958" s="162"/>
      <c r="P35958" s="152"/>
      <c r="AB35958" s="164"/>
    </row>
    <row r="35959" spans="5:28">
      <c r="E35959" s="166"/>
      <c r="J35959" s="161"/>
      <c r="L35959" s="162"/>
      <c r="P35959" s="152"/>
      <c r="AB35959" s="164"/>
    </row>
    <row r="35960" spans="5:28">
      <c r="J35960" s="161"/>
      <c r="L35960" s="162"/>
      <c r="P35960" s="152"/>
      <c r="AB35960" s="164"/>
    </row>
    <row r="35961" spans="5:28">
      <c r="J35961" s="161"/>
      <c r="L35961" s="162"/>
      <c r="P35961" s="152"/>
      <c r="AB35961" s="164"/>
    </row>
    <row r="35962" spans="5:28">
      <c r="J35962" s="161"/>
      <c r="L35962" s="162"/>
      <c r="P35962" s="152"/>
      <c r="AB35962" s="164"/>
    </row>
    <row r="35963" spans="5:28">
      <c r="J35963" s="161"/>
      <c r="L35963" s="162"/>
      <c r="P35963" s="152"/>
      <c r="AB35963" s="164"/>
    </row>
    <row r="35964" spans="5:28">
      <c r="J35964" s="161"/>
      <c r="L35964" s="162"/>
      <c r="P35964" s="152"/>
      <c r="AB35964" s="164"/>
    </row>
    <row r="35965" spans="5:28">
      <c r="J35965" s="161"/>
      <c r="L35965" s="162"/>
      <c r="P35965" s="152"/>
      <c r="AB35965" s="164"/>
    </row>
    <row r="35966" spans="5:28">
      <c r="J35966" s="161"/>
      <c r="L35966" s="162"/>
      <c r="P35966" s="152"/>
      <c r="AB35966" s="164"/>
    </row>
    <row r="35967" spans="5:28">
      <c r="J35967" s="161"/>
      <c r="L35967" s="162"/>
      <c r="P35967" s="152"/>
      <c r="AB35967" s="164"/>
    </row>
    <row r="35968" spans="5:28">
      <c r="J35968" s="161"/>
      <c r="L35968" s="162"/>
      <c r="P35968" s="152"/>
      <c r="AB35968" s="164"/>
    </row>
    <row r="35969" spans="5:28">
      <c r="J35969" s="161"/>
      <c r="L35969" s="162"/>
      <c r="P35969" s="152"/>
      <c r="AB35969" s="164"/>
    </row>
    <row r="35970" spans="5:28">
      <c r="J35970" s="161"/>
      <c r="L35970" s="162"/>
      <c r="P35970" s="152"/>
      <c r="AB35970" s="164"/>
    </row>
    <row r="35971" spans="5:28">
      <c r="E35971" s="166"/>
      <c r="J35971" s="161"/>
      <c r="L35971" s="162"/>
      <c r="P35971" s="152"/>
      <c r="AB35971" s="164"/>
    </row>
    <row r="35972" spans="5:28">
      <c r="E35972" s="166"/>
      <c r="J35972" s="161"/>
      <c r="L35972" s="162"/>
      <c r="P35972" s="152"/>
      <c r="AB35972" s="164"/>
    </row>
    <row r="35973" spans="5:28">
      <c r="E35973" s="166"/>
      <c r="J35973" s="161"/>
      <c r="L35973" s="162"/>
      <c r="P35973" s="152"/>
      <c r="AB35973" s="164"/>
    </row>
    <row r="35974" spans="5:28">
      <c r="E35974" s="166"/>
      <c r="J35974" s="161"/>
      <c r="L35974" s="162"/>
      <c r="P35974" s="152"/>
      <c r="AB35974" s="164"/>
    </row>
    <row r="35975" spans="5:28">
      <c r="E35975" s="166"/>
      <c r="J35975" s="161"/>
      <c r="L35975" s="162"/>
      <c r="P35975" s="152"/>
      <c r="AB35975" s="164"/>
    </row>
    <row r="35976" spans="5:28">
      <c r="E35976" s="166"/>
      <c r="J35976" s="161"/>
      <c r="L35976" s="162"/>
      <c r="P35976" s="152"/>
      <c r="AB35976" s="164"/>
    </row>
    <row r="35977" spans="5:28">
      <c r="E35977" s="166"/>
      <c r="J35977" s="161"/>
      <c r="L35977" s="162"/>
      <c r="P35977" s="152"/>
      <c r="AB35977" s="164"/>
    </row>
    <row r="35978" spans="5:28">
      <c r="E35978" s="166"/>
      <c r="J35978" s="161"/>
      <c r="L35978" s="162"/>
      <c r="P35978" s="152"/>
      <c r="AB35978" s="164"/>
    </row>
    <row r="35979" spans="5:28">
      <c r="E35979" s="166"/>
      <c r="J35979" s="161"/>
      <c r="L35979" s="162"/>
      <c r="P35979" s="152"/>
      <c r="AB35979" s="164"/>
    </row>
    <row r="35980" spans="5:28">
      <c r="J35980" s="161"/>
      <c r="L35980" s="162"/>
      <c r="P35980" s="152"/>
      <c r="AB35980" s="164"/>
    </row>
    <row r="35981" spans="5:28">
      <c r="J35981" s="161"/>
      <c r="L35981" s="162"/>
      <c r="P35981" s="152"/>
      <c r="AB35981" s="164"/>
    </row>
    <row r="35982" spans="5:28">
      <c r="J35982" s="161"/>
      <c r="L35982" s="162"/>
      <c r="P35982" s="152"/>
      <c r="AB35982" s="164"/>
    </row>
    <row r="35983" spans="5:28">
      <c r="J35983" s="161"/>
      <c r="L35983" s="162"/>
      <c r="P35983" s="152"/>
      <c r="AB35983" s="164"/>
    </row>
    <row r="35984" spans="5:28">
      <c r="J35984" s="161"/>
      <c r="L35984" s="162"/>
      <c r="P35984" s="152"/>
      <c r="AB35984" s="164"/>
    </row>
    <row r="35985" spans="5:28">
      <c r="J35985" s="161"/>
      <c r="L35985" s="162"/>
      <c r="P35985" s="152"/>
      <c r="AB35985" s="164"/>
    </row>
    <row r="35986" spans="5:28">
      <c r="J35986" s="161"/>
      <c r="L35986" s="162"/>
      <c r="P35986" s="152"/>
      <c r="AB35986" s="164"/>
    </row>
    <row r="35987" spans="5:28">
      <c r="J35987" s="161"/>
      <c r="L35987" s="162"/>
      <c r="P35987" s="152"/>
      <c r="AB35987" s="164"/>
    </row>
    <row r="35988" spans="5:28">
      <c r="J35988" s="161"/>
      <c r="L35988" s="162"/>
      <c r="P35988" s="152"/>
      <c r="AB35988" s="164"/>
    </row>
    <row r="35989" spans="5:28">
      <c r="J35989" s="161"/>
      <c r="L35989" s="162"/>
      <c r="P35989" s="152"/>
      <c r="AB35989" s="164"/>
    </row>
    <row r="35990" spans="5:28">
      <c r="J35990" s="161"/>
      <c r="L35990" s="162"/>
      <c r="P35990" s="152"/>
      <c r="AB35990" s="164"/>
    </row>
    <row r="35991" spans="5:28">
      <c r="J35991" s="161"/>
      <c r="L35991" s="162"/>
      <c r="P35991" s="152"/>
      <c r="AB35991" s="164"/>
    </row>
    <row r="35992" spans="5:28">
      <c r="J35992" s="161"/>
      <c r="L35992" s="162"/>
      <c r="P35992" s="152"/>
      <c r="AB35992" s="164"/>
    </row>
    <row r="35993" spans="5:28">
      <c r="J35993" s="161"/>
      <c r="L35993" s="162"/>
      <c r="P35993" s="152"/>
      <c r="AB35993" s="164"/>
    </row>
    <row r="35994" spans="5:28">
      <c r="E35994" s="166"/>
      <c r="J35994" s="161"/>
      <c r="L35994" s="162"/>
      <c r="P35994" s="152"/>
      <c r="AB35994" s="164"/>
    </row>
    <row r="35995" spans="5:28">
      <c r="E35995" s="166"/>
      <c r="J35995" s="161"/>
      <c r="L35995" s="162"/>
      <c r="P35995" s="152"/>
      <c r="AB35995" s="164"/>
    </row>
    <row r="35996" spans="5:28">
      <c r="E35996" s="166"/>
      <c r="J35996" s="161"/>
      <c r="L35996" s="162"/>
      <c r="P35996" s="152"/>
      <c r="AB35996" s="164"/>
    </row>
    <row r="35997" spans="5:28">
      <c r="J35997" s="161"/>
      <c r="L35997" s="162"/>
      <c r="P35997" s="152"/>
      <c r="AB35997" s="164"/>
    </row>
    <row r="35998" spans="5:28">
      <c r="J35998" s="161"/>
      <c r="L35998" s="162"/>
      <c r="P35998" s="152"/>
      <c r="AB35998" s="164"/>
    </row>
    <row r="35999" spans="5:28">
      <c r="J35999" s="161"/>
      <c r="L35999" s="162"/>
      <c r="P35999" s="152"/>
      <c r="AB35999" s="164"/>
    </row>
    <row r="36000" spans="5:28">
      <c r="J36000" s="161"/>
      <c r="L36000" s="162"/>
      <c r="P36000" s="152"/>
      <c r="AB36000" s="164"/>
    </row>
    <row r="36001" spans="10:28">
      <c r="J36001" s="161"/>
      <c r="L36001" s="162"/>
      <c r="P36001" s="152"/>
      <c r="AB36001" s="164"/>
    </row>
    <row r="36002" spans="10:28">
      <c r="J36002" s="161"/>
      <c r="L36002" s="162"/>
      <c r="P36002" s="152"/>
      <c r="AB36002" s="164"/>
    </row>
    <row r="36003" spans="10:28">
      <c r="J36003" s="161"/>
      <c r="L36003" s="162"/>
      <c r="P36003" s="152"/>
      <c r="AB36003" s="164"/>
    </row>
    <row r="36004" spans="10:28">
      <c r="J36004" s="161"/>
      <c r="L36004" s="162"/>
      <c r="P36004" s="152"/>
      <c r="AB36004" s="164"/>
    </row>
    <row r="36005" spans="10:28">
      <c r="J36005" s="161"/>
      <c r="L36005" s="162"/>
      <c r="P36005" s="152"/>
      <c r="AB36005" s="164"/>
    </row>
    <row r="36006" spans="10:28">
      <c r="J36006" s="161"/>
      <c r="L36006" s="162"/>
      <c r="P36006" s="152"/>
      <c r="AB36006" s="164"/>
    </row>
    <row r="36007" spans="10:28">
      <c r="J36007" s="161"/>
      <c r="L36007" s="162"/>
      <c r="P36007" s="152"/>
      <c r="AB36007" s="164"/>
    </row>
    <row r="36008" spans="10:28">
      <c r="J36008" s="161"/>
      <c r="L36008" s="162"/>
      <c r="P36008" s="152"/>
      <c r="AB36008" s="164"/>
    </row>
    <row r="36009" spans="10:28">
      <c r="J36009" s="161"/>
      <c r="L36009" s="162"/>
      <c r="P36009" s="152"/>
      <c r="AB36009" s="164"/>
    </row>
    <row r="36010" spans="10:28">
      <c r="J36010" s="161"/>
      <c r="L36010" s="162"/>
      <c r="P36010" s="152"/>
      <c r="AB36010" s="164"/>
    </row>
    <row r="36011" spans="10:28">
      <c r="J36011" s="161"/>
      <c r="L36011" s="162"/>
      <c r="P36011" s="152"/>
      <c r="AB36011" s="164"/>
    </row>
    <row r="36012" spans="10:28">
      <c r="J36012" s="161"/>
      <c r="L36012" s="162"/>
      <c r="P36012" s="152"/>
      <c r="AB36012" s="164"/>
    </row>
    <row r="36013" spans="10:28">
      <c r="J36013" s="161"/>
      <c r="L36013" s="162"/>
      <c r="P36013" s="152"/>
      <c r="AB36013" s="164"/>
    </row>
    <row r="36014" spans="10:28">
      <c r="J36014" s="161"/>
      <c r="L36014" s="162"/>
      <c r="P36014" s="152"/>
      <c r="AB36014" s="164"/>
    </row>
    <row r="36015" spans="10:28">
      <c r="J36015" s="161"/>
      <c r="L36015" s="162"/>
      <c r="P36015" s="152"/>
      <c r="AB36015" s="164"/>
    </row>
    <row r="36016" spans="10:28">
      <c r="J36016" s="161"/>
      <c r="L36016" s="162"/>
      <c r="P36016" s="152"/>
      <c r="AB36016" s="164"/>
    </row>
    <row r="36017" spans="10:28">
      <c r="J36017" s="161"/>
      <c r="L36017" s="162"/>
      <c r="P36017" s="152"/>
      <c r="AB36017" s="164"/>
    </row>
    <row r="36018" spans="10:28">
      <c r="J36018" s="161"/>
      <c r="L36018" s="162"/>
      <c r="P36018" s="152"/>
      <c r="AB36018" s="164"/>
    </row>
    <row r="36019" spans="10:28">
      <c r="J36019" s="161"/>
      <c r="L36019" s="162"/>
      <c r="P36019" s="152"/>
      <c r="AB36019" s="164"/>
    </row>
    <row r="36020" spans="10:28">
      <c r="J36020" s="161"/>
      <c r="L36020" s="162"/>
      <c r="P36020" s="152"/>
      <c r="AB36020" s="164"/>
    </row>
    <row r="36021" spans="10:28">
      <c r="J36021" s="161"/>
      <c r="L36021" s="162"/>
      <c r="P36021" s="152"/>
      <c r="AB36021" s="164"/>
    </row>
    <row r="36022" spans="10:28">
      <c r="J36022" s="161"/>
      <c r="L36022" s="162"/>
      <c r="P36022" s="152"/>
      <c r="AB36022" s="164"/>
    </row>
    <row r="36023" spans="10:28">
      <c r="J36023" s="161"/>
      <c r="L36023" s="162"/>
      <c r="P36023" s="152"/>
      <c r="AB36023" s="164"/>
    </row>
    <row r="36024" spans="10:28">
      <c r="J36024" s="161"/>
      <c r="L36024" s="162"/>
      <c r="P36024" s="152"/>
      <c r="AB36024" s="164"/>
    </row>
    <row r="36025" spans="10:28">
      <c r="J36025" s="161"/>
      <c r="L36025" s="162"/>
      <c r="P36025" s="152"/>
      <c r="AB36025" s="164"/>
    </row>
    <row r="36026" spans="10:28">
      <c r="J36026" s="161"/>
      <c r="L36026" s="162"/>
      <c r="P36026" s="152"/>
      <c r="AB36026" s="164"/>
    </row>
    <row r="36027" spans="10:28">
      <c r="J36027" s="161"/>
      <c r="L36027" s="162"/>
      <c r="P36027" s="152"/>
      <c r="AB36027" s="164"/>
    </row>
    <row r="36028" spans="10:28">
      <c r="J36028" s="161"/>
      <c r="L36028" s="162"/>
      <c r="P36028" s="152"/>
      <c r="AB36028" s="164"/>
    </row>
    <row r="36029" spans="10:28">
      <c r="J36029" s="161"/>
      <c r="L36029" s="162"/>
      <c r="P36029" s="152"/>
      <c r="AB36029" s="164"/>
    </row>
    <row r="36030" spans="10:28">
      <c r="J36030" s="161"/>
      <c r="L36030" s="162"/>
      <c r="P36030" s="152"/>
      <c r="AB36030" s="164"/>
    </row>
    <row r="36031" spans="10:28">
      <c r="J36031" s="161"/>
      <c r="L36031" s="162"/>
      <c r="P36031" s="152"/>
      <c r="AB36031" s="164"/>
    </row>
    <row r="36032" spans="10:28">
      <c r="J36032" s="161"/>
      <c r="L36032" s="162"/>
      <c r="P36032" s="152"/>
      <c r="AB36032" s="164"/>
    </row>
    <row r="36033" spans="10:28">
      <c r="J36033" s="161"/>
      <c r="L36033" s="162"/>
      <c r="P36033" s="152"/>
      <c r="AB36033" s="164"/>
    </row>
    <row r="36034" spans="10:28">
      <c r="J36034" s="161"/>
      <c r="L36034" s="162"/>
      <c r="P36034" s="152"/>
      <c r="AB36034" s="164"/>
    </row>
    <row r="36035" spans="10:28">
      <c r="J36035" s="161"/>
      <c r="L36035" s="162"/>
      <c r="P36035" s="152"/>
      <c r="AB36035" s="164"/>
    </row>
    <row r="36036" spans="10:28">
      <c r="J36036" s="161"/>
      <c r="L36036" s="162"/>
      <c r="P36036" s="152"/>
      <c r="AB36036" s="164"/>
    </row>
    <row r="36037" spans="10:28">
      <c r="J36037" s="161"/>
      <c r="L36037" s="162"/>
      <c r="P36037" s="152"/>
      <c r="AB36037" s="164"/>
    </row>
    <row r="36038" spans="10:28">
      <c r="J36038" s="161"/>
      <c r="L36038" s="162"/>
      <c r="P36038" s="152"/>
      <c r="AB36038" s="164"/>
    </row>
    <row r="36039" spans="10:28">
      <c r="J36039" s="161"/>
      <c r="L36039" s="162"/>
      <c r="P36039" s="152"/>
      <c r="AB36039" s="164"/>
    </row>
    <row r="36040" spans="10:28">
      <c r="J36040" s="161"/>
      <c r="L36040" s="162"/>
      <c r="P36040" s="152"/>
      <c r="AB36040" s="164"/>
    </row>
    <row r="36041" spans="10:28">
      <c r="J36041" s="161"/>
      <c r="L36041" s="162"/>
      <c r="P36041" s="152"/>
      <c r="AB36041" s="164"/>
    </row>
    <row r="36042" spans="10:28">
      <c r="J36042" s="161"/>
      <c r="L36042" s="162"/>
      <c r="P36042" s="152"/>
      <c r="AB36042" s="164"/>
    </row>
    <row r="36043" spans="10:28">
      <c r="J36043" s="161"/>
      <c r="L36043" s="162"/>
      <c r="P36043" s="152"/>
      <c r="AB36043" s="164"/>
    </row>
    <row r="36044" spans="10:28">
      <c r="J36044" s="161"/>
      <c r="L36044" s="162"/>
      <c r="P36044" s="152"/>
      <c r="AB36044" s="164"/>
    </row>
    <row r="36045" spans="10:28">
      <c r="J36045" s="161"/>
      <c r="L36045" s="162"/>
      <c r="P36045" s="152"/>
      <c r="AB36045" s="164"/>
    </row>
    <row r="36046" spans="10:28">
      <c r="J36046" s="161"/>
      <c r="L36046" s="162"/>
      <c r="P36046" s="152"/>
      <c r="AB36046" s="164"/>
    </row>
    <row r="36047" spans="10:28">
      <c r="J36047" s="161"/>
      <c r="L36047" s="162"/>
      <c r="P36047" s="152"/>
      <c r="AB36047" s="164"/>
    </row>
    <row r="36048" spans="10:28">
      <c r="J36048" s="161"/>
      <c r="L36048" s="162"/>
      <c r="P36048" s="152"/>
      <c r="AB36048" s="164"/>
    </row>
    <row r="36049" spans="10:28">
      <c r="J36049" s="161"/>
      <c r="L36049" s="162"/>
      <c r="P36049" s="152"/>
      <c r="AB36049" s="164"/>
    </row>
    <row r="36050" spans="10:28">
      <c r="J36050" s="161"/>
      <c r="L36050" s="162"/>
      <c r="P36050" s="152"/>
      <c r="AB36050" s="164"/>
    </row>
    <row r="36051" spans="10:28">
      <c r="J36051" s="161"/>
      <c r="L36051" s="162"/>
      <c r="P36051" s="152"/>
      <c r="AB36051" s="164"/>
    </row>
    <row r="36052" spans="10:28">
      <c r="J36052" s="161"/>
      <c r="L36052" s="162"/>
      <c r="P36052" s="152"/>
      <c r="AB36052" s="164"/>
    </row>
    <row r="36053" spans="10:28">
      <c r="J36053" s="161"/>
      <c r="L36053" s="162"/>
      <c r="P36053" s="152"/>
      <c r="AB36053" s="164"/>
    </row>
    <row r="36054" spans="10:28">
      <c r="J36054" s="161"/>
      <c r="L36054" s="162"/>
      <c r="P36054" s="152"/>
      <c r="AB36054" s="164"/>
    </row>
    <row r="36055" spans="10:28">
      <c r="J36055" s="161"/>
      <c r="L36055" s="162"/>
      <c r="P36055" s="152"/>
      <c r="AB36055" s="164"/>
    </row>
    <row r="36056" spans="10:28">
      <c r="J36056" s="161"/>
      <c r="L36056" s="162"/>
      <c r="P36056" s="152"/>
      <c r="AB36056" s="164"/>
    </row>
    <row r="36057" spans="10:28">
      <c r="J36057" s="161"/>
      <c r="L36057" s="162"/>
      <c r="P36057" s="152"/>
      <c r="AB36057" s="164"/>
    </row>
    <row r="36058" spans="10:28">
      <c r="J36058" s="161"/>
      <c r="L36058" s="162"/>
      <c r="P36058" s="152"/>
      <c r="AB36058" s="164"/>
    </row>
    <row r="36059" spans="10:28">
      <c r="J36059" s="161"/>
      <c r="L36059" s="162"/>
      <c r="P36059" s="152"/>
      <c r="AB36059" s="164"/>
    </row>
    <row r="36060" spans="10:28">
      <c r="J36060" s="161"/>
      <c r="L36060" s="162"/>
      <c r="P36060" s="152"/>
      <c r="AB36060" s="164"/>
    </row>
    <row r="36061" spans="10:28">
      <c r="J36061" s="161"/>
      <c r="L36061" s="162"/>
      <c r="P36061" s="152"/>
      <c r="AB36061" s="164"/>
    </row>
    <row r="36062" spans="10:28">
      <c r="J36062" s="161"/>
      <c r="L36062" s="162"/>
      <c r="P36062" s="152"/>
      <c r="AB36062" s="164"/>
    </row>
    <row r="36063" spans="10:28">
      <c r="J36063" s="161"/>
      <c r="P36063" s="152"/>
      <c r="AB36063" s="164"/>
    </row>
    <row r="36064" spans="10:28">
      <c r="J36064" s="161"/>
      <c r="P36064" s="152"/>
      <c r="AB36064" s="164"/>
    </row>
    <row r="36065" spans="10:28">
      <c r="J36065" s="161"/>
      <c r="P36065" s="152"/>
      <c r="AB36065" s="164"/>
    </row>
    <row r="36066" spans="10:28">
      <c r="J36066" s="161"/>
      <c r="P36066" s="152"/>
      <c r="AB36066" s="164"/>
    </row>
    <row r="36067" spans="10:28">
      <c r="J36067" s="161"/>
      <c r="P36067" s="152"/>
      <c r="AB36067" s="164"/>
    </row>
    <row r="36068" spans="10:28">
      <c r="J36068" s="161"/>
      <c r="P36068" s="152"/>
      <c r="AB36068" s="164"/>
    </row>
    <row r="36069" spans="10:28">
      <c r="J36069" s="161"/>
      <c r="P36069" s="152"/>
      <c r="AB36069" s="164"/>
    </row>
    <row r="36070" spans="10:28">
      <c r="J36070" s="161"/>
      <c r="P36070" s="152"/>
      <c r="AB36070" s="164"/>
    </row>
    <row r="36071" spans="10:28">
      <c r="J36071" s="161"/>
      <c r="P36071" s="152"/>
      <c r="AB36071" s="164"/>
    </row>
    <row r="36072" spans="10:28">
      <c r="J36072" s="161"/>
      <c r="P36072" s="152"/>
      <c r="AB36072" s="164"/>
    </row>
    <row r="36073" spans="10:28">
      <c r="J36073" s="161"/>
      <c r="P36073" s="152"/>
      <c r="AB36073" s="164"/>
    </row>
    <row r="36074" spans="10:28">
      <c r="J36074" s="161"/>
      <c r="P36074" s="152"/>
      <c r="AB36074" s="164"/>
    </row>
    <row r="36075" spans="10:28">
      <c r="J36075" s="161"/>
      <c r="P36075" s="152"/>
      <c r="AB36075" s="164"/>
    </row>
    <row r="36076" spans="10:28">
      <c r="J36076" s="161"/>
      <c r="P36076" s="152"/>
      <c r="AB36076" s="164"/>
    </row>
    <row r="36077" spans="10:28">
      <c r="J36077" s="161"/>
      <c r="P36077" s="152"/>
      <c r="AB36077" s="164"/>
    </row>
    <row r="36078" spans="10:28">
      <c r="J36078" s="161"/>
      <c r="P36078" s="152"/>
      <c r="AB36078" s="164"/>
    </row>
    <row r="36079" spans="10:28">
      <c r="J36079" s="161"/>
      <c r="P36079" s="152"/>
      <c r="AB36079" s="164"/>
    </row>
    <row r="36080" spans="10:28">
      <c r="J36080" s="161"/>
      <c r="P36080" s="152"/>
      <c r="AB36080" s="164"/>
    </row>
    <row r="36081" spans="5:28">
      <c r="J36081" s="161"/>
      <c r="P36081" s="152"/>
      <c r="AB36081" s="164"/>
    </row>
    <row r="36082" spans="5:28">
      <c r="J36082" s="161"/>
      <c r="P36082" s="152"/>
      <c r="AB36082" s="164"/>
    </row>
    <row r="36083" spans="5:28">
      <c r="J36083" s="161"/>
      <c r="P36083" s="152"/>
      <c r="AB36083" s="164"/>
    </row>
    <row r="36084" spans="5:28">
      <c r="J36084" s="161"/>
      <c r="P36084" s="152"/>
      <c r="AB36084" s="164"/>
    </row>
    <row r="36085" spans="5:28">
      <c r="J36085" s="161"/>
      <c r="P36085" s="152"/>
      <c r="AB36085" s="164"/>
    </row>
    <row r="36086" spans="5:28">
      <c r="J36086" s="161"/>
      <c r="P36086" s="152"/>
      <c r="AB36086" s="164"/>
    </row>
    <row r="36087" spans="5:28">
      <c r="J36087" s="161"/>
      <c r="P36087" s="152"/>
      <c r="AB36087" s="164"/>
    </row>
    <row r="36088" spans="5:28">
      <c r="J36088" s="161"/>
      <c r="P36088" s="152"/>
      <c r="AB36088" s="164"/>
    </row>
    <row r="36089" spans="5:28">
      <c r="J36089" s="161"/>
      <c r="P36089" s="152"/>
      <c r="AB36089" s="164"/>
    </row>
    <row r="36090" spans="5:28">
      <c r="J36090" s="161"/>
      <c r="P36090" s="152"/>
      <c r="AB36090" s="164"/>
    </row>
    <row r="36091" spans="5:28">
      <c r="J36091" s="161"/>
      <c r="P36091" s="152"/>
      <c r="AB36091" s="164"/>
    </row>
    <row r="36092" spans="5:28">
      <c r="J36092" s="161"/>
      <c r="P36092" s="152"/>
      <c r="AB36092" s="164"/>
    </row>
    <row r="36093" spans="5:28">
      <c r="J36093" s="161"/>
      <c r="P36093" s="152"/>
      <c r="AB36093" s="164"/>
    </row>
    <row r="36094" spans="5:28">
      <c r="J36094" s="161"/>
      <c r="P36094" s="152"/>
      <c r="AB36094" s="164"/>
    </row>
    <row r="36095" spans="5:28">
      <c r="J36095" s="161"/>
      <c r="P36095" s="152"/>
      <c r="AB36095" s="164"/>
    </row>
    <row r="36096" spans="5:28">
      <c r="E36096" s="166"/>
      <c r="J36096" s="161"/>
      <c r="P36096" s="152"/>
      <c r="AB36096" s="164"/>
    </row>
    <row r="36097" spans="5:28">
      <c r="E36097" s="166"/>
      <c r="J36097" s="161"/>
      <c r="P36097" s="152"/>
      <c r="AB36097" s="164"/>
    </row>
    <row r="36098" spans="5:28">
      <c r="E36098" s="166"/>
      <c r="J36098" s="161"/>
      <c r="P36098" s="152"/>
      <c r="AB36098" s="164"/>
    </row>
    <row r="36099" spans="5:28">
      <c r="E36099" s="166"/>
      <c r="J36099" s="161"/>
      <c r="P36099" s="152"/>
      <c r="AB36099" s="164"/>
    </row>
    <row r="36100" spans="5:28">
      <c r="E36100" s="166"/>
      <c r="J36100" s="161"/>
      <c r="P36100" s="152"/>
      <c r="AB36100" s="164"/>
    </row>
    <row r="36101" spans="5:28">
      <c r="J36101" s="161"/>
      <c r="P36101" s="152"/>
      <c r="AB36101" s="164"/>
    </row>
    <row r="36102" spans="5:28">
      <c r="J36102" s="161"/>
      <c r="P36102" s="152"/>
      <c r="AB36102" s="164"/>
    </row>
    <row r="36103" spans="5:28">
      <c r="J36103" s="161"/>
      <c r="P36103" s="152"/>
      <c r="AB36103" s="164"/>
    </row>
    <row r="36104" spans="5:28">
      <c r="E36104" s="166"/>
      <c r="J36104" s="161"/>
      <c r="P36104" s="152"/>
      <c r="AB36104" s="164"/>
    </row>
    <row r="36105" spans="5:28">
      <c r="E36105" s="166"/>
      <c r="J36105" s="161"/>
      <c r="P36105" s="152"/>
      <c r="AB36105" s="164"/>
    </row>
    <row r="36106" spans="5:28">
      <c r="E36106" s="166"/>
      <c r="J36106" s="161"/>
      <c r="P36106" s="152"/>
      <c r="AB36106" s="164"/>
    </row>
    <row r="36107" spans="5:28">
      <c r="E36107" s="166"/>
      <c r="J36107" s="161"/>
      <c r="P36107" s="152"/>
      <c r="AB36107" s="164"/>
    </row>
    <row r="36108" spans="5:28">
      <c r="E36108" s="166"/>
      <c r="J36108" s="161"/>
      <c r="P36108" s="152"/>
      <c r="AB36108" s="164"/>
    </row>
    <row r="36109" spans="5:28">
      <c r="E36109" s="166"/>
      <c r="J36109" s="161"/>
      <c r="P36109" s="152"/>
      <c r="AB36109" s="164"/>
    </row>
    <row r="36110" spans="5:28">
      <c r="E36110" s="166"/>
      <c r="J36110" s="161"/>
      <c r="P36110" s="152"/>
      <c r="AB36110" s="164"/>
    </row>
    <row r="36111" spans="5:28">
      <c r="E36111" s="166"/>
      <c r="J36111" s="161"/>
      <c r="P36111" s="152"/>
      <c r="AB36111" s="164"/>
    </row>
    <row r="36112" spans="5:28">
      <c r="E36112" s="166"/>
      <c r="J36112" s="161"/>
      <c r="P36112" s="152"/>
      <c r="AB36112" s="164"/>
    </row>
    <row r="36113" spans="5:28">
      <c r="E36113" s="166"/>
      <c r="J36113" s="161"/>
      <c r="P36113" s="152"/>
      <c r="AB36113" s="164"/>
    </row>
    <row r="36114" spans="5:28">
      <c r="E36114" s="166"/>
      <c r="J36114" s="161"/>
      <c r="P36114" s="152"/>
      <c r="AB36114" s="164"/>
    </row>
    <row r="36115" spans="5:28">
      <c r="E36115" s="166"/>
      <c r="J36115" s="161"/>
      <c r="P36115" s="152"/>
      <c r="AB36115" s="164"/>
    </row>
    <row r="36116" spans="5:28">
      <c r="E36116" s="166"/>
      <c r="J36116" s="161"/>
      <c r="P36116" s="152"/>
      <c r="AB36116" s="164"/>
    </row>
    <row r="36117" spans="5:28">
      <c r="E36117" s="166"/>
      <c r="J36117" s="161"/>
      <c r="P36117" s="152"/>
      <c r="AB36117" s="164"/>
    </row>
    <row r="36118" spans="5:28">
      <c r="E36118" s="166"/>
      <c r="J36118" s="161"/>
      <c r="P36118" s="152"/>
      <c r="AB36118" s="164"/>
    </row>
    <row r="36119" spans="5:28">
      <c r="E36119" s="166"/>
      <c r="J36119" s="161"/>
      <c r="P36119" s="152"/>
      <c r="AB36119" s="164"/>
    </row>
    <row r="36120" spans="5:28">
      <c r="E36120" s="166"/>
      <c r="J36120" s="161"/>
      <c r="P36120" s="152"/>
      <c r="AB36120" s="164"/>
    </row>
    <row r="36121" spans="5:28">
      <c r="E36121" s="166"/>
      <c r="J36121" s="161"/>
      <c r="P36121" s="152"/>
      <c r="AB36121" s="164"/>
    </row>
    <row r="36122" spans="5:28">
      <c r="E36122" s="166"/>
      <c r="J36122" s="161"/>
      <c r="P36122" s="152"/>
      <c r="AB36122" s="164"/>
    </row>
    <row r="36123" spans="5:28">
      <c r="E36123" s="166"/>
      <c r="J36123" s="161"/>
      <c r="P36123" s="152"/>
      <c r="AB36123" s="164"/>
    </row>
    <row r="36124" spans="5:28">
      <c r="E36124" s="166"/>
      <c r="J36124" s="161"/>
      <c r="P36124" s="152"/>
      <c r="AB36124" s="164"/>
    </row>
    <row r="36125" spans="5:28">
      <c r="E36125" s="166"/>
      <c r="J36125" s="161"/>
      <c r="P36125" s="152"/>
      <c r="AB36125" s="164"/>
    </row>
    <row r="36126" spans="5:28">
      <c r="E36126" s="166"/>
      <c r="J36126" s="161"/>
      <c r="P36126" s="152"/>
      <c r="AB36126" s="164"/>
    </row>
    <row r="36127" spans="5:28">
      <c r="E36127" s="166"/>
      <c r="J36127" s="161"/>
      <c r="P36127" s="152"/>
      <c r="AB36127" s="164"/>
    </row>
    <row r="36128" spans="5:28">
      <c r="E36128" s="166"/>
      <c r="J36128" s="161"/>
      <c r="P36128" s="152"/>
      <c r="AB36128" s="164"/>
    </row>
    <row r="36129" spans="5:28">
      <c r="E36129" s="166"/>
      <c r="J36129" s="161"/>
      <c r="P36129" s="152"/>
      <c r="AB36129" s="164"/>
    </row>
    <row r="36130" spans="5:28">
      <c r="E36130" s="166"/>
      <c r="J36130" s="161"/>
      <c r="P36130" s="152"/>
      <c r="AB36130" s="164"/>
    </row>
    <row r="36131" spans="5:28">
      <c r="E36131" s="166"/>
      <c r="J36131" s="161"/>
      <c r="P36131" s="152"/>
      <c r="AB36131" s="164"/>
    </row>
    <row r="36132" spans="5:28">
      <c r="E36132" s="166"/>
      <c r="J36132" s="161"/>
      <c r="P36132" s="152"/>
      <c r="AB36132" s="164"/>
    </row>
    <row r="36133" spans="5:28">
      <c r="E36133" s="166"/>
      <c r="J36133" s="161"/>
      <c r="P36133" s="152"/>
      <c r="AB36133" s="164"/>
    </row>
    <row r="36134" spans="5:28">
      <c r="E36134" s="166"/>
      <c r="J36134" s="161"/>
      <c r="P36134" s="152"/>
      <c r="AB36134" s="164"/>
    </row>
    <row r="36135" spans="5:28">
      <c r="E36135" s="166"/>
      <c r="J36135" s="161"/>
      <c r="P36135" s="152"/>
      <c r="AB36135" s="164"/>
    </row>
    <row r="36136" spans="5:28">
      <c r="E36136" s="166"/>
      <c r="J36136" s="161"/>
      <c r="P36136" s="152"/>
      <c r="AB36136" s="164"/>
    </row>
    <row r="36137" spans="5:28">
      <c r="E36137" s="166"/>
      <c r="J36137" s="161"/>
      <c r="P36137" s="152"/>
      <c r="AB36137" s="164"/>
    </row>
    <row r="36138" spans="5:28">
      <c r="E36138" s="166"/>
      <c r="J36138" s="161"/>
      <c r="P36138" s="152"/>
      <c r="AB36138" s="164"/>
    </row>
    <row r="36139" spans="5:28">
      <c r="E36139" s="166"/>
      <c r="J36139" s="161"/>
      <c r="P36139" s="152"/>
      <c r="AB36139" s="164"/>
    </row>
    <row r="36140" spans="5:28">
      <c r="E36140" s="166"/>
      <c r="J36140" s="161"/>
      <c r="P36140" s="152"/>
      <c r="AB36140" s="164"/>
    </row>
    <row r="36141" spans="5:28">
      <c r="E36141" s="166"/>
      <c r="J36141" s="161"/>
      <c r="P36141" s="152"/>
      <c r="AB36141" s="164"/>
    </row>
    <row r="36142" spans="5:28">
      <c r="E36142" s="166"/>
      <c r="J36142" s="161"/>
      <c r="P36142" s="152"/>
      <c r="AB36142" s="164"/>
    </row>
    <row r="36143" spans="5:28">
      <c r="J36143" s="161"/>
      <c r="P36143" s="152"/>
      <c r="AB36143" s="164"/>
    </row>
    <row r="36144" spans="5:28">
      <c r="J36144" s="161"/>
      <c r="P36144" s="152"/>
      <c r="AB36144" s="164"/>
    </row>
    <row r="36145" spans="5:28">
      <c r="J36145" s="161"/>
      <c r="P36145" s="152"/>
      <c r="AB36145" s="164"/>
    </row>
    <row r="36146" spans="5:28">
      <c r="J36146" s="161"/>
      <c r="P36146" s="152"/>
      <c r="AB36146" s="164"/>
    </row>
    <row r="36147" spans="5:28">
      <c r="J36147" s="161"/>
      <c r="P36147" s="152"/>
      <c r="AB36147" s="164"/>
    </row>
    <row r="36148" spans="5:28">
      <c r="J36148" s="161"/>
      <c r="P36148" s="152"/>
      <c r="AB36148" s="164"/>
    </row>
    <row r="36149" spans="5:28">
      <c r="J36149" s="161"/>
      <c r="P36149" s="152"/>
      <c r="AB36149" s="164"/>
    </row>
    <row r="36150" spans="5:28">
      <c r="J36150" s="161"/>
      <c r="P36150" s="152"/>
      <c r="AB36150" s="164"/>
    </row>
    <row r="36151" spans="5:28">
      <c r="E36151" s="166"/>
      <c r="J36151" s="161"/>
      <c r="P36151" s="152"/>
      <c r="AB36151" s="164"/>
    </row>
    <row r="36152" spans="5:28">
      <c r="E36152" s="166"/>
      <c r="J36152" s="161"/>
      <c r="P36152" s="152"/>
      <c r="AB36152" s="164"/>
    </row>
    <row r="36153" spans="5:28">
      <c r="E36153" s="166"/>
      <c r="J36153" s="161"/>
      <c r="P36153" s="152"/>
      <c r="AB36153" s="164"/>
    </row>
    <row r="36154" spans="5:28">
      <c r="E36154" s="166"/>
      <c r="J36154" s="161"/>
      <c r="P36154" s="152"/>
      <c r="AB36154" s="164"/>
    </row>
    <row r="36155" spans="5:28">
      <c r="E36155" s="166"/>
      <c r="J36155" s="161"/>
      <c r="P36155" s="152"/>
      <c r="AB36155" s="164"/>
    </row>
    <row r="36156" spans="5:28">
      <c r="E36156" s="166"/>
      <c r="J36156" s="161"/>
      <c r="P36156" s="152"/>
      <c r="AB36156" s="164"/>
    </row>
    <row r="36157" spans="5:28">
      <c r="E36157" s="166"/>
      <c r="J36157" s="161"/>
      <c r="P36157" s="152"/>
      <c r="AB36157" s="164"/>
    </row>
    <row r="36158" spans="5:28">
      <c r="E36158" s="166"/>
      <c r="J36158" s="161"/>
      <c r="P36158" s="152"/>
      <c r="AB36158" s="164"/>
    </row>
    <row r="36159" spans="5:28">
      <c r="E36159" s="166"/>
      <c r="J36159" s="161"/>
      <c r="P36159" s="152"/>
      <c r="AB36159" s="164"/>
    </row>
    <row r="36160" spans="5:28">
      <c r="E36160" s="166"/>
      <c r="J36160" s="161"/>
      <c r="P36160" s="152"/>
      <c r="AB36160" s="164"/>
    </row>
    <row r="36161" spans="5:28">
      <c r="E36161" s="166"/>
      <c r="J36161" s="161"/>
      <c r="P36161" s="152"/>
      <c r="AB36161" s="164"/>
    </row>
    <row r="36162" spans="5:28">
      <c r="E36162" s="166"/>
      <c r="J36162" s="161"/>
      <c r="P36162" s="152"/>
      <c r="AB36162" s="164"/>
    </row>
    <row r="36163" spans="5:28">
      <c r="E36163" s="166"/>
      <c r="J36163" s="161"/>
      <c r="P36163" s="152"/>
      <c r="AB36163" s="164"/>
    </row>
    <row r="36164" spans="5:28">
      <c r="E36164" s="166"/>
      <c r="J36164" s="161"/>
      <c r="P36164" s="152"/>
      <c r="AB36164" s="164"/>
    </row>
    <row r="36165" spans="5:28">
      <c r="E36165" s="166"/>
      <c r="J36165" s="161"/>
      <c r="P36165" s="152"/>
      <c r="AB36165" s="164"/>
    </row>
    <row r="36166" spans="5:28">
      <c r="E36166" s="166"/>
      <c r="J36166" s="161"/>
      <c r="P36166" s="152"/>
      <c r="AB36166" s="164"/>
    </row>
    <row r="36167" spans="5:28">
      <c r="E36167" s="166"/>
      <c r="J36167" s="161"/>
      <c r="P36167" s="152"/>
      <c r="AB36167" s="164"/>
    </row>
    <row r="36168" spans="5:28">
      <c r="E36168" s="166"/>
      <c r="J36168" s="161"/>
      <c r="P36168" s="152"/>
      <c r="AB36168" s="164"/>
    </row>
    <row r="36169" spans="5:28">
      <c r="E36169" s="166"/>
      <c r="J36169" s="161"/>
      <c r="P36169" s="152"/>
      <c r="AB36169" s="164"/>
    </row>
    <row r="36170" spans="5:28">
      <c r="E36170" s="166"/>
      <c r="J36170" s="161"/>
      <c r="P36170" s="152"/>
      <c r="AB36170" s="164"/>
    </row>
    <row r="36171" spans="5:28">
      <c r="E36171" s="166"/>
      <c r="J36171" s="161"/>
      <c r="P36171" s="152"/>
      <c r="AB36171" s="164"/>
    </row>
    <row r="36172" spans="5:28">
      <c r="E36172" s="166"/>
      <c r="J36172" s="161"/>
      <c r="P36172" s="152"/>
      <c r="AB36172" s="164"/>
    </row>
    <row r="36173" spans="5:28">
      <c r="E36173" s="166"/>
      <c r="J36173" s="161"/>
      <c r="P36173" s="152"/>
      <c r="AB36173" s="164"/>
    </row>
    <row r="36174" spans="5:28">
      <c r="E36174" s="166"/>
      <c r="J36174" s="161"/>
      <c r="P36174" s="152"/>
      <c r="AB36174" s="164"/>
    </row>
    <row r="36175" spans="5:28">
      <c r="E36175" s="166"/>
      <c r="J36175" s="161"/>
      <c r="P36175" s="152"/>
      <c r="AB36175" s="164"/>
    </row>
    <row r="36176" spans="5:28">
      <c r="E36176" s="166"/>
      <c r="J36176" s="161"/>
      <c r="P36176" s="152"/>
      <c r="AB36176" s="164"/>
    </row>
    <row r="36177" spans="5:34">
      <c r="E36177" s="166"/>
      <c r="J36177" s="161"/>
      <c r="P36177" s="152"/>
      <c r="AB36177" s="164"/>
    </row>
    <row r="36178" spans="5:34">
      <c r="E36178" s="166"/>
      <c r="J36178" s="161"/>
      <c r="P36178" s="152"/>
      <c r="AB36178" s="164"/>
    </row>
    <row r="36179" spans="5:34">
      <c r="E36179" s="166"/>
      <c r="J36179" s="161"/>
      <c r="P36179" s="152"/>
      <c r="AB36179" s="164"/>
    </row>
    <row r="36180" spans="5:34">
      <c r="E36180" s="166"/>
      <c r="J36180" s="161"/>
      <c r="P36180" s="152"/>
      <c r="AB36180" s="164"/>
    </row>
    <row r="36181" spans="5:34">
      <c r="E36181" s="166"/>
      <c r="J36181" s="161"/>
      <c r="P36181" s="152"/>
      <c r="AB36181" s="164"/>
      <c r="AH36181" s="166"/>
    </row>
    <row r="36182" spans="5:34">
      <c r="E36182" s="166"/>
      <c r="J36182" s="161"/>
      <c r="P36182" s="152"/>
      <c r="AB36182" s="164"/>
    </row>
    <row r="36183" spans="5:34">
      <c r="E36183" s="166"/>
      <c r="J36183" s="161"/>
      <c r="P36183" s="152"/>
      <c r="AB36183" s="164"/>
      <c r="AH36183" s="166"/>
    </row>
    <row r="36184" spans="5:34">
      <c r="E36184" s="166"/>
      <c r="J36184" s="161"/>
      <c r="P36184" s="152"/>
      <c r="AB36184" s="164"/>
      <c r="AH36184" s="166"/>
    </row>
    <row r="36185" spans="5:34">
      <c r="E36185" s="166"/>
      <c r="J36185" s="161"/>
      <c r="P36185" s="152"/>
      <c r="AB36185" s="164"/>
    </row>
    <row r="36186" spans="5:34">
      <c r="E36186" s="166"/>
      <c r="J36186" s="161"/>
      <c r="P36186" s="152"/>
      <c r="AB36186" s="164"/>
      <c r="AH36186" s="166"/>
    </row>
    <row r="36187" spans="5:34">
      <c r="E36187" s="166"/>
      <c r="J36187" s="161"/>
      <c r="P36187" s="152"/>
      <c r="AB36187" s="164"/>
    </row>
    <row r="36188" spans="5:34">
      <c r="E36188" s="166"/>
      <c r="J36188" s="161"/>
      <c r="P36188" s="152"/>
      <c r="AB36188" s="164"/>
      <c r="AH36188" s="166"/>
    </row>
    <row r="36189" spans="5:34">
      <c r="E36189" s="166"/>
      <c r="J36189" s="161"/>
      <c r="P36189" s="152"/>
      <c r="AB36189" s="164"/>
    </row>
    <row r="36190" spans="5:34">
      <c r="E36190" s="166"/>
      <c r="J36190" s="161"/>
      <c r="P36190" s="152"/>
      <c r="AB36190" s="164"/>
      <c r="AH36190" s="166"/>
    </row>
    <row r="36191" spans="5:34">
      <c r="E36191" s="166"/>
      <c r="J36191" s="161"/>
      <c r="P36191" s="152"/>
      <c r="AB36191" s="164"/>
    </row>
    <row r="36192" spans="5:34">
      <c r="E36192" s="166"/>
      <c r="J36192" s="161"/>
      <c r="P36192" s="152"/>
      <c r="AB36192" s="164"/>
    </row>
    <row r="36193" spans="5:28">
      <c r="E36193" s="166"/>
      <c r="J36193" s="161"/>
      <c r="P36193" s="152"/>
      <c r="AB36193" s="164"/>
    </row>
    <row r="36194" spans="5:28">
      <c r="E36194" s="166"/>
      <c r="J36194" s="161"/>
      <c r="P36194" s="152"/>
      <c r="AB36194" s="164"/>
    </row>
    <row r="36195" spans="5:28">
      <c r="E36195" s="166"/>
      <c r="J36195" s="161"/>
      <c r="P36195" s="152"/>
      <c r="AB36195" s="164"/>
    </row>
    <row r="36196" spans="5:28">
      <c r="E36196" s="166"/>
      <c r="J36196" s="161"/>
      <c r="P36196" s="152"/>
      <c r="AB36196" s="164"/>
    </row>
    <row r="36197" spans="5:28">
      <c r="E36197" s="166"/>
      <c r="J36197" s="161"/>
      <c r="P36197" s="152"/>
      <c r="AB36197" s="164"/>
    </row>
    <row r="36198" spans="5:28">
      <c r="E36198" s="166"/>
      <c r="J36198" s="161"/>
      <c r="P36198" s="152"/>
      <c r="AB36198" s="164"/>
    </row>
    <row r="36199" spans="5:28">
      <c r="E36199" s="166"/>
      <c r="J36199" s="161"/>
      <c r="P36199" s="152"/>
      <c r="AB36199" s="164"/>
    </row>
    <row r="36200" spans="5:28">
      <c r="E36200" s="166"/>
      <c r="J36200" s="161"/>
      <c r="P36200" s="152"/>
      <c r="AB36200" s="164"/>
    </row>
    <row r="36201" spans="5:28">
      <c r="E36201" s="166"/>
      <c r="J36201" s="161"/>
      <c r="P36201" s="152"/>
      <c r="AB36201" s="164"/>
    </row>
    <row r="36202" spans="5:28">
      <c r="J36202" s="161"/>
      <c r="P36202" s="152"/>
      <c r="AB36202" s="164"/>
    </row>
    <row r="36203" spans="5:28">
      <c r="E36203" s="166"/>
      <c r="J36203" s="161"/>
      <c r="P36203" s="152"/>
      <c r="AB36203" s="164"/>
    </row>
    <row r="36204" spans="5:28">
      <c r="E36204" s="166"/>
      <c r="J36204" s="161"/>
      <c r="P36204" s="152"/>
      <c r="AB36204" s="164"/>
    </row>
    <row r="36205" spans="5:28">
      <c r="E36205" s="166"/>
      <c r="J36205" s="161"/>
      <c r="P36205" s="152"/>
      <c r="AB36205" s="164"/>
    </row>
    <row r="36206" spans="5:28">
      <c r="E36206" s="166"/>
      <c r="J36206" s="161"/>
      <c r="P36206" s="152"/>
      <c r="AB36206" s="164"/>
    </row>
    <row r="36207" spans="5:28">
      <c r="E36207" s="166"/>
      <c r="J36207" s="161"/>
      <c r="P36207" s="152"/>
      <c r="AB36207" s="164"/>
    </row>
    <row r="36208" spans="5:28">
      <c r="E36208" s="166"/>
      <c r="J36208" s="161"/>
      <c r="P36208" s="152"/>
      <c r="AB36208" s="164"/>
    </row>
    <row r="36209" spans="5:28">
      <c r="E36209" s="166"/>
      <c r="J36209" s="161"/>
      <c r="P36209" s="152"/>
      <c r="AB36209" s="164"/>
    </row>
    <row r="36210" spans="5:28">
      <c r="E36210" s="166"/>
      <c r="J36210" s="161"/>
      <c r="P36210" s="152"/>
      <c r="AB36210" s="164"/>
    </row>
    <row r="36211" spans="5:28">
      <c r="E36211" s="166"/>
      <c r="J36211" s="161"/>
      <c r="P36211" s="152"/>
      <c r="AB36211" s="164"/>
    </row>
    <row r="36212" spans="5:28">
      <c r="E36212" s="166"/>
      <c r="J36212" s="161"/>
      <c r="P36212" s="152"/>
      <c r="AB36212" s="164"/>
    </row>
    <row r="36213" spans="5:28">
      <c r="E36213" s="166"/>
      <c r="J36213" s="161"/>
      <c r="P36213" s="152"/>
      <c r="AB36213" s="164"/>
    </row>
    <row r="36214" spans="5:28">
      <c r="E36214" s="166"/>
      <c r="J36214" s="161"/>
      <c r="P36214" s="152"/>
      <c r="AB36214" s="164"/>
    </row>
    <row r="36215" spans="5:28">
      <c r="E36215" s="166"/>
      <c r="J36215" s="161"/>
      <c r="P36215" s="152"/>
      <c r="AB36215" s="164"/>
    </row>
    <row r="36216" spans="5:28">
      <c r="E36216" s="166"/>
      <c r="J36216" s="161"/>
      <c r="P36216" s="152"/>
      <c r="AB36216" s="164"/>
    </row>
    <row r="36217" spans="5:28">
      <c r="E36217" s="166"/>
      <c r="J36217" s="161"/>
      <c r="P36217" s="152"/>
      <c r="AB36217" s="164"/>
    </row>
    <row r="36218" spans="5:28">
      <c r="J36218" s="161"/>
      <c r="P36218" s="152"/>
      <c r="AB36218" s="164"/>
    </row>
    <row r="36219" spans="5:28">
      <c r="J36219" s="161"/>
      <c r="P36219" s="152"/>
      <c r="AB36219" s="164"/>
    </row>
    <row r="36220" spans="5:28">
      <c r="J36220" s="161"/>
      <c r="P36220" s="152"/>
      <c r="AB36220" s="164"/>
    </row>
    <row r="36221" spans="5:28">
      <c r="J36221" s="161"/>
      <c r="P36221" s="152"/>
      <c r="AB36221" s="164"/>
    </row>
    <row r="36222" spans="5:28">
      <c r="J36222" s="161"/>
      <c r="P36222" s="152"/>
      <c r="AB36222" s="164"/>
    </row>
    <row r="36223" spans="5:28">
      <c r="J36223" s="161"/>
      <c r="P36223" s="152"/>
      <c r="AB36223" s="164"/>
    </row>
    <row r="36224" spans="5:28">
      <c r="J36224" s="161"/>
      <c r="P36224" s="152"/>
      <c r="AB36224" s="164"/>
    </row>
    <row r="36225" spans="5:28">
      <c r="E36225" s="166"/>
      <c r="J36225" s="161"/>
      <c r="P36225" s="152"/>
      <c r="AB36225" s="164"/>
    </row>
    <row r="36226" spans="5:28">
      <c r="J36226" s="161"/>
      <c r="P36226" s="152"/>
      <c r="AB36226" s="164"/>
    </row>
    <row r="36227" spans="5:28">
      <c r="J36227" s="161"/>
      <c r="P36227" s="152"/>
      <c r="AB36227" s="164"/>
    </row>
    <row r="36228" spans="5:28">
      <c r="E36228" s="166"/>
      <c r="J36228" s="161"/>
      <c r="P36228" s="152"/>
      <c r="AB36228" s="164"/>
    </row>
    <row r="36229" spans="5:28">
      <c r="E36229" s="166"/>
      <c r="J36229" s="161"/>
      <c r="P36229" s="152"/>
      <c r="AB36229" s="164"/>
    </row>
    <row r="36230" spans="5:28">
      <c r="E36230" s="166"/>
      <c r="J36230" s="161"/>
      <c r="P36230" s="152"/>
      <c r="AB36230" s="164"/>
    </row>
    <row r="36231" spans="5:28">
      <c r="E36231" s="166"/>
      <c r="J36231" s="161"/>
      <c r="P36231" s="152"/>
      <c r="AB36231" s="164"/>
    </row>
    <row r="36232" spans="5:28">
      <c r="E36232" s="166"/>
      <c r="J36232" s="161"/>
      <c r="P36232" s="152"/>
      <c r="AB36232" s="164"/>
    </row>
    <row r="36233" spans="5:28">
      <c r="E36233" s="166"/>
      <c r="J36233" s="161"/>
      <c r="P36233" s="152"/>
      <c r="AB36233" s="164"/>
    </row>
    <row r="36234" spans="5:28">
      <c r="J36234" s="161"/>
      <c r="P36234" s="152"/>
      <c r="AB36234" s="164"/>
    </row>
    <row r="36235" spans="5:28">
      <c r="J36235" s="161"/>
      <c r="P36235" s="152"/>
      <c r="AB36235" s="164"/>
    </row>
    <row r="36236" spans="5:28">
      <c r="J36236" s="161"/>
      <c r="P36236" s="152"/>
      <c r="AB36236" s="164"/>
    </row>
    <row r="36237" spans="5:28">
      <c r="E36237" s="166"/>
      <c r="J36237" s="161"/>
      <c r="P36237" s="152"/>
      <c r="AB36237" s="164"/>
    </row>
    <row r="36238" spans="5:28">
      <c r="E36238" s="166"/>
      <c r="J36238" s="161"/>
      <c r="P36238" s="152"/>
      <c r="AB36238" s="164"/>
    </row>
    <row r="36239" spans="5:28">
      <c r="E36239" s="166"/>
      <c r="J36239" s="161"/>
      <c r="P36239" s="152"/>
      <c r="AB36239" s="164"/>
    </row>
    <row r="36240" spans="5:28">
      <c r="E36240" s="166"/>
      <c r="J36240" s="161"/>
      <c r="P36240" s="152"/>
      <c r="AB36240" s="164"/>
    </row>
    <row r="36241" spans="5:28">
      <c r="J36241" s="161"/>
      <c r="P36241" s="152"/>
      <c r="AB36241" s="164"/>
    </row>
    <row r="36242" spans="5:28">
      <c r="J36242" s="161"/>
      <c r="P36242" s="152"/>
      <c r="AB36242" s="164"/>
    </row>
    <row r="36243" spans="5:28">
      <c r="E36243" s="166"/>
      <c r="J36243" s="161"/>
      <c r="P36243" s="152"/>
      <c r="AB36243" s="164"/>
    </row>
    <row r="36244" spans="5:28">
      <c r="J36244" s="161"/>
      <c r="P36244" s="152"/>
      <c r="AB36244" s="164"/>
    </row>
    <row r="36245" spans="5:28">
      <c r="J36245" s="161"/>
      <c r="P36245" s="152"/>
      <c r="AB36245" s="164"/>
    </row>
    <row r="36246" spans="5:28">
      <c r="J36246" s="161"/>
      <c r="P36246" s="152"/>
      <c r="AB36246" s="164"/>
    </row>
    <row r="36247" spans="5:28">
      <c r="J36247" s="161"/>
      <c r="P36247" s="152"/>
      <c r="AB36247" s="164"/>
    </row>
    <row r="36248" spans="5:28">
      <c r="J36248" s="161"/>
      <c r="P36248" s="152"/>
      <c r="AB36248" s="164"/>
    </row>
    <row r="36249" spans="5:28">
      <c r="J36249" s="161"/>
      <c r="P36249" s="152"/>
      <c r="AB36249" s="164"/>
    </row>
    <row r="36250" spans="5:28">
      <c r="J36250" s="161"/>
      <c r="P36250" s="152"/>
      <c r="AB36250" s="164"/>
    </row>
    <row r="36251" spans="5:28">
      <c r="J36251" s="161"/>
      <c r="P36251" s="152"/>
      <c r="AB36251" s="164"/>
    </row>
    <row r="36252" spans="5:28">
      <c r="J36252" s="161"/>
      <c r="P36252" s="152"/>
      <c r="AB36252" s="164"/>
    </row>
    <row r="36253" spans="5:28">
      <c r="J36253" s="161"/>
      <c r="P36253" s="152"/>
      <c r="AB36253" s="164"/>
    </row>
    <row r="36254" spans="5:28">
      <c r="J36254" s="161"/>
      <c r="P36254" s="152"/>
      <c r="AB36254" s="164"/>
    </row>
    <row r="36255" spans="5:28">
      <c r="J36255" s="161"/>
      <c r="P36255" s="152"/>
      <c r="AB36255" s="164"/>
    </row>
    <row r="36256" spans="5:28">
      <c r="J36256" s="161"/>
      <c r="P36256" s="152"/>
      <c r="AB36256" s="164"/>
    </row>
    <row r="36257" spans="10:28">
      <c r="J36257" s="161"/>
      <c r="P36257" s="152"/>
      <c r="AB36257" s="164"/>
    </row>
    <row r="36258" spans="10:28">
      <c r="J36258" s="161"/>
      <c r="P36258" s="152"/>
      <c r="AB36258" s="164"/>
    </row>
    <row r="36259" spans="10:28">
      <c r="J36259" s="161"/>
      <c r="P36259" s="152"/>
      <c r="AB36259" s="164"/>
    </row>
    <row r="36260" spans="10:28">
      <c r="J36260" s="161"/>
      <c r="P36260" s="152"/>
      <c r="AB36260" s="164"/>
    </row>
    <row r="36261" spans="10:28">
      <c r="J36261" s="161"/>
      <c r="P36261" s="152"/>
      <c r="AB36261" s="164"/>
    </row>
    <row r="36262" spans="10:28">
      <c r="J36262" s="161"/>
      <c r="P36262" s="152"/>
      <c r="R36262" s="166"/>
      <c r="AB36262" s="164"/>
    </row>
    <row r="36263" spans="10:28">
      <c r="J36263" s="161"/>
      <c r="P36263" s="152"/>
      <c r="AB36263" s="164"/>
    </row>
    <row r="36264" spans="10:28">
      <c r="J36264" s="161"/>
      <c r="P36264" s="152"/>
      <c r="AB36264" s="164"/>
    </row>
    <row r="36265" spans="10:28">
      <c r="J36265" s="161"/>
      <c r="P36265" s="152"/>
      <c r="AB36265" s="164"/>
    </row>
    <row r="36266" spans="10:28">
      <c r="J36266" s="161"/>
      <c r="P36266" s="152"/>
      <c r="AB36266" s="164"/>
    </row>
    <row r="36267" spans="10:28">
      <c r="J36267" s="161"/>
      <c r="P36267" s="152"/>
      <c r="AB36267" s="164"/>
    </row>
    <row r="36268" spans="10:28">
      <c r="J36268" s="161"/>
      <c r="P36268" s="152"/>
      <c r="AB36268" s="164"/>
    </row>
    <row r="36269" spans="10:28">
      <c r="J36269" s="161"/>
      <c r="P36269" s="152"/>
      <c r="AB36269" s="164"/>
    </row>
    <row r="36270" spans="10:28">
      <c r="J36270" s="161"/>
      <c r="P36270" s="152"/>
      <c r="AB36270" s="164"/>
    </row>
    <row r="36271" spans="10:28">
      <c r="J36271" s="161"/>
      <c r="P36271" s="152"/>
      <c r="AB36271" s="164"/>
    </row>
    <row r="36272" spans="10:28">
      <c r="J36272" s="161"/>
      <c r="P36272" s="152"/>
      <c r="AB36272" s="164"/>
    </row>
    <row r="36273" spans="5:28">
      <c r="J36273" s="161"/>
      <c r="P36273" s="152"/>
      <c r="AB36273" s="164"/>
    </row>
    <row r="36274" spans="5:28">
      <c r="J36274" s="161"/>
      <c r="P36274" s="152"/>
      <c r="AB36274" s="164"/>
    </row>
    <row r="36275" spans="5:28">
      <c r="J36275" s="161"/>
      <c r="P36275" s="152"/>
      <c r="AB36275" s="164"/>
    </row>
    <row r="36276" spans="5:28">
      <c r="J36276" s="161"/>
      <c r="P36276" s="152"/>
      <c r="AB36276" s="164"/>
    </row>
    <row r="36277" spans="5:28">
      <c r="J36277" s="161"/>
      <c r="P36277" s="152"/>
      <c r="AB36277" s="164"/>
    </row>
    <row r="36278" spans="5:28">
      <c r="J36278" s="161"/>
      <c r="P36278" s="152"/>
      <c r="AB36278" s="164"/>
    </row>
    <row r="36279" spans="5:28">
      <c r="J36279" s="161"/>
      <c r="P36279" s="152"/>
      <c r="AB36279" s="164"/>
    </row>
    <row r="36280" spans="5:28">
      <c r="J36280" s="161"/>
      <c r="P36280" s="152"/>
      <c r="AB36280" s="164"/>
    </row>
    <row r="36281" spans="5:28">
      <c r="J36281" s="161"/>
      <c r="P36281" s="152"/>
      <c r="AB36281" s="164"/>
    </row>
    <row r="36282" spans="5:28">
      <c r="J36282" s="161"/>
      <c r="P36282" s="152"/>
      <c r="AB36282" s="164"/>
    </row>
    <row r="36283" spans="5:28">
      <c r="E36283" s="166"/>
      <c r="J36283" s="161"/>
      <c r="P36283" s="152"/>
      <c r="AB36283" s="164"/>
    </row>
    <row r="36284" spans="5:28">
      <c r="E36284" s="166"/>
      <c r="J36284" s="161"/>
      <c r="P36284" s="152"/>
      <c r="AB36284" s="164"/>
    </row>
    <row r="36285" spans="5:28">
      <c r="E36285" s="166"/>
      <c r="J36285" s="161"/>
      <c r="P36285" s="152"/>
      <c r="AB36285" s="164"/>
    </row>
    <row r="36286" spans="5:28">
      <c r="E36286" s="166"/>
      <c r="J36286" s="161"/>
      <c r="P36286" s="152"/>
      <c r="AB36286" s="164"/>
    </row>
    <row r="36287" spans="5:28">
      <c r="E36287" s="166"/>
      <c r="J36287" s="161"/>
      <c r="P36287" s="152"/>
      <c r="AB36287" s="164"/>
    </row>
    <row r="36288" spans="5:28">
      <c r="E36288" s="166"/>
      <c r="J36288" s="161"/>
      <c r="P36288" s="152"/>
      <c r="AB36288" s="164"/>
    </row>
    <row r="36289" spans="5:28">
      <c r="E36289" s="166"/>
      <c r="J36289" s="161"/>
      <c r="P36289" s="152"/>
      <c r="AB36289" s="164"/>
    </row>
    <row r="36290" spans="5:28">
      <c r="E36290" s="166"/>
      <c r="J36290" s="161"/>
      <c r="P36290" s="152"/>
      <c r="AB36290" s="164"/>
    </row>
    <row r="36291" spans="5:28">
      <c r="E36291" s="166"/>
      <c r="J36291" s="161"/>
      <c r="P36291" s="152"/>
      <c r="AB36291" s="164"/>
    </row>
    <row r="36292" spans="5:28">
      <c r="E36292" s="166"/>
      <c r="J36292" s="161"/>
      <c r="P36292" s="152"/>
      <c r="AB36292" s="164"/>
    </row>
    <row r="36293" spans="5:28">
      <c r="E36293" s="166"/>
      <c r="J36293" s="161"/>
      <c r="P36293" s="152"/>
      <c r="AB36293" s="164"/>
    </row>
    <row r="36294" spans="5:28">
      <c r="E36294" s="166"/>
      <c r="J36294" s="161"/>
      <c r="P36294" s="152"/>
      <c r="AB36294" s="164"/>
    </row>
    <row r="36295" spans="5:28">
      <c r="E36295" s="166"/>
      <c r="J36295" s="161"/>
      <c r="P36295" s="152"/>
      <c r="AB36295" s="164"/>
    </row>
    <row r="36296" spans="5:28">
      <c r="E36296" s="166"/>
      <c r="J36296" s="161"/>
      <c r="P36296" s="152"/>
      <c r="AB36296" s="164"/>
    </row>
    <row r="36297" spans="5:28">
      <c r="E36297" s="166"/>
      <c r="J36297" s="161"/>
      <c r="P36297" s="152"/>
      <c r="AB36297" s="164"/>
    </row>
    <row r="36298" spans="5:28">
      <c r="E36298" s="166"/>
      <c r="J36298" s="161"/>
      <c r="P36298" s="152"/>
      <c r="AB36298" s="164"/>
    </row>
    <row r="36299" spans="5:28">
      <c r="E36299" s="166"/>
      <c r="J36299" s="161"/>
      <c r="P36299" s="152"/>
      <c r="AB36299" s="164"/>
    </row>
    <row r="36300" spans="5:28">
      <c r="E36300" s="166"/>
      <c r="J36300" s="161"/>
      <c r="P36300" s="152"/>
      <c r="AB36300" s="164"/>
    </row>
    <row r="36301" spans="5:28">
      <c r="E36301" s="166"/>
      <c r="J36301" s="161"/>
      <c r="P36301" s="152"/>
      <c r="AB36301" s="164"/>
    </row>
    <row r="36302" spans="5:28">
      <c r="E36302" s="166"/>
      <c r="J36302" s="161"/>
      <c r="P36302" s="152"/>
      <c r="AB36302" s="164"/>
    </row>
    <row r="36303" spans="5:28">
      <c r="E36303" s="166"/>
      <c r="J36303" s="161"/>
      <c r="P36303" s="152"/>
      <c r="AB36303" s="164"/>
    </row>
    <row r="36304" spans="5:28">
      <c r="E36304" s="166"/>
      <c r="J36304" s="161"/>
      <c r="P36304" s="152"/>
      <c r="AB36304" s="164"/>
    </row>
    <row r="36305" spans="5:28">
      <c r="E36305" s="166"/>
      <c r="J36305" s="161"/>
      <c r="P36305" s="152"/>
      <c r="AB36305" s="164"/>
    </row>
    <row r="36306" spans="5:28">
      <c r="E36306" s="166"/>
      <c r="J36306" s="161"/>
      <c r="P36306" s="152"/>
      <c r="AB36306" s="164"/>
    </row>
    <row r="36307" spans="5:28">
      <c r="E36307" s="166"/>
      <c r="J36307" s="161"/>
      <c r="P36307" s="152"/>
      <c r="AB36307" s="164"/>
    </row>
    <row r="36308" spans="5:28">
      <c r="E36308" s="166"/>
      <c r="J36308" s="161"/>
      <c r="P36308" s="152"/>
      <c r="AB36308" s="164"/>
    </row>
    <row r="36309" spans="5:28">
      <c r="E36309" s="166"/>
      <c r="J36309" s="161"/>
      <c r="P36309" s="152"/>
      <c r="AB36309" s="164"/>
    </row>
    <row r="36310" spans="5:28">
      <c r="E36310" s="166"/>
      <c r="J36310" s="161"/>
      <c r="P36310" s="152"/>
      <c r="AB36310" s="164"/>
    </row>
    <row r="36311" spans="5:28">
      <c r="E36311" s="166"/>
      <c r="J36311" s="161"/>
      <c r="P36311" s="152"/>
      <c r="AB36311" s="164"/>
    </row>
    <row r="36312" spans="5:28">
      <c r="J36312" s="161"/>
      <c r="P36312" s="152"/>
      <c r="AB36312" s="164"/>
    </row>
    <row r="36313" spans="5:28">
      <c r="J36313" s="161"/>
      <c r="P36313" s="152"/>
      <c r="AB36313" s="164"/>
    </row>
    <row r="36314" spans="5:28">
      <c r="J36314" s="161"/>
      <c r="P36314" s="152"/>
      <c r="AB36314" s="164"/>
    </row>
    <row r="36315" spans="5:28">
      <c r="E36315" s="166"/>
      <c r="J36315" s="161"/>
      <c r="P36315" s="152"/>
      <c r="AB36315" s="164"/>
    </row>
    <row r="36316" spans="5:28">
      <c r="E36316" s="166"/>
      <c r="J36316" s="161"/>
      <c r="P36316" s="152"/>
      <c r="AB36316" s="164"/>
    </row>
    <row r="36317" spans="5:28">
      <c r="E36317" s="166"/>
      <c r="J36317" s="161"/>
      <c r="P36317" s="152"/>
      <c r="AB36317" s="164"/>
    </row>
    <row r="36318" spans="5:28">
      <c r="E36318" s="166"/>
      <c r="J36318" s="161"/>
      <c r="P36318" s="152"/>
      <c r="AB36318" s="164"/>
    </row>
    <row r="36319" spans="5:28">
      <c r="E36319" s="166"/>
      <c r="J36319" s="161"/>
      <c r="P36319" s="152"/>
      <c r="AB36319" s="164"/>
    </row>
    <row r="36320" spans="5:28">
      <c r="E36320" s="166"/>
      <c r="J36320" s="161"/>
      <c r="P36320" s="152"/>
      <c r="AB36320" s="164"/>
    </row>
    <row r="36321" spans="10:28">
      <c r="J36321" s="161"/>
      <c r="P36321" s="152"/>
      <c r="AB36321" s="164"/>
    </row>
    <row r="36322" spans="10:28">
      <c r="J36322" s="161"/>
      <c r="P36322" s="152"/>
      <c r="AB36322" s="164"/>
    </row>
    <row r="36323" spans="10:28">
      <c r="J36323" s="161"/>
      <c r="P36323" s="152"/>
      <c r="AB36323" s="164"/>
    </row>
    <row r="36324" spans="10:28">
      <c r="J36324" s="161"/>
      <c r="P36324" s="152"/>
      <c r="AB36324" s="164"/>
    </row>
    <row r="36325" spans="10:28">
      <c r="J36325" s="161"/>
      <c r="P36325" s="152"/>
      <c r="AB36325" s="164"/>
    </row>
    <row r="36326" spans="10:28">
      <c r="J36326" s="161"/>
      <c r="P36326" s="152"/>
      <c r="AB36326" s="164"/>
    </row>
    <row r="36327" spans="10:28">
      <c r="J36327" s="161"/>
      <c r="P36327" s="152"/>
      <c r="AB36327" s="164"/>
    </row>
    <row r="36328" spans="10:28">
      <c r="J36328" s="161"/>
      <c r="P36328" s="152"/>
      <c r="AB36328" s="164"/>
    </row>
    <row r="36329" spans="10:28">
      <c r="J36329" s="161"/>
      <c r="P36329" s="152"/>
      <c r="AB36329" s="164"/>
    </row>
    <row r="36330" spans="10:28">
      <c r="J36330" s="161"/>
      <c r="P36330" s="152"/>
      <c r="AB36330" s="164"/>
    </row>
    <row r="36331" spans="10:28">
      <c r="J36331" s="161"/>
      <c r="P36331" s="152"/>
      <c r="AB36331" s="164"/>
    </row>
    <row r="36332" spans="10:28">
      <c r="J36332" s="161"/>
      <c r="P36332" s="152"/>
      <c r="AB36332" s="164"/>
    </row>
    <row r="36333" spans="10:28">
      <c r="J36333" s="161"/>
      <c r="P36333" s="152"/>
      <c r="AB36333" s="164"/>
    </row>
    <row r="36334" spans="10:28">
      <c r="J36334" s="161"/>
      <c r="P36334" s="152"/>
      <c r="AB36334" s="164"/>
    </row>
    <row r="36335" spans="10:28">
      <c r="J36335" s="161"/>
      <c r="P36335" s="152"/>
      <c r="AB36335" s="164"/>
    </row>
    <row r="36336" spans="10:28">
      <c r="J36336" s="161"/>
      <c r="P36336" s="152"/>
      <c r="AB36336" s="164"/>
    </row>
    <row r="36337" spans="10:28">
      <c r="J36337" s="161"/>
      <c r="P36337" s="152"/>
      <c r="AB36337" s="164"/>
    </row>
    <row r="36338" spans="10:28">
      <c r="J36338" s="161"/>
      <c r="P36338" s="152"/>
      <c r="AB36338" s="164"/>
    </row>
    <row r="36339" spans="10:28">
      <c r="J36339" s="161"/>
      <c r="P36339" s="152"/>
      <c r="AB36339" s="164"/>
    </row>
    <row r="36340" spans="10:28">
      <c r="J36340" s="161"/>
      <c r="P36340" s="152"/>
      <c r="AB36340" s="164"/>
    </row>
    <row r="36341" spans="10:28">
      <c r="J36341" s="161"/>
      <c r="P36341" s="152"/>
      <c r="AB36341" s="164"/>
    </row>
    <row r="36342" spans="10:28">
      <c r="J36342" s="161"/>
      <c r="P36342" s="152"/>
      <c r="AB36342" s="164"/>
    </row>
    <row r="36343" spans="10:28">
      <c r="J36343" s="161"/>
      <c r="P36343" s="152"/>
      <c r="AB36343" s="164"/>
    </row>
    <row r="36344" spans="10:28">
      <c r="J36344" s="161"/>
      <c r="P36344" s="152"/>
      <c r="AB36344" s="164"/>
    </row>
    <row r="36345" spans="10:28">
      <c r="J36345" s="161"/>
      <c r="P36345" s="152"/>
      <c r="AB36345" s="164"/>
    </row>
    <row r="36346" spans="10:28">
      <c r="J36346" s="161"/>
      <c r="P36346" s="152"/>
      <c r="AB36346" s="164"/>
    </row>
    <row r="36347" spans="10:28">
      <c r="J36347" s="161"/>
      <c r="P36347" s="152"/>
      <c r="AB36347" s="164"/>
    </row>
    <row r="36348" spans="10:28">
      <c r="J36348" s="161"/>
      <c r="P36348" s="152"/>
      <c r="AB36348" s="164"/>
    </row>
    <row r="36349" spans="10:28">
      <c r="J36349" s="161"/>
      <c r="P36349" s="152"/>
      <c r="AB36349" s="164"/>
    </row>
    <row r="36350" spans="10:28">
      <c r="J36350" s="161"/>
      <c r="P36350" s="152"/>
      <c r="AB36350" s="164"/>
    </row>
    <row r="36351" spans="10:28">
      <c r="J36351" s="161"/>
      <c r="P36351" s="152"/>
      <c r="AB36351" s="164"/>
    </row>
    <row r="36352" spans="10:28">
      <c r="J36352" s="161"/>
      <c r="P36352" s="152"/>
      <c r="AB36352" s="164"/>
    </row>
    <row r="36353" spans="10:28">
      <c r="J36353" s="161"/>
      <c r="P36353" s="152"/>
      <c r="AB36353" s="164"/>
    </row>
    <row r="36354" spans="10:28">
      <c r="J36354" s="161"/>
      <c r="P36354" s="152"/>
      <c r="AB36354" s="164"/>
    </row>
    <row r="36355" spans="10:28">
      <c r="J36355" s="161"/>
      <c r="P36355" s="152"/>
      <c r="AB36355" s="164"/>
    </row>
    <row r="36356" spans="10:28">
      <c r="J36356" s="161"/>
      <c r="P36356" s="152"/>
      <c r="AB36356" s="164"/>
    </row>
    <row r="36357" spans="10:28">
      <c r="J36357" s="161"/>
      <c r="P36357" s="152"/>
      <c r="AB36357" s="164"/>
    </row>
    <row r="36358" spans="10:28">
      <c r="J36358" s="161"/>
      <c r="P36358" s="152"/>
      <c r="AB36358" s="164"/>
    </row>
    <row r="36359" spans="10:28">
      <c r="J36359" s="161"/>
      <c r="P36359" s="152"/>
      <c r="AB36359" s="164"/>
    </row>
    <row r="36360" spans="10:28">
      <c r="J36360" s="161"/>
      <c r="P36360" s="152"/>
      <c r="AB36360" s="164"/>
    </row>
    <row r="36361" spans="10:28">
      <c r="J36361" s="161"/>
      <c r="P36361" s="152"/>
      <c r="AB36361" s="164"/>
    </row>
    <row r="36362" spans="10:28">
      <c r="J36362" s="161"/>
      <c r="P36362" s="152"/>
      <c r="AB36362" s="164"/>
    </row>
    <row r="36363" spans="10:28">
      <c r="J36363" s="161"/>
      <c r="P36363" s="152"/>
      <c r="AB36363" s="164"/>
    </row>
    <row r="36364" spans="10:28">
      <c r="J36364" s="161"/>
      <c r="P36364" s="152"/>
      <c r="AB36364" s="164"/>
    </row>
    <row r="36365" spans="10:28">
      <c r="J36365" s="161"/>
      <c r="P36365" s="152"/>
      <c r="AB36365" s="164"/>
    </row>
    <row r="36366" spans="10:28">
      <c r="J36366" s="161"/>
      <c r="P36366" s="152"/>
      <c r="AB36366" s="164"/>
    </row>
    <row r="36367" spans="10:28">
      <c r="J36367" s="161"/>
      <c r="P36367" s="152"/>
      <c r="AB36367" s="164"/>
    </row>
    <row r="36368" spans="10:28">
      <c r="J36368" s="161"/>
      <c r="P36368" s="152"/>
      <c r="AB36368" s="164"/>
    </row>
    <row r="36369" spans="10:28">
      <c r="J36369" s="161"/>
      <c r="P36369" s="152"/>
      <c r="AB36369" s="164"/>
    </row>
    <row r="36370" spans="10:28">
      <c r="J36370" s="161"/>
      <c r="P36370" s="152"/>
      <c r="AB36370" s="164"/>
    </row>
    <row r="36371" spans="10:28">
      <c r="J36371" s="161"/>
      <c r="P36371" s="152"/>
      <c r="AB36371" s="164"/>
    </row>
    <row r="36372" spans="10:28">
      <c r="J36372" s="161"/>
      <c r="P36372" s="152"/>
      <c r="AB36372" s="164"/>
    </row>
    <row r="36373" spans="10:28">
      <c r="J36373" s="161"/>
      <c r="P36373" s="152"/>
      <c r="AB36373" s="164"/>
    </row>
    <row r="36374" spans="10:28">
      <c r="J36374" s="161"/>
      <c r="P36374" s="152"/>
      <c r="AB36374" s="164"/>
    </row>
    <row r="36375" spans="10:28">
      <c r="J36375" s="161"/>
      <c r="P36375" s="152"/>
      <c r="AB36375" s="164"/>
    </row>
    <row r="36376" spans="10:28">
      <c r="J36376" s="161"/>
      <c r="P36376" s="152"/>
      <c r="AB36376" s="164"/>
    </row>
    <row r="36377" spans="10:28">
      <c r="J36377" s="161"/>
      <c r="P36377" s="152"/>
      <c r="AB36377" s="164"/>
    </row>
    <row r="36378" spans="10:28">
      <c r="J36378" s="161"/>
      <c r="P36378" s="152"/>
      <c r="AB36378" s="164"/>
    </row>
    <row r="36379" spans="10:28">
      <c r="J36379" s="161"/>
      <c r="P36379" s="152"/>
      <c r="AB36379" s="164"/>
    </row>
    <row r="36380" spans="10:28">
      <c r="J36380" s="161"/>
      <c r="P36380" s="152"/>
      <c r="AB36380" s="164"/>
    </row>
    <row r="36381" spans="10:28">
      <c r="J36381" s="161"/>
      <c r="P36381" s="152"/>
      <c r="AB36381" s="164"/>
    </row>
    <row r="36382" spans="10:28">
      <c r="J36382" s="161"/>
      <c r="P36382" s="152"/>
      <c r="AB36382" s="164"/>
    </row>
    <row r="36383" spans="10:28">
      <c r="J36383" s="161"/>
      <c r="P36383" s="152"/>
      <c r="AB36383" s="164"/>
    </row>
    <row r="36384" spans="10:28">
      <c r="J36384" s="161"/>
      <c r="P36384" s="152"/>
      <c r="AB36384" s="164"/>
    </row>
    <row r="36385" spans="5:28">
      <c r="J36385" s="161"/>
      <c r="P36385" s="152"/>
      <c r="AB36385" s="164"/>
    </row>
    <row r="36386" spans="5:28">
      <c r="J36386" s="161"/>
      <c r="P36386" s="152"/>
      <c r="AB36386" s="164"/>
    </row>
    <row r="36387" spans="5:28">
      <c r="J36387" s="161"/>
      <c r="P36387" s="152"/>
      <c r="AB36387" s="164"/>
    </row>
    <row r="36388" spans="5:28">
      <c r="J36388" s="161"/>
      <c r="P36388" s="152"/>
      <c r="AB36388" s="164"/>
    </row>
    <row r="36389" spans="5:28">
      <c r="J36389" s="161"/>
      <c r="P36389" s="152"/>
      <c r="AB36389" s="164"/>
    </row>
    <row r="36390" spans="5:28">
      <c r="J36390" s="161"/>
      <c r="P36390" s="152"/>
      <c r="AB36390" s="164"/>
    </row>
    <row r="36391" spans="5:28">
      <c r="J36391" s="161"/>
      <c r="P36391" s="152"/>
      <c r="AB36391" s="164"/>
    </row>
    <row r="36392" spans="5:28">
      <c r="J36392" s="161"/>
      <c r="P36392" s="152"/>
      <c r="AB36392" s="164"/>
    </row>
    <row r="36393" spans="5:28">
      <c r="J36393" s="161"/>
      <c r="P36393" s="152"/>
      <c r="AB36393" s="164"/>
    </row>
    <row r="36394" spans="5:28">
      <c r="J36394" s="161"/>
      <c r="P36394" s="152"/>
      <c r="AB36394" s="164"/>
    </row>
    <row r="36395" spans="5:28">
      <c r="J36395" s="161"/>
      <c r="P36395" s="152"/>
      <c r="AB36395" s="164"/>
    </row>
    <row r="36396" spans="5:28">
      <c r="J36396" s="161"/>
      <c r="P36396" s="152"/>
      <c r="AB36396" s="164"/>
    </row>
    <row r="36397" spans="5:28">
      <c r="J36397" s="161"/>
      <c r="P36397" s="152"/>
      <c r="AB36397" s="164"/>
    </row>
    <row r="36398" spans="5:28">
      <c r="J36398" s="161"/>
      <c r="P36398" s="152"/>
      <c r="AB36398" s="164"/>
    </row>
    <row r="36399" spans="5:28">
      <c r="E36399" s="166"/>
      <c r="J36399" s="161"/>
      <c r="P36399" s="152"/>
      <c r="AB36399" s="164"/>
    </row>
    <row r="36400" spans="5:28">
      <c r="E36400" s="166"/>
      <c r="J36400" s="161"/>
      <c r="P36400" s="152"/>
      <c r="AB36400" s="164"/>
    </row>
    <row r="36401" spans="5:28">
      <c r="E36401" s="166"/>
      <c r="J36401" s="161"/>
      <c r="P36401" s="152"/>
      <c r="AB36401" s="164"/>
    </row>
    <row r="36402" spans="5:28">
      <c r="E36402" s="166"/>
      <c r="J36402" s="161"/>
      <c r="P36402" s="152"/>
      <c r="AB36402" s="164"/>
    </row>
    <row r="36403" spans="5:28">
      <c r="E36403" s="166"/>
      <c r="J36403" s="161"/>
      <c r="P36403" s="152"/>
      <c r="AB36403" s="164"/>
    </row>
    <row r="36404" spans="5:28">
      <c r="J36404" s="161"/>
      <c r="P36404" s="152"/>
      <c r="AB36404" s="164"/>
    </row>
    <row r="36405" spans="5:28">
      <c r="J36405" s="161"/>
      <c r="P36405" s="152"/>
      <c r="AB36405" s="164"/>
    </row>
    <row r="36406" spans="5:28">
      <c r="J36406" s="161"/>
      <c r="P36406" s="152"/>
      <c r="AB36406" s="164"/>
    </row>
    <row r="36407" spans="5:28">
      <c r="J36407" s="161"/>
      <c r="P36407" s="152"/>
      <c r="AB36407" s="164"/>
    </row>
    <row r="36408" spans="5:28">
      <c r="J36408" s="161"/>
      <c r="P36408" s="152"/>
      <c r="AB36408" s="164"/>
    </row>
    <row r="36409" spans="5:28">
      <c r="J36409" s="161"/>
      <c r="P36409" s="152"/>
      <c r="AB36409" s="164"/>
    </row>
    <row r="36410" spans="5:28">
      <c r="J36410" s="161"/>
      <c r="P36410" s="152"/>
      <c r="AB36410" s="164"/>
    </row>
    <row r="36411" spans="5:28">
      <c r="J36411" s="161"/>
      <c r="P36411" s="152"/>
      <c r="AB36411" s="164"/>
    </row>
    <row r="36412" spans="5:28">
      <c r="E36412" s="166"/>
      <c r="J36412" s="161"/>
      <c r="P36412" s="152"/>
      <c r="AB36412" s="164"/>
    </row>
    <row r="36413" spans="5:28">
      <c r="E36413" s="166"/>
      <c r="J36413" s="161"/>
      <c r="P36413" s="152"/>
      <c r="AB36413" s="164"/>
    </row>
    <row r="36414" spans="5:28">
      <c r="E36414" s="166"/>
      <c r="J36414" s="161"/>
      <c r="P36414" s="152"/>
      <c r="AB36414" s="164"/>
    </row>
    <row r="36415" spans="5:28">
      <c r="J36415" s="161"/>
      <c r="P36415" s="152"/>
      <c r="AB36415" s="164"/>
    </row>
    <row r="36416" spans="5:28">
      <c r="J36416" s="161"/>
      <c r="P36416" s="152"/>
      <c r="AB36416" s="164"/>
    </row>
    <row r="36417" spans="5:28">
      <c r="J36417" s="161"/>
      <c r="P36417" s="152"/>
      <c r="AB36417" s="164"/>
    </row>
    <row r="36418" spans="5:28">
      <c r="J36418" s="161"/>
      <c r="P36418" s="152"/>
      <c r="AB36418" s="164"/>
    </row>
    <row r="36419" spans="5:28">
      <c r="J36419" s="161"/>
      <c r="P36419" s="152"/>
      <c r="AB36419" s="164"/>
    </row>
    <row r="36420" spans="5:28">
      <c r="J36420" s="161"/>
      <c r="P36420" s="152"/>
      <c r="AB36420" s="164"/>
    </row>
    <row r="36421" spans="5:28">
      <c r="J36421" s="161"/>
      <c r="P36421" s="152"/>
      <c r="AB36421" s="164"/>
    </row>
    <row r="36422" spans="5:28">
      <c r="J36422" s="161"/>
      <c r="P36422" s="152"/>
      <c r="AB36422" s="164"/>
    </row>
    <row r="36423" spans="5:28">
      <c r="J36423" s="161"/>
      <c r="P36423" s="152"/>
      <c r="AB36423" s="164"/>
    </row>
    <row r="36424" spans="5:28">
      <c r="J36424" s="161"/>
      <c r="P36424" s="152"/>
      <c r="AB36424" s="164"/>
    </row>
    <row r="36425" spans="5:28">
      <c r="J36425" s="161"/>
      <c r="P36425" s="152"/>
      <c r="AB36425" s="164"/>
    </row>
    <row r="36426" spans="5:28">
      <c r="J36426" s="161"/>
      <c r="P36426" s="152"/>
      <c r="AB36426" s="164"/>
    </row>
    <row r="36427" spans="5:28">
      <c r="E36427" s="166"/>
      <c r="J36427" s="161"/>
      <c r="P36427" s="152"/>
      <c r="AB36427" s="164"/>
    </row>
    <row r="36428" spans="5:28">
      <c r="J36428" s="161"/>
      <c r="P36428" s="152"/>
      <c r="AB36428" s="164"/>
    </row>
    <row r="36429" spans="5:28">
      <c r="J36429" s="161"/>
      <c r="P36429" s="152"/>
      <c r="AB36429" s="164"/>
    </row>
    <row r="36430" spans="5:28">
      <c r="J36430" s="161"/>
      <c r="P36430" s="152"/>
      <c r="AB36430" s="164"/>
    </row>
    <row r="36431" spans="5:28">
      <c r="J36431" s="161"/>
      <c r="P36431" s="152"/>
      <c r="AB36431" s="164"/>
    </row>
    <row r="36432" spans="5:28">
      <c r="J36432" s="161"/>
      <c r="P36432" s="152"/>
      <c r="AB36432" s="164"/>
    </row>
    <row r="36433" spans="5:28">
      <c r="J36433" s="161"/>
      <c r="P36433" s="152"/>
      <c r="AB36433" s="164"/>
    </row>
    <row r="36434" spans="5:28">
      <c r="J36434" s="161"/>
      <c r="P36434" s="152"/>
      <c r="AB36434" s="164"/>
    </row>
    <row r="36435" spans="5:28">
      <c r="J36435" s="161"/>
      <c r="P36435" s="152"/>
      <c r="AB36435" s="164"/>
    </row>
    <row r="36436" spans="5:28">
      <c r="J36436" s="161"/>
      <c r="P36436" s="152"/>
      <c r="AB36436" s="164"/>
    </row>
    <row r="36437" spans="5:28">
      <c r="E36437" s="166"/>
      <c r="J36437" s="161"/>
      <c r="P36437" s="152"/>
      <c r="AB36437" s="164"/>
    </row>
    <row r="36438" spans="5:28">
      <c r="J36438" s="161"/>
      <c r="P36438" s="152"/>
      <c r="AB36438" s="164"/>
    </row>
    <row r="36439" spans="5:28">
      <c r="J36439" s="161"/>
      <c r="P36439" s="152"/>
      <c r="AB36439" s="164"/>
    </row>
    <row r="36440" spans="5:28">
      <c r="J36440" s="161"/>
      <c r="P36440" s="152"/>
      <c r="AB36440" s="164"/>
    </row>
    <row r="36441" spans="5:28">
      <c r="J36441" s="161"/>
      <c r="P36441" s="152"/>
      <c r="AB36441" s="164"/>
    </row>
    <row r="36442" spans="5:28">
      <c r="J36442" s="161"/>
      <c r="P36442" s="152"/>
      <c r="AB36442" s="164"/>
    </row>
    <row r="36443" spans="5:28">
      <c r="J36443" s="161"/>
      <c r="P36443" s="152"/>
      <c r="AB36443" s="164"/>
    </row>
    <row r="36444" spans="5:28">
      <c r="J36444" s="161"/>
      <c r="P36444" s="152"/>
      <c r="AB36444" s="164"/>
    </row>
    <row r="36445" spans="5:28">
      <c r="J36445" s="161"/>
      <c r="P36445" s="152"/>
      <c r="AB36445" s="164"/>
    </row>
    <row r="36446" spans="5:28">
      <c r="E36446" s="166"/>
      <c r="J36446" s="161"/>
      <c r="P36446" s="152"/>
      <c r="R36446" s="166"/>
      <c r="AB36446" s="164"/>
    </row>
    <row r="36447" spans="5:28">
      <c r="E36447" s="166"/>
      <c r="J36447" s="161"/>
      <c r="P36447" s="152"/>
      <c r="AB36447" s="164"/>
    </row>
    <row r="36448" spans="5:28">
      <c r="E36448" s="166"/>
      <c r="J36448" s="161"/>
      <c r="P36448" s="152"/>
      <c r="AB36448" s="164"/>
    </row>
    <row r="36449" spans="5:28">
      <c r="E36449" s="166"/>
      <c r="J36449" s="161"/>
      <c r="P36449" s="152"/>
      <c r="AB36449" s="164"/>
    </row>
    <row r="36450" spans="5:28">
      <c r="E36450" s="166"/>
      <c r="J36450" s="161"/>
      <c r="P36450" s="152"/>
      <c r="AB36450" s="164"/>
    </row>
    <row r="36451" spans="5:28">
      <c r="E36451" s="166"/>
      <c r="J36451" s="161"/>
      <c r="P36451" s="152"/>
      <c r="AB36451" s="164"/>
    </row>
    <row r="36452" spans="5:28">
      <c r="E36452" s="166"/>
      <c r="J36452" s="161"/>
      <c r="P36452" s="152"/>
      <c r="AB36452" s="164"/>
    </row>
    <row r="36453" spans="5:28">
      <c r="J36453" s="161"/>
      <c r="P36453" s="152"/>
      <c r="AB36453" s="164"/>
    </row>
    <row r="36454" spans="5:28">
      <c r="J36454" s="161"/>
      <c r="P36454" s="152"/>
      <c r="AB36454" s="164"/>
    </row>
    <row r="36455" spans="5:28">
      <c r="J36455" s="161"/>
      <c r="P36455" s="152"/>
      <c r="AB36455" s="164"/>
    </row>
    <row r="36456" spans="5:28">
      <c r="J36456" s="161"/>
      <c r="P36456" s="152"/>
      <c r="AB36456" s="164"/>
    </row>
    <row r="36457" spans="5:28">
      <c r="E36457" s="166"/>
      <c r="J36457" s="161"/>
      <c r="P36457" s="152"/>
      <c r="AB36457" s="164"/>
    </row>
    <row r="36458" spans="5:28">
      <c r="E36458" s="166"/>
      <c r="J36458" s="161"/>
      <c r="P36458" s="152"/>
      <c r="AB36458" s="164"/>
    </row>
    <row r="36459" spans="5:28">
      <c r="E36459" s="166"/>
      <c r="J36459" s="161"/>
      <c r="P36459" s="152"/>
      <c r="AB36459" s="164"/>
    </row>
    <row r="36460" spans="5:28">
      <c r="E36460" s="166"/>
      <c r="J36460" s="161"/>
      <c r="P36460" s="152"/>
      <c r="AB36460" s="164"/>
    </row>
    <row r="36461" spans="5:28">
      <c r="E36461" s="166"/>
      <c r="J36461" s="161"/>
      <c r="P36461" s="152"/>
      <c r="AB36461" s="164"/>
    </row>
    <row r="36462" spans="5:28">
      <c r="E36462" s="166"/>
      <c r="J36462" s="161"/>
      <c r="P36462" s="152"/>
      <c r="AB36462" s="164"/>
    </row>
    <row r="36463" spans="5:28">
      <c r="E36463" s="166"/>
      <c r="J36463" s="161"/>
      <c r="P36463" s="152"/>
      <c r="AB36463" s="164"/>
    </row>
    <row r="36464" spans="5:28">
      <c r="J36464" s="161"/>
      <c r="P36464" s="152"/>
      <c r="AB36464" s="164"/>
    </row>
    <row r="36465" spans="10:28">
      <c r="J36465" s="161"/>
      <c r="P36465" s="152"/>
      <c r="AB36465" s="164"/>
    </row>
    <row r="36466" spans="10:28">
      <c r="J36466" s="161"/>
      <c r="P36466" s="152"/>
      <c r="AB36466" s="164"/>
    </row>
    <row r="36467" spans="10:28">
      <c r="J36467" s="161"/>
      <c r="P36467" s="152"/>
      <c r="AB36467" s="164"/>
    </row>
    <row r="36468" spans="10:28">
      <c r="J36468" s="161"/>
      <c r="P36468" s="152"/>
      <c r="AB36468" s="164"/>
    </row>
    <row r="36469" spans="10:28">
      <c r="J36469" s="161"/>
      <c r="P36469" s="152"/>
      <c r="AB36469" s="164"/>
    </row>
    <row r="36470" spans="10:28">
      <c r="J36470" s="161"/>
      <c r="P36470" s="152"/>
      <c r="AB36470" s="164"/>
    </row>
    <row r="36471" spans="10:28">
      <c r="J36471" s="161"/>
      <c r="P36471" s="152"/>
      <c r="AB36471" s="164"/>
    </row>
    <row r="36472" spans="10:28">
      <c r="J36472" s="161"/>
      <c r="P36472" s="152"/>
      <c r="AB36472" s="164"/>
    </row>
    <row r="36473" spans="10:28">
      <c r="J36473" s="161"/>
      <c r="P36473" s="152"/>
      <c r="AB36473" s="164"/>
    </row>
    <row r="36474" spans="10:28">
      <c r="J36474" s="161"/>
      <c r="P36474" s="152"/>
      <c r="AB36474" s="164"/>
    </row>
    <row r="36475" spans="10:28">
      <c r="J36475" s="161"/>
      <c r="P36475" s="152"/>
      <c r="AB36475" s="164"/>
    </row>
    <row r="36476" spans="10:28">
      <c r="J36476" s="161"/>
      <c r="P36476" s="152"/>
      <c r="AB36476" s="164"/>
    </row>
    <row r="36477" spans="10:28">
      <c r="J36477" s="161"/>
      <c r="P36477" s="152"/>
      <c r="AB36477" s="164"/>
    </row>
    <row r="36478" spans="10:28">
      <c r="J36478" s="161"/>
      <c r="P36478" s="152"/>
      <c r="AB36478" s="164"/>
    </row>
    <row r="36479" spans="10:28">
      <c r="J36479" s="161"/>
      <c r="P36479" s="152"/>
      <c r="AB36479" s="164"/>
    </row>
    <row r="36480" spans="10:28">
      <c r="J36480" s="161"/>
      <c r="P36480" s="152"/>
      <c r="AB36480" s="164"/>
    </row>
    <row r="36481" spans="5:28">
      <c r="J36481" s="161"/>
      <c r="P36481" s="152"/>
      <c r="AB36481" s="164"/>
    </row>
    <row r="36482" spans="5:28">
      <c r="J36482" s="161"/>
      <c r="P36482" s="152"/>
      <c r="AB36482" s="164"/>
    </row>
    <row r="36483" spans="5:28">
      <c r="J36483" s="161"/>
      <c r="P36483" s="152"/>
      <c r="AB36483" s="164"/>
    </row>
    <row r="36484" spans="5:28">
      <c r="J36484" s="161"/>
      <c r="P36484" s="152"/>
      <c r="AB36484" s="164"/>
    </row>
    <row r="36485" spans="5:28">
      <c r="J36485" s="161"/>
      <c r="P36485" s="152"/>
      <c r="AB36485" s="164"/>
    </row>
    <row r="36486" spans="5:28">
      <c r="J36486" s="161"/>
      <c r="P36486" s="152"/>
      <c r="AB36486" s="164"/>
    </row>
    <row r="36487" spans="5:28">
      <c r="E36487" s="166"/>
      <c r="J36487" s="161"/>
      <c r="P36487" s="152"/>
      <c r="AB36487" s="164"/>
    </row>
    <row r="36488" spans="5:28">
      <c r="J36488" s="161"/>
      <c r="P36488" s="152"/>
      <c r="AB36488" s="164"/>
    </row>
    <row r="36489" spans="5:28">
      <c r="J36489" s="161"/>
      <c r="P36489" s="152"/>
      <c r="AB36489" s="164"/>
    </row>
    <row r="36490" spans="5:28">
      <c r="J36490" s="161"/>
      <c r="P36490" s="152"/>
      <c r="AB36490" s="164"/>
    </row>
    <row r="36491" spans="5:28">
      <c r="J36491" s="161"/>
      <c r="P36491" s="152"/>
      <c r="AB36491" s="164"/>
    </row>
    <row r="36492" spans="5:28">
      <c r="J36492" s="161"/>
      <c r="P36492" s="152"/>
      <c r="AB36492" s="164"/>
    </row>
    <row r="36493" spans="5:28">
      <c r="J36493" s="161"/>
      <c r="P36493" s="152"/>
      <c r="AB36493" s="164"/>
    </row>
    <row r="36494" spans="5:28">
      <c r="J36494" s="161"/>
      <c r="P36494" s="152"/>
      <c r="AB36494" s="164"/>
    </row>
    <row r="36495" spans="5:28">
      <c r="J36495" s="161"/>
      <c r="P36495" s="152"/>
      <c r="AB36495" s="164"/>
    </row>
    <row r="36496" spans="5:28">
      <c r="J36496" s="161"/>
      <c r="P36496" s="152"/>
      <c r="AB36496" s="164"/>
    </row>
    <row r="36497" spans="5:28">
      <c r="J36497" s="161"/>
      <c r="P36497" s="152"/>
      <c r="AB36497" s="164"/>
    </row>
    <row r="36498" spans="5:28">
      <c r="E36498" s="166"/>
      <c r="J36498" s="161"/>
      <c r="P36498" s="152"/>
      <c r="R36498" s="166"/>
      <c r="AB36498" s="164"/>
    </row>
    <row r="36499" spans="5:28">
      <c r="E36499" s="166"/>
      <c r="J36499" s="161"/>
      <c r="P36499" s="152"/>
      <c r="R36499" s="166"/>
      <c r="AB36499" s="164"/>
    </row>
    <row r="36500" spans="5:28">
      <c r="E36500" s="166"/>
      <c r="J36500" s="161"/>
      <c r="P36500" s="152"/>
      <c r="AB36500" s="164"/>
    </row>
    <row r="36501" spans="5:28">
      <c r="E36501" s="166"/>
      <c r="J36501" s="161"/>
      <c r="P36501" s="152"/>
      <c r="AB36501" s="164"/>
    </row>
    <row r="36502" spans="5:28">
      <c r="J36502" s="161"/>
      <c r="P36502" s="152"/>
      <c r="AB36502" s="164"/>
    </row>
    <row r="36503" spans="5:28">
      <c r="J36503" s="161"/>
      <c r="P36503" s="152"/>
      <c r="AB36503" s="164"/>
    </row>
    <row r="36504" spans="5:28">
      <c r="J36504" s="161"/>
      <c r="P36504" s="152"/>
      <c r="AB36504" s="164"/>
    </row>
    <row r="36505" spans="5:28">
      <c r="J36505" s="161"/>
      <c r="P36505" s="152"/>
      <c r="AB36505" s="164"/>
    </row>
    <row r="36506" spans="5:28">
      <c r="J36506" s="161"/>
      <c r="P36506" s="152"/>
      <c r="AB36506" s="164"/>
    </row>
    <row r="36507" spans="5:28">
      <c r="J36507" s="161"/>
      <c r="P36507" s="152"/>
      <c r="AB36507" s="164"/>
    </row>
    <row r="36508" spans="5:28">
      <c r="J36508" s="161"/>
      <c r="P36508" s="152"/>
      <c r="AB36508" s="164"/>
    </row>
    <row r="36509" spans="5:28">
      <c r="J36509" s="161"/>
      <c r="P36509" s="152"/>
      <c r="AB36509" s="164"/>
    </row>
    <row r="36510" spans="5:28">
      <c r="J36510" s="161"/>
      <c r="P36510" s="152"/>
      <c r="AB36510" s="164"/>
    </row>
    <row r="36511" spans="5:28">
      <c r="J36511" s="161"/>
      <c r="P36511" s="152"/>
      <c r="AB36511" s="164"/>
    </row>
    <row r="36512" spans="5:28">
      <c r="J36512" s="161"/>
      <c r="P36512" s="152"/>
      <c r="AB36512" s="164"/>
    </row>
    <row r="36513" spans="10:28">
      <c r="J36513" s="161"/>
      <c r="P36513" s="152"/>
      <c r="AB36513" s="164"/>
    </row>
    <row r="36514" spans="10:28">
      <c r="J36514" s="161"/>
      <c r="P36514" s="152"/>
      <c r="AB36514" s="164"/>
    </row>
    <row r="36515" spans="10:28">
      <c r="J36515" s="161"/>
      <c r="P36515" s="152"/>
      <c r="AB36515" s="164"/>
    </row>
    <row r="36516" spans="10:28">
      <c r="J36516" s="161"/>
      <c r="P36516" s="152"/>
      <c r="AB36516" s="164"/>
    </row>
    <row r="36517" spans="10:28">
      <c r="J36517" s="161"/>
      <c r="P36517" s="152"/>
      <c r="AB36517" s="164"/>
    </row>
    <row r="36518" spans="10:28">
      <c r="J36518" s="161"/>
      <c r="P36518" s="152"/>
      <c r="AB36518" s="164"/>
    </row>
    <row r="36519" spans="10:28">
      <c r="J36519" s="161"/>
      <c r="P36519" s="152"/>
      <c r="AB36519" s="164"/>
    </row>
    <row r="36520" spans="10:28">
      <c r="J36520" s="161"/>
      <c r="P36520" s="152"/>
      <c r="R36520" s="166"/>
      <c r="AB36520" s="164"/>
    </row>
    <row r="36521" spans="10:28">
      <c r="J36521" s="161"/>
      <c r="P36521" s="152"/>
      <c r="AB36521" s="164"/>
    </row>
    <row r="36522" spans="10:28">
      <c r="J36522" s="161"/>
      <c r="P36522" s="152"/>
      <c r="AB36522" s="164"/>
    </row>
    <row r="36523" spans="10:28">
      <c r="J36523" s="161"/>
      <c r="P36523" s="152"/>
      <c r="AB36523" s="164"/>
    </row>
    <row r="36524" spans="10:28">
      <c r="J36524" s="161"/>
      <c r="P36524" s="152"/>
      <c r="AB36524" s="164"/>
    </row>
    <row r="36525" spans="10:28">
      <c r="J36525" s="161"/>
      <c r="P36525" s="152"/>
      <c r="AB36525" s="164"/>
    </row>
    <row r="36526" spans="10:28">
      <c r="J36526" s="161"/>
      <c r="P36526" s="152"/>
      <c r="AB36526" s="164"/>
    </row>
    <row r="36527" spans="10:28">
      <c r="J36527" s="161"/>
      <c r="P36527" s="152"/>
      <c r="AB36527" s="164"/>
    </row>
    <row r="36528" spans="10:28">
      <c r="J36528" s="161"/>
      <c r="P36528" s="152"/>
      <c r="AB36528" s="164"/>
    </row>
    <row r="36529" spans="10:28">
      <c r="J36529" s="161"/>
      <c r="P36529" s="152"/>
      <c r="AB36529" s="164"/>
    </row>
    <row r="36530" spans="10:28">
      <c r="J36530" s="161"/>
      <c r="P36530" s="152"/>
      <c r="AB36530" s="164"/>
    </row>
    <row r="36531" spans="10:28">
      <c r="J36531" s="161"/>
      <c r="P36531" s="152"/>
      <c r="AB36531" s="164"/>
    </row>
    <row r="36532" spans="10:28">
      <c r="J36532" s="161"/>
      <c r="P36532" s="152"/>
      <c r="AB36532" s="164"/>
    </row>
    <row r="36533" spans="10:28">
      <c r="J36533" s="161"/>
      <c r="P36533" s="152"/>
      <c r="AB36533" s="164"/>
    </row>
    <row r="36534" spans="10:28">
      <c r="J36534" s="161"/>
      <c r="P36534" s="152"/>
      <c r="AB36534" s="164"/>
    </row>
    <row r="36535" spans="10:28">
      <c r="J36535" s="161"/>
      <c r="P36535" s="152"/>
      <c r="AB36535" s="164"/>
    </row>
    <row r="36536" spans="10:28">
      <c r="J36536" s="161"/>
      <c r="P36536" s="152"/>
      <c r="AB36536" s="164"/>
    </row>
    <row r="36537" spans="10:28">
      <c r="J36537" s="161"/>
      <c r="P36537" s="152"/>
      <c r="AB36537" s="164"/>
    </row>
    <row r="36538" spans="10:28">
      <c r="J36538" s="161"/>
      <c r="P36538" s="152"/>
      <c r="AB36538" s="164"/>
    </row>
    <row r="36539" spans="10:28">
      <c r="J36539" s="161"/>
      <c r="P36539" s="152"/>
      <c r="AB36539" s="164"/>
    </row>
    <row r="36540" spans="10:28">
      <c r="J36540" s="161"/>
      <c r="P36540" s="152"/>
      <c r="AB36540" s="164"/>
    </row>
    <row r="36541" spans="10:28">
      <c r="J36541" s="161"/>
      <c r="P36541" s="152"/>
      <c r="AB36541" s="164"/>
    </row>
    <row r="36542" spans="10:28">
      <c r="J36542" s="161"/>
      <c r="P36542" s="152"/>
      <c r="AB36542" s="164"/>
    </row>
    <row r="36543" spans="10:28">
      <c r="J36543" s="161"/>
      <c r="P36543" s="152"/>
      <c r="AB36543" s="164"/>
    </row>
    <row r="36544" spans="10:28">
      <c r="J36544" s="161"/>
      <c r="P36544" s="152"/>
      <c r="AB36544" s="164"/>
    </row>
    <row r="36545" spans="5:28">
      <c r="E36545" s="166"/>
      <c r="J36545" s="161"/>
      <c r="P36545" s="152"/>
      <c r="AB36545" s="164"/>
    </row>
    <row r="36546" spans="5:28">
      <c r="E36546" s="166"/>
      <c r="J36546" s="161"/>
      <c r="P36546" s="152"/>
      <c r="AB36546" s="164"/>
    </row>
    <row r="36547" spans="5:28">
      <c r="E36547" s="166"/>
      <c r="J36547" s="161"/>
      <c r="P36547" s="152"/>
      <c r="AB36547" s="164"/>
    </row>
    <row r="36548" spans="5:28">
      <c r="E36548" s="166"/>
      <c r="J36548" s="161"/>
      <c r="P36548" s="152"/>
      <c r="AB36548" s="164"/>
    </row>
    <row r="36549" spans="5:28">
      <c r="E36549" s="166"/>
      <c r="J36549" s="161"/>
      <c r="P36549" s="152"/>
      <c r="AB36549" s="164"/>
    </row>
    <row r="36550" spans="5:28">
      <c r="E36550" s="166"/>
      <c r="J36550" s="161"/>
      <c r="P36550" s="152"/>
      <c r="AB36550" s="164"/>
    </row>
    <row r="36551" spans="5:28">
      <c r="J36551" s="161"/>
      <c r="P36551" s="152"/>
      <c r="AB36551" s="164"/>
    </row>
    <row r="36552" spans="5:28">
      <c r="J36552" s="161"/>
      <c r="P36552" s="152"/>
      <c r="AB36552" s="164"/>
    </row>
    <row r="36553" spans="5:28">
      <c r="J36553" s="161"/>
      <c r="P36553" s="152"/>
      <c r="AB36553" s="164"/>
    </row>
    <row r="36554" spans="5:28">
      <c r="J36554" s="161"/>
      <c r="P36554" s="152"/>
      <c r="AB36554" s="164"/>
    </row>
    <row r="36555" spans="5:28">
      <c r="J36555" s="161"/>
      <c r="P36555" s="152"/>
      <c r="AB36555" s="164"/>
    </row>
    <row r="36556" spans="5:28">
      <c r="J36556" s="161"/>
      <c r="P36556" s="152"/>
      <c r="AB36556" s="164"/>
    </row>
    <row r="36557" spans="5:28">
      <c r="J36557" s="161"/>
      <c r="P36557" s="152"/>
      <c r="AB36557" s="164"/>
    </row>
    <row r="36558" spans="5:28">
      <c r="J36558" s="161"/>
      <c r="P36558" s="152"/>
      <c r="AB36558" s="164"/>
    </row>
    <row r="36559" spans="5:28">
      <c r="J36559" s="161"/>
      <c r="P36559" s="152"/>
      <c r="AB36559" s="164"/>
    </row>
    <row r="36560" spans="5:28">
      <c r="J36560" s="161"/>
      <c r="P36560" s="152"/>
      <c r="AB36560" s="164"/>
    </row>
    <row r="36561" spans="5:28">
      <c r="J36561" s="161"/>
      <c r="P36561" s="152"/>
      <c r="AB36561" s="164"/>
    </row>
    <row r="36562" spans="5:28">
      <c r="J36562" s="161"/>
      <c r="P36562" s="152"/>
      <c r="AB36562" s="164"/>
    </row>
    <row r="36563" spans="5:28">
      <c r="J36563" s="161"/>
      <c r="P36563" s="152"/>
      <c r="AB36563" s="164"/>
    </row>
    <row r="36564" spans="5:28">
      <c r="E36564" s="166"/>
      <c r="J36564" s="161"/>
      <c r="P36564" s="152"/>
      <c r="AB36564" s="164"/>
    </row>
    <row r="36565" spans="5:28">
      <c r="E36565" s="166"/>
      <c r="J36565" s="161"/>
      <c r="P36565" s="152"/>
      <c r="AB36565" s="164"/>
    </row>
    <row r="36566" spans="5:28">
      <c r="E36566" s="166"/>
      <c r="J36566" s="161"/>
      <c r="P36566" s="152"/>
      <c r="AB36566" s="164"/>
    </row>
    <row r="36567" spans="5:28">
      <c r="J36567" s="161"/>
      <c r="P36567" s="152"/>
      <c r="AB36567" s="164"/>
    </row>
    <row r="36568" spans="5:28">
      <c r="J36568" s="161"/>
      <c r="P36568" s="152"/>
      <c r="AB36568" s="164"/>
    </row>
    <row r="36569" spans="5:28">
      <c r="J36569" s="161"/>
      <c r="P36569" s="152"/>
      <c r="AB36569" s="164"/>
    </row>
    <row r="36570" spans="5:28">
      <c r="J36570" s="161"/>
      <c r="P36570" s="152"/>
      <c r="AB36570" s="164"/>
    </row>
    <row r="36571" spans="5:28">
      <c r="J36571" s="161"/>
      <c r="P36571" s="152"/>
      <c r="AB36571" s="164"/>
    </row>
    <row r="36572" spans="5:28">
      <c r="J36572" s="161"/>
      <c r="P36572" s="152"/>
      <c r="AB36572" s="164"/>
    </row>
    <row r="36573" spans="5:28">
      <c r="J36573" s="161"/>
      <c r="P36573" s="152"/>
      <c r="AB36573" s="164"/>
    </row>
    <row r="36574" spans="5:28">
      <c r="J36574" s="161"/>
      <c r="P36574" s="152"/>
      <c r="AB36574" s="164"/>
    </row>
    <row r="36575" spans="5:28">
      <c r="J36575" s="161"/>
      <c r="P36575" s="152"/>
      <c r="AB36575" s="164"/>
    </row>
    <row r="36576" spans="5:28">
      <c r="J36576" s="161"/>
      <c r="P36576" s="152"/>
      <c r="AB36576" s="164"/>
    </row>
    <row r="36577" spans="10:28">
      <c r="J36577" s="161"/>
      <c r="P36577" s="152"/>
      <c r="AB36577" s="164"/>
    </row>
    <row r="36578" spans="10:28">
      <c r="J36578" s="161"/>
      <c r="P36578" s="152"/>
      <c r="AB36578" s="164"/>
    </row>
    <row r="36579" spans="10:28">
      <c r="J36579" s="161"/>
      <c r="P36579" s="152"/>
      <c r="AB36579" s="164"/>
    </row>
    <row r="36580" spans="10:28">
      <c r="J36580" s="161"/>
      <c r="P36580" s="152"/>
      <c r="AB36580" s="164"/>
    </row>
    <row r="36581" spans="10:28">
      <c r="J36581" s="161"/>
      <c r="P36581" s="152"/>
      <c r="AB36581" s="164"/>
    </row>
    <row r="36582" spans="10:28">
      <c r="J36582" s="161"/>
      <c r="P36582" s="152"/>
      <c r="AB36582" s="164"/>
    </row>
    <row r="36583" spans="10:28">
      <c r="J36583" s="161"/>
      <c r="P36583" s="152"/>
      <c r="AB36583" s="164"/>
    </row>
    <row r="36584" spans="10:28">
      <c r="J36584" s="161"/>
      <c r="P36584" s="152"/>
      <c r="AB36584" s="164"/>
    </row>
    <row r="36585" spans="10:28">
      <c r="J36585" s="161"/>
      <c r="P36585" s="152"/>
      <c r="AB36585" s="164"/>
    </row>
    <row r="36586" spans="10:28">
      <c r="J36586" s="161"/>
      <c r="P36586" s="152"/>
      <c r="AB36586" s="164"/>
    </row>
    <row r="36587" spans="10:28">
      <c r="J36587" s="161"/>
      <c r="P36587" s="152"/>
      <c r="AB36587" s="164"/>
    </row>
    <row r="36588" spans="10:28">
      <c r="J36588" s="161"/>
      <c r="P36588" s="152"/>
      <c r="AB36588" s="164"/>
    </row>
    <row r="36589" spans="10:28">
      <c r="J36589" s="161"/>
      <c r="P36589" s="152"/>
      <c r="AB36589" s="164"/>
    </row>
    <row r="36590" spans="10:28">
      <c r="J36590" s="161"/>
      <c r="P36590" s="152"/>
      <c r="AB36590" s="164"/>
    </row>
    <row r="36591" spans="10:28">
      <c r="J36591" s="161"/>
      <c r="P36591" s="152"/>
      <c r="AB36591" s="164"/>
    </row>
    <row r="36592" spans="10:28">
      <c r="J36592" s="161"/>
      <c r="P36592" s="152"/>
      <c r="R36592" s="166"/>
      <c r="AB36592" s="164"/>
    </row>
    <row r="36593" spans="10:28">
      <c r="J36593" s="161"/>
      <c r="P36593" s="152"/>
      <c r="AB36593" s="164"/>
    </row>
    <row r="36594" spans="10:28">
      <c r="J36594" s="161"/>
      <c r="P36594" s="152"/>
      <c r="AB36594" s="164"/>
    </row>
    <row r="36595" spans="10:28">
      <c r="J36595" s="161"/>
      <c r="P36595" s="152"/>
      <c r="AB36595" s="164"/>
    </row>
    <row r="36596" spans="10:28">
      <c r="J36596" s="161"/>
      <c r="P36596" s="152"/>
      <c r="AB36596" s="164"/>
    </row>
    <row r="36597" spans="10:28">
      <c r="J36597" s="161"/>
      <c r="P36597" s="152"/>
      <c r="AB36597" s="164"/>
    </row>
    <row r="36598" spans="10:28">
      <c r="J36598" s="161"/>
      <c r="P36598" s="152"/>
      <c r="AB36598" s="164"/>
    </row>
    <row r="36599" spans="10:28">
      <c r="J36599" s="161"/>
      <c r="P36599" s="152"/>
      <c r="AB36599" s="164"/>
    </row>
    <row r="36600" spans="10:28">
      <c r="J36600" s="161"/>
      <c r="P36600" s="152"/>
      <c r="AB36600" s="164"/>
    </row>
    <row r="36601" spans="10:28">
      <c r="J36601" s="161"/>
      <c r="P36601" s="152"/>
      <c r="AB36601" s="164"/>
    </row>
    <row r="36602" spans="10:28">
      <c r="J36602" s="161"/>
      <c r="P36602" s="152"/>
      <c r="AB36602" s="164"/>
    </row>
    <row r="36603" spans="10:28">
      <c r="J36603" s="161"/>
      <c r="P36603" s="152"/>
      <c r="AB36603" s="164"/>
    </row>
    <row r="36604" spans="10:28">
      <c r="J36604" s="161"/>
      <c r="P36604" s="152"/>
      <c r="AB36604" s="164"/>
    </row>
    <row r="36605" spans="10:28">
      <c r="J36605" s="161"/>
      <c r="P36605" s="152"/>
      <c r="AB36605" s="164"/>
    </row>
    <row r="36606" spans="10:28">
      <c r="J36606" s="161"/>
      <c r="P36606" s="152"/>
      <c r="AB36606" s="164"/>
    </row>
    <row r="36607" spans="10:28">
      <c r="J36607" s="161"/>
      <c r="P36607" s="152"/>
      <c r="AB36607" s="164"/>
    </row>
    <row r="36608" spans="10:28">
      <c r="J36608" s="161"/>
      <c r="P36608" s="152"/>
      <c r="AB36608" s="164"/>
    </row>
    <row r="36609" spans="10:28">
      <c r="J36609" s="161"/>
      <c r="P36609" s="152"/>
      <c r="AB36609" s="164"/>
    </row>
    <row r="36610" spans="10:28">
      <c r="J36610" s="161"/>
      <c r="P36610" s="152"/>
      <c r="AB36610" s="164"/>
    </row>
    <row r="36611" spans="10:28">
      <c r="J36611" s="161"/>
      <c r="P36611" s="152"/>
      <c r="AB36611" s="164"/>
    </row>
    <row r="36612" spans="10:28">
      <c r="J36612" s="161"/>
      <c r="P36612" s="152"/>
      <c r="AB36612" s="164"/>
    </row>
    <row r="36613" spans="10:28">
      <c r="J36613" s="161"/>
      <c r="P36613" s="152"/>
      <c r="AB36613" s="164"/>
    </row>
    <row r="36614" spans="10:28">
      <c r="J36614" s="161"/>
      <c r="P36614" s="152"/>
      <c r="AB36614" s="164"/>
    </row>
    <row r="36615" spans="10:28">
      <c r="J36615" s="161"/>
      <c r="P36615" s="152"/>
      <c r="AB36615" s="164"/>
    </row>
    <row r="36616" spans="10:28">
      <c r="J36616" s="161"/>
      <c r="P36616" s="152"/>
      <c r="AB36616" s="164"/>
    </row>
    <row r="36617" spans="10:28">
      <c r="J36617" s="161"/>
      <c r="P36617" s="152"/>
      <c r="AB36617" s="164"/>
    </row>
    <row r="36618" spans="10:28">
      <c r="J36618" s="161"/>
      <c r="P36618" s="152"/>
      <c r="AB36618" s="164"/>
    </row>
    <row r="36619" spans="10:28">
      <c r="J36619" s="161"/>
      <c r="P36619" s="152"/>
      <c r="AB36619" s="164"/>
    </row>
    <row r="36620" spans="10:28">
      <c r="J36620" s="161"/>
      <c r="P36620" s="152"/>
      <c r="AB36620" s="164"/>
    </row>
    <row r="36621" spans="10:28">
      <c r="J36621" s="161"/>
      <c r="P36621" s="152"/>
      <c r="AB36621" s="164"/>
    </row>
    <row r="36622" spans="10:28">
      <c r="J36622" s="161"/>
      <c r="P36622" s="152"/>
      <c r="AB36622" s="164"/>
    </row>
    <row r="36623" spans="10:28">
      <c r="J36623" s="161"/>
      <c r="P36623" s="152"/>
      <c r="AB36623" s="164"/>
    </row>
    <row r="36624" spans="10:28">
      <c r="J36624" s="161"/>
      <c r="P36624" s="152"/>
      <c r="AB36624" s="164"/>
    </row>
    <row r="36625" spans="10:28">
      <c r="J36625" s="161"/>
      <c r="P36625" s="152"/>
      <c r="AB36625" s="164"/>
    </row>
    <row r="36626" spans="10:28">
      <c r="J36626" s="161"/>
      <c r="P36626" s="152"/>
      <c r="AB36626" s="164"/>
    </row>
    <row r="36627" spans="10:28">
      <c r="J36627" s="161"/>
      <c r="P36627" s="152"/>
      <c r="AB36627" s="164"/>
    </row>
    <row r="36628" spans="10:28">
      <c r="J36628" s="161"/>
      <c r="P36628" s="152"/>
      <c r="AB36628" s="164"/>
    </row>
    <row r="36629" spans="10:28">
      <c r="J36629" s="161"/>
      <c r="P36629" s="152"/>
      <c r="AB36629" s="164"/>
    </row>
    <row r="36630" spans="10:28">
      <c r="J36630" s="161"/>
      <c r="P36630" s="152"/>
      <c r="AB36630" s="164"/>
    </row>
    <row r="36631" spans="10:28">
      <c r="J36631" s="161"/>
      <c r="P36631" s="152"/>
      <c r="AB36631" s="164"/>
    </row>
    <row r="36632" spans="10:28">
      <c r="J36632" s="161"/>
      <c r="P36632" s="152"/>
      <c r="AB36632" s="164"/>
    </row>
    <row r="36633" spans="10:28">
      <c r="J36633" s="161"/>
      <c r="P36633" s="152"/>
      <c r="AB36633" s="164"/>
    </row>
    <row r="36634" spans="10:28">
      <c r="J36634" s="161"/>
      <c r="P36634" s="152"/>
      <c r="AB36634" s="164"/>
    </row>
    <row r="36635" spans="10:28">
      <c r="J36635" s="161"/>
      <c r="P36635" s="152"/>
      <c r="AB36635" s="164"/>
    </row>
    <row r="36636" spans="10:28">
      <c r="J36636" s="161"/>
      <c r="P36636" s="152"/>
      <c r="AB36636" s="164"/>
    </row>
    <row r="36637" spans="10:28">
      <c r="J36637" s="161"/>
      <c r="P36637" s="152"/>
      <c r="AB36637" s="164"/>
    </row>
    <row r="36638" spans="10:28">
      <c r="J36638" s="161"/>
      <c r="P36638" s="152"/>
      <c r="AB36638" s="164"/>
    </row>
    <row r="36639" spans="10:28">
      <c r="J36639" s="161"/>
      <c r="P36639" s="152"/>
      <c r="AB36639" s="164"/>
    </row>
    <row r="36640" spans="10:28">
      <c r="J36640" s="161"/>
      <c r="P36640" s="152"/>
      <c r="AB36640" s="164"/>
    </row>
    <row r="36641" spans="10:28">
      <c r="J36641" s="161"/>
      <c r="P36641" s="152"/>
      <c r="AB36641" s="164"/>
    </row>
    <row r="36642" spans="10:28">
      <c r="J36642" s="161"/>
      <c r="P36642" s="152"/>
      <c r="AB36642" s="164"/>
    </row>
    <row r="36643" spans="10:28">
      <c r="J36643" s="161"/>
      <c r="P36643" s="152"/>
      <c r="AB36643" s="164"/>
    </row>
    <row r="36644" spans="10:28">
      <c r="J36644" s="161"/>
      <c r="P36644" s="152"/>
      <c r="AB36644" s="164"/>
    </row>
    <row r="36645" spans="10:28">
      <c r="J36645" s="161"/>
      <c r="P36645" s="152"/>
      <c r="AB36645" s="164"/>
    </row>
    <row r="36646" spans="10:28">
      <c r="J36646" s="161"/>
      <c r="P36646" s="152"/>
      <c r="AB36646" s="164"/>
    </row>
    <row r="36647" spans="10:28">
      <c r="J36647" s="161"/>
      <c r="P36647" s="152"/>
      <c r="AB36647" s="164"/>
    </row>
    <row r="36648" spans="10:28">
      <c r="J36648" s="161"/>
      <c r="P36648" s="152"/>
      <c r="AB36648" s="164"/>
    </row>
    <row r="36649" spans="10:28">
      <c r="J36649" s="161"/>
      <c r="P36649" s="152"/>
      <c r="AB36649" s="164"/>
    </row>
    <row r="36650" spans="10:28">
      <c r="J36650" s="161"/>
      <c r="P36650" s="152"/>
      <c r="AB36650" s="164"/>
    </row>
    <row r="36651" spans="10:28">
      <c r="J36651" s="161"/>
      <c r="P36651" s="152"/>
      <c r="AB36651" s="164"/>
    </row>
    <row r="36652" spans="10:28">
      <c r="J36652" s="161"/>
      <c r="P36652" s="152"/>
      <c r="AB36652" s="164"/>
    </row>
    <row r="36653" spans="10:28">
      <c r="J36653" s="161"/>
      <c r="P36653" s="152"/>
      <c r="AB36653" s="164"/>
    </row>
    <row r="36654" spans="10:28">
      <c r="J36654" s="161"/>
      <c r="P36654" s="152"/>
      <c r="AB36654" s="164"/>
    </row>
    <row r="36655" spans="10:28">
      <c r="J36655" s="161"/>
      <c r="P36655" s="152"/>
      <c r="AB36655" s="164"/>
    </row>
    <row r="36656" spans="10:28">
      <c r="J36656" s="161"/>
      <c r="P36656" s="152"/>
      <c r="AB36656" s="164"/>
    </row>
    <row r="36657" spans="10:28">
      <c r="J36657" s="161"/>
      <c r="P36657" s="152"/>
      <c r="AB36657" s="164"/>
    </row>
    <row r="36658" spans="10:28">
      <c r="J36658" s="161"/>
      <c r="P36658" s="152"/>
      <c r="AB36658" s="164"/>
    </row>
    <row r="36659" spans="10:28">
      <c r="J36659" s="161"/>
      <c r="P36659" s="152"/>
      <c r="AB36659" s="164"/>
    </row>
    <row r="36660" spans="10:28">
      <c r="J36660" s="161"/>
      <c r="P36660" s="152"/>
      <c r="AB36660" s="164"/>
    </row>
    <row r="36661" spans="10:28">
      <c r="J36661" s="161"/>
      <c r="P36661" s="152"/>
      <c r="AB36661" s="164"/>
    </row>
    <row r="36662" spans="10:28">
      <c r="J36662" s="161"/>
      <c r="P36662" s="152"/>
      <c r="AB36662" s="164"/>
    </row>
    <row r="36663" spans="10:28">
      <c r="J36663" s="161"/>
      <c r="P36663" s="152"/>
      <c r="AB36663" s="164"/>
    </row>
    <row r="36664" spans="10:28">
      <c r="J36664" s="161"/>
      <c r="P36664" s="152"/>
      <c r="AB36664" s="164"/>
    </row>
    <row r="36665" spans="10:28">
      <c r="J36665" s="161"/>
      <c r="P36665" s="152"/>
      <c r="AB36665" s="164"/>
    </row>
    <row r="36666" spans="10:28">
      <c r="J36666" s="161"/>
      <c r="P36666" s="152"/>
      <c r="AB36666" s="164"/>
    </row>
    <row r="36667" spans="10:28">
      <c r="J36667" s="161"/>
      <c r="P36667" s="152"/>
      <c r="AB36667" s="164"/>
    </row>
    <row r="36668" spans="10:28">
      <c r="J36668" s="161"/>
      <c r="P36668" s="152"/>
      <c r="AB36668" s="164"/>
    </row>
    <row r="36669" spans="10:28">
      <c r="J36669" s="161"/>
      <c r="P36669" s="152"/>
      <c r="AB36669" s="164"/>
    </row>
    <row r="36670" spans="10:28">
      <c r="J36670" s="161"/>
      <c r="P36670" s="152"/>
      <c r="AB36670" s="164"/>
    </row>
    <row r="36671" spans="10:28">
      <c r="J36671" s="161"/>
      <c r="P36671" s="152"/>
      <c r="AB36671" s="164"/>
    </row>
    <row r="36672" spans="10:28">
      <c r="J36672" s="161"/>
      <c r="P36672" s="152"/>
      <c r="AB36672" s="164"/>
    </row>
    <row r="36673" spans="10:28">
      <c r="J36673" s="161"/>
      <c r="P36673" s="152"/>
      <c r="AB36673" s="164"/>
    </row>
    <row r="36674" spans="10:28">
      <c r="J36674" s="161"/>
      <c r="P36674" s="152"/>
      <c r="AB36674" s="164"/>
    </row>
    <row r="36675" spans="10:28">
      <c r="J36675" s="161"/>
      <c r="P36675" s="152"/>
      <c r="AB36675" s="164"/>
    </row>
    <row r="36676" spans="10:28">
      <c r="J36676" s="161"/>
      <c r="P36676" s="152"/>
      <c r="AB36676" s="164"/>
    </row>
    <row r="36677" spans="10:28">
      <c r="J36677" s="161"/>
      <c r="P36677" s="152"/>
      <c r="AB36677" s="164"/>
    </row>
    <row r="36678" spans="10:28">
      <c r="J36678" s="161"/>
      <c r="P36678" s="152"/>
      <c r="AB36678" s="164"/>
    </row>
    <row r="36679" spans="10:28">
      <c r="J36679" s="161"/>
      <c r="P36679" s="152"/>
      <c r="AB36679" s="164"/>
    </row>
    <row r="36680" spans="10:28">
      <c r="J36680" s="161"/>
      <c r="P36680" s="152"/>
      <c r="R36680" s="166"/>
      <c r="AB36680" s="164"/>
    </row>
    <row r="36681" spans="10:28">
      <c r="J36681" s="161"/>
      <c r="P36681" s="152"/>
      <c r="AB36681" s="164"/>
    </row>
    <row r="36682" spans="10:28">
      <c r="J36682" s="161"/>
      <c r="P36682" s="152"/>
      <c r="AB36682" s="164"/>
    </row>
    <row r="36683" spans="10:28">
      <c r="J36683" s="161"/>
      <c r="P36683" s="152"/>
      <c r="AB36683" s="164"/>
    </row>
    <row r="36684" spans="10:28">
      <c r="J36684" s="161"/>
      <c r="P36684" s="152"/>
      <c r="AB36684" s="164"/>
    </row>
    <row r="36685" spans="10:28">
      <c r="J36685" s="161"/>
      <c r="P36685" s="152"/>
      <c r="AB36685" s="164"/>
    </row>
    <row r="36686" spans="10:28">
      <c r="J36686" s="161"/>
      <c r="P36686" s="152"/>
      <c r="AB36686" s="164"/>
    </row>
    <row r="36687" spans="10:28">
      <c r="J36687" s="161"/>
      <c r="P36687" s="152"/>
      <c r="AB36687" s="164"/>
    </row>
    <row r="36688" spans="10:28">
      <c r="J36688" s="161"/>
      <c r="P36688" s="152"/>
      <c r="AB36688" s="164"/>
    </row>
    <row r="36689" spans="10:28">
      <c r="J36689" s="161"/>
      <c r="P36689" s="152"/>
      <c r="AB36689" s="164"/>
    </row>
    <row r="36690" spans="10:28">
      <c r="J36690" s="161"/>
      <c r="P36690" s="152"/>
      <c r="AB36690" s="164"/>
    </row>
    <row r="36691" spans="10:28">
      <c r="J36691" s="161"/>
      <c r="P36691" s="152"/>
      <c r="AB36691" s="164"/>
    </row>
    <row r="36692" spans="10:28">
      <c r="J36692" s="161"/>
      <c r="P36692" s="152"/>
      <c r="AB36692" s="164"/>
    </row>
    <row r="36693" spans="10:28">
      <c r="J36693" s="161"/>
      <c r="P36693" s="152"/>
      <c r="AB36693" s="164"/>
    </row>
    <row r="36694" spans="10:28">
      <c r="J36694" s="161"/>
      <c r="P36694" s="152"/>
      <c r="AB36694" s="164"/>
    </row>
    <row r="36695" spans="10:28">
      <c r="J36695" s="161"/>
      <c r="P36695" s="152"/>
      <c r="AB36695" s="164"/>
    </row>
    <row r="36696" spans="10:28">
      <c r="J36696" s="161"/>
      <c r="P36696" s="152"/>
      <c r="AB36696" s="164"/>
    </row>
    <row r="36697" spans="10:28">
      <c r="J36697" s="161"/>
      <c r="P36697" s="152"/>
      <c r="AB36697" s="164"/>
    </row>
    <row r="36698" spans="10:28">
      <c r="J36698" s="161"/>
      <c r="P36698" s="152"/>
      <c r="AB36698" s="164"/>
    </row>
    <row r="36699" spans="10:28">
      <c r="J36699" s="161"/>
      <c r="P36699" s="152"/>
      <c r="AB36699" s="164"/>
    </row>
    <row r="36700" spans="10:28">
      <c r="J36700" s="161"/>
      <c r="P36700" s="152"/>
      <c r="AB36700" s="164"/>
    </row>
    <row r="36701" spans="10:28">
      <c r="J36701" s="161"/>
      <c r="P36701" s="152"/>
      <c r="AB36701" s="164"/>
    </row>
    <row r="36702" spans="10:28">
      <c r="J36702" s="161"/>
      <c r="P36702" s="152"/>
      <c r="AB36702" s="164"/>
    </row>
    <row r="36703" spans="10:28">
      <c r="J36703" s="161"/>
      <c r="P36703" s="152"/>
      <c r="AB36703" s="164"/>
    </row>
    <row r="36704" spans="10:28">
      <c r="J36704" s="161"/>
      <c r="P36704" s="152"/>
      <c r="AB36704" s="164"/>
    </row>
    <row r="36705" spans="5:28">
      <c r="J36705" s="161"/>
      <c r="P36705" s="152"/>
      <c r="AB36705" s="164"/>
    </row>
    <row r="36706" spans="5:28">
      <c r="J36706" s="161"/>
      <c r="P36706" s="152"/>
      <c r="AB36706" s="164"/>
    </row>
    <row r="36707" spans="5:28">
      <c r="J36707" s="161"/>
      <c r="P36707" s="152"/>
      <c r="AB36707" s="164"/>
    </row>
    <row r="36708" spans="5:28">
      <c r="J36708" s="161"/>
      <c r="P36708" s="152"/>
      <c r="AB36708" s="164"/>
    </row>
    <row r="36709" spans="5:28">
      <c r="J36709" s="161"/>
      <c r="P36709" s="152"/>
      <c r="AB36709" s="164"/>
    </row>
    <row r="36710" spans="5:28">
      <c r="J36710" s="161"/>
      <c r="P36710" s="152"/>
      <c r="AB36710" s="164"/>
    </row>
    <row r="36711" spans="5:28">
      <c r="J36711" s="161"/>
      <c r="P36711" s="152"/>
      <c r="AB36711" s="164"/>
    </row>
    <row r="36712" spans="5:28">
      <c r="J36712" s="161"/>
      <c r="P36712" s="152"/>
      <c r="AB36712" s="164"/>
    </row>
    <row r="36713" spans="5:28">
      <c r="J36713" s="161"/>
      <c r="P36713" s="152"/>
      <c r="AB36713" s="164"/>
    </row>
    <row r="36714" spans="5:28">
      <c r="J36714" s="161"/>
      <c r="P36714" s="152"/>
      <c r="AB36714" s="164"/>
    </row>
    <row r="36715" spans="5:28">
      <c r="J36715" s="161"/>
      <c r="P36715" s="152"/>
      <c r="AB36715" s="164"/>
    </row>
    <row r="36716" spans="5:28">
      <c r="J36716" s="161"/>
      <c r="P36716" s="152"/>
      <c r="AB36716" s="164"/>
    </row>
    <row r="36717" spans="5:28">
      <c r="E36717" s="166"/>
      <c r="J36717" s="161"/>
      <c r="P36717" s="152"/>
      <c r="AB36717" s="164"/>
    </row>
    <row r="36718" spans="5:28">
      <c r="E36718" s="166"/>
      <c r="J36718" s="161"/>
      <c r="P36718" s="152"/>
      <c r="AB36718" s="164"/>
    </row>
    <row r="36719" spans="5:28">
      <c r="E36719" s="166"/>
      <c r="J36719" s="161"/>
      <c r="P36719" s="152"/>
      <c r="AB36719" s="164"/>
    </row>
    <row r="36720" spans="5:28">
      <c r="E36720" s="166"/>
      <c r="J36720" s="161"/>
      <c r="P36720" s="152"/>
      <c r="AB36720" s="164"/>
    </row>
    <row r="36721" spans="5:28">
      <c r="E36721" s="166"/>
      <c r="J36721" s="161"/>
      <c r="P36721" s="152"/>
      <c r="AB36721" s="164"/>
    </row>
    <row r="36722" spans="5:28">
      <c r="E36722" s="166"/>
      <c r="J36722" s="161"/>
      <c r="P36722" s="152"/>
      <c r="AB36722" s="164"/>
    </row>
    <row r="36723" spans="5:28">
      <c r="E36723" s="166"/>
      <c r="J36723" s="161"/>
      <c r="P36723" s="152"/>
      <c r="AB36723" s="164"/>
    </row>
    <row r="36724" spans="5:28">
      <c r="E36724" s="166"/>
      <c r="J36724" s="161"/>
      <c r="P36724" s="152"/>
      <c r="AB36724" s="164"/>
    </row>
    <row r="36725" spans="5:28">
      <c r="E36725" s="166"/>
      <c r="J36725" s="161"/>
      <c r="P36725" s="152"/>
      <c r="AB36725" s="164"/>
    </row>
    <row r="36726" spans="5:28">
      <c r="E36726" s="166"/>
      <c r="J36726" s="161"/>
      <c r="P36726" s="152"/>
      <c r="AB36726" s="164"/>
    </row>
    <row r="36727" spans="5:28">
      <c r="E36727" s="166"/>
      <c r="J36727" s="161"/>
      <c r="P36727" s="152"/>
      <c r="AB36727" s="164"/>
    </row>
    <row r="36728" spans="5:28">
      <c r="E36728" s="166"/>
      <c r="J36728" s="161"/>
      <c r="P36728" s="152"/>
      <c r="AB36728" s="164"/>
    </row>
    <row r="36729" spans="5:28">
      <c r="E36729" s="166"/>
      <c r="J36729" s="161"/>
      <c r="P36729" s="152"/>
      <c r="AB36729" s="164"/>
    </row>
    <row r="36730" spans="5:28">
      <c r="E36730" s="166"/>
      <c r="J36730" s="161"/>
      <c r="P36730" s="152"/>
      <c r="AB36730" s="164"/>
    </row>
    <row r="36731" spans="5:28">
      <c r="J36731" s="161"/>
      <c r="P36731" s="152"/>
      <c r="AB36731" s="164"/>
    </row>
    <row r="36732" spans="5:28">
      <c r="J36732" s="161"/>
      <c r="P36732" s="152"/>
      <c r="AB36732" s="164"/>
    </row>
    <row r="36733" spans="5:28">
      <c r="J36733" s="161"/>
      <c r="P36733" s="152"/>
      <c r="AB36733" s="164"/>
    </row>
    <row r="36734" spans="5:28">
      <c r="J36734" s="161"/>
      <c r="P36734" s="152"/>
      <c r="AB36734" s="164"/>
    </row>
    <row r="36735" spans="5:28">
      <c r="J36735" s="161"/>
      <c r="P36735" s="152"/>
      <c r="AB36735" s="164"/>
    </row>
    <row r="36736" spans="5:28">
      <c r="J36736" s="161"/>
      <c r="P36736" s="152"/>
      <c r="AB36736" s="164"/>
    </row>
    <row r="36737" spans="5:28">
      <c r="J36737" s="161"/>
      <c r="P36737" s="152"/>
      <c r="AB36737" s="164"/>
    </row>
    <row r="36738" spans="5:28">
      <c r="J36738" s="161"/>
      <c r="P36738" s="152"/>
      <c r="AB36738" s="164"/>
    </row>
    <row r="36739" spans="5:28">
      <c r="J36739" s="161"/>
      <c r="P36739" s="152"/>
      <c r="AB36739" s="164"/>
    </row>
    <row r="36740" spans="5:28">
      <c r="J36740" s="161"/>
      <c r="P36740" s="152"/>
      <c r="AB36740" s="164"/>
    </row>
    <row r="36741" spans="5:28">
      <c r="J36741" s="161"/>
      <c r="P36741" s="152"/>
      <c r="AB36741" s="164"/>
    </row>
    <row r="36742" spans="5:28">
      <c r="J36742" s="161"/>
      <c r="P36742" s="152"/>
      <c r="AB36742" s="164"/>
    </row>
    <row r="36743" spans="5:28">
      <c r="E36743" s="166"/>
      <c r="J36743" s="161"/>
      <c r="P36743" s="152"/>
      <c r="AB36743" s="164"/>
    </row>
    <row r="36744" spans="5:28">
      <c r="E36744" s="166"/>
      <c r="J36744" s="161"/>
      <c r="P36744" s="152"/>
      <c r="AB36744" s="164"/>
    </row>
    <row r="36745" spans="5:28">
      <c r="E36745" s="166"/>
      <c r="J36745" s="161"/>
      <c r="P36745" s="152"/>
      <c r="AB36745" s="164"/>
    </row>
    <row r="36746" spans="5:28">
      <c r="E36746" s="166"/>
      <c r="J36746" s="161"/>
      <c r="P36746" s="152"/>
      <c r="AB36746" s="164"/>
    </row>
    <row r="36747" spans="5:28">
      <c r="E36747" s="166"/>
      <c r="J36747" s="161"/>
      <c r="P36747" s="152"/>
      <c r="AB36747" s="164"/>
    </row>
    <row r="36748" spans="5:28">
      <c r="E36748" s="166"/>
      <c r="J36748" s="161"/>
      <c r="P36748" s="152"/>
      <c r="AB36748" s="164"/>
    </row>
    <row r="36749" spans="5:28">
      <c r="E36749" s="166"/>
      <c r="J36749" s="161"/>
      <c r="P36749" s="152"/>
      <c r="AB36749" s="164"/>
    </row>
    <row r="36750" spans="5:28">
      <c r="E36750" s="166"/>
      <c r="J36750" s="161"/>
      <c r="P36750" s="152"/>
      <c r="AB36750" s="164"/>
    </row>
    <row r="36751" spans="5:28">
      <c r="E36751" s="166"/>
      <c r="J36751" s="161"/>
      <c r="P36751" s="152"/>
      <c r="AB36751" s="164"/>
    </row>
    <row r="36752" spans="5:28">
      <c r="E36752" s="166"/>
      <c r="J36752" s="161"/>
      <c r="P36752" s="152"/>
      <c r="AB36752" s="164"/>
    </row>
    <row r="36753" spans="5:28">
      <c r="E36753" s="166"/>
      <c r="J36753" s="161"/>
      <c r="P36753" s="152"/>
      <c r="AB36753" s="164"/>
    </row>
    <row r="36754" spans="5:28">
      <c r="E36754" s="166"/>
      <c r="J36754" s="161"/>
      <c r="P36754" s="152"/>
      <c r="AB36754" s="164"/>
    </row>
    <row r="36755" spans="5:28">
      <c r="J36755" s="161"/>
      <c r="P36755" s="152"/>
      <c r="AB36755" s="164"/>
    </row>
    <row r="36756" spans="5:28">
      <c r="J36756" s="161"/>
      <c r="P36756" s="152"/>
      <c r="AB36756" s="164"/>
    </row>
    <row r="36757" spans="5:28">
      <c r="J36757" s="161"/>
      <c r="P36757" s="152"/>
      <c r="AB36757" s="164"/>
    </row>
    <row r="36758" spans="5:28">
      <c r="J36758" s="161"/>
      <c r="P36758" s="152"/>
      <c r="AB36758" s="164"/>
    </row>
    <row r="36759" spans="5:28">
      <c r="J36759" s="161"/>
      <c r="P36759" s="152"/>
      <c r="R36759" s="166"/>
      <c r="AB36759" s="164"/>
    </row>
    <row r="36760" spans="5:28">
      <c r="J36760" s="161"/>
      <c r="P36760" s="152"/>
      <c r="AB36760" s="164"/>
    </row>
    <row r="36761" spans="5:28">
      <c r="J36761" s="161"/>
      <c r="P36761" s="152"/>
      <c r="AB36761" s="164"/>
    </row>
    <row r="36762" spans="5:28">
      <c r="J36762" s="161"/>
      <c r="P36762" s="152"/>
      <c r="AB36762" s="164"/>
    </row>
    <row r="36763" spans="5:28">
      <c r="J36763" s="161"/>
      <c r="P36763" s="152"/>
      <c r="AB36763" s="164"/>
    </row>
    <row r="36764" spans="5:28">
      <c r="J36764" s="161"/>
      <c r="P36764" s="152"/>
      <c r="AB36764" s="164"/>
    </row>
    <row r="36765" spans="5:28">
      <c r="J36765" s="161"/>
      <c r="P36765" s="152"/>
      <c r="AB36765" s="164"/>
    </row>
    <row r="36766" spans="5:28">
      <c r="J36766" s="161"/>
      <c r="P36766" s="152"/>
      <c r="AB36766" s="164"/>
    </row>
    <row r="36767" spans="5:28">
      <c r="J36767" s="161"/>
      <c r="P36767" s="152"/>
      <c r="AB36767" s="164"/>
    </row>
    <row r="36768" spans="5:28">
      <c r="J36768" s="161"/>
      <c r="P36768" s="152"/>
      <c r="AB36768" s="164"/>
    </row>
    <row r="36769" spans="10:28">
      <c r="J36769" s="161"/>
      <c r="P36769" s="152"/>
      <c r="AB36769" s="164"/>
    </row>
    <row r="36770" spans="10:28">
      <c r="J36770" s="161"/>
      <c r="P36770" s="152"/>
      <c r="AB36770" s="164"/>
    </row>
    <row r="36771" spans="10:28">
      <c r="J36771" s="161"/>
      <c r="P36771" s="152"/>
      <c r="AB36771" s="164"/>
    </row>
    <row r="36772" spans="10:28">
      <c r="J36772" s="161"/>
      <c r="P36772" s="152"/>
      <c r="AB36772" s="164"/>
    </row>
    <row r="36773" spans="10:28">
      <c r="J36773" s="161"/>
      <c r="P36773" s="152"/>
      <c r="AB36773" s="164"/>
    </row>
    <row r="36774" spans="10:28">
      <c r="J36774" s="161"/>
      <c r="P36774" s="152"/>
      <c r="AB36774" s="164"/>
    </row>
    <row r="36775" spans="10:28">
      <c r="J36775" s="161"/>
      <c r="P36775" s="152"/>
      <c r="AB36775" s="164"/>
    </row>
    <row r="36776" spans="10:28">
      <c r="J36776" s="161"/>
      <c r="P36776" s="152"/>
      <c r="AB36776" s="164"/>
    </row>
    <row r="36777" spans="10:28">
      <c r="J36777" s="161"/>
      <c r="P36777" s="152"/>
      <c r="AB36777" s="164"/>
    </row>
    <row r="36778" spans="10:28">
      <c r="J36778" s="161"/>
      <c r="P36778" s="152"/>
      <c r="AB36778" s="164"/>
    </row>
    <row r="36779" spans="10:28">
      <c r="J36779" s="161"/>
      <c r="P36779" s="152"/>
      <c r="AB36779" s="164"/>
    </row>
    <row r="36780" spans="10:28">
      <c r="J36780" s="161"/>
      <c r="P36780" s="152"/>
      <c r="AB36780" s="164"/>
    </row>
    <row r="36781" spans="10:28">
      <c r="J36781" s="161"/>
      <c r="P36781" s="152"/>
      <c r="AB36781" s="164"/>
    </row>
    <row r="36782" spans="10:28">
      <c r="J36782" s="161"/>
      <c r="P36782" s="152"/>
      <c r="AB36782" s="164"/>
    </row>
    <row r="36783" spans="10:28">
      <c r="J36783" s="161"/>
      <c r="P36783" s="152"/>
      <c r="AB36783" s="164"/>
    </row>
    <row r="36784" spans="10:28">
      <c r="J36784" s="161"/>
      <c r="P36784" s="152"/>
      <c r="AB36784" s="164"/>
    </row>
    <row r="36785" spans="10:28">
      <c r="J36785" s="161"/>
      <c r="P36785" s="152"/>
      <c r="AB36785" s="164"/>
    </row>
    <row r="36786" spans="10:28">
      <c r="J36786" s="161"/>
      <c r="P36786" s="152"/>
      <c r="AB36786" s="164"/>
    </row>
    <row r="36787" spans="10:28">
      <c r="J36787" s="161"/>
      <c r="P36787" s="152"/>
      <c r="AB36787" s="164"/>
    </row>
    <row r="36788" spans="10:28">
      <c r="J36788" s="161"/>
      <c r="P36788" s="152"/>
      <c r="AB36788" s="164"/>
    </row>
    <row r="36789" spans="10:28">
      <c r="J36789" s="161"/>
      <c r="P36789" s="152"/>
      <c r="R36789" s="166"/>
      <c r="AB36789" s="164"/>
    </row>
    <row r="36790" spans="10:28">
      <c r="J36790" s="161"/>
      <c r="P36790" s="152"/>
      <c r="AB36790" s="164"/>
    </row>
    <row r="36791" spans="10:28">
      <c r="J36791" s="161"/>
      <c r="P36791" s="152"/>
      <c r="AB36791" s="164"/>
    </row>
    <row r="36792" spans="10:28">
      <c r="J36792" s="161"/>
      <c r="P36792" s="152"/>
      <c r="AB36792" s="164"/>
    </row>
    <row r="36793" spans="10:28">
      <c r="J36793" s="161"/>
      <c r="P36793" s="152"/>
      <c r="AB36793" s="164"/>
    </row>
    <row r="36794" spans="10:28">
      <c r="J36794" s="161"/>
      <c r="P36794" s="152"/>
      <c r="AB36794" s="164"/>
    </row>
    <row r="36795" spans="10:28">
      <c r="J36795" s="161"/>
      <c r="P36795" s="152"/>
      <c r="AB36795" s="164"/>
    </row>
    <row r="36796" spans="10:28">
      <c r="J36796" s="161"/>
      <c r="P36796" s="152"/>
      <c r="AB36796" s="164"/>
    </row>
    <row r="36797" spans="10:28">
      <c r="J36797" s="161"/>
      <c r="P36797" s="152"/>
      <c r="AB36797" s="164"/>
    </row>
    <row r="36798" spans="10:28">
      <c r="J36798" s="161"/>
      <c r="P36798" s="152"/>
      <c r="AB36798" s="164"/>
    </row>
    <row r="36799" spans="10:28">
      <c r="J36799" s="161"/>
      <c r="P36799" s="152"/>
      <c r="AB36799" s="164"/>
    </row>
    <row r="36800" spans="10:28">
      <c r="J36800" s="161"/>
      <c r="P36800" s="152"/>
      <c r="AB36800" s="164"/>
    </row>
    <row r="36801" spans="10:28">
      <c r="J36801" s="161"/>
      <c r="P36801" s="152"/>
      <c r="AB36801" s="164"/>
    </row>
    <row r="36802" spans="10:28">
      <c r="J36802" s="161"/>
      <c r="P36802" s="152"/>
      <c r="AB36802" s="164"/>
    </row>
    <row r="36803" spans="10:28">
      <c r="J36803" s="161"/>
      <c r="P36803" s="152"/>
      <c r="AB36803" s="164"/>
    </row>
    <row r="36804" spans="10:28">
      <c r="J36804" s="161"/>
      <c r="P36804" s="152"/>
      <c r="AB36804" s="164"/>
    </row>
    <row r="36805" spans="10:28">
      <c r="J36805" s="161"/>
      <c r="P36805" s="152"/>
      <c r="AB36805" s="164"/>
    </row>
    <row r="36806" spans="10:28">
      <c r="J36806" s="161"/>
      <c r="P36806" s="152"/>
      <c r="AB36806" s="164"/>
    </row>
    <row r="36807" spans="10:28">
      <c r="J36807" s="161"/>
      <c r="P36807" s="152"/>
      <c r="AB36807" s="164"/>
    </row>
    <row r="36808" spans="10:28">
      <c r="J36808" s="161"/>
      <c r="P36808" s="152"/>
      <c r="AB36808" s="164"/>
    </row>
    <row r="36809" spans="10:28">
      <c r="J36809" s="161"/>
      <c r="P36809" s="152"/>
      <c r="AB36809" s="164"/>
    </row>
    <row r="36810" spans="10:28">
      <c r="J36810" s="161"/>
      <c r="P36810" s="152"/>
      <c r="AB36810" s="164"/>
    </row>
    <row r="36811" spans="10:28">
      <c r="J36811" s="161"/>
      <c r="P36811" s="152"/>
      <c r="AB36811" s="164"/>
    </row>
    <row r="36812" spans="10:28">
      <c r="J36812" s="161"/>
      <c r="P36812" s="152"/>
      <c r="AB36812" s="164"/>
    </row>
    <row r="36813" spans="10:28">
      <c r="J36813" s="161"/>
      <c r="P36813" s="152"/>
      <c r="AB36813" s="164"/>
    </row>
    <row r="36814" spans="10:28">
      <c r="J36814" s="161"/>
      <c r="P36814" s="152"/>
      <c r="AB36814" s="164"/>
    </row>
    <row r="36815" spans="10:28">
      <c r="J36815" s="161"/>
      <c r="P36815" s="152"/>
      <c r="AB36815" s="164"/>
    </row>
    <row r="36816" spans="10:28">
      <c r="J36816" s="161"/>
      <c r="P36816" s="152"/>
      <c r="AB36816" s="164"/>
    </row>
    <row r="36817" spans="10:28">
      <c r="J36817" s="161"/>
      <c r="P36817" s="152"/>
      <c r="AB36817" s="164"/>
    </row>
    <row r="36818" spans="10:28">
      <c r="J36818" s="161"/>
      <c r="P36818" s="152"/>
      <c r="AB36818" s="164"/>
    </row>
    <row r="36819" spans="10:28">
      <c r="J36819" s="161"/>
      <c r="P36819" s="152"/>
      <c r="AB36819" s="164"/>
    </row>
    <row r="36820" spans="10:28">
      <c r="J36820" s="161"/>
      <c r="P36820" s="152"/>
      <c r="AB36820" s="164"/>
    </row>
    <row r="36821" spans="10:28">
      <c r="J36821" s="161"/>
      <c r="P36821" s="152"/>
      <c r="AB36821" s="164"/>
    </row>
    <row r="36822" spans="10:28">
      <c r="J36822" s="161"/>
      <c r="P36822" s="152"/>
      <c r="AB36822" s="164"/>
    </row>
    <row r="36823" spans="10:28">
      <c r="J36823" s="161"/>
      <c r="P36823" s="152"/>
      <c r="AB36823" s="164"/>
    </row>
    <row r="36824" spans="10:28">
      <c r="J36824" s="161"/>
      <c r="P36824" s="152"/>
      <c r="AB36824" s="164"/>
    </row>
    <row r="36825" spans="10:28">
      <c r="J36825" s="161"/>
      <c r="P36825" s="152"/>
      <c r="AB36825" s="164"/>
    </row>
    <row r="36826" spans="10:28">
      <c r="J36826" s="161"/>
      <c r="P36826" s="152"/>
      <c r="AB36826" s="164"/>
    </row>
    <row r="36827" spans="10:28">
      <c r="J36827" s="161"/>
      <c r="P36827" s="152"/>
      <c r="AB36827" s="164"/>
    </row>
    <row r="36828" spans="10:28">
      <c r="J36828" s="161"/>
      <c r="P36828" s="152"/>
      <c r="AB36828" s="164"/>
    </row>
    <row r="36829" spans="10:28">
      <c r="J36829" s="161"/>
      <c r="P36829" s="152"/>
      <c r="AB36829" s="164"/>
    </row>
    <row r="36830" spans="10:28">
      <c r="J36830" s="161"/>
      <c r="P36830" s="152"/>
      <c r="AB36830" s="164"/>
    </row>
    <row r="36831" spans="10:28">
      <c r="J36831" s="161"/>
      <c r="P36831" s="152"/>
      <c r="AB36831" s="164"/>
    </row>
    <row r="36832" spans="10:28">
      <c r="J36832" s="161"/>
      <c r="P36832" s="152"/>
      <c r="AB36832" s="164"/>
    </row>
    <row r="36833" spans="10:28">
      <c r="J36833" s="161"/>
      <c r="P36833" s="152"/>
      <c r="AB36833" s="164"/>
    </row>
    <row r="36834" spans="10:28">
      <c r="J36834" s="161"/>
      <c r="P36834" s="152"/>
      <c r="AB36834" s="164"/>
    </row>
    <row r="36835" spans="10:28">
      <c r="J36835" s="161"/>
      <c r="P36835" s="152"/>
      <c r="AB36835" s="164"/>
    </row>
    <row r="36836" spans="10:28">
      <c r="J36836" s="161"/>
      <c r="P36836" s="152"/>
      <c r="AB36836" s="164"/>
    </row>
    <row r="36837" spans="10:28">
      <c r="J36837" s="161"/>
      <c r="P36837" s="152"/>
      <c r="AB36837" s="164"/>
    </row>
    <row r="36838" spans="10:28">
      <c r="J36838" s="161"/>
      <c r="P36838" s="152"/>
      <c r="AB36838" s="164"/>
    </row>
    <row r="36839" spans="10:28">
      <c r="J36839" s="161"/>
      <c r="P36839" s="152"/>
      <c r="AB36839" s="164"/>
    </row>
    <row r="36840" spans="10:28">
      <c r="J36840" s="161"/>
      <c r="P36840" s="152"/>
      <c r="AB36840" s="164"/>
    </row>
    <row r="36841" spans="10:28">
      <c r="J36841" s="161"/>
      <c r="P36841" s="152"/>
      <c r="AB36841" s="164"/>
    </row>
    <row r="36842" spans="10:28">
      <c r="J36842" s="161"/>
      <c r="P36842" s="152"/>
      <c r="AB36842" s="164"/>
    </row>
    <row r="36843" spans="10:28">
      <c r="J36843" s="161"/>
      <c r="P36843" s="152"/>
      <c r="AB36843" s="164"/>
    </row>
    <row r="36844" spans="10:28">
      <c r="J36844" s="161"/>
      <c r="P36844" s="152"/>
      <c r="AB36844" s="164"/>
    </row>
    <row r="36845" spans="10:28">
      <c r="J36845" s="161"/>
      <c r="P36845" s="152"/>
      <c r="AB36845" s="164"/>
    </row>
    <row r="36846" spans="10:28">
      <c r="J36846" s="161"/>
      <c r="P36846" s="152"/>
      <c r="AB36846" s="164"/>
    </row>
    <row r="36847" spans="10:28">
      <c r="J36847" s="161"/>
      <c r="P36847" s="152"/>
      <c r="AB36847" s="164"/>
    </row>
    <row r="36848" spans="10:28">
      <c r="J36848" s="161"/>
      <c r="P36848" s="152"/>
      <c r="AB36848" s="164"/>
    </row>
    <row r="36849" spans="10:28">
      <c r="J36849" s="161"/>
      <c r="P36849" s="152"/>
      <c r="AB36849" s="164"/>
    </row>
    <row r="36850" spans="10:28">
      <c r="J36850" s="161"/>
      <c r="P36850" s="152"/>
      <c r="AB36850" s="164"/>
    </row>
    <row r="36851" spans="10:28">
      <c r="J36851" s="161"/>
      <c r="P36851" s="152"/>
      <c r="AB36851" s="164"/>
    </row>
    <row r="36852" spans="10:28">
      <c r="J36852" s="161"/>
      <c r="P36852" s="152"/>
      <c r="AB36852" s="164"/>
    </row>
    <row r="36853" spans="10:28">
      <c r="J36853" s="161"/>
      <c r="P36853" s="152"/>
      <c r="AB36853" s="164"/>
    </row>
    <row r="36854" spans="10:28">
      <c r="J36854" s="161"/>
      <c r="P36854" s="152"/>
      <c r="AB36854" s="164"/>
    </row>
    <row r="36855" spans="10:28">
      <c r="J36855" s="161"/>
      <c r="P36855" s="152"/>
      <c r="AB36855" s="164"/>
    </row>
    <row r="36856" spans="10:28">
      <c r="J36856" s="161"/>
      <c r="P36856" s="152"/>
      <c r="AB36856" s="164"/>
    </row>
    <row r="36857" spans="10:28">
      <c r="J36857" s="161"/>
      <c r="P36857" s="152"/>
      <c r="AB36857" s="164"/>
    </row>
    <row r="36858" spans="10:28">
      <c r="J36858" s="161"/>
      <c r="P36858" s="152"/>
      <c r="AB36858" s="164"/>
    </row>
    <row r="36859" spans="10:28">
      <c r="J36859" s="161"/>
      <c r="P36859" s="152"/>
      <c r="AB36859" s="164"/>
    </row>
    <row r="36860" spans="10:28">
      <c r="J36860" s="161"/>
      <c r="P36860" s="152"/>
      <c r="AB36860" s="164"/>
    </row>
    <row r="36861" spans="10:28">
      <c r="J36861" s="161"/>
      <c r="P36861" s="152"/>
      <c r="AB36861" s="164"/>
    </row>
    <row r="36862" spans="10:28">
      <c r="J36862" s="161"/>
      <c r="P36862" s="152"/>
      <c r="AB36862" s="164"/>
    </row>
    <row r="36863" spans="10:28">
      <c r="J36863" s="161"/>
      <c r="P36863" s="152"/>
      <c r="AB36863" s="164"/>
    </row>
    <row r="36864" spans="10:28">
      <c r="J36864" s="161"/>
      <c r="P36864" s="152"/>
      <c r="AB36864" s="164"/>
    </row>
    <row r="36865" spans="5:28">
      <c r="J36865" s="161"/>
      <c r="P36865" s="152"/>
      <c r="AB36865" s="164"/>
    </row>
    <row r="36866" spans="5:28">
      <c r="J36866" s="161"/>
      <c r="P36866" s="152"/>
      <c r="AB36866" s="164"/>
    </row>
    <row r="36867" spans="5:28">
      <c r="J36867" s="161"/>
      <c r="P36867" s="152"/>
      <c r="AB36867" s="164"/>
    </row>
    <row r="36868" spans="5:28">
      <c r="J36868" s="161"/>
      <c r="P36868" s="152"/>
      <c r="AB36868" s="164"/>
    </row>
    <row r="36869" spans="5:28">
      <c r="E36869" s="166"/>
      <c r="J36869" s="161"/>
      <c r="P36869" s="152"/>
      <c r="AB36869" s="164"/>
    </row>
    <row r="36870" spans="5:28">
      <c r="J36870" s="161"/>
      <c r="P36870" s="152"/>
      <c r="AB36870" s="164"/>
    </row>
    <row r="36871" spans="5:28">
      <c r="J36871" s="161"/>
      <c r="P36871" s="152"/>
      <c r="AB36871" s="164"/>
    </row>
    <row r="36872" spans="5:28">
      <c r="J36872" s="161"/>
      <c r="P36872" s="152"/>
      <c r="AB36872" s="164"/>
    </row>
    <row r="36873" spans="5:28">
      <c r="E36873" s="166"/>
      <c r="J36873" s="161"/>
      <c r="P36873" s="152"/>
      <c r="AB36873" s="164"/>
    </row>
    <row r="36874" spans="5:28">
      <c r="E36874" s="166"/>
      <c r="J36874" s="161"/>
      <c r="P36874" s="152"/>
      <c r="AB36874" s="164"/>
    </row>
    <row r="36875" spans="5:28">
      <c r="E36875" s="166"/>
      <c r="J36875" s="161"/>
      <c r="P36875" s="152"/>
      <c r="AB36875" s="164"/>
    </row>
    <row r="36876" spans="5:28">
      <c r="E36876" s="166"/>
      <c r="J36876" s="161"/>
      <c r="P36876" s="152"/>
      <c r="AB36876" s="164"/>
    </row>
    <row r="36877" spans="5:28">
      <c r="E36877" s="166"/>
      <c r="J36877" s="161"/>
      <c r="P36877" s="152"/>
      <c r="AB36877" s="164"/>
    </row>
    <row r="36878" spans="5:28">
      <c r="E36878" s="166"/>
      <c r="J36878" s="161"/>
      <c r="P36878" s="152"/>
      <c r="AB36878" s="164"/>
    </row>
    <row r="36879" spans="5:28">
      <c r="E36879" s="166"/>
      <c r="J36879" s="161"/>
      <c r="P36879" s="152"/>
      <c r="AB36879" s="164"/>
    </row>
    <row r="36880" spans="5:28">
      <c r="J36880" s="161"/>
      <c r="P36880" s="152"/>
      <c r="AB36880" s="164"/>
    </row>
    <row r="36881" spans="5:28">
      <c r="E36881" s="166"/>
      <c r="J36881" s="161"/>
      <c r="P36881" s="152"/>
      <c r="AB36881" s="164"/>
    </row>
    <row r="36882" spans="5:28">
      <c r="J36882" s="161"/>
      <c r="P36882" s="152"/>
      <c r="AB36882" s="164"/>
    </row>
    <row r="36883" spans="5:28">
      <c r="E36883" s="166"/>
      <c r="J36883" s="161"/>
      <c r="P36883" s="152"/>
      <c r="AB36883" s="164"/>
    </row>
    <row r="36884" spans="5:28">
      <c r="J36884" s="161"/>
      <c r="P36884" s="152"/>
      <c r="AB36884" s="164"/>
    </row>
    <row r="36885" spans="5:28">
      <c r="J36885" s="161"/>
      <c r="P36885" s="152"/>
      <c r="AB36885" s="164"/>
    </row>
    <row r="36886" spans="5:28">
      <c r="J36886" s="161"/>
      <c r="P36886" s="152"/>
      <c r="AB36886" s="164"/>
    </row>
    <row r="36887" spans="5:28">
      <c r="J36887" s="161"/>
      <c r="P36887" s="152"/>
      <c r="AB36887" s="164"/>
    </row>
    <row r="36888" spans="5:28">
      <c r="J36888" s="161"/>
      <c r="P36888" s="152"/>
      <c r="AB36888" s="164"/>
    </row>
    <row r="36889" spans="5:28">
      <c r="J36889" s="161"/>
      <c r="P36889" s="152"/>
      <c r="AB36889" s="164"/>
    </row>
    <row r="36890" spans="5:28">
      <c r="J36890" s="161"/>
      <c r="P36890" s="152"/>
      <c r="AB36890" s="164"/>
    </row>
    <row r="36891" spans="5:28">
      <c r="J36891" s="161"/>
      <c r="P36891" s="152"/>
      <c r="AB36891" s="164"/>
    </row>
    <row r="36892" spans="5:28">
      <c r="J36892" s="161"/>
      <c r="P36892" s="152"/>
      <c r="AB36892" s="164"/>
    </row>
    <row r="36893" spans="5:28">
      <c r="J36893" s="161"/>
      <c r="P36893" s="152"/>
      <c r="AB36893" s="164"/>
    </row>
    <row r="36894" spans="5:28">
      <c r="E36894" s="166"/>
      <c r="J36894" s="161"/>
      <c r="P36894" s="152"/>
      <c r="AB36894" s="164"/>
    </row>
    <row r="36895" spans="5:28">
      <c r="J36895" s="161"/>
      <c r="P36895" s="152"/>
      <c r="AB36895" s="164"/>
    </row>
    <row r="36896" spans="5:28">
      <c r="E36896" s="166"/>
      <c r="J36896" s="161"/>
      <c r="P36896" s="152"/>
      <c r="AB36896" s="164"/>
    </row>
    <row r="36897" spans="5:28">
      <c r="J36897" s="161"/>
      <c r="P36897" s="152"/>
      <c r="AB36897" s="164"/>
    </row>
    <row r="36898" spans="5:28">
      <c r="J36898" s="161"/>
      <c r="P36898" s="152"/>
      <c r="AB36898" s="164"/>
    </row>
    <row r="36899" spans="5:28">
      <c r="J36899" s="161"/>
      <c r="P36899" s="152"/>
      <c r="AB36899" s="164"/>
    </row>
    <row r="36900" spans="5:28">
      <c r="E36900" s="166"/>
      <c r="J36900" s="161"/>
      <c r="P36900" s="152"/>
      <c r="AB36900" s="164"/>
    </row>
    <row r="36901" spans="5:28">
      <c r="J36901" s="161"/>
      <c r="P36901" s="152"/>
      <c r="AB36901" s="164"/>
    </row>
    <row r="36902" spans="5:28">
      <c r="J36902" s="161"/>
      <c r="P36902" s="152"/>
      <c r="AB36902" s="164"/>
    </row>
    <row r="36903" spans="5:28">
      <c r="J36903" s="161"/>
      <c r="P36903" s="152"/>
      <c r="AB36903" s="164"/>
    </row>
    <row r="36904" spans="5:28">
      <c r="J36904" s="161"/>
      <c r="P36904" s="152"/>
      <c r="AB36904" s="164"/>
    </row>
    <row r="36905" spans="5:28">
      <c r="J36905" s="161"/>
      <c r="P36905" s="152"/>
      <c r="AB36905" s="164"/>
    </row>
    <row r="36906" spans="5:28">
      <c r="E36906" s="166"/>
      <c r="J36906" s="161"/>
      <c r="P36906" s="152"/>
      <c r="AB36906" s="164"/>
    </row>
    <row r="36907" spans="5:28">
      <c r="E36907" s="166"/>
      <c r="J36907" s="161"/>
      <c r="P36907" s="152"/>
      <c r="AB36907" s="164"/>
    </row>
    <row r="36908" spans="5:28">
      <c r="E36908" s="166"/>
      <c r="J36908" s="161"/>
      <c r="P36908" s="152"/>
      <c r="AB36908" s="164"/>
    </row>
    <row r="36909" spans="5:28">
      <c r="J36909" s="161"/>
      <c r="P36909" s="152"/>
      <c r="AB36909" s="164"/>
    </row>
    <row r="36910" spans="5:28">
      <c r="J36910" s="161"/>
      <c r="P36910" s="152"/>
      <c r="AB36910" s="164"/>
    </row>
    <row r="36911" spans="5:28">
      <c r="J36911" s="161"/>
      <c r="P36911" s="152"/>
      <c r="AB36911" s="164"/>
    </row>
    <row r="36912" spans="5:28">
      <c r="J36912" s="161"/>
      <c r="P36912" s="152"/>
      <c r="AB36912" s="164"/>
    </row>
    <row r="36913" spans="5:28">
      <c r="J36913" s="161"/>
      <c r="P36913" s="152"/>
      <c r="AB36913" s="164"/>
    </row>
    <row r="36914" spans="5:28">
      <c r="J36914" s="161"/>
      <c r="P36914" s="152"/>
      <c r="AB36914" s="164"/>
    </row>
    <row r="36915" spans="5:28">
      <c r="J36915" s="161"/>
      <c r="P36915" s="152"/>
      <c r="AB36915" s="164"/>
    </row>
    <row r="36916" spans="5:28">
      <c r="J36916" s="161"/>
      <c r="P36916" s="152"/>
      <c r="AB36916" s="164"/>
    </row>
    <row r="36917" spans="5:28">
      <c r="J36917" s="161"/>
      <c r="P36917" s="152"/>
      <c r="AB36917" s="164"/>
    </row>
    <row r="36918" spans="5:28">
      <c r="J36918" s="161"/>
      <c r="P36918" s="152"/>
      <c r="AB36918" s="164"/>
    </row>
    <row r="36919" spans="5:28">
      <c r="J36919" s="161"/>
      <c r="P36919" s="152"/>
      <c r="AB36919" s="164"/>
    </row>
    <row r="36920" spans="5:28">
      <c r="E36920" s="166"/>
      <c r="J36920" s="161"/>
      <c r="P36920" s="152"/>
      <c r="AB36920" s="164"/>
    </row>
    <row r="36921" spans="5:28">
      <c r="E36921" s="166"/>
      <c r="J36921" s="161"/>
      <c r="P36921" s="152"/>
      <c r="AB36921" s="164"/>
    </row>
    <row r="36922" spans="5:28">
      <c r="E36922" s="166"/>
      <c r="J36922" s="161"/>
      <c r="P36922" s="152"/>
      <c r="AB36922" s="164"/>
    </row>
    <row r="36923" spans="5:28">
      <c r="E36923" s="166"/>
      <c r="J36923" s="161"/>
      <c r="P36923" s="152"/>
      <c r="AB36923" s="164"/>
    </row>
    <row r="36924" spans="5:28">
      <c r="E36924" s="166"/>
      <c r="J36924" s="161"/>
      <c r="P36924" s="152"/>
      <c r="AB36924" s="164"/>
    </row>
    <row r="36925" spans="5:28">
      <c r="E36925" s="166"/>
      <c r="J36925" s="161"/>
      <c r="P36925" s="152"/>
      <c r="AB36925" s="164"/>
    </row>
    <row r="36926" spans="5:28">
      <c r="E36926" s="166"/>
      <c r="J36926" s="161"/>
      <c r="P36926" s="152"/>
      <c r="AB36926" s="164"/>
    </row>
    <row r="36927" spans="5:28">
      <c r="J36927" s="161"/>
      <c r="P36927" s="152"/>
      <c r="AB36927" s="164"/>
    </row>
    <row r="36928" spans="5:28">
      <c r="J36928" s="161"/>
      <c r="P36928" s="152"/>
      <c r="AB36928" s="164"/>
    </row>
    <row r="36929" spans="5:28">
      <c r="J36929" s="161"/>
      <c r="P36929" s="152"/>
      <c r="AB36929" s="164"/>
    </row>
    <row r="36930" spans="5:28">
      <c r="J36930" s="161"/>
      <c r="P36930" s="152"/>
      <c r="AB36930" s="164"/>
    </row>
    <row r="36931" spans="5:28">
      <c r="J36931" s="161"/>
      <c r="P36931" s="152"/>
      <c r="AB36931" s="164"/>
    </row>
    <row r="36932" spans="5:28">
      <c r="J36932" s="161"/>
      <c r="P36932" s="152"/>
      <c r="AB36932" s="164"/>
    </row>
    <row r="36933" spans="5:28">
      <c r="E36933" s="166"/>
      <c r="J36933" s="161"/>
      <c r="P36933" s="152"/>
      <c r="AB36933" s="164"/>
    </row>
    <row r="36934" spans="5:28">
      <c r="J36934" s="161"/>
      <c r="P36934" s="152"/>
      <c r="AB36934" s="164"/>
    </row>
    <row r="36935" spans="5:28">
      <c r="J36935" s="161"/>
      <c r="P36935" s="152"/>
      <c r="AB36935" s="164"/>
    </row>
    <row r="36936" spans="5:28">
      <c r="J36936" s="161"/>
      <c r="P36936" s="152"/>
      <c r="AB36936" s="164"/>
    </row>
    <row r="36937" spans="5:28">
      <c r="J36937" s="161"/>
      <c r="P36937" s="152"/>
      <c r="AB36937" s="164"/>
    </row>
    <row r="36938" spans="5:28">
      <c r="J36938" s="161"/>
      <c r="P36938" s="152"/>
      <c r="AB36938" s="164"/>
    </row>
    <row r="36939" spans="5:28">
      <c r="J36939" s="161"/>
      <c r="P36939" s="152"/>
      <c r="AB36939" s="164"/>
    </row>
    <row r="36940" spans="5:28">
      <c r="E36940" s="166"/>
      <c r="J36940" s="161"/>
      <c r="P36940" s="152"/>
      <c r="AB36940" s="164"/>
    </row>
    <row r="36941" spans="5:28">
      <c r="J36941" s="161"/>
      <c r="P36941" s="152"/>
      <c r="AB36941" s="164"/>
    </row>
    <row r="36942" spans="5:28">
      <c r="J36942" s="161"/>
      <c r="P36942" s="152"/>
      <c r="AB36942" s="164"/>
    </row>
    <row r="36943" spans="5:28">
      <c r="E36943" s="166"/>
      <c r="J36943" s="161"/>
      <c r="P36943" s="152"/>
      <c r="AB36943" s="164"/>
    </row>
    <row r="36944" spans="5:28">
      <c r="J36944" s="161"/>
      <c r="P36944" s="152"/>
      <c r="AB36944" s="164"/>
    </row>
    <row r="36945" spans="5:28">
      <c r="J36945" s="161"/>
      <c r="P36945" s="152"/>
      <c r="AB36945" s="164"/>
    </row>
    <row r="36946" spans="5:28">
      <c r="E36946" s="166"/>
      <c r="J36946" s="161"/>
      <c r="P36946" s="152"/>
      <c r="AB36946" s="164"/>
    </row>
    <row r="36947" spans="5:28">
      <c r="E36947" s="166"/>
      <c r="J36947" s="161"/>
      <c r="P36947" s="152"/>
      <c r="AB36947" s="164"/>
    </row>
    <row r="36948" spans="5:28">
      <c r="E36948" s="166"/>
      <c r="J36948" s="161"/>
      <c r="P36948" s="152"/>
      <c r="AB36948" s="164"/>
    </row>
    <row r="36949" spans="5:28">
      <c r="E36949" s="166"/>
      <c r="J36949" s="161"/>
      <c r="P36949" s="152"/>
      <c r="AB36949" s="164"/>
    </row>
    <row r="36950" spans="5:28">
      <c r="J36950" s="161"/>
      <c r="P36950" s="152"/>
      <c r="AB36950" s="164"/>
    </row>
    <row r="36951" spans="5:28">
      <c r="J36951" s="161"/>
      <c r="P36951" s="152"/>
      <c r="AB36951" s="164"/>
    </row>
    <row r="36952" spans="5:28">
      <c r="J36952" s="161"/>
      <c r="P36952" s="152"/>
      <c r="AB36952" s="164"/>
    </row>
    <row r="36953" spans="5:28">
      <c r="J36953" s="161"/>
      <c r="P36953" s="152"/>
      <c r="AB36953" s="164"/>
    </row>
    <row r="36954" spans="5:28">
      <c r="J36954" s="161"/>
      <c r="P36954" s="152"/>
      <c r="AB36954" s="164"/>
    </row>
    <row r="36955" spans="5:28">
      <c r="J36955" s="161"/>
      <c r="P36955" s="152"/>
      <c r="AB36955" s="164"/>
    </row>
    <row r="36956" spans="5:28">
      <c r="E36956" s="166"/>
      <c r="J36956" s="161"/>
      <c r="P36956" s="152"/>
      <c r="AB36956" s="164"/>
    </row>
    <row r="36957" spans="5:28">
      <c r="J36957" s="161"/>
      <c r="P36957" s="152"/>
      <c r="AB36957" s="164"/>
    </row>
    <row r="36958" spans="5:28">
      <c r="J36958" s="161"/>
      <c r="P36958" s="152"/>
      <c r="AB36958" s="164"/>
    </row>
    <row r="36959" spans="5:28">
      <c r="J36959" s="161"/>
      <c r="P36959" s="152"/>
      <c r="AB36959" s="164"/>
    </row>
    <row r="36960" spans="5:28">
      <c r="J36960" s="161"/>
      <c r="P36960" s="152"/>
      <c r="AB36960" s="164"/>
    </row>
    <row r="36961" spans="10:28">
      <c r="J36961" s="161"/>
      <c r="P36961" s="152"/>
      <c r="AB36961" s="164"/>
    </row>
    <row r="36962" spans="10:28">
      <c r="J36962" s="161"/>
      <c r="P36962" s="152"/>
      <c r="AB36962" s="164"/>
    </row>
    <row r="36963" spans="10:28">
      <c r="J36963" s="161"/>
      <c r="P36963" s="152"/>
      <c r="AB36963" s="164"/>
    </row>
    <row r="36964" spans="10:28">
      <c r="J36964" s="161"/>
      <c r="P36964" s="152"/>
      <c r="AB36964" s="164"/>
    </row>
    <row r="36965" spans="10:28">
      <c r="J36965" s="161"/>
      <c r="P36965" s="152"/>
      <c r="AB36965" s="164"/>
    </row>
    <row r="36966" spans="10:28">
      <c r="J36966" s="161"/>
      <c r="P36966" s="152"/>
      <c r="AB36966" s="164"/>
    </row>
    <row r="36967" spans="10:28">
      <c r="J36967" s="161"/>
      <c r="P36967" s="152"/>
      <c r="AB36967" s="164"/>
    </row>
    <row r="36968" spans="10:28">
      <c r="J36968" s="161"/>
      <c r="P36968" s="152"/>
      <c r="AB36968" s="164"/>
    </row>
    <row r="36969" spans="10:28">
      <c r="J36969" s="161"/>
      <c r="P36969" s="152"/>
      <c r="AB36969" s="164"/>
    </row>
    <row r="36970" spans="10:28">
      <c r="J36970" s="161"/>
      <c r="P36970" s="152"/>
      <c r="AB36970" s="164"/>
    </row>
    <row r="36971" spans="10:28">
      <c r="J36971" s="161"/>
      <c r="P36971" s="152"/>
      <c r="AB36971" s="164"/>
    </row>
    <row r="36972" spans="10:28">
      <c r="J36972" s="161"/>
      <c r="P36972" s="152"/>
      <c r="AB36972" s="164"/>
    </row>
    <row r="36973" spans="10:28">
      <c r="J36973" s="161"/>
      <c r="P36973" s="152"/>
      <c r="AB36973" s="164"/>
    </row>
    <row r="36974" spans="10:28">
      <c r="J36974" s="161"/>
      <c r="P36974" s="152"/>
      <c r="AB36974" s="164"/>
    </row>
    <row r="36975" spans="10:28">
      <c r="J36975" s="161"/>
      <c r="P36975" s="152"/>
      <c r="AB36975" s="164"/>
    </row>
    <row r="36976" spans="10:28">
      <c r="J36976" s="161"/>
      <c r="P36976" s="152"/>
      <c r="AB36976" s="164"/>
    </row>
    <row r="36977" spans="5:28">
      <c r="J36977" s="161"/>
      <c r="P36977" s="152"/>
      <c r="AB36977" s="164"/>
    </row>
    <row r="36978" spans="5:28">
      <c r="J36978" s="161"/>
      <c r="P36978" s="152"/>
      <c r="AB36978" s="164"/>
    </row>
    <row r="36979" spans="5:28">
      <c r="J36979" s="161"/>
      <c r="P36979" s="152"/>
      <c r="AB36979" s="164"/>
    </row>
    <row r="36980" spans="5:28">
      <c r="J36980" s="161"/>
      <c r="P36980" s="152"/>
      <c r="AB36980" s="164"/>
    </row>
    <row r="36981" spans="5:28">
      <c r="J36981" s="161"/>
      <c r="P36981" s="152"/>
      <c r="AB36981" s="164"/>
    </row>
    <row r="36982" spans="5:28">
      <c r="J36982" s="161"/>
      <c r="P36982" s="152"/>
      <c r="AB36982" s="164"/>
    </row>
    <row r="36983" spans="5:28">
      <c r="J36983" s="161"/>
      <c r="P36983" s="152"/>
      <c r="AB36983" s="164"/>
    </row>
    <row r="36984" spans="5:28">
      <c r="J36984" s="161"/>
      <c r="P36984" s="152"/>
      <c r="AB36984" s="164"/>
    </row>
    <row r="36985" spans="5:28">
      <c r="J36985" s="161"/>
      <c r="P36985" s="152"/>
      <c r="AB36985" s="164"/>
    </row>
    <row r="36986" spans="5:28">
      <c r="J36986" s="161"/>
      <c r="P36986" s="152"/>
      <c r="AB36986" s="164"/>
    </row>
    <row r="36987" spans="5:28">
      <c r="J36987" s="161"/>
      <c r="P36987" s="152"/>
      <c r="AB36987" s="164"/>
    </row>
    <row r="36988" spans="5:28">
      <c r="J36988" s="161"/>
      <c r="P36988" s="152"/>
      <c r="AB36988" s="164"/>
    </row>
    <row r="36989" spans="5:28">
      <c r="J36989" s="161"/>
      <c r="P36989" s="152"/>
      <c r="AB36989" s="164"/>
    </row>
    <row r="36990" spans="5:28">
      <c r="J36990" s="161"/>
      <c r="AB36990" s="164"/>
    </row>
    <row r="36991" spans="5:28">
      <c r="J36991" s="161"/>
      <c r="AB36991" s="164"/>
    </row>
    <row r="36992" spans="5:28">
      <c r="E36992" s="166"/>
      <c r="J36992" s="161"/>
      <c r="AB36992" s="164"/>
    </row>
    <row r="36993" spans="5:28">
      <c r="E36993" s="166"/>
      <c r="J36993" s="161"/>
      <c r="AB36993" s="164"/>
    </row>
    <row r="36994" spans="5:28">
      <c r="E36994" s="166"/>
      <c r="J36994" s="161"/>
      <c r="AB36994" s="164"/>
    </row>
    <row r="36995" spans="5:28">
      <c r="E36995" s="166"/>
      <c r="J36995" s="161"/>
      <c r="AB36995" s="164"/>
    </row>
    <row r="36996" spans="5:28">
      <c r="E36996" s="166"/>
      <c r="J36996" s="161"/>
      <c r="AB36996" s="164"/>
    </row>
    <row r="36997" spans="5:28">
      <c r="E36997" s="166"/>
      <c r="J36997" s="161"/>
      <c r="AB36997" s="164"/>
    </row>
    <row r="36998" spans="5:28">
      <c r="E36998" s="166"/>
      <c r="J36998" s="161"/>
      <c r="AB36998" s="164"/>
    </row>
    <row r="36999" spans="5:28">
      <c r="E36999" s="166"/>
      <c r="J36999" s="161"/>
      <c r="AB36999" s="164"/>
    </row>
    <row r="37000" spans="5:28">
      <c r="E37000" s="166"/>
      <c r="J37000" s="161"/>
      <c r="AB37000" s="164"/>
    </row>
    <row r="37001" spans="5:28">
      <c r="E37001" s="166"/>
      <c r="J37001" s="161"/>
      <c r="AB37001" s="164"/>
    </row>
    <row r="37002" spans="5:28">
      <c r="E37002" s="166"/>
      <c r="J37002" s="161"/>
      <c r="AB37002" s="164"/>
    </row>
    <row r="37003" spans="5:28">
      <c r="E37003" s="166"/>
      <c r="J37003" s="161"/>
      <c r="AB37003" s="164"/>
    </row>
    <row r="37004" spans="5:28">
      <c r="E37004" s="166"/>
      <c r="J37004" s="161"/>
      <c r="AB37004" s="164"/>
    </row>
    <row r="37005" spans="5:28">
      <c r="E37005" s="166"/>
      <c r="J37005" s="161"/>
      <c r="AB37005" s="164"/>
    </row>
    <row r="37006" spans="5:28">
      <c r="E37006" s="166"/>
      <c r="J37006" s="161"/>
      <c r="AB37006" s="164"/>
    </row>
    <row r="37007" spans="5:28">
      <c r="E37007" s="166"/>
      <c r="J37007" s="161"/>
      <c r="AB37007" s="164"/>
    </row>
    <row r="37008" spans="5:28">
      <c r="E37008" s="166"/>
      <c r="J37008" s="161"/>
      <c r="AB37008" s="164"/>
    </row>
    <row r="37009" spans="5:28">
      <c r="E37009" s="166"/>
      <c r="J37009" s="161"/>
      <c r="AB37009" s="164"/>
    </row>
    <row r="37010" spans="5:28">
      <c r="E37010" s="166"/>
      <c r="J37010" s="161"/>
      <c r="AB37010" s="164"/>
    </row>
    <row r="37011" spans="5:28">
      <c r="E37011" s="166"/>
      <c r="J37011" s="161"/>
      <c r="AB37011" s="164"/>
    </row>
    <row r="37012" spans="5:28">
      <c r="J37012" s="161"/>
      <c r="AB37012" s="164"/>
    </row>
    <row r="37013" spans="5:28">
      <c r="J37013" s="161"/>
      <c r="AB37013" s="164"/>
    </row>
    <row r="37014" spans="5:28">
      <c r="J37014" s="161"/>
      <c r="AB37014" s="164"/>
    </row>
    <row r="37015" spans="5:28">
      <c r="J37015" s="161"/>
      <c r="AB37015" s="164"/>
    </row>
    <row r="37016" spans="5:28">
      <c r="J37016" s="161"/>
      <c r="AB37016" s="164"/>
    </row>
    <row r="37017" spans="5:28">
      <c r="J37017" s="161"/>
      <c r="AB37017" s="164"/>
    </row>
    <row r="37018" spans="5:28">
      <c r="J37018" s="161"/>
      <c r="AB37018" s="164"/>
    </row>
    <row r="37019" spans="5:28">
      <c r="J37019" s="161"/>
      <c r="AB37019" s="164"/>
    </row>
    <row r="37020" spans="5:28">
      <c r="J37020" s="161"/>
      <c r="AB37020" s="164"/>
    </row>
    <row r="37021" spans="5:28">
      <c r="J37021" s="161"/>
      <c r="AB37021" s="164"/>
    </row>
    <row r="37022" spans="5:28">
      <c r="J37022" s="161"/>
      <c r="AB37022" s="164"/>
    </row>
    <row r="37023" spans="5:28">
      <c r="J37023" s="161"/>
      <c r="AB37023" s="164"/>
    </row>
    <row r="37024" spans="5:28">
      <c r="J37024" s="161"/>
      <c r="AB37024" s="164"/>
    </row>
    <row r="37025" spans="10:28">
      <c r="J37025" s="161"/>
      <c r="AB37025" s="164"/>
    </row>
    <row r="37026" spans="10:28">
      <c r="J37026" s="161"/>
      <c r="AB37026" s="164"/>
    </row>
    <row r="37027" spans="10:28">
      <c r="J37027" s="161"/>
      <c r="AB37027" s="164"/>
    </row>
    <row r="37028" spans="10:28">
      <c r="J37028" s="161"/>
      <c r="AB37028" s="164"/>
    </row>
    <row r="37029" spans="10:28">
      <c r="J37029" s="161"/>
      <c r="AB37029" s="164"/>
    </row>
    <row r="37030" spans="10:28">
      <c r="J37030" s="161"/>
      <c r="AB37030" s="164"/>
    </row>
    <row r="37031" spans="10:28">
      <c r="J37031" s="161"/>
      <c r="AB37031" s="164"/>
    </row>
    <row r="37032" spans="10:28">
      <c r="J37032" s="161"/>
      <c r="AB37032" s="164"/>
    </row>
    <row r="37033" spans="10:28">
      <c r="J37033" s="161"/>
      <c r="AB37033" s="164"/>
    </row>
    <row r="37034" spans="10:28">
      <c r="J37034" s="161"/>
      <c r="AB37034" s="164"/>
    </row>
    <row r="37035" spans="10:28">
      <c r="J37035" s="161"/>
      <c r="AB37035" s="164"/>
    </row>
    <row r="37036" spans="10:28">
      <c r="J37036" s="161"/>
      <c r="AB37036" s="164"/>
    </row>
    <row r="37037" spans="10:28">
      <c r="J37037" s="161"/>
      <c r="AB37037" s="164"/>
    </row>
    <row r="37038" spans="10:28">
      <c r="J37038" s="161"/>
      <c r="AB37038" s="164"/>
    </row>
    <row r="37039" spans="10:28">
      <c r="J37039" s="161"/>
      <c r="AB37039" s="164"/>
    </row>
    <row r="37040" spans="10:28">
      <c r="J37040" s="161"/>
      <c r="AB37040" s="164"/>
    </row>
    <row r="37041" spans="5:28">
      <c r="J37041" s="161"/>
      <c r="AB37041" s="164"/>
    </row>
    <row r="37042" spans="5:28">
      <c r="J37042" s="161"/>
      <c r="AB37042" s="164"/>
    </row>
    <row r="37043" spans="5:28">
      <c r="J37043" s="161"/>
      <c r="AB37043" s="164"/>
    </row>
    <row r="37044" spans="5:28">
      <c r="J37044" s="161"/>
      <c r="AB37044" s="164"/>
    </row>
    <row r="37045" spans="5:28">
      <c r="J37045" s="161"/>
      <c r="AB37045" s="164"/>
    </row>
    <row r="37046" spans="5:28">
      <c r="J37046" s="161"/>
      <c r="AB37046" s="164"/>
    </row>
    <row r="37047" spans="5:28">
      <c r="J37047" s="161"/>
      <c r="AB37047" s="164"/>
    </row>
    <row r="37048" spans="5:28">
      <c r="J37048" s="161"/>
      <c r="AB37048" s="164"/>
    </row>
    <row r="37049" spans="5:28">
      <c r="J37049" s="161"/>
      <c r="AB37049" s="164"/>
    </row>
    <row r="37050" spans="5:28">
      <c r="J37050" s="161"/>
      <c r="AB37050" s="164"/>
    </row>
    <row r="37051" spans="5:28">
      <c r="J37051" s="161"/>
      <c r="AB37051" s="164"/>
    </row>
    <row r="37052" spans="5:28">
      <c r="J37052" s="161"/>
      <c r="AB37052" s="164"/>
    </row>
    <row r="37053" spans="5:28">
      <c r="E37053" s="166"/>
      <c r="J37053" s="161"/>
      <c r="AB37053" s="164"/>
    </row>
    <row r="37054" spans="5:28">
      <c r="E37054" s="166"/>
      <c r="J37054" s="161"/>
      <c r="AB37054" s="164"/>
    </row>
    <row r="37055" spans="5:28">
      <c r="J37055" s="161"/>
      <c r="AB37055" s="164"/>
    </row>
    <row r="37056" spans="5:28">
      <c r="J37056" s="161"/>
      <c r="AB37056" s="164"/>
    </row>
    <row r="37057" spans="10:28">
      <c r="J37057" s="161"/>
      <c r="AB37057" s="164"/>
    </row>
    <row r="37058" spans="10:28">
      <c r="J37058" s="161"/>
      <c r="AB37058" s="164"/>
    </row>
    <row r="37059" spans="10:28">
      <c r="J37059" s="161"/>
      <c r="AB37059" s="164"/>
    </row>
    <row r="37060" spans="10:28">
      <c r="J37060" s="161"/>
      <c r="AB37060" s="164"/>
    </row>
    <row r="37061" spans="10:28">
      <c r="J37061" s="161"/>
      <c r="AB37061" s="164"/>
    </row>
    <row r="37062" spans="10:28">
      <c r="J37062" s="161"/>
      <c r="AB37062" s="164"/>
    </row>
    <row r="37063" spans="10:28">
      <c r="J37063" s="161"/>
      <c r="AB37063" s="164"/>
    </row>
    <row r="37064" spans="10:28">
      <c r="J37064" s="161"/>
      <c r="AB37064" s="164"/>
    </row>
    <row r="37065" spans="10:28">
      <c r="J37065" s="161"/>
      <c r="AB37065" s="164"/>
    </row>
    <row r="37066" spans="10:28">
      <c r="J37066" s="161"/>
      <c r="AB37066" s="164"/>
    </row>
    <row r="37067" spans="10:28">
      <c r="J37067" s="161"/>
      <c r="AB37067" s="164"/>
    </row>
    <row r="37068" spans="10:28">
      <c r="J37068" s="161"/>
      <c r="AB37068" s="164"/>
    </row>
    <row r="37069" spans="10:28">
      <c r="J37069" s="161"/>
      <c r="AB37069" s="164"/>
    </row>
    <row r="37070" spans="10:28">
      <c r="J37070" s="161"/>
      <c r="AB37070" s="164"/>
    </row>
    <row r="37071" spans="10:28">
      <c r="J37071" s="161"/>
      <c r="AB37071" s="164"/>
    </row>
    <row r="37072" spans="10:28">
      <c r="J37072" s="161"/>
      <c r="AB37072" s="164"/>
    </row>
    <row r="37073" spans="10:28">
      <c r="J37073" s="161"/>
      <c r="AB37073" s="164"/>
    </row>
    <row r="37074" spans="10:28">
      <c r="J37074" s="161"/>
      <c r="AB37074" s="164"/>
    </row>
    <row r="37075" spans="10:28">
      <c r="J37075" s="161"/>
      <c r="R37075" s="166"/>
      <c r="AB37075" s="164"/>
    </row>
    <row r="37076" spans="10:28">
      <c r="J37076" s="161"/>
      <c r="AB37076" s="164"/>
    </row>
    <row r="37077" spans="10:28">
      <c r="J37077" s="161"/>
      <c r="AB37077" s="164"/>
    </row>
    <row r="37078" spans="10:28">
      <c r="J37078" s="161"/>
      <c r="AB37078" s="164"/>
    </row>
    <row r="37079" spans="10:28">
      <c r="J37079" s="161"/>
      <c r="AB37079" s="164"/>
    </row>
    <row r="37080" spans="10:28">
      <c r="J37080" s="161"/>
      <c r="AB37080" s="164"/>
    </row>
    <row r="37081" spans="10:28">
      <c r="J37081" s="161"/>
      <c r="R37081" s="166"/>
      <c r="AB37081" s="164"/>
    </row>
    <row r="37082" spans="10:28">
      <c r="J37082" s="161"/>
      <c r="AB37082" s="164"/>
    </row>
    <row r="37083" spans="10:28">
      <c r="J37083" s="161"/>
      <c r="AB37083" s="164"/>
    </row>
    <row r="37084" spans="10:28">
      <c r="J37084" s="161"/>
      <c r="AB37084" s="164"/>
    </row>
    <row r="37085" spans="10:28">
      <c r="J37085" s="161"/>
      <c r="AB37085" s="164"/>
    </row>
    <row r="37086" spans="10:28">
      <c r="J37086" s="161"/>
      <c r="AB37086" s="164"/>
    </row>
    <row r="37087" spans="10:28">
      <c r="J37087" s="161"/>
      <c r="AB37087" s="164"/>
    </row>
    <row r="37088" spans="10:28">
      <c r="J37088" s="161"/>
      <c r="AB37088" s="164"/>
    </row>
    <row r="37089" spans="10:28">
      <c r="J37089" s="161"/>
      <c r="AB37089" s="164"/>
    </row>
    <row r="37090" spans="10:28">
      <c r="J37090" s="161"/>
      <c r="AB37090" s="164"/>
    </row>
    <row r="37091" spans="10:28">
      <c r="J37091" s="161"/>
      <c r="AB37091" s="164"/>
    </row>
    <row r="37092" spans="10:28">
      <c r="J37092" s="161"/>
      <c r="AB37092" s="164"/>
    </row>
    <row r="37093" spans="10:28">
      <c r="J37093" s="161"/>
      <c r="AB37093" s="164"/>
    </row>
    <row r="37094" spans="10:28">
      <c r="J37094" s="161"/>
      <c r="AB37094" s="164"/>
    </row>
    <row r="37095" spans="10:28">
      <c r="J37095" s="161"/>
      <c r="AB37095" s="164"/>
    </row>
    <row r="37096" spans="10:28">
      <c r="J37096" s="161"/>
      <c r="AB37096" s="164"/>
    </row>
    <row r="37097" spans="10:28">
      <c r="J37097" s="161"/>
      <c r="AB37097" s="164"/>
    </row>
    <row r="37098" spans="10:28">
      <c r="J37098" s="161"/>
      <c r="AB37098" s="164"/>
    </row>
    <row r="37099" spans="10:28">
      <c r="J37099" s="161"/>
      <c r="AB37099" s="164"/>
    </row>
    <row r="37100" spans="10:28">
      <c r="J37100" s="161"/>
      <c r="AB37100" s="164"/>
    </row>
    <row r="37101" spans="10:28">
      <c r="J37101" s="161"/>
      <c r="AB37101" s="164"/>
    </row>
    <row r="37102" spans="10:28">
      <c r="J37102" s="161"/>
      <c r="AB37102" s="164"/>
    </row>
    <row r="37103" spans="10:28">
      <c r="J37103" s="161"/>
      <c r="AB37103" s="164"/>
    </row>
    <row r="37104" spans="10:28">
      <c r="J37104" s="161"/>
      <c r="AB37104" s="164"/>
    </row>
    <row r="37105" spans="10:28">
      <c r="J37105" s="161"/>
      <c r="AB37105" s="164"/>
    </row>
    <row r="37106" spans="10:28">
      <c r="J37106" s="161"/>
      <c r="AB37106" s="164"/>
    </row>
    <row r="37107" spans="10:28">
      <c r="J37107" s="161"/>
      <c r="AB37107" s="164"/>
    </row>
    <row r="37108" spans="10:28">
      <c r="J37108" s="161"/>
      <c r="AB37108" s="164"/>
    </row>
    <row r="37109" spans="10:28">
      <c r="J37109" s="161"/>
      <c r="AB37109" s="164"/>
    </row>
    <row r="37110" spans="10:28">
      <c r="J37110" s="161"/>
      <c r="AB37110" s="164"/>
    </row>
    <row r="37111" spans="10:28">
      <c r="J37111" s="161"/>
      <c r="R37111" s="166"/>
      <c r="AB37111" s="164"/>
    </row>
    <row r="37112" spans="10:28">
      <c r="J37112" s="161"/>
      <c r="AB37112" s="164"/>
    </row>
    <row r="37113" spans="10:28">
      <c r="J37113" s="161"/>
      <c r="AB37113" s="164"/>
    </row>
    <row r="37114" spans="10:28">
      <c r="J37114" s="161"/>
      <c r="AB37114" s="164"/>
    </row>
    <row r="37115" spans="10:28">
      <c r="J37115" s="161"/>
      <c r="AB37115" s="164"/>
    </row>
    <row r="37116" spans="10:28">
      <c r="J37116" s="161"/>
      <c r="AB37116" s="164"/>
    </row>
    <row r="37117" spans="10:28">
      <c r="J37117" s="161"/>
      <c r="AB37117" s="164"/>
    </row>
    <row r="37118" spans="10:28">
      <c r="J37118" s="161"/>
      <c r="AB37118" s="164"/>
    </row>
    <row r="37119" spans="10:28">
      <c r="J37119" s="161"/>
      <c r="AB37119" s="164"/>
    </row>
    <row r="37120" spans="10:28">
      <c r="J37120" s="161"/>
      <c r="AB37120" s="164"/>
    </row>
    <row r="37121" spans="10:28">
      <c r="J37121" s="161"/>
      <c r="AB37121" s="164"/>
    </row>
    <row r="37122" spans="10:28">
      <c r="J37122" s="161"/>
      <c r="AB37122" s="164"/>
    </row>
    <row r="37123" spans="10:28">
      <c r="J37123" s="161"/>
      <c r="AB37123" s="164"/>
    </row>
    <row r="37124" spans="10:28">
      <c r="J37124" s="161"/>
      <c r="AB37124" s="164"/>
    </row>
    <row r="37125" spans="10:28">
      <c r="J37125" s="161"/>
      <c r="AB37125" s="164"/>
    </row>
    <row r="37126" spans="10:28">
      <c r="J37126" s="161"/>
      <c r="AB37126" s="164"/>
    </row>
    <row r="37127" spans="10:28">
      <c r="J37127" s="161"/>
      <c r="AB37127" s="164"/>
    </row>
    <row r="37128" spans="10:28">
      <c r="J37128" s="161"/>
      <c r="AB37128" s="164"/>
    </row>
    <row r="37129" spans="10:28">
      <c r="J37129" s="161"/>
      <c r="AB37129" s="164"/>
    </row>
    <row r="37130" spans="10:28">
      <c r="J37130" s="161"/>
      <c r="AB37130" s="164"/>
    </row>
    <row r="37131" spans="10:28">
      <c r="J37131" s="161"/>
      <c r="AB37131" s="164"/>
    </row>
    <row r="37132" spans="10:28">
      <c r="J37132" s="161"/>
      <c r="AB37132" s="164"/>
    </row>
    <row r="37133" spans="10:28">
      <c r="J37133" s="161"/>
      <c r="AB37133" s="164"/>
    </row>
    <row r="37134" spans="10:28">
      <c r="J37134" s="161"/>
      <c r="AB37134" s="164"/>
    </row>
    <row r="37135" spans="10:28">
      <c r="J37135" s="161"/>
      <c r="AB37135" s="164"/>
    </row>
    <row r="37136" spans="10:28">
      <c r="J37136" s="161"/>
      <c r="AB37136" s="164"/>
    </row>
    <row r="37137" spans="10:28">
      <c r="J37137" s="161"/>
      <c r="AB37137" s="164"/>
    </row>
    <row r="37138" spans="10:28">
      <c r="J37138" s="161"/>
      <c r="AB37138" s="164"/>
    </row>
    <row r="37139" spans="10:28">
      <c r="J37139" s="161"/>
      <c r="AB37139" s="164"/>
    </row>
    <row r="37140" spans="10:28">
      <c r="J37140" s="161"/>
      <c r="AB37140" s="164"/>
    </row>
    <row r="37141" spans="10:28">
      <c r="J37141" s="161"/>
      <c r="AB37141" s="164"/>
    </row>
    <row r="37142" spans="10:28">
      <c r="J37142" s="161"/>
      <c r="AB37142" s="164"/>
    </row>
    <row r="37143" spans="10:28">
      <c r="J37143" s="161"/>
      <c r="AB37143" s="164"/>
    </row>
    <row r="37144" spans="10:28">
      <c r="J37144" s="161"/>
      <c r="AB37144" s="164"/>
    </row>
    <row r="37145" spans="10:28">
      <c r="J37145" s="161"/>
      <c r="AB37145" s="164"/>
    </row>
    <row r="37146" spans="10:28">
      <c r="J37146" s="161"/>
      <c r="AB37146" s="164"/>
    </row>
    <row r="37147" spans="10:28">
      <c r="J37147" s="161"/>
      <c r="AB37147" s="164"/>
    </row>
    <row r="37148" spans="10:28">
      <c r="J37148" s="161"/>
      <c r="AB37148" s="164"/>
    </row>
    <row r="37149" spans="10:28">
      <c r="J37149" s="161"/>
      <c r="AB37149" s="164"/>
    </row>
    <row r="37150" spans="10:28">
      <c r="J37150" s="161"/>
      <c r="AB37150" s="164"/>
    </row>
    <row r="37151" spans="10:28">
      <c r="J37151" s="161"/>
      <c r="AB37151" s="164"/>
    </row>
    <row r="37152" spans="10:28">
      <c r="J37152" s="161"/>
      <c r="AB37152" s="164"/>
    </row>
    <row r="37153" spans="10:28">
      <c r="J37153" s="161"/>
      <c r="AB37153" s="164"/>
    </row>
    <row r="37154" spans="10:28">
      <c r="J37154" s="161"/>
      <c r="AB37154" s="164"/>
    </row>
    <row r="37155" spans="10:28">
      <c r="J37155" s="161"/>
      <c r="AB37155" s="164"/>
    </row>
    <row r="37156" spans="10:28">
      <c r="J37156" s="161"/>
      <c r="AB37156" s="164"/>
    </row>
    <row r="37157" spans="10:28">
      <c r="J37157" s="161"/>
      <c r="AB37157" s="164"/>
    </row>
    <row r="37158" spans="10:28">
      <c r="J37158" s="161"/>
      <c r="AB37158" s="164"/>
    </row>
    <row r="37159" spans="10:28">
      <c r="J37159" s="161"/>
      <c r="AB37159" s="164"/>
    </row>
    <row r="37160" spans="10:28">
      <c r="J37160" s="161"/>
      <c r="AB37160" s="164"/>
    </row>
    <row r="37161" spans="10:28">
      <c r="J37161" s="161"/>
      <c r="AB37161" s="164"/>
    </row>
    <row r="37162" spans="10:28">
      <c r="J37162" s="161"/>
      <c r="AB37162" s="164"/>
    </row>
    <row r="37163" spans="10:28">
      <c r="J37163" s="161"/>
      <c r="AB37163" s="164"/>
    </row>
    <row r="37164" spans="10:28">
      <c r="J37164" s="161"/>
      <c r="AB37164" s="164"/>
    </row>
    <row r="37165" spans="10:28">
      <c r="J37165" s="161"/>
      <c r="R37165" s="166"/>
      <c r="AB37165" s="164"/>
    </row>
    <row r="37166" spans="10:28">
      <c r="J37166" s="161"/>
      <c r="AB37166" s="164"/>
    </row>
    <row r="37167" spans="10:28">
      <c r="J37167" s="161"/>
      <c r="AB37167" s="164"/>
    </row>
    <row r="37168" spans="10:28">
      <c r="J37168" s="161"/>
      <c r="AB37168" s="164"/>
    </row>
    <row r="37169" spans="10:28">
      <c r="J37169" s="161"/>
      <c r="AB37169" s="164"/>
    </row>
    <row r="37170" spans="10:28">
      <c r="J37170" s="161"/>
      <c r="AB37170" s="164"/>
    </row>
    <row r="37171" spans="10:28">
      <c r="J37171" s="161"/>
      <c r="AB37171" s="164"/>
    </row>
    <row r="37172" spans="10:28">
      <c r="J37172" s="161"/>
      <c r="AB37172" s="164"/>
    </row>
    <row r="37173" spans="10:28">
      <c r="J37173" s="161"/>
      <c r="AB37173" s="164"/>
    </row>
    <row r="37174" spans="10:28">
      <c r="J37174" s="161"/>
      <c r="AB37174" s="164"/>
    </row>
    <row r="37175" spans="10:28">
      <c r="J37175" s="161"/>
      <c r="AB37175" s="164"/>
    </row>
    <row r="37176" spans="10:28">
      <c r="J37176" s="161"/>
      <c r="AB37176" s="164"/>
    </row>
    <row r="37177" spans="10:28">
      <c r="J37177" s="161"/>
      <c r="AB37177" s="164"/>
    </row>
    <row r="37178" spans="10:28">
      <c r="J37178" s="161"/>
      <c r="AB37178" s="164"/>
    </row>
    <row r="37179" spans="10:28">
      <c r="J37179" s="161"/>
      <c r="AB37179" s="164"/>
    </row>
    <row r="37180" spans="10:28">
      <c r="J37180" s="161"/>
      <c r="AB37180" s="164"/>
    </row>
    <row r="37181" spans="10:28">
      <c r="J37181" s="161"/>
      <c r="AB37181" s="164"/>
    </row>
    <row r="37182" spans="10:28">
      <c r="J37182" s="161"/>
      <c r="AB37182" s="164"/>
    </row>
    <row r="37183" spans="10:28">
      <c r="J37183" s="161"/>
      <c r="AB37183" s="164"/>
    </row>
    <row r="37184" spans="10:28">
      <c r="J37184" s="161"/>
      <c r="AB37184" s="164"/>
    </row>
    <row r="37185" spans="10:28">
      <c r="J37185" s="161"/>
      <c r="AB37185" s="164"/>
    </row>
    <row r="37186" spans="10:28">
      <c r="J37186" s="161"/>
      <c r="AB37186" s="164"/>
    </row>
    <row r="37187" spans="10:28">
      <c r="J37187" s="161"/>
      <c r="AB37187" s="164"/>
    </row>
    <row r="37188" spans="10:28">
      <c r="J37188" s="161"/>
      <c r="AB37188" s="164"/>
    </row>
    <row r="37189" spans="10:28">
      <c r="J37189" s="161"/>
      <c r="AB37189" s="164"/>
    </row>
    <row r="37190" spans="10:28">
      <c r="J37190" s="161"/>
      <c r="AB37190" s="164"/>
    </row>
    <row r="37191" spans="10:28">
      <c r="J37191" s="161"/>
      <c r="AB37191" s="164"/>
    </row>
    <row r="37192" spans="10:28">
      <c r="J37192" s="161"/>
      <c r="AB37192" s="164"/>
    </row>
    <row r="37193" spans="10:28">
      <c r="J37193" s="161"/>
      <c r="AB37193" s="164"/>
    </row>
    <row r="37194" spans="10:28">
      <c r="J37194" s="161"/>
      <c r="AB37194" s="164"/>
    </row>
    <row r="37195" spans="10:28">
      <c r="J37195" s="161"/>
      <c r="AB37195" s="164"/>
    </row>
    <row r="37196" spans="10:28">
      <c r="J37196" s="161"/>
      <c r="AB37196" s="164"/>
    </row>
    <row r="37197" spans="10:28">
      <c r="J37197" s="161"/>
      <c r="AB37197" s="164"/>
    </row>
    <row r="37198" spans="10:28">
      <c r="J37198" s="161"/>
      <c r="AB37198" s="164"/>
    </row>
    <row r="37199" spans="10:28">
      <c r="J37199" s="161"/>
      <c r="AB37199" s="164"/>
    </row>
    <row r="37200" spans="10:28">
      <c r="J37200" s="161"/>
      <c r="AB37200" s="164"/>
    </row>
    <row r="37201" spans="10:28">
      <c r="J37201" s="161"/>
      <c r="AB37201" s="164"/>
    </row>
    <row r="37202" spans="10:28">
      <c r="J37202" s="161"/>
      <c r="AB37202" s="164"/>
    </row>
    <row r="37203" spans="10:28">
      <c r="J37203" s="161"/>
      <c r="AB37203" s="164"/>
    </row>
    <row r="37204" spans="10:28">
      <c r="J37204" s="161"/>
      <c r="AB37204" s="164"/>
    </row>
    <row r="37205" spans="10:28">
      <c r="J37205" s="161"/>
      <c r="AB37205" s="164"/>
    </row>
    <row r="37206" spans="10:28">
      <c r="J37206" s="161"/>
      <c r="AB37206" s="164"/>
    </row>
    <row r="37207" spans="10:28">
      <c r="J37207" s="161"/>
      <c r="AB37207" s="164"/>
    </row>
    <row r="37208" spans="10:28">
      <c r="J37208" s="161"/>
      <c r="AB37208" s="164"/>
    </row>
    <row r="37209" spans="10:28">
      <c r="J37209" s="161"/>
      <c r="AB37209" s="164"/>
    </row>
    <row r="37210" spans="10:28">
      <c r="J37210" s="161"/>
      <c r="AB37210" s="164"/>
    </row>
    <row r="37211" spans="10:28">
      <c r="J37211" s="161"/>
      <c r="AB37211" s="164"/>
    </row>
    <row r="37212" spans="10:28">
      <c r="J37212" s="161"/>
      <c r="AB37212" s="164"/>
    </row>
    <row r="37213" spans="10:28">
      <c r="J37213" s="161"/>
      <c r="AB37213" s="164"/>
    </row>
    <row r="37214" spans="10:28">
      <c r="J37214" s="161"/>
      <c r="AB37214" s="164"/>
    </row>
    <row r="37215" spans="10:28">
      <c r="J37215" s="161"/>
      <c r="AB37215" s="164"/>
    </row>
    <row r="37216" spans="10:28">
      <c r="J37216" s="161"/>
      <c r="AB37216" s="164"/>
    </row>
    <row r="37217" spans="5:28">
      <c r="J37217" s="161"/>
      <c r="AB37217" s="164"/>
    </row>
    <row r="37218" spans="5:28">
      <c r="J37218" s="161"/>
      <c r="AB37218" s="164"/>
    </row>
    <row r="37219" spans="5:28">
      <c r="J37219" s="161"/>
      <c r="AB37219" s="164"/>
    </row>
    <row r="37220" spans="5:28">
      <c r="J37220" s="161"/>
      <c r="AB37220" s="164"/>
    </row>
    <row r="37221" spans="5:28">
      <c r="J37221" s="161"/>
      <c r="AB37221" s="164"/>
    </row>
    <row r="37222" spans="5:28">
      <c r="J37222" s="161"/>
      <c r="AB37222" s="164"/>
    </row>
    <row r="37223" spans="5:28">
      <c r="J37223" s="161"/>
      <c r="AB37223" s="164"/>
    </row>
    <row r="37224" spans="5:28">
      <c r="J37224" s="161"/>
      <c r="AB37224" s="164"/>
    </row>
    <row r="37225" spans="5:28">
      <c r="E37225" s="166"/>
      <c r="J37225" s="161"/>
      <c r="AB37225" s="164"/>
    </row>
    <row r="37226" spans="5:28">
      <c r="E37226" s="166"/>
      <c r="J37226" s="161"/>
      <c r="AB37226" s="164"/>
    </row>
    <row r="37227" spans="5:28">
      <c r="E37227" s="166"/>
      <c r="J37227" s="161"/>
      <c r="AB37227" s="164"/>
    </row>
    <row r="37228" spans="5:28">
      <c r="E37228" s="166"/>
      <c r="J37228" s="161"/>
      <c r="AB37228" s="164"/>
    </row>
    <row r="37229" spans="5:28">
      <c r="E37229" s="166"/>
      <c r="J37229" s="161"/>
      <c r="AB37229" s="164"/>
    </row>
    <row r="37230" spans="5:28">
      <c r="E37230" s="166"/>
      <c r="J37230" s="161"/>
      <c r="AB37230" s="164"/>
    </row>
    <row r="37231" spans="5:28">
      <c r="E37231" s="166"/>
      <c r="J37231" s="161"/>
      <c r="AB37231" s="164"/>
    </row>
    <row r="37232" spans="5:28">
      <c r="J37232" s="161"/>
      <c r="AB37232" s="164"/>
    </row>
    <row r="37233" spans="10:28">
      <c r="J37233" s="161"/>
      <c r="AB37233" s="164"/>
    </row>
    <row r="37234" spans="10:28">
      <c r="J37234" s="161"/>
      <c r="AB37234" s="164"/>
    </row>
    <row r="37235" spans="10:28">
      <c r="J37235" s="161"/>
      <c r="AB37235" s="164"/>
    </row>
    <row r="37236" spans="10:28">
      <c r="J37236" s="161"/>
      <c r="AB37236" s="164"/>
    </row>
    <row r="37237" spans="10:28">
      <c r="J37237" s="161"/>
      <c r="AB37237" s="164"/>
    </row>
    <row r="37238" spans="10:28">
      <c r="J37238" s="161"/>
      <c r="AB37238" s="164"/>
    </row>
    <row r="37239" spans="10:28">
      <c r="J37239" s="161"/>
      <c r="AB37239" s="164"/>
    </row>
    <row r="37240" spans="10:28">
      <c r="J37240" s="161"/>
      <c r="AB37240" s="164"/>
    </row>
    <row r="37241" spans="10:28">
      <c r="J37241" s="161"/>
      <c r="AB37241" s="164"/>
    </row>
    <row r="37242" spans="10:28">
      <c r="J37242" s="161"/>
      <c r="AB37242" s="164"/>
    </row>
    <row r="37243" spans="10:28">
      <c r="J37243" s="161"/>
      <c r="AB37243" s="164"/>
    </row>
    <row r="37244" spans="10:28">
      <c r="J37244" s="161"/>
      <c r="AB37244" s="164"/>
    </row>
    <row r="37245" spans="10:28">
      <c r="J37245" s="161"/>
      <c r="AB37245" s="164"/>
    </row>
    <row r="37246" spans="10:28">
      <c r="J37246" s="161"/>
      <c r="AB37246" s="164"/>
    </row>
    <row r="37247" spans="10:28">
      <c r="J37247" s="161"/>
      <c r="AB37247" s="164"/>
    </row>
    <row r="37248" spans="10:28">
      <c r="J37248" s="161"/>
      <c r="AB37248" s="164"/>
    </row>
    <row r="37249" spans="5:28">
      <c r="J37249" s="161"/>
      <c r="AB37249" s="164"/>
    </row>
    <row r="37250" spans="5:28">
      <c r="J37250" s="161"/>
      <c r="AB37250" s="164"/>
    </row>
    <row r="37251" spans="5:28">
      <c r="J37251" s="161"/>
      <c r="AB37251" s="164"/>
    </row>
    <row r="37252" spans="5:28">
      <c r="J37252" s="161"/>
      <c r="AB37252" s="164"/>
    </row>
    <row r="37253" spans="5:28">
      <c r="J37253" s="161"/>
      <c r="AB37253" s="164"/>
    </row>
    <row r="37254" spans="5:28">
      <c r="J37254" s="161"/>
      <c r="AB37254" s="164"/>
    </row>
    <row r="37255" spans="5:28">
      <c r="E37255" s="166"/>
      <c r="J37255" s="161"/>
      <c r="AB37255" s="164"/>
    </row>
    <row r="37256" spans="5:28">
      <c r="E37256" s="166"/>
      <c r="J37256" s="161"/>
      <c r="AB37256" s="164"/>
    </row>
    <row r="37257" spans="5:28">
      <c r="E37257" s="166"/>
      <c r="J37257" s="161"/>
      <c r="AB37257" s="164"/>
    </row>
    <row r="37258" spans="5:28">
      <c r="E37258" s="166"/>
      <c r="J37258" s="161"/>
      <c r="AB37258" s="164"/>
    </row>
    <row r="37259" spans="5:28">
      <c r="E37259" s="166"/>
      <c r="J37259" s="161"/>
      <c r="AB37259" s="164"/>
    </row>
    <row r="37260" spans="5:28">
      <c r="E37260" s="166"/>
      <c r="J37260" s="161"/>
      <c r="AB37260" s="164"/>
    </row>
    <row r="37261" spans="5:28">
      <c r="E37261" s="166"/>
      <c r="J37261" s="161"/>
      <c r="AB37261" s="164"/>
    </row>
    <row r="37262" spans="5:28">
      <c r="E37262" s="166"/>
      <c r="J37262" s="161"/>
      <c r="AB37262" s="164"/>
    </row>
    <row r="37263" spans="5:28">
      <c r="E37263" s="166"/>
      <c r="J37263" s="161"/>
      <c r="AB37263" s="164"/>
    </row>
    <row r="37264" spans="5:28">
      <c r="J37264" s="161"/>
      <c r="AB37264" s="164"/>
    </row>
    <row r="37265" spans="10:28">
      <c r="J37265" s="161"/>
      <c r="AB37265" s="164"/>
    </row>
    <row r="37266" spans="10:28">
      <c r="J37266" s="161"/>
      <c r="AB37266" s="164"/>
    </row>
    <row r="37267" spans="10:28">
      <c r="J37267" s="161"/>
      <c r="AB37267" s="164"/>
    </row>
    <row r="37268" spans="10:28">
      <c r="J37268" s="161"/>
      <c r="AB37268" s="164"/>
    </row>
    <row r="37269" spans="10:28">
      <c r="J37269" s="161"/>
      <c r="AB37269" s="164"/>
    </row>
    <row r="37270" spans="10:28">
      <c r="J37270" s="161"/>
      <c r="AB37270" s="164"/>
    </row>
    <row r="37271" spans="10:28">
      <c r="J37271" s="161"/>
      <c r="AB37271" s="164"/>
    </row>
    <row r="37272" spans="10:28">
      <c r="J37272" s="161"/>
      <c r="AB37272" s="164"/>
    </row>
    <row r="37273" spans="10:28">
      <c r="J37273" s="161"/>
      <c r="AB37273" s="164"/>
    </row>
    <row r="37274" spans="10:28">
      <c r="J37274" s="161"/>
      <c r="AB37274" s="164"/>
    </row>
    <row r="37275" spans="10:28">
      <c r="J37275" s="161"/>
      <c r="AB37275" s="164"/>
    </row>
    <row r="37276" spans="10:28">
      <c r="J37276" s="161"/>
      <c r="AB37276" s="164"/>
    </row>
    <row r="37277" spans="10:28">
      <c r="J37277" s="161"/>
      <c r="AB37277" s="164"/>
    </row>
    <row r="37278" spans="10:28">
      <c r="J37278" s="161"/>
      <c r="AB37278" s="164"/>
    </row>
    <row r="37279" spans="10:28">
      <c r="J37279" s="161"/>
      <c r="AB37279" s="164"/>
    </row>
    <row r="37280" spans="10:28">
      <c r="J37280" s="161"/>
      <c r="AB37280" s="164"/>
    </row>
    <row r="37281" spans="10:28">
      <c r="J37281" s="161"/>
      <c r="AB37281" s="164"/>
    </row>
    <row r="37282" spans="10:28">
      <c r="J37282" s="161"/>
      <c r="AB37282" s="164"/>
    </row>
    <row r="37283" spans="10:28">
      <c r="J37283" s="161"/>
      <c r="AB37283" s="164"/>
    </row>
    <row r="37284" spans="10:28">
      <c r="J37284" s="161"/>
      <c r="AB37284" s="164"/>
    </row>
    <row r="37285" spans="10:28">
      <c r="J37285" s="161"/>
      <c r="AB37285" s="164"/>
    </row>
    <row r="37286" spans="10:28">
      <c r="J37286" s="161"/>
      <c r="AB37286" s="164"/>
    </row>
    <row r="37287" spans="10:28">
      <c r="J37287" s="161"/>
      <c r="AB37287" s="164"/>
    </row>
    <row r="37288" spans="10:28">
      <c r="J37288" s="161"/>
      <c r="AB37288" s="164"/>
    </row>
    <row r="37289" spans="10:28">
      <c r="J37289" s="161"/>
      <c r="AB37289" s="164"/>
    </row>
    <row r="37290" spans="10:28">
      <c r="J37290" s="161"/>
      <c r="AB37290" s="164"/>
    </row>
    <row r="37291" spans="10:28">
      <c r="J37291" s="161"/>
      <c r="AB37291" s="164"/>
    </row>
    <row r="37292" spans="10:28">
      <c r="J37292" s="161"/>
      <c r="AB37292" s="164"/>
    </row>
    <row r="37293" spans="10:28">
      <c r="J37293" s="161"/>
      <c r="AB37293" s="164"/>
    </row>
    <row r="37294" spans="10:28">
      <c r="J37294" s="161"/>
      <c r="AB37294" s="164"/>
    </row>
    <row r="37295" spans="10:28">
      <c r="J37295" s="161"/>
      <c r="AB37295" s="164"/>
    </row>
    <row r="37296" spans="10:28">
      <c r="J37296" s="161"/>
      <c r="AB37296" s="164"/>
    </row>
    <row r="37297" spans="10:28">
      <c r="J37297" s="161"/>
      <c r="AB37297" s="164"/>
    </row>
    <row r="37298" spans="10:28">
      <c r="J37298" s="161"/>
      <c r="AB37298" s="164"/>
    </row>
    <row r="37299" spans="10:28">
      <c r="J37299" s="161"/>
      <c r="AB37299" s="164"/>
    </row>
    <row r="37300" spans="10:28">
      <c r="J37300" s="161"/>
      <c r="AB37300" s="164"/>
    </row>
    <row r="37301" spans="10:28">
      <c r="J37301" s="161"/>
      <c r="AB37301" s="164"/>
    </row>
    <row r="37302" spans="10:28">
      <c r="J37302" s="161"/>
      <c r="AB37302" s="164"/>
    </row>
    <row r="37303" spans="10:28">
      <c r="J37303" s="161"/>
      <c r="AB37303" s="164"/>
    </row>
    <row r="37304" spans="10:28">
      <c r="J37304" s="161"/>
      <c r="AB37304" s="164"/>
    </row>
    <row r="37305" spans="10:28">
      <c r="J37305" s="161"/>
      <c r="AB37305" s="164"/>
    </row>
    <row r="37306" spans="10:28">
      <c r="J37306" s="161"/>
      <c r="AB37306" s="164"/>
    </row>
    <row r="37307" spans="10:28">
      <c r="J37307" s="161"/>
      <c r="AB37307" s="164"/>
    </row>
    <row r="37308" spans="10:28">
      <c r="J37308" s="161"/>
      <c r="AB37308" s="164"/>
    </row>
    <row r="37309" spans="10:28">
      <c r="J37309" s="161"/>
      <c r="AB37309" s="164"/>
    </row>
    <row r="37310" spans="10:28">
      <c r="J37310" s="161"/>
      <c r="AB37310" s="164"/>
    </row>
    <row r="37311" spans="10:28">
      <c r="J37311" s="161"/>
      <c r="AB37311" s="164"/>
    </row>
    <row r="37312" spans="10:28">
      <c r="J37312" s="161"/>
      <c r="AB37312" s="164"/>
    </row>
    <row r="37313" spans="10:28">
      <c r="J37313" s="161"/>
      <c r="AB37313" s="164"/>
    </row>
    <row r="37314" spans="10:28">
      <c r="J37314" s="161"/>
      <c r="AB37314" s="164"/>
    </row>
    <row r="37315" spans="10:28">
      <c r="J37315" s="161"/>
      <c r="AB37315" s="164"/>
    </row>
    <row r="37316" spans="10:28">
      <c r="J37316" s="161"/>
      <c r="AB37316" s="164"/>
    </row>
    <row r="37317" spans="10:28">
      <c r="J37317" s="161"/>
      <c r="AB37317" s="164"/>
    </row>
    <row r="37318" spans="10:28">
      <c r="J37318" s="161"/>
      <c r="AB37318" s="164"/>
    </row>
    <row r="37319" spans="10:28">
      <c r="J37319" s="161"/>
      <c r="AB37319" s="164"/>
    </row>
    <row r="37320" spans="10:28">
      <c r="J37320" s="161"/>
      <c r="AB37320" s="164"/>
    </row>
    <row r="37321" spans="10:28">
      <c r="J37321" s="161"/>
      <c r="AB37321" s="164"/>
    </row>
    <row r="37322" spans="10:28">
      <c r="J37322" s="161"/>
      <c r="AB37322" s="164"/>
    </row>
    <row r="37323" spans="10:28">
      <c r="J37323" s="161"/>
      <c r="AB37323" s="164"/>
    </row>
    <row r="37324" spans="10:28">
      <c r="J37324" s="161"/>
      <c r="AB37324" s="164"/>
    </row>
    <row r="37325" spans="10:28">
      <c r="J37325" s="161"/>
      <c r="AB37325" s="164"/>
    </row>
    <row r="37326" spans="10:28">
      <c r="J37326" s="161"/>
      <c r="AB37326" s="164"/>
    </row>
    <row r="37327" spans="10:28">
      <c r="J37327" s="161"/>
      <c r="AB37327" s="164"/>
    </row>
    <row r="37328" spans="10:28">
      <c r="J37328" s="161"/>
      <c r="AB37328" s="164"/>
    </row>
    <row r="37329" spans="10:28">
      <c r="J37329" s="161"/>
      <c r="AB37329" s="164"/>
    </row>
    <row r="37330" spans="10:28">
      <c r="J37330" s="161"/>
      <c r="AB37330" s="164"/>
    </row>
    <row r="37331" spans="10:28">
      <c r="J37331" s="161"/>
      <c r="AB37331" s="164"/>
    </row>
    <row r="37332" spans="10:28">
      <c r="J37332" s="161"/>
      <c r="AB37332" s="164"/>
    </row>
    <row r="37333" spans="10:28">
      <c r="J37333" s="161"/>
      <c r="AB37333" s="164"/>
    </row>
    <row r="37334" spans="10:28">
      <c r="J37334" s="161"/>
      <c r="AB37334" s="164"/>
    </row>
    <row r="37335" spans="10:28">
      <c r="J37335" s="161"/>
      <c r="AB37335" s="164"/>
    </row>
    <row r="37336" spans="10:28">
      <c r="J37336" s="161"/>
      <c r="AB37336" s="164"/>
    </row>
    <row r="37337" spans="10:28">
      <c r="J37337" s="161"/>
      <c r="AB37337" s="164"/>
    </row>
    <row r="37338" spans="10:28">
      <c r="J37338" s="161"/>
      <c r="AB37338" s="164"/>
    </row>
    <row r="37339" spans="10:28">
      <c r="J37339" s="161"/>
      <c r="AB37339" s="164"/>
    </row>
    <row r="37340" spans="10:28">
      <c r="J37340" s="161"/>
      <c r="AB37340" s="164"/>
    </row>
    <row r="37341" spans="10:28">
      <c r="J37341" s="161"/>
      <c r="AB37341" s="164"/>
    </row>
    <row r="37342" spans="10:28">
      <c r="J37342" s="161"/>
      <c r="AB37342" s="164"/>
    </row>
    <row r="37343" spans="10:28">
      <c r="J37343" s="161"/>
      <c r="AB37343" s="164"/>
    </row>
    <row r="37344" spans="10:28">
      <c r="J37344" s="161"/>
      <c r="AB37344" s="164"/>
    </row>
    <row r="37345" spans="10:28">
      <c r="J37345" s="161"/>
      <c r="AB37345" s="164"/>
    </row>
    <row r="37346" spans="10:28">
      <c r="J37346" s="161"/>
      <c r="AB37346" s="164"/>
    </row>
    <row r="37347" spans="10:28">
      <c r="J37347" s="161"/>
      <c r="AB37347" s="164"/>
    </row>
    <row r="37348" spans="10:28">
      <c r="J37348" s="161"/>
      <c r="AB37348" s="164"/>
    </row>
    <row r="37349" spans="10:28">
      <c r="J37349" s="161"/>
      <c r="AB37349" s="164"/>
    </row>
    <row r="37350" spans="10:28">
      <c r="J37350" s="161"/>
      <c r="AB37350" s="164"/>
    </row>
    <row r="37351" spans="10:28">
      <c r="J37351" s="161"/>
      <c r="AB37351" s="164"/>
    </row>
    <row r="37352" spans="10:28">
      <c r="J37352" s="161"/>
      <c r="AB37352" s="164"/>
    </row>
    <row r="37353" spans="10:28">
      <c r="J37353" s="161"/>
      <c r="AB37353" s="164"/>
    </row>
    <row r="37354" spans="10:28">
      <c r="J37354" s="161"/>
      <c r="AB37354" s="164"/>
    </row>
    <row r="37355" spans="10:28">
      <c r="J37355" s="161"/>
      <c r="AB37355" s="164"/>
    </row>
    <row r="37356" spans="10:28">
      <c r="J37356" s="161"/>
      <c r="AB37356" s="164"/>
    </row>
    <row r="37357" spans="10:28">
      <c r="J37357" s="161"/>
      <c r="AB37357" s="164"/>
    </row>
    <row r="37358" spans="10:28">
      <c r="J37358" s="161"/>
      <c r="AB37358" s="164"/>
    </row>
    <row r="37359" spans="10:28">
      <c r="J37359" s="161"/>
      <c r="AB37359" s="164"/>
    </row>
    <row r="37360" spans="10:28">
      <c r="J37360" s="161"/>
      <c r="AB37360" s="164"/>
    </row>
    <row r="37361" spans="10:28">
      <c r="J37361" s="161"/>
      <c r="AB37361" s="164"/>
    </row>
    <row r="37362" spans="10:28">
      <c r="J37362" s="161"/>
      <c r="AB37362" s="164"/>
    </row>
    <row r="37363" spans="10:28">
      <c r="J37363" s="161"/>
      <c r="AB37363" s="164"/>
    </row>
    <row r="37364" spans="10:28">
      <c r="J37364" s="161"/>
      <c r="AB37364" s="164"/>
    </row>
    <row r="37365" spans="10:28">
      <c r="J37365" s="161"/>
      <c r="AB37365" s="164"/>
    </row>
    <row r="37366" spans="10:28">
      <c r="J37366" s="161"/>
      <c r="AB37366" s="164"/>
    </row>
    <row r="37367" spans="10:28">
      <c r="J37367" s="161"/>
      <c r="AB37367" s="164"/>
    </row>
    <row r="37368" spans="10:28">
      <c r="J37368" s="161"/>
      <c r="AB37368" s="164"/>
    </row>
    <row r="37369" spans="10:28">
      <c r="J37369" s="161"/>
      <c r="AB37369" s="164"/>
    </row>
    <row r="37370" spans="10:28">
      <c r="J37370" s="161"/>
      <c r="AB37370" s="164"/>
    </row>
    <row r="37371" spans="10:28">
      <c r="J37371" s="161"/>
      <c r="AB37371" s="164"/>
    </row>
    <row r="37372" spans="10:28">
      <c r="J37372" s="161"/>
      <c r="AB37372" s="164"/>
    </row>
    <row r="37373" spans="10:28">
      <c r="J37373" s="161"/>
      <c r="AB37373" s="164"/>
    </row>
    <row r="37374" spans="10:28">
      <c r="J37374" s="161"/>
      <c r="AB37374" s="164"/>
    </row>
    <row r="37375" spans="10:28">
      <c r="J37375" s="161"/>
      <c r="AB37375" s="164"/>
    </row>
    <row r="37376" spans="10:28">
      <c r="J37376" s="161"/>
      <c r="AB37376" s="164"/>
    </row>
    <row r="37377" spans="10:28">
      <c r="J37377" s="161"/>
      <c r="AB37377" s="164"/>
    </row>
    <row r="37378" spans="10:28">
      <c r="J37378" s="161"/>
      <c r="AB37378" s="164"/>
    </row>
    <row r="37379" spans="10:28">
      <c r="J37379" s="161"/>
      <c r="AB37379" s="164"/>
    </row>
    <row r="37380" spans="10:28">
      <c r="J37380" s="161"/>
      <c r="AB37380" s="164"/>
    </row>
    <row r="37381" spans="10:28">
      <c r="J37381" s="161"/>
      <c r="AB37381" s="164"/>
    </row>
    <row r="37382" spans="10:28">
      <c r="J37382" s="161"/>
      <c r="AB37382" s="164"/>
    </row>
    <row r="37383" spans="10:28">
      <c r="J37383" s="161"/>
      <c r="AB37383" s="164"/>
    </row>
    <row r="37384" spans="10:28">
      <c r="J37384" s="161"/>
      <c r="AB37384" s="164"/>
    </row>
    <row r="37385" spans="10:28">
      <c r="J37385" s="161"/>
      <c r="AB37385" s="164"/>
    </row>
    <row r="37386" spans="10:28">
      <c r="J37386" s="161"/>
      <c r="AB37386" s="164"/>
    </row>
    <row r="37387" spans="10:28">
      <c r="J37387" s="161"/>
      <c r="AB37387" s="164"/>
    </row>
    <row r="37388" spans="10:28">
      <c r="J37388" s="161"/>
      <c r="AB37388" s="164"/>
    </row>
    <row r="37389" spans="10:28">
      <c r="J37389" s="161"/>
      <c r="AB37389" s="164"/>
    </row>
    <row r="37390" spans="10:28">
      <c r="J37390" s="161"/>
      <c r="AB37390" s="164"/>
    </row>
    <row r="37391" spans="10:28">
      <c r="J37391" s="161"/>
      <c r="AB37391" s="164"/>
    </row>
    <row r="37392" spans="10:28">
      <c r="J37392" s="161"/>
      <c r="AB37392" s="164"/>
    </row>
    <row r="37393" spans="10:28">
      <c r="J37393" s="161"/>
      <c r="AB37393" s="164"/>
    </row>
    <row r="37394" spans="10:28">
      <c r="J37394" s="161"/>
      <c r="AB37394" s="164"/>
    </row>
    <row r="37395" spans="10:28">
      <c r="J37395" s="161"/>
      <c r="AB37395" s="164"/>
    </row>
    <row r="37396" spans="10:28">
      <c r="J37396" s="161"/>
      <c r="AB37396" s="164"/>
    </row>
    <row r="37397" spans="10:28">
      <c r="J37397" s="161"/>
      <c r="AB37397" s="164"/>
    </row>
    <row r="37398" spans="10:28">
      <c r="J37398" s="161"/>
      <c r="AB37398" s="164"/>
    </row>
    <row r="37399" spans="10:28">
      <c r="J37399" s="161"/>
      <c r="AB37399" s="164"/>
    </row>
    <row r="37400" spans="10:28">
      <c r="J37400" s="161"/>
      <c r="AB37400" s="164"/>
    </row>
    <row r="37401" spans="10:28">
      <c r="J37401" s="161"/>
      <c r="AB37401" s="164"/>
    </row>
    <row r="37402" spans="10:28">
      <c r="J37402" s="161"/>
      <c r="AB37402" s="164"/>
    </row>
    <row r="37403" spans="10:28">
      <c r="J37403" s="161"/>
      <c r="AB37403" s="164"/>
    </row>
    <row r="37404" spans="10:28">
      <c r="J37404" s="161"/>
      <c r="AB37404" s="164"/>
    </row>
    <row r="37405" spans="10:28">
      <c r="J37405" s="161"/>
      <c r="AB37405" s="164"/>
    </row>
    <row r="37406" spans="10:28">
      <c r="J37406" s="161"/>
      <c r="AB37406" s="164"/>
    </row>
    <row r="37407" spans="10:28">
      <c r="J37407" s="161"/>
      <c r="AB37407" s="164"/>
    </row>
    <row r="37408" spans="10:28">
      <c r="J37408" s="161"/>
      <c r="AB37408" s="164"/>
    </row>
    <row r="37409" spans="5:28">
      <c r="J37409" s="161"/>
      <c r="AB37409" s="164"/>
    </row>
    <row r="37410" spans="5:28">
      <c r="J37410" s="161"/>
      <c r="AB37410" s="164"/>
    </row>
    <row r="37411" spans="5:28">
      <c r="J37411" s="161"/>
      <c r="AB37411" s="164"/>
    </row>
    <row r="37412" spans="5:28">
      <c r="J37412" s="161"/>
      <c r="AB37412" s="164"/>
    </row>
    <row r="37413" spans="5:28">
      <c r="J37413" s="161"/>
      <c r="AB37413" s="164"/>
    </row>
    <row r="37414" spans="5:28">
      <c r="J37414" s="161"/>
      <c r="AB37414" s="164"/>
    </row>
    <row r="37415" spans="5:28">
      <c r="J37415" s="161"/>
      <c r="AB37415" s="164"/>
    </row>
    <row r="37416" spans="5:28">
      <c r="J37416" s="161"/>
      <c r="AB37416" s="164"/>
    </row>
    <row r="37417" spans="5:28">
      <c r="J37417" s="161"/>
      <c r="AB37417" s="164"/>
    </row>
    <row r="37418" spans="5:28">
      <c r="J37418" s="161"/>
      <c r="AB37418" s="164"/>
    </row>
    <row r="37419" spans="5:28">
      <c r="J37419" s="161"/>
      <c r="AB37419" s="164"/>
    </row>
    <row r="37420" spans="5:28">
      <c r="E37420" s="166"/>
      <c r="J37420" s="161"/>
      <c r="AB37420" s="164"/>
    </row>
    <row r="37421" spans="5:28">
      <c r="E37421" s="166"/>
      <c r="J37421" s="161"/>
      <c r="AB37421" s="164"/>
    </row>
    <row r="37422" spans="5:28">
      <c r="E37422" s="166"/>
      <c r="J37422" s="161"/>
      <c r="AB37422" s="164"/>
    </row>
    <row r="37423" spans="5:28">
      <c r="E37423" s="166"/>
      <c r="J37423" s="161"/>
      <c r="AB37423" s="164"/>
    </row>
    <row r="37424" spans="5:28">
      <c r="E37424" s="166"/>
      <c r="J37424" s="161"/>
      <c r="AB37424" s="164"/>
    </row>
    <row r="37425" spans="5:28">
      <c r="E37425" s="166"/>
      <c r="J37425" s="161"/>
      <c r="AB37425" s="164"/>
    </row>
    <row r="37426" spans="5:28">
      <c r="J37426" s="161"/>
      <c r="AB37426" s="164"/>
    </row>
    <row r="37427" spans="5:28">
      <c r="J37427" s="161"/>
      <c r="AB37427" s="164"/>
    </row>
    <row r="37428" spans="5:28">
      <c r="J37428" s="161"/>
      <c r="AB37428" s="164"/>
    </row>
    <row r="37429" spans="5:28">
      <c r="J37429" s="161"/>
      <c r="AB37429" s="164"/>
    </row>
    <row r="37430" spans="5:28">
      <c r="J37430" s="161"/>
      <c r="AB37430" s="164"/>
    </row>
    <row r="37431" spans="5:28">
      <c r="J37431" s="161"/>
      <c r="AB37431" s="164"/>
    </row>
    <row r="37432" spans="5:28">
      <c r="J37432" s="161"/>
      <c r="AB37432" s="164"/>
    </row>
    <row r="37433" spans="5:28">
      <c r="J37433" s="161"/>
      <c r="AB37433" s="164"/>
    </row>
    <row r="37434" spans="5:28">
      <c r="J37434" s="161"/>
      <c r="AB37434" s="164"/>
    </row>
    <row r="37435" spans="5:28">
      <c r="J37435" s="161"/>
      <c r="AB37435" s="164"/>
    </row>
    <row r="37436" spans="5:28">
      <c r="J37436" s="161"/>
      <c r="AB37436" s="164"/>
    </row>
    <row r="37437" spans="5:28">
      <c r="J37437" s="161"/>
      <c r="AB37437" s="164"/>
    </row>
    <row r="37438" spans="5:28">
      <c r="J37438" s="161"/>
      <c r="AB37438" s="164"/>
    </row>
    <row r="37439" spans="5:28">
      <c r="J37439" s="161"/>
      <c r="AB37439" s="164"/>
    </row>
    <row r="37440" spans="5:28">
      <c r="J37440" s="161"/>
      <c r="AB37440" s="164"/>
    </row>
    <row r="37441" spans="10:28">
      <c r="J37441" s="161"/>
      <c r="AB37441" s="164"/>
    </row>
    <row r="37442" spans="10:28">
      <c r="J37442" s="161"/>
      <c r="AB37442" s="164"/>
    </row>
    <row r="37443" spans="10:28">
      <c r="J37443" s="161"/>
      <c r="AB37443" s="164"/>
    </row>
    <row r="37444" spans="10:28">
      <c r="J37444" s="161"/>
      <c r="AB37444" s="164"/>
    </row>
    <row r="37445" spans="10:28">
      <c r="J37445" s="161"/>
      <c r="AB37445" s="164"/>
    </row>
    <row r="37446" spans="10:28">
      <c r="J37446" s="161"/>
      <c r="AB37446" s="164"/>
    </row>
    <row r="37447" spans="10:28">
      <c r="J37447" s="161"/>
      <c r="AB37447" s="164"/>
    </row>
    <row r="37448" spans="10:28">
      <c r="J37448" s="161"/>
      <c r="AB37448" s="164"/>
    </row>
    <row r="37449" spans="10:28">
      <c r="J37449" s="161"/>
      <c r="AB37449" s="164"/>
    </row>
    <row r="37450" spans="10:28">
      <c r="J37450" s="161"/>
      <c r="AB37450" s="164"/>
    </row>
    <row r="37451" spans="10:28">
      <c r="J37451" s="161"/>
      <c r="AB37451" s="164"/>
    </row>
    <row r="37452" spans="10:28">
      <c r="J37452" s="161"/>
      <c r="AB37452" s="164"/>
    </row>
    <row r="37453" spans="10:28">
      <c r="J37453" s="161"/>
      <c r="AB37453" s="164"/>
    </row>
    <row r="37454" spans="10:28">
      <c r="J37454" s="161"/>
      <c r="AB37454" s="164"/>
    </row>
    <row r="37455" spans="10:28">
      <c r="J37455" s="161"/>
      <c r="AB37455" s="164"/>
    </row>
    <row r="37456" spans="10:28">
      <c r="J37456" s="161"/>
      <c r="AB37456" s="164"/>
    </row>
    <row r="37457" spans="10:28">
      <c r="J37457" s="161"/>
      <c r="AB37457" s="164"/>
    </row>
    <row r="37458" spans="10:28">
      <c r="J37458" s="161"/>
      <c r="AB37458" s="164"/>
    </row>
    <row r="37459" spans="10:28">
      <c r="J37459" s="161"/>
      <c r="AB37459" s="164"/>
    </row>
    <row r="37460" spans="10:28">
      <c r="J37460" s="161"/>
      <c r="AB37460" s="164"/>
    </row>
    <row r="37461" spans="10:28">
      <c r="J37461" s="161"/>
      <c r="AB37461" s="164"/>
    </row>
    <row r="37462" spans="10:28">
      <c r="J37462" s="161"/>
      <c r="AB37462" s="164"/>
    </row>
    <row r="37463" spans="10:28">
      <c r="J37463" s="161"/>
      <c r="AB37463" s="164"/>
    </row>
    <row r="37464" spans="10:28">
      <c r="J37464" s="161"/>
      <c r="AB37464" s="164"/>
    </row>
    <row r="37465" spans="10:28">
      <c r="J37465" s="161"/>
      <c r="AB37465" s="164"/>
    </row>
    <row r="37466" spans="10:28">
      <c r="J37466" s="161"/>
      <c r="AB37466" s="164"/>
    </row>
    <row r="37467" spans="10:28">
      <c r="J37467" s="161"/>
      <c r="AB37467" s="164"/>
    </row>
    <row r="37468" spans="10:28">
      <c r="J37468" s="161"/>
      <c r="AB37468" s="164"/>
    </row>
    <row r="37469" spans="10:28">
      <c r="J37469" s="161"/>
      <c r="AB37469" s="164"/>
    </row>
    <row r="37470" spans="10:28">
      <c r="J37470" s="161"/>
      <c r="AB37470" s="164"/>
    </row>
    <row r="37471" spans="10:28">
      <c r="J37471" s="161"/>
      <c r="AB37471" s="164"/>
    </row>
    <row r="37472" spans="10:28">
      <c r="J37472" s="161"/>
      <c r="AB37472" s="164"/>
    </row>
    <row r="37473" spans="10:28">
      <c r="J37473" s="161"/>
      <c r="AB37473" s="164"/>
    </row>
    <row r="37474" spans="10:28">
      <c r="J37474" s="161"/>
      <c r="AB37474" s="164"/>
    </row>
    <row r="37475" spans="10:28">
      <c r="J37475" s="161"/>
      <c r="AB37475" s="164"/>
    </row>
    <row r="37476" spans="10:28">
      <c r="J37476" s="161"/>
      <c r="AB37476" s="164"/>
    </row>
    <row r="37477" spans="10:28">
      <c r="J37477" s="161"/>
      <c r="AB37477" s="164"/>
    </row>
    <row r="37478" spans="10:28">
      <c r="J37478" s="161"/>
      <c r="AB37478" s="164"/>
    </row>
    <row r="37479" spans="10:28">
      <c r="J37479" s="161"/>
      <c r="AB37479" s="164"/>
    </row>
    <row r="37480" spans="10:28">
      <c r="J37480" s="161"/>
      <c r="AB37480" s="164"/>
    </row>
    <row r="37481" spans="10:28">
      <c r="J37481" s="161"/>
      <c r="AB37481" s="164"/>
    </row>
    <row r="37482" spans="10:28">
      <c r="J37482" s="161"/>
      <c r="AB37482" s="164"/>
    </row>
    <row r="37483" spans="10:28">
      <c r="J37483" s="161"/>
      <c r="AB37483" s="164"/>
    </row>
    <row r="37484" spans="10:28">
      <c r="J37484" s="161"/>
      <c r="AB37484" s="164"/>
    </row>
    <row r="37485" spans="10:28">
      <c r="J37485" s="161"/>
      <c r="AB37485" s="164"/>
    </row>
    <row r="37486" spans="10:28">
      <c r="J37486" s="161"/>
      <c r="AB37486" s="164"/>
    </row>
    <row r="37487" spans="10:28">
      <c r="J37487" s="161"/>
      <c r="AB37487" s="164"/>
    </row>
    <row r="37488" spans="10:28">
      <c r="J37488" s="161"/>
      <c r="AB37488" s="164"/>
    </row>
    <row r="37489" spans="10:28">
      <c r="J37489" s="161"/>
      <c r="AB37489" s="164"/>
    </row>
    <row r="37490" spans="10:28">
      <c r="J37490" s="161"/>
      <c r="AB37490" s="164"/>
    </row>
    <row r="37491" spans="10:28">
      <c r="J37491" s="161"/>
      <c r="AB37491" s="164"/>
    </row>
    <row r="37492" spans="10:28">
      <c r="J37492" s="161"/>
      <c r="AB37492" s="164"/>
    </row>
    <row r="37493" spans="10:28">
      <c r="J37493" s="161"/>
      <c r="AB37493" s="164"/>
    </row>
    <row r="37494" spans="10:28">
      <c r="J37494" s="161"/>
      <c r="AB37494" s="164"/>
    </row>
    <row r="37495" spans="10:28">
      <c r="J37495" s="161"/>
      <c r="AB37495" s="164"/>
    </row>
    <row r="37496" spans="10:28">
      <c r="J37496" s="161"/>
      <c r="AB37496" s="164"/>
    </row>
    <row r="37497" spans="10:28">
      <c r="J37497" s="161"/>
      <c r="AB37497" s="164"/>
    </row>
    <row r="37498" spans="10:28">
      <c r="J37498" s="161"/>
      <c r="AB37498" s="164"/>
    </row>
    <row r="37499" spans="10:28">
      <c r="J37499" s="161"/>
      <c r="AB37499" s="164"/>
    </row>
    <row r="37500" spans="10:28">
      <c r="J37500" s="161"/>
      <c r="AB37500" s="164"/>
    </row>
    <row r="37501" spans="10:28">
      <c r="J37501" s="161"/>
      <c r="AB37501" s="164"/>
    </row>
    <row r="37502" spans="10:28">
      <c r="J37502" s="161"/>
      <c r="AB37502" s="164"/>
    </row>
    <row r="37503" spans="10:28">
      <c r="J37503" s="161"/>
      <c r="AB37503" s="164"/>
    </row>
    <row r="37504" spans="10:28">
      <c r="J37504" s="161"/>
      <c r="AB37504" s="164"/>
    </row>
    <row r="37505" spans="10:28">
      <c r="J37505" s="161"/>
      <c r="AB37505" s="164"/>
    </row>
    <row r="37506" spans="10:28">
      <c r="J37506" s="161"/>
      <c r="AB37506" s="164"/>
    </row>
    <row r="37507" spans="10:28">
      <c r="J37507" s="161"/>
      <c r="AB37507" s="164"/>
    </row>
    <row r="37508" spans="10:28">
      <c r="J37508" s="161"/>
      <c r="AB37508" s="164"/>
    </row>
    <row r="37509" spans="10:28">
      <c r="J37509" s="161"/>
      <c r="AB37509" s="164"/>
    </row>
    <row r="37510" spans="10:28">
      <c r="J37510" s="161"/>
      <c r="AB37510" s="164"/>
    </row>
    <row r="37511" spans="10:28">
      <c r="J37511" s="161"/>
      <c r="AB37511" s="164"/>
    </row>
    <row r="37512" spans="10:28">
      <c r="J37512" s="161"/>
      <c r="AB37512" s="164"/>
    </row>
    <row r="37513" spans="10:28">
      <c r="J37513" s="161"/>
      <c r="AB37513" s="164"/>
    </row>
    <row r="37514" spans="10:28">
      <c r="J37514" s="161"/>
      <c r="AB37514" s="164"/>
    </row>
    <row r="37515" spans="10:28">
      <c r="J37515" s="161"/>
      <c r="AB37515" s="164"/>
    </row>
    <row r="37516" spans="10:28">
      <c r="J37516" s="161"/>
      <c r="AB37516" s="164"/>
    </row>
    <row r="37517" spans="10:28">
      <c r="J37517" s="161"/>
      <c r="AB37517" s="164"/>
    </row>
    <row r="37518" spans="10:28">
      <c r="J37518" s="161"/>
      <c r="AB37518" s="164"/>
    </row>
    <row r="37519" spans="10:28">
      <c r="J37519" s="161"/>
      <c r="AB37519" s="164"/>
    </row>
    <row r="37520" spans="10:28">
      <c r="J37520" s="161"/>
      <c r="AB37520" s="164"/>
    </row>
    <row r="37521" spans="5:28">
      <c r="J37521" s="161"/>
      <c r="AB37521" s="164"/>
    </row>
    <row r="37522" spans="5:28">
      <c r="J37522" s="161"/>
      <c r="AB37522" s="164"/>
    </row>
    <row r="37523" spans="5:28">
      <c r="J37523" s="161"/>
      <c r="AB37523" s="164"/>
    </row>
    <row r="37524" spans="5:28">
      <c r="J37524" s="161"/>
      <c r="AB37524" s="164"/>
    </row>
    <row r="37525" spans="5:28">
      <c r="J37525" s="161"/>
      <c r="AB37525" s="164"/>
    </row>
    <row r="37526" spans="5:28">
      <c r="J37526" s="161"/>
      <c r="AB37526" s="164"/>
    </row>
    <row r="37527" spans="5:28">
      <c r="J37527" s="161"/>
      <c r="AB37527" s="164"/>
    </row>
    <row r="37528" spans="5:28">
      <c r="J37528" s="161"/>
      <c r="AB37528" s="164"/>
    </row>
    <row r="37529" spans="5:28">
      <c r="J37529" s="161"/>
      <c r="AB37529" s="164"/>
    </row>
    <row r="37530" spans="5:28">
      <c r="J37530" s="161"/>
      <c r="AB37530" s="164"/>
    </row>
    <row r="37531" spans="5:28">
      <c r="E37531" s="166"/>
      <c r="J37531" s="161"/>
      <c r="AB37531" s="164"/>
    </row>
    <row r="37532" spans="5:28">
      <c r="E37532" s="166"/>
      <c r="J37532" s="161"/>
      <c r="AB37532" s="164"/>
    </row>
    <row r="37533" spans="5:28">
      <c r="J37533" s="161"/>
      <c r="AB37533" s="164"/>
    </row>
    <row r="37534" spans="5:28">
      <c r="J37534" s="161"/>
      <c r="AB37534" s="164"/>
    </row>
    <row r="37535" spans="5:28">
      <c r="J37535" s="161"/>
      <c r="AB37535" s="164"/>
    </row>
    <row r="37536" spans="5:28">
      <c r="J37536" s="161"/>
      <c r="AB37536" s="164"/>
    </row>
    <row r="37537" spans="10:28">
      <c r="J37537" s="161"/>
      <c r="AB37537" s="164"/>
    </row>
    <row r="37538" spans="10:28">
      <c r="J37538" s="161"/>
      <c r="AB37538" s="164"/>
    </row>
    <row r="37539" spans="10:28">
      <c r="J37539" s="161"/>
      <c r="AB37539" s="164"/>
    </row>
    <row r="37540" spans="10:28">
      <c r="J37540" s="161"/>
      <c r="AB37540" s="164"/>
    </row>
    <row r="37541" spans="10:28">
      <c r="J37541" s="161"/>
      <c r="AB37541" s="164"/>
    </row>
    <row r="37542" spans="10:28">
      <c r="J37542" s="161"/>
      <c r="AB37542" s="164"/>
    </row>
    <row r="37543" spans="10:28">
      <c r="J37543" s="161"/>
      <c r="AB37543" s="164"/>
    </row>
    <row r="37544" spans="10:28">
      <c r="J37544" s="161"/>
      <c r="AB37544" s="164"/>
    </row>
    <row r="37545" spans="10:28">
      <c r="J37545" s="161"/>
      <c r="AB37545" s="164"/>
    </row>
    <row r="37546" spans="10:28">
      <c r="J37546" s="161"/>
      <c r="AB37546" s="164"/>
    </row>
    <row r="37547" spans="10:28">
      <c r="J37547" s="161"/>
      <c r="AB37547" s="164"/>
    </row>
    <row r="37548" spans="10:28">
      <c r="J37548" s="161"/>
      <c r="AB37548" s="164"/>
    </row>
    <row r="37549" spans="10:28">
      <c r="J37549" s="161"/>
      <c r="AB37549" s="164"/>
    </row>
    <row r="37550" spans="10:28">
      <c r="J37550" s="161"/>
      <c r="AB37550" s="164"/>
    </row>
    <row r="37551" spans="10:28">
      <c r="J37551" s="161"/>
      <c r="AB37551" s="164"/>
    </row>
    <row r="37552" spans="10:28">
      <c r="J37552" s="161"/>
      <c r="AB37552" s="164"/>
    </row>
    <row r="37553" spans="10:28">
      <c r="J37553" s="161"/>
      <c r="AB37553" s="164"/>
    </row>
    <row r="37554" spans="10:28">
      <c r="J37554" s="161"/>
      <c r="AB37554" s="164"/>
    </row>
    <row r="37555" spans="10:28">
      <c r="J37555" s="161"/>
      <c r="AB37555" s="164"/>
    </row>
    <row r="37556" spans="10:28">
      <c r="J37556" s="161"/>
      <c r="AB37556" s="164"/>
    </row>
    <row r="37557" spans="10:28">
      <c r="J37557" s="161"/>
      <c r="AB37557" s="164"/>
    </row>
    <row r="37558" spans="10:28">
      <c r="J37558" s="161"/>
      <c r="AB37558" s="164"/>
    </row>
    <row r="37559" spans="10:28">
      <c r="J37559" s="161"/>
      <c r="AB37559" s="164"/>
    </row>
    <row r="37560" spans="10:28">
      <c r="J37560" s="161"/>
      <c r="AB37560" s="164"/>
    </row>
    <row r="37561" spans="10:28">
      <c r="J37561" s="161"/>
      <c r="AB37561" s="164"/>
    </row>
    <row r="37562" spans="10:28">
      <c r="J37562" s="161"/>
      <c r="AB37562" s="164"/>
    </row>
    <row r="37563" spans="10:28">
      <c r="J37563" s="161"/>
      <c r="AB37563" s="164"/>
    </row>
    <row r="37564" spans="10:28">
      <c r="J37564" s="161"/>
      <c r="AB37564" s="164"/>
    </row>
    <row r="37565" spans="10:28">
      <c r="J37565" s="161"/>
      <c r="AB37565" s="164"/>
    </row>
    <row r="37566" spans="10:28">
      <c r="J37566" s="161"/>
      <c r="AB37566" s="164"/>
    </row>
    <row r="37567" spans="10:28">
      <c r="J37567" s="161"/>
      <c r="AB37567" s="164"/>
    </row>
    <row r="37568" spans="10:28">
      <c r="J37568" s="161"/>
      <c r="AB37568" s="164"/>
    </row>
    <row r="37569" spans="10:28">
      <c r="J37569" s="161"/>
      <c r="AB37569" s="164"/>
    </row>
    <row r="37570" spans="10:28">
      <c r="J37570" s="161"/>
      <c r="AB37570" s="164"/>
    </row>
    <row r="37571" spans="10:28">
      <c r="J37571" s="161"/>
      <c r="AB37571" s="164"/>
    </row>
    <row r="37572" spans="10:28">
      <c r="J37572" s="161"/>
      <c r="AB37572" s="164"/>
    </row>
    <row r="37573" spans="10:28">
      <c r="J37573" s="161"/>
      <c r="AB37573" s="164"/>
    </row>
    <row r="37574" spans="10:28">
      <c r="J37574" s="161"/>
      <c r="AB37574" s="164"/>
    </row>
    <row r="37575" spans="10:28">
      <c r="J37575" s="161"/>
      <c r="AB37575" s="164"/>
    </row>
    <row r="37576" spans="10:28">
      <c r="J37576" s="161"/>
      <c r="AB37576" s="164"/>
    </row>
    <row r="37577" spans="10:28">
      <c r="J37577" s="161"/>
      <c r="AB37577" s="164"/>
    </row>
    <row r="37578" spans="10:28">
      <c r="J37578" s="161"/>
      <c r="AB37578" s="164"/>
    </row>
    <row r="37579" spans="10:28">
      <c r="J37579" s="161"/>
      <c r="AB37579" s="164"/>
    </row>
    <row r="37580" spans="10:28">
      <c r="J37580" s="161"/>
      <c r="AB37580" s="164"/>
    </row>
    <row r="37581" spans="10:28">
      <c r="J37581" s="161"/>
      <c r="AB37581" s="164"/>
    </row>
    <row r="37582" spans="10:28">
      <c r="J37582" s="161"/>
      <c r="AB37582" s="164"/>
    </row>
    <row r="37583" spans="10:28">
      <c r="J37583" s="161"/>
      <c r="AB37583" s="164"/>
    </row>
    <row r="37584" spans="10:28">
      <c r="J37584" s="161"/>
      <c r="AB37584" s="164"/>
    </row>
    <row r="37585" spans="10:28">
      <c r="J37585" s="161"/>
      <c r="AB37585" s="164"/>
    </row>
    <row r="37586" spans="10:28">
      <c r="J37586" s="161"/>
      <c r="AB37586" s="164"/>
    </row>
    <row r="37587" spans="10:28">
      <c r="J37587" s="161"/>
      <c r="AB37587" s="164"/>
    </row>
    <row r="37588" spans="10:28">
      <c r="J37588" s="161"/>
      <c r="AB37588" s="164"/>
    </row>
    <row r="37589" spans="10:28">
      <c r="J37589" s="161"/>
      <c r="AB37589" s="164"/>
    </row>
    <row r="37590" spans="10:28">
      <c r="J37590" s="161"/>
      <c r="AB37590" s="164"/>
    </row>
    <row r="37591" spans="10:28">
      <c r="J37591" s="161"/>
      <c r="AB37591" s="164"/>
    </row>
    <row r="37592" spans="10:28">
      <c r="J37592" s="161"/>
      <c r="AB37592" s="164"/>
    </row>
    <row r="37593" spans="10:28">
      <c r="J37593" s="161"/>
      <c r="AB37593" s="164"/>
    </row>
    <row r="37594" spans="10:28">
      <c r="J37594" s="161"/>
      <c r="AB37594" s="164"/>
    </row>
    <row r="37595" spans="10:28">
      <c r="J37595" s="161"/>
      <c r="AB37595" s="164"/>
    </row>
    <row r="37596" spans="10:28">
      <c r="J37596" s="161"/>
      <c r="AB37596" s="164"/>
    </row>
    <row r="37597" spans="10:28">
      <c r="J37597" s="161"/>
      <c r="AB37597" s="164"/>
    </row>
    <row r="37598" spans="10:28">
      <c r="J37598" s="161"/>
      <c r="AB37598" s="164"/>
    </row>
    <row r="37599" spans="10:28">
      <c r="J37599" s="161"/>
      <c r="AB37599" s="164"/>
    </row>
    <row r="37600" spans="10:28">
      <c r="J37600" s="161"/>
      <c r="AB37600" s="164"/>
    </row>
    <row r="37601" spans="10:28">
      <c r="J37601" s="161"/>
      <c r="AB37601" s="164"/>
    </row>
    <row r="37602" spans="10:28">
      <c r="J37602" s="161"/>
      <c r="AB37602" s="164"/>
    </row>
    <row r="37603" spans="10:28">
      <c r="J37603" s="161"/>
      <c r="AB37603" s="164"/>
    </row>
    <row r="37604" spans="10:28">
      <c r="J37604" s="161"/>
      <c r="AB37604" s="164"/>
    </row>
    <row r="37605" spans="10:28">
      <c r="J37605" s="161"/>
      <c r="AB37605" s="164"/>
    </row>
    <row r="37606" spans="10:28">
      <c r="J37606" s="161"/>
      <c r="AB37606" s="164"/>
    </row>
    <row r="37607" spans="10:28">
      <c r="J37607" s="161"/>
      <c r="AB37607" s="164"/>
    </row>
    <row r="37608" spans="10:28">
      <c r="J37608" s="161"/>
      <c r="AB37608" s="164"/>
    </row>
    <row r="37609" spans="10:28">
      <c r="J37609" s="161"/>
      <c r="AB37609" s="164"/>
    </row>
    <row r="37610" spans="10:28">
      <c r="J37610" s="161"/>
      <c r="AB37610" s="164"/>
    </row>
    <row r="37611" spans="10:28">
      <c r="J37611" s="161"/>
      <c r="AB37611" s="164"/>
    </row>
    <row r="37612" spans="10:28">
      <c r="J37612" s="161"/>
      <c r="AB37612" s="164"/>
    </row>
    <row r="37613" spans="10:28">
      <c r="J37613" s="161"/>
      <c r="AB37613" s="164"/>
    </row>
    <row r="37614" spans="10:28">
      <c r="J37614" s="161"/>
      <c r="AB37614" s="164"/>
    </row>
    <row r="37615" spans="10:28">
      <c r="J37615" s="161"/>
      <c r="AB37615" s="164"/>
    </row>
    <row r="37616" spans="10:28">
      <c r="J37616" s="161"/>
      <c r="AB37616" s="164"/>
    </row>
    <row r="37617" spans="10:28">
      <c r="J37617" s="161"/>
      <c r="AB37617" s="164"/>
    </row>
    <row r="37618" spans="10:28">
      <c r="J37618" s="161"/>
      <c r="AB37618" s="164"/>
    </row>
    <row r="37619" spans="10:28">
      <c r="J37619" s="161"/>
      <c r="AB37619" s="164"/>
    </row>
    <row r="37620" spans="10:28">
      <c r="J37620" s="161"/>
      <c r="AB37620" s="164"/>
    </row>
    <row r="37621" spans="10:28">
      <c r="J37621" s="161"/>
      <c r="AB37621" s="164"/>
    </row>
    <row r="37622" spans="10:28">
      <c r="J37622" s="161"/>
      <c r="AB37622" s="164"/>
    </row>
    <row r="37623" spans="10:28">
      <c r="J37623" s="161"/>
      <c r="AB37623" s="164"/>
    </row>
    <row r="37624" spans="10:28">
      <c r="J37624" s="161"/>
      <c r="AB37624" s="164"/>
    </row>
    <row r="37625" spans="10:28">
      <c r="J37625" s="161"/>
      <c r="AB37625" s="164"/>
    </row>
    <row r="37626" spans="10:28">
      <c r="J37626" s="161"/>
      <c r="AB37626" s="164"/>
    </row>
    <row r="37627" spans="10:28">
      <c r="J37627" s="161"/>
      <c r="AB37627" s="164"/>
    </row>
    <row r="37628" spans="10:28">
      <c r="J37628" s="161"/>
      <c r="AB37628" s="164"/>
    </row>
    <row r="37629" spans="10:28">
      <c r="J37629" s="161"/>
      <c r="AB37629" s="164"/>
    </row>
    <row r="37630" spans="10:28">
      <c r="J37630" s="161"/>
      <c r="AB37630" s="164"/>
    </row>
    <row r="37631" spans="10:28">
      <c r="J37631" s="161"/>
      <c r="AB37631" s="164"/>
    </row>
    <row r="37632" spans="10:28">
      <c r="J37632" s="161"/>
      <c r="AB37632" s="164"/>
    </row>
    <row r="37633" spans="5:28">
      <c r="J37633" s="161"/>
      <c r="AB37633" s="164"/>
    </row>
    <row r="37634" spans="5:28">
      <c r="J37634" s="161"/>
      <c r="AB37634" s="164"/>
    </row>
    <row r="37635" spans="5:28">
      <c r="J37635" s="161"/>
      <c r="AB37635" s="164"/>
    </row>
    <row r="37636" spans="5:28">
      <c r="J37636" s="161"/>
      <c r="AB37636" s="164"/>
    </row>
    <row r="37637" spans="5:28">
      <c r="E37637" s="166"/>
      <c r="J37637" s="161"/>
      <c r="AB37637" s="164"/>
    </row>
    <row r="37638" spans="5:28">
      <c r="J37638" s="161"/>
      <c r="AB37638" s="164"/>
    </row>
    <row r="37639" spans="5:28">
      <c r="J37639" s="161"/>
      <c r="AB37639" s="164"/>
    </row>
    <row r="37640" spans="5:28">
      <c r="J37640" s="161"/>
      <c r="AB37640" s="164"/>
    </row>
    <row r="37641" spans="5:28">
      <c r="J37641" s="161"/>
      <c r="AB37641" s="164"/>
    </row>
    <row r="37642" spans="5:28">
      <c r="J37642" s="161"/>
      <c r="AB37642" s="164"/>
    </row>
    <row r="37643" spans="5:28">
      <c r="J37643" s="161"/>
      <c r="AB37643" s="164"/>
    </row>
    <row r="37644" spans="5:28">
      <c r="J37644" s="161"/>
      <c r="AB37644" s="164"/>
    </row>
    <row r="37645" spans="5:28">
      <c r="J37645" s="161"/>
      <c r="AB37645" s="164"/>
    </row>
    <row r="37646" spans="5:28">
      <c r="J37646" s="161"/>
      <c r="AB37646" s="164"/>
    </row>
    <row r="37647" spans="5:28">
      <c r="J37647" s="161"/>
      <c r="AB37647" s="164"/>
    </row>
    <row r="37648" spans="5:28">
      <c r="J37648" s="161"/>
      <c r="AB37648" s="164"/>
    </row>
    <row r="37649" spans="5:28">
      <c r="J37649" s="161"/>
      <c r="AB37649" s="164"/>
    </row>
    <row r="37650" spans="5:28">
      <c r="J37650" s="161"/>
      <c r="AB37650" s="164"/>
    </row>
    <row r="37651" spans="5:28">
      <c r="J37651" s="161"/>
      <c r="AB37651" s="164"/>
    </row>
    <row r="37652" spans="5:28">
      <c r="J37652" s="161"/>
      <c r="AB37652" s="164"/>
    </row>
    <row r="37653" spans="5:28">
      <c r="J37653" s="161"/>
      <c r="AB37653" s="164"/>
    </row>
    <row r="37654" spans="5:28">
      <c r="J37654" s="161"/>
      <c r="AB37654" s="164"/>
    </row>
    <row r="37655" spans="5:28">
      <c r="J37655" s="161"/>
      <c r="AB37655" s="164"/>
    </row>
    <row r="37656" spans="5:28">
      <c r="J37656" s="161"/>
      <c r="AB37656" s="164"/>
    </row>
    <row r="37657" spans="5:28">
      <c r="J37657" s="161"/>
      <c r="AB37657" s="164"/>
    </row>
    <row r="37658" spans="5:28">
      <c r="J37658" s="161"/>
      <c r="AB37658" s="164"/>
    </row>
    <row r="37659" spans="5:28">
      <c r="J37659" s="161"/>
      <c r="AB37659" s="164"/>
    </row>
    <row r="37660" spans="5:28">
      <c r="J37660" s="161"/>
      <c r="AB37660" s="164"/>
    </row>
    <row r="37661" spans="5:28">
      <c r="J37661" s="161"/>
      <c r="AB37661" s="164"/>
    </row>
    <row r="37662" spans="5:28">
      <c r="J37662" s="161"/>
      <c r="AB37662" s="164"/>
    </row>
    <row r="37663" spans="5:28">
      <c r="J37663" s="161"/>
      <c r="AB37663" s="164"/>
    </row>
    <row r="37664" spans="5:28">
      <c r="E37664" s="166"/>
      <c r="J37664" s="161"/>
      <c r="AB37664" s="164"/>
    </row>
    <row r="37665" spans="5:28">
      <c r="E37665" s="166"/>
      <c r="J37665" s="161"/>
      <c r="AB37665" s="164"/>
    </row>
    <row r="37666" spans="5:28">
      <c r="J37666" s="161"/>
      <c r="AB37666" s="164"/>
    </row>
    <row r="37667" spans="5:28">
      <c r="J37667" s="161"/>
      <c r="AB37667" s="164"/>
    </row>
    <row r="37668" spans="5:28">
      <c r="J37668" s="161"/>
      <c r="AB37668" s="164"/>
    </row>
    <row r="37669" spans="5:28">
      <c r="J37669" s="161"/>
      <c r="AB37669" s="164"/>
    </row>
    <row r="37670" spans="5:28">
      <c r="J37670" s="161"/>
      <c r="AB37670" s="164"/>
    </row>
    <row r="37671" spans="5:28">
      <c r="J37671" s="161"/>
      <c r="AB37671" s="164"/>
    </row>
    <row r="37672" spans="5:28">
      <c r="J37672" s="161"/>
      <c r="AB37672" s="164"/>
    </row>
    <row r="37673" spans="5:28">
      <c r="J37673" s="161"/>
      <c r="AB37673" s="164"/>
    </row>
    <row r="37674" spans="5:28">
      <c r="J37674" s="161"/>
      <c r="AB37674" s="164"/>
    </row>
    <row r="37675" spans="5:28">
      <c r="J37675" s="161"/>
      <c r="AB37675" s="164"/>
    </row>
    <row r="37676" spans="5:28">
      <c r="J37676" s="161"/>
      <c r="AB37676" s="164"/>
    </row>
    <row r="37677" spans="5:28">
      <c r="J37677" s="161"/>
      <c r="AB37677" s="164"/>
    </row>
    <row r="37678" spans="5:28">
      <c r="J37678" s="161"/>
      <c r="AB37678" s="164"/>
    </row>
    <row r="37679" spans="5:28">
      <c r="J37679" s="161"/>
      <c r="AB37679" s="164"/>
    </row>
    <row r="37680" spans="5:28">
      <c r="J37680" s="161"/>
      <c r="AB37680" s="164"/>
    </row>
    <row r="37681" spans="5:28">
      <c r="J37681" s="161"/>
      <c r="AB37681" s="164"/>
    </row>
    <row r="37682" spans="5:28">
      <c r="J37682" s="161"/>
      <c r="AB37682" s="164"/>
    </row>
    <row r="37683" spans="5:28">
      <c r="J37683" s="161"/>
      <c r="AB37683" s="164"/>
    </row>
    <row r="37684" spans="5:28">
      <c r="J37684" s="161"/>
      <c r="AB37684" s="164"/>
    </row>
    <row r="37685" spans="5:28">
      <c r="J37685" s="161"/>
      <c r="AB37685" s="164"/>
    </row>
    <row r="37686" spans="5:28">
      <c r="J37686" s="161"/>
      <c r="AB37686" s="164"/>
    </row>
    <row r="37687" spans="5:28">
      <c r="J37687" s="161"/>
      <c r="AB37687" s="164"/>
    </row>
    <row r="37688" spans="5:28">
      <c r="J37688" s="161"/>
      <c r="AB37688" s="164"/>
    </row>
    <row r="37689" spans="5:28">
      <c r="E37689" s="166"/>
      <c r="J37689" s="161"/>
      <c r="AB37689" s="164"/>
    </row>
    <row r="37690" spans="5:28">
      <c r="E37690" s="166"/>
      <c r="J37690" s="161"/>
      <c r="AB37690" s="164"/>
    </row>
    <row r="37691" spans="5:28">
      <c r="E37691" s="166"/>
      <c r="J37691" s="161"/>
      <c r="AB37691" s="164"/>
    </row>
    <row r="37692" spans="5:28">
      <c r="E37692" s="166"/>
      <c r="J37692" s="161"/>
      <c r="AB37692" s="164"/>
    </row>
    <row r="37693" spans="5:28">
      <c r="E37693" s="166"/>
      <c r="J37693" s="161"/>
      <c r="AB37693" s="164"/>
    </row>
    <row r="37694" spans="5:28">
      <c r="J37694" s="161"/>
      <c r="AB37694" s="164"/>
    </row>
    <row r="37695" spans="5:28">
      <c r="J37695" s="161"/>
      <c r="AB37695" s="164"/>
    </row>
    <row r="37696" spans="5:28">
      <c r="J37696" s="161"/>
      <c r="AB37696" s="164"/>
    </row>
    <row r="37697" spans="10:28">
      <c r="J37697" s="161"/>
      <c r="AB37697" s="164"/>
    </row>
    <row r="37698" spans="10:28">
      <c r="J37698" s="161"/>
      <c r="AB37698" s="164"/>
    </row>
    <row r="37699" spans="10:28">
      <c r="J37699" s="161"/>
      <c r="AB37699" s="164"/>
    </row>
    <row r="37700" spans="10:28">
      <c r="J37700" s="161"/>
      <c r="AB37700" s="164"/>
    </row>
    <row r="37701" spans="10:28">
      <c r="J37701" s="161"/>
      <c r="AB37701" s="164"/>
    </row>
    <row r="37702" spans="10:28">
      <c r="J37702" s="161"/>
      <c r="AB37702" s="164"/>
    </row>
    <row r="37703" spans="10:28">
      <c r="J37703" s="161"/>
      <c r="AB37703" s="164"/>
    </row>
    <row r="37704" spans="10:28">
      <c r="J37704" s="161"/>
      <c r="AB37704" s="164"/>
    </row>
    <row r="37705" spans="10:28">
      <c r="J37705" s="161"/>
      <c r="AB37705" s="164"/>
    </row>
    <row r="37706" spans="10:28">
      <c r="J37706" s="161"/>
      <c r="AB37706" s="164"/>
    </row>
    <row r="37707" spans="10:28">
      <c r="J37707" s="161"/>
      <c r="AB37707" s="164"/>
    </row>
    <row r="37708" spans="10:28">
      <c r="J37708" s="161"/>
      <c r="AB37708" s="164"/>
    </row>
    <row r="37709" spans="10:28">
      <c r="J37709" s="161"/>
      <c r="AB37709" s="164"/>
    </row>
    <row r="37710" spans="10:28">
      <c r="J37710" s="161"/>
      <c r="AB37710" s="164"/>
    </row>
    <row r="37711" spans="10:28">
      <c r="J37711" s="161"/>
      <c r="AB37711" s="164"/>
    </row>
    <row r="37712" spans="10:28">
      <c r="J37712" s="161"/>
      <c r="AB37712" s="164"/>
    </row>
    <row r="37713" spans="10:28">
      <c r="J37713" s="161"/>
      <c r="AB37713" s="164"/>
    </row>
    <row r="37714" spans="10:28">
      <c r="J37714" s="161"/>
      <c r="AB37714" s="164"/>
    </row>
    <row r="37715" spans="10:28">
      <c r="J37715" s="161"/>
      <c r="AB37715" s="164"/>
    </row>
    <row r="37716" spans="10:28">
      <c r="J37716" s="161"/>
      <c r="AB37716" s="164"/>
    </row>
    <row r="37717" spans="10:28">
      <c r="J37717" s="161"/>
      <c r="AB37717" s="164"/>
    </row>
    <row r="37718" spans="10:28">
      <c r="J37718" s="161"/>
      <c r="AB37718" s="164"/>
    </row>
    <row r="37719" spans="10:28">
      <c r="J37719" s="161"/>
      <c r="AB37719" s="164"/>
    </row>
    <row r="37720" spans="10:28">
      <c r="J37720" s="161"/>
      <c r="AB37720" s="164"/>
    </row>
    <row r="37721" spans="10:28">
      <c r="J37721" s="161"/>
      <c r="AB37721" s="164"/>
    </row>
    <row r="37722" spans="10:28">
      <c r="J37722" s="161"/>
      <c r="AB37722" s="164"/>
    </row>
    <row r="37723" spans="10:28">
      <c r="J37723" s="161"/>
      <c r="AB37723" s="164"/>
    </row>
    <row r="37724" spans="10:28">
      <c r="J37724" s="161"/>
      <c r="AB37724" s="164"/>
    </row>
    <row r="37725" spans="10:28">
      <c r="J37725" s="161"/>
      <c r="AB37725" s="164"/>
    </row>
    <row r="37726" spans="10:28">
      <c r="J37726" s="161"/>
      <c r="AB37726" s="164"/>
    </row>
    <row r="37727" spans="10:28">
      <c r="J37727" s="161"/>
      <c r="AB37727" s="164"/>
    </row>
    <row r="37728" spans="10:28">
      <c r="J37728" s="161"/>
      <c r="AB37728" s="164"/>
    </row>
    <row r="37729" spans="10:28">
      <c r="J37729" s="161"/>
      <c r="AB37729" s="164"/>
    </row>
    <row r="37730" spans="10:28">
      <c r="J37730" s="161"/>
      <c r="AB37730" s="164"/>
    </row>
    <row r="37731" spans="10:28">
      <c r="J37731" s="161"/>
      <c r="AB37731" s="164"/>
    </row>
    <row r="37732" spans="10:28">
      <c r="J37732" s="161"/>
      <c r="AB37732" s="164"/>
    </row>
    <row r="37733" spans="10:28">
      <c r="J37733" s="161"/>
      <c r="AB37733" s="164"/>
    </row>
    <row r="37734" spans="10:28">
      <c r="J37734" s="161"/>
      <c r="AB37734" s="164"/>
    </row>
    <row r="37735" spans="10:28">
      <c r="J37735" s="161"/>
      <c r="AB37735" s="164"/>
    </row>
    <row r="37736" spans="10:28">
      <c r="J37736" s="161"/>
      <c r="AB37736" s="164"/>
    </row>
    <row r="37737" spans="10:28">
      <c r="J37737" s="161"/>
      <c r="AB37737" s="164"/>
    </row>
    <row r="37738" spans="10:28">
      <c r="J37738" s="161"/>
      <c r="AB37738" s="164"/>
    </row>
    <row r="37739" spans="10:28">
      <c r="J37739" s="161"/>
      <c r="AB37739" s="164"/>
    </row>
    <row r="37740" spans="10:28">
      <c r="J37740" s="161"/>
      <c r="AB37740" s="164"/>
    </row>
    <row r="37741" spans="10:28">
      <c r="J37741" s="161"/>
      <c r="AB37741" s="164"/>
    </row>
    <row r="37742" spans="10:28">
      <c r="J37742" s="161"/>
      <c r="AB37742" s="164"/>
    </row>
    <row r="37743" spans="10:28">
      <c r="J37743" s="161"/>
      <c r="AB37743" s="164"/>
    </row>
    <row r="37744" spans="10:28">
      <c r="J37744" s="161"/>
      <c r="AB37744" s="164"/>
    </row>
    <row r="37745" spans="10:28">
      <c r="J37745" s="161"/>
      <c r="AB37745" s="164"/>
    </row>
    <row r="37746" spans="10:28">
      <c r="J37746" s="161"/>
      <c r="AB37746" s="164"/>
    </row>
    <row r="37747" spans="10:28">
      <c r="J37747" s="161"/>
      <c r="AB37747" s="164"/>
    </row>
    <row r="37748" spans="10:28">
      <c r="J37748" s="161"/>
      <c r="AB37748" s="164"/>
    </row>
    <row r="37749" spans="10:28">
      <c r="J37749" s="161"/>
      <c r="AB37749" s="164"/>
    </row>
    <row r="37750" spans="10:28">
      <c r="J37750" s="161"/>
      <c r="AB37750" s="164"/>
    </row>
    <row r="37751" spans="10:28">
      <c r="J37751" s="161"/>
      <c r="AB37751" s="164"/>
    </row>
    <row r="37752" spans="10:28">
      <c r="J37752" s="161"/>
      <c r="AB37752" s="164"/>
    </row>
    <row r="37753" spans="10:28">
      <c r="J37753" s="161"/>
      <c r="AB37753" s="164"/>
    </row>
    <row r="37754" spans="10:28">
      <c r="J37754" s="161"/>
      <c r="AB37754" s="164"/>
    </row>
    <row r="37755" spans="10:28">
      <c r="J37755" s="161"/>
      <c r="AB37755" s="164"/>
    </row>
    <row r="37756" spans="10:28">
      <c r="J37756" s="161"/>
      <c r="AB37756" s="164"/>
    </row>
    <row r="37757" spans="10:28">
      <c r="J37757" s="161"/>
      <c r="AB37757" s="164"/>
    </row>
    <row r="37758" spans="10:28">
      <c r="J37758" s="161"/>
      <c r="AB37758" s="164"/>
    </row>
    <row r="37759" spans="10:28">
      <c r="J37759" s="161"/>
      <c r="AB37759" s="164"/>
    </row>
    <row r="37760" spans="10:28">
      <c r="J37760" s="161"/>
      <c r="AB37760" s="164"/>
    </row>
    <row r="37761" spans="5:28">
      <c r="J37761" s="161"/>
      <c r="AB37761" s="164"/>
    </row>
    <row r="37762" spans="5:28">
      <c r="J37762" s="161"/>
      <c r="AB37762" s="164"/>
    </row>
    <row r="37763" spans="5:28">
      <c r="J37763" s="161"/>
      <c r="AB37763" s="164"/>
    </row>
    <row r="37764" spans="5:28">
      <c r="J37764" s="161"/>
      <c r="AB37764" s="164"/>
    </row>
    <row r="37765" spans="5:28">
      <c r="J37765" s="161"/>
      <c r="AB37765" s="164"/>
    </row>
    <row r="37766" spans="5:28">
      <c r="J37766" s="161"/>
      <c r="AB37766" s="164"/>
    </row>
    <row r="37767" spans="5:28">
      <c r="J37767" s="161"/>
      <c r="AB37767" s="164"/>
    </row>
    <row r="37768" spans="5:28">
      <c r="J37768" s="161"/>
      <c r="AB37768" s="164"/>
    </row>
    <row r="37769" spans="5:28">
      <c r="J37769" s="161"/>
      <c r="AB37769" s="164"/>
    </row>
    <row r="37770" spans="5:28">
      <c r="J37770" s="161"/>
      <c r="AB37770" s="164"/>
    </row>
    <row r="37771" spans="5:28">
      <c r="J37771" s="161"/>
      <c r="AB37771" s="164"/>
    </row>
    <row r="37772" spans="5:28">
      <c r="E37772" s="166"/>
      <c r="F37772" s="166"/>
      <c r="J37772" s="161"/>
      <c r="AB37772" s="164"/>
    </row>
    <row r="37773" spans="5:28">
      <c r="E37773" s="166"/>
      <c r="F37773" s="166"/>
      <c r="J37773" s="161"/>
      <c r="AB37773" s="164"/>
    </row>
    <row r="37774" spans="5:28">
      <c r="E37774" s="166"/>
      <c r="F37774" s="166"/>
      <c r="J37774" s="161"/>
      <c r="AB37774" s="164"/>
    </row>
    <row r="37775" spans="5:28">
      <c r="E37775" s="166"/>
      <c r="F37775" s="166"/>
      <c r="J37775" s="161"/>
      <c r="AB37775" s="164"/>
    </row>
    <row r="37776" spans="5:28">
      <c r="J37776" s="161"/>
      <c r="AB37776" s="164"/>
    </row>
    <row r="37777" spans="10:28">
      <c r="J37777" s="161"/>
      <c r="AB37777" s="164"/>
    </row>
    <row r="37778" spans="10:28">
      <c r="J37778" s="161"/>
      <c r="AB37778" s="164"/>
    </row>
    <row r="37779" spans="10:28">
      <c r="J37779" s="161"/>
      <c r="AB37779" s="164"/>
    </row>
    <row r="37780" spans="10:28">
      <c r="J37780" s="161"/>
      <c r="AB37780" s="164"/>
    </row>
    <row r="37781" spans="10:28">
      <c r="J37781" s="161"/>
      <c r="AB37781" s="164"/>
    </row>
    <row r="37782" spans="10:28">
      <c r="J37782" s="161"/>
      <c r="AB37782" s="164"/>
    </row>
    <row r="37783" spans="10:28">
      <c r="J37783" s="161"/>
      <c r="AB37783" s="164"/>
    </row>
    <row r="37784" spans="10:28">
      <c r="J37784" s="161"/>
      <c r="AB37784" s="164"/>
    </row>
    <row r="37785" spans="10:28">
      <c r="J37785" s="161"/>
      <c r="AB37785" s="164"/>
    </row>
    <row r="37786" spans="10:28">
      <c r="J37786" s="161"/>
      <c r="AB37786" s="164"/>
    </row>
    <row r="37787" spans="10:28">
      <c r="J37787" s="161"/>
      <c r="AB37787" s="164"/>
    </row>
    <row r="37788" spans="10:28">
      <c r="J37788" s="161"/>
      <c r="AB37788" s="164"/>
    </row>
    <row r="37789" spans="10:28">
      <c r="J37789" s="161"/>
      <c r="AB37789" s="164"/>
    </row>
    <row r="37790" spans="10:28">
      <c r="J37790" s="161"/>
      <c r="AB37790" s="164"/>
    </row>
    <row r="37791" spans="10:28">
      <c r="J37791" s="161"/>
      <c r="AB37791" s="164"/>
    </row>
    <row r="37792" spans="10:28">
      <c r="J37792" s="161"/>
      <c r="AB37792" s="164"/>
    </row>
    <row r="37793" spans="10:28">
      <c r="J37793" s="161"/>
      <c r="AB37793" s="164"/>
    </row>
    <row r="37794" spans="10:28">
      <c r="J37794" s="161"/>
      <c r="AB37794" s="164"/>
    </row>
    <row r="37795" spans="10:28">
      <c r="J37795" s="161"/>
      <c r="AB37795" s="164"/>
    </row>
    <row r="37796" spans="10:28">
      <c r="J37796" s="161"/>
      <c r="AB37796" s="164"/>
    </row>
    <row r="37797" spans="10:28">
      <c r="J37797" s="161"/>
      <c r="AB37797" s="164"/>
    </row>
    <row r="37798" spans="10:28">
      <c r="J37798" s="161"/>
      <c r="AB37798" s="164"/>
    </row>
    <row r="37799" spans="10:28">
      <c r="J37799" s="161"/>
      <c r="AB37799" s="164"/>
    </row>
    <row r="37800" spans="10:28">
      <c r="J37800" s="161"/>
      <c r="AB37800" s="164"/>
    </row>
    <row r="37801" spans="10:28">
      <c r="J37801" s="161"/>
      <c r="AB37801" s="164"/>
    </row>
    <row r="37802" spans="10:28">
      <c r="J37802" s="161"/>
      <c r="AB37802" s="164"/>
    </row>
    <row r="37803" spans="10:28">
      <c r="J37803" s="161"/>
      <c r="AB37803" s="164"/>
    </row>
    <row r="37804" spans="10:28">
      <c r="J37804" s="161"/>
      <c r="AB37804" s="164"/>
    </row>
    <row r="37805" spans="10:28">
      <c r="J37805" s="161"/>
      <c r="AB37805" s="164"/>
    </row>
    <row r="37806" spans="10:28">
      <c r="J37806" s="161"/>
      <c r="AB37806" s="164"/>
    </row>
    <row r="37807" spans="10:28">
      <c r="J37807" s="161"/>
      <c r="AB37807" s="164"/>
    </row>
    <row r="37808" spans="10:28">
      <c r="J37808" s="161"/>
      <c r="AB37808" s="164"/>
    </row>
    <row r="37809" spans="10:28">
      <c r="J37809" s="161"/>
      <c r="AB37809" s="164"/>
    </row>
    <row r="37810" spans="10:28">
      <c r="J37810" s="161"/>
      <c r="AB37810" s="164"/>
    </row>
    <row r="37811" spans="10:28">
      <c r="J37811" s="161"/>
      <c r="AB37811" s="164"/>
    </row>
    <row r="37812" spans="10:28">
      <c r="J37812" s="161"/>
      <c r="AB37812" s="164"/>
    </row>
    <row r="37813" spans="10:28">
      <c r="J37813" s="161"/>
      <c r="AB37813" s="164"/>
    </row>
    <row r="37814" spans="10:28">
      <c r="J37814" s="161"/>
      <c r="AB37814" s="164"/>
    </row>
    <row r="37815" spans="10:28">
      <c r="J37815" s="161"/>
      <c r="AB37815" s="164"/>
    </row>
    <row r="37816" spans="10:28">
      <c r="J37816" s="161"/>
      <c r="AB37816" s="164"/>
    </row>
    <row r="37817" spans="10:28">
      <c r="J37817" s="161"/>
      <c r="AB37817" s="164"/>
    </row>
    <row r="37818" spans="10:28">
      <c r="J37818" s="161"/>
      <c r="AB37818" s="164"/>
    </row>
    <row r="37819" spans="10:28">
      <c r="J37819" s="161"/>
      <c r="AB37819" s="164"/>
    </row>
    <row r="37820" spans="10:28">
      <c r="J37820" s="161"/>
      <c r="AB37820" s="164"/>
    </row>
    <row r="37821" spans="10:28">
      <c r="J37821" s="161"/>
      <c r="AB37821" s="164"/>
    </row>
    <row r="37822" spans="10:28">
      <c r="J37822" s="161"/>
      <c r="AB37822" s="164"/>
    </row>
    <row r="37823" spans="10:28">
      <c r="J37823" s="161"/>
      <c r="AB37823" s="164"/>
    </row>
    <row r="37824" spans="10:28">
      <c r="J37824" s="161"/>
      <c r="AB37824" s="164"/>
    </row>
    <row r="37825" spans="10:28">
      <c r="J37825" s="161"/>
      <c r="AB37825" s="164"/>
    </row>
    <row r="37826" spans="10:28">
      <c r="J37826" s="161"/>
      <c r="AB37826" s="164"/>
    </row>
    <row r="37827" spans="10:28">
      <c r="J37827" s="161"/>
      <c r="AB37827" s="164"/>
    </row>
    <row r="37828" spans="10:28">
      <c r="J37828" s="161"/>
      <c r="AB37828" s="164"/>
    </row>
    <row r="37829" spans="10:28">
      <c r="J37829" s="161"/>
      <c r="AB37829" s="164"/>
    </row>
    <row r="37830" spans="10:28">
      <c r="J37830" s="161"/>
      <c r="AB37830" s="164"/>
    </row>
    <row r="37831" spans="10:28">
      <c r="J37831" s="161"/>
      <c r="AB37831" s="164"/>
    </row>
    <row r="37832" spans="10:28">
      <c r="J37832" s="161"/>
      <c r="AB37832" s="164"/>
    </row>
    <row r="37833" spans="10:28">
      <c r="J37833" s="161"/>
      <c r="AB37833" s="164"/>
    </row>
    <row r="37834" spans="10:28">
      <c r="J37834" s="161"/>
      <c r="AB37834" s="164"/>
    </row>
    <row r="37835" spans="10:28">
      <c r="J37835" s="161"/>
      <c r="AB37835" s="164"/>
    </row>
    <row r="37836" spans="10:28">
      <c r="J37836" s="161"/>
      <c r="AB37836" s="164"/>
    </row>
    <row r="37837" spans="10:28">
      <c r="J37837" s="161"/>
      <c r="AB37837" s="164"/>
    </row>
    <row r="37838" spans="10:28">
      <c r="J37838" s="161"/>
      <c r="AB37838" s="164"/>
    </row>
    <row r="37839" spans="10:28">
      <c r="J37839" s="161"/>
      <c r="AB37839" s="164"/>
    </row>
    <row r="37840" spans="10:28">
      <c r="J37840" s="161"/>
      <c r="AB37840" s="164"/>
    </row>
    <row r="37841" spans="10:28">
      <c r="J37841" s="161"/>
      <c r="AB37841" s="164"/>
    </row>
    <row r="37842" spans="10:28">
      <c r="J37842" s="161"/>
      <c r="AB37842" s="164"/>
    </row>
    <row r="37843" spans="10:28">
      <c r="J37843" s="161"/>
      <c r="AB37843" s="164"/>
    </row>
    <row r="37844" spans="10:28">
      <c r="J37844" s="161"/>
      <c r="AB37844" s="164"/>
    </row>
    <row r="37845" spans="10:28">
      <c r="J37845" s="161"/>
      <c r="AB37845" s="164"/>
    </row>
    <row r="37846" spans="10:28">
      <c r="J37846" s="161"/>
      <c r="AB37846" s="164"/>
    </row>
    <row r="37847" spans="10:28">
      <c r="J37847" s="161"/>
      <c r="AB37847" s="164"/>
    </row>
    <row r="37848" spans="10:28">
      <c r="J37848" s="161"/>
      <c r="AB37848" s="164"/>
    </row>
    <row r="37849" spans="10:28">
      <c r="J37849" s="161"/>
      <c r="AB37849" s="164"/>
    </row>
    <row r="37850" spans="10:28">
      <c r="J37850" s="161"/>
      <c r="AB37850" s="164"/>
    </row>
    <row r="37851" spans="10:28">
      <c r="J37851" s="161"/>
      <c r="AB37851" s="164"/>
    </row>
    <row r="37852" spans="10:28">
      <c r="J37852" s="161"/>
      <c r="AB37852" s="164"/>
    </row>
    <row r="37853" spans="10:28">
      <c r="J37853" s="161"/>
      <c r="AB37853" s="164"/>
    </row>
    <row r="37854" spans="10:28">
      <c r="J37854" s="161"/>
      <c r="AB37854" s="164"/>
    </row>
    <row r="37855" spans="10:28">
      <c r="J37855" s="161"/>
      <c r="AB37855" s="164"/>
    </row>
    <row r="37856" spans="10:28">
      <c r="J37856" s="161"/>
      <c r="AB37856" s="164"/>
    </row>
    <row r="37857" spans="10:28">
      <c r="J37857" s="161"/>
      <c r="AB37857" s="164"/>
    </row>
    <row r="37858" spans="10:28">
      <c r="J37858" s="161"/>
      <c r="AB37858" s="164"/>
    </row>
    <row r="37859" spans="10:28">
      <c r="J37859" s="161"/>
      <c r="AB37859" s="164"/>
    </row>
    <row r="37860" spans="10:28">
      <c r="J37860" s="161"/>
      <c r="AB37860" s="164"/>
    </row>
    <row r="37861" spans="10:28">
      <c r="J37861" s="161"/>
      <c r="AB37861" s="164"/>
    </row>
    <row r="37862" spans="10:28">
      <c r="J37862" s="161"/>
      <c r="AB37862" s="164"/>
    </row>
    <row r="37863" spans="10:28">
      <c r="J37863" s="161"/>
      <c r="AB37863" s="164"/>
    </row>
    <row r="37864" spans="10:28">
      <c r="J37864" s="161"/>
      <c r="AB37864" s="164"/>
    </row>
    <row r="37865" spans="10:28">
      <c r="J37865" s="161"/>
      <c r="AB37865" s="164"/>
    </row>
    <row r="37866" spans="10:28">
      <c r="J37866" s="161"/>
      <c r="AB37866" s="164"/>
    </row>
    <row r="37867" spans="10:28">
      <c r="J37867" s="161"/>
      <c r="AB37867" s="164"/>
    </row>
    <row r="37868" spans="10:28">
      <c r="J37868" s="161"/>
      <c r="AB37868" s="164"/>
    </row>
    <row r="37869" spans="10:28">
      <c r="J37869" s="161"/>
      <c r="AB37869" s="164"/>
    </row>
    <row r="37870" spans="10:28">
      <c r="J37870" s="161"/>
      <c r="AB37870" s="164"/>
    </row>
    <row r="37871" spans="10:28">
      <c r="J37871" s="161"/>
      <c r="AB37871" s="164"/>
    </row>
    <row r="37872" spans="10:28">
      <c r="J37872" s="161"/>
      <c r="AB37872" s="164"/>
    </row>
    <row r="37873" spans="5:28">
      <c r="J37873" s="161"/>
      <c r="AB37873" s="164"/>
    </row>
    <row r="37874" spans="5:28">
      <c r="J37874" s="161"/>
      <c r="AB37874" s="164"/>
    </row>
    <row r="37875" spans="5:28">
      <c r="J37875" s="161"/>
      <c r="AB37875" s="164"/>
    </row>
    <row r="37876" spans="5:28">
      <c r="J37876" s="161"/>
      <c r="AB37876" s="164"/>
    </row>
    <row r="37877" spans="5:28">
      <c r="J37877" s="161"/>
      <c r="AB37877" s="164"/>
    </row>
    <row r="37878" spans="5:28">
      <c r="J37878" s="161"/>
      <c r="AB37878" s="164"/>
    </row>
    <row r="37879" spans="5:28">
      <c r="J37879" s="161"/>
      <c r="AB37879" s="164"/>
    </row>
    <row r="37880" spans="5:28">
      <c r="J37880" s="161"/>
      <c r="AB37880" s="164"/>
    </row>
    <row r="37881" spans="5:28">
      <c r="J37881" s="161"/>
      <c r="AB37881" s="164"/>
    </row>
    <row r="37882" spans="5:28">
      <c r="J37882" s="161"/>
      <c r="AB37882" s="164"/>
    </row>
    <row r="37883" spans="5:28">
      <c r="J37883" s="161"/>
      <c r="AB37883" s="164"/>
    </row>
    <row r="37884" spans="5:28">
      <c r="E37884" s="166"/>
      <c r="J37884" s="161"/>
      <c r="AB37884" s="164"/>
    </row>
    <row r="37885" spans="5:28">
      <c r="E37885" s="166"/>
      <c r="J37885" s="161"/>
      <c r="AB37885" s="164"/>
    </row>
    <row r="37886" spans="5:28">
      <c r="E37886" s="166"/>
      <c r="J37886" s="161"/>
      <c r="AB37886" s="164"/>
    </row>
    <row r="37887" spans="5:28">
      <c r="F37887" s="166"/>
      <c r="J37887" s="161"/>
      <c r="AB37887" s="164"/>
    </row>
    <row r="37888" spans="5:28">
      <c r="F37888" s="166"/>
      <c r="J37888" s="161"/>
      <c r="AB37888" s="164"/>
    </row>
    <row r="37889" spans="5:28">
      <c r="F37889" s="166"/>
      <c r="J37889" s="161"/>
      <c r="AB37889" s="164"/>
    </row>
    <row r="37890" spans="5:28">
      <c r="E37890" s="166"/>
      <c r="F37890" s="166"/>
      <c r="J37890" s="161"/>
      <c r="AB37890" s="164"/>
    </row>
    <row r="37891" spans="5:28">
      <c r="J37891" s="161"/>
      <c r="AB37891" s="164"/>
    </row>
    <row r="37892" spans="5:28">
      <c r="E37892" s="166"/>
      <c r="J37892" s="161"/>
      <c r="AB37892" s="164"/>
    </row>
    <row r="37893" spans="5:28">
      <c r="J37893" s="161"/>
      <c r="AB37893" s="164"/>
    </row>
    <row r="37894" spans="5:28">
      <c r="J37894" s="161"/>
      <c r="AB37894" s="164"/>
    </row>
    <row r="37895" spans="5:28">
      <c r="J37895" s="161"/>
      <c r="AB37895" s="164"/>
    </row>
    <row r="37896" spans="5:28">
      <c r="J37896" s="161"/>
      <c r="AB37896" s="164"/>
    </row>
    <row r="37897" spans="5:28">
      <c r="J37897" s="161"/>
      <c r="AB37897" s="164"/>
    </row>
    <row r="37898" spans="5:28">
      <c r="J37898" s="161"/>
      <c r="AB37898" s="164"/>
    </row>
    <row r="37899" spans="5:28">
      <c r="J37899" s="161"/>
      <c r="AB37899" s="164"/>
    </row>
    <row r="37900" spans="5:28">
      <c r="J37900" s="161"/>
      <c r="AB37900" s="164"/>
    </row>
    <row r="37901" spans="5:28">
      <c r="J37901" s="161"/>
      <c r="AB37901" s="164"/>
    </row>
    <row r="37902" spans="5:28">
      <c r="J37902" s="161"/>
      <c r="AB37902" s="164"/>
    </row>
    <row r="37903" spans="5:28">
      <c r="J37903" s="161"/>
      <c r="AB37903" s="164"/>
    </row>
    <row r="37904" spans="5:28">
      <c r="J37904" s="161"/>
      <c r="AB37904" s="164"/>
    </row>
    <row r="37905" spans="10:28">
      <c r="J37905" s="161"/>
      <c r="AB37905" s="164"/>
    </row>
    <row r="37906" spans="10:28">
      <c r="J37906" s="161"/>
      <c r="AB37906" s="164"/>
    </row>
    <row r="37907" spans="10:28">
      <c r="J37907" s="161"/>
      <c r="AB37907" s="164"/>
    </row>
    <row r="37908" spans="10:28">
      <c r="J37908" s="161"/>
      <c r="AB37908" s="164"/>
    </row>
    <row r="37909" spans="10:28">
      <c r="J37909" s="161"/>
      <c r="AB37909" s="164"/>
    </row>
    <row r="37910" spans="10:28">
      <c r="J37910" s="161"/>
      <c r="AB37910" s="164"/>
    </row>
    <row r="37911" spans="10:28">
      <c r="J37911" s="161"/>
      <c r="AB37911" s="164"/>
    </row>
    <row r="37912" spans="10:28">
      <c r="J37912" s="161"/>
      <c r="AB37912" s="164"/>
    </row>
    <row r="37913" spans="10:28">
      <c r="J37913" s="161"/>
      <c r="AB37913" s="164"/>
    </row>
    <row r="37914" spans="10:28">
      <c r="J37914" s="161"/>
      <c r="AB37914" s="164"/>
    </row>
    <row r="37915" spans="10:28">
      <c r="J37915" s="161"/>
      <c r="AB37915" s="164"/>
    </row>
    <row r="37916" spans="10:28">
      <c r="J37916" s="161"/>
      <c r="AB37916" s="164"/>
    </row>
    <row r="37917" spans="10:28">
      <c r="J37917" s="161"/>
      <c r="AB37917" s="164"/>
    </row>
    <row r="37918" spans="10:28">
      <c r="J37918" s="161"/>
      <c r="AB37918" s="164"/>
    </row>
    <row r="37919" spans="10:28">
      <c r="J37919" s="161"/>
      <c r="AB37919" s="164"/>
    </row>
    <row r="37920" spans="10:28">
      <c r="J37920" s="161"/>
      <c r="AB37920" s="164"/>
    </row>
    <row r="37921" spans="10:28">
      <c r="J37921" s="161"/>
      <c r="AB37921" s="164"/>
    </row>
    <row r="37922" spans="10:28">
      <c r="J37922" s="161"/>
      <c r="AB37922" s="164"/>
    </row>
    <row r="37923" spans="10:28">
      <c r="J37923" s="161"/>
      <c r="AB37923" s="164"/>
    </row>
    <row r="37924" spans="10:28">
      <c r="J37924" s="161"/>
      <c r="AB37924" s="164"/>
    </row>
    <row r="37925" spans="10:28">
      <c r="J37925" s="161"/>
      <c r="AB37925" s="164"/>
    </row>
    <row r="37926" spans="10:28">
      <c r="J37926" s="161"/>
      <c r="AB37926" s="164"/>
    </row>
    <row r="37927" spans="10:28">
      <c r="J37927" s="161"/>
      <c r="AB37927" s="164"/>
    </row>
    <row r="37928" spans="10:28">
      <c r="J37928" s="161"/>
      <c r="AB37928" s="164"/>
    </row>
    <row r="37929" spans="10:28">
      <c r="J37929" s="161"/>
      <c r="AB37929" s="164"/>
    </row>
    <row r="37930" spans="10:28">
      <c r="J37930" s="161"/>
      <c r="AB37930" s="164"/>
    </row>
    <row r="37931" spans="10:28">
      <c r="J37931" s="161"/>
      <c r="AB37931" s="164"/>
    </row>
    <row r="37932" spans="10:28">
      <c r="J37932" s="161"/>
      <c r="AB37932" s="164"/>
    </row>
    <row r="37933" spans="10:28">
      <c r="J37933" s="161"/>
      <c r="AB37933" s="164"/>
    </row>
    <row r="37934" spans="10:28">
      <c r="J37934" s="161"/>
      <c r="AB37934" s="164"/>
    </row>
    <row r="37935" spans="10:28">
      <c r="J37935" s="161"/>
      <c r="AB37935" s="164"/>
    </row>
    <row r="37936" spans="10:28">
      <c r="J37936" s="161"/>
      <c r="AB37936" s="164"/>
    </row>
    <row r="37937" spans="10:28">
      <c r="J37937" s="161"/>
      <c r="AB37937" s="164"/>
    </row>
    <row r="37938" spans="10:28">
      <c r="J37938" s="161"/>
      <c r="AB37938" s="164"/>
    </row>
    <row r="37939" spans="10:28">
      <c r="J37939" s="161"/>
      <c r="AB37939" s="164"/>
    </row>
    <row r="37940" spans="10:28">
      <c r="J37940" s="161"/>
      <c r="AB37940" s="164"/>
    </row>
    <row r="37941" spans="10:28">
      <c r="J37941" s="161"/>
      <c r="AB37941" s="164"/>
    </row>
    <row r="37942" spans="10:28">
      <c r="J37942" s="161"/>
      <c r="AB37942" s="164"/>
    </row>
    <row r="37943" spans="10:28">
      <c r="J37943" s="161"/>
      <c r="AB37943" s="164"/>
    </row>
    <row r="37944" spans="10:28">
      <c r="J37944" s="161"/>
      <c r="AB37944" s="164"/>
    </row>
    <row r="37945" spans="10:28">
      <c r="J37945" s="161"/>
      <c r="AB37945" s="164"/>
    </row>
    <row r="37946" spans="10:28">
      <c r="J37946" s="161"/>
      <c r="AB37946" s="164"/>
    </row>
    <row r="37947" spans="10:28">
      <c r="J37947" s="161"/>
      <c r="AB37947" s="164"/>
    </row>
    <row r="37948" spans="10:28">
      <c r="J37948" s="161"/>
      <c r="AB37948" s="164"/>
    </row>
    <row r="37949" spans="10:28">
      <c r="J37949" s="161"/>
      <c r="AB37949" s="164"/>
    </row>
    <row r="37950" spans="10:28">
      <c r="J37950" s="161"/>
      <c r="AB37950" s="164"/>
    </row>
    <row r="37951" spans="10:28">
      <c r="J37951" s="161"/>
      <c r="AB37951" s="164"/>
    </row>
    <row r="37952" spans="10:28">
      <c r="J37952" s="161"/>
      <c r="AB37952" s="164"/>
    </row>
    <row r="37953" spans="5:28">
      <c r="E37953" s="166"/>
      <c r="J37953" s="161"/>
      <c r="AB37953" s="164"/>
    </row>
    <row r="37954" spans="5:28">
      <c r="E37954" s="166"/>
      <c r="J37954" s="161"/>
      <c r="AB37954" s="164"/>
    </row>
    <row r="37955" spans="5:28">
      <c r="E37955" s="166"/>
      <c r="J37955" s="161"/>
      <c r="AB37955" s="164"/>
    </row>
    <row r="37956" spans="5:28">
      <c r="J37956" s="161"/>
      <c r="AB37956" s="164"/>
    </row>
    <row r="37957" spans="5:28">
      <c r="J37957" s="161"/>
      <c r="AB37957" s="164"/>
    </row>
    <row r="37958" spans="5:28">
      <c r="J37958" s="161"/>
      <c r="AB37958" s="164"/>
    </row>
    <row r="37959" spans="5:28">
      <c r="J37959" s="161"/>
      <c r="AB37959" s="164"/>
    </row>
    <row r="37960" spans="5:28">
      <c r="J37960" s="161"/>
      <c r="AB37960" s="164"/>
    </row>
    <row r="37961" spans="5:28">
      <c r="J37961" s="161"/>
      <c r="AB37961" s="164"/>
    </row>
    <row r="37962" spans="5:28">
      <c r="J37962" s="161"/>
      <c r="AB37962" s="164"/>
    </row>
    <row r="37963" spans="5:28">
      <c r="J37963" s="161"/>
      <c r="AB37963" s="164"/>
    </row>
    <row r="37964" spans="5:28">
      <c r="J37964" s="161"/>
      <c r="AB37964" s="164"/>
    </row>
    <row r="37965" spans="5:28">
      <c r="J37965" s="161"/>
      <c r="AB37965" s="164"/>
    </row>
    <row r="37966" spans="5:28">
      <c r="E37966" s="166"/>
      <c r="J37966" s="161"/>
      <c r="AB37966" s="164"/>
    </row>
    <row r="37967" spans="5:28">
      <c r="E37967" s="166"/>
      <c r="J37967" s="161"/>
      <c r="AB37967" s="164"/>
    </row>
    <row r="37968" spans="5:28">
      <c r="E37968" s="166"/>
      <c r="J37968" s="161"/>
      <c r="AB37968" s="164"/>
    </row>
    <row r="37969" spans="10:28">
      <c r="J37969" s="161"/>
      <c r="AB37969" s="164"/>
    </row>
    <row r="37970" spans="10:28">
      <c r="J37970" s="161"/>
      <c r="AB37970" s="164"/>
    </row>
    <row r="37971" spans="10:28">
      <c r="J37971" s="161"/>
      <c r="AB37971" s="164"/>
    </row>
    <row r="37972" spans="10:28">
      <c r="J37972" s="161"/>
      <c r="AB37972" s="164"/>
    </row>
    <row r="37973" spans="10:28">
      <c r="J37973" s="161"/>
      <c r="AB37973" s="164"/>
    </row>
    <row r="37974" spans="10:28">
      <c r="J37974" s="161"/>
      <c r="AB37974" s="164"/>
    </row>
    <row r="37975" spans="10:28">
      <c r="J37975" s="161"/>
      <c r="AB37975" s="164"/>
    </row>
    <row r="37976" spans="10:28">
      <c r="J37976" s="161"/>
      <c r="AB37976" s="164"/>
    </row>
    <row r="37977" spans="10:28">
      <c r="J37977" s="161"/>
      <c r="AB37977" s="164"/>
    </row>
    <row r="37978" spans="10:28">
      <c r="J37978" s="161"/>
      <c r="AB37978" s="164"/>
    </row>
    <row r="37979" spans="10:28">
      <c r="J37979" s="161"/>
      <c r="AB37979" s="164"/>
    </row>
    <row r="37980" spans="10:28">
      <c r="J37980" s="161"/>
      <c r="AB37980" s="164"/>
    </row>
    <row r="37981" spans="10:28">
      <c r="J37981" s="161"/>
      <c r="AB37981" s="164"/>
    </row>
    <row r="37982" spans="10:28">
      <c r="J37982" s="161"/>
      <c r="AB37982" s="164"/>
    </row>
    <row r="37983" spans="10:28">
      <c r="J37983" s="161"/>
      <c r="AB37983" s="164"/>
    </row>
    <row r="37984" spans="10:28">
      <c r="J37984" s="161"/>
      <c r="AB37984" s="164"/>
    </row>
    <row r="37985" spans="5:28">
      <c r="J37985" s="161"/>
      <c r="AB37985" s="164"/>
    </row>
    <row r="37986" spans="5:28">
      <c r="J37986" s="161"/>
      <c r="AB37986" s="164"/>
    </row>
    <row r="37987" spans="5:28">
      <c r="J37987" s="161"/>
      <c r="AB37987" s="164"/>
    </row>
    <row r="37988" spans="5:28">
      <c r="E37988" s="166"/>
      <c r="J37988" s="161"/>
      <c r="AB37988" s="164"/>
    </row>
    <row r="37989" spans="5:28">
      <c r="E37989" s="166"/>
      <c r="J37989" s="161"/>
      <c r="AB37989" s="164"/>
    </row>
    <row r="37990" spans="5:28">
      <c r="E37990" s="166"/>
      <c r="J37990" s="161"/>
      <c r="AB37990" s="164"/>
    </row>
    <row r="37991" spans="5:28">
      <c r="E37991" s="166"/>
      <c r="J37991" s="161"/>
      <c r="AB37991" s="164"/>
    </row>
    <row r="37992" spans="5:28">
      <c r="E37992" s="166"/>
      <c r="J37992" s="161"/>
      <c r="AB37992" s="164"/>
    </row>
    <row r="37993" spans="5:28">
      <c r="E37993" s="166"/>
      <c r="J37993" s="161"/>
      <c r="AB37993" s="164"/>
    </row>
    <row r="37994" spans="5:28">
      <c r="E37994" s="166"/>
      <c r="J37994" s="161"/>
      <c r="AB37994" s="164"/>
    </row>
    <row r="37995" spans="5:28">
      <c r="E37995" s="166"/>
      <c r="J37995" s="161"/>
      <c r="AB37995" s="164"/>
    </row>
    <row r="37996" spans="5:28">
      <c r="E37996" s="166"/>
      <c r="J37996" s="161"/>
      <c r="AB37996" s="164"/>
    </row>
    <row r="37997" spans="5:28">
      <c r="E37997" s="166"/>
      <c r="J37997" s="161"/>
      <c r="AB37997" s="164"/>
    </row>
    <row r="37998" spans="5:28">
      <c r="E37998" s="166"/>
      <c r="J37998" s="161"/>
      <c r="AB37998" s="164"/>
    </row>
    <row r="37999" spans="5:28">
      <c r="E37999" s="166"/>
      <c r="J37999" s="161"/>
      <c r="AB37999" s="164"/>
    </row>
    <row r="38000" spans="5:28">
      <c r="E38000" s="166"/>
      <c r="J38000" s="161"/>
      <c r="AB38000" s="164"/>
    </row>
    <row r="38001" spans="5:28">
      <c r="E38001" s="166"/>
      <c r="J38001" s="161"/>
      <c r="AB38001" s="164"/>
    </row>
    <row r="38002" spans="5:28">
      <c r="J38002" s="161"/>
      <c r="AB38002" s="164"/>
    </row>
    <row r="38003" spans="5:28">
      <c r="J38003" s="161"/>
      <c r="AB38003" s="164"/>
    </row>
    <row r="38004" spans="5:28">
      <c r="J38004" s="161"/>
      <c r="AB38004" s="164"/>
    </row>
    <row r="38005" spans="5:28">
      <c r="J38005" s="161"/>
      <c r="AB38005" s="164"/>
    </row>
    <row r="38006" spans="5:28">
      <c r="J38006" s="161"/>
      <c r="AB38006" s="164"/>
    </row>
    <row r="38007" spans="5:28">
      <c r="J38007" s="161"/>
      <c r="AB38007" s="164"/>
    </row>
    <row r="38008" spans="5:28">
      <c r="J38008" s="161"/>
      <c r="AB38008" s="164"/>
    </row>
    <row r="38009" spans="5:28">
      <c r="J38009" s="161"/>
      <c r="R38009" s="166"/>
      <c r="AB38009" s="164"/>
    </row>
    <row r="38010" spans="5:28">
      <c r="J38010" s="161"/>
      <c r="AB38010" s="164"/>
    </row>
    <row r="38011" spans="5:28">
      <c r="J38011" s="161"/>
      <c r="AB38011" s="164"/>
    </row>
    <row r="38012" spans="5:28">
      <c r="J38012" s="161"/>
      <c r="AB38012" s="164"/>
    </row>
    <row r="38013" spans="5:28">
      <c r="J38013" s="161"/>
      <c r="AB38013" s="164"/>
    </row>
    <row r="38014" spans="5:28">
      <c r="J38014" s="161"/>
      <c r="AB38014" s="164"/>
    </row>
    <row r="38015" spans="5:28">
      <c r="J38015" s="161"/>
      <c r="AB38015" s="164"/>
    </row>
    <row r="38016" spans="5:28">
      <c r="J38016" s="161"/>
      <c r="AB38016" s="164"/>
    </row>
    <row r="38017" spans="10:28">
      <c r="J38017" s="161"/>
      <c r="AB38017" s="164"/>
    </row>
    <row r="38018" spans="10:28">
      <c r="J38018" s="161"/>
      <c r="AB38018" s="164"/>
    </row>
    <row r="38019" spans="10:28">
      <c r="J38019" s="161"/>
      <c r="R38019" s="166"/>
      <c r="AB38019" s="164"/>
    </row>
    <row r="38020" spans="10:28">
      <c r="J38020" s="161"/>
      <c r="AB38020" s="164"/>
    </row>
    <row r="38021" spans="10:28">
      <c r="J38021" s="161"/>
      <c r="AB38021" s="164"/>
    </row>
    <row r="38022" spans="10:28">
      <c r="J38022" s="161"/>
      <c r="AB38022" s="164"/>
    </row>
    <row r="38023" spans="10:28">
      <c r="J38023" s="161"/>
      <c r="AB38023" s="164"/>
    </row>
    <row r="38024" spans="10:28">
      <c r="J38024" s="161"/>
      <c r="AB38024" s="164"/>
    </row>
    <row r="38025" spans="10:28">
      <c r="J38025" s="161"/>
      <c r="AB38025" s="164"/>
    </row>
    <row r="38026" spans="10:28">
      <c r="J38026" s="161"/>
      <c r="AB38026" s="164"/>
    </row>
    <row r="38027" spans="10:28">
      <c r="J38027" s="161"/>
      <c r="AB38027" s="164"/>
    </row>
    <row r="38028" spans="10:28">
      <c r="J38028" s="161"/>
      <c r="AB38028" s="164"/>
    </row>
    <row r="38029" spans="10:28">
      <c r="J38029" s="161"/>
      <c r="AB38029" s="164"/>
    </row>
    <row r="38030" spans="10:28">
      <c r="J38030" s="161"/>
      <c r="AB38030" s="164"/>
    </row>
    <row r="38031" spans="10:28">
      <c r="J38031" s="161"/>
      <c r="AB38031" s="164"/>
    </row>
    <row r="38032" spans="10:28">
      <c r="J38032" s="161"/>
      <c r="AB38032" s="164"/>
    </row>
    <row r="38033" spans="10:28">
      <c r="J38033" s="161"/>
      <c r="AB38033" s="164"/>
    </row>
    <row r="38034" spans="10:28">
      <c r="J38034" s="161"/>
      <c r="AB38034" s="164"/>
    </row>
    <row r="38035" spans="10:28">
      <c r="J38035" s="161"/>
      <c r="AB38035" s="164"/>
    </row>
    <row r="38036" spans="10:28">
      <c r="J38036" s="161"/>
      <c r="AB38036" s="164"/>
    </row>
    <row r="38037" spans="10:28">
      <c r="J38037" s="161"/>
      <c r="AB38037" s="164"/>
    </row>
    <row r="38038" spans="10:28">
      <c r="J38038" s="161"/>
      <c r="AB38038" s="164"/>
    </row>
    <row r="38039" spans="10:28">
      <c r="J38039" s="161"/>
      <c r="AB38039" s="164"/>
    </row>
    <row r="38040" spans="10:28">
      <c r="J38040" s="161"/>
      <c r="AB38040" s="164"/>
    </row>
    <row r="38041" spans="10:28">
      <c r="J38041" s="161"/>
      <c r="AB38041" s="164"/>
    </row>
    <row r="38042" spans="10:28">
      <c r="J38042" s="161"/>
      <c r="AB38042" s="164"/>
    </row>
    <row r="38043" spans="10:28">
      <c r="J38043" s="161"/>
      <c r="AB38043" s="164"/>
    </row>
    <row r="38044" spans="10:28">
      <c r="J38044" s="161"/>
      <c r="AB38044" s="164"/>
    </row>
    <row r="38045" spans="10:28">
      <c r="J38045" s="161"/>
      <c r="AB38045" s="164"/>
    </row>
    <row r="38046" spans="10:28">
      <c r="J38046" s="161"/>
      <c r="AB38046" s="164"/>
    </row>
    <row r="38047" spans="10:28">
      <c r="J38047" s="161"/>
      <c r="AB38047" s="164"/>
    </row>
    <row r="38048" spans="10:28">
      <c r="J38048" s="161"/>
      <c r="AB38048" s="164"/>
    </row>
    <row r="38049" spans="5:28">
      <c r="J38049" s="161"/>
      <c r="AB38049" s="164"/>
    </row>
    <row r="38050" spans="5:28">
      <c r="J38050" s="161"/>
      <c r="AB38050" s="164"/>
    </row>
    <row r="38051" spans="5:28">
      <c r="J38051" s="161"/>
      <c r="AB38051" s="164"/>
    </row>
    <row r="38052" spans="5:28">
      <c r="J38052" s="161"/>
      <c r="AB38052" s="164"/>
    </row>
    <row r="38053" spans="5:28">
      <c r="J38053" s="161"/>
      <c r="AB38053" s="164"/>
    </row>
    <row r="38054" spans="5:28">
      <c r="E38054" s="166"/>
      <c r="J38054" s="161"/>
      <c r="AB38054" s="164"/>
    </row>
    <row r="38055" spans="5:28">
      <c r="E38055" s="166"/>
      <c r="J38055" s="161"/>
      <c r="AB38055" s="164"/>
    </row>
    <row r="38056" spans="5:28">
      <c r="E38056" s="166"/>
      <c r="J38056" s="161"/>
      <c r="AB38056" s="164"/>
    </row>
    <row r="38057" spans="5:28">
      <c r="E38057" s="166"/>
      <c r="J38057" s="161"/>
      <c r="AB38057" s="164"/>
    </row>
    <row r="38058" spans="5:28">
      <c r="E38058" s="166"/>
      <c r="J38058" s="161"/>
      <c r="AB38058" s="164"/>
    </row>
    <row r="38059" spans="5:28">
      <c r="E38059" s="166"/>
      <c r="J38059" s="161"/>
      <c r="AB38059" s="164"/>
    </row>
    <row r="38060" spans="5:28">
      <c r="E38060" s="166"/>
      <c r="J38060" s="161"/>
      <c r="AB38060" s="164"/>
    </row>
    <row r="38061" spans="5:28">
      <c r="E38061" s="166"/>
      <c r="J38061" s="161"/>
      <c r="AB38061" s="164"/>
    </row>
    <row r="38062" spans="5:28">
      <c r="E38062" s="166"/>
      <c r="J38062" s="161"/>
      <c r="AB38062" s="164"/>
    </row>
    <row r="38063" spans="5:28">
      <c r="E38063" s="166"/>
      <c r="J38063" s="161"/>
      <c r="AB38063" s="164"/>
    </row>
    <row r="38064" spans="5:28">
      <c r="E38064" s="166"/>
      <c r="J38064" s="161"/>
      <c r="AB38064" s="164"/>
    </row>
    <row r="38065" spans="5:28">
      <c r="E38065" s="166"/>
      <c r="J38065" s="161"/>
      <c r="R38065" s="166"/>
      <c r="AB38065" s="164"/>
    </row>
    <row r="38066" spans="5:28">
      <c r="E38066" s="166"/>
      <c r="J38066" s="161"/>
      <c r="AB38066" s="164"/>
    </row>
    <row r="38067" spans="5:28">
      <c r="E38067" s="166"/>
      <c r="J38067" s="161"/>
      <c r="AB38067" s="164"/>
    </row>
    <row r="38068" spans="5:28">
      <c r="E38068" s="166"/>
      <c r="J38068" s="161"/>
      <c r="AB38068" s="164"/>
    </row>
    <row r="38069" spans="5:28">
      <c r="E38069" s="166"/>
      <c r="J38069" s="161"/>
      <c r="AB38069" s="164"/>
    </row>
    <row r="38070" spans="5:28">
      <c r="E38070" s="166"/>
      <c r="J38070" s="161"/>
      <c r="AB38070" s="164"/>
    </row>
    <row r="38071" spans="5:28">
      <c r="E38071" s="166"/>
      <c r="J38071" s="161"/>
      <c r="AB38071" s="164"/>
    </row>
    <row r="38072" spans="5:28">
      <c r="E38072" s="166"/>
      <c r="J38072" s="161"/>
      <c r="AB38072" s="164"/>
    </row>
    <row r="38073" spans="5:28">
      <c r="E38073" s="166"/>
      <c r="J38073" s="161"/>
      <c r="AB38073" s="164"/>
    </row>
    <row r="38074" spans="5:28">
      <c r="E38074" s="166"/>
      <c r="J38074" s="161"/>
      <c r="AB38074" s="164"/>
    </row>
    <row r="38075" spans="5:28">
      <c r="E38075" s="166"/>
      <c r="J38075" s="161"/>
      <c r="AB38075" s="164"/>
    </row>
    <row r="38076" spans="5:28">
      <c r="E38076" s="166"/>
      <c r="J38076" s="161"/>
      <c r="AB38076" s="164"/>
    </row>
    <row r="38077" spans="5:28">
      <c r="E38077" s="166"/>
      <c r="J38077" s="161"/>
      <c r="AB38077" s="164"/>
    </row>
    <row r="38078" spans="5:28">
      <c r="E38078" s="166"/>
      <c r="J38078" s="161"/>
      <c r="AB38078" s="164"/>
    </row>
    <row r="38079" spans="5:28">
      <c r="E38079" s="166"/>
      <c r="J38079" s="161"/>
      <c r="AB38079" s="164"/>
    </row>
    <row r="38080" spans="5:28">
      <c r="E38080" s="166"/>
      <c r="J38080" s="161"/>
      <c r="AB38080" s="164"/>
    </row>
    <row r="38081" spans="5:28">
      <c r="E38081" s="166"/>
      <c r="J38081" s="161"/>
      <c r="AB38081" s="164"/>
    </row>
    <row r="38082" spans="5:28">
      <c r="E38082" s="166"/>
      <c r="J38082" s="161"/>
      <c r="AB38082" s="164"/>
    </row>
    <row r="38083" spans="5:28">
      <c r="E38083" s="166"/>
      <c r="J38083" s="161"/>
      <c r="AB38083" s="164"/>
    </row>
    <row r="38084" spans="5:28">
      <c r="E38084" s="166"/>
      <c r="J38084" s="161"/>
      <c r="AB38084" s="164"/>
    </row>
    <row r="38085" spans="5:28">
      <c r="E38085" s="166"/>
      <c r="J38085" s="161"/>
      <c r="AB38085" s="164"/>
    </row>
    <row r="38086" spans="5:28">
      <c r="E38086" s="166"/>
      <c r="J38086" s="161"/>
      <c r="AB38086" s="164"/>
    </row>
    <row r="38087" spans="5:28">
      <c r="E38087" s="166"/>
      <c r="J38087" s="161"/>
      <c r="AB38087" s="164"/>
    </row>
    <row r="38088" spans="5:28">
      <c r="J38088" s="161"/>
      <c r="AB38088" s="164"/>
    </row>
    <row r="38089" spans="5:28">
      <c r="J38089" s="161"/>
      <c r="AB38089" s="164"/>
    </row>
    <row r="38090" spans="5:28">
      <c r="J38090" s="161"/>
      <c r="AB38090" s="164"/>
    </row>
    <row r="38091" spans="5:28">
      <c r="J38091" s="161"/>
      <c r="AB38091" s="164"/>
    </row>
    <row r="38092" spans="5:28">
      <c r="J38092" s="161"/>
      <c r="AB38092" s="164"/>
    </row>
    <row r="38093" spans="5:28">
      <c r="J38093" s="161"/>
      <c r="AB38093" s="164"/>
    </row>
    <row r="38094" spans="5:28">
      <c r="J38094" s="161"/>
      <c r="AB38094" s="164"/>
    </row>
    <row r="38095" spans="5:28">
      <c r="J38095" s="161"/>
      <c r="AB38095" s="164"/>
    </row>
    <row r="38096" spans="5:28">
      <c r="J38096" s="161"/>
      <c r="AB38096" s="164"/>
    </row>
    <row r="38097" spans="10:28">
      <c r="J38097" s="161"/>
      <c r="AB38097" s="164"/>
    </row>
    <row r="38098" spans="10:28">
      <c r="J38098" s="161"/>
      <c r="AB38098" s="164"/>
    </row>
    <row r="38099" spans="10:28">
      <c r="J38099" s="161"/>
      <c r="AB38099" s="164"/>
    </row>
    <row r="38100" spans="10:28">
      <c r="J38100" s="161"/>
      <c r="AB38100" s="164"/>
    </row>
    <row r="38101" spans="10:28">
      <c r="J38101" s="161"/>
      <c r="AB38101" s="164"/>
    </row>
    <row r="38102" spans="10:28">
      <c r="J38102" s="161"/>
      <c r="AB38102" s="164"/>
    </row>
    <row r="38103" spans="10:28">
      <c r="J38103" s="161"/>
      <c r="AB38103" s="164"/>
    </row>
    <row r="38104" spans="10:28">
      <c r="J38104" s="161"/>
      <c r="AB38104" s="164"/>
    </row>
    <row r="38105" spans="10:28">
      <c r="J38105" s="161"/>
      <c r="AB38105" s="164"/>
    </row>
    <row r="38106" spans="10:28">
      <c r="J38106" s="161"/>
      <c r="AB38106" s="164"/>
    </row>
    <row r="38107" spans="10:28">
      <c r="J38107" s="161"/>
      <c r="AB38107" s="164"/>
    </row>
    <row r="38108" spans="10:28">
      <c r="J38108" s="161"/>
      <c r="AB38108" s="164"/>
    </row>
    <row r="38109" spans="10:28">
      <c r="J38109" s="161"/>
      <c r="AB38109" s="164"/>
    </row>
    <row r="38110" spans="10:28">
      <c r="J38110" s="161"/>
      <c r="AB38110" s="164"/>
    </row>
    <row r="38111" spans="10:28">
      <c r="J38111" s="161"/>
      <c r="AB38111" s="164"/>
    </row>
    <row r="38112" spans="10:28">
      <c r="J38112" s="161"/>
      <c r="R38112" s="166"/>
      <c r="AB38112" s="164"/>
    </row>
    <row r="38113" spans="10:28">
      <c r="J38113" s="161"/>
      <c r="AB38113" s="164"/>
    </row>
    <row r="38114" spans="10:28">
      <c r="J38114" s="161"/>
      <c r="AB38114" s="164"/>
    </row>
    <row r="38115" spans="10:28">
      <c r="J38115" s="161"/>
      <c r="AB38115" s="164"/>
    </row>
    <row r="38116" spans="10:28">
      <c r="J38116" s="161"/>
      <c r="AB38116" s="164"/>
    </row>
    <row r="38117" spans="10:28">
      <c r="J38117" s="161"/>
      <c r="AB38117" s="164"/>
    </row>
    <row r="38118" spans="10:28">
      <c r="J38118" s="161"/>
      <c r="AB38118" s="164"/>
    </row>
    <row r="38119" spans="10:28">
      <c r="J38119" s="161"/>
      <c r="AB38119" s="164"/>
    </row>
    <row r="38120" spans="10:28">
      <c r="J38120" s="161"/>
      <c r="AB38120" s="164"/>
    </row>
    <row r="38121" spans="10:28">
      <c r="J38121" s="161"/>
      <c r="AB38121" s="164"/>
    </row>
    <row r="38122" spans="10:28">
      <c r="J38122" s="161"/>
      <c r="AB38122" s="164"/>
    </row>
    <row r="38123" spans="10:28">
      <c r="J38123" s="161"/>
      <c r="AB38123" s="164"/>
    </row>
    <row r="38124" spans="10:28">
      <c r="J38124" s="161"/>
      <c r="AB38124" s="164"/>
    </row>
    <row r="38125" spans="10:28">
      <c r="J38125" s="161"/>
      <c r="AB38125" s="164"/>
    </row>
    <row r="38126" spans="10:28">
      <c r="J38126" s="161"/>
      <c r="AB38126" s="164"/>
    </row>
    <row r="38127" spans="10:28">
      <c r="J38127" s="161"/>
      <c r="AB38127" s="164"/>
    </row>
    <row r="38128" spans="10:28">
      <c r="J38128" s="161"/>
      <c r="AB38128" s="164"/>
    </row>
    <row r="38129" spans="10:28">
      <c r="J38129" s="161"/>
      <c r="AB38129" s="164"/>
    </row>
    <row r="38130" spans="10:28">
      <c r="J38130" s="161"/>
      <c r="AB38130" s="164"/>
    </row>
    <row r="38131" spans="10:28">
      <c r="J38131" s="161"/>
      <c r="AB38131" s="164"/>
    </row>
    <row r="38132" spans="10:28">
      <c r="J38132" s="161"/>
      <c r="AB38132" s="164"/>
    </row>
    <row r="38133" spans="10:28">
      <c r="J38133" s="161"/>
      <c r="AB38133" s="164"/>
    </row>
    <row r="38134" spans="10:28">
      <c r="J38134" s="161"/>
      <c r="AB38134" s="164"/>
    </row>
    <row r="38135" spans="10:28">
      <c r="J38135" s="161"/>
      <c r="AB38135" s="164"/>
    </row>
    <row r="38136" spans="10:28">
      <c r="J38136" s="161"/>
      <c r="AB38136" s="164"/>
    </row>
    <row r="38137" spans="10:28">
      <c r="J38137" s="161"/>
      <c r="AB38137" s="164"/>
    </row>
    <row r="38138" spans="10:28">
      <c r="J38138" s="161"/>
      <c r="AB38138" s="164"/>
    </row>
    <row r="38139" spans="10:28">
      <c r="J38139" s="161"/>
      <c r="AB38139" s="164"/>
    </row>
    <row r="38140" spans="10:28">
      <c r="J38140" s="161"/>
      <c r="AB38140" s="164"/>
    </row>
    <row r="38141" spans="10:28">
      <c r="J38141" s="161"/>
      <c r="AB38141" s="164"/>
    </row>
    <row r="38142" spans="10:28">
      <c r="J38142" s="161"/>
      <c r="AB38142" s="164"/>
    </row>
    <row r="38143" spans="10:28">
      <c r="J38143" s="161"/>
      <c r="AB38143" s="164"/>
    </row>
    <row r="38144" spans="10:28">
      <c r="J38144" s="161"/>
      <c r="AB38144" s="164"/>
    </row>
    <row r="38145" spans="10:28">
      <c r="J38145" s="161"/>
      <c r="AB38145" s="164"/>
    </row>
    <row r="38146" spans="10:28">
      <c r="J38146" s="161"/>
      <c r="AB38146" s="164"/>
    </row>
    <row r="38147" spans="10:28">
      <c r="J38147" s="161"/>
      <c r="AB38147" s="164"/>
    </row>
    <row r="38148" spans="10:28">
      <c r="J38148" s="161"/>
      <c r="AB38148" s="164"/>
    </row>
    <row r="38149" spans="10:28">
      <c r="J38149" s="161"/>
      <c r="AB38149" s="164"/>
    </row>
    <row r="38150" spans="10:28">
      <c r="J38150" s="161"/>
      <c r="AB38150" s="164"/>
    </row>
    <row r="38151" spans="10:28">
      <c r="J38151" s="161"/>
      <c r="AB38151" s="164"/>
    </row>
    <row r="38152" spans="10:28">
      <c r="J38152" s="161"/>
      <c r="AB38152" s="164"/>
    </row>
    <row r="38153" spans="10:28">
      <c r="J38153" s="161"/>
      <c r="AB38153" s="164"/>
    </row>
    <row r="38154" spans="10:28">
      <c r="J38154" s="161"/>
      <c r="AB38154" s="164"/>
    </row>
    <row r="38155" spans="10:28">
      <c r="J38155" s="161"/>
      <c r="AB38155" s="164"/>
    </row>
    <row r="38156" spans="10:28">
      <c r="J38156" s="161"/>
      <c r="AB38156" s="164"/>
    </row>
    <row r="38157" spans="10:28">
      <c r="J38157" s="161"/>
      <c r="AB38157" s="164"/>
    </row>
    <row r="38158" spans="10:28">
      <c r="J38158" s="161"/>
      <c r="AB38158" s="164"/>
    </row>
    <row r="38159" spans="10:28">
      <c r="J38159" s="161"/>
      <c r="AB38159" s="164"/>
    </row>
    <row r="38160" spans="10:28">
      <c r="J38160" s="161"/>
      <c r="AB38160" s="164"/>
    </row>
    <row r="38161" spans="10:28">
      <c r="J38161" s="161"/>
      <c r="AB38161" s="164"/>
    </row>
    <row r="38162" spans="10:28">
      <c r="J38162" s="161"/>
      <c r="AB38162" s="164"/>
    </row>
    <row r="38163" spans="10:28">
      <c r="J38163" s="161"/>
      <c r="AB38163" s="164"/>
    </row>
    <row r="38164" spans="10:28">
      <c r="J38164" s="161"/>
      <c r="AB38164" s="164"/>
    </row>
    <row r="38165" spans="10:28">
      <c r="J38165" s="161"/>
      <c r="AB38165" s="164"/>
    </row>
    <row r="38166" spans="10:28">
      <c r="J38166" s="161"/>
      <c r="AB38166" s="164"/>
    </row>
    <row r="38167" spans="10:28">
      <c r="J38167" s="161"/>
      <c r="AB38167" s="164"/>
    </row>
    <row r="38168" spans="10:28">
      <c r="J38168" s="161"/>
      <c r="AB38168" s="164"/>
    </row>
    <row r="38169" spans="10:28">
      <c r="J38169" s="161"/>
      <c r="AB38169" s="164"/>
    </row>
    <row r="38170" spans="10:28">
      <c r="J38170" s="161"/>
      <c r="AB38170" s="164"/>
    </row>
    <row r="38171" spans="10:28">
      <c r="J38171" s="161"/>
      <c r="AB38171" s="164"/>
    </row>
    <row r="38172" spans="10:28">
      <c r="J38172" s="161"/>
      <c r="AB38172" s="164"/>
    </row>
    <row r="38173" spans="10:28">
      <c r="J38173" s="161"/>
      <c r="AB38173" s="164"/>
    </row>
    <row r="38174" spans="10:28">
      <c r="J38174" s="161"/>
      <c r="AB38174" s="164"/>
    </row>
    <row r="38175" spans="10:28">
      <c r="J38175" s="161"/>
      <c r="AB38175" s="164"/>
    </row>
    <row r="38176" spans="10:28">
      <c r="J38176" s="161"/>
      <c r="AB38176" s="164"/>
    </row>
    <row r="38177" spans="10:28">
      <c r="J38177" s="161"/>
      <c r="AB38177" s="164"/>
    </row>
    <row r="38178" spans="10:28">
      <c r="J38178" s="161"/>
      <c r="AB38178" s="164"/>
    </row>
    <row r="38179" spans="10:28">
      <c r="J38179" s="161"/>
      <c r="AB38179" s="164"/>
    </row>
    <row r="38180" spans="10:28">
      <c r="J38180" s="161"/>
      <c r="AB38180" s="164"/>
    </row>
    <row r="38181" spans="10:28">
      <c r="J38181" s="161"/>
      <c r="AB38181" s="164"/>
    </row>
    <row r="38182" spans="10:28">
      <c r="J38182" s="161"/>
      <c r="AB38182" s="164"/>
    </row>
    <row r="38183" spans="10:28">
      <c r="J38183" s="161"/>
      <c r="AB38183" s="164"/>
    </row>
    <row r="38184" spans="10:28">
      <c r="J38184" s="161"/>
      <c r="AB38184" s="164"/>
    </row>
    <row r="38185" spans="10:28">
      <c r="J38185" s="161"/>
      <c r="AB38185" s="164"/>
    </row>
    <row r="38186" spans="10:28">
      <c r="J38186" s="161"/>
      <c r="AB38186" s="164"/>
    </row>
    <row r="38187" spans="10:28">
      <c r="J38187" s="161"/>
      <c r="AB38187" s="164"/>
    </row>
    <row r="38188" spans="10:28">
      <c r="J38188" s="161"/>
      <c r="AB38188" s="164"/>
    </row>
    <row r="38189" spans="10:28">
      <c r="J38189" s="161"/>
      <c r="AB38189" s="164"/>
    </row>
    <row r="38190" spans="10:28">
      <c r="J38190" s="161"/>
      <c r="AB38190" s="164"/>
    </row>
    <row r="38191" spans="10:28">
      <c r="J38191" s="161"/>
      <c r="AB38191" s="164"/>
    </row>
    <row r="38192" spans="10:28">
      <c r="J38192" s="161"/>
      <c r="AB38192" s="164"/>
    </row>
    <row r="38193" spans="10:28">
      <c r="J38193" s="161"/>
      <c r="AB38193" s="164"/>
    </row>
    <row r="38194" spans="10:28">
      <c r="J38194" s="161"/>
      <c r="AB38194" s="164"/>
    </row>
    <row r="38195" spans="10:28">
      <c r="J38195" s="161"/>
      <c r="AB38195" s="164"/>
    </row>
    <row r="38196" spans="10:28">
      <c r="J38196" s="161"/>
      <c r="AB38196" s="164"/>
    </row>
    <row r="38197" spans="10:28">
      <c r="J38197" s="161"/>
      <c r="AB38197" s="164"/>
    </row>
    <row r="38198" spans="10:28">
      <c r="J38198" s="161"/>
      <c r="AB38198" s="164"/>
    </row>
    <row r="38199" spans="10:28">
      <c r="J38199" s="161"/>
      <c r="AB38199" s="164"/>
    </row>
    <row r="38200" spans="10:28">
      <c r="J38200" s="161"/>
      <c r="AB38200" s="164"/>
    </row>
    <row r="38201" spans="10:28">
      <c r="J38201" s="161"/>
      <c r="AB38201" s="164"/>
    </row>
    <row r="38202" spans="10:28">
      <c r="J38202" s="161"/>
      <c r="AB38202" s="164"/>
    </row>
    <row r="38203" spans="10:28">
      <c r="J38203" s="161"/>
      <c r="AB38203" s="164"/>
    </row>
    <row r="38204" spans="10:28">
      <c r="J38204" s="161"/>
      <c r="AB38204" s="164"/>
    </row>
    <row r="38205" spans="10:28">
      <c r="J38205" s="161"/>
      <c r="AB38205" s="164"/>
    </row>
    <row r="38206" spans="10:28">
      <c r="J38206" s="161"/>
      <c r="AB38206" s="164"/>
    </row>
    <row r="38207" spans="10:28">
      <c r="J38207" s="161"/>
      <c r="AB38207" s="164"/>
    </row>
    <row r="38208" spans="10:28">
      <c r="J38208" s="161"/>
      <c r="AB38208" s="164"/>
    </row>
    <row r="38209" spans="10:28">
      <c r="J38209" s="161"/>
      <c r="AB38209" s="164"/>
    </row>
    <row r="38210" spans="10:28">
      <c r="J38210" s="161"/>
      <c r="AB38210" s="164"/>
    </row>
    <row r="38211" spans="10:28">
      <c r="J38211" s="161"/>
      <c r="AB38211" s="164"/>
    </row>
    <row r="38212" spans="10:28">
      <c r="J38212" s="161"/>
      <c r="AB38212" s="164"/>
    </row>
    <row r="38213" spans="10:28">
      <c r="J38213" s="161"/>
      <c r="AB38213" s="164"/>
    </row>
    <row r="38214" spans="10:28">
      <c r="J38214" s="161"/>
      <c r="AB38214" s="164"/>
    </row>
    <row r="38215" spans="10:28">
      <c r="J38215" s="161"/>
      <c r="AB38215" s="164"/>
    </row>
    <row r="38216" spans="10:28">
      <c r="J38216" s="161"/>
      <c r="AB38216" s="164"/>
    </row>
    <row r="38217" spans="10:28">
      <c r="J38217" s="161"/>
      <c r="AB38217" s="164"/>
    </row>
    <row r="38218" spans="10:28">
      <c r="J38218" s="161"/>
      <c r="AB38218" s="164"/>
    </row>
    <row r="38219" spans="10:28">
      <c r="J38219" s="161"/>
      <c r="AB38219" s="164"/>
    </row>
    <row r="38220" spans="10:28">
      <c r="J38220" s="161"/>
      <c r="AB38220" s="164"/>
    </row>
    <row r="38221" spans="10:28">
      <c r="J38221" s="161"/>
      <c r="AB38221" s="164"/>
    </row>
    <row r="38222" spans="10:28">
      <c r="J38222" s="161"/>
      <c r="AB38222" s="164"/>
    </row>
    <row r="38223" spans="10:28">
      <c r="J38223" s="161"/>
      <c r="AB38223" s="164"/>
    </row>
    <row r="38224" spans="10:28">
      <c r="J38224" s="161"/>
      <c r="AB38224" s="164"/>
    </row>
    <row r="38225" spans="5:28">
      <c r="J38225" s="161"/>
      <c r="AB38225" s="164"/>
    </row>
    <row r="38226" spans="5:28">
      <c r="J38226" s="161"/>
      <c r="AB38226" s="164"/>
    </row>
    <row r="38227" spans="5:28">
      <c r="J38227" s="161"/>
      <c r="AB38227" s="164"/>
    </row>
    <row r="38228" spans="5:28">
      <c r="J38228" s="161"/>
      <c r="AB38228" s="164"/>
    </row>
    <row r="38229" spans="5:28">
      <c r="J38229" s="161"/>
      <c r="AB38229" s="164"/>
    </row>
    <row r="38230" spans="5:28">
      <c r="J38230" s="161"/>
      <c r="AB38230" s="164"/>
    </row>
    <row r="38231" spans="5:28">
      <c r="J38231" s="161"/>
      <c r="AB38231" s="164"/>
    </row>
    <row r="38232" spans="5:28">
      <c r="J38232" s="161"/>
      <c r="AB38232" s="164"/>
    </row>
    <row r="38233" spans="5:28">
      <c r="J38233" s="161"/>
      <c r="AB38233" s="164"/>
    </row>
    <row r="38234" spans="5:28">
      <c r="J38234" s="161"/>
      <c r="AB38234" s="164"/>
    </row>
    <row r="38235" spans="5:28">
      <c r="E38235" s="166"/>
      <c r="J38235" s="161"/>
      <c r="AB38235" s="164"/>
    </row>
    <row r="38236" spans="5:28">
      <c r="E38236" s="166"/>
      <c r="J38236" s="161"/>
      <c r="AB38236" s="164"/>
    </row>
    <row r="38237" spans="5:28">
      <c r="E38237" s="166"/>
      <c r="J38237" s="161"/>
      <c r="AB38237" s="164"/>
    </row>
    <row r="38238" spans="5:28">
      <c r="E38238" s="166"/>
      <c r="J38238" s="161"/>
      <c r="AB38238" s="164"/>
    </row>
    <row r="38239" spans="5:28">
      <c r="E38239" s="166"/>
      <c r="J38239" s="161"/>
      <c r="AB38239" s="164"/>
    </row>
    <row r="38240" spans="5:28">
      <c r="E38240" s="166"/>
      <c r="J38240" s="161"/>
      <c r="AB38240" s="164"/>
    </row>
    <row r="38241" spans="10:28">
      <c r="J38241" s="161"/>
      <c r="AB38241" s="164"/>
    </row>
    <row r="38242" spans="10:28">
      <c r="J38242" s="161"/>
      <c r="AB38242" s="164"/>
    </row>
    <row r="38243" spans="10:28">
      <c r="J38243" s="161"/>
      <c r="AB38243" s="164"/>
    </row>
    <row r="38244" spans="10:28">
      <c r="J38244" s="161"/>
      <c r="AB38244" s="164"/>
    </row>
    <row r="38245" spans="10:28">
      <c r="J38245" s="161"/>
      <c r="AB38245" s="164"/>
    </row>
    <row r="38246" spans="10:28">
      <c r="J38246" s="161"/>
      <c r="AB38246" s="164"/>
    </row>
    <row r="38247" spans="10:28">
      <c r="J38247" s="161"/>
      <c r="AB38247" s="164"/>
    </row>
    <row r="38248" spans="10:28">
      <c r="J38248" s="161"/>
      <c r="AB38248" s="164"/>
    </row>
    <row r="38249" spans="10:28">
      <c r="J38249" s="161"/>
      <c r="AB38249" s="164"/>
    </row>
    <row r="38250" spans="10:28">
      <c r="J38250" s="161"/>
      <c r="AB38250" s="164"/>
    </row>
    <row r="38251" spans="10:28">
      <c r="J38251" s="161"/>
      <c r="AB38251" s="164"/>
    </row>
    <row r="38252" spans="10:28">
      <c r="J38252" s="161"/>
      <c r="AB38252" s="164"/>
    </row>
    <row r="38253" spans="10:28">
      <c r="J38253" s="161"/>
      <c r="AB38253" s="164"/>
    </row>
    <row r="38254" spans="10:28">
      <c r="J38254" s="161"/>
      <c r="AB38254" s="164"/>
    </row>
    <row r="38255" spans="10:28">
      <c r="J38255" s="161"/>
      <c r="AB38255" s="164"/>
    </row>
    <row r="38256" spans="10:28">
      <c r="J38256" s="161"/>
      <c r="AB38256" s="164"/>
    </row>
    <row r="38257" spans="10:28">
      <c r="J38257" s="161"/>
      <c r="AB38257" s="164"/>
    </row>
    <row r="38258" spans="10:28">
      <c r="J38258" s="161"/>
      <c r="AB38258" s="164"/>
    </row>
    <row r="38259" spans="10:28">
      <c r="J38259" s="161"/>
      <c r="AB38259" s="164"/>
    </row>
    <row r="38260" spans="10:28">
      <c r="J38260" s="161"/>
      <c r="AB38260" s="164"/>
    </row>
    <row r="38261" spans="10:28">
      <c r="J38261" s="161"/>
      <c r="AB38261" s="164"/>
    </row>
    <row r="38262" spans="10:28">
      <c r="J38262" s="161"/>
      <c r="AB38262" s="164"/>
    </row>
    <row r="38263" spans="10:28">
      <c r="J38263" s="161"/>
      <c r="AB38263" s="164"/>
    </row>
    <row r="38264" spans="10:28">
      <c r="J38264" s="161"/>
      <c r="AB38264" s="164"/>
    </row>
    <row r="38265" spans="10:28">
      <c r="J38265" s="161"/>
      <c r="AB38265" s="164"/>
    </row>
    <row r="38266" spans="10:28">
      <c r="J38266" s="161"/>
      <c r="AB38266" s="164"/>
    </row>
    <row r="38267" spans="10:28">
      <c r="J38267" s="161"/>
      <c r="AB38267" s="164"/>
    </row>
    <row r="38268" spans="10:28">
      <c r="J38268" s="161"/>
      <c r="AB38268" s="164"/>
    </row>
    <row r="38269" spans="10:28">
      <c r="J38269" s="161"/>
      <c r="AB38269" s="164"/>
    </row>
    <row r="38270" spans="10:28">
      <c r="J38270" s="161"/>
      <c r="AB38270" s="164"/>
    </row>
    <row r="38271" spans="10:28">
      <c r="J38271" s="161"/>
      <c r="AB38271" s="164"/>
    </row>
    <row r="38272" spans="10:28">
      <c r="J38272" s="161"/>
      <c r="AB38272" s="164"/>
    </row>
    <row r="38273" spans="10:28">
      <c r="J38273" s="161"/>
      <c r="AB38273" s="164"/>
    </row>
    <row r="38274" spans="10:28">
      <c r="J38274" s="161"/>
      <c r="AB38274" s="164"/>
    </row>
    <row r="38275" spans="10:28">
      <c r="J38275" s="161"/>
      <c r="AB38275" s="164"/>
    </row>
    <row r="38276" spans="10:28">
      <c r="J38276" s="161"/>
      <c r="AB38276" s="164"/>
    </row>
    <row r="38277" spans="10:28">
      <c r="J38277" s="161"/>
      <c r="AB38277" s="164"/>
    </row>
    <row r="38278" spans="10:28">
      <c r="J38278" s="161"/>
      <c r="AB38278" s="164"/>
    </row>
    <row r="38279" spans="10:28">
      <c r="J38279" s="161"/>
      <c r="AB38279" s="164"/>
    </row>
    <row r="38280" spans="10:28">
      <c r="J38280" s="161"/>
      <c r="AB38280" s="164"/>
    </row>
    <row r="38281" spans="10:28">
      <c r="J38281" s="161"/>
      <c r="AB38281" s="164"/>
    </row>
    <row r="38282" spans="10:28">
      <c r="J38282" s="161"/>
      <c r="AB38282" s="164"/>
    </row>
    <row r="38283" spans="10:28">
      <c r="J38283" s="161"/>
      <c r="AB38283" s="164"/>
    </row>
    <row r="38284" spans="10:28">
      <c r="J38284" s="161"/>
      <c r="AB38284" s="164"/>
    </row>
    <row r="38285" spans="10:28">
      <c r="J38285" s="161"/>
      <c r="AB38285" s="164"/>
    </row>
    <row r="38286" spans="10:28">
      <c r="J38286" s="161"/>
      <c r="AB38286" s="164"/>
    </row>
    <row r="38287" spans="10:28">
      <c r="J38287" s="161"/>
      <c r="AB38287" s="164"/>
    </row>
    <row r="38288" spans="10:28">
      <c r="J38288" s="161"/>
      <c r="AB38288" s="164"/>
    </row>
    <row r="38289" spans="10:28">
      <c r="J38289" s="161"/>
      <c r="AB38289" s="164"/>
    </row>
    <row r="38290" spans="10:28">
      <c r="J38290" s="161"/>
      <c r="AB38290" s="164"/>
    </row>
    <row r="38291" spans="10:28">
      <c r="J38291" s="161"/>
      <c r="AB38291" s="164"/>
    </row>
    <row r="38292" spans="10:28">
      <c r="J38292" s="161"/>
      <c r="AB38292" s="164"/>
    </row>
    <row r="38293" spans="10:28">
      <c r="J38293" s="161"/>
      <c r="AB38293" s="164"/>
    </row>
    <row r="38294" spans="10:28">
      <c r="J38294" s="161"/>
      <c r="AB38294" s="164"/>
    </row>
    <row r="38295" spans="10:28">
      <c r="J38295" s="161"/>
      <c r="AB38295" s="164"/>
    </row>
    <row r="38296" spans="10:28">
      <c r="J38296" s="161"/>
      <c r="AB38296" s="164"/>
    </row>
    <row r="38297" spans="10:28">
      <c r="J38297" s="161"/>
      <c r="AB38297" s="164"/>
    </row>
    <row r="38298" spans="10:28">
      <c r="J38298" s="161"/>
      <c r="AB38298" s="164"/>
    </row>
    <row r="38299" spans="10:28">
      <c r="J38299" s="161"/>
      <c r="AB38299" s="164"/>
    </row>
    <row r="38300" spans="10:28">
      <c r="J38300" s="161"/>
      <c r="AB38300" s="164"/>
    </row>
    <row r="38301" spans="10:28">
      <c r="J38301" s="161"/>
      <c r="AB38301" s="164"/>
    </row>
    <row r="38302" spans="10:28">
      <c r="J38302" s="161"/>
      <c r="AB38302" s="164"/>
    </row>
    <row r="38303" spans="10:28">
      <c r="J38303" s="161"/>
      <c r="AB38303" s="164"/>
    </row>
    <row r="38304" spans="10:28">
      <c r="J38304" s="161"/>
      <c r="AB38304" s="164"/>
    </row>
    <row r="38305" spans="10:28">
      <c r="J38305" s="161"/>
      <c r="AB38305" s="164"/>
    </row>
    <row r="38306" spans="10:28">
      <c r="J38306" s="161"/>
      <c r="AB38306" s="164"/>
    </row>
    <row r="38307" spans="10:28">
      <c r="J38307" s="161"/>
      <c r="AB38307" s="164"/>
    </row>
    <row r="38308" spans="10:28">
      <c r="J38308" s="161"/>
      <c r="AB38308" s="164"/>
    </row>
    <row r="38309" spans="10:28">
      <c r="J38309" s="161"/>
      <c r="AB38309" s="164"/>
    </row>
    <row r="38310" spans="10:28">
      <c r="J38310" s="161"/>
      <c r="AB38310" s="164"/>
    </row>
    <row r="38311" spans="10:28">
      <c r="J38311" s="161"/>
      <c r="AB38311" s="164"/>
    </row>
    <row r="38312" spans="10:28">
      <c r="J38312" s="161"/>
      <c r="AB38312" s="164"/>
    </row>
    <row r="38313" spans="10:28">
      <c r="J38313" s="161"/>
      <c r="AB38313" s="164"/>
    </row>
    <row r="38314" spans="10:28">
      <c r="J38314" s="161"/>
      <c r="AB38314" s="164"/>
    </row>
    <row r="38315" spans="10:28">
      <c r="J38315" s="161"/>
      <c r="AB38315" s="164"/>
    </row>
    <row r="38316" spans="10:28">
      <c r="J38316" s="161"/>
      <c r="AB38316" s="164"/>
    </row>
    <row r="38317" spans="10:28">
      <c r="J38317" s="161"/>
      <c r="AB38317" s="164"/>
    </row>
    <row r="38318" spans="10:28">
      <c r="J38318" s="161"/>
      <c r="AB38318" s="164"/>
    </row>
    <row r="38319" spans="10:28">
      <c r="J38319" s="161"/>
      <c r="AB38319" s="164"/>
    </row>
    <row r="38320" spans="10:28">
      <c r="J38320" s="161"/>
      <c r="AB38320" s="164"/>
    </row>
    <row r="38321" spans="10:28">
      <c r="J38321" s="161"/>
      <c r="AB38321" s="164"/>
    </row>
    <row r="38322" spans="10:28">
      <c r="J38322" s="161"/>
      <c r="AB38322" s="164"/>
    </row>
    <row r="38323" spans="10:28">
      <c r="J38323" s="161"/>
      <c r="AB38323" s="164"/>
    </row>
    <row r="38324" spans="10:28">
      <c r="J38324" s="161"/>
      <c r="AB38324" s="164"/>
    </row>
    <row r="38325" spans="10:28">
      <c r="J38325" s="161"/>
      <c r="AB38325" s="164"/>
    </row>
    <row r="38326" spans="10:28">
      <c r="J38326" s="161"/>
      <c r="AB38326" s="164"/>
    </row>
    <row r="38327" spans="10:28">
      <c r="J38327" s="161"/>
      <c r="AB38327" s="164"/>
    </row>
    <row r="38328" spans="10:28">
      <c r="J38328" s="161"/>
      <c r="AB38328" s="164"/>
    </row>
    <row r="38329" spans="10:28">
      <c r="J38329" s="161"/>
      <c r="AB38329" s="164"/>
    </row>
    <row r="38330" spans="10:28">
      <c r="J38330" s="161"/>
      <c r="AB38330" s="164"/>
    </row>
    <row r="38331" spans="10:28">
      <c r="J38331" s="161"/>
      <c r="AB38331" s="164"/>
    </row>
    <row r="38332" spans="10:28">
      <c r="J38332" s="161"/>
      <c r="AB38332" s="164"/>
    </row>
    <row r="38333" spans="10:28">
      <c r="J38333" s="161"/>
      <c r="AB38333" s="164"/>
    </row>
    <row r="38334" spans="10:28">
      <c r="J38334" s="161"/>
      <c r="AB38334" s="164"/>
    </row>
    <row r="38335" spans="10:28">
      <c r="J38335" s="161"/>
      <c r="AB38335" s="164"/>
    </row>
    <row r="38336" spans="10:28">
      <c r="J38336" s="161"/>
      <c r="AB38336" s="164"/>
    </row>
    <row r="38337" spans="10:28">
      <c r="J38337" s="161"/>
      <c r="AB38337" s="164"/>
    </row>
    <row r="38338" spans="10:28">
      <c r="J38338" s="161"/>
      <c r="AB38338" s="164"/>
    </row>
    <row r="38339" spans="10:28">
      <c r="J38339" s="161"/>
      <c r="AB38339" s="164"/>
    </row>
    <row r="38340" spans="10:28">
      <c r="J38340" s="161"/>
      <c r="AB38340" s="164"/>
    </row>
    <row r="38341" spans="10:28">
      <c r="J38341" s="161"/>
      <c r="AB38341" s="164"/>
    </row>
    <row r="38342" spans="10:28">
      <c r="J38342" s="161"/>
      <c r="AB38342" s="164"/>
    </row>
    <row r="38343" spans="10:28">
      <c r="J38343" s="161"/>
      <c r="AB38343" s="164"/>
    </row>
    <row r="38344" spans="10:28">
      <c r="J38344" s="161"/>
      <c r="AB38344" s="164"/>
    </row>
    <row r="38345" spans="10:28">
      <c r="J38345" s="161"/>
      <c r="AB38345" s="164"/>
    </row>
    <row r="38346" spans="10:28">
      <c r="J38346" s="161"/>
      <c r="AB38346" s="164"/>
    </row>
    <row r="38347" spans="10:28">
      <c r="J38347" s="161"/>
      <c r="AB38347" s="164"/>
    </row>
    <row r="38348" spans="10:28">
      <c r="J38348" s="161"/>
      <c r="AB38348" s="164"/>
    </row>
    <row r="38349" spans="10:28">
      <c r="J38349" s="161"/>
      <c r="AB38349" s="164"/>
    </row>
    <row r="38350" spans="10:28">
      <c r="J38350" s="161"/>
      <c r="AB38350" s="164"/>
    </row>
    <row r="38351" spans="10:28">
      <c r="J38351" s="161"/>
      <c r="AB38351" s="164"/>
    </row>
    <row r="38352" spans="10:28">
      <c r="J38352" s="161"/>
      <c r="AB38352" s="164"/>
    </row>
    <row r="38353" spans="10:28">
      <c r="J38353" s="161"/>
      <c r="AB38353" s="164"/>
    </row>
    <row r="38354" spans="10:28">
      <c r="J38354" s="161"/>
      <c r="AB38354" s="164"/>
    </row>
    <row r="38355" spans="10:28">
      <c r="J38355" s="161"/>
      <c r="AB38355" s="164"/>
    </row>
    <row r="38356" spans="10:28">
      <c r="J38356" s="161"/>
      <c r="AB38356" s="164"/>
    </row>
    <row r="38357" spans="10:28">
      <c r="J38357" s="161"/>
      <c r="AB38357" s="164"/>
    </row>
    <row r="38358" spans="10:28">
      <c r="J38358" s="161"/>
      <c r="AB38358" s="164"/>
    </row>
    <row r="38359" spans="10:28">
      <c r="J38359" s="161"/>
      <c r="AB38359" s="164"/>
    </row>
    <row r="38360" spans="10:28">
      <c r="J38360" s="161"/>
      <c r="AB38360" s="164"/>
    </row>
    <row r="38361" spans="10:28">
      <c r="J38361" s="161"/>
      <c r="AB38361" s="164"/>
    </row>
    <row r="38362" spans="10:28">
      <c r="J38362" s="161"/>
      <c r="AB38362" s="164"/>
    </row>
    <row r="38363" spans="10:28">
      <c r="J38363" s="161"/>
      <c r="AB38363" s="164"/>
    </row>
    <row r="38364" spans="10:28">
      <c r="J38364" s="161"/>
      <c r="AB38364" s="164"/>
    </row>
    <row r="38365" spans="10:28">
      <c r="J38365" s="161"/>
      <c r="AB38365" s="164"/>
    </row>
    <row r="38366" spans="10:28">
      <c r="J38366" s="161"/>
      <c r="AB38366" s="164"/>
    </row>
    <row r="38367" spans="10:28">
      <c r="J38367" s="161"/>
      <c r="AB38367" s="164"/>
    </row>
    <row r="38368" spans="10:28">
      <c r="J38368" s="161"/>
      <c r="AB38368" s="164"/>
    </row>
    <row r="38369" spans="10:28">
      <c r="J38369" s="161"/>
      <c r="AB38369" s="164"/>
    </row>
    <row r="38370" spans="10:28">
      <c r="J38370" s="161"/>
      <c r="AB38370" s="164"/>
    </row>
    <row r="38371" spans="10:28">
      <c r="J38371" s="161"/>
      <c r="AB38371" s="164"/>
    </row>
    <row r="38372" spans="10:28">
      <c r="J38372" s="161"/>
      <c r="AB38372" s="164"/>
    </row>
    <row r="38373" spans="10:28">
      <c r="J38373" s="161"/>
      <c r="AB38373" s="164"/>
    </row>
    <row r="38374" spans="10:28">
      <c r="J38374" s="161"/>
      <c r="AB38374" s="164"/>
    </row>
    <row r="38375" spans="10:28">
      <c r="J38375" s="161"/>
      <c r="AB38375" s="164"/>
    </row>
    <row r="38376" spans="10:28">
      <c r="J38376" s="161"/>
      <c r="AB38376" s="164"/>
    </row>
    <row r="38377" spans="10:28">
      <c r="J38377" s="161"/>
      <c r="AB38377" s="164"/>
    </row>
    <row r="38378" spans="10:28">
      <c r="J38378" s="161"/>
      <c r="AB38378" s="164"/>
    </row>
    <row r="38379" spans="10:28">
      <c r="J38379" s="161"/>
      <c r="AB38379" s="164"/>
    </row>
    <row r="38380" spans="10:28">
      <c r="J38380" s="161"/>
      <c r="AB38380" s="164"/>
    </row>
    <row r="38381" spans="10:28">
      <c r="J38381" s="161"/>
      <c r="AB38381" s="164"/>
    </row>
    <row r="38382" spans="10:28">
      <c r="J38382" s="161"/>
      <c r="AB38382" s="164"/>
    </row>
    <row r="38383" spans="10:28">
      <c r="J38383" s="161"/>
      <c r="AB38383" s="164"/>
    </row>
    <row r="38384" spans="10:28">
      <c r="J38384" s="161"/>
      <c r="AB38384" s="164"/>
    </row>
    <row r="38385" spans="10:28">
      <c r="J38385" s="161"/>
      <c r="AB38385" s="164"/>
    </row>
    <row r="38386" spans="10:28">
      <c r="J38386" s="161"/>
      <c r="AB38386" s="164"/>
    </row>
    <row r="38387" spans="10:28">
      <c r="J38387" s="161"/>
      <c r="AB38387" s="164"/>
    </row>
    <row r="38388" spans="10:28">
      <c r="J38388" s="161"/>
      <c r="AB38388" s="164"/>
    </row>
    <row r="38389" spans="10:28">
      <c r="J38389" s="161"/>
      <c r="AB38389" s="164"/>
    </row>
    <row r="38390" spans="10:28">
      <c r="J38390" s="161"/>
      <c r="AB38390" s="164"/>
    </row>
    <row r="38391" spans="10:28">
      <c r="J38391" s="161"/>
      <c r="AB38391" s="164"/>
    </row>
    <row r="38392" spans="10:28">
      <c r="J38392" s="161"/>
      <c r="AB38392" s="164"/>
    </row>
    <row r="38393" spans="10:28">
      <c r="J38393" s="161"/>
      <c r="AB38393" s="164"/>
    </row>
    <row r="38394" spans="10:28">
      <c r="J38394" s="161"/>
      <c r="AB38394" s="164"/>
    </row>
    <row r="38395" spans="10:28">
      <c r="J38395" s="161"/>
      <c r="AB38395" s="164"/>
    </row>
    <row r="38396" spans="10:28">
      <c r="J38396" s="161"/>
      <c r="AB38396" s="164"/>
    </row>
    <row r="38397" spans="10:28">
      <c r="J38397" s="161"/>
      <c r="AB38397" s="164"/>
    </row>
    <row r="38398" spans="10:28">
      <c r="J38398" s="161"/>
      <c r="AB38398" s="164"/>
    </row>
    <row r="38399" spans="10:28">
      <c r="J38399" s="161"/>
      <c r="AB38399" s="164"/>
    </row>
    <row r="38400" spans="10:28">
      <c r="J38400" s="161"/>
      <c r="AB38400" s="164"/>
    </row>
    <row r="38401" spans="5:28">
      <c r="J38401" s="161"/>
      <c r="AB38401" s="164"/>
    </row>
    <row r="38402" spans="5:28">
      <c r="J38402" s="161"/>
      <c r="AB38402" s="164"/>
    </row>
    <row r="38403" spans="5:28">
      <c r="J38403" s="161"/>
      <c r="AB38403" s="164"/>
    </row>
    <row r="38404" spans="5:28">
      <c r="J38404" s="161"/>
      <c r="AB38404" s="164"/>
    </row>
    <row r="38405" spans="5:28">
      <c r="J38405" s="161"/>
      <c r="AB38405" s="164"/>
    </row>
    <row r="38406" spans="5:28">
      <c r="J38406" s="161"/>
      <c r="AB38406" s="164"/>
    </row>
    <row r="38407" spans="5:28">
      <c r="J38407" s="161"/>
      <c r="AB38407" s="164"/>
    </row>
    <row r="38408" spans="5:28">
      <c r="J38408" s="161"/>
      <c r="AB38408" s="164"/>
    </row>
    <row r="38409" spans="5:28">
      <c r="J38409" s="161"/>
      <c r="AB38409" s="164"/>
    </row>
    <row r="38410" spans="5:28">
      <c r="J38410" s="161"/>
      <c r="AB38410" s="164"/>
    </row>
    <row r="38411" spans="5:28">
      <c r="J38411" s="161"/>
      <c r="AB38411" s="164"/>
    </row>
    <row r="38412" spans="5:28">
      <c r="J38412" s="161"/>
      <c r="AB38412" s="164"/>
    </row>
    <row r="38413" spans="5:28">
      <c r="J38413" s="161"/>
      <c r="AB38413" s="164"/>
    </row>
    <row r="38414" spans="5:28">
      <c r="J38414" s="161"/>
      <c r="AB38414" s="164"/>
    </row>
    <row r="38415" spans="5:28">
      <c r="J38415" s="161"/>
      <c r="AB38415" s="164"/>
    </row>
    <row r="38416" spans="5:28">
      <c r="E38416" s="166"/>
      <c r="J38416" s="161"/>
      <c r="AB38416" s="164"/>
    </row>
    <row r="38417" spans="5:28">
      <c r="E38417" s="166"/>
      <c r="J38417" s="161"/>
      <c r="AB38417" s="164"/>
    </row>
    <row r="38418" spans="5:28">
      <c r="E38418" s="166"/>
      <c r="J38418" s="161"/>
      <c r="AB38418" s="164"/>
    </row>
    <row r="38419" spans="5:28">
      <c r="E38419" s="166"/>
      <c r="J38419" s="161"/>
      <c r="AB38419" s="164"/>
    </row>
    <row r="38420" spans="5:28">
      <c r="E38420" s="166"/>
      <c r="J38420" s="161"/>
      <c r="AB38420" s="164"/>
    </row>
    <row r="38421" spans="5:28">
      <c r="E38421" s="166"/>
      <c r="J38421" s="161"/>
      <c r="AB38421" s="164"/>
    </row>
    <row r="38422" spans="5:28">
      <c r="J38422" s="161"/>
      <c r="AB38422" s="164"/>
    </row>
    <row r="38423" spans="5:28">
      <c r="J38423" s="161"/>
      <c r="AB38423" s="164"/>
    </row>
    <row r="38424" spans="5:28">
      <c r="J38424" s="161"/>
      <c r="AB38424" s="164"/>
    </row>
    <row r="38425" spans="5:28">
      <c r="J38425" s="161"/>
      <c r="AB38425" s="164"/>
    </row>
    <row r="38426" spans="5:28">
      <c r="J38426" s="161"/>
      <c r="AB38426" s="164"/>
    </row>
    <row r="38427" spans="5:28">
      <c r="J38427" s="161"/>
      <c r="AB38427" s="164"/>
    </row>
    <row r="38428" spans="5:28">
      <c r="J38428" s="161"/>
      <c r="AB38428" s="164"/>
    </row>
    <row r="38429" spans="5:28">
      <c r="J38429" s="161"/>
      <c r="AB38429" s="164"/>
    </row>
    <row r="38430" spans="5:28">
      <c r="J38430" s="161"/>
      <c r="AB38430" s="164"/>
    </row>
    <row r="38431" spans="5:28">
      <c r="J38431" s="161"/>
      <c r="AB38431" s="164"/>
    </row>
    <row r="38432" spans="5:28">
      <c r="J38432" s="161"/>
      <c r="AB38432" s="164"/>
    </row>
    <row r="38433" spans="10:28">
      <c r="J38433" s="161"/>
      <c r="AB38433" s="164"/>
    </row>
    <row r="38434" spans="10:28">
      <c r="J38434" s="161"/>
      <c r="AB38434" s="164"/>
    </row>
    <row r="38435" spans="10:28">
      <c r="J38435" s="161"/>
      <c r="AB38435" s="164"/>
    </row>
    <row r="38436" spans="10:28">
      <c r="J38436" s="161"/>
      <c r="AB38436" s="164"/>
    </row>
    <row r="38437" spans="10:28">
      <c r="J38437" s="161"/>
      <c r="AB38437" s="164"/>
    </row>
    <row r="38438" spans="10:28">
      <c r="J38438" s="161"/>
      <c r="AB38438" s="164"/>
    </row>
    <row r="38439" spans="10:28">
      <c r="J38439" s="161"/>
      <c r="AB38439" s="164"/>
    </row>
    <row r="38440" spans="10:28">
      <c r="J38440" s="161"/>
      <c r="AB38440" s="164"/>
    </row>
    <row r="38441" spans="10:28">
      <c r="J38441" s="161"/>
      <c r="AB38441" s="164"/>
    </row>
    <row r="38442" spans="10:28">
      <c r="J38442" s="161"/>
      <c r="AB38442" s="164"/>
    </row>
    <row r="38443" spans="10:28">
      <c r="J38443" s="161"/>
      <c r="AB38443" s="164"/>
    </row>
    <row r="38444" spans="10:28">
      <c r="J38444" s="161"/>
      <c r="AB38444" s="164"/>
    </row>
    <row r="38445" spans="10:28">
      <c r="J38445" s="161"/>
      <c r="AB38445" s="164"/>
    </row>
    <row r="38446" spans="10:28">
      <c r="J38446" s="161"/>
      <c r="AB38446" s="164"/>
    </row>
    <row r="38447" spans="10:28">
      <c r="J38447" s="161"/>
      <c r="AB38447" s="164"/>
    </row>
    <row r="38448" spans="10:28">
      <c r="J38448" s="161"/>
      <c r="AB38448" s="164"/>
    </row>
    <row r="38449" spans="10:28">
      <c r="J38449" s="161"/>
      <c r="AB38449" s="164"/>
    </row>
    <row r="38450" spans="10:28">
      <c r="J38450" s="161"/>
      <c r="AB38450" s="164"/>
    </row>
    <row r="38451" spans="10:28">
      <c r="J38451" s="161"/>
      <c r="AB38451" s="164"/>
    </row>
    <row r="38452" spans="10:28">
      <c r="J38452" s="161"/>
      <c r="AB38452" s="164"/>
    </row>
    <row r="38453" spans="10:28">
      <c r="J38453" s="161"/>
      <c r="AB38453" s="164"/>
    </row>
    <row r="38454" spans="10:28">
      <c r="J38454" s="161"/>
      <c r="AB38454" s="164"/>
    </row>
    <row r="38455" spans="10:28">
      <c r="J38455" s="161"/>
      <c r="AB38455" s="164"/>
    </row>
    <row r="38456" spans="10:28">
      <c r="J38456" s="161"/>
      <c r="AB38456" s="164"/>
    </row>
    <row r="38457" spans="10:28">
      <c r="J38457" s="161"/>
      <c r="AB38457" s="164"/>
    </row>
    <row r="38458" spans="10:28">
      <c r="J38458" s="161"/>
      <c r="AB38458" s="164"/>
    </row>
    <row r="38459" spans="10:28">
      <c r="J38459" s="161"/>
      <c r="AB38459" s="164"/>
    </row>
    <row r="38460" spans="10:28">
      <c r="J38460" s="161"/>
      <c r="AB38460" s="164"/>
    </row>
    <row r="38461" spans="10:28">
      <c r="J38461" s="161"/>
      <c r="AB38461" s="164"/>
    </row>
    <row r="38462" spans="10:28">
      <c r="J38462" s="161"/>
      <c r="AB38462" s="164"/>
    </row>
    <row r="38463" spans="10:28">
      <c r="J38463" s="161"/>
      <c r="AB38463" s="164"/>
    </row>
    <row r="38464" spans="10:28">
      <c r="J38464" s="161"/>
      <c r="AB38464" s="164"/>
    </row>
    <row r="38465" spans="10:28">
      <c r="J38465" s="161"/>
      <c r="AB38465" s="164"/>
    </row>
    <row r="38466" spans="10:28">
      <c r="J38466" s="161"/>
      <c r="AB38466" s="164"/>
    </row>
    <row r="38467" spans="10:28">
      <c r="J38467" s="161"/>
      <c r="AB38467" s="164"/>
    </row>
    <row r="38468" spans="10:28">
      <c r="J38468" s="161"/>
      <c r="AB38468" s="164"/>
    </row>
    <row r="38469" spans="10:28">
      <c r="J38469" s="161"/>
      <c r="AB38469" s="164"/>
    </row>
    <row r="38470" spans="10:28">
      <c r="J38470" s="161"/>
      <c r="AB38470" s="164"/>
    </row>
    <row r="38471" spans="10:28">
      <c r="J38471" s="161"/>
      <c r="AB38471" s="164"/>
    </row>
    <row r="38472" spans="10:28">
      <c r="J38472" s="161"/>
      <c r="AB38472" s="164"/>
    </row>
    <row r="38473" spans="10:28">
      <c r="J38473" s="161"/>
      <c r="AB38473" s="164"/>
    </row>
    <row r="38474" spans="10:28">
      <c r="J38474" s="161"/>
      <c r="AB38474" s="164"/>
    </row>
    <row r="38475" spans="10:28">
      <c r="J38475" s="161"/>
      <c r="AB38475" s="164"/>
    </row>
    <row r="38476" spans="10:28">
      <c r="J38476" s="161"/>
      <c r="AB38476" s="164"/>
    </row>
    <row r="38477" spans="10:28">
      <c r="J38477" s="161"/>
      <c r="AB38477" s="164"/>
    </row>
    <row r="38478" spans="10:28">
      <c r="J38478" s="161"/>
      <c r="AB38478" s="164"/>
    </row>
    <row r="38479" spans="10:28">
      <c r="J38479" s="161"/>
      <c r="AB38479" s="164"/>
    </row>
    <row r="38480" spans="10:28">
      <c r="J38480" s="161"/>
      <c r="AB38480" s="164"/>
    </row>
    <row r="38481" spans="5:28">
      <c r="J38481" s="161"/>
      <c r="AB38481" s="164"/>
    </row>
    <row r="38482" spans="5:28">
      <c r="E38482" s="166"/>
      <c r="J38482" s="161"/>
      <c r="AB38482" s="164"/>
    </row>
    <row r="38483" spans="5:28">
      <c r="E38483" s="166"/>
      <c r="J38483" s="161"/>
      <c r="AB38483" s="164"/>
    </row>
    <row r="38484" spans="5:28">
      <c r="E38484" s="166"/>
      <c r="J38484" s="161"/>
      <c r="AB38484" s="164"/>
    </row>
    <row r="38485" spans="5:28">
      <c r="E38485" s="166"/>
      <c r="J38485" s="161"/>
      <c r="AB38485" s="164"/>
    </row>
    <row r="38486" spans="5:28">
      <c r="E38486" s="166"/>
      <c r="J38486" s="161"/>
      <c r="AB38486" s="164"/>
    </row>
    <row r="38487" spans="5:28">
      <c r="E38487" s="166"/>
      <c r="J38487" s="161"/>
      <c r="AB38487" s="164"/>
    </row>
    <row r="38488" spans="5:28">
      <c r="J38488" s="161"/>
      <c r="AB38488" s="164"/>
    </row>
    <row r="38489" spans="5:28">
      <c r="J38489" s="161"/>
      <c r="AB38489" s="164"/>
    </row>
    <row r="38490" spans="5:28">
      <c r="J38490" s="161"/>
      <c r="AB38490" s="164"/>
    </row>
    <row r="38491" spans="5:28">
      <c r="J38491" s="161"/>
      <c r="AB38491" s="164"/>
    </row>
    <row r="38492" spans="5:28">
      <c r="J38492" s="161"/>
      <c r="AB38492" s="164"/>
    </row>
    <row r="38493" spans="5:28">
      <c r="J38493" s="161"/>
      <c r="AB38493" s="164"/>
    </row>
    <row r="38494" spans="5:28">
      <c r="J38494" s="161"/>
      <c r="AB38494" s="164"/>
    </row>
    <row r="38495" spans="5:28">
      <c r="J38495" s="161"/>
      <c r="AB38495" s="164"/>
    </row>
    <row r="38496" spans="5:28">
      <c r="J38496" s="161"/>
      <c r="AB38496" s="164"/>
    </row>
    <row r="38497" spans="10:28">
      <c r="J38497" s="161"/>
      <c r="AB38497" s="164"/>
    </row>
    <row r="38498" spans="10:28">
      <c r="J38498" s="161"/>
      <c r="AB38498" s="164"/>
    </row>
    <row r="38499" spans="10:28">
      <c r="J38499" s="161"/>
      <c r="AB38499" s="164"/>
    </row>
    <row r="38500" spans="10:28">
      <c r="J38500" s="161"/>
      <c r="AB38500" s="164"/>
    </row>
    <row r="38501" spans="10:28">
      <c r="J38501" s="161"/>
      <c r="AB38501" s="164"/>
    </row>
    <row r="38502" spans="10:28">
      <c r="J38502" s="161"/>
      <c r="AB38502" s="164"/>
    </row>
    <row r="38503" spans="10:28">
      <c r="J38503" s="161"/>
      <c r="AB38503" s="164"/>
    </row>
    <row r="38504" spans="10:28">
      <c r="J38504" s="161"/>
      <c r="AB38504" s="164"/>
    </row>
    <row r="38505" spans="10:28">
      <c r="J38505" s="161"/>
      <c r="AB38505" s="164"/>
    </row>
    <row r="38506" spans="10:28">
      <c r="J38506" s="161"/>
      <c r="AB38506" s="164"/>
    </row>
    <row r="38507" spans="10:28">
      <c r="J38507" s="161"/>
      <c r="AB38507" s="164"/>
    </row>
    <row r="38508" spans="10:28">
      <c r="J38508" s="161"/>
      <c r="AB38508" s="164"/>
    </row>
    <row r="38509" spans="10:28">
      <c r="J38509" s="161"/>
      <c r="R38509" s="166"/>
      <c r="AB38509" s="164"/>
    </row>
    <row r="38510" spans="10:28">
      <c r="J38510" s="161"/>
      <c r="AB38510" s="164"/>
    </row>
    <row r="38511" spans="10:28">
      <c r="J38511" s="161"/>
      <c r="AB38511" s="164"/>
    </row>
    <row r="38512" spans="10:28">
      <c r="J38512" s="161"/>
      <c r="AB38512" s="164"/>
    </row>
    <row r="38513" spans="10:28">
      <c r="J38513" s="161"/>
      <c r="AB38513" s="164"/>
    </row>
    <row r="38514" spans="10:28">
      <c r="J38514" s="161"/>
      <c r="AB38514" s="164"/>
    </row>
    <row r="38515" spans="10:28">
      <c r="J38515" s="161"/>
      <c r="AB38515" s="164"/>
    </row>
    <row r="38516" spans="10:28">
      <c r="J38516" s="161"/>
      <c r="AB38516" s="164"/>
    </row>
    <row r="38517" spans="10:28">
      <c r="J38517" s="161"/>
      <c r="AB38517" s="164"/>
    </row>
    <row r="38518" spans="10:28">
      <c r="J38518" s="161"/>
      <c r="AB38518" s="164"/>
    </row>
    <row r="38519" spans="10:28">
      <c r="J38519" s="161"/>
      <c r="AB38519" s="164"/>
    </row>
    <row r="38520" spans="10:28">
      <c r="J38520" s="161"/>
      <c r="AB38520" s="164"/>
    </row>
    <row r="38521" spans="10:28">
      <c r="J38521" s="161"/>
      <c r="AB38521" s="164"/>
    </row>
    <row r="38522" spans="10:28">
      <c r="J38522" s="161"/>
      <c r="AB38522" s="164"/>
    </row>
    <row r="38523" spans="10:28">
      <c r="J38523" s="161"/>
      <c r="AB38523" s="164"/>
    </row>
    <row r="38524" spans="10:28">
      <c r="J38524" s="161"/>
      <c r="AB38524" s="164"/>
    </row>
    <row r="38525" spans="10:28">
      <c r="J38525" s="161"/>
      <c r="AB38525" s="164"/>
    </row>
    <row r="38526" spans="10:28">
      <c r="J38526" s="161"/>
      <c r="AB38526" s="164"/>
    </row>
    <row r="38527" spans="10:28">
      <c r="J38527" s="161"/>
      <c r="AB38527" s="164"/>
    </row>
    <row r="38528" spans="10:28">
      <c r="J38528" s="161"/>
      <c r="AB38528" s="164"/>
    </row>
    <row r="38529" spans="10:28">
      <c r="J38529" s="161"/>
      <c r="AB38529" s="164"/>
    </row>
    <row r="38530" spans="10:28">
      <c r="J38530" s="161"/>
      <c r="AB38530" s="164"/>
    </row>
    <row r="38531" spans="10:28">
      <c r="J38531" s="161"/>
      <c r="AB38531" s="164"/>
    </row>
    <row r="38532" spans="10:28">
      <c r="J38532" s="161"/>
      <c r="AB38532" s="164"/>
    </row>
    <row r="38533" spans="10:28">
      <c r="J38533" s="161"/>
      <c r="AB38533" s="164"/>
    </row>
    <row r="38534" spans="10:28">
      <c r="J38534" s="161"/>
      <c r="AB38534" s="164"/>
    </row>
    <row r="38535" spans="10:28">
      <c r="J38535" s="161"/>
      <c r="AB38535" s="164"/>
    </row>
    <row r="38536" spans="10:28">
      <c r="J38536" s="161"/>
      <c r="AB38536" s="164"/>
    </row>
    <row r="38537" spans="10:28">
      <c r="J38537" s="161"/>
      <c r="AB38537" s="164"/>
    </row>
    <row r="38538" spans="10:28">
      <c r="J38538" s="161"/>
      <c r="AB38538" s="164"/>
    </row>
    <row r="38539" spans="10:28">
      <c r="J38539" s="161"/>
      <c r="AB38539" s="164"/>
    </row>
    <row r="38540" spans="10:28">
      <c r="J38540" s="161"/>
      <c r="AB38540" s="164"/>
    </row>
    <row r="38541" spans="10:28">
      <c r="J38541" s="161"/>
      <c r="AB38541" s="164"/>
    </row>
    <row r="38542" spans="10:28">
      <c r="J38542" s="161"/>
      <c r="AB38542" s="164"/>
    </row>
    <row r="38543" spans="10:28">
      <c r="J38543" s="161"/>
      <c r="AB38543" s="164"/>
    </row>
    <row r="38544" spans="10:28">
      <c r="J38544" s="161"/>
      <c r="AB38544" s="164"/>
    </row>
    <row r="38545" spans="5:28">
      <c r="J38545" s="161"/>
      <c r="AB38545" s="164"/>
    </row>
    <row r="38546" spans="5:28">
      <c r="J38546" s="161"/>
      <c r="AB38546" s="164"/>
    </row>
    <row r="38547" spans="5:28">
      <c r="J38547" s="161"/>
      <c r="AB38547" s="164"/>
    </row>
    <row r="38548" spans="5:28">
      <c r="J38548" s="161"/>
      <c r="AB38548" s="164"/>
    </row>
    <row r="38549" spans="5:28">
      <c r="J38549" s="161"/>
      <c r="AB38549" s="164"/>
    </row>
    <row r="38550" spans="5:28">
      <c r="J38550" s="161"/>
      <c r="AB38550" s="164"/>
    </row>
    <row r="38551" spans="5:28">
      <c r="E38551" s="166"/>
      <c r="J38551" s="161"/>
      <c r="R38551" s="166"/>
      <c r="AB38551" s="164"/>
    </row>
    <row r="38552" spans="5:28">
      <c r="E38552" s="166"/>
      <c r="J38552" s="161"/>
      <c r="AB38552" s="164"/>
    </row>
    <row r="38553" spans="5:28">
      <c r="J38553" s="161"/>
      <c r="AB38553" s="164"/>
    </row>
    <row r="38554" spans="5:28">
      <c r="J38554" s="161"/>
      <c r="AB38554" s="164"/>
    </row>
    <row r="38555" spans="5:28">
      <c r="J38555" s="161"/>
      <c r="R38555" s="166"/>
      <c r="AB38555" s="164"/>
    </row>
    <row r="38556" spans="5:28">
      <c r="J38556" s="161"/>
      <c r="AB38556" s="164"/>
    </row>
    <row r="38557" spans="5:28">
      <c r="J38557" s="161"/>
      <c r="AB38557" s="164"/>
    </row>
    <row r="38558" spans="5:28">
      <c r="J38558" s="161"/>
      <c r="AB38558" s="164"/>
    </row>
    <row r="38559" spans="5:28">
      <c r="J38559" s="161"/>
      <c r="AB38559" s="164"/>
    </row>
    <row r="38560" spans="5:28">
      <c r="J38560" s="161"/>
      <c r="AB38560" s="164"/>
    </row>
    <row r="38561" spans="10:28">
      <c r="J38561" s="161"/>
      <c r="AB38561" s="164"/>
    </row>
    <row r="38562" spans="10:28">
      <c r="J38562" s="161"/>
      <c r="AB38562" s="164"/>
    </row>
    <row r="38563" spans="10:28">
      <c r="J38563" s="161"/>
      <c r="AB38563" s="164"/>
    </row>
    <row r="38564" spans="10:28">
      <c r="J38564" s="161"/>
      <c r="AB38564" s="164"/>
    </row>
    <row r="38565" spans="10:28">
      <c r="J38565" s="161"/>
      <c r="AB38565" s="164"/>
    </row>
    <row r="38566" spans="10:28">
      <c r="J38566" s="161"/>
      <c r="AB38566" s="164"/>
    </row>
    <row r="38567" spans="10:28">
      <c r="J38567" s="161"/>
      <c r="AB38567" s="164"/>
    </row>
    <row r="38568" spans="10:28">
      <c r="J38568" s="161"/>
      <c r="AB38568" s="164"/>
    </row>
    <row r="38569" spans="10:28">
      <c r="J38569" s="161"/>
      <c r="AB38569" s="164"/>
    </row>
    <row r="38570" spans="10:28">
      <c r="J38570" s="161"/>
      <c r="AB38570" s="164"/>
    </row>
    <row r="38571" spans="10:28">
      <c r="J38571" s="161"/>
      <c r="AB38571" s="164"/>
    </row>
    <row r="38572" spans="10:28">
      <c r="J38572" s="161"/>
      <c r="AB38572" s="164"/>
    </row>
    <row r="38573" spans="10:28">
      <c r="J38573" s="161"/>
      <c r="R38573" s="166"/>
      <c r="AB38573" s="164"/>
    </row>
    <row r="38574" spans="10:28">
      <c r="J38574" s="161"/>
      <c r="AB38574" s="164"/>
    </row>
    <row r="38575" spans="10:28">
      <c r="J38575" s="161"/>
      <c r="AB38575" s="164"/>
    </row>
    <row r="38576" spans="10:28">
      <c r="J38576" s="161"/>
      <c r="AB38576" s="164"/>
    </row>
    <row r="38577" spans="10:28">
      <c r="J38577" s="161"/>
      <c r="AB38577" s="164"/>
    </row>
    <row r="38578" spans="10:28">
      <c r="J38578" s="161"/>
      <c r="AB38578" s="164"/>
    </row>
    <row r="38579" spans="10:28">
      <c r="J38579" s="161"/>
      <c r="AB38579" s="164"/>
    </row>
    <row r="38580" spans="10:28">
      <c r="J38580" s="161"/>
      <c r="AB38580" s="164"/>
    </row>
    <row r="38581" spans="10:28">
      <c r="J38581" s="161"/>
      <c r="AB38581" s="164"/>
    </row>
    <row r="38582" spans="10:28">
      <c r="J38582" s="161"/>
      <c r="AB38582" s="164"/>
    </row>
    <row r="38583" spans="10:28">
      <c r="J38583" s="161"/>
      <c r="AB38583" s="164"/>
    </row>
    <row r="38584" spans="10:28">
      <c r="J38584" s="161"/>
      <c r="AB38584" s="164"/>
    </row>
    <row r="38585" spans="10:28">
      <c r="J38585" s="161"/>
      <c r="AB38585" s="164"/>
    </row>
    <row r="38586" spans="10:28">
      <c r="J38586" s="161"/>
      <c r="R38586" s="166"/>
      <c r="AB38586" s="164"/>
    </row>
    <row r="38587" spans="10:28">
      <c r="J38587" s="161"/>
      <c r="AB38587" s="164"/>
    </row>
    <row r="38588" spans="10:28">
      <c r="J38588" s="161"/>
      <c r="AB38588" s="164"/>
    </row>
    <row r="38589" spans="10:28">
      <c r="J38589" s="161"/>
      <c r="AB38589" s="164"/>
    </row>
    <row r="38590" spans="10:28">
      <c r="J38590" s="161"/>
      <c r="AB38590" s="164"/>
    </row>
    <row r="38591" spans="10:28">
      <c r="J38591" s="161"/>
      <c r="AB38591" s="164"/>
    </row>
    <row r="38592" spans="10:28">
      <c r="J38592" s="161"/>
      <c r="AB38592" s="164"/>
    </row>
    <row r="38593" spans="5:28">
      <c r="J38593" s="161"/>
      <c r="AB38593" s="164"/>
    </row>
    <row r="38594" spans="5:28">
      <c r="J38594" s="161"/>
      <c r="AB38594" s="164"/>
    </row>
    <row r="38595" spans="5:28">
      <c r="J38595" s="161"/>
      <c r="AB38595" s="164"/>
    </row>
    <row r="38596" spans="5:28">
      <c r="J38596" s="161"/>
      <c r="AB38596" s="164"/>
    </row>
    <row r="38597" spans="5:28">
      <c r="J38597" s="161"/>
      <c r="AB38597" s="164"/>
    </row>
    <row r="38598" spans="5:28">
      <c r="J38598" s="161"/>
      <c r="AB38598" s="164"/>
    </row>
    <row r="38599" spans="5:28">
      <c r="J38599" s="161"/>
      <c r="AB38599" s="164"/>
    </row>
    <row r="38600" spans="5:28">
      <c r="E38600" s="166"/>
      <c r="J38600" s="161"/>
      <c r="AB38600" s="164"/>
    </row>
    <row r="38601" spans="5:28">
      <c r="E38601" s="166"/>
      <c r="J38601" s="161"/>
      <c r="AB38601" s="164"/>
    </row>
    <row r="38602" spans="5:28">
      <c r="E38602" s="166"/>
      <c r="J38602" s="161"/>
      <c r="AB38602" s="164"/>
    </row>
    <row r="38603" spans="5:28">
      <c r="E38603" s="166"/>
      <c r="J38603" s="161"/>
      <c r="AB38603" s="164"/>
    </row>
    <row r="38604" spans="5:28">
      <c r="E38604" s="166"/>
      <c r="J38604" s="161"/>
      <c r="R38604" s="166"/>
      <c r="AB38604" s="164"/>
    </row>
    <row r="38605" spans="5:28">
      <c r="E38605" s="166"/>
      <c r="J38605" s="161"/>
      <c r="AB38605" s="164"/>
    </row>
    <row r="38606" spans="5:28">
      <c r="E38606" s="166"/>
      <c r="J38606" s="161"/>
      <c r="AB38606" s="164"/>
    </row>
    <row r="38607" spans="5:28">
      <c r="J38607" s="161"/>
      <c r="AB38607" s="164"/>
    </row>
    <row r="38608" spans="5:28">
      <c r="J38608" s="161"/>
      <c r="AB38608" s="164"/>
    </row>
    <row r="38609" spans="5:28">
      <c r="J38609" s="161"/>
      <c r="AB38609" s="164"/>
    </row>
    <row r="38610" spans="5:28">
      <c r="J38610" s="161"/>
      <c r="AB38610" s="164"/>
    </row>
    <row r="38611" spans="5:28">
      <c r="J38611" s="161"/>
      <c r="AB38611" s="164"/>
    </row>
    <row r="38612" spans="5:28">
      <c r="E38612" s="166"/>
      <c r="J38612" s="161"/>
      <c r="AB38612" s="164"/>
    </row>
    <row r="38613" spans="5:28">
      <c r="E38613" s="166"/>
      <c r="J38613" s="161"/>
      <c r="AB38613" s="164"/>
    </row>
    <row r="38614" spans="5:28">
      <c r="E38614" s="166"/>
      <c r="J38614" s="161"/>
      <c r="AB38614" s="164"/>
    </row>
    <row r="38615" spans="5:28">
      <c r="E38615" s="166"/>
      <c r="J38615" s="161"/>
      <c r="AB38615" s="164"/>
    </row>
    <row r="38616" spans="5:28">
      <c r="E38616" s="166"/>
      <c r="J38616" s="161"/>
      <c r="AB38616" s="164"/>
    </row>
    <row r="38617" spans="5:28">
      <c r="E38617" s="166"/>
      <c r="J38617" s="161"/>
      <c r="AB38617" s="164"/>
    </row>
    <row r="38618" spans="5:28">
      <c r="E38618" s="166"/>
      <c r="J38618" s="161"/>
      <c r="AB38618" s="164"/>
    </row>
    <row r="38619" spans="5:28">
      <c r="E38619" s="166"/>
      <c r="J38619" s="161"/>
      <c r="AB38619" s="164"/>
    </row>
    <row r="38620" spans="5:28">
      <c r="E38620" s="166"/>
      <c r="J38620" s="161"/>
      <c r="AB38620" s="164"/>
    </row>
    <row r="38621" spans="5:28">
      <c r="E38621" s="166"/>
      <c r="J38621" s="161"/>
      <c r="AB38621" s="164"/>
    </row>
    <row r="38622" spans="5:28">
      <c r="E38622" s="166"/>
      <c r="J38622" s="161"/>
      <c r="AB38622" s="164"/>
    </row>
    <row r="38623" spans="5:28">
      <c r="J38623" s="161"/>
      <c r="AB38623" s="164"/>
    </row>
    <row r="38624" spans="5:28">
      <c r="J38624" s="161"/>
      <c r="AB38624" s="164"/>
    </row>
    <row r="38625" spans="10:28">
      <c r="J38625" s="161"/>
      <c r="AB38625" s="164"/>
    </row>
    <row r="38626" spans="10:28">
      <c r="J38626" s="161"/>
      <c r="AB38626" s="164"/>
    </row>
    <row r="38627" spans="10:28">
      <c r="J38627" s="161"/>
      <c r="AB38627" s="164"/>
    </row>
    <row r="38628" spans="10:28">
      <c r="J38628" s="161"/>
      <c r="AB38628" s="164"/>
    </row>
    <row r="38629" spans="10:28">
      <c r="J38629" s="161"/>
      <c r="AB38629" s="164"/>
    </row>
    <row r="38630" spans="10:28">
      <c r="J38630" s="161"/>
      <c r="AB38630" s="164"/>
    </row>
    <row r="38631" spans="10:28">
      <c r="J38631" s="161"/>
      <c r="AB38631" s="164"/>
    </row>
    <row r="38632" spans="10:28">
      <c r="J38632" s="161"/>
      <c r="AB38632" s="164"/>
    </row>
    <row r="38633" spans="10:28">
      <c r="J38633" s="161"/>
      <c r="AB38633" s="164"/>
    </row>
    <row r="38634" spans="10:28">
      <c r="J38634" s="161"/>
      <c r="AB38634" s="164"/>
    </row>
    <row r="38635" spans="10:28">
      <c r="J38635" s="161"/>
      <c r="AB38635" s="164"/>
    </row>
    <row r="38636" spans="10:28">
      <c r="J38636" s="161"/>
      <c r="AB38636" s="164"/>
    </row>
    <row r="38637" spans="10:28">
      <c r="J38637" s="161"/>
      <c r="AB38637" s="164"/>
    </row>
    <row r="38638" spans="10:28">
      <c r="J38638" s="161"/>
      <c r="AB38638" s="164"/>
    </row>
    <row r="38639" spans="10:28">
      <c r="J38639" s="161"/>
      <c r="AB38639" s="164"/>
    </row>
    <row r="38640" spans="10:28">
      <c r="J38640" s="161"/>
      <c r="AB38640" s="164"/>
    </row>
    <row r="38641" spans="10:28">
      <c r="J38641" s="161"/>
      <c r="AB38641" s="164"/>
    </row>
    <row r="38642" spans="10:28">
      <c r="J38642" s="161"/>
      <c r="AB38642" s="164"/>
    </row>
    <row r="38643" spans="10:28">
      <c r="J38643" s="161"/>
      <c r="AB38643" s="164"/>
    </row>
    <row r="38644" spans="10:28">
      <c r="J38644" s="161"/>
      <c r="AB38644" s="164"/>
    </row>
    <row r="38645" spans="10:28">
      <c r="J38645" s="161"/>
      <c r="AB38645" s="164"/>
    </row>
    <row r="38646" spans="10:28">
      <c r="J38646" s="161"/>
      <c r="AB38646" s="164"/>
    </row>
    <row r="38647" spans="10:28">
      <c r="J38647" s="161"/>
      <c r="AB38647" s="164"/>
    </row>
    <row r="38648" spans="10:28">
      <c r="J38648" s="161"/>
      <c r="AB38648" s="164"/>
    </row>
    <row r="38649" spans="10:28">
      <c r="J38649" s="161"/>
      <c r="AB38649" s="164"/>
    </row>
    <row r="38650" spans="10:28">
      <c r="J38650" s="161"/>
      <c r="AB38650" s="164"/>
    </row>
    <row r="38651" spans="10:28">
      <c r="J38651" s="161"/>
      <c r="AB38651" s="164"/>
    </row>
    <row r="38652" spans="10:28">
      <c r="J38652" s="161"/>
      <c r="AB38652" s="164"/>
    </row>
    <row r="38653" spans="10:28">
      <c r="J38653" s="161"/>
      <c r="AB38653" s="164"/>
    </row>
    <row r="38654" spans="10:28">
      <c r="J38654" s="161"/>
      <c r="AB38654" s="164"/>
    </row>
    <row r="38655" spans="10:28">
      <c r="J38655" s="161"/>
      <c r="AB38655" s="164"/>
    </row>
    <row r="38656" spans="10:28">
      <c r="J38656" s="161"/>
      <c r="AB38656" s="164"/>
    </row>
    <row r="38657" spans="5:28">
      <c r="J38657" s="161"/>
      <c r="AB38657" s="164"/>
    </row>
    <row r="38658" spans="5:28">
      <c r="J38658" s="161"/>
      <c r="AB38658" s="164"/>
    </row>
    <row r="38659" spans="5:28">
      <c r="J38659" s="161"/>
      <c r="AB38659" s="164"/>
    </row>
    <row r="38660" spans="5:28">
      <c r="J38660" s="161"/>
      <c r="R38660" s="166"/>
      <c r="AB38660" s="164"/>
    </row>
    <row r="38661" spans="5:28">
      <c r="J38661" s="161"/>
      <c r="AB38661" s="164"/>
    </row>
    <row r="38662" spans="5:28">
      <c r="J38662" s="161"/>
      <c r="AB38662" s="164"/>
    </row>
    <row r="38663" spans="5:28">
      <c r="J38663" s="161"/>
      <c r="AB38663" s="164"/>
    </row>
    <row r="38664" spans="5:28">
      <c r="J38664" s="161"/>
      <c r="AB38664" s="164"/>
    </row>
    <row r="38665" spans="5:28">
      <c r="J38665" s="161"/>
      <c r="AB38665" s="164"/>
    </row>
    <row r="38666" spans="5:28">
      <c r="J38666" s="161"/>
      <c r="AB38666" s="164"/>
    </row>
    <row r="38667" spans="5:28">
      <c r="J38667" s="161"/>
      <c r="AB38667" s="164"/>
    </row>
    <row r="38668" spans="5:28">
      <c r="J38668" s="161"/>
      <c r="AB38668" s="164"/>
    </row>
    <row r="38669" spans="5:28">
      <c r="J38669" s="161"/>
      <c r="AB38669" s="164"/>
    </row>
    <row r="38670" spans="5:28">
      <c r="J38670" s="161"/>
      <c r="AB38670" s="164"/>
    </row>
    <row r="38671" spans="5:28">
      <c r="E38671" s="166"/>
      <c r="J38671" s="161"/>
      <c r="AB38671" s="164"/>
    </row>
    <row r="38672" spans="5:28">
      <c r="E38672" s="166"/>
      <c r="J38672" s="161"/>
      <c r="AB38672" s="164"/>
    </row>
    <row r="38673" spans="5:28">
      <c r="E38673" s="166"/>
      <c r="J38673" s="161"/>
      <c r="AB38673" s="164"/>
    </row>
    <row r="38674" spans="5:28">
      <c r="E38674" s="166"/>
      <c r="J38674" s="161"/>
      <c r="AB38674" s="164"/>
    </row>
    <row r="38675" spans="5:28">
      <c r="E38675" s="166"/>
      <c r="J38675" s="161"/>
      <c r="AB38675" s="164"/>
    </row>
    <row r="38676" spans="5:28">
      <c r="E38676" s="166"/>
      <c r="J38676" s="161"/>
      <c r="AB38676" s="164"/>
    </row>
    <row r="38677" spans="5:28">
      <c r="E38677" s="166"/>
      <c r="J38677" s="161"/>
      <c r="AB38677" s="164"/>
    </row>
    <row r="38678" spans="5:28">
      <c r="E38678" s="166"/>
      <c r="J38678" s="161"/>
      <c r="AB38678" s="164"/>
    </row>
    <row r="38679" spans="5:28">
      <c r="J38679" s="161"/>
      <c r="AB38679" s="164"/>
    </row>
    <row r="38680" spans="5:28">
      <c r="E38680" s="166"/>
      <c r="J38680" s="161"/>
      <c r="AB38680" s="164"/>
    </row>
    <row r="38681" spans="5:28">
      <c r="E38681" s="166"/>
      <c r="J38681" s="161"/>
      <c r="AB38681" s="164"/>
    </row>
    <row r="38682" spans="5:28">
      <c r="E38682" s="166"/>
      <c r="J38682" s="161"/>
      <c r="AB38682" s="164"/>
    </row>
    <row r="38683" spans="5:28">
      <c r="E38683" s="166"/>
      <c r="J38683" s="161"/>
      <c r="AB38683" s="164"/>
    </row>
    <row r="38684" spans="5:28">
      <c r="J38684" s="161"/>
      <c r="AB38684" s="164"/>
    </row>
    <row r="38685" spans="5:28">
      <c r="J38685" s="161"/>
      <c r="AB38685" s="164"/>
    </row>
    <row r="38686" spans="5:28">
      <c r="J38686" s="161"/>
      <c r="AB38686" s="164"/>
    </row>
    <row r="38687" spans="5:28">
      <c r="J38687" s="161"/>
      <c r="AB38687" s="164"/>
    </row>
    <row r="38688" spans="5:28">
      <c r="J38688" s="161"/>
      <c r="AB38688" s="164"/>
    </row>
    <row r="38689" spans="5:28">
      <c r="E38689" s="166"/>
      <c r="J38689" s="161"/>
      <c r="AB38689" s="164"/>
    </row>
    <row r="38690" spans="5:28">
      <c r="J38690" s="161"/>
      <c r="AB38690" s="164"/>
    </row>
    <row r="38691" spans="5:28">
      <c r="E38691" s="166"/>
      <c r="J38691" s="161"/>
      <c r="AB38691" s="164"/>
    </row>
    <row r="38692" spans="5:28">
      <c r="J38692" s="161"/>
      <c r="AB38692" s="164"/>
    </row>
    <row r="38693" spans="5:28">
      <c r="J38693" s="161"/>
      <c r="AB38693" s="164"/>
    </row>
    <row r="38694" spans="5:28">
      <c r="J38694" s="161"/>
      <c r="AB38694" s="164"/>
    </row>
    <row r="38695" spans="5:28">
      <c r="J38695" s="161"/>
      <c r="AB38695" s="164"/>
    </row>
    <row r="38696" spans="5:28">
      <c r="J38696" s="161"/>
      <c r="AB38696" s="164"/>
    </row>
    <row r="38697" spans="5:28">
      <c r="J38697" s="161"/>
      <c r="AB38697" s="164"/>
    </row>
    <row r="38698" spans="5:28">
      <c r="J38698" s="161"/>
      <c r="AB38698" s="164"/>
    </row>
    <row r="38699" spans="5:28">
      <c r="E38699" s="166"/>
      <c r="J38699" s="161"/>
      <c r="AB38699" s="164"/>
    </row>
    <row r="38700" spans="5:28">
      <c r="J38700" s="161"/>
      <c r="AB38700" s="164"/>
    </row>
    <row r="38701" spans="5:28">
      <c r="E38701" s="166"/>
      <c r="J38701" s="161"/>
      <c r="AB38701" s="164"/>
    </row>
    <row r="38702" spans="5:28">
      <c r="E38702" s="166"/>
      <c r="J38702" s="161"/>
      <c r="AB38702" s="164"/>
    </row>
    <row r="38703" spans="5:28">
      <c r="E38703" s="166"/>
      <c r="J38703" s="161"/>
      <c r="AB38703" s="164"/>
    </row>
    <row r="38704" spans="5:28">
      <c r="E38704" s="166"/>
      <c r="J38704" s="161"/>
      <c r="AB38704" s="164"/>
    </row>
    <row r="38705" spans="5:28">
      <c r="E38705" s="166"/>
      <c r="J38705" s="161"/>
      <c r="AB38705" s="164"/>
    </row>
    <row r="38706" spans="5:28">
      <c r="E38706" s="166"/>
      <c r="J38706" s="161"/>
      <c r="AB38706" s="164"/>
    </row>
    <row r="38707" spans="5:28">
      <c r="E38707" s="166"/>
      <c r="J38707" s="161"/>
      <c r="AB38707" s="164"/>
    </row>
    <row r="38708" spans="5:28">
      <c r="J38708" s="161"/>
      <c r="AB38708" s="164"/>
    </row>
    <row r="38709" spans="5:28">
      <c r="J38709" s="161"/>
      <c r="AB38709" s="164"/>
    </row>
    <row r="38710" spans="5:28">
      <c r="J38710" s="161"/>
      <c r="AB38710" s="164"/>
    </row>
    <row r="38711" spans="5:28">
      <c r="J38711" s="161"/>
      <c r="AB38711" s="164"/>
    </row>
    <row r="38712" spans="5:28">
      <c r="J38712" s="161"/>
      <c r="AB38712" s="164"/>
    </row>
    <row r="38713" spans="5:28">
      <c r="J38713" s="161"/>
      <c r="AB38713" s="164"/>
    </row>
    <row r="38714" spans="5:28">
      <c r="J38714" s="161"/>
      <c r="AB38714" s="164"/>
    </row>
    <row r="38715" spans="5:28">
      <c r="J38715" s="161"/>
      <c r="AB38715" s="164"/>
    </row>
    <row r="38716" spans="5:28">
      <c r="J38716" s="161"/>
      <c r="AB38716" s="164"/>
    </row>
    <row r="38717" spans="5:28">
      <c r="J38717" s="161"/>
      <c r="R38717" s="166"/>
      <c r="AB38717" s="164"/>
    </row>
    <row r="38718" spans="5:28">
      <c r="J38718" s="161"/>
      <c r="AB38718" s="164"/>
    </row>
    <row r="38719" spans="5:28">
      <c r="J38719" s="161"/>
      <c r="AB38719" s="164"/>
    </row>
    <row r="38720" spans="5:28">
      <c r="J38720" s="161"/>
      <c r="AB38720" s="164"/>
    </row>
    <row r="38721" spans="10:28">
      <c r="J38721" s="161"/>
      <c r="AB38721" s="164"/>
    </row>
    <row r="38722" spans="10:28">
      <c r="J38722" s="161"/>
      <c r="AB38722" s="164"/>
    </row>
    <row r="38723" spans="10:28">
      <c r="J38723" s="161"/>
      <c r="AB38723" s="164"/>
    </row>
    <row r="38724" spans="10:28">
      <c r="J38724" s="161"/>
      <c r="AB38724" s="164"/>
    </row>
    <row r="38725" spans="10:28">
      <c r="J38725" s="161"/>
      <c r="AB38725" s="164"/>
    </row>
    <row r="38726" spans="10:28">
      <c r="J38726" s="161"/>
      <c r="AB38726" s="164"/>
    </row>
    <row r="38727" spans="10:28">
      <c r="J38727" s="161"/>
      <c r="AB38727" s="164"/>
    </row>
    <row r="38728" spans="10:28">
      <c r="J38728" s="161"/>
      <c r="AB38728" s="164"/>
    </row>
    <row r="38729" spans="10:28">
      <c r="J38729" s="161"/>
      <c r="AB38729" s="164"/>
    </row>
    <row r="38730" spans="10:28">
      <c r="J38730" s="161"/>
      <c r="AB38730" s="164"/>
    </row>
    <row r="38731" spans="10:28">
      <c r="J38731" s="161"/>
      <c r="AB38731" s="164"/>
    </row>
    <row r="38732" spans="10:28">
      <c r="J38732" s="161"/>
      <c r="AB38732" s="164"/>
    </row>
    <row r="38733" spans="10:28">
      <c r="J38733" s="161"/>
      <c r="AB38733" s="164"/>
    </row>
    <row r="38734" spans="10:28">
      <c r="J38734" s="161"/>
      <c r="AB38734" s="164"/>
    </row>
    <row r="38735" spans="10:28">
      <c r="J38735" s="161"/>
      <c r="AB38735" s="164"/>
    </row>
    <row r="38736" spans="10:28">
      <c r="J38736" s="161"/>
      <c r="AB38736" s="164"/>
    </row>
    <row r="38737" spans="10:28">
      <c r="J38737" s="161"/>
      <c r="AB38737" s="164"/>
    </row>
    <row r="38738" spans="10:28">
      <c r="J38738" s="161"/>
      <c r="AB38738" s="164"/>
    </row>
    <row r="38739" spans="10:28">
      <c r="J38739" s="161"/>
      <c r="AB38739" s="164"/>
    </row>
    <row r="38740" spans="10:28">
      <c r="J38740" s="161"/>
      <c r="AB38740" s="164"/>
    </row>
    <row r="38741" spans="10:28">
      <c r="J38741" s="161"/>
      <c r="AB38741" s="164"/>
    </row>
    <row r="38742" spans="10:28">
      <c r="J38742" s="161"/>
      <c r="AB38742" s="164"/>
    </row>
    <row r="38743" spans="10:28">
      <c r="J38743" s="161"/>
      <c r="AB38743" s="164"/>
    </row>
    <row r="38744" spans="10:28">
      <c r="J38744" s="161"/>
      <c r="AB38744" s="164"/>
    </row>
    <row r="38745" spans="10:28">
      <c r="J38745" s="161"/>
      <c r="AB38745" s="164"/>
    </row>
    <row r="38746" spans="10:28">
      <c r="J38746" s="161"/>
      <c r="AB38746" s="164"/>
    </row>
    <row r="38747" spans="10:28">
      <c r="J38747" s="161"/>
      <c r="AB38747" s="164"/>
    </row>
    <row r="38748" spans="10:28">
      <c r="J38748" s="161"/>
      <c r="AB38748" s="164"/>
    </row>
    <row r="38749" spans="10:28">
      <c r="J38749" s="161"/>
      <c r="AB38749" s="164"/>
    </row>
    <row r="38750" spans="10:28">
      <c r="J38750" s="161"/>
      <c r="AB38750" s="164"/>
    </row>
    <row r="38751" spans="10:28">
      <c r="J38751" s="161"/>
      <c r="AB38751" s="164"/>
    </row>
    <row r="38752" spans="10:28">
      <c r="J38752" s="161"/>
      <c r="AB38752" s="164"/>
    </row>
    <row r="38753" spans="5:28">
      <c r="J38753" s="161"/>
      <c r="AB38753" s="164"/>
    </row>
    <row r="38754" spans="5:28">
      <c r="E38754" s="166"/>
      <c r="J38754" s="161"/>
      <c r="AB38754" s="164"/>
    </row>
    <row r="38755" spans="5:28">
      <c r="E38755" s="166"/>
      <c r="J38755" s="161"/>
      <c r="AB38755" s="164"/>
    </row>
    <row r="38756" spans="5:28">
      <c r="E38756" s="166"/>
      <c r="J38756" s="161"/>
      <c r="AB38756" s="164"/>
    </row>
    <row r="38757" spans="5:28">
      <c r="E38757" s="166"/>
      <c r="J38757" s="161"/>
      <c r="AB38757" s="164"/>
    </row>
    <row r="38758" spans="5:28">
      <c r="E38758" s="166"/>
      <c r="J38758" s="161"/>
      <c r="AB38758" s="164"/>
    </row>
    <row r="38759" spans="5:28">
      <c r="E38759" s="166"/>
      <c r="J38759" s="161"/>
      <c r="AB38759" s="164"/>
    </row>
    <row r="38760" spans="5:28">
      <c r="E38760" s="166"/>
      <c r="J38760" s="161"/>
      <c r="AB38760" s="164"/>
    </row>
    <row r="38761" spans="5:28">
      <c r="E38761" s="166"/>
      <c r="J38761" s="161"/>
      <c r="AB38761" s="164"/>
    </row>
    <row r="38762" spans="5:28">
      <c r="E38762" s="166"/>
      <c r="J38762" s="161"/>
      <c r="AB38762" s="164"/>
    </row>
    <row r="38763" spans="5:28">
      <c r="E38763" s="166"/>
      <c r="J38763" s="161"/>
      <c r="AB38763" s="164"/>
    </row>
    <row r="38764" spans="5:28">
      <c r="E38764" s="166"/>
      <c r="J38764" s="161"/>
      <c r="AB38764" s="164"/>
    </row>
    <row r="38765" spans="5:28">
      <c r="E38765" s="166"/>
      <c r="J38765" s="161"/>
      <c r="AB38765" s="164"/>
    </row>
    <row r="38766" spans="5:28">
      <c r="E38766" s="166"/>
      <c r="J38766" s="161"/>
      <c r="AB38766" s="164"/>
    </row>
    <row r="38767" spans="5:28">
      <c r="E38767" s="166"/>
      <c r="J38767" s="161"/>
      <c r="AB38767" s="164"/>
    </row>
    <row r="38768" spans="5:28">
      <c r="E38768" s="166"/>
      <c r="J38768" s="161"/>
      <c r="AB38768" s="164"/>
    </row>
    <row r="38769" spans="5:28">
      <c r="E38769" s="166"/>
      <c r="J38769" s="161"/>
      <c r="AB38769" s="164"/>
    </row>
    <row r="38770" spans="5:28">
      <c r="E38770" s="166"/>
      <c r="J38770" s="161"/>
      <c r="AB38770" s="164"/>
    </row>
    <row r="38771" spans="5:28">
      <c r="E38771" s="166"/>
      <c r="J38771" s="161"/>
      <c r="AB38771" s="164"/>
    </row>
    <row r="38772" spans="5:28">
      <c r="E38772" s="166"/>
      <c r="J38772" s="161"/>
      <c r="AB38772" s="164"/>
    </row>
    <row r="38773" spans="5:28">
      <c r="E38773" s="166"/>
      <c r="J38773" s="161"/>
      <c r="AB38773" s="164"/>
    </row>
    <row r="38774" spans="5:28">
      <c r="E38774" s="166"/>
      <c r="J38774" s="161"/>
      <c r="AB38774" s="164"/>
    </row>
    <row r="38775" spans="5:28">
      <c r="E38775" s="166"/>
      <c r="J38775" s="161"/>
      <c r="AB38775" s="164"/>
    </row>
    <row r="38776" spans="5:28">
      <c r="E38776" s="166"/>
      <c r="J38776" s="161"/>
      <c r="AB38776" s="164"/>
    </row>
    <row r="38777" spans="5:28">
      <c r="E38777" s="166"/>
      <c r="J38777" s="161"/>
      <c r="AB38777" s="164"/>
    </row>
    <row r="38778" spans="5:28">
      <c r="E38778" s="166"/>
      <c r="J38778" s="161"/>
      <c r="AB38778" s="164"/>
    </row>
    <row r="38779" spans="5:28">
      <c r="J38779" s="161"/>
      <c r="AB38779" s="164"/>
    </row>
    <row r="38780" spans="5:28">
      <c r="J38780" s="161"/>
      <c r="AB38780" s="164"/>
    </row>
    <row r="38781" spans="5:28">
      <c r="J38781" s="161"/>
      <c r="AB38781" s="164"/>
    </row>
    <row r="38782" spans="5:28">
      <c r="J38782" s="161"/>
      <c r="AB38782" s="164"/>
    </row>
    <row r="38783" spans="5:28">
      <c r="J38783" s="161"/>
      <c r="AB38783" s="164"/>
    </row>
    <row r="38784" spans="5:28">
      <c r="J38784" s="161"/>
      <c r="AB38784" s="164"/>
    </row>
    <row r="38785" spans="10:28">
      <c r="J38785" s="161"/>
      <c r="AB38785" s="164"/>
    </row>
    <row r="38786" spans="10:28">
      <c r="J38786" s="161"/>
      <c r="AB38786" s="164"/>
    </row>
    <row r="38787" spans="10:28">
      <c r="J38787" s="161"/>
      <c r="AB38787" s="164"/>
    </row>
    <row r="38788" spans="10:28">
      <c r="J38788" s="161"/>
      <c r="AB38788" s="164"/>
    </row>
    <row r="38789" spans="10:28">
      <c r="J38789" s="161"/>
      <c r="AB38789" s="164"/>
    </row>
    <row r="38790" spans="10:28">
      <c r="J38790" s="161"/>
      <c r="AB38790" s="164"/>
    </row>
    <row r="38791" spans="10:28">
      <c r="J38791" s="161"/>
      <c r="AB38791" s="164"/>
    </row>
    <row r="38792" spans="10:28">
      <c r="J38792" s="161"/>
      <c r="AB38792" s="164"/>
    </row>
    <row r="38793" spans="10:28">
      <c r="J38793" s="161"/>
      <c r="AB38793" s="164"/>
    </row>
    <row r="38794" spans="10:28">
      <c r="J38794" s="161"/>
      <c r="AB38794" s="164"/>
    </row>
    <row r="38795" spans="10:28">
      <c r="J38795" s="161"/>
      <c r="AB38795" s="164"/>
    </row>
    <row r="38796" spans="10:28">
      <c r="J38796" s="161"/>
      <c r="AB38796" s="164"/>
    </row>
    <row r="38797" spans="10:28">
      <c r="J38797" s="161"/>
      <c r="AB38797" s="164"/>
    </row>
    <row r="38798" spans="10:28">
      <c r="J38798" s="161"/>
      <c r="AB38798" s="164"/>
    </row>
    <row r="38799" spans="10:28">
      <c r="J38799" s="161"/>
      <c r="AB38799" s="164"/>
    </row>
    <row r="38800" spans="10:28">
      <c r="J38800" s="161"/>
      <c r="AB38800" s="164"/>
    </row>
    <row r="38801" spans="5:28">
      <c r="J38801" s="161"/>
      <c r="R38801" s="166"/>
      <c r="AB38801" s="164"/>
    </row>
    <row r="38802" spans="5:28">
      <c r="E38802" s="166"/>
      <c r="J38802" s="161"/>
      <c r="AB38802" s="164"/>
    </row>
    <row r="38803" spans="5:28">
      <c r="E38803" s="166"/>
      <c r="J38803" s="161"/>
      <c r="AB38803" s="164"/>
    </row>
    <row r="38804" spans="5:28">
      <c r="E38804" s="166"/>
      <c r="J38804" s="161"/>
      <c r="AB38804" s="164"/>
    </row>
    <row r="38805" spans="5:28">
      <c r="J38805" s="161"/>
      <c r="AB38805" s="164"/>
    </row>
    <row r="38806" spans="5:28">
      <c r="J38806" s="161"/>
      <c r="AB38806" s="164"/>
    </row>
    <row r="38807" spans="5:28">
      <c r="J38807" s="161"/>
      <c r="AB38807" s="164"/>
    </row>
    <row r="38808" spans="5:28">
      <c r="J38808" s="161"/>
      <c r="AB38808" s="164"/>
    </row>
    <row r="38809" spans="5:28">
      <c r="J38809" s="161"/>
      <c r="AB38809" s="164"/>
    </row>
    <row r="38810" spans="5:28">
      <c r="J38810" s="161"/>
      <c r="AB38810" s="164"/>
    </row>
    <row r="38811" spans="5:28">
      <c r="J38811" s="161"/>
      <c r="AB38811" s="164"/>
    </row>
    <row r="38812" spans="5:28">
      <c r="J38812" s="161"/>
      <c r="AB38812" s="164"/>
    </row>
    <row r="38813" spans="5:28">
      <c r="J38813" s="161"/>
      <c r="AB38813" s="164"/>
    </row>
    <row r="38814" spans="5:28">
      <c r="J38814" s="161"/>
      <c r="AB38814" s="164"/>
    </row>
    <row r="38815" spans="5:28">
      <c r="J38815" s="161"/>
      <c r="AB38815" s="164"/>
    </row>
    <row r="38816" spans="5:28">
      <c r="J38816" s="161"/>
      <c r="AB38816" s="164"/>
    </row>
    <row r="38817" spans="10:28">
      <c r="J38817" s="161"/>
      <c r="AB38817" s="164"/>
    </row>
    <row r="38818" spans="10:28">
      <c r="J38818" s="161"/>
      <c r="AB38818" s="164"/>
    </row>
    <row r="38819" spans="10:28">
      <c r="J38819" s="161"/>
      <c r="AB38819" s="164"/>
    </row>
    <row r="38820" spans="10:28">
      <c r="J38820" s="161"/>
      <c r="AB38820" s="164"/>
    </row>
    <row r="38821" spans="10:28">
      <c r="J38821" s="161"/>
      <c r="AB38821" s="164"/>
    </row>
    <row r="38822" spans="10:28">
      <c r="J38822" s="161"/>
      <c r="AB38822" s="164"/>
    </row>
    <row r="38823" spans="10:28">
      <c r="J38823" s="161"/>
      <c r="AB38823" s="164"/>
    </row>
    <row r="38824" spans="10:28">
      <c r="J38824" s="161"/>
      <c r="AB38824" s="164"/>
    </row>
    <row r="38825" spans="10:28">
      <c r="J38825" s="161"/>
      <c r="AB38825" s="164"/>
    </row>
    <row r="38826" spans="10:28">
      <c r="J38826" s="161"/>
      <c r="AB38826" s="164"/>
    </row>
    <row r="38827" spans="10:28">
      <c r="J38827" s="161"/>
      <c r="AB38827" s="164"/>
    </row>
    <row r="38828" spans="10:28">
      <c r="J38828" s="161"/>
      <c r="AB38828" s="164"/>
    </row>
    <row r="38829" spans="10:28">
      <c r="J38829" s="161"/>
      <c r="AB38829" s="164"/>
    </row>
    <row r="38830" spans="10:28">
      <c r="J38830" s="161"/>
      <c r="AB38830" s="164"/>
    </row>
    <row r="38831" spans="10:28">
      <c r="J38831" s="161"/>
      <c r="AB38831" s="164"/>
    </row>
    <row r="38832" spans="10:28">
      <c r="J38832" s="161"/>
      <c r="AB38832" s="164"/>
    </row>
    <row r="38833" spans="10:28">
      <c r="J38833" s="161"/>
      <c r="AB38833" s="164"/>
    </row>
    <row r="38834" spans="10:28">
      <c r="J38834" s="161"/>
      <c r="AB38834" s="164"/>
    </row>
    <row r="38835" spans="10:28">
      <c r="J38835" s="161"/>
      <c r="AB38835" s="164"/>
    </row>
    <row r="38836" spans="10:28">
      <c r="J38836" s="161"/>
      <c r="AB38836" s="164"/>
    </row>
    <row r="38837" spans="10:28">
      <c r="J38837" s="161"/>
      <c r="AB38837" s="164"/>
    </row>
    <row r="38838" spans="10:28">
      <c r="J38838" s="161"/>
      <c r="AB38838" s="164"/>
    </row>
    <row r="38839" spans="10:28">
      <c r="J38839" s="161"/>
      <c r="AB38839" s="164"/>
    </row>
    <row r="38840" spans="10:28">
      <c r="J38840" s="161"/>
      <c r="AB38840" s="164"/>
    </row>
    <row r="38841" spans="10:28">
      <c r="J38841" s="161"/>
      <c r="AB38841" s="164"/>
    </row>
    <row r="38842" spans="10:28">
      <c r="J38842" s="161"/>
      <c r="AB38842" s="164"/>
    </row>
    <row r="38843" spans="10:28">
      <c r="J38843" s="161"/>
      <c r="AB38843" s="164"/>
    </row>
    <row r="38844" spans="10:28">
      <c r="J38844" s="161"/>
      <c r="AB38844" s="164"/>
    </row>
    <row r="38845" spans="10:28">
      <c r="J38845" s="161"/>
      <c r="AB38845" s="164"/>
    </row>
    <row r="38846" spans="10:28">
      <c r="J38846" s="161"/>
      <c r="AB38846" s="164"/>
    </row>
    <row r="38847" spans="10:28">
      <c r="J38847" s="161"/>
      <c r="AB38847" s="164"/>
    </row>
    <row r="38848" spans="10:28">
      <c r="J38848" s="161"/>
      <c r="AB38848" s="164"/>
    </row>
    <row r="38849" spans="10:28">
      <c r="J38849" s="161"/>
      <c r="AB38849" s="164"/>
    </row>
    <row r="38850" spans="10:28">
      <c r="J38850" s="161"/>
      <c r="R38850" s="166"/>
      <c r="AB38850" s="164"/>
    </row>
    <row r="38851" spans="10:28">
      <c r="J38851" s="161"/>
      <c r="AB38851" s="164"/>
    </row>
    <row r="38852" spans="10:28">
      <c r="J38852" s="161"/>
      <c r="AB38852" s="164"/>
    </row>
    <row r="38853" spans="10:28">
      <c r="J38853" s="161"/>
      <c r="AB38853" s="164"/>
    </row>
    <row r="38854" spans="10:28">
      <c r="J38854" s="161"/>
      <c r="AB38854" s="164"/>
    </row>
    <row r="38855" spans="10:28">
      <c r="J38855" s="161"/>
      <c r="AB38855" s="164"/>
    </row>
    <row r="38856" spans="10:28">
      <c r="J38856" s="161"/>
      <c r="AB38856" s="164"/>
    </row>
    <row r="38857" spans="10:28">
      <c r="J38857" s="161"/>
      <c r="AB38857" s="164"/>
    </row>
    <row r="38858" spans="10:28">
      <c r="J38858" s="161"/>
      <c r="R38858" s="166"/>
      <c r="AB38858" s="164"/>
    </row>
    <row r="38859" spans="10:28">
      <c r="J38859" s="161"/>
      <c r="AB38859" s="164"/>
    </row>
    <row r="38860" spans="10:28">
      <c r="J38860" s="161"/>
      <c r="AB38860" s="164"/>
    </row>
    <row r="38861" spans="10:28">
      <c r="J38861" s="161"/>
      <c r="AB38861" s="164"/>
    </row>
    <row r="38862" spans="10:28">
      <c r="J38862" s="161"/>
      <c r="AB38862" s="164"/>
    </row>
    <row r="38863" spans="10:28">
      <c r="J38863" s="161"/>
      <c r="AB38863" s="164"/>
    </row>
    <row r="38864" spans="10:28">
      <c r="J38864" s="161"/>
      <c r="AB38864" s="164"/>
    </row>
    <row r="38865" spans="10:28">
      <c r="J38865" s="161"/>
      <c r="AB38865" s="164"/>
    </row>
    <row r="38866" spans="10:28">
      <c r="J38866" s="161"/>
      <c r="AB38866" s="164"/>
    </row>
    <row r="38867" spans="10:28">
      <c r="J38867" s="161"/>
      <c r="AB38867" s="164"/>
    </row>
    <row r="38868" spans="10:28">
      <c r="J38868" s="161"/>
      <c r="AB38868" s="164"/>
    </row>
    <row r="38869" spans="10:28">
      <c r="J38869" s="161"/>
      <c r="AB38869" s="164"/>
    </row>
    <row r="38870" spans="10:28">
      <c r="J38870" s="161"/>
      <c r="AB38870" s="164"/>
    </row>
    <row r="38871" spans="10:28">
      <c r="J38871" s="161"/>
      <c r="AB38871" s="164"/>
    </row>
    <row r="38872" spans="10:28">
      <c r="J38872" s="161"/>
      <c r="AB38872" s="164"/>
    </row>
    <row r="38873" spans="10:28">
      <c r="J38873" s="161"/>
      <c r="AB38873" s="164"/>
    </row>
    <row r="38874" spans="10:28">
      <c r="J38874" s="161"/>
      <c r="AB38874" s="164"/>
    </row>
    <row r="38875" spans="10:28">
      <c r="J38875" s="161"/>
      <c r="AB38875" s="164"/>
    </row>
    <row r="38876" spans="10:28">
      <c r="J38876" s="161"/>
      <c r="AB38876" s="164"/>
    </row>
    <row r="38877" spans="10:28">
      <c r="J38877" s="161"/>
      <c r="AB38877" s="164"/>
    </row>
    <row r="38878" spans="10:28">
      <c r="J38878" s="161"/>
      <c r="AB38878" s="164"/>
    </row>
    <row r="38879" spans="10:28">
      <c r="J38879" s="161"/>
      <c r="AB38879" s="164"/>
    </row>
    <row r="38880" spans="10:28">
      <c r="J38880" s="161"/>
      <c r="AB38880" s="164"/>
    </row>
    <row r="38881" spans="10:28">
      <c r="J38881" s="161"/>
      <c r="AB38881" s="164"/>
    </row>
    <row r="38882" spans="10:28">
      <c r="J38882" s="161"/>
      <c r="AB38882" s="164"/>
    </row>
    <row r="38883" spans="10:28">
      <c r="J38883" s="161"/>
      <c r="AB38883" s="164"/>
    </row>
    <row r="38884" spans="10:28">
      <c r="J38884" s="161"/>
      <c r="AB38884" s="164"/>
    </row>
    <row r="38885" spans="10:28">
      <c r="J38885" s="161"/>
      <c r="AB38885" s="164"/>
    </row>
    <row r="38886" spans="10:28">
      <c r="J38886" s="161"/>
      <c r="AB38886" s="164"/>
    </row>
    <row r="38887" spans="10:28">
      <c r="J38887" s="161"/>
      <c r="AB38887" s="164"/>
    </row>
    <row r="38888" spans="10:28">
      <c r="J38888" s="161"/>
      <c r="AB38888" s="164"/>
    </row>
    <row r="38889" spans="10:28">
      <c r="J38889" s="161"/>
      <c r="AB38889" s="164"/>
    </row>
    <row r="38890" spans="10:28">
      <c r="J38890" s="161"/>
      <c r="AB38890" s="164"/>
    </row>
    <row r="38891" spans="10:28">
      <c r="J38891" s="161"/>
      <c r="AB38891" s="164"/>
    </row>
    <row r="38892" spans="10:28">
      <c r="J38892" s="161"/>
      <c r="AB38892" s="164"/>
    </row>
    <row r="38893" spans="10:28">
      <c r="J38893" s="161"/>
      <c r="AB38893" s="164"/>
    </row>
    <row r="38894" spans="10:28">
      <c r="J38894" s="161"/>
      <c r="AB38894" s="164"/>
    </row>
    <row r="38895" spans="10:28">
      <c r="J38895" s="161"/>
      <c r="AB38895" s="164"/>
    </row>
    <row r="38896" spans="10:28">
      <c r="J38896" s="161"/>
      <c r="AB38896" s="164"/>
    </row>
    <row r="38897" spans="10:28">
      <c r="J38897" s="161"/>
      <c r="AB38897" s="164"/>
    </row>
    <row r="38898" spans="10:28">
      <c r="J38898" s="161"/>
      <c r="AB38898" s="164"/>
    </row>
    <row r="38899" spans="10:28">
      <c r="J38899" s="161"/>
      <c r="AB38899" s="164"/>
    </row>
    <row r="38900" spans="10:28">
      <c r="J38900" s="161"/>
      <c r="AB38900" s="164"/>
    </row>
    <row r="38901" spans="10:28">
      <c r="J38901" s="161"/>
      <c r="AB38901" s="164"/>
    </row>
    <row r="38902" spans="10:28">
      <c r="J38902" s="161"/>
      <c r="AB38902" s="164"/>
    </row>
    <row r="38903" spans="10:28">
      <c r="J38903" s="161"/>
      <c r="AB38903" s="164"/>
    </row>
    <row r="38904" spans="10:28">
      <c r="J38904" s="161"/>
      <c r="AB38904" s="164"/>
    </row>
    <row r="38905" spans="10:28">
      <c r="J38905" s="161"/>
      <c r="AB38905" s="164"/>
    </row>
    <row r="38906" spans="10:28">
      <c r="J38906" s="161"/>
      <c r="AB38906" s="164"/>
    </row>
    <row r="38907" spans="10:28">
      <c r="J38907" s="161"/>
      <c r="AB38907" s="164"/>
    </row>
    <row r="38908" spans="10:28">
      <c r="J38908" s="161"/>
      <c r="AB38908" s="164"/>
    </row>
    <row r="38909" spans="10:28">
      <c r="J38909" s="161"/>
      <c r="AB38909" s="164"/>
    </row>
    <row r="38910" spans="10:28">
      <c r="J38910" s="161"/>
      <c r="AB38910" s="164"/>
    </row>
    <row r="38911" spans="10:28">
      <c r="J38911" s="161"/>
      <c r="AB38911" s="164"/>
    </row>
    <row r="38912" spans="10:28">
      <c r="J38912" s="161"/>
      <c r="AB38912" s="164"/>
    </row>
    <row r="38913" spans="10:28">
      <c r="J38913" s="161"/>
      <c r="AB38913" s="164"/>
    </row>
    <row r="38914" spans="10:28">
      <c r="J38914" s="161"/>
      <c r="AB38914" s="164"/>
    </row>
    <row r="38915" spans="10:28">
      <c r="J38915" s="161"/>
      <c r="AB38915" s="164"/>
    </row>
    <row r="38916" spans="10:28">
      <c r="J38916" s="161"/>
      <c r="AB38916" s="164"/>
    </row>
    <row r="38917" spans="10:28">
      <c r="J38917" s="161"/>
      <c r="AB38917" s="164"/>
    </row>
    <row r="38918" spans="10:28">
      <c r="J38918" s="161"/>
      <c r="AB38918" s="164"/>
    </row>
    <row r="38919" spans="10:28">
      <c r="J38919" s="161"/>
      <c r="AB38919" s="164"/>
    </row>
    <row r="38920" spans="10:28">
      <c r="J38920" s="161"/>
      <c r="AB38920" s="164"/>
    </row>
    <row r="38921" spans="10:28">
      <c r="J38921" s="161"/>
      <c r="AB38921" s="164"/>
    </row>
    <row r="38922" spans="10:28">
      <c r="J38922" s="161"/>
      <c r="AB38922" s="164"/>
    </row>
    <row r="38923" spans="10:28">
      <c r="J38923" s="161"/>
      <c r="AB38923" s="164"/>
    </row>
    <row r="38924" spans="10:28">
      <c r="J38924" s="161"/>
      <c r="AB38924" s="164"/>
    </row>
    <row r="38925" spans="10:28">
      <c r="J38925" s="161"/>
      <c r="AB38925" s="164"/>
    </row>
    <row r="38926" spans="10:28">
      <c r="J38926" s="161"/>
      <c r="AB38926" s="164"/>
    </row>
    <row r="38927" spans="10:28">
      <c r="J38927" s="161"/>
      <c r="AB38927" s="164"/>
    </row>
    <row r="38928" spans="10:28">
      <c r="J38928" s="161"/>
      <c r="AB38928" s="164"/>
    </row>
    <row r="38929" spans="5:28">
      <c r="J38929" s="161"/>
      <c r="AB38929" s="164"/>
    </row>
    <row r="38930" spans="5:28">
      <c r="J38930" s="161"/>
      <c r="AB38930" s="164"/>
    </row>
    <row r="38931" spans="5:28">
      <c r="J38931" s="161"/>
      <c r="AB38931" s="164"/>
    </row>
    <row r="38932" spans="5:28">
      <c r="J38932" s="161"/>
      <c r="AB38932" s="164"/>
    </row>
    <row r="38933" spans="5:28">
      <c r="J38933" s="161"/>
      <c r="AB38933" s="164"/>
    </row>
    <row r="38934" spans="5:28">
      <c r="J38934" s="161"/>
      <c r="AB38934" s="164"/>
    </row>
    <row r="38935" spans="5:28">
      <c r="J38935" s="161"/>
      <c r="AB38935" s="164"/>
    </row>
    <row r="38936" spans="5:28">
      <c r="J38936" s="161"/>
      <c r="AB38936" s="164"/>
    </row>
    <row r="38937" spans="5:28">
      <c r="J38937" s="161"/>
      <c r="AB38937" s="164"/>
    </row>
    <row r="38938" spans="5:28">
      <c r="E38938" s="166"/>
      <c r="J38938" s="161"/>
      <c r="AB38938" s="164"/>
    </row>
    <row r="38939" spans="5:28">
      <c r="E38939" s="166"/>
      <c r="J38939" s="161"/>
      <c r="AB38939" s="164"/>
    </row>
    <row r="38940" spans="5:28">
      <c r="E38940" s="166"/>
      <c r="J38940" s="161"/>
      <c r="AB38940" s="164"/>
    </row>
    <row r="38941" spans="5:28">
      <c r="E38941" s="166"/>
      <c r="J38941" s="161"/>
      <c r="AB38941" s="164"/>
    </row>
    <row r="38942" spans="5:28">
      <c r="J38942" s="161"/>
      <c r="AB38942" s="164"/>
    </row>
    <row r="38943" spans="5:28">
      <c r="J38943" s="161"/>
      <c r="AB38943" s="164"/>
    </row>
    <row r="38944" spans="5:28">
      <c r="J38944" s="161"/>
      <c r="AB38944" s="164"/>
    </row>
    <row r="38945" spans="10:28">
      <c r="J38945" s="161"/>
      <c r="AB38945" s="164"/>
    </row>
    <row r="38946" spans="10:28">
      <c r="J38946" s="161"/>
      <c r="AB38946" s="164"/>
    </row>
    <row r="38947" spans="10:28">
      <c r="J38947" s="161"/>
      <c r="AB38947" s="164"/>
    </row>
    <row r="38948" spans="10:28">
      <c r="J38948" s="161"/>
      <c r="AB38948" s="164"/>
    </row>
    <row r="38949" spans="10:28">
      <c r="J38949" s="161"/>
      <c r="AB38949" s="164"/>
    </row>
    <row r="38950" spans="10:28">
      <c r="J38950" s="161"/>
      <c r="AB38950" s="164"/>
    </row>
    <row r="38951" spans="10:28">
      <c r="J38951" s="161"/>
      <c r="AB38951" s="164"/>
    </row>
    <row r="38952" spans="10:28">
      <c r="J38952" s="161"/>
      <c r="AB38952" s="164"/>
    </row>
    <row r="38953" spans="10:28">
      <c r="J38953" s="161"/>
      <c r="AB38953" s="164"/>
    </row>
    <row r="38954" spans="10:28">
      <c r="J38954" s="161"/>
      <c r="AB38954" s="164"/>
    </row>
    <row r="38955" spans="10:28">
      <c r="J38955" s="161"/>
      <c r="AB38955" s="164"/>
    </row>
    <row r="38956" spans="10:28">
      <c r="J38956" s="161"/>
      <c r="AB38956" s="164"/>
    </row>
    <row r="38957" spans="10:28">
      <c r="J38957" s="161"/>
      <c r="AB38957" s="164"/>
    </row>
    <row r="38958" spans="10:28">
      <c r="J38958" s="161"/>
      <c r="AB38958" s="164"/>
    </row>
    <row r="38959" spans="10:28">
      <c r="J38959" s="161"/>
      <c r="AB38959" s="164"/>
    </row>
    <row r="38960" spans="10:28">
      <c r="J38960" s="161"/>
      <c r="AB38960" s="164"/>
    </row>
    <row r="38961" spans="10:28">
      <c r="J38961" s="161"/>
      <c r="AB38961" s="164"/>
    </row>
    <row r="38962" spans="10:28">
      <c r="J38962" s="161"/>
      <c r="AB38962" s="164"/>
    </row>
    <row r="38963" spans="10:28">
      <c r="J38963" s="161"/>
      <c r="AB38963" s="164"/>
    </row>
    <row r="38964" spans="10:28">
      <c r="J38964" s="161"/>
      <c r="AB38964" s="164"/>
    </row>
    <row r="38965" spans="10:28">
      <c r="J38965" s="161"/>
      <c r="AB38965" s="164"/>
    </row>
    <row r="38966" spans="10:28">
      <c r="J38966" s="161"/>
      <c r="AB38966" s="164"/>
    </row>
    <row r="38967" spans="10:28">
      <c r="J38967" s="161"/>
      <c r="AB38967" s="164"/>
    </row>
    <row r="38968" spans="10:28">
      <c r="J38968" s="161"/>
      <c r="AB38968" s="164"/>
    </row>
    <row r="38969" spans="10:28">
      <c r="J38969" s="161"/>
      <c r="AB38969" s="164"/>
    </row>
    <row r="38970" spans="10:28">
      <c r="J38970" s="161"/>
      <c r="AB38970" s="164"/>
    </row>
    <row r="38971" spans="10:28">
      <c r="J38971" s="161"/>
      <c r="AB38971" s="164"/>
    </row>
    <row r="38972" spans="10:28">
      <c r="J38972" s="161"/>
      <c r="AB38972" s="164"/>
    </row>
    <row r="38973" spans="10:28">
      <c r="J38973" s="161"/>
      <c r="AB38973" s="164"/>
    </row>
    <row r="38974" spans="10:28">
      <c r="J38974" s="161"/>
      <c r="AB38974" s="164"/>
    </row>
    <row r="38975" spans="10:28">
      <c r="J38975" s="161"/>
      <c r="AB38975" s="164"/>
    </row>
    <row r="38976" spans="10:28">
      <c r="J38976" s="161"/>
      <c r="AB38976" s="164"/>
    </row>
    <row r="38977" spans="10:28">
      <c r="J38977" s="161"/>
      <c r="AB38977" s="164"/>
    </row>
    <row r="38978" spans="10:28">
      <c r="J38978" s="161"/>
      <c r="AB38978" s="164"/>
    </row>
    <row r="38979" spans="10:28">
      <c r="J38979" s="161"/>
      <c r="AB38979" s="164"/>
    </row>
    <row r="38980" spans="10:28">
      <c r="J38980" s="161"/>
      <c r="AB38980" s="164"/>
    </row>
    <row r="38981" spans="10:28">
      <c r="J38981" s="161"/>
      <c r="AB38981" s="164"/>
    </row>
    <row r="38982" spans="10:28">
      <c r="J38982" s="161"/>
      <c r="AB38982" s="164"/>
    </row>
    <row r="38983" spans="10:28">
      <c r="J38983" s="161"/>
      <c r="AB38983" s="164"/>
    </row>
    <row r="38984" spans="10:28">
      <c r="J38984" s="161"/>
      <c r="AB38984" s="164"/>
    </row>
    <row r="38985" spans="10:28">
      <c r="J38985" s="161"/>
      <c r="AB38985" s="164"/>
    </row>
    <row r="38986" spans="10:28">
      <c r="J38986" s="161"/>
      <c r="AB38986" s="164"/>
    </row>
    <row r="38987" spans="10:28">
      <c r="J38987" s="161"/>
      <c r="AB38987" s="164"/>
    </row>
    <row r="38988" spans="10:28">
      <c r="J38988" s="161"/>
      <c r="AB38988" s="164"/>
    </row>
    <row r="38989" spans="10:28">
      <c r="J38989" s="161"/>
      <c r="AB38989" s="164"/>
    </row>
    <row r="38990" spans="10:28">
      <c r="J38990" s="161"/>
      <c r="AB38990" s="164"/>
    </row>
    <row r="38991" spans="10:28">
      <c r="J38991" s="161"/>
      <c r="AB38991" s="164"/>
    </row>
    <row r="38992" spans="10:28">
      <c r="J38992" s="161"/>
      <c r="AB38992" s="164"/>
    </row>
    <row r="38993" spans="10:28">
      <c r="J38993" s="161"/>
      <c r="AB38993" s="164"/>
    </row>
    <row r="38994" spans="10:28">
      <c r="J38994" s="161"/>
      <c r="AB38994" s="164"/>
    </row>
    <row r="38995" spans="10:28">
      <c r="J38995" s="161"/>
      <c r="AB38995" s="164"/>
    </row>
    <row r="38996" spans="10:28">
      <c r="J38996" s="161"/>
      <c r="AB38996" s="164"/>
    </row>
    <row r="38997" spans="10:28">
      <c r="J38997" s="161"/>
      <c r="AB38997" s="164"/>
    </row>
    <row r="38998" spans="10:28">
      <c r="J38998" s="161"/>
      <c r="AB38998" s="164"/>
    </row>
    <row r="38999" spans="10:28">
      <c r="J38999" s="161"/>
      <c r="AB38999" s="164"/>
    </row>
    <row r="39000" spans="10:28">
      <c r="J39000" s="161"/>
      <c r="AB39000" s="164"/>
    </row>
    <row r="39001" spans="10:28">
      <c r="J39001" s="161"/>
      <c r="AB39001" s="164"/>
    </row>
    <row r="39002" spans="10:28">
      <c r="J39002" s="161"/>
      <c r="AB39002" s="164"/>
    </row>
    <row r="39003" spans="10:28">
      <c r="J39003" s="161"/>
      <c r="AB39003" s="164"/>
    </row>
    <row r="39004" spans="10:28">
      <c r="J39004" s="161"/>
      <c r="AB39004" s="164"/>
    </row>
    <row r="39005" spans="10:28">
      <c r="J39005" s="161"/>
      <c r="AB39005" s="164"/>
    </row>
    <row r="39006" spans="10:28">
      <c r="J39006" s="161"/>
      <c r="AB39006" s="164"/>
    </row>
    <row r="39007" spans="10:28">
      <c r="J39007" s="161"/>
      <c r="AB39007" s="164"/>
    </row>
    <row r="39008" spans="10:28">
      <c r="J39008" s="161"/>
      <c r="AB39008" s="164"/>
    </row>
    <row r="39009" spans="5:28">
      <c r="J39009" s="161"/>
      <c r="AB39009" s="164"/>
    </row>
    <row r="39010" spans="5:28">
      <c r="J39010" s="161"/>
      <c r="AB39010" s="164"/>
    </row>
    <row r="39011" spans="5:28">
      <c r="J39011" s="161"/>
      <c r="AB39011" s="164"/>
    </row>
    <row r="39012" spans="5:28">
      <c r="J39012" s="161"/>
      <c r="AB39012" s="164"/>
    </row>
    <row r="39013" spans="5:28">
      <c r="J39013" s="161"/>
      <c r="AB39013" s="164"/>
    </row>
    <row r="39014" spans="5:28">
      <c r="J39014" s="161"/>
      <c r="AB39014" s="164"/>
    </row>
    <row r="39015" spans="5:28">
      <c r="J39015" s="161"/>
      <c r="AB39015" s="164"/>
    </row>
    <row r="39016" spans="5:28">
      <c r="J39016" s="161"/>
      <c r="AB39016" s="164"/>
    </row>
    <row r="39017" spans="5:28">
      <c r="J39017" s="161"/>
      <c r="AB39017" s="164"/>
    </row>
    <row r="39018" spans="5:28">
      <c r="E39018" s="166"/>
      <c r="J39018" s="161"/>
      <c r="AB39018" s="164"/>
    </row>
    <row r="39019" spans="5:28">
      <c r="E39019" s="166"/>
      <c r="J39019" s="161"/>
      <c r="AB39019" s="164"/>
    </row>
    <row r="39020" spans="5:28">
      <c r="E39020" s="166"/>
      <c r="J39020" s="161"/>
      <c r="AB39020" s="164"/>
    </row>
    <row r="39021" spans="5:28">
      <c r="E39021" s="166"/>
      <c r="J39021" s="161"/>
      <c r="AB39021" s="164"/>
    </row>
    <row r="39022" spans="5:28">
      <c r="J39022" s="161"/>
      <c r="AB39022" s="164"/>
    </row>
    <row r="39023" spans="5:28">
      <c r="J39023" s="161"/>
      <c r="AB39023" s="164"/>
    </row>
    <row r="39024" spans="5:28">
      <c r="J39024" s="161"/>
      <c r="AB39024" s="164"/>
    </row>
    <row r="39025" spans="5:28">
      <c r="J39025" s="161"/>
      <c r="AB39025" s="164"/>
    </row>
    <row r="39026" spans="5:28">
      <c r="J39026" s="161"/>
      <c r="AB39026" s="164"/>
    </row>
    <row r="39027" spans="5:28">
      <c r="J39027" s="161"/>
      <c r="AB39027" s="164"/>
    </row>
    <row r="39028" spans="5:28">
      <c r="J39028" s="161"/>
      <c r="AB39028" s="164"/>
    </row>
    <row r="39029" spans="5:28">
      <c r="J39029" s="161"/>
      <c r="AB39029" s="164"/>
    </row>
    <row r="39030" spans="5:28">
      <c r="E39030" s="166"/>
      <c r="J39030" s="161"/>
      <c r="AB39030" s="164"/>
    </row>
    <row r="39031" spans="5:28">
      <c r="E39031" s="166"/>
      <c r="J39031" s="161"/>
      <c r="AB39031" s="164"/>
    </row>
    <row r="39032" spans="5:28">
      <c r="E39032" s="166"/>
      <c r="J39032" s="161"/>
      <c r="AB39032" s="164"/>
    </row>
    <row r="39033" spans="5:28">
      <c r="E39033" s="166"/>
      <c r="J39033" s="161"/>
      <c r="AB39033" s="164"/>
    </row>
    <row r="39034" spans="5:28">
      <c r="E39034" s="166"/>
      <c r="J39034" s="161"/>
      <c r="AB39034" s="164"/>
    </row>
    <row r="39035" spans="5:28">
      <c r="E39035" s="166"/>
      <c r="J39035" s="161"/>
      <c r="AB39035" s="164"/>
    </row>
    <row r="39036" spans="5:28">
      <c r="E39036" s="166"/>
      <c r="J39036" s="161"/>
      <c r="AB39036" s="164"/>
    </row>
    <row r="39037" spans="5:28">
      <c r="E39037" s="166"/>
      <c r="J39037" s="161"/>
      <c r="AB39037" s="164"/>
    </row>
    <row r="39038" spans="5:28">
      <c r="E39038" s="166"/>
      <c r="J39038" s="161"/>
      <c r="AB39038" s="164"/>
    </row>
    <row r="39039" spans="5:28">
      <c r="E39039" s="166"/>
      <c r="J39039" s="161"/>
      <c r="AB39039" s="164"/>
    </row>
    <row r="39040" spans="5:28">
      <c r="E39040" s="166"/>
      <c r="J39040" s="161"/>
      <c r="AB39040" s="164"/>
    </row>
    <row r="39041" spans="5:28">
      <c r="E39041" s="166"/>
      <c r="J39041" s="161"/>
      <c r="AB39041" s="164"/>
    </row>
    <row r="39042" spans="5:28">
      <c r="E39042" s="166"/>
      <c r="J39042" s="161"/>
      <c r="AB39042" s="164"/>
    </row>
    <row r="39043" spans="5:28">
      <c r="E39043" s="166"/>
      <c r="J39043" s="161"/>
      <c r="AB39043" s="164"/>
    </row>
    <row r="39044" spans="5:28">
      <c r="E39044" s="166"/>
      <c r="J39044" s="161"/>
      <c r="AB39044" s="164"/>
    </row>
    <row r="39045" spans="5:28">
      <c r="E39045" s="166"/>
      <c r="J39045" s="161"/>
      <c r="AB39045" s="164"/>
    </row>
    <row r="39046" spans="5:28">
      <c r="E39046" s="166"/>
      <c r="J39046" s="161"/>
      <c r="AB39046" s="164"/>
    </row>
    <row r="39047" spans="5:28">
      <c r="E39047" s="166"/>
      <c r="J39047" s="161"/>
      <c r="AB39047" s="164"/>
    </row>
    <row r="39048" spans="5:28">
      <c r="E39048" s="166"/>
      <c r="J39048" s="161"/>
      <c r="AB39048" s="164"/>
    </row>
    <row r="39049" spans="5:28">
      <c r="E39049" s="166"/>
      <c r="J39049" s="161"/>
      <c r="AB39049" s="164"/>
    </row>
    <row r="39050" spans="5:28">
      <c r="E39050" s="166"/>
      <c r="J39050" s="161"/>
      <c r="AB39050" s="164"/>
    </row>
    <row r="39051" spans="5:28">
      <c r="J39051" s="161"/>
      <c r="AB39051" s="164"/>
    </row>
    <row r="39052" spans="5:28">
      <c r="J39052" s="161"/>
      <c r="AB39052" s="164"/>
    </row>
    <row r="39053" spans="5:28">
      <c r="J39053" s="161"/>
      <c r="AB39053" s="164"/>
    </row>
    <row r="39054" spans="5:28">
      <c r="J39054" s="161"/>
      <c r="AB39054" s="164"/>
    </row>
    <row r="39055" spans="5:28">
      <c r="J39055" s="161"/>
      <c r="AB39055" s="164"/>
    </row>
    <row r="39056" spans="5:28">
      <c r="J39056" s="161"/>
      <c r="AB39056" s="164"/>
    </row>
    <row r="39057" spans="5:28">
      <c r="E39057" s="166"/>
      <c r="J39057" s="161"/>
      <c r="AB39057" s="164"/>
    </row>
    <row r="39058" spans="5:28">
      <c r="J39058" s="161"/>
      <c r="AB39058" s="164"/>
    </row>
    <row r="39059" spans="5:28">
      <c r="J39059" s="161"/>
      <c r="AB39059" s="164"/>
    </row>
    <row r="39060" spans="5:28">
      <c r="J39060" s="161"/>
      <c r="AB39060" s="164"/>
    </row>
    <row r="39061" spans="5:28">
      <c r="J39061" s="161"/>
      <c r="AB39061" s="164"/>
    </row>
    <row r="39062" spans="5:28">
      <c r="J39062" s="161"/>
      <c r="AB39062" s="164"/>
    </row>
    <row r="39063" spans="5:28">
      <c r="J39063" s="161"/>
      <c r="AB39063" s="164"/>
    </row>
    <row r="39064" spans="5:28">
      <c r="J39064" s="161"/>
      <c r="AB39064" s="164"/>
    </row>
    <row r="39065" spans="5:28">
      <c r="J39065" s="161"/>
      <c r="AB39065" s="164"/>
    </row>
    <row r="39066" spans="5:28">
      <c r="E39066" s="166"/>
      <c r="J39066" s="161"/>
      <c r="AB39066" s="164"/>
    </row>
    <row r="39067" spans="5:28">
      <c r="E39067" s="166"/>
      <c r="J39067" s="161"/>
      <c r="AB39067" s="164"/>
    </row>
    <row r="39068" spans="5:28">
      <c r="E39068" s="166"/>
      <c r="J39068" s="161"/>
      <c r="AB39068" s="164"/>
    </row>
    <row r="39069" spans="5:28">
      <c r="E39069" s="166"/>
      <c r="J39069" s="161"/>
      <c r="AB39069" s="164"/>
    </row>
    <row r="39070" spans="5:28">
      <c r="E39070" s="166"/>
      <c r="J39070" s="161"/>
      <c r="AB39070" s="164"/>
    </row>
    <row r="39071" spans="5:28">
      <c r="E39071" s="166"/>
      <c r="J39071" s="161"/>
      <c r="AB39071" s="164"/>
    </row>
    <row r="39072" spans="5:28">
      <c r="E39072" s="166"/>
      <c r="J39072" s="161"/>
      <c r="AB39072" s="164"/>
    </row>
    <row r="39073" spans="5:28">
      <c r="E39073" s="166"/>
      <c r="J39073" s="161"/>
      <c r="AB39073" s="164"/>
    </row>
    <row r="39074" spans="5:28">
      <c r="E39074" s="166"/>
      <c r="J39074" s="161"/>
      <c r="AB39074" s="164"/>
    </row>
    <row r="39075" spans="5:28">
      <c r="E39075" s="166"/>
      <c r="J39075" s="161"/>
      <c r="AB39075" s="164"/>
    </row>
    <row r="39076" spans="5:28">
      <c r="E39076" s="166"/>
      <c r="J39076" s="161"/>
      <c r="AB39076" s="164"/>
    </row>
    <row r="39077" spans="5:28">
      <c r="E39077" s="166"/>
      <c r="J39077" s="161"/>
      <c r="AB39077" s="164"/>
    </row>
    <row r="39078" spans="5:28">
      <c r="E39078" s="166"/>
      <c r="J39078" s="161"/>
      <c r="AB39078" s="164"/>
    </row>
    <row r="39079" spans="5:28">
      <c r="J39079" s="161"/>
      <c r="AB39079" s="164"/>
    </row>
    <row r="39080" spans="5:28">
      <c r="J39080" s="161"/>
      <c r="AB39080" s="164"/>
    </row>
    <row r="39081" spans="5:28">
      <c r="J39081" s="161"/>
      <c r="AB39081" s="164"/>
    </row>
    <row r="39082" spans="5:28">
      <c r="J39082" s="161"/>
      <c r="AB39082" s="164"/>
    </row>
    <row r="39083" spans="5:28">
      <c r="J39083" s="161"/>
      <c r="AB39083" s="164"/>
    </row>
    <row r="39084" spans="5:28">
      <c r="J39084" s="161"/>
      <c r="AB39084" s="164"/>
    </row>
    <row r="39085" spans="5:28">
      <c r="J39085" s="161"/>
      <c r="AB39085" s="164"/>
    </row>
    <row r="39086" spans="5:28">
      <c r="J39086" s="161"/>
      <c r="AB39086" s="164"/>
    </row>
    <row r="39087" spans="5:28">
      <c r="J39087" s="161"/>
      <c r="AB39087" s="164"/>
    </row>
    <row r="39088" spans="5:28">
      <c r="J39088" s="161"/>
      <c r="AB39088" s="164"/>
    </row>
    <row r="39089" spans="10:28">
      <c r="J39089" s="161"/>
      <c r="AB39089" s="164"/>
    </row>
    <row r="39090" spans="10:28">
      <c r="J39090" s="161"/>
      <c r="AB39090" s="164"/>
    </row>
    <row r="39091" spans="10:28">
      <c r="J39091" s="161"/>
      <c r="AB39091" s="164"/>
    </row>
    <row r="39092" spans="10:28">
      <c r="J39092" s="161"/>
      <c r="AB39092" s="164"/>
    </row>
    <row r="39093" spans="10:28">
      <c r="J39093" s="161"/>
      <c r="AB39093" s="164"/>
    </row>
    <row r="39094" spans="10:28">
      <c r="J39094" s="161"/>
      <c r="AB39094" s="164"/>
    </row>
    <row r="39095" spans="10:28">
      <c r="J39095" s="161"/>
      <c r="AB39095" s="164"/>
    </row>
    <row r="39096" spans="10:28">
      <c r="J39096" s="161"/>
      <c r="AB39096" s="164"/>
    </row>
    <row r="39097" spans="10:28">
      <c r="J39097" s="161"/>
      <c r="AB39097" s="164"/>
    </row>
    <row r="39098" spans="10:28">
      <c r="J39098" s="161"/>
      <c r="AB39098" s="164"/>
    </row>
    <row r="39099" spans="10:28">
      <c r="J39099" s="161"/>
      <c r="AB39099" s="164"/>
    </row>
    <row r="39100" spans="10:28">
      <c r="J39100" s="161"/>
      <c r="AB39100" s="164"/>
    </row>
    <row r="39101" spans="10:28">
      <c r="J39101" s="161"/>
      <c r="AB39101" s="164"/>
    </row>
    <row r="39102" spans="10:28">
      <c r="J39102" s="161"/>
      <c r="AB39102" s="164"/>
    </row>
    <row r="39103" spans="10:28">
      <c r="J39103" s="161"/>
      <c r="AB39103" s="164"/>
    </row>
    <row r="39104" spans="10:28">
      <c r="J39104" s="161"/>
      <c r="AB39104" s="164"/>
    </row>
    <row r="39105" spans="10:28">
      <c r="J39105" s="161"/>
      <c r="AB39105" s="164"/>
    </row>
    <row r="39106" spans="10:28">
      <c r="J39106" s="161"/>
      <c r="AB39106" s="164"/>
    </row>
    <row r="39107" spans="10:28">
      <c r="J39107" s="161"/>
      <c r="AB39107" s="164"/>
    </row>
    <row r="39108" spans="10:28">
      <c r="J39108" s="161"/>
      <c r="AB39108" s="164"/>
    </row>
    <row r="39109" spans="10:28">
      <c r="J39109" s="161"/>
      <c r="AB39109" s="164"/>
    </row>
    <row r="39110" spans="10:28">
      <c r="J39110" s="161"/>
      <c r="AB39110" s="164"/>
    </row>
    <row r="39111" spans="10:28">
      <c r="J39111" s="161"/>
      <c r="AB39111" s="164"/>
    </row>
    <row r="39112" spans="10:28">
      <c r="J39112" s="161"/>
      <c r="AB39112" s="164"/>
    </row>
    <row r="39113" spans="10:28">
      <c r="J39113" s="161"/>
      <c r="AB39113" s="164"/>
    </row>
    <row r="39114" spans="10:28">
      <c r="J39114" s="161"/>
      <c r="AB39114" s="164"/>
    </row>
    <row r="39115" spans="10:28">
      <c r="J39115" s="161"/>
      <c r="AB39115" s="164"/>
    </row>
    <row r="39116" spans="10:28">
      <c r="J39116" s="161"/>
      <c r="AB39116" s="164"/>
    </row>
    <row r="39117" spans="10:28">
      <c r="J39117" s="161"/>
      <c r="AB39117" s="164"/>
    </row>
    <row r="39118" spans="10:28">
      <c r="J39118" s="161"/>
      <c r="AB39118" s="164"/>
    </row>
    <row r="39119" spans="10:28">
      <c r="J39119" s="161"/>
      <c r="AB39119" s="164"/>
    </row>
    <row r="39120" spans="10:28">
      <c r="J39120" s="161"/>
      <c r="AB39120" s="164"/>
    </row>
    <row r="39121" spans="5:28">
      <c r="J39121" s="161"/>
      <c r="AB39121" s="164"/>
    </row>
    <row r="39122" spans="5:28">
      <c r="J39122" s="161"/>
      <c r="AB39122" s="164"/>
    </row>
    <row r="39123" spans="5:28">
      <c r="J39123" s="161"/>
      <c r="AB39123" s="164"/>
    </row>
    <row r="39124" spans="5:28">
      <c r="J39124" s="161"/>
      <c r="AB39124" s="164"/>
    </row>
    <row r="39125" spans="5:28">
      <c r="J39125" s="161"/>
      <c r="AB39125" s="164"/>
    </row>
    <row r="39126" spans="5:28">
      <c r="J39126" s="161"/>
      <c r="AB39126" s="164"/>
    </row>
    <row r="39127" spans="5:28">
      <c r="J39127" s="161"/>
      <c r="AB39127" s="164"/>
    </row>
    <row r="39128" spans="5:28">
      <c r="J39128" s="161"/>
      <c r="AB39128" s="164"/>
    </row>
    <row r="39129" spans="5:28">
      <c r="J39129" s="161"/>
      <c r="AB39129" s="164"/>
    </row>
    <row r="39130" spans="5:28">
      <c r="J39130" s="161"/>
      <c r="AB39130" s="164"/>
    </row>
    <row r="39131" spans="5:28">
      <c r="J39131" s="161"/>
      <c r="AB39131" s="164"/>
    </row>
    <row r="39132" spans="5:28">
      <c r="J39132" s="161"/>
      <c r="AB39132" s="164"/>
    </row>
    <row r="39133" spans="5:28">
      <c r="J39133" s="161"/>
      <c r="AB39133" s="164"/>
    </row>
    <row r="39134" spans="5:28">
      <c r="E39134" s="166"/>
      <c r="J39134" s="161"/>
      <c r="AB39134" s="164"/>
    </row>
    <row r="39135" spans="5:28">
      <c r="E39135" s="166"/>
      <c r="J39135" s="161"/>
      <c r="AB39135" s="164"/>
    </row>
    <row r="39136" spans="5:28">
      <c r="E39136" s="166"/>
      <c r="J39136" s="161"/>
      <c r="AB39136" s="164"/>
    </row>
    <row r="39137" spans="5:28">
      <c r="E39137" s="166"/>
      <c r="J39137" s="161"/>
      <c r="AB39137" s="164"/>
    </row>
    <row r="39138" spans="5:28">
      <c r="E39138" s="166"/>
      <c r="J39138" s="161"/>
      <c r="AB39138" s="164"/>
    </row>
    <row r="39139" spans="5:28">
      <c r="E39139" s="166"/>
      <c r="J39139" s="161"/>
      <c r="AB39139" s="164"/>
    </row>
    <row r="39140" spans="5:28">
      <c r="E39140" s="166"/>
      <c r="J39140" s="161"/>
      <c r="AB39140" s="164"/>
    </row>
    <row r="39141" spans="5:28">
      <c r="E39141" s="166"/>
      <c r="J39141" s="161"/>
      <c r="AB39141" s="164"/>
    </row>
    <row r="39142" spans="5:28">
      <c r="E39142" s="166"/>
      <c r="J39142" s="161"/>
      <c r="AB39142" s="164"/>
    </row>
    <row r="39143" spans="5:28">
      <c r="E39143" s="166"/>
      <c r="J39143" s="161"/>
      <c r="AB39143" s="164"/>
    </row>
    <row r="39144" spans="5:28">
      <c r="E39144" s="166"/>
      <c r="J39144" s="161"/>
      <c r="AB39144" s="164"/>
    </row>
    <row r="39145" spans="5:28">
      <c r="E39145" s="166"/>
      <c r="J39145" s="161"/>
      <c r="AB39145" s="164"/>
    </row>
    <row r="39146" spans="5:28">
      <c r="E39146" s="166"/>
      <c r="J39146" s="161"/>
      <c r="AB39146" s="164"/>
    </row>
    <row r="39147" spans="5:28">
      <c r="E39147" s="166"/>
      <c r="J39147" s="161"/>
      <c r="AB39147" s="164"/>
    </row>
    <row r="39148" spans="5:28">
      <c r="E39148" s="166"/>
      <c r="J39148" s="161"/>
      <c r="AB39148" s="164"/>
    </row>
    <row r="39149" spans="5:28">
      <c r="E39149" s="166"/>
      <c r="J39149" s="161"/>
      <c r="AB39149" s="164"/>
    </row>
    <row r="39150" spans="5:28">
      <c r="E39150" s="166"/>
      <c r="J39150" s="161"/>
      <c r="AB39150" s="164"/>
    </row>
    <row r="39151" spans="5:28">
      <c r="E39151" s="166"/>
      <c r="J39151" s="161"/>
      <c r="AB39151" s="164"/>
    </row>
    <row r="39152" spans="5:28">
      <c r="E39152" s="166"/>
      <c r="J39152" s="161"/>
      <c r="AB39152" s="164"/>
    </row>
    <row r="39153" spans="5:28">
      <c r="E39153" s="166"/>
      <c r="J39153" s="161"/>
      <c r="AB39153" s="164"/>
    </row>
    <row r="39154" spans="5:28">
      <c r="E39154" s="166"/>
      <c r="J39154" s="161"/>
      <c r="AB39154" s="164"/>
    </row>
    <row r="39155" spans="5:28">
      <c r="E39155" s="166"/>
      <c r="J39155" s="161"/>
      <c r="AB39155" s="164"/>
    </row>
    <row r="39156" spans="5:28">
      <c r="E39156" s="166"/>
      <c r="J39156" s="161"/>
      <c r="AB39156" s="164"/>
    </row>
    <row r="39157" spans="5:28">
      <c r="J39157" s="161"/>
      <c r="AB39157" s="164"/>
    </row>
    <row r="39158" spans="5:28">
      <c r="J39158" s="161"/>
      <c r="AB39158" s="164"/>
    </row>
    <row r="39159" spans="5:28">
      <c r="J39159" s="161"/>
      <c r="AB39159" s="164"/>
    </row>
    <row r="39160" spans="5:28">
      <c r="J39160" s="161"/>
      <c r="AB39160" s="164"/>
    </row>
    <row r="39161" spans="5:28">
      <c r="J39161" s="161"/>
      <c r="AB39161" s="164"/>
    </row>
    <row r="39162" spans="5:28">
      <c r="J39162" s="161"/>
      <c r="AB39162" s="164"/>
    </row>
    <row r="39163" spans="5:28">
      <c r="J39163" s="161"/>
      <c r="AB39163" s="164"/>
    </row>
    <row r="39164" spans="5:28">
      <c r="J39164" s="161"/>
      <c r="AB39164" s="164"/>
    </row>
    <row r="39165" spans="5:28">
      <c r="J39165" s="161"/>
      <c r="AB39165" s="164"/>
    </row>
    <row r="39166" spans="5:28">
      <c r="J39166" s="161"/>
      <c r="AB39166" s="164"/>
    </row>
    <row r="39167" spans="5:28">
      <c r="J39167" s="161"/>
      <c r="AB39167" s="164"/>
    </row>
    <row r="39168" spans="5:28">
      <c r="J39168" s="161"/>
      <c r="AB39168" s="164"/>
    </row>
    <row r="39169" spans="10:28">
      <c r="J39169" s="161"/>
      <c r="AB39169" s="164"/>
    </row>
    <row r="39170" spans="10:28">
      <c r="J39170" s="161"/>
      <c r="AB39170" s="164"/>
    </row>
    <row r="39171" spans="10:28">
      <c r="J39171" s="161"/>
      <c r="AB39171" s="164"/>
    </row>
    <row r="39172" spans="10:28">
      <c r="J39172" s="161"/>
      <c r="AB39172" s="164"/>
    </row>
    <row r="39173" spans="10:28">
      <c r="J39173" s="161"/>
      <c r="AB39173" s="164"/>
    </row>
    <row r="39174" spans="10:28">
      <c r="J39174" s="161"/>
      <c r="AB39174" s="164"/>
    </row>
    <row r="39175" spans="10:28">
      <c r="J39175" s="161"/>
      <c r="AB39175" s="164"/>
    </row>
    <row r="39176" spans="10:28">
      <c r="J39176" s="161"/>
      <c r="AB39176" s="164"/>
    </row>
    <row r="39177" spans="10:28">
      <c r="J39177" s="161"/>
      <c r="AB39177" s="164"/>
    </row>
    <row r="39178" spans="10:28">
      <c r="J39178" s="161"/>
      <c r="AB39178" s="164"/>
    </row>
    <row r="39179" spans="10:28">
      <c r="J39179" s="161"/>
      <c r="AB39179" s="164"/>
    </row>
    <row r="39180" spans="10:28">
      <c r="J39180" s="161"/>
      <c r="AB39180" s="164"/>
    </row>
    <row r="39181" spans="10:28">
      <c r="J39181" s="161"/>
      <c r="AB39181" s="164"/>
    </row>
    <row r="39182" spans="10:28">
      <c r="J39182" s="161"/>
      <c r="AB39182" s="164"/>
    </row>
    <row r="39183" spans="10:28">
      <c r="J39183" s="161"/>
      <c r="AB39183" s="164"/>
    </row>
    <row r="39184" spans="10:28">
      <c r="J39184" s="161"/>
      <c r="AB39184" s="164"/>
    </row>
    <row r="39185" spans="10:28">
      <c r="J39185" s="161"/>
      <c r="AB39185" s="164"/>
    </row>
    <row r="39186" spans="10:28">
      <c r="J39186" s="161"/>
      <c r="AB39186" s="164"/>
    </row>
    <row r="39187" spans="10:28">
      <c r="J39187" s="161"/>
      <c r="AB39187" s="164"/>
    </row>
    <row r="39188" spans="10:28">
      <c r="J39188" s="161"/>
      <c r="AB39188" s="164"/>
    </row>
    <row r="39189" spans="10:28">
      <c r="J39189" s="161"/>
      <c r="AB39189" s="164"/>
    </row>
    <row r="39190" spans="10:28">
      <c r="J39190" s="161"/>
      <c r="AB39190" s="164"/>
    </row>
    <row r="39191" spans="10:28">
      <c r="J39191" s="161"/>
      <c r="AB39191" s="164"/>
    </row>
    <row r="39192" spans="10:28">
      <c r="J39192" s="161"/>
      <c r="AB39192" s="164"/>
    </row>
    <row r="39193" spans="10:28">
      <c r="J39193" s="161"/>
      <c r="AB39193" s="164"/>
    </row>
    <row r="39194" spans="10:28">
      <c r="J39194" s="161"/>
      <c r="AB39194" s="164"/>
    </row>
    <row r="39195" spans="10:28">
      <c r="J39195" s="161"/>
      <c r="AB39195" s="164"/>
    </row>
    <row r="39196" spans="10:28">
      <c r="J39196" s="161"/>
      <c r="AB39196" s="164"/>
    </row>
    <row r="39197" spans="10:28">
      <c r="J39197" s="161"/>
      <c r="AB39197" s="164"/>
    </row>
    <row r="39198" spans="10:28">
      <c r="J39198" s="161"/>
      <c r="AB39198" s="164"/>
    </row>
    <row r="39199" spans="10:28">
      <c r="J39199" s="161"/>
      <c r="AB39199" s="164"/>
    </row>
    <row r="39200" spans="10:28">
      <c r="J39200" s="161"/>
      <c r="AB39200" s="164"/>
    </row>
    <row r="39201" spans="10:28">
      <c r="J39201" s="161"/>
      <c r="AB39201" s="164"/>
    </row>
    <row r="39202" spans="10:28">
      <c r="J39202" s="161"/>
      <c r="AB39202" s="164"/>
    </row>
    <row r="39203" spans="10:28">
      <c r="J39203" s="161"/>
      <c r="AB39203" s="164"/>
    </row>
    <row r="39204" spans="10:28">
      <c r="J39204" s="161"/>
      <c r="AB39204" s="164"/>
    </row>
    <row r="39205" spans="10:28">
      <c r="J39205" s="161"/>
      <c r="AB39205" s="164"/>
    </row>
    <row r="39206" spans="10:28">
      <c r="J39206" s="161"/>
      <c r="AB39206" s="164"/>
    </row>
    <row r="39207" spans="10:28">
      <c r="J39207" s="161"/>
      <c r="AB39207" s="164"/>
    </row>
    <row r="39208" spans="10:28">
      <c r="J39208" s="161"/>
      <c r="AB39208" s="164"/>
    </row>
    <row r="39209" spans="10:28">
      <c r="J39209" s="161"/>
      <c r="AB39209" s="164"/>
    </row>
    <row r="39210" spans="10:28">
      <c r="J39210" s="161"/>
      <c r="AB39210" s="164"/>
    </row>
    <row r="39211" spans="10:28">
      <c r="J39211" s="161"/>
      <c r="AB39211" s="164"/>
    </row>
    <row r="39212" spans="10:28">
      <c r="J39212" s="161"/>
      <c r="AB39212" s="164"/>
    </row>
    <row r="39213" spans="10:28">
      <c r="J39213" s="161"/>
      <c r="AB39213" s="164"/>
    </row>
    <row r="39214" spans="10:28">
      <c r="J39214" s="161"/>
      <c r="AB39214" s="164"/>
    </row>
    <row r="39215" spans="10:28">
      <c r="J39215" s="161"/>
      <c r="AB39215" s="164"/>
    </row>
    <row r="39216" spans="10:28">
      <c r="J39216" s="161"/>
      <c r="AB39216" s="164"/>
    </row>
    <row r="39217" spans="10:28">
      <c r="J39217" s="161"/>
      <c r="AB39217" s="164"/>
    </row>
    <row r="39218" spans="10:28">
      <c r="J39218" s="161"/>
      <c r="AB39218" s="164"/>
    </row>
    <row r="39219" spans="10:28">
      <c r="J39219" s="161"/>
      <c r="AB39219" s="164"/>
    </row>
    <row r="39220" spans="10:28">
      <c r="J39220" s="161"/>
      <c r="AB39220" s="164"/>
    </row>
    <row r="39221" spans="10:28">
      <c r="J39221" s="161"/>
      <c r="AB39221" s="164"/>
    </row>
    <row r="39222" spans="10:28">
      <c r="J39222" s="161"/>
      <c r="AB39222" s="164"/>
    </row>
    <row r="39223" spans="10:28">
      <c r="J39223" s="161"/>
      <c r="AB39223" s="164"/>
    </row>
    <row r="39224" spans="10:28">
      <c r="J39224" s="161"/>
      <c r="AB39224" s="164"/>
    </row>
    <row r="39225" spans="10:28">
      <c r="J39225" s="161"/>
      <c r="AB39225" s="164"/>
    </row>
    <row r="39226" spans="10:28">
      <c r="J39226" s="161"/>
      <c r="AB39226" s="164"/>
    </row>
    <row r="39227" spans="10:28">
      <c r="J39227" s="161"/>
      <c r="AB39227" s="164"/>
    </row>
    <row r="39228" spans="10:28">
      <c r="J39228" s="161"/>
      <c r="AB39228" s="164"/>
    </row>
    <row r="39229" spans="10:28">
      <c r="J39229" s="161"/>
      <c r="AB39229" s="164"/>
    </row>
    <row r="39230" spans="10:28">
      <c r="J39230" s="161"/>
      <c r="AB39230" s="164"/>
    </row>
    <row r="39231" spans="10:28">
      <c r="J39231" s="161"/>
      <c r="AB39231" s="164"/>
    </row>
    <row r="39232" spans="10:28">
      <c r="J39232" s="161"/>
      <c r="AB39232" s="164"/>
    </row>
    <row r="39233" spans="10:28">
      <c r="J39233" s="161"/>
      <c r="AB39233" s="164"/>
    </row>
    <row r="39234" spans="10:28">
      <c r="J39234" s="161"/>
      <c r="AB39234" s="164"/>
    </row>
    <row r="39235" spans="10:28">
      <c r="J39235" s="161"/>
      <c r="AB39235" s="164"/>
    </row>
    <row r="39236" spans="10:28">
      <c r="J39236" s="161"/>
      <c r="AB39236" s="164"/>
    </row>
    <row r="39237" spans="10:28">
      <c r="J39237" s="161"/>
      <c r="AB39237" s="164"/>
    </row>
    <row r="39238" spans="10:28">
      <c r="J39238" s="161"/>
      <c r="AB39238" s="164"/>
    </row>
    <row r="39239" spans="10:28">
      <c r="J39239" s="161"/>
      <c r="AB39239" s="164"/>
    </row>
    <row r="39240" spans="10:28">
      <c r="J39240" s="161"/>
      <c r="AB39240" s="164"/>
    </row>
    <row r="39241" spans="10:28">
      <c r="J39241" s="161"/>
      <c r="AB39241" s="164"/>
    </row>
    <row r="39242" spans="10:28">
      <c r="J39242" s="161"/>
      <c r="AB39242" s="164"/>
    </row>
    <row r="39243" spans="10:28">
      <c r="J39243" s="161"/>
      <c r="AB39243" s="164"/>
    </row>
    <row r="39244" spans="10:28">
      <c r="J39244" s="161"/>
      <c r="AB39244" s="164"/>
    </row>
    <row r="39245" spans="10:28">
      <c r="J39245" s="161"/>
      <c r="AB39245" s="164"/>
    </row>
    <row r="39246" spans="10:28">
      <c r="J39246" s="161"/>
      <c r="AB39246" s="164"/>
    </row>
    <row r="39247" spans="10:28">
      <c r="J39247" s="161"/>
      <c r="AB39247" s="164"/>
    </row>
    <row r="39248" spans="10:28">
      <c r="J39248" s="161"/>
      <c r="AB39248" s="164"/>
    </row>
    <row r="39249" spans="10:28">
      <c r="J39249" s="161"/>
      <c r="R39249" s="166"/>
      <c r="AB39249" s="164"/>
    </row>
    <row r="39250" spans="10:28">
      <c r="J39250" s="161"/>
      <c r="AB39250" s="164"/>
    </row>
    <row r="39251" spans="10:28">
      <c r="J39251" s="161"/>
      <c r="AB39251" s="164"/>
    </row>
    <row r="39252" spans="10:28">
      <c r="J39252" s="161"/>
      <c r="AB39252" s="164"/>
    </row>
    <row r="39253" spans="10:28">
      <c r="J39253" s="161"/>
      <c r="AB39253" s="164"/>
    </row>
    <row r="39254" spans="10:28">
      <c r="J39254" s="161"/>
      <c r="AB39254" s="164"/>
    </row>
    <row r="39255" spans="10:28">
      <c r="J39255" s="161"/>
      <c r="AB39255" s="164"/>
    </row>
    <row r="39256" spans="10:28">
      <c r="J39256" s="161"/>
      <c r="AB39256" s="164"/>
    </row>
    <row r="39257" spans="10:28">
      <c r="J39257" s="161"/>
      <c r="AB39257" s="164"/>
    </row>
    <row r="39258" spans="10:28">
      <c r="J39258" s="161"/>
      <c r="AB39258" s="164"/>
    </row>
    <row r="39259" spans="10:28">
      <c r="J39259" s="161"/>
      <c r="AB39259" s="164"/>
    </row>
    <row r="39260" spans="10:28">
      <c r="J39260" s="161"/>
      <c r="AB39260" s="164"/>
    </row>
    <row r="39261" spans="10:28">
      <c r="J39261" s="161"/>
      <c r="AB39261" s="164"/>
    </row>
    <row r="39262" spans="10:28">
      <c r="J39262" s="161"/>
      <c r="AB39262" s="164"/>
    </row>
    <row r="39263" spans="10:28">
      <c r="J39263" s="161"/>
      <c r="AB39263" s="164"/>
    </row>
    <row r="39264" spans="10:28">
      <c r="J39264" s="161"/>
      <c r="AB39264" s="164"/>
    </row>
    <row r="39265" spans="10:28">
      <c r="J39265" s="161"/>
      <c r="AB39265" s="164"/>
    </row>
    <row r="39266" spans="10:28">
      <c r="J39266" s="161"/>
      <c r="AB39266" s="164"/>
    </row>
    <row r="39267" spans="10:28">
      <c r="J39267" s="161"/>
      <c r="AB39267" s="164"/>
    </row>
    <row r="39268" spans="10:28">
      <c r="J39268" s="161"/>
      <c r="AB39268" s="164"/>
    </row>
    <row r="39269" spans="10:28">
      <c r="J39269" s="161"/>
      <c r="AB39269" s="164"/>
    </row>
    <row r="39270" spans="10:28">
      <c r="J39270" s="161"/>
      <c r="AB39270" s="164"/>
    </row>
    <row r="39271" spans="10:28">
      <c r="J39271" s="161"/>
      <c r="AB39271" s="164"/>
    </row>
    <row r="39272" spans="10:28">
      <c r="J39272" s="161"/>
      <c r="AB39272" s="164"/>
    </row>
    <row r="39273" spans="10:28">
      <c r="J39273" s="161"/>
      <c r="AB39273" s="164"/>
    </row>
    <row r="39274" spans="10:28">
      <c r="J39274" s="161"/>
      <c r="AB39274" s="164"/>
    </row>
    <row r="39275" spans="10:28">
      <c r="J39275" s="161"/>
      <c r="AB39275" s="164"/>
    </row>
    <row r="39276" spans="10:28">
      <c r="J39276" s="161"/>
      <c r="AB39276" s="164"/>
    </row>
    <row r="39277" spans="10:28">
      <c r="J39277" s="161"/>
      <c r="AB39277" s="164"/>
    </row>
    <row r="39278" spans="10:28">
      <c r="J39278" s="161"/>
      <c r="AB39278" s="164"/>
    </row>
    <row r="39279" spans="10:28">
      <c r="J39279" s="161"/>
      <c r="AB39279" s="164"/>
    </row>
    <row r="39280" spans="10:28">
      <c r="J39280" s="161"/>
      <c r="AB39280" s="164"/>
    </row>
    <row r="39281" spans="5:28">
      <c r="J39281" s="161"/>
      <c r="AB39281" s="164"/>
    </row>
    <row r="39282" spans="5:28">
      <c r="J39282" s="161"/>
      <c r="AB39282" s="164"/>
    </row>
    <row r="39283" spans="5:28">
      <c r="J39283" s="161"/>
      <c r="AB39283" s="164"/>
    </row>
    <row r="39284" spans="5:28">
      <c r="J39284" s="161"/>
      <c r="AB39284" s="164"/>
    </row>
    <row r="39285" spans="5:28">
      <c r="J39285" s="161"/>
      <c r="AB39285" s="164"/>
    </row>
    <row r="39286" spans="5:28">
      <c r="J39286" s="161"/>
      <c r="AB39286" s="164"/>
    </row>
    <row r="39287" spans="5:28">
      <c r="J39287" s="161"/>
      <c r="AB39287" s="164"/>
    </row>
    <row r="39288" spans="5:28">
      <c r="J39288" s="161"/>
      <c r="AB39288" s="164"/>
    </row>
    <row r="39289" spans="5:28">
      <c r="J39289" s="161"/>
      <c r="AB39289" s="164"/>
    </row>
    <row r="39290" spans="5:28">
      <c r="E39290" s="166"/>
      <c r="J39290" s="161"/>
      <c r="AB39290" s="164"/>
    </row>
    <row r="39291" spans="5:28">
      <c r="J39291" s="161"/>
      <c r="AB39291" s="164"/>
    </row>
    <row r="39292" spans="5:28">
      <c r="J39292" s="161"/>
      <c r="AB39292" s="164"/>
    </row>
    <row r="39293" spans="5:28">
      <c r="J39293" s="161"/>
      <c r="AB39293" s="164"/>
    </row>
    <row r="39294" spans="5:28">
      <c r="J39294" s="161"/>
      <c r="AB39294" s="164"/>
    </row>
    <row r="39295" spans="5:28">
      <c r="J39295" s="161"/>
      <c r="AB39295" s="164"/>
    </row>
    <row r="39296" spans="5:28">
      <c r="J39296" s="161"/>
      <c r="AB39296" s="164"/>
    </row>
    <row r="39297" spans="5:28">
      <c r="J39297" s="161"/>
      <c r="AB39297" s="164"/>
    </row>
    <row r="39298" spans="5:28">
      <c r="J39298" s="161"/>
      <c r="AB39298" s="164"/>
    </row>
    <row r="39299" spans="5:28">
      <c r="J39299" s="161"/>
      <c r="AB39299" s="164"/>
    </row>
    <row r="39300" spans="5:28">
      <c r="J39300" s="161"/>
      <c r="AB39300" s="164"/>
    </row>
    <row r="39301" spans="5:28">
      <c r="J39301" s="161"/>
      <c r="AB39301" s="164"/>
    </row>
    <row r="39302" spans="5:28">
      <c r="E39302" s="166"/>
      <c r="J39302" s="161"/>
      <c r="AB39302" s="164"/>
    </row>
    <row r="39303" spans="5:28">
      <c r="J39303" s="161"/>
      <c r="AB39303" s="164"/>
    </row>
    <row r="39304" spans="5:28">
      <c r="J39304" s="161"/>
      <c r="AB39304" s="164"/>
    </row>
    <row r="39305" spans="5:28">
      <c r="E39305" s="166"/>
      <c r="J39305" s="161"/>
      <c r="AB39305" s="164"/>
    </row>
    <row r="39306" spans="5:28">
      <c r="J39306" s="161"/>
      <c r="AB39306" s="164"/>
    </row>
    <row r="39307" spans="5:28">
      <c r="J39307" s="161"/>
      <c r="AB39307" s="164"/>
    </row>
    <row r="39308" spans="5:28">
      <c r="J39308" s="161"/>
      <c r="AB39308" s="164"/>
    </row>
    <row r="39309" spans="5:28">
      <c r="J39309" s="161"/>
      <c r="AB39309" s="164"/>
    </row>
    <row r="39310" spans="5:28">
      <c r="J39310" s="161"/>
      <c r="AB39310" s="164"/>
    </row>
    <row r="39311" spans="5:28">
      <c r="J39311" s="161"/>
      <c r="AB39311" s="164"/>
    </row>
    <row r="39312" spans="5:28">
      <c r="J39312" s="161"/>
      <c r="AB39312" s="164"/>
    </row>
    <row r="39313" spans="10:28">
      <c r="J39313" s="161"/>
      <c r="AB39313" s="164"/>
    </row>
    <row r="39314" spans="10:28">
      <c r="J39314" s="161"/>
      <c r="AB39314" s="164"/>
    </row>
    <row r="39315" spans="10:28">
      <c r="J39315" s="161"/>
      <c r="AB39315" s="164"/>
    </row>
    <row r="39316" spans="10:28">
      <c r="J39316" s="161"/>
      <c r="AB39316" s="164"/>
    </row>
    <row r="39317" spans="10:28">
      <c r="J39317" s="161"/>
      <c r="AB39317" s="164"/>
    </row>
    <row r="39318" spans="10:28">
      <c r="J39318" s="161"/>
      <c r="AB39318" s="164"/>
    </row>
    <row r="39319" spans="10:28">
      <c r="J39319" s="161"/>
      <c r="AB39319" s="164"/>
    </row>
    <row r="39320" spans="10:28">
      <c r="J39320" s="161"/>
      <c r="AB39320" s="164"/>
    </row>
    <row r="39321" spans="10:28">
      <c r="J39321" s="161"/>
      <c r="AB39321" s="164"/>
    </row>
    <row r="39322" spans="10:28">
      <c r="J39322" s="161"/>
      <c r="AB39322" s="164"/>
    </row>
    <row r="39323" spans="10:28">
      <c r="J39323" s="161"/>
      <c r="AB39323" s="164"/>
    </row>
    <row r="39324" spans="10:28">
      <c r="J39324" s="161"/>
      <c r="AB39324" s="164"/>
    </row>
    <row r="39325" spans="10:28">
      <c r="J39325" s="161"/>
      <c r="AB39325" s="164"/>
    </row>
    <row r="39326" spans="10:28">
      <c r="J39326" s="161"/>
      <c r="AB39326" s="164"/>
    </row>
    <row r="39327" spans="10:28">
      <c r="J39327" s="161"/>
      <c r="AB39327" s="164"/>
    </row>
    <row r="39328" spans="10:28">
      <c r="J39328" s="161"/>
      <c r="AB39328" s="164"/>
    </row>
    <row r="39329" spans="5:28">
      <c r="J39329" s="161"/>
      <c r="AB39329" s="164"/>
    </row>
    <row r="39330" spans="5:28">
      <c r="J39330" s="161"/>
      <c r="AB39330" s="164"/>
    </row>
    <row r="39331" spans="5:28">
      <c r="J39331" s="161"/>
      <c r="AB39331" s="164"/>
    </row>
    <row r="39332" spans="5:28">
      <c r="J39332" s="161"/>
      <c r="AB39332" s="164"/>
    </row>
    <row r="39333" spans="5:28">
      <c r="J39333" s="161"/>
      <c r="AB39333" s="164"/>
    </row>
    <row r="39334" spans="5:28">
      <c r="J39334" s="161"/>
      <c r="AB39334" s="164"/>
    </row>
    <row r="39335" spans="5:28">
      <c r="E39335" s="166"/>
      <c r="J39335" s="161"/>
      <c r="AB39335" s="164"/>
    </row>
    <row r="39336" spans="5:28">
      <c r="E39336" s="166"/>
      <c r="J39336" s="161"/>
      <c r="AB39336" s="164"/>
    </row>
    <row r="39337" spans="5:28">
      <c r="E39337" s="166"/>
      <c r="J39337" s="161"/>
      <c r="AB39337" s="164"/>
    </row>
    <row r="39338" spans="5:28">
      <c r="J39338" s="161"/>
      <c r="AB39338" s="164"/>
    </row>
    <row r="39339" spans="5:28">
      <c r="J39339" s="161"/>
      <c r="AB39339" s="164"/>
    </row>
    <row r="39340" spans="5:28">
      <c r="J39340" s="161"/>
      <c r="AB39340" s="164"/>
    </row>
    <row r="39341" spans="5:28">
      <c r="J39341" s="161"/>
      <c r="AB39341" s="164"/>
    </row>
    <row r="39342" spans="5:28">
      <c r="J39342" s="161"/>
      <c r="AB39342" s="164"/>
    </row>
    <row r="39343" spans="5:28">
      <c r="J39343" s="161"/>
      <c r="AB39343" s="164"/>
    </row>
    <row r="39344" spans="5:28">
      <c r="J39344" s="161"/>
      <c r="AB39344" s="164"/>
    </row>
    <row r="39345" spans="5:28">
      <c r="J39345" s="161"/>
      <c r="AB39345" s="164"/>
    </row>
    <row r="39346" spans="5:28">
      <c r="J39346" s="161"/>
      <c r="AB39346" s="164"/>
    </row>
    <row r="39347" spans="5:28">
      <c r="J39347" s="161"/>
      <c r="AB39347" s="164"/>
    </row>
    <row r="39348" spans="5:28">
      <c r="E39348" s="166"/>
      <c r="J39348" s="161"/>
      <c r="AB39348" s="164"/>
    </row>
    <row r="39349" spans="5:28">
      <c r="J39349" s="161"/>
      <c r="AB39349" s="164"/>
    </row>
    <row r="39350" spans="5:28">
      <c r="J39350" s="161"/>
      <c r="AB39350" s="164"/>
    </row>
    <row r="39351" spans="5:28">
      <c r="E39351" s="166"/>
      <c r="J39351" s="161"/>
      <c r="AB39351" s="164"/>
    </row>
    <row r="39352" spans="5:28">
      <c r="J39352" s="161"/>
      <c r="AB39352" s="164"/>
    </row>
    <row r="39353" spans="5:28">
      <c r="E39353" s="166"/>
      <c r="J39353" s="161"/>
      <c r="AB39353" s="164"/>
    </row>
    <row r="39354" spans="5:28">
      <c r="E39354" s="166"/>
      <c r="J39354" s="161"/>
      <c r="AB39354" s="164"/>
    </row>
    <row r="39355" spans="5:28">
      <c r="E39355" s="166"/>
      <c r="J39355" s="161"/>
      <c r="AB39355" s="164"/>
    </row>
    <row r="39356" spans="5:28">
      <c r="E39356" s="166"/>
      <c r="J39356" s="161"/>
      <c r="AB39356" s="164"/>
    </row>
    <row r="39357" spans="5:28">
      <c r="E39357" s="166"/>
      <c r="J39357" s="161"/>
      <c r="AB39357" s="164"/>
    </row>
    <row r="39358" spans="5:28">
      <c r="J39358" s="161"/>
      <c r="AB39358" s="164"/>
    </row>
    <row r="39359" spans="5:28">
      <c r="J39359" s="161"/>
      <c r="AB39359" s="164"/>
    </row>
    <row r="39360" spans="5:28">
      <c r="J39360" s="161"/>
      <c r="AB39360" s="164"/>
    </row>
    <row r="39361" spans="10:28">
      <c r="J39361" s="161"/>
      <c r="AB39361" s="164"/>
    </row>
    <row r="39362" spans="10:28">
      <c r="J39362" s="161"/>
      <c r="AB39362" s="164"/>
    </row>
    <row r="39363" spans="10:28">
      <c r="J39363" s="161"/>
      <c r="AB39363" s="164"/>
    </row>
    <row r="39364" spans="10:28">
      <c r="J39364" s="161"/>
      <c r="AB39364" s="164"/>
    </row>
    <row r="39365" spans="10:28">
      <c r="J39365" s="161"/>
      <c r="AB39365" s="164"/>
    </row>
    <row r="39366" spans="10:28">
      <c r="J39366" s="161"/>
      <c r="AB39366" s="164"/>
    </row>
    <row r="39367" spans="10:28">
      <c r="J39367" s="161"/>
      <c r="AB39367" s="164"/>
    </row>
    <row r="39368" spans="10:28">
      <c r="J39368" s="161"/>
      <c r="AB39368" s="164"/>
    </row>
    <row r="39369" spans="10:28">
      <c r="J39369" s="161"/>
      <c r="AB39369" s="164"/>
    </row>
    <row r="39370" spans="10:28">
      <c r="J39370" s="161"/>
      <c r="AB39370" s="164"/>
    </row>
    <row r="39371" spans="10:28">
      <c r="J39371" s="161"/>
      <c r="AB39371" s="164"/>
    </row>
    <row r="39372" spans="10:28">
      <c r="J39372" s="161"/>
      <c r="AB39372" s="164"/>
    </row>
    <row r="39373" spans="10:28">
      <c r="J39373" s="161"/>
      <c r="AB39373" s="164"/>
    </row>
    <row r="39374" spans="10:28">
      <c r="J39374" s="161"/>
      <c r="AB39374" s="164"/>
    </row>
    <row r="39375" spans="10:28">
      <c r="J39375" s="161"/>
      <c r="AB39375" s="164"/>
    </row>
    <row r="39376" spans="10:28">
      <c r="J39376" s="161"/>
      <c r="AB39376" s="164"/>
    </row>
    <row r="39377" spans="10:28">
      <c r="J39377" s="161"/>
      <c r="AB39377" s="164"/>
    </row>
    <row r="39378" spans="10:28">
      <c r="J39378" s="161"/>
      <c r="AB39378" s="164"/>
    </row>
    <row r="39379" spans="10:28">
      <c r="J39379" s="161"/>
      <c r="AB39379" s="164"/>
    </row>
    <row r="39380" spans="10:28">
      <c r="J39380" s="161"/>
      <c r="AB39380" s="164"/>
    </row>
    <row r="39381" spans="10:28">
      <c r="J39381" s="161"/>
      <c r="AB39381" s="164"/>
    </row>
    <row r="39382" spans="10:28">
      <c r="J39382" s="161"/>
      <c r="AB39382" s="164"/>
    </row>
    <row r="39383" spans="10:28">
      <c r="J39383" s="161"/>
      <c r="AB39383" s="164"/>
    </row>
    <row r="39384" spans="10:28">
      <c r="J39384" s="161"/>
      <c r="AB39384" s="164"/>
    </row>
    <row r="39385" spans="10:28">
      <c r="J39385" s="161"/>
      <c r="AB39385" s="164"/>
    </row>
    <row r="39386" spans="10:28">
      <c r="J39386" s="161"/>
      <c r="AB39386" s="164"/>
    </row>
    <row r="39387" spans="10:28">
      <c r="J39387" s="161"/>
      <c r="AB39387" s="164"/>
    </row>
    <row r="39388" spans="10:28">
      <c r="J39388" s="161"/>
      <c r="AB39388" s="164"/>
    </row>
    <row r="39389" spans="10:28">
      <c r="J39389" s="161"/>
      <c r="AB39389" s="164"/>
    </row>
    <row r="39390" spans="10:28">
      <c r="J39390" s="161"/>
      <c r="AB39390" s="164"/>
    </row>
    <row r="39391" spans="10:28">
      <c r="J39391" s="161"/>
      <c r="AB39391" s="164"/>
    </row>
    <row r="39392" spans="10:28">
      <c r="J39392" s="161"/>
      <c r="AB39392" s="164"/>
    </row>
    <row r="39393" spans="5:28">
      <c r="J39393" s="161"/>
      <c r="AB39393" s="164"/>
    </row>
    <row r="39394" spans="5:28">
      <c r="J39394" s="161"/>
      <c r="AB39394" s="164"/>
    </row>
    <row r="39395" spans="5:28">
      <c r="J39395" s="161"/>
      <c r="AB39395" s="164"/>
    </row>
    <row r="39396" spans="5:28">
      <c r="J39396" s="161"/>
      <c r="AB39396" s="164"/>
    </row>
    <row r="39397" spans="5:28">
      <c r="E39397" s="166"/>
      <c r="J39397" s="161"/>
      <c r="AB39397" s="164"/>
    </row>
    <row r="39398" spans="5:28">
      <c r="E39398" s="166"/>
      <c r="J39398" s="161"/>
      <c r="AB39398" s="164"/>
    </row>
    <row r="39399" spans="5:28">
      <c r="E39399" s="166"/>
      <c r="J39399" s="161"/>
      <c r="AB39399" s="164"/>
    </row>
    <row r="39400" spans="5:28">
      <c r="E39400" s="166"/>
      <c r="J39400" s="161"/>
      <c r="AB39400" s="164"/>
    </row>
    <row r="39401" spans="5:28">
      <c r="E39401" s="166"/>
      <c r="J39401" s="161"/>
      <c r="AB39401" s="164"/>
    </row>
    <row r="39402" spans="5:28">
      <c r="E39402" s="166"/>
      <c r="J39402" s="161"/>
      <c r="AB39402" s="164"/>
    </row>
    <row r="39403" spans="5:28">
      <c r="E39403" s="166"/>
      <c r="J39403" s="161"/>
      <c r="AB39403" s="164"/>
    </row>
    <row r="39404" spans="5:28">
      <c r="E39404" s="166"/>
      <c r="J39404" s="161"/>
      <c r="AB39404" s="164"/>
    </row>
    <row r="39405" spans="5:28">
      <c r="E39405" s="166"/>
      <c r="J39405" s="161"/>
      <c r="AB39405" s="164"/>
    </row>
    <row r="39406" spans="5:28">
      <c r="J39406" s="161"/>
      <c r="AB39406" s="164"/>
    </row>
    <row r="39407" spans="5:28">
      <c r="J39407" s="161"/>
      <c r="AB39407" s="164"/>
    </row>
    <row r="39408" spans="5:28">
      <c r="J39408" s="161"/>
      <c r="AB39408" s="164"/>
    </row>
    <row r="39409" spans="10:28">
      <c r="J39409" s="161"/>
      <c r="AB39409" s="164"/>
    </row>
    <row r="39410" spans="10:28">
      <c r="J39410" s="161"/>
      <c r="AB39410" s="164"/>
    </row>
    <row r="39411" spans="10:28">
      <c r="J39411" s="161"/>
      <c r="AB39411" s="164"/>
    </row>
    <row r="39412" spans="10:28">
      <c r="J39412" s="161"/>
      <c r="AB39412" s="164"/>
    </row>
    <row r="39413" spans="10:28">
      <c r="J39413" s="161"/>
      <c r="AB39413" s="164"/>
    </row>
    <row r="39414" spans="10:28">
      <c r="J39414" s="161"/>
      <c r="AB39414" s="164"/>
    </row>
    <row r="39415" spans="10:28">
      <c r="J39415" s="161"/>
      <c r="AB39415" s="164"/>
    </row>
    <row r="39416" spans="10:28">
      <c r="J39416" s="161"/>
      <c r="AB39416" s="164"/>
    </row>
    <row r="39417" spans="10:28">
      <c r="J39417" s="161"/>
      <c r="AB39417" s="164"/>
    </row>
    <row r="39418" spans="10:28">
      <c r="J39418" s="161"/>
      <c r="AB39418" s="164"/>
    </row>
    <row r="39419" spans="10:28">
      <c r="J39419" s="161"/>
      <c r="AB39419" s="164"/>
    </row>
    <row r="39420" spans="10:28">
      <c r="J39420" s="161"/>
      <c r="AB39420" s="164"/>
    </row>
    <row r="39421" spans="10:28">
      <c r="J39421" s="161"/>
      <c r="AB39421" s="164"/>
    </row>
    <row r="39422" spans="10:28">
      <c r="J39422" s="161"/>
      <c r="AB39422" s="164"/>
    </row>
    <row r="39423" spans="10:28">
      <c r="J39423" s="161"/>
      <c r="AB39423" s="164"/>
    </row>
    <row r="39424" spans="10:28">
      <c r="J39424" s="161"/>
      <c r="AB39424" s="164"/>
    </row>
    <row r="39425" spans="10:28">
      <c r="J39425" s="161"/>
      <c r="AB39425" s="164"/>
    </row>
    <row r="39426" spans="10:28">
      <c r="J39426" s="161"/>
      <c r="AB39426" s="164"/>
    </row>
    <row r="39427" spans="10:28">
      <c r="J39427" s="161"/>
      <c r="AB39427" s="164"/>
    </row>
    <row r="39428" spans="10:28">
      <c r="J39428" s="161"/>
      <c r="AB39428" s="164"/>
    </row>
    <row r="39429" spans="10:28">
      <c r="J39429" s="161"/>
      <c r="AB39429" s="164"/>
    </row>
    <row r="39430" spans="10:28">
      <c r="J39430" s="161"/>
      <c r="AB39430" s="164"/>
    </row>
    <row r="39431" spans="10:28">
      <c r="J39431" s="161"/>
      <c r="AB39431" s="164"/>
    </row>
    <row r="39432" spans="10:28">
      <c r="J39432" s="161"/>
      <c r="AB39432" s="164"/>
    </row>
    <row r="39433" spans="10:28">
      <c r="J39433" s="161"/>
      <c r="AB39433" s="164"/>
    </row>
    <row r="39434" spans="10:28">
      <c r="J39434" s="161"/>
      <c r="AB39434" s="164"/>
    </row>
    <row r="39435" spans="10:28">
      <c r="J39435" s="161"/>
      <c r="AB39435" s="164"/>
    </row>
    <row r="39436" spans="10:28">
      <c r="J39436" s="161"/>
      <c r="AB39436" s="164"/>
    </row>
    <row r="39437" spans="10:28">
      <c r="J39437" s="161"/>
      <c r="AB39437" s="164"/>
    </row>
    <row r="39438" spans="10:28">
      <c r="J39438" s="161"/>
      <c r="AB39438" s="164"/>
    </row>
    <row r="39439" spans="10:28">
      <c r="J39439" s="161"/>
      <c r="AB39439" s="164"/>
    </row>
    <row r="39440" spans="10:28">
      <c r="J39440" s="161"/>
      <c r="AB39440" s="164"/>
    </row>
    <row r="39441" spans="10:28">
      <c r="J39441" s="161"/>
      <c r="AB39441" s="164"/>
    </row>
    <row r="39442" spans="10:28">
      <c r="J39442" s="161"/>
      <c r="AB39442" s="164"/>
    </row>
    <row r="39443" spans="10:28">
      <c r="J39443" s="161"/>
      <c r="AB39443" s="164"/>
    </row>
    <row r="39444" spans="10:28">
      <c r="J39444" s="161"/>
      <c r="AB39444" s="164"/>
    </row>
    <row r="39445" spans="10:28">
      <c r="J39445" s="161"/>
      <c r="AB39445" s="164"/>
    </row>
    <row r="39446" spans="10:28">
      <c r="J39446" s="161"/>
      <c r="AB39446" s="164"/>
    </row>
    <row r="39447" spans="10:28">
      <c r="J39447" s="161"/>
      <c r="AB39447" s="164"/>
    </row>
    <row r="39448" spans="10:28">
      <c r="J39448" s="161"/>
      <c r="AB39448" s="164"/>
    </row>
    <row r="39449" spans="10:28">
      <c r="J39449" s="161"/>
      <c r="AB39449" s="164"/>
    </row>
    <row r="39450" spans="10:28">
      <c r="J39450" s="161"/>
      <c r="AB39450" s="164"/>
    </row>
    <row r="39451" spans="10:28">
      <c r="J39451" s="161"/>
      <c r="AB39451" s="164"/>
    </row>
    <row r="39452" spans="10:28">
      <c r="J39452" s="161"/>
      <c r="AB39452" s="164"/>
    </row>
    <row r="39453" spans="10:28">
      <c r="J39453" s="161"/>
      <c r="AB39453" s="164"/>
    </row>
    <row r="39454" spans="10:28">
      <c r="J39454" s="161"/>
      <c r="AB39454" s="164"/>
    </row>
    <row r="39455" spans="10:28">
      <c r="J39455" s="161"/>
      <c r="AB39455" s="164"/>
    </row>
    <row r="39456" spans="10:28">
      <c r="J39456" s="161"/>
      <c r="AB39456" s="164"/>
    </row>
    <row r="39457" spans="10:28">
      <c r="J39457" s="161"/>
      <c r="AB39457" s="164"/>
    </row>
    <row r="39458" spans="10:28">
      <c r="J39458" s="161"/>
      <c r="AB39458" s="164"/>
    </row>
    <row r="39459" spans="10:28">
      <c r="J39459" s="161"/>
      <c r="AB39459" s="164"/>
    </row>
    <row r="39460" spans="10:28">
      <c r="J39460" s="161"/>
      <c r="AB39460" s="164"/>
    </row>
    <row r="39461" spans="10:28">
      <c r="J39461" s="161"/>
      <c r="AB39461" s="164"/>
    </row>
    <row r="39462" spans="10:28">
      <c r="J39462" s="161"/>
      <c r="AB39462" s="164"/>
    </row>
    <row r="39463" spans="10:28">
      <c r="J39463" s="161"/>
      <c r="AB39463" s="164"/>
    </row>
    <row r="39464" spans="10:28">
      <c r="J39464" s="161"/>
      <c r="AB39464" s="164"/>
    </row>
    <row r="39465" spans="10:28">
      <c r="J39465" s="161"/>
      <c r="AB39465" s="164"/>
    </row>
    <row r="39466" spans="10:28">
      <c r="J39466" s="161"/>
      <c r="AB39466" s="164"/>
    </row>
    <row r="39467" spans="10:28">
      <c r="J39467" s="161"/>
      <c r="AB39467" s="164"/>
    </row>
    <row r="39468" spans="10:28">
      <c r="J39468" s="161"/>
      <c r="AB39468" s="164"/>
    </row>
    <row r="39469" spans="10:28">
      <c r="J39469" s="161"/>
      <c r="AB39469" s="164"/>
    </row>
    <row r="39470" spans="10:28">
      <c r="J39470" s="161"/>
      <c r="AB39470" s="164"/>
    </row>
    <row r="39471" spans="10:28">
      <c r="J39471" s="161"/>
      <c r="AB39471" s="164"/>
    </row>
    <row r="39472" spans="10:28">
      <c r="J39472" s="161"/>
      <c r="AB39472" s="164"/>
    </row>
    <row r="39473" spans="5:28">
      <c r="J39473" s="161"/>
      <c r="AB39473" s="164"/>
    </row>
    <row r="39474" spans="5:28">
      <c r="J39474" s="161"/>
      <c r="AB39474" s="164"/>
    </row>
    <row r="39475" spans="5:28">
      <c r="J39475" s="161"/>
      <c r="AB39475" s="164"/>
    </row>
    <row r="39476" spans="5:28">
      <c r="J39476" s="161"/>
      <c r="AB39476" s="164"/>
    </row>
    <row r="39477" spans="5:28">
      <c r="J39477" s="161"/>
      <c r="AB39477" s="164"/>
    </row>
    <row r="39478" spans="5:28">
      <c r="J39478" s="161"/>
      <c r="AB39478" s="164"/>
    </row>
    <row r="39479" spans="5:28">
      <c r="J39479" s="161"/>
      <c r="AB39479" s="164"/>
    </row>
    <row r="39480" spans="5:28">
      <c r="J39480" s="161"/>
      <c r="AB39480" s="164"/>
    </row>
    <row r="39481" spans="5:28">
      <c r="E39481" s="166"/>
      <c r="J39481" s="161"/>
      <c r="AB39481" s="164"/>
    </row>
    <row r="39482" spans="5:28">
      <c r="E39482" s="166"/>
      <c r="J39482" s="161"/>
      <c r="AB39482" s="164"/>
    </row>
    <row r="39483" spans="5:28">
      <c r="E39483" s="166"/>
      <c r="J39483" s="161"/>
      <c r="AB39483" s="164"/>
    </row>
    <row r="39484" spans="5:28">
      <c r="E39484" s="166"/>
      <c r="J39484" s="161"/>
      <c r="AB39484" s="164"/>
    </row>
    <row r="39485" spans="5:28">
      <c r="E39485" s="166"/>
      <c r="J39485" s="161"/>
      <c r="AB39485" s="164"/>
    </row>
    <row r="39486" spans="5:28">
      <c r="E39486" s="166"/>
      <c r="J39486" s="161"/>
      <c r="AB39486" s="164"/>
    </row>
    <row r="39487" spans="5:28">
      <c r="E39487" s="166"/>
      <c r="J39487" s="161"/>
      <c r="AB39487" s="164"/>
    </row>
    <row r="39488" spans="5:28">
      <c r="E39488" s="166"/>
      <c r="J39488" s="161"/>
      <c r="AB39488" s="164"/>
    </row>
    <row r="39489" spans="5:28">
      <c r="E39489" s="166"/>
      <c r="J39489" s="161"/>
      <c r="AB39489" s="164"/>
    </row>
    <row r="39490" spans="5:28">
      <c r="E39490" s="166"/>
      <c r="J39490" s="161"/>
      <c r="AB39490" s="164"/>
    </row>
    <row r="39491" spans="5:28">
      <c r="E39491" s="166"/>
      <c r="J39491" s="161"/>
      <c r="AB39491" s="164"/>
    </row>
    <row r="39492" spans="5:28">
      <c r="E39492" s="166"/>
      <c r="J39492" s="161"/>
      <c r="AB39492" s="164"/>
    </row>
    <row r="39493" spans="5:28">
      <c r="J39493" s="161"/>
      <c r="AB39493" s="164"/>
    </row>
    <row r="39494" spans="5:28">
      <c r="J39494" s="161"/>
      <c r="AB39494" s="164"/>
    </row>
    <row r="39495" spans="5:28">
      <c r="J39495" s="161"/>
      <c r="AB39495" s="164"/>
    </row>
    <row r="39496" spans="5:28">
      <c r="J39496" s="161"/>
      <c r="AB39496" s="164"/>
    </row>
    <row r="39497" spans="5:28">
      <c r="J39497" s="161"/>
      <c r="AB39497" s="164"/>
    </row>
    <row r="39498" spans="5:28">
      <c r="E39498" s="166"/>
      <c r="J39498" s="161"/>
      <c r="AB39498" s="164"/>
    </row>
    <row r="39499" spans="5:28">
      <c r="E39499" s="166"/>
      <c r="J39499" s="161"/>
      <c r="AB39499" s="164"/>
    </row>
    <row r="39500" spans="5:28">
      <c r="E39500" s="166"/>
      <c r="J39500" s="161"/>
      <c r="AB39500" s="164"/>
    </row>
    <row r="39501" spans="5:28">
      <c r="J39501" s="161"/>
      <c r="AB39501" s="164"/>
    </row>
    <row r="39502" spans="5:28">
      <c r="J39502" s="161"/>
      <c r="AB39502" s="164"/>
    </row>
    <row r="39503" spans="5:28">
      <c r="J39503" s="161"/>
      <c r="AB39503" s="164"/>
    </row>
    <row r="39504" spans="5:28">
      <c r="J39504" s="161"/>
      <c r="AB39504" s="164"/>
    </row>
    <row r="39505" spans="10:28">
      <c r="J39505" s="161"/>
      <c r="AB39505" s="164"/>
    </row>
    <row r="39506" spans="10:28">
      <c r="J39506" s="161"/>
      <c r="AB39506" s="164"/>
    </row>
    <row r="39507" spans="10:28">
      <c r="J39507" s="161"/>
      <c r="AB39507" s="164"/>
    </row>
    <row r="39508" spans="10:28">
      <c r="J39508" s="161"/>
      <c r="AB39508" s="164"/>
    </row>
    <row r="39509" spans="10:28">
      <c r="J39509" s="161"/>
      <c r="AB39509" s="164"/>
    </row>
    <row r="39510" spans="10:28">
      <c r="J39510" s="161"/>
      <c r="AB39510" s="164"/>
    </row>
    <row r="39511" spans="10:28">
      <c r="J39511" s="161"/>
      <c r="AB39511" s="164"/>
    </row>
    <row r="39512" spans="10:28">
      <c r="J39512" s="161"/>
      <c r="AB39512" s="164"/>
    </row>
    <row r="39513" spans="10:28">
      <c r="J39513" s="161"/>
      <c r="AB39513" s="164"/>
    </row>
    <row r="39514" spans="10:28">
      <c r="J39514" s="161"/>
      <c r="AB39514" s="164"/>
    </row>
    <row r="39515" spans="10:28">
      <c r="J39515" s="161"/>
      <c r="AB39515" s="164"/>
    </row>
    <row r="39516" spans="10:28">
      <c r="J39516" s="161"/>
      <c r="AB39516" s="164"/>
    </row>
    <row r="39517" spans="10:28">
      <c r="J39517" s="161"/>
      <c r="AB39517" s="164"/>
    </row>
    <row r="39518" spans="10:28">
      <c r="J39518" s="161"/>
      <c r="AB39518" s="164"/>
    </row>
    <row r="39519" spans="10:28">
      <c r="J39519" s="161"/>
      <c r="AB39519" s="164"/>
    </row>
    <row r="39520" spans="10:28">
      <c r="J39520" s="161"/>
      <c r="AB39520" s="164"/>
    </row>
    <row r="39521" spans="10:28">
      <c r="J39521" s="161"/>
      <c r="AB39521" s="164"/>
    </row>
    <row r="39522" spans="10:28">
      <c r="J39522" s="161"/>
      <c r="AB39522" s="164"/>
    </row>
    <row r="39523" spans="10:28">
      <c r="J39523" s="161"/>
      <c r="AB39523" s="164"/>
    </row>
    <row r="39524" spans="10:28">
      <c r="J39524" s="161"/>
      <c r="AB39524" s="164"/>
    </row>
    <row r="39525" spans="10:28">
      <c r="J39525" s="161"/>
      <c r="AB39525" s="164"/>
    </row>
    <row r="39526" spans="10:28">
      <c r="J39526" s="161"/>
      <c r="AB39526" s="164"/>
    </row>
    <row r="39527" spans="10:28">
      <c r="J39527" s="161"/>
      <c r="AB39527" s="164"/>
    </row>
    <row r="39528" spans="10:28">
      <c r="J39528" s="161"/>
      <c r="AB39528" s="164"/>
    </row>
    <row r="39529" spans="10:28">
      <c r="J39529" s="161"/>
      <c r="AB39529" s="164"/>
    </row>
    <row r="39530" spans="10:28">
      <c r="J39530" s="161"/>
      <c r="AB39530" s="164"/>
    </row>
    <row r="39531" spans="10:28">
      <c r="J39531" s="161"/>
      <c r="AB39531" s="164"/>
    </row>
    <row r="39532" spans="10:28">
      <c r="J39532" s="161"/>
      <c r="AB39532" s="164"/>
    </row>
    <row r="39533" spans="10:28">
      <c r="J39533" s="161"/>
      <c r="AB39533" s="164"/>
    </row>
    <row r="39534" spans="10:28">
      <c r="J39534" s="161"/>
      <c r="AB39534" s="164"/>
    </row>
    <row r="39535" spans="10:28">
      <c r="J39535" s="161"/>
      <c r="AB39535" s="164"/>
    </row>
    <row r="39536" spans="10:28">
      <c r="J39536" s="161"/>
      <c r="AB39536" s="164"/>
    </row>
    <row r="39537" spans="10:28">
      <c r="J39537" s="161"/>
      <c r="AB39537" s="164"/>
    </row>
    <row r="39538" spans="10:28">
      <c r="J39538" s="161"/>
      <c r="AB39538" s="164"/>
    </row>
    <row r="39539" spans="10:28">
      <c r="J39539" s="161"/>
      <c r="AB39539" s="164"/>
    </row>
    <row r="39540" spans="10:28">
      <c r="J39540" s="161"/>
      <c r="AB39540" s="164"/>
    </row>
    <row r="39541" spans="10:28">
      <c r="J39541" s="161"/>
      <c r="AB39541" s="164"/>
    </row>
    <row r="39542" spans="10:28">
      <c r="J39542" s="161"/>
      <c r="AB39542" s="164"/>
    </row>
    <row r="39543" spans="10:28">
      <c r="J39543" s="161"/>
      <c r="AB39543" s="164"/>
    </row>
    <row r="39544" spans="10:28">
      <c r="J39544" s="161"/>
      <c r="AB39544" s="164"/>
    </row>
    <row r="39545" spans="10:28">
      <c r="J39545" s="161"/>
      <c r="AB39545" s="164"/>
    </row>
    <row r="39546" spans="10:28">
      <c r="J39546" s="161"/>
      <c r="AB39546" s="164"/>
    </row>
    <row r="39547" spans="10:28">
      <c r="J39547" s="161"/>
      <c r="AB39547" s="164"/>
    </row>
    <row r="39548" spans="10:28">
      <c r="J39548" s="161"/>
      <c r="AB39548" s="164"/>
    </row>
    <row r="39549" spans="10:28">
      <c r="J39549" s="161"/>
      <c r="AB39549" s="164"/>
    </row>
    <row r="39550" spans="10:28">
      <c r="J39550" s="161"/>
      <c r="AB39550" s="164"/>
    </row>
    <row r="39551" spans="10:28">
      <c r="J39551" s="161"/>
      <c r="AB39551" s="164"/>
    </row>
    <row r="39552" spans="10:28">
      <c r="J39552" s="161"/>
      <c r="AB39552" s="164"/>
    </row>
    <row r="39553" spans="10:28">
      <c r="J39553" s="161"/>
      <c r="AB39553" s="164"/>
    </row>
    <row r="39554" spans="10:28">
      <c r="J39554" s="161"/>
      <c r="AB39554" s="164"/>
    </row>
    <row r="39555" spans="10:28">
      <c r="J39555" s="161"/>
      <c r="AB39555" s="164"/>
    </row>
    <row r="39556" spans="10:28">
      <c r="J39556" s="161"/>
      <c r="AB39556" s="164"/>
    </row>
    <row r="39557" spans="10:28">
      <c r="J39557" s="161"/>
      <c r="AB39557" s="164"/>
    </row>
    <row r="39558" spans="10:28">
      <c r="J39558" s="161"/>
      <c r="AB39558" s="164"/>
    </row>
    <row r="39559" spans="10:28">
      <c r="J39559" s="161"/>
      <c r="AB39559" s="164"/>
    </row>
    <row r="39560" spans="10:28">
      <c r="J39560" s="161"/>
      <c r="AB39560" s="164"/>
    </row>
    <row r="39561" spans="10:28">
      <c r="J39561" s="161"/>
      <c r="AB39561" s="164"/>
    </row>
    <row r="39562" spans="10:28">
      <c r="J39562" s="161"/>
      <c r="AB39562" s="164"/>
    </row>
    <row r="39563" spans="10:28">
      <c r="J39563" s="161"/>
      <c r="AB39563" s="164"/>
    </row>
    <row r="39564" spans="10:28">
      <c r="J39564" s="161"/>
      <c r="AB39564" s="164"/>
    </row>
    <row r="39565" spans="10:28">
      <c r="J39565" s="161"/>
      <c r="AB39565" s="164"/>
    </row>
    <row r="39566" spans="10:28">
      <c r="J39566" s="161"/>
      <c r="AB39566" s="164"/>
    </row>
    <row r="39567" spans="10:28">
      <c r="J39567" s="161"/>
      <c r="AB39567" s="164"/>
    </row>
    <row r="39568" spans="10:28">
      <c r="J39568" s="161"/>
      <c r="AB39568" s="164"/>
    </row>
    <row r="39569" spans="10:28">
      <c r="J39569" s="161"/>
      <c r="AB39569" s="164"/>
    </row>
    <row r="39570" spans="10:28">
      <c r="J39570" s="161"/>
      <c r="AB39570" s="164"/>
    </row>
    <row r="39571" spans="10:28">
      <c r="J39571" s="161"/>
      <c r="AB39571" s="164"/>
    </row>
    <row r="39572" spans="10:28">
      <c r="J39572" s="161"/>
      <c r="AB39572" s="164"/>
    </row>
    <row r="39573" spans="10:28">
      <c r="J39573" s="161"/>
      <c r="AB39573" s="164"/>
    </row>
    <row r="39574" spans="10:28">
      <c r="J39574" s="161"/>
      <c r="AB39574" s="164"/>
    </row>
    <row r="39575" spans="10:28">
      <c r="J39575" s="161"/>
      <c r="AB39575" s="164"/>
    </row>
    <row r="39576" spans="10:28">
      <c r="J39576" s="161"/>
      <c r="AB39576" s="164"/>
    </row>
    <row r="39577" spans="10:28">
      <c r="J39577" s="161"/>
      <c r="AB39577" s="164"/>
    </row>
    <row r="39578" spans="10:28">
      <c r="J39578" s="161"/>
      <c r="AB39578" s="164"/>
    </row>
    <row r="39579" spans="10:28">
      <c r="J39579" s="161"/>
      <c r="AB39579" s="164"/>
    </row>
    <row r="39580" spans="10:28">
      <c r="J39580" s="161"/>
      <c r="AB39580" s="164"/>
    </row>
    <row r="39581" spans="10:28">
      <c r="J39581" s="161"/>
      <c r="AB39581" s="164"/>
    </row>
    <row r="39582" spans="10:28">
      <c r="J39582" s="161"/>
      <c r="AB39582" s="164"/>
    </row>
    <row r="39583" spans="10:28">
      <c r="J39583" s="161"/>
      <c r="AB39583" s="164"/>
    </row>
    <row r="39584" spans="10:28">
      <c r="J39584" s="161"/>
      <c r="AB39584" s="164"/>
    </row>
    <row r="39585" spans="5:28">
      <c r="J39585" s="161"/>
      <c r="AB39585" s="164"/>
    </row>
    <row r="39586" spans="5:28">
      <c r="J39586" s="161"/>
      <c r="AB39586" s="164"/>
    </row>
    <row r="39587" spans="5:28">
      <c r="J39587" s="161"/>
      <c r="AB39587" s="164"/>
    </row>
    <row r="39588" spans="5:28">
      <c r="J39588" s="161"/>
      <c r="AB39588" s="164"/>
    </row>
    <row r="39589" spans="5:28">
      <c r="J39589" s="161"/>
      <c r="AB39589" s="164"/>
    </row>
    <row r="39590" spans="5:28">
      <c r="J39590" s="161"/>
      <c r="AB39590" s="164"/>
    </row>
    <row r="39591" spans="5:28">
      <c r="J39591" s="161"/>
      <c r="AB39591" s="164"/>
    </row>
    <row r="39592" spans="5:28">
      <c r="J39592" s="161"/>
      <c r="AB39592" s="164"/>
    </row>
    <row r="39593" spans="5:28">
      <c r="J39593" s="161"/>
      <c r="AB39593" s="164"/>
    </row>
    <row r="39594" spans="5:28">
      <c r="J39594" s="161"/>
      <c r="AB39594" s="164"/>
    </row>
    <row r="39595" spans="5:28">
      <c r="J39595" s="161"/>
      <c r="AB39595" s="164"/>
    </row>
    <row r="39596" spans="5:28">
      <c r="J39596" s="161"/>
      <c r="AB39596" s="164"/>
    </row>
    <row r="39597" spans="5:28">
      <c r="E39597" s="166"/>
      <c r="J39597" s="161"/>
      <c r="AB39597" s="164"/>
    </row>
    <row r="39598" spans="5:28">
      <c r="E39598" s="166"/>
      <c r="J39598" s="161"/>
      <c r="AB39598" s="164"/>
    </row>
    <row r="39599" spans="5:28">
      <c r="E39599" s="166"/>
      <c r="J39599" s="161"/>
      <c r="AB39599" s="164"/>
    </row>
    <row r="39600" spans="5:28">
      <c r="E39600" s="166"/>
      <c r="J39600" s="161"/>
      <c r="AB39600" s="164"/>
    </row>
    <row r="39601" spans="5:28">
      <c r="E39601" s="166"/>
      <c r="J39601" s="161"/>
      <c r="AB39601" s="164"/>
    </row>
    <row r="39602" spans="5:28">
      <c r="E39602" s="166"/>
      <c r="J39602" s="161"/>
      <c r="AB39602" s="164"/>
    </row>
    <row r="39603" spans="5:28">
      <c r="E39603" s="166"/>
      <c r="J39603" s="161"/>
      <c r="AB39603" s="164"/>
    </row>
    <row r="39604" spans="5:28">
      <c r="E39604" s="166"/>
      <c r="J39604" s="161"/>
      <c r="AB39604" s="164"/>
    </row>
    <row r="39605" spans="5:28">
      <c r="E39605" s="166"/>
      <c r="J39605" s="161"/>
      <c r="AB39605" s="164"/>
    </row>
    <row r="39606" spans="5:28">
      <c r="J39606" s="161"/>
      <c r="AB39606" s="164"/>
    </row>
    <row r="39607" spans="5:28">
      <c r="J39607" s="161"/>
      <c r="AB39607" s="164"/>
    </row>
    <row r="39608" spans="5:28">
      <c r="J39608" s="161"/>
      <c r="AB39608" s="164"/>
    </row>
    <row r="39609" spans="5:28">
      <c r="J39609" s="161"/>
      <c r="AB39609" s="164"/>
    </row>
    <row r="39610" spans="5:28">
      <c r="J39610" s="161"/>
      <c r="AB39610" s="164"/>
    </row>
    <row r="39611" spans="5:28">
      <c r="J39611" s="161"/>
      <c r="AB39611" s="164"/>
    </row>
    <row r="39612" spans="5:28">
      <c r="J39612" s="161"/>
      <c r="AB39612" s="164"/>
    </row>
    <row r="39613" spans="5:28">
      <c r="J39613" s="161"/>
      <c r="AB39613" s="164"/>
    </row>
    <row r="39614" spans="5:28">
      <c r="J39614" s="161"/>
      <c r="AB39614" s="164"/>
    </row>
    <row r="39615" spans="5:28">
      <c r="J39615" s="161"/>
      <c r="AB39615" s="164"/>
    </row>
    <row r="39616" spans="5:28">
      <c r="J39616" s="161"/>
      <c r="AB39616" s="164"/>
    </row>
    <row r="39617" spans="10:28">
      <c r="J39617" s="161"/>
      <c r="AB39617" s="164"/>
    </row>
    <row r="39618" spans="10:28">
      <c r="J39618" s="161"/>
      <c r="AB39618" s="164"/>
    </row>
    <row r="39619" spans="10:28">
      <c r="J39619" s="161"/>
      <c r="AB39619" s="164"/>
    </row>
    <row r="39620" spans="10:28">
      <c r="J39620" s="161"/>
      <c r="AB39620" s="164"/>
    </row>
    <row r="39621" spans="10:28">
      <c r="J39621" s="161"/>
      <c r="AB39621" s="164"/>
    </row>
    <row r="39622" spans="10:28">
      <c r="J39622" s="161"/>
      <c r="AB39622" s="164"/>
    </row>
    <row r="39623" spans="10:28">
      <c r="J39623" s="161"/>
      <c r="AB39623" s="164"/>
    </row>
    <row r="39624" spans="10:28">
      <c r="J39624" s="161"/>
      <c r="AB39624" s="164"/>
    </row>
    <row r="39625" spans="10:28">
      <c r="J39625" s="161"/>
      <c r="AB39625" s="164"/>
    </row>
    <row r="39626" spans="10:28">
      <c r="J39626" s="161"/>
      <c r="AB39626" s="164"/>
    </row>
    <row r="39627" spans="10:28">
      <c r="J39627" s="161"/>
      <c r="AB39627" s="164"/>
    </row>
    <row r="39628" spans="10:28">
      <c r="J39628" s="161"/>
      <c r="AB39628" s="164"/>
    </row>
    <row r="39629" spans="10:28">
      <c r="J39629" s="161"/>
      <c r="AB39629" s="164"/>
    </row>
    <row r="39630" spans="10:28">
      <c r="J39630" s="161"/>
      <c r="AB39630" s="164"/>
    </row>
    <row r="39631" spans="10:28">
      <c r="J39631" s="161"/>
      <c r="AB39631" s="164"/>
    </row>
    <row r="39632" spans="10:28">
      <c r="J39632" s="161"/>
      <c r="AB39632" s="164"/>
    </row>
    <row r="39633" spans="10:28">
      <c r="J39633" s="161"/>
      <c r="AB39633" s="164"/>
    </row>
    <row r="39634" spans="10:28">
      <c r="J39634" s="161"/>
      <c r="AB39634" s="164"/>
    </row>
    <row r="39635" spans="10:28">
      <c r="J39635" s="161"/>
      <c r="AB39635" s="164"/>
    </row>
    <row r="39636" spans="10:28">
      <c r="J39636" s="161"/>
      <c r="AB39636" s="164"/>
    </row>
    <row r="39637" spans="10:28">
      <c r="J39637" s="161"/>
      <c r="AB39637" s="164"/>
    </row>
    <row r="39638" spans="10:28">
      <c r="J39638" s="161"/>
      <c r="AB39638" s="164"/>
    </row>
    <row r="39639" spans="10:28">
      <c r="J39639" s="161"/>
      <c r="AB39639" s="164"/>
    </row>
    <row r="39640" spans="10:28">
      <c r="J39640" s="161"/>
      <c r="AB39640" s="164"/>
    </row>
    <row r="39641" spans="10:28">
      <c r="J39641" s="161"/>
      <c r="AB39641" s="164"/>
    </row>
    <row r="39642" spans="10:28">
      <c r="J39642" s="161"/>
      <c r="AB39642" s="164"/>
    </row>
    <row r="39643" spans="10:28">
      <c r="J39643" s="161"/>
      <c r="AB39643" s="164"/>
    </row>
    <row r="39644" spans="10:28">
      <c r="J39644" s="161"/>
      <c r="AB39644" s="164"/>
    </row>
    <row r="39645" spans="10:28">
      <c r="J39645" s="161"/>
      <c r="AB39645" s="164"/>
    </row>
    <row r="39646" spans="10:28">
      <c r="J39646" s="161"/>
      <c r="AB39646" s="164"/>
    </row>
    <row r="39647" spans="10:28">
      <c r="J39647" s="161"/>
      <c r="AB39647" s="164"/>
    </row>
    <row r="39648" spans="10:28">
      <c r="J39648" s="161"/>
      <c r="AB39648" s="164"/>
    </row>
    <row r="39649" spans="10:28">
      <c r="J39649" s="161"/>
      <c r="AB39649" s="164"/>
    </row>
    <row r="39650" spans="10:28">
      <c r="J39650" s="161"/>
      <c r="AB39650" s="164"/>
    </row>
    <row r="39651" spans="10:28">
      <c r="J39651" s="161"/>
      <c r="AB39651" s="164"/>
    </row>
    <row r="39652" spans="10:28">
      <c r="J39652" s="161"/>
      <c r="AB39652" s="164"/>
    </row>
    <row r="39653" spans="10:28">
      <c r="J39653" s="161"/>
      <c r="AB39653" s="164"/>
    </row>
    <row r="39654" spans="10:28">
      <c r="J39654" s="161"/>
      <c r="AB39654" s="164"/>
    </row>
    <row r="39655" spans="10:28">
      <c r="J39655" s="161"/>
      <c r="AB39655" s="164"/>
    </row>
    <row r="39656" spans="10:28">
      <c r="J39656" s="161"/>
      <c r="AB39656" s="164"/>
    </row>
    <row r="39657" spans="10:28">
      <c r="J39657" s="161"/>
      <c r="AB39657" s="164"/>
    </row>
    <row r="39658" spans="10:28">
      <c r="J39658" s="161"/>
      <c r="AB39658" s="164"/>
    </row>
    <row r="39659" spans="10:28">
      <c r="J39659" s="161"/>
      <c r="AB39659" s="164"/>
    </row>
    <row r="39660" spans="10:28">
      <c r="J39660" s="161"/>
      <c r="AB39660" s="164"/>
    </row>
    <row r="39661" spans="10:28">
      <c r="J39661" s="161"/>
      <c r="AB39661" s="164"/>
    </row>
    <row r="39662" spans="10:28">
      <c r="J39662" s="161"/>
      <c r="AB39662" s="164"/>
    </row>
    <row r="39663" spans="10:28">
      <c r="J39663" s="161"/>
      <c r="AB39663" s="164"/>
    </row>
    <row r="39664" spans="10:28">
      <c r="J39664" s="161"/>
      <c r="AB39664" s="164"/>
    </row>
    <row r="39665" spans="5:28">
      <c r="J39665" s="161"/>
      <c r="AB39665" s="164"/>
    </row>
    <row r="39666" spans="5:28">
      <c r="J39666" s="161"/>
      <c r="AB39666" s="164"/>
    </row>
    <row r="39667" spans="5:28">
      <c r="J39667" s="161"/>
      <c r="AB39667" s="164"/>
    </row>
    <row r="39668" spans="5:28">
      <c r="J39668" s="161"/>
      <c r="AB39668" s="164"/>
    </row>
    <row r="39669" spans="5:28">
      <c r="J39669" s="161"/>
      <c r="AB39669" s="164"/>
    </row>
    <row r="39670" spans="5:28">
      <c r="J39670" s="161"/>
      <c r="AB39670" s="164"/>
    </row>
    <row r="39671" spans="5:28">
      <c r="J39671" s="161"/>
      <c r="AB39671" s="164"/>
    </row>
    <row r="39672" spans="5:28">
      <c r="J39672" s="161"/>
      <c r="AB39672" s="164"/>
    </row>
    <row r="39673" spans="5:28">
      <c r="J39673" s="161"/>
      <c r="AB39673" s="164"/>
    </row>
    <row r="39674" spans="5:28">
      <c r="J39674" s="161"/>
      <c r="AB39674" s="164"/>
    </row>
    <row r="39675" spans="5:28">
      <c r="J39675" s="161"/>
      <c r="AB39675" s="164"/>
    </row>
    <row r="39676" spans="5:28">
      <c r="J39676" s="161"/>
      <c r="AB39676" s="164"/>
    </row>
    <row r="39677" spans="5:28">
      <c r="J39677" s="161"/>
      <c r="AB39677" s="164"/>
    </row>
    <row r="39678" spans="5:28">
      <c r="E39678" s="166"/>
      <c r="J39678" s="161"/>
      <c r="AB39678" s="164"/>
    </row>
    <row r="39679" spans="5:28">
      <c r="E39679" s="166"/>
      <c r="J39679" s="161"/>
      <c r="AB39679" s="164"/>
    </row>
    <row r="39680" spans="5:28">
      <c r="E39680" s="166"/>
      <c r="J39680" s="161"/>
      <c r="AB39680" s="164"/>
    </row>
    <row r="39681" spans="5:28">
      <c r="E39681" s="166"/>
      <c r="J39681" s="161"/>
      <c r="AB39681" s="164"/>
    </row>
    <row r="39682" spans="5:28">
      <c r="E39682" s="166"/>
      <c r="J39682" s="161"/>
      <c r="AB39682" s="164"/>
    </row>
    <row r="39683" spans="5:28">
      <c r="E39683" s="166"/>
      <c r="J39683" s="161"/>
      <c r="AB39683" s="164"/>
    </row>
    <row r="39684" spans="5:28">
      <c r="E39684" s="166"/>
      <c r="J39684" s="161"/>
      <c r="AB39684" s="164"/>
    </row>
    <row r="39685" spans="5:28">
      <c r="E39685" s="166"/>
      <c r="J39685" s="161"/>
      <c r="AB39685" s="164"/>
    </row>
    <row r="39686" spans="5:28">
      <c r="E39686" s="166"/>
      <c r="J39686" s="161"/>
      <c r="AB39686" s="164"/>
    </row>
    <row r="39687" spans="5:28">
      <c r="E39687" s="166"/>
      <c r="J39687" s="161"/>
      <c r="AB39687" s="164"/>
    </row>
    <row r="39688" spans="5:28">
      <c r="E39688" s="166"/>
      <c r="J39688" s="161"/>
      <c r="AB39688" s="164"/>
    </row>
    <row r="39689" spans="5:28">
      <c r="E39689" s="166"/>
      <c r="J39689" s="161"/>
      <c r="AB39689" s="164"/>
    </row>
    <row r="39690" spans="5:28">
      <c r="E39690" s="166"/>
      <c r="J39690" s="161"/>
      <c r="AB39690" s="164"/>
    </row>
    <row r="39691" spans="5:28">
      <c r="E39691" s="166"/>
      <c r="J39691" s="161"/>
      <c r="AB39691" s="164"/>
    </row>
    <row r="39692" spans="5:28">
      <c r="E39692" s="166"/>
      <c r="J39692" s="161"/>
      <c r="AB39692" s="164"/>
    </row>
    <row r="39693" spans="5:28">
      <c r="E39693" s="166"/>
      <c r="J39693" s="161"/>
      <c r="AB39693" s="164"/>
    </row>
    <row r="39694" spans="5:28">
      <c r="E39694" s="166"/>
      <c r="J39694" s="161"/>
      <c r="AB39694" s="164"/>
    </row>
    <row r="39695" spans="5:28">
      <c r="E39695" s="166"/>
      <c r="J39695" s="161"/>
      <c r="AB39695" s="164"/>
    </row>
    <row r="39696" spans="5:28">
      <c r="E39696" s="166"/>
      <c r="J39696" s="161"/>
      <c r="AB39696" s="164"/>
    </row>
    <row r="39697" spans="5:28">
      <c r="E39697" s="166"/>
      <c r="J39697" s="161"/>
      <c r="AB39697" s="164"/>
    </row>
    <row r="39698" spans="5:28">
      <c r="E39698" s="166"/>
      <c r="J39698" s="161"/>
      <c r="AB39698" s="164"/>
    </row>
    <row r="39699" spans="5:28">
      <c r="E39699" s="166"/>
      <c r="J39699" s="161"/>
      <c r="AB39699" s="164"/>
    </row>
    <row r="39700" spans="5:28">
      <c r="E39700" s="166"/>
      <c r="J39700" s="161"/>
      <c r="AB39700" s="164"/>
    </row>
    <row r="39701" spans="5:28">
      <c r="E39701" s="166"/>
      <c r="J39701" s="161"/>
      <c r="AB39701" s="164"/>
    </row>
    <row r="39702" spans="5:28">
      <c r="E39702" s="166"/>
      <c r="J39702" s="161"/>
      <c r="AB39702" s="164"/>
    </row>
    <row r="39703" spans="5:28">
      <c r="E39703" s="166"/>
      <c r="J39703" s="161"/>
      <c r="AB39703" s="164"/>
    </row>
    <row r="39704" spans="5:28">
      <c r="E39704" s="166"/>
      <c r="J39704" s="161"/>
      <c r="AB39704" s="164"/>
    </row>
    <row r="39705" spans="5:28">
      <c r="E39705" s="166"/>
      <c r="J39705" s="161"/>
      <c r="AB39705" s="164"/>
    </row>
    <row r="39706" spans="5:28">
      <c r="J39706" s="161"/>
      <c r="AB39706" s="164"/>
    </row>
    <row r="39707" spans="5:28">
      <c r="J39707" s="161"/>
      <c r="AB39707" s="164"/>
    </row>
    <row r="39708" spans="5:28">
      <c r="J39708" s="161"/>
      <c r="AB39708" s="164"/>
    </row>
    <row r="39709" spans="5:28">
      <c r="J39709" s="161"/>
      <c r="AB39709" s="164"/>
    </row>
    <row r="39710" spans="5:28">
      <c r="J39710" s="161"/>
      <c r="AB39710" s="164"/>
    </row>
    <row r="39711" spans="5:28">
      <c r="J39711" s="161"/>
      <c r="AB39711" s="164"/>
    </row>
    <row r="39712" spans="5:28">
      <c r="E39712" s="166"/>
      <c r="J39712" s="161"/>
      <c r="AB39712" s="164"/>
    </row>
    <row r="39713" spans="5:28">
      <c r="E39713" s="166"/>
      <c r="J39713" s="161"/>
      <c r="AB39713" s="164"/>
    </row>
    <row r="39714" spans="5:28">
      <c r="E39714" s="166"/>
      <c r="J39714" s="161"/>
      <c r="AB39714" s="164"/>
    </row>
    <row r="39715" spans="5:28">
      <c r="J39715" s="161"/>
      <c r="AB39715" s="164"/>
    </row>
    <row r="39716" spans="5:28">
      <c r="J39716" s="161"/>
      <c r="AB39716" s="164"/>
    </row>
    <row r="39717" spans="5:28">
      <c r="J39717" s="161"/>
      <c r="AB39717" s="164"/>
    </row>
    <row r="39718" spans="5:28">
      <c r="J39718" s="161"/>
      <c r="AB39718" s="164"/>
    </row>
    <row r="39719" spans="5:28">
      <c r="J39719" s="161"/>
      <c r="AB39719" s="164"/>
    </row>
    <row r="39720" spans="5:28">
      <c r="J39720" s="161"/>
      <c r="AB39720" s="164"/>
    </row>
    <row r="39721" spans="5:28">
      <c r="J39721" s="161"/>
      <c r="AB39721" s="164"/>
    </row>
    <row r="39722" spans="5:28">
      <c r="J39722" s="161"/>
      <c r="AB39722" s="164"/>
    </row>
    <row r="39723" spans="5:28">
      <c r="J39723" s="161"/>
      <c r="AB39723" s="164"/>
    </row>
    <row r="39724" spans="5:28">
      <c r="J39724" s="161"/>
      <c r="AB39724" s="164"/>
    </row>
    <row r="39725" spans="5:28">
      <c r="J39725" s="161"/>
      <c r="AB39725" s="164"/>
    </row>
    <row r="39726" spans="5:28">
      <c r="J39726" s="161"/>
      <c r="AB39726" s="164"/>
    </row>
    <row r="39727" spans="5:28">
      <c r="J39727" s="161"/>
      <c r="AB39727" s="164"/>
    </row>
    <row r="39728" spans="5:28">
      <c r="J39728" s="161"/>
      <c r="AB39728" s="164"/>
    </row>
    <row r="39729" spans="10:28">
      <c r="J39729" s="161"/>
      <c r="AB39729" s="164"/>
    </row>
    <row r="39730" spans="10:28">
      <c r="J39730" s="161"/>
      <c r="AB39730" s="164"/>
    </row>
    <row r="39731" spans="10:28">
      <c r="J39731" s="161"/>
      <c r="AB39731" s="164"/>
    </row>
    <row r="39732" spans="10:28">
      <c r="J39732" s="161"/>
      <c r="AB39732" s="164"/>
    </row>
    <row r="39733" spans="10:28">
      <c r="J39733" s="161"/>
      <c r="AB39733" s="164"/>
    </row>
    <row r="39734" spans="10:28">
      <c r="J39734" s="161"/>
      <c r="AB39734" s="164"/>
    </row>
    <row r="39735" spans="10:28">
      <c r="J39735" s="161"/>
      <c r="AB39735" s="164"/>
    </row>
    <row r="39736" spans="10:28">
      <c r="J39736" s="161"/>
      <c r="AB39736" s="164"/>
    </row>
    <row r="39737" spans="10:28">
      <c r="J39737" s="161"/>
      <c r="AB39737" s="164"/>
    </row>
    <row r="39738" spans="10:28">
      <c r="J39738" s="161"/>
      <c r="AB39738" s="164"/>
    </row>
    <row r="39739" spans="10:28">
      <c r="J39739" s="161"/>
      <c r="AB39739" s="164"/>
    </row>
    <row r="39740" spans="10:28">
      <c r="J39740" s="161"/>
      <c r="AB39740" s="164"/>
    </row>
    <row r="39741" spans="10:28">
      <c r="J39741" s="161"/>
      <c r="AB39741" s="164"/>
    </row>
    <row r="39742" spans="10:28">
      <c r="J39742" s="161"/>
      <c r="AB39742" s="164"/>
    </row>
    <row r="39743" spans="10:28">
      <c r="J39743" s="161"/>
      <c r="AB39743" s="164"/>
    </row>
    <row r="39744" spans="10:28">
      <c r="J39744" s="161"/>
      <c r="AB39744" s="164"/>
    </row>
    <row r="39745" spans="5:28">
      <c r="J39745" s="161"/>
      <c r="AB39745" s="164"/>
    </row>
    <row r="39746" spans="5:28">
      <c r="J39746" s="161"/>
      <c r="AB39746" s="164"/>
    </row>
    <row r="39747" spans="5:28">
      <c r="J39747" s="161"/>
      <c r="AB39747" s="164"/>
    </row>
    <row r="39748" spans="5:28">
      <c r="J39748" s="161"/>
      <c r="AB39748" s="164"/>
    </row>
    <row r="39749" spans="5:28">
      <c r="J39749" s="161"/>
      <c r="AB39749" s="164"/>
    </row>
    <row r="39750" spans="5:28">
      <c r="J39750" s="161"/>
      <c r="AB39750" s="164"/>
    </row>
    <row r="39751" spans="5:28">
      <c r="J39751" s="161"/>
      <c r="AB39751" s="164"/>
    </row>
    <row r="39752" spans="5:28">
      <c r="E39752" s="166"/>
      <c r="J39752" s="161"/>
      <c r="AB39752" s="164"/>
    </row>
    <row r="39753" spans="5:28">
      <c r="J39753" s="161"/>
      <c r="AB39753" s="164"/>
    </row>
    <row r="39754" spans="5:28">
      <c r="J39754" s="161"/>
      <c r="AB39754" s="164"/>
    </row>
    <row r="39755" spans="5:28">
      <c r="J39755" s="161"/>
      <c r="AB39755" s="164"/>
    </row>
    <row r="39756" spans="5:28">
      <c r="J39756" s="161"/>
      <c r="AB39756" s="164"/>
    </row>
    <row r="39757" spans="5:28">
      <c r="J39757" s="161"/>
      <c r="AB39757" s="164"/>
    </row>
    <row r="39758" spans="5:28">
      <c r="J39758" s="161"/>
      <c r="AB39758" s="164"/>
    </row>
    <row r="39759" spans="5:28">
      <c r="J39759" s="161"/>
      <c r="AB39759" s="164"/>
    </row>
    <row r="39760" spans="5:28">
      <c r="J39760" s="161"/>
      <c r="AB39760" s="164"/>
    </row>
    <row r="39761" spans="10:28">
      <c r="J39761" s="161"/>
      <c r="AB39761" s="164"/>
    </row>
    <row r="39762" spans="10:28">
      <c r="J39762" s="161"/>
      <c r="AB39762" s="164"/>
    </row>
    <row r="39763" spans="10:28">
      <c r="J39763" s="161"/>
      <c r="AB39763" s="164"/>
    </row>
    <row r="39764" spans="10:28">
      <c r="J39764" s="161"/>
      <c r="AB39764" s="164"/>
    </row>
    <row r="39765" spans="10:28">
      <c r="J39765" s="161"/>
      <c r="AB39765" s="164"/>
    </row>
    <row r="39766" spans="10:28">
      <c r="J39766" s="161"/>
      <c r="AB39766" s="164"/>
    </row>
    <row r="39767" spans="10:28">
      <c r="J39767" s="161"/>
      <c r="AB39767" s="164"/>
    </row>
    <row r="39768" spans="10:28">
      <c r="J39768" s="161"/>
      <c r="AB39768" s="164"/>
    </row>
    <row r="39769" spans="10:28">
      <c r="J39769" s="161"/>
      <c r="AB39769" s="164"/>
    </row>
    <row r="39770" spans="10:28">
      <c r="J39770" s="161"/>
      <c r="AB39770" s="164"/>
    </row>
    <row r="39771" spans="10:28">
      <c r="J39771" s="161"/>
      <c r="AB39771" s="164"/>
    </row>
    <row r="39772" spans="10:28">
      <c r="J39772" s="161"/>
      <c r="AB39772" s="164"/>
    </row>
    <row r="39773" spans="10:28">
      <c r="J39773" s="161"/>
      <c r="AB39773" s="164"/>
    </row>
    <row r="39774" spans="10:28">
      <c r="J39774" s="161"/>
      <c r="AB39774" s="164"/>
    </row>
    <row r="39775" spans="10:28">
      <c r="J39775" s="161"/>
      <c r="AB39775" s="164"/>
    </row>
    <row r="39776" spans="10:28">
      <c r="J39776" s="161"/>
      <c r="AB39776" s="164"/>
    </row>
    <row r="39777" spans="10:28">
      <c r="J39777" s="161"/>
      <c r="AB39777" s="164"/>
    </row>
    <row r="39778" spans="10:28">
      <c r="J39778" s="161"/>
      <c r="AB39778" s="164"/>
    </row>
    <row r="39779" spans="10:28">
      <c r="J39779" s="161"/>
      <c r="AB39779" s="164"/>
    </row>
    <row r="39780" spans="10:28">
      <c r="J39780" s="161"/>
      <c r="AB39780" s="164"/>
    </row>
    <row r="39781" spans="10:28">
      <c r="J39781" s="161"/>
      <c r="AB39781" s="164"/>
    </row>
    <row r="39782" spans="10:28">
      <c r="J39782" s="161"/>
      <c r="AB39782" s="164"/>
    </row>
    <row r="39783" spans="10:28">
      <c r="J39783" s="161"/>
      <c r="AB39783" s="164"/>
    </row>
    <row r="39784" spans="10:28">
      <c r="J39784" s="161"/>
      <c r="AB39784" s="164"/>
    </row>
    <row r="39785" spans="10:28">
      <c r="J39785" s="161"/>
      <c r="AB39785" s="164"/>
    </row>
    <row r="39786" spans="10:28">
      <c r="J39786" s="161"/>
      <c r="AB39786" s="164"/>
    </row>
    <row r="39787" spans="10:28">
      <c r="J39787" s="161"/>
      <c r="AB39787" s="164"/>
    </row>
    <row r="39788" spans="10:28">
      <c r="J39788" s="161"/>
      <c r="AB39788" s="164"/>
    </row>
    <row r="39789" spans="10:28">
      <c r="J39789" s="161"/>
      <c r="AB39789" s="164"/>
    </row>
    <row r="39790" spans="10:28">
      <c r="J39790" s="161"/>
      <c r="AB39790" s="164"/>
    </row>
    <row r="39791" spans="10:28">
      <c r="J39791" s="161"/>
      <c r="AB39791" s="164"/>
    </row>
    <row r="39792" spans="10:28">
      <c r="J39792" s="161"/>
      <c r="AB39792" s="164"/>
    </row>
    <row r="39793" spans="5:28">
      <c r="E39793" s="166"/>
      <c r="J39793" s="161"/>
      <c r="AB39793" s="164"/>
    </row>
    <row r="39794" spans="5:28">
      <c r="E39794" s="166"/>
      <c r="J39794" s="161"/>
      <c r="AB39794" s="164"/>
    </row>
    <row r="39795" spans="5:28">
      <c r="E39795" s="166"/>
      <c r="J39795" s="161"/>
      <c r="AB39795" s="164"/>
    </row>
    <row r="39796" spans="5:28">
      <c r="E39796" s="166"/>
      <c r="J39796" s="161"/>
      <c r="AB39796" s="164"/>
    </row>
    <row r="39797" spans="5:28">
      <c r="E39797" s="166"/>
      <c r="J39797" s="161"/>
      <c r="AB39797" s="164"/>
    </row>
    <row r="39798" spans="5:28">
      <c r="J39798" s="161"/>
      <c r="AB39798" s="164"/>
    </row>
    <row r="39799" spans="5:28">
      <c r="J39799" s="161"/>
      <c r="AB39799" s="164"/>
    </row>
    <row r="39800" spans="5:28">
      <c r="J39800" s="161"/>
      <c r="AB39800" s="164"/>
    </row>
    <row r="39801" spans="5:28">
      <c r="J39801" s="161"/>
      <c r="AB39801" s="164"/>
    </row>
    <row r="39802" spans="5:28">
      <c r="J39802" s="161"/>
      <c r="AB39802" s="164"/>
    </row>
    <row r="39803" spans="5:28">
      <c r="J39803" s="161"/>
      <c r="AB39803" s="164"/>
    </row>
    <row r="39804" spans="5:28">
      <c r="J39804" s="161"/>
      <c r="AB39804" s="164"/>
    </row>
    <row r="39805" spans="5:28">
      <c r="J39805" s="161"/>
      <c r="AB39805" s="164"/>
    </row>
    <row r="39806" spans="5:28">
      <c r="J39806" s="161"/>
      <c r="AB39806" s="164"/>
    </row>
    <row r="39807" spans="5:28">
      <c r="J39807" s="161"/>
      <c r="AB39807" s="164"/>
    </row>
    <row r="39808" spans="5:28">
      <c r="J39808" s="161"/>
      <c r="AB39808" s="164"/>
    </row>
    <row r="39809" spans="10:28">
      <c r="J39809" s="161"/>
      <c r="AB39809" s="164"/>
    </row>
    <row r="39810" spans="10:28">
      <c r="J39810" s="161"/>
      <c r="AB39810" s="164"/>
    </row>
    <row r="39811" spans="10:28">
      <c r="J39811" s="161"/>
      <c r="AB39811" s="164"/>
    </row>
    <row r="39812" spans="10:28">
      <c r="J39812" s="161"/>
      <c r="AB39812" s="164"/>
    </row>
    <row r="39813" spans="10:28">
      <c r="J39813" s="161"/>
      <c r="AB39813" s="164"/>
    </row>
    <row r="39814" spans="10:28">
      <c r="J39814" s="161"/>
      <c r="AB39814" s="164"/>
    </row>
    <row r="39815" spans="10:28">
      <c r="J39815" s="161"/>
      <c r="AB39815" s="164"/>
    </row>
    <row r="39816" spans="10:28">
      <c r="J39816" s="161"/>
      <c r="AB39816" s="164"/>
    </row>
    <row r="39817" spans="10:28">
      <c r="J39817" s="161"/>
      <c r="AB39817" s="164"/>
    </row>
    <row r="39818" spans="10:28">
      <c r="J39818" s="161"/>
      <c r="AB39818" s="164"/>
    </row>
    <row r="39819" spans="10:28">
      <c r="J39819" s="161"/>
      <c r="AB39819" s="164"/>
    </row>
    <row r="39820" spans="10:28">
      <c r="J39820" s="161"/>
      <c r="AB39820" s="164"/>
    </row>
    <row r="39821" spans="10:28">
      <c r="J39821" s="161"/>
      <c r="AB39821" s="164"/>
    </row>
    <row r="39822" spans="10:28">
      <c r="J39822" s="161"/>
      <c r="AB39822" s="164"/>
    </row>
    <row r="39823" spans="10:28">
      <c r="J39823" s="161"/>
      <c r="AB39823" s="164"/>
    </row>
    <row r="39824" spans="10:28">
      <c r="J39824" s="161"/>
      <c r="AB39824" s="164"/>
    </row>
    <row r="39825" spans="5:28">
      <c r="J39825" s="161"/>
      <c r="AB39825" s="164"/>
    </row>
    <row r="39826" spans="5:28">
      <c r="J39826" s="161"/>
      <c r="AB39826" s="164"/>
    </row>
    <row r="39827" spans="5:28">
      <c r="J39827" s="161"/>
      <c r="AB39827" s="164"/>
    </row>
    <row r="39828" spans="5:28">
      <c r="J39828" s="161"/>
      <c r="AB39828" s="164"/>
    </row>
    <row r="39829" spans="5:28">
      <c r="J39829" s="161"/>
      <c r="AB39829" s="164"/>
    </row>
    <row r="39830" spans="5:28">
      <c r="J39830" s="161"/>
      <c r="AB39830" s="164"/>
    </row>
    <row r="39831" spans="5:28">
      <c r="J39831" s="161"/>
      <c r="AB39831" s="164"/>
    </row>
    <row r="39832" spans="5:28">
      <c r="J39832" s="161"/>
      <c r="AB39832" s="164"/>
    </row>
    <row r="39833" spans="5:28">
      <c r="J39833" s="161"/>
      <c r="AB39833" s="164"/>
    </row>
    <row r="39834" spans="5:28">
      <c r="J39834" s="161"/>
      <c r="AB39834" s="164"/>
    </row>
    <row r="39835" spans="5:28">
      <c r="J39835" s="161"/>
      <c r="AB39835" s="164"/>
    </row>
    <row r="39836" spans="5:28">
      <c r="J39836" s="161"/>
      <c r="AB39836" s="164"/>
    </row>
    <row r="39837" spans="5:28">
      <c r="E39837" s="166"/>
      <c r="J39837" s="161"/>
      <c r="AB39837" s="164"/>
    </row>
    <row r="39838" spans="5:28">
      <c r="E39838" s="166"/>
      <c r="J39838" s="161"/>
      <c r="AB39838" s="164"/>
    </row>
    <row r="39839" spans="5:28">
      <c r="E39839" s="166"/>
      <c r="J39839" s="161"/>
      <c r="AB39839" s="164"/>
    </row>
    <row r="39840" spans="5:28">
      <c r="E39840" s="166"/>
      <c r="J39840" s="161"/>
      <c r="AB39840" s="164"/>
    </row>
    <row r="39841" spans="5:28">
      <c r="E39841" s="166"/>
      <c r="J39841" s="161"/>
      <c r="AB39841" s="164"/>
    </row>
    <row r="39842" spans="5:28">
      <c r="J39842" s="161"/>
      <c r="AB39842" s="164"/>
    </row>
    <row r="39843" spans="5:28">
      <c r="J39843" s="161"/>
      <c r="AB39843" s="164"/>
    </row>
    <row r="39844" spans="5:28">
      <c r="J39844" s="161"/>
      <c r="AB39844" s="164"/>
    </row>
    <row r="39845" spans="5:28">
      <c r="J39845" s="161"/>
      <c r="AB39845" s="164"/>
    </row>
    <row r="39846" spans="5:28">
      <c r="J39846" s="161"/>
      <c r="AB39846" s="164"/>
    </row>
    <row r="39847" spans="5:28">
      <c r="J39847" s="161"/>
      <c r="AB39847" s="164"/>
    </row>
    <row r="39848" spans="5:28">
      <c r="J39848" s="161"/>
      <c r="AB39848" s="164"/>
    </row>
    <row r="39849" spans="5:28">
      <c r="J39849" s="161"/>
      <c r="AB39849" s="164"/>
    </row>
    <row r="39850" spans="5:28">
      <c r="J39850" s="161"/>
      <c r="AB39850" s="164"/>
    </row>
    <row r="39851" spans="5:28">
      <c r="J39851" s="161"/>
      <c r="AB39851" s="164"/>
    </row>
    <row r="39852" spans="5:28">
      <c r="J39852" s="161"/>
      <c r="AB39852" s="164"/>
    </row>
    <row r="39853" spans="5:28">
      <c r="J39853" s="161"/>
      <c r="AB39853" s="164"/>
    </row>
    <row r="39854" spans="5:28">
      <c r="J39854" s="161"/>
      <c r="AB39854" s="164"/>
    </row>
    <row r="39855" spans="5:28">
      <c r="J39855" s="161"/>
      <c r="AB39855" s="164"/>
    </row>
    <row r="39856" spans="5:28">
      <c r="J39856" s="161"/>
      <c r="AB39856" s="164"/>
    </row>
    <row r="39857" spans="10:28">
      <c r="J39857" s="161"/>
      <c r="AB39857" s="164"/>
    </row>
    <row r="39858" spans="10:28">
      <c r="J39858" s="161"/>
      <c r="AB39858" s="164"/>
    </row>
    <row r="39859" spans="10:28">
      <c r="J39859" s="161"/>
      <c r="AB39859" s="164"/>
    </row>
    <row r="39860" spans="10:28">
      <c r="J39860" s="161"/>
      <c r="AB39860" s="164"/>
    </row>
    <row r="39861" spans="10:28">
      <c r="J39861" s="161"/>
      <c r="AB39861" s="164"/>
    </row>
    <row r="39862" spans="10:28">
      <c r="J39862" s="161"/>
      <c r="AB39862" s="164"/>
    </row>
    <row r="39863" spans="10:28">
      <c r="J39863" s="161"/>
      <c r="AB39863" s="164"/>
    </row>
    <row r="39864" spans="10:28">
      <c r="J39864" s="161"/>
      <c r="AB39864" s="164"/>
    </row>
    <row r="39865" spans="10:28">
      <c r="J39865" s="161"/>
      <c r="AB39865" s="164"/>
    </row>
    <row r="39866" spans="10:28">
      <c r="J39866" s="161"/>
      <c r="AB39866" s="164"/>
    </row>
    <row r="39867" spans="10:28">
      <c r="J39867" s="161"/>
      <c r="AB39867" s="164"/>
    </row>
    <row r="39868" spans="10:28">
      <c r="J39868" s="161"/>
      <c r="AB39868" s="164"/>
    </row>
    <row r="39869" spans="10:28">
      <c r="J39869" s="161"/>
      <c r="AB39869" s="164"/>
    </row>
    <row r="39870" spans="10:28">
      <c r="J39870" s="161"/>
      <c r="AB39870" s="164"/>
    </row>
    <row r="39871" spans="10:28">
      <c r="J39871" s="161"/>
      <c r="AB39871" s="164"/>
    </row>
    <row r="39872" spans="10:28">
      <c r="J39872" s="161"/>
      <c r="AB39872" s="164"/>
    </row>
    <row r="39873" spans="5:28">
      <c r="J39873" s="161"/>
      <c r="AB39873" s="164"/>
    </row>
    <row r="39874" spans="5:28">
      <c r="J39874" s="161"/>
      <c r="AB39874" s="164"/>
    </row>
    <row r="39875" spans="5:28">
      <c r="J39875" s="161"/>
      <c r="AB39875" s="164"/>
    </row>
    <row r="39876" spans="5:28">
      <c r="J39876" s="161"/>
      <c r="AB39876" s="164"/>
    </row>
    <row r="39877" spans="5:28">
      <c r="J39877" s="161"/>
      <c r="AB39877" s="164"/>
    </row>
    <row r="39878" spans="5:28">
      <c r="J39878" s="161"/>
      <c r="AB39878" s="164"/>
    </row>
    <row r="39879" spans="5:28">
      <c r="J39879" s="161"/>
      <c r="AB39879" s="164"/>
    </row>
    <row r="39880" spans="5:28">
      <c r="E39880" s="166"/>
      <c r="J39880" s="161"/>
      <c r="AB39880" s="164"/>
    </row>
    <row r="39881" spans="5:28">
      <c r="E39881" s="166"/>
      <c r="J39881" s="161"/>
      <c r="AB39881" s="164"/>
    </row>
    <row r="39882" spans="5:28">
      <c r="E39882" s="166"/>
      <c r="J39882" s="161"/>
      <c r="AB39882" s="164"/>
    </row>
    <row r="39883" spans="5:28">
      <c r="E39883" s="166"/>
      <c r="J39883" s="161"/>
      <c r="AB39883" s="164"/>
    </row>
    <row r="39884" spans="5:28">
      <c r="E39884" s="166"/>
      <c r="J39884" s="161"/>
      <c r="AB39884" s="164"/>
    </row>
    <row r="39885" spans="5:28">
      <c r="E39885" s="166"/>
      <c r="J39885" s="161"/>
      <c r="AB39885" s="164"/>
    </row>
    <row r="39886" spans="5:28">
      <c r="E39886" s="166"/>
      <c r="J39886" s="161"/>
      <c r="AB39886" s="164"/>
    </row>
    <row r="39887" spans="5:28">
      <c r="E39887" s="166"/>
      <c r="J39887" s="161"/>
      <c r="AB39887" s="164"/>
    </row>
    <row r="39888" spans="5:28">
      <c r="E39888" s="166"/>
      <c r="J39888" s="161"/>
      <c r="AB39888" s="164"/>
    </row>
    <row r="39889" spans="5:28">
      <c r="E39889" s="166"/>
      <c r="J39889" s="161"/>
      <c r="AB39889" s="164"/>
    </row>
    <row r="39890" spans="5:28">
      <c r="E39890" s="166"/>
      <c r="J39890" s="161"/>
      <c r="AB39890" s="164"/>
    </row>
    <row r="39891" spans="5:28">
      <c r="E39891" s="166"/>
      <c r="J39891" s="161"/>
      <c r="AB39891" s="164"/>
    </row>
    <row r="39892" spans="5:28">
      <c r="J39892" s="161"/>
      <c r="AB39892" s="164"/>
    </row>
    <row r="39893" spans="5:28">
      <c r="J39893" s="161"/>
      <c r="AB39893" s="164"/>
    </row>
    <row r="39894" spans="5:28">
      <c r="J39894" s="161"/>
      <c r="AB39894" s="164"/>
    </row>
    <row r="39895" spans="5:28">
      <c r="J39895" s="161"/>
      <c r="AB39895" s="164"/>
    </row>
    <row r="39896" spans="5:28">
      <c r="J39896" s="161"/>
      <c r="AB39896" s="164"/>
    </row>
    <row r="39897" spans="5:28">
      <c r="J39897" s="161"/>
      <c r="AB39897" s="164"/>
    </row>
    <row r="39898" spans="5:28">
      <c r="J39898" s="161"/>
      <c r="AB39898" s="164"/>
    </row>
    <row r="39899" spans="5:28">
      <c r="J39899" s="161"/>
      <c r="AB39899" s="164"/>
    </row>
    <row r="39900" spans="5:28">
      <c r="J39900" s="161"/>
      <c r="AB39900" s="164"/>
    </row>
    <row r="39901" spans="5:28">
      <c r="E39901" s="166"/>
      <c r="J39901" s="161"/>
      <c r="AB39901" s="164"/>
    </row>
    <row r="39902" spans="5:28">
      <c r="J39902" s="161"/>
      <c r="AB39902" s="164"/>
    </row>
    <row r="39903" spans="5:28">
      <c r="E39903" s="166"/>
      <c r="J39903" s="161"/>
      <c r="AB39903" s="164"/>
    </row>
    <row r="39904" spans="5:28">
      <c r="J39904" s="161"/>
      <c r="AB39904" s="164"/>
    </row>
    <row r="39905" spans="5:28">
      <c r="J39905" s="161"/>
      <c r="AB39905" s="164"/>
    </row>
    <row r="39906" spans="5:28">
      <c r="J39906" s="161"/>
      <c r="AB39906" s="164"/>
    </row>
    <row r="39907" spans="5:28">
      <c r="J39907" s="161"/>
      <c r="AB39907" s="164"/>
    </row>
    <row r="39908" spans="5:28">
      <c r="J39908" s="161"/>
      <c r="AB39908" s="164"/>
    </row>
    <row r="39909" spans="5:28">
      <c r="J39909" s="161"/>
      <c r="AB39909" s="164"/>
    </row>
    <row r="39910" spans="5:28">
      <c r="J39910" s="161"/>
      <c r="AB39910" s="164"/>
    </row>
    <row r="39911" spans="5:28">
      <c r="J39911" s="161"/>
      <c r="AB39911" s="164"/>
    </row>
    <row r="39912" spans="5:28">
      <c r="J39912" s="161"/>
      <c r="AB39912" s="164"/>
    </row>
    <row r="39913" spans="5:28">
      <c r="J39913" s="161"/>
      <c r="AB39913" s="164"/>
    </row>
    <row r="39914" spans="5:28">
      <c r="E39914" s="166"/>
      <c r="J39914" s="161"/>
      <c r="AB39914" s="164"/>
    </row>
    <row r="39915" spans="5:28">
      <c r="J39915" s="161"/>
      <c r="AB39915" s="164"/>
    </row>
    <row r="39916" spans="5:28">
      <c r="J39916" s="161"/>
      <c r="AB39916" s="164"/>
    </row>
    <row r="39917" spans="5:28">
      <c r="J39917" s="161"/>
      <c r="AB39917" s="164"/>
    </row>
    <row r="39918" spans="5:28">
      <c r="J39918" s="161"/>
      <c r="AB39918" s="164"/>
    </row>
    <row r="39919" spans="5:28">
      <c r="J39919" s="161"/>
      <c r="AB39919" s="164"/>
    </row>
    <row r="39920" spans="5:28">
      <c r="J39920" s="161"/>
      <c r="AB39920" s="164"/>
    </row>
    <row r="39921" spans="5:28">
      <c r="J39921" s="161"/>
      <c r="AB39921" s="164"/>
    </row>
    <row r="39922" spans="5:28">
      <c r="E39922" s="166"/>
      <c r="J39922" s="161"/>
      <c r="AB39922" s="164"/>
    </row>
    <row r="39923" spans="5:28">
      <c r="J39923" s="161"/>
      <c r="AB39923" s="164"/>
    </row>
    <row r="39924" spans="5:28">
      <c r="J39924" s="161"/>
      <c r="AB39924" s="164"/>
    </row>
    <row r="39925" spans="5:28">
      <c r="J39925" s="161"/>
      <c r="AB39925" s="164"/>
    </row>
    <row r="39926" spans="5:28">
      <c r="J39926" s="161"/>
      <c r="AB39926" s="164"/>
    </row>
    <row r="39927" spans="5:28">
      <c r="J39927" s="161"/>
      <c r="AB39927" s="164"/>
    </row>
    <row r="39928" spans="5:28">
      <c r="E39928" s="166"/>
      <c r="J39928" s="161"/>
      <c r="AB39928" s="164"/>
    </row>
    <row r="39929" spans="5:28">
      <c r="J39929" s="161"/>
      <c r="AB39929" s="164"/>
    </row>
    <row r="39930" spans="5:28">
      <c r="J39930" s="161"/>
      <c r="AB39930" s="164"/>
    </row>
    <row r="39931" spans="5:28">
      <c r="E39931" s="166"/>
      <c r="J39931" s="161"/>
      <c r="AB39931" s="164"/>
    </row>
    <row r="39932" spans="5:28">
      <c r="E39932" s="166"/>
      <c r="J39932" s="161"/>
      <c r="AB39932" s="164"/>
    </row>
    <row r="39933" spans="5:28">
      <c r="J39933" s="161"/>
      <c r="AB39933" s="164"/>
    </row>
    <row r="39934" spans="5:28">
      <c r="E39934" s="166"/>
      <c r="J39934" s="161"/>
      <c r="AB39934" s="164"/>
    </row>
    <row r="39935" spans="5:28">
      <c r="E39935" s="166"/>
      <c r="J39935" s="161"/>
      <c r="AB39935" s="164"/>
    </row>
    <row r="39936" spans="5:28">
      <c r="E39936" s="166"/>
      <c r="J39936" s="161"/>
      <c r="AB39936" s="164"/>
    </row>
    <row r="39937" spans="5:28">
      <c r="E39937" s="166"/>
      <c r="J39937" s="161"/>
      <c r="AB39937" s="164"/>
    </row>
    <row r="39938" spans="5:28">
      <c r="J39938" s="161"/>
      <c r="AB39938" s="164"/>
    </row>
    <row r="39939" spans="5:28">
      <c r="J39939" s="161"/>
      <c r="AB39939" s="164"/>
    </row>
    <row r="39940" spans="5:28">
      <c r="J39940" s="161"/>
      <c r="AB39940" s="164"/>
    </row>
    <row r="39941" spans="5:28">
      <c r="J39941" s="161"/>
      <c r="AB39941" s="164"/>
    </row>
    <row r="39942" spans="5:28">
      <c r="J39942" s="161"/>
      <c r="AB39942" s="164"/>
    </row>
    <row r="39943" spans="5:28">
      <c r="J39943" s="161"/>
      <c r="AB39943" s="164"/>
    </row>
    <row r="39944" spans="5:28">
      <c r="J39944" s="161"/>
      <c r="AB39944" s="164"/>
    </row>
    <row r="39945" spans="5:28">
      <c r="J39945" s="161"/>
      <c r="AB39945" s="164"/>
    </row>
    <row r="39946" spans="5:28">
      <c r="J39946" s="161"/>
      <c r="AB39946" s="164"/>
    </row>
    <row r="39947" spans="5:28">
      <c r="J39947" s="161"/>
      <c r="AB39947" s="164"/>
    </row>
    <row r="39948" spans="5:28">
      <c r="J39948" s="161"/>
      <c r="AB39948" s="164"/>
    </row>
    <row r="39949" spans="5:28">
      <c r="J39949" s="161"/>
      <c r="AB39949" s="164"/>
    </row>
    <row r="39950" spans="5:28">
      <c r="J39950" s="161"/>
      <c r="AB39950" s="164"/>
    </row>
    <row r="39951" spans="5:28">
      <c r="E39951" s="166"/>
      <c r="J39951" s="161"/>
      <c r="AB39951" s="164"/>
    </row>
    <row r="39952" spans="5:28">
      <c r="E39952" s="166"/>
      <c r="J39952" s="161"/>
      <c r="AB39952" s="164"/>
    </row>
    <row r="39953" spans="5:28">
      <c r="E39953" s="166"/>
      <c r="J39953" s="161"/>
      <c r="AB39953" s="164"/>
    </row>
    <row r="39954" spans="5:28">
      <c r="E39954" s="166"/>
      <c r="J39954" s="161"/>
      <c r="AB39954" s="164"/>
    </row>
    <row r="39955" spans="5:28">
      <c r="E39955" s="166"/>
      <c r="J39955" s="161"/>
      <c r="AB39955" s="164"/>
    </row>
    <row r="39956" spans="5:28">
      <c r="E39956" s="166"/>
      <c r="J39956" s="161"/>
      <c r="AB39956" s="164"/>
    </row>
    <row r="39957" spans="5:28">
      <c r="E39957" s="166"/>
      <c r="J39957" s="161"/>
      <c r="AB39957" s="164"/>
    </row>
    <row r="39958" spans="5:28">
      <c r="E39958" s="166"/>
      <c r="J39958" s="161"/>
      <c r="AB39958" s="164"/>
    </row>
    <row r="39959" spans="5:28">
      <c r="E39959" s="166"/>
      <c r="J39959" s="161"/>
      <c r="AB39959" s="164"/>
    </row>
    <row r="39960" spans="5:28">
      <c r="E39960" s="166"/>
      <c r="J39960" s="161"/>
      <c r="AB39960" s="164"/>
    </row>
    <row r="39961" spans="5:28">
      <c r="E39961" s="166"/>
      <c r="J39961" s="161"/>
      <c r="AB39961" s="164"/>
    </row>
    <row r="39962" spans="5:28">
      <c r="E39962" s="166"/>
      <c r="J39962" s="161"/>
      <c r="AB39962" s="164"/>
    </row>
    <row r="39963" spans="5:28">
      <c r="E39963" s="166"/>
      <c r="J39963" s="161"/>
      <c r="AB39963" s="164"/>
    </row>
    <row r="39964" spans="5:28">
      <c r="E39964" s="166"/>
      <c r="J39964" s="161"/>
      <c r="AB39964" s="164"/>
    </row>
    <row r="39965" spans="5:28">
      <c r="E39965" s="166"/>
      <c r="J39965" s="161"/>
      <c r="AB39965" s="164"/>
    </row>
    <row r="39966" spans="5:28">
      <c r="J39966" s="161"/>
      <c r="AB39966" s="164"/>
    </row>
    <row r="39967" spans="5:28">
      <c r="J39967" s="161"/>
      <c r="AB39967" s="164"/>
    </row>
    <row r="39968" spans="5:28">
      <c r="J39968" s="161"/>
      <c r="AB39968" s="164"/>
    </row>
    <row r="39969" spans="10:28">
      <c r="J39969" s="161"/>
      <c r="AB39969" s="164"/>
    </row>
    <row r="39970" spans="10:28">
      <c r="J39970" s="161"/>
      <c r="AB39970" s="164"/>
    </row>
    <row r="39971" spans="10:28">
      <c r="J39971" s="161"/>
      <c r="AB39971" s="164"/>
    </row>
    <row r="39972" spans="10:28">
      <c r="J39972" s="161"/>
      <c r="AB39972" s="164"/>
    </row>
    <row r="39973" spans="10:28">
      <c r="J39973" s="161"/>
      <c r="AB39973" s="164"/>
    </row>
    <row r="39974" spans="10:28">
      <c r="J39974" s="161"/>
      <c r="AB39974" s="164"/>
    </row>
    <row r="39975" spans="10:28">
      <c r="J39975" s="161"/>
      <c r="AB39975" s="164"/>
    </row>
    <row r="39976" spans="10:28">
      <c r="J39976" s="161"/>
      <c r="AB39976" s="164"/>
    </row>
    <row r="39977" spans="10:28">
      <c r="J39977" s="161"/>
      <c r="AB39977" s="164"/>
    </row>
    <row r="39978" spans="10:28">
      <c r="J39978" s="161"/>
      <c r="AB39978" s="164"/>
    </row>
    <row r="39979" spans="10:28">
      <c r="J39979" s="161"/>
      <c r="AB39979" s="164"/>
    </row>
    <row r="39980" spans="10:28">
      <c r="J39980" s="161"/>
      <c r="AB39980" s="164"/>
    </row>
    <row r="39981" spans="10:28">
      <c r="J39981" s="161"/>
      <c r="AB39981" s="164"/>
    </row>
    <row r="39982" spans="10:28">
      <c r="J39982" s="161"/>
      <c r="AB39982" s="164"/>
    </row>
    <row r="39983" spans="10:28">
      <c r="J39983" s="161"/>
      <c r="AB39983" s="164"/>
    </row>
    <row r="39984" spans="10:28">
      <c r="J39984" s="161"/>
      <c r="AB39984" s="164"/>
    </row>
    <row r="39985" spans="5:28">
      <c r="J39985" s="161"/>
      <c r="AB39985" s="164"/>
    </row>
    <row r="39986" spans="5:28">
      <c r="J39986" s="161"/>
      <c r="AB39986" s="164"/>
    </row>
    <row r="39987" spans="5:28">
      <c r="J39987" s="161"/>
      <c r="AB39987" s="164"/>
    </row>
    <row r="39988" spans="5:28">
      <c r="E39988" s="166"/>
      <c r="J39988" s="161"/>
      <c r="AB39988" s="164"/>
    </row>
    <row r="39989" spans="5:28">
      <c r="J39989" s="161"/>
      <c r="AB39989" s="164"/>
    </row>
    <row r="39990" spans="5:28">
      <c r="J39990" s="161"/>
      <c r="AB39990" s="164"/>
    </row>
    <row r="39991" spans="5:28">
      <c r="J39991" s="161"/>
      <c r="AB39991" s="164"/>
    </row>
    <row r="39992" spans="5:28">
      <c r="J39992" s="161"/>
      <c r="AB39992" s="164"/>
    </row>
    <row r="39993" spans="5:28">
      <c r="J39993" s="161"/>
      <c r="AB39993" s="164"/>
    </row>
    <row r="39994" spans="5:28">
      <c r="J39994" s="161"/>
      <c r="AB39994" s="164"/>
    </row>
    <row r="39995" spans="5:28">
      <c r="J39995" s="161"/>
      <c r="AB39995" s="164"/>
    </row>
    <row r="39996" spans="5:28">
      <c r="E39996" s="166"/>
      <c r="J39996" s="161"/>
      <c r="AB39996" s="164"/>
    </row>
    <row r="39997" spans="5:28">
      <c r="E39997" s="166"/>
      <c r="J39997" s="161"/>
      <c r="AB39997" s="164"/>
    </row>
    <row r="39998" spans="5:28">
      <c r="E39998" s="166"/>
      <c r="J39998" s="161"/>
      <c r="AB39998" s="164"/>
    </row>
    <row r="39999" spans="5:28">
      <c r="E39999" s="166"/>
      <c r="J39999" s="161"/>
      <c r="AB39999" s="164"/>
    </row>
    <row r="40000" spans="5:28">
      <c r="E40000" s="166"/>
      <c r="J40000" s="161"/>
      <c r="AB40000" s="164"/>
    </row>
    <row r="40001" spans="5:28">
      <c r="E40001" s="166"/>
      <c r="J40001" s="161"/>
      <c r="AB40001" s="164"/>
    </row>
    <row r="40002" spans="5:28">
      <c r="E40002" s="166"/>
      <c r="J40002" s="161"/>
      <c r="AB40002" s="164"/>
    </row>
    <row r="40003" spans="5:28">
      <c r="E40003" s="166"/>
      <c r="J40003" s="161"/>
      <c r="AB40003" s="164"/>
    </row>
    <row r="40004" spans="5:28">
      <c r="E40004" s="166"/>
      <c r="J40004" s="161"/>
      <c r="AB40004" s="164"/>
    </row>
    <row r="40005" spans="5:28">
      <c r="J40005" s="161"/>
      <c r="AB40005" s="164"/>
    </row>
    <row r="40006" spans="5:28">
      <c r="J40006" s="161"/>
      <c r="AB40006" s="164"/>
    </row>
    <row r="40007" spans="5:28">
      <c r="J40007" s="161"/>
      <c r="AB40007" s="164"/>
    </row>
    <row r="40008" spans="5:28">
      <c r="J40008" s="161"/>
      <c r="AB40008" s="164"/>
    </row>
    <row r="40009" spans="5:28">
      <c r="J40009" s="161"/>
      <c r="AB40009" s="164"/>
    </row>
    <row r="40010" spans="5:28">
      <c r="J40010" s="161"/>
      <c r="AB40010" s="164"/>
    </row>
    <row r="40011" spans="5:28">
      <c r="J40011" s="161"/>
      <c r="AB40011" s="164"/>
    </row>
    <row r="40012" spans="5:28">
      <c r="J40012" s="161"/>
      <c r="AB40012" s="164"/>
    </row>
    <row r="40013" spans="5:28">
      <c r="J40013" s="161"/>
      <c r="AB40013" s="164"/>
    </row>
    <row r="40014" spans="5:28">
      <c r="J40014" s="161"/>
      <c r="AB40014" s="164"/>
    </row>
    <row r="40015" spans="5:28">
      <c r="J40015" s="161"/>
      <c r="AB40015" s="164"/>
    </row>
    <row r="40016" spans="5:28">
      <c r="J40016" s="161"/>
      <c r="AB40016" s="164"/>
    </row>
    <row r="40017" spans="5:28">
      <c r="J40017" s="161"/>
      <c r="AB40017" s="164"/>
    </row>
    <row r="40018" spans="5:28">
      <c r="J40018" s="161"/>
      <c r="AB40018" s="164"/>
    </row>
    <row r="40019" spans="5:28">
      <c r="J40019" s="161"/>
      <c r="AB40019" s="164"/>
    </row>
    <row r="40020" spans="5:28">
      <c r="J40020" s="161"/>
      <c r="AB40020" s="164"/>
    </row>
    <row r="40021" spans="5:28">
      <c r="J40021" s="161"/>
      <c r="AB40021" s="164"/>
    </row>
    <row r="40022" spans="5:28">
      <c r="J40022" s="161"/>
      <c r="AB40022" s="164"/>
    </row>
    <row r="40023" spans="5:28">
      <c r="J40023" s="161"/>
      <c r="AB40023" s="164"/>
    </row>
    <row r="40024" spans="5:28">
      <c r="J40024" s="161"/>
      <c r="AB40024" s="164"/>
    </row>
    <row r="40025" spans="5:28">
      <c r="J40025" s="161"/>
      <c r="AB40025" s="164"/>
    </row>
    <row r="40026" spans="5:28">
      <c r="J40026" s="161"/>
      <c r="AB40026" s="164"/>
    </row>
    <row r="40027" spans="5:28">
      <c r="E40027" s="166"/>
      <c r="J40027" s="161"/>
      <c r="AB40027" s="164"/>
    </row>
    <row r="40028" spans="5:28">
      <c r="J40028" s="161"/>
      <c r="AB40028" s="164"/>
    </row>
    <row r="40029" spans="5:28">
      <c r="E40029" s="166"/>
      <c r="J40029" s="161"/>
      <c r="AB40029" s="164"/>
    </row>
    <row r="40030" spans="5:28">
      <c r="J40030" s="161"/>
      <c r="AB40030" s="164"/>
    </row>
    <row r="40031" spans="5:28">
      <c r="J40031" s="161"/>
      <c r="AB40031" s="164"/>
    </row>
    <row r="40032" spans="5:28">
      <c r="J40032" s="161"/>
      <c r="AB40032" s="164"/>
    </row>
    <row r="40033" spans="5:28">
      <c r="J40033" s="161"/>
      <c r="AB40033" s="164"/>
    </row>
    <row r="40034" spans="5:28">
      <c r="E40034" s="166"/>
      <c r="J40034" s="161"/>
      <c r="AB40034" s="164"/>
    </row>
    <row r="40035" spans="5:28">
      <c r="E40035" s="166"/>
      <c r="J40035" s="161"/>
      <c r="AB40035" s="164"/>
    </row>
    <row r="40036" spans="5:28">
      <c r="J40036" s="161"/>
      <c r="AB40036" s="164"/>
    </row>
    <row r="40037" spans="5:28">
      <c r="E40037" s="166"/>
      <c r="J40037" s="161"/>
      <c r="AB40037" s="164"/>
    </row>
    <row r="40038" spans="5:28">
      <c r="E40038" s="166"/>
      <c r="J40038" s="161"/>
      <c r="AB40038" s="164"/>
    </row>
    <row r="40039" spans="5:28">
      <c r="J40039" s="161"/>
      <c r="AB40039" s="164"/>
    </row>
    <row r="40040" spans="5:28">
      <c r="J40040" s="161"/>
      <c r="AB40040" s="164"/>
    </row>
    <row r="40041" spans="5:28">
      <c r="J40041" s="161"/>
      <c r="AB40041" s="164"/>
    </row>
    <row r="40042" spans="5:28">
      <c r="E40042" s="166"/>
      <c r="J40042" s="161"/>
      <c r="AB40042" s="164"/>
    </row>
    <row r="40043" spans="5:28">
      <c r="J40043" s="161"/>
      <c r="AB40043" s="164"/>
    </row>
    <row r="40044" spans="5:28">
      <c r="J40044" s="161"/>
      <c r="AB40044" s="164"/>
    </row>
    <row r="40045" spans="5:28">
      <c r="J40045" s="161"/>
      <c r="AB40045" s="164"/>
    </row>
    <row r="40046" spans="5:28">
      <c r="J40046" s="161"/>
      <c r="AB40046" s="164"/>
    </row>
    <row r="40047" spans="5:28">
      <c r="J40047" s="161"/>
      <c r="AB40047" s="164"/>
    </row>
    <row r="40048" spans="5:28">
      <c r="J40048" s="161"/>
      <c r="AB40048" s="164"/>
    </row>
    <row r="40049" spans="10:28">
      <c r="J40049" s="161"/>
      <c r="AB40049" s="164"/>
    </row>
    <row r="40050" spans="10:28">
      <c r="J40050" s="161"/>
      <c r="AB40050" s="164"/>
    </row>
    <row r="40051" spans="10:28">
      <c r="J40051" s="161"/>
      <c r="AB40051" s="164"/>
    </row>
    <row r="40052" spans="10:28">
      <c r="J40052" s="161"/>
      <c r="AB40052" s="164"/>
    </row>
    <row r="40053" spans="10:28">
      <c r="J40053" s="161"/>
      <c r="AB40053" s="164"/>
    </row>
    <row r="40054" spans="10:28">
      <c r="J40054" s="161"/>
      <c r="AB40054" s="164"/>
    </row>
    <row r="40055" spans="10:28">
      <c r="J40055" s="161"/>
      <c r="AB40055" s="164"/>
    </row>
    <row r="40056" spans="10:28">
      <c r="J40056" s="161"/>
      <c r="AB40056" s="164"/>
    </row>
    <row r="40057" spans="10:28">
      <c r="J40057" s="161"/>
      <c r="AB40057" s="164"/>
    </row>
    <row r="40058" spans="10:28">
      <c r="J40058" s="161"/>
      <c r="AB40058" s="164"/>
    </row>
    <row r="40059" spans="10:28">
      <c r="J40059" s="161"/>
      <c r="AB40059" s="164"/>
    </row>
    <row r="40060" spans="10:28">
      <c r="J40060" s="161"/>
      <c r="AB40060" s="164"/>
    </row>
    <row r="40061" spans="10:28">
      <c r="J40061" s="161"/>
      <c r="AB40061" s="164"/>
    </row>
    <row r="40062" spans="10:28">
      <c r="J40062" s="161"/>
      <c r="AB40062" s="164"/>
    </row>
    <row r="40063" spans="10:28">
      <c r="J40063" s="161"/>
      <c r="AB40063" s="164"/>
    </row>
    <row r="40064" spans="10:28">
      <c r="J40064" s="161"/>
      <c r="AB40064" s="164"/>
    </row>
    <row r="40065" spans="10:28">
      <c r="J40065" s="161"/>
      <c r="AB40065" s="164"/>
    </row>
    <row r="40066" spans="10:28">
      <c r="J40066" s="161"/>
      <c r="AB40066" s="164"/>
    </row>
    <row r="40067" spans="10:28">
      <c r="J40067" s="161"/>
      <c r="AB40067" s="164"/>
    </row>
    <row r="40068" spans="10:28">
      <c r="J40068" s="161"/>
      <c r="AB40068" s="164"/>
    </row>
    <row r="40069" spans="10:28">
      <c r="J40069" s="161"/>
      <c r="AB40069" s="164"/>
    </row>
    <row r="40070" spans="10:28">
      <c r="J40070" s="161"/>
      <c r="AB40070" s="164"/>
    </row>
    <row r="40071" spans="10:28">
      <c r="J40071" s="161"/>
      <c r="AB40071" s="164"/>
    </row>
    <row r="40072" spans="10:28">
      <c r="J40072" s="161"/>
      <c r="AB40072" s="164"/>
    </row>
    <row r="40073" spans="10:28">
      <c r="J40073" s="161"/>
      <c r="AB40073" s="164"/>
    </row>
    <row r="40074" spans="10:28">
      <c r="J40074" s="161"/>
      <c r="AB40074" s="164"/>
    </row>
    <row r="40075" spans="10:28">
      <c r="J40075" s="161"/>
      <c r="AB40075" s="164"/>
    </row>
    <row r="40076" spans="10:28">
      <c r="J40076" s="161"/>
      <c r="AB40076" s="164"/>
    </row>
    <row r="40077" spans="10:28">
      <c r="J40077" s="161"/>
      <c r="AB40077" s="164"/>
    </row>
    <row r="40078" spans="10:28">
      <c r="J40078" s="161"/>
      <c r="AB40078" s="164"/>
    </row>
    <row r="40079" spans="10:28">
      <c r="J40079" s="161"/>
      <c r="AB40079" s="164"/>
    </row>
    <row r="40080" spans="10:28">
      <c r="J40080" s="161"/>
      <c r="AB40080" s="164"/>
    </row>
    <row r="40081" spans="5:28">
      <c r="J40081" s="161"/>
      <c r="AB40081" s="164"/>
    </row>
    <row r="40082" spans="5:28">
      <c r="J40082" s="161"/>
      <c r="AB40082" s="164"/>
    </row>
    <row r="40083" spans="5:28">
      <c r="J40083" s="161"/>
      <c r="AB40083" s="164"/>
    </row>
    <row r="40084" spans="5:28">
      <c r="J40084" s="161"/>
      <c r="AB40084" s="164"/>
    </row>
    <row r="40085" spans="5:28">
      <c r="J40085" s="161"/>
      <c r="AB40085" s="164"/>
    </row>
    <row r="40086" spans="5:28">
      <c r="J40086" s="161"/>
      <c r="AB40086" s="164"/>
    </row>
    <row r="40087" spans="5:28">
      <c r="J40087" s="161"/>
      <c r="AB40087" s="164"/>
    </row>
    <row r="40088" spans="5:28">
      <c r="J40088" s="161"/>
      <c r="AB40088" s="164"/>
    </row>
    <row r="40089" spans="5:28">
      <c r="J40089" s="161"/>
      <c r="AB40089" s="164"/>
    </row>
    <row r="40090" spans="5:28">
      <c r="J40090" s="161"/>
      <c r="AB40090" s="164"/>
    </row>
    <row r="40091" spans="5:28">
      <c r="J40091" s="161"/>
      <c r="AB40091" s="164"/>
    </row>
    <row r="40092" spans="5:28">
      <c r="E40092" s="166"/>
      <c r="J40092" s="161"/>
      <c r="AB40092" s="164"/>
    </row>
    <row r="40093" spans="5:28">
      <c r="E40093" s="166"/>
      <c r="J40093" s="161"/>
      <c r="AB40093" s="164"/>
    </row>
    <row r="40094" spans="5:28">
      <c r="E40094" s="166"/>
      <c r="J40094" s="161"/>
      <c r="AB40094" s="164"/>
    </row>
    <row r="40095" spans="5:28">
      <c r="E40095" s="166"/>
      <c r="J40095" s="161"/>
      <c r="AB40095" s="164"/>
    </row>
    <row r="40096" spans="5:28">
      <c r="E40096" s="166"/>
      <c r="J40096" s="161"/>
      <c r="AB40096" s="164"/>
    </row>
    <row r="40097" spans="5:28">
      <c r="E40097" s="166"/>
      <c r="J40097" s="161"/>
      <c r="AB40097" s="164"/>
    </row>
    <row r="40098" spans="5:28">
      <c r="E40098" s="166"/>
      <c r="J40098" s="161"/>
      <c r="AB40098" s="164"/>
    </row>
    <row r="40099" spans="5:28">
      <c r="E40099" s="166"/>
      <c r="J40099" s="161"/>
      <c r="AB40099" s="164"/>
    </row>
    <row r="40100" spans="5:28">
      <c r="E40100" s="166"/>
      <c r="J40100" s="161"/>
      <c r="AB40100" s="164"/>
    </row>
    <row r="40101" spans="5:28">
      <c r="E40101" s="166"/>
      <c r="J40101" s="161"/>
      <c r="AB40101" s="164"/>
    </row>
    <row r="40102" spans="5:28">
      <c r="E40102" s="166"/>
      <c r="J40102" s="161"/>
      <c r="AB40102" s="164"/>
    </row>
    <row r="40103" spans="5:28">
      <c r="E40103" s="166"/>
      <c r="J40103" s="161"/>
      <c r="AB40103" s="164"/>
    </row>
    <row r="40104" spans="5:28">
      <c r="E40104" s="166"/>
      <c r="J40104" s="161"/>
      <c r="AB40104" s="164"/>
    </row>
    <row r="40105" spans="5:28">
      <c r="E40105" s="166"/>
      <c r="J40105" s="161"/>
      <c r="AB40105" s="164"/>
    </row>
    <row r="40106" spans="5:28">
      <c r="E40106" s="166"/>
      <c r="J40106" s="161"/>
      <c r="AB40106" s="164"/>
    </row>
    <row r="40107" spans="5:28">
      <c r="E40107" s="166"/>
      <c r="J40107" s="161"/>
      <c r="AB40107" s="164"/>
    </row>
    <row r="40108" spans="5:28">
      <c r="E40108" s="166"/>
      <c r="J40108" s="161"/>
      <c r="AB40108" s="164"/>
    </row>
    <row r="40109" spans="5:28">
      <c r="E40109" s="166"/>
      <c r="J40109" s="161"/>
      <c r="AB40109" s="164"/>
    </row>
    <row r="40110" spans="5:28">
      <c r="E40110" s="166"/>
      <c r="J40110" s="161"/>
      <c r="AB40110" s="164"/>
    </row>
    <row r="40111" spans="5:28">
      <c r="E40111" s="166"/>
      <c r="J40111" s="161"/>
      <c r="AB40111" s="164"/>
    </row>
    <row r="40112" spans="5:28">
      <c r="E40112" s="166"/>
      <c r="J40112" s="161"/>
      <c r="AB40112" s="164"/>
    </row>
    <row r="40113" spans="5:28">
      <c r="E40113" s="166"/>
      <c r="J40113" s="161"/>
      <c r="AB40113" s="164"/>
    </row>
    <row r="40114" spans="5:28">
      <c r="E40114" s="166"/>
      <c r="J40114" s="161"/>
      <c r="AB40114" s="164"/>
    </row>
    <row r="40115" spans="5:28">
      <c r="E40115" s="166"/>
      <c r="J40115" s="161"/>
      <c r="AB40115" s="164"/>
    </row>
    <row r="40116" spans="5:28">
      <c r="E40116" s="166"/>
      <c r="J40116" s="161"/>
      <c r="AB40116" s="164"/>
    </row>
    <row r="40117" spans="5:28">
      <c r="E40117" s="166"/>
      <c r="J40117" s="161"/>
      <c r="AB40117" s="164"/>
    </row>
    <row r="40118" spans="5:28">
      <c r="E40118" s="166"/>
      <c r="J40118" s="161"/>
      <c r="AB40118" s="164"/>
    </row>
    <row r="40119" spans="5:28">
      <c r="E40119" s="166"/>
      <c r="J40119" s="161"/>
      <c r="AB40119" s="164"/>
    </row>
    <row r="40120" spans="5:28">
      <c r="E40120" s="166"/>
      <c r="J40120" s="161"/>
      <c r="AB40120" s="164"/>
    </row>
    <row r="40121" spans="5:28">
      <c r="E40121" s="166"/>
      <c r="J40121" s="161"/>
      <c r="AB40121" s="164"/>
    </row>
    <row r="40122" spans="5:28">
      <c r="E40122" s="166"/>
      <c r="J40122" s="161"/>
      <c r="AB40122" s="164"/>
    </row>
    <row r="40123" spans="5:28">
      <c r="E40123" s="166"/>
      <c r="J40123" s="161"/>
      <c r="AB40123" s="164"/>
    </row>
    <row r="40124" spans="5:28">
      <c r="E40124" s="166"/>
      <c r="J40124" s="161"/>
      <c r="AB40124" s="164"/>
    </row>
    <row r="40125" spans="5:28">
      <c r="E40125" s="166"/>
      <c r="J40125" s="161"/>
      <c r="AB40125" s="164"/>
    </row>
    <row r="40126" spans="5:28">
      <c r="E40126" s="166"/>
      <c r="J40126" s="161"/>
      <c r="AB40126" s="164"/>
    </row>
    <row r="40127" spans="5:28">
      <c r="J40127" s="161"/>
      <c r="AB40127" s="164"/>
    </row>
    <row r="40128" spans="5:28">
      <c r="J40128" s="161"/>
      <c r="AB40128" s="164"/>
    </row>
    <row r="40129" spans="10:28">
      <c r="J40129" s="161"/>
      <c r="AB40129" s="164"/>
    </row>
    <row r="40130" spans="10:28">
      <c r="J40130" s="161"/>
      <c r="AB40130" s="164"/>
    </row>
    <row r="40131" spans="10:28">
      <c r="J40131" s="161"/>
      <c r="AB40131" s="164"/>
    </row>
    <row r="40132" spans="10:28">
      <c r="J40132" s="161"/>
      <c r="AB40132" s="164"/>
    </row>
    <row r="40133" spans="10:28">
      <c r="J40133" s="161"/>
      <c r="AB40133" s="164"/>
    </row>
    <row r="40134" spans="10:28">
      <c r="J40134" s="161"/>
      <c r="AB40134" s="164"/>
    </row>
    <row r="40135" spans="10:28">
      <c r="J40135" s="161"/>
      <c r="AB40135" s="164"/>
    </row>
    <row r="40136" spans="10:28">
      <c r="J40136" s="161"/>
      <c r="AB40136" s="164"/>
    </row>
    <row r="40137" spans="10:28">
      <c r="J40137" s="161"/>
      <c r="AB40137" s="164"/>
    </row>
    <row r="40138" spans="10:28">
      <c r="J40138" s="161"/>
      <c r="AB40138" s="164"/>
    </row>
    <row r="40139" spans="10:28">
      <c r="J40139" s="161"/>
      <c r="AB40139" s="164"/>
    </row>
    <row r="40140" spans="10:28">
      <c r="J40140" s="161"/>
      <c r="AB40140" s="164"/>
    </row>
    <row r="40141" spans="10:28">
      <c r="J40141" s="161"/>
      <c r="AB40141" s="164"/>
    </row>
    <row r="40142" spans="10:28">
      <c r="J40142" s="161"/>
      <c r="AB40142" s="164"/>
    </row>
    <row r="40143" spans="10:28">
      <c r="J40143" s="161"/>
      <c r="AB40143" s="164"/>
    </row>
    <row r="40144" spans="10:28">
      <c r="J40144" s="161"/>
      <c r="AB40144" s="164"/>
    </row>
    <row r="40145" spans="5:28">
      <c r="J40145" s="161"/>
      <c r="AB40145" s="164"/>
    </row>
    <row r="40146" spans="5:28">
      <c r="J40146" s="161"/>
      <c r="AB40146" s="164"/>
    </row>
    <row r="40147" spans="5:28">
      <c r="J40147" s="161"/>
      <c r="AB40147" s="164"/>
    </row>
    <row r="40148" spans="5:28">
      <c r="J40148" s="161"/>
      <c r="AB40148" s="164"/>
    </row>
    <row r="40149" spans="5:28">
      <c r="J40149" s="161"/>
      <c r="AB40149" s="164"/>
    </row>
    <row r="40150" spans="5:28">
      <c r="J40150" s="161"/>
      <c r="AB40150" s="164"/>
    </row>
    <row r="40151" spans="5:28">
      <c r="J40151" s="161"/>
      <c r="AB40151" s="164"/>
    </row>
    <row r="40152" spans="5:28">
      <c r="J40152" s="161"/>
      <c r="AB40152" s="164"/>
    </row>
    <row r="40153" spans="5:28">
      <c r="E40153" s="166"/>
      <c r="J40153" s="161"/>
      <c r="AB40153" s="164"/>
    </row>
    <row r="40154" spans="5:28">
      <c r="E40154" s="166"/>
      <c r="J40154" s="161"/>
      <c r="AB40154" s="164"/>
    </row>
    <row r="40155" spans="5:28">
      <c r="E40155" s="166"/>
      <c r="J40155" s="161"/>
      <c r="AB40155" s="164"/>
    </row>
    <row r="40156" spans="5:28">
      <c r="E40156" s="166"/>
      <c r="J40156" s="161"/>
      <c r="AB40156" s="164"/>
    </row>
    <row r="40157" spans="5:28">
      <c r="E40157" s="166"/>
      <c r="J40157" s="161"/>
      <c r="AB40157" s="164"/>
    </row>
    <row r="40158" spans="5:28">
      <c r="E40158" s="166"/>
      <c r="J40158" s="161"/>
      <c r="AB40158" s="164"/>
    </row>
    <row r="40159" spans="5:28">
      <c r="E40159" s="166"/>
      <c r="J40159" s="161"/>
      <c r="AB40159" s="164"/>
    </row>
    <row r="40160" spans="5:28">
      <c r="E40160" s="166"/>
      <c r="J40160" s="161"/>
      <c r="AB40160" s="164"/>
    </row>
    <row r="40161" spans="5:28">
      <c r="E40161" s="166"/>
      <c r="J40161" s="161"/>
      <c r="AB40161" s="164"/>
    </row>
    <row r="40162" spans="5:28">
      <c r="E40162" s="166"/>
      <c r="J40162" s="161"/>
      <c r="AB40162" s="164"/>
    </row>
    <row r="40163" spans="5:28">
      <c r="E40163" s="166"/>
      <c r="J40163" s="161"/>
      <c r="AB40163" s="164"/>
    </row>
    <row r="40164" spans="5:28">
      <c r="E40164" s="166"/>
      <c r="J40164" s="161"/>
      <c r="AB40164" s="164"/>
    </row>
    <row r="40165" spans="5:28">
      <c r="E40165" s="166"/>
      <c r="J40165" s="161"/>
      <c r="AB40165" s="164"/>
    </row>
    <row r="40166" spans="5:28">
      <c r="E40166" s="166"/>
      <c r="J40166" s="161"/>
      <c r="AB40166" s="164"/>
    </row>
    <row r="40167" spans="5:28">
      <c r="E40167" s="166"/>
      <c r="J40167" s="161"/>
      <c r="AB40167" s="164"/>
    </row>
    <row r="40168" spans="5:28">
      <c r="E40168" s="166"/>
      <c r="J40168" s="161"/>
      <c r="AB40168" s="164"/>
    </row>
    <row r="40169" spans="5:28">
      <c r="E40169" s="166"/>
      <c r="J40169" s="161"/>
      <c r="R40169" s="166"/>
      <c r="AB40169" s="164"/>
    </row>
    <row r="40170" spans="5:28">
      <c r="E40170" s="166"/>
      <c r="J40170" s="161"/>
      <c r="AB40170" s="164"/>
    </row>
    <row r="40171" spans="5:28">
      <c r="E40171" s="166"/>
      <c r="J40171" s="161"/>
      <c r="AB40171" s="164"/>
    </row>
    <row r="40172" spans="5:28">
      <c r="J40172" s="161"/>
      <c r="AB40172" s="164"/>
    </row>
    <row r="40173" spans="5:28">
      <c r="J40173" s="161"/>
      <c r="AB40173" s="164"/>
    </row>
    <row r="40174" spans="5:28">
      <c r="J40174" s="161"/>
      <c r="AB40174" s="164"/>
    </row>
    <row r="40175" spans="5:28">
      <c r="J40175" s="161"/>
      <c r="AB40175" s="164"/>
    </row>
    <row r="40176" spans="5:28">
      <c r="J40176" s="161"/>
      <c r="AB40176" s="164"/>
    </row>
    <row r="40177" spans="10:28">
      <c r="J40177" s="161"/>
      <c r="AB40177" s="164"/>
    </row>
    <row r="40178" spans="10:28">
      <c r="J40178" s="161"/>
      <c r="AB40178" s="164"/>
    </row>
    <row r="40179" spans="10:28">
      <c r="J40179" s="161"/>
      <c r="AB40179" s="164"/>
    </row>
    <row r="40180" spans="10:28">
      <c r="J40180" s="161"/>
      <c r="AB40180" s="164"/>
    </row>
    <row r="40181" spans="10:28">
      <c r="J40181" s="161"/>
      <c r="AB40181" s="164"/>
    </row>
    <row r="40182" spans="10:28">
      <c r="J40182" s="161"/>
      <c r="AB40182" s="164"/>
    </row>
    <row r="40183" spans="10:28">
      <c r="J40183" s="161"/>
      <c r="AB40183" s="164"/>
    </row>
    <row r="40184" spans="10:28">
      <c r="J40184" s="161"/>
      <c r="AB40184" s="164"/>
    </row>
    <row r="40185" spans="10:28">
      <c r="J40185" s="161"/>
      <c r="AB40185" s="164"/>
    </row>
    <row r="40186" spans="10:28">
      <c r="J40186" s="161"/>
      <c r="AB40186" s="164"/>
    </row>
    <row r="40187" spans="10:28">
      <c r="J40187" s="161"/>
      <c r="AB40187" s="164"/>
    </row>
    <row r="40188" spans="10:28">
      <c r="J40188" s="161"/>
      <c r="AB40188" s="164"/>
    </row>
    <row r="40189" spans="10:28">
      <c r="J40189" s="161"/>
      <c r="AB40189" s="164"/>
    </row>
    <row r="40190" spans="10:28">
      <c r="J40190" s="161"/>
      <c r="AB40190" s="164"/>
    </row>
    <row r="40191" spans="10:28">
      <c r="J40191" s="161"/>
      <c r="AB40191" s="164"/>
    </row>
    <row r="40192" spans="10:28">
      <c r="J40192" s="161"/>
      <c r="AB40192" s="164"/>
    </row>
    <row r="40193" spans="5:28">
      <c r="J40193" s="161"/>
      <c r="AB40193" s="164"/>
    </row>
    <row r="40194" spans="5:28">
      <c r="J40194" s="161"/>
      <c r="AB40194" s="164"/>
    </row>
    <row r="40195" spans="5:28">
      <c r="J40195" s="161"/>
      <c r="AB40195" s="164"/>
    </row>
    <row r="40196" spans="5:28">
      <c r="J40196" s="161"/>
      <c r="AB40196" s="164"/>
    </row>
    <row r="40197" spans="5:28">
      <c r="J40197" s="161"/>
      <c r="AB40197" s="164"/>
    </row>
    <row r="40198" spans="5:28">
      <c r="E40198" s="166"/>
      <c r="F40198" s="166"/>
      <c r="J40198" s="161"/>
      <c r="AB40198" s="164"/>
    </row>
    <row r="40199" spans="5:28">
      <c r="E40199" s="166"/>
      <c r="F40199" s="166"/>
      <c r="J40199" s="161"/>
      <c r="AB40199" s="164"/>
    </row>
    <row r="40200" spans="5:28">
      <c r="E40200" s="166"/>
      <c r="F40200" s="166"/>
      <c r="J40200" s="161"/>
      <c r="AB40200" s="164"/>
    </row>
    <row r="40201" spans="5:28">
      <c r="E40201" s="166"/>
      <c r="F40201" s="166"/>
      <c r="J40201" s="161"/>
      <c r="AB40201" s="164"/>
    </row>
    <row r="40202" spans="5:28">
      <c r="J40202" s="161"/>
      <c r="AB40202" s="164"/>
    </row>
    <row r="40203" spans="5:28">
      <c r="E40203" s="166"/>
      <c r="J40203" s="161"/>
      <c r="AB40203" s="164"/>
    </row>
    <row r="40204" spans="5:28">
      <c r="J40204" s="161"/>
      <c r="AB40204" s="164"/>
    </row>
    <row r="40205" spans="5:28">
      <c r="E40205" s="166"/>
      <c r="J40205" s="161"/>
      <c r="AB40205" s="164"/>
    </row>
    <row r="40206" spans="5:28">
      <c r="E40206" s="166"/>
      <c r="J40206" s="161"/>
      <c r="AB40206" s="164"/>
    </row>
    <row r="40207" spans="5:28">
      <c r="E40207" s="166"/>
      <c r="J40207" s="161"/>
      <c r="AB40207" s="164"/>
    </row>
    <row r="40208" spans="5:28">
      <c r="E40208" s="166"/>
      <c r="J40208" s="161"/>
      <c r="AB40208" s="164"/>
    </row>
    <row r="40209" spans="5:28">
      <c r="E40209" s="166"/>
      <c r="J40209" s="161"/>
      <c r="AB40209" s="164"/>
    </row>
    <row r="40210" spans="5:28">
      <c r="E40210" s="166"/>
      <c r="J40210" s="161"/>
      <c r="AB40210" s="164"/>
    </row>
    <row r="40211" spans="5:28">
      <c r="E40211" s="166"/>
      <c r="J40211" s="161"/>
      <c r="AB40211" s="164"/>
    </row>
    <row r="40212" spans="5:28">
      <c r="E40212" s="166"/>
      <c r="J40212" s="161"/>
      <c r="AB40212" s="164"/>
    </row>
    <row r="40213" spans="5:28">
      <c r="E40213" s="166"/>
      <c r="J40213" s="161"/>
      <c r="AB40213" s="164"/>
    </row>
    <row r="40214" spans="5:28">
      <c r="J40214" s="161"/>
      <c r="AB40214" s="164"/>
    </row>
    <row r="40215" spans="5:28">
      <c r="J40215" s="161"/>
      <c r="AB40215" s="164"/>
    </row>
    <row r="40216" spans="5:28">
      <c r="J40216" s="161"/>
      <c r="AB40216" s="164"/>
    </row>
    <row r="40217" spans="5:28">
      <c r="E40217" s="166"/>
      <c r="F40217" s="166"/>
      <c r="J40217" s="161"/>
      <c r="AB40217" s="164"/>
    </row>
    <row r="40218" spans="5:28">
      <c r="E40218" s="166"/>
      <c r="F40218" s="166"/>
      <c r="J40218" s="161"/>
      <c r="AB40218" s="164"/>
    </row>
    <row r="40219" spans="5:28">
      <c r="E40219" s="166"/>
      <c r="F40219" s="166"/>
      <c r="J40219" s="161"/>
      <c r="AB40219" s="164"/>
    </row>
    <row r="40220" spans="5:28">
      <c r="E40220" s="166"/>
      <c r="F40220" s="166"/>
      <c r="J40220" s="161"/>
      <c r="AB40220" s="164"/>
    </row>
    <row r="40221" spans="5:28">
      <c r="E40221" s="166"/>
      <c r="F40221" s="166"/>
      <c r="J40221" s="161"/>
      <c r="AB40221" s="164"/>
    </row>
    <row r="40222" spans="5:28">
      <c r="E40222" s="166"/>
      <c r="F40222" s="166"/>
      <c r="J40222" s="161"/>
      <c r="AB40222" s="164"/>
    </row>
    <row r="40223" spans="5:28">
      <c r="E40223" s="166"/>
      <c r="F40223" s="166"/>
      <c r="J40223" s="161"/>
      <c r="AB40223" s="164"/>
    </row>
    <row r="40224" spans="5:28">
      <c r="J40224" s="161"/>
      <c r="AB40224" s="164"/>
    </row>
    <row r="40225" spans="10:28">
      <c r="J40225" s="161"/>
      <c r="AB40225" s="164"/>
    </row>
    <row r="40226" spans="10:28">
      <c r="J40226" s="161"/>
      <c r="AB40226" s="164"/>
    </row>
    <row r="40227" spans="10:28">
      <c r="J40227" s="161"/>
      <c r="AB40227" s="164"/>
    </row>
    <row r="40228" spans="10:28">
      <c r="J40228" s="161"/>
      <c r="AB40228" s="164"/>
    </row>
    <row r="40229" spans="10:28">
      <c r="J40229" s="161"/>
      <c r="AB40229" s="164"/>
    </row>
    <row r="40230" spans="10:28">
      <c r="J40230" s="161"/>
      <c r="AB40230" s="164"/>
    </row>
    <row r="40231" spans="10:28">
      <c r="J40231" s="161"/>
      <c r="AB40231" s="164"/>
    </row>
    <row r="40232" spans="10:28">
      <c r="J40232" s="161"/>
      <c r="AB40232" s="164"/>
    </row>
    <row r="40233" spans="10:28">
      <c r="J40233" s="161"/>
      <c r="AB40233" s="164"/>
    </row>
    <row r="40234" spans="10:28">
      <c r="J40234" s="161"/>
      <c r="AB40234" s="164"/>
    </row>
    <row r="40235" spans="10:28">
      <c r="J40235" s="161"/>
      <c r="AB40235" s="164"/>
    </row>
    <row r="40236" spans="10:28">
      <c r="J40236" s="161"/>
      <c r="AB40236" s="164"/>
    </row>
    <row r="40237" spans="10:28">
      <c r="J40237" s="161"/>
      <c r="AB40237" s="164"/>
    </row>
    <row r="40238" spans="10:28">
      <c r="J40238" s="161"/>
      <c r="AB40238" s="164"/>
    </row>
    <row r="40239" spans="10:28">
      <c r="J40239" s="161"/>
      <c r="AB40239" s="164"/>
    </row>
    <row r="40240" spans="10:28">
      <c r="J40240" s="161"/>
      <c r="AB40240" s="164"/>
    </row>
    <row r="40241" spans="10:28">
      <c r="J40241" s="161"/>
      <c r="AB40241" s="164"/>
    </row>
    <row r="40242" spans="10:28">
      <c r="J40242" s="161"/>
      <c r="AB40242" s="164"/>
    </row>
    <row r="40243" spans="10:28">
      <c r="J40243" s="161"/>
      <c r="AB40243" s="164"/>
    </row>
    <row r="40244" spans="10:28">
      <c r="J40244" s="161"/>
      <c r="AB40244" s="164"/>
    </row>
    <row r="40245" spans="10:28">
      <c r="J40245" s="161"/>
      <c r="AB40245" s="164"/>
    </row>
    <row r="40246" spans="10:28">
      <c r="J40246" s="161"/>
      <c r="AB40246" s="164"/>
    </row>
    <row r="40247" spans="10:28">
      <c r="J40247" s="161"/>
      <c r="AB40247" s="164"/>
    </row>
    <row r="40248" spans="10:28">
      <c r="J40248" s="161"/>
      <c r="AB40248" s="164"/>
    </row>
    <row r="40249" spans="10:28">
      <c r="J40249" s="161"/>
      <c r="AB40249" s="164"/>
    </row>
    <row r="40250" spans="10:28">
      <c r="J40250" s="161"/>
      <c r="AB40250" s="164"/>
    </row>
    <row r="40251" spans="10:28">
      <c r="J40251" s="161"/>
      <c r="AB40251" s="164"/>
    </row>
    <row r="40252" spans="10:28">
      <c r="J40252" s="161"/>
      <c r="AB40252" s="164"/>
    </row>
    <row r="40253" spans="10:28">
      <c r="J40253" s="161"/>
      <c r="AB40253" s="164"/>
    </row>
    <row r="40254" spans="10:28">
      <c r="J40254" s="161"/>
      <c r="AB40254" s="164"/>
    </row>
    <row r="40255" spans="10:28">
      <c r="J40255" s="161"/>
      <c r="AB40255" s="164"/>
    </row>
    <row r="40256" spans="10:28">
      <c r="J40256" s="161"/>
      <c r="AB40256" s="164"/>
    </row>
    <row r="40257" spans="10:28">
      <c r="J40257" s="161"/>
      <c r="AB40257" s="164"/>
    </row>
    <row r="40258" spans="10:28">
      <c r="J40258" s="161"/>
      <c r="AB40258" s="164"/>
    </row>
    <row r="40259" spans="10:28">
      <c r="J40259" s="161"/>
      <c r="AB40259" s="164"/>
    </row>
    <row r="40260" spans="10:28">
      <c r="J40260" s="161"/>
      <c r="AB40260" s="164"/>
    </row>
    <row r="40261" spans="10:28">
      <c r="J40261" s="161"/>
      <c r="AB40261" s="164"/>
    </row>
    <row r="40262" spans="10:28">
      <c r="J40262" s="161"/>
      <c r="AB40262" s="164"/>
    </row>
    <row r="40263" spans="10:28">
      <c r="J40263" s="161"/>
      <c r="AB40263" s="164"/>
    </row>
    <row r="40264" spans="10:28">
      <c r="J40264" s="161"/>
      <c r="AB40264" s="164"/>
    </row>
    <row r="40265" spans="10:28">
      <c r="J40265" s="161"/>
      <c r="AB40265" s="164"/>
    </row>
    <row r="40266" spans="10:28">
      <c r="J40266" s="161"/>
      <c r="AB40266" s="164"/>
    </row>
    <row r="40267" spans="10:28">
      <c r="J40267" s="161"/>
      <c r="AB40267" s="164"/>
    </row>
    <row r="40268" spans="10:28">
      <c r="J40268" s="161"/>
      <c r="AB40268" s="164"/>
    </row>
    <row r="40269" spans="10:28">
      <c r="J40269" s="161"/>
      <c r="AB40269" s="164"/>
    </row>
    <row r="40270" spans="10:28">
      <c r="J40270" s="161"/>
      <c r="AB40270" s="164"/>
    </row>
    <row r="40271" spans="10:28">
      <c r="J40271" s="161"/>
      <c r="AB40271" s="164"/>
    </row>
    <row r="40272" spans="10:28">
      <c r="J40272" s="161"/>
      <c r="AB40272" s="164"/>
    </row>
    <row r="40273" spans="10:28">
      <c r="J40273" s="161"/>
      <c r="AB40273" s="164"/>
    </row>
    <row r="40274" spans="10:28">
      <c r="J40274" s="161"/>
      <c r="AB40274" s="164"/>
    </row>
    <row r="40275" spans="10:28">
      <c r="J40275" s="161"/>
      <c r="AB40275" s="164"/>
    </row>
    <row r="40276" spans="10:28">
      <c r="J40276" s="161"/>
      <c r="AB40276" s="164"/>
    </row>
    <row r="40277" spans="10:28">
      <c r="J40277" s="161"/>
      <c r="AB40277" s="164"/>
    </row>
    <row r="40278" spans="10:28">
      <c r="J40278" s="161"/>
      <c r="AB40278" s="164"/>
    </row>
    <row r="40279" spans="10:28">
      <c r="J40279" s="161"/>
      <c r="AB40279" s="164"/>
    </row>
    <row r="40280" spans="10:28">
      <c r="J40280" s="161"/>
      <c r="AB40280" s="164"/>
    </row>
    <row r="40281" spans="10:28">
      <c r="J40281" s="161"/>
      <c r="AB40281" s="164"/>
    </row>
    <row r="40282" spans="10:28">
      <c r="J40282" s="161"/>
      <c r="AB40282" s="164"/>
    </row>
    <row r="40283" spans="10:28">
      <c r="J40283" s="161"/>
      <c r="AB40283" s="164"/>
    </row>
    <row r="40284" spans="10:28">
      <c r="J40284" s="161"/>
      <c r="AB40284" s="164"/>
    </row>
    <row r="40285" spans="10:28">
      <c r="J40285" s="161"/>
      <c r="AB40285" s="164"/>
    </row>
    <row r="40286" spans="10:28">
      <c r="J40286" s="161"/>
      <c r="AB40286" s="164"/>
    </row>
    <row r="40287" spans="10:28">
      <c r="J40287" s="161"/>
      <c r="AB40287" s="164"/>
    </row>
    <row r="40288" spans="10:28">
      <c r="J40288" s="161"/>
      <c r="AB40288" s="164"/>
    </row>
    <row r="40289" spans="10:28">
      <c r="J40289" s="161"/>
      <c r="AB40289" s="164"/>
    </row>
    <row r="40290" spans="10:28">
      <c r="J40290" s="161"/>
      <c r="AB40290" s="164"/>
    </row>
    <row r="40291" spans="10:28">
      <c r="J40291" s="161"/>
      <c r="AB40291" s="164"/>
    </row>
    <row r="40292" spans="10:28">
      <c r="J40292" s="161"/>
      <c r="AB40292" s="164"/>
    </row>
    <row r="40293" spans="10:28">
      <c r="J40293" s="161"/>
      <c r="AB40293" s="164"/>
    </row>
    <row r="40294" spans="10:28">
      <c r="J40294" s="161"/>
      <c r="AB40294" s="164"/>
    </row>
    <row r="40295" spans="10:28">
      <c r="J40295" s="161"/>
      <c r="AB40295" s="164"/>
    </row>
    <row r="40296" spans="10:28">
      <c r="J40296" s="161"/>
      <c r="AB40296" s="164"/>
    </row>
    <row r="40297" spans="10:28">
      <c r="J40297" s="161"/>
      <c r="AB40297" s="164"/>
    </row>
    <row r="40298" spans="10:28">
      <c r="J40298" s="161"/>
      <c r="AB40298" s="164"/>
    </row>
    <row r="40299" spans="10:28">
      <c r="J40299" s="161"/>
      <c r="AB40299" s="164"/>
    </row>
    <row r="40300" spans="10:28">
      <c r="J40300" s="161"/>
      <c r="AB40300" s="164"/>
    </row>
    <row r="40301" spans="10:28">
      <c r="J40301" s="161"/>
      <c r="AB40301" s="164"/>
    </row>
    <row r="40302" spans="10:28">
      <c r="J40302" s="161"/>
      <c r="AB40302" s="164"/>
    </row>
    <row r="40303" spans="10:28">
      <c r="J40303" s="161"/>
      <c r="AB40303" s="164"/>
    </row>
    <row r="40304" spans="10:28">
      <c r="J40304" s="161"/>
      <c r="AB40304" s="164"/>
    </row>
    <row r="40305" spans="10:28">
      <c r="J40305" s="161"/>
      <c r="AB40305" s="164"/>
    </row>
    <row r="40306" spans="10:28">
      <c r="J40306" s="161"/>
      <c r="AB40306" s="164"/>
    </row>
    <row r="40307" spans="10:28">
      <c r="J40307" s="161"/>
      <c r="AB40307" s="164"/>
    </row>
    <row r="40308" spans="10:28">
      <c r="J40308" s="161"/>
      <c r="AB40308" s="164"/>
    </row>
    <row r="40309" spans="10:28">
      <c r="J40309" s="161"/>
      <c r="AB40309" s="164"/>
    </row>
    <row r="40310" spans="10:28">
      <c r="J40310" s="161"/>
      <c r="AB40310" s="164"/>
    </row>
    <row r="40311" spans="10:28">
      <c r="J40311" s="161"/>
      <c r="AB40311" s="164"/>
    </row>
    <row r="40312" spans="10:28">
      <c r="J40312" s="161"/>
      <c r="AB40312" s="164"/>
    </row>
    <row r="40313" spans="10:28">
      <c r="J40313" s="161"/>
      <c r="AB40313" s="164"/>
    </row>
    <row r="40314" spans="10:28">
      <c r="J40314" s="161"/>
      <c r="AB40314" s="164"/>
    </row>
    <row r="40315" spans="10:28">
      <c r="J40315" s="161"/>
      <c r="AB40315" s="164"/>
    </row>
    <row r="40316" spans="10:28">
      <c r="J40316" s="161"/>
      <c r="AB40316" s="164"/>
    </row>
    <row r="40317" spans="10:28">
      <c r="J40317" s="161"/>
      <c r="AB40317" s="164"/>
    </row>
    <row r="40318" spans="10:28">
      <c r="J40318" s="161"/>
      <c r="AB40318" s="164"/>
    </row>
    <row r="40319" spans="10:28">
      <c r="J40319" s="161"/>
      <c r="AB40319" s="164"/>
    </row>
    <row r="40320" spans="10:28">
      <c r="J40320" s="161"/>
      <c r="AB40320" s="164"/>
    </row>
    <row r="40321" spans="10:28">
      <c r="J40321" s="161"/>
      <c r="AB40321" s="164"/>
    </row>
    <row r="40322" spans="10:28">
      <c r="J40322" s="161"/>
      <c r="AB40322" s="164"/>
    </row>
    <row r="40323" spans="10:28">
      <c r="J40323" s="161"/>
      <c r="AB40323" s="164"/>
    </row>
    <row r="40324" spans="10:28">
      <c r="J40324" s="161"/>
      <c r="AB40324" s="164"/>
    </row>
    <row r="40325" spans="10:28">
      <c r="J40325" s="161"/>
      <c r="AB40325" s="164"/>
    </row>
    <row r="40326" spans="10:28">
      <c r="J40326" s="161"/>
      <c r="AB40326" s="164"/>
    </row>
    <row r="40327" spans="10:28">
      <c r="J40327" s="161"/>
      <c r="AB40327" s="164"/>
    </row>
    <row r="40328" spans="10:28">
      <c r="J40328" s="161"/>
      <c r="AB40328" s="164"/>
    </row>
    <row r="40329" spans="10:28">
      <c r="J40329" s="161"/>
      <c r="AB40329" s="164"/>
    </row>
    <row r="40330" spans="10:28">
      <c r="J40330" s="161"/>
      <c r="AB40330" s="164"/>
    </row>
    <row r="40331" spans="10:28">
      <c r="J40331" s="161"/>
      <c r="AB40331" s="164"/>
    </row>
    <row r="40332" spans="10:28">
      <c r="J40332" s="161"/>
      <c r="AB40332" s="164"/>
    </row>
    <row r="40333" spans="10:28">
      <c r="J40333" s="161"/>
      <c r="AB40333" s="164"/>
    </row>
    <row r="40334" spans="10:28">
      <c r="J40334" s="161"/>
      <c r="AB40334" s="164"/>
    </row>
    <row r="40335" spans="10:28">
      <c r="J40335" s="161"/>
      <c r="AB40335" s="164"/>
    </row>
    <row r="40336" spans="10:28">
      <c r="J40336" s="161"/>
      <c r="AB40336" s="164"/>
    </row>
    <row r="40337" spans="10:28">
      <c r="J40337" s="161"/>
      <c r="AB40337" s="164"/>
    </row>
    <row r="40338" spans="10:28">
      <c r="J40338" s="161"/>
      <c r="AB40338" s="164"/>
    </row>
    <row r="40339" spans="10:28">
      <c r="J40339" s="161"/>
      <c r="AB40339" s="164"/>
    </row>
    <row r="40340" spans="10:28">
      <c r="J40340" s="161"/>
      <c r="AB40340" s="164"/>
    </row>
    <row r="40341" spans="10:28">
      <c r="J40341" s="161"/>
      <c r="AB40341" s="164"/>
    </row>
    <row r="40342" spans="10:28">
      <c r="J40342" s="161"/>
      <c r="AB40342" s="164"/>
    </row>
    <row r="40343" spans="10:28">
      <c r="J40343" s="161"/>
      <c r="AB40343" s="164"/>
    </row>
    <row r="40344" spans="10:28">
      <c r="J40344" s="161"/>
      <c r="AB40344" s="164"/>
    </row>
    <row r="40345" spans="10:28">
      <c r="J40345" s="161"/>
      <c r="AB40345" s="164"/>
    </row>
    <row r="40346" spans="10:28">
      <c r="J40346" s="161"/>
      <c r="AB40346" s="164"/>
    </row>
    <row r="40347" spans="10:28">
      <c r="J40347" s="161"/>
      <c r="AB40347" s="164"/>
    </row>
    <row r="40348" spans="10:28">
      <c r="J40348" s="161"/>
      <c r="AB40348" s="164"/>
    </row>
    <row r="40349" spans="10:28">
      <c r="J40349" s="161"/>
      <c r="AB40349" s="164"/>
    </row>
    <row r="40350" spans="10:28">
      <c r="J40350" s="161"/>
      <c r="AB40350" s="164"/>
    </row>
    <row r="40351" spans="10:28">
      <c r="J40351" s="161"/>
      <c r="AB40351" s="164"/>
    </row>
    <row r="40352" spans="10:28">
      <c r="J40352" s="161"/>
      <c r="AB40352" s="164"/>
    </row>
    <row r="40353" spans="10:28">
      <c r="J40353" s="161"/>
      <c r="AB40353" s="164"/>
    </row>
    <row r="40354" spans="10:28">
      <c r="J40354" s="161"/>
      <c r="AB40354" s="164"/>
    </row>
    <row r="40355" spans="10:28">
      <c r="J40355" s="161"/>
      <c r="AB40355" s="164"/>
    </row>
    <row r="40356" spans="10:28">
      <c r="J40356" s="161"/>
      <c r="AB40356" s="164"/>
    </row>
    <row r="40357" spans="10:28">
      <c r="J40357" s="161"/>
      <c r="AB40357" s="164"/>
    </row>
    <row r="40358" spans="10:28">
      <c r="J40358" s="161"/>
      <c r="AB40358" s="164"/>
    </row>
    <row r="40359" spans="10:28">
      <c r="J40359" s="161"/>
      <c r="AB40359" s="164"/>
    </row>
    <row r="40360" spans="10:28">
      <c r="J40360" s="161"/>
      <c r="AB40360" s="164"/>
    </row>
    <row r="40361" spans="10:28">
      <c r="J40361" s="161"/>
      <c r="AB40361" s="164"/>
    </row>
    <row r="40362" spans="10:28">
      <c r="J40362" s="161"/>
      <c r="AB40362" s="164"/>
    </row>
    <row r="40363" spans="10:28">
      <c r="J40363" s="161"/>
      <c r="AB40363" s="164"/>
    </row>
    <row r="40364" spans="10:28">
      <c r="J40364" s="161"/>
      <c r="AB40364" s="164"/>
    </row>
    <row r="40365" spans="10:28">
      <c r="J40365" s="161"/>
      <c r="AB40365" s="164"/>
    </row>
    <row r="40366" spans="10:28">
      <c r="J40366" s="161"/>
      <c r="AB40366" s="164"/>
    </row>
    <row r="40367" spans="10:28">
      <c r="J40367" s="161"/>
      <c r="AB40367" s="164"/>
    </row>
    <row r="40368" spans="10:28">
      <c r="J40368" s="161"/>
      <c r="AB40368" s="164"/>
    </row>
    <row r="40369" spans="5:28">
      <c r="J40369" s="161"/>
      <c r="AB40369" s="164"/>
    </row>
    <row r="40370" spans="5:28">
      <c r="J40370" s="161"/>
      <c r="AB40370" s="164"/>
    </row>
    <row r="40371" spans="5:28">
      <c r="J40371" s="161"/>
      <c r="AB40371" s="164"/>
    </row>
    <row r="40372" spans="5:28">
      <c r="J40372" s="161"/>
      <c r="AB40372" s="164"/>
    </row>
    <row r="40373" spans="5:28">
      <c r="J40373" s="161"/>
      <c r="AB40373" s="164"/>
    </row>
    <row r="40374" spans="5:28">
      <c r="J40374" s="161"/>
      <c r="AB40374" s="164"/>
    </row>
    <row r="40375" spans="5:28">
      <c r="J40375" s="161"/>
      <c r="AB40375" s="164"/>
    </row>
    <row r="40376" spans="5:28">
      <c r="J40376" s="161"/>
      <c r="AB40376" s="164"/>
    </row>
    <row r="40377" spans="5:28">
      <c r="E40377" s="166"/>
      <c r="J40377" s="161"/>
      <c r="AB40377" s="164"/>
    </row>
    <row r="40378" spans="5:28">
      <c r="E40378" s="166"/>
      <c r="J40378" s="161"/>
      <c r="AB40378" s="164"/>
    </row>
    <row r="40379" spans="5:28">
      <c r="E40379" s="166"/>
      <c r="J40379" s="161"/>
      <c r="AB40379" s="164"/>
    </row>
    <row r="40380" spans="5:28">
      <c r="E40380" s="166"/>
      <c r="J40380" s="161"/>
      <c r="AB40380" s="164"/>
    </row>
    <row r="40381" spans="5:28">
      <c r="E40381" s="166"/>
      <c r="J40381" s="161"/>
      <c r="AB40381" s="164"/>
    </row>
    <row r="40382" spans="5:28">
      <c r="E40382" s="166"/>
      <c r="J40382" s="161"/>
      <c r="AB40382" s="164"/>
    </row>
    <row r="40383" spans="5:28">
      <c r="J40383" s="161"/>
      <c r="AB40383" s="164"/>
    </row>
    <row r="40384" spans="5:28">
      <c r="J40384" s="161"/>
      <c r="AB40384" s="164"/>
    </row>
    <row r="40385" spans="10:28">
      <c r="J40385" s="161"/>
      <c r="AB40385" s="164"/>
    </row>
    <row r="40386" spans="10:28">
      <c r="J40386" s="161"/>
      <c r="AB40386" s="164"/>
    </row>
    <row r="40387" spans="10:28">
      <c r="J40387" s="161"/>
      <c r="AB40387" s="164"/>
    </row>
    <row r="40388" spans="10:28">
      <c r="J40388" s="161"/>
      <c r="AB40388" s="164"/>
    </row>
    <row r="40389" spans="10:28">
      <c r="J40389" s="161"/>
      <c r="AB40389" s="164"/>
    </row>
    <row r="40390" spans="10:28">
      <c r="J40390" s="161"/>
      <c r="AB40390" s="164"/>
    </row>
    <row r="40391" spans="10:28">
      <c r="J40391" s="161"/>
      <c r="AB40391" s="164"/>
    </row>
    <row r="40392" spans="10:28">
      <c r="J40392" s="161"/>
      <c r="AB40392" s="164"/>
    </row>
    <row r="40393" spans="10:28">
      <c r="J40393" s="161"/>
      <c r="AB40393" s="164"/>
    </row>
    <row r="40394" spans="10:28">
      <c r="J40394" s="161"/>
      <c r="AB40394" s="164"/>
    </row>
    <row r="40395" spans="10:28">
      <c r="J40395" s="161"/>
      <c r="AB40395" s="164"/>
    </row>
    <row r="40396" spans="10:28">
      <c r="J40396" s="161"/>
      <c r="AB40396" s="164"/>
    </row>
    <row r="40397" spans="10:28">
      <c r="J40397" s="161"/>
      <c r="AB40397" s="164"/>
    </row>
    <row r="40398" spans="10:28">
      <c r="J40398" s="161"/>
      <c r="AB40398" s="164"/>
    </row>
    <row r="40399" spans="10:28">
      <c r="J40399" s="161"/>
      <c r="AB40399" s="164"/>
    </row>
    <row r="40400" spans="10:28">
      <c r="J40400" s="161"/>
      <c r="AB40400" s="164"/>
    </row>
    <row r="40401" spans="10:28">
      <c r="J40401" s="161"/>
      <c r="AB40401" s="164"/>
    </row>
    <row r="40402" spans="10:28">
      <c r="J40402" s="161"/>
      <c r="AB40402" s="164"/>
    </row>
    <row r="40403" spans="10:28">
      <c r="J40403" s="161"/>
      <c r="AB40403" s="164"/>
    </row>
    <row r="40404" spans="10:28">
      <c r="J40404" s="161"/>
      <c r="AB40404" s="164"/>
    </row>
    <row r="40405" spans="10:28">
      <c r="J40405" s="161"/>
      <c r="AB40405" s="164"/>
    </row>
    <row r="40406" spans="10:28">
      <c r="J40406" s="161"/>
      <c r="AB40406" s="164"/>
    </row>
    <row r="40407" spans="10:28">
      <c r="J40407" s="161"/>
      <c r="AB40407" s="164"/>
    </row>
    <row r="40408" spans="10:28">
      <c r="J40408" s="161"/>
      <c r="AB40408" s="164"/>
    </row>
    <row r="40409" spans="10:28">
      <c r="J40409" s="161"/>
      <c r="AB40409" s="164"/>
    </row>
    <row r="40410" spans="10:28">
      <c r="J40410" s="161"/>
      <c r="AB40410" s="164"/>
    </row>
    <row r="40411" spans="10:28">
      <c r="J40411" s="161"/>
      <c r="AB40411" s="164"/>
    </row>
    <row r="40412" spans="10:28">
      <c r="J40412" s="161"/>
      <c r="AB40412" s="164"/>
    </row>
    <row r="40413" spans="10:28">
      <c r="J40413" s="161"/>
      <c r="AB40413" s="164"/>
    </row>
    <row r="40414" spans="10:28">
      <c r="J40414" s="161"/>
      <c r="AB40414" s="164"/>
    </row>
    <row r="40415" spans="10:28">
      <c r="J40415" s="161"/>
      <c r="AB40415" s="164"/>
    </row>
    <row r="40416" spans="10:28">
      <c r="J40416" s="161"/>
      <c r="AB40416" s="164"/>
    </row>
    <row r="40417" spans="10:28">
      <c r="J40417" s="161"/>
      <c r="AB40417" s="164"/>
    </row>
    <row r="40418" spans="10:28">
      <c r="J40418" s="161"/>
      <c r="AB40418" s="164"/>
    </row>
    <row r="40419" spans="10:28">
      <c r="J40419" s="161"/>
      <c r="AB40419" s="164"/>
    </row>
    <row r="40420" spans="10:28">
      <c r="J40420" s="161"/>
      <c r="AB40420" s="164"/>
    </row>
    <row r="40421" spans="10:28">
      <c r="J40421" s="161"/>
      <c r="AB40421" s="164"/>
    </row>
    <row r="40422" spans="10:28">
      <c r="J40422" s="161"/>
      <c r="AB40422" s="164"/>
    </row>
    <row r="40423" spans="10:28">
      <c r="J40423" s="161"/>
      <c r="AB40423" s="164"/>
    </row>
    <row r="40424" spans="10:28">
      <c r="J40424" s="161"/>
      <c r="AB40424" s="164"/>
    </row>
    <row r="40425" spans="10:28">
      <c r="J40425" s="161"/>
      <c r="AB40425" s="164"/>
    </row>
    <row r="40426" spans="10:28">
      <c r="J40426" s="161"/>
      <c r="AB40426" s="164"/>
    </row>
    <row r="40427" spans="10:28">
      <c r="J40427" s="161"/>
      <c r="AB40427" s="164"/>
    </row>
    <row r="40428" spans="10:28">
      <c r="J40428" s="161"/>
      <c r="AB40428" s="164"/>
    </row>
    <row r="40429" spans="10:28">
      <c r="J40429" s="161"/>
      <c r="AB40429" s="164"/>
    </row>
    <row r="40430" spans="10:28">
      <c r="J40430" s="161"/>
      <c r="AB40430" s="164"/>
    </row>
    <row r="40431" spans="10:28">
      <c r="J40431" s="161"/>
      <c r="AB40431" s="164"/>
    </row>
    <row r="40432" spans="10:28">
      <c r="J40432" s="161"/>
      <c r="AB40432" s="164"/>
    </row>
    <row r="40433" spans="10:28">
      <c r="J40433" s="161"/>
      <c r="AB40433" s="164"/>
    </row>
    <row r="40434" spans="10:28">
      <c r="J40434" s="161"/>
      <c r="AB40434" s="164"/>
    </row>
    <row r="40435" spans="10:28">
      <c r="J40435" s="161"/>
      <c r="AB40435" s="164"/>
    </row>
    <row r="40436" spans="10:28">
      <c r="J40436" s="161"/>
      <c r="AB40436" s="164"/>
    </row>
    <row r="40437" spans="10:28">
      <c r="J40437" s="161"/>
      <c r="AB40437" s="164"/>
    </row>
    <row r="40438" spans="10:28">
      <c r="J40438" s="161"/>
      <c r="AB40438" s="164"/>
    </row>
    <row r="40439" spans="10:28">
      <c r="J40439" s="161"/>
      <c r="AB40439" s="164"/>
    </row>
    <row r="40440" spans="10:28">
      <c r="J40440" s="161"/>
      <c r="AB40440" s="164"/>
    </row>
    <row r="40441" spans="10:28">
      <c r="J40441" s="161"/>
      <c r="AB40441" s="164"/>
    </row>
    <row r="40442" spans="10:28">
      <c r="J40442" s="161"/>
      <c r="AB40442" s="164"/>
    </row>
    <row r="40443" spans="10:28">
      <c r="J40443" s="161"/>
      <c r="AB40443" s="164"/>
    </row>
    <row r="40444" spans="10:28">
      <c r="J40444" s="161"/>
      <c r="AB40444" s="164"/>
    </row>
    <row r="40445" spans="10:28">
      <c r="J40445" s="161"/>
      <c r="AB40445" s="164"/>
    </row>
    <row r="40446" spans="10:28">
      <c r="J40446" s="161"/>
      <c r="AB40446" s="164"/>
    </row>
    <row r="40447" spans="10:28">
      <c r="J40447" s="161"/>
      <c r="AB40447" s="164"/>
    </row>
    <row r="40448" spans="10:28">
      <c r="J40448" s="161"/>
      <c r="AB40448" s="164"/>
    </row>
    <row r="40449" spans="10:28">
      <c r="J40449" s="161"/>
      <c r="AB40449" s="164"/>
    </row>
    <row r="40450" spans="10:28">
      <c r="J40450" s="161"/>
      <c r="AB40450" s="164"/>
    </row>
    <row r="40451" spans="10:28">
      <c r="J40451" s="161"/>
      <c r="AB40451" s="164"/>
    </row>
    <row r="40452" spans="10:28">
      <c r="J40452" s="161"/>
      <c r="AB40452" s="164"/>
    </row>
    <row r="40453" spans="10:28">
      <c r="J40453" s="161"/>
      <c r="AB40453" s="164"/>
    </row>
    <row r="40454" spans="10:28">
      <c r="J40454" s="161"/>
      <c r="AB40454" s="164"/>
    </row>
    <row r="40455" spans="10:28">
      <c r="J40455" s="161"/>
      <c r="AB40455" s="164"/>
    </row>
    <row r="40456" spans="10:28">
      <c r="J40456" s="161"/>
      <c r="AB40456" s="164"/>
    </row>
    <row r="40457" spans="10:28">
      <c r="J40457" s="161"/>
      <c r="AB40457" s="164"/>
    </row>
    <row r="40458" spans="10:28">
      <c r="J40458" s="161"/>
      <c r="AB40458" s="164"/>
    </row>
    <row r="40459" spans="10:28">
      <c r="J40459" s="161"/>
      <c r="AB40459" s="164"/>
    </row>
    <row r="40460" spans="10:28">
      <c r="J40460" s="161"/>
      <c r="AB40460" s="164"/>
    </row>
    <row r="40461" spans="10:28">
      <c r="J40461" s="161"/>
      <c r="AB40461" s="164"/>
    </row>
    <row r="40462" spans="10:28">
      <c r="J40462" s="161"/>
      <c r="AB40462" s="164"/>
    </row>
    <row r="40463" spans="10:28">
      <c r="J40463" s="161"/>
      <c r="AB40463" s="164"/>
    </row>
    <row r="40464" spans="10:28">
      <c r="J40464" s="161"/>
      <c r="AB40464" s="164"/>
    </row>
    <row r="40465" spans="10:28">
      <c r="J40465" s="161"/>
      <c r="AB40465" s="164"/>
    </row>
    <row r="40466" spans="10:28">
      <c r="J40466" s="161"/>
      <c r="AB40466" s="164"/>
    </row>
    <row r="40467" spans="10:28">
      <c r="J40467" s="161"/>
      <c r="AB40467" s="164"/>
    </row>
    <row r="40468" spans="10:28">
      <c r="J40468" s="161"/>
      <c r="AB40468" s="164"/>
    </row>
    <row r="40469" spans="10:28">
      <c r="J40469" s="161"/>
      <c r="AB40469" s="164"/>
    </row>
    <row r="40470" spans="10:28">
      <c r="J40470" s="161"/>
      <c r="AB40470" s="164"/>
    </row>
    <row r="40471" spans="10:28">
      <c r="J40471" s="161"/>
      <c r="AB40471" s="164"/>
    </row>
    <row r="40472" spans="10:28">
      <c r="J40472" s="161"/>
      <c r="AB40472" s="164"/>
    </row>
    <row r="40473" spans="10:28">
      <c r="J40473" s="161"/>
      <c r="AB40473" s="164"/>
    </row>
    <row r="40474" spans="10:28">
      <c r="J40474" s="161"/>
      <c r="AB40474" s="164"/>
    </row>
    <row r="40475" spans="10:28">
      <c r="J40475" s="161"/>
      <c r="AB40475" s="164"/>
    </row>
    <row r="40476" spans="10:28">
      <c r="J40476" s="161"/>
      <c r="AB40476" s="164"/>
    </row>
    <row r="40477" spans="10:28">
      <c r="J40477" s="161"/>
      <c r="AB40477" s="164"/>
    </row>
    <row r="40478" spans="10:28">
      <c r="J40478" s="161"/>
      <c r="AB40478" s="164"/>
    </row>
    <row r="40479" spans="10:28">
      <c r="J40479" s="161"/>
      <c r="AB40479" s="164"/>
    </row>
    <row r="40480" spans="10:28">
      <c r="J40480" s="161"/>
      <c r="AB40480" s="164"/>
    </row>
    <row r="40481" spans="10:28">
      <c r="J40481" s="161"/>
      <c r="AB40481" s="164"/>
    </row>
    <row r="40482" spans="10:28">
      <c r="J40482" s="161"/>
      <c r="AB40482" s="164"/>
    </row>
    <row r="40483" spans="10:28">
      <c r="J40483" s="161"/>
      <c r="AB40483" s="164"/>
    </row>
    <row r="40484" spans="10:28">
      <c r="J40484" s="161"/>
      <c r="AB40484" s="164"/>
    </row>
    <row r="40485" spans="10:28">
      <c r="J40485" s="161"/>
      <c r="AB40485" s="164"/>
    </row>
    <row r="40486" spans="10:28">
      <c r="J40486" s="161"/>
      <c r="AB40486" s="164"/>
    </row>
    <row r="40487" spans="10:28">
      <c r="J40487" s="161"/>
      <c r="AB40487" s="164"/>
    </row>
    <row r="40488" spans="10:28">
      <c r="J40488" s="161"/>
      <c r="AB40488" s="164"/>
    </row>
    <row r="40489" spans="10:28">
      <c r="J40489" s="161"/>
      <c r="AB40489" s="164"/>
    </row>
    <row r="40490" spans="10:28">
      <c r="J40490" s="161"/>
      <c r="AB40490" s="164"/>
    </row>
    <row r="40491" spans="10:28">
      <c r="J40491" s="161"/>
      <c r="AB40491" s="164"/>
    </row>
    <row r="40492" spans="10:28">
      <c r="J40492" s="161"/>
      <c r="AB40492" s="164"/>
    </row>
    <row r="40493" spans="10:28">
      <c r="J40493" s="161"/>
      <c r="AB40493" s="164"/>
    </row>
    <row r="40494" spans="10:28">
      <c r="J40494" s="161"/>
      <c r="AB40494" s="164"/>
    </row>
    <row r="40495" spans="10:28">
      <c r="J40495" s="161"/>
      <c r="AB40495" s="164"/>
    </row>
    <row r="40496" spans="10:28">
      <c r="J40496" s="161"/>
      <c r="AB40496" s="164"/>
    </row>
    <row r="40497" spans="10:28">
      <c r="J40497" s="161"/>
      <c r="AB40497" s="164"/>
    </row>
    <row r="40498" spans="10:28">
      <c r="J40498" s="161"/>
      <c r="AB40498" s="164"/>
    </row>
    <row r="40499" spans="10:28">
      <c r="J40499" s="161"/>
      <c r="AB40499" s="164"/>
    </row>
    <row r="40500" spans="10:28">
      <c r="J40500" s="161"/>
      <c r="AB40500" s="164"/>
    </row>
    <row r="40501" spans="10:28">
      <c r="J40501" s="161"/>
      <c r="AB40501" s="164"/>
    </row>
    <row r="40502" spans="10:28">
      <c r="J40502" s="161"/>
      <c r="AB40502" s="164"/>
    </row>
    <row r="40503" spans="10:28">
      <c r="J40503" s="161"/>
      <c r="AB40503" s="164"/>
    </row>
    <row r="40504" spans="10:28">
      <c r="J40504" s="161"/>
      <c r="AB40504" s="164"/>
    </row>
    <row r="40505" spans="10:28">
      <c r="J40505" s="161"/>
      <c r="AB40505" s="164"/>
    </row>
    <row r="40506" spans="10:28">
      <c r="J40506" s="161"/>
      <c r="AB40506" s="164"/>
    </row>
    <row r="40507" spans="10:28">
      <c r="J40507" s="161"/>
      <c r="AB40507" s="164"/>
    </row>
    <row r="40508" spans="10:28">
      <c r="J40508" s="161"/>
      <c r="AB40508" s="164"/>
    </row>
    <row r="40509" spans="10:28">
      <c r="J40509" s="161"/>
      <c r="AB40509" s="164"/>
    </row>
    <row r="40510" spans="10:28">
      <c r="J40510" s="161"/>
      <c r="AB40510" s="164"/>
    </row>
    <row r="40511" spans="10:28">
      <c r="J40511" s="161"/>
      <c r="AB40511" s="164"/>
    </row>
    <row r="40512" spans="10:28">
      <c r="J40512" s="161"/>
      <c r="AB40512" s="164"/>
    </row>
    <row r="40513" spans="10:28">
      <c r="J40513" s="161"/>
      <c r="AB40513" s="164"/>
    </row>
    <row r="40514" spans="10:28">
      <c r="J40514" s="161"/>
      <c r="AB40514" s="164"/>
    </row>
    <row r="40515" spans="10:28">
      <c r="J40515" s="161"/>
      <c r="AB40515" s="164"/>
    </row>
    <row r="40516" spans="10:28">
      <c r="J40516" s="161"/>
      <c r="AB40516" s="164"/>
    </row>
    <row r="40517" spans="10:28">
      <c r="J40517" s="161"/>
      <c r="AB40517" s="164"/>
    </row>
    <row r="40518" spans="10:28">
      <c r="J40518" s="161"/>
      <c r="AB40518" s="164"/>
    </row>
    <row r="40519" spans="10:28">
      <c r="J40519" s="161"/>
      <c r="AB40519" s="164"/>
    </row>
    <row r="40520" spans="10:28">
      <c r="J40520" s="161"/>
      <c r="AB40520" s="164"/>
    </row>
    <row r="40521" spans="10:28">
      <c r="J40521" s="161"/>
      <c r="AB40521" s="164"/>
    </row>
    <row r="40522" spans="10:28">
      <c r="J40522" s="161"/>
      <c r="AB40522" s="164"/>
    </row>
    <row r="40523" spans="10:28">
      <c r="J40523" s="161"/>
      <c r="AB40523" s="164"/>
    </row>
    <row r="40524" spans="10:28">
      <c r="J40524" s="161"/>
      <c r="AB40524" s="164"/>
    </row>
    <row r="40525" spans="10:28">
      <c r="J40525" s="161"/>
      <c r="AB40525" s="164"/>
    </row>
    <row r="40526" spans="10:28">
      <c r="J40526" s="161"/>
      <c r="AB40526" s="164"/>
    </row>
    <row r="40527" spans="10:28">
      <c r="J40527" s="161"/>
      <c r="AB40527" s="164"/>
    </row>
    <row r="40528" spans="10:28">
      <c r="J40528" s="161"/>
      <c r="AB40528" s="164"/>
    </row>
    <row r="40529" spans="5:28">
      <c r="J40529" s="161"/>
      <c r="AB40529" s="164"/>
    </row>
    <row r="40530" spans="5:28">
      <c r="J40530" s="161"/>
      <c r="AB40530" s="164"/>
    </row>
    <row r="40531" spans="5:28">
      <c r="J40531" s="161"/>
      <c r="AB40531" s="164"/>
    </row>
    <row r="40532" spans="5:28">
      <c r="J40532" s="161"/>
      <c r="AB40532" s="164"/>
    </row>
    <row r="40533" spans="5:28">
      <c r="J40533" s="161"/>
      <c r="AB40533" s="164"/>
    </row>
    <row r="40534" spans="5:28">
      <c r="J40534" s="161"/>
      <c r="AB40534" s="164"/>
    </row>
    <row r="40535" spans="5:28">
      <c r="E40535" s="166"/>
      <c r="J40535" s="161"/>
      <c r="AB40535" s="164"/>
    </row>
    <row r="40536" spans="5:28">
      <c r="E40536" s="166"/>
      <c r="J40536" s="161"/>
      <c r="AB40536" s="164"/>
    </row>
    <row r="40537" spans="5:28">
      <c r="E40537" s="166"/>
      <c r="J40537" s="161"/>
      <c r="AB40537" s="164"/>
    </row>
    <row r="40538" spans="5:28">
      <c r="J40538" s="161"/>
      <c r="AB40538" s="164"/>
    </row>
    <row r="40539" spans="5:28">
      <c r="J40539" s="161"/>
      <c r="AB40539" s="164"/>
    </row>
    <row r="40540" spans="5:28">
      <c r="J40540" s="161"/>
      <c r="AB40540" s="164"/>
    </row>
    <row r="40541" spans="5:28">
      <c r="J40541" s="161"/>
      <c r="AB40541" s="164"/>
    </row>
    <row r="40542" spans="5:28">
      <c r="J40542" s="161"/>
      <c r="AB40542" s="164"/>
    </row>
    <row r="40543" spans="5:28">
      <c r="J40543" s="161"/>
      <c r="AB40543" s="164"/>
    </row>
    <row r="40544" spans="5:28">
      <c r="J40544" s="161"/>
      <c r="AB40544" s="164"/>
    </row>
    <row r="40545" spans="5:28">
      <c r="J40545" s="161"/>
      <c r="AB40545" s="164"/>
    </row>
    <row r="40546" spans="5:28">
      <c r="J40546" s="161"/>
      <c r="AB40546" s="164"/>
    </row>
    <row r="40547" spans="5:28">
      <c r="J40547" s="161"/>
      <c r="AB40547" s="164"/>
    </row>
    <row r="40548" spans="5:28">
      <c r="J40548" s="161"/>
      <c r="AB40548" s="164"/>
    </row>
    <row r="40549" spans="5:28">
      <c r="J40549" s="161"/>
      <c r="AB40549" s="164"/>
    </row>
    <row r="40550" spans="5:28">
      <c r="J40550" s="161"/>
      <c r="AB40550" s="164"/>
    </row>
    <row r="40551" spans="5:28">
      <c r="J40551" s="161"/>
      <c r="AB40551" s="164"/>
    </row>
    <row r="40552" spans="5:28">
      <c r="J40552" s="161"/>
      <c r="AB40552" s="164"/>
    </row>
    <row r="40553" spans="5:28">
      <c r="J40553" s="161"/>
      <c r="AB40553" s="164"/>
    </row>
    <row r="40554" spans="5:28">
      <c r="J40554" s="161"/>
      <c r="AB40554" s="164"/>
    </row>
    <row r="40555" spans="5:28">
      <c r="J40555" s="161"/>
      <c r="AB40555" s="164"/>
    </row>
    <row r="40556" spans="5:28">
      <c r="E40556" s="166"/>
      <c r="J40556" s="161"/>
      <c r="AB40556" s="164"/>
    </row>
    <row r="40557" spans="5:28">
      <c r="E40557" s="166"/>
      <c r="J40557" s="161"/>
      <c r="AB40557" s="164"/>
    </row>
    <row r="40558" spans="5:28">
      <c r="E40558" s="166"/>
      <c r="J40558" s="161"/>
      <c r="AB40558" s="164"/>
    </row>
    <row r="40559" spans="5:28">
      <c r="E40559" s="166"/>
      <c r="J40559" s="161"/>
      <c r="AB40559" s="164"/>
    </row>
    <row r="40560" spans="5:28">
      <c r="E40560" s="166"/>
      <c r="J40560" s="161"/>
      <c r="AB40560" s="164"/>
    </row>
    <row r="40561" spans="5:28">
      <c r="E40561" s="166"/>
      <c r="J40561" s="161"/>
      <c r="AB40561" s="164"/>
    </row>
    <row r="40562" spans="5:28">
      <c r="E40562" s="166"/>
      <c r="J40562" s="161"/>
      <c r="AB40562" s="164"/>
    </row>
    <row r="40563" spans="5:28">
      <c r="E40563" s="166"/>
      <c r="J40563" s="161"/>
      <c r="AB40563" s="164"/>
    </row>
    <row r="40564" spans="5:28">
      <c r="E40564" s="166"/>
      <c r="J40564" s="161"/>
      <c r="AB40564" s="164"/>
    </row>
    <row r="40565" spans="5:28">
      <c r="E40565" s="166"/>
      <c r="J40565" s="161"/>
      <c r="AB40565" s="164"/>
    </row>
    <row r="40566" spans="5:28">
      <c r="E40566" s="166"/>
      <c r="J40566" s="161"/>
      <c r="AB40566" s="164"/>
    </row>
    <row r="40567" spans="5:28">
      <c r="E40567" s="166"/>
      <c r="J40567" s="161"/>
      <c r="AB40567" s="164"/>
    </row>
    <row r="40568" spans="5:28">
      <c r="E40568" s="166"/>
      <c r="J40568" s="161"/>
      <c r="AB40568" s="164"/>
    </row>
    <row r="40569" spans="5:28">
      <c r="E40569" s="166"/>
      <c r="J40569" s="161"/>
      <c r="AB40569" s="164"/>
    </row>
    <row r="40570" spans="5:28">
      <c r="E40570" s="166"/>
      <c r="J40570" s="161"/>
      <c r="AB40570" s="164"/>
    </row>
    <row r="40571" spans="5:28">
      <c r="E40571" s="166"/>
      <c r="J40571" s="161"/>
      <c r="AB40571" s="164"/>
    </row>
    <row r="40572" spans="5:28">
      <c r="E40572" s="166"/>
      <c r="J40572" s="161"/>
      <c r="AB40572" s="164"/>
    </row>
    <row r="40573" spans="5:28">
      <c r="E40573" s="166"/>
      <c r="J40573" s="161"/>
      <c r="AB40573" s="164"/>
    </row>
    <row r="40574" spans="5:28">
      <c r="E40574" s="166"/>
      <c r="J40574" s="161"/>
      <c r="AB40574" s="164"/>
    </row>
    <row r="40575" spans="5:28">
      <c r="E40575" s="166"/>
      <c r="J40575" s="161"/>
      <c r="AB40575" s="164"/>
    </row>
    <row r="40576" spans="5:28">
      <c r="E40576" s="166"/>
      <c r="J40576" s="161"/>
      <c r="AB40576" s="164"/>
    </row>
    <row r="40577" spans="5:28">
      <c r="J40577" s="161"/>
      <c r="AB40577" s="164"/>
    </row>
    <row r="40578" spans="5:28">
      <c r="J40578" s="161"/>
      <c r="AB40578" s="164"/>
    </row>
    <row r="40579" spans="5:28">
      <c r="J40579" s="161"/>
      <c r="AB40579" s="164"/>
    </row>
    <row r="40580" spans="5:28">
      <c r="J40580" s="161"/>
      <c r="AB40580" s="164"/>
    </row>
    <row r="40581" spans="5:28">
      <c r="J40581" s="161"/>
      <c r="AB40581" s="164"/>
    </row>
    <row r="40582" spans="5:28">
      <c r="J40582" s="161"/>
      <c r="AB40582" s="164"/>
    </row>
    <row r="40583" spans="5:28">
      <c r="J40583" s="161"/>
      <c r="AB40583" s="164"/>
    </row>
    <row r="40584" spans="5:28">
      <c r="E40584" s="166"/>
      <c r="J40584" s="161"/>
      <c r="AB40584" s="164"/>
    </row>
    <row r="40585" spans="5:28">
      <c r="E40585" s="166"/>
      <c r="J40585" s="161"/>
      <c r="AB40585" s="164"/>
    </row>
    <row r="40586" spans="5:28">
      <c r="E40586" s="166"/>
      <c r="J40586" s="161"/>
      <c r="AB40586" s="164"/>
    </row>
    <row r="40587" spans="5:28">
      <c r="E40587" s="166"/>
      <c r="J40587" s="161"/>
      <c r="AB40587" s="164"/>
    </row>
    <row r="40588" spans="5:28">
      <c r="E40588" s="166"/>
      <c r="J40588" s="161"/>
      <c r="AB40588" s="164"/>
    </row>
    <row r="40589" spans="5:28">
      <c r="E40589" s="166"/>
      <c r="J40589" s="161"/>
      <c r="AB40589" s="164"/>
    </row>
    <row r="40590" spans="5:28">
      <c r="E40590" s="166"/>
      <c r="J40590" s="161"/>
      <c r="AB40590" s="164"/>
    </row>
    <row r="40591" spans="5:28">
      <c r="E40591" s="166"/>
      <c r="J40591" s="161"/>
      <c r="AB40591" s="164"/>
    </row>
    <row r="40592" spans="5:28">
      <c r="E40592" s="166"/>
      <c r="J40592" s="161"/>
      <c r="AB40592" s="164"/>
    </row>
    <row r="40593" spans="5:28">
      <c r="E40593" s="166"/>
      <c r="J40593" s="161"/>
      <c r="AB40593" s="164"/>
    </row>
    <row r="40594" spans="5:28">
      <c r="E40594" s="166"/>
      <c r="J40594" s="161"/>
      <c r="AB40594" s="164"/>
    </row>
    <row r="40595" spans="5:28">
      <c r="J40595" s="161"/>
      <c r="AB40595" s="164"/>
    </row>
    <row r="40596" spans="5:28">
      <c r="J40596" s="161"/>
      <c r="AB40596" s="164"/>
    </row>
    <row r="40597" spans="5:28">
      <c r="J40597" s="161"/>
      <c r="AB40597" s="164"/>
    </row>
    <row r="40598" spans="5:28">
      <c r="J40598" s="161"/>
      <c r="AB40598" s="164"/>
    </row>
    <row r="40599" spans="5:28">
      <c r="J40599" s="161"/>
      <c r="AB40599" s="164"/>
    </row>
    <row r="40600" spans="5:28">
      <c r="J40600" s="161"/>
      <c r="AB40600" s="164"/>
    </row>
    <row r="40601" spans="5:28">
      <c r="J40601" s="161"/>
      <c r="AB40601" s="164"/>
    </row>
    <row r="40602" spans="5:28">
      <c r="J40602" s="161"/>
      <c r="AB40602" s="164"/>
    </row>
    <row r="40603" spans="5:28">
      <c r="J40603" s="161"/>
      <c r="AB40603" s="164"/>
    </row>
    <row r="40604" spans="5:28">
      <c r="E40604" s="166"/>
      <c r="J40604" s="161"/>
      <c r="AB40604" s="164"/>
    </row>
    <row r="40605" spans="5:28">
      <c r="E40605" s="166"/>
      <c r="J40605" s="161"/>
      <c r="AB40605" s="164"/>
    </row>
    <row r="40606" spans="5:28">
      <c r="E40606" s="166"/>
      <c r="J40606" s="161"/>
      <c r="AB40606" s="164"/>
    </row>
    <row r="40607" spans="5:28">
      <c r="E40607" s="166"/>
      <c r="J40607" s="161"/>
      <c r="AB40607" s="164"/>
    </row>
    <row r="40608" spans="5:28">
      <c r="E40608" s="166"/>
      <c r="J40608" s="161"/>
      <c r="AB40608" s="164"/>
    </row>
    <row r="40609" spans="5:28">
      <c r="E40609" s="166"/>
      <c r="J40609" s="161"/>
      <c r="AB40609" s="164"/>
    </row>
    <row r="40610" spans="5:28">
      <c r="E40610" s="166"/>
      <c r="J40610" s="161"/>
      <c r="AB40610" s="164"/>
    </row>
    <row r="40611" spans="5:28">
      <c r="E40611" s="166"/>
      <c r="J40611" s="161"/>
      <c r="AB40611" s="164"/>
    </row>
    <row r="40612" spans="5:28">
      <c r="E40612" s="166"/>
      <c r="J40612" s="161"/>
      <c r="AB40612" s="164"/>
    </row>
    <row r="40613" spans="5:28">
      <c r="J40613" s="161"/>
      <c r="AB40613" s="164"/>
    </row>
    <row r="40614" spans="5:28">
      <c r="J40614" s="161"/>
      <c r="AB40614" s="164"/>
    </row>
    <row r="40615" spans="5:28">
      <c r="J40615" s="161"/>
      <c r="AB40615" s="164"/>
    </row>
    <row r="40616" spans="5:28">
      <c r="J40616" s="161"/>
      <c r="AB40616" s="164"/>
    </row>
    <row r="40617" spans="5:28">
      <c r="J40617" s="161"/>
      <c r="AB40617" s="164"/>
    </row>
    <row r="40618" spans="5:28">
      <c r="J40618" s="161"/>
      <c r="AB40618" s="164"/>
    </row>
    <row r="40619" spans="5:28">
      <c r="J40619" s="161"/>
      <c r="AB40619" s="164"/>
    </row>
    <row r="40620" spans="5:28">
      <c r="J40620" s="161"/>
      <c r="AB40620" s="164"/>
    </row>
    <row r="40621" spans="5:28">
      <c r="J40621" s="161"/>
      <c r="AB40621" s="164"/>
    </row>
    <row r="40622" spans="5:28">
      <c r="J40622" s="161"/>
      <c r="AB40622" s="164"/>
    </row>
    <row r="40623" spans="5:28">
      <c r="J40623" s="161"/>
      <c r="AB40623" s="164"/>
    </row>
    <row r="40624" spans="5:28">
      <c r="J40624" s="161"/>
      <c r="AB40624" s="164"/>
    </row>
    <row r="40625" spans="10:28">
      <c r="J40625" s="161"/>
      <c r="AB40625" s="164"/>
    </row>
    <row r="40626" spans="10:28">
      <c r="J40626" s="161"/>
      <c r="AB40626" s="164"/>
    </row>
    <row r="40627" spans="10:28">
      <c r="J40627" s="161"/>
      <c r="AB40627" s="164"/>
    </row>
    <row r="40628" spans="10:28">
      <c r="J40628" s="161"/>
      <c r="AB40628" s="164"/>
    </row>
    <row r="40629" spans="10:28">
      <c r="J40629" s="161"/>
      <c r="AB40629" s="164"/>
    </row>
    <row r="40630" spans="10:28">
      <c r="J40630" s="161"/>
      <c r="AB40630" s="164"/>
    </row>
    <row r="40631" spans="10:28">
      <c r="J40631" s="161"/>
      <c r="AB40631" s="164"/>
    </row>
    <row r="40632" spans="10:28">
      <c r="J40632" s="161"/>
      <c r="AB40632" s="164"/>
    </row>
    <row r="40633" spans="10:28">
      <c r="J40633" s="161"/>
      <c r="AB40633" s="164"/>
    </row>
    <row r="40634" spans="10:28">
      <c r="J40634" s="161"/>
      <c r="AB40634" s="164"/>
    </row>
    <row r="40635" spans="10:28">
      <c r="J40635" s="161"/>
      <c r="AB40635" s="164"/>
    </row>
    <row r="40636" spans="10:28">
      <c r="J40636" s="161"/>
      <c r="AB40636" s="164"/>
    </row>
    <row r="40637" spans="10:28">
      <c r="J40637" s="161"/>
      <c r="AB40637" s="164"/>
    </row>
    <row r="40638" spans="10:28">
      <c r="J40638" s="161"/>
      <c r="AB40638" s="164"/>
    </row>
    <row r="40639" spans="10:28">
      <c r="J40639" s="161"/>
      <c r="AB40639" s="164"/>
    </row>
    <row r="40640" spans="10:28">
      <c r="J40640" s="161"/>
      <c r="AB40640" s="164"/>
    </row>
    <row r="40641" spans="10:28">
      <c r="J40641" s="161"/>
      <c r="AB40641" s="164"/>
    </row>
    <row r="40642" spans="10:28">
      <c r="J40642" s="161"/>
      <c r="AB40642" s="164"/>
    </row>
    <row r="40643" spans="10:28">
      <c r="J40643" s="161"/>
      <c r="AB40643" s="164"/>
    </row>
    <row r="40644" spans="10:28">
      <c r="J40644" s="161"/>
      <c r="AB40644" s="164"/>
    </row>
    <row r="40645" spans="10:28">
      <c r="J40645" s="161"/>
      <c r="AB40645" s="164"/>
    </row>
    <row r="40646" spans="10:28">
      <c r="J40646" s="161"/>
      <c r="AB40646" s="164"/>
    </row>
    <row r="40647" spans="10:28">
      <c r="J40647" s="161"/>
      <c r="AB40647" s="164"/>
    </row>
    <row r="40648" spans="10:28">
      <c r="J40648" s="161"/>
      <c r="AB40648" s="164"/>
    </row>
    <row r="40649" spans="10:28">
      <c r="J40649" s="161"/>
      <c r="AB40649" s="164"/>
    </row>
    <row r="40650" spans="10:28">
      <c r="J40650" s="161"/>
      <c r="AB40650" s="164"/>
    </row>
    <row r="40651" spans="10:28">
      <c r="J40651" s="161"/>
      <c r="AB40651" s="164"/>
    </row>
    <row r="40652" spans="10:28">
      <c r="J40652" s="161"/>
      <c r="AB40652" s="164"/>
    </row>
    <row r="40653" spans="10:28">
      <c r="J40653" s="161"/>
      <c r="AB40653" s="164"/>
    </row>
    <row r="40654" spans="10:28">
      <c r="J40654" s="161"/>
      <c r="AB40654" s="164"/>
    </row>
    <row r="40655" spans="10:28">
      <c r="J40655" s="161"/>
      <c r="AB40655" s="164"/>
    </row>
    <row r="40656" spans="10:28">
      <c r="J40656" s="161"/>
      <c r="AB40656" s="164"/>
    </row>
    <row r="40657" spans="10:28">
      <c r="J40657" s="161"/>
      <c r="AB40657" s="164"/>
    </row>
    <row r="40658" spans="10:28">
      <c r="J40658" s="161"/>
      <c r="AB40658" s="164"/>
    </row>
    <row r="40659" spans="10:28">
      <c r="J40659" s="161"/>
      <c r="AB40659" s="164"/>
    </row>
    <row r="40660" spans="10:28">
      <c r="J40660" s="161"/>
      <c r="AB40660" s="164"/>
    </row>
    <row r="40661" spans="10:28">
      <c r="J40661" s="161"/>
      <c r="AB40661" s="164"/>
    </row>
    <row r="40662" spans="10:28">
      <c r="J40662" s="161"/>
      <c r="AB40662" s="164"/>
    </row>
    <row r="40663" spans="10:28">
      <c r="J40663" s="161"/>
      <c r="AB40663" s="164"/>
    </row>
    <row r="40664" spans="10:28">
      <c r="J40664" s="161"/>
      <c r="AB40664" s="164"/>
    </row>
    <row r="40665" spans="10:28">
      <c r="J40665" s="161"/>
      <c r="AB40665" s="164"/>
    </row>
    <row r="40666" spans="10:28">
      <c r="J40666" s="161"/>
      <c r="AB40666" s="164"/>
    </row>
    <row r="40667" spans="10:28">
      <c r="J40667" s="161"/>
      <c r="AB40667" s="164"/>
    </row>
    <row r="40668" spans="10:28">
      <c r="J40668" s="161"/>
      <c r="AB40668" s="164"/>
    </row>
    <row r="40669" spans="10:28">
      <c r="J40669" s="161"/>
      <c r="AB40669" s="164"/>
    </row>
    <row r="40670" spans="10:28">
      <c r="J40670" s="161"/>
      <c r="AB40670" s="164"/>
    </row>
    <row r="40671" spans="10:28">
      <c r="J40671" s="161"/>
      <c r="AB40671" s="164"/>
    </row>
    <row r="40672" spans="10:28">
      <c r="J40672" s="161"/>
      <c r="AB40672" s="164"/>
    </row>
    <row r="40673" spans="10:28">
      <c r="J40673" s="161"/>
      <c r="AB40673" s="164"/>
    </row>
    <row r="40674" spans="10:28">
      <c r="J40674" s="161"/>
      <c r="AB40674" s="164"/>
    </row>
    <row r="40675" spans="10:28">
      <c r="J40675" s="161"/>
      <c r="AB40675" s="164"/>
    </row>
    <row r="40676" spans="10:28">
      <c r="J40676" s="161"/>
      <c r="AB40676" s="164"/>
    </row>
    <row r="40677" spans="10:28">
      <c r="J40677" s="161"/>
      <c r="AB40677" s="164"/>
    </row>
    <row r="40678" spans="10:28">
      <c r="J40678" s="161"/>
      <c r="AB40678" s="164"/>
    </row>
    <row r="40679" spans="10:28">
      <c r="J40679" s="161"/>
      <c r="AB40679" s="164"/>
    </row>
    <row r="40680" spans="10:28">
      <c r="J40680" s="161"/>
      <c r="AB40680" s="164"/>
    </row>
    <row r="40681" spans="10:28">
      <c r="J40681" s="161"/>
      <c r="AB40681" s="164"/>
    </row>
    <row r="40682" spans="10:28">
      <c r="J40682" s="161"/>
      <c r="AB40682" s="164"/>
    </row>
    <row r="40683" spans="10:28">
      <c r="J40683" s="161"/>
      <c r="AB40683" s="164"/>
    </row>
    <row r="40684" spans="10:28">
      <c r="J40684" s="161"/>
      <c r="AB40684" s="164"/>
    </row>
    <row r="40685" spans="10:28">
      <c r="J40685" s="161"/>
      <c r="AB40685" s="164"/>
    </row>
    <row r="40686" spans="10:28">
      <c r="J40686" s="161"/>
      <c r="AB40686" s="164"/>
    </row>
    <row r="40687" spans="10:28">
      <c r="J40687" s="161"/>
      <c r="AB40687" s="164"/>
    </row>
    <row r="40688" spans="10:28">
      <c r="J40688" s="161"/>
      <c r="AB40688" s="164"/>
    </row>
    <row r="40689" spans="10:28">
      <c r="J40689" s="161"/>
      <c r="AB40689" s="164"/>
    </row>
    <row r="40690" spans="10:28">
      <c r="J40690" s="161"/>
      <c r="AB40690" s="164"/>
    </row>
    <row r="40691" spans="10:28">
      <c r="J40691" s="161"/>
      <c r="AB40691" s="164"/>
    </row>
    <row r="40692" spans="10:28">
      <c r="J40692" s="161"/>
      <c r="AB40692" s="164"/>
    </row>
    <row r="40693" spans="10:28">
      <c r="J40693" s="161"/>
      <c r="AB40693" s="164"/>
    </row>
    <row r="40694" spans="10:28">
      <c r="J40694" s="161"/>
      <c r="AB40694" s="164"/>
    </row>
    <row r="40695" spans="10:28">
      <c r="J40695" s="161"/>
      <c r="R40695" s="166"/>
      <c r="AB40695" s="164"/>
    </row>
    <row r="40696" spans="10:28">
      <c r="J40696" s="161"/>
      <c r="AB40696" s="164"/>
    </row>
    <row r="40697" spans="10:28">
      <c r="J40697" s="161"/>
      <c r="AB40697" s="164"/>
    </row>
    <row r="40698" spans="10:28">
      <c r="J40698" s="161"/>
      <c r="AB40698" s="164"/>
    </row>
    <row r="40699" spans="10:28">
      <c r="J40699" s="161"/>
      <c r="AB40699" s="164"/>
    </row>
    <row r="40700" spans="10:28">
      <c r="J40700" s="161"/>
      <c r="AB40700" s="164"/>
    </row>
    <row r="40701" spans="10:28">
      <c r="J40701" s="161"/>
      <c r="AB40701" s="164"/>
    </row>
    <row r="40702" spans="10:28">
      <c r="J40702" s="161"/>
      <c r="AB40702" s="164"/>
    </row>
    <row r="40703" spans="10:28">
      <c r="J40703" s="161"/>
      <c r="AB40703" s="164"/>
    </row>
    <row r="40704" spans="10:28">
      <c r="J40704" s="161"/>
      <c r="AB40704" s="164"/>
    </row>
    <row r="40705" spans="10:28">
      <c r="J40705" s="161"/>
      <c r="AB40705" s="164"/>
    </row>
    <row r="40706" spans="10:28">
      <c r="J40706" s="161"/>
      <c r="AB40706" s="164"/>
    </row>
    <row r="40707" spans="10:28">
      <c r="J40707" s="161"/>
      <c r="AB40707" s="164"/>
    </row>
    <row r="40708" spans="10:28">
      <c r="J40708" s="161"/>
      <c r="AB40708" s="164"/>
    </row>
    <row r="40709" spans="10:28">
      <c r="J40709" s="161"/>
      <c r="AB40709" s="164"/>
    </row>
    <row r="40710" spans="10:28">
      <c r="J40710" s="161"/>
      <c r="AB40710" s="164"/>
    </row>
    <row r="40711" spans="10:28">
      <c r="J40711" s="161"/>
      <c r="AB40711" s="164"/>
    </row>
    <row r="40712" spans="10:28">
      <c r="J40712" s="161"/>
      <c r="AB40712" s="164"/>
    </row>
    <row r="40713" spans="10:28">
      <c r="J40713" s="161"/>
      <c r="AB40713" s="164"/>
    </row>
    <row r="40714" spans="10:28">
      <c r="J40714" s="161"/>
      <c r="AB40714" s="164"/>
    </row>
    <row r="40715" spans="10:28">
      <c r="J40715" s="161"/>
      <c r="AB40715" s="164"/>
    </row>
    <row r="40716" spans="10:28">
      <c r="J40716" s="161"/>
      <c r="AB40716" s="164"/>
    </row>
    <row r="40717" spans="10:28">
      <c r="J40717" s="161"/>
      <c r="AB40717" s="164"/>
    </row>
    <row r="40718" spans="10:28">
      <c r="J40718" s="161"/>
      <c r="AB40718" s="164"/>
    </row>
    <row r="40719" spans="10:28">
      <c r="J40719" s="161"/>
      <c r="AB40719" s="164"/>
    </row>
    <row r="40720" spans="10:28">
      <c r="J40720" s="161"/>
      <c r="AB40720" s="164"/>
    </row>
    <row r="40721" spans="10:28">
      <c r="J40721" s="161"/>
      <c r="AB40721" s="164"/>
    </row>
    <row r="40722" spans="10:28">
      <c r="J40722" s="161"/>
      <c r="AB40722" s="164"/>
    </row>
    <row r="40723" spans="10:28">
      <c r="J40723" s="161"/>
      <c r="AB40723" s="164"/>
    </row>
    <row r="40724" spans="10:28">
      <c r="J40724" s="161"/>
      <c r="AB40724" s="164"/>
    </row>
    <row r="40725" spans="10:28">
      <c r="J40725" s="161"/>
      <c r="AB40725" s="164"/>
    </row>
    <row r="40726" spans="10:28">
      <c r="J40726" s="161"/>
      <c r="AB40726" s="164"/>
    </row>
    <row r="40727" spans="10:28">
      <c r="J40727" s="161"/>
      <c r="AB40727" s="164"/>
    </row>
    <row r="40728" spans="10:28">
      <c r="J40728" s="161"/>
      <c r="AB40728" s="164"/>
    </row>
    <row r="40729" spans="10:28">
      <c r="J40729" s="161"/>
      <c r="AB40729" s="164"/>
    </row>
    <row r="40730" spans="10:28">
      <c r="J40730" s="161"/>
      <c r="AB40730" s="164"/>
    </row>
    <row r="40731" spans="10:28">
      <c r="J40731" s="161"/>
      <c r="AB40731" s="164"/>
    </row>
    <row r="40732" spans="10:28">
      <c r="J40732" s="161"/>
      <c r="AB40732" s="164"/>
    </row>
    <row r="40733" spans="10:28">
      <c r="J40733" s="161"/>
      <c r="AB40733" s="164"/>
    </row>
    <row r="40734" spans="10:28">
      <c r="J40734" s="161"/>
      <c r="AB40734" s="164"/>
    </row>
    <row r="40735" spans="10:28">
      <c r="J40735" s="161"/>
      <c r="AB40735" s="164"/>
    </row>
    <row r="40736" spans="10:28">
      <c r="J40736" s="161"/>
      <c r="AB40736" s="164"/>
    </row>
    <row r="40737" spans="10:28">
      <c r="J40737" s="161"/>
      <c r="AB40737" s="164"/>
    </row>
    <row r="40738" spans="10:28">
      <c r="J40738" s="161"/>
      <c r="AB40738" s="164"/>
    </row>
    <row r="40739" spans="10:28">
      <c r="J40739" s="161"/>
      <c r="AB40739" s="164"/>
    </row>
    <row r="40740" spans="10:28">
      <c r="J40740" s="161"/>
      <c r="AB40740" s="164"/>
    </row>
    <row r="40741" spans="10:28">
      <c r="J40741" s="161"/>
      <c r="AB40741" s="164"/>
    </row>
    <row r="40742" spans="10:28">
      <c r="J40742" s="161"/>
      <c r="AB40742" s="164"/>
    </row>
    <row r="40743" spans="10:28">
      <c r="J40743" s="161"/>
      <c r="AB40743" s="164"/>
    </row>
    <row r="40744" spans="10:28">
      <c r="J40744" s="161"/>
      <c r="AB40744" s="164"/>
    </row>
    <row r="40745" spans="10:28">
      <c r="J40745" s="161"/>
      <c r="AB40745" s="164"/>
    </row>
    <row r="40746" spans="10:28">
      <c r="J40746" s="161"/>
      <c r="AB40746" s="164"/>
    </row>
    <row r="40747" spans="10:28">
      <c r="J40747" s="161"/>
      <c r="AB40747" s="164"/>
    </row>
    <row r="40748" spans="10:28">
      <c r="J40748" s="161"/>
      <c r="AB40748" s="164"/>
    </row>
    <row r="40749" spans="10:28">
      <c r="J40749" s="161"/>
      <c r="AB40749" s="164"/>
    </row>
    <row r="40750" spans="10:28">
      <c r="J40750" s="161"/>
      <c r="AB40750" s="164"/>
    </row>
    <row r="40751" spans="10:28">
      <c r="J40751" s="161"/>
      <c r="AB40751" s="164"/>
    </row>
    <row r="40752" spans="10:28">
      <c r="J40752" s="161"/>
      <c r="AB40752" s="164"/>
    </row>
    <row r="40753" spans="10:28">
      <c r="J40753" s="161"/>
      <c r="AB40753" s="164"/>
    </row>
    <row r="40754" spans="10:28">
      <c r="J40754" s="161"/>
      <c r="AB40754" s="164"/>
    </row>
    <row r="40755" spans="10:28">
      <c r="J40755" s="161"/>
      <c r="AB40755" s="164"/>
    </row>
    <row r="40756" spans="10:28">
      <c r="J40756" s="161"/>
      <c r="AB40756" s="164"/>
    </row>
    <row r="40757" spans="10:28">
      <c r="J40757" s="161"/>
      <c r="AB40757" s="164"/>
    </row>
    <row r="40758" spans="10:28">
      <c r="J40758" s="161"/>
      <c r="AB40758" s="164"/>
    </row>
    <row r="40759" spans="10:28">
      <c r="J40759" s="161"/>
      <c r="AB40759" s="164"/>
    </row>
    <row r="40760" spans="10:28">
      <c r="J40760" s="161"/>
      <c r="AB40760" s="164"/>
    </row>
    <row r="40761" spans="10:28">
      <c r="J40761" s="161"/>
      <c r="AB40761" s="164"/>
    </row>
    <row r="40762" spans="10:28">
      <c r="J40762" s="161"/>
      <c r="AB40762" s="164"/>
    </row>
    <row r="40763" spans="10:28">
      <c r="J40763" s="161"/>
      <c r="AB40763" s="164"/>
    </row>
    <row r="40764" spans="10:28">
      <c r="J40764" s="161"/>
      <c r="AB40764" s="164"/>
    </row>
    <row r="40765" spans="10:28">
      <c r="J40765" s="161"/>
      <c r="AB40765" s="164"/>
    </row>
    <row r="40766" spans="10:28">
      <c r="J40766" s="161"/>
      <c r="AB40766" s="164"/>
    </row>
    <row r="40767" spans="10:28">
      <c r="J40767" s="161"/>
      <c r="AB40767" s="164"/>
    </row>
    <row r="40768" spans="10:28">
      <c r="J40768" s="161"/>
      <c r="AB40768" s="164"/>
    </row>
    <row r="40769" spans="10:28">
      <c r="J40769" s="161"/>
      <c r="AB40769" s="164"/>
    </row>
    <row r="40770" spans="10:28">
      <c r="J40770" s="161"/>
      <c r="AB40770" s="164"/>
    </row>
    <row r="40771" spans="10:28">
      <c r="J40771" s="161"/>
      <c r="AB40771" s="164"/>
    </row>
    <row r="40772" spans="10:28">
      <c r="J40772" s="161"/>
      <c r="AB40772" s="164"/>
    </row>
    <row r="40773" spans="10:28">
      <c r="J40773" s="161"/>
      <c r="AB40773" s="164"/>
    </row>
    <row r="40774" spans="10:28">
      <c r="J40774" s="161"/>
      <c r="AB40774" s="164"/>
    </row>
    <row r="40775" spans="10:28">
      <c r="J40775" s="161"/>
      <c r="AB40775" s="164"/>
    </row>
    <row r="40776" spans="10:28">
      <c r="J40776" s="161"/>
      <c r="AB40776" s="164"/>
    </row>
    <row r="40777" spans="10:28">
      <c r="J40777" s="161"/>
      <c r="AB40777" s="164"/>
    </row>
    <row r="40778" spans="10:28">
      <c r="J40778" s="161"/>
      <c r="AB40778" s="164"/>
    </row>
    <row r="40779" spans="10:28">
      <c r="J40779" s="161"/>
      <c r="AB40779" s="164"/>
    </row>
    <row r="40780" spans="10:28">
      <c r="J40780" s="161"/>
      <c r="AB40780" s="164"/>
    </row>
    <row r="40781" spans="10:28">
      <c r="J40781" s="161"/>
      <c r="AB40781" s="164"/>
    </row>
    <row r="40782" spans="10:28">
      <c r="J40782" s="161"/>
      <c r="AB40782" s="164"/>
    </row>
    <row r="40783" spans="10:28">
      <c r="J40783" s="161"/>
      <c r="AB40783" s="164"/>
    </row>
    <row r="40784" spans="10:28">
      <c r="J40784" s="161"/>
      <c r="AB40784" s="164"/>
    </row>
    <row r="40785" spans="5:28">
      <c r="J40785" s="161"/>
      <c r="AB40785" s="164"/>
    </row>
    <row r="40786" spans="5:28">
      <c r="J40786" s="161"/>
      <c r="AB40786" s="164"/>
    </row>
    <row r="40787" spans="5:28">
      <c r="J40787" s="161"/>
      <c r="AB40787" s="164"/>
    </row>
    <row r="40788" spans="5:28">
      <c r="J40788" s="161"/>
      <c r="AB40788" s="164"/>
    </row>
    <row r="40789" spans="5:28">
      <c r="J40789" s="161"/>
      <c r="AB40789" s="164"/>
    </row>
    <row r="40790" spans="5:28">
      <c r="J40790" s="161"/>
      <c r="AB40790" s="164"/>
    </row>
    <row r="40791" spans="5:28">
      <c r="E40791" s="166"/>
      <c r="J40791" s="161"/>
      <c r="AB40791" s="164"/>
    </row>
    <row r="40792" spans="5:28">
      <c r="E40792" s="166"/>
      <c r="J40792" s="161"/>
      <c r="AB40792" s="164"/>
    </row>
    <row r="40793" spans="5:28">
      <c r="E40793" s="166"/>
      <c r="J40793" s="161"/>
      <c r="AB40793" s="164"/>
    </row>
    <row r="40794" spans="5:28">
      <c r="E40794" s="166"/>
      <c r="J40794" s="161"/>
      <c r="AB40794" s="164"/>
    </row>
    <row r="40795" spans="5:28">
      <c r="E40795" s="166"/>
      <c r="J40795" s="161"/>
      <c r="AB40795" s="164"/>
    </row>
    <row r="40796" spans="5:28">
      <c r="E40796" s="166"/>
      <c r="J40796" s="161"/>
      <c r="AB40796" s="164"/>
    </row>
    <row r="40797" spans="5:28">
      <c r="E40797" s="166"/>
      <c r="J40797" s="161"/>
      <c r="AB40797" s="164"/>
    </row>
    <row r="40798" spans="5:28">
      <c r="E40798" s="166"/>
      <c r="J40798" s="161"/>
      <c r="AB40798" s="164"/>
    </row>
    <row r="40799" spans="5:28">
      <c r="E40799" s="166"/>
      <c r="J40799" s="161"/>
      <c r="AB40799" s="164"/>
    </row>
    <row r="40800" spans="5:28">
      <c r="E40800" s="166"/>
      <c r="J40800" s="161"/>
      <c r="AB40800" s="164"/>
    </row>
    <row r="40801" spans="5:28">
      <c r="J40801" s="161"/>
      <c r="AB40801" s="164"/>
    </row>
    <row r="40802" spans="5:28">
      <c r="J40802" s="161"/>
      <c r="AB40802" s="164"/>
    </row>
    <row r="40803" spans="5:28">
      <c r="J40803" s="161"/>
      <c r="AB40803" s="164"/>
    </row>
    <row r="40804" spans="5:28">
      <c r="J40804" s="161"/>
      <c r="AB40804" s="164"/>
    </row>
    <row r="40805" spans="5:28">
      <c r="J40805" s="161"/>
      <c r="AB40805" s="164"/>
    </row>
    <row r="40806" spans="5:28">
      <c r="J40806" s="161"/>
      <c r="AB40806" s="164"/>
    </row>
    <row r="40807" spans="5:28">
      <c r="J40807" s="161"/>
      <c r="AB40807" s="164"/>
    </row>
    <row r="40808" spans="5:28">
      <c r="J40808" s="161"/>
      <c r="AB40808" s="164"/>
    </row>
    <row r="40809" spans="5:28">
      <c r="J40809" s="161"/>
      <c r="AB40809" s="164"/>
    </row>
    <row r="40810" spans="5:28">
      <c r="E40810" s="166"/>
      <c r="J40810" s="161"/>
      <c r="AB40810" s="164"/>
    </row>
    <row r="40811" spans="5:28">
      <c r="E40811" s="166"/>
      <c r="J40811" s="161"/>
      <c r="AB40811" s="164"/>
    </row>
    <row r="40812" spans="5:28">
      <c r="E40812" s="166"/>
      <c r="J40812" s="161"/>
      <c r="AB40812" s="164"/>
    </row>
    <row r="40813" spans="5:28">
      <c r="E40813" s="166"/>
      <c r="J40813" s="161"/>
      <c r="AB40813" s="164"/>
    </row>
    <row r="40814" spans="5:28">
      <c r="E40814" s="166"/>
      <c r="J40814" s="161"/>
      <c r="AB40814" s="164"/>
    </row>
    <row r="40815" spans="5:28">
      <c r="E40815" s="166"/>
      <c r="J40815" s="161"/>
      <c r="AB40815" s="164"/>
    </row>
    <row r="40816" spans="5:28">
      <c r="J40816" s="161"/>
      <c r="AB40816" s="164"/>
    </row>
    <row r="40817" spans="5:28">
      <c r="J40817" s="161"/>
      <c r="AB40817" s="164"/>
    </row>
    <row r="40818" spans="5:28">
      <c r="J40818" s="161"/>
      <c r="AB40818" s="164"/>
    </row>
    <row r="40819" spans="5:28">
      <c r="J40819" s="161"/>
      <c r="AB40819" s="164"/>
    </row>
    <row r="40820" spans="5:28">
      <c r="J40820" s="161"/>
      <c r="AB40820" s="164"/>
    </row>
    <row r="40821" spans="5:28">
      <c r="J40821" s="161"/>
      <c r="AB40821" s="164"/>
    </row>
    <row r="40822" spans="5:28">
      <c r="J40822" s="161"/>
      <c r="AB40822" s="164"/>
    </row>
    <row r="40823" spans="5:28">
      <c r="J40823" s="161"/>
      <c r="AB40823" s="164"/>
    </row>
    <row r="40824" spans="5:28">
      <c r="J40824" s="161"/>
      <c r="AB40824" s="164"/>
    </row>
    <row r="40825" spans="5:28">
      <c r="J40825" s="161"/>
      <c r="AB40825" s="164"/>
    </row>
    <row r="40826" spans="5:28">
      <c r="J40826" s="161"/>
      <c r="AB40826" s="164"/>
    </row>
    <row r="40827" spans="5:28">
      <c r="J40827" s="161"/>
      <c r="AB40827" s="164"/>
    </row>
    <row r="40828" spans="5:28">
      <c r="J40828" s="161"/>
      <c r="AB40828" s="164"/>
    </row>
    <row r="40829" spans="5:28">
      <c r="J40829" s="161"/>
      <c r="AB40829" s="164"/>
    </row>
    <row r="40830" spans="5:28">
      <c r="E40830" s="166"/>
      <c r="J40830" s="161"/>
      <c r="AB40830" s="164"/>
    </row>
    <row r="40831" spans="5:28">
      <c r="E40831" s="166"/>
      <c r="J40831" s="161"/>
      <c r="AB40831" s="164"/>
    </row>
    <row r="40832" spans="5:28">
      <c r="E40832" s="166"/>
      <c r="J40832" s="161"/>
      <c r="AB40832" s="164"/>
    </row>
    <row r="40833" spans="10:28">
      <c r="J40833" s="161"/>
      <c r="AB40833" s="164"/>
    </row>
    <row r="40834" spans="10:28">
      <c r="J40834" s="161"/>
      <c r="AB40834" s="164"/>
    </row>
    <row r="40835" spans="10:28">
      <c r="J40835" s="161"/>
      <c r="AB40835" s="164"/>
    </row>
    <row r="40836" spans="10:28">
      <c r="J40836" s="161"/>
      <c r="AB40836" s="164"/>
    </row>
    <row r="40837" spans="10:28">
      <c r="J40837" s="161"/>
      <c r="AB40837" s="164"/>
    </row>
    <row r="40838" spans="10:28">
      <c r="J40838" s="161"/>
      <c r="AB40838" s="164"/>
    </row>
    <row r="40839" spans="10:28">
      <c r="J40839" s="161"/>
      <c r="AB40839" s="164"/>
    </row>
    <row r="40840" spans="10:28">
      <c r="J40840" s="161"/>
      <c r="AB40840" s="164"/>
    </row>
    <row r="40841" spans="10:28">
      <c r="J40841" s="161"/>
      <c r="AB40841" s="164"/>
    </row>
    <row r="40842" spans="10:28">
      <c r="J40842" s="161"/>
      <c r="AB40842" s="164"/>
    </row>
    <row r="40843" spans="10:28">
      <c r="J40843" s="161"/>
      <c r="AB40843" s="164"/>
    </row>
    <row r="40844" spans="10:28">
      <c r="J40844" s="161"/>
      <c r="AB40844" s="164"/>
    </row>
    <row r="40845" spans="10:28">
      <c r="J40845" s="161"/>
      <c r="AB40845" s="164"/>
    </row>
    <row r="40846" spans="10:28">
      <c r="J40846" s="161"/>
      <c r="AB40846" s="164"/>
    </row>
    <row r="40847" spans="10:28">
      <c r="J40847" s="161"/>
      <c r="AB40847" s="164"/>
    </row>
    <row r="40848" spans="10:28">
      <c r="J40848" s="161"/>
      <c r="AB40848" s="164"/>
    </row>
    <row r="40849" spans="10:28">
      <c r="J40849" s="161"/>
      <c r="AB40849" s="164"/>
    </row>
    <row r="40850" spans="10:28">
      <c r="J40850" s="161"/>
      <c r="AB40850" s="164"/>
    </row>
    <row r="40851" spans="10:28">
      <c r="J40851" s="161"/>
      <c r="AB40851" s="164"/>
    </row>
    <row r="40852" spans="10:28">
      <c r="J40852" s="161"/>
      <c r="AB40852" s="164"/>
    </row>
    <row r="40853" spans="10:28">
      <c r="J40853" s="161"/>
      <c r="AB40853" s="164"/>
    </row>
    <row r="40854" spans="10:28">
      <c r="J40854" s="161"/>
      <c r="AB40854" s="164"/>
    </row>
    <row r="40855" spans="10:28">
      <c r="J40855" s="161"/>
      <c r="AB40855" s="164"/>
    </row>
    <row r="40856" spans="10:28">
      <c r="J40856" s="161"/>
      <c r="AB40856" s="164"/>
    </row>
    <row r="40857" spans="10:28">
      <c r="J40857" s="161"/>
      <c r="AB40857" s="164"/>
    </row>
    <row r="40858" spans="10:28">
      <c r="J40858" s="161"/>
      <c r="AB40858" s="164"/>
    </row>
    <row r="40859" spans="10:28">
      <c r="J40859" s="161"/>
      <c r="AB40859" s="164"/>
    </row>
    <row r="40860" spans="10:28">
      <c r="J40860" s="161"/>
      <c r="AB40860" s="164"/>
    </row>
    <row r="40861" spans="10:28">
      <c r="J40861" s="161"/>
      <c r="AB40861" s="164"/>
    </row>
    <row r="40862" spans="10:28">
      <c r="J40862" s="161"/>
      <c r="AB40862" s="164"/>
    </row>
    <row r="40863" spans="10:28">
      <c r="J40863" s="161"/>
      <c r="AB40863" s="164"/>
    </row>
    <row r="40864" spans="10:28">
      <c r="J40864" s="161"/>
      <c r="AB40864" s="164"/>
    </row>
    <row r="40865" spans="10:28">
      <c r="J40865" s="161"/>
      <c r="AB40865" s="164"/>
    </row>
    <row r="40866" spans="10:28">
      <c r="J40866" s="161"/>
      <c r="AB40866" s="164"/>
    </row>
    <row r="40867" spans="10:28">
      <c r="J40867" s="161"/>
      <c r="AB40867" s="164"/>
    </row>
    <row r="40868" spans="10:28">
      <c r="J40868" s="161"/>
      <c r="AB40868" s="164"/>
    </row>
    <row r="40869" spans="10:28">
      <c r="J40869" s="161"/>
      <c r="AB40869" s="164"/>
    </row>
    <row r="40870" spans="10:28">
      <c r="J40870" s="161"/>
      <c r="AB40870" s="164"/>
    </row>
    <row r="40871" spans="10:28">
      <c r="J40871" s="161"/>
      <c r="AB40871" s="164"/>
    </row>
    <row r="40872" spans="10:28">
      <c r="J40872" s="161"/>
      <c r="AB40872" s="164"/>
    </row>
    <row r="40873" spans="10:28">
      <c r="J40873" s="161"/>
      <c r="AB40873" s="164"/>
    </row>
    <row r="40874" spans="10:28">
      <c r="J40874" s="161"/>
      <c r="AB40874" s="164"/>
    </row>
    <row r="40875" spans="10:28">
      <c r="J40875" s="161"/>
      <c r="AB40875" s="164"/>
    </row>
    <row r="40876" spans="10:28">
      <c r="J40876" s="161"/>
      <c r="AB40876" s="164"/>
    </row>
    <row r="40877" spans="10:28">
      <c r="J40877" s="161"/>
      <c r="AB40877" s="164"/>
    </row>
    <row r="40878" spans="10:28">
      <c r="J40878" s="161"/>
      <c r="AB40878" s="164"/>
    </row>
    <row r="40879" spans="10:28">
      <c r="J40879" s="161"/>
      <c r="AB40879" s="164"/>
    </row>
    <row r="40880" spans="10:28">
      <c r="J40880" s="161"/>
      <c r="AB40880" s="164"/>
    </row>
    <row r="40881" spans="10:28">
      <c r="J40881" s="161"/>
      <c r="AB40881" s="164"/>
    </row>
    <row r="40882" spans="10:28">
      <c r="J40882" s="161"/>
      <c r="AB40882" s="164"/>
    </row>
    <row r="40883" spans="10:28">
      <c r="J40883" s="161"/>
      <c r="AB40883" s="164"/>
    </row>
    <row r="40884" spans="10:28">
      <c r="J40884" s="161"/>
      <c r="AB40884" s="164"/>
    </row>
    <row r="40885" spans="10:28">
      <c r="J40885" s="161"/>
      <c r="AB40885" s="164"/>
    </row>
    <row r="40886" spans="10:28">
      <c r="J40886" s="161"/>
      <c r="AB40886" s="164"/>
    </row>
    <row r="40887" spans="10:28">
      <c r="J40887" s="161"/>
      <c r="AB40887" s="164"/>
    </row>
    <row r="40888" spans="10:28">
      <c r="J40888" s="161"/>
      <c r="AB40888" s="164"/>
    </row>
    <row r="40889" spans="10:28">
      <c r="J40889" s="161"/>
      <c r="AB40889" s="164"/>
    </row>
    <row r="40890" spans="10:28">
      <c r="J40890" s="161"/>
      <c r="AB40890" s="164"/>
    </row>
    <row r="40891" spans="10:28">
      <c r="J40891" s="161"/>
      <c r="AB40891" s="164"/>
    </row>
    <row r="40892" spans="10:28">
      <c r="J40892" s="161"/>
      <c r="AB40892" s="164"/>
    </row>
    <row r="40893" spans="10:28">
      <c r="J40893" s="161"/>
      <c r="AB40893" s="164"/>
    </row>
    <row r="40894" spans="10:28">
      <c r="J40894" s="161"/>
      <c r="AB40894" s="164"/>
    </row>
    <row r="40895" spans="10:28">
      <c r="J40895" s="161"/>
      <c r="AB40895" s="164"/>
    </row>
    <row r="40896" spans="10:28">
      <c r="J40896" s="161"/>
      <c r="AB40896" s="164"/>
    </row>
    <row r="40897" spans="5:28">
      <c r="J40897" s="161"/>
      <c r="AB40897" s="164"/>
    </row>
    <row r="40898" spans="5:28">
      <c r="J40898" s="161"/>
      <c r="AB40898" s="164"/>
    </row>
    <row r="40899" spans="5:28">
      <c r="E40899" s="166"/>
      <c r="J40899" s="161"/>
      <c r="AB40899" s="164"/>
    </row>
    <row r="40900" spans="5:28">
      <c r="E40900" s="166"/>
      <c r="J40900" s="161"/>
      <c r="AB40900" s="164"/>
    </row>
    <row r="40901" spans="5:28">
      <c r="E40901" s="166"/>
      <c r="J40901" s="161"/>
      <c r="AB40901" s="164"/>
    </row>
    <row r="40902" spans="5:28">
      <c r="E40902" s="166"/>
      <c r="J40902" s="161"/>
      <c r="AB40902" s="164"/>
    </row>
    <row r="40903" spans="5:28">
      <c r="E40903" s="166"/>
      <c r="J40903" s="161"/>
      <c r="AB40903" s="164"/>
    </row>
    <row r="40904" spans="5:28">
      <c r="E40904" s="166"/>
      <c r="J40904" s="161"/>
      <c r="AB40904" s="164"/>
    </row>
    <row r="40905" spans="5:28">
      <c r="E40905" s="166"/>
      <c r="J40905" s="161"/>
      <c r="AB40905" s="164"/>
    </row>
    <row r="40906" spans="5:28">
      <c r="J40906" s="161"/>
      <c r="AB40906" s="164"/>
    </row>
    <row r="40907" spans="5:28">
      <c r="E40907" s="166"/>
      <c r="J40907" s="161"/>
      <c r="AB40907" s="164"/>
    </row>
    <row r="40908" spans="5:28">
      <c r="E40908" s="166"/>
      <c r="J40908" s="161"/>
      <c r="AB40908" s="164"/>
    </row>
    <row r="40909" spans="5:28">
      <c r="E40909" s="166"/>
      <c r="J40909" s="161"/>
      <c r="AB40909" s="164"/>
    </row>
    <row r="40910" spans="5:28">
      <c r="E40910" s="166"/>
      <c r="J40910" s="161"/>
      <c r="AB40910" s="164"/>
    </row>
    <row r="40911" spans="5:28">
      <c r="E40911" s="166"/>
      <c r="J40911" s="161"/>
      <c r="AB40911" s="164"/>
    </row>
    <row r="40912" spans="5:28">
      <c r="J40912" s="161"/>
      <c r="AB40912" s="164"/>
    </row>
    <row r="40913" spans="10:28">
      <c r="J40913" s="161"/>
      <c r="AB40913" s="164"/>
    </row>
    <row r="40914" spans="10:28">
      <c r="J40914" s="161"/>
      <c r="AB40914" s="164"/>
    </row>
    <row r="40915" spans="10:28">
      <c r="J40915" s="161"/>
      <c r="AB40915" s="164"/>
    </row>
    <row r="40916" spans="10:28">
      <c r="J40916" s="161"/>
      <c r="AB40916" s="164"/>
    </row>
    <row r="40917" spans="10:28">
      <c r="J40917" s="161"/>
      <c r="AB40917" s="164"/>
    </row>
    <row r="40918" spans="10:28">
      <c r="J40918" s="161"/>
      <c r="AB40918" s="164"/>
    </row>
    <row r="40919" spans="10:28">
      <c r="J40919" s="161"/>
      <c r="AB40919" s="164"/>
    </row>
    <row r="40920" spans="10:28">
      <c r="J40920" s="161"/>
      <c r="AB40920" s="164"/>
    </row>
    <row r="40921" spans="10:28">
      <c r="J40921" s="161"/>
      <c r="AB40921" s="164"/>
    </row>
    <row r="40922" spans="10:28">
      <c r="J40922" s="161"/>
      <c r="AB40922" s="164"/>
    </row>
    <row r="40923" spans="10:28">
      <c r="J40923" s="161"/>
      <c r="AB40923" s="164"/>
    </row>
    <row r="40924" spans="10:28">
      <c r="J40924" s="161"/>
      <c r="AB40924" s="164"/>
    </row>
    <row r="40925" spans="10:28">
      <c r="J40925" s="161"/>
      <c r="AB40925" s="164"/>
    </row>
    <row r="40926" spans="10:28">
      <c r="J40926" s="161"/>
      <c r="AB40926" s="164"/>
    </row>
    <row r="40927" spans="10:28">
      <c r="J40927" s="161"/>
      <c r="AB40927" s="164"/>
    </row>
    <row r="40928" spans="10:28">
      <c r="J40928" s="161"/>
      <c r="AB40928" s="164"/>
    </row>
    <row r="40929" spans="5:28">
      <c r="J40929" s="161"/>
      <c r="AB40929" s="164"/>
    </row>
    <row r="40930" spans="5:28">
      <c r="J40930" s="161"/>
      <c r="AB40930" s="164"/>
    </row>
    <row r="40931" spans="5:28">
      <c r="J40931" s="161"/>
      <c r="AB40931" s="164"/>
    </row>
    <row r="40932" spans="5:28">
      <c r="J40932" s="161"/>
      <c r="AB40932" s="164"/>
    </row>
    <row r="40933" spans="5:28">
      <c r="J40933" s="161"/>
      <c r="AB40933" s="164"/>
    </row>
    <row r="40934" spans="5:28">
      <c r="E40934" s="166"/>
      <c r="J40934" s="161"/>
      <c r="AB40934" s="164"/>
    </row>
    <row r="40935" spans="5:28">
      <c r="E40935" s="166"/>
      <c r="J40935" s="161"/>
      <c r="AB40935" s="164"/>
    </row>
    <row r="40936" spans="5:28">
      <c r="E40936" s="166"/>
      <c r="J40936" s="161"/>
      <c r="AB40936" s="164"/>
    </row>
    <row r="40937" spans="5:28">
      <c r="J40937" s="161"/>
      <c r="AB40937" s="164"/>
    </row>
    <row r="40938" spans="5:28">
      <c r="J40938" s="161"/>
      <c r="AB40938" s="164"/>
    </row>
    <row r="40939" spans="5:28">
      <c r="J40939" s="161"/>
      <c r="AB40939" s="164"/>
    </row>
    <row r="40940" spans="5:28">
      <c r="J40940" s="161"/>
      <c r="AB40940" s="164"/>
    </row>
    <row r="40941" spans="5:28">
      <c r="J40941" s="161"/>
      <c r="AB40941" s="164"/>
    </row>
    <row r="40942" spans="5:28">
      <c r="J40942" s="161"/>
      <c r="AB40942" s="164"/>
    </row>
    <row r="40943" spans="5:28">
      <c r="J40943" s="161"/>
      <c r="AB40943" s="164"/>
    </row>
    <row r="40944" spans="5:28">
      <c r="E40944" s="166"/>
      <c r="J40944" s="161"/>
      <c r="AB40944" s="164"/>
    </row>
    <row r="40945" spans="5:28">
      <c r="E40945" s="166"/>
      <c r="J40945" s="161"/>
      <c r="AB40945" s="164"/>
    </row>
    <row r="40946" spans="5:28">
      <c r="J40946" s="161"/>
      <c r="AB40946" s="164"/>
    </row>
    <row r="40947" spans="5:28">
      <c r="J40947" s="161"/>
      <c r="AB40947" s="164"/>
    </row>
    <row r="40948" spans="5:28">
      <c r="J40948" s="161"/>
      <c r="AB40948" s="164"/>
    </row>
    <row r="40949" spans="5:28">
      <c r="J40949" s="161"/>
      <c r="AB40949" s="164"/>
    </row>
    <row r="40950" spans="5:28">
      <c r="J40950" s="161"/>
      <c r="AB40950" s="164"/>
    </row>
    <row r="40951" spans="5:28">
      <c r="J40951" s="161"/>
      <c r="AB40951" s="164"/>
    </row>
    <row r="40952" spans="5:28">
      <c r="J40952" s="161"/>
      <c r="AB40952" s="164"/>
    </row>
    <row r="40953" spans="5:28">
      <c r="J40953" s="161"/>
      <c r="AB40953" s="164"/>
    </row>
    <row r="40954" spans="5:28">
      <c r="J40954" s="161"/>
      <c r="AB40954" s="164"/>
    </row>
    <row r="40955" spans="5:28">
      <c r="E40955" s="166"/>
      <c r="J40955" s="161"/>
      <c r="AB40955" s="164"/>
    </row>
    <row r="40956" spans="5:28">
      <c r="E40956" s="166"/>
      <c r="J40956" s="161"/>
      <c r="AB40956" s="164"/>
    </row>
    <row r="40957" spans="5:28">
      <c r="E40957" s="166"/>
      <c r="J40957" s="161"/>
      <c r="AB40957" s="164"/>
    </row>
    <row r="40958" spans="5:28">
      <c r="E40958" s="166"/>
      <c r="J40958" s="161"/>
      <c r="AB40958" s="164"/>
    </row>
    <row r="40959" spans="5:28">
      <c r="E40959" s="166"/>
      <c r="J40959" s="161"/>
      <c r="AB40959" s="164"/>
    </row>
    <row r="40960" spans="5:28">
      <c r="E40960" s="166"/>
      <c r="J40960" s="161"/>
      <c r="AB40960" s="164"/>
    </row>
    <row r="40961" spans="5:28">
      <c r="E40961" s="166"/>
      <c r="J40961" s="161"/>
      <c r="AB40961" s="164"/>
    </row>
    <row r="40962" spans="5:28">
      <c r="E40962" s="166"/>
      <c r="J40962" s="161"/>
      <c r="R40962" s="166"/>
      <c r="AB40962" s="164"/>
    </row>
    <row r="40963" spans="5:28">
      <c r="E40963" s="166"/>
      <c r="J40963" s="161"/>
      <c r="AB40963" s="164"/>
    </row>
    <row r="40964" spans="5:28">
      <c r="E40964" s="166"/>
      <c r="J40964" s="161"/>
      <c r="AB40964" s="164"/>
    </row>
    <row r="40965" spans="5:28">
      <c r="E40965" s="166"/>
      <c r="J40965" s="161"/>
      <c r="AB40965" s="164"/>
    </row>
    <row r="40966" spans="5:28">
      <c r="E40966" s="166"/>
      <c r="J40966" s="161"/>
      <c r="AB40966" s="164"/>
    </row>
    <row r="40967" spans="5:28">
      <c r="E40967" s="166"/>
      <c r="J40967" s="161"/>
      <c r="AB40967" s="164"/>
    </row>
    <row r="40968" spans="5:28">
      <c r="E40968" s="166"/>
      <c r="J40968" s="161"/>
      <c r="AB40968" s="164"/>
    </row>
    <row r="40969" spans="5:28">
      <c r="E40969" s="166"/>
      <c r="J40969" s="161"/>
      <c r="AB40969" s="164"/>
    </row>
    <row r="40970" spans="5:28">
      <c r="E40970" s="166"/>
      <c r="J40970" s="161"/>
      <c r="AB40970" s="164"/>
    </row>
    <row r="40971" spans="5:28">
      <c r="E40971" s="166"/>
      <c r="J40971" s="161"/>
      <c r="AB40971" s="164"/>
    </row>
    <row r="40972" spans="5:28">
      <c r="E40972" s="166"/>
      <c r="J40972" s="161"/>
      <c r="AB40972" s="164"/>
    </row>
    <row r="40973" spans="5:28">
      <c r="E40973" s="166"/>
      <c r="J40973" s="161"/>
      <c r="AB40973" s="164"/>
    </row>
    <row r="40974" spans="5:28">
      <c r="E40974" s="166"/>
      <c r="J40974" s="161"/>
      <c r="AB40974" s="164"/>
    </row>
    <row r="40975" spans="5:28">
      <c r="E40975" s="166"/>
      <c r="J40975" s="161"/>
      <c r="AB40975" s="164"/>
    </row>
    <row r="40976" spans="5:28">
      <c r="J40976" s="161"/>
      <c r="AB40976" s="164"/>
    </row>
    <row r="40977" spans="10:28">
      <c r="J40977" s="161"/>
      <c r="AB40977" s="164"/>
    </row>
    <row r="40978" spans="10:28">
      <c r="J40978" s="161"/>
      <c r="AB40978" s="164"/>
    </row>
    <row r="40979" spans="10:28">
      <c r="J40979" s="161"/>
      <c r="AB40979" s="164"/>
    </row>
    <row r="40980" spans="10:28">
      <c r="J40980" s="161"/>
      <c r="AB40980" s="164"/>
    </row>
    <row r="40981" spans="10:28">
      <c r="J40981" s="161"/>
      <c r="AB40981" s="164"/>
    </row>
    <row r="40982" spans="10:28">
      <c r="J40982" s="161"/>
      <c r="AB40982" s="164"/>
    </row>
    <row r="40983" spans="10:28">
      <c r="J40983" s="161"/>
      <c r="AB40983" s="164"/>
    </row>
    <row r="40984" spans="10:28">
      <c r="J40984" s="161"/>
      <c r="AB40984" s="164"/>
    </row>
    <row r="40985" spans="10:28">
      <c r="J40985" s="161"/>
      <c r="AB40985" s="164"/>
    </row>
    <row r="40986" spans="10:28">
      <c r="J40986" s="161"/>
      <c r="AB40986" s="164"/>
    </row>
    <row r="40987" spans="10:28">
      <c r="J40987" s="161"/>
      <c r="AB40987" s="164"/>
    </row>
    <row r="40988" spans="10:28">
      <c r="J40988" s="161"/>
      <c r="AB40988" s="164"/>
    </row>
    <row r="40989" spans="10:28">
      <c r="J40989" s="161"/>
      <c r="AB40989" s="164"/>
    </row>
    <row r="40990" spans="10:28">
      <c r="J40990" s="161"/>
      <c r="AB40990" s="164"/>
    </row>
    <row r="40991" spans="10:28">
      <c r="J40991" s="161"/>
      <c r="AB40991" s="164"/>
    </row>
    <row r="40992" spans="10:28">
      <c r="J40992" s="161"/>
      <c r="AB40992" s="164"/>
    </row>
    <row r="40993" spans="5:28">
      <c r="J40993" s="161"/>
      <c r="AB40993" s="164"/>
    </row>
    <row r="40994" spans="5:28">
      <c r="J40994" s="161"/>
      <c r="AB40994" s="164"/>
    </row>
    <row r="40995" spans="5:28">
      <c r="J40995" s="161"/>
      <c r="AB40995" s="164"/>
    </row>
    <row r="40996" spans="5:28">
      <c r="J40996" s="161"/>
      <c r="AB40996" s="164"/>
    </row>
    <row r="40997" spans="5:28">
      <c r="J40997" s="161"/>
      <c r="AB40997" s="164"/>
    </row>
    <row r="40998" spans="5:28">
      <c r="J40998" s="161"/>
      <c r="AB40998" s="164"/>
    </row>
    <row r="40999" spans="5:28">
      <c r="J40999" s="161"/>
      <c r="AB40999" s="164"/>
    </row>
    <row r="41000" spans="5:28">
      <c r="J41000" s="161"/>
      <c r="AB41000" s="164"/>
    </row>
    <row r="41001" spans="5:28">
      <c r="E41001" s="166"/>
      <c r="J41001" s="161"/>
      <c r="AB41001" s="164"/>
    </row>
    <row r="41002" spans="5:28">
      <c r="E41002" s="166"/>
      <c r="J41002" s="161"/>
      <c r="AB41002" s="164"/>
    </row>
    <row r="41003" spans="5:28">
      <c r="E41003" s="166"/>
      <c r="J41003" s="161"/>
      <c r="AB41003" s="164"/>
    </row>
    <row r="41004" spans="5:28">
      <c r="E41004" s="166"/>
      <c r="J41004" s="161"/>
      <c r="AB41004" s="164"/>
    </row>
    <row r="41005" spans="5:28">
      <c r="E41005" s="166"/>
      <c r="J41005" s="161"/>
      <c r="AB41005" s="164"/>
    </row>
    <row r="41006" spans="5:28">
      <c r="J41006" s="161"/>
      <c r="AB41006" s="164"/>
    </row>
    <row r="41007" spans="5:28">
      <c r="E41007" s="166"/>
      <c r="J41007" s="161"/>
      <c r="AB41007" s="164"/>
    </row>
    <row r="41008" spans="5:28">
      <c r="E41008" s="166"/>
      <c r="J41008" s="161"/>
      <c r="AB41008" s="164"/>
    </row>
    <row r="41009" spans="5:28">
      <c r="E41009" s="166"/>
      <c r="J41009" s="161"/>
      <c r="AB41009" s="164"/>
    </row>
    <row r="41010" spans="5:28">
      <c r="E41010" s="166"/>
      <c r="J41010" s="161"/>
      <c r="AB41010" s="164"/>
    </row>
    <row r="41011" spans="5:28">
      <c r="E41011" s="166"/>
      <c r="J41011" s="161"/>
      <c r="AB41011" s="164"/>
    </row>
    <row r="41012" spans="5:28">
      <c r="E41012" s="166"/>
      <c r="J41012" s="161"/>
      <c r="AB41012" s="164"/>
    </row>
    <row r="41013" spans="5:28">
      <c r="E41013" s="166"/>
      <c r="J41013" s="161"/>
      <c r="AB41013" s="164"/>
    </row>
    <row r="41014" spans="5:28">
      <c r="E41014" s="166"/>
      <c r="J41014" s="161"/>
      <c r="AB41014" s="164"/>
    </row>
    <row r="41015" spans="5:28">
      <c r="E41015" s="166"/>
      <c r="J41015" s="161"/>
      <c r="AB41015" s="164"/>
    </row>
    <row r="41016" spans="5:28">
      <c r="E41016" s="166"/>
      <c r="J41016" s="161"/>
      <c r="AB41016" s="164"/>
    </row>
    <row r="41017" spans="5:28">
      <c r="E41017" s="166"/>
      <c r="J41017" s="161"/>
      <c r="AB41017" s="164"/>
    </row>
    <row r="41018" spans="5:28">
      <c r="E41018" s="166"/>
      <c r="J41018" s="161"/>
      <c r="AB41018" s="164"/>
    </row>
    <row r="41019" spans="5:28">
      <c r="J41019" s="161"/>
      <c r="AB41019" s="164"/>
    </row>
    <row r="41020" spans="5:28">
      <c r="J41020" s="161"/>
      <c r="AB41020" s="164"/>
    </row>
    <row r="41021" spans="5:28">
      <c r="J41021" s="161"/>
      <c r="AB41021" s="164"/>
    </row>
    <row r="41022" spans="5:28">
      <c r="J41022" s="161"/>
      <c r="AB41022" s="164"/>
    </row>
    <row r="41023" spans="5:28">
      <c r="J41023" s="161"/>
      <c r="AB41023" s="164"/>
    </row>
    <row r="41024" spans="5:28">
      <c r="J41024" s="161"/>
      <c r="AB41024" s="164"/>
    </row>
    <row r="41025" spans="5:28">
      <c r="J41025" s="161"/>
      <c r="AB41025" s="164"/>
    </row>
    <row r="41026" spans="5:28">
      <c r="J41026" s="161"/>
      <c r="AB41026" s="164"/>
    </row>
    <row r="41027" spans="5:28">
      <c r="J41027" s="161"/>
      <c r="AB41027" s="164"/>
    </row>
    <row r="41028" spans="5:28">
      <c r="J41028" s="161"/>
      <c r="AB41028" s="164"/>
    </row>
    <row r="41029" spans="5:28">
      <c r="J41029" s="161"/>
      <c r="AB41029" s="164"/>
    </row>
    <row r="41030" spans="5:28">
      <c r="J41030" s="161"/>
      <c r="AB41030" s="164"/>
    </row>
    <row r="41031" spans="5:28">
      <c r="J41031" s="161"/>
      <c r="AB41031" s="164"/>
    </row>
    <row r="41032" spans="5:28">
      <c r="J41032" s="161"/>
      <c r="AB41032" s="164"/>
    </row>
    <row r="41033" spans="5:28">
      <c r="E41033" s="166"/>
      <c r="J41033" s="161"/>
      <c r="AB41033" s="164"/>
    </row>
    <row r="41034" spans="5:28">
      <c r="E41034" s="166"/>
      <c r="J41034" s="161"/>
      <c r="AB41034" s="164"/>
    </row>
    <row r="41035" spans="5:28">
      <c r="E41035" s="166"/>
      <c r="J41035" s="161"/>
      <c r="AB41035" s="164"/>
    </row>
    <row r="41036" spans="5:28">
      <c r="J41036" s="161"/>
      <c r="AB41036" s="164"/>
    </row>
    <row r="41037" spans="5:28">
      <c r="J41037" s="161"/>
      <c r="AB41037" s="164"/>
    </row>
    <row r="41038" spans="5:28">
      <c r="J41038" s="161"/>
      <c r="AB41038" s="164"/>
    </row>
    <row r="41039" spans="5:28">
      <c r="J41039" s="161"/>
      <c r="AB41039" s="164"/>
    </row>
    <row r="41040" spans="5:28">
      <c r="J41040" s="161"/>
      <c r="AB41040" s="164"/>
    </row>
    <row r="41041" spans="5:28">
      <c r="J41041" s="161"/>
      <c r="AB41041" s="164"/>
    </row>
    <row r="41042" spans="5:28">
      <c r="J41042" s="161"/>
      <c r="AB41042" s="164"/>
    </row>
    <row r="41043" spans="5:28">
      <c r="J41043" s="161"/>
      <c r="AB41043" s="164"/>
    </row>
    <row r="41044" spans="5:28">
      <c r="J41044" s="161"/>
      <c r="AB41044" s="164"/>
    </row>
    <row r="41045" spans="5:28">
      <c r="J41045" s="161"/>
      <c r="AB41045" s="164"/>
    </row>
    <row r="41046" spans="5:28">
      <c r="J41046" s="161"/>
      <c r="AB41046" s="164"/>
    </row>
    <row r="41047" spans="5:28">
      <c r="J41047" s="161"/>
      <c r="AB41047" s="164"/>
    </row>
    <row r="41048" spans="5:28">
      <c r="J41048" s="161"/>
      <c r="AB41048" s="164"/>
    </row>
    <row r="41049" spans="5:28">
      <c r="J41049" s="161"/>
      <c r="AB41049" s="164"/>
    </row>
    <row r="41050" spans="5:28">
      <c r="J41050" s="161"/>
      <c r="AB41050" s="164"/>
    </row>
    <row r="41051" spans="5:28">
      <c r="J41051" s="161"/>
      <c r="AB41051" s="164"/>
    </row>
    <row r="41052" spans="5:28">
      <c r="J41052" s="161"/>
      <c r="AB41052" s="164"/>
    </row>
    <row r="41053" spans="5:28">
      <c r="J41053" s="161"/>
      <c r="AB41053" s="164"/>
    </row>
    <row r="41054" spans="5:28">
      <c r="J41054" s="161"/>
      <c r="AB41054" s="164"/>
    </row>
    <row r="41055" spans="5:28">
      <c r="J41055" s="161"/>
      <c r="AB41055" s="164"/>
    </row>
    <row r="41056" spans="5:28">
      <c r="E41056" s="166"/>
      <c r="J41056" s="161"/>
      <c r="AB41056" s="164"/>
    </row>
    <row r="41057" spans="5:28">
      <c r="J41057" s="161"/>
      <c r="AB41057" s="164"/>
    </row>
    <row r="41058" spans="5:28">
      <c r="J41058" s="161"/>
      <c r="AB41058" s="164"/>
    </row>
    <row r="41059" spans="5:28">
      <c r="J41059" s="161"/>
      <c r="AB41059" s="164"/>
    </row>
    <row r="41060" spans="5:28">
      <c r="J41060" s="161"/>
      <c r="R41060" s="166"/>
      <c r="AB41060" s="164"/>
    </row>
    <row r="41061" spans="5:28">
      <c r="E41061" s="166"/>
      <c r="J41061" s="161"/>
      <c r="AB41061" s="164"/>
    </row>
    <row r="41062" spans="5:28">
      <c r="E41062" s="166"/>
      <c r="J41062" s="161"/>
      <c r="R41062" s="166"/>
      <c r="AB41062" s="164"/>
    </row>
    <row r="41063" spans="5:28">
      <c r="J41063" s="161"/>
      <c r="AB41063" s="164"/>
    </row>
    <row r="41064" spans="5:28">
      <c r="J41064" s="161"/>
      <c r="AB41064" s="164"/>
    </row>
    <row r="41065" spans="5:28">
      <c r="J41065" s="161"/>
      <c r="AB41065" s="164"/>
    </row>
    <row r="41066" spans="5:28">
      <c r="J41066" s="161"/>
      <c r="AB41066" s="164"/>
    </row>
    <row r="41067" spans="5:28">
      <c r="J41067" s="161"/>
      <c r="AB41067" s="164"/>
    </row>
    <row r="41068" spans="5:28">
      <c r="J41068" s="161"/>
      <c r="AB41068" s="164"/>
    </row>
    <row r="41069" spans="5:28">
      <c r="J41069" s="161"/>
      <c r="AB41069" s="164"/>
    </row>
    <row r="41070" spans="5:28">
      <c r="J41070" s="161"/>
      <c r="AB41070" s="164"/>
    </row>
    <row r="41071" spans="5:28">
      <c r="J41071" s="161"/>
      <c r="AB41071" s="164"/>
    </row>
    <row r="41072" spans="5:28">
      <c r="J41072" s="161"/>
      <c r="R41072" s="166"/>
      <c r="AB41072" s="164"/>
    </row>
    <row r="41073" spans="10:28">
      <c r="J41073" s="161"/>
      <c r="AB41073" s="164"/>
    </row>
    <row r="41074" spans="10:28">
      <c r="J41074" s="161"/>
      <c r="AB41074" s="164"/>
    </row>
    <row r="41075" spans="10:28">
      <c r="J41075" s="161"/>
      <c r="AB41075" s="164"/>
    </row>
    <row r="41076" spans="10:28">
      <c r="J41076" s="161"/>
      <c r="AB41076" s="164"/>
    </row>
    <row r="41077" spans="10:28">
      <c r="J41077" s="161"/>
      <c r="AB41077" s="164"/>
    </row>
    <row r="41078" spans="10:28">
      <c r="J41078" s="161"/>
      <c r="AB41078" s="164"/>
    </row>
    <row r="41079" spans="10:28">
      <c r="J41079" s="161"/>
      <c r="AB41079" s="164"/>
    </row>
    <row r="41080" spans="10:28">
      <c r="J41080" s="161"/>
      <c r="AB41080" s="164"/>
    </row>
    <row r="41081" spans="10:28">
      <c r="J41081" s="161"/>
      <c r="AB41081" s="164"/>
    </row>
    <row r="41082" spans="10:28">
      <c r="J41082" s="161"/>
      <c r="AB41082" s="164"/>
    </row>
    <row r="41083" spans="10:28">
      <c r="J41083" s="161"/>
      <c r="AB41083" s="164"/>
    </row>
    <row r="41084" spans="10:28">
      <c r="J41084" s="161"/>
      <c r="AB41084" s="164"/>
    </row>
    <row r="41085" spans="10:28">
      <c r="J41085" s="161"/>
      <c r="AB41085" s="164"/>
    </row>
    <row r="41086" spans="10:28">
      <c r="J41086" s="161"/>
      <c r="AB41086" s="164"/>
    </row>
    <row r="41087" spans="10:28">
      <c r="J41087" s="161"/>
      <c r="AB41087" s="164"/>
    </row>
    <row r="41088" spans="10:28">
      <c r="J41088" s="161"/>
      <c r="AB41088" s="164"/>
    </row>
    <row r="41089" spans="5:28">
      <c r="J41089" s="161"/>
      <c r="AB41089" s="164"/>
    </row>
    <row r="41090" spans="5:28">
      <c r="J41090" s="161"/>
      <c r="AB41090" s="164"/>
    </row>
    <row r="41091" spans="5:28">
      <c r="E41091" s="166"/>
      <c r="J41091" s="161"/>
      <c r="AB41091" s="164"/>
    </row>
    <row r="41092" spans="5:28">
      <c r="E41092" s="166"/>
      <c r="J41092" s="161"/>
      <c r="AB41092" s="164"/>
    </row>
    <row r="41093" spans="5:28">
      <c r="E41093" s="166"/>
      <c r="J41093" s="161"/>
      <c r="AB41093" s="164"/>
    </row>
    <row r="41094" spans="5:28">
      <c r="J41094" s="161"/>
      <c r="AB41094" s="164"/>
    </row>
    <row r="41095" spans="5:28">
      <c r="J41095" s="161"/>
      <c r="AB41095" s="164"/>
    </row>
    <row r="41096" spans="5:28">
      <c r="J41096" s="161"/>
      <c r="AB41096" s="164"/>
    </row>
    <row r="41097" spans="5:28">
      <c r="J41097" s="161"/>
      <c r="AB41097" s="164"/>
    </row>
    <row r="41098" spans="5:28">
      <c r="J41098" s="161"/>
      <c r="AB41098" s="164"/>
    </row>
    <row r="41099" spans="5:28">
      <c r="J41099" s="161"/>
      <c r="AB41099" s="164"/>
    </row>
    <row r="41100" spans="5:28">
      <c r="J41100" s="161"/>
      <c r="AB41100" s="164"/>
    </row>
    <row r="41101" spans="5:28">
      <c r="J41101" s="161"/>
      <c r="AB41101" s="164"/>
    </row>
    <row r="41102" spans="5:28">
      <c r="J41102" s="161"/>
      <c r="AB41102" s="164"/>
    </row>
    <row r="41103" spans="5:28">
      <c r="J41103" s="161"/>
      <c r="AB41103" s="164"/>
    </row>
    <row r="41104" spans="5:28">
      <c r="J41104" s="161"/>
      <c r="AB41104" s="164"/>
    </row>
    <row r="41105" spans="10:28">
      <c r="J41105" s="161"/>
      <c r="AB41105" s="164"/>
    </row>
    <row r="41106" spans="10:28">
      <c r="J41106" s="161"/>
      <c r="AB41106" s="164"/>
    </row>
    <row r="41107" spans="10:28">
      <c r="J41107" s="161"/>
      <c r="AB41107" s="164"/>
    </row>
    <row r="41108" spans="10:28">
      <c r="J41108" s="161"/>
      <c r="AB41108" s="164"/>
    </row>
    <row r="41109" spans="10:28">
      <c r="J41109" s="161"/>
      <c r="AB41109" s="164"/>
    </row>
    <row r="41110" spans="10:28">
      <c r="J41110" s="161"/>
      <c r="AB41110" s="164"/>
    </row>
    <row r="41111" spans="10:28">
      <c r="J41111" s="161"/>
      <c r="AB41111" s="164"/>
    </row>
    <row r="41112" spans="10:28">
      <c r="J41112" s="161"/>
      <c r="AB41112" s="164"/>
    </row>
    <row r="41113" spans="10:28">
      <c r="J41113" s="161"/>
      <c r="AB41113" s="164"/>
    </row>
    <row r="41114" spans="10:28">
      <c r="J41114" s="161"/>
      <c r="AB41114" s="164"/>
    </row>
    <row r="41115" spans="10:28">
      <c r="J41115" s="161"/>
      <c r="AB41115" s="164"/>
    </row>
    <row r="41116" spans="10:28">
      <c r="J41116" s="161"/>
      <c r="AB41116" s="164"/>
    </row>
    <row r="41117" spans="10:28">
      <c r="J41117" s="161"/>
      <c r="AB41117" s="164"/>
    </row>
    <row r="41118" spans="10:28">
      <c r="J41118" s="161"/>
      <c r="AB41118" s="164"/>
    </row>
    <row r="41119" spans="10:28">
      <c r="J41119" s="161"/>
      <c r="AB41119" s="164"/>
    </row>
    <row r="41120" spans="10:28">
      <c r="J41120" s="161"/>
      <c r="AB41120" s="164"/>
    </row>
    <row r="41121" spans="10:28">
      <c r="J41121" s="161"/>
      <c r="AB41121" s="164"/>
    </row>
    <row r="41122" spans="10:28">
      <c r="J41122" s="161"/>
      <c r="AB41122" s="164"/>
    </row>
    <row r="41123" spans="10:28">
      <c r="J41123" s="161"/>
      <c r="AB41123" s="164"/>
    </row>
    <row r="41124" spans="10:28">
      <c r="J41124" s="161"/>
      <c r="AB41124" s="164"/>
    </row>
    <row r="41125" spans="10:28">
      <c r="J41125" s="161"/>
      <c r="AB41125" s="164"/>
    </row>
    <row r="41126" spans="10:28">
      <c r="J41126" s="161"/>
      <c r="AB41126" s="164"/>
    </row>
    <row r="41127" spans="10:28">
      <c r="J41127" s="161"/>
      <c r="AB41127" s="164"/>
    </row>
    <row r="41128" spans="10:28">
      <c r="J41128" s="161"/>
      <c r="AB41128" s="164"/>
    </row>
    <row r="41129" spans="10:28">
      <c r="J41129" s="161"/>
      <c r="AB41129" s="164"/>
    </row>
    <row r="41130" spans="10:28">
      <c r="J41130" s="161"/>
      <c r="AB41130" s="164"/>
    </row>
    <row r="41131" spans="10:28">
      <c r="J41131" s="161"/>
      <c r="AB41131" s="164"/>
    </row>
    <row r="41132" spans="10:28">
      <c r="J41132" s="161"/>
      <c r="AB41132" s="164"/>
    </row>
    <row r="41133" spans="10:28">
      <c r="J41133" s="161"/>
      <c r="AB41133" s="164"/>
    </row>
    <row r="41134" spans="10:28">
      <c r="J41134" s="161"/>
      <c r="AB41134" s="164"/>
    </row>
    <row r="41135" spans="10:28">
      <c r="J41135" s="161"/>
      <c r="AB41135" s="164"/>
    </row>
    <row r="41136" spans="10:28">
      <c r="J41136" s="161"/>
      <c r="AB41136" s="164"/>
    </row>
    <row r="41137" spans="10:28">
      <c r="J41137" s="161"/>
      <c r="AB41137" s="164"/>
    </row>
    <row r="41138" spans="10:28">
      <c r="J41138" s="161"/>
      <c r="AB41138" s="164"/>
    </row>
    <row r="41139" spans="10:28">
      <c r="J41139" s="161"/>
      <c r="AB41139" s="164"/>
    </row>
    <row r="41140" spans="10:28">
      <c r="J41140" s="161"/>
      <c r="AB41140" s="164"/>
    </row>
    <row r="41141" spans="10:28">
      <c r="J41141" s="161"/>
      <c r="AB41141" s="164"/>
    </row>
    <row r="41142" spans="10:28">
      <c r="J41142" s="161"/>
      <c r="AB41142" s="164"/>
    </row>
    <row r="41143" spans="10:28">
      <c r="J41143" s="161"/>
      <c r="AB41143" s="164"/>
    </row>
    <row r="41144" spans="10:28">
      <c r="J41144" s="161"/>
      <c r="AB41144" s="164"/>
    </row>
    <row r="41145" spans="10:28">
      <c r="J41145" s="161"/>
      <c r="AB41145" s="164"/>
    </row>
    <row r="41146" spans="10:28">
      <c r="J41146" s="161"/>
      <c r="AB41146" s="164"/>
    </row>
    <row r="41147" spans="10:28">
      <c r="J41147" s="161"/>
      <c r="AB41147" s="164"/>
    </row>
    <row r="41148" spans="10:28">
      <c r="J41148" s="161"/>
      <c r="AB41148" s="164"/>
    </row>
    <row r="41149" spans="10:28">
      <c r="J41149" s="161"/>
      <c r="AB41149" s="164"/>
    </row>
    <row r="41150" spans="10:28">
      <c r="J41150" s="161"/>
      <c r="AB41150" s="164"/>
    </row>
    <row r="41151" spans="10:28">
      <c r="J41151" s="161"/>
      <c r="AB41151" s="164"/>
    </row>
    <row r="41152" spans="10:28">
      <c r="J41152" s="161"/>
      <c r="AB41152" s="164"/>
    </row>
    <row r="41153" spans="10:28">
      <c r="J41153" s="161"/>
      <c r="AB41153" s="164"/>
    </row>
    <row r="41154" spans="10:28">
      <c r="J41154" s="161"/>
      <c r="AB41154" s="164"/>
    </row>
    <row r="41155" spans="10:28">
      <c r="J41155" s="161"/>
      <c r="AB41155" s="164"/>
    </row>
    <row r="41156" spans="10:28">
      <c r="J41156" s="161"/>
      <c r="AB41156" s="164"/>
    </row>
    <row r="41157" spans="10:28">
      <c r="J41157" s="161"/>
      <c r="AB41157" s="164"/>
    </row>
    <row r="41158" spans="10:28">
      <c r="J41158" s="161"/>
      <c r="AB41158" s="164"/>
    </row>
    <row r="41159" spans="10:28">
      <c r="J41159" s="161"/>
      <c r="AB41159" s="164"/>
    </row>
    <row r="41160" spans="10:28">
      <c r="J41160" s="161"/>
      <c r="AB41160" s="164"/>
    </row>
    <row r="41161" spans="10:28">
      <c r="J41161" s="161"/>
      <c r="AB41161" s="164"/>
    </row>
    <row r="41162" spans="10:28">
      <c r="J41162" s="161"/>
      <c r="AB41162" s="164"/>
    </row>
    <row r="41163" spans="10:28">
      <c r="J41163" s="161"/>
      <c r="AB41163" s="164"/>
    </row>
    <row r="41164" spans="10:28">
      <c r="J41164" s="161"/>
      <c r="AB41164" s="164"/>
    </row>
    <row r="41165" spans="10:28">
      <c r="J41165" s="161"/>
      <c r="AB41165" s="164"/>
    </row>
    <row r="41166" spans="10:28">
      <c r="J41166" s="161"/>
      <c r="AB41166" s="164"/>
    </row>
    <row r="41167" spans="10:28">
      <c r="J41167" s="161"/>
      <c r="AB41167" s="164"/>
    </row>
    <row r="41168" spans="10:28">
      <c r="J41168" s="161"/>
      <c r="AB41168" s="164"/>
    </row>
    <row r="41169" spans="5:28">
      <c r="J41169" s="161"/>
      <c r="AB41169" s="164"/>
    </row>
    <row r="41170" spans="5:28">
      <c r="E41170" s="166"/>
      <c r="J41170" s="161"/>
      <c r="AB41170" s="164"/>
    </row>
    <row r="41171" spans="5:28">
      <c r="E41171" s="166"/>
      <c r="J41171" s="161"/>
      <c r="AB41171" s="164"/>
    </row>
    <row r="41172" spans="5:28">
      <c r="E41172" s="166"/>
      <c r="J41172" s="161"/>
      <c r="AB41172" s="164"/>
    </row>
    <row r="41173" spans="5:28">
      <c r="E41173" s="166"/>
      <c r="J41173" s="161"/>
      <c r="AB41173" s="164"/>
    </row>
    <row r="41174" spans="5:28">
      <c r="E41174" s="166"/>
      <c r="J41174" s="161"/>
      <c r="AB41174" s="164"/>
    </row>
    <row r="41175" spans="5:28">
      <c r="E41175" s="166"/>
      <c r="J41175" s="161"/>
      <c r="AB41175" s="164"/>
    </row>
    <row r="41176" spans="5:28">
      <c r="E41176" s="166"/>
      <c r="J41176" s="161"/>
      <c r="AB41176" s="164"/>
    </row>
    <row r="41177" spans="5:28">
      <c r="E41177" s="166"/>
      <c r="J41177" s="161"/>
      <c r="AB41177" s="164"/>
    </row>
    <row r="41178" spans="5:28">
      <c r="E41178" s="166"/>
      <c r="J41178" s="161"/>
      <c r="AB41178" s="164"/>
    </row>
    <row r="41179" spans="5:28">
      <c r="J41179" s="161"/>
      <c r="AB41179" s="164"/>
    </row>
    <row r="41180" spans="5:28">
      <c r="J41180" s="161"/>
      <c r="AB41180" s="164"/>
    </row>
    <row r="41181" spans="5:28">
      <c r="E41181" s="166"/>
      <c r="J41181" s="161"/>
      <c r="AB41181" s="164"/>
    </row>
    <row r="41182" spans="5:28">
      <c r="E41182" s="166"/>
      <c r="J41182" s="161"/>
      <c r="AB41182" s="164"/>
    </row>
    <row r="41183" spans="5:28">
      <c r="E41183" s="166"/>
      <c r="J41183" s="161"/>
      <c r="AB41183" s="164"/>
    </row>
    <row r="41184" spans="5:28">
      <c r="J41184" s="161"/>
      <c r="AB41184" s="164"/>
    </row>
    <row r="41185" spans="5:28">
      <c r="J41185" s="161"/>
      <c r="AB41185" s="164"/>
    </row>
    <row r="41186" spans="5:28">
      <c r="J41186" s="161"/>
      <c r="AB41186" s="164"/>
    </row>
    <row r="41187" spans="5:28">
      <c r="J41187" s="161"/>
      <c r="AB41187" s="164"/>
    </row>
    <row r="41188" spans="5:28">
      <c r="J41188" s="161"/>
      <c r="AB41188" s="164"/>
    </row>
    <row r="41189" spans="5:28">
      <c r="J41189" s="161"/>
      <c r="AB41189" s="164"/>
    </row>
    <row r="41190" spans="5:28">
      <c r="J41190" s="161"/>
      <c r="AB41190" s="164"/>
    </row>
    <row r="41191" spans="5:28">
      <c r="J41191" s="161"/>
      <c r="AB41191" s="164"/>
    </row>
    <row r="41192" spans="5:28">
      <c r="J41192" s="161"/>
      <c r="AB41192" s="164"/>
    </row>
    <row r="41193" spans="5:28">
      <c r="J41193" s="161"/>
      <c r="AB41193" s="164"/>
    </row>
    <row r="41194" spans="5:28">
      <c r="J41194" s="161"/>
      <c r="AB41194" s="164"/>
    </row>
    <row r="41195" spans="5:28">
      <c r="J41195" s="161"/>
      <c r="AB41195" s="164"/>
    </row>
    <row r="41196" spans="5:28">
      <c r="J41196" s="161"/>
      <c r="AB41196" s="164"/>
    </row>
    <row r="41197" spans="5:28">
      <c r="J41197" s="161"/>
      <c r="AB41197" s="164"/>
    </row>
    <row r="41198" spans="5:28">
      <c r="E41198" s="166"/>
      <c r="J41198" s="161"/>
      <c r="AB41198" s="164"/>
    </row>
    <row r="41199" spans="5:28">
      <c r="J41199" s="161"/>
      <c r="AB41199" s="164"/>
    </row>
    <row r="41200" spans="5:28">
      <c r="J41200" s="161"/>
      <c r="AB41200" s="164"/>
    </row>
    <row r="41201" spans="5:28">
      <c r="J41201" s="161"/>
      <c r="AB41201" s="164"/>
    </row>
    <row r="41202" spans="5:28">
      <c r="J41202" s="161"/>
      <c r="AB41202" s="164"/>
    </row>
    <row r="41203" spans="5:28">
      <c r="J41203" s="161"/>
      <c r="AB41203" s="164"/>
    </row>
    <row r="41204" spans="5:28">
      <c r="J41204" s="161"/>
      <c r="AB41204" s="164"/>
    </row>
    <row r="41205" spans="5:28">
      <c r="J41205" s="161"/>
      <c r="AB41205" s="164"/>
    </row>
    <row r="41206" spans="5:28">
      <c r="J41206" s="161"/>
      <c r="AB41206" s="164"/>
    </row>
    <row r="41207" spans="5:28">
      <c r="E41207" s="166"/>
      <c r="J41207" s="161"/>
      <c r="AB41207" s="164"/>
    </row>
    <row r="41208" spans="5:28">
      <c r="J41208" s="161"/>
      <c r="AB41208" s="164"/>
    </row>
    <row r="41209" spans="5:28">
      <c r="J41209" s="161"/>
      <c r="AB41209" s="164"/>
    </row>
    <row r="41210" spans="5:28">
      <c r="J41210" s="161"/>
      <c r="AB41210" s="164"/>
    </row>
    <row r="41211" spans="5:28">
      <c r="J41211" s="161"/>
      <c r="AB41211" s="164"/>
    </row>
    <row r="41212" spans="5:28">
      <c r="J41212" s="161"/>
      <c r="AB41212" s="164"/>
    </row>
    <row r="41213" spans="5:28">
      <c r="J41213" s="161"/>
      <c r="AB41213" s="164"/>
    </row>
    <row r="41214" spans="5:28">
      <c r="J41214" s="161"/>
      <c r="AB41214" s="164"/>
    </row>
    <row r="41215" spans="5:28">
      <c r="J41215" s="161"/>
      <c r="AB41215" s="164"/>
    </row>
    <row r="41216" spans="5:28">
      <c r="J41216" s="161"/>
      <c r="AB41216" s="164"/>
    </row>
    <row r="41217" spans="5:28">
      <c r="E41217" s="166"/>
      <c r="J41217" s="161"/>
      <c r="AB41217" s="164"/>
    </row>
    <row r="41218" spans="5:28">
      <c r="J41218" s="161"/>
      <c r="AB41218" s="164"/>
    </row>
    <row r="41219" spans="5:28">
      <c r="J41219" s="161"/>
      <c r="AB41219" s="164"/>
    </row>
    <row r="41220" spans="5:28">
      <c r="J41220" s="161"/>
      <c r="AB41220" s="164"/>
    </row>
    <row r="41221" spans="5:28">
      <c r="J41221" s="161"/>
      <c r="AB41221" s="164"/>
    </row>
    <row r="41222" spans="5:28">
      <c r="J41222" s="161"/>
      <c r="AB41222" s="164"/>
    </row>
    <row r="41223" spans="5:28">
      <c r="J41223" s="161"/>
      <c r="AB41223" s="164"/>
    </row>
    <row r="41224" spans="5:28">
      <c r="J41224" s="161"/>
      <c r="AB41224" s="164"/>
    </row>
    <row r="41225" spans="5:28">
      <c r="J41225" s="161"/>
      <c r="AB41225" s="164"/>
    </row>
    <row r="41226" spans="5:28">
      <c r="J41226" s="161"/>
      <c r="AB41226" s="164"/>
    </row>
    <row r="41227" spans="5:28">
      <c r="J41227" s="161"/>
      <c r="AB41227" s="164"/>
    </row>
    <row r="41228" spans="5:28">
      <c r="J41228" s="161"/>
      <c r="AB41228" s="164"/>
    </row>
    <row r="41229" spans="5:28">
      <c r="J41229" s="161"/>
      <c r="AB41229" s="164"/>
    </row>
    <row r="41230" spans="5:28">
      <c r="J41230" s="161"/>
      <c r="AB41230" s="164"/>
    </row>
    <row r="41231" spans="5:28">
      <c r="J41231" s="161"/>
      <c r="AB41231" s="164"/>
    </row>
    <row r="41232" spans="5:28">
      <c r="J41232" s="161"/>
      <c r="AB41232" s="164"/>
    </row>
    <row r="41233" spans="10:28">
      <c r="J41233" s="161"/>
      <c r="AB41233" s="164"/>
    </row>
    <row r="41234" spans="10:28">
      <c r="J41234" s="161"/>
      <c r="AB41234" s="164"/>
    </row>
    <row r="41235" spans="10:28">
      <c r="J41235" s="161"/>
      <c r="AB41235" s="164"/>
    </row>
    <row r="41236" spans="10:28">
      <c r="J41236" s="161"/>
      <c r="AB41236" s="164"/>
    </row>
    <row r="41237" spans="10:28">
      <c r="J41237" s="161"/>
      <c r="AB41237" s="164"/>
    </row>
    <row r="41238" spans="10:28">
      <c r="J41238" s="161"/>
      <c r="AB41238" s="164"/>
    </row>
    <row r="41239" spans="10:28">
      <c r="J41239" s="161"/>
      <c r="AB41239" s="164"/>
    </row>
    <row r="41240" spans="10:28">
      <c r="J41240" s="161"/>
      <c r="AB41240" s="164"/>
    </row>
    <row r="41241" spans="10:28">
      <c r="J41241" s="161"/>
      <c r="AB41241" s="164"/>
    </row>
    <row r="41242" spans="10:28">
      <c r="J41242" s="161"/>
      <c r="AB41242" s="164"/>
    </row>
    <row r="41243" spans="10:28">
      <c r="J41243" s="161"/>
      <c r="AB41243" s="164"/>
    </row>
    <row r="41244" spans="10:28">
      <c r="J41244" s="161"/>
      <c r="AB41244" s="164"/>
    </row>
    <row r="41245" spans="10:28">
      <c r="J41245" s="161"/>
      <c r="AB41245" s="164"/>
    </row>
    <row r="41246" spans="10:28">
      <c r="J41246" s="161"/>
      <c r="AB41246" s="164"/>
    </row>
    <row r="41247" spans="10:28">
      <c r="J41247" s="161"/>
      <c r="AB41247" s="164"/>
    </row>
    <row r="41248" spans="10:28">
      <c r="J41248" s="161"/>
      <c r="AB41248" s="164"/>
    </row>
    <row r="41249" spans="10:28">
      <c r="J41249" s="161"/>
      <c r="AB41249" s="164"/>
    </row>
    <row r="41250" spans="10:28">
      <c r="J41250" s="161"/>
      <c r="AB41250" s="164"/>
    </row>
    <row r="41251" spans="10:28">
      <c r="J41251" s="161"/>
      <c r="AB41251" s="164"/>
    </row>
    <row r="41252" spans="10:28">
      <c r="J41252" s="161"/>
      <c r="AB41252" s="164"/>
    </row>
    <row r="41253" spans="10:28">
      <c r="J41253" s="161"/>
      <c r="AB41253" s="164"/>
    </row>
    <row r="41254" spans="10:28">
      <c r="J41254" s="161"/>
      <c r="AB41254" s="164"/>
    </row>
    <row r="41255" spans="10:28">
      <c r="J41255" s="161"/>
      <c r="AB41255" s="164"/>
    </row>
    <row r="41256" spans="10:28">
      <c r="J41256" s="161"/>
      <c r="AB41256" s="164"/>
    </row>
    <row r="41257" spans="10:28">
      <c r="J41257" s="161"/>
      <c r="AB41257" s="164"/>
    </row>
    <row r="41258" spans="10:28">
      <c r="J41258" s="161"/>
      <c r="AB41258" s="164"/>
    </row>
    <row r="41259" spans="10:28">
      <c r="J41259" s="161"/>
      <c r="AB41259" s="164"/>
    </row>
    <row r="41260" spans="10:28">
      <c r="J41260" s="161"/>
      <c r="AB41260" s="164"/>
    </row>
    <row r="41261" spans="10:28">
      <c r="J41261" s="161"/>
      <c r="AB41261" s="164"/>
    </row>
    <row r="41262" spans="10:28">
      <c r="J41262" s="161"/>
      <c r="AB41262" s="164"/>
    </row>
    <row r="41263" spans="10:28">
      <c r="J41263" s="161"/>
      <c r="AB41263" s="164"/>
    </row>
    <row r="41264" spans="10:28">
      <c r="J41264" s="161"/>
      <c r="AB41264" s="164"/>
    </row>
    <row r="41265" spans="10:28">
      <c r="J41265" s="161"/>
      <c r="AB41265" s="164"/>
    </row>
    <row r="41266" spans="10:28">
      <c r="J41266" s="161"/>
      <c r="AB41266" s="164"/>
    </row>
    <row r="41267" spans="10:28">
      <c r="J41267" s="161"/>
      <c r="AB41267" s="164"/>
    </row>
    <row r="41268" spans="10:28">
      <c r="J41268" s="161"/>
      <c r="AB41268" s="164"/>
    </row>
    <row r="41269" spans="10:28">
      <c r="J41269" s="161"/>
      <c r="AB41269" s="164"/>
    </row>
    <row r="41270" spans="10:28">
      <c r="J41270" s="161"/>
      <c r="AB41270" s="164"/>
    </row>
    <row r="41271" spans="10:28">
      <c r="J41271" s="161"/>
      <c r="AB41271" s="164"/>
    </row>
    <row r="41272" spans="10:28">
      <c r="J41272" s="161"/>
      <c r="AB41272" s="164"/>
    </row>
    <row r="41273" spans="10:28">
      <c r="J41273" s="161"/>
      <c r="AB41273" s="164"/>
    </row>
    <row r="41274" spans="10:28">
      <c r="J41274" s="161"/>
      <c r="AB41274" s="164"/>
    </row>
    <row r="41275" spans="10:28">
      <c r="J41275" s="161"/>
      <c r="AB41275" s="164"/>
    </row>
    <row r="41276" spans="10:28">
      <c r="J41276" s="161"/>
      <c r="AB41276" s="164"/>
    </row>
    <row r="41277" spans="10:28">
      <c r="J41277" s="161"/>
      <c r="AB41277" s="164"/>
    </row>
    <row r="41278" spans="10:28">
      <c r="J41278" s="161"/>
      <c r="AB41278" s="164"/>
    </row>
    <row r="41279" spans="10:28">
      <c r="J41279" s="161"/>
      <c r="AB41279" s="164"/>
    </row>
    <row r="41280" spans="10:28">
      <c r="J41280" s="161"/>
      <c r="AB41280" s="164"/>
    </row>
    <row r="41281" spans="10:28">
      <c r="J41281" s="161"/>
      <c r="AB41281" s="164"/>
    </row>
    <row r="41282" spans="10:28">
      <c r="J41282" s="161"/>
      <c r="AB41282" s="164"/>
    </row>
    <row r="41283" spans="10:28">
      <c r="J41283" s="161"/>
      <c r="AB41283" s="164"/>
    </row>
    <row r="41284" spans="10:28">
      <c r="J41284" s="161"/>
      <c r="AB41284" s="164"/>
    </row>
    <row r="41285" spans="10:28">
      <c r="J41285" s="161"/>
      <c r="AB41285" s="164"/>
    </row>
    <row r="41286" spans="10:28">
      <c r="J41286" s="161"/>
      <c r="AB41286" s="164"/>
    </row>
    <row r="41287" spans="10:28">
      <c r="J41287" s="161"/>
      <c r="AB41287" s="164"/>
    </row>
    <row r="41288" spans="10:28">
      <c r="J41288" s="161"/>
      <c r="AB41288" s="164"/>
    </row>
    <row r="41289" spans="10:28">
      <c r="J41289" s="161"/>
      <c r="AB41289" s="164"/>
    </row>
    <row r="41290" spans="10:28">
      <c r="J41290" s="161"/>
      <c r="AB41290" s="164"/>
    </row>
    <row r="41291" spans="10:28">
      <c r="J41291" s="161"/>
      <c r="AB41291" s="164"/>
    </row>
    <row r="41292" spans="10:28">
      <c r="J41292" s="161"/>
      <c r="AB41292" s="164"/>
    </row>
    <row r="41293" spans="10:28">
      <c r="J41293" s="161"/>
      <c r="AB41293" s="164"/>
    </row>
    <row r="41294" spans="10:28">
      <c r="J41294" s="161"/>
      <c r="AB41294" s="164"/>
    </row>
    <row r="41295" spans="10:28">
      <c r="J41295" s="161"/>
      <c r="AB41295" s="164"/>
    </row>
    <row r="41296" spans="10:28">
      <c r="J41296" s="161"/>
      <c r="AB41296" s="164"/>
    </row>
    <row r="41297" spans="10:28">
      <c r="J41297" s="161"/>
      <c r="AB41297" s="164"/>
    </row>
    <row r="41298" spans="10:28">
      <c r="J41298" s="161"/>
      <c r="AB41298" s="164"/>
    </row>
    <row r="41299" spans="10:28">
      <c r="J41299" s="161"/>
      <c r="AB41299" s="164"/>
    </row>
    <row r="41300" spans="10:28">
      <c r="J41300" s="161"/>
      <c r="AB41300" s="164"/>
    </row>
    <row r="41301" spans="10:28">
      <c r="J41301" s="161"/>
      <c r="AB41301" s="164"/>
    </row>
    <row r="41302" spans="10:28">
      <c r="J41302" s="161"/>
      <c r="AB41302" s="164"/>
    </row>
    <row r="41303" spans="10:28">
      <c r="J41303" s="161"/>
      <c r="AB41303" s="164"/>
    </row>
    <row r="41304" spans="10:28">
      <c r="J41304" s="161"/>
      <c r="AB41304" s="164"/>
    </row>
    <row r="41305" spans="10:28">
      <c r="J41305" s="161"/>
      <c r="AB41305" s="164"/>
    </row>
    <row r="41306" spans="10:28">
      <c r="J41306" s="161"/>
      <c r="AB41306" s="164"/>
    </row>
    <row r="41307" spans="10:28">
      <c r="J41307" s="161"/>
      <c r="AB41307" s="164"/>
    </row>
    <row r="41308" spans="10:28">
      <c r="J41308" s="161"/>
      <c r="AB41308" s="164"/>
    </row>
    <row r="41309" spans="10:28">
      <c r="J41309" s="161"/>
      <c r="AB41309" s="164"/>
    </row>
    <row r="41310" spans="10:28">
      <c r="J41310" s="161"/>
      <c r="AB41310" s="164"/>
    </row>
    <row r="41311" spans="10:28">
      <c r="J41311" s="161"/>
      <c r="AB41311" s="164"/>
    </row>
    <row r="41312" spans="10:28">
      <c r="J41312" s="161"/>
      <c r="AB41312" s="164"/>
    </row>
    <row r="41313" spans="5:28">
      <c r="J41313" s="161"/>
      <c r="AB41313" s="164"/>
    </row>
    <row r="41314" spans="5:28">
      <c r="J41314" s="161"/>
      <c r="AB41314" s="164"/>
    </row>
    <row r="41315" spans="5:28">
      <c r="J41315" s="161"/>
      <c r="AB41315" s="164"/>
    </row>
    <row r="41316" spans="5:28">
      <c r="J41316" s="161"/>
      <c r="AB41316" s="164"/>
    </row>
    <row r="41317" spans="5:28">
      <c r="J41317" s="161"/>
      <c r="AB41317" s="164"/>
    </row>
    <row r="41318" spans="5:28">
      <c r="J41318" s="161"/>
      <c r="AB41318" s="164"/>
    </row>
    <row r="41319" spans="5:28">
      <c r="J41319" s="161"/>
      <c r="AB41319" s="164"/>
    </row>
    <row r="41320" spans="5:28">
      <c r="J41320" s="161"/>
      <c r="AB41320" s="164"/>
    </row>
    <row r="41321" spans="5:28">
      <c r="J41321" s="161"/>
      <c r="AB41321" s="164"/>
    </row>
    <row r="41322" spans="5:28">
      <c r="J41322" s="161"/>
      <c r="AB41322" s="164"/>
    </row>
    <row r="41323" spans="5:28">
      <c r="J41323" s="161"/>
      <c r="AB41323" s="164"/>
    </row>
    <row r="41324" spans="5:28">
      <c r="J41324" s="161"/>
      <c r="AB41324" s="164"/>
    </row>
    <row r="41325" spans="5:28">
      <c r="J41325" s="161"/>
      <c r="AB41325" s="164"/>
    </row>
    <row r="41326" spans="5:28">
      <c r="J41326" s="161"/>
      <c r="AB41326" s="164"/>
    </row>
    <row r="41327" spans="5:28">
      <c r="E41327" s="166"/>
      <c r="J41327" s="161"/>
      <c r="AB41327" s="164"/>
    </row>
    <row r="41328" spans="5:28">
      <c r="E41328" s="166"/>
      <c r="J41328" s="161"/>
      <c r="AB41328" s="164"/>
    </row>
    <row r="41329" spans="5:28">
      <c r="E41329" s="166"/>
      <c r="J41329" s="161"/>
      <c r="AB41329" s="164"/>
    </row>
    <row r="41330" spans="5:28">
      <c r="E41330" s="166"/>
      <c r="J41330" s="161"/>
      <c r="AB41330" s="164"/>
    </row>
    <row r="41331" spans="5:28">
      <c r="E41331" s="166"/>
      <c r="J41331" s="161"/>
      <c r="AB41331" s="164"/>
    </row>
    <row r="41332" spans="5:28">
      <c r="E41332" s="166"/>
      <c r="J41332" s="161"/>
      <c r="AB41332" s="164"/>
    </row>
    <row r="41333" spans="5:28">
      <c r="E41333" s="166"/>
      <c r="J41333" s="161"/>
      <c r="AB41333" s="164"/>
    </row>
    <row r="41334" spans="5:28">
      <c r="E41334" s="166"/>
      <c r="J41334" s="161"/>
      <c r="AB41334" s="164"/>
    </row>
    <row r="41335" spans="5:28">
      <c r="E41335" s="166"/>
      <c r="J41335" s="161"/>
      <c r="AB41335" s="164"/>
    </row>
    <row r="41336" spans="5:28">
      <c r="E41336" s="166"/>
      <c r="J41336" s="161"/>
      <c r="AB41336" s="164"/>
    </row>
    <row r="41337" spans="5:28">
      <c r="J41337" s="161"/>
      <c r="AB41337" s="164"/>
    </row>
    <row r="41338" spans="5:28">
      <c r="J41338" s="161"/>
      <c r="AB41338" s="164"/>
    </row>
    <row r="41339" spans="5:28">
      <c r="J41339" s="161"/>
      <c r="AB41339" s="164"/>
    </row>
    <row r="41340" spans="5:28">
      <c r="J41340" s="161"/>
      <c r="AB41340" s="164"/>
    </row>
    <row r="41341" spans="5:28">
      <c r="J41341" s="161"/>
      <c r="AB41341" s="164"/>
    </row>
    <row r="41342" spans="5:28">
      <c r="J41342" s="161"/>
      <c r="AB41342" s="164"/>
    </row>
    <row r="41343" spans="5:28">
      <c r="J41343" s="161"/>
      <c r="AB41343" s="164"/>
    </row>
    <row r="41344" spans="5:28">
      <c r="J41344" s="161"/>
      <c r="AB41344" s="164"/>
    </row>
    <row r="41345" spans="10:28">
      <c r="J41345" s="161"/>
      <c r="AB41345" s="164"/>
    </row>
    <row r="41346" spans="10:28">
      <c r="J41346" s="161"/>
      <c r="AB41346" s="164"/>
    </row>
    <row r="41347" spans="10:28">
      <c r="J41347" s="161"/>
      <c r="AB41347" s="164"/>
    </row>
    <row r="41348" spans="10:28">
      <c r="J41348" s="161"/>
      <c r="AB41348" s="164"/>
    </row>
    <row r="41349" spans="10:28">
      <c r="J41349" s="161"/>
      <c r="AB41349" s="164"/>
    </row>
    <row r="41350" spans="10:28">
      <c r="J41350" s="161"/>
      <c r="AB41350" s="164"/>
    </row>
    <row r="41351" spans="10:28">
      <c r="J41351" s="161"/>
      <c r="AB41351" s="164"/>
    </row>
    <row r="41352" spans="10:28">
      <c r="J41352" s="161"/>
      <c r="AB41352" s="164"/>
    </row>
    <row r="41353" spans="10:28">
      <c r="J41353" s="161"/>
      <c r="AB41353" s="164"/>
    </row>
    <row r="41354" spans="10:28">
      <c r="J41354" s="161"/>
      <c r="AB41354" s="164"/>
    </row>
    <row r="41355" spans="10:28">
      <c r="J41355" s="161"/>
      <c r="AB41355" s="164"/>
    </row>
    <row r="41356" spans="10:28">
      <c r="J41356" s="161"/>
      <c r="AB41356" s="164"/>
    </row>
    <row r="41357" spans="10:28">
      <c r="J41357" s="161"/>
      <c r="AB41357" s="164"/>
    </row>
    <row r="41358" spans="10:28">
      <c r="J41358" s="161"/>
      <c r="AB41358" s="164"/>
    </row>
    <row r="41359" spans="10:28">
      <c r="J41359" s="161"/>
      <c r="AB41359" s="164"/>
    </row>
    <row r="41360" spans="10:28">
      <c r="J41360" s="161"/>
      <c r="AB41360" s="164"/>
    </row>
    <row r="41361" spans="10:28">
      <c r="J41361" s="161"/>
      <c r="AB41361" s="164"/>
    </row>
    <row r="41362" spans="10:28">
      <c r="J41362" s="161"/>
      <c r="AB41362" s="164"/>
    </row>
    <row r="41363" spans="10:28">
      <c r="J41363" s="161"/>
      <c r="AB41363" s="164"/>
    </row>
    <row r="41364" spans="10:28">
      <c r="J41364" s="161"/>
      <c r="AB41364" s="164"/>
    </row>
    <row r="41365" spans="10:28">
      <c r="J41365" s="161"/>
      <c r="AB41365" s="164"/>
    </row>
    <row r="41366" spans="10:28">
      <c r="J41366" s="161"/>
      <c r="AB41366" s="164"/>
    </row>
    <row r="41367" spans="10:28">
      <c r="J41367" s="161"/>
      <c r="AB41367" s="164"/>
    </row>
    <row r="41368" spans="10:28">
      <c r="J41368" s="161"/>
      <c r="AB41368" s="164"/>
    </row>
    <row r="41369" spans="10:28">
      <c r="J41369" s="161"/>
      <c r="AB41369" s="164"/>
    </row>
    <row r="41370" spans="10:28">
      <c r="J41370" s="161"/>
      <c r="AB41370" s="164"/>
    </row>
    <row r="41371" spans="10:28">
      <c r="J41371" s="161"/>
      <c r="AB41371" s="164"/>
    </row>
    <row r="41372" spans="10:28">
      <c r="J41372" s="161"/>
      <c r="AB41372" s="164"/>
    </row>
    <row r="41373" spans="10:28">
      <c r="J41373" s="161"/>
      <c r="AB41373" s="164"/>
    </row>
    <row r="41374" spans="10:28">
      <c r="J41374" s="161"/>
      <c r="AB41374" s="164"/>
    </row>
    <row r="41375" spans="10:28">
      <c r="J41375" s="161"/>
      <c r="R41375" s="166"/>
      <c r="AB41375" s="164"/>
    </row>
    <row r="41376" spans="10:28">
      <c r="J41376" s="161"/>
      <c r="AB41376" s="164"/>
    </row>
    <row r="41377" spans="10:28">
      <c r="J41377" s="161"/>
      <c r="AB41377" s="164"/>
    </row>
    <row r="41378" spans="10:28">
      <c r="J41378" s="161"/>
      <c r="AB41378" s="164"/>
    </row>
    <row r="41379" spans="10:28">
      <c r="J41379" s="161"/>
      <c r="AB41379" s="164"/>
    </row>
    <row r="41380" spans="10:28">
      <c r="J41380" s="161"/>
      <c r="AB41380" s="164"/>
    </row>
    <row r="41381" spans="10:28">
      <c r="J41381" s="161"/>
      <c r="AB41381" s="164"/>
    </row>
    <row r="41382" spans="10:28">
      <c r="J41382" s="161"/>
      <c r="AB41382" s="164"/>
    </row>
    <row r="41383" spans="10:28">
      <c r="J41383" s="161"/>
      <c r="AB41383" s="164"/>
    </row>
    <row r="41384" spans="10:28">
      <c r="J41384" s="161"/>
      <c r="AB41384" s="164"/>
    </row>
    <row r="41385" spans="10:28">
      <c r="J41385" s="161"/>
      <c r="AB41385" s="164"/>
    </row>
    <row r="41386" spans="10:28">
      <c r="J41386" s="161"/>
      <c r="AB41386" s="164"/>
    </row>
    <row r="41387" spans="10:28">
      <c r="J41387" s="161"/>
      <c r="AB41387" s="164"/>
    </row>
    <row r="41388" spans="10:28">
      <c r="J41388" s="161"/>
      <c r="AB41388" s="164"/>
    </row>
    <row r="41389" spans="10:28">
      <c r="J41389" s="161"/>
      <c r="AB41389" s="164"/>
    </row>
    <row r="41390" spans="10:28">
      <c r="J41390" s="161"/>
      <c r="AB41390" s="164"/>
    </row>
    <row r="41391" spans="10:28">
      <c r="J41391" s="161"/>
      <c r="AB41391" s="164"/>
    </row>
    <row r="41392" spans="10:28">
      <c r="J41392" s="161"/>
      <c r="AB41392" s="164"/>
    </row>
    <row r="41393" spans="5:28">
      <c r="J41393" s="161"/>
      <c r="AB41393" s="164"/>
    </row>
    <row r="41394" spans="5:28">
      <c r="J41394" s="161"/>
      <c r="AB41394" s="164"/>
    </row>
    <row r="41395" spans="5:28">
      <c r="J41395" s="161"/>
      <c r="AB41395" s="164"/>
    </row>
    <row r="41396" spans="5:28">
      <c r="J41396" s="161"/>
      <c r="AB41396" s="164"/>
    </row>
    <row r="41397" spans="5:28">
      <c r="J41397" s="161"/>
      <c r="AB41397" s="164"/>
    </row>
    <row r="41398" spans="5:28">
      <c r="J41398" s="161"/>
      <c r="AB41398" s="164"/>
    </row>
    <row r="41399" spans="5:28">
      <c r="J41399" s="161"/>
      <c r="AB41399" s="164"/>
    </row>
    <row r="41400" spans="5:28">
      <c r="J41400" s="161"/>
      <c r="AB41400" s="164"/>
    </row>
    <row r="41401" spans="5:28">
      <c r="E41401" s="166"/>
      <c r="J41401" s="161"/>
      <c r="AB41401" s="164"/>
    </row>
    <row r="41402" spans="5:28">
      <c r="E41402" s="166"/>
      <c r="J41402" s="161"/>
      <c r="AB41402" s="164"/>
    </row>
    <row r="41403" spans="5:28">
      <c r="E41403" s="166"/>
      <c r="J41403" s="161"/>
      <c r="AB41403" s="164"/>
    </row>
    <row r="41404" spans="5:28">
      <c r="E41404" s="166"/>
      <c r="J41404" s="161"/>
      <c r="AB41404" s="164"/>
    </row>
    <row r="41405" spans="5:28">
      <c r="E41405" s="166"/>
      <c r="J41405" s="161"/>
      <c r="AB41405" s="164"/>
    </row>
    <row r="41406" spans="5:28">
      <c r="E41406" s="166"/>
      <c r="J41406" s="161"/>
      <c r="AB41406" s="164"/>
    </row>
    <row r="41407" spans="5:28">
      <c r="E41407" s="166"/>
      <c r="J41407" s="161"/>
      <c r="AB41407" s="164"/>
    </row>
    <row r="41408" spans="5:28">
      <c r="E41408" s="166"/>
      <c r="J41408" s="161"/>
      <c r="AB41408" s="164"/>
    </row>
    <row r="41409" spans="5:28">
      <c r="E41409" s="166"/>
      <c r="J41409" s="161"/>
      <c r="AB41409" s="164"/>
    </row>
    <row r="41410" spans="5:28">
      <c r="E41410" s="166"/>
      <c r="J41410" s="161"/>
      <c r="AB41410" s="164"/>
    </row>
    <row r="41411" spans="5:28">
      <c r="J41411" s="161"/>
      <c r="AB41411" s="164"/>
    </row>
    <row r="41412" spans="5:28">
      <c r="J41412" s="161"/>
      <c r="AB41412" s="164"/>
    </row>
    <row r="41413" spans="5:28">
      <c r="J41413" s="161"/>
      <c r="AB41413" s="164"/>
    </row>
    <row r="41414" spans="5:28">
      <c r="J41414" s="161"/>
      <c r="AB41414" s="164"/>
    </row>
    <row r="41415" spans="5:28">
      <c r="J41415" s="161"/>
      <c r="AB41415" s="164"/>
    </row>
    <row r="41416" spans="5:28">
      <c r="J41416" s="161"/>
      <c r="AB41416" s="164"/>
    </row>
    <row r="41417" spans="5:28">
      <c r="J41417" s="161"/>
      <c r="AB41417" s="164"/>
    </row>
    <row r="41418" spans="5:28">
      <c r="J41418" s="161"/>
      <c r="AB41418" s="164"/>
    </row>
    <row r="41419" spans="5:28">
      <c r="J41419" s="161"/>
      <c r="AB41419" s="164"/>
    </row>
    <row r="41420" spans="5:28">
      <c r="J41420" s="161"/>
      <c r="AB41420" s="164"/>
    </row>
    <row r="41421" spans="5:28">
      <c r="J41421" s="161"/>
      <c r="AB41421" s="164"/>
    </row>
    <row r="41422" spans="5:28">
      <c r="J41422" s="161"/>
      <c r="AB41422" s="164"/>
    </row>
    <row r="41423" spans="5:28">
      <c r="J41423" s="161"/>
      <c r="AB41423" s="164"/>
    </row>
    <row r="41424" spans="5:28">
      <c r="J41424" s="161"/>
      <c r="AB41424" s="164"/>
    </row>
    <row r="41425" spans="5:28">
      <c r="J41425" s="161"/>
      <c r="AB41425" s="164"/>
    </row>
    <row r="41426" spans="5:28">
      <c r="J41426" s="161"/>
      <c r="AB41426" s="164"/>
    </row>
    <row r="41427" spans="5:28">
      <c r="J41427" s="161"/>
      <c r="R41427" s="166"/>
      <c r="AB41427" s="164"/>
    </row>
    <row r="41428" spans="5:28">
      <c r="J41428" s="161"/>
      <c r="AB41428" s="164"/>
    </row>
    <row r="41429" spans="5:28">
      <c r="J41429" s="161"/>
      <c r="R41429" s="166"/>
      <c r="AB41429" s="164"/>
    </row>
    <row r="41430" spans="5:28">
      <c r="J41430" s="161"/>
      <c r="AB41430" s="164"/>
    </row>
    <row r="41431" spans="5:28">
      <c r="J41431" s="161"/>
      <c r="AB41431" s="164"/>
    </row>
    <row r="41432" spans="5:28">
      <c r="J41432" s="161"/>
      <c r="AB41432" s="164"/>
    </row>
    <row r="41433" spans="5:28">
      <c r="J41433" s="161"/>
      <c r="AB41433" s="164"/>
    </row>
    <row r="41434" spans="5:28">
      <c r="J41434" s="161"/>
      <c r="AB41434" s="164"/>
    </row>
    <row r="41435" spans="5:28">
      <c r="J41435" s="161"/>
      <c r="AB41435" s="164"/>
    </row>
    <row r="41436" spans="5:28">
      <c r="E41436" s="166"/>
      <c r="J41436" s="161"/>
      <c r="AB41436" s="164"/>
    </row>
    <row r="41437" spans="5:28">
      <c r="E41437" s="166"/>
      <c r="J41437" s="161"/>
      <c r="AB41437" s="164"/>
    </row>
    <row r="41438" spans="5:28">
      <c r="E41438" s="166"/>
      <c r="J41438" s="161"/>
      <c r="AB41438" s="164"/>
    </row>
    <row r="41439" spans="5:28">
      <c r="E41439" s="166"/>
      <c r="J41439" s="161"/>
      <c r="AB41439" s="164"/>
    </row>
    <row r="41440" spans="5:28">
      <c r="E41440" s="166"/>
      <c r="J41440" s="161"/>
      <c r="AB41440" s="164"/>
    </row>
    <row r="41441" spans="5:28">
      <c r="E41441" s="166"/>
      <c r="J41441" s="161"/>
      <c r="AB41441" s="164"/>
    </row>
    <row r="41442" spans="5:28">
      <c r="E41442" s="166"/>
      <c r="J41442" s="161"/>
      <c r="AB41442" s="164"/>
    </row>
    <row r="41443" spans="5:28">
      <c r="E41443" s="166"/>
      <c r="J41443" s="161"/>
      <c r="AB41443" s="164"/>
    </row>
    <row r="41444" spans="5:28">
      <c r="E41444" s="166"/>
      <c r="J41444" s="161"/>
      <c r="AB41444" s="164"/>
    </row>
    <row r="41445" spans="5:28">
      <c r="E41445" s="166"/>
      <c r="J41445" s="161"/>
      <c r="AB41445" s="164"/>
    </row>
    <row r="41446" spans="5:28">
      <c r="E41446" s="166"/>
      <c r="J41446" s="161"/>
      <c r="AB41446" s="164"/>
    </row>
    <row r="41447" spans="5:28">
      <c r="E41447" s="166"/>
      <c r="J41447" s="161"/>
      <c r="AB41447" s="164"/>
    </row>
    <row r="41448" spans="5:28">
      <c r="E41448" s="166"/>
      <c r="J41448" s="161"/>
      <c r="AB41448" s="164"/>
    </row>
    <row r="41449" spans="5:28">
      <c r="J41449" s="161"/>
      <c r="R41449" s="166"/>
      <c r="AB41449" s="164"/>
    </row>
    <row r="41450" spans="5:28">
      <c r="J41450" s="161"/>
      <c r="AB41450" s="164"/>
    </row>
    <row r="41451" spans="5:28">
      <c r="J41451" s="161"/>
      <c r="AB41451" s="164"/>
    </row>
    <row r="41452" spans="5:28">
      <c r="J41452" s="161"/>
      <c r="AB41452" s="164"/>
    </row>
    <row r="41453" spans="5:28">
      <c r="J41453" s="161"/>
      <c r="AB41453" s="164"/>
    </row>
    <row r="41454" spans="5:28">
      <c r="J41454" s="161"/>
      <c r="R41454" s="166"/>
      <c r="AB41454" s="164"/>
    </row>
    <row r="41455" spans="5:28">
      <c r="J41455" s="161"/>
      <c r="AB41455" s="164"/>
    </row>
    <row r="41456" spans="5:28">
      <c r="J41456" s="161"/>
      <c r="AB41456" s="164"/>
    </row>
    <row r="41457" spans="10:28">
      <c r="J41457" s="161"/>
      <c r="AB41457" s="164"/>
    </row>
    <row r="41458" spans="10:28">
      <c r="J41458" s="161"/>
      <c r="AB41458" s="164"/>
    </row>
    <row r="41459" spans="10:28">
      <c r="J41459" s="161"/>
      <c r="AB41459" s="164"/>
    </row>
    <row r="41460" spans="10:28">
      <c r="J41460" s="161"/>
      <c r="AB41460" s="164"/>
    </row>
    <row r="41461" spans="10:28">
      <c r="J41461" s="161"/>
      <c r="AB41461" s="164"/>
    </row>
    <row r="41462" spans="10:28">
      <c r="J41462" s="161"/>
      <c r="AB41462" s="164"/>
    </row>
    <row r="41463" spans="10:28">
      <c r="J41463" s="161"/>
      <c r="AB41463" s="164"/>
    </row>
    <row r="41464" spans="10:28">
      <c r="J41464" s="161"/>
      <c r="AB41464" s="164"/>
    </row>
    <row r="41465" spans="10:28">
      <c r="J41465" s="161"/>
      <c r="AB41465" s="164"/>
    </row>
    <row r="41466" spans="10:28">
      <c r="J41466" s="161"/>
      <c r="AB41466" s="164"/>
    </row>
    <row r="41467" spans="10:28">
      <c r="J41467" s="161"/>
      <c r="AB41467" s="164"/>
    </row>
    <row r="41468" spans="10:28">
      <c r="J41468" s="161"/>
      <c r="AB41468" s="164"/>
    </row>
    <row r="41469" spans="10:28">
      <c r="J41469" s="161"/>
      <c r="AB41469" s="164"/>
    </row>
    <row r="41470" spans="10:28">
      <c r="J41470" s="161"/>
      <c r="AB41470" s="164"/>
    </row>
    <row r="41471" spans="10:28">
      <c r="J41471" s="161"/>
      <c r="AB41471" s="164"/>
    </row>
    <row r="41472" spans="10:28">
      <c r="J41472" s="161"/>
      <c r="AB41472" s="164"/>
    </row>
    <row r="41473" spans="10:28">
      <c r="J41473" s="161"/>
      <c r="AB41473" s="164"/>
    </row>
    <row r="41474" spans="10:28">
      <c r="J41474" s="161"/>
      <c r="AB41474" s="164"/>
    </row>
    <row r="41475" spans="10:28">
      <c r="J41475" s="161"/>
      <c r="AB41475" s="164"/>
    </row>
    <row r="41476" spans="10:28">
      <c r="J41476" s="161"/>
      <c r="AB41476" s="164"/>
    </row>
    <row r="41477" spans="10:28">
      <c r="J41477" s="161"/>
      <c r="AB41477" s="164"/>
    </row>
    <row r="41478" spans="10:28">
      <c r="J41478" s="161"/>
      <c r="AB41478" s="164"/>
    </row>
    <row r="41479" spans="10:28">
      <c r="J41479" s="161"/>
      <c r="AB41479" s="164"/>
    </row>
    <row r="41480" spans="10:28">
      <c r="J41480" s="161"/>
      <c r="AB41480" s="164"/>
    </row>
    <row r="41481" spans="10:28">
      <c r="J41481" s="161"/>
      <c r="AB41481" s="164"/>
    </row>
    <row r="41482" spans="10:28">
      <c r="J41482" s="161"/>
      <c r="AB41482" s="164"/>
    </row>
    <row r="41483" spans="10:28">
      <c r="J41483" s="161"/>
      <c r="AB41483" s="164"/>
    </row>
    <row r="41484" spans="10:28">
      <c r="J41484" s="161"/>
      <c r="AB41484" s="164"/>
    </row>
    <row r="41485" spans="10:28">
      <c r="J41485" s="161"/>
      <c r="AB41485" s="164"/>
    </row>
    <row r="41486" spans="10:28">
      <c r="J41486" s="161"/>
      <c r="AB41486" s="164"/>
    </row>
    <row r="41487" spans="10:28">
      <c r="J41487" s="161"/>
      <c r="AB41487" s="164"/>
    </row>
    <row r="41488" spans="10:28">
      <c r="J41488" s="161"/>
      <c r="AB41488" s="164"/>
    </row>
    <row r="41489" spans="10:28">
      <c r="J41489" s="161"/>
      <c r="AB41489" s="164"/>
    </row>
    <row r="41490" spans="10:28">
      <c r="J41490" s="161"/>
      <c r="AB41490" s="164"/>
    </row>
    <row r="41491" spans="10:28">
      <c r="J41491" s="161"/>
      <c r="AB41491" s="164"/>
    </row>
    <row r="41492" spans="10:28">
      <c r="J41492" s="161"/>
      <c r="AB41492" s="164"/>
    </row>
    <row r="41493" spans="10:28">
      <c r="J41493" s="161"/>
      <c r="AB41493" s="164"/>
    </row>
    <row r="41494" spans="10:28">
      <c r="J41494" s="161"/>
      <c r="AB41494" s="164"/>
    </row>
    <row r="41495" spans="10:28">
      <c r="J41495" s="161"/>
      <c r="AB41495" s="164"/>
    </row>
    <row r="41496" spans="10:28">
      <c r="J41496" s="161"/>
      <c r="AB41496" s="164"/>
    </row>
    <row r="41497" spans="10:28">
      <c r="J41497" s="161"/>
      <c r="AB41497" s="164"/>
    </row>
    <row r="41498" spans="10:28">
      <c r="J41498" s="161"/>
      <c r="AB41498" s="164"/>
    </row>
    <row r="41499" spans="10:28">
      <c r="J41499" s="161"/>
      <c r="AB41499" s="164"/>
    </row>
    <row r="41500" spans="10:28">
      <c r="J41500" s="161"/>
      <c r="AB41500" s="164"/>
    </row>
    <row r="41501" spans="10:28">
      <c r="J41501" s="161"/>
      <c r="AB41501" s="164"/>
    </row>
    <row r="41502" spans="10:28">
      <c r="J41502" s="161"/>
      <c r="AB41502" s="164"/>
    </row>
    <row r="41503" spans="10:28">
      <c r="J41503" s="161"/>
      <c r="AB41503" s="164"/>
    </row>
    <row r="41504" spans="10:28">
      <c r="J41504" s="161"/>
      <c r="AB41504" s="164"/>
    </row>
    <row r="41505" spans="10:28">
      <c r="J41505" s="161"/>
      <c r="AB41505" s="164"/>
    </row>
    <row r="41506" spans="10:28">
      <c r="J41506" s="161"/>
      <c r="AB41506" s="164"/>
    </row>
    <row r="41507" spans="10:28">
      <c r="J41507" s="161"/>
      <c r="AB41507" s="164"/>
    </row>
    <row r="41508" spans="10:28">
      <c r="J41508" s="161"/>
      <c r="AB41508" s="164"/>
    </row>
    <row r="41509" spans="10:28">
      <c r="J41509" s="161"/>
      <c r="AB41509" s="164"/>
    </row>
    <row r="41510" spans="10:28">
      <c r="J41510" s="161"/>
      <c r="AB41510" s="164"/>
    </row>
    <row r="41511" spans="10:28">
      <c r="J41511" s="161"/>
      <c r="AB41511" s="164"/>
    </row>
    <row r="41512" spans="10:28">
      <c r="J41512" s="161"/>
      <c r="AB41512" s="164"/>
    </row>
    <row r="41513" spans="10:28">
      <c r="J41513" s="161"/>
      <c r="AB41513" s="164"/>
    </row>
    <row r="41514" spans="10:28">
      <c r="J41514" s="161"/>
      <c r="AB41514" s="164"/>
    </row>
    <row r="41515" spans="10:28">
      <c r="J41515" s="161"/>
      <c r="AB41515" s="164"/>
    </row>
    <row r="41516" spans="10:28">
      <c r="J41516" s="161"/>
      <c r="AB41516" s="164"/>
    </row>
    <row r="41517" spans="10:28">
      <c r="J41517" s="161"/>
      <c r="AB41517" s="164"/>
    </row>
    <row r="41518" spans="10:28">
      <c r="J41518" s="161"/>
      <c r="AB41518" s="164"/>
    </row>
    <row r="41519" spans="10:28">
      <c r="J41519" s="161"/>
      <c r="AB41519" s="164"/>
    </row>
    <row r="41520" spans="10:28">
      <c r="J41520" s="161"/>
      <c r="AB41520" s="164"/>
    </row>
    <row r="41521" spans="10:28">
      <c r="J41521" s="161"/>
      <c r="AB41521" s="164"/>
    </row>
    <row r="41522" spans="10:28">
      <c r="J41522" s="161"/>
      <c r="AB41522" s="164"/>
    </row>
    <row r="41523" spans="10:28">
      <c r="J41523" s="161"/>
      <c r="AB41523" s="164"/>
    </row>
    <row r="41524" spans="10:28">
      <c r="J41524" s="161"/>
      <c r="AB41524" s="164"/>
    </row>
    <row r="41525" spans="10:28">
      <c r="J41525" s="161"/>
      <c r="AB41525" s="164"/>
    </row>
    <row r="41526" spans="10:28">
      <c r="J41526" s="161"/>
      <c r="AB41526" s="164"/>
    </row>
    <row r="41527" spans="10:28">
      <c r="J41527" s="161"/>
      <c r="AB41527" s="164"/>
    </row>
    <row r="41528" spans="10:28">
      <c r="J41528" s="161"/>
      <c r="AB41528" s="164"/>
    </row>
    <row r="41529" spans="10:28">
      <c r="J41529" s="161"/>
      <c r="AB41529" s="164"/>
    </row>
    <row r="41530" spans="10:28">
      <c r="J41530" s="161"/>
      <c r="AB41530" s="164"/>
    </row>
    <row r="41531" spans="10:28">
      <c r="J41531" s="161"/>
      <c r="AB41531" s="164"/>
    </row>
    <row r="41532" spans="10:28">
      <c r="J41532" s="161"/>
      <c r="AB41532" s="164"/>
    </row>
    <row r="41533" spans="10:28">
      <c r="J41533" s="161"/>
      <c r="AB41533" s="164"/>
    </row>
    <row r="41534" spans="10:28">
      <c r="J41534" s="161"/>
      <c r="AB41534" s="164"/>
    </row>
    <row r="41535" spans="10:28">
      <c r="J41535" s="161"/>
      <c r="AB41535" s="164"/>
    </row>
    <row r="41536" spans="10:28">
      <c r="J41536" s="161"/>
      <c r="AB41536" s="164"/>
    </row>
    <row r="41537" spans="5:28">
      <c r="J41537" s="161"/>
      <c r="AB41537" s="164"/>
    </row>
    <row r="41538" spans="5:28">
      <c r="J41538" s="161"/>
      <c r="AB41538" s="164"/>
    </row>
    <row r="41539" spans="5:28">
      <c r="J41539" s="161"/>
      <c r="AB41539" s="164"/>
    </row>
    <row r="41540" spans="5:28">
      <c r="J41540" s="161"/>
      <c r="AB41540" s="164"/>
    </row>
    <row r="41541" spans="5:28">
      <c r="J41541" s="161"/>
      <c r="AB41541" s="164"/>
    </row>
    <row r="41542" spans="5:28">
      <c r="J41542" s="161"/>
      <c r="AB41542" s="164"/>
    </row>
    <row r="41543" spans="5:28">
      <c r="J41543" s="161"/>
      <c r="AB41543" s="164"/>
    </row>
    <row r="41544" spans="5:28">
      <c r="J41544" s="161"/>
      <c r="AB41544" s="164"/>
    </row>
    <row r="41545" spans="5:28">
      <c r="E41545" s="166"/>
      <c r="J41545" s="161"/>
      <c r="AB41545" s="164"/>
    </row>
    <row r="41546" spans="5:28">
      <c r="E41546" s="166"/>
      <c r="J41546" s="161"/>
      <c r="AB41546" s="164"/>
    </row>
    <row r="41547" spans="5:28">
      <c r="E41547" s="166"/>
      <c r="J41547" s="161"/>
      <c r="AB41547" s="164"/>
    </row>
    <row r="41548" spans="5:28">
      <c r="E41548" s="166"/>
      <c r="J41548" s="161"/>
      <c r="AB41548" s="164"/>
    </row>
    <row r="41549" spans="5:28">
      <c r="J41549" s="161"/>
      <c r="AB41549" s="164"/>
    </row>
    <row r="41550" spans="5:28">
      <c r="J41550" s="161"/>
      <c r="AB41550" s="164"/>
    </row>
    <row r="41551" spans="5:28">
      <c r="J41551" s="161"/>
      <c r="AB41551" s="164"/>
    </row>
    <row r="41552" spans="5:28">
      <c r="J41552" s="161"/>
      <c r="AB41552" s="164"/>
    </row>
    <row r="41553" spans="10:28">
      <c r="J41553" s="161"/>
      <c r="AB41553" s="164"/>
    </row>
    <row r="41554" spans="10:28">
      <c r="J41554" s="161"/>
      <c r="AB41554" s="164"/>
    </row>
    <row r="41555" spans="10:28">
      <c r="J41555" s="161"/>
      <c r="AB41555" s="164"/>
    </row>
    <row r="41556" spans="10:28">
      <c r="J41556" s="161"/>
      <c r="AB41556" s="164"/>
    </row>
    <row r="41557" spans="10:28">
      <c r="J41557" s="161"/>
      <c r="AB41557" s="164"/>
    </row>
    <row r="41558" spans="10:28">
      <c r="J41558" s="161"/>
      <c r="AB41558" s="164"/>
    </row>
    <row r="41559" spans="10:28">
      <c r="J41559" s="161"/>
      <c r="AB41559" s="164"/>
    </row>
    <row r="41560" spans="10:28">
      <c r="J41560" s="161"/>
      <c r="AB41560" s="164"/>
    </row>
    <row r="41561" spans="10:28">
      <c r="J41561" s="161"/>
      <c r="AB41561" s="164"/>
    </row>
    <row r="41562" spans="10:28">
      <c r="J41562" s="161"/>
      <c r="AB41562" s="164"/>
    </row>
    <row r="41563" spans="10:28">
      <c r="J41563" s="161"/>
      <c r="AB41563" s="164"/>
    </row>
    <row r="41564" spans="10:28">
      <c r="J41564" s="161"/>
      <c r="AB41564" s="164"/>
    </row>
    <row r="41565" spans="10:28">
      <c r="J41565" s="161"/>
      <c r="AB41565" s="164"/>
    </row>
    <row r="41566" spans="10:28">
      <c r="J41566" s="161"/>
      <c r="AB41566" s="164"/>
    </row>
    <row r="41567" spans="10:28">
      <c r="J41567" s="161"/>
      <c r="AB41567" s="164"/>
    </row>
    <row r="41568" spans="10:28">
      <c r="J41568" s="161"/>
      <c r="AB41568" s="164"/>
    </row>
    <row r="41569" spans="5:28">
      <c r="J41569" s="161"/>
      <c r="AB41569" s="164"/>
    </row>
    <row r="41570" spans="5:28">
      <c r="J41570" s="161"/>
      <c r="AB41570" s="164"/>
    </row>
    <row r="41571" spans="5:28">
      <c r="J41571" s="161"/>
      <c r="AB41571" s="164"/>
    </row>
    <row r="41572" spans="5:28">
      <c r="J41572" s="161"/>
      <c r="AB41572" s="164"/>
    </row>
    <row r="41573" spans="5:28">
      <c r="J41573" s="161"/>
      <c r="AB41573" s="164"/>
    </row>
    <row r="41574" spans="5:28">
      <c r="J41574" s="161"/>
      <c r="AB41574" s="164"/>
    </row>
    <row r="41575" spans="5:28">
      <c r="J41575" s="161"/>
      <c r="AB41575" s="164"/>
    </row>
    <row r="41576" spans="5:28">
      <c r="J41576" s="161"/>
      <c r="AB41576" s="164"/>
    </row>
    <row r="41577" spans="5:28">
      <c r="J41577" s="161"/>
      <c r="AB41577" s="164"/>
    </row>
    <row r="41578" spans="5:28">
      <c r="J41578" s="161"/>
      <c r="AB41578" s="164"/>
    </row>
    <row r="41579" spans="5:28">
      <c r="J41579" s="161"/>
      <c r="AB41579" s="164"/>
    </row>
    <row r="41580" spans="5:28">
      <c r="J41580" s="161"/>
      <c r="AB41580" s="164"/>
    </row>
    <row r="41581" spans="5:28">
      <c r="J41581" s="161"/>
      <c r="AB41581" s="164"/>
    </row>
    <row r="41582" spans="5:28">
      <c r="J41582" s="161"/>
      <c r="AB41582" s="164"/>
    </row>
    <row r="41583" spans="5:28">
      <c r="J41583" s="161"/>
      <c r="AB41583" s="164"/>
    </row>
    <row r="41584" spans="5:28">
      <c r="E41584" s="166"/>
      <c r="J41584" s="161"/>
      <c r="AB41584" s="164"/>
    </row>
    <row r="41585" spans="5:28">
      <c r="E41585" s="166"/>
      <c r="J41585" s="161"/>
      <c r="AB41585" s="164"/>
    </row>
    <row r="41586" spans="5:28">
      <c r="J41586" s="161"/>
      <c r="AB41586" s="164"/>
    </row>
    <row r="41587" spans="5:28">
      <c r="J41587" s="161"/>
      <c r="AB41587" s="164"/>
    </row>
    <row r="41588" spans="5:28">
      <c r="J41588" s="161"/>
      <c r="AB41588" s="164"/>
    </row>
    <row r="41589" spans="5:28">
      <c r="J41589" s="161"/>
      <c r="AB41589" s="164"/>
    </row>
    <row r="41590" spans="5:28">
      <c r="J41590" s="161"/>
      <c r="AB41590" s="164"/>
    </row>
    <row r="41591" spans="5:28">
      <c r="J41591" s="161"/>
      <c r="AB41591" s="164"/>
    </row>
    <row r="41592" spans="5:28">
      <c r="J41592" s="161"/>
      <c r="AB41592" s="164"/>
    </row>
    <row r="41593" spans="5:28">
      <c r="J41593" s="161"/>
      <c r="AB41593" s="164"/>
    </row>
    <row r="41594" spans="5:28">
      <c r="J41594" s="161"/>
      <c r="AB41594" s="164"/>
    </row>
    <row r="41595" spans="5:28">
      <c r="J41595" s="161"/>
      <c r="AB41595" s="164"/>
    </row>
    <row r="41596" spans="5:28">
      <c r="J41596" s="161"/>
      <c r="AB41596" s="164"/>
    </row>
    <row r="41597" spans="5:28">
      <c r="J41597" s="161"/>
      <c r="AB41597" s="164"/>
    </row>
    <row r="41598" spans="5:28">
      <c r="J41598" s="161"/>
      <c r="AB41598" s="164"/>
    </row>
    <row r="41599" spans="5:28">
      <c r="J41599" s="161"/>
      <c r="AB41599" s="164"/>
    </row>
    <row r="41600" spans="5:28">
      <c r="J41600" s="161"/>
      <c r="AB41600" s="164"/>
    </row>
    <row r="41601" spans="5:28">
      <c r="J41601" s="161"/>
      <c r="AB41601" s="164"/>
    </row>
    <row r="41602" spans="5:28">
      <c r="J41602" s="161"/>
      <c r="AB41602" s="164"/>
    </row>
    <row r="41603" spans="5:28">
      <c r="J41603" s="161"/>
      <c r="AB41603" s="164"/>
    </row>
    <row r="41604" spans="5:28">
      <c r="J41604" s="161"/>
      <c r="AB41604" s="164"/>
    </row>
    <row r="41605" spans="5:28">
      <c r="J41605" s="161"/>
      <c r="AB41605" s="164"/>
    </row>
    <row r="41606" spans="5:28">
      <c r="J41606" s="161"/>
      <c r="AB41606" s="164"/>
    </row>
    <row r="41607" spans="5:28">
      <c r="J41607" s="161"/>
      <c r="AB41607" s="164"/>
    </row>
    <row r="41608" spans="5:28">
      <c r="J41608" s="161"/>
      <c r="AB41608" s="164"/>
    </row>
    <row r="41609" spans="5:28">
      <c r="J41609" s="161"/>
      <c r="AB41609" s="164"/>
    </row>
    <row r="41610" spans="5:28">
      <c r="E41610" s="166"/>
      <c r="J41610" s="161"/>
      <c r="AB41610" s="164"/>
    </row>
    <row r="41611" spans="5:28">
      <c r="E41611" s="166"/>
      <c r="J41611" s="161"/>
      <c r="AB41611" s="164"/>
    </row>
    <row r="41612" spans="5:28">
      <c r="E41612" s="166"/>
      <c r="J41612" s="161"/>
      <c r="AB41612" s="164"/>
    </row>
    <row r="41613" spans="5:28">
      <c r="J41613" s="161"/>
      <c r="AB41613" s="164"/>
    </row>
    <row r="41614" spans="5:28">
      <c r="J41614" s="161"/>
      <c r="AB41614" s="164"/>
    </row>
    <row r="41615" spans="5:28">
      <c r="J41615" s="161"/>
      <c r="AB41615" s="164"/>
    </row>
    <row r="41616" spans="5:28">
      <c r="J41616" s="161"/>
      <c r="AB41616" s="164"/>
    </row>
    <row r="41617" spans="10:28">
      <c r="J41617" s="161"/>
      <c r="R41617" s="166"/>
      <c r="AB41617" s="164"/>
    </row>
    <row r="41618" spans="10:28">
      <c r="J41618" s="161"/>
      <c r="AB41618" s="164"/>
    </row>
    <row r="41619" spans="10:28">
      <c r="J41619" s="161"/>
      <c r="AB41619" s="164"/>
    </row>
    <row r="41620" spans="10:28">
      <c r="J41620" s="161"/>
      <c r="AB41620" s="164"/>
    </row>
    <row r="41621" spans="10:28">
      <c r="J41621" s="161"/>
      <c r="AB41621" s="164"/>
    </row>
    <row r="41622" spans="10:28">
      <c r="J41622" s="161"/>
      <c r="AB41622" s="164"/>
    </row>
    <row r="41623" spans="10:28">
      <c r="J41623" s="161"/>
      <c r="AB41623" s="164"/>
    </row>
    <row r="41624" spans="10:28">
      <c r="J41624" s="161"/>
      <c r="AB41624" s="164"/>
    </row>
    <row r="41625" spans="10:28">
      <c r="J41625" s="161"/>
      <c r="AB41625" s="164"/>
    </row>
    <row r="41626" spans="10:28">
      <c r="J41626" s="161"/>
      <c r="AB41626" s="164"/>
    </row>
    <row r="41627" spans="10:28">
      <c r="J41627" s="161"/>
      <c r="AB41627" s="164"/>
    </row>
    <row r="41628" spans="10:28">
      <c r="J41628" s="161"/>
      <c r="AB41628" s="164"/>
    </row>
    <row r="41629" spans="10:28">
      <c r="J41629" s="161"/>
      <c r="AB41629" s="164"/>
    </row>
    <row r="41630" spans="10:28">
      <c r="J41630" s="161"/>
      <c r="AB41630" s="164"/>
    </row>
    <row r="41631" spans="10:28">
      <c r="J41631" s="161"/>
      <c r="AB41631" s="164"/>
    </row>
    <row r="41632" spans="10:28">
      <c r="J41632" s="161"/>
      <c r="AB41632" s="164"/>
    </row>
    <row r="41633" spans="5:28">
      <c r="J41633" s="161"/>
      <c r="AB41633" s="164"/>
    </row>
    <row r="41634" spans="5:28">
      <c r="J41634" s="161"/>
      <c r="AB41634" s="164"/>
    </row>
    <row r="41635" spans="5:28">
      <c r="J41635" s="161"/>
      <c r="AB41635" s="164"/>
    </row>
    <row r="41636" spans="5:28">
      <c r="J41636" s="161"/>
      <c r="AB41636" s="164"/>
    </row>
    <row r="41637" spans="5:28">
      <c r="J41637" s="161"/>
      <c r="AB41637" s="164"/>
    </row>
    <row r="41638" spans="5:28">
      <c r="J41638" s="161"/>
      <c r="AB41638" s="164"/>
    </row>
    <row r="41639" spans="5:28">
      <c r="J41639" s="161"/>
      <c r="AB41639" s="164"/>
    </row>
    <row r="41640" spans="5:28">
      <c r="J41640" s="161"/>
      <c r="AB41640" s="164"/>
    </row>
    <row r="41641" spans="5:28">
      <c r="E41641" s="166"/>
      <c r="J41641" s="161"/>
      <c r="AB41641" s="164"/>
    </row>
    <row r="41642" spans="5:28">
      <c r="E41642" s="166"/>
      <c r="J41642" s="161"/>
      <c r="AB41642" s="164"/>
    </row>
    <row r="41643" spans="5:28">
      <c r="E41643" s="166"/>
      <c r="J41643" s="161"/>
      <c r="AB41643" s="164"/>
    </row>
    <row r="41644" spans="5:28">
      <c r="E41644" s="166"/>
      <c r="J41644" s="161"/>
      <c r="AB41644" s="164"/>
    </row>
    <row r="41645" spans="5:28">
      <c r="E41645" s="166"/>
      <c r="J41645" s="161"/>
      <c r="AB41645" s="164"/>
    </row>
    <row r="41646" spans="5:28">
      <c r="E41646" s="166"/>
      <c r="J41646" s="161"/>
      <c r="AB41646" s="164"/>
    </row>
    <row r="41647" spans="5:28">
      <c r="E41647" s="166"/>
      <c r="J41647" s="161"/>
      <c r="AB41647" s="164"/>
    </row>
    <row r="41648" spans="5:28">
      <c r="E41648" s="166"/>
      <c r="J41648" s="161"/>
      <c r="AB41648" s="164"/>
    </row>
    <row r="41649" spans="10:28">
      <c r="J41649" s="161"/>
      <c r="AB41649" s="164"/>
    </row>
    <row r="41650" spans="10:28">
      <c r="J41650" s="161"/>
      <c r="AB41650" s="164"/>
    </row>
    <row r="41651" spans="10:28">
      <c r="J41651" s="161"/>
      <c r="AB41651" s="164"/>
    </row>
    <row r="41652" spans="10:28">
      <c r="J41652" s="161"/>
      <c r="AB41652" s="164"/>
    </row>
    <row r="41653" spans="10:28">
      <c r="J41653" s="161"/>
      <c r="AB41653" s="164"/>
    </row>
    <row r="41654" spans="10:28">
      <c r="J41654" s="161"/>
      <c r="AB41654" s="164"/>
    </row>
    <row r="41655" spans="10:28">
      <c r="J41655" s="161"/>
      <c r="AB41655" s="164"/>
    </row>
    <row r="41656" spans="10:28">
      <c r="J41656" s="161"/>
      <c r="AB41656" s="164"/>
    </row>
    <row r="41657" spans="10:28">
      <c r="J41657" s="161"/>
      <c r="AB41657" s="164"/>
    </row>
    <row r="41658" spans="10:28">
      <c r="J41658" s="161"/>
      <c r="AB41658" s="164"/>
    </row>
    <row r="41659" spans="10:28">
      <c r="J41659" s="161"/>
      <c r="AB41659" s="164"/>
    </row>
    <row r="41660" spans="10:28">
      <c r="J41660" s="161"/>
      <c r="AB41660" s="164"/>
    </row>
    <row r="41661" spans="10:28">
      <c r="J41661" s="161"/>
      <c r="AB41661" s="164"/>
    </row>
    <row r="41662" spans="10:28">
      <c r="J41662" s="161"/>
      <c r="AB41662" s="164"/>
    </row>
    <row r="41663" spans="10:28">
      <c r="J41663" s="161"/>
      <c r="AB41663" s="164"/>
    </row>
    <row r="41664" spans="10:28">
      <c r="J41664" s="161"/>
      <c r="AB41664" s="164"/>
    </row>
    <row r="41665" spans="10:28">
      <c r="J41665" s="161"/>
      <c r="AB41665" s="164"/>
    </row>
    <row r="41666" spans="10:28">
      <c r="J41666" s="161"/>
      <c r="AB41666" s="164"/>
    </row>
    <row r="41667" spans="10:28">
      <c r="J41667" s="161"/>
      <c r="AB41667" s="164"/>
    </row>
    <row r="41668" spans="10:28">
      <c r="J41668" s="161"/>
      <c r="AB41668" s="164"/>
    </row>
    <row r="41669" spans="10:28">
      <c r="J41669" s="161"/>
      <c r="AB41669" s="164"/>
    </row>
    <row r="41670" spans="10:28">
      <c r="J41670" s="161"/>
      <c r="AB41670" s="164"/>
    </row>
    <row r="41671" spans="10:28">
      <c r="J41671" s="161"/>
      <c r="AB41671" s="164"/>
    </row>
    <row r="41672" spans="10:28">
      <c r="J41672" s="161"/>
      <c r="AB41672" s="164"/>
    </row>
    <row r="41673" spans="10:28">
      <c r="J41673" s="161"/>
      <c r="AB41673" s="164"/>
    </row>
    <row r="41674" spans="10:28">
      <c r="J41674" s="161"/>
      <c r="AB41674" s="164"/>
    </row>
    <row r="41675" spans="10:28">
      <c r="J41675" s="161"/>
      <c r="AB41675" s="164"/>
    </row>
    <row r="41676" spans="10:28">
      <c r="J41676" s="161"/>
      <c r="AB41676" s="164"/>
    </row>
    <row r="41677" spans="10:28">
      <c r="J41677" s="161"/>
      <c r="AB41677" s="164"/>
    </row>
    <row r="41678" spans="10:28">
      <c r="J41678" s="161"/>
      <c r="AB41678" s="164"/>
    </row>
    <row r="41679" spans="10:28">
      <c r="J41679" s="161"/>
      <c r="AB41679" s="164"/>
    </row>
    <row r="41680" spans="10:28">
      <c r="J41680" s="161"/>
      <c r="AB41680" s="164"/>
    </row>
    <row r="41681" spans="10:28">
      <c r="J41681" s="161"/>
      <c r="AB41681" s="164"/>
    </row>
    <row r="41682" spans="10:28">
      <c r="J41682" s="161"/>
      <c r="AB41682" s="164"/>
    </row>
    <row r="41683" spans="10:28">
      <c r="J41683" s="161"/>
      <c r="AB41683" s="164"/>
    </row>
    <row r="41684" spans="10:28">
      <c r="J41684" s="161"/>
      <c r="AB41684" s="164"/>
    </row>
    <row r="41685" spans="10:28">
      <c r="J41685" s="161"/>
      <c r="AB41685" s="164"/>
    </row>
    <row r="41686" spans="10:28">
      <c r="J41686" s="161"/>
      <c r="AB41686" s="164"/>
    </row>
    <row r="41687" spans="10:28">
      <c r="J41687" s="161"/>
      <c r="AB41687" s="164"/>
    </row>
    <row r="41688" spans="10:28">
      <c r="J41688" s="161"/>
      <c r="AB41688" s="164"/>
    </row>
    <row r="41689" spans="10:28">
      <c r="J41689" s="161"/>
      <c r="AB41689" s="164"/>
    </row>
    <row r="41690" spans="10:28">
      <c r="J41690" s="161"/>
      <c r="AB41690" s="164"/>
    </row>
    <row r="41691" spans="10:28">
      <c r="J41691" s="161"/>
      <c r="AB41691" s="164"/>
    </row>
    <row r="41692" spans="10:28">
      <c r="J41692" s="161"/>
      <c r="AB41692" s="164"/>
    </row>
    <row r="41693" spans="10:28">
      <c r="J41693" s="161"/>
      <c r="AB41693" s="164"/>
    </row>
    <row r="41694" spans="10:28">
      <c r="J41694" s="161"/>
      <c r="AB41694" s="164"/>
    </row>
    <row r="41695" spans="10:28">
      <c r="J41695" s="161"/>
      <c r="AB41695" s="164"/>
    </row>
    <row r="41696" spans="10:28">
      <c r="J41696" s="161"/>
      <c r="AB41696" s="164"/>
    </row>
    <row r="41697" spans="10:28">
      <c r="J41697" s="161"/>
      <c r="AB41697" s="164"/>
    </row>
    <row r="41698" spans="10:28">
      <c r="J41698" s="161"/>
      <c r="AB41698" s="164"/>
    </row>
    <row r="41699" spans="10:28">
      <c r="J41699" s="161"/>
      <c r="AB41699" s="164"/>
    </row>
    <row r="41700" spans="10:28">
      <c r="J41700" s="161"/>
      <c r="AB41700" s="164"/>
    </row>
    <row r="41701" spans="10:28">
      <c r="J41701" s="161"/>
      <c r="AB41701" s="164"/>
    </row>
    <row r="41702" spans="10:28">
      <c r="J41702" s="161"/>
      <c r="AB41702" s="164"/>
    </row>
    <row r="41703" spans="10:28">
      <c r="J41703" s="161"/>
      <c r="AB41703" s="164"/>
    </row>
    <row r="41704" spans="10:28">
      <c r="J41704" s="161"/>
      <c r="AB41704" s="164"/>
    </row>
    <row r="41705" spans="10:28">
      <c r="J41705" s="161"/>
      <c r="AB41705" s="164"/>
    </row>
    <row r="41706" spans="10:28">
      <c r="J41706" s="161"/>
      <c r="AB41706" s="164"/>
    </row>
    <row r="41707" spans="10:28">
      <c r="J41707" s="161"/>
      <c r="AB41707" s="164"/>
    </row>
    <row r="41708" spans="10:28">
      <c r="J41708" s="161"/>
      <c r="AB41708" s="164"/>
    </row>
    <row r="41709" spans="10:28">
      <c r="J41709" s="161"/>
      <c r="AB41709" s="164"/>
    </row>
    <row r="41710" spans="10:28">
      <c r="J41710" s="161"/>
      <c r="AB41710" s="164"/>
    </row>
    <row r="41711" spans="10:28">
      <c r="J41711" s="161"/>
      <c r="AB41711" s="164"/>
    </row>
    <row r="41712" spans="10:28">
      <c r="J41712" s="161"/>
      <c r="AB41712" s="164"/>
    </row>
    <row r="41713" spans="10:28">
      <c r="J41713" s="161"/>
      <c r="AB41713" s="164"/>
    </row>
    <row r="41714" spans="10:28">
      <c r="J41714" s="161"/>
      <c r="AB41714" s="164"/>
    </row>
    <row r="41715" spans="10:28">
      <c r="J41715" s="161"/>
      <c r="AB41715" s="164"/>
    </row>
    <row r="41716" spans="10:28">
      <c r="J41716" s="161"/>
      <c r="AB41716" s="164"/>
    </row>
    <row r="41717" spans="10:28">
      <c r="J41717" s="161"/>
      <c r="AB41717" s="164"/>
    </row>
    <row r="41718" spans="10:28">
      <c r="J41718" s="161"/>
      <c r="AB41718" s="164"/>
    </row>
    <row r="41719" spans="10:28">
      <c r="J41719" s="161"/>
      <c r="AB41719" s="164"/>
    </row>
    <row r="41720" spans="10:28">
      <c r="J41720" s="161"/>
      <c r="AB41720" s="164"/>
    </row>
    <row r="41721" spans="10:28">
      <c r="J41721" s="161"/>
      <c r="AB41721" s="164"/>
    </row>
    <row r="41722" spans="10:28">
      <c r="J41722" s="161"/>
      <c r="AB41722" s="164"/>
    </row>
    <row r="41723" spans="10:28">
      <c r="J41723" s="161"/>
      <c r="AB41723" s="164"/>
    </row>
    <row r="41724" spans="10:28">
      <c r="J41724" s="161"/>
      <c r="AB41724" s="164"/>
    </row>
    <row r="41725" spans="10:28">
      <c r="J41725" s="161"/>
      <c r="AB41725" s="164"/>
    </row>
    <row r="41726" spans="10:28">
      <c r="J41726" s="161"/>
      <c r="AB41726" s="164"/>
    </row>
    <row r="41727" spans="10:28">
      <c r="J41727" s="161"/>
      <c r="AB41727" s="164"/>
    </row>
    <row r="41728" spans="10:28">
      <c r="J41728" s="161"/>
      <c r="AB41728" s="164"/>
    </row>
    <row r="41729" spans="5:28">
      <c r="J41729" s="161"/>
      <c r="AB41729" s="164"/>
    </row>
    <row r="41730" spans="5:28">
      <c r="J41730" s="161"/>
      <c r="AB41730" s="164"/>
    </row>
    <row r="41731" spans="5:28">
      <c r="E41731" s="166"/>
      <c r="J41731" s="161"/>
      <c r="AB41731" s="164"/>
    </row>
    <row r="41732" spans="5:28">
      <c r="E41732" s="166"/>
      <c r="J41732" s="161"/>
      <c r="AB41732" s="164"/>
    </row>
    <row r="41733" spans="5:28">
      <c r="E41733" s="166"/>
      <c r="J41733" s="161"/>
      <c r="AB41733" s="164"/>
    </row>
    <row r="41734" spans="5:28">
      <c r="E41734" s="166"/>
      <c r="J41734" s="161"/>
      <c r="AB41734" s="164"/>
    </row>
    <row r="41735" spans="5:28">
      <c r="E41735" s="166"/>
      <c r="J41735" s="161"/>
      <c r="AB41735" s="164"/>
    </row>
    <row r="41736" spans="5:28">
      <c r="E41736" s="166"/>
      <c r="J41736" s="161"/>
      <c r="AB41736" s="164"/>
    </row>
    <row r="41737" spans="5:28">
      <c r="E41737" s="166"/>
      <c r="J41737" s="161"/>
      <c r="AB41737" s="164"/>
    </row>
    <row r="41738" spans="5:28">
      <c r="E41738" s="166"/>
      <c r="J41738" s="161"/>
      <c r="AB41738" s="164"/>
    </row>
    <row r="41739" spans="5:28">
      <c r="E41739" s="166"/>
      <c r="J41739" s="161"/>
      <c r="AB41739" s="164"/>
    </row>
    <row r="41740" spans="5:28">
      <c r="E41740" s="166"/>
      <c r="J41740" s="161"/>
      <c r="AB41740" s="164"/>
    </row>
    <row r="41741" spans="5:28">
      <c r="E41741" s="166"/>
      <c r="J41741" s="161"/>
      <c r="AB41741" s="164"/>
    </row>
    <row r="41742" spans="5:28">
      <c r="E41742" s="166"/>
      <c r="J41742" s="161"/>
      <c r="AB41742" s="164"/>
    </row>
    <row r="41743" spans="5:28">
      <c r="E41743" s="166"/>
      <c r="J41743" s="161"/>
      <c r="AB41743" s="164"/>
    </row>
    <row r="41744" spans="5:28">
      <c r="E41744" s="166"/>
      <c r="J41744" s="161"/>
      <c r="AB41744" s="164"/>
    </row>
    <row r="41745" spans="5:28">
      <c r="E41745" s="166"/>
      <c r="J41745" s="161"/>
      <c r="AB41745" s="164"/>
    </row>
    <row r="41746" spans="5:28">
      <c r="E41746" s="166"/>
      <c r="J41746" s="161"/>
      <c r="AB41746" s="164"/>
    </row>
    <row r="41747" spans="5:28">
      <c r="E41747" s="166"/>
      <c r="J41747" s="161"/>
      <c r="AB41747" s="164"/>
    </row>
    <row r="41748" spans="5:28">
      <c r="E41748" s="166"/>
      <c r="J41748" s="161"/>
      <c r="AB41748" s="164"/>
    </row>
    <row r="41749" spans="5:28">
      <c r="E41749" s="166"/>
      <c r="J41749" s="161"/>
      <c r="AB41749" s="164"/>
    </row>
    <row r="41750" spans="5:28">
      <c r="E41750" s="166"/>
      <c r="J41750" s="161"/>
      <c r="AB41750" s="164"/>
    </row>
    <row r="41751" spans="5:28">
      <c r="E41751" s="166"/>
      <c r="J41751" s="161"/>
      <c r="AB41751" s="164"/>
    </row>
    <row r="41752" spans="5:28">
      <c r="E41752" s="166"/>
      <c r="J41752" s="161"/>
      <c r="AB41752" s="164"/>
    </row>
    <row r="41753" spans="5:28">
      <c r="E41753" s="166"/>
      <c r="J41753" s="161"/>
      <c r="AB41753" s="164"/>
    </row>
    <row r="41754" spans="5:28">
      <c r="E41754" s="166"/>
      <c r="J41754" s="161"/>
      <c r="AB41754" s="164"/>
    </row>
    <row r="41755" spans="5:28">
      <c r="E41755" s="166"/>
      <c r="J41755" s="161"/>
      <c r="AB41755" s="164"/>
    </row>
    <row r="41756" spans="5:28">
      <c r="E41756" s="166"/>
      <c r="J41756" s="161"/>
      <c r="AB41756" s="164"/>
    </row>
    <row r="41757" spans="5:28">
      <c r="E41757" s="166"/>
      <c r="J41757" s="161"/>
      <c r="AB41757" s="164"/>
    </row>
    <row r="41758" spans="5:28">
      <c r="E41758" s="166"/>
      <c r="J41758" s="161"/>
      <c r="AB41758" s="164"/>
    </row>
    <row r="41759" spans="5:28">
      <c r="E41759" s="166"/>
      <c r="J41759" s="161"/>
      <c r="AB41759" s="164"/>
    </row>
    <row r="41760" spans="5:28">
      <c r="J41760" s="161"/>
      <c r="AB41760" s="164"/>
    </row>
    <row r="41761" spans="5:28">
      <c r="J41761" s="161"/>
      <c r="AB41761" s="164"/>
    </row>
    <row r="41762" spans="5:28">
      <c r="J41762" s="161"/>
      <c r="AB41762" s="164"/>
    </row>
    <row r="41763" spans="5:28">
      <c r="J41763" s="161"/>
      <c r="AB41763" s="164"/>
    </row>
    <row r="41764" spans="5:28">
      <c r="J41764" s="161"/>
      <c r="AB41764" s="164"/>
    </row>
    <row r="41765" spans="5:28">
      <c r="J41765" s="161"/>
      <c r="AB41765" s="164"/>
    </row>
    <row r="41766" spans="5:28">
      <c r="J41766" s="161"/>
      <c r="AB41766" s="164"/>
    </row>
    <row r="41767" spans="5:28">
      <c r="E41767" s="166"/>
      <c r="J41767" s="161"/>
      <c r="AB41767" s="164"/>
    </row>
    <row r="41768" spans="5:28">
      <c r="E41768" s="166"/>
      <c r="J41768" s="161"/>
      <c r="AB41768" s="164"/>
    </row>
    <row r="41769" spans="5:28">
      <c r="E41769" s="166"/>
      <c r="J41769" s="161"/>
      <c r="AB41769" s="164"/>
    </row>
    <row r="41770" spans="5:28">
      <c r="E41770" s="166"/>
      <c r="J41770" s="161"/>
      <c r="AB41770" s="164"/>
    </row>
    <row r="41771" spans="5:28">
      <c r="J41771" s="161"/>
      <c r="AB41771" s="164"/>
    </row>
    <row r="41772" spans="5:28">
      <c r="J41772" s="161"/>
      <c r="AB41772" s="164"/>
    </row>
    <row r="41773" spans="5:28">
      <c r="J41773" s="161"/>
      <c r="AB41773" s="164"/>
    </row>
    <row r="41774" spans="5:28">
      <c r="J41774" s="161"/>
      <c r="AB41774" s="164"/>
    </row>
    <row r="41775" spans="5:28">
      <c r="J41775" s="161"/>
      <c r="AB41775" s="164"/>
    </row>
    <row r="41776" spans="5:28">
      <c r="J41776" s="161"/>
      <c r="AB41776" s="164"/>
    </row>
    <row r="41777" spans="5:28">
      <c r="J41777" s="161"/>
      <c r="AB41777" s="164"/>
    </row>
    <row r="41778" spans="5:28">
      <c r="J41778" s="161"/>
      <c r="AB41778" s="164"/>
    </row>
    <row r="41779" spans="5:28">
      <c r="J41779" s="161"/>
      <c r="AB41779" s="164"/>
    </row>
    <row r="41780" spans="5:28">
      <c r="E41780" s="166"/>
      <c r="J41780" s="161"/>
      <c r="AB41780" s="164"/>
    </row>
    <row r="41781" spans="5:28">
      <c r="E41781" s="166"/>
      <c r="J41781" s="161"/>
      <c r="AB41781" s="164"/>
    </row>
    <row r="41782" spans="5:28">
      <c r="J41782" s="161"/>
      <c r="AB41782" s="164"/>
    </row>
    <row r="41783" spans="5:28">
      <c r="J41783" s="161"/>
      <c r="AB41783" s="164"/>
    </row>
    <row r="41784" spans="5:28">
      <c r="J41784" s="161"/>
      <c r="AB41784" s="164"/>
    </row>
    <row r="41785" spans="5:28">
      <c r="J41785" s="161"/>
      <c r="AB41785" s="164"/>
    </row>
    <row r="41786" spans="5:28">
      <c r="J41786" s="161"/>
      <c r="AB41786" s="164"/>
    </row>
    <row r="41787" spans="5:28">
      <c r="J41787" s="161"/>
      <c r="AB41787" s="164"/>
    </row>
    <row r="41788" spans="5:28">
      <c r="J41788" s="161"/>
      <c r="AB41788" s="164"/>
    </row>
    <row r="41789" spans="5:28">
      <c r="J41789" s="161"/>
      <c r="AB41789" s="164"/>
    </row>
    <row r="41790" spans="5:28">
      <c r="J41790" s="161"/>
      <c r="AB41790" s="164"/>
    </row>
    <row r="41791" spans="5:28">
      <c r="J41791" s="161"/>
      <c r="AB41791" s="164"/>
    </row>
    <row r="41792" spans="5:28">
      <c r="J41792" s="161"/>
      <c r="AB41792" s="164"/>
    </row>
    <row r="41793" spans="10:28">
      <c r="J41793" s="161"/>
      <c r="AB41793" s="164"/>
    </row>
    <row r="41794" spans="10:28">
      <c r="J41794" s="161"/>
      <c r="AB41794" s="164"/>
    </row>
    <row r="41795" spans="10:28">
      <c r="J41795" s="161"/>
      <c r="AB41795" s="164"/>
    </row>
    <row r="41796" spans="10:28">
      <c r="J41796" s="161"/>
      <c r="AB41796" s="164"/>
    </row>
    <row r="41797" spans="10:28">
      <c r="J41797" s="161"/>
      <c r="AB41797" s="164"/>
    </row>
    <row r="41798" spans="10:28">
      <c r="J41798" s="161"/>
      <c r="AB41798" s="164"/>
    </row>
    <row r="41799" spans="10:28">
      <c r="J41799" s="161"/>
      <c r="AB41799" s="164"/>
    </row>
    <row r="41800" spans="10:28">
      <c r="J41800" s="161"/>
      <c r="AB41800" s="164"/>
    </row>
    <row r="41801" spans="10:28">
      <c r="J41801" s="161"/>
      <c r="AB41801" s="164"/>
    </row>
    <row r="41802" spans="10:28">
      <c r="J41802" s="161"/>
      <c r="AB41802" s="164"/>
    </row>
    <row r="41803" spans="10:28">
      <c r="J41803" s="161"/>
      <c r="AB41803" s="164"/>
    </row>
    <row r="41804" spans="10:28">
      <c r="J41804" s="161"/>
      <c r="AB41804" s="164"/>
    </row>
    <row r="41805" spans="10:28">
      <c r="J41805" s="161"/>
      <c r="AB41805" s="164"/>
    </row>
    <row r="41806" spans="10:28">
      <c r="J41806" s="161"/>
      <c r="AB41806" s="164"/>
    </row>
    <row r="41807" spans="10:28">
      <c r="J41807" s="161"/>
      <c r="AB41807" s="164"/>
    </row>
    <row r="41808" spans="10:28">
      <c r="J41808" s="161"/>
      <c r="AB41808" s="164"/>
    </row>
    <row r="41809" spans="10:28">
      <c r="J41809" s="161"/>
      <c r="AB41809" s="164"/>
    </row>
    <row r="41810" spans="10:28">
      <c r="J41810" s="161"/>
      <c r="AB41810" s="164"/>
    </row>
    <row r="41811" spans="10:28">
      <c r="J41811" s="161"/>
      <c r="AB41811" s="164"/>
    </row>
    <row r="41812" spans="10:28">
      <c r="J41812" s="161"/>
      <c r="AB41812" s="164"/>
    </row>
    <row r="41813" spans="10:28">
      <c r="J41813" s="161"/>
      <c r="AB41813" s="164"/>
    </row>
    <row r="41814" spans="10:28">
      <c r="J41814" s="161"/>
      <c r="AB41814" s="164"/>
    </row>
    <row r="41815" spans="10:28">
      <c r="J41815" s="161"/>
      <c r="AB41815" s="164"/>
    </row>
    <row r="41816" spans="10:28">
      <c r="J41816" s="161"/>
      <c r="AB41816" s="164"/>
    </row>
    <row r="41817" spans="10:28">
      <c r="J41817" s="161"/>
      <c r="AB41817" s="164"/>
    </row>
    <row r="41818" spans="10:28">
      <c r="J41818" s="161"/>
      <c r="AB41818" s="164"/>
    </row>
    <row r="41819" spans="10:28">
      <c r="J41819" s="161"/>
      <c r="AB41819" s="164"/>
    </row>
    <row r="41820" spans="10:28">
      <c r="J41820" s="161"/>
      <c r="AB41820" s="164"/>
    </row>
    <row r="41821" spans="10:28">
      <c r="J41821" s="161"/>
      <c r="AB41821" s="164"/>
    </row>
    <row r="41822" spans="10:28">
      <c r="J41822" s="161"/>
      <c r="AB41822" s="164"/>
    </row>
    <row r="41823" spans="10:28">
      <c r="J41823" s="161"/>
      <c r="AB41823" s="164"/>
    </row>
    <row r="41824" spans="10:28">
      <c r="J41824" s="161"/>
      <c r="AB41824" s="164"/>
    </row>
    <row r="41825" spans="10:28">
      <c r="J41825" s="161"/>
      <c r="AB41825" s="164"/>
    </row>
    <row r="41826" spans="10:28">
      <c r="J41826" s="161"/>
      <c r="AB41826" s="164"/>
    </row>
    <row r="41827" spans="10:28">
      <c r="J41827" s="161"/>
      <c r="AB41827" s="164"/>
    </row>
    <row r="41828" spans="10:28">
      <c r="J41828" s="161"/>
      <c r="AB41828" s="164"/>
    </row>
    <row r="41829" spans="10:28">
      <c r="J41829" s="161"/>
      <c r="AB41829" s="164"/>
    </row>
    <row r="41830" spans="10:28">
      <c r="J41830" s="161"/>
      <c r="AB41830" s="164"/>
    </row>
    <row r="41831" spans="10:28">
      <c r="J41831" s="161"/>
      <c r="AB41831" s="164"/>
    </row>
    <row r="41832" spans="10:28">
      <c r="J41832" s="161"/>
      <c r="AB41832" s="164"/>
    </row>
    <row r="41833" spans="10:28">
      <c r="J41833" s="161"/>
      <c r="AB41833" s="164"/>
    </row>
    <row r="41834" spans="10:28">
      <c r="J41834" s="161"/>
      <c r="AB41834" s="164"/>
    </row>
    <row r="41835" spans="10:28">
      <c r="J41835" s="161"/>
      <c r="AB41835" s="164"/>
    </row>
    <row r="41836" spans="10:28">
      <c r="J41836" s="161"/>
      <c r="AB41836" s="164"/>
    </row>
    <row r="41837" spans="10:28">
      <c r="J41837" s="161"/>
      <c r="AB41837" s="164"/>
    </row>
    <row r="41838" spans="10:28">
      <c r="J41838" s="161"/>
      <c r="AB41838" s="164"/>
    </row>
    <row r="41839" spans="10:28">
      <c r="J41839" s="161"/>
      <c r="AB41839" s="164"/>
    </row>
    <row r="41840" spans="10:28">
      <c r="J41840" s="161"/>
      <c r="AB41840" s="164"/>
    </row>
    <row r="41841" spans="5:28">
      <c r="J41841" s="161"/>
      <c r="AB41841" s="164"/>
    </row>
    <row r="41842" spans="5:28">
      <c r="J41842" s="161"/>
      <c r="AB41842" s="164"/>
    </row>
    <row r="41843" spans="5:28">
      <c r="J41843" s="161"/>
      <c r="AB41843" s="164"/>
    </row>
    <row r="41844" spans="5:28">
      <c r="J41844" s="161"/>
      <c r="AB41844" s="164"/>
    </row>
    <row r="41845" spans="5:28">
      <c r="E41845" s="166"/>
      <c r="J41845" s="161"/>
      <c r="AB41845" s="164"/>
    </row>
    <row r="41846" spans="5:28">
      <c r="E41846" s="166"/>
      <c r="J41846" s="161"/>
      <c r="AB41846" s="164"/>
    </row>
    <row r="41847" spans="5:28">
      <c r="E41847" s="166"/>
      <c r="J41847" s="161"/>
      <c r="AB41847" s="164"/>
    </row>
    <row r="41848" spans="5:28">
      <c r="J41848" s="161"/>
      <c r="AB41848" s="164"/>
    </row>
    <row r="41849" spans="5:28">
      <c r="J41849" s="161"/>
      <c r="AB41849" s="164"/>
    </row>
    <row r="41850" spans="5:28">
      <c r="J41850" s="161"/>
      <c r="AB41850" s="164"/>
    </row>
    <row r="41851" spans="5:28">
      <c r="J41851" s="161"/>
      <c r="AB41851" s="164"/>
    </row>
    <row r="41852" spans="5:28">
      <c r="J41852" s="161"/>
      <c r="AB41852" s="164"/>
    </row>
    <row r="41853" spans="5:28">
      <c r="J41853" s="161"/>
      <c r="AB41853" s="164"/>
    </row>
    <row r="41854" spans="5:28">
      <c r="J41854" s="161"/>
      <c r="AB41854" s="164"/>
    </row>
    <row r="41855" spans="5:28">
      <c r="J41855" s="161"/>
      <c r="AB41855" s="164"/>
    </row>
    <row r="41856" spans="5:28">
      <c r="J41856" s="161"/>
      <c r="AB41856" s="164"/>
    </row>
    <row r="41857" spans="10:28">
      <c r="J41857" s="161"/>
      <c r="AB41857" s="164"/>
    </row>
    <row r="41858" spans="10:28">
      <c r="J41858" s="161"/>
      <c r="AB41858" s="164"/>
    </row>
    <row r="41859" spans="10:28">
      <c r="J41859" s="161"/>
      <c r="AB41859" s="164"/>
    </row>
    <row r="41860" spans="10:28">
      <c r="J41860" s="161"/>
      <c r="AB41860" s="164"/>
    </row>
    <row r="41861" spans="10:28">
      <c r="J41861" s="161"/>
      <c r="AB41861" s="164"/>
    </row>
    <row r="41862" spans="10:28">
      <c r="J41862" s="161"/>
      <c r="AB41862" s="164"/>
    </row>
    <row r="41863" spans="10:28">
      <c r="J41863" s="161"/>
      <c r="AB41863" s="164"/>
    </row>
    <row r="41864" spans="10:28">
      <c r="J41864" s="161"/>
      <c r="AB41864" s="164"/>
    </row>
    <row r="41865" spans="10:28">
      <c r="J41865" s="161"/>
      <c r="AB41865" s="164"/>
    </row>
    <row r="41866" spans="10:28">
      <c r="J41866" s="161"/>
      <c r="AB41866" s="164"/>
    </row>
    <row r="41867" spans="10:28">
      <c r="J41867" s="161"/>
      <c r="AB41867" s="164"/>
    </row>
    <row r="41868" spans="10:28">
      <c r="J41868" s="161"/>
      <c r="AB41868" s="164"/>
    </row>
    <row r="41869" spans="10:28">
      <c r="J41869" s="161"/>
      <c r="AB41869" s="164"/>
    </row>
    <row r="41870" spans="10:28">
      <c r="J41870" s="161"/>
      <c r="AB41870" s="164"/>
    </row>
    <row r="41871" spans="10:28">
      <c r="J41871" s="161"/>
      <c r="AB41871" s="164"/>
    </row>
    <row r="41872" spans="10:28">
      <c r="J41872" s="161"/>
      <c r="AB41872" s="164"/>
    </row>
    <row r="41873" spans="10:28">
      <c r="J41873" s="161"/>
      <c r="AB41873" s="164"/>
    </row>
    <row r="41874" spans="10:28">
      <c r="J41874" s="161"/>
      <c r="AB41874" s="164"/>
    </row>
    <row r="41875" spans="10:28">
      <c r="J41875" s="161"/>
      <c r="AB41875" s="164"/>
    </row>
    <row r="41876" spans="10:28">
      <c r="J41876" s="161"/>
      <c r="AB41876" s="164"/>
    </row>
    <row r="41877" spans="10:28">
      <c r="J41877" s="161"/>
      <c r="AB41877" s="164"/>
    </row>
    <row r="41878" spans="10:28">
      <c r="J41878" s="161"/>
      <c r="AB41878" s="164"/>
    </row>
    <row r="41879" spans="10:28">
      <c r="J41879" s="161"/>
      <c r="AB41879" s="164"/>
    </row>
    <row r="41880" spans="10:28">
      <c r="J41880" s="161"/>
      <c r="AB41880" s="164"/>
    </row>
    <row r="41881" spans="10:28">
      <c r="J41881" s="161"/>
      <c r="AB41881" s="164"/>
    </row>
    <row r="41882" spans="10:28">
      <c r="J41882" s="161"/>
      <c r="AB41882" s="164"/>
    </row>
    <row r="41883" spans="10:28">
      <c r="J41883" s="161"/>
      <c r="AB41883" s="164"/>
    </row>
    <row r="41884" spans="10:28">
      <c r="J41884" s="161"/>
      <c r="AB41884" s="164"/>
    </row>
    <row r="41885" spans="10:28">
      <c r="J41885" s="161"/>
      <c r="AB41885" s="164"/>
    </row>
    <row r="41886" spans="10:28">
      <c r="J41886" s="161"/>
      <c r="AB41886" s="164"/>
    </row>
    <row r="41887" spans="10:28">
      <c r="J41887" s="161"/>
      <c r="AB41887" s="164"/>
    </row>
    <row r="41888" spans="10:28">
      <c r="J41888" s="161"/>
      <c r="AB41888" s="164"/>
    </row>
    <row r="41889" spans="5:28">
      <c r="J41889" s="161"/>
      <c r="AB41889" s="164"/>
    </row>
    <row r="41890" spans="5:28">
      <c r="J41890" s="161"/>
      <c r="AB41890" s="164"/>
    </row>
    <row r="41891" spans="5:28">
      <c r="J41891" s="161"/>
      <c r="AB41891" s="164"/>
    </row>
    <row r="41892" spans="5:28">
      <c r="J41892" s="161"/>
      <c r="AB41892" s="164"/>
    </row>
    <row r="41893" spans="5:28">
      <c r="J41893" s="161"/>
      <c r="AB41893" s="164"/>
    </row>
    <row r="41894" spans="5:28">
      <c r="J41894" s="161"/>
      <c r="AB41894" s="164"/>
    </row>
    <row r="41895" spans="5:28">
      <c r="J41895" s="161"/>
      <c r="AB41895" s="164"/>
    </row>
    <row r="41896" spans="5:28">
      <c r="J41896" s="161"/>
      <c r="AB41896" s="164"/>
    </row>
    <row r="41897" spans="5:28">
      <c r="J41897" s="161"/>
      <c r="AB41897" s="164"/>
    </row>
    <row r="41898" spans="5:28">
      <c r="J41898" s="161"/>
      <c r="R41898" s="166"/>
      <c r="AB41898" s="164"/>
    </row>
    <row r="41899" spans="5:28">
      <c r="J41899" s="161"/>
      <c r="AB41899" s="164"/>
    </row>
    <row r="41900" spans="5:28">
      <c r="J41900" s="161"/>
      <c r="AB41900" s="164"/>
    </row>
    <row r="41901" spans="5:28">
      <c r="J41901" s="161"/>
      <c r="AB41901" s="164"/>
    </row>
    <row r="41902" spans="5:28">
      <c r="J41902" s="161"/>
      <c r="AB41902" s="164"/>
    </row>
    <row r="41903" spans="5:28">
      <c r="J41903" s="161"/>
      <c r="AB41903" s="164"/>
    </row>
    <row r="41904" spans="5:28">
      <c r="E41904" s="166"/>
      <c r="J41904" s="161"/>
      <c r="AB41904" s="164"/>
    </row>
    <row r="41905" spans="5:28">
      <c r="E41905" s="166"/>
      <c r="J41905" s="161"/>
      <c r="AB41905" s="164"/>
    </row>
    <row r="41906" spans="5:28">
      <c r="E41906" s="166"/>
      <c r="J41906" s="161"/>
      <c r="AB41906" s="164"/>
    </row>
    <row r="41907" spans="5:28">
      <c r="E41907" s="166"/>
      <c r="J41907" s="161"/>
      <c r="AB41907" s="164"/>
    </row>
    <row r="41908" spans="5:28">
      <c r="E41908" s="166"/>
      <c r="J41908" s="161"/>
      <c r="AB41908" s="164"/>
    </row>
    <row r="41909" spans="5:28">
      <c r="J41909" s="161"/>
      <c r="AB41909" s="164"/>
    </row>
    <row r="41910" spans="5:28">
      <c r="J41910" s="161"/>
      <c r="AB41910" s="164"/>
    </row>
    <row r="41911" spans="5:28">
      <c r="J41911" s="161"/>
      <c r="AB41911" s="164"/>
    </row>
    <row r="41912" spans="5:28">
      <c r="J41912" s="161"/>
      <c r="AB41912" s="164"/>
    </row>
    <row r="41913" spans="5:28">
      <c r="J41913" s="161"/>
      <c r="AB41913" s="164"/>
    </row>
    <row r="41914" spans="5:28">
      <c r="J41914" s="161"/>
      <c r="AB41914" s="164"/>
    </row>
    <row r="41915" spans="5:28">
      <c r="J41915" s="161"/>
      <c r="AB41915" s="164"/>
    </row>
    <row r="41916" spans="5:28">
      <c r="J41916" s="161"/>
      <c r="AB41916" s="164"/>
    </row>
    <row r="41917" spans="5:28">
      <c r="J41917" s="161"/>
      <c r="AB41917" s="164"/>
    </row>
    <row r="41918" spans="5:28">
      <c r="J41918" s="161"/>
      <c r="AB41918" s="164"/>
    </row>
    <row r="41919" spans="5:28">
      <c r="J41919" s="161"/>
      <c r="AB41919" s="164"/>
    </row>
    <row r="41920" spans="5:28">
      <c r="J41920" s="161"/>
      <c r="R41920" s="166"/>
      <c r="AB41920" s="164"/>
    </row>
    <row r="41921" spans="5:28">
      <c r="J41921" s="161"/>
      <c r="AB41921" s="164"/>
    </row>
    <row r="41922" spans="5:28">
      <c r="J41922" s="161"/>
      <c r="AB41922" s="164"/>
    </row>
    <row r="41923" spans="5:28">
      <c r="J41923" s="161"/>
      <c r="AB41923" s="164"/>
    </row>
    <row r="41924" spans="5:28">
      <c r="J41924" s="161"/>
      <c r="AB41924" s="164"/>
    </row>
    <row r="41925" spans="5:28">
      <c r="J41925" s="161"/>
      <c r="AB41925" s="164"/>
    </row>
    <row r="41926" spans="5:28">
      <c r="J41926" s="161"/>
      <c r="AB41926" s="164"/>
    </row>
    <row r="41927" spans="5:28">
      <c r="J41927" s="161"/>
      <c r="AB41927" s="164"/>
    </row>
    <row r="41928" spans="5:28">
      <c r="J41928" s="161"/>
      <c r="AB41928" s="164"/>
    </row>
    <row r="41929" spans="5:28">
      <c r="J41929" s="161"/>
      <c r="AB41929" s="164"/>
    </row>
    <row r="41930" spans="5:28">
      <c r="J41930" s="161"/>
      <c r="AB41930" s="164"/>
    </row>
    <row r="41931" spans="5:28">
      <c r="J41931" s="161"/>
      <c r="AB41931" s="164"/>
    </row>
    <row r="41932" spans="5:28">
      <c r="J41932" s="161"/>
      <c r="AB41932" s="164"/>
    </row>
    <row r="41933" spans="5:28">
      <c r="J41933" s="161"/>
      <c r="AB41933" s="164"/>
    </row>
    <row r="41934" spans="5:28">
      <c r="E41934" s="166"/>
      <c r="J41934" s="161"/>
      <c r="AB41934" s="164"/>
    </row>
    <row r="41935" spans="5:28">
      <c r="E41935" s="166"/>
      <c r="J41935" s="161"/>
      <c r="AB41935" s="164"/>
    </row>
    <row r="41936" spans="5:28">
      <c r="E41936" s="166"/>
      <c r="J41936" s="161"/>
      <c r="AB41936" s="164"/>
    </row>
    <row r="41937" spans="5:28">
      <c r="J41937" s="161"/>
      <c r="AB41937" s="164"/>
    </row>
    <row r="41938" spans="5:28">
      <c r="J41938" s="161"/>
      <c r="AB41938" s="164"/>
    </row>
    <row r="41939" spans="5:28">
      <c r="E41939" s="166"/>
      <c r="J41939" s="161"/>
      <c r="AB41939" s="164"/>
    </row>
    <row r="41940" spans="5:28">
      <c r="E41940" s="166"/>
      <c r="J41940" s="161"/>
      <c r="AB41940" s="164"/>
    </row>
    <row r="41941" spans="5:28">
      <c r="J41941" s="161"/>
      <c r="AB41941" s="164"/>
    </row>
    <row r="41942" spans="5:28">
      <c r="J41942" s="161"/>
      <c r="AB41942" s="164"/>
    </row>
    <row r="41943" spans="5:28">
      <c r="E41943" s="166"/>
      <c r="J41943" s="161"/>
      <c r="AB41943" s="164"/>
    </row>
    <row r="41944" spans="5:28">
      <c r="E41944" s="166"/>
      <c r="J41944" s="161"/>
      <c r="AB41944" s="164"/>
    </row>
    <row r="41945" spans="5:28">
      <c r="E41945" s="166"/>
      <c r="J41945" s="161"/>
      <c r="AB41945" s="164"/>
    </row>
    <row r="41946" spans="5:28">
      <c r="E41946" s="166"/>
      <c r="J41946" s="161"/>
      <c r="AB41946" s="164"/>
    </row>
    <row r="41947" spans="5:28">
      <c r="E41947" s="166"/>
      <c r="J41947" s="161"/>
      <c r="AB41947" s="164"/>
    </row>
    <row r="41948" spans="5:28">
      <c r="E41948" s="166"/>
      <c r="J41948" s="161"/>
      <c r="AB41948" s="164"/>
    </row>
    <row r="41949" spans="5:28">
      <c r="E41949" s="166"/>
      <c r="J41949" s="161"/>
      <c r="AB41949" s="164"/>
    </row>
    <row r="41950" spans="5:28">
      <c r="E41950" s="166"/>
      <c r="J41950" s="161"/>
      <c r="AB41950" s="164"/>
    </row>
    <row r="41951" spans="5:28">
      <c r="E41951" s="166"/>
      <c r="J41951" s="161"/>
      <c r="AB41951" s="164"/>
    </row>
    <row r="41952" spans="5:28">
      <c r="E41952" s="166"/>
      <c r="J41952" s="161"/>
      <c r="AB41952" s="164"/>
    </row>
    <row r="41953" spans="10:28">
      <c r="J41953" s="161"/>
      <c r="AB41953" s="164"/>
    </row>
    <row r="41954" spans="10:28">
      <c r="J41954" s="161"/>
      <c r="AB41954" s="164"/>
    </row>
    <row r="41955" spans="10:28">
      <c r="J41955" s="161"/>
      <c r="AB41955" s="164"/>
    </row>
    <row r="41956" spans="10:28">
      <c r="J41956" s="161"/>
      <c r="AB41956" s="164"/>
    </row>
    <row r="41957" spans="10:28">
      <c r="J41957" s="161"/>
      <c r="AB41957" s="164"/>
    </row>
    <row r="41958" spans="10:28">
      <c r="J41958" s="161"/>
      <c r="AB41958" s="164"/>
    </row>
    <row r="41959" spans="10:28">
      <c r="J41959" s="161"/>
      <c r="AB41959" s="164"/>
    </row>
    <row r="41960" spans="10:28">
      <c r="J41960" s="161"/>
      <c r="AB41960" s="164"/>
    </row>
    <row r="41961" spans="10:28">
      <c r="J41961" s="161"/>
      <c r="AB41961" s="164"/>
    </row>
    <row r="41962" spans="10:28">
      <c r="J41962" s="161"/>
      <c r="AB41962" s="164"/>
    </row>
    <row r="41963" spans="10:28">
      <c r="J41963" s="161"/>
      <c r="AB41963" s="164"/>
    </row>
    <row r="41964" spans="10:28">
      <c r="J41964" s="161"/>
      <c r="AB41964" s="164"/>
    </row>
    <row r="41965" spans="10:28">
      <c r="J41965" s="161"/>
      <c r="AB41965" s="164"/>
    </row>
    <row r="41966" spans="10:28">
      <c r="J41966" s="161"/>
      <c r="AB41966" s="164"/>
    </row>
    <row r="41967" spans="10:28">
      <c r="J41967" s="161"/>
      <c r="AB41967" s="164"/>
    </row>
    <row r="41968" spans="10:28">
      <c r="J41968" s="161"/>
      <c r="AB41968" s="164"/>
    </row>
    <row r="41969" spans="10:28">
      <c r="J41969" s="161"/>
      <c r="AB41969" s="164"/>
    </row>
    <row r="41970" spans="10:28">
      <c r="J41970" s="161"/>
      <c r="AB41970" s="164"/>
    </row>
    <row r="41971" spans="10:28">
      <c r="J41971" s="161"/>
      <c r="AB41971" s="164"/>
    </row>
    <row r="41972" spans="10:28">
      <c r="J41972" s="161"/>
      <c r="AB41972" s="164"/>
    </row>
    <row r="41973" spans="10:28">
      <c r="J41973" s="161"/>
      <c r="AB41973" s="164"/>
    </row>
    <row r="41974" spans="10:28">
      <c r="J41974" s="161"/>
      <c r="AB41974" s="164"/>
    </row>
    <row r="41975" spans="10:28">
      <c r="J41975" s="161"/>
      <c r="AB41975" s="164"/>
    </row>
    <row r="41976" spans="10:28">
      <c r="J41976" s="161"/>
      <c r="AB41976" s="164"/>
    </row>
    <row r="41977" spans="10:28">
      <c r="J41977" s="161"/>
      <c r="AB41977" s="164"/>
    </row>
    <row r="41978" spans="10:28">
      <c r="J41978" s="161"/>
      <c r="AB41978" s="164"/>
    </row>
    <row r="41979" spans="10:28">
      <c r="J41979" s="161"/>
      <c r="AB41979" s="164"/>
    </row>
    <row r="41980" spans="10:28">
      <c r="J41980" s="161"/>
      <c r="AB41980" s="164"/>
    </row>
    <row r="41981" spans="10:28">
      <c r="J41981" s="161"/>
      <c r="AB41981" s="164"/>
    </row>
    <row r="41982" spans="10:28">
      <c r="J41982" s="161"/>
      <c r="AB41982" s="164"/>
    </row>
    <row r="41983" spans="10:28">
      <c r="J41983" s="161"/>
      <c r="AB41983" s="164"/>
    </row>
    <row r="41984" spans="10:28">
      <c r="J41984" s="161"/>
      <c r="AB41984" s="164"/>
    </row>
    <row r="41985" spans="5:28">
      <c r="E41985" s="166"/>
      <c r="J41985" s="161"/>
      <c r="AB41985" s="164"/>
    </row>
    <row r="41986" spans="5:28">
      <c r="E41986" s="166"/>
      <c r="J41986" s="161"/>
      <c r="AB41986" s="164"/>
    </row>
    <row r="41987" spans="5:28">
      <c r="E41987" s="166"/>
      <c r="J41987" s="161"/>
      <c r="AB41987" s="164"/>
    </row>
    <row r="41988" spans="5:28">
      <c r="J41988" s="161"/>
      <c r="AB41988" s="164"/>
    </row>
    <row r="41989" spans="5:28">
      <c r="J41989" s="161"/>
      <c r="AB41989" s="164"/>
    </row>
    <row r="41990" spans="5:28">
      <c r="J41990" s="161"/>
      <c r="AB41990" s="164"/>
    </row>
    <row r="41991" spans="5:28">
      <c r="J41991" s="161"/>
      <c r="AB41991" s="164"/>
    </row>
    <row r="41992" spans="5:28">
      <c r="J41992" s="161"/>
      <c r="AB41992" s="164"/>
    </row>
    <row r="41993" spans="5:28">
      <c r="J41993" s="161"/>
      <c r="AB41993" s="164"/>
    </row>
    <row r="41994" spans="5:28">
      <c r="J41994" s="161"/>
      <c r="AB41994" s="164"/>
    </row>
    <row r="41995" spans="5:28">
      <c r="J41995" s="161"/>
      <c r="AB41995" s="164"/>
    </row>
    <row r="41996" spans="5:28">
      <c r="J41996" s="161"/>
      <c r="AB41996" s="164"/>
    </row>
    <row r="41997" spans="5:28">
      <c r="J41997" s="161"/>
      <c r="AB41997" s="164"/>
    </row>
    <row r="41998" spans="5:28">
      <c r="J41998" s="161"/>
      <c r="AB41998" s="164"/>
    </row>
    <row r="41999" spans="5:28">
      <c r="J41999" s="161"/>
      <c r="AB41999" s="164"/>
    </row>
    <row r="42000" spans="5:28">
      <c r="J42000" s="161"/>
      <c r="AB42000" s="164"/>
    </row>
    <row r="42001" spans="10:28">
      <c r="J42001" s="161"/>
      <c r="AB42001" s="164"/>
    </row>
    <row r="42002" spans="10:28">
      <c r="J42002" s="161"/>
      <c r="AB42002" s="164"/>
    </row>
    <row r="42003" spans="10:28">
      <c r="J42003" s="161"/>
      <c r="AB42003" s="164"/>
    </row>
    <row r="42004" spans="10:28">
      <c r="J42004" s="161"/>
      <c r="AB42004" s="164"/>
    </row>
    <row r="42005" spans="10:28">
      <c r="J42005" s="161"/>
      <c r="AB42005" s="164"/>
    </row>
    <row r="42006" spans="10:28">
      <c r="J42006" s="161"/>
      <c r="AB42006" s="164"/>
    </row>
    <row r="42007" spans="10:28">
      <c r="J42007" s="161"/>
      <c r="AB42007" s="164"/>
    </row>
    <row r="42008" spans="10:28">
      <c r="J42008" s="161"/>
      <c r="AB42008" s="164"/>
    </row>
    <row r="42009" spans="10:28">
      <c r="J42009" s="161"/>
      <c r="AB42009" s="164"/>
    </row>
    <row r="42010" spans="10:28">
      <c r="J42010" s="161"/>
      <c r="AB42010" s="164"/>
    </row>
    <row r="42011" spans="10:28">
      <c r="J42011" s="161"/>
      <c r="AB42011" s="164"/>
    </row>
    <row r="42012" spans="10:28">
      <c r="J42012" s="161"/>
      <c r="AB42012" s="164"/>
    </row>
    <row r="42013" spans="10:28">
      <c r="J42013" s="161"/>
      <c r="AB42013" s="164"/>
    </row>
    <row r="42014" spans="10:28">
      <c r="J42014" s="161"/>
      <c r="AB42014" s="164"/>
    </row>
    <row r="42015" spans="10:28">
      <c r="J42015" s="161"/>
      <c r="AB42015" s="164"/>
    </row>
    <row r="42016" spans="10:28">
      <c r="J42016" s="161"/>
      <c r="AB42016" s="164"/>
    </row>
    <row r="42017" spans="5:28">
      <c r="E42017" s="166"/>
      <c r="J42017" s="161"/>
      <c r="AB42017" s="164"/>
    </row>
    <row r="42018" spans="5:28">
      <c r="E42018" s="166"/>
      <c r="J42018" s="161"/>
      <c r="AB42018" s="164"/>
    </row>
    <row r="42019" spans="5:28">
      <c r="E42019" s="166"/>
      <c r="J42019" s="161"/>
      <c r="AB42019" s="164"/>
    </row>
    <row r="42020" spans="5:28">
      <c r="E42020" s="166"/>
      <c r="J42020" s="161"/>
      <c r="AB42020" s="164"/>
    </row>
    <row r="42021" spans="5:28">
      <c r="E42021" s="166"/>
      <c r="J42021" s="161"/>
      <c r="AB42021" s="164"/>
    </row>
    <row r="42022" spans="5:28">
      <c r="E42022" s="166"/>
      <c r="J42022" s="161"/>
      <c r="AB42022" s="164"/>
    </row>
    <row r="42023" spans="5:28">
      <c r="E42023" s="166"/>
      <c r="J42023" s="161"/>
      <c r="AB42023" s="164"/>
    </row>
    <row r="42024" spans="5:28">
      <c r="J42024" s="161"/>
      <c r="AB42024" s="164"/>
    </row>
    <row r="42025" spans="5:28">
      <c r="J42025" s="161"/>
      <c r="AB42025" s="164"/>
    </row>
    <row r="42026" spans="5:28">
      <c r="J42026" s="161"/>
      <c r="AB42026" s="164"/>
    </row>
    <row r="42027" spans="5:28">
      <c r="J42027" s="161"/>
      <c r="AB42027" s="164"/>
    </row>
    <row r="42028" spans="5:28">
      <c r="J42028" s="161"/>
      <c r="AB42028" s="164"/>
    </row>
    <row r="42029" spans="5:28">
      <c r="J42029" s="161"/>
      <c r="AB42029" s="164"/>
    </row>
    <row r="42030" spans="5:28">
      <c r="J42030" s="161"/>
      <c r="AB42030" s="164"/>
    </row>
    <row r="42031" spans="5:28">
      <c r="J42031" s="161"/>
      <c r="AB42031" s="164"/>
    </row>
    <row r="42032" spans="5:28">
      <c r="J42032" s="161"/>
      <c r="AB42032" s="164"/>
    </row>
    <row r="42033" spans="10:28">
      <c r="J42033" s="161"/>
      <c r="AB42033" s="164"/>
    </row>
    <row r="42034" spans="10:28">
      <c r="J42034" s="161"/>
      <c r="AB42034" s="164"/>
    </row>
    <row r="42035" spans="10:28">
      <c r="J42035" s="161"/>
      <c r="AB42035" s="164"/>
    </row>
    <row r="42036" spans="10:28">
      <c r="J42036" s="161"/>
      <c r="AB42036" s="164"/>
    </row>
    <row r="42037" spans="10:28">
      <c r="J42037" s="161"/>
      <c r="AB42037" s="164"/>
    </row>
    <row r="42038" spans="10:28">
      <c r="J42038" s="161"/>
      <c r="AB42038" s="164"/>
    </row>
    <row r="42039" spans="10:28">
      <c r="J42039" s="161"/>
      <c r="AB42039" s="164"/>
    </row>
    <row r="42040" spans="10:28">
      <c r="J42040" s="161"/>
      <c r="AB42040" s="164"/>
    </row>
    <row r="42041" spans="10:28">
      <c r="J42041" s="161"/>
      <c r="AB42041" s="164"/>
    </row>
    <row r="42042" spans="10:28">
      <c r="J42042" s="161"/>
      <c r="AB42042" s="164"/>
    </row>
    <row r="42043" spans="10:28">
      <c r="J42043" s="161"/>
      <c r="AB42043" s="164"/>
    </row>
    <row r="42044" spans="10:28">
      <c r="J42044" s="161"/>
      <c r="AB42044" s="164"/>
    </row>
    <row r="42045" spans="10:28">
      <c r="J42045" s="161"/>
      <c r="AB42045" s="164"/>
    </row>
    <row r="42046" spans="10:28">
      <c r="J42046" s="161"/>
      <c r="AB42046" s="164"/>
    </row>
    <row r="42047" spans="10:28">
      <c r="J42047" s="161"/>
      <c r="AB42047" s="164"/>
    </row>
    <row r="42048" spans="10:28">
      <c r="J42048" s="161"/>
      <c r="AB42048" s="164"/>
    </row>
    <row r="42049" spans="10:28">
      <c r="J42049" s="161"/>
      <c r="AB42049" s="164"/>
    </row>
    <row r="42050" spans="10:28">
      <c r="J42050" s="161"/>
      <c r="AB42050" s="164"/>
    </row>
    <row r="42051" spans="10:28">
      <c r="J42051" s="161"/>
      <c r="AB42051" s="164"/>
    </row>
    <row r="42052" spans="10:28">
      <c r="J42052" s="161"/>
      <c r="AB42052" s="164"/>
    </row>
    <row r="42053" spans="10:28">
      <c r="J42053" s="161"/>
      <c r="AB42053" s="164"/>
    </row>
    <row r="42054" spans="10:28">
      <c r="J42054" s="161"/>
      <c r="AB42054" s="164"/>
    </row>
    <row r="42055" spans="10:28">
      <c r="J42055" s="161"/>
      <c r="AB42055" s="164"/>
    </row>
    <row r="42056" spans="10:28">
      <c r="J42056" s="161"/>
      <c r="AB42056" s="164"/>
    </row>
    <row r="42057" spans="10:28">
      <c r="J42057" s="161"/>
      <c r="AB42057" s="164"/>
    </row>
    <row r="42058" spans="10:28">
      <c r="J42058" s="161"/>
      <c r="AB42058" s="164"/>
    </row>
    <row r="42059" spans="10:28">
      <c r="J42059" s="161"/>
      <c r="AB42059" s="164"/>
    </row>
    <row r="42060" spans="10:28">
      <c r="J42060" s="161"/>
      <c r="AB42060" s="164"/>
    </row>
    <row r="42061" spans="10:28">
      <c r="J42061" s="161"/>
      <c r="AB42061" s="164"/>
    </row>
    <row r="42062" spans="10:28">
      <c r="J42062" s="161"/>
      <c r="AB42062" s="164"/>
    </row>
    <row r="42063" spans="10:28">
      <c r="J42063" s="161"/>
      <c r="AB42063" s="164"/>
    </row>
    <row r="42064" spans="10:28">
      <c r="J42064" s="161"/>
      <c r="AB42064" s="164"/>
    </row>
    <row r="42065" spans="10:28">
      <c r="J42065" s="161"/>
      <c r="AB42065" s="164"/>
    </row>
    <row r="42066" spans="10:28">
      <c r="J42066" s="161"/>
      <c r="AB42066" s="164"/>
    </row>
    <row r="42067" spans="10:28">
      <c r="J42067" s="161"/>
      <c r="AB42067" s="164"/>
    </row>
    <row r="42068" spans="10:28">
      <c r="J42068" s="161"/>
      <c r="AB42068" s="164"/>
    </row>
    <row r="42069" spans="10:28">
      <c r="J42069" s="161"/>
      <c r="AB42069" s="164"/>
    </row>
    <row r="42070" spans="10:28">
      <c r="J42070" s="161"/>
      <c r="AB42070" s="164"/>
    </row>
    <row r="42071" spans="10:28">
      <c r="J42071" s="161"/>
      <c r="AB42071" s="164"/>
    </row>
    <row r="42072" spans="10:28">
      <c r="J42072" s="161"/>
      <c r="AB42072" s="164"/>
    </row>
    <row r="42073" spans="10:28">
      <c r="J42073" s="161"/>
      <c r="AB42073" s="164"/>
    </row>
    <row r="42074" spans="10:28">
      <c r="J42074" s="161"/>
      <c r="AB42074" s="164"/>
    </row>
    <row r="42075" spans="10:28">
      <c r="J42075" s="161"/>
      <c r="AB42075" s="164"/>
    </row>
    <row r="42076" spans="10:28">
      <c r="J42076" s="161"/>
      <c r="AB42076" s="164"/>
    </row>
    <row r="42077" spans="10:28">
      <c r="J42077" s="161"/>
      <c r="AB42077" s="164"/>
    </row>
    <row r="42078" spans="10:28">
      <c r="J42078" s="161"/>
      <c r="AB42078" s="164"/>
    </row>
    <row r="42079" spans="10:28">
      <c r="J42079" s="161"/>
      <c r="AB42079" s="164"/>
    </row>
    <row r="42080" spans="10:28">
      <c r="J42080" s="161"/>
      <c r="AB42080" s="164"/>
    </row>
    <row r="42081" spans="10:28">
      <c r="J42081" s="161"/>
      <c r="AB42081" s="164"/>
    </row>
    <row r="42082" spans="10:28">
      <c r="J42082" s="161"/>
      <c r="AB42082" s="164"/>
    </row>
    <row r="42083" spans="10:28">
      <c r="J42083" s="161"/>
      <c r="AB42083" s="164"/>
    </row>
    <row r="42084" spans="10:28">
      <c r="J42084" s="161"/>
      <c r="AB42084" s="164"/>
    </row>
    <row r="42085" spans="10:28">
      <c r="J42085" s="161"/>
      <c r="AB42085" s="164"/>
    </row>
    <row r="42086" spans="10:28">
      <c r="J42086" s="161"/>
      <c r="AB42086" s="164"/>
    </row>
    <row r="42087" spans="10:28">
      <c r="J42087" s="161"/>
      <c r="AB42087" s="164"/>
    </row>
    <row r="42088" spans="10:28">
      <c r="J42088" s="161"/>
      <c r="AB42088" s="164"/>
    </row>
    <row r="42089" spans="10:28">
      <c r="J42089" s="161"/>
      <c r="AB42089" s="164"/>
    </row>
    <row r="42090" spans="10:28">
      <c r="J42090" s="161"/>
      <c r="AB42090" s="164"/>
    </row>
    <row r="42091" spans="10:28">
      <c r="J42091" s="161"/>
      <c r="R42091" s="166"/>
      <c r="AB42091" s="164"/>
    </row>
    <row r="42092" spans="10:28">
      <c r="J42092" s="161"/>
      <c r="AB42092" s="164"/>
    </row>
    <row r="42093" spans="10:28">
      <c r="J42093" s="161"/>
      <c r="AB42093" s="164"/>
    </row>
    <row r="42094" spans="10:28">
      <c r="J42094" s="161"/>
      <c r="AB42094" s="164"/>
    </row>
    <row r="42095" spans="10:28">
      <c r="J42095" s="161"/>
      <c r="AB42095" s="164"/>
    </row>
    <row r="42096" spans="10:28">
      <c r="J42096" s="161"/>
      <c r="AB42096" s="164"/>
    </row>
    <row r="42097" spans="5:28">
      <c r="J42097" s="161"/>
      <c r="AB42097" s="164"/>
    </row>
    <row r="42098" spans="5:28">
      <c r="J42098" s="161"/>
      <c r="AB42098" s="164"/>
    </row>
    <row r="42099" spans="5:28">
      <c r="J42099" s="161"/>
      <c r="AB42099" s="164"/>
    </row>
    <row r="42100" spans="5:28">
      <c r="J42100" s="161"/>
      <c r="AB42100" s="164"/>
    </row>
    <row r="42101" spans="5:28">
      <c r="J42101" s="161"/>
      <c r="AB42101" s="164"/>
    </row>
    <row r="42102" spans="5:28">
      <c r="J42102" s="161"/>
      <c r="AB42102" s="164"/>
    </row>
    <row r="42103" spans="5:28">
      <c r="J42103" s="161"/>
      <c r="AB42103" s="164"/>
    </row>
    <row r="42104" spans="5:28">
      <c r="J42104" s="161"/>
      <c r="AB42104" s="164"/>
    </row>
    <row r="42105" spans="5:28">
      <c r="E42105" s="166"/>
      <c r="J42105" s="161"/>
      <c r="AB42105" s="164"/>
    </row>
    <row r="42106" spans="5:28">
      <c r="E42106" s="166"/>
      <c r="J42106" s="161"/>
      <c r="AB42106" s="164"/>
    </row>
    <row r="42107" spans="5:28">
      <c r="E42107" s="166"/>
      <c r="J42107" s="161"/>
      <c r="AB42107" s="164"/>
    </row>
    <row r="42108" spans="5:28">
      <c r="J42108" s="161"/>
      <c r="AB42108" s="164"/>
    </row>
    <row r="42109" spans="5:28">
      <c r="J42109" s="161"/>
      <c r="AB42109" s="164"/>
    </row>
    <row r="42110" spans="5:28">
      <c r="J42110" s="161"/>
      <c r="AB42110" s="164"/>
    </row>
    <row r="42111" spans="5:28">
      <c r="J42111" s="161"/>
      <c r="AB42111" s="164"/>
    </row>
    <row r="42112" spans="5:28">
      <c r="J42112" s="161"/>
      <c r="AB42112" s="164"/>
    </row>
    <row r="42113" spans="10:34">
      <c r="J42113" s="161"/>
      <c r="AB42113" s="164"/>
    </row>
    <row r="42114" spans="10:34">
      <c r="J42114" s="161"/>
      <c r="AB42114" s="164"/>
    </row>
    <row r="42115" spans="10:34">
      <c r="J42115" s="161"/>
      <c r="AB42115" s="164"/>
    </row>
    <row r="42116" spans="10:34">
      <c r="J42116" s="161"/>
      <c r="AB42116" s="164"/>
    </row>
    <row r="42117" spans="10:34">
      <c r="J42117" s="161"/>
      <c r="AB42117" s="164"/>
    </row>
    <row r="42118" spans="10:34">
      <c r="J42118" s="161"/>
      <c r="AB42118" s="164"/>
    </row>
    <row r="42119" spans="10:34">
      <c r="J42119" s="161"/>
      <c r="AB42119" s="164"/>
    </row>
    <row r="42120" spans="10:34">
      <c r="J42120" s="161"/>
      <c r="AB42120" s="164"/>
    </row>
    <row r="42121" spans="10:34">
      <c r="J42121" s="161"/>
      <c r="AB42121" s="164"/>
    </row>
    <row r="42122" spans="10:34">
      <c r="J42122" s="161"/>
      <c r="AB42122" s="164"/>
    </row>
    <row r="42123" spans="10:34">
      <c r="J42123" s="161"/>
      <c r="AB42123" s="164"/>
      <c r="AH42123" s="166"/>
    </row>
    <row r="42124" spans="10:34">
      <c r="J42124" s="161"/>
      <c r="AB42124" s="164"/>
    </row>
    <row r="42125" spans="10:34">
      <c r="J42125" s="161"/>
      <c r="AB42125" s="164"/>
    </row>
    <row r="42126" spans="10:34">
      <c r="J42126" s="161"/>
      <c r="AB42126" s="164"/>
    </row>
    <row r="42127" spans="10:34">
      <c r="J42127" s="161"/>
      <c r="AB42127" s="164"/>
    </row>
    <row r="42128" spans="10:34">
      <c r="J42128" s="161"/>
      <c r="AB42128" s="164"/>
    </row>
    <row r="42129" spans="10:28">
      <c r="J42129" s="161"/>
      <c r="AB42129" s="164"/>
    </row>
    <row r="42130" spans="10:28">
      <c r="J42130" s="161"/>
      <c r="AB42130" s="164"/>
    </row>
    <row r="42131" spans="10:28">
      <c r="J42131" s="161"/>
      <c r="AB42131" s="164"/>
    </row>
    <row r="42132" spans="10:28">
      <c r="J42132" s="161"/>
      <c r="AB42132" s="164"/>
    </row>
    <row r="42133" spans="10:28">
      <c r="J42133" s="161"/>
      <c r="AB42133" s="164"/>
    </row>
    <row r="42134" spans="10:28">
      <c r="J42134" s="161"/>
      <c r="AB42134" s="164"/>
    </row>
    <row r="42135" spans="10:28">
      <c r="J42135" s="161"/>
      <c r="AB42135" s="164"/>
    </row>
    <row r="42136" spans="10:28">
      <c r="J42136" s="161"/>
      <c r="AB42136" s="164"/>
    </row>
    <row r="42137" spans="10:28">
      <c r="J42137" s="161"/>
      <c r="AB42137" s="164"/>
    </row>
    <row r="42138" spans="10:28">
      <c r="J42138" s="161"/>
      <c r="AB42138" s="164"/>
    </row>
    <row r="42139" spans="10:28">
      <c r="J42139" s="161"/>
      <c r="AB42139" s="164"/>
    </row>
    <row r="42140" spans="10:28">
      <c r="J42140" s="161"/>
      <c r="AB42140" s="164"/>
    </row>
    <row r="42141" spans="10:28">
      <c r="J42141" s="161"/>
      <c r="AB42141" s="164"/>
    </row>
    <row r="42142" spans="10:28">
      <c r="J42142" s="161"/>
      <c r="AB42142" s="164"/>
    </row>
    <row r="42143" spans="10:28">
      <c r="J42143" s="161"/>
      <c r="AB42143" s="164"/>
    </row>
    <row r="42144" spans="10:28">
      <c r="J42144" s="161"/>
      <c r="AB42144" s="164"/>
    </row>
    <row r="42145" spans="10:28">
      <c r="J42145" s="161"/>
      <c r="AB42145" s="164"/>
    </row>
    <row r="42146" spans="10:28">
      <c r="J42146" s="161"/>
      <c r="AB42146" s="164"/>
    </row>
    <row r="42147" spans="10:28">
      <c r="J42147" s="161"/>
      <c r="AB42147" s="164"/>
    </row>
    <row r="42148" spans="10:28">
      <c r="J42148" s="161"/>
      <c r="AB42148" s="164"/>
    </row>
    <row r="42149" spans="10:28">
      <c r="J42149" s="161"/>
      <c r="AB42149" s="164"/>
    </row>
    <row r="42150" spans="10:28">
      <c r="J42150" s="161"/>
      <c r="AB42150" s="164"/>
    </row>
    <row r="42151" spans="10:28">
      <c r="J42151" s="161"/>
      <c r="AB42151" s="164"/>
    </row>
    <row r="42152" spans="10:28">
      <c r="J42152" s="161"/>
      <c r="AB42152" s="164"/>
    </row>
    <row r="42153" spans="10:28">
      <c r="J42153" s="161"/>
      <c r="AB42153" s="164"/>
    </row>
    <row r="42154" spans="10:28">
      <c r="J42154" s="161"/>
      <c r="AB42154" s="164"/>
    </row>
    <row r="42155" spans="10:28">
      <c r="J42155" s="161"/>
      <c r="AB42155" s="164"/>
    </row>
    <row r="42156" spans="10:28">
      <c r="J42156" s="161"/>
      <c r="AB42156" s="164"/>
    </row>
    <row r="42157" spans="10:28">
      <c r="J42157" s="161"/>
      <c r="AB42157" s="164"/>
    </row>
    <row r="42158" spans="10:28">
      <c r="J42158" s="161"/>
      <c r="AB42158" s="164"/>
    </row>
    <row r="42159" spans="10:28">
      <c r="J42159" s="161"/>
      <c r="AB42159" s="164"/>
    </row>
    <row r="42160" spans="10:28">
      <c r="J42160" s="161"/>
      <c r="AB42160" s="164"/>
    </row>
    <row r="42161" spans="5:28">
      <c r="J42161" s="161"/>
      <c r="AB42161" s="164"/>
    </row>
    <row r="42162" spans="5:28">
      <c r="J42162" s="161"/>
      <c r="AB42162" s="164"/>
    </row>
    <row r="42163" spans="5:28">
      <c r="J42163" s="161"/>
      <c r="AB42163" s="164"/>
    </row>
    <row r="42164" spans="5:28">
      <c r="J42164" s="161"/>
      <c r="AB42164" s="164"/>
    </row>
    <row r="42165" spans="5:28">
      <c r="J42165" s="161"/>
      <c r="AB42165" s="164"/>
    </row>
    <row r="42166" spans="5:28">
      <c r="J42166" s="161"/>
      <c r="AB42166" s="164"/>
    </row>
    <row r="42167" spans="5:28">
      <c r="J42167" s="161"/>
      <c r="AB42167" s="164"/>
    </row>
    <row r="42168" spans="5:28">
      <c r="J42168" s="161"/>
      <c r="AB42168" s="164"/>
    </row>
    <row r="42169" spans="5:28">
      <c r="J42169" s="161"/>
      <c r="AB42169" s="164"/>
    </row>
    <row r="42170" spans="5:28">
      <c r="J42170" s="161"/>
      <c r="AB42170" s="164"/>
    </row>
    <row r="42171" spans="5:28">
      <c r="J42171" s="161"/>
      <c r="AB42171" s="164"/>
    </row>
    <row r="42172" spans="5:28">
      <c r="J42172" s="161"/>
      <c r="AB42172" s="164"/>
    </row>
    <row r="42173" spans="5:28">
      <c r="E42173" s="166"/>
      <c r="J42173" s="161"/>
      <c r="AB42173" s="164"/>
    </row>
    <row r="42174" spans="5:28">
      <c r="J42174" s="161"/>
      <c r="AB42174" s="164"/>
    </row>
    <row r="42175" spans="5:28">
      <c r="J42175" s="161"/>
      <c r="AB42175" s="164"/>
    </row>
    <row r="42176" spans="5:28">
      <c r="J42176" s="161"/>
      <c r="AB42176" s="164"/>
    </row>
    <row r="42177" spans="10:28">
      <c r="J42177" s="161"/>
      <c r="AB42177" s="164"/>
    </row>
    <row r="42178" spans="10:28">
      <c r="J42178" s="161"/>
      <c r="AB42178" s="164"/>
    </row>
    <row r="42179" spans="10:28">
      <c r="J42179" s="161"/>
      <c r="AB42179" s="164"/>
    </row>
    <row r="42180" spans="10:28">
      <c r="J42180" s="161"/>
      <c r="AB42180" s="164"/>
    </row>
    <row r="42181" spans="10:28">
      <c r="J42181" s="161"/>
      <c r="AB42181" s="164"/>
    </row>
    <row r="42182" spans="10:28">
      <c r="J42182" s="161"/>
      <c r="AB42182" s="164"/>
    </row>
    <row r="42183" spans="10:28">
      <c r="J42183" s="161"/>
      <c r="R42183" s="166"/>
      <c r="AB42183" s="164"/>
    </row>
    <row r="42184" spans="10:28">
      <c r="J42184" s="161"/>
      <c r="AB42184" s="164"/>
    </row>
    <row r="42185" spans="10:28">
      <c r="J42185" s="161"/>
      <c r="AB42185" s="164"/>
    </row>
    <row r="42186" spans="10:28">
      <c r="J42186" s="161"/>
      <c r="AB42186" s="164"/>
    </row>
    <row r="42187" spans="10:28">
      <c r="J42187" s="161"/>
      <c r="AB42187" s="164"/>
    </row>
    <row r="42188" spans="10:28">
      <c r="J42188" s="161"/>
      <c r="AB42188" s="164"/>
    </row>
    <row r="42189" spans="10:28">
      <c r="J42189" s="161"/>
      <c r="AB42189" s="164"/>
    </row>
    <row r="42190" spans="10:28">
      <c r="J42190" s="161"/>
      <c r="AB42190" s="164"/>
    </row>
    <row r="42191" spans="10:28">
      <c r="J42191" s="161"/>
      <c r="AB42191" s="164"/>
    </row>
    <row r="42192" spans="10:28">
      <c r="J42192" s="161"/>
      <c r="AB42192" s="164"/>
    </row>
    <row r="42193" spans="5:28">
      <c r="J42193" s="161"/>
      <c r="AB42193" s="164"/>
    </row>
    <row r="42194" spans="5:28">
      <c r="J42194" s="161"/>
      <c r="AB42194" s="164"/>
    </row>
    <row r="42195" spans="5:28">
      <c r="J42195" s="161"/>
      <c r="AB42195" s="164"/>
    </row>
    <row r="42196" spans="5:28">
      <c r="J42196" s="161"/>
      <c r="AB42196" s="164"/>
    </row>
    <row r="42197" spans="5:28">
      <c r="J42197" s="161"/>
      <c r="AB42197" s="164"/>
    </row>
    <row r="42198" spans="5:28">
      <c r="J42198" s="161"/>
      <c r="AB42198" s="164"/>
    </row>
    <row r="42199" spans="5:28">
      <c r="J42199" s="161"/>
      <c r="AB42199" s="164"/>
    </row>
    <row r="42200" spans="5:28">
      <c r="E42200" s="166"/>
      <c r="J42200" s="161"/>
      <c r="AB42200" s="164"/>
    </row>
    <row r="42201" spans="5:28">
      <c r="E42201" s="166"/>
      <c r="J42201" s="161"/>
      <c r="AB42201" s="164"/>
    </row>
    <row r="42202" spans="5:28">
      <c r="J42202" s="161"/>
      <c r="AB42202" s="164"/>
    </row>
    <row r="42203" spans="5:28">
      <c r="J42203" s="161"/>
      <c r="AB42203" s="164"/>
    </row>
    <row r="42204" spans="5:28">
      <c r="J42204" s="161"/>
      <c r="AB42204" s="164"/>
    </row>
    <row r="42205" spans="5:28">
      <c r="J42205" s="161"/>
      <c r="AB42205" s="164"/>
    </row>
    <row r="42206" spans="5:28">
      <c r="J42206" s="161"/>
      <c r="AB42206" s="164"/>
    </row>
    <row r="42207" spans="5:28">
      <c r="J42207" s="161"/>
      <c r="AB42207" s="164"/>
    </row>
    <row r="42208" spans="5:28">
      <c r="J42208" s="161"/>
      <c r="AB42208" s="164"/>
    </row>
    <row r="42209" spans="10:28">
      <c r="J42209" s="161"/>
      <c r="AB42209" s="164"/>
    </row>
    <row r="42210" spans="10:28">
      <c r="J42210" s="161"/>
      <c r="AB42210" s="164"/>
    </row>
    <row r="42211" spans="10:28">
      <c r="J42211" s="161"/>
      <c r="AB42211" s="164"/>
    </row>
    <row r="42212" spans="10:28">
      <c r="J42212" s="161"/>
      <c r="AB42212" s="164"/>
    </row>
    <row r="42213" spans="10:28">
      <c r="J42213" s="161"/>
      <c r="AB42213" s="164"/>
    </row>
    <row r="42214" spans="10:28">
      <c r="J42214" s="161"/>
      <c r="AB42214" s="164"/>
    </row>
    <row r="42215" spans="10:28">
      <c r="J42215" s="161"/>
      <c r="AB42215" s="164"/>
    </row>
    <row r="42216" spans="10:28">
      <c r="J42216" s="161"/>
      <c r="AB42216" s="164"/>
    </row>
    <row r="42217" spans="10:28">
      <c r="J42217" s="161"/>
      <c r="AB42217" s="164"/>
    </row>
    <row r="42218" spans="10:28">
      <c r="J42218" s="161"/>
      <c r="AB42218" s="164"/>
    </row>
    <row r="42219" spans="10:28">
      <c r="J42219" s="161"/>
      <c r="AB42219" s="164"/>
    </row>
    <row r="42220" spans="10:28">
      <c r="J42220" s="161"/>
      <c r="AB42220" s="164"/>
    </row>
    <row r="42221" spans="10:28">
      <c r="J42221" s="161"/>
      <c r="AB42221" s="164"/>
    </row>
    <row r="42222" spans="10:28">
      <c r="J42222" s="161"/>
      <c r="AB42222" s="164"/>
    </row>
    <row r="42223" spans="10:28">
      <c r="J42223" s="161"/>
      <c r="AB42223" s="164"/>
    </row>
    <row r="42224" spans="10:28">
      <c r="J42224" s="161"/>
      <c r="AB42224" s="164"/>
    </row>
    <row r="42225" spans="5:28">
      <c r="J42225" s="161"/>
      <c r="AB42225" s="164"/>
    </row>
    <row r="42226" spans="5:28">
      <c r="J42226" s="161"/>
      <c r="AB42226" s="164"/>
    </row>
    <row r="42227" spans="5:28">
      <c r="E42227" s="166"/>
      <c r="J42227" s="161"/>
      <c r="AB42227" s="164"/>
    </row>
    <row r="42228" spans="5:28">
      <c r="E42228" s="166"/>
      <c r="J42228" s="161"/>
      <c r="AB42228" s="164"/>
    </row>
    <row r="42229" spans="5:28">
      <c r="E42229" s="166"/>
      <c r="J42229" s="161"/>
      <c r="AB42229" s="164"/>
    </row>
    <row r="42230" spans="5:28">
      <c r="E42230" s="166"/>
      <c r="J42230" s="161"/>
      <c r="AB42230" s="164"/>
    </row>
    <row r="42231" spans="5:28">
      <c r="E42231" s="166"/>
      <c r="J42231" s="161"/>
      <c r="AB42231" s="164"/>
    </row>
    <row r="42232" spans="5:28">
      <c r="E42232" s="166"/>
      <c r="J42232" s="161"/>
      <c r="AB42232" s="164"/>
    </row>
    <row r="42233" spans="5:28">
      <c r="J42233" s="161"/>
      <c r="AB42233" s="164"/>
    </row>
    <row r="42234" spans="5:28">
      <c r="J42234" s="161"/>
      <c r="AB42234" s="164"/>
    </row>
    <row r="42235" spans="5:28">
      <c r="J42235" s="161"/>
      <c r="AB42235" s="164"/>
    </row>
    <row r="42236" spans="5:28">
      <c r="J42236" s="161"/>
      <c r="AB42236" s="164"/>
    </row>
    <row r="42237" spans="5:28">
      <c r="J42237" s="161"/>
      <c r="AB42237" s="164"/>
    </row>
    <row r="42238" spans="5:28">
      <c r="J42238" s="161"/>
      <c r="AB42238" s="164"/>
    </row>
    <row r="42239" spans="5:28">
      <c r="J42239" s="161"/>
      <c r="AB42239" s="164"/>
    </row>
    <row r="42240" spans="5:28">
      <c r="J42240" s="161"/>
      <c r="AB42240" s="164"/>
    </row>
    <row r="42241" spans="10:28">
      <c r="J42241" s="161"/>
      <c r="AB42241" s="164"/>
    </row>
    <row r="42242" spans="10:28">
      <c r="J42242" s="161"/>
      <c r="AB42242" s="164"/>
    </row>
    <row r="42243" spans="10:28">
      <c r="J42243" s="161"/>
      <c r="AB42243" s="164"/>
    </row>
    <row r="42244" spans="10:28">
      <c r="J42244" s="161"/>
      <c r="AB42244" s="164"/>
    </row>
    <row r="42245" spans="10:28">
      <c r="J42245" s="161"/>
      <c r="AB42245" s="164"/>
    </row>
    <row r="42246" spans="10:28">
      <c r="J42246" s="161"/>
      <c r="AB42246" s="164"/>
    </row>
    <row r="42247" spans="10:28">
      <c r="J42247" s="161"/>
      <c r="AB42247" s="164"/>
    </row>
    <row r="42248" spans="10:28">
      <c r="J42248" s="161"/>
      <c r="AB42248" s="164"/>
    </row>
    <row r="42249" spans="10:28">
      <c r="J42249" s="161"/>
      <c r="AB42249" s="164"/>
    </row>
    <row r="42250" spans="10:28">
      <c r="J42250" s="161"/>
      <c r="AB42250" s="164"/>
    </row>
    <row r="42251" spans="10:28">
      <c r="J42251" s="161"/>
      <c r="AB42251" s="164"/>
    </row>
    <row r="42252" spans="10:28">
      <c r="J42252" s="161"/>
      <c r="AB42252" s="164"/>
    </row>
    <row r="42253" spans="10:28">
      <c r="J42253" s="161"/>
      <c r="AB42253" s="164"/>
    </row>
    <row r="42254" spans="10:28">
      <c r="J42254" s="161"/>
      <c r="AB42254" s="164"/>
    </row>
    <row r="42255" spans="10:28">
      <c r="J42255" s="161"/>
      <c r="AB42255" s="164"/>
    </row>
    <row r="42256" spans="10:28">
      <c r="J42256" s="161"/>
      <c r="AB42256" s="164"/>
    </row>
    <row r="42257" spans="10:28">
      <c r="J42257" s="161"/>
      <c r="AB42257" s="164"/>
    </row>
    <row r="42258" spans="10:28">
      <c r="J42258" s="161"/>
      <c r="AB42258" s="164"/>
    </row>
    <row r="42259" spans="10:28">
      <c r="J42259" s="161"/>
      <c r="AB42259" s="164"/>
    </row>
    <row r="42260" spans="10:28">
      <c r="J42260" s="161"/>
      <c r="AB42260" s="164"/>
    </row>
    <row r="42261" spans="10:28">
      <c r="J42261" s="161"/>
      <c r="AB42261" s="164"/>
    </row>
    <row r="42262" spans="10:28">
      <c r="J42262" s="161"/>
      <c r="AB42262" s="164"/>
    </row>
    <row r="42263" spans="10:28">
      <c r="J42263" s="161"/>
      <c r="AB42263" s="164"/>
    </row>
    <row r="42264" spans="10:28">
      <c r="J42264" s="161"/>
      <c r="AB42264" s="164"/>
    </row>
    <row r="42265" spans="10:28">
      <c r="J42265" s="161"/>
      <c r="AB42265" s="164"/>
    </row>
    <row r="42266" spans="10:28">
      <c r="J42266" s="161"/>
      <c r="AB42266" s="164"/>
    </row>
    <row r="42267" spans="10:28">
      <c r="J42267" s="161"/>
      <c r="AB42267" s="164"/>
    </row>
    <row r="42268" spans="10:28">
      <c r="J42268" s="161"/>
      <c r="AB42268" s="164"/>
    </row>
    <row r="42269" spans="10:28">
      <c r="J42269" s="161"/>
      <c r="AB42269" s="164"/>
    </row>
    <row r="42270" spans="10:28">
      <c r="J42270" s="161"/>
      <c r="AB42270" s="164"/>
    </row>
    <row r="42271" spans="10:28">
      <c r="J42271" s="161"/>
      <c r="AB42271" s="164"/>
    </row>
    <row r="42272" spans="10:28">
      <c r="J42272" s="161"/>
      <c r="AB42272" s="164"/>
    </row>
    <row r="42273" spans="10:28">
      <c r="J42273" s="161"/>
      <c r="AB42273" s="164"/>
    </row>
    <row r="42274" spans="10:28">
      <c r="J42274" s="161"/>
      <c r="AB42274" s="164"/>
    </row>
    <row r="42275" spans="10:28">
      <c r="J42275" s="161"/>
      <c r="AB42275" s="164"/>
    </row>
    <row r="42276" spans="10:28">
      <c r="J42276" s="161"/>
      <c r="AB42276" s="164"/>
    </row>
    <row r="42277" spans="10:28">
      <c r="J42277" s="161"/>
      <c r="AB42277" s="164"/>
    </row>
    <row r="42278" spans="10:28">
      <c r="J42278" s="161"/>
      <c r="AB42278" s="164"/>
    </row>
    <row r="42279" spans="10:28">
      <c r="J42279" s="161"/>
      <c r="AB42279" s="164"/>
    </row>
    <row r="42280" spans="10:28">
      <c r="J42280" s="161"/>
      <c r="AB42280" s="164"/>
    </row>
    <row r="42281" spans="10:28">
      <c r="J42281" s="161"/>
      <c r="AB42281" s="164"/>
    </row>
    <row r="42282" spans="10:28">
      <c r="J42282" s="161"/>
      <c r="AB42282" s="164"/>
    </row>
    <row r="42283" spans="10:28">
      <c r="J42283" s="161"/>
      <c r="AB42283" s="164"/>
    </row>
    <row r="42284" spans="10:28">
      <c r="J42284" s="161"/>
      <c r="AB42284" s="164"/>
    </row>
    <row r="42285" spans="10:28">
      <c r="J42285" s="161"/>
      <c r="AB42285" s="164"/>
    </row>
    <row r="42286" spans="10:28">
      <c r="J42286" s="161"/>
      <c r="AB42286" s="164"/>
    </row>
    <row r="42287" spans="10:28">
      <c r="J42287" s="161"/>
      <c r="AB42287" s="164"/>
    </row>
    <row r="42288" spans="10:28">
      <c r="J42288" s="161"/>
      <c r="AB42288" s="164"/>
    </row>
    <row r="42289" spans="10:28">
      <c r="J42289" s="161"/>
      <c r="AB42289" s="164"/>
    </row>
    <row r="42290" spans="10:28">
      <c r="J42290" s="161"/>
      <c r="AB42290" s="164"/>
    </row>
    <row r="42291" spans="10:28">
      <c r="J42291" s="161"/>
      <c r="AB42291" s="164"/>
    </row>
    <row r="42292" spans="10:28">
      <c r="J42292" s="161"/>
      <c r="AB42292" s="164"/>
    </row>
    <row r="42293" spans="10:28">
      <c r="J42293" s="161"/>
      <c r="AB42293" s="164"/>
    </row>
    <row r="42294" spans="10:28">
      <c r="J42294" s="161"/>
      <c r="AB42294" s="164"/>
    </row>
    <row r="42295" spans="10:28">
      <c r="J42295" s="161"/>
      <c r="AB42295" s="164"/>
    </row>
    <row r="42296" spans="10:28">
      <c r="J42296" s="161"/>
      <c r="AB42296" s="164"/>
    </row>
    <row r="42297" spans="10:28">
      <c r="J42297" s="161"/>
      <c r="AB42297" s="164"/>
    </row>
    <row r="42298" spans="10:28">
      <c r="J42298" s="161"/>
      <c r="AB42298" s="164"/>
    </row>
    <row r="42299" spans="10:28">
      <c r="J42299" s="161"/>
      <c r="AB42299" s="164"/>
    </row>
    <row r="42300" spans="10:28">
      <c r="J42300" s="161"/>
      <c r="AB42300" s="164"/>
    </row>
    <row r="42301" spans="10:28">
      <c r="J42301" s="161"/>
      <c r="AB42301" s="164"/>
    </row>
    <row r="42302" spans="10:28">
      <c r="J42302" s="161"/>
      <c r="AB42302" s="164"/>
    </row>
    <row r="42303" spans="10:28">
      <c r="J42303" s="161"/>
      <c r="AB42303" s="164"/>
    </row>
    <row r="42304" spans="10:28">
      <c r="J42304" s="161"/>
      <c r="AB42304" s="164"/>
    </row>
    <row r="42305" spans="10:28">
      <c r="J42305" s="161"/>
      <c r="AB42305" s="164"/>
    </row>
    <row r="42306" spans="10:28">
      <c r="J42306" s="161"/>
      <c r="AB42306" s="164"/>
    </row>
    <row r="42307" spans="10:28">
      <c r="J42307" s="161"/>
      <c r="AB42307" s="164"/>
    </row>
    <row r="42308" spans="10:28">
      <c r="J42308" s="161"/>
      <c r="AB42308" s="164"/>
    </row>
    <row r="42309" spans="10:28">
      <c r="J42309" s="161"/>
      <c r="AB42309" s="164"/>
    </row>
    <row r="42310" spans="10:28">
      <c r="J42310" s="161"/>
      <c r="AB42310" s="164"/>
    </row>
    <row r="42311" spans="10:28">
      <c r="J42311" s="161"/>
      <c r="AB42311" s="164"/>
    </row>
    <row r="42312" spans="10:28">
      <c r="J42312" s="161"/>
      <c r="AB42312" s="164"/>
    </row>
    <row r="42313" spans="10:28">
      <c r="J42313" s="161"/>
      <c r="AB42313" s="164"/>
    </row>
    <row r="42314" spans="10:28">
      <c r="J42314" s="161"/>
      <c r="AB42314" s="164"/>
    </row>
    <row r="42315" spans="10:28">
      <c r="J42315" s="161"/>
      <c r="AB42315" s="164"/>
    </row>
    <row r="42316" spans="10:28">
      <c r="J42316" s="161"/>
      <c r="AB42316" s="164"/>
    </row>
    <row r="42317" spans="10:28">
      <c r="J42317" s="161"/>
      <c r="AB42317" s="164"/>
    </row>
    <row r="42318" spans="10:28">
      <c r="J42318" s="161"/>
      <c r="AB42318" s="164"/>
    </row>
    <row r="42319" spans="10:28">
      <c r="J42319" s="161"/>
      <c r="AB42319" s="164"/>
    </row>
    <row r="42320" spans="10:28">
      <c r="J42320" s="161"/>
      <c r="AB42320" s="164"/>
    </row>
    <row r="42321" spans="5:28">
      <c r="J42321" s="161"/>
      <c r="AB42321" s="164"/>
    </row>
    <row r="42322" spans="5:28">
      <c r="J42322" s="161"/>
      <c r="AB42322" s="164"/>
    </row>
    <row r="42323" spans="5:28">
      <c r="J42323" s="161"/>
      <c r="AB42323" s="164"/>
    </row>
    <row r="42324" spans="5:28">
      <c r="J42324" s="161"/>
      <c r="AB42324" s="164"/>
    </row>
    <row r="42325" spans="5:28">
      <c r="J42325" s="161"/>
      <c r="AB42325" s="164"/>
    </row>
    <row r="42326" spans="5:28">
      <c r="E42326" s="166"/>
      <c r="J42326" s="161"/>
      <c r="AB42326" s="164"/>
    </row>
    <row r="42327" spans="5:28">
      <c r="E42327" s="166"/>
      <c r="J42327" s="161"/>
      <c r="AB42327" s="164"/>
    </row>
    <row r="42328" spans="5:28">
      <c r="E42328" s="166"/>
      <c r="J42328" s="161"/>
      <c r="AB42328" s="164"/>
    </row>
    <row r="42329" spans="5:28">
      <c r="E42329" s="166"/>
      <c r="J42329" s="161"/>
      <c r="AB42329" s="164"/>
    </row>
    <row r="42330" spans="5:28">
      <c r="E42330" s="166"/>
      <c r="J42330" s="161"/>
      <c r="AB42330" s="164"/>
    </row>
    <row r="42331" spans="5:28">
      <c r="E42331" s="166"/>
      <c r="J42331" s="161"/>
      <c r="AB42331" s="164"/>
    </row>
    <row r="42332" spans="5:28">
      <c r="E42332" s="166"/>
      <c r="J42332" s="161"/>
      <c r="AB42332" s="164"/>
    </row>
    <row r="42333" spans="5:28">
      <c r="J42333" s="161"/>
      <c r="AB42333" s="164"/>
    </row>
    <row r="42334" spans="5:28">
      <c r="J42334" s="161"/>
      <c r="AB42334" s="164"/>
    </row>
    <row r="42335" spans="5:28">
      <c r="J42335" s="161"/>
      <c r="AB42335" s="164"/>
    </row>
    <row r="42336" spans="5:28">
      <c r="J42336" s="161"/>
      <c r="AB42336" s="164"/>
    </row>
    <row r="42337" spans="10:28">
      <c r="J42337" s="161"/>
      <c r="AB42337" s="164"/>
    </row>
    <row r="42338" spans="10:28">
      <c r="J42338" s="161"/>
      <c r="AB42338" s="164"/>
    </row>
    <row r="42339" spans="10:28">
      <c r="J42339" s="161"/>
      <c r="AB42339" s="164"/>
    </row>
    <row r="42340" spans="10:28">
      <c r="J42340" s="161"/>
      <c r="AB42340" s="164"/>
    </row>
    <row r="42341" spans="10:28">
      <c r="J42341" s="161"/>
      <c r="AB42341" s="164"/>
    </row>
    <row r="42342" spans="10:28">
      <c r="J42342" s="161"/>
      <c r="R42342" s="166"/>
      <c r="AB42342" s="164"/>
    </row>
    <row r="42343" spans="10:28">
      <c r="J42343" s="161"/>
      <c r="AB42343" s="164"/>
    </row>
    <row r="42344" spans="10:28">
      <c r="J42344" s="161"/>
      <c r="R42344" s="166"/>
      <c r="AB42344" s="164"/>
    </row>
    <row r="42345" spans="10:28">
      <c r="J42345" s="161"/>
      <c r="AB42345" s="164"/>
    </row>
    <row r="42346" spans="10:28">
      <c r="J42346" s="161"/>
      <c r="AB42346" s="164"/>
    </row>
    <row r="42347" spans="10:28">
      <c r="J42347" s="161"/>
      <c r="AB42347" s="164"/>
    </row>
    <row r="42348" spans="10:28">
      <c r="J42348" s="161"/>
      <c r="AB42348" s="164"/>
    </row>
    <row r="42349" spans="10:28">
      <c r="J42349" s="161"/>
      <c r="AB42349" s="164"/>
    </row>
    <row r="42350" spans="10:28">
      <c r="J42350" s="161"/>
      <c r="AB42350" s="164"/>
    </row>
    <row r="42351" spans="10:28">
      <c r="J42351" s="161"/>
      <c r="AB42351" s="164"/>
    </row>
    <row r="42352" spans="10:28">
      <c r="J42352" s="161"/>
      <c r="AB42352" s="164"/>
    </row>
    <row r="42353" spans="5:28">
      <c r="J42353" s="161"/>
      <c r="AB42353" s="164"/>
    </row>
    <row r="42354" spans="5:28">
      <c r="J42354" s="161"/>
      <c r="AB42354" s="164"/>
    </row>
    <row r="42355" spans="5:28">
      <c r="J42355" s="161"/>
      <c r="AB42355" s="164"/>
    </row>
    <row r="42356" spans="5:28">
      <c r="J42356" s="161"/>
      <c r="AB42356" s="164"/>
    </row>
    <row r="42357" spans="5:28">
      <c r="J42357" s="161"/>
      <c r="AB42357" s="164"/>
    </row>
    <row r="42358" spans="5:28">
      <c r="J42358" s="161"/>
      <c r="AB42358" s="164"/>
    </row>
    <row r="42359" spans="5:28">
      <c r="E42359" s="166"/>
      <c r="J42359" s="161"/>
      <c r="AB42359" s="164"/>
    </row>
    <row r="42360" spans="5:28">
      <c r="E42360" s="166"/>
      <c r="J42360" s="161"/>
      <c r="AB42360" s="164"/>
    </row>
    <row r="42361" spans="5:28">
      <c r="E42361" s="166"/>
      <c r="J42361" s="161"/>
      <c r="AB42361" s="164"/>
    </row>
    <row r="42362" spans="5:28">
      <c r="E42362" s="166"/>
      <c r="J42362" s="161"/>
      <c r="AB42362" s="164"/>
    </row>
    <row r="42363" spans="5:28">
      <c r="E42363" s="166"/>
      <c r="J42363" s="161"/>
      <c r="AB42363" s="164"/>
    </row>
    <row r="42364" spans="5:28">
      <c r="E42364" s="166"/>
      <c r="J42364" s="161"/>
      <c r="AB42364" s="164"/>
    </row>
    <row r="42365" spans="5:28">
      <c r="E42365" s="166"/>
      <c r="J42365" s="161"/>
      <c r="AB42365" s="164"/>
    </row>
    <row r="42366" spans="5:28">
      <c r="E42366" s="166"/>
      <c r="F42366" s="166"/>
      <c r="J42366" s="161"/>
      <c r="AB42366" s="164"/>
    </row>
    <row r="42367" spans="5:28">
      <c r="E42367" s="166"/>
      <c r="F42367" s="166"/>
      <c r="J42367" s="161"/>
      <c r="AB42367" s="164"/>
    </row>
    <row r="42368" spans="5:28">
      <c r="E42368" s="166"/>
      <c r="F42368" s="166"/>
      <c r="J42368" s="161"/>
      <c r="AB42368" s="164"/>
    </row>
    <row r="42369" spans="5:28">
      <c r="E42369" s="166"/>
      <c r="F42369" s="166"/>
      <c r="J42369" s="161"/>
      <c r="AB42369" s="164"/>
    </row>
    <row r="42370" spans="5:28">
      <c r="E42370" s="166"/>
      <c r="J42370" s="161"/>
      <c r="AB42370" s="164"/>
    </row>
    <row r="42371" spans="5:28">
      <c r="E42371" s="166"/>
      <c r="J42371" s="161"/>
      <c r="AB42371" s="164"/>
    </row>
    <row r="42372" spans="5:28">
      <c r="J42372" s="161"/>
      <c r="AB42372" s="164"/>
    </row>
    <row r="42373" spans="5:28">
      <c r="J42373" s="161"/>
      <c r="AB42373" s="164"/>
    </row>
    <row r="42374" spans="5:28">
      <c r="J42374" s="161"/>
      <c r="AB42374" s="164"/>
    </row>
    <row r="42375" spans="5:28">
      <c r="J42375" s="161"/>
      <c r="AB42375" s="164"/>
    </row>
    <row r="42376" spans="5:28">
      <c r="J42376" s="161"/>
      <c r="AB42376" s="164"/>
    </row>
    <row r="42377" spans="5:28">
      <c r="J42377" s="161"/>
      <c r="AB42377" s="164"/>
    </row>
    <row r="42378" spans="5:28">
      <c r="J42378" s="161"/>
      <c r="AB42378" s="164"/>
    </row>
    <row r="42379" spans="5:28">
      <c r="J42379" s="161"/>
      <c r="AB42379" s="164"/>
    </row>
    <row r="42380" spans="5:28">
      <c r="J42380" s="161"/>
      <c r="AB42380" s="164"/>
    </row>
    <row r="42381" spans="5:28">
      <c r="J42381" s="161"/>
      <c r="AB42381" s="164"/>
    </row>
    <row r="42382" spans="5:28">
      <c r="J42382" s="161"/>
      <c r="AB42382" s="164"/>
    </row>
    <row r="42383" spans="5:28">
      <c r="J42383" s="161"/>
      <c r="AB42383" s="164"/>
    </row>
    <row r="42384" spans="5:28">
      <c r="J42384" s="161"/>
      <c r="AB42384" s="164"/>
    </row>
    <row r="42385" spans="5:28">
      <c r="J42385" s="161"/>
      <c r="AB42385" s="164"/>
    </row>
    <row r="42386" spans="5:28">
      <c r="J42386" s="161"/>
      <c r="AB42386" s="164"/>
    </row>
    <row r="42387" spans="5:28">
      <c r="E42387" s="166"/>
      <c r="J42387" s="161"/>
      <c r="AB42387" s="164"/>
    </row>
    <row r="42388" spans="5:28">
      <c r="E42388" s="166"/>
      <c r="J42388" s="161"/>
      <c r="AB42388" s="164"/>
    </row>
    <row r="42389" spans="5:28">
      <c r="E42389" s="166"/>
      <c r="J42389" s="161"/>
      <c r="AB42389" s="164"/>
    </row>
    <row r="42390" spans="5:28">
      <c r="E42390" s="166"/>
      <c r="J42390" s="161"/>
      <c r="AB42390" s="164"/>
    </row>
    <row r="42391" spans="5:28">
      <c r="E42391" s="166"/>
      <c r="J42391" s="161"/>
      <c r="AB42391" s="164"/>
    </row>
    <row r="42392" spans="5:28">
      <c r="E42392" s="166"/>
      <c r="J42392" s="161"/>
      <c r="AB42392" s="164"/>
    </row>
    <row r="42393" spans="5:28">
      <c r="J42393" s="161"/>
      <c r="AB42393" s="164"/>
    </row>
    <row r="42394" spans="5:28">
      <c r="J42394" s="161"/>
      <c r="AB42394" s="164"/>
    </row>
    <row r="42395" spans="5:28">
      <c r="J42395" s="161"/>
      <c r="AB42395" s="164"/>
    </row>
    <row r="42396" spans="5:28">
      <c r="J42396" s="161"/>
      <c r="AB42396" s="164"/>
    </row>
    <row r="42397" spans="5:28">
      <c r="J42397" s="161"/>
      <c r="AB42397" s="164"/>
    </row>
    <row r="42398" spans="5:28">
      <c r="J42398" s="161"/>
      <c r="AB42398" s="164"/>
    </row>
    <row r="42399" spans="5:28">
      <c r="J42399" s="161"/>
      <c r="AB42399" s="164"/>
    </row>
    <row r="42400" spans="5:28">
      <c r="J42400" s="161"/>
      <c r="AB42400" s="164"/>
    </row>
    <row r="42401" spans="10:28">
      <c r="J42401" s="161"/>
      <c r="AB42401" s="164"/>
    </row>
    <row r="42402" spans="10:28">
      <c r="J42402" s="161"/>
      <c r="AB42402" s="164"/>
    </row>
    <row r="42403" spans="10:28">
      <c r="J42403" s="161"/>
      <c r="AB42403" s="164"/>
    </row>
    <row r="42404" spans="10:28">
      <c r="J42404" s="161"/>
      <c r="AB42404" s="164"/>
    </row>
    <row r="42405" spans="10:28">
      <c r="J42405" s="161"/>
      <c r="AB42405" s="164"/>
    </row>
    <row r="42406" spans="10:28">
      <c r="J42406" s="161"/>
      <c r="AB42406" s="164"/>
    </row>
    <row r="42407" spans="10:28">
      <c r="J42407" s="161"/>
      <c r="AB42407" s="164"/>
    </row>
    <row r="42408" spans="10:28">
      <c r="J42408" s="161"/>
      <c r="AB42408" s="164"/>
    </row>
    <row r="42409" spans="10:28">
      <c r="J42409" s="161"/>
      <c r="AB42409" s="164"/>
    </row>
    <row r="42410" spans="10:28">
      <c r="J42410" s="161"/>
      <c r="AB42410" s="164"/>
    </row>
    <row r="42411" spans="10:28">
      <c r="J42411" s="161"/>
      <c r="AB42411" s="164"/>
    </row>
    <row r="42412" spans="10:28">
      <c r="J42412" s="161"/>
      <c r="AB42412" s="164"/>
    </row>
    <row r="42413" spans="10:28">
      <c r="J42413" s="161"/>
      <c r="AB42413" s="164"/>
    </row>
    <row r="42414" spans="10:28">
      <c r="J42414" s="161"/>
      <c r="AB42414" s="164"/>
    </row>
    <row r="42415" spans="10:28">
      <c r="J42415" s="161"/>
      <c r="AB42415" s="164"/>
    </row>
    <row r="42416" spans="10:28">
      <c r="J42416" s="161"/>
      <c r="AB42416" s="164"/>
    </row>
    <row r="42417" spans="5:28">
      <c r="J42417" s="161"/>
      <c r="AB42417" s="164"/>
    </row>
    <row r="42418" spans="5:28">
      <c r="J42418" s="161"/>
      <c r="AB42418" s="164"/>
    </row>
    <row r="42419" spans="5:28">
      <c r="J42419" s="161"/>
      <c r="AB42419" s="164"/>
    </row>
    <row r="42420" spans="5:28">
      <c r="J42420" s="161"/>
      <c r="AB42420" s="164"/>
    </row>
    <row r="42421" spans="5:28">
      <c r="E42421" s="166"/>
      <c r="J42421" s="161"/>
      <c r="AB42421" s="164"/>
    </row>
    <row r="42422" spans="5:28">
      <c r="E42422" s="166"/>
      <c r="J42422" s="161"/>
      <c r="AB42422" s="164"/>
    </row>
    <row r="42423" spans="5:28">
      <c r="E42423" s="166"/>
      <c r="J42423" s="161"/>
      <c r="AB42423" s="164"/>
    </row>
    <row r="42424" spans="5:28">
      <c r="J42424" s="161"/>
      <c r="AB42424" s="164"/>
    </row>
    <row r="42425" spans="5:28">
      <c r="J42425" s="161"/>
      <c r="AB42425" s="164"/>
    </row>
    <row r="42426" spans="5:28">
      <c r="J42426" s="161"/>
      <c r="AB42426" s="164"/>
    </row>
    <row r="42427" spans="5:28">
      <c r="J42427" s="161"/>
      <c r="AB42427" s="164"/>
    </row>
    <row r="42428" spans="5:28">
      <c r="J42428" s="161"/>
      <c r="AB42428" s="164"/>
    </row>
    <row r="42429" spans="5:28">
      <c r="J42429" s="161"/>
      <c r="AB42429" s="164"/>
    </row>
    <row r="42430" spans="5:28">
      <c r="E42430" s="166"/>
      <c r="J42430" s="161"/>
      <c r="AB42430" s="164"/>
    </row>
    <row r="42431" spans="5:28">
      <c r="E42431" s="166"/>
      <c r="J42431" s="161"/>
      <c r="AB42431" s="164"/>
    </row>
    <row r="42432" spans="5:28">
      <c r="E42432" s="166"/>
      <c r="J42432" s="161"/>
      <c r="AB42432" s="164"/>
    </row>
    <row r="42433" spans="5:28">
      <c r="J42433" s="161"/>
      <c r="AB42433" s="164"/>
    </row>
    <row r="42434" spans="5:28">
      <c r="J42434" s="161"/>
      <c r="AB42434" s="164"/>
    </row>
    <row r="42435" spans="5:28">
      <c r="J42435" s="161"/>
      <c r="AB42435" s="164"/>
    </row>
    <row r="42436" spans="5:28">
      <c r="J42436" s="161"/>
      <c r="AB42436" s="164"/>
    </row>
    <row r="42437" spans="5:28">
      <c r="J42437" s="161"/>
      <c r="AB42437" s="164"/>
    </row>
    <row r="42438" spans="5:28">
      <c r="J42438" s="161"/>
      <c r="AB42438" s="164"/>
    </row>
    <row r="42439" spans="5:28">
      <c r="E42439" s="166"/>
      <c r="J42439" s="161"/>
      <c r="AB42439" s="164"/>
    </row>
    <row r="42440" spans="5:28">
      <c r="E42440" s="166"/>
      <c r="J42440" s="161"/>
      <c r="AB42440" s="164"/>
    </row>
    <row r="42441" spans="5:28">
      <c r="J42441" s="161"/>
      <c r="AB42441" s="164"/>
    </row>
    <row r="42442" spans="5:28">
      <c r="J42442" s="161"/>
      <c r="AB42442" s="164"/>
    </row>
    <row r="42443" spans="5:28">
      <c r="J42443" s="161"/>
      <c r="AB42443" s="164"/>
    </row>
    <row r="42444" spans="5:28">
      <c r="J42444" s="161"/>
      <c r="AB42444" s="164"/>
    </row>
    <row r="42445" spans="5:28">
      <c r="J42445" s="161"/>
      <c r="AB42445" s="164"/>
    </row>
    <row r="42446" spans="5:28">
      <c r="J42446" s="161"/>
      <c r="AB42446" s="164"/>
    </row>
    <row r="42447" spans="5:28">
      <c r="J42447" s="161"/>
      <c r="AB42447" s="164"/>
    </row>
    <row r="42448" spans="5:28">
      <c r="J42448" s="161"/>
      <c r="AB42448" s="164"/>
    </row>
    <row r="42449" spans="10:28">
      <c r="J42449" s="161"/>
      <c r="AB42449" s="164"/>
    </row>
    <row r="42450" spans="10:28">
      <c r="J42450" s="161"/>
      <c r="AB42450" s="164"/>
    </row>
    <row r="42451" spans="10:28">
      <c r="J42451" s="161"/>
      <c r="AB42451" s="164"/>
    </row>
    <row r="42452" spans="10:28">
      <c r="J42452" s="161"/>
      <c r="AB42452" s="164"/>
    </row>
    <row r="42453" spans="10:28">
      <c r="J42453" s="161"/>
      <c r="AB42453" s="164"/>
    </row>
    <row r="42454" spans="10:28">
      <c r="J42454" s="161"/>
      <c r="AB42454" s="164"/>
    </row>
    <row r="42455" spans="10:28">
      <c r="J42455" s="161"/>
      <c r="AB42455" s="164"/>
    </row>
    <row r="42456" spans="10:28">
      <c r="J42456" s="161"/>
      <c r="AB42456" s="164"/>
    </row>
    <row r="42457" spans="10:28">
      <c r="J42457" s="161"/>
      <c r="AB42457" s="164"/>
    </row>
    <row r="42458" spans="10:28">
      <c r="J42458" s="161"/>
      <c r="AB42458" s="164"/>
    </row>
    <row r="42459" spans="10:28">
      <c r="J42459" s="161"/>
      <c r="AB42459" s="164"/>
    </row>
    <row r="42460" spans="10:28">
      <c r="J42460" s="161"/>
      <c r="AB42460" s="164"/>
    </row>
    <row r="42461" spans="10:28">
      <c r="J42461" s="161"/>
      <c r="AB42461" s="164"/>
    </row>
    <row r="42462" spans="10:28">
      <c r="J42462" s="161"/>
      <c r="AB42462" s="164"/>
    </row>
    <row r="42463" spans="10:28">
      <c r="J42463" s="161"/>
      <c r="AB42463" s="164"/>
    </row>
    <row r="42464" spans="10:28">
      <c r="J42464" s="161"/>
      <c r="AB42464" s="164"/>
    </row>
    <row r="42465" spans="5:28">
      <c r="E42465" s="166"/>
      <c r="J42465" s="161"/>
      <c r="AB42465" s="164"/>
    </row>
    <row r="42466" spans="5:28">
      <c r="E42466" s="166"/>
      <c r="J42466" s="161"/>
      <c r="AB42466" s="164"/>
    </row>
    <row r="42467" spans="5:28">
      <c r="E42467" s="166"/>
      <c r="J42467" s="161"/>
      <c r="AB42467" s="164"/>
    </row>
    <row r="42468" spans="5:28">
      <c r="E42468" s="166"/>
      <c r="J42468" s="161"/>
      <c r="AB42468" s="164"/>
    </row>
    <row r="42469" spans="5:28">
      <c r="E42469" s="166"/>
      <c r="J42469" s="161"/>
      <c r="AB42469" s="164"/>
    </row>
    <row r="42470" spans="5:28">
      <c r="E42470" s="166"/>
      <c r="J42470" s="161"/>
      <c r="AB42470" s="164"/>
    </row>
    <row r="42471" spans="5:28">
      <c r="E42471" s="166"/>
      <c r="J42471" s="161"/>
      <c r="AB42471" s="164"/>
    </row>
    <row r="42472" spans="5:28">
      <c r="J42472" s="161"/>
      <c r="AB42472" s="164"/>
    </row>
    <row r="42473" spans="5:28">
      <c r="J42473" s="161"/>
      <c r="AB42473" s="164"/>
    </row>
    <row r="42474" spans="5:28">
      <c r="J42474" s="161"/>
      <c r="AB42474" s="164"/>
    </row>
    <row r="42475" spans="5:28">
      <c r="J42475" s="161"/>
      <c r="AB42475" s="164"/>
    </row>
    <row r="42476" spans="5:28">
      <c r="J42476" s="161"/>
      <c r="AB42476" s="164"/>
    </row>
    <row r="42477" spans="5:28">
      <c r="J42477" s="161"/>
      <c r="AB42477" s="164"/>
    </row>
    <row r="42478" spans="5:28">
      <c r="J42478" s="161"/>
      <c r="AB42478" s="164"/>
    </row>
    <row r="42479" spans="5:28">
      <c r="J42479" s="161"/>
      <c r="AB42479" s="164"/>
    </row>
    <row r="42480" spans="5:28">
      <c r="J42480" s="161"/>
      <c r="AB42480" s="164"/>
    </row>
    <row r="42481" spans="10:28">
      <c r="J42481" s="161"/>
      <c r="AB42481" s="164"/>
    </row>
    <row r="42482" spans="10:28">
      <c r="J42482" s="161"/>
      <c r="AB42482" s="164"/>
    </row>
    <row r="42483" spans="10:28">
      <c r="J42483" s="161"/>
      <c r="AB42483" s="164"/>
    </row>
    <row r="42484" spans="10:28">
      <c r="J42484" s="161"/>
      <c r="AB42484" s="164"/>
    </row>
    <row r="42485" spans="10:28">
      <c r="J42485" s="161"/>
      <c r="AB42485" s="164"/>
    </row>
    <row r="42486" spans="10:28">
      <c r="J42486" s="161"/>
      <c r="AB42486" s="164"/>
    </row>
    <row r="42487" spans="10:28">
      <c r="J42487" s="161"/>
      <c r="AB42487" s="164"/>
    </row>
    <row r="42488" spans="10:28">
      <c r="J42488" s="161"/>
      <c r="AB42488" s="164"/>
    </row>
    <row r="42489" spans="10:28">
      <c r="J42489" s="161"/>
      <c r="AB42489" s="164"/>
    </row>
    <row r="42490" spans="10:28">
      <c r="J42490" s="161"/>
      <c r="AB42490" s="164"/>
    </row>
    <row r="42491" spans="10:28">
      <c r="J42491" s="161"/>
      <c r="AB42491" s="164"/>
    </row>
    <row r="42492" spans="10:28">
      <c r="J42492" s="161"/>
      <c r="AB42492" s="164"/>
    </row>
    <row r="42493" spans="10:28">
      <c r="J42493" s="161"/>
      <c r="AB42493" s="164"/>
    </row>
    <row r="42494" spans="10:28">
      <c r="J42494" s="161"/>
      <c r="AB42494" s="164"/>
    </row>
    <row r="42495" spans="10:28">
      <c r="J42495" s="161"/>
      <c r="AB42495" s="164"/>
    </row>
    <row r="42496" spans="10:28">
      <c r="J42496" s="161"/>
      <c r="AB42496" s="164"/>
    </row>
    <row r="42497" spans="10:28">
      <c r="J42497" s="161"/>
      <c r="AB42497" s="164"/>
    </row>
    <row r="42498" spans="10:28">
      <c r="J42498" s="161"/>
      <c r="AB42498" s="164"/>
    </row>
    <row r="42499" spans="10:28">
      <c r="J42499" s="161"/>
      <c r="AB42499" s="164"/>
    </row>
    <row r="42500" spans="10:28">
      <c r="J42500" s="161"/>
      <c r="AB42500" s="164"/>
    </row>
    <row r="42501" spans="10:28">
      <c r="J42501" s="161"/>
      <c r="AB42501" s="164"/>
    </row>
    <row r="42502" spans="10:28">
      <c r="J42502" s="161"/>
      <c r="AB42502" s="164"/>
    </row>
    <row r="42503" spans="10:28">
      <c r="J42503" s="161"/>
      <c r="AB42503" s="164"/>
    </row>
    <row r="42504" spans="10:28">
      <c r="J42504" s="161"/>
      <c r="AB42504" s="164"/>
    </row>
    <row r="42505" spans="10:28">
      <c r="J42505" s="161"/>
      <c r="AB42505" s="164"/>
    </row>
    <row r="42506" spans="10:28">
      <c r="J42506" s="161"/>
      <c r="AB42506" s="164"/>
    </row>
    <row r="42507" spans="10:28">
      <c r="J42507" s="161"/>
      <c r="AB42507" s="164"/>
    </row>
    <row r="42508" spans="10:28">
      <c r="J42508" s="161"/>
      <c r="AB42508" s="164"/>
    </row>
    <row r="42509" spans="10:28">
      <c r="J42509" s="161"/>
      <c r="AB42509" s="164"/>
    </row>
    <row r="42510" spans="10:28">
      <c r="J42510" s="161"/>
      <c r="AB42510" s="164"/>
    </row>
    <row r="42511" spans="10:28">
      <c r="J42511" s="161"/>
      <c r="AB42511" s="164"/>
    </row>
    <row r="42512" spans="10:28">
      <c r="J42512" s="161"/>
      <c r="AB42512" s="164"/>
    </row>
    <row r="42513" spans="10:28">
      <c r="J42513" s="161"/>
      <c r="AB42513" s="164"/>
    </row>
    <row r="42514" spans="10:28">
      <c r="J42514" s="161"/>
      <c r="AB42514" s="164"/>
    </row>
    <row r="42515" spans="10:28">
      <c r="J42515" s="161"/>
      <c r="AB42515" s="164"/>
    </row>
    <row r="42516" spans="10:28">
      <c r="J42516" s="161"/>
      <c r="AB42516" s="164"/>
    </row>
    <row r="42517" spans="10:28">
      <c r="J42517" s="161"/>
      <c r="AB42517" s="164"/>
    </row>
    <row r="42518" spans="10:28">
      <c r="J42518" s="161"/>
      <c r="AB42518" s="164"/>
    </row>
    <row r="42519" spans="10:28">
      <c r="J42519" s="161"/>
      <c r="AB42519" s="164"/>
    </row>
    <row r="42520" spans="10:28">
      <c r="J42520" s="161"/>
      <c r="AB42520" s="164"/>
    </row>
    <row r="42521" spans="10:28">
      <c r="J42521" s="161"/>
      <c r="AB42521" s="164"/>
    </row>
    <row r="42522" spans="10:28">
      <c r="J42522" s="161"/>
      <c r="AB42522" s="164"/>
    </row>
    <row r="42523" spans="10:28">
      <c r="J42523" s="161"/>
      <c r="AB42523" s="164"/>
    </row>
    <row r="42524" spans="10:28">
      <c r="J42524" s="161"/>
      <c r="AB42524" s="164"/>
    </row>
    <row r="42525" spans="10:28">
      <c r="J42525" s="161"/>
      <c r="AB42525" s="164"/>
    </row>
    <row r="42526" spans="10:28">
      <c r="J42526" s="161"/>
      <c r="AB42526" s="164"/>
    </row>
    <row r="42527" spans="10:28">
      <c r="J42527" s="161"/>
      <c r="AB42527" s="164"/>
    </row>
    <row r="42528" spans="10:28">
      <c r="J42528" s="161"/>
      <c r="AB42528" s="164"/>
    </row>
    <row r="42529" spans="10:28">
      <c r="J42529" s="161"/>
      <c r="AB42529" s="164"/>
    </row>
    <row r="42530" spans="10:28">
      <c r="J42530" s="161"/>
      <c r="AB42530" s="164"/>
    </row>
    <row r="42531" spans="10:28">
      <c r="J42531" s="161"/>
      <c r="AB42531" s="164"/>
    </row>
    <row r="42532" spans="10:28">
      <c r="J42532" s="161"/>
      <c r="AB42532" s="164"/>
    </row>
    <row r="42533" spans="10:28">
      <c r="J42533" s="161"/>
      <c r="AB42533" s="164"/>
    </row>
    <row r="42534" spans="10:28">
      <c r="J42534" s="161"/>
      <c r="AB42534" s="164"/>
    </row>
    <row r="42535" spans="10:28">
      <c r="J42535" s="161"/>
      <c r="AB42535" s="164"/>
    </row>
    <row r="42536" spans="10:28">
      <c r="J42536" s="161"/>
      <c r="AB42536" s="164"/>
    </row>
    <row r="42537" spans="10:28">
      <c r="J42537" s="161"/>
      <c r="AB42537" s="164"/>
    </row>
    <row r="42538" spans="10:28">
      <c r="J42538" s="161"/>
      <c r="AB42538" s="164"/>
    </row>
    <row r="42539" spans="10:28">
      <c r="J42539" s="161"/>
      <c r="AB42539" s="164"/>
    </row>
    <row r="42540" spans="10:28">
      <c r="J42540" s="161"/>
      <c r="AB42540" s="164"/>
    </row>
    <row r="42541" spans="10:28">
      <c r="J42541" s="161"/>
      <c r="AB42541" s="164"/>
    </row>
    <row r="42542" spans="10:28">
      <c r="J42542" s="161"/>
      <c r="AB42542" s="164"/>
    </row>
    <row r="42543" spans="10:28">
      <c r="J42543" s="161"/>
      <c r="AB42543" s="164"/>
    </row>
    <row r="42544" spans="10:28">
      <c r="J42544" s="161"/>
      <c r="AB42544" s="164"/>
    </row>
    <row r="42545" spans="10:28">
      <c r="J42545" s="161"/>
      <c r="AB42545" s="164"/>
    </row>
    <row r="42546" spans="10:28">
      <c r="J42546" s="161"/>
      <c r="AB42546" s="164"/>
    </row>
    <row r="42547" spans="10:28">
      <c r="J42547" s="161"/>
      <c r="AB42547" s="164"/>
    </row>
    <row r="42548" spans="10:28">
      <c r="J42548" s="161"/>
      <c r="AB42548" s="164"/>
    </row>
    <row r="42549" spans="10:28">
      <c r="J42549" s="161"/>
      <c r="AB42549" s="164"/>
    </row>
    <row r="42550" spans="10:28">
      <c r="J42550" s="161"/>
      <c r="AB42550" s="164"/>
    </row>
    <row r="42551" spans="10:28">
      <c r="J42551" s="161"/>
      <c r="AB42551" s="164"/>
    </row>
    <row r="42552" spans="10:28">
      <c r="J42552" s="161"/>
      <c r="AB42552" s="164"/>
    </row>
    <row r="42553" spans="10:28">
      <c r="J42553" s="161"/>
      <c r="AB42553" s="164"/>
    </row>
    <row r="42554" spans="10:28">
      <c r="J42554" s="161"/>
      <c r="AB42554" s="164"/>
    </row>
    <row r="42555" spans="10:28">
      <c r="J42555" s="161"/>
      <c r="AB42555" s="164"/>
    </row>
    <row r="42556" spans="10:28">
      <c r="J42556" s="161"/>
      <c r="AB42556" s="164"/>
    </row>
    <row r="42557" spans="10:28">
      <c r="J42557" s="161"/>
      <c r="AB42557" s="164"/>
    </row>
    <row r="42558" spans="10:28">
      <c r="J42558" s="161"/>
      <c r="AB42558" s="164"/>
    </row>
    <row r="42559" spans="10:28">
      <c r="J42559" s="161"/>
      <c r="AB42559" s="164"/>
    </row>
    <row r="42560" spans="10:28">
      <c r="J42560" s="161"/>
      <c r="AB42560" s="164"/>
    </row>
    <row r="42561" spans="10:28">
      <c r="J42561" s="161"/>
      <c r="AB42561" s="164"/>
    </row>
    <row r="42562" spans="10:28">
      <c r="J42562" s="161"/>
      <c r="AB42562" s="164"/>
    </row>
    <row r="42563" spans="10:28">
      <c r="J42563" s="161"/>
      <c r="AB42563" s="164"/>
    </row>
    <row r="42564" spans="10:28">
      <c r="J42564" s="161"/>
      <c r="AB42564" s="164"/>
    </row>
    <row r="42565" spans="10:28">
      <c r="J42565" s="161"/>
      <c r="AB42565" s="164"/>
    </row>
    <row r="42566" spans="10:28">
      <c r="J42566" s="161"/>
      <c r="AB42566" s="164"/>
    </row>
    <row r="42567" spans="10:28">
      <c r="J42567" s="161"/>
      <c r="AB42567" s="164"/>
    </row>
    <row r="42568" spans="10:28">
      <c r="J42568" s="161"/>
      <c r="AB42568" s="164"/>
    </row>
    <row r="42569" spans="10:28">
      <c r="J42569" s="161"/>
      <c r="AB42569" s="164"/>
    </row>
    <row r="42570" spans="10:28">
      <c r="J42570" s="161"/>
      <c r="AB42570" s="164"/>
    </row>
    <row r="42571" spans="10:28">
      <c r="J42571" s="161"/>
      <c r="AB42571" s="164"/>
    </row>
    <row r="42572" spans="10:28">
      <c r="J42572" s="161"/>
      <c r="AB42572" s="164"/>
    </row>
    <row r="42573" spans="10:28">
      <c r="J42573" s="161"/>
      <c r="AB42573" s="164"/>
    </row>
    <row r="42574" spans="10:28">
      <c r="J42574" s="161"/>
      <c r="AB42574" s="164"/>
    </row>
    <row r="42575" spans="10:28">
      <c r="J42575" s="161"/>
      <c r="AB42575" s="164"/>
    </row>
    <row r="42576" spans="10:28">
      <c r="J42576" s="161"/>
      <c r="AB42576" s="164"/>
    </row>
    <row r="42577" spans="5:28">
      <c r="J42577" s="161"/>
      <c r="AB42577" s="164"/>
    </row>
    <row r="42578" spans="5:28">
      <c r="J42578" s="161"/>
      <c r="AB42578" s="164"/>
    </row>
    <row r="42579" spans="5:28">
      <c r="J42579" s="161"/>
      <c r="AB42579" s="164"/>
    </row>
    <row r="42580" spans="5:28">
      <c r="J42580" s="161"/>
      <c r="AB42580" s="164"/>
    </row>
    <row r="42581" spans="5:28">
      <c r="J42581" s="161"/>
      <c r="AB42581" s="164"/>
    </row>
    <row r="42582" spans="5:28">
      <c r="J42582" s="161"/>
      <c r="AB42582" s="164"/>
    </row>
    <row r="42583" spans="5:28">
      <c r="J42583" s="161"/>
      <c r="AB42583" s="164"/>
    </row>
    <row r="42584" spans="5:28">
      <c r="J42584" s="161"/>
      <c r="AB42584" s="164"/>
    </row>
    <row r="42585" spans="5:28">
      <c r="J42585" s="161"/>
      <c r="AB42585" s="164"/>
    </row>
    <row r="42586" spans="5:28">
      <c r="J42586" s="161"/>
      <c r="AB42586" s="164"/>
    </row>
    <row r="42587" spans="5:28">
      <c r="E42587" s="166"/>
      <c r="J42587" s="161"/>
      <c r="AB42587" s="164"/>
    </row>
    <row r="42588" spans="5:28">
      <c r="E42588" s="166"/>
      <c r="J42588" s="161"/>
      <c r="AB42588" s="164"/>
    </row>
    <row r="42589" spans="5:28">
      <c r="E42589" s="166"/>
      <c r="J42589" s="161"/>
      <c r="AB42589" s="164"/>
    </row>
    <row r="42590" spans="5:28">
      <c r="E42590" s="166"/>
      <c r="J42590" s="161"/>
      <c r="AB42590" s="164"/>
    </row>
    <row r="42591" spans="5:28">
      <c r="E42591" s="166"/>
      <c r="J42591" s="161"/>
      <c r="AB42591" s="164"/>
    </row>
    <row r="42592" spans="5:28">
      <c r="E42592" s="166"/>
      <c r="J42592" s="161"/>
      <c r="AB42592" s="164"/>
    </row>
    <row r="42593" spans="5:28">
      <c r="E42593" s="166"/>
      <c r="J42593" s="161"/>
      <c r="AB42593" s="164"/>
    </row>
    <row r="42594" spans="5:28">
      <c r="E42594" s="166"/>
      <c r="J42594" s="161"/>
      <c r="AB42594" s="164"/>
    </row>
    <row r="42595" spans="5:28">
      <c r="E42595" s="166"/>
      <c r="J42595" s="161"/>
      <c r="AB42595" s="164"/>
    </row>
    <row r="42596" spans="5:28">
      <c r="E42596" s="166"/>
      <c r="J42596" s="161"/>
      <c r="AB42596" s="164"/>
    </row>
    <row r="42597" spans="5:28">
      <c r="E42597" s="166"/>
      <c r="J42597" s="161"/>
      <c r="AB42597" s="164"/>
    </row>
    <row r="42598" spans="5:28">
      <c r="E42598" s="166"/>
      <c r="J42598" s="161"/>
      <c r="AB42598" s="164"/>
    </row>
    <row r="42599" spans="5:28">
      <c r="E42599" s="166"/>
      <c r="J42599" s="161"/>
      <c r="AB42599" s="164"/>
    </row>
    <row r="42600" spans="5:28">
      <c r="E42600" s="166"/>
      <c r="J42600" s="161"/>
      <c r="AB42600" s="164"/>
    </row>
    <row r="42601" spans="5:28">
      <c r="E42601" s="166"/>
      <c r="J42601" s="161"/>
      <c r="AB42601" s="164"/>
    </row>
    <row r="42602" spans="5:28">
      <c r="E42602" s="166"/>
      <c r="J42602" s="161"/>
      <c r="AB42602" s="164"/>
    </row>
    <row r="42603" spans="5:28">
      <c r="J42603" s="161"/>
      <c r="AB42603" s="164"/>
    </row>
    <row r="42604" spans="5:28">
      <c r="J42604" s="161"/>
      <c r="AB42604" s="164"/>
    </row>
    <row r="42605" spans="5:28">
      <c r="J42605" s="161"/>
      <c r="AB42605" s="164"/>
    </row>
    <row r="42606" spans="5:28">
      <c r="J42606" s="161"/>
      <c r="AB42606" s="164"/>
    </row>
    <row r="42607" spans="5:28">
      <c r="J42607" s="161"/>
      <c r="AB42607" s="164"/>
    </row>
    <row r="42608" spans="5:28">
      <c r="J42608" s="161"/>
      <c r="AB42608" s="164"/>
    </row>
    <row r="42609" spans="5:28">
      <c r="J42609" s="161"/>
      <c r="AB42609" s="164"/>
    </row>
    <row r="42610" spans="5:28">
      <c r="J42610" s="161"/>
      <c r="AB42610" s="164"/>
    </row>
    <row r="42611" spans="5:28">
      <c r="J42611" s="161"/>
      <c r="AB42611" s="164"/>
    </row>
    <row r="42612" spans="5:28">
      <c r="J42612" s="161"/>
      <c r="AB42612" s="164"/>
    </row>
    <row r="42613" spans="5:28">
      <c r="E42613" s="166"/>
      <c r="J42613" s="161"/>
      <c r="AB42613" s="164"/>
    </row>
    <row r="42614" spans="5:28">
      <c r="E42614" s="166"/>
      <c r="J42614" s="161"/>
      <c r="AB42614" s="164"/>
    </row>
    <row r="42615" spans="5:28">
      <c r="E42615" s="166"/>
      <c r="J42615" s="161"/>
      <c r="AB42615" s="164"/>
    </row>
    <row r="42616" spans="5:28">
      <c r="E42616" s="166"/>
      <c r="J42616" s="161"/>
      <c r="AB42616" s="164"/>
    </row>
    <row r="42617" spans="5:28">
      <c r="E42617" s="166"/>
      <c r="J42617" s="161"/>
      <c r="AB42617" s="164"/>
    </row>
    <row r="42618" spans="5:28">
      <c r="E42618" s="166"/>
      <c r="J42618" s="161"/>
      <c r="AB42618" s="164"/>
    </row>
    <row r="42619" spans="5:28">
      <c r="E42619" s="166"/>
      <c r="J42619" s="161"/>
      <c r="AB42619" s="164"/>
    </row>
    <row r="42620" spans="5:28">
      <c r="E42620" s="166"/>
      <c r="J42620" s="161"/>
      <c r="AB42620" s="164"/>
    </row>
    <row r="42621" spans="5:28">
      <c r="E42621" s="166"/>
      <c r="J42621" s="161"/>
      <c r="AB42621" s="164"/>
    </row>
    <row r="42622" spans="5:28">
      <c r="E42622" s="166"/>
      <c r="J42622" s="161"/>
      <c r="AB42622" s="164"/>
    </row>
    <row r="42623" spans="5:28">
      <c r="E42623" s="166"/>
      <c r="J42623" s="161"/>
      <c r="AB42623" s="164"/>
    </row>
    <row r="42624" spans="5:28">
      <c r="E42624" s="166"/>
      <c r="J42624" s="161"/>
      <c r="AB42624" s="164"/>
    </row>
    <row r="42625" spans="5:28">
      <c r="E42625" s="166"/>
      <c r="J42625" s="161"/>
      <c r="AB42625" s="164"/>
    </row>
    <row r="42626" spans="5:28">
      <c r="E42626" s="166"/>
      <c r="J42626" s="161"/>
      <c r="AB42626" s="164"/>
    </row>
    <row r="42627" spans="5:28">
      <c r="E42627" s="166"/>
      <c r="J42627" s="161"/>
      <c r="AB42627" s="164"/>
    </row>
    <row r="42628" spans="5:28">
      <c r="E42628" s="166"/>
      <c r="J42628" s="161"/>
      <c r="AB42628" s="164"/>
    </row>
    <row r="42629" spans="5:28">
      <c r="E42629" s="166"/>
      <c r="J42629" s="161"/>
      <c r="AB42629" s="164"/>
    </row>
    <row r="42630" spans="5:28">
      <c r="E42630" s="166"/>
      <c r="J42630" s="161"/>
      <c r="AB42630" s="164"/>
    </row>
    <row r="42631" spans="5:28">
      <c r="J42631" s="161"/>
      <c r="AB42631" s="164"/>
    </row>
    <row r="42632" spans="5:28">
      <c r="J42632" s="161"/>
      <c r="AB42632" s="164"/>
    </row>
    <row r="42633" spans="5:28">
      <c r="J42633" s="161"/>
      <c r="AB42633" s="164"/>
    </row>
    <row r="42634" spans="5:28">
      <c r="J42634" s="161"/>
      <c r="AB42634" s="164"/>
    </row>
    <row r="42635" spans="5:28">
      <c r="J42635" s="161"/>
      <c r="AB42635" s="164"/>
    </row>
    <row r="42636" spans="5:28">
      <c r="J42636" s="161"/>
      <c r="AB42636" s="164"/>
    </row>
    <row r="42637" spans="5:28">
      <c r="J42637" s="161"/>
      <c r="AB42637" s="164"/>
    </row>
    <row r="42638" spans="5:28">
      <c r="J42638" s="161"/>
      <c r="AB42638" s="164"/>
    </row>
    <row r="42639" spans="5:28">
      <c r="J42639" s="161"/>
      <c r="AB42639" s="164"/>
    </row>
    <row r="42640" spans="5:28">
      <c r="J42640" s="161"/>
      <c r="AB42640" s="164"/>
    </row>
    <row r="42641" spans="10:28">
      <c r="J42641" s="161"/>
      <c r="AB42641" s="164"/>
    </row>
    <row r="42642" spans="10:28">
      <c r="J42642" s="161"/>
      <c r="AB42642" s="164"/>
    </row>
    <row r="42643" spans="10:28">
      <c r="J42643" s="161"/>
      <c r="AB42643" s="164"/>
    </row>
    <row r="42644" spans="10:28">
      <c r="J42644" s="161"/>
      <c r="AB42644" s="164"/>
    </row>
    <row r="42645" spans="10:28">
      <c r="J42645" s="161"/>
      <c r="AB42645" s="164"/>
    </row>
    <row r="42646" spans="10:28">
      <c r="J42646" s="161"/>
      <c r="AB42646" s="164"/>
    </row>
    <row r="42647" spans="10:28">
      <c r="J42647" s="161"/>
      <c r="AB42647" s="164"/>
    </row>
    <row r="42648" spans="10:28">
      <c r="J42648" s="161"/>
      <c r="AB42648" s="164"/>
    </row>
    <row r="42649" spans="10:28">
      <c r="J42649" s="161"/>
      <c r="AB42649" s="164"/>
    </row>
    <row r="42650" spans="10:28">
      <c r="J42650" s="161"/>
      <c r="AB42650" s="164"/>
    </row>
    <row r="42651" spans="10:28">
      <c r="J42651" s="161"/>
      <c r="AB42651" s="164"/>
    </row>
    <row r="42652" spans="10:28">
      <c r="J42652" s="161"/>
      <c r="AB42652" s="164"/>
    </row>
    <row r="42653" spans="10:28">
      <c r="J42653" s="161"/>
      <c r="AB42653" s="164"/>
    </row>
    <row r="42654" spans="10:28">
      <c r="J42654" s="161"/>
      <c r="AB42654" s="164"/>
    </row>
    <row r="42655" spans="10:28">
      <c r="J42655" s="161"/>
      <c r="AB42655" s="164"/>
    </row>
    <row r="42656" spans="10:28">
      <c r="J42656" s="161"/>
      <c r="AB42656" s="164"/>
    </row>
    <row r="42657" spans="5:28">
      <c r="E42657" s="166"/>
      <c r="J42657" s="161"/>
      <c r="AB42657" s="164"/>
    </row>
    <row r="42658" spans="5:28">
      <c r="E42658" s="166"/>
      <c r="J42658" s="161"/>
      <c r="AB42658" s="164"/>
    </row>
    <row r="42659" spans="5:28">
      <c r="E42659" s="166"/>
      <c r="J42659" s="161"/>
      <c r="AB42659" s="164"/>
    </row>
    <row r="42660" spans="5:28">
      <c r="E42660" s="166"/>
      <c r="J42660" s="161"/>
      <c r="AB42660" s="164"/>
    </row>
    <row r="42661" spans="5:28">
      <c r="E42661" s="166"/>
      <c r="J42661" s="161"/>
      <c r="AB42661" s="164"/>
    </row>
    <row r="42662" spans="5:28">
      <c r="E42662" s="166"/>
      <c r="J42662" s="161"/>
      <c r="AB42662" s="164"/>
    </row>
    <row r="42663" spans="5:28">
      <c r="E42663" s="166"/>
      <c r="J42663" s="161"/>
      <c r="AB42663" s="164"/>
    </row>
    <row r="42664" spans="5:28">
      <c r="J42664" s="161"/>
      <c r="AB42664" s="164"/>
    </row>
    <row r="42665" spans="5:28">
      <c r="J42665" s="161"/>
      <c r="AB42665" s="164"/>
    </row>
    <row r="42666" spans="5:28">
      <c r="J42666" s="161"/>
      <c r="AB42666" s="164"/>
    </row>
    <row r="42667" spans="5:28">
      <c r="J42667" s="161"/>
      <c r="AB42667" s="164"/>
    </row>
    <row r="42668" spans="5:28">
      <c r="J42668" s="161"/>
      <c r="AB42668" s="164"/>
    </row>
    <row r="42669" spans="5:28">
      <c r="J42669" s="161"/>
      <c r="AB42669" s="164"/>
    </row>
    <row r="42670" spans="5:28">
      <c r="J42670" s="161"/>
      <c r="AB42670" s="164"/>
    </row>
    <row r="42671" spans="5:28">
      <c r="J42671" s="161"/>
      <c r="AB42671" s="164"/>
    </row>
    <row r="42672" spans="5:28">
      <c r="J42672" s="161"/>
      <c r="AB42672" s="164"/>
    </row>
    <row r="42673" spans="5:28">
      <c r="J42673" s="161"/>
      <c r="AB42673" s="164"/>
    </row>
    <row r="42674" spans="5:28">
      <c r="J42674" s="161"/>
      <c r="AB42674" s="164"/>
    </row>
    <row r="42675" spans="5:28">
      <c r="J42675" s="161"/>
      <c r="AB42675" s="164"/>
    </row>
    <row r="42676" spans="5:28">
      <c r="J42676" s="161"/>
      <c r="AB42676" s="164"/>
    </row>
    <row r="42677" spans="5:28">
      <c r="J42677" s="161"/>
      <c r="AB42677" s="164"/>
    </row>
    <row r="42678" spans="5:28">
      <c r="J42678" s="161"/>
      <c r="AB42678" s="164"/>
    </row>
    <row r="42679" spans="5:28">
      <c r="J42679" s="161"/>
      <c r="AB42679" s="164"/>
    </row>
    <row r="42680" spans="5:28">
      <c r="J42680" s="161"/>
      <c r="AB42680" s="164"/>
    </row>
    <row r="42681" spans="5:28">
      <c r="E42681" s="166"/>
      <c r="J42681" s="161"/>
      <c r="AB42681" s="164"/>
    </row>
    <row r="42682" spans="5:28">
      <c r="E42682" s="166"/>
      <c r="J42682" s="161"/>
      <c r="AB42682" s="164"/>
    </row>
    <row r="42683" spans="5:28">
      <c r="E42683" s="166"/>
      <c r="J42683" s="161"/>
      <c r="AB42683" s="164"/>
    </row>
    <row r="42684" spans="5:28">
      <c r="E42684" s="166"/>
      <c r="J42684" s="161"/>
      <c r="AB42684" s="164"/>
    </row>
    <row r="42685" spans="5:28">
      <c r="E42685" s="166"/>
      <c r="J42685" s="161"/>
      <c r="AB42685" s="164"/>
    </row>
    <row r="42686" spans="5:28">
      <c r="E42686" s="166"/>
      <c r="J42686" s="161"/>
      <c r="AB42686" s="164"/>
    </row>
    <row r="42687" spans="5:28">
      <c r="E42687" s="166"/>
      <c r="J42687" s="161"/>
      <c r="AB42687" s="164"/>
    </row>
    <row r="42688" spans="5:28">
      <c r="J42688" s="161"/>
      <c r="AB42688" s="164"/>
    </row>
    <row r="42689" spans="10:28">
      <c r="J42689" s="161"/>
      <c r="AB42689" s="164"/>
    </row>
    <row r="42690" spans="10:28">
      <c r="J42690" s="161"/>
      <c r="AB42690" s="164"/>
    </row>
    <row r="42691" spans="10:28">
      <c r="J42691" s="161"/>
      <c r="AB42691" s="164"/>
    </row>
    <row r="42692" spans="10:28">
      <c r="J42692" s="161"/>
      <c r="AB42692" s="164"/>
    </row>
    <row r="42693" spans="10:28">
      <c r="J42693" s="161"/>
      <c r="AB42693" s="164"/>
    </row>
    <row r="42694" spans="10:28">
      <c r="J42694" s="161"/>
      <c r="AB42694" s="164"/>
    </row>
    <row r="42695" spans="10:28">
      <c r="J42695" s="161"/>
      <c r="AB42695" s="164"/>
    </row>
    <row r="42696" spans="10:28">
      <c r="J42696" s="161"/>
      <c r="AB42696" s="164"/>
    </row>
    <row r="42697" spans="10:28">
      <c r="J42697" s="161"/>
      <c r="AB42697" s="164"/>
    </row>
    <row r="42698" spans="10:28">
      <c r="J42698" s="161"/>
      <c r="AB42698" s="164"/>
    </row>
    <row r="42699" spans="10:28">
      <c r="J42699" s="161"/>
      <c r="AB42699" s="164"/>
    </row>
    <row r="42700" spans="10:28">
      <c r="J42700" s="161"/>
      <c r="AB42700" s="164"/>
    </row>
    <row r="42701" spans="10:28">
      <c r="J42701" s="161"/>
      <c r="AB42701" s="164"/>
    </row>
    <row r="42702" spans="10:28">
      <c r="J42702" s="161"/>
      <c r="AB42702" s="164"/>
    </row>
    <row r="42703" spans="10:28">
      <c r="J42703" s="161"/>
      <c r="AB42703" s="164"/>
    </row>
    <row r="42704" spans="10:28">
      <c r="J42704" s="161"/>
      <c r="AB42704" s="164"/>
    </row>
    <row r="42705" spans="10:28">
      <c r="J42705" s="161"/>
      <c r="AB42705" s="164"/>
    </row>
    <row r="42706" spans="10:28">
      <c r="J42706" s="161"/>
      <c r="AB42706" s="164"/>
    </row>
    <row r="42707" spans="10:28">
      <c r="J42707" s="161"/>
      <c r="AB42707" s="164"/>
    </row>
    <row r="42708" spans="10:28">
      <c r="J42708" s="161"/>
      <c r="AB42708" s="164"/>
    </row>
    <row r="42709" spans="10:28">
      <c r="J42709" s="161"/>
      <c r="AB42709" s="164"/>
    </row>
    <row r="42710" spans="10:28">
      <c r="J42710" s="161"/>
      <c r="AB42710" s="164"/>
    </row>
    <row r="42711" spans="10:28">
      <c r="J42711" s="161"/>
      <c r="AB42711" s="164"/>
    </row>
    <row r="42712" spans="10:28">
      <c r="J42712" s="161"/>
      <c r="AB42712" s="164"/>
    </row>
    <row r="42713" spans="10:28">
      <c r="J42713" s="161"/>
      <c r="AB42713" s="164"/>
    </row>
    <row r="42714" spans="10:28">
      <c r="J42714" s="161"/>
      <c r="AB42714" s="164"/>
    </row>
    <row r="42715" spans="10:28">
      <c r="J42715" s="161"/>
      <c r="AB42715" s="164"/>
    </row>
    <row r="42716" spans="10:28">
      <c r="J42716" s="161"/>
      <c r="AB42716" s="164"/>
    </row>
    <row r="42717" spans="10:28">
      <c r="J42717" s="161"/>
      <c r="AB42717" s="164"/>
    </row>
    <row r="42718" spans="10:28">
      <c r="J42718" s="161"/>
      <c r="AB42718" s="164"/>
    </row>
    <row r="42719" spans="10:28">
      <c r="J42719" s="161"/>
      <c r="AB42719" s="164"/>
    </row>
    <row r="42720" spans="10:28">
      <c r="J42720" s="161"/>
      <c r="AB42720" s="164"/>
    </row>
    <row r="42721" spans="10:28">
      <c r="J42721" s="161"/>
      <c r="AB42721" s="164"/>
    </row>
    <row r="42722" spans="10:28">
      <c r="J42722" s="161"/>
      <c r="AB42722" s="164"/>
    </row>
    <row r="42723" spans="10:28">
      <c r="J42723" s="161"/>
      <c r="AB42723" s="164"/>
    </row>
    <row r="42724" spans="10:28">
      <c r="J42724" s="161"/>
      <c r="AB42724" s="164"/>
    </row>
    <row r="42725" spans="10:28">
      <c r="J42725" s="161"/>
      <c r="AB42725" s="164"/>
    </row>
    <row r="42726" spans="10:28">
      <c r="J42726" s="161"/>
      <c r="AB42726" s="164"/>
    </row>
    <row r="42727" spans="10:28">
      <c r="J42727" s="161"/>
      <c r="AB42727" s="164"/>
    </row>
    <row r="42728" spans="10:28">
      <c r="J42728" s="161"/>
      <c r="AB42728" s="164"/>
    </row>
    <row r="42729" spans="10:28">
      <c r="J42729" s="161"/>
      <c r="AB42729" s="164"/>
    </row>
    <row r="42730" spans="10:28">
      <c r="J42730" s="161"/>
      <c r="AB42730" s="164"/>
    </row>
    <row r="42731" spans="10:28">
      <c r="J42731" s="161"/>
      <c r="AB42731" s="164"/>
    </row>
    <row r="42732" spans="10:28">
      <c r="J42732" s="161"/>
      <c r="AB42732" s="164"/>
    </row>
    <row r="42733" spans="10:28">
      <c r="J42733" s="161"/>
      <c r="AB42733" s="164"/>
    </row>
    <row r="42734" spans="10:28">
      <c r="J42734" s="161"/>
      <c r="AB42734" s="164"/>
    </row>
    <row r="42735" spans="10:28">
      <c r="J42735" s="161"/>
      <c r="AB42735" s="164"/>
    </row>
    <row r="42736" spans="10:28">
      <c r="J42736" s="161"/>
      <c r="AB42736" s="164"/>
    </row>
    <row r="42737" spans="10:28">
      <c r="J42737" s="161"/>
      <c r="AB42737" s="164"/>
    </row>
    <row r="42738" spans="10:28">
      <c r="J42738" s="161"/>
      <c r="AB42738" s="164"/>
    </row>
    <row r="42739" spans="10:28">
      <c r="J42739" s="161"/>
      <c r="AB42739" s="164"/>
    </row>
    <row r="42740" spans="10:28">
      <c r="J42740" s="161"/>
      <c r="AB42740" s="164"/>
    </row>
    <row r="42741" spans="10:28">
      <c r="J42741" s="161"/>
      <c r="AB42741" s="164"/>
    </row>
    <row r="42742" spans="10:28">
      <c r="J42742" s="161"/>
      <c r="AB42742" s="164"/>
    </row>
    <row r="42743" spans="10:28">
      <c r="J42743" s="161"/>
      <c r="AB42743" s="164"/>
    </row>
    <row r="42744" spans="10:28">
      <c r="J42744" s="161"/>
      <c r="AB42744" s="164"/>
    </row>
    <row r="42745" spans="10:28">
      <c r="J42745" s="161"/>
      <c r="AB42745" s="164"/>
    </row>
    <row r="42746" spans="10:28">
      <c r="J42746" s="161"/>
      <c r="AB42746" s="164"/>
    </row>
    <row r="42747" spans="10:28">
      <c r="J42747" s="161"/>
      <c r="AB42747" s="164"/>
    </row>
    <row r="42748" spans="10:28">
      <c r="J42748" s="161"/>
      <c r="AB42748" s="164"/>
    </row>
    <row r="42749" spans="10:28">
      <c r="J42749" s="161"/>
      <c r="AB42749" s="164"/>
    </row>
    <row r="42750" spans="10:28">
      <c r="J42750" s="161"/>
      <c r="AB42750" s="164"/>
    </row>
    <row r="42751" spans="10:28">
      <c r="J42751" s="161"/>
      <c r="AB42751" s="164"/>
    </row>
    <row r="42752" spans="10:28">
      <c r="J42752" s="161"/>
      <c r="AB42752" s="164"/>
    </row>
    <row r="42753" spans="10:28">
      <c r="J42753" s="161"/>
      <c r="AB42753" s="164"/>
    </row>
    <row r="42754" spans="10:28">
      <c r="J42754" s="161"/>
      <c r="AB42754" s="164"/>
    </row>
    <row r="42755" spans="10:28">
      <c r="J42755" s="161"/>
      <c r="AB42755" s="164"/>
    </row>
    <row r="42756" spans="10:28">
      <c r="J42756" s="161"/>
      <c r="AB42756" s="164"/>
    </row>
    <row r="42757" spans="10:28">
      <c r="J42757" s="161"/>
      <c r="AB42757" s="164"/>
    </row>
    <row r="42758" spans="10:28">
      <c r="J42758" s="161"/>
      <c r="AB42758" s="164"/>
    </row>
    <row r="42759" spans="10:28">
      <c r="J42759" s="161"/>
      <c r="AB42759" s="164"/>
    </row>
    <row r="42760" spans="10:28">
      <c r="J42760" s="161"/>
      <c r="AB42760" s="164"/>
    </row>
    <row r="42761" spans="10:28">
      <c r="J42761" s="161"/>
      <c r="AB42761" s="164"/>
    </row>
    <row r="42762" spans="10:28">
      <c r="J42762" s="161"/>
      <c r="AB42762" s="164"/>
    </row>
    <row r="42763" spans="10:28">
      <c r="J42763" s="161"/>
      <c r="AB42763" s="164"/>
    </row>
    <row r="42764" spans="10:28">
      <c r="J42764" s="161"/>
      <c r="AB42764" s="164"/>
    </row>
    <row r="42765" spans="10:28">
      <c r="J42765" s="161"/>
      <c r="AB42765" s="164"/>
    </row>
    <row r="42766" spans="10:28">
      <c r="J42766" s="161"/>
      <c r="AB42766" s="164"/>
    </row>
    <row r="42767" spans="10:28">
      <c r="J42767" s="161"/>
      <c r="AB42767" s="164"/>
    </row>
    <row r="42768" spans="10:28">
      <c r="J42768" s="161"/>
      <c r="AB42768" s="164"/>
    </row>
    <row r="42769" spans="10:28">
      <c r="J42769" s="161"/>
      <c r="AB42769" s="164"/>
    </row>
    <row r="42770" spans="10:28">
      <c r="J42770" s="161"/>
      <c r="AB42770" s="164"/>
    </row>
    <row r="42771" spans="10:28">
      <c r="J42771" s="161"/>
      <c r="AB42771" s="164"/>
    </row>
    <row r="42772" spans="10:28">
      <c r="J42772" s="161"/>
      <c r="AB42772" s="164"/>
    </row>
    <row r="42773" spans="10:28">
      <c r="J42773" s="161"/>
      <c r="AB42773" s="164"/>
    </row>
    <row r="42774" spans="10:28">
      <c r="J42774" s="161"/>
      <c r="AB42774" s="164"/>
    </row>
    <row r="42775" spans="10:28">
      <c r="J42775" s="161"/>
      <c r="AB42775" s="164"/>
    </row>
    <row r="42776" spans="10:28">
      <c r="J42776" s="161"/>
      <c r="AB42776" s="164"/>
    </row>
    <row r="42777" spans="10:28">
      <c r="J42777" s="161"/>
      <c r="AB42777" s="164"/>
    </row>
    <row r="42778" spans="10:28">
      <c r="J42778" s="161"/>
      <c r="AB42778" s="164"/>
    </row>
    <row r="42779" spans="10:28">
      <c r="J42779" s="161"/>
      <c r="AB42779" s="164"/>
    </row>
    <row r="42780" spans="10:28">
      <c r="J42780" s="161"/>
      <c r="AB42780" s="164"/>
    </row>
    <row r="42781" spans="10:28">
      <c r="J42781" s="161"/>
      <c r="AB42781" s="164"/>
    </row>
    <row r="42782" spans="10:28">
      <c r="J42782" s="161"/>
      <c r="AB42782" s="164"/>
    </row>
    <row r="42783" spans="10:28">
      <c r="J42783" s="161"/>
      <c r="AB42783" s="164"/>
    </row>
    <row r="42784" spans="10:28">
      <c r="J42784" s="161"/>
      <c r="AB42784" s="164"/>
    </row>
    <row r="42785" spans="10:28">
      <c r="J42785" s="161"/>
      <c r="AB42785" s="164"/>
    </row>
    <row r="42786" spans="10:28">
      <c r="J42786" s="161"/>
      <c r="AB42786" s="164"/>
    </row>
    <row r="42787" spans="10:28">
      <c r="J42787" s="161"/>
      <c r="AB42787" s="164"/>
    </row>
    <row r="42788" spans="10:28">
      <c r="J42788" s="161"/>
      <c r="AB42788" s="164"/>
    </row>
    <row r="42789" spans="10:28">
      <c r="J42789" s="161"/>
      <c r="AB42789" s="164"/>
    </row>
    <row r="42790" spans="10:28">
      <c r="J42790" s="161"/>
      <c r="AB42790" s="164"/>
    </row>
    <row r="42791" spans="10:28">
      <c r="J42791" s="161"/>
      <c r="AB42791" s="164"/>
    </row>
    <row r="42792" spans="10:28">
      <c r="J42792" s="161"/>
      <c r="AB42792" s="164"/>
    </row>
    <row r="42793" spans="10:28">
      <c r="J42793" s="161"/>
      <c r="AB42793" s="164"/>
    </row>
    <row r="42794" spans="10:28">
      <c r="J42794" s="161"/>
      <c r="AB42794" s="164"/>
    </row>
    <row r="42795" spans="10:28">
      <c r="J42795" s="161"/>
      <c r="AB42795" s="164"/>
    </row>
    <row r="42796" spans="10:28">
      <c r="J42796" s="161"/>
      <c r="AB42796" s="164"/>
    </row>
    <row r="42797" spans="10:28">
      <c r="J42797" s="161"/>
      <c r="AB42797" s="164"/>
    </row>
    <row r="42798" spans="10:28">
      <c r="J42798" s="161"/>
      <c r="AB42798" s="164"/>
    </row>
    <row r="42799" spans="10:28">
      <c r="J42799" s="161"/>
      <c r="AB42799" s="164"/>
    </row>
    <row r="42800" spans="10:28">
      <c r="J42800" s="161"/>
      <c r="AB42800" s="164"/>
    </row>
    <row r="42801" spans="10:28">
      <c r="J42801" s="161"/>
      <c r="AB42801" s="164"/>
    </row>
    <row r="42802" spans="10:28">
      <c r="J42802" s="161"/>
      <c r="AB42802" s="164"/>
    </row>
    <row r="42803" spans="10:28">
      <c r="J42803" s="161"/>
      <c r="AB42803" s="164"/>
    </row>
    <row r="42804" spans="10:28">
      <c r="J42804" s="161"/>
      <c r="AB42804" s="164"/>
    </row>
    <row r="42805" spans="10:28">
      <c r="J42805" s="161"/>
      <c r="AB42805" s="164"/>
    </row>
    <row r="42806" spans="10:28">
      <c r="J42806" s="161"/>
      <c r="AB42806" s="164"/>
    </row>
    <row r="42807" spans="10:28">
      <c r="J42807" s="161"/>
      <c r="AB42807" s="164"/>
    </row>
    <row r="42808" spans="10:28">
      <c r="J42808" s="161"/>
      <c r="AB42808" s="164"/>
    </row>
    <row r="42809" spans="10:28">
      <c r="J42809" s="161"/>
      <c r="AB42809" s="164"/>
    </row>
    <row r="42810" spans="10:28">
      <c r="J42810" s="161"/>
      <c r="AB42810" s="164"/>
    </row>
    <row r="42811" spans="10:28">
      <c r="J42811" s="161"/>
      <c r="AB42811" s="164"/>
    </row>
    <row r="42812" spans="10:28">
      <c r="J42812" s="161"/>
      <c r="AB42812" s="164"/>
    </row>
    <row r="42813" spans="10:28">
      <c r="J42813" s="161"/>
      <c r="AB42813" s="164"/>
    </row>
    <row r="42814" spans="10:28">
      <c r="J42814" s="161"/>
      <c r="AB42814" s="164"/>
    </row>
    <row r="42815" spans="10:28">
      <c r="J42815" s="161"/>
      <c r="AB42815" s="164"/>
    </row>
    <row r="42816" spans="10:28">
      <c r="J42816" s="161"/>
      <c r="AB42816" s="164"/>
    </row>
    <row r="42817" spans="10:28">
      <c r="J42817" s="161"/>
      <c r="AB42817" s="164"/>
    </row>
    <row r="42818" spans="10:28">
      <c r="J42818" s="161"/>
      <c r="AB42818" s="164"/>
    </row>
    <row r="42819" spans="10:28">
      <c r="J42819" s="161"/>
      <c r="AB42819" s="164"/>
    </row>
    <row r="42820" spans="10:28">
      <c r="J42820" s="161"/>
      <c r="AB42820" s="164"/>
    </row>
    <row r="42821" spans="10:28">
      <c r="J42821" s="161"/>
      <c r="AB42821" s="164"/>
    </row>
    <row r="42822" spans="10:28">
      <c r="J42822" s="161"/>
      <c r="AB42822" s="164"/>
    </row>
    <row r="42823" spans="10:28">
      <c r="J42823" s="161"/>
      <c r="AB42823" s="164"/>
    </row>
    <row r="42824" spans="10:28">
      <c r="J42824" s="161"/>
      <c r="AB42824" s="164"/>
    </row>
    <row r="42825" spans="10:28">
      <c r="J42825" s="161"/>
      <c r="AB42825" s="164"/>
    </row>
    <row r="42826" spans="10:28">
      <c r="J42826" s="161"/>
      <c r="AB42826" s="164"/>
    </row>
    <row r="42827" spans="10:28">
      <c r="J42827" s="161"/>
      <c r="AB42827" s="164"/>
    </row>
    <row r="42828" spans="10:28">
      <c r="J42828" s="161"/>
      <c r="AB42828" s="164"/>
    </row>
    <row r="42829" spans="10:28">
      <c r="J42829" s="161"/>
      <c r="AB42829" s="164"/>
    </row>
    <row r="42830" spans="10:28">
      <c r="J42830" s="161"/>
      <c r="AB42830" s="164"/>
    </row>
    <row r="42831" spans="10:28">
      <c r="J42831" s="161"/>
      <c r="AB42831" s="164"/>
    </row>
    <row r="42832" spans="10:28">
      <c r="J42832" s="161"/>
      <c r="AB42832" s="164"/>
    </row>
    <row r="42833" spans="5:28">
      <c r="J42833" s="161"/>
      <c r="AB42833" s="164"/>
    </row>
    <row r="42834" spans="5:28">
      <c r="J42834" s="161"/>
      <c r="AB42834" s="164"/>
    </row>
    <row r="42835" spans="5:28">
      <c r="J42835" s="161"/>
      <c r="AB42835" s="164"/>
    </row>
    <row r="42836" spans="5:28">
      <c r="E42836" s="166"/>
      <c r="J42836" s="161"/>
      <c r="AB42836" s="164"/>
    </row>
    <row r="42837" spans="5:28">
      <c r="E42837" s="166"/>
      <c r="J42837" s="161"/>
      <c r="AB42837" s="164"/>
    </row>
    <row r="42838" spans="5:28">
      <c r="E42838" s="166"/>
      <c r="J42838" s="161"/>
      <c r="AB42838" s="164"/>
    </row>
    <row r="42839" spans="5:28">
      <c r="E42839" s="166"/>
      <c r="J42839" s="161"/>
      <c r="AB42839" s="164"/>
    </row>
    <row r="42840" spans="5:28">
      <c r="E42840" s="166"/>
      <c r="J42840" s="161"/>
      <c r="AB42840" s="164"/>
    </row>
    <row r="42841" spans="5:28">
      <c r="E42841" s="166"/>
      <c r="J42841" s="161"/>
      <c r="AB42841" s="164"/>
    </row>
    <row r="42842" spans="5:28">
      <c r="J42842" s="161"/>
      <c r="AB42842" s="164"/>
    </row>
    <row r="42843" spans="5:28">
      <c r="J42843" s="161"/>
      <c r="AB42843" s="164"/>
    </row>
    <row r="42844" spans="5:28">
      <c r="J42844" s="161"/>
      <c r="AB42844" s="164"/>
    </row>
    <row r="42845" spans="5:28">
      <c r="J42845" s="161"/>
      <c r="AB42845" s="164"/>
    </row>
    <row r="42846" spans="5:28">
      <c r="J42846" s="161"/>
      <c r="AB42846" s="164"/>
    </row>
    <row r="42847" spans="5:28">
      <c r="J42847" s="161"/>
      <c r="AB42847" s="164"/>
    </row>
    <row r="42848" spans="5:28">
      <c r="J42848" s="161"/>
      <c r="AB42848" s="164"/>
    </row>
    <row r="42849" spans="10:28">
      <c r="J42849" s="161"/>
      <c r="AB42849" s="164"/>
    </row>
    <row r="42850" spans="10:28">
      <c r="J42850" s="161"/>
      <c r="AB42850" s="164"/>
    </row>
    <row r="42851" spans="10:28">
      <c r="J42851" s="161"/>
      <c r="AB42851" s="164"/>
    </row>
    <row r="42852" spans="10:28">
      <c r="J42852" s="161"/>
      <c r="AB42852" s="164"/>
    </row>
    <row r="42853" spans="10:28">
      <c r="J42853" s="161"/>
      <c r="AB42853" s="164"/>
    </row>
    <row r="42854" spans="10:28">
      <c r="J42854" s="161"/>
      <c r="AB42854" s="164"/>
    </row>
    <row r="42855" spans="10:28">
      <c r="J42855" s="161"/>
      <c r="AB42855" s="164"/>
    </row>
    <row r="42856" spans="10:28">
      <c r="J42856" s="161"/>
      <c r="AB42856" s="164"/>
    </row>
    <row r="42857" spans="10:28">
      <c r="J42857" s="161"/>
      <c r="AB42857" s="164"/>
    </row>
    <row r="42858" spans="10:28">
      <c r="J42858" s="161"/>
      <c r="AB42858" s="164"/>
    </row>
    <row r="42859" spans="10:28">
      <c r="J42859" s="161"/>
      <c r="AB42859" s="164"/>
    </row>
    <row r="42860" spans="10:28">
      <c r="J42860" s="161"/>
      <c r="AB42860" s="164"/>
    </row>
    <row r="42861" spans="10:28">
      <c r="J42861" s="161"/>
      <c r="AB42861" s="164"/>
    </row>
    <row r="42862" spans="10:28">
      <c r="J42862" s="161"/>
      <c r="AB42862" s="164"/>
    </row>
    <row r="42863" spans="10:28">
      <c r="J42863" s="161"/>
      <c r="AB42863" s="164"/>
    </row>
    <row r="42864" spans="10:28">
      <c r="J42864" s="161"/>
      <c r="AB42864" s="164"/>
    </row>
    <row r="42865" spans="5:28">
      <c r="J42865" s="161"/>
      <c r="AB42865" s="164"/>
    </row>
    <row r="42866" spans="5:28">
      <c r="J42866" s="161"/>
      <c r="AB42866" s="164"/>
    </row>
    <row r="42867" spans="5:28">
      <c r="J42867" s="161"/>
      <c r="AB42867" s="164"/>
    </row>
    <row r="42868" spans="5:28">
      <c r="J42868" s="161"/>
      <c r="AB42868" s="164"/>
    </row>
    <row r="42869" spans="5:28">
      <c r="J42869" s="161"/>
      <c r="AB42869" s="164"/>
    </row>
    <row r="42870" spans="5:28">
      <c r="J42870" s="161"/>
      <c r="AB42870" s="164"/>
    </row>
    <row r="42871" spans="5:28">
      <c r="J42871" s="161"/>
      <c r="AB42871" s="164"/>
    </row>
    <row r="42872" spans="5:28">
      <c r="E42872" s="166"/>
      <c r="J42872" s="161"/>
      <c r="AB42872" s="164"/>
    </row>
    <row r="42873" spans="5:28">
      <c r="E42873" s="166"/>
      <c r="J42873" s="161"/>
      <c r="AB42873" s="164"/>
    </row>
    <row r="42874" spans="5:28">
      <c r="E42874" s="166"/>
      <c r="J42874" s="161"/>
      <c r="AB42874" s="164"/>
    </row>
    <row r="42875" spans="5:28">
      <c r="E42875" s="166"/>
      <c r="J42875" s="161"/>
      <c r="AB42875" s="164"/>
    </row>
    <row r="42876" spans="5:28">
      <c r="E42876" s="166"/>
      <c r="J42876" s="161"/>
      <c r="AB42876" s="164"/>
    </row>
    <row r="42877" spans="5:28">
      <c r="E42877" s="166"/>
      <c r="J42877" s="161"/>
      <c r="AB42877" s="164"/>
    </row>
    <row r="42878" spans="5:28">
      <c r="J42878" s="161"/>
      <c r="AB42878" s="164"/>
    </row>
    <row r="42879" spans="5:28">
      <c r="J42879" s="161"/>
      <c r="AB42879" s="164"/>
    </row>
    <row r="42880" spans="5:28">
      <c r="J42880" s="161"/>
      <c r="AB42880" s="164"/>
    </row>
    <row r="42881" spans="10:28">
      <c r="J42881" s="161"/>
      <c r="AB42881" s="164"/>
    </row>
    <row r="42882" spans="10:28">
      <c r="J42882" s="161"/>
      <c r="AB42882" s="164"/>
    </row>
    <row r="42883" spans="10:28">
      <c r="J42883" s="161"/>
      <c r="AB42883" s="164"/>
    </row>
    <row r="42884" spans="10:28">
      <c r="J42884" s="161"/>
      <c r="AB42884" s="164"/>
    </row>
    <row r="42885" spans="10:28">
      <c r="J42885" s="161"/>
      <c r="AB42885" s="164"/>
    </row>
    <row r="42886" spans="10:28">
      <c r="J42886" s="161"/>
      <c r="AB42886" s="164"/>
    </row>
    <row r="42887" spans="10:28">
      <c r="J42887" s="161"/>
      <c r="AB42887" s="164"/>
    </row>
    <row r="42888" spans="10:28">
      <c r="J42888" s="161"/>
      <c r="AB42888" s="164"/>
    </row>
    <row r="42889" spans="10:28">
      <c r="J42889" s="161"/>
      <c r="AB42889" s="164"/>
    </row>
    <row r="42890" spans="10:28">
      <c r="J42890" s="161"/>
      <c r="AB42890" s="164"/>
    </row>
    <row r="42891" spans="10:28">
      <c r="J42891" s="161"/>
      <c r="AB42891" s="164"/>
    </row>
    <row r="42892" spans="10:28">
      <c r="J42892" s="161"/>
      <c r="AB42892" s="164"/>
    </row>
    <row r="42893" spans="10:28">
      <c r="J42893" s="161"/>
      <c r="AB42893" s="164"/>
    </row>
    <row r="42894" spans="10:28">
      <c r="J42894" s="161"/>
      <c r="AB42894" s="164"/>
    </row>
    <row r="42895" spans="10:28">
      <c r="J42895" s="161"/>
      <c r="AB42895" s="164"/>
    </row>
    <row r="42896" spans="10:28">
      <c r="J42896" s="161"/>
      <c r="AB42896" s="164"/>
    </row>
    <row r="42897" spans="10:28">
      <c r="J42897" s="161"/>
      <c r="AB42897" s="164"/>
    </row>
    <row r="42898" spans="10:28">
      <c r="J42898" s="161"/>
      <c r="AB42898" s="164"/>
    </row>
    <row r="42899" spans="10:28">
      <c r="J42899" s="161"/>
      <c r="AB42899" s="164"/>
    </row>
    <row r="42900" spans="10:28">
      <c r="J42900" s="161"/>
      <c r="AB42900" s="164"/>
    </row>
    <row r="42901" spans="10:28">
      <c r="J42901" s="161"/>
      <c r="AB42901" s="164"/>
    </row>
    <row r="42902" spans="10:28">
      <c r="J42902" s="161"/>
      <c r="AB42902" s="164"/>
    </row>
    <row r="42903" spans="10:28">
      <c r="J42903" s="161"/>
      <c r="AB42903" s="164"/>
    </row>
    <row r="42904" spans="10:28">
      <c r="J42904" s="161"/>
      <c r="AB42904" s="164"/>
    </row>
    <row r="42905" spans="10:28">
      <c r="J42905" s="161"/>
      <c r="AB42905" s="164"/>
    </row>
    <row r="42906" spans="10:28">
      <c r="J42906" s="161"/>
      <c r="AB42906" s="164"/>
    </row>
    <row r="42907" spans="10:28">
      <c r="J42907" s="161"/>
      <c r="AB42907" s="164"/>
    </row>
    <row r="42908" spans="10:28">
      <c r="J42908" s="161"/>
      <c r="AB42908" s="164"/>
    </row>
    <row r="42909" spans="10:28">
      <c r="J42909" s="161"/>
      <c r="AB42909" s="164"/>
    </row>
    <row r="42910" spans="10:28">
      <c r="J42910" s="161"/>
      <c r="AB42910" s="164"/>
    </row>
    <row r="42911" spans="10:28">
      <c r="J42911" s="161"/>
      <c r="AB42911" s="164"/>
    </row>
    <row r="42912" spans="10:28">
      <c r="J42912" s="161"/>
      <c r="AB42912" s="164"/>
    </row>
    <row r="42913" spans="10:28">
      <c r="J42913" s="161"/>
      <c r="AB42913" s="164"/>
    </row>
    <row r="42914" spans="10:28">
      <c r="J42914" s="161"/>
      <c r="AB42914" s="164"/>
    </row>
    <row r="42915" spans="10:28">
      <c r="J42915" s="161"/>
      <c r="AB42915" s="164"/>
    </row>
    <row r="42916" spans="10:28">
      <c r="J42916" s="161"/>
      <c r="AB42916" s="164"/>
    </row>
    <row r="42917" spans="10:28">
      <c r="J42917" s="161"/>
      <c r="AB42917" s="164"/>
    </row>
    <row r="42918" spans="10:28">
      <c r="J42918" s="161"/>
      <c r="AB42918" s="164"/>
    </row>
    <row r="42919" spans="10:28">
      <c r="J42919" s="161"/>
      <c r="AB42919" s="164"/>
    </row>
    <row r="42920" spans="10:28">
      <c r="J42920" s="161"/>
      <c r="AB42920" s="164"/>
    </row>
    <row r="42921" spans="10:28">
      <c r="J42921" s="161"/>
      <c r="AB42921" s="164"/>
    </row>
    <row r="42922" spans="10:28">
      <c r="J42922" s="161"/>
      <c r="AB42922" s="164"/>
    </row>
    <row r="42923" spans="10:28">
      <c r="J42923" s="161"/>
      <c r="AB42923" s="164"/>
    </row>
    <row r="42924" spans="10:28">
      <c r="J42924" s="161"/>
      <c r="AB42924" s="164"/>
    </row>
    <row r="42925" spans="10:28">
      <c r="J42925" s="161"/>
      <c r="AB42925" s="164"/>
    </row>
    <row r="42926" spans="10:28">
      <c r="J42926" s="161"/>
      <c r="AB42926" s="164"/>
    </row>
    <row r="42927" spans="10:28">
      <c r="J42927" s="161"/>
      <c r="AB42927" s="164"/>
    </row>
    <row r="42928" spans="10:28">
      <c r="J42928" s="161"/>
      <c r="AB42928" s="164"/>
    </row>
    <row r="42929" spans="5:28">
      <c r="J42929" s="161"/>
      <c r="AB42929" s="164"/>
    </row>
    <row r="42930" spans="5:28">
      <c r="J42930" s="161"/>
      <c r="AB42930" s="164"/>
    </row>
    <row r="42931" spans="5:28">
      <c r="E42931" s="166"/>
      <c r="J42931" s="161"/>
      <c r="AB42931" s="164"/>
    </row>
    <row r="42932" spans="5:28">
      <c r="E42932" s="166"/>
      <c r="J42932" s="161"/>
      <c r="AB42932" s="164"/>
    </row>
    <row r="42933" spans="5:28">
      <c r="E42933" s="166"/>
      <c r="J42933" s="161"/>
      <c r="AB42933" s="164"/>
    </row>
    <row r="42934" spans="5:28">
      <c r="E42934" s="166"/>
      <c r="J42934" s="161"/>
      <c r="AB42934" s="164"/>
    </row>
    <row r="42935" spans="5:28">
      <c r="J42935" s="161"/>
      <c r="AB42935" s="164"/>
    </row>
    <row r="42936" spans="5:28">
      <c r="J42936" s="161"/>
      <c r="AB42936" s="164"/>
    </row>
    <row r="42937" spans="5:28">
      <c r="J42937" s="161"/>
      <c r="AB42937" s="164"/>
    </row>
    <row r="42938" spans="5:28">
      <c r="J42938" s="161"/>
      <c r="AB42938" s="164"/>
    </row>
    <row r="42939" spans="5:28">
      <c r="J42939" s="161"/>
      <c r="AB42939" s="164"/>
    </row>
    <row r="42940" spans="5:28">
      <c r="J42940" s="161"/>
      <c r="AB42940" s="164"/>
    </row>
    <row r="42941" spans="5:28">
      <c r="J42941" s="161"/>
      <c r="AB42941" s="164"/>
    </row>
    <row r="42942" spans="5:28">
      <c r="J42942" s="161"/>
      <c r="AB42942" s="164"/>
    </row>
    <row r="42943" spans="5:28">
      <c r="J42943" s="161"/>
      <c r="AB42943" s="164"/>
    </row>
    <row r="42944" spans="5:28">
      <c r="J42944" s="161"/>
      <c r="AB42944" s="164"/>
    </row>
    <row r="42945" spans="5:28">
      <c r="J42945" s="161"/>
      <c r="AB42945" s="164"/>
    </row>
    <row r="42946" spans="5:28">
      <c r="J42946" s="161"/>
      <c r="AB42946" s="164"/>
    </row>
    <row r="42947" spans="5:28">
      <c r="J42947" s="161"/>
      <c r="AB42947" s="164"/>
    </row>
    <row r="42948" spans="5:28">
      <c r="J42948" s="161"/>
      <c r="AB42948" s="164"/>
    </row>
    <row r="42949" spans="5:28">
      <c r="J42949" s="161"/>
      <c r="AB42949" s="164"/>
    </row>
    <row r="42950" spans="5:28">
      <c r="J42950" s="161"/>
      <c r="AB42950" s="164"/>
    </row>
    <row r="42951" spans="5:28">
      <c r="J42951" s="161"/>
      <c r="AB42951" s="164"/>
    </row>
    <row r="42952" spans="5:28">
      <c r="J42952" s="161"/>
      <c r="AB42952" s="164"/>
    </row>
    <row r="42953" spans="5:28">
      <c r="J42953" s="161"/>
      <c r="AB42953" s="164"/>
    </row>
    <row r="42954" spans="5:28">
      <c r="J42954" s="161"/>
      <c r="AB42954" s="164"/>
    </row>
    <row r="42955" spans="5:28">
      <c r="J42955" s="161"/>
      <c r="AB42955" s="164"/>
    </row>
    <row r="42956" spans="5:28">
      <c r="J42956" s="161"/>
      <c r="AB42956" s="164"/>
    </row>
    <row r="42957" spans="5:28">
      <c r="J42957" s="161"/>
      <c r="AB42957" s="164"/>
    </row>
    <row r="42958" spans="5:28">
      <c r="J42958" s="161"/>
      <c r="AB42958" s="164"/>
    </row>
    <row r="42959" spans="5:28">
      <c r="J42959" s="161"/>
      <c r="AB42959" s="164"/>
    </row>
    <row r="42960" spans="5:28">
      <c r="E42960" s="166"/>
      <c r="J42960" s="161"/>
      <c r="AB42960" s="164"/>
    </row>
    <row r="42961" spans="5:28">
      <c r="E42961" s="166"/>
      <c r="J42961" s="161"/>
      <c r="AB42961" s="164"/>
    </row>
    <row r="42962" spans="5:28">
      <c r="J42962" s="161"/>
      <c r="AB42962" s="164"/>
    </row>
    <row r="42963" spans="5:28">
      <c r="J42963" s="161"/>
      <c r="AB42963" s="164"/>
    </row>
    <row r="42964" spans="5:28">
      <c r="J42964" s="161"/>
      <c r="AB42964" s="164"/>
    </row>
    <row r="42965" spans="5:28">
      <c r="J42965" s="161"/>
      <c r="AB42965" s="164"/>
    </row>
    <row r="42966" spans="5:28">
      <c r="J42966" s="161"/>
      <c r="AB42966" s="164"/>
    </row>
    <row r="42967" spans="5:28">
      <c r="J42967" s="161"/>
      <c r="AB42967" s="164"/>
    </row>
    <row r="42968" spans="5:28">
      <c r="E42968" s="166"/>
      <c r="J42968" s="161"/>
      <c r="AB42968" s="164"/>
    </row>
    <row r="42969" spans="5:28">
      <c r="E42969" s="166"/>
      <c r="J42969" s="161"/>
      <c r="AB42969" s="164"/>
    </row>
    <row r="42970" spans="5:28">
      <c r="E42970" s="166"/>
      <c r="J42970" s="161"/>
      <c r="AB42970" s="164"/>
    </row>
    <row r="42971" spans="5:28">
      <c r="J42971" s="161"/>
      <c r="AB42971" s="164"/>
    </row>
    <row r="42972" spans="5:28">
      <c r="J42972" s="161"/>
      <c r="AB42972" s="164"/>
    </row>
    <row r="42973" spans="5:28">
      <c r="J42973" s="161"/>
      <c r="AB42973" s="164"/>
    </row>
    <row r="42974" spans="5:28">
      <c r="J42974" s="161"/>
      <c r="AB42974" s="164"/>
    </row>
    <row r="42975" spans="5:28">
      <c r="J42975" s="161"/>
      <c r="AB42975" s="164"/>
    </row>
    <row r="42976" spans="5:28">
      <c r="J42976" s="161"/>
      <c r="AB42976" s="164"/>
    </row>
    <row r="42977" spans="10:28">
      <c r="J42977" s="161"/>
      <c r="AB42977" s="164"/>
    </row>
    <row r="42978" spans="10:28">
      <c r="J42978" s="161"/>
      <c r="AB42978" s="164"/>
    </row>
    <row r="42979" spans="10:28">
      <c r="J42979" s="161"/>
      <c r="AB42979" s="164"/>
    </row>
    <row r="42980" spans="10:28">
      <c r="J42980" s="161"/>
      <c r="AB42980" s="164"/>
    </row>
    <row r="42981" spans="10:28">
      <c r="J42981" s="161"/>
      <c r="AB42981" s="164"/>
    </row>
    <row r="42982" spans="10:28">
      <c r="J42982" s="161"/>
      <c r="AB42982" s="164"/>
    </row>
    <row r="42983" spans="10:28">
      <c r="J42983" s="161"/>
      <c r="AB42983" s="164"/>
    </row>
    <row r="42984" spans="10:28">
      <c r="J42984" s="161"/>
      <c r="AB42984" s="164"/>
    </row>
    <row r="42985" spans="10:28">
      <c r="J42985" s="161"/>
      <c r="AB42985" s="164"/>
    </row>
    <row r="42986" spans="10:28">
      <c r="J42986" s="161"/>
      <c r="AB42986" s="164"/>
    </row>
    <row r="42987" spans="10:28">
      <c r="J42987" s="161"/>
      <c r="AB42987" s="164"/>
    </row>
    <row r="42988" spans="10:28">
      <c r="J42988" s="161"/>
      <c r="AB42988" s="164"/>
    </row>
    <row r="42989" spans="10:28">
      <c r="J42989" s="161"/>
      <c r="AB42989" s="164"/>
    </row>
    <row r="42990" spans="10:28">
      <c r="J42990" s="161"/>
      <c r="AB42990" s="164"/>
    </row>
    <row r="42991" spans="10:28">
      <c r="J42991" s="161"/>
      <c r="AB42991" s="164"/>
    </row>
    <row r="42992" spans="10:28">
      <c r="J42992" s="161"/>
      <c r="AB42992" s="164"/>
    </row>
    <row r="42993" spans="10:28">
      <c r="J42993" s="161"/>
      <c r="AB42993" s="164"/>
    </row>
    <row r="42994" spans="10:28">
      <c r="J42994" s="161"/>
      <c r="AB42994" s="164"/>
    </row>
    <row r="42995" spans="10:28">
      <c r="J42995" s="161"/>
      <c r="AB42995" s="164"/>
    </row>
    <row r="42996" spans="10:28">
      <c r="J42996" s="161"/>
      <c r="AB42996" s="164"/>
    </row>
    <row r="42997" spans="10:28">
      <c r="J42997" s="161"/>
      <c r="AB42997" s="164"/>
    </row>
    <row r="42998" spans="10:28">
      <c r="J42998" s="161"/>
      <c r="AB42998" s="164"/>
    </row>
    <row r="42999" spans="10:28">
      <c r="J42999" s="161"/>
      <c r="AB42999" s="164"/>
    </row>
    <row r="43000" spans="10:28">
      <c r="J43000" s="161"/>
      <c r="AB43000" s="164"/>
    </row>
    <row r="43001" spans="10:28">
      <c r="J43001" s="161"/>
      <c r="AB43001" s="164"/>
    </row>
    <row r="43002" spans="10:28">
      <c r="J43002" s="161"/>
      <c r="AB43002" s="164"/>
    </row>
    <row r="43003" spans="10:28">
      <c r="J43003" s="161"/>
      <c r="AB43003" s="164"/>
    </row>
    <row r="43004" spans="10:28">
      <c r="J43004" s="161"/>
      <c r="AB43004" s="164"/>
    </row>
    <row r="43005" spans="10:28">
      <c r="J43005" s="161"/>
      <c r="AB43005" s="164"/>
    </row>
    <row r="43006" spans="10:28">
      <c r="J43006" s="161"/>
      <c r="AB43006" s="164"/>
    </row>
    <row r="43007" spans="10:28">
      <c r="J43007" s="161"/>
      <c r="AB43007" s="164"/>
    </row>
    <row r="43008" spans="10:28">
      <c r="J43008" s="161"/>
      <c r="AB43008" s="164"/>
    </row>
    <row r="43009" spans="10:28">
      <c r="J43009" s="161"/>
      <c r="AB43009" s="164"/>
    </row>
    <row r="43010" spans="10:28">
      <c r="J43010" s="161"/>
      <c r="AB43010" s="164"/>
    </row>
    <row r="43011" spans="10:28">
      <c r="J43011" s="161"/>
      <c r="AB43011" s="164"/>
    </row>
    <row r="43012" spans="10:28">
      <c r="J43012" s="161"/>
      <c r="AB43012" s="164"/>
    </row>
    <row r="43013" spans="10:28">
      <c r="J43013" s="161"/>
      <c r="AB43013" s="164"/>
    </row>
    <row r="43014" spans="10:28">
      <c r="J43014" s="161"/>
      <c r="AB43014" s="164"/>
    </row>
    <row r="43015" spans="10:28">
      <c r="J43015" s="161"/>
      <c r="AB43015" s="164"/>
    </row>
    <row r="43016" spans="10:28">
      <c r="J43016" s="161"/>
      <c r="AB43016" s="164"/>
    </row>
    <row r="43017" spans="10:28">
      <c r="J43017" s="161"/>
      <c r="AB43017" s="164"/>
    </row>
    <row r="43018" spans="10:28">
      <c r="J43018" s="161"/>
      <c r="AB43018" s="164"/>
    </row>
    <row r="43019" spans="10:28">
      <c r="J43019" s="161"/>
      <c r="AB43019" s="164"/>
    </row>
    <row r="43020" spans="10:28">
      <c r="J43020" s="161"/>
      <c r="AB43020" s="164"/>
    </row>
    <row r="43021" spans="10:28">
      <c r="J43021" s="161"/>
      <c r="AB43021" s="164"/>
    </row>
    <row r="43022" spans="10:28">
      <c r="J43022" s="161"/>
      <c r="AB43022" s="164"/>
    </row>
    <row r="43023" spans="10:28">
      <c r="J43023" s="161"/>
      <c r="AB43023" s="164"/>
    </row>
    <row r="43024" spans="10:28">
      <c r="J43024" s="161"/>
      <c r="AB43024" s="164"/>
    </row>
    <row r="43025" spans="5:28">
      <c r="J43025" s="161"/>
      <c r="AB43025" s="164"/>
    </row>
    <row r="43026" spans="5:28">
      <c r="J43026" s="161"/>
      <c r="AB43026" s="164"/>
    </row>
    <row r="43027" spans="5:28">
      <c r="J43027" s="161"/>
      <c r="AB43027" s="164"/>
    </row>
    <row r="43028" spans="5:28">
      <c r="E43028" s="166"/>
      <c r="J43028" s="161"/>
      <c r="AB43028" s="164"/>
    </row>
    <row r="43029" spans="5:28">
      <c r="E43029" s="166"/>
      <c r="J43029" s="161"/>
      <c r="AB43029" s="164"/>
    </row>
    <row r="43030" spans="5:28">
      <c r="E43030" s="166"/>
      <c r="J43030" s="161"/>
      <c r="AB43030" s="164"/>
    </row>
    <row r="43031" spans="5:28">
      <c r="E43031" s="166"/>
      <c r="J43031" s="161"/>
      <c r="AB43031" s="164"/>
    </row>
    <row r="43032" spans="5:28">
      <c r="E43032" s="166"/>
      <c r="J43032" s="161"/>
      <c r="AB43032" s="164"/>
    </row>
    <row r="43033" spans="5:28">
      <c r="E43033" s="166"/>
      <c r="J43033" s="161"/>
      <c r="AB43033" s="164"/>
    </row>
    <row r="43034" spans="5:28">
      <c r="E43034" s="166"/>
      <c r="J43034" s="161"/>
      <c r="AB43034" s="164"/>
    </row>
    <row r="43035" spans="5:28">
      <c r="E43035" s="166"/>
      <c r="J43035" s="161"/>
      <c r="AB43035" s="164"/>
    </row>
    <row r="43036" spans="5:28">
      <c r="E43036" s="166"/>
      <c r="J43036" s="161"/>
      <c r="AB43036" s="164"/>
    </row>
    <row r="43037" spans="5:28">
      <c r="E43037" s="166"/>
      <c r="J43037" s="161"/>
      <c r="AB43037" s="164"/>
    </row>
    <row r="43038" spans="5:28">
      <c r="E43038" s="166"/>
      <c r="J43038" s="161"/>
      <c r="AB43038" s="164"/>
    </row>
    <row r="43039" spans="5:28">
      <c r="J43039" s="161"/>
      <c r="AB43039" s="164"/>
    </row>
    <row r="43040" spans="5:28">
      <c r="J43040" s="161"/>
      <c r="AB43040" s="164"/>
    </row>
    <row r="43041" spans="10:28">
      <c r="J43041" s="161"/>
      <c r="AB43041" s="164"/>
    </row>
    <row r="43042" spans="10:28">
      <c r="J43042" s="161"/>
      <c r="AB43042" s="164"/>
    </row>
    <row r="43043" spans="10:28">
      <c r="J43043" s="161"/>
      <c r="AB43043" s="164"/>
    </row>
    <row r="43044" spans="10:28">
      <c r="J43044" s="161"/>
      <c r="AB43044" s="164"/>
    </row>
    <row r="43045" spans="10:28">
      <c r="J43045" s="161"/>
      <c r="AB43045" s="164"/>
    </row>
    <row r="43046" spans="10:28">
      <c r="J43046" s="161"/>
      <c r="AB43046" s="164"/>
    </row>
    <row r="43047" spans="10:28">
      <c r="J43047" s="161"/>
      <c r="AB43047" s="164"/>
    </row>
    <row r="43048" spans="10:28">
      <c r="J43048" s="161"/>
      <c r="AB43048" s="164"/>
    </row>
    <row r="43049" spans="10:28">
      <c r="J43049" s="161"/>
      <c r="AB43049" s="164"/>
    </row>
    <row r="43050" spans="10:28">
      <c r="J43050" s="161"/>
      <c r="AB43050" s="164"/>
    </row>
    <row r="43051" spans="10:28">
      <c r="J43051" s="161"/>
      <c r="AB43051" s="164"/>
    </row>
    <row r="43052" spans="10:28">
      <c r="J43052" s="161"/>
      <c r="AB43052" s="164"/>
    </row>
    <row r="43053" spans="10:28">
      <c r="J43053" s="161"/>
      <c r="AB43053" s="164"/>
    </row>
    <row r="43054" spans="10:28">
      <c r="J43054" s="161"/>
      <c r="AB43054" s="164"/>
    </row>
    <row r="43055" spans="10:28">
      <c r="J43055" s="161"/>
      <c r="AB43055" s="164"/>
    </row>
    <row r="43056" spans="10:28">
      <c r="J43056" s="161"/>
      <c r="AB43056" s="164"/>
    </row>
    <row r="43057" spans="10:28">
      <c r="J43057" s="161"/>
      <c r="AB43057" s="164"/>
    </row>
    <row r="43058" spans="10:28">
      <c r="J43058" s="161"/>
      <c r="AB43058" s="164"/>
    </row>
    <row r="43059" spans="10:28">
      <c r="J43059" s="161"/>
      <c r="AB43059" s="164"/>
    </row>
    <row r="43060" spans="10:28">
      <c r="J43060" s="161"/>
      <c r="AB43060" s="164"/>
    </row>
    <row r="43061" spans="10:28">
      <c r="J43061" s="161"/>
      <c r="AB43061" s="164"/>
    </row>
    <row r="43062" spans="10:28">
      <c r="J43062" s="161"/>
      <c r="AB43062" s="164"/>
    </row>
    <row r="43063" spans="10:28">
      <c r="J43063" s="161"/>
      <c r="AB43063" s="164"/>
    </row>
    <row r="43064" spans="10:28">
      <c r="J43064" s="161"/>
      <c r="AB43064" s="164"/>
    </row>
    <row r="43065" spans="10:28">
      <c r="J43065" s="161"/>
      <c r="AB43065" s="164"/>
    </row>
    <row r="43066" spans="10:28">
      <c r="J43066" s="161"/>
      <c r="AB43066" s="164"/>
    </row>
    <row r="43067" spans="10:28">
      <c r="J43067" s="161"/>
      <c r="AB43067" s="164"/>
    </row>
    <row r="43068" spans="10:28">
      <c r="J43068" s="161"/>
      <c r="AB43068" s="164"/>
    </row>
    <row r="43069" spans="10:28">
      <c r="J43069" s="161"/>
      <c r="AB43069" s="164"/>
    </row>
    <row r="43070" spans="10:28">
      <c r="J43070" s="161"/>
      <c r="AB43070" s="164"/>
    </row>
    <row r="43071" spans="10:28">
      <c r="J43071" s="161"/>
      <c r="AB43071" s="164"/>
    </row>
    <row r="43072" spans="10:28">
      <c r="J43072" s="161"/>
      <c r="AB43072" s="164"/>
    </row>
    <row r="43073" spans="10:28">
      <c r="J43073" s="161"/>
      <c r="AB43073" s="164"/>
    </row>
    <row r="43074" spans="10:28">
      <c r="J43074" s="161"/>
      <c r="AB43074" s="164"/>
    </row>
    <row r="43075" spans="10:28">
      <c r="J43075" s="161"/>
      <c r="AB43075" s="164"/>
    </row>
    <row r="43076" spans="10:28">
      <c r="J43076" s="161"/>
      <c r="AB43076" s="164"/>
    </row>
    <row r="43077" spans="10:28">
      <c r="J43077" s="161"/>
      <c r="AB43077" s="164"/>
    </row>
    <row r="43078" spans="10:28">
      <c r="J43078" s="161"/>
      <c r="AB43078" s="164"/>
    </row>
    <row r="43079" spans="10:28">
      <c r="J43079" s="161"/>
      <c r="AB43079" s="164"/>
    </row>
    <row r="43080" spans="10:28">
      <c r="J43080" s="161"/>
      <c r="AB43080" s="164"/>
    </row>
    <row r="43081" spans="10:28">
      <c r="J43081" s="161"/>
      <c r="AB43081" s="164"/>
    </row>
    <row r="43082" spans="10:28">
      <c r="J43082" s="161"/>
      <c r="AB43082" s="164"/>
    </row>
    <row r="43083" spans="10:28">
      <c r="J43083" s="161"/>
      <c r="AB43083" s="164"/>
    </row>
    <row r="43084" spans="10:28">
      <c r="J43084" s="161"/>
      <c r="AB43084" s="164"/>
    </row>
    <row r="43085" spans="10:28">
      <c r="J43085" s="161"/>
      <c r="AB43085" s="164"/>
    </row>
    <row r="43086" spans="10:28">
      <c r="J43086" s="161"/>
      <c r="AB43086" s="164"/>
    </row>
    <row r="43087" spans="10:28">
      <c r="J43087" s="161"/>
      <c r="AB43087" s="164"/>
    </row>
    <row r="43088" spans="10:28">
      <c r="J43088" s="161"/>
      <c r="AB43088" s="164"/>
    </row>
    <row r="43089" spans="10:28">
      <c r="J43089" s="161"/>
      <c r="AB43089" s="164"/>
    </row>
    <row r="43090" spans="10:28">
      <c r="J43090" s="161"/>
      <c r="AB43090" s="164"/>
    </row>
    <row r="43091" spans="10:28">
      <c r="J43091" s="161"/>
      <c r="AB43091" s="164"/>
    </row>
    <row r="43092" spans="10:28">
      <c r="J43092" s="161"/>
      <c r="AB43092" s="164"/>
    </row>
    <row r="43093" spans="10:28">
      <c r="J43093" s="161"/>
      <c r="AB43093" s="164"/>
    </row>
    <row r="43094" spans="10:28">
      <c r="J43094" s="161"/>
      <c r="AB43094" s="164"/>
    </row>
    <row r="43095" spans="10:28">
      <c r="J43095" s="161"/>
      <c r="AB43095" s="164"/>
    </row>
    <row r="43096" spans="10:28">
      <c r="J43096" s="161"/>
      <c r="AB43096" s="164"/>
    </row>
    <row r="43097" spans="10:28">
      <c r="J43097" s="161"/>
      <c r="AB43097" s="164"/>
    </row>
    <row r="43098" spans="10:28">
      <c r="J43098" s="161"/>
      <c r="AB43098" s="164"/>
    </row>
    <row r="43099" spans="10:28">
      <c r="J43099" s="161"/>
      <c r="AB43099" s="164"/>
    </row>
    <row r="43100" spans="10:28">
      <c r="J43100" s="161"/>
      <c r="AB43100" s="164"/>
    </row>
    <row r="43101" spans="10:28">
      <c r="J43101" s="161"/>
      <c r="AB43101" s="164"/>
    </row>
    <row r="43102" spans="10:28">
      <c r="J43102" s="161"/>
      <c r="AB43102" s="164"/>
    </row>
    <row r="43103" spans="10:28">
      <c r="J43103" s="161"/>
      <c r="AB43103" s="164"/>
    </row>
    <row r="43104" spans="10:28">
      <c r="J43104" s="161"/>
      <c r="AB43104" s="164"/>
    </row>
    <row r="43105" spans="10:28">
      <c r="J43105" s="161"/>
      <c r="AB43105" s="164"/>
    </row>
    <row r="43106" spans="10:28">
      <c r="J43106" s="161"/>
      <c r="AB43106" s="164"/>
    </row>
    <row r="43107" spans="10:28">
      <c r="J43107" s="161"/>
      <c r="AB43107" s="164"/>
    </row>
    <row r="43108" spans="10:28">
      <c r="J43108" s="161"/>
      <c r="AB43108" s="164"/>
    </row>
    <row r="43109" spans="10:28">
      <c r="J43109" s="161"/>
      <c r="AB43109" s="164"/>
    </row>
    <row r="43110" spans="10:28">
      <c r="J43110" s="161"/>
      <c r="AB43110" s="164"/>
    </row>
    <row r="43111" spans="10:28">
      <c r="J43111" s="161"/>
      <c r="AB43111" s="164"/>
    </row>
    <row r="43112" spans="10:28">
      <c r="J43112" s="161"/>
      <c r="AB43112" s="164"/>
    </row>
    <row r="43113" spans="10:28">
      <c r="J43113" s="161"/>
      <c r="AB43113" s="164"/>
    </row>
    <row r="43114" spans="10:28">
      <c r="J43114" s="161"/>
      <c r="AB43114" s="164"/>
    </row>
    <row r="43115" spans="10:28">
      <c r="J43115" s="161"/>
      <c r="AB43115" s="164"/>
    </row>
    <row r="43116" spans="10:28">
      <c r="J43116" s="161"/>
      <c r="AB43116" s="164"/>
    </row>
    <row r="43117" spans="10:28">
      <c r="J43117" s="161"/>
      <c r="AB43117" s="164"/>
    </row>
    <row r="43118" spans="10:28">
      <c r="J43118" s="161"/>
      <c r="AB43118" s="164"/>
    </row>
    <row r="43119" spans="10:28">
      <c r="J43119" s="161"/>
      <c r="AB43119" s="164"/>
    </row>
    <row r="43120" spans="10:28">
      <c r="J43120" s="161"/>
      <c r="AB43120" s="164"/>
    </row>
    <row r="43121" spans="10:28">
      <c r="J43121" s="161"/>
      <c r="AB43121" s="164"/>
    </row>
    <row r="43122" spans="10:28">
      <c r="J43122" s="161"/>
      <c r="AB43122" s="164"/>
    </row>
    <row r="43123" spans="10:28">
      <c r="J43123" s="161"/>
      <c r="AB43123" s="164"/>
    </row>
    <row r="43124" spans="10:28">
      <c r="J43124" s="161"/>
      <c r="AB43124" s="164"/>
    </row>
    <row r="43125" spans="10:28">
      <c r="J43125" s="161"/>
      <c r="AB43125" s="164"/>
    </row>
    <row r="43126" spans="10:28">
      <c r="J43126" s="161"/>
      <c r="AB43126" s="164"/>
    </row>
    <row r="43127" spans="10:28">
      <c r="J43127" s="161"/>
      <c r="AB43127" s="164"/>
    </row>
    <row r="43128" spans="10:28">
      <c r="J43128" s="161"/>
      <c r="AB43128" s="164"/>
    </row>
    <row r="43129" spans="10:28">
      <c r="J43129" s="161"/>
      <c r="AB43129" s="164"/>
    </row>
    <row r="43130" spans="10:28">
      <c r="J43130" s="161"/>
      <c r="AB43130" s="164"/>
    </row>
    <row r="43131" spans="10:28">
      <c r="J43131" s="161"/>
      <c r="AB43131" s="164"/>
    </row>
    <row r="43132" spans="10:28">
      <c r="J43132" s="161"/>
      <c r="AB43132" s="164"/>
    </row>
    <row r="43133" spans="10:28">
      <c r="J43133" s="161"/>
      <c r="AB43133" s="164"/>
    </row>
    <row r="43134" spans="10:28">
      <c r="J43134" s="161"/>
      <c r="AB43134" s="164"/>
    </row>
    <row r="43135" spans="10:28">
      <c r="J43135" s="161"/>
      <c r="AB43135" s="164"/>
    </row>
    <row r="43136" spans="10:28">
      <c r="J43136" s="161"/>
      <c r="AB43136" s="164"/>
    </row>
    <row r="43137" spans="5:28">
      <c r="J43137" s="161"/>
      <c r="AB43137" s="164"/>
    </row>
    <row r="43138" spans="5:28">
      <c r="J43138" s="161"/>
      <c r="R43138" s="166"/>
      <c r="AB43138" s="164"/>
    </row>
    <row r="43139" spans="5:28">
      <c r="J43139" s="161"/>
      <c r="AB43139" s="164"/>
    </row>
    <row r="43140" spans="5:28">
      <c r="J43140" s="161"/>
      <c r="AB43140" s="164"/>
    </row>
    <row r="43141" spans="5:28">
      <c r="J43141" s="161"/>
      <c r="AB43141" s="164"/>
    </row>
    <row r="43142" spans="5:28">
      <c r="J43142" s="161"/>
      <c r="AB43142" s="164"/>
    </row>
    <row r="43143" spans="5:28">
      <c r="J43143" s="161"/>
      <c r="AB43143" s="164"/>
    </row>
    <row r="43144" spans="5:28">
      <c r="E43144" s="166"/>
      <c r="J43144" s="161"/>
      <c r="AB43144" s="164"/>
    </row>
    <row r="43145" spans="5:28">
      <c r="E43145" s="166"/>
      <c r="J43145" s="161"/>
      <c r="AB43145" s="164"/>
    </row>
    <row r="43146" spans="5:28">
      <c r="E43146" s="166"/>
      <c r="J43146" s="161"/>
      <c r="AB43146" s="164"/>
    </row>
    <row r="43147" spans="5:28">
      <c r="J43147" s="161"/>
      <c r="AB43147" s="164"/>
    </row>
    <row r="43148" spans="5:28">
      <c r="J43148" s="161"/>
      <c r="AB43148" s="164"/>
    </row>
    <row r="43149" spans="5:28">
      <c r="J43149" s="161"/>
      <c r="AB43149" s="164"/>
    </row>
    <row r="43150" spans="5:28">
      <c r="J43150" s="161"/>
      <c r="AB43150" s="164"/>
    </row>
    <row r="43151" spans="5:28">
      <c r="E43151" s="166"/>
      <c r="J43151" s="161"/>
      <c r="AB43151" s="164"/>
    </row>
    <row r="43152" spans="5:28">
      <c r="E43152" s="166"/>
      <c r="J43152" s="161"/>
      <c r="AB43152" s="164"/>
    </row>
    <row r="43153" spans="5:28">
      <c r="E43153" s="166"/>
      <c r="J43153" s="161"/>
      <c r="AB43153" s="164"/>
    </row>
    <row r="43154" spans="5:28">
      <c r="E43154" s="166"/>
      <c r="J43154" s="161"/>
      <c r="AB43154" s="164"/>
    </row>
    <row r="43155" spans="5:28">
      <c r="E43155" s="166"/>
      <c r="J43155" s="161"/>
      <c r="AB43155" s="164"/>
    </row>
    <row r="43156" spans="5:28">
      <c r="E43156" s="166"/>
      <c r="J43156" s="161"/>
      <c r="AB43156" s="164"/>
    </row>
    <row r="43157" spans="5:28">
      <c r="J43157" s="161"/>
      <c r="AB43157" s="164"/>
    </row>
    <row r="43158" spans="5:28">
      <c r="J43158" s="161"/>
      <c r="AB43158" s="164"/>
    </row>
    <row r="43159" spans="5:28">
      <c r="J43159" s="161"/>
      <c r="AB43159" s="164"/>
    </row>
    <row r="43160" spans="5:28">
      <c r="J43160" s="161"/>
      <c r="AB43160" s="164"/>
    </row>
    <row r="43161" spans="5:28">
      <c r="J43161" s="161"/>
      <c r="AB43161" s="164"/>
    </row>
    <row r="43162" spans="5:28">
      <c r="J43162" s="161"/>
      <c r="AB43162" s="164"/>
    </row>
    <row r="43163" spans="5:28">
      <c r="J43163" s="161"/>
      <c r="AB43163" s="164"/>
    </row>
    <row r="43164" spans="5:28">
      <c r="J43164" s="161"/>
      <c r="AB43164" s="164"/>
    </row>
    <row r="43165" spans="5:28">
      <c r="J43165" s="161"/>
      <c r="AB43165" s="164"/>
    </row>
    <row r="43166" spans="5:28">
      <c r="J43166" s="161"/>
      <c r="AB43166" s="164"/>
    </row>
    <row r="43167" spans="5:28">
      <c r="J43167" s="161"/>
      <c r="AB43167" s="164"/>
    </row>
    <row r="43168" spans="5:28">
      <c r="J43168" s="161"/>
      <c r="AB43168" s="164"/>
    </row>
    <row r="43169" spans="10:28">
      <c r="J43169" s="161"/>
      <c r="AB43169" s="164"/>
    </row>
    <row r="43170" spans="10:28">
      <c r="J43170" s="161"/>
      <c r="AB43170" s="164"/>
    </row>
    <row r="43171" spans="10:28">
      <c r="J43171" s="161"/>
      <c r="AB43171" s="164"/>
    </row>
    <row r="43172" spans="10:28">
      <c r="J43172" s="161"/>
      <c r="AB43172" s="164"/>
    </row>
    <row r="43173" spans="10:28">
      <c r="J43173" s="161"/>
      <c r="AB43173" s="164"/>
    </row>
    <row r="43174" spans="10:28">
      <c r="J43174" s="161"/>
      <c r="AB43174" s="164"/>
    </row>
    <row r="43175" spans="10:28">
      <c r="J43175" s="161"/>
      <c r="AB43175" s="164"/>
    </row>
    <row r="43176" spans="10:28">
      <c r="J43176" s="161"/>
      <c r="AB43176" s="164"/>
    </row>
    <row r="43177" spans="10:28">
      <c r="J43177" s="161"/>
      <c r="AB43177" s="164"/>
    </row>
    <row r="43178" spans="10:28">
      <c r="J43178" s="161"/>
      <c r="AB43178" s="164"/>
    </row>
    <row r="43179" spans="10:28">
      <c r="J43179" s="161"/>
      <c r="AB43179" s="164"/>
    </row>
    <row r="43180" spans="10:28">
      <c r="J43180" s="161"/>
      <c r="AB43180" s="164"/>
    </row>
    <row r="43181" spans="10:28">
      <c r="J43181" s="161"/>
      <c r="AB43181" s="164"/>
    </row>
    <row r="43182" spans="10:28">
      <c r="J43182" s="161"/>
      <c r="AB43182" s="164"/>
    </row>
    <row r="43183" spans="10:28">
      <c r="J43183" s="161"/>
      <c r="AB43183" s="164"/>
    </row>
    <row r="43184" spans="10:28">
      <c r="J43184" s="161"/>
      <c r="AB43184" s="164"/>
    </row>
    <row r="43185" spans="10:28">
      <c r="J43185" s="161"/>
      <c r="AB43185" s="164"/>
    </row>
    <row r="43186" spans="10:28">
      <c r="J43186" s="161"/>
      <c r="AB43186" s="164"/>
    </row>
    <row r="43187" spans="10:28">
      <c r="J43187" s="161"/>
      <c r="AB43187" s="164"/>
    </row>
    <row r="43188" spans="10:28">
      <c r="J43188" s="161"/>
      <c r="AB43188" s="164"/>
    </row>
    <row r="43189" spans="10:28">
      <c r="J43189" s="161"/>
      <c r="AB43189" s="164"/>
    </row>
    <row r="43190" spans="10:28">
      <c r="J43190" s="161"/>
      <c r="AB43190" s="164"/>
    </row>
    <row r="43191" spans="10:28">
      <c r="J43191" s="161"/>
      <c r="AB43191" s="164"/>
    </row>
    <row r="43192" spans="10:28">
      <c r="J43192" s="161"/>
      <c r="AB43192" s="164"/>
    </row>
    <row r="43193" spans="10:28">
      <c r="J43193" s="161"/>
      <c r="AB43193" s="164"/>
    </row>
    <row r="43194" spans="10:28">
      <c r="J43194" s="161"/>
      <c r="AB43194" s="164"/>
    </row>
    <row r="43195" spans="10:28">
      <c r="J43195" s="161"/>
      <c r="AB43195" s="164"/>
    </row>
    <row r="43196" spans="10:28">
      <c r="J43196" s="161"/>
      <c r="AB43196" s="164"/>
    </row>
    <row r="43197" spans="10:28">
      <c r="J43197" s="161"/>
      <c r="AB43197" s="164"/>
    </row>
    <row r="43198" spans="10:28">
      <c r="J43198" s="161"/>
      <c r="AB43198" s="164"/>
    </row>
    <row r="43199" spans="10:28">
      <c r="J43199" s="161"/>
      <c r="AB43199" s="164"/>
    </row>
    <row r="43200" spans="10:28">
      <c r="J43200" s="161"/>
      <c r="AB43200" s="164"/>
    </row>
    <row r="43201" spans="5:28">
      <c r="J43201" s="161"/>
      <c r="AB43201" s="164"/>
    </row>
    <row r="43202" spans="5:28">
      <c r="J43202" s="161"/>
      <c r="AB43202" s="164"/>
    </row>
    <row r="43203" spans="5:28">
      <c r="J43203" s="161"/>
      <c r="AB43203" s="164"/>
    </row>
    <row r="43204" spans="5:28">
      <c r="J43204" s="161"/>
      <c r="AB43204" s="164"/>
    </row>
    <row r="43205" spans="5:28">
      <c r="E43205" s="166"/>
      <c r="J43205" s="161"/>
      <c r="AB43205" s="164"/>
    </row>
    <row r="43206" spans="5:28">
      <c r="J43206" s="161"/>
      <c r="AB43206" s="164"/>
    </row>
    <row r="43207" spans="5:28">
      <c r="J43207" s="161"/>
      <c r="AB43207" s="164"/>
    </row>
    <row r="43208" spans="5:28">
      <c r="J43208" s="161"/>
      <c r="AB43208" s="164"/>
    </row>
    <row r="43209" spans="5:28">
      <c r="J43209" s="161"/>
      <c r="AB43209" s="164"/>
    </row>
    <row r="43210" spans="5:28">
      <c r="J43210" s="161"/>
      <c r="AB43210" s="164"/>
    </row>
    <row r="43211" spans="5:28">
      <c r="J43211" s="161"/>
      <c r="AB43211" s="164"/>
    </row>
    <row r="43212" spans="5:28">
      <c r="J43212" s="161"/>
      <c r="AB43212" s="164"/>
    </row>
    <row r="43213" spans="5:28">
      <c r="J43213" s="161"/>
      <c r="AB43213" s="164"/>
    </row>
    <row r="43214" spans="5:28">
      <c r="J43214" s="161"/>
      <c r="AB43214" s="164"/>
    </row>
    <row r="43215" spans="5:28">
      <c r="E43215" s="166"/>
      <c r="J43215" s="161"/>
      <c r="AB43215" s="164"/>
    </row>
    <row r="43216" spans="5:28">
      <c r="J43216" s="161"/>
      <c r="AB43216" s="164"/>
    </row>
    <row r="43217" spans="5:28">
      <c r="E43217" s="166"/>
      <c r="J43217" s="161"/>
      <c r="AB43217" s="164"/>
    </row>
    <row r="43218" spans="5:28">
      <c r="J43218" s="161"/>
      <c r="AB43218" s="164"/>
    </row>
    <row r="43219" spans="5:28">
      <c r="E43219" s="166"/>
      <c r="J43219" s="161"/>
      <c r="AB43219" s="164"/>
    </row>
    <row r="43220" spans="5:28">
      <c r="E43220" s="166"/>
      <c r="J43220" s="161"/>
      <c r="AB43220" s="164"/>
    </row>
    <row r="43221" spans="5:28">
      <c r="E43221" s="166"/>
      <c r="J43221" s="161"/>
      <c r="AB43221" s="164"/>
    </row>
    <row r="43222" spans="5:28">
      <c r="E43222" s="166"/>
      <c r="J43222" s="161"/>
      <c r="AB43222" s="164"/>
    </row>
    <row r="43223" spans="5:28">
      <c r="E43223" s="166"/>
      <c r="J43223" s="161"/>
      <c r="AB43223" s="164"/>
    </row>
    <row r="43224" spans="5:28">
      <c r="E43224" s="166"/>
      <c r="J43224" s="161"/>
      <c r="AB43224" s="164"/>
    </row>
    <row r="43225" spans="5:28">
      <c r="J43225" s="161"/>
      <c r="AB43225" s="164"/>
    </row>
    <row r="43226" spans="5:28">
      <c r="J43226" s="161"/>
      <c r="AB43226" s="164"/>
    </row>
    <row r="43227" spans="5:28">
      <c r="J43227" s="161"/>
      <c r="AB43227" s="164"/>
    </row>
    <row r="43228" spans="5:28">
      <c r="J43228" s="161"/>
      <c r="AB43228" s="164"/>
    </row>
    <row r="43229" spans="5:28">
      <c r="E43229" s="166"/>
      <c r="J43229" s="161"/>
      <c r="AB43229" s="164"/>
    </row>
    <row r="43230" spans="5:28">
      <c r="E43230" s="166"/>
      <c r="J43230" s="161"/>
      <c r="AB43230" s="164"/>
    </row>
    <row r="43231" spans="5:28">
      <c r="E43231" s="166"/>
      <c r="J43231" s="161"/>
      <c r="AB43231" s="164"/>
    </row>
    <row r="43232" spans="5:28">
      <c r="E43232" s="166"/>
      <c r="J43232" s="161"/>
      <c r="AB43232" s="164"/>
    </row>
    <row r="43233" spans="5:28">
      <c r="E43233" s="166"/>
      <c r="J43233" s="161"/>
      <c r="AB43233" s="164"/>
    </row>
    <row r="43234" spans="5:28">
      <c r="E43234" s="166"/>
      <c r="J43234" s="161"/>
      <c r="AB43234" s="164"/>
    </row>
    <row r="43235" spans="5:28">
      <c r="E43235" s="166"/>
      <c r="J43235" s="161"/>
      <c r="AB43235" s="164"/>
    </row>
    <row r="43236" spans="5:28">
      <c r="E43236" s="166"/>
      <c r="J43236" s="161"/>
      <c r="AB43236" s="164"/>
    </row>
    <row r="43237" spans="5:28">
      <c r="J43237" s="161"/>
      <c r="AB43237" s="164"/>
    </row>
    <row r="43238" spans="5:28">
      <c r="J43238" s="161"/>
      <c r="AB43238" s="164"/>
    </row>
    <row r="43239" spans="5:28">
      <c r="J43239" s="161"/>
      <c r="AB43239" s="164"/>
    </row>
    <row r="43240" spans="5:28">
      <c r="J43240" s="161"/>
      <c r="AB43240" s="164"/>
    </row>
    <row r="43241" spans="5:28">
      <c r="J43241" s="161"/>
      <c r="AB43241" s="164"/>
    </row>
    <row r="43242" spans="5:28">
      <c r="J43242" s="161"/>
      <c r="AB43242" s="164"/>
    </row>
    <row r="43243" spans="5:28">
      <c r="J43243" s="161"/>
      <c r="AB43243" s="164"/>
    </row>
    <row r="43244" spans="5:28">
      <c r="J43244" s="161"/>
      <c r="AB43244" s="164"/>
    </row>
    <row r="43245" spans="5:28">
      <c r="J43245" s="161"/>
      <c r="AB43245" s="164"/>
    </row>
    <row r="43246" spans="5:28">
      <c r="J43246" s="161"/>
      <c r="AB43246" s="164"/>
    </row>
    <row r="43247" spans="5:28">
      <c r="J43247" s="161"/>
      <c r="AB43247" s="164"/>
    </row>
    <row r="43248" spans="5:28">
      <c r="J43248" s="161"/>
      <c r="AB43248" s="164"/>
    </row>
    <row r="43249" spans="10:28">
      <c r="J43249" s="161"/>
      <c r="AB43249" s="164"/>
    </row>
    <row r="43250" spans="10:28">
      <c r="J43250" s="161"/>
      <c r="AB43250" s="164"/>
    </row>
    <row r="43251" spans="10:28">
      <c r="J43251" s="161"/>
      <c r="AB43251" s="164"/>
    </row>
    <row r="43252" spans="10:28">
      <c r="J43252" s="161"/>
      <c r="AB43252" s="164"/>
    </row>
    <row r="43253" spans="10:28">
      <c r="J43253" s="161"/>
      <c r="AB43253" s="164"/>
    </row>
    <row r="43254" spans="10:28">
      <c r="J43254" s="161"/>
      <c r="AB43254" s="164"/>
    </row>
    <row r="43255" spans="10:28">
      <c r="J43255" s="161"/>
      <c r="AB43255" s="164"/>
    </row>
    <row r="43256" spans="10:28">
      <c r="J43256" s="161"/>
      <c r="AB43256" s="164"/>
    </row>
    <row r="43257" spans="10:28">
      <c r="J43257" s="161"/>
      <c r="AB43257" s="164"/>
    </row>
    <row r="43258" spans="10:28">
      <c r="J43258" s="161"/>
      <c r="AB43258" s="164"/>
    </row>
    <row r="43259" spans="10:28">
      <c r="J43259" s="161"/>
      <c r="AB43259" s="164"/>
    </row>
    <row r="43260" spans="10:28">
      <c r="J43260" s="161"/>
      <c r="AB43260" s="164"/>
    </row>
    <row r="43261" spans="10:28">
      <c r="J43261" s="161"/>
      <c r="AB43261" s="164"/>
    </row>
    <row r="43262" spans="10:28">
      <c r="J43262" s="161"/>
      <c r="AB43262" s="164"/>
    </row>
    <row r="43263" spans="10:28">
      <c r="J43263" s="161"/>
      <c r="AB43263" s="164"/>
    </row>
    <row r="43264" spans="10:28">
      <c r="J43264" s="161"/>
      <c r="AB43264" s="164"/>
    </row>
    <row r="43265" spans="10:28">
      <c r="J43265" s="161"/>
      <c r="AB43265" s="164"/>
    </row>
    <row r="43266" spans="10:28">
      <c r="J43266" s="161"/>
      <c r="AB43266" s="164"/>
    </row>
    <row r="43267" spans="10:28">
      <c r="J43267" s="161"/>
      <c r="AB43267" s="164"/>
    </row>
    <row r="43268" spans="10:28">
      <c r="J43268" s="161"/>
      <c r="AB43268" s="164"/>
    </row>
    <row r="43269" spans="10:28">
      <c r="J43269" s="161"/>
      <c r="AB43269" s="164"/>
    </row>
    <row r="43270" spans="10:28">
      <c r="J43270" s="161"/>
      <c r="AB43270" s="164"/>
    </row>
    <row r="43271" spans="10:28">
      <c r="J43271" s="161"/>
      <c r="AB43271" s="164"/>
    </row>
    <row r="43272" spans="10:28">
      <c r="J43272" s="161"/>
      <c r="AB43272" s="164"/>
    </row>
    <row r="43273" spans="10:28">
      <c r="J43273" s="161"/>
      <c r="AB43273" s="164"/>
    </row>
    <row r="43274" spans="10:28">
      <c r="J43274" s="161"/>
      <c r="AB43274" s="164"/>
    </row>
    <row r="43275" spans="10:28">
      <c r="J43275" s="161"/>
      <c r="AB43275" s="164"/>
    </row>
    <row r="43276" spans="10:28">
      <c r="J43276" s="161"/>
      <c r="AB43276" s="164"/>
    </row>
    <row r="43277" spans="10:28">
      <c r="J43277" s="161"/>
      <c r="AB43277" s="164"/>
    </row>
    <row r="43278" spans="10:28">
      <c r="J43278" s="161"/>
      <c r="AB43278" s="164"/>
    </row>
    <row r="43279" spans="10:28">
      <c r="J43279" s="161"/>
      <c r="AB43279" s="164"/>
    </row>
    <row r="43280" spans="10:28">
      <c r="J43280" s="161"/>
      <c r="AB43280" s="164"/>
    </row>
    <row r="43281" spans="10:28">
      <c r="J43281" s="161"/>
      <c r="AB43281" s="164"/>
    </row>
    <row r="43282" spans="10:28">
      <c r="J43282" s="161"/>
      <c r="AB43282" s="164"/>
    </row>
    <row r="43283" spans="10:28">
      <c r="J43283" s="161"/>
      <c r="AB43283" s="164"/>
    </row>
    <row r="43284" spans="10:28">
      <c r="J43284" s="161"/>
      <c r="AB43284" s="164"/>
    </row>
    <row r="43285" spans="10:28">
      <c r="J43285" s="161"/>
      <c r="AB43285" s="164"/>
    </row>
    <row r="43286" spans="10:28">
      <c r="J43286" s="161"/>
      <c r="AB43286" s="164"/>
    </row>
    <row r="43287" spans="10:28">
      <c r="J43287" s="161"/>
      <c r="AB43287" s="164"/>
    </row>
    <row r="43288" spans="10:28">
      <c r="J43288" s="161"/>
      <c r="AB43288" s="164"/>
    </row>
    <row r="43289" spans="10:28">
      <c r="J43289" s="161"/>
      <c r="AB43289" s="164"/>
    </row>
    <row r="43290" spans="10:28">
      <c r="J43290" s="161"/>
      <c r="AB43290" s="164"/>
    </row>
    <row r="43291" spans="10:28">
      <c r="J43291" s="161"/>
      <c r="AB43291" s="164"/>
    </row>
    <row r="43292" spans="10:28">
      <c r="J43292" s="161"/>
      <c r="AB43292" s="164"/>
    </row>
    <row r="43293" spans="10:28">
      <c r="J43293" s="161"/>
      <c r="AB43293" s="164"/>
    </row>
    <row r="43294" spans="10:28">
      <c r="J43294" s="161"/>
      <c r="AB43294" s="164"/>
    </row>
    <row r="43295" spans="10:28">
      <c r="J43295" s="161"/>
      <c r="AB43295" s="164"/>
    </row>
    <row r="43296" spans="10:28">
      <c r="J43296" s="161"/>
      <c r="AB43296" s="164"/>
    </row>
    <row r="43297" spans="10:28">
      <c r="J43297" s="161"/>
      <c r="AB43297" s="164"/>
    </row>
    <row r="43298" spans="10:28">
      <c r="J43298" s="161"/>
      <c r="AB43298" s="164"/>
    </row>
    <row r="43299" spans="10:28">
      <c r="J43299" s="161"/>
      <c r="AB43299" s="164"/>
    </row>
    <row r="43300" spans="10:28">
      <c r="J43300" s="161"/>
      <c r="AB43300" s="164"/>
    </row>
    <row r="43301" spans="10:28">
      <c r="J43301" s="161"/>
      <c r="AB43301" s="164"/>
    </row>
    <row r="43302" spans="10:28">
      <c r="J43302" s="161"/>
      <c r="AB43302" s="164"/>
    </row>
    <row r="43303" spans="10:28">
      <c r="J43303" s="161"/>
      <c r="AB43303" s="164"/>
    </row>
    <row r="43304" spans="10:28">
      <c r="J43304" s="161"/>
      <c r="AB43304" s="164"/>
    </row>
    <row r="43305" spans="10:28">
      <c r="J43305" s="161"/>
      <c r="AB43305" s="164"/>
    </row>
    <row r="43306" spans="10:28">
      <c r="J43306" s="161"/>
      <c r="AB43306" s="164"/>
    </row>
    <row r="43307" spans="10:28">
      <c r="J43307" s="161"/>
      <c r="AB43307" s="164"/>
    </row>
    <row r="43308" spans="10:28">
      <c r="J43308" s="161"/>
      <c r="AB43308" s="164"/>
    </row>
    <row r="43309" spans="10:28">
      <c r="J43309" s="161"/>
      <c r="AB43309" s="164"/>
    </row>
    <row r="43310" spans="10:28">
      <c r="J43310" s="161"/>
      <c r="AB43310" s="164"/>
    </row>
    <row r="43311" spans="10:28">
      <c r="J43311" s="161"/>
      <c r="AB43311" s="164"/>
    </row>
    <row r="43312" spans="10:28">
      <c r="J43312" s="161"/>
      <c r="AB43312" s="164"/>
    </row>
    <row r="43313" spans="10:28">
      <c r="J43313" s="161"/>
      <c r="AB43313" s="164"/>
    </row>
    <row r="43314" spans="10:28">
      <c r="J43314" s="161"/>
      <c r="AB43314" s="164"/>
    </row>
    <row r="43315" spans="10:28">
      <c r="J43315" s="161"/>
      <c r="AB43315" s="164"/>
    </row>
    <row r="43316" spans="10:28">
      <c r="J43316" s="161"/>
      <c r="AB43316" s="164"/>
    </row>
    <row r="43317" spans="10:28">
      <c r="J43317" s="161"/>
      <c r="AB43317" s="164"/>
    </row>
    <row r="43318" spans="10:28">
      <c r="J43318" s="161"/>
      <c r="AB43318" s="164"/>
    </row>
    <row r="43319" spans="10:28">
      <c r="J43319" s="161"/>
      <c r="AB43319" s="164"/>
    </row>
    <row r="43320" spans="10:28">
      <c r="J43320" s="161"/>
      <c r="AB43320" s="164"/>
    </row>
    <row r="43321" spans="10:28">
      <c r="J43321" s="161"/>
      <c r="AB43321" s="164"/>
    </row>
    <row r="43322" spans="10:28">
      <c r="J43322" s="161"/>
      <c r="AB43322" s="164"/>
    </row>
    <row r="43323" spans="10:28">
      <c r="J43323" s="161"/>
      <c r="AB43323" s="164"/>
    </row>
    <row r="43324" spans="10:28">
      <c r="J43324" s="161"/>
      <c r="AB43324" s="164"/>
    </row>
    <row r="43325" spans="10:28">
      <c r="J43325" s="161"/>
      <c r="AB43325" s="164"/>
    </row>
    <row r="43326" spans="10:28">
      <c r="J43326" s="161"/>
      <c r="AB43326" s="164"/>
    </row>
    <row r="43327" spans="10:28">
      <c r="J43327" s="161"/>
      <c r="AB43327" s="164"/>
    </row>
    <row r="43328" spans="10:28">
      <c r="J43328" s="161"/>
      <c r="AB43328" s="164"/>
    </row>
    <row r="43329" spans="10:28">
      <c r="J43329" s="161"/>
      <c r="AB43329" s="164"/>
    </row>
    <row r="43330" spans="10:28">
      <c r="J43330" s="161"/>
      <c r="AB43330" s="164"/>
    </row>
    <row r="43331" spans="10:28">
      <c r="J43331" s="161"/>
      <c r="AB43331" s="164"/>
    </row>
    <row r="43332" spans="10:28">
      <c r="J43332" s="161"/>
      <c r="AB43332" s="164"/>
    </row>
    <row r="43333" spans="10:28">
      <c r="J43333" s="161"/>
      <c r="AB43333" s="164"/>
    </row>
    <row r="43334" spans="10:28">
      <c r="J43334" s="161"/>
      <c r="AB43334" s="164"/>
    </row>
    <row r="43335" spans="10:28">
      <c r="J43335" s="161"/>
      <c r="AB43335" s="164"/>
    </row>
    <row r="43336" spans="10:28">
      <c r="J43336" s="161"/>
      <c r="AB43336" s="164"/>
    </row>
    <row r="43337" spans="10:28">
      <c r="J43337" s="161"/>
      <c r="AB43337" s="164"/>
    </row>
    <row r="43338" spans="10:28">
      <c r="J43338" s="161"/>
      <c r="AB43338" s="164"/>
    </row>
    <row r="43339" spans="10:28">
      <c r="J43339" s="161"/>
      <c r="AB43339" s="164"/>
    </row>
    <row r="43340" spans="10:28">
      <c r="J43340" s="161"/>
      <c r="R43340" s="166"/>
      <c r="AB43340" s="164"/>
    </row>
    <row r="43341" spans="10:28">
      <c r="J43341" s="161"/>
      <c r="AB43341" s="164"/>
    </row>
    <row r="43342" spans="10:28">
      <c r="J43342" s="161"/>
      <c r="AB43342" s="164"/>
    </row>
    <row r="43343" spans="10:28">
      <c r="J43343" s="161"/>
      <c r="AB43343" s="164"/>
    </row>
    <row r="43344" spans="10:28">
      <c r="J43344" s="161"/>
      <c r="AB43344" s="164"/>
    </row>
    <row r="43345" spans="10:28">
      <c r="J43345" s="161"/>
      <c r="AB43345" s="164"/>
    </row>
    <row r="43346" spans="10:28">
      <c r="J43346" s="161"/>
      <c r="AB43346" s="164"/>
    </row>
    <row r="43347" spans="10:28">
      <c r="J43347" s="161"/>
      <c r="AB43347" s="164"/>
    </row>
    <row r="43348" spans="10:28">
      <c r="J43348" s="161"/>
      <c r="AB43348" s="164"/>
    </row>
    <row r="43349" spans="10:28">
      <c r="J43349" s="161"/>
      <c r="AB43349" s="164"/>
    </row>
    <row r="43350" spans="10:28">
      <c r="J43350" s="161"/>
      <c r="AB43350" s="164"/>
    </row>
    <row r="43351" spans="10:28">
      <c r="J43351" s="161"/>
      <c r="AB43351" s="164"/>
    </row>
    <row r="43352" spans="10:28">
      <c r="J43352" s="161"/>
      <c r="AB43352" s="164"/>
    </row>
    <row r="43353" spans="10:28">
      <c r="J43353" s="161"/>
      <c r="AB43353" s="164"/>
    </row>
    <row r="43354" spans="10:28">
      <c r="J43354" s="161"/>
      <c r="AB43354" s="164"/>
    </row>
    <row r="43355" spans="10:28">
      <c r="J43355" s="161"/>
      <c r="AB43355" s="164"/>
    </row>
    <row r="43356" spans="10:28">
      <c r="J43356" s="161"/>
      <c r="AB43356" s="164"/>
    </row>
    <row r="43357" spans="10:28">
      <c r="J43357" s="161"/>
      <c r="AB43357" s="164"/>
    </row>
    <row r="43358" spans="10:28">
      <c r="J43358" s="161"/>
      <c r="AB43358" s="164"/>
    </row>
    <row r="43359" spans="10:28">
      <c r="J43359" s="161"/>
      <c r="AB43359" s="164"/>
    </row>
    <row r="43360" spans="10:28">
      <c r="J43360" s="161"/>
      <c r="AB43360" s="164"/>
    </row>
    <row r="43361" spans="5:28">
      <c r="J43361" s="161"/>
      <c r="AB43361" s="164"/>
    </row>
    <row r="43362" spans="5:28">
      <c r="J43362" s="161"/>
      <c r="AB43362" s="164"/>
    </row>
    <row r="43363" spans="5:28">
      <c r="E43363" s="166"/>
      <c r="J43363" s="161"/>
      <c r="AB43363" s="164"/>
    </row>
    <row r="43364" spans="5:28">
      <c r="E43364" s="166"/>
      <c r="J43364" s="161"/>
      <c r="AB43364" s="164"/>
    </row>
    <row r="43365" spans="5:28">
      <c r="E43365" s="166"/>
      <c r="J43365" s="161"/>
      <c r="AB43365" s="164"/>
    </row>
    <row r="43366" spans="5:28">
      <c r="E43366" s="166"/>
      <c r="J43366" s="161"/>
      <c r="AB43366" s="164"/>
    </row>
    <row r="43367" spans="5:28">
      <c r="E43367" s="166"/>
      <c r="J43367" s="161"/>
      <c r="AB43367" s="164"/>
    </row>
    <row r="43368" spans="5:28">
      <c r="E43368" s="166"/>
      <c r="J43368" s="161"/>
      <c r="AB43368" s="164"/>
    </row>
    <row r="43369" spans="5:28">
      <c r="E43369" s="166"/>
      <c r="J43369" s="161"/>
      <c r="AB43369" s="164"/>
    </row>
    <row r="43370" spans="5:28">
      <c r="E43370" s="166"/>
      <c r="J43370" s="161"/>
      <c r="AB43370" s="164"/>
    </row>
    <row r="43371" spans="5:28">
      <c r="E43371" s="166"/>
      <c r="J43371" s="161"/>
      <c r="AB43371" s="164"/>
    </row>
    <row r="43372" spans="5:28">
      <c r="E43372" s="166"/>
      <c r="J43372" s="161"/>
      <c r="AB43372" s="164"/>
    </row>
    <row r="43373" spans="5:28">
      <c r="J43373" s="161"/>
      <c r="AB43373" s="164"/>
    </row>
    <row r="43374" spans="5:28">
      <c r="J43374" s="161"/>
      <c r="AB43374" s="164"/>
    </row>
    <row r="43375" spans="5:28">
      <c r="J43375" s="161"/>
      <c r="AB43375" s="164"/>
    </row>
    <row r="43376" spans="5:28">
      <c r="J43376" s="161"/>
      <c r="AB43376" s="164"/>
    </row>
    <row r="43377" spans="5:28">
      <c r="J43377" s="161"/>
      <c r="AB43377" s="164"/>
    </row>
    <row r="43378" spans="5:28">
      <c r="J43378" s="161"/>
      <c r="AB43378" s="164"/>
    </row>
    <row r="43379" spans="5:28">
      <c r="J43379" s="161"/>
      <c r="AB43379" s="164"/>
    </row>
    <row r="43380" spans="5:28">
      <c r="J43380" s="161"/>
      <c r="AB43380" s="164"/>
    </row>
    <row r="43381" spans="5:28">
      <c r="J43381" s="161"/>
      <c r="AB43381" s="164"/>
    </row>
    <row r="43382" spans="5:28">
      <c r="J43382" s="161"/>
      <c r="AB43382" s="164"/>
    </row>
    <row r="43383" spans="5:28">
      <c r="J43383" s="161"/>
      <c r="AB43383" s="164"/>
    </row>
    <row r="43384" spans="5:28">
      <c r="J43384" s="161"/>
      <c r="AB43384" s="164"/>
    </row>
    <row r="43385" spans="5:28">
      <c r="J43385" s="161"/>
      <c r="AB43385" s="164"/>
    </row>
    <row r="43386" spans="5:28">
      <c r="J43386" s="161"/>
      <c r="AB43386" s="164"/>
    </row>
    <row r="43387" spans="5:28">
      <c r="J43387" s="161"/>
      <c r="AB43387" s="164"/>
    </row>
    <row r="43388" spans="5:28">
      <c r="E43388" s="166"/>
      <c r="J43388" s="161"/>
      <c r="AB43388" s="164"/>
    </row>
    <row r="43389" spans="5:28">
      <c r="E43389" s="166"/>
      <c r="J43389" s="161"/>
      <c r="AB43389" s="164"/>
    </row>
    <row r="43390" spans="5:28">
      <c r="E43390" s="166"/>
      <c r="J43390" s="161"/>
      <c r="AB43390" s="164"/>
    </row>
    <row r="43391" spans="5:28">
      <c r="E43391" s="166"/>
      <c r="J43391" s="161"/>
      <c r="AB43391" s="164"/>
    </row>
    <row r="43392" spans="5:28">
      <c r="E43392" s="166"/>
      <c r="J43392" s="161"/>
      <c r="AB43392" s="164"/>
    </row>
    <row r="43393" spans="5:28">
      <c r="E43393" s="166"/>
      <c r="J43393" s="161"/>
      <c r="AB43393" s="164"/>
    </row>
    <row r="43394" spans="5:28">
      <c r="E43394" s="166"/>
      <c r="J43394" s="161"/>
      <c r="AB43394" s="164"/>
    </row>
    <row r="43395" spans="5:28">
      <c r="E43395" s="166"/>
      <c r="J43395" s="161"/>
      <c r="AB43395" s="164"/>
    </row>
    <row r="43396" spans="5:28">
      <c r="E43396" s="166"/>
      <c r="J43396" s="161"/>
      <c r="AB43396" s="164"/>
    </row>
    <row r="43397" spans="5:28">
      <c r="E43397" s="166"/>
      <c r="J43397" s="161"/>
      <c r="AB43397" s="164"/>
    </row>
    <row r="43398" spans="5:28">
      <c r="J43398" s="161"/>
      <c r="AB43398" s="164"/>
    </row>
    <row r="43399" spans="5:28">
      <c r="J43399" s="161"/>
      <c r="AB43399" s="164"/>
    </row>
    <row r="43400" spans="5:28">
      <c r="J43400" s="161"/>
      <c r="AB43400" s="164"/>
    </row>
    <row r="43401" spans="5:28">
      <c r="J43401" s="161"/>
      <c r="AB43401" s="164"/>
    </row>
    <row r="43402" spans="5:28">
      <c r="J43402" s="161"/>
      <c r="AB43402" s="164"/>
    </row>
    <row r="43403" spans="5:28">
      <c r="J43403" s="161"/>
      <c r="AB43403" s="164"/>
    </row>
    <row r="43404" spans="5:28">
      <c r="J43404" s="161"/>
      <c r="AB43404" s="164"/>
    </row>
    <row r="43405" spans="5:28">
      <c r="J43405" s="161"/>
      <c r="AB43405" s="164"/>
    </row>
    <row r="43406" spans="5:28">
      <c r="J43406" s="161"/>
      <c r="AB43406" s="164"/>
    </row>
    <row r="43407" spans="5:28">
      <c r="J43407" s="161"/>
      <c r="R43407" s="166"/>
      <c r="AB43407" s="164"/>
    </row>
    <row r="43408" spans="5:28">
      <c r="J43408" s="161"/>
      <c r="AB43408" s="164"/>
    </row>
    <row r="43409" spans="5:28">
      <c r="J43409" s="161"/>
      <c r="AB43409" s="164"/>
    </row>
    <row r="43410" spans="5:28">
      <c r="J43410" s="161"/>
      <c r="AB43410" s="164"/>
    </row>
    <row r="43411" spans="5:28">
      <c r="J43411" s="161"/>
      <c r="AB43411" s="164"/>
    </row>
    <row r="43412" spans="5:28">
      <c r="J43412" s="161"/>
      <c r="AB43412" s="164"/>
    </row>
    <row r="43413" spans="5:28">
      <c r="J43413" s="161"/>
      <c r="AB43413" s="164"/>
    </row>
    <row r="43414" spans="5:28">
      <c r="J43414" s="161"/>
      <c r="AB43414" s="164"/>
    </row>
    <row r="43415" spans="5:28">
      <c r="J43415" s="161"/>
      <c r="AB43415" s="164"/>
    </row>
    <row r="43416" spans="5:28">
      <c r="J43416" s="161"/>
      <c r="AB43416" s="164"/>
    </row>
    <row r="43417" spans="5:28">
      <c r="J43417" s="161"/>
      <c r="AB43417" s="164"/>
    </row>
    <row r="43418" spans="5:28">
      <c r="J43418" s="161"/>
      <c r="AB43418" s="164"/>
    </row>
    <row r="43419" spans="5:28">
      <c r="J43419" s="161"/>
      <c r="AB43419" s="164"/>
    </row>
    <row r="43420" spans="5:28">
      <c r="J43420" s="161"/>
      <c r="AB43420" s="164"/>
    </row>
    <row r="43421" spans="5:28">
      <c r="J43421" s="161"/>
      <c r="AB43421" s="164"/>
    </row>
    <row r="43422" spans="5:28">
      <c r="J43422" s="161"/>
      <c r="AB43422" s="164"/>
    </row>
    <row r="43423" spans="5:28">
      <c r="J43423" s="161"/>
      <c r="AB43423" s="164"/>
    </row>
    <row r="43424" spans="5:28">
      <c r="E43424" s="166"/>
      <c r="J43424" s="161"/>
      <c r="AB43424" s="164"/>
    </row>
    <row r="43425" spans="5:28">
      <c r="E43425" s="166"/>
      <c r="J43425" s="161"/>
      <c r="AB43425" s="164"/>
    </row>
    <row r="43426" spans="5:28">
      <c r="E43426" s="166"/>
      <c r="J43426" s="161"/>
      <c r="AB43426" s="164"/>
    </row>
    <row r="43427" spans="5:28">
      <c r="E43427" s="166"/>
      <c r="J43427" s="161"/>
      <c r="AB43427" s="164"/>
    </row>
    <row r="43428" spans="5:28">
      <c r="J43428" s="161"/>
      <c r="AB43428" s="164"/>
    </row>
    <row r="43429" spans="5:28">
      <c r="J43429" s="161"/>
      <c r="AB43429" s="164"/>
    </row>
    <row r="43430" spans="5:28">
      <c r="J43430" s="161"/>
      <c r="AB43430" s="164"/>
    </row>
    <row r="43431" spans="5:28">
      <c r="J43431" s="161"/>
      <c r="AB43431" s="164"/>
    </row>
    <row r="43432" spans="5:28">
      <c r="J43432" s="161"/>
      <c r="AB43432" s="164"/>
    </row>
    <row r="43433" spans="5:28">
      <c r="J43433" s="161"/>
      <c r="AB43433" s="164"/>
    </row>
    <row r="43434" spans="5:28">
      <c r="J43434" s="161"/>
      <c r="AB43434" s="164"/>
    </row>
    <row r="43435" spans="5:28">
      <c r="J43435" s="161"/>
      <c r="AB43435" s="164"/>
    </row>
    <row r="43436" spans="5:28">
      <c r="J43436" s="161"/>
      <c r="AB43436" s="164"/>
    </row>
    <row r="43437" spans="5:28">
      <c r="J43437" s="161"/>
      <c r="AB43437" s="164"/>
    </row>
    <row r="43438" spans="5:28">
      <c r="J43438" s="161"/>
      <c r="AB43438" s="164"/>
    </row>
    <row r="43439" spans="5:28">
      <c r="J43439" s="161"/>
      <c r="AB43439" s="164"/>
    </row>
    <row r="43440" spans="5:28">
      <c r="J43440" s="161"/>
      <c r="AB43440" s="164"/>
    </row>
    <row r="43441" spans="10:28">
      <c r="J43441" s="161"/>
      <c r="AB43441" s="164"/>
    </row>
    <row r="43442" spans="10:28">
      <c r="J43442" s="161"/>
      <c r="AB43442" s="164"/>
    </row>
    <row r="43443" spans="10:28">
      <c r="J43443" s="161"/>
      <c r="AB43443" s="164"/>
    </row>
    <row r="43444" spans="10:28">
      <c r="J43444" s="161"/>
      <c r="AB43444" s="164"/>
    </row>
    <row r="43445" spans="10:28">
      <c r="J43445" s="161"/>
      <c r="AB43445" s="164"/>
    </row>
    <row r="43446" spans="10:28">
      <c r="J43446" s="161"/>
      <c r="AB43446" s="164"/>
    </row>
    <row r="43447" spans="10:28">
      <c r="J43447" s="161"/>
      <c r="AB43447" s="164"/>
    </row>
    <row r="43448" spans="10:28">
      <c r="J43448" s="161"/>
      <c r="AB43448" s="164"/>
    </row>
    <row r="43449" spans="10:28">
      <c r="J43449" s="161"/>
      <c r="AB43449" s="164"/>
    </row>
    <row r="43450" spans="10:28">
      <c r="J43450" s="161"/>
      <c r="AB43450" s="164"/>
    </row>
    <row r="43451" spans="10:28">
      <c r="J43451" s="161"/>
      <c r="AB43451" s="164"/>
    </row>
    <row r="43452" spans="10:28">
      <c r="J43452" s="161"/>
      <c r="AB43452" s="164"/>
    </row>
    <row r="43453" spans="10:28">
      <c r="J43453" s="161"/>
      <c r="AB43453" s="164"/>
    </row>
    <row r="43454" spans="10:28">
      <c r="J43454" s="161"/>
      <c r="AB43454" s="164"/>
    </row>
    <row r="43455" spans="10:28">
      <c r="J43455" s="161"/>
      <c r="AB43455" s="164"/>
    </row>
    <row r="43456" spans="10:28">
      <c r="J43456" s="161"/>
      <c r="AB43456" s="164"/>
    </row>
    <row r="43457" spans="5:28">
      <c r="J43457" s="161"/>
      <c r="AB43457" s="164"/>
    </row>
    <row r="43458" spans="5:28">
      <c r="J43458" s="161"/>
      <c r="AB43458" s="164"/>
    </row>
    <row r="43459" spans="5:28">
      <c r="J43459" s="161"/>
      <c r="AB43459" s="164"/>
    </row>
    <row r="43460" spans="5:28">
      <c r="J43460" s="161"/>
      <c r="AB43460" s="164"/>
    </row>
    <row r="43461" spans="5:28">
      <c r="J43461" s="161"/>
      <c r="AB43461" s="164"/>
    </row>
    <row r="43462" spans="5:28">
      <c r="J43462" s="161"/>
      <c r="AB43462" s="164"/>
    </row>
    <row r="43463" spans="5:28">
      <c r="J43463" s="161"/>
      <c r="AB43463" s="164"/>
    </row>
    <row r="43464" spans="5:28">
      <c r="E43464" s="166"/>
      <c r="J43464" s="161"/>
      <c r="AB43464" s="164"/>
    </row>
    <row r="43465" spans="5:28">
      <c r="J43465" s="161"/>
      <c r="AB43465" s="164"/>
    </row>
    <row r="43466" spans="5:28">
      <c r="J43466" s="161"/>
      <c r="AB43466" s="164"/>
    </row>
    <row r="43467" spans="5:28">
      <c r="J43467" s="161"/>
      <c r="AB43467" s="164"/>
    </row>
    <row r="43468" spans="5:28">
      <c r="J43468" s="161"/>
      <c r="AB43468" s="164"/>
    </row>
    <row r="43469" spans="5:28">
      <c r="J43469" s="161"/>
      <c r="AB43469" s="164"/>
    </row>
    <row r="43470" spans="5:28">
      <c r="J43470" s="161"/>
      <c r="AB43470" s="164"/>
    </row>
    <row r="43471" spans="5:28">
      <c r="J43471" s="161"/>
      <c r="AB43471" s="164"/>
    </row>
    <row r="43472" spans="5:28">
      <c r="J43472" s="161"/>
      <c r="AB43472" s="164"/>
    </row>
    <row r="43473" spans="10:28">
      <c r="J43473" s="161"/>
      <c r="AB43473" s="164"/>
    </row>
    <row r="43474" spans="10:28">
      <c r="J43474" s="161"/>
      <c r="R43474" s="166"/>
      <c r="AB43474" s="164"/>
    </row>
    <row r="43475" spans="10:28">
      <c r="J43475" s="161"/>
      <c r="AB43475" s="164"/>
    </row>
    <row r="43476" spans="10:28">
      <c r="J43476" s="161"/>
      <c r="R43476" s="166"/>
      <c r="AB43476" s="164"/>
    </row>
    <row r="43477" spans="10:28">
      <c r="J43477" s="161"/>
      <c r="AB43477" s="164"/>
    </row>
    <row r="43478" spans="10:28">
      <c r="J43478" s="161"/>
      <c r="AB43478" s="164"/>
    </row>
    <row r="43479" spans="10:28">
      <c r="J43479" s="161"/>
      <c r="R43479" s="166"/>
      <c r="AB43479" s="164"/>
    </row>
    <row r="43480" spans="10:28">
      <c r="J43480" s="161"/>
      <c r="AB43480" s="164"/>
    </row>
    <row r="43481" spans="10:28">
      <c r="J43481" s="161"/>
      <c r="AB43481" s="164"/>
    </row>
    <row r="43482" spans="10:28">
      <c r="J43482" s="161"/>
      <c r="AB43482" s="164"/>
    </row>
    <row r="43483" spans="10:28">
      <c r="J43483" s="161"/>
      <c r="AB43483" s="164"/>
    </row>
    <row r="43484" spans="10:28">
      <c r="J43484" s="161"/>
      <c r="AB43484" s="164"/>
    </row>
    <row r="43485" spans="10:28">
      <c r="J43485" s="161"/>
      <c r="AB43485" s="164"/>
    </row>
    <row r="43486" spans="10:28">
      <c r="J43486" s="161"/>
      <c r="AB43486" s="164"/>
    </row>
    <row r="43487" spans="10:28">
      <c r="J43487" s="161"/>
      <c r="AB43487" s="164"/>
    </row>
    <row r="43488" spans="10:28">
      <c r="J43488" s="161"/>
      <c r="AB43488" s="164"/>
    </row>
    <row r="43489" spans="5:28">
      <c r="E43489" s="166"/>
      <c r="J43489" s="161"/>
      <c r="R43489" s="166"/>
      <c r="AB43489" s="164"/>
    </row>
    <row r="43490" spans="5:28">
      <c r="J43490" s="161"/>
      <c r="R43490" s="166"/>
      <c r="AB43490" s="164"/>
    </row>
    <row r="43491" spans="5:28">
      <c r="J43491" s="161"/>
      <c r="AB43491" s="164"/>
    </row>
    <row r="43492" spans="5:28">
      <c r="E43492" s="166"/>
      <c r="J43492" s="161"/>
      <c r="AB43492" s="164"/>
    </row>
    <row r="43493" spans="5:28">
      <c r="E43493" s="166"/>
      <c r="J43493" s="161"/>
      <c r="AB43493" s="164"/>
    </row>
    <row r="43494" spans="5:28">
      <c r="E43494" s="166"/>
      <c r="J43494" s="161"/>
      <c r="AB43494" s="164"/>
    </row>
    <row r="43495" spans="5:28">
      <c r="E43495" s="166"/>
      <c r="J43495" s="161"/>
      <c r="AB43495" s="164"/>
    </row>
    <row r="43496" spans="5:28">
      <c r="E43496" s="166"/>
      <c r="J43496" s="161"/>
      <c r="AB43496" s="164"/>
    </row>
    <row r="43497" spans="5:28">
      <c r="E43497" s="166"/>
      <c r="J43497" s="161"/>
      <c r="AB43497" s="164"/>
    </row>
    <row r="43498" spans="5:28">
      <c r="E43498" s="166"/>
      <c r="J43498" s="161"/>
      <c r="AB43498" s="164"/>
    </row>
    <row r="43499" spans="5:28">
      <c r="E43499" s="166"/>
      <c r="J43499" s="161"/>
      <c r="AB43499" s="164"/>
    </row>
    <row r="43500" spans="5:28">
      <c r="J43500" s="161"/>
      <c r="R43500" s="166"/>
      <c r="AB43500" s="164"/>
    </row>
    <row r="43501" spans="5:28">
      <c r="J43501" s="161"/>
      <c r="AB43501" s="164"/>
    </row>
    <row r="43502" spans="5:28">
      <c r="J43502" s="161"/>
      <c r="AB43502" s="164"/>
    </row>
    <row r="43503" spans="5:28">
      <c r="J43503" s="161"/>
      <c r="AB43503" s="164"/>
    </row>
    <row r="43504" spans="5:28">
      <c r="J43504" s="161"/>
      <c r="AB43504" s="164"/>
    </row>
    <row r="43505" spans="10:28">
      <c r="J43505" s="161"/>
      <c r="AB43505" s="164"/>
    </row>
    <row r="43506" spans="10:28">
      <c r="J43506" s="161"/>
      <c r="AB43506" s="164"/>
    </row>
    <row r="43507" spans="10:28">
      <c r="J43507" s="161"/>
      <c r="AB43507" s="164"/>
    </row>
    <row r="43508" spans="10:28">
      <c r="J43508" s="161"/>
      <c r="AB43508" s="164"/>
    </row>
    <row r="43509" spans="10:28">
      <c r="J43509" s="161"/>
      <c r="AB43509" s="164"/>
    </row>
    <row r="43510" spans="10:28">
      <c r="J43510" s="161"/>
      <c r="AB43510" s="164"/>
    </row>
    <row r="43511" spans="10:28">
      <c r="J43511" s="161"/>
      <c r="AB43511" s="164"/>
    </row>
    <row r="43512" spans="10:28">
      <c r="J43512" s="161"/>
      <c r="AB43512" s="164"/>
    </row>
    <row r="43513" spans="10:28">
      <c r="J43513" s="161"/>
      <c r="AB43513" s="164"/>
    </row>
    <row r="43514" spans="10:28">
      <c r="J43514" s="161"/>
      <c r="AB43514" s="164"/>
    </row>
    <row r="43515" spans="10:28">
      <c r="J43515" s="161"/>
      <c r="AB43515" s="164"/>
    </row>
    <row r="43516" spans="10:28">
      <c r="J43516" s="161"/>
      <c r="AB43516" s="164"/>
    </row>
    <row r="43517" spans="10:28">
      <c r="J43517" s="161"/>
      <c r="AB43517" s="164"/>
    </row>
    <row r="43518" spans="10:28">
      <c r="J43518" s="161"/>
      <c r="AB43518" s="164"/>
    </row>
    <row r="43519" spans="10:28">
      <c r="J43519" s="161"/>
      <c r="AB43519" s="164"/>
    </row>
    <row r="43520" spans="10:28">
      <c r="J43520" s="161"/>
      <c r="AB43520" s="164"/>
    </row>
    <row r="43521" spans="10:28">
      <c r="J43521" s="161"/>
      <c r="AB43521" s="164"/>
    </row>
    <row r="43522" spans="10:28">
      <c r="J43522" s="161"/>
      <c r="AB43522" s="164"/>
    </row>
    <row r="43523" spans="10:28">
      <c r="J43523" s="161"/>
      <c r="AB43523" s="164"/>
    </row>
    <row r="43524" spans="10:28">
      <c r="J43524" s="161"/>
      <c r="AB43524" s="164"/>
    </row>
    <row r="43525" spans="10:28">
      <c r="J43525" s="161"/>
      <c r="AB43525" s="164"/>
    </row>
    <row r="43526" spans="10:28">
      <c r="J43526" s="161"/>
      <c r="AB43526" s="164"/>
    </row>
    <row r="43527" spans="10:28">
      <c r="J43527" s="161"/>
      <c r="AB43527" s="164"/>
    </row>
    <row r="43528" spans="10:28">
      <c r="J43528" s="161"/>
      <c r="AB43528" s="164"/>
    </row>
    <row r="43529" spans="10:28">
      <c r="J43529" s="161"/>
      <c r="AB43529" s="164"/>
    </row>
    <row r="43530" spans="10:28">
      <c r="J43530" s="161"/>
      <c r="AB43530" s="164"/>
    </row>
    <row r="43531" spans="10:28">
      <c r="J43531" s="161"/>
      <c r="AB43531" s="164"/>
    </row>
    <row r="43532" spans="10:28">
      <c r="J43532" s="161"/>
      <c r="AB43532" s="164"/>
    </row>
    <row r="43533" spans="10:28">
      <c r="J43533" s="161"/>
      <c r="AB43533" s="164"/>
    </row>
    <row r="43534" spans="10:28">
      <c r="J43534" s="161"/>
      <c r="AB43534" s="164"/>
    </row>
    <row r="43535" spans="10:28">
      <c r="J43535" s="161"/>
      <c r="AB43535" s="164"/>
    </row>
    <row r="43536" spans="10:28">
      <c r="J43536" s="161"/>
      <c r="AB43536" s="164"/>
    </row>
    <row r="43537" spans="5:28">
      <c r="J43537" s="161"/>
      <c r="AB43537" s="164"/>
    </row>
    <row r="43538" spans="5:28">
      <c r="J43538" s="161"/>
      <c r="AB43538" s="164"/>
    </row>
    <row r="43539" spans="5:28">
      <c r="J43539" s="161"/>
      <c r="AB43539" s="164"/>
    </row>
    <row r="43540" spans="5:28">
      <c r="J43540" s="161"/>
      <c r="AB43540" s="164"/>
    </row>
    <row r="43541" spans="5:28">
      <c r="J43541" s="161"/>
      <c r="AB43541" s="164"/>
    </row>
    <row r="43542" spans="5:28">
      <c r="J43542" s="161"/>
      <c r="AB43542" s="164"/>
    </row>
    <row r="43543" spans="5:28">
      <c r="J43543" s="161"/>
      <c r="AB43543" s="164"/>
    </row>
    <row r="43544" spans="5:28">
      <c r="J43544" s="161"/>
      <c r="AB43544" s="164"/>
    </row>
    <row r="43545" spans="5:28">
      <c r="J43545" s="161"/>
      <c r="AB43545" s="164"/>
    </row>
    <row r="43546" spans="5:28">
      <c r="J43546" s="161"/>
      <c r="AB43546" s="164"/>
    </row>
    <row r="43547" spans="5:28">
      <c r="J43547" s="161"/>
      <c r="AB43547" s="164"/>
    </row>
    <row r="43548" spans="5:28">
      <c r="J43548" s="161"/>
      <c r="AB43548" s="164"/>
    </row>
    <row r="43549" spans="5:28">
      <c r="J43549" s="161"/>
      <c r="AB43549" s="164"/>
    </row>
    <row r="43550" spans="5:28">
      <c r="J43550" s="161"/>
      <c r="AB43550" s="164"/>
    </row>
    <row r="43551" spans="5:28">
      <c r="E43551" s="166"/>
      <c r="J43551" s="161"/>
      <c r="AB43551" s="164"/>
    </row>
    <row r="43552" spans="5:28">
      <c r="E43552" s="166"/>
      <c r="J43552" s="161"/>
      <c r="AB43552" s="164"/>
    </row>
    <row r="43553" spans="5:28">
      <c r="E43553" s="166"/>
      <c r="J43553" s="161"/>
      <c r="AB43553" s="164"/>
    </row>
    <row r="43554" spans="5:28">
      <c r="E43554" s="166"/>
      <c r="J43554" s="161"/>
      <c r="AB43554" s="164"/>
    </row>
    <row r="43555" spans="5:28">
      <c r="E43555" s="166"/>
      <c r="J43555" s="161"/>
      <c r="AB43555" s="164"/>
    </row>
    <row r="43556" spans="5:28">
      <c r="E43556" s="166"/>
      <c r="J43556" s="161"/>
      <c r="AB43556" s="164"/>
    </row>
    <row r="43557" spans="5:28">
      <c r="E43557" s="166"/>
      <c r="J43557" s="161"/>
      <c r="AB43557" s="164"/>
    </row>
    <row r="43558" spans="5:28">
      <c r="E43558" s="166"/>
      <c r="J43558" s="161"/>
      <c r="AB43558" s="164"/>
    </row>
    <row r="43559" spans="5:28">
      <c r="E43559" s="166"/>
      <c r="J43559" s="161"/>
      <c r="AB43559" s="164"/>
    </row>
    <row r="43560" spans="5:28">
      <c r="E43560" s="166"/>
      <c r="J43560" s="161"/>
      <c r="AB43560" s="164"/>
    </row>
    <row r="43561" spans="5:28">
      <c r="J43561" s="161"/>
      <c r="AB43561" s="164"/>
    </row>
    <row r="43562" spans="5:28">
      <c r="J43562" s="161"/>
      <c r="AB43562" s="164"/>
    </row>
    <row r="43563" spans="5:28">
      <c r="J43563" s="161"/>
      <c r="AB43563" s="164"/>
    </row>
    <row r="43564" spans="5:28">
      <c r="J43564" s="161"/>
      <c r="AB43564" s="164"/>
    </row>
    <row r="43565" spans="5:28">
      <c r="J43565" s="161"/>
      <c r="AB43565" s="164"/>
    </row>
    <row r="43566" spans="5:28">
      <c r="J43566" s="161"/>
      <c r="AB43566" s="164"/>
    </row>
    <row r="43567" spans="5:28">
      <c r="J43567" s="161"/>
      <c r="AB43567" s="164"/>
    </row>
    <row r="43568" spans="5:28">
      <c r="J43568" s="161"/>
      <c r="AB43568" s="164"/>
    </row>
    <row r="43569" spans="10:28">
      <c r="J43569" s="161"/>
      <c r="AB43569" s="164"/>
    </row>
    <row r="43570" spans="10:28">
      <c r="J43570" s="161"/>
      <c r="AB43570" s="164"/>
    </row>
    <row r="43571" spans="10:28">
      <c r="J43571" s="161"/>
      <c r="AB43571" s="164"/>
    </row>
    <row r="43572" spans="10:28">
      <c r="J43572" s="161"/>
      <c r="AB43572" s="164"/>
    </row>
    <row r="43573" spans="10:28">
      <c r="J43573" s="161"/>
      <c r="AB43573" s="164"/>
    </row>
    <row r="43574" spans="10:28">
      <c r="J43574" s="161"/>
      <c r="AB43574" s="164"/>
    </row>
    <row r="43575" spans="10:28">
      <c r="J43575" s="161"/>
      <c r="AB43575" s="164"/>
    </row>
    <row r="43576" spans="10:28">
      <c r="J43576" s="161"/>
      <c r="AB43576" s="164"/>
    </row>
    <row r="43577" spans="10:28">
      <c r="J43577" s="161"/>
      <c r="AB43577" s="164"/>
    </row>
    <row r="43578" spans="10:28">
      <c r="J43578" s="161"/>
      <c r="AB43578" s="164"/>
    </row>
    <row r="43579" spans="10:28">
      <c r="J43579" s="161"/>
      <c r="AB43579" s="164"/>
    </row>
    <row r="43580" spans="10:28">
      <c r="J43580" s="161"/>
      <c r="AB43580" s="164"/>
    </row>
    <row r="43581" spans="10:28">
      <c r="J43581" s="161"/>
      <c r="AB43581" s="164"/>
    </row>
    <row r="43582" spans="10:28">
      <c r="J43582" s="161"/>
      <c r="AB43582" s="164"/>
    </row>
    <row r="43583" spans="10:28">
      <c r="J43583" s="161"/>
      <c r="AB43583" s="164"/>
    </row>
    <row r="43584" spans="10:28">
      <c r="J43584" s="161"/>
      <c r="AB43584" s="164"/>
    </row>
    <row r="43585" spans="10:28">
      <c r="J43585" s="161"/>
      <c r="AB43585" s="164"/>
    </row>
    <row r="43586" spans="10:28">
      <c r="J43586" s="161"/>
      <c r="AB43586" s="164"/>
    </row>
    <row r="43587" spans="10:28">
      <c r="J43587" s="161"/>
      <c r="AB43587" s="164"/>
    </row>
    <row r="43588" spans="10:28">
      <c r="J43588" s="161"/>
      <c r="AB43588" s="164"/>
    </row>
    <row r="43589" spans="10:28">
      <c r="J43589" s="161"/>
      <c r="AB43589" s="164"/>
    </row>
    <row r="43590" spans="10:28">
      <c r="J43590" s="161"/>
      <c r="AB43590" s="164"/>
    </row>
    <row r="43591" spans="10:28">
      <c r="J43591" s="161"/>
      <c r="AB43591" s="164"/>
    </row>
    <row r="43592" spans="10:28">
      <c r="J43592" s="161"/>
      <c r="AB43592" s="164"/>
    </row>
    <row r="43593" spans="10:28">
      <c r="J43593" s="161"/>
      <c r="AB43593" s="164"/>
    </row>
    <row r="43594" spans="10:28">
      <c r="J43594" s="161"/>
      <c r="AB43594" s="164"/>
    </row>
    <row r="43595" spans="10:28">
      <c r="J43595" s="161"/>
      <c r="R43595" s="166"/>
      <c r="AB43595" s="164"/>
    </row>
    <row r="43596" spans="10:28">
      <c r="J43596" s="161"/>
      <c r="AB43596" s="164"/>
    </row>
    <row r="43597" spans="10:28">
      <c r="J43597" s="161"/>
      <c r="AB43597" s="164"/>
    </row>
    <row r="43598" spans="10:28">
      <c r="J43598" s="161"/>
      <c r="AB43598" s="164"/>
    </row>
    <row r="43599" spans="10:28">
      <c r="J43599" s="161"/>
      <c r="AB43599" s="164"/>
    </row>
    <row r="43600" spans="10:28">
      <c r="J43600" s="161"/>
      <c r="AB43600" s="164"/>
    </row>
    <row r="43601" spans="10:28">
      <c r="J43601" s="161"/>
      <c r="AB43601" s="164"/>
    </row>
    <row r="43602" spans="10:28">
      <c r="J43602" s="161"/>
      <c r="AB43602" s="164"/>
    </row>
    <row r="43603" spans="10:28">
      <c r="J43603" s="161"/>
      <c r="AB43603" s="164"/>
    </row>
    <row r="43604" spans="10:28">
      <c r="J43604" s="161"/>
      <c r="AB43604" s="164"/>
    </row>
    <row r="43605" spans="10:28">
      <c r="J43605" s="161"/>
      <c r="AB43605" s="164"/>
    </row>
    <row r="43606" spans="10:28">
      <c r="J43606" s="161"/>
      <c r="AB43606" s="164"/>
    </row>
    <row r="43607" spans="10:28">
      <c r="J43607" s="161"/>
      <c r="AB43607" s="164"/>
    </row>
    <row r="43608" spans="10:28">
      <c r="J43608" s="161"/>
      <c r="AB43608" s="164"/>
    </row>
    <row r="43609" spans="10:28">
      <c r="J43609" s="161"/>
      <c r="AB43609" s="164"/>
    </row>
    <row r="43610" spans="10:28">
      <c r="J43610" s="161"/>
      <c r="AB43610" s="164"/>
    </row>
    <row r="43611" spans="10:28">
      <c r="J43611" s="161"/>
      <c r="AB43611" s="164"/>
    </row>
    <row r="43612" spans="10:28">
      <c r="J43612" s="161"/>
      <c r="AB43612" s="164"/>
    </row>
    <row r="43613" spans="10:28">
      <c r="J43613" s="161"/>
      <c r="AB43613" s="164"/>
    </row>
    <row r="43614" spans="10:28">
      <c r="J43614" s="161"/>
      <c r="AB43614" s="164"/>
    </row>
    <row r="43615" spans="10:28">
      <c r="J43615" s="161"/>
      <c r="AB43615" s="164"/>
    </row>
    <row r="43616" spans="10:28">
      <c r="J43616" s="161"/>
      <c r="AB43616" s="164"/>
    </row>
    <row r="43617" spans="10:28">
      <c r="J43617" s="161"/>
      <c r="AB43617" s="164"/>
    </row>
    <row r="43618" spans="10:28">
      <c r="J43618" s="161"/>
      <c r="AB43618" s="164"/>
    </row>
    <row r="43619" spans="10:28">
      <c r="J43619" s="161"/>
      <c r="AB43619" s="164"/>
    </row>
    <row r="43620" spans="10:28">
      <c r="J43620" s="161"/>
      <c r="AB43620" s="164"/>
    </row>
    <row r="43621" spans="10:28">
      <c r="J43621" s="161"/>
      <c r="AB43621" s="164"/>
    </row>
    <row r="43622" spans="10:28">
      <c r="J43622" s="161"/>
      <c r="AB43622" s="164"/>
    </row>
    <row r="43623" spans="10:28">
      <c r="J43623" s="161"/>
      <c r="AB43623" s="164"/>
    </row>
    <row r="43624" spans="10:28">
      <c r="J43624" s="161"/>
      <c r="AB43624" s="164"/>
    </row>
    <row r="43625" spans="10:28">
      <c r="J43625" s="161"/>
      <c r="AB43625" s="164"/>
    </row>
    <row r="43626" spans="10:28">
      <c r="J43626" s="161"/>
      <c r="AB43626" s="164"/>
    </row>
    <row r="43627" spans="10:28">
      <c r="J43627" s="161"/>
      <c r="AB43627" s="164"/>
    </row>
    <row r="43628" spans="10:28">
      <c r="J43628" s="161"/>
      <c r="AB43628" s="164"/>
    </row>
    <row r="43629" spans="10:28">
      <c r="J43629" s="161"/>
      <c r="AB43629" s="164"/>
    </row>
    <row r="43630" spans="10:28">
      <c r="J43630" s="161"/>
      <c r="AB43630" s="164"/>
    </row>
    <row r="43631" spans="10:28">
      <c r="J43631" s="161"/>
      <c r="AB43631" s="164"/>
    </row>
    <row r="43632" spans="10:28">
      <c r="J43632" s="161"/>
      <c r="AB43632" s="164"/>
    </row>
    <row r="43633" spans="10:28">
      <c r="J43633" s="161"/>
      <c r="AB43633" s="164"/>
    </row>
    <row r="43634" spans="10:28">
      <c r="J43634" s="161"/>
      <c r="AB43634" s="164"/>
    </row>
    <row r="43635" spans="10:28">
      <c r="J43635" s="161"/>
      <c r="AB43635" s="164"/>
    </row>
    <row r="43636" spans="10:28">
      <c r="J43636" s="161"/>
      <c r="AB43636" s="164"/>
    </row>
    <row r="43637" spans="10:28">
      <c r="J43637" s="161"/>
      <c r="AB43637" s="164"/>
    </row>
    <row r="43638" spans="10:28">
      <c r="J43638" s="161"/>
      <c r="AB43638" s="164"/>
    </row>
    <row r="43639" spans="10:28">
      <c r="J43639" s="161"/>
      <c r="AB43639" s="164"/>
    </row>
    <row r="43640" spans="10:28">
      <c r="J43640" s="161"/>
      <c r="AB43640" s="164"/>
    </row>
    <row r="43641" spans="10:28">
      <c r="J43641" s="161"/>
      <c r="AB43641" s="164"/>
    </row>
    <row r="43642" spans="10:28">
      <c r="J43642" s="161"/>
      <c r="AB43642" s="164"/>
    </row>
    <row r="43643" spans="10:28">
      <c r="J43643" s="161"/>
      <c r="AB43643" s="164"/>
    </row>
    <row r="43644" spans="10:28">
      <c r="J43644" s="161"/>
      <c r="AB43644" s="164"/>
    </row>
    <row r="43645" spans="10:28">
      <c r="J43645" s="161"/>
      <c r="AB43645" s="164"/>
    </row>
    <row r="43646" spans="10:28">
      <c r="J43646" s="161"/>
      <c r="AB43646" s="164"/>
    </row>
    <row r="43647" spans="10:28">
      <c r="J43647" s="161"/>
      <c r="AB43647" s="164"/>
    </row>
    <row r="43648" spans="10:28">
      <c r="J43648" s="161"/>
      <c r="AB43648" s="164"/>
    </row>
    <row r="43649" spans="10:28">
      <c r="J43649" s="161"/>
      <c r="AB43649" s="164"/>
    </row>
    <row r="43650" spans="10:28">
      <c r="J43650" s="161"/>
      <c r="AB43650" s="164"/>
    </row>
    <row r="43651" spans="10:28">
      <c r="J43651" s="161"/>
      <c r="AB43651" s="164"/>
    </row>
    <row r="43652" spans="10:28">
      <c r="J43652" s="161"/>
      <c r="AB43652" s="164"/>
    </row>
    <row r="43653" spans="10:28">
      <c r="J43653" s="161"/>
      <c r="AB43653" s="164"/>
    </row>
    <row r="43654" spans="10:28">
      <c r="J43654" s="161"/>
      <c r="AB43654" s="164"/>
    </row>
    <row r="43655" spans="10:28">
      <c r="J43655" s="161"/>
      <c r="AB43655" s="164"/>
    </row>
    <row r="43656" spans="10:28">
      <c r="J43656" s="161"/>
      <c r="AB43656" s="164"/>
    </row>
    <row r="43657" spans="10:28">
      <c r="J43657" s="161"/>
      <c r="AB43657" s="164"/>
    </row>
    <row r="43658" spans="10:28">
      <c r="J43658" s="161"/>
      <c r="AB43658" s="164"/>
    </row>
    <row r="43659" spans="10:28">
      <c r="J43659" s="161"/>
      <c r="AB43659" s="164"/>
    </row>
    <row r="43660" spans="10:28">
      <c r="J43660" s="161"/>
      <c r="AB43660" s="164"/>
    </row>
    <row r="43661" spans="10:28">
      <c r="J43661" s="161"/>
      <c r="AB43661" s="164"/>
    </row>
    <row r="43662" spans="10:28">
      <c r="J43662" s="161"/>
      <c r="AB43662" s="164"/>
    </row>
    <row r="43663" spans="10:28">
      <c r="J43663" s="161"/>
      <c r="AB43663" s="164"/>
    </row>
    <row r="43664" spans="10:28">
      <c r="J43664" s="161"/>
      <c r="AB43664" s="164"/>
    </row>
    <row r="43665" spans="10:28">
      <c r="J43665" s="161"/>
      <c r="AB43665" s="164"/>
    </row>
    <row r="43666" spans="10:28">
      <c r="J43666" s="161"/>
      <c r="AB43666" s="164"/>
    </row>
    <row r="43667" spans="10:28">
      <c r="J43667" s="161"/>
      <c r="AB43667" s="164"/>
    </row>
    <row r="43668" spans="10:28">
      <c r="J43668" s="161"/>
      <c r="AB43668" s="164"/>
    </row>
    <row r="43669" spans="10:28">
      <c r="J43669" s="161"/>
      <c r="AB43669" s="164"/>
    </row>
    <row r="43670" spans="10:28">
      <c r="J43670" s="161"/>
      <c r="AB43670" s="164"/>
    </row>
    <row r="43671" spans="10:28">
      <c r="J43671" s="161"/>
      <c r="AB43671" s="164"/>
    </row>
    <row r="43672" spans="10:28">
      <c r="J43672" s="161"/>
      <c r="AB43672" s="164"/>
    </row>
    <row r="43673" spans="10:28">
      <c r="J43673" s="161"/>
      <c r="AB43673" s="164"/>
    </row>
    <row r="43674" spans="10:28">
      <c r="J43674" s="161"/>
      <c r="AB43674" s="164"/>
    </row>
    <row r="43675" spans="10:28">
      <c r="J43675" s="161"/>
      <c r="AB43675" s="164"/>
    </row>
    <row r="43676" spans="10:28">
      <c r="J43676" s="161"/>
      <c r="AB43676" s="164"/>
    </row>
    <row r="43677" spans="10:28">
      <c r="J43677" s="161"/>
      <c r="AB43677" s="164"/>
    </row>
    <row r="43678" spans="10:28">
      <c r="J43678" s="161"/>
      <c r="AB43678" s="164"/>
    </row>
    <row r="43679" spans="10:28">
      <c r="J43679" s="161"/>
      <c r="AB43679" s="164"/>
    </row>
    <row r="43680" spans="10:28">
      <c r="J43680" s="161"/>
      <c r="AB43680" s="164"/>
    </row>
    <row r="43681" spans="5:28">
      <c r="J43681" s="161"/>
      <c r="AB43681" s="164"/>
    </row>
    <row r="43682" spans="5:28">
      <c r="J43682" s="161"/>
      <c r="AB43682" s="164"/>
    </row>
    <row r="43683" spans="5:28">
      <c r="J43683" s="161"/>
      <c r="AB43683" s="164"/>
    </row>
    <row r="43684" spans="5:28">
      <c r="J43684" s="161"/>
      <c r="AB43684" s="164"/>
    </row>
    <row r="43685" spans="5:28">
      <c r="J43685" s="161"/>
      <c r="AB43685" s="164"/>
    </row>
    <row r="43686" spans="5:28">
      <c r="J43686" s="161"/>
      <c r="AB43686" s="164"/>
    </row>
    <row r="43687" spans="5:28">
      <c r="J43687" s="161"/>
      <c r="AB43687" s="164"/>
    </row>
    <row r="43688" spans="5:28">
      <c r="J43688" s="161"/>
      <c r="R43688" s="166"/>
      <c r="AB43688" s="164"/>
    </row>
    <row r="43689" spans="5:28">
      <c r="J43689" s="161"/>
      <c r="AB43689" s="164"/>
    </row>
    <row r="43690" spans="5:28">
      <c r="J43690" s="161"/>
      <c r="AB43690" s="164"/>
    </row>
    <row r="43691" spans="5:28">
      <c r="J43691" s="161"/>
      <c r="R43691" s="166"/>
      <c r="AB43691" s="164"/>
    </row>
    <row r="43692" spans="5:28">
      <c r="J43692" s="161"/>
      <c r="AB43692" s="164"/>
    </row>
    <row r="43693" spans="5:28">
      <c r="J43693" s="161"/>
      <c r="AB43693" s="164"/>
    </row>
    <row r="43694" spans="5:28">
      <c r="J43694" s="161"/>
      <c r="AB43694" s="164"/>
    </row>
    <row r="43695" spans="5:28">
      <c r="E43695" s="166"/>
      <c r="J43695" s="161"/>
      <c r="AB43695" s="164"/>
    </row>
    <row r="43696" spans="5:28">
      <c r="E43696" s="166"/>
      <c r="J43696" s="161"/>
      <c r="AB43696" s="164"/>
    </row>
    <row r="43697" spans="5:28">
      <c r="E43697" s="166"/>
      <c r="J43697" s="161"/>
      <c r="AB43697" s="164"/>
    </row>
    <row r="43698" spans="5:28">
      <c r="E43698" s="166"/>
      <c r="J43698" s="161"/>
      <c r="AB43698" s="164"/>
    </row>
    <row r="43699" spans="5:28">
      <c r="J43699" s="161"/>
      <c r="AB43699" s="164"/>
    </row>
    <row r="43700" spans="5:28">
      <c r="J43700" s="161"/>
      <c r="AB43700" s="164"/>
    </row>
    <row r="43701" spans="5:28">
      <c r="J43701" s="161"/>
      <c r="AB43701" s="164"/>
    </row>
    <row r="43702" spans="5:28">
      <c r="J43702" s="161"/>
      <c r="AB43702" s="164"/>
    </row>
    <row r="43703" spans="5:28">
      <c r="J43703" s="161"/>
      <c r="AB43703" s="164"/>
    </row>
    <row r="43704" spans="5:28">
      <c r="J43704" s="161"/>
      <c r="AB43704" s="164"/>
    </row>
    <row r="43705" spans="5:28">
      <c r="J43705" s="161"/>
      <c r="AB43705" s="164"/>
    </row>
    <row r="43706" spans="5:28">
      <c r="J43706" s="161"/>
      <c r="AB43706" s="164"/>
    </row>
    <row r="43707" spans="5:28">
      <c r="J43707" s="161"/>
      <c r="AB43707" s="164"/>
    </row>
    <row r="43708" spans="5:28">
      <c r="J43708" s="161"/>
      <c r="AB43708" s="164"/>
    </row>
    <row r="43709" spans="5:28">
      <c r="J43709" s="161"/>
      <c r="AB43709" s="164"/>
    </row>
    <row r="43710" spans="5:28">
      <c r="J43710" s="161"/>
      <c r="AB43710" s="164"/>
    </row>
    <row r="43711" spans="5:28">
      <c r="J43711" s="161"/>
      <c r="AB43711" s="164"/>
    </row>
    <row r="43712" spans="5:28">
      <c r="J43712" s="161"/>
      <c r="AB43712" s="164"/>
    </row>
    <row r="43713" spans="10:28">
      <c r="J43713" s="161"/>
      <c r="AB43713" s="164"/>
    </row>
    <row r="43714" spans="10:28">
      <c r="J43714" s="161"/>
      <c r="AB43714" s="164"/>
    </row>
    <row r="43715" spans="10:28">
      <c r="J43715" s="161"/>
      <c r="AB43715" s="164"/>
    </row>
    <row r="43716" spans="10:28">
      <c r="J43716" s="161"/>
      <c r="AB43716" s="164"/>
    </row>
    <row r="43717" spans="10:28">
      <c r="J43717" s="161"/>
      <c r="AB43717" s="164"/>
    </row>
    <row r="43718" spans="10:28">
      <c r="J43718" s="161"/>
      <c r="AB43718" s="164"/>
    </row>
    <row r="43719" spans="10:28">
      <c r="J43719" s="161"/>
      <c r="AB43719" s="164"/>
    </row>
    <row r="43720" spans="10:28">
      <c r="J43720" s="161"/>
      <c r="AB43720" s="164"/>
    </row>
    <row r="43721" spans="10:28">
      <c r="J43721" s="161"/>
      <c r="AB43721" s="164"/>
    </row>
    <row r="43722" spans="10:28">
      <c r="J43722" s="161"/>
      <c r="AB43722" s="164"/>
    </row>
    <row r="43723" spans="10:28">
      <c r="J43723" s="161"/>
      <c r="AB43723" s="164"/>
    </row>
    <row r="43724" spans="10:28">
      <c r="J43724" s="161"/>
      <c r="AB43724" s="164"/>
    </row>
    <row r="43725" spans="10:28">
      <c r="J43725" s="161"/>
      <c r="AB43725" s="164"/>
    </row>
    <row r="43726" spans="10:28">
      <c r="J43726" s="161"/>
      <c r="AB43726" s="164"/>
    </row>
    <row r="43727" spans="10:28">
      <c r="J43727" s="161"/>
      <c r="AB43727" s="164"/>
    </row>
    <row r="43728" spans="10:28">
      <c r="J43728" s="161"/>
      <c r="AB43728" s="164"/>
    </row>
    <row r="43729" spans="10:28">
      <c r="J43729" s="161"/>
      <c r="AB43729" s="164"/>
    </row>
    <row r="43730" spans="10:28">
      <c r="J43730" s="161"/>
      <c r="AB43730" s="164"/>
    </row>
    <row r="43731" spans="10:28">
      <c r="J43731" s="161"/>
      <c r="AB43731" s="164"/>
    </row>
    <row r="43732" spans="10:28">
      <c r="J43732" s="161"/>
      <c r="AB43732" s="164"/>
    </row>
    <row r="43733" spans="10:28">
      <c r="J43733" s="161"/>
      <c r="AB43733" s="164"/>
    </row>
    <row r="43734" spans="10:28">
      <c r="J43734" s="161"/>
      <c r="AB43734" s="164"/>
    </row>
    <row r="43735" spans="10:28">
      <c r="J43735" s="161"/>
      <c r="AB43735" s="164"/>
    </row>
    <row r="43736" spans="10:28">
      <c r="J43736" s="161"/>
      <c r="AB43736" s="164"/>
    </row>
    <row r="43737" spans="10:28">
      <c r="J43737" s="161"/>
      <c r="AB43737" s="164"/>
    </row>
    <row r="43738" spans="10:28">
      <c r="J43738" s="161"/>
      <c r="AB43738" s="164"/>
    </row>
    <row r="43739" spans="10:28">
      <c r="J43739" s="161"/>
      <c r="AB43739" s="164"/>
    </row>
    <row r="43740" spans="10:28">
      <c r="J43740" s="161"/>
      <c r="AB43740" s="164"/>
    </row>
    <row r="43741" spans="10:28">
      <c r="J43741" s="161"/>
      <c r="AB43741" s="164"/>
    </row>
    <row r="43742" spans="10:28">
      <c r="J43742" s="161"/>
      <c r="AB43742" s="164"/>
    </row>
    <row r="43743" spans="10:28">
      <c r="J43743" s="161"/>
      <c r="AB43743" s="164"/>
    </row>
    <row r="43744" spans="10:28">
      <c r="J43744" s="161"/>
      <c r="AB43744" s="164"/>
    </row>
    <row r="43745" spans="10:28">
      <c r="J43745" s="161"/>
      <c r="AB43745" s="164"/>
    </row>
    <row r="43746" spans="10:28">
      <c r="J43746" s="161"/>
      <c r="AB43746" s="164"/>
    </row>
    <row r="43747" spans="10:28">
      <c r="J43747" s="161"/>
      <c r="AB43747" s="164"/>
    </row>
    <row r="43748" spans="10:28">
      <c r="J43748" s="161"/>
      <c r="AB43748" s="164"/>
    </row>
    <row r="43749" spans="10:28">
      <c r="J43749" s="161"/>
      <c r="AB43749" s="164"/>
    </row>
    <row r="43750" spans="10:28">
      <c r="J43750" s="161"/>
      <c r="AB43750" s="164"/>
    </row>
    <row r="43751" spans="10:28">
      <c r="J43751" s="161"/>
      <c r="AB43751" s="164"/>
    </row>
    <row r="43752" spans="10:28">
      <c r="J43752" s="161"/>
      <c r="AB43752" s="164"/>
    </row>
    <row r="43753" spans="10:28">
      <c r="J43753" s="161"/>
      <c r="AB43753" s="164"/>
    </row>
    <row r="43754" spans="10:28">
      <c r="J43754" s="161"/>
      <c r="AB43754" s="164"/>
    </row>
    <row r="43755" spans="10:28">
      <c r="J43755" s="161"/>
      <c r="AB43755" s="164"/>
    </row>
    <row r="43756" spans="10:28">
      <c r="J43756" s="161"/>
      <c r="AB43756" s="164"/>
    </row>
    <row r="43757" spans="10:28">
      <c r="J43757" s="161"/>
      <c r="AB43757" s="164"/>
    </row>
    <row r="43758" spans="10:28">
      <c r="J43758" s="161"/>
      <c r="AB43758" s="164"/>
    </row>
    <row r="43759" spans="10:28">
      <c r="J43759" s="161"/>
      <c r="AB43759" s="164"/>
    </row>
    <row r="43760" spans="10:28">
      <c r="J43760" s="161"/>
      <c r="AB43760" s="164"/>
    </row>
    <row r="43761" spans="5:28">
      <c r="J43761" s="161"/>
      <c r="AB43761" s="164"/>
    </row>
    <row r="43762" spans="5:28">
      <c r="J43762" s="161"/>
      <c r="AB43762" s="164"/>
    </row>
    <row r="43763" spans="5:28">
      <c r="J43763" s="161"/>
      <c r="AB43763" s="164"/>
    </row>
    <row r="43764" spans="5:28">
      <c r="E43764" s="166"/>
      <c r="J43764" s="161"/>
      <c r="AB43764" s="164"/>
    </row>
    <row r="43765" spans="5:28">
      <c r="E43765" s="166"/>
      <c r="J43765" s="161"/>
      <c r="AB43765" s="164"/>
    </row>
    <row r="43766" spans="5:28">
      <c r="J43766" s="161"/>
      <c r="AB43766" s="164"/>
    </row>
    <row r="43767" spans="5:28">
      <c r="J43767" s="161"/>
      <c r="AB43767" s="164"/>
    </row>
    <row r="43768" spans="5:28">
      <c r="J43768" s="161"/>
      <c r="AB43768" s="164"/>
    </row>
    <row r="43769" spans="5:28">
      <c r="J43769" s="161"/>
      <c r="AB43769" s="164"/>
    </row>
    <row r="43770" spans="5:28">
      <c r="J43770" s="161"/>
      <c r="AB43770" s="164"/>
    </row>
    <row r="43771" spans="5:28">
      <c r="J43771" s="161"/>
      <c r="AB43771" s="164"/>
    </row>
    <row r="43772" spans="5:28">
      <c r="J43772" s="161"/>
      <c r="AB43772" s="164"/>
    </row>
    <row r="43773" spans="5:28">
      <c r="J43773" s="161"/>
      <c r="AB43773" s="164"/>
    </row>
    <row r="43774" spans="5:28">
      <c r="J43774" s="161"/>
      <c r="AB43774" s="164"/>
    </row>
    <row r="43775" spans="5:28">
      <c r="J43775" s="161"/>
      <c r="AB43775" s="164"/>
    </row>
    <row r="43776" spans="5:28">
      <c r="J43776" s="161"/>
      <c r="AB43776" s="164"/>
    </row>
    <row r="43777" spans="10:28">
      <c r="J43777" s="161"/>
      <c r="AB43777" s="164"/>
    </row>
    <row r="43778" spans="10:28">
      <c r="J43778" s="161"/>
      <c r="AB43778" s="164"/>
    </row>
    <row r="43779" spans="10:28">
      <c r="J43779" s="161"/>
      <c r="AB43779" s="164"/>
    </row>
    <row r="43780" spans="10:28">
      <c r="J43780" s="161"/>
      <c r="AB43780" s="164"/>
    </row>
    <row r="43781" spans="10:28">
      <c r="J43781" s="161"/>
      <c r="AB43781" s="164"/>
    </row>
    <row r="43782" spans="10:28">
      <c r="J43782" s="161"/>
      <c r="AB43782" s="164"/>
    </row>
    <row r="43783" spans="10:28">
      <c r="J43783" s="161"/>
      <c r="AB43783" s="164"/>
    </row>
    <row r="43784" spans="10:28">
      <c r="J43784" s="161"/>
      <c r="AB43784" s="164"/>
    </row>
    <row r="43785" spans="10:28">
      <c r="J43785" s="161"/>
      <c r="AB43785" s="164"/>
    </row>
    <row r="43786" spans="10:28">
      <c r="J43786" s="161"/>
      <c r="AB43786" s="164"/>
    </row>
    <row r="43787" spans="10:28">
      <c r="J43787" s="161"/>
      <c r="AB43787" s="164"/>
    </row>
    <row r="43788" spans="10:28">
      <c r="J43788" s="161"/>
      <c r="AB43788" s="164"/>
    </row>
    <row r="43789" spans="10:28">
      <c r="J43789" s="161"/>
      <c r="AB43789" s="164"/>
    </row>
    <row r="43790" spans="10:28">
      <c r="J43790" s="161"/>
      <c r="AB43790" s="164"/>
    </row>
    <row r="43791" spans="10:28">
      <c r="J43791" s="161"/>
      <c r="AB43791" s="164"/>
    </row>
    <row r="43792" spans="10:28">
      <c r="J43792" s="161"/>
      <c r="AB43792" s="164"/>
    </row>
    <row r="43793" spans="10:28">
      <c r="J43793" s="161"/>
      <c r="AB43793" s="164"/>
    </row>
    <row r="43794" spans="10:28">
      <c r="J43794" s="161"/>
      <c r="AB43794" s="164"/>
    </row>
    <row r="43795" spans="10:28">
      <c r="J43795" s="161"/>
      <c r="AB43795" s="164"/>
    </row>
    <row r="43796" spans="10:28">
      <c r="J43796" s="161"/>
      <c r="AB43796" s="164"/>
    </row>
    <row r="43797" spans="10:28">
      <c r="J43797" s="161"/>
      <c r="AB43797" s="164"/>
    </row>
    <row r="43798" spans="10:28">
      <c r="J43798" s="161"/>
      <c r="AB43798" s="164"/>
    </row>
    <row r="43799" spans="10:28">
      <c r="J43799" s="161"/>
      <c r="AB43799" s="164"/>
    </row>
    <row r="43800" spans="10:28">
      <c r="J43800" s="161"/>
      <c r="AB43800" s="164"/>
    </row>
    <row r="43801" spans="10:28">
      <c r="J43801" s="161"/>
      <c r="AB43801" s="164"/>
    </row>
    <row r="43802" spans="10:28">
      <c r="J43802" s="161"/>
      <c r="AB43802" s="164"/>
    </row>
    <row r="43803" spans="10:28">
      <c r="J43803" s="161"/>
      <c r="AB43803" s="164"/>
    </row>
    <row r="43804" spans="10:28">
      <c r="J43804" s="161"/>
      <c r="AB43804" s="164"/>
    </row>
    <row r="43805" spans="10:28">
      <c r="J43805" s="161"/>
      <c r="AB43805" s="164"/>
    </row>
    <row r="43806" spans="10:28">
      <c r="J43806" s="161"/>
      <c r="AB43806" s="164"/>
    </row>
    <row r="43807" spans="10:28">
      <c r="J43807" s="161"/>
      <c r="AB43807" s="164"/>
    </row>
    <row r="43808" spans="10:28">
      <c r="J43808" s="161"/>
      <c r="AB43808" s="164"/>
    </row>
    <row r="43809" spans="5:28">
      <c r="J43809" s="161"/>
      <c r="AB43809" s="164"/>
    </row>
    <row r="43810" spans="5:28">
      <c r="J43810" s="161"/>
      <c r="AB43810" s="164"/>
    </row>
    <row r="43811" spans="5:28">
      <c r="J43811" s="161"/>
      <c r="AB43811" s="164"/>
    </row>
    <row r="43812" spans="5:28">
      <c r="J43812" s="161"/>
      <c r="AB43812" s="164"/>
    </row>
    <row r="43813" spans="5:28">
      <c r="J43813" s="161"/>
      <c r="AB43813" s="164"/>
    </row>
    <row r="43814" spans="5:28">
      <c r="J43814" s="161"/>
      <c r="AB43814" s="164"/>
    </row>
    <row r="43815" spans="5:28">
      <c r="E43815" s="166"/>
      <c r="J43815" s="161"/>
      <c r="AB43815" s="164"/>
    </row>
    <row r="43816" spans="5:28">
      <c r="E43816" s="166"/>
      <c r="J43816" s="161"/>
      <c r="AB43816" s="164"/>
    </row>
    <row r="43817" spans="5:28">
      <c r="E43817" s="166"/>
      <c r="J43817" s="161"/>
      <c r="AB43817" s="164"/>
    </row>
    <row r="43818" spans="5:28">
      <c r="E43818" s="166"/>
      <c r="J43818" s="161"/>
      <c r="AB43818" s="164"/>
    </row>
    <row r="43819" spans="5:28">
      <c r="E43819" s="166"/>
      <c r="J43819" s="161"/>
      <c r="AB43819" s="164"/>
    </row>
    <row r="43820" spans="5:28">
      <c r="E43820" s="166"/>
      <c r="J43820" s="161"/>
      <c r="AB43820" s="164"/>
    </row>
    <row r="43821" spans="5:28">
      <c r="E43821" s="166"/>
      <c r="J43821" s="161"/>
      <c r="AB43821" s="164"/>
    </row>
    <row r="43822" spans="5:28">
      <c r="E43822" s="166"/>
      <c r="J43822" s="161"/>
      <c r="AB43822" s="164"/>
    </row>
    <row r="43823" spans="5:28">
      <c r="E43823" s="166"/>
      <c r="J43823" s="161"/>
      <c r="AB43823" s="164"/>
    </row>
    <row r="43824" spans="5:28">
      <c r="E43824" s="166"/>
      <c r="J43824" s="161"/>
      <c r="AB43824" s="164"/>
    </row>
    <row r="43825" spans="5:28">
      <c r="E43825" s="166"/>
      <c r="J43825" s="161"/>
      <c r="AB43825" s="164"/>
    </row>
    <row r="43826" spans="5:28">
      <c r="E43826" s="166"/>
      <c r="J43826" s="161"/>
      <c r="AB43826" s="164"/>
    </row>
    <row r="43827" spans="5:28">
      <c r="E43827" s="166"/>
      <c r="J43827" s="161"/>
      <c r="AB43827" s="164"/>
    </row>
    <row r="43828" spans="5:28">
      <c r="E43828" s="166"/>
      <c r="J43828" s="161"/>
      <c r="AB43828" s="164"/>
    </row>
    <row r="43829" spans="5:28">
      <c r="E43829" s="166"/>
      <c r="J43829" s="161"/>
      <c r="AB43829" s="164"/>
    </row>
    <row r="43830" spans="5:28">
      <c r="E43830" s="166"/>
      <c r="J43830" s="161"/>
      <c r="AB43830" s="164"/>
    </row>
    <row r="43831" spans="5:28">
      <c r="E43831" s="166"/>
      <c r="J43831" s="161"/>
      <c r="AB43831" s="164"/>
    </row>
    <row r="43832" spans="5:28">
      <c r="E43832" s="166"/>
      <c r="J43832" s="161"/>
      <c r="AB43832" s="164"/>
    </row>
    <row r="43833" spans="5:28">
      <c r="E43833" s="166"/>
      <c r="J43833" s="161"/>
      <c r="AB43833" s="164"/>
    </row>
    <row r="43834" spans="5:28">
      <c r="E43834" s="166"/>
      <c r="J43834" s="161"/>
      <c r="AB43834" s="164"/>
    </row>
    <row r="43835" spans="5:28">
      <c r="E43835" s="166"/>
      <c r="J43835" s="161"/>
      <c r="AB43835" s="164"/>
    </row>
    <row r="43836" spans="5:28">
      <c r="E43836" s="166"/>
      <c r="J43836" s="161"/>
      <c r="AB43836" s="164"/>
    </row>
    <row r="43837" spans="5:28">
      <c r="E43837" s="166"/>
      <c r="J43837" s="161"/>
      <c r="AB43837" s="164"/>
    </row>
    <row r="43838" spans="5:28">
      <c r="E43838" s="166"/>
      <c r="J43838" s="161"/>
      <c r="AB43838" s="164"/>
    </row>
    <row r="43839" spans="5:28">
      <c r="E43839" s="166"/>
      <c r="J43839" s="161"/>
      <c r="AB43839" s="164"/>
    </row>
    <row r="43840" spans="5:28">
      <c r="J43840" s="161"/>
      <c r="AB43840" s="164"/>
    </row>
    <row r="43841" spans="10:28">
      <c r="J43841" s="161"/>
      <c r="AB43841" s="164"/>
    </row>
    <row r="43842" spans="10:28">
      <c r="J43842" s="161"/>
      <c r="AB43842" s="164"/>
    </row>
    <row r="43843" spans="10:28">
      <c r="J43843" s="161"/>
      <c r="AB43843" s="164"/>
    </row>
    <row r="43844" spans="10:28">
      <c r="J43844" s="161"/>
      <c r="AB43844" s="164"/>
    </row>
    <row r="43845" spans="10:28">
      <c r="J43845" s="161"/>
      <c r="AB43845" s="164"/>
    </row>
    <row r="43846" spans="10:28">
      <c r="J43846" s="161"/>
      <c r="AB43846" s="164"/>
    </row>
    <row r="43847" spans="10:28">
      <c r="J43847" s="161"/>
      <c r="AB43847" s="164"/>
    </row>
    <row r="43848" spans="10:28">
      <c r="J43848" s="161"/>
      <c r="AB43848" s="164"/>
    </row>
    <row r="43849" spans="10:28">
      <c r="J43849" s="161"/>
      <c r="AB43849" s="164"/>
    </row>
    <row r="43850" spans="10:28">
      <c r="J43850" s="161"/>
      <c r="AB43850" s="164"/>
    </row>
    <row r="43851" spans="10:28">
      <c r="J43851" s="161"/>
      <c r="AB43851" s="164"/>
    </row>
    <row r="43852" spans="10:28">
      <c r="J43852" s="161"/>
      <c r="AB43852" s="164"/>
    </row>
    <row r="43853" spans="10:28">
      <c r="J43853" s="161"/>
      <c r="AB43853" s="164"/>
    </row>
    <row r="43854" spans="10:28">
      <c r="J43854" s="161"/>
      <c r="AB43854" s="164"/>
    </row>
    <row r="43855" spans="10:28">
      <c r="J43855" s="161"/>
      <c r="AB43855" s="164"/>
    </row>
    <row r="43856" spans="10:28">
      <c r="J43856" s="161"/>
      <c r="AB43856" s="164"/>
    </row>
    <row r="43857" spans="5:28">
      <c r="J43857" s="161"/>
      <c r="AB43857" s="164"/>
    </row>
    <row r="43858" spans="5:28">
      <c r="J43858" s="161"/>
      <c r="AB43858" s="164"/>
    </row>
    <row r="43859" spans="5:28">
      <c r="J43859" s="161"/>
      <c r="AB43859" s="164"/>
    </row>
    <row r="43860" spans="5:28">
      <c r="J43860" s="161"/>
      <c r="AB43860" s="164"/>
    </row>
    <row r="43861" spans="5:28">
      <c r="J43861" s="161"/>
      <c r="AB43861" s="164"/>
    </row>
    <row r="43862" spans="5:28">
      <c r="J43862" s="161"/>
      <c r="AB43862" s="164"/>
    </row>
    <row r="43863" spans="5:28">
      <c r="J43863" s="161"/>
      <c r="AB43863" s="164"/>
    </row>
    <row r="43864" spans="5:28">
      <c r="J43864" s="161"/>
      <c r="AB43864" s="164"/>
    </row>
    <row r="43865" spans="5:28">
      <c r="J43865" s="161"/>
      <c r="AB43865" s="164"/>
    </row>
    <row r="43866" spans="5:28">
      <c r="J43866" s="161"/>
      <c r="AB43866" s="164"/>
    </row>
    <row r="43867" spans="5:28">
      <c r="J43867" s="161"/>
      <c r="AB43867" s="164"/>
    </row>
    <row r="43868" spans="5:28">
      <c r="J43868" s="161"/>
      <c r="AB43868" s="164"/>
    </row>
    <row r="43869" spans="5:28">
      <c r="J43869" s="161"/>
      <c r="AB43869" s="164"/>
    </row>
    <row r="43870" spans="5:28">
      <c r="E43870" s="166"/>
      <c r="J43870" s="161"/>
      <c r="AB43870" s="164"/>
    </row>
    <row r="43871" spans="5:28">
      <c r="E43871" s="166"/>
      <c r="J43871" s="161"/>
      <c r="AB43871" s="164"/>
    </row>
    <row r="43872" spans="5:28">
      <c r="E43872" s="166"/>
      <c r="J43872" s="161"/>
      <c r="AB43872" s="164"/>
    </row>
    <row r="43873" spans="5:28">
      <c r="E43873" s="166"/>
      <c r="J43873" s="161"/>
      <c r="AB43873" s="164"/>
    </row>
    <row r="43874" spans="5:28">
      <c r="E43874" s="166"/>
      <c r="J43874" s="161"/>
      <c r="AB43874" s="164"/>
    </row>
    <row r="43875" spans="5:28">
      <c r="E43875" s="166"/>
      <c r="J43875" s="161"/>
      <c r="AB43875" s="164"/>
    </row>
    <row r="43876" spans="5:28">
      <c r="E43876" s="166"/>
      <c r="J43876" s="161"/>
      <c r="AB43876" s="164"/>
    </row>
    <row r="43877" spans="5:28">
      <c r="E43877" s="166"/>
      <c r="J43877" s="161"/>
      <c r="AB43877" s="164"/>
    </row>
    <row r="43878" spans="5:28">
      <c r="E43878" s="166"/>
      <c r="J43878" s="161"/>
      <c r="AB43878" s="164"/>
    </row>
    <row r="43879" spans="5:28">
      <c r="E43879" s="166"/>
      <c r="J43879" s="161"/>
      <c r="AB43879" s="164"/>
    </row>
    <row r="43880" spans="5:28">
      <c r="J43880" s="161"/>
      <c r="AB43880" s="164"/>
    </row>
    <row r="43881" spans="5:28">
      <c r="E43881" s="166"/>
      <c r="J43881" s="161"/>
      <c r="AB43881" s="164"/>
    </row>
    <row r="43882" spans="5:28">
      <c r="E43882" s="166"/>
      <c r="J43882" s="161"/>
      <c r="AB43882" s="164"/>
    </row>
    <row r="43883" spans="5:28">
      <c r="E43883" s="166"/>
      <c r="J43883" s="161"/>
      <c r="AB43883" s="164"/>
    </row>
    <row r="43884" spans="5:28">
      <c r="E43884" s="166"/>
      <c r="J43884" s="161"/>
      <c r="AB43884" s="164"/>
    </row>
    <row r="43885" spans="5:28">
      <c r="E43885" s="166"/>
      <c r="J43885" s="161"/>
      <c r="AB43885" s="164"/>
    </row>
    <row r="43886" spans="5:28">
      <c r="E43886" s="166"/>
      <c r="J43886" s="161"/>
      <c r="AB43886" s="164"/>
    </row>
    <row r="43887" spans="5:28">
      <c r="E43887" s="166"/>
      <c r="J43887" s="161"/>
      <c r="AB43887" s="164"/>
    </row>
    <row r="43888" spans="5:28">
      <c r="E43888" s="166"/>
      <c r="J43888" s="161"/>
      <c r="AB43888" s="164"/>
    </row>
    <row r="43889" spans="5:28">
      <c r="E43889" s="166"/>
      <c r="J43889" s="161"/>
      <c r="AB43889" s="164"/>
    </row>
    <row r="43890" spans="5:28">
      <c r="E43890" s="166"/>
      <c r="J43890" s="161"/>
      <c r="AB43890" s="164"/>
    </row>
    <row r="43891" spans="5:28">
      <c r="E43891" s="166"/>
      <c r="J43891" s="161"/>
      <c r="AB43891" s="164"/>
    </row>
    <row r="43892" spans="5:28">
      <c r="E43892" s="166"/>
      <c r="J43892" s="161"/>
      <c r="AB43892" s="164"/>
    </row>
    <row r="43893" spans="5:28">
      <c r="E43893" s="166"/>
      <c r="J43893" s="161"/>
      <c r="AB43893" s="164"/>
    </row>
    <row r="43894" spans="5:28">
      <c r="E43894" s="166"/>
      <c r="J43894" s="161"/>
      <c r="AB43894" s="164"/>
    </row>
    <row r="43895" spans="5:28">
      <c r="E43895" s="166"/>
      <c r="J43895" s="161"/>
      <c r="AB43895" s="164"/>
    </row>
    <row r="43896" spans="5:28">
      <c r="E43896" s="166"/>
      <c r="J43896" s="161"/>
      <c r="AB43896" s="164"/>
    </row>
    <row r="43897" spans="5:28">
      <c r="J43897" s="161"/>
      <c r="AB43897" s="164"/>
    </row>
    <row r="43898" spans="5:28">
      <c r="J43898" s="161"/>
      <c r="AB43898" s="164"/>
    </row>
    <row r="43899" spans="5:28">
      <c r="J43899" s="161"/>
      <c r="AB43899" s="164"/>
    </row>
    <row r="43900" spans="5:28">
      <c r="J43900" s="161"/>
      <c r="AB43900" s="164"/>
    </row>
    <row r="43901" spans="5:28">
      <c r="J43901" s="161"/>
      <c r="AB43901" s="164"/>
    </row>
    <row r="43902" spans="5:28">
      <c r="J43902" s="161"/>
      <c r="AB43902" s="164"/>
    </row>
    <row r="43903" spans="5:28">
      <c r="J43903" s="161"/>
      <c r="AB43903" s="164"/>
    </row>
    <row r="43904" spans="5:28">
      <c r="J43904" s="161"/>
      <c r="AB43904" s="164"/>
    </row>
    <row r="43905" spans="5:28">
      <c r="J43905" s="161"/>
      <c r="AB43905" s="164"/>
    </row>
    <row r="43906" spans="5:28">
      <c r="J43906" s="161"/>
      <c r="AB43906" s="164"/>
    </row>
    <row r="43907" spans="5:28">
      <c r="J43907" s="161"/>
      <c r="AB43907" s="164"/>
    </row>
    <row r="43908" spans="5:28">
      <c r="J43908" s="161"/>
      <c r="AB43908" s="164"/>
    </row>
    <row r="43909" spans="5:28">
      <c r="J43909" s="161"/>
      <c r="AB43909" s="164"/>
    </row>
    <row r="43910" spans="5:28">
      <c r="J43910" s="161"/>
      <c r="AB43910" s="164"/>
    </row>
    <row r="43911" spans="5:28">
      <c r="J43911" s="161"/>
      <c r="AB43911" s="164"/>
    </row>
    <row r="43912" spans="5:28">
      <c r="J43912" s="161"/>
      <c r="AB43912" s="164"/>
    </row>
    <row r="43913" spans="5:28">
      <c r="J43913" s="161"/>
      <c r="AB43913" s="164"/>
    </row>
    <row r="43914" spans="5:28">
      <c r="J43914" s="161"/>
      <c r="AB43914" s="164"/>
    </row>
    <row r="43915" spans="5:28">
      <c r="E43915" s="166"/>
      <c r="J43915" s="161"/>
      <c r="AB43915" s="164"/>
    </row>
    <row r="43916" spans="5:28">
      <c r="E43916" s="166"/>
      <c r="J43916" s="161"/>
      <c r="AB43916" s="164"/>
    </row>
    <row r="43917" spans="5:28">
      <c r="E43917" s="166"/>
      <c r="J43917" s="161"/>
      <c r="AB43917" s="164"/>
    </row>
    <row r="43918" spans="5:28">
      <c r="E43918" s="166"/>
      <c r="J43918" s="161"/>
      <c r="AB43918" s="164"/>
    </row>
    <row r="43919" spans="5:28">
      <c r="E43919" s="166"/>
      <c r="J43919" s="161"/>
      <c r="AB43919" s="164"/>
    </row>
    <row r="43920" spans="5:28">
      <c r="E43920" s="166"/>
      <c r="J43920" s="161"/>
      <c r="AB43920" s="164"/>
    </row>
    <row r="43921" spans="5:28">
      <c r="E43921" s="166"/>
      <c r="J43921" s="161"/>
      <c r="AB43921" s="164"/>
    </row>
    <row r="43922" spans="5:28">
      <c r="E43922" s="166"/>
      <c r="J43922" s="161"/>
      <c r="AB43922" s="164"/>
    </row>
    <row r="43923" spans="5:28">
      <c r="E43923" s="166"/>
      <c r="J43923" s="161"/>
      <c r="AB43923" s="164"/>
    </row>
    <row r="43924" spans="5:28">
      <c r="E43924" s="166"/>
      <c r="J43924" s="161"/>
      <c r="AB43924" s="164"/>
    </row>
    <row r="43925" spans="5:28">
      <c r="J43925" s="161"/>
      <c r="AB43925" s="164"/>
    </row>
    <row r="43926" spans="5:28">
      <c r="J43926" s="161"/>
      <c r="AB43926" s="164"/>
    </row>
    <row r="43927" spans="5:28">
      <c r="J43927" s="161"/>
      <c r="AB43927" s="164"/>
    </row>
    <row r="43928" spans="5:28">
      <c r="J43928" s="161"/>
      <c r="AB43928" s="164"/>
    </row>
    <row r="43929" spans="5:28">
      <c r="J43929" s="161"/>
      <c r="AB43929" s="164"/>
    </row>
    <row r="43930" spans="5:28">
      <c r="J43930" s="161"/>
      <c r="AB43930" s="164"/>
    </row>
    <row r="43931" spans="5:28">
      <c r="J43931" s="161"/>
      <c r="AB43931" s="164"/>
    </row>
    <row r="43932" spans="5:28">
      <c r="J43932" s="161"/>
      <c r="AB43932" s="164"/>
    </row>
    <row r="43933" spans="5:28">
      <c r="J43933" s="161"/>
      <c r="AB43933" s="164"/>
    </row>
    <row r="43934" spans="5:28">
      <c r="J43934" s="161"/>
      <c r="AB43934" s="164"/>
    </row>
    <row r="43935" spans="5:28">
      <c r="J43935" s="161"/>
      <c r="AB43935" s="164"/>
    </row>
    <row r="43936" spans="5:28">
      <c r="J43936" s="161"/>
      <c r="AB43936" s="164"/>
    </row>
    <row r="43937" spans="10:28">
      <c r="J43937" s="161"/>
      <c r="AB43937" s="164"/>
    </row>
    <row r="43938" spans="10:28">
      <c r="J43938" s="161"/>
      <c r="AB43938" s="164"/>
    </row>
    <row r="43939" spans="10:28">
      <c r="J43939" s="161"/>
      <c r="AB43939" s="164"/>
    </row>
    <row r="43940" spans="10:28">
      <c r="J43940" s="161"/>
      <c r="AB43940" s="164"/>
    </row>
    <row r="43941" spans="10:28">
      <c r="J43941" s="161"/>
      <c r="AB43941" s="164"/>
    </row>
    <row r="43942" spans="10:28">
      <c r="J43942" s="161"/>
      <c r="AB43942" s="164"/>
    </row>
    <row r="43943" spans="10:28">
      <c r="J43943" s="161"/>
      <c r="AB43943" s="164"/>
    </row>
    <row r="43944" spans="10:28">
      <c r="J43944" s="161"/>
      <c r="AB43944" s="164"/>
    </row>
    <row r="43945" spans="10:28">
      <c r="J43945" s="161"/>
      <c r="AB43945" s="164"/>
    </row>
    <row r="43946" spans="10:28">
      <c r="J43946" s="161"/>
      <c r="AB43946" s="164"/>
    </row>
    <row r="43947" spans="10:28">
      <c r="J43947" s="161"/>
      <c r="AB43947" s="164"/>
    </row>
    <row r="43948" spans="10:28">
      <c r="J43948" s="161"/>
      <c r="AB43948" s="164"/>
    </row>
    <row r="43949" spans="10:28">
      <c r="J43949" s="161"/>
      <c r="AB43949" s="164"/>
    </row>
    <row r="43950" spans="10:28">
      <c r="J43950" s="161"/>
      <c r="AB43950" s="164"/>
    </row>
    <row r="43951" spans="10:28">
      <c r="J43951" s="161"/>
      <c r="AB43951" s="164"/>
    </row>
    <row r="43952" spans="10:28">
      <c r="J43952" s="161"/>
      <c r="AB43952" s="164"/>
    </row>
    <row r="43953" spans="10:28">
      <c r="J43953" s="161"/>
      <c r="AB43953" s="164"/>
    </row>
    <row r="43954" spans="10:28">
      <c r="J43954" s="161"/>
      <c r="AB43954" s="164"/>
    </row>
    <row r="43955" spans="10:28">
      <c r="J43955" s="161"/>
      <c r="AB43955" s="164"/>
    </row>
    <row r="43956" spans="10:28">
      <c r="J43956" s="161"/>
      <c r="AB43956" s="164"/>
    </row>
    <row r="43957" spans="10:28">
      <c r="J43957" s="161"/>
      <c r="AB43957" s="164"/>
    </row>
    <row r="43958" spans="10:28">
      <c r="J43958" s="161"/>
      <c r="AB43958" s="164"/>
    </row>
    <row r="43959" spans="10:28">
      <c r="J43959" s="161"/>
      <c r="AB43959" s="164"/>
    </row>
    <row r="43960" spans="10:28">
      <c r="J43960" s="161"/>
      <c r="AB43960" s="164"/>
    </row>
    <row r="43961" spans="10:28">
      <c r="J43961" s="161"/>
      <c r="AB43961" s="164"/>
    </row>
    <row r="43962" spans="10:28">
      <c r="J43962" s="161"/>
      <c r="AB43962" s="164"/>
    </row>
    <row r="43963" spans="10:28">
      <c r="J43963" s="161"/>
      <c r="AB43963" s="164"/>
    </row>
    <row r="43964" spans="10:28">
      <c r="J43964" s="161"/>
      <c r="AB43964" s="164"/>
    </row>
    <row r="43965" spans="10:28">
      <c r="J43965" s="161"/>
      <c r="AB43965" s="164"/>
    </row>
    <row r="43966" spans="10:28">
      <c r="J43966" s="161"/>
      <c r="AB43966" s="164"/>
    </row>
    <row r="43967" spans="10:28">
      <c r="J43967" s="161"/>
      <c r="AB43967" s="164"/>
    </row>
    <row r="43968" spans="10:28">
      <c r="J43968" s="161"/>
      <c r="AB43968" s="164"/>
    </row>
    <row r="43969" spans="5:28">
      <c r="J43969" s="161"/>
      <c r="AB43969" s="164"/>
    </row>
    <row r="43970" spans="5:28">
      <c r="J43970" s="161"/>
      <c r="AB43970" s="164"/>
    </row>
    <row r="43971" spans="5:28">
      <c r="J43971" s="161"/>
      <c r="AB43971" s="164"/>
    </row>
    <row r="43972" spans="5:28">
      <c r="J43972" s="161"/>
      <c r="AB43972" s="164"/>
    </row>
    <row r="43973" spans="5:28">
      <c r="J43973" s="161"/>
      <c r="AB43973" s="164"/>
    </row>
    <row r="43974" spans="5:28">
      <c r="J43974" s="161"/>
      <c r="AB43974" s="164"/>
    </row>
    <row r="43975" spans="5:28">
      <c r="J43975" s="161"/>
      <c r="AB43975" s="164"/>
    </row>
    <row r="43976" spans="5:28">
      <c r="J43976" s="161"/>
      <c r="AB43976" s="164"/>
    </row>
    <row r="43977" spans="5:28">
      <c r="J43977" s="161"/>
      <c r="AB43977" s="164"/>
    </row>
    <row r="43978" spans="5:28">
      <c r="J43978" s="161"/>
      <c r="AB43978" s="164"/>
    </row>
    <row r="43979" spans="5:28">
      <c r="J43979" s="161"/>
      <c r="AB43979" s="164"/>
    </row>
    <row r="43980" spans="5:28">
      <c r="J43980" s="161"/>
      <c r="AB43980" s="164"/>
    </row>
    <row r="43981" spans="5:28">
      <c r="J43981" s="161"/>
      <c r="AB43981" s="164"/>
    </row>
    <row r="43982" spans="5:28">
      <c r="J43982" s="161"/>
      <c r="AB43982" s="164"/>
    </row>
    <row r="43983" spans="5:28">
      <c r="E43983" s="166"/>
      <c r="J43983" s="161"/>
      <c r="AB43983" s="164"/>
    </row>
    <row r="43984" spans="5:28">
      <c r="E43984" s="166"/>
      <c r="J43984" s="161"/>
      <c r="AB43984" s="164"/>
    </row>
    <row r="43985" spans="5:28">
      <c r="E43985" s="166"/>
      <c r="J43985" s="161"/>
      <c r="AB43985" s="164"/>
    </row>
    <row r="43986" spans="5:28">
      <c r="E43986" s="166"/>
      <c r="J43986" s="161"/>
      <c r="AB43986" s="164"/>
    </row>
    <row r="43987" spans="5:28">
      <c r="E43987" s="166"/>
      <c r="J43987" s="161"/>
      <c r="AB43987" s="164"/>
    </row>
    <row r="43988" spans="5:28">
      <c r="E43988" s="166"/>
      <c r="J43988" s="161"/>
      <c r="AB43988" s="164"/>
    </row>
    <row r="43989" spans="5:28">
      <c r="J43989" s="161"/>
      <c r="AB43989" s="164"/>
    </row>
    <row r="43990" spans="5:28">
      <c r="J43990" s="161"/>
      <c r="AB43990" s="164"/>
    </row>
    <row r="43991" spans="5:28">
      <c r="J43991" s="161"/>
      <c r="AB43991" s="164"/>
    </row>
    <row r="43992" spans="5:28">
      <c r="J43992" s="161"/>
      <c r="AB43992" s="164"/>
    </row>
    <row r="43993" spans="5:28">
      <c r="J43993" s="161"/>
      <c r="AB43993" s="164"/>
    </row>
    <row r="43994" spans="5:28">
      <c r="J43994" s="161"/>
      <c r="AB43994" s="164"/>
    </row>
    <row r="43995" spans="5:28">
      <c r="J43995" s="161"/>
      <c r="AB43995" s="164"/>
    </row>
    <row r="43996" spans="5:28">
      <c r="J43996" s="161"/>
      <c r="AB43996" s="164"/>
    </row>
    <row r="43997" spans="5:28">
      <c r="E43997" s="166"/>
      <c r="J43997" s="161"/>
      <c r="AB43997" s="164"/>
    </row>
    <row r="43998" spans="5:28">
      <c r="E43998" s="166"/>
      <c r="J43998" s="161"/>
      <c r="AB43998" s="164"/>
    </row>
    <row r="43999" spans="5:28">
      <c r="E43999" s="166"/>
      <c r="J43999" s="161"/>
      <c r="AB43999" s="164"/>
    </row>
    <row r="44000" spans="5:28">
      <c r="E44000" s="166"/>
      <c r="J44000" s="161"/>
      <c r="AB44000" s="164"/>
    </row>
    <row r="44001" spans="5:28">
      <c r="E44001" s="166"/>
      <c r="J44001" s="161"/>
      <c r="AB44001" s="164"/>
    </row>
    <row r="44002" spans="5:28">
      <c r="E44002" s="166"/>
      <c r="J44002" s="161"/>
      <c r="AB44002" s="164"/>
    </row>
    <row r="44003" spans="5:28">
      <c r="E44003" s="166"/>
      <c r="J44003" s="161"/>
      <c r="AB44003" s="164"/>
    </row>
    <row r="44004" spans="5:28">
      <c r="E44004" s="166"/>
      <c r="J44004" s="161"/>
      <c r="AB44004" s="164"/>
    </row>
    <row r="44005" spans="5:28">
      <c r="E44005" s="166"/>
      <c r="J44005" s="161"/>
      <c r="AB44005" s="164"/>
    </row>
    <row r="44006" spans="5:28">
      <c r="J44006" s="161"/>
      <c r="AB44006" s="164"/>
    </row>
    <row r="44007" spans="5:28">
      <c r="J44007" s="161"/>
      <c r="AB44007" s="164"/>
    </row>
    <row r="44008" spans="5:28">
      <c r="J44008" s="161"/>
      <c r="AB44008" s="164"/>
    </row>
    <row r="44009" spans="5:28">
      <c r="J44009" s="161"/>
      <c r="AB44009" s="164"/>
    </row>
    <row r="44010" spans="5:28">
      <c r="J44010" s="161"/>
      <c r="AB44010" s="164"/>
    </row>
    <row r="44011" spans="5:28">
      <c r="J44011" s="161"/>
      <c r="AB44011" s="164"/>
    </row>
    <row r="44012" spans="5:28">
      <c r="J44012" s="161"/>
      <c r="AB44012" s="164"/>
    </row>
    <row r="44013" spans="5:28">
      <c r="J44013" s="161"/>
      <c r="AB44013" s="164"/>
    </row>
    <row r="44014" spans="5:28">
      <c r="J44014" s="161"/>
      <c r="AB44014" s="164"/>
    </row>
    <row r="44015" spans="5:28">
      <c r="J44015" s="161"/>
      <c r="AB44015" s="164"/>
    </row>
    <row r="44016" spans="5:28">
      <c r="J44016" s="161"/>
      <c r="AB44016" s="164"/>
    </row>
    <row r="44017" spans="10:28">
      <c r="J44017" s="161"/>
      <c r="AB44017" s="164"/>
    </row>
    <row r="44018" spans="10:28">
      <c r="J44018" s="161"/>
      <c r="AB44018" s="164"/>
    </row>
    <row r="44019" spans="10:28">
      <c r="J44019" s="161"/>
      <c r="AB44019" s="164"/>
    </row>
    <row r="44020" spans="10:28">
      <c r="J44020" s="161"/>
      <c r="AB44020" s="164"/>
    </row>
    <row r="44021" spans="10:28">
      <c r="J44021" s="161"/>
      <c r="AB44021" s="164"/>
    </row>
    <row r="44022" spans="10:28">
      <c r="J44022" s="161"/>
      <c r="AB44022" s="164"/>
    </row>
    <row r="44023" spans="10:28">
      <c r="J44023" s="161"/>
      <c r="AB44023" s="164"/>
    </row>
    <row r="44024" spans="10:28">
      <c r="J44024" s="161"/>
      <c r="AB44024" s="164"/>
    </row>
    <row r="44025" spans="10:28">
      <c r="J44025" s="161"/>
      <c r="AB44025" s="164"/>
    </row>
    <row r="44026" spans="10:28">
      <c r="J44026" s="161"/>
      <c r="AB44026" s="164"/>
    </row>
    <row r="44027" spans="10:28">
      <c r="J44027" s="161"/>
      <c r="AB44027" s="164"/>
    </row>
    <row r="44028" spans="10:28">
      <c r="J44028" s="161"/>
      <c r="AB44028" s="164"/>
    </row>
    <row r="44029" spans="10:28">
      <c r="J44029" s="161"/>
      <c r="AB44029" s="164"/>
    </row>
    <row r="44030" spans="10:28">
      <c r="J44030" s="161"/>
      <c r="AB44030" s="164"/>
    </row>
    <row r="44031" spans="10:28">
      <c r="J44031" s="161"/>
      <c r="AB44031" s="164"/>
    </row>
    <row r="44032" spans="10:28">
      <c r="J44032" s="161"/>
      <c r="AB44032" s="164"/>
    </row>
    <row r="44033" spans="10:28">
      <c r="J44033" s="161"/>
      <c r="AB44033" s="164"/>
    </row>
    <row r="44034" spans="10:28">
      <c r="J44034" s="161"/>
      <c r="AB44034" s="164"/>
    </row>
    <row r="44035" spans="10:28">
      <c r="J44035" s="161"/>
      <c r="AB44035" s="164"/>
    </row>
    <row r="44036" spans="10:28">
      <c r="J44036" s="161"/>
      <c r="AB44036" s="164"/>
    </row>
    <row r="44037" spans="10:28">
      <c r="J44037" s="161"/>
      <c r="AB44037" s="164"/>
    </row>
    <row r="44038" spans="10:28">
      <c r="J44038" s="161"/>
      <c r="AB44038" s="164"/>
    </row>
    <row r="44039" spans="10:28">
      <c r="J44039" s="161"/>
      <c r="AB44039" s="164"/>
    </row>
    <row r="44040" spans="10:28">
      <c r="J44040" s="161"/>
      <c r="AB44040" s="164"/>
    </row>
    <row r="44041" spans="10:28">
      <c r="J44041" s="161"/>
      <c r="AB44041" s="164"/>
    </row>
    <row r="44042" spans="10:28">
      <c r="J44042" s="161"/>
      <c r="AB44042" s="164"/>
    </row>
    <row r="44043" spans="10:28">
      <c r="J44043" s="161"/>
      <c r="AB44043" s="164"/>
    </row>
    <row r="44044" spans="10:28">
      <c r="J44044" s="161"/>
      <c r="AB44044" s="164"/>
    </row>
    <row r="44045" spans="10:28">
      <c r="J44045" s="161"/>
      <c r="AB44045" s="164"/>
    </row>
    <row r="44046" spans="10:28">
      <c r="J44046" s="161"/>
      <c r="AB44046" s="164"/>
    </row>
    <row r="44047" spans="10:28">
      <c r="J44047" s="161"/>
      <c r="AB44047" s="164"/>
    </row>
    <row r="44048" spans="10:28">
      <c r="J44048" s="161"/>
      <c r="AB44048" s="164"/>
    </row>
    <row r="44049" spans="10:28">
      <c r="J44049" s="161"/>
      <c r="AB44049" s="164"/>
    </row>
    <row r="44050" spans="10:28">
      <c r="J44050" s="161"/>
      <c r="AB44050" s="164"/>
    </row>
    <row r="44051" spans="10:28">
      <c r="J44051" s="161"/>
      <c r="AB44051" s="164"/>
    </row>
    <row r="44052" spans="10:28">
      <c r="J44052" s="161"/>
      <c r="AB44052" s="164"/>
    </row>
    <row r="44053" spans="10:28">
      <c r="J44053" s="161"/>
      <c r="AB44053" s="164"/>
    </row>
    <row r="44054" spans="10:28">
      <c r="J44054" s="161"/>
      <c r="AB44054" s="164"/>
    </row>
    <row r="44055" spans="10:28">
      <c r="J44055" s="161"/>
      <c r="AB44055" s="164"/>
    </row>
    <row r="44056" spans="10:28">
      <c r="J44056" s="161"/>
      <c r="AB44056" s="164"/>
    </row>
    <row r="44057" spans="10:28">
      <c r="J44057" s="161"/>
      <c r="AB44057" s="164"/>
    </row>
    <row r="44058" spans="10:28">
      <c r="J44058" s="161"/>
      <c r="AB44058" s="164"/>
    </row>
    <row r="44059" spans="10:28">
      <c r="J44059" s="161"/>
      <c r="AB44059" s="164"/>
    </row>
    <row r="44060" spans="10:28">
      <c r="J44060" s="161"/>
      <c r="AB44060" s="164"/>
    </row>
    <row r="44061" spans="10:28">
      <c r="J44061" s="161"/>
      <c r="AB44061" s="164"/>
    </row>
    <row r="44062" spans="10:28">
      <c r="J44062" s="161"/>
      <c r="AB44062" s="164"/>
    </row>
    <row r="44063" spans="10:28">
      <c r="J44063" s="161"/>
      <c r="AB44063" s="164"/>
    </row>
    <row r="44064" spans="10:28">
      <c r="J44064" s="161"/>
      <c r="AB44064" s="164"/>
    </row>
    <row r="44065" spans="10:28">
      <c r="J44065" s="161"/>
      <c r="AB44065" s="164"/>
    </row>
    <row r="44066" spans="10:28">
      <c r="J44066" s="161"/>
      <c r="AB44066" s="164"/>
    </row>
    <row r="44067" spans="10:28">
      <c r="J44067" s="161"/>
      <c r="AB44067" s="164"/>
    </row>
    <row r="44068" spans="10:28">
      <c r="J44068" s="161"/>
      <c r="AB44068" s="164"/>
    </row>
    <row r="44069" spans="10:28">
      <c r="J44069" s="161"/>
      <c r="AB44069" s="164"/>
    </row>
    <row r="44070" spans="10:28">
      <c r="J44070" s="161"/>
      <c r="AB44070" s="164"/>
    </row>
    <row r="44071" spans="10:28">
      <c r="J44071" s="161"/>
      <c r="AB44071" s="164"/>
    </row>
    <row r="44072" spans="10:28">
      <c r="J44072" s="161"/>
      <c r="AB44072" s="164"/>
    </row>
    <row r="44073" spans="10:28">
      <c r="J44073" s="161"/>
      <c r="AB44073" s="164"/>
    </row>
    <row r="44074" spans="10:28">
      <c r="J44074" s="161"/>
      <c r="AB44074" s="164"/>
    </row>
    <row r="44075" spans="10:28">
      <c r="J44075" s="161"/>
      <c r="AB44075" s="164"/>
    </row>
    <row r="44076" spans="10:28">
      <c r="J44076" s="161"/>
      <c r="AB44076" s="164"/>
    </row>
    <row r="44077" spans="10:28">
      <c r="J44077" s="161"/>
      <c r="AB44077" s="164"/>
    </row>
    <row r="44078" spans="10:28">
      <c r="J44078" s="161"/>
      <c r="AB44078" s="164"/>
    </row>
    <row r="44079" spans="10:28">
      <c r="J44079" s="161"/>
      <c r="AB44079" s="164"/>
    </row>
    <row r="44080" spans="10:28">
      <c r="J44080" s="161"/>
      <c r="AB44080" s="164"/>
    </row>
    <row r="44081" spans="10:28">
      <c r="J44081" s="161"/>
      <c r="AB44081" s="164"/>
    </row>
    <row r="44082" spans="10:28">
      <c r="J44082" s="161"/>
      <c r="AB44082" s="164"/>
    </row>
    <row r="44083" spans="10:28">
      <c r="J44083" s="161"/>
      <c r="AB44083" s="164"/>
    </row>
    <row r="44084" spans="10:28">
      <c r="J44084" s="161"/>
      <c r="AB44084" s="164"/>
    </row>
    <row r="44085" spans="10:28">
      <c r="J44085" s="161"/>
      <c r="AB44085" s="164"/>
    </row>
    <row r="44086" spans="10:28">
      <c r="J44086" s="161"/>
      <c r="AB44086" s="164"/>
    </row>
    <row r="44087" spans="10:28">
      <c r="J44087" s="161"/>
      <c r="AB44087" s="164"/>
    </row>
    <row r="44088" spans="10:28">
      <c r="J44088" s="161"/>
      <c r="AB44088" s="164"/>
    </row>
    <row r="44089" spans="10:28">
      <c r="J44089" s="161"/>
      <c r="AB44089" s="164"/>
    </row>
    <row r="44090" spans="10:28">
      <c r="J44090" s="161"/>
      <c r="AB44090" s="164"/>
    </row>
    <row r="44091" spans="10:28">
      <c r="J44091" s="161"/>
      <c r="AB44091" s="164"/>
    </row>
    <row r="44092" spans="10:28">
      <c r="J44092" s="161"/>
      <c r="AB44092" s="164"/>
    </row>
    <row r="44093" spans="10:28">
      <c r="J44093" s="161"/>
      <c r="AB44093" s="164"/>
    </row>
    <row r="44094" spans="10:28">
      <c r="J44094" s="161"/>
      <c r="AB44094" s="164"/>
    </row>
    <row r="44095" spans="10:28">
      <c r="J44095" s="161"/>
      <c r="AB44095" s="164"/>
    </row>
    <row r="44096" spans="10:28">
      <c r="J44096" s="161"/>
      <c r="AB44096" s="164"/>
    </row>
    <row r="44097" spans="10:28">
      <c r="J44097" s="161"/>
      <c r="AB44097" s="164"/>
    </row>
    <row r="44098" spans="10:28">
      <c r="J44098" s="161"/>
      <c r="AB44098" s="164"/>
    </row>
    <row r="44099" spans="10:28">
      <c r="J44099" s="161"/>
      <c r="AB44099" s="164"/>
    </row>
    <row r="44100" spans="10:28">
      <c r="J44100" s="161"/>
      <c r="AB44100" s="164"/>
    </row>
    <row r="44101" spans="10:28">
      <c r="J44101" s="161"/>
      <c r="AB44101" s="164"/>
    </row>
    <row r="44102" spans="10:28">
      <c r="J44102" s="161"/>
      <c r="AB44102" s="164"/>
    </row>
    <row r="44103" spans="10:28">
      <c r="J44103" s="161"/>
      <c r="AB44103" s="164"/>
    </row>
    <row r="44104" spans="10:28">
      <c r="J44104" s="161"/>
      <c r="AB44104" s="164"/>
    </row>
    <row r="44105" spans="10:28">
      <c r="J44105" s="161"/>
      <c r="AB44105" s="164"/>
    </row>
    <row r="44106" spans="10:28">
      <c r="J44106" s="161"/>
      <c r="AB44106" s="164"/>
    </row>
    <row r="44107" spans="10:28">
      <c r="J44107" s="161"/>
      <c r="AB44107" s="164"/>
    </row>
    <row r="44108" spans="10:28">
      <c r="J44108" s="161"/>
      <c r="AB44108" s="164"/>
    </row>
    <row r="44109" spans="10:28">
      <c r="J44109" s="161"/>
      <c r="AB44109" s="164"/>
    </row>
    <row r="44110" spans="10:28">
      <c r="J44110" s="161"/>
      <c r="AB44110" s="164"/>
    </row>
    <row r="44111" spans="10:28">
      <c r="J44111" s="161"/>
      <c r="AB44111" s="164"/>
    </row>
    <row r="44112" spans="10:28">
      <c r="J44112" s="161"/>
      <c r="AB44112" s="164"/>
    </row>
    <row r="44113" spans="10:28">
      <c r="J44113" s="161"/>
      <c r="AB44113" s="164"/>
    </row>
    <row r="44114" spans="10:28">
      <c r="J44114" s="161"/>
      <c r="AB44114" s="164"/>
    </row>
    <row r="44115" spans="10:28">
      <c r="J44115" s="161"/>
      <c r="AB44115" s="164"/>
    </row>
    <row r="44116" spans="10:28">
      <c r="J44116" s="161"/>
      <c r="AB44116" s="164"/>
    </row>
    <row r="44117" spans="10:28">
      <c r="J44117" s="161"/>
      <c r="AB44117" s="164"/>
    </row>
    <row r="44118" spans="10:28">
      <c r="J44118" s="161"/>
      <c r="AB44118" s="164"/>
    </row>
    <row r="44119" spans="10:28">
      <c r="J44119" s="161"/>
      <c r="AB44119" s="164"/>
    </row>
    <row r="44120" spans="10:28">
      <c r="J44120" s="161"/>
      <c r="AB44120" s="164"/>
    </row>
    <row r="44121" spans="10:28">
      <c r="J44121" s="161"/>
      <c r="AB44121" s="164"/>
    </row>
    <row r="44122" spans="10:28">
      <c r="J44122" s="161"/>
      <c r="AB44122" s="164"/>
    </row>
    <row r="44123" spans="10:28">
      <c r="J44123" s="161"/>
      <c r="AB44123" s="164"/>
    </row>
    <row r="44124" spans="10:28">
      <c r="J44124" s="161"/>
      <c r="AB44124" s="164"/>
    </row>
    <row r="44125" spans="10:28">
      <c r="J44125" s="161"/>
      <c r="AB44125" s="164"/>
    </row>
    <row r="44126" spans="10:28">
      <c r="J44126" s="161"/>
      <c r="AB44126" s="164"/>
    </row>
    <row r="44127" spans="10:28">
      <c r="J44127" s="161"/>
      <c r="AB44127" s="164"/>
    </row>
    <row r="44128" spans="10:28">
      <c r="J44128" s="161"/>
      <c r="AB44128" s="164"/>
    </row>
    <row r="44129" spans="10:28">
      <c r="J44129" s="161"/>
      <c r="AB44129" s="164"/>
    </row>
    <row r="44130" spans="10:28">
      <c r="J44130" s="161"/>
      <c r="AB44130" s="164"/>
    </row>
    <row r="44131" spans="10:28">
      <c r="J44131" s="161"/>
      <c r="AB44131" s="164"/>
    </row>
    <row r="44132" spans="10:28">
      <c r="J44132" s="161"/>
      <c r="AB44132" s="164"/>
    </row>
    <row r="44133" spans="10:28">
      <c r="J44133" s="161"/>
      <c r="AB44133" s="164"/>
    </row>
    <row r="44134" spans="10:28">
      <c r="J44134" s="161"/>
      <c r="AB44134" s="164"/>
    </row>
    <row r="44135" spans="10:28">
      <c r="J44135" s="161"/>
      <c r="AB44135" s="164"/>
    </row>
    <row r="44136" spans="10:28">
      <c r="J44136" s="161"/>
      <c r="AB44136" s="164"/>
    </row>
    <row r="44137" spans="10:28">
      <c r="J44137" s="161"/>
      <c r="AB44137" s="164"/>
    </row>
    <row r="44138" spans="10:28">
      <c r="J44138" s="161"/>
      <c r="AB44138" s="164"/>
    </row>
    <row r="44139" spans="10:28">
      <c r="J44139" s="161"/>
      <c r="AB44139" s="164"/>
    </row>
    <row r="44140" spans="10:28">
      <c r="J44140" s="161"/>
      <c r="AB44140" s="164"/>
    </row>
    <row r="44141" spans="10:28">
      <c r="J44141" s="161"/>
      <c r="AB44141" s="164"/>
    </row>
    <row r="44142" spans="10:28">
      <c r="J44142" s="161"/>
      <c r="AB44142" s="164"/>
    </row>
    <row r="44143" spans="10:28">
      <c r="J44143" s="161"/>
      <c r="AB44143" s="164"/>
    </row>
    <row r="44144" spans="10:28">
      <c r="J44144" s="161"/>
      <c r="AB44144" s="164"/>
    </row>
    <row r="44145" spans="10:28">
      <c r="J44145" s="161"/>
      <c r="AB44145" s="164"/>
    </row>
    <row r="44146" spans="10:28">
      <c r="J44146" s="161"/>
      <c r="AB44146" s="164"/>
    </row>
    <row r="44147" spans="10:28">
      <c r="J44147" s="161"/>
      <c r="AB44147" s="164"/>
    </row>
    <row r="44148" spans="10:28">
      <c r="J44148" s="161"/>
      <c r="AB44148" s="164"/>
    </row>
    <row r="44149" spans="10:28">
      <c r="J44149" s="161"/>
      <c r="AB44149" s="164"/>
    </row>
    <row r="44150" spans="10:28">
      <c r="J44150" s="161"/>
      <c r="AB44150" s="164"/>
    </row>
    <row r="44151" spans="10:28">
      <c r="J44151" s="161"/>
      <c r="AB44151" s="164"/>
    </row>
    <row r="44152" spans="10:28">
      <c r="J44152" s="161"/>
      <c r="AB44152" s="164"/>
    </row>
    <row r="44153" spans="10:28">
      <c r="J44153" s="161"/>
      <c r="AB44153" s="164"/>
    </row>
    <row r="44154" spans="10:28">
      <c r="J44154" s="161"/>
      <c r="AB44154" s="164"/>
    </row>
    <row r="44155" spans="10:28">
      <c r="J44155" s="161"/>
      <c r="AB44155" s="164"/>
    </row>
    <row r="44156" spans="10:28">
      <c r="J44156" s="161"/>
      <c r="AB44156" s="164"/>
    </row>
    <row r="44157" spans="10:28">
      <c r="J44157" s="161"/>
      <c r="AB44157" s="164"/>
    </row>
    <row r="44158" spans="10:28">
      <c r="J44158" s="161"/>
      <c r="AB44158" s="164"/>
    </row>
    <row r="44159" spans="10:28">
      <c r="J44159" s="161"/>
      <c r="AB44159" s="164"/>
    </row>
    <row r="44160" spans="10:28">
      <c r="J44160" s="161"/>
      <c r="AB44160" s="164"/>
    </row>
    <row r="44161" spans="5:28">
      <c r="J44161" s="161"/>
      <c r="AB44161" s="164"/>
    </row>
    <row r="44162" spans="5:28">
      <c r="J44162" s="161"/>
      <c r="AB44162" s="164"/>
    </row>
    <row r="44163" spans="5:28">
      <c r="J44163" s="161"/>
      <c r="AB44163" s="164"/>
    </row>
    <row r="44164" spans="5:28">
      <c r="J44164" s="161"/>
      <c r="AB44164" s="164"/>
    </row>
    <row r="44165" spans="5:28">
      <c r="J44165" s="161"/>
      <c r="AB44165" s="164"/>
    </row>
    <row r="44166" spans="5:28">
      <c r="E44166" s="166"/>
      <c r="J44166" s="161"/>
      <c r="AB44166" s="164"/>
    </row>
    <row r="44167" spans="5:28">
      <c r="E44167" s="166"/>
      <c r="J44167" s="161"/>
      <c r="AB44167" s="164"/>
    </row>
    <row r="44168" spans="5:28">
      <c r="E44168" s="166"/>
      <c r="J44168" s="161"/>
      <c r="AB44168" s="164"/>
    </row>
    <row r="44169" spans="5:28">
      <c r="E44169" s="166"/>
      <c r="J44169" s="161"/>
      <c r="AB44169" s="164"/>
    </row>
    <row r="44170" spans="5:28">
      <c r="E44170" s="166"/>
      <c r="J44170" s="161"/>
      <c r="AB44170" s="164"/>
    </row>
    <row r="44171" spans="5:28">
      <c r="E44171" s="166"/>
      <c r="J44171" s="161"/>
      <c r="AB44171" s="164"/>
    </row>
    <row r="44172" spans="5:28">
      <c r="E44172" s="166"/>
      <c r="J44172" s="161"/>
      <c r="AB44172" s="164"/>
    </row>
    <row r="44173" spans="5:28">
      <c r="E44173" s="166"/>
      <c r="J44173" s="161"/>
      <c r="AB44173" s="164"/>
    </row>
    <row r="44174" spans="5:28">
      <c r="E44174" s="166"/>
      <c r="J44174" s="161"/>
      <c r="AB44174" s="164"/>
    </row>
    <row r="44175" spans="5:28">
      <c r="E44175" s="166"/>
      <c r="J44175" s="161"/>
      <c r="AB44175" s="164"/>
    </row>
    <row r="44176" spans="5:28">
      <c r="J44176" s="161"/>
      <c r="AB44176" s="164"/>
    </row>
    <row r="44177" spans="10:28">
      <c r="J44177" s="161"/>
      <c r="AB44177" s="164"/>
    </row>
    <row r="44178" spans="10:28">
      <c r="J44178" s="161"/>
      <c r="AB44178" s="164"/>
    </row>
    <row r="44179" spans="10:28">
      <c r="J44179" s="161"/>
      <c r="AB44179" s="164"/>
    </row>
    <row r="44180" spans="10:28">
      <c r="J44180" s="161"/>
      <c r="AB44180" s="164"/>
    </row>
    <row r="44181" spans="10:28">
      <c r="J44181" s="161"/>
      <c r="AB44181" s="164"/>
    </row>
    <row r="44182" spans="10:28">
      <c r="J44182" s="161"/>
      <c r="AB44182" s="164"/>
    </row>
    <row r="44183" spans="10:28">
      <c r="J44183" s="161"/>
      <c r="AB44183" s="164"/>
    </row>
    <row r="44184" spans="10:28">
      <c r="J44184" s="161"/>
      <c r="AB44184" s="164"/>
    </row>
    <row r="44185" spans="10:28">
      <c r="J44185" s="161"/>
      <c r="AB44185" s="164"/>
    </row>
    <row r="44186" spans="10:28">
      <c r="J44186" s="161"/>
      <c r="AB44186" s="164"/>
    </row>
    <row r="44187" spans="10:28">
      <c r="J44187" s="161"/>
      <c r="AB44187" s="164"/>
    </row>
    <row r="44188" spans="10:28">
      <c r="J44188" s="161"/>
      <c r="AB44188" s="164"/>
    </row>
    <row r="44189" spans="10:28">
      <c r="J44189" s="161"/>
      <c r="AB44189" s="164"/>
    </row>
    <row r="44190" spans="10:28">
      <c r="J44190" s="161"/>
      <c r="AB44190" s="164"/>
    </row>
    <row r="44191" spans="10:28">
      <c r="J44191" s="161"/>
      <c r="AB44191" s="164"/>
    </row>
    <row r="44192" spans="10:28">
      <c r="J44192" s="161"/>
      <c r="AB44192" s="164"/>
    </row>
    <row r="44193" spans="10:28">
      <c r="J44193" s="161"/>
      <c r="AB44193" s="164"/>
    </row>
    <row r="44194" spans="10:28">
      <c r="J44194" s="161"/>
      <c r="AB44194" s="164"/>
    </row>
    <row r="44195" spans="10:28">
      <c r="J44195" s="161"/>
      <c r="AB44195" s="164"/>
    </row>
    <row r="44196" spans="10:28">
      <c r="J44196" s="161"/>
      <c r="AB44196" s="164"/>
    </row>
    <row r="44197" spans="10:28">
      <c r="J44197" s="161"/>
      <c r="AB44197" s="164"/>
    </row>
    <row r="44198" spans="10:28">
      <c r="J44198" s="161"/>
      <c r="AB44198" s="164"/>
    </row>
    <row r="44199" spans="10:28">
      <c r="J44199" s="161"/>
      <c r="AB44199" s="164"/>
    </row>
    <row r="44200" spans="10:28">
      <c r="J44200" s="161"/>
      <c r="AB44200" s="164"/>
    </row>
    <row r="44201" spans="10:28">
      <c r="J44201" s="161"/>
      <c r="AB44201" s="164"/>
    </row>
    <row r="44202" spans="10:28">
      <c r="J44202" s="161"/>
      <c r="AB44202" s="164"/>
    </row>
    <row r="44203" spans="10:28">
      <c r="J44203" s="161"/>
      <c r="AB44203" s="164"/>
    </row>
    <row r="44204" spans="10:28">
      <c r="J44204" s="161"/>
      <c r="AB44204" s="164"/>
    </row>
    <row r="44205" spans="10:28">
      <c r="J44205" s="161"/>
      <c r="AB44205" s="164"/>
    </row>
    <row r="44206" spans="10:28">
      <c r="J44206" s="161"/>
      <c r="AB44206" s="164"/>
    </row>
    <row r="44207" spans="10:28">
      <c r="J44207" s="161"/>
      <c r="AB44207" s="164"/>
    </row>
    <row r="44208" spans="10:28">
      <c r="J44208" s="161"/>
      <c r="AB44208" s="164"/>
    </row>
    <row r="44209" spans="5:28">
      <c r="J44209" s="161"/>
      <c r="AB44209" s="164"/>
    </row>
    <row r="44210" spans="5:28">
      <c r="J44210" s="161"/>
      <c r="AB44210" s="164"/>
    </row>
    <row r="44211" spans="5:28">
      <c r="J44211" s="161"/>
      <c r="AB44211" s="164"/>
    </row>
    <row r="44212" spans="5:28">
      <c r="J44212" s="161"/>
      <c r="AB44212" s="164"/>
    </row>
    <row r="44213" spans="5:28">
      <c r="J44213" s="161"/>
      <c r="AB44213" s="164"/>
    </row>
    <row r="44214" spans="5:28">
      <c r="J44214" s="161"/>
      <c r="AB44214" s="164"/>
    </row>
    <row r="44215" spans="5:28">
      <c r="J44215" s="161"/>
      <c r="AB44215" s="164"/>
    </row>
    <row r="44216" spans="5:28">
      <c r="J44216" s="161"/>
      <c r="AB44216" s="164"/>
    </row>
    <row r="44217" spans="5:28">
      <c r="J44217" s="161"/>
      <c r="AB44217" s="164"/>
    </row>
    <row r="44218" spans="5:28">
      <c r="J44218" s="161"/>
      <c r="AB44218" s="164"/>
    </row>
    <row r="44219" spans="5:28">
      <c r="J44219" s="161"/>
      <c r="AB44219" s="164"/>
    </row>
    <row r="44220" spans="5:28">
      <c r="E44220" s="166"/>
      <c r="J44220" s="161"/>
      <c r="AB44220" s="164"/>
    </row>
    <row r="44221" spans="5:28">
      <c r="E44221" s="166"/>
      <c r="J44221" s="161"/>
      <c r="AB44221" s="164"/>
    </row>
    <row r="44222" spans="5:28">
      <c r="E44222" s="166"/>
      <c r="J44222" s="161"/>
      <c r="AB44222" s="164"/>
    </row>
    <row r="44223" spans="5:28">
      <c r="J44223" s="161"/>
      <c r="AB44223" s="164"/>
    </row>
    <row r="44224" spans="5:28">
      <c r="J44224" s="161"/>
      <c r="AB44224" s="164"/>
    </row>
    <row r="44225" spans="10:28">
      <c r="J44225" s="161"/>
      <c r="AB44225" s="164"/>
    </row>
    <row r="44226" spans="10:28">
      <c r="J44226" s="161"/>
      <c r="AB44226" s="164"/>
    </row>
    <row r="44227" spans="10:28">
      <c r="J44227" s="161"/>
      <c r="AB44227" s="164"/>
    </row>
    <row r="44228" spans="10:28">
      <c r="J44228" s="161"/>
      <c r="AB44228" s="164"/>
    </row>
    <row r="44229" spans="10:28">
      <c r="J44229" s="161"/>
      <c r="AB44229" s="164"/>
    </row>
    <row r="44230" spans="10:28">
      <c r="J44230" s="161"/>
      <c r="AB44230" s="164"/>
    </row>
    <row r="44231" spans="10:28">
      <c r="J44231" s="161"/>
      <c r="AB44231" s="164"/>
    </row>
    <row r="44232" spans="10:28">
      <c r="J44232" s="161"/>
      <c r="AB44232" s="164"/>
    </row>
    <row r="44233" spans="10:28">
      <c r="J44233" s="161"/>
      <c r="AB44233" s="164"/>
    </row>
    <row r="44234" spans="10:28">
      <c r="J44234" s="161"/>
      <c r="AB44234" s="164"/>
    </row>
    <row r="44235" spans="10:28">
      <c r="J44235" s="161"/>
      <c r="AB44235" s="164"/>
    </row>
    <row r="44236" spans="10:28">
      <c r="J44236" s="161"/>
      <c r="AB44236" s="164"/>
    </row>
    <row r="44237" spans="10:28">
      <c r="J44237" s="161"/>
      <c r="AB44237" s="164"/>
    </row>
    <row r="44238" spans="10:28">
      <c r="J44238" s="161"/>
      <c r="AB44238" s="164"/>
    </row>
    <row r="44239" spans="10:28">
      <c r="J44239" s="161"/>
      <c r="AB44239" s="164"/>
    </row>
    <row r="44240" spans="10:28">
      <c r="J44240" s="161"/>
      <c r="AB44240" s="164"/>
    </row>
    <row r="44241" spans="5:28">
      <c r="J44241" s="161"/>
      <c r="AB44241" s="164"/>
    </row>
    <row r="44242" spans="5:28">
      <c r="J44242" s="161"/>
      <c r="AB44242" s="164"/>
    </row>
    <row r="44243" spans="5:28">
      <c r="E44243" s="166"/>
      <c r="J44243" s="161"/>
      <c r="AB44243" s="164"/>
    </row>
    <row r="44244" spans="5:28">
      <c r="E44244" s="166"/>
      <c r="J44244" s="161"/>
      <c r="AB44244" s="164"/>
    </row>
    <row r="44245" spans="5:28">
      <c r="E44245" s="166"/>
      <c r="J44245" s="161"/>
      <c r="AB44245" s="164"/>
    </row>
    <row r="44246" spans="5:28">
      <c r="E44246" s="166"/>
      <c r="J44246" s="161"/>
      <c r="AB44246" s="164"/>
    </row>
    <row r="44247" spans="5:28">
      <c r="E44247" s="166"/>
      <c r="J44247" s="161"/>
      <c r="AB44247" s="164"/>
    </row>
    <row r="44248" spans="5:28">
      <c r="E44248" s="166"/>
      <c r="J44248" s="161"/>
      <c r="AB44248" s="164"/>
    </row>
    <row r="44249" spans="5:28">
      <c r="E44249" s="166"/>
      <c r="J44249" s="161"/>
      <c r="AB44249" s="164"/>
    </row>
    <row r="44250" spans="5:28">
      <c r="J44250" s="161"/>
      <c r="AB44250" s="164"/>
    </row>
    <row r="44251" spans="5:28">
      <c r="E44251" s="166"/>
      <c r="J44251" s="161"/>
      <c r="AB44251" s="164"/>
    </row>
    <row r="44252" spans="5:28">
      <c r="E44252" s="166"/>
      <c r="J44252" s="161"/>
      <c r="AB44252" s="164"/>
    </row>
    <row r="44253" spans="5:28">
      <c r="E44253" s="166"/>
      <c r="J44253" s="161"/>
      <c r="AB44253" s="164"/>
    </row>
    <row r="44254" spans="5:28">
      <c r="E44254" s="166"/>
      <c r="J44254" s="161"/>
      <c r="AB44254" s="164"/>
    </row>
    <row r="44255" spans="5:28">
      <c r="E44255" s="166"/>
      <c r="J44255" s="161"/>
      <c r="AB44255" s="164"/>
    </row>
    <row r="44256" spans="5:28">
      <c r="E44256" s="166"/>
      <c r="J44256" s="161"/>
      <c r="AB44256" s="164"/>
    </row>
    <row r="44257" spans="5:28">
      <c r="E44257" s="166"/>
      <c r="J44257" s="161"/>
      <c r="AB44257" s="164"/>
    </row>
    <row r="44258" spans="5:28">
      <c r="E44258" s="166"/>
      <c r="J44258" s="161"/>
      <c r="AB44258" s="164"/>
    </row>
    <row r="44259" spans="5:28">
      <c r="E44259" s="166"/>
      <c r="J44259" s="161"/>
      <c r="AB44259" s="164"/>
    </row>
    <row r="44260" spans="5:28">
      <c r="E44260" s="166"/>
      <c r="J44260" s="161"/>
      <c r="AB44260" s="164"/>
    </row>
    <row r="44261" spans="5:28">
      <c r="E44261" s="166"/>
      <c r="J44261" s="161"/>
      <c r="AB44261" s="164"/>
    </row>
    <row r="44262" spans="5:28">
      <c r="E44262" s="166"/>
      <c r="J44262" s="161"/>
      <c r="AB44262" s="164"/>
    </row>
    <row r="44263" spans="5:28">
      <c r="E44263" s="166"/>
      <c r="J44263" s="161"/>
      <c r="AB44263" s="164"/>
    </row>
    <row r="44264" spans="5:28">
      <c r="E44264" s="166"/>
      <c r="J44264" s="161"/>
      <c r="AB44264" s="164"/>
    </row>
    <row r="44265" spans="5:28">
      <c r="E44265" s="166"/>
      <c r="J44265" s="161"/>
      <c r="AB44265" s="164"/>
    </row>
    <row r="44266" spans="5:28">
      <c r="E44266" s="166"/>
      <c r="J44266" s="161"/>
      <c r="AB44266" s="164"/>
    </row>
    <row r="44267" spans="5:28">
      <c r="E44267" s="166"/>
      <c r="J44267" s="161"/>
      <c r="AB44267" s="164"/>
    </row>
    <row r="44268" spans="5:28">
      <c r="E44268" s="166"/>
      <c r="J44268" s="161"/>
      <c r="AB44268" s="164"/>
    </row>
    <row r="44269" spans="5:28">
      <c r="E44269" s="166"/>
      <c r="J44269" s="161"/>
      <c r="AB44269" s="164"/>
    </row>
    <row r="44270" spans="5:28">
      <c r="E44270" s="166"/>
      <c r="J44270" s="161"/>
      <c r="AB44270" s="164"/>
    </row>
    <row r="44271" spans="5:28">
      <c r="E44271" s="166"/>
      <c r="J44271" s="161"/>
      <c r="AB44271" s="164"/>
    </row>
    <row r="44272" spans="5:28">
      <c r="E44272" s="166"/>
      <c r="J44272" s="161"/>
      <c r="AB44272" s="164"/>
    </row>
    <row r="44273" spans="5:28">
      <c r="E44273" s="166"/>
      <c r="J44273" s="161"/>
      <c r="AB44273" s="164"/>
    </row>
    <row r="44274" spans="5:28">
      <c r="E44274" s="166"/>
      <c r="J44274" s="161"/>
      <c r="AB44274" s="164"/>
    </row>
    <row r="44275" spans="5:28">
      <c r="E44275" s="166"/>
      <c r="J44275" s="161"/>
      <c r="AB44275" s="164"/>
    </row>
    <row r="44276" spans="5:28">
      <c r="E44276" s="166"/>
      <c r="J44276" s="161"/>
      <c r="AB44276" s="164"/>
    </row>
    <row r="44277" spans="5:28">
      <c r="E44277" s="166"/>
      <c r="J44277" s="161"/>
      <c r="AB44277" s="164"/>
    </row>
    <row r="44278" spans="5:28">
      <c r="E44278" s="166"/>
      <c r="J44278" s="161"/>
      <c r="AB44278" s="164"/>
    </row>
    <row r="44279" spans="5:28">
      <c r="E44279" s="166"/>
      <c r="J44279" s="161"/>
      <c r="AB44279" s="164"/>
    </row>
    <row r="44280" spans="5:28">
      <c r="E44280" s="166"/>
      <c r="J44280" s="161"/>
      <c r="AB44280" s="164"/>
    </row>
    <row r="44281" spans="5:28">
      <c r="E44281" s="166"/>
      <c r="J44281" s="161"/>
      <c r="AB44281" s="164"/>
    </row>
    <row r="44282" spans="5:28">
      <c r="E44282" s="166"/>
      <c r="J44282" s="161"/>
      <c r="AB44282" s="164"/>
    </row>
    <row r="44283" spans="5:28">
      <c r="E44283" s="166"/>
      <c r="J44283" s="161"/>
      <c r="AB44283" s="164"/>
    </row>
    <row r="44284" spans="5:28">
      <c r="E44284" s="166"/>
      <c r="J44284" s="161"/>
      <c r="AB44284" s="164"/>
    </row>
    <row r="44285" spans="5:28">
      <c r="E44285" s="166"/>
      <c r="J44285" s="161"/>
      <c r="AB44285" s="164"/>
    </row>
    <row r="44286" spans="5:28">
      <c r="E44286" s="166"/>
      <c r="J44286" s="161"/>
      <c r="AB44286" s="164"/>
    </row>
    <row r="44287" spans="5:28">
      <c r="E44287" s="166"/>
      <c r="J44287" s="161"/>
      <c r="AB44287" s="164"/>
    </row>
    <row r="44288" spans="5:28">
      <c r="E44288" s="166"/>
      <c r="J44288" s="161"/>
      <c r="AB44288" s="164"/>
    </row>
    <row r="44289" spans="5:28">
      <c r="E44289" s="166"/>
      <c r="J44289" s="161"/>
      <c r="AB44289" s="164"/>
    </row>
    <row r="44290" spans="5:28">
      <c r="E44290" s="166"/>
      <c r="J44290" s="161"/>
      <c r="AB44290" s="164"/>
    </row>
    <row r="44291" spans="5:28">
      <c r="E44291" s="166"/>
      <c r="J44291" s="161"/>
      <c r="AB44291" s="164"/>
    </row>
    <row r="44292" spans="5:28">
      <c r="E44292" s="166"/>
      <c r="J44292" s="161"/>
      <c r="AB44292" s="164"/>
    </row>
    <row r="44293" spans="5:28">
      <c r="E44293" s="166"/>
      <c r="J44293" s="161"/>
      <c r="AB44293" s="164"/>
    </row>
    <row r="44294" spans="5:28">
      <c r="E44294" s="166"/>
      <c r="J44294" s="161"/>
      <c r="AB44294" s="164"/>
    </row>
    <row r="44295" spans="5:28">
      <c r="E44295" s="166"/>
      <c r="J44295" s="161"/>
      <c r="AB44295" s="164"/>
    </row>
    <row r="44296" spans="5:28">
      <c r="E44296" s="166"/>
      <c r="J44296" s="161"/>
      <c r="AB44296" s="164"/>
    </row>
    <row r="44297" spans="5:28">
      <c r="J44297" s="161"/>
      <c r="AB44297" s="164"/>
    </row>
    <row r="44298" spans="5:28">
      <c r="J44298" s="161"/>
      <c r="AB44298" s="164"/>
    </row>
    <row r="44299" spans="5:28">
      <c r="J44299" s="161"/>
      <c r="AB44299" s="164"/>
    </row>
    <row r="44300" spans="5:28">
      <c r="J44300" s="161"/>
      <c r="AB44300" s="164"/>
    </row>
    <row r="44301" spans="5:28">
      <c r="J44301" s="161"/>
      <c r="AB44301" s="164"/>
    </row>
    <row r="44302" spans="5:28">
      <c r="J44302" s="161"/>
      <c r="AB44302" s="164"/>
    </row>
    <row r="44303" spans="5:28">
      <c r="J44303" s="161"/>
      <c r="AB44303" s="164"/>
    </row>
    <row r="44304" spans="5:28">
      <c r="J44304" s="161"/>
      <c r="AB44304" s="164"/>
    </row>
    <row r="44305" spans="10:28">
      <c r="J44305" s="161"/>
      <c r="AB44305" s="164"/>
    </row>
    <row r="44306" spans="10:28">
      <c r="J44306" s="161"/>
      <c r="AB44306" s="164"/>
    </row>
    <row r="44307" spans="10:28">
      <c r="J44307" s="161"/>
      <c r="R44307" s="166"/>
      <c r="AB44307" s="164"/>
    </row>
    <row r="44308" spans="10:28">
      <c r="J44308" s="161"/>
      <c r="AB44308" s="164"/>
    </row>
    <row r="44309" spans="10:28">
      <c r="J44309" s="161"/>
      <c r="AB44309" s="164"/>
    </row>
    <row r="44310" spans="10:28">
      <c r="J44310" s="161"/>
      <c r="AB44310" s="164"/>
    </row>
    <row r="44311" spans="10:28">
      <c r="J44311" s="161"/>
      <c r="AB44311" s="164"/>
    </row>
    <row r="44312" spans="10:28">
      <c r="J44312" s="161"/>
      <c r="R44312" s="166"/>
      <c r="AB44312" s="164"/>
    </row>
    <row r="44313" spans="10:28">
      <c r="J44313" s="161"/>
      <c r="AB44313" s="164"/>
    </row>
    <row r="44314" spans="10:28">
      <c r="J44314" s="161"/>
      <c r="AB44314" s="164"/>
    </row>
    <row r="44315" spans="10:28">
      <c r="J44315" s="161"/>
      <c r="AB44315" s="164"/>
    </row>
    <row r="44316" spans="10:28">
      <c r="J44316" s="161"/>
      <c r="AB44316" s="164"/>
    </row>
    <row r="44317" spans="10:28">
      <c r="J44317" s="161"/>
      <c r="AB44317" s="164"/>
    </row>
    <row r="44318" spans="10:28">
      <c r="J44318" s="161"/>
      <c r="AB44318" s="164"/>
    </row>
    <row r="44319" spans="10:28">
      <c r="J44319" s="161"/>
      <c r="AB44319" s="164"/>
    </row>
    <row r="44320" spans="10:28">
      <c r="J44320" s="161"/>
      <c r="AB44320" s="164"/>
    </row>
    <row r="44321" spans="10:28">
      <c r="J44321" s="161"/>
      <c r="AB44321" s="164"/>
    </row>
    <row r="44322" spans="10:28">
      <c r="J44322" s="161"/>
      <c r="AB44322" s="164"/>
    </row>
    <row r="44323" spans="10:28">
      <c r="J44323" s="161"/>
      <c r="AB44323" s="164"/>
    </row>
    <row r="44324" spans="10:28">
      <c r="J44324" s="161"/>
      <c r="AB44324" s="164"/>
    </row>
    <row r="44325" spans="10:28">
      <c r="J44325" s="161"/>
      <c r="AB44325" s="164"/>
    </row>
    <row r="44326" spans="10:28">
      <c r="J44326" s="161"/>
      <c r="AB44326" s="164"/>
    </row>
    <row r="44327" spans="10:28">
      <c r="J44327" s="161"/>
      <c r="AB44327" s="164"/>
    </row>
    <row r="44328" spans="10:28">
      <c r="J44328" s="161"/>
      <c r="AB44328" s="164"/>
    </row>
    <row r="44329" spans="10:28">
      <c r="J44329" s="161"/>
      <c r="AB44329" s="164"/>
    </row>
    <row r="44330" spans="10:28">
      <c r="J44330" s="161"/>
      <c r="AB44330" s="164"/>
    </row>
    <row r="44331" spans="10:28">
      <c r="J44331" s="161"/>
      <c r="AB44331" s="164"/>
    </row>
    <row r="44332" spans="10:28">
      <c r="J44332" s="161"/>
      <c r="AB44332" s="164"/>
    </row>
    <row r="44333" spans="10:28">
      <c r="J44333" s="161"/>
      <c r="AB44333" s="164"/>
    </row>
    <row r="44334" spans="10:28">
      <c r="J44334" s="161"/>
      <c r="AB44334" s="164"/>
    </row>
    <row r="44335" spans="10:28">
      <c r="J44335" s="161"/>
      <c r="AB44335" s="164"/>
    </row>
    <row r="44336" spans="10:28">
      <c r="J44336" s="161"/>
      <c r="AB44336" s="164"/>
    </row>
    <row r="44337" spans="5:28">
      <c r="J44337" s="161"/>
      <c r="AB44337" s="164"/>
    </row>
    <row r="44338" spans="5:28">
      <c r="J44338" s="161"/>
      <c r="AB44338" s="164"/>
    </row>
    <row r="44339" spans="5:28">
      <c r="J44339" s="161"/>
      <c r="AB44339" s="164"/>
    </row>
    <row r="44340" spans="5:28">
      <c r="J44340" s="161"/>
      <c r="AB44340" s="164"/>
    </row>
    <row r="44341" spans="5:28">
      <c r="J44341" s="161"/>
      <c r="AB44341" s="164"/>
    </row>
    <row r="44342" spans="5:28">
      <c r="J44342" s="161"/>
      <c r="AB44342" s="164"/>
    </row>
    <row r="44343" spans="5:28">
      <c r="J44343" s="161"/>
      <c r="AB44343" s="164"/>
    </row>
    <row r="44344" spans="5:28">
      <c r="J44344" s="161"/>
      <c r="AB44344" s="164"/>
    </row>
    <row r="44345" spans="5:28">
      <c r="J44345" s="161"/>
      <c r="AB44345" s="164"/>
    </row>
    <row r="44346" spans="5:28">
      <c r="J44346" s="161"/>
      <c r="AB44346" s="164"/>
    </row>
    <row r="44347" spans="5:28">
      <c r="E44347" s="166"/>
      <c r="J44347" s="161"/>
      <c r="AB44347" s="164"/>
    </row>
    <row r="44348" spans="5:28">
      <c r="E44348" s="166"/>
      <c r="J44348" s="161"/>
      <c r="AB44348" s="164"/>
    </row>
    <row r="44349" spans="5:28">
      <c r="E44349" s="166"/>
      <c r="J44349" s="161"/>
      <c r="AB44349" s="164"/>
    </row>
    <row r="44350" spans="5:28">
      <c r="E44350" s="166"/>
      <c r="J44350" s="161"/>
      <c r="AB44350" s="164"/>
    </row>
    <row r="44351" spans="5:28">
      <c r="J44351" s="161"/>
      <c r="AB44351" s="164"/>
    </row>
    <row r="44352" spans="5:28">
      <c r="J44352" s="161"/>
      <c r="AB44352" s="164"/>
    </row>
    <row r="44353" spans="10:28">
      <c r="J44353" s="161"/>
      <c r="AB44353" s="164"/>
    </row>
    <row r="44354" spans="10:28">
      <c r="J44354" s="161"/>
      <c r="AB44354" s="164"/>
    </row>
    <row r="44355" spans="10:28">
      <c r="J44355" s="161"/>
      <c r="AB44355" s="164"/>
    </row>
    <row r="44356" spans="10:28">
      <c r="J44356" s="161"/>
      <c r="AB44356" s="164"/>
    </row>
    <row r="44357" spans="10:28">
      <c r="J44357" s="161"/>
      <c r="AB44357" s="164"/>
    </row>
    <row r="44358" spans="10:28">
      <c r="J44358" s="161"/>
      <c r="AB44358" s="164"/>
    </row>
    <row r="44359" spans="10:28">
      <c r="J44359" s="161"/>
      <c r="AB44359" s="164"/>
    </row>
    <row r="44360" spans="10:28">
      <c r="J44360" s="161"/>
      <c r="AB44360" s="164"/>
    </row>
    <row r="44361" spans="10:28">
      <c r="J44361" s="161"/>
      <c r="AB44361" s="164"/>
    </row>
    <row r="44362" spans="10:28">
      <c r="J44362" s="161"/>
      <c r="AB44362" s="164"/>
    </row>
    <row r="44363" spans="10:28">
      <c r="J44363" s="161"/>
      <c r="AB44363" s="164"/>
    </row>
    <row r="44364" spans="10:28">
      <c r="J44364" s="161"/>
      <c r="AB44364" s="164"/>
    </row>
    <row r="44365" spans="10:28">
      <c r="J44365" s="161"/>
      <c r="AB44365" s="164"/>
    </row>
    <row r="44366" spans="10:28">
      <c r="J44366" s="161"/>
      <c r="AB44366" s="164"/>
    </row>
    <row r="44367" spans="10:28">
      <c r="J44367" s="161"/>
      <c r="AB44367" s="164"/>
    </row>
    <row r="44368" spans="10:28">
      <c r="J44368" s="161"/>
      <c r="AB44368" s="164"/>
    </row>
    <row r="44369" spans="10:28">
      <c r="J44369" s="161"/>
      <c r="AB44369" s="164"/>
    </row>
    <row r="44370" spans="10:28">
      <c r="J44370" s="161"/>
      <c r="AB44370" s="164"/>
    </row>
    <row r="44371" spans="10:28">
      <c r="J44371" s="161"/>
      <c r="AB44371" s="164"/>
    </row>
    <row r="44372" spans="10:28">
      <c r="J44372" s="161"/>
      <c r="AB44372" s="164"/>
    </row>
    <row r="44373" spans="10:28">
      <c r="J44373" s="161"/>
      <c r="AB44373" s="164"/>
    </row>
    <row r="44374" spans="10:28">
      <c r="J44374" s="161"/>
      <c r="AB44374" s="164"/>
    </row>
    <row r="44375" spans="10:28">
      <c r="J44375" s="161"/>
      <c r="AB44375" s="164"/>
    </row>
    <row r="44376" spans="10:28">
      <c r="J44376" s="161"/>
      <c r="AB44376" s="164"/>
    </row>
    <row r="44377" spans="10:28">
      <c r="J44377" s="161"/>
      <c r="AB44377" s="164"/>
    </row>
    <row r="44378" spans="10:28">
      <c r="J44378" s="161"/>
      <c r="AB44378" s="164"/>
    </row>
    <row r="44379" spans="10:28">
      <c r="J44379" s="161"/>
      <c r="AB44379" s="164"/>
    </row>
    <row r="44380" spans="10:28">
      <c r="J44380" s="161"/>
      <c r="AB44380" s="164"/>
    </row>
    <row r="44381" spans="10:28">
      <c r="J44381" s="161"/>
      <c r="AB44381" s="164"/>
    </row>
    <row r="44382" spans="10:28">
      <c r="J44382" s="161"/>
      <c r="AB44382" s="164"/>
    </row>
    <row r="44383" spans="10:28">
      <c r="J44383" s="161"/>
      <c r="AB44383" s="164"/>
    </row>
    <row r="44384" spans="10:28">
      <c r="J44384" s="161"/>
      <c r="AB44384" s="164"/>
    </row>
    <row r="44385" spans="10:28">
      <c r="J44385" s="161"/>
      <c r="AB44385" s="164"/>
    </row>
    <row r="44386" spans="10:28">
      <c r="J44386" s="161"/>
      <c r="AB44386" s="164"/>
    </row>
    <row r="44387" spans="10:28">
      <c r="J44387" s="161"/>
      <c r="AB44387" s="164"/>
    </row>
    <row r="44388" spans="10:28">
      <c r="J44388" s="161"/>
      <c r="AB44388" s="164"/>
    </row>
    <row r="44389" spans="10:28">
      <c r="J44389" s="161"/>
      <c r="AB44389" s="164"/>
    </row>
    <row r="44390" spans="10:28">
      <c r="J44390" s="161"/>
      <c r="AB44390" s="164"/>
    </row>
    <row r="44391" spans="10:28">
      <c r="J44391" s="161"/>
      <c r="AB44391" s="164"/>
    </row>
    <row r="44392" spans="10:28">
      <c r="J44392" s="161"/>
      <c r="AB44392" s="164"/>
    </row>
    <row r="44393" spans="10:28">
      <c r="J44393" s="161"/>
      <c r="AB44393" s="164"/>
    </row>
    <row r="44394" spans="10:28">
      <c r="J44394" s="161"/>
      <c r="AB44394" s="164"/>
    </row>
    <row r="44395" spans="10:28">
      <c r="J44395" s="161"/>
      <c r="AB44395" s="164"/>
    </row>
    <row r="44396" spans="10:28">
      <c r="J44396" s="161"/>
      <c r="AB44396" s="164"/>
    </row>
    <row r="44397" spans="10:28">
      <c r="J44397" s="161"/>
      <c r="AB44397" s="164"/>
    </row>
    <row r="44398" spans="10:28">
      <c r="J44398" s="161"/>
      <c r="AB44398" s="164"/>
    </row>
    <row r="44399" spans="10:28">
      <c r="J44399" s="161"/>
      <c r="AB44399" s="164"/>
    </row>
    <row r="44400" spans="10:28">
      <c r="J44400" s="161"/>
      <c r="AB44400" s="164"/>
    </row>
    <row r="44401" spans="5:28">
      <c r="J44401" s="161"/>
      <c r="AB44401" s="164"/>
    </row>
    <row r="44402" spans="5:28">
      <c r="J44402" s="161"/>
      <c r="R44402" s="166"/>
      <c r="AB44402" s="164"/>
    </row>
    <row r="44403" spans="5:28">
      <c r="J44403" s="161"/>
      <c r="AB44403" s="164"/>
    </row>
    <row r="44404" spans="5:28">
      <c r="J44404" s="161"/>
      <c r="AB44404" s="164"/>
    </row>
    <row r="44405" spans="5:28">
      <c r="J44405" s="161"/>
      <c r="AB44405" s="164"/>
    </row>
    <row r="44406" spans="5:28">
      <c r="J44406" s="161"/>
      <c r="AB44406" s="164"/>
    </row>
    <row r="44407" spans="5:28">
      <c r="J44407" s="161"/>
      <c r="AB44407" s="164"/>
    </row>
    <row r="44408" spans="5:28">
      <c r="J44408" s="161"/>
      <c r="AB44408" s="164"/>
    </row>
    <row r="44409" spans="5:28">
      <c r="J44409" s="161"/>
      <c r="AB44409" s="164"/>
    </row>
    <row r="44410" spans="5:28">
      <c r="J44410" s="161"/>
      <c r="AB44410" s="164"/>
    </row>
    <row r="44411" spans="5:28">
      <c r="J44411" s="161"/>
      <c r="AB44411" s="164"/>
    </row>
    <row r="44412" spans="5:28">
      <c r="J44412" s="161"/>
      <c r="AB44412" s="164"/>
    </row>
    <row r="44413" spans="5:28">
      <c r="J44413" s="161"/>
      <c r="AB44413" s="164"/>
    </row>
    <row r="44414" spans="5:28">
      <c r="J44414" s="161"/>
      <c r="AB44414" s="164"/>
    </row>
    <row r="44415" spans="5:28">
      <c r="J44415" s="161"/>
      <c r="AB44415" s="164"/>
    </row>
    <row r="44416" spans="5:28">
      <c r="E44416" s="166"/>
      <c r="J44416" s="161"/>
      <c r="AB44416" s="164"/>
    </row>
    <row r="44417" spans="5:28">
      <c r="E44417" s="166"/>
      <c r="J44417" s="161"/>
      <c r="AB44417" s="164"/>
    </row>
    <row r="44418" spans="5:28">
      <c r="E44418" s="166"/>
      <c r="J44418" s="161"/>
      <c r="AB44418" s="164"/>
    </row>
    <row r="44419" spans="5:28">
      <c r="E44419" s="166"/>
      <c r="J44419" s="161"/>
      <c r="AB44419" s="164"/>
    </row>
    <row r="44420" spans="5:28">
      <c r="J44420" s="161"/>
      <c r="AB44420" s="164"/>
    </row>
    <row r="44421" spans="5:28">
      <c r="J44421" s="161"/>
      <c r="AB44421" s="164"/>
    </row>
    <row r="44422" spans="5:28">
      <c r="J44422" s="161"/>
      <c r="AB44422" s="164"/>
    </row>
    <row r="44423" spans="5:28">
      <c r="J44423" s="161"/>
      <c r="AB44423" s="164"/>
    </row>
    <row r="44424" spans="5:28">
      <c r="J44424" s="161"/>
      <c r="AB44424" s="164"/>
    </row>
    <row r="44425" spans="5:28">
      <c r="J44425" s="161"/>
      <c r="AB44425" s="164"/>
    </row>
    <row r="44426" spans="5:28">
      <c r="J44426" s="161"/>
      <c r="AB44426" s="164"/>
    </row>
    <row r="44427" spans="5:28">
      <c r="J44427" s="161"/>
      <c r="AB44427" s="164"/>
    </row>
    <row r="44428" spans="5:28">
      <c r="J44428" s="161"/>
      <c r="AB44428" s="164"/>
    </row>
    <row r="44429" spans="5:28">
      <c r="J44429" s="161"/>
      <c r="AB44429" s="164"/>
    </row>
    <row r="44430" spans="5:28">
      <c r="J44430" s="161"/>
      <c r="AB44430" s="164"/>
    </row>
    <row r="44431" spans="5:28">
      <c r="J44431" s="161"/>
      <c r="AB44431" s="164"/>
    </row>
    <row r="44432" spans="5:28">
      <c r="J44432" s="161"/>
      <c r="AB44432" s="164"/>
    </row>
    <row r="44433" spans="10:28">
      <c r="J44433" s="161"/>
      <c r="AB44433" s="164"/>
    </row>
    <row r="44434" spans="10:28">
      <c r="J44434" s="161"/>
      <c r="AB44434" s="164"/>
    </row>
    <row r="44435" spans="10:28">
      <c r="J44435" s="161"/>
      <c r="AB44435" s="164"/>
    </row>
    <row r="44436" spans="10:28">
      <c r="J44436" s="161"/>
      <c r="AB44436" s="164"/>
    </row>
    <row r="44437" spans="10:28">
      <c r="J44437" s="161"/>
      <c r="AB44437" s="164"/>
    </row>
    <row r="44438" spans="10:28">
      <c r="J44438" s="161"/>
      <c r="AB44438" s="164"/>
    </row>
    <row r="44439" spans="10:28">
      <c r="J44439" s="161"/>
      <c r="AB44439" s="164"/>
    </row>
    <row r="44440" spans="10:28">
      <c r="J44440" s="161"/>
      <c r="AB44440" s="164"/>
    </row>
    <row r="44441" spans="10:28">
      <c r="J44441" s="161"/>
      <c r="AB44441" s="164"/>
    </row>
    <row r="44442" spans="10:28">
      <c r="J44442" s="161"/>
      <c r="AB44442" s="164"/>
    </row>
    <row r="44443" spans="10:28">
      <c r="J44443" s="161"/>
      <c r="AB44443" s="164"/>
    </row>
    <row r="44444" spans="10:28">
      <c r="J44444" s="161"/>
      <c r="AB44444" s="164"/>
    </row>
    <row r="44445" spans="10:28">
      <c r="J44445" s="161"/>
      <c r="AB44445" s="164"/>
    </row>
    <row r="44446" spans="10:28">
      <c r="J44446" s="161"/>
      <c r="AB44446" s="164"/>
    </row>
    <row r="44447" spans="10:28">
      <c r="J44447" s="161"/>
      <c r="AB44447" s="164"/>
    </row>
    <row r="44448" spans="10:28">
      <c r="J44448" s="161"/>
      <c r="AB44448" s="164"/>
    </row>
    <row r="44449" spans="10:28">
      <c r="J44449" s="161"/>
      <c r="AB44449" s="164"/>
    </row>
    <row r="44450" spans="10:28">
      <c r="J44450" s="161"/>
      <c r="AB44450" s="164"/>
    </row>
    <row r="44451" spans="10:28">
      <c r="J44451" s="161"/>
      <c r="AB44451" s="164"/>
    </row>
    <row r="44452" spans="10:28">
      <c r="J44452" s="161"/>
      <c r="AB44452" s="164"/>
    </row>
    <row r="44453" spans="10:28">
      <c r="J44453" s="161"/>
      <c r="AB44453" s="164"/>
    </row>
    <row r="44454" spans="10:28">
      <c r="J44454" s="161"/>
      <c r="AB44454" s="164"/>
    </row>
    <row r="44455" spans="10:28">
      <c r="J44455" s="161"/>
      <c r="AB44455" s="164"/>
    </row>
    <row r="44456" spans="10:28">
      <c r="J44456" s="161"/>
      <c r="AB44456" s="164"/>
    </row>
    <row r="44457" spans="10:28">
      <c r="J44457" s="161"/>
      <c r="AB44457" s="164"/>
    </row>
    <row r="44458" spans="10:28">
      <c r="J44458" s="161"/>
      <c r="AB44458" s="164"/>
    </row>
    <row r="44459" spans="10:28">
      <c r="J44459" s="161"/>
      <c r="AB44459" s="164"/>
    </row>
    <row r="44460" spans="10:28">
      <c r="J44460" s="161"/>
      <c r="AB44460" s="164"/>
    </row>
    <row r="44461" spans="10:28">
      <c r="J44461" s="161"/>
      <c r="AB44461" s="164"/>
    </row>
    <row r="44462" spans="10:28">
      <c r="J44462" s="161"/>
      <c r="AB44462" s="164"/>
    </row>
    <row r="44463" spans="10:28">
      <c r="J44463" s="161"/>
      <c r="AB44463" s="164"/>
    </row>
    <row r="44464" spans="10:28">
      <c r="J44464" s="161"/>
      <c r="AB44464" s="164"/>
    </row>
    <row r="44465" spans="10:28">
      <c r="J44465" s="161"/>
      <c r="AB44465" s="164"/>
    </row>
    <row r="44466" spans="10:28">
      <c r="J44466" s="161"/>
      <c r="AB44466" s="164"/>
    </row>
    <row r="44467" spans="10:28">
      <c r="J44467" s="161"/>
      <c r="AB44467" s="164"/>
    </row>
    <row r="44468" spans="10:28">
      <c r="J44468" s="161"/>
      <c r="AB44468" s="164"/>
    </row>
    <row r="44469" spans="10:28">
      <c r="J44469" s="161"/>
      <c r="AB44469" s="164"/>
    </row>
    <row r="44470" spans="10:28">
      <c r="J44470" s="161"/>
      <c r="AB44470" s="164"/>
    </row>
    <row r="44471" spans="10:28">
      <c r="J44471" s="161"/>
      <c r="AB44471" s="164"/>
    </row>
    <row r="44472" spans="10:28">
      <c r="J44472" s="161"/>
      <c r="AB44472" s="164"/>
    </row>
    <row r="44473" spans="10:28">
      <c r="J44473" s="161"/>
      <c r="AB44473" s="164"/>
    </row>
    <row r="44474" spans="10:28">
      <c r="J44474" s="161"/>
      <c r="AB44474" s="164"/>
    </row>
    <row r="44475" spans="10:28">
      <c r="J44475" s="161"/>
      <c r="AB44475" s="164"/>
    </row>
    <row r="44476" spans="10:28">
      <c r="J44476" s="161"/>
      <c r="AB44476" s="164"/>
    </row>
    <row r="44477" spans="10:28">
      <c r="J44477" s="161"/>
      <c r="AB44477" s="164"/>
    </row>
    <row r="44478" spans="10:28">
      <c r="J44478" s="161"/>
      <c r="AB44478" s="164"/>
    </row>
    <row r="44479" spans="10:28">
      <c r="J44479" s="161"/>
      <c r="AB44479" s="164"/>
    </row>
    <row r="44480" spans="10:28">
      <c r="J44480" s="161"/>
      <c r="AB44480" s="164"/>
    </row>
    <row r="44481" spans="10:28">
      <c r="J44481" s="161"/>
      <c r="AB44481" s="164"/>
    </row>
    <row r="44482" spans="10:28">
      <c r="J44482" s="161"/>
      <c r="AB44482" s="164"/>
    </row>
    <row r="44483" spans="10:28">
      <c r="J44483" s="161"/>
      <c r="AB44483" s="164"/>
    </row>
    <row r="44484" spans="10:28">
      <c r="J44484" s="161"/>
      <c r="AB44484" s="164"/>
    </row>
    <row r="44485" spans="10:28">
      <c r="J44485" s="161"/>
      <c r="AB44485" s="164"/>
    </row>
    <row r="44486" spans="10:28">
      <c r="J44486" s="161"/>
      <c r="AB44486" s="164"/>
    </row>
    <row r="44487" spans="10:28">
      <c r="J44487" s="161"/>
      <c r="AB44487" s="164"/>
    </row>
    <row r="44488" spans="10:28">
      <c r="J44488" s="161"/>
      <c r="AB44488" s="164"/>
    </row>
    <row r="44489" spans="10:28">
      <c r="J44489" s="161"/>
      <c r="AB44489" s="164"/>
    </row>
    <row r="44490" spans="10:28">
      <c r="J44490" s="161"/>
      <c r="AB44490" s="164"/>
    </row>
    <row r="44491" spans="10:28">
      <c r="J44491" s="161"/>
      <c r="AB44491" s="164"/>
    </row>
    <row r="44492" spans="10:28">
      <c r="J44492" s="161"/>
      <c r="AB44492" s="164"/>
    </row>
    <row r="44493" spans="10:28">
      <c r="J44493" s="161"/>
      <c r="AB44493" s="164"/>
    </row>
    <row r="44494" spans="10:28">
      <c r="J44494" s="161"/>
      <c r="AB44494" s="164"/>
    </row>
    <row r="44495" spans="10:28">
      <c r="J44495" s="161"/>
      <c r="AB44495" s="164"/>
    </row>
    <row r="44496" spans="10:28">
      <c r="J44496" s="161"/>
      <c r="AB44496" s="164"/>
    </row>
    <row r="44497" spans="5:28">
      <c r="J44497" s="161"/>
      <c r="AB44497" s="164"/>
    </row>
    <row r="44498" spans="5:28">
      <c r="E44498" s="166"/>
      <c r="J44498" s="161"/>
      <c r="AB44498" s="164"/>
    </row>
    <row r="44499" spans="5:28">
      <c r="E44499" s="166"/>
      <c r="J44499" s="161"/>
      <c r="AB44499" s="164"/>
    </row>
    <row r="44500" spans="5:28">
      <c r="E44500" s="166"/>
      <c r="J44500" s="161"/>
      <c r="AB44500" s="164"/>
    </row>
    <row r="44501" spans="5:28">
      <c r="E44501" s="166"/>
      <c r="J44501" s="161"/>
      <c r="AB44501" s="164"/>
    </row>
    <row r="44502" spans="5:28">
      <c r="E44502" s="166"/>
      <c r="J44502" s="161"/>
      <c r="AB44502" s="164"/>
    </row>
    <row r="44503" spans="5:28">
      <c r="E44503" s="166"/>
      <c r="J44503" s="161"/>
      <c r="AB44503" s="164"/>
    </row>
    <row r="44504" spans="5:28">
      <c r="E44504" s="166"/>
      <c r="J44504" s="161"/>
      <c r="AB44504" s="164"/>
    </row>
    <row r="44505" spans="5:28">
      <c r="E44505" s="166"/>
      <c r="J44505" s="161"/>
      <c r="AB44505" s="164"/>
    </row>
    <row r="44506" spans="5:28">
      <c r="E44506" s="166"/>
      <c r="J44506" s="161"/>
      <c r="AB44506" s="164"/>
    </row>
    <row r="44507" spans="5:28">
      <c r="E44507" s="166"/>
      <c r="J44507" s="161"/>
      <c r="AB44507" s="164"/>
    </row>
    <row r="44508" spans="5:28">
      <c r="E44508" s="166"/>
      <c r="J44508" s="161"/>
      <c r="AB44508" s="164"/>
    </row>
    <row r="44509" spans="5:28">
      <c r="E44509" s="166"/>
      <c r="J44509" s="161"/>
      <c r="AB44509" s="164"/>
    </row>
    <row r="44510" spans="5:28">
      <c r="E44510" s="166"/>
      <c r="J44510" s="161"/>
      <c r="AB44510" s="164"/>
    </row>
    <row r="44511" spans="5:28">
      <c r="E44511" s="166"/>
      <c r="J44511" s="161"/>
      <c r="AB44511" s="164"/>
    </row>
    <row r="44512" spans="5:28">
      <c r="E44512" s="166"/>
      <c r="J44512" s="161"/>
      <c r="AB44512" s="164"/>
    </row>
    <row r="44513" spans="5:28">
      <c r="E44513" s="166"/>
      <c r="J44513" s="161"/>
      <c r="AB44513" s="164"/>
    </row>
    <row r="44514" spans="5:28">
      <c r="E44514" s="166"/>
      <c r="J44514" s="161"/>
      <c r="AB44514" s="164"/>
    </row>
    <row r="44515" spans="5:28">
      <c r="E44515" s="166"/>
      <c r="J44515" s="161"/>
      <c r="AB44515" s="164"/>
    </row>
    <row r="44516" spans="5:28">
      <c r="E44516" s="166"/>
      <c r="J44516" s="161"/>
      <c r="AB44516" s="164"/>
    </row>
    <row r="44517" spans="5:28">
      <c r="E44517" s="166"/>
      <c r="J44517" s="161"/>
      <c r="AB44517" s="164"/>
    </row>
    <row r="44518" spans="5:28">
      <c r="E44518" s="166"/>
      <c r="J44518" s="161"/>
      <c r="AB44518" s="164"/>
    </row>
    <row r="44519" spans="5:28">
      <c r="E44519" s="166"/>
      <c r="J44519" s="161"/>
      <c r="AB44519" s="164"/>
    </row>
    <row r="44520" spans="5:28">
      <c r="E44520" s="166"/>
      <c r="J44520" s="161"/>
      <c r="AB44520" s="164"/>
    </row>
    <row r="44521" spans="5:28">
      <c r="E44521" s="166"/>
      <c r="J44521" s="161"/>
      <c r="AB44521" s="164"/>
    </row>
    <row r="44522" spans="5:28">
      <c r="E44522" s="166"/>
      <c r="J44522" s="161"/>
      <c r="AB44522" s="164"/>
    </row>
    <row r="44523" spans="5:28">
      <c r="E44523" s="166"/>
      <c r="J44523" s="161"/>
      <c r="AB44523" s="164"/>
    </row>
    <row r="44524" spans="5:28">
      <c r="E44524" s="166"/>
      <c r="J44524" s="161"/>
      <c r="AB44524" s="164"/>
    </row>
    <row r="44525" spans="5:28">
      <c r="E44525" s="166"/>
      <c r="J44525" s="161"/>
      <c r="AB44525" s="164"/>
    </row>
    <row r="44526" spans="5:28">
      <c r="E44526" s="166"/>
      <c r="J44526" s="161"/>
      <c r="AB44526" s="164"/>
    </row>
    <row r="44527" spans="5:28">
      <c r="E44527" s="166"/>
      <c r="J44527" s="161"/>
      <c r="AB44527" s="164"/>
    </row>
    <row r="44528" spans="5:28">
      <c r="E44528" s="166"/>
      <c r="J44528" s="161"/>
      <c r="AB44528" s="164"/>
    </row>
    <row r="44529" spans="5:28">
      <c r="E44529" s="166"/>
      <c r="J44529" s="161"/>
      <c r="AB44529" s="164"/>
    </row>
    <row r="44530" spans="5:28">
      <c r="E44530" s="166"/>
      <c r="J44530" s="161"/>
      <c r="AB44530" s="164"/>
    </row>
    <row r="44531" spans="5:28">
      <c r="E44531" s="166"/>
      <c r="J44531" s="161"/>
      <c r="AB44531" s="164"/>
    </row>
    <row r="44532" spans="5:28">
      <c r="E44532" s="166"/>
      <c r="J44532" s="161"/>
      <c r="AB44532" s="164"/>
    </row>
    <row r="44533" spans="5:28">
      <c r="E44533" s="166"/>
      <c r="J44533" s="161"/>
      <c r="AB44533" s="164"/>
    </row>
    <row r="44534" spans="5:28">
      <c r="E44534" s="166"/>
      <c r="J44534" s="161"/>
      <c r="AB44534" s="164"/>
    </row>
    <row r="44535" spans="5:28">
      <c r="E44535" s="166"/>
      <c r="J44535" s="161"/>
      <c r="AB44535" s="164"/>
    </row>
    <row r="44536" spans="5:28">
      <c r="E44536" s="166"/>
      <c r="J44536" s="161"/>
      <c r="AB44536" s="164"/>
    </row>
    <row r="44537" spans="5:28">
      <c r="E44537" s="166"/>
      <c r="J44537" s="161"/>
      <c r="AB44537" s="164"/>
    </row>
    <row r="44538" spans="5:28">
      <c r="E44538" s="166"/>
      <c r="J44538" s="161"/>
      <c r="AB44538" s="164"/>
    </row>
    <row r="44539" spans="5:28">
      <c r="E44539" s="166"/>
      <c r="J44539" s="161"/>
      <c r="AB44539" s="164"/>
    </row>
    <row r="44540" spans="5:28">
      <c r="E44540" s="166"/>
      <c r="J44540" s="161"/>
      <c r="AB44540" s="164"/>
    </row>
    <row r="44541" spans="5:28">
      <c r="E44541" s="166"/>
      <c r="J44541" s="161"/>
      <c r="AB44541" s="164"/>
    </row>
    <row r="44542" spans="5:28">
      <c r="E44542" s="166"/>
      <c r="J44542" s="161"/>
      <c r="AB44542" s="164"/>
    </row>
    <row r="44543" spans="5:28">
      <c r="E44543" s="166"/>
      <c r="J44543" s="161"/>
      <c r="AB44543" s="164"/>
    </row>
    <row r="44544" spans="5:28">
      <c r="E44544" s="166"/>
      <c r="J44544" s="161"/>
      <c r="AB44544" s="164"/>
    </row>
    <row r="44545" spans="5:28">
      <c r="E44545" s="166"/>
      <c r="J44545" s="161"/>
      <c r="AB44545" s="164"/>
    </row>
    <row r="44546" spans="5:28">
      <c r="E44546" s="166"/>
      <c r="J44546" s="161"/>
      <c r="AB44546" s="164"/>
    </row>
    <row r="44547" spans="5:28">
      <c r="E44547" s="166"/>
      <c r="J44547" s="161"/>
      <c r="AB44547" s="164"/>
    </row>
    <row r="44548" spans="5:28">
      <c r="J44548" s="161"/>
      <c r="AB44548" s="164"/>
    </row>
    <row r="44549" spans="5:28">
      <c r="J44549" s="161"/>
      <c r="AB44549" s="164"/>
    </row>
    <row r="44550" spans="5:28">
      <c r="J44550" s="161"/>
      <c r="AB44550" s="164"/>
    </row>
    <row r="44551" spans="5:28">
      <c r="J44551" s="161"/>
      <c r="AB44551" s="164"/>
    </row>
    <row r="44552" spans="5:28">
      <c r="J44552" s="161"/>
      <c r="R44552" s="166"/>
      <c r="AB44552" s="164"/>
    </row>
    <row r="44553" spans="5:28">
      <c r="J44553" s="161"/>
      <c r="AB44553" s="164"/>
    </row>
    <row r="44554" spans="5:28">
      <c r="J44554" s="161"/>
      <c r="AB44554" s="164"/>
    </row>
    <row r="44555" spans="5:28">
      <c r="J44555" s="161"/>
      <c r="AB44555" s="164"/>
    </row>
    <row r="44556" spans="5:28">
      <c r="J44556" s="161"/>
      <c r="AB44556" s="164"/>
    </row>
    <row r="44557" spans="5:28">
      <c r="J44557" s="161"/>
      <c r="AB44557" s="164"/>
    </row>
    <row r="44558" spans="5:28">
      <c r="J44558" s="161"/>
      <c r="AB44558" s="164"/>
    </row>
    <row r="44559" spans="5:28">
      <c r="J44559" s="161"/>
      <c r="AB44559" s="164"/>
    </row>
    <row r="44560" spans="5:28">
      <c r="J44560" s="161"/>
      <c r="AB44560" s="164"/>
    </row>
    <row r="44561" spans="5:28">
      <c r="J44561" s="161"/>
      <c r="AB44561" s="164"/>
    </row>
    <row r="44562" spans="5:28">
      <c r="J44562" s="161"/>
      <c r="AB44562" s="164"/>
    </row>
    <row r="44563" spans="5:28">
      <c r="J44563" s="161"/>
      <c r="AB44563" s="164"/>
    </row>
    <row r="44564" spans="5:28">
      <c r="J44564" s="161"/>
      <c r="AB44564" s="164"/>
    </row>
    <row r="44565" spans="5:28">
      <c r="J44565" s="161"/>
      <c r="AB44565" s="164"/>
    </row>
    <row r="44566" spans="5:28">
      <c r="J44566" s="161"/>
      <c r="AB44566" s="164"/>
    </row>
    <row r="44567" spans="5:28">
      <c r="J44567" s="161"/>
      <c r="AB44567" s="164"/>
    </row>
    <row r="44568" spans="5:28">
      <c r="J44568" s="161"/>
      <c r="AB44568" s="164"/>
    </row>
    <row r="44569" spans="5:28">
      <c r="E44569" s="166"/>
      <c r="J44569" s="161"/>
      <c r="AB44569" s="164"/>
    </row>
    <row r="44570" spans="5:28">
      <c r="E44570" s="166"/>
      <c r="J44570" s="161"/>
      <c r="AB44570" s="164"/>
    </row>
    <row r="44571" spans="5:28">
      <c r="E44571" s="166"/>
      <c r="J44571" s="161"/>
      <c r="AB44571" s="164"/>
    </row>
    <row r="44572" spans="5:28">
      <c r="E44572" s="166"/>
      <c r="J44572" s="161"/>
      <c r="AB44572" s="164"/>
    </row>
    <row r="44573" spans="5:28">
      <c r="E44573" s="166"/>
      <c r="J44573" s="161"/>
      <c r="AB44573" s="164"/>
    </row>
    <row r="44574" spans="5:28">
      <c r="J44574" s="161"/>
      <c r="AB44574" s="164"/>
    </row>
    <row r="44575" spans="5:28">
      <c r="J44575" s="161"/>
      <c r="AB44575" s="164"/>
    </row>
    <row r="44576" spans="5:28">
      <c r="J44576" s="161"/>
      <c r="AB44576" s="164"/>
    </row>
    <row r="44577" spans="5:28">
      <c r="J44577" s="161"/>
      <c r="AB44577" s="164"/>
    </row>
    <row r="44578" spans="5:28">
      <c r="J44578" s="161"/>
      <c r="AB44578" s="164"/>
    </row>
    <row r="44579" spans="5:28">
      <c r="J44579" s="161"/>
      <c r="AB44579" s="164"/>
    </row>
    <row r="44580" spans="5:28">
      <c r="J44580" s="161"/>
      <c r="AB44580" s="164"/>
    </row>
    <row r="44581" spans="5:28">
      <c r="J44581" s="161"/>
      <c r="AB44581" s="164"/>
    </row>
    <row r="44582" spans="5:28">
      <c r="E44582" s="166"/>
      <c r="J44582" s="161"/>
      <c r="AB44582" s="164"/>
    </row>
    <row r="44583" spans="5:28">
      <c r="E44583" s="166"/>
      <c r="J44583" s="161"/>
      <c r="AB44583" s="164"/>
    </row>
    <row r="44584" spans="5:28">
      <c r="E44584" s="166"/>
      <c r="J44584" s="161"/>
      <c r="AB44584" s="164"/>
    </row>
    <row r="44585" spans="5:28">
      <c r="E44585" s="166"/>
      <c r="J44585" s="161"/>
      <c r="AB44585" s="164"/>
    </row>
    <row r="44586" spans="5:28">
      <c r="E44586" s="166"/>
      <c r="J44586" s="161"/>
      <c r="AB44586" s="164"/>
    </row>
    <row r="44587" spans="5:28">
      <c r="E44587" s="166"/>
      <c r="J44587" s="161"/>
      <c r="AB44587" s="164"/>
    </row>
    <row r="44588" spans="5:28">
      <c r="E44588" s="166"/>
      <c r="J44588" s="161"/>
      <c r="AB44588" s="164"/>
    </row>
    <row r="44589" spans="5:28">
      <c r="E44589" s="166"/>
      <c r="J44589" s="161"/>
      <c r="AB44589" s="164"/>
    </row>
    <row r="44590" spans="5:28">
      <c r="E44590" s="166"/>
      <c r="J44590" s="161"/>
      <c r="AB44590" s="164"/>
    </row>
    <row r="44591" spans="5:28">
      <c r="E44591" s="166"/>
      <c r="J44591" s="161"/>
      <c r="AB44591" s="164"/>
    </row>
    <row r="44592" spans="5:28">
      <c r="J44592" s="161"/>
      <c r="AB44592" s="164"/>
    </row>
    <row r="44593" spans="10:28">
      <c r="J44593" s="161"/>
      <c r="AB44593" s="164"/>
    </row>
    <row r="44594" spans="10:28">
      <c r="J44594" s="161"/>
      <c r="AB44594" s="164"/>
    </row>
    <row r="44595" spans="10:28">
      <c r="J44595" s="161"/>
      <c r="AB44595" s="164"/>
    </row>
    <row r="44596" spans="10:28">
      <c r="J44596" s="161"/>
      <c r="AB44596" s="164"/>
    </row>
    <row r="44597" spans="10:28">
      <c r="J44597" s="161"/>
      <c r="AB44597" s="164"/>
    </row>
    <row r="44598" spans="10:28">
      <c r="J44598" s="161"/>
      <c r="AB44598" s="164"/>
    </row>
    <row r="44599" spans="10:28">
      <c r="J44599" s="161"/>
      <c r="AB44599" s="164"/>
    </row>
    <row r="44600" spans="10:28">
      <c r="J44600" s="161"/>
      <c r="AB44600" s="164"/>
    </row>
    <row r="44601" spans="10:28">
      <c r="J44601" s="161"/>
      <c r="AB44601" s="164"/>
    </row>
    <row r="44602" spans="10:28">
      <c r="J44602" s="161"/>
      <c r="AB44602" s="164"/>
    </row>
    <row r="44603" spans="10:28">
      <c r="J44603" s="161"/>
      <c r="AB44603" s="164"/>
    </row>
    <row r="44604" spans="10:28">
      <c r="J44604" s="161"/>
      <c r="AB44604" s="164"/>
    </row>
    <row r="44605" spans="10:28">
      <c r="J44605" s="161"/>
      <c r="AB44605" s="164"/>
    </row>
    <row r="44606" spans="10:28">
      <c r="J44606" s="161"/>
      <c r="AB44606" s="164"/>
    </row>
    <row r="44607" spans="10:28">
      <c r="J44607" s="161"/>
      <c r="AB44607" s="164"/>
    </row>
    <row r="44608" spans="10:28">
      <c r="J44608" s="161"/>
      <c r="AB44608" s="164"/>
    </row>
    <row r="44609" spans="10:28">
      <c r="J44609" s="161"/>
      <c r="AB44609" s="164"/>
    </row>
    <row r="44610" spans="10:28">
      <c r="J44610" s="161"/>
      <c r="AB44610" s="164"/>
    </row>
    <row r="44611" spans="10:28">
      <c r="J44611" s="161"/>
      <c r="AB44611" s="164"/>
    </row>
    <row r="44612" spans="10:28">
      <c r="J44612" s="161"/>
      <c r="AB44612" s="164"/>
    </row>
    <row r="44613" spans="10:28">
      <c r="J44613" s="161"/>
      <c r="AB44613" s="164"/>
    </row>
    <row r="44614" spans="10:28">
      <c r="J44614" s="161"/>
      <c r="AB44614" s="164"/>
    </row>
    <row r="44615" spans="10:28">
      <c r="J44615" s="161"/>
      <c r="AB44615" s="164"/>
    </row>
    <row r="44616" spans="10:28">
      <c r="J44616" s="161"/>
      <c r="AB44616" s="164"/>
    </row>
    <row r="44617" spans="10:28">
      <c r="J44617" s="161"/>
      <c r="AB44617" s="164"/>
    </row>
    <row r="44618" spans="10:28">
      <c r="J44618" s="161"/>
      <c r="AB44618" s="164"/>
    </row>
    <row r="44619" spans="10:28">
      <c r="J44619" s="161"/>
      <c r="AB44619" s="164"/>
    </row>
    <row r="44620" spans="10:28">
      <c r="J44620" s="161"/>
      <c r="AB44620" s="164"/>
    </row>
    <row r="44621" spans="10:28">
      <c r="J44621" s="161"/>
      <c r="AB44621" s="164"/>
    </row>
    <row r="44622" spans="10:28">
      <c r="J44622" s="161"/>
      <c r="AB44622" s="164"/>
    </row>
    <row r="44623" spans="10:28">
      <c r="J44623" s="161"/>
      <c r="AB44623" s="164"/>
    </row>
    <row r="44624" spans="10:28">
      <c r="J44624" s="161"/>
      <c r="AB44624" s="164"/>
    </row>
    <row r="44625" spans="5:28">
      <c r="J44625" s="161"/>
      <c r="AB44625" s="164"/>
    </row>
    <row r="44626" spans="5:28">
      <c r="J44626" s="161"/>
      <c r="AB44626" s="164"/>
    </row>
    <row r="44627" spans="5:28">
      <c r="J44627" s="161"/>
      <c r="AB44627" s="164"/>
    </row>
    <row r="44628" spans="5:28">
      <c r="J44628" s="161"/>
      <c r="AB44628" s="164"/>
    </row>
    <row r="44629" spans="5:28">
      <c r="J44629" s="161"/>
      <c r="AB44629" s="164"/>
    </row>
    <row r="44630" spans="5:28">
      <c r="J44630" s="161"/>
      <c r="AB44630" s="164"/>
    </row>
    <row r="44631" spans="5:28">
      <c r="J44631" s="161"/>
      <c r="AB44631" s="164"/>
    </row>
    <row r="44632" spans="5:28">
      <c r="J44632" s="161"/>
      <c r="AB44632" s="164"/>
    </row>
    <row r="44633" spans="5:28">
      <c r="J44633" s="161"/>
      <c r="AB44633" s="164"/>
    </row>
    <row r="44634" spans="5:28">
      <c r="J44634" s="161"/>
      <c r="AB44634" s="164"/>
    </row>
    <row r="44635" spans="5:28">
      <c r="J44635" s="161"/>
      <c r="AB44635" s="164"/>
    </row>
    <row r="44636" spans="5:28">
      <c r="J44636" s="161"/>
      <c r="AB44636" s="164"/>
    </row>
    <row r="44637" spans="5:28">
      <c r="J44637" s="161"/>
      <c r="AB44637" s="164"/>
    </row>
    <row r="44638" spans="5:28">
      <c r="J44638" s="161"/>
      <c r="AB44638" s="164"/>
    </row>
    <row r="44639" spans="5:28">
      <c r="E44639" s="166"/>
      <c r="J44639" s="161"/>
      <c r="AB44639" s="164"/>
    </row>
    <row r="44640" spans="5:28">
      <c r="E44640" s="166"/>
      <c r="J44640" s="161"/>
      <c r="AB44640" s="164"/>
    </row>
    <row r="44641" spans="5:28">
      <c r="J44641" s="161"/>
      <c r="AB44641" s="164"/>
    </row>
    <row r="44642" spans="5:28">
      <c r="J44642" s="161"/>
      <c r="AB44642" s="164"/>
    </row>
    <row r="44643" spans="5:28">
      <c r="J44643" s="161"/>
      <c r="AB44643" s="164"/>
    </row>
    <row r="44644" spans="5:28">
      <c r="J44644" s="161"/>
      <c r="AB44644" s="164"/>
    </row>
    <row r="44645" spans="5:28">
      <c r="J44645" s="161"/>
      <c r="AB44645" s="164"/>
    </row>
    <row r="44646" spans="5:28">
      <c r="J44646" s="161"/>
      <c r="AB44646" s="164"/>
    </row>
    <row r="44647" spans="5:28">
      <c r="J44647" s="161"/>
      <c r="AB44647" s="164"/>
    </row>
    <row r="44648" spans="5:28">
      <c r="E44648" s="166"/>
      <c r="J44648" s="161"/>
      <c r="AB44648" s="164"/>
    </row>
    <row r="44649" spans="5:28">
      <c r="E44649" s="166"/>
      <c r="J44649" s="161"/>
      <c r="AB44649" s="164"/>
    </row>
    <row r="44650" spans="5:28">
      <c r="E44650" s="166"/>
      <c r="J44650" s="161"/>
      <c r="AB44650" s="164"/>
    </row>
    <row r="44651" spans="5:28">
      <c r="E44651" s="166"/>
      <c r="J44651" s="161"/>
      <c r="AB44651" s="164"/>
    </row>
    <row r="44652" spans="5:28">
      <c r="E44652" s="166"/>
      <c r="J44652" s="161"/>
      <c r="AB44652" s="164"/>
    </row>
    <row r="44653" spans="5:28">
      <c r="J44653" s="161"/>
      <c r="AB44653" s="164"/>
    </row>
    <row r="44654" spans="5:28">
      <c r="J44654" s="161"/>
      <c r="AB44654" s="164"/>
    </row>
    <row r="44655" spans="5:28">
      <c r="J44655" s="161"/>
      <c r="AB44655" s="164"/>
    </row>
    <row r="44656" spans="5:28">
      <c r="J44656" s="161"/>
      <c r="AB44656" s="164"/>
    </row>
    <row r="44657" spans="10:28">
      <c r="J44657" s="161"/>
      <c r="AB44657" s="164"/>
    </row>
    <row r="44658" spans="10:28">
      <c r="J44658" s="161"/>
      <c r="AB44658" s="164"/>
    </row>
    <row r="44659" spans="10:28">
      <c r="J44659" s="161"/>
      <c r="AB44659" s="164"/>
    </row>
    <row r="44660" spans="10:28">
      <c r="J44660" s="161"/>
      <c r="AB44660" s="164"/>
    </row>
    <row r="44661" spans="10:28">
      <c r="J44661" s="161"/>
      <c r="AB44661" s="164"/>
    </row>
    <row r="44662" spans="10:28">
      <c r="J44662" s="161"/>
      <c r="AB44662" s="164"/>
    </row>
    <row r="44663" spans="10:28">
      <c r="J44663" s="161"/>
      <c r="AB44663" s="164"/>
    </row>
    <row r="44664" spans="10:28">
      <c r="J44664" s="161"/>
      <c r="AB44664" s="164"/>
    </row>
    <row r="44665" spans="10:28">
      <c r="J44665" s="161"/>
      <c r="AB44665" s="164"/>
    </row>
    <row r="44666" spans="10:28">
      <c r="J44666" s="161"/>
      <c r="AB44666" s="164"/>
    </row>
    <row r="44667" spans="10:28">
      <c r="J44667" s="161"/>
      <c r="AB44667" s="164"/>
    </row>
    <row r="44668" spans="10:28">
      <c r="J44668" s="161"/>
      <c r="AB44668" s="164"/>
    </row>
    <row r="44669" spans="10:28">
      <c r="J44669" s="161"/>
      <c r="AB44669" s="164"/>
    </row>
    <row r="44670" spans="10:28">
      <c r="J44670" s="161"/>
      <c r="AB44670" s="164"/>
    </row>
    <row r="44671" spans="10:28">
      <c r="J44671" s="161"/>
      <c r="AB44671" s="164"/>
    </row>
    <row r="44672" spans="10:28">
      <c r="J44672" s="161"/>
      <c r="AB44672" s="164"/>
    </row>
    <row r="44673" spans="10:28">
      <c r="J44673" s="161"/>
      <c r="AB44673" s="164"/>
    </row>
    <row r="44674" spans="10:28">
      <c r="J44674" s="161"/>
      <c r="AB44674" s="164"/>
    </row>
    <row r="44675" spans="10:28">
      <c r="J44675" s="161"/>
      <c r="AB44675" s="164"/>
    </row>
    <row r="44676" spans="10:28">
      <c r="J44676" s="161"/>
      <c r="AB44676" s="164"/>
    </row>
    <row r="44677" spans="10:28">
      <c r="J44677" s="161"/>
      <c r="AB44677" s="164"/>
    </row>
    <row r="44678" spans="10:28">
      <c r="J44678" s="161"/>
      <c r="AB44678" s="164"/>
    </row>
    <row r="44679" spans="10:28">
      <c r="J44679" s="161"/>
      <c r="AB44679" s="164"/>
    </row>
    <row r="44680" spans="10:28">
      <c r="J44680" s="161"/>
      <c r="AB44680" s="164"/>
    </row>
    <row r="44681" spans="10:28">
      <c r="J44681" s="161"/>
      <c r="AB44681" s="164"/>
    </row>
    <row r="44682" spans="10:28">
      <c r="J44682" s="161"/>
      <c r="AB44682" s="164"/>
    </row>
    <row r="44683" spans="10:28">
      <c r="J44683" s="161"/>
      <c r="AB44683" s="164"/>
    </row>
    <row r="44684" spans="10:28">
      <c r="J44684" s="161"/>
      <c r="AB44684" s="164"/>
    </row>
    <row r="44685" spans="10:28">
      <c r="J44685" s="161"/>
      <c r="AB44685" s="164"/>
    </row>
    <row r="44686" spans="10:28">
      <c r="J44686" s="161"/>
      <c r="AB44686" s="164"/>
    </row>
    <row r="44687" spans="10:28">
      <c r="J44687" s="161"/>
      <c r="AB44687" s="164"/>
    </row>
    <row r="44688" spans="10:28">
      <c r="J44688" s="161"/>
      <c r="AB44688" s="164"/>
    </row>
    <row r="44689" spans="10:28">
      <c r="J44689" s="161"/>
      <c r="AB44689" s="164"/>
    </row>
    <row r="44690" spans="10:28">
      <c r="J44690" s="161"/>
      <c r="AB44690" s="164"/>
    </row>
    <row r="44691" spans="10:28">
      <c r="J44691" s="161"/>
      <c r="AB44691" s="164"/>
    </row>
    <row r="44692" spans="10:28">
      <c r="J44692" s="161"/>
      <c r="AB44692" s="164"/>
    </row>
    <row r="44693" spans="10:28">
      <c r="J44693" s="161"/>
      <c r="AB44693" s="164"/>
    </row>
    <row r="44694" spans="10:28">
      <c r="J44694" s="161"/>
      <c r="AB44694" s="164"/>
    </row>
    <row r="44695" spans="10:28">
      <c r="J44695" s="161"/>
      <c r="AB44695" s="164"/>
    </row>
    <row r="44696" spans="10:28">
      <c r="J44696" s="161"/>
      <c r="AB44696" s="164"/>
    </row>
    <row r="44697" spans="10:28">
      <c r="J44697" s="161"/>
      <c r="AB44697" s="164"/>
    </row>
    <row r="44698" spans="10:28">
      <c r="J44698" s="161"/>
      <c r="AB44698" s="164"/>
    </row>
    <row r="44699" spans="10:28">
      <c r="J44699" s="161"/>
      <c r="AB44699" s="164"/>
    </row>
    <row r="44700" spans="10:28">
      <c r="J44700" s="161"/>
      <c r="AB44700" s="164"/>
    </row>
    <row r="44701" spans="10:28">
      <c r="J44701" s="161"/>
      <c r="AB44701" s="164"/>
    </row>
    <row r="44702" spans="10:28">
      <c r="J44702" s="161"/>
      <c r="AB44702" s="164"/>
    </row>
    <row r="44703" spans="10:28">
      <c r="J44703" s="161"/>
      <c r="AB44703" s="164"/>
    </row>
    <row r="44704" spans="10:28">
      <c r="J44704" s="161"/>
      <c r="AB44704" s="164"/>
    </row>
    <row r="44705" spans="10:28">
      <c r="J44705" s="161"/>
      <c r="AB44705" s="164"/>
    </row>
    <row r="44706" spans="10:28">
      <c r="J44706" s="161"/>
      <c r="AB44706" s="164"/>
    </row>
    <row r="44707" spans="10:28">
      <c r="J44707" s="161"/>
      <c r="AB44707" s="164"/>
    </row>
    <row r="44708" spans="10:28">
      <c r="J44708" s="161"/>
      <c r="AB44708" s="164"/>
    </row>
    <row r="44709" spans="10:28">
      <c r="J44709" s="161"/>
      <c r="AB44709" s="164"/>
    </row>
    <row r="44710" spans="10:28">
      <c r="J44710" s="161"/>
      <c r="AB44710" s="164"/>
    </row>
    <row r="44711" spans="10:28">
      <c r="J44711" s="161"/>
      <c r="AB44711" s="164"/>
    </row>
    <row r="44712" spans="10:28">
      <c r="J44712" s="161"/>
      <c r="AB44712" s="164"/>
    </row>
    <row r="44713" spans="10:28">
      <c r="J44713" s="161"/>
      <c r="AB44713" s="164"/>
    </row>
    <row r="44714" spans="10:28">
      <c r="J44714" s="161"/>
      <c r="AB44714" s="164"/>
    </row>
    <row r="44715" spans="10:28">
      <c r="J44715" s="161"/>
      <c r="AB44715" s="164"/>
    </row>
    <row r="44716" spans="10:28">
      <c r="J44716" s="161"/>
      <c r="AB44716" s="164"/>
    </row>
    <row r="44717" spans="10:28">
      <c r="J44717" s="161"/>
      <c r="AB44717" s="164"/>
    </row>
    <row r="44718" spans="10:28">
      <c r="J44718" s="161"/>
      <c r="AB44718" s="164"/>
    </row>
    <row r="44719" spans="10:28">
      <c r="J44719" s="161"/>
      <c r="AB44719" s="164"/>
    </row>
    <row r="44720" spans="10:28">
      <c r="J44720" s="161"/>
      <c r="AB44720" s="164"/>
    </row>
    <row r="44721" spans="5:28">
      <c r="J44721" s="161"/>
      <c r="AB44721" s="164"/>
    </row>
    <row r="44722" spans="5:28">
      <c r="J44722" s="161"/>
      <c r="AB44722" s="164"/>
    </row>
    <row r="44723" spans="5:28">
      <c r="J44723" s="161"/>
      <c r="AB44723" s="164"/>
    </row>
    <row r="44724" spans="5:28">
      <c r="J44724" s="161"/>
      <c r="AB44724" s="164"/>
    </row>
    <row r="44725" spans="5:28">
      <c r="J44725" s="161"/>
      <c r="AB44725" s="164"/>
    </row>
    <row r="44726" spans="5:28">
      <c r="J44726" s="161"/>
      <c r="AB44726" s="164"/>
    </row>
    <row r="44727" spans="5:28">
      <c r="J44727" s="161"/>
      <c r="AB44727" s="164"/>
    </row>
    <row r="44728" spans="5:28">
      <c r="J44728" s="161"/>
      <c r="AB44728" s="164"/>
    </row>
    <row r="44729" spans="5:28">
      <c r="J44729" s="161"/>
      <c r="AB44729" s="164"/>
    </row>
    <row r="44730" spans="5:28">
      <c r="J44730" s="161"/>
      <c r="AB44730" s="164"/>
    </row>
    <row r="44731" spans="5:28">
      <c r="J44731" s="161"/>
      <c r="AB44731" s="164"/>
    </row>
    <row r="44732" spans="5:28">
      <c r="J44732" s="161"/>
      <c r="AB44732" s="164"/>
    </row>
    <row r="44733" spans="5:28">
      <c r="J44733" s="161"/>
      <c r="AB44733" s="164"/>
    </row>
    <row r="44734" spans="5:28">
      <c r="J44734" s="161"/>
      <c r="AB44734" s="164"/>
    </row>
    <row r="44735" spans="5:28">
      <c r="J44735" s="161"/>
      <c r="AB44735" s="164"/>
    </row>
    <row r="44736" spans="5:28">
      <c r="E44736" s="166"/>
      <c r="J44736" s="161"/>
      <c r="AB44736" s="164"/>
    </row>
    <row r="44737" spans="5:28">
      <c r="E44737" s="166"/>
      <c r="J44737" s="161"/>
      <c r="AB44737" s="164"/>
    </row>
    <row r="44738" spans="5:28">
      <c r="E44738" s="166"/>
      <c r="J44738" s="161"/>
      <c r="AB44738" s="164"/>
    </row>
    <row r="44739" spans="5:28">
      <c r="E44739" s="166"/>
      <c r="J44739" s="161"/>
      <c r="AB44739" s="164"/>
    </row>
    <row r="44740" spans="5:28">
      <c r="J44740" s="161"/>
      <c r="AB44740" s="164"/>
    </row>
    <row r="44741" spans="5:28">
      <c r="J44741" s="161"/>
      <c r="AB44741" s="164"/>
    </row>
    <row r="44742" spans="5:28">
      <c r="J44742" s="161"/>
      <c r="AB44742" s="164"/>
    </row>
    <row r="44743" spans="5:28">
      <c r="J44743" s="161"/>
      <c r="AB44743" s="164"/>
    </row>
    <row r="44744" spans="5:28">
      <c r="J44744" s="161"/>
      <c r="AB44744" s="164"/>
    </row>
    <row r="44745" spans="5:28">
      <c r="J44745" s="161"/>
      <c r="AB44745" s="164"/>
    </row>
    <row r="44746" spans="5:28">
      <c r="J44746" s="161"/>
      <c r="AB44746" s="164"/>
    </row>
    <row r="44747" spans="5:28">
      <c r="J44747" s="161"/>
      <c r="AB44747" s="164"/>
    </row>
    <row r="44748" spans="5:28">
      <c r="J44748" s="161"/>
      <c r="AB44748" s="164"/>
    </row>
    <row r="44749" spans="5:28">
      <c r="J44749" s="161"/>
      <c r="AB44749" s="164"/>
    </row>
    <row r="44750" spans="5:28">
      <c r="J44750" s="161"/>
      <c r="AB44750" s="164"/>
    </row>
    <row r="44751" spans="5:28">
      <c r="J44751" s="161"/>
      <c r="AB44751" s="164"/>
    </row>
    <row r="44752" spans="5:28">
      <c r="J44752" s="161"/>
      <c r="AB44752" s="164"/>
    </row>
    <row r="44753" spans="10:28">
      <c r="J44753" s="161"/>
      <c r="AB44753" s="164"/>
    </row>
    <row r="44754" spans="10:28">
      <c r="J44754" s="161"/>
      <c r="AB44754" s="164"/>
    </row>
    <row r="44755" spans="10:28">
      <c r="J44755" s="161"/>
      <c r="AB44755" s="164"/>
    </row>
    <row r="44756" spans="10:28">
      <c r="J44756" s="161"/>
      <c r="AB44756" s="164"/>
    </row>
    <row r="44757" spans="10:28">
      <c r="J44757" s="161"/>
      <c r="AB44757" s="164"/>
    </row>
    <row r="44758" spans="10:28">
      <c r="J44758" s="161"/>
      <c r="AB44758" s="164"/>
    </row>
    <row r="44759" spans="10:28">
      <c r="J44759" s="161"/>
      <c r="AB44759" s="164"/>
    </row>
    <row r="44760" spans="10:28">
      <c r="J44760" s="161"/>
      <c r="AB44760" s="164"/>
    </row>
    <row r="44761" spans="10:28">
      <c r="J44761" s="161"/>
      <c r="AB44761" s="164"/>
    </row>
    <row r="44762" spans="10:28">
      <c r="J44762" s="161"/>
      <c r="AB44762" s="164"/>
    </row>
    <row r="44763" spans="10:28">
      <c r="J44763" s="161"/>
      <c r="AB44763" s="164"/>
    </row>
    <row r="44764" spans="10:28">
      <c r="J44764" s="161"/>
      <c r="AB44764" s="164"/>
    </row>
    <row r="44765" spans="10:28">
      <c r="J44765" s="161"/>
      <c r="AB44765" s="164"/>
    </row>
    <row r="44766" spans="10:28">
      <c r="J44766" s="161"/>
      <c r="AB44766" s="164"/>
    </row>
    <row r="44767" spans="10:28">
      <c r="J44767" s="161"/>
      <c r="AB44767" s="164"/>
    </row>
    <row r="44768" spans="10:28">
      <c r="J44768" s="161"/>
      <c r="AB44768" s="164"/>
    </row>
    <row r="44769" spans="10:28">
      <c r="J44769" s="161"/>
      <c r="AB44769" s="164"/>
    </row>
    <row r="44770" spans="10:28">
      <c r="J44770" s="161"/>
      <c r="AB44770" s="164"/>
    </row>
    <row r="44771" spans="10:28">
      <c r="J44771" s="161"/>
      <c r="AB44771" s="164"/>
    </row>
    <row r="44772" spans="10:28">
      <c r="J44772" s="161"/>
      <c r="AB44772" s="164"/>
    </row>
    <row r="44773" spans="10:28">
      <c r="J44773" s="161"/>
      <c r="AB44773" s="164"/>
    </row>
    <row r="44774" spans="10:28">
      <c r="J44774" s="161"/>
      <c r="AB44774" s="164"/>
    </row>
    <row r="44775" spans="10:28">
      <c r="J44775" s="161"/>
      <c r="AB44775" s="164"/>
    </row>
    <row r="44776" spans="10:28">
      <c r="J44776" s="161"/>
      <c r="AB44776" s="164"/>
    </row>
    <row r="44777" spans="10:28">
      <c r="J44777" s="161"/>
      <c r="AB44777" s="164"/>
    </row>
    <row r="44778" spans="10:28">
      <c r="J44778" s="161"/>
      <c r="AB44778" s="164"/>
    </row>
    <row r="44779" spans="10:28">
      <c r="J44779" s="161"/>
      <c r="AB44779" s="164"/>
    </row>
    <row r="44780" spans="10:28">
      <c r="J44780" s="161"/>
      <c r="AB44780" s="164"/>
    </row>
    <row r="44781" spans="10:28">
      <c r="J44781" s="161"/>
      <c r="AB44781" s="164"/>
    </row>
    <row r="44782" spans="10:28">
      <c r="J44782" s="161"/>
      <c r="AB44782" s="164"/>
    </row>
    <row r="44783" spans="10:28">
      <c r="J44783" s="161"/>
      <c r="AB44783" s="164"/>
    </row>
    <row r="44784" spans="10:28">
      <c r="J44784" s="161"/>
      <c r="AB44784" s="164"/>
    </row>
    <row r="44785" spans="10:28">
      <c r="J44785" s="161"/>
      <c r="AB44785" s="164"/>
    </row>
    <row r="44786" spans="10:28">
      <c r="J44786" s="161"/>
      <c r="AB44786" s="164"/>
    </row>
    <row r="44787" spans="10:28">
      <c r="J44787" s="161"/>
      <c r="AB44787" s="164"/>
    </row>
    <row r="44788" spans="10:28">
      <c r="J44788" s="161"/>
      <c r="AB44788" s="164"/>
    </row>
    <row r="44789" spans="10:28">
      <c r="J44789" s="161"/>
      <c r="AB44789" s="164"/>
    </row>
    <row r="44790" spans="10:28">
      <c r="J44790" s="161"/>
      <c r="AB44790" s="164"/>
    </row>
    <row r="44791" spans="10:28">
      <c r="J44791" s="161"/>
      <c r="AB44791" s="164"/>
    </row>
    <row r="44792" spans="10:28">
      <c r="J44792" s="161"/>
      <c r="AB44792" s="164"/>
    </row>
    <row r="44793" spans="10:28">
      <c r="J44793" s="161"/>
      <c r="AB44793" s="164"/>
    </row>
    <row r="44794" spans="10:28">
      <c r="J44794" s="161"/>
      <c r="AB44794" s="164"/>
    </row>
    <row r="44795" spans="10:28">
      <c r="J44795" s="161"/>
      <c r="AB44795" s="164"/>
    </row>
    <row r="44796" spans="10:28">
      <c r="J44796" s="161"/>
      <c r="AB44796" s="164"/>
    </row>
    <row r="44797" spans="10:28">
      <c r="J44797" s="161"/>
      <c r="AB44797" s="164"/>
    </row>
    <row r="44798" spans="10:28">
      <c r="J44798" s="161"/>
      <c r="AB44798" s="164"/>
    </row>
    <row r="44799" spans="10:28">
      <c r="J44799" s="161"/>
      <c r="AB44799" s="164"/>
    </row>
    <row r="44800" spans="10:28">
      <c r="J44800" s="161"/>
      <c r="AB44800" s="164"/>
    </row>
    <row r="44801" spans="5:28">
      <c r="J44801" s="161"/>
      <c r="AB44801" s="164"/>
    </row>
    <row r="44802" spans="5:28">
      <c r="J44802" s="161"/>
      <c r="R44802" s="166"/>
      <c r="AB44802" s="164"/>
    </row>
    <row r="44803" spans="5:28">
      <c r="J44803" s="161"/>
      <c r="AB44803" s="164"/>
    </row>
    <row r="44804" spans="5:28">
      <c r="J44804" s="161"/>
      <c r="AB44804" s="164"/>
    </row>
    <row r="44805" spans="5:28">
      <c r="J44805" s="161"/>
      <c r="AB44805" s="164"/>
    </row>
    <row r="44806" spans="5:28">
      <c r="J44806" s="161"/>
      <c r="AB44806" s="164"/>
    </row>
    <row r="44807" spans="5:28">
      <c r="J44807" s="161"/>
      <c r="AB44807" s="164"/>
    </row>
    <row r="44808" spans="5:28">
      <c r="J44808" s="161"/>
      <c r="AB44808" s="164"/>
    </row>
    <row r="44809" spans="5:28">
      <c r="E44809" s="166"/>
      <c r="J44809" s="161"/>
      <c r="AB44809" s="164"/>
    </row>
    <row r="44810" spans="5:28">
      <c r="E44810" s="166"/>
      <c r="J44810" s="161"/>
      <c r="AB44810" s="164"/>
    </row>
    <row r="44811" spans="5:28">
      <c r="E44811" s="166"/>
      <c r="J44811" s="161"/>
      <c r="AB44811" s="164"/>
    </row>
    <row r="44812" spans="5:28">
      <c r="E44812" s="166"/>
      <c r="J44812" s="161"/>
      <c r="AB44812" s="164"/>
    </row>
    <row r="44813" spans="5:28">
      <c r="E44813" s="166"/>
      <c r="J44813" s="161"/>
      <c r="AB44813" s="164"/>
    </row>
    <row r="44814" spans="5:28">
      <c r="J44814" s="161"/>
      <c r="AB44814" s="164"/>
    </row>
    <row r="44815" spans="5:28">
      <c r="J44815" s="161"/>
      <c r="AB44815" s="164"/>
    </row>
    <row r="44816" spans="5:28">
      <c r="J44816" s="161"/>
      <c r="AB44816" s="164"/>
    </row>
    <row r="44817" spans="10:28">
      <c r="J44817" s="161"/>
      <c r="AB44817" s="164"/>
    </row>
    <row r="44818" spans="10:28">
      <c r="J44818" s="161"/>
      <c r="AB44818" s="164"/>
    </row>
    <row r="44819" spans="10:28">
      <c r="J44819" s="161"/>
      <c r="AB44819" s="164"/>
    </row>
    <row r="44820" spans="10:28">
      <c r="J44820" s="161"/>
      <c r="AB44820" s="164"/>
    </row>
    <row r="44821" spans="10:28">
      <c r="J44821" s="161"/>
      <c r="AB44821" s="164"/>
    </row>
    <row r="44822" spans="10:28">
      <c r="J44822" s="161"/>
      <c r="AB44822" s="164"/>
    </row>
    <row r="44823" spans="10:28">
      <c r="J44823" s="161"/>
      <c r="AB44823" s="164"/>
    </row>
    <row r="44824" spans="10:28">
      <c r="J44824" s="161"/>
      <c r="AB44824" s="164"/>
    </row>
    <row r="44825" spans="10:28">
      <c r="J44825" s="161"/>
      <c r="AB44825" s="164"/>
    </row>
    <row r="44826" spans="10:28">
      <c r="J44826" s="161"/>
      <c r="AB44826" s="164"/>
    </row>
    <row r="44827" spans="10:28">
      <c r="J44827" s="161"/>
      <c r="AB44827" s="164"/>
    </row>
    <row r="44828" spans="10:28">
      <c r="J44828" s="161"/>
      <c r="AB44828" s="164"/>
    </row>
    <row r="44829" spans="10:28">
      <c r="J44829" s="161"/>
      <c r="AB44829" s="164"/>
    </row>
    <row r="44830" spans="10:28">
      <c r="J44830" s="161"/>
      <c r="AB44830" s="164"/>
    </row>
    <row r="44831" spans="10:28">
      <c r="J44831" s="161"/>
      <c r="AB44831" s="164"/>
    </row>
    <row r="44832" spans="10:28">
      <c r="J44832" s="161"/>
      <c r="AB44832" s="164"/>
    </row>
    <row r="44833" spans="10:28">
      <c r="J44833" s="161"/>
      <c r="AB44833" s="164"/>
    </row>
    <row r="44834" spans="10:28">
      <c r="J44834" s="161"/>
      <c r="AB44834" s="164"/>
    </row>
    <row r="44835" spans="10:28">
      <c r="J44835" s="161"/>
      <c r="AB44835" s="164"/>
    </row>
    <row r="44836" spans="10:28">
      <c r="J44836" s="161"/>
      <c r="AB44836" s="164"/>
    </row>
    <row r="44837" spans="10:28">
      <c r="J44837" s="161"/>
      <c r="AB44837" s="164"/>
    </row>
    <row r="44838" spans="10:28">
      <c r="J44838" s="161"/>
      <c r="AB44838" s="164"/>
    </row>
    <row r="44839" spans="10:28">
      <c r="J44839" s="161"/>
      <c r="AB44839" s="164"/>
    </row>
    <row r="44840" spans="10:28">
      <c r="J44840" s="161"/>
      <c r="AB44840" s="164"/>
    </row>
    <row r="44841" spans="10:28">
      <c r="J44841" s="161"/>
      <c r="AB44841" s="164"/>
    </row>
    <row r="44842" spans="10:28">
      <c r="J44842" s="161"/>
      <c r="AB44842" s="164"/>
    </row>
    <row r="44843" spans="10:28">
      <c r="J44843" s="161"/>
      <c r="AB44843" s="164"/>
    </row>
    <row r="44844" spans="10:28">
      <c r="J44844" s="161"/>
      <c r="AB44844" s="164"/>
    </row>
    <row r="44845" spans="10:28">
      <c r="J44845" s="161"/>
      <c r="AB44845" s="164"/>
    </row>
    <row r="44846" spans="10:28">
      <c r="J44846" s="161"/>
      <c r="AB44846" s="164"/>
    </row>
    <row r="44847" spans="10:28">
      <c r="J44847" s="161"/>
      <c r="AB44847" s="164"/>
    </row>
    <row r="44848" spans="10:28">
      <c r="J44848" s="161"/>
      <c r="AB44848" s="164"/>
    </row>
    <row r="44849" spans="10:28">
      <c r="J44849" s="161"/>
      <c r="AB44849" s="164"/>
    </row>
    <row r="44850" spans="10:28">
      <c r="J44850" s="161"/>
      <c r="AB44850" s="164"/>
    </row>
    <row r="44851" spans="10:28">
      <c r="J44851" s="161"/>
      <c r="AB44851" s="164"/>
    </row>
    <row r="44852" spans="10:28">
      <c r="J44852" s="161"/>
      <c r="AB44852" s="164"/>
    </row>
    <row r="44853" spans="10:28">
      <c r="J44853" s="161"/>
      <c r="AB44853" s="164"/>
    </row>
    <row r="44854" spans="10:28">
      <c r="J44854" s="161"/>
      <c r="AB44854" s="164"/>
    </row>
    <row r="44855" spans="10:28">
      <c r="J44855" s="161"/>
      <c r="AB44855" s="164"/>
    </row>
    <row r="44856" spans="10:28">
      <c r="J44856" s="161"/>
      <c r="AB44856" s="164"/>
    </row>
    <row r="44857" spans="10:28">
      <c r="J44857" s="161"/>
      <c r="AB44857" s="164"/>
    </row>
    <row r="44858" spans="10:28">
      <c r="J44858" s="161"/>
      <c r="AB44858" s="164"/>
    </row>
    <row r="44859" spans="10:28">
      <c r="J44859" s="161"/>
      <c r="AB44859" s="164"/>
    </row>
    <row r="44860" spans="10:28">
      <c r="J44860" s="161"/>
      <c r="AB44860" s="164"/>
    </row>
    <row r="44861" spans="10:28">
      <c r="J44861" s="161"/>
      <c r="AB44861" s="164"/>
    </row>
    <row r="44862" spans="10:28">
      <c r="J44862" s="161"/>
      <c r="AB44862" s="164"/>
    </row>
    <row r="44863" spans="10:28">
      <c r="J44863" s="161"/>
      <c r="AB44863" s="164"/>
    </row>
    <row r="44864" spans="10:28">
      <c r="J44864" s="161"/>
      <c r="AB44864" s="164"/>
    </row>
    <row r="44865" spans="10:28">
      <c r="J44865" s="161"/>
      <c r="AB44865" s="164"/>
    </row>
    <row r="44866" spans="10:28">
      <c r="J44866" s="161"/>
      <c r="AB44866" s="164"/>
    </row>
    <row r="44867" spans="10:28">
      <c r="J44867" s="161"/>
      <c r="AB44867" s="164"/>
    </row>
    <row r="44868" spans="10:28">
      <c r="J44868" s="161"/>
      <c r="AB44868" s="164"/>
    </row>
    <row r="44869" spans="10:28">
      <c r="J44869" s="161"/>
      <c r="AB44869" s="164"/>
    </row>
    <row r="44870" spans="10:28">
      <c r="J44870" s="161"/>
      <c r="AB44870" s="164"/>
    </row>
    <row r="44871" spans="10:28">
      <c r="J44871" s="161"/>
      <c r="AB44871" s="164"/>
    </row>
    <row r="44872" spans="10:28">
      <c r="J44872" s="161"/>
      <c r="AB44872" s="164"/>
    </row>
    <row r="44873" spans="10:28">
      <c r="J44873" s="161"/>
      <c r="AB44873" s="164"/>
    </row>
    <row r="44874" spans="10:28">
      <c r="J44874" s="161"/>
      <c r="AB44874" s="164"/>
    </row>
    <row r="44875" spans="10:28">
      <c r="J44875" s="161"/>
      <c r="AB44875" s="164"/>
    </row>
    <row r="44876" spans="10:28">
      <c r="J44876" s="161"/>
      <c r="AB44876" s="164"/>
    </row>
    <row r="44877" spans="10:28">
      <c r="J44877" s="161"/>
      <c r="AB44877" s="164"/>
    </row>
    <row r="44878" spans="10:28">
      <c r="J44878" s="161"/>
      <c r="AB44878" s="164"/>
    </row>
    <row r="44879" spans="10:28">
      <c r="J44879" s="161"/>
      <c r="AB44879" s="164"/>
    </row>
    <row r="44880" spans="10:28">
      <c r="J44880" s="161"/>
      <c r="AB44880" s="164"/>
    </row>
    <row r="44881" spans="5:28">
      <c r="J44881" s="161"/>
      <c r="AB44881" s="164"/>
    </row>
    <row r="44882" spans="5:28">
      <c r="J44882" s="161"/>
      <c r="AB44882" s="164"/>
    </row>
    <row r="44883" spans="5:28">
      <c r="J44883" s="161"/>
      <c r="AB44883" s="164"/>
    </row>
    <row r="44884" spans="5:28">
      <c r="J44884" s="161"/>
      <c r="AB44884" s="164"/>
    </row>
    <row r="44885" spans="5:28">
      <c r="J44885" s="161"/>
      <c r="AB44885" s="164"/>
    </row>
    <row r="44886" spans="5:28">
      <c r="J44886" s="161"/>
      <c r="AB44886" s="164"/>
    </row>
    <row r="44887" spans="5:28">
      <c r="J44887" s="161"/>
      <c r="AB44887" s="164"/>
    </row>
    <row r="44888" spans="5:28">
      <c r="J44888" s="161"/>
      <c r="AB44888" s="164"/>
    </row>
    <row r="44889" spans="5:28">
      <c r="J44889" s="161"/>
      <c r="AB44889" s="164"/>
    </row>
    <row r="44890" spans="5:28">
      <c r="J44890" s="161"/>
      <c r="AB44890" s="164"/>
    </row>
    <row r="44891" spans="5:28">
      <c r="J44891" s="161"/>
      <c r="AB44891" s="164"/>
    </row>
    <row r="44892" spans="5:28">
      <c r="E44892" s="166"/>
      <c r="J44892" s="161"/>
      <c r="AB44892" s="164"/>
    </row>
    <row r="44893" spans="5:28">
      <c r="E44893" s="166"/>
      <c r="J44893" s="161"/>
      <c r="AB44893" s="164"/>
    </row>
    <row r="44894" spans="5:28">
      <c r="E44894" s="166"/>
      <c r="J44894" s="161"/>
      <c r="AB44894" s="164"/>
    </row>
    <row r="44895" spans="5:28">
      <c r="E44895" s="166"/>
      <c r="J44895" s="161"/>
      <c r="AB44895" s="164"/>
    </row>
    <row r="44896" spans="5:28">
      <c r="E44896" s="166"/>
      <c r="J44896" s="161"/>
      <c r="AB44896" s="164"/>
    </row>
    <row r="44897" spans="5:28">
      <c r="E44897" s="166"/>
      <c r="J44897" s="161"/>
      <c r="AB44897" s="164"/>
    </row>
    <row r="44898" spans="5:28">
      <c r="J44898" s="161"/>
      <c r="AB44898" s="164"/>
    </row>
    <row r="44899" spans="5:28">
      <c r="J44899" s="161"/>
      <c r="AB44899" s="164"/>
    </row>
    <row r="44900" spans="5:28">
      <c r="J44900" s="161"/>
      <c r="AB44900" s="164"/>
    </row>
    <row r="44901" spans="5:28">
      <c r="J44901" s="161"/>
      <c r="AB44901" s="164"/>
    </row>
    <row r="44902" spans="5:28">
      <c r="J44902" s="161"/>
      <c r="AB44902" s="164"/>
    </row>
    <row r="44903" spans="5:28">
      <c r="J44903" s="161"/>
      <c r="AB44903" s="164"/>
    </row>
    <row r="44904" spans="5:28">
      <c r="J44904" s="161"/>
      <c r="AB44904" s="164"/>
    </row>
    <row r="44905" spans="5:28">
      <c r="J44905" s="161"/>
      <c r="AB44905" s="164"/>
    </row>
    <row r="44906" spans="5:28">
      <c r="J44906" s="161"/>
      <c r="AB44906" s="164"/>
    </row>
    <row r="44907" spans="5:28">
      <c r="J44907" s="161"/>
      <c r="AB44907" s="164"/>
    </row>
    <row r="44908" spans="5:28">
      <c r="J44908" s="161"/>
      <c r="AB44908" s="164"/>
    </row>
    <row r="44909" spans="5:28">
      <c r="J44909" s="161"/>
      <c r="AB44909" s="164"/>
    </row>
    <row r="44910" spans="5:28">
      <c r="J44910" s="161"/>
      <c r="AB44910" s="164"/>
    </row>
    <row r="44911" spans="5:28">
      <c r="J44911" s="161"/>
      <c r="AB44911" s="164"/>
    </row>
    <row r="44912" spans="5:28">
      <c r="J44912" s="161"/>
      <c r="AB44912" s="164"/>
    </row>
    <row r="44913" spans="10:28">
      <c r="J44913" s="161"/>
      <c r="AB44913" s="164"/>
    </row>
    <row r="44914" spans="10:28">
      <c r="J44914" s="161"/>
      <c r="AB44914" s="164"/>
    </row>
    <row r="44915" spans="10:28">
      <c r="J44915" s="161"/>
      <c r="AB44915" s="164"/>
    </row>
    <row r="44916" spans="10:28">
      <c r="J44916" s="161"/>
      <c r="AB44916" s="164"/>
    </row>
    <row r="44917" spans="10:28">
      <c r="J44917" s="161"/>
      <c r="AB44917" s="164"/>
    </row>
    <row r="44918" spans="10:28">
      <c r="J44918" s="161"/>
      <c r="AB44918" s="164"/>
    </row>
    <row r="44919" spans="10:28">
      <c r="J44919" s="161"/>
      <c r="AB44919" s="164"/>
    </row>
    <row r="44920" spans="10:28">
      <c r="J44920" s="161"/>
      <c r="AB44920" s="164"/>
    </row>
    <row r="44921" spans="10:28">
      <c r="J44921" s="161"/>
      <c r="AB44921" s="164"/>
    </row>
    <row r="44922" spans="10:28">
      <c r="J44922" s="161"/>
      <c r="AB44922" s="164"/>
    </row>
    <row r="44923" spans="10:28">
      <c r="J44923" s="161"/>
      <c r="AB44923" s="164"/>
    </row>
    <row r="44924" spans="10:28">
      <c r="J44924" s="161"/>
      <c r="AB44924" s="164"/>
    </row>
    <row r="44925" spans="10:28">
      <c r="J44925" s="161"/>
      <c r="AB44925" s="164"/>
    </row>
    <row r="44926" spans="10:28">
      <c r="J44926" s="161"/>
      <c r="AB44926" s="164"/>
    </row>
    <row r="44927" spans="10:28">
      <c r="J44927" s="161"/>
      <c r="AB44927" s="164"/>
    </row>
    <row r="44928" spans="10:28">
      <c r="J44928" s="161"/>
      <c r="AB44928" s="164"/>
    </row>
    <row r="44929" spans="10:28">
      <c r="J44929" s="161"/>
      <c r="AB44929" s="164"/>
    </row>
    <row r="44930" spans="10:28">
      <c r="J44930" s="161"/>
      <c r="AB44930" s="164"/>
    </row>
    <row r="44931" spans="10:28">
      <c r="J44931" s="161"/>
      <c r="AB44931" s="164"/>
    </row>
    <row r="44932" spans="10:28">
      <c r="J44932" s="161"/>
      <c r="AB44932" s="164"/>
    </row>
    <row r="44933" spans="10:28">
      <c r="J44933" s="161"/>
      <c r="AB44933" s="164"/>
    </row>
    <row r="44934" spans="10:28">
      <c r="J44934" s="161"/>
      <c r="AB44934" s="164"/>
    </row>
    <row r="44935" spans="10:28">
      <c r="J44935" s="161"/>
      <c r="AB44935" s="164"/>
    </row>
    <row r="44936" spans="10:28">
      <c r="J44936" s="161"/>
      <c r="AB44936" s="164"/>
    </row>
    <row r="44937" spans="10:28">
      <c r="J44937" s="161"/>
      <c r="AB44937" s="164"/>
    </row>
    <row r="44938" spans="10:28">
      <c r="J44938" s="161"/>
      <c r="AB44938" s="164"/>
    </row>
    <row r="44939" spans="10:28">
      <c r="J44939" s="161"/>
      <c r="AB44939" s="164"/>
    </row>
    <row r="44940" spans="10:28">
      <c r="J44940" s="161"/>
      <c r="AB44940" s="164"/>
    </row>
    <row r="44941" spans="10:28">
      <c r="J44941" s="161"/>
      <c r="AB44941" s="164"/>
    </row>
    <row r="44942" spans="10:28">
      <c r="J44942" s="161"/>
      <c r="AB44942" s="164"/>
    </row>
    <row r="44943" spans="10:28">
      <c r="J44943" s="161"/>
      <c r="AB44943" s="164"/>
    </row>
    <row r="44944" spans="10:28">
      <c r="J44944" s="161"/>
      <c r="AB44944" s="164"/>
    </row>
    <row r="44945" spans="10:28">
      <c r="J44945" s="161"/>
      <c r="AB44945" s="164"/>
    </row>
    <row r="44946" spans="10:28">
      <c r="J44946" s="161"/>
      <c r="AB44946" s="164"/>
    </row>
    <row r="44947" spans="10:28">
      <c r="J44947" s="161"/>
      <c r="AB44947" s="164"/>
    </row>
    <row r="44948" spans="10:28">
      <c r="J44948" s="161"/>
      <c r="AB44948" s="164"/>
    </row>
    <row r="44949" spans="10:28">
      <c r="J44949" s="161"/>
      <c r="AB44949" s="164"/>
    </row>
    <row r="44950" spans="10:28">
      <c r="J44950" s="161"/>
      <c r="AB44950" s="164"/>
    </row>
    <row r="44951" spans="10:28">
      <c r="J44951" s="161"/>
      <c r="AB44951" s="164"/>
    </row>
    <row r="44952" spans="10:28">
      <c r="J44952" s="161"/>
      <c r="AB44952" s="164"/>
    </row>
    <row r="44953" spans="10:28">
      <c r="J44953" s="161"/>
      <c r="AB44953" s="164"/>
    </row>
    <row r="44954" spans="10:28">
      <c r="J44954" s="161"/>
      <c r="AB44954" s="164"/>
    </row>
    <row r="44955" spans="10:28">
      <c r="J44955" s="161"/>
      <c r="AB44955" s="164"/>
    </row>
    <row r="44956" spans="10:28">
      <c r="J44956" s="161"/>
      <c r="AB44956" s="164"/>
    </row>
    <row r="44957" spans="10:28">
      <c r="J44957" s="161"/>
      <c r="AB44957" s="164"/>
    </row>
    <row r="44958" spans="10:28">
      <c r="J44958" s="161"/>
      <c r="AB44958" s="164"/>
    </row>
    <row r="44959" spans="10:28">
      <c r="J44959" s="161"/>
      <c r="AB44959" s="164"/>
    </row>
    <row r="44960" spans="10:28">
      <c r="J44960" s="161"/>
      <c r="AB44960" s="164"/>
    </row>
    <row r="44961" spans="10:28">
      <c r="J44961" s="161"/>
      <c r="AB44961" s="164"/>
    </row>
    <row r="44962" spans="10:28">
      <c r="J44962" s="161"/>
      <c r="AB44962" s="164"/>
    </row>
    <row r="44963" spans="10:28">
      <c r="J44963" s="161"/>
      <c r="AB44963" s="164"/>
    </row>
    <row r="44964" spans="10:28">
      <c r="J44964" s="161"/>
      <c r="AB44964" s="164"/>
    </row>
    <row r="44965" spans="10:28">
      <c r="J44965" s="161"/>
      <c r="AB44965" s="164"/>
    </row>
    <row r="44966" spans="10:28">
      <c r="J44966" s="161"/>
      <c r="AB44966" s="164"/>
    </row>
    <row r="44967" spans="10:28">
      <c r="J44967" s="161"/>
      <c r="AB44967" s="164"/>
    </row>
    <row r="44968" spans="10:28">
      <c r="J44968" s="161"/>
      <c r="AB44968" s="164"/>
    </row>
    <row r="44969" spans="10:28">
      <c r="J44969" s="161"/>
      <c r="AB44969" s="164"/>
    </row>
    <row r="44970" spans="10:28">
      <c r="J44970" s="161"/>
      <c r="AB44970" s="164"/>
    </row>
    <row r="44971" spans="10:28">
      <c r="J44971" s="161"/>
      <c r="AB44971" s="164"/>
    </row>
    <row r="44972" spans="10:28">
      <c r="J44972" s="161"/>
      <c r="AB44972" s="164"/>
    </row>
    <row r="44973" spans="10:28">
      <c r="J44973" s="161"/>
      <c r="AB44973" s="164"/>
    </row>
    <row r="44974" spans="10:28">
      <c r="J44974" s="161"/>
      <c r="AB44974" s="164"/>
    </row>
    <row r="44975" spans="10:28">
      <c r="J44975" s="161"/>
      <c r="AB44975" s="164"/>
    </row>
    <row r="44976" spans="10:28">
      <c r="J44976" s="161"/>
      <c r="AB44976" s="164"/>
    </row>
    <row r="44977" spans="10:28">
      <c r="J44977" s="161"/>
      <c r="AB44977" s="164"/>
    </row>
    <row r="44978" spans="10:28">
      <c r="J44978" s="161"/>
      <c r="AB44978" s="164"/>
    </row>
    <row r="44979" spans="10:28">
      <c r="J44979" s="161"/>
      <c r="AB44979" s="164"/>
    </row>
    <row r="44980" spans="10:28">
      <c r="J44980" s="161"/>
      <c r="AB44980" s="164"/>
    </row>
    <row r="44981" spans="10:28">
      <c r="J44981" s="161"/>
      <c r="AB44981" s="164"/>
    </row>
    <row r="44982" spans="10:28">
      <c r="J44982" s="161"/>
      <c r="AB44982" s="164"/>
    </row>
    <row r="44983" spans="10:28">
      <c r="J44983" s="161"/>
      <c r="AB44983" s="164"/>
    </row>
    <row r="44984" spans="10:28">
      <c r="J44984" s="161"/>
      <c r="AB44984" s="164"/>
    </row>
    <row r="44985" spans="10:28">
      <c r="J44985" s="161"/>
      <c r="AB44985" s="164"/>
    </row>
    <row r="44986" spans="10:28">
      <c r="J44986" s="161"/>
      <c r="AB44986" s="164"/>
    </row>
    <row r="44987" spans="10:28">
      <c r="J44987" s="161"/>
      <c r="AB44987" s="164"/>
    </row>
    <row r="44988" spans="10:28">
      <c r="J44988" s="161"/>
      <c r="AB44988" s="164"/>
    </row>
    <row r="44989" spans="10:28">
      <c r="J44989" s="161"/>
      <c r="AB44989" s="164"/>
    </row>
    <row r="44990" spans="10:28">
      <c r="J44990" s="161"/>
      <c r="AB44990" s="164"/>
    </row>
    <row r="44991" spans="10:28">
      <c r="J44991" s="161"/>
      <c r="AB44991" s="164"/>
    </row>
    <row r="44992" spans="10:28">
      <c r="J44992" s="161"/>
      <c r="AB44992" s="164"/>
    </row>
    <row r="44993" spans="5:28">
      <c r="J44993" s="161"/>
      <c r="AB44993" s="164"/>
    </row>
    <row r="44994" spans="5:28">
      <c r="J44994" s="161"/>
      <c r="AB44994" s="164"/>
    </row>
    <row r="44995" spans="5:28">
      <c r="J44995" s="161"/>
      <c r="AB44995" s="164"/>
    </row>
    <row r="44996" spans="5:28">
      <c r="J44996" s="161"/>
      <c r="AB44996" s="164"/>
    </row>
    <row r="44997" spans="5:28">
      <c r="J44997" s="161"/>
      <c r="AB44997" s="164"/>
    </row>
    <row r="44998" spans="5:28">
      <c r="J44998" s="161"/>
      <c r="AB44998" s="164"/>
    </row>
    <row r="44999" spans="5:28">
      <c r="J44999" s="161"/>
      <c r="AB44999" s="164"/>
    </row>
    <row r="45000" spans="5:28">
      <c r="J45000" s="161"/>
      <c r="AB45000" s="164"/>
    </row>
    <row r="45001" spans="5:28">
      <c r="J45001" s="161"/>
      <c r="AB45001" s="164"/>
    </row>
    <row r="45002" spans="5:28">
      <c r="J45002" s="161"/>
      <c r="AB45002" s="164"/>
    </row>
    <row r="45003" spans="5:28">
      <c r="J45003" s="161"/>
      <c r="AB45003" s="164"/>
    </row>
    <row r="45004" spans="5:28">
      <c r="J45004" s="161"/>
      <c r="AB45004" s="164"/>
    </row>
    <row r="45005" spans="5:28">
      <c r="J45005" s="161"/>
      <c r="AB45005" s="164"/>
    </row>
    <row r="45006" spans="5:28">
      <c r="E45006" s="166"/>
      <c r="J45006" s="161"/>
      <c r="AB45006" s="164"/>
    </row>
    <row r="45007" spans="5:28">
      <c r="E45007" s="166"/>
      <c r="J45007" s="161"/>
      <c r="AB45007" s="164"/>
    </row>
    <row r="45008" spans="5:28">
      <c r="E45008" s="166"/>
      <c r="J45008" s="161"/>
      <c r="AB45008" s="164"/>
    </row>
    <row r="45009" spans="5:28">
      <c r="E45009" s="166"/>
      <c r="J45009" s="161"/>
      <c r="AB45009" s="164"/>
    </row>
    <row r="45010" spans="5:28">
      <c r="E45010" s="166"/>
      <c r="J45010" s="161"/>
      <c r="AB45010" s="164"/>
    </row>
    <row r="45011" spans="5:28">
      <c r="E45011" s="166"/>
      <c r="J45011" s="161"/>
      <c r="AB45011" s="164"/>
    </row>
    <row r="45012" spans="5:28">
      <c r="E45012" s="166"/>
      <c r="J45012" s="161"/>
      <c r="AB45012" s="164"/>
    </row>
    <row r="45013" spans="5:28">
      <c r="E45013" s="166"/>
      <c r="J45013" s="161"/>
      <c r="AB45013" s="164"/>
    </row>
    <row r="45014" spans="5:28">
      <c r="E45014" s="166"/>
      <c r="J45014" s="161"/>
      <c r="AB45014" s="164"/>
    </row>
    <row r="45015" spans="5:28">
      <c r="E45015" s="166"/>
      <c r="J45015" s="161"/>
      <c r="AB45015" s="164"/>
    </row>
    <row r="45016" spans="5:28">
      <c r="E45016" s="166"/>
      <c r="J45016" s="161"/>
      <c r="AB45016" s="164"/>
    </row>
    <row r="45017" spans="5:28">
      <c r="E45017" s="166"/>
      <c r="J45017" s="161"/>
      <c r="AB45017" s="164"/>
    </row>
    <row r="45018" spans="5:28">
      <c r="E45018" s="166"/>
      <c r="J45018" s="161"/>
      <c r="AB45018" s="164"/>
    </row>
    <row r="45019" spans="5:28">
      <c r="J45019" s="161"/>
      <c r="AB45019" s="164"/>
    </row>
    <row r="45020" spans="5:28">
      <c r="J45020" s="161"/>
      <c r="AB45020" s="164"/>
    </row>
    <row r="45021" spans="5:28">
      <c r="J45021" s="161"/>
      <c r="AB45021" s="164"/>
    </row>
    <row r="45022" spans="5:28">
      <c r="J45022" s="161"/>
      <c r="AB45022" s="164"/>
    </row>
    <row r="45023" spans="5:28">
      <c r="J45023" s="161"/>
      <c r="AB45023" s="164"/>
    </row>
    <row r="45024" spans="5:28">
      <c r="J45024" s="161"/>
      <c r="AB45024" s="164"/>
    </row>
    <row r="45025" spans="10:28">
      <c r="J45025" s="161"/>
      <c r="AB45025" s="164"/>
    </row>
    <row r="45026" spans="10:28">
      <c r="J45026" s="161"/>
      <c r="AB45026" s="164"/>
    </row>
    <row r="45027" spans="10:28">
      <c r="J45027" s="161"/>
      <c r="AB45027" s="164"/>
    </row>
    <row r="45028" spans="10:28">
      <c r="J45028" s="161"/>
      <c r="AB45028" s="164"/>
    </row>
    <row r="45029" spans="10:28">
      <c r="J45029" s="161"/>
      <c r="AB45029" s="164"/>
    </row>
    <row r="45030" spans="10:28">
      <c r="J45030" s="161"/>
      <c r="AB45030" s="164"/>
    </row>
    <row r="45031" spans="10:28">
      <c r="J45031" s="161"/>
      <c r="AB45031" s="164"/>
    </row>
    <row r="45032" spans="10:28">
      <c r="J45032" s="161"/>
      <c r="AB45032" s="164"/>
    </row>
    <row r="45033" spans="10:28">
      <c r="J45033" s="161"/>
      <c r="AB45033" s="164"/>
    </row>
    <row r="45034" spans="10:28">
      <c r="J45034" s="161"/>
      <c r="AB45034" s="164"/>
    </row>
    <row r="45035" spans="10:28">
      <c r="J45035" s="161"/>
      <c r="AB45035" s="164"/>
    </row>
    <row r="45036" spans="10:28">
      <c r="J45036" s="161"/>
      <c r="AB45036" s="164"/>
    </row>
    <row r="45037" spans="10:28">
      <c r="J45037" s="161"/>
      <c r="AB45037" s="164"/>
    </row>
    <row r="45038" spans="10:28">
      <c r="J45038" s="161"/>
      <c r="AB45038" s="164"/>
    </row>
    <row r="45039" spans="10:28">
      <c r="J45039" s="161"/>
      <c r="AB45039" s="164"/>
    </row>
    <row r="45040" spans="10:28">
      <c r="J45040" s="161"/>
      <c r="AB45040" s="164"/>
    </row>
    <row r="45041" spans="10:28">
      <c r="J45041" s="161"/>
      <c r="AB45041" s="164"/>
    </row>
    <row r="45042" spans="10:28">
      <c r="J45042" s="161"/>
      <c r="AB45042" s="164"/>
    </row>
    <row r="45043" spans="10:28">
      <c r="J45043" s="161"/>
      <c r="AB45043" s="164"/>
    </row>
    <row r="45044" spans="10:28">
      <c r="J45044" s="161"/>
      <c r="AB45044" s="164"/>
    </row>
    <row r="45045" spans="10:28">
      <c r="J45045" s="161"/>
      <c r="AB45045" s="164"/>
    </row>
    <row r="45046" spans="10:28">
      <c r="J45046" s="161"/>
      <c r="AB45046" s="164"/>
    </row>
    <row r="45047" spans="10:28">
      <c r="J45047" s="161"/>
      <c r="AB45047" s="164"/>
    </row>
    <row r="45048" spans="10:28">
      <c r="J45048" s="161"/>
      <c r="AB45048" s="164"/>
    </row>
    <row r="45049" spans="10:28">
      <c r="J45049" s="161"/>
      <c r="AB45049" s="164"/>
    </row>
    <row r="45050" spans="10:28">
      <c r="J45050" s="161"/>
      <c r="AB45050" s="164"/>
    </row>
    <row r="45051" spans="10:28">
      <c r="J45051" s="161"/>
      <c r="AB45051" s="164"/>
    </row>
    <row r="45052" spans="10:28">
      <c r="J45052" s="161"/>
      <c r="AB45052" s="164"/>
    </row>
    <row r="45053" spans="10:28">
      <c r="J45053" s="161"/>
      <c r="AB45053" s="164"/>
    </row>
    <row r="45054" spans="10:28">
      <c r="J45054" s="161"/>
      <c r="AB45054" s="164"/>
    </row>
    <row r="45055" spans="10:28">
      <c r="J45055" s="161"/>
      <c r="AB45055" s="164"/>
    </row>
    <row r="45056" spans="10:28">
      <c r="J45056" s="161"/>
      <c r="AB45056" s="164"/>
    </row>
    <row r="45057" spans="10:28">
      <c r="J45057" s="161"/>
      <c r="AB45057" s="164"/>
    </row>
    <row r="45058" spans="10:28">
      <c r="J45058" s="161"/>
      <c r="AB45058" s="164"/>
    </row>
    <row r="45059" spans="10:28">
      <c r="J45059" s="161"/>
      <c r="AB45059" s="164"/>
    </row>
    <row r="45060" spans="10:28">
      <c r="J45060" s="161"/>
      <c r="AB45060" s="164"/>
    </row>
    <row r="45061" spans="10:28">
      <c r="J45061" s="161"/>
      <c r="AB45061" s="164"/>
    </row>
    <row r="45062" spans="10:28">
      <c r="J45062" s="161"/>
      <c r="AB45062" s="164"/>
    </row>
    <row r="45063" spans="10:28">
      <c r="J45063" s="161"/>
      <c r="AB45063" s="164"/>
    </row>
    <row r="45064" spans="10:28">
      <c r="J45064" s="161"/>
      <c r="AB45064" s="164"/>
    </row>
    <row r="45065" spans="10:28">
      <c r="J45065" s="161"/>
      <c r="AB45065" s="164"/>
    </row>
    <row r="45066" spans="10:28">
      <c r="J45066" s="161"/>
      <c r="AB45066" s="164"/>
    </row>
    <row r="45067" spans="10:28">
      <c r="J45067" s="161"/>
      <c r="AB45067" s="164"/>
    </row>
    <row r="45068" spans="10:28">
      <c r="J45068" s="161"/>
      <c r="AB45068" s="164"/>
    </row>
    <row r="45069" spans="10:28">
      <c r="J45069" s="161"/>
      <c r="AB45069" s="164"/>
    </row>
    <row r="45070" spans="10:28">
      <c r="J45070" s="161"/>
      <c r="AB45070" s="164"/>
    </row>
    <row r="45071" spans="10:28">
      <c r="J45071" s="161"/>
      <c r="AB45071" s="164"/>
    </row>
    <row r="45072" spans="10:28">
      <c r="J45072" s="161"/>
      <c r="AB45072" s="164"/>
    </row>
    <row r="45073" spans="10:28">
      <c r="J45073" s="161"/>
      <c r="AB45073" s="164"/>
    </row>
    <row r="45074" spans="10:28">
      <c r="J45074" s="161"/>
      <c r="AB45074" s="164"/>
    </row>
    <row r="45075" spans="10:28">
      <c r="J45075" s="161"/>
      <c r="AB45075" s="164"/>
    </row>
    <row r="45076" spans="10:28">
      <c r="J45076" s="161"/>
      <c r="AB45076" s="164"/>
    </row>
    <row r="45077" spans="10:28">
      <c r="J45077" s="161"/>
      <c r="AB45077" s="164"/>
    </row>
    <row r="45078" spans="10:28">
      <c r="J45078" s="161"/>
      <c r="AB45078" s="164"/>
    </row>
    <row r="45079" spans="10:28">
      <c r="J45079" s="161"/>
      <c r="AB45079" s="164"/>
    </row>
    <row r="45080" spans="10:28">
      <c r="J45080" s="161"/>
      <c r="AB45080" s="164"/>
    </row>
    <row r="45081" spans="10:28">
      <c r="J45081" s="161"/>
      <c r="AB45081" s="164"/>
    </row>
    <row r="45082" spans="10:28">
      <c r="J45082" s="161"/>
      <c r="AB45082" s="164"/>
    </row>
    <row r="45083" spans="10:28">
      <c r="J45083" s="161"/>
      <c r="AB45083" s="164"/>
    </row>
    <row r="45084" spans="10:28">
      <c r="J45084" s="161"/>
      <c r="AB45084" s="164"/>
    </row>
    <row r="45085" spans="10:28">
      <c r="J45085" s="161"/>
      <c r="AB45085" s="164"/>
    </row>
    <row r="45086" spans="10:28">
      <c r="J45086" s="161"/>
      <c r="AB45086" s="164"/>
    </row>
    <row r="45087" spans="10:28">
      <c r="J45087" s="161"/>
      <c r="AB45087" s="164"/>
    </row>
    <row r="45088" spans="10:28">
      <c r="J45088" s="161"/>
      <c r="AB45088" s="164"/>
    </row>
    <row r="45089" spans="10:28">
      <c r="J45089" s="161"/>
      <c r="AB45089" s="164"/>
    </row>
    <row r="45090" spans="10:28">
      <c r="J45090" s="161"/>
      <c r="AB45090" s="164"/>
    </row>
    <row r="45091" spans="10:28">
      <c r="J45091" s="161"/>
      <c r="AB45091" s="164"/>
    </row>
    <row r="45092" spans="10:28">
      <c r="J45092" s="161"/>
      <c r="AB45092" s="164"/>
    </row>
    <row r="45093" spans="10:28">
      <c r="J45093" s="161"/>
      <c r="AB45093" s="164"/>
    </row>
    <row r="45094" spans="10:28">
      <c r="J45094" s="161"/>
      <c r="AB45094" s="164"/>
    </row>
    <row r="45095" spans="10:28">
      <c r="J45095" s="161"/>
      <c r="AB45095" s="164"/>
    </row>
    <row r="45096" spans="10:28">
      <c r="J45096" s="161"/>
      <c r="AB45096" s="164"/>
    </row>
    <row r="45097" spans="10:28">
      <c r="J45097" s="161"/>
      <c r="AB45097" s="164"/>
    </row>
    <row r="45098" spans="10:28">
      <c r="J45098" s="161"/>
      <c r="AB45098" s="164"/>
    </row>
    <row r="45099" spans="10:28">
      <c r="J45099" s="161"/>
      <c r="AB45099" s="164"/>
    </row>
    <row r="45100" spans="10:28">
      <c r="J45100" s="161"/>
      <c r="AB45100" s="164"/>
    </row>
    <row r="45101" spans="10:28">
      <c r="J45101" s="161"/>
      <c r="AB45101" s="164"/>
    </row>
    <row r="45102" spans="10:28">
      <c r="J45102" s="161"/>
      <c r="AB45102" s="164"/>
    </row>
    <row r="45103" spans="10:28">
      <c r="J45103" s="161"/>
      <c r="AB45103" s="164"/>
    </row>
    <row r="45104" spans="10:28">
      <c r="J45104" s="161"/>
      <c r="AB45104" s="164"/>
    </row>
    <row r="45105" spans="10:28">
      <c r="J45105" s="161"/>
      <c r="AB45105" s="164"/>
    </row>
    <row r="45106" spans="10:28">
      <c r="J45106" s="161"/>
      <c r="AB45106" s="164"/>
    </row>
    <row r="45107" spans="10:28">
      <c r="J45107" s="161"/>
      <c r="AB45107" s="164"/>
    </row>
    <row r="45108" spans="10:28">
      <c r="J45108" s="161"/>
      <c r="AB45108" s="164"/>
    </row>
    <row r="45109" spans="10:28">
      <c r="J45109" s="161"/>
      <c r="AB45109" s="164"/>
    </row>
    <row r="45110" spans="10:28">
      <c r="J45110" s="161"/>
      <c r="AB45110" s="164"/>
    </row>
    <row r="45111" spans="10:28">
      <c r="J45111" s="161"/>
      <c r="AB45111" s="164"/>
    </row>
    <row r="45112" spans="10:28">
      <c r="J45112" s="161"/>
      <c r="AB45112" s="164"/>
    </row>
    <row r="45113" spans="10:28">
      <c r="J45113" s="161"/>
      <c r="AB45113" s="164"/>
    </row>
    <row r="45114" spans="10:28">
      <c r="J45114" s="161"/>
      <c r="AB45114" s="164"/>
    </row>
    <row r="45115" spans="10:28">
      <c r="J45115" s="161"/>
      <c r="AB45115" s="164"/>
    </row>
    <row r="45116" spans="10:28">
      <c r="J45116" s="161"/>
      <c r="AB45116" s="164"/>
    </row>
    <row r="45117" spans="10:28">
      <c r="J45117" s="161"/>
      <c r="AB45117" s="164"/>
    </row>
    <row r="45118" spans="10:28">
      <c r="J45118" s="161"/>
      <c r="AB45118" s="164"/>
    </row>
    <row r="45119" spans="10:28">
      <c r="J45119" s="161"/>
      <c r="AB45119" s="164"/>
    </row>
    <row r="45120" spans="10:28">
      <c r="J45120" s="161"/>
      <c r="AB45120" s="164"/>
    </row>
    <row r="45121" spans="10:28">
      <c r="J45121" s="161"/>
      <c r="AB45121" s="164"/>
    </row>
    <row r="45122" spans="10:28">
      <c r="J45122" s="161"/>
      <c r="AB45122" s="164"/>
    </row>
    <row r="45123" spans="10:28">
      <c r="J45123" s="161"/>
      <c r="AB45123" s="164"/>
    </row>
    <row r="45124" spans="10:28">
      <c r="J45124" s="161"/>
      <c r="AB45124" s="164"/>
    </row>
    <row r="45125" spans="10:28">
      <c r="J45125" s="161"/>
      <c r="AB45125" s="164"/>
    </row>
    <row r="45126" spans="10:28">
      <c r="J45126" s="161"/>
      <c r="AB45126" s="164"/>
    </row>
    <row r="45127" spans="10:28">
      <c r="J45127" s="161"/>
      <c r="AB45127" s="164"/>
    </row>
    <row r="45128" spans="10:28">
      <c r="J45128" s="161"/>
      <c r="AB45128" s="164"/>
    </row>
    <row r="45129" spans="10:28">
      <c r="J45129" s="161"/>
      <c r="AB45129" s="164"/>
    </row>
    <row r="45130" spans="10:28">
      <c r="J45130" s="161"/>
      <c r="AB45130" s="164"/>
    </row>
    <row r="45131" spans="10:28">
      <c r="J45131" s="161"/>
      <c r="AB45131" s="164"/>
    </row>
    <row r="45132" spans="10:28">
      <c r="J45132" s="161"/>
      <c r="AB45132" s="164"/>
    </row>
    <row r="45133" spans="10:28">
      <c r="J45133" s="161"/>
      <c r="AB45133" s="164"/>
    </row>
    <row r="45134" spans="10:28">
      <c r="J45134" s="161"/>
      <c r="AB45134" s="164"/>
    </row>
    <row r="45135" spans="10:28">
      <c r="J45135" s="161"/>
      <c r="AB45135" s="164"/>
    </row>
    <row r="45136" spans="10:28">
      <c r="J45136" s="161"/>
      <c r="AB45136" s="164"/>
    </row>
    <row r="45137" spans="5:28">
      <c r="J45137" s="161"/>
      <c r="AB45137" s="164"/>
    </row>
    <row r="45138" spans="5:28">
      <c r="J45138" s="161"/>
      <c r="AB45138" s="164"/>
    </row>
    <row r="45139" spans="5:28">
      <c r="J45139" s="161"/>
      <c r="AB45139" s="164"/>
    </row>
    <row r="45140" spans="5:28">
      <c r="J45140" s="161"/>
      <c r="AB45140" s="164"/>
    </row>
    <row r="45141" spans="5:28">
      <c r="J45141" s="161"/>
      <c r="AB45141" s="164"/>
    </row>
    <row r="45142" spans="5:28">
      <c r="J45142" s="161"/>
      <c r="AB45142" s="164"/>
    </row>
    <row r="45143" spans="5:28">
      <c r="J45143" s="161"/>
      <c r="AB45143" s="164"/>
    </row>
    <row r="45144" spans="5:28">
      <c r="J45144" s="161"/>
      <c r="AB45144" s="164"/>
    </row>
    <row r="45145" spans="5:28">
      <c r="J45145" s="161"/>
      <c r="AB45145" s="164"/>
    </row>
    <row r="45146" spans="5:28">
      <c r="J45146" s="161"/>
      <c r="AB45146" s="164"/>
    </row>
    <row r="45147" spans="5:28">
      <c r="J45147" s="161"/>
      <c r="AB45147" s="164"/>
    </row>
    <row r="45148" spans="5:28">
      <c r="E45148" s="166"/>
      <c r="J45148" s="161"/>
      <c r="AB45148" s="164"/>
    </row>
    <row r="45149" spans="5:28">
      <c r="E45149" s="166"/>
      <c r="J45149" s="161"/>
      <c r="AB45149" s="164"/>
    </row>
    <row r="45150" spans="5:28">
      <c r="E45150" s="166"/>
      <c r="J45150" s="161"/>
      <c r="AB45150" s="164"/>
    </row>
    <row r="45151" spans="5:28">
      <c r="E45151" s="166"/>
      <c r="J45151" s="161"/>
      <c r="AB45151" s="164"/>
    </row>
    <row r="45152" spans="5:28">
      <c r="E45152" s="166"/>
      <c r="J45152" s="161"/>
      <c r="AB45152" s="164"/>
    </row>
    <row r="45153" spans="10:28">
      <c r="J45153" s="161"/>
      <c r="AB45153" s="164"/>
    </row>
    <row r="45154" spans="10:28">
      <c r="J45154" s="161"/>
      <c r="AB45154" s="164"/>
    </row>
    <row r="45155" spans="10:28">
      <c r="J45155" s="161"/>
      <c r="AB45155" s="164"/>
    </row>
    <row r="45156" spans="10:28">
      <c r="J45156" s="161"/>
      <c r="AB45156" s="164"/>
    </row>
    <row r="45157" spans="10:28">
      <c r="J45157" s="161"/>
      <c r="AB45157" s="164"/>
    </row>
    <row r="45158" spans="10:28">
      <c r="J45158" s="161"/>
      <c r="AB45158" s="164"/>
    </row>
    <row r="45159" spans="10:28">
      <c r="J45159" s="161"/>
      <c r="AB45159" s="164"/>
    </row>
    <row r="45160" spans="10:28">
      <c r="J45160" s="161"/>
      <c r="AB45160" s="164"/>
    </row>
    <row r="45161" spans="10:28">
      <c r="J45161" s="161"/>
      <c r="AB45161" s="164"/>
    </row>
    <row r="45162" spans="10:28">
      <c r="J45162" s="161"/>
      <c r="AB45162" s="164"/>
    </row>
    <row r="45163" spans="10:28">
      <c r="J45163" s="161"/>
      <c r="AB45163" s="164"/>
    </row>
    <row r="45164" spans="10:28">
      <c r="J45164" s="161"/>
      <c r="AB45164" s="164"/>
    </row>
    <row r="45165" spans="10:28">
      <c r="J45165" s="161"/>
      <c r="AB45165" s="164"/>
    </row>
    <row r="45166" spans="10:28">
      <c r="J45166" s="161"/>
      <c r="AB45166" s="164"/>
    </row>
    <row r="45167" spans="10:28">
      <c r="J45167" s="161"/>
      <c r="AB45167" s="164"/>
    </row>
    <row r="45168" spans="10:28">
      <c r="J45168" s="161"/>
      <c r="AB45168" s="164"/>
    </row>
    <row r="45169" spans="10:28">
      <c r="J45169" s="161"/>
      <c r="AB45169" s="164"/>
    </row>
    <row r="45170" spans="10:28">
      <c r="J45170" s="161"/>
      <c r="AB45170" s="164"/>
    </row>
    <row r="45171" spans="10:28">
      <c r="J45171" s="161"/>
      <c r="AB45171" s="164"/>
    </row>
    <row r="45172" spans="10:28">
      <c r="J45172" s="161"/>
      <c r="AB45172" s="164"/>
    </row>
    <row r="45173" spans="10:28">
      <c r="J45173" s="161"/>
      <c r="AB45173" s="164"/>
    </row>
    <row r="45174" spans="10:28">
      <c r="J45174" s="161"/>
      <c r="AB45174" s="164"/>
    </row>
    <row r="45175" spans="10:28">
      <c r="J45175" s="161"/>
      <c r="AB45175" s="164"/>
    </row>
    <row r="45176" spans="10:28">
      <c r="J45176" s="161"/>
      <c r="AB45176" s="164"/>
    </row>
    <row r="45177" spans="10:28">
      <c r="J45177" s="161"/>
      <c r="AB45177" s="164"/>
    </row>
    <row r="45178" spans="10:28">
      <c r="J45178" s="161"/>
      <c r="AB45178" s="164"/>
    </row>
    <row r="45179" spans="10:28">
      <c r="J45179" s="161"/>
      <c r="AB45179" s="164"/>
    </row>
    <row r="45180" spans="10:28">
      <c r="J45180" s="161"/>
      <c r="AB45180" s="164"/>
    </row>
    <row r="45181" spans="10:28">
      <c r="J45181" s="161"/>
      <c r="AB45181" s="164"/>
    </row>
    <row r="45182" spans="10:28">
      <c r="J45182" s="161"/>
      <c r="AB45182" s="164"/>
    </row>
    <row r="45183" spans="10:28">
      <c r="J45183" s="161"/>
      <c r="AB45183" s="164"/>
    </row>
    <row r="45184" spans="10:28">
      <c r="J45184" s="161"/>
      <c r="AB45184" s="164"/>
    </row>
    <row r="45185" spans="10:28">
      <c r="J45185" s="161"/>
      <c r="AB45185" s="164"/>
    </row>
    <row r="45186" spans="10:28">
      <c r="J45186" s="161"/>
      <c r="AB45186" s="164"/>
    </row>
    <row r="45187" spans="10:28">
      <c r="J45187" s="161"/>
      <c r="AB45187" s="164"/>
    </row>
    <row r="45188" spans="10:28">
      <c r="J45188" s="161"/>
      <c r="AB45188" s="164"/>
    </row>
    <row r="45189" spans="10:28">
      <c r="J45189" s="161"/>
      <c r="AB45189" s="164"/>
    </row>
    <row r="45190" spans="10:28">
      <c r="J45190" s="161"/>
      <c r="AB45190" s="164"/>
    </row>
    <row r="45191" spans="10:28">
      <c r="J45191" s="161"/>
      <c r="AB45191" s="164"/>
    </row>
    <row r="45192" spans="10:28">
      <c r="J45192" s="161"/>
      <c r="AB45192" s="164"/>
    </row>
    <row r="45193" spans="10:28">
      <c r="J45193" s="161"/>
      <c r="AB45193" s="164"/>
    </row>
    <row r="45194" spans="10:28">
      <c r="J45194" s="161"/>
      <c r="AB45194" s="164"/>
    </row>
    <row r="45195" spans="10:28">
      <c r="J45195" s="161"/>
      <c r="AB45195" s="164"/>
    </row>
    <row r="45196" spans="10:28">
      <c r="J45196" s="161"/>
      <c r="AB45196" s="164"/>
    </row>
    <row r="45197" spans="10:28">
      <c r="J45197" s="161"/>
      <c r="AB45197" s="164"/>
    </row>
    <row r="45198" spans="10:28">
      <c r="J45198" s="161"/>
      <c r="AB45198" s="164"/>
    </row>
    <row r="45199" spans="10:28">
      <c r="J45199" s="161"/>
      <c r="AB45199" s="164"/>
    </row>
    <row r="45200" spans="10:28">
      <c r="J45200" s="161"/>
      <c r="AB45200" s="164"/>
    </row>
    <row r="45201" spans="10:28">
      <c r="J45201" s="161"/>
      <c r="AB45201" s="164"/>
    </row>
    <row r="45202" spans="10:28">
      <c r="J45202" s="161"/>
      <c r="AB45202" s="164"/>
    </row>
    <row r="45203" spans="10:28">
      <c r="J45203" s="161"/>
      <c r="AB45203" s="164"/>
    </row>
    <row r="45204" spans="10:28">
      <c r="J45204" s="161"/>
      <c r="AB45204" s="164"/>
    </row>
    <row r="45205" spans="10:28">
      <c r="J45205" s="161"/>
      <c r="AB45205" s="164"/>
    </row>
    <row r="45206" spans="10:28">
      <c r="J45206" s="161"/>
      <c r="AB45206" s="164"/>
    </row>
    <row r="45207" spans="10:28">
      <c r="J45207" s="161"/>
      <c r="AB45207" s="164"/>
    </row>
    <row r="45208" spans="10:28">
      <c r="J45208" s="161"/>
      <c r="AB45208" s="164"/>
    </row>
    <row r="45209" spans="10:28">
      <c r="J45209" s="161"/>
      <c r="AB45209" s="164"/>
    </row>
    <row r="45210" spans="10:28">
      <c r="J45210" s="161"/>
      <c r="AB45210" s="164"/>
    </row>
    <row r="45211" spans="10:28">
      <c r="J45211" s="161"/>
      <c r="AB45211" s="164"/>
    </row>
    <row r="45212" spans="10:28">
      <c r="J45212" s="161"/>
      <c r="AB45212" s="164"/>
    </row>
    <row r="45213" spans="10:28">
      <c r="J45213" s="161"/>
      <c r="AB45213" s="164"/>
    </row>
    <row r="45214" spans="10:28">
      <c r="J45214" s="161"/>
      <c r="AB45214" s="164"/>
    </row>
    <row r="45215" spans="10:28">
      <c r="J45215" s="161"/>
      <c r="AB45215" s="164"/>
    </row>
    <row r="45216" spans="10:28">
      <c r="J45216" s="161"/>
      <c r="AB45216" s="164"/>
    </row>
    <row r="45217" spans="5:28">
      <c r="J45217" s="161"/>
      <c r="AB45217" s="164"/>
    </row>
    <row r="45218" spans="5:28">
      <c r="J45218" s="161"/>
      <c r="AB45218" s="164"/>
    </row>
    <row r="45219" spans="5:28">
      <c r="J45219" s="161"/>
      <c r="AB45219" s="164"/>
    </row>
    <row r="45220" spans="5:28">
      <c r="J45220" s="161"/>
      <c r="AB45220" s="164"/>
    </row>
    <row r="45221" spans="5:28">
      <c r="J45221" s="161"/>
      <c r="AB45221" s="164"/>
    </row>
    <row r="45222" spans="5:28">
      <c r="J45222" s="161"/>
      <c r="AB45222" s="164"/>
    </row>
    <row r="45223" spans="5:28">
      <c r="J45223" s="161"/>
      <c r="AB45223" s="164"/>
    </row>
    <row r="45224" spans="5:28">
      <c r="J45224" s="161"/>
      <c r="AB45224" s="164"/>
    </row>
    <row r="45225" spans="5:28">
      <c r="J45225" s="161"/>
      <c r="AB45225" s="164"/>
    </row>
    <row r="45226" spans="5:28">
      <c r="J45226" s="161"/>
      <c r="AB45226" s="164"/>
    </row>
    <row r="45227" spans="5:28">
      <c r="J45227" s="161"/>
      <c r="AB45227" s="164"/>
    </row>
    <row r="45228" spans="5:28">
      <c r="E45228" s="166"/>
      <c r="J45228" s="161"/>
      <c r="AB45228" s="164"/>
    </row>
    <row r="45229" spans="5:28">
      <c r="E45229" s="166"/>
      <c r="J45229" s="161"/>
      <c r="AB45229" s="164"/>
    </row>
    <row r="45230" spans="5:28">
      <c r="E45230" s="166"/>
      <c r="J45230" s="161"/>
      <c r="AB45230" s="164"/>
    </row>
    <row r="45231" spans="5:28">
      <c r="E45231" s="166"/>
      <c r="J45231" s="161"/>
      <c r="AB45231" s="164"/>
    </row>
    <row r="45232" spans="5:28">
      <c r="E45232" s="166"/>
      <c r="J45232" s="161"/>
      <c r="AB45232" s="164"/>
    </row>
    <row r="45233" spans="5:28">
      <c r="E45233" s="166"/>
      <c r="J45233" s="161"/>
      <c r="AB45233" s="164"/>
    </row>
    <row r="45234" spans="5:28">
      <c r="J45234" s="161"/>
      <c r="AB45234" s="164"/>
    </row>
    <row r="45235" spans="5:28">
      <c r="J45235" s="161"/>
      <c r="AB45235" s="164"/>
    </row>
    <row r="45236" spans="5:28">
      <c r="J45236" s="161"/>
      <c r="AB45236" s="164"/>
    </row>
    <row r="45237" spans="5:28">
      <c r="J45237" s="161"/>
      <c r="AB45237" s="164"/>
    </row>
    <row r="45238" spans="5:28">
      <c r="J45238" s="161"/>
      <c r="AB45238" s="164"/>
    </row>
    <row r="45239" spans="5:28">
      <c r="J45239" s="161"/>
      <c r="AB45239" s="164"/>
    </row>
    <row r="45240" spans="5:28">
      <c r="J45240" s="161"/>
      <c r="AB45240" s="164"/>
    </row>
    <row r="45241" spans="5:28">
      <c r="J45241" s="161"/>
      <c r="AB45241" s="164"/>
    </row>
    <row r="45242" spans="5:28">
      <c r="J45242" s="161"/>
      <c r="AB45242" s="164"/>
    </row>
    <row r="45243" spans="5:28">
      <c r="J45243" s="161"/>
      <c r="AB45243" s="164"/>
    </row>
    <row r="45244" spans="5:28">
      <c r="J45244" s="161"/>
      <c r="AB45244" s="164"/>
    </row>
    <row r="45245" spans="5:28">
      <c r="J45245" s="161"/>
      <c r="AB45245" s="164"/>
    </row>
    <row r="45246" spans="5:28">
      <c r="J45246" s="161"/>
      <c r="AB45246" s="164"/>
    </row>
    <row r="45247" spans="5:28">
      <c r="J45247" s="161"/>
      <c r="AB45247" s="164"/>
    </row>
    <row r="45248" spans="5:28">
      <c r="J45248" s="161"/>
      <c r="AB45248" s="164"/>
    </row>
    <row r="45249" spans="10:28">
      <c r="J45249" s="161"/>
      <c r="AB45249" s="164"/>
    </row>
    <row r="45250" spans="10:28">
      <c r="J45250" s="161"/>
      <c r="AB45250" s="164"/>
    </row>
    <row r="45251" spans="10:28">
      <c r="J45251" s="161"/>
      <c r="AB45251" s="164"/>
    </row>
    <row r="45252" spans="10:28">
      <c r="J45252" s="161"/>
      <c r="AB45252" s="164"/>
    </row>
    <row r="45253" spans="10:28">
      <c r="J45253" s="161"/>
      <c r="AB45253" s="164"/>
    </row>
    <row r="45254" spans="10:28">
      <c r="J45254" s="161"/>
      <c r="AB45254" s="164"/>
    </row>
    <row r="45255" spans="10:28">
      <c r="J45255" s="161"/>
      <c r="AB45255" s="164"/>
    </row>
    <row r="45256" spans="10:28">
      <c r="J45256" s="161"/>
      <c r="AB45256" s="164"/>
    </row>
    <row r="45257" spans="10:28">
      <c r="J45257" s="161"/>
      <c r="AB45257" s="164"/>
    </row>
    <row r="45258" spans="10:28">
      <c r="J45258" s="161"/>
      <c r="AB45258" s="164"/>
    </row>
    <row r="45259" spans="10:28">
      <c r="J45259" s="161"/>
      <c r="AB45259" s="164"/>
    </row>
    <row r="45260" spans="10:28">
      <c r="J45260" s="161"/>
      <c r="AB45260" s="164"/>
    </row>
    <row r="45261" spans="10:28">
      <c r="J45261" s="161"/>
      <c r="AB45261" s="164"/>
    </row>
    <row r="45262" spans="10:28">
      <c r="J45262" s="161"/>
      <c r="AB45262" s="164"/>
    </row>
    <row r="45263" spans="10:28">
      <c r="J45263" s="161"/>
      <c r="AB45263" s="164"/>
    </row>
    <row r="45264" spans="10:28">
      <c r="J45264" s="161"/>
      <c r="AB45264" s="164"/>
    </row>
    <row r="45265" spans="10:28">
      <c r="J45265" s="161"/>
      <c r="AB45265" s="164"/>
    </row>
    <row r="45266" spans="10:28">
      <c r="J45266" s="161"/>
      <c r="AB45266" s="164"/>
    </row>
    <row r="45267" spans="10:28">
      <c r="J45267" s="161"/>
      <c r="AB45267" s="164"/>
    </row>
    <row r="45268" spans="10:28">
      <c r="J45268" s="161"/>
      <c r="AB45268" s="164"/>
    </row>
    <row r="45269" spans="10:28">
      <c r="J45269" s="161"/>
      <c r="AB45269" s="164"/>
    </row>
    <row r="45270" spans="10:28">
      <c r="J45270" s="161"/>
      <c r="AB45270" s="164"/>
    </row>
    <row r="45271" spans="10:28">
      <c r="J45271" s="161"/>
      <c r="AB45271" s="164"/>
    </row>
    <row r="45272" spans="10:28">
      <c r="J45272" s="161"/>
      <c r="AB45272" s="164"/>
    </row>
    <row r="45273" spans="10:28">
      <c r="J45273" s="161"/>
      <c r="AB45273" s="164"/>
    </row>
    <row r="45274" spans="10:28">
      <c r="J45274" s="161"/>
      <c r="AB45274" s="164"/>
    </row>
    <row r="45275" spans="10:28">
      <c r="J45275" s="161"/>
      <c r="AB45275" s="164"/>
    </row>
    <row r="45276" spans="10:28">
      <c r="J45276" s="161"/>
      <c r="AB45276" s="164"/>
    </row>
    <row r="45277" spans="10:28">
      <c r="J45277" s="161"/>
      <c r="AB45277" s="164"/>
    </row>
    <row r="45278" spans="10:28">
      <c r="J45278" s="161"/>
      <c r="AB45278" s="164"/>
    </row>
    <row r="45279" spans="10:28">
      <c r="J45279" s="161"/>
      <c r="AB45279" s="164"/>
    </row>
    <row r="45280" spans="10:28">
      <c r="J45280" s="161"/>
      <c r="AB45280" s="164"/>
    </row>
    <row r="45281" spans="10:28">
      <c r="J45281" s="161"/>
      <c r="AB45281" s="164"/>
    </row>
    <row r="45282" spans="10:28">
      <c r="J45282" s="161"/>
      <c r="AB45282" s="164"/>
    </row>
    <row r="45283" spans="10:28">
      <c r="J45283" s="161"/>
      <c r="AB45283" s="164"/>
    </row>
    <row r="45284" spans="10:28">
      <c r="J45284" s="161"/>
      <c r="AB45284" s="164"/>
    </row>
    <row r="45285" spans="10:28">
      <c r="J45285" s="161"/>
      <c r="AB45285" s="164"/>
    </row>
    <row r="45286" spans="10:28">
      <c r="J45286" s="161"/>
      <c r="AB45286" s="164"/>
    </row>
    <row r="45287" spans="10:28">
      <c r="J45287" s="161"/>
      <c r="AB45287" s="164"/>
    </row>
    <row r="45288" spans="10:28">
      <c r="J45288" s="161"/>
      <c r="AB45288" s="164"/>
    </row>
    <row r="45289" spans="10:28">
      <c r="J45289" s="161"/>
      <c r="AB45289" s="164"/>
    </row>
    <row r="45290" spans="10:28">
      <c r="J45290" s="161"/>
      <c r="AB45290" s="164"/>
    </row>
    <row r="45291" spans="10:28">
      <c r="J45291" s="161"/>
      <c r="AB45291" s="164"/>
    </row>
    <row r="45292" spans="10:28">
      <c r="J45292" s="161"/>
      <c r="AB45292" s="164"/>
    </row>
    <row r="45293" spans="10:28">
      <c r="J45293" s="161"/>
      <c r="AB45293" s="164"/>
    </row>
    <row r="45294" spans="10:28">
      <c r="J45294" s="161"/>
      <c r="AB45294" s="164"/>
    </row>
    <row r="45295" spans="10:28">
      <c r="J45295" s="161"/>
      <c r="AB45295" s="164"/>
    </row>
    <row r="45296" spans="10:28">
      <c r="J45296" s="161"/>
      <c r="AB45296" s="164"/>
    </row>
    <row r="45297" spans="10:28">
      <c r="J45297" s="161"/>
      <c r="AB45297" s="164"/>
    </row>
    <row r="45298" spans="10:28">
      <c r="J45298" s="161"/>
      <c r="AB45298" s="164"/>
    </row>
    <row r="45299" spans="10:28">
      <c r="J45299" s="161"/>
      <c r="AB45299" s="164"/>
    </row>
    <row r="45300" spans="10:28">
      <c r="J45300" s="161"/>
      <c r="AB45300" s="164"/>
    </row>
    <row r="45301" spans="10:28">
      <c r="J45301" s="161"/>
      <c r="AB45301" s="164"/>
    </row>
    <row r="45302" spans="10:28">
      <c r="J45302" s="161"/>
      <c r="AB45302" s="164"/>
    </row>
    <row r="45303" spans="10:28">
      <c r="J45303" s="161"/>
      <c r="AB45303" s="164"/>
    </row>
    <row r="45304" spans="10:28">
      <c r="J45304" s="161"/>
      <c r="AB45304" s="164"/>
    </row>
    <row r="45305" spans="10:28">
      <c r="J45305" s="161"/>
      <c r="AB45305" s="164"/>
    </row>
    <row r="45306" spans="10:28">
      <c r="J45306" s="161"/>
      <c r="AB45306" s="164"/>
    </row>
    <row r="45307" spans="10:28">
      <c r="J45307" s="161"/>
      <c r="AB45307" s="164"/>
    </row>
    <row r="45308" spans="10:28">
      <c r="J45308" s="161"/>
      <c r="AB45308" s="164"/>
    </row>
    <row r="45309" spans="10:28">
      <c r="J45309" s="161"/>
      <c r="AB45309" s="164"/>
    </row>
    <row r="45310" spans="10:28">
      <c r="J45310" s="161"/>
      <c r="AB45310" s="164"/>
    </row>
    <row r="45311" spans="10:28">
      <c r="J45311" s="161"/>
      <c r="AB45311" s="164"/>
    </row>
    <row r="45312" spans="10:28">
      <c r="J45312" s="161"/>
      <c r="AB45312" s="164"/>
    </row>
    <row r="45313" spans="10:28">
      <c r="J45313" s="161"/>
      <c r="AB45313" s="164"/>
    </row>
    <row r="45314" spans="10:28">
      <c r="J45314" s="161"/>
      <c r="AB45314" s="164"/>
    </row>
    <row r="45315" spans="10:28">
      <c r="J45315" s="161"/>
      <c r="AB45315" s="164"/>
    </row>
    <row r="45316" spans="10:28">
      <c r="J45316" s="161"/>
      <c r="R45316" s="166"/>
      <c r="AB45316" s="164"/>
    </row>
    <row r="45317" spans="10:28">
      <c r="J45317" s="161"/>
      <c r="AB45317" s="164"/>
    </row>
    <row r="45318" spans="10:28">
      <c r="J45318" s="161"/>
      <c r="AB45318" s="164"/>
    </row>
    <row r="45319" spans="10:28">
      <c r="J45319" s="161"/>
      <c r="AB45319" s="164"/>
    </row>
    <row r="45320" spans="10:28">
      <c r="J45320" s="161"/>
      <c r="AB45320" s="164"/>
    </row>
    <row r="45321" spans="10:28">
      <c r="J45321" s="161"/>
      <c r="AB45321" s="164"/>
    </row>
    <row r="45322" spans="10:28">
      <c r="J45322" s="161"/>
      <c r="AB45322" s="164"/>
    </row>
    <row r="45323" spans="10:28">
      <c r="J45323" s="161"/>
      <c r="AB45323" s="164"/>
    </row>
    <row r="45324" spans="10:28">
      <c r="J45324" s="161"/>
      <c r="AB45324" s="164"/>
    </row>
    <row r="45325" spans="10:28">
      <c r="J45325" s="161"/>
      <c r="AB45325" s="164"/>
    </row>
    <row r="45326" spans="10:28">
      <c r="J45326" s="161"/>
      <c r="AB45326" s="164"/>
    </row>
    <row r="45327" spans="10:28">
      <c r="J45327" s="161"/>
      <c r="AB45327" s="164"/>
    </row>
    <row r="45328" spans="10:28">
      <c r="J45328" s="161"/>
      <c r="AB45328" s="164"/>
    </row>
    <row r="45329" spans="10:28">
      <c r="J45329" s="161"/>
      <c r="AB45329" s="164"/>
    </row>
    <row r="45330" spans="10:28">
      <c r="J45330" s="161"/>
      <c r="AB45330" s="164"/>
    </row>
    <row r="45331" spans="10:28">
      <c r="J45331" s="161"/>
      <c r="AB45331" s="164"/>
    </row>
    <row r="45332" spans="10:28">
      <c r="J45332" s="161"/>
      <c r="AB45332" s="164"/>
    </row>
    <row r="45333" spans="10:28">
      <c r="J45333" s="161"/>
      <c r="AB45333" s="164"/>
    </row>
    <row r="45334" spans="10:28">
      <c r="J45334" s="161"/>
      <c r="AB45334" s="164"/>
    </row>
    <row r="45335" spans="10:28">
      <c r="J45335" s="161"/>
      <c r="AB45335" s="164"/>
    </row>
    <row r="45336" spans="10:28">
      <c r="J45336" s="161"/>
      <c r="AB45336" s="164"/>
    </row>
    <row r="45337" spans="10:28">
      <c r="J45337" s="161"/>
      <c r="AB45337" s="164"/>
    </row>
    <row r="45338" spans="10:28">
      <c r="J45338" s="161"/>
      <c r="AB45338" s="164"/>
    </row>
    <row r="45339" spans="10:28">
      <c r="J45339" s="161"/>
      <c r="AB45339" s="164"/>
    </row>
    <row r="45340" spans="10:28">
      <c r="J45340" s="161"/>
      <c r="AB45340" s="164"/>
    </row>
    <row r="45341" spans="10:28">
      <c r="J45341" s="161"/>
      <c r="AB45341" s="164"/>
    </row>
    <row r="45342" spans="10:28">
      <c r="J45342" s="161"/>
      <c r="AB45342" s="164"/>
    </row>
    <row r="45343" spans="10:28">
      <c r="J45343" s="161"/>
      <c r="AB45343" s="164"/>
    </row>
    <row r="45344" spans="10:28">
      <c r="J45344" s="161"/>
      <c r="AB45344" s="164"/>
    </row>
    <row r="45345" spans="10:28">
      <c r="J45345" s="161"/>
      <c r="AB45345" s="164"/>
    </row>
    <row r="45346" spans="10:28">
      <c r="J45346" s="161"/>
      <c r="AB45346" s="164"/>
    </row>
    <row r="45347" spans="10:28">
      <c r="J45347" s="161"/>
      <c r="AB45347" s="164"/>
    </row>
    <row r="45348" spans="10:28">
      <c r="J45348" s="161"/>
      <c r="AB45348" s="164"/>
    </row>
    <row r="45349" spans="10:28">
      <c r="J45349" s="161"/>
      <c r="AB45349" s="164"/>
    </row>
    <row r="45350" spans="10:28">
      <c r="J45350" s="161"/>
      <c r="AB45350" s="164"/>
    </row>
    <row r="45351" spans="10:28">
      <c r="J45351" s="161"/>
      <c r="AB45351" s="164"/>
    </row>
    <row r="45352" spans="10:28">
      <c r="J45352" s="161"/>
      <c r="AB45352" s="164"/>
    </row>
    <row r="45353" spans="10:28">
      <c r="J45353" s="161"/>
      <c r="AB45353" s="164"/>
    </row>
    <row r="45354" spans="10:28">
      <c r="J45354" s="161"/>
      <c r="AB45354" s="164"/>
    </row>
    <row r="45355" spans="10:28">
      <c r="J45355" s="161"/>
      <c r="AB45355" s="164"/>
    </row>
    <row r="45356" spans="10:28">
      <c r="J45356" s="161"/>
      <c r="AB45356" s="164"/>
    </row>
    <row r="45357" spans="10:28">
      <c r="J45357" s="161"/>
      <c r="AB45357" s="164"/>
    </row>
    <row r="45358" spans="10:28">
      <c r="J45358" s="161"/>
      <c r="AB45358" s="164"/>
    </row>
    <row r="45359" spans="10:28">
      <c r="J45359" s="161"/>
      <c r="AB45359" s="164"/>
    </row>
    <row r="45360" spans="10:28">
      <c r="J45360" s="161"/>
      <c r="AB45360" s="164"/>
    </row>
    <row r="45361" spans="10:28">
      <c r="J45361" s="161"/>
      <c r="AB45361" s="164"/>
    </row>
    <row r="45362" spans="10:28">
      <c r="J45362" s="161"/>
      <c r="AB45362" s="164"/>
    </row>
    <row r="45363" spans="10:28">
      <c r="J45363" s="161"/>
      <c r="AB45363" s="164"/>
    </row>
    <row r="45364" spans="10:28">
      <c r="J45364" s="161"/>
      <c r="AB45364" s="164"/>
    </row>
    <row r="45365" spans="10:28">
      <c r="J45365" s="161"/>
      <c r="AB45365" s="164"/>
    </row>
    <row r="45366" spans="10:28">
      <c r="J45366" s="161"/>
      <c r="AB45366" s="164"/>
    </row>
    <row r="45367" spans="10:28">
      <c r="J45367" s="161"/>
      <c r="AB45367" s="164"/>
    </row>
    <row r="45368" spans="10:28">
      <c r="J45368" s="161"/>
      <c r="AB45368" s="164"/>
    </row>
    <row r="45369" spans="10:28">
      <c r="J45369" s="161"/>
      <c r="AB45369" s="164"/>
    </row>
    <row r="45370" spans="10:28">
      <c r="J45370" s="161"/>
      <c r="AB45370" s="164"/>
    </row>
    <row r="45371" spans="10:28">
      <c r="J45371" s="161"/>
      <c r="AB45371" s="164"/>
    </row>
    <row r="45372" spans="10:28">
      <c r="J45372" s="161"/>
      <c r="AB45372" s="164"/>
    </row>
    <row r="45373" spans="10:28">
      <c r="J45373" s="161"/>
      <c r="AB45373" s="164"/>
    </row>
    <row r="45374" spans="10:28">
      <c r="J45374" s="161"/>
      <c r="AB45374" s="164"/>
    </row>
    <row r="45375" spans="10:28">
      <c r="J45375" s="161"/>
      <c r="AB45375" s="164"/>
    </row>
    <row r="45376" spans="10:28">
      <c r="J45376" s="161"/>
      <c r="AB45376" s="164"/>
    </row>
    <row r="45377" spans="10:28">
      <c r="J45377" s="161"/>
      <c r="AB45377" s="164"/>
    </row>
    <row r="45378" spans="10:28">
      <c r="J45378" s="161"/>
      <c r="AB45378" s="164"/>
    </row>
    <row r="45379" spans="10:28">
      <c r="J45379" s="161"/>
      <c r="AB45379" s="164"/>
    </row>
    <row r="45380" spans="10:28">
      <c r="J45380" s="161"/>
      <c r="AB45380" s="164"/>
    </row>
    <row r="45381" spans="10:28">
      <c r="J45381" s="161"/>
      <c r="AB45381" s="164"/>
    </row>
    <row r="45382" spans="10:28">
      <c r="J45382" s="161"/>
      <c r="AB45382" s="164"/>
    </row>
    <row r="45383" spans="10:28">
      <c r="J45383" s="161"/>
      <c r="AB45383" s="164"/>
    </row>
    <row r="45384" spans="10:28">
      <c r="J45384" s="161"/>
      <c r="AB45384" s="164"/>
    </row>
    <row r="45385" spans="10:28">
      <c r="J45385" s="161"/>
      <c r="AB45385" s="164"/>
    </row>
    <row r="45386" spans="10:28">
      <c r="J45386" s="161"/>
      <c r="AB45386" s="164"/>
    </row>
    <row r="45387" spans="10:28">
      <c r="J45387" s="161"/>
      <c r="AB45387" s="164"/>
    </row>
    <row r="45388" spans="10:28">
      <c r="J45388" s="161"/>
      <c r="AB45388" s="164"/>
    </row>
    <row r="45389" spans="10:28">
      <c r="J45389" s="161"/>
      <c r="AB45389" s="164"/>
    </row>
    <row r="45390" spans="10:28">
      <c r="J45390" s="161"/>
      <c r="AB45390" s="164"/>
    </row>
    <row r="45391" spans="10:28">
      <c r="J45391" s="161"/>
      <c r="AB45391" s="164"/>
    </row>
    <row r="45392" spans="10:28">
      <c r="J45392" s="161"/>
      <c r="AB45392" s="164"/>
    </row>
    <row r="45393" spans="10:28">
      <c r="J45393" s="161"/>
      <c r="AB45393" s="164"/>
    </row>
    <row r="45394" spans="10:28">
      <c r="J45394" s="161"/>
      <c r="AB45394" s="164"/>
    </row>
    <row r="45395" spans="10:28">
      <c r="J45395" s="161"/>
      <c r="AB45395" s="164"/>
    </row>
    <row r="45396" spans="10:28">
      <c r="J45396" s="161"/>
      <c r="AB45396" s="164"/>
    </row>
    <row r="45397" spans="10:28">
      <c r="J45397" s="161"/>
      <c r="AB45397" s="164"/>
    </row>
    <row r="45398" spans="10:28">
      <c r="J45398" s="161"/>
      <c r="AB45398" s="164"/>
    </row>
    <row r="45399" spans="10:28">
      <c r="J45399" s="161"/>
      <c r="AB45399" s="164"/>
    </row>
    <row r="45400" spans="10:28">
      <c r="J45400" s="161"/>
      <c r="AB45400" s="164"/>
    </row>
    <row r="45401" spans="10:28">
      <c r="J45401" s="161"/>
      <c r="AB45401" s="164"/>
    </row>
    <row r="45402" spans="10:28">
      <c r="J45402" s="161"/>
      <c r="AB45402" s="164"/>
    </row>
    <row r="45403" spans="10:28">
      <c r="J45403" s="161"/>
      <c r="AB45403" s="164"/>
    </row>
    <row r="45404" spans="10:28">
      <c r="J45404" s="161"/>
      <c r="AB45404" s="164"/>
    </row>
    <row r="45405" spans="10:28">
      <c r="J45405" s="161"/>
      <c r="AB45405" s="164"/>
    </row>
    <row r="45406" spans="10:28">
      <c r="J45406" s="161"/>
      <c r="AB45406" s="164"/>
    </row>
    <row r="45407" spans="10:28">
      <c r="J45407" s="161"/>
      <c r="AB45407" s="164"/>
    </row>
    <row r="45408" spans="10:28">
      <c r="J45408" s="161"/>
      <c r="AB45408" s="164"/>
    </row>
    <row r="45409" spans="10:28">
      <c r="J45409" s="161"/>
      <c r="AB45409" s="164"/>
    </row>
    <row r="45410" spans="10:28">
      <c r="J45410" s="161"/>
      <c r="AB45410" s="164"/>
    </row>
    <row r="45411" spans="10:28">
      <c r="J45411" s="161"/>
      <c r="AB45411" s="164"/>
    </row>
    <row r="45412" spans="10:28">
      <c r="J45412" s="161"/>
      <c r="AB45412" s="164"/>
    </row>
    <row r="45413" spans="10:28">
      <c r="J45413" s="161"/>
      <c r="AB45413" s="164"/>
    </row>
    <row r="45414" spans="10:28">
      <c r="J45414" s="161"/>
      <c r="AB45414" s="164"/>
    </row>
    <row r="45415" spans="10:28">
      <c r="J45415" s="161"/>
      <c r="AB45415" s="164"/>
    </row>
    <row r="45416" spans="10:28">
      <c r="J45416" s="161"/>
      <c r="AB45416" s="164"/>
    </row>
    <row r="45417" spans="10:28">
      <c r="J45417" s="161"/>
      <c r="AB45417" s="164"/>
    </row>
    <row r="45418" spans="10:28">
      <c r="J45418" s="161"/>
      <c r="AB45418" s="164"/>
    </row>
    <row r="45419" spans="10:28">
      <c r="J45419" s="161"/>
      <c r="AB45419" s="164"/>
    </row>
    <row r="45420" spans="10:28">
      <c r="J45420" s="161"/>
      <c r="AB45420" s="164"/>
    </row>
    <row r="45421" spans="10:28">
      <c r="J45421" s="161"/>
      <c r="AB45421" s="164"/>
    </row>
    <row r="45422" spans="10:28">
      <c r="J45422" s="161"/>
      <c r="AB45422" s="164"/>
    </row>
    <row r="45423" spans="10:28">
      <c r="J45423" s="161"/>
      <c r="AB45423" s="164"/>
    </row>
    <row r="45424" spans="10:28">
      <c r="J45424" s="161"/>
      <c r="R45424" s="166"/>
      <c r="AB45424" s="164"/>
    </row>
    <row r="45425" spans="5:28">
      <c r="J45425" s="161"/>
      <c r="AB45425" s="164"/>
    </row>
    <row r="45426" spans="5:28">
      <c r="J45426" s="161"/>
      <c r="AB45426" s="164"/>
    </row>
    <row r="45427" spans="5:28">
      <c r="J45427" s="161"/>
      <c r="AB45427" s="164"/>
    </row>
    <row r="45428" spans="5:28">
      <c r="E45428" s="166"/>
      <c r="F45428" s="166"/>
      <c r="J45428" s="161"/>
      <c r="AB45428" s="164"/>
    </row>
    <row r="45429" spans="5:28">
      <c r="J45429" s="161"/>
      <c r="AB45429" s="164"/>
    </row>
    <row r="45430" spans="5:28">
      <c r="J45430" s="161"/>
      <c r="AB45430" s="164"/>
    </row>
    <row r="45431" spans="5:28">
      <c r="J45431" s="161"/>
      <c r="AB45431" s="164"/>
    </row>
    <row r="45432" spans="5:28">
      <c r="J45432" s="161"/>
      <c r="AB45432" s="164"/>
    </row>
    <row r="45433" spans="5:28">
      <c r="J45433" s="161"/>
      <c r="AB45433" s="164"/>
    </row>
    <row r="45434" spans="5:28">
      <c r="J45434" s="161"/>
      <c r="AB45434" s="164"/>
    </row>
    <row r="45435" spans="5:28">
      <c r="J45435" s="161"/>
      <c r="AB45435" s="164"/>
    </row>
    <row r="45436" spans="5:28">
      <c r="J45436" s="161"/>
      <c r="AB45436" s="164"/>
    </row>
    <row r="45437" spans="5:28">
      <c r="J45437" s="161"/>
      <c r="AB45437" s="164"/>
    </row>
    <row r="45438" spans="5:28">
      <c r="J45438" s="161"/>
      <c r="AB45438" s="164"/>
    </row>
    <row r="45439" spans="5:28">
      <c r="J45439" s="161"/>
      <c r="AB45439" s="164"/>
    </row>
    <row r="45440" spans="5:28">
      <c r="J45440" s="161"/>
      <c r="AB45440" s="164"/>
    </row>
    <row r="45441" spans="10:28">
      <c r="J45441" s="161"/>
      <c r="AB45441" s="164"/>
    </row>
    <row r="45442" spans="10:28">
      <c r="J45442" s="161"/>
      <c r="AB45442" s="164"/>
    </row>
    <row r="45443" spans="10:28">
      <c r="J45443" s="161"/>
      <c r="AB45443" s="164"/>
    </row>
    <row r="45444" spans="10:28">
      <c r="J45444" s="161"/>
      <c r="AB45444" s="164"/>
    </row>
    <row r="45445" spans="10:28">
      <c r="J45445" s="161"/>
      <c r="AB45445" s="164"/>
    </row>
    <row r="45446" spans="10:28">
      <c r="J45446" s="161"/>
      <c r="AB45446" s="164"/>
    </row>
    <row r="45447" spans="10:28">
      <c r="J45447" s="161"/>
      <c r="AB45447" s="164"/>
    </row>
    <row r="45448" spans="10:28">
      <c r="J45448" s="161"/>
      <c r="AB45448" s="164"/>
    </row>
    <row r="45449" spans="10:28">
      <c r="J45449" s="161"/>
      <c r="AB45449" s="164"/>
    </row>
    <row r="45450" spans="10:28">
      <c r="J45450" s="161"/>
      <c r="AB45450" s="164"/>
    </row>
    <row r="45451" spans="10:28">
      <c r="J45451" s="161"/>
      <c r="AB45451" s="164"/>
    </row>
    <row r="45452" spans="10:28">
      <c r="J45452" s="161"/>
      <c r="AB45452" s="164"/>
    </row>
    <row r="45453" spans="10:28">
      <c r="J45453" s="161"/>
      <c r="AB45453" s="164"/>
    </row>
    <row r="45454" spans="10:28">
      <c r="J45454" s="161"/>
      <c r="AB45454" s="164"/>
    </row>
    <row r="45455" spans="10:28">
      <c r="J45455" s="161"/>
      <c r="AB45455" s="164"/>
    </row>
    <row r="45456" spans="10:28">
      <c r="J45456" s="161"/>
      <c r="AB45456" s="164"/>
    </row>
    <row r="45457" spans="5:28">
      <c r="J45457" s="161"/>
      <c r="AB45457" s="164"/>
    </row>
    <row r="45458" spans="5:28">
      <c r="J45458" s="161"/>
      <c r="AB45458" s="164"/>
    </row>
    <row r="45459" spans="5:28">
      <c r="J45459" s="161"/>
      <c r="AB45459" s="164"/>
    </row>
    <row r="45460" spans="5:28">
      <c r="J45460" s="161"/>
      <c r="AB45460" s="164"/>
    </row>
    <row r="45461" spans="5:28">
      <c r="J45461" s="161"/>
      <c r="AB45461" s="164"/>
    </row>
    <row r="45462" spans="5:28">
      <c r="J45462" s="161"/>
      <c r="AB45462" s="164"/>
    </row>
    <row r="45463" spans="5:28">
      <c r="J45463" s="161"/>
      <c r="AB45463" s="164"/>
    </row>
    <row r="45464" spans="5:28">
      <c r="E45464" s="166"/>
      <c r="F45464" s="166"/>
      <c r="J45464" s="161"/>
      <c r="AB45464" s="164"/>
    </row>
    <row r="45465" spans="5:28">
      <c r="E45465" s="166"/>
      <c r="F45465" s="166"/>
      <c r="J45465" s="161"/>
      <c r="AB45465" s="164"/>
    </row>
    <row r="45466" spans="5:28">
      <c r="E45466" s="166"/>
      <c r="F45466" s="166"/>
      <c r="J45466" s="161"/>
      <c r="AB45466" s="164"/>
    </row>
    <row r="45467" spans="5:28">
      <c r="E45467" s="166"/>
      <c r="F45467" s="166"/>
      <c r="J45467" s="161"/>
      <c r="AB45467" s="164"/>
    </row>
    <row r="45468" spans="5:28">
      <c r="E45468" s="166"/>
      <c r="F45468" s="166"/>
      <c r="J45468" s="161"/>
      <c r="AB45468" s="164"/>
    </row>
    <row r="45469" spans="5:28">
      <c r="E45469" s="166"/>
      <c r="F45469" s="166"/>
      <c r="J45469" s="161"/>
      <c r="AB45469" s="164"/>
    </row>
    <row r="45470" spans="5:28">
      <c r="J45470" s="161"/>
      <c r="AB45470" s="164"/>
    </row>
    <row r="45471" spans="5:28">
      <c r="J45471" s="161"/>
      <c r="AB45471" s="164"/>
    </row>
    <row r="45472" spans="5:28">
      <c r="J45472" s="161"/>
      <c r="AB45472" s="164"/>
    </row>
    <row r="45473" spans="10:28">
      <c r="J45473" s="161"/>
      <c r="AB45473" s="164"/>
    </row>
    <row r="45474" spans="10:28">
      <c r="J45474" s="161"/>
      <c r="AB45474" s="164"/>
    </row>
    <row r="45475" spans="10:28">
      <c r="J45475" s="161"/>
      <c r="AB45475" s="164"/>
    </row>
    <row r="45476" spans="10:28">
      <c r="J45476" s="161"/>
      <c r="AB45476" s="164"/>
    </row>
    <row r="45477" spans="10:28">
      <c r="J45477" s="161"/>
      <c r="AB45477" s="164"/>
    </row>
    <row r="45478" spans="10:28">
      <c r="J45478" s="161"/>
      <c r="AB45478" s="164"/>
    </row>
    <row r="45479" spans="10:28">
      <c r="J45479" s="161"/>
      <c r="AB45479" s="164"/>
    </row>
    <row r="45480" spans="10:28">
      <c r="J45480" s="161"/>
      <c r="AB45480" s="164"/>
    </row>
    <row r="45481" spans="10:28">
      <c r="J45481" s="161"/>
      <c r="AB45481" s="164"/>
    </row>
    <row r="45482" spans="10:28">
      <c r="J45482" s="161"/>
      <c r="AB45482" s="164"/>
    </row>
    <row r="45483" spans="10:28">
      <c r="J45483" s="161"/>
      <c r="AB45483" s="164"/>
    </row>
    <row r="45484" spans="10:28">
      <c r="J45484" s="161"/>
      <c r="AB45484" s="164"/>
    </row>
    <row r="45485" spans="10:28">
      <c r="J45485" s="161"/>
      <c r="AB45485" s="164"/>
    </row>
    <row r="45486" spans="10:28">
      <c r="J45486" s="161"/>
      <c r="AB45486" s="164"/>
    </row>
    <row r="45487" spans="10:28">
      <c r="J45487" s="161"/>
      <c r="AB45487" s="164"/>
    </row>
    <row r="45488" spans="10:28">
      <c r="J45488" s="161"/>
      <c r="AB45488" s="164"/>
    </row>
    <row r="45489" spans="5:28">
      <c r="J45489" s="161"/>
      <c r="AB45489" s="164"/>
    </row>
    <row r="45490" spans="5:28">
      <c r="J45490" s="161"/>
      <c r="AB45490" s="164"/>
    </row>
    <row r="45491" spans="5:28">
      <c r="J45491" s="161"/>
      <c r="AB45491" s="164"/>
    </row>
    <row r="45492" spans="5:28">
      <c r="J45492" s="161"/>
      <c r="AB45492" s="164"/>
    </row>
    <row r="45493" spans="5:28">
      <c r="J45493" s="161"/>
      <c r="AB45493" s="164"/>
    </row>
    <row r="45494" spans="5:28">
      <c r="J45494" s="161"/>
      <c r="AB45494" s="164"/>
    </row>
    <row r="45495" spans="5:28">
      <c r="E45495" s="166"/>
      <c r="F45495" s="166"/>
      <c r="J45495" s="161"/>
      <c r="AB45495" s="164"/>
    </row>
    <row r="45496" spans="5:28">
      <c r="E45496" s="166"/>
      <c r="F45496" s="166"/>
      <c r="J45496" s="161"/>
      <c r="AB45496" s="164"/>
    </row>
    <row r="45497" spans="5:28">
      <c r="J45497" s="161"/>
      <c r="AB45497" s="164"/>
    </row>
    <row r="45498" spans="5:28">
      <c r="J45498" s="161"/>
      <c r="AB45498" s="164"/>
    </row>
    <row r="45499" spans="5:28">
      <c r="J45499" s="161"/>
      <c r="AB45499" s="164"/>
    </row>
    <row r="45500" spans="5:28">
      <c r="J45500" s="161"/>
      <c r="AB45500" s="164"/>
    </row>
    <row r="45501" spans="5:28">
      <c r="J45501" s="161"/>
      <c r="AB45501" s="164"/>
    </row>
    <row r="45502" spans="5:28">
      <c r="J45502" s="161"/>
      <c r="AB45502" s="164"/>
    </row>
    <row r="45503" spans="5:28">
      <c r="E45503" s="166"/>
      <c r="F45503" s="166"/>
      <c r="J45503" s="161"/>
      <c r="AB45503" s="164"/>
    </row>
    <row r="45504" spans="5:28">
      <c r="J45504" s="161"/>
      <c r="AB45504" s="164"/>
    </row>
    <row r="45505" spans="5:28">
      <c r="J45505" s="161"/>
      <c r="AB45505" s="164"/>
    </row>
    <row r="45506" spans="5:28">
      <c r="E45506" s="166"/>
      <c r="F45506" s="166"/>
      <c r="J45506" s="161"/>
      <c r="AB45506" s="164"/>
    </row>
    <row r="45507" spans="5:28">
      <c r="J45507" s="161"/>
      <c r="AB45507" s="164"/>
    </row>
    <row r="45508" spans="5:28">
      <c r="E45508" s="166"/>
      <c r="F45508" s="166"/>
      <c r="J45508" s="161"/>
      <c r="AB45508" s="164"/>
    </row>
    <row r="45509" spans="5:28">
      <c r="E45509" s="166"/>
      <c r="F45509" s="166"/>
      <c r="J45509" s="161"/>
      <c r="AB45509" s="164"/>
    </row>
    <row r="45510" spans="5:28">
      <c r="E45510" s="166"/>
      <c r="F45510" s="166"/>
      <c r="J45510" s="161"/>
      <c r="AB45510" s="164"/>
    </row>
    <row r="45511" spans="5:28">
      <c r="J45511" s="161"/>
      <c r="AB45511" s="164"/>
    </row>
    <row r="45512" spans="5:28">
      <c r="J45512" s="161"/>
      <c r="AB45512" s="164"/>
    </row>
    <row r="45513" spans="5:28">
      <c r="E45513" s="166"/>
      <c r="F45513" s="166"/>
      <c r="J45513" s="161"/>
      <c r="AB45513" s="164"/>
    </row>
    <row r="45514" spans="5:28">
      <c r="J45514" s="161"/>
      <c r="AB45514" s="164"/>
    </row>
    <row r="45515" spans="5:28">
      <c r="E45515" s="166"/>
      <c r="J45515" s="161"/>
      <c r="AB45515" s="164"/>
    </row>
    <row r="45516" spans="5:28">
      <c r="J45516" s="161"/>
      <c r="AB45516" s="164"/>
    </row>
    <row r="45517" spans="5:28">
      <c r="J45517" s="161"/>
      <c r="AB45517" s="164"/>
    </row>
    <row r="45518" spans="5:28">
      <c r="J45518" s="161"/>
      <c r="AB45518" s="164"/>
    </row>
    <row r="45519" spans="5:28">
      <c r="J45519" s="161"/>
      <c r="AB45519" s="164"/>
    </row>
    <row r="45520" spans="5:28">
      <c r="J45520" s="161"/>
      <c r="AB45520" s="164"/>
    </row>
    <row r="45521" spans="10:28">
      <c r="J45521" s="161"/>
      <c r="AB45521" s="164"/>
    </row>
    <row r="45522" spans="10:28">
      <c r="J45522" s="161"/>
      <c r="AB45522" s="164"/>
    </row>
    <row r="45523" spans="10:28">
      <c r="J45523" s="161"/>
      <c r="AB45523" s="164"/>
    </row>
    <row r="45524" spans="10:28">
      <c r="J45524" s="161"/>
      <c r="AB45524" s="164"/>
    </row>
    <row r="45525" spans="10:28">
      <c r="J45525" s="161"/>
      <c r="AB45525" s="164"/>
    </row>
    <row r="45526" spans="10:28">
      <c r="J45526" s="161"/>
      <c r="AB45526" s="164"/>
    </row>
    <row r="45527" spans="10:28">
      <c r="J45527" s="161"/>
      <c r="AB45527" s="164"/>
    </row>
    <row r="45528" spans="10:28">
      <c r="J45528" s="161"/>
      <c r="AB45528" s="164"/>
    </row>
    <row r="45529" spans="10:28">
      <c r="J45529" s="161"/>
      <c r="AB45529" s="164"/>
    </row>
    <row r="45530" spans="10:28">
      <c r="J45530" s="161"/>
      <c r="AB45530" s="164"/>
    </row>
    <row r="45531" spans="10:28">
      <c r="J45531" s="161"/>
      <c r="AB45531" s="164"/>
    </row>
    <row r="45532" spans="10:28">
      <c r="J45532" s="161"/>
      <c r="AB45532" s="164"/>
    </row>
    <row r="45533" spans="10:28">
      <c r="J45533" s="161"/>
      <c r="AB45533" s="164"/>
    </row>
    <row r="45534" spans="10:28">
      <c r="J45534" s="161"/>
      <c r="AB45534" s="164"/>
    </row>
    <row r="45535" spans="10:28">
      <c r="J45535" s="161"/>
      <c r="AB45535" s="164"/>
    </row>
    <row r="45536" spans="10:28">
      <c r="J45536" s="161"/>
      <c r="R45536" s="166"/>
      <c r="AB45536" s="164"/>
    </row>
    <row r="45537" spans="5:28">
      <c r="J45537" s="161"/>
      <c r="AB45537" s="164"/>
    </row>
    <row r="45538" spans="5:28">
      <c r="J45538" s="161"/>
      <c r="AB45538" s="164"/>
    </row>
    <row r="45539" spans="5:28">
      <c r="J45539" s="161"/>
      <c r="AB45539" s="164"/>
    </row>
    <row r="45540" spans="5:28">
      <c r="J45540" s="161"/>
      <c r="AB45540" s="164"/>
    </row>
    <row r="45541" spans="5:28">
      <c r="E45541" s="166"/>
      <c r="J45541" s="161"/>
      <c r="AB45541" s="164"/>
    </row>
    <row r="45542" spans="5:28">
      <c r="E45542" s="166"/>
      <c r="J45542" s="161"/>
      <c r="AB45542" s="164"/>
    </row>
    <row r="45543" spans="5:28">
      <c r="E45543" s="166"/>
      <c r="J45543" s="161"/>
      <c r="AB45543" s="164"/>
    </row>
    <row r="45544" spans="5:28">
      <c r="E45544" s="166"/>
      <c r="J45544" s="161"/>
      <c r="AB45544" s="164"/>
    </row>
    <row r="45545" spans="5:28">
      <c r="E45545" s="166"/>
      <c r="J45545" s="161"/>
      <c r="AB45545" s="164"/>
    </row>
    <row r="45546" spans="5:28">
      <c r="E45546" s="166"/>
      <c r="J45546" s="161"/>
      <c r="AB45546" s="164"/>
    </row>
    <row r="45547" spans="5:28">
      <c r="E45547" s="166"/>
      <c r="J45547" s="161"/>
      <c r="AB45547" s="164"/>
    </row>
    <row r="45548" spans="5:28">
      <c r="E45548" s="166"/>
      <c r="J45548" s="161"/>
      <c r="AB45548" s="164"/>
    </row>
    <row r="45549" spans="5:28">
      <c r="E45549" s="166"/>
      <c r="J45549" s="161"/>
      <c r="AB45549" s="164"/>
    </row>
    <row r="45550" spans="5:28">
      <c r="E45550" s="166"/>
      <c r="J45550" s="161"/>
      <c r="AB45550" s="164"/>
    </row>
    <row r="45551" spans="5:28">
      <c r="E45551" s="166"/>
      <c r="J45551" s="161"/>
      <c r="AB45551" s="164"/>
    </row>
    <row r="45552" spans="5:28">
      <c r="E45552" s="166"/>
      <c r="J45552" s="161"/>
      <c r="AB45552" s="164"/>
    </row>
    <row r="45553" spans="5:28">
      <c r="E45553" s="166"/>
      <c r="J45553" s="161"/>
      <c r="AB45553" s="164"/>
    </row>
    <row r="45554" spans="5:28">
      <c r="E45554" s="166"/>
      <c r="J45554" s="161"/>
      <c r="AB45554" s="164"/>
    </row>
    <row r="45555" spans="5:28">
      <c r="E45555" s="166"/>
      <c r="J45555" s="161"/>
      <c r="AB45555" s="164"/>
    </row>
    <row r="45556" spans="5:28">
      <c r="E45556" s="166"/>
      <c r="J45556" s="161"/>
      <c r="AB45556" s="164"/>
    </row>
    <row r="45557" spans="5:28">
      <c r="J45557" s="161"/>
      <c r="AB45557" s="164"/>
    </row>
    <row r="45558" spans="5:28">
      <c r="J45558" s="161"/>
      <c r="AB45558" s="164"/>
    </row>
    <row r="45559" spans="5:28">
      <c r="J45559" s="161"/>
      <c r="AB45559" s="164"/>
    </row>
    <row r="45560" spans="5:28">
      <c r="J45560" s="161"/>
      <c r="AB45560" s="164"/>
    </row>
    <row r="45561" spans="5:28">
      <c r="J45561" s="161"/>
      <c r="AB45561" s="164"/>
    </row>
    <row r="45562" spans="5:28">
      <c r="J45562" s="161"/>
      <c r="AB45562" s="164"/>
    </row>
    <row r="45563" spans="5:28">
      <c r="J45563" s="161"/>
      <c r="AB45563" s="164"/>
    </row>
    <row r="45564" spans="5:28">
      <c r="J45564" s="161"/>
      <c r="AB45564" s="164"/>
    </row>
    <row r="45565" spans="5:28">
      <c r="J45565" s="161"/>
      <c r="AB45565" s="164"/>
    </row>
    <row r="45566" spans="5:28">
      <c r="J45566" s="161"/>
      <c r="AB45566" s="164"/>
    </row>
    <row r="45567" spans="5:28">
      <c r="J45567" s="161"/>
      <c r="AB45567" s="164"/>
    </row>
    <row r="45568" spans="5:28">
      <c r="J45568" s="161"/>
      <c r="AB45568" s="164"/>
    </row>
    <row r="45569" spans="10:28">
      <c r="J45569" s="161"/>
      <c r="AB45569" s="164"/>
    </row>
    <row r="45570" spans="10:28">
      <c r="J45570" s="161"/>
      <c r="AB45570" s="164"/>
    </row>
    <row r="45571" spans="10:28">
      <c r="J45571" s="161"/>
      <c r="AB45571" s="164"/>
    </row>
    <row r="45572" spans="10:28">
      <c r="J45572" s="161"/>
      <c r="AB45572" s="164"/>
    </row>
    <row r="45573" spans="10:28">
      <c r="J45573" s="161"/>
      <c r="AB45573" s="164"/>
    </row>
    <row r="45574" spans="10:28">
      <c r="J45574" s="161"/>
      <c r="AB45574" s="164"/>
    </row>
    <row r="45575" spans="10:28">
      <c r="J45575" s="161"/>
      <c r="AB45575" s="164"/>
    </row>
    <row r="45576" spans="10:28">
      <c r="J45576" s="161"/>
      <c r="AB45576" s="164"/>
    </row>
    <row r="45577" spans="10:28">
      <c r="J45577" s="161"/>
      <c r="AB45577" s="164"/>
    </row>
    <row r="45578" spans="10:28">
      <c r="J45578" s="161"/>
      <c r="AB45578" s="164"/>
    </row>
    <row r="45579" spans="10:28">
      <c r="J45579" s="161"/>
      <c r="AB45579" s="164"/>
    </row>
    <row r="45580" spans="10:28">
      <c r="J45580" s="161"/>
      <c r="AB45580" s="164"/>
    </row>
    <row r="45581" spans="10:28">
      <c r="J45581" s="161"/>
      <c r="AB45581" s="164"/>
    </row>
    <row r="45582" spans="10:28">
      <c r="J45582" s="161"/>
      <c r="AB45582" s="164"/>
    </row>
    <row r="45583" spans="10:28">
      <c r="J45583" s="161"/>
      <c r="AB45583" s="164"/>
    </row>
    <row r="45584" spans="10:28">
      <c r="J45584" s="161"/>
      <c r="AB45584" s="164"/>
    </row>
    <row r="45585" spans="10:28">
      <c r="J45585" s="161"/>
      <c r="AB45585" s="164"/>
    </row>
    <row r="45586" spans="10:28">
      <c r="J45586" s="161"/>
      <c r="AB45586" s="164"/>
    </row>
    <row r="45587" spans="10:28">
      <c r="J45587" s="161"/>
      <c r="AB45587" s="164"/>
    </row>
    <row r="45588" spans="10:28">
      <c r="J45588" s="161"/>
      <c r="AB45588" s="164"/>
    </row>
    <row r="45589" spans="10:28">
      <c r="J45589" s="161"/>
      <c r="AB45589" s="164"/>
    </row>
    <row r="45590" spans="10:28">
      <c r="J45590" s="161"/>
      <c r="AB45590" s="164"/>
    </row>
    <row r="45591" spans="10:28">
      <c r="J45591" s="161"/>
      <c r="AB45591" s="164"/>
    </row>
    <row r="45592" spans="10:28">
      <c r="J45592" s="161"/>
      <c r="AB45592" s="164"/>
    </row>
    <row r="45593" spans="10:28">
      <c r="J45593" s="161"/>
      <c r="AB45593" s="164"/>
    </row>
    <row r="45594" spans="10:28">
      <c r="J45594" s="161"/>
      <c r="AB45594" s="164"/>
    </row>
    <row r="45595" spans="10:28">
      <c r="J45595" s="161"/>
      <c r="AB45595" s="164"/>
    </row>
    <row r="45596" spans="10:28">
      <c r="J45596" s="161"/>
      <c r="AB45596" s="164"/>
    </row>
    <row r="45597" spans="10:28">
      <c r="J45597" s="161"/>
      <c r="AB45597" s="164"/>
    </row>
    <row r="45598" spans="10:28">
      <c r="J45598" s="161"/>
      <c r="AB45598" s="164"/>
    </row>
    <row r="45599" spans="10:28">
      <c r="J45599" s="161"/>
      <c r="AB45599" s="164"/>
    </row>
    <row r="45600" spans="10:28">
      <c r="J45600" s="161"/>
      <c r="AB45600" s="164"/>
    </row>
    <row r="45601" spans="5:28">
      <c r="J45601" s="161"/>
      <c r="AB45601" s="164"/>
    </row>
    <row r="45602" spans="5:28">
      <c r="J45602" s="161"/>
      <c r="AB45602" s="164"/>
    </row>
    <row r="45603" spans="5:28">
      <c r="J45603" s="161"/>
      <c r="AB45603" s="164"/>
    </row>
    <row r="45604" spans="5:28">
      <c r="J45604" s="161"/>
      <c r="AB45604" s="164"/>
    </row>
    <row r="45605" spans="5:28">
      <c r="J45605" s="161"/>
      <c r="AB45605" s="164"/>
    </row>
    <row r="45606" spans="5:28">
      <c r="J45606" s="161"/>
      <c r="AB45606" s="164"/>
    </row>
    <row r="45607" spans="5:28">
      <c r="J45607" s="161"/>
      <c r="AB45607" s="164"/>
    </row>
    <row r="45608" spans="5:28">
      <c r="J45608" s="161"/>
      <c r="AB45608" s="164"/>
    </row>
    <row r="45609" spans="5:28">
      <c r="E45609" s="166"/>
      <c r="J45609" s="161"/>
      <c r="AB45609" s="164"/>
    </row>
    <row r="45610" spans="5:28">
      <c r="E45610" s="166"/>
      <c r="J45610" s="161"/>
      <c r="AB45610" s="164"/>
    </row>
    <row r="45611" spans="5:28">
      <c r="E45611" s="166"/>
      <c r="J45611" s="161"/>
      <c r="AB45611" s="164"/>
    </row>
    <row r="45612" spans="5:28">
      <c r="E45612" s="166"/>
      <c r="J45612" s="161"/>
      <c r="AB45612" s="164"/>
    </row>
    <row r="45613" spans="5:28">
      <c r="E45613" s="166"/>
      <c r="J45613" s="161"/>
      <c r="AB45613" s="164"/>
    </row>
    <row r="45614" spans="5:28">
      <c r="E45614" s="166"/>
      <c r="J45614" s="161"/>
      <c r="AB45614" s="164"/>
    </row>
    <row r="45615" spans="5:28">
      <c r="E45615" s="166"/>
      <c r="J45615" s="161"/>
      <c r="AB45615" s="164"/>
    </row>
    <row r="45616" spans="5:28">
      <c r="E45616" s="166"/>
      <c r="J45616" s="161"/>
      <c r="AB45616" s="164"/>
    </row>
    <row r="45617" spans="5:28">
      <c r="E45617" s="166"/>
      <c r="J45617" s="161"/>
      <c r="AB45617" s="164"/>
    </row>
    <row r="45618" spans="5:28">
      <c r="E45618" s="166"/>
      <c r="J45618" s="161"/>
      <c r="AB45618" s="164"/>
    </row>
    <row r="45619" spans="5:28">
      <c r="E45619" s="166"/>
      <c r="J45619" s="161"/>
      <c r="AB45619" s="164"/>
    </row>
    <row r="45620" spans="5:28">
      <c r="E45620" s="166"/>
      <c r="J45620" s="161"/>
      <c r="AB45620" s="164"/>
    </row>
    <row r="45621" spans="5:28">
      <c r="E45621" s="166"/>
      <c r="J45621" s="161"/>
      <c r="AB45621" s="164"/>
    </row>
    <row r="45622" spans="5:28">
      <c r="E45622" s="166"/>
      <c r="J45622" s="161"/>
      <c r="AB45622" s="164"/>
    </row>
    <row r="45623" spans="5:28">
      <c r="E45623" s="166"/>
      <c r="J45623" s="161"/>
      <c r="AB45623" s="164"/>
    </row>
    <row r="45624" spans="5:28">
      <c r="E45624" s="166"/>
      <c r="J45624" s="161"/>
      <c r="AB45624" s="164"/>
    </row>
    <row r="45625" spans="5:28">
      <c r="E45625" s="166"/>
      <c r="J45625" s="161"/>
      <c r="AB45625" s="164"/>
    </row>
    <row r="45626" spans="5:28">
      <c r="E45626" s="166"/>
      <c r="J45626" s="161"/>
      <c r="AB45626" s="164"/>
    </row>
    <row r="45627" spans="5:28">
      <c r="E45627" s="166"/>
      <c r="J45627" s="161"/>
      <c r="AB45627" s="164"/>
    </row>
    <row r="45628" spans="5:28">
      <c r="E45628" s="166"/>
      <c r="J45628" s="161"/>
      <c r="AB45628" s="164"/>
    </row>
    <row r="45629" spans="5:28">
      <c r="J45629" s="161"/>
      <c r="AB45629" s="164"/>
    </row>
    <row r="45630" spans="5:28">
      <c r="J45630" s="161"/>
      <c r="AB45630" s="164"/>
    </row>
    <row r="45631" spans="5:28">
      <c r="J45631" s="161"/>
      <c r="AB45631" s="164"/>
    </row>
    <row r="45632" spans="5:28">
      <c r="J45632" s="161"/>
      <c r="AB45632" s="164"/>
    </row>
    <row r="45633" spans="5:28">
      <c r="J45633" s="161"/>
      <c r="AB45633" s="164"/>
    </row>
    <row r="45634" spans="5:28">
      <c r="J45634" s="161"/>
      <c r="AB45634" s="164"/>
    </row>
    <row r="45635" spans="5:28">
      <c r="E45635" s="166"/>
      <c r="F45635" s="166"/>
      <c r="J45635" s="161"/>
      <c r="AB45635" s="164"/>
    </row>
    <row r="45636" spans="5:28">
      <c r="E45636" s="166"/>
      <c r="F45636" s="166"/>
      <c r="J45636" s="161"/>
      <c r="AB45636" s="164"/>
    </row>
    <row r="45637" spans="5:28">
      <c r="E45637" s="166"/>
      <c r="F45637" s="166"/>
      <c r="J45637" s="161"/>
      <c r="AB45637" s="164"/>
    </row>
    <row r="45638" spans="5:28">
      <c r="E45638" s="166"/>
      <c r="F45638" s="166"/>
      <c r="J45638" s="161"/>
      <c r="AB45638" s="164"/>
    </row>
    <row r="45639" spans="5:28">
      <c r="E45639" s="166"/>
      <c r="F45639" s="166"/>
      <c r="J45639" s="161"/>
      <c r="AB45639" s="164"/>
    </row>
    <row r="45640" spans="5:28">
      <c r="E45640" s="166"/>
      <c r="F45640" s="166"/>
      <c r="J45640" s="161"/>
      <c r="AB45640" s="164"/>
    </row>
    <row r="45641" spans="5:28">
      <c r="E45641" s="166"/>
      <c r="F45641" s="166"/>
      <c r="J45641" s="161"/>
      <c r="AB45641" s="164"/>
    </row>
    <row r="45642" spans="5:28">
      <c r="E45642" s="166"/>
      <c r="F45642" s="166"/>
      <c r="J45642" s="161"/>
      <c r="AB45642" s="164"/>
    </row>
    <row r="45643" spans="5:28">
      <c r="E45643" s="166"/>
      <c r="F45643" s="166"/>
      <c r="J45643" s="161"/>
      <c r="AB45643" s="164"/>
    </row>
    <row r="45644" spans="5:28">
      <c r="E45644" s="166"/>
      <c r="F45644" s="166"/>
      <c r="J45644" s="161"/>
      <c r="AB45644" s="164"/>
    </row>
    <row r="45645" spans="5:28">
      <c r="E45645" s="166"/>
      <c r="F45645" s="166"/>
      <c r="J45645" s="161"/>
      <c r="AB45645" s="164"/>
    </row>
    <row r="45646" spans="5:28">
      <c r="E45646" s="166"/>
      <c r="F45646" s="166"/>
      <c r="J45646" s="161"/>
      <c r="AB45646" s="164"/>
    </row>
    <row r="45647" spans="5:28">
      <c r="E45647" s="166"/>
      <c r="F45647" s="166"/>
      <c r="J45647" s="161"/>
      <c r="AB45647" s="164"/>
    </row>
    <row r="45648" spans="5:28">
      <c r="E45648" s="166"/>
      <c r="F45648" s="166"/>
      <c r="J45648" s="161"/>
      <c r="AB45648" s="164"/>
    </row>
    <row r="45649" spans="5:28">
      <c r="E45649" s="166"/>
      <c r="F45649" s="166"/>
      <c r="J45649" s="161"/>
      <c r="AB45649" s="164"/>
    </row>
    <row r="45650" spans="5:28">
      <c r="J45650" s="161"/>
      <c r="AB45650" s="164"/>
    </row>
    <row r="45651" spans="5:28">
      <c r="J45651" s="161"/>
      <c r="AB45651" s="164"/>
    </row>
    <row r="45652" spans="5:28">
      <c r="J45652" s="161"/>
      <c r="AB45652" s="164"/>
    </row>
    <row r="45653" spans="5:28">
      <c r="J45653" s="161"/>
      <c r="AB45653" s="164"/>
    </row>
    <row r="45654" spans="5:28">
      <c r="J45654" s="161"/>
      <c r="AB45654" s="164"/>
    </row>
    <row r="45655" spans="5:28">
      <c r="J45655" s="161"/>
      <c r="AB45655" s="164"/>
    </row>
    <row r="45656" spans="5:28">
      <c r="J45656" s="161"/>
      <c r="AB45656" s="164"/>
    </row>
    <row r="45657" spans="5:28">
      <c r="J45657" s="161"/>
      <c r="AB45657" s="164"/>
    </row>
    <row r="45658" spans="5:28">
      <c r="J45658" s="161"/>
      <c r="AB45658" s="164"/>
    </row>
    <row r="45659" spans="5:28">
      <c r="J45659" s="161"/>
      <c r="AB45659" s="164"/>
    </row>
    <row r="45660" spans="5:28">
      <c r="J45660" s="161"/>
      <c r="AB45660" s="164"/>
    </row>
    <row r="45661" spans="5:28">
      <c r="J45661" s="161"/>
      <c r="AB45661" s="164"/>
    </row>
    <row r="45662" spans="5:28">
      <c r="J45662" s="161"/>
      <c r="AB45662" s="164"/>
    </row>
    <row r="45663" spans="5:28">
      <c r="J45663" s="161"/>
      <c r="AB45663" s="164"/>
    </row>
    <row r="45664" spans="5:28">
      <c r="J45664" s="161"/>
      <c r="AB45664" s="164"/>
    </row>
    <row r="45665" spans="5:28">
      <c r="J45665" s="161"/>
      <c r="AB45665" s="164"/>
    </row>
    <row r="45666" spans="5:28">
      <c r="J45666" s="161"/>
      <c r="AB45666" s="164"/>
    </row>
    <row r="45667" spans="5:28">
      <c r="J45667" s="161"/>
      <c r="AB45667" s="164"/>
    </row>
    <row r="45668" spans="5:28">
      <c r="J45668" s="161"/>
      <c r="AB45668" s="164"/>
    </row>
    <row r="45669" spans="5:28">
      <c r="E45669" s="166"/>
      <c r="J45669" s="161"/>
      <c r="AB45669" s="164"/>
    </row>
    <row r="45670" spans="5:28">
      <c r="E45670" s="166"/>
      <c r="J45670" s="161"/>
      <c r="AB45670" s="164"/>
    </row>
    <row r="45671" spans="5:28">
      <c r="E45671" s="166"/>
      <c r="J45671" s="161"/>
      <c r="AB45671" s="164"/>
    </row>
    <row r="45672" spans="5:28">
      <c r="E45672" s="166"/>
      <c r="J45672" s="161"/>
      <c r="AB45672" s="164"/>
    </row>
    <row r="45673" spans="5:28">
      <c r="E45673" s="166"/>
      <c r="J45673" s="161"/>
      <c r="AB45673" s="164"/>
    </row>
    <row r="45674" spans="5:28">
      <c r="J45674" s="161"/>
      <c r="AB45674" s="164"/>
    </row>
    <row r="45675" spans="5:28">
      <c r="J45675" s="161"/>
      <c r="AB45675" s="164"/>
    </row>
    <row r="45676" spans="5:28">
      <c r="J45676" s="161"/>
      <c r="AB45676" s="164"/>
    </row>
    <row r="45677" spans="5:28">
      <c r="J45677" s="161"/>
      <c r="AB45677" s="164"/>
    </row>
    <row r="45678" spans="5:28">
      <c r="J45678" s="161"/>
      <c r="AB45678" s="164"/>
    </row>
    <row r="45679" spans="5:28">
      <c r="E45679" s="166"/>
      <c r="F45679" s="166"/>
      <c r="J45679" s="161"/>
      <c r="AB45679" s="164"/>
    </row>
    <row r="45680" spans="5:28">
      <c r="J45680" s="161"/>
      <c r="AB45680" s="164"/>
    </row>
    <row r="45681" spans="5:28">
      <c r="J45681" s="161"/>
      <c r="AB45681" s="164"/>
    </row>
    <row r="45682" spans="5:28">
      <c r="J45682" s="161"/>
      <c r="AB45682" s="164"/>
    </row>
    <row r="45683" spans="5:28">
      <c r="J45683" s="161"/>
      <c r="AB45683" s="164"/>
    </row>
    <row r="45684" spans="5:28">
      <c r="J45684" s="161"/>
      <c r="AB45684" s="164"/>
    </row>
    <row r="45685" spans="5:28">
      <c r="J45685" s="161"/>
      <c r="AB45685" s="164"/>
    </row>
    <row r="45686" spans="5:28">
      <c r="J45686" s="161"/>
      <c r="AB45686" s="164"/>
    </row>
    <row r="45687" spans="5:28">
      <c r="E45687" s="166"/>
      <c r="F45687" s="166"/>
      <c r="J45687" s="161"/>
      <c r="AB45687" s="164"/>
    </row>
    <row r="45688" spans="5:28">
      <c r="E45688" s="166"/>
      <c r="F45688" s="166"/>
      <c r="J45688" s="161"/>
      <c r="AB45688" s="164"/>
    </row>
    <row r="45689" spans="5:28">
      <c r="E45689" s="166"/>
      <c r="F45689" s="166"/>
      <c r="J45689" s="161"/>
      <c r="AB45689" s="164"/>
    </row>
    <row r="45690" spans="5:28">
      <c r="E45690" s="166"/>
      <c r="F45690" s="166"/>
      <c r="J45690" s="161"/>
      <c r="AB45690" s="164"/>
    </row>
    <row r="45691" spans="5:28">
      <c r="J45691" s="161"/>
      <c r="AB45691" s="164"/>
    </row>
    <row r="45692" spans="5:28">
      <c r="E45692" s="166"/>
      <c r="F45692" s="166"/>
      <c r="J45692" s="161"/>
      <c r="AB45692" s="164"/>
    </row>
    <row r="45693" spans="5:28">
      <c r="J45693" s="161"/>
      <c r="AB45693" s="164"/>
    </row>
    <row r="45694" spans="5:28">
      <c r="J45694" s="161"/>
      <c r="AB45694" s="164"/>
    </row>
    <row r="45695" spans="5:28">
      <c r="J45695" s="161"/>
      <c r="AB45695" s="164"/>
    </row>
    <row r="45696" spans="5:28">
      <c r="J45696" s="161"/>
      <c r="AB45696" s="164"/>
    </row>
    <row r="45697" spans="10:28">
      <c r="J45697" s="161"/>
      <c r="AB45697" s="164"/>
    </row>
    <row r="45698" spans="10:28">
      <c r="J45698" s="161"/>
      <c r="AB45698" s="164"/>
    </row>
    <row r="45699" spans="10:28">
      <c r="J45699" s="161"/>
      <c r="AB45699" s="164"/>
    </row>
    <row r="45700" spans="10:28">
      <c r="J45700" s="161"/>
      <c r="AB45700" s="164"/>
    </row>
    <row r="45701" spans="10:28">
      <c r="J45701" s="161"/>
      <c r="AB45701" s="164"/>
    </row>
    <row r="45702" spans="10:28">
      <c r="J45702" s="161"/>
      <c r="AB45702" s="164"/>
    </row>
    <row r="45703" spans="10:28">
      <c r="J45703" s="161"/>
      <c r="AB45703" s="164"/>
    </row>
    <row r="45704" spans="10:28">
      <c r="J45704" s="161"/>
      <c r="AB45704" s="164"/>
    </row>
    <row r="45705" spans="10:28">
      <c r="J45705" s="161"/>
      <c r="AB45705" s="164"/>
    </row>
    <row r="45706" spans="10:28">
      <c r="J45706" s="161"/>
      <c r="AB45706" s="164"/>
    </row>
    <row r="45707" spans="10:28">
      <c r="J45707" s="161"/>
      <c r="AB45707" s="164"/>
    </row>
    <row r="45708" spans="10:28">
      <c r="J45708" s="161"/>
      <c r="AB45708" s="164"/>
    </row>
    <row r="45709" spans="10:28">
      <c r="J45709" s="161"/>
      <c r="AB45709" s="164"/>
    </row>
    <row r="45710" spans="10:28">
      <c r="J45710" s="161"/>
      <c r="AB45710" s="164"/>
    </row>
    <row r="45711" spans="10:28">
      <c r="J45711" s="161"/>
      <c r="AB45711" s="164"/>
    </row>
    <row r="45712" spans="10:28">
      <c r="J45712" s="161"/>
      <c r="AB45712" s="164"/>
    </row>
    <row r="45713" spans="10:28">
      <c r="J45713" s="161"/>
      <c r="AB45713" s="164"/>
    </row>
    <row r="45714" spans="10:28">
      <c r="J45714" s="161"/>
      <c r="AB45714" s="164"/>
    </row>
    <row r="45715" spans="10:28">
      <c r="J45715" s="161"/>
      <c r="AB45715" s="164"/>
    </row>
    <row r="45716" spans="10:28">
      <c r="J45716" s="161"/>
      <c r="AB45716" s="164"/>
    </row>
    <row r="45717" spans="10:28">
      <c r="J45717" s="161"/>
      <c r="AB45717" s="164"/>
    </row>
    <row r="45718" spans="10:28">
      <c r="J45718" s="161"/>
      <c r="AB45718" s="164"/>
    </row>
    <row r="45719" spans="10:28">
      <c r="J45719" s="161"/>
      <c r="AB45719" s="164"/>
    </row>
    <row r="45720" spans="10:28">
      <c r="J45720" s="161"/>
      <c r="AB45720" s="164"/>
    </row>
    <row r="45721" spans="10:28">
      <c r="J45721" s="161"/>
      <c r="AB45721" s="164"/>
    </row>
    <row r="45722" spans="10:28">
      <c r="J45722" s="161"/>
      <c r="AB45722" s="164"/>
    </row>
    <row r="45723" spans="10:28">
      <c r="J45723" s="161"/>
      <c r="AB45723" s="164"/>
    </row>
    <row r="45724" spans="10:28">
      <c r="J45724" s="161"/>
      <c r="AB45724" s="164"/>
    </row>
    <row r="45725" spans="10:28">
      <c r="J45725" s="161"/>
      <c r="AB45725" s="164"/>
    </row>
    <row r="45726" spans="10:28">
      <c r="J45726" s="161"/>
      <c r="AB45726" s="164"/>
    </row>
    <row r="45727" spans="10:28">
      <c r="J45727" s="161"/>
      <c r="AB45727" s="164"/>
    </row>
    <row r="45728" spans="10:28">
      <c r="J45728" s="161"/>
      <c r="AB45728" s="164"/>
    </row>
    <row r="45729" spans="5:28">
      <c r="J45729" s="161"/>
      <c r="AB45729" s="164"/>
    </row>
    <row r="45730" spans="5:28">
      <c r="J45730" s="161"/>
      <c r="AB45730" s="164"/>
    </row>
    <row r="45731" spans="5:28">
      <c r="J45731" s="161"/>
      <c r="AB45731" s="164"/>
    </row>
    <row r="45732" spans="5:28">
      <c r="J45732" s="161"/>
      <c r="AB45732" s="164"/>
    </row>
    <row r="45733" spans="5:28">
      <c r="J45733" s="161"/>
      <c r="AB45733" s="164"/>
    </row>
    <row r="45734" spans="5:28">
      <c r="J45734" s="161"/>
      <c r="AB45734" s="164"/>
    </row>
    <row r="45735" spans="5:28">
      <c r="J45735" s="161"/>
      <c r="AB45735" s="164"/>
    </row>
    <row r="45736" spans="5:28">
      <c r="J45736" s="161"/>
      <c r="AB45736" s="164"/>
    </row>
    <row r="45737" spans="5:28">
      <c r="J45737" s="161"/>
      <c r="AB45737" s="164"/>
    </row>
    <row r="45738" spans="5:28">
      <c r="E45738" s="166"/>
      <c r="F45738" s="166"/>
      <c r="J45738" s="161"/>
      <c r="AB45738" s="164"/>
    </row>
    <row r="45739" spans="5:28">
      <c r="E45739" s="166"/>
      <c r="F45739" s="166"/>
      <c r="J45739" s="161"/>
      <c r="AB45739" s="164"/>
    </row>
    <row r="45740" spans="5:28">
      <c r="E45740" s="166"/>
      <c r="F45740" s="166"/>
      <c r="J45740" s="161"/>
      <c r="AB45740" s="164"/>
    </row>
    <row r="45741" spans="5:28">
      <c r="E45741" s="166"/>
      <c r="F45741" s="166"/>
      <c r="J45741" s="161"/>
      <c r="AB45741" s="164"/>
    </row>
    <row r="45742" spans="5:28">
      <c r="E45742" s="166"/>
      <c r="F45742" s="166"/>
      <c r="J45742" s="161"/>
      <c r="AB45742" s="164"/>
    </row>
    <row r="45743" spans="5:28">
      <c r="E45743" s="166"/>
      <c r="F45743" s="166"/>
      <c r="J45743" s="161"/>
      <c r="AB45743" s="164"/>
    </row>
    <row r="45744" spans="5:28">
      <c r="J45744" s="161"/>
      <c r="AB45744" s="164"/>
    </row>
    <row r="45745" spans="5:28">
      <c r="J45745" s="161"/>
      <c r="AB45745" s="164"/>
    </row>
    <row r="45746" spans="5:28">
      <c r="J45746" s="161"/>
      <c r="AB45746" s="164"/>
    </row>
    <row r="45747" spans="5:28">
      <c r="J45747" s="161"/>
      <c r="AB45747" s="164"/>
    </row>
    <row r="45748" spans="5:28">
      <c r="J45748" s="161"/>
      <c r="AB45748" s="164"/>
    </row>
    <row r="45749" spans="5:28">
      <c r="E45749" s="166"/>
      <c r="F45749" s="166"/>
      <c r="J45749" s="161"/>
      <c r="AB45749" s="164"/>
    </row>
    <row r="45750" spans="5:28">
      <c r="J45750" s="161"/>
      <c r="AB45750" s="164"/>
    </row>
    <row r="45751" spans="5:28">
      <c r="J45751" s="161"/>
      <c r="AB45751" s="164"/>
    </row>
    <row r="45752" spans="5:28">
      <c r="J45752" s="161"/>
      <c r="AB45752" s="164"/>
    </row>
    <row r="45753" spans="5:28">
      <c r="J45753" s="161"/>
      <c r="AB45753" s="164"/>
    </row>
    <row r="45754" spans="5:28">
      <c r="J45754" s="161"/>
      <c r="AB45754" s="164"/>
    </row>
    <row r="45755" spans="5:28">
      <c r="J45755" s="161"/>
      <c r="AB45755" s="164"/>
    </row>
    <row r="45756" spans="5:28">
      <c r="J45756" s="161"/>
      <c r="AB45756" s="164"/>
    </row>
    <row r="45757" spans="5:28">
      <c r="J45757" s="161"/>
      <c r="AB45757" s="164"/>
    </row>
    <row r="45758" spans="5:28">
      <c r="J45758" s="161"/>
      <c r="AB45758" s="164"/>
    </row>
    <row r="45759" spans="5:28">
      <c r="J45759" s="161"/>
      <c r="AB45759" s="164"/>
    </row>
    <row r="45760" spans="5:28">
      <c r="J45760" s="161"/>
      <c r="AB45760" s="164"/>
    </row>
    <row r="45761" spans="5:28">
      <c r="E45761" s="166"/>
      <c r="F45761" s="166"/>
      <c r="J45761" s="161"/>
      <c r="AB45761" s="164"/>
    </row>
    <row r="45762" spans="5:28">
      <c r="J45762" s="161"/>
      <c r="AB45762" s="164"/>
    </row>
    <row r="45763" spans="5:28">
      <c r="J45763" s="161"/>
      <c r="AB45763" s="164"/>
    </row>
    <row r="45764" spans="5:28">
      <c r="E45764" s="166"/>
      <c r="F45764" s="166"/>
      <c r="J45764" s="161"/>
      <c r="AB45764" s="164"/>
    </row>
    <row r="45765" spans="5:28">
      <c r="J45765" s="161"/>
      <c r="AB45765" s="164"/>
    </row>
    <row r="45766" spans="5:28">
      <c r="J45766" s="161"/>
      <c r="AB45766" s="164"/>
    </row>
    <row r="45767" spans="5:28">
      <c r="J45767" s="161"/>
      <c r="AB45767" s="164"/>
    </row>
    <row r="45768" spans="5:28">
      <c r="J45768" s="161"/>
      <c r="AB45768" s="164"/>
    </row>
    <row r="45769" spans="5:28">
      <c r="J45769" s="161"/>
      <c r="AB45769" s="164"/>
    </row>
    <row r="45770" spans="5:28">
      <c r="J45770" s="161"/>
      <c r="AB45770" s="164"/>
    </row>
    <row r="45771" spans="5:28">
      <c r="J45771" s="161"/>
      <c r="AB45771" s="164"/>
    </row>
    <row r="45772" spans="5:28">
      <c r="J45772" s="161"/>
      <c r="AB45772" s="164"/>
    </row>
    <row r="45773" spans="5:28">
      <c r="J45773" s="161"/>
      <c r="AB45773" s="164"/>
    </row>
    <row r="45774" spans="5:28">
      <c r="J45774" s="161"/>
      <c r="AB45774" s="164"/>
    </row>
    <row r="45775" spans="5:28">
      <c r="J45775" s="161"/>
      <c r="AB45775" s="164"/>
    </row>
    <row r="45776" spans="5:28">
      <c r="J45776" s="161"/>
      <c r="AB45776" s="164"/>
    </row>
    <row r="45777" spans="5:28">
      <c r="J45777" s="161"/>
      <c r="AB45777" s="164"/>
    </row>
    <row r="45778" spans="5:28">
      <c r="J45778" s="161"/>
      <c r="AB45778" s="164"/>
    </row>
    <row r="45779" spans="5:28">
      <c r="J45779" s="161"/>
      <c r="AB45779" s="164"/>
    </row>
    <row r="45780" spans="5:28">
      <c r="J45780" s="161"/>
      <c r="AB45780" s="164"/>
    </row>
    <row r="45781" spans="5:28">
      <c r="J45781" s="161"/>
      <c r="AB45781" s="164"/>
    </row>
    <row r="45782" spans="5:28">
      <c r="J45782" s="161"/>
      <c r="AB45782" s="164"/>
    </row>
    <row r="45783" spans="5:28">
      <c r="J45783" s="161"/>
      <c r="AB45783" s="164"/>
    </row>
    <row r="45784" spans="5:28">
      <c r="J45784" s="161"/>
      <c r="AB45784" s="164"/>
    </row>
    <row r="45785" spans="5:28">
      <c r="J45785" s="161"/>
      <c r="AB45785" s="164"/>
    </row>
    <row r="45786" spans="5:28">
      <c r="J45786" s="161"/>
      <c r="AB45786" s="164"/>
    </row>
    <row r="45787" spans="5:28">
      <c r="J45787" s="161"/>
      <c r="AB45787" s="164"/>
    </row>
    <row r="45788" spans="5:28">
      <c r="J45788" s="161"/>
      <c r="AB45788" s="164"/>
    </row>
    <row r="45789" spans="5:28">
      <c r="J45789" s="161"/>
      <c r="AB45789" s="164"/>
    </row>
    <row r="45790" spans="5:28">
      <c r="J45790" s="161"/>
      <c r="AB45790" s="164"/>
    </row>
    <row r="45791" spans="5:28">
      <c r="E45791" s="166"/>
      <c r="J45791" s="161"/>
      <c r="AB45791" s="164"/>
    </row>
    <row r="45792" spans="5:28">
      <c r="E45792" s="166"/>
      <c r="J45792" s="161"/>
      <c r="AB45792" s="164"/>
    </row>
    <row r="45793" spans="5:28">
      <c r="E45793" s="166"/>
      <c r="J45793" s="161"/>
      <c r="AB45793" s="164"/>
    </row>
    <row r="45794" spans="5:28">
      <c r="E45794" s="166"/>
      <c r="J45794" s="161"/>
      <c r="AB45794" s="164"/>
    </row>
    <row r="45795" spans="5:28">
      <c r="E45795" s="166"/>
      <c r="J45795" s="161"/>
      <c r="AB45795" s="164"/>
    </row>
    <row r="45796" spans="5:28">
      <c r="E45796" s="166"/>
      <c r="J45796" s="161"/>
      <c r="AB45796" s="164"/>
    </row>
    <row r="45797" spans="5:28">
      <c r="E45797" s="166"/>
      <c r="J45797" s="161"/>
      <c r="R45797" s="166"/>
      <c r="AB45797" s="164"/>
    </row>
    <row r="45798" spans="5:28">
      <c r="E45798" s="166"/>
      <c r="J45798" s="161"/>
      <c r="AB45798" s="164"/>
    </row>
    <row r="45799" spans="5:28">
      <c r="E45799" s="166"/>
      <c r="J45799" s="161"/>
      <c r="AB45799" s="164"/>
    </row>
    <row r="45800" spans="5:28">
      <c r="E45800" s="166"/>
      <c r="J45800" s="161"/>
      <c r="AB45800" s="164"/>
    </row>
    <row r="45801" spans="5:28">
      <c r="E45801" s="166"/>
      <c r="J45801" s="161"/>
      <c r="AB45801" s="164"/>
    </row>
    <row r="45802" spans="5:28">
      <c r="E45802" s="166"/>
      <c r="J45802" s="161"/>
      <c r="AB45802" s="164"/>
    </row>
    <row r="45803" spans="5:28">
      <c r="E45803" s="166"/>
      <c r="J45803" s="161"/>
      <c r="AB45803" s="164"/>
    </row>
    <row r="45804" spans="5:28">
      <c r="E45804" s="166"/>
      <c r="J45804" s="161"/>
      <c r="AB45804" s="164"/>
    </row>
    <row r="45805" spans="5:28">
      <c r="E45805" s="166"/>
      <c r="J45805" s="161"/>
      <c r="AB45805" s="164"/>
    </row>
    <row r="45806" spans="5:28">
      <c r="E45806" s="166"/>
      <c r="J45806" s="161"/>
      <c r="AB45806" s="164"/>
    </row>
    <row r="45807" spans="5:28">
      <c r="E45807" s="166"/>
      <c r="J45807" s="161"/>
      <c r="AB45807" s="164"/>
    </row>
    <row r="45808" spans="5:28">
      <c r="E45808" s="166"/>
      <c r="J45808" s="161"/>
      <c r="AB45808" s="164"/>
    </row>
    <row r="45809" spans="5:28">
      <c r="E45809" s="166"/>
      <c r="J45809" s="161"/>
      <c r="AB45809" s="164"/>
    </row>
    <row r="45810" spans="5:28">
      <c r="E45810" s="166"/>
      <c r="J45810" s="161"/>
      <c r="AB45810" s="164"/>
    </row>
    <row r="45811" spans="5:28">
      <c r="E45811" s="166"/>
      <c r="J45811" s="161"/>
      <c r="AB45811" s="164"/>
    </row>
    <row r="45812" spans="5:28">
      <c r="E45812" s="166"/>
      <c r="J45812" s="161"/>
      <c r="AB45812" s="164"/>
    </row>
    <row r="45813" spans="5:28">
      <c r="E45813" s="166"/>
      <c r="J45813" s="161"/>
      <c r="AB45813" s="164"/>
    </row>
    <row r="45814" spans="5:28">
      <c r="E45814" s="166"/>
      <c r="J45814" s="161"/>
      <c r="AB45814" s="164"/>
    </row>
    <row r="45815" spans="5:28">
      <c r="E45815" s="166"/>
      <c r="J45815" s="161"/>
      <c r="AB45815" s="164"/>
    </row>
    <row r="45816" spans="5:28">
      <c r="E45816" s="166"/>
      <c r="J45816" s="161"/>
      <c r="AB45816" s="164"/>
    </row>
    <row r="45817" spans="5:28">
      <c r="E45817" s="166"/>
      <c r="J45817" s="161"/>
      <c r="AB45817" s="164"/>
    </row>
    <row r="45818" spans="5:28">
      <c r="E45818" s="166"/>
      <c r="J45818" s="161"/>
      <c r="AB45818" s="164"/>
    </row>
    <row r="45819" spans="5:28">
      <c r="E45819" s="166"/>
      <c r="J45819" s="161"/>
      <c r="AB45819" s="164"/>
    </row>
    <row r="45820" spans="5:28">
      <c r="E45820" s="166"/>
      <c r="J45820" s="161"/>
      <c r="AB45820" s="164"/>
    </row>
    <row r="45821" spans="5:28">
      <c r="E45821" s="166"/>
      <c r="J45821" s="161"/>
      <c r="AB45821" s="164"/>
    </row>
    <row r="45822" spans="5:28">
      <c r="E45822" s="166"/>
      <c r="J45822" s="161"/>
      <c r="R45822" s="166"/>
      <c r="AB45822" s="164"/>
    </row>
    <row r="45823" spans="5:28">
      <c r="E45823" s="166"/>
      <c r="J45823" s="161"/>
      <c r="AB45823" s="164"/>
    </row>
    <row r="45824" spans="5:28">
      <c r="E45824" s="166"/>
      <c r="J45824" s="161"/>
      <c r="AB45824" s="164"/>
    </row>
    <row r="45825" spans="10:28">
      <c r="J45825" s="161"/>
      <c r="AB45825" s="164"/>
    </row>
    <row r="45826" spans="10:28">
      <c r="J45826" s="161"/>
      <c r="AB45826" s="164"/>
    </row>
    <row r="45827" spans="10:28">
      <c r="J45827" s="161"/>
      <c r="AB45827" s="164"/>
    </row>
    <row r="45828" spans="10:28">
      <c r="J45828" s="161"/>
      <c r="AB45828" s="164"/>
    </row>
    <row r="45829" spans="10:28">
      <c r="J45829" s="161"/>
      <c r="AB45829" s="164"/>
    </row>
    <row r="45830" spans="10:28">
      <c r="J45830" s="161"/>
      <c r="AB45830" s="164"/>
    </row>
    <row r="45831" spans="10:28">
      <c r="J45831" s="161"/>
      <c r="AB45831" s="164"/>
    </row>
    <row r="45832" spans="10:28">
      <c r="J45832" s="161"/>
      <c r="AB45832" s="164"/>
    </row>
    <row r="45833" spans="10:28">
      <c r="J45833" s="161"/>
      <c r="AB45833" s="164"/>
    </row>
    <row r="45834" spans="10:28">
      <c r="J45834" s="161"/>
      <c r="AB45834" s="164"/>
    </row>
    <row r="45835" spans="10:28">
      <c r="J45835" s="161"/>
      <c r="AB45835" s="164"/>
    </row>
    <row r="45836" spans="10:28">
      <c r="J45836" s="161"/>
      <c r="AB45836" s="164"/>
    </row>
    <row r="45837" spans="10:28">
      <c r="J45837" s="161"/>
      <c r="AB45837" s="164"/>
    </row>
    <row r="45838" spans="10:28">
      <c r="J45838" s="161"/>
      <c r="AB45838" s="164"/>
    </row>
    <row r="45839" spans="10:28">
      <c r="J45839" s="161"/>
      <c r="AB45839" s="164"/>
    </row>
    <row r="45840" spans="10:28">
      <c r="J45840" s="161"/>
      <c r="AB45840" s="164"/>
    </row>
    <row r="45841" spans="10:28">
      <c r="J45841" s="161"/>
      <c r="AB45841" s="164"/>
    </row>
    <row r="45842" spans="10:28">
      <c r="J45842" s="161"/>
      <c r="AB45842" s="164"/>
    </row>
    <row r="45843" spans="10:28">
      <c r="J45843" s="161"/>
      <c r="AB45843" s="164"/>
    </row>
    <row r="45844" spans="10:28">
      <c r="J45844" s="161"/>
      <c r="AB45844" s="164"/>
    </row>
    <row r="45845" spans="10:28">
      <c r="J45845" s="161"/>
      <c r="AB45845" s="164"/>
    </row>
    <row r="45846" spans="10:28">
      <c r="J45846" s="161"/>
      <c r="AB45846" s="164"/>
    </row>
    <row r="45847" spans="10:28">
      <c r="J45847" s="161"/>
      <c r="AB45847" s="164"/>
    </row>
    <row r="45848" spans="10:28">
      <c r="J45848" s="161"/>
      <c r="AB45848" s="164"/>
    </row>
    <row r="45849" spans="10:28">
      <c r="J45849" s="161"/>
      <c r="AB45849" s="164"/>
    </row>
    <row r="45850" spans="10:28">
      <c r="J45850" s="161"/>
      <c r="AB45850" s="164"/>
    </row>
    <row r="45851" spans="10:28">
      <c r="J45851" s="161"/>
      <c r="AB45851" s="164"/>
    </row>
    <row r="45852" spans="10:28">
      <c r="J45852" s="161"/>
      <c r="AB45852" s="164"/>
    </row>
    <row r="45853" spans="10:28">
      <c r="J45853" s="161"/>
      <c r="R45853" s="166"/>
      <c r="AB45853" s="164"/>
    </row>
    <row r="45854" spans="10:28">
      <c r="J45854" s="161"/>
      <c r="AB45854" s="164"/>
    </row>
    <row r="45855" spans="10:28">
      <c r="J45855" s="161"/>
      <c r="AB45855" s="164"/>
    </row>
    <row r="45856" spans="10:28">
      <c r="J45856" s="161"/>
      <c r="AB45856" s="164"/>
    </row>
    <row r="45857" spans="10:28">
      <c r="J45857" s="161"/>
      <c r="AB45857" s="164"/>
    </row>
    <row r="45858" spans="10:28">
      <c r="J45858" s="161"/>
      <c r="AB45858" s="164"/>
    </row>
    <row r="45859" spans="10:28">
      <c r="J45859" s="161"/>
      <c r="AB45859" s="164"/>
    </row>
    <row r="45860" spans="10:28">
      <c r="J45860" s="161"/>
      <c r="AB45860" s="164"/>
    </row>
    <row r="45861" spans="10:28">
      <c r="J45861" s="161"/>
      <c r="AB45861" s="164"/>
    </row>
    <row r="45862" spans="10:28">
      <c r="J45862" s="161"/>
      <c r="AB45862" s="164"/>
    </row>
    <row r="45863" spans="10:28">
      <c r="J45863" s="161"/>
      <c r="AB45863" s="164"/>
    </row>
    <row r="45864" spans="10:28">
      <c r="J45864" s="161"/>
      <c r="AB45864" s="164"/>
    </row>
    <row r="45865" spans="10:28">
      <c r="J45865" s="161"/>
      <c r="AB45865" s="164"/>
    </row>
    <row r="45866" spans="10:28">
      <c r="J45866" s="161"/>
      <c r="AB45866" s="164"/>
    </row>
    <row r="45867" spans="10:28">
      <c r="J45867" s="161"/>
      <c r="AB45867" s="164"/>
    </row>
    <row r="45868" spans="10:28">
      <c r="J45868" s="161"/>
      <c r="AB45868" s="164"/>
    </row>
    <row r="45869" spans="10:28">
      <c r="J45869" s="161"/>
      <c r="AB45869" s="164"/>
    </row>
    <row r="45870" spans="10:28">
      <c r="J45870" s="161"/>
      <c r="AB45870" s="164"/>
    </row>
    <row r="45871" spans="10:28">
      <c r="J45871" s="161"/>
      <c r="AB45871" s="164"/>
    </row>
    <row r="45872" spans="10:28">
      <c r="J45872" s="161"/>
      <c r="AB45872" s="164"/>
    </row>
    <row r="45873" spans="10:28">
      <c r="J45873" s="161"/>
      <c r="AB45873" s="164"/>
    </row>
    <row r="45874" spans="10:28">
      <c r="J45874" s="161"/>
      <c r="AB45874" s="164"/>
    </row>
    <row r="45875" spans="10:28">
      <c r="J45875" s="161"/>
      <c r="AB45875" s="164"/>
    </row>
    <row r="45876" spans="10:28">
      <c r="J45876" s="161"/>
      <c r="AB45876" s="164"/>
    </row>
    <row r="45877" spans="10:28">
      <c r="J45877" s="161"/>
      <c r="AB45877" s="164"/>
    </row>
    <row r="45878" spans="10:28">
      <c r="J45878" s="161"/>
      <c r="AB45878" s="164"/>
    </row>
    <row r="45879" spans="10:28">
      <c r="J45879" s="161"/>
      <c r="AB45879" s="164"/>
    </row>
    <row r="45880" spans="10:28">
      <c r="J45880" s="161"/>
      <c r="AB45880" s="164"/>
    </row>
    <row r="45881" spans="10:28">
      <c r="J45881" s="161"/>
      <c r="AB45881" s="164"/>
    </row>
    <row r="45882" spans="10:28">
      <c r="J45882" s="161"/>
      <c r="AB45882" s="164"/>
    </row>
    <row r="45883" spans="10:28">
      <c r="J45883" s="161"/>
      <c r="AB45883" s="164"/>
    </row>
    <row r="45884" spans="10:28">
      <c r="J45884" s="161"/>
      <c r="AB45884" s="164"/>
    </row>
    <row r="45885" spans="10:28">
      <c r="J45885" s="161"/>
      <c r="AB45885" s="164"/>
    </row>
    <row r="45886" spans="10:28">
      <c r="J45886" s="161"/>
      <c r="AB45886" s="164"/>
    </row>
    <row r="45887" spans="10:28">
      <c r="J45887" s="161"/>
      <c r="AB45887" s="164"/>
    </row>
    <row r="45888" spans="10:28">
      <c r="J45888" s="161"/>
      <c r="AB45888" s="164"/>
    </row>
    <row r="45889" spans="10:28">
      <c r="J45889" s="161"/>
      <c r="AB45889" s="164"/>
    </row>
    <row r="45890" spans="10:28">
      <c r="J45890" s="161"/>
      <c r="AB45890" s="164"/>
    </row>
    <row r="45891" spans="10:28">
      <c r="J45891" s="161"/>
      <c r="AB45891" s="164"/>
    </row>
    <row r="45892" spans="10:28">
      <c r="J45892" s="161"/>
      <c r="AB45892" s="164"/>
    </row>
    <row r="45893" spans="10:28">
      <c r="J45893" s="161"/>
      <c r="AB45893" s="164"/>
    </row>
    <row r="45894" spans="10:28">
      <c r="J45894" s="161"/>
      <c r="AB45894" s="164"/>
    </row>
    <row r="45895" spans="10:28">
      <c r="J45895" s="161"/>
      <c r="AB45895" s="164"/>
    </row>
    <row r="45896" spans="10:28">
      <c r="J45896" s="161"/>
      <c r="AB45896" s="164"/>
    </row>
    <row r="45897" spans="10:28">
      <c r="J45897" s="161"/>
      <c r="AB45897" s="164"/>
    </row>
    <row r="45898" spans="10:28">
      <c r="J45898" s="161"/>
      <c r="AB45898" s="164"/>
    </row>
    <row r="45899" spans="10:28">
      <c r="J45899" s="161"/>
      <c r="AB45899" s="164"/>
    </row>
    <row r="45900" spans="10:28">
      <c r="J45900" s="161"/>
      <c r="AB45900" s="164"/>
    </row>
    <row r="45901" spans="10:28">
      <c r="J45901" s="161"/>
      <c r="AB45901" s="164"/>
    </row>
    <row r="45902" spans="10:28">
      <c r="J45902" s="161"/>
      <c r="AB45902" s="164"/>
    </row>
    <row r="45903" spans="10:28">
      <c r="J45903" s="161"/>
      <c r="AB45903" s="164"/>
    </row>
    <row r="45904" spans="10:28">
      <c r="J45904" s="161"/>
      <c r="AB45904" s="164"/>
    </row>
    <row r="45905" spans="10:28">
      <c r="J45905" s="161"/>
      <c r="AB45905" s="164"/>
    </row>
    <row r="45906" spans="10:28">
      <c r="J45906" s="161"/>
      <c r="AB45906" s="164"/>
    </row>
    <row r="45907" spans="10:28">
      <c r="J45907" s="161"/>
      <c r="AB45907" s="164"/>
    </row>
    <row r="45908" spans="10:28">
      <c r="J45908" s="161"/>
      <c r="AB45908" s="164"/>
    </row>
    <row r="45909" spans="10:28">
      <c r="J45909" s="161"/>
      <c r="AB45909" s="164"/>
    </row>
    <row r="45910" spans="10:28">
      <c r="J45910" s="161"/>
      <c r="AB45910" s="164"/>
    </row>
    <row r="45911" spans="10:28">
      <c r="J45911" s="161"/>
      <c r="AB45911" s="164"/>
    </row>
    <row r="45912" spans="10:28">
      <c r="J45912" s="161"/>
      <c r="AB45912" s="164"/>
    </row>
    <row r="45913" spans="10:28">
      <c r="J45913" s="161"/>
      <c r="AB45913" s="164"/>
    </row>
    <row r="45914" spans="10:28">
      <c r="J45914" s="161"/>
      <c r="AB45914" s="164"/>
    </row>
    <row r="45915" spans="10:28">
      <c r="J45915" s="161"/>
      <c r="AB45915" s="164"/>
    </row>
    <row r="45916" spans="10:28">
      <c r="J45916" s="161"/>
      <c r="AB45916" s="164"/>
    </row>
    <row r="45917" spans="10:28">
      <c r="J45917" s="161"/>
      <c r="AB45917" s="164"/>
    </row>
    <row r="45918" spans="10:28">
      <c r="J45918" s="161"/>
      <c r="AB45918" s="164"/>
    </row>
    <row r="45919" spans="10:28">
      <c r="J45919" s="161"/>
      <c r="AB45919" s="164"/>
    </row>
    <row r="45920" spans="10:28">
      <c r="J45920" s="161"/>
      <c r="AB45920" s="164"/>
    </row>
    <row r="45921" spans="10:28">
      <c r="J45921" s="161"/>
      <c r="AB45921" s="164"/>
    </row>
    <row r="45922" spans="10:28">
      <c r="J45922" s="161"/>
      <c r="AB45922" s="164"/>
    </row>
    <row r="45923" spans="10:28">
      <c r="J45923" s="161"/>
      <c r="AB45923" s="164"/>
    </row>
    <row r="45924" spans="10:28">
      <c r="J45924" s="161"/>
      <c r="AB45924" s="164"/>
    </row>
    <row r="45925" spans="10:28">
      <c r="J45925" s="161"/>
      <c r="AB45925" s="164"/>
    </row>
    <row r="45926" spans="10:28">
      <c r="J45926" s="161"/>
      <c r="AB45926" s="164"/>
    </row>
    <row r="45927" spans="10:28">
      <c r="J45927" s="161"/>
      <c r="AB45927" s="164"/>
    </row>
    <row r="45928" spans="10:28">
      <c r="J45928" s="161"/>
      <c r="AB45928" s="164"/>
    </row>
    <row r="45929" spans="10:28">
      <c r="J45929" s="161"/>
      <c r="AB45929" s="164"/>
    </row>
    <row r="45930" spans="10:28">
      <c r="J45930" s="161"/>
      <c r="AB45930" s="164"/>
    </row>
    <row r="45931" spans="10:28">
      <c r="J45931" s="161"/>
      <c r="AB45931" s="164"/>
    </row>
    <row r="45932" spans="10:28">
      <c r="J45932" s="161"/>
      <c r="AB45932" s="164"/>
    </row>
    <row r="45933" spans="10:28">
      <c r="J45933" s="161"/>
      <c r="AB45933" s="164"/>
    </row>
    <row r="45934" spans="10:28">
      <c r="J45934" s="161"/>
      <c r="AB45934" s="164"/>
    </row>
    <row r="45935" spans="10:28">
      <c r="J45935" s="161"/>
      <c r="AB45935" s="164"/>
    </row>
    <row r="45936" spans="10:28">
      <c r="J45936" s="161"/>
      <c r="AB45936" s="164"/>
    </row>
    <row r="45937" spans="5:28">
      <c r="J45937" s="161"/>
      <c r="AB45937" s="164"/>
    </row>
    <row r="45938" spans="5:28">
      <c r="J45938" s="161"/>
      <c r="AB45938" s="164"/>
    </row>
    <row r="45939" spans="5:28">
      <c r="J45939" s="161"/>
      <c r="AB45939" s="164"/>
    </row>
    <row r="45940" spans="5:28">
      <c r="J45940" s="161"/>
      <c r="AB45940" s="164"/>
    </row>
    <row r="45941" spans="5:28">
      <c r="J45941" s="161"/>
      <c r="AB45941" s="164"/>
    </row>
    <row r="45942" spans="5:28">
      <c r="J45942" s="161"/>
      <c r="AB45942" s="164"/>
    </row>
    <row r="45943" spans="5:28">
      <c r="J45943" s="161"/>
      <c r="AB45943" s="164"/>
    </row>
    <row r="45944" spans="5:28">
      <c r="J45944" s="161"/>
      <c r="AB45944" s="164"/>
    </row>
    <row r="45945" spans="5:28">
      <c r="J45945" s="161"/>
      <c r="AB45945" s="164"/>
    </row>
    <row r="45946" spans="5:28">
      <c r="J45946" s="161"/>
      <c r="AB45946" s="164"/>
    </row>
    <row r="45947" spans="5:28">
      <c r="J45947" s="161"/>
      <c r="AB45947" s="164"/>
    </row>
    <row r="45948" spans="5:28">
      <c r="J45948" s="161"/>
      <c r="AB45948" s="164"/>
    </row>
    <row r="45949" spans="5:28">
      <c r="J45949" s="161"/>
      <c r="AB45949" s="164"/>
    </row>
    <row r="45950" spans="5:28">
      <c r="E45950" s="166"/>
      <c r="J45950" s="161"/>
      <c r="AB45950" s="164"/>
    </row>
    <row r="45951" spans="5:28">
      <c r="E45951" s="166"/>
      <c r="J45951" s="161"/>
      <c r="AB45951" s="164"/>
    </row>
    <row r="45952" spans="5:28">
      <c r="E45952" s="166"/>
      <c r="J45952" s="161"/>
      <c r="AB45952" s="164"/>
    </row>
    <row r="45953" spans="10:28">
      <c r="J45953" s="161"/>
      <c r="AB45953" s="164"/>
    </row>
    <row r="45954" spans="10:28">
      <c r="J45954" s="161"/>
      <c r="AB45954" s="164"/>
    </row>
    <row r="45955" spans="10:28">
      <c r="J45955" s="161"/>
      <c r="AB45955" s="164"/>
    </row>
    <row r="45956" spans="10:28">
      <c r="J45956" s="161"/>
      <c r="AB45956" s="164"/>
    </row>
    <row r="45957" spans="10:28">
      <c r="J45957" s="161"/>
      <c r="AB45957" s="164"/>
    </row>
    <row r="45958" spans="10:28">
      <c r="J45958" s="161"/>
      <c r="AB45958" s="164"/>
    </row>
    <row r="45959" spans="10:28">
      <c r="J45959" s="161"/>
      <c r="AB45959" s="164"/>
    </row>
    <row r="45960" spans="10:28">
      <c r="J45960" s="161"/>
      <c r="AB45960" s="164"/>
    </row>
    <row r="45961" spans="10:28">
      <c r="J45961" s="161"/>
      <c r="AB45961" s="164"/>
    </row>
    <row r="45962" spans="10:28">
      <c r="J45962" s="161"/>
      <c r="AB45962" s="164"/>
    </row>
    <row r="45963" spans="10:28">
      <c r="J45963" s="161"/>
      <c r="AB45963" s="164"/>
    </row>
    <row r="45964" spans="10:28">
      <c r="J45964" s="161"/>
      <c r="AB45964" s="164"/>
    </row>
    <row r="45965" spans="10:28">
      <c r="J45965" s="161"/>
      <c r="AB45965" s="164"/>
    </row>
    <row r="45966" spans="10:28">
      <c r="J45966" s="161"/>
      <c r="AB45966" s="164"/>
    </row>
    <row r="45967" spans="10:28">
      <c r="J45967" s="161"/>
      <c r="AB45967" s="164"/>
    </row>
    <row r="45968" spans="10:28">
      <c r="J45968" s="161"/>
      <c r="AB45968" s="164"/>
    </row>
    <row r="45969" spans="10:28">
      <c r="J45969" s="161"/>
      <c r="AB45969" s="164"/>
    </row>
    <row r="45970" spans="10:28">
      <c r="J45970" s="161"/>
      <c r="AB45970" s="164"/>
    </row>
    <row r="45971" spans="10:28">
      <c r="J45971" s="161"/>
      <c r="AB45971" s="164"/>
    </row>
    <row r="45972" spans="10:28">
      <c r="J45972" s="161"/>
      <c r="AB45972" s="164"/>
    </row>
    <row r="45973" spans="10:28">
      <c r="J45973" s="161"/>
      <c r="AB45973" s="164"/>
    </row>
    <row r="45974" spans="10:28">
      <c r="J45974" s="161"/>
      <c r="AB45974" s="164"/>
    </row>
    <row r="45975" spans="10:28">
      <c r="J45975" s="161"/>
      <c r="AB45975" s="164"/>
    </row>
    <row r="45976" spans="10:28">
      <c r="J45976" s="161"/>
      <c r="AB45976" s="164"/>
    </row>
    <row r="45977" spans="10:28">
      <c r="J45977" s="161"/>
      <c r="AB45977" s="164"/>
    </row>
    <row r="45978" spans="10:28">
      <c r="J45978" s="161"/>
      <c r="AB45978" s="164"/>
    </row>
    <row r="45979" spans="10:28">
      <c r="J45979" s="161"/>
      <c r="AB45979" s="164"/>
    </row>
    <row r="45980" spans="10:28">
      <c r="J45980" s="161"/>
      <c r="AB45980" s="164"/>
    </row>
    <row r="45981" spans="10:28">
      <c r="J45981" s="161"/>
      <c r="AB45981" s="164"/>
    </row>
    <row r="45982" spans="10:28">
      <c r="J45982" s="161"/>
      <c r="AB45982" s="164"/>
    </row>
    <row r="45983" spans="10:28">
      <c r="J45983" s="161"/>
      <c r="AB45983" s="164"/>
    </row>
    <row r="45984" spans="10:28">
      <c r="J45984" s="161"/>
      <c r="AB45984" s="164"/>
    </row>
    <row r="45985" spans="10:28">
      <c r="J45985" s="161"/>
      <c r="AB45985" s="164"/>
    </row>
    <row r="45986" spans="10:28">
      <c r="J45986" s="161"/>
      <c r="AB45986" s="164"/>
    </row>
    <row r="45987" spans="10:28">
      <c r="J45987" s="161"/>
      <c r="AB45987" s="164"/>
    </row>
    <row r="45988" spans="10:28">
      <c r="J45988" s="161"/>
      <c r="AB45988" s="164"/>
    </row>
    <row r="45989" spans="10:28">
      <c r="J45989" s="161"/>
      <c r="AB45989" s="164"/>
    </row>
    <row r="45990" spans="10:28">
      <c r="J45990" s="161"/>
      <c r="AB45990" s="164"/>
    </row>
    <row r="45991" spans="10:28">
      <c r="J45991" s="161"/>
      <c r="AB45991" s="164"/>
    </row>
    <row r="45992" spans="10:28">
      <c r="J45992" s="161"/>
      <c r="AB45992" s="164"/>
    </row>
    <row r="45993" spans="10:28">
      <c r="J45993" s="161"/>
      <c r="AB45993" s="164"/>
    </row>
    <row r="45994" spans="10:28">
      <c r="J45994" s="161"/>
      <c r="AB45994" s="164"/>
    </row>
    <row r="45995" spans="10:28">
      <c r="J45995" s="161"/>
      <c r="AB45995" s="164"/>
    </row>
    <row r="45996" spans="10:28">
      <c r="J45996" s="161"/>
      <c r="AB45996" s="164"/>
    </row>
    <row r="45997" spans="10:28">
      <c r="J45997" s="161"/>
      <c r="AB45997" s="164"/>
    </row>
    <row r="45998" spans="10:28">
      <c r="J45998" s="161"/>
      <c r="AB45998" s="164"/>
    </row>
    <row r="45999" spans="10:28">
      <c r="J45999" s="161"/>
      <c r="AB45999" s="164"/>
    </row>
    <row r="46000" spans="10:28">
      <c r="J46000" s="161"/>
      <c r="AB46000" s="164"/>
    </row>
    <row r="46001" spans="10:28">
      <c r="J46001" s="161"/>
      <c r="AB46001" s="164"/>
    </row>
    <row r="46002" spans="10:28">
      <c r="J46002" s="161"/>
      <c r="AB46002" s="164"/>
    </row>
    <row r="46003" spans="10:28">
      <c r="J46003" s="161"/>
      <c r="AB46003" s="164"/>
    </row>
    <row r="46004" spans="10:28">
      <c r="J46004" s="161"/>
      <c r="AB46004" s="164"/>
    </row>
    <row r="46005" spans="10:28">
      <c r="J46005" s="161"/>
      <c r="AB46005" s="164"/>
    </row>
    <row r="46006" spans="10:28">
      <c r="J46006" s="161"/>
      <c r="AB46006" s="164"/>
    </row>
    <row r="46007" spans="10:28">
      <c r="J46007" s="161"/>
      <c r="AB46007" s="164"/>
    </row>
    <row r="46008" spans="10:28">
      <c r="J46008" s="161"/>
      <c r="AB46008" s="164"/>
    </row>
    <row r="46009" spans="10:28">
      <c r="J46009" s="161"/>
      <c r="AB46009" s="164"/>
    </row>
    <row r="46010" spans="10:28">
      <c r="J46010" s="161"/>
      <c r="AB46010" s="164"/>
    </row>
    <row r="46011" spans="10:28">
      <c r="J46011" s="161"/>
      <c r="AB46011" s="164"/>
    </row>
    <row r="46012" spans="10:28">
      <c r="J46012" s="161"/>
      <c r="AB46012" s="164"/>
    </row>
    <row r="46013" spans="10:28">
      <c r="J46013" s="161"/>
      <c r="AB46013" s="164"/>
    </row>
    <row r="46014" spans="10:28">
      <c r="J46014" s="161"/>
      <c r="AB46014" s="164"/>
    </row>
    <row r="46015" spans="10:28">
      <c r="J46015" s="161"/>
      <c r="AB46015" s="164"/>
    </row>
    <row r="46016" spans="10:28">
      <c r="J46016" s="161"/>
      <c r="AB46016" s="164"/>
    </row>
    <row r="46017" spans="10:28">
      <c r="J46017" s="161"/>
      <c r="AB46017" s="164"/>
    </row>
    <row r="46018" spans="10:28">
      <c r="J46018" s="161"/>
      <c r="AB46018" s="164"/>
    </row>
    <row r="46019" spans="10:28">
      <c r="J46019" s="161"/>
      <c r="AB46019" s="164"/>
    </row>
    <row r="46020" spans="10:28">
      <c r="J46020" s="161"/>
      <c r="AB46020" s="164"/>
    </row>
    <row r="46021" spans="10:28">
      <c r="J46021" s="161"/>
      <c r="AB46021" s="164"/>
    </row>
    <row r="46022" spans="10:28">
      <c r="J46022" s="161"/>
      <c r="AB46022" s="164"/>
    </row>
    <row r="46023" spans="10:28">
      <c r="J46023" s="161"/>
      <c r="AB46023" s="164"/>
    </row>
    <row r="46024" spans="10:28">
      <c r="J46024" s="161"/>
      <c r="AB46024" s="164"/>
    </row>
    <row r="46025" spans="10:28">
      <c r="J46025" s="161"/>
      <c r="AB46025" s="164"/>
    </row>
    <row r="46026" spans="10:28">
      <c r="J46026" s="161"/>
      <c r="AB46026" s="164"/>
    </row>
    <row r="46027" spans="10:28">
      <c r="J46027" s="161"/>
      <c r="AB46027" s="164"/>
    </row>
    <row r="46028" spans="10:28">
      <c r="J46028" s="161"/>
      <c r="AB46028" s="164"/>
    </row>
    <row r="46029" spans="10:28">
      <c r="J46029" s="161"/>
      <c r="AB46029" s="164"/>
    </row>
    <row r="46030" spans="10:28">
      <c r="J46030" s="161"/>
      <c r="AB46030" s="164"/>
    </row>
    <row r="46031" spans="10:28">
      <c r="J46031" s="161"/>
      <c r="AB46031" s="164"/>
    </row>
    <row r="46032" spans="10:28">
      <c r="J46032" s="161"/>
      <c r="AB46032" s="164"/>
    </row>
    <row r="46033" spans="5:28">
      <c r="J46033" s="161"/>
      <c r="AB46033" s="164"/>
    </row>
    <row r="46034" spans="5:28">
      <c r="E46034" s="166"/>
      <c r="J46034" s="161"/>
      <c r="AB46034" s="164"/>
    </row>
    <row r="46035" spans="5:28">
      <c r="E46035" s="166"/>
      <c r="J46035" s="161"/>
      <c r="AB46035" s="164"/>
    </row>
    <row r="46036" spans="5:28">
      <c r="E46036" s="166"/>
      <c r="J46036" s="161"/>
      <c r="AB46036" s="164"/>
    </row>
    <row r="46037" spans="5:28">
      <c r="E46037" s="166"/>
      <c r="J46037" s="161"/>
      <c r="AB46037" s="164"/>
    </row>
    <row r="46038" spans="5:28">
      <c r="E46038" s="166"/>
      <c r="J46038" s="161"/>
      <c r="AB46038" s="164"/>
    </row>
    <row r="46039" spans="5:28">
      <c r="E46039" s="166"/>
      <c r="J46039" s="161"/>
      <c r="AB46039" s="164"/>
    </row>
    <row r="46040" spans="5:28">
      <c r="E46040" s="166"/>
      <c r="J46040" s="161"/>
      <c r="AB46040" s="164"/>
    </row>
    <row r="46041" spans="5:28">
      <c r="E46041" s="166"/>
      <c r="J46041" s="161"/>
      <c r="AB46041" s="164"/>
    </row>
    <row r="46042" spans="5:28">
      <c r="E46042" s="166"/>
      <c r="J46042" s="161"/>
      <c r="AB46042" s="164"/>
    </row>
    <row r="46043" spans="5:28">
      <c r="E46043" s="166"/>
      <c r="J46043" s="161"/>
      <c r="AB46043" s="164"/>
    </row>
    <row r="46044" spans="5:28">
      <c r="E46044" s="166"/>
      <c r="J46044" s="161"/>
      <c r="AB46044" s="164"/>
    </row>
    <row r="46045" spans="5:28">
      <c r="E46045" s="166"/>
      <c r="J46045" s="161"/>
      <c r="AB46045" s="164"/>
    </row>
    <row r="46046" spans="5:28">
      <c r="E46046" s="166"/>
      <c r="J46046" s="161"/>
      <c r="AB46046" s="164"/>
    </row>
    <row r="46047" spans="5:28">
      <c r="E46047" s="166"/>
      <c r="J46047" s="161"/>
      <c r="AB46047" s="164"/>
    </row>
    <row r="46048" spans="5:28">
      <c r="E46048" s="166"/>
      <c r="J46048" s="161"/>
      <c r="AB46048" s="164"/>
    </row>
    <row r="46049" spans="5:28">
      <c r="E46049" s="166"/>
      <c r="J46049" s="161"/>
      <c r="AB46049" s="164"/>
    </row>
    <row r="46050" spans="5:28">
      <c r="E46050" s="166"/>
      <c r="J46050" s="161"/>
      <c r="AB46050" s="164"/>
    </row>
    <row r="46051" spans="5:28">
      <c r="E46051" s="166"/>
      <c r="J46051" s="161"/>
      <c r="R46051" s="166"/>
      <c r="AB46051" s="164"/>
    </row>
    <row r="46052" spans="5:28">
      <c r="E46052" s="166"/>
      <c r="J46052" s="161"/>
      <c r="AB46052" s="164"/>
    </row>
    <row r="46053" spans="5:28">
      <c r="E46053" s="166"/>
      <c r="J46053" s="161"/>
      <c r="AB46053" s="164"/>
    </row>
    <row r="46054" spans="5:28">
      <c r="E46054" s="166"/>
      <c r="J46054" s="161"/>
      <c r="AB46054" s="164"/>
    </row>
    <row r="46055" spans="5:28">
      <c r="J46055" s="161"/>
      <c r="AB46055" s="164"/>
    </row>
    <row r="46056" spans="5:28">
      <c r="J46056" s="161"/>
      <c r="AB46056" s="164"/>
    </row>
    <row r="46057" spans="5:28">
      <c r="J46057" s="161"/>
      <c r="AB46057" s="164"/>
    </row>
    <row r="46058" spans="5:28">
      <c r="E46058" s="166"/>
      <c r="F46058" s="166"/>
      <c r="J46058" s="161"/>
      <c r="AB46058" s="164"/>
    </row>
    <row r="46059" spans="5:28">
      <c r="E46059" s="166"/>
      <c r="F46059" s="166"/>
      <c r="J46059" s="161"/>
      <c r="AB46059" s="164"/>
    </row>
    <row r="46060" spans="5:28">
      <c r="E46060" s="166"/>
      <c r="F46060" s="166"/>
      <c r="J46060" s="161"/>
      <c r="AB46060" s="164"/>
    </row>
    <row r="46061" spans="5:28">
      <c r="J46061" s="161"/>
      <c r="AB46061" s="164"/>
    </row>
    <row r="46062" spans="5:28">
      <c r="J46062" s="161"/>
      <c r="AB46062" s="164"/>
    </row>
    <row r="46063" spans="5:28">
      <c r="J46063" s="161"/>
      <c r="AB46063" s="164"/>
    </row>
    <row r="46064" spans="5:28">
      <c r="J46064" s="161"/>
      <c r="AB46064" s="164"/>
    </row>
    <row r="46065" spans="5:28">
      <c r="J46065" s="161"/>
      <c r="AB46065" s="164"/>
    </row>
    <row r="46066" spans="5:28">
      <c r="J46066" s="161"/>
      <c r="AB46066" s="164"/>
    </row>
    <row r="46067" spans="5:28">
      <c r="J46067" s="161"/>
      <c r="AB46067" s="164"/>
    </row>
    <row r="46068" spans="5:28">
      <c r="J46068" s="161"/>
      <c r="AB46068" s="164"/>
    </row>
    <row r="46069" spans="5:28">
      <c r="E46069" s="166"/>
      <c r="J46069" s="161"/>
      <c r="AB46069" s="164"/>
    </row>
    <row r="46070" spans="5:28">
      <c r="E46070" s="166"/>
      <c r="J46070" s="161"/>
      <c r="AB46070" s="164"/>
    </row>
    <row r="46071" spans="5:28">
      <c r="E46071" s="166"/>
      <c r="J46071" s="161"/>
      <c r="AB46071" s="164"/>
    </row>
    <row r="46072" spans="5:28">
      <c r="J46072" s="161"/>
      <c r="AB46072" s="164"/>
    </row>
    <row r="46073" spans="5:28">
      <c r="J46073" s="161"/>
      <c r="AB46073" s="164"/>
    </row>
    <row r="46074" spans="5:28">
      <c r="J46074" s="161"/>
      <c r="AB46074" s="164"/>
    </row>
    <row r="46075" spans="5:28">
      <c r="J46075" s="161"/>
      <c r="AB46075" s="164"/>
    </row>
    <row r="46076" spans="5:28">
      <c r="J46076" s="161"/>
      <c r="AB46076" s="164"/>
    </row>
    <row r="46077" spans="5:28">
      <c r="J46077" s="161"/>
      <c r="AB46077" s="164"/>
    </row>
    <row r="46078" spans="5:28">
      <c r="J46078" s="161"/>
      <c r="AB46078" s="164"/>
    </row>
    <row r="46079" spans="5:28">
      <c r="J46079" s="161"/>
      <c r="AB46079" s="164"/>
    </row>
    <row r="46080" spans="5:28">
      <c r="J46080" s="161"/>
      <c r="AB46080" s="164"/>
    </row>
    <row r="46081" spans="10:28">
      <c r="J46081" s="161"/>
      <c r="AB46081" s="164"/>
    </row>
    <row r="46082" spans="10:28">
      <c r="J46082" s="161"/>
      <c r="AB46082" s="164"/>
    </row>
    <row r="46083" spans="10:28">
      <c r="J46083" s="161"/>
      <c r="AB46083" s="164"/>
    </row>
    <row r="46084" spans="10:28">
      <c r="J46084" s="161"/>
      <c r="AB46084" s="164"/>
    </row>
    <row r="46085" spans="10:28">
      <c r="J46085" s="161"/>
      <c r="AB46085" s="164"/>
    </row>
    <row r="46086" spans="10:28">
      <c r="J46086" s="161"/>
      <c r="AB46086" s="164"/>
    </row>
    <row r="46087" spans="10:28">
      <c r="J46087" s="161"/>
      <c r="AB46087" s="164"/>
    </row>
    <row r="46088" spans="10:28">
      <c r="J46088" s="161"/>
      <c r="AB46088" s="164"/>
    </row>
    <row r="46089" spans="10:28">
      <c r="J46089" s="161"/>
      <c r="AB46089" s="164"/>
    </row>
    <row r="46090" spans="10:28">
      <c r="J46090" s="161"/>
      <c r="AB46090" s="164"/>
    </row>
    <row r="46091" spans="10:28">
      <c r="J46091" s="161"/>
      <c r="AB46091" s="164"/>
    </row>
    <row r="46092" spans="10:28">
      <c r="J46092" s="161"/>
      <c r="AB46092" s="164"/>
    </row>
    <row r="46093" spans="10:28">
      <c r="J46093" s="161"/>
      <c r="AB46093" s="164"/>
    </row>
    <row r="46094" spans="10:28">
      <c r="J46094" s="161"/>
      <c r="AB46094" s="164"/>
    </row>
    <row r="46095" spans="10:28">
      <c r="J46095" s="161"/>
      <c r="AB46095" s="164"/>
    </row>
    <row r="46096" spans="10:28">
      <c r="J46096" s="161"/>
      <c r="AB46096" s="164"/>
    </row>
    <row r="46097" spans="10:28">
      <c r="J46097" s="161"/>
      <c r="AB46097" s="164"/>
    </row>
    <row r="46098" spans="10:28">
      <c r="J46098" s="161"/>
      <c r="AB46098" s="164"/>
    </row>
    <row r="46099" spans="10:28">
      <c r="J46099" s="161"/>
      <c r="AB46099" s="164"/>
    </row>
    <row r="46100" spans="10:28">
      <c r="J46100" s="161"/>
      <c r="AB46100" s="164"/>
    </row>
    <row r="46101" spans="10:28">
      <c r="J46101" s="161"/>
      <c r="AB46101" s="164"/>
    </row>
    <row r="46102" spans="10:28">
      <c r="J46102" s="161"/>
      <c r="AB46102" s="164"/>
    </row>
    <row r="46103" spans="10:28">
      <c r="J46103" s="161"/>
      <c r="AB46103" s="164"/>
    </row>
    <row r="46104" spans="10:28">
      <c r="J46104" s="161"/>
      <c r="AB46104" s="164"/>
    </row>
    <row r="46105" spans="10:28">
      <c r="J46105" s="161"/>
      <c r="AB46105" s="164"/>
    </row>
    <row r="46106" spans="10:28">
      <c r="J46106" s="161"/>
      <c r="AB46106" s="164"/>
    </row>
    <row r="46107" spans="10:28">
      <c r="J46107" s="161"/>
      <c r="AB46107" s="164"/>
    </row>
    <row r="46108" spans="10:28">
      <c r="J46108" s="161"/>
      <c r="AB46108" s="164"/>
    </row>
    <row r="46109" spans="10:28">
      <c r="J46109" s="161"/>
      <c r="AB46109" s="164"/>
    </row>
    <row r="46110" spans="10:28">
      <c r="J46110" s="161"/>
      <c r="AB46110" s="164"/>
    </row>
    <row r="46111" spans="10:28">
      <c r="J46111" s="161"/>
      <c r="AB46111" s="164"/>
    </row>
    <row r="46112" spans="10:28">
      <c r="J46112" s="161"/>
      <c r="AB46112" s="164"/>
    </row>
    <row r="46113" spans="10:28">
      <c r="J46113" s="161"/>
      <c r="AB46113" s="164"/>
    </row>
    <row r="46114" spans="10:28">
      <c r="J46114" s="161"/>
      <c r="AB46114" s="164"/>
    </row>
    <row r="46115" spans="10:28">
      <c r="J46115" s="161"/>
      <c r="AB46115" s="164"/>
    </row>
    <row r="46116" spans="10:28">
      <c r="J46116" s="161"/>
      <c r="AB46116" s="164"/>
    </row>
    <row r="46117" spans="10:28">
      <c r="J46117" s="161"/>
      <c r="AB46117" s="164"/>
    </row>
    <row r="46118" spans="10:28">
      <c r="J46118" s="161"/>
      <c r="AB46118" s="164"/>
    </row>
    <row r="46119" spans="10:28">
      <c r="J46119" s="161"/>
      <c r="AB46119" s="164"/>
    </row>
    <row r="46120" spans="10:28">
      <c r="J46120" s="161"/>
      <c r="AB46120" s="164"/>
    </row>
    <row r="46121" spans="10:28">
      <c r="J46121" s="161"/>
      <c r="AB46121" s="164"/>
    </row>
    <row r="46122" spans="10:28">
      <c r="J46122" s="161"/>
      <c r="AB46122" s="164"/>
    </row>
    <row r="46123" spans="10:28">
      <c r="J46123" s="161"/>
      <c r="AB46123" s="164"/>
    </row>
    <row r="46124" spans="10:28">
      <c r="J46124" s="161"/>
      <c r="AB46124" s="164"/>
    </row>
    <row r="46125" spans="10:28">
      <c r="J46125" s="161"/>
      <c r="AB46125" s="164"/>
    </row>
    <row r="46126" spans="10:28">
      <c r="J46126" s="161"/>
      <c r="AB46126" s="164"/>
    </row>
    <row r="46127" spans="10:28">
      <c r="J46127" s="161"/>
      <c r="AB46127" s="164"/>
    </row>
    <row r="46128" spans="10:28">
      <c r="J46128" s="161"/>
      <c r="AB46128" s="164"/>
    </row>
    <row r="46129" spans="10:28">
      <c r="J46129" s="161"/>
      <c r="AB46129" s="164"/>
    </row>
    <row r="46130" spans="10:28">
      <c r="J46130" s="161"/>
      <c r="AB46130" s="164"/>
    </row>
    <row r="46131" spans="10:28">
      <c r="J46131" s="161"/>
      <c r="AB46131" s="164"/>
    </row>
    <row r="46132" spans="10:28">
      <c r="J46132" s="161"/>
      <c r="AB46132" s="164"/>
    </row>
    <row r="46133" spans="10:28">
      <c r="J46133" s="161"/>
      <c r="AB46133" s="164"/>
    </row>
    <row r="46134" spans="10:28">
      <c r="J46134" s="161"/>
      <c r="AB46134" s="164"/>
    </row>
    <row r="46135" spans="10:28">
      <c r="J46135" s="161"/>
      <c r="AB46135" s="164"/>
    </row>
    <row r="46136" spans="10:28">
      <c r="J46136" s="161"/>
      <c r="AB46136" s="164"/>
    </row>
    <row r="46137" spans="10:28">
      <c r="J46137" s="161"/>
      <c r="AB46137" s="164"/>
    </row>
    <row r="46138" spans="10:28">
      <c r="J46138" s="161"/>
      <c r="AB46138" s="164"/>
    </row>
    <row r="46139" spans="10:28">
      <c r="J46139" s="161"/>
      <c r="AB46139" s="164"/>
    </row>
    <row r="46140" spans="10:28">
      <c r="J46140" s="161"/>
      <c r="AB46140" s="164"/>
    </row>
    <row r="46141" spans="10:28">
      <c r="J46141" s="161"/>
      <c r="AB46141" s="164"/>
    </row>
    <row r="46142" spans="10:28">
      <c r="J46142" s="161"/>
      <c r="AB46142" s="164"/>
    </row>
    <row r="46143" spans="10:28">
      <c r="J46143" s="161"/>
      <c r="AB46143" s="164"/>
    </row>
    <row r="46144" spans="10:28">
      <c r="J46144" s="161"/>
      <c r="AB46144" s="164"/>
    </row>
    <row r="46145" spans="10:28">
      <c r="J46145" s="161"/>
      <c r="AB46145" s="164"/>
    </row>
    <row r="46146" spans="10:28">
      <c r="J46146" s="161"/>
      <c r="AB46146" s="164"/>
    </row>
    <row r="46147" spans="10:28">
      <c r="J46147" s="161"/>
      <c r="R46147" s="166"/>
      <c r="AB46147" s="164"/>
    </row>
    <row r="46148" spans="10:28">
      <c r="J46148" s="161"/>
      <c r="AB46148" s="164"/>
    </row>
    <row r="46149" spans="10:28">
      <c r="J46149" s="161"/>
      <c r="R46149" s="166"/>
      <c r="AB46149" s="164"/>
    </row>
    <row r="46150" spans="10:28">
      <c r="J46150" s="161"/>
      <c r="AB46150" s="164"/>
    </row>
    <row r="46151" spans="10:28">
      <c r="J46151" s="161"/>
      <c r="AB46151" s="164"/>
    </row>
    <row r="46152" spans="10:28">
      <c r="J46152" s="161"/>
      <c r="AB46152" s="164"/>
    </row>
    <row r="46153" spans="10:28">
      <c r="J46153" s="161"/>
      <c r="AB46153" s="164"/>
    </row>
    <row r="46154" spans="10:28">
      <c r="J46154" s="161"/>
      <c r="AB46154" s="164"/>
    </row>
    <row r="46155" spans="10:28">
      <c r="J46155" s="161"/>
      <c r="AB46155" s="164"/>
    </row>
    <row r="46156" spans="10:28">
      <c r="J46156" s="161"/>
      <c r="AB46156" s="164"/>
    </row>
    <row r="46157" spans="10:28">
      <c r="J46157" s="161"/>
      <c r="AB46157" s="164"/>
    </row>
    <row r="46158" spans="10:28">
      <c r="J46158" s="161"/>
      <c r="AB46158" s="164"/>
    </row>
    <row r="46159" spans="10:28">
      <c r="J46159" s="161"/>
      <c r="AB46159" s="164"/>
    </row>
    <row r="46160" spans="10:28">
      <c r="J46160" s="161"/>
      <c r="AB46160" s="164"/>
    </row>
    <row r="46161" spans="10:28">
      <c r="J46161" s="161"/>
      <c r="AB46161" s="164"/>
    </row>
    <row r="46162" spans="10:28">
      <c r="J46162" s="161"/>
      <c r="AB46162" s="164"/>
    </row>
    <row r="46163" spans="10:28">
      <c r="J46163" s="161"/>
      <c r="AB46163" s="164"/>
    </row>
    <row r="46164" spans="10:28">
      <c r="J46164" s="161"/>
      <c r="AB46164" s="164"/>
    </row>
    <row r="46165" spans="10:28">
      <c r="J46165" s="161"/>
      <c r="AB46165" s="164"/>
    </row>
    <row r="46166" spans="10:28">
      <c r="J46166" s="161"/>
      <c r="AB46166" s="164"/>
    </row>
    <row r="46167" spans="10:28">
      <c r="J46167" s="161"/>
      <c r="AB46167" s="164"/>
    </row>
    <row r="46168" spans="10:28">
      <c r="J46168" s="161"/>
      <c r="AB46168" s="164"/>
    </row>
    <row r="46169" spans="10:28">
      <c r="J46169" s="161"/>
      <c r="AB46169" s="164"/>
    </row>
    <row r="46170" spans="10:28">
      <c r="J46170" s="161"/>
      <c r="AB46170" s="164"/>
    </row>
    <row r="46171" spans="10:28">
      <c r="J46171" s="161"/>
      <c r="AB46171" s="164"/>
    </row>
    <row r="46172" spans="10:28">
      <c r="J46172" s="161"/>
      <c r="AB46172" s="164"/>
    </row>
    <row r="46173" spans="10:28">
      <c r="J46173" s="161"/>
      <c r="AB46173" s="164"/>
    </row>
    <row r="46174" spans="10:28">
      <c r="J46174" s="161"/>
      <c r="AB46174" s="164"/>
    </row>
    <row r="46175" spans="10:28">
      <c r="J46175" s="161"/>
      <c r="AB46175" s="164"/>
    </row>
    <row r="46176" spans="10:28">
      <c r="J46176" s="161"/>
      <c r="AB46176" s="164"/>
    </row>
    <row r="46177" spans="10:28">
      <c r="J46177" s="161"/>
      <c r="AB46177" s="164"/>
    </row>
    <row r="46178" spans="10:28">
      <c r="J46178" s="161"/>
      <c r="AB46178" s="164"/>
    </row>
    <row r="46179" spans="10:28">
      <c r="J46179" s="161"/>
      <c r="AB46179" s="164"/>
    </row>
    <row r="46180" spans="10:28">
      <c r="J46180" s="161"/>
      <c r="AB46180" s="164"/>
    </row>
    <row r="46181" spans="10:28">
      <c r="J46181" s="161"/>
      <c r="AB46181" s="164"/>
    </row>
    <row r="46182" spans="10:28">
      <c r="J46182" s="161"/>
      <c r="AB46182" s="164"/>
    </row>
    <row r="46183" spans="10:28">
      <c r="J46183" s="161"/>
      <c r="AB46183" s="164"/>
    </row>
    <row r="46184" spans="10:28">
      <c r="J46184" s="161"/>
      <c r="AB46184" s="164"/>
    </row>
    <row r="46185" spans="10:28">
      <c r="J46185" s="161"/>
      <c r="AB46185" s="164"/>
    </row>
    <row r="46186" spans="10:28">
      <c r="J46186" s="161"/>
      <c r="AB46186" s="164"/>
    </row>
    <row r="46187" spans="10:28">
      <c r="J46187" s="161"/>
      <c r="AB46187" s="164"/>
    </row>
    <row r="46188" spans="10:28">
      <c r="J46188" s="161"/>
      <c r="AB46188" s="164"/>
    </row>
    <row r="46189" spans="10:28">
      <c r="J46189" s="161"/>
      <c r="AB46189" s="164"/>
    </row>
    <row r="46190" spans="10:28">
      <c r="J46190" s="161"/>
      <c r="AB46190" s="164"/>
    </row>
    <row r="46191" spans="10:28">
      <c r="J46191" s="161"/>
      <c r="AB46191" s="164"/>
    </row>
    <row r="46192" spans="10:28">
      <c r="J46192" s="161"/>
      <c r="AB46192" s="164"/>
    </row>
    <row r="46193" spans="10:28">
      <c r="J46193" s="161"/>
      <c r="AB46193" s="164"/>
    </row>
    <row r="46194" spans="10:28">
      <c r="J46194" s="161"/>
      <c r="AB46194" s="164"/>
    </row>
    <row r="46195" spans="10:28">
      <c r="J46195" s="161"/>
      <c r="AB46195" s="164"/>
    </row>
    <row r="46196" spans="10:28">
      <c r="J46196" s="161"/>
      <c r="AB46196" s="164"/>
    </row>
    <row r="46197" spans="10:28">
      <c r="J46197" s="161"/>
      <c r="AB46197" s="164"/>
    </row>
    <row r="46198" spans="10:28">
      <c r="J46198" s="161"/>
      <c r="AB46198" s="164"/>
    </row>
    <row r="46199" spans="10:28">
      <c r="J46199" s="161"/>
      <c r="AB46199" s="164"/>
    </row>
    <row r="46200" spans="10:28">
      <c r="J46200" s="161"/>
      <c r="AB46200" s="164"/>
    </row>
    <row r="46201" spans="10:28">
      <c r="J46201" s="161"/>
      <c r="AB46201" s="164"/>
    </row>
    <row r="46202" spans="10:28">
      <c r="J46202" s="161"/>
      <c r="AB46202" s="164"/>
    </row>
    <row r="46203" spans="10:28">
      <c r="J46203" s="161"/>
      <c r="AB46203" s="164"/>
    </row>
    <row r="46204" spans="10:28">
      <c r="J46204" s="161"/>
      <c r="AB46204" s="164"/>
    </row>
    <row r="46205" spans="10:28">
      <c r="J46205" s="161"/>
      <c r="AB46205" s="164"/>
    </row>
    <row r="46206" spans="10:28">
      <c r="J46206" s="161"/>
      <c r="AB46206" s="164"/>
    </row>
    <row r="46207" spans="10:28">
      <c r="J46207" s="161"/>
      <c r="AB46207" s="164"/>
    </row>
    <row r="46208" spans="10:28">
      <c r="J46208" s="161"/>
      <c r="AB46208" s="164"/>
    </row>
    <row r="46209" spans="5:28">
      <c r="J46209" s="161"/>
      <c r="AB46209" s="164"/>
    </row>
    <row r="46210" spans="5:28">
      <c r="J46210" s="161"/>
      <c r="AB46210" s="164"/>
    </row>
    <row r="46211" spans="5:28">
      <c r="J46211" s="161"/>
      <c r="AB46211" s="164"/>
    </row>
    <row r="46212" spans="5:28">
      <c r="J46212" s="161"/>
      <c r="AB46212" s="164"/>
    </row>
    <row r="46213" spans="5:28">
      <c r="J46213" s="161"/>
      <c r="AB46213" s="164"/>
    </row>
    <row r="46214" spans="5:28">
      <c r="J46214" s="161"/>
      <c r="R46214" s="166"/>
      <c r="AB46214" s="164"/>
    </row>
    <row r="46215" spans="5:28">
      <c r="J46215" s="161"/>
      <c r="AB46215" s="164"/>
    </row>
    <row r="46216" spans="5:28">
      <c r="J46216" s="161"/>
      <c r="AB46216" s="164"/>
    </row>
    <row r="46217" spans="5:28">
      <c r="J46217" s="161"/>
      <c r="AB46217" s="164"/>
    </row>
    <row r="46218" spans="5:28">
      <c r="J46218" s="161"/>
      <c r="AB46218" s="164"/>
    </row>
    <row r="46219" spans="5:28">
      <c r="E46219" s="166"/>
      <c r="J46219" s="161"/>
      <c r="AB46219" s="164"/>
    </row>
    <row r="46220" spans="5:28">
      <c r="E46220" s="166"/>
      <c r="J46220" s="161"/>
      <c r="AB46220" s="164"/>
    </row>
    <row r="46221" spans="5:28">
      <c r="E46221" s="166"/>
      <c r="J46221" s="161"/>
      <c r="AB46221" s="164"/>
    </row>
    <row r="46222" spans="5:28">
      <c r="E46222" s="166"/>
      <c r="J46222" s="161"/>
      <c r="AB46222" s="164"/>
    </row>
    <row r="46223" spans="5:28">
      <c r="E46223" s="166"/>
      <c r="J46223" s="161"/>
      <c r="AB46223" s="164"/>
    </row>
    <row r="46224" spans="5:28">
      <c r="E46224" s="166"/>
      <c r="J46224" s="161"/>
      <c r="AB46224" s="164"/>
    </row>
    <row r="46225" spans="5:28">
      <c r="E46225" s="166"/>
      <c r="J46225" s="161"/>
      <c r="AB46225" s="164"/>
    </row>
    <row r="46226" spans="5:28">
      <c r="J46226" s="161"/>
      <c r="AB46226" s="164"/>
    </row>
    <row r="46227" spans="5:28">
      <c r="J46227" s="161"/>
      <c r="AB46227" s="164"/>
    </row>
    <row r="46228" spans="5:28">
      <c r="J46228" s="161"/>
      <c r="AB46228" s="164"/>
    </row>
    <row r="46229" spans="5:28">
      <c r="J46229" s="161"/>
      <c r="AB46229" s="164"/>
    </row>
    <row r="46230" spans="5:28">
      <c r="J46230" s="161"/>
      <c r="AB46230" s="164"/>
    </row>
    <row r="46231" spans="5:28">
      <c r="J46231" s="161"/>
      <c r="AB46231" s="164"/>
    </row>
    <row r="46232" spans="5:28">
      <c r="J46232" s="161"/>
      <c r="AB46232" s="164"/>
    </row>
    <row r="46233" spans="5:28">
      <c r="J46233" s="161"/>
      <c r="AB46233" s="164"/>
    </row>
    <row r="46234" spans="5:28">
      <c r="J46234" s="161"/>
      <c r="AB46234" s="164"/>
    </row>
    <row r="46235" spans="5:28">
      <c r="J46235" s="161"/>
      <c r="AB46235" s="164"/>
    </row>
    <row r="46236" spans="5:28">
      <c r="J46236" s="161"/>
      <c r="AB46236" s="164"/>
    </row>
    <row r="46237" spans="5:28">
      <c r="J46237" s="161"/>
      <c r="AB46237" s="164"/>
    </row>
    <row r="46238" spans="5:28">
      <c r="J46238" s="161"/>
      <c r="AB46238" s="164"/>
    </row>
    <row r="46239" spans="5:28">
      <c r="J46239" s="161"/>
      <c r="AB46239" s="164"/>
    </row>
    <row r="46240" spans="5:28">
      <c r="J46240" s="161"/>
      <c r="AB46240" s="164"/>
    </row>
    <row r="46241" spans="5:28">
      <c r="J46241" s="161"/>
      <c r="AB46241" s="164"/>
    </row>
    <row r="46242" spans="5:28">
      <c r="J46242" s="161"/>
      <c r="AB46242" s="164"/>
    </row>
    <row r="46243" spans="5:28">
      <c r="J46243" s="161"/>
      <c r="AB46243" s="164"/>
    </row>
    <row r="46244" spans="5:28">
      <c r="J46244" s="161"/>
      <c r="AB46244" s="164"/>
    </row>
    <row r="46245" spans="5:28">
      <c r="J46245" s="161"/>
      <c r="AB46245" s="164"/>
    </row>
    <row r="46246" spans="5:28">
      <c r="J46246" s="161"/>
      <c r="AB46246" s="164"/>
    </row>
    <row r="46247" spans="5:28">
      <c r="J46247" s="161"/>
      <c r="R46247" s="166"/>
      <c r="AB46247" s="164"/>
    </row>
    <row r="46248" spans="5:28">
      <c r="J46248" s="161"/>
      <c r="AB46248" s="164"/>
    </row>
    <row r="46249" spans="5:28">
      <c r="J46249" s="161"/>
      <c r="AB46249" s="164"/>
    </row>
    <row r="46250" spans="5:28">
      <c r="J46250" s="161"/>
      <c r="AB46250" s="164"/>
    </row>
    <row r="46251" spans="5:28">
      <c r="J46251" s="161"/>
      <c r="AB46251" s="164"/>
    </row>
    <row r="46252" spans="5:28">
      <c r="J46252" s="161"/>
      <c r="AB46252" s="164"/>
    </row>
    <row r="46253" spans="5:28">
      <c r="J46253" s="161"/>
      <c r="AB46253" s="164"/>
    </row>
    <row r="46254" spans="5:28">
      <c r="J46254" s="161"/>
      <c r="AB46254" s="164"/>
    </row>
    <row r="46255" spans="5:28">
      <c r="J46255" s="161"/>
      <c r="AB46255" s="164"/>
    </row>
    <row r="46256" spans="5:28">
      <c r="E46256" s="166"/>
      <c r="J46256" s="161"/>
      <c r="AB46256" s="164"/>
    </row>
    <row r="46257" spans="5:28">
      <c r="E46257" s="166"/>
      <c r="J46257" s="161"/>
      <c r="AB46257" s="164"/>
    </row>
    <row r="46258" spans="5:28">
      <c r="E46258" s="166"/>
      <c r="J46258" s="161"/>
      <c r="AB46258" s="164"/>
    </row>
    <row r="46259" spans="5:28">
      <c r="E46259" s="166"/>
      <c r="J46259" s="161"/>
      <c r="AB46259" s="164"/>
    </row>
    <row r="46260" spans="5:28">
      <c r="J46260" s="161"/>
      <c r="AB46260" s="164"/>
    </row>
    <row r="46261" spans="5:28">
      <c r="J46261" s="161"/>
      <c r="AB46261" s="164"/>
    </row>
    <row r="46262" spans="5:28">
      <c r="J46262" s="161"/>
      <c r="AB46262" s="164"/>
    </row>
    <row r="46263" spans="5:28">
      <c r="J46263" s="161"/>
      <c r="AB46263" s="164"/>
    </row>
    <row r="46264" spans="5:28">
      <c r="J46264" s="161"/>
      <c r="AB46264" s="164"/>
    </row>
    <row r="46265" spans="5:28">
      <c r="J46265" s="161"/>
      <c r="AB46265" s="164"/>
    </row>
    <row r="46266" spans="5:28">
      <c r="J46266" s="161"/>
      <c r="AB46266" s="164"/>
    </row>
    <row r="46267" spans="5:28">
      <c r="J46267" s="161"/>
      <c r="AB46267" s="164"/>
    </row>
    <row r="46268" spans="5:28">
      <c r="J46268" s="161"/>
      <c r="AB46268" s="164"/>
    </row>
    <row r="46269" spans="5:28">
      <c r="J46269" s="161"/>
      <c r="AB46269" s="164"/>
    </row>
    <row r="46270" spans="5:28">
      <c r="J46270" s="161"/>
      <c r="AB46270" s="164"/>
    </row>
    <row r="46271" spans="5:28">
      <c r="J46271" s="161"/>
      <c r="AB46271" s="164"/>
    </row>
    <row r="46272" spans="5:28">
      <c r="J46272" s="161"/>
      <c r="AB46272" s="164"/>
    </row>
    <row r="46273" spans="5:28">
      <c r="J46273" s="161"/>
      <c r="AB46273" s="164"/>
    </row>
    <row r="46274" spans="5:28">
      <c r="J46274" s="161"/>
      <c r="AB46274" s="164"/>
    </row>
    <row r="46275" spans="5:28">
      <c r="J46275" s="161"/>
      <c r="AB46275" s="164"/>
    </row>
    <row r="46276" spans="5:28">
      <c r="J46276" s="161"/>
      <c r="R46276" s="166"/>
      <c r="AB46276" s="164"/>
    </row>
    <row r="46277" spans="5:28">
      <c r="J46277" s="161"/>
      <c r="AB46277" s="164"/>
    </row>
    <row r="46278" spans="5:28">
      <c r="J46278" s="161"/>
      <c r="AB46278" s="164"/>
    </row>
    <row r="46279" spans="5:28">
      <c r="J46279" s="161"/>
      <c r="AB46279" s="164"/>
    </row>
    <row r="46280" spans="5:28">
      <c r="J46280" s="161"/>
      <c r="AB46280" s="164"/>
    </row>
    <row r="46281" spans="5:28">
      <c r="J46281" s="161"/>
      <c r="AB46281" s="164"/>
    </row>
    <row r="46282" spans="5:28">
      <c r="J46282" s="161"/>
      <c r="AB46282" s="164"/>
    </row>
    <row r="46283" spans="5:28">
      <c r="J46283" s="161"/>
      <c r="AB46283" s="164"/>
    </row>
    <row r="46284" spans="5:28">
      <c r="J46284" s="161"/>
      <c r="AB46284" s="164"/>
    </row>
    <row r="46285" spans="5:28">
      <c r="E46285" s="166"/>
      <c r="J46285" s="161"/>
      <c r="AB46285" s="164"/>
    </row>
    <row r="46286" spans="5:28">
      <c r="E46286" s="166"/>
      <c r="J46286" s="161"/>
      <c r="AB46286" s="164"/>
    </row>
    <row r="46287" spans="5:28">
      <c r="E46287" s="166"/>
      <c r="J46287" s="161"/>
      <c r="AB46287" s="164"/>
    </row>
    <row r="46288" spans="5:28">
      <c r="E46288" s="166"/>
      <c r="J46288" s="161"/>
      <c r="AB46288" s="164"/>
    </row>
    <row r="46289" spans="5:28">
      <c r="E46289" s="166"/>
      <c r="J46289" s="161"/>
      <c r="AB46289" s="164"/>
    </row>
    <row r="46290" spans="5:28">
      <c r="J46290" s="161"/>
      <c r="AB46290" s="164"/>
    </row>
    <row r="46291" spans="5:28">
      <c r="J46291" s="161"/>
      <c r="AB46291" s="164"/>
    </row>
    <row r="46292" spans="5:28">
      <c r="J46292" s="161"/>
      <c r="AB46292" s="164"/>
    </row>
    <row r="46293" spans="5:28">
      <c r="J46293" s="161"/>
      <c r="AB46293" s="164"/>
    </row>
    <row r="46294" spans="5:28">
      <c r="J46294" s="161"/>
      <c r="AB46294" s="164"/>
    </row>
    <row r="46295" spans="5:28">
      <c r="J46295" s="161"/>
      <c r="AB46295" s="164"/>
    </row>
    <row r="46296" spans="5:28">
      <c r="J46296" s="161"/>
      <c r="AB46296" s="164"/>
    </row>
    <row r="46297" spans="5:28">
      <c r="J46297" s="161"/>
      <c r="AB46297" s="164"/>
    </row>
    <row r="46298" spans="5:28">
      <c r="J46298" s="161"/>
      <c r="AB46298" s="164"/>
    </row>
    <row r="46299" spans="5:28">
      <c r="J46299" s="161"/>
      <c r="AB46299" s="164"/>
    </row>
    <row r="46300" spans="5:28">
      <c r="J46300" s="161"/>
      <c r="AB46300" s="164"/>
    </row>
    <row r="46301" spans="5:28">
      <c r="J46301" s="161"/>
      <c r="AB46301" s="164"/>
    </row>
    <row r="46302" spans="5:28">
      <c r="J46302" s="161"/>
      <c r="AB46302" s="164"/>
    </row>
    <row r="46303" spans="5:28">
      <c r="J46303" s="161"/>
      <c r="AB46303" s="164"/>
    </row>
    <row r="46304" spans="5:28">
      <c r="J46304" s="161"/>
      <c r="AB46304" s="164"/>
    </row>
    <row r="46305" spans="5:28">
      <c r="J46305" s="161"/>
      <c r="AB46305" s="164"/>
    </row>
    <row r="46306" spans="5:28">
      <c r="E46306" s="166"/>
      <c r="J46306" s="161"/>
      <c r="AB46306" s="164"/>
    </row>
    <row r="46307" spans="5:28">
      <c r="E46307" s="166"/>
      <c r="J46307" s="161"/>
      <c r="AB46307" s="164"/>
    </row>
    <row r="46308" spans="5:28">
      <c r="J46308" s="161"/>
      <c r="AB46308" s="164"/>
    </row>
    <row r="46309" spans="5:28">
      <c r="J46309" s="161"/>
      <c r="AB46309" s="164"/>
    </row>
    <row r="46310" spans="5:28">
      <c r="J46310" s="161"/>
      <c r="AB46310" s="164"/>
    </row>
    <row r="46311" spans="5:28">
      <c r="J46311" s="161"/>
      <c r="AB46311" s="164"/>
    </row>
    <row r="46312" spans="5:28">
      <c r="J46312" s="161"/>
      <c r="AB46312" s="164"/>
    </row>
    <row r="46313" spans="5:28">
      <c r="J46313" s="161"/>
      <c r="AB46313" s="164"/>
    </row>
    <row r="46314" spans="5:28">
      <c r="J46314" s="161"/>
      <c r="AB46314" s="164"/>
    </row>
    <row r="46315" spans="5:28">
      <c r="J46315" s="161"/>
      <c r="AB46315" s="164"/>
    </row>
    <row r="46316" spans="5:28">
      <c r="J46316" s="161"/>
      <c r="AB46316" s="164"/>
    </row>
    <row r="46317" spans="5:28">
      <c r="J46317" s="161"/>
      <c r="R46317" s="166"/>
      <c r="AB46317" s="164"/>
    </row>
    <row r="46318" spans="5:28">
      <c r="J46318" s="161"/>
      <c r="AB46318" s="164"/>
    </row>
    <row r="46319" spans="5:28">
      <c r="J46319" s="161"/>
      <c r="AB46319" s="164"/>
    </row>
    <row r="46320" spans="5:28">
      <c r="J46320" s="161"/>
      <c r="AB46320" s="164"/>
    </row>
    <row r="46321" spans="10:28">
      <c r="J46321" s="161"/>
      <c r="AB46321" s="164"/>
    </row>
    <row r="46322" spans="10:28">
      <c r="J46322" s="161"/>
      <c r="AB46322" s="164"/>
    </row>
    <row r="46323" spans="10:28">
      <c r="J46323" s="161"/>
      <c r="AB46323" s="164"/>
    </row>
    <row r="46324" spans="10:28">
      <c r="J46324" s="161"/>
      <c r="AB46324" s="164"/>
    </row>
    <row r="46325" spans="10:28">
      <c r="J46325" s="161"/>
      <c r="AB46325" s="164"/>
    </row>
    <row r="46326" spans="10:28">
      <c r="J46326" s="161"/>
      <c r="AB46326" s="164"/>
    </row>
    <row r="46327" spans="10:28">
      <c r="J46327" s="161"/>
      <c r="AB46327" s="164"/>
    </row>
    <row r="46328" spans="10:28">
      <c r="J46328" s="161"/>
      <c r="AB46328" s="164"/>
    </row>
    <row r="46329" spans="10:28">
      <c r="J46329" s="161"/>
      <c r="AB46329" s="164"/>
    </row>
    <row r="46330" spans="10:28">
      <c r="J46330" s="161"/>
      <c r="AB46330" s="164"/>
    </row>
    <row r="46331" spans="10:28">
      <c r="J46331" s="161"/>
      <c r="AB46331" s="164"/>
    </row>
    <row r="46332" spans="10:28">
      <c r="J46332" s="161"/>
      <c r="R46332" s="166"/>
      <c r="AB46332" s="164"/>
    </row>
    <row r="46333" spans="10:28">
      <c r="J46333" s="161"/>
      <c r="AB46333" s="164"/>
    </row>
    <row r="46334" spans="10:28">
      <c r="J46334" s="161"/>
      <c r="AB46334" s="164"/>
    </row>
    <row r="46335" spans="10:28">
      <c r="J46335" s="161"/>
      <c r="AB46335" s="164"/>
    </row>
    <row r="46336" spans="10:28">
      <c r="J46336" s="161"/>
      <c r="AB46336" s="164"/>
    </row>
    <row r="46337" spans="10:28">
      <c r="J46337" s="161"/>
      <c r="AB46337" s="164"/>
    </row>
    <row r="46338" spans="10:28">
      <c r="J46338" s="161"/>
      <c r="AB46338" s="164"/>
    </row>
    <row r="46339" spans="10:28">
      <c r="J46339" s="161"/>
      <c r="AB46339" s="164"/>
    </row>
    <row r="46340" spans="10:28">
      <c r="J46340" s="161"/>
      <c r="AB46340" s="164"/>
    </row>
    <row r="46341" spans="10:28">
      <c r="J46341" s="161"/>
      <c r="AB46341" s="164"/>
    </row>
    <row r="46342" spans="10:28">
      <c r="J46342" s="161"/>
      <c r="AB46342" s="164"/>
    </row>
    <row r="46343" spans="10:28">
      <c r="J46343" s="161"/>
      <c r="AB46343" s="164"/>
    </row>
    <row r="46344" spans="10:28">
      <c r="J46344" s="161"/>
      <c r="AB46344" s="164"/>
    </row>
    <row r="46345" spans="10:28">
      <c r="J46345" s="161"/>
      <c r="AB46345" s="164"/>
    </row>
    <row r="46346" spans="10:28">
      <c r="J46346" s="161"/>
      <c r="AB46346" s="164"/>
    </row>
    <row r="46347" spans="10:28">
      <c r="J46347" s="161"/>
      <c r="AB46347" s="164"/>
    </row>
    <row r="46348" spans="10:28">
      <c r="J46348" s="161"/>
      <c r="AB46348" s="164"/>
    </row>
    <row r="46349" spans="10:28">
      <c r="J46349" s="161"/>
      <c r="AB46349" s="164"/>
    </row>
    <row r="46350" spans="10:28">
      <c r="J46350" s="161"/>
      <c r="AB46350" s="164"/>
    </row>
    <row r="46351" spans="10:28">
      <c r="J46351" s="161"/>
      <c r="AB46351" s="164"/>
    </row>
    <row r="46352" spans="10:28">
      <c r="J46352" s="161"/>
      <c r="AB46352" s="164"/>
    </row>
    <row r="46353" spans="10:28">
      <c r="J46353" s="161"/>
      <c r="AB46353" s="164"/>
    </row>
    <row r="46354" spans="10:28">
      <c r="J46354" s="161"/>
      <c r="AB46354" s="164"/>
    </row>
    <row r="46355" spans="10:28">
      <c r="J46355" s="161"/>
      <c r="AB46355" s="164"/>
    </row>
    <row r="46356" spans="10:28">
      <c r="J46356" s="161"/>
      <c r="AB46356" s="164"/>
    </row>
    <row r="46357" spans="10:28">
      <c r="J46357" s="161"/>
      <c r="AB46357" s="164"/>
    </row>
    <row r="46358" spans="10:28">
      <c r="J46358" s="161"/>
      <c r="AB46358" s="164"/>
    </row>
    <row r="46359" spans="10:28">
      <c r="J46359" s="161"/>
      <c r="AB46359" s="164"/>
    </row>
    <row r="46360" spans="10:28">
      <c r="J46360" s="161"/>
      <c r="AB46360" s="164"/>
    </row>
    <row r="46361" spans="10:28">
      <c r="J46361" s="161"/>
      <c r="AB46361" s="164"/>
    </row>
    <row r="46362" spans="10:28">
      <c r="J46362" s="161"/>
      <c r="AB46362" s="164"/>
    </row>
    <row r="46363" spans="10:28">
      <c r="J46363" s="161"/>
      <c r="AB46363" s="164"/>
    </row>
    <row r="46364" spans="10:28">
      <c r="J46364" s="161"/>
      <c r="AB46364" s="164"/>
    </row>
    <row r="46365" spans="10:28">
      <c r="J46365" s="161"/>
      <c r="AB46365" s="164"/>
    </row>
    <row r="46366" spans="10:28">
      <c r="J46366" s="161"/>
      <c r="AB46366" s="164"/>
    </row>
    <row r="46367" spans="10:28">
      <c r="J46367" s="161"/>
      <c r="R46367" s="166"/>
      <c r="AB46367" s="164"/>
    </row>
    <row r="46368" spans="10:28">
      <c r="J46368" s="161"/>
      <c r="AB46368" s="164"/>
    </row>
    <row r="46369" spans="10:28">
      <c r="J46369" s="161"/>
      <c r="AB46369" s="164"/>
    </row>
    <row r="46370" spans="10:28">
      <c r="J46370" s="161"/>
      <c r="AB46370" s="164"/>
    </row>
    <row r="46371" spans="10:28">
      <c r="J46371" s="161"/>
      <c r="AB46371" s="164"/>
    </row>
    <row r="46372" spans="10:28">
      <c r="J46372" s="161"/>
      <c r="AB46372" s="164"/>
    </row>
    <row r="46373" spans="10:28">
      <c r="J46373" s="161"/>
      <c r="AB46373" s="164"/>
    </row>
    <row r="46374" spans="10:28">
      <c r="J46374" s="161"/>
      <c r="AB46374" s="164"/>
    </row>
    <row r="46375" spans="10:28">
      <c r="J46375" s="161"/>
      <c r="AB46375" s="164"/>
    </row>
    <row r="46376" spans="10:28">
      <c r="J46376" s="161"/>
      <c r="AB46376" s="164"/>
    </row>
    <row r="46377" spans="10:28">
      <c r="J46377" s="161"/>
      <c r="AB46377" s="164"/>
    </row>
    <row r="46378" spans="10:28">
      <c r="J46378" s="161"/>
      <c r="AB46378" s="164"/>
    </row>
    <row r="46379" spans="10:28">
      <c r="J46379" s="161"/>
      <c r="AB46379" s="164"/>
    </row>
    <row r="46380" spans="10:28">
      <c r="J46380" s="161"/>
      <c r="AB46380" s="164"/>
    </row>
    <row r="46381" spans="10:28">
      <c r="J46381" s="161"/>
      <c r="AB46381" s="164"/>
    </row>
    <row r="46382" spans="10:28">
      <c r="J46382" s="161"/>
      <c r="AB46382" s="164"/>
    </row>
    <row r="46383" spans="10:28">
      <c r="J46383" s="161"/>
      <c r="AB46383" s="164"/>
    </row>
    <row r="46384" spans="10:28">
      <c r="J46384" s="161"/>
      <c r="AB46384" s="164"/>
    </row>
    <row r="46385" spans="10:28">
      <c r="J46385" s="161"/>
      <c r="AB46385" s="164"/>
    </row>
    <row r="46386" spans="10:28">
      <c r="J46386" s="161"/>
      <c r="AB46386" s="164"/>
    </row>
    <row r="46387" spans="10:28">
      <c r="J46387" s="161"/>
      <c r="AB46387" s="164"/>
    </row>
    <row r="46388" spans="10:28">
      <c r="J46388" s="161"/>
      <c r="AB46388" s="164"/>
    </row>
    <row r="46389" spans="10:28">
      <c r="J46389" s="161"/>
      <c r="AB46389" s="164"/>
    </row>
    <row r="46390" spans="10:28">
      <c r="J46390" s="161"/>
      <c r="AB46390" s="164"/>
    </row>
    <row r="46391" spans="10:28">
      <c r="J46391" s="161"/>
      <c r="AB46391" s="164"/>
    </row>
    <row r="46392" spans="10:28">
      <c r="J46392" s="161"/>
      <c r="AB46392" s="164"/>
    </row>
    <row r="46393" spans="10:28">
      <c r="J46393" s="161"/>
      <c r="AB46393" s="164"/>
    </row>
    <row r="46394" spans="10:28">
      <c r="J46394" s="161"/>
      <c r="AB46394" s="164"/>
    </row>
    <row r="46395" spans="10:28">
      <c r="J46395" s="161"/>
      <c r="AB46395" s="164"/>
    </row>
    <row r="46396" spans="10:28">
      <c r="J46396" s="161"/>
      <c r="AB46396" s="164"/>
    </row>
    <row r="46397" spans="10:28">
      <c r="J46397" s="161"/>
      <c r="AB46397" s="164"/>
    </row>
    <row r="46398" spans="10:28">
      <c r="J46398" s="161"/>
      <c r="AB46398" s="164"/>
    </row>
    <row r="46399" spans="10:28">
      <c r="J46399" s="161"/>
      <c r="AB46399" s="164"/>
    </row>
    <row r="46400" spans="10:28">
      <c r="J46400" s="161"/>
      <c r="AB46400" s="164"/>
    </row>
    <row r="46401" spans="10:28">
      <c r="J46401" s="161"/>
      <c r="AB46401" s="164"/>
    </row>
    <row r="46402" spans="10:28">
      <c r="J46402" s="161"/>
      <c r="AB46402" s="164"/>
    </row>
    <row r="46403" spans="10:28">
      <c r="J46403" s="161"/>
      <c r="AB46403" s="164"/>
    </row>
    <row r="46404" spans="10:28">
      <c r="J46404" s="161"/>
      <c r="AB46404" s="164"/>
    </row>
    <row r="46405" spans="10:28">
      <c r="J46405" s="161"/>
      <c r="AB46405" s="164"/>
    </row>
    <row r="46406" spans="10:28">
      <c r="J46406" s="161"/>
      <c r="AB46406" s="164"/>
    </row>
    <row r="46407" spans="10:28">
      <c r="J46407" s="161"/>
      <c r="AB46407" s="164"/>
    </row>
    <row r="46408" spans="10:28">
      <c r="J46408" s="161"/>
      <c r="AB46408" s="164"/>
    </row>
    <row r="46409" spans="10:28">
      <c r="J46409" s="161"/>
      <c r="AB46409" s="164"/>
    </row>
    <row r="46410" spans="10:28">
      <c r="J46410" s="161"/>
      <c r="AB46410" s="164"/>
    </row>
    <row r="46411" spans="10:28">
      <c r="J46411" s="161"/>
      <c r="AB46411" s="164"/>
    </row>
    <row r="46412" spans="10:28">
      <c r="J46412" s="161"/>
      <c r="AB46412" s="164"/>
    </row>
    <row r="46413" spans="10:28">
      <c r="J46413" s="161"/>
      <c r="AB46413" s="164"/>
    </row>
    <row r="46414" spans="10:28">
      <c r="J46414" s="161"/>
      <c r="AB46414" s="164"/>
    </row>
    <row r="46415" spans="10:28">
      <c r="J46415" s="161"/>
      <c r="AB46415" s="164"/>
    </row>
    <row r="46416" spans="10:28">
      <c r="J46416" s="161"/>
      <c r="AB46416" s="164"/>
    </row>
    <row r="46417" spans="10:28">
      <c r="J46417" s="161"/>
      <c r="AB46417" s="164"/>
    </row>
    <row r="46418" spans="10:28">
      <c r="J46418" s="161"/>
      <c r="AB46418" s="164"/>
    </row>
    <row r="46419" spans="10:28">
      <c r="J46419" s="161"/>
      <c r="AB46419" s="164"/>
    </row>
    <row r="46420" spans="10:28">
      <c r="J46420" s="161"/>
      <c r="AB46420" s="164"/>
    </row>
    <row r="46421" spans="10:28">
      <c r="J46421" s="161"/>
      <c r="AB46421" s="164"/>
    </row>
    <row r="46422" spans="10:28">
      <c r="J46422" s="161"/>
      <c r="AB46422" s="164"/>
    </row>
    <row r="46423" spans="10:28">
      <c r="J46423" s="161"/>
      <c r="AB46423" s="164"/>
    </row>
    <row r="46424" spans="10:28">
      <c r="J46424" s="161"/>
      <c r="AB46424" s="164"/>
    </row>
    <row r="46425" spans="10:28">
      <c r="J46425" s="161"/>
      <c r="AB46425" s="164"/>
    </row>
    <row r="46426" spans="10:28">
      <c r="J46426" s="161"/>
      <c r="AB46426" s="164"/>
    </row>
    <row r="46427" spans="10:28">
      <c r="J46427" s="161"/>
      <c r="AB46427" s="164"/>
    </row>
    <row r="46428" spans="10:28">
      <c r="J46428" s="161"/>
      <c r="AB46428" s="164"/>
    </row>
    <row r="46429" spans="10:28">
      <c r="J46429" s="161"/>
      <c r="AB46429" s="164"/>
    </row>
    <row r="46430" spans="10:28">
      <c r="J46430" s="161"/>
      <c r="AB46430" s="164"/>
    </row>
    <row r="46431" spans="10:28">
      <c r="J46431" s="161"/>
      <c r="AB46431" s="164"/>
    </row>
    <row r="46432" spans="10:28">
      <c r="J46432" s="161"/>
      <c r="AB46432" s="164"/>
    </row>
    <row r="46433" spans="10:28">
      <c r="J46433" s="161"/>
      <c r="AB46433" s="164"/>
    </row>
    <row r="46434" spans="10:28">
      <c r="J46434" s="161"/>
      <c r="AB46434" s="164"/>
    </row>
    <row r="46435" spans="10:28">
      <c r="J46435" s="161"/>
      <c r="AB46435" s="164"/>
    </row>
    <row r="46436" spans="10:28">
      <c r="J46436" s="161"/>
      <c r="AB46436" s="164"/>
    </row>
    <row r="46437" spans="10:28">
      <c r="J46437" s="161"/>
      <c r="AB46437" s="164"/>
    </row>
    <row r="46438" spans="10:28">
      <c r="J46438" s="161"/>
      <c r="AB46438" s="164"/>
    </row>
    <row r="46439" spans="10:28">
      <c r="J46439" s="161"/>
      <c r="AB46439" s="164"/>
    </row>
    <row r="46440" spans="10:28">
      <c r="J46440" s="161"/>
      <c r="AB46440" s="164"/>
    </row>
    <row r="46441" spans="10:28">
      <c r="J46441" s="161"/>
      <c r="AB46441" s="164"/>
    </row>
    <row r="46442" spans="10:28">
      <c r="J46442" s="161"/>
      <c r="AB46442" s="164"/>
    </row>
    <row r="46443" spans="10:28">
      <c r="J46443" s="161"/>
      <c r="AB46443" s="164"/>
    </row>
    <row r="46444" spans="10:28">
      <c r="J46444" s="161"/>
      <c r="AB46444" s="164"/>
    </row>
    <row r="46445" spans="10:28">
      <c r="J46445" s="161"/>
      <c r="AB46445" s="164"/>
    </row>
    <row r="46446" spans="10:28">
      <c r="J46446" s="161"/>
      <c r="AB46446" s="164"/>
    </row>
    <row r="46447" spans="10:28">
      <c r="J46447" s="161"/>
      <c r="AB46447" s="164"/>
    </row>
    <row r="46448" spans="10:28">
      <c r="J46448" s="161"/>
      <c r="R46448" s="166"/>
      <c r="AB46448" s="164"/>
    </row>
    <row r="46449" spans="10:28">
      <c r="J46449" s="161"/>
      <c r="AB46449" s="164"/>
    </row>
    <row r="46450" spans="10:28">
      <c r="J46450" s="161"/>
      <c r="AB46450" s="164"/>
    </row>
    <row r="46451" spans="10:28">
      <c r="J46451" s="161"/>
      <c r="AB46451" s="164"/>
    </row>
    <row r="46452" spans="10:28">
      <c r="J46452" s="161"/>
      <c r="AB46452" s="164"/>
    </row>
    <row r="46453" spans="10:28">
      <c r="J46453" s="161"/>
      <c r="AB46453" s="164"/>
    </row>
    <row r="46454" spans="10:28">
      <c r="J46454" s="161"/>
      <c r="AB46454" s="164"/>
    </row>
    <row r="46455" spans="10:28">
      <c r="J46455" s="161"/>
      <c r="AB46455" s="164"/>
    </row>
    <row r="46456" spans="10:28">
      <c r="J46456" s="161"/>
      <c r="AB46456" s="164"/>
    </row>
    <row r="46457" spans="10:28">
      <c r="J46457" s="161"/>
      <c r="AB46457" s="164"/>
    </row>
    <row r="46458" spans="10:28">
      <c r="J46458" s="161"/>
      <c r="AB46458" s="164"/>
    </row>
    <row r="46459" spans="10:28">
      <c r="J46459" s="161"/>
      <c r="AB46459" s="164"/>
    </row>
    <row r="46460" spans="10:28">
      <c r="J46460" s="161"/>
      <c r="AB46460" s="164"/>
    </row>
    <row r="46461" spans="10:28">
      <c r="J46461" s="161"/>
      <c r="AB46461" s="164"/>
    </row>
    <row r="46462" spans="10:28">
      <c r="J46462" s="161"/>
      <c r="AB46462" s="164"/>
    </row>
    <row r="46463" spans="10:28">
      <c r="J46463" s="161"/>
      <c r="AB46463" s="164"/>
    </row>
    <row r="46464" spans="10:28">
      <c r="J46464" s="161"/>
      <c r="AB46464" s="164"/>
    </row>
    <row r="46465" spans="5:28">
      <c r="E46465" s="166"/>
      <c r="J46465" s="161"/>
      <c r="AB46465" s="164"/>
    </row>
    <row r="46466" spans="5:28">
      <c r="E46466" s="166"/>
      <c r="J46466" s="161"/>
      <c r="AB46466" s="164"/>
    </row>
    <row r="46467" spans="5:28">
      <c r="E46467" s="166"/>
      <c r="J46467" s="161"/>
      <c r="AB46467" s="164"/>
    </row>
    <row r="46468" spans="5:28">
      <c r="E46468" s="166"/>
      <c r="J46468" s="161"/>
      <c r="AB46468" s="164"/>
    </row>
    <row r="46469" spans="5:28">
      <c r="E46469" s="166"/>
      <c r="J46469" s="161"/>
      <c r="AB46469" s="164"/>
    </row>
    <row r="46470" spans="5:28">
      <c r="E46470" s="166"/>
      <c r="J46470" s="161"/>
      <c r="AB46470" s="164"/>
    </row>
    <row r="46471" spans="5:28">
      <c r="E46471" s="166"/>
      <c r="J46471" s="161"/>
      <c r="AB46471" s="164"/>
    </row>
    <row r="46472" spans="5:28">
      <c r="E46472" s="166"/>
      <c r="J46472" s="161"/>
      <c r="AB46472" s="164"/>
    </row>
    <row r="46473" spans="5:28">
      <c r="E46473" s="166"/>
      <c r="J46473" s="161"/>
      <c r="AB46473" s="164"/>
    </row>
    <row r="46474" spans="5:28">
      <c r="J46474" s="161"/>
      <c r="AB46474" s="164"/>
    </row>
    <row r="46475" spans="5:28">
      <c r="J46475" s="161"/>
      <c r="AB46475" s="164"/>
    </row>
    <row r="46476" spans="5:28">
      <c r="J46476" s="161"/>
      <c r="AB46476" s="164"/>
    </row>
    <row r="46477" spans="5:28">
      <c r="J46477" s="161"/>
      <c r="AB46477" s="164"/>
    </row>
    <row r="46478" spans="5:28">
      <c r="J46478" s="161"/>
      <c r="AB46478" s="164"/>
    </row>
    <row r="46479" spans="5:28">
      <c r="J46479" s="161"/>
      <c r="AB46479" s="164"/>
    </row>
    <row r="46480" spans="5:28">
      <c r="J46480" s="161"/>
      <c r="AB46480" s="164"/>
    </row>
    <row r="46481" spans="10:28">
      <c r="J46481" s="161"/>
      <c r="AB46481" s="164"/>
    </row>
    <row r="46482" spans="10:28">
      <c r="J46482" s="161"/>
      <c r="AB46482" s="164"/>
    </row>
    <row r="46483" spans="10:28">
      <c r="J46483" s="161"/>
      <c r="AB46483" s="164"/>
    </row>
    <row r="46484" spans="10:28">
      <c r="J46484" s="161"/>
      <c r="AB46484" s="164"/>
    </row>
    <row r="46485" spans="10:28">
      <c r="J46485" s="161"/>
      <c r="AB46485" s="164"/>
    </row>
    <row r="46486" spans="10:28">
      <c r="J46486" s="161"/>
      <c r="AB46486" s="164"/>
    </row>
    <row r="46487" spans="10:28">
      <c r="J46487" s="161"/>
      <c r="AB46487" s="164"/>
    </row>
    <row r="46488" spans="10:28">
      <c r="J46488" s="161"/>
      <c r="AB46488" s="164"/>
    </row>
    <row r="46489" spans="10:28">
      <c r="J46489" s="161"/>
      <c r="AB46489" s="164"/>
    </row>
    <row r="46490" spans="10:28">
      <c r="J46490" s="161"/>
      <c r="AB46490" s="164"/>
    </row>
    <row r="46491" spans="10:28">
      <c r="J46491" s="161"/>
      <c r="AB46491" s="164"/>
    </row>
    <row r="46492" spans="10:28">
      <c r="J46492" s="161"/>
      <c r="AB46492" s="164"/>
    </row>
    <row r="46493" spans="10:28">
      <c r="J46493" s="161"/>
      <c r="AB46493" s="164"/>
    </row>
    <row r="46494" spans="10:28">
      <c r="J46494" s="161"/>
      <c r="AB46494" s="164"/>
    </row>
    <row r="46495" spans="10:28">
      <c r="J46495" s="161"/>
      <c r="AB46495" s="164"/>
    </row>
    <row r="46496" spans="10:28">
      <c r="J46496" s="161"/>
      <c r="AB46496" s="164"/>
    </row>
    <row r="46497" spans="10:28">
      <c r="J46497" s="161"/>
      <c r="AB46497" s="164"/>
    </row>
    <row r="46498" spans="10:28">
      <c r="J46498" s="161"/>
      <c r="AB46498" s="164"/>
    </row>
    <row r="46499" spans="10:28">
      <c r="J46499" s="161"/>
      <c r="AB46499" s="164"/>
    </row>
    <row r="46500" spans="10:28">
      <c r="J46500" s="161"/>
      <c r="AB46500" s="164"/>
    </row>
    <row r="46501" spans="10:28">
      <c r="J46501" s="161"/>
      <c r="AB46501" s="164"/>
    </row>
    <row r="46502" spans="10:28">
      <c r="J46502" s="161"/>
      <c r="AB46502" s="164"/>
    </row>
    <row r="46503" spans="10:28">
      <c r="J46503" s="161"/>
      <c r="AB46503" s="164"/>
    </row>
    <row r="46504" spans="10:28">
      <c r="J46504" s="161"/>
      <c r="AB46504" s="164"/>
    </row>
    <row r="46505" spans="10:28">
      <c r="J46505" s="161"/>
      <c r="AB46505" s="164"/>
    </row>
    <row r="46506" spans="10:28">
      <c r="J46506" s="161"/>
      <c r="AB46506" s="164"/>
    </row>
    <row r="46507" spans="10:28">
      <c r="J46507" s="161"/>
      <c r="AB46507" s="164"/>
    </row>
    <row r="46508" spans="10:28">
      <c r="J46508" s="161"/>
      <c r="AB46508" s="164"/>
    </row>
    <row r="46509" spans="10:28">
      <c r="J46509" s="161"/>
      <c r="AB46509" s="164"/>
    </row>
    <row r="46510" spans="10:28">
      <c r="J46510" s="161"/>
      <c r="AB46510" s="164"/>
    </row>
    <row r="46511" spans="10:28">
      <c r="J46511" s="161"/>
      <c r="AB46511" s="164"/>
    </row>
    <row r="46512" spans="10:28">
      <c r="J46512" s="161"/>
      <c r="AB46512" s="164"/>
    </row>
    <row r="46513" spans="10:28">
      <c r="J46513" s="161"/>
      <c r="AB46513" s="164"/>
    </row>
    <row r="46514" spans="10:28">
      <c r="J46514" s="161"/>
      <c r="AB46514" s="164"/>
    </row>
    <row r="46515" spans="10:28">
      <c r="J46515" s="161"/>
      <c r="AB46515" s="164"/>
    </row>
    <row r="46516" spans="10:28">
      <c r="J46516" s="161"/>
      <c r="AB46516" s="164"/>
    </row>
    <row r="46517" spans="10:28">
      <c r="J46517" s="161"/>
      <c r="AB46517" s="164"/>
    </row>
    <row r="46518" spans="10:28">
      <c r="J46518" s="161"/>
      <c r="AB46518" s="164"/>
    </row>
    <row r="46519" spans="10:28">
      <c r="J46519" s="161"/>
      <c r="AB46519" s="164"/>
    </row>
    <row r="46520" spans="10:28">
      <c r="J46520" s="161"/>
      <c r="AB46520" s="164"/>
    </row>
    <row r="46521" spans="10:28">
      <c r="J46521" s="161"/>
      <c r="AB46521" s="164"/>
    </row>
    <row r="46522" spans="10:28">
      <c r="J46522" s="161"/>
      <c r="AB46522" s="164"/>
    </row>
    <row r="46523" spans="10:28">
      <c r="J46523" s="161"/>
      <c r="AB46523" s="164"/>
    </row>
    <row r="46524" spans="10:28">
      <c r="J46524" s="161"/>
      <c r="AB46524" s="164"/>
    </row>
    <row r="46525" spans="10:28">
      <c r="J46525" s="161"/>
      <c r="AB46525" s="164"/>
    </row>
    <row r="46526" spans="10:28">
      <c r="J46526" s="161"/>
      <c r="AB46526" s="164"/>
    </row>
    <row r="46527" spans="10:28">
      <c r="J46527" s="161"/>
      <c r="AB46527" s="164"/>
    </row>
    <row r="46528" spans="10:28">
      <c r="J46528" s="161"/>
      <c r="AB46528" s="164"/>
    </row>
    <row r="46529" spans="10:28">
      <c r="J46529" s="161"/>
      <c r="AB46529" s="164"/>
    </row>
    <row r="46530" spans="10:28">
      <c r="J46530" s="161"/>
      <c r="AB46530" s="164"/>
    </row>
    <row r="46531" spans="10:28">
      <c r="J46531" s="161"/>
      <c r="AB46531" s="164"/>
    </row>
    <row r="46532" spans="10:28">
      <c r="J46532" s="161"/>
      <c r="AB46532" s="164"/>
    </row>
    <row r="46533" spans="10:28">
      <c r="J46533" s="161"/>
      <c r="AB46533" s="164"/>
    </row>
    <row r="46534" spans="10:28">
      <c r="J46534" s="161"/>
      <c r="AB46534" s="164"/>
    </row>
    <row r="46535" spans="10:28">
      <c r="J46535" s="161"/>
      <c r="AB46535" s="164"/>
    </row>
    <row r="46536" spans="10:28">
      <c r="J46536" s="161"/>
      <c r="AB46536" s="164"/>
    </row>
    <row r="46537" spans="10:28">
      <c r="J46537" s="161"/>
      <c r="AB46537" s="164"/>
    </row>
    <row r="46538" spans="10:28">
      <c r="J46538" s="161"/>
      <c r="AB46538" s="164"/>
    </row>
    <row r="46539" spans="10:28">
      <c r="J46539" s="161"/>
      <c r="AB46539" s="164"/>
    </row>
    <row r="46540" spans="10:28">
      <c r="J46540" s="161"/>
      <c r="AB46540" s="164"/>
    </row>
    <row r="46541" spans="10:28">
      <c r="J46541" s="161"/>
      <c r="AB46541" s="164"/>
    </row>
    <row r="46542" spans="10:28">
      <c r="J46542" s="161"/>
      <c r="AB46542" s="164"/>
    </row>
    <row r="46543" spans="10:28">
      <c r="J46543" s="161"/>
      <c r="AB46543" s="164"/>
    </row>
    <row r="46544" spans="10:28">
      <c r="J46544" s="161"/>
      <c r="AB46544" s="164"/>
    </row>
    <row r="46545" spans="5:28">
      <c r="E46545" s="166"/>
      <c r="J46545" s="161"/>
      <c r="AB46545" s="164"/>
    </row>
    <row r="46546" spans="5:28">
      <c r="E46546" s="166"/>
      <c r="J46546" s="161"/>
      <c r="AB46546" s="164"/>
    </row>
    <row r="46547" spans="5:28">
      <c r="E46547" s="166"/>
      <c r="J46547" s="161"/>
      <c r="AB46547" s="164"/>
    </row>
    <row r="46548" spans="5:28">
      <c r="E46548" s="166"/>
      <c r="J46548" s="161"/>
      <c r="AB46548" s="164"/>
    </row>
    <row r="46549" spans="5:28">
      <c r="E46549" s="166"/>
      <c r="J46549" s="161"/>
      <c r="AB46549" s="164"/>
    </row>
    <row r="46550" spans="5:28">
      <c r="E46550" s="166"/>
      <c r="J46550" s="161"/>
      <c r="AB46550" s="164"/>
    </row>
    <row r="46551" spans="5:28">
      <c r="E46551" s="166"/>
      <c r="J46551" s="161"/>
      <c r="AB46551" s="164"/>
    </row>
    <row r="46552" spans="5:28">
      <c r="E46552" s="166"/>
      <c r="J46552" s="161"/>
      <c r="AB46552" s="164"/>
    </row>
    <row r="46553" spans="5:28">
      <c r="E46553" s="166"/>
      <c r="J46553" s="161"/>
      <c r="AB46553" s="164"/>
    </row>
    <row r="46554" spans="5:28">
      <c r="E46554" s="166"/>
      <c r="J46554" s="161"/>
      <c r="AB46554" s="164"/>
    </row>
    <row r="46555" spans="5:28">
      <c r="E46555" s="166"/>
      <c r="J46555" s="161"/>
      <c r="AB46555" s="164"/>
    </row>
    <row r="46556" spans="5:28">
      <c r="E46556" s="166"/>
      <c r="J46556" s="161"/>
      <c r="AB46556" s="164"/>
    </row>
    <row r="46557" spans="5:28">
      <c r="E46557" s="166"/>
      <c r="J46557" s="161"/>
      <c r="AB46557" s="164"/>
    </row>
    <row r="46558" spans="5:28">
      <c r="E46558" s="166"/>
      <c r="J46558" s="161"/>
      <c r="AB46558" s="164"/>
    </row>
    <row r="46559" spans="5:28">
      <c r="J46559" s="161"/>
      <c r="AB46559" s="164"/>
    </row>
    <row r="46560" spans="5:28">
      <c r="J46560" s="161"/>
      <c r="AB46560" s="164"/>
    </row>
    <row r="46561" spans="5:28">
      <c r="J46561" s="161"/>
      <c r="AB46561" s="164"/>
    </row>
    <row r="46562" spans="5:28">
      <c r="E46562" s="166"/>
      <c r="J46562" s="161"/>
      <c r="R46562" s="166"/>
      <c r="AB46562" s="164"/>
    </row>
    <row r="46563" spans="5:28">
      <c r="E46563" s="166"/>
      <c r="J46563" s="161"/>
      <c r="AB46563" s="164"/>
    </row>
    <row r="46564" spans="5:28">
      <c r="E46564" s="166"/>
      <c r="J46564" s="161"/>
      <c r="AB46564" s="164"/>
    </row>
    <row r="46565" spans="5:28">
      <c r="E46565" s="166"/>
      <c r="J46565" s="161"/>
      <c r="AB46565" s="164"/>
    </row>
    <row r="46566" spans="5:28">
      <c r="E46566" s="166"/>
      <c r="J46566" s="161"/>
      <c r="AB46566" s="164"/>
    </row>
    <row r="46567" spans="5:28">
      <c r="E46567" s="166"/>
      <c r="J46567" s="161"/>
      <c r="AB46567" s="164"/>
    </row>
    <row r="46568" spans="5:28">
      <c r="E46568" s="166"/>
      <c r="J46568" s="161"/>
      <c r="AB46568" s="164"/>
    </row>
    <row r="46569" spans="5:28">
      <c r="E46569" s="166"/>
      <c r="J46569" s="161"/>
      <c r="AB46569" s="164"/>
    </row>
    <row r="46570" spans="5:28">
      <c r="E46570" s="166"/>
      <c r="J46570" s="161"/>
      <c r="AB46570" s="164"/>
    </row>
    <row r="46571" spans="5:28">
      <c r="E46571" s="166"/>
      <c r="J46571" s="161"/>
      <c r="AB46571" s="164"/>
    </row>
    <row r="46572" spans="5:28">
      <c r="E46572" s="166"/>
      <c r="J46572" s="161"/>
      <c r="AB46572" s="164"/>
    </row>
    <row r="46573" spans="5:28">
      <c r="E46573" s="166"/>
      <c r="J46573" s="161"/>
      <c r="AB46573" s="164"/>
    </row>
    <row r="46574" spans="5:28">
      <c r="E46574" s="166"/>
      <c r="J46574" s="161"/>
      <c r="AB46574" s="164"/>
    </row>
    <row r="46575" spans="5:28">
      <c r="E46575" s="166"/>
      <c r="J46575" s="161"/>
      <c r="AB46575" s="164"/>
    </row>
    <row r="46576" spans="5:28">
      <c r="E46576" s="166"/>
      <c r="J46576" s="161"/>
      <c r="AB46576" s="164"/>
    </row>
    <row r="46577" spans="5:28">
      <c r="E46577" s="166"/>
      <c r="J46577" s="161"/>
      <c r="AB46577" s="164"/>
    </row>
    <row r="46578" spans="5:28">
      <c r="E46578" s="166"/>
      <c r="J46578" s="161"/>
      <c r="AB46578" s="164"/>
    </row>
    <row r="46579" spans="5:28">
      <c r="E46579" s="166"/>
      <c r="J46579" s="161"/>
      <c r="AB46579" s="164"/>
    </row>
    <row r="46580" spans="5:28">
      <c r="E46580" s="166"/>
      <c r="J46580" s="161"/>
      <c r="AB46580" s="164"/>
    </row>
    <row r="46581" spans="5:28">
      <c r="E46581" s="166"/>
      <c r="J46581" s="161"/>
      <c r="R46581" s="166"/>
      <c r="AB46581" s="164"/>
    </row>
    <row r="46582" spans="5:28">
      <c r="E46582" s="166"/>
      <c r="J46582" s="161"/>
      <c r="AB46582" s="164"/>
    </row>
    <row r="46583" spans="5:28">
      <c r="E46583" s="166"/>
      <c r="J46583" s="161"/>
      <c r="AB46583" s="164"/>
    </row>
    <row r="46584" spans="5:28">
      <c r="E46584" s="166"/>
      <c r="J46584" s="161"/>
      <c r="AB46584" s="164"/>
    </row>
    <row r="46585" spans="5:28">
      <c r="E46585" s="166"/>
      <c r="J46585" s="161"/>
      <c r="AB46585" s="164"/>
    </row>
    <row r="46586" spans="5:28">
      <c r="E46586" s="166"/>
      <c r="J46586" s="161"/>
      <c r="AB46586" s="164"/>
    </row>
    <row r="46587" spans="5:28">
      <c r="J46587" s="161"/>
      <c r="AB46587" s="164"/>
    </row>
    <row r="46588" spans="5:28">
      <c r="J46588" s="161"/>
      <c r="AB46588" s="164"/>
    </row>
    <row r="46589" spans="5:28">
      <c r="J46589" s="161"/>
      <c r="AB46589" s="164"/>
    </row>
    <row r="46590" spans="5:28">
      <c r="J46590" s="161"/>
      <c r="AB46590" s="164"/>
    </row>
    <row r="46591" spans="5:28">
      <c r="J46591" s="161"/>
      <c r="AB46591" s="164"/>
    </row>
    <row r="46592" spans="5:28">
      <c r="J46592" s="161"/>
      <c r="AB46592" s="164"/>
    </row>
    <row r="46593" spans="5:28">
      <c r="J46593" s="161"/>
      <c r="AB46593" s="164"/>
    </row>
    <row r="46594" spans="5:28">
      <c r="J46594" s="161"/>
      <c r="AB46594" s="164"/>
    </row>
    <row r="46595" spans="5:28">
      <c r="J46595" s="161"/>
      <c r="AB46595" s="164"/>
    </row>
    <row r="46596" spans="5:28">
      <c r="J46596" s="161"/>
      <c r="AB46596" s="164"/>
    </row>
    <row r="46597" spans="5:28">
      <c r="J46597" s="161"/>
      <c r="AB46597" s="164"/>
    </row>
    <row r="46598" spans="5:28">
      <c r="J46598" s="161"/>
      <c r="AB46598" s="164"/>
    </row>
    <row r="46599" spans="5:28">
      <c r="J46599" s="161"/>
      <c r="AB46599" s="164"/>
    </row>
    <row r="46600" spans="5:28">
      <c r="J46600" s="161"/>
      <c r="AB46600" s="164"/>
    </row>
    <row r="46601" spans="5:28">
      <c r="J46601" s="161"/>
      <c r="AB46601" s="164"/>
    </row>
    <row r="46602" spans="5:28">
      <c r="J46602" s="161"/>
      <c r="AB46602" s="164"/>
    </row>
    <row r="46603" spans="5:28">
      <c r="J46603" s="161"/>
      <c r="AB46603" s="164"/>
    </row>
    <row r="46604" spans="5:28">
      <c r="J46604" s="161"/>
      <c r="AB46604" s="164"/>
    </row>
    <row r="46605" spans="5:28">
      <c r="J46605" s="161"/>
      <c r="AB46605" s="164"/>
    </row>
    <row r="46606" spans="5:28">
      <c r="J46606" s="161"/>
      <c r="AB46606" s="164"/>
    </row>
    <row r="46607" spans="5:28">
      <c r="J46607" s="161"/>
      <c r="AB46607" s="164"/>
    </row>
    <row r="46608" spans="5:28">
      <c r="E46608" s="166"/>
      <c r="J46608" s="161"/>
      <c r="AB46608" s="164"/>
    </row>
    <row r="46609" spans="5:28">
      <c r="E46609" s="166"/>
      <c r="J46609" s="161"/>
      <c r="AB46609" s="164"/>
    </row>
    <row r="46610" spans="5:28">
      <c r="E46610" s="166"/>
      <c r="J46610" s="161"/>
      <c r="AB46610" s="164"/>
    </row>
    <row r="46611" spans="5:28">
      <c r="E46611" s="166"/>
      <c r="J46611" s="161"/>
      <c r="AB46611" s="164"/>
    </row>
    <row r="46612" spans="5:28">
      <c r="E46612" s="166"/>
      <c r="J46612" s="161"/>
      <c r="AB46612" s="164"/>
    </row>
    <row r="46613" spans="5:28">
      <c r="E46613" s="166"/>
      <c r="J46613" s="161"/>
      <c r="AB46613" s="164"/>
    </row>
    <row r="46614" spans="5:28">
      <c r="E46614" s="166"/>
      <c r="J46614" s="161"/>
      <c r="AB46614" s="164"/>
    </row>
    <row r="46615" spans="5:28">
      <c r="J46615" s="161"/>
      <c r="AB46615" s="164"/>
    </row>
    <row r="46616" spans="5:28">
      <c r="J46616" s="161"/>
      <c r="AB46616" s="164"/>
    </row>
    <row r="46617" spans="5:28">
      <c r="J46617" s="161"/>
      <c r="AB46617" s="164"/>
    </row>
    <row r="46618" spans="5:28">
      <c r="J46618" s="161"/>
      <c r="AB46618" s="164"/>
    </row>
    <row r="46619" spans="5:28">
      <c r="E46619" s="166"/>
      <c r="J46619" s="161"/>
      <c r="AB46619" s="164"/>
    </row>
    <row r="46620" spans="5:28">
      <c r="E46620" s="166"/>
      <c r="J46620" s="161"/>
      <c r="AB46620" s="164"/>
    </row>
    <row r="46621" spans="5:28">
      <c r="E46621" s="166"/>
      <c r="J46621" s="161"/>
      <c r="AB46621" s="164"/>
    </row>
    <row r="46622" spans="5:28">
      <c r="E46622" s="166"/>
      <c r="J46622" s="161"/>
      <c r="AB46622" s="164"/>
    </row>
    <row r="46623" spans="5:28">
      <c r="E46623" s="166"/>
      <c r="J46623" s="161"/>
      <c r="AB46623" s="164"/>
    </row>
    <row r="46624" spans="5:28">
      <c r="E46624" s="166"/>
      <c r="J46624" s="161"/>
      <c r="AB46624" s="164"/>
    </row>
    <row r="46625" spans="5:28">
      <c r="E46625" s="166"/>
      <c r="J46625" s="161"/>
      <c r="AB46625" s="164"/>
    </row>
    <row r="46626" spans="5:28">
      <c r="E46626" s="166"/>
      <c r="J46626" s="161"/>
      <c r="AB46626" s="164"/>
    </row>
    <row r="46627" spans="5:28">
      <c r="E46627" s="166"/>
      <c r="J46627" s="161"/>
      <c r="AB46627" s="164"/>
    </row>
    <row r="46628" spans="5:28">
      <c r="E46628" s="166"/>
      <c r="J46628" s="161"/>
      <c r="AB46628" s="164"/>
    </row>
    <row r="46629" spans="5:28">
      <c r="J46629" s="161"/>
      <c r="AB46629" s="164"/>
    </row>
    <row r="46630" spans="5:28">
      <c r="J46630" s="161"/>
      <c r="AB46630" s="164"/>
    </row>
    <row r="46631" spans="5:28">
      <c r="J46631" s="161"/>
      <c r="AB46631" s="164"/>
    </row>
    <row r="46632" spans="5:28">
      <c r="J46632" s="161"/>
      <c r="AB46632" s="164"/>
    </row>
    <row r="46633" spans="5:28">
      <c r="J46633" s="161"/>
      <c r="AB46633" s="164"/>
    </row>
    <row r="46634" spans="5:28">
      <c r="J46634" s="161"/>
      <c r="AB46634" s="164"/>
    </row>
    <row r="46635" spans="5:28">
      <c r="J46635" s="161"/>
      <c r="AB46635" s="164"/>
    </row>
    <row r="46636" spans="5:28">
      <c r="J46636" s="161"/>
      <c r="AB46636" s="164"/>
    </row>
    <row r="46637" spans="5:28">
      <c r="J46637" s="161"/>
      <c r="AB46637" s="164"/>
    </row>
    <row r="46638" spans="5:28">
      <c r="J46638" s="161"/>
      <c r="AB46638" s="164"/>
    </row>
    <row r="46639" spans="5:28">
      <c r="J46639" s="161"/>
      <c r="AB46639" s="164"/>
    </row>
    <row r="46640" spans="5:28">
      <c r="J46640" s="161"/>
      <c r="AB46640" s="164"/>
    </row>
    <row r="46641" spans="10:28">
      <c r="J46641" s="161"/>
      <c r="AB46641" s="164"/>
    </row>
    <row r="46642" spans="10:28">
      <c r="J46642" s="161"/>
      <c r="AB46642" s="164"/>
    </row>
    <row r="46643" spans="10:28">
      <c r="J46643" s="161"/>
      <c r="AB46643" s="164"/>
    </row>
    <row r="46644" spans="10:28">
      <c r="J46644" s="161"/>
      <c r="AB46644" s="164"/>
    </row>
    <row r="46645" spans="10:28">
      <c r="J46645" s="161"/>
      <c r="AB46645" s="164"/>
    </row>
    <row r="46646" spans="10:28">
      <c r="J46646" s="161"/>
      <c r="AB46646" s="164"/>
    </row>
    <row r="46647" spans="10:28">
      <c r="J46647" s="161"/>
      <c r="AB46647" s="164"/>
    </row>
    <row r="46648" spans="10:28">
      <c r="J46648" s="161"/>
      <c r="AB46648" s="164"/>
    </row>
    <row r="46649" spans="10:28">
      <c r="J46649" s="161"/>
      <c r="AB46649" s="164"/>
    </row>
    <row r="46650" spans="10:28">
      <c r="J46650" s="161"/>
      <c r="AB46650" s="164"/>
    </row>
    <row r="46651" spans="10:28">
      <c r="J46651" s="161"/>
      <c r="AB46651" s="164"/>
    </row>
    <row r="46652" spans="10:28">
      <c r="J46652" s="161"/>
      <c r="AB46652" s="164"/>
    </row>
    <row r="46653" spans="10:28">
      <c r="J46653" s="161"/>
      <c r="AB46653" s="164"/>
    </row>
    <row r="46654" spans="10:28">
      <c r="J46654" s="161"/>
      <c r="AB46654" s="164"/>
    </row>
    <row r="46655" spans="10:28">
      <c r="J46655" s="161"/>
      <c r="AB46655" s="164"/>
    </row>
    <row r="46656" spans="10:28">
      <c r="J46656" s="161"/>
      <c r="AB46656" s="164"/>
    </row>
    <row r="46657" spans="10:28">
      <c r="J46657" s="161"/>
      <c r="AB46657" s="164"/>
    </row>
    <row r="46658" spans="10:28">
      <c r="J46658" s="161"/>
      <c r="AB46658" s="164"/>
    </row>
    <row r="46659" spans="10:28">
      <c r="J46659" s="161"/>
      <c r="AB46659" s="164"/>
    </row>
    <row r="46660" spans="10:28">
      <c r="J46660" s="161"/>
      <c r="AB46660" s="164"/>
    </row>
    <row r="46661" spans="10:28">
      <c r="J46661" s="161"/>
      <c r="AB46661" s="164"/>
    </row>
    <row r="46662" spans="10:28">
      <c r="J46662" s="161"/>
      <c r="AB46662" s="164"/>
    </row>
    <row r="46663" spans="10:28">
      <c r="J46663" s="161"/>
      <c r="AB46663" s="164"/>
    </row>
    <row r="46664" spans="10:28">
      <c r="J46664" s="161"/>
      <c r="AB46664" s="164"/>
    </row>
    <row r="46665" spans="10:28">
      <c r="J46665" s="161"/>
      <c r="AB46665" s="164"/>
    </row>
    <row r="46666" spans="10:28">
      <c r="J46666" s="161"/>
      <c r="AB46666" s="164"/>
    </row>
    <row r="46667" spans="10:28">
      <c r="J46667" s="161"/>
      <c r="AB46667" s="164"/>
    </row>
    <row r="46668" spans="10:28">
      <c r="J46668" s="161"/>
      <c r="AB46668" s="164"/>
    </row>
    <row r="46669" spans="10:28">
      <c r="J46669" s="161"/>
      <c r="AB46669" s="164"/>
    </row>
    <row r="46670" spans="10:28">
      <c r="J46670" s="161"/>
      <c r="AB46670" s="164"/>
    </row>
    <row r="46671" spans="10:28">
      <c r="J46671" s="161"/>
      <c r="AB46671" s="164"/>
    </row>
    <row r="46672" spans="10:28">
      <c r="J46672" s="161"/>
      <c r="AB46672" s="164"/>
    </row>
    <row r="46673" spans="10:28">
      <c r="J46673" s="161"/>
      <c r="AB46673" s="164"/>
    </row>
    <row r="46674" spans="10:28">
      <c r="J46674" s="161"/>
      <c r="AB46674" s="164"/>
    </row>
    <row r="46675" spans="10:28">
      <c r="J46675" s="161"/>
      <c r="AB46675" s="164"/>
    </row>
    <row r="46676" spans="10:28">
      <c r="J46676" s="161"/>
      <c r="AB46676" s="164"/>
    </row>
    <row r="46677" spans="10:28">
      <c r="J46677" s="161"/>
      <c r="AB46677" s="164"/>
    </row>
    <row r="46678" spans="10:28">
      <c r="J46678" s="161"/>
      <c r="AB46678" s="164"/>
    </row>
    <row r="46679" spans="10:28">
      <c r="J46679" s="161"/>
      <c r="AB46679" s="164"/>
    </row>
    <row r="46680" spans="10:28">
      <c r="J46680" s="161"/>
      <c r="AB46680" s="164"/>
    </row>
    <row r="46681" spans="10:28">
      <c r="J46681" s="161"/>
      <c r="AB46681" s="164"/>
    </row>
    <row r="46682" spans="10:28">
      <c r="J46682" s="161"/>
      <c r="AB46682" s="164"/>
    </row>
    <row r="46683" spans="10:28">
      <c r="J46683" s="161"/>
      <c r="AB46683" s="164"/>
    </row>
    <row r="46684" spans="10:28">
      <c r="J46684" s="161"/>
      <c r="AB46684" s="164"/>
    </row>
    <row r="46685" spans="10:28">
      <c r="J46685" s="161"/>
      <c r="AB46685" s="164"/>
    </row>
    <row r="46686" spans="10:28">
      <c r="J46686" s="161"/>
      <c r="AB46686" s="164"/>
    </row>
    <row r="46687" spans="10:28">
      <c r="J46687" s="161"/>
      <c r="AB46687" s="164"/>
    </row>
    <row r="46688" spans="10:28">
      <c r="J46688" s="161"/>
      <c r="AB46688" s="164"/>
    </row>
    <row r="46689" spans="10:28">
      <c r="J46689" s="161"/>
      <c r="AB46689" s="164"/>
    </row>
    <row r="46690" spans="10:28">
      <c r="J46690" s="161"/>
      <c r="AB46690" s="164"/>
    </row>
    <row r="46691" spans="10:28">
      <c r="J46691" s="161"/>
      <c r="AB46691" s="164"/>
    </row>
    <row r="46692" spans="10:28">
      <c r="J46692" s="161"/>
      <c r="AB46692" s="164"/>
    </row>
    <row r="46693" spans="10:28">
      <c r="J46693" s="161"/>
      <c r="AB46693" s="164"/>
    </row>
    <row r="46694" spans="10:28">
      <c r="J46694" s="161"/>
      <c r="AB46694" s="164"/>
    </row>
    <row r="46695" spans="10:28">
      <c r="J46695" s="161"/>
      <c r="AB46695" s="164"/>
    </row>
    <row r="46696" spans="10:28">
      <c r="J46696" s="161"/>
      <c r="AB46696" s="164"/>
    </row>
    <row r="46697" spans="10:28">
      <c r="J46697" s="161"/>
      <c r="AB46697" s="164"/>
    </row>
    <row r="46698" spans="10:28">
      <c r="J46698" s="161"/>
      <c r="AB46698" s="164"/>
    </row>
    <row r="46699" spans="10:28">
      <c r="J46699" s="161"/>
      <c r="AB46699" s="164"/>
    </row>
    <row r="46700" spans="10:28">
      <c r="J46700" s="161"/>
      <c r="AB46700" s="164"/>
    </row>
    <row r="46701" spans="10:28">
      <c r="J46701" s="161"/>
      <c r="AB46701" s="164"/>
    </row>
    <row r="46702" spans="10:28">
      <c r="J46702" s="161"/>
      <c r="AB46702" s="164"/>
    </row>
    <row r="46703" spans="10:28">
      <c r="J46703" s="161"/>
      <c r="AB46703" s="164"/>
    </row>
    <row r="46704" spans="10:28">
      <c r="J46704" s="161"/>
      <c r="AB46704" s="164"/>
    </row>
    <row r="46705" spans="10:28">
      <c r="J46705" s="161"/>
      <c r="AB46705" s="164"/>
    </row>
    <row r="46706" spans="10:28">
      <c r="J46706" s="161"/>
      <c r="AB46706" s="164"/>
    </row>
    <row r="46707" spans="10:28">
      <c r="J46707" s="161"/>
      <c r="AB46707" s="164"/>
    </row>
    <row r="46708" spans="10:28">
      <c r="J46708" s="161"/>
      <c r="AB46708" s="164"/>
    </row>
    <row r="46709" spans="10:28">
      <c r="J46709" s="161"/>
      <c r="AB46709" s="164"/>
    </row>
    <row r="46710" spans="10:28">
      <c r="J46710" s="161"/>
      <c r="AB46710" s="164"/>
    </row>
    <row r="46711" spans="10:28">
      <c r="J46711" s="161"/>
      <c r="AB46711" s="164"/>
    </row>
    <row r="46712" spans="10:28">
      <c r="J46712" s="161"/>
      <c r="AB46712" s="164"/>
    </row>
    <row r="46713" spans="10:28">
      <c r="J46713" s="161"/>
      <c r="AB46713" s="164"/>
    </row>
    <row r="46714" spans="10:28">
      <c r="J46714" s="161"/>
      <c r="AB46714" s="164"/>
    </row>
    <row r="46715" spans="10:28">
      <c r="J46715" s="161"/>
      <c r="AB46715" s="164"/>
    </row>
    <row r="46716" spans="10:28">
      <c r="J46716" s="161"/>
      <c r="AB46716" s="164"/>
    </row>
    <row r="46717" spans="10:28">
      <c r="J46717" s="161"/>
      <c r="AB46717" s="164"/>
    </row>
    <row r="46718" spans="10:28">
      <c r="J46718" s="161"/>
      <c r="AB46718" s="164"/>
    </row>
    <row r="46719" spans="10:28">
      <c r="J46719" s="161"/>
      <c r="AB46719" s="164"/>
    </row>
    <row r="46720" spans="10:28">
      <c r="J46720" s="161"/>
      <c r="R46720" s="166"/>
      <c r="AB46720" s="164"/>
    </row>
    <row r="46721" spans="10:28">
      <c r="J46721" s="161"/>
      <c r="AB46721" s="164"/>
    </row>
    <row r="46722" spans="10:28">
      <c r="J46722" s="161"/>
      <c r="AB46722" s="164"/>
    </row>
    <row r="46723" spans="10:28">
      <c r="J46723" s="161"/>
      <c r="AB46723" s="164"/>
    </row>
    <row r="46724" spans="10:28">
      <c r="J46724" s="161"/>
      <c r="AB46724" s="164"/>
    </row>
    <row r="46725" spans="10:28">
      <c r="J46725" s="161"/>
      <c r="AB46725" s="164"/>
    </row>
    <row r="46726" spans="10:28">
      <c r="J46726" s="161"/>
      <c r="AB46726" s="164"/>
    </row>
    <row r="46727" spans="10:28">
      <c r="J46727" s="161"/>
      <c r="AB46727" s="164"/>
    </row>
    <row r="46728" spans="10:28">
      <c r="J46728" s="161"/>
      <c r="AB46728" s="164"/>
    </row>
    <row r="46729" spans="10:28">
      <c r="J46729" s="161"/>
      <c r="AB46729" s="164"/>
    </row>
    <row r="46730" spans="10:28">
      <c r="J46730" s="161"/>
      <c r="AB46730" s="164"/>
    </row>
    <row r="46731" spans="10:28">
      <c r="J46731" s="161"/>
      <c r="AB46731" s="164"/>
    </row>
    <row r="46732" spans="10:28">
      <c r="J46732" s="161"/>
      <c r="AB46732" s="164"/>
    </row>
    <row r="46733" spans="10:28">
      <c r="J46733" s="161"/>
      <c r="AB46733" s="164"/>
    </row>
    <row r="46734" spans="10:28">
      <c r="J46734" s="161"/>
      <c r="AB46734" s="164"/>
    </row>
    <row r="46735" spans="10:28">
      <c r="J46735" s="161"/>
      <c r="AB46735" s="164"/>
    </row>
    <row r="46736" spans="10:28">
      <c r="J46736" s="161"/>
      <c r="AB46736" s="164"/>
    </row>
    <row r="46737" spans="10:28">
      <c r="J46737" s="161"/>
      <c r="AB46737" s="164"/>
    </row>
    <row r="46738" spans="10:28">
      <c r="J46738" s="161"/>
      <c r="AB46738" s="164"/>
    </row>
    <row r="46739" spans="10:28">
      <c r="J46739" s="161"/>
      <c r="AB46739" s="164"/>
    </row>
    <row r="46740" spans="10:28">
      <c r="J46740" s="161"/>
      <c r="AB46740" s="164"/>
    </row>
    <row r="46741" spans="10:28">
      <c r="J46741" s="161"/>
      <c r="AB46741" s="164"/>
    </row>
    <row r="46742" spans="10:28">
      <c r="J46742" s="161"/>
      <c r="AB46742" s="164"/>
    </row>
    <row r="46743" spans="10:28">
      <c r="J46743" s="161"/>
      <c r="AB46743" s="164"/>
    </row>
    <row r="46744" spans="10:28">
      <c r="J46744" s="161"/>
      <c r="AB46744" s="164"/>
    </row>
    <row r="46745" spans="10:28">
      <c r="J46745" s="161"/>
      <c r="AB46745" s="164"/>
    </row>
    <row r="46746" spans="10:28">
      <c r="J46746" s="161"/>
      <c r="AB46746" s="164"/>
    </row>
    <row r="46747" spans="10:28">
      <c r="J46747" s="161"/>
      <c r="AB46747" s="164"/>
    </row>
    <row r="46748" spans="10:28">
      <c r="J46748" s="161"/>
      <c r="AB46748" s="164"/>
    </row>
    <row r="46749" spans="10:28">
      <c r="J46749" s="161"/>
      <c r="AB46749" s="164"/>
    </row>
    <row r="46750" spans="10:28">
      <c r="J46750" s="161"/>
      <c r="AB46750" s="164"/>
    </row>
    <row r="46751" spans="10:28">
      <c r="J46751" s="161"/>
      <c r="AB46751" s="164"/>
    </row>
    <row r="46752" spans="10:28">
      <c r="J46752" s="161"/>
      <c r="AB46752" s="164"/>
    </row>
    <row r="46753" spans="5:28">
      <c r="J46753" s="161"/>
      <c r="AB46753" s="164"/>
    </row>
    <row r="46754" spans="5:28">
      <c r="J46754" s="161"/>
      <c r="AB46754" s="164"/>
    </row>
    <row r="46755" spans="5:28">
      <c r="J46755" s="161"/>
      <c r="AB46755" s="164"/>
    </row>
    <row r="46756" spans="5:28">
      <c r="J46756" s="161"/>
      <c r="AB46756" s="164"/>
    </row>
    <row r="46757" spans="5:28">
      <c r="J46757" s="161"/>
      <c r="AB46757" s="164"/>
    </row>
    <row r="46758" spans="5:28">
      <c r="J46758" s="161"/>
      <c r="AB46758" s="164"/>
    </row>
    <row r="46759" spans="5:28">
      <c r="J46759" s="161"/>
      <c r="AB46759" s="164"/>
    </row>
    <row r="46760" spans="5:28">
      <c r="J46760" s="161"/>
      <c r="AB46760" s="164"/>
    </row>
    <row r="46761" spans="5:28">
      <c r="J46761" s="161"/>
      <c r="AB46761" s="164"/>
    </row>
    <row r="46762" spans="5:28">
      <c r="J46762" s="161"/>
      <c r="AB46762" s="164"/>
    </row>
    <row r="46763" spans="5:28">
      <c r="J46763" s="161"/>
      <c r="AB46763" s="164"/>
    </row>
    <row r="46764" spans="5:28">
      <c r="J46764" s="161"/>
      <c r="AB46764" s="164"/>
    </row>
    <row r="46765" spans="5:28">
      <c r="J46765" s="161"/>
      <c r="AB46765" s="164"/>
    </row>
    <row r="46766" spans="5:28">
      <c r="J46766" s="161"/>
      <c r="AB46766" s="164"/>
    </row>
    <row r="46767" spans="5:28">
      <c r="E46767" s="166"/>
      <c r="J46767" s="161"/>
      <c r="AB46767" s="164"/>
    </row>
    <row r="46768" spans="5:28">
      <c r="E46768" s="166"/>
      <c r="J46768" s="161"/>
      <c r="AB46768" s="164"/>
    </row>
    <row r="46769" spans="5:28">
      <c r="E46769" s="166"/>
      <c r="J46769" s="161"/>
      <c r="AB46769" s="164"/>
    </row>
    <row r="46770" spans="5:28">
      <c r="E46770" s="166"/>
      <c r="J46770" s="161"/>
      <c r="AB46770" s="164"/>
    </row>
    <row r="46771" spans="5:28">
      <c r="E46771" s="166"/>
      <c r="J46771" s="161"/>
      <c r="AB46771" s="164"/>
    </row>
    <row r="46772" spans="5:28">
      <c r="E46772" s="166"/>
      <c r="J46772" s="161"/>
      <c r="AB46772" s="164"/>
    </row>
    <row r="46773" spans="5:28">
      <c r="E46773" s="166"/>
      <c r="J46773" s="161"/>
      <c r="AB46773" s="164"/>
    </row>
    <row r="46774" spans="5:28">
      <c r="E46774" s="166"/>
      <c r="J46774" s="161"/>
      <c r="AB46774" s="164"/>
    </row>
    <row r="46775" spans="5:28">
      <c r="E46775" s="166"/>
      <c r="J46775" s="161"/>
      <c r="AB46775" s="164"/>
    </row>
    <row r="46776" spans="5:28">
      <c r="E46776" s="166"/>
      <c r="J46776" s="161"/>
      <c r="AB46776" s="164"/>
    </row>
    <row r="46777" spans="5:28">
      <c r="E46777" s="166"/>
      <c r="J46777" s="161"/>
      <c r="AB46777" s="164"/>
    </row>
    <row r="46778" spans="5:28">
      <c r="E46778" s="166"/>
      <c r="J46778" s="161"/>
      <c r="AB46778" s="164"/>
    </row>
    <row r="46779" spans="5:28">
      <c r="E46779" s="166"/>
      <c r="J46779" s="161"/>
      <c r="AB46779" s="164"/>
    </row>
    <row r="46780" spans="5:28">
      <c r="E46780" s="166"/>
      <c r="J46780" s="161"/>
      <c r="AB46780" s="164"/>
    </row>
    <row r="46781" spans="5:28">
      <c r="E46781" s="166"/>
      <c r="J46781" s="161"/>
      <c r="AB46781" s="164"/>
    </row>
    <row r="46782" spans="5:28">
      <c r="E46782" s="166"/>
      <c r="J46782" s="161"/>
      <c r="AB46782" s="164"/>
    </row>
    <row r="46783" spans="5:28">
      <c r="E46783" s="166"/>
      <c r="J46783" s="161"/>
      <c r="AB46783" s="164"/>
    </row>
    <row r="46784" spans="5:28">
      <c r="E46784" s="166"/>
      <c r="J46784" s="161"/>
      <c r="AB46784" s="164"/>
    </row>
    <row r="46785" spans="5:28">
      <c r="E46785" s="166"/>
      <c r="J46785" s="161"/>
      <c r="AB46785" s="164"/>
    </row>
    <row r="46786" spans="5:28">
      <c r="E46786" s="166"/>
      <c r="J46786" s="161"/>
      <c r="AB46786" s="164"/>
    </row>
    <row r="46787" spans="5:28">
      <c r="E46787" s="166"/>
      <c r="J46787" s="161"/>
      <c r="AB46787" s="164"/>
    </row>
    <row r="46788" spans="5:28">
      <c r="E46788" s="166"/>
      <c r="J46788" s="161"/>
      <c r="AB46788" s="164"/>
    </row>
    <row r="46789" spans="5:28">
      <c r="E46789" s="166"/>
      <c r="J46789" s="161"/>
      <c r="AB46789" s="164"/>
    </row>
    <row r="46790" spans="5:28">
      <c r="E46790" s="166"/>
      <c r="J46790" s="161"/>
      <c r="AB46790" s="164"/>
    </row>
    <row r="46791" spans="5:28">
      <c r="E46791" s="166"/>
      <c r="J46791" s="161"/>
      <c r="AB46791" s="164"/>
    </row>
    <row r="46792" spans="5:28">
      <c r="E46792" s="166"/>
      <c r="J46792" s="161"/>
      <c r="AB46792" s="164"/>
    </row>
    <row r="46793" spans="5:28">
      <c r="E46793" s="166"/>
      <c r="J46793" s="161"/>
      <c r="AB46793" s="164"/>
    </row>
    <row r="46794" spans="5:28">
      <c r="E46794" s="166"/>
      <c r="J46794" s="161"/>
      <c r="AB46794" s="164"/>
    </row>
    <row r="46795" spans="5:28">
      <c r="E46795" s="166"/>
      <c r="J46795" s="161"/>
      <c r="AB46795" s="164"/>
    </row>
    <row r="46796" spans="5:28">
      <c r="E46796" s="166"/>
      <c r="J46796" s="161"/>
      <c r="AB46796" s="164"/>
    </row>
    <row r="46797" spans="5:28">
      <c r="E46797" s="166"/>
      <c r="J46797" s="161"/>
      <c r="AB46797" s="164"/>
    </row>
    <row r="46798" spans="5:28">
      <c r="E46798" s="166"/>
      <c r="J46798" s="161"/>
      <c r="AB46798" s="164"/>
    </row>
    <row r="46799" spans="5:28">
      <c r="E46799" s="166"/>
      <c r="J46799" s="161"/>
      <c r="AB46799" s="164"/>
    </row>
    <row r="46800" spans="5:28">
      <c r="E46800" s="166"/>
      <c r="J46800" s="161"/>
      <c r="AB46800" s="164"/>
    </row>
    <row r="46801" spans="10:28">
      <c r="J46801" s="161"/>
      <c r="AB46801" s="164"/>
    </row>
    <row r="46802" spans="10:28">
      <c r="J46802" s="161"/>
      <c r="AB46802" s="164"/>
    </row>
    <row r="46803" spans="10:28">
      <c r="J46803" s="161"/>
      <c r="AB46803" s="164"/>
    </row>
    <row r="46804" spans="10:28">
      <c r="J46804" s="161"/>
      <c r="AB46804" s="164"/>
    </row>
    <row r="46805" spans="10:28">
      <c r="J46805" s="161"/>
      <c r="AB46805" s="164"/>
    </row>
    <row r="46806" spans="10:28">
      <c r="J46806" s="161"/>
      <c r="AB46806" s="164"/>
    </row>
    <row r="46807" spans="10:28">
      <c r="J46807" s="161"/>
      <c r="AB46807" s="164"/>
    </row>
    <row r="46808" spans="10:28">
      <c r="J46808" s="161"/>
      <c r="AB46808" s="164"/>
    </row>
    <row r="46809" spans="10:28">
      <c r="J46809" s="161"/>
      <c r="AB46809" s="164"/>
    </row>
    <row r="46810" spans="10:28">
      <c r="J46810" s="161"/>
      <c r="AB46810" s="164"/>
    </row>
    <row r="46811" spans="10:28">
      <c r="J46811" s="161"/>
      <c r="AB46811" s="164"/>
    </row>
    <row r="46812" spans="10:28">
      <c r="J46812" s="161"/>
      <c r="AB46812" s="164"/>
    </row>
    <row r="46813" spans="10:28">
      <c r="J46813" s="161"/>
      <c r="AB46813" s="164"/>
    </row>
    <row r="46814" spans="10:28">
      <c r="J46814" s="161"/>
      <c r="AB46814" s="164"/>
    </row>
    <row r="46815" spans="10:28">
      <c r="J46815" s="161"/>
      <c r="AB46815" s="164"/>
    </row>
    <row r="46816" spans="10:28">
      <c r="J46816" s="161"/>
      <c r="AB46816" s="164"/>
    </row>
    <row r="46817" spans="10:28">
      <c r="J46817" s="161"/>
      <c r="AB46817" s="164"/>
    </row>
    <row r="46818" spans="10:28">
      <c r="J46818" s="161"/>
      <c r="AB46818" s="164"/>
    </row>
    <row r="46819" spans="10:28">
      <c r="J46819" s="161"/>
      <c r="AB46819" s="164"/>
    </row>
    <row r="46820" spans="10:28">
      <c r="J46820" s="161"/>
      <c r="AB46820" s="164"/>
    </row>
    <row r="46821" spans="10:28">
      <c r="J46821" s="161"/>
      <c r="AB46821" s="164"/>
    </row>
    <row r="46822" spans="10:28">
      <c r="J46822" s="161"/>
      <c r="AB46822" s="164"/>
    </row>
    <row r="46823" spans="10:28">
      <c r="J46823" s="161"/>
      <c r="AB46823" s="164"/>
    </row>
    <row r="46824" spans="10:28">
      <c r="J46824" s="161"/>
      <c r="AB46824" s="164"/>
    </row>
    <row r="46825" spans="10:28">
      <c r="J46825" s="161"/>
      <c r="AB46825" s="164"/>
    </row>
    <row r="46826" spans="10:28">
      <c r="J46826" s="161"/>
      <c r="AB46826" s="164"/>
    </row>
    <row r="46827" spans="10:28">
      <c r="J46827" s="161"/>
      <c r="AB46827" s="164"/>
    </row>
    <row r="46828" spans="10:28">
      <c r="J46828" s="161"/>
      <c r="AB46828" s="164"/>
    </row>
    <row r="46829" spans="10:28">
      <c r="J46829" s="161"/>
      <c r="AB46829" s="164"/>
    </row>
    <row r="46830" spans="10:28">
      <c r="J46830" s="161"/>
      <c r="AB46830" s="164"/>
    </row>
    <row r="46831" spans="10:28">
      <c r="J46831" s="161"/>
      <c r="AB46831" s="164"/>
    </row>
    <row r="46832" spans="10:28">
      <c r="J46832" s="161"/>
      <c r="AB46832" s="164"/>
    </row>
    <row r="46833" spans="5:28">
      <c r="E46833" s="166"/>
      <c r="J46833" s="161"/>
      <c r="AB46833" s="164"/>
    </row>
    <row r="46834" spans="5:28">
      <c r="E46834" s="166"/>
      <c r="J46834" s="161"/>
      <c r="AB46834" s="164"/>
    </row>
    <row r="46835" spans="5:28">
      <c r="J46835" s="161"/>
      <c r="AB46835" s="164"/>
    </row>
    <row r="46836" spans="5:28">
      <c r="J46836" s="161"/>
      <c r="AB46836" s="164"/>
    </row>
    <row r="46837" spans="5:28">
      <c r="J46837" s="161"/>
      <c r="AB46837" s="164"/>
    </row>
    <row r="46838" spans="5:28">
      <c r="J46838" s="161"/>
      <c r="AB46838" s="164"/>
    </row>
    <row r="46839" spans="5:28">
      <c r="J46839" s="161"/>
      <c r="AB46839" s="164"/>
    </row>
    <row r="46840" spans="5:28">
      <c r="J46840" s="161"/>
      <c r="AB46840" s="164"/>
    </row>
    <row r="46841" spans="5:28">
      <c r="J46841" s="161"/>
      <c r="AB46841" s="164"/>
    </row>
    <row r="46842" spans="5:28">
      <c r="E46842" s="166"/>
      <c r="J46842" s="161"/>
      <c r="AB46842" s="164"/>
    </row>
    <row r="46843" spans="5:28">
      <c r="J46843" s="161"/>
      <c r="AB46843" s="164"/>
    </row>
    <row r="46844" spans="5:28">
      <c r="J46844" s="161"/>
      <c r="AB46844" s="164"/>
    </row>
    <row r="46845" spans="5:28">
      <c r="J46845" s="161"/>
      <c r="AB46845" s="164"/>
    </row>
    <row r="46846" spans="5:28">
      <c r="E46846" s="166"/>
      <c r="J46846" s="161"/>
      <c r="AB46846" s="164"/>
    </row>
    <row r="46847" spans="5:28">
      <c r="E46847" s="166"/>
      <c r="J46847" s="161"/>
      <c r="AB46847" s="164"/>
    </row>
    <row r="46848" spans="5:28">
      <c r="E46848" s="166"/>
      <c r="J46848" s="161"/>
      <c r="AB46848" s="164"/>
    </row>
    <row r="46849" spans="5:28">
      <c r="E46849" s="166"/>
      <c r="J46849" s="161"/>
      <c r="AB46849" s="164"/>
    </row>
    <row r="46850" spans="5:28">
      <c r="E46850" s="166"/>
      <c r="J46850" s="161"/>
      <c r="AB46850" s="164"/>
    </row>
    <row r="46851" spans="5:28">
      <c r="E46851" s="166"/>
      <c r="J46851" s="161"/>
      <c r="AB46851" s="164"/>
    </row>
    <row r="46852" spans="5:28">
      <c r="E46852" s="166"/>
      <c r="J46852" s="161"/>
      <c r="AB46852" s="164"/>
    </row>
    <row r="46853" spans="5:28">
      <c r="E46853" s="166"/>
      <c r="J46853" s="161"/>
      <c r="AB46853" s="164"/>
    </row>
    <row r="46854" spans="5:28">
      <c r="E46854" s="166"/>
      <c r="J46854" s="161"/>
      <c r="AB46854" s="164"/>
    </row>
    <row r="46855" spans="5:28">
      <c r="E46855" s="166"/>
      <c r="J46855" s="161"/>
      <c r="AB46855" s="164"/>
    </row>
    <row r="46856" spans="5:28">
      <c r="E46856" s="166"/>
      <c r="J46856" s="161"/>
      <c r="AB46856" s="164"/>
    </row>
    <row r="46857" spans="5:28">
      <c r="E46857" s="166"/>
      <c r="J46857" s="161"/>
      <c r="AB46857" s="164"/>
    </row>
    <row r="46858" spans="5:28">
      <c r="E46858" s="166"/>
      <c r="J46858" s="161"/>
      <c r="AB46858" s="164"/>
    </row>
    <row r="46859" spans="5:28">
      <c r="E46859" s="166"/>
      <c r="J46859" s="161"/>
      <c r="AB46859" s="164"/>
    </row>
    <row r="46860" spans="5:28">
      <c r="E46860" s="166"/>
      <c r="J46860" s="161"/>
      <c r="AB46860" s="164"/>
    </row>
    <row r="46861" spans="5:28">
      <c r="E46861" s="166"/>
      <c r="J46861" s="161"/>
      <c r="AB46861" s="164"/>
    </row>
    <row r="46862" spans="5:28">
      <c r="E46862" s="166"/>
      <c r="J46862" s="161"/>
      <c r="AB46862" s="164"/>
    </row>
    <row r="46863" spans="5:28">
      <c r="E46863" s="166"/>
      <c r="J46863" s="161"/>
      <c r="AB46863" s="164"/>
    </row>
    <row r="46864" spans="5:28">
      <c r="E46864" s="166"/>
      <c r="J46864" s="161"/>
      <c r="AB46864" s="164"/>
    </row>
    <row r="46865" spans="5:28">
      <c r="E46865" s="166"/>
      <c r="J46865" s="161"/>
      <c r="AB46865" s="164"/>
    </row>
    <row r="46866" spans="5:28">
      <c r="J46866" s="161"/>
      <c r="AB46866" s="164"/>
    </row>
    <row r="46867" spans="5:28">
      <c r="J46867" s="161"/>
      <c r="AB46867" s="164"/>
    </row>
    <row r="46868" spans="5:28">
      <c r="J46868" s="161"/>
      <c r="AB46868" s="164"/>
    </row>
    <row r="46869" spans="5:28">
      <c r="J46869" s="161"/>
      <c r="AB46869" s="164"/>
    </row>
    <row r="46870" spans="5:28">
      <c r="J46870" s="161"/>
      <c r="AB46870" s="164"/>
    </row>
    <row r="46871" spans="5:28">
      <c r="J46871" s="161"/>
      <c r="AB46871" s="164"/>
    </row>
    <row r="46872" spans="5:28">
      <c r="J46872" s="161"/>
      <c r="AB46872" s="164"/>
    </row>
    <row r="46873" spans="5:28">
      <c r="J46873" s="161"/>
      <c r="AB46873" s="164"/>
    </row>
    <row r="46874" spans="5:28">
      <c r="J46874" s="161"/>
      <c r="AB46874" s="164"/>
    </row>
    <row r="46875" spans="5:28">
      <c r="J46875" s="161"/>
      <c r="AB46875" s="164"/>
    </row>
    <row r="46876" spans="5:28">
      <c r="J46876" s="161"/>
      <c r="AB46876" s="164"/>
    </row>
    <row r="46877" spans="5:28">
      <c r="J46877" s="161"/>
      <c r="AB46877" s="164"/>
    </row>
    <row r="46878" spans="5:28">
      <c r="J46878" s="161"/>
      <c r="AB46878" s="164"/>
    </row>
    <row r="46879" spans="5:28">
      <c r="J46879" s="161"/>
      <c r="AB46879" s="164"/>
    </row>
    <row r="46880" spans="5:28">
      <c r="J46880" s="161"/>
      <c r="AB46880" s="164"/>
    </row>
    <row r="46881" spans="10:28">
      <c r="J46881" s="161"/>
      <c r="AB46881" s="164"/>
    </row>
    <row r="46882" spans="10:28">
      <c r="J46882" s="161"/>
      <c r="AB46882" s="164"/>
    </row>
    <row r="46883" spans="10:28">
      <c r="J46883" s="161"/>
      <c r="AB46883" s="164"/>
    </row>
    <row r="46884" spans="10:28">
      <c r="J46884" s="161"/>
      <c r="AB46884" s="164"/>
    </row>
    <row r="46885" spans="10:28">
      <c r="J46885" s="161"/>
      <c r="AB46885" s="164"/>
    </row>
    <row r="46886" spans="10:28">
      <c r="J46886" s="161"/>
      <c r="AB46886" s="164"/>
    </row>
    <row r="46887" spans="10:28">
      <c r="J46887" s="161"/>
      <c r="AB46887" s="164"/>
    </row>
    <row r="46888" spans="10:28">
      <c r="J46888" s="161"/>
      <c r="AB46888" s="164"/>
    </row>
    <row r="46889" spans="10:28">
      <c r="J46889" s="161"/>
      <c r="AB46889" s="164"/>
    </row>
    <row r="46890" spans="10:28">
      <c r="J46890" s="161"/>
      <c r="AB46890" s="164"/>
    </row>
    <row r="46891" spans="10:28">
      <c r="J46891" s="161"/>
      <c r="AB46891" s="164"/>
    </row>
    <row r="46892" spans="10:28">
      <c r="J46892" s="161"/>
      <c r="AB46892" s="164"/>
    </row>
    <row r="46893" spans="10:28">
      <c r="J46893" s="161"/>
      <c r="AB46893" s="164"/>
    </row>
    <row r="46894" spans="10:28">
      <c r="J46894" s="161"/>
      <c r="AB46894" s="164"/>
    </row>
    <row r="46895" spans="10:28">
      <c r="J46895" s="161"/>
      <c r="AB46895" s="164"/>
    </row>
    <row r="46896" spans="10:28">
      <c r="J46896" s="161"/>
      <c r="AB46896" s="164"/>
    </row>
    <row r="46897" spans="5:28">
      <c r="J46897" s="161"/>
      <c r="AB46897" s="164"/>
    </row>
    <row r="46898" spans="5:28">
      <c r="J46898" s="161"/>
      <c r="AB46898" s="164"/>
    </row>
    <row r="46899" spans="5:28">
      <c r="J46899" s="161"/>
      <c r="AB46899" s="164"/>
    </row>
    <row r="46900" spans="5:28">
      <c r="J46900" s="161"/>
      <c r="AB46900" s="164"/>
    </row>
    <row r="46901" spans="5:28">
      <c r="J46901" s="161"/>
      <c r="AB46901" s="164"/>
    </row>
    <row r="46902" spans="5:28">
      <c r="J46902" s="161"/>
      <c r="AB46902" s="164"/>
    </row>
    <row r="46903" spans="5:28">
      <c r="J46903" s="161"/>
      <c r="AB46903" s="164"/>
    </row>
    <row r="46904" spans="5:28">
      <c r="J46904" s="161"/>
      <c r="AB46904" s="164"/>
    </row>
    <row r="46905" spans="5:28">
      <c r="E46905" s="166"/>
      <c r="J46905" s="161"/>
      <c r="AB46905" s="164"/>
    </row>
    <row r="46906" spans="5:28">
      <c r="E46906" s="166"/>
      <c r="J46906" s="161"/>
      <c r="AB46906" s="164"/>
    </row>
    <row r="46907" spans="5:28">
      <c r="E46907" s="166"/>
      <c r="J46907" s="161"/>
      <c r="AB46907" s="164"/>
    </row>
    <row r="46908" spans="5:28">
      <c r="E46908" s="166"/>
      <c r="J46908" s="161"/>
      <c r="AB46908" s="164"/>
    </row>
    <row r="46909" spans="5:28">
      <c r="E46909" s="166"/>
      <c r="J46909" s="161"/>
      <c r="AB46909" s="164"/>
    </row>
    <row r="46910" spans="5:28">
      <c r="E46910" s="166"/>
      <c r="J46910" s="161"/>
      <c r="AB46910" s="164"/>
    </row>
    <row r="46911" spans="5:28">
      <c r="E46911" s="166"/>
      <c r="J46911" s="161"/>
      <c r="AB46911" s="164"/>
    </row>
    <row r="46912" spans="5:28">
      <c r="E46912" s="166"/>
      <c r="J46912" s="161"/>
      <c r="AB46912" s="164"/>
    </row>
    <row r="46913" spans="5:28">
      <c r="J46913" s="161"/>
      <c r="AB46913" s="164"/>
    </row>
    <row r="46914" spans="5:28">
      <c r="J46914" s="161"/>
      <c r="AB46914" s="164"/>
    </row>
    <row r="46915" spans="5:28">
      <c r="J46915" s="161"/>
      <c r="AB46915" s="164"/>
    </row>
    <row r="46916" spans="5:28">
      <c r="J46916" s="161"/>
      <c r="AB46916" s="164"/>
    </row>
    <row r="46917" spans="5:28">
      <c r="J46917" s="161"/>
      <c r="AB46917" s="164"/>
    </row>
    <row r="46918" spans="5:28">
      <c r="J46918" s="161"/>
      <c r="AB46918" s="164"/>
    </row>
    <row r="46919" spans="5:28">
      <c r="J46919" s="161"/>
      <c r="AB46919" s="164"/>
    </row>
    <row r="46920" spans="5:28">
      <c r="J46920" s="161"/>
      <c r="AB46920" s="164"/>
    </row>
    <row r="46921" spans="5:28">
      <c r="J46921" s="161"/>
      <c r="AB46921" s="164"/>
    </row>
    <row r="46922" spans="5:28">
      <c r="E46922" s="166"/>
      <c r="J46922" s="161"/>
      <c r="AB46922" s="164"/>
    </row>
    <row r="46923" spans="5:28">
      <c r="E46923" s="166"/>
      <c r="J46923" s="161"/>
      <c r="AB46923" s="164"/>
    </row>
    <row r="46924" spans="5:28">
      <c r="E46924" s="166"/>
      <c r="J46924" s="161"/>
      <c r="AB46924" s="164"/>
    </row>
    <row r="46925" spans="5:28">
      <c r="E46925" s="166"/>
      <c r="J46925" s="161"/>
      <c r="AB46925" s="164"/>
    </row>
    <row r="46926" spans="5:28">
      <c r="E46926" s="166"/>
      <c r="J46926" s="161"/>
      <c r="AB46926" s="164"/>
    </row>
    <row r="46927" spans="5:28">
      <c r="J46927" s="161"/>
      <c r="AB46927" s="164"/>
    </row>
    <row r="46928" spans="5:28">
      <c r="J46928" s="161"/>
      <c r="AB46928" s="164"/>
    </row>
    <row r="46929" spans="10:28">
      <c r="J46929" s="161"/>
      <c r="AB46929" s="164"/>
    </row>
    <row r="46930" spans="10:28">
      <c r="J46930" s="161"/>
      <c r="AB46930" s="164"/>
    </row>
    <row r="46931" spans="10:28">
      <c r="J46931" s="161"/>
      <c r="AB46931" s="164"/>
    </row>
    <row r="46932" spans="10:28">
      <c r="J46932" s="161"/>
      <c r="AB46932" s="164"/>
    </row>
    <row r="46933" spans="10:28">
      <c r="J46933" s="161"/>
      <c r="AB46933" s="164"/>
    </row>
    <row r="46934" spans="10:28">
      <c r="J46934" s="161"/>
      <c r="AB46934" s="164"/>
    </row>
    <row r="46935" spans="10:28">
      <c r="J46935" s="161"/>
      <c r="AB46935" s="164"/>
    </row>
    <row r="46936" spans="10:28">
      <c r="J46936" s="161"/>
      <c r="AB46936" s="164"/>
    </row>
    <row r="46937" spans="10:28">
      <c r="J46937" s="161"/>
      <c r="AB46937" s="164"/>
    </row>
    <row r="46938" spans="10:28">
      <c r="J46938" s="161"/>
      <c r="AB46938" s="164"/>
    </row>
    <row r="46939" spans="10:28">
      <c r="J46939" s="161"/>
      <c r="AB46939" s="164"/>
    </row>
    <row r="46940" spans="10:28">
      <c r="J46940" s="161"/>
      <c r="AB46940" s="164"/>
    </row>
    <row r="46941" spans="10:28">
      <c r="J46941" s="161"/>
      <c r="AB46941" s="164"/>
    </row>
    <row r="46942" spans="10:28">
      <c r="J46942" s="161"/>
      <c r="AB46942" s="164"/>
    </row>
    <row r="46943" spans="10:28">
      <c r="J46943" s="161"/>
      <c r="AB46943" s="164"/>
    </row>
    <row r="46944" spans="10:28">
      <c r="J46944" s="161"/>
      <c r="AB46944" s="164"/>
    </row>
    <row r="46945" spans="10:28">
      <c r="J46945" s="161"/>
      <c r="AB46945" s="164"/>
    </row>
    <row r="46946" spans="10:28">
      <c r="J46946" s="161"/>
      <c r="AB46946" s="164"/>
    </row>
    <row r="46947" spans="10:28">
      <c r="J46947" s="161"/>
      <c r="AB46947" s="164"/>
    </row>
    <row r="46948" spans="10:28">
      <c r="J46948" s="161"/>
      <c r="AB46948" s="164"/>
    </row>
    <row r="46949" spans="10:28">
      <c r="J46949" s="161"/>
      <c r="AB46949" s="164"/>
    </row>
    <row r="46950" spans="10:28">
      <c r="J46950" s="161"/>
      <c r="AB46950" s="164"/>
    </row>
    <row r="46951" spans="10:28">
      <c r="J46951" s="161"/>
      <c r="AB46951" s="164"/>
    </row>
    <row r="46952" spans="10:28">
      <c r="J46952" s="161"/>
      <c r="AB46952" s="164"/>
    </row>
    <row r="46953" spans="10:28">
      <c r="J46953" s="161"/>
      <c r="AB46953" s="164"/>
    </row>
    <row r="46954" spans="10:28">
      <c r="J46954" s="161"/>
      <c r="AB46954" s="164"/>
    </row>
    <row r="46955" spans="10:28">
      <c r="J46955" s="161"/>
      <c r="AB46955" s="164"/>
    </row>
    <row r="46956" spans="10:28">
      <c r="J46956" s="161"/>
      <c r="AB46956" s="164"/>
    </row>
    <row r="46957" spans="10:28">
      <c r="J46957" s="161"/>
      <c r="AB46957" s="164"/>
    </row>
    <row r="46958" spans="10:28">
      <c r="J46958" s="161"/>
      <c r="AB46958" s="164"/>
    </row>
    <row r="46959" spans="10:28">
      <c r="J46959" s="161"/>
      <c r="AB46959" s="164"/>
    </row>
    <row r="46960" spans="10:28">
      <c r="J46960" s="161"/>
      <c r="AB46960" s="164"/>
    </row>
    <row r="46961" spans="5:28">
      <c r="J46961" s="161"/>
      <c r="AB46961" s="164"/>
    </row>
    <row r="46962" spans="5:28">
      <c r="J46962" s="161"/>
      <c r="AB46962" s="164"/>
    </row>
    <row r="46963" spans="5:28">
      <c r="J46963" s="161"/>
      <c r="AB46963" s="164"/>
    </row>
    <row r="46964" spans="5:28">
      <c r="J46964" s="161"/>
      <c r="AB46964" s="164"/>
    </row>
    <row r="46965" spans="5:28">
      <c r="J46965" s="161"/>
      <c r="AB46965" s="164"/>
    </row>
    <row r="46966" spans="5:28">
      <c r="J46966" s="161"/>
      <c r="AB46966" s="164"/>
    </row>
    <row r="46967" spans="5:28">
      <c r="J46967" s="161"/>
      <c r="AB46967" s="164"/>
    </row>
    <row r="46968" spans="5:28">
      <c r="J46968" s="161"/>
      <c r="AB46968" s="164"/>
    </row>
    <row r="46969" spans="5:28">
      <c r="J46969" s="161"/>
      <c r="AB46969" s="164"/>
    </row>
    <row r="46970" spans="5:28">
      <c r="J46970" s="161"/>
      <c r="AB46970" s="164"/>
    </row>
    <row r="46971" spans="5:28">
      <c r="J46971" s="161"/>
      <c r="AB46971" s="164"/>
    </row>
    <row r="46972" spans="5:28">
      <c r="J46972" s="161"/>
      <c r="AB46972" s="164"/>
    </row>
    <row r="46973" spans="5:28">
      <c r="J46973" s="161"/>
      <c r="AB46973" s="164"/>
    </row>
    <row r="46974" spans="5:28">
      <c r="J46974" s="161"/>
      <c r="AB46974" s="164"/>
    </row>
    <row r="46975" spans="5:28">
      <c r="J46975" s="161"/>
      <c r="AB46975" s="164"/>
    </row>
    <row r="46976" spans="5:28">
      <c r="E46976" s="166"/>
      <c r="J46976" s="161"/>
      <c r="AB46976" s="164"/>
    </row>
    <row r="46977" spans="5:28">
      <c r="E46977" s="166"/>
      <c r="J46977" s="161"/>
      <c r="AB46977" s="164"/>
    </row>
    <row r="46978" spans="5:28">
      <c r="E46978" s="166"/>
      <c r="J46978" s="161"/>
      <c r="AB46978" s="164"/>
    </row>
    <row r="46979" spans="5:28">
      <c r="E46979" s="166"/>
      <c r="J46979" s="161"/>
      <c r="AB46979" s="164"/>
    </row>
    <row r="46980" spans="5:28">
      <c r="E46980" s="166"/>
      <c r="J46980" s="161"/>
      <c r="AB46980" s="164"/>
    </row>
    <row r="46981" spans="5:28">
      <c r="E46981" s="166"/>
      <c r="J46981" s="161"/>
      <c r="AB46981" s="164"/>
    </row>
    <row r="46982" spans="5:28">
      <c r="E46982" s="166"/>
      <c r="J46982" s="161"/>
      <c r="AB46982" s="164"/>
    </row>
    <row r="46983" spans="5:28">
      <c r="J46983" s="161"/>
      <c r="AB46983" s="164"/>
    </row>
    <row r="46984" spans="5:28">
      <c r="J46984" s="161"/>
      <c r="AB46984" s="164"/>
    </row>
    <row r="46985" spans="5:28">
      <c r="J46985" s="161"/>
      <c r="AB46985" s="164"/>
    </row>
    <row r="46986" spans="5:28">
      <c r="J46986" s="161"/>
      <c r="AB46986" s="164"/>
    </row>
    <row r="46987" spans="5:28">
      <c r="J46987" s="161"/>
      <c r="AB46987" s="164"/>
    </row>
    <row r="46988" spans="5:28">
      <c r="J46988" s="161"/>
      <c r="AB46988" s="164"/>
    </row>
    <row r="46989" spans="5:28">
      <c r="J46989" s="161"/>
      <c r="AB46989" s="164"/>
    </row>
    <row r="46990" spans="5:28">
      <c r="J46990" s="161"/>
      <c r="AB46990" s="164"/>
    </row>
    <row r="46991" spans="5:28">
      <c r="J46991" s="161"/>
      <c r="AB46991" s="164"/>
    </row>
    <row r="46992" spans="5:28">
      <c r="J46992" s="161"/>
      <c r="AB46992" s="164"/>
    </row>
    <row r="46993" spans="10:28">
      <c r="J46993" s="161"/>
      <c r="AB46993" s="164"/>
    </row>
    <row r="46994" spans="10:28">
      <c r="J46994" s="161"/>
      <c r="AB46994" s="164"/>
    </row>
    <row r="46995" spans="10:28">
      <c r="J46995" s="161"/>
      <c r="AB46995" s="164"/>
    </row>
    <row r="46996" spans="10:28">
      <c r="J46996" s="161"/>
      <c r="AB46996" s="164"/>
    </row>
    <row r="46997" spans="10:28">
      <c r="J46997" s="161"/>
      <c r="AB46997" s="164"/>
    </row>
    <row r="46998" spans="10:28">
      <c r="J46998" s="161"/>
      <c r="AB46998" s="164"/>
    </row>
    <row r="46999" spans="10:28">
      <c r="J46999" s="161"/>
      <c r="AB46999" s="164"/>
    </row>
    <row r="47000" spans="10:28">
      <c r="J47000" s="161"/>
      <c r="AB47000" s="164"/>
    </row>
    <row r="47001" spans="10:28">
      <c r="J47001" s="161"/>
      <c r="AB47001" s="164"/>
    </row>
    <row r="47002" spans="10:28">
      <c r="J47002" s="161"/>
      <c r="AB47002" s="164"/>
    </row>
    <row r="47003" spans="10:28">
      <c r="J47003" s="161"/>
      <c r="AB47003" s="164"/>
    </row>
    <row r="47004" spans="10:28">
      <c r="J47004" s="161"/>
      <c r="AB47004" s="164"/>
    </row>
    <row r="47005" spans="10:28">
      <c r="J47005" s="161"/>
      <c r="R47005" s="166"/>
      <c r="AB47005" s="164"/>
    </row>
    <row r="47006" spans="10:28">
      <c r="J47006" s="161"/>
      <c r="R47006" s="166"/>
      <c r="AB47006" s="164"/>
    </row>
    <row r="47007" spans="10:28">
      <c r="J47007" s="161"/>
      <c r="AB47007" s="164"/>
    </row>
    <row r="47008" spans="10:28">
      <c r="J47008" s="161"/>
      <c r="AB47008" s="164"/>
    </row>
    <row r="47009" spans="10:28">
      <c r="J47009" s="161"/>
      <c r="AB47009" s="164"/>
    </row>
    <row r="47010" spans="10:28">
      <c r="J47010" s="161"/>
      <c r="AB47010" s="164"/>
    </row>
    <row r="47011" spans="10:28">
      <c r="J47011" s="161"/>
      <c r="AB47011" s="164"/>
    </row>
    <row r="47012" spans="10:28">
      <c r="J47012" s="161"/>
      <c r="AB47012" s="164"/>
    </row>
    <row r="47013" spans="10:28">
      <c r="J47013" s="161"/>
      <c r="AB47013" s="164"/>
    </row>
    <row r="47014" spans="10:28">
      <c r="J47014" s="161"/>
      <c r="AB47014" s="164"/>
    </row>
    <row r="47015" spans="10:28">
      <c r="J47015" s="161"/>
      <c r="AB47015" s="164"/>
    </row>
    <row r="47016" spans="10:28">
      <c r="J47016" s="161"/>
      <c r="AB47016" s="164"/>
    </row>
    <row r="47017" spans="10:28">
      <c r="J47017" s="161"/>
      <c r="AB47017" s="164"/>
    </row>
    <row r="47018" spans="10:28">
      <c r="J47018" s="161"/>
      <c r="AB47018" s="164"/>
    </row>
    <row r="47019" spans="10:28">
      <c r="J47019" s="161"/>
      <c r="AB47019" s="164"/>
    </row>
    <row r="47020" spans="10:28">
      <c r="J47020" s="161"/>
      <c r="AB47020" s="164"/>
    </row>
    <row r="47021" spans="10:28">
      <c r="J47021" s="161"/>
      <c r="AB47021" s="164"/>
    </row>
    <row r="47022" spans="10:28">
      <c r="J47022" s="161"/>
      <c r="AB47022" s="164"/>
    </row>
    <row r="47023" spans="10:28">
      <c r="J47023" s="161"/>
      <c r="AB47023" s="164"/>
    </row>
    <row r="47024" spans="10:28">
      <c r="J47024" s="161"/>
      <c r="AB47024" s="164"/>
    </row>
    <row r="47025" spans="10:28">
      <c r="J47025" s="161"/>
      <c r="AB47025" s="164"/>
    </row>
    <row r="47026" spans="10:28">
      <c r="J47026" s="161"/>
      <c r="AB47026" s="164"/>
    </row>
    <row r="47027" spans="10:28">
      <c r="J47027" s="161"/>
      <c r="AB47027" s="164"/>
    </row>
    <row r="47028" spans="10:28">
      <c r="J47028" s="161"/>
      <c r="AB47028" s="164"/>
    </row>
    <row r="47029" spans="10:28">
      <c r="J47029" s="161"/>
      <c r="AB47029" s="164"/>
    </row>
    <row r="47030" spans="10:28">
      <c r="J47030" s="161"/>
      <c r="AB47030" s="164"/>
    </row>
    <row r="47031" spans="10:28">
      <c r="J47031" s="161"/>
      <c r="AB47031" s="164"/>
    </row>
    <row r="47032" spans="10:28">
      <c r="J47032" s="161"/>
      <c r="AB47032" s="164"/>
    </row>
    <row r="47033" spans="10:28">
      <c r="J47033" s="161"/>
      <c r="AB47033" s="164"/>
    </row>
    <row r="47034" spans="10:28">
      <c r="J47034" s="161"/>
      <c r="AB47034" s="164"/>
    </row>
    <row r="47035" spans="10:28">
      <c r="J47035" s="161"/>
      <c r="AB47035" s="164"/>
    </row>
    <row r="47036" spans="10:28">
      <c r="J47036" s="161"/>
      <c r="AB47036" s="164"/>
    </row>
    <row r="47037" spans="10:28">
      <c r="J47037" s="161"/>
      <c r="AB47037" s="164"/>
    </row>
    <row r="47038" spans="10:28">
      <c r="J47038" s="161"/>
      <c r="AB47038" s="164"/>
    </row>
    <row r="47039" spans="10:28">
      <c r="J47039" s="161"/>
      <c r="AB47039" s="164"/>
    </row>
    <row r="47040" spans="10:28">
      <c r="J47040" s="161"/>
      <c r="AB47040" s="164"/>
    </row>
    <row r="47041" spans="10:28">
      <c r="J47041" s="161"/>
      <c r="AB47041" s="164"/>
    </row>
    <row r="47042" spans="10:28">
      <c r="J47042" s="161"/>
      <c r="AB47042" s="164"/>
    </row>
    <row r="47043" spans="10:28">
      <c r="J47043" s="161"/>
      <c r="AB47043" s="164"/>
    </row>
    <row r="47044" spans="10:28">
      <c r="J47044" s="161"/>
      <c r="AB47044" s="164"/>
    </row>
    <row r="47045" spans="10:28">
      <c r="J47045" s="161"/>
      <c r="AB47045" s="164"/>
    </row>
    <row r="47046" spans="10:28">
      <c r="J47046" s="161"/>
      <c r="AB47046" s="164"/>
    </row>
    <row r="47047" spans="10:28">
      <c r="J47047" s="161"/>
      <c r="AB47047" s="164"/>
    </row>
    <row r="47048" spans="10:28">
      <c r="J47048" s="161"/>
      <c r="AB47048" s="164"/>
    </row>
    <row r="47049" spans="10:28">
      <c r="J47049" s="161"/>
      <c r="AB47049" s="164"/>
    </row>
    <row r="47050" spans="10:28">
      <c r="J47050" s="161"/>
      <c r="AB47050" s="164"/>
    </row>
    <row r="47051" spans="10:28">
      <c r="J47051" s="161"/>
      <c r="AB47051" s="164"/>
    </row>
    <row r="47052" spans="10:28">
      <c r="J47052" s="161"/>
      <c r="AB47052" s="164"/>
    </row>
    <row r="47053" spans="10:28">
      <c r="J47053" s="161"/>
      <c r="AB47053" s="164"/>
    </row>
    <row r="47054" spans="10:28">
      <c r="J47054" s="161"/>
      <c r="AB47054" s="164"/>
    </row>
    <row r="47055" spans="10:28">
      <c r="J47055" s="161"/>
      <c r="AB47055" s="164"/>
    </row>
    <row r="47056" spans="10:28">
      <c r="J47056" s="161"/>
      <c r="AB47056" s="164"/>
    </row>
    <row r="47057" spans="5:28">
      <c r="J47057" s="161"/>
      <c r="AB47057" s="164"/>
    </row>
    <row r="47058" spans="5:28">
      <c r="E47058" s="166"/>
      <c r="J47058" s="161"/>
      <c r="AB47058" s="164"/>
    </row>
    <row r="47059" spans="5:28">
      <c r="E47059" s="166"/>
      <c r="J47059" s="161"/>
      <c r="AB47059" s="164"/>
    </row>
    <row r="47060" spans="5:28">
      <c r="E47060" s="166"/>
      <c r="J47060" s="161"/>
      <c r="AB47060" s="164"/>
    </row>
    <row r="47061" spans="5:28">
      <c r="E47061" s="166"/>
      <c r="J47061" s="161"/>
      <c r="AB47061" s="164"/>
    </row>
    <row r="47062" spans="5:28">
      <c r="E47062" s="166"/>
      <c r="J47062" s="161"/>
      <c r="AB47062" s="164"/>
    </row>
    <row r="47063" spans="5:28">
      <c r="E47063" s="166"/>
      <c r="J47063" s="161"/>
      <c r="AB47063" s="164"/>
    </row>
    <row r="47064" spans="5:28">
      <c r="J47064" s="161"/>
      <c r="AB47064" s="164"/>
    </row>
    <row r="47065" spans="5:28">
      <c r="J47065" s="161"/>
      <c r="AB47065" s="164"/>
    </row>
    <row r="47066" spans="5:28">
      <c r="J47066" s="161"/>
      <c r="AB47066" s="164"/>
    </row>
    <row r="47067" spans="5:28">
      <c r="J47067" s="161"/>
      <c r="AB47067" s="164"/>
    </row>
    <row r="47068" spans="5:28">
      <c r="J47068" s="161"/>
      <c r="AB47068" s="164"/>
    </row>
    <row r="47069" spans="5:28">
      <c r="J47069" s="161"/>
      <c r="AB47069" s="164"/>
    </row>
    <row r="47070" spans="5:28">
      <c r="J47070" s="161"/>
      <c r="AB47070" s="164"/>
    </row>
    <row r="47071" spans="5:28">
      <c r="J47071" s="161"/>
      <c r="AB47071" s="164"/>
    </row>
    <row r="47072" spans="5:28">
      <c r="J47072" s="161"/>
      <c r="AB47072" s="164"/>
    </row>
    <row r="47073" spans="10:28">
      <c r="J47073" s="161"/>
      <c r="AB47073" s="164"/>
    </row>
    <row r="47074" spans="10:28">
      <c r="J47074" s="161"/>
      <c r="AB47074" s="164"/>
    </row>
    <row r="47075" spans="10:28">
      <c r="J47075" s="161"/>
      <c r="AB47075" s="164"/>
    </row>
    <row r="47076" spans="10:28">
      <c r="J47076" s="161"/>
      <c r="AB47076" s="164"/>
    </row>
    <row r="47077" spans="10:28">
      <c r="J47077" s="161"/>
      <c r="AB47077" s="164"/>
    </row>
    <row r="47078" spans="10:28">
      <c r="J47078" s="161"/>
      <c r="AB47078" s="164"/>
    </row>
    <row r="47079" spans="10:28">
      <c r="J47079" s="161"/>
      <c r="AB47079" s="164"/>
    </row>
    <row r="47080" spans="10:28">
      <c r="J47080" s="161"/>
      <c r="AB47080" s="164"/>
    </row>
    <row r="47081" spans="10:28">
      <c r="J47081" s="161"/>
      <c r="AB47081" s="164"/>
    </row>
    <row r="47082" spans="10:28">
      <c r="J47082" s="161"/>
      <c r="AB47082" s="164"/>
    </row>
    <row r="47083" spans="10:28">
      <c r="J47083" s="161"/>
      <c r="AB47083" s="164"/>
    </row>
    <row r="47084" spans="10:28">
      <c r="J47084" s="161"/>
      <c r="AB47084" s="164"/>
    </row>
    <row r="47085" spans="10:28">
      <c r="J47085" s="161"/>
      <c r="AB47085" s="164"/>
    </row>
    <row r="47086" spans="10:28">
      <c r="J47086" s="161"/>
      <c r="AB47086" s="164"/>
    </row>
    <row r="47087" spans="10:28">
      <c r="J47087" s="161"/>
      <c r="AB47087" s="164"/>
    </row>
    <row r="47088" spans="10:28">
      <c r="J47088" s="161"/>
      <c r="AB47088" s="164"/>
    </row>
    <row r="47089" spans="10:28">
      <c r="J47089" s="161"/>
      <c r="AB47089" s="164"/>
    </row>
    <row r="47090" spans="10:28">
      <c r="J47090" s="161"/>
      <c r="AB47090" s="164"/>
    </row>
    <row r="47091" spans="10:28">
      <c r="J47091" s="161"/>
      <c r="AB47091" s="164"/>
    </row>
    <row r="47092" spans="10:28">
      <c r="J47092" s="161"/>
      <c r="AB47092" s="164"/>
    </row>
    <row r="47093" spans="10:28">
      <c r="J47093" s="161"/>
      <c r="AB47093" s="164"/>
    </row>
    <row r="47094" spans="10:28">
      <c r="J47094" s="161"/>
      <c r="AB47094" s="164"/>
    </row>
    <row r="47095" spans="10:28">
      <c r="J47095" s="161"/>
      <c r="AB47095" s="164"/>
    </row>
    <row r="47096" spans="10:28">
      <c r="J47096" s="161"/>
      <c r="AB47096" s="164"/>
    </row>
    <row r="47097" spans="10:28">
      <c r="J47097" s="161"/>
      <c r="AB47097" s="164"/>
    </row>
    <row r="47098" spans="10:28">
      <c r="J47098" s="161"/>
      <c r="AB47098" s="164"/>
    </row>
    <row r="47099" spans="10:28">
      <c r="J47099" s="161"/>
      <c r="AB47099" s="164"/>
    </row>
    <row r="47100" spans="10:28">
      <c r="J47100" s="161"/>
      <c r="AB47100" s="164"/>
    </row>
    <row r="47101" spans="10:28">
      <c r="J47101" s="161"/>
      <c r="AB47101" s="164"/>
    </row>
    <row r="47102" spans="10:28">
      <c r="J47102" s="161"/>
      <c r="AB47102" s="164"/>
    </row>
    <row r="47103" spans="10:28">
      <c r="J47103" s="161"/>
      <c r="AB47103" s="164"/>
    </row>
    <row r="47104" spans="10:28">
      <c r="J47104" s="161"/>
      <c r="AB47104" s="164"/>
    </row>
    <row r="47105" spans="5:28">
      <c r="J47105" s="161"/>
      <c r="AB47105" s="164"/>
    </row>
    <row r="47106" spans="5:28">
      <c r="J47106" s="161"/>
      <c r="AB47106" s="164"/>
    </row>
    <row r="47107" spans="5:28">
      <c r="J47107" s="161"/>
      <c r="AB47107" s="164"/>
    </row>
    <row r="47108" spans="5:28">
      <c r="J47108" s="161"/>
      <c r="AB47108" s="164"/>
    </row>
    <row r="47109" spans="5:28">
      <c r="E47109" s="166"/>
      <c r="J47109" s="161"/>
      <c r="AB47109" s="164"/>
    </row>
    <row r="47110" spans="5:28">
      <c r="E47110" s="166"/>
      <c r="J47110" s="161"/>
      <c r="AB47110" s="164"/>
    </row>
    <row r="47111" spans="5:28">
      <c r="E47111" s="166"/>
      <c r="J47111" s="161"/>
      <c r="AB47111" s="164"/>
    </row>
    <row r="47112" spans="5:28">
      <c r="E47112" s="166"/>
      <c r="J47112" s="161"/>
      <c r="AB47112" s="164"/>
    </row>
    <row r="47113" spans="5:28">
      <c r="E47113" s="166"/>
      <c r="J47113" s="161"/>
      <c r="AB47113" s="164"/>
    </row>
    <row r="47114" spans="5:28">
      <c r="E47114" s="166"/>
      <c r="J47114" s="161"/>
      <c r="AB47114" s="164"/>
    </row>
    <row r="47115" spans="5:28">
      <c r="E47115" s="166"/>
      <c r="J47115" s="161"/>
      <c r="AB47115" s="164"/>
    </row>
    <row r="47116" spans="5:28">
      <c r="E47116" s="166"/>
      <c r="J47116" s="161"/>
      <c r="AB47116" s="164"/>
    </row>
    <row r="47117" spans="5:28">
      <c r="E47117" s="166"/>
      <c r="J47117" s="161"/>
      <c r="AB47117" s="164"/>
    </row>
    <row r="47118" spans="5:28">
      <c r="J47118" s="161"/>
      <c r="AB47118" s="164"/>
    </row>
    <row r="47119" spans="5:28">
      <c r="J47119" s="161"/>
      <c r="AB47119" s="164"/>
    </row>
    <row r="47120" spans="5:28">
      <c r="J47120" s="161"/>
      <c r="AB47120" s="164"/>
    </row>
    <row r="47121" spans="10:28">
      <c r="J47121" s="161"/>
      <c r="AB47121" s="164"/>
    </row>
    <row r="47122" spans="10:28">
      <c r="J47122" s="161"/>
      <c r="R47122" s="166"/>
      <c r="AB47122" s="164"/>
    </row>
    <row r="47123" spans="10:28">
      <c r="J47123" s="161"/>
      <c r="AB47123" s="164"/>
    </row>
    <row r="47124" spans="10:28">
      <c r="J47124" s="161"/>
      <c r="AB47124" s="164"/>
    </row>
    <row r="47125" spans="10:28">
      <c r="J47125" s="161"/>
      <c r="AB47125" s="164"/>
    </row>
    <row r="47126" spans="10:28">
      <c r="J47126" s="161"/>
      <c r="AB47126" s="164"/>
    </row>
    <row r="47127" spans="10:28">
      <c r="J47127" s="161"/>
      <c r="AB47127" s="164"/>
    </row>
    <row r="47128" spans="10:28">
      <c r="J47128" s="161"/>
      <c r="AB47128" s="164"/>
    </row>
    <row r="47129" spans="10:28">
      <c r="J47129" s="161"/>
      <c r="AB47129" s="164"/>
    </row>
    <row r="47130" spans="10:28">
      <c r="J47130" s="161"/>
      <c r="AB47130" s="164"/>
    </row>
    <row r="47131" spans="10:28">
      <c r="J47131" s="161"/>
      <c r="AB47131" s="164"/>
    </row>
    <row r="47132" spans="10:28">
      <c r="J47132" s="161"/>
      <c r="AB47132" s="164"/>
    </row>
    <row r="47133" spans="10:28">
      <c r="J47133" s="161"/>
      <c r="AB47133" s="164"/>
    </row>
    <row r="47134" spans="10:28">
      <c r="J47134" s="161"/>
      <c r="AB47134" s="164"/>
    </row>
    <row r="47135" spans="10:28">
      <c r="J47135" s="161"/>
      <c r="AB47135" s="164"/>
    </row>
    <row r="47136" spans="10:28">
      <c r="J47136" s="161"/>
      <c r="AB47136" s="164"/>
    </row>
    <row r="47137" spans="10:28">
      <c r="J47137" s="161"/>
      <c r="AB47137" s="164"/>
    </row>
    <row r="47138" spans="10:28">
      <c r="J47138" s="161"/>
      <c r="AB47138" s="164"/>
    </row>
    <row r="47139" spans="10:28">
      <c r="J47139" s="161"/>
      <c r="AB47139" s="164"/>
    </row>
    <row r="47140" spans="10:28">
      <c r="J47140" s="161"/>
      <c r="AB47140" s="164"/>
    </row>
    <row r="47141" spans="10:28">
      <c r="J47141" s="161"/>
      <c r="AB47141" s="164"/>
    </row>
    <row r="47142" spans="10:28">
      <c r="J47142" s="161"/>
      <c r="AB47142" s="164"/>
    </row>
    <row r="47143" spans="10:28">
      <c r="J47143" s="161"/>
      <c r="AB47143" s="164"/>
    </row>
    <row r="47144" spans="10:28">
      <c r="J47144" s="161"/>
      <c r="AB47144" s="164"/>
    </row>
    <row r="47145" spans="10:28">
      <c r="J47145" s="161"/>
      <c r="AB47145" s="164"/>
    </row>
    <row r="47146" spans="10:28">
      <c r="J47146" s="161"/>
      <c r="AB47146" s="164"/>
    </row>
    <row r="47147" spans="10:28">
      <c r="J47147" s="161"/>
      <c r="AB47147" s="164"/>
    </row>
    <row r="47148" spans="10:28">
      <c r="J47148" s="161"/>
      <c r="AB47148" s="164"/>
    </row>
    <row r="47149" spans="10:28">
      <c r="J47149" s="161"/>
      <c r="AB47149" s="164"/>
    </row>
    <row r="47150" spans="10:28">
      <c r="J47150" s="161"/>
      <c r="AB47150" s="164"/>
    </row>
    <row r="47151" spans="10:28">
      <c r="J47151" s="161"/>
      <c r="AB47151" s="164"/>
    </row>
    <row r="47152" spans="10:28">
      <c r="J47152" s="161"/>
      <c r="AB47152" s="164"/>
    </row>
    <row r="47153" spans="10:28">
      <c r="J47153" s="161"/>
      <c r="AB47153" s="164"/>
    </row>
    <row r="47154" spans="10:28">
      <c r="J47154" s="161"/>
      <c r="AB47154" s="164"/>
    </row>
    <row r="47155" spans="10:28">
      <c r="J47155" s="161"/>
      <c r="AB47155" s="164"/>
    </row>
    <row r="47156" spans="10:28">
      <c r="J47156" s="161"/>
      <c r="AB47156" s="164"/>
    </row>
    <row r="47157" spans="10:28">
      <c r="J47157" s="161"/>
      <c r="AB47157" s="164"/>
    </row>
    <row r="47158" spans="10:28">
      <c r="J47158" s="161"/>
      <c r="AB47158" s="164"/>
    </row>
    <row r="47159" spans="10:28">
      <c r="J47159" s="161"/>
      <c r="AB47159" s="164"/>
    </row>
    <row r="47160" spans="10:28">
      <c r="J47160" s="161"/>
      <c r="AB47160" s="164"/>
    </row>
    <row r="47161" spans="10:28">
      <c r="J47161" s="161"/>
      <c r="AB47161" s="164"/>
    </row>
    <row r="47162" spans="10:28">
      <c r="J47162" s="161"/>
      <c r="AB47162" s="164"/>
    </row>
    <row r="47163" spans="10:28">
      <c r="J47163" s="161"/>
      <c r="AB47163" s="164"/>
    </row>
    <row r="47164" spans="10:28">
      <c r="J47164" s="161"/>
      <c r="AB47164" s="164"/>
    </row>
    <row r="47165" spans="10:28">
      <c r="J47165" s="161"/>
      <c r="AB47165" s="164"/>
    </row>
    <row r="47166" spans="10:28">
      <c r="J47166" s="161"/>
      <c r="AB47166" s="164"/>
    </row>
    <row r="47167" spans="10:28">
      <c r="J47167" s="161"/>
      <c r="AB47167" s="164"/>
    </row>
    <row r="47168" spans="10:28">
      <c r="J47168" s="161"/>
      <c r="AB47168" s="164"/>
    </row>
    <row r="47169" spans="10:28">
      <c r="J47169" s="161"/>
      <c r="AB47169" s="164"/>
    </row>
    <row r="47170" spans="10:28">
      <c r="J47170" s="161"/>
      <c r="AB47170" s="164"/>
    </row>
    <row r="47171" spans="10:28">
      <c r="J47171" s="161"/>
      <c r="AB47171" s="164"/>
    </row>
    <row r="47172" spans="10:28">
      <c r="J47172" s="161"/>
      <c r="AB47172" s="164"/>
    </row>
    <row r="47173" spans="10:28">
      <c r="J47173" s="161"/>
      <c r="AB47173" s="164"/>
    </row>
    <row r="47174" spans="10:28">
      <c r="J47174" s="161"/>
      <c r="AB47174" s="164"/>
    </row>
    <row r="47175" spans="10:28">
      <c r="J47175" s="161"/>
      <c r="AB47175" s="164"/>
    </row>
    <row r="47176" spans="10:28">
      <c r="J47176" s="161"/>
      <c r="R47176" s="166"/>
      <c r="AB47176" s="164"/>
    </row>
    <row r="47177" spans="10:28">
      <c r="J47177" s="161"/>
      <c r="AB47177" s="164"/>
    </row>
    <row r="47178" spans="10:28">
      <c r="J47178" s="161"/>
      <c r="AB47178" s="164"/>
    </row>
    <row r="47179" spans="10:28">
      <c r="J47179" s="161"/>
      <c r="AB47179" s="164"/>
    </row>
    <row r="47180" spans="10:28">
      <c r="J47180" s="161"/>
      <c r="AB47180" s="164"/>
    </row>
    <row r="47181" spans="10:28">
      <c r="J47181" s="161"/>
      <c r="AB47181" s="164"/>
    </row>
    <row r="47182" spans="10:28">
      <c r="J47182" s="161"/>
      <c r="AB47182" s="164"/>
    </row>
    <row r="47183" spans="10:28">
      <c r="J47183" s="161"/>
      <c r="AB47183" s="164"/>
    </row>
    <row r="47184" spans="10:28">
      <c r="J47184" s="161"/>
      <c r="AB47184" s="164"/>
    </row>
    <row r="47185" spans="10:28">
      <c r="J47185" s="161"/>
      <c r="AB47185" s="164"/>
    </row>
    <row r="47186" spans="10:28">
      <c r="J47186" s="161"/>
      <c r="AB47186" s="164"/>
    </row>
    <row r="47187" spans="10:28">
      <c r="J47187" s="161"/>
      <c r="AB47187" s="164"/>
    </row>
    <row r="47188" spans="10:28">
      <c r="J47188" s="161"/>
      <c r="AB47188" s="164"/>
    </row>
    <row r="47189" spans="10:28">
      <c r="J47189" s="161"/>
      <c r="AB47189" s="164"/>
    </row>
    <row r="47190" spans="10:28">
      <c r="J47190" s="161"/>
      <c r="AB47190" s="164"/>
    </row>
    <row r="47191" spans="10:28">
      <c r="J47191" s="161"/>
      <c r="AB47191" s="164"/>
    </row>
    <row r="47192" spans="10:28">
      <c r="J47192" s="161"/>
      <c r="AB47192" s="164"/>
    </row>
    <row r="47193" spans="10:28">
      <c r="J47193" s="161"/>
      <c r="AB47193" s="164"/>
    </row>
    <row r="47194" spans="10:28">
      <c r="J47194" s="161"/>
      <c r="AB47194" s="164"/>
    </row>
    <row r="47195" spans="10:28">
      <c r="J47195" s="161"/>
      <c r="AB47195" s="164"/>
    </row>
    <row r="47196" spans="10:28">
      <c r="J47196" s="161"/>
      <c r="AB47196" s="164"/>
    </row>
    <row r="47197" spans="10:28">
      <c r="J47197" s="161"/>
      <c r="AB47197" s="164"/>
    </row>
    <row r="47198" spans="10:28">
      <c r="J47198" s="161"/>
      <c r="AB47198" s="164"/>
    </row>
    <row r="47199" spans="10:28">
      <c r="J47199" s="161"/>
      <c r="AB47199" s="164"/>
    </row>
    <row r="47200" spans="10:28">
      <c r="J47200" s="161"/>
      <c r="AB47200" s="164"/>
    </row>
    <row r="47201" spans="10:28">
      <c r="J47201" s="161"/>
      <c r="AB47201" s="164"/>
    </row>
    <row r="47202" spans="10:28">
      <c r="J47202" s="161"/>
      <c r="AB47202" s="164"/>
    </row>
    <row r="47203" spans="10:28">
      <c r="J47203" s="161"/>
      <c r="AB47203" s="164"/>
    </row>
    <row r="47204" spans="10:28">
      <c r="J47204" s="161"/>
      <c r="AB47204" s="164"/>
    </row>
    <row r="47205" spans="10:28">
      <c r="J47205" s="161"/>
      <c r="AB47205" s="164"/>
    </row>
    <row r="47206" spans="10:28">
      <c r="J47206" s="161"/>
      <c r="AB47206" s="164"/>
    </row>
    <row r="47207" spans="10:28">
      <c r="J47207" s="161"/>
      <c r="AB47207" s="164"/>
    </row>
    <row r="47208" spans="10:28">
      <c r="J47208" s="161"/>
      <c r="AB47208" s="164"/>
    </row>
    <row r="47209" spans="10:28">
      <c r="J47209" s="161"/>
      <c r="AB47209" s="164"/>
    </row>
    <row r="47210" spans="10:28">
      <c r="J47210" s="161"/>
      <c r="AB47210" s="164"/>
    </row>
    <row r="47211" spans="10:28">
      <c r="J47211" s="161"/>
      <c r="AB47211" s="164"/>
    </row>
    <row r="47212" spans="10:28">
      <c r="J47212" s="161"/>
      <c r="AB47212" s="164"/>
    </row>
    <row r="47213" spans="10:28">
      <c r="J47213" s="161"/>
      <c r="AB47213" s="164"/>
    </row>
    <row r="47214" spans="10:28">
      <c r="J47214" s="161"/>
      <c r="AB47214" s="164"/>
    </row>
    <row r="47215" spans="10:28">
      <c r="J47215" s="161"/>
      <c r="AB47215" s="164"/>
    </row>
    <row r="47216" spans="10:28">
      <c r="J47216" s="161"/>
      <c r="AB47216" s="164"/>
    </row>
    <row r="47217" spans="5:28">
      <c r="J47217" s="161"/>
      <c r="AB47217" s="164"/>
    </row>
    <row r="47218" spans="5:28">
      <c r="J47218" s="161"/>
      <c r="AB47218" s="164"/>
    </row>
    <row r="47219" spans="5:28">
      <c r="J47219" s="161"/>
      <c r="AB47219" s="164"/>
    </row>
    <row r="47220" spans="5:28">
      <c r="J47220" s="161"/>
      <c r="AB47220" s="164"/>
    </row>
    <row r="47221" spans="5:28">
      <c r="J47221" s="161"/>
      <c r="AB47221" s="164"/>
    </row>
    <row r="47222" spans="5:28">
      <c r="J47222" s="161"/>
      <c r="AB47222" s="164"/>
    </row>
    <row r="47223" spans="5:28">
      <c r="E47223" s="166"/>
      <c r="J47223" s="161"/>
      <c r="AB47223" s="164"/>
    </row>
    <row r="47224" spans="5:28">
      <c r="E47224" s="166"/>
      <c r="J47224" s="161"/>
      <c r="AB47224" s="164"/>
    </row>
    <row r="47225" spans="5:28">
      <c r="E47225" s="166"/>
      <c r="J47225" s="161"/>
      <c r="AB47225" s="164"/>
    </row>
    <row r="47226" spans="5:28">
      <c r="E47226" s="166"/>
      <c r="J47226" s="161"/>
      <c r="AB47226" s="164"/>
    </row>
    <row r="47227" spans="5:28">
      <c r="E47227" s="166"/>
      <c r="J47227" s="161"/>
      <c r="AB47227" s="164"/>
    </row>
    <row r="47228" spans="5:28">
      <c r="E47228" s="166"/>
      <c r="J47228" s="161"/>
      <c r="AB47228" s="164"/>
    </row>
    <row r="47229" spans="5:28">
      <c r="J47229" s="161"/>
      <c r="AB47229" s="164"/>
    </row>
    <row r="47230" spans="5:28">
      <c r="J47230" s="161"/>
      <c r="AB47230" s="164"/>
    </row>
    <row r="47231" spans="5:28">
      <c r="J47231" s="161"/>
      <c r="AB47231" s="164"/>
    </row>
    <row r="47232" spans="5:28">
      <c r="J47232" s="161"/>
      <c r="AB47232" s="164"/>
    </row>
    <row r="47233" spans="10:28">
      <c r="J47233" s="161"/>
      <c r="AB47233" s="164"/>
    </row>
    <row r="47234" spans="10:28">
      <c r="J47234" s="161"/>
      <c r="AB47234" s="164"/>
    </row>
    <row r="47235" spans="10:28">
      <c r="J47235" s="161"/>
      <c r="AB47235" s="164"/>
    </row>
    <row r="47236" spans="10:28">
      <c r="J47236" s="161"/>
      <c r="AB47236" s="164"/>
    </row>
    <row r="47237" spans="10:28">
      <c r="J47237" s="161"/>
      <c r="AB47237" s="164"/>
    </row>
    <row r="47238" spans="10:28">
      <c r="J47238" s="161"/>
      <c r="AB47238" s="164"/>
    </row>
    <row r="47239" spans="10:28">
      <c r="J47239" s="161"/>
      <c r="AB47239" s="164"/>
    </row>
    <row r="47240" spans="10:28">
      <c r="J47240" s="161"/>
      <c r="AB47240" s="164"/>
    </row>
    <row r="47241" spans="10:28">
      <c r="J47241" s="161"/>
      <c r="AB47241" s="164"/>
    </row>
    <row r="47242" spans="10:28">
      <c r="J47242" s="161"/>
      <c r="AB47242" s="164"/>
    </row>
    <row r="47243" spans="10:28">
      <c r="J47243" s="161"/>
      <c r="AB47243" s="164"/>
    </row>
    <row r="47244" spans="10:28">
      <c r="J47244" s="161"/>
      <c r="AB47244" s="164"/>
    </row>
    <row r="47245" spans="10:28">
      <c r="J47245" s="161"/>
      <c r="AB47245" s="164"/>
    </row>
    <row r="47246" spans="10:28">
      <c r="J47246" s="161"/>
      <c r="AB47246" s="164"/>
    </row>
    <row r="47247" spans="10:28">
      <c r="J47247" s="161"/>
      <c r="AB47247" s="164"/>
    </row>
    <row r="47248" spans="10:28">
      <c r="J47248" s="161"/>
      <c r="AB47248" s="164"/>
    </row>
    <row r="47249" spans="10:28">
      <c r="J47249" s="161"/>
      <c r="AB47249" s="164"/>
    </row>
    <row r="47250" spans="10:28">
      <c r="J47250" s="161"/>
      <c r="AB47250" s="164"/>
    </row>
    <row r="47251" spans="10:28">
      <c r="J47251" s="161"/>
      <c r="AB47251" s="164"/>
    </row>
    <row r="47252" spans="10:28">
      <c r="J47252" s="161"/>
      <c r="AB47252" s="164"/>
    </row>
    <row r="47253" spans="10:28">
      <c r="J47253" s="161"/>
      <c r="AB47253" s="164"/>
    </row>
    <row r="47254" spans="10:28">
      <c r="J47254" s="161"/>
      <c r="AB47254" s="164"/>
    </row>
    <row r="47255" spans="10:28">
      <c r="J47255" s="161"/>
      <c r="AB47255" s="164"/>
    </row>
    <row r="47256" spans="10:28">
      <c r="J47256" s="161"/>
      <c r="AB47256" s="164"/>
    </row>
    <row r="47257" spans="10:28">
      <c r="J47257" s="161"/>
      <c r="AB47257" s="164"/>
    </row>
    <row r="47258" spans="10:28">
      <c r="J47258" s="161"/>
      <c r="AB47258" s="164"/>
    </row>
    <row r="47259" spans="10:28">
      <c r="J47259" s="161"/>
      <c r="AB47259" s="164"/>
    </row>
    <row r="47260" spans="10:28">
      <c r="J47260" s="161"/>
      <c r="AB47260" s="164"/>
    </row>
    <row r="47261" spans="10:28">
      <c r="J47261" s="161"/>
      <c r="AB47261" s="164"/>
    </row>
    <row r="47262" spans="10:28">
      <c r="J47262" s="161"/>
      <c r="AB47262" s="164"/>
    </row>
    <row r="47263" spans="10:28">
      <c r="J47263" s="161"/>
      <c r="AB47263" s="164"/>
    </row>
    <row r="47264" spans="10:28">
      <c r="J47264" s="161"/>
      <c r="AB47264" s="164"/>
    </row>
    <row r="47265" spans="10:28">
      <c r="J47265" s="161"/>
      <c r="AB47265" s="164"/>
    </row>
    <row r="47266" spans="10:28">
      <c r="J47266" s="161"/>
      <c r="AB47266" s="164"/>
    </row>
    <row r="47267" spans="10:28">
      <c r="J47267" s="161"/>
      <c r="AB47267" s="164"/>
    </row>
    <row r="47268" spans="10:28">
      <c r="J47268" s="161"/>
      <c r="AB47268" s="164"/>
    </row>
    <row r="47269" spans="10:28">
      <c r="J47269" s="161"/>
      <c r="AB47269" s="164"/>
    </row>
    <row r="47270" spans="10:28">
      <c r="J47270" s="161"/>
      <c r="AB47270" s="164"/>
    </row>
    <row r="47271" spans="10:28">
      <c r="J47271" s="161"/>
      <c r="AB47271" s="164"/>
    </row>
    <row r="47272" spans="10:28">
      <c r="J47272" s="161"/>
      <c r="AB47272" s="164"/>
    </row>
    <row r="47273" spans="10:28">
      <c r="J47273" s="161"/>
      <c r="AB47273" s="164"/>
    </row>
    <row r="47274" spans="10:28">
      <c r="J47274" s="161"/>
      <c r="AB47274" s="164"/>
    </row>
    <row r="47275" spans="10:28">
      <c r="J47275" s="161"/>
      <c r="AB47275" s="164"/>
    </row>
    <row r="47276" spans="10:28">
      <c r="J47276" s="161"/>
      <c r="AB47276" s="164"/>
    </row>
    <row r="47277" spans="10:28">
      <c r="J47277" s="161"/>
      <c r="AB47277" s="164"/>
    </row>
    <row r="47278" spans="10:28">
      <c r="J47278" s="161"/>
      <c r="AB47278" s="164"/>
    </row>
    <row r="47279" spans="10:28">
      <c r="J47279" s="161"/>
      <c r="AB47279" s="164"/>
    </row>
    <row r="47280" spans="10:28">
      <c r="J47280" s="161"/>
      <c r="AB47280" s="164"/>
    </row>
    <row r="47281" spans="10:28">
      <c r="J47281" s="161"/>
      <c r="AB47281" s="164"/>
    </row>
    <row r="47282" spans="10:28">
      <c r="J47282" s="161"/>
      <c r="AB47282" s="164"/>
    </row>
    <row r="47283" spans="10:28">
      <c r="J47283" s="161"/>
      <c r="AB47283" s="164"/>
    </row>
    <row r="47284" spans="10:28">
      <c r="J47284" s="161"/>
      <c r="AB47284" s="164"/>
    </row>
    <row r="47285" spans="10:28">
      <c r="J47285" s="161"/>
      <c r="AB47285" s="164"/>
    </row>
    <row r="47286" spans="10:28">
      <c r="J47286" s="161"/>
      <c r="AB47286" s="164"/>
    </row>
    <row r="47287" spans="10:28">
      <c r="J47287" s="161"/>
      <c r="AB47287" s="164"/>
    </row>
    <row r="47288" spans="10:28">
      <c r="J47288" s="161"/>
      <c r="AB47288" s="164"/>
    </row>
    <row r="47289" spans="10:28">
      <c r="J47289" s="161"/>
      <c r="AB47289" s="164"/>
    </row>
    <row r="47290" spans="10:28">
      <c r="J47290" s="161"/>
      <c r="AB47290" s="164"/>
    </row>
    <row r="47291" spans="10:28">
      <c r="J47291" s="161"/>
      <c r="AB47291" s="164"/>
    </row>
    <row r="47292" spans="10:28">
      <c r="J47292" s="161"/>
      <c r="AB47292" s="164"/>
    </row>
    <row r="47293" spans="10:28">
      <c r="J47293" s="161"/>
      <c r="AB47293" s="164"/>
    </row>
    <row r="47294" spans="10:28">
      <c r="J47294" s="161"/>
      <c r="AB47294" s="164"/>
    </row>
    <row r="47295" spans="10:28">
      <c r="J47295" s="161"/>
      <c r="AB47295" s="164"/>
    </row>
    <row r="47296" spans="10:28">
      <c r="J47296" s="161"/>
      <c r="AB47296" s="164"/>
    </row>
    <row r="47297" spans="10:28">
      <c r="J47297" s="161"/>
      <c r="AB47297" s="164"/>
    </row>
    <row r="47298" spans="10:28">
      <c r="J47298" s="161"/>
      <c r="AB47298" s="164"/>
    </row>
    <row r="47299" spans="10:28">
      <c r="J47299" s="161"/>
      <c r="AB47299" s="164"/>
    </row>
    <row r="47300" spans="10:28">
      <c r="J47300" s="161"/>
      <c r="AB47300" s="164"/>
    </row>
    <row r="47301" spans="10:28">
      <c r="J47301" s="161"/>
      <c r="AB47301" s="164"/>
    </row>
    <row r="47302" spans="10:28">
      <c r="J47302" s="161"/>
      <c r="AB47302" s="164"/>
    </row>
    <row r="47303" spans="10:28">
      <c r="J47303" s="161"/>
      <c r="AB47303" s="164"/>
    </row>
    <row r="47304" spans="10:28">
      <c r="J47304" s="161"/>
      <c r="AB47304" s="164"/>
    </row>
    <row r="47305" spans="10:28">
      <c r="J47305" s="161"/>
      <c r="AB47305" s="164"/>
    </row>
    <row r="47306" spans="10:28">
      <c r="J47306" s="161"/>
      <c r="AB47306" s="164"/>
    </row>
    <row r="47307" spans="10:28">
      <c r="J47307" s="161"/>
      <c r="AB47307" s="164"/>
    </row>
    <row r="47308" spans="10:28">
      <c r="J47308" s="161"/>
      <c r="AB47308" s="164"/>
    </row>
    <row r="47309" spans="10:28">
      <c r="J47309" s="161"/>
      <c r="AB47309" s="164"/>
    </row>
    <row r="47310" spans="10:28">
      <c r="J47310" s="161"/>
      <c r="AB47310" s="164"/>
    </row>
    <row r="47311" spans="10:28">
      <c r="J47311" s="161"/>
      <c r="AB47311" s="164"/>
    </row>
    <row r="47312" spans="10:28">
      <c r="J47312" s="161"/>
      <c r="AB47312" s="164"/>
    </row>
    <row r="47313" spans="10:28">
      <c r="J47313" s="161"/>
      <c r="AB47313" s="164"/>
    </row>
    <row r="47314" spans="10:28">
      <c r="J47314" s="161"/>
      <c r="AB47314" s="164"/>
    </row>
    <row r="47315" spans="10:28">
      <c r="J47315" s="161"/>
      <c r="AB47315" s="164"/>
    </row>
    <row r="47316" spans="10:28">
      <c r="J47316" s="161"/>
      <c r="AB47316" s="164"/>
    </row>
    <row r="47317" spans="10:28">
      <c r="J47317" s="161"/>
      <c r="AB47317" s="164"/>
    </row>
    <row r="47318" spans="10:28">
      <c r="J47318" s="161"/>
      <c r="AB47318" s="164"/>
    </row>
    <row r="47319" spans="10:28">
      <c r="J47319" s="161"/>
      <c r="AB47319" s="164"/>
    </row>
    <row r="47320" spans="10:28">
      <c r="J47320" s="161"/>
      <c r="R47320" s="166"/>
      <c r="AB47320" s="164"/>
    </row>
    <row r="47321" spans="10:28">
      <c r="J47321" s="161"/>
      <c r="AB47321" s="164"/>
    </row>
    <row r="47322" spans="10:28">
      <c r="J47322" s="161"/>
      <c r="AB47322" s="164"/>
    </row>
    <row r="47323" spans="10:28">
      <c r="J47323" s="161"/>
      <c r="AB47323" s="164"/>
    </row>
    <row r="47324" spans="10:28">
      <c r="J47324" s="161"/>
      <c r="AB47324" s="164"/>
    </row>
    <row r="47325" spans="10:28">
      <c r="J47325" s="161"/>
      <c r="AB47325" s="164"/>
    </row>
    <row r="47326" spans="10:28">
      <c r="J47326" s="161"/>
      <c r="AB47326" s="164"/>
    </row>
    <row r="47327" spans="10:28">
      <c r="J47327" s="161"/>
      <c r="AB47327" s="164"/>
    </row>
    <row r="47328" spans="10:28">
      <c r="J47328" s="161"/>
      <c r="AB47328" s="164"/>
    </row>
    <row r="47329" spans="10:28">
      <c r="J47329" s="161"/>
      <c r="AB47329" s="164"/>
    </row>
    <row r="47330" spans="10:28">
      <c r="J47330" s="161"/>
      <c r="AB47330" s="164"/>
    </row>
    <row r="47331" spans="10:28">
      <c r="J47331" s="161"/>
      <c r="AB47331" s="164"/>
    </row>
    <row r="47332" spans="10:28">
      <c r="J47332" s="161"/>
      <c r="AB47332" s="164"/>
    </row>
    <row r="47333" spans="10:28">
      <c r="J47333" s="161"/>
      <c r="AB47333" s="164"/>
    </row>
    <row r="47334" spans="10:28">
      <c r="J47334" s="161"/>
      <c r="AB47334" s="164"/>
    </row>
    <row r="47335" spans="10:28">
      <c r="J47335" s="161"/>
      <c r="AB47335" s="164"/>
    </row>
    <row r="47336" spans="10:28">
      <c r="J47336" s="161"/>
      <c r="AB47336" s="164"/>
    </row>
    <row r="47337" spans="10:28">
      <c r="J47337" s="161"/>
      <c r="AB47337" s="164"/>
    </row>
    <row r="47338" spans="10:28">
      <c r="J47338" s="161"/>
      <c r="AB47338" s="164"/>
    </row>
    <row r="47339" spans="10:28">
      <c r="J47339" s="161"/>
      <c r="AB47339" s="164"/>
    </row>
    <row r="47340" spans="10:28">
      <c r="J47340" s="161"/>
      <c r="AB47340" s="164"/>
    </row>
    <row r="47341" spans="10:28">
      <c r="J47341" s="161"/>
      <c r="AB47341" s="164"/>
    </row>
    <row r="47342" spans="10:28">
      <c r="J47342" s="161"/>
      <c r="AB47342" s="164"/>
    </row>
    <row r="47343" spans="10:28">
      <c r="J47343" s="161"/>
      <c r="AB47343" s="164"/>
    </row>
    <row r="47344" spans="10:28">
      <c r="J47344" s="161"/>
      <c r="AB47344" s="164"/>
    </row>
    <row r="47345" spans="5:28">
      <c r="J47345" s="161"/>
      <c r="AB47345" s="164"/>
    </row>
    <row r="47346" spans="5:28">
      <c r="J47346" s="161"/>
      <c r="AB47346" s="164"/>
    </row>
    <row r="47347" spans="5:28">
      <c r="J47347" s="161"/>
      <c r="AB47347" s="164"/>
    </row>
    <row r="47348" spans="5:28">
      <c r="J47348" s="161"/>
      <c r="AB47348" s="164"/>
    </row>
    <row r="47349" spans="5:28">
      <c r="J47349" s="161"/>
      <c r="AB47349" s="164"/>
    </row>
    <row r="47350" spans="5:28">
      <c r="J47350" s="161"/>
      <c r="AB47350" s="164"/>
    </row>
    <row r="47351" spans="5:28">
      <c r="E47351" s="166"/>
      <c r="F47351" s="166"/>
      <c r="J47351" s="161"/>
      <c r="AB47351" s="164"/>
    </row>
    <row r="47352" spans="5:28">
      <c r="E47352" s="166"/>
      <c r="F47352" s="166"/>
      <c r="J47352" s="161"/>
      <c r="AB47352" s="164"/>
    </row>
    <row r="47353" spans="5:28">
      <c r="E47353" s="166"/>
      <c r="F47353" s="166"/>
      <c r="J47353" s="161"/>
      <c r="AB47353" s="164"/>
    </row>
    <row r="47354" spans="5:28">
      <c r="E47354" s="166"/>
      <c r="F47354" s="166"/>
      <c r="J47354" s="161"/>
      <c r="AB47354" s="164"/>
    </row>
    <row r="47355" spans="5:28">
      <c r="J47355" s="161"/>
      <c r="AB47355" s="164"/>
    </row>
    <row r="47356" spans="5:28">
      <c r="J47356" s="161"/>
      <c r="AB47356" s="164"/>
    </row>
    <row r="47357" spans="5:28">
      <c r="J47357" s="161"/>
      <c r="AB47357" s="164"/>
    </row>
    <row r="47358" spans="5:28">
      <c r="J47358" s="161"/>
      <c r="AB47358" s="164"/>
    </row>
    <row r="47359" spans="5:28">
      <c r="J47359" s="161"/>
      <c r="AB47359" s="164"/>
    </row>
    <row r="47360" spans="5:28">
      <c r="J47360" s="161"/>
      <c r="AB47360" s="164"/>
    </row>
    <row r="47361" spans="10:28">
      <c r="J47361" s="161"/>
      <c r="AB47361" s="164"/>
    </row>
    <row r="47362" spans="10:28">
      <c r="J47362" s="161"/>
      <c r="AB47362" s="164"/>
    </row>
    <row r="47363" spans="10:28">
      <c r="J47363" s="161"/>
      <c r="AB47363" s="164"/>
    </row>
    <row r="47364" spans="10:28">
      <c r="J47364" s="161"/>
      <c r="AB47364" s="164"/>
    </row>
    <row r="47365" spans="10:28">
      <c r="J47365" s="161"/>
      <c r="AB47365" s="164"/>
    </row>
    <row r="47366" spans="10:28">
      <c r="J47366" s="161"/>
      <c r="AB47366" s="164"/>
    </row>
    <row r="47367" spans="10:28">
      <c r="J47367" s="161"/>
      <c r="AB47367" s="164"/>
    </row>
    <row r="47368" spans="10:28">
      <c r="J47368" s="161"/>
      <c r="AB47368" s="164"/>
    </row>
    <row r="47369" spans="10:28">
      <c r="J47369" s="161"/>
      <c r="AB47369" s="164"/>
    </row>
    <row r="47370" spans="10:28">
      <c r="J47370" s="161"/>
      <c r="AB47370" s="164"/>
    </row>
    <row r="47371" spans="10:28">
      <c r="J47371" s="161"/>
      <c r="AB47371" s="164"/>
    </row>
    <row r="47372" spans="10:28">
      <c r="J47372" s="161"/>
      <c r="AB47372" s="164"/>
    </row>
    <row r="47373" spans="10:28">
      <c r="J47373" s="161"/>
      <c r="AB47373" s="164"/>
    </row>
    <row r="47374" spans="10:28">
      <c r="J47374" s="161"/>
      <c r="AB47374" s="164"/>
    </row>
    <row r="47375" spans="10:28">
      <c r="J47375" s="161"/>
      <c r="AB47375" s="164"/>
    </row>
    <row r="47376" spans="10:28">
      <c r="J47376" s="161"/>
      <c r="AB47376" s="164"/>
    </row>
    <row r="47377" spans="10:28">
      <c r="J47377" s="161"/>
      <c r="AB47377" s="164"/>
    </row>
    <row r="47378" spans="10:28">
      <c r="J47378" s="161"/>
      <c r="AB47378" s="164"/>
    </row>
    <row r="47379" spans="10:28">
      <c r="J47379" s="161"/>
      <c r="AB47379" s="164"/>
    </row>
    <row r="47380" spans="10:28">
      <c r="J47380" s="161"/>
      <c r="AB47380" s="164"/>
    </row>
    <row r="47381" spans="10:28">
      <c r="J47381" s="161"/>
      <c r="AB47381" s="164"/>
    </row>
    <row r="47382" spans="10:28">
      <c r="J47382" s="161"/>
      <c r="AB47382" s="164"/>
    </row>
    <row r="47383" spans="10:28">
      <c r="J47383" s="161"/>
      <c r="AB47383" s="164"/>
    </row>
    <row r="47384" spans="10:28">
      <c r="J47384" s="161"/>
      <c r="AB47384" s="164"/>
    </row>
    <row r="47385" spans="10:28">
      <c r="J47385" s="161"/>
      <c r="AB47385" s="164"/>
    </row>
    <row r="47386" spans="10:28">
      <c r="J47386" s="161"/>
      <c r="AB47386" s="164"/>
    </row>
    <row r="47387" spans="10:28">
      <c r="J47387" s="161"/>
      <c r="AB47387" s="164"/>
    </row>
    <row r="47388" spans="10:28">
      <c r="J47388" s="161"/>
      <c r="AB47388" s="164"/>
    </row>
    <row r="47389" spans="10:28">
      <c r="J47389" s="161"/>
      <c r="AB47389" s="164"/>
    </row>
    <row r="47390" spans="10:28">
      <c r="J47390" s="161"/>
      <c r="AB47390" s="164"/>
    </row>
    <row r="47391" spans="10:28">
      <c r="J47391" s="161"/>
      <c r="AB47391" s="164"/>
    </row>
    <row r="47392" spans="10:28">
      <c r="J47392" s="161"/>
      <c r="AB47392" s="164"/>
    </row>
    <row r="47393" spans="10:28">
      <c r="J47393" s="161"/>
      <c r="AB47393" s="164"/>
    </row>
    <row r="47394" spans="10:28">
      <c r="J47394" s="161"/>
      <c r="AB47394" s="164"/>
    </row>
    <row r="47395" spans="10:28">
      <c r="J47395" s="161"/>
      <c r="AB47395" s="164"/>
    </row>
    <row r="47396" spans="10:28">
      <c r="J47396" s="161"/>
      <c r="AB47396" s="164"/>
    </row>
    <row r="47397" spans="10:28">
      <c r="J47397" s="161"/>
      <c r="AB47397" s="164"/>
    </row>
    <row r="47398" spans="10:28">
      <c r="J47398" s="161"/>
      <c r="AB47398" s="164"/>
    </row>
    <row r="47399" spans="10:28">
      <c r="J47399" s="161"/>
      <c r="AB47399" s="164"/>
    </row>
    <row r="47400" spans="10:28">
      <c r="J47400" s="161"/>
      <c r="AB47400" s="164"/>
    </row>
    <row r="47401" spans="10:28">
      <c r="J47401" s="161"/>
      <c r="AB47401" s="164"/>
    </row>
    <row r="47402" spans="10:28">
      <c r="J47402" s="161"/>
      <c r="AB47402" s="164"/>
    </row>
    <row r="47403" spans="10:28">
      <c r="J47403" s="161"/>
      <c r="AB47403" s="164"/>
    </row>
    <row r="47404" spans="10:28">
      <c r="J47404" s="161"/>
      <c r="AB47404" s="164"/>
    </row>
    <row r="47405" spans="10:28">
      <c r="J47405" s="161"/>
      <c r="AB47405" s="164"/>
    </row>
    <row r="47406" spans="10:28">
      <c r="J47406" s="161"/>
      <c r="AB47406" s="164"/>
    </row>
    <row r="47407" spans="10:28">
      <c r="J47407" s="161"/>
      <c r="AB47407" s="164"/>
    </row>
    <row r="47408" spans="10:28">
      <c r="J47408" s="161"/>
      <c r="AB47408" s="164"/>
    </row>
    <row r="47409" spans="10:28">
      <c r="J47409" s="161"/>
      <c r="AB47409" s="164"/>
    </row>
    <row r="47410" spans="10:28">
      <c r="J47410" s="161"/>
      <c r="AB47410" s="164"/>
    </row>
    <row r="47411" spans="10:28">
      <c r="J47411" s="161"/>
      <c r="AB47411" s="164"/>
    </row>
    <row r="47412" spans="10:28">
      <c r="J47412" s="161"/>
      <c r="AB47412" s="164"/>
    </row>
    <row r="47413" spans="10:28">
      <c r="J47413" s="161"/>
      <c r="AB47413" s="164"/>
    </row>
    <row r="47414" spans="10:28">
      <c r="J47414" s="161"/>
      <c r="AB47414" s="164"/>
    </row>
    <row r="47415" spans="10:28">
      <c r="J47415" s="161"/>
      <c r="AB47415" s="164"/>
    </row>
    <row r="47416" spans="10:28">
      <c r="J47416" s="161"/>
      <c r="AB47416" s="164"/>
    </row>
    <row r="47417" spans="10:28">
      <c r="J47417" s="161"/>
      <c r="AB47417" s="164"/>
    </row>
    <row r="47418" spans="10:28">
      <c r="J47418" s="161"/>
      <c r="AB47418" s="164"/>
    </row>
    <row r="47419" spans="10:28">
      <c r="J47419" s="161"/>
      <c r="AB47419" s="164"/>
    </row>
    <row r="47420" spans="10:28">
      <c r="J47420" s="161"/>
      <c r="AB47420" s="164"/>
    </row>
    <row r="47421" spans="10:28">
      <c r="J47421" s="161"/>
      <c r="AB47421" s="164"/>
    </row>
    <row r="47422" spans="10:28">
      <c r="J47422" s="161"/>
      <c r="AB47422" s="164"/>
    </row>
    <row r="47423" spans="10:28">
      <c r="J47423" s="161"/>
      <c r="AB47423" s="164"/>
    </row>
    <row r="47424" spans="10:28">
      <c r="J47424" s="161"/>
      <c r="AB47424" s="164"/>
    </row>
    <row r="47425" spans="10:28">
      <c r="J47425" s="161"/>
      <c r="AB47425" s="164"/>
    </row>
    <row r="47426" spans="10:28">
      <c r="J47426" s="161"/>
      <c r="AB47426" s="164"/>
    </row>
    <row r="47427" spans="10:28">
      <c r="J47427" s="161"/>
      <c r="AB47427" s="164"/>
    </row>
    <row r="47428" spans="10:28">
      <c r="J47428" s="161"/>
      <c r="AB47428" s="164"/>
    </row>
    <row r="47429" spans="10:28">
      <c r="J47429" s="161"/>
      <c r="AB47429" s="164"/>
    </row>
    <row r="47430" spans="10:28">
      <c r="J47430" s="161"/>
      <c r="AB47430" s="164"/>
    </row>
    <row r="47431" spans="10:28">
      <c r="J47431" s="161"/>
      <c r="AB47431" s="164"/>
    </row>
    <row r="47432" spans="10:28">
      <c r="J47432" s="161"/>
      <c r="AB47432" s="164"/>
    </row>
    <row r="47433" spans="10:28">
      <c r="J47433" s="161"/>
      <c r="AB47433" s="164"/>
    </row>
    <row r="47434" spans="10:28">
      <c r="J47434" s="161"/>
      <c r="AB47434" s="164"/>
    </row>
    <row r="47435" spans="10:28">
      <c r="J47435" s="161"/>
      <c r="AB47435" s="164"/>
    </row>
    <row r="47436" spans="10:28">
      <c r="J47436" s="161"/>
      <c r="AB47436" s="164"/>
    </row>
    <row r="47437" spans="10:28">
      <c r="J47437" s="161"/>
      <c r="AB47437" s="164"/>
    </row>
    <row r="47438" spans="10:28">
      <c r="J47438" s="161"/>
      <c r="AB47438" s="164"/>
    </row>
    <row r="47439" spans="10:28">
      <c r="J47439" s="161"/>
      <c r="AB47439" s="164"/>
    </row>
    <row r="47440" spans="10:28">
      <c r="J47440" s="161"/>
      <c r="AB47440" s="164"/>
    </row>
    <row r="47441" spans="10:28">
      <c r="J47441" s="161"/>
      <c r="AB47441" s="164"/>
    </row>
    <row r="47442" spans="10:28">
      <c r="J47442" s="161"/>
      <c r="AB47442" s="164"/>
    </row>
    <row r="47443" spans="10:28">
      <c r="J47443" s="161"/>
      <c r="AB47443" s="164"/>
    </row>
    <row r="47444" spans="10:28">
      <c r="J47444" s="161"/>
      <c r="AB47444" s="164"/>
    </row>
    <row r="47445" spans="10:28">
      <c r="J47445" s="161"/>
      <c r="AB47445" s="164"/>
    </row>
    <row r="47446" spans="10:28">
      <c r="J47446" s="161"/>
      <c r="AB47446" s="164"/>
    </row>
    <row r="47447" spans="10:28">
      <c r="J47447" s="161"/>
      <c r="AB47447" s="164"/>
    </row>
    <row r="47448" spans="10:28">
      <c r="J47448" s="161"/>
      <c r="AB47448" s="164"/>
    </row>
    <row r="47449" spans="10:28">
      <c r="J47449" s="161"/>
      <c r="AB47449" s="164"/>
    </row>
    <row r="47450" spans="10:28">
      <c r="J47450" s="161"/>
      <c r="AB47450" s="164"/>
    </row>
    <row r="47451" spans="10:28">
      <c r="J47451" s="161"/>
      <c r="AB47451" s="164"/>
    </row>
    <row r="47452" spans="10:28">
      <c r="J47452" s="161"/>
      <c r="AB47452" s="164"/>
    </row>
    <row r="47453" spans="10:28">
      <c r="J47453" s="161"/>
      <c r="AB47453" s="164"/>
    </row>
    <row r="47454" spans="10:28">
      <c r="J47454" s="161"/>
      <c r="AB47454" s="164"/>
    </row>
    <row r="47455" spans="10:28">
      <c r="J47455" s="161"/>
      <c r="AB47455" s="164"/>
    </row>
    <row r="47456" spans="10:28">
      <c r="J47456" s="161"/>
      <c r="AB47456" s="164"/>
    </row>
    <row r="47457" spans="10:28">
      <c r="J47457" s="161"/>
      <c r="AB47457" s="164"/>
    </row>
    <row r="47458" spans="10:28">
      <c r="J47458" s="161"/>
      <c r="AB47458" s="164"/>
    </row>
    <row r="47459" spans="10:28">
      <c r="J47459" s="161"/>
      <c r="AB47459" s="164"/>
    </row>
    <row r="47460" spans="10:28">
      <c r="J47460" s="161"/>
      <c r="AB47460" s="164"/>
    </row>
    <row r="47461" spans="10:28">
      <c r="J47461" s="161"/>
      <c r="R47461" s="166"/>
      <c r="AB47461" s="164"/>
    </row>
    <row r="47462" spans="10:28">
      <c r="J47462" s="161"/>
      <c r="AB47462" s="164"/>
    </row>
    <row r="47463" spans="10:28">
      <c r="J47463" s="161"/>
      <c r="AB47463" s="164"/>
    </row>
    <row r="47464" spans="10:28">
      <c r="J47464" s="161"/>
      <c r="AB47464" s="164"/>
    </row>
    <row r="47465" spans="10:28">
      <c r="J47465" s="161"/>
      <c r="AB47465" s="164"/>
    </row>
    <row r="47466" spans="10:28">
      <c r="J47466" s="161"/>
      <c r="AB47466" s="164"/>
    </row>
    <row r="47467" spans="10:28">
      <c r="J47467" s="161"/>
      <c r="AB47467" s="164"/>
    </row>
    <row r="47468" spans="10:28">
      <c r="J47468" s="161"/>
      <c r="AB47468" s="164"/>
    </row>
    <row r="47469" spans="10:28">
      <c r="J47469" s="161"/>
      <c r="AB47469" s="164"/>
    </row>
    <row r="47470" spans="10:28">
      <c r="J47470" s="161"/>
      <c r="AB47470" s="164"/>
    </row>
    <row r="47471" spans="10:28">
      <c r="J47471" s="161"/>
      <c r="AB47471" s="164"/>
    </row>
    <row r="47472" spans="10:28">
      <c r="J47472" s="161"/>
      <c r="AB47472" s="164"/>
    </row>
    <row r="47473" spans="5:28">
      <c r="J47473" s="161"/>
      <c r="AB47473" s="164"/>
    </row>
    <row r="47474" spans="5:28">
      <c r="J47474" s="161"/>
      <c r="AB47474" s="164"/>
    </row>
    <row r="47475" spans="5:28">
      <c r="J47475" s="161"/>
      <c r="AB47475" s="164"/>
    </row>
    <row r="47476" spans="5:28">
      <c r="J47476" s="161"/>
      <c r="AB47476" s="164"/>
    </row>
    <row r="47477" spans="5:28">
      <c r="J47477" s="161"/>
      <c r="AB47477" s="164"/>
    </row>
    <row r="47478" spans="5:28">
      <c r="J47478" s="161"/>
      <c r="AB47478" s="164"/>
    </row>
    <row r="47479" spans="5:28">
      <c r="J47479" s="161"/>
      <c r="AB47479" s="164"/>
    </row>
    <row r="47480" spans="5:28">
      <c r="J47480" s="161"/>
      <c r="AB47480" s="164"/>
    </row>
    <row r="47481" spans="5:28">
      <c r="J47481" s="161"/>
      <c r="AB47481" s="164"/>
    </row>
    <row r="47482" spans="5:28">
      <c r="J47482" s="161"/>
      <c r="AB47482" s="164"/>
    </row>
    <row r="47483" spans="5:28">
      <c r="J47483" s="161"/>
      <c r="AB47483" s="164"/>
    </row>
    <row r="47484" spans="5:28">
      <c r="J47484" s="161"/>
      <c r="AB47484" s="164"/>
    </row>
    <row r="47485" spans="5:28">
      <c r="E47485" s="166"/>
      <c r="J47485" s="161"/>
      <c r="AB47485" s="164"/>
    </row>
    <row r="47486" spans="5:28">
      <c r="E47486" s="166"/>
      <c r="J47486" s="161"/>
      <c r="AB47486" s="164"/>
    </row>
    <row r="47487" spans="5:28">
      <c r="E47487" s="166"/>
      <c r="J47487" s="161"/>
      <c r="AB47487" s="164"/>
    </row>
    <row r="47488" spans="5:28">
      <c r="E47488" s="166"/>
      <c r="J47488" s="161"/>
      <c r="AB47488" s="164"/>
    </row>
    <row r="47489" spans="5:28">
      <c r="E47489" s="166"/>
      <c r="J47489" s="161"/>
      <c r="AB47489" s="164"/>
    </row>
    <row r="47490" spans="5:28">
      <c r="J47490" s="161"/>
      <c r="AB47490" s="164"/>
    </row>
    <row r="47491" spans="5:28">
      <c r="J47491" s="161"/>
      <c r="AB47491" s="164"/>
    </row>
    <row r="47492" spans="5:28">
      <c r="J47492" s="161"/>
      <c r="AB47492" s="164"/>
    </row>
    <row r="47493" spans="5:28">
      <c r="J47493" s="161"/>
      <c r="AB47493" s="164"/>
    </row>
    <row r="47494" spans="5:28">
      <c r="J47494" s="161"/>
      <c r="AB47494" s="164"/>
    </row>
    <row r="47495" spans="5:28">
      <c r="J47495" s="161"/>
      <c r="AB47495" s="164"/>
    </row>
    <row r="47496" spans="5:28">
      <c r="J47496" s="161"/>
      <c r="AB47496" s="164"/>
    </row>
    <row r="47497" spans="5:28">
      <c r="J47497" s="161"/>
      <c r="AB47497" s="164"/>
    </row>
    <row r="47498" spans="5:28">
      <c r="J47498" s="161"/>
      <c r="AB47498" s="164"/>
    </row>
    <row r="47499" spans="5:28">
      <c r="J47499" s="161"/>
      <c r="AB47499" s="164"/>
    </row>
    <row r="47500" spans="5:28">
      <c r="J47500" s="161"/>
      <c r="AB47500" s="164"/>
    </row>
    <row r="47501" spans="5:28">
      <c r="J47501" s="161"/>
      <c r="AB47501" s="164"/>
    </row>
    <row r="47502" spans="5:28">
      <c r="J47502" s="161"/>
      <c r="AB47502" s="164"/>
    </row>
    <row r="47503" spans="5:28">
      <c r="J47503" s="161"/>
      <c r="AB47503" s="164"/>
    </row>
    <row r="47504" spans="5:28">
      <c r="J47504" s="161"/>
      <c r="AB47504" s="164"/>
    </row>
    <row r="47505" spans="10:28">
      <c r="J47505" s="161"/>
      <c r="AB47505" s="164"/>
    </row>
    <row r="47506" spans="10:28">
      <c r="J47506" s="161"/>
      <c r="AB47506" s="164"/>
    </row>
    <row r="47507" spans="10:28">
      <c r="J47507" s="161"/>
      <c r="AB47507" s="164"/>
    </row>
    <row r="47508" spans="10:28">
      <c r="J47508" s="161"/>
      <c r="AB47508" s="164"/>
    </row>
    <row r="47509" spans="10:28">
      <c r="J47509" s="161"/>
      <c r="AB47509" s="164"/>
    </row>
    <row r="47510" spans="10:28">
      <c r="J47510" s="161"/>
      <c r="AB47510" s="164"/>
    </row>
    <row r="47511" spans="10:28">
      <c r="J47511" s="161"/>
      <c r="AB47511" s="164"/>
    </row>
    <row r="47512" spans="10:28">
      <c r="J47512" s="161"/>
      <c r="AB47512" s="164"/>
    </row>
    <row r="47513" spans="10:28">
      <c r="J47513" s="161"/>
      <c r="AB47513" s="164"/>
    </row>
    <row r="47514" spans="10:28">
      <c r="J47514" s="161"/>
      <c r="AB47514" s="164"/>
    </row>
    <row r="47515" spans="10:28">
      <c r="J47515" s="161"/>
      <c r="AB47515" s="164"/>
    </row>
    <row r="47516" spans="10:28">
      <c r="J47516" s="161"/>
      <c r="AB47516" s="164"/>
    </row>
    <row r="47517" spans="10:28">
      <c r="J47517" s="161"/>
      <c r="AB47517" s="164"/>
    </row>
    <row r="47518" spans="10:28">
      <c r="J47518" s="161"/>
      <c r="AB47518" s="164"/>
    </row>
    <row r="47519" spans="10:28">
      <c r="J47519" s="161"/>
      <c r="AB47519" s="164"/>
    </row>
    <row r="47520" spans="10:28">
      <c r="J47520" s="161"/>
      <c r="AB47520" s="164"/>
    </row>
    <row r="47521" spans="10:28">
      <c r="J47521" s="161"/>
      <c r="AB47521" s="164"/>
    </row>
    <row r="47522" spans="10:28">
      <c r="J47522" s="161"/>
      <c r="AB47522" s="164"/>
    </row>
    <row r="47523" spans="10:28">
      <c r="J47523" s="161"/>
      <c r="AB47523" s="164"/>
    </row>
    <row r="47524" spans="10:28">
      <c r="J47524" s="161"/>
      <c r="AB47524" s="164"/>
    </row>
    <row r="47525" spans="10:28">
      <c r="J47525" s="161"/>
      <c r="AB47525" s="164"/>
    </row>
    <row r="47526" spans="10:28">
      <c r="J47526" s="161"/>
      <c r="AB47526" s="164"/>
    </row>
    <row r="47527" spans="10:28">
      <c r="J47527" s="161"/>
      <c r="AB47527" s="164"/>
    </row>
    <row r="47528" spans="10:28">
      <c r="J47528" s="161"/>
      <c r="AB47528" s="164"/>
    </row>
    <row r="47529" spans="10:28">
      <c r="J47529" s="161"/>
      <c r="AB47529" s="164"/>
    </row>
    <row r="47530" spans="10:28">
      <c r="J47530" s="161"/>
      <c r="AB47530" s="164"/>
    </row>
    <row r="47531" spans="10:28">
      <c r="J47531" s="161"/>
      <c r="AB47531" s="164"/>
    </row>
    <row r="47532" spans="10:28">
      <c r="J47532" s="161"/>
      <c r="AB47532" s="164"/>
    </row>
    <row r="47533" spans="10:28">
      <c r="J47533" s="161"/>
      <c r="AB47533" s="164"/>
    </row>
    <row r="47534" spans="10:28">
      <c r="J47534" s="161"/>
      <c r="AB47534" s="164"/>
    </row>
    <row r="47535" spans="10:28">
      <c r="J47535" s="161"/>
      <c r="AB47535" s="164"/>
    </row>
    <row r="47536" spans="10:28">
      <c r="J47536" s="161"/>
      <c r="AB47536" s="164"/>
    </row>
    <row r="47537" spans="10:28">
      <c r="J47537" s="161"/>
      <c r="AB47537" s="164"/>
    </row>
    <row r="47538" spans="10:28">
      <c r="J47538" s="161"/>
      <c r="AB47538" s="164"/>
    </row>
    <row r="47539" spans="10:28">
      <c r="J47539" s="161"/>
      <c r="AB47539" s="164"/>
    </row>
    <row r="47540" spans="10:28">
      <c r="J47540" s="161"/>
      <c r="AB47540" s="164"/>
    </row>
    <row r="47541" spans="10:28">
      <c r="J47541" s="161"/>
      <c r="AB47541" s="164"/>
    </row>
    <row r="47542" spans="10:28">
      <c r="J47542" s="161"/>
      <c r="AB47542" s="164"/>
    </row>
    <row r="47543" spans="10:28">
      <c r="J47543" s="161"/>
      <c r="AB47543" s="164"/>
    </row>
    <row r="47544" spans="10:28">
      <c r="J47544" s="161"/>
      <c r="AB47544" s="164"/>
    </row>
    <row r="47545" spans="10:28">
      <c r="J47545" s="161"/>
      <c r="AB47545" s="164"/>
    </row>
    <row r="47546" spans="10:28">
      <c r="J47546" s="161"/>
      <c r="AB47546" s="164"/>
    </row>
    <row r="47547" spans="10:28">
      <c r="J47547" s="161"/>
      <c r="AB47547" s="164"/>
    </row>
    <row r="47548" spans="10:28">
      <c r="J47548" s="161"/>
      <c r="AB47548" s="164"/>
    </row>
    <row r="47549" spans="10:28">
      <c r="J47549" s="161"/>
      <c r="AB47549" s="164"/>
    </row>
    <row r="47550" spans="10:28">
      <c r="J47550" s="161"/>
      <c r="AB47550" s="164"/>
    </row>
    <row r="47551" spans="10:28">
      <c r="J47551" s="161"/>
      <c r="AB47551" s="164"/>
    </row>
    <row r="47552" spans="10:28">
      <c r="J47552" s="161"/>
      <c r="AB47552" s="164"/>
    </row>
    <row r="47553" spans="10:28">
      <c r="J47553" s="161"/>
      <c r="AB47553" s="164"/>
    </row>
    <row r="47554" spans="10:28">
      <c r="J47554" s="161"/>
      <c r="AB47554" s="164"/>
    </row>
    <row r="47555" spans="10:28">
      <c r="J47555" s="161"/>
      <c r="AB47555" s="164"/>
    </row>
    <row r="47556" spans="10:28">
      <c r="J47556" s="161"/>
      <c r="AB47556" s="164"/>
    </row>
    <row r="47557" spans="10:28">
      <c r="J47557" s="161"/>
      <c r="AB47557" s="164"/>
    </row>
    <row r="47558" spans="10:28">
      <c r="J47558" s="161"/>
      <c r="AB47558" s="164"/>
    </row>
    <row r="47559" spans="10:28">
      <c r="J47559" s="161"/>
      <c r="AB47559" s="164"/>
    </row>
    <row r="47560" spans="10:28">
      <c r="J47560" s="161"/>
      <c r="AB47560" s="164"/>
    </row>
    <row r="47561" spans="10:28">
      <c r="J47561" s="161"/>
      <c r="AB47561" s="164"/>
    </row>
    <row r="47562" spans="10:28">
      <c r="J47562" s="161"/>
      <c r="AB47562" s="164"/>
    </row>
    <row r="47563" spans="10:28">
      <c r="J47563" s="161"/>
      <c r="AB47563" s="164"/>
    </row>
    <row r="47564" spans="10:28">
      <c r="J47564" s="161"/>
      <c r="AB47564" s="164"/>
    </row>
    <row r="47565" spans="10:28">
      <c r="J47565" s="161"/>
      <c r="AB47565" s="164"/>
    </row>
    <row r="47566" spans="10:28">
      <c r="J47566" s="161"/>
      <c r="AB47566" s="164"/>
    </row>
    <row r="47567" spans="10:28">
      <c r="J47567" s="161"/>
      <c r="AB47567" s="164"/>
    </row>
    <row r="47568" spans="10:28">
      <c r="J47568" s="161"/>
      <c r="AB47568" s="164"/>
    </row>
    <row r="47569" spans="5:28">
      <c r="E47569" s="166"/>
      <c r="J47569" s="161"/>
      <c r="AB47569" s="164"/>
    </row>
    <row r="47570" spans="5:28">
      <c r="E47570" s="166"/>
      <c r="J47570" s="161"/>
      <c r="AB47570" s="164"/>
    </row>
    <row r="47571" spans="5:28">
      <c r="E47571" s="166"/>
      <c r="J47571" s="161"/>
      <c r="AB47571" s="164"/>
    </row>
    <row r="47572" spans="5:28">
      <c r="J47572" s="161"/>
      <c r="AB47572" s="164"/>
    </row>
    <row r="47573" spans="5:28">
      <c r="J47573" s="161"/>
      <c r="AB47573" s="164"/>
    </row>
    <row r="47574" spans="5:28">
      <c r="J47574" s="161"/>
      <c r="AB47574" s="164"/>
    </row>
    <row r="47575" spans="5:28">
      <c r="J47575" s="161"/>
      <c r="AB47575" s="164"/>
    </row>
    <row r="47576" spans="5:28">
      <c r="J47576" s="161"/>
      <c r="AB47576" s="164"/>
    </row>
    <row r="47577" spans="5:28">
      <c r="J47577" s="161"/>
      <c r="AB47577" s="164"/>
    </row>
    <row r="47578" spans="5:28">
      <c r="J47578" s="161"/>
      <c r="AB47578" s="164"/>
    </row>
    <row r="47579" spans="5:28">
      <c r="J47579" s="161"/>
      <c r="AB47579" s="164"/>
    </row>
    <row r="47580" spans="5:28">
      <c r="J47580" s="161"/>
      <c r="AB47580" s="164"/>
    </row>
    <row r="47581" spans="5:28">
      <c r="J47581" s="161"/>
      <c r="AB47581" s="164"/>
    </row>
    <row r="47582" spans="5:28">
      <c r="J47582" s="161"/>
      <c r="AB47582" s="164"/>
    </row>
    <row r="47583" spans="5:28">
      <c r="J47583" s="161"/>
      <c r="AB47583" s="164"/>
    </row>
    <row r="47584" spans="5:28">
      <c r="E47584" s="166"/>
      <c r="J47584" s="161"/>
      <c r="AB47584" s="164"/>
    </row>
    <row r="47585" spans="5:28">
      <c r="E47585" s="166"/>
      <c r="J47585" s="161"/>
      <c r="AB47585" s="164"/>
    </row>
    <row r="47586" spans="5:28">
      <c r="E47586" s="166"/>
      <c r="J47586" s="161"/>
      <c r="AB47586" s="164"/>
    </row>
    <row r="47587" spans="5:28">
      <c r="E47587" s="166"/>
      <c r="J47587" s="161"/>
      <c r="AB47587" s="164"/>
    </row>
    <row r="47588" spans="5:28">
      <c r="E47588" s="166"/>
      <c r="J47588" s="161"/>
      <c r="AB47588" s="164"/>
    </row>
    <row r="47589" spans="5:28">
      <c r="E47589" s="166"/>
      <c r="J47589" s="161"/>
      <c r="AB47589" s="164"/>
    </row>
    <row r="47590" spans="5:28">
      <c r="E47590" s="166"/>
      <c r="J47590" s="161"/>
      <c r="AB47590" s="164"/>
    </row>
    <row r="47591" spans="5:28">
      <c r="J47591" s="161"/>
      <c r="AB47591" s="164"/>
    </row>
    <row r="47592" spans="5:28">
      <c r="J47592" s="161"/>
      <c r="AB47592" s="164"/>
    </row>
    <row r="47593" spans="5:28">
      <c r="J47593" s="161"/>
      <c r="AB47593" s="164"/>
    </row>
    <row r="47594" spans="5:28">
      <c r="J47594" s="161"/>
      <c r="AB47594" s="164"/>
    </row>
    <row r="47595" spans="5:28">
      <c r="J47595" s="161"/>
      <c r="AB47595" s="164"/>
    </row>
    <row r="47596" spans="5:28">
      <c r="J47596" s="161"/>
      <c r="AB47596" s="164"/>
    </row>
    <row r="47597" spans="5:28">
      <c r="J47597" s="161"/>
      <c r="AB47597" s="164"/>
    </row>
    <row r="47598" spans="5:28">
      <c r="J47598" s="161"/>
      <c r="AB47598" s="164"/>
    </row>
    <row r="47599" spans="5:28">
      <c r="J47599" s="161"/>
      <c r="AB47599" s="164"/>
    </row>
    <row r="47600" spans="5:28">
      <c r="J47600" s="161"/>
      <c r="AB47600" s="164"/>
    </row>
    <row r="47601" spans="10:28">
      <c r="J47601" s="161"/>
      <c r="AB47601" s="164"/>
    </row>
    <row r="47602" spans="10:28">
      <c r="J47602" s="161"/>
      <c r="AB47602" s="164"/>
    </row>
    <row r="47603" spans="10:28">
      <c r="J47603" s="161"/>
      <c r="AB47603" s="164"/>
    </row>
    <row r="47604" spans="10:28">
      <c r="J47604" s="161"/>
      <c r="AB47604" s="164"/>
    </row>
    <row r="47605" spans="10:28">
      <c r="J47605" s="161"/>
      <c r="AB47605" s="164"/>
    </row>
    <row r="47606" spans="10:28">
      <c r="J47606" s="161"/>
      <c r="AB47606" s="164"/>
    </row>
    <row r="47607" spans="10:28">
      <c r="J47607" s="161"/>
      <c r="AB47607" s="164"/>
    </row>
    <row r="47608" spans="10:28">
      <c r="J47608" s="161"/>
      <c r="AB47608" s="164"/>
    </row>
    <row r="47609" spans="10:28">
      <c r="J47609" s="161"/>
      <c r="AB47609" s="164"/>
    </row>
    <row r="47610" spans="10:28">
      <c r="J47610" s="161"/>
      <c r="AB47610" s="164"/>
    </row>
    <row r="47611" spans="10:28">
      <c r="J47611" s="161"/>
      <c r="AB47611" s="164"/>
    </row>
    <row r="47612" spans="10:28">
      <c r="J47612" s="161"/>
      <c r="AB47612" s="164"/>
    </row>
    <row r="47613" spans="10:28">
      <c r="J47613" s="161"/>
      <c r="AB47613" s="164"/>
    </row>
    <row r="47614" spans="10:28">
      <c r="J47614" s="161"/>
      <c r="AB47614" s="164"/>
    </row>
    <row r="47615" spans="10:28">
      <c r="J47615" s="161"/>
      <c r="AB47615" s="164"/>
    </row>
    <row r="47616" spans="10:28">
      <c r="J47616" s="161"/>
      <c r="AB47616" s="164"/>
    </row>
    <row r="47617" spans="10:28">
      <c r="J47617" s="161"/>
      <c r="AB47617" s="164"/>
    </row>
    <row r="47618" spans="10:28">
      <c r="J47618" s="161"/>
      <c r="AB47618" s="164"/>
    </row>
    <row r="47619" spans="10:28">
      <c r="J47619" s="161"/>
      <c r="AB47619" s="164"/>
    </row>
    <row r="47620" spans="10:28">
      <c r="J47620" s="161"/>
      <c r="AB47620" s="164"/>
    </row>
    <row r="47621" spans="10:28">
      <c r="J47621" s="161"/>
      <c r="AB47621" s="164"/>
    </row>
    <row r="47622" spans="10:28">
      <c r="J47622" s="161"/>
      <c r="AB47622" s="164"/>
    </row>
    <row r="47623" spans="10:28">
      <c r="J47623" s="161"/>
      <c r="AB47623" s="164"/>
    </row>
    <row r="47624" spans="10:28">
      <c r="J47624" s="161"/>
      <c r="AB47624" s="164"/>
    </row>
    <row r="47625" spans="10:28">
      <c r="J47625" s="161"/>
      <c r="AB47625" s="164"/>
    </row>
    <row r="47626" spans="10:28">
      <c r="J47626" s="161"/>
      <c r="AB47626" s="164"/>
    </row>
    <row r="47627" spans="10:28">
      <c r="J47627" s="161"/>
      <c r="AB47627" s="164"/>
    </row>
    <row r="47628" spans="10:28">
      <c r="J47628" s="161"/>
      <c r="AB47628" s="164"/>
    </row>
    <row r="47629" spans="10:28">
      <c r="J47629" s="161"/>
      <c r="AB47629" s="164"/>
    </row>
    <row r="47630" spans="10:28">
      <c r="J47630" s="161"/>
      <c r="AB47630" s="164"/>
    </row>
    <row r="47631" spans="10:28">
      <c r="J47631" s="161"/>
      <c r="AB47631" s="164"/>
    </row>
    <row r="47632" spans="10:28">
      <c r="J47632" s="161"/>
      <c r="AB47632" s="164"/>
    </row>
    <row r="47633" spans="10:28">
      <c r="J47633" s="161"/>
      <c r="AB47633" s="164"/>
    </row>
    <row r="47634" spans="10:28">
      <c r="J47634" s="161"/>
      <c r="AB47634" s="164"/>
    </row>
    <row r="47635" spans="10:28">
      <c r="J47635" s="161"/>
      <c r="AB47635" s="164"/>
    </row>
    <row r="47636" spans="10:28">
      <c r="J47636" s="161"/>
      <c r="AB47636" s="164"/>
    </row>
    <row r="47637" spans="10:28">
      <c r="J47637" s="161"/>
      <c r="AB47637" s="164"/>
    </row>
    <row r="47638" spans="10:28">
      <c r="J47638" s="161"/>
      <c r="AB47638" s="164"/>
    </row>
    <row r="47639" spans="10:28">
      <c r="J47639" s="161"/>
      <c r="AB47639" s="164"/>
    </row>
    <row r="47640" spans="10:28">
      <c r="J47640" s="161"/>
      <c r="AB47640" s="164"/>
    </row>
    <row r="47641" spans="10:28">
      <c r="J47641" s="161"/>
      <c r="AB47641" s="164"/>
    </row>
    <row r="47642" spans="10:28">
      <c r="J47642" s="161"/>
      <c r="AB47642" s="164"/>
    </row>
    <row r="47643" spans="10:28">
      <c r="J47643" s="161"/>
      <c r="AB47643" s="164"/>
    </row>
    <row r="47644" spans="10:28">
      <c r="J47644" s="161"/>
      <c r="AB47644" s="164"/>
    </row>
    <row r="47645" spans="10:28">
      <c r="J47645" s="161"/>
      <c r="AB47645" s="164"/>
    </row>
    <row r="47646" spans="10:28">
      <c r="J47646" s="161"/>
      <c r="AB47646" s="164"/>
    </row>
    <row r="47647" spans="10:28">
      <c r="J47647" s="161"/>
      <c r="AB47647" s="164"/>
    </row>
    <row r="47648" spans="10:28">
      <c r="J47648" s="161"/>
      <c r="AB47648" s="164"/>
    </row>
    <row r="47649" spans="10:28">
      <c r="J47649" s="161"/>
      <c r="AB47649" s="164"/>
    </row>
    <row r="47650" spans="10:28">
      <c r="J47650" s="161"/>
      <c r="AB47650" s="164"/>
    </row>
    <row r="47651" spans="10:28">
      <c r="J47651" s="161"/>
      <c r="AB47651" s="164"/>
    </row>
    <row r="47652" spans="10:28">
      <c r="J47652" s="161"/>
      <c r="AB47652" s="164"/>
    </row>
    <row r="47653" spans="10:28">
      <c r="J47653" s="161"/>
      <c r="AB47653" s="164"/>
    </row>
    <row r="47654" spans="10:28">
      <c r="J47654" s="161"/>
      <c r="AB47654" s="164"/>
    </row>
    <row r="47655" spans="10:28">
      <c r="J47655" s="161"/>
      <c r="AB47655" s="164"/>
    </row>
    <row r="47656" spans="10:28">
      <c r="J47656" s="161"/>
      <c r="AB47656" s="164"/>
    </row>
    <row r="47657" spans="10:28">
      <c r="J47657" s="161"/>
      <c r="AB47657" s="164"/>
    </row>
    <row r="47658" spans="10:28">
      <c r="J47658" s="161"/>
      <c r="AB47658" s="164"/>
    </row>
    <row r="47659" spans="10:28">
      <c r="J47659" s="161"/>
      <c r="AB47659" s="164"/>
    </row>
    <row r="47660" spans="10:28">
      <c r="J47660" s="161"/>
      <c r="AB47660" s="164"/>
    </row>
    <row r="47661" spans="10:28">
      <c r="J47661" s="161"/>
      <c r="AB47661" s="164"/>
    </row>
    <row r="47662" spans="10:28">
      <c r="J47662" s="161"/>
      <c r="AB47662" s="164"/>
    </row>
    <row r="47663" spans="10:28">
      <c r="J47663" s="161"/>
      <c r="AB47663" s="164"/>
    </row>
    <row r="47664" spans="10:28">
      <c r="J47664" s="161"/>
      <c r="AB47664" s="164"/>
    </row>
    <row r="47665" spans="10:28">
      <c r="J47665" s="161"/>
      <c r="AB47665" s="164"/>
    </row>
    <row r="47666" spans="10:28">
      <c r="J47666" s="161"/>
      <c r="AB47666" s="164"/>
    </row>
    <row r="47667" spans="10:28">
      <c r="J47667" s="161"/>
      <c r="AB47667" s="164"/>
    </row>
    <row r="47668" spans="10:28">
      <c r="J47668" s="161"/>
      <c r="AB47668" s="164"/>
    </row>
    <row r="47669" spans="10:28">
      <c r="J47669" s="161"/>
      <c r="AB47669" s="164"/>
    </row>
    <row r="47670" spans="10:28">
      <c r="J47670" s="161"/>
      <c r="AB47670" s="164"/>
    </row>
    <row r="47671" spans="10:28">
      <c r="J47671" s="161"/>
      <c r="AB47671" s="164"/>
    </row>
    <row r="47672" spans="10:28">
      <c r="J47672" s="161"/>
      <c r="AB47672" s="164"/>
    </row>
    <row r="47673" spans="10:28">
      <c r="J47673" s="161"/>
      <c r="AB47673" s="164"/>
    </row>
    <row r="47674" spans="10:28">
      <c r="J47674" s="161"/>
      <c r="AB47674" s="164"/>
    </row>
    <row r="47675" spans="10:28">
      <c r="J47675" s="161"/>
      <c r="AB47675" s="164"/>
    </row>
    <row r="47676" spans="10:28">
      <c r="J47676" s="161"/>
      <c r="AB47676" s="164"/>
    </row>
    <row r="47677" spans="10:28">
      <c r="J47677" s="161"/>
      <c r="AB47677" s="164"/>
    </row>
    <row r="47678" spans="10:28">
      <c r="J47678" s="161"/>
      <c r="AB47678" s="164"/>
    </row>
    <row r="47679" spans="10:28">
      <c r="J47679" s="161"/>
      <c r="AB47679" s="164"/>
    </row>
    <row r="47680" spans="10:28">
      <c r="J47680" s="161"/>
      <c r="AB47680" s="164"/>
    </row>
    <row r="47681" spans="10:28">
      <c r="J47681" s="161"/>
      <c r="AB47681" s="164"/>
    </row>
    <row r="47682" spans="10:28">
      <c r="J47682" s="161"/>
      <c r="AB47682" s="164"/>
    </row>
    <row r="47683" spans="10:28">
      <c r="J47683" s="161"/>
      <c r="AB47683" s="164"/>
    </row>
    <row r="47684" spans="10:28">
      <c r="J47684" s="161"/>
      <c r="AB47684" s="164"/>
    </row>
    <row r="47685" spans="10:28">
      <c r="J47685" s="161"/>
      <c r="AB47685" s="164"/>
    </row>
    <row r="47686" spans="10:28">
      <c r="J47686" s="161"/>
      <c r="AB47686" s="164"/>
    </row>
    <row r="47687" spans="10:28">
      <c r="J47687" s="161"/>
      <c r="AB47687" s="164"/>
    </row>
    <row r="47688" spans="10:28">
      <c r="J47688" s="161"/>
      <c r="AB47688" s="164"/>
    </row>
    <row r="47689" spans="10:28">
      <c r="J47689" s="161"/>
      <c r="AB47689" s="164"/>
    </row>
    <row r="47690" spans="10:28">
      <c r="J47690" s="161"/>
      <c r="AB47690" s="164"/>
    </row>
    <row r="47691" spans="10:28">
      <c r="J47691" s="161"/>
      <c r="AB47691" s="164"/>
    </row>
    <row r="47692" spans="10:28">
      <c r="J47692" s="161"/>
      <c r="AB47692" s="164"/>
    </row>
    <row r="47693" spans="10:28">
      <c r="J47693" s="161"/>
      <c r="AB47693" s="164"/>
    </row>
    <row r="47694" spans="10:28">
      <c r="J47694" s="161"/>
      <c r="AB47694" s="164"/>
    </row>
    <row r="47695" spans="10:28">
      <c r="J47695" s="161"/>
      <c r="AB47695" s="164"/>
    </row>
    <row r="47696" spans="10:28">
      <c r="J47696" s="161"/>
      <c r="AB47696" s="164"/>
    </row>
    <row r="47697" spans="10:28">
      <c r="J47697" s="161"/>
      <c r="AB47697" s="164"/>
    </row>
    <row r="47698" spans="10:28">
      <c r="J47698" s="161"/>
      <c r="AB47698" s="164"/>
    </row>
    <row r="47699" spans="10:28">
      <c r="J47699" s="161"/>
      <c r="AB47699" s="164"/>
    </row>
    <row r="47700" spans="10:28">
      <c r="J47700" s="161"/>
      <c r="AB47700" s="164"/>
    </row>
    <row r="47701" spans="10:28">
      <c r="J47701" s="161"/>
      <c r="AB47701" s="164"/>
    </row>
    <row r="47702" spans="10:28">
      <c r="J47702" s="161"/>
      <c r="AB47702" s="164"/>
    </row>
    <row r="47703" spans="10:28">
      <c r="J47703" s="161"/>
      <c r="AB47703" s="164"/>
    </row>
    <row r="47704" spans="10:28">
      <c r="J47704" s="161"/>
      <c r="AB47704" s="164"/>
    </row>
    <row r="47705" spans="10:28">
      <c r="J47705" s="161"/>
      <c r="AB47705" s="164"/>
    </row>
    <row r="47706" spans="10:28">
      <c r="J47706" s="161"/>
      <c r="AB47706" s="164"/>
    </row>
    <row r="47707" spans="10:28">
      <c r="J47707" s="161"/>
      <c r="AB47707" s="164"/>
    </row>
    <row r="47708" spans="10:28">
      <c r="J47708" s="161"/>
      <c r="AB47708" s="164"/>
    </row>
    <row r="47709" spans="10:28">
      <c r="J47709" s="161"/>
      <c r="AB47709" s="164"/>
    </row>
    <row r="47710" spans="10:28">
      <c r="J47710" s="161"/>
      <c r="AB47710" s="164"/>
    </row>
    <row r="47711" spans="10:28">
      <c r="J47711" s="161"/>
      <c r="AB47711" s="164"/>
    </row>
    <row r="47712" spans="10:28">
      <c r="J47712" s="161"/>
      <c r="AB47712" s="164"/>
    </row>
    <row r="47713" spans="10:28">
      <c r="J47713" s="161"/>
      <c r="AB47713" s="164"/>
    </row>
    <row r="47714" spans="10:28">
      <c r="J47714" s="161"/>
      <c r="AB47714" s="164"/>
    </row>
    <row r="47715" spans="10:28">
      <c r="J47715" s="161"/>
      <c r="AB47715" s="164"/>
    </row>
    <row r="47716" spans="10:28">
      <c r="J47716" s="161"/>
      <c r="AB47716" s="164"/>
    </row>
    <row r="47717" spans="10:28">
      <c r="J47717" s="161"/>
      <c r="AB47717" s="164"/>
    </row>
    <row r="47718" spans="10:28">
      <c r="J47718" s="161"/>
      <c r="AB47718" s="164"/>
    </row>
    <row r="47719" spans="10:28">
      <c r="J47719" s="161"/>
      <c r="AB47719" s="164"/>
    </row>
    <row r="47720" spans="10:28">
      <c r="J47720" s="161"/>
      <c r="AB47720" s="164"/>
    </row>
    <row r="47721" spans="10:28">
      <c r="J47721" s="161"/>
      <c r="AB47721" s="164"/>
    </row>
    <row r="47722" spans="10:28">
      <c r="J47722" s="161"/>
      <c r="AB47722" s="164"/>
    </row>
    <row r="47723" spans="10:28">
      <c r="J47723" s="161"/>
      <c r="AB47723" s="164"/>
    </row>
    <row r="47724" spans="10:28">
      <c r="J47724" s="161"/>
      <c r="AB47724" s="164"/>
    </row>
    <row r="47725" spans="10:28">
      <c r="J47725" s="161"/>
      <c r="AB47725" s="164"/>
    </row>
    <row r="47726" spans="10:28">
      <c r="J47726" s="161"/>
      <c r="AB47726" s="164"/>
    </row>
    <row r="47727" spans="10:28">
      <c r="J47727" s="161"/>
      <c r="AB47727" s="164"/>
    </row>
    <row r="47728" spans="10:28">
      <c r="J47728" s="161"/>
      <c r="AB47728" s="164"/>
    </row>
    <row r="47729" spans="10:28">
      <c r="J47729" s="161"/>
      <c r="AB47729" s="164"/>
    </row>
    <row r="47730" spans="10:28">
      <c r="J47730" s="161"/>
      <c r="AB47730" s="164"/>
    </row>
    <row r="47731" spans="10:28">
      <c r="J47731" s="161"/>
      <c r="AB47731" s="164"/>
    </row>
    <row r="47732" spans="10:28">
      <c r="J47732" s="161"/>
      <c r="AB47732" s="164"/>
    </row>
    <row r="47733" spans="10:28">
      <c r="J47733" s="161"/>
      <c r="AB47733" s="164"/>
    </row>
    <row r="47734" spans="10:28">
      <c r="J47734" s="161"/>
      <c r="AB47734" s="164"/>
    </row>
    <row r="47735" spans="10:28">
      <c r="J47735" s="161"/>
      <c r="AB47735" s="164"/>
    </row>
    <row r="47736" spans="10:28">
      <c r="J47736" s="161"/>
      <c r="AB47736" s="164"/>
    </row>
    <row r="47737" spans="10:28">
      <c r="J47737" s="161"/>
      <c r="AB47737" s="164"/>
    </row>
    <row r="47738" spans="10:28">
      <c r="J47738" s="161"/>
      <c r="AB47738" s="164"/>
    </row>
    <row r="47739" spans="10:28">
      <c r="J47739" s="161"/>
      <c r="AB47739" s="164"/>
    </row>
    <row r="47740" spans="10:28">
      <c r="J47740" s="161"/>
      <c r="AB47740" s="164"/>
    </row>
    <row r="47741" spans="10:28">
      <c r="J47741" s="161"/>
      <c r="AB47741" s="164"/>
    </row>
    <row r="47742" spans="10:28">
      <c r="J47742" s="161"/>
      <c r="AB47742" s="164"/>
    </row>
    <row r="47743" spans="10:28">
      <c r="J47743" s="161"/>
      <c r="AB47743" s="164"/>
    </row>
    <row r="47744" spans="10:28">
      <c r="J47744" s="161"/>
      <c r="AB47744" s="164"/>
    </row>
    <row r="47745" spans="10:28">
      <c r="J47745" s="161"/>
      <c r="AB47745" s="164"/>
    </row>
    <row r="47746" spans="10:28">
      <c r="J47746" s="161"/>
      <c r="AB47746" s="164"/>
    </row>
    <row r="47747" spans="10:28">
      <c r="J47747" s="161"/>
      <c r="AB47747" s="164"/>
    </row>
    <row r="47748" spans="10:28">
      <c r="J47748" s="161"/>
      <c r="AB47748" s="164"/>
    </row>
    <row r="47749" spans="10:28">
      <c r="J47749" s="161"/>
      <c r="AB47749" s="164"/>
    </row>
    <row r="47750" spans="10:28">
      <c r="J47750" s="161"/>
      <c r="AB47750" s="164"/>
    </row>
    <row r="47751" spans="10:28">
      <c r="J47751" s="161"/>
      <c r="AB47751" s="164"/>
    </row>
    <row r="47752" spans="10:28">
      <c r="J47752" s="161"/>
      <c r="AB47752" s="164"/>
    </row>
    <row r="47753" spans="10:28">
      <c r="J47753" s="161"/>
      <c r="AB47753" s="164"/>
    </row>
    <row r="47754" spans="10:28">
      <c r="J47754" s="161"/>
      <c r="AB47754" s="164"/>
    </row>
    <row r="47755" spans="10:28">
      <c r="J47755" s="161"/>
      <c r="AB47755" s="164"/>
    </row>
    <row r="47756" spans="10:28">
      <c r="J47756" s="161"/>
      <c r="AB47756" s="164"/>
    </row>
    <row r="47757" spans="10:28">
      <c r="J47757" s="161"/>
      <c r="AB47757" s="164"/>
    </row>
    <row r="47758" spans="10:28">
      <c r="J47758" s="161"/>
      <c r="AB47758" s="164"/>
    </row>
    <row r="47759" spans="10:28">
      <c r="J47759" s="161"/>
      <c r="AB47759" s="164"/>
    </row>
    <row r="47760" spans="10:28">
      <c r="J47760" s="161"/>
      <c r="AB47760" s="164"/>
    </row>
    <row r="47761" spans="10:28">
      <c r="J47761" s="161"/>
      <c r="AB47761" s="164"/>
    </row>
    <row r="47762" spans="10:28">
      <c r="J47762" s="161"/>
      <c r="AB47762" s="164"/>
    </row>
    <row r="47763" spans="10:28">
      <c r="J47763" s="161"/>
      <c r="AB47763" s="164"/>
    </row>
    <row r="47764" spans="10:28">
      <c r="J47764" s="161"/>
      <c r="AB47764" s="164"/>
    </row>
    <row r="47765" spans="10:28">
      <c r="J47765" s="161"/>
      <c r="AB47765" s="164"/>
    </row>
    <row r="47766" spans="10:28">
      <c r="J47766" s="161"/>
      <c r="AB47766" s="164"/>
    </row>
    <row r="47767" spans="10:28">
      <c r="J47767" s="161"/>
      <c r="AB47767" s="164"/>
    </row>
    <row r="47768" spans="10:28">
      <c r="J47768" s="161"/>
      <c r="AB47768" s="164"/>
    </row>
    <row r="47769" spans="10:28">
      <c r="J47769" s="161"/>
      <c r="AB47769" s="164"/>
    </row>
    <row r="47770" spans="10:28">
      <c r="J47770" s="161"/>
      <c r="AB47770" s="164"/>
    </row>
    <row r="47771" spans="10:28">
      <c r="J47771" s="161"/>
      <c r="AB47771" s="164"/>
    </row>
    <row r="47772" spans="10:28">
      <c r="J47772" s="161"/>
      <c r="AB47772" s="164"/>
    </row>
    <row r="47773" spans="10:28">
      <c r="J47773" s="161"/>
      <c r="AB47773" s="164"/>
    </row>
    <row r="47774" spans="10:28">
      <c r="J47774" s="161"/>
      <c r="AB47774" s="164"/>
    </row>
    <row r="47775" spans="10:28">
      <c r="J47775" s="161"/>
      <c r="AB47775" s="164"/>
    </row>
    <row r="47776" spans="10:28">
      <c r="J47776" s="161"/>
      <c r="AB47776" s="164"/>
    </row>
    <row r="47777" spans="10:28">
      <c r="J47777" s="161"/>
      <c r="AB47777" s="164"/>
    </row>
    <row r="47778" spans="10:28">
      <c r="J47778" s="161"/>
      <c r="AB47778" s="164"/>
    </row>
    <row r="47779" spans="10:28">
      <c r="J47779" s="161"/>
      <c r="AB47779" s="164"/>
    </row>
    <row r="47780" spans="10:28">
      <c r="J47780" s="161"/>
      <c r="AB47780" s="164"/>
    </row>
    <row r="47781" spans="10:28">
      <c r="J47781" s="161"/>
      <c r="AB47781" s="164"/>
    </row>
    <row r="47782" spans="10:28">
      <c r="J47782" s="161"/>
      <c r="AB47782" s="164"/>
    </row>
    <row r="47783" spans="10:28">
      <c r="J47783" s="161"/>
      <c r="AB47783" s="164"/>
    </row>
    <row r="47784" spans="10:28">
      <c r="J47784" s="161"/>
      <c r="AB47784" s="164"/>
    </row>
    <row r="47785" spans="10:28">
      <c r="J47785" s="161"/>
      <c r="AB47785" s="164"/>
    </row>
    <row r="47786" spans="10:28">
      <c r="J47786" s="161"/>
      <c r="AB47786" s="164"/>
    </row>
    <row r="47787" spans="10:28">
      <c r="J47787" s="161"/>
      <c r="AB47787" s="164"/>
    </row>
    <row r="47788" spans="10:28">
      <c r="J47788" s="161"/>
      <c r="AB47788" s="164"/>
    </row>
    <row r="47789" spans="10:28">
      <c r="J47789" s="161"/>
      <c r="AB47789" s="164"/>
    </row>
    <row r="47790" spans="10:28">
      <c r="J47790" s="161"/>
      <c r="AB47790" s="164"/>
    </row>
    <row r="47791" spans="10:28">
      <c r="J47791" s="161"/>
      <c r="AB47791" s="164"/>
    </row>
    <row r="47792" spans="10:28">
      <c r="J47792" s="161"/>
      <c r="AB47792" s="164"/>
    </row>
    <row r="47793" spans="10:28">
      <c r="J47793" s="161"/>
      <c r="AB47793" s="164"/>
    </row>
    <row r="47794" spans="10:28">
      <c r="J47794" s="161"/>
      <c r="AB47794" s="164"/>
    </row>
    <row r="47795" spans="10:28">
      <c r="J47795" s="161"/>
      <c r="AB47795" s="164"/>
    </row>
    <row r="47796" spans="10:28">
      <c r="J47796" s="161"/>
      <c r="AB47796" s="164"/>
    </row>
    <row r="47797" spans="10:28">
      <c r="J47797" s="161"/>
      <c r="AB47797" s="164"/>
    </row>
    <row r="47798" spans="10:28">
      <c r="J47798" s="161"/>
      <c r="AB47798" s="164"/>
    </row>
    <row r="47799" spans="10:28">
      <c r="J47799" s="161"/>
      <c r="AB47799" s="164"/>
    </row>
    <row r="47800" spans="10:28">
      <c r="J47800" s="161"/>
      <c r="AB47800" s="164"/>
    </row>
    <row r="47801" spans="10:28">
      <c r="J47801" s="161"/>
      <c r="AB47801" s="164"/>
    </row>
    <row r="47802" spans="10:28">
      <c r="J47802" s="161"/>
      <c r="AB47802" s="164"/>
    </row>
    <row r="47803" spans="10:28">
      <c r="J47803" s="161"/>
      <c r="AB47803" s="164"/>
    </row>
    <row r="47804" spans="10:28">
      <c r="J47804" s="161"/>
      <c r="AB47804" s="164"/>
    </row>
    <row r="47805" spans="10:28">
      <c r="J47805" s="161"/>
      <c r="AB47805" s="164"/>
    </row>
    <row r="47806" spans="10:28">
      <c r="J47806" s="161"/>
      <c r="AB47806" s="164"/>
    </row>
    <row r="47807" spans="10:28">
      <c r="J47807" s="161"/>
      <c r="AB47807" s="164"/>
    </row>
    <row r="47808" spans="10:28">
      <c r="J47808" s="161"/>
      <c r="AB47808" s="164"/>
    </row>
    <row r="47809" spans="10:28">
      <c r="J47809" s="161"/>
      <c r="AB47809" s="164"/>
    </row>
    <row r="47810" spans="10:28">
      <c r="J47810" s="161"/>
      <c r="AB47810" s="164"/>
    </row>
    <row r="47811" spans="10:28">
      <c r="J47811" s="161"/>
      <c r="AB47811" s="164"/>
    </row>
    <row r="47812" spans="10:28">
      <c r="J47812" s="161"/>
      <c r="AB47812" s="164"/>
    </row>
    <row r="47813" spans="10:28">
      <c r="J47813" s="161"/>
      <c r="AB47813" s="164"/>
    </row>
    <row r="47814" spans="10:28">
      <c r="J47814" s="161"/>
      <c r="AB47814" s="164"/>
    </row>
    <row r="47815" spans="10:28">
      <c r="J47815" s="161"/>
      <c r="AB47815" s="164"/>
    </row>
    <row r="47816" spans="10:28">
      <c r="J47816" s="161"/>
      <c r="AB47816" s="164"/>
    </row>
    <row r="47817" spans="10:28">
      <c r="J47817" s="161"/>
      <c r="AB47817" s="164"/>
    </row>
    <row r="47818" spans="10:28">
      <c r="J47818" s="161"/>
      <c r="AB47818" s="164"/>
    </row>
    <row r="47819" spans="10:28">
      <c r="J47819" s="161"/>
      <c r="AB47819" s="164"/>
    </row>
    <row r="47820" spans="10:28">
      <c r="J47820" s="161"/>
      <c r="AB47820" s="164"/>
    </row>
    <row r="47821" spans="10:28">
      <c r="J47821" s="161"/>
      <c r="AB47821" s="164"/>
    </row>
    <row r="47822" spans="10:28">
      <c r="J47822" s="161"/>
      <c r="AB47822" s="164"/>
    </row>
    <row r="47823" spans="10:28">
      <c r="J47823" s="161"/>
      <c r="AB47823" s="164"/>
    </row>
    <row r="47824" spans="10:28">
      <c r="J47824" s="161"/>
      <c r="AB47824" s="164"/>
    </row>
    <row r="47825" spans="10:28">
      <c r="J47825" s="161"/>
      <c r="AB47825" s="164"/>
    </row>
    <row r="47826" spans="10:28">
      <c r="J47826" s="161"/>
      <c r="AB47826" s="164"/>
    </row>
    <row r="47827" spans="10:28">
      <c r="J47827" s="161"/>
      <c r="AB47827" s="164"/>
    </row>
    <row r="47828" spans="10:28">
      <c r="J47828" s="161"/>
      <c r="AB47828" s="164"/>
    </row>
    <row r="47829" spans="10:28">
      <c r="J47829" s="161"/>
      <c r="AB47829" s="164"/>
    </row>
    <row r="47830" spans="10:28">
      <c r="J47830" s="161"/>
      <c r="AB47830" s="164"/>
    </row>
    <row r="47831" spans="10:28">
      <c r="J47831" s="161"/>
      <c r="AB47831" s="164"/>
    </row>
    <row r="47832" spans="10:28">
      <c r="J47832" s="161"/>
      <c r="AB47832" s="164"/>
    </row>
    <row r="47833" spans="10:28">
      <c r="J47833" s="161"/>
      <c r="AB47833" s="164"/>
    </row>
    <row r="47834" spans="10:28">
      <c r="J47834" s="161"/>
      <c r="AB47834" s="164"/>
    </row>
    <row r="47835" spans="10:28">
      <c r="J47835" s="161"/>
      <c r="AB47835" s="164"/>
    </row>
    <row r="47836" spans="10:28">
      <c r="J47836" s="161"/>
      <c r="AB47836" s="164"/>
    </row>
    <row r="47837" spans="10:28">
      <c r="J47837" s="161"/>
      <c r="AB47837" s="164"/>
    </row>
    <row r="47838" spans="10:28">
      <c r="J47838" s="161"/>
      <c r="AB47838" s="164"/>
    </row>
    <row r="47839" spans="10:28">
      <c r="J47839" s="161"/>
      <c r="AB47839" s="164"/>
    </row>
    <row r="47840" spans="10:28">
      <c r="J47840" s="161"/>
      <c r="AB47840" s="164"/>
    </row>
    <row r="47841" spans="10:28">
      <c r="J47841" s="161"/>
      <c r="AB47841" s="164"/>
    </row>
    <row r="47842" spans="10:28">
      <c r="J47842" s="161"/>
      <c r="AB47842" s="164"/>
    </row>
    <row r="47843" spans="10:28">
      <c r="J47843" s="161"/>
      <c r="AB47843" s="164"/>
    </row>
    <row r="47844" spans="10:28">
      <c r="J47844" s="161"/>
      <c r="AB47844" s="164"/>
    </row>
    <row r="47845" spans="10:28">
      <c r="J47845" s="161"/>
      <c r="AB47845" s="164"/>
    </row>
    <row r="47846" spans="10:28">
      <c r="J47846" s="161"/>
      <c r="AB47846" s="164"/>
    </row>
    <row r="47847" spans="10:28">
      <c r="J47847" s="161"/>
      <c r="AB47847" s="164"/>
    </row>
    <row r="47848" spans="10:28">
      <c r="J47848" s="161"/>
      <c r="AB47848" s="164"/>
    </row>
    <row r="47849" spans="10:28">
      <c r="J47849" s="161"/>
      <c r="AB47849" s="164"/>
    </row>
    <row r="47850" spans="10:28">
      <c r="J47850" s="161"/>
      <c r="AB47850" s="164"/>
    </row>
    <row r="47851" spans="10:28">
      <c r="J47851" s="161"/>
      <c r="AB47851" s="164"/>
    </row>
    <row r="47852" spans="10:28">
      <c r="J47852" s="161"/>
      <c r="AB47852" s="164"/>
    </row>
    <row r="47853" spans="10:28">
      <c r="J47853" s="161"/>
      <c r="AB47853" s="164"/>
    </row>
    <row r="47854" spans="10:28">
      <c r="J47854" s="161"/>
      <c r="AB47854" s="164"/>
    </row>
    <row r="47855" spans="10:28">
      <c r="J47855" s="161"/>
      <c r="AB47855" s="164"/>
    </row>
    <row r="47856" spans="10:28">
      <c r="J47856" s="161"/>
      <c r="AB47856" s="164"/>
    </row>
    <row r="47857" spans="10:28">
      <c r="J47857" s="161"/>
      <c r="AB47857" s="164"/>
    </row>
    <row r="47858" spans="10:28">
      <c r="J47858" s="161"/>
      <c r="AB47858" s="164"/>
    </row>
    <row r="47859" spans="10:28">
      <c r="J47859" s="161"/>
      <c r="AB47859" s="164"/>
    </row>
    <row r="47860" spans="10:28">
      <c r="J47860" s="161"/>
      <c r="AB47860" s="164"/>
    </row>
    <row r="47861" spans="10:28">
      <c r="J47861" s="161"/>
      <c r="AB47861" s="164"/>
    </row>
    <row r="47862" spans="10:28">
      <c r="J47862" s="161"/>
      <c r="AB47862" s="164"/>
    </row>
    <row r="47863" spans="10:28">
      <c r="J47863" s="161"/>
      <c r="AB47863" s="164"/>
    </row>
    <row r="47864" spans="10:28">
      <c r="J47864" s="161"/>
      <c r="AB47864" s="164"/>
    </row>
    <row r="47865" spans="10:28">
      <c r="J47865" s="161"/>
      <c r="AB47865" s="164"/>
    </row>
    <row r="47866" spans="10:28">
      <c r="J47866" s="161"/>
      <c r="AB47866" s="164"/>
    </row>
    <row r="47867" spans="10:28">
      <c r="J47867" s="161"/>
      <c r="AB47867" s="164"/>
    </row>
    <row r="47868" spans="10:28">
      <c r="J47868" s="161"/>
      <c r="AB47868" s="164"/>
    </row>
    <row r="47869" spans="10:28">
      <c r="J47869" s="161"/>
      <c r="AB47869" s="164"/>
    </row>
    <row r="47870" spans="10:28">
      <c r="J47870" s="161"/>
      <c r="AB47870" s="164"/>
    </row>
    <row r="47871" spans="10:28">
      <c r="J47871" s="161"/>
      <c r="AB47871" s="164"/>
    </row>
    <row r="47872" spans="10:28">
      <c r="J47872" s="161"/>
      <c r="AB47872" s="164"/>
    </row>
    <row r="47873" spans="10:28">
      <c r="J47873" s="161"/>
      <c r="AB47873" s="164"/>
    </row>
    <row r="47874" spans="10:28">
      <c r="J47874" s="161"/>
      <c r="AB47874" s="164"/>
    </row>
    <row r="47875" spans="10:28">
      <c r="J47875" s="161"/>
      <c r="AB47875" s="164"/>
    </row>
    <row r="47876" spans="10:28">
      <c r="J47876" s="161"/>
      <c r="AB47876" s="164"/>
    </row>
    <row r="47877" spans="10:28">
      <c r="J47877" s="161"/>
      <c r="AB47877" s="164"/>
    </row>
    <row r="47878" spans="10:28">
      <c r="J47878" s="161"/>
      <c r="AB47878" s="164"/>
    </row>
    <row r="47879" spans="10:28">
      <c r="J47879" s="161"/>
      <c r="AB47879" s="164"/>
    </row>
    <row r="47880" spans="10:28">
      <c r="J47880" s="161"/>
      <c r="AB47880" s="164"/>
    </row>
    <row r="47881" spans="10:28">
      <c r="J47881" s="161"/>
      <c r="AB47881" s="164"/>
    </row>
    <row r="47882" spans="10:28">
      <c r="J47882" s="161"/>
      <c r="AB47882" s="164"/>
    </row>
    <row r="47883" spans="10:28">
      <c r="J47883" s="161"/>
      <c r="AB47883" s="164"/>
    </row>
    <row r="47884" spans="10:28">
      <c r="J47884" s="161"/>
      <c r="AB47884" s="164"/>
    </row>
    <row r="47885" spans="10:28">
      <c r="J47885" s="161"/>
      <c r="AB47885" s="164"/>
    </row>
    <row r="47886" spans="10:28">
      <c r="J47886" s="161"/>
      <c r="AB47886" s="164"/>
    </row>
    <row r="47887" spans="10:28">
      <c r="J47887" s="161"/>
      <c r="AB47887" s="164"/>
    </row>
    <row r="47888" spans="10:28">
      <c r="J47888" s="161"/>
      <c r="AB47888" s="164"/>
    </row>
    <row r="47889" spans="10:28">
      <c r="J47889" s="161"/>
      <c r="AB47889" s="164"/>
    </row>
    <row r="47890" spans="10:28">
      <c r="J47890" s="161"/>
      <c r="AB47890" s="164"/>
    </row>
    <row r="47891" spans="10:28">
      <c r="J47891" s="161"/>
      <c r="AB47891" s="164"/>
    </row>
    <row r="47892" spans="10:28">
      <c r="J47892" s="161"/>
      <c r="AB47892" s="164"/>
    </row>
    <row r="47893" spans="10:28">
      <c r="J47893" s="161"/>
      <c r="AB47893" s="164"/>
    </row>
    <row r="47894" spans="10:28">
      <c r="J47894" s="161"/>
      <c r="AB47894" s="164"/>
    </row>
    <row r="47895" spans="10:28">
      <c r="J47895" s="161"/>
      <c r="AB47895" s="164"/>
    </row>
    <row r="47896" spans="10:28">
      <c r="J47896" s="161"/>
      <c r="AB47896" s="164"/>
    </row>
    <row r="47897" spans="10:28">
      <c r="J47897" s="161"/>
      <c r="AB47897" s="164"/>
    </row>
    <row r="47898" spans="10:28">
      <c r="J47898" s="161"/>
      <c r="AB47898" s="164"/>
    </row>
    <row r="47899" spans="10:28">
      <c r="J47899" s="161"/>
      <c r="AB47899" s="164"/>
    </row>
    <row r="47900" spans="10:28">
      <c r="J47900" s="161"/>
      <c r="AB47900" s="164"/>
    </row>
    <row r="47901" spans="10:28">
      <c r="J47901" s="161"/>
      <c r="AB47901" s="164"/>
    </row>
    <row r="47902" spans="10:28">
      <c r="J47902" s="161"/>
      <c r="AB47902" s="164"/>
    </row>
    <row r="47903" spans="10:28">
      <c r="J47903" s="161"/>
      <c r="AB47903" s="164"/>
    </row>
    <row r="47904" spans="10:28">
      <c r="J47904" s="161"/>
      <c r="AB47904" s="164"/>
    </row>
    <row r="47905" spans="5:28">
      <c r="J47905" s="161"/>
      <c r="AB47905" s="164"/>
    </row>
    <row r="47906" spans="5:28">
      <c r="J47906" s="161"/>
      <c r="AB47906" s="164"/>
    </row>
    <row r="47907" spans="5:28">
      <c r="J47907" s="161"/>
      <c r="AB47907" s="164"/>
    </row>
    <row r="47908" spans="5:28">
      <c r="E47908" s="166"/>
      <c r="J47908" s="161"/>
      <c r="AB47908" s="164"/>
    </row>
    <row r="47909" spans="5:28">
      <c r="E47909" s="166"/>
      <c r="J47909" s="161"/>
      <c r="AB47909" s="164"/>
    </row>
    <row r="47910" spans="5:28">
      <c r="E47910" s="166"/>
      <c r="J47910" s="161"/>
      <c r="AB47910" s="164"/>
    </row>
    <row r="47911" spans="5:28">
      <c r="E47911" s="166"/>
      <c r="J47911" s="161"/>
      <c r="AB47911" s="164"/>
    </row>
    <row r="47912" spans="5:28">
      <c r="E47912" s="166"/>
      <c r="J47912" s="161"/>
      <c r="AB47912" s="164"/>
    </row>
    <row r="47913" spans="5:28">
      <c r="J47913" s="161"/>
      <c r="AB47913" s="164"/>
    </row>
    <row r="47914" spans="5:28">
      <c r="J47914" s="161"/>
      <c r="AB47914" s="164"/>
    </row>
    <row r="47915" spans="5:28">
      <c r="J47915" s="161"/>
      <c r="AB47915" s="164"/>
    </row>
    <row r="47916" spans="5:28">
      <c r="J47916" s="161"/>
      <c r="AB47916" s="164"/>
    </row>
    <row r="47917" spans="5:28">
      <c r="J47917" s="161"/>
      <c r="AB47917" s="164"/>
    </row>
    <row r="47918" spans="5:28">
      <c r="J47918" s="161"/>
      <c r="AB47918" s="164"/>
    </row>
    <row r="47919" spans="5:28">
      <c r="J47919" s="161"/>
      <c r="AB47919" s="164"/>
    </row>
    <row r="47920" spans="5:28">
      <c r="J47920" s="161"/>
      <c r="AB47920" s="164"/>
    </row>
    <row r="47921" spans="10:28">
      <c r="J47921" s="161"/>
      <c r="AB47921" s="164"/>
    </row>
    <row r="47922" spans="10:28">
      <c r="J47922" s="161"/>
      <c r="AB47922" s="164"/>
    </row>
    <row r="47923" spans="10:28">
      <c r="J47923" s="161"/>
      <c r="AB47923" s="164"/>
    </row>
    <row r="47924" spans="10:28">
      <c r="J47924" s="161"/>
      <c r="AB47924" s="164"/>
    </row>
    <row r="47925" spans="10:28">
      <c r="J47925" s="161"/>
      <c r="AB47925" s="164"/>
    </row>
    <row r="47926" spans="10:28">
      <c r="J47926" s="161"/>
      <c r="AB47926" s="164"/>
    </row>
    <row r="47927" spans="10:28">
      <c r="J47927" s="161"/>
      <c r="AB47927" s="164"/>
    </row>
    <row r="47928" spans="10:28">
      <c r="J47928" s="161"/>
      <c r="AB47928" s="164"/>
    </row>
    <row r="47929" spans="10:28">
      <c r="J47929" s="161"/>
      <c r="AB47929" s="164"/>
    </row>
    <row r="47930" spans="10:28">
      <c r="J47930" s="161"/>
      <c r="AB47930" s="164"/>
    </row>
    <row r="47931" spans="10:28">
      <c r="J47931" s="161"/>
      <c r="AB47931" s="164"/>
    </row>
    <row r="47932" spans="10:28">
      <c r="J47932" s="161"/>
      <c r="AB47932" s="164"/>
    </row>
    <row r="47933" spans="10:28">
      <c r="J47933" s="161"/>
      <c r="AB47933" s="164"/>
    </row>
    <row r="47934" spans="10:28">
      <c r="J47934" s="161"/>
      <c r="AB47934" s="164"/>
    </row>
    <row r="47935" spans="10:28">
      <c r="J47935" s="161"/>
      <c r="AB47935" s="164"/>
    </row>
    <row r="47936" spans="10:28">
      <c r="J47936" s="161"/>
      <c r="AB47936" s="164"/>
    </row>
    <row r="47937" spans="5:28">
      <c r="J47937" s="161"/>
      <c r="AB47937" s="164"/>
    </row>
    <row r="47938" spans="5:28">
      <c r="J47938" s="161"/>
      <c r="AB47938" s="164"/>
    </row>
    <row r="47939" spans="5:28">
      <c r="J47939" s="161"/>
      <c r="AB47939" s="164"/>
    </row>
    <row r="47940" spans="5:28">
      <c r="J47940" s="161"/>
      <c r="AB47940" s="164"/>
    </row>
    <row r="47941" spans="5:28">
      <c r="J47941" s="161"/>
      <c r="AB47941" s="164"/>
    </row>
    <row r="47942" spans="5:28">
      <c r="J47942" s="161"/>
      <c r="AB47942" s="164"/>
    </row>
    <row r="47943" spans="5:28">
      <c r="J47943" s="161"/>
      <c r="AB47943" s="164"/>
    </row>
    <row r="47944" spans="5:28">
      <c r="J47944" s="161"/>
      <c r="AB47944" s="164"/>
    </row>
    <row r="47945" spans="5:28">
      <c r="J47945" s="161"/>
      <c r="AB47945" s="164"/>
    </row>
    <row r="47946" spans="5:28">
      <c r="J47946" s="161"/>
      <c r="AB47946" s="164"/>
    </row>
    <row r="47947" spans="5:28">
      <c r="J47947" s="161"/>
      <c r="AB47947" s="164"/>
    </row>
    <row r="47948" spans="5:28">
      <c r="J47948" s="161"/>
      <c r="AB47948" s="164"/>
    </row>
    <row r="47949" spans="5:28">
      <c r="J47949" s="161"/>
      <c r="AB47949" s="164"/>
    </row>
    <row r="47950" spans="5:28">
      <c r="J47950" s="161"/>
      <c r="AB47950" s="164"/>
    </row>
    <row r="47951" spans="5:28">
      <c r="E47951" s="166"/>
      <c r="J47951" s="161"/>
      <c r="AB47951" s="164"/>
    </row>
    <row r="47952" spans="5:28">
      <c r="E47952" s="166"/>
      <c r="J47952" s="161"/>
      <c r="AB47952" s="164"/>
    </row>
    <row r="47953" spans="5:28">
      <c r="E47953" s="166"/>
      <c r="J47953" s="161"/>
      <c r="AB47953" s="164"/>
    </row>
    <row r="47954" spans="5:28">
      <c r="E47954" s="166"/>
      <c r="J47954" s="161"/>
      <c r="AB47954" s="164"/>
    </row>
    <row r="47955" spans="5:28">
      <c r="E47955" s="166"/>
      <c r="J47955" s="161"/>
      <c r="AB47955" s="164"/>
    </row>
    <row r="47956" spans="5:28">
      <c r="J47956" s="161"/>
      <c r="AB47956" s="164"/>
    </row>
    <row r="47957" spans="5:28">
      <c r="J47957" s="161"/>
      <c r="AB47957" s="164"/>
    </row>
    <row r="47958" spans="5:28">
      <c r="J47958" s="161"/>
      <c r="AB47958" s="164"/>
    </row>
    <row r="47959" spans="5:28">
      <c r="J47959" s="161"/>
      <c r="AB47959" s="164"/>
    </row>
    <row r="47960" spans="5:28">
      <c r="J47960" s="161"/>
      <c r="AB47960" s="164"/>
    </row>
    <row r="47961" spans="5:28">
      <c r="J47961" s="161"/>
      <c r="AB47961" s="164"/>
    </row>
    <row r="47962" spans="5:28">
      <c r="J47962" s="161"/>
      <c r="AB47962" s="164"/>
    </row>
    <row r="47963" spans="5:28">
      <c r="J47963" s="161"/>
      <c r="AB47963" s="164"/>
    </row>
    <row r="47964" spans="5:28">
      <c r="J47964" s="161"/>
      <c r="AB47964" s="164"/>
    </row>
    <row r="47965" spans="5:28">
      <c r="J47965" s="161"/>
      <c r="AB47965" s="164"/>
    </row>
    <row r="47966" spans="5:28">
      <c r="J47966" s="161"/>
      <c r="AB47966" s="164"/>
    </row>
    <row r="47967" spans="5:28">
      <c r="J47967" s="161"/>
      <c r="AB47967" s="164"/>
    </row>
    <row r="47968" spans="5:28">
      <c r="J47968" s="161"/>
      <c r="AB47968" s="164"/>
    </row>
    <row r="47969" spans="10:28">
      <c r="J47969" s="161"/>
      <c r="AB47969" s="164"/>
    </row>
    <row r="47970" spans="10:28">
      <c r="J47970" s="161"/>
      <c r="AB47970" s="164"/>
    </row>
    <row r="47971" spans="10:28">
      <c r="J47971" s="161"/>
      <c r="AB47971" s="164"/>
    </row>
    <row r="47972" spans="10:28">
      <c r="J47972" s="161"/>
      <c r="AB47972" s="164"/>
    </row>
    <row r="47973" spans="10:28">
      <c r="J47973" s="161"/>
      <c r="AB47973" s="164"/>
    </row>
    <row r="47974" spans="10:28">
      <c r="J47974" s="161"/>
      <c r="AB47974" s="164"/>
    </row>
    <row r="47975" spans="10:28">
      <c r="J47975" s="161"/>
      <c r="AB47975" s="164"/>
    </row>
    <row r="47976" spans="10:28">
      <c r="J47976" s="161"/>
      <c r="AB47976" s="164"/>
    </row>
    <row r="47977" spans="10:28">
      <c r="J47977" s="161"/>
      <c r="AB47977" s="164"/>
    </row>
    <row r="47978" spans="10:28">
      <c r="J47978" s="161"/>
      <c r="AB47978" s="164"/>
    </row>
    <row r="47979" spans="10:28">
      <c r="J47979" s="161"/>
      <c r="AB47979" s="164"/>
    </row>
    <row r="47980" spans="10:28">
      <c r="J47980" s="161"/>
      <c r="AB47980" s="164"/>
    </row>
    <row r="47981" spans="10:28">
      <c r="J47981" s="161"/>
      <c r="AB47981" s="164"/>
    </row>
    <row r="47982" spans="10:28">
      <c r="J47982" s="161"/>
      <c r="AB47982" s="164"/>
    </row>
    <row r="47983" spans="10:28">
      <c r="J47983" s="161"/>
      <c r="AB47983" s="164"/>
    </row>
    <row r="47984" spans="10:28">
      <c r="J47984" s="161"/>
      <c r="AB47984" s="164"/>
    </row>
    <row r="47985" spans="10:28">
      <c r="J47985" s="161"/>
      <c r="AB47985" s="164"/>
    </row>
    <row r="47986" spans="10:28">
      <c r="J47986" s="161"/>
      <c r="AB47986" s="164"/>
    </row>
    <row r="47987" spans="10:28">
      <c r="J47987" s="161"/>
      <c r="AB47987" s="164"/>
    </row>
    <row r="47988" spans="10:28">
      <c r="J47988" s="161"/>
      <c r="AB47988" s="164"/>
    </row>
    <row r="47989" spans="10:28">
      <c r="J47989" s="161"/>
      <c r="AB47989" s="164"/>
    </row>
    <row r="47990" spans="10:28">
      <c r="J47990" s="161"/>
      <c r="AB47990" s="164"/>
    </row>
    <row r="47991" spans="10:28">
      <c r="J47991" s="161"/>
      <c r="AB47991" s="164"/>
    </row>
    <row r="47992" spans="10:28">
      <c r="J47992" s="161"/>
      <c r="AB47992" s="164"/>
    </row>
    <row r="47993" spans="10:28">
      <c r="J47993" s="161"/>
      <c r="AB47993" s="164"/>
    </row>
    <row r="47994" spans="10:28">
      <c r="J47994" s="161"/>
      <c r="AB47994" s="164"/>
    </row>
    <row r="47995" spans="10:28">
      <c r="J47995" s="161"/>
      <c r="AB47995" s="164"/>
    </row>
    <row r="47996" spans="10:28">
      <c r="J47996" s="161"/>
      <c r="AB47996" s="164"/>
    </row>
    <row r="47997" spans="10:28">
      <c r="J47997" s="161"/>
      <c r="AB47997" s="164"/>
    </row>
    <row r="47998" spans="10:28">
      <c r="J47998" s="161"/>
      <c r="AB47998" s="164"/>
    </row>
    <row r="47999" spans="10:28">
      <c r="J47999" s="161"/>
      <c r="AB47999" s="164"/>
    </row>
    <row r="48000" spans="10:28">
      <c r="J48000" s="161"/>
      <c r="AB48000" s="164"/>
    </row>
    <row r="48001" spans="10:28">
      <c r="J48001" s="161"/>
      <c r="AB48001" s="164"/>
    </row>
    <row r="48002" spans="10:28">
      <c r="J48002" s="161"/>
      <c r="AB48002" s="164"/>
    </row>
    <row r="48003" spans="10:28">
      <c r="J48003" s="161"/>
      <c r="AB48003" s="164"/>
    </row>
    <row r="48004" spans="10:28">
      <c r="J48004" s="161"/>
      <c r="AB48004" s="164"/>
    </row>
    <row r="48005" spans="10:28">
      <c r="J48005" s="161"/>
      <c r="AB48005" s="164"/>
    </row>
    <row r="48006" spans="10:28">
      <c r="J48006" s="161"/>
      <c r="AB48006" s="164"/>
    </row>
    <row r="48007" spans="10:28">
      <c r="J48007" s="161"/>
      <c r="AB48007" s="164"/>
    </row>
    <row r="48008" spans="10:28">
      <c r="J48008" s="161"/>
      <c r="AB48008" s="164"/>
    </row>
    <row r="48009" spans="10:28">
      <c r="J48009" s="161"/>
      <c r="AB48009" s="164"/>
    </row>
    <row r="48010" spans="10:28">
      <c r="J48010" s="161"/>
      <c r="AB48010" s="164"/>
    </row>
    <row r="48011" spans="10:28">
      <c r="J48011" s="161"/>
      <c r="AB48011" s="164"/>
    </row>
    <row r="48012" spans="10:28">
      <c r="J48012" s="161"/>
      <c r="AB48012" s="164"/>
    </row>
    <row r="48013" spans="10:28">
      <c r="J48013" s="161"/>
      <c r="AB48013" s="164"/>
    </row>
    <row r="48014" spans="10:28">
      <c r="J48014" s="161"/>
      <c r="AB48014" s="164"/>
    </row>
    <row r="48015" spans="10:28">
      <c r="J48015" s="161"/>
      <c r="AB48015" s="164"/>
    </row>
    <row r="48016" spans="10:28">
      <c r="J48016" s="161"/>
      <c r="AB48016" s="164"/>
    </row>
    <row r="48017" spans="10:28">
      <c r="J48017" s="161"/>
      <c r="AB48017" s="164"/>
    </row>
    <row r="48018" spans="10:28">
      <c r="J48018" s="161"/>
      <c r="AB48018" s="164"/>
    </row>
    <row r="48019" spans="10:28">
      <c r="J48019" s="161"/>
      <c r="AB48019" s="164"/>
    </row>
    <row r="48020" spans="10:28">
      <c r="J48020" s="161"/>
      <c r="AB48020" s="164"/>
    </row>
    <row r="48021" spans="10:28">
      <c r="J48021" s="161"/>
      <c r="AB48021" s="164"/>
    </row>
    <row r="48022" spans="10:28">
      <c r="J48022" s="161"/>
      <c r="AB48022" s="164"/>
    </row>
    <row r="48023" spans="10:28">
      <c r="J48023" s="161"/>
      <c r="AB48023" s="164"/>
    </row>
    <row r="48024" spans="10:28">
      <c r="J48024" s="161"/>
      <c r="AB48024" s="164"/>
    </row>
    <row r="48025" spans="10:28">
      <c r="J48025" s="161"/>
      <c r="AB48025" s="164"/>
    </row>
    <row r="48026" spans="10:28">
      <c r="J48026" s="161"/>
      <c r="AB48026" s="164"/>
    </row>
    <row r="48027" spans="10:28">
      <c r="J48027" s="161"/>
      <c r="AB48027" s="164"/>
    </row>
    <row r="48028" spans="10:28">
      <c r="J48028" s="161"/>
      <c r="AB48028" s="164"/>
    </row>
    <row r="48029" spans="10:28">
      <c r="J48029" s="161"/>
      <c r="AB48029" s="164"/>
    </row>
    <row r="48030" spans="10:28">
      <c r="J48030" s="161"/>
      <c r="AB48030" s="164"/>
    </row>
    <row r="48031" spans="10:28">
      <c r="J48031" s="161"/>
      <c r="AB48031" s="164"/>
    </row>
    <row r="48032" spans="10:28">
      <c r="J48032" s="161"/>
      <c r="AB48032" s="164"/>
    </row>
    <row r="48033" spans="10:28">
      <c r="J48033" s="161"/>
      <c r="AB48033" s="164"/>
    </row>
    <row r="48034" spans="10:28">
      <c r="J48034" s="161"/>
      <c r="AB48034" s="164"/>
    </row>
    <row r="48035" spans="10:28">
      <c r="J48035" s="161"/>
      <c r="AB48035" s="164"/>
    </row>
    <row r="48036" spans="10:28">
      <c r="J48036" s="161"/>
      <c r="AB48036" s="164"/>
    </row>
    <row r="48037" spans="10:28">
      <c r="J48037" s="161"/>
      <c r="AB48037" s="164"/>
    </row>
    <row r="48038" spans="10:28">
      <c r="J48038" s="161"/>
      <c r="AB48038" s="164"/>
    </row>
    <row r="48039" spans="10:28">
      <c r="J48039" s="161"/>
      <c r="AB48039" s="164"/>
    </row>
    <row r="48040" spans="10:28">
      <c r="J48040" s="161"/>
      <c r="AB48040" s="164"/>
    </row>
    <row r="48041" spans="10:28">
      <c r="J48041" s="161"/>
      <c r="AB48041" s="164"/>
    </row>
    <row r="48042" spans="10:28">
      <c r="J48042" s="161"/>
      <c r="AB48042" s="164"/>
    </row>
    <row r="48043" spans="10:28">
      <c r="J48043" s="161"/>
      <c r="AB48043" s="164"/>
    </row>
    <row r="48044" spans="10:28">
      <c r="J48044" s="161"/>
      <c r="AB48044" s="164"/>
    </row>
    <row r="48045" spans="10:28">
      <c r="J48045" s="161"/>
      <c r="AB48045" s="164"/>
    </row>
    <row r="48046" spans="10:28">
      <c r="J48046" s="161"/>
      <c r="AB48046" s="164"/>
    </row>
    <row r="48047" spans="10:28">
      <c r="J48047" s="161"/>
      <c r="AB48047" s="164"/>
    </row>
    <row r="48048" spans="10:28">
      <c r="J48048" s="161"/>
      <c r="AB48048" s="164"/>
    </row>
    <row r="48049" spans="10:28">
      <c r="J48049" s="161"/>
      <c r="AB48049" s="164"/>
    </row>
    <row r="48050" spans="10:28">
      <c r="J48050" s="161"/>
      <c r="AB48050" s="164"/>
    </row>
    <row r="48051" spans="10:28">
      <c r="J48051" s="161"/>
      <c r="AB48051" s="164"/>
    </row>
    <row r="48052" spans="10:28">
      <c r="J48052" s="161"/>
      <c r="AB48052" s="164"/>
    </row>
    <row r="48053" spans="10:28">
      <c r="J48053" s="161"/>
      <c r="AB48053" s="164"/>
    </row>
    <row r="48054" spans="10:28">
      <c r="J48054" s="161"/>
      <c r="AB48054" s="164"/>
    </row>
    <row r="48055" spans="10:28">
      <c r="J48055" s="161"/>
      <c r="AB48055" s="164"/>
    </row>
    <row r="48056" spans="10:28">
      <c r="J48056" s="161"/>
      <c r="AB48056" s="164"/>
    </row>
    <row r="48057" spans="10:28">
      <c r="J48057" s="161"/>
      <c r="AB48057" s="164"/>
    </row>
    <row r="48058" spans="10:28">
      <c r="J48058" s="161"/>
      <c r="AB48058" s="164"/>
    </row>
    <row r="48059" spans="10:28">
      <c r="J48059" s="161"/>
      <c r="AB48059" s="164"/>
    </row>
    <row r="48060" spans="10:28">
      <c r="J48060" s="161"/>
      <c r="AB48060" s="164"/>
    </row>
    <row r="48061" spans="10:28">
      <c r="J48061" s="161"/>
      <c r="AB48061" s="164"/>
    </row>
    <row r="48062" spans="10:28">
      <c r="J48062" s="161"/>
      <c r="AB48062" s="164"/>
    </row>
    <row r="48063" spans="10:28">
      <c r="J48063" s="161"/>
      <c r="AB48063" s="164"/>
    </row>
    <row r="48064" spans="10:28">
      <c r="J48064" s="161"/>
      <c r="AB48064" s="164"/>
    </row>
    <row r="48065" spans="10:28">
      <c r="J48065" s="161"/>
      <c r="AB48065" s="164"/>
    </row>
    <row r="48066" spans="10:28">
      <c r="J48066" s="161"/>
      <c r="AB48066" s="164"/>
    </row>
    <row r="48067" spans="10:28">
      <c r="J48067" s="161"/>
      <c r="AB48067" s="164"/>
    </row>
    <row r="48068" spans="10:28">
      <c r="J48068" s="161"/>
      <c r="AB48068" s="164"/>
    </row>
    <row r="48069" spans="10:28">
      <c r="J48069" s="161"/>
      <c r="AB48069" s="164"/>
    </row>
    <row r="48070" spans="10:28">
      <c r="J48070" s="161"/>
      <c r="AB48070" s="164"/>
    </row>
    <row r="48071" spans="10:28">
      <c r="J48071" s="161"/>
      <c r="AB48071" s="164"/>
    </row>
    <row r="48072" spans="10:28">
      <c r="J48072" s="161"/>
      <c r="AB48072" s="164"/>
    </row>
    <row r="48073" spans="10:28">
      <c r="J48073" s="161"/>
      <c r="AB48073" s="164"/>
    </row>
    <row r="48074" spans="10:28">
      <c r="J48074" s="161"/>
      <c r="AB48074" s="164"/>
    </row>
    <row r="48075" spans="10:28">
      <c r="J48075" s="161"/>
      <c r="AB48075" s="164"/>
    </row>
    <row r="48076" spans="10:28">
      <c r="J48076" s="161"/>
      <c r="AB48076" s="164"/>
    </row>
    <row r="48077" spans="10:28">
      <c r="J48077" s="161"/>
      <c r="AB48077" s="164"/>
    </row>
    <row r="48078" spans="10:28">
      <c r="J48078" s="161"/>
      <c r="AB48078" s="164"/>
    </row>
    <row r="48079" spans="10:28">
      <c r="J48079" s="161"/>
      <c r="AB48079" s="164"/>
    </row>
    <row r="48080" spans="10:28">
      <c r="J48080" s="161"/>
      <c r="AB48080" s="164"/>
    </row>
    <row r="48081" spans="5:28">
      <c r="J48081" s="161"/>
      <c r="AB48081" s="164"/>
    </row>
    <row r="48082" spans="5:28">
      <c r="J48082" s="161"/>
      <c r="AB48082" s="164"/>
    </row>
    <row r="48083" spans="5:28">
      <c r="J48083" s="161"/>
      <c r="AB48083" s="164"/>
    </row>
    <row r="48084" spans="5:28">
      <c r="J48084" s="161"/>
      <c r="AB48084" s="164"/>
    </row>
    <row r="48085" spans="5:28">
      <c r="J48085" s="161"/>
      <c r="AB48085" s="164"/>
    </row>
    <row r="48086" spans="5:28">
      <c r="J48086" s="161"/>
      <c r="AB48086" s="164"/>
    </row>
    <row r="48087" spans="5:28">
      <c r="J48087" s="161"/>
      <c r="AB48087" s="164"/>
    </row>
    <row r="48088" spans="5:28">
      <c r="J48088" s="161"/>
      <c r="AB48088" s="164"/>
    </row>
    <row r="48089" spans="5:28">
      <c r="E48089" s="166"/>
      <c r="J48089" s="161"/>
      <c r="AB48089" s="164"/>
    </row>
    <row r="48090" spans="5:28">
      <c r="E48090" s="166"/>
      <c r="J48090" s="161"/>
      <c r="AB48090" s="164"/>
    </row>
    <row r="48091" spans="5:28">
      <c r="E48091" s="166"/>
      <c r="J48091" s="161"/>
      <c r="AB48091" s="164"/>
    </row>
    <row r="48092" spans="5:28">
      <c r="E48092" s="166"/>
      <c r="J48092" s="161"/>
      <c r="AB48092" s="164"/>
    </row>
    <row r="48093" spans="5:28">
      <c r="E48093" s="166"/>
      <c r="J48093" s="161"/>
      <c r="AB48093" s="164"/>
    </row>
    <row r="48094" spans="5:28">
      <c r="E48094" s="166"/>
      <c r="J48094" s="161"/>
      <c r="AB48094" s="164"/>
    </row>
    <row r="48095" spans="5:28">
      <c r="J48095" s="161"/>
      <c r="AB48095" s="164"/>
    </row>
    <row r="48096" spans="5:28">
      <c r="J48096" s="161"/>
      <c r="AB48096" s="164"/>
    </row>
    <row r="48097" spans="10:28">
      <c r="J48097" s="161"/>
      <c r="AB48097" s="164"/>
    </row>
    <row r="48098" spans="10:28">
      <c r="J48098" s="161"/>
      <c r="AB48098" s="164"/>
    </row>
    <row r="48099" spans="10:28">
      <c r="J48099" s="161"/>
      <c r="AB48099" s="164"/>
    </row>
    <row r="48100" spans="10:28">
      <c r="J48100" s="161"/>
      <c r="AB48100" s="164"/>
    </row>
    <row r="48101" spans="10:28">
      <c r="J48101" s="161"/>
      <c r="AB48101" s="164"/>
    </row>
    <row r="48102" spans="10:28">
      <c r="J48102" s="161"/>
      <c r="AB48102" s="164"/>
    </row>
    <row r="48103" spans="10:28">
      <c r="J48103" s="161"/>
      <c r="R48103" s="166"/>
      <c r="AB48103" s="164"/>
    </row>
    <row r="48104" spans="10:28">
      <c r="J48104" s="161"/>
      <c r="AB48104" s="164"/>
    </row>
    <row r="48105" spans="10:28">
      <c r="J48105" s="161"/>
      <c r="AB48105" s="164"/>
    </row>
    <row r="48106" spans="10:28">
      <c r="J48106" s="161"/>
      <c r="AB48106" s="164"/>
    </row>
    <row r="48107" spans="10:28">
      <c r="J48107" s="161"/>
      <c r="AB48107" s="164"/>
    </row>
    <row r="48108" spans="10:28">
      <c r="J48108" s="161"/>
      <c r="AB48108" s="164"/>
    </row>
    <row r="48109" spans="10:28">
      <c r="J48109" s="161"/>
      <c r="AB48109" s="164"/>
    </row>
    <row r="48110" spans="10:28">
      <c r="J48110" s="161"/>
      <c r="AB48110" s="164"/>
    </row>
    <row r="48111" spans="10:28">
      <c r="J48111" s="161"/>
      <c r="AB48111" s="164"/>
    </row>
    <row r="48112" spans="10:28">
      <c r="J48112" s="161"/>
      <c r="AB48112" s="164"/>
    </row>
    <row r="48113" spans="10:28">
      <c r="J48113" s="161"/>
      <c r="AB48113" s="164"/>
    </row>
    <row r="48114" spans="10:28">
      <c r="J48114" s="161"/>
      <c r="AB48114" s="164"/>
    </row>
    <row r="48115" spans="10:28">
      <c r="J48115" s="161"/>
      <c r="AB48115" s="164"/>
    </row>
    <row r="48116" spans="10:28">
      <c r="J48116" s="161"/>
      <c r="AB48116" s="164"/>
    </row>
    <row r="48117" spans="10:28">
      <c r="J48117" s="161"/>
      <c r="AB48117" s="164"/>
    </row>
    <row r="48118" spans="10:28">
      <c r="J48118" s="161"/>
      <c r="AB48118" s="164"/>
    </row>
    <row r="48119" spans="10:28">
      <c r="J48119" s="161"/>
      <c r="AB48119" s="164"/>
    </row>
    <row r="48120" spans="10:28">
      <c r="J48120" s="161"/>
      <c r="AB48120" s="164"/>
    </row>
    <row r="48121" spans="10:28">
      <c r="J48121" s="161"/>
      <c r="AB48121" s="164"/>
    </row>
    <row r="48122" spans="10:28">
      <c r="J48122" s="161"/>
      <c r="AB48122" s="164"/>
    </row>
    <row r="48123" spans="10:28">
      <c r="J48123" s="161"/>
      <c r="AB48123" s="164"/>
    </row>
    <row r="48124" spans="10:28">
      <c r="J48124" s="161"/>
      <c r="AB48124" s="164"/>
    </row>
    <row r="48125" spans="10:28">
      <c r="J48125" s="161"/>
      <c r="AB48125" s="164"/>
    </row>
    <row r="48126" spans="10:28">
      <c r="J48126" s="161"/>
      <c r="AB48126" s="164"/>
    </row>
    <row r="48127" spans="10:28">
      <c r="J48127" s="161"/>
      <c r="AB48127" s="164"/>
    </row>
    <row r="48128" spans="10:28">
      <c r="J48128" s="161"/>
      <c r="AB48128" s="164"/>
    </row>
    <row r="48129" spans="10:28">
      <c r="J48129" s="161"/>
      <c r="AB48129" s="164"/>
    </row>
    <row r="48130" spans="10:28">
      <c r="J48130" s="161"/>
      <c r="AB48130" s="164"/>
    </row>
    <row r="48131" spans="10:28">
      <c r="J48131" s="161"/>
      <c r="AB48131" s="164"/>
    </row>
    <row r="48132" spans="10:28">
      <c r="J48132" s="161"/>
      <c r="AB48132" s="164"/>
    </row>
    <row r="48133" spans="10:28">
      <c r="J48133" s="161"/>
      <c r="AB48133" s="164"/>
    </row>
    <row r="48134" spans="10:28">
      <c r="J48134" s="161"/>
      <c r="AB48134" s="164"/>
    </row>
    <row r="48135" spans="10:28">
      <c r="J48135" s="161"/>
      <c r="AB48135" s="164"/>
    </row>
    <row r="48136" spans="10:28">
      <c r="J48136" s="161"/>
      <c r="AB48136" s="164"/>
    </row>
    <row r="48137" spans="10:28">
      <c r="J48137" s="161"/>
      <c r="AB48137" s="164"/>
    </row>
    <row r="48138" spans="10:28">
      <c r="J48138" s="161"/>
      <c r="AB48138" s="164"/>
    </row>
    <row r="48139" spans="10:28">
      <c r="J48139" s="161"/>
      <c r="AB48139" s="164"/>
    </row>
    <row r="48140" spans="10:28">
      <c r="J48140" s="161"/>
      <c r="AB48140" s="164"/>
    </row>
    <row r="48141" spans="10:28">
      <c r="J48141" s="161"/>
      <c r="AB48141" s="164"/>
    </row>
    <row r="48142" spans="10:28">
      <c r="J48142" s="161"/>
      <c r="AB48142" s="164"/>
    </row>
    <row r="48143" spans="10:28">
      <c r="J48143" s="161"/>
      <c r="AB48143" s="164"/>
    </row>
    <row r="48144" spans="10:28">
      <c r="J48144" s="161"/>
      <c r="AB48144" s="164"/>
    </row>
    <row r="48145" spans="5:28">
      <c r="J48145" s="161"/>
      <c r="AB48145" s="164"/>
    </row>
    <row r="48146" spans="5:28">
      <c r="J48146" s="161"/>
      <c r="AB48146" s="164"/>
    </row>
    <row r="48147" spans="5:28">
      <c r="J48147" s="161"/>
      <c r="AB48147" s="164"/>
    </row>
    <row r="48148" spans="5:28">
      <c r="J48148" s="161"/>
      <c r="AB48148" s="164"/>
    </row>
    <row r="48149" spans="5:28">
      <c r="J48149" s="161"/>
      <c r="AB48149" s="164"/>
    </row>
    <row r="48150" spans="5:28">
      <c r="J48150" s="161"/>
      <c r="AB48150" s="164"/>
    </row>
    <row r="48151" spans="5:28">
      <c r="J48151" s="161"/>
      <c r="AB48151" s="164"/>
    </row>
    <row r="48152" spans="5:28">
      <c r="J48152" s="161"/>
      <c r="AB48152" s="164"/>
    </row>
    <row r="48153" spans="5:28">
      <c r="J48153" s="161"/>
      <c r="AB48153" s="164"/>
    </row>
    <row r="48154" spans="5:28">
      <c r="J48154" s="161"/>
      <c r="AB48154" s="164"/>
    </row>
    <row r="48155" spans="5:28">
      <c r="J48155" s="161"/>
      <c r="AB48155" s="164"/>
    </row>
    <row r="48156" spans="5:28">
      <c r="E48156" s="166"/>
      <c r="J48156" s="161"/>
      <c r="AB48156" s="164"/>
    </row>
    <row r="48157" spans="5:28">
      <c r="E48157" s="166"/>
      <c r="J48157" s="161"/>
      <c r="AB48157" s="164"/>
    </row>
    <row r="48158" spans="5:28">
      <c r="E48158" s="166"/>
      <c r="J48158" s="161"/>
      <c r="AB48158" s="164"/>
    </row>
    <row r="48159" spans="5:28">
      <c r="E48159" s="166"/>
      <c r="J48159" s="161"/>
      <c r="AB48159" s="164"/>
    </row>
    <row r="48160" spans="5:28">
      <c r="J48160" s="161"/>
      <c r="AB48160" s="164"/>
    </row>
    <row r="48161" spans="10:28">
      <c r="J48161" s="161"/>
      <c r="AB48161" s="164"/>
    </row>
    <row r="48162" spans="10:28">
      <c r="J48162" s="161"/>
      <c r="AB48162" s="164"/>
    </row>
    <row r="48163" spans="10:28">
      <c r="J48163" s="161"/>
      <c r="AB48163" s="164"/>
    </row>
    <row r="48164" spans="10:28">
      <c r="J48164" s="161"/>
      <c r="AB48164" s="164"/>
    </row>
    <row r="48165" spans="10:28">
      <c r="J48165" s="161"/>
      <c r="AB48165" s="164"/>
    </row>
    <row r="48166" spans="10:28">
      <c r="J48166" s="161"/>
      <c r="AB48166" s="164"/>
    </row>
    <row r="48167" spans="10:28">
      <c r="J48167" s="161"/>
      <c r="AB48167" s="164"/>
    </row>
    <row r="48168" spans="10:28">
      <c r="J48168" s="161"/>
      <c r="AB48168" s="164"/>
    </row>
    <row r="48169" spans="10:28">
      <c r="J48169" s="161"/>
      <c r="AB48169" s="164"/>
    </row>
    <row r="48170" spans="10:28">
      <c r="J48170" s="161"/>
      <c r="AB48170" s="164"/>
    </row>
    <row r="48171" spans="10:28">
      <c r="J48171" s="161"/>
      <c r="AB48171" s="164"/>
    </row>
    <row r="48172" spans="10:28">
      <c r="J48172" s="161"/>
      <c r="AB48172" s="164"/>
    </row>
    <row r="48173" spans="10:28">
      <c r="J48173" s="161"/>
      <c r="AB48173" s="164"/>
    </row>
    <row r="48174" spans="10:28">
      <c r="J48174" s="161"/>
      <c r="AB48174" s="164"/>
    </row>
    <row r="48175" spans="10:28">
      <c r="J48175" s="161"/>
      <c r="AB48175" s="164"/>
    </row>
    <row r="48176" spans="10:28">
      <c r="J48176" s="161"/>
      <c r="AB48176" s="164"/>
    </row>
    <row r="48177" spans="10:28">
      <c r="J48177" s="161"/>
      <c r="AB48177" s="164"/>
    </row>
    <row r="48178" spans="10:28">
      <c r="J48178" s="161"/>
      <c r="AB48178" s="164"/>
    </row>
    <row r="48179" spans="10:28">
      <c r="J48179" s="161"/>
      <c r="AB48179" s="164"/>
    </row>
    <row r="48180" spans="10:28">
      <c r="J48180" s="161"/>
      <c r="AB48180" s="164"/>
    </row>
    <row r="48181" spans="10:28">
      <c r="J48181" s="161"/>
      <c r="AB48181" s="164"/>
    </row>
    <row r="48182" spans="10:28">
      <c r="J48182" s="161"/>
      <c r="AB48182" s="164"/>
    </row>
    <row r="48183" spans="10:28">
      <c r="J48183" s="161"/>
      <c r="AB48183" s="164"/>
    </row>
    <row r="48184" spans="10:28">
      <c r="J48184" s="161"/>
      <c r="AB48184" s="164"/>
    </row>
    <row r="48185" spans="10:28">
      <c r="J48185" s="161"/>
      <c r="AB48185" s="164"/>
    </row>
    <row r="48186" spans="10:28">
      <c r="J48186" s="161"/>
      <c r="AB48186" s="164"/>
    </row>
    <row r="48187" spans="10:28">
      <c r="J48187" s="161"/>
      <c r="R48187" s="166"/>
      <c r="AB48187" s="164"/>
    </row>
    <row r="48188" spans="10:28">
      <c r="J48188" s="161"/>
      <c r="AB48188" s="164"/>
    </row>
    <row r="48189" spans="10:28">
      <c r="J48189" s="161"/>
      <c r="AB48189" s="164"/>
    </row>
    <row r="48190" spans="10:28">
      <c r="J48190" s="161"/>
      <c r="AB48190" s="164"/>
    </row>
    <row r="48191" spans="10:28">
      <c r="J48191" s="161"/>
      <c r="AB48191" s="164"/>
    </row>
    <row r="48192" spans="10:28">
      <c r="J48192" s="161"/>
      <c r="AB48192" s="164"/>
    </row>
    <row r="48193" spans="5:28">
      <c r="J48193" s="161"/>
      <c r="AB48193" s="164"/>
    </row>
    <row r="48194" spans="5:28">
      <c r="J48194" s="161"/>
      <c r="AB48194" s="164"/>
    </row>
    <row r="48195" spans="5:28">
      <c r="E48195" s="166"/>
      <c r="J48195" s="161"/>
      <c r="AB48195" s="164"/>
    </row>
    <row r="48196" spans="5:28">
      <c r="E48196" s="166"/>
      <c r="J48196" s="161"/>
      <c r="AB48196" s="164"/>
    </row>
    <row r="48197" spans="5:28">
      <c r="E48197" s="166"/>
      <c r="J48197" s="161"/>
      <c r="AB48197" s="164"/>
    </row>
    <row r="48198" spans="5:28">
      <c r="E48198" s="166"/>
      <c r="J48198" s="161"/>
      <c r="AB48198" s="164"/>
    </row>
    <row r="48199" spans="5:28">
      <c r="E48199" s="166"/>
      <c r="J48199" s="161"/>
      <c r="AB48199" s="164"/>
    </row>
    <row r="48200" spans="5:28">
      <c r="E48200" s="166"/>
      <c r="J48200" s="161"/>
      <c r="AB48200" s="164"/>
    </row>
    <row r="48201" spans="5:28">
      <c r="E48201" s="166"/>
      <c r="J48201" s="161"/>
      <c r="AB48201" s="164"/>
    </row>
    <row r="48202" spans="5:28">
      <c r="E48202" s="166"/>
      <c r="J48202" s="161"/>
      <c r="AB48202" s="164"/>
    </row>
    <row r="48203" spans="5:28">
      <c r="E48203" s="166"/>
      <c r="J48203" s="161"/>
      <c r="AB48203" s="164"/>
    </row>
    <row r="48204" spans="5:28">
      <c r="E48204" s="166"/>
      <c r="J48204" s="161"/>
      <c r="AB48204" s="164"/>
    </row>
    <row r="48205" spans="5:28">
      <c r="E48205" s="166"/>
      <c r="J48205" s="161"/>
      <c r="AB48205" s="164"/>
    </row>
    <row r="48206" spans="5:28">
      <c r="E48206" s="166"/>
      <c r="J48206" s="161"/>
      <c r="AB48206" s="164"/>
    </row>
    <row r="48207" spans="5:28">
      <c r="E48207" s="166"/>
      <c r="J48207" s="161"/>
      <c r="AB48207" s="164"/>
    </row>
    <row r="48208" spans="5:28">
      <c r="E48208" s="166"/>
      <c r="J48208" s="161"/>
      <c r="AB48208" s="164"/>
    </row>
    <row r="48209" spans="5:28">
      <c r="E48209" s="166"/>
      <c r="J48209" s="161"/>
      <c r="AB48209" s="164"/>
    </row>
    <row r="48210" spans="5:28">
      <c r="E48210" s="166"/>
      <c r="J48210" s="161"/>
      <c r="AB48210" s="164"/>
    </row>
    <row r="48211" spans="5:28">
      <c r="E48211" s="166"/>
      <c r="J48211" s="161"/>
      <c r="AB48211" s="164"/>
    </row>
    <row r="48212" spans="5:28">
      <c r="E48212" s="166"/>
      <c r="J48212" s="161"/>
      <c r="AB48212" s="164"/>
    </row>
    <row r="48213" spans="5:28">
      <c r="E48213" s="166"/>
      <c r="J48213" s="161"/>
      <c r="AB48213" s="164"/>
    </row>
    <row r="48214" spans="5:28">
      <c r="E48214" s="166"/>
      <c r="J48214" s="161"/>
      <c r="AB48214" s="164"/>
    </row>
    <row r="48215" spans="5:28">
      <c r="E48215" s="166"/>
      <c r="J48215" s="161"/>
      <c r="AB48215" s="164"/>
    </row>
    <row r="48216" spans="5:28">
      <c r="E48216" s="166"/>
      <c r="J48216" s="161"/>
      <c r="AB48216" s="164"/>
    </row>
    <row r="48217" spans="5:28">
      <c r="E48217" s="166"/>
      <c r="J48217" s="161"/>
      <c r="AB48217" s="164"/>
    </row>
    <row r="48218" spans="5:28">
      <c r="E48218" s="166"/>
      <c r="J48218" s="161"/>
      <c r="AB48218" s="164"/>
    </row>
    <row r="48219" spans="5:28">
      <c r="E48219" s="166"/>
      <c r="J48219" s="161"/>
      <c r="AB48219" s="164"/>
    </row>
    <row r="48220" spans="5:28">
      <c r="E48220" s="166"/>
      <c r="J48220" s="161"/>
      <c r="AB48220" s="164"/>
    </row>
    <row r="48221" spans="5:28">
      <c r="E48221" s="166"/>
      <c r="J48221" s="161"/>
      <c r="AB48221" s="164"/>
    </row>
    <row r="48222" spans="5:28">
      <c r="E48222" s="166"/>
      <c r="J48222" s="161"/>
      <c r="AB48222" s="164"/>
    </row>
    <row r="48223" spans="5:28">
      <c r="E48223" s="166"/>
      <c r="J48223" s="161"/>
      <c r="AB48223" s="164"/>
    </row>
    <row r="48224" spans="5:28">
      <c r="E48224" s="166"/>
      <c r="J48224" s="161"/>
      <c r="AB48224" s="164"/>
    </row>
    <row r="48225" spans="5:28">
      <c r="E48225" s="166"/>
      <c r="J48225" s="161"/>
      <c r="AB48225" s="164"/>
    </row>
    <row r="48226" spans="5:28">
      <c r="E48226" s="166"/>
      <c r="J48226" s="161"/>
      <c r="AB48226" s="164"/>
    </row>
    <row r="48227" spans="5:28">
      <c r="E48227" s="166"/>
      <c r="J48227" s="161"/>
      <c r="AB48227" s="164"/>
    </row>
    <row r="48228" spans="5:28">
      <c r="E48228" s="166"/>
      <c r="J48228" s="161"/>
      <c r="AB48228" s="164"/>
    </row>
    <row r="48229" spans="5:28">
      <c r="J48229" s="161"/>
      <c r="AB48229" s="164"/>
    </row>
    <row r="48230" spans="5:28">
      <c r="J48230" s="161"/>
      <c r="AB48230" s="164"/>
    </row>
    <row r="48231" spans="5:28">
      <c r="J48231" s="161"/>
      <c r="AB48231" s="164"/>
    </row>
    <row r="48232" spans="5:28">
      <c r="J48232" s="161"/>
      <c r="AB48232" s="164"/>
    </row>
    <row r="48233" spans="5:28">
      <c r="J48233" s="161"/>
      <c r="AB48233" s="164"/>
    </row>
    <row r="48234" spans="5:28">
      <c r="J48234" s="161"/>
      <c r="AB48234" s="164"/>
    </row>
    <row r="48235" spans="5:28">
      <c r="J48235" s="161"/>
      <c r="AB48235" s="164"/>
    </row>
    <row r="48236" spans="5:28">
      <c r="J48236" s="161"/>
      <c r="AB48236" s="164"/>
    </row>
    <row r="48237" spans="5:28">
      <c r="J48237" s="161"/>
      <c r="AB48237" s="164"/>
    </row>
    <row r="48238" spans="5:28">
      <c r="J48238" s="161"/>
      <c r="AB48238" s="164"/>
    </row>
    <row r="48239" spans="5:28">
      <c r="J48239" s="161"/>
      <c r="AB48239" s="164"/>
    </row>
    <row r="48240" spans="5:28">
      <c r="J48240" s="161"/>
      <c r="AB48240" s="164"/>
    </row>
    <row r="48241" spans="10:28">
      <c r="J48241" s="161"/>
      <c r="AB48241" s="164"/>
    </row>
    <row r="48242" spans="10:28">
      <c r="J48242" s="161"/>
      <c r="AB48242" s="164"/>
    </row>
    <row r="48243" spans="10:28">
      <c r="J48243" s="161"/>
      <c r="AB48243" s="164"/>
    </row>
    <row r="48244" spans="10:28">
      <c r="J48244" s="161"/>
      <c r="AB48244" s="164"/>
    </row>
    <row r="48245" spans="10:28">
      <c r="J48245" s="161"/>
      <c r="AB48245" s="164"/>
    </row>
    <row r="48246" spans="10:28">
      <c r="J48246" s="161"/>
      <c r="AB48246" s="164"/>
    </row>
    <row r="48247" spans="10:28">
      <c r="J48247" s="161"/>
      <c r="AB48247" s="164"/>
    </row>
    <row r="48248" spans="10:28">
      <c r="J48248" s="161"/>
      <c r="AB48248" s="164"/>
    </row>
    <row r="48249" spans="10:28">
      <c r="J48249" s="161"/>
      <c r="AB48249" s="164"/>
    </row>
    <row r="48250" spans="10:28">
      <c r="J48250" s="161"/>
      <c r="AB48250" s="164"/>
    </row>
    <row r="48251" spans="10:28">
      <c r="J48251" s="161"/>
      <c r="AB48251" s="164"/>
    </row>
    <row r="48252" spans="10:28">
      <c r="J48252" s="161"/>
      <c r="AB48252" s="164"/>
    </row>
    <row r="48253" spans="10:28">
      <c r="J48253" s="161"/>
      <c r="AB48253" s="164"/>
    </row>
    <row r="48254" spans="10:28">
      <c r="J48254" s="161"/>
      <c r="AB48254" s="164"/>
    </row>
    <row r="48255" spans="10:28">
      <c r="J48255" s="161"/>
      <c r="AB48255" s="164"/>
    </row>
    <row r="48256" spans="10:28">
      <c r="J48256" s="161"/>
      <c r="AB48256" s="164"/>
    </row>
    <row r="48257" spans="10:28">
      <c r="J48257" s="161"/>
      <c r="AB48257" s="164"/>
    </row>
    <row r="48258" spans="10:28">
      <c r="J48258" s="161"/>
      <c r="AB48258" s="164"/>
    </row>
    <row r="48259" spans="10:28">
      <c r="J48259" s="161"/>
      <c r="AB48259" s="164"/>
    </row>
    <row r="48260" spans="10:28">
      <c r="J48260" s="161"/>
      <c r="AB48260" s="164"/>
    </row>
    <row r="48261" spans="10:28">
      <c r="J48261" s="161"/>
      <c r="AB48261" s="164"/>
    </row>
    <row r="48262" spans="10:28">
      <c r="J48262" s="161"/>
      <c r="AB48262" s="164"/>
    </row>
    <row r="48263" spans="10:28">
      <c r="J48263" s="161"/>
      <c r="AB48263" s="164"/>
    </row>
    <row r="48264" spans="10:28">
      <c r="J48264" s="161"/>
      <c r="AB48264" s="164"/>
    </row>
    <row r="48265" spans="10:28">
      <c r="J48265" s="161"/>
      <c r="AB48265" s="164"/>
    </row>
    <row r="48266" spans="10:28">
      <c r="J48266" s="161"/>
      <c r="AB48266" s="164"/>
    </row>
    <row r="48267" spans="10:28">
      <c r="J48267" s="161"/>
      <c r="AB48267" s="164"/>
    </row>
    <row r="48268" spans="10:28">
      <c r="J48268" s="161"/>
      <c r="AB48268" s="164"/>
    </row>
    <row r="48269" spans="10:28">
      <c r="J48269" s="161"/>
      <c r="AB48269" s="164"/>
    </row>
    <row r="48270" spans="10:28">
      <c r="J48270" s="161"/>
      <c r="AB48270" s="164"/>
    </row>
    <row r="48271" spans="10:28">
      <c r="J48271" s="161"/>
      <c r="AB48271" s="164"/>
    </row>
    <row r="48272" spans="10:28">
      <c r="J48272" s="161"/>
      <c r="AB48272" s="164"/>
    </row>
    <row r="48273" spans="5:28">
      <c r="J48273" s="161"/>
      <c r="AB48273" s="164"/>
    </row>
    <row r="48274" spans="5:28">
      <c r="J48274" s="161"/>
      <c r="AB48274" s="164"/>
    </row>
    <row r="48275" spans="5:28">
      <c r="J48275" s="161"/>
      <c r="AB48275" s="164"/>
    </row>
    <row r="48276" spans="5:28">
      <c r="J48276" s="161"/>
      <c r="AB48276" s="164"/>
    </row>
    <row r="48277" spans="5:28">
      <c r="J48277" s="161"/>
      <c r="AB48277" s="164"/>
    </row>
    <row r="48278" spans="5:28">
      <c r="J48278" s="161"/>
      <c r="AB48278" s="164"/>
    </row>
    <row r="48279" spans="5:28">
      <c r="J48279" s="161"/>
      <c r="AB48279" s="164"/>
    </row>
    <row r="48280" spans="5:28">
      <c r="J48280" s="161"/>
      <c r="AB48280" s="164"/>
    </row>
    <row r="48281" spans="5:28">
      <c r="J48281" s="161"/>
      <c r="AB48281" s="164"/>
    </row>
    <row r="48282" spans="5:28">
      <c r="J48282" s="161"/>
      <c r="AB48282" s="164"/>
    </row>
    <row r="48283" spans="5:28">
      <c r="J48283" s="161"/>
      <c r="AB48283" s="164"/>
    </row>
    <row r="48284" spans="5:28">
      <c r="E48284" s="166"/>
      <c r="J48284" s="161"/>
      <c r="AB48284" s="164"/>
    </row>
    <row r="48285" spans="5:28">
      <c r="E48285" s="166"/>
      <c r="J48285" s="161"/>
      <c r="AB48285" s="164"/>
    </row>
    <row r="48286" spans="5:28">
      <c r="E48286" s="166"/>
      <c r="J48286" s="161"/>
      <c r="AB48286" s="164"/>
    </row>
    <row r="48287" spans="5:28">
      <c r="E48287" s="166"/>
      <c r="J48287" s="161"/>
      <c r="AB48287" s="164"/>
    </row>
    <row r="48288" spans="5:28">
      <c r="J48288" s="161"/>
      <c r="AB48288" s="164"/>
    </row>
    <row r="48289" spans="10:28">
      <c r="J48289" s="161"/>
      <c r="AB48289" s="164"/>
    </row>
    <row r="48290" spans="10:28">
      <c r="J48290" s="161"/>
      <c r="AB48290" s="164"/>
    </row>
    <row r="48291" spans="10:28">
      <c r="J48291" s="161"/>
      <c r="AB48291" s="164"/>
    </row>
    <row r="48292" spans="10:28">
      <c r="J48292" s="161"/>
      <c r="AB48292" s="164"/>
    </row>
    <row r="48293" spans="10:28">
      <c r="J48293" s="161"/>
      <c r="AB48293" s="164"/>
    </row>
    <row r="48294" spans="10:28">
      <c r="J48294" s="161"/>
      <c r="AB48294" s="164"/>
    </row>
    <row r="48295" spans="10:28">
      <c r="J48295" s="161"/>
      <c r="AB48295" s="164"/>
    </row>
    <row r="48296" spans="10:28">
      <c r="J48296" s="161"/>
      <c r="AB48296" s="164"/>
    </row>
    <row r="48297" spans="10:28">
      <c r="J48297" s="161"/>
      <c r="AB48297" s="164"/>
    </row>
    <row r="48298" spans="10:28">
      <c r="J48298" s="161"/>
      <c r="AB48298" s="164"/>
    </row>
    <row r="48299" spans="10:28">
      <c r="J48299" s="161"/>
      <c r="AB48299" s="164"/>
    </row>
    <row r="48300" spans="10:28">
      <c r="J48300" s="161"/>
      <c r="AB48300" s="164"/>
    </row>
    <row r="48301" spans="10:28">
      <c r="J48301" s="161"/>
      <c r="AB48301" s="164"/>
    </row>
    <row r="48302" spans="10:28">
      <c r="J48302" s="161"/>
      <c r="AB48302" s="164"/>
    </row>
    <row r="48303" spans="10:28">
      <c r="J48303" s="161"/>
      <c r="AB48303" s="164"/>
    </row>
    <row r="48304" spans="10:28">
      <c r="J48304" s="161"/>
      <c r="AB48304" s="164"/>
    </row>
    <row r="48305" spans="5:28">
      <c r="J48305" s="161"/>
      <c r="AB48305" s="164"/>
    </row>
    <row r="48306" spans="5:28">
      <c r="J48306" s="161"/>
      <c r="AB48306" s="164"/>
    </row>
    <row r="48307" spans="5:28">
      <c r="J48307" s="161"/>
      <c r="AB48307" s="164"/>
    </row>
    <row r="48308" spans="5:28">
      <c r="J48308" s="161"/>
      <c r="AB48308" s="164"/>
    </row>
    <row r="48309" spans="5:28">
      <c r="J48309" s="161"/>
      <c r="AB48309" s="164"/>
    </row>
    <row r="48310" spans="5:28">
      <c r="J48310" s="161"/>
      <c r="AB48310" s="164"/>
    </row>
    <row r="48311" spans="5:28">
      <c r="E48311" s="166"/>
      <c r="J48311" s="161"/>
      <c r="AB48311" s="164"/>
    </row>
    <row r="48312" spans="5:28">
      <c r="E48312" s="166"/>
      <c r="J48312" s="161"/>
      <c r="AB48312" s="164"/>
    </row>
    <row r="48313" spans="5:28">
      <c r="J48313" s="161"/>
      <c r="AB48313" s="164"/>
    </row>
    <row r="48314" spans="5:28">
      <c r="J48314" s="161"/>
      <c r="AB48314" s="164"/>
    </row>
    <row r="48315" spans="5:28">
      <c r="J48315" s="161"/>
      <c r="AB48315" s="164"/>
    </row>
    <row r="48316" spans="5:28">
      <c r="J48316" s="161"/>
      <c r="AB48316" s="164"/>
    </row>
    <row r="48317" spans="5:28">
      <c r="J48317" s="161"/>
      <c r="AB48317" s="164"/>
    </row>
    <row r="48318" spans="5:28">
      <c r="J48318" s="161"/>
      <c r="AB48318" s="164"/>
    </row>
    <row r="48319" spans="5:28">
      <c r="J48319" s="161"/>
      <c r="AB48319" s="164"/>
    </row>
    <row r="48320" spans="5:28">
      <c r="J48320" s="161"/>
      <c r="AB48320" s="164"/>
    </row>
    <row r="48321" spans="10:28">
      <c r="J48321" s="161"/>
      <c r="AB48321" s="164"/>
    </row>
    <row r="48322" spans="10:28">
      <c r="J48322" s="161"/>
      <c r="AB48322" s="164"/>
    </row>
    <row r="48323" spans="10:28">
      <c r="J48323" s="161"/>
      <c r="AB48323" s="164"/>
    </row>
    <row r="48324" spans="10:28">
      <c r="J48324" s="161"/>
      <c r="AB48324" s="164"/>
    </row>
    <row r="48325" spans="10:28">
      <c r="J48325" s="161"/>
      <c r="AB48325" s="164"/>
    </row>
    <row r="48326" spans="10:28">
      <c r="J48326" s="161"/>
      <c r="AB48326" s="164"/>
    </row>
    <row r="48327" spans="10:28">
      <c r="J48327" s="161"/>
      <c r="AB48327" s="164"/>
    </row>
    <row r="48328" spans="10:28">
      <c r="J48328" s="161"/>
      <c r="AB48328" s="164"/>
    </row>
    <row r="48329" spans="10:28">
      <c r="J48329" s="161"/>
      <c r="AB48329" s="164"/>
    </row>
    <row r="48330" spans="10:28">
      <c r="J48330" s="161"/>
      <c r="AB48330" s="164"/>
    </row>
    <row r="48331" spans="10:28">
      <c r="J48331" s="161"/>
      <c r="AB48331" s="164"/>
    </row>
    <row r="48332" spans="10:28">
      <c r="J48332" s="161"/>
      <c r="AB48332" s="164"/>
    </row>
    <row r="48333" spans="10:28">
      <c r="J48333" s="161"/>
      <c r="AB48333" s="164"/>
    </row>
    <row r="48334" spans="10:28">
      <c r="J48334" s="161"/>
      <c r="AB48334" s="164"/>
    </row>
    <row r="48335" spans="10:28">
      <c r="J48335" s="161"/>
      <c r="AB48335" s="164"/>
    </row>
    <row r="48336" spans="10:28">
      <c r="J48336" s="161"/>
      <c r="AB48336" s="164"/>
    </row>
    <row r="48337" spans="10:28">
      <c r="J48337" s="161"/>
      <c r="AB48337" s="164"/>
    </row>
    <row r="48338" spans="10:28">
      <c r="J48338" s="161"/>
      <c r="AB48338" s="164"/>
    </row>
    <row r="48339" spans="10:28">
      <c r="J48339" s="161"/>
      <c r="AB48339" s="164"/>
    </row>
    <row r="48340" spans="10:28">
      <c r="J48340" s="161"/>
      <c r="AB48340" s="164"/>
    </row>
    <row r="48341" spans="10:28">
      <c r="J48341" s="161"/>
      <c r="AB48341" s="164"/>
    </row>
    <row r="48342" spans="10:28">
      <c r="J48342" s="161"/>
      <c r="AB48342" s="164"/>
    </row>
    <row r="48343" spans="10:28">
      <c r="J48343" s="161"/>
      <c r="AB48343" s="164"/>
    </row>
    <row r="48344" spans="10:28">
      <c r="J48344" s="161"/>
      <c r="AB48344" s="164"/>
    </row>
    <row r="48345" spans="10:28">
      <c r="J48345" s="161"/>
      <c r="AB48345" s="164"/>
    </row>
    <row r="48346" spans="10:28">
      <c r="J48346" s="161"/>
      <c r="AB48346" s="164"/>
    </row>
    <row r="48347" spans="10:28">
      <c r="J48347" s="161"/>
      <c r="AB48347" s="164"/>
    </row>
    <row r="48348" spans="10:28">
      <c r="J48348" s="161"/>
      <c r="AB48348" s="164"/>
    </row>
    <row r="48349" spans="10:28">
      <c r="J48349" s="161"/>
      <c r="AB48349" s="164"/>
    </row>
    <row r="48350" spans="10:28">
      <c r="J48350" s="161"/>
      <c r="AB48350" s="164"/>
    </row>
    <row r="48351" spans="10:28">
      <c r="J48351" s="161"/>
      <c r="AB48351" s="164"/>
    </row>
    <row r="48352" spans="10:28">
      <c r="J48352" s="161"/>
      <c r="AB48352" s="164"/>
    </row>
    <row r="48353" spans="10:28">
      <c r="J48353" s="161"/>
      <c r="AB48353" s="164"/>
    </row>
    <row r="48354" spans="10:28">
      <c r="J48354" s="161"/>
      <c r="AB48354" s="164"/>
    </row>
    <row r="48355" spans="10:28">
      <c r="J48355" s="161"/>
      <c r="AB48355" s="164"/>
    </row>
    <row r="48356" spans="10:28">
      <c r="J48356" s="161"/>
      <c r="AB48356" s="164"/>
    </row>
    <row r="48357" spans="10:28">
      <c r="J48357" s="161"/>
      <c r="AB48357" s="164"/>
    </row>
    <row r="48358" spans="10:28">
      <c r="J48358" s="161"/>
      <c r="AB48358" s="164"/>
    </row>
    <row r="48359" spans="10:28">
      <c r="J48359" s="161"/>
      <c r="AB48359" s="164"/>
    </row>
    <row r="48360" spans="10:28">
      <c r="J48360" s="161"/>
      <c r="AB48360" s="164"/>
    </row>
    <row r="48361" spans="10:28">
      <c r="J48361" s="161"/>
      <c r="AB48361" s="164"/>
    </row>
    <row r="48362" spans="10:28">
      <c r="J48362" s="161"/>
      <c r="AB48362" s="164"/>
    </row>
    <row r="48363" spans="10:28">
      <c r="J48363" s="161"/>
      <c r="AB48363" s="164"/>
    </row>
    <row r="48364" spans="10:28">
      <c r="J48364" s="161"/>
      <c r="AB48364" s="164"/>
    </row>
    <row r="48365" spans="10:28">
      <c r="J48365" s="161"/>
      <c r="AB48365" s="164"/>
    </row>
    <row r="48366" spans="10:28">
      <c r="J48366" s="161"/>
      <c r="AB48366" s="164"/>
    </row>
    <row r="48367" spans="10:28">
      <c r="J48367" s="161"/>
      <c r="AB48367" s="164"/>
    </row>
    <row r="48368" spans="10:28">
      <c r="J48368" s="161"/>
      <c r="AB48368" s="164"/>
    </row>
    <row r="48369" spans="10:28">
      <c r="J48369" s="161"/>
      <c r="AB48369" s="164"/>
    </row>
    <row r="48370" spans="10:28">
      <c r="J48370" s="161"/>
      <c r="AB48370" s="164"/>
    </row>
    <row r="48371" spans="10:28">
      <c r="J48371" s="161"/>
      <c r="AB48371" s="164"/>
    </row>
    <row r="48372" spans="10:28">
      <c r="J48372" s="161"/>
      <c r="AB48372" s="164"/>
    </row>
    <row r="48373" spans="10:28">
      <c r="J48373" s="161"/>
      <c r="AB48373" s="164"/>
    </row>
    <row r="48374" spans="10:28">
      <c r="J48374" s="161"/>
      <c r="AB48374" s="164"/>
    </row>
    <row r="48375" spans="10:28">
      <c r="J48375" s="161"/>
      <c r="AB48375" s="164"/>
    </row>
    <row r="48376" spans="10:28">
      <c r="J48376" s="161"/>
      <c r="AB48376" s="164"/>
    </row>
    <row r="48377" spans="10:28">
      <c r="J48377" s="161"/>
      <c r="AB48377" s="164"/>
    </row>
    <row r="48378" spans="10:28">
      <c r="J48378" s="161"/>
      <c r="AB48378" s="164"/>
    </row>
    <row r="48379" spans="10:28">
      <c r="J48379" s="161"/>
      <c r="AB48379" s="164"/>
    </row>
    <row r="48380" spans="10:28">
      <c r="J48380" s="161"/>
      <c r="AB48380" s="164"/>
    </row>
    <row r="48381" spans="10:28">
      <c r="J48381" s="161"/>
      <c r="AB48381" s="164"/>
    </row>
    <row r="48382" spans="10:28">
      <c r="J48382" s="161"/>
      <c r="AB48382" s="164"/>
    </row>
    <row r="48383" spans="10:28">
      <c r="J48383" s="161"/>
      <c r="AB48383" s="164"/>
    </row>
    <row r="48384" spans="10:28">
      <c r="J48384" s="161"/>
      <c r="AB48384" s="164"/>
    </row>
    <row r="48385" spans="5:28">
      <c r="J48385" s="161"/>
      <c r="AB48385" s="164"/>
    </row>
    <row r="48386" spans="5:28">
      <c r="J48386" s="161"/>
      <c r="AB48386" s="164"/>
    </row>
    <row r="48387" spans="5:28">
      <c r="J48387" s="161"/>
      <c r="AB48387" s="164"/>
    </row>
    <row r="48388" spans="5:28">
      <c r="J48388" s="161"/>
      <c r="AB48388" s="164"/>
    </row>
    <row r="48389" spans="5:28">
      <c r="J48389" s="161"/>
      <c r="AB48389" s="164"/>
    </row>
    <row r="48390" spans="5:28">
      <c r="J48390" s="161"/>
      <c r="AB48390" s="164"/>
    </row>
    <row r="48391" spans="5:28">
      <c r="J48391" s="161"/>
      <c r="AB48391" s="164"/>
    </row>
    <row r="48392" spans="5:28">
      <c r="J48392" s="161"/>
      <c r="AB48392" s="164"/>
    </row>
    <row r="48393" spans="5:28">
      <c r="J48393" s="161"/>
      <c r="AB48393" s="164"/>
    </row>
    <row r="48394" spans="5:28">
      <c r="J48394" s="161"/>
      <c r="AB48394" s="164"/>
    </row>
    <row r="48395" spans="5:28">
      <c r="J48395" s="161"/>
      <c r="AB48395" s="164"/>
    </row>
    <row r="48396" spans="5:28">
      <c r="J48396" s="161"/>
      <c r="AB48396" s="164"/>
    </row>
    <row r="48397" spans="5:28">
      <c r="J48397" s="161"/>
      <c r="AB48397" s="164"/>
    </row>
    <row r="48398" spans="5:28">
      <c r="J48398" s="161"/>
      <c r="AB48398" s="164"/>
    </row>
    <row r="48399" spans="5:28">
      <c r="E48399" s="166"/>
      <c r="J48399" s="161"/>
      <c r="AB48399" s="164"/>
    </row>
    <row r="48400" spans="5:28">
      <c r="E48400" s="166"/>
      <c r="J48400" s="161"/>
      <c r="AB48400" s="164"/>
    </row>
    <row r="48401" spans="5:28">
      <c r="E48401" s="166"/>
      <c r="J48401" s="161"/>
      <c r="AB48401" s="164"/>
    </row>
    <row r="48402" spans="5:28">
      <c r="E48402" s="166"/>
      <c r="J48402" s="161"/>
      <c r="AB48402" s="164"/>
    </row>
    <row r="48403" spans="5:28">
      <c r="J48403" s="161"/>
      <c r="AB48403" s="164"/>
    </row>
    <row r="48404" spans="5:28">
      <c r="J48404" s="161"/>
      <c r="AB48404" s="164"/>
    </row>
    <row r="48405" spans="5:28">
      <c r="J48405" s="161"/>
      <c r="AB48405" s="164"/>
    </row>
    <row r="48406" spans="5:28">
      <c r="J48406" s="161"/>
      <c r="AB48406" s="164"/>
    </row>
    <row r="48407" spans="5:28">
      <c r="J48407" s="161"/>
      <c r="AB48407" s="164"/>
    </row>
    <row r="48408" spans="5:28">
      <c r="J48408" s="161"/>
      <c r="AB48408" s="164"/>
    </row>
    <row r="48409" spans="5:28">
      <c r="J48409" s="161"/>
      <c r="AB48409" s="164"/>
    </row>
    <row r="48410" spans="5:28">
      <c r="J48410" s="161"/>
      <c r="AB48410" s="164"/>
    </row>
    <row r="48411" spans="5:28">
      <c r="J48411" s="161"/>
      <c r="AB48411" s="164"/>
    </row>
    <row r="48412" spans="5:28">
      <c r="J48412" s="161"/>
      <c r="AB48412" s="164"/>
    </row>
    <row r="48413" spans="5:28">
      <c r="J48413" s="161"/>
      <c r="AB48413" s="164"/>
    </row>
    <row r="48414" spans="5:28">
      <c r="J48414" s="161"/>
      <c r="AB48414" s="164"/>
    </row>
    <row r="48415" spans="5:28">
      <c r="J48415" s="161"/>
      <c r="AB48415" s="164"/>
    </row>
    <row r="48416" spans="5:28">
      <c r="J48416" s="161"/>
      <c r="AB48416" s="164"/>
    </row>
    <row r="48417" spans="10:28">
      <c r="J48417" s="161"/>
      <c r="AB48417" s="164"/>
    </row>
    <row r="48418" spans="10:28">
      <c r="J48418" s="161"/>
      <c r="AB48418" s="164"/>
    </row>
    <row r="48419" spans="10:28">
      <c r="J48419" s="161"/>
      <c r="AB48419" s="164"/>
    </row>
    <row r="48420" spans="10:28">
      <c r="J48420" s="161"/>
      <c r="AB48420" s="164"/>
    </row>
    <row r="48421" spans="10:28">
      <c r="J48421" s="161"/>
      <c r="AB48421" s="164"/>
    </row>
    <row r="48422" spans="10:28">
      <c r="J48422" s="161"/>
      <c r="AB48422" s="164"/>
    </row>
    <row r="48423" spans="10:28">
      <c r="J48423" s="161"/>
      <c r="AB48423" s="164"/>
    </row>
    <row r="48424" spans="10:28">
      <c r="J48424" s="161"/>
      <c r="AB48424" s="164"/>
    </row>
    <row r="48425" spans="10:28">
      <c r="J48425" s="161"/>
      <c r="AB48425" s="164"/>
    </row>
    <row r="48426" spans="10:28">
      <c r="J48426" s="161"/>
      <c r="AB48426" s="164"/>
    </row>
    <row r="48427" spans="10:28">
      <c r="J48427" s="161"/>
      <c r="AB48427" s="164"/>
    </row>
    <row r="48428" spans="10:28">
      <c r="J48428" s="161"/>
      <c r="AB48428" s="164"/>
    </row>
    <row r="48429" spans="10:28">
      <c r="J48429" s="161"/>
      <c r="AB48429" s="164"/>
    </row>
    <row r="48430" spans="10:28">
      <c r="J48430" s="161"/>
      <c r="AB48430" s="164"/>
    </row>
    <row r="48431" spans="10:28">
      <c r="J48431" s="161"/>
      <c r="AB48431" s="164"/>
    </row>
    <row r="48432" spans="10:28">
      <c r="J48432" s="161"/>
      <c r="AB48432" s="164"/>
    </row>
    <row r="48433" spans="5:28">
      <c r="J48433" s="161"/>
      <c r="AB48433" s="164"/>
    </row>
    <row r="48434" spans="5:28">
      <c r="J48434" s="161"/>
      <c r="AB48434" s="164"/>
    </row>
    <row r="48435" spans="5:28">
      <c r="J48435" s="161"/>
      <c r="AB48435" s="164"/>
    </row>
    <row r="48436" spans="5:28">
      <c r="J48436" s="161"/>
      <c r="AB48436" s="164"/>
    </row>
    <row r="48437" spans="5:28">
      <c r="J48437" s="161"/>
      <c r="AB48437" s="164"/>
    </row>
    <row r="48438" spans="5:28">
      <c r="J48438" s="161"/>
      <c r="AB48438" s="164"/>
    </row>
    <row r="48439" spans="5:28">
      <c r="J48439" s="161"/>
      <c r="AB48439" s="164"/>
    </row>
    <row r="48440" spans="5:28">
      <c r="J48440" s="161"/>
      <c r="AB48440" s="164"/>
    </row>
    <row r="48441" spans="5:28">
      <c r="J48441" s="161"/>
      <c r="AB48441" s="164"/>
    </row>
    <row r="48442" spans="5:28">
      <c r="J48442" s="161"/>
      <c r="AB48442" s="164"/>
    </row>
    <row r="48443" spans="5:28">
      <c r="J48443" s="161"/>
      <c r="AB48443" s="164"/>
    </row>
    <row r="48444" spans="5:28">
      <c r="E48444" s="166"/>
      <c r="J48444" s="161"/>
      <c r="AB48444" s="164"/>
    </row>
    <row r="48445" spans="5:28">
      <c r="E48445" s="166"/>
      <c r="J48445" s="161"/>
      <c r="AB48445" s="164"/>
    </row>
    <row r="48446" spans="5:28">
      <c r="E48446" s="166"/>
      <c r="J48446" s="161"/>
      <c r="AB48446" s="164"/>
    </row>
    <row r="48447" spans="5:28">
      <c r="E48447" s="166"/>
      <c r="J48447" s="161"/>
      <c r="AB48447" s="164"/>
    </row>
    <row r="48448" spans="5:28">
      <c r="E48448" s="166"/>
      <c r="J48448" s="161"/>
      <c r="AB48448" s="164"/>
    </row>
    <row r="48449" spans="5:28">
      <c r="E48449" s="166"/>
      <c r="J48449" s="161"/>
      <c r="AB48449" s="164"/>
    </row>
    <row r="48450" spans="5:28">
      <c r="J48450" s="161"/>
      <c r="AB48450" s="164"/>
    </row>
    <row r="48451" spans="5:28">
      <c r="J48451" s="161"/>
      <c r="AB48451" s="164"/>
    </row>
    <row r="48452" spans="5:28">
      <c r="J48452" s="161"/>
      <c r="AB48452" s="164"/>
    </row>
    <row r="48453" spans="5:28">
      <c r="J48453" s="161"/>
      <c r="AB48453" s="164"/>
    </row>
    <row r="48454" spans="5:28">
      <c r="J48454" s="161"/>
      <c r="AB48454" s="164"/>
    </row>
    <row r="48455" spans="5:28">
      <c r="J48455" s="161"/>
      <c r="AB48455" s="164"/>
    </row>
    <row r="48456" spans="5:28">
      <c r="J48456" s="161"/>
      <c r="AB48456" s="164"/>
    </row>
    <row r="48457" spans="5:28">
      <c r="J48457" s="161"/>
      <c r="AB48457" s="164"/>
    </row>
    <row r="48458" spans="5:28">
      <c r="J48458" s="161"/>
      <c r="AB48458" s="164"/>
    </row>
    <row r="48459" spans="5:28">
      <c r="J48459" s="161"/>
      <c r="AB48459" s="164"/>
    </row>
    <row r="48460" spans="5:28">
      <c r="J48460" s="161"/>
      <c r="AB48460" s="164"/>
    </row>
    <row r="48461" spans="5:28">
      <c r="J48461" s="161"/>
      <c r="AB48461" s="164"/>
    </row>
    <row r="48462" spans="5:28">
      <c r="J48462" s="161"/>
      <c r="AB48462" s="164"/>
    </row>
    <row r="48463" spans="5:28">
      <c r="J48463" s="161"/>
      <c r="AB48463" s="164"/>
    </row>
    <row r="48464" spans="5:28">
      <c r="J48464" s="161"/>
      <c r="AB48464" s="164"/>
    </row>
    <row r="48465" spans="5:28">
      <c r="J48465" s="161"/>
      <c r="AB48465" s="164"/>
    </row>
    <row r="48466" spans="5:28">
      <c r="J48466" s="161"/>
      <c r="AB48466" s="164"/>
    </row>
    <row r="48467" spans="5:28">
      <c r="J48467" s="161"/>
      <c r="AB48467" s="164"/>
    </row>
    <row r="48468" spans="5:28">
      <c r="J48468" s="161"/>
      <c r="AB48468" s="164"/>
    </row>
    <row r="48469" spans="5:28">
      <c r="J48469" s="161"/>
      <c r="AB48469" s="164"/>
    </row>
    <row r="48470" spans="5:28">
      <c r="J48470" s="161"/>
      <c r="AB48470" s="164"/>
    </row>
    <row r="48471" spans="5:28">
      <c r="J48471" s="161"/>
      <c r="AB48471" s="164"/>
    </row>
    <row r="48472" spans="5:28">
      <c r="J48472" s="161"/>
      <c r="AB48472" s="164"/>
    </row>
    <row r="48473" spans="5:28">
      <c r="J48473" s="161"/>
      <c r="AB48473" s="164"/>
    </row>
    <row r="48474" spans="5:28">
      <c r="J48474" s="161"/>
      <c r="AB48474" s="164"/>
    </row>
    <row r="48475" spans="5:28">
      <c r="J48475" s="161"/>
      <c r="AB48475" s="164"/>
    </row>
    <row r="48476" spans="5:28">
      <c r="E48476" s="166"/>
      <c r="J48476" s="161"/>
      <c r="AB48476" s="164"/>
    </row>
    <row r="48477" spans="5:28">
      <c r="J48477" s="161"/>
      <c r="AB48477" s="164"/>
    </row>
    <row r="48478" spans="5:28">
      <c r="J48478" s="161"/>
      <c r="AB48478" s="164"/>
    </row>
    <row r="48479" spans="5:28">
      <c r="J48479" s="161"/>
      <c r="AB48479" s="164"/>
    </row>
    <row r="48480" spans="5:28">
      <c r="J48480" s="161"/>
      <c r="AB48480" s="164"/>
    </row>
    <row r="48481" spans="10:28">
      <c r="J48481" s="161"/>
      <c r="AB48481" s="164"/>
    </row>
    <row r="48482" spans="10:28">
      <c r="J48482" s="161"/>
      <c r="AB48482" s="164"/>
    </row>
    <row r="48483" spans="10:28">
      <c r="J48483" s="161"/>
      <c r="AB48483" s="164"/>
    </row>
    <row r="48484" spans="10:28">
      <c r="J48484" s="161"/>
      <c r="AB48484" s="164"/>
    </row>
    <row r="48485" spans="10:28">
      <c r="J48485" s="161"/>
      <c r="AB48485" s="164"/>
    </row>
    <row r="48486" spans="10:28">
      <c r="J48486" s="161"/>
      <c r="AB48486" s="164"/>
    </row>
    <row r="48487" spans="10:28">
      <c r="J48487" s="161"/>
      <c r="AB48487" s="164"/>
    </row>
    <row r="48488" spans="10:28">
      <c r="J48488" s="161"/>
      <c r="AB48488" s="164"/>
    </row>
    <row r="48489" spans="10:28">
      <c r="J48489" s="161"/>
      <c r="AB48489" s="164"/>
    </row>
    <row r="48490" spans="10:28">
      <c r="J48490" s="161"/>
      <c r="AB48490" s="164"/>
    </row>
    <row r="48491" spans="10:28">
      <c r="J48491" s="161"/>
      <c r="AB48491" s="164"/>
    </row>
    <row r="48492" spans="10:28">
      <c r="J48492" s="161"/>
      <c r="AB48492" s="164"/>
    </row>
    <row r="48493" spans="10:28">
      <c r="J48493" s="161"/>
      <c r="AB48493" s="164"/>
    </row>
    <row r="48494" spans="10:28">
      <c r="J48494" s="161"/>
      <c r="AB48494" s="164"/>
    </row>
    <row r="48495" spans="10:28">
      <c r="J48495" s="161"/>
      <c r="AB48495" s="164"/>
    </row>
    <row r="48496" spans="10:28">
      <c r="J48496" s="161"/>
      <c r="AB48496" s="164"/>
    </row>
    <row r="48497" spans="10:28">
      <c r="J48497" s="161"/>
      <c r="AB48497" s="164"/>
    </row>
    <row r="48498" spans="10:28">
      <c r="J48498" s="161"/>
      <c r="AB48498" s="164"/>
    </row>
    <row r="48499" spans="10:28">
      <c r="J48499" s="161"/>
      <c r="AB48499" s="164"/>
    </row>
    <row r="48500" spans="10:28">
      <c r="J48500" s="161"/>
      <c r="AB48500" s="164"/>
    </row>
    <row r="48501" spans="10:28">
      <c r="J48501" s="161"/>
      <c r="AB48501" s="164"/>
    </row>
    <row r="48502" spans="10:28">
      <c r="J48502" s="161"/>
      <c r="AB48502" s="164"/>
    </row>
    <row r="48503" spans="10:28">
      <c r="J48503" s="161"/>
      <c r="AB48503" s="164"/>
    </row>
    <row r="48504" spans="10:28">
      <c r="J48504" s="161"/>
      <c r="AB48504" s="164"/>
    </row>
    <row r="48505" spans="10:28">
      <c r="J48505" s="161"/>
      <c r="AB48505" s="164"/>
    </row>
    <row r="48506" spans="10:28">
      <c r="J48506" s="161"/>
      <c r="AB48506" s="164"/>
    </row>
    <row r="48507" spans="10:28">
      <c r="J48507" s="161"/>
      <c r="AB48507" s="164"/>
    </row>
    <row r="48508" spans="10:28">
      <c r="J48508" s="161"/>
      <c r="AB48508" s="164"/>
    </row>
    <row r="48509" spans="10:28">
      <c r="J48509" s="161"/>
      <c r="AB48509" s="164"/>
    </row>
    <row r="48510" spans="10:28">
      <c r="J48510" s="161"/>
      <c r="AB48510" s="164"/>
    </row>
    <row r="48511" spans="10:28">
      <c r="J48511" s="161"/>
      <c r="AB48511" s="164"/>
    </row>
    <row r="48512" spans="10:28">
      <c r="J48512" s="161"/>
      <c r="AB48512" s="164"/>
    </row>
    <row r="48513" spans="10:28">
      <c r="J48513" s="161"/>
      <c r="AB48513" s="164"/>
    </row>
    <row r="48514" spans="10:28">
      <c r="J48514" s="161"/>
      <c r="AB48514" s="164"/>
    </row>
    <row r="48515" spans="10:28">
      <c r="J48515" s="161"/>
      <c r="AB48515" s="164"/>
    </row>
    <row r="48516" spans="10:28">
      <c r="J48516" s="161"/>
      <c r="AB48516" s="164"/>
    </row>
    <row r="48517" spans="10:28">
      <c r="J48517" s="161"/>
      <c r="AB48517" s="164"/>
    </row>
    <row r="48518" spans="10:28">
      <c r="J48518" s="161"/>
      <c r="AB48518" s="164"/>
    </row>
    <row r="48519" spans="10:28">
      <c r="J48519" s="161"/>
      <c r="AB48519" s="164"/>
    </row>
    <row r="48520" spans="10:28">
      <c r="J48520" s="161"/>
      <c r="AB48520" s="164"/>
    </row>
    <row r="48521" spans="10:28">
      <c r="J48521" s="161"/>
      <c r="AB48521" s="164"/>
    </row>
    <row r="48522" spans="10:28">
      <c r="J48522" s="161"/>
      <c r="AB48522" s="164"/>
    </row>
    <row r="48523" spans="10:28">
      <c r="J48523" s="161"/>
      <c r="AB48523" s="164"/>
    </row>
    <row r="48524" spans="10:28">
      <c r="J48524" s="161"/>
      <c r="AB48524" s="164"/>
    </row>
    <row r="48525" spans="10:28">
      <c r="J48525" s="161"/>
      <c r="AB48525" s="164"/>
    </row>
    <row r="48526" spans="10:28">
      <c r="J48526" s="161"/>
      <c r="AB48526" s="164"/>
    </row>
    <row r="48527" spans="10:28">
      <c r="J48527" s="161"/>
      <c r="AB48527" s="164"/>
    </row>
    <row r="48528" spans="10:28">
      <c r="J48528" s="161"/>
      <c r="AB48528" s="164"/>
    </row>
    <row r="48529" spans="10:28">
      <c r="J48529" s="161"/>
      <c r="R48529" s="166"/>
      <c r="AB48529" s="164"/>
    </row>
    <row r="48530" spans="10:28">
      <c r="J48530" s="161"/>
      <c r="AB48530" s="164"/>
    </row>
    <row r="48531" spans="10:28">
      <c r="J48531" s="161"/>
      <c r="AB48531" s="164"/>
    </row>
    <row r="48532" spans="10:28">
      <c r="J48532" s="161"/>
      <c r="AB48532" s="164"/>
    </row>
    <row r="48533" spans="10:28">
      <c r="J48533" s="161"/>
      <c r="AB48533" s="164"/>
    </row>
    <row r="48534" spans="10:28">
      <c r="J48534" s="161"/>
      <c r="AB48534" s="164"/>
    </row>
    <row r="48535" spans="10:28">
      <c r="J48535" s="161"/>
      <c r="AB48535" s="164"/>
    </row>
    <row r="48536" spans="10:28">
      <c r="J48536" s="161"/>
      <c r="R48536" s="166"/>
      <c r="AB48536" s="164"/>
    </row>
    <row r="48537" spans="10:28">
      <c r="J48537" s="161"/>
      <c r="AB48537" s="164"/>
    </row>
    <row r="48538" spans="10:28">
      <c r="J48538" s="161"/>
      <c r="AB48538" s="164"/>
    </row>
    <row r="48539" spans="10:28">
      <c r="J48539" s="161"/>
      <c r="AB48539" s="164"/>
    </row>
    <row r="48540" spans="10:28">
      <c r="J48540" s="161"/>
      <c r="AB48540" s="164"/>
    </row>
    <row r="48541" spans="10:28">
      <c r="J48541" s="161"/>
      <c r="AB48541" s="164"/>
    </row>
    <row r="48542" spans="10:28">
      <c r="J48542" s="161"/>
      <c r="AB48542" s="164"/>
    </row>
    <row r="48543" spans="10:28">
      <c r="J48543" s="161"/>
      <c r="AB48543" s="164"/>
    </row>
    <row r="48544" spans="10:28">
      <c r="J48544" s="161"/>
      <c r="AB48544" s="164"/>
    </row>
    <row r="48545" spans="10:28">
      <c r="J48545" s="161"/>
      <c r="AB48545" s="164"/>
    </row>
    <row r="48546" spans="10:28">
      <c r="J48546" s="161"/>
      <c r="AB48546" s="164"/>
    </row>
    <row r="48547" spans="10:28">
      <c r="J48547" s="161"/>
      <c r="AB48547" s="164"/>
    </row>
    <row r="48548" spans="10:28">
      <c r="J48548" s="161"/>
      <c r="AB48548" s="164"/>
    </row>
    <row r="48549" spans="10:28">
      <c r="J48549" s="161"/>
      <c r="AB48549" s="164"/>
    </row>
    <row r="48550" spans="10:28">
      <c r="J48550" s="161"/>
      <c r="AB48550" s="164"/>
    </row>
    <row r="48551" spans="10:28">
      <c r="J48551" s="161"/>
      <c r="AB48551" s="164"/>
    </row>
    <row r="48552" spans="10:28">
      <c r="J48552" s="161"/>
      <c r="AB48552" s="164"/>
    </row>
    <row r="48553" spans="10:28">
      <c r="J48553" s="161"/>
      <c r="AB48553" s="164"/>
    </row>
    <row r="48554" spans="10:28">
      <c r="J48554" s="161"/>
      <c r="AB48554" s="164"/>
    </row>
    <row r="48555" spans="10:28">
      <c r="J48555" s="161"/>
      <c r="AB48555" s="164"/>
    </row>
    <row r="48556" spans="10:28">
      <c r="J48556" s="161"/>
      <c r="AB48556" s="164"/>
    </row>
    <row r="48557" spans="10:28">
      <c r="J48557" s="161"/>
      <c r="AB48557" s="164"/>
    </row>
    <row r="48558" spans="10:28">
      <c r="J48558" s="161"/>
      <c r="AB48558" s="164"/>
    </row>
    <row r="48559" spans="10:28">
      <c r="J48559" s="161"/>
      <c r="AB48559" s="164"/>
    </row>
    <row r="48560" spans="10:28">
      <c r="J48560" s="161"/>
      <c r="AB48560" s="164"/>
    </row>
    <row r="48561" spans="10:28">
      <c r="J48561" s="161"/>
      <c r="AB48561" s="164"/>
    </row>
    <row r="48562" spans="10:28">
      <c r="J48562" s="161"/>
      <c r="AB48562" s="164"/>
    </row>
    <row r="48563" spans="10:28">
      <c r="J48563" s="161"/>
      <c r="AB48563" s="164"/>
    </row>
    <row r="48564" spans="10:28">
      <c r="J48564" s="161"/>
      <c r="AB48564" s="164"/>
    </row>
    <row r="48565" spans="10:28">
      <c r="J48565" s="161"/>
      <c r="AB48565" s="164"/>
    </row>
    <row r="48566" spans="10:28">
      <c r="J48566" s="161"/>
      <c r="AB48566" s="164"/>
    </row>
    <row r="48567" spans="10:28">
      <c r="J48567" s="161"/>
      <c r="R48567" s="166"/>
      <c r="AB48567" s="164"/>
    </row>
    <row r="48568" spans="10:28">
      <c r="J48568" s="161"/>
      <c r="AB48568" s="164"/>
    </row>
    <row r="48569" spans="10:28">
      <c r="J48569" s="161"/>
      <c r="AB48569" s="164"/>
    </row>
    <row r="48570" spans="10:28">
      <c r="J48570" s="161"/>
      <c r="AB48570" s="164"/>
    </row>
    <row r="48571" spans="10:28">
      <c r="J48571" s="161"/>
      <c r="AB48571" s="164"/>
    </row>
    <row r="48572" spans="10:28">
      <c r="J48572" s="161"/>
      <c r="AB48572" s="164"/>
    </row>
    <row r="48573" spans="10:28">
      <c r="J48573" s="161"/>
      <c r="AB48573" s="164"/>
    </row>
    <row r="48574" spans="10:28">
      <c r="J48574" s="161"/>
      <c r="R48574" s="166"/>
      <c r="AB48574" s="164"/>
    </row>
    <row r="48575" spans="10:28">
      <c r="J48575" s="161"/>
      <c r="AB48575" s="164"/>
    </row>
    <row r="48576" spans="10:28">
      <c r="J48576" s="161"/>
      <c r="AB48576" s="164"/>
    </row>
    <row r="48577" spans="10:28">
      <c r="J48577" s="161"/>
      <c r="AB48577" s="164"/>
    </row>
    <row r="48578" spans="10:28">
      <c r="J48578" s="161"/>
      <c r="AB48578" s="164"/>
    </row>
    <row r="48579" spans="10:28">
      <c r="J48579" s="161"/>
      <c r="AB48579" s="164"/>
    </row>
    <row r="48580" spans="10:28">
      <c r="J48580" s="161"/>
      <c r="AB48580" s="164"/>
    </row>
    <row r="48581" spans="10:28">
      <c r="J48581" s="161"/>
      <c r="AB48581" s="164"/>
    </row>
    <row r="48582" spans="10:28">
      <c r="J48582" s="161"/>
      <c r="AB48582" s="164"/>
    </row>
    <row r="48583" spans="10:28">
      <c r="J48583" s="161"/>
      <c r="AB48583" s="164"/>
    </row>
    <row r="48584" spans="10:28">
      <c r="J48584" s="161"/>
      <c r="AB48584" s="164"/>
    </row>
    <row r="48585" spans="10:28">
      <c r="J48585" s="161"/>
      <c r="AB48585" s="164"/>
    </row>
    <row r="48586" spans="10:28">
      <c r="J48586" s="161"/>
      <c r="AB48586" s="164"/>
    </row>
    <row r="48587" spans="10:28">
      <c r="J48587" s="161"/>
      <c r="AB48587" s="164"/>
    </row>
    <row r="48588" spans="10:28">
      <c r="J48588" s="161"/>
      <c r="AB48588" s="164"/>
    </row>
    <row r="48589" spans="10:28">
      <c r="J48589" s="161"/>
      <c r="AB48589" s="164"/>
    </row>
    <row r="48590" spans="10:28">
      <c r="J48590" s="161"/>
      <c r="AB48590" s="164"/>
    </row>
    <row r="48591" spans="10:28">
      <c r="J48591" s="161"/>
      <c r="AB48591" s="164"/>
    </row>
    <row r="48592" spans="10:28">
      <c r="J48592" s="161"/>
      <c r="AB48592" s="164"/>
    </row>
    <row r="48593" spans="10:28">
      <c r="J48593" s="161"/>
      <c r="AB48593" s="164"/>
    </row>
    <row r="48594" spans="10:28">
      <c r="J48594" s="161"/>
      <c r="AB48594" s="164"/>
    </row>
    <row r="48595" spans="10:28">
      <c r="J48595" s="161"/>
      <c r="AB48595" s="164"/>
    </row>
    <row r="48596" spans="10:28">
      <c r="J48596" s="161"/>
      <c r="AB48596" s="164"/>
    </row>
    <row r="48597" spans="10:28">
      <c r="J48597" s="161"/>
      <c r="AB48597" s="164"/>
    </row>
    <row r="48598" spans="10:28">
      <c r="J48598" s="161"/>
      <c r="AB48598" s="164"/>
    </row>
    <row r="48599" spans="10:28">
      <c r="J48599" s="161"/>
      <c r="AB48599" s="164"/>
    </row>
    <row r="48600" spans="10:28">
      <c r="J48600" s="161"/>
      <c r="AB48600" s="164"/>
    </row>
    <row r="48601" spans="10:28">
      <c r="J48601" s="161"/>
      <c r="AB48601" s="164"/>
    </row>
    <row r="48602" spans="10:28">
      <c r="J48602" s="161"/>
      <c r="AB48602" s="164"/>
    </row>
    <row r="48603" spans="10:28">
      <c r="J48603" s="161"/>
      <c r="AB48603" s="164"/>
    </row>
    <row r="48604" spans="10:28">
      <c r="J48604" s="161"/>
      <c r="AB48604" s="164"/>
    </row>
    <row r="48605" spans="10:28">
      <c r="J48605" s="161"/>
      <c r="AB48605" s="164"/>
    </row>
    <row r="48606" spans="10:28">
      <c r="J48606" s="161"/>
      <c r="AB48606" s="164"/>
    </row>
    <row r="48607" spans="10:28">
      <c r="J48607" s="161"/>
      <c r="AB48607" s="164"/>
    </row>
    <row r="48608" spans="10:28">
      <c r="J48608" s="161"/>
      <c r="AB48608" s="164"/>
    </row>
    <row r="48609" spans="5:28">
      <c r="J48609" s="161"/>
      <c r="AB48609" s="164"/>
    </row>
    <row r="48610" spans="5:28">
      <c r="J48610" s="161"/>
      <c r="AB48610" s="164"/>
    </row>
    <row r="48611" spans="5:28">
      <c r="J48611" s="161"/>
      <c r="AB48611" s="164"/>
    </row>
    <row r="48612" spans="5:28">
      <c r="J48612" s="161"/>
      <c r="AB48612" s="164"/>
    </row>
    <row r="48613" spans="5:28">
      <c r="J48613" s="161"/>
      <c r="AB48613" s="164"/>
    </row>
    <row r="48614" spans="5:28">
      <c r="J48614" s="161"/>
      <c r="AB48614" s="164"/>
    </row>
    <row r="48615" spans="5:28">
      <c r="J48615" s="161"/>
      <c r="AB48615" s="164"/>
    </row>
    <row r="48616" spans="5:28">
      <c r="J48616" s="161"/>
      <c r="AB48616" s="164"/>
    </row>
    <row r="48617" spans="5:28">
      <c r="J48617" s="161"/>
      <c r="AB48617" s="164"/>
    </row>
    <row r="48618" spans="5:28">
      <c r="J48618" s="161"/>
      <c r="AB48618" s="164"/>
    </row>
    <row r="48619" spans="5:28">
      <c r="J48619" s="161"/>
      <c r="AB48619" s="164"/>
    </row>
    <row r="48620" spans="5:28">
      <c r="J48620" s="161"/>
      <c r="AB48620" s="164"/>
    </row>
    <row r="48621" spans="5:28">
      <c r="E48621" s="166"/>
      <c r="J48621" s="161"/>
      <c r="AB48621" s="164"/>
    </row>
    <row r="48622" spans="5:28">
      <c r="E48622" s="166"/>
      <c r="J48622" s="161"/>
      <c r="AB48622" s="164"/>
    </row>
    <row r="48623" spans="5:28">
      <c r="E48623" s="166"/>
      <c r="J48623" s="161"/>
      <c r="AB48623" s="164"/>
    </row>
    <row r="48624" spans="5:28">
      <c r="E48624" s="166"/>
      <c r="J48624" s="161"/>
      <c r="AB48624" s="164"/>
    </row>
    <row r="48625" spans="5:28">
      <c r="E48625" s="166"/>
      <c r="J48625" s="161"/>
      <c r="AB48625" s="164"/>
    </row>
    <row r="48626" spans="5:28">
      <c r="E48626" s="166"/>
      <c r="J48626" s="161"/>
      <c r="AB48626" s="164"/>
    </row>
    <row r="48627" spans="5:28">
      <c r="E48627" s="166"/>
      <c r="J48627" s="161"/>
      <c r="AB48627" s="164"/>
    </row>
    <row r="48628" spans="5:28">
      <c r="E48628" s="166"/>
      <c r="J48628" s="161"/>
      <c r="AB48628" s="164"/>
    </row>
    <row r="48629" spans="5:28">
      <c r="E48629" s="166"/>
      <c r="J48629" s="161"/>
      <c r="AB48629" s="164"/>
    </row>
    <row r="48630" spans="5:28">
      <c r="J48630" s="161"/>
      <c r="AB48630" s="164"/>
    </row>
    <row r="48631" spans="5:28">
      <c r="J48631" s="161"/>
      <c r="AB48631" s="164"/>
    </row>
    <row r="48632" spans="5:28">
      <c r="J48632" s="161"/>
      <c r="AB48632" s="164"/>
    </row>
    <row r="48633" spans="5:28">
      <c r="J48633" s="161"/>
      <c r="AB48633" s="164"/>
    </row>
    <row r="48634" spans="5:28">
      <c r="E48634" s="166"/>
      <c r="J48634" s="161"/>
      <c r="AB48634" s="164"/>
    </row>
    <row r="48635" spans="5:28">
      <c r="E48635" s="166"/>
      <c r="J48635" s="161"/>
      <c r="AB48635" s="164"/>
    </row>
    <row r="48636" spans="5:28">
      <c r="J48636" s="161"/>
      <c r="AB48636" s="164"/>
    </row>
    <row r="48637" spans="5:28">
      <c r="E48637" s="166"/>
      <c r="J48637" s="161"/>
      <c r="AB48637" s="164"/>
    </row>
    <row r="48638" spans="5:28">
      <c r="J48638" s="161"/>
      <c r="AB48638" s="164"/>
    </row>
    <row r="48639" spans="5:28">
      <c r="J48639" s="161"/>
      <c r="AB48639" s="164"/>
    </row>
    <row r="48640" spans="5:28">
      <c r="J48640" s="161"/>
      <c r="AB48640" s="164"/>
    </row>
    <row r="48641" spans="5:28">
      <c r="J48641" s="161"/>
      <c r="AB48641" s="164"/>
    </row>
    <row r="48642" spans="5:28">
      <c r="J48642" s="161"/>
      <c r="AB48642" s="164"/>
    </row>
    <row r="48643" spans="5:28">
      <c r="J48643" s="161"/>
      <c r="AB48643" s="164"/>
    </row>
    <row r="48644" spans="5:28">
      <c r="E48644" s="166"/>
      <c r="J48644" s="161"/>
      <c r="AB48644" s="164"/>
    </row>
    <row r="48645" spans="5:28">
      <c r="J48645" s="161"/>
      <c r="AB48645" s="164"/>
    </row>
    <row r="48646" spans="5:28">
      <c r="J48646" s="161"/>
      <c r="AB48646" s="164"/>
    </row>
    <row r="48647" spans="5:28">
      <c r="J48647" s="161"/>
      <c r="AB48647" s="164"/>
    </row>
    <row r="48648" spans="5:28">
      <c r="J48648" s="161"/>
      <c r="AB48648" s="164"/>
    </row>
    <row r="48649" spans="5:28">
      <c r="J48649" s="161"/>
      <c r="AB48649" s="164"/>
    </row>
    <row r="48650" spans="5:28">
      <c r="J48650" s="161"/>
      <c r="AB48650" s="164"/>
    </row>
    <row r="48651" spans="5:28">
      <c r="J48651" s="161"/>
      <c r="AB48651" s="164"/>
    </row>
    <row r="48652" spans="5:28">
      <c r="J48652" s="161"/>
      <c r="AB48652" s="164"/>
    </row>
    <row r="48653" spans="5:28">
      <c r="J48653" s="161"/>
      <c r="AB48653" s="164"/>
    </row>
    <row r="48654" spans="5:28">
      <c r="J48654" s="161"/>
      <c r="AB48654" s="164"/>
    </row>
    <row r="48655" spans="5:28">
      <c r="J48655" s="161"/>
      <c r="AB48655" s="164"/>
    </row>
    <row r="48656" spans="5:28">
      <c r="J48656" s="161"/>
      <c r="AB48656" s="164"/>
    </row>
    <row r="48657" spans="5:28">
      <c r="J48657" s="161"/>
      <c r="AB48657" s="164"/>
    </row>
    <row r="48658" spans="5:28">
      <c r="J48658" s="161"/>
      <c r="AB48658" s="164"/>
    </row>
    <row r="48659" spans="5:28">
      <c r="J48659" s="161"/>
      <c r="AB48659" s="164"/>
    </row>
    <row r="48660" spans="5:28">
      <c r="J48660" s="161"/>
      <c r="AB48660" s="164"/>
    </row>
    <row r="48661" spans="5:28">
      <c r="J48661" s="161"/>
      <c r="AB48661" s="164"/>
    </row>
    <row r="48662" spans="5:28">
      <c r="J48662" s="161"/>
      <c r="AB48662" s="164"/>
    </row>
    <row r="48663" spans="5:28">
      <c r="J48663" s="161"/>
      <c r="AB48663" s="164"/>
    </row>
    <row r="48664" spans="5:28">
      <c r="J48664" s="161"/>
      <c r="AB48664" s="164"/>
    </row>
    <row r="48665" spans="5:28">
      <c r="J48665" s="161"/>
      <c r="AB48665" s="164"/>
    </row>
    <row r="48666" spans="5:28">
      <c r="J48666" s="161"/>
      <c r="AB48666" s="164"/>
    </row>
    <row r="48667" spans="5:28">
      <c r="E48667" s="166"/>
      <c r="J48667" s="161"/>
      <c r="AB48667" s="164"/>
    </row>
    <row r="48668" spans="5:28">
      <c r="E48668" s="166"/>
      <c r="J48668" s="161"/>
      <c r="AB48668" s="164"/>
    </row>
    <row r="48669" spans="5:28">
      <c r="E48669" s="166"/>
      <c r="J48669" s="161"/>
      <c r="AB48669" s="164"/>
    </row>
    <row r="48670" spans="5:28">
      <c r="E48670" s="166"/>
      <c r="J48670" s="161"/>
      <c r="AB48670" s="164"/>
    </row>
    <row r="48671" spans="5:28">
      <c r="E48671" s="166"/>
      <c r="J48671" s="161"/>
      <c r="AB48671" s="164"/>
    </row>
    <row r="48672" spans="5:28">
      <c r="E48672" s="166"/>
      <c r="J48672" s="161"/>
      <c r="AB48672" s="164"/>
    </row>
    <row r="48673" spans="10:28">
      <c r="J48673" s="161"/>
      <c r="AB48673" s="164"/>
    </row>
    <row r="48674" spans="10:28">
      <c r="J48674" s="161"/>
      <c r="AB48674" s="164"/>
    </row>
    <row r="48675" spans="10:28">
      <c r="J48675" s="161"/>
      <c r="AB48675" s="164"/>
    </row>
    <row r="48676" spans="10:28">
      <c r="J48676" s="161"/>
      <c r="AB48676" s="164"/>
    </row>
    <row r="48677" spans="10:28">
      <c r="J48677" s="161"/>
      <c r="AB48677" s="164"/>
    </row>
    <row r="48678" spans="10:28">
      <c r="J48678" s="161"/>
      <c r="AB48678" s="164"/>
    </row>
    <row r="48679" spans="10:28">
      <c r="J48679" s="161"/>
      <c r="AB48679" s="164"/>
    </row>
    <row r="48680" spans="10:28">
      <c r="J48680" s="161"/>
      <c r="AB48680" s="164"/>
    </row>
    <row r="48681" spans="10:28">
      <c r="J48681" s="161"/>
      <c r="AB48681" s="164"/>
    </row>
    <row r="48682" spans="10:28">
      <c r="J48682" s="161"/>
      <c r="AB48682" s="164"/>
    </row>
    <row r="48683" spans="10:28">
      <c r="J48683" s="161"/>
      <c r="AB48683" s="164"/>
    </row>
    <row r="48684" spans="10:28">
      <c r="J48684" s="161"/>
      <c r="AB48684" s="164"/>
    </row>
    <row r="48685" spans="10:28">
      <c r="J48685" s="161"/>
      <c r="AB48685" s="164"/>
    </row>
    <row r="48686" spans="10:28">
      <c r="J48686" s="161"/>
      <c r="AB48686" s="164"/>
    </row>
    <row r="48687" spans="10:28">
      <c r="J48687" s="161"/>
      <c r="AB48687" s="164"/>
    </row>
    <row r="48688" spans="10:28">
      <c r="J48688" s="161"/>
      <c r="AB48688" s="164"/>
    </row>
    <row r="48689" spans="10:28">
      <c r="J48689" s="161"/>
      <c r="AB48689" s="164"/>
    </row>
    <row r="48690" spans="10:28">
      <c r="J48690" s="161"/>
      <c r="AB48690" s="164"/>
    </row>
    <row r="48691" spans="10:28">
      <c r="J48691" s="161"/>
      <c r="AB48691" s="164"/>
    </row>
    <row r="48692" spans="10:28">
      <c r="J48692" s="161"/>
      <c r="AB48692" s="164"/>
    </row>
    <row r="48693" spans="10:28">
      <c r="J48693" s="161"/>
      <c r="AB48693" s="164"/>
    </row>
    <row r="48694" spans="10:28">
      <c r="J48694" s="161"/>
      <c r="AB48694" s="164"/>
    </row>
    <row r="48695" spans="10:28">
      <c r="J48695" s="161"/>
      <c r="AB48695" s="164"/>
    </row>
    <row r="48696" spans="10:28">
      <c r="J48696" s="161"/>
      <c r="AB48696" s="164"/>
    </row>
    <row r="48697" spans="10:28">
      <c r="J48697" s="161"/>
      <c r="AB48697" s="164"/>
    </row>
    <row r="48698" spans="10:28">
      <c r="J48698" s="161"/>
      <c r="AB48698" s="164"/>
    </row>
    <row r="48699" spans="10:28">
      <c r="J48699" s="161"/>
      <c r="AB48699" s="164"/>
    </row>
    <row r="48700" spans="10:28">
      <c r="J48700" s="161"/>
      <c r="AB48700" s="164"/>
    </row>
    <row r="48701" spans="10:28">
      <c r="J48701" s="161"/>
      <c r="AB48701" s="164"/>
    </row>
    <row r="48702" spans="10:28">
      <c r="J48702" s="161"/>
      <c r="AB48702" s="164"/>
    </row>
    <row r="48703" spans="10:28">
      <c r="J48703" s="161"/>
      <c r="AB48703" s="164"/>
    </row>
    <row r="48704" spans="10:28">
      <c r="J48704" s="161"/>
      <c r="AB48704" s="164"/>
    </row>
    <row r="48705" spans="10:28">
      <c r="J48705" s="161"/>
      <c r="AB48705" s="164"/>
    </row>
    <row r="48706" spans="10:28">
      <c r="J48706" s="161"/>
      <c r="AB48706" s="164"/>
    </row>
    <row r="48707" spans="10:28">
      <c r="J48707" s="161"/>
      <c r="AB48707" s="164"/>
    </row>
    <row r="48708" spans="10:28">
      <c r="J48708" s="161"/>
      <c r="AB48708" s="164"/>
    </row>
    <row r="48709" spans="10:28">
      <c r="J48709" s="161"/>
      <c r="AB48709" s="164"/>
    </row>
    <row r="48710" spans="10:28">
      <c r="J48710" s="161"/>
      <c r="AB48710" s="164"/>
    </row>
    <row r="48711" spans="10:28">
      <c r="J48711" s="161"/>
      <c r="AB48711" s="164"/>
    </row>
    <row r="48712" spans="10:28">
      <c r="J48712" s="161"/>
      <c r="AB48712" s="164"/>
    </row>
    <row r="48713" spans="10:28">
      <c r="J48713" s="161"/>
      <c r="AB48713" s="164"/>
    </row>
    <row r="48714" spans="10:28">
      <c r="J48714" s="161"/>
      <c r="AB48714" s="164"/>
    </row>
    <row r="48715" spans="10:28">
      <c r="J48715" s="161"/>
      <c r="AB48715" s="164"/>
    </row>
    <row r="48716" spans="10:28">
      <c r="J48716" s="161"/>
      <c r="AB48716" s="164"/>
    </row>
    <row r="48717" spans="10:28">
      <c r="J48717" s="161"/>
      <c r="AB48717" s="164"/>
    </row>
    <row r="48718" spans="10:28">
      <c r="J48718" s="161"/>
      <c r="AB48718" s="164"/>
    </row>
    <row r="48719" spans="10:28">
      <c r="J48719" s="161"/>
      <c r="AB48719" s="164"/>
    </row>
    <row r="48720" spans="10:28">
      <c r="J48720" s="161"/>
      <c r="AB48720" s="164"/>
    </row>
    <row r="48721" spans="10:28">
      <c r="J48721" s="161"/>
      <c r="AB48721" s="164"/>
    </row>
    <row r="48722" spans="10:28">
      <c r="J48722" s="161"/>
      <c r="AB48722" s="164"/>
    </row>
    <row r="48723" spans="10:28">
      <c r="J48723" s="161"/>
      <c r="AB48723" s="164"/>
    </row>
    <row r="48724" spans="10:28">
      <c r="J48724" s="161"/>
      <c r="AB48724" s="164"/>
    </row>
    <row r="48725" spans="10:28">
      <c r="J48725" s="161"/>
      <c r="AB48725" s="164"/>
    </row>
    <row r="48726" spans="10:28">
      <c r="J48726" s="161"/>
      <c r="AB48726" s="164"/>
    </row>
    <row r="48727" spans="10:28">
      <c r="J48727" s="161"/>
      <c r="AB48727" s="164"/>
    </row>
    <row r="48728" spans="10:28">
      <c r="J48728" s="161"/>
      <c r="AB48728" s="164"/>
    </row>
    <row r="48729" spans="10:28">
      <c r="J48729" s="161"/>
      <c r="AB48729" s="164"/>
    </row>
    <row r="48730" spans="10:28">
      <c r="J48730" s="161"/>
      <c r="AB48730" s="164"/>
    </row>
    <row r="48731" spans="10:28">
      <c r="J48731" s="161"/>
      <c r="AB48731" s="164"/>
    </row>
    <row r="48732" spans="10:28">
      <c r="J48732" s="161"/>
      <c r="AB48732" s="164"/>
    </row>
    <row r="48733" spans="10:28">
      <c r="J48733" s="161"/>
      <c r="AB48733" s="164"/>
    </row>
    <row r="48734" spans="10:28">
      <c r="J48734" s="161"/>
      <c r="AB48734" s="164"/>
    </row>
    <row r="48735" spans="10:28">
      <c r="J48735" s="161"/>
      <c r="AB48735" s="164"/>
    </row>
    <row r="48736" spans="10:28">
      <c r="J48736" s="161"/>
      <c r="AB48736" s="164"/>
    </row>
    <row r="48737" spans="10:28">
      <c r="J48737" s="161"/>
      <c r="AB48737" s="164"/>
    </row>
    <row r="48738" spans="10:28">
      <c r="J48738" s="161"/>
      <c r="AB48738" s="164"/>
    </row>
    <row r="48739" spans="10:28">
      <c r="J48739" s="161"/>
      <c r="AB48739" s="164"/>
    </row>
    <row r="48740" spans="10:28">
      <c r="J48740" s="161"/>
      <c r="AB48740" s="164"/>
    </row>
    <row r="48741" spans="10:28">
      <c r="J48741" s="161"/>
      <c r="AB48741" s="164"/>
    </row>
    <row r="48742" spans="10:28">
      <c r="J48742" s="161"/>
      <c r="AB48742" s="164"/>
    </row>
    <row r="48743" spans="10:28">
      <c r="J48743" s="161"/>
      <c r="AB48743" s="164"/>
    </row>
    <row r="48744" spans="10:28">
      <c r="J48744" s="161"/>
      <c r="AB48744" s="164"/>
    </row>
    <row r="48745" spans="10:28">
      <c r="J48745" s="161"/>
      <c r="AB48745" s="164"/>
    </row>
    <row r="48746" spans="10:28">
      <c r="J48746" s="161"/>
      <c r="AB48746" s="164"/>
    </row>
    <row r="48747" spans="10:28">
      <c r="J48747" s="161"/>
      <c r="AB48747" s="164"/>
    </row>
    <row r="48748" spans="10:28">
      <c r="J48748" s="161"/>
      <c r="AB48748" s="164"/>
    </row>
    <row r="48749" spans="10:28">
      <c r="J48749" s="161"/>
      <c r="AB48749" s="164"/>
    </row>
    <row r="48750" spans="10:28">
      <c r="J48750" s="161"/>
      <c r="AB48750" s="164"/>
    </row>
    <row r="48751" spans="10:28">
      <c r="J48751" s="161"/>
      <c r="AB48751" s="164"/>
    </row>
    <row r="48752" spans="10:28">
      <c r="J48752" s="161"/>
      <c r="AB48752" s="164"/>
    </row>
    <row r="48753" spans="10:28">
      <c r="J48753" s="161"/>
      <c r="AB48753" s="164"/>
    </row>
    <row r="48754" spans="10:28">
      <c r="J48754" s="161"/>
      <c r="AB48754" s="164"/>
    </row>
    <row r="48755" spans="10:28">
      <c r="J48755" s="161"/>
      <c r="AB48755" s="164"/>
    </row>
    <row r="48756" spans="10:28">
      <c r="J48756" s="161"/>
      <c r="AB48756" s="164"/>
    </row>
    <row r="48757" spans="10:28">
      <c r="J48757" s="161"/>
      <c r="AB48757" s="164"/>
    </row>
    <row r="48758" spans="10:28">
      <c r="J48758" s="161"/>
      <c r="AB48758" s="164"/>
    </row>
    <row r="48759" spans="10:28">
      <c r="J48759" s="161"/>
      <c r="AB48759" s="164"/>
    </row>
    <row r="48760" spans="10:28">
      <c r="J48760" s="161"/>
      <c r="AB48760" s="164"/>
    </row>
    <row r="48761" spans="10:28">
      <c r="J48761" s="161"/>
      <c r="AB48761" s="164"/>
    </row>
    <row r="48762" spans="10:28">
      <c r="J48762" s="161"/>
      <c r="AB48762" s="164"/>
    </row>
    <row r="48763" spans="10:28">
      <c r="J48763" s="161"/>
      <c r="AB48763" s="164"/>
    </row>
    <row r="48764" spans="10:28">
      <c r="J48764" s="161"/>
      <c r="AB48764" s="164"/>
    </row>
    <row r="48765" spans="10:28">
      <c r="J48765" s="161"/>
      <c r="AB48765" s="164"/>
    </row>
    <row r="48766" spans="10:28">
      <c r="J48766" s="161"/>
      <c r="AB48766" s="164"/>
    </row>
    <row r="48767" spans="10:28">
      <c r="J48767" s="161"/>
      <c r="AB48767" s="164"/>
    </row>
    <row r="48768" spans="10:28">
      <c r="J48768" s="161"/>
      <c r="AB48768" s="164"/>
    </row>
    <row r="48769" spans="10:28">
      <c r="J48769" s="161"/>
      <c r="AB48769" s="164"/>
    </row>
    <row r="48770" spans="10:28">
      <c r="J48770" s="161"/>
      <c r="AB48770" s="164"/>
    </row>
    <row r="48771" spans="10:28">
      <c r="J48771" s="161"/>
      <c r="AB48771" s="164"/>
    </row>
    <row r="48772" spans="10:28">
      <c r="J48772" s="161"/>
      <c r="AB48772" s="164"/>
    </row>
    <row r="48773" spans="10:28">
      <c r="J48773" s="161"/>
      <c r="AB48773" s="164"/>
    </row>
    <row r="48774" spans="10:28">
      <c r="J48774" s="161"/>
      <c r="AB48774" s="164"/>
    </row>
    <row r="48775" spans="10:28">
      <c r="J48775" s="161"/>
      <c r="AB48775" s="164"/>
    </row>
    <row r="48776" spans="10:28">
      <c r="J48776" s="161"/>
      <c r="AB48776" s="164"/>
    </row>
    <row r="48777" spans="10:28">
      <c r="J48777" s="161"/>
      <c r="AB48777" s="164"/>
    </row>
    <row r="48778" spans="10:28">
      <c r="J48778" s="161"/>
      <c r="AB48778" s="164"/>
    </row>
    <row r="48779" spans="10:28">
      <c r="J48779" s="161"/>
      <c r="R48779" s="166"/>
      <c r="AB48779" s="164"/>
    </row>
    <row r="48780" spans="10:28">
      <c r="J48780" s="161"/>
      <c r="AB48780" s="164"/>
    </row>
    <row r="48781" spans="10:28">
      <c r="J48781" s="161"/>
      <c r="AB48781" s="164"/>
    </row>
    <row r="48782" spans="10:28">
      <c r="J48782" s="161"/>
      <c r="AB48782" s="164"/>
    </row>
    <row r="48783" spans="10:28">
      <c r="J48783" s="161"/>
      <c r="AB48783" s="164"/>
    </row>
    <row r="48784" spans="10:28">
      <c r="J48784" s="161"/>
      <c r="AB48784" s="164"/>
    </row>
    <row r="48785" spans="10:28">
      <c r="J48785" s="161"/>
      <c r="AB48785" s="164"/>
    </row>
    <row r="48786" spans="10:28">
      <c r="J48786" s="161"/>
      <c r="AB48786" s="164"/>
    </row>
    <row r="48787" spans="10:28">
      <c r="J48787" s="161"/>
      <c r="AB48787" s="164"/>
    </row>
    <row r="48788" spans="10:28">
      <c r="J48788" s="161"/>
      <c r="AB48788" s="164"/>
    </row>
    <row r="48789" spans="10:28">
      <c r="J48789" s="161"/>
      <c r="AB48789" s="164"/>
    </row>
    <row r="48790" spans="10:28">
      <c r="J48790" s="161"/>
      <c r="AB48790" s="164"/>
    </row>
    <row r="48791" spans="10:28">
      <c r="J48791" s="161"/>
      <c r="AB48791" s="164"/>
    </row>
    <row r="48792" spans="10:28">
      <c r="J48792" s="161"/>
      <c r="AB48792" s="164"/>
    </row>
    <row r="48793" spans="10:28">
      <c r="J48793" s="161"/>
      <c r="AB48793" s="164"/>
    </row>
    <row r="48794" spans="10:28">
      <c r="J48794" s="161"/>
      <c r="AB48794" s="164"/>
    </row>
    <row r="48795" spans="10:28">
      <c r="J48795" s="161"/>
      <c r="AB48795" s="164"/>
    </row>
    <row r="48796" spans="10:28">
      <c r="J48796" s="161"/>
      <c r="AB48796" s="164"/>
    </row>
    <row r="48797" spans="10:28">
      <c r="J48797" s="161"/>
      <c r="AB48797" s="164"/>
    </row>
    <row r="48798" spans="10:28">
      <c r="J48798" s="161"/>
      <c r="AB48798" s="164"/>
    </row>
    <row r="48799" spans="10:28">
      <c r="J48799" s="161"/>
      <c r="AB48799" s="164"/>
    </row>
    <row r="48800" spans="10:28">
      <c r="J48800" s="161"/>
      <c r="AB48800" s="164"/>
    </row>
    <row r="48801" spans="10:28">
      <c r="J48801" s="161"/>
      <c r="AB48801" s="164"/>
    </row>
    <row r="48802" spans="10:28">
      <c r="J48802" s="161"/>
      <c r="AB48802" s="164"/>
    </row>
    <row r="48803" spans="10:28">
      <c r="J48803" s="161"/>
      <c r="AB48803" s="164"/>
    </row>
    <row r="48804" spans="10:28">
      <c r="J48804" s="161"/>
      <c r="AB48804" s="164"/>
    </row>
    <row r="48805" spans="10:28">
      <c r="J48805" s="161"/>
      <c r="AB48805" s="164"/>
    </row>
    <row r="48806" spans="10:28">
      <c r="J48806" s="161"/>
      <c r="AB48806" s="164"/>
    </row>
    <row r="48807" spans="10:28">
      <c r="J48807" s="161"/>
      <c r="AB48807" s="164"/>
    </row>
    <row r="48808" spans="10:28">
      <c r="J48808" s="161"/>
      <c r="AB48808" s="164"/>
    </row>
    <row r="48809" spans="10:28">
      <c r="J48809" s="161"/>
      <c r="AB48809" s="164"/>
    </row>
    <row r="48810" spans="10:28">
      <c r="J48810" s="161"/>
      <c r="AB48810" s="164"/>
    </row>
    <row r="48811" spans="10:28">
      <c r="J48811" s="161"/>
      <c r="AB48811" s="164"/>
    </row>
    <row r="48812" spans="10:28">
      <c r="J48812" s="161"/>
      <c r="AB48812" s="164"/>
    </row>
    <row r="48813" spans="10:28">
      <c r="J48813" s="161"/>
      <c r="AB48813" s="164"/>
    </row>
    <row r="48814" spans="10:28">
      <c r="J48814" s="161"/>
      <c r="AB48814" s="164"/>
    </row>
    <row r="48815" spans="10:28">
      <c r="J48815" s="161"/>
      <c r="AB48815" s="164"/>
    </row>
    <row r="48816" spans="10:28">
      <c r="J48816" s="161"/>
      <c r="AB48816" s="164"/>
    </row>
    <row r="48817" spans="10:28">
      <c r="J48817" s="161"/>
      <c r="AB48817" s="164"/>
    </row>
    <row r="48818" spans="10:28">
      <c r="J48818" s="161"/>
      <c r="AB48818" s="164"/>
    </row>
    <row r="48819" spans="10:28">
      <c r="J48819" s="161"/>
      <c r="AB48819" s="164"/>
    </row>
    <row r="48820" spans="10:28">
      <c r="J48820" s="161"/>
      <c r="AB48820" s="164"/>
    </row>
    <row r="48821" spans="10:28">
      <c r="J48821" s="161"/>
      <c r="AB48821" s="164"/>
    </row>
    <row r="48822" spans="10:28">
      <c r="J48822" s="161"/>
      <c r="AB48822" s="164"/>
    </row>
    <row r="48823" spans="10:28">
      <c r="J48823" s="161"/>
      <c r="AB48823" s="164"/>
    </row>
    <row r="48824" spans="10:28">
      <c r="J48824" s="161"/>
      <c r="AB48824" s="164"/>
    </row>
    <row r="48825" spans="10:28">
      <c r="J48825" s="161"/>
      <c r="AB48825" s="164"/>
    </row>
    <row r="48826" spans="10:28">
      <c r="J48826" s="161"/>
      <c r="AB48826" s="164"/>
    </row>
    <row r="48827" spans="10:28">
      <c r="J48827" s="161"/>
      <c r="AB48827" s="164"/>
    </row>
    <row r="48828" spans="10:28">
      <c r="J48828" s="161"/>
      <c r="AB48828" s="164"/>
    </row>
    <row r="48829" spans="10:28">
      <c r="J48829" s="161"/>
      <c r="AB48829" s="164"/>
    </row>
    <row r="48830" spans="10:28">
      <c r="J48830" s="161"/>
      <c r="AB48830" s="164"/>
    </row>
    <row r="48831" spans="10:28">
      <c r="J48831" s="161"/>
      <c r="AB48831" s="164"/>
    </row>
    <row r="48832" spans="10:28">
      <c r="J48832" s="161"/>
      <c r="AB48832" s="164"/>
    </row>
    <row r="48833" spans="5:28">
      <c r="J48833" s="161"/>
      <c r="AB48833" s="164"/>
    </row>
    <row r="48834" spans="5:28">
      <c r="E48834" s="166"/>
      <c r="J48834" s="161"/>
      <c r="AB48834" s="164"/>
    </row>
    <row r="48835" spans="5:28">
      <c r="E48835" s="166"/>
      <c r="J48835" s="161"/>
      <c r="AB48835" s="164"/>
    </row>
    <row r="48836" spans="5:28">
      <c r="E48836" s="166"/>
      <c r="J48836" s="161"/>
      <c r="AB48836" s="164"/>
    </row>
    <row r="48837" spans="5:28">
      <c r="E48837" s="166"/>
      <c r="J48837" s="161"/>
      <c r="AB48837" s="164"/>
    </row>
    <row r="48838" spans="5:28">
      <c r="E48838" s="166"/>
      <c r="J48838" s="161"/>
      <c r="AB48838" s="164"/>
    </row>
    <row r="48839" spans="5:28">
      <c r="E48839" s="166"/>
      <c r="J48839" s="161"/>
      <c r="AB48839" s="164"/>
    </row>
    <row r="48840" spans="5:28">
      <c r="E48840" s="166"/>
      <c r="J48840" s="161"/>
      <c r="AB48840" s="164"/>
    </row>
    <row r="48841" spans="5:28">
      <c r="E48841" s="166"/>
      <c r="J48841" s="161"/>
      <c r="AB48841" s="164"/>
    </row>
    <row r="48842" spans="5:28">
      <c r="E48842" s="166"/>
      <c r="J48842" s="161"/>
      <c r="AB48842" s="164"/>
    </row>
    <row r="48843" spans="5:28">
      <c r="E48843" s="166"/>
      <c r="J48843" s="161"/>
      <c r="AB48843" s="164"/>
    </row>
    <row r="48844" spans="5:28">
      <c r="E48844" s="166"/>
      <c r="J48844" s="161"/>
      <c r="AB48844" s="164"/>
    </row>
    <row r="48845" spans="5:28">
      <c r="E48845" s="166"/>
      <c r="J48845" s="161"/>
      <c r="AB48845" s="164"/>
    </row>
    <row r="48846" spans="5:28">
      <c r="J48846" s="161"/>
      <c r="AB48846" s="164"/>
    </row>
    <row r="48847" spans="5:28">
      <c r="J48847" s="161"/>
      <c r="AB48847" s="164"/>
    </row>
    <row r="48848" spans="5:28">
      <c r="J48848" s="161"/>
      <c r="AB48848" s="164"/>
    </row>
    <row r="48849" spans="10:28">
      <c r="J48849" s="161"/>
      <c r="AB48849" s="164"/>
    </row>
    <row r="48850" spans="10:28">
      <c r="J48850" s="161"/>
      <c r="AB48850" s="164"/>
    </row>
    <row r="48851" spans="10:28">
      <c r="J48851" s="161"/>
      <c r="AB48851" s="164"/>
    </row>
    <row r="48852" spans="10:28">
      <c r="J48852" s="161"/>
      <c r="AB48852" s="164"/>
    </row>
    <row r="48853" spans="10:28">
      <c r="J48853" s="161"/>
      <c r="AB48853" s="164"/>
    </row>
    <row r="48854" spans="10:28">
      <c r="J48854" s="161"/>
      <c r="AB48854" s="164"/>
    </row>
    <row r="48855" spans="10:28">
      <c r="J48855" s="161"/>
      <c r="AB48855" s="164"/>
    </row>
    <row r="48856" spans="10:28">
      <c r="J48856" s="161"/>
      <c r="AB48856" s="164"/>
    </row>
    <row r="48857" spans="10:28">
      <c r="J48857" s="161"/>
      <c r="AB48857" s="164"/>
    </row>
    <row r="48858" spans="10:28">
      <c r="J48858" s="161"/>
      <c r="AB48858" s="164"/>
    </row>
    <row r="48859" spans="10:28">
      <c r="J48859" s="161"/>
      <c r="AB48859" s="164"/>
    </row>
    <row r="48860" spans="10:28">
      <c r="J48860" s="161"/>
      <c r="AB48860" s="164"/>
    </row>
    <row r="48861" spans="10:28">
      <c r="J48861" s="161"/>
      <c r="AB48861" s="164"/>
    </row>
    <row r="48862" spans="10:28">
      <c r="J48862" s="161"/>
      <c r="AB48862" s="164"/>
    </row>
    <row r="48863" spans="10:28">
      <c r="J48863" s="161"/>
      <c r="AB48863" s="164"/>
    </row>
    <row r="48864" spans="10:28">
      <c r="J48864" s="161"/>
      <c r="AB48864" s="164"/>
    </row>
    <row r="48865" spans="5:28">
      <c r="J48865" s="161"/>
      <c r="AB48865" s="164"/>
    </row>
    <row r="48866" spans="5:28">
      <c r="J48866" s="161"/>
      <c r="AB48866" s="164"/>
    </row>
    <row r="48867" spans="5:28">
      <c r="J48867" s="161"/>
      <c r="AB48867" s="164"/>
    </row>
    <row r="48868" spans="5:28">
      <c r="J48868" s="161"/>
      <c r="AB48868" s="164"/>
    </row>
    <row r="48869" spans="5:28">
      <c r="J48869" s="161"/>
      <c r="AB48869" s="164"/>
    </row>
    <row r="48870" spans="5:28">
      <c r="J48870" s="161"/>
      <c r="AB48870" s="164"/>
    </row>
    <row r="48871" spans="5:28">
      <c r="J48871" s="161"/>
      <c r="AB48871" s="164"/>
    </row>
    <row r="48872" spans="5:28">
      <c r="J48872" s="161"/>
      <c r="AB48872" s="164"/>
    </row>
    <row r="48873" spans="5:28">
      <c r="J48873" s="161"/>
      <c r="AB48873" s="164"/>
    </row>
    <row r="48874" spans="5:28">
      <c r="J48874" s="161"/>
      <c r="AB48874" s="164"/>
    </row>
    <row r="48875" spans="5:28">
      <c r="J48875" s="161"/>
      <c r="AB48875" s="164"/>
    </row>
    <row r="48876" spans="5:28">
      <c r="J48876" s="161"/>
      <c r="AB48876" s="164"/>
    </row>
    <row r="48877" spans="5:28">
      <c r="E48877" s="166"/>
      <c r="J48877" s="161"/>
      <c r="AB48877" s="164"/>
    </row>
    <row r="48878" spans="5:28">
      <c r="E48878" s="166"/>
      <c r="J48878" s="161"/>
      <c r="AB48878" s="164"/>
    </row>
    <row r="48879" spans="5:28">
      <c r="E48879" s="166"/>
      <c r="J48879" s="161"/>
      <c r="AB48879" s="164"/>
    </row>
    <row r="48880" spans="5:28">
      <c r="E48880" s="166"/>
      <c r="J48880" s="161"/>
      <c r="AB48880" s="164"/>
    </row>
    <row r="48881" spans="5:28">
      <c r="E48881" s="166"/>
      <c r="J48881" s="161"/>
      <c r="AB48881" s="164"/>
    </row>
    <row r="48882" spans="5:28">
      <c r="E48882" s="166"/>
      <c r="J48882" s="161"/>
      <c r="AB48882" s="164"/>
    </row>
    <row r="48883" spans="5:28">
      <c r="E48883" s="166"/>
      <c r="J48883" s="161"/>
      <c r="AB48883" s="164"/>
    </row>
    <row r="48884" spans="5:28">
      <c r="E48884" s="166"/>
      <c r="J48884" s="161"/>
      <c r="AB48884" s="164"/>
    </row>
    <row r="48885" spans="5:28">
      <c r="E48885" s="166"/>
      <c r="J48885" s="161"/>
      <c r="AB48885" s="164"/>
    </row>
    <row r="48886" spans="5:28">
      <c r="E48886" s="166"/>
      <c r="J48886" s="161"/>
      <c r="AB48886" s="164"/>
    </row>
    <row r="48887" spans="5:28">
      <c r="E48887" s="166"/>
      <c r="J48887" s="161"/>
      <c r="AB48887" s="164"/>
    </row>
    <row r="48888" spans="5:28">
      <c r="E48888" s="166"/>
      <c r="J48888" s="161"/>
      <c r="AB48888" s="164"/>
    </row>
    <row r="48889" spans="5:28">
      <c r="E48889" s="166"/>
      <c r="J48889" s="161"/>
      <c r="AB48889" s="164"/>
    </row>
    <row r="48890" spans="5:28">
      <c r="E48890" s="166"/>
      <c r="J48890" s="161"/>
      <c r="AB48890" s="164"/>
    </row>
    <row r="48891" spans="5:28">
      <c r="E48891" s="166"/>
      <c r="J48891" s="161"/>
      <c r="AB48891" s="164"/>
    </row>
    <row r="48892" spans="5:28">
      <c r="E48892" s="166"/>
      <c r="J48892" s="161"/>
      <c r="AB48892" s="164"/>
    </row>
    <row r="48893" spans="5:28">
      <c r="E48893" s="166"/>
      <c r="J48893" s="161"/>
      <c r="AB48893" s="164"/>
    </row>
    <row r="48894" spans="5:28">
      <c r="J48894" s="161"/>
      <c r="AB48894" s="164"/>
    </row>
    <row r="48895" spans="5:28">
      <c r="J48895" s="161"/>
      <c r="AB48895" s="164"/>
    </row>
    <row r="48896" spans="5:28">
      <c r="J48896" s="161"/>
      <c r="AB48896" s="164"/>
    </row>
    <row r="48897" spans="5:28">
      <c r="J48897" s="161"/>
      <c r="AB48897" s="164"/>
    </row>
    <row r="48898" spans="5:28">
      <c r="J48898" s="161"/>
      <c r="AB48898" s="164"/>
    </row>
    <row r="48899" spans="5:28">
      <c r="J48899" s="161"/>
      <c r="AB48899" s="164"/>
    </row>
    <row r="48900" spans="5:28">
      <c r="J48900" s="161"/>
      <c r="AB48900" s="164"/>
    </row>
    <row r="48901" spans="5:28">
      <c r="J48901" s="161"/>
      <c r="AB48901" s="164"/>
    </row>
    <row r="48902" spans="5:28">
      <c r="J48902" s="161"/>
      <c r="AB48902" s="164"/>
    </row>
    <row r="48903" spans="5:28">
      <c r="J48903" s="161"/>
      <c r="AB48903" s="164"/>
    </row>
    <row r="48904" spans="5:28">
      <c r="J48904" s="161"/>
      <c r="AB48904" s="164"/>
    </row>
    <row r="48905" spans="5:28">
      <c r="E48905" s="166"/>
      <c r="J48905" s="161"/>
      <c r="AB48905" s="164"/>
    </row>
    <row r="48906" spans="5:28">
      <c r="E48906" s="166"/>
      <c r="J48906" s="161"/>
      <c r="AB48906" s="164"/>
    </row>
    <row r="48907" spans="5:28">
      <c r="E48907" s="166"/>
      <c r="J48907" s="161"/>
      <c r="AB48907" s="164"/>
    </row>
    <row r="48908" spans="5:28">
      <c r="E48908" s="166"/>
      <c r="J48908" s="161"/>
      <c r="AB48908" s="164"/>
    </row>
    <row r="48909" spans="5:28">
      <c r="E48909" s="166"/>
      <c r="J48909" s="161"/>
      <c r="AB48909" s="164"/>
    </row>
    <row r="48910" spans="5:28">
      <c r="E48910" s="166"/>
      <c r="J48910" s="161"/>
      <c r="AB48910" s="164"/>
    </row>
    <row r="48911" spans="5:28">
      <c r="E48911" s="166"/>
      <c r="J48911" s="161"/>
      <c r="AB48911" s="164"/>
    </row>
    <row r="48912" spans="5:28">
      <c r="E48912" s="166"/>
      <c r="J48912" s="161"/>
      <c r="AB48912" s="164"/>
    </row>
    <row r="48913" spans="10:28">
      <c r="J48913" s="161"/>
      <c r="AB48913" s="164"/>
    </row>
    <row r="48914" spans="10:28">
      <c r="J48914" s="161"/>
      <c r="AB48914" s="164"/>
    </row>
    <row r="48915" spans="10:28">
      <c r="J48915" s="161"/>
      <c r="AB48915" s="164"/>
    </row>
    <row r="48916" spans="10:28">
      <c r="J48916" s="161"/>
      <c r="AB48916" s="164"/>
    </row>
    <row r="48917" spans="10:28">
      <c r="J48917" s="161"/>
      <c r="AB48917" s="164"/>
    </row>
    <row r="48918" spans="10:28">
      <c r="J48918" s="161"/>
      <c r="AB48918" s="164"/>
    </row>
    <row r="48919" spans="10:28">
      <c r="J48919" s="161"/>
      <c r="AB48919" s="164"/>
    </row>
    <row r="48920" spans="10:28">
      <c r="J48920" s="161"/>
      <c r="AB48920" s="164"/>
    </row>
    <row r="48921" spans="10:28">
      <c r="J48921" s="161"/>
      <c r="AB48921" s="164"/>
    </row>
    <row r="48922" spans="10:28">
      <c r="J48922" s="161"/>
      <c r="AB48922" s="164"/>
    </row>
    <row r="48923" spans="10:28">
      <c r="J48923" s="161"/>
      <c r="AB48923" s="164"/>
    </row>
    <row r="48924" spans="10:28">
      <c r="J48924" s="161"/>
      <c r="AB48924" s="164"/>
    </row>
    <row r="48925" spans="10:28">
      <c r="J48925" s="161"/>
      <c r="AB48925" s="164"/>
    </row>
    <row r="48926" spans="10:28">
      <c r="J48926" s="161"/>
      <c r="AB48926" s="164"/>
    </row>
    <row r="48927" spans="10:28">
      <c r="J48927" s="161"/>
      <c r="AB48927" s="164"/>
    </row>
    <row r="48928" spans="10:28">
      <c r="J48928" s="161"/>
      <c r="AB48928" s="164"/>
    </row>
    <row r="48929" spans="10:28">
      <c r="J48929" s="161"/>
      <c r="AB48929" s="164"/>
    </row>
    <row r="48930" spans="10:28">
      <c r="J48930" s="161"/>
      <c r="AB48930" s="164"/>
    </row>
    <row r="48931" spans="10:28">
      <c r="J48931" s="161"/>
      <c r="AB48931" s="164"/>
    </row>
    <row r="48932" spans="10:28">
      <c r="J48932" s="161"/>
      <c r="AB48932" s="164"/>
    </row>
    <row r="48933" spans="10:28">
      <c r="J48933" s="161"/>
      <c r="AB48933" s="164"/>
    </row>
    <row r="48934" spans="10:28">
      <c r="J48934" s="161"/>
      <c r="AB48934" s="164"/>
    </row>
    <row r="48935" spans="10:28">
      <c r="J48935" s="161"/>
      <c r="AB48935" s="164"/>
    </row>
    <row r="48936" spans="10:28">
      <c r="J48936" s="161"/>
      <c r="AB48936" s="164"/>
    </row>
    <row r="48937" spans="10:28">
      <c r="J48937" s="161"/>
      <c r="AB48937" s="164"/>
    </row>
    <row r="48938" spans="10:28">
      <c r="J48938" s="161"/>
      <c r="AB48938" s="164"/>
    </row>
    <row r="48939" spans="10:28">
      <c r="J48939" s="161"/>
      <c r="AB48939" s="164"/>
    </row>
    <row r="48940" spans="10:28">
      <c r="J48940" s="161"/>
      <c r="AB48940" s="164"/>
    </row>
    <row r="48941" spans="10:28">
      <c r="J48941" s="161"/>
      <c r="AB48941" s="164"/>
    </row>
    <row r="48942" spans="10:28">
      <c r="J48942" s="161"/>
      <c r="AB48942" s="164"/>
    </row>
    <row r="48943" spans="10:28">
      <c r="J48943" s="161"/>
      <c r="AB48943" s="164"/>
    </row>
    <row r="48944" spans="10:28">
      <c r="J48944" s="161"/>
      <c r="AB48944" s="164"/>
    </row>
    <row r="48945" spans="5:28">
      <c r="J48945" s="161"/>
      <c r="AB48945" s="164"/>
    </row>
    <row r="48946" spans="5:28">
      <c r="J48946" s="161"/>
      <c r="AB48946" s="164"/>
    </row>
    <row r="48947" spans="5:28">
      <c r="J48947" s="161"/>
      <c r="AB48947" s="164"/>
    </row>
    <row r="48948" spans="5:28">
      <c r="J48948" s="161"/>
      <c r="AB48948" s="164"/>
    </row>
    <row r="48949" spans="5:28">
      <c r="J48949" s="161"/>
      <c r="AB48949" s="164"/>
    </row>
    <row r="48950" spans="5:28">
      <c r="J48950" s="161"/>
      <c r="AB48950" s="164"/>
    </row>
    <row r="48951" spans="5:28">
      <c r="J48951" s="161"/>
      <c r="AB48951" s="164"/>
    </row>
    <row r="48952" spans="5:28">
      <c r="J48952" s="161"/>
      <c r="AB48952" s="164"/>
    </row>
    <row r="48953" spans="5:28">
      <c r="J48953" s="161"/>
      <c r="AB48953" s="164"/>
    </row>
    <row r="48954" spans="5:28">
      <c r="J48954" s="161"/>
      <c r="AB48954" s="164"/>
    </row>
    <row r="48955" spans="5:28">
      <c r="J48955" s="161"/>
      <c r="AB48955" s="164"/>
    </row>
    <row r="48956" spans="5:28">
      <c r="J48956" s="161"/>
      <c r="AB48956" s="164"/>
    </row>
    <row r="48957" spans="5:28">
      <c r="J48957" s="161"/>
      <c r="AB48957" s="164"/>
    </row>
    <row r="48958" spans="5:28">
      <c r="J48958" s="161"/>
      <c r="AB48958" s="164"/>
    </row>
    <row r="48959" spans="5:28">
      <c r="J48959" s="161"/>
      <c r="AB48959" s="164"/>
    </row>
    <row r="48960" spans="5:28">
      <c r="E48960" s="166"/>
      <c r="J48960" s="161"/>
      <c r="AB48960" s="164"/>
    </row>
    <row r="48961" spans="5:28">
      <c r="E48961" s="166"/>
      <c r="J48961" s="161"/>
      <c r="AB48961" s="164"/>
    </row>
    <row r="48962" spans="5:28">
      <c r="E48962" s="166"/>
      <c r="J48962" s="161"/>
      <c r="AB48962" s="164"/>
    </row>
    <row r="48963" spans="5:28">
      <c r="E48963" s="166"/>
      <c r="J48963" s="161"/>
      <c r="AB48963" s="164"/>
    </row>
    <row r="48964" spans="5:28">
      <c r="J48964" s="161"/>
      <c r="AB48964" s="164"/>
    </row>
    <row r="48965" spans="5:28">
      <c r="J48965" s="161"/>
      <c r="AB48965" s="164"/>
    </row>
    <row r="48966" spans="5:28">
      <c r="J48966" s="161"/>
      <c r="AB48966" s="164"/>
    </row>
    <row r="48967" spans="5:28">
      <c r="J48967" s="161"/>
      <c r="AB48967" s="164"/>
    </row>
    <row r="48968" spans="5:28">
      <c r="J48968" s="161"/>
      <c r="AB48968" s="164"/>
    </row>
    <row r="48969" spans="5:28">
      <c r="J48969" s="161"/>
      <c r="AB48969" s="164"/>
    </row>
    <row r="48970" spans="5:28">
      <c r="J48970" s="161"/>
      <c r="AB48970" s="164"/>
    </row>
    <row r="48971" spans="5:28">
      <c r="E48971" s="166"/>
      <c r="J48971" s="161"/>
      <c r="AB48971" s="164"/>
    </row>
    <row r="48972" spans="5:28">
      <c r="E48972" s="166"/>
      <c r="J48972" s="161"/>
      <c r="AB48972" s="164"/>
    </row>
    <row r="48973" spans="5:28">
      <c r="E48973" s="166"/>
      <c r="J48973" s="161"/>
      <c r="AB48973" s="164"/>
    </row>
    <row r="48974" spans="5:28">
      <c r="E48974" s="166"/>
      <c r="J48974" s="161"/>
      <c r="AB48974" s="164"/>
    </row>
    <row r="48975" spans="5:28">
      <c r="J48975" s="161"/>
      <c r="AB48975" s="164"/>
    </row>
    <row r="48976" spans="5:28">
      <c r="J48976" s="161"/>
      <c r="AB48976" s="164"/>
    </row>
    <row r="48977" spans="5:28">
      <c r="J48977" s="161"/>
      <c r="AB48977" s="164"/>
    </row>
    <row r="48978" spans="5:28">
      <c r="J48978" s="161"/>
      <c r="AB48978" s="164"/>
    </row>
    <row r="48979" spans="5:28">
      <c r="J48979" s="161"/>
      <c r="AB48979" s="164"/>
    </row>
    <row r="48980" spans="5:28">
      <c r="J48980" s="161"/>
      <c r="AB48980" s="164"/>
    </row>
    <row r="48981" spans="5:28">
      <c r="J48981" s="161"/>
      <c r="AB48981" s="164"/>
    </row>
    <row r="48982" spans="5:28">
      <c r="J48982" s="161"/>
      <c r="AB48982" s="164"/>
    </row>
    <row r="48983" spans="5:28">
      <c r="E48983" s="166"/>
      <c r="J48983" s="161"/>
      <c r="AB48983" s="164"/>
    </row>
    <row r="48984" spans="5:28">
      <c r="E48984" s="166"/>
      <c r="J48984" s="161"/>
      <c r="AB48984" s="164"/>
    </row>
    <row r="48985" spans="5:28">
      <c r="E48985" s="166"/>
      <c r="J48985" s="161"/>
      <c r="AB48985" s="164"/>
    </row>
    <row r="48986" spans="5:28">
      <c r="E48986" s="166"/>
      <c r="J48986" s="161"/>
      <c r="AB48986" s="164"/>
    </row>
    <row r="48987" spans="5:28">
      <c r="E48987" s="166"/>
      <c r="J48987" s="161"/>
      <c r="AB48987" s="164"/>
    </row>
    <row r="48988" spans="5:28">
      <c r="J48988" s="161"/>
      <c r="AB48988" s="164"/>
    </row>
    <row r="48989" spans="5:28">
      <c r="J48989" s="161"/>
      <c r="AB48989" s="164"/>
    </row>
    <row r="48990" spans="5:28">
      <c r="J48990" s="161"/>
      <c r="AB48990" s="164"/>
    </row>
    <row r="48991" spans="5:28">
      <c r="J48991" s="161"/>
      <c r="AB48991" s="164"/>
    </row>
    <row r="48992" spans="5:28">
      <c r="J48992" s="161"/>
      <c r="AB48992" s="164"/>
    </row>
    <row r="48993" spans="10:28">
      <c r="J48993" s="161"/>
      <c r="AB48993" s="164"/>
    </row>
    <row r="48994" spans="10:28">
      <c r="J48994" s="161"/>
      <c r="AB48994" s="164"/>
    </row>
    <row r="48995" spans="10:28">
      <c r="J48995" s="161"/>
      <c r="AB48995" s="164"/>
    </row>
    <row r="48996" spans="10:28">
      <c r="J48996" s="161"/>
      <c r="AB48996" s="164"/>
    </row>
    <row r="48997" spans="10:28">
      <c r="J48997" s="161"/>
      <c r="AB48997" s="164"/>
    </row>
    <row r="48998" spans="10:28">
      <c r="J48998" s="161"/>
      <c r="AB48998" s="164"/>
    </row>
    <row r="48999" spans="10:28">
      <c r="J48999" s="161"/>
      <c r="AB48999" s="164"/>
    </row>
    <row r="49000" spans="10:28">
      <c r="J49000" s="161"/>
      <c r="AB49000" s="164"/>
    </row>
    <row r="49001" spans="10:28">
      <c r="J49001" s="161"/>
      <c r="AB49001" s="164"/>
    </row>
    <row r="49002" spans="10:28">
      <c r="J49002" s="161"/>
      <c r="AB49002" s="164"/>
    </row>
    <row r="49003" spans="10:28">
      <c r="J49003" s="161"/>
      <c r="AB49003" s="164"/>
    </row>
    <row r="49004" spans="10:28">
      <c r="J49004" s="161"/>
      <c r="AB49004" s="164"/>
    </row>
    <row r="49005" spans="10:28">
      <c r="J49005" s="161"/>
      <c r="AB49005" s="164"/>
    </row>
    <row r="49006" spans="10:28">
      <c r="J49006" s="161"/>
      <c r="AB49006" s="164"/>
    </row>
    <row r="49007" spans="10:28">
      <c r="J49007" s="161"/>
      <c r="AB49007" s="164"/>
    </row>
    <row r="49008" spans="10:28">
      <c r="J49008" s="161"/>
      <c r="AB49008" s="164"/>
    </row>
    <row r="49009" spans="5:28">
      <c r="J49009" s="161"/>
      <c r="AB49009" s="164"/>
    </row>
    <row r="49010" spans="5:28">
      <c r="J49010" s="161"/>
      <c r="AB49010" s="164"/>
    </row>
    <row r="49011" spans="5:28">
      <c r="J49011" s="161"/>
      <c r="AB49011" s="164"/>
    </row>
    <row r="49012" spans="5:28">
      <c r="J49012" s="161"/>
      <c r="AB49012" s="164"/>
    </row>
    <row r="49013" spans="5:28">
      <c r="J49013" s="161"/>
      <c r="AB49013" s="164"/>
    </row>
    <row r="49014" spans="5:28">
      <c r="J49014" s="161"/>
      <c r="AB49014" s="164"/>
    </row>
    <row r="49015" spans="5:28">
      <c r="E49015" s="166"/>
      <c r="J49015" s="161"/>
      <c r="AB49015" s="164"/>
    </row>
    <row r="49016" spans="5:28">
      <c r="E49016" s="166"/>
      <c r="J49016" s="161"/>
      <c r="AB49016" s="164"/>
    </row>
    <row r="49017" spans="5:28">
      <c r="E49017" s="166"/>
      <c r="J49017" s="161"/>
      <c r="AB49017" s="164"/>
    </row>
    <row r="49018" spans="5:28">
      <c r="J49018" s="161"/>
      <c r="AB49018" s="164"/>
    </row>
    <row r="49019" spans="5:28">
      <c r="J49019" s="161"/>
      <c r="AB49019" s="164"/>
    </row>
    <row r="49020" spans="5:28">
      <c r="J49020" s="161"/>
      <c r="AB49020" s="164"/>
    </row>
    <row r="49021" spans="5:28">
      <c r="J49021" s="161"/>
      <c r="AB49021" s="164"/>
    </row>
    <row r="49022" spans="5:28">
      <c r="J49022" s="161"/>
      <c r="AB49022" s="164"/>
    </row>
    <row r="49023" spans="5:28">
      <c r="J49023" s="161"/>
      <c r="AB49023" s="164"/>
    </row>
    <row r="49024" spans="5:28">
      <c r="J49024" s="161"/>
      <c r="AB49024" s="164"/>
    </row>
    <row r="49025" spans="10:28">
      <c r="J49025" s="161"/>
      <c r="AB49025" s="164"/>
    </row>
    <row r="49026" spans="10:28">
      <c r="J49026" s="161"/>
      <c r="AB49026" s="164"/>
    </row>
    <row r="49027" spans="10:28">
      <c r="J49027" s="161"/>
      <c r="AB49027" s="164"/>
    </row>
    <row r="49028" spans="10:28">
      <c r="J49028" s="161"/>
      <c r="AB49028" s="164"/>
    </row>
    <row r="49029" spans="10:28">
      <c r="J49029" s="161"/>
      <c r="AB49029" s="164"/>
    </row>
    <row r="49030" spans="10:28">
      <c r="J49030" s="161"/>
      <c r="AB49030" s="164"/>
    </row>
    <row r="49031" spans="10:28">
      <c r="J49031" s="161"/>
      <c r="AB49031" s="164"/>
    </row>
    <row r="49032" spans="10:28">
      <c r="J49032" s="161"/>
      <c r="AB49032" s="164"/>
    </row>
    <row r="49033" spans="10:28">
      <c r="J49033" s="161"/>
      <c r="AB49033" s="164"/>
    </row>
    <row r="49034" spans="10:28">
      <c r="J49034" s="161"/>
      <c r="AB49034" s="164"/>
    </row>
    <row r="49035" spans="10:28">
      <c r="J49035" s="161"/>
      <c r="AB49035" s="164"/>
    </row>
    <row r="49036" spans="10:28">
      <c r="J49036" s="161"/>
      <c r="AB49036" s="164"/>
    </row>
    <row r="49037" spans="10:28">
      <c r="J49037" s="161"/>
      <c r="AB49037" s="164"/>
    </row>
    <row r="49038" spans="10:28">
      <c r="J49038" s="161"/>
      <c r="AB49038" s="164"/>
    </row>
    <row r="49039" spans="10:28">
      <c r="J49039" s="161"/>
      <c r="AB49039" s="164"/>
    </row>
    <row r="49040" spans="10:28">
      <c r="J49040" s="161"/>
      <c r="AB49040" s="164"/>
    </row>
    <row r="49041" spans="5:28">
      <c r="J49041" s="161"/>
      <c r="R49041" s="166"/>
      <c r="AB49041" s="164"/>
    </row>
    <row r="49042" spans="5:28">
      <c r="J49042" s="161"/>
      <c r="AB49042" s="164"/>
    </row>
    <row r="49043" spans="5:28">
      <c r="J49043" s="161"/>
      <c r="AB49043" s="164"/>
    </row>
    <row r="49044" spans="5:28">
      <c r="J49044" s="161"/>
      <c r="AB49044" s="164"/>
    </row>
    <row r="49045" spans="5:28">
      <c r="J49045" s="161"/>
      <c r="AB49045" s="164"/>
    </row>
    <row r="49046" spans="5:28">
      <c r="J49046" s="161"/>
      <c r="AB49046" s="164"/>
    </row>
    <row r="49047" spans="5:28">
      <c r="E49047" s="166"/>
      <c r="J49047" s="161"/>
      <c r="AB49047" s="164"/>
    </row>
    <row r="49048" spans="5:28">
      <c r="E49048" s="166"/>
      <c r="J49048" s="161"/>
      <c r="AB49048" s="164"/>
    </row>
    <row r="49049" spans="5:28">
      <c r="E49049" s="166"/>
      <c r="J49049" s="161"/>
      <c r="AB49049" s="164"/>
    </row>
    <row r="49050" spans="5:28">
      <c r="J49050" s="161"/>
      <c r="AB49050" s="164"/>
    </row>
    <row r="49051" spans="5:28">
      <c r="J49051" s="161"/>
      <c r="AB49051" s="164"/>
    </row>
    <row r="49052" spans="5:28">
      <c r="J49052" s="161"/>
      <c r="AB49052" s="164"/>
    </row>
    <row r="49053" spans="5:28">
      <c r="J49053" s="161"/>
      <c r="AB49053" s="164"/>
    </row>
    <row r="49054" spans="5:28">
      <c r="J49054" s="161"/>
      <c r="AB49054" s="164"/>
    </row>
    <row r="49055" spans="5:28">
      <c r="J49055" s="161"/>
      <c r="AB49055" s="164"/>
    </row>
    <row r="49056" spans="5:28">
      <c r="J49056" s="161"/>
      <c r="AB49056" s="164"/>
    </row>
    <row r="49057" spans="10:28">
      <c r="J49057" s="161"/>
      <c r="AB49057" s="164"/>
    </row>
    <row r="49058" spans="10:28">
      <c r="J49058" s="161"/>
      <c r="AB49058" s="164"/>
    </row>
    <row r="49059" spans="10:28">
      <c r="J49059" s="161"/>
      <c r="AB49059" s="164"/>
    </row>
    <row r="49060" spans="10:28">
      <c r="J49060" s="161"/>
      <c r="AB49060" s="164"/>
    </row>
    <row r="49061" spans="10:28">
      <c r="J49061" s="161"/>
      <c r="AB49061" s="164"/>
    </row>
    <row r="49062" spans="10:28">
      <c r="J49062" s="161"/>
      <c r="AB49062" s="164"/>
    </row>
    <row r="49063" spans="10:28">
      <c r="J49063" s="161"/>
      <c r="AB49063" s="164"/>
    </row>
    <row r="49064" spans="10:28">
      <c r="J49064" s="161"/>
      <c r="AB49064" s="164"/>
    </row>
    <row r="49065" spans="10:28">
      <c r="J49065" s="161"/>
      <c r="AB49065" s="164"/>
    </row>
    <row r="49066" spans="10:28">
      <c r="J49066" s="161"/>
      <c r="AB49066" s="164"/>
    </row>
    <row r="49067" spans="10:28">
      <c r="J49067" s="161"/>
      <c r="AB49067" s="164"/>
    </row>
    <row r="49068" spans="10:28">
      <c r="J49068" s="161"/>
      <c r="AB49068" s="164"/>
    </row>
    <row r="49069" spans="10:28">
      <c r="J49069" s="161"/>
      <c r="AB49069" s="164"/>
    </row>
    <row r="49070" spans="10:28">
      <c r="J49070" s="161"/>
      <c r="AB49070" s="164"/>
    </row>
    <row r="49071" spans="10:28">
      <c r="J49071" s="161"/>
      <c r="AB49071" s="164"/>
    </row>
    <row r="49072" spans="10:28">
      <c r="J49072" s="161"/>
      <c r="AB49072" s="164"/>
    </row>
    <row r="49073" spans="10:28">
      <c r="J49073" s="161"/>
      <c r="AB49073" s="164"/>
    </row>
    <row r="49074" spans="10:28">
      <c r="J49074" s="161"/>
      <c r="AB49074" s="164"/>
    </row>
    <row r="49075" spans="10:28">
      <c r="J49075" s="161"/>
      <c r="AB49075" s="164"/>
    </row>
    <row r="49076" spans="10:28">
      <c r="J49076" s="161"/>
      <c r="AB49076" s="164"/>
    </row>
    <row r="49077" spans="10:28">
      <c r="J49077" s="161"/>
      <c r="AB49077" s="164"/>
    </row>
    <row r="49078" spans="10:28">
      <c r="J49078" s="161"/>
      <c r="AB49078" s="164"/>
    </row>
    <row r="49079" spans="10:28">
      <c r="J49079" s="161"/>
      <c r="AB49079" s="164"/>
    </row>
    <row r="49080" spans="10:28">
      <c r="J49080" s="161"/>
      <c r="AB49080" s="164"/>
    </row>
    <row r="49081" spans="10:28">
      <c r="J49081" s="161"/>
      <c r="AB49081" s="164"/>
    </row>
    <row r="49082" spans="10:28">
      <c r="J49082" s="161"/>
      <c r="AB49082" s="164"/>
    </row>
    <row r="49083" spans="10:28">
      <c r="J49083" s="161"/>
      <c r="AB49083" s="164"/>
    </row>
    <row r="49084" spans="10:28">
      <c r="J49084" s="161"/>
      <c r="AB49084" s="164"/>
    </row>
    <row r="49085" spans="10:28">
      <c r="J49085" s="161"/>
      <c r="AB49085" s="164"/>
    </row>
    <row r="49086" spans="10:28">
      <c r="J49086" s="161"/>
      <c r="AB49086" s="164"/>
    </row>
    <row r="49087" spans="10:28">
      <c r="J49087" s="161"/>
      <c r="AB49087" s="164"/>
    </row>
    <row r="49088" spans="10:28">
      <c r="J49088" s="161"/>
      <c r="AB49088" s="164"/>
    </row>
    <row r="49089" spans="5:28">
      <c r="J49089" s="161"/>
      <c r="AB49089" s="164"/>
    </row>
    <row r="49090" spans="5:28">
      <c r="J49090" s="161"/>
      <c r="AB49090" s="164"/>
    </row>
    <row r="49091" spans="5:28">
      <c r="J49091" s="161"/>
      <c r="AB49091" s="164"/>
    </row>
    <row r="49092" spans="5:28">
      <c r="J49092" s="161"/>
      <c r="AB49092" s="164"/>
    </row>
    <row r="49093" spans="5:28">
      <c r="E49093" s="166"/>
      <c r="J49093" s="161"/>
      <c r="AB49093" s="164"/>
    </row>
    <row r="49094" spans="5:28">
      <c r="E49094" s="166"/>
      <c r="J49094" s="161"/>
      <c r="AB49094" s="164"/>
    </row>
    <row r="49095" spans="5:28">
      <c r="J49095" s="161"/>
      <c r="AB49095" s="164"/>
    </row>
    <row r="49096" spans="5:28">
      <c r="J49096" s="161"/>
      <c r="AB49096" s="164"/>
    </row>
    <row r="49097" spans="5:28">
      <c r="J49097" s="161"/>
      <c r="AB49097" s="164"/>
    </row>
    <row r="49098" spans="5:28">
      <c r="J49098" s="161"/>
      <c r="AB49098" s="164"/>
    </row>
    <row r="49099" spans="5:28">
      <c r="J49099" s="161"/>
      <c r="AB49099" s="164"/>
    </row>
    <row r="49100" spans="5:28">
      <c r="J49100" s="161"/>
      <c r="AB49100" s="164"/>
    </row>
    <row r="49101" spans="5:28">
      <c r="J49101" s="161"/>
      <c r="AB49101" s="164"/>
    </row>
    <row r="49102" spans="5:28">
      <c r="J49102" s="161"/>
      <c r="AB49102" s="164"/>
    </row>
    <row r="49103" spans="5:28">
      <c r="J49103" s="161"/>
      <c r="AB49103" s="164"/>
    </row>
    <row r="49104" spans="5:28">
      <c r="J49104" s="161"/>
      <c r="AB49104" s="164"/>
    </row>
    <row r="49105" spans="10:28">
      <c r="J49105" s="161"/>
      <c r="AB49105" s="164"/>
    </row>
    <row r="49106" spans="10:28">
      <c r="J49106" s="161"/>
      <c r="AB49106" s="164"/>
    </row>
    <row r="49107" spans="10:28">
      <c r="J49107" s="161"/>
      <c r="AB49107" s="164"/>
    </row>
    <row r="49108" spans="10:28">
      <c r="J49108" s="161"/>
      <c r="AB49108" s="164"/>
    </row>
    <row r="49109" spans="10:28">
      <c r="J49109" s="161"/>
      <c r="AB49109" s="164"/>
    </row>
    <row r="49110" spans="10:28">
      <c r="J49110" s="161"/>
      <c r="AB49110" s="164"/>
    </row>
    <row r="49111" spans="10:28">
      <c r="J49111" s="161"/>
      <c r="AB49111" s="164"/>
    </row>
    <row r="49112" spans="10:28">
      <c r="J49112" s="161"/>
      <c r="AB49112" s="164"/>
    </row>
    <row r="49113" spans="10:28">
      <c r="J49113" s="161"/>
      <c r="AB49113" s="164"/>
    </row>
    <row r="49114" spans="10:28">
      <c r="J49114" s="161"/>
      <c r="AB49114" s="164"/>
    </row>
    <row r="49115" spans="10:28">
      <c r="J49115" s="161"/>
      <c r="AB49115" s="164"/>
    </row>
    <row r="49116" spans="10:28">
      <c r="J49116" s="161"/>
      <c r="AB49116" s="164"/>
    </row>
    <row r="49117" spans="10:28">
      <c r="J49117" s="161"/>
      <c r="AB49117" s="164"/>
    </row>
    <row r="49118" spans="10:28">
      <c r="J49118" s="161"/>
      <c r="AB49118" s="164"/>
    </row>
    <row r="49119" spans="10:28">
      <c r="J49119" s="161"/>
      <c r="AB49119" s="164"/>
    </row>
    <row r="49120" spans="10:28">
      <c r="J49120" s="161"/>
      <c r="AB49120" s="164"/>
    </row>
    <row r="49121" spans="10:28">
      <c r="J49121" s="161"/>
      <c r="AB49121" s="164"/>
    </row>
    <row r="49122" spans="10:28">
      <c r="J49122" s="161"/>
      <c r="AB49122" s="164"/>
    </row>
    <row r="49123" spans="10:28">
      <c r="J49123" s="161"/>
      <c r="AB49123" s="164"/>
    </row>
    <row r="49124" spans="10:28">
      <c r="J49124" s="161"/>
      <c r="AB49124" s="164"/>
    </row>
    <row r="49125" spans="10:28">
      <c r="J49125" s="161"/>
      <c r="AB49125" s="164"/>
    </row>
    <row r="49126" spans="10:28">
      <c r="J49126" s="161"/>
      <c r="AB49126" s="164"/>
    </row>
    <row r="49127" spans="10:28">
      <c r="J49127" s="161"/>
      <c r="AB49127" s="164"/>
    </row>
    <row r="49128" spans="10:28">
      <c r="J49128" s="161"/>
      <c r="AB49128" s="164"/>
    </row>
    <row r="49129" spans="10:28">
      <c r="J49129" s="161"/>
      <c r="AB49129" s="164"/>
    </row>
    <row r="49130" spans="10:28">
      <c r="J49130" s="161"/>
      <c r="AB49130" s="164"/>
    </row>
    <row r="49131" spans="10:28">
      <c r="J49131" s="161"/>
      <c r="AB49131" s="164"/>
    </row>
    <row r="49132" spans="10:28">
      <c r="J49132" s="161"/>
      <c r="AB49132" s="164"/>
    </row>
    <row r="49133" spans="10:28">
      <c r="J49133" s="161"/>
      <c r="AB49133" s="164"/>
    </row>
    <row r="49134" spans="10:28">
      <c r="J49134" s="161"/>
      <c r="AB49134" s="164"/>
    </row>
    <row r="49135" spans="10:28">
      <c r="J49135" s="161"/>
      <c r="AB49135" s="164"/>
    </row>
    <row r="49136" spans="10:28">
      <c r="J49136" s="161"/>
      <c r="AB49136" s="164"/>
    </row>
    <row r="49137" spans="10:28">
      <c r="J49137" s="161"/>
      <c r="AB49137" s="164"/>
    </row>
    <row r="49138" spans="10:28">
      <c r="J49138" s="161"/>
      <c r="AB49138" s="164"/>
    </row>
    <row r="49139" spans="10:28">
      <c r="J49139" s="161"/>
      <c r="AB49139" s="164"/>
    </row>
    <row r="49140" spans="10:28">
      <c r="J49140" s="161"/>
      <c r="AB49140" s="164"/>
    </row>
    <row r="49141" spans="10:28">
      <c r="J49141" s="161"/>
      <c r="AB49141" s="164"/>
    </row>
    <row r="49142" spans="10:28">
      <c r="J49142" s="161"/>
      <c r="AB49142" s="164"/>
    </row>
    <row r="49143" spans="10:28">
      <c r="J49143" s="161"/>
      <c r="AB49143" s="164"/>
    </row>
    <row r="49144" spans="10:28">
      <c r="J49144" s="161"/>
      <c r="AB49144" s="164"/>
    </row>
    <row r="49145" spans="10:28">
      <c r="J49145" s="161"/>
      <c r="AB49145" s="164"/>
    </row>
    <row r="49146" spans="10:28">
      <c r="J49146" s="161"/>
      <c r="AB49146" s="164"/>
    </row>
    <row r="49147" spans="10:28">
      <c r="J49147" s="161"/>
      <c r="AB49147" s="164"/>
    </row>
    <row r="49148" spans="10:28">
      <c r="J49148" s="161"/>
      <c r="AB49148" s="164"/>
    </row>
    <row r="49149" spans="10:28">
      <c r="J49149" s="161"/>
      <c r="AB49149" s="164"/>
    </row>
    <row r="49150" spans="10:28">
      <c r="J49150" s="161"/>
      <c r="AB49150" s="164"/>
    </row>
    <row r="49151" spans="10:28">
      <c r="J49151" s="161"/>
      <c r="AB49151" s="164"/>
    </row>
    <row r="49152" spans="10:28">
      <c r="J49152" s="161"/>
      <c r="AB49152" s="164"/>
    </row>
    <row r="49153" spans="5:28">
      <c r="J49153" s="161"/>
      <c r="AB49153" s="164"/>
    </row>
    <row r="49154" spans="5:28">
      <c r="J49154" s="161"/>
      <c r="AB49154" s="164"/>
    </row>
    <row r="49155" spans="5:28">
      <c r="J49155" s="161"/>
      <c r="AB49155" s="164"/>
    </row>
    <row r="49156" spans="5:28">
      <c r="J49156" s="161"/>
      <c r="AB49156" s="164"/>
    </row>
    <row r="49157" spans="5:28">
      <c r="J49157" s="161"/>
      <c r="AB49157" s="164"/>
    </row>
    <row r="49158" spans="5:28">
      <c r="E49158" s="166"/>
      <c r="J49158" s="161"/>
      <c r="AB49158" s="164"/>
    </row>
    <row r="49159" spans="5:28">
      <c r="E49159" s="166"/>
      <c r="J49159" s="161"/>
      <c r="AB49159" s="164"/>
    </row>
    <row r="49160" spans="5:28">
      <c r="E49160" s="166"/>
      <c r="J49160" s="161"/>
      <c r="AB49160" s="164"/>
    </row>
    <row r="49161" spans="5:28">
      <c r="J49161" s="161"/>
      <c r="AB49161" s="164"/>
    </row>
    <row r="49162" spans="5:28">
      <c r="J49162" s="161"/>
      <c r="AB49162" s="164"/>
    </row>
    <row r="49163" spans="5:28">
      <c r="J49163" s="161"/>
      <c r="AB49163" s="164"/>
    </row>
    <row r="49164" spans="5:28">
      <c r="J49164" s="161"/>
      <c r="AB49164" s="164"/>
    </row>
    <row r="49165" spans="5:28">
      <c r="J49165" s="161"/>
      <c r="AB49165" s="164"/>
    </row>
    <row r="49166" spans="5:28">
      <c r="J49166" s="161"/>
      <c r="AB49166" s="164"/>
    </row>
    <row r="49167" spans="5:28">
      <c r="J49167" s="161"/>
      <c r="AB49167" s="164"/>
    </row>
    <row r="49168" spans="5:28">
      <c r="J49168" s="161"/>
      <c r="AB49168" s="164"/>
    </row>
    <row r="49169" spans="10:28">
      <c r="J49169" s="161"/>
      <c r="AB49169" s="164"/>
    </row>
    <row r="49170" spans="10:28">
      <c r="J49170" s="161"/>
      <c r="AB49170" s="164"/>
    </row>
    <row r="49171" spans="10:28">
      <c r="J49171" s="161"/>
      <c r="AB49171" s="164"/>
    </row>
    <row r="49172" spans="10:28">
      <c r="J49172" s="161"/>
      <c r="AB49172" s="164"/>
    </row>
    <row r="49173" spans="10:28">
      <c r="J49173" s="161"/>
      <c r="AB49173" s="164"/>
    </row>
    <row r="49174" spans="10:28">
      <c r="J49174" s="161"/>
      <c r="AB49174" s="164"/>
    </row>
    <row r="49175" spans="10:28">
      <c r="J49175" s="161"/>
      <c r="AB49175" s="164"/>
    </row>
    <row r="49176" spans="10:28">
      <c r="J49176" s="161"/>
      <c r="AB49176" s="164"/>
    </row>
    <row r="49177" spans="10:28">
      <c r="J49177" s="161"/>
      <c r="AB49177" s="164"/>
    </row>
    <row r="49178" spans="10:28">
      <c r="J49178" s="161"/>
      <c r="AB49178" s="164"/>
    </row>
    <row r="49179" spans="10:28">
      <c r="J49179" s="161"/>
      <c r="AB49179" s="164"/>
    </row>
    <row r="49180" spans="10:28">
      <c r="J49180" s="161"/>
      <c r="AB49180" s="164"/>
    </row>
    <row r="49181" spans="10:28">
      <c r="J49181" s="161"/>
      <c r="AB49181" s="164"/>
    </row>
    <row r="49182" spans="10:28">
      <c r="J49182" s="161"/>
      <c r="AB49182" s="164"/>
    </row>
    <row r="49183" spans="10:28">
      <c r="J49183" s="161"/>
      <c r="AB49183" s="164"/>
    </row>
    <row r="49184" spans="10:28">
      <c r="J49184" s="161"/>
      <c r="AB49184" s="164"/>
    </row>
    <row r="49185" spans="5:28">
      <c r="J49185" s="161"/>
      <c r="AB49185" s="164"/>
    </row>
    <row r="49186" spans="5:28">
      <c r="J49186" s="161"/>
      <c r="AB49186" s="164"/>
    </row>
    <row r="49187" spans="5:28">
      <c r="J49187" s="161"/>
      <c r="AB49187" s="164"/>
    </row>
    <row r="49188" spans="5:28">
      <c r="J49188" s="161"/>
      <c r="AB49188" s="164"/>
    </row>
    <row r="49189" spans="5:28">
      <c r="J49189" s="161"/>
      <c r="AB49189" s="164"/>
    </row>
    <row r="49190" spans="5:28">
      <c r="E49190" s="166"/>
      <c r="J49190" s="161"/>
      <c r="AB49190" s="164"/>
    </row>
    <row r="49191" spans="5:28">
      <c r="E49191" s="166"/>
      <c r="J49191" s="161"/>
      <c r="AB49191" s="164"/>
    </row>
    <row r="49192" spans="5:28">
      <c r="E49192" s="166"/>
      <c r="J49192" s="161"/>
      <c r="AB49192" s="164"/>
    </row>
    <row r="49193" spans="5:28">
      <c r="E49193" s="166"/>
      <c r="J49193" s="161"/>
      <c r="AB49193" s="164"/>
    </row>
    <row r="49194" spans="5:28">
      <c r="E49194" s="166"/>
      <c r="J49194" s="161"/>
      <c r="AB49194" s="164"/>
    </row>
    <row r="49195" spans="5:28">
      <c r="E49195" s="166"/>
      <c r="J49195" s="161"/>
      <c r="AB49195" s="164"/>
    </row>
    <row r="49196" spans="5:28">
      <c r="E49196" s="166"/>
      <c r="J49196" s="161"/>
      <c r="AB49196" s="164"/>
    </row>
    <row r="49197" spans="5:28">
      <c r="E49197" s="166"/>
      <c r="J49197" s="161"/>
      <c r="AB49197" s="164"/>
    </row>
    <row r="49198" spans="5:28">
      <c r="E49198" s="166"/>
      <c r="J49198" s="161"/>
      <c r="AB49198" s="164"/>
    </row>
    <row r="49199" spans="5:28">
      <c r="E49199" s="166"/>
      <c r="J49199" s="161"/>
      <c r="AB49199" s="164"/>
    </row>
    <row r="49200" spans="5:28">
      <c r="E49200" s="166"/>
      <c r="J49200" s="161"/>
      <c r="AB49200" s="164"/>
    </row>
    <row r="49201" spans="5:28">
      <c r="E49201" s="166"/>
      <c r="J49201" s="161"/>
      <c r="AB49201" s="164"/>
    </row>
    <row r="49202" spans="5:28">
      <c r="J49202" s="161"/>
      <c r="AB49202" s="164"/>
    </row>
    <row r="49203" spans="5:28">
      <c r="J49203" s="161"/>
      <c r="AB49203" s="164"/>
    </row>
    <row r="49204" spans="5:28">
      <c r="J49204" s="161"/>
      <c r="AB49204" s="164"/>
    </row>
    <row r="49205" spans="5:28">
      <c r="J49205" s="161"/>
      <c r="AB49205" s="164"/>
    </row>
    <row r="49206" spans="5:28">
      <c r="J49206" s="161"/>
      <c r="AB49206" s="164"/>
    </row>
    <row r="49207" spans="5:28">
      <c r="J49207" s="161"/>
      <c r="AB49207" s="164"/>
    </row>
    <row r="49208" spans="5:28">
      <c r="J49208" s="161"/>
      <c r="AB49208" s="164"/>
    </row>
    <row r="49209" spans="5:28">
      <c r="J49209" s="161"/>
      <c r="AB49209" s="164"/>
    </row>
    <row r="49210" spans="5:28">
      <c r="J49210" s="161"/>
      <c r="AB49210" s="164"/>
    </row>
    <row r="49211" spans="5:28">
      <c r="J49211" s="161"/>
      <c r="AB49211" s="164"/>
    </row>
    <row r="49212" spans="5:28">
      <c r="J49212" s="161"/>
      <c r="AB49212" s="164"/>
    </row>
    <row r="49213" spans="5:28">
      <c r="J49213" s="161"/>
      <c r="AB49213" s="164"/>
    </row>
    <row r="49214" spans="5:28">
      <c r="J49214" s="161"/>
      <c r="AB49214" s="164"/>
    </row>
    <row r="49215" spans="5:28">
      <c r="J49215" s="161"/>
      <c r="AB49215" s="164"/>
    </row>
    <row r="49216" spans="5:28">
      <c r="J49216" s="161"/>
      <c r="AB49216" s="164"/>
    </row>
    <row r="49217" spans="10:28">
      <c r="J49217" s="161"/>
      <c r="AB49217" s="164"/>
    </row>
    <row r="49218" spans="10:28">
      <c r="J49218" s="161"/>
      <c r="AB49218" s="164"/>
    </row>
    <row r="49219" spans="10:28">
      <c r="J49219" s="161"/>
      <c r="AB49219" s="164"/>
    </row>
    <row r="49220" spans="10:28">
      <c r="J49220" s="161"/>
      <c r="AB49220" s="164"/>
    </row>
    <row r="49221" spans="10:28">
      <c r="J49221" s="161"/>
      <c r="AB49221" s="164"/>
    </row>
    <row r="49222" spans="10:28">
      <c r="J49222" s="161"/>
      <c r="AB49222" s="164"/>
    </row>
    <row r="49223" spans="10:28">
      <c r="J49223" s="161"/>
      <c r="AB49223" s="164"/>
    </row>
    <row r="49224" spans="10:28">
      <c r="J49224" s="161"/>
      <c r="AB49224" s="164"/>
    </row>
    <row r="49225" spans="10:28">
      <c r="J49225" s="161"/>
      <c r="AB49225" s="164"/>
    </row>
    <row r="49226" spans="10:28">
      <c r="J49226" s="161"/>
      <c r="AB49226" s="164"/>
    </row>
    <row r="49227" spans="10:28">
      <c r="J49227" s="161"/>
      <c r="AB49227" s="164"/>
    </row>
    <row r="49228" spans="10:28">
      <c r="J49228" s="161"/>
      <c r="AB49228" s="164"/>
    </row>
    <row r="49229" spans="10:28">
      <c r="J49229" s="161"/>
      <c r="AB49229" s="164"/>
    </row>
    <row r="49230" spans="10:28">
      <c r="J49230" s="161"/>
      <c r="AB49230" s="164"/>
    </row>
    <row r="49231" spans="10:28">
      <c r="J49231" s="161"/>
      <c r="AB49231" s="164"/>
    </row>
    <row r="49232" spans="10:28">
      <c r="J49232" s="161"/>
      <c r="AB49232" s="164"/>
    </row>
    <row r="49233" spans="10:28">
      <c r="J49233" s="161"/>
      <c r="AB49233" s="164"/>
    </row>
    <row r="49234" spans="10:28">
      <c r="J49234" s="161"/>
      <c r="AB49234" s="164"/>
    </row>
    <row r="49235" spans="10:28">
      <c r="J49235" s="161"/>
      <c r="AB49235" s="164"/>
    </row>
    <row r="49236" spans="10:28">
      <c r="J49236" s="161"/>
      <c r="AB49236" s="164"/>
    </row>
    <row r="49237" spans="10:28">
      <c r="J49237" s="161"/>
      <c r="AB49237" s="164"/>
    </row>
    <row r="49238" spans="10:28">
      <c r="J49238" s="161"/>
      <c r="AB49238" s="164"/>
    </row>
    <row r="49239" spans="10:28">
      <c r="J49239" s="161"/>
      <c r="AB49239" s="164"/>
    </row>
    <row r="49240" spans="10:28">
      <c r="J49240" s="161"/>
      <c r="AB49240" s="164"/>
    </row>
    <row r="49241" spans="10:28">
      <c r="J49241" s="161"/>
      <c r="AB49241" s="164"/>
    </row>
    <row r="49242" spans="10:28">
      <c r="J49242" s="161"/>
      <c r="AB49242" s="164"/>
    </row>
    <row r="49243" spans="10:28">
      <c r="J49243" s="161"/>
      <c r="AB49243" s="164"/>
    </row>
    <row r="49244" spans="10:28">
      <c r="J49244" s="161"/>
      <c r="AB49244" s="164"/>
    </row>
    <row r="49245" spans="10:28">
      <c r="J49245" s="161"/>
      <c r="AB49245" s="164"/>
    </row>
    <row r="49246" spans="10:28">
      <c r="J49246" s="161"/>
      <c r="AB49246" s="164"/>
    </row>
    <row r="49247" spans="10:28">
      <c r="J49247" s="161"/>
      <c r="AB49247" s="164"/>
    </row>
    <row r="49248" spans="10:28">
      <c r="J49248" s="161"/>
      <c r="AB49248" s="164"/>
    </row>
    <row r="49249" spans="10:28">
      <c r="J49249" s="161"/>
      <c r="AB49249" s="164"/>
    </row>
    <row r="49250" spans="10:28">
      <c r="J49250" s="161"/>
      <c r="AB49250" s="164"/>
    </row>
    <row r="49251" spans="10:28">
      <c r="J49251" s="161"/>
      <c r="AB49251" s="164"/>
    </row>
    <row r="49252" spans="10:28">
      <c r="J49252" s="161"/>
      <c r="AB49252" s="164"/>
    </row>
    <row r="49253" spans="10:28">
      <c r="J49253" s="161"/>
      <c r="AB49253" s="164"/>
    </row>
    <row r="49254" spans="10:28">
      <c r="J49254" s="161"/>
      <c r="AB49254" s="164"/>
    </row>
    <row r="49255" spans="10:28">
      <c r="J49255" s="161"/>
      <c r="AB49255" s="164"/>
    </row>
    <row r="49256" spans="10:28">
      <c r="J49256" s="161"/>
      <c r="AB49256" s="164"/>
    </row>
    <row r="49257" spans="10:28">
      <c r="J49257" s="161"/>
      <c r="AB49257" s="164"/>
    </row>
    <row r="49258" spans="10:28">
      <c r="J49258" s="161"/>
      <c r="AB49258" s="164"/>
    </row>
    <row r="49259" spans="10:28">
      <c r="J49259" s="161"/>
      <c r="AB49259" s="164"/>
    </row>
    <row r="49260" spans="10:28">
      <c r="J49260" s="161"/>
      <c r="AB49260" s="164"/>
    </row>
    <row r="49261" spans="10:28">
      <c r="J49261" s="161"/>
      <c r="AB49261" s="164"/>
    </row>
    <row r="49262" spans="10:28">
      <c r="J49262" s="161"/>
      <c r="AB49262" s="164"/>
    </row>
    <row r="49263" spans="10:28">
      <c r="J49263" s="161"/>
      <c r="AB49263" s="164"/>
    </row>
    <row r="49264" spans="10:28">
      <c r="J49264" s="161"/>
      <c r="AB49264" s="164"/>
    </row>
    <row r="49265" spans="10:28">
      <c r="J49265" s="161"/>
      <c r="AB49265" s="164"/>
    </row>
    <row r="49266" spans="10:28">
      <c r="J49266" s="161"/>
      <c r="AB49266" s="164"/>
    </row>
    <row r="49267" spans="10:28">
      <c r="J49267" s="161"/>
      <c r="AB49267" s="164"/>
    </row>
    <row r="49268" spans="10:28">
      <c r="J49268" s="161"/>
      <c r="AB49268" s="164"/>
    </row>
    <row r="49269" spans="10:28">
      <c r="J49269" s="161"/>
      <c r="AB49269" s="164"/>
    </row>
    <row r="49270" spans="10:28">
      <c r="J49270" s="161"/>
      <c r="AB49270" s="164"/>
    </row>
    <row r="49271" spans="10:28">
      <c r="J49271" s="161"/>
      <c r="AB49271" s="164"/>
    </row>
    <row r="49272" spans="10:28">
      <c r="J49272" s="161"/>
      <c r="AB49272" s="164"/>
    </row>
    <row r="49273" spans="10:28">
      <c r="J49273" s="161"/>
      <c r="AB49273" s="164"/>
    </row>
    <row r="49274" spans="10:28">
      <c r="J49274" s="161"/>
      <c r="AB49274" s="164"/>
    </row>
    <row r="49275" spans="10:28">
      <c r="J49275" s="161"/>
      <c r="AB49275" s="164"/>
    </row>
    <row r="49276" spans="10:28">
      <c r="J49276" s="161"/>
      <c r="AB49276" s="164"/>
    </row>
    <row r="49277" spans="10:28">
      <c r="J49277" s="161"/>
      <c r="AB49277" s="164"/>
    </row>
    <row r="49278" spans="10:28">
      <c r="J49278" s="161"/>
      <c r="AB49278" s="164"/>
    </row>
    <row r="49279" spans="10:28">
      <c r="J49279" s="161"/>
      <c r="AB49279" s="164"/>
    </row>
    <row r="49280" spans="10:28">
      <c r="J49280" s="161"/>
      <c r="AB49280" s="164"/>
    </row>
    <row r="49281" spans="10:28">
      <c r="J49281" s="161"/>
      <c r="AB49281" s="164"/>
    </row>
    <row r="49282" spans="10:28">
      <c r="J49282" s="161"/>
      <c r="AB49282" s="164"/>
    </row>
    <row r="49283" spans="10:28">
      <c r="J49283" s="161"/>
      <c r="AB49283" s="164"/>
    </row>
    <row r="49284" spans="10:28">
      <c r="J49284" s="161"/>
      <c r="AB49284" s="164"/>
    </row>
    <row r="49285" spans="10:28">
      <c r="J49285" s="161"/>
      <c r="AB49285" s="164"/>
    </row>
    <row r="49286" spans="10:28">
      <c r="J49286" s="161"/>
      <c r="AB49286" s="164"/>
    </row>
    <row r="49287" spans="10:28">
      <c r="J49287" s="161"/>
      <c r="AB49287" s="164"/>
    </row>
    <row r="49288" spans="10:28">
      <c r="J49288" s="161"/>
      <c r="AB49288" s="164"/>
    </row>
    <row r="49289" spans="10:28">
      <c r="J49289" s="161"/>
      <c r="AB49289" s="164"/>
    </row>
    <row r="49290" spans="10:28">
      <c r="J49290" s="161"/>
      <c r="AB49290" s="164"/>
    </row>
    <row r="49291" spans="10:28">
      <c r="J49291" s="161"/>
      <c r="AB49291" s="164"/>
    </row>
    <row r="49292" spans="10:28">
      <c r="J49292" s="161"/>
      <c r="AB49292" s="164"/>
    </row>
    <row r="49293" spans="10:28">
      <c r="J49293" s="161"/>
      <c r="AB49293" s="164"/>
    </row>
    <row r="49294" spans="10:28">
      <c r="J49294" s="161"/>
      <c r="AB49294" s="164"/>
    </row>
    <row r="49295" spans="10:28">
      <c r="J49295" s="161"/>
      <c r="AB49295" s="164"/>
    </row>
    <row r="49296" spans="10:28">
      <c r="J49296" s="161"/>
      <c r="AB49296" s="164"/>
    </row>
    <row r="49297" spans="10:28">
      <c r="J49297" s="161"/>
      <c r="AB49297" s="164"/>
    </row>
    <row r="49298" spans="10:28">
      <c r="J49298" s="161"/>
      <c r="AB49298" s="164"/>
    </row>
    <row r="49299" spans="10:28">
      <c r="J49299" s="161"/>
      <c r="AB49299" s="164"/>
    </row>
    <row r="49300" spans="10:28">
      <c r="J49300" s="161"/>
      <c r="AB49300" s="164"/>
    </row>
    <row r="49301" spans="10:28">
      <c r="J49301" s="161"/>
      <c r="AB49301" s="164"/>
    </row>
    <row r="49302" spans="10:28">
      <c r="J49302" s="161"/>
      <c r="AB49302" s="164"/>
    </row>
    <row r="49303" spans="10:28">
      <c r="J49303" s="161"/>
      <c r="AB49303" s="164"/>
    </row>
    <row r="49304" spans="10:28">
      <c r="J49304" s="161"/>
      <c r="AB49304" s="164"/>
    </row>
    <row r="49305" spans="10:28">
      <c r="J49305" s="161"/>
      <c r="AB49305" s="164"/>
    </row>
    <row r="49306" spans="10:28">
      <c r="J49306" s="161"/>
      <c r="AB49306" s="164"/>
    </row>
    <row r="49307" spans="10:28">
      <c r="J49307" s="161"/>
      <c r="AB49307" s="164"/>
    </row>
    <row r="49308" spans="10:28">
      <c r="J49308" s="161"/>
      <c r="AB49308" s="164"/>
    </row>
    <row r="49309" spans="10:28">
      <c r="J49309" s="161"/>
      <c r="AB49309" s="164"/>
    </row>
    <row r="49310" spans="10:28">
      <c r="J49310" s="161"/>
      <c r="AB49310" s="164"/>
    </row>
    <row r="49311" spans="10:28">
      <c r="J49311" s="161"/>
      <c r="AB49311" s="164"/>
    </row>
    <row r="49312" spans="10:28">
      <c r="J49312" s="161"/>
      <c r="AB49312" s="164"/>
    </row>
    <row r="49313" spans="10:28">
      <c r="J49313" s="161"/>
      <c r="AB49313" s="164"/>
    </row>
    <row r="49314" spans="10:28">
      <c r="J49314" s="161"/>
      <c r="AB49314" s="164"/>
    </row>
    <row r="49315" spans="10:28">
      <c r="J49315" s="161"/>
      <c r="AB49315" s="164"/>
    </row>
    <row r="49316" spans="10:28">
      <c r="J49316" s="161"/>
      <c r="AB49316" s="164"/>
    </row>
    <row r="49317" spans="10:28">
      <c r="J49317" s="161"/>
      <c r="AB49317" s="164"/>
    </row>
    <row r="49318" spans="10:28">
      <c r="J49318" s="161"/>
      <c r="AB49318" s="164"/>
    </row>
    <row r="49319" spans="10:28">
      <c r="J49319" s="161"/>
      <c r="AB49319" s="164"/>
    </row>
    <row r="49320" spans="10:28">
      <c r="J49320" s="161"/>
      <c r="AB49320" s="164"/>
    </row>
    <row r="49321" spans="10:28">
      <c r="J49321" s="161"/>
      <c r="AB49321" s="164"/>
    </row>
    <row r="49322" spans="10:28">
      <c r="J49322" s="161"/>
      <c r="AB49322" s="164"/>
    </row>
    <row r="49323" spans="10:28">
      <c r="J49323" s="161"/>
      <c r="AB49323" s="164"/>
    </row>
    <row r="49324" spans="10:28">
      <c r="J49324" s="161"/>
      <c r="AB49324" s="164"/>
    </row>
    <row r="49325" spans="10:28">
      <c r="J49325" s="161"/>
      <c r="AB49325" s="164"/>
    </row>
    <row r="49326" spans="10:28">
      <c r="J49326" s="161"/>
      <c r="AB49326" s="164"/>
    </row>
    <row r="49327" spans="10:28">
      <c r="J49327" s="161"/>
      <c r="AB49327" s="164"/>
    </row>
    <row r="49328" spans="10:28">
      <c r="J49328" s="161"/>
      <c r="AB49328" s="164"/>
    </row>
    <row r="49329" spans="10:28">
      <c r="J49329" s="161"/>
      <c r="AB49329" s="164"/>
    </row>
    <row r="49330" spans="10:28">
      <c r="J49330" s="161"/>
      <c r="AB49330" s="164"/>
    </row>
    <row r="49331" spans="10:28">
      <c r="J49331" s="161"/>
      <c r="AB49331" s="164"/>
    </row>
    <row r="49332" spans="10:28">
      <c r="J49332" s="161"/>
      <c r="AB49332" s="164"/>
    </row>
    <row r="49333" spans="10:28">
      <c r="J49333" s="161"/>
      <c r="AB49333" s="164"/>
    </row>
    <row r="49334" spans="10:28">
      <c r="J49334" s="161"/>
      <c r="AB49334" s="164"/>
    </row>
    <row r="49335" spans="10:28">
      <c r="J49335" s="161"/>
      <c r="AB49335" s="164"/>
    </row>
    <row r="49336" spans="10:28">
      <c r="J49336" s="161"/>
      <c r="AB49336" s="164"/>
    </row>
    <row r="49337" spans="10:28">
      <c r="J49337" s="161"/>
      <c r="AB49337" s="164"/>
    </row>
    <row r="49338" spans="10:28">
      <c r="J49338" s="161"/>
      <c r="AB49338" s="164"/>
    </row>
    <row r="49339" spans="10:28">
      <c r="J49339" s="161"/>
      <c r="AB49339" s="164"/>
    </row>
    <row r="49340" spans="10:28">
      <c r="J49340" s="161"/>
      <c r="AB49340" s="164"/>
    </row>
    <row r="49341" spans="10:28">
      <c r="J49341" s="161"/>
      <c r="AB49341" s="164"/>
    </row>
    <row r="49342" spans="10:28">
      <c r="J49342" s="161"/>
      <c r="AB49342" s="164"/>
    </row>
    <row r="49343" spans="10:28">
      <c r="J49343" s="161"/>
      <c r="AB49343" s="164"/>
    </row>
    <row r="49344" spans="10:28">
      <c r="J49344" s="161"/>
      <c r="AB49344" s="164"/>
    </row>
    <row r="49345" spans="10:28">
      <c r="J49345" s="161"/>
      <c r="AB49345" s="164"/>
    </row>
    <row r="49346" spans="10:28">
      <c r="J49346" s="161"/>
      <c r="AB49346" s="164"/>
    </row>
    <row r="49347" spans="10:28">
      <c r="J49347" s="161"/>
      <c r="AB49347" s="164"/>
    </row>
    <row r="49348" spans="10:28">
      <c r="J49348" s="161"/>
      <c r="AB49348" s="164"/>
    </row>
    <row r="49349" spans="10:28">
      <c r="J49349" s="161"/>
      <c r="AB49349" s="164"/>
    </row>
    <row r="49350" spans="10:28">
      <c r="J49350" s="161"/>
      <c r="AB49350" s="164"/>
    </row>
    <row r="49351" spans="10:28">
      <c r="J49351" s="161"/>
      <c r="AB49351" s="164"/>
    </row>
    <row r="49352" spans="10:28">
      <c r="J49352" s="161"/>
      <c r="AB49352" s="164"/>
    </row>
    <row r="49353" spans="10:28">
      <c r="J49353" s="161"/>
      <c r="AB49353" s="164"/>
    </row>
    <row r="49354" spans="10:28">
      <c r="J49354" s="161"/>
      <c r="AB49354" s="164"/>
    </row>
    <row r="49355" spans="10:28">
      <c r="J49355" s="161"/>
      <c r="AB49355" s="164"/>
    </row>
    <row r="49356" spans="10:28">
      <c r="J49356" s="161"/>
      <c r="AB49356" s="164"/>
    </row>
    <row r="49357" spans="10:28">
      <c r="J49357" s="161"/>
      <c r="AB49357" s="164"/>
    </row>
    <row r="49358" spans="10:28">
      <c r="J49358" s="161"/>
      <c r="AB49358" s="164"/>
    </row>
    <row r="49359" spans="10:28">
      <c r="J49359" s="161"/>
      <c r="AB49359" s="164"/>
    </row>
    <row r="49360" spans="10:28">
      <c r="J49360" s="161"/>
      <c r="AB49360" s="164"/>
    </row>
    <row r="49361" spans="5:28">
      <c r="J49361" s="161"/>
      <c r="AB49361" s="164"/>
    </row>
    <row r="49362" spans="5:28">
      <c r="J49362" s="161"/>
      <c r="AB49362" s="164"/>
    </row>
    <row r="49363" spans="5:28">
      <c r="J49363" s="161"/>
      <c r="AB49363" s="164"/>
    </row>
    <row r="49364" spans="5:28">
      <c r="J49364" s="161"/>
      <c r="AB49364" s="164"/>
    </row>
    <row r="49365" spans="5:28">
      <c r="J49365" s="161"/>
      <c r="AB49365" s="164"/>
    </row>
    <row r="49366" spans="5:28">
      <c r="J49366" s="161"/>
      <c r="AB49366" s="164"/>
    </row>
    <row r="49367" spans="5:28">
      <c r="J49367" s="161"/>
      <c r="AB49367" s="164"/>
    </row>
    <row r="49368" spans="5:28">
      <c r="J49368" s="161"/>
      <c r="AB49368" s="164"/>
    </row>
    <row r="49369" spans="5:28">
      <c r="J49369" s="161"/>
      <c r="AB49369" s="164"/>
    </row>
    <row r="49370" spans="5:28">
      <c r="J49370" s="161"/>
      <c r="AB49370" s="164"/>
    </row>
    <row r="49371" spans="5:28">
      <c r="J49371" s="161"/>
      <c r="AB49371" s="164"/>
    </row>
    <row r="49372" spans="5:28">
      <c r="J49372" s="161"/>
      <c r="AB49372" s="164"/>
    </row>
    <row r="49373" spans="5:28">
      <c r="J49373" s="161"/>
      <c r="AB49373" s="164"/>
    </row>
    <row r="49374" spans="5:28">
      <c r="E49374" s="166"/>
      <c r="J49374" s="161"/>
      <c r="AB49374" s="164"/>
    </row>
    <row r="49375" spans="5:28">
      <c r="E49375" s="166"/>
      <c r="J49375" s="161"/>
      <c r="AB49375" s="164"/>
    </row>
    <row r="49376" spans="5:28">
      <c r="E49376" s="166"/>
      <c r="J49376" s="161"/>
      <c r="AB49376" s="164"/>
    </row>
    <row r="49377" spans="10:28">
      <c r="J49377" s="161"/>
      <c r="AB49377" s="164"/>
    </row>
    <row r="49378" spans="10:28">
      <c r="J49378" s="161"/>
      <c r="AB49378" s="164"/>
    </row>
    <row r="49379" spans="10:28">
      <c r="J49379" s="161"/>
      <c r="AB49379" s="164"/>
    </row>
    <row r="49380" spans="10:28">
      <c r="J49380" s="161"/>
      <c r="AB49380" s="164"/>
    </row>
    <row r="49381" spans="10:28">
      <c r="J49381" s="161"/>
      <c r="AB49381" s="164"/>
    </row>
    <row r="49382" spans="10:28">
      <c r="J49382" s="161"/>
      <c r="AB49382" s="164"/>
    </row>
    <row r="49383" spans="10:28">
      <c r="J49383" s="161"/>
      <c r="AB49383" s="164"/>
    </row>
    <row r="49384" spans="10:28">
      <c r="J49384" s="161"/>
      <c r="AB49384" s="164"/>
    </row>
    <row r="49385" spans="10:28">
      <c r="J49385" s="161"/>
      <c r="AB49385" s="164"/>
    </row>
    <row r="49386" spans="10:28">
      <c r="J49386" s="161"/>
      <c r="AB49386" s="164"/>
    </row>
    <row r="49387" spans="10:28">
      <c r="J49387" s="161"/>
      <c r="AB49387" s="164"/>
    </row>
    <row r="49388" spans="10:28">
      <c r="J49388" s="161"/>
      <c r="AB49388" s="164"/>
    </row>
    <row r="49389" spans="10:28">
      <c r="J49389" s="161"/>
      <c r="AB49389" s="164"/>
    </row>
    <row r="49390" spans="10:28">
      <c r="J49390" s="161"/>
      <c r="AB49390" s="164"/>
    </row>
    <row r="49391" spans="10:28">
      <c r="J49391" s="161"/>
      <c r="AB49391" s="164"/>
    </row>
    <row r="49392" spans="10:28">
      <c r="J49392" s="161"/>
      <c r="AB49392" s="164"/>
    </row>
    <row r="49393" spans="10:28">
      <c r="J49393" s="161"/>
      <c r="AB49393" s="164"/>
    </row>
    <row r="49394" spans="10:28">
      <c r="J49394" s="161"/>
      <c r="AB49394" s="164"/>
    </row>
    <row r="49395" spans="10:28">
      <c r="J49395" s="161"/>
      <c r="AB49395" s="164"/>
    </row>
    <row r="49396" spans="10:28">
      <c r="J49396" s="161"/>
      <c r="AB49396" s="164"/>
    </row>
    <row r="49397" spans="10:28">
      <c r="J49397" s="161"/>
      <c r="AB49397" s="164"/>
    </row>
    <row r="49398" spans="10:28">
      <c r="J49398" s="161"/>
      <c r="AB49398" s="164"/>
    </row>
    <row r="49399" spans="10:28">
      <c r="J49399" s="161"/>
      <c r="AB49399" s="164"/>
    </row>
    <row r="49400" spans="10:28">
      <c r="J49400" s="161"/>
      <c r="AB49400" s="164"/>
    </row>
    <row r="49401" spans="10:28">
      <c r="J49401" s="161"/>
      <c r="AB49401" s="164"/>
    </row>
    <row r="49402" spans="10:28">
      <c r="J49402" s="161"/>
      <c r="AB49402" s="164"/>
    </row>
    <row r="49403" spans="10:28">
      <c r="J49403" s="161"/>
      <c r="AB49403" s="164"/>
    </row>
    <row r="49404" spans="10:28">
      <c r="J49404" s="161"/>
      <c r="AB49404" s="164"/>
    </row>
    <row r="49405" spans="10:28">
      <c r="J49405" s="161"/>
      <c r="AB49405" s="164"/>
    </row>
    <row r="49406" spans="10:28">
      <c r="J49406" s="161"/>
      <c r="AB49406" s="164"/>
    </row>
    <row r="49407" spans="10:28">
      <c r="J49407" s="161"/>
      <c r="AB49407" s="164"/>
    </row>
    <row r="49408" spans="10:28">
      <c r="J49408" s="161"/>
      <c r="AB49408" s="164"/>
    </row>
    <row r="49409" spans="10:28">
      <c r="J49409" s="161"/>
      <c r="AB49409" s="164"/>
    </row>
    <row r="49410" spans="10:28">
      <c r="J49410" s="161"/>
      <c r="AB49410" s="164"/>
    </row>
    <row r="49411" spans="10:28">
      <c r="J49411" s="161"/>
      <c r="AB49411" s="164"/>
    </row>
    <row r="49412" spans="10:28">
      <c r="J49412" s="161"/>
      <c r="AB49412" s="164"/>
    </row>
    <row r="49413" spans="10:28">
      <c r="J49413" s="161"/>
      <c r="AB49413" s="164"/>
    </row>
    <row r="49414" spans="10:28">
      <c r="J49414" s="161"/>
      <c r="AB49414" s="164"/>
    </row>
    <row r="49415" spans="10:28">
      <c r="J49415" s="161"/>
      <c r="AB49415" s="164"/>
    </row>
    <row r="49416" spans="10:28">
      <c r="J49416" s="161"/>
      <c r="AB49416" s="164"/>
    </row>
    <row r="49417" spans="10:28">
      <c r="J49417" s="161"/>
      <c r="AB49417" s="164"/>
    </row>
    <row r="49418" spans="10:28">
      <c r="J49418" s="161"/>
      <c r="AB49418" s="164"/>
    </row>
    <row r="49419" spans="10:28">
      <c r="J49419" s="161"/>
      <c r="AB49419" s="164"/>
    </row>
    <row r="49420" spans="10:28">
      <c r="J49420" s="161"/>
      <c r="AB49420" s="164"/>
    </row>
    <row r="49421" spans="10:28">
      <c r="J49421" s="161"/>
      <c r="AB49421" s="164"/>
    </row>
    <row r="49422" spans="10:28">
      <c r="J49422" s="161"/>
      <c r="AB49422" s="164"/>
    </row>
    <row r="49423" spans="10:28">
      <c r="J49423" s="161"/>
      <c r="AB49423" s="164"/>
    </row>
    <row r="49424" spans="10:28">
      <c r="J49424" s="161"/>
      <c r="AB49424" s="164"/>
    </row>
    <row r="49425" spans="10:28">
      <c r="J49425" s="161"/>
      <c r="AB49425" s="164"/>
    </row>
    <row r="49426" spans="10:28">
      <c r="J49426" s="161"/>
      <c r="AB49426" s="164"/>
    </row>
    <row r="49427" spans="10:28">
      <c r="J49427" s="161"/>
      <c r="AB49427" s="164"/>
    </row>
    <row r="49428" spans="10:28">
      <c r="J49428" s="161"/>
      <c r="AB49428" s="164"/>
    </row>
    <row r="49429" spans="10:28">
      <c r="J49429" s="161"/>
      <c r="AB49429" s="164"/>
    </row>
    <row r="49430" spans="10:28">
      <c r="J49430" s="161"/>
      <c r="AB49430" s="164"/>
    </row>
    <row r="49431" spans="10:28">
      <c r="J49431" s="161"/>
      <c r="AB49431" s="164"/>
    </row>
    <row r="49432" spans="10:28">
      <c r="J49432" s="161"/>
      <c r="AB49432" s="164"/>
    </row>
    <row r="49433" spans="10:28">
      <c r="J49433" s="161"/>
      <c r="AB49433" s="164"/>
    </row>
    <row r="49434" spans="10:28">
      <c r="J49434" s="161"/>
      <c r="AB49434" s="164"/>
    </row>
    <row r="49435" spans="10:28">
      <c r="J49435" s="161"/>
      <c r="AB49435" s="164"/>
    </row>
    <row r="49436" spans="10:28">
      <c r="J49436" s="161"/>
      <c r="AB49436" s="164"/>
    </row>
    <row r="49437" spans="10:28">
      <c r="J49437" s="161"/>
      <c r="AB49437" s="164"/>
    </row>
    <row r="49438" spans="10:28">
      <c r="J49438" s="161"/>
      <c r="AB49438" s="164"/>
    </row>
    <row r="49439" spans="10:28">
      <c r="J49439" s="161"/>
      <c r="AB49439" s="164"/>
    </row>
    <row r="49440" spans="10:28">
      <c r="J49440" s="161"/>
      <c r="AB49440" s="164"/>
    </row>
    <row r="49441" spans="10:28">
      <c r="J49441" s="161"/>
      <c r="AB49441" s="164"/>
    </row>
    <row r="49442" spans="10:28">
      <c r="J49442" s="161"/>
      <c r="AB49442" s="164"/>
    </row>
    <row r="49443" spans="10:28">
      <c r="J49443" s="161"/>
      <c r="AB49443" s="164"/>
    </row>
    <row r="49444" spans="10:28">
      <c r="J49444" s="161"/>
      <c r="AB49444" s="164"/>
    </row>
    <row r="49445" spans="10:28">
      <c r="J49445" s="161"/>
      <c r="AB49445" s="164"/>
    </row>
    <row r="49446" spans="10:28">
      <c r="J49446" s="161"/>
      <c r="AB49446" s="164"/>
    </row>
    <row r="49447" spans="10:28">
      <c r="J49447" s="161"/>
      <c r="AB49447" s="164"/>
    </row>
    <row r="49448" spans="10:28">
      <c r="J49448" s="161"/>
      <c r="AB49448" s="164"/>
    </row>
    <row r="49449" spans="10:28">
      <c r="J49449" s="161"/>
      <c r="AB49449" s="164"/>
    </row>
    <row r="49450" spans="10:28">
      <c r="J49450" s="161"/>
      <c r="AB49450" s="164"/>
    </row>
    <row r="49451" spans="10:28">
      <c r="J49451" s="161"/>
      <c r="AB49451" s="164"/>
    </row>
    <row r="49452" spans="10:28">
      <c r="J49452" s="161"/>
      <c r="AB49452" s="164"/>
    </row>
    <row r="49453" spans="10:28">
      <c r="J49453" s="161"/>
      <c r="AB49453" s="164"/>
    </row>
    <row r="49454" spans="10:28">
      <c r="J49454" s="161"/>
      <c r="AB49454" s="164"/>
    </row>
    <row r="49455" spans="10:28">
      <c r="J49455" s="161"/>
      <c r="AB49455" s="164"/>
    </row>
    <row r="49456" spans="10:28">
      <c r="J49456" s="161"/>
      <c r="AB49456" s="164"/>
    </row>
    <row r="49457" spans="10:28">
      <c r="J49457" s="161"/>
      <c r="AB49457" s="164"/>
    </row>
    <row r="49458" spans="10:28">
      <c r="J49458" s="161"/>
      <c r="AB49458" s="164"/>
    </row>
    <row r="49459" spans="10:28">
      <c r="J49459" s="161"/>
      <c r="AB49459" s="164"/>
    </row>
    <row r="49460" spans="10:28">
      <c r="J49460" s="161"/>
      <c r="AB49460" s="164"/>
    </row>
    <row r="49461" spans="10:28">
      <c r="J49461" s="161"/>
      <c r="AB49461" s="164"/>
    </row>
    <row r="49462" spans="10:28">
      <c r="J49462" s="161"/>
      <c r="AB49462" s="164"/>
    </row>
    <row r="49463" spans="10:28">
      <c r="J49463" s="161"/>
      <c r="AB49463" s="164"/>
    </row>
    <row r="49464" spans="10:28">
      <c r="J49464" s="161"/>
      <c r="AB49464" s="164"/>
    </row>
    <row r="49465" spans="10:28">
      <c r="J49465" s="161"/>
      <c r="AB49465" s="164"/>
    </row>
    <row r="49466" spans="10:28">
      <c r="J49466" s="161"/>
      <c r="AB49466" s="164"/>
    </row>
    <row r="49467" spans="10:28">
      <c r="J49467" s="161"/>
      <c r="AB49467" s="164"/>
    </row>
    <row r="49468" spans="10:28">
      <c r="J49468" s="161"/>
      <c r="AB49468" s="164"/>
    </row>
    <row r="49469" spans="10:28">
      <c r="J49469" s="161"/>
      <c r="AB49469" s="164"/>
    </row>
    <row r="49470" spans="10:28">
      <c r="J49470" s="161"/>
      <c r="AB49470" s="164"/>
    </row>
    <row r="49471" spans="10:28">
      <c r="J49471" s="161"/>
      <c r="AB49471" s="164"/>
    </row>
    <row r="49472" spans="10:28">
      <c r="J49472" s="161"/>
      <c r="AB49472" s="164"/>
    </row>
    <row r="49473" spans="10:28">
      <c r="J49473" s="161"/>
      <c r="AB49473" s="164"/>
    </row>
    <row r="49474" spans="10:28">
      <c r="J49474" s="161"/>
      <c r="AB49474" s="164"/>
    </row>
    <row r="49475" spans="10:28">
      <c r="J49475" s="161"/>
      <c r="AB49475" s="164"/>
    </row>
    <row r="49476" spans="10:28">
      <c r="J49476" s="161"/>
      <c r="AB49476" s="164"/>
    </row>
    <row r="49477" spans="10:28">
      <c r="J49477" s="161"/>
      <c r="AB49477" s="164"/>
    </row>
    <row r="49478" spans="10:28">
      <c r="J49478" s="161"/>
      <c r="AB49478" s="164"/>
    </row>
    <row r="49479" spans="10:28">
      <c r="J49479" s="161"/>
      <c r="AB49479" s="164"/>
    </row>
    <row r="49480" spans="10:28">
      <c r="J49480" s="161"/>
      <c r="AB49480" s="164"/>
    </row>
    <row r="49481" spans="10:28">
      <c r="J49481" s="161"/>
      <c r="AB49481" s="164"/>
    </row>
    <row r="49482" spans="10:28">
      <c r="J49482" s="161"/>
      <c r="AB49482" s="164"/>
    </row>
    <row r="49483" spans="10:28">
      <c r="J49483" s="161"/>
      <c r="AB49483" s="164"/>
    </row>
    <row r="49484" spans="10:28">
      <c r="J49484" s="161"/>
      <c r="AB49484" s="164"/>
    </row>
    <row r="49485" spans="10:28">
      <c r="J49485" s="161"/>
      <c r="AB49485" s="164"/>
    </row>
    <row r="49486" spans="10:28">
      <c r="J49486" s="161"/>
      <c r="AB49486" s="164"/>
    </row>
    <row r="49487" spans="10:28">
      <c r="J49487" s="161"/>
      <c r="AB49487" s="164"/>
    </row>
    <row r="49488" spans="10:28">
      <c r="J49488" s="161"/>
      <c r="AB49488" s="164"/>
    </row>
    <row r="49489" spans="10:28">
      <c r="J49489" s="161"/>
      <c r="AB49489" s="164"/>
    </row>
    <row r="49490" spans="10:28">
      <c r="J49490" s="161"/>
      <c r="AB49490" s="164"/>
    </row>
    <row r="49491" spans="10:28">
      <c r="J49491" s="161"/>
      <c r="AB49491" s="164"/>
    </row>
    <row r="49492" spans="10:28">
      <c r="J49492" s="161"/>
      <c r="AB49492" s="164"/>
    </row>
    <row r="49493" spans="10:28">
      <c r="J49493" s="161"/>
      <c r="AB49493" s="164"/>
    </row>
    <row r="49494" spans="10:28">
      <c r="J49494" s="161"/>
      <c r="AB49494" s="164"/>
    </row>
    <row r="49495" spans="10:28">
      <c r="J49495" s="161"/>
      <c r="AB49495" s="164"/>
    </row>
    <row r="49496" spans="10:28">
      <c r="J49496" s="161"/>
      <c r="AB49496" s="164"/>
    </row>
    <row r="49497" spans="10:28">
      <c r="J49497" s="161"/>
      <c r="AB49497" s="164"/>
    </row>
    <row r="49498" spans="10:28">
      <c r="J49498" s="161"/>
      <c r="AB49498" s="164"/>
    </row>
    <row r="49499" spans="10:28">
      <c r="J49499" s="161"/>
      <c r="AB49499" s="164"/>
    </row>
    <row r="49500" spans="10:28">
      <c r="J49500" s="161"/>
      <c r="AB49500" s="164"/>
    </row>
    <row r="49501" spans="10:28">
      <c r="J49501" s="161"/>
      <c r="AB49501" s="164"/>
    </row>
    <row r="49502" spans="10:28">
      <c r="J49502" s="161"/>
      <c r="AB49502" s="164"/>
    </row>
    <row r="49503" spans="10:28">
      <c r="J49503" s="161"/>
      <c r="AB49503" s="164"/>
    </row>
    <row r="49504" spans="10:28">
      <c r="J49504" s="161"/>
      <c r="AB49504" s="164"/>
    </row>
    <row r="49505" spans="10:28">
      <c r="J49505" s="161"/>
      <c r="AB49505" s="164"/>
    </row>
    <row r="49506" spans="10:28">
      <c r="J49506" s="161"/>
      <c r="AB49506" s="164"/>
    </row>
    <row r="49507" spans="10:28">
      <c r="J49507" s="161"/>
      <c r="AB49507" s="164"/>
    </row>
    <row r="49508" spans="10:28">
      <c r="J49508" s="161"/>
      <c r="AB49508" s="164"/>
    </row>
    <row r="49509" spans="10:28">
      <c r="J49509" s="161"/>
      <c r="AB49509" s="164"/>
    </row>
    <row r="49510" spans="10:28">
      <c r="J49510" s="161"/>
      <c r="AB49510" s="164"/>
    </row>
    <row r="49511" spans="10:28">
      <c r="J49511" s="161"/>
      <c r="AB49511" s="164"/>
    </row>
    <row r="49512" spans="10:28">
      <c r="J49512" s="161"/>
      <c r="AB49512" s="164"/>
    </row>
    <row r="49513" spans="10:28">
      <c r="J49513" s="161"/>
      <c r="AB49513" s="164"/>
    </row>
    <row r="49514" spans="10:28">
      <c r="J49514" s="161"/>
      <c r="AB49514" s="164"/>
    </row>
    <row r="49515" spans="10:28">
      <c r="J49515" s="161"/>
      <c r="AB49515" s="164"/>
    </row>
    <row r="49516" spans="10:28">
      <c r="J49516" s="161"/>
      <c r="AB49516" s="164"/>
    </row>
    <row r="49517" spans="10:28">
      <c r="J49517" s="161"/>
      <c r="AB49517" s="164"/>
    </row>
    <row r="49518" spans="10:28">
      <c r="J49518" s="161"/>
      <c r="AB49518" s="164"/>
    </row>
    <row r="49519" spans="10:28">
      <c r="J49519" s="161"/>
      <c r="AB49519" s="164"/>
    </row>
    <row r="49520" spans="10:28">
      <c r="J49520" s="161"/>
      <c r="AB49520" s="164"/>
    </row>
    <row r="49521" spans="10:28">
      <c r="J49521" s="161"/>
      <c r="AB49521" s="164"/>
    </row>
    <row r="49522" spans="10:28">
      <c r="J49522" s="161"/>
      <c r="AB49522" s="164"/>
    </row>
    <row r="49523" spans="10:28">
      <c r="J49523" s="161"/>
      <c r="AB49523" s="164"/>
    </row>
    <row r="49524" spans="10:28">
      <c r="J49524" s="161"/>
      <c r="AB49524" s="164"/>
    </row>
    <row r="49525" spans="10:28">
      <c r="J49525" s="161"/>
      <c r="AB49525" s="164"/>
    </row>
    <row r="49526" spans="10:28">
      <c r="J49526" s="161"/>
      <c r="AB49526" s="164"/>
    </row>
    <row r="49527" spans="10:28">
      <c r="J49527" s="161"/>
      <c r="AB49527" s="164"/>
    </row>
    <row r="49528" spans="10:28">
      <c r="J49528" s="161"/>
      <c r="AB49528" s="164"/>
    </row>
    <row r="49529" spans="10:28">
      <c r="J49529" s="161"/>
      <c r="AB49529" s="164"/>
    </row>
    <row r="49530" spans="10:28">
      <c r="J49530" s="161"/>
      <c r="AB49530" s="164"/>
    </row>
    <row r="49531" spans="10:28">
      <c r="J49531" s="161"/>
      <c r="AB49531" s="164"/>
    </row>
    <row r="49532" spans="10:28">
      <c r="J49532" s="161"/>
      <c r="AB49532" s="164"/>
    </row>
    <row r="49533" spans="10:28">
      <c r="J49533" s="161"/>
      <c r="AB49533" s="164"/>
    </row>
    <row r="49534" spans="10:28">
      <c r="J49534" s="161"/>
      <c r="AB49534" s="164"/>
    </row>
    <row r="49535" spans="10:28">
      <c r="J49535" s="161"/>
      <c r="AB49535" s="164"/>
    </row>
    <row r="49536" spans="10:28">
      <c r="J49536" s="161"/>
      <c r="AB49536" s="164"/>
    </row>
    <row r="49537" spans="10:28">
      <c r="J49537" s="161"/>
      <c r="AB49537" s="164"/>
    </row>
    <row r="49538" spans="10:28">
      <c r="J49538" s="161"/>
      <c r="AB49538" s="164"/>
    </row>
    <row r="49539" spans="10:28">
      <c r="J49539" s="161"/>
      <c r="AB49539" s="164"/>
    </row>
    <row r="49540" spans="10:28">
      <c r="J49540" s="161"/>
      <c r="AB49540" s="164"/>
    </row>
    <row r="49541" spans="10:28">
      <c r="J49541" s="161"/>
      <c r="AB49541" s="164"/>
    </row>
    <row r="49542" spans="10:28">
      <c r="J49542" s="161"/>
      <c r="AB49542" s="164"/>
    </row>
    <row r="49543" spans="10:28">
      <c r="J49543" s="161"/>
      <c r="AB49543" s="164"/>
    </row>
    <row r="49544" spans="10:28">
      <c r="J49544" s="161"/>
      <c r="AB49544" s="164"/>
    </row>
    <row r="49545" spans="10:28">
      <c r="J49545" s="161"/>
      <c r="AB49545" s="164"/>
    </row>
    <row r="49546" spans="10:28">
      <c r="J49546" s="161"/>
      <c r="AB49546" s="164"/>
    </row>
    <row r="49547" spans="10:28">
      <c r="J49547" s="161"/>
      <c r="AB49547" s="164"/>
    </row>
    <row r="49548" spans="10:28">
      <c r="J49548" s="161"/>
      <c r="AB49548" s="164"/>
    </row>
    <row r="49549" spans="10:28">
      <c r="J49549" s="161"/>
      <c r="AB49549" s="164"/>
    </row>
    <row r="49550" spans="10:28">
      <c r="J49550" s="161"/>
      <c r="AB49550" s="164"/>
    </row>
    <row r="49551" spans="10:28">
      <c r="J49551" s="161"/>
      <c r="AB49551" s="164"/>
    </row>
    <row r="49552" spans="10:28">
      <c r="J49552" s="161"/>
      <c r="AB49552" s="164"/>
    </row>
    <row r="49553" spans="10:28">
      <c r="J49553" s="161"/>
      <c r="AB49553" s="164"/>
    </row>
    <row r="49554" spans="10:28">
      <c r="J49554" s="161"/>
      <c r="AB49554" s="164"/>
    </row>
    <row r="49555" spans="10:28">
      <c r="J49555" s="161"/>
      <c r="AB49555" s="164"/>
    </row>
    <row r="49556" spans="10:28">
      <c r="J49556" s="161"/>
      <c r="AB49556" s="164"/>
    </row>
    <row r="49557" spans="10:28">
      <c r="J49557" s="161"/>
      <c r="AB49557" s="164"/>
    </row>
    <row r="49558" spans="10:28">
      <c r="J49558" s="161"/>
      <c r="AB49558" s="164"/>
    </row>
    <row r="49559" spans="10:28">
      <c r="J49559" s="161"/>
      <c r="AB49559" s="164"/>
    </row>
    <row r="49560" spans="10:28">
      <c r="J49560" s="161"/>
      <c r="AB49560" s="164"/>
    </row>
    <row r="49561" spans="10:28">
      <c r="J49561" s="161"/>
      <c r="AB49561" s="164"/>
    </row>
    <row r="49562" spans="10:28">
      <c r="J49562" s="161"/>
      <c r="AB49562" s="164"/>
    </row>
    <row r="49563" spans="10:28">
      <c r="J49563" s="161"/>
      <c r="AB49563" s="164"/>
    </row>
    <row r="49564" spans="10:28">
      <c r="J49564" s="161"/>
      <c r="AB49564" s="164"/>
    </row>
    <row r="49565" spans="10:28">
      <c r="J49565" s="161"/>
      <c r="AB49565" s="164"/>
    </row>
    <row r="49566" spans="10:28">
      <c r="J49566" s="161"/>
      <c r="AB49566" s="164"/>
    </row>
    <row r="49567" spans="10:28">
      <c r="J49567" s="161"/>
      <c r="AB49567" s="164"/>
    </row>
    <row r="49568" spans="10:28">
      <c r="J49568" s="161"/>
      <c r="AB49568" s="164"/>
    </row>
    <row r="49569" spans="10:28">
      <c r="J49569" s="161"/>
      <c r="AB49569" s="164"/>
    </row>
    <row r="49570" spans="10:28">
      <c r="J49570" s="161"/>
      <c r="AB49570" s="164"/>
    </row>
    <row r="49571" spans="10:28">
      <c r="J49571" s="161"/>
      <c r="AB49571" s="164"/>
    </row>
    <row r="49572" spans="10:28">
      <c r="J49572" s="161"/>
      <c r="AB49572" s="164"/>
    </row>
    <row r="49573" spans="10:28">
      <c r="J49573" s="161"/>
      <c r="AB49573" s="164"/>
    </row>
    <row r="49574" spans="10:28">
      <c r="J49574" s="161"/>
      <c r="AB49574" s="164"/>
    </row>
    <row r="49575" spans="10:28">
      <c r="J49575" s="161"/>
      <c r="AB49575" s="164"/>
    </row>
    <row r="49576" spans="10:28">
      <c r="J49576" s="161"/>
      <c r="AB49576" s="164"/>
    </row>
    <row r="49577" spans="10:28">
      <c r="J49577" s="161"/>
      <c r="AB49577" s="164"/>
    </row>
    <row r="49578" spans="10:28">
      <c r="J49578" s="161"/>
      <c r="AB49578" s="164"/>
    </row>
    <row r="49579" spans="10:28">
      <c r="J49579" s="161"/>
      <c r="AB49579" s="164"/>
    </row>
    <row r="49580" spans="10:28">
      <c r="J49580" s="161"/>
      <c r="AB49580" s="164"/>
    </row>
    <row r="49581" spans="10:28">
      <c r="J49581" s="161"/>
      <c r="AB49581" s="164"/>
    </row>
    <row r="49582" spans="10:28">
      <c r="J49582" s="161"/>
      <c r="AB49582" s="164"/>
    </row>
    <row r="49583" spans="10:28">
      <c r="J49583" s="161"/>
      <c r="AB49583" s="164"/>
    </row>
    <row r="49584" spans="10:28">
      <c r="J49584" s="161"/>
      <c r="AB49584" s="164"/>
    </row>
    <row r="49585" spans="10:28">
      <c r="J49585" s="161"/>
      <c r="AB49585" s="164"/>
    </row>
    <row r="49586" spans="10:28">
      <c r="J49586" s="161"/>
      <c r="AB49586" s="164"/>
    </row>
    <row r="49587" spans="10:28">
      <c r="J49587" s="161"/>
      <c r="AB49587" s="164"/>
    </row>
    <row r="49588" spans="10:28">
      <c r="J49588" s="161"/>
      <c r="AB49588" s="164"/>
    </row>
    <row r="49589" spans="10:28">
      <c r="J49589" s="161"/>
      <c r="AB49589" s="164"/>
    </row>
    <row r="49590" spans="10:28">
      <c r="J49590" s="161"/>
      <c r="AB49590" s="164"/>
    </row>
    <row r="49591" spans="10:28">
      <c r="J49591" s="161"/>
      <c r="AB49591" s="164"/>
    </row>
    <row r="49592" spans="10:28">
      <c r="J49592" s="161"/>
      <c r="AB49592" s="164"/>
    </row>
    <row r="49593" spans="10:28">
      <c r="J49593" s="161"/>
      <c r="AB49593" s="164"/>
    </row>
    <row r="49594" spans="10:28">
      <c r="J49594" s="161"/>
      <c r="AB49594" s="164"/>
    </row>
    <row r="49595" spans="10:28">
      <c r="J49595" s="161"/>
      <c r="AB49595" s="164"/>
    </row>
    <row r="49596" spans="10:28">
      <c r="J49596" s="161"/>
      <c r="AB49596" s="164"/>
    </row>
    <row r="49597" spans="10:28">
      <c r="J49597" s="161"/>
      <c r="AB49597" s="164"/>
    </row>
    <row r="49598" spans="10:28">
      <c r="J49598" s="161"/>
      <c r="AB49598" s="164"/>
    </row>
    <row r="49599" spans="10:28">
      <c r="J49599" s="161"/>
      <c r="AB49599" s="164"/>
    </row>
    <row r="49600" spans="10:28">
      <c r="J49600" s="161"/>
      <c r="AB49600" s="164"/>
    </row>
    <row r="49601" spans="10:28">
      <c r="J49601" s="161"/>
      <c r="AB49601" s="164"/>
    </row>
    <row r="49602" spans="10:28">
      <c r="J49602" s="161"/>
      <c r="AB49602" s="164"/>
    </row>
    <row r="49603" spans="10:28">
      <c r="J49603" s="161"/>
      <c r="AB49603" s="164"/>
    </row>
    <row r="49604" spans="10:28">
      <c r="J49604" s="161"/>
      <c r="AB49604" s="164"/>
    </row>
    <row r="49605" spans="10:28">
      <c r="J49605" s="161"/>
      <c r="AB49605" s="164"/>
    </row>
    <row r="49606" spans="10:28">
      <c r="J49606" s="161"/>
      <c r="AB49606" s="164"/>
    </row>
    <row r="49607" spans="10:28">
      <c r="J49607" s="161"/>
      <c r="AB49607" s="164"/>
    </row>
    <row r="49608" spans="10:28">
      <c r="J49608" s="161"/>
      <c r="AB49608" s="164"/>
    </row>
    <row r="49609" spans="10:28">
      <c r="J49609" s="161"/>
      <c r="AB49609" s="164"/>
    </row>
    <row r="49610" spans="10:28">
      <c r="J49610" s="161"/>
      <c r="AB49610" s="164"/>
    </row>
    <row r="49611" spans="10:28">
      <c r="J49611" s="161"/>
      <c r="AB49611" s="164"/>
    </row>
    <row r="49612" spans="10:28">
      <c r="J49612" s="161"/>
      <c r="AB49612" s="164"/>
    </row>
    <row r="49613" spans="10:28">
      <c r="J49613" s="161"/>
      <c r="AB49613" s="164"/>
    </row>
    <row r="49614" spans="10:28">
      <c r="J49614" s="161"/>
      <c r="AB49614" s="164"/>
    </row>
    <row r="49615" spans="10:28">
      <c r="J49615" s="161"/>
      <c r="AB49615" s="164"/>
    </row>
    <row r="49616" spans="10:28">
      <c r="J49616" s="161"/>
      <c r="AB49616" s="164"/>
    </row>
    <row r="49617" spans="10:28">
      <c r="J49617" s="161"/>
      <c r="AB49617" s="164"/>
    </row>
    <row r="49618" spans="10:28">
      <c r="J49618" s="161"/>
      <c r="AB49618" s="164"/>
    </row>
    <row r="49619" spans="10:28">
      <c r="J49619" s="161"/>
      <c r="AB49619" s="164"/>
    </row>
    <row r="49620" spans="10:28">
      <c r="J49620" s="161"/>
      <c r="AB49620" s="164"/>
    </row>
    <row r="49621" spans="10:28">
      <c r="J49621" s="161"/>
      <c r="AB49621" s="164"/>
    </row>
    <row r="49622" spans="10:28">
      <c r="J49622" s="161"/>
      <c r="AB49622" s="164"/>
    </row>
    <row r="49623" spans="10:28">
      <c r="J49623" s="161"/>
      <c r="AB49623" s="164"/>
    </row>
    <row r="49624" spans="10:28">
      <c r="J49624" s="161"/>
      <c r="AB49624" s="164"/>
    </row>
    <row r="49625" spans="10:28">
      <c r="J49625" s="161"/>
      <c r="AB49625" s="164"/>
    </row>
    <row r="49626" spans="10:28">
      <c r="J49626" s="161"/>
      <c r="AB49626" s="164"/>
    </row>
    <row r="49627" spans="10:28">
      <c r="J49627" s="161"/>
      <c r="AB49627" s="164"/>
    </row>
    <row r="49628" spans="10:28">
      <c r="J49628" s="161"/>
      <c r="AB49628" s="164"/>
    </row>
    <row r="49629" spans="10:28">
      <c r="J49629" s="161"/>
      <c r="AB49629" s="164"/>
    </row>
    <row r="49630" spans="10:28">
      <c r="J49630" s="161"/>
      <c r="AB49630" s="164"/>
    </row>
    <row r="49631" spans="10:28">
      <c r="J49631" s="161"/>
      <c r="AB49631" s="164"/>
    </row>
    <row r="49632" spans="10:28">
      <c r="J49632" s="161"/>
      <c r="AB49632" s="164"/>
    </row>
    <row r="49633" spans="10:28">
      <c r="J49633" s="161"/>
      <c r="AB49633" s="164"/>
    </row>
    <row r="49634" spans="10:28">
      <c r="J49634" s="161"/>
      <c r="AB49634" s="164"/>
    </row>
    <row r="49635" spans="10:28">
      <c r="J49635" s="161"/>
      <c r="AB49635" s="164"/>
    </row>
    <row r="49636" spans="10:28">
      <c r="J49636" s="161"/>
      <c r="AB49636" s="164"/>
    </row>
    <row r="49637" spans="10:28">
      <c r="J49637" s="161"/>
      <c r="AB49637" s="164"/>
    </row>
    <row r="49638" spans="10:28">
      <c r="J49638" s="161"/>
      <c r="AB49638" s="164"/>
    </row>
    <row r="49639" spans="10:28">
      <c r="J49639" s="161"/>
      <c r="AB49639" s="164"/>
    </row>
    <row r="49640" spans="10:28">
      <c r="J49640" s="161"/>
      <c r="AB49640" s="164"/>
    </row>
    <row r="49641" spans="10:28">
      <c r="J49641" s="161"/>
      <c r="AB49641" s="164"/>
    </row>
    <row r="49642" spans="10:28">
      <c r="J49642" s="161"/>
      <c r="AB49642" s="164"/>
    </row>
    <row r="49643" spans="10:28">
      <c r="J49643" s="161"/>
      <c r="AB49643" s="164"/>
    </row>
    <row r="49644" spans="10:28">
      <c r="J49644" s="161"/>
      <c r="AB49644" s="164"/>
    </row>
    <row r="49645" spans="10:28">
      <c r="J49645" s="161"/>
      <c r="AB49645" s="164"/>
    </row>
    <row r="49646" spans="10:28">
      <c r="J49646" s="161"/>
      <c r="AB49646" s="164"/>
    </row>
    <row r="49647" spans="10:28">
      <c r="J49647" s="161"/>
      <c r="AB49647" s="164"/>
    </row>
    <row r="49648" spans="10:28">
      <c r="J49648" s="161"/>
      <c r="AB49648" s="164"/>
    </row>
    <row r="49649" spans="10:28">
      <c r="J49649" s="161"/>
      <c r="AB49649" s="164"/>
    </row>
    <row r="49650" spans="10:28">
      <c r="J49650" s="161"/>
      <c r="AB49650" s="164"/>
    </row>
    <row r="49651" spans="10:28">
      <c r="J49651" s="161"/>
      <c r="AB49651" s="164"/>
    </row>
    <row r="49652" spans="10:28">
      <c r="J49652" s="161"/>
      <c r="AB49652" s="164"/>
    </row>
    <row r="49653" spans="10:28">
      <c r="J49653" s="161"/>
      <c r="AB49653" s="164"/>
    </row>
    <row r="49654" spans="10:28">
      <c r="J49654" s="161"/>
      <c r="AB49654" s="164"/>
    </row>
    <row r="49655" spans="10:28">
      <c r="J49655" s="161"/>
      <c r="AB49655" s="164"/>
    </row>
    <row r="49656" spans="10:28">
      <c r="J49656" s="161"/>
      <c r="AB49656" s="164"/>
    </row>
    <row r="49657" spans="10:28">
      <c r="J49657" s="161"/>
      <c r="AB49657" s="164"/>
    </row>
    <row r="49658" spans="10:28">
      <c r="J49658" s="161"/>
      <c r="AB49658" s="164"/>
    </row>
    <row r="49659" spans="10:28">
      <c r="J49659" s="161"/>
      <c r="AB49659" s="164"/>
    </row>
    <row r="49660" spans="10:28">
      <c r="J49660" s="161"/>
      <c r="AB49660" s="164"/>
    </row>
    <row r="49661" spans="10:28">
      <c r="J49661" s="161"/>
      <c r="AB49661" s="164"/>
    </row>
    <row r="49662" spans="10:28">
      <c r="J49662" s="161"/>
      <c r="AB49662" s="164"/>
    </row>
    <row r="49663" spans="10:28">
      <c r="J49663" s="161"/>
      <c r="AB49663" s="164"/>
    </row>
    <row r="49664" spans="10:28">
      <c r="J49664" s="161"/>
      <c r="AB49664" s="164"/>
    </row>
    <row r="49665" spans="5:28">
      <c r="J49665" s="161"/>
      <c r="AB49665" s="164"/>
    </row>
    <row r="49666" spans="5:28">
      <c r="J49666" s="161"/>
      <c r="AB49666" s="164"/>
    </row>
    <row r="49667" spans="5:28">
      <c r="J49667" s="161"/>
      <c r="AB49667" s="164"/>
    </row>
    <row r="49668" spans="5:28">
      <c r="E49668" s="166"/>
      <c r="J49668" s="161"/>
      <c r="AB49668" s="164"/>
    </row>
    <row r="49669" spans="5:28">
      <c r="E49669" s="166"/>
      <c r="J49669" s="161"/>
      <c r="AB49669" s="164"/>
    </row>
    <row r="49670" spans="5:28">
      <c r="E49670" s="166"/>
      <c r="J49670" s="161"/>
      <c r="AB49670" s="164"/>
    </row>
    <row r="49671" spans="5:28">
      <c r="E49671" s="166"/>
      <c r="J49671" s="161"/>
      <c r="AB49671" s="164"/>
    </row>
    <row r="49672" spans="5:28">
      <c r="J49672" s="161"/>
      <c r="AB49672" s="164"/>
    </row>
    <row r="49673" spans="5:28">
      <c r="J49673" s="161"/>
      <c r="AB49673" s="164"/>
    </row>
    <row r="49674" spans="5:28">
      <c r="J49674" s="161"/>
      <c r="AB49674" s="164"/>
    </row>
    <row r="49675" spans="5:28">
      <c r="J49675" s="161"/>
      <c r="AB49675" s="164"/>
    </row>
    <row r="49676" spans="5:28">
      <c r="J49676" s="161"/>
      <c r="AB49676" s="164"/>
    </row>
    <row r="49677" spans="5:28">
      <c r="J49677" s="161"/>
      <c r="AB49677" s="164"/>
    </row>
    <row r="49678" spans="5:28">
      <c r="J49678" s="161"/>
      <c r="AB49678" s="164"/>
    </row>
    <row r="49679" spans="5:28">
      <c r="J49679" s="161"/>
      <c r="AB49679" s="164"/>
    </row>
    <row r="49680" spans="5:28">
      <c r="J49680" s="161"/>
      <c r="AB49680" s="164"/>
    </row>
    <row r="49681" spans="10:28">
      <c r="J49681" s="161"/>
      <c r="AB49681" s="164"/>
    </row>
    <row r="49682" spans="10:28">
      <c r="J49682" s="161"/>
      <c r="AB49682" s="164"/>
    </row>
    <row r="49683" spans="10:28">
      <c r="J49683" s="161"/>
      <c r="AB49683" s="164"/>
    </row>
    <row r="49684" spans="10:28">
      <c r="J49684" s="161"/>
      <c r="AB49684" s="164"/>
    </row>
    <row r="49685" spans="10:28">
      <c r="J49685" s="161"/>
      <c r="AB49685" s="164"/>
    </row>
    <row r="49686" spans="10:28">
      <c r="J49686" s="161"/>
      <c r="AB49686" s="164"/>
    </row>
    <row r="49687" spans="10:28">
      <c r="J49687" s="161"/>
      <c r="AB49687" s="164"/>
    </row>
    <row r="49688" spans="10:28">
      <c r="J49688" s="161"/>
      <c r="AB49688" s="164"/>
    </row>
    <row r="49689" spans="10:28">
      <c r="J49689" s="161"/>
      <c r="AB49689" s="164"/>
    </row>
    <row r="49690" spans="10:28">
      <c r="J49690" s="161"/>
      <c r="AB49690" s="164"/>
    </row>
    <row r="49691" spans="10:28">
      <c r="J49691" s="161"/>
      <c r="AB49691" s="164"/>
    </row>
    <row r="49692" spans="10:28">
      <c r="J49692" s="161"/>
      <c r="AB49692" s="164"/>
    </row>
    <row r="49693" spans="10:28">
      <c r="J49693" s="161"/>
      <c r="AB49693" s="164"/>
    </row>
    <row r="49694" spans="10:28">
      <c r="J49694" s="161"/>
      <c r="AB49694" s="164"/>
    </row>
    <row r="49695" spans="10:28">
      <c r="J49695" s="161"/>
      <c r="AB49695" s="164"/>
    </row>
    <row r="49696" spans="10:28">
      <c r="J49696" s="161"/>
      <c r="AB49696" s="164"/>
    </row>
    <row r="49697" spans="10:28">
      <c r="J49697" s="161"/>
      <c r="AB49697" s="164"/>
    </row>
    <row r="49698" spans="10:28">
      <c r="J49698" s="161"/>
      <c r="AB49698" s="164"/>
    </row>
    <row r="49699" spans="10:28">
      <c r="J49699" s="161"/>
      <c r="AB49699" s="164"/>
    </row>
    <row r="49700" spans="10:28">
      <c r="J49700" s="161"/>
      <c r="AB49700" s="164"/>
    </row>
    <row r="49701" spans="10:28">
      <c r="J49701" s="161"/>
      <c r="AB49701" s="164"/>
    </row>
    <row r="49702" spans="10:28">
      <c r="J49702" s="161"/>
      <c r="AB49702" s="164"/>
    </row>
    <row r="49703" spans="10:28">
      <c r="J49703" s="161"/>
      <c r="AB49703" s="164"/>
    </row>
    <row r="49704" spans="10:28">
      <c r="J49704" s="161"/>
      <c r="AB49704" s="164"/>
    </row>
    <row r="49705" spans="10:28">
      <c r="J49705" s="161"/>
      <c r="AB49705" s="164"/>
    </row>
    <row r="49706" spans="10:28">
      <c r="J49706" s="161"/>
      <c r="AB49706" s="164"/>
    </row>
    <row r="49707" spans="10:28">
      <c r="J49707" s="161"/>
      <c r="AB49707" s="164"/>
    </row>
    <row r="49708" spans="10:28">
      <c r="J49708" s="161"/>
      <c r="AB49708" s="164"/>
    </row>
    <row r="49709" spans="10:28">
      <c r="J49709" s="161"/>
      <c r="AB49709" s="164"/>
    </row>
    <row r="49710" spans="10:28">
      <c r="J49710" s="161"/>
      <c r="AB49710" s="164"/>
    </row>
    <row r="49711" spans="10:28">
      <c r="J49711" s="161"/>
      <c r="AB49711" s="164"/>
    </row>
    <row r="49712" spans="10:28">
      <c r="J49712" s="161"/>
      <c r="AB49712" s="164"/>
    </row>
    <row r="49713" spans="10:28">
      <c r="J49713" s="161"/>
      <c r="AB49713" s="164"/>
    </row>
    <row r="49714" spans="10:28">
      <c r="J49714" s="161"/>
      <c r="AB49714" s="164"/>
    </row>
    <row r="49715" spans="10:28">
      <c r="J49715" s="161"/>
      <c r="AB49715" s="164"/>
    </row>
    <row r="49716" spans="10:28">
      <c r="J49716" s="161"/>
      <c r="AB49716" s="164"/>
    </row>
    <row r="49717" spans="10:28">
      <c r="J49717" s="161"/>
      <c r="AB49717" s="164"/>
    </row>
    <row r="49718" spans="10:28">
      <c r="J49718" s="161"/>
      <c r="AB49718" s="164"/>
    </row>
    <row r="49719" spans="10:28">
      <c r="J49719" s="161"/>
      <c r="AB49719" s="164"/>
    </row>
    <row r="49720" spans="10:28">
      <c r="J49720" s="161"/>
      <c r="AB49720" s="164"/>
    </row>
    <row r="49721" spans="10:28">
      <c r="J49721" s="161"/>
      <c r="AB49721" s="164"/>
    </row>
    <row r="49722" spans="10:28">
      <c r="J49722" s="161"/>
      <c r="AB49722" s="164"/>
    </row>
    <row r="49723" spans="10:28">
      <c r="J49723" s="161"/>
      <c r="AB49723" s="164"/>
    </row>
    <row r="49724" spans="10:28">
      <c r="J49724" s="161"/>
      <c r="AB49724" s="164"/>
    </row>
    <row r="49725" spans="10:28">
      <c r="J49725" s="161"/>
      <c r="AB49725" s="164"/>
    </row>
    <row r="49726" spans="10:28">
      <c r="J49726" s="161"/>
      <c r="AB49726" s="164"/>
    </row>
    <row r="49727" spans="10:28">
      <c r="J49727" s="161"/>
      <c r="AB49727" s="164"/>
    </row>
    <row r="49728" spans="10:28">
      <c r="J49728" s="161"/>
      <c r="AB49728" s="164"/>
    </row>
    <row r="49729" spans="10:28">
      <c r="J49729" s="161"/>
      <c r="AB49729" s="164"/>
    </row>
    <row r="49730" spans="10:28">
      <c r="J49730" s="161"/>
      <c r="AB49730" s="164"/>
    </row>
    <row r="49731" spans="10:28">
      <c r="J49731" s="161"/>
      <c r="AB49731" s="164"/>
    </row>
    <row r="49732" spans="10:28">
      <c r="J49732" s="161"/>
      <c r="AB49732" s="164"/>
    </row>
    <row r="49733" spans="10:28">
      <c r="J49733" s="161"/>
      <c r="AB49733" s="164"/>
    </row>
    <row r="49734" spans="10:28">
      <c r="J49734" s="161"/>
      <c r="AB49734" s="164"/>
    </row>
    <row r="49735" spans="10:28">
      <c r="J49735" s="161"/>
      <c r="AB49735" s="164"/>
    </row>
    <row r="49736" spans="10:28">
      <c r="J49736" s="161"/>
      <c r="AB49736" s="164"/>
    </row>
    <row r="49737" spans="10:28">
      <c r="J49737" s="161"/>
      <c r="AB49737" s="164"/>
    </row>
    <row r="49738" spans="10:28">
      <c r="J49738" s="161"/>
      <c r="AB49738" s="164"/>
    </row>
    <row r="49739" spans="10:28">
      <c r="J49739" s="161"/>
      <c r="AB49739" s="164"/>
    </row>
    <row r="49740" spans="10:28">
      <c r="J49740" s="161"/>
      <c r="AB49740" s="164"/>
    </row>
    <row r="49741" spans="10:28">
      <c r="J49741" s="161"/>
      <c r="AB49741" s="164"/>
    </row>
    <row r="49742" spans="10:28">
      <c r="J49742" s="161"/>
      <c r="AB49742" s="164"/>
    </row>
    <row r="49743" spans="10:28">
      <c r="J49743" s="161"/>
      <c r="AB49743" s="164"/>
    </row>
    <row r="49744" spans="10:28">
      <c r="J49744" s="161"/>
      <c r="AB49744" s="164"/>
    </row>
    <row r="49745" spans="10:28">
      <c r="J49745" s="161"/>
      <c r="AB49745" s="164"/>
    </row>
    <row r="49746" spans="10:28">
      <c r="J49746" s="161"/>
      <c r="AB49746" s="164"/>
    </row>
    <row r="49747" spans="10:28">
      <c r="J49747" s="161"/>
      <c r="AB49747" s="164"/>
    </row>
    <row r="49748" spans="10:28">
      <c r="J49748" s="161"/>
      <c r="AB49748" s="164"/>
    </row>
    <row r="49749" spans="10:28">
      <c r="J49749" s="161"/>
      <c r="AB49749" s="164"/>
    </row>
    <row r="49750" spans="10:28">
      <c r="J49750" s="161"/>
      <c r="AB49750" s="164"/>
    </row>
    <row r="49751" spans="10:28">
      <c r="J49751" s="161"/>
      <c r="AB49751" s="164"/>
    </row>
    <row r="49752" spans="10:28">
      <c r="J49752" s="161"/>
      <c r="AB49752" s="164"/>
    </row>
    <row r="49753" spans="10:28">
      <c r="J49753" s="161"/>
      <c r="AB49753" s="164"/>
    </row>
    <row r="49754" spans="10:28">
      <c r="J49754" s="161"/>
      <c r="AB49754" s="164"/>
    </row>
    <row r="49755" spans="10:28">
      <c r="J49755" s="161"/>
      <c r="AB49755" s="164"/>
    </row>
    <row r="49756" spans="10:28">
      <c r="J49756" s="161"/>
      <c r="AB49756" s="164"/>
    </row>
    <row r="49757" spans="10:28">
      <c r="J49757" s="161"/>
      <c r="AB49757" s="164"/>
    </row>
    <row r="49758" spans="10:28">
      <c r="J49758" s="161"/>
      <c r="AB49758" s="164"/>
    </row>
    <row r="49759" spans="10:28">
      <c r="J49759" s="161"/>
      <c r="AB49759" s="164"/>
    </row>
    <row r="49760" spans="10:28">
      <c r="J49760" s="161"/>
      <c r="AB49760" s="164"/>
    </row>
    <row r="49761" spans="10:28">
      <c r="J49761" s="161"/>
      <c r="AB49761" s="164"/>
    </row>
    <row r="49762" spans="10:28">
      <c r="J49762" s="161"/>
      <c r="AB49762" s="164"/>
    </row>
    <row r="49763" spans="10:28">
      <c r="J49763" s="161"/>
      <c r="AB49763" s="164"/>
    </row>
    <row r="49764" spans="10:28">
      <c r="J49764" s="161"/>
      <c r="AB49764" s="164"/>
    </row>
    <row r="49765" spans="10:28">
      <c r="J49765" s="161"/>
      <c r="AB49765" s="164"/>
    </row>
    <row r="49766" spans="10:28">
      <c r="J49766" s="161"/>
      <c r="AB49766" s="164"/>
    </row>
    <row r="49767" spans="10:28">
      <c r="J49767" s="161"/>
      <c r="AB49767" s="164"/>
    </row>
    <row r="49768" spans="10:28">
      <c r="J49768" s="161"/>
      <c r="AB49768" s="164"/>
    </row>
    <row r="49769" spans="10:28">
      <c r="J49769" s="161"/>
      <c r="AB49769" s="164"/>
    </row>
    <row r="49770" spans="10:28">
      <c r="J49770" s="161"/>
      <c r="AB49770" s="164"/>
    </row>
    <row r="49771" spans="10:28">
      <c r="J49771" s="161"/>
      <c r="AB49771" s="164"/>
    </row>
    <row r="49772" spans="10:28">
      <c r="J49772" s="161"/>
      <c r="AB49772" s="164"/>
    </row>
    <row r="49773" spans="10:28">
      <c r="J49773" s="161"/>
      <c r="AB49773" s="164"/>
    </row>
    <row r="49774" spans="10:28">
      <c r="J49774" s="161"/>
      <c r="AB49774" s="164"/>
    </row>
    <row r="49775" spans="10:28">
      <c r="J49775" s="161"/>
      <c r="AB49775" s="164"/>
    </row>
    <row r="49776" spans="10:28">
      <c r="J49776" s="161"/>
      <c r="AB49776" s="164"/>
    </row>
    <row r="49777" spans="10:28">
      <c r="J49777" s="161"/>
      <c r="AB49777" s="164"/>
    </row>
    <row r="49778" spans="10:28">
      <c r="J49778" s="161"/>
      <c r="AB49778" s="164"/>
    </row>
    <row r="49779" spans="10:28">
      <c r="J49779" s="161"/>
      <c r="AB49779" s="164"/>
    </row>
    <row r="49780" spans="10:28">
      <c r="J49780" s="161"/>
      <c r="AB49780" s="164"/>
    </row>
    <row r="49781" spans="10:28">
      <c r="J49781" s="161"/>
      <c r="AB49781" s="164"/>
    </row>
    <row r="49782" spans="10:28">
      <c r="J49782" s="161"/>
      <c r="AB49782" s="164"/>
    </row>
    <row r="49783" spans="10:28">
      <c r="J49783" s="161"/>
      <c r="AB49783" s="164"/>
    </row>
    <row r="49784" spans="10:28">
      <c r="J49784" s="161"/>
      <c r="AB49784" s="164"/>
    </row>
    <row r="49785" spans="10:28">
      <c r="J49785" s="161"/>
      <c r="AB49785" s="164"/>
    </row>
    <row r="49786" spans="10:28">
      <c r="J49786" s="161"/>
      <c r="AB49786" s="164"/>
    </row>
    <row r="49787" spans="10:28">
      <c r="J49787" s="161"/>
      <c r="AB49787" s="164"/>
    </row>
    <row r="49788" spans="10:28">
      <c r="J49788" s="161"/>
      <c r="AB49788" s="164"/>
    </row>
    <row r="49789" spans="10:28">
      <c r="J49789" s="161"/>
      <c r="AB49789" s="164"/>
    </row>
    <row r="49790" spans="10:28">
      <c r="J49790" s="161"/>
      <c r="AB49790" s="164"/>
    </row>
    <row r="49791" spans="10:28">
      <c r="J49791" s="161"/>
      <c r="AB49791" s="164"/>
    </row>
    <row r="49792" spans="10:28">
      <c r="J49792" s="161"/>
      <c r="AB49792" s="164"/>
    </row>
    <row r="49793" spans="10:28">
      <c r="J49793" s="161"/>
      <c r="AB49793" s="164"/>
    </row>
    <row r="49794" spans="10:28">
      <c r="J49794" s="161"/>
      <c r="AB49794" s="164"/>
    </row>
    <row r="49795" spans="10:28">
      <c r="J49795" s="161"/>
      <c r="AB49795" s="164"/>
    </row>
    <row r="49796" spans="10:28">
      <c r="J49796" s="161"/>
      <c r="AB49796" s="164"/>
    </row>
    <row r="49797" spans="10:28">
      <c r="J49797" s="161"/>
      <c r="AB49797" s="164"/>
    </row>
    <row r="49798" spans="10:28">
      <c r="J49798" s="161"/>
      <c r="AB49798" s="164"/>
    </row>
    <row r="49799" spans="10:28">
      <c r="J49799" s="161"/>
      <c r="AB49799" s="164"/>
    </row>
    <row r="49800" spans="10:28">
      <c r="J49800" s="161"/>
      <c r="AB49800" s="164"/>
    </row>
    <row r="49801" spans="10:28">
      <c r="J49801" s="161"/>
      <c r="AB49801" s="164"/>
    </row>
    <row r="49802" spans="10:28">
      <c r="J49802" s="161"/>
      <c r="AB49802" s="164"/>
    </row>
    <row r="49803" spans="10:28">
      <c r="J49803" s="161"/>
      <c r="AB49803" s="164"/>
    </row>
    <row r="49804" spans="10:28">
      <c r="J49804" s="161"/>
      <c r="AB49804" s="164"/>
    </row>
    <row r="49805" spans="10:28">
      <c r="J49805" s="161"/>
      <c r="AB49805" s="164"/>
    </row>
    <row r="49806" spans="10:28">
      <c r="J49806" s="161"/>
      <c r="AB49806" s="164"/>
    </row>
    <row r="49807" spans="10:28">
      <c r="J49807" s="161"/>
      <c r="AB49807" s="164"/>
    </row>
    <row r="49808" spans="10:28">
      <c r="J49808" s="161"/>
      <c r="AB49808" s="164"/>
    </row>
    <row r="49809" spans="5:28">
      <c r="J49809" s="161"/>
      <c r="AB49809" s="164"/>
    </row>
    <row r="49810" spans="5:28">
      <c r="J49810" s="161"/>
      <c r="AB49810" s="164"/>
    </row>
    <row r="49811" spans="5:28">
      <c r="J49811" s="161"/>
      <c r="AB49811" s="164"/>
    </row>
    <row r="49812" spans="5:28">
      <c r="J49812" s="161"/>
      <c r="AB49812" s="164"/>
    </row>
    <row r="49813" spans="5:28">
      <c r="J49813" s="161"/>
      <c r="AB49813" s="164"/>
    </row>
    <row r="49814" spans="5:28">
      <c r="J49814" s="161"/>
      <c r="AB49814" s="164"/>
    </row>
    <row r="49815" spans="5:28">
      <c r="J49815" s="161"/>
      <c r="AB49815" s="164"/>
    </row>
    <row r="49816" spans="5:28">
      <c r="J49816" s="161"/>
      <c r="AB49816" s="164"/>
    </row>
    <row r="49817" spans="5:28">
      <c r="E49817" s="166"/>
      <c r="J49817" s="161"/>
      <c r="AB49817" s="164"/>
    </row>
    <row r="49818" spans="5:28">
      <c r="E49818" s="166"/>
      <c r="J49818" s="161"/>
      <c r="AB49818" s="164"/>
    </row>
    <row r="49819" spans="5:28">
      <c r="E49819" s="166"/>
      <c r="J49819" s="161"/>
      <c r="AB49819" s="164"/>
    </row>
    <row r="49820" spans="5:28">
      <c r="J49820" s="161"/>
      <c r="AB49820" s="164"/>
    </row>
    <row r="49821" spans="5:28">
      <c r="J49821" s="161"/>
      <c r="AB49821" s="164"/>
    </row>
    <row r="49822" spans="5:28">
      <c r="J49822" s="161"/>
      <c r="AB49822" s="164"/>
    </row>
    <row r="49823" spans="5:28">
      <c r="J49823" s="161"/>
      <c r="AB49823" s="164"/>
    </row>
    <row r="49824" spans="5:28">
      <c r="J49824" s="161"/>
      <c r="AB49824" s="164"/>
    </row>
    <row r="49825" spans="10:28">
      <c r="J49825" s="161"/>
      <c r="AB49825" s="164"/>
    </row>
    <row r="49826" spans="10:28">
      <c r="J49826" s="161"/>
      <c r="AB49826" s="164"/>
    </row>
    <row r="49827" spans="10:28">
      <c r="J49827" s="161"/>
      <c r="AB49827" s="164"/>
    </row>
    <row r="49828" spans="10:28">
      <c r="J49828" s="161"/>
      <c r="AB49828" s="164"/>
    </row>
    <row r="49829" spans="10:28">
      <c r="J49829" s="161"/>
      <c r="AB49829" s="164"/>
    </row>
    <row r="49830" spans="10:28">
      <c r="J49830" s="161"/>
      <c r="AB49830" s="164"/>
    </row>
    <row r="49831" spans="10:28">
      <c r="J49831" s="161"/>
      <c r="AB49831" s="164"/>
    </row>
    <row r="49832" spans="10:28">
      <c r="J49832" s="161"/>
      <c r="AB49832" s="164"/>
    </row>
    <row r="49833" spans="10:28">
      <c r="J49833" s="161"/>
      <c r="AB49833" s="164"/>
    </row>
    <row r="49834" spans="10:28">
      <c r="J49834" s="161"/>
      <c r="AB49834" s="164"/>
    </row>
    <row r="49835" spans="10:28">
      <c r="J49835" s="161"/>
      <c r="AB49835" s="164"/>
    </row>
    <row r="49836" spans="10:28">
      <c r="J49836" s="161"/>
      <c r="AB49836" s="164"/>
    </row>
    <row r="49837" spans="10:28">
      <c r="J49837" s="161"/>
      <c r="AB49837" s="164"/>
    </row>
    <row r="49838" spans="10:28">
      <c r="J49838" s="161"/>
      <c r="AB49838" s="164"/>
    </row>
    <row r="49839" spans="10:28">
      <c r="J49839" s="161"/>
      <c r="AB49839" s="164"/>
    </row>
    <row r="49840" spans="10:28">
      <c r="J49840" s="161"/>
      <c r="AB49840" s="164"/>
    </row>
    <row r="49841" spans="10:28">
      <c r="J49841" s="161"/>
      <c r="AB49841" s="164"/>
    </row>
    <row r="49842" spans="10:28">
      <c r="J49842" s="161"/>
      <c r="AB49842" s="164"/>
    </row>
    <row r="49843" spans="10:28">
      <c r="J49843" s="161"/>
      <c r="AB49843" s="164"/>
    </row>
    <row r="49844" spans="10:28">
      <c r="J49844" s="161"/>
      <c r="AB49844" s="164"/>
    </row>
    <row r="49845" spans="10:28">
      <c r="J49845" s="161"/>
      <c r="AB49845" s="164"/>
    </row>
    <row r="49846" spans="10:28">
      <c r="J49846" s="161"/>
      <c r="AB49846" s="164"/>
    </row>
    <row r="49847" spans="10:28">
      <c r="J49847" s="161"/>
      <c r="AB49847" s="164"/>
    </row>
    <row r="49848" spans="10:28">
      <c r="J49848" s="161"/>
      <c r="AB49848" s="164"/>
    </row>
    <row r="49849" spans="10:28">
      <c r="J49849" s="161"/>
      <c r="AB49849" s="164"/>
    </row>
    <row r="49850" spans="10:28">
      <c r="J49850" s="161"/>
      <c r="AB49850" s="164"/>
    </row>
    <row r="49851" spans="10:28">
      <c r="J49851" s="161"/>
      <c r="AB49851" s="164"/>
    </row>
    <row r="49852" spans="10:28">
      <c r="J49852" s="161"/>
      <c r="AB49852" s="164"/>
    </row>
    <row r="49853" spans="10:28">
      <c r="J49853" s="161"/>
      <c r="AB49853" s="164"/>
    </row>
    <row r="49854" spans="10:28">
      <c r="J49854" s="161"/>
      <c r="AB49854" s="164"/>
    </row>
    <row r="49855" spans="10:28">
      <c r="J49855" s="161"/>
      <c r="AB49855" s="164"/>
    </row>
    <row r="49856" spans="10:28">
      <c r="J49856" s="161"/>
      <c r="AB49856" s="164"/>
    </row>
    <row r="49857" spans="10:28">
      <c r="J49857" s="161"/>
      <c r="AB49857" s="164"/>
    </row>
    <row r="49858" spans="10:28">
      <c r="J49858" s="161"/>
      <c r="AB49858" s="164"/>
    </row>
    <row r="49859" spans="10:28">
      <c r="J49859" s="161"/>
      <c r="AB49859" s="164"/>
    </row>
    <row r="49860" spans="10:28">
      <c r="J49860" s="161"/>
      <c r="AB49860" s="164"/>
    </row>
    <row r="49861" spans="10:28">
      <c r="J49861" s="161"/>
      <c r="AB49861" s="164"/>
    </row>
    <row r="49862" spans="10:28">
      <c r="J49862" s="161"/>
      <c r="AB49862" s="164"/>
    </row>
    <row r="49863" spans="10:28">
      <c r="J49863" s="161"/>
      <c r="AB49863" s="164"/>
    </row>
    <row r="49864" spans="10:28">
      <c r="J49864" s="161"/>
      <c r="AB49864" s="164"/>
    </row>
    <row r="49865" spans="10:28">
      <c r="J49865" s="161"/>
      <c r="AB49865" s="164"/>
    </row>
    <row r="49866" spans="10:28">
      <c r="J49866" s="161"/>
      <c r="AB49866" s="164"/>
    </row>
    <row r="49867" spans="10:28">
      <c r="J49867" s="161"/>
      <c r="AB49867" s="164"/>
    </row>
    <row r="49868" spans="10:28">
      <c r="J49868" s="161"/>
      <c r="AB49868" s="164"/>
    </row>
    <row r="49869" spans="10:28">
      <c r="J49869" s="161"/>
      <c r="AB49869" s="164"/>
    </row>
    <row r="49870" spans="10:28">
      <c r="J49870" s="161"/>
      <c r="AB49870" s="164"/>
    </row>
    <row r="49871" spans="10:28">
      <c r="J49871" s="161"/>
      <c r="AB49871" s="164"/>
    </row>
    <row r="49872" spans="10:28">
      <c r="J49872" s="161"/>
      <c r="AB49872" s="164"/>
    </row>
    <row r="49873" spans="10:28">
      <c r="J49873" s="161"/>
      <c r="AB49873" s="164"/>
    </row>
    <row r="49874" spans="10:28">
      <c r="J49874" s="161"/>
      <c r="AB49874" s="164"/>
    </row>
    <row r="49875" spans="10:28">
      <c r="J49875" s="161"/>
      <c r="AB49875" s="164"/>
    </row>
    <row r="49876" spans="10:28">
      <c r="J49876" s="161"/>
      <c r="AB49876" s="164"/>
    </row>
    <row r="49877" spans="10:28">
      <c r="J49877" s="161"/>
      <c r="AB49877" s="164"/>
    </row>
    <row r="49878" spans="10:28">
      <c r="J49878" s="161"/>
      <c r="AB49878" s="164"/>
    </row>
    <row r="49879" spans="10:28">
      <c r="J49879" s="161"/>
      <c r="AB49879" s="164"/>
    </row>
    <row r="49880" spans="10:28">
      <c r="J49880" s="161"/>
      <c r="AB49880" s="164"/>
    </row>
    <row r="49881" spans="10:28">
      <c r="J49881" s="161"/>
      <c r="AB49881" s="164"/>
    </row>
    <row r="49882" spans="10:28">
      <c r="J49882" s="161"/>
      <c r="AB49882" s="164"/>
    </row>
    <row r="49883" spans="10:28">
      <c r="J49883" s="161"/>
      <c r="AB49883" s="164"/>
    </row>
    <row r="49884" spans="10:28">
      <c r="J49884" s="161"/>
      <c r="AB49884" s="164"/>
    </row>
    <row r="49885" spans="10:28">
      <c r="J49885" s="161"/>
      <c r="AB49885" s="164"/>
    </row>
    <row r="49886" spans="10:28">
      <c r="J49886" s="161"/>
      <c r="AB49886" s="164"/>
    </row>
    <row r="49887" spans="10:28">
      <c r="J49887" s="161"/>
      <c r="AB49887" s="164"/>
    </row>
    <row r="49888" spans="10:28">
      <c r="J49888" s="161"/>
      <c r="AB49888" s="164"/>
    </row>
    <row r="49889" spans="10:28">
      <c r="J49889" s="161"/>
      <c r="AB49889" s="164"/>
    </row>
    <row r="49890" spans="10:28">
      <c r="J49890" s="161"/>
      <c r="AB49890" s="164"/>
    </row>
    <row r="49891" spans="10:28">
      <c r="J49891" s="161"/>
      <c r="AB49891" s="164"/>
    </row>
    <row r="49892" spans="10:28">
      <c r="J49892" s="161"/>
      <c r="AB49892" s="164"/>
    </row>
    <row r="49893" spans="10:28">
      <c r="J49893" s="161"/>
      <c r="AB49893" s="164"/>
    </row>
    <row r="49894" spans="10:28">
      <c r="J49894" s="161"/>
      <c r="AB49894" s="164"/>
    </row>
    <row r="49895" spans="10:28">
      <c r="J49895" s="161"/>
      <c r="AB49895" s="164"/>
    </row>
    <row r="49896" spans="10:28">
      <c r="J49896" s="161"/>
      <c r="AB49896" s="164"/>
    </row>
    <row r="49897" spans="10:28">
      <c r="J49897" s="161"/>
      <c r="AB49897" s="164"/>
    </row>
    <row r="49898" spans="10:28">
      <c r="J49898" s="161"/>
      <c r="AB49898" s="164"/>
    </row>
    <row r="49899" spans="10:28">
      <c r="J49899" s="161"/>
      <c r="AB49899" s="164"/>
    </row>
    <row r="49900" spans="10:28">
      <c r="J49900" s="161"/>
      <c r="AB49900" s="164"/>
    </row>
    <row r="49901" spans="10:28">
      <c r="J49901" s="161"/>
      <c r="AB49901" s="164"/>
    </row>
    <row r="49902" spans="10:28">
      <c r="J49902" s="161"/>
      <c r="AB49902" s="164"/>
    </row>
    <row r="49903" spans="10:28">
      <c r="J49903" s="161"/>
      <c r="AB49903" s="164"/>
    </row>
    <row r="49904" spans="10:28">
      <c r="J49904" s="161"/>
      <c r="AB49904" s="164"/>
    </row>
    <row r="49905" spans="10:28">
      <c r="J49905" s="161"/>
      <c r="AB49905" s="164"/>
    </row>
    <row r="49906" spans="10:28">
      <c r="J49906" s="161"/>
      <c r="AB49906" s="164"/>
    </row>
    <row r="49907" spans="10:28">
      <c r="J49907" s="161"/>
      <c r="AB49907" s="164"/>
    </row>
    <row r="49908" spans="10:28">
      <c r="J49908" s="161"/>
      <c r="AB49908" s="164"/>
    </row>
    <row r="49909" spans="10:28">
      <c r="J49909" s="161"/>
      <c r="AB49909" s="164"/>
    </row>
    <row r="49910" spans="10:28">
      <c r="J49910" s="161"/>
      <c r="AB49910" s="164"/>
    </row>
    <row r="49911" spans="10:28">
      <c r="J49911" s="161"/>
      <c r="AB49911" s="164"/>
    </row>
    <row r="49912" spans="10:28">
      <c r="J49912" s="161"/>
      <c r="AB49912" s="164"/>
    </row>
    <row r="49913" spans="10:28">
      <c r="J49913" s="161"/>
      <c r="AB49913" s="164"/>
    </row>
    <row r="49914" spans="10:28">
      <c r="J49914" s="161"/>
      <c r="AB49914" s="164"/>
    </row>
    <row r="49915" spans="10:28">
      <c r="J49915" s="161"/>
      <c r="AB49915" s="164"/>
    </row>
    <row r="49916" spans="10:28">
      <c r="J49916" s="161"/>
      <c r="AB49916" s="164"/>
    </row>
    <row r="49917" spans="10:28">
      <c r="J49917" s="161"/>
      <c r="AB49917" s="164"/>
    </row>
    <row r="49918" spans="10:28">
      <c r="J49918" s="161"/>
      <c r="AB49918" s="164"/>
    </row>
    <row r="49919" spans="10:28">
      <c r="J49919" s="161"/>
      <c r="AB49919" s="164"/>
    </row>
    <row r="49920" spans="10:28">
      <c r="J49920" s="161"/>
      <c r="AB49920" s="164"/>
    </row>
    <row r="49921" spans="10:28">
      <c r="J49921" s="161"/>
      <c r="AB49921" s="164"/>
    </row>
    <row r="49922" spans="10:28">
      <c r="J49922" s="161"/>
      <c r="AB49922" s="164"/>
    </row>
    <row r="49923" spans="10:28">
      <c r="J49923" s="161"/>
      <c r="AB49923" s="164"/>
    </row>
    <row r="49924" spans="10:28">
      <c r="J49924" s="161"/>
      <c r="AB49924" s="164"/>
    </row>
    <row r="49925" spans="10:28">
      <c r="J49925" s="161"/>
      <c r="AB49925" s="164"/>
    </row>
    <row r="49926" spans="10:28">
      <c r="J49926" s="161"/>
      <c r="AB49926" s="164"/>
    </row>
    <row r="49927" spans="10:28">
      <c r="J49927" s="161"/>
      <c r="AB49927" s="164"/>
    </row>
    <row r="49928" spans="10:28">
      <c r="J49928" s="161"/>
      <c r="AB49928" s="164"/>
    </row>
    <row r="49929" spans="10:28">
      <c r="J49929" s="161"/>
      <c r="AB49929" s="164"/>
    </row>
    <row r="49930" spans="10:28">
      <c r="J49930" s="161"/>
      <c r="AB49930" s="164"/>
    </row>
    <row r="49931" spans="10:28">
      <c r="J49931" s="161"/>
      <c r="AB49931" s="164"/>
    </row>
    <row r="49932" spans="10:28">
      <c r="J49932" s="161"/>
      <c r="AB49932" s="164"/>
    </row>
    <row r="49933" spans="10:28">
      <c r="J49933" s="161"/>
      <c r="AB49933" s="164"/>
    </row>
    <row r="49934" spans="10:28">
      <c r="J49934" s="161"/>
      <c r="AB49934" s="164"/>
    </row>
    <row r="49935" spans="10:28">
      <c r="J49935" s="161"/>
      <c r="AB49935" s="164"/>
    </row>
    <row r="49936" spans="10:28">
      <c r="J49936" s="161"/>
      <c r="AB49936" s="164"/>
    </row>
    <row r="49937" spans="10:28">
      <c r="J49937" s="161"/>
      <c r="AB49937" s="164"/>
    </row>
    <row r="49938" spans="10:28">
      <c r="J49938" s="161"/>
      <c r="AB49938" s="164"/>
    </row>
    <row r="49939" spans="10:28">
      <c r="J49939" s="161"/>
      <c r="AB49939" s="164"/>
    </row>
    <row r="49940" spans="10:28">
      <c r="J49940" s="161"/>
      <c r="AB49940" s="164"/>
    </row>
    <row r="49941" spans="10:28">
      <c r="J49941" s="161"/>
      <c r="AB49941" s="164"/>
    </row>
    <row r="49942" spans="10:28">
      <c r="J49942" s="161"/>
      <c r="AB49942" s="164"/>
    </row>
    <row r="49943" spans="10:28">
      <c r="J49943" s="161"/>
      <c r="AB49943" s="164"/>
    </row>
    <row r="49944" spans="10:28">
      <c r="J49944" s="161"/>
      <c r="AB49944" s="164"/>
    </row>
    <row r="49945" spans="10:28">
      <c r="J49945" s="161"/>
      <c r="AB49945" s="164"/>
    </row>
    <row r="49946" spans="10:28">
      <c r="J49946" s="161"/>
      <c r="AB49946" s="164"/>
    </row>
    <row r="49947" spans="10:28">
      <c r="J49947" s="161"/>
      <c r="AB49947" s="164"/>
    </row>
    <row r="49948" spans="10:28">
      <c r="J49948" s="161"/>
      <c r="AB49948" s="164"/>
    </row>
    <row r="49949" spans="10:28">
      <c r="J49949" s="161"/>
      <c r="AB49949" s="164"/>
    </row>
    <row r="49950" spans="10:28">
      <c r="J49950" s="161"/>
      <c r="AB49950" s="164"/>
    </row>
    <row r="49951" spans="10:28">
      <c r="J49951" s="161"/>
      <c r="AB49951" s="164"/>
    </row>
    <row r="49952" spans="10:28">
      <c r="J49952" s="161"/>
      <c r="AB49952" s="164"/>
    </row>
    <row r="49953" spans="10:28">
      <c r="J49953" s="161"/>
      <c r="AB49953" s="164"/>
    </row>
    <row r="49954" spans="10:28">
      <c r="J49954" s="161"/>
      <c r="AB49954" s="164"/>
    </row>
    <row r="49955" spans="10:28">
      <c r="J49955" s="161"/>
      <c r="AB49955" s="164"/>
    </row>
    <row r="49956" spans="10:28">
      <c r="J49956" s="161"/>
      <c r="AB49956" s="164"/>
    </row>
    <row r="49957" spans="10:28">
      <c r="J49957" s="161"/>
      <c r="AB49957" s="164"/>
    </row>
    <row r="49958" spans="10:28">
      <c r="J49958" s="161"/>
      <c r="AB49958" s="164"/>
    </row>
    <row r="49959" spans="10:28">
      <c r="J49959" s="161"/>
      <c r="AB49959" s="164"/>
    </row>
    <row r="49960" spans="10:28">
      <c r="J49960" s="161"/>
      <c r="AB49960" s="164"/>
    </row>
    <row r="49961" spans="10:28">
      <c r="J49961" s="161"/>
      <c r="AB49961" s="164"/>
    </row>
    <row r="49962" spans="10:28">
      <c r="J49962" s="161"/>
      <c r="AB49962" s="164"/>
    </row>
    <row r="49963" spans="10:28">
      <c r="J49963" s="161"/>
      <c r="R49963" s="166"/>
      <c r="AB49963" s="164"/>
    </row>
    <row r="49964" spans="10:28">
      <c r="J49964" s="161"/>
      <c r="AB49964" s="164"/>
    </row>
    <row r="49965" spans="10:28">
      <c r="J49965" s="161"/>
      <c r="AB49965" s="164"/>
    </row>
    <row r="49966" spans="10:28">
      <c r="J49966" s="161"/>
      <c r="AB49966" s="164"/>
    </row>
    <row r="49967" spans="10:28">
      <c r="J49967" s="161"/>
      <c r="AB49967" s="164"/>
    </row>
    <row r="49968" spans="10:28">
      <c r="J49968" s="161"/>
      <c r="AB49968" s="164"/>
    </row>
    <row r="49969" spans="10:28">
      <c r="J49969" s="161"/>
      <c r="AB49969" s="164"/>
    </row>
    <row r="49970" spans="10:28">
      <c r="J49970" s="161"/>
      <c r="AB49970" s="164"/>
    </row>
    <row r="49971" spans="10:28">
      <c r="J49971" s="161"/>
      <c r="AB49971" s="164"/>
    </row>
    <row r="49972" spans="10:28">
      <c r="J49972" s="161"/>
      <c r="AB49972" s="164"/>
    </row>
    <row r="49973" spans="10:28">
      <c r="J49973" s="161"/>
      <c r="AB49973" s="164"/>
    </row>
    <row r="49974" spans="10:28">
      <c r="J49974" s="161"/>
      <c r="AB49974" s="164"/>
    </row>
    <row r="49975" spans="10:28">
      <c r="J49975" s="161"/>
      <c r="AB49975" s="164"/>
    </row>
    <row r="49976" spans="10:28">
      <c r="J49976" s="161"/>
      <c r="AB49976" s="164"/>
    </row>
    <row r="49977" spans="10:28">
      <c r="J49977" s="161"/>
      <c r="AB49977" s="164"/>
    </row>
    <row r="49978" spans="10:28">
      <c r="J49978" s="161"/>
      <c r="AB49978" s="164"/>
    </row>
    <row r="49979" spans="10:28">
      <c r="J49979" s="161"/>
      <c r="AB49979" s="164"/>
    </row>
    <row r="49980" spans="10:28">
      <c r="J49980" s="161"/>
      <c r="AB49980" s="164"/>
    </row>
    <row r="49981" spans="10:28">
      <c r="J49981" s="161"/>
      <c r="AB49981" s="164"/>
    </row>
    <row r="49982" spans="10:28">
      <c r="J49982" s="161"/>
      <c r="AB49982" s="164"/>
    </row>
    <row r="49983" spans="10:28">
      <c r="J49983" s="161"/>
      <c r="AB49983" s="164"/>
    </row>
    <row r="49984" spans="10:28">
      <c r="J49984" s="161"/>
      <c r="AB49984" s="164"/>
    </row>
    <row r="49985" spans="10:28">
      <c r="J49985" s="161"/>
      <c r="AB49985" s="164"/>
    </row>
    <row r="49986" spans="10:28">
      <c r="J49986" s="161"/>
      <c r="AB49986" s="164"/>
    </row>
    <row r="49987" spans="10:28">
      <c r="J49987" s="161"/>
      <c r="AB49987" s="164"/>
    </row>
    <row r="49988" spans="10:28">
      <c r="J49988" s="161"/>
      <c r="AB49988" s="164"/>
    </row>
    <row r="49989" spans="10:28">
      <c r="J49989" s="161"/>
      <c r="AB49989" s="164"/>
    </row>
    <row r="49990" spans="10:28">
      <c r="J49990" s="161"/>
      <c r="AB49990" s="164"/>
    </row>
    <row r="49991" spans="10:28">
      <c r="J49991" s="161"/>
      <c r="AB49991" s="164"/>
    </row>
    <row r="49992" spans="10:28">
      <c r="J49992" s="161"/>
      <c r="AB49992" s="164"/>
    </row>
    <row r="49993" spans="10:28">
      <c r="J49993" s="161"/>
      <c r="AB49993" s="164"/>
    </row>
    <row r="49994" spans="10:28">
      <c r="J49994" s="161"/>
      <c r="AB49994" s="164"/>
    </row>
    <row r="49995" spans="10:28">
      <c r="J49995" s="161"/>
      <c r="AB49995" s="164"/>
    </row>
    <row r="49996" spans="10:28">
      <c r="J49996" s="161"/>
      <c r="AB49996" s="164"/>
    </row>
    <row r="49997" spans="10:28">
      <c r="J49997" s="161"/>
      <c r="AB49997" s="164"/>
    </row>
    <row r="49998" spans="10:28">
      <c r="J49998" s="161"/>
      <c r="AB49998" s="164"/>
    </row>
    <row r="49999" spans="10:28">
      <c r="J49999" s="161"/>
      <c r="AB49999" s="164"/>
    </row>
    <row r="50000" spans="10:28">
      <c r="J50000" s="161"/>
      <c r="AB50000" s="164"/>
    </row>
    <row r="50001" spans="10:28">
      <c r="J50001" s="161"/>
      <c r="AB50001" s="164"/>
    </row>
    <row r="50002" spans="10:28">
      <c r="J50002" s="161"/>
      <c r="AB50002" s="164"/>
    </row>
    <row r="50003" spans="10:28">
      <c r="J50003" s="161"/>
      <c r="AB50003" s="164"/>
    </row>
    <row r="50004" spans="10:28">
      <c r="J50004" s="161"/>
      <c r="AB50004" s="164"/>
    </row>
    <row r="50005" spans="10:28">
      <c r="J50005" s="161"/>
      <c r="AB50005" s="164"/>
    </row>
    <row r="50006" spans="10:28">
      <c r="J50006" s="161"/>
      <c r="AB50006" s="164"/>
    </row>
    <row r="50007" spans="10:28">
      <c r="J50007" s="161"/>
      <c r="AB50007" s="164"/>
    </row>
    <row r="50008" spans="10:28">
      <c r="J50008" s="161"/>
      <c r="AB50008" s="164"/>
    </row>
    <row r="50009" spans="10:28">
      <c r="J50009" s="161"/>
      <c r="AB50009" s="164"/>
    </row>
    <row r="50010" spans="10:28">
      <c r="J50010" s="161"/>
      <c r="AB50010" s="164"/>
    </row>
    <row r="50011" spans="10:28">
      <c r="J50011" s="161"/>
      <c r="AB50011" s="164"/>
    </row>
    <row r="50012" spans="10:28">
      <c r="J50012" s="161"/>
      <c r="AB50012" s="164"/>
    </row>
    <row r="50013" spans="10:28">
      <c r="J50013" s="161"/>
      <c r="AB50013" s="164"/>
    </row>
    <row r="50014" spans="10:28">
      <c r="J50014" s="161"/>
      <c r="AB50014" s="164"/>
    </row>
    <row r="50015" spans="10:28">
      <c r="J50015" s="161"/>
      <c r="AB50015" s="164"/>
    </row>
    <row r="50016" spans="10:28">
      <c r="J50016" s="161"/>
      <c r="AB50016" s="164"/>
    </row>
    <row r="50017" spans="10:28">
      <c r="J50017" s="161"/>
      <c r="AB50017" s="164"/>
    </row>
    <row r="50018" spans="10:28">
      <c r="J50018" s="161"/>
      <c r="AB50018" s="164"/>
    </row>
    <row r="50019" spans="10:28">
      <c r="J50019" s="161"/>
      <c r="AB50019" s="164"/>
    </row>
    <row r="50020" spans="10:28">
      <c r="J50020" s="161"/>
      <c r="AB50020" s="164"/>
    </row>
    <row r="50021" spans="10:28">
      <c r="J50021" s="161"/>
      <c r="AB50021" s="164"/>
    </row>
    <row r="50022" spans="10:28">
      <c r="J50022" s="161"/>
      <c r="AB50022" s="164"/>
    </row>
    <row r="50023" spans="10:28">
      <c r="J50023" s="161"/>
      <c r="AB50023" s="164"/>
    </row>
    <row r="50024" spans="10:28">
      <c r="J50024" s="161"/>
      <c r="AB50024" s="164"/>
    </row>
    <row r="50025" spans="10:28">
      <c r="J50025" s="161"/>
      <c r="AB50025" s="164"/>
    </row>
    <row r="50026" spans="10:28">
      <c r="J50026" s="161"/>
      <c r="AB50026" s="164"/>
    </row>
    <row r="50027" spans="10:28">
      <c r="J50027" s="161"/>
      <c r="AB50027" s="164"/>
    </row>
    <row r="50028" spans="10:28">
      <c r="J50028" s="161"/>
      <c r="AB50028" s="164"/>
    </row>
    <row r="50029" spans="10:28">
      <c r="J50029" s="161"/>
      <c r="AB50029" s="164"/>
    </row>
    <row r="50030" spans="10:28">
      <c r="J50030" s="161"/>
      <c r="AB50030" s="164"/>
    </row>
    <row r="50031" spans="10:28">
      <c r="J50031" s="161"/>
      <c r="AB50031" s="164"/>
    </row>
    <row r="50032" spans="10:28">
      <c r="J50032" s="161"/>
      <c r="AB50032" s="164"/>
    </row>
    <row r="50033" spans="10:28">
      <c r="J50033" s="161"/>
      <c r="AB50033" s="164"/>
    </row>
    <row r="50034" spans="10:28">
      <c r="J50034" s="161"/>
      <c r="AB50034" s="164"/>
    </row>
    <row r="50035" spans="10:28">
      <c r="J50035" s="161"/>
      <c r="AB50035" s="164"/>
    </row>
    <row r="50036" spans="10:28">
      <c r="J50036" s="161"/>
      <c r="AB50036" s="164"/>
    </row>
    <row r="50037" spans="10:28">
      <c r="J50037" s="161"/>
      <c r="AB50037" s="164"/>
    </row>
    <row r="50038" spans="10:28">
      <c r="J50038" s="161"/>
      <c r="AB50038" s="164"/>
    </row>
    <row r="50039" spans="10:28">
      <c r="J50039" s="161"/>
      <c r="AB50039" s="164"/>
    </row>
    <row r="50040" spans="10:28">
      <c r="J50040" s="161"/>
      <c r="AB50040" s="164"/>
    </row>
    <row r="50041" spans="10:28">
      <c r="J50041" s="161"/>
      <c r="AB50041" s="164"/>
    </row>
    <row r="50042" spans="10:28">
      <c r="J50042" s="161"/>
      <c r="AB50042" s="164"/>
    </row>
    <row r="50043" spans="10:28">
      <c r="J50043" s="161"/>
      <c r="AB50043" s="164"/>
    </row>
    <row r="50044" spans="10:28">
      <c r="J50044" s="161"/>
      <c r="R50044" s="166"/>
      <c r="AB50044" s="164"/>
    </row>
    <row r="50045" spans="10:28">
      <c r="J50045" s="161"/>
      <c r="R50045" s="166"/>
      <c r="AB50045" s="164"/>
    </row>
    <row r="50046" spans="10:28">
      <c r="J50046" s="161"/>
      <c r="AB50046" s="164"/>
    </row>
    <row r="50047" spans="10:28">
      <c r="J50047" s="161"/>
      <c r="AB50047" s="164"/>
    </row>
    <row r="50048" spans="10:28">
      <c r="J50048" s="161"/>
      <c r="AB50048" s="164"/>
    </row>
    <row r="50049" spans="10:28">
      <c r="J50049" s="161"/>
      <c r="AB50049" s="164"/>
    </row>
    <row r="50050" spans="10:28">
      <c r="J50050" s="161"/>
      <c r="AB50050" s="164"/>
    </row>
    <row r="50051" spans="10:28">
      <c r="J50051" s="161"/>
      <c r="AB50051" s="164"/>
    </row>
    <row r="50052" spans="10:28">
      <c r="J50052" s="161"/>
      <c r="AB50052" s="164"/>
    </row>
    <row r="50053" spans="10:28">
      <c r="J50053" s="161"/>
      <c r="AB50053" s="164"/>
    </row>
    <row r="50054" spans="10:28">
      <c r="J50054" s="161"/>
      <c r="AB50054" s="164"/>
    </row>
    <row r="50055" spans="10:28">
      <c r="J50055" s="161"/>
      <c r="AB50055" s="164"/>
    </row>
    <row r="50056" spans="10:28">
      <c r="J50056" s="161"/>
      <c r="AB50056" s="164"/>
    </row>
    <row r="50057" spans="10:28">
      <c r="J50057" s="161"/>
      <c r="AB50057" s="164"/>
    </row>
    <row r="50058" spans="10:28">
      <c r="J50058" s="161"/>
      <c r="AB50058" s="164"/>
    </row>
    <row r="50059" spans="10:28">
      <c r="J50059" s="161"/>
      <c r="AB50059" s="164"/>
    </row>
    <row r="50060" spans="10:28">
      <c r="J50060" s="161"/>
      <c r="AB50060" s="164"/>
    </row>
    <row r="50061" spans="10:28">
      <c r="J50061" s="161"/>
      <c r="AB50061" s="164"/>
    </row>
    <row r="50062" spans="10:28">
      <c r="J50062" s="161"/>
      <c r="AB50062" s="164"/>
    </row>
    <row r="50063" spans="10:28">
      <c r="J50063" s="161"/>
      <c r="AB50063" s="164"/>
    </row>
    <row r="50064" spans="10:28">
      <c r="J50064" s="161"/>
      <c r="AB50064" s="164"/>
    </row>
    <row r="50065" spans="10:28">
      <c r="J50065" s="161"/>
      <c r="AB50065" s="164"/>
    </row>
    <row r="50066" spans="10:28">
      <c r="J50066" s="161"/>
      <c r="AB50066" s="164"/>
    </row>
    <row r="50067" spans="10:28">
      <c r="J50067" s="161"/>
      <c r="AB50067" s="164"/>
    </row>
    <row r="50068" spans="10:28">
      <c r="J50068" s="161"/>
      <c r="AB50068" s="164"/>
    </row>
    <row r="50069" spans="10:28">
      <c r="J50069" s="161"/>
      <c r="R50069" s="166"/>
      <c r="AB50069" s="164"/>
    </row>
    <row r="50070" spans="10:28">
      <c r="J50070" s="161"/>
      <c r="AB50070" s="164"/>
    </row>
    <row r="50071" spans="10:28">
      <c r="J50071" s="161"/>
      <c r="AB50071" s="164"/>
    </row>
    <row r="50072" spans="10:28">
      <c r="J50072" s="161"/>
      <c r="AB50072" s="164"/>
    </row>
    <row r="50073" spans="10:28">
      <c r="J50073" s="161"/>
      <c r="AB50073" s="164"/>
    </row>
    <row r="50074" spans="10:28">
      <c r="J50074" s="161"/>
      <c r="AB50074" s="164"/>
    </row>
    <row r="50075" spans="10:28">
      <c r="J50075" s="161"/>
      <c r="AB50075" s="164"/>
    </row>
    <row r="50076" spans="10:28">
      <c r="J50076" s="161"/>
      <c r="AB50076" s="164"/>
    </row>
    <row r="50077" spans="10:28">
      <c r="J50077" s="161"/>
      <c r="AB50077" s="164"/>
    </row>
    <row r="50078" spans="10:28">
      <c r="J50078" s="161"/>
      <c r="AB50078" s="164"/>
    </row>
    <row r="50079" spans="10:28">
      <c r="J50079" s="161"/>
      <c r="AB50079" s="164"/>
    </row>
    <row r="50080" spans="10:28">
      <c r="J50080" s="161"/>
      <c r="AB50080" s="164"/>
    </row>
    <row r="50081" spans="10:28">
      <c r="J50081" s="161"/>
      <c r="AB50081" s="164"/>
    </row>
    <row r="50082" spans="10:28">
      <c r="J50082" s="161"/>
      <c r="AB50082" s="164"/>
    </row>
    <row r="50083" spans="10:28">
      <c r="J50083" s="161"/>
      <c r="AB50083" s="164"/>
    </row>
    <row r="50084" spans="10:28">
      <c r="J50084" s="161"/>
      <c r="AB50084" s="164"/>
    </row>
    <row r="50085" spans="10:28">
      <c r="J50085" s="161"/>
      <c r="AB50085" s="164"/>
    </row>
    <row r="50086" spans="10:28">
      <c r="J50086" s="161"/>
      <c r="AB50086" s="164"/>
    </row>
    <row r="50087" spans="10:28">
      <c r="J50087" s="161"/>
      <c r="AB50087" s="164"/>
    </row>
    <row r="50088" spans="10:28">
      <c r="J50088" s="161"/>
      <c r="AB50088" s="164"/>
    </row>
    <row r="50089" spans="10:28">
      <c r="J50089" s="161"/>
      <c r="AB50089" s="164"/>
    </row>
    <row r="50090" spans="10:28">
      <c r="J50090" s="161"/>
      <c r="AB50090" s="164"/>
    </row>
    <row r="50091" spans="10:28">
      <c r="J50091" s="161"/>
      <c r="AB50091" s="164"/>
    </row>
    <row r="50092" spans="10:28">
      <c r="J50092" s="161"/>
      <c r="AB50092" s="164"/>
    </row>
    <row r="50093" spans="10:28">
      <c r="J50093" s="161"/>
      <c r="AB50093" s="164"/>
    </row>
    <row r="50094" spans="10:28">
      <c r="J50094" s="161"/>
      <c r="AB50094" s="164"/>
    </row>
    <row r="50095" spans="10:28">
      <c r="J50095" s="161"/>
      <c r="AB50095" s="164"/>
    </row>
    <row r="50096" spans="10:28">
      <c r="J50096" s="161"/>
      <c r="AB50096" s="164"/>
    </row>
    <row r="50097" spans="10:28">
      <c r="J50097" s="161"/>
      <c r="AB50097" s="164"/>
    </row>
    <row r="50098" spans="10:28">
      <c r="J50098" s="161"/>
      <c r="AB50098" s="164"/>
    </row>
    <row r="50099" spans="10:28">
      <c r="J50099" s="161"/>
      <c r="AB50099" s="164"/>
    </row>
    <row r="50100" spans="10:28">
      <c r="J50100" s="161"/>
      <c r="AB50100" s="164"/>
    </row>
    <row r="50101" spans="10:28">
      <c r="J50101" s="161"/>
      <c r="AB50101" s="164"/>
    </row>
    <row r="50102" spans="10:28">
      <c r="J50102" s="161"/>
      <c r="AB50102" s="164"/>
    </row>
    <row r="50103" spans="10:28">
      <c r="J50103" s="161"/>
      <c r="AB50103" s="164"/>
    </row>
    <row r="50104" spans="10:28">
      <c r="J50104" s="161"/>
      <c r="AB50104" s="164"/>
    </row>
    <row r="50105" spans="10:28">
      <c r="J50105" s="161"/>
      <c r="AB50105" s="164"/>
    </row>
    <row r="50106" spans="10:28">
      <c r="J50106" s="161"/>
      <c r="AB50106" s="164"/>
    </row>
    <row r="50107" spans="10:28">
      <c r="J50107" s="161"/>
      <c r="AB50107" s="164"/>
    </row>
    <row r="50108" spans="10:28">
      <c r="J50108" s="161"/>
      <c r="AB50108" s="164"/>
    </row>
    <row r="50109" spans="10:28">
      <c r="J50109" s="161"/>
      <c r="AB50109" s="164"/>
    </row>
    <row r="50110" spans="10:28">
      <c r="J50110" s="161"/>
      <c r="AB50110" s="164"/>
    </row>
    <row r="50111" spans="10:28">
      <c r="J50111" s="161"/>
      <c r="AB50111" s="164"/>
    </row>
    <row r="50112" spans="10:28">
      <c r="J50112" s="161"/>
      <c r="AB50112" s="164"/>
    </row>
    <row r="50113" spans="10:28">
      <c r="J50113" s="161"/>
      <c r="AB50113" s="164"/>
    </row>
    <row r="50114" spans="10:28">
      <c r="J50114" s="161"/>
      <c r="AB50114" s="164"/>
    </row>
    <row r="50115" spans="10:28">
      <c r="J50115" s="161"/>
      <c r="AB50115" s="164"/>
    </row>
    <row r="50116" spans="10:28">
      <c r="J50116" s="161"/>
      <c r="AB50116" s="164"/>
    </row>
    <row r="50117" spans="10:28">
      <c r="J50117" s="161"/>
      <c r="AB50117" s="164"/>
    </row>
    <row r="50118" spans="10:28">
      <c r="J50118" s="161"/>
      <c r="AB50118" s="164"/>
    </row>
    <row r="50119" spans="10:28">
      <c r="J50119" s="161"/>
      <c r="AB50119" s="164"/>
    </row>
    <row r="50120" spans="10:28">
      <c r="J50120" s="161"/>
      <c r="AB50120" s="164"/>
    </row>
    <row r="50121" spans="10:28">
      <c r="J50121" s="161"/>
      <c r="AB50121" s="164"/>
    </row>
    <row r="50122" spans="10:28">
      <c r="J50122" s="161"/>
      <c r="AB50122" s="164"/>
    </row>
    <row r="50123" spans="10:28">
      <c r="J50123" s="161"/>
      <c r="AB50123" s="164"/>
    </row>
    <row r="50124" spans="10:28">
      <c r="J50124" s="161"/>
      <c r="AB50124" s="164"/>
    </row>
    <row r="50125" spans="10:28">
      <c r="J50125" s="161"/>
      <c r="AB50125" s="164"/>
    </row>
    <row r="50126" spans="10:28">
      <c r="J50126" s="161"/>
      <c r="AB50126" s="164"/>
    </row>
    <row r="50127" spans="10:28">
      <c r="J50127" s="161"/>
      <c r="AB50127" s="164"/>
    </row>
    <row r="50128" spans="10:28">
      <c r="J50128" s="161"/>
      <c r="AB50128" s="164"/>
    </row>
    <row r="50129" spans="10:28">
      <c r="J50129" s="161"/>
      <c r="AB50129" s="164"/>
    </row>
    <row r="50130" spans="10:28">
      <c r="J50130" s="161"/>
      <c r="AB50130" s="164"/>
    </row>
    <row r="50131" spans="10:28">
      <c r="J50131" s="161"/>
      <c r="AB50131" s="164"/>
    </row>
    <row r="50132" spans="10:28">
      <c r="J50132" s="161"/>
      <c r="AB50132" s="164"/>
    </row>
    <row r="50133" spans="10:28">
      <c r="J50133" s="161"/>
      <c r="AB50133" s="164"/>
    </row>
    <row r="50134" spans="10:28">
      <c r="J50134" s="161"/>
      <c r="AB50134" s="164"/>
    </row>
    <row r="50135" spans="10:28">
      <c r="J50135" s="161"/>
      <c r="AB50135" s="164"/>
    </row>
    <row r="50136" spans="10:28">
      <c r="J50136" s="161"/>
      <c r="AB50136" s="164"/>
    </row>
    <row r="50137" spans="10:28">
      <c r="J50137" s="161"/>
      <c r="AB50137" s="164"/>
    </row>
    <row r="50138" spans="10:28">
      <c r="J50138" s="161"/>
      <c r="AB50138" s="164"/>
    </row>
    <row r="50139" spans="10:28">
      <c r="J50139" s="161"/>
      <c r="AB50139" s="164"/>
    </row>
    <row r="50140" spans="10:28">
      <c r="J50140" s="161"/>
      <c r="AB50140" s="164"/>
    </row>
    <row r="50141" spans="10:28">
      <c r="J50141" s="161"/>
      <c r="AB50141" s="164"/>
    </row>
    <row r="50142" spans="10:28">
      <c r="J50142" s="161"/>
      <c r="AB50142" s="164"/>
    </row>
    <row r="50143" spans="10:28">
      <c r="J50143" s="161"/>
      <c r="AB50143" s="164"/>
    </row>
    <row r="50144" spans="10:28">
      <c r="J50144" s="161"/>
      <c r="AB50144" s="164"/>
    </row>
    <row r="50145" spans="10:28">
      <c r="J50145" s="161"/>
      <c r="AB50145" s="164"/>
    </row>
    <row r="50146" spans="10:28">
      <c r="J50146" s="161"/>
      <c r="AB50146" s="164"/>
    </row>
    <row r="50147" spans="10:28">
      <c r="J50147" s="161"/>
      <c r="AB50147" s="164"/>
    </row>
    <row r="50148" spans="10:28">
      <c r="J50148" s="161"/>
      <c r="AB50148" s="164"/>
    </row>
    <row r="50149" spans="10:28">
      <c r="J50149" s="161"/>
      <c r="AB50149" s="164"/>
    </row>
    <row r="50150" spans="10:28">
      <c r="J50150" s="161"/>
      <c r="AB50150" s="164"/>
    </row>
    <row r="50151" spans="10:28">
      <c r="J50151" s="161"/>
      <c r="AB50151" s="164"/>
    </row>
    <row r="50152" spans="10:28">
      <c r="J50152" s="161"/>
      <c r="AB50152" s="164"/>
    </row>
    <row r="50153" spans="10:28">
      <c r="J50153" s="161"/>
      <c r="AB50153" s="164"/>
    </row>
    <row r="50154" spans="10:28">
      <c r="J50154" s="161"/>
      <c r="AB50154" s="164"/>
    </row>
    <row r="50155" spans="10:28">
      <c r="J50155" s="161"/>
      <c r="AB50155" s="164"/>
    </row>
    <row r="50156" spans="10:28">
      <c r="J50156" s="161"/>
      <c r="AB50156" s="164"/>
    </row>
    <row r="50157" spans="10:28">
      <c r="J50157" s="161"/>
      <c r="AB50157" s="164"/>
    </row>
    <row r="50158" spans="10:28">
      <c r="J50158" s="161"/>
      <c r="AB50158" s="164"/>
    </row>
    <row r="50159" spans="10:28">
      <c r="J50159" s="161"/>
      <c r="AB50159" s="164"/>
    </row>
    <row r="50160" spans="10:28">
      <c r="J50160" s="161"/>
      <c r="AB50160" s="164"/>
    </row>
    <row r="50161" spans="10:28">
      <c r="J50161" s="161"/>
      <c r="AB50161" s="164"/>
    </row>
    <row r="50162" spans="10:28">
      <c r="J50162" s="161"/>
      <c r="AB50162" s="164"/>
    </row>
    <row r="50163" spans="10:28">
      <c r="J50163" s="161"/>
      <c r="AB50163" s="164"/>
    </row>
    <row r="50164" spans="10:28">
      <c r="J50164" s="161"/>
      <c r="AB50164" s="164"/>
    </row>
    <row r="50165" spans="10:28">
      <c r="J50165" s="161"/>
      <c r="AB50165" s="164"/>
    </row>
    <row r="50166" spans="10:28">
      <c r="J50166" s="161"/>
      <c r="AB50166" s="164"/>
    </row>
    <row r="50167" spans="10:28">
      <c r="J50167" s="161"/>
      <c r="AB50167" s="164"/>
    </row>
    <row r="50168" spans="10:28">
      <c r="J50168" s="161"/>
      <c r="AB50168" s="164"/>
    </row>
    <row r="50169" spans="10:28">
      <c r="J50169" s="161"/>
      <c r="AB50169" s="164"/>
    </row>
    <row r="50170" spans="10:28">
      <c r="J50170" s="161"/>
      <c r="AB50170" s="164"/>
    </row>
    <row r="50171" spans="10:28">
      <c r="J50171" s="161"/>
      <c r="AB50171" s="164"/>
    </row>
    <row r="50172" spans="10:28">
      <c r="J50172" s="161"/>
      <c r="AB50172" s="164"/>
    </row>
    <row r="50173" spans="10:28">
      <c r="J50173" s="161"/>
      <c r="AB50173" s="164"/>
    </row>
    <row r="50174" spans="10:28">
      <c r="J50174" s="161"/>
      <c r="AB50174" s="164"/>
    </row>
    <row r="50175" spans="10:28">
      <c r="J50175" s="161"/>
      <c r="AB50175" s="164"/>
    </row>
    <row r="50176" spans="10:28">
      <c r="J50176" s="161"/>
      <c r="AB50176" s="164"/>
    </row>
    <row r="50177" spans="10:28">
      <c r="J50177" s="161"/>
      <c r="AB50177" s="164"/>
    </row>
    <row r="50178" spans="10:28">
      <c r="J50178" s="161"/>
      <c r="AB50178" s="164"/>
    </row>
    <row r="50179" spans="10:28">
      <c r="J50179" s="161"/>
      <c r="AB50179" s="164"/>
    </row>
    <row r="50180" spans="10:28">
      <c r="J50180" s="161"/>
      <c r="AB50180" s="164"/>
    </row>
    <row r="50181" spans="10:28">
      <c r="J50181" s="161"/>
      <c r="AB50181" s="164"/>
    </row>
    <row r="50182" spans="10:28">
      <c r="J50182" s="161"/>
      <c r="AB50182" s="164"/>
    </row>
    <row r="50183" spans="10:28">
      <c r="J50183" s="161"/>
      <c r="AB50183" s="164"/>
    </row>
    <row r="50184" spans="10:28">
      <c r="J50184" s="161"/>
      <c r="AB50184" s="164"/>
    </row>
    <row r="50185" spans="10:28">
      <c r="J50185" s="161"/>
      <c r="AB50185" s="164"/>
    </row>
    <row r="50186" spans="10:28">
      <c r="J50186" s="161"/>
      <c r="AB50186" s="164"/>
    </row>
    <row r="50187" spans="10:28">
      <c r="J50187" s="161"/>
      <c r="AB50187" s="164"/>
    </row>
    <row r="50188" spans="10:28">
      <c r="J50188" s="161"/>
      <c r="AB50188" s="164"/>
    </row>
    <row r="50189" spans="10:28">
      <c r="J50189" s="161"/>
      <c r="AB50189" s="164"/>
    </row>
    <row r="50190" spans="10:28">
      <c r="J50190" s="161"/>
      <c r="AB50190" s="164"/>
    </row>
    <row r="50191" spans="10:28">
      <c r="J50191" s="161"/>
      <c r="AB50191" s="164"/>
    </row>
    <row r="50192" spans="10:28">
      <c r="J50192" s="161"/>
      <c r="AB50192" s="164"/>
    </row>
    <row r="50193" spans="10:28">
      <c r="J50193" s="161"/>
      <c r="AB50193" s="164"/>
    </row>
    <row r="50194" spans="10:28">
      <c r="J50194" s="161"/>
      <c r="AB50194" s="164"/>
    </row>
    <row r="50195" spans="10:28">
      <c r="J50195" s="161"/>
      <c r="AB50195" s="164"/>
    </row>
    <row r="50196" spans="10:28">
      <c r="J50196" s="161"/>
      <c r="AB50196" s="164"/>
    </row>
    <row r="50197" spans="10:28">
      <c r="J50197" s="161"/>
      <c r="AB50197" s="164"/>
    </row>
    <row r="50198" spans="10:28">
      <c r="J50198" s="161"/>
      <c r="AB50198" s="164"/>
    </row>
    <row r="50199" spans="10:28">
      <c r="J50199" s="161"/>
      <c r="AB50199" s="164"/>
    </row>
    <row r="50200" spans="10:28">
      <c r="J50200" s="161"/>
      <c r="AB50200" s="164"/>
    </row>
    <row r="50201" spans="10:28">
      <c r="J50201" s="161"/>
      <c r="AB50201" s="164"/>
    </row>
    <row r="50202" spans="10:28">
      <c r="J50202" s="161"/>
      <c r="AB50202" s="164"/>
    </row>
    <row r="50203" spans="10:28">
      <c r="J50203" s="161"/>
      <c r="AB50203" s="164"/>
    </row>
    <row r="50204" spans="10:28">
      <c r="J50204" s="161"/>
      <c r="AB50204" s="164"/>
    </row>
    <row r="50205" spans="10:28">
      <c r="J50205" s="161"/>
      <c r="AB50205" s="164"/>
    </row>
    <row r="50206" spans="10:28">
      <c r="J50206" s="161"/>
      <c r="AB50206" s="164"/>
    </row>
    <row r="50207" spans="10:28">
      <c r="J50207" s="161"/>
      <c r="AB50207" s="164"/>
    </row>
    <row r="50208" spans="10:28">
      <c r="J50208" s="161"/>
      <c r="AB50208" s="164"/>
    </row>
    <row r="50209" spans="10:28">
      <c r="J50209" s="161"/>
      <c r="AB50209" s="164"/>
    </row>
    <row r="50210" spans="10:28">
      <c r="J50210" s="161"/>
      <c r="AB50210" s="164"/>
    </row>
    <row r="50211" spans="10:28">
      <c r="J50211" s="161"/>
      <c r="AB50211" s="164"/>
    </row>
    <row r="50212" spans="10:28">
      <c r="J50212" s="161"/>
      <c r="AB50212" s="164"/>
    </row>
    <row r="50213" spans="10:28">
      <c r="J50213" s="161"/>
      <c r="AB50213" s="164"/>
    </row>
    <row r="50214" spans="10:28">
      <c r="J50214" s="161"/>
      <c r="AB50214" s="164"/>
    </row>
    <row r="50215" spans="10:28">
      <c r="J50215" s="161"/>
      <c r="AB50215" s="164"/>
    </row>
    <row r="50216" spans="10:28">
      <c r="J50216" s="161"/>
      <c r="AB50216" s="164"/>
    </row>
    <row r="50217" spans="10:28">
      <c r="J50217" s="161"/>
      <c r="AB50217" s="164"/>
    </row>
    <row r="50218" spans="10:28">
      <c r="J50218" s="161"/>
      <c r="AB50218" s="164"/>
    </row>
    <row r="50219" spans="10:28">
      <c r="J50219" s="161"/>
      <c r="AB50219" s="164"/>
    </row>
    <row r="50220" spans="10:28">
      <c r="J50220" s="161"/>
      <c r="AB50220" s="164"/>
    </row>
    <row r="50221" spans="10:28">
      <c r="J50221" s="161"/>
      <c r="AB50221" s="164"/>
    </row>
    <row r="50222" spans="10:28">
      <c r="J50222" s="161"/>
      <c r="AB50222" s="164"/>
    </row>
    <row r="50223" spans="10:28">
      <c r="J50223" s="161"/>
      <c r="AB50223" s="164"/>
    </row>
    <row r="50224" spans="10:28">
      <c r="J50224" s="161"/>
      <c r="AB50224" s="164"/>
    </row>
    <row r="50225" spans="5:28">
      <c r="J50225" s="161"/>
      <c r="AB50225" s="164"/>
    </row>
    <row r="50226" spans="5:28">
      <c r="J50226" s="161"/>
      <c r="AB50226" s="164"/>
    </row>
    <row r="50227" spans="5:28">
      <c r="J50227" s="161"/>
      <c r="AB50227" s="164"/>
    </row>
    <row r="50228" spans="5:28">
      <c r="J50228" s="161"/>
      <c r="AB50228" s="164"/>
    </row>
    <row r="50229" spans="5:28">
      <c r="E50229" s="166"/>
      <c r="J50229" s="161"/>
      <c r="AB50229" s="164"/>
    </row>
    <row r="50230" spans="5:28">
      <c r="E50230" s="166"/>
      <c r="J50230" s="161"/>
      <c r="AB50230" s="164"/>
    </row>
    <row r="50231" spans="5:28">
      <c r="E50231" s="166"/>
      <c r="J50231" s="161"/>
      <c r="AB50231" s="164"/>
    </row>
    <row r="50232" spans="5:28">
      <c r="E50232" s="166"/>
      <c r="J50232" s="161"/>
      <c r="AB50232" s="164"/>
    </row>
    <row r="50233" spans="5:28">
      <c r="E50233" s="166"/>
      <c r="J50233" s="161"/>
      <c r="AB50233" s="164"/>
    </row>
    <row r="50234" spans="5:28">
      <c r="J50234" s="161"/>
      <c r="AB50234" s="164"/>
    </row>
    <row r="50235" spans="5:28">
      <c r="J50235" s="161"/>
      <c r="AB50235" s="164"/>
    </row>
    <row r="50236" spans="5:28">
      <c r="J50236" s="161"/>
      <c r="AB50236" s="164"/>
    </row>
    <row r="50237" spans="5:28">
      <c r="J50237" s="161"/>
      <c r="AB50237" s="164"/>
    </row>
    <row r="50238" spans="5:28">
      <c r="J50238" s="161"/>
      <c r="AB50238" s="164"/>
    </row>
    <row r="50239" spans="5:28">
      <c r="J50239" s="161"/>
      <c r="AB50239" s="164"/>
    </row>
    <row r="50240" spans="5:28">
      <c r="J50240" s="161"/>
      <c r="AB50240" s="164"/>
    </row>
    <row r="50241" spans="10:28">
      <c r="J50241" s="161"/>
      <c r="AB50241" s="164"/>
    </row>
    <row r="50242" spans="10:28">
      <c r="J50242" s="161"/>
      <c r="AB50242" s="164"/>
    </row>
    <row r="50243" spans="10:28">
      <c r="J50243" s="161"/>
      <c r="AB50243" s="164"/>
    </row>
    <row r="50244" spans="10:28">
      <c r="J50244" s="161"/>
      <c r="AB50244" s="164"/>
    </row>
    <row r="50245" spans="10:28">
      <c r="J50245" s="161"/>
      <c r="AB50245" s="164"/>
    </row>
    <row r="50246" spans="10:28">
      <c r="J50246" s="161"/>
      <c r="AB50246" s="164"/>
    </row>
    <row r="50247" spans="10:28">
      <c r="J50247" s="161"/>
      <c r="AB50247" s="164"/>
    </row>
    <row r="50248" spans="10:28">
      <c r="J50248" s="161"/>
      <c r="AB50248" s="164"/>
    </row>
    <row r="50249" spans="10:28">
      <c r="J50249" s="161"/>
      <c r="AB50249" s="164"/>
    </row>
    <row r="50250" spans="10:28">
      <c r="J50250" s="161"/>
      <c r="AB50250" s="164"/>
    </row>
    <row r="50251" spans="10:28">
      <c r="J50251" s="161"/>
      <c r="AB50251" s="164"/>
    </row>
    <row r="50252" spans="10:28">
      <c r="J50252" s="161"/>
      <c r="AB50252" s="164"/>
    </row>
    <row r="50253" spans="10:28">
      <c r="J50253" s="161"/>
      <c r="AB50253" s="164"/>
    </row>
    <row r="50254" spans="10:28">
      <c r="J50254" s="161"/>
      <c r="AB50254" s="164"/>
    </row>
    <row r="50255" spans="10:28">
      <c r="J50255" s="161"/>
      <c r="AB50255" s="164"/>
    </row>
    <row r="50256" spans="10:28">
      <c r="J50256" s="161"/>
      <c r="AB50256" s="164"/>
    </row>
    <row r="50257" spans="10:28">
      <c r="J50257" s="161"/>
      <c r="AB50257" s="164"/>
    </row>
    <row r="50258" spans="10:28">
      <c r="J50258" s="161"/>
      <c r="AB50258" s="164"/>
    </row>
    <row r="50259" spans="10:28">
      <c r="J50259" s="161"/>
      <c r="AB50259" s="164"/>
    </row>
    <row r="50260" spans="10:28">
      <c r="J50260" s="161"/>
      <c r="AB50260" s="164"/>
    </row>
    <row r="50261" spans="10:28">
      <c r="J50261" s="161"/>
      <c r="AB50261" s="164"/>
    </row>
    <row r="50262" spans="10:28">
      <c r="J50262" s="161"/>
      <c r="AB50262" s="164"/>
    </row>
    <row r="50263" spans="10:28">
      <c r="J50263" s="161"/>
      <c r="AB50263" s="164"/>
    </row>
    <row r="50264" spans="10:28">
      <c r="J50264" s="161"/>
      <c r="AB50264" s="164"/>
    </row>
    <row r="50265" spans="10:28">
      <c r="J50265" s="161"/>
      <c r="AB50265" s="164"/>
    </row>
    <row r="50266" spans="10:28">
      <c r="J50266" s="161"/>
      <c r="AB50266" s="164"/>
    </row>
    <row r="50267" spans="10:28">
      <c r="J50267" s="161"/>
      <c r="AB50267" s="164"/>
    </row>
    <row r="50268" spans="10:28">
      <c r="J50268" s="161"/>
      <c r="AB50268" s="164"/>
    </row>
    <row r="50269" spans="10:28">
      <c r="J50269" s="161"/>
      <c r="AB50269" s="164"/>
    </row>
    <row r="50270" spans="10:28">
      <c r="J50270" s="161"/>
      <c r="AB50270" s="164"/>
    </row>
    <row r="50271" spans="10:28">
      <c r="J50271" s="161"/>
      <c r="AB50271" s="164"/>
    </row>
    <row r="50272" spans="10:28">
      <c r="J50272" s="161"/>
      <c r="AB50272" s="164"/>
    </row>
    <row r="50273" spans="10:28">
      <c r="J50273" s="161"/>
      <c r="AB50273" s="164"/>
    </row>
    <row r="50274" spans="10:28">
      <c r="J50274" s="161"/>
      <c r="AB50274" s="164"/>
    </row>
    <row r="50275" spans="10:28">
      <c r="J50275" s="161"/>
      <c r="AB50275" s="164"/>
    </row>
    <row r="50276" spans="10:28">
      <c r="J50276" s="161"/>
      <c r="AB50276" s="164"/>
    </row>
    <row r="50277" spans="10:28">
      <c r="J50277" s="161"/>
      <c r="AB50277" s="164"/>
    </row>
    <row r="50278" spans="10:28">
      <c r="J50278" s="161"/>
      <c r="AB50278" s="164"/>
    </row>
    <row r="50279" spans="10:28">
      <c r="J50279" s="161"/>
      <c r="AB50279" s="164"/>
    </row>
    <row r="50280" spans="10:28">
      <c r="J50280" s="161"/>
      <c r="AB50280" s="164"/>
    </row>
    <row r="50281" spans="10:28">
      <c r="J50281" s="161"/>
      <c r="AB50281" s="164"/>
    </row>
    <row r="50282" spans="10:28">
      <c r="J50282" s="161"/>
      <c r="AB50282" s="164"/>
    </row>
    <row r="50283" spans="10:28">
      <c r="J50283" s="161"/>
      <c r="AB50283" s="164"/>
    </row>
    <row r="50284" spans="10:28">
      <c r="J50284" s="161"/>
      <c r="AB50284" s="164"/>
    </row>
    <row r="50285" spans="10:28">
      <c r="J50285" s="161"/>
      <c r="AB50285" s="164"/>
    </row>
    <row r="50286" spans="10:28">
      <c r="J50286" s="161"/>
      <c r="AB50286" s="164"/>
    </row>
    <row r="50287" spans="10:28">
      <c r="J50287" s="161"/>
      <c r="AB50287" s="164"/>
    </row>
    <row r="50288" spans="10:28">
      <c r="J50288" s="161"/>
      <c r="AB50288" s="164"/>
    </row>
    <row r="50289" spans="10:28">
      <c r="J50289" s="161"/>
      <c r="AB50289" s="164"/>
    </row>
    <row r="50290" spans="10:28">
      <c r="J50290" s="161"/>
      <c r="AB50290" s="164"/>
    </row>
    <row r="50291" spans="10:28">
      <c r="J50291" s="161"/>
      <c r="AB50291" s="164"/>
    </row>
    <row r="50292" spans="10:28">
      <c r="J50292" s="161"/>
      <c r="AB50292" s="164"/>
    </row>
    <row r="50293" spans="10:28">
      <c r="J50293" s="161"/>
      <c r="AB50293" s="164"/>
    </row>
    <row r="50294" spans="10:28">
      <c r="J50294" s="161"/>
      <c r="AB50294" s="164"/>
    </row>
    <row r="50295" spans="10:28">
      <c r="J50295" s="161"/>
      <c r="AB50295" s="164"/>
    </row>
    <row r="50296" spans="10:28">
      <c r="J50296" s="161"/>
      <c r="AB50296" s="164"/>
    </row>
    <row r="50297" spans="10:28">
      <c r="J50297" s="161"/>
      <c r="AB50297" s="164"/>
    </row>
    <row r="50298" spans="10:28">
      <c r="J50298" s="161"/>
      <c r="AB50298" s="164"/>
    </row>
    <row r="50299" spans="10:28">
      <c r="J50299" s="161"/>
      <c r="AB50299" s="164"/>
    </row>
    <row r="50300" spans="10:28">
      <c r="J50300" s="161"/>
      <c r="AB50300" s="164"/>
    </row>
    <row r="50301" spans="10:28">
      <c r="J50301" s="161"/>
      <c r="AB50301" s="164"/>
    </row>
    <row r="50302" spans="10:28">
      <c r="J50302" s="161"/>
      <c r="AB50302" s="164"/>
    </row>
    <row r="50303" spans="10:28">
      <c r="J50303" s="161"/>
      <c r="AB50303" s="164"/>
    </row>
    <row r="50304" spans="10:28">
      <c r="J50304" s="161"/>
      <c r="AB50304" s="164"/>
    </row>
    <row r="50305" spans="10:28">
      <c r="J50305" s="161"/>
      <c r="AB50305" s="164"/>
    </row>
    <row r="50306" spans="10:28">
      <c r="J50306" s="161"/>
      <c r="AB50306" s="164"/>
    </row>
    <row r="50307" spans="10:28">
      <c r="J50307" s="161"/>
      <c r="AB50307" s="164"/>
    </row>
    <row r="50308" spans="10:28">
      <c r="J50308" s="161"/>
      <c r="AB50308" s="164"/>
    </row>
    <row r="50309" spans="10:28">
      <c r="J50309" s="161"/>
      <c r="AB50309" s="164"/>
    </row>
    <row r="50310" spans="10:28">
      <c r="J50310" s="161"/>
      <c r="AB50310" s="164"/>
    </row>
    <row r="50311" spans="10:28">
      <c r="J50311" s="161"/>
      <c r="AB50311" s="164"/>
    </row>
    <row r="50312" spans="10:28">
      <c r="J50312" s="161"/>
      <c r="AB50312" s="164"/>
    </row>
    <row r="50313" spans="10:28">
      <c r="J50313" s="161"/>
      <c r="AB50313" s="164"/>
    </row>
    <row r="50314" spans="10:28">
      <c r="J50314" s="161"/>
      <c r="AB50314" s="164"/>
    </row>
    <row r="50315" spans="10:28">
      <c r="J50315" s="161"/>
      <c r="AB50315" s="164"/>
    </row>
    <row r="50316" spans="10:28">
      <c r="J50316" s="161"/>
      <c r="AB50316" s="164"/>
    </row>
    <row r="50317" spans="10:28">
      <c r="J50317" s="161"/>
      <c r="AB50317" s="164"/>
    </row>
    <row r="50318" spans="10:28">
      <c r="J50318" s="161"/>
      <c r="AB50318" s="164"/>
    </row>
    <row r="50319" spans="10:28">
      <c r="J50319" s="161"/>
      <c r="AB50319" s="164"/>
    </row>
    <row r="50320" spans="10:28">
      <c r="J50320" s="161"/>
      <c r="AB50320" s="164"/>
    </row>
    <row r="50321" spans="10:28">
      <c r="J50321" s="161"/>
      <c r="AB50321" s="164"/>
    </row>
    <row r="50322" spans="10:28">
      <c r="J50322" s="161"/>
      <c r="AB50322" s="164"/>
    </row>
    <row r="50323" spans="10:28">
      <c r="J50323" s="161"/>
      <c r="AB50323" s="164"/>
    </row>
    <row r="50324" spans="10:28">
      <c r="J50324" s="161"/>
      <c r="R50324" s="166"/>
      <c r="AB50324" s="164"/>
    </row>
    <row r="50325" spans="10:28">
      <c r="J50325" s="161"/>
      <c r="AB50325" s="164"/>
    </row>
    <row r="50326" spans="10:28">
      <c r="J50326" s="161"/>
      <c r="AB50326" s="164"/>
    </row>
    <row r="50327" spans="10:28">
      <c r="J50327" s="161"/>
      <c r="AB50327" s="164"/>
    </row>
    <row r="50328" spans="10:28">
      <c r="J50328" s="161"/>
      <c r="AB50328" s="164"/>
    </row>
    <row r="50329" spans="10:28">
      <c r="J50329" s="161"/>
      <c r="AB50329" s="164"/>
    </row>
    <row r="50330" spans="10:28">
      <c r="J50330" s="161"/>
      <c r="AB50330" s="164"/>
    </row>
    <row r="50331" spans="10:28">
      <c r="J50331" s="161"/>
      <c r="AB50331" s="164"/>
    </row>
    <row r="50332" spans="10:28">
      <c r="J50332" s="161"/>
      <c r="AB50332" s="164"/>
    </row>
    <row r="50333" spans="10:28">
      <c r="J50333" s="161"/>
      <c r="AB50333" s="164"/>
    </row>
    <row r="50334" spans="10:28">
      <c r="J50334" s="161"/>
      <c r="AB50334" s="164"/>
    </row>
    <row r="50335" spans="10:28">
      <c r="J50335" s="161"/>
      <c r="AB50335" s="164"/>
    </row>
    <row r="50336" spans="10:28">
      <c r="J50336" s="161"/>
      <c r="AB50336" s="164"/>
    </row>
    <row r="50337" spans="10:28">
      <c r="J50337" s="161"/>
      <c r="AB50337" s="164"/>
    </row>
    <row r="50338" spans="10:28">
      <c r="J50338" s="161"/>
      <c r="AB50338" s="164"/>
    </row>
    <row r="50339" spans="10:28">
      <c r="J50339" s="161"/>
      <c r="AB50339" s="164"/>
    </row>
    <row r="50340" spans="10:28">
      <c r="J50340" s="161"/>
      <c r="AB50340" s="164"/>
    </row>
    <row r="50341" spans="10:28">
      <c r="J50341" s="161"/>
      <c r="AB50341" s="164"/>
    </row>
    <row r="50342" spans="10:28">
      <c r="J50342" s="161"/>
      <c r="AB50342" s="164"/>
    </row>
    <row r="50343" spans="10:28">
      <c r="J50343" s="161"/>
      <c r="AB50343" s="164"/>
    </row>
    <row r="50344" spans="10:28">
      <c r="J50344" s="161"/>
      <c r="AB50344" s="164"/>
    </row>
    <row r="50345" spans="10:28">
      <c r="J50345" s="161"/>
      <c r="AB50345" s="164"/>
    </row>
    <row r="50346" spans="10:28">
      <c r="J50346" s="161"/>
      <c r="AB50346" s="164"/>
    </row>
    <row r="50347" spans="10:28">
      <c r="J50347" s="161"/>
      <c r="AB50347" s="164"/>
    </row>
    <row r="50348" spans="10:28">
      <c r="J50348" s="161"/>
      <c r="AB50348" s="164"/>
    </row>
    <row r="50349" spans="10:28">
      <c r="J50349" s="161"/>
      <c r="AB50349" s="164"/>
    </row>
    <row r="50350" spans="10:28">
      <c r="J50350" s="161"/>
      <c r="AB50350" s="164"/>
    </row>
    <row r="50351" spans="10:28">
      <c r="J50351" s="161"/>
      <c r="AB50351" s="164"/>
    </row>
    <row r="50352" spans="10:28">
      <c r="J50352" s="161"/>
      <c r="AB50352" s="164"/>
    </row>
    <row r="50353" spans="5:28">
      <c r="J50353" s="161"/>
      <c r="AB50353" s="164"/>
    </row>
    <row r="50354" spans="5:28">
      <c r="J50354" s="161"/>
      <c r="AB50354" s="164"/>
    </row>
    <row r="50355" spans="5:28">
      <c r="J50355" s="161"/>
      <c r="AB50355" s="164"/>
    </row>
    <row r="50356" spans="5:28">
      <c r="J50356" s="161"/>
      <c r="AB50356" s="164"/>
    </row>
    <row r="50357" spans="5:28">
      <c r="J50357" s="161"/>
      <c r="AB50357" s="164"/>
    </row>
    <row r="50358" spans="5:28">
      <c r="J50358" s="161"/>
      <c r="AB50358" s="164"/>
    </row>
    <row r="50359" spans="5:28">
      <c r="J50359" s="161"/>
      <c r="AB50359" s="164"/>
    </row>
    <row r="50360" spans="5:28">
      <c r="J50360" s="161"/>
      <c r="AB50360" s="164"/>
    </row>
    <row r="50361" spans="5:28">
      <c r="J50361" s="161"/>
      <c r="AB50361" s="164"/>
    </row>
    <row r="50362" spans="5:28">
      <c r="E50362" s="166"/>
      <c r="J50362" s="161"/>
      <c r="AB50362" s="164"/>
    </row>
    <row r="50363" spans="5:28">
      <c r="E50363" s="166"/>
      <c r="J50363" s="161"/>
      <c r="AB50363" s="164"/>
    </row>
    <row r="50364" spans="5:28">
      <c r="J50364" s="161"/>
      <c r="AB50364" s="164"/>
    </row>
    <row r="50365" spans="5:28">
      <c r="J50365" s="161"/>
      <c r="AB50365" s="164"/>
    </row>
    <row r="50366" spans="5:28">
      <c r="J50366" s="161"/>
      <c r="AB50366" s="164"/>
    </row>
    <row r="50367" spans="5:28">
      <c r="J50367" s="161"/>
      <c r="AB50367" s="164"/>
    </row>
    <row r="50368" spans="5:28">
      <c r="J50368" s="161"/>
      <c r="AB50368" s="164"/>
    </row>
    <row r="50369" spans="5:28">
      <c r="E50369" s="166"/>
      <c r="J50369" s="161"/>
      <c r="AB50369" s="164"/>
    </row>
    <row r="50370" spans="5:28">
      <c r="E50370" s="166"/>
      <c r="J50370" s="161"/>
      <c r="AB50370" s="164"/>
    </row>
    <row r="50371" spans="5:28">
      <c r="E50371" s="166"/>
      <c r="J50371" s="161"/>
      <c r="AB50371" s="164"/>
    </row>
    <row r="50372" spans="5:28">
      <c r="E50372" s="166"/>
      <c r="J50372" s="161"/>
      <c r="AB50372" s="164"/>
    </row>
    <row r="50373" spans="5:28">
      <c r="E50373" s="166"/>
      <c r="J50373" s="161"/>
      <c r="AB50373" s="164"/>
    </row>
    <row r="50374" spans="5:28">
      <c r="E50374" s="166"/>
      <c r="J50374" s="161"/>
      <c r="AB50374" s="164"/>
    </row>
    <row r="50375" spans="5:28">
      <c r="E50375" s="166"/>
      <c r="J50375" s="161"/>
      <c r="AB50375" s="164"/>
    </row>
    <row r="50376" spans="5:28">
      <c r="J50376" s="161"/>
      <c r="AB50376" s="164"/>
    </row>
    <row r="50377" spans="5:28">
      <c r="J50377" s="161"/>
      <c r="AB50377" s="164"/>
    </row>
    <row r="50378" spans="5:28">
      <c r="J50378" s="161"/>
      <c r="AB50378" s="164"/>
    </row>
    <row r="50379" spans="5:28">
      <c r="J50379" s="161"/>
      <c r="AB50379" s="164"/>
    </row>
    <row r="50380" spans="5:28">
      <c r="J50380" s="161"/>
      <c r="AB50380" s="164"/>
    </row>
    <row r="50381" spans="5:28">
      <c r="J50381" s="161"/>
      <c r="AB50381" s="164"/>
    </row>
    <row r="50382" spans="5:28">
      <c r="J50382" s="161"/>
      <c r="AB50382" s="164"/>
    </row>
    <row r="50383" spans="5:28">
      <c r="J50383" s="161"/>
      <c r="AB50383" s="164"/>
    </row>
    <row r="50384" spans="5:28">
      <c r="J50384" s="161"/>
      <c r="AB50384" s="164"/>
    </row>
    <row r="50385" spans="10:28">
      <c r="J50385" s="161"/>
      <c r="AB50385" s="164"/>
    </row>
    <row r="50386" spans="10:28">
      <c r="J50386" s="161"/>
      <c r="AB50386" s="164"/>
    </row>
    <row r="50387" spans="10:28">
      <c r="J50387" s="161"/>
      <c r="AB50387" s="164"/>
    </row>
    <row r="50388" spans="10:28">
      <c r="J50388" s="161"/>
      <c r="AB50388" s="164"/>
    </row>
    <row r="50389" spans="10:28">
      <c r="J50389" s="161"/>
      <c r="AB50389" s="164"/>
    </row>
    <row r="50390" spans="10:28">
      <c r="J50390" s="161"/>
      <c r="AB50390" s="164"/>
    </row>
    <row r="50391" spans="10:28">
      <c r="J50391" s="161"/>
      <c r="AB50391" s="164"/>
    </row>
    <row r="50392" spans="10:28">
      <c r="J50392" s="161"/>
      <c r="AB50392" s="164"/>
    </row>
    <row r="50393" spans="10:28">
      <c r="J50393" s="161"/>
      <c r="AB50393" s="164"/>
    </row>
    <row r="50394" spans="10:28">
      <c r="J50394" s="161"/>
      <c r="AB50394" s="164"/>
    </row>
    <row r="50395" spans="10:28">
      <c r="J50395" s="161"/>
      <c r="AB50395" s="164"/>
    </row>
    <row r="50396" spans="10:28">
      <c r="J50396" s="161"/>
      <c r="AB50396" s="164"/>
    </row>
    <row r="50397" spans="10:28">
      <c r="J50397" s="161"/>
      <c r="AB50397" s="164"/>
    </row>
    <row r="50398" spans="10:28">
      <c r="J50398" s="161"/>
      <c r="AB50398" s="164"/>
    </row>
    <row r="50399" spans="10:28">
      <c r="J50399" s="161"/>
      <c r="AB50399" s="164"/>
    </row>
    <row r="50400" spans="10:28">
      <c r="J50400" s="161"/>
      <c r="AB50400" s="164"/>
    </row>
    <row r="50401" spans="10:28">
      <c r="J50401" s="161"/>
      <c r="AB50401" s="164"/>
    </row>
    <row r="50402" spans="10:28">
      <c r="J50402" s="161"/>
      <c r="AB50402" s="164"/>
    </row>
    <row r="50403" spans="10:28">
      <c r="J50403" s="161"/>
      <c r="AB50403" s="164"/>
    </row>
    <row r="50404" spans="10:28">
      <c r="J50404" s="161"/>
      <c r="AB50404" s="164"/>
    </row>
    <row r="50405" spans="10:28">
      <c r="J50405" s="161"/>
      <c r="AB50405" s="164"/>
    </row>
    <row r="50406" spans="10:28">
      <c r="J50406" s="161"/>
      <c r="AB50406" s="164"/>
    </row>
    <row r="50407" spans="10:28">
      <c r="J50407" s="161"/>
      <c r="AB50407" s="164"/>
    </row>
    <row r="50408" spans="10:28">
      <c r="J50408" s="161"/>
      <c r="AB50408" s="164"/>
    </row>
    <row r="50409" spans="10:28">
      <c r="J50409" s="161"/>
      <c r="AB50409" s="164"/>
    </row>
    <row r="50410" spans="10:28">
      <c r="J50410" s="161"/>
      <c r="AB50410" s="164"/>
    </row>
    <row r="50411" spans="10:28">
      <c r="J50411" s="161"/>
      <c r="AB50411" s="164"/>
    </row>
    <row r="50412" spans="10:28">
      <c r="J50412" s="161"/>
      <c r="AB50412" s="164"/>
    </row>
    <row r="50413" spans="10:28">
      <c r="J50413" s="161"/>
      <c r="AB50413" s="164"/>
    </row>
    <row r="50414" spans="10:28">
      <c r="J50414" s="161"/>
      <c r="AB50414" s="164"/>
    </row>
    <row r="50415" spans="10:28">
      <c r="J50415" s="161"/>
      <c r="AB50415" s="164"/>
    </row>
    <row r="50416" spans="10:28">
      <c r="J50416" s="161"/>
      <c r="AB50416" s="164"/>
    </row>
    <row r="50417" spans="10:28">
      <c r="J50417" s="161"/>
      <c r="AB50417" s="164"/>
    </row>
    <row r="50418" spans="10:28">
      <c r="J50418" s="161"/>
      <c r="AB50418" s="164"/>
    </row>
    <row r="50419" spans="10:28">
      <c r="J50419" s="161"/>
      <c r="AB50419" s="164"/>
    </row>
    <row r="50420" spans="10:28">
      <c r="J50420" s="161"/>
      <c r="AB50420" s="164"/>
    </row>
    <row r="50421" spans="10:28">
      <c r="J50421" s="161"/>
      <c r="AB50421" s="164"/>
    </row>
    <row r="50422" spans="10:28">
      <c r="J50422" s="161"/>
      <c r="AB50422" s="164"/>
    </row>
    <row r="50423" spans="10:28">
      <c r="J50423" s="161"/>
      <c r="AB50423" s="164"/>
    </row>
    <row r="50424" spans="10:28">
      <c r="J50424" s="161"/>
      <c r="AB50424" s="164"/>
    </row>
    <row r="50425" spans="10:28">
      <c r="J50425" s="161"/>
      <c r="R50425" s="166"/>
      <c r="AB50425" s="164"/>
    </row>
    <row r="50426" spans="10:28">
      <c r="J50426" s="161"/>
      <c r="AB50426" s="164"/>
    </row>
    <row r="50427" spans="10:28">
      <c r="J50427" s="161"/>
      <c r="AB50427" s="164"/>
    </row>
    <row r="50428" spans="10:28">
      <c r="J50428" s="161"/>
      <c r="AB50428" s="164"/>
    </row>
    <row r="50429" spans="10:28">
      <c r="J50429" s="161"/>
      <c r="AB50429" s="164"/>
    </row>
    <row r="50430" spans="10:28">
      <c r="J50430" s="161"/>
      <c r="AB50430" s="164"/>
    </row>
    <row r="50431" spans="10:28">
      <c r="J50431" s="161"/>
      <c r="AB50431" s="164"/>
    </row>
    <row r="50432" spans="10:28">
      <c r="J50432" s="161"/>
      <c r="AB50432" s="164"/>
    </row>
    <row r="50433" spans="10:28">
      <c r="J50433" s="161"/>
      <c r="AB50433" s="164"/>
    </row>
    <row r="50434" spans="10:28">
      <c r="J50434" s="161"/>
      <c r="AB50434" s="164"/>
    </row>
    <row r="50435" spans="10:28">
      <c r="J50435" s="161"/>
      <c r="AB50435" s="164"/>
    </row>
    <row r="50436" spans="10:28">
      <c r="J50436" s="161"/>
      <c r="AB50436" s="164"/>
    </row>
    <row r="50437" spans="10:28">
      <c r="J50437" s="161"/>
      <c r="AB50437" s="164"/>
    </row>
    <row r="50438" spans="10:28">
      <c r="J50438" s="161"/>
      <c r="AB50438" s="164"/>
    </row>
    <row r="50439" spans="10:28">
      <c r="J50439" s="161"/>
      <c r="R50439" s="166"/>
      <c r="AB50439" s="164"/>
    </row>
    <row r="50440" spans="10:28">
      <c r="J50440" s="161"/>
      <c r="AB50440" s="164"/>
    </row>
    <row r="50441" spans="10:28">
      <c r="J50441" s="161"/>
      <c r="R50441" s="166"/>
      <c r="AB50441" s="164"/>
    </row>
    <row r="50442" spans="10:28">
      <c r="J50442" s="161"/>
      <c r="AB50442" s="164"/>
    </row>
    <row r="50443" spans="10:28">
      <c r="J50443" s="161"/>
      <c r="AB50443" s="164"/>
    </row>
    <row r="50444" spans="10:28">
      <c r="J50444" s="161"/>
      <c r="AB50444" s="164"/>
    </row>
    <row r="50445" spans="10:28">
      <c r="J50445" s="161"/>
      <c r="R50445" s="166"/>
      <c r="AB50445" s="164"/>
    </row>
    <row r="50446" spans="10:28">
      <c r="J50446" s="161"/>
      <c r="AB50446" s="164"/>
    </row>
    <row r="50447" spans="10:28">
      <c r="J50447" s="161"/>
      <c r="AB50447" s="164"/>
    </row>
    <row r="50448" spans="10:28">
      <c r="J50448" s="161"/>
      <c r="AB50448" s="164"/>
    </row>
    <row r="50449" spans="10:28">
      <c r="J50449" s="161"/>
      <c r="AB50449" s="164"/>
    </row>
    <row r="50450" spans="10:28">
      <c r="J50450" s="161"/>
      <c r="AB50450" s="164"/>
    </row>
    <row r="50451" spans="10:28">
      <c r="J50451" s="161"/>
      <c r="AB50451" s="164"/>
    </row>
    <row r="50452" spans="10:28">
      <c r="J50452" s="161"/>
      <c r="AB50452" s="164"/>
    </row>
    <row r="50453" spans="10:28">
      <c r="J50453" s="161"/>
      <c r="AB50453" s="164"/>
    </row>
    <row r="50454" spans="10:28">
      <c r="J50454" s="161"/>
      <c r="AB50454" s="164"/>
    </row>
    <row r="50455" spans="10:28">
      <c r="J50455" s="161"/>
      <c r="AB50455" s="164"/>
    </row>
    <row r="50456" spans="10:28">
      <c r="J50456" s="161"/>
      <c r="AB50456" s="164"/>
    </row>
    <row r="50457" spans="10:28">
      <c r="J50457" s="161"/>
      <c r="AB50457" s="164"/>
    </row>
    <row r="50458" spans="10:28">
      <c r="J50458" s="161"/>
      <c r="AB50458" s="164"/>
    </row>
    <row r="50459" spans="10:28">
      <c r="J50459" s="161"/>
      <c r="AB50459" s="164"/>
    </row>
    <row r="50460" spans="10:28">
      <c r="J50460" s="161"/>
      <c r="AB50460" s="164"/>
    </row>
    <row r="50461" spans="10:28">
      <c r="J50461" s="161"/>
      <c r="AB50461" s="164"/>
    </row>
    <row r="50462" spans="10:28">
      <c r="J50462" s="161"/>
      <c r="AB50462" s="164"/>
    </row>
    <row r="50463" spans="10:28">
      <c r="J50463" s="161"/>
      <c r="AB50463" s="164"/>
    </row>
    <row r="50464" spans="10:28">
      <c r="J50464" s="161"/>
      <c r="AB50464" s="164"/>
    </row>
    <row r="50465" spans="5:28">
      <c r="J50465" s="161"/>
      <c r="AB50465" s="164"/>
    </row>
    <row r="50466" spans="5:28">
      <c r="J50466" s="161"/>
      <c r="AB50466" s="164"/>
    </row>
    <row r="50467" spans="5:28">
      <c r="J50467" s="161"/>
      <c r="AB50467" s="164"/>
    </row>
    <row r="50468" spans="5:28">
      <c r="J50468" s="161"/>
      <c r="AB50468" s="164"/>
    </row>
    <row r="50469" spans="5:28">
      <c r="J50469" s="161"/>
      <c r="AB50469" s="164"/>
    </row>
    <row r="50470" spans="5:28">
      <c r="J50470" s="161"/>
      <c r="AB50470" s="164"/>
    </row>
    <row r="50471" spans="5:28">
      <c r="J50471" s="161"/>
      <c r="AB50471" s="164"/>
    </row>
    <row r="50472" spans="5:28">
      <c r="J50472" s="161"/>
      <c r="AB50472" s="164"/>
    </row>
    <row r="50473" spans="5:28">
      <c r="J50473" s="161"/>
      <c r="AB50473" s="164"/>
    </row>
    <row r="50474" spans="5:28">
      <c r="J50474" s="161"/>
      <c r="AB50474" s="164"/>
    </row>
    <row r="50475" spans="5:28">
      <c r="J50475" s="161"/>
      <c r="AB50475" s="164"/>
    </row>
    <row r="50476" spans="5:28">
      <c r="J50476" s="161"/>
      <c r="AB50476" s="164"/>
    </row>
    <row r="50477" spans="5:28">
      <c r="J50477" s="161"/>
      <c r="AB50477" s="164"/>
    </row>
    <row r="50478" spans="5:28">
      <c r="E50478" s="166"/>
      <c r="J50478" s="161"/>
      <c r="AB50478" s="164"/>
    </row>
    <row r="50479" spans="5:28">
      <c r="E50479" s="166"/>
      <c r="J50479" s="161"/>
      <c r="AB50479" s="164"/>
    </row>
    <row r="50480" spans="5:28">
      <c r="E50480" s="166"/>
      <c r="J50480" s="161"/>
      <c r="AB50480" s="164"/>
    </row>
    <row r="50481" spans="5:28">
      <c r="E50481" s="166"/>
      <c r="J50481" s="161"/>
      <c r="AB50481" s="164"/>
    </row>
    <row r="50482" spans="5:28">
      <c r="E50482" s="166"/>
      <c r="J50482" s="161"/>
      <c r="AB50482" s="164"/>
    </row>
    <row r="50483" spans="5:28">
      <c r="E50483" s="166"/>
      <c r="J50483" s="161"/>
      <c r="AB50483" s="164"/>
    </row>
    <row r="50484" spans="5:28">
      <c r="E50484" s="166"/>
      <c r="J50484" s="161"/>
      <c r="AB50484" s="164"/>
    </row>
    <row r="50485" spans="5:28">
      <c r="J50485" s="161"/>
      <c r="AB50485" s="164"/>
    </row>
    <row r="50486" spans="5:28">
      <c r="J50486" s="161"/>
      <c r="AB50486" s="164"/>
    </row>
    <row r="50487" spans="5:28">
      <c r="J50487" s="161"/>
      <c r="AB50487" s="164"/>
    </row>
    <row r="50488" spans="5:28">
      <c r="J50488" s="161"/>
      <c r="AB50488" s="164"/>
    </row>
    <row r="50489" spans="5:28">
      <c r="J50489" s="161"/>
      <c r="AB50489" s="164"/>
    </row>
    <row r="50490" spans="5:28">
      <c r="J50490" s="161"/>
      <c r="AB50490" s="164"/>
    </row>
    <row r="50491" spans="5:28">
      <c r="J50491" s="161"/>
      <c r="AB50491" s="164"/>
    </row>
    <row r="50492" spans="5:28">
      <c r="J50492" s="161"/>
      <c r="AB50492" s="164"/>
    </row>
    <row r="50493" spans="5:28">
      <c r="J50493" s="161"/>
      <c r="AB50493" s="164"/>
    </row>
    <row r="50494" spans="5:28">
      <c r="J50494" s="161"/>
      <c r="AB50494" s="164"/>
    </row>
    <row r="50495" spans="5:28">
      <c r="J50495" s="161"/>
      <c r="AB50495" s="164"/>
    </row>
    <row r="50496" spans="5:28">
      <c r="J50496" s="161"/>
      <c r="AB50496" s="164"/>
    </row>
    <row r="50497" spans="10:28">
      <c r="J50497" s="161"/>
      <c r="AB50497" s="164"/>
    </row>
    <row r="50498" spans="10:28">
      <c r="J50498" s="161"/>
      <c r="AB50498" s="164"/>
    </row>
    <row r="50499" spans="10:28">
      <c r="J50499" s="161"/>
      <c r="AB50499" s="164"/>
    </row>
    <row r="50500" spans="10:28">
      <c r="J50500" s="161"/>
      <c r="AB50500" s="164"/>
    </row>
    <row r="50501" spans="10:28">
      <c r="J50501" s="161"/>
      <c r="AB50501" s="164"/>
    </row>
    <row r="50502" spans="10:28">
      <c r="J50502" s="161"/>
      <c r="AB50502" s="164"/>
    </row>
    <row r="50503" spans="10:28">
      <c r="J50503" s="161"/>
      <c r="AB50503" s="164"/>
    </row>
    <row r="50504" spans="10:28">
      <c r="J50504" s="161"/>
      <c r="AB50504" s="164"/>
    </row>
    <row r="50505" spans="10:28">
      <c r="J50505" s="161"/>
      <c r="AB50505" s="164"/>
    </row>
    <row r="50506" spans="10:28">
      <c r="J50506" s="161"/>
      <c r="AB50506" s="164"/>
    </row>
    <row r="50507" spans="10:28">
      <c r="J50507" s="161"/>
      <c r="AB50507" s="164"/>
    </row>
    <row r="50508" spans="10:28">
      <c r="J50508" s="161"/>
      <c r="AB50508" s="164"/>
    </row>
    <row r="50509" spans="10:28">
      <c r="J50509" s="161"/>
      <c r="AB50509" s="164"/>
    </row>
    <row r="50510" spans="10:28">
      <c r="J50510" s="161"/>
      <c r="AB50510" s="164"/>
    </row>
    <row r="50511" spans="10:28">
      <c r="J50511" s="161"/>
      <c r="AB50511" s="164"/>
    </row>
    <row r="50512" spans="10:28">
      <c r="J50512" s="161"/>
      <c r="AB50512" s="164"/>
    </row>
    <row r="50513" spans="10:28">
      <c r="J50513" s="161"/>
      <c r="AB50513" s="164"/>
    </row>
    <row r="50514" spans="10:28">
      <c r="J50514" s="161"/>
      <c r="R50514" s="166"/>
      <c r="AB50514" s="164"/>
    </row>
    <row r="50515" spans="10:28">
      <c r="J50515" s="161"/>
      <c r="AB50515" s="164"/>
    </row>
    <row r="50516" spans="10:28">
      <c r="J50516" s="161"/>
      <c r="AB50516" s="164"/>
    </row>
    <row r="50517" spans="10:28">
      <c r="J50517" s="161"/>
      <c r="R50517" s="166"/>
      <c r="AB50517" s="164"/>
    </row>
    <row r="50518" spans="10:28">
      <c r="J50518" s="161"/>
      <c r="AB50518" s="164"/>
    </row>
    <row r="50519" spans="10:28">
      <c r="J50519" s="161"/>
      <c r="AB50519" s="164"/>
    </row>
    <row r="50520" spans="10:28">
      <c r="J50520" s="161"/>
      <c r="AB50520" s="164"/>
    </row>
    <row r="50521" spans="10:28">
      <c r="J50521" s="161"/>
      <c r="AB50521" s="164"/>
    </row>
    <row r="50522" spans="10:28">
      <c r="J50522" s="161"/>
      <c r="AB50522" s="164"/>
    </row>
    <row r="50523" spans="10:28">
      <c r="J50523" s="161"/>
      <c r="AB50523" s="164"/>
    </row>
    <row r="50524" spans="10:28">
      <c r="J50524" s="161"/>
      <c r="AB50524" s="164"/>
    </row>
    <row r="50525" spans="10:28">
      <c r="J50525" s="161"/>
      <c r="AB50525" s="164"/>
    </row>
    <row r="50526" spans="10:28">
      <c r="J50526" s="161"/>
      <c r="AB50526" s="164"/>
    </row>
    <row r="50527" spans="10:28">
      <c r="J50527" s="161"/>
      <c r="AB50527" s="164"/>
    </row>
    <row r="50528" spans="10:28">
      <c r="J50528" s="161"/>
      <c r="AB50528" s="164"/>
    </row>
    <row r="50529" spans="10:28">
      <c r="J50529" s="161"/>
      <c r="AB50529" s="164"/>
    </row>
    <row r="50530" spans="10:28">
      <c r="J50530" s="161"/>
      <c r="AB50530" s="164"/>
    </row>
    <row r="50531" spans="10:28">
      <c r="J50531" s="161"/>
      <c r="AB50531" s="164"/>
    </row>
    <row r="50532" spans="10:28">
      <c r="J50532" s="161"/>
      <c r="AB50532" s="164"/>
    </row>
    <row r="50533" spans="10:28">
      <c r="J50533" s="161"/>
      <c r="AB50533" s="164"/>
    </row>
    <row r="50534" spans="10:28">
      <c r="J50534" s="161"/>
      <c r="AB50534" s="164"/>
    </row>
    <row r="50535" spans="10:28">
      <c r="J50535" s="161"/>
      <c r="AB50535" s="164"/>
    </row>
    <row r="50536" spans="10:28">
      <c r="J50536" s="161"/>
      <c r="AB50536" s="164"/>
    </row>
    <row r="50537" spans="10:28">
      <c r="J50537" s="161"/>
      <c r="AB50537" s="164"/>
    </row>
    <row r="50538" spans="10:28">
      <c r="J50538" s="161"/>
      <c r="AB50538" s="164"/>
    </row>
    <row r="50539" spans="10:28">
      <c r="J50539" s="161"/>
      <c r="AB50539" s="164"/>
    </row>
    <row r="50540" spans="10:28">
      <c r="J50540" s="161"/>
      <c r="AB50540" s="164"/>
    </row>
    <row r="50541" spans="10:28">
      <c r="J50541" s="161"/>
      <c r="AB50541" s="164"/>
    </row>
    <row r="50542" spans="10:28">
      <c r="J50542" s="161"/>
      <c r="AB50542" s="164"/>
    </row>
    <row r="50543" spans="10:28">
      <c r="J50543" s="161"/>
      <c r="AB50543" s="164"/>
    </row>
    <row r="50544" spans="10:28">
      <c r="J50544" s="161"/>
      <c r="AB50544" s="164"/>
    </row>
    <row r="50545" spans="10:28">
      <c r="J50545" s="161"/>
      <c r="AB50545" s="164"/>
    </row>
    <row r="50546" spans="10:28">
      <c r="J50546" s="161"/>
      <c r="AB50546" s="164"/>
    </row>
    <row r="50547" spans="10:28">
      <c r="J50547" s="161"/>
      <c r="AB50547" s="164"/>
    </row>
    <row r="50548" spans="10:28">
      <c r="J50548" s="161"/>
      <c r="AB50548" s="164"/>
    </row>
    <row r="50549" spans="10:28">
      <c r="J50549" s="161"/>
      <c r="AB50549" s="164"/>
    </row>
    <row r="50550" spans="10:28">
      <c r="J50550" s="161"/>
      <c r="AB50550" s="164"/>
    </row>
    <row r="50551" spans="10:28">
      <c r="J50551" s="161"/>
      <c r="AB50551" s="164"/>
    </row>
    <row r="50552" spans="10:28">
      <c r="J50552" s="161"/>
      <c r="AB50552" s="164"/>
    </row>
    <row r="50553" spans="10:28">
      <c r="J50553" s="161"/>
      <c r="AB50553" s="164"/>
    </row>
    <row r="50554" spans="10:28">
      <c r="J50554" s="161"/>
      <c r="AB50554" s="164"/>
    </row>
    <row r="50555" spans="10:28">
      <c r="J50555" s="161"/>
      <c r="AB50555" s="164"/>
    </row>
    <row r="50556" spans="10:28">
      <c r="J50556" s="161"/>
      <c r="AB50556" s="164"/>
    </row>
    <row r="50557" spans="10:28">
      <c r="J50557" s="161"/>
      <c r="AB50557" s="164"/>
    </row>
    <row r="50558" spans="10:28">
      <c r="J50558" s="161"/>
      <c r="AB50558" s="164"/>
    </row>
    <row r="50559" spans="10:28">
      <c r="J50559" s="161"/>
      <c r="AB50559" s="164"/>
    </row>
    <row r="50560" spans="10:28">
      <c r="J50560" s="161"/>
      <c r="AB50560" s="164"/>
    </row>
    <row r="50561" spans="10:28">
      <c r="J50561" s="161"/>
      <c r="AB50561" s="164"/>
    </row>
    <row r="50562" spans="10:28">
      <c r="J50562" s="161"/>
      <c r="AB50562" s="164"/>
    </row>
    <row r="50563" spans="10:28">
      <c r="J50563" s="161"/>
      <c r="R50563" s="166"/>
      <c r="AB50563" s="164"/>
    </row>
    <row r="50564" spans="10:28">
      <c r="J50564" s="161"/>
      <c r="AB50564" s="164"/>
    </row>
    <row r="50565" spans="10:28">
      <c r="J50565" s="161"/>
      <c r="AB50565" s="164"/>
    </row>
    <row r="50566" spans="10:28">
      <c r="J50566" s="161"/>
      <c r="AB50566" s="164"/>
    </row>
    <row r="50567" spans="10:28">
      <c r="J50567" s="161"/>
      <c r="AB50567" s="164"/>
    </row>
    <row r="50568" spans="10:28">
      <c r="J50568" s="161"/>
      <c r="AB50568" s="164"/>
    </row>
    <row r="50569" spans="10:28">
      <c r="J50569" s="161"/>
      <c r="AB50569" s="164"/>
    </row>
    <row r="50570" spans="10:28">
      <c r="J50570" s="161"/>
      <c r="AB50570" s="164"/>
    </row>
    <row r="50571" spans="10:28">
      <c r="J50571" s="161"/>
      <c r="AB50571" s="164"/>
    </row>
    <row r="50572" spans="10:28">
      <c r="J50572" s="161"/>
      <c r="AB50572" s="164"/>
    </row>
    <row r="50573" spans="10:28">
      <c r="J50573" s="161"/>
      <c r="AB50573" s="164"/>
    </row>
    <row r="50574" spans="10:28">
      <c r="J50574" s="161"/>
      <c r="AB50574" s="164"/>
    </row>
    <row r="50575" spans="10:28">
      <c r="J50575" s="161"/>
      <c r="AB50575" s="164"/>
    </row>
    <row r="50576" spans="10:28">
      <c r="J50576" s="161"/>
      <c r="AB50576" s="164"/>
    </row>
    <row r="50577" spans="10:28">
      <c r="J50577" s="161"/>
      <c r="AB50577" s="164"/>
    </row>
    <row r="50578" spans="10:28">
      <c r="J50578" s="161"/>
      <c r="AB50578" s="164"/>
    </row>
    <row r="50579" spans="10:28">
      <c r="J50579" s="161"/>
      <c r="AB50579" s="164"/>
    </row>
    <row r="50580" spans="10:28">
      <c r="J50580" s="161"/>
      <c r="AB50580" s="164"/>
    </row>
    <row r="50581" spans="10:28">
      <c r="J50581" s="161"/>
      <c r="AB50581" s="164"/>
    </row>
    <row r="50582" spans="10:28">
      <c r="J50582" s="161"/>
      <c r="AB50582" s="164"/>
    </row>
    <row r="50583" spans="10:28">
      <c r="J50583" s="161"/>
      <c r="AB50583" s="164"/>
    </row>
    <row r="50584" spans="10:28">
      <c r="J50584" s="161"/>
      <c r="AB50584" s="164"/>
    </row>
    <row r="50585" spans="10:28">
      <c r="J50585" s="161"/>
      <c r="AB50585" s="164"/>
    </row>
    <row r="50586" spans="10:28">
      <c r="J50586" s="161"/>
      <c r="AB50586" s="164"/>
    </row>
    <row r="50587" spans="10:28">
      <c r="J50587" s="161"/>
      <c r="AB50587" s="164"/>
    </row>
    <row r="50588" spans="10:28">
      <c r="J50588" s="161"/>
      <c r="AB50588" s="164"/>
    </row>
    <row r="50589" spans="10:28">
      <c r="J50589" s="161"/>
      <c r="AB50589" s="164"/>
    </row>
    <row r="50590" spans="10:28">
      <c r="J50590" s="161"/>
      <c r="AB50590" s="164"/>
    </row>
    <row r="50591" spans="10:28">
      <c r="J50591" s="161"/>
      <c r="AB50591" s="164"/>
    </row>
    <row r="50592" spans="10:28">
      <c r="J50592" s="161"/>
      <c r="AB50592" s="164"/>
    </row>
    <row r="50593" spans="10:28">
      <c r="J50593" s="161"/>
      <c r="AB50593" s="164"/>
    </row>
    <row r="50594" spans="10:28">
      <c r="J50594" s="161"/>
      <c r="AB50594" s="164"/>
    </row>
    <row r="50595" spans="10:28">
      <c r="J50595" s="161"/>
      <c r="AB50595" s="164"/>
    </row>
    <row r="50596" spans="10:28">
      <c r="J50596" s="161"/>
      <c r="AB50596" s="164"/>
    </row>
    <row r="50597" spans="10:28">
      <c r="J50597" s="161"/>
      <c r="AB50597" s="164"/>
    </row>
    <row r="50598" spans="10:28">
      <c r="J50598" s="161"/>
      <c r="AB50598" s="164"/>
    </row>
    <row r="50599" spans="10:28">
      <c r="J50599" s="161"/>
      <c r="AB50599" s="164"/>
    </row>
    <row r="50600" spans="10:28">
      <c r="J50600" s="161"/>
      <c r="AB50600" s="164"/>
    </row>
    <row r="50601" spans="10:28">
      <c r="J50601" s="161"/>
      <c r="AB50601" s="164"/>
    </row>
    <row r="50602" spans="10:28">
      <c r="J50602" s="161"/>
      <c r="R50602" s="166"/>
      <c r="AB50602" s="164"/>
    </row>
    <row r="50603" spans="10:28">
      <c r="J50603" s="161"/>
      <c r="AB50603" s="164"/>
    </row>
    <row r="50604" spans="10:28">
      <c r="J50604" s="161"/>
      <c r="AB50604" s="164"/>
    </row>
    <row r="50605" spans="10:28">
      <c r="J50605" s="161"/>
      <c r="AB50605" s="164"/>
    </row>
    <row r="50606" spans="10:28">
      <c r="J50606" s="161"/>
      <c r="AB50606" s="164"/>
    </row>
    <row r="50607" spans="10:28">
      <c r="J50607" s="161"/>
      <c r="AB50607" s="164"/>
    </row>
    <row r="50608" spans="10:28">
      <c r="J50608" s="161"/>
      <c r="AB50608" s="164"/>
    </row>
    <row r="50609" spans="10:28">
      <c r="J50609" s="161"/>
      <c r="AB50609" s="164"/>
    </row>
    <row r="50610" spans="10:28">
      <c r="J50610" s="161"/>
      <c r="AB50610" s="164"/>
    </row>
    <row r="50611" spans="10:28">
      <c r="J50611" s="161"/>
      <c r="AB50611" s="164"/>
    </row>
    <row r="50612" spans="10:28">
      <c r="J50612" s="161"/>
      <c r="AB50612" s="164"/>
    </row>
    <row r="50613" spans="10:28">
      <c r="J50613" s="161"/>
      <c r="AB50613" s="164"/>
    </row>
    <row r="50614" spans="10:28">
      <c r="J50614" s="161"/>
      <c r="AB50614" s="164"/>
    </row>
    <row r="50615" spans="10:28">
      <c r="J50615" s="161"/>
      <c r="AB50615" s="164"/>
    </row>
    <row r="50616" spans="10:28">
      <c r="J50616" s="161"/>
      <c r="AB50616" s="164"/>
    </row>
    <row r="50617" spans="10:28">
      <c r="J50617" s="161"/>
      <c r="AB50617" s="164"/>
    </row>
    <row r="50618" spans="10:28">
      <c r="J50618" s="161"/>
      <c r="AB50618" s="164"/>
    </row>
    <row r="50619" spans="10:28">
      <c r="J50619" s="161"/>
      <c r="AB50619" s="164"/>
    </row>
    <row r="50620" spans="10:28">
      <c r="J50620" s="161"/>
      <c r="AB50620" s="164"/>
    </row>
    <row r="50621" spans="10:28">
      <c r="J50621" s="161"/>
      <c r="AB50621" s="164"/>
    </row>
    <row r="50622" spans="10:28">
      <c r="J50622" s="161"/>
      <c r="AB50622" s="164"/>
    </row>
    <row r="50623" spans="10:28">
      <c r="J50623" s="161"/>
      <c r="AB50623" s="164"/>
    </row>
    <row r="50624" spans="10:28">
      <c r="J50624" s="161"/>
      <c r="AB50624" s="164"/>
    </row>
    <row r="50625" spans="10:28">
      <c r="J50625" s="161"/>
      <c r="AB50625" s="164"/>
    </row>
    <row r="50626" spans="10:28">
      <c r="J50626" s="161"/>
      <c r="AB50626" s="164"/>
    </row>
    <row r="50627" spans="10:28">
      <c r="J50627" s="161"/>
      <c r="AB50627" s="164"/>
    </row>
    <row r="50628" spans="10:28">
      <c r="J50628" s="161"/>
      <c r="AB50628" s="164"/>
    </row>
    <row r="50629" spans="10:28">
      <c r="J50629" s="161"/>
      <c r="AB50629" s="164"/>
    </row>
    <row r="50630" spans="10:28">
      <c r="J50630" s="161"/>
      <c r="AB50630" s="164"/>
    </row>
    <row r="50631" spans="10:28">
      <c r="J50631" s="161"/>
      <c r="AB50631" s="164"/>
    </row>
    <row r="50632" spans="10:28">
      <c r="J50632" s="161"/>
      <c r="AB50632" s="164"/>
    </row>
    <row r="50633" spans="10:28">
      <c r="J50633" s="161"/>
      <c r="AB50633" s="164"/>
    </row>
    <row r="50634" spans="10:28">
      <c r="J50634" s="161"/>
      <c r="AB50634" s="164"/>
    </row>
    <row r="50635" spans="10:28">
      <c r="J50635" s="161"/>
      <c r="AB50635" s="164"/>
    </row>
    <row r="50636" spans="10:28">
      <c r="J50636" s="161"/>
      <c r="AB50636" s="164"/>
    </row>
    <row r="50637" spans="10:28">
      <c r="J50637" s="161"/>
      <c r="AB50637" s="164"/>
    </row>
    <row r="50638" spans="10:28">
      <c r="J50638" s="161"/>
      <c r="AB50638" s="164"/>
    </row>
    <row r="50639" spans="10:28">
      <c r="J50639" s="161"/>
      <c r="AB50639" s="164"/>
    </row>
    <row r="50640" spans="10:28">
      <c r="J50640" s="161"/>
      <c r="AB50640" s="164"/>
    </row>
    <row r="50641" spans="10:28">
      <c r="J50641" s="161"/>
      <c r="AB50641" s="164"/>
    </row>
    <row r="50642" spans="10:28">
      <c r="J50642" s="161"/>
      <c r="AB50642" s="164"/>
    </row>
    <row r="50643" spans="10:28">
      <c r="J50643" s="161"/>
      <c r="AB50643" s="164"/>
    </row>
    <row r="50644" spans="10:28">
      <c r="J50644" s="161"/>
      <c r="AB50644" s="164"/>
    </row>
    <row r="50645" spans="10:28">
      <c r="J50645" s="161"/>
      <c r="AB50645" s="164"/>
    </row>
    <row r="50646" spans="10:28">
      <c r="J50646" s="161"/>
      <c r="AB50646" s="164"/>
    </row>
    <row r="50647" spans="10:28">
      <c r="J50647" s="161"/>
      <c r="AB50647" s="164"/>
    </row>
    <row r="50648" spans="10:28">
      <c r="J50648" s="161"/>
      <c r="AB50648" s="164"/>
    </row>
    <row r="50649" spans="10:28">
      <c r="J50649" s="161"/>
      <c r="AB50649" s="164"/>
    </row>
    <row r="50650" spans="10:28">
      <c r="J50650" s="161"/>
      <c r="AB50650" s="164"/>
    </row>
    <row r="50651" spans="10:28">
      <c r="J50651" s="161"/>
      <c r="R50651" s="166"/>
      <c r="AB50651" s="164"/>
    </row>
    <row r="50652" spans="10:28">
      <c r="J50652" s="161"/>
      <c r="AB50652" s="164"/>
    </row>
    <row r="50653" spans="10:28">
      <c r="J50653" s="161"/>
      <c r="AB50653" s="164"/>
    </row>
    <row r="50654" spans="10:28">
      <c r="J50654" s="161"/>
      <c r="AB50654" s="164"/>
    </row>
    <row r="50655" spans="10:28">
      <c r="J50655" s="161"/>
      <c r="AB50655" s="164"/>
    </row>
    <row r="50656" spans="10:28">
      <c r="J50656" s="161"/>
      <c r="AB50656" s="164"/>
    </row>
    <row r="50657" spans="10:28">
      <c r="J50657" s="161"/>
      <c r="AB50657" s="164"/>
    </row>
    <row r="50658" spans="10:28">
      <c r="J50658" s="161"/>
      <c r="AB50658" s="164"/>
    </row>
    <row r="50659" spans="10:28">
      <c r="J50659" s="161"/>
      <c r="AB50659" s="164"/>
    </row>
    <row r="50660" spans="10:28">
      <c r="J50660" s="161"/>
      <c r="AB50660" s="164"/>
    </row>
    <row r="50661" spans="10:28">
      <c r="J50661" s="161"/>
      <c r="AB50661" s="164"/>
    </row>
    <row r="50662" spans="10:28">
      <c r="J50662" s="161"/>
      <c r="AB50662" s="164"/>
    </row>
    <row r="50663" spans="10:28">
      <c r="J50663" s="161"/>
      <c r="AB50663" s="164"/>
    </row>
    <row r="50664" spans="10:28">
      <c r="J50664" s="161"/>
      <c r="AB50664" s="164"/>
    </row>
    <row r="50665" spans="10:28">
      <c r="J50665" s="161"/>
      <c r="AB50665" s="164"/>
    </row>
    <row r="50666" spans="10:28">
      <c r="J50666" s="161"/>
      <c r="AB50666" s="164"/>
    </row>
    <row r="50667" spans="10:28">
      <c r="J50667" s="161"/>
      <c r="AB50667" s="164"/>
    </row>
    <row r="50668" spans="10:28">
      <c r="J50668" s="161"/>
      <c r="AB50668" s="164"/>
    </row>
    <row r="50669" spans="10:28">
      <c r="J50669" s="161"/>
      <c r="AB50669" s="164"/>
    </row>
    <row r="50670" spans="10:28">
      <c r="J50670" s="161"/>
      <c r="AB50670" s="164"/>
    </row>
    <row r="50671" spans="10:28">
      <c r="J50671" s="161"/>
      <c r="AB50671" s="164"/>
    </row>
    <row r="50672" spans="10:28">
      <c r="J50672" s="161"/>
      <c r="AB50672" s="164"/>
    </row>
    <row r="50673" spans="10:28">
      <c r="J50673" s="161"/>
      <c r="AB50673" s="164"/>
    </row>
    <row r="50674" spans="10:28">
      <c r="J50674" s="161"/>
      <c r="AB50674" s="164"/>
    </row>
    <row r="50675" spans="10:28">
      <c r="J50675" s="161"/>
      <c r="AB50675" s="164"/>
    </row>
    <row r="50676" spans="10:28">
      <c r="J50676" s="161"/>
      <c r="AB50676" s="164"/>
    </row>
    <row r="50677" spans="10:28">
      <c r="J50677" s="161"/>
      <c r="AB50677" s="164"/>
    </row>
    <row r="50678" spans="10:28">
      <c r="J50678" s="161"/>
      <c r="AB50678" s="164"/>
    </row>
    <row r="50679" spans="10:28">
      <c r="J50679" s="161"/>
      <c r="AB50679" s="164"/>
    </row>
    <row r="50680" spans="10:28">
      <c r="J50680" s="161"/>
      <c r="AB50680" s="164"/>
    </row>
    <row r="50681" spans="10:28">
      <c r="J50681" s="161"/>
      <c r="AB50681" s="164"/>
    </row>
    <row r="50682" spans="10:28">
      <c r="J50682" s="161"/>
      <c r="AB50682" s="164"/>
    </row>
    <row r="50683" spans="10:28">
      <c r="J50683" s="161"/>
      <c r="AB50683" s="164"/>
    </row>
    <row r="50684" spans="10:28">
      <c r="J50684" s="161"/>
      <c r="AB50684" s="164"/>
    </row>
    <row r="50685" spans="10:28">
      <c r="J50685" s="161"/>
      <c r="AB50685" s="164"/>
    </row>
    <row r="50686" spans="10:28">
      <c r="J50686" s="161"/>
      <c r="AB50686" s="164"/>
    </row>
    <row r="50687" spans="10:28">
      <c r="J50687" s="161"/>
      <c r="AB50687" s="164"/>
    </row>
    <row r="50688" spans="10:28">
      <c r="J50688" s="161"/>
      <c r="AB50688" s="164"/>
    </row>
    <row r="50689" spans="10:28">
      <c r="J50689" s="161"/>
      <c r="AB50689" s="164"/>
    </row>
    <row r="50690" spans="10:28">
      <c r="J50690" s="161"/>
      <c r="AB50690" s="164"/>
    </row>
    <row r="50691" spans="10:28">
      <c r="J50691" s="161"/>
      <c r="AB50691" s="164"/>
    </row>
    <row r="50692" spans="10:28">
      <c r="J50692" s="161"/>
      <c r="AB50692" s="164"/>
    </row>
    <row r="50693" spans="10:28">
      <c r="J50693" s="161"/>
      <c r="AB50693" s="164"/>
    </row>
    <row r="50694" spans="10:28">
      <c r="J50694" s="161"/>
      <c r="AB50694" s="164"/>
    </row>
    <row r="50695" spans="10:28">
      <c r="J50695" s="161"/>
      <c r="AB50695" s="164"/>
    </row>
    <row r="50696" spans="10:28">
      <c r="J50696" s="161"/>
      <c r="AB50696" s="164"/>
    </row>
    <row r="50697" spans="10:28">
      <c r="J50697" s="161"/>
      <c r="AB50697" s="164"/>
    </row>
    <row r="50698" spans="10:28">
      <c r="J50698" s="161"/>
      <c r="AB50698" s="164"/>
    </row>
    <row r="50699" spans="10:28">
      <c r="J50699" s="161"/>
      <c r="AB50699" s="164"/>
    </row>
    <row r="50700" spans="10:28">
      <c r="J50700" s="161"/>
      <c r="AB50700" s="164"/>
    </row>
    <row r="50701" spans="10:28">
      <c r="J50701" s="161"/>
      <c r="R50701" s="166"/>
      <c r="AB50701" s="164"/>
    </row>
    <row r="50702" spans="10:28">
      <c r="J50702" s="161"/>
      <c r="AB50702" s="164"/>
    </row>
    <row r="50703" spans="10:28">
      <c r="J50703" s="161"/>
      <c r="AB50703" s="164"/>
    </row>
    <row r="50704" spans="10:28">
      <c r="J50704" s="161"/>
      <c r="AB50704" s="164"/>
    </row>
    <row r="50705" spans="10:28">
      <c r="J50705" s="161"/>
      <c r="AB50705" s="164"/>
    </row>
    <row r="50706" spans="10:28">
      <c r="J50706" s="161"/>
      <c r="AB50706" s="164"/>
    </row>
    <row r="50707" spans="10:28">
      <c r="J50707" s="161"/>
      <c r="AB50707" s="164"/>
    </row>
    <row r="50708" spans="10:28">
      <c r="J50708" s="161"/>
      <c r="AB50708" s="164"/>
    </row>
    <row r="50709" spans="10:28">
      <c r="J50709" s="161"/>
      <c r="R50709" s="166"/>
      <c r="AB50709" s="164"/>
    </row>
    <row r="50710" spans="10:28">
      <c r="J50710" s="161"/>
      <c r="AB50710" s="164"/>
    </row>
    <row r="50711" spans="10:28">
      <c r="J50711" s="161"/>
      <c r="AB50711" s="164"/>
    </row>
    <row r="50712" spans="10:28">
      <c r="J50712" s="161"/>
      <c r="AB50712" s="164"/>
    </row>
    <row r="50713" spans="10:28">
      <c r="J50713" s="161"/>
      <c r="AB50713" s="164"/>
    </row>
    <row r="50714" spans="10:28">
      <c r="J50714" s="161"/>
      <c r="AB50714" s="164"/>
    </row>
    <row r="50715" spans="10:28">
      <c r="J50715" s="161"/>
      <c r="AB50715" s="164"/>
    </row>
    <row r="50716" spans="10:28">
      <c r="J50716" s="161"/>
      <c r="AB50716" s="164"/>
    </row>
    <row r="50717" spans="10:28">
      <c r="J50717" s="161"/>
      <c r="AB50717" s="164"/>
    </row>
    <row r="50718" spans="10:28">
      <c r="J50718" s="161"/>
      <c r="AB50718" s="164"/>
    </row>
    <row r="50719" spans="10:28">
      <c r="J50719" s="161"/>
      <c r="AB50719" s="164"/>
    </row>
    <row r="50720" spans="10:28">
      <c r="J50720" s="161"/>
      <c r="AB50720" s="164"/>
    </row>
    <row r="50721" spans="10:28">
      <c r="J50721" s="161"/>
      <c r="AB50721" s="164"/>
    </row>
    <row r="50722" spans="10:28">
      <c r="J50722" s="161"/>
      <c r="AB50722" s="164"/>
    </row>
    <row r="50723" spans="10:28">
      <c r="J50723" s="161"/>
      <c r="AB50723" s="164"/>
    </row>
    <row r="50724" spans="10:28">
      <c r="J50724" s="161"/>
      <c r="AB50724" s="164"/>
    </row>
    <row r="50725" spans="10:28">
      <c r="J50725" s="161"/>
      <c r="AB50725" s="164"/>
    </row>
    <row r="50726" spans="10:28">
      <c r="J50726" s="161"/>
      <c r="AB50726" s="164"/>
    </row>
    <row r="50727" spans="10:28">
      <c r="J50727" s="161"/>
      <c r="AB50727" s="164"/>
    </row>
    <row r="50728" spans="10:28">
      <c r="J50728" s="161"/>
      <c r="AB50728" s="164"/>
    </row>
    <row r="50729" spans="10:28">
      <c r="J50729" s="161"/>
      <c r="AB50729" s="164"/>
    </row>
    <row r="50730" spans="10:28">
      <c r="J50730" s="161"/>
      <c r="AB50730" s="164"/>
    </row>
    <row r="50731" spans="10:28">
      <c r="J50731" s="161"/>
      <c r="AB50731" s="164"/>
    </row>
    <row r="50732" spans="10:28">
      <c r="J50732" s="161"/>
      <c r="AB50732" s="164"/>
    </row>
    <row r="50733" spans="10:28">
      <c r="J50733" s="161"/>
      <c r="AB50733" s="164"/>
    </row>
    <row r="50734" spans="10:28">
      <c r="J50734" s="161"/>
      <c r="AB50734" s="164"/>
    </row>
    <row r="50735" spans="10:28">
      <c r="J50735" s="161"/>
      <c r="AB50735" s="164"/>
    </row>
    <row r="50736" spans="10:28">
      <c r="J50736" s="161"/>
      <c r="AB50736" s="164"/>
    </row>
    <row r="50737" spans="10:28">
      <c r="J50737" s="161"/>
      <c r="AB50737" s="164"/>
    </row>
    <row r="50738" spans="10:28">
      <c r="J50738" s="161"/>
      <c r="AB50738" s="164"/>
    </row>
    <row r="50739" spans="10:28">
      <c r="J50739" s="161"/>
      <c r="AB50739" s="164"/>
    </row>
    <row r="50740" spans="10:28">
      <c r="J50740" s="161"/>
      <c r="AB50740" s="164"/>
    </row>
    <row r="50741" spans="10:28">
      <c r="J50741" s="161"/>
      <c r="AB50741" s="164"/>
    </row>
    <row r="50742" spans="10:28">
      <c r="J50742" s="161"/>
      <c r="AB50742" s="164"/>
    </row>
    <row r="50743" spans="10:28">
      <c r="J50743" s="161"/>
      <c r="AB50743" s="164"/>
    </row>
    <row r="50744" spans="10:28">
      <c r="J50744" s="161"/>
      <c r="AB50744" s="164"/>
    </row>
    <row r="50745" spans="10:28">
      <c r="J50745" s="161"/>
      <c r="AB50745" s="164"/>
    </row>
    <row r="50746" spans="10:28">
      <c r="J50746" s="161"/>
      <c r="AB50746" s="164"/>
    </row>
    <row r="50747" spans="10:28">
      <c r="J50747" s="161"/>
      <c r="AB50747" s="164"/>
    </row>
    <row r="50748" spans="10:28">
      <c r="J50748" s="161"/>
      <c r="AB50748" s="164"/>
    </row>
    <row r="50749" spans="10:28">
      <c r="J50749" s="161"/>
      <c r="AB50749" s="164"/>
    </row>
    <row r="50750" spans="10:28">
      <c r="J50750" s="161"/>
      <c r="AB50750" s="164"/>
    </row>
    <row r="50751" spans="10:28">
      <c r="J50751" s="161"/>
      <c r="AB50751" s="164"/>
    </row>
    <row r="50752" spans="10:28">
      <c r="J50752" s="161"/>
      <c r="AB50752" s="164"/>
    </row>
    <row r="50753" spans="10:28">
      <c r="J50753" s="161"/>
      <c r="AB50753" s="164"/>
    </row>
    <row r="50754" spans="10:28">
      <c r="J50754" s="161"/>
      <c r="AB50754" s="164"/>
    </row>
    <row r="50755" spans="10:28">
      <c r="J50755" s="161"/>
      <c r="AB50755" s="164"/>
    </row>
    <row r="50756" spans="10:28">
      <c r="J50756" s="161"/>
      <c r="AB50756" s="164"/>
    </row>
    <row r="50757" spans="10:28">
      <c r="J50757" s="161"/>
      <c r="AB50757" s="164"/>
    </row>
    <row r="50758" spans="10:28">
      <c r="J50758" s="161"/>
      <c r="AB50758" s="164"/>
    </row>
    <row r="50759" spans="10:28">
      <c r="J50759" s="161"/>
      <c r="AB50759" s="164"/>
    </row>
    <row r="50760" spans="10:28">
      <c r="J50760" s="161"/>
      <c r="AB50760" s="164"/>
    </row>
    <row r="50761" spans="10:28">
      <c r="J50761" s="161"/>
      <c r="AB50761" s="164"/>
    </row>
    <row r="50762" spans="10:28">
      <c r="J50762" s="161"/>
      <c r="AB50762" s="164"/>
    </row>
    <row r="50763" spans="10:28">
      <c r="J50763" s="161"/>
      <c r="AB50763" s="164"/>
    </row>
    <row r="50764" spans="10:28">
      <c r="J50764" s="161"/>
      <c r="AB50764" s="164"/>
    </row>
    <row r="50765" spans="10:28">
      <c r="J50765" s="161"/>
      <c r="AB50765" s="164"/>
    </row>
    <row r="50766" spans="10:28">
      <c r="J50766" s="161"/>
      <c r="AB50766" s="164"/>
    </row>
    <row r="50767" spans="10:28">
      <c r="J50767" s="161"/>
      <c r="AB50767" s="164"/>
    </row>
    <row r="50768" spans="10:28">
      <c r="J50768" s="161"/>
      <c r="AB50768" s="164"/>
    </row>
    <row r="50769" spans="10:28">
      <c r="J50769" s="161"/>
      <c r="AB50769" s="164"/>
    </row>
    <row r="50770" spans="10:28">
      <c r="J50770" s="161"/>
      <c r="AB50770" s="164"/>
    </row>
    <row r="50771" spans="10:28">
      <c r="J50771" s="161"/>
      <c r="AB50771" s="164"/>
    </row>
    <row r="50772" spans="10:28">
      <c r="J50772" s="161"/>
      <c r="AB50772" s="164"/>
    </row>
    <row r="50773" spans="10:28">
      <c r="J50773" s="161"/>
      <c r="AB50773" s="164"/>
    </row>
    <row r="50774" spans="10:28">
      <c r="J50774" s="161"/>
      <c r="AB50774" s="164"/>
    </row>
    <row r="50775" spans="10:28">
      <c r="J50775" s="161"/>
      <c r="AB50775" s="164"/>
    </row>
    <row r="50776" spans="10:28">
      <c r="J50776" s="161"/>
      <c r="AB50776" s="164"/>
    </row>
    <row r="50777" spans="10:28">
      <c r="J50777" s="161"/>
      <c r="AB50777" s="164"/>
    </row>
    <row r="50778" spans="10:28">
      <c r="J50778" s="161"/>
      <c r="AB50778" s="164"/>
    </row>
    <row r="50779" spans="10:28">
      <c r="J50779" s="161"/>
      <c r="AB50779" s="164"/>
    </row>
    <row r="50780" spans="10:28">
      <c r="J50780" s="161"/>
      <c r="AB50780" s="164"/>
    </row>
    <row r="50781" spans="10:28">
      <c r="J50781" s="161"/>
      <c r="AB50781" s="164"/>
    </row>
    <row r="50782" spans="10:28">
      <c r="J50782" s="161"/>
      <c r="AB50782" s="164"/>
    </row>
    <row r="50783" spans="10:28">
      <c r="J50783" s="161"/>
      <c r="AB50783" s="164"/>
    </row>
    <row r="50784" spans="10:28">
      <c r="J50784" s="161"/>
      <c r="AB50784" s="164"/>
    </row>
    <row r="50785" spans="10:28">
      <c r="J50785" s="161"/>
      <c r="AB50785" s="164"/>
    </row>
    <row r="50786" spans="10:28">
      <c r="J50786" s="161"/>
      <c r="AB50786" s="164"/>
    </row>
    <row r="50787" spans="10:28">
      <c r="J50787" s="161"/>
      <c r="AB50787" s="164"/>
    </row>
    <row r="50788" spans="10:28">
      <c r="J50788" s="161"/>
      <c r="AB50788" s="164"/>
    </row>
    <row r="50789" spans="10:28">
      <c r="J50789" s="161"/>
      <c r="AB50789" s="164"/>
    </row>
    <row r="50790" spans="10:28">
      <c r="J50790" s="161"/>
      <c r="AB50790" s="164"/>
    </row>
    <row r="50791" spans="10:28">
      <c r="J50791" s="161"/>
      <c r="AB50791" s="164"/>
    </row>
    <row r="50792" spans="10:28">
      <c r="J50792" s="161"/>
      <c r="AB50792" s="164"/>
    </row>
    <row r="50793" spans="10:28">
      <c r="J50793" s="161"/>
      <c r="AB50793" s="164"/>
    </row>
    <row r="50794" spans="10:28">
      <c r="J50794" s="161"/>
      <c r="AB50794" s="164"/>
    </row>
    <row r="50795" spans="10:28">
      <c r="J50795" s="161"/>
      <c r="AB50795" s="164"/>
    </row>
    <row r="50796" spans="10:28">
      <c r="J50796" s="161"/>
      <c r="AB50796" s="164"/>
    </row>
    <row r="50797" spans="10:28">
      <c r="J50797" s="161"/>
      <c r="AB50797" s="164"/>
    </row>
    <row r="50798" spans="10:28">
      <c r="J50798" s="161"/>
      <c r="AB50798" s="164"/>
    </row>
    <row r="50799" spans="10:28">
      <c r="J50799" s="161"/>
      <c r="AB50799" s="164"/>
    </row>
    <row r="50800" spans="10:28">
      <c r="J50800" s="161"/>
      <c r="AB50800" s="164"/>
    </row>
    <row r="50801" spans="10:28">
      <c r="J50801" s="161"/>
      <c r="AB50801" s="164"/>
    </row>
    <row r="50802" spans="10:28">
      <c r="J50802" s="161"/>
      <c r="AB50802" s="164"/>
    </row>
    <row r="50803" spans="10:28">
      <c r="J50803" s="161"/>
      <c r="AB50803" s="164"/>
    </row>
    <row r="50804" spans="10:28">
      <c r="J50804" s="161"/>
      <c r="AB50804" s="164"/>
    </row>
    <row r="50805" spans="10:28">
      <c r="J50805" s="161"/>
      <c r="AB50805" s="164"/>
    </row>
    <row r="50806" spans="10:28">
      <c r="J50806" s="161"/>
      <c r="AB50806" s="164"/>
    </row>
    <row r="50807" spans="10:28">
      <c r="J50807" s="161"/>
      <c r="AB50807" s="164"/>
    </row>
    <row r="50808" spans="10:28">
      <c r="J50808" s="161"/>
      <c r="AB50808" s="164"/>
    </row>
    <row r="50809" spans="10:28">
      <c r="J50809" s="161"/>
      <c r="AB50809" s="164"/>
    </row>
    <row r="50810" spans="10:28">
      <c r="J50810" s="161"/>
      <c r="AB50810" s="164"/>
    </row>
    <row r="50811" spans="10:28">
      <c r="J50811" s="161"/>
      <c r="AB50811" s="164"/>
    </row>
    <row r="50812" spans="10:28">
      <c r="J50812" s="161"/>
      <c r="AB50812" s="164"/>
    </row>
    <row r="50813" spans="10:28">
      <c r="J50813" s="161"/>
      <c r="AB50813" s="164"/>
    </row>
    <row r="50814" spans="10:28">
      <c r="J50814" s="161"/>
      <c r="AB50814" s="164"/>
    </row>
    <row r="50815" spans="10:28">
      <c r="J50815" s="161"/>
      <c r="AB50815" s="164"/>
    </row>
    <row r="50816" spans="10:28">
      <c r="J50816" s="161"/>
      <c r="AB50816" s="164"/>
    </row>
    <row r="50817" spans="10:28">
      <c r="J50817" s="161"/>
      <c r="AB50817" s="164"/>
    </row>
    <row r="50818" spans="10:28">
      <c r="J50818" s="161"/>
      <c r="AB50818" s="164"/>
    </row>
    <row r="50819" spans="10:28">
      <c r="J50819" s="161"/>
      <c r="AB50819" s="164"/>
    </row>
    <row r="50820" spans="10:28">
      <c r="J50820" s="161"/>
      <c r="AB50820" s="164"/>
    </row>
    <row r="50821" spans="10:28">
      <c r="J50821" s="161"/>
      <c r="AB50821" s="164"/>
    </row>
    <row r="50822" spans="10:28">
      <c r="J50822" s="161"/>
      <c r="AB50822" s="164"/>
    </row>
    <row r="50823" spans="10:28">
      <c r="J50823" s="161"/>
      <c r="AB50823" s="164"/>
    </row>
    <row r="50824" spans="10:28">
      <c r="J50824" s="161"/>
      <c r="AB50824" s="164"/>
    </row>
    <row r="50825" spans="10:28">
      <c r="J50825" s="161"/>
      <c r="AB50825" s="164"/>
    </row>
    <row r="50826" spans="10:28">
      <c r="J50826" s="161"/>
      <c r="AB50826" s="164"/>
    </row>
    <row r="50827" spans="10:28">
      <c r="J50827" s="161"/>
      <c r="AB50827" s="164"/>
    </row>
    <row r="50828" spans="10:28">
      <c r="J50828" s="161"/>
      <c r="AB50828" s="164"/>
    </row>
    <row r="50829" spans="10:28">
      <c r="J50829" s="161"/>
      <c r="AB50829" s="164"/>
    </row>
    <row r="50830" spans="10:28">
      <c r="J50830" s="161"/>
      <c r="AB50830" s="164"/>
    </row>
    <row r="50831" spans="10:28">
      <c r="J50831" s="161"/>
      <c r="AB50831" s="164"/>
    </row>
    <row r="50832" spans="10:28">
      <c r="J50832" s="161"/>
      <c r="AB50832" s="164"/>
    </row>
    <row r="50833" spans="10:28">
      <c r="J50833" s="161"/>
      <c r="AB50833" s="164"/>
    </row>
    <row r="50834" spans="10:28">
      <c r="J50834" s="161"/>
      <c r="AB50834" s="164"/>
    </row>
    <row r="50835" spans="10:28">
      <c r="J50835" s="161"/>
      <c r="AB50835" s="164"/>
    </row>
    <row r="50836" spans="10:28">
      <c r="J50836" s="161"/>
      <c r="AB50836" s="164"/>
    </row>
    <row r="50837" spans="10:28">
      <c r="J50837" s="161"/>
      <c r="AB50837" s="164"/>
    </row>
    <row r="50838" spans="10:28">
      <c r="J50838" s="161"/>
      <c r="AB50838" s="164"/>
    </row>
    <row r="50839" spans="10:28">
      <c r="J50839" s="161"/>
      <c r="AB50839" s="164"/>
    </row>
    <row r="50840" spans="10:28">
      <c r="J50840" s="161"/>
      <c r="AB50840" s="164"/>
    </row>
    <row r="50841" spans="10:28">
      <c r="J50841" s="161"/>
      <c r="AB50841" s="164"/>
    </row>
    <row r="50842" spans="10:28">
      <c r="J50842" s="161"/>
      <c r="AB50842" s="164"/>
    </row>
    <row r="50843" spans="10:28">
      <c r="J50843" s="161"/>
      <c r="AB50843" s="164"/>
    </row>
    <row r="50844" spans="10:28">
      <c r="J50844" s="161"/>
      <c r="AB50844" s="164"/>
    </row>
    <row r="50845" spans="10:28">
      <c r="J50845" s="161"/>
      <c r="AB50845" s="164"/>
    </row>
    <row r="50846" spans="10:28">
      <c r="J50846" s="161"/>
      <c r="AB50846" s="164"/>
    </row>
    <row r="50847" spans="10:28">
      <c r="J50847" s="161"/>
      <c r="AB50847" s="164"/>
    </row>
    <row r="50848" spans="10:28">
      <c r="J50848" s="161"/>
      <c r="AB50848" s="164"/>
    </row>
    <row r="50849" spans="10:28">
      <c r="J50849" s="161"/>
      <c r="AB50849" s="164"/>
    </row>
    <row r="50850" spans="10:28">
      <c r="J50850" s="161"/>
      <c r="AB50850" s="164"/>
    </row>
    <row r="50851" spans="10:28">
      <c r="J50851" s="161"/>
      <c r="AB50851" s="164"/>
    </row>
    <row r="50852" spans="10:28">
      <c r="J50852" s="161"/>
      <c r="AB50852" s="164"/>
    </row>
    <row r="50853" spans="10:28">
      <c r="J50853" s="161"/>
      <c r="AB50853" s="164"/>
    </row>
    <row r="50854" spans="10:28">
      <c r="J50854" s="161"/>
      <c r="AB50854" s="164"/>
    </row>
    <row r="50855" spans="10:28">
      <c r="J50855" s="161"/>
      <c r="AB50855" s="164"/>
    </row>
    <row r="50856" spans="10:28">
      <c r="J50856" s="161"/>
      <c r="AB50856" s="164"/>
    </row>
    <row r="50857" spans="10:28">
      <c r="J50857" s="161"/>
      <c r="AB50857" s="164"/>
    </row>
    <row r="50858" spans="10:28">
      <c r="J50858" s="161"/>
      <c r="AB50858" s="164"/>
    </row>
    <row r="50859" spans="10:28">
      <c r="J50859" s="161"/>
      <c r="AB50859" s="164"/>
    </row>
    <row r="50860" spans="10:28">
      <c r="J50860" s="161"/>
      <c r="AB50860" s="164"/>
    </row>
    <row r="50861" spans="10:28">
      <c r="J50861" s="161"/>
      <c r="AB50861" s="164"/>
    </row>
    <row r="50862" spans="10:28">
      <c r="J50862" s="161"/>
      <c r="AB50862" s="164"/>
    </row>
    <row r="50863" spans="10:28">
      <c r="J50863" s="161"/>
      <c r="AB50863" s="164"/>
    </row>
    <row r="50864" spans="10:28">
      <c r="J50864" s="161"/>
      <c r="AB50864" s="164"/>
    </row>
    <row r="50865" spans="10:28">
      <c r="J50865" s="161"/>
      <c r="AB50865" s="164"/>
    </row>
    <row r="50866" spans="10:28">
      <c r="J50866" s="161"/>
      <c r="AB50866" s="164"/>
    </row>
    <row r="50867" spans="10:28">
      <c r="J50867" s="161"/>
      <c r="AB50867" s="164"/>
    </row>
    <row r="50868" spans="10:28">
      <c r="J50868" s="161"/>
      <c r="AB50868" s="164"/>
    </row>
    <row r="50869" spans="10:28">
      <c r="J50869" s="161"/>
      <c r="AB50869" s="164"/>
    </row>
    <row r="50870" spans="10:28">
      <c r="J50870" s="161"/>
      <c r="AB50870" s="164"/>
    </row>
    <row r="50871" spans="10:28">
      <c r="J50871" s="161"/>
      <c r="AB50871" s="164"/>
    </row>
    <row r="50872" spans="10:28">
      <c r="J50872" s="161"/>
      <c r="AB50872" s="164"/>
    </row>
    <row r="50873" spans="10:28">
      <c r="J50873" s="161"/>
      <c r="AB50873" s="164"/>
    </row>
    <row r="50874" spans="10:28">
      <c r="J50874" s="161"/>
      <c r="AB50874" s="164"/>
    </row>
    <row r="50875" spans="10:28">
      <c r="J50875" s="161"/>
      <c r="AB50875" s="164"/>
    </row>
    <row r="50876" spans="10:28">
      <c r="J50876" s="161"/>
      <c r="AB50876" s="164"/>
    </row>
    <row r="50877" spans="10:28">
      <c r="J50877" s="161"/>
      <c r="AB50877" s="164"/>
    </row>
    <row r="50878" spans="10:28">
      <c r="J50878" s="161"/>
      <c r="AB50878" s="164"/>
    </row>
    <row r="50879" spans="10:28">
      <c r="J50879" s="161"/>
      <c r="AB50879" s="164"/>
    </row>
    <row r="50880" spans="10:28">
      <c r="J50880" s="161"/>
      <c r="AB50880" s="164"/>
    </row>
    <row r="50881" spans="5:28">
      <c r="J50881" s="161"/>
      <c r="AB50881" s="164"/>
    </row>
    <row r="50882" spans="5:28">
      <c r="J50882" s="161"/>
      <c r="AB50882" s="164"/>
    </row>
    <row r="50883" spans="5:28">
      <c r="J50883" s="161"/>
      <c r="AB50883" s="164"/>
    </row>
    <row r="50884" spans="5:28">
      <c r="J50884" s="161"/>
      <c r="AB50884" s="164"/>
    </row>
    <row r="50885" spans="5:28">
      <c r="J50885" s="161"/>
      <c r="AB50885" s="164"/>
    </row>
    <row r="50886" spans="5:28">
      <c r="J50886" s="161"/>
      <c r="AB50886" s="164"/>
    </row>
    <row r="50887" spans="5:28">
      <c r="J50887" s="161"/>
      <c r="AB50887" s="164"/>
    </row>
    <row r="50888" spans="5:28">
      <c r="J50888" s="161"/>
      <c r="AB50888" s="164"/>
    </row>
    <row r="50889" spans="5:28">
      <c r="J50889" s="161"/>
      <c r="AB50889" s="164"/>
    </row>
    <row r="50890" spans="5:28">
      <c r="J50890" s="161"/>
      <c r="AB50890" s="164"/>
    </row>
    <row r="50891" spans="5:28">
      <c r="J50891" s="161"/>
      <c r="AB50891" s="164"/>
    </row>
    <row r="50892" spans="5:28">
      <c r="J50892" s="161"/>
      <c r="AB50892" s="164"/>
    </row>
    <row r="50893" spans="5:28">
      <c r="J50893" s="161"/>
      <c r="AB50893" s="164"/>
    </row>
    <row r="50894" spans="5:28">
      <c r="E50894" s="166"/>
      <c r="J50894" s="161"/>
      <c r="AB50894" s="164"/>
    </row>
    <row r="50895" spans="5:28">
      <c r="E50895" s="166"/>
      <c r="J50895" s="161"/>
      <c r="AB50895" s="164"/>
    </row>
    <row r="50896" spans="5:28">
      <c r="J50896" s="161"/>
      <c r="AB50896" s="164"/>
    </row>
    <row r="50897" spans="10:28">
      <c r="J50897" s="161"/>
      <c r="AB50897" s="164"/>
    </row>
    <row r="50898" spans="10:28">
      <c r="J50898" s="161"/>
      <c r="AB50898" s="164"/>
    </row>
    <row r="50899" spans="10:28">
      <c r="J50899" s="161"/>
      <c r="AB50899" s="164"/>
    </row>
    <row r="50900" spans="10:28">
      <c r="J50900" s="161"/>
      <c r="AB50900" s="164"/>
    </row>
    <row r="50901" spans="10:28">
      <c r="J50901" s="161"/>
      <c r="AB50901" s="164"/>
    </row>
    <row r="50902" spans="10:28">
      <c r="J50902" s="161"/>
      <c r="AB50902" s="164"/>
    </row>
    <row r="50903" spans="10:28">
      <c r="J50903" s="161"/>
      <c r="AB50903" s="164"/>
    </row>
    <row r="50904" spans="10:28">
      <c r="J50904" s="161"/>
      <c r="AB50904" s="164"/>
    </row>
    <row r="50905" spans="10:28">
      <c r="J50905" s="161"/>
      <c r="AB50905" s="164"/>
    </row>
    <row r="50906" spans="10:28">
      <c r="J50906" s="161"/>
      <c r="AB50906" s="164"/>
    </row>
    <row r="50907" spans="10:28">
      <c r="J50907" s="161"/>
      <c r="R50907" s="166"/>
      <c r="AB50907" s="164"/>
    </row>
    <row r="50908" spans="10:28">
      <c r="J50908" s="161"/>
      <c r="AB50908" s="164"/>
    </row>
    <row r="50909" spans="10:28">
      <c r="J50909" s="161"/>
      <c r="AB50909" s="164"/>
    </row>
    <row r="50910" spans="10:28">
      <c r="J50910" s="161"/>
      <c r="AB50910" s="164"/>
    </row>
    <row r="50911" spans="10:28">
      <c r="J50911" s="161"/>
      <c r="AB50911" s="164"/>
    </row>
    <row r="50912" spans="10:28">
      <c r="J50912" s="161"/>
      <c r="AB50912" s="164"/>
    </row>
    <row r="50913" spans="10:28">
      <c r="J50913" s="161"/>
      <c r="AB50913" s="164"/>
    </row>
    <row r="50914" spans="10:28">
      <c r="J50914" s="161"/>
      <c r="AB50914" s="164"/>
    </row>
    <row r="50915" spans="10:28">
      <c r="J50915" s="161"/>
      <c r="AB50915" s="164"/>
    </row>
    <row r="50916" spans="10:28">
      <c r="J50916" s="161"/>
      <c r="AB50916" s="164"/>
    </row>
    <row r="50917" spans="10:28">
      <c r="J50917" s="161"/>
      <c r="AB50917" s="164"/>
    </row>
    <row r="50918" spans="10:28">
      <c r="J50918" s="161"/>
      <c r="AB50918" s="164"/>
    </row>
    <row r="50919" spans="10:28">
      <c r="J50919" s="161"/>
      <c r="AB50919" s="164"/>
    </row>
    <row r="50920" spans="10:28">
      <c r="J50920" s="161"/>
      <c r="AB50920" s="164"/>
    </row>
    <row r="50921" spans="10:28">
      <c r="J50921" s="161"/>
      <c r="AB50921" s="164"/>
    </row>
    <row r="50922" spans="10:28">
      <c r="J50922" s="161"/>
      <c r="AB50922" s="164"/>
    </row>
    <row r="50923" spans="10:28">
      <c r="J50923" s="161"/>
      <c r="AB50923" s="164"/>
    </row>
    <row r="50924" spans="10:28">
      <c r="J50924" s="161"/>
      <c r="AB50924" s="164"/>
    </row>
    <row r="50925" spans="10:28">
      <c r="J50925" s="161"/>
      <c r="AB50925" s="164"/>
    </row>
    <row r="50926" spans="10:28">
      <c r="J50926" s="161"/>
      <c r="AB50926" s="164"/>
    </row>
    <row r="50927" spans="10:28">
      <c r="J50927" s="161"/>
      <c r="AB50927" s="164"/>
    </row>
    <row r="50928" spans="10:28">
      <c r="J50928" s="161"/>
      <c r="AB50928" s="164"/>
    </row>
    <row r="50929" spans="10:28">
      <c r="J50929" s="161"/>
      <c r="AB50929" s="164"/>
    </row>
    <row r="50930" spans="10:28">
      <c r="J50930" s="161"/>
      <c r="AB50930" s="164"/>
    </row>
    <row r="50931" spans="10:28">
      <c r="J50931" s="161"/>
      <c r="AB50931" s="164"/>
    </row>
    <row r="50932" spans="10:28">
      <c r="J50932" s="161"/>
      <c r="AB50932" s="164"/>
    </row>
    <row r="50933" spans="10:28">
      <c r="J50933" s="161"/>
      <c r="AB50933" s="164"/>
    </row>
    <row r="50934" spans="10:28">
      <c r="J50934" s="161"/>
      <c r="AB50934" s="164"/>
    </row>
    <row r="50935" spans="10:28">
      <c r="J50935" s="161"/>
      <c r="AB50935" s="164"/>
    </row>
    <row r="50936" spans="10:28">
      <c r="J50936" s="161"/>
      <c r="AB50936" s="164"/>
    </row>
    <row r="50937" spans="10:28">
      <c r="J50937" s="161"/>
      <c r="AB50937" s="164"/>
    </row>
    <row r="50938" spans="10:28">
      <c r="J50938" s="161"/>
      <c r="AB50938" s="164"/>
    </row>
    <row r="50939" spans="10:28">
      <c r="J50939" s="161"/>
      <c r="AB50939" s="164"/>
    </row>
    <row r="50940" spans="10:28">
      <c r="J50940" s="161"/>
      <c r="AB50940" s="164"/>
    </row>
    <row r="50941" spans="10:28">
      <c r="J50941" s="161"/>
      <c r="AB50941" s="164"/>
    </row>
    <row r="50942" spans="10:28">
      <c r="J50942" s="161"/>
      <c r="AB50942" s="164"/>
    </row>
    <row r="50943" spans="10:28">
      <c r="J50943" s="161"/>
      <c r="AB50943" s="164"/>
    </row>
    <row r="50944" spans="10:28">
      <c r="J50944" s="161"/>
      <c r="AB50944" s="164"/>
    </row>
    <row r="50945" spans="10:28">
      <c r="J50945" s="161"/>
      <c r="AB50945" s="164"/>
    </row>
    <row r="50946" spans="10:28">
      <c r="J50946" s="161"/>
      <c r="AB50946" s="164"/>
    </row>
    <row r="50947" spans="10:28">
      <c r="J50947" s="161"/>
      <c r="AB50947" s="164"/>
    </row>
    <row r="50948" spans="10:28">
      <c r="J50948" s="161"/>
      <c r="AB50948" s="164"/>
    </row>
    <row r="50949" spans="10:28">
      <c r="J50949" s="161"/>
      <c r="AB50949" s="164"/>
    </row>
    <row r="50950" spans="10:28">
      <c r="J50950" s="161"/>
      <c r="AB50950" s="164"/>
    </row>
    <row r="50951" spans="10:28">
      <c r="J50951" s="161"/>
      <c r="AB50951" s="164"/>
    </row>
    <row r="50952" spans="10:28">
      <c r="J50952" s="161"/>
      <c r="AB50952" s="164"/>
    </row>
    <row r="50953" spans="10:28">
      <c r="J50953" s="161"/>
      <c r="AB50953" s="164"/>
    </row>
    <row r="50954" spans="10:28">
      <c r="J50954" s="161"/>
      <c r="AB50954" s="164"/>
    </row>
    <row r="50955" spans="10:28">
      <c r="J50955" s="161"/>
      <c r="AB50955" s="164"/>
    </row>
    <row r="50956" spans="10:28">
      <c r="J50956" s="161"/>
      <c r="AB50956" s="164"/>
    </row>
    <row r="50957" spans="10:28">
      <c r="J50957" s="161"/>
      <c r="AB50957" s="164"/>
    </row>
    <row r="50958" spans="10:28">
      <c r="J50958" s="161"/>
      <c r="AB50958" s="164"/>
    </row>
    <row r="50959" spans="10:28">
      <c r="J50959" s="161"/>
      <c r="AB50959" s="164"/>
    </row>
    <row r="50960" spans="10:28">
      <c r="J50960" s="161"/>
      <c r="AB50960" s="164"/>
    </row>
    <row r="50961" spans="10:28">
      <c r="J50961" s="161"/>
      <c r="AB50961" s="164"/>
    </row>
    <row r="50962" spans="10:28">
      <c r="J50962" s="161"/>
      <c r="AB50962" s="164"/>
    </row>
    <row r="50963" spans="10:28">
      <c r="J50963" s="161"/>
      <c r="AB50963" s="164"/>
    </row>
    <row r="50964" spans="10:28">
      <c r="J50964" s="161"/>
      <c r="AB50964" s="164"/>
    </row>
    <row r="50965" spans="10:28">
      <c r="J50965" s="161"/>
      <c r="AB50965" s="164"/>
    </row>
    <row r="50966" spans="10:28">
      <c r="J50966" s="161"/>
      <c r="AB50966" s="164"/>
    </row>
    <row r="50967" spans="10:28">
      <c r="J50967" s="161"/>
      <c r="AB50967" s="164"/>
    </row>
    <row r="50968" spans="10:28">
      <c r="J50968" s="161"/>
      <c r="AB50968" s="164"/>
    </row>
    <row r="50969" spans="10:28">
      <c r="J50969" s="161"/>
      <c r="R50969" s="166"/>
      <c r="AB50969" s="164"/>
    </row>
    <row r="50970" spans="10:28">
      <c r="J50970" s="161"/>
      <c r="AB50970" s="164"/>
    </row>
    <row r="50971" spans="10:28">
      <c r="J50971" s="161"/>
      <c r="AB50971" s="164"/>
    </row>
    <row r="50972" spans="10:28">
      <c r="J50972" s="161"/>
      <c r="AB50972" s="164"/>
    </row>
    <row r="50973" spans="10:28">
      <c r="J50973" s="161"/>
      <c r="AB50973" s="164"/>
    </row>
    <row r="50974" spans="10:28">
      <c r="J50974" s="161"/>
      <c r="AB50974" s="164"/>
    </row>
    <row r="50975" spans="10:28">
      <c r="J50975" s="161"/>
      <c r="AB50975" s="164"/>
    </row>
    <row r="50976" spans="10:28">
      <c r="J50976" s="161"/>
      <c r="AB50976" s="164"/>
    </row>
    <row r="50977" spans="10:28">
      <c r="J50977" s="161"/>
      <c r="AB50977" s="164"/>
    </row>
    <row r="50978" spans="10:28">
      <c r="J50978" s="161"/>
      <c r="AB50978" s="164"/>
    </row>
    <row r="50979" spans="10:28">
      <c r="J50979" s="161"/>
      <c r="AB50979" s="164"/>
    </row>
    <row r="50980" spans="10:28">
      <c r="J50980" s="161"/>
      <c r="AB50980" s="164"/>
    </row>
    <row r="50981" spans="10:28">
      <c r="J50981" s="161"/>
      <c r="AB50981" s="164"/>
    </row>
    <row r="50982" spans="10:28">
      <c r="J50982" s="161"/>
      <c r="AB50982" s="164"/>
    </row>
    <row r="50983" spans="10:28">
      <c r="J50983" s="161"/>
      <c r="AB50983" s="164"/>
    </row>
    <row r="50984" spans="10:28">
      <c r="J50984" s="161"/>
      <c r="AB50984" s="164"/>
    </row>
    <row r="50985" spans="10:28">
      <c r="J50985" s="161"/>
      <c r="AB50985" s="164"/>
    </row>
    <row r="50986" spans="10:28">
      <c r="J50986" s="161"/>
      <c r="AB50986" s="164"/>
    </row>
    <row r="50987" spans="10:28">
      <c r="J50987" s="161"/>
      <c r="AB50987" s="164"/>
    </row>
    <row r="50988" spans="10:28">
      <c r="J50988" s="161"/>
      <c r="AB50988" s="164"/>
    </row>
    <row r="50989" spans="10:28">
      <c r="J50989" s="161"/>
      <c r="AB50989" s="164"/>
    </row>
    <row r="50990" spans="10:28">
      <c r="J50990" s="161"/>
      <c r="AB50990" s="164"/>
    </row>
    <row r="50991" spans="10:28">
      <c r="J50991" s="161"/>
      <c r="AB50991" s="164"/>
    </row>
    <row r="50992" spans="10:28">
      <c r="J50992" s="161"/>
      <c r="AB50992" s="164"/>
    </row>
    <row r="50993" spans="10:28">
      <c r="J50993" s="161"/>
      <c r="AB50993" s="164"/>
    </row>
    <row r="50994" spans="10:28">
      <c r="J50994" s="161"/>
      <c r="AB50994" s="164"/>
    </row>
    <row r="50995" spans="10:28">
      <c r="J50995" s="161"/>
      <c r="AB50995" s="164"/>
    </row>
    <row r="50996" spans="10:28">
      <c r="J50996" s="161"/>
      <c r="AB50996" s="164"/>
    </row>
    <row r="50997" spans="10:28">
      <c r="J50997" s="161"/>
      <c r="AB50997" s="164"/>
    </row>
    <row r="50998" spans="10:28">
      <c r="J50998" s="161"/>
      <c r="AB50998" s="164"/>
    </row>
    <row r="50999" spans="10:28">
      <c r="J50999" s="161"/>
      <c r="AB50999" s="164"/>
    </row>
    <row r="51000" spans="10:28">
      <c r="J51000" s="161"/>
      <c r="AB51000" s="164"/>
    </row>
    <row r="51001" spans="10:28">
      <c r="J51001" s="161"/>
      <c r="AB51001" s="164"/>
    </row>
    <row r="51002" spans="10:28">
      <c r="J51002" s="161"/>
      <c r="AB51002" s="164"/>
    </row>
    <row r="51003" spans="10:28">
      <c r="J51003" s="161"/>
      <c r="AB51003" s="164"/>
    </row>
    <row r="51004" spans="10:28">
      <c r="J51004" s="161"/>
      <c r="AB51004" s="164"/>
    </row>
    <row r="51005" spans="10:28">
      <c r="J51005" s="161"/>
      <c r="AB51005" s="164"/>
    </row>
    <row r="51006" spans="10:28">
      <c r="J51006" s="161"/>
      <c r="AB51006" s="164"/>
    </row>
    <row r="51007" spans="10:28">
      <c r="J51007" s="161"/>
      <c r="AB51007" s="164"/>
    </row>
    <row r="51008" spans="10:28">
      <c r="J51008" s="161"/>
      <c r="AB51008" s="164"/>
    </row>
    <row r="51009" spans="10:28">
      <c r="J51009" s="161"/>
      <c r="AB51009" s="164"/>
    </row>
    <row r="51010" spans="10:28">
      <c r="J51010" s="161"/>
      <c r="AB51010" s="164"/>
    </row>
    <row r="51011" spans="10:28">
      <c r="J51011" s="161"/>
      <c r="AB51011" s="164"/>
    </row>
    <row r="51012" spans="10:28">
      <c r="J51012" s="161"/>
      <c r="AB51012" s="164"/>
    </row>
    <row r="51013" spans="10:28">
      <c r="J51013" s="161"/>
      <c r="AB51013" s="164"/>
    </row>
    <row r="51014" spans="10:28">
      <c r="J51014" s="161"/>
      <c r="AB51014" s="164"/>
    </row>
    <row r="51015" spans="10:28">
      <c r="J51015" s="161"/>
      <c r="AB51015" s="164"/>
    </row>
    <row r="51016" spans="10:28">
      <c r="J51016" s="161"/>
      <c r="AB51016" s="164"/>
    </row>
    <row r="51017" spans="10:28">
      <c r="J51017" s="161"/>
      <c r="AB51017" s="164"/>
    </row>
    <row r="51018" spans="10:28">
      <c r="J51018" s="161"/>
      <c r="AB51018" s="164"/>
    </row>
    <row r="51019" spans="10:28">
      <c r="J51019" s="161"/>
      <c r="AB51019" s="164"/>
    </row>
    <row r="51020" spans="10:28">
      <c r="J51020" s="161"/>
      <c r="AB51020" s="164"/>
    </row>
    <row r="51021" spans="10:28">
      <c r="J51021" s="161"/>
      <c r="AB51021" s="164"/>
    </row>
    <row r="51022" spans="10:28">
      <c r="J51022" s="161"/>
      <c r="AB51022" s="164"/>
    </row>
    <row r="51023" spans="10:28">
      <c r="J51023" s="161"/>
      <c r="AB51023" s="164"/>
    </row>
    <row r="51024" spans="10:28">
      <c r="J51024" s="161"/>
      <c r="AB51024" s="164"/>
    </row>
    <row r="51025" spans="10:28">
      <c r="J51025" s="161"/>
      <c r="AB51025" s="164"/>
    </row>
    <row r="51026" spans="10:28">
      <c r="J51026" s="161"/>
      <c r="AB51026" s="164"/>
    </row>
    <row r="51027" spans="10:28">
      <c r="J51027" s="161"/>
      <c r="AB51027" s="164"/>
    </row>
    <row r="51028" spans="10:28">
      <c r="J51028" s="161"/>
      <c r="AB51028" s="164"/>
    </row>
    <row r="51029" spans="10:28">
      <c r="J51029" s="161"/>
      <c r="AB51029" s="164"/>
    </row>
    <row r="51030" spans="10:28">
      <c r="J51030" s="161"/>
      <c r="AB51030" s="164"/>
    </row>
    <row r="51031" spans="10:28">
      <c r="J51031" s="161"/>
      <c r="AB51031" s="164"/>
    </row>
    <row r="51032" spans="10:28">
      <c r="J51032" s="161"/>
      <c r="AB51032" s="164"/>
    </row>
    <row r="51033" spans="10:28">
      <c r="J51033" s="161"/>
      <c r="AB51033" s="164"/>
    </row>
    <row r="51034" spans="10:28">
      <c r="J51034" s="161"/>
      <c r="AB51034" s="164"/>
    </row>
    <row r="51035" spans="10:28">
      <c r="J51035" s="161"/>
      <c r="AB51035" s="164"/>
    </row>
    <row r="51036" spans="10:28">
      <c r="J51036" s="161"/>
      <c r="AB51036" s="164"/>
    </row>
    <row r="51037" spans="10:28">
      <c r="J51037" s="161"/>
      <c r="AB51037" s="164"/>
    </row>
    <row r="51038" spans="10:28">
      <c r="J51038" s="161"/>
      <c r="AB51038" s="164"/>
    </row>
    <row r="51039" spans="10:28">
      <c r="J51039" s="161"/>
      <c r="AB51039" s="164"/>
    </row>
    <row r="51040" spans="10:28">
      <c r="J51040" s="161"/>
      <c r="AB51040" s="164"/>
    </row>
    <row r="51041" spans="10:28">
      <c r="J51041" s="161"/>
      <c r="AB51041" s="164"/>
    </row>
    <row r="51042" spans="10:28">
      <c r="J51042" s="161"/>
      <c r="AB51042" s="164"/>
    </row>
    <row r="51043" spans="10:28">
      <c r="J51043" s="161"/>
      <c r="AB51043" s="164"/>
    </row>
    <row r="51044" spans="10:28">
      <c r="J51044" s="161"/>
      <c r="AB51044" s="164"/>
    </row>
    <row r="51045" spans="10:28">
      <c r="J51045" s="161"/>
      <c r="AB51045" s="164"/>
    </row>
    <row r="51046" spans="10:28">
      <c r="J51046" s="161"/>
      <c r="AB51046" s="164"/>
    </row>
    <row r="51047" spans="10:28">
      <c r="J51047" s="161"/>
      <c r="AB51047" s="164"/>
    </row>
    <row r="51048" spans="10:28">
      <c r="J51048" s="161"/>
      <c r="AB51048" s="164"/>
    </row>
    <row r="51049" spans="10:28">
      <c r="J51049" s="161"/>
      <c r="AB51049" s="164"/>
    </row>
    <row r="51050" spans="10:28">
      <c r="J51050" s="161"/>
      <c r="AB51050" s="164"/>
    </row>
    <row r="51051" spans="10:28">
      <c r="J51051" s="161"/>
      <c r="AB51051" s="164"/>
    </row>
    <row r="51052" spans="10:28">
      <c r="J51052" s="161"/>
      <c r="AB51052" s="164"/>
    </row>
    <row r="51053" spans="10:28">
      <c r="J51053" s="161"/>
      <c r="AB51053" s="164"/>
    </row>
    <row r="51054" spans="10:28">
      <c r="J51054" s="161"/>
      <c r="AB51054" s="164"/>
    </row>
    <row r="51055" spans="10:28">
      <c r="J51055" s="161"/>
      <c r="AB51055" s="164"/>
    </row>
    <row r="51056" spans="10:28">
      <c r="J51056" s="161"/>
      <c r="AB51056" s="164"/>
    </row>
    <row r="51057" spans="10:28">
      <c r="J51057" s="161"/>
      <c r="AB51057" s="164"/>
    </row>
    <row r="51058" spans="10:28">
      <c r="J51058" s="161"/>
      <c r="AB51058" s="164"/>
    </row>
    <row r="51059" spans="10:28">
      <c r="J51059" s="161"/>
      <c r="AB51059" s="164"/>
    </row>
    <row r="51060" spans="10:28">
      <c r="J51060" s="161"/>
      <c r="AB51060" s="164"/>
    </row>
    <row r="51061" spans="10:28">
      <c r="J51061" s="161"/>
      <c r="AB51061" s="164"/>
    </row>
    <row r="51062" spans="10:28">
      <c r="J51062" s="161"/>
      <c r="AB51062" s="164"/>
    </row>
    <row r="51063" spans="10:28">
      <c r="J51063" s="161"/>
      <c r="AB51063" s="164"/>
    </row>
    <row r="51064" spans="10:28">
      <c r="J51064" s="161"/>
      <c r="AB51064" s="164"/>
    </row>
    <row r="51065" spans="10:28">
      <c r="J51065" s="161"/>
      <c r="AB51065" s="164"/>
    </row>
    <row r="51066" spans="10:28">
      <c r="J51066" s="161"/>
      <c r="AB51066" s="164"/>
    </row>
    <row r="51067" spans="10:28">
      <c r="J51067" s="161"/>
      <c r="AB51067" s="164"/>
    </row>
    <row r="51068" spans="10:28">
      <c r="J51068" s="161"/>
      <c r="AB51068" s="164"/>
    </row>
    <row r="51069" spans="10:28">
      <c r="J51069" s="161"/>
      <c r="AB51069" s="164"/>
    </row>
    <row r="51070" spans="10:28">
      <c r="J51070" s="161"/>
      <c r="AB51070" s="164"/>
    </row>
    <row r="51071" spans="10:28">
      <c r="J51071" s="161"/>
      <c r="AB51071" s="164"/>
    </row>
    <row r="51072" spans="10:28">
      <c r="J51072" s="161"/>
      <c r="AB51072" s="164"/>
    </row>
    <row r="51073" spans="5:28">
      <c r="J51073" s="161"/>
      <c r="AB51073" s="164"/>
    </row>
    <row r="51074" spans="5:28">
      <c r="J51074" s="161"/>
      <c r="AB51074" s="164"/>
    </row>
    <row r="51075" spans="5:28">
      <c r="J51075" s="161"/>
      <c r="AB51075" s="164"/>
    </row>
    <row r="51076" spans="5:28">
      <c r="J51076" s="161"/>
      <c r="AB51076" s="164"/>
    </row>
    <row r="51077" spans="5:28">
      <c r="J51077" s="161"/>
      <c r="AB51077" s="164"/>
    </row>
    <row r="51078" spans="5:28">
      <c r="J51078" s="161"/>
      <c r="AB51078" s="164"/>
    </row>
    <row r="51079" spans="5:28">
      <c r="J51079" s="161"/>
      <c r="AB51079" s="164"/>
    </row>
    <row r="51080" spans="5:28">
      <c r="J51080" s="161"/>
      <c r="AB51080" s="164"/>
    </row>
    <row r="51081" spans="5:28">
      <c r="J51081" s="161"/>
      <c r="AB51081" s="164"/>
    </row>
    <row r="51082" spans="5:28">
      <c r="J51082" s="161"/>
      <c r="AB51082" s="164"/>
    </row>
    <row r="51083" spans="5:28">
      <c r="E51083" s="166"/>
      <c r="J51083" s="161"/>
      <c r="AB51083" s="164"/>
    </row>
    <row r="51084" spans="5:28">
      <c r="E51084" s="166"/>
      <c r="J51084" s="161"/>
      <c r="AB51084" s="164"/>
    </row>
    <row r="51085" spans="5:28">
      <c r="J51085" s="161"/>
      <c r="AB51085" s="164"/>
    </row>
    <row r="51086" spans="5:28">
      <c r="J51086" s="161"/>
      <c r="AB51086" s="164"/>
    </row>
    <row r="51087" spans="5:28">
      <c r="J51087" s="161"/>
      <c r="AB51087" s="164"/>
    </row>
    <row r="51088" spans="5:28">
      <c r="J51088" s="161"/>
      <c r="AB51088" s="164"/>
    </row>
    <row r="51089" spans="10:28">
      <c r="J51089" s="161"/>
      <c r="AB51089" s="164"/>
    </row>
    <row r="51090" spans="10:28">
      <c r="J51090" s="161"/>
      <c r="AB51090" s="164"/>
    </row>
    <row r="51091" spans="10:28">
      <c r="J51091" s="161"/>
      <c r="AB51091" s="164"/>
    </row>
    <row r="51092" spans="10:28">
      <c r="J51092" s="161"/>
      <c r="AB51092" s="164"/>
    </row>
    <row r="51093" spans="10:28">
      <c r="J51093" s="161"/>
      <c r="AB51093" s="164"/>
    </row>
    <row r="51094" spans="10:28">
      <c r="J51094" s="161"/>
      <c r="AB51094" s="164"/>
    </row>
    <row r="51095" spans="10:28">
      <c r="J51095" s="161"/>
      <c r="AB51095" s="164"/>
    </row>
    <row r="51096" spans="10:28">
      <c r="J51096" s="161"/>
      <c r="AB51096" s="164"/>
    </row>
    <row r="51097" spans="10:28">
      <c r="J51097" s="161"/>
      <c r="AB51097" s="164"/>
    </row>
    <row r="51098" spans="10:28">
      <c r="J51098" s="161"/>
      <c r="AB51098" s="164"/>
    </row>
    <row r="51099" spans="10:28">
      <c r="J51099" s="161"/>
      <c r="AB51099" s="164"/>
    </row>
    <row r="51100" spans="10:28">
      <c r="J51100" s="161"/>
      <c r="AB51100" s="164"/>
    </row>
    <row r="51101" spans="10:28">
      <c r="J51101" s="161"/>
      <c r="AB51101" s="164"/>
    </row>
    <row r="51102" spans="10:28">
      <c r="J51102" s="161"/>
      <c r="AB51102" s="164"/>
    </row>
    <row r="51103" spans="10:28">
      <c r="J51103" s="161"/>
      <c r="AB51103" s="164"/>
    </row>
    <row r="51104" spans="10:28">
      <c r="J51104" s="161"/>
      <c r="AB51104" s="164"/>
    </row>
    <row r="51105" spans="10:28">
      <c r="J51105" s="161"/>
      <c r="AB51105" s="164"/>
    </row>
    <row r="51106" spans="10:28">
      <c r="J51106" s="161"/>
      <c r="AB51106" s="164"/>
    </row>
    <row r="51107" spans="10:28">
      <c r="J51107" s="161"/>
      <c r="AB51107" s="164"/>
    </row>
    <row r="51108" spans="10:28">
      <c r="J51108" s="161"/>
      <c r="AB51108" s="164"/>
    </row>
    <row r="51109" spans="10:28">
      <c r="J51109" s="161"/>
      <c r="AB51109" s="164"/>
    </row>
    <row r="51110" spans="10:28">
      <c r="J51110" s="161"/>
      <c r="AB51110" s="164"/>
    </row>
    <row r="51111" spans="10:28">
      <c r="J51111" s="161"/>
      <c r="AB51111" s="164"/>
    </row>
    <row r="51112" spans="10:28">
      <c r="J51112" s="161"/>
      <c r="AB51112" s="164"/>
    </row>
    <row r="51113" spans="10:28">
      <c r="J51113" s="161"/>
      <c r="AB51113" s="164"/>
    </row>
    <row r="51114" spans="10:28">
      <c r="J51114" s="161"/>
      <c r="AB51114" s="164"/>
    </row>
    <row r="51115" spans="10:28">
      <c r="J51115" s="161"/>
      <c r="AB51115" s="164"/>
    </row>
    <row r="51116" spans="10:28">
      <c r="J51116" s="161"/>
      <c r="AB51116" s="164"/>
    </row>
    <row r="51117" spans="10:28">
      <c r="J51117" s="161"/>
      <c r="AB51117" s="164"/>
    </row>
    <row r="51118" spans="10:28">
      <c r="J51118" s="161"/>
      <c r="AB51118" s="164"/>
    </row>
    <row r="51119" spans="10:28">
      <c r="J51119" s="161"/>
      <c r="AB51119" s="164"/>
    </row>
    <row r="51120" spans="10:28">
      <c r="J51120" s="161"/>
      <c r="AB51120" s="164"/>
    </row>
    <row r="51121" spans="10:28">
      <c r="J51121" s="161"/>
      <c r="AB51121" s="164"/>
    </row>
    <row r="51122" spans="10:28">
      <c r="J51122" s="161"/>
      <c r="AB51122" s="164"/>
    </row>
    <row r="51123" spans="10:28">
      <c r="J51123" s="161"/>
      <c r="AB51123" s="164"/>
    </row>
    <row r="51124" spans="10:28">
      <c r="J51124" s="161"/>
      <c r="AB51124" s="164"/>
    </row>
    <row r="51125" spans="10:28">
      <c r="J51125" s="161"/>
      <c r="AB51125" s="164"/>
    </row>
    <row r="51126" spans="10:28">
      <c r="J51126" s="161"/>
      <c r="AB51126" s="164"/>
    </row>
    <row r="51127" spans="10:28">
      <c r="J51127" s="161"/>
      <c r="AB51127" s="164"/>
    </row>
    <row r="51128" spans="10:28">
      <c r="J51128" s="161"/>
      <c r="AB51128" s="164"/>
    </row>
    <row r="51129" spans="10:28">
      <c r="J51129" s="161"/>
      <c r="AB51129" s="164"/>
    </row>
    <row r="51130" spans="10:28">
      <c r="J51130" s="161"/>
      <c r="AB51130" s="164"/>
    </row>
    <row r="51131" spans="10:28">
      <c r="J51131" s="161"/>
      <c r="AB51131" s="164"/>
    </row>
    <row r="51132" spans="10:28">
      <c r="J51132" s="161"/>
      <c r="AB51132" s="164"/>
    </row>
    <row r="51133" spans="10:28">
      <c r="J51133" s="161"/>
      <c r="AB51133" s="164"/>
    </row>
    <row r="51134" spans="10:28">
      <c r="J51134" s="161"/>
      <c r="AB51134" s="164"/>
    </row>
    <row r="51135" spans="10:28">
      <c r="J51135" s="161"/>
      <c r="AB51135" s="164"/>
    </row>
    <row r="51136" spans="10:28">
      <c r="J51136" s="161"/>
      <c r="AB51136" s="164"/>
    </row>
    <row r="51137" spans="5:28">
      <c r="J51137" s="161"/>
      <c r="AB51137" s="164"/>
    </row>
    <row r="51138" spans="5:28">
      <c r="J51138" s="161"/>
      <c r="AB51138" s="164"/>
    </row>
    <row r="51139" spans="5:28">
      <c r="J51139" s="161"/>
      <c r="AB51139" s="164"/>
    </row>
    <row r="51140" spans="5:28">
      <c r="J51140" s="161"/>
      <c r="AB51140" s="164"/>
    </row>
    <row r="51141" spans="5:28">
      <c r="J51141" s="161"/>
      <c r="AB51141" s="164"/>
    </row>
    <row r="51142" spans="5:28">
      <c r="J51142" s="161"/>
      <c r="AB51142" s="164"/>
    </row>
    <row r="51143" spans="5:28">
      <c r="J51143" s="161"/>
      <c r="AB51143" s="164"/>
    </row>
    <row r="51144" spans="5:28">
      <c r="J51144" s="161"/>
      <c r="AB51144" s="164"/>
    </row>
    <row r="51145" spans="5:28">
      <c r="J51145" s="161"/>
      <c r="AB51145" s="164"/>
    </row>
    <row r="51146" spans="5:28">
      <c r="J51146" s="161"/>
      <c r="AB51146" s="164"/>
    </row>
    <row r="51147" spans="5:28">
      <c r="J51147" s="161"/>
      <c r="AB51147" s="164"/>
    </row>
    <row r="51148" spans="5:28">
      <c r="J51148" s="161"/>
      <c r="AB51148" s="164"/>
    </row>
    <row r="51149" spans="5:28">
      <c r="J51149" s="161"/>
      <c r="AB51149" s="164"/>
    </row>
    <row r="51150" spans="5:28">
      <c r="J51150" s="161"/>
      <c r="AB51150" s="164"/>
    </row>
    <row r="51151" spans="5:28">
      <c r="J51151" s="161"/>
      <c r="AB51151" s="164"/>
    </row>
    <row r="51152" spans="5:28">
      <c r="E51152" s="166"/>
      <c r="J51152" s="161"/>
      <c r="AB51152" s="164"/>
    </row>
    <row r="51153" spans="5:28">
      <c r="E51153" s="166"/>
      <c r="J51153" s="161"/>
      <c r="AB51153" s="164"/>
    </row>
    <row r="51154" spans="5:28">
      <c r="E51154" s="166"/>
      <c r="J51154" s="161"/>
      <c r="AB51154" s="164"/>
    </row>
    <row r="51155" spans="5:28">
      <c r="E51155" s="166"/>
      <c r="J51155" s="161"/>
      <c r="AB51155" s="164"/>
    </row>
    <row r="51156" spans="5:28">
      <c r="E51156" s="166"/>
      <c r="J51156" s="161"/>
      <c r="AB51156" s="164"/>
    </row>
    <row r="51157" spans="5:28">
      <c r="E51157" s="166"/>
      <c r="J51157" s="161"/>
      <c r="AB51157" s="164"/>
    </row>
    <row r="51158" spans="5:28">
      <c r="E51158" s="166"/>
      <c r="J51158" s="161"/>
      <c r="AB51158" s="164"/>
    </row>
    <row r="51159" spans="5:28">
      <c r="E51159" s="166"/>
      <c r="J51159" s="161"/>
      <c r="AB51159" s="164"/>
    </row>
    <row r="51160" spans="5:28">
      <c r="J51160" s="161"/>
      <c r="AB51160" s="164"/>
    </row>
    <row r="51161" spans="5:28">
      <c r="J51161" s="161"/>
      <c r="AB51161" s="164"/>
    </row>
    <row r="51162" spans="5:28">
      <c r="J51162" s="161"/>
      <c r="AB51162" s="164"/>
    </row>
    <row r="51163" spans="5:28">
      <c r="J51163" s="161"/>
      <c r="AB51163" s="164"/>
    </row>
    <row r="51164" spans="5:28">
      <c r="J51164" s="161"/>
      <c r="AB51164" s="164"/>
    </row>
    <row r="51165" spans="5:28">
      <c r="J51165" s="161"/>
      <c r="AB51165" s="164"/>
    </row>
    <row r="51166" spans="5:28">
      <c r="J51166" s="161"/>
      <c r="AB51166" s="164"/>
    </row>
    <row r="51167" spans="5:28">
      <c r="J51167" s="161"/>
      <c r="AB51167" s="164"/>
    </row>
    <row r="51168" spans="5:28">
      <c r="J51168" s="161"/>
      <c r="AB51168" s="164"/>
    </row>
    <row r="51169" spans="10:28">
      <c r="J51169" s="161"/>
      <c r="AB51169" s="164"/>
    </row>
    <row r="51170" spans="10:28">
      <c r="J51170" s="161"/>
      <c r="AB51170" s="164"/>
    </row>
    <row r="51171" spans="10:28">
      <c r="J51171" s="161"/>
      <c r="AB51171" s="164"/>
    </row>
    <row r="51172" spans="10:28">
      <c r="J51172" s="161"/>
      <c r="AB51172" s="164"/>
    </row>
    <row r="51173" spans="10:28">
      <c r="J51173" s="161"/>
      <c r="AB51173" s="164"/>
    </row>
    <row r="51174" spans="10:28">
      <c r="J51174" s="161"/>
      <c r="AB51174" s="164"/>
    </row>
    <row r="51175" spans="10:28">
      <c r="J51175" s="161"/>
      <c r="AB51175" s="164"/>
    </row>
    <row r="51176" spans="10:28">
      <c r="J51176" s="161"/>
      <c r="AB51176" s="164"/>
    </row>
    <row r="51177" spans="10:28">
      <c r="J51177" s="161"/>
      <c r="AB51177" s="164"/>
    </row>
    <row r="51178" spans="10:28">
      <c r="J51178" s="161"/>
      <c r="AB51178" s="164"/>
    </row>
    <row r="51179" spans="10:28">
      <c r="J51179" s="161"/>
      <c r="AB51179" s="164"/>
    </row>
    <row r="51180" spans="10:28">
      <c r="J51180" s="161"/>
      <c r="AB51180" s="164"/>
    </row>
    <row r="51181" spans="10:28">
      <c r="J51181" s="161"/>
      <c r="AB51181" s="164"/>
    </row>
    <row r="51182" spans="10:28">
      <c r="J51182" s="161"/>
      <c r="AB51182" s="164"/>
    </row>
    <row r="51183" spans="10:28">
      <c r="J51183" s="161"/>
      <c r="AB51183" s="164"/>
    </row>
    <row r="51184" spans="10:28">
      <c r="J51184" s="161"/>
      <c r="AB51184" s="164"/>
    </row>
    <row r="51185" spans="10:28">
      <c r="J51185" s="161"/>
      <c r="AB51185" s="164"/>
    </row>
    <row r="51186" spans="10:28">
      <c r="J51186" s="161"/>
      <c r="AB51186" s="164"/>
    </row>
    <row r="51187" spans="10:28">
      <c r="J51187" s="161"/>
      <c r="AB51187" s="164"/>
    </row>
    <row r="51188" spans="10:28">
      <c r="J51188" s="161"/>
      <c r="AB51188" s="164"/>
    </row>
    <row r="51189" spans="10:28">
      <c r="J51189" s="161"/>
      <c r="AB51189" s="164"/>
    </row>
    <row r="51190" spans="10:28">
      <c r="J51190" s="161"/>
      <c r="AB51190" s="164"/>
    </row>
    <row r="51191" spans="10:28">
      <c r="J51191" s="161"/>
      <c r="AB51191" s="164"/>
    </row>
    <row r="51192" spans="10:28">
      <c r="J51192" s="161"/>
      <c r="AB51192" s="164"/>
    </row>
    <row r="51193" spans="10:28">
      <c r="J51193" s="161"/>
      <c r="AB51193" s="164"/>
    </row>
    <row r="51194" spans="10:28">
      <c r="J51194" s="161"/>
      <c r="AB51194" s="164"/>
    </row>
    <row r="51195" spans="10:28">
      <c r="J51195" s="161"/>
      <c r="AB51195" s="164"/>
    </row>
    <row r="51196" spans="10:28">
      <c r="J51196" s="161"/>
      <c r="AB51196" s="164"/>
    </row>
    <row r="51197" spans="10:28">
      <c r="J51197" s="161"/>
      <c r="AB51197" s="164"/>
    </row>
    <row r="51198" spans="10:28">
      <c r="J51198" s="161"/>
      <c r="AB51198" s="164"/>
    </row>
    <row r="51199" spans="10:28">
      <c r="J51199" s="161"/>
      <c r="AB51199" s="164"/>
    </row>
    <row r="51200" spans="10:28">
      <c r="J51200" s="161"/>
      <c r="AB51200" s="164"/>
    </row>
    <row r="51201" spans="10:28">
      <c r="J51201" s="161"/>
      <c r="AB51201" s="164"/>
    </row>
    <row r="51202" spans="10:28">
      <c r="J51202" s="161"/>
      <c r="AB51202" s="164"/>
    </row>
    <row r="51203" spans="10:28">
      <c r="J51203" s="161"/>
      <c r="AB51203" s="164"/>
    </row>
    <row r="51204" spans="10:28">
      <c r="J51204" s="161"/>
      <c r="AB51204" s="164"/>
    </row>
    <row r="51205" spans="10:28">
      <c r="J51205" s="161"/>
      <c r="AB51205" s="164"/>
    </row>
    <row r="51206" spans="10:28">
      <c r="J51206" s="161"/>
      <c r="AB51206" s="164"/>
    </row>
    <row r="51207" spans="10:28">
      <c r="J51207" s="161"/>
      <c r="AB51207" s="164"/>
    </row>
    <row r="51208" spans="10:28">
      <c r="J51208" s="161"/>
      <c r="AB51208" s="164"/>
    </row>
    <row r="51209" spans="10:28">
      <c r="J51209" s="161"/>
      <c r="AB51209" s="164"/>
    </row>
    <row r="51210" spans="10:28">
      <c r="J51210" s="161"/>
      <c r="AB51210" s="164"/>
    </row>
    <row r="51211" spans="10:28">
      <c r="J51211" s="161"/>
      <c r="AB51211" s="164"/>
    </row>
    <row r="51212" spans="10:28">
      <c r="J51212" s="161"/>
      <c r="AB51212" s="164"/>
    </row>
    <row r="51213" spans="10:28">
      <c r="J51213" s="161"/>
      <c r="AB51213" s="164"/>
    </row>
    <row r="51214" spans="10:28">
      <c r="J51214" s="161"/>
      <c r="AB51214" s="164"/>
    </row>
    <row r="51215" spans="10:28">
      <c r="J51215" s="161"/>
      <c r="AB51215" s="164"/>
    </row>
    <row r="51216" spans="10:28">
      <c r="J51216" s="161"/>
      <c r="AB51216" s="164"/>
    </row>
    <row r="51217" spans="10:28">
      <c r="J51217" s="161"/>
      <c r="AB51217" s="164"/>
    </row>
    <row r="51218" spans="10:28">
      <c r="J51218" s="161"/>
      <c r="AB51218" s="164"/>
    </row>
    <row r="51219" spans="10:28">
      <c r="J51219" s="161"/>
      <c r="AB51219" s="164"/>
    </row>
    <row r="51220" spans="10:28">
      <c r="J51220" s="161"/>
      <c r="AB51220" s="164"/>
    </row>
    <row r="51221" spans="10:28">
      <c r="J51221" s="161"/>
      <c r="AB51221" s="164"/>
    </row>
    <row r="51222" spans="10:28">
      <c r="J51222" s="161"/>
      <c r="AB51222" s="164"/>
    </row>
    <row r="51223" spans="10:28">
      <c r="J51223" s="161"/>
      <c r="AB51223" s="164"/>
    </row>
    <row r="51224" spans="10:28">
      <c r="J51224" s="161"/>
      <c r="AB51224" s="164"/>
    </row>
    <row r="51225" spans="10:28">
      <c r="J51225" s="161"/>
      <c r="AB51225" s="164"/>
    </row>
    <row r="51226" spans="10:28">
      <c r="J51226" s="161"/>
      <c r="AB51226" s="164"/>
    </row>
    <row r="51227" spans="10:28">
      <c r="J51227" s="161"/>
      <c r="AB51227" s="164"/>
    </row>
    <row r="51228" spans="10:28">
      <c r="J51228" s="161"/>
      <c r="AB51228" s="164"/>
    </row>
    <row r="51229" spans="10:28">
      <c r="J51229" s="161"/>
      <c r="AB51229" s="164"/>
    </row>
    <row r="51230" spans="10:28">
      <c r="J51230" s="161"/>
      <c r="AB51230" s="164"/>
    </row>
    <row r="51231" spans="10:28">
      <c r="J51231" s="161"/>
      <c r="AB51231" s="164"/>
    </row>
    <row r="51232" spans="10:28">
      <c r="J51232" s="161"/>
      <c r="AB51232" s="164"/>
    </row>
    <row r="51233" spans="10:28">
      <c r="J51233" s="161"/>
      <c r="AB51233" s="164"/>
    </row>
    <row r="51234" spans="10:28">
      <c r="J51234" s="161"/>
      <c r="AB51234" s="164"/>
    </row>
    <row r="51235" spans="10:28">
      <c r="J51235" s="161"/>
      <c r="AB51235" s="164"/>
    </row>
    <row r="51236" spans="10:28">
      <c r="J51236" s="161"/>
      <c r="AB51236" s="164"/>
    </row>
    <row r="51237" spans="10:28">
      <c r="J51237" s="161"/>
      <c r="AB51237" s="164"/>
    </row>
    <row r="51238" spans="10:28">
      <c r="J51238" s="161"/>
      <c r="AB51238" s="164"/>
    </row>
    <row r="51239" spans="10:28">
      <c r="J51239" s="161"/>
      <c r="AB51239" s="164"/>
    </row>
    <row r="51240" spans="10:28">
      <c r="J51240" s="161"/>
      <c r="AB51240" s="164"/>
    </row>
    <row r="51241" spans="10:28">
      <c r="J51241" s="161"/>
      <c r="AB51241" s="164"/>
    </row>
    <row r="51242" spans="10:28">
      <c r="J51242" s="161"/>
      <c r="AB51242" s="164"/>
    </row>
    <row r="51243" spans="10:28">
      <c r="J51243" s="161"/>
      <c r="AB51243" s="164"/>
    </row>
    <row r="51244" spans="10:28">
      <c r="J51244" s="161"/>
      <c r="AB51244" s="164"/>
    </row>
    <row r="51245" spans="10:28">
      <c r="J51245" s="161"/>
      <c r="AB51245" s="164"/>
    </row>
    <row r="51246" spans="10:28">
      <c r="J51246" s="161"/>
      <c r="AB51246" s="164"/>
    </row>
    <row r="51247" spans="10:28">
      <c r="J51247" s="161"/>
      <c r="AB51247" s="164"/>
    </row>
    <row r="51248" spans="10:28">
      <c r="J51248" s="161"/>
      <c r="AB51248" s="164"/>
    </row>
    <row r="51249" spans="10:28">
      <c r="J51249" s="161"/>
      <c r="AB51249" s="164"/>
    </row>
    <row r="51250" spans="10:28">
      <c r="J51250" s="161"/>
      <c r="AB51250" s="164"/>
    </row>
    <row r="51251" spans="10:28">
      <c r="J51251" s="161"/>
      <c r="AB51251" s="164"/>
    </row>
    <row r="51252" spans="10:28">
      <c r="J51252" s="161"/>
      <c r="AB51252" s="164"/>
    </row>
    <row r="51253" spans="10:28">
      <c r="J51253" s="161"/>
      <c r="AB51253" s="164"/>
    </row>
    <row r="51254" spans="10:28">
      <c r="J51254" s="161"/>
      <c r="AB51254" s="164"/>
    </row>
    <row r="51255" spans="10:28">
      <c r="J51255" s="161"/>
      <c r="AB51255" s="164"/>
    </row>
    <row r="51256" spans="10:28">
      <c r="J51256" s="161"/>
      <c r="AB51256" s="164"/>
    </row>
    <row r="51257" spans="10:28">
      <c r="J51257" s="161"/>
      <c r="AB51257" s="164"/>
    </row>
    <row r="51258" spans="10:28">
      <c r="J51258" s="161"/>
      <c r="AB51258" s="164"/>
    </row>
    <row r="51259" spans="10:28">
      <c r="J51259" s="161"/>
      <c r="AB51259" s="164"/>
    </row>
    <row r="51260" spans="10:28">
      <c r="J51260" s="161"/>
      <c r="AB51260" s="164"/>
    </row>
    <row r="51261" spans="10:28">
      <c r="J51261" s="161"/>
      <c r="AB51261" s="164"/>
    </row>
    <row r="51262" spans="10:28">
      <c r="J51262" s="161"/>
      <c r="AB51262" s="164"/>
    </row>
    <row r="51263" spans="10:28">
      <c r="J51263" s="161"/>
      <c r="AB51263" s="164"/>
    </row>
    <row r="51264" spans="10:28">
      <c r="J51264" s="161"/>
      <c r="AB51264" s="164"/>
    </row>
    <row r="51265" spans="10:28">
      <c r="J51265" s="161"/>
      <c r="AB51265" s="164"/>
    </row>
    <row r="51266" spans="10:28">
      <c r="J51266" s="161"/>
      <c r="AB51266" s="164"/>
    </row>
    <row r="51267" spans="10:28">
      <c r="J51267" s="161"/>
      <c r="AB51267" s="164"/>
    </row>
    <row r="51268" spans="10:28">
      <c r="J51268" s="161"/>
      <c r="AB51268" s="164"/>
    </row>
    <row r="51269" spans="10:28">
      <c r="J51269" s="161"/>
      <c r="AB51269" s="164"/>
    </row>
    <row r="51270" spans="10:28">
      <c r="J51270" s="161"/>
      <c r="AB51270" s="164"/>
    </row>
    <row r="51271" spans="10:28">
      <c r="J51271" s="161"/>
      <c r="AB51271" s="164"/>
    </row>
    <row r="51272" spans="10:28">
      <c r="J51272" s="161"/>
      <c r="AB51272" s="164"/>
    </row>
    <row r="51273" spans="10:28">
      <c r="J51273" s="161"/>
      <c r="AB51273" s="164"/>
    </row>
    <row r="51274" spans="10:28">
      <c r="J51274" s="161"/>
      <c r="AB51274" s="164"/>
    </row>
    <row r="51275" spans="10:28">
      <c r="J51275" s="161"/>
      <c r="AB51275" s="164"/>
    </row>
    <row r="51276" spans="10:28">
      <c r="J51276" s="161"/>
      <c r="AB51276" s="164"/>
    </row>
    <row r="51277" spans="10:28">
      <c r="J51277" s="161"/>
      <c r="R51277" s="166"/>
      <c r="AB51277" s="164"/>
    </row>
    <row r="51278" spans="10:28">
      <c r="J51278" s="161"/>
      <c r="AB51278" s="164"/>
    </row>
    <row r="51279" spans="10:28">
      <c r="J51279" s="161"/>
      <c r="AB51279" s="164"/>
    </row>
    <row r="51280" spans="10:28">
      <c r="J51280" s="161"/>
      <c r="AB51280" s="164"/>
    </row>
    <row r="51281" spans="10:28">
      <c r="J51281" s="161"/>
      <c r="AB51281" s="164"/>
    </row>
    <row r="51282" spans="10:28">
      <c r="J51282" s="161"/>
      <c r="AB51282" s="164"/>
    </row>
    <row r="51283" spans="10:28">
      <c r="J51283" s="161"/>
      <c r="AB51283" s="164"/>
    </row>
    <row r="51284" spans="10:28">
      <c r="J51284" s="161"/>
      <c r="AB51284" s="164"/>
    </row>
    <row r="51285" spans="10:28">
      <c r="J51285" s="161"/>
      <c r="AB51285" s="164"/>
    </row>
    <row r="51286" spans="10:28">
      <c r="J51286" s="161"/>
      <c r="AB51286" s="164"/>
    </row>
    <row r="51287" spans="10:28">
      <c r="J51287" s="161"/>
      <c r="AB51287" s="164"/>
    </row>
    <row r="51288" spans="10:28">
      <c r="J51288" s="161"/>
      <c r="R51288" s="166"/>
      <c r="AB51288" s="164"/>
    </row>
    <row r="51289" spans="10:28">
      <c r="J51289" s="161"/>
      <c r="AB51289" s="164"/>
    </row>
    <row r="51290" spans="10:28">
      <c r="J51290" s="161"/>
      <c r="R51290" s="166"/>
      <c r="AB51290" s="164"/>
    </row>
    <row r="51291" spans="10:28">
      <c r="J51291" s="161"/>
      <c r="AB51291" s="164"/>
    </row>
    <row r="51292" spans="10:28">
      <c r="J51292" s="161"/>
      <c r="AB51292" s="164"/>
    </row>
    <row r="51293" spans="10:28">
      <c r="J51293" s="161"/>
      <c r="AB51293" s="164"/>
    </row>
    <row r="51294" spans="10:28">
      <c r="J51294" s="161"/>
      <c r="AB51294" s="164"/>
    </row>
    <row r="51295" spans="10:28">
      <c r="J51295" s="161"/>
      <c r="AB51295" s="164"/>
    </row>
    <row r="51296" spans="10:28">
      <c r="J51296" s="161"/>
      <c r="AB51296" s="164"/>
    </row>
    <row r="51297" spans="10:28">
      <c r="J51297" s="161"/>
      <c r="AB51297" s="164"/>
    </row>
    <row r="51298" spans="10:28">
      <c r="J51298" s="161"/>
      <c r="AB51298" s="164"/>
    </row>
    <row r="51299" spans="10:28">
      <c r="J51299" s="161"/>
      <c r="AB51299" s="164"/>
    </row>
    <row r="51300" spans="10:28">
      <c r="J51300" s="161"/>
      <c r="AB51300" s="164"/>
    </row>
    <row r="51301" spans="10:28">
      <c r="J51301" s="161"/>
      <c r="AB51301" s="164"/>
    </row>
    <row r="51302" spans="10:28">
      <c r="J51302" s="161"/>
      <c r="AB51302" s="164"/>
    </row>
    <row r="51303" spans="10:28">
      <c r="J51303" s="161"/>
      <c r="AB51303" s="164"/>
    </row>
    <row r="51304" spans="10:28">
      <c r="J51304" s="161"/>
      <c r="AB51304" s="164"/>
    </row>
    <row r="51305" spans="10:28">
      <c r="J51305" s="161"/>
      <c r="AB51305" s="164"/>
    </row>
    <row r="51306" spans="10:28">
      <c r="J51306" s="161"/>
      <c r="AB51306" s="164"/>
    </row>
    <row r="51307" spans="10:28">
      <c r="J51307" s="161"/>
      <c r="AB51307" s="164"/>
    </row>
    <row r="51308" spans="10:28">
      <c r="J51308" s="161"/>
      <c r="AB51308" s="164"/>
    </row>
    <row r="51309" spans="10:28">
      <c r="J51309" s="161"/>
      <c r="AB51309" s="164"/>
    </row>
    <row r="51310" spans="10:28">
      <c r="J51310" s="161"/>
      <c r="AB51310" s="164"/>
    </row>
    <row r="51311" spans="10:28">
      <c r="J51311" s="161"/>
      <c r="AB51311" s="164"/>
    </row>
    <row r="51312" spans="10:28">
      <c r="J51312" s="161"/>
      <c r="AB51312" s="164"/>
    </row>
    <row r="51313" spans="10:28">
      <c r="J51313" s="161"/>
      <c r="AB51313" s="164"/>
    </row>
    <row r="51314" spans="10:28">
      <c r="J51314" s="161"/>
      <c r="AB51314" s="164"/>
    </row>
    <row r="51315" spans="10:28">
      <c r="J51315" s="161"/>
      <c r="AB51315" s="164"/>
    </row>
    <row r="51316" spans="10:28">
      <c r="J51316" s="161"/>
      <c r="AB51316" s="164"/>
    </row>
    <row r="51317" spans="10:28">
      <c r="J51317" s="161"/>
      <c r="AB51317" s="164"/>
    </row>
    <row r="51318" spans="10:28">
      <c r="J51318" s="161"/>
      <c r="AB51318" s="164"/>
    </row>
    <row r="51319" spans="10:28">
      <c r="J51319" s="161"/>
      <c r="AB51319" s="164"/>
    </row>
    <row r="51320" spans="10:28">
      <c r="J51320" s="161"/>
      <c r="AB51320" s="164"/>
    </row>
    <row r="51321" spans="10:28">
      <c r="J51321" s="161"/>
      <c r="AB51321" s="164"/>
    </row>
    <row r="51322" spans="10:28">
      <c r="J51322" s="161"/>
      <c r="AB51322" s="164"/>
    </row>
    <row r="51323" spans="10:28">
      <c r="J51323" s="161"/>
      <c r="AB51323" s="164"/>
    </row>
    <row r="51324" spans="10:28">
      <c r="J51324" s="161"/>
      <c r="AB51324" s="164"/>
    </row>
    <row r="51325" spans="10:28">
      <c r="J51325" s="161"/>
      <c r="AB51325" s="164"/>
    </row>
    <row r="51326" spans="10:28">
      <c r="J51326" s="161"/>
      <c r="AB51326" s="164"/>
    </row>
    <row r="51327" spans="10:28">
      <c r="J51327" s="161"/>
      <c r="AB51327" s="164"/>
    </row>
    <row r="51328" spans="10:28">
      <c r="J51328" s="161"/>
      <c r="AB51328" s="164"/>
    </row>
    <row r="51329" spans="10:28">
      <c r="J51329" s="161"/>
      <c r="AB51329" s="164"/>
    </row>
    <row r="51330" spans="10:28">
      <c r="J51330" s="161"/>
      <c r="R51330" s="166"/>
      <c r="AB51330" s="164"/>
    </row>
    <row r="51331" spans="10:28">
      <c r="J51331" s="161"/>
      <c r="AB51331" s="164"/>
    </row>
    <row r="51332" spans="10:28">
      <c r="J51332" s="161"/>
      <c r="AB51332" s="164"/>
    </row>
    <row r="51333" spans="10:28">
      <c r="J51333" s="161"/>
      <c r="AB51333" s="164"/>
    </row>
    <row r="51334" spans="10:28">
      <c r="J51334" s="161"/>
      <c r="AB51334" s="164"/>
    </row>
    <row r="51335" spans="10:28">
      <c r="J51335" s="161"/>
      <c r="AB51335" s="164"/>
    </row>
    <row r="51336" spans="10:28">
      <c r="J51336" s="161"/>
      <c r="AB51336" s="164"/>
    </row>
    <row r="51337" spans="10:28">
      <c r="J51337" s="161"/>
      <c r="AB51337" s="164"/>
    </row>
    <row r="51338" spans="10:28">
      <c r="J51338" s="161"/>
      <c r="AB51338" s="164"/>
    </row>
    <row r="51339" spans="10:28">
      <c r="J51339" s="161"/>
      <c r="AB51339" s="164"/>
    </row>
    <row r="51340" spans="10:28">
      <c r="J51340" s="161"/>
      <c r="AB51340" s="164"/>
    </row>
    <row r="51341" spans="10:28">
      <c r="J51341" s="161"/>
      <c r="AB51341" s="164"/>
    </row>
    <row r="51342" spans="10:28">
      <c r="J51342" s="161"/>
      <c r="AB51342" s="164"/>
    </row>
    <row r="51343" spans="10:28">
      <c r="J51343" s="161"/>
      <c r="AB51343" s="164"/>
    </row>
    <row r="51344" spans="10:28">
      <c r="J51344" s="161"/>
      <c r="AB51344" s="164"/>
    </row>
    <row r="51345" spans="10:28">
      <c r="J51345" s="161"/>
      <c r="AB51345" s="164"/>
    </row>
    <row r="51346" spans="10:28">
      <c r="J51346" s="161"/>
      <c r="AB51346" s="164"/>
    </row>
    <row r="51347" spans="10:28">
      <c r="J51347" s="161"/>
      <c r="R51347" s="166"/>
      <c r="AB51347" s="164"/>
    </row>
    <row r="51348" spans="10:28">
      <c r="J51348" s="161"/>
      <c r="AB51348" s="164"/>
    </row>
    <row r="51349" spans="10:28">
      <c r="J51349" s="161"/>
      <c r="AB51349" s="164"/>
    </row>
    <row r="51350" spans="10:28">
      <c r="J51350" s="161"/>
      <c r="AB51350" s="164"/>
    </row>
    <row r="51351" spans="10:28">
      <c r="J51351" s="161"/>
      <c r="AB51351" s="164"/>
    </row>
    <row r="51352" spans="10:28">
      <c r="J51352" s="161"/>
      <c r="AB51352" s="164"/>
    </row>
    <row r="51353" spans="10:28">
      <c r="J51353" s="161"/>
      <c r="AB51353" s="164"/>
    </row>
    <row r="51354" spans="10:28">
      <c r="J51354" s="161"/>
      <c r="AB51354" s="164"/>
    </row>
    <row r="51355" spans="10:28">
      <c r="J51355" s="161"/>
      <c r="AB51355" s="164"/>
    </row>
    <row r="51356" spans="10:28">
      <c r="J51356" s="161"/>
      <c r="AB51356" s="164"/>
    </row>
    <row r="51357" spans="10:28">
      <c r="J51357" s="161"/>
      <c r="AB51357" s="164"/>
    </row>
    <row r="51358" spans="10:28">
      <c r="J51358" s="161"/>
      <c r="AB51358" s="164"/>
    </row>
    <row r="51359" spans="10:28">
      <c r="J51359" s="161"/>
      <c r="AB51359" s="164"/>
    </row>
    <row r="51360" spans="10:28">
      <c r="J51360" s="161"/>
      <c r="AB51360" s="164"/>
    </row>
    <row r="51361" spans="10:28">
      <c r="J51361" s="161"/>
      <c r="AB51361" s="164"/>
    </row>
    <row r="51362" spans="10:28">
      <c r="J51362" s="161"/>
      <c r="AB51362" s="164"/>
    </row>
    <row r="51363" spans="10:28">
      <c r="J51363" s="161"/>
      <c r="AB51363" s="164"/>
    </row>
    <row r="51364" spans="10:28">
      <c r="J51364" s="161"/>
      <c r="AB51364" s="164"/>
    </row>
    <row r="51365" spans="10:28">
      <c r="J51365" s="161"/>
      <c r="AB51365" s="164"/>
    </row>
    <row r="51366" spans="10:28">
      <c r="J51366" s="161"/>
      <c r="AB51366" s="164"/>
    </row>
    <row r="51367" spans="10:28">
      <c r="J51367" s="161"/>
      <c r="AB51367" s="164"/>
    </row>
    <row r="51368" spans="10:28">
      <c r="J51368" s="161"/>
      <c r="AB51368" s="164"/>
    </row>
    <row r="51369" spans="10:28">
      <c r="J51369" s="161"/>
      <c r="AB51369" s="164"/>
    </row>
    <row r="51370" spans="10:28">
      <c r="J51370" s="161"/>
      <c r="AB51370" s="164"/>
    </row>
    <row r="51371" spans="10:28">
      <c r="J51371" s="161"/>
      <c r="AB51371" s="164"/>
    </row>
    <row r="51372" spans="10:28">
      <c r="J51372" s="161"/>
      <c r="AB51372" s="164"/>
    </row>
    <row r="51373" spans="10:28">
      <c r="J51373" s="161"/>
      <c r="AB51373" s="164"/>
    </row>
    <row r="51374" spans="10:28">
      <c r="J51374" s="161"/>
      <c r="AB51374" s="164"/>
    </row>
    <row r="51375" spans="10:28">
      <c r="J51375" s="161"/>
      <c r="AB51375" s="164"/>
    </row>
    <row r="51376" spans="10:28">
      <c r="J51376" s="161"/>
      <c r="AB51376" s="164"/>
    </row>
    <row r="51377" spans="10:28">
      <c r="J51377" s="161"/>
      <c r="AB51377" s="164"/>
    </row>
    <row r="51378" spans="10:28">
      <c r="J51378" s="161"/>
      <c r="AB51378" s="164"/>
    </row>
    <row r="51379" spans="10:28">
      <c r="J51379" s="161"/>
      <c r="AB51379" s="164"/>
    </row>
    <row r="51380" spans="10:28">
      <c r="J51380" s="161"/>
      <c r="AB51380" s="164"/>
    </row>
    <row r="51381" spans="10:28">
      <c r="J51381" s="161"/>
      <c r="AB51381" s="164"/>
    </row>
    <row r="51382" spans="10:28">
      <c r="J51382" s="161"/>
      <c r="AB51382" s="164"/>
    </row>
    <row r="51383" spans="10:28">
      <c r="J51383" s="161"/>
      <c r="AB51383" s="164"/>
    </row>
    <row r="51384" spans="10:28">
      <c r="J51384" s="161"/>
      <c r="AB51384" s="164"/>
    </row>
    <row r="51385" spans="10:28">
      <c r="J51385" s="161"/>
      <c r="AB51385" s="164"/>
    </row>
    <row r="51386" spans="10:28">
      <c r="J51386" s="161"/>
      <c r="AB51386" s="164"/>
    </row>
    <row r="51387" spans="10:28">
      <c r="J51387" s="161"/>
      <c r="AB51387" s="164"/>
    </row>
    <row r="51388" spans="10:28">
      <c r="J51388" s="161"/>
      <c r="AB51388" s="164"/>
    </row>
    <row r="51389" spans="10:28">
      <c r="J51389" s="161"/>
      <c r="AB51389" s="164"/>
    </row>
    <row r="51390" spans="10:28">
      <c r="J51390" s="161"/>
      <c r="AB51390" s="164"/>
    </row>
    <row r="51391" spans="10:28">
      <c r="J51391" s="161"/>
      <c r="AB51391" s="164"/>
    </row>
    <row r="51392" spans="10:28">
      <c r="J51392" s="161"/>
      <c r="AB51392" s="164"/>
    </row>
    <row r="51393" spans="10:28">
      <c r="J51393" s="161"/>
      <c r="AB51393" s="164"/>
    </row>
    <row r="51394" spans="10:28">
      <c r="J51394" s="161"/>
      <c r="AB51394" s="164"/>
    </row>
    <row r="51395" spans="10:28">
      <c r="J51395" s="161"/>
      <c r="AB51395" s="164"/>
    </row>
    <row r="51396" spans="10:28">
      <c r="J51396" s="161"/>
      <c r="AB51396" s="164"/>
    </row>
    <row r="51397" spans="10:28">
      <c r="J51397" s="161"/>
      <c r="AB51397" s="164"/>
    </row>
    <row r="51398" spans="10:28">
      <c r="J51398" s="161"/>
      <c r="AB51398" s="164"/>
    </row>
    <row r="51399" spans="10:28">
      <c r="J51399" s="161"/>
      <c r="AB51399" s="164"/>
    </row>
    <row r="51400" spans="10:28">
      <c r="J51400" s="161"/>
      <c r="AB51400" s="164"/>
    </row>
    <row r="51401" spans="10:28">
      <c r="J51401" s="161"/>
      <c r="AB51401" s="164"/>
    </row>
    <row r="51402" spans="10:28">
      <c r="J51402" s="161"/>
      <c r="AB51402" s="164"/>
    </row>
    <row r="51403" spans="10:28">
      <c r="J51403" s="161"/>
      <c r="AB51403" s="164"/>
    </row>
    <row r="51404" spans="10:28">
      <c r="J51404" s="161"/>
      <c r="AB51404" s="164"/>
    </row>
    <row r="51405" spans="10:28">
      <c r="J51405" s="161"/>
      <c r="AB51405" s="164"/>
    </row>
    <row r="51406" spans="10:28">
      <c r="J51406" s="161"/>
      <c r="AB51406" s="164"/>
    </row>
    <row r="51407" spans="10:28">
      <c r="J51407" s="161"/>
      <c r="AB51407" s="164"/>
    </row>
    <row r="51408" spans="10:28">
      <c r="J51408" s="161"/>
      <c r="AB51408" s="164"/>
    </row>
    <row r="51409" spans="10:28">
      <c r="J51409" s="161"/>
      <c r="AB51409" s="164"/>
    </row>
    <row r="51410" spans="10:28">
      <c r="J51410" s="161"/>
      <c r="AB51410" s="164"/>
    </row>
    <row r="51411" spans="10:28">
      <c r="J51411" s="161"/>
      <c r="AB51411" s="164"/>
    </row>
    <row r="51412" spans="10:28">
      <c r="J51412" s="161"/>
      <c r="AB51412" s="164"/>
    </row>
    <row r="51413" spans="10:28">
      <c r="J51413" s="161"/>
      <c r="AB51413" s="164"/>
    </row>
    <row r="51414" spans="10:28">
      <c r="J51414" s="161"/>
      <c r="AB51414" s="164"/>
    </row>
    <row r="51415" spans="10:28">
      <c r="J51415" s="161"/>
      <c r="AB51415" s="164"/>
    </row>
    <row r="51416" spans="10:28">
      <c r="J51416" s="161"/>
      <c r="AB51416" s="164"/>
    </row>
    <row r="51417" spans="10:28">
      <c r="J51417" s="161"/>
      <c r="AB51417" s="164"/>
    </row>
    <row r="51418" spans="10:28">
      <c r="J51418" s="161"/>
      <c r="AB51418" s="164"/>
    </row>
    <row r="51419" spans="10:28">
      <c r="J51419" s="161"/>
      <c r="AB51419" s="164"/>
    </row>
    <row r="51420" spans="10:28">
      <c r="J51420" s="161"/>
      <c r="AB51420" s="164"/>
    </row>
    <row r="51421" spans="10:28">
      <c r="J51421" s="161"/>
      <c r="AB51421" s="164"/>
    </row>
    <row r="51422" spans="10:28">
      <c r="J51422" s="161"/>
      <c r="AB51422" s="164"/>
    </row>
    <row r="51423" spans="10:28">
      <c r="J51423" s="161"/>
      <c r="AB51423" s="164"/>
    </row>
    <row r="51424" spans="10:28">
      <c r="J51424" s="161"/>
      <c r="AB51424" s="164"/>
    </row>
    <row r="51425" spans="10:28">
      <c r="J51425" s="161"/>
      <c r="AB51425" s="164"/>
    </row>
    <row r="51426" spans="10:28">
      <c r="J51426" s="161"/>
      <c r="AB51426" s="164"/>
    </row>
    <row r="51427" spans="10:28">
      <c r="J51427" s="161"/>
      <c r="AB51427" s="164"/>
    </row>
    <row r="51428" spans="10:28">
      <c r="J51428" s="161"/>
      <c r="AB51428" s="164"/>
    </row>
    <row r="51429" spans="10:28">
      <c r="J51429" s="161"/>
      <c r="AB51429" s="164"/>
    </row>
    <row r="51430" spans="10:28">
      <c r="J51430" s="161"/>
      <c r="AB51430" s="164"/>
    </row>
    <row r="51431" spans="10:28">
      <c r="J51431" s="161"/>
      <c r="AB51431" s="164"/>
    </row>
    <row r="51432" spans="10:28">
      <c r="J51432" s="161"/>
      <c r="AB51432" s="164"/>
    </row>
    <row r="51433" spans="10:28">
      <c r="J51433" s="161"/>
      <c r="AB51433" s="164"/>
    </row>
    <row r="51434" spans="10:28">
      <c r="J51434" s="161"/>
      <c r="AB51434" s="164"/>
    </row>
    <row r="51435" spans="10:28">
      <c r="J51435" s="161"/>
      <c r="AB51435" s="164"/>
    </row>
    <row r="51436" spans="10:28">
      <c r="J51436" s="161"/>
      <c r="AB51436" s="164"/>
    </row>
    <row r="51437" spans="10:28">
      <c r="J51437" s="161"/>
      <c r="AB51437" s="164"/>
    </row>
    <row r="51438" spans="10:28">
      <c r="J51438" s="161"/>
      <c r="AB51438" s="164"/>
    </row>
    <row r="51439" spans="10:28">
      <c r="J51439" s="161"/>
      <c r="AB51439" s="164"/>
    </row>
    <row r="51440" spans="10:28">
      <c r="J51440" s="161"/>
      <c r="AB51440" s="164"/>
    </row>
    <row r="51441" spans="10:28">
      <c r="J51441" s="161"/>
      <c r="AB51441" s="164"/>
    </row>
    <row r="51442" spans="10:28">
      <c r="J51442" s="161"/>
      <c r="AB51442" s="164"/>
    </row>
    <row r="51443" spans="10:28">
      <c r="J51443" s="161"/>
      <c r="AB51443" s="164"/>
    </row>
    <row r="51444" spans="10:28">
      <c r="J51444" s="161"/>
      <c r="AB51444" s="164"/>
    </row>
    <row r="51445" spans="10:28">
      <c r="J51445" s="161"/>
      <c r="AB51445" s="164"/>
    </row>
    <row r="51446" spans="10:28">
      <c r="J51446" s="161"/>
      <c r="AB51446" s="164"/>
    </row>
    <row r="51447" spans="10:28">
      <c r="J51447" s="161"/>
      <c r="AB51447" s="164"/>
    </row>
    <row r="51448" spans="10:28">
      <c r="J51448" s="161"/>
      <c r="AB51448" s="164"/>
    </row>
    <row r="51449" spans="10:28">
      <c r="J51449" s="161"/>
      <c r="AB51449" s="164"/>
    </row>
    <row r="51450" spans="10:28">
      <c r="J51450" s="161"/>
      <c r="AB51450" s="164"/>
    </row>
    <row r="51451" spans="10:28">
      <c r="J51451" s="161"/>
      <c r="AB51451" s="164"/>
    </row>
    <row r="51452" spans="10:28">
      <c r="J51452" s="161"/>
      <c r="AB51452" s="164"/>
    </row>
    <row r="51453" spans="10:28">
      <c r="J51453" s="161"/>
      <c r="AB51453" s="164"/>
    </row>
    <row r="51454" spans="10:28">
      <c r="J51454" s="161"/>
      <c r="AB51454" s="164"/>
    </row>
    <row r="51455" spans="10:28">
      <c r="J51455" s="161"/>
      <c r="AB51455" s="164"/>
    </row>
    <row r="51456" spans="10:28">
      <c r="J51456" s="161"/>
      <c r="AB51456" s="164"/>
    </row>
    <row r="51457" spans="10:28">
      <c r="J51457" s="161"/>
      <c r="AB51457" s="164"/>
    </row>
    <row r="51458" spans="10:28">
      <c r="J51458" s="161"/>
      <c r="AB51458" s="164"/>
    </row>
    <row r="51459" spans="10:28">
      <c r="J51459" s="161"/>
      <c r="AB51459" s="164"/>
    </row>
    <row r="51460" spans="10:28">
      <c r="J51460" s="161"/>
      <c r="AB51460" s="164"/>
    </row>
    <row r="51461" spans="10:28">
      <c r="J51461" s="161"/>
      <c r="AB51461" s="164"/>
    </row>
    <row r="51462" spans="10:28">
      <c r="J51462" s="161"/>
      <c r="AB51462" s="164"/>
    </row>
    <row r="51463" spans="10:28">
      <c r="J51463" s="161"/>
      <c r="AB51463" s="164"/>
    </row>
    <row r="51464" spans="10:28">
      <c r="J51464" s="161"/>
      <c r="AB51464" s="164"/>
    </row>
    <row r="51465" spans="10:28">
      <c r="J51465" s="161"/>
      <c r="AB51465" s="164"/>
    </row>
    <row r="51466" spans="10:28">
      <c r="J51466" s="161"/>
      <c r="AB51466" s="164"/>
    </row>
    <row r="51467" spans="10:28">
      <c r="J51467" s="161"/>
      <c r="AB51467" s="164"/>
    </row>
    <row r="51468" spans="10:28">
      <c r="J51468" s="161"/>
      <c r="AB51468" s="164"/>
    </row>
    <row r="51469" spans="10:28">
      <c r="J51469" s="161"/>
      <c r="AB51469" s="164"/>
    </row>
    <row r="51470" spans="10:28">
      <c r="J51470" s="161"/>
      <c r="AB51470" s="164"/>
    </row>
    <row r="51471" spans="10:28">
      <c r="J51471" s="161"/>
      <c r="AB51471" s="164"/>
    </row>
    <row r="51472" spans="10:28">
      <c r="J51472" s="161"/>
      <c r="AB51472" s="164"/>
    </row>
    <row r="51473" spans="10:28">
      <c r="J51473" s="161"/>
      <c r="AB51473" s="164"/>
    </row>
    <row r="51474" spans="10:28">
      <c r="J51474" s="161"/>
      <c r="AB51474" s="164"/>
    </row>
    <row r="51475" spans="10:28">
      <c r="J51475" s="161"/>
      <c r="AB51475" s="164"/>
    </row>
    <row r="51476" spans="10:28">
      <c r="J51476" s="161"/>
      <c r="AB51476" s="164"/>
    </row>
    <row r="51477" spans="10:28">
      <c r="J51477" s="161"/>
      <c r="AB51477" s="164"/>
    </row>
    <row r="51478" spans="10:28">
      <c r="J51478" s="161"/>
      <c r="AB51478" s="164"/>
    </row>
    <row r="51479" spans="10:28">
      <c r="J51479" s="161"/>
      <c r="AB51479" s="164"/>
    </row>
    <row r="51480" spans="10:28">
      <c r="J51480" s="161"/>
      <c r="AB51480" s="164"/>
    </row>
    <row r="51481" spans="10:28">
      <c r="J51481" s="161"/>
      <c r="AB51481" s="164"/>
    </row>
    <row r="51482" spans="10:28">
      <c r="J51482" s="161"/>
      <c r="AB51482" s="164"/>
    </row>
    <row r="51483" spans="10:28">
      <c r="J51483" s="161"/>
      <c r="AB51483" s="164"/>
    </row>
    <row r="51484" spans="10:28">
      <c r="J51484" s="161"/>
      <c r="AB51484" s="164"/>
    </row>
    <row r="51485" spans="10:28">
      <c r="J51485" s="161"/>
      <c r="AB51485" s="164"/>
    </row>
    <row r="51486" spans="10:28">
      <c r="J51486" s="161"/>
      <c r="AB51486" s="164"/>
    </row>
    <row r="51487" spans="10:28">
      <c r="J51487" s="161"/>
      <c r="AB51487" s="164"/>
    </row>
    <row r="51488" spans="10:28">
      <c r="J51488" s="161"/>
      <c r="AB51488" s="164"/>
    </row>
    <row r="51489" spans="10:28">
      <c r="J51489" s="161"/>
      <c r="AB51489" s="164"/>
    </row>
    <row r="51490" spans="10:28">
      <c r="J51490" s="161"/>
      <c r="AB51490" s="164"/>
    </row>
    <row r="51491" spans="10:28">
      <c r="J51491" s="161"/>
      <c r="AB51491" s="164"/>
    </row>
    <row r="51492" spans="10:28">
      <c r="J51492" s="161"/>
      <c r="AB51492" s="164"/>
    </row>
    <row r="51493" spans="10:28">
      <c r="J51493" s="161"/>
      <c r="AB51493" s="164"/>
    </row>
    <row r="51494" spans="10:28">
      <c r="J51494" s="161"/>
      <c r="AB51494" s="164"/>
    </row>
    <row r="51495" spans="10:28">
      <c r="J51495" s="161"/>
      <c r="AB51495" s="164"/>
    </row>
    <row r="51496" spans="10:28">
      <c r="J51496" s="161"/>
      <c r="AB51496" s="164"/>
    </row>
    <row r="51497" spans="10:28">
      <c r="J51497" s="161"/>
      <c r="AB51497" s="164"/>
    </row>
    <row r="51498" spans="10:28">
      <c r="J51498" s="161"/>
      <c r="AB51498" s="164"/>
    </row>
    <row r="51499" spans="10:28">
      <c r="J51499" s="161"/>
      <c r="AB51499" s="164"/>
    </row>
    <row r="51500" spans="10:28">
      <c r="J51500" s="161"/>
      <c r="AB51500" s="164"/>
    </row>
    <row r="51501" spans="10:28">
      <c r="J51501" s="161"/>
      <c r="AB51501" s="164"/>
    </row>
    <row r="51502" spans="10:28">
      <c r="J51502" s="161"/>
      <c r="AB51502" s="164"/>
    </row>
    <row r="51503" spans="10:28">
      <c r="J51503" s="161"/>
      <c r="AB51503" s="164"/>
    </row>
    <row r="51504" spans="10:28">
      <c r="J51504" s="161"/>
      <c r="AB51504" s="164"/>
    </row>
    <row r="51505" spans="10:28">
      <c r="J51505" s="161"/>
      <c r="AB51505" s="164"/>
    </row>
    <row r="51506" spans="10:28">
      <c r="J51506" s="161"/>
      <c r="AB51506" s="164"/>
    </row>
    <row r="51507" spans="10:28">
      <c r="J51507" s="161"/>
      <c r="AB51507" s="164"/>
    </row>
    <row r="51508" spans="10:28">
      <c r="J51508" s="161"/>
      <c r="AB51508" s="164"/>
    </row>
    <row r="51509" spans="10:28">
      <c r="J51509" s="161"/>
      <c r="AB51509" s="164"/>
    </row>
    <row r="51510" spans="10:28">
      <c r="J51510" s="161"/>
      <c r="AB51510" s="164"/>
    </row>
    <row r="51511" spans="10:28">
      <c r="J51511" s="161"/>
      <c r="AB51511" s="164"/>
    </row>
    <row r="51512" spans="10:28">
      <c r="J51512" s="161"/>
      <c r="AB51512" s="164"/>
    </row>
    <row r="51513" spans="10:28">
      <c r="J51513" s="161"/>
      <c r="AB51513" s="164"/>
    </row>
    <row r="51514" spans="10:28">
      <c r="J51514" s="161"/>
      <c r="AB51514" s="164"/>
    </row>
    <row r="51515" spans="10:28">
      <c r="J51515" s="161"/>
      <c r="AB51515" s="164"/>
    </row>
    <row r="51516" spans="10:28">
      <c r="J51516" s="161"/>
      <c r="AB51516" s="164"/>
    </row>
    <row r="51517" spans="10:28">
      <c r="J51517" s="161"/>
      <c r="AB51517" s="164"/>
    </row>
    <row r="51518" spans="10:28">
      <c r="J51518" s="161"/>
      <c r="AB51518" s="164"/>
    </row>
    <row r="51519" spans="10:28">
      <c r="J51519" s="161"/>
      <c r="AB51519" s="164"/>
    </row>
    <row r="51520" spans="10:28">
      <c r="J51520" s="161"/>
      <c r="AB51520" s="164"/>
    </row>
    <row r="51521" spans="10:28">
      <c r="J51521" s="161"/>
      <c r="AB51521" s="164"/>
    </row>
    <row r="51522" spans="10:28">
      <c r="J51522" s="161"/>
      <c r="AB51522" s="164"/>
    </row>
    <row r="51523" spans="10:28">
      <c r="J51523" s="161"/>
      <c r="AB51523" s="164"/>
    </row>
    <row r="51524" spans="10:28">
      <c r="J51524" s="161"/>
      <c r="AB51524" s="164"/>
    </row>
    <row r="51525" spans="10:28">
      <c r="J51525" s="161"/>
      <c r="AB51525" s="164"/>
    </row>
    <row r="51526" spans="10:28">
      <c r="J51526" s="161"/>
      <c r="AB51526" s="164"/>
    </row>
    <row r="51527" spans="10:28">
      <c r="J51527" s="161"/>
      <c r="AB51527" s="164"/>
    </row>
    <row r="51528" spans="10:28">
      <c r="J51528" s="161"/>
      <c r="AB51528" s="164"/>
    </row>
    <row r="51529" spans="10:28">
      <c r="J51529" s="161"/>
      <c r="AB51529" s="164"/>
    </row>
    <row r="51530" spans="10:28">
      <c r="J51530" s="161"/>
      <c r="AB51530" s="164"/>
    </row>
    <row r="51531" spans="10:28">
      <c r="J51531" s="161"/>
      <c r="AB51531" s="164"/>
    </row>
    <row r="51532" spans="10:28">
      <c r="J51532" s="161"/>
      <c r="AB51532" s="164"/>
    </row>
    <row r="51533" spans="10:28">
      <c r="J51533" s="161"/>
      <c r="AB51533" s="164"/>
    </row>
    <row r="51534" spans="10:28">
      <c r="J51534" s="161"/>
      <c r="AB51534" s="164"/>
    </row>
    <row r="51535" spans="10:28">
      <c r="J51535" s="161"/>
      <c r="AB51535" s="164"/>
    </row>
    <row r="51536" spans="10:28">
      <c r="J51536" s="161"/>
      <c r="AB51536" s="164"/>
    </row>
    <row r="51537" spans="10:28">
      <c r="J51537" s="161"/>
      <c r="AB51537" s="164"/>
    </row>
    <row r="51538" spans="10:28">
      <c r="J51538" s="161"/>
      <c r="AB51538" s="164"/>
    </row>
    <row r="51539" spans="10:28">
      <c r="J51539" s="161"/>
      <c r="AB51539" s="164"/>
    </row>
    <row r="51540" spans="10:28">
      <c r="J51540" s="161"/>
      <c r="AB51540" s="164"/>
    </row>
    <row r="51541" spans="10:28">
      <c r="J51541" s="161"/>
      <c r="AB51541" s="164"/>
    </row>
    <row r="51542" spans="10:28">
      <c r="J51542" s="161"/>
      <c r="AB51542" s="164"/>
    </row>
    <row r="51543" spans="10:28">
      <c r="J51543" s="161"/>
      <c r="AB51543" s="164"/>
    </row>
    <row r="51544" spans="10:28">
      <c r="J51544" s="161"/>
      <c r="AB51544" s="164"/>
    </row>
    <row r="51545" spans="10:28">
      <c r="J51545" s="161"/>
      <c r="AB51545" s="164"/>
    </row>
    <row r="51546" spans="10:28">
      <c r="J51546" s="161"/>
      <c r="AB51546" s="164"/>
    </row>
    <row r="51547" spans="10:28">
      <c r="J51547" s="161"/>
      <c r="AB51547" s="164"/>
    </row>
    <row r="51548" spans="10:28">
      <c r="J51548" s="161"/>
      <c r="AB51548" s="164"/>
    </row>
    <row r="51549" spans="10:28">
      <c r="J51549" s="161"/>
      <c r="AB51549" s="164"/>
    </row>
    <row r="51550" spans="10:28">
      <c r="J51550" s="161"/>
      <c r="AB51550" s="164"/>
    </row>
    <row r="51551" spans="10:28">
      <c r="J51551" s="161"/>
      <c r="AB51551" s="164"/>
    </row>
    <row r="51552" spans="10:28">
      <c r="J51552" s="161"/>
      <c r="AB51552" s="164"/>
    </row>
    <row r="51553" spans="10:28">
      <c r="J51553" s="161"/>
      <c r="AB51553" s="164"/>
    </row>
    <row r="51554" spans="10:28">
      <c r="J51554" s="161"/>
      <c r="AB51554" s="164"/>
    </row>
    <row r="51555" spans="10:28">
      <c r="J51555" s="161"/>
      <c r="AB51555" s="164"/>
    </row>
    <row r="51556" spans="10:28">
      <c r="J51556" s="161"/>
      <c r="AB51556" s="164"/>
    </row>
    <row r="51557" spans="10:28">
      <c r="J51557" s="161"/>
      <c r="AB51557" s="164"/>
    </row>
    <row r="51558" spans="10:28">
      <c r="J51558" s="161"/>
      <c r="AB51558" s="164"/>
    </row>
    <row r="51559" spans="10:28">
      <c r="J51559" s="161"/>
      <c r="AB51559" s="164"/>
    </row>
    <row r="51560" spans="10:28">
      <c r="J51560" s="161"/>
      <c r="AB51560" s="164"/>
    </row>
    <row r="51561" spans="10:28">
      <c r="J51561" s="161"/>
      <c r="AB51561" s="164"/>
    </row>
    <row r="51562" spans="10:28">
      <c r="J51562" s="161"/>
      <c r="AB51562" s="164"/>
    </row>
    <row r="51563" spans="10:28">
      <c r="J51563" s="161"/>
      <c r="AB51563" s="164"/>
    </row>
    <row r="51564" spans="10:28">
      <c r="J51564" s="161"/>
      <c r="AB51564" s="164"/>
    </row>
    <row r="51565" spans="10:28">
      <c r="J51565" s="161"/>
      <c r="AB51565" s="164"/>
    </row>
    <row r="51566" spans="10:28">
      <c r="J51566" s="161"/>
      <c r="AB51566" s="164"/>
    </row>
    <row r="51567" spans="10:28">
      <c r="J51567" s="161"/>
      <c r="AB51567" s="164"/>
    </row>
    <row r="51568" spans="10:28">
      <c r="J51568" s="161"/>
      <c r="AB51568" s="164"/>
    </row>
    <row r="51569" spans="10:28">
      <c r="J51569" s="161"/>
      <c r="AB51569" s="164"/>
    </row>
    <row r="51570" spans="10:28">
      <c r="J51570" s="161"/>
      <c r="AB51570" s="164"/>
    </row>
    <row r="51571" spans="10:28">
      <c r="J51571" s="161"/>
      <c r="AB51571" s="164"/>
    </row>
    <row r="51572" spans="10:28">
      <c r="J51572" s="161"/>
      <c r="AB51572" s="164"/>
    </row>
    <row r="51573" spans="10:28">
      <c r="J51573" s="161"/>
      <c r="AB51573" s="164"/>
    </row>
    <row r="51574" spans="10:28">
      <c r="J51574" s="161"/>
      <c r="AB51574" s="164"/>
    </row>
    <row r="51575" spans="10:28">
      <c r="J51575" s="161"/>
      <c r="AB51575" s="164"/>
    </row>
    <row r="51576" spans="10:28">
      <c r="J51576" s="161"/>
      <c r="AB51576" s="164"/>
    </row>
    <row r="51577" spans="10:28">
      <c r="J51577" s="161"/>
      <c r="AB51577" s="164"/>
    </row>
    <row r="51578" spans="10:28">
      <c r="J51578" s="161"/>
      <c r="AB51578" s="164"/>
    </row>
    <row r="51579" spans="10:28">
      <c r="J51579" s="161"/>
      <c r="AB51579" s="164"/>
    </row>
    <row r="51580" spans="10:28">
      <c r="J51580" s="161"/>
      <c r="AB51580" s="164"/>
    </row>
    <row r="51581" spans="10:28">
      <c r="J51581" s="161"/>
      <c r="AB51581" s="164"/>
    </row>
    <row r="51582" spans="10:28">
      <c r="J51582" s="161"/>
      <c r="AB51582" s="164"/>
    </row>
    <row r="51583" spans="10:28">
      <c r="J51583" s="161"/>
      <c r="AB51583" s="164"/>
    </row>
    <row r="51584" spans="10:28">
      <c r="J51584" s="161"/>
      <c r="AB51584" s="164"/>
    </row>
    <row r="51585" spans="10:28">
      <c r="J51585" s="161"/>
      <c r="AB51585" s="164"/>
    </row>
    <row r="51586" spans="10:28">
      <c r="J51586" s="161"/>
      <c r="AB51586" s="164"/>
    </row>
    <row r="51587" spans="10:28">
      <c r="J51587" s="161"/>
      <c r="AB51587" s="164"/>
    </row>
    <row r="51588" spans="10:28">
      <c r="J51588" s="161"/>
      <c r="AB51588" s="164"/>
    </row>
    <row r="51589" spans="10:28">
      <c r="J51589" s="161"/>
      <c r="AB51589" s="164"/>
    </row>
    <row r="51590" spans="10:28">
      <c r="J51590" s="161"/>
      <c r="AB51590" s="164"/>
    </row>
    <row r="51591" spans="10:28">
      <c r="J51591" s="161"/>
      <c r="AB51591" s="164"/>
    </row>
    <row r="51592" spans="10:28">
      <c r="J51592" s="161"/>
      <c r="AB51592" s="164"/>
    </row>
    <row r="51593" spans="10:28">
      <c r="J51593" s="161"/>
      <c r="AB51593" s="164"/>
    </row>
    <row r="51594" spans="10:28">
      <c r="J51594" s="161"/>
      <c r="AB51594" s="164"/>
    </row>
    <row r="51595" spans="10:28">
      <c r="J51595" s="161"/>
      <c r="AB51595" s="164"/>
    </row>
    <row r="51596" spans="10:28">
      <c r="J51596" s="161"/>
      <c r="AB51596" s="164"/>
    </row>
    <row r="51597" spans="10:28">
      <c r="J51597" s="161"/>
      <c r="AB51597" s="164"/>
    </row>
    <row r="51598" spans="10:28">
      <c r="J51598" s="161"/>
      <c r="AB51598" s="164"/>
    </row>
    <row r="51599" spans="10:28">
      <c r="J51599" s="161"/>
      <c r="AB51599" s="164"/>
    </row>
    <row r="51600" spans="10:28">
      <c r="J51600" s="161"/>
      <c r="AB51600" s="164"/>
    </row>
    <row r="51601" spans="10:28">
      <c r="J51601" s="161"/>
      <c r="AB51601" s="164"/>
    </row>
    <row r="51602" spans="10:28">
      <c r="J51602" s="161"/>
      <c r="AB51602" s="164"/>
    </row>
    <row r="51603" spans="10:28">
      <c r="J51603" s="161"/>
      <c r="AB51603" s="164"/>
    </row>
    <row r="51604" spans="10:28">
      <c r="J51604" s="161"/>
      <c r="AB51604" s="164"/>
    </row>
    <row r="51605" spans="10:28">
      <c r="J51605" s="161"/>
      <c r="AB51605" s="164"/>
    </row>
    <row r="51606" spans="10:28">
      <c r="J51606" s="161"/>
      <c r="AB51606" s="164"/>
    </row>
    <row r="51607" spans="10:28">
      <c r="J51607" s="161"/>
      <c r="AB51607" s="164"/>
    </row>
    <row r="51608" spans="10:28">
      <c r="J51608" s="161"/>
      <c r="AB51608" s="164"/>
    </row>
    <row r="51609" spans="10:28">
      <c r="J51609" s="161"/>
      <c r="AB51609" s="164"/>
    </row>
    <row r="51610" spans="10:28">
      <c r="J51610" s="161"/>
      <c r="AB51610" s="164"/>
    </row>
    <row r="51611" spans="10:28">
      <c r="J51611" s="161"/>
      <c r="AB51611" s="164"/>
    </row>
    <row r="51612" spans="10:28">
      <c r="J51612" s="161"/>
      <c r="AB51612" s="164"/>
    </row>
    <row r="51613" spans="10:28">
      <c r="J51613" s="161"/>
      <c r="AB51613" s="164"/>
    </row>
    <row r="51614" spans="10:28">
      <c r="J51614" s="161"/>
      <c r="AB51614" s="164"/>
    </row>
    <row r="51615" spans="10:28">
      <c r="J51615" s="161"/>
      <c r="AB51615" s="164"/>
    </row>
    <row r="51616" spans="10:28">
      <c r="J51616" s="161"/>
      <c r="AB51616" s="164"/>
    </row>
    <row r="51617" spans="10:28">
      <c r="J51617" s="161"/>
      <c r="AB51617" s="164"/>
    </row>
    <row r="51618" spans="10:28">
      <c r="J51618" s="161"/>
      <c r="AB51618" s="164"/>
    </row>
    <row r="51619" spans="10:28">
      <c r="J51619" s="161"/>
      <c r="AB51619" s="164"/>
    </row>
    <row r="51620" spans="10:28">
      <c r="J51620" s="161"/>
      <c r="AB51620" s="164"/>
    </row>
    <row r="51621" spans="10:28">
      <c r="J51621" s="161"/>
      <c r="AB51621" s="164"/>
    </row>
    <row r="51622" spans="10:28">
      <c r="J51622" s="161"/>
      <c r="AB51622" s="164"/>
    </row>
    <row r="51623" spans="10:28">
      <c r="J51623" s="161"/>
      <c r="AB51623" s="164"/>
    </row>
    <row r="51624" spans="10:28">
      <c r="J51624" s="161"/>
      <c r="AB51624" s="164"/>
    </row>
    <row r="51625" spans="10:28">
      <c r="J51625" s="161"/>
      <c r="AB51625" s="164"/>
    </row>
    <row r="51626" spans="10:28">
      <c r="J51626" s="161"/>
      <c r="AB51626" s="164"/>
    </row>
    <row r="51627" spans="10:28">
      <c r="J51627" s="161"/>
      <c r="AB51627" s="164"/>
    </row>
    <row r="51628" spans="10:28">
      <c r="J51628" s="161"/>
      <c r="AB51628" s="164"/>
    </row>
    <row r="51629" spans="10:28">
      <c r="J51629" s="161"/>
      <c r="AB51629" s="164"/>
    </row>
    <row r="51630" spans="10:28">
      <c r="J51630" s="161"/>
      <c r="AB51630" s="164"/>
    </row>
    <row r="51631" spans="10:28">
      <c r="J51631" s="161"/>
      <c r="AB51631" s="164"/>
    </row>
    <row r="51632" spans="10:28">
      <c r="J51632" s="161"/>
      <c r="AB51632" s="164"/>
    </row>
    <row r="51633" spans="10:28">
      <c r="J51633" s="161"/>
      <c r="AB51633" s="164"/>
    </row>
    <row r="51634" spans="10:28">
      <c r="J51634" s="161"/>
      <c r="AB51634" s="164"/>
    </row>
    <row r="51635" spans="10:28">
      <c r="J51635" s="161"/>
      <c r="AB51635" s="164"/>
    </row>
    <row r="51636" spans="10:28">
      <c r="J51636" s="161"/>
      <c r="AB51636" s="164"/>
    </row>
    <row r="51637" spans="10:28">
      <c r="J51637" s="161"/>
      <c r="AB51637" s="164"/>
    </row>
    <row r="51638" spans="10:28">
      <c r="J51638" s="161"/>
      <c r="AB51638" s="164"/>
    </row>
    <row r="51639" spans="10:28">
      <c r="J51639" s="161"/>
      <c r="AB51639" s="164"/>
    </row>
    <row r="51640" spans="10:28">
      <c r="J51640" s="161"/>
      <c r="AB51640" s="164"/>
    </row>
    <row r="51641" spans="10:28">
      <c r="J51641" s="161"/>
      <c r="AB51641" s="164"/>
    </row>
    <row r="51642" spans="10:28">
      <c r="J51642" s="161"/>
      <c r="AB51642" s="164"/>
    </row>
    <row r="51643" spans="10:28">
      <c r="J51643" s="161"/>
      <c r="AB51643" s="164"/>
    </row>
    <row r="51644" spans="10:28">
      <c r="J51644" s="161"/>
      <c r="AB51644" s="164"/>
    </row>
    <row r="51645" spans="10:28">
      <c r="J51645" s="161"/>
      <c r="AB51645" s="164"/>
    </row>
    <row r="51646" spans="10:28">
      <c r="J51646" s="161"/>
      <c r="AB51646" s="164"/>
    </row>
    <row r="51647" spans="10:28">
      <c r="J51647" s="161"/>
      <c r="AB51647" s="164"/>
    </row>
    <row r="51648" spans="10:28">
      <c r="J51648" s="161"/>
      <c r="AB51648" s="164"/>
    </row>
    <row r="51649" spans="10:28">
      <c r="J51649" s="161"/>
      <c r="AB51649" s="164"/>
    </row>
    <row r="51650" spans="10:28">
      <c r="J51650" s="161"/>
      <c r="AB51650" s="164"/>
    </row>
    <row r="51651" spans="10:28">
      <c r="J51651" s="161"/>
      <c r="AB51651" s="164"/>
    </row>
    <row r="51652" spans="10:28">
      <c r="J51652" s="161"/>
      <c r="AB51652" s="164"/>
    </row>
    <row r="51653" spans="10:28">
      <c r="J51653" s="161"/>
      <c r="AB51653" s="164"/>
    </row>
    <row r="51654" spans="10:28">
      <c r="J51654" s="161"/>
      <c r="AB51654" s="164"/>
    </row>
    <row r="51655" spans="10:28">
      <c r="J51655" s="161"/>
      <c r="AB51655" s="164"/>
    </row>
    <row r="51656" spans="10:28">
      <c r="J51656" s="161"/>
      <c r="AB51656" s="164"/>
    </row>
    <row r="51657" spans="10:28">
      <c r="J51657" s="161"/>
      <c r="AB51657" s="164"/>
    </row>
    <row r="51658" spans="10:28">
      <c r="J51658" s="161"/>
      <c r="AB51658" s="164"/>
    </row>
    <row r="51659" spans="10:28">
      <c r="J51659" s="161"/>
      <c r="AB51659" s="164"/>
    </row>
    <row r="51660" spans="10:28">
      <c r="J51660" s="161"/>
      <c r="AB51660" s="164"/>
    </row>
    <row r="51661" spans="10:28">
      <c r="J51661" s="161"/>
      <c r="AB51661" s="164"/>
    </row>
    <row r="51662" spans="10:28">
      <c r="J51662" s="161"/>
      <c r="AB51662" s="164"/>
    </row>
    <row r="51663" spans="10:28">
      <c r="J51663" s="161"/>
      <c r="AB51663" s="164"/>
    </row>
    <row r="51664" spans="10:28">
      <c r="J51664" s="161"/>
      <c r="AB51664" s="164"/>
    </row>
    <row r="51665" spans="10:28">
      <c r="J51665" s="161"/>
      <c r="AB51665" s="164"/>
    </row>
    <row r="51666" spans="10:28">
      <c r="J51666" s="161"/>
      <c r="AB51666" s="164"/>
    </row>
    <row r="51667" spans="10:28">
      <c r="J51667" s="161"/>
      <c r="AB51667" s="164"/>
    </row>
    <row r="51668" spans="10:28">
      <c r="J51668" s="161"/>
      <c r="AB51668" s="164"/>
    </row>
    <row r="51669" spans="10:28">
      <c r="J51669" s="161"/>
      <c r="AB51669" s="164"/>
    </row>
    <row r="51670" spans="10:28">
      <c r="J51670" s="161"/>
      <c r="AB51670" s="164"/>
    </row>
    <row r="51671" spans="10:28">
      <c r="J51671" s="161"/>
      <c r="AB51671" s="164"/>
    </row>
    <row r="51672" spans="10:28">
      <c r="J51672" s="161"/>
      <c r="AB51672" s="164"/>
    </row>
    <row r="51673" spans="10:28">
      <c r="J51673" s="161"/>
      <c r="AB51673" s="164"/>
    </row>
    <row r="51674" spans="10:28">
      <c r="J51674" s="161"/>
      <c r="AB51674" s="164"/>
    </row>
    <row r="51675" spans="10:28">
      <c r="J51675" s="161"/>
      <c r="AB51675" s="164"/>
    </row>
    <row r="51676" spans="10:28">
      <c r="J51676" s="161"/>
      <c r="AB51676" s="164"/>
    </row>
    <row r="51677" spans="10:28">
      <c r="J51677" s="161"/>
      <c r="AB51677" s="164"/>
    </row>
    <row r="51678" spans="10:28">
      <c r="J51678" s="161"/>
      <c r="AB51678" s="164"/>
    </row>
    <row r="51679" spans="10:28">
      <c r="J51679" s="161"/>
      <c r="AB51679" s="164"/>
    </row>
    <row r="51680" spans="10:28">
      <c r="J51680" s="161"/>
      <c r="AB51680" s="164"/>
    </row>
    <row r="51681" spans="5:28">
      <c r="J51681" s="161"/>
      <c r="AB51681" s="164"/>
    </row>
    <row r="51682" spans="5:28">
      <c r="J51682" s="161"/>
      <c r="AB51682" s="164"/>
    </row>
    <row r="51683" spans="5:28">
      <c r="J51683" s="161"/>
      <c r="AB51683" s="164"/>
    </row>
    <row r="51684" spans="5:28">
      <c r="J51684" s="161"/>
      <c r="AB51684" s="164"/>
    </row>
    <row r="51685" spans="5:28">
      <c r="J51685" s="161"/>
      <c r="AB51685" s="164"/>
    </row>
    <row r="51686" spans="5:28">
      <c r="J51686" s="161"/>
      <c r="AB51686" s="164"/>
    </row>
    <row r="51687" spans="5:28">
      <c r="J51687" s="161"/>
      <c r="AB51687" s="164"/>
    </row>
    <row r="51688" spans="5:28">
      <c r="J51688" s="161"/>
      <c r="AB51688" s="164"/>
    </row>
    <row r="51689" spans="5:28">
      <c r="E51689" s="166"/>
      <c r="J51689" s="161"/>
      <c r="AB51689" s="164"/>
    </row>
    <row r="51690" spans="5:28">
      <c r="E51690" s="166"/>
      <c r="J51690" s="161"/>
      <c r="AB51690" s="164"/>
    </row>
    <row r="51691" spans="5:28">
      <c r="E51691" s="166"/>
      <c r="J51691" s="161"/>
      <c r="AB51691" s="164"/>
    </row>
    <row r="51692" spans="5:28">
      <c r="E51692" s="166"/>
      <c r="J51692" s="161"/>
      <c r="AB51692" s="164"/>
    </row>
    <row r="51693" spans="5:28">
      <c r="E51693" s="166"/>
      <c r="J51693" s="161"/>
      <c r="AB51693" s="164"/>
    </row>
    <row r="51694" spans="5:28">
      <c r="E51694" s="166"/>
      <c r="J51694" s="161"/>
      <c r="AB51694" s="164"/>
    </row>
    <row r="51695" spans="5:28">
      <c r="E51695" s="166"/>
      <c r="J51695" s="161"/>
      <c r="AB51695" s="164"/>
    </row>
    <row r="51696" spans="5:28">
      <c r="E51696" s="166"/>
      <c r="J51696" s="161"/>
      <c r="AB51696" s="164"/>
    </row>
    <row r="51697" spans="5:28">
      <c r="E51697" s="166"/>
      <c r="J51697" s="161"/>
      <c r="AB51697" s="164"/>
    </row>
    <row r="51698" spans="5:28">
      <c r="E51698" s="166"/>
      <c r="J51698" s="161"/>
      <c r="AB51698" s="164"/>
    </row>
    <row r="51699" spans="5:28">
      <c r="E51699" s="166"/>
      <c r="J51699" s="161"/>
      <c r="AB51699" s="164"/>
    </row>
    <row r="51700" spans="5:28">
      <c r="E51700" s="166"/>
      <c r="J51700" s="161"/>
      <c r="AB51700" s="164"/>
    </row>
    <row r="51701" spans="5:28">
      <c r="E51701" s="166"/>
      <c r="J51701" s="161"/>
      <c r="AB51701" s="164"/>
    </row>
    <row r="51702" spans="5:28">
      <c r="E51702" s="166"/>
      <c r="J51702" s="161"/>
      <c r="AB51702" s="164"/>
    </row>
    <row r="51703" spans="5:28">
      <c r="E51703" s="166"/>
      <c r="J51703" s="161"/>
      <c r="AB51703" s="164"/>
    </row>
    <row r="51704" spans="5:28">
      <c r="E51704" s="166"/>
      <c r="J51704" s="161"/>
      <c r="AB51704" s="164"/>
    </row>
    <row r="51705" spans="5:28">
      <c r="E51705" s="166"/>
      <c r="J51705" s="161"/>
      <c r="AB51705" s="164"/>
    </row>
    <row r="51706" spans="5:28">
      <c r="E51706" s="166"/>
      <c r="J51706" s="161"/>
      <c r="AB51706" s="164"/>
    </row>
    <row r="51707" spans="5:28">
      <c r="E51707" s="166"/>
      <c r="J51707" s="161"/>
      <c r="AB51707" s="164"/>
    </row>
    <row r="51708" spans="5:28">
      <c r="E51708" s="166"/>
      <c r="J51708" s="161"/>
      <c r="AB51708" s="164"/>
    </row>
    <row r="51709" spans="5:28">
      <c r="E51709" s="166"/>
      <c r="J51709" s="161"/>
      <c r="AB51709" s="164"/>
    </row>
    <row r="51710" spans="5:28">
      <c r="E51710" s="166"/>
      <c r="J51710" s="161"/>
      <c r="AB51710" s="164"/>
    </row>
    <row r="51711" spans="5:28">
      <c r="E51711" s="166"/>
      <c r="J51711" s="161"/>
      <c r="AB51711" s="164"/>
    </row>
    <row r="51712" spans="5:28">
      <c r="E51712" s="166"/>
      <c r="J51712" s="161"/>
      <c r="AB51712" s="164"/>
    </row>
    <row r="51713" spans="5:28">
      <c r="E51713" s="166"/>
      <c r="J51713" s="161"/>
      <c r="AB51713" s="164"/>
    </row>
    <row r="51714" spans="5:28">
      <c r="E51714" s="166"/>
      <c r="J51714" s="161"/>
      <c r="AB51714" s="164"/>
    </row>
    <row r="51715" spans="5:28">
      <c r="E51715" s="166"/>
      <c r="J51715" s="161"/>
      <c r="AB51715" s="164"/>
    </row>
    <row r="51716" spans="5:28">
      <c r="E51716" s="166"/>
      <c r="J51716" s="161"/>
      <c r="AB51716" s="164"/>
    </row>
    <row r="51717" spans="5:28">
      <c r="E51717" s="166"/>
      <c r="J51717" s="161"/>
      <c r="AB51717" s="164"/>
    </row>
    <row r="51718" spans="5:28">
      <c r="E51718" s="166"/>
      <c r="J51718" s="161"/>
      <c r="AB51718" s="164"/>
    </row>
    <row r="51719" spans="5:28">
      <c r="E51719" s="166"/>
      <c r="J51719" s="161"/>
      <c r="AB51719" s="164"/>
    </row>
    <row r="51720" spans="5:28">
      <c r="E51720" s="166"/>
      <c r="J51720" s="161"/>
      <c r="AB51720" s="164"/>
    </row>
    <row r="51721" spans="5:28">
      <c r="E51721" s="166"/>
      <c r="J51721" s="161"/>
      <c r="AB51721" s="164"/>
    </row>
    <row r="51722" spans="5:28">
      <c r="E51722" s="166"/>
      <c r="J51722" s="161"/>
      <c r="AB51722" s="164"/>
    </row>
    <row r="51723" spans="5:28">
      <c r="E51723" s="166"/>
      <c r="J51723" s="161"/>
      <c r="AB51723" s="164"/>
    </row>
    <row r="51724" spans="5:28">
      <c r="E51724" s="166"/>
      <c r="J51724" s="161"/>
      <c r="AB51724" s="164"/>
    </row>
    <row r="51725" spans="5:28">
      <c r="E51725" s="166"/>
      <c r="J51725" s="161"/>
      <c r="AB51725" s="164"/>
    </row>
    <row r="51726" spans="5:28">
      <c r="E51726" s="166"/>
      <c r="J51726" s="161"/>
      <c r="AB51726" s="164"/>
    </row>
    <row r="51727" spans="5:28">
      <c r="E51727" s="166"/>
      <c r="J51727" s="161"/>
      <c r="AB51727" s="164"/>
    </row>
    <row r="51728" spans="5:28">
      <c r="J51728" s="161"/>
      <c r="AB51728" s="164"/>
    </row>
    <row r="51729" spans="10:28">
      <c r="J51729" s="161"/>
      <c r="AB51729" s="164"/>
    </row>
    <row r="51730" spans="10:28">
      <c r="J51730" s="161"/>
      <c r="AB51730" s="164"/>
    </row>
    <row r="51731" spans="10:28">
      <c r="J51731" s="161"/>
      <c r="AB51731" s="164"/>
    </row>
    <row r="51732" spans="10:28">
      <c r="J51732" s="161"/>
      <c r="AB51732" s="164"/>
    </row>
    <row r="51733" spans="10:28">
      <c r="J51733" s="161"/>
      <c r="AB51733" s="164"/>
    </row>
    <row r="51734" spans="10:28">
      <c r="J51734" s="161"/>
      <c r="AB51734" s="164"/>
    </row>
    <row r="51735" spans="10:28">
      <c r="J51735" s="161"/>
      <c r="AB51735" s="164"/>
    </row>
    <row r="51736" spans="10:28">
      <c r="J51736" s="161"/>
      <c r="AB51736" s="164"/>
    </row>
    <row r="51737" spans="10:28">
      <c r="J51737" s="161"/>
      <c r="AB51737" s="164"/>
    </row>
    <row r="51738" spans="10:28">
      <c r="J51738" s="161"/>
      <c r="AB51738" s="164"/>
    </row>
    <row r="51739" spans="10:28">
      <c r="J51739" s="161"/>
      <c r="AB51739" s="164"/>
    </row>
    <row r="51740" spans="10:28">
      <c r="J51740" s="161"/>
      <c r="AB51740" s="164"/>
    </row>
    <row r="51741" spans="10:28">
      <c r="J51741" s="161"/>
      <c r="AB51741" s="164"/>
    </row>
    <row r="51742" spans="10:28">
      <c r="J51742" s="161"/>
      <c r="AB51742" s="164"/>
    </row>
    <row r="51743" spans="10:28">
      <c r="J51743" s="161"/>
      <c r="AB51743" s="164"/>
    </row>
    <row r="51744" spans="10:28">
      <c r="J51744" s="161"/>
      <c r="AB51744" s="164"/>
    </row>
    <row r="51745" spans="10:28">
      <c r="J51745" s="161"/>
      <c r="AB51745" s="164"/>
    </row>
    <row r="51746" spans="10:28">
      <c r="J51746" s="161"/>
      <c r="AB51746" s="164"/>
    </row>
    <row r="51747" spans="10:28">
      <c r="J51747" s="161"/>
      <c r="AB51747" s="164"/>
    </row>
    <row r="51748" spans="10:28">
      <c r="J51748" s="161"/>
      <c r="AB51748" s="164"/>
    </row>
    <row r="51749" spans="10:28">
      <c r="J51749" s="161"/>
      <c r="AB51749" s="164"/>
    </row>
    <row r="51750" spans="10:28">
      <c r="J51750" s="161"/>
      <c r="AB51750" s="164"/>
    </row>
    <row r="51751" spans="10:28">
      <c r="J51751" s="161"/>
      <c r="AB51751" s="164"/>
    </row>
    <row r="51752" spans="10:28">
      <c r="J51752" s="161"/>
      <c r="AB51752" s="164"/>
    </row>
    <row r="51753" spans="10:28">
      <c r="J51753" s="161"/>
      <c r="AB51753" s="164"/>
    </row>
    <row r="51754" spans="10:28">
      <c r="J51754" s="161"/>
      <c r="AB51754" s="164"/>
    </row>
    <row r="51755" spans="10:28">
      <c r="J51755" s="161"/>
      <c r="AB51755" s="164"/>
    </row>
    <row r="51756" spans="10:28">
      <c r="J51756" s="161"/>
      <c r="AB51756" s="164"/>
    </row>
    <row r="51757" spans="10:28">
      <c r="J51757" s="161"/>
      <c r="AB51757" s="164"/>
    </row>
    <row r="51758" spans="10:28">
      <c r="J51758" s="161"/>
      <c r="AB51758" s="164"/>
    </row>
    <row r="51759" spans="10:28">
      <c r="J51759" s="161"/>
      <c r="AB51759" s="164"/>
    </row>
    <row r="51760" spans="10:28">
      <c r="J51760" s="161"/>
      <c r="AB51760" s="164"/>
    </row>
    <row r="51761" spans="10:28">
      <c r="J51761" s="161"/>
      <c r="AB51761" s="164"/>
    </row>
    <row r="51762" spans="10:28">
      <c r="J51762" s="161"/>
      <c r="AB51762" s="164"/>
    </row>
    <row r="51763" spans="10:28">
      <c r="J51763" s="161"/>
      <c r="AB51763" s="164"/>
    </row>
    <row r="51764" spans="10:28">
      <c r="J51764" s="161"/>
      <c r="AB51764" s="164"/>
    </row>
    <row r="51765" spans="10:28">
      <c r="J51765" s="161"/>
      <c r="AB51765" s="164"/>
    </row>
    <row r="51766" spans="10:28">
      <c r="J51766" s="161"/>
      <c r="AB51766" s="164"/>
    </row>
    <row r="51767" spans="10:28">
      <c r="J51767" s="161"/>
      <c r="AB51767" s="164"/>
    </row>
    <row r="51768" spans="10:28">
      <c r="J51768" s="161"/>
      <c r="AB51768" s="164"/>
    </row>
    <row r="51769" spans="10:28">
      <c r="J51769" s="161"/>
      <c r="AB51769" s="164"/>
    </row>
    <row r="51770" spans="10:28">
      <c r="J51770" s="161"/>
      <c r="AB51770" s="164"/>
    </row>
    <row r="51771" spans="10:28">
      <c r="J51771" s="161"/>
      <c r="AB51771" s="164"/>
    </row>
    <row r="51772" spans="10:28">
      <c r="J51772" s="161"/>
      <c r="AB51772" s="164"/>
    </row>
    <row r="51773" spans="10:28">
      <c r="J51773" s="161"/>
      <c r="AB51773" s="164"/>
    </row>
    <row r="51774" spans="10:28">
      <c r="J51774" s="161"/>
      <c r="AB51774" s="164"/>
    </row>
    <row r="51775" spans="10:28">
      <c r="J51775" s="161"/>
      <c r="AB51775" s="164"/>
    </row>
    <row r="51776" spans="10:28">
      <c r="J51776" s="161"/>
      <c r="AB51776" s="164"/>
    </row>
    <row r="51777" spans="10:28">
      <c r="J51777" s="161"/>
      <c r="AB51777" s="164"/>
    </row>
    <row r="51778" spans="10:28">
      <c r="J51778" s="161"/>
      <c r="AB51778" s="164"/>
    </row>
    <row r="51779" spans="10:28">
      <c r="J51779" s="161"/>
      <c r="AB51779" s="164"/>
    </row>
    <row r="51780" spans="10:28">
      <c r="J51780" s="161"/>
      <c r="AB51780" s="164"/>
    </row>
    <row r="51781" spans="10:28">
      <c r="J51781" s="161"/>
      <c r="AB51781" s="164"/>
    </row>
    <row r="51782" spans="10:28">
      <c r="J51782" s="161"/>
      <c r="AB51782" s="164"/>
    </row>
    <row r="51783" spans="10:28">
      <c r="J51783" s="161"/>
      <c r="AB51783" s="164"/>
    </row>
    <row r="51784" spans="10:28">
      <c r="J51784" s="161"/>
      <c r="AB51784" s="164"/>
    </row>
    <row r="51785" spans="10:28">
      <c r="J51785" s="161"/>
      <c r="AB51785" s="164"/>
    </row>
    <row r="51786" spans="10:28">
      <c r="J51786" s="161"/>
      <c r="AB51786" s="164"/>
    </row>
    <row r="51787" spans="10:28">
      <c r="J51787" s="161"/>
      <c r="AB51787" s="164"/>
    </row>
    <row r="51788" spans="10:28">
      <c r="J51788" s="161"/>
      <c r="AB51788" s="164"/>
    </row>
    <row r="51789" spans="10:28">
      <c r="J51789" s="161"/>
      <c r="AB51789" s="164"/>
    </row>
    <row r="51790" spans="10:28">
      <c r="J51790" s="161"/>
      <c r="AB51790" s="164"/>
    </row>
    <row r="51791" spans="10:28">
      <c r="J51791" s="161"/>
      <c r="AB51791" s="164"/>
    </row>
    <row r="51792" spans="10:28">
      <c r="J51792" s="161"/>
      <c r="AB51792" s="164"/>
    </row>
    <row r="51793" spans="10:28">
      <c r="J51793" s="161"/>
      <c r="AB51793" s="164"/>
    </row>
    <row r="51794" spans="10:28">
      <c r="J51794" s="161"/>
      <c r="AB51794" s="164"/>
    </row>
    <row r="51795" spans="10:28">
      <c r="J51795" s="161"/>
      <c r="AB51795" s="164"/>
    </row>
    <row r="51796" spans="10:28">
      <c r="J51796" s="161"/>
      <c r="AB51796" s="164"/>
    </row>
    <row r="51797" spans="10:28">
      <c r="J51797" s="161"/>
      <c r="AB51797" s="164"/>
    </row>
    <row r="51798" spans="10:28">
      <c r="J51798" s="161"/>
      <c r="AB51798" s="164"/>
    </row>
    <row r="51799" spans="10:28">
      <c r="J51799" s="161"/>
      <c r="AB51799" s="164"/>
    </row>
    <row r="51800" spans="10:28">
      <c r="J51800" s="161"/>
      <c r="AB51800" s="164"/>
    </row>
    <row r="51801" spans="10:28">
      <c r="J51801" s="161"/>
      <c r="AB51801" s="164"/>
    </row>
    <row r="51802" spans="10:28">
      <c r="J51802" s="161"/>
      <c r="AB51802" s="164"/>
    </row>
    <row r="51803" spans="10:28">
      <c r="J51803" s="161"/>
      <c r="AB51803" s="164"/>
    </row>
    <row r="51804" spans="10:28">
      <c r="J51804" s="161"/>
      <c r="AB51804" s="164"/>
    </row>
    <row r="51805" spans="10:28">
      <c r="J51805" s="161"/>
      <c r="AB51805" s="164"/>
    </row>
    <row r="51806" spans="10:28">
      <c r="J51806" s="161"/>
      <c r="AB51806" s="164"/>
    </row>
    <row r="51807" spans="10:28">
      <c r="J51807" s="161"/>
      <c r="AB51807" s="164"/>
    </row>
    <row r="51808" spans="10:28">
      <c r="J51808" s="161"/>
      <c r="AB51808" s="164"/>
    </row>
    <row r="51809" spans="10:28">
      <c r="J51809" s="161"/>
      <c r="AB51809" s="164"/>
    </row>
    <row r="51810" spans="10:28">
      <c r="J51810" s="161"/>
      <c r="AB51810" s="164"/>
    </row>
    <row r="51811" spans="10:28">
      <c r="J51811" s="161"/>
      <c r="AB51811" s="164"/>
    </row>
    <row r="51812" spans="10:28">
      <c r="J51812" s="161"/>
      <c r="AB51812" s="164"/>
    </row>
    <row r="51813" spans="10:28">
      <c r="J51813" s="161"/>
      <c r="AB51813" s="164"/>
    </row>
    <row r="51814" spans="10:28">
      <c r="J51814" s="161"/>
      <c r="AB51814" s="164"/>
    </row>
    <row r="51815" spans="10:28">
      <c r="J51815" s="161"/>
      <c r="AB51815" s="164"/>
    </row>
    <row r="51816" spans="10:28">
      <c r="J51816" s="161"/>
      <c r="AB51816" s="164"/>
    </row>
    <row r="51817" spans="10:28">
      <c r="J51817" s="161"/>
      <c r="AB51817" s="164"/>
    </row>
    <row r="51818" spans="10:28">
      <c r="J51818" s="161"/>
      <c r="AB51818" s="164"/>
    </row>
    <row r="51819" spans="10:28">
      <c r="J51819" s="161"/>
      <c r="AB51819" s="164"/>
    </row>
    <row r="51820" spans="10:28">
      <c r="J51820" s="161"/>
      <c r="AB51820" s="164"/>
    </row>
    <row r="51821" spans="10:28">
      <c r="J51821" s="161"/>
      <c r="AB51821" s="164"/>
    </row>
    <row r="51822" spans="10:28">
      <c r="J51822" s="161"/>
      <c r="AB51822" s="164"/>
    </row>
    <row r="51823" spans="10:28">
      <c r="J51823" s="161"/>
      <c r="AB51823" s="164"/>
    </row>
    <row r="51824" spans="10:28">
      <c r="J51824" s="161"/>
      <c r="AB51824" s="164"/>
    </row>
    <row r="51825" spans="10:28">
      <c r="J51825" s="161"/>
      <c r="AB51825" s="164"/>
    </row>
    <row r="51826" spans="10:28">
      <c r="J51826" s="161"/>
      <c r="AB51826" s="164"/>
    </row>
    <row r="51827" spans="10:28">
      <c r="J51827" s="161"/>
      <c r="AB51827" s="164"/>
    </row>
    <row r="51828" spans="10:28">
      <c r="J51828" s="161"/>
      <c r="AB51828" s="164"/>
    </row>
    <row r="51829" spans="10:28">
      <c r="J51829" s="161"/>
      <c r="AB51829" s="164"/>
    </row>
    <row r="51830" spans="10:28">
      <c r="J51830" s="161"/>
      <c r="AB51830" s="164"/>
    </row>
    <row r="51831" spans="10:28">
      <c r="J51831" s="161"/>
      <c r="AB51831" s="164"/>
    </row>
    <row r="51832" spans="10:28">
      <c r="J51832" s="161"/>
      <c r="AB51832" s="164"/>
    </row>
    <row r="51833" spans="10:28">
      <c r="J51833" s="161"/>
      <c r="AB51833" s="164"/>
    </row>
    <row r="51834" spans="10:28">
      <c r="J51834" s="161"/>
      <c r="AB51834" s="164"/>
    </row>
    <row r="51835" spans="10:28">
      <c r="J51835" s="161"/>
      <c r="AB51835" s="164"/>
    </row>
    <row r="51836" spans="10:28">
      <c r="J51836" s="161"/>
      <c r="AB51836" s="164"/>
    </row>
    <row r="51837" spans="10:28">
      <c r="J51837" s="161"/>
      <c r="AB51837" s="164"/>
    </row>
    <row r="51838" spans="10:28">
      <c r="J51838" s="161"/>
      <c r="AB51838" s="164"/>
    </row>
    <row r="51839" spans="10:28">
      <c r="J51839" s="161"/>
      <c r="AB51839" s="164"/>
    </row>
    <row r="51840" spans="10:28">
      <c r="J51840" s="161"/>
      <c r="AB51840" s="164"/>
    </row>
    <row r="51841" spans="10:28">
      <c r="J51841" s="161"/>
      <c r="AB51841" s="164"/>
    </row>
    <row r="51842" spans="10:28">
      <c r="J51842" s="161"/>
      <c r="AB51842" s="164"/>
    </row>
    <row r="51843" spans="10:28">
      <c r="J51843" s="161"/>
      <c r="AB51843" s="164"/>
    </row>
    <row r="51844" spans="10:28">
      <c r="J51844" s="161"/>
      <c r="AB51844" s="164"/>
    </row>
    <row r="51845" spans="10:28">
      <c r="J51845" s="161"/>
      <c r="AB51845" s="164"/>
    </row>
    <row r="51846" spans="10:28">
      <c r="J51846" s="161"/>
      <c r="AB51846" s="164"/>
    </row>
    <row r="51847" spans="10:28">
      <c r="J51847" s="161"/>
      <c r="AB51847" s="164"/>
    </row>
    <row r="51848" spans="10:28">
      <c r="J51848" s="161"/>
      <c r="AB51848" s="164"/>
    </row>
    <row r="51849" spans="10:28">
      <c r="J51849" s="161"/>
      <c r="AB51849" s="164"/>
    </row>
    <row r="51850" spans="10:28">
      <c r="J51850" s="161"/>
      <c r="AB51850" s="164"/>
    </row>
    <row r="51851" spans="10:28">
      <c r="J51851" s="161"/>
      <c r="AB51851" s="164"/>
    </row>
    <row r="51852" spans="10:28">
      <c r="J51852" s="161"/>
      <c r="AB51852" s="164"/>
    </row>
    <row r="51853" spans="10:28">
      <c r="J51853" s="161"/>
      <c r="AB51853" s="164"/>
    </row>
    <row r="51854" spans="10:28">
      <c r="J51854" s="161"/>
      <c r="AB51854" s="164"/>
    </row>
    <row r="51855" spans="10:28">
      <c r="J51855" s="161"/>
      <c r="AB51855" s="164"/>
    </row>
    <row r="51856" spans="10:28">
      <c r="J51856" s="161"/>
      <c r="AB51856" s="164"/>
    </row>
    <row r="51857" spans="10:28">
      <c r="J51857" s="161"/>
      <c r="AB51857" s="164"/>
    </row>
    <row r="51858" spans="10:28">
      <c r="J51858" s="161"/>
      <c r="AB51858" s="164"/>
    </row>
    <row r="51859" spans="10:28">
      <c r="J51859" s="161"/>
      <c r="AB51859" s="164"/>
    </row>
    <row r="51860" spans="10:28">
      <c r="J51860" s="161"/>
      <c r="AB51860" s="164"/>
    </row>
    <row r="51861" spans="10:28">
      <c r="J51861" s="161"/>
      <c r="AB51861" s="164"/>
    </row>
    <row r="51862" spans="10:28">
      <c r="J51862" s="161"/>
      <c r="AB51862" s="164"/>
    </row>
    <row r="51863" spans="10:28">
      <c r="J51863" s="161"/>
      <c r="AB51863" s="164"/>
    </row>
    <row r="51864" spans="10:28">
      <c r="J51864" s="161"/>
      <c r="AB51864" s="164"/>
    </row>
    <row r="51865" spans="10:28">
      <c r="J51865" s="161"/>
      <c r="AB51865" s="164"/>
    </row>
    <row r="51866" spans="10:28">
      <c r="J51866" s="161"/>
      <c r="AB51866" s="164"/>
    </row>
    <row r="51867" spans="10:28">
      <c r="J51867" s="161"/>
      <c r="AB51867" s="164"/>
    </row>
    <row r="51868" spans="10:28">
      <c r="J51868" s="161"/>
      <c r="AB51868" s="164"/>
    </row>
    <row r="51869" spans="10:28">
      <c r="J51869" s="161"/>
      <c r="AB51869" s="164"/>
    </row>
    <row r="51870" spans="10:28">
      <c r="J51870" s="161"/>
      <c r="AB51870" s="164"/>
    </row>
    <row r="51871" spans="10:28">
      <c r="J51871" s="161"/>
      <c r="AB51871" s="164"/>
    </row>
    <row r="51872" spans="10:28">
      <c r="J51872" s="161"/>
      <c r="AB51872" s="164"/>
    </row>
    <row r="51873" spans="10:28">
      <c r="J51873" s="161"/>
      <c r="AB51873" s="164"/>
    </row>
    <row r="51874" spans="10:28">
      <c r="J51874" s="161"/>
      <c r="AB51874" s="164"/>
    </row>
    <row r="51875" spans="10:28">
      <c r="J51875" s="161"/>
      <c r="AB51875" s="164"/>
    </row>
    <row r="51876" spans="10:28">
      <c r="J51876" s="161"/>
      <c r="AB51876" s="164"/>
    </row>
    <row r="51877" spans="10:28">
      <c r="J51877" s="161"/>
      <c r="AB51877" s="164"/>
    </row>
    <row r="51878" spans="10:28">
      <c r="J51878" s="161"/>
      <c r="AB51878" s="164"/>
    </row>
    <row r="51879" spans="10:28">
      <c r="J51879" s="161"/>
      <c r="AB51879" s="164"/>
    </row>
    <row r="51880" spans="10:28">
      <c r="J51880" s="161"/>
      <c r="AB51880" s="164"/>
    </row>
    <row r="51881" spans="10:28">
      <c r="J51881" s="161"/>
      <c r="AB51881" s="164"/>
    </row>
    <row r="51882" spans="10:28">
      <c r="J51882" s="161"/>
      <c r="AB51882" s="164"/>
    </row>
    <row r="51883" spans="10:28">
      <c r="J51883" s="161"/>
      <c r="AB51883" s="164"/>
    </row>
    <row r="51884" spans="10:28">
      <c r="J51884" s="161"/>
      <c r="AB51884" s="164"/>
    </row>
    <row r="51885" spans="10:28">
      <c r="J51885" s="161"/>
      <c r="AB51885" s="164"/>
    </row>
    <row r="51886" spans="10:28">
      <c r="J51886" s="161"/>
      <c r="AB51886" s="164"/>
    </row>
    <row r="51887" spans="10:28">
      <c r="J51887" s="161"/>
      <c r="AB51887" s="164"/>
    </row>
    <row r="51888" spans="10:28">
      <c r="J51888" s="161"/>
      <c r="AB51888" s="164"/>
    </row>
    <row r="51889" spans="10:28">
      <c r="J51889" s="161"/>
      <c r="AB51889" s="164"/>
    </row>
    <row r="51890" spans="10:28">
      <c r="J51890" s="161"/>
      <c r="AB51890" s="164"/>
    </row>
    <row r="51891" spans="10:28">
      <c r="J51891" s="161"/>
      <c r="AB51891" s="164"/>
    </row>
    <row r="51892" spans="10:28">
      <c r="J51892" s="161"/>
      <c r="AB51892" s="164"/>
    </row>
    <row r="51893" spans="10:28">
      <c r="J51893" s="161"/>
      <c r="AB51893" s="164"/>
    </row>
    <row r="51894" spans="10:28">
      <c r="J51894" s="161"/>
      <c r="AB51894" s="164"/>
    </row>
    <row r="51895" spans="10:28">
      <c r="J51895" s="161"/>
      <c r="AB51895" s="164"/>
    </row>
    <row r="51896" spans="10:28">
      <c r="J51896" s="161"/>
      <c r="AB51896" s="164"/>
    </row>
    <row r="51897" spans="10:28">
      <c r="J51897" s="161"/>
      <c r="AB51897" s="164"/>
    </row>
    <row r="51898" spans="10:28">
      <c r="J51898" s="161"/>
      <c r="AB51898" s="164"/>
    </row>
    <row r="51899" spans="10:28">
      <c r="J51899" s="161"/>
      <c r="AB51899" s="164"/>
    </row>
    <row r="51900" spans="10:28">
      <c r="J51900" s="161"/>
      <c r="AB51900" s="164"/>
    </row>
    <row r="51901" spans="10:28">
      <c r="J51901" s="161"/>
      <c r="AB51901" s="164"/>
    </row>
    <row r="51902" spans="10:28">
      <c r="J51902" s="161"/>
      <c r="AB51902" s="164"/>
    </row>
    <row r="51903" spans="10:28">
      <c r="J51903" s="161"/>
      <c r="AB51903" s="164"/>
    </row>
    <row r="51904" spans="10:28">
      <c r="J51904" s="161"/>
      <c r="AB51904" s="164"/>
    </row>
    <row r="51905" spans="10:28">
      <c r="J51905" s="161"/>
      <c r="AB51905" s="164"/>
    </row>
    <row r="51906" spans="10:28">
      <c r="J51906" s="161"/>
      <c r="AB51906" s="164"/>
    </row>
    <row r="51907" spans="10:28">
      <c r="J51907" s="161"/>
      <c r="AB51907" s="164"/>
    </row>
    <row r="51908" spans="10:28">
      <c r="J51908" s="161"/>
      <c r="AB51908" s="164"/>
    </row>
    <row r="51909" spans="10:28">
      <c r="J51909" s="161"/>
      <c r="AB51909" s="164"/>
    </row>
    <row r="51910" spans="10:28">
      <c r="J51910" s="161"/>
      <c r="AB51910" s="164"/>
    </row>
    <row r="51911" spans="10:28">
      <c r="J51911" s="161"/>
      <c r="AB51911" s="164"/>
    </row>
    <row r="51912" spans="10:28">
      <c r="J51912" s="161"/>
      <c r="AB51912" s="164"/>
    </row>
    <row r="51913" spans="10:28">
      <c r="J51913" s="161"/>
      <c r="AB51913" s="164"/>
    </row>
    <row r="51914" spans="10:28">
      <c r="J51914" s="161"/>
      <c r="AB51914" s="164"/>
    </row>
    <row r="51915" spans="10:28">
      <c r="J51915" s="161"/>
      <c r="AB51915" s="164"/>
    </row>
    <row r="51916" spans="10:28">
      <c r="J51916" s="161"/>
      <c r="AB51916" s="164"/>
    </row>
    <row r="51917" spans="10:28">
      <c r="J51917" s="161"/>
      <c r="AB51917" s="164"/>
    </row>
    <row r="51918" spans="10:28">
      <c r="J51918" s="161"/>
      <c r="AB51918" s="164"/>
    </row>
    <row r="51919" spans="10:28">
      <c r="J51919" s="161"/>
      <c r="AB51919" s="164"/>
    </row>
    <row r="51920" spans="10:28">
      <c r="J51920" s="161"/>
      <c r="AB51920" s="164"/>
    </row>
    <row r="51921" spans="10:28">
      <c r="J51921" s="161"/>
      <c r="AB51921" s="164"/>
    </row>
    <row r="51922" spans="10:28">
      <c r="J51922" s="161"/>
      <c r="AB51922" s="164"/>
    </row>
    <row r="51923" spans="10:28">
      <c r="J51923" s="161"/>
      <c r="AB51923" s="164"/>
    </row>
    <row r="51924" spans="10:28">
      <c r="J51924" s="161"/>
      <c r="AB51924" s="164"/>
    </row>
    <row r="51925" spans="10:28">
      <c r="J51925" s="161"/>
      <c r="AB51925" s="164"/>
    </row>
    <row r="51926" spans="10:28">
      <c r="J51926" s="161"/>
      <c r="AB51926" s="164"/>
    </row>
    <row r="51927" spans="10:28">
      <c r="J51927" s="161"/>
      <c r="AB51927" s="164"/>
    </row>
    <row r="51928" spans="10:28">
      <c r="J51928" s="161"/>
      <c r="AB51928" s="164"/>
    </row>
    <row r="51929" spans="10:28">
      <c r="J51929" s="161"/>
      <c r="AB51929" s="164"/>
    </row>
    <row r="51930" spans="10:28">
      <c r="J51930" s="161"/>
      <c r="AB51930" s="164"/>
    </row>
    <row r="51931" spans="10:28">
      <c r="J51931" s="161"/>
      <c r="AB51931" s="164"/>
    </row>
    <row r="51932" spans="10:28">
      <c r="J51932" s="161"/>
      <c r="AB51932" s="164"/>
    </row>
    <row r="51933" spans="10:28">
      <c r="J51933" s="161"/>
      <c r="AB51933" s="164"/>
    </row>
    <row r="51934" spans="10:28">
      <c r="J51934" s="161"/>
      <c r="AB51934" s="164"/>
    </row>
    <row r="51935" spans="10:28">
      <c r="J51935" s="161"/>
      <c r="AB51935" s="164"/>
    </row>
    <row r="51936" spans="10:28">
      <c r="J51936" s="161"/>
      <c r="AB51936" s="164"/>
    </row>
    <row r="51937" spans="10:28">
      <c r="J51937" s="161"/>
      <c r="AB51937" s="164"/>
    </row>
    <row r="51938" spans="10:28">
      <c r="J51938" s="161"/>
      <c r="AB51938" s="164"/>
    </row>
    <row r="51939" spans="10:28">
      <c r="J51939" s="161"/>
      <c r="AB51939" s="164"/>
    </row>
    <row r="51940" spans="10:28">
      <c r="J51940" s="161"/>
      <c r="AB51940" s="164"/>
    </row>
    <row r="51941" spans="10:28">
      <c r="J51941" s="161"/>
      <c r="AB51941" s="164"/>
    </row>
    <row r="51942" spans="10:28">
      <c r="J51942" s="161"/>
      <c r="AB51942" s="164"/>
    </row>
    <row r="51943" spans="10:28">
      <c r="J51943" s="161"/>
      <c r="AB51943" s="164"/>
    </row>
    <row r="51944" spans="10:28">
      <c r="J51944" s="161"/>
      <c r="AB51944" s="164"/>
    </row>
    <row r="51945" spans="10:28">
      <c r="J51945" s="161"/>
      <c r="AB51945" s="164"/>
    </row>
    <row r="51946" spans="10:28">
      <c r="J51946" s="161"/>
      <c r="AB51946" s="164"/>
    </row>
    <row r="51947" spans="10:28">
      <c r="J51947" s="161"/>
      <c r="AB51947" s="164"/>
    </row>
    <row r="51948" spans="10:28">
      <c r="J51948" s="161"/>
      <c r="AB51948" s="164"/>
    </row>
    <row r="51949" spans="10:28">
      <c r="J51949" s="161"/>
      <c r="AB51949" s="164"/>
    </row>
    <row r="51950" spans="10:28">
      <c r="J51950" s="161"/>
      <c r="AB51950" s="164"/>
    </row>
    <row r="51951" spans="10:28">
      <c r="J51951" s="161"/>
      <c r="AB51951" s="164"/>
    </row>
    <row r="51952" spans="10:28">
      <c r="J51952" s="161"/>
      <c r="AB51952" s="164"/>
    </row>
    <row r="51953" spans="10:28">
      <c r="J51953" s="161"/>
      <c r="AB51953" s="164"/>
    </row>
    <row r="51954" spans="10:28">
      <c r="J51954" s="161"/>
      <c r="AB51954" s="164"/>
    </row>
    <row r="51955" spans="10:28">
      <c r="J51955" s="161"/>
      <c r="AB51955" s="164"/>
    </row>
    <row r="51956" spans="10:28">
      <c r="J51956" s="161"/>
      <c r="AB51956" s="164"/>
    </row>
    <row r="51957" spans="10:28">
      <c r="J51957" s="161"/>
      <c r="AB51957" s="164"/>
    </row>
    <row r="51958" spans="10:28">
      <c r="J51958" s="161"/>
      <c r="AB51958" s="164"/>
    </row>
    <row r="51959" spans="10:28">
      <c r="J51959" s="161"/>
      <c r="AB51959" s="164"/>
    </row>
    <row r="51960" spans="10:28">
      <c r="J51960" s="161"/>
      <c r="AB51960" s="164"/>
    </row>
    <row r="51961" spans="10:28">
      <c r="J51961" s="161"/>
      <c r="AB51961" s="164"/>
    </row>
    <row r="51962" spans="10:28">
      <c r="J51962" s="161"/>
      <c r="AB51962" s="164"/>
    </row>
    <row r="51963" spans="10:28">
      <c r="J51963" s="161"/>
      <c r="AB51963" s="164"/>
    </row>
    <row r="51964" spans="10:28">
      <c r="J51964" s="161"/>
      <c r="AB51964" s="164"/>
    </row>
    <row r="51965" spans="10:28">
      <c r="J51965" s="161"/>
      <c r="AB51965" s="164"/>
    </row>
    <row r="51966" spans="10:28">
      <c r="J51966" s="161"/>
      <c r="AB51966" s="164"/>
    </row>
    <row r="51967" spans="10:28">
      <c r="J51967" s="161"/>
      <c r="AB51967" s="164"/>
    </row>
    <row r="51968" spans="10:28">
      <c r="J51968" s="161"/>
      <c r="AB51968" s="164"/>
    </row>
    <row r="51969" spans="10:28">
      <c r="J51969" s="161"/>
      <c r="AB51969" s="164"/>
    </row>
    <row r="51970" spans="10:28">
      <c r="J51970" s="161"/>
      <c r="AB51970" s="164"/>
    </row>
    <row r="51971" spans="10:28">
      <c r="J51971" s="161"/>
      <c r="AB51971" s="164"/>
    </row>
    <row r="51972" spans="10:28">
      <c r="J51972" s="161"/>
      <c r="AB51972" s="164"/>
    </row>
    <row r="51973" spans="10:28">
      <c r="J51973" s="161"/>
      <c r="AB51973" s="164"/>
    </row>
    <row r="51974" spans="10:28">
      <c r="J51974" s="161"/>
      <c r="AB51974" s="164"/>
    </row>
    <row r="51975" spans="10:28">
      <c r="J51975" s="161"/>
      <c r="AB51975" s="164"/>
    </row>
    <row r="51976" spans="10:28">
      <c r="J51976" s="161"/>
      <c r="AB51976" s="164"/>
    </row>
    <row r="51977" spans="10:28">
      <c r="J51977" s="161"/>
      <c r="AB51977" s="164"/>
    </row>
    <row r="51978" spans="10:28">
      <c r="J51978" s="161"/>
      <c r="AB51978" s="164"/>
    </row>
    <row r="51979" spans="10:28">
      <c r="J51979" s="161"/>
      <c r="AB51979" s="164"/>
    </row>
    <row r="51980" spans="10:28">
      <c r="J51980" s="161"/>
      <c r="AB51980" s="164"/>
    </row>
    <row r="51981" spans="10:28">
      <c r="J51981" s="161"/>
      <c r="AB51981" s="164"/>
    </row>
    <row r="51982" spans="10:28">
      <c r="J51982" s="161"/>
      <c r="AB51982" s="164"/>
    </row>
    <row r="51983" spans="10:28">
      <c r="J51983" s="161"/>
      <c r="AB51983" s="164"/>
    </row>
    <row r="51984" spans="10:28">
      <c r="J51984" s="161"/>
      <c r="AB51984" s="164"/>
    </row>
    <row r="51985" spans="10:28">
      <c r="J51985" s="161"/>
      <c r="AB51985" s="164"/>
    </row>
    <row r="51986" spans="10:28">
      <c r="J51986" s="161"/>
      <c r="AB51986" s="164"/>
    </row>
    <row r="51987" spans="10:28">
      <c r="J51987" s="161"/>
      <c r="AB51987" s="164"/>
    </row>
    <row r="51988" spans="10:28">
      <c r="J51988" s="161"/>
      <c r="AB51988" s="164"/>
    </row>
    <row r="51989" spans="10:28">
      <c r="J51989" s="161"/>
      <c r="AB51989" s="164"/>
    </row>
    <row r="51990" spans="10:28">
      <c r="J51990" s="161"/>
      <c r="AB51990" s="164"/>
    </row>
    <row r="51991" spans="10:28">
      <c r="J51991" s="161"/>
      <c r="AB51991" s="164"/>
    </row>
    <row r="51992" spans="10:28">
      <c r="J51992" s="161"/>
      <c r="AB51992" s="164"/>
    </row>
    <row r="51993" spans="10:28">
      <c r="J51993" s="161"/>
      <c r="AB51993" s="164"/>
    </row>
    <row r="51994" spans="10:28">
      <c r="J51994" s="161"/>
      <c r="AB51994" s="164"/>
    </row>
    <row r="51995" spans="10:28">
      <c r="J51995" s="161"/>
      <c r="AB51995" s="164"/>
    </row>
    <row r="51996" spans="10:28">
      <c r="J51996" s="161"/>
      <c r="AB51996" s="164"/>
    </row>
    <row r="51997" spans="10:28">
      <c r="J51997" s="161"/>
      <c r="AB51997" s="164"/>
    </row>
    <row r="51998" spans="10:28">
      <c r="J51998" s="161"/>
      <c r="AB51998" s="164"/>
    </row>
    <row r="51999" spans="10:28">
      <c r="J51999" s="161"/>
      <c r="AB51999" s="164"/>
    </row>
    <row r="52000" spans="10:28">
      <c r="J52000" s="161"/>
      <c r="AB52000" s="164"/>
    </row>
    <row r="52001" spans="5:28">
      <c r="J52001" s="161"/>
      <c r="AB52001" s="164"/>
    </row>
    <row r="52002" spans="5:28">
      <c r="J52002" s="161"/>
      <c r="AB52002" s="164"/>
    </row>
    <row r="52003" spans="5:28">
      <c r="J52003" s="161"/>
      <c r="AB52003" s="164"/>
    </row>
    <row r="52004" spans="5:28">
      <c r="E52004" s="166"/>
      <c r="J52004" s="161"/>
      <c r="AB52004" s="164"/>
    </row>
    <row r="52005" spans="5:28">
      <c r="E52005" s="166"/>
      <c r="J52005" s="161"/>
      <c r="AB52005" s="164"/>
    </row>
    <row r="52006" spans="5:28">
      <c r="E52006" s="166"/>
      <c r="J52006" s="161"/>
      <c r="AB52006" s="164"/>
    </row>
    <row r="52007" spans="5:28">
      <c r="E52007" s="166"/>
      <c r="J52007" s="161"/>
      <c r="AB52007" s="164"/>
    </row>
    <row r="52008" spans="5:28">
      <c r="E52008" s="166"/>
      <c r="J52008" s="161"/>
      <c r="AB52008" s="164"/>
    </row>
    <row r="52009" spans="5:28">
      <c r="E52009" s="166"/>
      <c r="J52009" s="161"/>
      <c r="AB52009" s="164"/>
    </row>
    <row r="52010" spans="5:28">
      <c r="E52010" s="166"/>
      <c r="J52010" s="161"/>
      <c r="AB52010" s="164"/>
    </row>
    <row r="52011" spans="5:28">
      <c r="E52011" s="166"/>
      <c r="J52011" s="161"/>
      <c r="AB52011" s="164"/>
    </row>
    <row r="52012" spans="5:28">
      <c r="E52012" s="166"/>
      <c r="J52012" s="161"/>
      <c r="AB52012" s="164"/>
    </row>
    <row r="52013" spans="5:28">
      <c r="E52013" s="166"/>
      <c r="J52013" s="161"/>
      <c r="AB52013" s="164"/>
    </row>
    <row r="52014" spans="5:28">
      <c r="E52014" s="166"/>
      <c r="J52014" s="161"/>
      <c r="AB52014" s="164"/>
    </row>
    <row r="52015" spans="5:28">
      <c r="E52015" s="166"/>
      <c r="J52015" s="161"/>
      <c r="AB52015" s="164"/>
    </row>
    <row r="52016" spans="5:28">
      <c r="E52016" s="166"/>
      <c r="J52016" s="161"/>
      <c r="AB52016" s="164"/>
    </row>
    <row r="52017" spans="5:28">
      <c r="E52017" s="166"/>
      <c r="J52017" s="161"/>
      <c r="AB52017" s="164"/>
    </row>
    <row r="52018" spans="5:28">
      <c r="E52018" s="166"/>
      <c r="J52018" s="161"/>
      <c r="AB52018" s="164"/>
    </row>
    <row r="52019" spans="5:28">
      <c r="E52019" s="166"/>
      <c r="J52019" s="161"/>
      <c r="AB52019" s="164"/>
    </row>
    <row r="52020" spans="5:28">
      <c r="E52020" s="166"/>
      <c r="J52020" s="161"/>
      <c r="AB52020" s="164"/>
    </row>
    <row r="52021" spans="5:28">
      <c r="E52021" s="166"/>
      <c r="J52021" s="161"/>
      <c r="AB52021" s="164"/>
    </row>
    <row r="52022" spans="5:28">
      <c r="E52022" s="166"/>
      <c r="J52022" s="161"/>
      <c r="AB52022" s="164"/>
    </row>
    <row r="52023" spans="5:28">
      <c r="J52023" s="161"/>
      <c r="AB52023" s="164"/>
    </row>
    <row r="52024" spans="5:28">
      <c r="J52024" s="161"/>
      <c r="AB52024" s="164"/>
    </row>
    <row r="52025" spans="5:28">
      <c r="J52025" s="161"/>
      <c r="AB52025" s="164"/>
    </row>
    <row r="52026" spans="5:28">
      <c r="J52026" s="161"/>
      <c r="AB52026" s="164"/>
    </row>
    <row r="52027" spans="5:28">
      <c r="J52027" s="161"/>
      <c r="AB52027" s="164"/>
    </row>
    <row r="52028" spans="5:28">
      <c r="J52028" s="161"/>
      <c r="AB52028" s="164"/>
    </row>
    <row r="52029" spans="5:28">
      <c r="J52029" s="161"/>
      <c r="AB52029" s="164"/>
    </row>
    <row r="52030" spans="5:28">
      <c r="J52030" s="161"/>
      <c r="AB52030" s="164"/>
    </row>
    <row r="52031" spans="5:28">
      <c r="J52031" s="161"/>
      <c r="AB52031" s="164"/>
    </row>
    <row r="52032" spans="5:28">
      <c r="J52032" s="161"/>
      <c r="AB52032" s="164"/>
    </row>
    <row r="52033" spans="10:28">
      <c r="J52033" s="161"/>
      <c r="AB52033" s="164"/>
    </row>
    <row r="52034" spans="10:28">
      <c r="J52034" s="161"/>
      <c r="AB52034" s="164"/>
    </row>
    <row r="52035" spans="10:28">
      <c r="J52035" s="161"/>
      <c r="AB52035" s="164"/>
    </row>
    <row r="52036" spans="10:28">
      <c r="J52036" s="161"/>
      <c r="AB52036" s="164"/>
    </row>
    <row r="52037" spans="10:28">
      <c r="J52037" s="161"/>
      <c r="AB52037" s="164"/>
    </row>
    <row r="52038" spans="10:28">
      <c r="J52038" s="161"/>
      <c r="AB52038" s="164"/>
    </row>
    <row r="52039" spans="10:28">
      <c r="J52039" s="161"/>
      <c r="AB52039" s="164"/>
    </row>
    <row r="52040" spans="10:28">
      <c r="J52040" s="161"/>
      <c r="AB52040" s="164"/>
    </row>
    <row r="52041" spans="10:28">
      <c r="J52041" s="161"/>
      <c r="AB52041" s="164"/>
    </row>
    <row r="52042" spans="10:28">
      <c r="J52042" s="161"/>
      <c r="AB52042" s="164"/>
    </row>
    <row r="52043" spans="10:28">
      <c r="J52043" s="161"/>
      <c r="AB52043" s="164"/>
    </row>
    <row r="52044" spans="10:28">
      <c r="J52044" s="161"/>
      <c r="AB52044" s="164"/>
    </row>
    <row r="52045" spans="10:28">
      <c r="J52045" s="161"/>
      <c r="AB52045" s="164"/>
    </row>
    <row r="52046" spans="10:28">
      <c r="J52046" s="161"/>
      <c r="AB52046" s="164"/>
    </row>
    <row r="52047" spans="10:28">
      <c r="J52047" s="161"/>
      <c r="AB52047" s="164"/>
    </row>
    <row r="52048" spans="10:28">
      <c r="J52048" s="161"/>
      <c r="AB52048" s="164"/>
    </row>
    <row r="52049" spans="10:28">
      <c r="J52049" s="161"/>
      <c r="AB52049" s="164"/>
    </row>
    <row r="52050" spans="10:28">
      <c r="J52050" s="161"/>
      <c r="AB52050" s="164"/>
    </row>
    <row r="52051" spans="10:28">
      <c r="J52051" s="161"/>
      <c r="AB52051" s="164"/>
    </row>
    <row r="52052" spans="10:28">
      <c r="J52052" s="161"/>
      <c r="AB52052" s="164"/>
    </row>
    <row r="52053" spans="10:28">
      <c r="J52053" s="161"/>
      <c r="AB52053" s="164"/>
    </row>
    <row r="52054" spans="10:28">
      <c r="J52054" s="161"/>
      <c r="AB52054" s="164"/>
    </row>
    <row r="52055" spans="10:28">
      <c r="J52055" s="161"/>
      <c r="AB52055" s="164"/>
    </row>
    <row r="52056" spans="10:28">
      <c r="J52056" s="161"/>
      <c r="AB52056" s="164"/>
    </row>
    <row r="52057" spans="10:28">
      <c r="J52057" s="161"/>
      <c r="AB52057" s="164"/>
    </row>
    <row r="52058" spans="10:28">
      <c r="J52058" s="161"/>
      <c r="AB52058" s="164"/>
    </row>
    <row r="52059" spans="10:28">
      <c r="J52059" s="161"/>
      <c r="AB52059" s="164"/>
    </row>
    <row r="52060" spans="10:28">
      <c r="J52060" s="161"/>
      <c r="AB52060" s="164"/>
    </row>
    <row r="52061" spans="10:28">
      <c r="J52061" s="161"/>
      <c r="AB52061" s="164"/>
    </row>
    <row r="52062" spans="10:28">
      <c r="J52062" s="161"/>
      <c r="AB52062" s="164"/>
    </row>
    <row r="52063" spans="10:28">
      <c r="J52063" s="161"/>
      <c r="AB52063" s="164"/>
    </row>
    <row r="52064" spans="10:28">
      <c r="J52064" s="161"/>
      <c r="AB52064" s="164"/>
    </row>
    <row r="52065" spans="10:28">
      <c r="J52065" s="161"/>
      <c r="AB52065" s="164"/>
    </row>
    <row r="52066" spans="10:28">
      <c r="J52066" s="161"/>
      <c r="AB52066" s="164"/>
    </row>
    <row r="52067" spans="10:28">
      <c r="J52067" s="161"/>
      <c r="AB52067" s="164"/>
    </row>
    <row r="52068" spans="10:28">
      <c r="J52068" s="161"/>
      <c r="AB52068" s="164"/>
    </row>
    <row r="52069" spans="10:28">
      <c r="J52069" s="161"/>
      <c r="AB52069" s="164"/>
    </row>
    <row r="52070" spans="10:28">
      <c r="J52070" s="161"/>
      <c r="AB52070" s="164"/>
    </row>
    <row r="52071" spans="10:28">
      <c r="J52071" s="161"/>
      <c r="AB52071" s="164"/>
    </row>
    <row r="52072" spans="10:28">
      <c r="J52072" s="161"/>
      <c r="AB52072" s="164"/>
    </row>
    <row r="52073" spans="10:28">
      <c r="J52073" s="161"/>
      <c r="AB52073" s="164"/>
    </row>
    <row r="52074" spans="10:28">
      <c r="J52074" s="161"/>
      <c r="AB52074" s="164"/>
    </row>
    <row r="52075" spans="10:28">
      <c r="J52075" s="161"/>
      <c r="AB52075" s="164"/>
    </row>
    <row r="52076" spans="10:28">
      <c r="J52076" s="161"/>
      <c r="AB52076" s="164"/>
    </row>
    <row r="52077" spans="10:28">
      <c r="J52077" s="161"/>
      <c r="AB52077" s="164"/>
    </row>
    <row r="52078" spans="10:28">
      <c r="J52078" s="161"/>
      <c r="AB52078" s="164"/>
    </row>
    <row r="52079" spans="10:28">
      <c r="J52079" s="161"/>
      <c r="AB52079" s="164"/>
    </row>
    <row r="52080" spans="10:28">
      <c r="J52080" s="161"/>
      <c r="AB52080" s="164"/>
    </row>
    <row r="52081" spans="10:28">
      <c r="J52081" s="161"/>
      <c r="AB52081" s="164"/>
    </row>
    <row r="52082" spans="10:28">
      <c r="J52082" s="161"/>
      <c r="AB52082" s="164"/>
    </row>
    <row r="52083" spans="10:28">
      <c r="J52083" s="161"/>
      <c r="AB52083" s="164"/>
    </row>
    <row r="52084" spans="10:28">
      <c r="J52084" s="161"/>
      <c r="AB52084" s="164"/>
    </row>
    <row r="52085" spans="10:28">
      <c r="J52085" s="161"/>
      <c r="AB52085" s="164"/>
    </row>
    <row r="52086" spans="10:28">
      <c r="J52086" s="161"/>
      <c r="AB52086" s="164"/>
    </row>
    <row r="52087" spans="10:28">
      <c r="J52087" s="161"/>
      <c r="AB52087" s="164"/>
    </row>
    <row r="52088" spans="10:28">
      <c r="J52088" s="161"/>
      <c r="AB52088" s="164"/>
    </row>
    <row r="52089" spans="10:28">
      <c r="J52089" s="161"/>
      <c r="AB52089" s="164"/>
    </row>
    <row r="52090" spans="10:28">
      <c r="J52090" s="161"/>
      <c r="AB52090" s="164"/>
    </row>
    <row r="52091" spans="10:28">
      <c r="J52091" s="161"/>
      <c r="AB52091" s="164"/>
    </row>
    <row r="52092" spans="10:28">
      <c r="J52092" s="161"/>
      <c r="AB52092" s="164"/>
    </row>
    <row r="52093" spans="10:28">
      <c r="J52093" s="161"/>
      <c r="AB52093" s="164"/>
    </row>
    <row r="52094" spans="10:28">
      <c r="J52094" s="161"/>
      <c r="AB52094" s="164"/>
    </row>
    <row r="52095" spans="10:28">
      <c r="J52095" s="161"/>
      <c r="AB52095" s="164"/>
    </row>
    <row r="52096" spans="10:28">
      <c r="J52096" s="161"/>
      <c r="AB52096" s="164"/>
    </row>
    <row r="52097" spans="10:28">
      <c r="J52097" s="161"/>
      <c r="AB52097" s="164"/>
    </row>
    <row r="52098" spans="10:28">
      <c r="J52098" s="161"/>
      <c r="AB52098" s="164"/>
    </row>
    <row r="52099" spans="10:28">
      <c r="J52099" s="161"/>
      <c r="AB52099" s="164"/>
    </row>
    <row r="52100" spans="10:28">
      <c r="J52100" s="161"/>
      <c r="AB52100" s="164"/>
    </row>
    <row r="52101" spans="10:28">
      <c r="J52101" s="161"/>
      <c r="AB52101" s="164"/>
    </row>
    <row r="52102" spans="10:28">
      <c r="J52102" s="161"/>
      <c r="AB52102" s="164"/>
    </row>
    <row r="52103" spans="10:28">
      <c r="J52103" s="161"/>
      <c r="AB52103" s="164"/>
    </row>
    <row r="52104" spans="10:28">
      <c r="J52104" s="161"/>
      <c r="AB52104" s="164"/>
    </row>
    <row r="52105" spans="10:28">
      <c r="J52105" s="161"/>
      <c r="AB52105" s="164"/>
    </row>
    <row r="52106" spans="10:28">
      <c r="J52106" s="161"/>
      <c r="AB52106" s="164"/>
    </row>
    <row r="52107" spans="10:28">
      <c r="J52107" s="161"/>
      <c r="AB52107" s="164"/>
    </row>
    <row r="52108" spans="10:28">
      <c r="J52108" s="161"/>
      <c r="AB52108" s="164"/>
    </row>
    <row r="52109" spans="10:28">
      <c r="J52109" s="161"/>
      <c r="AB52109" s="164"/>
    </row>
    <row r="52110" spans="10:28">
      <c r="J52110" s="161"/>
      <c r="AB52110" s="164"/>
    </row>
    <row r="52111" spans="10:28">
      <c r="J52111" s="161"/>
      <c r="AB52111" s="164"/>
    </row>
    <row r="52112" spans="10:28">
      <c r="J52112" s="161"/>
      <c r="AB52112" s="164"/>
    </row>
    <row r="52113" spans="10:28">
      <c r="J52113" s="161"/>
      <c r="AB52113" s="164"/>
    </row>
    <row r="52114" spans="10:28">
      <c r="J52114" s="161"/>
      <c r="AB52114" s="164"/>
    </row>
    <row r="52115" spans="10:28">
      <c r="J52115" s="161"/>
      <c r="AB52115" s="164"/>
    </row>
    <row r="52116" spans="10:28">
      <c r="J52116" s="161"/>
      <c r="AB52116" s="164"/>
    </row>
    <row r="52117" spans="10:28">
      <c r="J52117" s="161"/>
      <c r="AB52117" s="164"/>
    </row>
    <row r="52118" spans="10:28">
      <c r="J52118" s="161"/>
      <c r="AB52118" s="164"/>
    </row>
    <row r="52119" spans="10:28">
      <c r="J52119" s="161"/>
      <c r="AB52119" s="164"/>
    </row>
    <row r="52120" spans="10:28">
      <c r="J52120" s="161"/>
      <c r="AB52120" s="164"/>
    </row>
    <row r="52121" spans="10:28">
      <c r="J52121" s="161"/>
      <c r="AB52121" s="164"/>
    </row>
    <row r="52122" spans="10:28">
      <c r="J52122" s="161"/>
      <c r="AB52122" s="164"/>
    </row>
    <row r="52123" spans="10:28">
      <c r="J52123" s="161"/>
      <c r="AB52123" s="164"/>
    </row>
    <row r="52124" spans="10:28">
      <c r="J52124" s="161"/>
      <c r="AB52124" s="164"/>
    </row>
    <row r="52125" spans="10:28">
      <c r="J52125" s="161"/>
      <c r="AB52125" s="164"/>
    </row>
    <row r="52126" spans="10:28">
      <c r="J52126" s="161"/>
      <c r="AB52126" s="164"/>
    </row>
    <row r="52127" spans="10:28">
      <c r="J52127" s="161"/>
      <c r="AB52127" s="164"/>
    </row>
    <row r="52128" spans="10:28">
      <c r="J52128" s="161"/>
      <c r="AB52128" s="164"/>
    </row>
    <row r="52129" spans="10:28">
      <c r="J52129" s="161"/>
      <c r="AB52129" s="164"/>
    </row>
    <row r="52130" spans="10:28">
      <c r="J52130" s="161"/>
      <c r="AB52130" s="164"/>
    </row>
    <row r="52131" spans="10:28">
      <c r="J52131" s="161"/>
      <c r="AB52131" s="164"/>
    </row>
    <row r="52132" spans="10:28">
      <c r="J52132" s="161"/>
      <c r="AB52132" s="164"/>
    </row>
    <row r="52133" spans="10:28">
      <c r="J52133" s="161"/>
      <c r="AB52133" s="164"/>
    </row>
    <row r="52134" spans="10:28">
      <c r="J52134" s="161"/>
      <c r="AB52134" s="164"/>
    </row>
    <row r="52135" spans="10:28">
      <c r="J52135" s="161"/>
      <c r="AB52135" s="164"/>
    </row>
    <row r="52136" spans="10:28">
      <c r="J52136" s="161"/>
      <c r="AB52136" s="164"/>
    </row>
    <row r="52137" spans="10:28">
      <c r="J52137" s="161"/>
      <c r="AB52137" s="164"/>
    </row>
    <row r="52138" spans="10:28">
      <c r="J52138" s="161"/>
      <c r="AB52138" s="164"/>
    </row>
    <row r="52139" spans="10:28">
      <c r="J52139" s="161"/>
      <c r="AB52139" s="164"/>
    </row>
    <row r="52140" spans="10:28">
      <c r="J52140" s="161"/>
      <c r="AB52140" s="164"/>
    </row>
    <row r="52141" spans="10:28">
      <c r="J52141" s="161"/>
      <c r="AB52141" s="164"/>
    </row>
    <row r="52142" spans="10:28">
      <c r="J52142" s="161"/>
      <c r="AB52142" s="164"/>
    </row>
    <row r="52143" spans="10:28">
      <c r="J52143" s="161"/>
      <c r="AB52143" s="164"/>
    </row>
    <row r="52144" spans="10:28">
      <c r="J52144" s="161"/>
      <c r="AB52144" s="164"/>
    </row>
    <row r="52145" spans="10:28">
      <c r="J52145" s="161"/>
      <c r="AB52145" s="164"/>
    </row>
    <row r="52146" spans="10:28">
      <c r="J52146" s="161"/>
      <c r="AB52146" s="164"/>
    </row>
    <row r="52147" spans="10:28">
      <c r="J52147" s="161"/>
      <c r="AB52147" s="164"/>
    </row>
    <row r="52148" spans="10:28">
      <c r="J52148" s="161"/>
      <c r="AB52148" s="164"/>
    </row>
    <row r="52149" spans="10:28">
      <c r="J52149" s="161"/>
      <c r="AB52149" s="164"/>
    </row>
    <row r="52150" spans="10:28">
      <c r="J52150" s="161"/>
      <c r="AB52150" s="164"/>
    </row>
    <row r="52151" spans="10:28">
      <c r="J52151" s="161"/>
      <c r="AB52151" s="164"/>
    </row>
    <row r="52152" spans="10:28">
      <c r="J52152" s="161"/>
      <c r="AB52152" s="164"/>
    </row>
    <row r="52153" spans="10:28">
      <c r="J52153" s="161"/>
      <c r="AB52153" s="164"/>
    </row>
    <row r="52154" spans="10:28">
      <c r="J52154" s="161"/>
      <c r="AB52154" s="164"/>
    </row>
    <row r="52155" spans="10:28">
      <c r="J52155" s="161"/>
      <c r="AB52155" s="164"/>
    </row>
    <row r="52156" spans="10:28">
      <c r="J52156" s="161"/>
      <c r="AB52156" s="164"/>
    </row>
    <row r="52157" spans="10:28">
      <c r="J52157" s="161"/>
      <c r="AB52157" s="164"/>
    </row>
    <row r="52158" spans="10:28">
      <c r="J52158" s="161"/>
      <c r="AB52158" s="164"/>
    </row>
    <row r="52159" spans="10:28">
      <c r="J52159" s="161"/>
      <c r="AB52159" s="164"/>
    </row>
    <row r="52160" spans="10:28">
      <c r="J52160" s="161"/>
      <c r="AB52160" s="164"/>
    </row>
    <row r="52161" spans="10:28">
      <c r="J52161" s="161"/>
      <c r="AB52161" s="164"/>
    </row>
    <row r="52162" spans="10:28">
      <c r="J52162" s="161"/>
      <c r="AB52162" s="164"/>
    </row>
    <row r="52163" spans="10:28">
      <c r="J52163" s="161"/>
      <c r="AB52163" s="164"/>
    </row>
    <row r="52164" spans="10:28">
      <c r="J52164" s="161"/>
      <c r="AB52164" s="164"/>
    </row>
    <row r="52165" spans="10:28">
      <c r="J52165" s="161"/>
      <c r="AB52165" s="164"/>
    </row>
    <row r="52166" spans="10:28">
      <c r="J52166" s="161"/>
      <c r="AB52166" s="164"/>
    </row>
    <row r="52167" spans="10:28">
      <c r="J52167" s="161"/>
      <c r="AB52167" s="164"/>
    </row>
    <row r="52168" spans="10:28">
      <c r="J52168" s="161"/>
      <c r="AB52168" s="164"/>
    </row>
    <row r="52169" spans="10:28">
      <c r="J52169" s="161"/>
      <c r="AB52169" s="164"/>
    </row>
    <row r="52170" spans="10:28">
      <c r="J52170" s="161"/>
      <c r="AB52170" s="164"/>
    </row>
    <row r="52171" spans="10:28">
      <c r="J52171" s="161"/>
      <c r="AB52171" s="164"/>
    </row>
    <row r="52172" spans="10:28">
      <c r="J52172" s="161"/>
      <c r="AB52172" s="164"/>
    </row>
    <row r="52173" spans="10:28">
      <c r="J52173" s="161"/>
      <c r="AB52173" s="164"/>
    </row>
    <row r="52174" spans="10:28">
      <c r="J52174" s="161"/>
      <c r="AB52174" s="164"/>
    </row>
    <row r="52175" spans="10:28">
      <c r="J52175" s="161"/>
      <c r="AB52175" s="164"/>
    </row>
    <row r="52176" spans="10:28">
      <c r="J52176" s="161"/>
      <c r="AB52176" s="164"/>
    </row>
    <row r="52177" spans="10:28">
      <c r="J52177" s="161"/>
      <c r="AB52177" s="164"/>
    </row>
    <row r="52178" spans="10:28">
      <c r="J52178" s="161"/>
      <c r="AB52178" s="164"/>
    </row>
    <row r="52179" spans="10:28">
      <c r="J52179" s="161"/>
      <c r="AB52179" s="164"/>
    </row>
    <row r="52180" spans="10:28">
      <c r="J52180" s="161"/>
      <c r="AB52180" s="164"/>
    </row>
    <row r="52181" spans="10:28">
      <c r="J52181" s="161"/>
      <c r="AB52181" s="164"/>
    </row>
    <row r="52182" spans="10:28">
      <c r="J52182" s="161"/>
      <c r="AB52182" s="164"/>
    </row>
    <row r="52183" spans="10:28">
      <c r="J52183" s="161"/>
      <c r="AB52183" s="164"/>
    </row>
    <row r="52184" spans="10:28">
      <c r="J52184" s="161"/>
      <c r="AB52184" s="164"/>
    </row>
    <row r="52185" spans="10:28">
      <c r="J52185" s="161"/>
      <c r="AB52185" s="164"/>
    </row>
    <row r="52186" spans="10:28">
      <c r="J52186" s="161"/>
      <c r="AB52186" s="164"/>
    </row>
    <row r="52187" spans="10:28">
      <c r="J52187" s="161"/>
      <c r="AB52187" s="164"/>
    </row>
    <row r="52188" spans="10:28">
      <c r="J52188" s="161"/>
      <c r="AB52188" s="164"/>
    </row>
    <row r="52189" spans="10:28">
      <c r="J52189" s="161"/>
      <c r="AB52189" s="164"/>
    </row>
    <row r="52190" spans="10:28">
      <c r="J52190" s="161"/>
      <c r="AB52190" s="164"/>
    </row>
    <row r="52191" spans="10:28">
      <c r="J52191" s="161"/>
      <c r="AB52191" s="164"/>
    </row>
    <row r="52192" spans="10:28">
      <c r="J52192" s="161"/>
      <c r="AB52192" s="164"/>
    </row>
    <row r="52193" spans="10:28">
      <c r="J52193" s="161"/>
      <c r="AB52193" s="164"/>
    </row>
    <row r="52194" spans="10:28">
      <c r="J52194" s="161"/>
      <c r="AB52194" s="164"/>
    </row>
    <row r="52195" spans="10:28">
      <c r="J52195" s="161"/>
      <c r="AB52195" s="164"/>
    </row>
    <row r="52196" spans="10:28">
      <c r="J52196" s="161"/>
      <c r="AB52196" s="164"/>
    </row>
    <row r="52197" spans="10:28">
      <c r="J52197" s="161"/>
      <c r="AB52197" s="164"/>
    </row>
    <row r="52198" spans="10:28">
      <c r="J52198" s="161"/>
      <c r="AB52198" s="164"/>
    </row>
    <row r="52199" spans="10:28">
      <c r="J52199" s="161"/>
      <c r="AB52199" s="164"/>
    </row>
    <row r="52200" spans="10:28">
      <c r="J52200" s="161"/>
      <c r="AB52200" s="164"/>
    </row>
    <row r="52201" spans="10:28">
      <c r="J52201" s="161"/>
      <c r="AB52201" s="164"/>
    </row>
    <row r="52202" spans="10:28">
      <c r="J52202" s="161"/>
      <c r="AB52202" s="164"/>
    </row>
    <row r="52203" spans="10:28">
      <c r="J52203" s="161"/>
      <c r="AB52203" s="164"/>
    </row>
    <row r="52204" spans="10:28">
      <c r="J52204" s="161"/>
      <c r="AB52204" s="164"/>
    </row>
    <row r="52205" spans="10:28">
      <c r="J52205" s="161"/>
      <c r="AB52205" s="164"/>
    </row>
    <row r="52206" spans="10:28">
      <c r="J52206" s="161"/>
      <c r="AB52206" s="164"/>
    </row>
    <row r="52207" spans="10:28">
      <c r="J52207" s="161"/>
      <c r="AB52207" s="164"/>
    </row>
    <row r="52208" spans="10:28">
      <c r="J52208" s="161"/>
      <c r="AB52208" s="164"/>
    </row>
    <row r="52209" spans="10:28">
      <c r="J52209" s="161"/>
      <c r="AB52209" s="164"/>
    </row>
    <row r="52210" spans="10:28">
      <c r="J52210" s="161"/>
      <c r="AB52210" s="164"/>
    </row>
    <row r="52211" spans="10:28">
      <c r="J52211" s="161"/>
      <c r="AB52211" s="164"/>
    </row>
    <row r="52212" spans="10:28">
      <c r="J52212" s="161"/>
      <c r="AB52212" s="164"/>
    </row>
    <row r="52213" spans="10:28">
      <c r="J52213" s="161"/>
      <c r="AB52213" s="164"/>
    </row>
    <row r="52214" spans="10:28">
      <c r="J52214" s="161"/>
      <c r="AB52214" s="164"/>
    </row>
    <row r="52215" spans="10:28">
      <c r="J52215" s="161"/>
      <c r="AB52215" s="164"/>
    </row>
    <row r="52216" spans="10:28">
      <c r="J52216" s="161"/>
      <c r="AB52216" s="164"/>
    </row>
    <row r="52217" spans="10:28">
      <c r="J52217" s="161"/>
      <c r="AB52217" s="164"/>
    </row>
    <row r="52218" spans="10:28">
      <c r="J52218" s="161"/>
      <c r="AB52218" s="164"/>
    </row>
    <row r="52219" spans="10:28">
      <c r="J52219" s="161"/>
      <c r="AB52219" s="164"/>
    </row>
    <row r="52220" spans="10:28">
      <c r="J52220" s="161"/>
      <c r="AB52220" s="164"/>
    </row>
    <row r="52221" spans="10:28">
      <c r="J52221" s="161"/>
      <c r="AB52221" s="164"/>
    </row>
    <row r="52222" spans="10:28">
      <c r="J52222" s="161"/>
      <c r="AB52222" s="164"/>
    </row>
    <row r="52223" spans="10:28">
      <c r="J52223" s="161"/>
      <c r="AB52223" s="164"/>
    </row>
    <row r="52224" spans="10:28">
      <c r="J52224" s="161"/>
      <c r="AB52224" s="164"/>
    </row>
    <row r="52225" spans="10:28">
      <c r="J52225" s="161"/>
      <c r="AB52225" s="164"/>
    </row>
    <row r="52226" spans="10:28">
      <c r="J52226" s="161"/>
      <c r="AB52226" s="164"/>
    </row>
    <row r="52227" spans="10:28">
      <c r="J52227" s="161"/>
      <c r="AB52227" s="164"/>
    </row>
    <row r="52228" spans="10:28">
      <c r="J52228" s="161"/>
      <c r="AB52228" s="164"/>
    </row>
    <row r="52229" spans="10:28">
      <c r="J52229" s="161"/>
      <c r="AB52229" s="164"/>
    </row>
    <row r="52230" spans="10:28">
      <c r="J52230" s="161"/>
      <c r="AB52230" s="164"/>
    </row>
    <row r="52231" spans="10:28">
      <c r="J52231" s="161"/>
      <c r="AB52231" s="164"/>
    </row>
    <row r="52232" spans="10:28">
      <c r="J52232" s="161"/>
      <c r="AB52232" s="164"/>
    </row>
    <row r="52233" spans="10:28">
      <c r="J52233" s="161"/>
      <c r="AB52233" s="164"/>
    </row>
    <row r="52234" spans="10:28">
      <c r="J52234" s="161"/>
      <c r="AB52234" s="164"/>
    </row>
    <row r="52235" spans="10:28">
      <c r="J52235" s="161"/>
      <c r="AB52235" s="164"/>
    </row>
    <row r="52236" spans="10:28">
      <c r="J52236" s="161"/>
      <c r="AB52236" s="164"/>
    </row>
    <row r="52237" spans="10:28">
      <c r="J52237" s="161"/>
      <c r="AB52237" s="164"/>
    </row>
    <row r="52238" spans="10:28">
      <c r="J52238" s="161"/>
      <c r="AB52238" s="164"/>
    </row>
    <row r="52239" spans="10:28">
      <c r="J52239" s="161"/>
      <c r="AB52239" s="164"/>
    </row>
    <row r="52240" spans="10:28">
      <c r="J52240" s="161"/>
      <c r="AB52240" s="164"/>
    </row>
    <row r="52241" spans="10:28">
      <c r="J52241" s="161"/>
      <c r="AB52241" s="164"/>
    </row>
    <row r="52242" spans="10:28">
      <c r="J52242" s="161"/>
      <c r="AB52242" s="164"/>
    </row>
    <row r="52243" spans="10:28">
      <c r="J52243" s="161"/>
      <c r="AB52243" s="164"/>
    </row>
    <row r="52244" spans="10:28">
      <c r="J52244" s="161"/>
      <c r="AB52244" s="164"/>
    </row>
    <row r="52245" spans="10:28">
      <c r="J52245" s="161"/>
      <c r="AB52245" s="164"/>
    </row>
    <row r="52246" spans="10:28">
      <c r="J52246" s="161"/>
      <c r="AB52246" s="164"/>
    </row>
    <row r="52247" spans="10:28">
      <c r="J52247" s="161"/>
      <c r="AB52247" s="164"/>
    </row>
    <row r="52248" spans="10:28">
      <c r="J52248" s="161"/>
      <c r="AB52248" s="164"/>
    </row>
    <row r="52249" spans="10:28">
      <c r="J52249" s="161"/>
      <c r="AB52249" s="164"/>
    </row>
    <row r="52250" spans="10:28">
      <c r="J52250" s="161"/>
      <c r="AB52250" s="164"/>
    </row>
    <row r="52251" spans="10:28">
      <c r="J52251" s="161"/>
      <c r="AB52251" s="164"/>
    </row>
    <row r="52252" spans="10:28">
      <c r="J52252" s="161"/>
      <c r="AB52252" s="164"/>
    </row>
    <row r="52253" spans="10:28">
      <c r="J52253" s="161"/>
      <c r="AB52253" s="164"/>
    </row>
    <row r="52254" spans="10:28">
      <c r="J52254" s="161"/>
      <c r="AB52254" s="164"/>
    </row>
    <row r="52255" spans="10:28">
      <c r="J52255" s="161"/>
      <c r="AB52255" s="164"/>
    </row>
    <row r="52256" spans="10:28">
      <c r="J52256" s="161"/>
      <c r="AB52256" s="164"/>
    </row>
    <row r="52257" spans="5:28">
      <c r="J52257" s="161"/>
      <c r="AB52257" s="164"/>
    </row>
    <row r="52258" spans="5:28">
      <c r="J52258" s="161"/>
      <c r="AB52258" s="164"/>
    </row>
    <row r="52259" spans="5:28">
      <c r="J52259" s="161"/>
      <c r="AB52259" s="164"/>
    </row>
    <row r="52260" spans="5:28">
      <c r="E52260" s="166"/>
      <c r="J52260" s="161"/>
      <c r="AB52260" s="164"/>
    </row>
    <row r="52261" spans="5:28">
      <c r="E52261" s="166"/>
      <c r="J52261" s="161"/>
      <c r="AB52261" s="164"/>
    </row>
    <row r="52262" spans="5:28">
      <c r="E52262" s="166"/>
      <c r="J52262" s="161"/>
      <c r="AB52262" s="164"/>
    </row>
    <row r="52263" spans="5:28">
      <c r="E52263" s="166"/>
      <c r="J52263" s="161"/>
      <c r="AB52263" s="164"/>
    </row>
    <row r="52264" spans="5:28">
      <c r="E52264" s="166"/>
      <c r="J52264" s="161"/>
      <c r="AB52264" s="164"/>
    </row>
    <row r="52265" spans="5:28">
      <c r="E52265" s="166"/>
      <c r="J52265" s="161"/>
      <c r="AB52265" s="164"/>
    </row>
    <row r="52266" spans="5:28">
      <c r="E52266" s="166"/>
      <c r="J52266" s="161"/>
      <c r="AB52266" s="164"/>
    </row>
    <row r="52267" spans="5:28">
      <c r="E52267" s="166"/>
      <c r="J52267" s="161"/>
      <c r="AB52267" s="164"/>
    </row>
    <row r="52268" spans="5:28">
      <c r="E52268" s="166"/>
      <c r="J52268" s="161"/>
      <c r="AB52268" s="164"/>
    </row>
    <row r="52269" spans="5:28">
      <c r="E52269" s="166"/>
      <c r="J52269" s="161"/>
      <c r="AB52269" s="164"/>
    </row>
    <row r="52270" spans="5:28">
      <c r="E52270" s="166"/>
      <c r="J52270" s="161"/>
      <c r="AB52270" s="164"/>
    </row>
    <row r="52271" spans="5:28">
      <c r="E52271" s="166"/>
      <c r="J52271" s="161"/>
      <c r="AB52271" s="164"/>
    </row>
    <row r="52272" spans="5:28">
      <c r="E52272" s="166"/>
      <c r="J52272" s="161"/>
      <c r="AB52272" s="164"/>
    </row>
    <row r="52273" spans="5:28">
      <c r="E52273" s="166"/>
      <c r="J52273" s="161"/>
      <c r="AB52273" s="164"/>
    </row>
    <row r="52274" spans="5:28">
      <c r="E52274" s="166"/>
      <c r="J52274" s="161"/>
      <c r="AB52274" s="164"/>
    </row>
    <row r="52275" spans="5:28">
      <c r="E52275" s="166"/>
      <c r="J52275" s="161"/>
      <c r="AB52275" s="164"/>
    </row>
    <row r="52276" spans="5:28">
      <c r="J52276" s="161"/>
      <c r="AB52276" s="164"/>
    </row>
    <row r="52277" spans="5:28">
      <c r="J52277" s="161"/>
      <c r="AB52277" s="164"/>
    </row>
    <row r="52278" spans="5:28">
      <c r="J52278" s="161"/>
      <c r="AB52278" s="164"/>
    </row>
    <row r="52279" spans="5:28">
      <c r="J52279" s="161"/>
      <c r="AB52279" s="164"/>
    </row>
    <row r="52280" spans="5:28">
      <c r="J52280" s="161"/>
      <c r="AB52280" s="164"/>
    </row>
    <row r="52281" spans="5:28">
      <c r="J52281" s="161"/>
      <c r="AB52281" s="164"/>
    </row>
    <row r="52282" spans="5:28">
      <c r="J52282" s="161"/>
      <c r="AB52282" s="164"/>
    </row>
    <row r="52283" spans="5:28">
      <c r="J52283" s="161"/>
      <c r="AB52283" s="164"/>
    </row>
    <row r="52284" spans="5:28">
      <c r="J52284" s="161"/>
      <c r="AB52284" s="164"/>
    </row>
    <row r="52285" spans="5:28">
      <c r="J52285" s="161"/>
      <c r="AB52285" s="164"/>
    </row>
    <row r="52286" spans="5:28">
      <c r="J52286" s="161"/>
      <c r="AB52286" s="164"/>
    </row>
    <row r="52287" spans="5:28">
      <c r="J52287" s="161"/>
      <c r="AB52287" s="164"/>
    </row>
    <row r="52288" spans="5:28">
      <c r="J52288" s="161"/>
      <c r="AB52288" s="164"/>
    </row>
    <row r="52289" spans="10:28">
      <c r="J52289" s="161"/>
      <c r="AB52289" s="164"/>
    </row>
    <row r="52290" spans="10:28">
      <c r="J52290" s="161"/>
      <c r="AB52290" s="164"/>
    </row>
    <row r="52291" spans="10:28">
      <c r="J52291" s="161"/>
      <c r="AB52291" s="164"/>
    </row>
    <row r="52292" spans="10:28">
      <c r="J52292" s="161"/>
      <c r="AB52292" s="164"/>
    </row>
    <row r="52293" spans="10:28">
      <c r="J52293" s="161"/>
      <c r="AB52293" s="164"/>
    </row>
    <row r="52294" spans="10:28">
      <c r="J52294" s="161"/>
      <c r="AB52294" s="164"/>
    </row>
    <row r="52295" spans="10:28">
      <c r="J52295" s="161"/>
      <c r="AB52295" s="164"/>
    </row>
    <row r="52296" spans="10:28">
      <c r="J52296" s="161"/>
      <c r="AB52296" s="164"/>
    </row>
    <row r="52297" spans="10:28">
      <c r="J52297" s="161"/>
      <c r="AB52297" s="164"/>
    </row>
    <row r="52298" spans="10:28">
      <c r="J52298" s="161"/>
      <c r="AB52298" s="164"/>
    </row>
    <row r="52299" spans="10:28">
      <c r="J52299" s="161"/>
      <c r="AB52299" s="164"/>
    </row>
    <row r="52300" spans="10:28">
      <c r="J52300" s="161"/>
      <c r="AB52300" s="164"/>
    </row>
    <row r="52301" spans="10:28">
      <c r="J52301" s="161"/>
      <c r="AB52301" s="164"/>
    </row>
    <row r="52302" spans="10:28">
      <c r="J52302" s="161"/>
      <c r="AB52302" s="164"/>
    </row>
    <row r="52303" spans="10:28">
      <c r="J52303" s="161"/>
      <c r="AB52303" s="164"/>
    </row>
    <row r="52304" spans="10:28">
      <c r="J52304" s="161"/>
      <c r="AB52304" s="164"/>
    </row>
    <row r="52305" spans="10:28">
      <c r="J52305" s="161"/>
      <c r="AB52305" s="164"/>
    </row>
    <row r="52306" spans="10:28">
      <c r="J52306" s="161"/>
      <c r="AB52306" s="164"/>
    </row>
    <row r="52307" spans="10:28">
      <c r="J52307" s="161"/>
      <c r="AB52307" s="164"/>
    </row>
    <row r="52308" spans="10:28">
      <c r="J52308" s="161"/>
      <c r="AB52308" s="164"/>
    </row>
    <row r="52309" spans="10:28">
      <c r="J52309" s="161"/>
      <c r="AB52309" s="164"/>
    </row>
    <row r="52310" spans="10:28">
      <c r="J52310" s="161"/>
      <c r="AB52310" s="164"/>
    </row>
    <row r="52311" spans="10:28">
      <c r="J52311" s="161"/>
      <c r="AB52311" s="164"/>
    </row>
    <row r="52312" spans="10:28">
      <c r="J52312" s="161"/>
      <c r="AB52312" s="164"/>
    </row>
    <row r="52313" spans="10:28">
      <c r="J52313" s="161"/>
      <c r="AB52313" s="164"/>
    </row>
    <row r="52314" spans="10:28">
      <c r="J52314" s="161"/>
      <c r="AB52314" s="164"/>
    </row>
    <row r="52315" spans="10:28">
      <c r="J52315" s="161"/>
      <c r="AB52315" s="164"/>
    </row>
    <row r="52316" spans="10:28">
      <c r="J52316" s="161"/>
      <c r="AB52316" s="164"/>
    </row>
    <row r="52317" spans="10:28">
      <c r="J52317" s="161"/>
      <c r="AB52317" s="164"/>
    </row>
    <row r="52318" spans="10:28">
      <c r="J52318" s="161"/>
      <c r="AB52318" s="164"/>
    </row>
    <row r="52319" spans="10:28">
      <c r="J52319" s="161"/>
      <c r="AB52319" s="164"/>
    </row>
    <row r="52320" spans="10:28">
      <c r="J52320" s="161"/>
      <c r="AB52320" s="164"/>
    </row>
    <row r="52321" spans="10:28">
      <c r="J52321" s="161"/>
      <c r="AB52321" s="164"/>
    </row>
    <row r="52322" spans="10:28">
      <c r="J52322" s="161"/>
      <c r="AB52322" s="164"/>
    </row>
    <row r="52323" spans="10:28">
      <c r="J52323" s="161"/>
      <c r="AB52323" s="164"/>
    </row>
    <row r="52324" spans="10:28">
      <c r="J52324" s="161"/>
      <c r="AB52324" s="164"/>
    </row>
    <row r="52325" spans="10:28">
      <c r="J52325" s="161"/>
      <c r="AB52325" s="164"/>
    </row>
    <row r="52326" spans="10:28">
      <c r="J52326" s="161"/>
      <c r="AB52326" s="164"/>
    </row>
    <row r="52327" spans="10:28">
      <c r="J52327" s="161"/>
      <c r="AB52327" s="164"/>
    </row>
    <row r="52328" spans="10:28">
      <c r="J52328" s="161"/>
      <c r="AB52328" s="164"/>
    </row>
    <row r="52329" spans="10:28">
      <c r="J52329" s="161"/>
      <c r="AB52329" s="164"/>
    </row>
    <row r="52330" spans="10:28">
      <c r="J52330" s="161"/>
      <c r="AB52330" s="164"/>
    </row>
    <row r="52331" spans="10:28">
      <c r="J52331" s="161"/>
      <c r="AB52331" s="164"/>
    </row>
    <row r="52332" spans="10:28">
      <c r="J52332" s="161"/>
      <c r="AB52332" s="164"/>
    </row>
    <row r="52333" spans="10:28">
      <c r="J52333" s="161"/>
      <c r="AB52333" s="164"/>
    </row>
    <row r="52334" spans="10:28">
      <c r="J52334" s="161"/>
      <c r="AB52334" s="164"/>
    </row>
    <row r="52335" spans="10:28">
      <c r="J52335" s="161"/>
      <c r="AB52335" s="164"/>
    </row>
    <row r="52336" spans="10:28">
      <c r="J52336" s="161"/>
      <c r="AB52336" s="164"/>
    </row>
    <row r="52337" spans="10:28">
      <c r="J52337" s="161"/>
      <c r="AB52337" s="164"/>
    </row>
    <row r="52338" spans="10:28">
      <c r="J52338" s="161"/>
      <c r="AB52338" s="164"/>
    </row>
    <row r="52339" spans="10:28">
      <c r="J52339" s="161"/>
      <c r="AB52339" s="164"/>
    </row>
    <row r="52340" spans="10:28">
      <c r="J52340" s="161"/>
      <c r="AB52340" s="164"/>
    </row>
    <row r="52341" spans="10:28">
      <c r="J52341" s="161"/>
      <c r="AB52341" s="164"/>
    </row>
    <row r="52342" spans="10:28">
      <c r="J52342" s="161"/>
      <c r="AB52342" s="164"/>
    </row>
    <row r="52343" spans="10:28">
      <c r="J52343" s="161"/>
      <c r="AB52343" s="164"/>
    </row>
    <row r="52344" spans="10:28">
      <c r="J52344" s="161"/>
      <c r="AB52344" s="164"/>
    </row>
    <row r="52345" spans="10:28">
      <c r="J52345" s="161"/>
      <c r="AB52345" s="164"/>
    </row>
    <row r="52346" spans="10:28">
      <c r="J52346" s="161"/>
      <c r="AB52346" s="164"/>
    </row>
    <row r="52347" spans="10:28">
      <c r="J52347" s="161"/>
      <c r="AB52347" s="164"/>
    </row>
    <row r="52348" spans="10:28">
      <c r="J52348" s="161"/>
      <c r="AB52348" s="164"/>
    </row>
    <row r="52349" spans="10:28">
      <c r="J52349" s="161"/>
      <c r="AB52349" s="164"/>
    </row>
    <row r="52350" spans="10:28">
      <c r="J52350" s="161"/>
      <c r="AB52350" s="164"/>
    </row>
    <row r="52351" spans="10:28">
      <c r="J52351" s="161"/>
      <c r="AB52351" s="164"/>
    </row>
    <row r="52352" spans="10:28">
      <c r="J52352" s="161"/>
      <c r="AB52352" s="164"/>
    </row>
    <row r="52353" spans="10:28">
      <c r="J52353" s="161"/>
      <c r="AB52353" s="164"/>
    </row>
    <row r="52354" spans="10:28">
      <c r="J52354" s="161"/>
      <c r="AB52354" s="164"/>
    </row>
    <row r="52355" spans="10:28">
      <c r="J52355" s="161"/>
      <c r="AB52355" s="164"/>
    </row>
    <row r="52356" spans="10:28">
      <c r="J52356" s="161"/>
      <c r="AB52356" s="164"/>
    </row>
    <row r="52357" spans="10:28">
      <c r="J52357" s="161"/>
      <c r="AB52357" s="164"/>
    </row>
    <row r="52358" spans="10:28">
      <c r="J52358" s="161"/>
      <c r="AB52358" s="164"/>
    </row>
    <row r="52359" spans="10:28">
      <c r="J52359" s="161"/>
      <c r="AB52359" s="164"/>
    </row>
    <row r="52360" spans="10:28">
      <c r="J52360" s="161"/>
      <c r="AB52360" s="164"/>
    </row>
    <row r="52361" spans="10:28">
      <c r="J52361" s="161"/>
      <c r="AB52361" s="164"/>
    </row>
    <row r="52362" spans="10:28">
      <c r="J52362" s="161"/>
      <c r="AB52362" s="164"/>
    </row>
    <row r="52363" spans="10:28">
      <c r="J52363" s="161"/>
      <c r="AB52363" s="164"/>
    </row>
    <row r="52364" spans="10:28">
      <c r="J52364" s="161"/>
      <c r="AB52364" s="164"/>
    </row>
    <row r="52365" spans="10:28">
      <c r="J52365" s="161"/>
      <c r="AB52365" s="164"/>
    </row>
    <row r="52366" spans="10:28">
      <c r="J52366" s="161"/>
      <c r="AB52366" s="164"/>
    </row>
    <row r="52367" spans="10:28">
      <c r="J52367" s="161"/>
      <c r="AB52367" s="164"/>
    </row>
    <row r="52368" spans="10:28">
      <c r="J52368" s="161"/>
      <c r="AB52368" s="164"/>
    </row>
    <row r="52369" spans="10:28">
      <c r="J52369" s="161"/>
      <c r="AB52369" s="164"/>
    </row>
    <row r="52370" spans="10:28">
      <c r="J52370" s="161"/>
      <c r="AB52370" s="164"/>
    </row>
    <row r="52371" spans="10:28">
      <c r="J52371" s="161"/>
      <c r="AB52371" s="164"/>
    </row>
    <row r="52372" spans="10:28">
      <c r="J52372" s="161"/>
      <c r="AB52372" s="164"/>
    </row>
    <row r="52373" spans="10:28">
      <c r="J52373" s="161"/>
      <c r="AB52373" s="164"/>
    </row>
    <row r="52374" spans="10:28">
      <c r="J52374" s="161"/>
      <c r="AB52374" s="164"/>
    </row>
    <row r="52375" spans="10:28">
      <c r="J52375" s="161"/>
      <c r="AB52375" s="164"/>
    </row>
    <row r="52376" spans="10:28">
      <c r="J52376" s="161"/>
      <c r="AB52376" s="164"/>
    </row>
    <row r="52377" spans="10:28">
      <c r="J52377" s="161"/>
      <c r="AB52377" s="164"/>
    </row>
    <row r="52378" spans="10:28">
      <c r="J52378" s="161"/>
      <c r="AB52378" s="164"/>
    </row>
    <row r="52379" spans="10:28">
      <c r="J52379" s="161"/>
      <c r="AB52379" s="164"/>
    </row>
    <row r="52380" spans="10:28">
      <c r="J52380" s="161"/>
      <c r="AB52380" s="164"/>
    </row>
    <row r="52381" spans="10:28">
      <c r="J52381" s="161"/>
      <c r="AB52381" s="164"/>
    </row>
    <row r="52382" spans="10:28">
      <c r="J52382" s="161"/>
      <c r="AB52382" s="164"/>
    </row>
    <row r="52383" spans="10:28">
      <c r="J52383" s="161"/>
      <c r="AB52383" s="164"/>
    </row>
    <row r="52384" spans="10:28">
      <c r="J52384" s="161"/>
      <c r="AB52384" s="164"/>
    </row>
    <row r="52385" spans="10:28">
      <c r="J52385" s="161"/>
      <c r="AB52385" s="164"/>
    </row>
    <row r="52386" spans="10:28">
      <c r="J52386" s="161"/>
      <c r="AB52386" s="164"/>
    </row>
    <row r="52387" spans="10:28">
      <c r="J52387" s="161"/>
      <c r="AB52387" s="164"/>
    </row>
    <row r="52388" spans="10:28">
      <c r="J52388" s="161"/>
      <c r="AB52388" s="164"/>
    </row>
    <row r="52389" spans="10:28">
      <c r="J52389" s="161"/>
      <c r="AB52389" s="164"/>
    </row>
    <row r="52390" spans="10:28">
      <c r="J52390" s="161"/>
      <c r="AB52390" s="164"/>
    </row>
    <row r="52391" spans="10:28">
      <c r="J52391" s="161"/>
      <c r="AB52391" s="164"/>
    </row>
    <row r="52392" spans="10:28">
      <c r="J52392" s="161"/>
      <c r="AB52392" s="164"/>
    </row>
    <row r="52393" spans="10:28">
      <c r="J52393" s="161"/>
      <c r="AB52393" s="164"/>
    </row>
    <row r="52394" spans="10:28">
      <c r="J52394" s="161"/>
      <c r="AB52394" s="164"/>
    </row>
    <row r="52395" spans="10:28">
      <c r="J52395" s="161"/>
      <c r="AB52395" s="164"/>
    </row>
    <row r="52396" spans="10:28">
      <c r="J52396" s="161"/>
      <c r="AB52396" s="164"/>
    </row>
    <row r="52397" spans="10:28">
      <c r="J52397" s="161"/>
      <c r="AB52397" s="164"/>
    </row>
    <row r="52398" spans="10:28">
      <c r="J52398" s="161"/>
      <c r="AB52398" s="164"/>
    </row>
    <row r="52399" spans="10:28">
      <c r="J52399" s="161"/>
      <c r="AB52399" s="164"/>
    </row>
    <row r="52400" spans="10:28">
      <c r="J52400" s="161"/>
      <c r="AB52400" s="164"/>
    </row>
    <row r="52401" spans="10:28">
      <c r="J52401" s="161"/>
      <c r="AB52401" s="164"/>
    </row>
    <row r="52402" spans="10:28">
      <c r="J52402" s="161"/>
      <c r="AB52402" s="164"/>
    </row>
    <row r="52403" spans="10:28">
      <c r="J52403" s="161"/>
      <c r="AB52403" s="164"/>
    </row>
    <row r="52404" spans="10:28">
      <c r="J52404" s="161"/>
      <c r="AB52404" s="164"/>
    </row>
    <row r="52405" spans="10:28">
      <c r="J52405" s="161"/>
      <c r="AB52405" s="164"/>
    </row>
    <row r="52406" spans="10:28">
      <c r="J52406" s="161"/>
      <c r="AB52406" s="164"/>
    </row>
    <row r="52407" spans="10:28">
      <c r="J52407" s="161"/>
      <c r="AB52407" s="164"/>
    </row>
    <row r="52408" spans="10:28">
      <c r="J52408" s="161"/>
      <c r="AB52408" s="164"/>
    </row>
    <row r="52409" spans="10:28">
      <c r="J52409" s="161"/>
      <c r="AB52409" s="164"/>
    </row>
    <row r="52410" spans="10:28">
      <c r="J52410" s="161"/>
      <c r="AB52410" s="164"/>
    </row>
    <row r="52411" spans="10:28">
      <c r="J52411" s="161"/>
      <c r="AB52411" s="164"/>
    </row>
    <row r="52412" spans="10:28">
      <c r="J52412" s="161"/>
      <c r="AB52412" s="164"/>
    </row>
    <row r="52413" spans="10:28">
      <c r="J52413" s="161"/>
      <c r="AB52413" s="164"/>
    </row>
    <row r="52414" spans="10:28">
      <c r="J52414" s="161"/>
      <c r="AB52414" s="164"/>
    </row>
    <row r="52415" spans="10:28">
      <c r="J52415" s="161"/>
      <c r="AB52415" s="164"/>
    </row>
    <row r="52416" spans="10:28">
      <c r="J52416" s="161"/>
      <c r="AB52416" s="164"/>
    </row>
    <row r="52417" spans="10:28">
      <c r="J52417" s="161"/>
      <c r="AB52417" s="164"/>
    </row>
    <row r="52418" spans="10:28">
      <c r="J52418" s="161"/>
      <c r="AB52418" s="164"/>
    </row>
    <row r="52419" spans="10:28">
      <c r="J52419" s="161"/>
      <c r="AB52419" s="164"/>
    </row>
    <row r="52420" spans="10:28">
      <c r="J52420" s="161"/>
      <c r="AB52420" s="164"/>
    </row>
    <row r="52421" spans="10:28">
      <c r="J52421" s="161"/>
      <c r="AB52421" s="164"/>
    </row>
    <row r="52422" spans="10:28">
      <c r="J52422" s="161"/>
      <c r="AB52422" s="164"/>
    </row>
    <row r="52423" spans="10:28">
      <c r="J52423" s="161"/>
      <c r="AB52423" s="164"/>
    </row>
    <row r="52424" spans="10:28">
      <c r="J52424" s="161"/>
      <c r="AB52424" s="164"/>
    </row>
    <row r="52425" spans="10:28">
      <c r="J52425" s="161"/>
      <c r="AB52425" s="164"/>
    </row>
    <row r="52426" spans="10:28">
      <c r="J52426" s="161"/>
      <c r="AB52426" s="164"/>
    </row>
    <row r="52427" spans="10:28">
      <c r="J52427" s="161"/>
      <c r="AB52427" s="164"/>
    </row>
    <row r="52428" spans="10:28">
      <c r="J52428" s="161"/>
      <c r="AB52428" s="164"/>
    </row>
    <row r="52429" spans="10:28">
      <c r="J52429" s="161"/>
      <c r="AB52429" s="164"/>
    </row>
    <row r="52430" spans="10:28">
      <c r="J52430" s="161"/>
      <c r="AB52430" s="164"/>
    </row>
    <row r="52431" spans="10:28">
      <c r="J52431" s="161"/>
      <c r="AB52431" s="164"/>
    </row>
    <row r="52432" spans="10:28">
      <c r="J52432" s="161"/>
      <c r="AB52432" s="164"/>
    </row>
    <row r="52433" spans="10:28">
      <c r="J52433" s="161"/>
      <c r="AB52433" s="164"/>
    </row>
    <row r="52434" spans="10:28">
      <c r="J52434" s="161"/>
      <c r="AB52434" s="164"/>
    </row>
    <row r="52435" spans="10:28">
      <c r="J52435" s="161"/>
      <c r="AB52435" s="164"/>
    </row>
    <row r="52436" spans="10:28">
      <c r="J52436" s="161"/>
      <c r="AB52436" s="164"/>
    </row>
    <row r="52437" spans="10:28">
      <c r="J52437" s="161"/>
      <c r="AB52437" s="164"/>
    </row>
    <row r="52438" spans="10:28">
      <c r="J52438" s="161"/>
      <c r="AB52438" s="164"/>
    </row>
    <row r="52439" spans="10:28">
      <c r="J52439" s="161"/>
      <c r="AB52439" s="164"/>
    </row>
    <row r="52440" spans="10:28">
      <c r="J52440" s="161"/>
      <c r="AB52440" s="164"/>
    </row>
    <row r="52441" spans="10:28">
      <c r="J52441" s="161"/>
      <c r="AB52441" s="164"/>
    </row>
    <row r="52442" spans="10:28">
      <c r="J52442" s="161"/>
      <c r="AB52442" s="164"/>
    </row>
    <row r="52443" spans="10:28">
      <c r="J52443" s="161"/>
      <c r="AB52443" s="164"/>
    </row>
    <row r="52444" spans="10:28">
      <c r="J52444" s="161"/>
      <c r="AB52444" s="164"/>
    </row>
    <row r="52445" spans="10:28">
      <c r="J52445" s="161"/>
      <c r="AB52445" s="164"/>
    </row>
    <row r="52446" spans="10:28">
      <c r="J52446" s="161"/>
      <c r="AB52446" s="164"/>
    </row>
    <row r="52447" spans="10:28">
      <c r="J52447" s="161"/>
      <c r="AB52447" s="164"/>
    </row>
    <row r="52448" spans="10:28">
      <c r="J52448" s="161"/>
      <c r="AB52448" s="164"/>
    </row>
    <row r="52449" spans="10:28">
      <c r="J52449" s="161"/>
      <c r="AB52449" s="164"/>
    </row>
    <row r="52450" spans="10:28">
      <c r="J52450" s="161"/>
      <c r="AB52450" s="164"/>
    </row>
    <row r="52451" spans="10:28">
      <c r="J52451" s="161"/>
      <c r="AB52451" s="164"/>
    </row>
    <row r="52452" spans="10:28">
      <c r="J52452" s="161"/>
      <c r="AB52452" s="164"/>
    </row>
    <row r="52453" spans="10:28">
      <c r="J52453" s="161"/>
      <c r="AB52453" s="164"/>
    </row>
    <row r="52454" spans="10:28">
      <c r="J52454" s="161"/>
      <c r="AB52454" s="164"/>
    </row>
    <row r="52455" spans="10:28">
      <c r="J52455" s="161"/>
      <c r="AB52455" s="164"/>
    </row>
    <row r="52456" spans="10:28">
      <c r="J52456" s="161"/>
      <c r="AB52456" s="164"/>
    </row>
    <row r="52457" spans="10:28">
      <c r="J52457" s="161"/>
      <c r="AB52457" s="164"/>
    </row>
    <row r="52458" spans="10:28">
      <c r="J52458" s="161"/>
      <c r="AB52458" s="164"/>
    </row>
    <row r="52459" spans="10:28">
      <c r="J52459" s="161"/>
      <c r="AB52459" s="164"/>
    </row>
    <row r="52460" spans="10:28">
      <c r="J52460" s="161"/>
      <c r="AB52460" s="164"/>
    </row>
    <row r="52461" spans="10:28">
      <c r="J52461" s="161"/>
      <c r="AB52461" s="164"/>
    </row>
    <row r="52462" spans="10:28">
      <c r="J52462" s="161"/>
      <c r="AB52462" s="164"/>
    </row>
    <row r="52463" spans="10:28">
      <c r="J52463" s="161"/>
      <c r="AB52463" s="164"/>
    </row>
    <row r="52464" spans="10:28">
      <c r="J52464" s="161"/>
      <c r="AB52464" s="164"/>
    </row>
    <row r="52465" spans="10:28">
      <c r="J52465" s="161"/>
      <c r="AB52465" s="164"/>
    </row>
    <row r="52466" spans="10:28">
      <c r="J52466" s="161"/>
      <c r="AB52466" s="164"/>
    </row>
    <row r="52467" spans="10:28">
      <c r="J52467" s="161"/>
      <c r="AB52467" s="164"/>
    </row>
    <row r="52468" spans="10:28">
      <c r="J52468" s="161"/>
      <c r="AB52468" s="164"/>
    </row>
    <row r="52469" spans="10:28">
      <c r="J52469" s="161"/>
      <c r="AB52469" s="164"/>
    </row>
    <row r="52470" spans="10:28">
      <c r="J52470" s="161"/>
      <c r="AB52470" s="164"/>
    </row>
    <row r="52471" spans="10:28">
      <c r="J52471" s="161"/>
      <c r="AB52471" s="164"/>
    </row>
    <row r="52472" spans="10:28">
      <c r="J52472" s="161"/>
      <c r="AB52472" s="164"/>
    </row>
    <row r="52473" spans="10:28">
      <c r="J52473" s="161"/>
      <c r="AB52473" s="164"/>
    </row>
    <row r="52474" spans="10:28">
      <c r="J52474" s="161"/>
      <c r="AB52474" s="164"/>
    </row>
    <row r="52475" spans="10:28">
      <c r="J52475" s="161"/>
      <c r="AB52475" s="164"/>
    </row>
    <row r="52476" spans="10:28">
      <c r="J52476" s="161"/>
      <c r="AB52476" s="164"/>
    </row>
    <row r="52477" spans="10:28">
      <c r="J52477" s="161"/>
      <c r="AB52477" s="164"/>
    </row>
    <row r="52478" spans="10:28">
      <c r="J52478" s="161"/>
      <c r="AB52478" s="164"/>
    </row>
    <row r="52479" spans="10:28">
      <c r="J52479" s="161"/>
      <c r="AB52479" s="164"/>
    </row>
    <row r="52480" spans="10:28">
      <c r="J52480" s="161"/>
      <c r="AB52480" s="164"/>
    </row>
    <row r="52481" spans="10:28">
      <c r="J52481" s="161"/>
      <c r="AB52481" s="164"/>
    </row>
    <row r="52482" spans="10:28">
      <c r="J52482" s="161"/>
      <c r="AB52482" s="164"/>
    </row>
    <row r="52483" spans="10:28">
      <c r="J52483" s="161"/>
      <c r="AB52483" s="164"/>
    </row>
    <row r="52484" spans="10:28">
      <c r="J52484" s="161"/>
      <c r="AB52484" s="164"/>
    </row>
    <row r="52485" spans="10:28">
      <c r="J52485" s="161"/>
      <c r="AB52485" s="164"/>
    </row>
    <row r="52486" spans="10:28">
      <c r="J52486" s="161"/>
      <c r="AB52486" s="164"/>
    </row>
    <row r="52487" spans="10:28">
      <c r="J52487" s="161"/>
      <c r="AB52487" s="164"/>
    </row>
    <row r="52488" spans="10:28">
      <c r="J52488" s="161"/>
      <c r="AB52488" s="164"/>
    </row>
    <row r="52489" spans="10:28">
      <c r="J52489" s="161"/>
      <c r="AB52489" s="164"/>
    </row>
    <row r="52490" spans="10:28">
      <c r="J52490" s="161"/>
      <c r="AB52490" s="164"/>
    </row>
    <row r="52491" spans="10:28">
      <c r="J52491" s="161"/>
      <c r="AB52491" s="164"/>
    </row>
    <row r="52492" spans="10:28">
      <c r="J52492" s="161"/>
      <c r="AB52492" s="164"/>
    </row>
    <row r="52493" spans="10:28">
      <c r="J52493" s="161"/>
      <c r="AB52493" s="164"/>
    </row>
    <row r="52494" spans="10:28">
      <c r="J52494" s="161"/>
      <c r="AB52494" s="164"/>
    </row>
    <row r="52495" spans="10:28">
      <c r="J52495" s="161"/>
      <c r="AB52495" s="164"/>
    </row>
    <row r="52496" spans="10:28">
      <c r="J52496" s="161"/>
      <c r="AB52496" s="164"/>
    </row>
    <row r="52497" spans="5:28">
      <c r="E52497" s="166"/>
      <c r="J52497" s="161"/>
      <c r="AB52497" s="164"/>
    </row>
    <row r="52498" spans="5:28">
      <c r="E52498" s="166"/>
      <c r="J52498" s="161"/>
      <c r="AB52498" s="164"/>
    </row>
    <row r="52499" spans="5:28">
      <c r="E52499" s="166"/>
      <c r="J52499" s="161"/>
      <c r="AB52499" s="164"/>
    </row>
    <row r="52500" spans="5:28">
      <c r="J52500" s="161"/>
      <c r="AB52500" s="164"/>
    </row>
    <row r="52501" spans="5:28">
      <c r="J52501" s="161"/>
      <c r="AB52501" s="164"/>
    </row>
    <row r="52502" spans="5:28">
      <c r="J52502" s="161"/>
      <c r="AB52502" s="164"/>
    </row>
    <row r="52503" spans="5:28">
      <c r="J52503" s="161"/>
      <c r="AB52503" s="164"/>
    </row>
    <row r="52504" spans="5:28">
      <c r="J52504" s="161"/>
      <c r="AB52504" s="164"/>
    </row>
    <row r="52505" spans="5:28">
      <c r="J52505" s="161"/>
      <c r="AB52505" s="164"/>
    </row>
    <row r="52506" spans="5:28">
      <c r="J52506" s="161"/>
      <c r="AB52506" s="164"/>
    </row>
    <row r="52507" spans="5:28">
      <c r="J52507" s="161"/>
      <c r="AB52507" s="164"/>
    </row>
    <row r="52508" spans="5:28">
      <c r="J52508" s="161"/>
      <c r="AB52508" s="164"/>
    </row>
    <row r="52509" spans="5:28">
      <c r="J52509" s="161"/>
      <c r="AB52509" s="164"/>
    </row>
    <row r="52510" spans="5:28">
      <c r="J52510" s="161"/>
      <c r="AB52510" s="164"/>
    </row>
    <row r="52511" spans="5:28">
      <c r="J52511" s="161"/>
      <c r="AB52511" s="164"/>
    </row>
    <row r="52512" spans="5:28">
      <c r="J52512" s="161"/>
      <c r="AB52512" s="164"/>
    </row>
    <row r="52513" spans="10:28">
      <c r="J52513" s="161"/>
      <c r="AB52513" s="164"/>
    </row>
    <row r="52514" spans="10:28">
      <c r="J52514" s="161"/>
      <c r="AB52514" s="164"/>
    </row>
    <row r="52515" spans="10:28">
      <c r="J52515" s="161"/>
      <c r="AB52515" s="164"/>
    </row>
    <row r="52516" spans="10:28">
      <c r="J52516" s="161"/>
      <c r="AB52516" s="164"/>
    </row>
    <row r="52517" spans="10:28">
      <c r="J52517" s="161"/>
      <c r="AB52517" s="164"/>
    </row>
    <row r="52518" spans="10:28">
      <c r="J52518" s="161"/>
      <c r="AB52518" s="164"/>
    </row>
    <row r="52519" spans="10:28">
      <c r="J52519" s="161"/>
      <c r="AB52519" s="164"/>
    </row>
    <row r="52520" spans="10:28">
      <c r="J52520" s="161"/>
      <c r="AB52520" s="164"/>
    </row>
    <row r="52521" spans="10:28">
      <c r="J52521" s="161"/>
      <c r="AB52521" s="164"/>
    </row>
    <row r="52522" spans="10:28">
      <c r="J52522" s="161"/>
      <c r="AB52522" s="164"/>
    </row>
    <row r="52523" spans="10:28">
      <c r="J52523" s="161"/>
      <c r="AB52523" s="164"/>
    </row>
    <row r="52524" spans="10:28">
      <c r="J52524" s="161"/>
      <c r="AB52524" s="164"/>
    </row>
    <row r="52525" spans="10:28">
      <c r="J52525" s="161"/>
      <c r="AB52525" s="164"/>
    </row>
    <row r="52526" spans="10:28">
      <c r="J52526" s="161"/>
      <c r="AB52526" s="164"/>
    </row>
    <row r="52527" spans="10:28">
      <c r="J52527" s="161"/>
      <c r="AB52527" s="164"/>
    </row>
    <row r="52528" spans="10:28">
      <c r="J52528" s="161"/>
      <c r="AB52528" s="164"/>
    </row>
    <row r="52529" spans="10:28">
      <c r="J52529" s="161"/>
      <c r="AB52529" s="164"/>
    </row>
    <row r="52530" spans="10:28">
      <c r="J52530" s="161"/>
      <c r="AB52530" s="164"/>
    </row>
    <row r="52531" spans="10:28">
      <c r="J52531" s="161"/>
      <c r="AB52531" s="164"/>
    </row>
    <row r="52532" spans="10:28">
      <c r="J52532" s="161"/>
      <c r="AB52532" s="164"/>
    </row>
    <row r="52533" spans="10:28">
      <c r="J52533" s="161"/>
      <c r="AB52533" s="164"/>
    </row>
    <row r="52534" spans="10:28">
      <c r="J52534" s="161"/>
      <c r="AB52534" s="164"/>
    </row>
    <row r="52535" spans="10:28">
      <c r="J52535" s="161"/>
      <c r="AB52535" s="164"/>
    </row>
    <row r="52536" spans="10:28">
      <c r="J52536" s="161"/>
      <c r="AB52536" s="164"/>
    </row>
    <row r="52537" spans="10:28">
      <c r="J52537" s="161"/>
      <c r="AB52537" s="164"/>
    </row>
    <row r="52538" spans="10:28">
      <c r="J52538" s="161"/>
      <c r="AB52538" s="164"/>
    </row>
    <row r="52539" spans="10:28">
      <c r="J52539" s="161"/>
      <c r="AB52539" s="164"/>
    </row>
    <row r="52540" spans="10:28">
      <c r="J52540" s="161"/>
      <c r="AB52540" s="164"/>
    </row>
    <row r="52541" spans="10:28">
      <c r="J52541" s="161"/>
      <c r="AB52541" s="164"/>
    </row>
    <row r="52542" spans="10:28">
      <c r="J52542" s="161"/>
      <c r="AB52542" s="164"/>
    </row>
    <row r="52543" spans="10:28">
      <c r="J52543" s="161"/>
      <c r="AB52543" s="164"/>
    </row>
    <row r="52544" spans="10:28">
      <c r="J52544" s="161"/>
      <c r="AB52544" s="164"/>
    </row>
    <row r="52545" spans="10:28">
      <c r="J52545" s="161"/>
      <c r="AB52545" s="164"/>
    </row>
    <row r="52546" spans="10:28">
      <c r="J52546" s="161"/>
      <c r="AB52546" s="164"/>
    </row>
    <row r="52547" spans="10:28">
      <c r="J52547" s="161"/>
      <c r="AB52547" s="164"/>
    </row>
    <row r="52548" spans="10:28">
      <c r="J52548" s="161"/>
      <c r="AB52548" s="164"/>
    </row>
    <row r="52549" spans="10:28">
      <c r="J52549" s="161"/>
      <c r="AB52549" s="164"/>
    </row>
    <row r="52550" spans="10:28">
      <c r="J52550" s="161"/>
      <c r="AB52550" s="164"/>
    </row>
    <row r="52551" spans="10:28">
      <c r="J52551" s="161"/>
      <c r="AB52551" s="164"/>
    </row>
    <row r="52552" spans="10:28">
      <c r="J52552" s="161"/>
      <c r="AB52552" s="164"/>
    </row>
    <row r="52553" spans="10:28">
      <c r="J52553" s="161"/>
      <c r="AB52553" s="164"/>
    </row>
    <row r="52554" spans="10:28">
      <c r="J52554" s="161"/>
      <c r="AB52554" s="164"/>
    </row>
    <row r="52555" spans="10:28">
      <c r="J52555" s="161"/>
      <c r="AB52555" s="164"/>
    </row>
    <row r="52556" spans="10:28">
      <c r="J52556" s="161"/>
      <c r="AB52556" s="164"/>
    </row>
    <row r="52557" spans="10:28">
      <c r="J52557" s="161"/>
      <c r="AB52557" s="164"/>
    </row>
    <row r="52558" spans="10:28">
      <c r="J52558" s="161"/>
      <c r="AB52558" s="164"/>
    </row>
    <row r="52559" spans="10:28">
      <c r="J52559" s="161"/>
      <c r="AB52559" s="164"/>
    </row>
    <row r="52560" spans="10:28">
      <c r="J52560" s="161"/>
      <c r="AB52560" s="164"/>
    </row>
    <row r="52561" spans="10:28">
      <c r="J52561" s="161"/>
      <c r="AB52561" s="164"/>
    </row>
    <row r="52562" spans="10:28">
      <c r="J52562" s="161"/>
      <c r="AB52562" s="164"/>
    </row>
    <row r="52563" spans="10:28">
      <c r="J52563" s="161"/>
      <c r="AB52563" s="164"/>
    </row>
    <row r="52564" spans="10:28">
      <c r="J52564" s="161"/>
      <c r="AB52564" s="164"/>
    </row>
    <row r="52565" spans="10:28">
      <c r="J52565" s="161"/>
      <c r="AB52565" s="164"/>
    </row>
    <row r="52566" spans="10:28">
      <c r="J52566" s="161"/>
      <c r="AB52566" s="164"/>
    </row>
    <row r="52567" spans="10:28">
      <c r="J52567" s="161"/>
      <c r="AB52567" s="164"/>
    </row>
    <row r="52568" spans="10:28">
      <c r="J52568" s="161"/>
      <c r="AB52568" s="164"/>
    </row>
    <row r="52569" spans="10:28">
      <c r="J52569" s="161"/>
      <c r="AB52569" s="164"/>
    </row>
    <row r="52570" spans="10:28">
      <c r="J52570" s="161"/>
      <c r="AB52570" s="164"/>
    </row>
    <row r="52571" spans="10:28">
      <c r="J52571" s="161"/>
      <c r="AB52571" s="164"/>
    </row>
    <row r="52572" spans="10:28">
      <c r="J52572" s="161"/>
      <c r="AB52572" s="164"/>
    </row>
    <row r="52573" spans="10:28">
      <c r="J52573" s="161"/>
      <c r="AB52573" s="164"/>
    </row>
    <row r="52574" spans="10:28">
      <c r="J52574" s="161"/>
      <c r="AB52574" s="164"/>
    </row>
    <row r="52575" spans="10:28">
      <c r="J52575" s="161"/>
      <c r="AB52575" s="164"/>
    </row>
    <row r="52576" spans="10:28">
      <c r="J52576" s="161"/>
      <c r="AB52576" s="164"/>
    </row>
    <row r="52577" spans="10:28">
      <c r="J52577" s="161"/>
      <c r="AB52577" s="164"/>
    </row>
    <row r="52578" spans="10:28">
      <c r="J52578" s="161"/>
      <c r="AB52578" s="164"/>
    </row>
    <row r="52579" spans="10:28">
      <c r="J52579" s="161"/>
      <c r="AB52579" s="164"/>
    </row>
    <row r="52580" spans="10:28">
      <c r="J52580" s="161"/>
      <c r="AB52580" s="164"/>
    </row>
    <row r="52581" spans="10:28">
      <c r="J52581" s="161"/>
      <c r="AB52581" s="164"/>
    </row>
    <row r="52582" spans="10:28">
      <c r="J52582" s="161"/>
      <c r="AB52582" s="164"/>
    </row>
    <row r="52583" spans="10:28">
      <c r="J52583" s="161"/>
      <c r="AB52583" s="164"/>
    </row>
    <row r="52584" spans="10:28">
      <c r="J52584" s="161"/>
      <c r="AB52584" s="164"/>
    </row>
    <row r="52585" spans="10:28">
      <c r="J52585" s="161"/>
      <c r="AB52585" s="164"/>
    </row>
    <row r="52586" spans="10:28">
      <c r="J52586" s="161"/>
      <c r="AB52586" s="164"/>
    </row>
    <row r="52587" spans="10:28">
      <c r="J52587" s="161"/>
      <c r="AB52587" s="164"/>
    </row>
    <row r="52588" spans="10:28">
      <c r="J52588" s="161"/>
      <c r="AB52588" s="164"/>
    </row>
    <row r="52589" spans="10:28">
      <c r="J52589" s="161"/>
      <c r="AB52589" s="164"/>
    </row>
    <row r="52590" spans="10:28">
      <c r="J52590" s="161"/>
      <c r="AB52590" s="164"/>
    </row>
    <row r="52591" spans="10:28">
      <c r="J52591" s="161"/>
      <c r="AB52591" s="164"/>
    </row>
    <row r="52592" spans="10:28">
      <c r="J52592" s="161"/>
      <c r="AB52592" s="164"/>
    </row>
    <row r="52593" spans="10:28">
      <c r="J52593" s="161"/>
      <c r="AB52593" s="164"/>
    </row>
    <row r="52594" spans="10:28">
      <c r="J52594" s="161"/>
      <c r="AB52594" s="164"/>
    </row>
    <row r="52595" spans="10:28">
      <c r="J52595" s="161"/>
      <c r="AB52595" s="164"/>
    </row>
    <row r="52596" spans="10:28">
      <c r="J52596" s="161"/>
      <c r="AB52596" s="164"/>
    </row>
    <row r="52597" spans="10:28">
      <c r="J52597" s="161"/>
      <c r="AB52597" s="164"/>
    </row>
    <row r="52598" spans="10:28">
      <c r="J52598" s="161"/>
      <c r="AB52598" s="164"/>
    </row>
    <row r="52599" spans="10:28">
      <c r="J52599" s="161"/>
      <c r="AB52599" s="164"/>
    </row>
    <row r="52600" spans="10:28">
      <c r="J52600" s="161"/>
      <c r="AB52600" s="164"/>
    </row>
    <row r="52601" spans="10:28">
      <c r="J52601" s="161"/>
      <c r="AB52601" s="164"/>
    </row>
    <row r="52602" spans="10:28">
      <c r="J52602" s="161"/>
      <c r="AB52602" s="164"/>
    </row>
    <row r="52603" spans="10:28">
      <c r="J52603" s="161"/>
      <c r="AB52603" s="164"/>
    </row>
    <row r="52604" spans="10:28">
      <c r="J52604" s="161"/>
      <c r="AB52604" s="164"/>
    </row>
    <row r="52605" spans="10:28">
      <c r="J52605" s="161"/>
      <c r="AB52605" s="164"/>
    </row>
    <row r="52606" spans="10:28">
      <c r="J52606" s="161"/>
      <c r="AB52606" s="164"/>
    </row>
    <row r="52607" spans="10:28">
      <c r="J52607" s="161"/>
      <c r="AB52607" s="164"/>
    </row>
    <row r="52608" spans="10:28">
      <c r="J52608" s="161"/>
      <c r="AB52608" s="164"/>
    </row>
    <row r="52609" spans="10:28">
      <c r="J52609" s="161"/>
      <c r="AB52609" s="164"/>
    </row>
    <row r="52610" spans="10:28">
      <c r="J52610" s="161"/>
      <c r="AB52610" s="164"/>
    </row>
    <row r="52611" spans="10:28">
      <c r="J52611" s="161"/>
      <c r="AB52611" s="164"/>
    </row>
    <row r="52612" spans="10:28">
      <c r="J52612" s="161"/>
      <c r="AB52612" s="164"/>
    </row>
    <row r="52613" spans="10:28">
      <c r="J52613" s="161"/>
      <c r="AB52613" s="164"/>
    </row>
    <row r="52614" spans="10:28">
      <c r="J52614" s="161"/>
      <c r="AB52614" s="164"/>
    </row>
    <row r="52615" spans="10:28">
      <c r="J52615" s="161"/>
      <c r="AB52615" s="164"/>
    </row>
    <row r="52616" spans="10:28">
      <c r="J52616" s="161"/>
      <c r="AB52616" s="164"/>
    </row>
    <row r="52617" spans="10:28">
      <c r="J52617" s="161"/>
      <c r="AB52617" s="164"/>
    </row>
    <row r="52618" spans="10:28">
      <c r="J52618" s="161"/>
      <c r="AB52618" s="164"/>
    </row>
    <row r="52619" spans="10:28">
      <c r="J52619" s="161"/>
      <c r="AB52619" s="164"/>
    </row>
    <row r="52620" spans="10:28">
      <c r="J52620" s="161"/>
      <c r="AB52620" s="164"/>
    </row>
    <row r="52621" spans="10:28">
      <c r="J52621" s="161"/>
      <c r="AB52621" s="164"/>
    </row>
    <row r="52622" spans="10:28">
      <c r="J52622" s="161"/>
      <c r="AB52622" s="164"/>
    </row>
    <row r="52623" spans="10:28">
      <c r="J52623" s="161"/>
      <c r="AB52623" s="164"/>
    </row>
    <row r="52624" spans="10:28">
      <c r="J52624" s="161"/>
      <c r="AB52624" s="164"/>
    </row>
    <row r="52625" spans="10:28">
      <c r="J52625" s="161"/>
      <c r="AB52625" s="164"/>
    </row>
    <row r="52626" spans="10:28">
      <c r="J52626" s="161"/>
      <c r="AB52626" s="164"/>
    </row>
    <row r="52627" spans="10:28">
      <c r="J52627" s="161"/>
      <c r="AB52627" s="164"/>
    </row>
    <row r="52628" spans="10:28">
      <c r="J52628" s="161"/>
      <c r="AB52628" s="164"/>
    </row>
    <row r="52629" spans="10:28">
      <c r="J52629" s="161"/>
      <c r="AB52629" s="164"/>
    </row>
    <row r="52630" spans="10:28">
      <c r="J52630" s="161"/>
      <c r="AB52630" s="164"/>
    </row>
    <row r="52631" spans="10:28">
      <c r="J52631" s="161"/>
      <c r="AB52631" s="164"/>
    </row>
    <row r="52632" spans="10:28">
      <c r="J52632" s="161"/>
      <c r="AB52632" s="164"/>
    </row>
    <row r="52633" spans="10:28">
      <c r="J52633" s="161"/>
      <c r="AB52633" s="164"/>
    </row>
    <row r="52634" spans="10:28">
      <c r="J52634" s="161"/>
      <c r="AB52634" s="164"/>
    </row>
    <row r="52635" spans="10:28">
      <c r="J52635" s="161"/>
      <c r="AB52635" s="164"/>
    </row>
    <row r="52636" spans="10:28">
      <c r="J52636" s="161"/>
      <c r="AB52636" s="164"/>
    </row>
    <row r="52637" spans="10:28">
      <c r="J52637" s="161"/>
      <c r="AB52637" s="164"/>
    </row>
    <row r="52638" spans="10:28">
      <c r="J52638" s="161"/>
      <c r="AB52638" s="164"/>
    </row>
    <row r="52639" spans="10:28">
      <c r="J52639" s="161"/>
      <c r="AB52639" s="164"/>
    </row>
    <row r="52640" spans="10:28">
      <c r="J52640" s="161"/>
      <c r="AB52640" s="164"/>
    </row>
    <row r="52641" spans="10:28">
      <c r="J52641" s="161"/>
      <c r="AB52641" s="164"/>
    </row>
    <row r="52642" spans="10:28">
      <c r="J52642" s="161"/>
      <c r="AB52642" s="164"/>
    </row>
    <row r="52643" spans="10:28">
      <c r="J52643" s="161"/>
      <c r="AB52643" s="164"/>
    </row>
    <row r="52644" spans="10:28">
      <c r="J52644" s="161"/>
      <c r="AB52644" s="164"/>
    </row>
    <row r="52645" spans="10:28">
      <c r="J52645" s="161"/>
      <c r="AB52645" s="164"/>
    </row>
    <row r="52646" spans="10:28">
      <c r="J52646" s="161"/>
      <c r="AB52646" s="164"/>
    </row>
    <row r="52647" spans="10:28">
      <c r="J52647" s="161"/>
      <c r="AB52647" s="164"/>
    </row>
    <row r="52648" spans="10:28">
      <c r="J52648" s="161"/>
      <c r="AB52648" s="164"/>
    </row>
    <row r="52649" spans="10:28">
      <c r="J52649" s="161"/>
      <c r="AB52649" s="164"/>
    </row>
    <row r="52650" spans="10:28">
      <c r="J52650" s="161"/>
      <c r="AB52650" s="164"/>
    </row>
    <row r="52651" spans="10:28">
      <c r="J52651" s="161"/>
      <c r="AB52651" s="164"/>
    </row>
    <row r="52652" spans="10:28">
      <c r="J52652" s="161"/>
      <c r="AB52652" s="164"/>
    </row>
    <row r="52653" spans="10:28">
      <c r="J52653" s="161"/>
      <c r="AB52653" s="164"/>
    </row>
    <row r="52654" spans="10:28">
      <c r="J52654" s="161"/>
      <c r="AB52654" s="164"/>
    </row>
    <row r="52655" spans="10:28">
      <c r="J52655" s="161"/>
      <c r="AB52655" s="164"/>
    </row>
    <row r="52656" spans="10:28">
      <c r="J52656" s="161"/>
      <c r="AB52656" s="164"/>
    </row>
    <row r="52657" spans="10:28">
      <c r="J52657" s="161"/>
      <c r="AB52657" s="164"/>
    </row>
    <row r="52658" spans="10:28">
      <c r="J52658" s="161"/>
      <c r="AB52658" s="164"/>
    </row>
    <row r="52659" spans="10:28">
      <c r="J52659" s="161"/>
      <c r="AB52659" s="164"/>
    </row>
    <row r="52660" spans="10:28">
      <c r="J52660" s="161"/>
      <c r="AB52660" s="164"/>
    </row>
    <row r="52661" spans="10:28">
      <c r="J52661" s="161"/>
      <c r="AB52661" s="164"/>
    </row>
    <row r="52662" spans="10:28">
      <c r="J52662" s="161"/>
      <c r="AB52662" s="164"/>
    </row>
    <row r="52663" spans="10:28">
      <c r="J52663" s="161"/>
      <c r="AB52663" s="164"/>
    </row>
    <row r="52664" spans="10:28">
      <c r="J52664" s="161"/>
      <c r="AB52664" s="164"/>
    </row>
    <row r="52665" spans="10:28">
      <c r="J52665" s="161"/>
      <c r="AB52665" s="164"/>
    </row>
    <row r="52666" spans="10:28">
      <c r="J52666" s="161"/>
      <c r="AB52666" s="164"/>
    </row>
    <row r="52667" spans="10:28">
      <c r="J52667" s="161"/>
      <c r="AB52667" s="164"/>
    </row>
    <row r="52668" spans="10:28">
      <c r="J52668" s="161"/>
      <c r="AB52668" s="164"/>
    </row>
    <row r="52669" spans="10:28">
      <c r="J52669" s="161"/>
      <c r="AB52669" s="164"/>
    </row>
    <row r="52670" spans="10:28">
      <c r="J52670" s="161"/>
      <c r="AB52670" s="164"/>
    </row>
    <row r="52671" spans="10:28">
      <c r="J52671" s="161"/>
      <c r="AB52671" s="164"/>
    </row>
    <row r="52672" spans="10:28">
      <c r="J52672" s="161"/>
      <c r="AB52672" s="164"/>
    </row>
    <row r="52673" spans="10:28">
      <c r="J52673" s="161"/>
      <c r="AB52673" s="164"/>
    </row>
    <row r="52674" spans="10:28">
      <c r="J52674" s="161"/>
      <c r="AB52674" s="164"/>
    </row>
    <row r="52675" spans="10:28">
      <c r="J52675" s="161"/>
      <c r="AB52675" s="164"/>
    </row>
    <row r="52676" spans="10:28">
      <c r="J52676" s="161"/>
      <c r="AB52676" s="164"/>
    </row>
    <row r="52677" spans="10:28">
      <c r="J52677" s="161"/>
      <c r="AB52677" s="164"/>
    </row>
    <row r="52678" spans="10:28">
      <c r="J52678" s="161"/>
      <c r="AB52678" s="164"/>
    </row>
    <row r="52679" spans="10:28">
      <c r="J52679" s="161"/>
      <c r="AB52679" s="164"/>
    </row>
    <row r="52680" spans="10:28">
      <c r="J52680" s="161"/>
      <c r="AB52680" s="164"/>
    </row>
    <row r="52681" spans="10:28">
      <c r="J52681" s="161"/>
      <c r="AB52681" s="164"/>
    </row>
    <row r="52682" spans="10:28">
      <c r="J52682" s="161"/>
      <c r="AB52682" s="164"/>
    </row>
    <row r="52683" spans="10:28">
      <c r="J52683" s="161"/>
      <c r="AB52683" s="164"/>
    </row>
    <row r="52684" spans="10:28">
      <c r="J52684" s="161"/>
      <c r="AB52684" s="164"/>
    </row>
    <row r="52685" spans="10:28">
      <c r="J52685" s="161"/>
      <c r="AB52685" s="164"/>
    </row>
    <row r="52686" spans="10:28">
      <c r="J52686" s="161"/>
      <c r="AB52686" s="164"/>
    </row>
    <row r="52687" spans="10:28">
      <c r="J52687" s="161"/>
      <c r="AB52687" s="164"/>
    </row>
    <row r="52688" spans="10:28">
      <c r="J52688" s="161"/>
      <c r="AB52688" s="164"/>
    </row>
    <row r="52689" spans="10:28">
      <c r="J52689" s="161"/>
      <c r="AB52689" s="164"/>
    </row>
    <row r="52690" spans="10:28">
      <c r="J52690" s="161"/>
      <c r="AB52690" s="164"/>
    </row>
    <row r="52691" spans="10:28">
      <c r="J52691" s="161"/>
      <c r="AB52691" s="164"/>
    </row>
    <row r="52692" spans="10:28">
      <c r="J52692" s="161"/>
      <c r="AB52692" s="164"/>
    </row>
    <row r="52693" spans="10:28">
      <c r="J52693" s="161"/>
      <c r="AB52693" s="164"/>
    </row>
    <row r="52694" spans="10:28">
      <c r="J52694" s="161"/>
      <c r="AB52694" s="164"/>
    </row>
    <row r="52695" spans="10:28">
      <c r="J52695" s="161"/>
      <c r="AB52695" s="164"/>
    </row>
    <row r="52696" spans="10:28">
      <c r="J52696" s="161"/>
      <c r="AB52696" s="164"/>
    </row>
    <row r="52697" spans="10:28">
      <c r="J52697" s="161"/>
      <c r="AB52697" s="164"/>
    </row>
    <row r="52698" spans="10:28">
      <c r="J52698" s="161"/>
      <c r="AB52698" s="164"/>
    </row>
    <row r="52699" spans="10:28">
      <c r="J52699" s="161"/>
      <c r="AB52699" s="164"/>
    </row>
    <row r="52700" spans="10:28">
      <c r="J52700" s="161"/>
      <c r="AB52700" s="164"/>
    </row>
    <row r="52701" spans="10:28">
      <c r="J52701" s="161"/>
      <c r="AB52701" s="164"/>
    </row>
    <row r="52702" spans="10:28">
      <c r="J52702" s="161"/>
      <c r="AB52702" s="164"/>
    </row>
    <row r="52703" spans="10:28">
      <c r="J52703" s="161"/>
      <c r="AB52703" s="164"/>
    </row>
    <row r="52704" spans="10:28">
      <c r="J52704" s="161"/>
      <c r="AB52704" s="164"/>
    </row>
    <row r="52705" spans="10:28">
      <c r="J52705" s="161"/>
      <c r="AB52705" s="164"/>
    </row>
    <row r="52706" spans="10:28">
      <c r="J52706" s="161"/>
      <c r="AB52706" s="164"/>
    </row>
    <row r="52707" spans="10:28">
      <c r="J52707" s="161"/>
      <c r="AB52707" s="164"/>
    </row>
    <row r="52708" spans="10:28">
      <c r="J52708" s="161"/>
      <c r="AB52708" s="164"/>
    </row>
    <row r="52709" spans="10:28">
      <c r="J52709" s="161"/>
      <c r="AB52709" s="164"/>
    </row>
    <row r="52710" spans="10:28">
      <c r="J52710" s="161"/>
      <c r="AB52710" s="164"/>
    </row>
    <row r="52711" spans="10:28">
      <c r="J52711" s="161"/>
      <c r="AB52711" s="164"/>
    </row>
    <row r="52712" spans="10:28">
      <c r="J52712" s="161"/>
      <c r="AB52712" s="164"/>
    </row>
    <row r="52713" spans="10:28">
      <c r="J52713" s="161"/>
      <c r="AB52713" s="164"/>
    </row>
    <row r="52714" spans="10:28">
      <c r="J52714" s="161"/>
      <c r="AB52714" s="164"/>
    </row>
    <row r="52715" spans="10:28">
      <c r="J52715" s="161"/>
      <c r="AB52715" s="164"/>
    </row>
    <row r="52716" spans="10:28">
      <c r="J52716" s="161"/>
      <c r="AB52716" s="164"/>
    </row>
    <row r="52717" spans="10:28">
      <c r="J52717" s="161"/>
      <c r="AB52717" s="164"/>
    </row>
    <row r="52718" spans="10:28">
      <c r="J52718" s="161"/>
      <c r="AB52718" s="164"/>
    </row>
    <row r="52719" spans="10:28">
      <c r="J52719" s="161"/>
      <c r="AB52719" s="164"/>
    </row>
    <row r="52720" spans="10:28">
      <c r="J52720" s="161"/>
      <c r="AB52720" s="164"/>
    </row>
    <row r="52721" spans="10:28">
      <c r="J52721" s="161"/>
      <c r="AB52721" s="164"/>
    </row>
    <row r="52722" spans="10:28">
      <c r="J52722" s="161"/>
      <c r="AB52722" s="164"/>
    </row>
    <row r="52723" spans="10:28">
      <c r="J52723" s="161"/>
      <c r="AB52723" s="164"/>
    </row>
    <row r="52724" spans="10:28">
      <c r="J52724" s="161"/>
      <c r="AB52724" s="164"/>
    </row>
    <row r="52725" spans="10:28">
      <c r="J52725" s="161"/>
      <c r="AB52725" s="164"/>
    </row>
    <row r="52726" spans="10:28">
      <c r="J52726" s="161"/>
      <c r="AB52726" s="164"/>
    </row>
    <row r="52727" spans="10:28">
      <c r="J52727" s="161"/>
      <c r="AB52727" s="164"/>
    </row>
    <row r="52728" spans="10:28">
      <c r="J52728" s="161"/>
      <c r="AB52728" s="164"/>
    </row>
    <row r="52729" spans="10:28">
      <c r="J52729" s="161"/>
      <c r="AB52729" s="164"/>
    </row>
    <row r="52730" spans="10:28">
      <c r="J52730" s="161"/>
      <c r="AB52730" s="164"/>
    </row>
    <row r="52731" spans="10:28">
      <c r="J52731" s="161"/>
      <c r="AB52731" s="164"/>
    </row>
    <row r="52732" spans="10:28">
      <c r="J52732" s="161"/>
      <c r="AB52732" s="164"/>
    </row>
    <row r="52733" spans="10:28">
      <c r="J52733" s="161"/>
      <c r="AB52733" s="164"/>
    </row>
    <row r="52734" spans="10:28">
      <c r="J52734" s="161"/>
      <c r="AB52734" s="164"/>
    </row>
    <row r="52735" spans="10:28">
      <c r="J52735" s="161"/>
      <c r="AB52735" s="164"/>
    </row>
    <row r="52736" spans="10:28">
      <c r="J52736" s="161"/>
      <c r="AB52736" s="164"/>
    </row>
    <row r="52737" spans="10:28">
      <c r="J52737" s="161"/>
      <c r="AB52737" s="164"/>
    </row>
    <row r="52738" spans="10:28">
      <c r="J52738" s="161"/>
      <c r="AB52738" s="164"/>
    </row>
    <row r="52739" spans="10:28">
      <c r="J52739" s="161"/>
      <c r="AB52739" s="164"/>
    </row>
    <row r="52740" spans="10:28">
      <c r="J52740" s="161"/>
      <c r="AB52740" s="164"/>
    </row>
    <row r="52741" spans="10:28">
      <c r="J52741" s="161"/>
      <c r="AB52741" s="164"/>
    </row>
    <row r="52742" spans="10:28">
      <c r="J52742" s="161"/>
      <c r="AB52742" s="164"/>
    </row>
    <row r="52743" spans="10:28">
      <c r="J52743" s="161"/>
      <c r="AB52743" s="164"/>
    </row>
    <row r="52744" spans="10:28">
      <c r="J52744" s="161"/>
      <c r="AB52744" s="164"/>
    </row>
    <row r="52745" spans="10:28">
      <c r="J52745" s="161"/>
      <c r="AB52745" s="164"/>
    </row>
    <row r="52746" spans="10:28">
      <c r="J52746" s="161"/>
      <c r="AB52746" s="164"/>
    </row>
    <row r="52747" spans="10:28">
      <c r="J52747" s="161"/>
      <c r="AB52747" s="164"/>
    </row>
    <row r="52748" spans="10:28">
      <c r="J52748" s="161"/>
      <c r="AB52748" s="164"/>
    </row>
    <row r="52749" spans="10:28">
      <c r="J52749" s="161"/>
      <c r="AB52749" s="164"/>
    </row>
    <row r="52750" spans="10:28">
      <c r="J52750" s="161"/>
      <c r="AB52750" s="164"/>
    </row>
    <row r="52751" spans="10:28">
      <c r="J52751" s="161"/>
      <c r="AB52751" s="164"/>
    </row>
    <row r="52752" spans="10:28">
      <c r="J52752" s="161"/>
      <c r="AB52752" s="164"/>
    </row>
    <row r="52753" spans="10:28">
      <c r="J52753" s="161"/>
      <c r="AB52753" s="164"/>
    </row>
    <row r="52754" spans="10:28">
      <c r="J52754" s="161"/>
      <c r="AB52754" s="164"/>
    </row>
    <row r="52755" spans="10:28">
      <c r="J52755" s="161"/>
      <c r="AB52755" s="164"/>
    </row>
    <row r="52756" spans="10:28">
      <c r="J52756" s="161"/>
      <c r="AB52756" s="164"/>
    </row>
    <row r="52757" spans="10:28">
      <c r="J52757" s="161"/>
      <c r="AB52757" s="164"/>
    </row>
    <row r="52758" spans="10:28">
      <c r="J52758" s="161"/>
      <c r="AB52758" s="164"/>
    </row>
    <row r="52759" spans="10:28">
      <c r="J52759" s="161"/>
      <c r="AB52759" s="164"/>
    </row>
    <row r="52760" spans="10:28">
      <c r="J52760" s="161"/>
      <c r="AB52760" s="164"/>
    </row>
    <row r="52761" spans="10:28">
      <c r="J52761" s="161"/>
      <c r="AB52761" s="164"/>
    </row>
    <row r="52762" spans="10:28">
      <c r="J52762" s="161"/>
      <c r="AB52762" s="164"/>
    </row>
    <row r="52763" spans="10:28">
      <c r="J52763" s="161"/>
      <c r="AB52763" s="164"/>
    </row>
    <row r="52764" spans="10:28">
      <c r="J52764" s="161"/>
      <c r="AB52764" s="164"/>
    </row>
    <row r="52765" spans="10:28">
      <c r="J52765" s="161"/>
      <c r="AB52765" s="164"/>
    </row>
    <row r="52766" spans="10:28">
      <c r="J52766" s="161"/>
      <c r="AB52766" s="164"/>
    </row>
    <row r="52767" spans="10:28">
      <c r="J52767" s="161"/>
      <c r="AB52767" s="164"/>
    </row>
    <row r="52768" spans="10:28">
      <c r="J52768" s="161"/>
      <c r="AB52768" s="164"/>
    </row>
    <row r="52769" spans="10:28">
      <c r="J52769" s="161"/>
      <c r="AB52769" s="164"/>
    </row>
    <row r="52770" spans="10:28">
      <c r="J52770" s="161"/>
      <c r="AB52770" s="164"/>
    </row>
    <row r="52771" spans="10:28">
      <c r="J52771" s="161"/>
      <c r="AB52771" s="164"/>
    </row>
    <row r="52772" spans="10:28">
      <c r="J52772" s="161"/>
      <c r="AB52772" s="164"/>
    </row>
    <row r="52773" spans="10:28">
      <c r="J52773" s="161"/>
      <c r="AB52773" s="164"/>
    </row>
    <row r="52774" spans="10:28">
      <c r="J52774" s="161"/>
      <c r="AB52774" s="164"/>
    </row>
    <row r="52775" spans="10:28">
      <c r="J52775" s="161"/>
      <c r="AB52775" s="164"/>
    </row>
    <row r="52776" spans="10:28">
      <c r="J52776" s="161"/>
      <c r="AB52776" s="164"/>
    </row>
    <row r="52777" spans="10:28">
      <c r="J52777" s="161"/>
      <c r="AB52777" s="164"/>
    </row>
    <row r="52778" spans="10:28">
      <c r="J52778" s="161"/>
      <c r="AB52778" s="164"/>
    </row>
    <row r="52779" spans="10:28">
      <c r="J52779" s="161"/>
      <c r="AB52779" s="164"/>
    </row>
    <row r="52780" spans="10:28">
      <c r="J52780" s="161"/>
      <c r="AB52780" s="164"/>
    </row>
    <row r="52781" spans="10:28">
      <c r="J52781" s="161"/>
      <c r="AB52781" s="164"/>
    </row>
    <row r="52782" spans="10:28">
      <c r="J52782" s="161"/>
      <c r="AB52782" s="164"/>
    </row>
    <row r="52783" spans="10:28">
      <c r="J52783" s="161"/>
      <c r="AB52783" s="164"/>
    </row>
    <row r="52784" spans="10:28">
      <c r="J52784" s="161"/>
      <c r="AB52784" s="164"/>
    </row>
    <row r="52785" spans="10:28">
      <c r="J52785" s="161"/>
      <c r="AB52785" s="164"/>
    </row>
    <row r="52786" spans="10:28">
      <c r="J52786" s="161"/>
      <c r="AB52786" s="164"/>
    </row>
    <row r="52787" spans="10:28">
      <c r="J52787" s="161"/>
      <c r="AB52787" s="164"/>
    </row>
    <row r="52788" spans="10:28">
      <c r="J52788" s="161"/>
      <c r="AB52788" s="164"/>
    </row>
    <row r="52789" spans="10:28">
      <c r="J52789" s="161"/>
      <c r="AB52789" s="164"/>
    </row>
    <row r="52790" spans="10:28">
      <c r="J52790" s="161"/>
      <c r="AB52790" s="164"/>
    </row>
    <row r="52791" spans="10:28">
      <c r="J52791" s="161"/>
      <c r="AB52791" s="164"/>
    </row>
    <row r="52792" spans="10:28">
      <c r="J52792" s="161"/>
      <c r="AB52792" s="164"/>
    </row>
    <row r="52793" spans="10:28">
      <c r="J52793" s="161"/>
      <c r="AB52793" s="164"/>
    </row>
    <row r="52794" spans="10:28">
      <c r="J52794" s="161"/>
      <c r="AB52794" s="164"/>
    </row>
    <row r="52795" spans="10:28">
      <c r="J52795" s="161"/>
      <c r="AB52795" s="164"/>
    </row>
    <row r="52796" spans="10:28">
      <c r="J52796" s="161"/>
      <c r="AB52796" s="164"/>
    </row>
    <row r="52797" spans="10:28">
      <c r="J52797" s="161"/>
      <c r="AB52797" s="164"/>
    </row>
    <row r="52798" spans="10:28">
      <c r="J52798" s="161"/>
      <c r="AB52798" s="164"/>
    </row>
    <row r="52799" spans="10:28">
      <c r="J52799" s="161"/>
      <c r="AB52799" s="164"/>
    </row>
    <row r="52800" spans="10:28">
      <c r="J52800" s="161"/>
      <c r="AB52800" s="164"/>
    </row>
    <row r="52801" spans="10:28">
      <c r="J52801" s="161"/>
      <c r="AB52801" s="164"/>
    </row>
    <row r="52802" spans="10:28">
      <c r="J52802" s="161"/>
      <c r="AB52802" s="164"/>
    </row>
    <row r="52803" spans="10:28">
      <c r="J52803" s="161"/>
      <c r="AB52803" s="164"/>
    </row>
    <row r="52804" spans="10:28">
      <c r="J52804" s="161"/>
      <c r="AB52804" s="164"/>
    </row>
    <row r="52805" spans="10:28">
      <c r="J52805" s="161"/>
      <c r="AB52805" s="164"/>
    </row>
    <row r="52806" spans="10:28">
      <c r="J52806" s="161"/>
      <c r="AB52806" s="164"/>
    </row>
    <row r="52807" spans="10:28">
      <c r="J52807" s="161"/>
      <c r="AB52807" s="164"/>
    </row>
    <row r="52808" spans="10:28">
      <c r="J52808" s="161"/>
      <c r="AB52808" s="164"/>
    </row>
    <row r="52809" spans="10:28">
      <c r="J52809" s="161"/>
      <c r="AB52809" s="164"/>
    </row>
    <row r="52810" spans="10:28">
      <c r="J52810" s="161"/>
      <c r="AB52810" s="164"/>
    </row>
    <row r="52811" spans="10:28">
      <c r="J52811" s="161"/>
      <c r="AB52811" s="164"/>
    </row>
    <row r="52812" spans="10:28">
      <c r="J52812" s="161"/>
      <c r="AB52812" s="164"/>
    </row>
    <row r="52813" spans="10:28">
      <c r="J52813" s="161"/>
      <c r="AB52813" s="164"/>
    </row>
    <row r="52814" spans="10:28">
      <c r="J52814" s="161"/>
      <c r="AB52814" s="164"/>
    </row>
    <row r="52815" spans="10:28">
      <c r="J52815" s="161"/>
      <c r="AB52815" s="164"/>
    </row>
    <row r="52816" spans="10:28">
      <c r="J52816" s="161"/>
      <c r="AB52816" s="164"/>
    </row>
    <row r="52817" spans="10:28">
      <c r="J52817" s="161"/>
      <c r="AB52817" s="164"/>
    </row>
    <row r="52818" spans="10:28">
      <c r="J52818" s="161"/>
      <c r="AB52818" s="164"/>
    </row>
    <row r="52819" spans="10:28">
      <c r="J52819" s="161"/>
      <c r="AB52819" s="164"/>
    </row>
    <row r="52820" spans="10:28">
      <c r="J52820" s="161"/>
      <c r="AB52820" s="164"/>
    </row>
    <row r="52821" spans="10:28">
      <c r="J52821" s="161"/>
      <c r="AB52821" s="164"/>
    </row>
    <row r="52822" spans="10:28">
      <c r="J52822" s="161"/>
      <c r="AB52822" s="164"/>
    </row>
    <row r="52823" spans="10:28">
      <c r="J52823" s="161"/>
      <c r="AB52823" s="164"/>
    </row>
    <row r="52824" spans="10:28">
      <c r="J52824" s="161"/>
      <c r="AB52824" s="164"/>
    </row>
    <row r="52825" spans="10:28">
      <c r="J52825" s="161"/>
      <c r="AB52825" s="164"/>
    </row>
    <row r="52826" spans="10:28">
      <c r="J52826" s="161"/>
      <c r="AB52826" s="164"/>
    </row>
    <row r="52827" spans="10:28">
      <c r="J52827" s="161"/>
      <c r="AB52827" s="164"/>
    </row>
    <row r="52828" spans="10:28">
      <c r="J52828" s="161"/>
      <c r="AB52828" s="164"/>
    </row>
    <row r="52829" spans="10:28">
      <c r="J52829" s="161"/>
      <c r="AB52829" s="164"/>
    </row>
    <row r="52830" spans="10:28">
      <c r="J52830" s="161"/>
      <c r="AB52830" s="164"/>
    </row>
    <row r="52831" spans="10:28">
      <c r="J52831" s="161"/>
      <c r="AB52831" s="164"/>
    </row>
    <row r="52832" spans="10:28">
      <c r="J52832" s="161"/>
      <c r="AB52832" s="164"/>
    </row>
    <row r="52833" spans="5:28">
      <c r="J52833" s="161"/>
      <c r="AB52833" s="164"/>
    </row>
    <row r="52834" spans="5:28">
      <c r="J52834" s="161"/>
      <c r="AB52834" s="164"/>
    </row>
    <row r="52835" spans="5:28">
      <c r="J52835" s="161"/>
      <c r="AB52835" s="164"/>
    </row>
    <row r="52836" spans="5:28">
      <c r="J52836" s="161"/>
      <c r="AB52836" s="164"/>
    </row>
    <row r="52837" spans="5:28">
      <c r="J52837" s="161"/>
      <c r="AB52837" s="164"/>
    </row>
    <row r="52838" spans="5:28">
      <c r="J52838" s="161"/>
      <c r="AB52838" s="164"/>
    </row>
    <row r="52839" spans="5:28">
      <c r="J52839" s="161"/>
      <c r="AB52839" s="164"/>
    </row>
    <row r="52840" spans="5:28">
      <c r="J52840" s="161"/>
      <c r="AB52840" s="164"/>
    </row>
    <row r="52841" spans="5:28">
      <c r="J52841" s="161"/>
      <c r="AB52841" s="164"/>
    </row>
    <row r="52842" spans="5:28">
      <c r="J52842" s="161"/>
      <c r="AB52842" s="164"/>
    </row>
    <row r="52843" spans="5:28">
      <c r="E52843" s="166"/>
      <c r="J52843" s="161"/>
      <c r="AB52843" s="164"/>
    </row>
    <row r="52844" spans="5:28">
      <c r="E52844" s="166"/>
      <c r="J52844" s="161"/>
      <c r="AB52844" s="164"/>
    </row>
    <row r="52845" spans="5:28">
      <c r="E52845" s="166"/>
      <c r="J52845" s="161"/>
      <c r="AB52845" s="164"/>
    </row>
    <row r="52846" spans="5:28">
      <c r="E52846" s="166"/>
      <c r="J52846" s="161"/>
      <c r="AB52846" s="164"/>
    </row>
    <row r="52847" spans="5:28">
      <c r="E52847" s="166"/>
      <c r="J52847" s="161"/>
      <c r="AB52847" s="164"/>
    </row>
    <row r="52848" spans="5:28">
      <c r="E52848" s="166"/>
      <c r="J52848" s="161"/>
      <c r="AB52848" s="164"/>
    </row>
    <row r="52849" spans="5:28">
      <c r="E52849" s="166"/>
      <c r="J52849" s="161"/>
      <c r="AB52849" s="164"/>
    </row>
    <row r="52850" spans="5:28">
      <c r="E52850" s="166"/>
      <c r="J52850" s="161"/>
      <c r="AB52850" s="164"/>
    </row>
    <row r="52851" spans="5:28">
      <c r="E52851" s="166"/>
      <c r="J52851" s="161"/>
      <c r="AB52851" s="164"/>
    </row>
    <row r="52852" spans="5:28">
      <c r="E52852" s="166"/>
      <c r="J52852" s="161"/>
      <c r="AB52852" s="164"/>
    </row>
    <row r="52853" spans="5:28">
      <c r="E52853" s="166"/>
      <c r="J52853" s="161"/>
      <c r="AB52853" s="164"/>
    </row>
    <row r="52854" spans="5:28">
      <c r="E52854" s="166"/>
      <c r="J52854" s="161"/>
      <c r="AB52854" s="164"/>
    </row>
    <row r="52855" spans="5:28">
      <c r="J52855" s="161"/>
      <c r="AB52855" s="164"/>
    </row>
    <row r="52856" spans="5:28">
      <c r="J52856" s="161"/>
      <c r="AB52856" s="164"/>
    </row>
    <row r="52857" spans="5:28">
      <c r="J52857" s="161"/>
      <c r="AB52857" s="164"/>
    </row>
    <row r="52858" spans="5:28">
      <c r="J52858" s="161"/>
      <c r="AB52858" s="164"/>
    </row>
    <row r="52859" spans="5:28">
      <c r="J52859" s="161"/>
      <c r="AB52859" s="164"/>
    </row>
    <row r="52860" spans="5:28">
      <c r="J52860" s="161"/>
      <c r="AB52860" s="164"/>
    </row>
    <row r="52861" spans="5:28">
      <c r="J52861" s="161"/>
      <c r="AB52861" s="164"/>
    </row>
    <row r="52862" spans="5:28">
      <c r="J52862" s="161"/>
      <c r="AB52862" s="164"/>
    </row>
    <row r="52863" spans="5:28">
      <c r="J52863" s="161"/>
      <c r="AB52863" s="164"/>
    </row>
    <row r="52864" spans="5:28">
      <c r="J52864" s="161"/>
      <c r="AB52864" s="164"/>
    </row>
    <row r="52865" spans="10:28">
      <c r="J52865" s="161"/>
      <c r="AB52865" s="164"/>
    </row>
    <row r="52866" spans="10:28">
      <c r="J52866" s="161"/>
      <c r="AB52866" s="164"/>
    </row>
    <row r="52867" spans="10:28">
      <c r="J52867" s="161"/>
      <c r="AB52867" s="164"/>
    </row>
    <row r="52868" spans="10:28">
      <c r="J52868" s="161"/>
      <c r="AB52868" s="164"/>
    </row>
    <row r="52869" spans="10:28">
      <c r="J52869" s="161"/>
      <c r="AB52869" s="164"/>
    </row>
    <row r="52870" spans="10:28">
      <c r="J52870" s="161"/>
      <c r="AB52870" s="164"/>
    </row>
    <row r="52871" spans="10:28">
      <c r="J52871" s="161"/>
      <c r="AB52871" s="164"/>
    </row>
    <row r="52872" spans="10:28">
      <c r="J52872" s="161"/>
      <c r="AB52872" s="164"/>
    </row>
    <row r="52873" spans="10:28">
      <c r="J52873" s="161"/>
      <c r="AB52873" s="164"/>
    </row>
    <row r="52874" spans="10:28">
      <c r="J52874" s="161"/>
      <c r="AB52874" s="164"/>
    </row>
    <row r="52875" spans="10:28">
      <c r="J52875" s="161"/>
      <c r="AB52875" s="164"/>
    </row>
    <row r="52876" spans="10:28">
      <c r="J52876" s="161"/>
      <c r="AB52876" s="164"/>
    </row>
    <row r="52877" spans="10:28">
      <c r="J52877" s="161"/>
      <c r="AB52877" s="164"/>
    </row>
    <row r="52878" spans="10:28">
      <c r="J52878" s="161"/>
      <c r="AB52878" s="164"/>
    </row>
    <row r="52879" spans="10:28">
      <c r="J52879" s="161"/>
      <c r="AB52879" s="164"/>
    </row>
    <row r="52880" spans="10:28">
      <c r="J52880" s="161"/>
      <c r="AB52880" s="164"/>
    </row>
    <row r="52881" spans="10:28">
      <c r="J52881" s="161"/>
      <c r="AB52881" s="164"/>
    </row>
    <row r="52882" spans="10:28">
      <c r="J52882" s="161"/>
      <c r="AB52882" s="164"/>
    </row>
    <row r="52883" spans="10:28">
      <c r="J52883" s="161"/>
      <c r="AB52883" s="164"/>
    </row>
    <row r="52884" spans="10:28">
      <c r="J52884" s="161"/>
      <c r="AB52884" s="164"/>
    </row>
    <row r="52885" spans="10:28">
      <c r="J52885" s="161"/>
      <c r="AB52885" s="164"/>
    </row>
    <row r="52886" spans="10:28">
      <c r="J52886" s="161"/>
      <c r="AB52886" s="164"/>
    </row>
    <row r="52887" spans="10:28">
      <c r="J52887" s="161"/>
      <c r="AB52887" s="164"/>
    </row>
    <row r="52888" spans="10:28">
      <c r="J52888" s="161"/>
      <c r="AB52888" s="164"/>
    </row>
    <row r="52889" spans="10:28">
      <c r="J52889" s="161"/>
      <c r="AB52889" s="164"/>
    </row>
    <row r="52890" spans="10:28">
      <c r="J52890" s="161"/>
      <c r="AB52890" s="164"/>
    </row>
    <row r="52891" spans="10:28">
      <c r="J52891" s="161"/>
      <c r="AB52891" s="164"/>
    </row>
    <row r="52892" spans="10:28">
      <c r="J52892" s="161"/>
      <c r="AB52892" s="164"/>
    </row>
    <row r="52893" spans="10:28">
      <c r="J52893" s="161"/>
      <c r="AB52893" s="164"/>
    </row>
    <row r="52894" spans="10:28">
      <c r="J52894" s="161"/>
      <c r="AB52894" s="164"/>
    </row>
    <row r="52895" spans="10:28">
      <c r="J52895" s="161"/>
      <c r="AB52895" s="164"/>
    </row>
    <row r="52896" spans="10:28">
      <c r="J52896" s="161"/>
      <c r="AB52896" s="164"/>
    </row>
    <row r="52897" spans="10:28">
      <c r="J52897" s="161"/>
      <c r="AB52897" s="164"/>
    </row>
    <row r="52898" spans="10:28">
      <c r="J52898" s="161"/>
      <c r="AB52898" s="164"/>
    </row>
    <row r="52899" spans="10:28">
      <c r="J52899" s="161"/>
      <c r="AB52899" s="164"/>
    </row>
    <row r="52900" spans="10:28">
      <c r="J52900" s="161"/>
      <c r="AB52900" s="164"/>
    </row>
    <row r="52901" spans="10:28">
      <c r="J52901" s="161"/>
      <c r="AB52901" s="164"/>
    </row>
    <row r="52902" spans="10:28">
      <c r="J52902" s="161"/>
      <c r="AB52902" s="164"/>
    </row>
    <row r="52903" spans="10:28">
      <c r="J52903" s="161"/>
      <c r="AB52903" s="164"/>
    </row>
    <row r="52904" spans="10:28">
      <c r="J52904" s="161"/>
      <c r="AB52904" s="164"/>
    </row>
    <row r="52905" spans="10:28">
      <c r="J52905" s="161"/>
      <c r="AB52905" s="164"/>
    </row>
    <row r="52906" spans="10:28">
      <c r="J52906" s="161"/>
      <c r="AB52906" s="164"/>
    </row>
    <row r="52907" spans="10:28">
      <c r="J52907" s="161"/>
      <c r="AB52907" s="164"/>
    </row>
    <row r="52908" spans="10:28">
      <c r="J52908" s="161"/>
      <c r="AB52908" s="164"/>
    </row>
    <row r="52909" spans="10:28">
      <c r="J52909" s="161"/>
      <c r="AB52909" s="164"/>
    </row>
    <row r="52910" spans="10:28">
      <c r="J52910" s="161"/>
      <c r="AB52910" s="164"/>
    </row>
    <row r="52911" spans="10:28">
      <c r="J52911" s="161"/>
      <c r="AB52911" s="164"/>
    </row>
    <row r="52912" spans="10:28">
      <c r="J52912" s="161"/>
      <c r="AB52912" s="164"/>
    </row>
    <row r="52913" spans="10:28">
      <c r="J52913" s="161"/>
      <c r="AB52913" s="164"/>
    </row>
    <row r="52914" spans="10:28">
      <c r="J52914" s="161"/>
      <c r="AB52914" s="164"/>
    </row>
    <row r="52915" spans="10:28">
      <c r="J52915" s="161"/>
      <c r="AB52915" s="164"/>
    </row>
    <row r="52916" spans="10:28">
      <c r="J52916" s="161"/>
      <c r="AB52916" s="164"/>
    </row>
    <row r="52917" spans="10:28">
      <c r="J52917" s="161"/>
      <c r="AB52917" s="164"/>
    </row>
    <row r="52918" spans="10:28">
      <c r="J52918" s="161"/>
      <c r="AB52918" s="164"/>
    </row>
    <row r="52919" spans="10:28">
      <c r="J52919" s="161"/>
      <c r="AB52919" s="164"/>
    </row>
    <row r="52920" spans="10:28">
      <c r="J52920" s="161"/>
      <c r="AB52920" s="164"/>
    </row>
    <row r="52921" spans="10:28">
      <c r="J52921" s="161"/>
      <c r="AB52921" s="164"/>
    </row>
    <row r="52922" spans="10:28">
      <c r="J52922" s="161"/>
      <c r="AB52922" s="164"/>
    </row>
    <row r="52923" spans="10:28">
      <c r="J52923" s="161"/>
      <c r="AB52923" s="164"/>
    </row>
    <row r="52924" spans="10:28">
      <c r="J52924" s="161"/>
      <c r="AB52924" s="164"/>
    </row>
    <row r="52925" spans="10:28">
      <c r="J52925" s="161"/>
      <c r="AB52925" s="164"/>
    </row>
    <row r="52926" spans="10:28">
      <c r="J52926" s="161"/>
      <c r="AB52926" s="164"/>
    </row>
    <row r="52927" spans="10:28">
      <c r="J52927" s="161"/>
      <c r="AB52927" s="164"/>
    </row>
    <row r="52928" spans="10:28">
      <c r="J52928" s="161"/>
      <c r="AB52928" s="164"/>
    </row>
    <row r="52929" spans="10:28">
      <c r="J52929" s="161"/>
      <c r="AB52929" s="164"/>
    </row>
    <row r="52930" spans="10:28">
      <c r="J52930" s="161"/>
      <c r="AB52930" s="164"/>
    </row>
    <row r="52931" spans="10:28">
      <c r="J52931" s="161"/>
      <c r="AB52931" s="164"/>
    </row>
    <row r="52932" spans="10:28">
      <c r="J52932" s="161"/>
      <c r="AB52932" s="164"/>
    </row>
    <row r="52933" spans="10:28">
      <c r="J52933" s="161"/>
      <c r="AB52933" s="164"/>
    </row>
    <row r="52934" spans="10:28">
      <c r="J52934" s="161"/>
      <c r="AB52934" s="164"/>
    </row>
    <row r="52935" spans="10:28">
      <c r="J52935" s="161"/>
      <c r="AB52935" s="164"/>
    </row>
    <row r="52936" spans="10:28">
      <c r="J52936" s="161"/>
      <c r="AB52936" s="164"/>
    </row>
    <row r="52937" spans="10:28">
      <c r="J52937" s="161"/>
      <c r="AB52937" s="164"/>
    </row>
    <row r="52938" spans="10:28">
      <c r="J52938" s="161"/>
      <c r="AB52938" s="164"/>
    </row>
    <row r="52939" spans="10:28">
      <c r="J52939" s="161"/>
      <c r="AB52939" s="164"/>
    </row>
    <row r="52940" spans="10:28">
      <c r="J52940" s="161"/>
      <c r="AB52940" s="164"/>
    </row>
    <row r="52941" spans="10:28">
      <c r="J52941" s="161"/>
      <c r="AB52941" s="164"/>
    </row>
    <row r="52942" spans="10:28">
      <c r="J52942" s="161"/>
      <c r="AB52942" s="164"/>
    </row>
    <row r="52943" spans="10:28">
      <c r="J52943" s="161"/>
      <c r="AB52943" s="164"/>
    </row>
    <row r="52944" spans="10:28">
      <c r="J52944" s="161"/>
      <c r="AB52944" s="164"/>
    </row>
    <row r="52945" spans="10:28">
      <c r="J52945" s="161"/>
      <c r="AB52945" s="164"/>
    </row>
    <row r="52946" spans="10:28">
      <c r="J52946" s="161"/>
      <c r="AB52946" s="164"/>
    </row>
    <row r="52947" spans="10:28">
      <c r="J52947" s="161"/>
      <c r="AB52947" s="164"/>
    </row>
    <row r="52948" spans="10:28">
      <c r="J52948" s="161"/>
      <c r="AB52948" s="164"/>
    </row>
    <row r="52949" spans="10:28">
      <c r="J52949" s="161"/>
      <c r="AB52949" s="164"/>
    </row>
    <row r="52950" spans="10:28">
      <c r="J52950" s="161"/>
      <c r="AB52950" s="164"/>
    </row>
    <row r="52951" spans="10:28">
      <c r="J52951" s="161"/>
      <c r="AB52951" s="164"/>
    </row>
    <row r="52952" spans="10:28">
      <c r="J52952" s="161"/>
      <c r="AB52952" s="164"/>
    </row>
    <row r="52953" spans="10:28">
      <c r="J52953" s="161"/>
      <c r="AB52953" s="164"/>
    </row>
    <row r="52954" spans="10:28">
      <c r="J52954" s="161"/>
      <c r="AB52954" s="164"/>
    </row>
    <row r="52955" spans="10:28">
      <c r="J52955" s="161"/>
      <c r="AB52955" s="164"/>
    </row>
    <row r="52956" spans="10:28">
      <c r="J52956" s="161"/>
      <c r="AB52956" s="164"/>
    </row>
    <row r="52957" spans="10:28">
      <c r="J52957" s="161"/>
      <c r="AB52957" s="164"/>
    </row>
    <row r="52958" spans="10:28">
      <c r="J52958" s="161"/>
      <c r="AB52958" s="164"/>
    </row>
    <row r="52959" spans="10:28">
      <c r="J52959" s="161"/>
      <c r="AB52959" s="164"/>
    </row>
    <row r="52960" spans="10:28">
      <c r="J52960" s="161"/>
      <c r="AB52960" s="164"/>
    </row>
    <row r="52961" spans="10:28">
      <c r="J52961" s="161"/>
      <c r="AB52961" s="164"/>
    </row>
    <row r="52962" spans="10:28">
      <c r="J52962" s="161"/>
      <c r="AB52962" s="164"/>
    </row>
    <row r="52963" spans="10:28">
      <c r="J52963" s="161"/>
      <c r="AB52963" s="164"/>
    </row>
    <row r="52964" spans="10:28">
      <c r="J52964" s="161"/>
      <c r="AB52964" s="164"/>
    </row>
    <row r="52965" spans="10:28">
      <c r="J52965" s="161"/>
      <c r="AB52965" s="164"/>
    </row>
    <row r="52966" spans="10:28">
      <c r="J52966" s="161"/>
      <c r="AB52966" s="164"/>
    </row>
    <row r="52967" spans="10:28">
      <c r="J52967" s="161"/>
      <c r="AB52967" s="164"/>
    </row>
    <row r="52968" spans="10:28">
      <c r="J52968" s="161"/>
      <c r="AB52968" s="164"/>
    </row>
    <row r="52969" spans="10:28">
      <c r="J52969" s="161"/>
      <c r="AB52969" s="164"/>
    </row>
    <row r="52970" spans="10:28">
      <c r="J52970" s="161"/>
      <c r="AB52970" s="164"/>
    </row>
    <row r="52971" spans="10:28">
      <c r="J52971" s="161"/>
      <c r="AB52971" s="164"/>
    </row>
    <row r="52972" spans="10:28">
      <c r="J52972" s="161"/>
      <c r="AB52972" s="164"/>
    </row>
    <row r="52973" spans="10:28">
      <c r="J52973" s="161"/>
      <c r="AB52973" s="164"/>
    </row>
    <row r="52974" spans="10:28">
      <c r="J52974" s="161"/>
      <c r="AB52974" s="164"/>
    </row>
    <row r="52975" spans="10:28">
      <c r="J52975" s="161"/>
      <c r="AB52975" s="164"/>
    </row>
    <row r="52976" spans="10:28">
      <c r="J52976" s="161"/>
      <c r="AB52976" s="164"/>
    </row>
    <row r="52977" spans="10:28">
      <c r="J52977" s="161"/>
      <c r="AB52977" s="164"/>
    </row>
    <row r="52978" spans="10:28">
      <c r="J52978" s="161"/>
      <c r="AB52978" s="164"/>
    </row>
    <row r="52979" spans="10:28">
      <c r="J52979" s="161"/>
      <c r="AB52979" s="164"/>
    </row>
    <row r="52980" spans="10:28">
      <c r="J52980" s="161"/>
      <c r="AB52980" s="164"/>
    </row>
    <row r="52981" spans="10:28">
      <c r="J52981" s="161"/>
      <c r="AB52981" s="164"/>
    </row>
    <row r="52982" spans="10:28">
      <c r="J52982" s="161"/>
      <c r="AB52982" s="164"/>
    </row>
    <row r="52983" spans="10:28">
      <c r="J52983" s="161"/>
      <c r="AB52983" s="164"/>
    </row>
    <row r="52984" spans="10:28">
      <c r="J52984" s="161"/>
      <c r="AB52984" s="164"/>
    </row>
    <row r="52985" spans="10:28">
      <c r="J52985" s="161"/>
      <c r="AB52985" s="164"/>
    </row>
    <row r="52986" spans="10:28">
      <c r="J52986" s="161"/>
      <c r="AB52986" s="164"/>
    </row>
    <row r="52987" spans="10:28">
      <c r="J52987" s="161"/>
      <c r="AB52987" s="164"/>
    </row>
    <row r="52988" spans="10:28">
      <c r="J52988" s="161"/>
      <c r="AB52988" s="164"/>
    </row>
    <row r="52989" spans="10:28">
      <c r="J52989" s="161"/>
      <c r="AB52989" s="164"/>
    </row>
    <row r="52990" spans="10:28">
      <c r="J52990" s="161"/>
      <c r="AB52990" s="164"/>
    </row>
    <row r="52991" spans="10:28">
      <c r="J52991" s="161"/>
      <c r="AB52991" s="164"/>
    </row>
    <row r="52992" spans="10:28">
      <c r="J52992" s="161"/>
      <c r="AB52992" s="164"/>
    </row>
    <row r="52993" spans="10:28">
      <c r="J52993" s="161"/>
      <c r="AB52993" s="164"/>
    </row>
    <row r="52994" spans="10:28">
      <c r="J52994" s="161"/>
      <c r="AB52994" s="164"/>
    </row>
    <row r="52995" spans="10:28">
      <c r="J52995" s="161"/>
      <c r="AB52995" s="164"/>
    </row>
    <row r="52996" spans="10:28">
      <c r="J52996" s="161"/>
      <c r="AB52996" s="164"/>
    </row>
    <row r="52997" spans="10:28">
      <c r="J52997" s="161"/>
      <c r="AB52997" s="164"/>
    </row>
    <row r="52998" spans="10:28">
      <c r="J52998" s="161"/>
      <c r="AB52998" s="164"/>
    </row>
    <row r="52999" spans="10:28">
      <c r="J52999" s="161"/>
      <c r="AB52999" s="164"/>
    </row>
    <row r="53000" spans="10:28">
      <c r="J53000" s="161"/>
      <c r="AB53000" s="164"/>
    </row>
    <row r="53001" spans="10:28">
      <c r="J53001" s="161"/>
      <c r="AB53001" s="164"/>
    </row>
    <row r="53002" spans="10:28">
      <c r="J53002" s="161"/>
      <c r="AB53002" s="164"/>
    </row>
    <row r="53003" spans="10:28">
      <c r="J53003" s="161"/>
      <c r="AB53003" s="164"/>
    </row>
    <row r="53004" spans="10:28">
      <c r="J53004" s="161"/>
      <c r="AB53004" s="164"/>
    </row>
    <row r="53005" spans="10:28">
      <c r="J53005" s="161"/>
      <c r="AB53005" s="164"/>
    </row>
    <row r="53006" spans="10:28">
      <c r="J53006" s="161"/>
      <c r="AB53006" s="164"/>
    </row>
    <row r="53007" spans="10:28">
      <c r="J53007" s="161"/>
      <c r="AB53007" s="164"/>
    </row>
    <row r="53008" spans="10:28">
      <c r="J53008" s="161"/>
      <c r="AB53008" s="164"/>
    </row>
    <row r="53009" spans="5:28">
      <c r="J53009" s="161"/>
      <c r="AB53009" s="164"/>
    </row>
    <row r="53010" spans="5:28">
      <c r="J53010" s="161"/>
      <c r="AB53010" s="164"/>
    </row>
    <row r="53011" spans="5:28">
      <c r="J53011" s="161"/>
      <c r="AB53011" s="164"/>
    </row>
    <row r="53012" spans="5:28">
      <c r="J53012" s="161"/>
      <c r="AB53012" s="164"/>
    </row>
    <row r="53013" spans="5:28">
      <c r="J53013" s="161"/>
      <c r="AB53013" s="164"/>
    </row>
    <row r="53014" spans="5:28">
      <c r="J53014" s="161"/>
      <c r="AB53014" s="164"/>
    </row>
    <row r="53015" spans="5:28">
      <c r="J53015" s="161"/>
      <c r="AB53015" s="164"/>
    </row>
    <row r="53016" spans="5:28">
      <c r="J53016" s="161"/>
      <c r="AB53016" s="164"/>
    </row>
    <row r="53017" spans="5:28">
      <c r="J53017" s="161"/>
      <c r="AB53017" s="164"/>
    </row>
    <row r="53018" spans="5:28">
      <c r="J53018" s="161"/>
      <c r="AB53018" s="164"/>
    </row>
    <row r="53019" spans="5:28">
      <c r="J53019" s="161"/>
      <c r="AB53019" s="164"/>
    </row>
    <row r="53020" spans="5:28">
      <c r="J53020" s="161"/>
      <c r="AB53020" s="164"/>
    </row>
    <row r="53021" spans="5:28">
      <c r="E53021" s="166"/>
      <c r="J53021" s="161"/>
      <c r="AB53021" s="164"/>
    </row>
    <row r="53022" spans="5:28">
      <c r="E53022" s="166"/>
      <c r="J53022" s="161"/>
      <c r="AB53022" s="164"/>
    </row>
    <row r="53023" spans="5:28">
      <c r="E53023" s="166"/>
      <c r="J53023" s="161"/>
      <c r="AB53023" s="164"/>
    </row>
    <row r="53024" spans="5:28">
      <c r="J53024" s="161"/>
      <c r="AB53024" s="164"/>
    </row>
    <row r="53025" spans="10:28">
      <c r="J53025" s="161"/>
      <c r="AB53025" s="164"/>
    </row>
    <row r="53026" spans="10:28">
      <c r="J53026" s="161"/>
      <c r="AB53026" s="164"/>
    </row>
    <row r="53027" spans="10:28">
      <c r="J53027" s="161"/>
      <c r="AB53027" s="164"/>
    </row>
    <row r="53028" spans="10:28">
      <c r="J53028" s="161"/>
      <c r="AB53028" s="164"/>
    </row>
    <row r="53029" spans="10:28">
      <c r="J53029" s="161"/>
      <c r="AB53029" s="164"/>
    </row>
    <row r="53030" spans="10:28">
      <c r="J53030" s="161"/>
      <c r="AB53030" s="164"/>
    </row>
    <row r="53031" spans="10:28">
      <c r="J53031" s="161"/>
      <c r="AB53031" s="164"/>
    </row>
    <row r="53032" spans="10:28">
      <c r="J53032" s="161"/>
      <c r="AB53032" s="164"/>
    </row>
    <row r="53033" spans="10:28">
      <c r="J53033" s="161"/>
      <c r="AB53033" s="164"/>
    </row>
    <row r="53034" spans="10:28">
      <c r="J53034" s="161"/>
      <c r="AB53034" s="164"/>
    </row>
    <row r="53035" spans="10:28">
      <c r="J53035" s="161"/>
      <c r="AB53035" s="164"/>
    </row>
    <row r="53036" spans="10:28">
      <c r="J53036" s="161"/>
      <c r="AB53036" s="164"/>
    </row>
    <row r="53037" spans="10:28">
      <c r="J53037" s="161"/>
      <c r="AB53037" s="164"/>
    </row>
    <row r="53038" spans="10:28">
      <c r="J53038" s="161"/>
      <c r="AB53038" s="164"/>
    </row>
    <row r="53039" spans="10:28">
      <c r="J53039" s="161"/>
      <c r="AB53039" s="164"/>
    </row>
    <row r="53040" spans="10:28">
      <c r="J53040" s="161"/>
      <c r="AB53040" s="164"/>
    </row>
    <row r="53041" spans="10:28">
      <c r="J53041" s="161"/>
      <c r="AB53041" s="164"/>
    </row>
    <row r="53042" spans="10:28">
      <c r="J53042" s="161"/>
      <c r="AB53042" s="164"/>
    </row>
    <row r="53043" spans="10:28">
      <c r="J53043" s="161"/>
      <c r="AB53043" s="164"/>
    </row>
    <row r="53044" spans="10:28">
      <c r="J53044" s="161"/>
      <c r="AB53044" s="164"/>
    </row>
    <row r="53045" spans="10:28">
      <c r="J53045" s="161"/>
      <c r="AB53045" s="164"/>
    </row>
    <row r="53046" spans="10:28">
      <c r="J53046" s="161"/>
      <c r="AB53046" s="164"/>
    </row>
    <row r="53047" spans="10:28">
      <c r="J53047" s="161"/>
      <c r="AB53047" s="164"/>
    </row>
    <row r="53048" spans="10:28">
      <c r="J53048" s="161"/>
      <c r="AB53048" s="164"/>
    </row>
    <row r="53049" spans="10:28">
      <c r="J53049" s="161"/>
      <c r="AB53049" s="164"/>
    </row>
    <row r="53050" spans="10:28">
      <c r="J53050" s="161"/>
      <c r="AB53050" s="164"/>
    </row>
    <row r="53051" spans="10:28">
      <c r="J53051" s="161"/>
      <c r="AB53051" s="164"/>
    </row>
    <row r="53052" spans="10:28">
      <c r="J53052" s="161"/>
      <c r="AB53052" s="164"/>
    </row>
    <row r="53053" spans="10:28">
      <c r="J53053" s="161"/>
      <c r="AB53053" s="164"/>
    </row>
    <row r="53054" spans="10:28">
      <c r="J53054" s="161"/>
      <c r="AB53054" s="164"/>
    </row>
    <row r="53055" spans="10:28">
      <c r="J53055" s="161"/>
      <c r="AB53055" s="164"/>
    </row>
    <row r="53056" spans="10:28">
      <c r="J53056" s="161"/>
      <c r="AB53056" s="164"/>
    </row>
    <row r="53057" spans="10:28">
      <c r="J53057" s="161"/>
      <c r="AB53057" s="164"/>
    </row>
    <row r="53058" spans="10:28">
      <c r="J53058" s="161"/>
      <c r="AB53058" s="164"/>
    </row>
    <row r="53059" spans="10:28">
      <c r="J53059" s="161"/>
      <c r="AB53059" s="164"/>
    </row>
    <row r="53060" spans="10:28">
      <c r="J53060" s="161"/>
      <c r="AB53060" s="164"/>
    </row>
    <row r="53061" spans="10:28">
      <c r="J53061" s="161"/>
      <c r="AB53061" s="164"/>
    </row>
    <row r="53062" spans="10:28">
      <c r="J53062" s="161"/>
      <c r="AB53062" s="164"/>
    </row>
    <row r="53063" spans="10:28">
      <c r="J53063" s="161"/>
      <c r="AB53063" s="164"/>
    </row>
    <row r="53064" spans="10:28">
      <c r="J53064" s="161"/>
      <c r="AB53064" s="164"/>
    </row>
    <row r="53065" spans="10:28">
      <c r="J53065" s="161"/>
      <c r="AB53065" s="164"/>
    </row>
    <row r="53066" spans="10:28">
      <c r="J53066" s="161"/>
      <c r="AB53066" s="164"/>
    </row>
    <row r="53067" spans="10:28">
      <c r="J53067" s="161"/>
      <c r="AB53067" s="164"/>
    </row>
    <row r="53068" spans="10:28">
      <c r="J53068" s="161"/>
      <c r="AB53068" s="164"/>
    </row>
    <row r="53069" spans="10:28">
      <c r="J53069" s="161"/>
      <c r="AB53069" s="164"/>
    </row>
    <row r="53070" spans="10:28">
      <c r="J53070" s="161"/>
      <c r="AB53070" s="164"/>
    </row>
    <row r="53071" spans="10:28">
      <c r="J53071" s="161"/>
      <c r="AB53071" s="164"/>
    </row>
    <row r="53072" spans="10:28">
      <c r="J53072" s="161"/>
      <c r="AB53072" s="164"/>
    </row>
    <row r="53073" spans="10:28">
      <c r="J53073" s="161"/>
      <c r="AB53073" s="164"/>
    </row>
    <row r="53074" spans="10:28">
      <c r="J53074" s="161"/>
      <c r="AB53074" s="164"/>
    </row>
    <row r="53075" spans="10:28">
      <c r="J53075" s="161"/>
      <c r="AB53075" s="164"/>
    </row>
    <row r="53076" spans="10:28">
      <c r="J53076" s="161"/>
      <c r="AB53076" s="164"/>
    </row>
    <row r="53077" spans="10:28">
      <c r="J53077" s="161"/>
      <c r="AB53077" s="164"/>
    </row>
    <row r="53078" spans="10:28">
      <c r="J53078" s="161"/>
      <c r="AB53078" s="164"/>
    </row>
    <row r="53079" spans="10:28">
      <c r="J53079" s="161"/>
      <c r="AB53079" s="164"/>
    </row>
    <row r="53080" spans="10:28">
      <c r="J53080" s="161"/>
      <c r="AB53080" s="164"/>
    </row>
    <row r="53081" spans="10:28">
      <c r="J53081" s="161"/>
      <c r="AB53081" s="164"/>
    </row>
    <row r="53082" spans="10:28">
      <c r="J53082" s="161"/>
      <c r="AB53082" s="164"/>
    </row>
    <row r="53083" spans="10:28">
      <c r="J53083" s="161"/>
      <c r="AB53083" s="164"/>
    </row>
    <row r="53084" spans="10:28">
      <c r="J53084" s="161"/>
      <c r="AB53084" s="164"/>
    </row>
    <row r="53085" spans="10:28">
      <c r="J53085" s="161"/>
      <c r="AB53085" s="164"/>
    </row>
    <row r="53086" spans="10:28">
      <c r="J53086" s="161"/>
      <c r="AB53086" s="164"/>
    </row>
    <row r="53087" spans="10:28">
      <c r="J53087" s="161"/>
      <c r="AB53087" s="164"/>
    </row>
    <row r="53088" spans="10:28">
      <c r="J53088" s="161"/>
      <c r="AB53088" s="164"/>
    </row>
    <row r="53089" spans="10:28">
      <c r="J53089" s="161"/>
      <c r="AB53089" s="164"/>
    </row>
    <row r="53090" spans="10:28">
      <c r="J53090" s="161"/>
      <c r="AB53090" s="164"/>
    </row>
    <row r="53091" spans="10:28">
      <c r="J53091" s="161"/>
      <c r="AB53091" s="164"/>
    </row>
    <row r="53092" spans="10:28">
      <c r="J53092" s="161"/>
      <c r="AB53092" s="164"/>
    </row>
    <row r="53093" spans="10:28">
      <c r="J53093" s="161"/>
      <c r="AB53093" s="164"/>
    </row>
    <row r="53094" spans="10:28">
      <c r="J53094" s="161"/>
      <c r="AB53094" s="164"/>
    </row>
    <row r="53095" spans="10:28">
      <c r="J53095" s="161"/>
      <c r="AB53095" s="164"/>
    </row>
    <row r="53096" spans="10:28">
      <c r="J53096" s="161"/>
      <c r="AB53096" s="164"/>
    </row>
    <row r="53097" spans="10:28">
      <c r="J53097" s="161"/>
      <c r="AB53097" s="164"/>
    </row>
    <row r="53098" spans="10:28">
      <c r="J53098" s="161"/>
      <c r="AB53098" s="164"/>
    </row>
    <row r="53099" spans="10:28">
      <c r="J53099" s="161"/>
      <c r="AB53099" s="164"/>
    </row>
    <row r="53100" spans="10:28">
      <c r="J53100" s="161"/>
      <c r="AB53100" s="164"/>
    </row>
    <row r="53101" spans="10:28">
      <c r="J53101" s="161"/>
      <c r="AB53101" s="164"/>
    </row>
    <row r="53102" spans="10:28">
      <c r="J53102" s="161"/>
      <c r="AB53102" s="164"/>
    </row>
    <row r="53103" spans="10:28">
      <c r="J53103" s="161"/>
      <c r="AB53103" s="164"/>
    </row>
    <row r="53104" spans="10:28">
      <c r="J53104" s="161"/>
      <c r="AB53104" s="164"/>
    </row>
    <row r="53105" spans="10:28">
      <c r="J53105" s="161"/>
      <c r="AB53105" s="164"/>
    </row>
    <row r="53106" spans="10:28">
      <c r="J53106" s="161"/>
      <c r="AB53106" s="164"/>
    </row>
    <row r="53107" spans="10:28">
      <c r="J53107" s="161"/>
      <c r="AB53107" s="164"/>
    </row>
    <row r="53108" spans="10:28">
      <c r="J53108" s="161"/>
      <c r="AB53108" s="164"/>
    </row>
    <row r="53109" spans="10:28">
      <c r="J53109" s="161"/>
      <c r="AB53109" s="164"/>
    </row>
    <row r="53110" spans="10:28">
      <c r="J53110" s="161"/>
      <c r="AB53110" s="164"/>
    </row>
    <row r="53111" spans="10:28">
      <c r="J53111" s="161"/>
      <c r="AB53111" s="164"/>
    </row>
    <row r="53112" spans="10:28">
      <c r="J53112" s="161"/>
      <c r="AB53112" s="164"/>
    </row>
    <row r="53113" spans="10:28">
      <c r="J53113" s="161"/>
      <c r="AB53113" s="164"/>
    </row>
    <row r="53114" spans="10:28">
      <c r="J53114" s="161"/>
      <c r="AB53114" s="164"/>
    </row>
    <row r="53115" spans="10:28">
      <c r="J53115" s="161"/>
      <c r="AB53115" s="164"/>
    </row>
    <row r="53116" spans="10:28">
      <c r="J53116" s="161"/>
      <c r="AB53116" s="164"/>
    </row>
    <row r="53117" spans="10:28">
      <c r="J53117" s="161"/>
      <c r="AB53117" s="164"/>
    </row>
    <row r="53118" spans="10:28">
      <c r="J53118" s="161"/>
      <c r="AB53118" s="164"/>
    </row>
    <row r="53119" spans="10:28">
      <c r="J53119" s="161"/>
      <c r="AB53119" s="164"/>
    </row>
    <row r="53120" spans="10:28">
      <c r="J53120" s="161"/>
      <c r="AB53120" s="164"/>
    </row>
    <row r="53121" spans="10:28">
      <c r="J53121" s="161"/>
      <c r="AB53121" s="164"/>
    </row>
    <row r="53122" spans="10:28">
      <c r="J53122" s="161"/>
      <c r="AB53122" s="164"/>
    </row>
    <row r="53123" spans="10:28">
      <c r="J53123" s="161"/>
      <c r="AB53123" s="164"/>
    </row>
    <row r="53124" spans="10:28">
      <c r="J53124" s="161"/>
      <c r="AB53124" s="164"/>
    </row>
    <row r="53125" spans="10:28">
      <c r="J53125" s="161"/>
      <c r="AB53125" s="164"/>
    </row>
    <row r="53126" spans="10:28">
      <c r="J53126" s="161"/>
      <c r="AB53126" s="164"/>
    </row>
    <row r="53127" spans="10:28">
      <c r="J53127" s="161"/>
      <c r="AB53127" s="164"/>
    </row>
    <row r="53128" spans="10:28">
      <c r="J53128" s="161"/>
      <c r="AB53128" s="164"/>
    </row>
    <row r="53129" spans="10:28">
      <c r="J53129" s="161"/>
      <c r="AB53129" s="164"/>
    </row>
    <row r="53130" spans="10:28">
      <c r="J53130" s="161"/>
      <c r="AB53130" s="164"/>
    </row>
    <row r="53131" spans="10:28">
      <c r="J53131" s="161"/>
      <c r="AB53131" s="164"/>
    </row>
    <row r="53132" spans="10:28">
      <c r="J53132" s="161"/>
      <c r="AB53132" s="164"/>
    </row>
    <row r="53133" spans="10:28">
      <c r="J53133" s="161"/>
      <c r="AB53133" s="164"/>
    </row>
    <row r="53134" spans="10:28">
      <c r="J53134" s="161"/>
      <c r="AB53134" s="164"/>
    </row>
    <row r="53135" spans="10:28">
      <c r="J53135" s="161"/>
      <c r="AB53135" s="164"/>
    </row>
    <row r="53136" spans="10:28">
      <c r="J53136" s="161"/>
      <c r="AB53136" s="164"/>
    </row>
    <row r="53137" spans="10:28">
      <c r="J53137" s="161"/>
      <c r="AB53137" s="164"/>
    </row>
    <row r="53138" spans="10:28">
      <c r="J53138" s="161"/>
      <c r="AB53138" s="164"/>
    </row>
    <row r="53139" spans="10:28">
      <c r="J53139" s="161"/>
      <c r="AB53139" s="164"/>
    </row>
    <row r="53140" spans="10:28">
      <c r="J53140" s="161"/>
      <c r="AB53140" s="164"/>
    </row>
    <row r="53141" spans="10:28">
      <c r="J53141" s="161"/>
      <c r="AB53141" s="164"/>
    </row>
    <row r="53142" spans="10:28">
      <c r="J53142" s="161"/>
      <c r="AB53142" s="164"/>
    </row>
    <row r="53143" spans="10:28">
      <c r="J53143" s="161"/>
      <c r="AB53143" s="164"/>
    </row>
    <row r="53144" spans="10:28">
      <c r="J53144" s="161"/>
      <c r="AB53144" s="164"/>
    </row>
    <row r="53145" spans="10:28">
      <c r="J53145" s="161"/>
      <c r="AB53145" s="164"/>
    </row>
    <row r="53146" spans="10:28">
      <c r="J53146" s="161"/>
      <c r="AB53146" s="164"/>
    </row>
    <row r="53147" spans="10:28">
      <c r="J53147" s="161"/>
      <c r="AB53147" s="164"/>
    </row>
    <row r="53148" spans="10:28">
      <c r="J53148" s="161"/>
      <c r="AB53148" s="164"/>
    </row>
    <row r="53149" spans="10:28">
      <c r="J53149" s="161"/>
      <c r="AB53149" s="164"/>
    </row>
    <row r="53150" spans="10:28">
      <c r="J53150" s="161"/>
      <c r="AB53150" s="164"/>
    </row>
    <row r="53151" spans="10:28">
      <c r="J53151" s="161"/>
      <c r="AB53151" s="164"/>
    </row>
    <row r="53152" spans="10:28">
      <c r="J53152" s="161"/>
      <c r="AB53152" s="164"/>
    </row>
    <row r="53153" spans="10:28">
      <c r="J53153" s="161"/>
      <c r="AB53153" s="164"/>
    </row>
    <row r="53154" spans="10:28">
      <c r="J53154" s="161"/>
      <c r="AB53154" s="164"/>
    </row>
    <row r="53155" spans="10:28">
      <c r="J53155" s="161"/>
      <c r="AB53155" s="164"/>
    </row>
    <row r="53156" spans="10:28">
      <c r="J53156" s="161"/>
      <c r="AB53156" s="164"/>
    </row>
    <row r="53157" spans="10:28">
      <c r="J53157" s="161"/>
      <c r="AB53157" s="164"/>
    </row>
    <row r="53158" spans="10:28">
      <c r="J53158" s="161"/>
      <c r="AB53158" s="164"/>
    </row>
    <row r="53159" spans="10:28">
      <c r="J53159" s="161"/>
      <c r="AB53159" s="164"/>
    </row>
    <row r="53160" spans="10:28">
      <c r="J53160" s="161"/>
      <c r="AB53160" s="164"/>
    </row>
    <row r="53161" spans="10:28">
      <c r="J53161" s="161"/>
      <c r="AB53161" s="164"/>
    </row>
    <row r="53162" spans="10:28">
      <c r="J53162" s="161"/>
      <c r="AB53162" s="164"/>
    </row>
    <row r="53163" spans="10:28">
      <c r="J53163" s="161"/>
      <c r="AB53163" s="164"/>
    </row>
    <row r="53164" spans="10:28">
      <c r="J53164" s="161"/>
      <c r="AB53164" s="164"/>
    </row>
    <row r="53165" spans="10:28">
      <c r="J53165" s="161"/>
      <c r="AB53165" s="164"/>
    </row>
    <row r="53166" spans="10:28">
      <c r="J53166" s="161"/>
      <c r="AB53166" s="164"/>
    </row>
    <row r="53167" spans="10:28">
      <c r="J53167" s="161"/>
      <c r="AB53167" s="164"/>
    </row>
    <row r="53168" spans="10:28">
      <c r="J53168" s="161"/>
      <c r="AB53168" s="164"/>
    </row>
    <row r="53169" spans="10:28">
      <c r="J53169" s="161"/>
      <c r="AB53169" s="164"/>
    </row>
    <row r="53170" spans="10:28">
      <c r="J53170" s="161"/>
      <c r="AB53170" s="164"/>
    </row>
    <row r="53171" spans="10:28">
      <c r="J53171" s="161"/>
      <c r="AB53171" s="164"/>
    </row>
    <row r="53172" spans="10:28">
      <c r="J53172" s="161"/>
      <c r="AB53172" s="164"/>
    </row>
    <row r="53173" spans="10:28">
      <c r="J53173" s="161"/>
      <c r="AB53173" s="164"/>
    </row>
    <row r="53174" spans="10:28">
      <c r="J53174" s="161"/>
      <c r="AB53174" s="164"/>
    </row>
    <row r="53175" spans="10:28">
      <c r="J53175" s="161"/>
      <c r="AB53175" s="164"/>
    </row>
    <row r="53176" spans="10:28">
      <c r="J53176" s="161"/>
      <c r="AB53176" s="164"/>
    </row>
    <row r="53177" spans="10:28">
      <c r="J53177" s="161"/>
      <c r="AB53177" s="164"/>
    </row>
    <row r="53178" spans="10:28">
      <c r="J53178" s="161"/>
      <c r="AB53178" s="164"/>
    </row>
    <row r="53179" spans="10:28">
      <c r="J53179" s="161"/>
      <c r="AB53179" s="164"/>
    </row>
    <row r="53180" spans="10:28">
      <c r="J53180" s="161"/>
      <c r="AB53180" s="164"/>
    </row>
    <row r="53181" spans="10:28">
      <c r="J53181" s="161"/>
      <c r="AB53181" s="164"/>
    </row>
    <row r="53182" spans="10:28">
      <c r="J53182" s="161"/>
      <c r="AB53182" s="164"/>
    </row>
    <row r="53183" spans="10:28">
      <c r="J53183" s="161"/>
      <c r="AB53183" s="164"/>
    </row>
    <row r="53184" spans="10:28">
      <c r="J53184" s="161"/>
      <c r="AB53184" s="164"/>
    </row>
    <row r="53185" spans="10:28">
      <c r="J53185" s="161"/>
      <c r="AB53185" s="164"/>
    </row>
    <row r="53186" spans="10:28">
      <c r="J53186" s="161"/>
      <c r="AB53186" s="164"/>
    </row>
    <row r="53187" spans="10:28">
      <c r="J53187" s="161"/>
      <c r="AB53187" s="164"/>
    </row>
    <row r="53188" spans="10:28">
      <c r="J53188" s="161"/>
      <c r="AB53188" s="164"/>
    </row>
    <row r="53189" spans="10:28">
      <c r="J53189" s="161"/>
      <c r="AB53189" s="164"/>
    </row>
    <row r="53190" spans="10:28">
      <c r="J53190" s="161"/>
      <c r="AB53190" s="164"/>
    </row>
    <row r="53191" spans="10:28">
      <c r="J53191" s="161"/>
      <c r="AB53191" s="164"/>
    </row>
    <row r="53192" spans="10:28">
      <c r="J53192" s="161"/>
      <c r="AB53192" s="164"/>
    </row>
    <row r="53193" spans="10:28">
      <c r="J53193" s="161"/>
      <c r="AB53193" s="164"/>
    </row>
    <row r="53194" spans="10:28">
      <c r="J53194" s="161"/>
      <c r="AB53194" s="164"/>
    </row>
    <row r="53195" spans="10:28">
      <c r="J53195" s="161"/>
      <c r="AB53195" s="164"/>
    </row>
    <row r="53196" spans="10:28">
      <c r="J53196" s="161"/>
      <c r="AB53196" s="164"/>
    </row>
    <row r="53197" spans="10:28">
      <c r="J53197" s="161"/>
      <c r="AB53197" s="164"/>
    </row>
    <row r="53198" spans="10:28">
      <c r="J53198" s="161"/>
      <c r="AB53198" s="164"/>
    </row>
    <row r="53199" spans="10:28">
      <c r="J53199" s="161"/>
      <c r="AB53199" s="164"/>
    </row>
    <row r="53200" spans="10:28">
      <c r="J53200" s="161"/>
      <c r="AB53200" s="164"/>
    </row>
    <row r="53201" spans="10:28">
      <c r="J53201" s="161"/>
      <c r="AB53201" s="164"/>
    </row>
    <row r="53202" spans="10:28">
      <c r="J53202" s="161"/>
      <c r="AB53202" s="164"/>
    </row>
    <row r="53203" spans="10:28">
      <c r="J53203" s="161"/>
      <c r="AB53203" s="164"/>
    </row>
    <row r="53204" spans="10:28">
      <c r="J53204" s="161"/>
      <c r="AB53204" s="164"/>
    </row>
    <row r="53205" spans="10:28">
      <c r="J53205" s="161"/>
      <c r="AB53205" s="164"/>
    </row>
    <row r="53206" spans="10:28">
      <c r="J53206" s="161"/>
      <c r="AB53206" s="164"/>
    </row>
    <row r="53207" spans="10:28">
      <c r="J53207" s="161"/>
      <c r="AB53207" s="164"/>
    </row>
    <row r="53208" spans="10:28">
      <c r="J53208" s="161"/>
      <c r="AB53208" s="164"/>
    </row>
    <row r="53209" spans="10:28">
      <c r="J53209" s="161"/>
      <c r="AB53209" s="164"/>
    </row>
    <row r="53210" spans="10:28">
      <c r="J53210" s="161"/>
      <c r="AB53210" s="164"/>
    </row>
    <row r="53211" spans="10:28">
      <c r="J53211" s="161"/>
      <c r="AB53211" s="164"/>
    </row>
    <row r="53212" spans="10:28">
      <c r="J53212" s="161"/>
      <c r="AB53212" s="164"/>
    </row>
    <row r="53213" spans="10:28">
      <c r="J53213" s="161"/>
      <c r="AB53213" s="164"/>
    </row>
    <row r="53214" spans="10:28">
      <c r="J53214" s="161"/>
      <c r="AB53214" s="164"/>
    </row>
    <row r="53215" spans="10:28">
      <c r="J53215" s="161"/>
      <c r="AB53215" s="164"/>
    </row>
    <row r="53216" spans="10:28">
      <c r="J53216" s="161"/>
      <c r="AB53216" s="164"/>
    </row>
    <row r="53217" spans="10:28">
      <c r="J53217" s="161"/>
      <c r="AB53217" s="164"/>
    </row>
    <row r="53218" spans="10:28">
      <c r="J53218" s="161"/>
      <c r="AB53218" s="164"/>
    </row>
    <row r="53219" spans="10:28">
      <c r="J53219" s="161"/>
      <c r="AB53219" s="164"/>
    </row>
    <row r="53220" spans="10:28">
      <c r="J53220" s="161"/>
      <c r="AB53220" s="164"/>
    </row>
    <row r="53221" spans="10:28">
      <c r="J53221" s="161"/>
      <c r="AB53221" s="164"/>
    </row>
    <row r="53222" spans="10:28">
      <c r="J53222" s="161"/>
      <c r="AB53222" s="164"/>
    </row>
    <row r="53223" spans="10:28">
      <c r="J53223" s="161"/>
      <c r="AB53223" s="164"/>
    </row>
    <row r="53224" spans="10:28">
      <c r="J53224" s="161"/>
      <c r="AB53224" s="164"/>
    </row>
    <row r="53225" spans="10:28">
      <c r="J53225" s="161"/>
      <c r="AB53225" s="164"/>
    </row>
    <row r="53226" spans="10:28">
      <c r="J53226" s="161"/>
      <c r="AB53226" s="164"/>
    </row>
    <row r="53227" spans="10:28">
      <c r="J53227" s="161"/>
      <c r="AB53227" s="164"/>
    </row>
    <row r="53228" spans="10:28">
      <c r="J53228" s="161"/>
      <c r="AB53228" s="164"/>
    </row>
    <row r="53229" spans="10:28">
      <c r="J53229" s="161"/>
      <c r="AB53229" s="164"/>
    </row>
    <row r="53230" spans="10:28">
      <c r="J53230" s="161"/>
      <c r="AB53230" s="164"/>
    </row>
    <row r="53231" spans="10:28">
      <c r="J53231" s="161"/>
      <c r="AB53231" s="164"/>
    </row>
    <row r="53232" spans="10:28">
      <c r="J53232" s="161"/>
      <c r="AB53232" s="164"/>
    </row>
    <row r="53233" spans="10:28">
      <c r="J53233" s="161"/>
      <c r="AB53233" s="164"/>
    </row>
    <row r="53234" spans="10:28">
      <c r="J53234" s="161"/>
      <c r="AB53234" s="164"/>
    </row>
    <row r="53235" spans="10:28">
      <c r="J53235" s="161"/>
      <c r="AB53235" s="164"/>
    </row>
    <row r="53236" spans="10:28">
      <c r="J53236" s="161"/>
      <c r="AB53236" s="164"/>
    </row>
    <row r="53237" spans="10:28">
      <c r="J53237" s="161"/>
      <c r="AB53237" s="164"/>
    </row>
    <row r="53238" spans="10:28">
      <c r="J53238" s="161"/>
      <c r="AB53238" s="164"/>
    </row>
    <row r="53239" spans="10:28">
      <c r="J53239" s="161"/>
      <c r="AB53239" s="164"/>
    </row>
    <row r="53240" spans="10:28">
      <c r="J53240" s="161"/>
      <c r="AB53240" s="164"/>
    </row>
    <row r="53241" spans="10:28">
      <c r="J53241" s="161"/>
      <c r="AB53241" s="164"/>
    </row>
    <row r="53242" spans="10:28">
      <c r="J53242" s="161"/>
      <c r="AB53242" s="164"/>
    </row>
    <row r="53243" spans="10:28">
      <c r="J53243" s="161"/>
      <c r="AB53243" s="164"/>
    </row>
    <row r="53244" spans="10:28">
      <c r="J53244" s="161"/>
      <c r="AB53244" s="164"/>
    </row>
    <row r="53245" spans="10:28">
      <c r="J53245" s="161"/>
      <c r="AB53245" s="164"/>
    </row>
    <row r="53246" spans="10:28">
      <c r="J53246" s="161"/>
      <c r="AB53246" s="164"/>
    </row>
    <row r="53247" spans="10:28">
      <c r="J53247" s="161"/>
      <c r="AB53247" s="164"/>
    </row>
    <row r="53248" spans="10:28">
      <c r="J53248" s="161"/>
      <c r="AB53248" s="164"/>
    </row>
    <row r="53249" spans="10:28">
      <c r="J53249" s="161"/>
      <c r="AB53249" s="164"/>
    </row>
    <row r="53250" spans="10:28">
      <c r="J53250" s="161"/>
      <c r="AB53250" s="164"/>
    </row>
    <row r="53251" spans="10:28">
      <c r="J53251" s="161"/>
      <c r="AB53251" s="164"/>
    </row>
    <row r="53252" spans="10:28">
      <c r="J53252" s="161"/>
      <c r="AB53252" s="164"/>
    </row>
    <row r="53253" spans="10:28">
      <c r="J53253" s="161"/>
      <c r="AB53253" s="164"/>
    </row>
    <row r="53254" spans="10:28">
      <c r="J53254" s="161"/>
      <c r="AB53254" s="164"/>
    </row>
    <row r="53255" spans="10:28">
      <c r="J53255" s="161"/>
      <c r="AB53255" s="164"/>
    </row>
    <row r="53256" spans="10:28">
      <c r="J53256" s="161"/>
      <c r="AB53256" s="164"/>
    </row>
    <row r="53257" spans="10:28">
      <c r="J53257" s="161"/>
      <c r="AB53257" s="164"/>
    </row>
    <row r="53258" spans="10:28">
      <c r="J53258" s="161"/>
      <c r="AB53258" s="164"/>
    </row>
    <row r="53259" spans="10:28">
      <c r="J53259" s="161"/>
      <c r="AB53259" s="164"/>
    </row>
    <row r="53260" spans="10:28">
      <c r="J53260" s="161"/>
      <c r="AB53260" s="164"/>
    </row>
    <row r="53261" spans="10:28">
      <c r="J53261" s="161"/>
      <c r="AB53261" s="164"/>
    </row>
    <row r="53262" spans="10:28">
      <c r="J53262" s="161"/>
      <c r="AB53262" s="164"/>
    </row>
    <row r="53263" spans="10:28">
      <c r="J53263" s="161"/>
      <c r="AB53263" s="164"/>
    </row>
    <row r="53264" spans="10:28">
      <c r="J53264" s="161"/>
      <c r="AB53264" s="164"/>
    </row>
    <row r="53265" spans="10:28">
      <c r="J53265" s="161"/>
      <c r="AB53265" s="164"/>
    </row>
    <row r="53266" spans="10:28">
      <c r="J53266" s="161"/>
      <c r="AB53266" s="164"/>
    </row>
    <row r="53267" spans="10:28">
      <c r="J53267" s="161"/>
      <c r="AB53267" s="164"/>
    </row>
    <row r="53268" spans="10:28">
      <c r="J53268" s="161"/>
      <c r="AB53268" s="164"/>
    </row>
    <row r="53269" spans="10:28">
      <c r="J53269" s="161"/>
      <c r="AB53269" s="164"/>
    </row>
    <row r="53270" spans="10:28">
      <c r="J53270" s="161"/>
      <c r="AB53270" s="164"/>
    </row>
    <row r="53271" spans="10:28">
      <c r="J53271" s="161"/>
      <c r="AB53271" s="164"/>
    </row>
    <row r="53272" spans="10:28">
      <c r="J53272" s="161"/>
      <c r="AB53272" s="164"/>
    </row>
    <row r="53273" spans="10:28">
      <c r="J53273" s="161"/>
      <c r="AB53273" s="164"/>
    </row>
    <row r="53274" spans="10:28">
      <c r="J53274" s="161"/>
      <c r="AB53274" s="164"/>
    </row>
    <row r="53275" spans="10:28">
      <c r="J53275" s="161"/>
      <c r="AB53275" s="164"/>
    </row>
    <row r="53276" spans="10:28">
      <c r="J53276" s="161"/>
      <c r="AB53276" s="164"/>
    </row>
    <row r="53277" spans="10:28">
      <c r="J53277" s="161"/>
      <c r="AB53277" s="164"/>
    </row>
    <row r="53278" spans="10:28">
      <c r="J53278" s="161"/>
      <c r="AB53278" s="164"/>
    </row>
    <row r="53279" spans="10:28">
      <c r="J53279" s="161"/>
      <c r="AB53279" s="164"/>
    </row>
    <row r="53280" spans="10:28">
      <c r="J53280" s="161"/>
      <c r="AB53280" s="164"/>
    </row>
    <row r="53281" spans="10:28">
      <c r="J53281" s="161"/>
      <c r="AB53281" s="164"/>
    </row>
    <row r="53282" spans="10:28">
      <c r="J53282" s="161"/>
      <c r="AB53282" s="164"/>
    </row>
    <row r="53283" spans="10:28">
      <c r="J53283" s="161"/>
      <c r="AB53283" s="164"/>
    </row>
    <row r="53284" spans="10:28">
      <c r="J53284" s="161"/>
      <c r="AB53284" s="164"/>
    </row>
    <row r="53285" spans="10:28">
      <c r="J53285" s="161"/>
      <c r="AB53285" s="164"/>
    </row>
    <row r="53286" spans="10:28">
      <c r="J53286" s="161"/>
      <c r="AB53286" s="164"/>
    </row>
    <row r="53287" spans="10:28">
      <c r="J53287" s="161"/>
      <c r="AB53287" s="164"/>
    </row>
    <row r="53288" spans="10:28">
      <c r="J53288" s="161"/>
      <c r="AB53288" s="164"/>
    </row>
    <row r="53289" spans="10:28">
      <c r="J53289" s="161"/>
      <c r="AB53289" s="164"/>
    </row>
    <row r="53290" spans="10:28">
      <c r="J53290" s="161"/>
      <c r="AB53290" s="164"/>
    </row>
    <row r="53291" spans="10:28">
      <c r="J53291" s="161"/>
      <c r="AB53291" s="164"/>
    </row>
    <row r="53292" spans="10:28">
      <c r="J53292" s="161"/>
      <c r="AB53292" s="164"/>
    </row>
    <row r="53293" spans="10:28">
      <c r="J53293" s="161"/>
      <c r="AB53293" s="164"/>
    </row>
    <row r="53294" spans="10:28">
      <c r="J53294" s="161"/>
      <c r="AB53294" s="164"/>
    </row>
    <row r="53295" spans="10:28">
      <c r="J53295" s="161"/>
      <c r="AB53295" s="164"/>
    </row>
    <row r="53296" spans="10:28">
      <c r="J53296" s="161"/>
      <c r="AB53296" s="164"/>
    </row>
    <row r="53297" spans="10:28">
      <c r="J53297" s="161"/>
      <c r="AB53297" s="164"/>
    </row>
    <row r="53298" spans="10:28">
      <c r="J53298" s="161"/>
      <c r="AB53298" s="164"/>
    </row>
    <row r="53299" spans="10:28">
      <c r="J53299" s="161"/>
      <c r="AB53299" s="164"/>
    </row>
    <row r="53300" spans="10:28">
      <c r="J53300" s="161"/>
      <c r="AB53300" s="164"/>
    </row>
    <row r="53301" spans="10:28">
      <c r="J53301" s="161"/>
      <c r="AB53301" s="164"/>
    </row>
    <row r="53302" spans="10:28">
      <c r="J53302" s="161"/>
      <c r="AB53302" s="164"/>
    </row>
    <row r="53303" spans="10:28">
      <c r="J53303" s="161"/>
      <c r="AB53303" s="164"/>
    </row>
    <row r="53304" spans="10:28">
      <c r="J53304" s="161"/>
      <c r="AB53304" s="164"/>
    </row>
    <row r="53305" spans="10:28">
      <c r="J53305" s="161"/>
      <c r="AB53305" s="164"/>
    </row>
    <row r="53306" spans="10:28">
      <c r="J53306" s="161"/>
      <c r="AB53306" s="164"/>
    </row>
    <row r="53307" spans="10:28">
      <c r="J53307" s="161"/>
      <c r="AB53307" s="164"/>
    </row>
    <row r="53308" spans="10:28">
      <c r="J53308" s="161"/>
      <c r="AB53308" s="164"/>
    </row>
    <row r="53309" spans="10:28">
      <c r="J53309" s="161"/>
      <c r="AB53309" s="164"/>
    </row>
    <row r="53310" spans="10:28">
      <c r="J53310" s="161"/>
      <c r="AB53310" s="164"/>
    </row>
    <row r="53311" spans="10:28">
      <c r="J53311" s="161"/>
      <c r="AB53311" s="164"/>
    </row>
    <row r="53312" spans="10:28">
      <c r="J53312" s="161"/>
      <c r="AB53312" s="164"/>
    </row>
    <row r="53313" spans="10:28">
      <c r="J53313" s="161"/>
      <c r="AB53313" s="164"/>
    </row>
    <row r="53314" spans="10:28">
      <c r="J53314" s="161"/>
      <c r="AB53314" s="164"/>
    </row>
    <row r="53315" spans="10:28">
      <c r="J53315" s="161"/>
      <c r="AB53315" s="164"/>
    </row>
    <row r="53316" spans="10:28">
      <c r="J53316" s="161"/>
      <c r="AB53316" s="164"/>
    </row>
    <row r="53317" spans="10:28">
      <c r="J53317" s="161"/>
      <c r="AB53317" s="164"/>
    </row>
    <row r="53318" spans="10:28">
      <c r="J53318" s="161"/>
      <c r="AB53318" s="164"/>
    </row>
    <row r="53319" spans="10:28">
      <c r="J53319" s="161"/>
      <c r="AB53319" s="164"/>
    </row>
    <row r="53320" spans="10:28">
      <c r="J53320" s="161"/>
      <c r="AB53320" s="164"/>
    </row>
    <row r="53321" spans="10:28">
      <c r="J53321" s="161"/>
      <c r="AB53321" s="164"/>
    </row>
    <row r="53322" spans="10:28">
      <c r="J53322" s="161"/>
      <c r="AB53322" s="164"/>
    </row>
    <row r="53323" spans="10:28">
      <c r="J53323" s="161"/>
      <c r="AB53323" s="164"/>
    </row>
    <row r="53324" spans="10:28">
      <c r="J53324" s="161"/>
      <c r="AB53324" s="164"/>
    </row>
    <row r="53325" spans="10:28">
      <c r="J53325" s="161"/>
      <c r="AB53325" s="164"/>
    </row>
    <row r="53326" spans="10:28">
      <c r="J53326" s="161"/>
      <c r="AB53326" s="164"/>
    </row>
    <row r="53327" spans="10:28">
      <c r="J53327" s="161"/>
      <c r="AB53327" s="164"/>
    </row>
    <row r="53328" spans="10:28">
      <c r="J53328" s="161"/>
      <c r="AB53328" s="164"/>
    </row>
    <row r="53329" spans="10:28">
      <c r="J53329" s="161"/>
      <c r="AB53329" s="164"/>
    </row>
    <row r="53330" spans="10:28">
      <c r="J53330" s="161"/>
      <c r="AB53330" s="164"/>
    </row>
    <row r="53331" spans="10:28">
      <c r="J53331" s="161"/>
      <c r="AB53331" s="164"/>
    </row>
    <row r="53332" spans="10:28">
      <c r="J53332" s="161"/>
      <c r="AB53332" s="164"/>
    </row>
    <row r="53333" spans="10:28">
      <c r="J53333" s="161"/>
      <c r="AB53333" s="164"/>
    </row>
    <row r="53334" spans="10:28">
      <c r="J53334" s="161"/>
      <c r="AB53334" s="164"/>
    </row>
    <row r="53335" spans="10:28">
      <c r="J53335" s="161"/>
      <c r="AB53335" s="164"/>
    </row>
    <row r="53336" spans="10:28">
      <c r="J53336" s="161"/>
      <c r="AB53336" s="164"/>
    </row>
    <row r="53337" spans="10:28">
      <c r="J53337" s="161"/>
      <c r="AB53337" s="164"/>
    </row>
    <row r="53338" spans="10:28">
      <c r="J53338" s="161"/>
      <c r="AB53338" s="164"/>
    </row>
    <row r="53339" spans="10:28">
      <c r="J53339" s="161"/>
      <c r="AB53339" s="164"/>
    </row>
    <row r="53340" spans="10:28">
      <c r="J53340" s="161"/>
      <c r="AB53340" s="164"/>
    </row>
    <row r="53341" spans="10:28">
      <c r="J53341" s="161"/>
      <c r="AB53341" s="164"/>
    </row>
    <row r="53342" spans="10:28">
      <c r="J53342" s="161"/>
      <c r="AB53342" s="164"/>
    </row>
    <row r="53343" spans="10:28">
      <c r="J53343" s="161"/>
      <c r="AB53343" s="164"/>
    </row>
    <row r="53344" spans="10:28">
      <c r="J53344" s="161"/>
      <c r="AB53344" s="164"/>
    </row>
    <row r="53345" spans="10:28">
      <c r="J53345" s="161"/>
      <c r="AB53345" s="164"/>
    </row>
    <row r="53346" spans="10:28">
      <c r="J53346" s="161"/>
      <c r="AB53346" s="164"/>
    </row>
    <row r="53347" spans="10:28">
      <c r="J53347" s="161"/>
      <c r="AB53347" s="164"/>
    </row>
    <row r="53348" spans="10:28">
      <c r="J53348" s="161"/>
      <c r="AB53348" s="164"/>
    </row>
    <row r="53349" spans="10:28">
      <c r="J53349" s="161"/>
      <c r="AB53349" s="164"/>
    </row>
    <row r="53350" spans="10:28">
      <c r="J53350" s="161"/>
      <c r="AB53350" s="164"/>
    </row>
    <row r="53351" spans="10:28">
      <c r="J53351" s="161"/>
      <c r="AB53351" s="164"/>
    </row>
    <row r="53352" spans="10:28">
      <c r="J53352" s="161"/>
      <c r="AB53352" s="164"/>
    </row>
    <row r="53353" spans="10:28">
      <c r="J53353" s="161"/>
      <c r="AB53353" s="164"/>
    </row>
    <row r="53354" spans="10:28">
      <c r="J53354" s="161"/>
      <c r="AB53354" s="164"/>
    </row>
    <row r="53355" spans="10:28">
      <c r="J53355" s="161"/>
      <c r="AB53355" s="164"/>
    </row>
    <row r="53356" spans="10:28">
      <c r="J53356" s="161"/>
      <c r="AB53356" s="164"/>
    </row>
    <row r="53357" spans="10:28">
      <c r="J53357" s="161"/>
      <c r="AB53357" s="164"/>
    </row>
    <row r="53358" spans="10:28">
      <c r="J53358" s="161"/>
      <c r="AB53358" s="164"/>
    </row>
    <row r="53359" spans="10:28">
      <c r="J53359" s="161"/>
      <c r="AB53359" s="164"/>
    </row>
    <row r="53360" spans="10:28">
      <c r="J53360" s="161"/>
      <c r="AB53360" s="164"/>
    </row>
    <row r="53361" spans="10:28">
      <c r="J53361" s="161"/>
      <c r="AB53361" s="164"/>
    </row>
    <row r="53362" spans="10:28">
      <c r="J53362" s="161"/>
      <c r="AB53362" s="164"/>
    </row>
    <row r="53363" spans="10:28">
      <c r="J53363" s="161"/>
      <c r="AB53363" s="164"/>
    </row>
    <row r="53364" spans="10:28">
      <c r="J53364" s="161"/>
      <c r="AB53364" s="164"/>
    </row>
    <row r="53365" spans="10:28">
      <c r="J53365" s="161"/>
      <c r="AB53365" s="164"/>
    </row>
    <row r="53366" spans="10:28">
      <c r="J53366" s="161"/>
      <c r="AB53366" s="164"/>
    </row>
    <row r="53367" spans="10:28">
      <c r="J53367" s="161"/>
      <c r="AB53367" s="164"/>
    </row>
    <row r="53368" spans="10:28">
      <c r="J53368" s="161"/>
      <c r="AB53368" s="164"/>
    </row>
    <row r="53369" spans="10:28">
      <c r="J53369" s="161"/>
      <c r="AB53369" s="164"/>
    </row>
    <row r="53370" spans="10:28">
      <c r="J53370" s="161"/>
      <c r="AB53370" s="164"/>
    </row>
    <row r="53371" spans="10:28">
      <c r="J53371" s="161"/>
      <c r="AB53371" s="164"/>
    </row>
    <row r="53372" spans="10:28">
      <c r="J53372" s="161"/>
      <c r="AB53372" s="164"/>
    </row>
    <row r="53373" spans="10:28">
      <c r="J53373" s="161"/>
      <c r="AB53373" s="164"/>
    </row>
    <row r="53374" spans="10:28">
      <c r="J53374" s="161"/>
      <c r="AB53374" s="164"/>
    </row>
    <row r="53375" spans="10:28">
      <c r="J53375" s="161"/>
      <c r="AB53375" s="164"/>
    </row>
    <row r="53376" spans="10:28">
      <c r="J53376" s="161"/>
      <c r="AB53376" s="164"/>
    </row>
    <row r="53377" spans="10:28">
      <c r="J53377" s="161"/>
      <c r="AB53377" s="164"/>
    </row>
    <row r="53378" spans="10:28">
      <c r="J53378" s="161"/>
      <c r="AB53378" s="164"/>
    </row>
    <row r="53379" spans="10:28">
      <c r="J53379" s="161"/>
      <c r="AB53379" s="164"/>
    </row>
    <row r="53380" spans="10:28">
      <c r="J53380" s="161"/>
      <c r="AB53380" s="164"/>
    </row>
    <row r="53381" spans="10:28">
      <c r="J53381" s="161"/>
      <c r="AB53381" s="164"/>
    </row>
    <row r="53382" spans="10:28">
      <c r="J53382" s="161"/>
      <c r="AB53382" s="164"/>
    </row>
    <row r="53383" spans="10:28">
      <c r="J53383" s="161"/>
      <c r="AB53383" s="164"/>
    </row>
    <row r="53384" spans="10:28">
      <c r="J53384" s="161"/>
      <c r="AB53384" s="164"/>
    </row>
    <row r="53385" spans="10:28">
      <c r="J53385" s="161"/>
      <c r="AB53385" s="164"/>
    </row>
    <row r="53386" spans="10:28">
      <c r="J53386" s="161"/>
      <c r="AB53386" s="164"/>
    </row>
    <row r="53387" spans="10:28">
      <c r="J53387" s="161"/>
      <c r="AB53387" s="164"/>
    </row>
    <row r="53388" spans="10:28">
      <c r="J53388" s="161"/>
      <c r="AB53388" s="164"/>
    </row>
    <row r="53389" spans="10:28">
      <c r="J53389" s="161"/>
      <c r="AB53389" s="164"/>
    </row>
    <row r="53390" spans="10:28">
      <c r="J53390" s="161"/>
      <c r="AB53390" s="164"/>
    </row>
    <row r="53391" spans="10:28">
      <c r="J53391" s="161"/>
      <c r="AB53391" s="164"/>
    </row>
    <row r="53392" spans="10:28">
      <c r="J53392" s="161"/>
      <c r="AB53392" s="164"/>
    </row>
    <row r="53393" spans="10:28">
      <c r="J53393" s="161"/>
      <c r="AB53393" s="164"/>
    </row>
    <row r="53394" spans="10:28">
      <c r="J53394" s="161"/>
      <c r="AB53394" s="164"/>
    </row>
    <row r="53395" spans="10:28">
      <c r="J53395" s="161"/>
      <c r="AB53395" s="164"/>
    </row>
    <row r="53396" spans="10:28">
      <c r="J53396" s="161"/>
      <c r="AB53396" s="164"/>
    </row>
    <row r="53397" spans="10:28">
      <c r="J53397" s="161"/>
      <c r="AB53397" s="164"/>
    </row>
    <row r="53398" spans="10:28">
      <c r="J53398" s="161"/>
      <c r="AB53398" s="164"/>
    </row>
    <row r="53399" spans="10:28">
      <c r="J53399" s="161"/>
      <c r="AB53399" s="164"/>
    </row>
    <row r="53400" spans="10:28">
      <c r="J53400" s="161"/>
      <c r="AB53400" s="164"/>
    </row>
    <row r="53401" spans="10:28">
      <c r="J53401" s="161"/>
      <c r="AB53401" s="164"/>
    </row>
    <row r="53402" spans="10:28">
      <c r="J53402" s="161"/>
      <c r="AB53402" s="164"/>
    </row>
    <row r="53403" spans="10:28">
      <c r="J53403" s="161"/>
      <c r="AB53403" s="164"/>
    </row>
    <row r="53404" spans="10:28">
      <c r="J53404" s="161"/>
      <c r="AB53404" s="164"/>
    </row>
    <row r="53405" spans="10:28">
      <c r="J53405" s="161"/>
      <c r="AB53405" s="164"/>
    </row>
    <row r="53406" spans="10:28">
      <c r="J53406" s="161"/>
      <c r="AB53406" s="164"/>
    </row>
    <row r="53407" spans="10:28">
      <c r="J53407" s="161"/>
      <c r="AB53407" s="164"/>
    </row>
    <row r="53408" spans="10:28">
      <c r="J53408" s="161"/>
      <c r="AB53408" s="164"/>
    </row>
    <row r="53409" spans="10:28">
      <c r="J53409" s="161"/>
      <c r="AB53409" s="164"/>
    </row>
    <row r="53410" spans="10:28">
      <c r="J53410" s="161"/>
      <c r="AB53410" s="164"/>
    </row>
    <row r="53411" spans="10:28">
      <c r="J53411" s="161"/>
      <c r="AB53411" s="164"/>
    </row>
    <row r="53412" spans="10:28">
      <c r="J53412" s="161"/>
      <c r="AB53412" s="164"/>
    </row>
    <row r="53413" spans="10:28">
      <c r="J53413" s="161"/>
      <c r="AB53413" s="164"/>
    </row>
    <row r="53414" spans="10:28">
      <c r="J53414" s="161"/>
      <c r="AB53414" s="164"/>
    </row>
    <row r="53415" spans="10:28">
      <c r="J53415" s="161"/>
      <c r="AB53415" s="164"/>
    </row>
    <row r="53416" spans="10:28">
      <c r="J53416" s="161"/>
      <c r="AB53416" s="164"/>
    </row>
    <row r="53417" spans="10:28">
      <c r="J53417" s="161"/>
      <c r="AB53417" s="164"/>
    </row>
    <row r="53418" spans="10:28">
      <c r="J53418" s="161"/>
      <c r="AB53418" s="164"/>
    </row>
    <row r="53419" spans="10:28">
      <c r="J53419" s="161"/>
      <c r="AB53419" s="164"/>
    </row>
    <row r="53420" spans="10:28">
      <c r="J53420" s="161"/>
      <c r="AB53420" s="164"/>
    </row>
    <row r="53421" spans="10:28">
      <c r="J53421" s="161"/>
      <c r="AB53421" s="164"/>
    </row>
    <row r="53422" spans="10:28">
      <c r="J53422" s="161"/>
      <c r="AB53422" s="164"/>
    </row>
    <row r="53423" spans="10:28">
      <c r="J53423" s="161"/>
      <c r="AB53423" s="164"/>
    </row>
    <row r="53424" spans="10:28">
      <c r="J53424" s="161"/>
      <c r="AB53424" s="164"/>
    </row>
    <row r="53425" spans="10:28">
      <c r="J53425" s="161"/>
      <c r="AB53425" s="164"/>
    </row>
    <row r="53426" spans="10:28">
      <c r="J53426" s="161"/>
      <c r="AB53426" s="164"/>
    </row>
    <row r="53427" spans="10:28">
      <c r="J53427" s="161"/>
      <c r="AB53427" s="164"/>
    </row>
    <row r="53428" spans="10:28">
      <c r="J53428" s="161"/>
      <c r="AB53428" s="164"/>
    </row>
    <row r="53429" spans="10:28">
      <c r="J53429" s="161"/>
      <c r="AB53429" s="164"/>
    </row>
    <row r="53430" spans="10:28">
      <c r="J53430" s="161"/>
      <c r="AB53430" s="164"/>
    </row>
    <row r="53431" spans="10:28">
      <c r="J53431" s="161"/>
      <c r="AB53431" s="164"/>
    </row>
    <row r="53432" spans="10:28">
      <c r="J53432" s="161"/>
      <c r="AB53432" s="164"/>
    </row>
    <row r="53433" spans="10:28">
      <c r="J53433" s="161"/>
      <c r="AB53433" s="164"/>
    </row>
    <row r="53434" spans="10:28">
      <c r="J53434" s="161"/>
      <c r="AB53434" s="164"/>
    </row>
    <row r="53435" spans="10:28">
      <c r="J53435" s="161"/>
      <c r="AB53435" s="164"/>
    </row>
    <row r="53436" spans="10:28">
      <c r="J53436" s="161"/>
      <c r="AB53436" s="164"/>
    </row>
    <row r="53437" spans="10:28">
      <c r="J53437" s="161"/>
      <c r="AB53437" s="164"/>
    </row>
    <row r="53438" spans="10:28">
      <c r="J53438" s="161"/>
      <c r="AB53438" s="164"/>
    </row>
    <row r="53439" spans="10:28">
      <c r="J53439" s="161"/>
      <c r="AB53439" s="164"/>
    </row>
    <row r="53440" spans="10:28">
      <c r="J53440" s="161"/>
      <c r="AB53440" s="164"/>
    </row>
    <row r="53441" spans="10:28">
      <c r="J53441" s="161"/>
      <c r="AB53441" s="164"/>
    </row>
    <row r="53442" spans="10:28">
      <c r="J53442" s="161"/>
      <c r="AB53442" s="164"/>
    </row>
    <row r="53443" spans="10:28">
      <c r="J53443" s="161"/>
      <c r="AB53443" s="164"/>
    </row>
    <row r="53444" spans="10:28">
      <c r="J53444" s="161"/>
      <c r="AB53444" s="164"/>
    </row>
    <row r="53445" spans="10:28">
      <c r="J53445" s="161"/>
      <c r="AB53445" s="164"/>
    </row>
    <row r="53446" spans="10:28">
      <c r="J53446" s="161"/>
      <c r="AB53446" s="164"/>
    </row>
    <row r="53447" spans="10:28">
      <c r="J53447" s="161"/>
      <c r="AB53447" s="164"/>
    </row>
    <row r="53448" spans="10:28">
      <c r="J53448" s="161"/>
      <c r="AB53448" s="164"/>
    </row>
    <row r="53449" spans="10:28">
      <c r="J53449" s="161"/>
      <c r="AB53449" s="164"/>
    </row>
    <row r="53450" spans="10:28">
      <c r="J53450" s="161"/>
      <c r="AB53450" s="164"/>
    </row>
    <row r="53451" spans="10:28">
      <c r="J53451" s="161"/>
      <c r="AB53451" s="164"/>
    </row>
    <row r="53452" spans="10:28">
      <c r="J53452" s="161"/>
      <c r="AB53452" s="164"/>
    </row>
    <row r="53453" spans="10:28">
      <c r="J53453" s="161"/>
      <c r="AB53453" s="164"/>
    </row>
    <row r="53454" spans="10:28">
      <c r="J53454" s="161"/>
      <c r="AB53454" s="164"/>
    </row>
    <row r="53455" spans="10:28">
      <c r="J53455" s="161"/>
      <c r="AB53455" s="164"/>
    </row>
    <row r="53456" spans="10:28">
      <c r="J53456" s="161"/>
      <c r="AB53456" s="164"/>
    </row>
    <row r="53457" spans="10:28">
      <c r="J53457" s="161"/>
      <c r="AB53457" s="164"/>
    </row>
    <row r="53458" spans="10:28">
      <c r="J53458" s="161"/>
      <c r="AB53458" s="164"/>
    </row>
    <row r="53459" spans="10:28">
      <c r="J53459" s="161"/>
      <c r="AB53459" s="164"/>
    </row>
    <row r="53460" spans="10:28">
      <c r="J53460" s="161"/>
      <c r="AB53460" s="164"/>
    </row>
    <row r="53461" spans="10:28">
      <c r="J53461" s="161"/>
      <c r="AB53461" s="164"/>
    </row>
    <row r="53462" spans="10:28">
      <c r="J53462" s="161"/>
      <c r="AB53462" s="164"/>
    </row>
    <row r="53463" spans="10:28">
      <c r="J53463" s="161"/>
      <c r="AB53463" s="164"/>
    </row>
    <row r="53464" spans="10:28">
      <c r="J53464" s="161"/>
      <c r="AB53464" s="164"/>
    </row>
    <row r="53465" spans="10:28">
      <c r="J53465" s="161"/>
      <c r="AB53465" s="164"/>
    </row>
    <row r="53466" spans="10:28">
      <c r="J53466" s="161"/>
      <c r="AB53466" s="164"/>
    </row>
    <row r="53467" spans="10:28">
      <c r="J53467" s="161"/>
      <c r="AB53467" s="164"/>
    </row>
    <row r="53468" spans="10:28">
      <c r="J53468" s="161"/>
      <c r="AB53468" s="164"/>
    </row>
    <row r="53469" spans="10:28">
      <c r="J53469" s="161"/>
      <c r="AB53469" s="164"/>
    </row>
    <row r="53470" spans="10:28">
      <c r="J53470" s="161"/>
      <c r="AB53470" s="164"/>
    </row>
    <row r="53471" spans="10:28">
      <c r="J53471" s="161"/>
      <c r="AB53471" s="164"/>
    </row>
    <row r="53472" spans="10:28">
      <c r="J53472" s="161"/>
      <c r="AB53472" s="164"/>
    </row>
    <row r="53473" spans="10:28">
      <c r="J53473" s="161"/>
      <c r="AB53473" s="164"/>
    </row>
    <row r="53474" spans="10:28">
      <c r="J53474" s="161"/>
      <c r="AB53474" s="164"/>
    </row>
    <row r="53475" spans="10:28">
      <c r="J53475" s="161"/>
      <c r="AB53475" s="164"/>
    </row>
    <row r="53476" spans="10:28">
      <c r="J53476" s="161"/>
      <c r="AB53476" s="164"/>
    </row>
    <row r="53477" spans="10:28">
      <c r="J53477" s="161"/>
      <c r="AB53477" s="164"/>
    </row>
    <row r="53478" spans="10:28">
      <c r="J53478" s="161"/>
      <c r="AB53478" s="164"/>
    </row>
    <row r="53479" spans="10:28">
      <c r="J53479" s="161"/>
      <c r="AB53479" s="164"/>
    </row>
    <row r="53480" spans="10:28">
      <c r="J53480" s="161"/>
      <c r="AB53480" s="164"/>
    </row>
    <row r="53481" spans="10:28">
      <c r="J53481" s="161"/>
      <c r="AB53481" s="164"/>
    </row>
    <row r="53482" spans="10:28">
      <c r="J53482" s="161"/>
      <c r="AB53482" s="164"/>
    </row>
    <row r="53483" spans="10:28">
      <c r="J53483" s="161"/>
      <c r="AB53483" s="164"/>
    </row>
    <row r="53484" spans="10:28">
      <c r="J53484" s="161"/>
      <c r="AB53484" s="164"/>
    </row>
    <row r="53485" spans="10:28">
      <c r="J53485" s="161"/>
      <c r="AB53485" s="164"/>
    </row>
    <row r="53486" spans="10:28">
      <c r="J53486" s="161"/>
      <c r="AB53486" s="164"/>
    </row>
    <row r="53487" spans="10:28">
      <c r="J53487" s="161"/>
      <c r="AB53487" s="164"/>
    </row>
    <row r="53488" spans="10:28">
      <c r="J53488" s="161"/>
      <c r="AB53488" s="164"/>
    </row>
    <row r="53489" spans="5:28">
      <c r="J53489" s="161"/>
      <c r="AB53489" s="164"/>
    </row>
    <row r="53490" spans="5:28">
      <c r="J53490" s="161"/>
      <c r="AB53490" s="164"/>
    </row>
    <row r="53491" spans="5:28">
      <c r="J53491" s="161"/>
      <c r="AB53491" s="164"/>
    </row>
    <row r="53492" spans="5:28">
      <c r="J53492" s="161"/>
      <c r="AB53492" s="164"/>
    </row>
    <row r="53493" spans="5:28">
      <c r="J53493" s="161"/>
      <c r="AB53493" s="164"/>
    </row>
    <row r="53494" spans="5:28">
      <c r="J53494" s="161"/>
      <c r="AB53494" s="164"/>
    </row>
    <row r="53495" spans="5:28">
      <c r="J53495" s="161"/>
      <c r="AB53495" s="164"/>
    </row>
    <row r="53496" spans="5:28">
      <c r="J53496" s="161"/>
      <c r="AB53496" s="164"/>
    </row>
    <row r="53497" spans="5:28">
      <c r="J53497" s="161"/>
      <c r="AB53497" s="164"/>
    </row>
    <row r="53498" spans="5:28">
      <c r="J53498" s="161"/>
      <c r="AB53498" s="164"/>
    </row>
    <row r="53499" spans="5:28">
      <c r="E53499" s="166"/>
      <c r="J53499" s="161"/>
      <c r="AB53499" s="164"/>
    </row>
    <row r="53500" spans="5:28">
      <c r="E53500" s="166"/>
      <c r="J53500" s="161"/>
      <c r="AB53500" s="164"/>
    </row>
    <row r="53501" spans="5:28">
      <c r="E53501" s="166"/>
      <c r="J53501" s="161"/>
      <c r="AB53501" s="164"/>
    </row>
    <row r="53502" spans="5:28">
      <c r="E53502" s="166"/>
      <c r="J53502" s="161"/>
      <c r="AB53502" s="164"/>
    </row>
    <row r="53503" spans="5:28">
      <c r="E53503" s="166"/>
      <c r="J53503" s="161"/>
      <c r="AB53503" s="164"/>
    </row>
    <row r="53504" spans="5:28">
      <c r="J53504" s="161"/>
      <c r="AB53504" s="164"/>
    </row>
    <row r="53505" spans="5:28">
      <c r="J53505" s="161"/>
      <c r="AB53505" s="164"/>
    </row>
    <row r="53506" spans="5:28">
      <c r="J53506" s="161"/>
      <c r="AB53506" s="164"/>
    </row>
    <row r="53507" spans="5:28">
      <c r="J53507" s="161"/>
      <c r="AB53507" s="164"/>
    </row>
    <row r="53508" spans="5:28">
      <c r="J53508" s="161"/>
      <c r="AB53508" s="164"/>
    </row>
    <row r="53509" spans="5:28">
      <c r="J53509" s="161"/>
      <c r="AB53509" s="164"/>
    </row>
    <row r="53510" spans="5:28">
      <c r="J53510" s="161"/>
      <c r="AB53510" s="164"/>
    </row>
    <row r="53511" spans="5:28">
      <c r="E53511" s="166"/>
      <c r="J53511" s="161"/>
      <c r="AB53511" s="164"/>
    </row>
    <row r="53512" spans="5:28">
      <c r="E53512" s="166"/>
      <c r="J53512" s="161"/>
      <c r="AB53512" s="164"/>
    </row>
    <row r="53513" spans="5:28">
      <c r="E53513" s="166"/>
      <c r="J53513" s="161"/>
      <c r="AB53513" s="164"/>
    </row>
    <row r="53514" spans="5:28">
      <c r="J53514" s="161"/>
      <c r="AB53514" s="164"/>
    </row>
    <row r="53515" spans="5:28">
      <c r="J53515" s="161"/>
      <c r="AB53515" s="164"/>
    </row>
    <row r="53516" spans="5:28">
      <c r="J53516" s="161"/>
      <c r="AB53516" s="164"/>
    </row>
    <row r="53517" spans="5:28">
      <c r="J53517" s="161"/>
      <c r="AB53517" s="164"/>
    </row>
    <row r="53518" spans="5:28">
      <c r="J53518" s="161"/>
      <c r="AB53518" s="164"/>
    </row>
    <row r="53519" spans="5:28">
      <c r="J53519" s="161"/>
      <c r="AB53519" s="164"/>
    </row>
    <row r="53520" spans="5:28">
      <c r="J53520" s="161"/>
      <c r="AB53520" s="164"/>
    </row>
    <row r="53521" spans="5:28">
      <c r="J53521" s="161"/>
      <c r="AB53521" s="164"/>
    </row>
    <row r="53522" spans="5:28">
      <c r="J53522" s="161"/>
      <c r="AB53522" s="164"/>
    </row>
    <row r="53523" spans="5:28">
      <c r="J53523" s="161"/>
      <c r="AB53523" s="164"/>
    </row>
    <row r="53524" spans="5:28">
      <c r="J53524" s="161"/>
      <c r="AB53524" s="164"/>
    </row>
    <row r="53525" spans="5:28">
      <c r="J53525" s="161"/>
      <c r="AB53525" s="164"/>
    </row>
    <row r="53526" spans="5:28">
      <c r="J53526" s="161"/>
      <c r="AB53526" s="164"/>
    </row>
    <row r="53527" spans="5:28">
      <c r="J53527" s="161"/>
      <c r="AB53527" s="164"/>
    </row>
    <row r="53528" spans="5:28">
      <c r="J53528" s="161"/>
      <c r="AB53528" s="164"/>
    </row>
    <row r="53529" spans="5:28">
      <c r="E53529" s="166"/>
      <c r="J53529" s="161"/>
      <c r="AB53529" s="164"/>
    </row>
    <row r="53530" spans="5:28">
      <c r="E53530" s="166"/>
      <c r="J53530" s="161"/>
      <c r="AB53530" s="164"/>
    </row>
    <row r="53531" spans="5:28">
      <c r="E53531" s="166"/>
      <c r="J53531" s="161"/>
      <c r="AB53531" s="164"/>
    </row>
    <row r="53532" spans="5:28">
      <c r="E53532" s="166"/>
      <c r="J53532" s="161"/>
      <c r="AB53532" s="164"/>
    </row>
    <row r="53533" spans="5:28">
      <c r="E53533" s="166"/>
      <c r="J53533" s="161"/>
      <c r="AB53533" s="164"/>
    </row>
    <row r="53534" spans="5:28">
      <c r="E53534" s="166"/>
      <c r="J53534" s="161"/>
      <c r="AB53534" s="164"/>
    </row>
    <row r="53535" spans="5:28">
      <c r="E53535" s="166"/>
      <c r="J53535" s="161"/>
      <c r="AB53535" s="164"/>
    </row>
    <row r="53536" spans="5:28">
      <c r="J53536" s="161"/>
      <c r="AB53536" s="164"/>
    </row>
    <row r="53537" spans="10:28">
      <c r="J53537" s="161"/>
      <c r="AB53537" s="164"/>
    </row>
    <row r="53538" spans="10:28">
      <c r="J53538" s="161"/>
      <c r="AB53538" s="164"/>
    </row>
    <row r="53539" spans="10:28">
      <c r="J53539" s="161"/>
      <c r="AB53539" s="164"/>
    </row>
    <row r="53540" spans="10:28">
      <c r="J53540" s="161"/>
      <c r="AB53540" s="164"/>
    </row>
    <row r="53541" spans="10:28">
      <c r="J53541" s="161"/>
      <c r="AB53541" s="164"/>
    </row>
    <row r="53542" spans="10:28">
      <c r="J53542" s="161"/>
      <c r="AB53542" s="164"/>
    </row>
    <row r="53543" spans="10:28">
      <c r="J53543" s="161"/>
      <c r="AB53543" s="164"/>
    </row>
    <row r="53544" spans="10:28">
      <c r="J53544" s="161"/>
      <c r="AB53544" s="164"/>
    </row>
    <row r="53545" spans="10:28">
      <c r="J53545" s="161"/>
      <c r="AB53545" s="164"/>
    </row>
    <row r="53546" spans="10:28">
      <c r="J53546" s="161"/>
      <c r="AB53546" s="164"/>
    </row>
    <row r="53547" spans="10:28">
      <c r="J53547" s="161"/>
      <c r="AB53547" s="164"/>
    </row>
    <row r="53548" spans="10:28">
      <c r="J53548" s="161"/>
      <c r="AB53548" s="164"/>
    </row>
    <row r="53549" spans="10:28">
      <c r="J53549" s="161"/>
      <c r="AB53549" s="164"/>
    </row>
    <row r="53550" spans="10:28">
      <c r="J53550" s="161"/>
      <c r="AB53550" s="164"/>
    </row>
    <row r="53551" spans="10:28">
      <c r="J53551" s="161"/>
      <c r="AB53551" s="164"/>
    </row>
    <row r="53552" spans="10:28">
      <c r="J53552" s="161"/>
      <c r="AB53552" s="164"/>
    </row>
    <row r="53553" spans="10:28">
      <c r="J53553" s="161"/>
      <c r="AB53553" s="164"/>
    </row>
    <row r="53554" spans="10:28">
      <c r="J53554" s="161"/>
      <c r="AB53554" s="164"/>
    </row>
    <row r="53555" spans="10:28">
      <c r="J53555" s="161"/>
      <c r="AB53555" s="164"/>
    </row>
    <row r="53556" spans="10:28">
      <c r="J53556" s="161"/>
      <c r="AB53556" s="164"/>
    </row>
    <row r="53557" spans="10:28">
      <c r="J53557" s="161"/>
      <c r="AB53557" s="164"/>
    </row>
    <row r="53558" spans="10:28">
      <c r="J53558" s="161"/>
      <c r="AB53558" s="164"/>
    </row>
    <row r="53559" spans="10:28">
      <c r="J53559" s="161"/>
      <c r="AB53559" s="164"/>
    </row>
    <row r="53560" spans="10:28">
      <c r="J53560" s="161"/>
      <c r="AB53560" s="164"/>
    </row>
    <row r="53561" spans="10:28">
      <c r="J53561" s="161"/>
      <c r="AB53561" s="164"/>
    </row>
    <row r="53562" spans="10:28">
      <c r="J53562" s="161"/>
      <c r="AB53562" s="164"/>
    </row>
    <row r="53563" spans="10:28">
      <c r="J53563" s="161"/>
      <c r="AB53563" s="164"/>
    </row>
    <row r="53564" spans="10:28">
      <c r="J53564" s="161"/>
      <c r="AB53564" s="164"/>
    </row>
    <row r="53565" spans="10:28">
      <c r="J53565" s="161"/>
      <c r="AB53565" s="164"/>
    </row>
    <row r="53566" spans="10:28">
      <c r="J53566" s="161"/>
      <c r="AB53566" s="164"/>
    </row>
    <row r="53567" spans="10:28">
      <c r="J53567" s="161"/>
      <c r="AB53567" s="164"/>
    </row>
    <row r="53568" spans="10:28">
      <c r="J53568" s="161"/>
      <c r="AB53568" s="164"/>
    </row>
    <row r="53569" spans="5:28">
      <c r="J53569" s="161"/>
      <c r="AB53569" s="164"/>
    </row>
    <row r="53570" spans="5:28">
      <c r="J53570" s="161"/>
      <c r="AB53570" s="164"/>
    </row>
    <row r="53571" spans="5:28">
      <c r="J53571" s="161"/>
      <c r="AB53571" s="164"/>
    </row>
    <row r="53572" spans="5:28">
      <c r="J53572" s="161"/>
      <c r="AB53572" s="164"/>
    </row>
    <row r="53573" spans="5:28">
      <c r="J53573" s="161"/>
      <c r="AB53573" s="164"/>
    </row>
    <row r="53574" spans="5:28">
      <c r="J53574" s="161"/>
      <c r="AB53574" s="164"/>
    </row>
    <row r="53575" spans="5:28">
      <c r="J53575" s="161"/>
      <c r="AB53575" s="164"/>
    </row>
    <row r="53576" spans="5:28">
      <c r="J53576" s="161"/>
      <c r="AB53576" s="164"/>
    </row>
    <row r="53577" spans="5:28">
      <c r="J53577" s="161"/>
      <c r="AB53577" s="164"/>
    </row>
    <row r="53578" spans="5:28">
      <c r="J53578" s="161"/>
      <c r="AB53578" s="164"/>
    </row>
    <row r="53579" spans="5:28">
      <c r="E53579" s="166"/>
      <c r="J53579" s="161"/>
      <c r="AB53579" s="164"/>
    </row>
    <row r="53580" spans="5:28">
      <c r="J53580" s="161"/>
      <c r="AB53580" s="164"/>
    </row>
    <row r="53581" spans="5:28">
      <c r="J53581" s="161"/>
      <c r="AB53581" s="164"/>
    </row>
    <row r="53582" spans="5:28">
      <c r="J53582" s="161"/>
      <c r="AB53582" s="164"/>
    </row>
    <row r="53583" spans="5:28">
      <c r="J53583" s="161"/>
      <c r="AB53583" s="164"/>
    </row>
    <row r="53584" spans="5:28">
      <c r="J53584" s="161"/>
      <c r="AB53584" s="164"/>
    </row>
    <row r="53585" spans="10:28">
      <c r="J53585" s="161"/>
      <c r="AB53585" s="164"/>
    </row>
    <row r="53586" spans="10:28">
      <c r="J53586" s="161"/>
      <c r="AB53586" s="164"/>
    </row>
    <row r="53587" spans="10:28">
      <c r="J53587" s="161"/>
      <c r="AB53587" s="164"/>
    </row>
    <row r="53588" spans="10:28">
      <c r="J53588" s="161"/>
      <c r="AB53588" s="164"/>
    </row>
    <row r="53589" spans="10:28">
      <c r="J53589" s="161"/>
      <c r="AB53589" s="164"/>
    </row>
    <row r="53590" spans="10:28">
      <c r="J53590" s="161"/>
      <c r="AB53590" s="164"/>
    </row>
    <row r="53591" spans="10:28">
      <c r="J53591" s="161"/>
      <c r="AB53591" s="164"/>
    </row>
    <row r="53592" spans="10:28">
      <c r="J53592" s="161"/>
      <c r="AB53592" s="164"/>
    </row>
    <row r="53593" spans="10:28">
      <c r="J53593" s="161"/>
      <c r="AB53593" s="164"/>
    </row>
    <row r="53594" spans="10:28">
      <c r="J53594" s="161"/>
      <c r="AB53594" s="164"/>
    </row>
    <row r="53595" spans="10:28">
      <c r="J53595" s="161"/>
      <c r="AB53595" s="164"/>
    </row>
    <row r="53596" spans="10:28">
      <c r="J53596" s="161"/>
      <c r="AB53596" s="164"/>
    </row>
    <row r="53597" spans="10:28">
      <c r="J53597" s="161"/>
      <c r="AB53597" s="164"/>
    </row>
    <row r="53598" spans="10:28">
      <c r="J53598" s="161"/>
      <c r="AB53598" s="164"/>
    </row>
    <row r="53599" spans="10:28">
      <c r="J53599" s="161"/>
      <c r="AB53599" s="164"/>
    </row>
    <row r="53600" spans="10:28">
      <c r="J53600" s="161"/>
      <c r="AB53600" s="164"/>
    </row>
    <row r="53601" spans="5:28">
      <c r="E53601" s="166"/>
      <c r="J53601" s="161"/>
      <c r="AB53601" s="164"/>
    </row>
    <row r="53602" spans="5:28">
      <c r="E53602" s="166"/>
      <c r="J53602" s="161"/>
      <c r="AB53602" s="164"/>
    </row>
    <row r="53603" spans="5:28">
      <c r="E53603" s="166"/>
      <c r="J53603" s="161"/>
      <c r="AB53603" s="164"/>
    </row>
    <row r="53604" spans="5:28">
      <c r="J53604" s="161"/>
      <c r="AB53604" s="164"/>
    </row>
    <row r="53605" spans="5:28">
      <c r="J53605" s="161"/>
      <c r="AB53605" s="164"/>
    </row>
    <row r="53606" spans="5:28">
      <c r="J53606" s="161"/>
      <c r="AB53606" s="164"/>
    </row>
    <row r="53607" spans="5:28">
      <c r="J53607" s="161"/>
      <c r="AB53607" s="164"/>
    </row>
    <row r="53608" spans="5:28">
      <c r="J53608" s="161"/>
      <c r="AB53608" s="164"/>
    </row>
    <row r="53609" spans="5:28">
      <c r="J53609" s="161"/>
      <c r="AB53609" s="164"/>
    </row>
    <row r="53610" spans="5:28">
      <c r="J53610" s="161"/>
      <c r="AB53610" s="164"/>
    </row>
    <row r="53611" spans="5:28">
      <c r="J53611" s="161"/>
      <c r="AB53611" s="164"/>
    </row>
    <row r="53612" spans="5:28">
      <c r="J53612" s="161"/>
      <c r="AB53612" s="164"/>
    </row>
    <row r="53613" spans="5:28">
      <c r="J53613" s="161"/>
      <c r="AB53613" s="164"/>
    </row>
    <row r="53614" spans="5:28">
      <c r="J53614" s="161"/>
      <c r="AB53614" s="164"/>
    </row>
    <row r="53615" spans="5:28">
      <c r="J53615" s="161"/>
      <c r="AB53615" s="164"/>
    </row>
    <row r="53616" spans="5:28">
      <c r="J53616" s="161"/>
      <c r="AB53616" s="164"/>
    </row>
    <row r="53617" spans="10:28">
      <c r="J53617" s="161"/>
      <c r="AB53617" s="164"/>
    </row>
    <row r="53618" spans="10:28">
      <c r="J53618" s="161"/>
      <c r="AB53618" s="164"/>
    </row>
    <row r="53619" spans="10:28">
      <c r="J53619" s="161"/>
      <c r="AB53619" s="164"/>
    </row>
    <row r="53620" spans="10:28">
      <c r="J53620" s="161"/>
      <c r="AB53620" s="164"/>
    </row>
    <row r="53621" spans="10:28">
      <c r="J53621" s="161"/>
      <c r="AB53621" s="164"/>
    </row>
    <row r="53622" spans="10:28">
      <c r="J53622" s="161"/>
      <c r="AB53622" s="164"/>
    </row>
    <row r="53623" spans="10:28">
      <c r="J53623" s="161"/>
      <c r="AB53623" s="164"/>
    </row>
    <row r="53624" spans="10:28">
      <c r="J53624" s="161"/>
      <c r="AB53624" s="164"/>
    </row>
    <row r="53625" spans="10:28">
      <c r="J53625" s="161"/>
      <c r="AB53625" s="164"/>
    </row>
    <row r="53626" spans="10:28">
      <c r="J53626" s="161"/>
      <c r="AB53626" s="164"/>
    </row>
    <row r="53627" spans="10:28">
      <c r="J53627" s="161"/>
      <c r="AB53627" s="164"/>
    </row>
    <row r="53628" spans="10:28">
      <c r="J53628" s="161"/>
      <c r="AB53628" s="164"/>
    </row>
    <row r="53629" spans="10:28">
      <c r="J53629" s="161"/>
      <c r="AB53629" s="164"/>
    </row>
    <row r="53630" spans="10:28">
      <c r="J53630" s="161"/>
      <c r="AB53630" s="164"/>
    </row>
    <row r="53631" spans="10:28">
      <c r="J53631" s="161"/>
      <c r="AB53631" s="164"/>
    </row>
    <row r="53632" spans="10:28">
      <c r="J53632" s="161"/>
      <c r="AB53632" s="164"/>
    </row>
    <row r="53633" spans="5:28">
      <c r="E53633" s="166"/>
      <c r="J53633" s="161"/>
      <c r="AB53633" s="164"/>
    </row>
    <row r="53634" spans="5:28">
      <c r="E53634" s="166"/>
      <c r="J53634" s="161"/>
      <c r="AB53634" s="164"/>
    </row>
    <row r="53635" spans="5:28">
      <c r="E53635" s="166"/>
      <c r="J53635" s="161"/>
      <c r="AB53635" s="164"/>
    </row>
    <row r="53636" spans="5:28">
      <c r="E53636" s="166"/>
      <c r="J53636" s="161"/>
      <c r="AB53636" s="164"/>
    </row>
    <row r="53637" spans="5:28">
      <c r="E53637" s="166"/>
      <c r="J53637" s="161"/>
      <c r="AB53637" s="164"/>
    </row>
    <row r="53638" spans="5:28">
      <c r="E53638" s="166"/>
      <c r="J53638" s="161"/>
      <c r="AB53638" s="164"/>
    </row>
    <row r="53639" spans="5:28">
      <c r="J53639" s="161"/>
      <c r="AB53639" s="164"/>
    </row>
    <row r="53640" spans="5:28">
      <c r="J53640" s="161"/>
      <c r="AB53640" s="164"/>
    </row>
    <row r="53641" spans="5:28">
      <c r="J53641" s="161"/>
      <c r="AB53641" s="164"/>
    </row>
    <row r="53642" spans="5:28">
      <c r="J53642" s="161"/>
      <c r="AB53642" s="164"/>
    </row>
    <row r="53643" spans="5:28">
      <c r="J53643" s="161"/>
      <c r="AB53643" s="164"/>
    </row>
    <row r="53644" spans="5:28">
      <c r="J53644" s="161"/>
      <c r="AB53644" s="164"/>
    </row>
    <row r="53645" spans="5:28">
      <c r="J53645" s="161"/>
      <c r="AB53645" s="164"/>
    </row>
    <row r="53646" spans="5:28">
      <c r="J53646" s="161"/>
      <c r="AB53646" s="164"/>
    </row>
    <row r="53647" spans="5:28">
      <c r="J53647" s="161"/>
      <c r="AB53647" s="164"/>
    </row>
    <row r="53648" spans="5:28">
      <c r="J53648" s="161"/>
      <c r="AB53648" s="164"/>
    </row>
    <row r="53649" spans="5:28">
      <c r="J53649" s="161"/>
      <c r="AB53649" s="164"/>
    </row>
    <row r="53650" spans="5:28">
      <c r="E53650" s="166"/>
      <c r="J53650" s="161"/>
      <c r="AB53650" s="164"/>
    </row>
    <row r="53651" spans="5:28">
      <c r="E53651" s="166"/>
      <c r="J53651" s="161"/>
      <c r="AB53651" s="164"/>
    </row>
    <row r="53652" spans="5:28">
      <c r="E53652" s="166"/>
      <c r="J53652" s="161"/>
      <c r="AB53652" s="164"/>
    </row>
    <row r="53653" spans="5:28">
      <c r="E53653" s="166"/>
      <c r="J53653" s="161"/>
      <c r="AB53653" s="164"/>
    </row>
    <row r="53654" spans="5:28">
      <c r="E53654" s="166"/>
      <c r="J53654" s="161"/>
      <c r="AB53654" s="164"/>
    </row>
    <row r="53655" spans="5:28">
      <c r="E53655" s="166"/>
      <c r="J53655" s="161"/>
      <c r="AB53655" s="164"/>
    </row>
    <row r="53656" spans="5:28">
      <c r="J53656" s="161"/>
      <c r="AB53656" s="164"/>
    </row>
    <row r="53657" spans="5:28">
      <c r="J53657" s="161"/>
      <c r="AB53657" s="164"/>
    </row>
    <row r="53658" spans="5:28">
      <c r="J53658" s="161"/>
      <c r="AB53658" s="164"/>
    </row>
    <row r="53659" spans="5:28">
      <c r="J53659" s="161"/>
      <c r="AB53659" s="164"/>
    </row>
    <row r="53660" spans="5:28">
      <c r="J53660" s="161"/>
      <c r="AB53660" s="164"/>
    </row>
    <row r="53661" spans="5:28">
      <c r="J53661" s="161"/>
      <c r="AB53661" s="164"/>
    </row>
    <row r="53662" spans="5:28">
      <c r="J53662" s="161"/>
      <c r="AB53662" s="164"/>
    </row>
    <row r="53663" spans="5:28">
      <c r="J53663" s="161"/>
      <c r="AB53663" s="164"/>
    </row>
    <row r="53664" spans="5:28">
      <c r="J53664" s="161"/>
      <c r="AB53664" s="164"/>
    </row>
    <row r="53665" spans="10:28">
      <c r="J53665" s="161"/>
      <c r="AB53665" s="164"/>
    </row>
    <row r="53666" spans="10:28">
      <c r="J53666" s="161"/>
      <c r="AB53666" s="164"/>
    </row>
    <row r="53667" spans="10:28">
      <c r="J53667" s="161"/>
      <c r="AB53667" s="164"/>
    </row>
    <row r="53668" spans="10:28">
      <c r="J53668" s="161"/>
      <c r="AB53668" s="164"/>
    </row>
    <row r="53669" spans="10:28">
      <c r="J53669" s="161"/>
      <c r="AB53669" s="164"/>
    </row>
    <row r="53670" spans="10:28">
      <c r="J53670" s="161"/>
      <c r="AB53670" s="164"/>
    </row>
    <row r="53671" spans="10:28">
      <c r="J53671" s="161"/>
      <c r="AB53671" s="164"/>
    </row>
    <row r="53672" spans="10:28">
      <c r="J53672" s="161"/>
      <c r="AB53672" s="164"/>
    </row>
    <row r="53673" spans="10:28">
      <c r="J53673" s="161"/>
      <c r="AB53673" s="164"/>
    </row>
    <row r="53674" spans="10:28">
      <c r="J53674" s="161"/>
      <c r="AB53674" s="164"/>
    </row>
    <row r="53675" spans="10:28">
      <c r="J53675" s="161"/>
      <c r="AB53675" s="164"/>
    </row>
    <row r="53676" spans="10:28">
      <c r="J53676" s="161"/>
      <c r="AB53676" s="164"/>
    </row>
    <row r="53677" spans="10:28">
      <c r="J53677" s="161"/>
      <c r="AB53677" s="164"/>
    </row>
    <row r="53678" spans="10:28">
      <c r="J53678" s="161"/>
      <c r="AB53678" s="164"/>
    </row>
    <row r="53679" spans="10:28">
      <c r="J53679" s="161"/>
      <c r="AB53679" s="164"/>
    </row>
    <row r="53680" spans="10:28">
      <c r="J53680" s="161"/>
      <c r="AB53680" s="164"/>
    </row>
    <row r="53681" spans="10:28">
      <c r="J53681" s="161"/>
      <c r="AB53681" s="164"/>
    </row>
    <row r="53682" spans="10:28">
      <c r="J53682" s="161"/>
      <c r="AB53682" s="164"/>
    </row>
    <row r="53683" spans="10:28">
      <c r="J53683" s="161"/>
      <c r="AB53683" s="164"/>
    </row>
    <row r="53684" spans="10:28">
      <c r="J53684" s="161"/>
      <c r="AB53684" s="164"/>
    </row>
    <row r="53685" spans="10:28">
      <c r="J53685" s="161"/>
      <c r="AB53685" s="164"/>
    </row>
    <row r="53686" spans="10:28">
      <c r="J53686" s="161"/>
      <c r="AB53686" s="164"/>
    </row>
    <row r="53687" spans="10:28">
      <c r="J53687" s="161"/>
      <c r="AB53687" s="164"/>
    </row>
    <row r="53688" spans="10:28">
      <c r="J53688" s="161"/>
      <c r="AB53688" s="164"/>
    </row>
    <row r="53689" spans="10:28">
      <c r="J53689" s="161"/>
      <c r="AB53689" s="164"/>
    </row>
    <row r="53690" spans="10:28">
      <c r="J53690" s="161"/>
      <c r="AB53690" s="164"/>
    </row>
    <row r="53691" spans="10:28">
      <c r="J53691" s="161"/>
      <c r="AB53691" s="164"/>
    </row>
    <row r="53692" spans="10:28">
      <c r="J53692" s="161"/>
      <c r="AB53692" s="164"/>
    </row>
    <row r="53693" spans="10:28">
      <c r="J53693" s="161"/>
      <c r="AB53693" s="164"/>
    </row>
    <row r="53694" spans="10:28">
      <c r="J53694" s="161"/>
      <c r="AB53694" s="164"/>
    </row>
    <row r="53695" spans="10:28">
      <c r="J53695" s="161"/>
      <c r="AB53695" s="164"/>
    </row>
    <row r="53696" spans="10:28">
      <c r="J53696" s="161"/>
      <c r="AB53696" s="164"/>
    </row>
    <row r="53697" spans="10:28">
      <c r="J53697" s="161"/>
      <c r="AB53697" s="164"/>
    </row>
    <row r="53698" spans="10:28">
      <c r="J53698" s="161"/>
      <c r="AB53698" s="164"/>
    </row>
    <row r="53699" spans="10:28">
      <c r="J53699" s="161"/>
      <c r="AB53699" s="164"/>
    </row>
    <row r="53700" spans="10:28">
      <c r="J53700" s="161"/>
      <c r="AB53700" s="164"/>
    </row>
    <row r="53701" spans="10:28">
      <c r="J53701" s="161"/>
      <c r="AB53701" s="164"/>
    </row>
    <row r="53702" spans="10:28">
      <c r="J53702" s="161"/>
      <c r="AB53702" s="164"/>
    </row>
    <row r="53703" spans="10:28">
      <c r="J53703" s="161"/>
      <c r="AB53703" s="164"/>
    </row>
    <row r="53704" spans="10:28">
      <c r="J53704" s="161"/>
      <c r="AB53704" s="164"/>
    </row>
    <row r="53705" spans="10:28">
      <c r="J53705" s="161"/>
      <c r="AB53705" s="164"/>
    </row>
    <row r="53706" spans="10:28">
      <c r="J53706" s="161"/>
      <c r="AB53706" s="164"/>
    </row>
    <row r="53707" spans="10:28">
      <c r="J53707" s="161"/>
      <c r="AB53707" s="164"/>
    </row>
    <row r="53708" spans="10:28">
      <c r="J53708" s="161"/>
      <c r="AB53708" s="164"/>
    </row>
    <row r="53709" spans="10:28">
      <c r="J53709" s="161"/>
      <c r="AB53709" s="164"/>
    </row>
    <row r="53710" spans="10:28">
      <c r="J53710" s="161"/>
      <c r="AB53710" s="164"/>
    </row>
    <row r="53711" spans="10:28">
      <c r="J53711" s="161"/>
      <c r="AB53711" s="164"/>
    </row>
    <row r="53712" spans="10:28">
      <c r="J53712" s="161"/>
      <c r="AB53712" s="164"/>
    </row>
    <row r="53713" spans="10:28">
      <c r="J53713" s="161"/>
      <c r="AB53713" s="164"/>
    </row>
    <row r="53714" spans="10:28">
      <c r="J53714" s="161"/>
      <c r="AB53714" s="164"/>
    </row>
    <row r="53715" spans="10:28">
      <c r="J53715" s="161"/>
      <c r="AB53715" s="164"/>
    </row>
    <row r="53716" spans="10:28">
      <c r="J53716" s="161"/>
      <c r="AB53716" s="164"/>
    </row>
    <row r="53717" spans="10:28">
      <c r="J53717" s="161"/>
      <c r="AB53717" s="164"/>
    </row>
    <row r="53718" spans="10:28">
      <c r="J53718" s="161"/>
      <c r="AB53718" s="164"/>
    </row>
    <row r="53719" spans="10:28">
      <c r="J53719" s="161"/>
      <c r="AB53719" s="164"/>
    </row>
    <row r="53720" spans="10:28">
      <c r="J53720" s="161"/>
      <c r="AB53720" s="164"/>
    </row>
    <row r="53721" spans="10:28">
      <c r="J53721" s="161"/>
      <c r="AB53721" s="164"/>
    </row>
    <row r="53722" spans="10:28">
      <c r="J53722" s="161"/>
      <c r="AB53722" s="164"/>
    </row>
    <row r="53723" spans="10:28">
      <c r="J53723" s="161"/>
      <c r="AB53723" s="164"/>
    </row>
    <row r="53724" spans="10:28">
      <c r="J53724" s="161"/>
      <c r="AB53724" s="164"/>
    </row>
    <row r="53725" spans="10:28">
      <c r="J53725" s="161"/>
      <c r="AB53725" s="164"/>
    </row>
    <row r="53726" spans="10:28">
      <c r="J53726" s="161"/>
      <c r="AB53726" s="164"/>
    </row>
    <row r="53727" spans="10:28">
      <c r="J53727" s="161"/>
      <c r="AB53727" s="164"/>
    </row>
    <row r="53728" spans="10:28">
      <c r="J53728" s="161"/>
      <c r="AB53728" s="164"/>
    </row>
    <row r="53729" spans="10:28">
      <c r="J53729" s="161"/>
      <c r="AB53729" s="164"/>
    </row>
    <row r="53730" spans="10:28">
      <c r="J53730" s="161"/>
      <c r="AB53730" s="164"/>
    </row>
    <row r="53731" spans="10:28">
      <c r="J53731" s="161"/>
      <c r="AB53731" s="164"/>
    </row>
    <row r="53732" spans="10:28">
      <c r="J53732" s="161"/>
      <c r="AB53732" s="164"/>
    </row>
    <row r="53733" spans="10:28">
      <c r="J53733" s="161"/>
      <c r="AB53733" s="164"/>
    </row>
    <row r="53734" spans="10:28">
      <c r="J53734" s="161"/>
      <c r="AB53734" s="164"/>
    </row>
    <row r="53735" spans="10:28">
      <c r="J53735" s="161"/>
      <c r="AB53735" s="164"/>
    </row>
    <row r="53736" spans="10:28">
      <c r="J53736" s="161"/>
      <c r="AB53736" s="164"/>
    </row>
    <row r="53737" spans="10:28">
      <c r="J53737" s="161"/>
      <c r="AB53737" s="164"/>
    </row>
    <row r="53738" spans="10:28">
      <c r="J53738" s="161"/>
      <c r="AB53738" s="164"/>
    </row>
    <row r="53739" spans="10:28">
      <c r="J53739" s="161"/>
      <c r="AB53739" s="164"/>
    </row>
    <row r="53740" spans="10:28">
      <c r="J53740" s="161"/>
      <c r="AB53740" s="164"/>
    </row>
    <row r="53741" spans="10:28">
      <c r="J53741" s="161"/>
      <c r="AB53741" s="164"/>
    </row>
    <row r="53742" spans="10:28">
      <c r="J53742" s="161"/>
      <c r="AB53742" s="164"/>
    </row>
    <row r="53743" spans="10:28">
      <c r="J53743" s="161"/>
      <c r="AB53743" s="164"/>
    </row>
    <row r="53744" spans="10:28">
      <c r="J53744" s="161"/>
      <c r="AB53744" s="164"/>
    </row>
    <row r="53745" spans="10:28">
      <c r="J53745" s="161"/>
      <c r="AB53745" s="164"/>
    </row>
    <row r="53746" spans="10:28">
      <c r="J53746" s="161"/>
      <c r="AB53746" s="164"/>
    </row>
    <row r="53747" spans="10:28">
      <c r="J53747" s="161"/>
      <c r="AB53747" s="164"/>
    </row>
    <row r="53748" spans="10:28">
      <c r="J53748" s="161"/>
      <c r="AB53748" s="164"/>
    </row>
    <row r="53749" spans="10:28">
      <c r="J53749" s="161"/>
      <c r="AB53749" s="164"/>
    </row>
    <row r="53750" spans="10:28">
      <c r="J53750" s="161"/>
      <c r="AB53750" s="164"/>
    </row>
    <row r="53751" spans="10:28">
      <c r="J53751" s="161"/>
      <c r="AB53751" s="164"/>
    </row>
    <row r="53752" spans="10:28">
      <c r="J53752" s="161"/>
      <c r="AB53752" s="164"/>
    </row>
    <row r="53753" spans="10:28">
      <c r="J53753" s="161"/>
      <c r="AB53753" s="164"/>
    </row>
    <row r="53754" spans="10:28">
      <c r="J53754" s="161"/>
      <c r="AB53754" s="164"/>
    </row>
    <row r="53755" spans="10:28">
      <c r="J53755" s="161"/>
      <c r="AB53755" s="164"/>
    </row>
    <row r="53756" spans="10:28">
      <c r="J53756" s="161"/>
      <c r="AB53756" s="164"/>
    </row>
    <row r="53757" spans="10:28">
      <c r="J53757" s="161"/>
      <c r="AB53757" s="164"/>
    </row>
    <row r="53758" spans="10:28">
      <c r="J53758" s="161"/>
      <c r="AB53758" s="164"/>
    </row>
    <row r="53759" spans="10:28">
      <c r="J53759" s="161"/>
      <c r="AB53759" s="164"/>
    </row>
    <row r="53760" spans="10:28">
      <c r="J53760" s="161"/>
      <c r="AB53760" s="164"/>
    </row>
    <row r="53761" spans="10:28">
      <c r="J53761" s="161"/>
      <c r="AB53761" s="164"/>
    </row>
    <row r="53762" spans="10:28">
      <c r="J53762" s="161"/>
      <c r="AB53762" s="164"/>
    </row>
    <row r="53763" spans="10:28">
      <c r="J53763" s="161"/>
      <c r="AB53763" s="164"/>
    </row>
    <row r="53764" spans="10:28">
      <c r="J53764" s="161"/>
      <c r="AB53764" s="164"/>
    </row>
    <row r="53765" spans="10:28">
      <c r="J53765" s="161"/>
      <c r="AB53765" s="164"/>
    </row>
    <row r="53766" spans="10:28">
      <c r="J53766" s="161"/>
      <c r="AB53766" s="164"/>
    </row>
    <row r="53767" spans="10:28">
      <c r="J53767" s="161"/>
      <c r="AB53767" s="164"/>
    </row>
    <row r="53768" spans="10:28">
      <c r="J53768" s="161"/>
      <c r="AB53768" s="164"/>
    </row>
    <row r="53769" spans="10:28">
      <c r="J53769" s="161"/>
      <c r="AB53769" s="164"/>
    </row>
    <row r="53770" spans="10:28">
      <c r="J53770" s="161"/>
      <c r="AB53770" s="164"/>
    </row>
    <row r="53771" spans="10:28">
      <c r="J53771" s="161"/>
      <c r="AB53771" s="164"/>
    </row>
    <row r="53772" spans="10:28">
      <c r="J53772" s="161"/>
      <c r="AB53772" s="164"/>
    </row>
    <row r="53773" spans="10:28">
      <c r="J53773" s="161"/>
      <c r="AB53773" s="164"/>
    </row>
    <row r="53774" spans="10:28">
      <c r="J53774" s="161"/>
      <c r="AB53774" s="164"/>
    </row>
    <row r="53775" spans="10:28">
      <c r="J53775" s="161"/>
      <c r="AB53775" s="164"/>
    </row>
    <row r="53776" spans="10:28">
      <c r="J53776" s="161"/>
      <c r="AB53776" s="164"/>
    </row>
    <row r="53777" spans="10:28">
      <c r="J53777" s="161"/>
      <c r="AB53777" s="164"/>
    </row>
    <row r="53778" spans="10:28">
      <c r="J53778" s="161"/>
      <c r="AB53778" s="164"/>
    </row>
    <row r="53779" spans="10:28">
      <c r="J53779" s="161"/>
      <c r="AB53779" s="164"/>
    </row>
    <row r="53780" spans="10:28">
      <c r="J53780" s="161"/>
      <c r="AB53780" s="164"/>
    </row>
    <row r="53781" spans="10:28">
      <c r="J53781" s="161"/>
      <c r="AB53781" s="164"/>
    </row>
    <row r="53782" spans="10:28">
      <c r="J53782" s="161"/>
      <c r="AB53782" s="164"/>
    </row>
    <row r="53783" spans="10:28">
      <c r="J53783" s="161"/>
      <c r="AB53783" s="164"/>
    </row>
    <row r="53784" spans="10:28">
      <c r="J53784" s="161"/>
      <c r="AB53784" s="164"/>
    </row>
    <row r="53785" spans="10:28">
      <c r="J53785" s="161"/>
      <c r="AB53785" s="164"/>
    </row>
    <row r="53786" spans="10:28">
      <c r="J53786" s="161"/>
      <c r="AB53786" s="164"/>
    </row>
    <row r="53787" spans="10:28">
      <c r="J53787" s="161"/>
      <c r="AB53787" s="164"/>
    </row>
    <row r="53788" spans="10:28">
      <c r="J53788" s="161"/>
      <c r="AB53788" s="164"/>
    </row>
    <row r="53789" spans="10:28">
      <c r="J53789" s="161"/>
      <c r="AB53789" s="164"/>
    </row>
    <row r="53790" spans="10:28">
      <c r="J53790" s="161"/>
      <c r="AB53790" s="164"/>
    </row>
    <row r="53791" spans="10:28">
      <c r="J53791" s="161"/>
      <c r="AB53791" s="164"/>
    </row>
    <row r="53792" spans="10:28">
      <c r="J53792" s="161"/>
      <c r="AB53792" s="164"/>
    </row>
    <row r="53793" spans="10:28">
      <c r="J53793" s="161"/>
      <c r="AB53793" s="164"/>
    </row>
    <row r="53794" spans="10:28">
      <c r="J53794" s="161"/>
      <c r="AB53794" s="164"/>
    </row>
    <row r="53795" spans="10:28">
      <c r="J53795" s="161"/>
      <c r="AB53795" s="164"/>
    </row>
    <row r="53796" spans="10:28">
      <c r="J53796" s="161"/>
      <c r="AB53796" s="164"/>
    </row>
    <row r="53797" spans="10:28">
      <c r="J53797" s="161"/>
      <c r="AB53797" s="164"/>
    </row>
    <row r="53798" spans="10:28">
      <c r="J53798" s="161"/>
      <c r="AB53798" s="164"/>
    </row>
    <row r="53799" spans="10:28">
      <c r="J53799" s="161"/>
      <c r="AB53799" s="164"/>
    </row>
    <row r="53800" spans="10:28">
      <c r="J53800" s="161"/>
      <c r="AB53800" s="164"/>
    </row>
    <row r="53801" spans="10:28">
      <c r="J53801" s="161"/>
      <c r="AB53801" s="164"/>
    </row>
    <row r="53802" spans="10:28">
      <c r="J53802" s="161"/>
      <c r="AB53802" s="164"/>
    </row>
    <row r="53803" spans="10:28">
      <c r="J53803" s="161"/>
      <c r="AB53803" s="164"/>
    </row>
    <row r="53804" spans="10:28">
      <c r="J53804" s="161"/>
      <c r="AB53804" s="164"/>
    </row>
    <row r="53805" spans="10:28">
      <c r="J53805" s="161"/>
      <c r="AB53805" s="164"/>
    </row>
    <row r="53806" spans="10:28">
      <c r="J53806" s="161"/>
      <c r="AB53806" s="164"/>
    </row>
    <row r="53807" spans="10:28">
      <c r="J53807" s="161"/>
      <c r="AB53807" s="164"/>
    </row>
    <row r="53808" spans="10:28">
      <c r="J53808" s="161"/>
      <c r="AB53808" s="164"/>
    </row>
    <row r="53809" spans="10:28">
      <c r="J53809" s="161"/>
      <c r="AB53809" s="164"/>
    </row>
    <row r="53810" spans="10:28">
      <c r="J53810" s="161"/>
      <c r="AB53810" s="164"/>
    </row>
    <row r="53811" spans="10:28">
      <c r="J53811" s="161"/>
      <c r="AB53811" s="164"/>
    </row>
    <row r="53812" spans="10:28">
      <c r="J53812" s="161"/>
      <c r="AB53812" s="164"/>
    </row>
    <row r="53813" spans="10:28">
      <c r="J53813" s="161"/>
      <c r="AB53813" s="164"/>
    </row>
    <row r="53814" spans="10:28">
      <c r="J53814" s="161"/>
      <c r="AB53814" s="164"/>
    </row>
    <row r="53815" spans="10:28">
      <c r="J53815" s="161"/>
      <c r="AB53815" s="164"/>
    </row>
    <row r="53816" spans="10:28">
      <c r="J53816" s="161"/>
      <c r="AB53816" s="164"/>
    </row>
    <row r="53817" spans="10:28">
      <c r="J53817" s="161"/>
      <c r="AB53817" s="164"/>
    </row>
    <row r="53818" spans="10:28">
      <c r="J53818" s="161"/>
      <c r="AB53818" s="164"/>
    </row>
    <row r="53819" spans="10:28">
      <c r="J53819" s="161"/>
      <c r="AB53819" s="164"/>
    </row>
    <row r="53820" spans="10:28">
      <c r="J53820" s="161"/>
      <c r="AB53820" s="164"/>
    </row>
    <row r="53821" spans="10:28">
      <c r="J53821" s="161"/>
      <c r="AB53821" s="164"/>
    </row>
    <row r="53822" spans="10:28">
      <c r="J53822" s="161"/>
      <c r="AB53822" s="164"/>
    </row>
    <row r="53823" spans="10:28">
      <c r="J53823" s="161"/>
      <c r="AB53823" s="164"/>
    </row>
    <row r="53824" spans="10:28">
      <c r="J53824" s="161"/>
      <c r="AB53824" s="164"/>
    </row>
    <row r="53825" spans="5:28">
      <c r="J53825" s="161"/>
      <c r="AB53825" s="164"/>
    </row>
    <row r="53826" spans="5:28">
      <c r="J53826" s="161"/>
      <c r="AB53826" s="164"/>
    </row>
    <row r="53827" spans="5:28">
      <c r="E53827" s="166"/>
      <c r="J53827" s="161"/>
      <c r="AB53827" s="164"/>
    </row>
    <row r="53828" spans="5:28">
      <c r="E53828" s="166"/>
      <c r="J53828" s="161"/>
      <c r="AB53828" s="164"/>
    </row>
    <row r="53829" spans="5:28">
      <c r="E53829" s="166"/>
      <c r="J53829" s="161"/>
      <c r="AB53829" s="164"/>
    </row>
    <row r="53830" spans="5:28">
      <c r="J53830" s="161"/>
      <c r="AB53830" s="164"/>
    </row>
    <row r="53831" spans="5:28">
      <c r="J53831" s="161"/>
      <c r="AB53831" s="164"/>
    </row>
    <row r="53832" spans="5:28">
      <c r="J53832" s="161"/>
      <c r="AB53832" s="164"/>
    </row>
    <row r="53833" spans="5:28">
      <c r="J53833" s="161"/>
      <c r="AB53833" s="164"/>
    </row>
    <row r="53834" spans="5:28">
      <c r="J53834" s="161"/>
      <c r="AB53834" s="164"/>
    </row>
    <row r="53835" spans="5:28">
      <c r="J53835" s="161"/>
      <c r="AB53835" s="164"/>
    </row>
    <row r="53836" spans="5:28">
      <c r="E53836" s="166"/>
      <c r="J53836" s="161"/>
      <c r="AB53836" s="164"/>
    </row>
    <row r="53837" spans="5:28">
      <c r="E53837" s="166"/>
      <c r="J53837" s="161"/>
      <c r="AB53837" s="164"/>
    </row>
    <row r="53838" spans="5:28">
      <c r="E53838" s="166"/>
      <c r="J53838" s="161"/>
      <c r="AB53838" s="164"/>
    </row>
    <row r="53839" spans="5:28">
      <c r="J53839" s="161"/>
      <c r="AB53839" s="164"/>
    </row>
    <row r="53840" spans="5:28">
      <c r="J53840" s="161"/>
      <c r="AB53840" s="164"/>
    </row>
    <row r="53841" spans="10:28">
      <c r="J53841" s="161"/>
      <c r="AB53841" s="164"/>
    </row>
    <row r="53842" spans="10:28">
      <c r="J53842" s="161"/>
      <c r="AB53842" s="164"/>
    </row>
    <row r="53843" spans="10:28">
      <c r="J53843" s="161"/>
      <c r="AB53843" s="164"/>
    </row>
    <row r="53844" spans="10:28">
      <c r="J53844" s="161"/>
      <c r="AB53844" s="164"/>
    </row>
    <row r="53845" spans="10:28">
      <c r="J53845" s="161"/>
      <c r="AB53845" s="164"/>
    </row>
    <row r="53846" spans="10:28">
      <c r="J53846" s="161"/>
      <c r="AB53846" s="164"/>
    </row>
    <row r="53847" spans="10:28">
      <c r="J53847" s="161"/>
      <c r="AB53847" s="164"/>
    </row>
    <row r="53848" spans="10:28">
      <c r="J53848" s="161"/>
      <c r="AB53848" s="164"/>
    </row>
    <row r="53849" spans="10:28">
      <c r="J53849" s="161"/>
      <c r="AB53849" s="164"/>
    </row>
    <row r="53850" spans="10:28">
      <c r="J53850" s="161"/>
      <c r="AB53850" s="164"/>
    </row>
    <row r="53851" spans="10:28">
      <c r="J53851" s="161"/>
      <c r="AB53851" s="164"/>
    </row>
    <row r="53852" spans="10:28">
      <c r="J53852" s="161"/>
      <c r="AB53852" s="164"/>
    </row>
    <row r="53853" spans="10:28">
      <c r="J53853" s="161"/>
      <c r="AB53853" s="164"/>
    </row>
    <row r="53854" spans="10:28">
      <c r="J53854" s="161"/>
      <c r="AB53854" s="164"/>
    </row>
    <row r="53855" spans="10:28">
      <c r="J53855" s="161"/>
      <c r="AB53855" s="164"/>
    </row>
    <row r="53856" spans="10:28">
      <c r="J53856" s="161"/>
      <c r="AB53856" s="164"/>
    </row>
    <row r="53857" spans="10:28">
      <c r="J53857" s="161"/>
      <c r="AB53857" s="164"/>
    </row>
    <row r="53858" spans="10:28">
      <c r="J53858" s="161"/>
      <c r="AB53858" s="164"/>
    </row>
    <row r="53859" spans="10:28">
      <c r="J53859" s="161"/>
      <c r="AB53859" s="164"/>
    </row>
    <row r="53860" spans="10:28">
      <c r="J53860" s="161"/>
      <c r="AB53860" s="164"/>
    </row>
    <row r="53861" spans="10:28">
      <c r="J53861" s="161"/>
      <c r="AB53861" s="164"/>
    </row>
    <row r="53862" spans="10:28">
      <c r="J53862" s="161"/>
      <c r="AB53862" s="164"/>
    </row>
    <row r="53863" spans="10:28">
      <c r="J53863" s="161"/>
      <c r="AB53863" s="164"/>
    </row>
    <row r="53864" spans="10:28">
      <c r="J53864" s="161"/>
      <c r="AB53864" s="164"/>
    </row>
    <row r="53865" spans="10:28">
      <c r="J53865" s="161"/>
      <c r="AB53865" s="164"/>
    </row>
    <row r="53866" spans="10:28">
      <c r="J53866" s="161"/>
      <c r="AB53866" s="164"/>
    </row>
    <row r="53867" spans="10:28">
      <c r="J53867" s="161"/>
      <c r="AB53867" s="164"/>
    </row>
    <row r="53868" spans="10:28">
      <c r="J53868" s="161"/>
      <c r="AB53868" s="164"/>
    </row>
    <row r="53869" spans="10:28">
      <c r="J53869" s="161"/>
      <c r="AB53869" s="164"/>
    </row>
    <row r="53870" spans="10:28">
      <c r="J53870" s="161"/>
      <c r="AB53870" s="164"/>
    </row>
    <row r="53871" spans="10:28">
      <c r="J53871" s="161"/>
      <c r="AB53871" s="164"/>
    </row>
    <row r="53872" spans="10:28">
      <c r="J53872" s="161"/>
      <c r="AB53872" s="164"/>
    </row>
    <row r="53873" spans="10:28">
      <c r="J53873" s="161"/>
      <c r="AB53873" s="164"/>
    </row>
    <row r="53874" spans="10:28">
      <c r="J53874" s="161"/>
      <c r="AB53874" s="164"/>
    </row>
    <row r="53875" spans="10:28">
      <c r="J53875" s="161"/>
      <c r="AB53875" s="164"/>
    </row>
    <row r="53876" spans="10:28">
      <c r="J53876" s="161"/>
      <c r="AB53876" s="164"/>
    </row>
    <row r="53877" spans="10:28">
      <c r="J53877" s="161"/>
      <c r="AB53877" s="164"/>
    </row>
    <row r="53878" spans="10:28">
      <c r="J53878" s="161"/>
      <c r="AB53878" s="164"/>
    </row>
    <row r="53879" spans="10:28">
      <c r="J53879" s="161"/>
      <c r="AB53879" s="164"/>
    </row>
    <row r="53880" spans="10:28">
      <c r="J53880" s="161"/>
      <c r="AB53880" s="164"/>
    </row>
    <row r="53881" spans="10:28">
      <c r="J53881" s="161"/>
      <c r="AB53881" s="164"/>
    </row>
    <row r="53882" spans="10:28">
      <c r="J53882" s="161"/>
      <c r="AB53882" s="164"/>
    </row>
    <row r="53883" spans="10:28">
      <c r="J53883" s="161"/>
      <c r="AB53883" s="164"/>
    </row>
    <row r="53884" spans="10:28">
      <c r="J53884" s="161"/>
      <c r="AB53884" s="164"/>
    </row>
    <row r="53885" spans="10:28">
      <c r="J53885" s="161"/>
      <c r="AB53885" s="164"/>
    </row>
    <row r="53886" spans="10:28">
      <c r="J53886" s="161"/>
      <c r="AB53886" s="164"/>
    </row>
    <row r="53887" spans="10:28">
      <c r="J53887" s="161"/>
      <c r="AB53887" s="164"/>
    </row>
    <row r="53888" spans="10:28">
      <c r="J53888" s="161"/>
      <c r="AB53888" s="164"/>
    </row>
    <row r="53889" spans="10:28">
      <c r="J53889" s="161"/>
      <c r="AB53889" s="164"/>
    </row>
    <row r="53890" spans="10:28">
      <c r="J53890" s="161"/>
      <c r="AB53890" s="164"/>
    </row>
    <row r="53891" spans="10:28">
      <c r="J53891" s="161"/>
      <c r="AB53891" s="164"/>
    </row>
    <row r="53892" spans="10:28">
      <c r="J53892" s="161"/>
      <c r="AB53892" s="164"/>
    </row>
    <row r="53893" spans="10:28">
      <c r="J53893" s="161"/>
      <c r="AB53893" s="164"/>
    </row>
    <row r="53894" spans="10:28">
      <c r="J53894" s="161"/>
      <c r="AB53894" s="164"/>
    </row>
    <row r="53895" spans="10:28">
      <c r="J53895" s="161"/>
      <c r="AB53895" s="164"/>
    </row>
    <row r="53896" spans="10:28">
      <c r="J53896" s="161"/>
      <c r="AB53896" s="164"/>
    </row>
    <row r="53897" spans="10:28">
      <c r="J53897" s="161"/>
      <c r="AB53897" s="164"/>
    </row>
    <row r="53898" spans="10:28">
      <c r="J53898" s="161"/>
      <c r="AB53898" s="164"/>
    </row>
    <row r="53899" spans="10:28">
      <c r="J53899" s="161"/>
      <c r="AB53899" s="164"/>
    </row>
    <row r="53900" spans="10:28">
      <c r="J53900" s="161"/>
      <c r="AB53900" s="164"/>
    </row>
    <row r="53901" spans="10:28">
      <c r="J53901" s="161"/>
      <c r="AB53901" s="164"/>
    </row>
    <row r="53902" spans="10:28">
      <c r="J53902" s="161"/>
      <c r="AB53902" s="164"/>
    </row>
    <row r="53903" spans="10:28">
      <c r="J53903" s="161"/>
      <c r="AB53903" s="164"/>
    </row>
    <row r="53904" spans="10:28">
      <c r="J53904" s="161"/>
      <c r="AB53904" s="164"/>
    </row>
    <row r="53905" spans="10:28">
      <c r="J53905" s="161"/>
      <c r="AB53905" s="164"/>
    </row>
    <row r="53906" spans="10:28">
      <c r="J53906" s="161"/>
      <c r="AB53906" s="164"/>
    </row>
    <row r="53907" spans="10:28">
      <c r="J53907" s="161"/>
      <c r="AB53907" s="164"/>
    </row>
    <row r="53908" spans="10:28">
      <c r="J53908" s="161"/>
      <c r="AB53908" s="164"/>
    </row>
    <row r="53909" spans="10:28">
      <c r="J53909" s="161"/>
      <c r="AB53909" s="164"/>
    </row>
    <row r="53910" spans="10:28">
      <c r="J53910" s="161"/>
      <c r="AB53910" s="164"/>
    </row>
    <row r="53911" spans="10:28">
      <c r="J53911" s="161"/>
      <c r="AB53911" s="164"/>
    </row>
    <row r="53912" spans="10:28">
      <c r="J53912" s="161"/>
      <c r="AB53912" s="164"/>
    </row>
    <row r="53913" spans="10:28">
      <c r="J53913" s="161"/>
      <c r="AB53913" s="164"/>
    </row>
    <row r="53914" spans="10:28">
      <c r="J53914" s="161"/>
      <c r="AB53914" s="164"/>
    </row>
    <row r="53915" spans="10:28">
      <c r="J53915" s="161"/>
      <c r="AB53915" s="164"/>
    </row>
    <row r="53916" spans="10:28">
      <c r="J53916" s="161"/>
      <c r="AB53916" s="164"/>
    </row>
    <row r="53917" spans="10:28">
      <c r="J53917" s="161"/>
      <c r="AB53917" s="164"/>
    </row>
    <row r="53918" spans="10:28">
      <c r="J53918" s="161"/>
      <c r="AB53918" s="164"/>
    </row>
    <row r="53919" spans="10:28">
      <c r="J53919" s="161"/>
      <c r="AB53919" s="164"/>
    </row>
    <row r="53920" spans="10:28">
      <c r="J53920" s="161"/>
      <c r="AB53920" s="164"/>
    </row>
    <row r="53921" spans="10:28">
      <c r="J53921" s="161"/>
      <c r="AB53921" s="164"/>
    </row>
    <row r="53922" spans="10:28">
      <c r="J53922" s="161"/>
      <c r="AB53922" s="164"/>
    </row>
    <row r="53923" spans="10:28">
      <c r="J53923" s="161"/>
      <c r="AB53923" s="164"/>
    </row>
    <row r="53924" spans="10:28">
      <c r="J53924" s="161"/>
      <c r="AB53924" s="164"/>
    </row>
    <row r="53925" spans="10:28">
      <c r="J53925" s="161"/>
      <c r="AB53925" s="164"/>
    </row>
    <row r="53926" spans="10:28">
      <c r="J53926" s="161"/>
      <c r="AB53926" s="164"/>
    </row>
    <row r="53927" spans="10:28">
      <c r="J53927" s="161"/>
      <c r="AB53927" s="164"/>
    </row>
    <row r="53928" spans="10:28">
      <c r="J53928" s="161"/>
      <c r="AB53928" s="164"/>
    </row>
    <row r="53929" spans="10:28">
      <c r="J53929" s="161"/>
      <c r="AB53929" s="164"/>
    </row>
    <row r="53930" spans="10:28">
      <c r="J53930" s="161"/>
      <c r="AB53930" s="164"/>
    </row>
    <row r="53931" spans="10:28">
      <c r="J53931" s="161"/>
      <c r="AB53931" s="164"/>
    </row>
    <row r="53932" spans="10:28">
      <c r="J53932" s="161"/>
      <c r="AB53932" s="164"/>
    </row>
    <row r="53933" spans="10:28">
      <c r="J53933" s="161"/>
      <c r="AB53933" s="164"/>
    </row>
    <row r="53934" spans="10:28">
      <c r="J53934" s="161"/>
      <c r="AB53934" s="164"/>
    </row>
    <row r="53935" spans="10:28">
      <c r="J53935" s="161"/>
      <c r="AB53935" s="164"/>
    </row>
    <row r="53936" spans="10:28">
      <c r="J53936" s="161"/>
      <c r="AB53936" s="164"/>
    </row>
    <row r="53937" spans="10:28">
      <c r="J53937" s="161"/>
      <c r="AB53937" s="164"/>
    </row>
    <row r="53938" spans="10:28">
      <c r="J53938" s="161"/>
      <c r="AB53938" s="164"/>
    </row>
    <row r="53939" spans="10:28">
      <c r="J53939" s="161"/>
      <c r="AB53939" s="164"/>
    </row>
    <row r="53940" spans="10:28">
      <c r="J53940" s="161"/>
      <c r="AB53940" s="164"/>
    </row>
    <row r="53941" spans="10:28">
      <c r="J53941" s="161"/>
      <c r="AB53941" s="164"/>
    </row>
    <row r="53942" spans="10:28">
      <c r="J53942" s="161"/>
      <c r="AB53942" s="164"/>
    </row>
    <row r="53943" spans="10:28">
      <c r="J53943" s="161"/>
      <c r="AB53943" s="164"/>
    </row>
    <row r="53944" spans="10:28">
      <c r="J53944" s="161"/>
      <c r="AB53944" s="164"/>
    </row>
    <row r="53945" spans="10:28">
      <c r="J53945" s="161"/>
      <c r="AB53945" s="164"/>
    </row>
    <row r="53946" spans="10:28">
      <c r="J53946" s="161"/>
      <c r="AB53946" s="164"/>
    </row>
    <row r="53947" spans="10:28">
      <c r="J53947" s="161"/>
      <c r="AB53947" s="164"/>
    </row>
    <row r="53948" spans="10:28">
      <c r="J53948" s="161"/>
      <c r="AB53948" s="164"/>
    </row>
    <row r="53949" spans="10:28">
      <c r="J53949" s="161"/>
      <c r="AB53949" s="164"/>
    </row>
    <row r="53950" spans="10:28">
      <c r="J53950" s="161"/>
      <c r="AB53950" s="164"/>
    </row>
    <row r="53951" spans="10:28">
      <c r="J53951" s="161"/>
      <c r="AB53951" s="164"/>
    </row>
    <row r="53952" spans="10:28">
      <c r="J53952" s="161"/>
      <c r="AB53952" s="164"/>
    </row>
    <row r="53953" spans="10:28">
      <c r="J53953" s="161"/>
      <c r="AB53953" s="164"/>
    </row>
    <row r="53954" spans="10:28">
      <c r="J53954" s="161"/>
      <c r="AB53954" s="164"/>
    </row>
    <row r="53955" spans="10:28">
      <c r="J53955" s="161"/>
      <c r="AB53955" s="164"/>
    </row>
    <row r="53956" spans="10:28">
      <c r="J53956" s="161"/>
      <c r="AB53956" s="164"/>
    </row>
    <row r="53957" spans="10:28">
      <c r="J53957" s="161"/>
      <c r="AB53957" s="164"/>
    </row>
    <row r="53958" spans="10:28">
      <c r="J53958" s="161"/>
      <c r="AB53958" s="164"/>
    </row>
    <row r="53959" spans="10:28">
      <c r="J53959" s="161"/>
      <c r="AB53959" s="164"/>
    </row>
    <row r="53960" spans="10:28">
      <c r="J53960" s="161"/>
      <c r="AB53960" s="164"/>
    </row>
    <row r="53961" spans="10:28">
      <c r="J53961" s="161"/>
      <c r="AB53961" s="164"/>
    </row>
    <row r="53962" spans="10:28">
      <c r="J53962" s="161"/>
      <c r="AB53962" s="164"/>
    </row>
    <row r="53963" spans="10:28">
      <c r="J53963" s="161"/>
      <c r="AB53963" s="164"/>
    </row>
    <row r="53964" spans="10:28">
      <c r="J53964" s="161"/>
      <c r="AB53964" s="164"/>
    </row>
    <row r="53965" spans="10:28">
      <c r="J53965" s="161"/>
      <c r="AB53965" s="164"/>
    </row>
    <row r="53966" spans="10:28">
      <c r="J53966" s="161"/>
      <c r="AB53966" s="164"/>
    </row>
    <row r="53967" spans="10:28">
      <c r="J53967" s="161"/>
      <c r="AB53967" s="164"/>
    </row>
    <row r="53968" spans="10:28">
      <c r="J53968" s="161"/>
      <c r="AB53968" s="164"/>
    </row>
    <row r="53969" spans="10:28">
      <c r="J53969" s="161"/>
      <c r="AB53969" s="164"/>
    </row>
    <row r="53970" spans="10:28">
      <c r="J53970" s="161"/>
      <c r="AB53970" s="164"/>
    </row>
    <row r="53971" spans="10:28">
      <c r="J53971" s="161"/>
      <c r="AB53971" s="164"/>
    </row>
    <row r="53972" spans="10:28">
      <c r="J53972" s="161"/>
      <c r="AB53972" s="164"/>
    </row>
    <row r="53973" spans="10:28">
      <c r="J53973" s="161"/>
      <c r="AB53973" s="164"/>
    </row>
    <row r="53974" spans="10:28">
      <c r="J53974" s="161"/>
      <c r="AB53974" s="164"/>
    </row>
    <row r="53975" spans="10:28">
      <c r="J53975" s="161"/>
      <c r="AB53975" s="164"/>
    </row>
    <row r="53976" spans="10:28">
      <c r="J53976" s="161"/>
      <c r="AB53976" s="164"/>
    </row>
    <row r="53977" spans="10:28">
      <c r="J53977" s="161"/>
      <c r="AB53977" s="164"/>
    </row>
    <row r="53978" spans="10:28">
      <c r="J53978" s="161"/>
      <c r="AB53978" s="164"/>
    </row>
    <row r="53979" spans="10:28">
      <c r="J53979" s="161"/>
      <c r="AB53979" s="164"/>
    </row>
    <row r="53980" spans="10:28">
      <c r="J53980" s="161"/>
      <c r="AB53980" s="164"/>
    </row>
    <row r="53981" spans="10:28">
      <c r="J53981" s="161"/>
      <c r="AB53981" s="164"/>
    </row>
    <row r="53982" spans="10:28">
      <c r="J53982" s="161"/>
      <c r="AB53982" s="164"/>
    </row>
    <row r="53983" spans="10:28">
      <c r="J53983" s="161"/>
      <c r="AB53983" s="164"/>
    </row>
    <row r="53984" spans="10:28">
      <c r="J53984" s="161"/>
      <c r="AB53984" s="164"/>
    </row>
    <row r="53985" spans="10:28">
      <c r="J53985" s="161"/>
      <c r="AB53985" s="164"/>
    </row>
    <row r="53986" spans="10:28">
      <c r="J53986" s="161"/>
      <c r="AB53986" s="164"/>
    </row>
    <row r="53987" spans="10:28">
      <c r="J53987" s="161"/>
      <c r="AB53987" s="164"/>
    </row>
    <row r="53988" spans="10:28">
      <c r="J53988" s="161"/>
      <c r="AB53988" s="164"/>
    </row>
    <row r="53989" spans="10:28">
      <c r="J53989" s="161"/>
      <c r="AB53989" s="164"/>
    </row>
    <row r="53990" spans="10:28">
      <c r="J53990" s="161"/>
      <c r="AB53990" s="164"/>
    </row>
    <row r="53991" spans="10:28">
      <c r="J53991" s="161"/>
      <c r="AB53991" s="164"/>
    </row>
    <row r="53992" spans="10:28">
      <c r="J53992" s="161"/>
      <c r="AB53992" s="164"/>
    </row>
    <row r="53993" spans="10:28">
      <c r="J53993" s="161"/>
      <c r="AB53993" s="164"/>
    </row>
    <row r="53994" spans="10:28">
      <c r="J53994" s="161"/>
      <c r="AB53994" s="164"/>
    </row>
    <row r="53995" spans="10:28">
      <c r="J53995" s="161"/>
      <c r="AB53995" s="164"/>
    </row>
    <row r="53996" spans="10:28">
      <c r="J53996" s="161"/>
      <c r="AB53996" s="164"/>
    </row>
    <row r="53997" spans="10:28">
      <c r="J53997" s="161"/>
      <c r="AB53997" s="164"/>
    </row>
    <row r="53998" spans="10:28">
      <c r="J53998" s="161"/>
      <c r="AB53998" s="164"/>
    </row>
    <row r="53999" spans="10:28">
      <c r="J53999" s="161"/>
      <c r="AB53999" s="164"/>
    </row>
    <row r="54000" spans="10:28">
      <c r="J54000" s="161"/>
      <c r="AB54000" s="164"/>
    </row>
    <row r="54001" spans="10:28">
      <c r="J54001" s="161"/>
      <c r="AB54001" s="164"/>
    </row>
    <row r="54002" spans="10:28">
      <c r="J54002" s="161"/>
      <c r="AB54002" s="164"/>
    </row>
    <row r="54003" spans="10:28">
      <c r="J54003" s="161"/>
      <c r="AB54003" s="164"/>
    </row>
    <row r="54004" spans="10:28">
      <c r="J54004" s="161"/>
      <c r="AB54004" s="164"/>
    </row>
    <row r="54005" spans="10:28">
      <c r="J54005" s="161"/>
      <c r="AB54005" s="164"/>
    </row>
    <row r="54006" spans="10:28">
      <c r="J54006" s="161"/>
      <c r="AB54006" s="164"/>
    </row>
    <row r="54007" spans="10:28">
      <c r="J54007" s="161"/>
      <c r="AB54007" s="164"/>
    </row>
    <row r="54008" spans="10:28">
      <c r="J54008" s="161"/>
      <c r="AB54008" s="164"/>
    </row>
    <row r="54009" spans="10:28">
      <c r="J54009" s="161"/>
      <c r="AB54009" s="164"/>
    </row>
    <row r="54010" spans="10:28">
      <c r="J54010" s="161"/>
      <c r="AB54010" s="164"/>
    </row>
    <row r="54011" spans="10:28">
      <c r="J54011" s="161"/>
      <c r="AB54011" s="164"/>
    </row>
    <row r="54012" spans="10:28">
      <c r="J54012" s="161"/>
      <c r="AB54012" s="164"/>
    </row>
    <row r="54013" spans="10:28">
      <c r="J54013" s="161"/>
      <c r="AB54013" s="164"/>
    </row>
    <row r="54014" spans="10:28">
      <c r="J54014" s="161"/>
      <c r="AB54014" s="164"/>
    </row>
    <row r="54015" spans="10:28">
      <c r="J54015" s="161"/>
      <c r="AB54015" s="164"/>
    </row>
    <row r="54016" spans="10:28">
      <c r="J54016" s="161"/>
      <c r="AB54016" s="164"/>
    </row>
    <row r="54017" spans="10:28">
      <c r="J54017" s="161"/>
      <c r="AB54017" s="164"/>
    </row>
    <row r="54018" spans="10:28">
      <c r="J54018" s="161"/>
      <c r="AB54018" s="164"/>
    </row>
    <row r="54019" spans="10:28">
      <c r="J54019" s="161"/>
      <c r="AB54019" s="164"/>
    </row>
    <row r="54020" spans="10:28">
      <c r="J54020" s="161"/>
      <c r="AB54020" s="164"/>
    </row>
    <row r="54021" spans="10:28">
      <c r="J54021" s="161"/>
      <c r="AB54021" s="164"/>
    </row>
    <row r="54022" spans="10:28">
      <c r="J54022" s="161"/>
      <c r="AB54022" s="164"/>
    </row>
    <row r="54023" spans="10:28">
      <c r="J54023" s="161"/>
      <c r="AB54023" s="164"/>
    </row>
    <row r="54024" spans="10:28">
      <c r="J54024" s="161"/>
      <c r="AB54024" s="164"/>
    </row>
    <row r="54025" spans="10:28">
      <c r="J54025" s="161"/>
      <c r="AB54025" s="164"/>
    </row>
    <row r="54026" spans="10:28">
      <c r="J54026" s="161"/>
      <c r="AB54026" s="164"/>
    </row>
    <row r="54027" spans="10:28">
      <c r="J54027" s="161"/>
      <c r="AB54027" s="164"/>
    </row>
    <row r="54028" spans="10:28">
      <c r="J54028" s="161"/>
      <c r="AB54028" s="164"/>
    </row>
    <row r="54029" spans="10:28">
      <c r="J54029" s="161"/>
      <c r="AB54029" s="164"/>
    </row>
    <row r="54030" spans="10:28">
      <c r="J54030" s="161"/>
      <c r="AB54030" s="164"/>
    </row>
    <row r="54031" spans="10:28">
      <c r="J54031" s="161"/>
      <c r="AB54031" s="164"/>
    </row>
    <row r="54032" spans="10:28">
      <c r="J54032" s="161"/>
      <c r="AB54032" s="164"/>
    </row>
    <row r="54033" spans="10:28">
      <c r="J54033" s="161"/>
      <c r="AB54033" s="164"/>
    </row>
    <row r="54034" spans="10:28">
      <c r="J54034" s="161"/>
      <c r="AB54034" s="164"/>
    </row>
    <row r="54035" spans="10:28">
      <c r="J54035" s="161"/>
      <c r="AB54035" s="164"/>
    </row>
    <row r="54036" spans="10:28">
      <c r="J54036" s="161"/>
      <c r="AB54036" s="164"/>
    </row>
    <row r="54037" spans="10:28">
      <c r="J54037" s="161"/>
      <c r="AB54037" s="164"/>
    </row>
    <row r="54038" spans="10:28">
      <c r="J54038" s="161"/>
      <c r="AB54038" s="164"/>
    </row>
    <row r="54039" spans="10:28">
      <c r="J54039" s="161"/>
      <c r="AB54039" s="164"/>
    </row>
    <row r="54040" spans="10:28">
      <c r="J54040" s="161"/>
      <c r="AB54040" s="164"/>
    </row>
    <row r="54041" spans="10:28">
      <c r="J54041" s="161"/>
      <c r="AB54041" s="164"/>
    </row>
    <row r="54042" spans="10:28">
      <c r="J54042" s="161"/>
      <c r="AB54042" s="164"/>
    </row>
    <row r="54043" spans="10:28">
      <c r="J54043" s="161"/>
      <c r="AB54043" s="164"/>
    </row>
    <row r="54044" spans="10:28">
      <c r="J54044" s="161"/>
      <c r="AB54044" s="164"/>
    </row>
    <row r="54045" spans="10:28">
      <c r="J54045" s="161"/>
      <c r="AB54045" s="164"/>
    </row>
    <row r="54046" spans="10:28">
      <c r="J54046" s="161"/>
      <c r="AB54046" s="164"/>
    </row>
    <row r="54047" spans="10:28">
      <c r="J54047" s="161"/>
      <c r="AB54047" s="164"/>
    </row>
    <row r="54048" spans="10:28">
      <c r="J54048" s="161"/>
      <c r="AB54048" s="164"/>
    </row>
    <row r="54049" spans="10:28">
      <c r="J54049" s="161"/>
      <c r="AB54049" s="164"/>
    </row>
    <row r="54050" spans="10:28">
      <c r="J54050" s="161"/>
      <c r="AB54050" s="164"/>
    </row>
    <row r="54051" spans="10:28">
      <c r="J54051" s="161"/>
      <c r="AB54051" s="164"/>
    </row>
    <row r="54052" spans="10:28">
      <c r="J54052" s="161"/>
      <c r="AB54052" s="164"/>
    </row>
    <row r="54053" spans="10:28">
      <c r="J54053" s="161"/>
      <c r="AB54053" s="164"/>
    </row>
    <row r="54054" spans="10:28">
      <c r="J54054" s="161"/>
      <c r="AB54054" s="164"/>
    </row>
    <row r="54055" spans="10:28">
      <c r="J54055" s="161"/>
      <c r="AB54055" s="164"/>
    </row>
    <row r="54056" spans="10:28">
      <c r="J54056" s="161"/>
      <c r="AB54056" s="164"/>
    </row>
    <row r="54057" spans="10:28">
      <c r="J54057" s="161"/>
      <c r="AB54057" s="164"/>
    </row>
    <row r="54058" spans="10:28">
      <c r="J54058" s="161"/>
      <c r="AB54058" s="164"/>
    </row>
    <row r="54059" spans="10:28">
      <c r="J54059" s="161"/>
      <c r="AB54059" s="164"/>
    </row>
    <row r="54060" spans="10:28">
      <c r="J54060" s="161"/>
      <c r="AB54060" s="164"/>
    </row>
    <row r="54061" spans="10:28">
      <c r="J54061" s="161"/>
      <c r="AB54061" s="164"/>
    </row>
    <row r="54062" spans="10:28">
      <c r="J54062" s="161"/>
      <c r="AB54062" s="164"/>
    </row>
    <row r="54063" spans="10:28">
      <c r="J54063" s="161"/>
      <c r="AB54063" s="164"/>
    </row>
    <row r="54064" spans="10:28">
      <c r="J54064" s="161"/>
      <c r="AB54064" s="164"/>
    </row>
    <row r="54065" spans="10:28">
      <c r="J54065" s="161"/>
      <c r="AB54065" s="164"/>
    </row>
    <row r="54066" spans="10:28">
      <c r="J54066" s="161"/>
      <c r="AB54066" s="164"/>
    </row>
    <row r="54067" spans="10:28">
      <c r="J54067" s="161"/>
      <c r="AB54067" s="164"/>
    </row>
    <row r="54068" spans="10:28">
      <c r="J54068" s="161"/>
      <c r="AB54068" s="164"/>
    </row>
    <row r="54069" spans="10:28">
      <c r="J54069" s="161"/>
      <c r="AB54069" s="164"/>
    </row>
    <row r="54070" spans="10:28">
      <c r="J54070" s="161"/>
      <c r="AB54070" s="164"/>
    </row>
    <row r="54071" spans="10:28">
      <c r="J54071" s="161"/>
      <c r="AB54071" s="164"/>
    </row>
    <row r="54072" spans="10:28">
      <c r="J54072" s="161"/>
      <c r="AB54072" s="164"/>
    </row>
    <row r="54073" spans="10:28">
      <c r="J54073" s="161"/>
      <c r="AB54073" s="164"/>
    </row>
    <row r="54074" spans="10:28">
      <c r="J54074" s="161"/>
      <c r="AB54074" s="164"/>
    </row>
    <row r="54075" spans="10:28">
      <c r="J54075" s="161"/>
      <c r="AB54075" s="164"/>
    </row>
    <row r="54076" spans="10:28">
      <c r="J54076" s="161"/>
      <c r="AB54076" s="164"/>
    </row>
    <row r="54077" spans="10:28">
      <c r="J54077" s="161"/>
      <c r="AB54077" s="164"/>
    </row>
    <row r="54078" spans="10:28">
      <c r="J54078" s="161"/>
      <c r="AB54078" s="164"/>
    </row>
    <row r="54079" spans="10:28">
      <c r="J54079" s="161"/>
      <c r="AB54079" s="164"/>
    </row>
    <row r="54080" spans="10:28">
      <c r="J54080" s="161"/>
      <c r="AB54080" s="164"/>
    </row>
    <row r="54081" spans="5:28">
      <c r="J54081" s="161"/>
      <c r="AB54081" s="164"/>
    </row>
    <row r="54082" spans="5:28">
      <c r="J54082" s="161"/>
      <c r="AB54082" s="164"/>
    </row>
    <row r="54083" spans="5:28">
      <c r="J54083" s="161"/>
      <c r="AB54083" s="164"/>
    </row>
    <row r="54084" spans="5:28">
      <c r="E54084" s="166"/>
      <c r="J54084" s="161"/>
      <c r="AB54084" s="164"/>
    </row>
    <row r="54085" spans="5:28">
      <c r="E54085" s="166"/>
      <c r="J54085" s="161"/>
      <c r="AB54085" s="164"/>
    </row>
    <row r="54086" spans="5:28">
      <c r="E54086" s="166"/>
      <c r="J54086" s="161"/>
      <c r="AB54086" s="164"/>
    </row>
    <row r="54087" spans="5:28">
      <c r="E54087" s="166"/>
      <c r="J54087" s="161"/>
      <c r="AB54087" s="164"/>
    </row>
    <row r="54088" spans="5:28">
      <c r="E54088" s="166"/>
      <c r="J54088" s="161"/>
      <c r="AB54088" s="164"/>
    </row>
    <row r="54089" spans="5:28">
      <c r="J54089" s="161"/>
      <c r="AB54089" s="164"/>
    </row>
    <row r="54090" spans="5:28">
      <c r="J54090" s="161"/>
      <c r="AB54090" s="164"/>
    </row>
    <row r="54091" spans="5:28">
      <c r="J54091" s="161"/>
      <c r="AB54091" s="164"/>
    </row>
    <row r="54092" spans="5:28">
      <c r="J54092" s="161"/>
      <c r="AB54092" s="164"/>
    </row>
    <row r="54093" spans="5:28">
      <c r="J54093" s="161"/>
      <c r="AB54093" s="164"/>
    </row>
    <row r="54094" spans="5:28">
      <c r="J54094" s="161"/>
      <c r="AB54094" s="164"/>
    </row>
    <row r="54095" spans="5:28">
      <c r="J54095" s="161"/>
      <c r="AB54095" s="164"/>
    </row>
    <row r="54096" spans="5:28">
      <c r="J54096" s="161"/>
      <c r="AB54096" s="164"/>
    </row>
    <row r="54097" spans="10:28">
      <c r="J54097" s="161"/>
      <c r="AB54097" s="164"/>
    </row>
    <row r="54098" spans="10:28">
      <c r="J54098" s="161"/>
      <c r="AB54098" s="164"/>
    </row>
    <row r="54099" spans="10:28">
      <c r="J54099" s="161"/>
      <c r="AB54099" s="164"/>
    </row>
    <row r="54100" spans="10:28">
      <c r="J54100" s="161"/>
      <c r="AB54100" s="164"/>
    </row>
    <row r="54101" spans="10:28">
      <c r="J54101" s="161"/>
      <c r="AB54101" s="164"/>
    </row>
    <row r="54102" spans="10:28">
      <c r="J54102" s="161"/>
      <c r="AB54102" s="164"/>
    </row>
    <row r="54103" spans="10:28">
      <c r="J54103" s="161"/>
      <c r="AB54103" s="164"/>
    </row>
    <row r="54104" spans="10:28">
      <c r="J54104" s="161"/>
      <c r="AB54104" s="164"/>
    </row>
    <row r="54105" spans="10:28">
      <c r="J54105" s="161"/>
      <c r="AB54105" s="164"/>
    </row>
    <row r="54106" spans="10:28">
      <c r="J54106" s="161"/>
      <c r="AB54106" s="164"/>
    </row>
    <row r="54107" spans="10:28">
      <c r="J54107" s="161"/>
      <c r="AB54107" s="164"/>
    </row>
    <row r="54108" spans="10:28">
      <c r="J54108" s="161"/>
      <c r="AB54108" s="164"/>
    </row>
    <row r="54109" spans="10:28">
      <c r="J54109" s="161"/>
      <c r="AB54109" s="164"/>
    </row>
    <row r="54110" spans="10:28">
      <c r="J54110" s="161"/>
      <c r="AB54110" s="164"/>
    </row>
    <row r="54111" spans="10:28">
      <c r="J54111" s="161"/>
      <c r="AB54111" s="164"/>
    </row>
    <row r="54112" spans="10:28">
      <c r="J54112" s="161"/>
      <c r="AB54112" s="164"/>
    </row>
    <row r="54113" spans="10:28">
      <c r="J54113" s="161"/>
      <c r="AB54113" s="164"/>
    </row>
    <row r="54114" spans="10:28">
      <c r="J54114" s="161"/>
      <c r="AB54114" s="164"/>
    </row>
    <row r="54115" spans="10:28">
      <c r="J54115" s="161"/>
      <c r="AB54115" s="164"/>
    </row>
    <row r="54116" spans="10:28">
      <c r="J54116" s="161"/>
      <c r="AB54116" s="164"/>
    </row>
    <row r="54117" spans="10:28">
      <c r="J54117" s="161"/>
      <c r="AB54117" s="164"/>
    </row>
    <row r="54118" spans="10:28">
      <c r="J54118" s="161"/>
      <c r="AB54118" s="164"/>
    </row>
    <row r="54119" spans="10:28">
      <c r="J54119" s="161"/>
      <c r="AB54119" s="164"/>
    </row>
    <row r="54120" spans="10:28">
      <c r="J54120" s="161"/>
      <c r="AB54120" s="164"/>
    </row>
    <row r="54121" spans="10:28">
      <c r="J54121" s="161"/>
      <c r="AB54121" s="164"/>
    </row>
    <row r="54122" spans="10:28">
      <c r="J54122" s="161"/>
      <c r="AB54122" s="164"/>
    </row>
    <row r="54123" spans="10:28">
      <c r="J54123" s="161"/>
      <c r="AB54123" s="164"/>
    </row>
    <row r="54124" spans="10:28">
      <c r="J54124" s="161"/>
      <c r="AB54124" s="164"/>
    </row>
    <row r="54125" spans="10:28">
      <c r="J54125" s="161"/>
      <c r="AB54125" s="164"/>
    </row>
    <row r="54126" spans="10:28">
      <c r="J54126" s="161"/>
      <c r="AB54126" s="164"/>
    </row>
    <row r="54127" spans="10:28">
      <c r="J54127" s="161"/>
      <c r="AB54127" s="164"/>
    </row>
    <row r="54128" spans="10:28">
      <c r="J54128" s="161"/>
      <c r="AB54128" s="164"/>
    </row>
    <row r="54129" spans="10:28">
      <c r="J54129" s="161"/>
      <c r="AB54129" s="164"/>
    </row>
    <row r="54130" spans="10:28">
      <c r="J54130" s="161"/>
      <c r="AB54130" s="164"/>
    </row>
    <row r="54131" spans="10:28">
      <c r="J54131" s="161"/>
      <c r="AB54131" s="164"/>
    </row>
    <row r="54132" spans="10:28">
      <c r="J54132" s="161"/>
      <c r="AB54132" s="164"/>
    </row>
    <row r="54133" spans="10:28">
      <c r="J54133" s="161"/>
      <c r="AB54133" s="164"/>
    </row>
    <row r="54134" spans="10:28">
      <c r="J54134" s="161"/>
      <c r="AB54134" s="164"/>
    </row>
    <row r="54135" spans="10:28">
      <c r="J54135" s="161"/>
      <c r="AB54135" s="164"/>
    </row>
    <row r="54136" spans="10:28">
      <c r="J54136" s="161"/>
      <c r="AB54136" s="164"/>
    </row>
    <row r="54137" spans="10:28">
      <c r="J54137" s="161"/>
      <c r="AB54137" s="164"/>
    </row>
    <row r="54138" spans="10:28">
      <c r="J54138" s="161"/>
      <c r="AB54138" s="164"/>
    </row>
    <row r="54139" spans="10:28">
      <c r="J54139" s="161"/>
      <c r="AB54139" s="164"/>
    </row>
    <row r="54140" spans="10:28">
      <c r="J54140" s="161"/>
      <c r="AB54140" s="164"/>
    </row>
    <row r="54141" spans="10:28">
      <c r="J54141" s="161"/>
      <c r="AB54141" s="164"/>
    </row>
    <row r="54142" spans="10:28">
      <c r="J54142" s="161"/>
      <c r="AB54142" s="164"/>
    </row>
    <row r="54143" spans="10:28">
      <c r="J54143" s="161"/>
      <c r="AB54143" s="164"/>
    </row>
    <row r="54144" spans="10:28">
      <c r="J54144" s="161"/>
      <c r="AB54144" s="164"/>
    </row>
    <row r="54145" spans="10:28">
      <c r="J54145" s="161"/>
      <c r="AB54145" s="164"/>
    </row>
    <row r="54146" spans="10:28">
      <c r="J54146" s="161"/>
      <c r="AB54146" s="164"/>
    </row>
    <row r="54147" spans="10:28">
      <c r="J54147" s="161"/>
      <c r="AB54147" s="164"/>
    </row>
    <row r="54148" spans="10:28">
      <c r="J54148" s="161"/>
      <c r="AB54148" s="164"/>
    </row>
    <row r="54149" spans="10:28">
      <c r="J54149" s="161"/>
      <c r="AB54149" s="164"/>
    </row>
    <row r="54150" spans="10:28">
      <c r="J54150" s="161"/>
      <c r="AB54150" s="164"/>
    </row>
    <row r="54151" spans="10:28">
      <c r="J54151" s="161"/>
      <c r="AB54151" s="164"/>
    </row>
    <row r="54152" spans="10:28">
      <c r="J54152" s="161"/>
      <c r="AB54152" s="164"/>
    </row>
    <row r="54153" spans="10:28">
      <c r="J54153" s="161"/>
      <c r="AB54153" s="164"/>
    </row>
    <row r="54154" spans="10:28">
      <c r="J54154" s="161"/>
      <c r="AB54154" s="164"/>
    </row>
    <row r="54155" spans="10:28">
      <c r="J54155" s="161"/>
      <c r="AB54155" s="164"/>
    </row>
    <row r="54156" spans="10:28">
      <c r="J54156" s="161"/>
      <c r="AB54156" s="164"/>
    </row>
    <row r="54157" spans="10:28">
      <c r="J54157" s="161"/>
      <c r="AB54157" s="164"/>
    </row>
    <row r="54158" spans="10:28">
      <c r="J54158" s="161"/>
      <c r="AB54158" s="164"/>
    </row>
    <row r="54159" spans="10:28">
      <c r="J54159" s="161"/>
      <c r="AB54159" s="164"/>
    </row>
    <row r="54160" spans="10:28">
      <c r="J54160" s="161"/>
      <c r="AB54160" s="164"/>
    </row>
    <row r="54161" spans="10:28">
      <c r="J54161" s="161"/>
      <c r="AB54161" s="164"/>
    </row>
    <row r="54162" spans="10:28">
      <c r="J54162" s="161"/>
      <c r="AB54162" s="164"/>
    </row>
    <row r="54163" spans="10:28">
      <c r="J54163" s="161"/>
      <c r="AB54163" s="164"/>
    </row>
    <row r="54164" spans="10:28">
      <c r="J54164" s="161"/>
      <c r="AB54164" s="164"/>
    </row>
    <row r="54165" spans="10:28">
      <c r="J54165" s="161"/>
      <c r="AB54165" s="164"/>
    </row>
    <row r="54166" spans="10:28">
      <c r="J54166" s="161"/>
      <c r="AB54166" s="164"/>
    </row>
    <row r="54167" spans="10:28">
      <c r="J54167" s="161"/>
      <c r="AB54167" s="164"/>
    </row>
    <row r="54168" spans="10:28">
      <c r="J54168" s="161"/>
      <c r="AB54168" s="164"/>
    </row>
    <row r="54169" spans="10:28">
      <c r="J54169" s="161"/>
      <c r="AB54169" s="164"/>
    </row>
    <row r="54170" spans="10:28">
      <c r="J54170" s="161"/>
      <c r="AB54170" s="164"/>
    </row>
    <row r="54171" spans="10:28">
      <c r="J54171" s="161"/>
      <c r="AB54171" s="164"/>
    </row>
    <row r="54172" spans="10:28">
      <c r="J54172" s="161"/>
      <c r="AB54172" s="164"/>
    </row>
    <row r="54173" spans="10:28">
      <c r="J54173" s="161"/>
      <c r="AB54173" s="164"/>
    </row>
    <row r="54174" spans="10:28">
      <c r="J54174" s="161"/>
      <c r="AB54174" s="164"/>
    </row>
    <row r="54175" spans="10:28">
      <c r="J54175" s="161"/>
      <c r="AB54175" s="164"/>
    </row>
    <row r="54176" spans="10:28">
      <c r="J54176" s="161"/>
      <c r="AB54176" s="164"/>
    </row>
    <row r="54177" spans="10:28">
      <c r="J54177" s="161"/>
      <c r="AB54177" s="164"/>
    </row>
    <row r="54178" spans="10:28">
      <c r="J54178" s="161"/>
      <c r="AB54178" s="164"/>
    </row>
    <row r="54179" spans="10:28">
      <c r="J54179" s="161"/>
      <c r="AB54179" s="164"/>
    </row>
    <row r="54180" spans="10:28">
      <c r="J54180" s="161"/>
      <c r="AB54180" s="164"/>
    </row>
    <row r="54181" spans="10:28">
      <c r="J54181" s="161"/>
      <c r="AB54181" s="164"/>
    </row>
    <row r="54182" spans="10:28">
      <c r="J54182" s="161"/>
      <c r="AB54182" s="164"/>
    </row>
    <row r="54183" spans="10:28">
      <c r="J54183" s="161"/>
      <c r="AB54183" s="164"/>
    </row>
    <row r="54184" spans="10:28">
      <c r="J54184" s="161"/>
      <c r="AB54184" s="164"/>
    </row>
    <row r="54185" spans="10:28">
      <c r="J54185" s="161"/>
      <c r="AB54185" s="164"/>
    </row>
    <row r="54186" spans="10:28">
      <c r="J54186" s="161"/>
      <c r="AB54186" s="164"/>
    </row>
    <row r="54187" spans="10:28">
      <c r="J54187" s="161"/>
      <c r="AB54187" s="164"/>
    </row>
    <row r="54188" spans="10:28">
      <c r="J54188" s="161"/>
      <c r="AB54188" s="164"/>
    </row>
    <row r="54189" spans="10:28">
      <c r="J54189" s="161"/>
      <c r="AB54189" s="164"/>
    </row>
    <row r="54190" spans="10:28">
      <c r="J54190" s="161"/>
      <c r="AB54190" s="164"/>
    </row>
    <row r="54191" spans="10:28">
      <c r="J54191" s="161"/>
      <c r="AB54191" s="164"/>
    </row>
    <row r="54192" spans="10:28">
      <c r="J54192" s="161"/>
      <c r="AB54192" s="164"/>
    </row>
    <row r="54193" spans="10:28">
      <c r="J54193" s="161"/>
      <c r="AB54193" s="164"/>
    </row>
    <row r="54194" spans="10:28">
      <c r="J54194" s="161"/>
      <c r="AB54194" s="164"/>
    </row>
    <row r="54195" spans="10:28">
      <c r="J54195" s="161"/>
      <c r="AB54195" s="164"/>
    </row>
    <row r="54196" spans="10:28">
      <c r="J54196" s="161"/>
      <c r="AB54196" s="164"/>
    </row>
    <row r="54197" spans="10:28">
      <c r="J54197" s="161"/>
      <c r="AB54197" s="164"/>
    </row>
    <row r="54198" spans="10:28">
      <c r="J54198" s="161"/>
      <c r="AB54198" s="164"/>
    </row>
    <row r="54199" spans="10:28">
      <c r="J54199" s="161"/>
      <c r="AB54199" s="164"/>
    </row>
    <row r="54200" spans="10:28">
      <c r="J54200" s="161"/>
      <c r="AB54200" s="164"/>
    </row>
    <row r="54201" spans="10:28">
      <c r="J54201" s="161"/>
      <c r="AB54201" s="164"/>
    </row>
    <row r="54202" spans="10:28">
      <c r="J54202" s="161"/>
      <c r="AB54202" s="164"/>
    </row>
    <row r="54203" spans="10:28">
      <c r="J54203" s="161"/>
      <c r="AB54203" s="164"/>
    </row>
    <row r="54204" spans="10:28">
      <c r="J54204" s="161"/>
      <c r="AB54204" s="164"/>
    </row>
    <row r="54205" spans="10:28">
      <c r="J54205" s="161"/>
      <c r="AB54205" s="164"/>
    </row>
    <row r="54206" spans="10:28">
      <c r="J54206" s="161"/>
      <c r="AB54206" s="164"/>
    </row>
    <row r="54207" spans="10:28">
      <c r="J54207" s="161"/>
      <c r="AB54207" s="164"/>
    </row>
    <row r="54208" spans="10:28">
      <c r="J54208" s="161"/>
      <c r="AB54208" s="164"/>
    </row>
    <row r="54209" spans="10:28">
      <c r="J54209" s="161"/>
      <c r="AB54209" s="164"/>
    </row>
    <row r="54210" spans="10:28">
      <c r="J54210" s="161"/>
      <c r="AB54210" s="164"/>
    </row>
    <row r="54211" spans="10:28">
      <c r="J54211" s="161"/>
      <c r="AB54211" s="164"/>
    </row>
    <row r="54212" spans="10:28">
      <c r="J54212" s="161"/>
      <c r="AB54212" s="164"/>
    </row>
    <row r="54213" spans="10:28">
      <c r="J54213" s="161"/>
      <c r="AB54213" s="164"/>
    </row>
    <row r="54214" spans="10:28">
      <c r="J54214" s="161"/>
      <c r="AB54214" s="164"/>
    </row>
    <row r="54215" spans="10:28">
      <c r="J54215" s="161"/>
      <c r="AB54215" s="164"/>
    </row>
    <row r="54216" spans="10:28">
      <c r="J54216" s="161"/>
      <c r="AB54216" s="164"/>
    </row>
    <row r="54217" spans="10:28">
      <c r="J54217" s="161"/>
      <c r="AB54217" s="164"/>
    </row>
    <row r="54218" spans="10:28">
      <c r="J54218" s="161"/>
      <c r="AB54218" s="164"/>
    </row>
    <row r="54219" spans="10:28">
      <c r="J54219" s="161"/>
      <c r="AB54219" s="164"/>
    </row>
    <row r="54220" spans="10:28">
      <c r="J54220" s="161"/>
      <c r="AB54220" s="164"/>
    </row>
    <row r="54221" spans="10:28">
      <c r="J54221" s="161"/>
      <c r="AB54221" s="164"/>
    </row>
    <row r="54222" spans="10:28">
      <c r="J54222" s="161"/>
      <c r="AB54222" s="164"/>
    </row>
    <row r="54223" spans="10:28">
      <c r="J54223" s="161"/>
      <c r="AB54223" s="164"/>
    </row>
    <row r="54224" spans="10:28">
      <c r="J54224" s="161"/>
      <c r="AB54224" s="164"/>
    </row>
    <row r="54225" spans="10:28">
      <c r="J54225" s="161"/>
      <c r="AB54225" s="164"/>
    </row>
    <row r="54226" spans="10:28">
      <c r="J54226" s="161"/>
      <c r="AB54226" s="164"/>
    </row>
    <row r="54227" spans="10:28">
      <c r="J54227" s="161"/>
      <c r="AB54227" s="164"/>
    </row>
    <row r="54228" spans="10:28">
      <c r="J54228" s="161"/>
      <c r="AB54228" s="164"/>
    </row>
    <row r="54229" spans="10:28">
      <c r="J54229" s="161"/>
      <c r="AB54229" s="164"/>
    </row>
    <row r="54230" spans="10:28">
      <c r="J54230" s="161"/>
      <c r="AB54230" s="164"/>
    </row>
    <row r="54231" spans="10:28">
      <c r="J54231" s="161"/>
      <c r="AB54231" s="164"/>
    </row>
    <row r="54232" spans="10:28">
      <c r="J54232" s="161"/>
      <c r="AB54232" s="164"/>
    </row>
    <row r="54233" spans="10:28">
      <c r="J54233" s="161"/>
      <c r="AB54233" s="164"/>
    </row>
    <row r="54234" spans="10:28">
      <c r="J54234" s="161"/>
      <c r="AB54234" s="164"/>
    </row>
    <row r="54235" spans="10:28">
      <c r="J54235" s="161"/>
      <c r="AB54235" s="164"/>
    </row>
    <row r="54236" spans="10:28">
      <c r="J54236" s="161"/>
      <c r="AB54236" s="164"/>
    </row>
    <row r="54237" spans="10:28">
      <c r="J54237" s="161"/>
      <c r="AB54237" s="164"/>
    </row>
    <row r="54238" spans="10:28">
      <c r="J54238" s="161"/>
      <c r="AB54238" s="164"/>
    </row>
    <row r="54239" spans="10:28">
      <c r="J54239" s="161"/>
      <c r="AB54239" s="164"/>
    </row>
    <row r="54240" spans="10:28">
      <c r="J54240" s="161"/>
      <c r="AB54240" s="164"/>
    </row>
    <row r="54241" spans="10:28">
      <c r="J54241" s="161"/>
      <c r="AB54241" s="164"/>
    </row>
    <row r="54242" spans="10:28">
      <c r="J54242" s="161"/>
      <c r="AB54242" s="164"/>
    </row>
    <row r="54243" spans="10:28">
      <c r="J54243" s="161"/>
      <c r="AB54243" s="164"/>
    </row>
    <row r="54244" spans="10:28">
      <c r="J54244" s="161"/>
      <c r="AB54244" s="164"/>
    </row>
    <row r="54245" spans="10:28">
      <c r="J54245" s="161"/>
      <c r="AB54245" s="164"/>
    </row>
    <row r="54246" spans="10:28">
      <c r="J54246" s="161"/>
      <c r="AB54246" s="164"/>
    </row>
    <row r="54247" spans="10:28">
      <c r="J54247" s="161"/>
      <c r="AB54247" s="164"/>
    </row>
    <row r="54248" spans="10:28">
      <c r="J54248" s="161"/>
      <c r="AB54248" s="164"/>
    </row>
    <row r="54249" spans="10:28">
      <c r="J54249" s="161"/>
      <c r="AB54249" s="164"/>
    </row>
    <row r="54250" spans="10:28">
      <c r="J54250" s="161"/>
      <c r="AB54250" s="164"/>
    </row>
    <row r="54251" spans="10:28">
      <c r="J54251" s="161"/>
      <c r="AB54251" s="164"/>
    </row>
    <row r="54252" spans="10:28">
      <c r="J54252" s="161"/>
      <c r="AB54252" s="164"/>
    </row>
    <row r="54253" spans="10:28">
      <c r="J54253" s="161"/>
      <c r="AB54253" s="164"/>
    </row>
    <row r="54254" spans="10:28">
      <c r="J54254" s="161"/>
      <c r="AB54254" s="164"/>
    </row>
    <row r="54255" spans="10:28">
      <c r="J54255" s="161"/>
      <c r="AB54255" s="164"/>
    </row>
    <row r="54256" spans="10:28">
      <c r="J54256" s="161"/>
      <c r="AB54256" s="164"/>
    </row>
    <row r="54257" spans="10:28">
      <c r="J54257" s="161"/>
      <c r="AB54257" s="164"/>
    </row>
    <row r="54258" spans="10:28">
      <c r="J54258" s="161"/>
      <c r="AB54258" s="164"/>
    </row>
    <row r="54259" spans="10:28">
      <c r="J54259" s="161"/>
      <c r="AB54259" s="164"/>
    </row>
    <row r="54260" spans="10:28">
      <c r="J54260" s="161"/>
      <c r="AB54260" s="164"/>
    </row>
    <row r="54261" spans="10:28">
      <c r="J54261" s="161"/>
      <c r="AB54261" s="164"/>
    </row>
    <row r="54262" spans="10:28">
      <c r="J54262" s="161"/>
      <c r="AB54262" s="164"/>
    </row>
    <row r="54263" spans="10:28">
      <c r="J54263" s="161"/>
      <c r="AB54263" s="164"/>
    </row>
    <row r="54264" spans="10:28">
      <c r="J54264" s="161"/>
      <c r="AB54264" s="164"/>
    </row>
    <row r="54265" spans="10:28">
      <c r="J54265" s="161"/>
      <c r="AB54265" s="164"/>
    </row>
    <row r="54266" spans="10:28">
      <c r="J54266" s="161"/>
      <c r="AB54266" s="164"/>
    </row>
    <row r="54267" spans="10:28">
      <c r="J54267" s="161"/>
      <c r="AB54267" s="164"/>
    </row>
    <row r="54268" spans="10:28">
      <c r="J54268" s="161"/>
      <c r="AB54268" s="164"/>
    </row>
    <row r="54269" spans="10:28">
      <c r="J54269" s="161"/>
      <c r="AB54269" s="164"/>
    </row>
    <row r="54270" spans="10:28">
      <c r="J54270" s="161"/>
      <c r="AB54270" s="164"/>
    </row>
    <row r="54271" spans="10:28">
      <c r="J54271" s="161"/>
      <c r="AB54271" s="164"/>
    </row>
    <row r="54272" spans="10:28">
      <c r="J54272" s="161"/>
      <c r="AB54272" s="164"/>
    </row>
    <row r="54273" spans="10:28">
      <c r="J54273" s="161"/>
      <c r="AB54273" s="164"/>
    </row>
    <row r="54274" spans="10:28">
      <c r="J54274" s="161"/>
      <c r="AB54274" s="164"/>
    </row>
    <row r="54275" spans="10:28">
      <c r="J54275" s="161"/>
      <c r="AB54275" s="164"/>
    </row>
    <row r="54276" spans="10:28">
      <c r="J54276" s="161"/>
      <c r="AB54276" s="164"/>
    </row>
    <row r="54277" spans="10:28">
      <c r="J54277" s="161"/>
      <c r="AB54277" s="164"/>
    </row>
    <row r="54278" spans="10:28">
      <c r="J54278" s="161"/>
      <c r="AB54278" s="164"/>
    </row>
    <row r="54279" spans="10:28">
      <c r="J54279" s="161"/>
      <c r="AB54279" s="164"/>
    </row>
    <row r="54280" spans="10:28">
      <c r="J54280" s="161"/>
      <c r="AB54280" s="164"/>
    </row>
    <row r="54281" spans="10:28">
      <c r="J54281" s="161"/>
      <c r="AB54281" s="164"/>
    </row>
    <row r="54282" spans="10:28">
      <c r="J54282" s="161"/>
      <c r="AB54282" s="164"/>
    </row>
    <row r="54283" spans="10:28">
      <c r="J54283" s="161"/>
      <c r="AB54283" s="164"/>
    </row>
    <row r="54284" spans="10:28">
      <c r="J54284" s="161"/>
      <c r="AB54284" s="164"/>
    </row>
    <row r="54285" spans="10:28">
      <c r="J54285" s="161"/>
      <c r="AB54285" s="164"/>
    </row>
    <row r="54286" spans="10:28">
      <c r="J54286" s="161"/>
      <c r="AB54286" s="164"/>
    </row>
    <row r="54287" spans="10:28">
      <c r="J54287" s="161"/>
      <c r="AB54287" s="164"/>
    </row>
    <row r="54288" spans="10:28">
      <c r="J54288" s="161"/>
      <c r="AB54288" s="164"/>
    </row>
    <row r="54289" spans="10:28">
      <c r="J54289" s="161"/>
      <c r="AB54289" s="164"/>
    </row>
    <row r="54290" spans="10:28">
      <c r="J54290" s="161"/>
      <c r="AB54290" s="164"/>
    </row>
    <row r="54291" spans="10:28">
      <c r="J54291" s="161"/>
      <c r="AB54291" s="164"/>
    </row>
    <row r="54292" spans="10:28">
      <c r="J54292" s="161"/>
      <c r="AB54292" s="164"/>
    </row>
    <row r="54293" spans="10:28">
      <c r="J54293" s="161"/>
      <c r="AB54293" s="164"/>
    </row>
    <row r="54294" spans="10:28">
      <c r="J54294" s="161"/>
      <c r="AB54294" s="164"/>
    </row>
    <row r="54295" spans="10:28">
      <c r="J54295" s="161"/>
      <c r="AB54295" s="164"/>
    </row>
    <row r="54296" spans="10:28">
      <c r="J54296" s="161"/>
      <c r="AB54296" s="164"/>
    </row>
    <row r="54297" spans="10:28">
      <c r="J54297" s="161"/>
      <c r="AB54297" s="164"/>
    </row>
    <row r="54298" spans="10:28">
      <c r="J54298" s="161"/>
      <c r="AB54298" s="164"/>
    </row>
    <row r="54299" spans="10:28">
      <c r="J54299" s="161"/>
      <c r="AB54299" s="164"/>
    </row>
    <row r="54300" spans="10:28">
      <c r="J54300" s="161"/>
      <c r="AB54300" s="164"/>
    </row>
    <row r="54301" spans="10:28">
      <c r="J54301" s="161"/>
      <c r="AB54301" s="164"/>
    </row>
    <row r="54302" spans="10:28">
      <c r="J54302" s="161"/>
      <c r="AB54302" s="164"/>
    </row>
    <row r="54303" spans="10:28">
      <c r="J54303" s="161"/>
      <c r="AB54303" s="164"/>
    </row>
    <row r="54304" spans="10:28">
      <c r="J54304" s="161"/>
      <c r="AB54304" s="164"/>
    </row>
    <row r="54305" spans="10:28">
      <c r="J54305" s="161"/>
      <c r="AB54305" s="164"/>
    </row>
    <row r="54306" spans="10:28">
      <c r="J54306" s="161"/>
      <c r="AB54306" s="164"/>
    </row>
    <row r="54307" spans="10:28">
      <c r="J54307" s="161"/>
      <c r="AB54307" s="164"/>
    </row>
    <row r="54308" spans="10:28">
      <c r="J54308" s="161"/>
      <c r="AB54308" s="164"/>
    </row>
    <row r="54309" spans="10:28">
      <c r="J54309" s="161"/>
      <c r="AB54309" s="164"/>
    </row>
    <row r="54310" spans="10:28">
      <c r="J54310" s="161"/>
      <c r="AB54310" s="164"/>
    </row>
    <row r="54311" spans="10:28">
      <c r="J54311" s="161"/>
      <c r="AB54311" s="164"/>
    </row>
    <row r="54312" spans="10:28">
      <c r="J54312" s="161"/>
      <c r="AB54312" s="164"/>
    </row>
    <row r="54313" spans="10:28">
      <c r="J54313" s="161"/>
      <c r="AB54313" s="164"/>
    </row>
    <row r="54314" spans="10:28">
      <c r="J54314" s="161"/>
      <c r="AB54314" s="164"/>
    </row>
    <row r="54315" spans="10:28">
      <c r="J54315" s="161"/>
      <c r="AB54315" s="164"/>
    </row>
    <row r="54316" spans="10:28">
      <c r="J54316" s="161"/>
      <c r="AB54316" s="164"/>
    </row>
    <row r="54317" spans="10:28">
      <c r="J54317" s="161"/>
      <c r="AB54317" s="164"/>
    </row>
    <row r="54318" spans="10:28">
      <c r="J54318" s="161"/>
      <c r="AB54318" s="164"/>
    </row>
    <row r="54319" spans="10:28">
      <c r="J54319" s="161"/>
      <c r="AB54319" s="164"/>
    </row>
    <row r="54320" spans="10:28">
      <c r="J54320" s="161"/>
      <c r="AB54320" s="164"/>
    </row>
    <row r="54321" spans="10:28">
      <c r="J54321" s="161"/>
      <c r="AB54321" s="164"/>
    </row>
    <row r="54322" spans="10:28">
      <c r="J54322" s="161"/>
      <c r="AB54322" s="164"/>
    </row>
    <row r="54323" spans="10:28">
      <c r="J54323" s="161"/>
      <c r="AB54323" s="164"/>
    </row>
    <row r="54324" spans="10:28">
      <c r="J54324" s="161"/>
      <c r="AB54324" s="164"/>
    </row>
    <row r="54325" spans="10:28">
      <c r="J54325" s="161"/>
      <c r="AB54325" s="164"/>
    </row>
    <row r="54326" spans="10:28">
      <c r="J54326" s="161"/>
      <c r="AB54326" s="164"/>
    </row>
    <row r="54327" spans="10:28">
      <c r="J54327" s="161"/>
      <c r="AB54327" s="164"/>
    </row>
    <row r="54328" spans="10:28">
      <c r="J54328" s="161"/>
      <c r="AB54328" s="164"/>
    </row>
    <row r="54329" spans="10:28">
      <c r="J54329" s="161"/>
      <c r="AB54329" s="164"/>
    </row>
    <row r="54330" spans="10:28">
      <c r="J54330" s="161"/>
      <c r="AB54330" s="164"/>
    </row>
    <row r="54331" spans="10:28">
      <c r="J54331" s="161"/>
      <c r="AB54331" s="164"/>
    </row>
    <row r="54332" spans="10:28">
      <c r="J54332" s="161"/>
      <c r="AB54332" s="164"/>
    </row>
    <row r="54333" spans="10:28">
      <c r="J54333" s="161"/>
      <c r="AB54333" s="164"/>
    </row>
    <row r="54334" spans="10:28">
      <c r="J54334" s="161"/>
      <c r="AB54334" s="164"/>
    </row>
    <row r="54335" spans="10:28">
      <c r="J54335" s="161"/>
      <c r="AB54335" s="164"/>
    </row>
    <row r="54336" spans="10:28">
      <c r="J54336" s="161"/>
      <c r="AB54336" s="164"/>
    </row>
    <row r="54337" spans="10:28">
      <c r="J54337" s="161"/>
      <c r="AB54337" s="164"/>
    </row>
    <row r="54338" spans="10:28">
      <c r="J54338" s="161"/>
      <c r="AB54338" s="164"/>
    </row>
    <row r="54339" spans="10:28">
      <c r="J54339" s="161"/>
      <c r="AB54339" s="164"/>
    </row>
    <row r="54340" spans="10:28">
      <c r="J54340" s="161"/>
      <c r="AB54340" s="164"/>
    </row>
    <row r="54341" spans="10:28">
      <c r="J54341" s="161"/>
      <c r="AB54341" s="164"/>
    </row>
    <row r="54342" spans="10:28">
      <c r="J54342" s="161"/>
      <c r="AB54342" s="164"/>
    </row>
    <row r="54343" spans="10:28">
      <c r="J54343" s="161"/>
      <c r="AB54343" s="164"/>
    </row>
    <row r="54344" spans="10:28">
      <c r="J54344" s="161"/>
      <c r="AB54344" s="164"/>
    </row>
    <row r="54345" spans="10:28">
      <c r="J54345" s="161"/>
      <c r="AB54345" s="164"/>
    </row>
    <row r="54346" spans="10:28">
      <c r="J54346" s="161"/>
      <c r="AB54346" s="164"/>
    </row>
    <row r="54347" spans="10:28">
      <c r="J54347" s="161"/>
      <c r="AB54347" s="164"/>
    </row>
    <row r="54348" spans="10:28">
      <c r="J54348" s="161"/>
      <c r="AB54348" s="164"/>
    </row>
    <row r="54349" spans="10:28">
      <c r="J54349" s="161"/>
      <c r="AB54349" s="164"/>
    </row>
    <row r="54350" spans="10:28">
      <c r="J54350" s="161"/>
      <c r="AB54350" s="164"/>
    </row>
    <row r="54351" spans="10:28">
      <c r="J54351" s="161"/>
      <c r="AB54351" s="164"/>
    </row>
    <row r="54352" spans="10:28">
      <c r="J54352" s="161"/>
      <c r="AB54352" s="164"/>
    </row>
    <row r="54353" spans="10:28">
      <c r="J54353" s="161"/>
      <c r="AB54353" s="164"/>
    </row>
    <row r="54354" spans="10:28">
      <c r="J54354" s="161"/>
      <c r="AB54354" s="164"/>
    </row>
    <row r="54355" spans="10:28">
      <c r="J54355" s="161"/>
      <c r="AB54355" s="164"/>
    </row>
    <row r="54356" spans="10:28">
      <c r="J54356" s="161"/>
      <c r="AB54356" s="164"/>
    </row>
    <row r="54357" spans="10:28">
      <c r="J54357" s="161"/>
      <c r="AB54357" s="164"/>
    </row>
    <row r="54358" spans="10:28">
      <c r="J54358" s="161"/>
      <c r="AB54358" s="164"/>
    </row>
    <row r="54359" spans="10:28">
      <c r="J54359" s="161"/>
      <c r="AB54359" s="164"/>
    </row>
    <row r="54360" spans="10:28">
      <c r="J54360" s="161"/>
      <c r="AB54360" s="164"/>
    </row>
    <row r="54361" spans="10:28">
      <c r="J54361" s="161"/>
      <c r="AB54361" s="164"/>
    </row>
    <row r="54362" spans="10:28">
      <c r="J54362" s="161"/>
      <c r="AB54362" s="164"/>
    </row>
    <row r="54363" spans="10:28">
      <c r="J54363" s="161"/>
      <c r="AB54363" s="164"/>
    </row>
    <row r="54364" spans="10:28">
      <c r="J54364" s="161"/>
      <c r="AB54364" s="164"/>
    </row>
    <row r="54365" spans="10:28">
      <c r="J54365" s="161"/>
      <c r="AB54365" s="164"/>
    </row>
    <row r="54366" spans="10:28">
      <c r="J54366" s="161"/>
      <c r="AB54366" s="164"/>
    </row>
    <row r="54367" spans="10:28">
      <c r="J54367" s="161"/>
      <c r="AB54367" s="164"/>
    </row>
    <row r="54368" spans="10:28">
      <c r="J54368" s="161"/>
      <c r="AB54368" s="164"/>
    </row>
    <row r="54369" spans="10:28">
      <c r="J54369" s="161"/>
      <c r="AB54369" s="164"/>
    </row>
    <row r="54370" spans="10:28">
      <c r="J54370" s="161"/>
      <c r="AB54370" s="164"/>
    </row>
    <row r="54371" spans="10:28">
      <c r="J54371" s="161"/>
      <c r="AB54371" s="164"/>
    </row>
    <row r="54372" spans="10:28">
      <c r="J54372" s="161"/>
      <c r="AB54372" s="164"/>
    </row>
    <row r="54373" spans="10:28">
      <c r="J54373" s="161"/>
      <c r="AB54373" s="164"/>
    </row>
    <row r="54374" spans="10:28">
      <c r="J54374" s="161"/>
      <c r="AB54374" s="164"/>
    </row>
    <row r="54375" spans="10:28">
      <c r="J54375" s="161"/>
      <c r="AB54375" s="164"/>
    </row>
    <row r="54376" spans="10:28">
      <c r="J54376" s="161"/>
      <c r="AB54376" s="164"/>
    </row>
    <row r="54377" spans="10:28">
      <c r="J54377" s="161"/>
      <c r="AB54377" s="164"/>
    </row>
    <row r="54378" spans="10:28">
      <c r="J54378" s="161"/>
      <c r="AB54378" s="164"/>
    </row>
    <row r="54379" spans="10:28">
      <c r="J54379" s="161"/>
      <c r="AB54379" s="164"/>
    </row>
    <row r="54380" spans="10:28">
      <c r="J54380" s="161"/>
      <c r="AB54380" s="164"/>
    </row>
    <row r="54381" spans="10:28">
      <c r="J54381" s="161"/>
      <c r="AB54381" s="164"/>
    </row>
    <row r="54382" spans="10:28">
      <c r="J54382" s="161"/>
      <c r="AB54382" s="164"/>
    </row>
    <row r="54383" spans="10:28">
      <c r="J54383" s="161"/>
      <c r="AB54383" s="164"/>
    </row>
    <row r="54384" spans="10:28">
      <c r="J54384" s="161"/>
      <c r="AB54384" s="164"/>
    </row>
    <row r="54385" spans="10:28">
      <c r="J54385" s="161"/>
      <c r="AB54385" s="164"/>
    </row>
    <row r="54386" spans="10:28">
      <c r="J54386" s="161"/>
      <c r="AB54386" s="164"/>
    </row>
    <row r="54387" spans="10:28">
      <c r="J54387" s="161"/>
      <c r="AB54387" s="164"/>
    </row>
    <row r="54388" spans="10:28">
      <c r="J54388" s="161"/>
      <c r="AB54388" s="164"/>
    </row>
    <row r="54389" spans="10:28">
      <c r="J54389" s="161"/>
      <c r="AB54389" s="164"/>
    </row>
    <row r="54390" spans="10:28">
      <c r="J54390" s="161"/>
      <c r="AB54390" s="164"/>
    </row>
    <row r="54391" spans="10:28">
      <c r="J54391" s="161"/>
      <c r="AB54391" s="164"/>
    </row>
    <row r="54392" spans="10:28">
      <c r="J54392" s="161"/>
      <c r="AB54392" s="164"/>
    </row>
    <row r="54393" spans="10:28">
      <c r="J54393" s="161"/>
      <c r="AB54393" s="164"/>
    </row>
    <row r="54394" spans="10:28">
      <c r="J54394" s="161"/>
      <c r="AB54394" s="164"/>
    </row>
    <row r="54395" spans="10:28">
      <c r="J54395" s="161"/>
      <c r="AB54395" s="164"/>
    </row>
    <row r="54396" spans="10:28">
      <c r="J54396" s="161"/>
      <c r="AB54396" s="164"/>
    </row>
    <row r="54397" spans="10:28">
      <c r="J54397" s="161"/>
      <c r="AB54397" s="164"/>
    </row>
    <row r="54398" spans="10:28">
      <c r="J54398" s="161"/>
      <c r="AB54398" s="164"/>
    </row>
    <row r="54399" spans="10:28">
      <c r="J54399" s="161"/>
      <c r="AB54399" s="164"/>
    </row>
    <row r="54400" spans="10:28">
      <c r="J54400" s="161"/>
      <c r="AB54400" s="164"/>
    </row>
    <row r="54401" spans="10:28">
      <c r="J54401" s="161"/>
      <c r="AB54401" s="164"/>
    </row>
    <row r="54402" spans="10:28">
      <c r="J54402" s="161"/>
      <c r="AB54402" s="164"/>
    </row>
    <row r="54403" spans="10:28">
      <c r="J54403" s="161"/>
      <c r="AB54403" s="164"/>
    </row>
    <row r="54404" spans="10:28">
      <c r="J54404" s="161"/>
      <c r="AB54404" s="164"/>
    </row>
    <row r="54405" spans="10:28">
      <c r="J54405" s="161"/>
      <c r="AB54405" s="164"/>
    </row>
    <row r="54406" spans="10:28">
      <c r="J54406" s="161"/>
      <c r="AB54406" s="164"/>
    </row>
    <row r="54407" spans="10:28">
      <c r="J54407" s="161"/>
      <c r="AB54407" s="164"/>
    </row>
    <row r="54408" spans="10:28">
      <c r="J54408" s="161"/>
      <c r="AB54408" s="164"/>
    </row>
    <row r="54409" spans="10:28">
      <c r="J54409" s="161"/>
      <c r="AB54409" s="164"/>
    </row>
    <row r="54410" spans="10:28">
      <c r="J54410" s="161"/>
      <c r="AB54410" s="164"/>
    </row>
    <row r="54411" spans="10:28">
      <c r="J54411" s="161"/>
      <c r="AB54411" s="164"/>
    </row>
    <row r="54412" spans="10:28">
      <c r="J54412" s="161"/>
      <c r="AB54412" s="164"/>
    </row>
    <row r="54413" spans="10:28">
      <c r="J54413" s="161"/>
      <c r="AB54413" s="164"/>
    </row>
    <row r="54414" spans="10:28">
      <c r="J54414" s="161"/>
      <c r="AB54414" s="164"/>
    </row>
    <row r="54415" spans="10:28">
      <c r="J54415" s="161"/>
      <c r="AB54415" s="164"/>
    </row>
    <row r="54416" spans="10:28">
      <c r="J54416" s="161"/>
      <c r="AB54416" s="164"/>
    </row>
    <row r="54417" spans="10:28">
      <c r="J54417" s="161"/>
      <c r="AB54417" s="164"/>
    </row>
    <row r="54418" spans="10:28">
      <c r="J54418" s="161"/>
      <c r="AB54418" s="164"/>
    </row>
    <row r="54419" spans="10:28">
      <c r="J54419" s="161"/>
      <c r="AB54419" s="164"/>
    </row>
    <row r="54420" spans="10:28">
      <c r="J54420" s="161"/>
      <c r="AB54420" s="164"/>
    </row>
    <row r="54421" spans="10:28">
      <c r="J54421" s="161"/>
      <c r="AB54421" s="164"/>
    </row>
    <row r="54422" spans="10:28">
      <c r="J54422" s="161"/>
      <c r="AB54422" s="164"/>
    </row>
    <row r="54423" spans="10:28">
      <c r="J54423" s="161"/>
      <c r="AB54423" s="164"/>
    </row>
    <row r="54424" spans="10:28">
      <c r="J54424" s="161"/>
      <c r="AB54424" s="164"/>
    </row>
    <row r="54425" spans="10:28">
      <c r="J54425" s="161"/>
      <c r="AB54425" s="164"/>
    </row>
    <row r="54426" spans="10:28">
      <c r="J54426" s="161"/>
      <c r="AB54426" s="164"/>
    </row>
    <row r="54427" spans="10:28">
      <c r="J54427" s="161"/>
      <c r="AB54427" s="164"/>
    </row>
    <row r="54428" spans="10:28">
      <c r="J54428" s="161"/>
      <c r="AB54428" s="164"/>
    </row>
    <row r="54429" spans="10:28">
      <c r="J54429" s="161"/>
      <c r="AB54429" s="164"/>
    </row>
    <row r="54430" spans="10:28">
      <c r="J54430" s="161"/>
      <c r="AB54430" s="164"/>
    </row>
    <row r="54431" spans="10:28">
      <c r="J54431" s="161"/>
      <c r="AB54431" s="164"/>
    </row>
    <row r="54432" spans="10:28">
      <c r="J54432" s="161"/>
      <c r="AB54432" s="164"/>
    </row>
    <row r="54433" spans="10:28">
      <c r="J54433" s="161"/>
      <c r="AB54433" s="164"/>
    </row>
    <row r="54434" spans="10:28">
      <c r="J54434" s="161"/>
      <c r="AB54434" s="164"/>
    </row>
    <row r="54435" spans="10:28">
      <c r="J54435" s="161"/>
      <c r="AB54435" s="164"/>
    </row>
    <row r="54436" spans="10:28">
      <c r="J54436" s="161"/>
      <c r="AB54436" s="164"/>
    </row>
    <row r="54437" spans="10:28">
      <c r="J54437" s="161"/>
      <c r="AB54437" s="164"/>
    </row>
    <row r="54438" spans="10:28">
      <c r="J54438" s="161"/>
      <c r="AB54438" s="164"/>
    </row>
    <row r="54439" spans="10:28">
      <c r="J54439" s="161"/>
      <c r="AB54439" s="164"/>
    </row>
    <row r="54440" spans="10:28">
      <c r="J54440" s="161"/>
      <c r="AB54440" s="164"/>
    </row>
    <row r="54441" spans="10:28">
      <c r="J54441" s="161"/>
      <c r="AB54441" s="164"/>
    </row>
    <row r="54442" spans="10:28">
      <c r="J54442" s="161"/>
      <c r="AB54442" s="164"/>
    </row>
    <row r="54443" spans="10:28">
      <c r="J54443" s="161"/>
      <c r="AB54443" s="164"/>
    </row>
    <row r="54444" spans="10:28">
      <c r="J54444" s="161"/>
      <c r="AB54444" s="164"/>
    </row>
    <row r="54445" spans="10:28">
      <c r="J54445" s="161"/>
      <c r="AB54445" s="164"/>
    </row>
    <row r="54446" spans="10:28">
      <c r="J54446" s="161"/>
      <c r="AB54446" s="164"/>
    </row>
    <row r="54447" spans="10:28">
      <c r="J54447" s="161"/>
      <c r="AB54447" s="164"/>
    </row>
    <row r="54448" spans="10:28">
      <c r="J54448" s="161"/>
      <c r="AB54448" s="164"/>
    </row>
    <row r="54449" spans="10:28">
      <c r="J54449" s="161"/>
      <c r="AB54449" s="164"/>
    </row>
    <row r="54450" spans="10:28">
      <c r="J54450" s="161"/>
      <c r="AB54450" s="164"/>
    </row>
    <row r="54451" spans="10:28">
      <c r="J54451" s="161"/>
      <c r="AB54451" s="164"/>
    </row>
    <row r="54452" spans="10:28">
      <c r="J54452" s="161"/>
      <c r="AB54452" s="164"/>
    </row>
    <row r="54453" spans="10:28">
      <c r="J54453" s="161"/>
      <c r="AB54453" s="164"/>
    </row>
    <row r="54454" spans="10:28">
      <c r="J54454" s="161"/>
      <c r="AB54454" s="164"/>
    </row>
    <row r="54455" spans="10:28">
      <c r="J54455" s="161"/>
      <c r="AB54455" s="164"/>
    </row>
    <row r="54456" spans="10:28">
      <c r="J54456" s="161"/>
      <c r="AB54456" s="164"/>
    </row>
    <row r="54457" spans="10:28">
      <c r="J54457" s="161"/>
      <c r="AB54457" s="164"/>
    </row>
    <row r="54458" spans="10:28">
      <c r="J54458" s="161"/>
      <c r="AB54458" s="164"/>
    </row>
    <row r="54459" spans="10:28">
      <c r="J54459" s="161"/>
      <c r="AB54459" s="164"/>
    </row>
    <row r="54460" spans="10:28">
      <c r="J54460" s="161"/>
      <c r="AB54460" s="164"/>
    </row>
    <row r="54461" spans="10:28">
      <c r="J54461" s="161"/>
      <c r="AB54461" s="164"/>
    </row>
    <row r="54462" spans="10:28">
      <c r="J54462" s="161"/>
      <c r="AB54462" s="164"/>
    </row>
    <row r="54463" spans="10:28">
      <c r="J54463" s="161"/>
      <c r="AB54463" s="164"/>
    </row>
    <row r="54464" spans="10:28">
      <c r="J54464" s="161"/>
      <c r="AB54464" s="164"/>
    </row>
    <row r="54465" spans="10:28">
      <c r="J54465" s="161"/>
      <c r="AB54465" s="164"/>
    </row>
    <row r="54466" spans="10:28">
      <c r="J54466" s="161"/>
      <c r="AB54466" s="164"/>
    </row>
    <row r="54467" spans="10:28">
      <c r="J54467" s="161"/>
      <c r="AB54467" s="164"/>
    </row>
    <row r="54468" spans="10:28">
      <c r="J54468" s="161"/>
      <c r="AB54468" s="164"/>
    </row>
    <row r="54469" spans="10:28">
      <c r="J54469" s="161"/>
      <c r="AB54469" s="164"/>
    </row>
    <row r="54470" spans="10:28">
      <c r="J54470" s="161"/>
      <c r="AB54470" s="164"/>
    </row>
    <row r="54471" spans="10:28">
      <c r="J54471" s="161"/>
      <c r="AB54471" s="164"/>
    </row>
    <row r="54472" spans="10:28">
      <c r="J54472" s="161"/>
      <c r="AB54472" s="164"/>
    </row>
    <row r="54473" spans="10:28">
      <c r="J54473" s="161"/>
      <c r="AB54473" s="164"/>
    </row>
    <row r="54474" spans="10:28">
      <c r="J54474" s="161"/>
      <c r="AB54474" s="164"/>
    </row>
    <row r="54475" spans="10:28">
      <c r="J54475" s="161"/>
      <c r="AB54475" s="164"/>
    </row>
    <row r="54476" spans="10:28">
      <c r="J54476" s="161"/>
      <c r="AB54476" s="164"/>
    </row>
    <row r="54477" spans="10:28">
      <c r="J54477" s="161"/>
      <c r="AB54477" s="164"/>
    </row>
    <row r="54478" spans="10:28">
      <c r="J54478" s="161"/>
      <c r="AB54478" s="164"/>
    </row>
    <row r="54479" spans="10:28">
      <c r="J54479" s="161"/>
      <c r="AB54479" s="164"/>
    </row>
    <row r="54480" spans="10:28">
      <c r="J54480" s="161"/>
      <c r="AB54480" s="164"/>
    </row>
    <row r="54481" spans="10:28">
      <c r="J54481" s="161"/>
      <c r="AB54481" s="164"/>
    </row>
    <row r="54482" spans="10:28">
      <c r="J54482" s="161"/>
      <c r="AB54482" s="164"/>
    </row>
    <row r="54483" spans="10:28">
      <c r="J54483" s="161"/>
      <c r="AB54483" s="164"/>
    </row>
    <row r="54484" spans="10:28">
      <c r="J54484" s="161"/>
      <c r="AB54484" s="164"/>
    </row>
    <row r="54485" spans="10:28">
      <c r="J54485" s="161"/>
      <c r="AB54485" s="164"/>
    </row>
    <row r="54486" spans="10:28">
      <c r="J54486" s="161"/>
      <c r="AB54486" s="164"/>
    </row>
    <row r="54487" spans="10:28">
      <c r="J54487" s="161"/>
      <c r="AB54487" s="164"/>
    </row>
    <row r="54488" spans="10:28">
      <c r="J54488" s="161"/>
      <c r="AB54488" s="164"/>
    </row>
    <row r="54489" spans="10:28">
      <c r="J54489" s="161"/>
      <c r="AB54489" s="164"/>
    </row>
    <row r="54490" spans="10:28">
      <c r="J54490" s="161"/>
      <c r="AB54490" s="164"/>
    </row>
    <row r="54491" spans="10:28">
      <c r="J54491" s="161"/>
      <c r="AB54491" s="164"/>
    </row>
    <row r="54492" spans="10:28">
      <c r="J54492" s="161"/>
      <c r="AB54492" s="164"/>
    </row>
    <row r="54493" spans="10:28">
      <c r="J54493" s="161"/>
      <c r="AB54493" s="164"/>
    </row>
    <row r="54494" spans="10:28">
      <c r="J54494" s="161"/>
      <c r="AB54494" s="164"/>
    </row>
    <row r="54495" spans="10:28">
      <c r="J54495" s="161"/>
      <c r="AB54495" s="164"/>
    </row>
    <row r="54496" spans="10:28">
      <c r="J54496" s="161"/>
      <c r="AB54496" s="164"/>
    </row>
    <row r="54497" spans="10:28">
      <c r="J54497" s="161"/>
      <c r="AB54497" s="164"/>
    </row>
    <row r="54498" spans="10:28">
      <c r="J54498" s="161"/>
      <c r="AB54498" s="164"/>
    </row>
    <row r="54499" spans="10:28">
      <c r="J54499" s="161"/>
      <c r="AB54499" s="164"/>
    </row>
    <row r="54500" spans="10:28">
      <c r="J54500" s="161"/>
      <c r="AB54500" s="164"/>
    </row>
    <row r="54501" spans="10:28">
      <c r="J54501" s="161"/>
      <c r="AB54501" s="164"/>
    </row>
    <row r="54502" spans="10:28">
      <c r="J54502" s="161"/>
      <c r="AB54502" s="164"/>
    </row>
    <row r="54503" spans="10:28">
      <c r="J54503" s="161"/>
      <c r="AB54503" s="164"/>
    </row>
    <row r="54504" spans="10:28">
      <c r="J54504" s="161"/>
      <c r="AB54504" s="164"/>
    </row>
    <row r="54505" spans="10:28">
      <c r="J54505" s="161"/>
      <c r="AB54505" s="164"/>
    </row>
    <row r="54506" spans="10:28">
      <c r="J54506" s="161"/>
      <c r="AB54506" s="164"/>
    </row>
    <row r="54507" spans="10:28">
      <c r="J54507" s="161"/>
      <c r="AB54507" s="164"/>
    </row>
    <row r="54508" spans="10:28">
      <c r="J54508" s="161"/>
      <c r="AB54508" s="164"/>
    </row>
    <row r="54509" spans="10:28">
      <c r="J54509" s="161"/>
      <c r="AB54509" s="164"/>
    </row>
    <row r="54510" spans="10:28">
      <c r="J54510" s="161"/>
      <c r="AB54510" s="164"/>
    </row>
    <row r="54511" spans="10:28">
      <c r="J54511" s="161"/>
      <c r="AB54511" s="164"/>
    </row>
    <row r="54512" spans="10:28">
      <c r="J54512" s="161"/>
      <c r="AB54512" s="164"/>
    </row>
    <row r="54513" spans="10:28">
      <c r="J54513" s="161"/>
      <c r="AB54513" s="164"/>
    </row>
    <row r="54514" spans="10:28">
      <c r="J54514" s="161"/>
      <c r="AB54514" s="164"/>
    </row>
    <row r="54515" spans="10:28">
      <c r="J54515" s="161"/>
      <c r="AB54515" s="164"/>
    </row>
    <row r="54516" spans="10:28">
      <c r="J54516" s="161"/>
      <c r="AB54516" s="164"/>
    </row>
    <row r="54517" spans="10:28">
      <c r="J54517" s="161"/>
      <c r="AB54517" s="164"/>
    </row>
    <row r="54518" spans="10:28">
      <c r="J54518" s="161"/>
      <c r="AB54518" s="164"/>
    </row>
    <row r="54519" spans="10:28">
      <c r="J54519" s="161"/>
      <c r="AB54519" s="164"/>
    </row>
    <row r="54520" spans="10:28">
      <c r="J54520" s="161"/>
      <c r="AB54520" s="164"/>
    </row>
    <row r="54521" spans="10:28">
      <c r="J54521" s="161"/>
      <c r="AB54521" s="164"/>
    </row>
    <row r="54522" spans="10:28">
      <c r="J54522" s="161"/>
      <c r="AB54522" s="164"/>
    </row>
    <row r="54523" spans="10:28">
      <c r="J54523" s="161"/>
      <c r="AB54523" s="164"/>
    </row>
    <row r="54524" spans="10:28">
      <c r="J54524" s="161"/>
      <c r="AB54524" s="164"/>
    </row>
    <row r="54525" spans="10:28">
      <c r="J54525" s="161"/>
      <c r="AB54525" s="164"/>
    </row>
    <row r="54526" spans="10:28">
      <c r="J54526" s="161"/>
      <c r="AB54526" s="164"/>
    </row>
    <row r="54527" spans="10:28">
      <c r="J54527" s="161"/>
      <c r="AB54527" s="164"/>
    </row>
    <row r="54528" spans="10:28">
      <c r="J54528" s="161"/>
      <c r="AB54528" s="164"/>
    </row>
    <row r="54529" spans="10:28">
      <c r="J54529" s="161"/>
      <c r="AB54529" s="164"/>
    </row>
    <row r="54530" spans="10:28">
      <c r="J54530" s="161"/>
      <c r="AB54530" s="164"/>
    </row>
    <row r="54531" spans="10:28">
      <c r="J54531" s="161"/>
      <c r="AB54531" s="164"/>
    </row>
    <row r="54532" spans="10:28">
      <c r="J54532" s="161"/>
      <c r="AB54532" s="164"/>
    </row>
    <row r="54533" spans="10:28">
      <c r="J54533" s="161"/>
      <c r="AB54533" s="164"/>
    </row>
    <row r="54534" spans="10:28">
      <c r="J54534" s="161"/>
      <c r="AB54534" s="164"/>
    </row>
    <row r="54535" spans="10:28">
      <c r="J54535" s="161"/>
      <c r="AB54535" s="164"/>
    </row>
    <row r="54536" spans="10:28">
      <c r="J54536" s="161"/>
      <c r="AB54536" s="164"/>
    </row>
    <row r="54537" spans="10:28">
      <c r="J54537" s="161"/>
      <c r="AB54537" s="164"/>
    </row>
    <row r="54538" spans="10:28">
      <c r="J54538" s="161"/>
      <c r="AB54538" s="164"/>
    </row>
    <row r="54539" spans="10:28">
      <c r="J54539" s="161"/>
      <c r="AB54539" s="164"/>
    </row>
    <row r="54540" spans="10:28">
      <c r="J54540" s="161"/>
      <c r="AB54540" s="164"/>
    </row>
    <row r="54541" spans="10:28">
      <c r="J54541" s="161"/>
      <c r="AB54541" s="164"/>
    </row>
    <row r="54542" spans="10:28">
      <c r="J54542" s="161"/>
      <c r="AB54542" s="164"/>
    </row>
    <row r="54543" spans="10:28">
      <c r="J54543" s="161"/>
      <c r="AB54543" s="164"/>
    </row>
    <row r="54544" spans="10:28">
      <c r="J54544" s="161"/>
      <c r="AB54544" s="164"/>
    </row>
    <row r="54545" spans="5:28">
      <c r="J54545" s="161"/>
      <c r="AB54545" s="164"/>
    </row>
    <row r="54546" spans="5:28">
      <c r="J54546" s="161"/>
      <c r="AB54546" s="164"/>
    </row>
    <row r="54547" spans="5:28">
      <c r="J54547" s="161"/>
      <c r="AB54547" s="164"/>
    </row>
    <row r="54548" spans="5:28">
      <c r="J54548" s="161"/>
      <c r="AB54548" s="164"/>
    </row>
    <row r="54549" spans="5:28">
      <c r="J54549" s="161"/>
      <c r="AB54549" s="164"/>
    </row>
    <row r="54550" spans="5:28">
      <c r="J54550" s="161"/>
      <c r="AB54550" s="164"/>
    </row>
    <row r="54551" spans="5:28">
      <c r="J54551" s="161"/>
      <c r="AB54551" s="164"/>
    </row>
    <row r="54552" spans="5:28">
      <c r="J54552" s="161"/>
      <c r="AB54552" s="164"/>
    </row>
    <row r="54553" spans="5:28">
      <c r="J54553" s="161"/>
      <c r="AB54553" s="164"/>
    </row>
    <row r="54554" spans="5:28">
      <c r="J54554" s="161"/>
      <c r="AB54554" s="164"/>
    </row>
    <row r="54555" spans="5:28">
      <c r="J54555" s="161"/>
      <c r="AB54555" s="164"/>
    </row>
    <row r="54556" spans="5:28">
      <c r="E54556" s="166"/>
      <c r="J54556" s="161"/>
      <c r="AB54556" s="164"/>
    </row>
    <row r="54557" spans="5:28">
      <c r="E54557" s="166"/>
      <c r="J54557" s="161"/>
      <c r="AB54557" s="164"/>
    </row>
    <row r="54558" spans="5:28">
      <c r="J54558" s="161"/>
      <c r="AB54558" s="164"/>
    </row>
    <row r="54559" spans="5:28">
      <c r="J54559" s="161"/>
      <c r="AB54559" s="164"/>
    </row>
    <row r="54560" spans="5:28">
      <c r="J54560" s="161"/>
      <c r="AB54560" s="164"/>
    </row>
    <row r="54561" spans="10:28">
      <c r="J54561" s="161"/>
      <c r="AB54561" s="164"/>
    </row>
    <row r="54562" spans="10:28">
      <c r="J54562" s="161"/>
      <c r="AB54562" s="164"/>
    </row>
    <row r="54563" spans="10:28">
      <c r="J54563" s="161"/>
      <c r="AB54563" s="164"/>
    </row>
    <row r="54564" spans="10:28">
      <c r="J54564" s="161"/>
      <c r="AB54564" s="164"/>
    </row>
    <row r="54565" spans="10:28">
      <c r="J54565" s="161"/>
      <c r="AB54565" s="164"/>
    </row>
    <row r="54566" spans="10:28">
      <c r="J54566" s="161"/>
      <c r="AB54566" s="164"/>
    </row>
    <row r="54567" spans="10:28">
      <c r="J54567" s="161"/>
      <c r="AB54567" s="164"/>
    </row>
    <row r="54568" spans="10:28">
      <c r="J54568" s="161"/>
      <c r="AB54568" s="164"/>
    </row>
    <row r="54569" spans="10:28">
      <c r="J54569" s="161"/>
      <c r="AB54569" s="164"/>
    </row>
    <row r="54570" spans="10:28">
      <c r="J54570" s="161"/>
      <c r="AB54570" s="164"/>
    </row>
    <row r="54571" spans="10:28">
      <c r="J54571" s="161"/>
      <c r="AB54571" s="164"/>
    </row>
    <row r="54572" spans="10:28">
      <c r="J54572" s="161"/>
      <c r="AB54572" s="164"/>
    </row>
    <row r="54573" spans="10:28">
      <c r="J54573" s="161"/>
      <c r="AB54573" s="164"/>
    </row>
    <row r="54574" spans="10:28">
      <c r="J54574" s="161"/>
      <c r="AB54574" s="164"/>
    </row>
    <row r="54575" spans="10:28">
      <c r="J54575" s="161"/>
      <c r="AB54575" s="164"/>
    </row>
    <row r="54576" spans="10:28">
      <c r="J54576" s="161"/>
      <c r="AB54576" s="164"/>
    </row>
    <row r="54577" spans="10:28">
      <c r="J54577" s="161"/>
      <c r="AB54577" s="164"/>
    </row>
    <row r="54578" spans="10:28">
      <c r="J54578" s="161"/>
      <c r="AB54578" s="164"/>
    </row>
    <row r="54579" spans="10:28">
      <c r="J54579" s="161"/>
      <c r="AB54579" s="164"/>
    </row>
    <row r="54580" spans="10:28">
      <c r="J54580" s="161"/>
      <c r="AB54580" s="164"/>
    </row>
    <row r="54581" spans="10:28">
      <c r="J54581" s="161"/>
      <c r="AB54581" s="164"/>
    </row>
    <row r="54582" spans="10:28">
      <c r="J54582" s="161"/>
      <c r="AB54582" s="164"/>
    </row>
    <row r="54583" spans="10:28">
      <c r="J54583" s="161"/>
      <c r="AB54583" s="164"/>
    </row>
    <row r="54584" spans="10:28">
      <c r="J54584" s="161"/>
      <c r="AB54584" s="164"/>
    </row>
    <row r="54585" spans="10:28">
      <c r="J54585" s="161"/>
      <c r="AB54585" s="164"/>
    </row>
    <row r="54586" spans="10:28">
      <c r="J54586" s="161"/>
      <c r="AB54586" s="164"/>
    </row>
    <row r="54587" spans="10:28">
      <c r="J54587" s="161"/>
      <c r="AB54587" s="164"/>
    </row>
    <row r="54588" spans="10:28">
      <c r="J54588" s="161"/>
      <c r="AB54588" s="164"/>
    </row>
    <row r="54589" spans="10:28">
      <c r="J54589" s="161"/>
      <c r="AB54589" s="164"/>
    </row>
    <row r="54590" spans="10:28">
      <c r="J54590" s="161"/>
      <c r="AB54590" s="164"/>
    </row>
    <row r="54591" spans="10:28">
      <c r="J54591" s="161"/>
      <c r="AB54591" s="164"/>
    </row>
    <row r="54592" spans="10:28">
      <c r="J54592" s="161"/>
      <c r="AB54592" s="164"/>
    </row>
    <row r="54593" spans="10:28">
      <c r="J54593" s="161"/>
      <c r="AB54593" s="164"/>
    </row>
    <row r="54594" spans="10:28">
      <c r="J54594" s="161"/>
      <c r="AB54594" s="164"/>
    </row>
    <row r="54595" spans="10:28">
      <c r="J54595" s="161"/>
      <c r="AB54595" s="164"/>
    </row>
    <row r="54596" spans="10:28">
      <c r="J54596" s="161"/>
      <c r="AB54596" s="164"/>
    </row>
    <row r="54597" spans="10:28">
      <c r="J54597" s="161"/>
      <c r="AB54597" s="164"/>
    </row>
    <row r="54598" spans="10:28">
      <c r="J54598" s="161"/>
      <c r="AB54598" s="164"/>
    </row>
    <row r="54599" spans="10:28">
      <c r="J54599" s="161"/>
      <c r="AB54599" s="164"/>
    </row>
    <row r="54600" spans="10:28">
      <c r="J54600" s="161"/>
      <c r="AB54600" s="164"/>
    </row>
    <row r="54601" spans="10:28">
      <c r="J54601" s="161"/>
      <c r="AB54601" s="164"/>
    </row>
    <row r="54602" spans="10:28">
      <c r="J54602" s="161"/>
      <c r="AB54602" s="164"/>
    </row>
    <row r="54603" spans="10:28">
      <c r="J54603" s="161"/>
      <c r="AB54603" s="164"/>
    </row>
    <row r="54604" spans="10:28">
      <c r="J54604" s="161"/>
      <c r="AB54604" s="164"/>
    </row>
    <row r="54605" spans="10:28">
      <c r="J54605" s="161"/>
      <c r="AB54605" s="164"/>
    </row>
    <row r="54606" spans="10:28">
      <c r="J54606" s="161"/>
      <c r="AB54606" s="164"/>
    </row>
    <row r="54607" spans="10:28">
      <c r="J54607" s="161"/>
      <c r="AB54607" s="164"/>
    </row>
    <row r="54608" spans="10:28">
      <c r="J54608" s="161"/>
      <c r="AB54608" s="164"/>
    </row>
    <row r="54609" spans="5:28">
      <c r="J54609" s="161"/>
      <c r="AB54609" s="164"/>
    </row>
    <row r="54610" spans="5:28">
      <c r="J54610" s="161"/>
      <c r="AB54610" s="164"/>
    </row>
    <row r="54611" spans="5:28">
      <c r="J54611" s="161"/>
      <c r="AB54611" s="164"/>
    </row>
    <row r="54612" spans="5:28">
      <c r="J54612" s="161"/>
      <c r="AB54612" s="164"/>
    </row>
    <row r="54613" spans="5:28">
      <c r="J54613" s="161"/>
      <c r="AB54613" s="164"/>
    </row>
    <row r="54614" spans="5:28">
      <c r="J54614" s="161"/>
      <c r="AB54614" s="164"/>
    </row>
    <row r="54615" spans="5:28">
      <c r="J54615" s="161"/>
      <c r="AB54615" s="164"/>
    </row>
    <row r="54616" spans="5:28">
      <c r="J54616" s="161"/>
      <c r="AB54616" s="164"/>
    </row>
    <row r="54617" spans="5:28">
      <c r="J54617" s="161"/>
      <c r="AB54617" s="164"/>
    </row>
    <row r="54618" spans="5:28">
      <c r="J54618" s="161"/>
      <c r="AB54618" s="164"/>
    </row>
    <row r="54619" spans="5:28">
      <c r="J54619" s="161"/>
      <c r="AB54619" s="164"/>
    </row>
    <row r="54620" spans="5:28">
      <c r="J54620" s="161"/>
      <c r="AB54620" s="164"/>
    </row>
    <row r="54621" spans="5:28">
      <c r="J54621" s="161"/>
      <c r="AB54621" s="164"/>
    </row>
    <row r="54622" spans="5:28">
      <c r="J54622" s="161"/>
      <c r="AB54622" s="164"/>
    </row>
    <row r="54623" spans="5:28">
      <c r="J54623" s="161"/>
      <c r="AB54623" s="164"/>
    </row>
    <row r="54624" spans="5:28">
      <c r="E54624" s="166"/>
      <c r="J54624" s="161"/>
      <c r="AB54624" s="164"/>
    </row>
    <row r="54625" spans="5:28">
      <c r="E54625" s="166"/>
      <c r="J54625" s="161"/>
      <c r="AB54625" s="164"/>
    </row>
    <row r="54626" spans="5:28">
      <c r="E54626" s="166"/>
      <c r="J54626" s="161"/>
      <c r="AB54626" s="164"/>
    </row>
    <row r="54627" spans="5:28">
      <c r="E54627" s="166"/>
      <c r="J54627" s="161"/>
      <c r="AB54627" s="164"/>
    </row>
    <row r="54628" spans="5:28">
      <c r="E54628" s="166"/>
      <c r="J54628" s="161"/>
      <c r="AB54628" s="164"/>
    </row>
    <row r="54629" spans="5:28">
      <c r="E54629" s="166"/>
      <c r="J54629" s="161"/>
      <c r="AB54629" s="164"/>
    </row>
    <row r="54630" spans="5:28">
      <c r="E54630" s="166"/>
      <c r="J54630" s="161"/>
      <c r="AB54630" s="164"/>
    </row>
    <row r="54631" spans="5:28">
      <c r="E54631" s="166"/>
      <c r="J54631" s="161"/>
      <c r="AB54631" s="164"/>
    </row>
    <row r="54632" spans="5:28">
      <c r="E54632" s="166"/>
      <c r="J54632" s="161"/>
      <c r="AB54632" s="164"/>
    </row>
    <row r="54633" spans="5:28">
      <c r="E54633" s="166"/>
      <c r="J54633" s="161"/>
      <c r="AB54633" s="164"/>
    </row>
    <row r="54634" spans="5:28">
      <c r="E54634" s="166"/>
      <c r="J54634" s="161"/>
      <c r="AB54634" s="164"/>
    </row>
    <row r="54635" spans="5:28">
      <c r="J54635" s="161"/>
      <c r="AB54635" s="164"/>
    </row>
    <row r="54636" spans="5:28">
      <c r="J54636" s="161"/>
      <c r="AB54636" s="164"/>
    </row>
    <row r="54637" spans="5:28">
      <c r="J54637" s="161"/>
      <c r="AB54637" s="164"/>
    </row>
    <row r="54638" spans="5:28">
      <c r="J54638" s="161"/>
      <c r="AB54638" s="164"/>
    </row>
    <row r="54639" spans="5:28">
      <c r="J54639" s="161"/>
      <c r="AB54639" s="164"/>
    </row>
    <row r="54640" spans="5:28">
      <c r="J54640" s="161"/>
      <c r="AB54640" s="164"/>
    </row>
    <row r="54641" spans="10:28">
      <c r="J54641" s="161"/>
      <c r="AB54641" s="164"/>
    </row>
    <row r="54642" spans="10:28">
      <c r="J54642" s="161"/>
      <c r="AB54642" s="164"/>
    </row>
    <row r="54643" spans="10:28">
      <c r="J54643" s="161"/>
      <c r="AB54643" s="164"/>
    </row>
    <row r="54644" spans="10:28">
      <c r="J54644" s="161"/>
      <c r="AB54644" s="164"/>
    </row>
    <row r="54645" spans="10:28">
      <c r="J54645" s="161"/>
      <c r="AB54645" s="164"/>
    </row>
    <row r="54646" spans="10:28">
      <c r="J54646" s="161"/>
      <c r="AB54646" s="164"/>
    </row>
    <row r="54647" spans="10:28">
      <c r="J54647" s="161"/>
      <c r="AB54647" s="164"/>
    </row>
    <row r="54648" spans="10:28">
      <c r="J54648" s="161"/>
      <c r="AB54648" s="164"/>
    </row>
    <row r="54649" spans="10:28">
      <c r="J54649" s="161"/>
      <c r="AB54649" s="164"/>
    </row>
    <row r="54650" spans="10:28">
      <c r="J54650" s="161"/>
      <c r="AB54650" s="164"/>
    </row>
    <row r="54651" spans="10:28">
      <c r="J54651" s="161"/>
      <c r="AB54651" s="164"/>
    </row>
    <row r="54652" spans="10:28">
      <c r="J54652" s="161"/>
      <c r="AB54652" s="164"/>
    </row>
    <row r="54653" spans="10:28">
      <c r="J54653" s="161"/>
      <c r="AB54653" s="164"/>
    </row>
    <row r="54654" spans="10:28">
      <c r="J54654" s="161"/>
      <c r="AB54654" s="164"/>
    </row>
    <row r="54655" spans="10:28">
      <c r="J54655" s="161"/>
      <c r="AB54655" s="164"/>
    </row>
    <row r="54656" spans="10:28">
      <c r="J54656" s="161"/>
      <c r="AB54656" s="164"/>
    </row>
    <row r="54657" spans="10:28">
      <c r="J54657" s="161"/>
      <c r="AB54657" s="164"/>
    </row>
    <row r="54658" spans="10:28">
      <c r="J54658" s="161"/>
      <c r="AB54658" s="164"/>
    </row>
    <row r="54659" spans="10:28">
      <c r="J54659" s="161"/>
      <c r="AB54659" s="164"/>
    </row>
    <row r="54660" spans="10:28">
      <c r="J54660" s="161"/>
      <c r="AB54660" s="164"/>
    </row>
    <row r="54661" spans="10:28">
      <c r="J54661" s="161"/>
      <c r="AB54661" s="164"/>
    </row>
    <row r="54662" spans="10:28">
      <c r="J54662" s="161"/>
      <c r="AB54662" s="164"/>
    </row>
    <row r="54663" spans="10:28">
      <c r="J54663" s="161"/>
      <c r="AB54663" s="164"/>
    </row>
    <row r="54664" spans="10:28">
      <c r="J54664" s="161"/>
      <c r="AB54664" s="164"/>
    </row>
    <row r="54665" spans="10:28">
      <c r="J54665" s="161"/>
      <c r="AB54665" s="164"/>
    </row>
    <row r="54666" spans="10:28">
      <c r="J54666" s="161"/>
      <c r="AB54666" s="164"/>
    </row>
    <row r="54667" spans="10:28">
      <c r="J54667" s="161"/>
      <c r="AB54667" s="164"/>
    </row>
    <row r="54668" spans="10:28">
      <c r="J54668" s="161"/>
      <c r="AB54668" s="164"/>
    </row>
    <row r="54669" spans="10:28">
      <c r="J54669" s="161"/>
      <c r="AB54669" s="164"/>
    </row>
    <row r="54670" spans="10:28">
      <c r="J54670" s="161"/>
      <c r="AB54670" s="164"/>
    </row>
    <row r="54671" spans="10:28">
      <c r="J54671" s="161"/>
      <c r="AB54671" s="164"/>
    </row>
    <row r="54672" spans="10:28">
      <c r="J54672" s="161"/>
      <c r="AB54672" s="164"/>
    </row>
    <row r="54673" spans="10:28">
      <c r="J54673" s="161"/>
      <c r="AB54673" s="164"/>
    </row>
    <row r="54674" spans="10:28">
      <c r="J54674" s="161"/>
      <c r="AB54674" s="164"/>
    </row>
    <row r="54675" spans="10:28">
      <c r="J54675" s="161"/>
      <c r="AB54675" s="164"/>
    </row>
    <row r="54676" spans="10:28">
      <c r="J54676" s="161"/>
      <c r="AB54676" s="164"/>
    </row>
    <row r="54677" spans="10:28">
      <c r="J54677" s="161"/>
      <c r="AB54677" s="164"/>
    </row>
    <row r="54678" spans="10:28">
      <c r="J54678" s="161"/>
      <c r="AB54678" s="164"/>
    </row>
    <row r="54679" spans="10:28">
      <c r="J54679" s="161"/>
      <c r="AB54679" s="164"/>
    </row>
    <row r="54680" spans="10:28">
      <c r="J54680" s="161"/>
      <c r="AB54680" s="164"/>
    </row>
    <row r="54681" spans="10:28">
      <c r="J54681" s="161"/>
      <c r="AB54681" s="164"/>
    </row>
    <row r="54682" spans="10:28">
      <c r="J54682" s="161"/>
      <c r="AB54682" s="164"/>
    </row>
    <row r="54683" spans="10:28">
      <c r="J54683" s="161"/>
      <c r="AB54683" s="164"/>
    </row>
    <row r="54684" spans="10:28">
      <c r="J54684" s="161"/>
      <c r="AB54684" s="164"/>
    </row>
    <row r="54685" spans="10:28">
      <c r="J54685" s="161"/>
      <c r="AB54685" s="164"/>
    </row>
    <row r="54686" spans="10:28">
      <c r="J54686" s="161"/>
      <c r="AB54686" s="164"/>
    </row>
    <row r="54687" spans="10:28">
      <c r="J54687" s="161"/>
      <c r="AB54687" s="164"/>
    </row>
    <row r="54688" spans="10:28">
      <c r="J54688" s="161"/>
      <c r="AB54688" s="164"/>
    </row>
    <row r="54689" spans="10:28">
      <c r="J54689" s="161"/>
      <c r="AB54689" s="164"/>
    </row>
    <row r="54690" spans="10:28">
      <c r="J54690" s="161"/>
      <c r="AB54690" s="164"/>
    </row>
    <row r="54691" spans="10:28">
      <c r="J54691" s="161"/>
      <c r="AB54691" s="164"/>
    </row>
    <row r="54692" spans="10:28">
      <c r="J54692" s="161"/>
      <c r="AB54692" s="164"/>
    </row>
    <row r="54693" spans="10:28">
      <c r="J54693" s="161"/>
      <c r="AB54693" s="164"/>
    </row>
    <row r="54694" spans="10:28">
      <c r="J54694" s="161"/>
      <c r="AB54694" s="164"/>
    </row>
    <row r="54695" spans="10:28">
      <c r="J54695" s="161"/>
      <c r="AB54695" s="164"/>
    </row>
    <row r="54696" spans="10:28">
      <c r="J54696" s="161"/>
      <c r="AB54696" s="164"/>
    </row>
    <row r="54697" spans="10:28">
      <c r="J54697" s="161"/>
      <c r="AB54697" s="164"/>
    </row>
    <row r="54698" spans="10:28">
      <c r="J54698" s="161"/>
      <c r="AB54698" s="164"/>
    </row>
    <row r="54699" spans="10:28">
      <c r="J54699" s="161"/>
      <c r="AB54699" s="164"/>
    </row>
    <row r="54700" spans="10:28">
      <c r="J54700" s="161"/>
      <c r="AB54700" s="164"/>
    </row>
    <row r="54701" spans="10:28">
      <c r="J54701" s="161"/>
      <c r="AB54701" s="164"/>
    </row>
    <row r="54702" spans="10:28">
      <c r="J54702" s="161"/>
      <c r="AB54702" s="164"/>
    </row>
    <row r="54703" spans="10:28">
      <c r="J54703" s="161"/>
      <c r="AB54703" s="164"/>
    </row>
    <row r="54704" spans="10:28">
      <c r="J54704" s="161"/>
      <c r="AB54704" s="164"/>
    </row>
    <row r="54705" spans="10:28">
      <c r="J54705" s="161"/>
      <c r="AB54705" s="164"/>
    </row>
    <row r="54706" spans="10:28">
      <c r="J54706" s="161"/>
      <c r="AB54706" s="164"/>
    </row>
    <row r="54707" spans="10:28">
      <c r="J54707" s="161"/>
      <c r="AB54707" s="164"/>
    </row>
    <row r="54708" spans="10:28">
      <c r="J54708" s="161"/>
      <c r="AB54708" s="164"/>
    </row>
    <row r="54709" spans="10:28">
      <c r="J54709" s="161"/>
      <c r="AB54709" s="164"/>
    </row>
    <row r="54710" spans="10:28">
      <c r="J54710" s="161"/>
      <c r="AB54710" s="164"/>
    </row>
    <row r="54711" spans="10:28">
      <c r="J54711" s="161"/>
      <c r="AB54711" s="164"/>
    </row>
    <row r="54712" spans="10:28">
      <c r="J54712" s="161"/>
      <c r="AB54712" s="164"/>
    </row>
    <row r="54713" spans="10:28">
      <c r="J54713" s="161"/>
      <c r="AB54713" s="164"/>
    </row>
    <row r="54714" spans="10:28">
      <c r="J54714" s="161"/>
      <c r="AB54714" s="164"/>
    </row>
    <row r="54715" spans="10:28">
      <c r="J54715" s="161"/>
      <c r="AB54715" s="164"/>
    </row>
    <row r="54716" spans="10:28">
      <c r="J54716" s="161"/>
      <c r="AB54716" s="164"/>
    </row>
    <row r="54717" spans="10:28">
      <c r="J54717" s="161"/>
      <c r="AB54717" s="164"/>
    </row>
    <row r="54718" spans="10:28">
      <c r="J54718" s="161"/>
      <c r="AB54718" s="164"/>
    </row>
    <row r="54719" spans="10:28">
      <c r="J54719" s="161"/>
      <c r="AB54719" s="164"/>
    </row>
    <row r="54720" spans="10:28">
      <c r="J54720" s="161"/>
      <c r="AB54720" s="164"/>
    </row>
    <row r="54721" spans="10:28">
      <c r="J54721" s="161"/>
      <c r="AB54721" s="164"/>
    </row>
    <row r="54722" spans="10:28">
      <c r="J54722" s="161"/>
      <c r="AB54722" s="164"/>
    </row>
    <row r="54723" spans="10:28">
      <c r="J54723" s="161"/>
      <c r="AB54723" s="164"/>
    </row>
    <row r="54724" spans="10:28">
      <c r="J54724" s="161"/>
      <c r="AB54724" s="164"/>
    </row>
    <row r="54725" spans="10:28">
      <c r="J54725" s="161"/>
      <c r="AB54725" s="164"/>
    </row>
    <row r="54726" spans="10:28">
      <c r="J54726" s="161"/>
      <c r="AB54726" s="164"/>
    </row>
    <row r="54727" spans="10:28">
      <c r="J54727" s="161"/>
      <c r="AB54727" s="164"/>
    </row>
    <row r="54728" spans="10:28">
      <c r="J54728" s="161"/>
      <c r="AB54728" s="164"/>
    </row>
    <row r="54729" spans="10:28">
      <c r="J54729" s="161"/>
      <c r="AB54729" s="164"/>
    </row>
    <row r="54730" spans="10:28">
      <c r="J54730" s="161"/>
      <c r="AB54730" s="164"/>
    </row>
    <row r="54731" spans="10:28">
      <c r="J54731" s="161"/>
      <c r="AB54731" s="164"/>
    </row>
    <row r="54732" spans="10:28">
      <c r="J54732" s="161"/>
      <c r="AB54732" s="164"/>
    </row>
    <row r="54733" spans="10:28">
      <c r="J54733" s="161"/>
      <c r="AB54733" s="164"/>
    </row>
    <row r="54734" spans="10:28">
      <c r="J54734" s="161"/>
      <c r="AB54734" s="164"/>
    </row>
    <row r="54735" spans="10:28">
      <c r="J54735" s="161"/>
      <c r="AB54735" s="164"/>
    </row>
    <row r="54736" spans="10:28">
      <c r="J54736" s="161"/>
      <c r="AB54736" s="164"/>
    </row>
    <row r="54737" spans="10:28">
      <c r="J54737" s="161"/>
      <c r="AB54737" s="164"/>
    </row>
    <row r="54738" spans="10:28">
      <c r="J54738" s="161"/>
      <c r="AB54738" s="164"/>
    </row>
    <row r="54739" spans="10:28">
      <c r="J54739" s="161"/>
      <c r="AB54739" s="164"/>
    </row>
    <row r="54740" spans="10:28">
      <c r="J54740" s="161"/>
      <c r="AB54740" s="164"/>
    </row>
    <row r="54741" spans="10:28">
      <c r="J54741" s="161"/>
      <c r="AB54741" s="164"/>
    </row>
    <row r="54742" spans="10:28">
      <c r="J54742" s="161"/>
      <c r="AB54742" s="164"/>
    </row>
    <row r="54743" spans="10:28">
      <c r="J54743" s="161"/>
      <c r="AB54743" s="164"/>
    </row>
    <row r="54744" spans="10:28">
      <c r="J54744" s="161"/>
      <c r="AB54744" s="164"/>
    </row>
    <row r="54745" spans="10:28">
      <c r="J54745" s="161"/>
      <c r="AB54745" s="164"/>
    </row>
    <row r="54746" spans="10:28">
      <c r="J54746" s="161"/>
      <c r="AB54746" s="164"/>
    </row>
    <row r="54747" spans="10:28">
      <c r="J54747" s="161"/>
      <c r="AB54747" s="164"/>
    </row>
    <row r="54748" spans="10:28">
      <c r="J54748" s="161"/>
      <c r="AB54748" s="164"/>
    </row>
    <row r="54749" spans="10:28">
      <c r="J54749" s="161"/>
      <c r="AB54749" s="164"/>
    </row>
    <row r="54750" spans="10:28">
      <c r="J54750" s="161"/>
      <c r="AB54750" s="164"/>
    </row>
    <row r="54751" spans="10:28">
      <c r="J54751" s="161"/>
      <c r="AB54751" s="164"/>
    </row>
    <row r="54752" spans="10:28">
      <c r="J54752" s="161"/>
      <c r="AB54752" s="164"/>
    </row>
    <row r="54753" spans="10:28">
      <c r="J54753" s="161"/>
      <c r="AB54753" s="164"/>
    </row>
    <row r="54754" spans="10:28">
      <c r="J54754" s="161"/>
      <c r="AB54754" s="164"/>
    </row>
    <row r="54755" spans="10:28">
      <c r="J54755" s="161"/>
      <c r="AB54755" s="164"/>
    </row>
    <row r="54756" spans="10:28">
      <c r="J54756" s="161"/>
      <c r="AB54756" s="164"/>
    </row>
    <row r="54757" spans="10:28">
      <c r="J54757" s="161"/>
      <c r="AB54757" s="164"/>
    </row>
    <row r="54758" spans="10:28">
      <c r="J54758" s="161"/>
      <c r="AB54758" s="164"/>
    </row>
    <row r="54759" spans="10:28">
      <c r="J54759" s="161"/>
      <c r="AB54759" s="164"/>
    </row>
    <row r="54760" spans="10:28">
      <c r="J54760" s="161"/>
      <c r="AB54760" s="164"/>
    </row>
    <row r="54761" spans="10:28">
      <c r="J54761" s="161"/>
      <c r="AB54761" s="164"/>
    </row>
    <row r="54762" spans="10:28">
      <c r="J54762" s="161"/>
      <c r="AB54762" s="164"/>
    </row>
    <row r="54763" spans="10:28">
      <c r="J54763" s="161"/>
      <c r="AB54763" s="164"/>
    </row>
    <row r="54764" spans="10:28">
      <c r="J54764" s="161"/>
      <c r="AB54764" s="164"/>
    </row>
    <row r="54765" spans="10:28">
      <c r="J54765" s="161"/>
      <c r="AB54765" s="164"/>
    </row>
    <row r="54766" spans="10:28">
      <c r="J54766" s="161"/>
      <c r="AB54766" s="164"/>
    </row>
    <row r="54767" spans="10:28">
      <c r="J54767" s="161"/>
      <c r="AB54767" s="164"/>
    </row>
    <row r="54768" spans="10:28">
      <c r="J54768" s="161"/>
      <c r="AB54768" s="164"/>
    </row>
    <row r="54769" spans="10:28">
      <c r="J54769" s="161"/>
      <c r="AB54769" s="164"/>
    </row>
    <row r="54770" spans="10:28">
      <c r="J54770" s="161"/>
      <c r="AB54770" s="164"/>
    </row>
    <row r="54771" spans="10:28">
      <c r="J54771" s="161"/>
      <c r="AB54771" s="164"/>
    </row>
    <row r="54772" spans="10:28">
      <c r="J54772" s="161"/>
      <c r="AB54772" s="164"/>
    </row>
    <row r="54773" spans="10:28">
      <c r="J54773" s="161"/>
      <c r="AB54773" s="164"/>
    </row>
    <row r="54774" spans="10:28">
      <c r="J54774" s="161"/>
      <c r="AB54774" s="164"/>
    </row>
    <row r="54775" spans="10:28">
      <c r="J54775" s="161"/>
      <c r="AB54775" s="164"/>
    </row>
    <row r="54776" spans="10:28">
      <c r="J54776" s="161"/>
      <c r="AB54776" s="164"/>
    </row>
    <row r="54777" spans="10:28">
      <c r="J54777" s="161"/>
      <c r="AB54777" s="164"/>
    </row>
    <row r="54778" spans="10:28">
      <c r="J54778" s="161"/>
      <c r="AB54778" s="164"/>
    </row>
    <row r="54779" spans="10:28">
      <c r="J54779" s="161"/>
      <c r="AB54779" s="164"/>
    </row>
    <row r="54780" spans="10:28">
      <c r="J54780" s="161"/>
      <c r="AB54780" s="164"/>
    </row>
    <row r="54781" spans="10:28">
      <c r="J54781" s="161"/>
      <c r="AB54781" s="164"/>
    </row>
    <row r="54782" spans="10:28">
      <c r="J54782" s="161"/>
      <c r="AB54782" s="164"/>
    </row>
    <row r="54783" spans="10:28">
      <c r="J54783" s="161"/>
      <c r="AB54783" s="164"/>
    </row>
    <row r="54784" spans="10:28">
      <c r="J54784" s="161"/>
      <c r="AB54784" s="164"/>
    </row>
    <row r="54785" spans="10:28">
      <c r="J54785" s="161"/>
      <c r="AB54785" s="164"/>
    </row>
    <row r="54786" spans="10:28">
      <c r="J54786" s="161"/>
      <c r="AB54786" s="164"/>
    </row>
    <row r="54787" spans="10:28">
      <c r="J54787" s="161"/>
      <c r="AB54787" s="164"/>
    </row>
    <row r="54788" spans="10:28">
      <c r="J54788" s="161"/>
      <c r="AB54788" s="164"/>
    </row>
    <row r="54789" spans="10:28">
      <c r="J54789" s="161"/>
      <c r="AB54789" s="164"/>
    </row>
    <row r="54790" spans="10:28">
      <c r="J54790" s="161"/>
      <c r="AB54790" s="164"/>
    </row>
    <row r="54791" spans="10:28">
      <c r="J54791" s="161"/>
      <c r="AB54791" s="164"/>
    </row>
    <row r="54792" spans="10:28">
      <c r="J54792" s="161"/>
      <c r="AB54792" s="164"/>
    </row>
    <row r="54793" spans="10:28">
      <c r="J54793" s="161"/>
      <c r="AB54793" s="164"/>
    </row>
    <row r="54794" spans="10:28">
      <c r="J54794" s="161"/>
      <c r="AB54794" s="164"/>
    </row>
    <row r="54795" spans="10:28">
      <c r="J54795" s="161"/>
      <c r="AB54795" s="164"/>
    </row>
    <row r="54796" spans="10:28">
      <c r="J54796" s="161"/>
      <c r="AB54796" s="164"/>
    </row>
    <row r="54797" spans="10:28">
      <c r="J54797" s="161"/>
      <c r="AB54797" s="164"/>
    </row>
    <row r="54798" spans="10:28">
      <c r="J54798" s="161"/>
      <c r="AB54798" s="164"/>
    </row>
    <row r="54799" spans="10:28">
      <c r="J54799" s="161"/>
      <c r="AB54799" s="164"/>
    </row>
    <row r="54800" spans="10:28">
      <c r="J54800" s="161"/>
      <c r="AB54800" s="164"/>
    </row>
    <row r="54801" spans="10:28">
      <c r="J54801" s="161"/>
      <c r="AB54801" s="164"/>
    </row>
    <row r="54802" spans="10:28">
      <c r="J54802" s="161"/>
      <c r="AB54802" s="164"/>
    </row>
    <row r="54803" spans="10:28">
      <c r="J54803" s="161"/>
      <c r="AB54803" s="164"/>
    </row>
    <row r="54804" spans="10:28">
      <c r="J54804" s="161"/>
      <c r="AB54804" s="164"/>
    </row>
    <row r="54805" spans="10:28">
      <c r="J54805" s="161"/>
      <c r="AB54805" s="164"/>
    </row>
    <row r="54806" spans="10:28">
      <c r="J54806" s="161"/>
      <c r="AB54806" s="164"/>
    </row>
    <row r="54807" spans="10:28">
      <c r="J54807" s="161"/>
      <c r="AB54807" s="164"/>
    </row>
    <row r="54808" spans="10:28">
      <c r="J54808" s="161"/>
      <c r="AB54808" s="164"/>
    </row>
    <row r="54809" spans="10:28">
      <c r="J54809" s="161"/>
      <c r="AB54809" s="164"/>
    </row>
    <row r="54810" spans="10:28">
      <c r="J54810" s="161"/>
      <c r="AB54810" s="164"/>
    </row>
    <row r="54811" spans="10:28">
      <c r="J54811" s="161"/>
      <c r="AB54811" s="164"/>
    </row>
    <row r="54812" spans="10:28">
      <c r="J54812" s="161"/>
      <c r="AB54812" s="164"/>
    </row>
    <row r="54813" spans="10:28">
      <c r="J54813" s="161"/>
      <c r="AB54813" s="164"/>
    </row>
    <row r="54814" spans="10:28">
      <c r="J54814" s="161"/>
      <c r="AB54814" s="164"/>
    </row>
    <row r="54815" spans="10:28">
      <c r="J54815" s="161"/>
      <c r="AB54815" s="164"/>
    </row>
    <row r="54816" spans="10:28">
      <c r="J54816" s="161"/>
      <c r="AB54816" s="164"/>
    </row>
    <row r="54817" spans="5:28">
      <c r="J54817" s="161"/>
      <c r="AB54817" s="164"/>
    </row>
    <row r="54818" spans="5:28">
      <c r="J54818" s="161"/>
      <c r="AB54818" s="164"/>
    </row>
    <row r="54819" spans="5:28">
      <c r="J54819" s="161"/>
      <c r="AB54819" s="164"/>
    </row>
    <row r="54820" spans="5:28">
      <c r="J54820" s="161"/>
      <c r="AB54820" s="164"/>
    </row>
    <row r="54821" spans="5:28">
      <c r="E54821" s="166"/>
      <c r="J54821" s="161"/>
      <c r="AB54821" s="164"/>
    </row>
    <row r="54822" spans="5:28">
      <c r="E54822" s="166"/>
      <c r="J54822" s="161"/>
      <c r="AB54822" s="164"/>
    </row>
    <row r="54823" spans="5:28">
      <c r="E54823" s="166"/>
      <c r="J54823" s="161"/>
      <c r="AB54823" s="164"/>
    </row>
    <row r="54824" spans="5:28">
      <c r="E54824" s="166"/>
      <c r="J54824" s="161"/>
      <c r="AB54824" s="164"/>
    </row>
    <row r="54825" spans="5:28">
      <c r="E54825" s="166"/>
      <c r="J54825" s="161"/>
      <c r="AB54825" s="164"/>
    </row>
    <row r="54826" spans="5:28">
      <c r="E54826" s="166"/>
      <c r="J54826" s="161"/>
      <c r="AB54826" s="164"/>
    </row>
    <row r="54827" spans="5:28">
      <c r="E54827" s="166"/>
      <c r="J54827" s="161"/>
      <c r="AB54827" s="164"/>
    </row>
    <row r="54828" spans="5:28">
      <c r="E54828" s="166"/>
      <c r="J54828" s="161"/>
      <c r="AB54828" s="164"/>
    </row>
    <row r="54829" spans="5:28">
      <c r="E54829" s="166"/>
      <c r="J54829" s="161"/>
      <c r="AB54829" s="164"/>
    </row>
    <row r="54830" spans="5:28">
      <c r="E54830" s="166"/>
      <c r="J54830" s="161"/>
      <c r="AB54830" s="164"/>
    </row>
    <row r="54831" spans="5:28">
      <c r="E54831" s="166"/>
      <c r="J54831" s="161"/>
      <c r="AB54831" s="164"/>
    </row>
    <row r="54832" spans="5:28">
      <c r="E54832" s="166"/>
      <c r="J54832" s="161"/>
      <c r="AB54832" s="164"/>
    </row>
    <row r="54833" spans="5:28">
      <c r="E54833" s="166"/>
      <c r="J54833" s="161"/>
      <c r="AB54833" s="164"/>
    </row>
    <row r="54834" spans="5:28">
      <c r="E54834" s="166"/>
      <c r="J54834" s="161"/>
      <c r="AB54834" s="164"/>
    </row>
    <row r="54835" spans="5:28">
      <c r="E54835" s="166"/>
      <c r="J54835" s="161"/>
      <c r="AB54835" s="164"/>
    </row>
    <row r="54836" spans="5:28">
      <c r="J54836" s="161"/>
      <c r="AB54836" s="164"/>
    </row>
    <row r="54837" spans="5:28">
      <c r="J54837" s="161"/>
      <c r="AB54837" s="164"/>
    </row>
    <row r="54838" spans="5:28">
      <c r="J54838" s="161"/>
      <c r="AB54838" s="164"/>
    </row>
    <row r="54839" spans="5:28">
      <c r="J54839" s="161"/>
      <c r="AB54839" s="164"/>
    </row>
    <row r="54840" spans="5:28">
      <c r="J54840" s="161"/>
      <c r="AB54840" s="164"/>
    </row>
    <row r="54841" spans="5:28">
      <c r="J54841" s="161"/>
      <c r="AB54841" s="164"/>
    </row>
    <row r="54842" spans="5:28">
      <c r="J54842" s="161"/>
      <c r="AB54842" s="164"/>
    </row>
    <row r="54843" spans="5:28">
      <c r="J54843" s="161"/>
      <c r="AB54843" s="164"/>
    </row>
    <row r="54844" spans="5:28">
      <c r="J54844" s="161"/>
      <c r="AB54844" s="164"/>
    </row>
    <row r="54845" spans="5:28">
      <c r="J54845" s="161"/>
      <c r="AB54845" s="164"/>
    </row>
    <row r="54846" spans="5:28">
      <c r="J54846" s="161"/>
      <c r="AB54846" s="164"/>
    </row>
    <row r="54847" spans="5:28">
      <c r="J54847" s="161"/>
      <c r="AB54847" s="164"/>
    </row>
    <row r="54848" spans="5:28">
      <c r="J54848" s="161"/>
      <c r="AB54848" s="164"/>
    </row>
    <row r="54849" spans="10:28">
      <c r="J54849" s="161"/>
      <c r="AB54849" s="164"/>
    </row>
    <row r="54850" spans="10:28">
      <c r="J54850" s="161"/>
      <c r="AB54850" s="164"/>
    </row>
    <row r="54851" spans="10:28">
      <c r="J54851" s="161"/>
      <c r="AB54851" s="164"/>
    </row>
    <row r="54852" spans="10:28">
      <c r="J54852" s="161"/>
      <c r="AB54852" s="164"/>
    </row>
    <row r="54853" spans="10:28">
      <c r="J54853" s="161"/>
      <c r="AB54853" s="164"/>
    </row>
    <row r="54854" spans="10:28">
      <c r="J54854" s="161"/>
      <c r="AB54854" s="164"/>
    </row>
    <row r="54855" spans="10:28">
      <c r="J54855" s="161"/>
      <c r="AB54855" s="164"/>
    </row>
    <row r="54856" spans="10:28">
      <c r="J54856" s="161"/>
      <c r="AB54856" s="164"/>
    </row>
    <row r="54857" spans="10:28">
      <c r="J54857" s="161"/>
      <c r="AB54857" s="164"/>
    </row>
    <row r="54858" spans="10:28">
      <c r="J54858" s="161"/>
      <c r="AB54858" s="164"/>
    </row>
    <row r="54859" spans="10:28">
      <c r="J54859" s="161"/>
      <c r="AB54859" s="164"/>
    </row>
    <row r="54860" spans="10:28">
      <c r="J54860" s="161"/>
      <c r="AB54860" s="164"/>
    </row>
    <row r="54861" spans="10:28">
      <c r="J54861" s="161"/>
      <c r="AB54861" s="164"/>
    </row>
    <row r="54862" spans="10:28">
      <c r="J54862" s="161"/>
      <c r="AB54862" s="164"/>
    </row>
    <row r="54863" spans="10:28">
      <c r="J54863" s="161"/>
      <c r="AB54863" s="164"/>
    </row>
    <row r="54864" spans="10:28">
      <c r="J54864" s="161"/>
      <c r="AB54864" s="164"/>
    </row>
    <row r="54865" spans="10:28">
      <c r="J54865" s="161"/>
      <c r="AB54865" s="164"/>
    </row>
    <row r="54866" spans="10:28">
      <c r="J54866" s="161"/>
      <c r="AB54866" s="164"/>
    </row>
    <row r="54867" spans="10:28">
      <c r="J54867" s="161"/>
      <c r="AB54867" s="164"/>
    </row>
    <row r="54868" spans="10:28">
      <c r="J54868" s="161"/>
      <c r="AB54868" s="164"/>
    </row>
    <row r="54869" spans="10:28">
      <c r="J54869" s="161"/>
      <c r="AB54869" s="164"/>
    </row>
    <row r="54870" spans="10:28">
      <c r="J54870" s="161"/>
      <c r="AB54870" s="164"/>
    </row>
    <row r="54871" spans="10:28">
      <c r="J54871" s="161"/>
      <c r="AB54871" s="164"/>
    </row>
    <row r="54872" spans="10:28">
      <c r="J54872" s="161"/>
      <c r="AB54872" s="164"/>
    </row>
    <row r="54873" spans="10:28">
      <c r="J54873" s="161"/>
      <c r="AB54873" s="164"/>
    </row>
    <row r="54874" spans="10:28">
      <c r="J54874" s="161"/>
      <c r="AB54874" s="164"/>
    </row>
    <row r="54875" spans="10:28">
      <c r="J54875" s="161"/>
      <c r="AB54875" s="164"/>
    </row>
    <row r="54876" spans="10:28">
      <c r="J54876" s="161"/>
      <c r="AB54876" s="164"/>
    </row>
    <row r="54877" spans="10:28">
      <c r="J54877" s="161"/>
      <c r="AB54877" s="164"/>
    </row>
    <row r="54878" spans="10:28">
      <c r="J54878" s="161"/>
      <c r="AB54878" s="164"/>
    </row>
    <row r="54879" spans="10:28">
      <c r="J54879" s="161"/>
      <c r="AB54879" s="164"/>
    </row>
    <row r="54880" spans="10:28">
      <c r="J54880" s="161"/>
      <c r="AB54880" s="164"/>
    </row>
    <row r="54881" spans="10:28">
      <c r="J54881" s="161"/>
      <c r="AB54881" s="164"/>
    </row>
    <row r="54882" spans="10:28">
      <c r="J54882" s="161"/>
      <c r="AB54882" s="164"/>
    </row>
    <row r="54883" spans="10:28">
      <c r="J54883" s="161"/>
      <c r="AB54883" s="164"/>
    </row>
    <row r="54884" spans="10:28">
      <c r="J54884" s="161"/>
      <c r="AB54884" s="164"/>
    </row>
    <row r="54885" spans="10:28">
      <c r="J54885" s="161"/>
      <c r="AB54885" s="164"/>
    </row>
    <row r="54886" spans="10:28">
      <c r="J54886" s="161"/>
      <c r="AB54886" s="164"/>
    </row>
    <row r="54887" spans="10:28">
      <c r="J54887" s="161"/>
      <c r="AB54887" s="164"/>
    </row>
    <row r="54888" spans="10:28">
      <c r="J54888" s="161"/>
      <c r="AB54888" s="164"/>
    </row>
    <row r="54889" spans="10:28">
      <c r="J54889" s="161"/>
      <c r="AB54889" s="164"/>
    </row>
    <row r="54890" spans="10:28">
      <c r="J54890" s="161"/>
      <c r="AB54890" s="164"/>
    </row>
    <row r="54891" spans="10:28">
      <c r="J54891" s="161"/>
      <c r="AB54891" s="164"/>
    </row>
    <row r="54892" spans="10:28">
      <c r="J54892" s="161"/>
      <c r="AB54892" s="164"/>
    </row>
    <row r="54893" spans="10:28">
      <c r="J54893" s="161"/>
      <c r="AB54893" s="164"/>
    </row>
    <row r="54894" spans="10:28">
      <c r="J54894" s="161"/>
      <c r="AB54894" s="164"/>
    </row>
    <row r="54895" spans="10:28">
      <c r="J54895" s="161"/>
      <c r="AB54895" s="164"/>
    </row>
    <row r="54896" spans="10:28">
      <c r="J54896" s="161"/>
      <c r="AB54896" s="164"/>
    </row>
    <row r="54897" spans="5:28">
      <c r="J54897" s="161"/>
      <c r="AB54897" s="164"/>
    </row>
    <row r="54898" spans="5:28">
      <c r="J54898" s="161"/>
      <c r="AB54898" s="164"/>
    </row>
    <row r="54899" spans="5:28">
      <c r="J54899" s="161"/>
      <c r="AB54899" s="164"/>
    </row>
    <row r="54900" spans="5:28">
      <c r="J54900" s="161"/>
      <c r="AB54900" s="164"/>
    </row>
    <row r="54901" spans="5:28">
      <c r="E54901" s="166"/>
      <c r="J54901" s="161"/>
      <c r="AB54901" s="164"/>
    </row>
    <row r="54902" spans="5:28">
      <c r="E54902" s="166"/>
      <c r="J54902" s="161"/>
      <c r="AB54902" s="164"/>
    </row>
    <row r="54903" spans="5:28">
      <c r="E54903" s="166"/>
      <c r="J54903" s="161"/>
      <c r="AB54903" s="164"/>
    </row>
    <row r="54904" spans="5:28">
      <c r="E54904" s="166"/>
      <c r="J54904" s="161"/>
      <c r="AB54904" s="164"/>
    </row>
    <row r="54905" spans="5:28">
      <c r="E54905" s="166"/>
      <c r="J54905" s="161"/>
      <c r="AB54905" s="164"/>
    </row>
    <row r="54906" spans="5:28">
      <c r="E54906" s="166"/>
      <c r="J54906" s="161"/>
      <c r="AB54906" s="164"/>
    </row>
    <row r="54907" spans="5:28">
      <c r="J54907" s="161"/>
      <c r="AB54907" s="164"/>
    </row>
    <row r="54908" spans="5:28">
      <c r="J54908" s="161"/>
      <c r="AB54908" s="164"/>
    </row>
    <row r="54909" spans="5:28">
      <c r="J54909" s="161"/>
      <c r="AB54909" s="164"/>
    </row>
    <row r="54910" spans="5:28">
      <c r="J54910" s="161"/>
      <c r="AB54910" s="164"/>
    </row>
    <row r="54911" spans="5:28">
      <c r="J54911" s="161"/>
      <c r="AB54911" s="164"/>
    </row>
    <row r="54912" spans="5:28">
      <c r="J54912" s="161"/>
      <c r="AB54912" s="164"/>
    </row>
    <row r="54913" spans="10:28">
      <c r="J54913" s="161"/>
      <c r="AB54913" s="164"/>
    </row>
    <row r="54914" spans="10:28">
      <c r="J54914" s="161"/>
      <c r="AB54914" s="164"/>
    </row>
    <row r="54915" spans="10:28">
      <c r="J54915" s="161"/>
      <c r="AB54915" s="164"/>
    </row>
    <row r="54916" spans="10:28">
      <c r="J54916" s="161"/>
      <c r="AB54916" s="164"/>
    </row>
    <row r="54917" spans="10:28">
      <c r="J54917" s="161"/>
      <c r="AB54917" s="164"/>
    </row>
    <row r="54918" spans="10:28">
      <c r="J54918" s="161"/>
      <c r="AB54918" s="164"/>
    </row>
    <row r="54919" spans="10:28">
      <c r="J54919" s="161"/>
      <c r="AB54919" s="164"/>
    </row>
    <row r="54920" spans="10:28">
      <c r="J54920" s="161"/>
      <c r="AB54920" s="164"/>
    </row>
    <row r="54921" spans="10:28">
      <c r="J54921" s="161"/>
      <c r="AB54921" s="164"/>
    </row>
    <row r="54922" spans="10:28">
      <c r="J54922" s="161"/>
      <c r="AB54922" s="164"/>
    </row>
    <row r="54923" spans="10:28">
      <c r="J54923" s="161"/>
      <c r="AB54923" s="164"/>
    </row>
    <row r="54924" spans="10:28">
      <c r="J54924" s="161"/>
      <c r="AB54924" s="164"/>
    </row>
    <row r="54925" spans="10:28">
      <c r="J54925" s="161"/>
      <c r="AB54925" s="164"/>
    </row>
    <row r="54926" spans="10:28">
      <c r="J54926" s="161"/>
      <c r="AB54926" s="164"/>
    </row>
    <row r="54927" spans="10:28">
      <c r="J54927" s="161"/>
      <c r="AB54927" s="164"/>
    </row>
    <row r="54928" spans="10:28">
      <c r="J54928" s="161"/>
      <c r="AB54928" s="164"/>
    </row>
    <row r="54929" spans="10:28">
      <c r="J54929" s="161"/>
      <c r="AB54929" s="164"/>
    </row>
    <row r="54930" spans="10:28">
      <c r="J54930" s="161"/>
      <c r="AB54930" s="164"/>
    </row>
    <row r="54931" spans="10:28">
      <c r="J54931" s="161"/>
      <c r="AB54931" s="164"/>
    </row>
    <row r="54932" spans="10:28">
      <c r="J54932" s="161"/>
      <c r="AB54932" s="164"/>
    </row>
    <row r="54933" spans="10:28">
      <c r="J54933" s="161"/>
      <c r="AB54933" s="164"/>
    </row>
    <row r="54934" spans="10:28">
      <c r="J54934" s="161"/>
      <c r="AB54934" s="164"/>
    </row>
    <row r="54935" spans="10:28">
      <c r="J54935" s="161"/>
      <c r="AB54935" s="164"/>
    </row>
    <row r="54936" spans="10:28">
      <c r="J54936" s="161"/>
      <c r="AB54936" s="164"/>
    </row>
    <row r="54937" spans="10:28">
      <c r="J54937" s="161"/>
      <c r="AB54937" s="164"/>
    </row>
    <row r="54938" spans="10:28">
      <c r="J54938" s="161"/>
      <c r="AB54938" s="164"/>
    </row>
    <row r="54939" spans="10:28">
      <c r="J54939" s="161"/>
      <c r="AB54939" s="164"/>
    </row>
    <row r="54940" spans="10:28">
      <c r="J54940" s="161"/>
      <c r="AB54940" s="164"/>
    </row>
    <row r="54941" spans="10:28">
      <c r="J54941" s="161"/>
      <c r="AB54941" s="164"/>
    </row>
    <row r="54942" spans="10:28">
      <c r="J54942" s="161"/>
      <c r="AB54942" s="164"/>
    </row>
    <row r="54943" spans="10:28">
      <c r="J54943" s="161"/>
      <c r="AB54943" s="164"/>
    </row>
    <row r="54944" spans="10:28">
      <c r="J54944" s="161"/>
      <c r="AB54944" s="164"/>
    </row>
    <row r="54945" spans="10:28">
      <c r="J54945" s="161"/>
      <c r="AB54945" s="164"/>
    </row>
    <row r="54946" spans="10:28">
      <c r="J54946" s="161"/>
      <c r="AB54946" s="164"/>
    </row>
    <row r="54947" spans="10:28">
      <c r="J54947" s="161"/>
      <c r="AB54947" s="164"/>
    </row>
    <row r="54948" spans="10:28">
      <c r="J54948" s="161"/>
      <c r="AB54948" s="164"/>
    </row>
    <row r="54949" spans="10:28">
      <c r="J54949" s="161"/>
      <c r="AB54949" s="164"/>
    </row>
    <row r="54950" spans="10:28">
      <c r="J54950" s="161"/>
      <c r="AB54950" s="164"/>
    </row>
    <row r="54951" spans="10:28">
      <c r="J54951" s="161"/>
      <c r="AB54951" s="164"/>
    </row>
    <row r="54952" spans="10:28">
      <c r="J54952" s="161"/>
      <c r="AB54952" s="164"/>
    </row>
    <row r="54953" spans="10:28">
      <c r="J54953" s="161"/>
      <c r="AB54953" s="164"/>
    </row>
    <row r="54954" spans="10:28">
      <c r="J54954" s="161"/>
      <c r="AB54954" s="164"/>
    </row>
    <row r="54955" spans="10:28">
      <c r="J54955" s="161"/>
      <c r="AB54955" s="164"/>
    </row>
    <row r="54956" spans="10:28">
      <c r="J54956" s="161"/>
      <c r="AB54956" s="164"/>
    </row>
    <row r="54957" spans="10:28">
      <c r="J54957" s="161"/>
      <c r="AB54957" s="164"/>
    </row>
    <row r="54958" spans="10:28">
      <c r="J54958" s="161"/>
      <c r="AB54958" s="164"/>
    </row>
    <row r="54959" spans="10:28">
      <c r="J54959" s="161"/>
      <c r="AB54959" s="164"/>
    </row>
    <row r="54960" spans="10:28">
      <c r="J54960" s="161"/>
      <c r="AB54960" s="164"/>
    </row>
    <row r="54961" spans="10:28">
      <c r="J54961" s="161"/>
      <c r="AB54961" s="164"/>
    </row>
    <row r="54962" spans="10:28">
      <c r="J54962" s="161"/>
      <c r="AB54962" s="164"/>
    </row>
    <row r="54963" spans="10:28">
      <c r="J54963" s="161"/>
      <c r="AB54963" s="164"/>
    </row>
    <row r="54964" spans="10:28">
      <c r="J54964" s="161"/>
      <c r="AB54964" s="164"/>
    </row>
    <row r="54965" spans="10:28">
      <c r="J54965" s="161"/>
      <c r="AB54965" s="164"/>
    </row>
    <row r="54966" spans="10:28">
      <c r="J54966" s="161"/>
      <c r="AB54966" s="164"/>
    </row>
    <row r="54967" spans="10:28">
      <c r="J54967" s="161"/>
      <c r="AB54967" s="164"/>
    </row>
    <row r="54968" spans="10:28">
      <c r="J54968" s="161"/>
      <c r="AB54968" s="164"/>
    </row>
    <row r="54969" spans="10:28">
      <c r="J54969" s="161"/>
      <c r="AB54969" s="164"/>
    </row>
    <row r="54970" spans="10:28">
      <c r="J54970" s="161"/>
      <c r="AB54970" s="164"/>
    </row>
    <row r="54971" spans="10:28">
      <c r="J54971" s="161"/>
      <c r="AB54971" s="164"/>
    </row>
    <row r="54972" spans="10:28">
      <c r="J54972" s="161"/>
      <c r="AB54972" s="164"/>
    </row>
    <row r="54973" spans="10:28">
      <c r="J54973" s="161"/>
      <c r="AB54973" s="164"/>
    </row>
    <row r="54974" spans="10:28">
      <c r="J54974" s="161"/>
      <c r="AB54974" s="164"/>
    </row>
    <row r="54975" spans="10:28">
      <c r="J54975" s="161"/>
      <c r="AB54975" s="164"/>
    </row>
    <row r="54976" spans="10:28">
      <c r="J54976" s="161"/>
      <c r="AB54976" s="164"/>
    </row>
    <row r="54977" spans="10:28">
      <c r="J54977" s="161"/>
      <c r="AB54977" s="164"/>
    </row>
    <row r="54978" spans="10:28">
      <c r="J54978" s="161"/>
      <c r="AB54978" s="164"/>
    </row>
    <row r="54979" spans="10:28">
      <c r="J54979" s="161"/>
      <c r="AB54979" s="164"/>
    </row>
    <row r="54980" spans="10:28">
      <c r="J54980" s="161"/>
      <c r="AB54980" s="164"/>
    </row>
    <row r="54981" spans="10:28">
      <c r="J54981" s="161"/>
      <c r="AB54981" s="164"/>
    </row>
    <row r="54982" spans="10:28">
      <c r="J54982" s="161"/>
      <c r="AB54982" s="164"/>
    </row>
    <row r="54983" spans="10:28">
      <c r="J54983" s="161"/>
      <c r="AB54983" s="164"/>
    </row>
    <row r="54984" spans="10:28">
      <c r="J54984" s="161"/>
      <c r="AB54984" s="164"/>
    </row>
    <row r="54985" spans="10:28">
      <c r="J54985" s="161"/>
      <c r="AB54985" s="164"/>
    </row>
    <row r="54986" spans="10:28">
      <c r="J54986" s="161"/>
      <c r="AB54986" s="164"/>
    </row>
    <row r="54987" spans="10:28">
      <c r="J54987" s="161"/>
      <c r="AB54987" s="164"/>
    </row>
    <row r="54988" spans="10:28">
      <c r="J54988" s="161"/>
      <c r="AB54988" s="164"/>
    </row>
    <row r="54989" spans="10:28">
      <c r="J54989" s="161"/>
      <c r="AB54989" s="164"/>
    </row>
    <row r="54990" spans="10:28">
      <c r="J54990" s="161"/>
      <c r="AB54990" s="164"/>
    </row>
    <row r="54991" spans="10:28">
      <c r="J54991" s="161"/>
      <c r="AB54991" s="164"/>
    </row>
    <row r="54992" spans="10:28">
      <c r="J54992" s="161"/>
      <c r="AB54992" s="164"/>
    </row>
    <row r="54993" spans="10:28">
      <c r="J54993" s="161"/>
      <c r="AB54993" s="164"/>
    </row>
    <row r="54994" spans="10:28">
      <c r="J54994" s="161"/>
      <c r="AB54994" s="164"/>
    </row>
    <row r="54995" spans="10:28">
      <c r="J54995" s="161"/>
      <c r="AB54995" s="164"/>
    </row>
    <row r="54996" spans="10:28">
      <c r="J54996" s="161"/>
      <c r="AB54996" s="164"/>
    </row>
    <row r="54997" spans="10:28">
      <c r="J54997" s="161"/>
      <c r="AB54997" s="164"/>
    </row>
    <row r="54998" spans="10:28">
      <c r="J54998" s="161"/>
      <c r="AB54998" s="164"/>
    </row>
    <row r="54999" spans="10:28">
      <c r="J54999" s="161"/>
      <c r="AB54999" s="164"/>
    </row>
    <row r="55000" spans="10:28">
      <c r="J55000" s="161"/>
      <c r="AB55000" s="164"/>
    </row>
    <row r="55001" spans="10:28">
      <c r="J55001" s="161"/>
      <c r="AB55001" s="164"/>
    </row>
    <row r="55002" spans="10:28">
      <c r="J55002" s="161"/>
      <c r="AB55002" s="164"/>
    </row>
    <row r="55003" spans="10:28">
      <c r="J55003" s="161"/>
      <c r="AB55003" s="164"/>
    </row>
    <row r="55004" spans="10:28">
      <c r="J55004" s="161"/>
      <c r="AB55004" s="164"/>
    </row>
    <row r="55005" spans="10:28">
      <c r="J55005" s="161"/>
      <c r="AB55005" s="164"/>
    </row>
    <row r="55006" spans="10:28">
      <c r="J55006" s="161"/>
      <c r="AB55006" s="164"/>
    </row>
    <row r="55007" spans="10:28">
      <c r="J55007" s="161"/>
      <c r="AB55007" s="164"/>
    </row>
    <row r="55008" spans="10:28">
      <c r="J55008" s="161"/>
      <c r="AB55008" s="164"/>
    </row>
    <row r="55009" spans="10:28">
      <c r="J55009" s="161"/>
      <c r="AB55009" s="164"/>
    </row>
    <row r="55010" spans="10:28">
      <c r="J55010" s="161"/>
      <c r="AB55010" s="164"/>
    </row>
    <row r="55011" spans="10:28">
      <c r="J55011" s="161"/>
      <c r="AB55011" s="164"/>
    </row>
    <row r="55012" spans="10:28">
      <c r="J55012" s="161"/>
      <c r="AB55012" s="164"/>
    </row>
    <row r="55013" spans="10:28">
      <c r="J55013" s="161"/>
      <c r="AB55013" s="164"/>
    </row>
    <row r="55014" spans="10:28">
      <c r="J55014" s="161"/>
      <c r="AB55014" s="164"/>
    </row>
    <row r="55015" spans="10:28">
      <c r="J55015" s="161"/>
      <c r="AB55015" s="164"/>
    </row>
    <row r="55016" spans="10:28">
      <c r="J55016" s="161"/>
      <c r="AB55016" s="164"/>
    </row>
    <row r="55017" spans="10:28">
      <c r="J55017" s="161"/>
      <c r="AB55017" s="164"/>
    </row>
    <row r="55018" spans="10:28">
      <c r="J55018" s="161"/>
      <c r="AB55018" s="164"/>
    </row>
    <row r="55019" spans="10:28">
      <c r="J55019" s="161"/>
      <c r="AB55019" s="164"/>
    </row>
    <row r="55020" spans="10:28">
      <c r="J55020" s="161"/>
      <c r="AB55020" s="164"/>
    </row>
    <row r="55021" spans="10:28">
      <c r="J55021" s="161"/>
      <c r="AB55021" s="164"/>
    </row>
    <row r="55022" spans="10:28">
      <c r="J55022" s="161"/>
      <c r="AB55022" s="164"/>
    </row>
    <row r="55023" spans="10:28">
      <c r="J55023" s="161"/>
      <c r="AB55023" s="164"/>
    </row>
    <row r="55024" spans="10:28">
      <c r="J55024" s="161"/>
      <c r="AB55024" s="164"/>
    </row>
    <row r="55025" spans="10:28">
      <c r="J55025" s="161"/>
      <c r="AB55025" s="164"/>
    </row>
    <row r="55026" spans="10:28">
      <c r="J55026" s="161"/>
      <c r="AB55026" s="164"/>
    </row>
    <row r="55027" spans="10:28">
      <c r="J55027" s="161"/>
      <c r="AB55027" s="164"/>
    </row>
    <row r="55028" spans="10:28">
      <c r="J55028" s="161"/>
      <c r="AB55028" s="164"/>
    </row>
    <row r="55029" spans="10:28">
      <c r="J55029" s="161"/>
      <c r="AB55029" s="164"/>
    </row>
    <row r="55030" spans="10:28">
      <c r="J55030" s="161"/>
      <c r="AB55030" s="164"/>
    </row>
    <row r="55031" spans="10:28">
      <c r="J55031" s="161"/>
      <c r="AB55031" s="164"/>
    </row>
    <row r="55032" spans="10:28">
      <c r="J55032" s="161"/>
      <c r="AB55032" s="164"/>
    </row>
    <row r="55033" spans="10:28">
      <c r="J55033" s="161"/>
      <c r="AB55033" s="164"/>
    </row>
    <row r="55034" spans="10:28">
      <c r="J55034" s="161"/>
      <c r="AB55034" s="164"/>
    </row>
    <row r="55035" spans="10:28">
      <c r="J55035" s="161"/>
      <c r="AB55035" s="164"/>
    </row>
    <row r="55036" spans="10:28">
      <c r="J55036" s="161"/>
      <c r="AB55036" s="164"/>
    </row>
    <row r="55037" spans="10:28">
      <c r="J55037" s="161"/>
      <c r="AB55037" s="164"/>
    </row>
    <row r="55038" spans="10:28">
      <c r="J55038" s="161"/>
      <c r="AB55038" s="164"/>
    </row>
    <row r="55039" spans="10:28">
      <c r="J55039" s="161"/>
      <c r="AB55039" s="164"/>
    </row>
    <row r="55040" spans="10:28">
      <c r="J55040" s="161"/>
      <c r="AB55040" s="164"/>
    </row>
    <row r="55041" spans="10:28">
      <c r="J55041" s="161"/>
      <c r="AB55041" s="164"/>
    </row>
    <row r="55042" spans="10:28">
      <c r="J55042" s="161"/>
      <c r="AB55042" s="164"/>
    </row>
    <row r="55043" spans="10:28">
      <c r="J55043" s="161"/>
      <c r="AB55043" s="164"/>
    </row>
    <row r="55044" spans="10:28">
      <c r="J55044" s="161"/>
      <c r="AB55044" s="164"/>
    </row>
    <row r="55045" spans="10:28">
      <c r="J55045" s="161"/>
      <c r="AB55045" s="164"/>
    </row>
    <row r="55046" spans="10:28">
      <c r="J55046" s="161"/>
      <c r="AB55046" s="164"/>
    </row>
    <row r="55047" spans="10:28">
      <c r="J55047" s="161"/>
      <c r="AB55047" s="164"/>
    </row>
    <row r="55048" spans="10:28">
      <c r="J55048" s="161"/>
      <c r="AB55048" s="164"/>
    </row>
    <row r="55049" spans="10:28">
      <c r="J55049" s="161"/>
      <c r="AB55049" s="164"/>
    </row>
    <row r="55050" spans="10:28">
      <c r="J55050" s="161"/>
      <c r="AB55050" s="164"/>
    </row>
    <row r="55051" spans="10:28">
      <c r="J55051" s="161"/>
      <c r="AB55051" s="164"/>
    </row>
    <row r="55052" spans="10:28">
      <c r="J55052" s="161"/>
      <c r="AB55052" s="164"/>
    </row>
    <row r="55053" spans="10:28">
      <c r="J55053" s="161"/>
      <c r="AB55053" s="164"/>
    </row>
    <row r="55054" spans="10:28">
      <c r="J55054" s="161"/>
      <c r="AB55054" s="164"/>
    </row>
    <row r="55055" spans="10:28">
      <c r="J55055" s="161"/>
      <c r="AB55055" s="164"/>
    </row>
    <row r="55056" spans="10:28">
      <c r="J55056" s="161"/>
      <c r="AB55056" s="164"/>
    </row>
    <row r="55057" spans="10:28">
      <c r="J55057" s="161"/>
      <c r="AB55057" s="164"/>
    </row>
    <row r="55058" spans="10:28">
      <c r="J55058" s="161"/>
      <c r="AB55058" s="164"/>
    </row>
    <row r="55059" spans="10:28">
      <c r="J55059" s="161"/>
      <c r="AB55059" s="164"/>
    </row>
    <row r="55060" spans="10:28">
      <c r="J55060" s="161"/>
      <c r="AB55060" s="164"/>
    </row>
    <row r="55061" spans="10:28">
      <c r="J55061" s="161"/>
      <c r="AB55061" s="164"/>
    </row>
    <row r="55062" spans="10:28">
      <c r="J55062" s="161"/>
      <c r="AB55062" s="164"/>
    </row>
    <row r="55063" spans="10:28">
      <c r="J55063" s="161"/>
      <c r="AB55063" s="164"/>
    </row>
    <row r="55064" spans="10:28">
      <c r="J55064" s="161"/>
      <c r="AB55064" s="164"/>
    </row>
    <row r="55065" spans="10:28">
      <c r="J55065" s="161"/>
      <c r="AB55065" s="164"/>
    </row>
    <row r="55066" spans="10:28">
      <c r="J55066" s="161"/>
      <c r="AB55066" s="164"/>
    </row>
    <row r="55067" spans="10:28">
      <c r="J55067" s="161"/>
      <c r="AB55067" s="164"/>
    </row>
    <row r="55068" spans="10:28">
      <c r="J55068" s="161"/>
      <c r="AB55068" s="164"/>
    </row>
    <row r="55069" spans="10:28">
      <c r="J55069" s="161"/>
      <c r="AB55069" s="164"/>
    </row>
    <row r="55070" spans="10:28">
      <c r="J55070" s="161"/>
      <c r="AB55070" s="164"/>
    </row>
    <row r="55071" spans="10:28">
      <c r="J55071" s="161"/>
      <c r="AB55071" s="164"/>
    </row>
    <row r="55072" spans="10:28">
      <c r="J55072" s="161"/>
      <c r="AB55072" s="164"/>
    </row>
    <row r="55073" spans="10:28">
      <c r="J55073" s="161"/>
      <c r="AB55073" s="164"/>
    </row>
    <row r="55074" spans="10:28">
      <c r="J55074" s="161"/>
      <c r="AB55074" s="164"/>
    </row>
    <row r="55075" spans="10:28">
      <c r="J55075" s="161"/>
      <c r="AB55075" s="164"/>
    </row>
    <row r="55076" spans="10:28">
      <c r="J55076" s="161"/>
      <c r="AB55076" s="164"/>
    </row>
    <row r="55077" spans="10:28">
      <c r="J55077" s="161"/>
      <c r="AB55077" s="164"/>
    </row>
    <row r="55078" spans="10:28">
      <c r="J55078" s="161"/>
      <c r="AB55078" s="164"/>
    </row>
    <row r="55079" spans="10:28">
      <c r="J55079" s="161"/>
      <c r="AB55079" s="164"/>
    </row>
    <row r="55080" spans="10:28">
      <c r="J55080" s="161"/>
      <c r="AB55080" s="164"/>
    </row>
    <row r="55081" spans="10:28">
      <c r="J55081" s="161"/>
      <c r="AB55081" s="164"/>
    </row>
    <row r="55082" spans="10:28">
      <c r="J55082" s="161"/>
      <c r="AB55082" s="164"/>
    </row>
    <row r="55083" spans="10:28">
      <c r="J55083" s="161"/>
      <c r="AB55083" s="164"/>
    </row>
    <row r="55084" spans="10:28">
      <c r="J55084" s="161"/>
      <c r="AB55084" s="164"/>
    </row>
    <row r="55085" spans="10:28">
      <c r="J55085" s="161"/>
      <c r="AB55085" s="164"/>
    </row>
    <row r="55086" spans="10:28">
      <c r="J55086" s="161"/>
      <c r="AB55086" s="164"/>
    </row>
    <row r="55087" spans="10:28">
      <c r="J55087" s="161"/>
      <c r="AB55087" s="164"/>
    </row>
    <row r="55088" spans="10:28">
      <c r="J55088" s="161"/>
      <c r="AB55088" s="164"/>
    </row>
    <row r="55089" spans="10:28">
      <c r="J55089" s="161"/>
      <c r="AB55089" s="164"/>
    </row>
    <row r="55090" spans="10:28">
      <c r="J55090" s="161"/>
      <c r="AB55090" s="164"/>
    </row>
    <row r="55091" spans="10:28">
      <c r="J55091" s="161"/>
      <c r="AB55091" s="164"/>
    </row>
    <row r="55092" spans="10:28">
      <c r="J55092" s="161"/>
      <c r="AB55092" s="164"/>
    </row>
    <row r="55093" spans="10:28">
      <c r="J55093" s="161"/>
      <c r="AB55093" s="164"/>
    </row>
    <row r="55094" spans="10:28">
      <c r="J55094" s="161"/>
      <c r="AB55094" s="164"/>
    </row>
    <row r="55095" spans="10:28">
      <c r="J55095" s="161"/>
      <c r="AB55095" s="164"/>
    </row>
    <row r="55096" spans="10:28">
      <c r="J55096" s="161"/>
      <c r="AB55096" s="164"/>
    </row>
    <row r="55097" spans="10:28">
      <c r="J55097" s="161"/>
      <c r="AB55097" s="164"/>
    </row>
    <row r="55098" spans="10:28">
      <c r="J55098" s="161"/>
      <c r="AB55098" s="164"/>
    </row>
    <row r="55099" spans="10:28">
      <c r="J55099" s="161"/>
      <c r="AB55099" s="164"/>
    </row>
    <row r="55100" spans="10:28">
      <c r="J55100" s="161"/>
      <c r="AB55100" s="164"/>
    </row>
    <row r="55101" spans="10:28">
      <c r="J55101" s="161"/>
      <c r="AB55101" s="164"/>
    </row>
    <row r="55102" spans="10:28">
      <c r="J55102" s="161"/>
      <c r="AB55102" s="164"/>
    </row>
    <row r="55103" spans="10:28">
      <c r="J55103" s="161"/>
      <c r="AB55103" s="164"/>
    </row>
    <row r="55104" spans="10:28">
      <c r="J55104" s="161"/>
      <c r="AB55104" s="164"/>
    </row>
    <row r="55105" spans="10:28">
      <c r="J55105" s="161"/>
      <c r="AB55105" s="164"/>
    </row>
    <row r="55106" spans="10:28">
      <c r="J55106" s="161"/>
      <c r="AB55106" s="164"/>
    </row>
    <row r="55107" spans="10:28">
      <c r="J55107" s="161"/>
      <c r="AB55107" s="164"/>
    </row>
    <row r="55108" spans="10:28">
      <c r="J55108" s="161"/>
      <c r="AB55108" s="164"/>
    </row>
    <row r="55109" spans="10:28">
      <c r="J55109" s="161"/>
      <c r="AB55109" s="164"/>
    </row>
    <row r="55110" spans="10:28">
      <c r="J55110" s="161"/>
      <c r="AB55110" s="164"/>
    </row>
    <row r="55111" spans="10:28">
      <c r="J55111" s="161"/>
      <c r="AB55111" s="164"/>
    </row>
    <row r="55112" spans="10:28">
      <c r="J55112" s="161"/>
      <c r="AB55112" s="164"/>
    </row>
    <row r="55113" spans="10:28">
      <c r="J55113" s="161"/>
      <c r="AB55113" s="164"/>
    </row>
    <row r="55114" spans="10:28">
      <c r="J55114" s="161"/>
      <c r="AB55114" s="164"/>
    </row>
    <row r="55115" spans="10:28">
      <c r="J55115" s="161"/>
      <c r="AB55115" s="164"/>
    </row>
    <row r="55116" spans="10:28">
      <c r="J55116" s="161"/>
      <c r="AB55116" s="164"/>
    </row>
    <row r="55117" spans="10:28">
      <c r="J55117" s="161"/>
      <c r="AB55117" s="164"/>
    </row>
    <row r="55118" spans="10:28">
      <c r="J55118" s="161"/>
      <c r="AB55118" s="164"/>
    </row>
    <row r="55119" spans="10:28">
      <c r="J55119" s="161"/>
      <c r="AB55119" s="164"/>
    </row>
    <row r="55120" spans="10:28">
      <c r="J55120" s="161"/>
      <c r="AB55120" s="164"/>
    </row>
    <row r="55121" spans="10:28">
      <c r="J55121" s="161"/>
      <c r="AB55121" s="164"/>
    </row>
    <row r="55122" spans="10:28">
      <c r="J55122" s="161"/>
      <c r="AB55122" s="164"/>
    </row>
    <row r="55123" spans="10:28">
      <c r="J55123" s="161"/>
      <c r="AB55123" s="164"/>
    </row>
    <row r="55124" spans="10:28">
      <c r="J55124" s="161"/>
      <c r="AB55124" s="164"/>
    </row>
    <row r="55125" spans="10:28">
      <c r="J55125" s="161"/>
      <c r="AB55125" s="164"/>
    </row>
    <row r="55126" spans="10:28">
      <c r="J55126" s="161"/>
      <c r="AB55126" s="164"/>
    </row>
    <row r="55127" spans="10:28">
      <c r="J55127" s="161"/>
      <c r="AB55127" s="164"/>
    </row>
    <row r="55128" spans="10:28">
      <c r="J55128" s="161"/>
      <c r="AB55128" s="164"/>
    </row>
    <row r="55129" spans="10:28">
      <c r="J55129" s="161"/>
      <c r="AB55129" s="164"/>
    </row>
    <row r="55130" spans="10:28">
      <c r="J55130" s="161"/>
      <c r="AB55130" s="164"/>
    </row>
    <row r="55131" spans="10:28">
      <c r="J55131" s="161"/>
      <c r="AB55131" s="164"/>
    </row>
    <row r="55132" spans="10:28">
      <c r="J55132" s="161"/>
      <c r="AB55132" s="164"/>
    </row>
    <row r="55133" spans="10:28">
      <c r="J55133" s="161"/>
      <c r="AB55133" s="164"/>
    </row>
    <row r="55134" spans="10:28">
      <c r="J55134" s="161"/>
      <c r="AB55134" s="164"/>
    </row>
    <row r="55135" spans="10:28">
      <c r="J55135" s="161"/>
      <c r="AB55135" s="164"/>
    </row>
    <row r="55136" spans="10:28">
      <c r="J55136" s="161"/>
      <c r="AB55136" s="164"/>
    </row>
    <row r="55137" spans="10:28">
      <c r="J55137" s="161"/>
      <c r="AB55137" s="164"/>
    </row>
    <row r="55138" spans="10:28">
      <c r="J55138" s="161"/>
      <c r="AB55138" s="164"/>
    </row>
    <row r="55139" spans="10:28">
      <c r="J55139" s="161"/>
      <c r="AB55139" s="164"/>
    </row>
    <row r="55140" spans="10:28">
      <c r="J55140" s="161"/>
      <c r="AB55140" s="164"/>
    </row>
    <row r="55141" spans="10:28">
      <c r="J55141" s="161"/>
      <c r="AB55141" s="164"/>
    </row>
    <row r="55142" spans="10:28">
      <c r="J55142" s="161"/>
      <c r="AB55142" s="164"/>
    </row>
    <row r="55143" spans="10:28">
      <c r="J55143" s="161"/>
      <c r="AB55143" s="164"/>
    </row>
    <row r="55144" spans="10:28">
      <c r="J55144" s="161"/>
      <c r="AB55144" s="164"/>
    </row>
    <row r="55145" spans="10:28">
      <c r="J55145" s="161"/>
      <c r="AB55145" s="164"/>
    </row>
    <row r="55146" spans="10:28">
      <c r="J55146" s="161"/>
      <c r="AB55146" s="164"/>
    </row>
    <row r="55147" spans="10:28">
      <c r="J55147" s="161"/>
      <c r="AB55147" s="164"/>
    </row>
    <row r="55148" spans="10:28">
      <c r="J55148" s="161"/>
      <c r="AB55148" s="164"/>
    </row>
    <row r="55149" spans="10:28">
      <c r="J55149" s="161"/>
      <c r="AB55149" s="164"/>
    </row>
    <row r="55150" spans="10:28">
      <c r="J55150" s="161"/>
      <c r="AB55150" s="164"/>
    </row>
    <row r="55151" spans="10:28">
      <c r="J55151" s="161"/>
      <c r="AB55151" s="164"/>
    </row>
    <row r="55152" spans="10:28">
      <c r="J55152" s="161"/>
      <c r="AB55152" s="164"/>
    </row>
    <row r="55153" spans="10:28">
      <c r="J55153" s="161"/>
      <c r="AB55153" s="164"/>
    </row>
    <row r="55154" spans="10:28">
      <c r="J55154" s="161"/>
      <c r="AB55154" s="164"/>
    </row>
    <row r="55155" spans="10:28">
      <c r="J55155" s="161"/>
      <c r="AB55155" s="164"/>
    </row>
    <row r="55156" spans="10:28">
      <c r="J55156" s="161"/>
      <c r="AB55156" s="164"/>
    </row>
    <row r="55157" spans="10:28">
      <c r="J55157" s="161"/>
      <c r="AB55157" s="164"/>
    </row>
    <row r="55158" spans="10:28">
      <c r="J55158" s="161"/>
      <c r="AB55158" s="164"/>
    </row>
    <row r="55159" spans="10:28">
      <c r="J55159" s="161"/>
      <c r="AB55159" s="164"/>
    </row>
    <row r="55160" spans="10:28">
      <c r="J55160" s="161"/>
      <c r="AB55160" s="164"/>
    </row>
    <row r="55161" spans="10:28">
      <c r="J55161" s="161"/>
      <c r="AB55161" s="164"/>
    </row>
    <row r="55162" spans="10:28">
      <c r="J55162" s="161"/>
      <c r="AB55162" s="164"/>
    </row>
    <row r="55163" spans="10:28">
      <c r="J55163" s="161"/>
      <c r="AB55163" s="164"/>
    </row>
    <row r="55164" spans="10:28">
      <c r="J55164" s="161"/>
      <c r="AB55164" s="164"/>
    </row>
    <row r="55165" spans="10:28">
      <c r="J55165" s="161"/>
      <c r="AB55165" s="164"/>
    </row>
    <row r="55166" spans="10:28">
      <c r="J55166" s="161"/>
      <c r="AB55166" s="164"/>
    </row>
    <row r="55167" spans="10:28">
      <c r="J55167" s="161"/>
      <c r="AB55167" s="164"/>
    </row>
    <row r="55168" spans="10:28">
      <c r="J55168" s="161"/>
      <c r="AB55168" s="164"/>
    </row>
    <row r="55169" spans="10:28">
      <c r="J55169" s="161"/>
      <c r="AB55169" s="164"/>
    </row>
    <row r="55170" spans="10:28">
      <c r="J55170" s="161"/>
      <c r="AB55170" s="164"/>
    </row>
    <row r="55171" spans="10:28">
      <c r="J55171" s="161"/>
      <c r="AB55171" s="164"/>
    </row>
    <row r="55172" spans="10:28">
      <c r="J55172" s="161"/>
      <c r="AB55172" s="164"/>
    </row>
    <row r="55173" spans="10:28">
      <c r="J55173" s="161"/>
      <c r="AB55173" s="164"/>
    </row>
    <row r="55174" spans="10:28">
      <c r="J55174" s="161"/>
      <c r="AB55174" s="164"/>
    </row>
    <row r="55175" spans="10:28">
      <c r="J55175" s="161"/>
      <c r="AB55175" s="164"/>
    </row>
    <row r="55176" spans="10:28">
      <c r="J55176" s="161"/>
      <c r="AB55176" s="164"/>
    </row>
    <row r="55177" spans="10:28">
      <c r="J55177" s="161"/>
      <c r="AB55177" s="164"/>
    </row>
    <row r="55178" spans="10:28">
      <c r="J55178" s="161"/>
      <c r="AB55178" s="164"/>
    </row>
    <row r="55179" spans="10:28">
      <c r="J55179" s="161"/>
      <c r="AB55179" s="164"/>
    </row>
    <row r="55180" spans="10:28">
      <c r="J55180" s="161"/>
      <c r="AB55180" s="164"/>
    </row>
    <row r="55181" spans="10:28">
      <c r="J55181" s="161"/>
      <c r="AB55181" s="164"/>
    </row>
    <row r="55182" spans="10:28">
      <c r="J55182" s="161"/>
      <c r="AB55182" s="164"/>
    </row>
    <row r="55183" spans="10:28">
      <c r="J55183" s="161"/>
      <c r="AB55183" s="164"/>
    </row>
    <row r="55184" spans="10:28">
      <c r="J55184" s="161"/>
      <c r="AB55184" s="164"/>
    </row>
    <row r="55185" spans="10:28">
      <c r="J55185" s="161"/>
      <c r="AB55185" s="164"/>
    </row>
    <row r="55186" spans="10:28">
      <c r="J55186" s="161"/>
      <c r="AB55186" s="164"/>
    </row>
    <row r="55187" spans="10:28">
      <c r="J55187" s="161"/>
      <c r="AB55187" s="164"/>
    </row>
    <row r="55188" spans="10:28">
      <c r="J55188" s="161"/>
      <c r="AB55188" s="164"/>
    </row>
    <row r="55189" spans="10:28">
      <c r="J55189" s="161"/>
      <c r="AB55189" s="164"/>
    </row>
    <row r="55190" spans="10:28">
      <c r="J55190" s="161"/>
      <c r="AB55190" s="164"/>
    </row>
    <row r="55191" spans="10:28">
      <c r="J55191" s="161"/>
      <c r="AB55191" s="164"/>
    </row>
    <row r="55192" spans="10:28">
      <c r="J55192" s="161"/>
      <c r="AB55192" s="164"/>
    </row>
    <row r="55193" spans="10:28">
      <c r="J55193" s="161"/>
      <c r="AB55193" s="164"/>
    </row>
    <row r="55194" spans="10:28">
      <c r="J55194" s="161"/>
      <c r="AB55194" s="164"/>
    </row>
    <row r="55195" spans="10:28">
      <c r="J55195" s="161"/>
      <c r="AB55195" s="164"/>
    </row>
    <row r="55196" spans="10:28">
      <c r="J55196" s="161"/>
      <c r="AB55196" s="164"/>
    </row>
    <row r="55197" spans="10:28">
      <c r="J55197" s="161"/>
      <c r="AB55197" s="164"/>
    </row>
    <row r="55198" spans="10:28">
      <c r="J55198" s="161"/>
      <c r="AB55198" s="164"/>
    </row>
    <row r="55199" spans="10:28">
      <c r="J55199" s="161"/>
      <c r="AB55199" s="164"/>
    </row>
    <row r="55200" spans="10:28">
      <c r="J55200" s="161"/>
      <c r="AB55200" s="164"/>
    </row>
    <row r="55201" spans="10:28">
      <c r="J55201" s="161"/>
      <c r="AB55201" s="164"/>
    </row>
    <row r="55202" spans="10:28">
      <c r="J55202" s="161"/>
      <c r="AB55202" s="164"/>
    </row>
    <row r="55203" spans="10:28">
      <c r="J55203" s="161"/>
      <c r="AB55203" s="164"/>
    </row>
    <row r="55204" spans="10:28">
      <c r="J55204" s="161"/>
      <c r="AB55204" s="164"/>
    </row>
    <row r="55205" spans="10:28">
      <c r="J55205" s="161"/>
      <c r="AB55205" s="164"/>
    </row>
    <row r="55206" spans="10:28">
      <c r="J55206" s="161"/>
      <c r="AB55206" s="164"/>
    </row>
    <row r="55207" spans="10:28">
      <c r="J55207" s="161"/>
      <c r="AB55207" s="164"/>
    </row>
    <row r="55208" spans="10:28">
      <c r="J55208" s="161"/>
      <c r="AB55208" s="164"/>
    </row>
    <row r="55209" spans="10:28">
      <c r="J55209" s="161"/>
      <c r="AB55209" s="164"/>
    </row>
    <row r="55210" spans="10:28">
      <c r="J55210" s="161"/>
      <c r="AB55210" s="164"/>
    </row>
    <row r="55211" spans="10:28">
      <c r="J55211" s="161"/>
      <c r="AB55211" s="164"/>
    </row>
    <row r="55212" spans="10:28">
      <c r="J55212" s="161"/>
      <c r="AB55212" s="164"/>
    </row>
    <row r="55213" spans="10:28">
      <c r="J55213" s="161"/>
      <c r="AB55213" s="164"/>
    </row>
    <row r="55214" spans="10:28">
      <c r="J55214" s="161"/>
      <c r="AB55214" s="164"/>
    </row>
    <row r="55215" spans="10:28">
      <c r="J55215" s="161"/>
      <c r="AB55215" s="164"/>
    </row>
    <row r="55216" spans="10:28">
      <c r="J55216" s="161"/>
      <c r="AB55216" s="164"/>
    </row>
    <row r="55217" spans="10:28">
      <c r="J55217" s="161"/>
      <c r="AB55217" s="164"/>
    </row>
    <row r="55218" spans="10:28">
      <c r="J55218" s="161"/>
      <c r="AB55218" s="164"/>
    </row>
    <row r="55219" spans="10:28">
      <c r="J55219" s="161"/>
      <c r="AB55219" s="164"/>
    </row>
    <row r="55220" spans="10:28">
      <c r="J55220" s="161"/>
      <c r="AB55220" s="164"/>
    </row>
    <row r="55221" spans="10:28">
      <c r="J55221" s="161"/>
      <c r="AB55221" s="164"/>
    </row>
    <row r="55222" spans="10:28">
      <c r="J55222" s="161"/>
      <c r="AB55222" s="164"/>
    </row>
    <row r="55223" spans="10:28">
      <c r="J55223" s="161"/>
      <c r="AB55223" s="164"/>
    </row>
    <row r="55224" spans="10:28">
      <c r="J55224" s="161"/>
      <c r="AB55224" s="164"/>
    </row>
    <row r="55225" spans="10:28">
      <c r="J55225" s="161"/>
      <c r="AB55225" s="164"/>
    </row>
    <row r="55226" spans="10:28">
      <c r="J55226" s="161"/>
      <c r="AB55226" s="164"/>
    </row>
    <row r="55227" spans="10:28">
      <c r="J55227" s="161"/>
      <c r="AB55227" s="164"/>
    </row>
    <row r="55228" spans="10:28">
      <c r="J55228" s="161"/>
      <c r="AB55228" s="164"/>
    </row>
    <row r="55229" spans="10:28">
      <c r="J55229" s="161"/>
      <c r="AB55229" s="164"/>
    </row>
    <row r="55230" spans="10:28">
      <c r="J55230" s="161"/>
      <c r="AB55230" s="164"/>
    </row>
    <row r="55231" spans="10:28">
      <c r="J55231" s="161"/>
      <c r="AB55231" s="164"/>
    </row>
    <row r="55232" spans="10:28">
      <c r="J55232" s="161"/>
      <c r="AB55232" s="164"/>
    </row>
    <row r="55233" spans="10:28">
      <c r="J55233" s="161"/>
      <c r="AB55233" s="164"/>
    </row>
    <row r="55234" spans="10:28">
      <c r="J55234" s="161"/>
      <c r="AB55234" s="164"/>
    </row>
    <row r="55235" spans="10:28">
      <c r="J55235" s="161"/>
      <c r="AB55235" s="164"/>
    </row>
    <row r="55236" spans="10:28">
      <c r="J55236" s="161"/>
      <c r="AB55236" s="164"/>
    </row>
    <row r="55237" spans="10:28">
      <c r="J55237" s="161"/>
      <c r="AB55237" s="164"/>
    </row>
    <row r="55238" spans="10:28">
      <c r="J55238" s="161"/>
      <c r="AB55238" s="164"/>
    </row>
    <row r="55239" spans="10:28">
      <c r="J55239" s="161"/>
      <c r="AB55239" s="164"/>
    </row>
    <row r="55240" spans="10:28">
      <c r="J55240" s="161"/>
      <c r="AB55240" s="164"/>
    </row>
    <row r="55241" spans="10:28">
      <c r="J55241" s="161"/>
      <c r="AB55241" s="164"/>
    </row>
    <row r="55242" spans="10:28">
      <c r="J55242" s="161"/>
      <c r="AB55242" s="164"/>
    </row>
    <row r="55243" spans="10:28">
      <c r="J55243" s="161"/>
      <c r="AB55243" s="164"/>
    </row>
    <row r="55244" spans="10:28">
      <c r="J55244" s="161"/>
      <c r="AB55244" s="164"/>
    </row>
    <row r="55245" spans="10:28">
      <c r="J55245" s="161"/>
      <c r="AB55245" s="164"/>
    </row>
    <row r="55246" spans="10:28">
      <c r="J55246" s="161"/>
      <c r="AB55246" s="164"/>
    </row>
    <row r="55247" spans="10:28">
      <c r="J55247" s="161"/>
      <c r="AB55247" s="164"/>
    </row>
    <row r="55248" spans="10:28">
      <c r="J55248" s="161"/>
      <c r="AB55248" s="164"/>
    </row>
    <row r="55249" spans="10:28">
      <c r="J55249" s="161"/>
      <c r="AB55249" s="164"/>
    </row>
    <row r="55250" spans="10:28">
      <c r="J55250" s="161"/>
      <c r="AB55250" s="164"/>
    </row>
    <row r="55251" spans="10:28">
      <c r="J55251" s="161"/>
      <c r="AB55251" s="164"/>
    </row>
    <row r="55252" spans="10:28">
      <c r="J55252" s="161"/>
      <c r="AB55252" s="164"/>
    </row>
    <row r="55253" spans="10:28">
      <c r="J55253" s="161"/>
      <c r="AB55253" s="164"/>
    </row>
    <row r="55254" spans="10:28">
      <c r="J55254" s="161"/>
      <c r="AB55254" s="164"/>
    </row>
    <row r="55255" spans="10:28">
      <c r="J55255" s="161"/>
      <c r="AB55255" s="164"/>
    </row>
    <row r="55256" spans="10:28">
      <c r="J55256" s="161"/>
      <c r="AB55256" s="164"/>
    </row>
    <row r="55257" spans="10:28">
      <c r="J55257" s="161"/>
      <c r="AB55257" s="164"/>
    </row>
    <row r="55258" spans="10:28">
      <c r="J55258" s="161"/>
      <c r="AB55258" s="164"/>
    </row>
    <row r="55259" spans="10:28">
      <c r="J55259" s="161"/>
      <c r="AB55259" s="164"/>
    </row>
    <row r="55260" spans="10:28">
      <c r="J55260" s="161"/>
      <c r="AB55260" s="164"/>
    </row>
    <row r="55261" spans="10:28">
      <c r="J55261" s="161"/>
      <c r="AB55261" s="164"/>
    </row>
    <row r="55262" spans="10:28">
      <c r="J55262" s="161"/>
      <c r="AB55262" s="164"/>
    </row>
    <row r="55263" spans="10:28">
      <c r="J55263" s="161"/>
      <c r="AB55263" s="164"/>
    </row>
    <row r="55264" spans="10:28">
      <c r="J55264" s="161"/>
      <c r="AB55264" s="164"/>
    </row>
    <row r="55265" spans="10:28">
      <c r="J55265" s="161"/>
      <c r="AB55265" s="164"/>
    </row>
    <row r="55266" spans="10:28">
      <c r="J55266" s="161"/>
      <c r="AB55266" s="164"/>
    </row>
    <row r="55267" spans="10:28">
      <c r="J55267" s="161"/>
      <c r="AB55267" s="164"/>
    </row>
    <row r="55268" spans="10:28">
      <c r="J55268" s="161"/>
      <c r="AB55268" s="164"/>
    </row>
    <row r="55269" spans="10:28">
      <c r="J55269" s="161"/>
      <c r="AB55269" s="164"/>
    </row>
    <row r="55270" spans="10:28">
      <c r="J55270" s="161"/>
      <c r="AB55270" s="164"/>
    </row>
    <row r="55271" spans="10:28">
      <c r="J55271" s="161"/>
      <c r="AB55271" s="164"/>
    </row>
    <row r="55272" spans="10:28">
      <c r="J55272" s="161"/>
      <c r="AB55272" s="164"/>
    </row>
    <row r="55273" spans="10:28">
      <c r="J55273" s="161"/>
      <c r="AB55273" s="164"/>
    </row>
    <row r="55274" spans="10:28">
      <c r="J55274" s="161"/>
      <c r="AB55274" s="164"/>
    </row>
    <row r="55275" spans="10:28">
      <c r="J55275" s="161"/>
      <c r="AB55275" s="164"/>
    </row>
    <row r="55276" spans="10:28">
      <c r="J55276" s="161"/>
      <c r="AB55276" s="164"/>
    </row>
    <row r="55277" spans="10:28">
      <c r="J55277" s="161"/>
      <c r="AB55277" s="164"/>
    </row>
    <row r="55278" spans="10:28">
      <c r="J55278" s="161"/>
      <c r="AB55278" s="164"/>
    </row>
    <row r="55279" spans="10:28">
      <c r="J55279" s="161"/>
      <c r="AB55279" s="164"/>
    </row>
    <row r="55280" spans="10:28">
      <c r="J55280" s="161"/>
      <c r="AB55280" s="164"/>
    </row>
    <row r="55281" spans="10:28">
      <c r="J55281" s="161"/>
      <c r="AB55281" s="164"/>
    </row>
    <row r="55282" spans="10:28">
      <c r="J55282" s="161"/>
      <c r="AB55282" s="164"/>
    </row>
    <row r="55283" spans="10:28">
      <c r="J55283" s="161"/>
      <c r="AB55283" s="164"/>
    </row>
    <row r="55284" spans="10:28">
      <c r="J55284" s="161"/>
      <c r="AB55284" s="164"/>
    </row>
    <row r="55285" spans="10:28">
      <c r="J55285" s="161"/>
      <c r="AB55285" s="164"/>
    </row>
    <row r="55286" spans="10:28">
      <c r="J55286" s="161"/>
      <c r="AB55286" s="164"/>
    </row>
    <row r="55287" spans="10:28">
      <c r="J55287" s="161"/>
      <c r="AB55287" s="164"/>
    </row>
    <row r="55288" spans="10:28">
      <c r="J55288" s="161"/>
      <c r="AB55288" s="164"/>
    </row>
    <row r="55289" spans="10:28">
      <c r="J55289" s="161"/>
      <c r="AB55289" s="164"/>
    </row>
    <row r="55290" spans="10:28">
      <c r="J55290" s="161"/>
      <c r="AB55290" s="164"/>
    </row>
    <row r="55291" spans="10:28">
      <c r="J55291" s="161"/>
      <c r="AB55291" s="164"/>
    </row>
    <row r="55292" spans="10:28">
      <c r="J55292" s="161"/>
      <c r="AB55292" s="164"/>
    </row>
    <row r="55293" spans="10:28">
      <c r="J55293" s="161"/>
      <c r="AB55293" s="164"/>
    </row>
    <row r="55294" spans="10:28">
      <c r="J55294" s="161"/>
      <c r="AB55294" s="164"/>
    </row>
    <row r="55295" spans="10:28">
      <c r="J55295" s="161"/>
      <c r="AB55295" s="164"/>
    </row>
    <row r="55296" spans="10:28">
      <c r="J55296" s="161"/>
      <c r="AB55296" s="164"/>
    </row>
    <row r="55297" spans="10:28">
      <c r="J55297" s="161"/>
      <c r="AB55297" s="164"/>
    </row>
    <row r="55298" spans="10:28">
      <c r="J55298" s="161"/>
      <c r="AB55298" s="164"/>
    </row>
    <row r="55299" spans="10:28">
      <c r="J55299" s="161"/>
      <c r="AB55299" s="164"/>
    </row>
    <row r="55300" spans="10:28">
      <c r="J55300" s="161"/>
      <c r="AB55300" s="164"/>
    </row>
    <row r="55301" spans="10:28">
      <c r="J55301" s="161"/>
      <c r="AB55301" s="164"/>
    </row>
    <row r="55302" spans="10:28">
      <c r="J55302" s="161"/>
      <c r="AB55302" s="164"/>
    </row>
    <row r="55303" spans="10:28">
      <c r="J55303" s="161"/>
      <c r="AB55303" s="164"/>
    </row>
    <row r="55304" spans="10:28">
      <c r="J55304" s="161"/>
      <c r="AB55304" s="164"/>
    </row>
    <row r="55305" spans="10:28">
      <c r="J55305" s="161"/>
      <c r="AB55305" s="164"/>
    </row>
    <row r="55306" spans="10:28">
      <c r="J55306" s="161"/>
      <c r="AB55306" s="164"/>
    </row>
    <row r="55307" spans="10:28">
      <c r="J55307" s="161"/>
      <c r="AB55307" s="164"/>
    </row>
    <row r="55308" spans="10:28">
      <c r="J55308" s="161"/>
      <c r="AB55308" s="164"/>
    </row>
    <row r="55309" spans="10:28">
      <c r="J55309" s="161"/>
      <c r="AB55309" s="164"/>
    </row>
    <row r="55310" spans="10:28">
      <c r="J55310" s="161"/>
      <c r="AB55310" s="164"/>
    </row>
    <row r="55311" spans="10:28">
      <c r="J55311" s="161"/>
      <c r="AB55311" s="164"/>
    </row>
    <row r="55312" spans="10:28">
      <c r="J55312" s="161"/>
      <c r="AB55312" s="164"/>
    </row>
    <row r="55313" spans="10:28">
      <c r="J55313" s="161"/>
      <c r="AB55313" s="164"/>
    </row>
    <row r="55314" spans="10:28">
      <c r="J55314" s="161"/>
      <c r="AB55314" s="164"/>
    </row>
    <row r="55315" spans="10:28">
      <c r="J55315" s="161"/>
      <c r="AB55315" s="164"/>
    </row>
    <row r="55316" spans="10:28">
      <c r="J55316" s="161"/>
      <c r="AB55316" s="164"/>
    </row>
    <row r="55317" spans="10:28">
      <c r="J55317" s="161"/>
      <c r="AB55317" s="164"/>
    </row>
    <row r="55318" spans="10:28">
      <c r="J55318" s="161"/>
      <c r="AB55318" s="164"/>
    </row>
    <row r="55319" spans="10:28">
      <c r="J55319" s="161"/>
      <c r="AB55319" s="164"/>
    </row>
    <row r="55320" spans="10:28">
      <c r="J55320" s="161"/>
      <c r="AB55320" s="164"/>
    </row>
    <row r="55321" spans="10:28">
      <c r="J55321" s="161"/>
      <c r="AB55321" s="164"/>
    </row>
    <row r="55322" spans="10:28">
      <c r="J55322" s="161"/>
      <c r="AB55322" s="164"/>
    </row>
    <row r="55323" spans="10:28">
      <c r="J55323" s="161"/>
      <c r="AB55323" s="164"/>
    </row>
    <row r="55324" spans="10:28">
      <c r="J55324" s="161"/>
      <c r="AB55324" s="164"/>
    </row>
    <row r="55325" spans="10:28">
      <c r="J55325" s="161"/>
      <c r="AB55325" s="164"/>
    </row>
    <row r="55326" spans="10:28">
      <c r="J55326" s="161"/>
      <c r="AB55326" s="164"/>
    </row>
    <row r="55327" spans="10:28">
      <c r="J55327" s="161"/>
      <c r="AB55327" s="164"/>
    </row>
    <row r="55328" spans="10:28">
      <c r="J55328" s="161"/>
      <c r="AB55328" s="164"/>
    </row>
    <row r="55329" spans="10:28">
      <c r="J55329" s="161"/>
      <c r="AB55329" s="164"/>
    </row>
    <row r="55330" spans="10:28">
      <c r="J55330" s="161"/>
      <c r="AB55330" s="164"/>
    </row>
    <row r="55331" spans="10:28">
      <c r="J55331" s="161"/>
      <c r="AB55331" s="164"/>
    </row>
    <row r="55332" spans="10:28">
      <c r="J55332" s="161"/>
      <c r="AB55332" s="164"/>
    </row>
    <row r="55333" spans="10:28">
      <c r="J55333" s="161"/>
      <c r="AB55333" s="164"/>
    </row>
    <row r="55334" spans="10:28">
      <c r="J55334" s="161"/>
      <c r="AB55334" s="164"/>
    </row>
    <row r="55335" spans="10:28">
      <c r="J55335" s="161"/>
      <c r="AB55335" s="164"/>
    </row>
    <row r="55336" spans="10:28">
      <c r="J55336" s="161"/>
      <c r="AB55336" s="164"/>
    </row>
    <row r="55337" spans="10:28">
      <c r="J55337" s="161"/>
      <c r="AB55337" s="164"/>
    </row>
    <row r="55338" spans="10:28">
      <c r="J55338" s="161"/>
      <c r="AB55338" s="164"/>
    </row>
    <row r="55339" spans="10:28">
      <c r="J55339" s="161"/>
      <c r="AB55339" s="164"/>
    </row>
    <row r="55340" spans="10:28">
      <c r="J55340" s="161"/>
      <c r="AB55340" s="164"/>
    </row>
    <row r="55341" spans="10:28">
      <c r="J55341" s="161"/>
      <c r="AB55341" s="164"/>
    </row>
    <row r="55342" spans="10:28">
      <c r="J55342" s="161"/>
      <c r="AB55342" s="164"/>
    </row>
    <row r="55343" spans="10:28">
      <c r="J55343" s="161"/>
      <c r="AB55343" s="164"/>
    </row>
    <row r="55344" spans="10:28">
      <c r="J55344" s="161"/>
      <c r="AB55344" s="164"/>
    </row>
    <row r="55345" spans="10:28">
      <c r="J55345" s="161"/>
      <c r="AB55345" s="164"/>
    </row>
    <row r="55346" spans="10:28">
      <c r="J55346" s="161"/>
      <c r="AB55346" s="164"/>
    </row>
    <row r="55347" spans="10:28">
      <c r="J55347" s="161"/>
      <c r="AB55347" s="164"/>
    </row>
    <row r="55348" spans="10:28">
      <c r="J55348" s="161"/>
      <c r="AB55348" s="164"/>
    </row>
    <row r="55349" spans="10:28">
      <c r="J55349" s="161"/>
      <c r="AB55349" s="164"/>
    </row>
    <row r="55350" spans="10:28">
      <c r="J55350" s="161"/>
      <c r="AB55350" s="164"/>
    </row>
    <row r="55351" spans="10:28">
      <c r="J55351" s="161"/>
      <c r="AB55351" s="164"/>
    </row>
    <row r="55352" spans="10:28">
      <c r="J55352" s="161"/>
      <c r="AB55352" s="164"/>
    </row>
    <row r="55353" spans="10:28">
      <c r="J55353" s="161"/>
      <c r="AB55353" s="164"/>
    </row>
    <row r="55354" spans="10:28">
      <c r="J55354" s="161"/>
      <c r="AB55354" s="164"/>
    </row>
    <row r="55355" spans="10:28">
      <c r="J55355" s="161"/>
      <c r="AB55355" s="164"/>
    </row>
    <row r="55356" spans="10:28">
      <c r="J55356" s="161"/>
      <c r="AB55356" s="164"/>
    </row>
    <row r="55357" spans="10:28">
      <c r="J55357" s="161"/>
      <c r="AB55357" s="164"/>
    </row>
    <row r="55358" spans="10:28">
      <c r="J55358" s="161"/>
      <c r="AB55358" s="164"/>
    </row>
    <row r="55359" spans="10:28">
      <c r="J55359" s="161"/>
      <c r="AB55359" s="164"/>
    </row>
    <row r="55360" spans="10:28">
      <c r="J55360" s="161"/>
      <c r="AB55360" s="164"/>
    </row>
    <row r="55361" spans="10:28">
      <c r="J55361" s="161"/>
      <c r="AB55361" s="164"/>
    </row>
    <row r="55362" spans="10:28">
      <c r="J55362" s="161"/>
      <c r="AB55362" s="164"/>
    </row>
    <row r="55363" spans="10:28">
      <c r="J55363" s="161"/>
      <c r="AB55363" s="164"/>
    </row>
    <row r="55364" spans="10:28">
      <c r="J55364" s="161"/>
      <c r="AB55364" s="164"/>
    </row>
    <row r="55365" spans="10:28">
      <c r="J55365" s="161"/>
      <c r="AB55365" s="164"/>
    </row>
    <row r="55366" spans="10:28">
      <c r="J55366" s="161"/>
      <c r="AB55366" s="164"/>
    </row>
    <row r="55367" spans="10:28">
      <c r="J55367" s="161"/>
      <c r="AB55367" s="164"/>
    </row>
    <row r="55368" spans="10:28">
      <c r="J55368" s="161"/>
      <c r="AB55368" s="164"/>
    </row>
    <row r="55369" spans="10:28">
      <c r="J55369" s="161"/>
      <c r="AB55369" s="164"/>
    </row>
    <row r="55370" spans="10:28">
      <c r="J55370" s="161"/>
      <c r="AB55370" s="164"/>
    </row>
    <row r="55371" spans="10:28">
      <c r="J55371" s="161"/>
      <c r="AB55371" s="164"/>
    </row>
    <row r="55372" spans="10:28">
      <c r="J55372" s="161"/>
      <c r="AB55372" s="164"/>
    </row>
    <row r="55373" spans="10:28">
      <c r="J55373" s="161"/>
      <c r="AB55373" s="164"/>
    </row>
    <row r="55374" spans="10:28">
      <c r="J55374" s="161"/>
      <c r="AB55374" s="164"/>
    </row>
    <row r="55375" spans="10:28">
      <c r="J55375" s="161"/>
      <c r="AB55375" s="164"/>
    </row>
    <row r="55376" spans="10:28">
      <c r="J55376" s="161"/>
      <c r="AB55376" s="164"/>
    </row>
    <row r="55377" spans="10:28">
      <c r="J55377" s="161"/>
      <c r="AB55377" s="164"/>
    </row>
    <row r="55378" spans="10:28">
      <c r="J55378" s="161"/>
      <c r="AB55378" s="164"/>
    </row>
    <row r="55379" spans="10:28">
      <c r="J55379" s="161"/>
      <c r="AB55379" s="164"/>
    </row>
    <row r="55380" spans="10:28">
      <c r="J55380" s="161"/>
      <c r="AB55380" s="164"/>
    </row>
    <row r="55381" spans="10:28">
      <c r="J55381" s="161"/>
      <c r="AB55381" s="164"/>
    </row>
    <row r="55382" spans="10:28">
      <c r="J55382" s="161"/>
      <c r="AB55382" s="164"/>
    </row>
    <row r="55383" spans="10:28">
      <c r="J55383" s="161"/>
      <c r="AB55383" s="164"/>
    </row>
    <row r="55384" spans="10:28">
      <c r="J55384" s="161"/>
      <c r="AB55384" s="164"/>
    </row>
    <row r="55385" spans="10:28">
      <c r="J55385" s="161"/>
      <c r="AB55385" s="164"/>
    </row>
    <row r="55386" spans="10:28">
      <c r="J55386" s="161"/>
      <c r="AB55386" s="164"/>
    </row>
    <row r="55387" spans="10:28">
      <c r="J55387" s="161"/>
      <c r="AB55387" s="164"/>
    </row>
    <row r="55388" spans="10:28">
      <c r="J55388" s="161"/>
      <c r="AB55388" s="164"/>
    </row>
    <row r="55389" spans="10:28">
      <c r="J55389" s="161"/>
      <c r="AB55389" s="164"/>
    </row>
    <row r="55390" spans="10:28">
      <c r="J55390" s="161"/>
      <c r="AB55390" s="164"/>
    </row>
    <row r="55391" spans="10:28">
      <c r="J55391" s="161"/>
      <c r="AB55391" s="164"/>
    </row>
    <row r="55392" spans="10:28">
      <c r="J55392" s="161"/>
      <c r="AB55392" s="164"/>
    </row>
    <row r="55393" spans="10:28">
      <c r="J55393" s="161"/>
      <c r="AB55393" s="164"/>
    </row>
    <row r="55394" spans="10:28">
      <c r="J55394" s="161"/>
      <c r="AB55394" s="164"/>
    </row>
    <row r="55395" spans="10:28">
      <c r="J55395" s="161"/>
      <c r="AB55395" s="164"/>
    </row>
    <row r="55396" spans="10:28">
      <c r="J55396" s="161"/>
      <c r="AB55396" s="164"/>
    </row>
    <row r="55397" spans="10:28">
      <c r="J55397" s="161"/>
      <c r="AB55397" s="164"/>
    </row>
    <row r="55398" spans="10:28">
      <c r="J55398" s="161"/>
      <c r="AB55398" s="164"/>
    </row>
    <row r="55399" spans="10:28">
      <c r="J55399" s="161"/>
      <c r="AB55399" s="164"/>
    </row>
    <row r="55400" spans="10:28">
      <c r="J55400" s="161"/>
      <c r="AB55400" s="164"/>
    </row>
    <row r="55401" spans="10:28">
      <c r="J55401" s="161"/>
      <c r="AB55401" s="164"/>
    </row>
    <row r="55402" spans="10:28">
      <c r="J55402" s="161"/>
      <c r="AB55402" s="164"/>
    </row>
    <row r="55403" spans="10:28">
      <c r="J55403" s="161"/>
      <c r="AB55403" s="164"/>
    </row>
    <row r="55404" spans="10:28">
      <c r="J55404" s="161"/>
      <c r="AB55404" s="164"/>
    </row>
    <row r="55405" spans="10:28">
      <c r="J55405" s="161"/>
      <c r="AB55405" s="164"/>
    </row>
    <row r="55406" spans="10:28">
      <c r="J55406" s="161"/>
      <c r="AB55406" s="164"/>
    </row>
    <row r="55407" spans="10:28">
      <c r="J55407" s="161"/>
      <c r="AB55407" s="164"/>
    </row>
    <row r="55408" spans="10:28">
      <c r="J55408" s="161"/>
      <c r="AB55408" s="164"/>
    </row>
    <row r="55409" spans="10:28">
      <c r="J55409" s="161"/>
      <c r="AB55409" s="164"/>
    </row>
    <row r="55410" spans="10:28">
      <c r="J55410" s="161"/>
      <c r="AB55410" s="164"/>
    </row>
    <row r="55411" spans="10:28">
      <c r="J55411" s="161"/>
      <c r="AB55411" s="164"/>
    </row>
    <row r="55412" spans="10:28">
      <c r="J55412" s="161"/>
      <c r="AB55412" s="164"/>
    </row>
    <row r="55413" spans="10:28">
      <c r="J55413" s="161"/>
      <c r="AB55413" s="164"/>
    </row>
    <row r="55414" spans="10:28">
      <c r="J55414" s="161"/>
      <c r="AB55414" s="164"/>
    </row>
    <row r="55415" spans="10:28">
      <c r="J55415" s="161"/>
      <c r="AB55415" s="164"/>
    </row>
    <row r="55416" spans="10:28">
      <c r="J55416" s="161"/>
      <c r="AB55416" s="164"/>
    </row>
    <row r="55417" spans="10:28">
      <c r="J55417" s="161"/>
      <c r="AB55417" s="164"/>
    </row>
    <row r="55418" spans="10:28">
      <c r="J55418" s="161"/>
      <c r="AB55418" s="164"/>
    </row>
    <row r="55419" spans="10:28">
      <c r="J55419" s="161"/>
      <c r="AB55419" s="164"/>
    </row>
    <row r="55420" spans="10:28">
      <c r="J55420" s="161"/>
      <c r="AB55420" s="164"/>
    </row>
    <row r="55421" spans="10:28">
      <c r="J55421" s="161"/>
      <c r="AB55421" s="164"/>
    </row>
    <row r="55422" spans="10:28">
      <c r="J55422" s="161"/>
      <c r="AB55422" s="164"/>
    </row>
    <row r="55423" spans="10:28">
      <c r="J55423" s="161"/>
      <c r="AB55423" s="164"/>
    </row>
    <row r="55424" spans="10:28">
      <c r="J55424" s="161"/>
      <c r="AB55424" s="164"/>
    </row>
    <row r="55425" spans="10:28">
      <c r="J55425" s="161"/>
      <c r="AB55425" s="164"/>
    </row>
    <row r="55426" spans="10:28">
      <c r="J55426" s="161"/>
      <c r="AB55426" s="164"/>
    </row>
    <row r="55427" spans="10:28">
      <c r="J55427" s="161"/>
      <c r="AB55427" s="164"/>
    </row>
    <row r="55428" spans="10:28">
      <c r="J55428" s="161"/>
      <c r="AB55428" s="164"/>
    </row>
    <row r="55429" spans="10:28">
      <c r="J55429" s="161"/>
      <c r="AB55429" s="164"/>
    </row>
    <row r="55430" spans="10:28">
      <c r="J55430" s="161"/>
      <c r="AB55430" s="164"/>
    </row>
    <row r="55431" spans="10:28">
      <c r="J55431" s="161"/>
      <c r="AB55431" s="164"/>
    </row>
    <row r="55432" spans="10:28">
      <c r="J55432" s="161"/>
      <c r="AB55432" s="164"/>
    </row>
    <row r="55433" spans="10:28">
      <c r="J55433" s="161"/>
      <c r="AB55433" s="164"/>
    </row>
    <row r="55434" spans="10:28">
      <c r="J55434" s="161"/>
      <c r="AB55434" s="164"/>
    </row>
    <row r="55435" spans="10:28">
      <c r="J55435" s="161"/>
      <c r="AB55435" s="164"/>
    </row>
    <row r="55436" spans="10:28">
      <c r="J55436" s="161"/>
      <c r="AB55436" s="164"/>
    </row>
    <row r="55437" spans="10:28">
      <c r="J55437" s="161"/>
      <c r="AB55437" s="164"/>
    </row>
    <row r="55438" spans="10:28">
      <c r="J55438" s="161"/>
      <c r="AB55438" s="164"/>
    </row>
    <row r="55439" spans="10:28">
      <c r="J55439" s="161"/>
      <c r="AB55439" s="164"/>
    </row>
    <row r="55440" spans="10:28">
      <c r="J55440" s="161"/>
      <c r="AB55440" s="164"/>
    </row>
    <row r="55441" spans="10:28">
      <c r="J55441" s="161"/>
      <c r="AB55441" s="164"/>
    </row>
    <row r="55442" spans="10:28">
      <c r="J55442" s="161"/>
      <c r="AB55442" s="164"/>
    </row>
    <row r="55443" spans="10:28">
      <c r="J55443" s="161"/>
      <c r="AB55443" s="164"/>
    </row>
    <row r="55444" spans="10:28">
      <c r="J55444" s="161"/>
      <c r="AB55444" s="164"/>
    </row>
    <row r="55445" spans="10:28">
      <c r="J55445" s="161"/>
      <c r="AB55445" s="164"/>
    </row>
    <row r="55446" spans="10:28">
      <c r="J55446" s="161"/>
      <c r="AB55446" s="164"/>
    </row>
    <row r="55447" spans="10:28">
      <c r="J55447" s="161"/>
      <c r="AB55447" s="164"/>
    </row>
    <row r="55448" spans="10:28">
      <c r="J55448" s="161"/>
      <c r="AB55448" s="164"/>
    </row>
    <row r="55449" spans="10:28">
      <c r="J55449" s="161"/>
      <c r="AB55449" s="164"/>
    </row>
    <row r="55450" spans="10:28">
      <c r="J55450" s="161"/>
      <c r="AB55450" s="164"/>
    </row>
    <row r="55451" spans="10:28">
      <c r="J55451" s="161"/>
      <c r="AB55451" s="164"/>
    </row>
    <row r="55452" spans="10:28">
      <c r="J55452" s="161"/>
      <c r="AB55452" s="164"/>
    </row>
    <row r="55453" spans="10:28">
      <c r="J55453" s="161"/>
      <c r="AB55453" s="164"/>
    </row>
    <row r="55454" spans="10:28">
      <c r="J55454" s="161"/>
      <c r="AB55454" s="164"/>
    </row>
    <row r="55455" spans="10:28">
      <c r="J55455" s="161"/>
      <c r="AB55455" s="164"/>
    </row>
    <row r="55456" spans="10:28">
      <c r="J55456" s="161"/>
      <c r="AB55456" s="164"/>
    </row>
    <row r="55457" spans="10:28">
      <c r="J55457" s="161"/>
      <c r="AB55457" s="164"/>
    </row>
    <row r="55458" spans="10:28">
      <c r="J55458" s="161"/>
      <c r="AB55458" s="164"/>
    </row>
    <row r="55459" spans="10:28">
      <c r="J55459" s="161"/>
      <c r="AB55459" s="164"/>
    </row>
    <row r="55460" spans="10:28">
      <c r="J55460" s="161"/>
      <c r="AB55460" s="164"/>
    </row>
    <row r="55461" spans="10:28">
      <c r="J55461" s="161"/>
      <c r="AB55461" s="164"/>
    </row>
    <row r="55462" spans="10:28">
      <c r="J55462" s="161"/>
      <c r="AB55462" s="164"/>
    </row>
    <row r="55463" spans="10:28">
      <c r="J55463" s="161"/>
      <c r="AB55463" s="164"/>
    </row>
    <row r="55464" spans="10:28">
      <c r="J55464" s="161"/>
      <c r="AB55464" s="164"/>
    </row>
    <row r="55465" spans="10:28">
      <c r="J55465" s="161"/>
      <c r="AB55465" s="164"/>
    </row>
    <row r="55466" spans="10:28">
      <c r="J55466" s="161"/>
      <c r="AB55466" s="164"/>
    </row>
    <row r="55467" spans="10:28">
      <c r="J55467" s="161"/>
      <c r="AB55467" s="164"/>
    </row>
    <row r="55468" spans="10:28">
      <c r="J55468" s="161"/>
      <c r="AB55468" s="164"/>
    </row>
    <row r="55469" spans="10:28">
      <c r="J55469" s="161"/>
      <c r="AB55469" s="164"/>
    </row>
    <row r="55470" spans="10:28">
      <c r="J55470" s="161"/>
      <c r="AB55470" s="164"/>
    </row>
    <row r="55471" spans="10:28">
      <c r="J55471" s="161"/>
      <c r="AB55471" s="164"/>
    </row>
    <row r="55472" spans="10:28">
      <c r="J55472" s="161"/>
      <c r="AB55472" s="164"/>
    </row>
    <row r="55473" spans="5:28">
      <c r="J55473" s="161"/>
      <c r="AB55473" s="164"/>
    </row>
    <row r="55474" spans="5:28">
      <c r="J55474" s="161"/>
      <c r="AB55474" s="164"/>
    </row>
    <row r="55475" spans="5:28">
      <c r="J55475" s="161"/>
      <c r="AB55475" s="164"/>
    </row>
    <row r="55476" spans="5:28">
      <c r="J55476" s="161"/>
      <c r="AB55476" s="164"/>
    </row>
    <row r="55477" spans="5:28">
      <c r="J55477" s="161"/>
      <c r="AB55477" s="164"/>
    </row>
    <row r="55478" spans="5:28">
      <c r="J55478" s="161"/>
      <c r="AB55478" s="164"/>
    </row>
    <row r="55479" spans="5:28">
      <c r="J55479" s="161"/>
      <c r="AB55479" s="164"/>
    </row>
    <row r="55480" spans="5:28">
      <c r="J55480" s="161"/>
      <c r="AB55480" s="164"/>
    </row>
    <row r="55481" spans="5:28">
      <c r="E55481" s="166"/>
      <c r="J55481" s="161"/>
      <c r="AB55481" s="164"/>
    </row>
    <row r="55482" spans="5:28">
      <c r="E55482" s="166"/>
      <c r="J55482" s="161"/>
      <c r="AB55482" s="164"/>
    </row>
    <row r="55483" spans="5:28">
      <c r="E55483" s="166"/>
      <c r="J55483" s="161"/>
      <c r="AB55483" s="164"/>
    </row>
    <row r="55484" spans="5:28">
      <c r="E55484" s="166"/>
      <c r="J55484" s="161"/>
      <c r="AB55484" s="164"/>
    </row>
    <row r="55485" spans="5:28">
      <c r="E55485" s="166"/>
      <c r="J55485" s="161"/>
      <c r="AB55485" s="164"/>
    </row>
    <row r="55486" spans="5:28">
      <c r="E55486" s="166"/>
      <c r="J55486" s="161"/>
      <c r="AB55486" s="164"/>
    </row>
    <row r="55487" spans="5:28">
      <c r="E55487" s="166"/>
      <c r="J55487" s="161"/>
      <c r="AB55487" s="164"/>
    </row>
    <row r="55488" spans="5:28">
      <c r="J55488" s="161"/>
      <c r="AB55488" s="164"/>
    </row>
    <row r="55489" spans="10:28">
      <c r="J55489" s="161"/>
      <c r="AB55489" s="164"/>
    </row>
    <row r="55490" spans="10:28">
      <c r="J55490" s="161"/>
      <c r="AB55490" s="164"/>
    </row>
    <row r="55491" spans="10:28">
      <c r="J55491" s="161"/>
      <c r="AB55491" s="164"/>
    </row>
    <row r="55492" spans="10:28">
      <c r="J55492" s="161"/>
      <c r="AB55492" s="164"/>
    </row>
    <row r="55493" spans="10:28">
      <c r="J55493" s="161"/>
      <c r="AB55493" s="164"/>
    </row>
    <row r="55494" spans="10:28">
      <c r="J55494" s="161"/>
      <c r="AB55494" s="164"/>
    </row>
    <row r="55495" spans="10:28">
      <c r="J55495" s="161"/>
      <c r="AB55495" s="164"/>
    </row>
    <row r="55496" spans="10:28">
      <c r="J55496" s="161"/>
      <c r="AB55496" s="164"/>
    </row>
    <row r="55497" spans="10:28">
      <c r="J55497" s="161"/>
      <c r="AB55497" s="164"/>
    </row>
    <row r="55498" spans="10:28">
      <c r="J55498" s="161"/>
      <c r="AB55498" s="164"/>
    </row>
    <row r="55499" spans="10:28">
      <c r="J55499" s="161"/>
      <c r="AB55499" s="164"/>
    </row>
    <row r="55500" spans="10:28">
      <c r="J55500" s="161"/>
      <c r="AB55500" s="164"/>
    </row>
    <row r="55501" spans="10:28">
      <c r="J55501" s="161"/>
      <c r="AB55501" s="164"/>
    </row>
    <row r="55502" spans="10:28">
      <c r="J55502" s="161"/>
      <c r="AB55502" s="164"/>
    </row>
    <row r="55503" spans="10:28">
      <c r="J55503" s="161"/>
      <c r="AB55503" s="164"/>
    </row>
    <row r="55504" spans="10:28">
      <c r="J55504" s="161"/>
      <c r="AB55504" s="164"/>
    </row>
    <row r="55505" spans="10:28">
      <c r="J55505" s="161"/>
      <c r="AB55505" s="164"/>
    </row>
    <row r="55506" spans="10:28">
      <c r="J55506" s="161"/>
      <c r="AB55506" s="164"/>
    </row>
    <row r="55507" spans="10:28">
      <c r="J55507" s="161"/>
      <c r="AB55507" s="164"/>
    </row>
    <row r="55508" spans="10:28">
      <c r="J55508" s="161"/>
      <c r="AB55508" s="164"/>
    </row>
    <row r="55509" spans="10:28">
      <c r="J55509" s="161"/>
      <c r="AB55509" s="164"/>
    </row>
    <row r="55510" spans="10:28">
      <c r="J55510" s="161"/>
      <c r="AB55510" s="164"/>
    </row>
    <row r="55511" spans="10:28">
      <c r="J55511" s="161"/>
      <c r="AB55511" s="164"/>
    </row>
    <row r="55512" spans="10:28">
      <c r="J55512" s="161"/>
      <c r="AB55512" s="164"/>
    </row>
    <row r="55513" spans="10:28">
      <c r="J55513" s="161"/>
      <c r="AB55513" s="164"/>
    </row>
    <row r="55514" spans="10:28">
      <c r="J55514" s="161"/>
      <c r="AB55514" s="164"/>
    </row>
    <row r="55515" spans="10:28">
      <c r="J55515" s="161"/>
      <c r="AB55515" s="164"/>
    </row>
    <row r="55516" spans="10:28">
      <c r="J55516" s="161"/>
      <c r="AB55516" s="164"/>
    </row>
    <row r="55517" spans="10:28">
      <c r="J55517" s="161"/>
      <c r="AB55517" s="164"/>
    </row>
    <row r="55518" spans="10:28">
      <c r="J55518" s="161"/>
      <c r="AB55518" s="164"/>
    </row>
    <row r="55519" spans="10:28">
      <c r="J55519" s="161"/>
      <c r="AB55519" s="164"/>
    </row>
    <row r="55520" spans="10:28">
      <c r="J55520" s="161"/>
      <c r="AB55520" s="164"/>
    </row>
    <row r="55521" spans="10:28">
      <c r="J55521" s="161"/>
      <c r="AB55521" s="164"/>
    </row>
    <row r="55522" spans="10:28">
      <c r="J55522" s="161"/>
      <c r="AB55522" s="164"/>
    </row>
    <row r="55523" spans="10:28">
      <c r="J55523" s="161"/>
      <c r="AB55523" s="164"/>
    </row>
    <row r="55524" spans="10:28">
      <c r="J55524" s="161"/>
      <c r="AB55524" s="164"/>
    </row>
    <row r="55525" spans="10:28">
      <c r="J55525" s="161"/>
      <c r="AB55525" s="164"/>
    </row>
    <row r="55526" spans="10:28">
      <c r="J55526" s="161"/>
      <c r="AB55526" s="164"/>
    </row>
    <row r="55527" spans="10:28">
      <c r="J55527" s="161"/>
      <c r="AB55527" s="164"/>
    </row>
    <row r="55528" spans="10:28">
      <c r="J55528" s="161"/>
      <c r="AB55528" s="164"/>
    </row>
    <row r="55529" spans="10:28">
      <c r="J55529" s="161"/>
      <c r="AB55529" s="164"/>
    </row>
    <row r="55530" spans="10:28">
      <c r="J55530" s="161"/>
      <c r="AB55530" s="164"/>
    </row>
    <row r="55531" spans="10:28">
      <c r="J55531" s="161"/>
      <c r="AB55531" s="164"/>
    </row>
    <row r="55532" spans="10:28">
      <c r="J55532" s="161"/>
      <c r="AB55532" s="164"/>
    </row>
    <row r="55533" spans="10:28">
      <c r="J55533" s="161"/>
      <c r="AB55533" s="164"/>
    </row>
    <row r="55534" spans="10:28">
      <c r="J55534" s="161"/>
      <c r="R55534" s="166"/>
      <c r="AB55534" s="164"/>
    </row>
    <row r="55535" spans="10:28">
      <c r="J55535" s="161"/>
      <c r="AB55535" s="164"/>
    </row>
    <row r="55536" spans="10:28">
      <c r="J55536" s="161"/>
      <c r="AB55536" s="164"/>
    </row>
    <row r="55537" spans="10:28">
      <c r="J55537" s="161"/>
      <c r="AB55537" s="164"/>
    </row>
    <row r="55538" spans="10:28">
      <c r="J55538" s="161"/>
      <c r="AB55538" s="164"/>
    </row>
    <row r="55539" spans="10:28">
      <c r="J55539" s="161"/>
      <c r="AB55539" s="164"/>
    </row>
    <row r="55540" spans="10:28">
      <c r="J55540" s="161"/>
      <c r="AB55540" s="164"/>
    </row>
    <row r="55541" spans="10:28">
      <c r="J55541" s="161"/>
      <c r="AB55541" s="164"/>
    </row>
    <row r="55542" spans="10:28">
      <c r="J55542" s="161"/>
      <c r="AB55542" s="164"/>
    </row>
    <row r="55543" spans="10:28">
      <c r="J55543" s="161"/>
      <c r="AB55543" s="164"/>
    </row>
    <row r="55544" spans="10:28">
      <c r="J55544" s="161"/>
      <c r="AB55544" s="164"/>
    </row>
    <row r="55545" spans="10:28">
      <c r="J55545" s="161"/>
      <c r="AB55545" s="164"/>
    </row>
    <row r="55546" spans="10:28">
      <c r="J55546" s="161"/>
      <c r="AB55546" s="164"/>
    </row>
    <row r="55547" spans="10:28">
      <c r="J55547" s="161"/>
      <c r="AB55547" s="164"/>
    </row>
    <row r="55548" spans="10:28">
      <c r="J55548" s="161"/>
      <c r="AB55548" s="164"/>
    </row>
    <row r="55549" spans="10:28">
      <c r="J55549" s="161"/>
      <c r="AB55549" s="164"/>
    </row>
    <row r="55550" spans="10:28">
      <c r="J55550" s="161"/>
      <c r="AB55550" s="164"/>
    </row>
    <row r="55551" spans="10:28">
      <c r="J55551" s="161"/>
      <c r="AB55551" s="164"/>
    </row>
    <row r="55552" spans="10:28">
      <c r="J55552" s="161"/>
      <c r="AB55552" s="164"/>
    </row>
    <row r="55553" spans="10:28">
      <c r="J55553" s="161"/>
      <c r="AB55553" s="164"/>
    </row>
    <row r="55554" spans="10:28">
      <c r="J55554" s="161"/>
      <c r="AB55554" s="164"/>
    </row>
    <row r="55555" spans="10:28">
      <c r="J55555" s="161"/>
      <c r="AB55555" s="164"/>
    </row>
    <row r="55556" spans="10:28">
      <c r="J55556" s="161"/>
      <c r="AB55556" s="164"/>
    </row>
    <row r="55557" spans="10:28">
      <c r="J55557" s="161"/>
      <c r="AB55557" s="164"/>
    </row>
    <row r="55558" spans="10:28">
      <c r="J55558" s="161"/>
      <c r="AB55558" s="164"/>
    </row>
    <row r="55559" spans="10:28">
      <c r="J55559" s="161"/>
      <c r="AB55559" s="164"/>
    </row>
    <row r="55560" spans="10:28">
      <c r="J55560" s="161"/>
      <c r="AB55560" s="164"/>
    </row>
    <row r="55561" spans="10:28">
      <c r="J55561" s="161"/>
      <c r="AB55561" s="164"/>
    </row>
    <row r="55562" spans="10:28">
      <c r="J55562" s="161"/>
      <c r="AB55562" s="164"/>
    </row>
    <row r="55563" spans="10:28">
      <c r="J55563" s="161"/>
      <c r="AB55563" s="164"/>
    </row>
    <row r="55564" spans="10:28">
      <c r="J55564" s="161"/>
      <c r="AB55564" s="164"/>
    </row>
    <row r="55565" spans="10:28">
      <c r="J55565" s="161"/>
      <c r="AB55565" s="164"/>
    </row>
    <row r="55566" spans="10:28">
      <c r="J55566" s="161"/>
      <c r="AB55566" s="164"/>
    </row>
    <row r="55567" spans="10:28">
      <c r="J55567" s="161"/>
      <c r="AB55567" s="164"/>
    </row>
    <row r="55568" spans="10:28">
      <c r="J55568" s="161"/>
      <c r="AB55568" s="164"/>
    </row>
    <row r="55569" spans="10:28">
      <c r="J55569" s="161"/>
      <c r="AB55569" s="164"/>
    </row>
    <row r="55570" spans="10:28">
      <c r="J55570" s="161"/>
      <c r="AB55570" s="164"/>
    </row>
    <row r="55571" spans="10:28">
      <c r="J55571" s="161"/>
      <c r="AB55571" s="164"/>
    </row>
    <row r="55572" spans="10:28">
      <c r="J55572" s="161"/>
      <c r="AB55572" s="164"/>
    </row>
    <row r="55573" spans="10:28">
      <c r="J55573" s="161"/>
      <c r="AB55573" s="164"/>
    </row>
    <row r="55574" spans="10:28">
      <c r="J55574" s="161"/>
      <c r="AB55574" s="164"/>
    </row>
    <row r="55575" spans="10:28">
      <c r="J55575" s="161"/>
      <c r="AB55575" s="164"/>
    </row>
    <row r="55576" spans="10:28">
      <c r="J55576" s="161"/>
      <c r="AB55576" s="164"/>
    </row>
    <row r="55577" spans="10:28">
      <c r="J55577" s="161"/>
      <c r="AB55577" s="164"/>
    </row>
    <row r="55578" spans="10:28">
      <c r="J55578" s="161"/>
      <c r="AB55578" s="164"/>
    </row>
    <row r="55579" spans="10:28">
      <c r="J55579" s="161"/>
      <c r="AB55579" s="164"/>
    </row>
    <row r="55580" spans="10:28">
      <c r="J55580" s="161"/>
      <c r="AB55580" s="164"/>
    </row>
    <row r="55581" spans="10:28">
      <c r="J55581" s="161"/>
      <c r="AB55581" s="164"/>
    </row>
    <row r="55582" spans="10:28">
      <c r="J55582" s="161"/>
      <c r="AB55582" s="164"/>
    </row>
    <row r="55583" spans="10:28">
      <c r="J55583" s="161"/>
      <c r="AB55583" s="164"/>
    </row>
    <row r="55584" spans="10:28">
      <c r="J55584" s="161"/>
      <c r="AB55584" s="164"/>
    </row>
    <row r="55585" spans="10:28">
      <c r="J55585" s="161"/>
      <c r="AB55585" s="164"/>
    </row>
    <row r="55586" spans="10:28">
      <c r="J55586" s="161"/>
      <c r="AB55586" s="164"/>
    </row>
    <row r="55587" spans="10:28">
      <c r="J55587" s="161"/>
      <c r="AB55587" s="164"/>
    </row>
    <row r="55588" spans="10:28">
      <c r="J55588" s="161"/>
      <c r="AB55588" s="164"/>
    </row>
    <row r="55589" spans="10:28">
      <c r="J55589" s="161"/>
      <c r="AB55589" s="164"/>
    </row>
    <row r="55590" spans="10:28">
      <c r="J55590" s="161"/>
      <c r="AB55590" s="164"/>
    </row>
    <row r="55591" spans="10:28">
      <c r="J55591" s="161"/>
      <c r="AB55591" s="164"/>
    </row>
    <row r="55592" spans="10:28">
      <c r="J55592" s="161"/>
      <c r="AB55592" s="164"/>
    </row>
    <row r="55593" spans="10:28">
      <c r="J55593" s="161"/>
      <c r="AB55593" s="164"/>
    </row>
    <row r="55594" spans="10:28">
      <c r="J55594" s="161"/>
      <c r="AB55594" s="164"/>
    </row>
    <row r="55595" spans="10:28">
      <c r="J55595" s="161"/>
      <c r="AB55595" s="164"/>
    </row>
    <row r="55596" spans="10:28">
      <c r="J55596" s="161"/>
      <c r="AB55596" s="164"/>
    </row>
    <row r="55597" spans="10:28">
      <c r="J55597" s="161"/>
      <c r="AB55597" s="164"/>
    </row>
    <row r="55598" spans="10:28">
      <c r="J55598" s="161"/>
      <c r="AB55598" s="164"/>
    </row>
    <row r="55599" spans="10:28">
      <c r="J55599" s="161"/>
      <c r="AB55599" s="164"/>
    </row>
    <row r="55600" spans="10:28">
      <c r="J55600" s="161"/>
      <c r="AB55600" s="164"/>
    </row>
    <row r="55601" spans="10:28">
      <c r="J55601" s="161"/>
      <c r="AB55601" s="164"/>
    </row>
    <row r="55602" spans="10:28">
      <c r="J55602" s="161"/>
      <c r="AB55602" s="164"/>
    </row>
    <row r="55603" spans="10:28">
      <c r="J55603" s="161"/>
      <c r="AB55603" s="164"/>
    </row>
    <row r="55604" spans="10:28">
      <c r="J55604" s="161"/>
      <c r="AB55604" s="164"/>
    </row>
    <row r="55605" spans="10:28">
      <c r="J55605" s="161"/>
      <c r="AB55605" s="164"/>
    </row>
    <row r="55606" spans="10:28">
      <c r="J55606" s="161"/>
      <c r="AB55606" s="164"/>
    </row>
    <row r="55607" spans="10:28">
      <c r="J55607" s="161"/>
      <c r="AB55607" s="164"/>
    </row>
    <row r="55608" spans="10:28">
      <c r="J55608" s="161"/>
      <c r="AB55608" s="164"/>
    </row>
    <row r="55609" spans="10:28">
      <c r="J55609" s="161"/>
      <c r="AB55609" s="164"/>
    </row>
    <row r="55610" spans="10:28">
      <c r="J55610" s="161"/>
      <c r="AB55610" s="164"/>
    </row>
    <row r="55611" spans="10:28">
      <c r="J55611" s="161"/>
      <c r="AB55611" s="164"/>
    </row>
    <row r="55612" spans="10:28">
      <c r="J55612" s="161"/>
      <c r="AB55612" s="164"/>
    </row>
    <row r="55613" spans="10:28">
      <c r="J55613" s="161"/>
      <c r="AB55613" s="164"/>
    </row>
    <row r="55614" spans="10:28">
      <c r="J55614" s="161"/>
      <c r="AB55614" s="164"/>
    </row>
    <row r="55615" spans="10:28">
      <c r="J55615" s="161"/>
      <c r="AB55615" s="164"/>
    </row>
    <row r="55616" spans="10:28">
      <c r="J55616" s="161"/>
      <c r="AB55616" s="164"/>
    </row>
    <row r="55617" spans="10:28">
      <c r="J55617" s="161"/>
      <c r="AB55617" s="164"/>
    </row>
    <row r="55618" spans="10:28">
      <c r="J55618" s="161"/>
      <c r="AB55618" s="164"/>
    </row>
    <row r="55619" spans="10:28">
      <c r="J55619" s="161"/>
      <c r="AB55619" s="164"/>
    </row>
    <row r="55620" spans="10:28">
      <c r="J55620" s="161"/>
      <c r="AB55620" s="164"/>
    </row>
    <row r="55621" spans="10:28">
      <c r="J55621" s="161"/>
      <c r="AB55621" s="164"/>
    </row>
    <row r="55622" spans="10:28">
      <c r="J55622" s="161"/>
      <c r="AB55622" s="164"/>
    </row>
    <row r="55623" spans="10:28">
      <c r="J55623" s="161"/>
      <c r="AB55623" s="164"/>
    </row>
    <row r="55624" spans="10:28">
      <c r="J55624" s="161"/>
      <c r="AB55624" s="164"/>
    </row>
    <row r="55625" spans="10:28">
      <c r="J55625" s="161"/>
      <c r="AB55625" s="164"/>
    </row>
    <row r="55626" spans="10:28">
      <c r="J55626" s="161"/>
      <c r="AB55626" s="164"/>
    </row>
    <row r="55627" spans="10:28">
      <c r="J55627" s="161"/>
      <c r="AB55627" s="164"/>
    </row>
    <row r="55628" spans="10:28">
      <c r="J55628" s="161"/>
      <c r="AB55628" s="164"/>
    </row>
    <row r="55629" spans="10:28">
      <c r="J55629" s="161"/>
      <c r="AB55629" s="164"/>
    </row>
    <row r="55630" spans="10:28">
      <c r="J55630" s="161"/>
      <c r="AB55630" s="164"/>
    </row>
    <row r="55631" spans="10:28">
      <c r="J55631" s="161"/>
      <c r="AB55631" s="164"/>
    </row>
    <row r="55632" spans="10:28">
      <c r="J55632" s="161"/>
      <c r="AB55632" s="164"/>
    </row>
    <row r="55633" spans="10:28">
      <c r="J55633" s="161"/>
      <c r="AB55633" s="164"/>
    </row>
    <row r="55634" spans="10:28">
      <c r="J55634" s="161"/>
      <c r="AB55634" s="164"/>
    </row>
    <row r="55635" spans="10:28">
      <c r="J55635" s="161"/>
      <c r="AB55635" s="164"/>
    </row>
    <row r="55636" spans="10:28">
      <c r="J55636" s="161"/>
      <c r="AB55636" s="164"/>
    </row>
    <row r="55637" spans="10:28">
      <c r="J55637" s="161"/>
      <c r="AB55637" s="164"/>
    </row>
    <row r="55638" spans="10:28">
      <c r="J55638" s="161"/>
      <c r="AB55638" s="164"/>
    </row>
    <row r="55639" spans="10:28">
      <c r="J55639" s="161"/>
      <c r="AB55639" s="164"/>
    </row>
    <row r="55640" spans="10:28">
      <c r="J55640" s="161"/>
      <c r="AB55640" s="164"/>
    </row>
    <row r="55641" spans="10:28">
      <c r="J55641" s="161"/>
      <c r="AB55641" s="164"/>
    </row>
    <row r="55642" spans="10:28">
      <c r="J55642" s="161"/>
      <c r="AB55642" s="164"/>
    </row>
    <row r="55643" spans="10:28">
      <c r="J55643" s="161"/>
      <c r="AB55643" s="164"/>
    </row>
    <row r="55644" spans="10:28">
      <c r="J55644" s="161"/>
      <c r="AB55644" s="164"/>
    </row>
    <row r="55645" spans="10:28">
      <c r="J55645" s="161"/>
      <c r="AB55645" s="164"/>
    </row>
    <row r="55646" spans="10:28">
      <c r="J55646" s="161"/>
      <c r="AB55646" s="164"/>
    </row>
    <row r="55647" spans="10:28">
      <c r="J55647" s="161"/>
      <c r="AB55647" s="164"/>
    </row>
    <row r="55648" spans="10:28">
      <c r="J55648" s="161"/>
      <c r="AB55648" s="164"/>
    </row>
    <row r="55649" spans="10:28">
      <c r="J55649" s="161"/>
      <c r="AB55649" s="164"/>
    </row>
    <row r="55650" spans="10:28">
      <c r="J55650" s="161"/>
      <c r="AB55650" s="164"/>
    </row>
    <row r="55651" spans="10:28">
      <c r="J55651" s="161"/>
      <c r="AB55651" s="164"/>
    </row>
    <row r="55652" spans="10:28">
      <c r="J55652" s="161"/>
      <c r="AB55652" s="164"/>
    </row>
    <row r="55653" spans="10:28">
      <c r="J55653" s="161"/>
      <c r="AB55653" s="164"/>
    </row>
    <row r="55654" spans="10:28">
      <c r="J55654" s="161"/>
      <c r="AB55654" s="164"/>
    </row>
    <row r="55655" spans="10:28">
      <c r="J55655" s="161"/>
      <c r="AB55655" s="164"/>
    </row>
    <row r="55656" spans="10:28">
      <c r="J55656" s="161"/>
      <c r="AB55656" s="164"/>
    </row>
    <row r="55657" spans="10:28">
      <c r="J55657" s="161"/>
      <c r="AB55657" s="164"/>
    </row>
    <row r="55658" spans="10:28">
      <c r="J55658" s="161"/>
      <c r="AB55658" s="164"/>
    </row>
    <row r="55659" spans="10:28">
      <c r="J55659" s="161"/>
      <c r="AB55659" s="164"/>
    </row>
    <row r="55660" spans="10:28">
      <c r="J55660" s="161"/>
      <c r="AB55660" s="164"/>
    </row>
    <row r="55661" spans="10:28">
      <c r="J55661" s="161"/>
      <c r="AB55661" s="164"/>
    </row>
    <row r="55662" spans="10:28">
      <c r="J55662" s="161"/>
      <c r="AB55662" s="164"/>
    </row>
    <row r="55663" spans="10:28">
      <c r="J55663" s="161"/>
      <c r="AB55663" s="164"/>
    </row>
    <row r="55664" spans="10:28">
      <c r="J55664" s="161"/>
      <c r="AB55664" s="164"/>
    </row>
    <row r="55665" spans="10:28">
      <c r="J55665" s="161"/>
      <c r="AB55665" s="164"/>
    </row>
    <row r="55666" spans="10:28">
      <c r="J55666" s="161"/>
      <c r="AB55666" s="164"/>
    </row>
    <row r="55667" spans="10:28">
      <c r="J55667" s="161"/>
      <c r="AB55667" s="164"/>
    </row>
    <row r="55668" spans="10:28">
      <c r="J55668" s="161"/>
      <c r="AB55668" s="164"/>
    </row>
    <row r="55669" spans="10:28">
      <c r="J55669" s="161"/>
      <c r="AB55669" s="164"/>
    </row>
    <row r="55670" spans="10:28">
      <c r="J55670" s="161"/>
      <c r="AB55670" s="164"/>
    </row>
    <row r="55671" spans="10:28">
      <c r="J55671" s="161"/>
      <c r="AB55671" s="164"/>
    </row>
    <row r="55672" spans="10:28">
      <c r="J55672" s="161"/>
      <c r="AB55672" s="164"/>
    </row>
    <row r="55673" spans="10:28">
      <c r="J55673" s="161"/>
      <c r="AB55673" s="164"/>
    </row>
    <row r="55674" spans="10:28">
      <c r="J55674" s="161"/>
      <c r="AB55674" s="164"/>
    </row>
    <row r="55675" spans="10:28">
      <c r="J55675" s="161"/>
      <c r="AB55675" s="164"/>
    </row>
    <row r="55676" spans="10:28">
      <c r="J55676" s="161"/>
      <c r="AB55676" s="164"/>
    </row>
    <row r="55677" spans="10:28">
      <c r="J55677" s="161"/>
      <c r="AB55677" s="164"/>
    </row>
    <row r="55678" spans="10:28">
      <c r="J55678" s="161"/>
      <c r="AB55678" s="164"/>
    </row>
    <row r="55679" spans="10:28">
      <c r="J55679" s="161"/>
      <c r="AB55679" s="164"/>
    </row>
    <row r="55680" spans="10:28">
      <c r="J55680" s="161"/>
      <c r="AB55680" s="164"/>
    </row>
    <row r="55681" spans="10:28">
      <c r="J55681" s="161"/>
      <c r="AB55681" s="164"/>
    </row>
    <row r="55682" spans="10:28">
      <c r="J55682" s="161"/>
      <c r="AB55682" s="164"/>
    </row>
    <row r="55683" spans="10:28">
      <c r="J55683" s="161"/>
      <c r="AB55683" s="164"/>
    </row>
    <row r="55684" spans="10:28">
      <c r="J55684" s="161"/>
      <c r="AB55684" s="164"/>
    </row>
    <row r="55685" spans="10:28">
      <c r="J55685" s="161"/>
      <c r="AB55685" s="164"/>
    </row>
    <row r="55686" spans="10:28">
      <c r="J55686" s="161"/>
      <c r="AB55686" s="164"/>
    </row>
    <row r="55687" spans="10:28">
      <c r="J55687" s="161"/>
      <c r="AB55687" s="164"/>
    </row>
    <row r="55688" spans="10:28">
      <c r="J55688" s="161"/>
      <c r="AB55688" s="164"/>
    </row>
    <row r="55689" spans="10:28">
      <c r="J55689" s="161"/>
      <c r="AB55689" s="164"/>
    </row>
    <row r="55690" spans="10:28">
      <c r="J55690" s="161"/>
      <c r="AB55690" s="164"/>
    </row>
    <row r="55691" spans="10:28">
      <c r="J55691" s="161"/>
      <c r="AB55691" s="164"/>
    </row>
    <row r="55692" spans="10:28">
      <c r="J55692" s="161"/>
      <c r="AB55692" s="164"/>
    </row>
    <row r="55693" spans="10:28">
      <c r="J55693" s="161"/>
      <c r="AB55693" s="164"/>
    </row>
    <row r="55694" spans="10:28">
      <c r="J55694" s="161"/>
      <c r="AB55694" s="164"/>
    </row>
    <row r="55695" spans="10:28">
      <c r="J55695" s="161"/>
      <c r="AB55695" s="164"/>
    </row>
    <row r="55696" spans="10:28">
      <c r="J55696" s="161"/>
      <c r="AB55696" s="164"/>
    </row>
    <row r="55697" spans="10:28">
      <c r="J55697" s="161"/>
      <c r="AB55697" s="164"/>
    </row>
    <row r="55698" spans="10:28">
      <c r="J55698" s="161"/>
      <c r="AB55698" s="164"/>
    </row>
    <row r="55699" spans="10:28">
      <c r="J55699" s="161"/>
      <c r="AB55699" s="164"/>
    </row>
    <row r="55700" spans="10:28">
      <c r="J55700" s="161"/>
      <c r="AB55700" s="164"/>
    </row>
    <row r="55701" spans="10:28">
      <c r="J55701" s="161"/>
      <c r="AB55701" s="164"/>
    </row>
    <row r="55702" spans="10:28">
      <c r="J55702" s="161"/>
      <c r="AB55702" s="164"/>
    </row>
    <row r="55703" spans="10:28">
      <c r="J55703" s="161"/>
      <c r="AB55703" s="164"/>
    </row>
    <row r="55704" spans="10:28">
      <c r="J55704" s="161"/>
      <c r="AB55704" s="164"/>
    </row>
    <row r="55705" spans="10:28">
      <c r="J55705" s="161"/>
      <c r="AB55705" s="164"/>
    </row>
    <row r="55706" spans="10:28">
      <c r="J55706" s="161"/>
      <c r="AB55706" s="164"/>
    </row>
    <row r="55707" spans="10:28">
      <c r="J55707" s="161"/>
      <c r="AB55707" s="164"/>
    </row>
    <row r="55708" spans="10:28">
      <c r="J55708" s="161"/>
      <c r="AB55708" s="164"/>
    </row>
    <row r="55709" spans="10:28">
      <c r="J55709" s="161"/>
      <c r="AB55709" s="164"/>
    </row>
    <row r="55710" spans="10:28">
      <c r="J55710" s="161"/>
      <c r="AB55710" s="164"/>
    </row>
    <row r="55711" spans="10:28">
      <c r="J55711" s="161"/>
      <c r="AB55711" s="164"/>
    </row>
    <row r="55712" spans="10:28">
      <c r="J55712" s="161"/>
      <c r="AB55712" s="164"/>
    </row>
    <row r="55713" spans="10:28">
      <c r="J55713" s="161"/>
      <c r="AB55713" s="164"/>
    </row>
    <row r="55714" spans="10:28">
      <c r="J55714" s="161"/>
      <c r="AB55714" s="164"/>
    </row>
    <row r="55715" spans="10:28">
      <c r="J55715" s="161"/>
      <c r="AB55715" s="164"/>
    </row>
    <row r="55716" spans="10:28">
      <c r="J55716" s="161"/>
      <c r="AB55716" s="164"/>
    </row>
    <row r="55717" spans="10:28">
      <c r="J55717" s="161"/>
      <c r="AB55717" s="164"/>
    </row>
    <row r="55718" spans="10:28">
      <c r="J55718" s="161"/>
      <c r="AB55718" s="164"/>
    </row>
    <row r="55719" spans="10:28">
      <c r="J55719" s="161"/>
      <c r="AB55719" s="164"/>
    </row>
    <row r="55720" spans="10:28">
      <c r="J55720" s="161"/>
      <c r="AB55720" s="164"/>
    </row>
    <row r="55721" spans="10:28">
      <c r="J55721" s="161"/>
      <c r="AB55721" s="164"/>
    </row>
    <row r="55722" spans="10:28">
      <c r="J55722" s="161"/>
      <c r="AB55722" s="164"/>
    </row>
    <row r="55723" spans="10:28">
      <c r="J55723" s="161"/>
      <c r="AB55723" s="164"/>
    </row>
    <row r="55724" spans="10:28">
      <c r="J55724" s="161"/>
      <c r="AB55724" s="164"/>
    </row>
    <row r="55725" spans="10:28">
      <c r="J55725" s="161"/>
      <c r="AB55725" s="164"/>
    </row>
    <row r="55726" spans="10:28">
      <c r="J55726" s="161"/>
      <c r="AB55726" s="164"/>
    </row>
    <row r="55727" spans="10:28">
      <c r="J55727" s="161"/>
      <c r="AB55727" s="164"/>
    </row>
    <row r="55728" spans="10:28">
      <c r="J55728" s="161"/>
      <c r="AB55728" s="164"/>
    </row>
    <row r="55729" spans="10:28">
      <c r="J55729" s="161"/>
      <c r="AB55729" s="164"/>
    </row>
    <row r="55730" spans="10:28">
      <c r="J55730" s="161"/>
      <c r="AB55730" s="164"/>
    </row>
    <row r="55731" spans="10:28">
      <c r="J55731" s="161"/>
      <c r="AB55731" s="164"/>
    </row>
    <row r="55732" spans="10:28">
      <c r="J55732" s="161"/>
      <c r="AB55732" s="164"/>
    </row>
    <row r="55733" spans="10:28">
      <c r="J55733" s="161"/>
      <c r="AB55733" s="164"/>
    </row>
    <row r="55734" spans="10:28">
      <c r="J55734" s="161"/>
      <c r="AB55734" s="164"/>
    </row>
    <row r="55735" spans="10:28">
      <c r="J55735" s="161"/>
      <c r="AB55735" s="164"/>
    </row>
    <row r="55736" spans="10:28">
      <c r="J55736" s="161"/>
      <c r="AB55736" s="164"/>
    </row>
    <row r="55737" spans="10:28">
      <c r="J55737" s="161"/>
      <c r="AB55737" s="164"/>
    </row>
    <row r="55738" spans="10:28">
      <c r="J55738" s="161"/>
      <c r="AB55738" s="164"/>
    </row>
    <row r="55739" spans="10:28">
      <c r="J55739" s="161"/>
      <c r="AB55739" s="164"/>
    </row>
    <row r="55740" spans="10:28">
      <c r="J55740" s="161"/>
      <c r="AB55740" s="164"/>
    </row>
    <row r="55741" spans="10:28">
      <c r="J55741" s="161"/>
      <c r="AB55741" s="164"/>
    </row>
    <row r="55742" spans="10:28">
      <c r="J55742" s="161"/>
      <c r="AB55742" s="164"/>
    </row>
    <row r="55743" spans="10:28">
      <c r="J55743" s="161"/>
      <c r="AB55743" s="164"/>
    </row>
    <row r="55744" spans="10:28">
      <c r="J55744" s="161"/>
      <c r="AB55744" s="164"/>
    </row>
    <row r="55745" spans="10:28">
      <c r="J55745" s="161"/>
      <c r="AB55745" s="164"/>
    </row>
    <row r="55746" spans="10:28">
      <c r="J55746" s="161"/>
      <c r="AB55746" s="164"/>
    </row>
    <row r="55747" spans="10:28">
      <c r="J55747" s="161"/>
      <c r="AB55747" s="164"/>
    </row>
    <row r="55748" spans="10:28">
      <c r="J55748" s="161"/>
      <c r="AB55748" s="164"/>
    </row>
    <row r="55749" spans="10:28">
      <c r="J55749" s="161"/>
      <c r="AB55749" s="164"/>
    </row>
    <row r="55750" spans="10:28">
      <c r="J55750" s="161"/>
      <c r="AB55750" s="164"/>
    </row>
    <row r="55751" spans="10:28">
      <c r="J55751" s="161"/>
      <c r="AB55751" s="164"/>
    </row>
    <row r="55752" spans="10:28">
      <c r="J55752" s="161"/>
      <c r="AB55752" s="164"/>
    </row>
    <row r="55753" spans="10:28">
      <c r="J55753" s="161"/>
      <c r="AB55753" s="164"/>
    </row>
    <row r="55754" spans="10:28">
      <c r="J55754" s="161"/>
      <c r="AB55754" s="164"/>
    </row>
    <row r="55755" spans="10:28">
      <c r="J55755" s="161"/>
      <c r="AB55755" s="164"/>
    </row>
    <row r="55756" spans="10:28">
      <c r="J55756" s="161"/>
      <c r="AB55756" s="164"/>
    </row>
    <row r="55757" spans="10:28">
      <c r="J55757" s="161"/>
      <c r="AB55757" s="164"/>
    </row>
    <row r="55758" spans="10:28">
      <c r="J55758" s="161"/>
      <c r="AB55758" s="164"/>
    </row>
    <row r="55759" spans="10:28">
      <c r="J55759" s="161"/>
      <c r="AB55759" s="164"/>
    </row>
    <row r="55760" spans="10:28">
      <c r="J55760" s="161"/>
      <c r="AB55760" s="164"/>
    </row>
    <row r="55761" spans="10:28">
      <c r="J55761" s="161"/>
      <c r="AB55761" s="164"/>
    </row>
    <row r="55762" spans="10:28">
      <c r="J55762" s="161"/>
      <c r="AB55762" s="164"/>
    </row>
    <row r="55763" spans="10:28">
      <c r="J55763" s="161"/>
      <c r="AB55763" s="164"/>
    </row>
    <row r="55764" spans="10:28">
      <c r="J55764" s="161"/>
      <c r="AB55764" s="164"/>
    </row>
    <row r="55765" spans="10:28">
      <c r="J55765" s="161"/>
      <c r="AB55765" s="164"/>
    </row>
    <row r="55766" spans="10:28">
      <c r="J55766" s="161"/>
      <c r="AB55766" s="164"/>
    </row>
    <row r="55767" spans="10:28">
      <c r="J55767" s="161"/>
      <c r="AB55767" s="164"/>
    </row>
    <row r="55768" spans="10:28">
      <c r="J55768" s="161"/>
      <c r="AB55768" s="164"/>
    </row>
    <row r="55769" spans="10:28">
      <c r="J55769" s="161"/>
      <c r="AB55769" s="164"/>
    </row>
    <row r="55770" spans="10:28">
      <c r="J55770" s="161"/>
      <c r="AB55770" s="164"/>
    </row>
    <row r="55771" spans="10:28">
      <c r="J55771" s="161"/>
      <c r="AB55771" s="164"/>
    </row>
    <row r="55772" spans="10:28">
      <c r="J55772" s="161"/>
      <c r="AB55772" s="164"/>
    </row>
    <row r="55773" spans="10:28">
      <c r="J55773" s="161"/>
      <c r="AB55773" s="164"/>
    </row>
    <row r="55774" spans="10:28">
      <c r="J55774" s="161"/>
      <c r="AB55774" s="164"/>
    </row>
    <row r="55775" spans="10:28">
      <c r="J55775" s="161"/>
      <c r="AB55775" s="164"/>
    </row>
    <row r="55776" spans="10:28">
      <c r="J55776" s="161"/>
      <c r="AB55776" s="164"/>
    </row>
    <row r="55777" spans="10:28">
      <c r="J55777" s="161"/>
      <c r="AB55777" s="164"/>
    </row>
    <row r="55778" spans="10:28">
      <c r="J55778" s="161"/>
      <c r="AB55778" s="164"/>
    </row>
    <row r="55779" spans="10:28">
      <c r="J55779" s="161"/>
      <c r="AB55779" s="164"/>
    </row>
    <row r="55780" spans="10:28">
      <c r="J55780" s="161"/>
      <c r="AB55780" s="164"/>
    </row>
    <row r="55781" spans="10:28">
      <c r="J55781" s="161"/>
      <c r="AB55781" s="164"/>
    </row>
    <row r="55782" spans="10:28">
      <c r="J55782" s="161"/>
      <c r="AB55782" s="164"/>
    </row>
    <row r="55783" spans="10:28">
      <c r="J55783" s="161"/>
      <c r="AB55783" s="164"/>
    </row>
    <row r="55784" spans="10:28">
      <c r="J55784" s="161"/>
      <c r="AB55784" s="164"/>
    </row>
    <row r="55785" spans="10:28">
      <c r="J55785" s="161"/>
      <c r="AB55785" s="164"/>
    </row>
    <row r="55786" spans="10:28">
      <c r="J55786" s="161"/>
      <c r="AB55786" s="164"/>
    </row>
    <row r="55787" spans="10:28">
      <c r="J55787" s="161"/>
      <c r="AB55787" s="164"/>
    </row>
    <row r="55788" spans="10:28">
      <c r="J55788" s="161"/>
      <c r="AB55788" s="164"/>
    </row>
    <row r="55789" spans="10:28">
      <c r="J55789" s="161"/>
      <c r="AB55789" s="164"/>
    </row>
    <row r="55790" spans="10:28">
      <c r="J55790" s="161"/>
      <c r="AB55790" s="164"/>
    </row>
    <row r="55791" spans="10:28">
      <c r="J55791" s="161"/>
      <c r="AB55791" s="164"/>
    </row>
    <row r="55792" spans="10:28">
      <c r="J55792" s="161"/>
      <c r="AB55792" s="164"/>
    </row>
    <row r="55793" spans="10:28">
      <c r="J55793" s="161"/>
      <c r="AB55793" s="164"/>
    </row>
    <row r="55794" spans="10:28">
      <c r="J55794" s="161"/>
      <c r="AB55794" s="164"/>
    </row>
    <row r="55795" spans="10:28">
      <c r="J55795" s="161"/>
      <c r="AB55795" s="164"/>
    </row>
    <row r="55796" spans="10:28">
      <c r="J55796" s="161"/>
      <c r="AB55796" s="164"/>
    </row>
    <row r="55797" spans="10:28">
      <c r="J55797" s="161"/>
      <c r="AB55797" s="164"/>
    </row>
    <row r="55798" spans="10:28">
      <c r="J55798" s="161"/>
      <c r="AB55798" s="164"/>
    </row>
    <row r="55799" spans="10:28">
      <c r="J55799" s="161"/>
      <c r="AB55799" s="164"/>
    </row>
    <row r="55800" spans="10:28">
      <c r="J55800" s="161"/>
      <c r="AB55800" s="164"/>
    </row>
    <row r="55801" spans="10:28">
      <c r="J55801" s="161"/>
      <c r="AB55801" s="164"/>
    </row>
    <row r="55802" spans="10:28">
      <c r="J55802" s="161"/>
      <c r="AB55802" s="164"/>
    </row>
    <row r="55803" spans="10:28">
      <c r="J55803" s="161"/>
      <c r="AB55803" s="164"/>
    </row>
    <row r="55804" spans="10:28">
      <c r="J55804" s="161"/>
      <c r="AB55804" s="164"/>
    </row>
    <row r="55805" spans="10:28">
      <c r="J55805" s="161"/>
      <c r="AB55805" s="164"/>
    </row>
    <row r="55806" spans="10:28">
      <c r="J55806" s="161"/>
      <c r="AB55806" s="164"/>
    </row>
    <row r="55807" spans="10:28">
      <c r="J55807" s="161"/>
      <c r="AB55807" s="164"/>
    </row>
    <row r="55808" spans="10:28">
      <c r="J55808" s="161"/>
      <c r="AB55808" s="164"/>
    </row>
    <row r="55809" spans="10:28">
      <c r="J55809" s="161"/>
      <c r="AB55809" s="164"/>
    </row>
    <row r="55810" spans="10:28">
      <c r="J55810" s="161"/>
      <c r="AB55810" s="164"/>
    </row>
    <row r="55811" spans="10:28">
      <c r="J55811" s="161"/>
      <c r="AB55811" s="164"/>
    </row>
    <row r="55812" spans="10:28">
      <c r="J55812" s="161"/>
      <c r="AB55812" s="164"/>
    </row>
    <row r="55813" spans="10:28">
      <c r="J55813" s="161"/>
      <c r="AB55813" s="164"/>
    </row>
    <row r="55814" spans="10:28">
      <c r="J55814" s="161"/>
      <c r="AB55814" s="164"/>
    </row>
    <row r="55815" spans="10:28">
      <c r="J55815" s="161"/>
      <c r="AB55815" s="164"/>
    </row>
    <row r="55816" spans="10:28">
      <c r="J55816" s="161"/>
      <c r="AB55816" s="164"/>
    </row>
    <row r="55817" spans="10:28">
      <c r="J55817" s="161"/>
      <c r="AB55817" s="164"/>
    </row>
    <row r="55818" spans="10:28">
      <c r="J55818" s="161"/>
      <c r="AB55818" s="164"/>
    </row>
    <row r="55819" spans="10:28">
      <c r="J55819" s="161"/>
      <c r="AB55819" s="164"/>
    </row>
    <row r="55820" spans="10:28">
      <c r="J55820" s="161"/>
      <c r="AB55820" s="164"/>
    </row>
    <row r="55821" spans="10:28">
      <c r="J55821" s="161"/>
      <c r="AB55821" s="164"/>
    </row>
    <row r="55822" spans="10:28">
      <c r="J55822" s="161"/>
      <c r="AB55822" s="164"/>
    </row>
    <row r="55823" spans="10:28">
      <c r="J55823" s="161"/>
      <c r="AB55823" s="164"/>
    </row>
    <row r="55824" spans="10:28">
      <c r="J55824" s="161"/>
      <c r="AB55824" s="164"/>
    </row>
    <row r="55825" spans="5:28">
      <c r="J55825" s="161"/>
      <c r="AB55825" s="164"/>
    </row>
    <row r="55826" spans="5:28">
      <c r="J55826" s="161"/>
      <c r="AB55826" s="164"/>
    </row>
    <row r="55827" spans="5:28">
      <c r="J55827" s="161"/>
      <c r="AB55827" s="164"/>
    </row>
    <row r="55828" spans="5:28">
      <c r="J55828" s="161"/>
      <c r="AB55828" s="164"/>
    </row>
    <row r="55829" spans="5:28">
      <c r="J55829" s="161"/>
      <c r="AB55829" s="164"/>
    </row>
    <row r="55830" spans="5:28">
      <c r="J55830" s="161"/>
      <c r="AB55830" s="164"/>
    </row>
    <row r="55831" spans="5:28">
      <c r="J55831" s="161"/>
      <c r="AB55831" s="164"/>
    </row>
    <row r="55832" spans="5:28">
      <c r="J55832" s="161"/>
      <c r="AB55832" s="164"/>
    </row>
    <row r="55833" spans="5:28">
      <c r="J55833" s="161"/>
      <c r="AB55833" s="164"/>
    </row>
    <row r="55834" spans="5:28">
      <c r="J55834" s="161"/>
      <c r="AB55834" s="164"/>
    </row>
    <row r="55835" spans="5:28">
      <c r="J55835" s="161"/>
      <c r="AB55835" s="164"/>
    </row>
    <row r="55836" spans="5:28">
      <c r="J55836" s="161"/>
      <c r="AB55836" s="164"/>
    </row>
    <row r="55837" spans="5:28">
      <c r="E55837" s="166"/>
      <c r="J55837" s="161"/>
      <c r="AB55837" s="164"/>
    </row>
    <row r="55838" spans="5:28">
      <c r="E55838" s="166"/>
      <c r="J55838" s="161"/>
      <c r="AB55838" s="164"/>
    </row>
    <row r="55839" spans="5:28">
      <c r="J55839" s="161"/>
      <c r="AB55839" s="164"/>
    </row>
    <row r="55840" spans="5:28">
      <c r="J55840" s="161"/>
      <c r="AB55840" s="164"/>
    </row>
    <row r="55841" spans="10:28">
      <c r="J55841" s="161"/>
      <c r="AB55841" s="164"/>
    </row>
    <row r="55842" spans="10:28">
      <c r="J55842" s="161"/>
      <c r="AB55842" s="164"/>
    </row>
    <row r="55843" spans="10:28">
      <c r="J55843" s="161"/>
      <c r="AB55843" s="164"/>
    </row>
    <row r="55844" spans="10:28">
      <c r="J55844" s="161"/>
      <c r="AB55844" s="164"/>
    </row>
    <row r="55845" spans="10:28">
      <c r="J55845" s="161"/>
      <c r="AB55845" s="164"/>
    </row>
    <row r="55846" spans="10:28">
      <c r="J55846" s="161"/>
      <c r="AB55846" s="164"/>
    </row>
    <row r="55847" spans="10:28">
      <c r="J55847" s="161"/>
      <c r="AB55847" s="164"/>
    </row>
    <row r="55848" spans="10:28">
      <c r="J55848" s="161"/>
      <c r="AB55848" s="164"/>
    </row>
    <row r="55849" spans="10:28">
      <c r="J55849" s="161"/>
      <c r="AB55849" s="164"/>
    </row>
    <row r="55850" spans="10:28">
      <c r="J55850" s="161"/>
      <c r="AB55850" s="164"/>
    </row>
    <row r="55851" spans="10:28">
      <c r="J55851" s="161"/>
      <c r="AB55851" s="164"/>
    </row>
    <row r="55852" spans="10:28">
      <c r="J55852" s="161"/>
      <c r="AB55852" s="164"/>
    </row>
    <row r="55853" spans="10:28">
      <c r="J55853" s="161"/>
      <c r="AB55853" s="164"/>
    </row>
    <row r="55854" spans="10:28">
      <c r="J55854" s="161"/>
      <c r="AB55854" s="164"/>
    </row>
    <row r="55855" spans="10:28">
      <c r="J55855" s="161"/>
      <c r="AB55855" s="164"/>
    </row>
    <row r="55856" spans="10:28">
      <c r="J55856" s="161"/>
      <c r="AB55856" s="164"/>
    </row>
    <row r="55857" spans="10:28">
      <c r="J55857" s="161"/>
      <c r="AB55857" s="164"/>
    </row>
    <row r="55858" spans="10:28">
      <c r="J55858" s="161"/>
      <c r="AB55858" s="164"/>
    </row>
    <row r="55859" spans="10:28">
      <c r="J55859" s="161"/>
      <c r="AB55859" s="164"/>
    </row>
    <row r="55860" spans="10:28">
      <c r="J55860" s="161"/>
      <c r="AB55860" s="164"/>
    </row>
    <row r="55861" spans="10:28">
      <c r="J55861" s="161"/>
      <c r="AB55861" s="164"/>
    </row>
    <row r="55862" spans="10:28">
      <c r="J55862" s="161"/>
      <c r="AB55862" s="164"/>
    </row>
    <row r="55863" spans="10:28">
      <c r="J55863" s="161"/>
      <c r="AB55863" s="164"/>
    </row>
    <row r="55864" spans="10:28">
      <c r="J55864" s="161"/>
      <c r="AB55864" s="164"/>
    </row>
    <row r="55865" spans="10:28">
      <c r="J55865" s="161"/>
      <c r="AB55865" s="164"/>
    </row>
    <row r="55866" spans="10:28">
      <c r="J55866" s="161"/>
      <c r="AB55866" s="164"/>
    </row>
    <row r="55867" spans="10:28">
      <c r="J55867" s="161"/>
      <c r="AB55867" s="164"/>
    </row>
    <row r="55868" spans="10:28">
      <c r="J55868" s="161"/>
      <c r="AB55868" s="164"/>
    </row>
    <row r="55869" spans="10:28">
      <c r="J55869" s="161"/>
      <c r="AB55869" s="164"/>
    </row>
    <row r="55870" spans="10:28">
      <c r="J55870" s="161"/>
      <c r="AB55870" s="164"/>
    </row>
    <row r="55871" spans="10:28">
      <c r="J55871" s="161"/>
      <c r="AB55871" s="164"/>
    </row>
    <row r="55872" spans="10:28">
      <c r="J55872" s="161"/>
      <c r="AB55872" s="164"/>
    </row>
    <row r="55873" spans="10:28">
      <c r="J55873" s="161"/>
      <c r="AB55873" s="164"/>
    </row>
    <row r="55874" spans="10:28">
      <c r="J55874" s="161"/>
      <c r="AB55874" s="164"/>
    </row>
    <row r="55875" spans="10:28">
      <c r="J55875" s="161"/>
      <c r="AB55875" s="164"/>
    </row>
    <row r="55876" spans="10:28">
      <c r="J55876" s="161"/>
      <c r="AB55876" s="164"/>
    </row>
    <row r="55877" spans="10:28">
      <c r="J55877" s="161"/>
      <c r="AB55877" s="164"/>
    </row>
    <row r="55878" spans="10:28">
      <c r="J55878" s="161"/>
      <c r="AB55878" s="164"/>
    </row>
    <row r="55879" spans="10:28">
      <c r="J55879" s="161"/>
      <c r="AB55879" s="164"/>
    </row>
    <row r="55880" spans="10:28">
      <c r="J55880" s="161"/>
      <c r="AB55880" s="164"/>
    </row>
    <row r="55881" spans="10:28">
      <c r="J55881" s="161"/>
      <c r="AB55881" s="164"/>
    </row>
    <row r="55882" spans="10:28">
      <c r="J55882" s="161"/>
      <c r="AB55882" s="164"/>
    </row>
    <row r="55883" spans="10:28">
      <c r="J55883" s="161"/>
      <c r="AB55883" s="164"/>
    </row>
    <row r="55884" spans="10:28">
      <c r="J55884" s="161"/>
      <c r="AB55884" s="164"/>
    </row>
    <row r="55885" spans="10:28">
      <c r="J55885" s="161"/>
      <c r="AB55885" s="164"/>
    </row>
    <row r="55886" spans="10:28">
      <c r="J55886" s="161"/>
      <c r="AB55886" s="164"/>
    </row>
    <row r="55887" spans="10:28">
      <c r="J55887" s="161"/>
      <c r="AB55887" s="164"/>
    </row>
    <row r="55888" spans="10:28">
      <c r="J55888" s="161"/>
      <c r="AB55888" s="164"/>
    </row>
    <row r="55889" spans="10:28">
      <c r="J55889" s="161"/>
      <c r="AB55889" s="164"/>
    </row>
    <row r="55890" spans="10:28">
      <c r="J55890" s="161"/>
      <c r="AB55890" s="164"/>
    </row>
    <row r="55891" spans="10:28">
      <c r="J55891" s="161"/>
      <c r="AB55891" s="164"/>
    </row>
    <row r="55892" spans="10:28">
      <c r="J55892" s="161"/>
      <c r="AB55892" s="164"/>
    </row>
    <row r="55893" spans="10:28">
      <c r="J55893" s="161"/>
      <c r="AB55893" s="164"/>
    </row>
    <row r="55894" spans="10:28">
      <c r="J55894" s="161"/>
      <c r="AB55894" s="164"/>
    </row>
    <row r="55895" spans="10:28">
      <c r="J55895" s="161"/>
      <c r="AB55895" s="164"/>
    </row>
    <row r="55896" spans="10:28">
      <c r="J55896" s="161"/>
      <c r="AB55896" s="164"/>
    </row>
    <row r="55897" spans="10:28">
      <c r="J55897" s="161"/>
      <c r="AB55897" s="164"/>
    </row>
    <row r="55898" spans="10:28">
      <c r="J55898" s="161"/>
      <c r="AB55898" s="164"/>
    </row>
    <row r="55899" spans="10:28">
      <c r="J55899" s="161"/>
      <c r="AB55899" s="164"/>
    </row>
    <row r="55900" spans="10:28">
      <c r="J55900" s="161"/>
      <c r="AB55900" s="164"/>
    </row>
    <row r="55901" spans="10:28">
      <c r="J55901" s="161"/>
      <c r="AB55901" s="164"/>
    </row>
    <row r="55902" spans="10:28">
      <c r="J55902" s="161"/>
      <c r="AB55902" s="164"/>
    </row>
    <row r="55903" spans="10:28">
      <c r="J55903" s="161"/>
      <c r="AB55903" s="164"/>
    </row>
    <row r="55904" spans="10:28">
      <c r="J55904" s="161"/>
      <c r="AB55904" s="164"/>
    </row>
    <row r="55905" spans="10:28">
      <c r="J55905" s="161"/>
      <c r="AB55905" s="164"/>
    </row>
    <row r="55906" spans="10:28">
      <c r="J55906" s="161"/>
      <c r="AB55906" s="164"/>
    </row>
    <row r="55907" spans="10:28">
      <c r="J55907" s="161"/>
      <c r="AB55907" s="164"/>
    </row>
    <row r="55908" spans="10:28">
      <c r="J55908" s="161"/>
      <c r="AB55908" s="164"/>
    </row>
    <row r="55909" spans="10:28">
      <c r="J55909" s="161"/>
      <c r="AB55909" s="164"/>
    </row>
    <row r="55910" spans="10:28">
      <c r="J55910" s="161"/>
      <c r="AB55910" s="164"/>
    </row>
    <row r="55911" spans="10:28">
      <c r="J55911" s="161"/>
      <c r="AB55911" s="164"/>
    </row>
    <row r="55912" spans="10:28">
      <c r="J55912" s="161"/>
      <c r="AB55912" s="164"/>
    </row>
    <row r="55913" spans="10:28">
      <c r="J55913" s="161"/>
      <c r="AB55913" s="164"/>
    </row>
    <row r="55914" spans="10:28">
      <c r="J55914" s="161"/>
      <c r="AB55914" s="164"/>
    </row>
    <row r="55915" spans="10:28">
      <c r="J55915" s="161"/>
      <c r="AB55915" s="164"/>
    </row>
    <row r="55916" spans="10:28">
      <c r="J55916" s="161"/>
      <c r="AB55916" s="164"/>
    </row>
    <row r="55917" spans="10:28">
      <c r="J55917" s="161"/>
      <c r="AB55917" s="164"/>
    </row>
    <row r="55918" spans="10:28">
      <c r="J55918" s="161"/>
      <c r="AB55918" s="164"/>
    </row>
    <row r="55919" spans="10:28">
      <c r="J55919" s="161"/>
      <c r="AB55919" s="164"/>
    </row>
    <row r="55920" spans="10:28">
      <c r="J55920" s="161"/>
      <c r="AB55920" s="164"/>
    </row>
    <row r="55921" spans="10:28">
      <c r="J55921" s="161"/>
      <c r="AB55921" s="164"/>
    </row>
    <row r="55922" spans="10:28">
      <c r="J55922" s="161"/>
      <c r="AB55922" s="164"/>
    </row>
    <row r="55923" spans="10:28">
      <c r="J55923" s="161"/>
      <c r="AB55923" s="164"/>
    </row>
    <row r="55924" spans="10:28">
      <c r="J55924" s="161"/>
      <c r="AB55924" s="164"/>
    </row>
    <row r="55925" spans="10:28">
      <c r="J55925" s="161"/>
      <c r="AB55925" s="164"/>
    </row>
    <row r="55926" spans="10:28">
      <c r="J55926" s="161"/>
      <c r="AB55926" s="164"/>
    </row>
    <row r="55927" spans="10:28">
      <c r="J55927" s="161"/>
      <c r="AB55927" s="164"/>
    </row>
    <row r="55928" spans="10:28">
      <c r="J55928" s="161"/>
      <c r="AB55928" s="164"/>
    </row>
    <row r="55929" spans="10:28">
      <c r="J55929" s="161"/>
      <c r="AB55929" s="164"/>
    </row>
    <row r="55930" spans="10:28">
      <c r="J55930" s="161"/>
      <c r="AB55930" s="164"/>
    </row>
    <row r="55931" spans="10:28">
      <c r="J55931" s="161"/>
      <c r="AB55931" s="164"/>
    </row>
    <row r="55932" spans="10:28">
      <c r="J55932" s="161"/>
      <c r="AB55932" s="164"/>
    </row>
    <row r="55933" spans="10:28">
      <c r="J55933" s="161"/>
      <c r="AB55933" s="164"/>
    </row>
    <row r="55934" spans="10:28">
      <c r="J55934" s="161"/>
      <c r="AB55934" s="164"/>
    </row>
    <row r="55935" spans="10:28">
      <c r="J55935" s="161"/>
      <c r="AB55935" s="164"/>
    </row>
    <row r="55936" spans="10:28">
      <c r="J55936" s="161"/>
      <c r="AB55936" s="164"/>
    </row>
    <row r="55937" spans="10:28">
      <c r="J55937" s="161"/>
      <c r="AB55937" s="164"/>
    </row>
    <row r="55938" spans="10:28">
      <c r="J55938" s="161"/>
      <c r="AB55938" s="164"/>
    </row>
    <row r="55939" spans="10:28">
      <c r="J55939" s="161"/>
      <c r="AB55939" s="164"/>
    </row>
    <row r="55940" spans="10:28">
      <c r="J55940" s="161"/>
      <c r="AB55940" s="164"/>
    </row>
    <row r="55941" spans="10:28">
      <c r="J55941" s="161"/>
      <c r="AB55941" s="164"/>
    </row>
    <row r="55942" spans="10:28">
      <c r="J55942" s="161"/>
      <c r="AB55942" s="164"/>
    </row>
    <row r="55943" spans="10:28">
      <c r="J55943" s="161"/>
      <c r="AB55943" s="164"/>
    </row>
    <row r="55944" spans="10:28">
      <c r="J55944" s="161"/>
      <c r="AB55944" s="164"/>
    </row>
    <row r="55945" spans="10:28">
      <c r="J55945" s="161"/>
      <c r="AB55945" s="164"/>
    </row>
    <row r="55946" spans="10:28">
      <c r="J55946" s="161"/>
      <c r="AB55946" s="164"/>
    </row>
    <row r="55947" spans="10:28">
      <c r="J55947" s="161"/>
      <c r="AB55947" s="164"/>
    </row>
    <row r="55948" spans="10:28">
      <c r="J55948" s="161"/>
      <c r="AB55948" s="164"/>
    </row>
    <row r="55949" spans="10:28">
      <c r="J55949" s="161"/>
      <c r="AB55949" s="164"/>
    </row>
    <row r="55950" spans="10:28">
      <c r="J55950" s="161"/>
      <c r="AB55950" s="164"/>
    </row>
    <row r="55951" spans="10:28">
      <c r="J55951" s="161"/>
      <c r="AB55951" s="164"/>
    </row>
    <row r="55952" spans="10:28">
      <c r="J55952" s="161"/>
      <c r="AB55952" s="164"/>
    </row>
    <row r="55953" spans="10:28">
      <c r="J55953" s="161"/>
      <c r="AB55953" s="164"/>
    </row>
    <row r="55954" spans="10:28">
      <c r="J55954" s="161"/>
      <c r="AB55954" s="164"/>
    </row>
    <row r="55955" spans="10:28">
      <c r="J55955" s="161"/>
      <c r="AB55955" s="164"/>
    </row>
    <row r="55956" spans="10:28">
      <c r="J55956" s="161"/>
      <c r="AB55956" s="164"/>
    </row>
    <row r="55957" spans="10:28">
      <c r="J55957" s="161"/>
      <c r="AB55957" s="164"/>
    </row>
    <row r="55958" spans="10:28">
      <c r="J55958" s="161"/>
      <c r="AB55958" s="164"/>
    </row>
    <row r="55959" spans="10:28">
      <c r="J55959" s="161"/>
      <c r="AB55959" s="164"/>
    </row>
    <row r="55960" spans="10:28">
      <c r="J55960" s="161"/>
      <c r="AB55960" s="164"/>
    </row>
    <row r="55961" spans="10:28">
      <c r="J55961" s="161"/>
      <c r="AB55961" s="164"/>
    </row>
    <row r="55962" spans="10:28">
      <c r="J55962" s="161"/>
      <c r="AB55962" s="164"/>
    </row>
    <row r="55963" spans="10:28">
      <c r="J55963" s="161"/>
      <c r="AB55963" s="164"/>
    </row>
    <row r="55964" spans="10:28">
      <c r="J55964" s="161"/>
      <c r="AB55964" s="164"/>
    </row>
    <row r="55965" spans="10:28">
      <c r="J55965" s="161"/>
      <c r="AB55965" s="164"/>
    </row>
    <row r="55966" spans="10:28">
      <c r="J55966" s="161"/>
      <c r="AB55966" s="164"/>
    </row>
    <row r="55967" spans="10:28">
      <c r="J55967" s="161"/>
      <c r="AB55967" s="164"/>
    </row>
    <row r="55968" spans="10:28">
      <c r="J55968" s="161"/>
      <c r="AB55968" s="164"/>
    </row>
    <row r="55969" spans="10:28">
      <c r="J55969" s="161"/>
      <c r="AB55969" s="164"/>
    </row>
    <row r="55970" spans="10:28">
      <c r="J55970" s="161"/>
      <c r="AB55970" s="164"/>
    </row>
    <row r="55971" spans="10:28">
      <c r="J55971" s="161"/>
      <c r="AB55971" s="164"/>
    </row>
    <row r="55972" spans="10:28">
      <c r="J55972" s="161"/>
      <c r="AB55972" s="164"/>
    </row>
    <row r="55973" spans="10:28">
      <c r="J55973" s="161"/>
      <c r="AB55973" s="164"/>
    </row>
    <row r="55974" spans="10:28">
      <c r="J55974" s="161"/>
      <c r="AB55974" s="164"/>
    </row>
    <row r="55975" spans="10:28">
      <c r="J55975" s="161"/>
      <c r="AB55975" s="164"/>
    </row>
    <row r="55976" spans="10:28">
      <c r="J55976" s="161"/>
      <c r="AB55976" s="164"/>
    </row>
    <row r="55977" spans="10:28">
      <c r="J55977" s="161"/>
      <c r="AB55977" s="164"/>
    </row>
    <row r="55978" spans="10:28">
      <c r="J55978" s="161"/>
      <c r="AB55978" s="164"/>
    </row>
    <row r="55979" spans="10:28">
      <c r="J55979" s="161"/>
      <c r="AB55979" s="164"/>
    </row>
    <row r="55980" spans="10:28">
      <c r="J55980" s="161"/>
      <c r="AB55980" s="164"/>
    </row>
    <row r="55981" spans="10:28">
      <c r="J55981" s="161"/>
      <c r="AB55981" s="164"/>
    </row>
    <row r="55982" spans="10:28">
      <c r="J55982" s="161"/>
      <c r="AB55982" s="164"/>
    </row>
    <row r="55983" spans="10:28">
      <c r="J55983" s="161"/>
      <c r="AB55983" s="164"/>
    </row>
    <row r="55984" spans="10:28">
      <c r="J55984" s="161"/>
      <c r="AB55984" s="164"/>
    </row>
    <row r="55985" spans="10:28">
      <c r="J55985" s="161"/>
      <c r="AB55985" s="164"/>
    </row>
    <row r="55986" spans="10:28">
      <c r="J55986" s="161"/>
      <c r="AB55986" s="164"/>
    </row>
    <row r="55987" spans="10:28">
      <c r="J55987" s="161"/>
      <c r="AB55987" s="164"/>
    </row>
    <row r="55988" spans="10:28">
      <c r="J55988" s="161"/>
      <c r="AB55988" s="164"/>
    </row>
    <row r="55989" spans="10:28">
      <c r="J55989" s="161"/>
      <c r="AB55989" s="164"/>
    </row>
    <row r="55990" spans="10:28">
      <c r="J55990" s="161"/>
      <c r="R55990" s="166"/>
      <c r="AB55990" s="164"/>
    </row>
    <row r="55991" spans="10:28">
      <c r="J55991" s="161"/>
      <c r="AB55991" s="164"/>
    </row>
    <row r="55992" spans="10:28">
      <c r="J55992" s="161"/>
      <c r="AB55992" s="164"/>
    </row>
    <row r="55993" spans="10:28">
      <c r="J55993" s="161"/>
      <c r="AB55993" s="164"/>
    </row>
    <row r="55994" spans="10:28">
      <c r="J55994" s="161"/>
      <c r="AB55994" s="164"/>
    </row>
    <row r="55995" spans="10:28">
      <c r="J55995" s="161"/>
      <c r="AB55995" s="164"/>
    </row>
    <row r="55996" spans="10:28">
      <c r="J55996" s="161"/>
      <c r="AB55996" s="164"/>
    </row>
    <row r="55997" spans="10:28">
      <c r="J55997" s="161"/>
      <c r="AB55997" s="164"/>
    </row>
    <row r="55998" spans="10:28">
      <c r="J55998" s="161"/>
      <c r="AB55998" s="164"/>
    </row>
    <row r="55999" spans="10:28">
      <c r="J55999" s="161"/>
      <c r="AB55999" s="164"/>
    </row>
    <row r="56000" spans="10:28">
      <c r="J56000" s="161"/>
      <c r="AB56000" s="164"/>
    </row>
    <row r="56001" spans="10:28">
      <c r="J56001" s="161"/>
      <c r="AB56001" s="164"/>
    </row>
    <row r="56002" spans="10:28">
      <c r="J56002" s="161"/>
      <c r="AB56002" s="164"/>
    </row>
    <row r="56003" spans="10:28">
      <c r="J56003" s="161"/>
      <c r="AB56003" s="164"/>
    </row>
    <row r="56004" spans="10:28">
      <c r="J56004" s="161"/>
      <c r="AB56004" s="164"/>
    </row>
    <row r="56005" spans="10:28">
      <c r="J56005" s="161"/>
      <c r="AB56005" s="164"/>
    </row>
    <row r="56006" spans="10:28">
      <c r="J56006" s="161"/>
      <c r="AB56006" s="164"/>
    </row>
    <row r="56007" spans="10:28">
      <c r="J56007" s="161"/>
      <c r="AB56007" s="164"/>
    </row>
    <row r="56008" spans="10:28">
      <c r="J56008" s="161"/>
      <c r="AB56008" s="164"/>
    </row>
    <row r="56009" spans="10:28">
      <c r="J56009" s="161"/>
      <c r="AB56009" s="164"/>
    </row>
    <row r="56010" spans="10:28">
      <c r="J56010" s="161"/>
      <c r="AB56010" s="164"/>
    </row>
    <row r="56011" spans="10:28">
      <c r="J56011" s="161"/>
      <c r="AB56011" s="164"/>
    </row>
    <row r="56012" spans="10:28">
      <c r="J56012" s="161"/>
      <c r="AB56012" s="164"/>
    </row>
    <row r="56013" spans="10:28">
      <c r="J56013" s="161"/>
      <c r="AB56013" s="164"/>
    </row>
    <row r="56014" spans="10:28">
      <c r="J56014" s="161"/>
      <c r="AB56014" s="164"/>
    </row>
    <row r="56015" spans="10:28">
      <c r="J56015" s="161"/>
      <c r="AB56015" s="164"/>
    </row>
    <row r="56016" spans="10:28">
      <c r="J56016" s="161"/>
      <c r="AB56016" s="164"/>
    </row>
    <row r="56017" spans="10:28">
      <c r="J56017" s="161"/>
      <c r="AB56017" s="164"/>
    </row>
    <row r="56018" spans="10:28">
      <c r="J56018" s="161"/>
      <c r="AB56018" s="164"/>
    </row>
    <row r="56019" spans="10:28">
      <c r="J56019" s="161"/>
      <c r="AB56019" s="164"/>
    </row>
    <row r="56020" spans="10:28">
      <c r="J56020" s="161"/>
      <c r="AB56020" s="164"/>
    </row>
    <row r="56021" spans="10:28">
      <c r="J56021" s="161"/>
      <c r="AB56021" s="164"/>
    </row>
    <row r="56022" spans="10:28">
      <c r="J56022" s="161"/>
      <c r="AB56022" s="164"/>
    </row>
    <row r="56023" spans="10:28">
      <c r="J56023" s="161"/>
      <c r="AB56023" s="164"/>
    </row>
    <row r="56024" spans="10:28">
      <c r="J56024" s="161"/>
      <c r="AB56024" s="164"/>
    </row>
    <row r="56025" spans="10:28">
      <c r="J56025" s="161"/>
      <c r="AB56025" s="164"/>
    </row>
    <row r="56026" spans="10:28">
      <c r="J56026" s="161"/>
      <c r="AB56026" s="164"/>
    </row>
    <row r="56027" spans="10:28">
      <c r="J56027" s="161"/>
      <c r="AB56027" s="164"/>
    </row>
    <row r="56028" spans="10:28">
      <c r="J56028" s="161"/>
      <c r="AB56028" s="164"/>
    </row>
    <row r="56029" spans="10:28">
      <c r="J56029" s="161"/>
      <c r="AB56029" s="164"/>
    </row>
    <row r="56030" spans="10:28">
      <c r="J56030" s="161"/>
      <c r="AB56030" s="164"/>
    </row>
    <row r="56031" spans="10:28">
      <c r="J56031" s="161"/>
      <c r="AB56031" s="164"/>
    </row>
    <row r="56032" spans="10:28">
      <c r="J56032" s="161"/>
      <c r="AB56032" s="164"/>
    </row>
    <row r="56033" spans="10:28">
      <c r="J56033" s="161"/>
      <c r="AB56033" s="164"/>
    </row>
    <row r="56034" spans="10:28">
      <c r="J56034" s="161"/>
      <c r="AB56034" s="164"/>
    </row>
    <row r="56035" spans="10:28">
      <c r="J56035" s="161"/>
      <c r="AB56035" s="164"/>
    </row>
    <row r="56036" spans="10:28">
      <c r="J56036" s="161"/>
      <c r="AB56036" s="164"/>
    </row>
    <row r="56037" spans="10:28">
      <c r="J56037" s="161"/>
      <c r="AB56037" s="164"/>
    </row>
    <row r="56038" spans="10:28">
      <c r="J56038" s="161"/>
      <c r="AB56038" s="164"/>
    </row>
    <row r="56039" spans="10:28">
      <c r="J56039" s="161"/>
      <c r="AB56039" s="164"/>
    </row>
    <row r="56040" spans="10:28">
      <c r="J56040" s="161"/>
      <c r="AB56040" s="164"/>
    </row>
    <row r="56041" spans="10:28">
      <c r="J56041" s="161"/>
      <c r="AB56041" s="164"/>
    </row>
    <row r="56042" spans="10:28">
      <c r="J56042" s="161"/>
      <c r="AB56042" s="164"/>
    </row>
    <row r="56043" spans="10:28">
      <c r="J56043" s="161"/>
      <c r="AB56043" s="164"/>
    </row>
    <row r="56044" spans="10:28">
      <c r="J56044" s="161"/>
      <c r="AB56044" s="164"/>
    </row>
    <row r="56045" spans="10:28">
      <c r="J56045" s="161"/>
      <c r="AB56045" s="164"/>
    </row>
    <row r="56046" spans="10:28">
      <c r="J56046" s="161"/>
      <c r="AB56046" s="164"/>
    </row>
    <row r="56047" spans="10:28">
      <c r="J56047" s="161"/>
      <c r="AB56047" s="164"/>
    </row>
    <row r="56048" spans="10:28">
      <c r="J56048" s="161"/>
      <c r="AB56048" s="164"/>
    </row>
    <row r="56049" spans="10:28">
      <c r="J56049" s="161"/>
      <c r="AB56049" s="164"/>
    </row>
    <row r="56050" spans="10:28">
      <c r="J56050" s="161"/>
      <c r="AB56050" s="164"/>
    </row>
    <row r="56051" spans="10:28">
      <c r="J56051" s="161"/>
      <c r="AB56051" s="164"/>
    </row>
    <row r="56052" spans="10:28">
      <c r="J56052" s="161"/>
      <c r="AB56052" s="164"/>
    </row>
    <row r="56053" spans="10:28">
      <c r="J56053" s="161"/>
      <c r="AB56053" s="164"/>
    </row>
    <row r="56054" spans="10:28">
      <c r="J56054" s="161"/>
      <c r="AB56054" s="164"/>
    </row>
    <row r="56055" spans="10:28">
      <c r="J56055" s="161"/>
      <c r="AB56055" s="164"/>
    </row>
    <row r="56056" spans="10:28">
      <c r="J56056" s="161"/>
      <c r="AB56056" s="164"/>
    </row>
    <row r="56057" spans="10:28">
      <c r="J56057" s="161"/>
      <c r="AB56057" s="164"/>
    </row>
    <row r="56058" spans="10:28">
      <c r="J56058" s="161"/>
      <c r="AB56058" s="164"/>
    </row>
    <row r="56059" spans="10:28">
      <c r="J56059" s="161"/>
      <c r="AB56059" s="164"/>
    </row>
    <row r="56060" spans="10:28">
      <c r="J56060" s="161"/>
      <c r="AB56060" s="164"/>
    </row>
    <row r="56061" spans="10:28">
      <c r="J56061" s="161"/>
      <c r="AB56061" s="164"/>
    </row>
    <row r="56062" spans="10:28">
      <c r="J56062" s="161"/>
      <c r="AB56062" s="164"/>
    </row>
    <row r="56063" spans="10:28">
      <c r="J56063" s="161"/>
      <c r="AB56063" s="164"/>
    </row>
    <row r="56064" spans="10:28">
      <c r="J56064" s="161"/>
      <c r="AB56064" s="164"/>
    </row>
    <row r="56065" spans="10:28">
      <c r="J56065" s="161"/>
      <c r="AB56065" s="164"/>
    </row>
    <row r="56066" spans="10:28">
      <c r="J56066" s="161"/>
      <c r="AB56066" s="164"/>
    </row>
    <row r="56067" spans="10:28">
      <c r="J56067" s="161"/>
      <c r="AB56067" s="164"/>
    </row>
    <row r="56068" spans="10:28">
      <c r="J56068" s="161"/>
      <c r="AB56068" s="164"/>
    </row>
    <row r="56069" spans="10:28">
      <c r="J56069" s="161"/>
      <c r="AB56069" s="164"/>
    </row>
    <row r="56070" spans="10:28">
      <c r="J56070" s="161"/>
      <c r="AB56070" s="164"/>
    </row>
    <row r="56071" spans="10:28">
      <c r="J56071" s="161"/>
      <c r="AB56071" s="164"/>
    </row>
    <row r="56072" spans="10:28">
      <c r="J56072" s="161"/>
      <c r="AB56072" s="164"/>
    </row>
    <row r="56073" spans="10:28">
      <c r="J56073" s="161"/>
      <c r="AB56073" s="164"/>
    </row>
    <row r="56074" spans="10:28">
      <c r="J56074" s="161"/>
      <c r="AB56074" s="164"/>
    </row>
    <row r="56075" spans="10:28">
      <c r="J56075" s="161"/>
      <c r="AB56075" s="164"/>
    </row>
    <row r="56076" spans="10:28">
      <c r="J56076" s="161"/>
      <c r="AB56076" s="164"/>
    </row>
    <row r="56077" spans="10:28">
      <c r="J56077" s="161"/>
      <c r="AB56077" s="164"/>
    </row>
    <row r="56078" spans="10:28">
      <c r="J56078" s="161"/>
      <c r="AB56078" s="164"/>
    </row>
    <row r="56079" spans="10:28">
      <c r="J56079" s="161"/>
      <c r="AB56079" s="164"/>
    </row>
    <row r="56080" spans="10:28">
      <c r="J56080" s="161"/>
      <c r="AB56080" s="164"/>
    </row>
    <row r="56081" spans="10:28">
      <c r="J56081" s="161"/>
      <c r="AB56081" s="164"/>
    </row>
    <row r="56082" spans="10:28">
      <c r="J56082" s="161"/>
      <c r="AB56082" s="164"/>
    </row>
    <row r="56083" spans="10:28">
      <c r="J56083" s="161"/>
      <c r="AB56083" s="164"/>
    </row>
    <row r="56084" spans="10:28">
      <c r="J56084" s="161"/>
      <c r="AB56084" s="164"/>
    </row>
    <row r="56085" spans="10:28">
      <c r="J56085" s="161"/>
      <c r="AB56085" s="164"/>
    </row>
    <row r="56086" spans="10:28">
      <c r="J56086" s="161"/>
      <c r="AB56086" s="164"/>
    </row>
    <row r="56087" spans="10:28">
      <c r="J56087" s="161"/>
      <c r="AB56087" s="164"/>
    </row>
    <row r="56088" spans="10:28">
      <c r="J56088" s="161"/>
      <c r="AB56088" s="164"/>
    </row>
    <row r="56089" spans="10:28">
      <c r="J56089" s="161"/>
      <c r="AB56089" s="164"/>
    </row>
    <row r="56090" spans="10:28">
      <c r="J56090" s="161"/>
      <c r="AB56090" s="164"/>
    </row>
    <row r="56091" spans="10:28">
      <c r="J56091" s="161"/>
      <c r="AB56091" s="164"/>
    </row>
    <row r="56092" spans="10:28">
      <c r="J56092" s="161"/>
      <c r="AB56092" s="164"/>
    </row>
    <row r="56093" spans="10:28">
      <c r="J56093" s="161"/>
      <c r="AB56093" s="164"/>
    </row>
    <row r="56094" spans="10:28">
      <c r="J56094" s="161"/>
      <c r="AB56094" s="164"/>
    </row>
    <row r="56095" spans="10:28">
      <c r="J56095" s="161"/>
      <c r="AB56095" s="164"/>
    </row>
    <row r="56096" spans="10:28">
      <c r="J56096" s="161"/>
      <c r="AB56096" s="164"/>
    </row>
    <row r="56097" spans="5:28">
      <c r="J56097" s="161"/>
      <c r="AB56097" s="164"/>
    </row>
    <row r="56098" spans="5:28">
      <c r="E56098" s="166"/>
      <c r="J56098" s="161"/>
      <c r="AB56098" s="164"/>
    </row>
    <row r="56099" spans="5:28">
      <c r="E56099" s="166"/>
      <c r="J56099" s="161"/>
      <c r="AB56099" s="164"/>
    </row>
    <row r="56100" spans="5:28">
      <c r="E56100" s="166"/>
      <c r="J56100" s="161"/>
      <c r="AB56100" s="164"/>
    </row>
    <row r="56101" spans="5:28">
      <c r="E56101" s="166"/>
      <c r="J56101" s="161"/>
      <c r="AB56101" s="164"/>
    </row>
    <row r="56102" spans="5:28">
      <c r="J56102" s="161"/>
      <c r="AB56102" s="164"/>
    </row>
    <row r="56103" spans="5:28">
      <c r="J56103" s="161"/>
      <c r="AB56103" s="164"/>
    </row>
    <row r="56104" spans="5:28">
      <c r="J56104" s="161"/>
      <c r="AB56104" s="164"/>
    </row>
    <row r="56105" spans="5:28">
      <c r="J56105" s="161"/>
      <c r="AB56105" s="164"/>
    </row>
    <row r="56106" spans="5:28">
      <c r="J56106" s="161"/>
      <c r="AB56106" s="164"/>
    </row>
    <row r="56107" spans="5:28">
      <c r="J56107" s="161"/>
      <c r="AB56107" s="164"/>
    </row>
    <row r="56108" spans="5:28">
      <c r="J56108" s="161"/>
      <c r="AB56108" s="164"/>
    </row>
    <row r="56109" spans="5:28">
      <c r="J56109" s="161"/>
      <c r="AB56109" s="164"/>
    </row>
    <row r="56110" spans="5:28">
      <c r="J56110" s="161"/>
      <c r="AB56110" s="164"/>
    </row>
    <row r="56111" spans="5:28">
      <c r="J56111" s="161"/>
      <c r="AB56111" s="164"/>
    </row>
    <row r="56112" spans="5:28">
      <c r="J56112" s="161"/>
      <c r="AB56112" s="164"/>
    </row>
    <row r="56113" spans="10:28">
      <c r="J56113" s="161"/>
      <c r="AB56113" s="164"/>
    </row>
    <row r="56114" spans="10:28">
      <c r="J56114" s="161"/>
      <c r="AB56114" s="164"/>
    </row>
    <row r="56115" spans="10:28">
      <c r="J56115" s="161"/>
      <c r="AB56115" s="164"/>
    </row>
    <row r="56116" spans="10:28">
      <c r="J56116" s="161"/>
      <c r="AB56116" s="164"/>
    </row>
    <row r="56117" spans="10:28">
      <c r="J56117" s="161"/>
      <c r="AB56117" s="164"/>
    </row>
    <row r="56118" spans="10:28">
      <c r="J56118" s="161"/>
      <c r="AB56118" s="164"/>
    </row>
    <row r="56119" spans="10:28">
      <c r="J56119" s="161"/>
      <c r="AB56119" s="164"/>
    </row>
    <row r="56120" spans="10:28">
      <c r="J56120" s="161"/>
      <c r="AB56120" s="164"/>
    </row>
    <row r="56121" spans="10:28">
      <c r="J56121" s="161"/>
      <c r="AB56121" s="164"/>
    </row>
    <row r="56122" spans="10:28">
      <c r="J56122" s="161"/>
      <c r="AB56122" s="164"/>
    </row>
    <row r="56123" spans="10:28">
      <c r="J56123" s="161"/>
      <c r="AB56123" s="164"/>
    </row>
    <row r="56124" spans="10:28">
      <c r="J56124" s="161"/>
      <c r="AB56124" s="164"/>
    </row>
    <row r="56125" spans="10:28">
      <c r="J56125" s="161"/>
      <c r="AB56125" s="164"/>
    </row>
    <row r="56126" spans="10:28">
      <c r="J56126" s="161"/>
      <c r="AB56126" s="164"/>
    </row>
    <row r="56127" spans="10:28">
      <c r="J56127" s="161"/>
      <c r="AB56127" s="164"/>
    </row>
    <row r="56128" spans="10:28">
      <c r="J56128" s="161"/>
      <c r="AB56128" s="164"/>
    </row>
    <row r="56129" spans="10:28">
      <c r="J56129" s="161"/>
      <c r="AB56129" s="164"/>
    </row>
    <row r="56130" spans="10:28">
      <c r="J56130" s="161"/>
      <c r="AB56130" s="164"/>
    </row>
    <row r="56131" spans="10:28">
      <c r="J56131" s="161"/>
      <c r="AB56131" s="164"/>
    </row>
    <row r="56132" spans="10:28">
      <c r="J56132" s="161"/>
      <c r="AB56132" s="164"/>
    </row>
    <row r="56133" spans="10:28">
      <c r="J56133" s="161"/>
      <c r="AB56133" s="164"/>
    </row>
    <row r="56134" spans="10:28">
      <c r="J56134" s="161"/>
      <c r="AB56134" s="164"/>
    </row>
    <row r="56135" spans="10:28">
      <c r="J56135" s="161"/>
      <c r="AB56135" s="164"/>
    </row>
    <row r="56136" spans="10:28">
      <c r="J56136" s="161"/>
      <c r="AB56136" s="164"/>
    </row>
    <row r="56137" spans="10:28">
      <c r="J56137" s="161"/>
      <c r="AB56137" s="164"/>
    </row>
    <row r="56138" spans="10:28">
      <c r="J56138" s="161"/>
      <c r="AB56138" s="164"/>
    </row>
    <row r="56139" spans="10:28">
      <c r="J56139" s="161"/>
      <c r="AB56139" s="164"/>
    </row>
    <row r="56140" spans="10:28">
      <c r="J56140" s="161"/>
      <c r="AB56140" s="164"/>
    </row>
    <row r="56141" spans="10:28">
      <c r="J56141" s="161"/>
      <c r="AB56141" s="164"/>
    </row>
    <row r="56142" spans="10:28">
      <c r="J56142" s="161"/>
      <c r="AB56142" s="164"/>
    </row>
    <row r="56143" spans="10:28">
      <c r="J56143" s="161"/>
      <c r="AB56143" s="164"/>
    </row>
    <row r="56144" spans="10:28">
      <c r="J56144" s="161"/>
      <c r="AB56144" s="164"/>
    </row>
    <row r="56145" spans="10:28">
      <c r="J56145" s="161"/>
      <c r="AB56145" s="164"/>
    </row>
    <row r="56146" spans="10:28">
      <c r="J56146" s="161"/>
      <c r="AB56146" s="164"/>
    </row>
    <row r="56147" spans="10:28">
      <c r="J56147" s="161"/>
      <c r="AB56147" s="164"/>
    </row>
    <row r="56148" spans="10:28">
      <c r="J56148" s="161"/>
      <c r="AB56148" s="164"/>
    </row>
    <row r="56149" spans="10:28">
      <c r="J56149" s="161"/>
      <c r="AB56149" s="164"/>
    </row>
    <row r="56150" spans="10:28">
      <c r="J56150" s="161"/>
      <c r="AB56150" s="164"/>
    </row>
    <row r="56151" spans="10:28">
      <c r="J56151" s="161"/>
      <c r="AB56151" s="164"/>
    </row>
    <row r="56152" spans="10:28">
      <c r="J56152" s="161"/>
      <c r="AB56152" s="164"/>
    </row>
    <row r="56153" spans="10:28">
      <c r="J56153" s="161"/>
      <c r="AB56153" s="164"/>
    </row>
    <row r="56154" spans="10:28">
      <c r="J56154" s="161"/>
      <c r="AB56154" s="164"/>
    </row>
    <row r="56155" spans="10:28">
      <c r="J56155" s="161"/>
      <c r="AB56155" s="164"/>
    </row>
    <row r="56156" spans="10:28">
      <c r="J56156" s="161"/>
      <c r="AB56156" s="164"/>
    </row>
    <row r="56157" spans="10:28">
      <c r="J56157" s="161"/>
      <c r="AB56157" s="164"/>
    </row>
    <row r="56158" spans="10:28">
      <c r="J56158" s="161"/>
      <c r="AB56158" s="164"/>
    </row>
    <row r="56159" spans="10:28">
      <c r="J56159" s="161"/>
      <c r="AB56159" s="164"/>
    </row>
    <row r="56160" spans="10:28">
      <c r="J56160" s="161"/>
      <c r="AB56160" s="164"/>
    </row>
    <row r="56161" spans="10:28">
      <c r="J56161" s="161"/>
      <c r="AB56161" s="164"/>
    </row>
    <row r="56162" spans="10:28">
      <c r="J56162" s="161"/>
      <c r="AB56162" s="164"/>
    </row>
    <row r="56163" spans="10:28">
      <c r="J56163" s="161"/>
      <c r="AB56163" s="164"/>
    </row>
    <row r="56164" spans="10:28">
      <c r="J56164" s="161"/>
      <c r="AB56164" s="164"/>
    </row>
    <row r="56165" spans="10:28">
      <c r="J56165" s="161"/>
      <c r="AB56165" s="164"/>
    </row>
    <row r="56166" spans="10:28">
      <c r="J56166" s="161"/>
      <c r="AB56166" s="164"/>
    </row>
    <row r="56167" spans="10:28">
      <c r="J56167" s="161"/>
      <c r="AB56167" s="164"/>
    </row>
    <row r="56168" spans="10:28">
      <c r="J56168" s="161"/>
      <c r="AB56168" s="164"/>
    </row>
    <row r="56169" spans="10:28">
      <c r="J56169" s="161"/>
      <c r="AB56169" s="164"/>
    </row>
    <row r="56170" spans="10:28">
      <c r="J56170" s="161"/>
      <c r="AB56170" s="164"/>
    </row>
    <row r="56171" spans="10:28">
      <c r="J56171" s="161"/>
      <c r="AB56171" s="164"/>
    </row>
    <row r="56172" spans="10:28">
      <c r="J56172" s="161"/>
      <c r="AB56172" s="164"/>
    </row>
    <row r="56173" spans="10:28">
      <c r="J56173" s="161"/>
      <c r="AB56173" s="164"/>
    </row>
    <row r="56174" spans="10:28">
      <c r="J56174" s="161"/>
      <c r="AB56174" s="164"/>
    </row>
    <row r="56175" spans="10:28">
      <c r="J56175" s="161"/>
      <c r="AB56175" s="164"/>
    </row>
    <row r="56176" spans="10:28">
      <c r="J56176" s="161"/>
      <c r="AB56176" s="164"/>
    </row>
    <row r="56177" spans="10:28">
      <c r="J56177" s="161"/>
      <c r="AB56177" s="164"/>
    </row>
    <row r="56178" spans="10:28">
      <c r="J56178" s="161"/>
      <c r="AB56178" s="164"/>
    </row>
    <row r="56179" spans="10:28">
      <c r="J56179" s="161"/>
      <c r="AB56179" s="164"/>
    </row>
    <row r="56180" spans="10:28">
      <c r="J56180" s="161"/>
      <c r="AB56180" s="164"/>
    </row>
    <row r="56181" spans="10:28">
      <c r="J56181" s="161"/>
      <c r="AB56181" s="164"/>
    </row>
    <row r="56182" spans="10:28">
      <c r="J56182" s="161"/>
      <c r="AB56182" s="164"/>
    </row>
    <row r="56183" spans="10:28">
      <c r="J56183" s="161"/>
      <c r="AB56183" s="164"/>
    </row>
    <row r="56184" spans="10:28">
      <c r="J56184" s="161"/>
      <c r="AB56184" s="164"/>
    </row>
    <row r="56185" spans="10:28">
      <c r="J56185" s="161"/>
      <c r="AB56185" s="164"/>
    </row>
    <row r="56186" spans="10:28">
      <c r="J56186" s="161"/>
      <c r="AB56186" s="164"/>
    </row>
    <row r="56187" spans="10:28">
      <c r="J56187" s="161"/>
      <c r="AB56187" s="164"/>
    </row>
    <row r="56188" spans="10:28">
      <c r="J56188" s="161"/>
      <c r="AB56188" s="164"/>
    </row>
    <row r="56189" spans="10:28">
      <c r="J56189" s="161"/>
      <c r="AB56189" s="164"/>
    </row>
    <row r="56190" spans="10:28">
      <c r="J56190" s="161"/>
      <c r="AB56190" s="164"/>
    </row>
    <row r="56191" spans="10:28">
      <c r="J56191" s="161"/>
      <c r="AB56191" s="164"/>
    </row>
    <row r="56192" spans="10:28">
      <c r="J56192" s="161"/>
      <c r="AB56192" s="164"/>
    </row>
    <row r="56193" spans="10:28">
      <c r="J56193" s="161"/>
      <c r="AB56193" s="164"/>
    </row>
    <row r="56194" spans="10:28">
      <c r="J56194" s="161"/>
      <c r="AB56194" s="164"/>
    </row>
    <row r="56195" spans="10:28">
      <c r="J56195" s="161"/>
      <c r="AB56195" s="164"/>
    </row>
    <row r="56196" spans="10:28">
      <c r="J56196" s="161"/>
      <c r="AB56196" s="164"/>
    </row>
    <row r="56197" spans="10:28">
      <c r="J56197" s="161"/>
      <c r="AB56197" s="164"/>
    </row>
    <row r="56198" spans="10:28">
      <c r="J56198" s="161"/>
      <c r="AB56198" s="164"/>
    </row>
    <row r="56199" spans="10:28">
      <c r="J56199" s="161"/>
      <c r="AB56199" s="164"/>
    </row>
    <row r="56200" spans="10:28">
      <c r="J56200" s="161"/>
      <c r="AB56200" s="164"/>
    </row>
    <row r="56201" spans="10:28">
      <c r="J56201" s="161"/>
      <c r="AB56201" s="164"/>
    </row>
    <row r="56202" spans="10:28">
      <c r="J56202" s="161"/>
      <c r="AB56202" s="164"/>
    </row>
    <row r="56203" spans="10:28">
      <c r="J56203" s="161"/>
      <c r="AB56203" s="164"/>
    </row>
    <row r="56204" spans="10:28">
      <c r="J56204" s="161"/>
      <c r="AB56204" s="164"/>
    </row>
    <row r="56205" spans="10:28">
      <c r="J56205" s="161"/>
      <c r="AB56205" s="164"/>
    </row>
    <row r="56206" spans="10:28">
      <c r="J56206" s="161"/>
      <c r="AB56206" s="164"/>
    </row>
    <row r="56207" spans="10:28">
      <c r="J56207" s="161"/>
      <c r="AB56207" s="164"/>
    </row>
    <row r="56208" spans="10:28">
      <c r="J56208" s="161"/>
      <c r="AB56208" s="164"/>
    </row>
    <row r="56209" spans="10:28">
      <c r="J56209" s="161"/>
      <c r="AB56209" s="164"/>
    </row>
    <row r="56210" spans="10:28">
      <c r="J56210" s="161"/>
      <c r="AB56210" s="164"/>
    </row>
    <row r="56211" spans="10:28">
      <c r="J56211" s="161"/>
      <c r="AB56211" s="164"/>
    </row>
    <row r="56212" spans="10:28">
      <c r="J56212" s="161"/>
      <c r="AB56212" s="164"/>
    </row>
    <row r="56213" spans="10:28">
      <c r="J56213" s="161"/>
      <c r="AB56213" s="164"/>
    </row>
    <row r="56214" spans="10:28">
      <c r="J56214" s="161"/>
      <c r="AB56214" s="164"/>
    </row>
    <row r="56215" spans="10:28">
      <c r="J56215" s="161"/>
      <c r="AB56215" s="164"/>
    </row>
    <row r="56216" spans="10:28">
      <c r="J56216" s="161"/>
      <c r="AB56216" s="164"/>
    </row>
    <row r="56217" spans="10:28">
      <c r="J56217" s="161"/>
      <c r="AB56217" s="164"/>
    </row>
    <row r="56218" spans="10:28">
      <c r="J56218" s="161"/>
      <c r="AB56218" s="164"/>
    </row>
    <row r="56219" spans="10:28">
      <c r="J56219" s="161"/>
      <c r="AB56219" s="164"/>
    </row>
    <row r="56220" spans="10:28">
      <c r="J56220" s="161"/>
      <c r="AB56220" s="164"/>
    </row>
    <row r="56221" spans="10:28">
      <c r="J56221" s="161"/>
      <c r="AB56221" s="164"/>
    </row>
    <row r="56222" spans="10:28">
      <c r="J56222" s="161"/>
      <c r="AB56222" s="164"/>
    </row>
    <row r="56223" spans="10:28">
      <c r="J56223" s="161"/>
      <c r="AB56223" s="164"/>
    </row>
    <row r="56224" spans="10:28">
      <c r="J56224" s="161"/>
      <c r="AB56224" s="164"/>
    </row>
    <row r="56225" spans="5:28">
      <c r="J56225" s="161"/>
      <c r="AB56225" s="164"/>
    </row>
    <row r="56226" spans="5:28">
      <c r="J56226" s="161"/>
      <c r="AB56226" s="164"/>
    </row>
    <row r="56227" spans="5:28">
      <c r="J56227" s="161"/>
      <c r="AB56227" s="164"/>
    </row>
    <row r="56228" spans="5:28">
      <c r="J56228" s="161"/>
      <c r="AB56228" s="164"/>
    </row>
    <row r="56229" spans="5:28">
      <c r="J56229" s="161"/>
      <c r="AB56229" s="164"/>
    </row>
    <row r="56230" spans="5:28">
      <c r="J56230" s="161"/>
      <c r="AB56230" s="164"/>
    </row>
    <row r="56231" spans="5:28">
      <c r="J56231" s="161"/>
      <c r="AB56231" s="164"/>
    </row>
    <row r="56232" spans="5:28">
      <c r="J56232" s="161"/>
      <c r="AB56232" s="164"/>
    </row>
    <row r="56233" spans="5:28">
      <c r="J56233" s="161"/>
      <c r="AB56233" s="164"/>
    </row>
    <row r="56234" spans="5:28">
      <c r="J56234" s="161"/>
      <c r="AB56234" s="164"/>
    </row>
    <row r="56235" spans="5:28">
      <c r="E56235" s="166"/>
      <c r="J56235" s="161"/>
      <c r="AB56235" s="164"/>
    </row>
    <row r="56236" spans="5:28">
      <c r="E56236" s="166"/>
      <c r="J56236" s="161"/>
      <c r="AB56236" s="164"/>
    </row>
    <row r="56237" spans="5:28">
      <c r="E56237" s="166"/>
      <c r="J56237" s="161"/>
      <c r="AB56237" s="164"/>
    </row>
    <row r="56238" spans="5:28">
      <c r="E56238" s="166"/>
      <c r="J56238" s="161"/>
      <c r="AB56238" s="164"/>
    </row>
    <row r="56239" spans="5:28">
      <c r="E56239" s="166"/>
      <c r="J56239" s="161"/>
      <c r="AB56239" s="164"/>
    </row>
    <row r="56240" spans="5:28">
      <c r="E56240" s="166"/>
      <c r="J56240" s="161"/>
      <c r="AB56240" s="164"/>
    </row>
    <row r="56241" spans="5:28">
      <c r="E56241" s="166"/>
      <c r="J56241" s="161"/>
      <c r="AB56241" s="164"/>
    </row>
    <row r="56242" spans="5:28">
      <c r="E56242" s="166"/>
      <c r="J56242" s="161"/>
      <c r="AB56242" s="164"/>
    </row>
    <row r="56243" spans="5:28">
      <c r="E56243" s="166"/>
      <c r="J56243" s="161"/>
      <c r="AB56243" s="164"/>
    </row>
    <row r="56244" spans="5:28">
      <c r="E56244" s="166"/>
      <c r="J56244" s="161"/>
      <c r="AB56244" s="164"/>
    </row>
    <row r="56245" spans="5:28">
      <c r="E56245" s="166"/>
      <c r="J56245" s="161"/>
      <c r="AB56245" s="164"/>
    </row>
    <row r="56246" spans="5:28">
      <c r="E56246" s="166"/>
      <c r="J56246" s="161"/>
      <c r="AB56246" s="164"/>
    </row>
    <row r="56247" spans="5:28">
      <c r="E56247" s="166"/>
      <c r="J56247" s="161"/>
      <c r="AB56247" s="164"/>
    </row>
    <row r="56248" spans="5:28">
      <c r="E56248" s="166"/>
      <c r="J56248" s="161"/>
      <c r="AB56248" s="164"/>
    </row>
    <row r="56249" spans="5:28">
      <c r="E56249" s="166"/>
      <c r="J56249" s="161"/>
      <c r="AB56249" s="164"/>
    </row>
    <row r="56250" spans="5:28">
      <c r="E56250" s="166"/>
      <c r="J56250" s="161"/>
      <c r="AB56250" s="164"/>
    </row>
    <row r="56251" spans="5:28">
      <c r="E56251" s="166"/>
      <c r="J56251" s="161"/>
      <c r="AB56251" s="164"/>
    </row>
    <row r="56252" spans="5:28">
      <c r="E56252" s="166"/>
      <c r="J56252" s="161"/>
      <c r="AB56252" s="164"/>
    </row>
    <row r="56253" spans="5:28">
      <c r="E56253" s="166"/>
      <c r="J56253" s="161"/>
      <c r="AB56253" s="164"/>
    </row>
    <row r="56254" spans="5:28">
      <c r="E56254" s="166"/>
      <c r="J56254" s="161"/>
      <c r="AB56254" s="164"/>
    </row>
    <row r="56255" spans="5:28">
      <c r="E56255" s="166"/>
      <c r="J56255" s="161"/>
      <c r="AB56255" s="164"/>
    </row>
    <row r="56256" spans="5:28">
      <c r="E56256" s="166"/>
      <c r="J56256" s="161"/>
      <c r="AB56256" s="164"/>
    </row>
    <row r="56257" spans="5:28">
      <c r="E56257" s="166"/>
      <c r="J56257" s="161"/>
      <c r="AB56257" s="164"/>
    </row>
    <row r="56258" spans="5:28">
      <c r="E56258" s="166"/>
      <c r="J56258" s="161"/>
      <c r="AB56258" s="164"/>
    </row>
    <row r="56259" spans="5:28">
      <c r="E56259" s="166"/>
      <c r="J56259" s="161"/>
      <c r="AB56259" s="164"/>
    </row>
    <row r="56260" spans="5:28">
      <c r="J56260" s="161"/>
      <c r="AB56260" s="164"/>
    </row>
    <row r="56261" spans="5:28">
      <c r="J56261" s="161"/>
      <c r="AB56261" s="164"/>
    </row>
    <row r="56262" spans="5:28">
      <c r="J56262" s="161"/>
      <c r="AB56262" s="164"/>
    </row>
    <row r="56263" spans="5:28">
      <c r="J56263" s="161"/>
      <c r="AB56263" s="164"/>
    </row>
    <row r="56264" spans="5:28">
      <c r="J56264" s="161"/>
      <c r="AB56264" s="164"/>
    </row>
    <row r="56265" spans="5:28">
      <c r="J56265" s="161"/>
      <c r="AB56265" s="164"/>
    </row>
    <row r="56266" spans="5:28">
      <c r="J56266" s="161"/>
      <c r="AB56266" s="164"/>
    </row>
    <row r="56267" spans="5:28">
      <c r="J56267" s="161"/>
      <c r="AB56267" s="164"/>
    </row>
    <row r="56268" spans="5:28">
      <c r="J56268" s="161"/>
      <c r="AB56268" s="164"/>
    </row>
    <row r="56269" spans="5:28">
      <c r="J56269" s="161"/>
      <c r="AB56269" s="164"/>
    </row>
    <row r="56270" spans="5:28">
      <c r="J56270" s="161"/>
      <c r="AB56270" s="164"/>
    </row>
    <row r="56271" spans="5:28">
      <c r="J56271" s="161"/>
      <c r="AB56271" s="164"/>
    </row>
    <row r="56272" spans="5:28">
      <c r="J56272" s="161"/>
      <c r="AB56272" s="164"/>
    </row>
    <row r="56273" spans="10:28">
      <c r="J56273" s="161"/>
      <c r="AB56273" s="164"/>
    </row>
    <row r="56274" spans="10:28">
      <c r="J56274" s="161"/>
      <c r="AB56274" s="164"/>
    </row>
    <row r="56275" spans="10:28">
      <c r="J56275" s="161"/>
      <c r="AB56275" s="164"/>
    </row>
    <row r="56276" spans="10:28">
      <c r="J56276" s="161"/>
      <c r="AB56276" s="164"/>
    </row>
    <row r="56277" spans="10:28">
      <c r="J56277" s="161"/>
      <c r="AB56277" s="164"/>
    </row>
    <row r="56278" spans="10:28">
      <c r="J56278" s="161"/>
      <c r="AB56278" s="164"/>
    </row>
    <row r="56279" spans="10:28">
      <c r="J56279" s="161"/>
      <c r="AB56279" s="164"/>
    </row>
    <row r="56280" spans="10:28">
      <c r="J56280" s="161"/>
      <c r="AB56280" s="164"/>
    </row>
    <row r="56281" spans="10:28">
      <c r="J56281" s="161"/>
      <c r="AB56281" s="164"/>
    </row>
    <row r="56282" spans="10:28">
      <c r="J56282" s="161"/>
      <c r="AB56282" s="164"/>
    </row>
    <row r="56283" spans="10:28">
      <c r="J56283" s="161"/>
      <c r="AB56283" s="164"/>
    </row>
    <row r="56284" spans="10:28">
      <c r="J56284" s="161"/>
      <c r="AB56284" s="164"/>
    </row>
    <row r="56285" spans="10:28">
      <c r="J56285" s="161"/>
      <c r="AB56285" s="164"/>
    </row>
    <row r="56286" spans="10:28">
      <c r="J56286" s="161"/>
      <c r="AB56286" s="164"/>
    </row>
    <row r="56287" spans="10:28">
      <c r="J56287" s="161"/>
      <c r="AB56287" s="164"/>
    </row>
    <row r="56288" spans="10:28">
      <c r="J56288" s="161"/>
      <c r="AB56288" s="164"/>
    </row>
    <row r="56289" spans="10:28">
      <c r="J56289" s="161"/>
      <c r="AB56289" s="164"/>
    </row>
    <row r="56290" spans="10:28">
      <c r="J56290" s="161"/>
      <c r="AB56290" s="164"/>
    </row>
    <row r="56291" spans="10:28">
      <c r="J56291" s="161"/>
      <c r="AB56291" s="164"/>
    </row>
    <row r="56292" spans="10:28">
      <c r="J56292" s="161"/>
      <c r="AB56292" s="164"/>
    </row>
    <row r="56293" spans="10:28">
      <c r="J56293" s="161"/>
      <c r="AB56293" s="164"/>
    </row>
    <row r="56294" spans="10:28">
      <c r="J56294" s="161"/>
      <c r="AB56294" s="164"/>
    </row>
    <row r="56295" spans="10:28">
      <c r="J56295" s="161"/>
      <c r="AB56295" s="164"/>
    </row>
    <row r="56296" spans="10:28">
      <c r="J56296" s="161"/>
      <c r="AB56296" s="164"/>
    </row>
    <row r="56297" spans="10:28">
      <c r="J56297" s="161"/>
      <c r="AB56297" s="164"/>
    </row>
    <row r="56298" spans="10:28">
      <c r="J56298" s="161"/>
      <c r="AB56298" s="164"/>
    </row>
    <row r="56299" spans="10:28">
      <c r="J56299" s="161"/>
      <c r="AB56299" s="164"/>
    </row>
    <row r="56300" spans="10:28">
      <c r="J56300" s="161"/>
      <c r="AB56300" s="164"/>
    </row>
    <row r="56301" spans="10:28">
      <c r="J56301" s="161"/>
      <c r="AB56301" s="164"/>
    </row>
    <row r="56302" spans="10:28">
      <c r="J56302" s="161"/>
      <c r="AB56302" s="164"/>
    </row>
    <row r="56303" spans="10:28">
      <c r="J56303" s="161"/>
      <c r="AB56303" s="164"/>
    </row>
    <row r="56304" spans="10:28">
      <c r="J56304" s="161"/>
      <c r="AB56304" s="164"/>
    </row>
    <row r="56305" spans="10:28">
      <c r="J56305" s="161"/>
      <c r="AB56305" s="164"/>
    </row>
    <row r="56306" spans="10:28">
      <c r="J56306" s="161"/>
      <c r="AB56306" s="164"/>
    </row>
    <row r="56307" spans="10:28">
      <c r="J56307" s="161"/>
      <c r="AB56307" s="164"/>
    </row>
    <row r="56308" spans="10:28">
      <c r="J56308" s="161"/>
      <c r="AB56308" s="164"/>
    </row>
    <row r="56309" spans="10:28">
      <c r="J56309" s="161"/>
      <c r="AB56309" s="164"/>
    </row>
    <row r="56310" spans="10:28">
      <c r="J56310" s="161"/>
      <c r="AB56310" s="164"/>
    </row>
    <row r="56311" spans="10:28">
      <c r="J56311" s="161"/>
      <c r="AB56311" s="164"/>
    </row>
    <row r="56312" spans="10:28">
      <c r="J56312" s="161"/>
      <c r="AB56312" s="164"/>
    </row>
    <row r="56313" spans="10:28">
      <c r="J56313" s="161"/>
      <c r="AB56313" s="164"/>
    </row>
    <row r="56314" spans="10:28">
      <c r="J56314" s="161"/>
      <c r="AB56314" s="164"/>
    </row>
    <row r="56315" spans="10:28">
      <c r="J56315" s="161"/>
      <c r="AB56315" s="164"/>
    </row>
    <row r="56316" spans="10:28">
      <c r="J56316" s="161"/>
      <c r="AB56316" s="164"/>
    </row>
    <row r="56317" spans="10:28">
      <c r="J56317" s="161"/>
      <c r="AB56317" s="164"/>
    </row>
    <row r="56318" spans="10:28">
      <c r="J56318" s="161"/>
      <c r="AB56318" s="164"/>
    </row>
    <row r="56319" spans="10:28">
      <c r="J56319" s="161"/>
      <c r="AB56319" s="164"/>
    </row>
    <row r="56320" spans="10:28">
      <c r="J56320" s="161"/>
      <c r="AB56320" s="164"/>
    </row>
    <row r="56321" spans="10:28">
      <c r="J56321" s="161"/>
      <c r="AB56321" s="164"/>
    </row>
    <row r="56322" spans="10:28">
      <c r="J56322" s="161"/>
      <c r="AB56322" s="164"/>
    </row>
    <row r="56323" spans="10:28">
      <c r="J56323" s="161"/>
      <c r="AB56323" s="164"/>
    </row>
    <row r="56324" spans="10:28">
      <c r="J56324" s="161"/>
      <c r="AB56324" s="164"/>
    </row>
    <row r="56325" spans="10:28">
      <c r="J56325" s="161"/>
      <c r="AB56325" s="164"/>
    </row>
    <row r="56326" spans="10:28">
      <c r="J56326" s="161"/>
      <c r="AB56326" s="164"/>
    </row>
    <row r="56327" spans="10:28">
      <c r="J56327" s="161"/>
      <c r="AB56327" s="164"/>
    </row>
    <row r="56328" spans="10:28">
      <c r="J56328" s="161"/>
      <c r="AB56328" s="164"/>
    </row>
    <row r="56329" spans="10:28">
      <c r="J56329" s="161"/>
      <c r="AB56329" s="164"/>
    </row>
    <row r="56330" spans="10:28">
      <c r="J56330" s="161"/>
      <c r="AB56330" s="164"/>
    </row>
    <row r="56331" spans="10:28">
      <c r="J56331" s="161"/>
      <c r="AB56331" s="164"/>
    </row>
    <row r="56332" spans="10:28">
      <c r="J56332" s="161"/>
      <c r="AB56332" s="164"/>
    </row>
    <row r="56333" spans="10:28">
      <c r="J56333" s="161"/>
      <c r="AB56333" s="164"/>
    </row>
    <row r="56334" spans="10:28">
      <c r="J56334" s="161"/>
      <c r="AB56334" s="164"/>
    </row>
    <row r="56335" spans="10:28">
      <c r="J56335" s="161"/>
      <c r="AB56335" s="164"/>
    </row>
    <row r="56336" spans="10:28">
      <c r="J56336" s="161"/>
      <c r="AB56336" s="164"/>
    </row>
    <row r="56337" spans="10:28">
      <c r="J56337" s="161"/>
      <c r="AB56337" s="164"/>
    </row>
    <row r="56338" spans="10:28">
      <c r="J56338" s="161"/>
      <c r="AB56338" s="164"/>
    </row>
    <row r="56339" spans="10:28">
      <c r="J56339" s="161"/>
      <c r="AB56339" s="164"/>
    </row>
    <row r="56340" spans="10:28">
      <c r="J56340" s="161"/>
      <c r="AB56340" s="164"/>
    </row>
    <row r="56341" spans="10:28">
      <c r="J56341" s="161"/>
      <c r="AB56341" s="164"/>
    </row>
    <row r="56342" spans="10:28">
      <c r="J56342" s="161"/>
      <c r="AB56342" s="164"/>
    </row>
    <row r="56343" spans="10:28">
      <c r="J56343" s="161"/>
      <c r="AB56343" s="164"/>
    </row>
    <row r="56344" spans="10:28">
      <c r="J56344" s="161"/>
      <c r="AB56344" s="164"/>
    </row>
    <row r="56345" spans="10:28">
      <c r="J56345" s="161"/>
      <c r="AB56345" s="164"/>
    </row>
    <row r="56346" spans="10:28">
      <c r="J56346" s="161"/>
      <c r="AB56346" s="164"/>
    </row>
    <row r="56347" spans="10:28">
      <c r="J56347" s="161"/>
      <c r="AB56347" s="164"/>
    </row>
    <row r="56348" spans="10:28">
      <c r="J56348" s="161"/>
      <c r="AB56348" s="164"/>
    </row>
    <row r="56349" spans="10:28">
      <c r="J56349" s="161"/>
      <c r="AB56349" s="164"/>
    </row>
    <row r="56350" spans="10:28">
      <c r="J56350" s="161"/>
      <c r="AB56350" s="164"/>
    </row>
    <row r="56351" spans="10:28">
      <c r="J56351" s="161"/>
      <c r="AB56351" s="164"/>
    </row>
    <row r="56352" spans="10:28">
      <c r="J56352" s="161"/>
      <c r="AB56352" s="164"/>
    </row>
    <row r="56353" spans="10:28">
      <c r="J56353" s="161"/>
      <c r="AB56353" s="164"/>
    </row>
    <row r="56354" spans="10:28">
      <c r="J56354" s="161"/>
      <c r="AB56354" s="164"/>
    </row>
    <row r="56355" spans="10:28">
      <c r="J56355" s="161"/>
      <c r="AB56355" s="164"/>
    </row>
    <row r="56356" spans="10:28">
      <c r="J56356" s="161"/>
      <c r="AB56356" s="164"/>
    </row>
    <row r="56357" spans="10:28">
      <c r="J56357" s="161"/>
      <c r="AB56357" s="164"/>
    </row>
    <row r="56358" spans="10:28">
      <c r="J56358" s="161"/>
      <c r="AB56358" s="164"/>
    </row>
    <row r="56359" spans="10:28">
      <c r="J56359" s="161"/>
      <c r="AB56359" s="164"/>
    </row>
    <row r="56360" spans="10:28">
      <c r="J56360" s="161"/>
      <c r="AB56360" s="164"/>
    </row>
    <row r="56361" spans="10:28">
      <c r="J56361" s="161"/>
      <c r="AB56361" s="164"/>
    </row>
    <row r="56362" spans="10:28">
      <c r="J56362" s="161"/>
      <c r="AB56362" s="164"/>
    </row>
    <row r="56363" spans="10:28">
      <c r="J56363" s="161"/>
      <c r="AB56363" s="164"/>
    </row>
    <row r="56364" spans="10:28">
      <c r="J56364" s="161"/>
      <c r="AB56364" s="164"/>
    </row>
    <row r="56365" spans="10:28">
      <c r="J56365" s="161"/>
      <c r="AB56365" s="164"/>
    </row>
    <row r="56366" spans="10:28">
      <c r="J56366" s="161"/>
      <c r="AB56366" s="164"/>
    </row>
    <row r="56367" spans="10:28">
      <c r="J56367" s="161"/>
      <c r="AB56367" s="164"/>
    </row>
    <row r="56368" spans="10:28">
      <c r="J56368" s="161"/>
      <c r="AB56368" s="164"/>
    </row>
    <row r="56369" spans="10:28">
      <c r="J56369" s="161"/>
      <c r="AB56369" s="164"/>
    </row>
    <row r="56370" spans="10:28">
      <c r="J56370" s="161"/>
      <c r="AB56370" s="164"/>
    </row>
    <row r="56371" spans="10:28">
      <c r="J56371" s="161"/>
      <c r="AB56371" s="164"/>
    </row>
    <row r="56372" spans="10:28">
      <c r="J56372" s="161"/>
      <c r="AB56372" s="164"/>
    </row>
    <row r="56373" spans="10:28">
      <c r="J56373" s="161"/>
      <c r="AB56373" s="164"/>
    </row>
    <row r="56374" spans="10:28">
      <c r="J56374" s="161"/>
      <c r="AB56374" s="164"/>
    </row>
    <row r="56375" spans="10:28">
      <c r="J56375" s="161"/>
      <c r="AB56375" s="164"/>
    </row>
    <row r="56376" spans="10:28">
      <c r="J56376" s="161"/>
      <c r="AB56376" s="164"/>
    </row>
    <row r="56377" spans="10:28">
      <c r="J56377" s="161"/>
      <c r="AB56377" s="164"/>
    </row>
    <row r="56378" spans="10:28">
      <c r="J56378" s="161"/>
      <c r="AB56378" s="164"/>
    </row>
    <row r="56379" spans="10:28">
      <c r="J56379" s="161"/>
      <c r="AB56379" s="164"/>
    </row>
    <row r="56380" spans="10:28">
      <c r="J56380" s="161"/>
      <c r="AB56380" s="164"/>
    </row>
    <row r="56381" spans="10:28">
      <c r="J56381" s="161"/>
      <c r="AB56381" s="164"/>
    </row>
    <row r="56382" spans="10:28">
      <c r="J56382" s="161"/>
      <c r="AB56382" s="164"/>
    </row>
    <row r="56383" spans="10:28">
      <c r="J56383" s="161"/>
      <c r="AB56383" s="164"/>
    </row>
    <row r="56384" spans="10:28">
      <c r="J56384" s="161"/>
      <c r="AB56384" s="164"/>
    </row>
    <row r="56385" spans="10:28">
      <c r="J56385" s="161"/>
      <c r="AB56385" s="164"/>
    </row>
    <row r="56386" spans="10:28">
      <c r="J56386" s="161"/>
      <c r="AB56386" s="164"/>
    </row>
    <row r="56387" spans="10:28">
      <c r="J56387" s="161"/>
      <c r="AB56387" s="164"/>
    </row>
    <row r="56388" spans="10:28">
      <c r="J56388" s="161"/>
      <c r="AB56388" s="164"/>
    </row>
    <row r="56389" spans="10:28">
      <c r="J56389" s="161"/>
      <c r="AB56389" s="164"/>
    </row>
    <row r="56390" spans="10:28">
      <c r="J56390" s="161"/>
      <c r="AB56390" s="164"/>
    </row>
    <row r="56391" spans="10:28">
      <c r="J56391" s="161"/>
      <c r="AB56391" s="164"/>
    </row>
    <row r="56392" spans="10:28">
      <c r="J56392" s="161"/>
      <c r="AB56392" s="164"/>
    </row>
    <row r="56393" spans="10:28">
      <c r="J56393" s="161"/>
      <c r="AB56393" s="164"/>
    </row>
    <row r="56394" spans="10:28">
      <c r="J56394" s="161"/>
      <c r="AB56394" s="164"/>
    </row>
    <row r="56395" spans="10:28">
      <c r="J56395" s="161"/>
      <c r="AB56395" s="164"/>
    </row>
    <row r="56396" spans="10:28">
      <c r="J56396" s="161"/>
      <c r="AB56396" s="164"/>
    </row>
    <row r="56397" spans="10:28">
      <c r="J56397" s="161"/>
      <c r="AB56397" s="164"/>
    </row>
    <row r="56398" spans="10:28">
      <c r="J56398" s="161"/>
      <c r="AB56398" s="164"/>
    </row>
    <row r="56399" spans="10:28">
      <c r="J56399" s="161"/>
      <c r="AB56399" s="164"/>
    </row>
    <row r="56400" spans="10:28">
      <c r="J56400" s="161"/>
      <c r="AB56400" s="164"/>
    </row>
    <row r="56401" spans="10:28">
      <c r="J56401" s="161"/>
      <c r="AB56401" s="164"/>
    </row>
    <row r="56402" spans="10:28">
      <c r="J56402" s="161"/>
      <c r="AB56402" s="164"/>
    </row>
    <row r="56403" spans="10:28">
      <c r="J56403" s="161"/>
      <c r="AB56403" s="164"/>
    </row>
    <row r="56404" spans="10:28">
      <c r="J56404" s="161"/>
      <c r="AB56404" s="164"/>
    </row>
    <row r="56405" spans="10:28">
      <c r="J56405" s="161"/>
      <c r="AB56405" s="164"/>
    </row>
    <row r="56406" spans="10:28">
      <c r="J56406" s="161"/>
      <c r="AB56406" s="164"/>
    </row>
    <row r="56407" spans="10:28">
      <c r="J56407" s="161"/>
      <c r="AB56407" s="164"/>
    </row>
    <row r="56408" spans="10:28">
      <c r="J56408" s="161"/>
      <c r="AB56408" s="164"/>
    </row>
    <row r="56409" spans="10:28">
      <c r="J56409" s="161"/>
      <c r="AB56409" s="164"/>
    </row>
    <row r="56410" spans="10:28">
      <c r="J56410" s="161"/>
      <c r="AB56410" s="164"/>
    </row>
    <row r="56411" spans="10:28">
      <c r="J56411" s="161"/>
      <c r="AB56411" s="164"/>
    </row>
    <row r="56412" spans="10:28">
      <c r="J56412" s="161"/>
      <c r="AB56412" s="164"/>
    </row>
    <row r="56413" spans="10:28">
      <c r="J56413" s="161"/>
      <c r="AB56413" s="164"/>
    </row>
    <row r="56414" spans="10:28">
      <c r="J56414" s="161"/>
      <c r="AB56414" s="164"/>
    </row>
    <row r="56415" spans="10:28">
      <c r="J56415" s="161"/>
      <c r="AB56415" s="164"/>
    </row>
    <row r="56416" spans="10:28">
      <c r="J56416" s="161"/>
      <c r="AB56416" s="164"/>
    </row>
    <row r="56417" spans="10:28">
      <c r="J56417" s="161"/>
      <c r="AB56417" s="164"/>
    </row>
    <row r="56418" spans="10:28">
      <c r="J56418" s="161"/>
      <c r="AB56418" s="164"/>
    </row>
    <row r="56419" spans="10:28">
      <c r="J56419" s="161"/>
      <c r="AB56419" s="164"/>
    </row>
    <row r="56420" spans="10:28">
      <c r="J56420" s="161"/>
      <c r="AB56420" s="164"/>
    </row>
    <row r="56421" spans="10:28">
      <c r="J56421" s="161"/>
      <c r="AB56421" s="164"/>
    </row>
    <row r="56422" spans="10:28">
      <c r="J56422" s="161"/>
      <c r="AB56422" s="164"/>
    </row>
    <row r="56423" spans="10:28">
      <c r="J56423" s="161"/>
      <c r="AB56423" s="164"/>
    </row>
    <row r="56424" spans="10:28">
      <c r="J56424" s="161"/>
      <c r="AB56424" s="164"/>
    </row>
    <row r="56425" spans="10:28">
      <c r="J56425" s="161"/>
      <c r="AB56425" s="164"/>
    </row>
    <row r="56426" spans="10:28">
      <c r="J56426" s="161"/>
      <c r="AB56426" s="164"/>
    </row>
    <row r="56427" spans="10:28">
      <c r="J56427" s="161"/>
      <c r="AB56427" s="164"/>
    </row>
    <row r="56428" spans="10:28">
      <c r="J56428" s="161"/>
      <c r="AB56428" s="164"/>
    </row>
    <row r="56429" spans="10:28">
      <c r="J56429" s="161"/>
      <c r="AB56429" s="164"/>
    </row>
    <row r="56430" spans="10:28">
      <c r="J56430" s="161"/>
      <c r="AB56430" s="164"/>
    </row>
    <row r="56431" spans="10:28">
      <c r="J56431" s="161"/>
      <c r="AB56431" s="164"/>
    </row>
    <row r="56432" spans="10:28">
      <c r="J56432" s="161"/>
      <c r="AB56432" s="164"/>
    </row>
    <row r="56433" spans="10:28">
      <c r="J56433" s="161"/>
      <c r="AB56433" s="164"/>
    </row>
    <row r="56434" spans="10:28">
      <c r="J56434" s="161"/>
      <c r="AB56434" s="164"/>
    </row>
    <row r="56435" spans="10:28">
      <c r="J56435" s="161"/>
      <c r="AB56435" s="164"/>
    </row>
    <row r="56436" spans="10:28">
      <c r="J56436" s="161"/>
      <c r="AB56436" s="164"/>
    </row>
    <row r="56437" spans="10:28">
      <c r="J56437" s="161"/>
      <c r="AB56437" s="164"/>
    </row>
    <row r="56438" spans="10:28">
      <c r="J56438" s="161"/>
      <c r="AB56438" s="164"/>
    </row>
    <row r="56439" spans="10:28">
      <c r="J56439" s="161"/>
      <c r="AB56439" s="164"/>
    </row>
    <row r="56440" spans="10:28">
      <c r="J56440" s="161"/>
      <c r="AB56440" s="164"/>
    </row>
    <row r="56441" spans="10:28">
      <c r="J56441" s="161"/>
      <c r="AB56441" s="164"/>
    </row>
    <row r="56442" spans="10:28">
      <c r="J56442" s="161"/>
      <c r="AB56442" s="164"/>
    </row>
    <row r="56443" spans="10:28">
      <c r="J56443" s="161"/>
      <c r="AB56443" s="164"/>
    </row>
    <row r="56444" spans="10:28">
      <c r="J56444" s="161"/>
      <c r="AB56444" s="164"/>
    </row>
    <row r="56445" spans="10:28">
      <c r="J56445" s="161"/>
      <c r="AB56445" s="164"/>
    </row>
    <row r="56446" spans="10:28">
      <c r="J56446" s="161"/>
      <c r="AB56446" s="164"/>
    </row>
    <row r="56447" spans="10:28">
      <c r="J56447" s="161"/>
      <c r="AB56447" s="164"/>
    </row>
    <row r="56448" spans="10:28">
      <c r="J56448" s="161"/>
      <c r="AB56448" s="164"/>
    </row>
    <row r="56449" spans="10:28">
      <c r="J56449" s="161"/>
      <c r="AB56449" s="164"/>
    </row>
    <row r="56450" spans="10:28">
      <c r="J56450" s="161"/>
      <c r="AB56450" s="164"/>
    </row>
    <row r="56451" spans="10:28">
      <c r="J56451" s="161"/>
      <c r="AB56451" s="164"/>
    </row>
    <row r="56452" spans="10:28">
      <c r="J56452" s="161"/>
      <c r="AB56452" s="164"/>
    </row>
    <row r="56453" spans="10:28">
      <c r="J56453" s="161"/>
      <c r="AB56453" s="164"/>
    </row>
    <row r="56454" spans="10:28">
      <c r="J56454" s="161"/>
      <c r="AB56454" s="164"/>
    </row>
    <row r="56455" spans="10:28">
      <c r="J56455" s="161"/>
      <c r="AB56455" s="164"/>
    </row>
    <row r="56456" spans="10:28">
      <c r="J56456" s="161"/>
      <c r="AB56456" s="164"/>
    </row>
    <row r="56457" spans="10:28">
      <c r="J56457" s="161"/>
      <c r="AB56457" s="164"/>
    </row>
    <row r="56458" spans="10:28">
      <c r="J56458" s="161"/>
      <c r="AB56458" s="164"/>
    </row>
    <row r="56459" spans="10:28">
      <c r="J56459" s="161"/>
      <c r="AB56459" s="164"/>
    </row>
    <row r="56460" spans="10:28">
      <c r="J56460" s="161"/>
      <c r="AB56460" s="164"/>
    </row>
    <row r="56461" spans="10:28">
      <c r="J56461" s="161"/>
      <c r="AB56461" s="164"/>
    </row>
    <row r="56462" spans="10:28">
      <c r="J56462" s="161"/>
      <c r="AB56462" s="164"/>
    </row>
    <row r="56463" spans="10:28">
      <c r="J56463" s="161"/>
      <c r="AB56463" s="164"/>
    </row>
    <row r="56464" spans="10:28">
      <c r="J56464" s="161"/>
      <c r="AB56464" s="164"/>
    </row>
    <row r="56465" spans="10:28">
      <c r="J56465" s="161"/>
      <c r="AB56465" s="164"/>
    </row>
    <row r="56466" spans="10:28">
      <c r="J56466" s="161"/>
      <c r="AB56466" s="164"/>
    </row>
    <row r="56467" spans="10:28">
      <c r="J56467" s="161"/>
      <c r="AB56467" s="164"/>
    </row>
    <row r="56468" spans="10:28">
      <c r="J56468" s="161"/>
      <c r="AB56468" s="164"/>
    </row>
    <row r="56469" spans="10:28">
      <c r="J56469" s="161"/>
      <c r="AB56469" s="164"/>
    </row>
    <row r="56470" spans="10:28">
      <c r="J56470" s="161"/>
      <c r="AB56470" s="164"/>
    </row>
    <row r="56471" spans="10:28">
      <c r="J56471" s="161"/>
      <c r="AB56471" s="164"/>
    </row>
    <row r="56472" spans="10:28">
      <c r="J56472" s="161"/>
      <c r="AB56472" s="164"/>
    </row>
    <row r="56473" spans="10:28">
      <c r="J56473" s="161"/>
      <c r="AB56473" s="164"/>
    </row>
    <row r="56474" spans="10:28">
      <c r="J56474" s="161"/>
      <c r="AB56474" s="164"/>
    </row>
    <row r="56475" spans="10:28">
      <c r="J56475" s="161"/>
      <c r="AB56475" s="164"/>
    </row>
    <row r="56476" spans="10:28">
      <c r="J56476" s="161"/>
      <c r="AB56476" s="164"/>
    </row>
    <row r="56477" spans="10:28">
      <c r="J56477" s="161"/>
      <c r="AB56477" s="164"/>
    </row>
    <row r="56478" spans="10:28">
      <c r="J56478" s="161"/>
      <c r="AB56478" s="164"/>
    </row>
    <row r="56479" spans="10:28">
      <c r="J56479" s="161"/>
      <c r="AB56479" s="164"/>
    </row>
    <row r="56480" spans="10:28">
      <c r="J56480" s="161"/>
      <c r="AB56480" s="164"/>
    </row>
    <row r="56481" spans="10:28">
      <c r="J56481" s="161"/>
      <c r="AB56481" s="164"/>
    </row>
    <row r="56482" spans="10:28">
      <c r="J56482" s="161"/>
      <c r="AB56482" s="164"/>
    </row>
    <row r="56483" spans="10:28">
      <c r="J56483" s="161"/>
      <c r="AB56483" s="164"/>
    </row>
    <row r="56484" spans="10:28">
      <c r="J56484" s="161"/>
      <c r="AB56484" s="164"/>
    </row>
    <row r="56485" spans="10:28">
      <c r="J56485" s="161"/>
      <c r="AB56485" s="164"/>
    </row>
    <row r="56486" spans="10:28">
      <c r="J56486" s="161"/>
      <c r="AB56486" s="164"/>
    </row>
    <row r="56487" spans="10:28">
      <c r="J56487" s="161"/>
      <c r="AB56487" s="164"/>
    </row>
    <row r="56488" spans="10:28">
      <c r="J56488" s="161"/>
      <c r="AB56488" s="164"/>
    </row>
    <row r="56489" spans="10:28">
      <c r="J56489" s="161"/>
      <c r="AB56489" s="164"/>
    </row>
    <row r="56490" spans="10:28">
      <c r="J56490" s="161"/>
      <c r="AB56490" s="164"/>
    </row>
    <row r="56491" spans="10:28">
      <c r="J56491" s="161"/>
      <c r="AB56491" s="164"/>
    </row>
    <row r="56492" spans="10:28">
      <c r="J56492" s="161"/>
      <c r="AB56492" s="164"/>
    </row>
    <row r="56493" spans="10:28">
      <c r="J56493" s="161"/>
      <c r="AB56493" s="164"/>
    </row>
    <row r="56494" spans="10:28">
      <c r="J56494" s="161"/>
      <c r="AB56494" s="164"/>
    </row>
    <row r="56495" spans="10:28">
      <c r="J56495" s="161"/>
      <c r="AB56495" s="164"/>
    </row>
    <row r="56496" spans="10:28">
      <c r="J56496" s="161"/>
      <c r="AB56496" s="164"/>
    </row>
    <row r="56497" spans="10:28">
      <c r="J56497" s="161"/>
      <c r="AB56497" s="164"/>
    </row>
    <row r="56498" spans="10:28">
      <c r="J56498" s="161"/>
      <c r="AB56498" s="164"/>
    </row>
    <row r="56499" spans="10:28">
      <c r="J56499" s="161"/>
      <c r="AB56499" s="164"/>
    </row>
    <row r="56500" spans="10:28">
      <c r="J56500" s="161"/>
      <c r="AB56500" s="164"/>
    </row>
    <row r="56501" spans="10:28">
      <c r="J56501" s="161"/>
      <c r="AB56501" s="164"/>
    </row>
    <row r="56502" spans="10:28">
      <c r="J56502" s="161"/>
      <c r="AB56502" s="164"/>
    </row>
    <row r="56503" spans="10:28">
      <c r="J56503" s="161"/>
      <c r="AB56503" s="164"/>
    </row>
    <row r="56504" spans="10:28">
      <c r="J56504" s="161"/>
      <c r="AB56504" s="164"/>
    </row>
    <row r="56505" spans="10:28">
      <c r="J56505" s="161"/>
      <c r="AB56505" s="164"/>
    </row>
    <row r="56506" spans="10:28">
      <c r="J56506" s="161"/>
      <c r="AB56506" s="164"/>
    </row>
    <row r="56507" spans="10:28">
      <c r="J56507" s="161"/>
      <c r="AB56507" s="164"/>
    </row>
    <row r="56508" spans="10:28">
      <c r="J56508" s="161"/>
      <c r="AB56508" s="164"/>
    </row>
    <row r="56509" spans="10:28">
      <c r="J56509" s="161"/>
      <c r="AB56509" s="164"/>
    </row>
    <row r="56510" spans="10:28">
      <c r="J56510" s="161"/>
      <c r="AB56510" s="164"/>
    </row>
    <row r="56511" spans="10:28">
      <c r="J56511" s="161"/>
      <c r="AB56511" s="164"/>
    </row>
    <row r="56512" spans="10:28">
      <c r="J56512" s="161"/>
      <c r="AB56512" s="164"/>
    </row>
    <row r="56513" spans="5:28">
      <c r="J56513" s="161"/>
      <c r="AB56513" s="164"/>
    </row>
    <row r="56514" spans="5:28">
      <c r="J56514" s="161"/>
      <c r="AB56514" s="164"/>
    </row>
    <row r="56515" spans="5:28">
      <c r="J56515" s="161"/>
      <c r="AB56515" s="164"/>
    </row>
    <row r="56516" spans="5:28">
      <c r="J56516" s="161"/>
      <c r="AB56516" s="164"/>
    </row>
    <row r="56517" spans="5:28">
      <c r="J56517" s="161"/>
      <c r="AB56517" s="164"/>
    </row>
    <row r="56518" spans="5:28">
      <c r="J56518" s="161"/>
      <c r="AB56518" s="164"/>
    </row>
    <row r="56519" spans="5:28">
      <c r="E56519" s="166"/>
      <c r="J56519" s="161"/>
      <c r="AB56519" s="164"/>
    </row>
    <row r="56520" spans="5:28">
      <c r="E56520" s="166"/>
      <c r="J56520" s="161"/>
      <c r="AB56520" s="164"/>
    </row>
    <row r="56521" spans="5:28">
      <c r="J56521" s="161"/>
      <c r="AB56521" s="164"/>
    </row>
    <row r="56522" spans="5:28">
      <c r="J56522" s="161"/>
      <c r="AB56522" s="164"/>
    </row>
    <row r="56523" spans="5:28">
      <c r="J56523" s="161"/>
      <c r="AB56523" s="164"/>
    </row>
    <row r="56524" spans="5:28">
      <c r="J56524" s="161"/>
      <c r="AB56524" s="164"/>
    </row>
    <row r="56525" spans="5:28">
      <c r="J56525" s="161"/>
      <c r="AB56525" s="164"/>
    </row>
    <row r="56526" spans="5:28">
      <c r="J56526" s="161"/>
      <c r="AB56526" s="164"/>
    </row>
    <row r="56527" spans="5:28">
      <c r="J56527" s="161"/>
      <c r="AB56527" s="164"/>
    </row>
    <row r="56528" spans="5:28">
      <c r="J56528" s="161"/>
      <c r="AB56528" s="164"/>
    </row>
    <row r="56529" spans="10:28">
      <c r="J56529" s="161"/>
      <c r="AB56529" s="164"/>
    </row>
    <row r="56530" spans="10:28">
      <c r="J56530" s="161"/>
      <c r="AB56530" s="164"/>
    </row>
    <row r="56531" spans="10:28">
      <c r="J56531" s="161"/>
      <c r="AB56531" s="164"/>
    </row>
    <row r="56532" spans="10:28">
      <c r="J56532" s="161"/>
      <c r="AB56532" s="164"/>
    </row>
    <row r="56533" spans="10:28">
      <c r="J56533" s="161"/>
      <c r="AB56533" s="164"/>
    </row>
    <row r="56534" spans="10:28">
      <c r="J56534" s="161"/>
      <c r="AB56534" s="164"/>
    </row>
    <row r="56535" spans="10:28">
      <c r="J56535" s="161"/>
      <c r="AB56535" s="164"/>
    </row>
    <row r="56536" spans="10:28">
      <c r="J56536" s="161"/>
      <c r="AB56536" s="164"/>
    </row>
    <row r="56537" spans="10:28">
      <c r="J56537" s="161"/>
      <c r="AB56537" s="164"/>
    </row>
    <row r="56538" spans="10:28">
      <c r="J56538" s="161"/>
      <c r="AB56538" s="164"/>
    </row>
    <row r="56539" spans="10:28">
      <c r="J56539" s="161"/>
      <c r="AB56539" s="164"/>
    </row>
    <row r="56540" spans="10:28">
      <c r="J56540" s="161"/>
      <c r="AB56540" s="164"/>
    </row>
    <row r="56541" spans="10:28">
      <c r="J56541" s="161"/>
      <c r="AB56541" s="164"/>
    </row>
    <row r="56542" spans="10:28">
      <c r="J56542" s="161"/>
      <c r="AB56542" s="164"/>
    </row>
    <row r="56543" spans="10:28">
      <c r="J56543" s="161"/>
      <c r="AB56543" s="164"/>
    </row>
    <row r="56544" spans="10:28">
      <c r="J56544" s="161"/>
      <c r="AB56544" s="164"/>
    </row>
    <row r="56545" spans="10:28">
      <c r="J56545" s="161"/>
      <c r="AB56545" s="164"/>
    </row>
    <row r="56546" spans="10:28">
      <c r="J56546" s="161"/>
      <c r="AB56546" s="164"/>
    </row>
    <row r="56547" spans="10:28">
      <c r="J56547" s="161"/>
      <c r="AB56547" s="164"/>
    </row>
    <row r="56548" spans="10:28">
      <c r="J56548" s="161"/>
      <c r="AB56548" s="164"/>
    </row>
    <row r="56549" spans="10:28">
      <c r="J56549" s="161"/>
      <c r="AB56549" s="164"/>
    </row>
    <row r="56550" spans="10:28">
      <c r="J56550" s="161"/>
      <c r="AB56550" s="164"/>
    </row>
    <row r="56551" spans="10:28">
      <c r="J56551" s="161"/>
      <c r="AB56551" s="164"/>
    </row>
    <row r="56552" spans="10:28">
      <c r="J56552" s="161"/>
      <c r="AB56552" s="164"/>
    </row>
    <row r="56553" spans="10:28">
      <c r="J56553" s="161"/>
      <c r="AB56553" s="164"/>
    </row>
    <row r="56554" spans="10:28">
      <c r="J56554" s="161"/>
      <c r="AB56554" s="164"/>
    </row>
    <row r="56555" spans="10:28">
      <c r="J56555" s="161"/>
      <c r="AB56555" s="164"/>
    </row>
    <row r="56556" spans="10:28">
      <c r="J56556" s="161"/>
      <c r="AB56556" s="164"/>
    </row>
    <row r="56557" spans="10:28">
      <c r="J56557" s="161"/>
      <c r="AB56557" s="164"/>
    </row>
    <row r="56558" spans="10:28">
      <c r="J56558" s="161"/>
      <c r="AB56558" s="164"/>
    </row>
    <row r="56559" spans="10:28">
      <c r="J56559" s="161"/>
      <c r="AB56559" s="164"/>
    </row>
    <row r="56560" spans="10:28">
      <c r="J56560" s="161"/>
      <c r="AB56560" s="164"/>
    </row>
    <row r="56561" spans="10:28">
      <c r="J56561" s="161"/>
      <c r="AB56561" s="164"/>
    </row>
    <row r="56562" spans="10:28">
      <c r="J56562" s="161"/>
      <c r="AB56562" s="164"/>
    </row>
    <row r="56563" spans="10:28">
      <c r="J56563" s="161"/>
      <c r="AB56563" s="164"/>
    </row>
    <row r="56564" spans="10:28">
      <c r="J56564" s="161"/>
      <c r="AB56564" s="164"/>
    </row>
    <row r="56565" spans="10:28">
      <c r="J56565" s="161"/>
      <c r="AB56565" s="164"/>
    </row>
    <row r="56566" spans="10:28">
      <c r="J56566" s="161"/>
      <c r="AB56566" s="164"/>
    </row>
    <row r="56567" spans="10:28">
      <c r="J56567" s="161"/>
      <c r="AB56567" s="164"/>
    </row>
    <row r="56568" spans="10:28">
      <c r="J56568" s="161"/>
      <c r="AB56568" s="164"/>
    </row>
    <row r="56569" spans="10:28">
      <c r="J56569" s="161"/>
      <c r="AB56569" s="164"/>
    </row>
    <row r="56570" spans="10:28">
      <c r="J56570" s="161"/>
      <c r="AB56570" s="164"/>
    </row>
    <row r="56571" spans="10:28">
      <c r="J56571" s="161"/>
      <c r="AB56571" s="164"/>
    </row>
    <row r="56572" spans="10:28">
      <c r="J56572" s="161"/>
      <c r="AB56572" s="164"/>
    </row>
    <row r="56573" spans="10:28">
      <c r="J56573" s="161"/>
      <c r="AB56573" s="164"/>
    </row>
    <row r="56574" spans="10:28">
      <c r="J56574" s="161"/>
      <c r="AB56574" s="164"/>
    </row>
    <row r="56575" spans="10:28">
      <c r="J56575" s="161"/>
      <c r="AB56575" s="164"/>
    </row>
    <row r="56576" spans="10:28">
      <c r="J56576" s="161"/>
      <c r="AB56576" s="164"/>
    </row>
    <row r="56577" spans="10:28">
      <c r="J56577" s="161"/>
      <c r="AB56577" s="164"/>
    </row>
    <row r="56578" spans="10:28">
      <c r="J56578" s="161"/>
      <c r="AB56578" s="164"/>
    </row>
    <row r="56579" spans="10:28">
      <c r="J56579" s="161"/>
      <c r="AB56579" s="164"/>
    </row>
    <row r="56580" spans="10:28">
      <c r="J56580" s="161"/>
      <c r="AB56580" s="164"/>
    </row>
    <row r="56581" spans="10:28">
      <c r="J56581" s="161"/>
      <c r="AB56581" s="164"/>
    </row>
    <row r="56582" spans="10:28">
      <c r="J56582" s="161"/>
      <c r="AB56582" s="164"/>
    </row>
    <row r="56583" spans="10:28">
      <c r="J56583" s="161"/>
      <c r="AB56583" s="164"/>
    </row>
    <row r="56584" spans="10:28">
      <c r="J56584" s="161"/>
      <c r="AB56584" s="164"/>
    </row>
    <row r="56585" spans="10:28">
      <c r="J56585" s="161"/>
      <c r="AB56585" s="164"/>
    </row>
    <row r="56586" spans="10:28">
      <c r="J56586" s="161"/>
      <c r="AB56586" s="164"/>
    </row>
    <row r="56587" spans="10:28">
      <c r="J56587" s="161"/>
      <c r="AB56587" s="164"/>
    </row>
    <row r="56588" spans="10:28">
      <c r="J56588" s="161"/>
      <c r="AB56588" s="164"/>
    </row>
    <row r="56589" spans="10:28">
      <c r="J56589" s="161"/>
      <c r="AB56589" s="164"/>
    </row>
    <row r="56590" spans="10:28">
      <c r="J56590" s="161"/>
      <c r="AB56590" s="164"/>
    </row>
    <row r="56591" spans="10:28">
      <c r="J56591" s="161"/>
      <c r="AB56591" s="164"/>
    </row>
    <row r="56592" spans="10:28">
      <c r="J56592" s="161"/>
      <c r="AB56592" s="164"/>
    </row>
    <row r="56593" spans="10:28">
      <c r="J56593" s="161"/>
      <c r="AB56593" s="164"/>
    </row>
    <row r="56594" spans="10:28">
      <c r="J56594" s="161"/>
      <c r="AB56594" s="164"/>
    </row>
    <row r="56595" spans="10:28">
      <c r="J56595" s="161"/>
      <c r="AB56595" s="164"/>
    </row>
    <row r="56596" spans="10:28">
      <c r="J56596" s="161"/>
      <c r="AB56596" s="164"/>
    </row>
    <row r="56597" spans="10:28">
      <c r="J56597" s="161"/>
      <c r="AB56597" s="164"/>
    </row>
    <row r="56598" spans="10:28">
      <c r="J56598" s="161"/>
      <c r="AB56598" s="164"/>
    </row>
    <row r="56599" spans="10:28">
      <c r="J56599" s="161"/>
      <c r="AB56599" s="164"/>
    </row>
    <row r="56600" spans="10:28">
      <c r="J56600" s="161"/>
      <c r="AB56600" s="164"/>
    </row>
    <row r="56601" spans="10:28">
      <c r="J56601" s="161"/>
      <c r="AB56601" s="164"/>
    </row>
    <row r="56602" spans="10:28">
      <c r="J56602" s="161"/>
      <c r="AB56602" s="164"/>
    </row>
    <row r="56603" spans="10:28">
      <c r="J56603" s="161"/>
      <c r="AB56603" s="164"/>
    </row>
    <row r="56604" spans="10:28">
      <c r="J56604" s="161"/>
      <c r="AB56604" s="164"/>
    </row>
    <row r="56605" spans="10:28">
      <c r="J56605" s="161"/>
      <c r="AB56605" s="164"/>
    </row>
    <row r="56606" spans="10:28">
      <c r="J56606" s="161"/>
      <c r="AB56606" s="164"/>
    </row>
    <row r="56607" spans="10:28">
      <c r="J56607" s="161"/>
      <c r="AB56607" s="164"/>
    </row>
    <row r="56608" spans="10:28">
      <c r="J56608" s="161"/>
      <c r="AB56608" s="164"/>
    </row>
    <row r="56609" spans="10:28">
      <c r="J56609" s="161"/>
      <c r="AB56609" s="164"/>
    </row>
    <row r="56610" spans="10:28">
      <c r="J56610" s="161"/>
      <c r="AB56610" s="164"/>
    </row>
    <row r="56611" spans="10:28">
      <c r="J56611" s="161"/>
      <c r="AB56611" s="164"/>
    </row>
    <row r="56612" spans="10:28">
      <c r="J56612" s="161"/>
      <c r="AB56612" s="164"/>
    </row>
    <row r="56613" spans="10:28">
      <c r="J56613" s="161"/>
      <c r="AB56613" s="164"/>
    </row>
    <row r="56614" spans="10:28">
      <c r="J56614" s="161"/>
      <c r="AB56614" s="164"/>
    </row>
    <row r="56615" spans="10:28">
      <c r="J56615" s="161"/>
      <c r="AB56615" s="164"/>
    </row>
    <row r="56616" spans="10:28">
      <c r="J56616" s="161"/>
      <c r="AB56616" s="164"/>
    </row>
    <row r="56617" spans="10:28">
      <c r="J56617" s="161"/>
      <c r="AB56617" s="164"/>
    </row>
    <row r="56618" spans="10:28">
      <c r="J56618" s="161"/>
      <c r="AB56618" s="164"/>
    </row>
    <row r="56619" spans="10:28">
      <c r="J56619" s="161"/>
      <c r="AB56619" s="164"/>
    </row>
    <row r="56620" spans="10:28">
      <c r="J56620" s="161"/>
      <c r="AB56620" s="164"/>
    </row>
    <row r="56621" spans="10:28">
      <c r="J56621" s="161"/>
      <c r="AB56621" s="164"/>
    </row>
    <row r="56622" spans="10:28">
      <c r="J56622" s="161"/>
      <c r="AB56622" s="164"/>
    </row>
    <row r="56623" spans="10:28">
      <c r="J56623" s="161"/>
      <c r="AB56623" s="164"/>
    </row>
    <row r="56624" spans="10:28">
      <c r="J56624" s="161"/>
      <c r="AB56624" s="164"/>
    </row>
    <row r="56625" spans="10:28">
      <c r="J56625" s="161"/>
      <c r="AB56625" s="164"/>
    </row>
    <row r="56626" spans="10:28">
      <c r="J56626" s="161"/>
      <c r="AB56626" s="164"/>
    </row>
    <row r="56627" spans="10:28">
      <c r="J56627" s="161"/>
      <c r="AB56627" s="164"/>
    </row>
    <row r="56628" spans="10:28">
      <c r="J56628" s="161"/>
      <c r="AB56628" s="164"/>
    </row>
    <row r="56629" spans="10:28">
      <c r="J56629" s="161"/>
      <c r="AB56629" s="164"/>
    </row>
    <row r="56630" spans="10:28">
      <c r="J56630" s="161"/>
      <c r="AB56630" s="164"/>
    </row>
    <row r="56631" spans="10:28">
      <c r="J56631" s="161"/>
      <c r="AB56631" s="164"/>
    </row>
    <row r="56632" spans="10:28">
      <c r="J56632" s="161"/>
      <c r="AB56632" s="164"/>
    </row>
    <row r="56633" spans="10:28">
      <c r="J56633" s="161"/>
      <c r="AB56633" s="164"/>
    </row>
    <row r="56634" spans="10:28">
      <c r="J56634" s="161"/>
      <c r="AB56634" s="164"/>
    </row>
    <row r="56635" spans="10:28">
      <c r="J56635" s="161"/>
      <c r="AB56635" s="164"/>
    </row>
    <row r="56636" spans="10:28">
      <c r="J56636" s="161"/>
      <c r="AB56636" s="164"/>
    </row>
    <row r="56637" spans="10:28">
      <c r="J56637" s="161"/>
      <c r="AB56637" s="164"/>
    </row>
    <row r="56638" spans="10:28">
      <c r="J56638" s="161"/>
      <c r="AB56638" s="164"/>
    </row>
    <row r="56639" spans="10:28">
      <c r="J56639" s="161"/>
      <c r="AB56639" s="164"/>
    </row>
    <row r="56640" spans="10:28">
      <c r="J56640" s="161"/>
      <c r="AB56640" s="164"/>
    </row>
    <row r="56641" spans="10:28">
      <c r="J56641" s="161"/>
      <c r="AB56641" s="164"/>
    </row>
    <row r="56642" spans="10:28">
      <c r="J56642" s="161"/>
      <c r="AB56642" s="164"/>
    </row>
    <row r="56643" spans="10:28">
      <c r="J56643" s="161"/>
      <c r="AB56643" s="164"/>
    </row>
    <row r="56644" spans="10:28">
      <c r="J56644" s="161"/>
      <c r="AB56644" s="164"/>
    </row>
    <row r="56645" spans="10:28">
      <c r="J56645" s="161"/>
      <c r="AB56645" s="164"/>
    </row>
    <row r="56646" spans="10:28">
      <c r="J56646" s="161"/>
      <c r="AB56646" s="164"/>
    </row>
    <row r="56647" spans="10:28">
      <c r="J56647" s="161"/>
      <c r="AB56647" s="164"/>
    </row>
    <row r="56648" spans="10:28">
      <c r="J56648" s="161"/>
      <c r="AB56648" s="164"/>
    </row>
    <row r="56649" spans="10:28">
      <c r="J56649" s="161"/>
      <c r="AB56649" s="164"/>
    </row>
    <row r="56650" spans="10:28">
      <c r="J56650" s="161"/>
      <c r="AB56650" s="164"/>
    </row>
    <row r="56651" spans="10:28">
      <c r="J56651" s="161"/>
      <c r="AB56651" s="164"/>
    </row>
    <row r="56652" spans="10:28">
      <c r="J56652" s="161"/>
      <c r="AB56652" s="164"/>
    </row>
    <row r="56653" spans="10:28">
      <c r="J56653" s="161"/>
      <c r="AB56653" s="164"/>
    </row>
    <row r="56654" spans="10:28">
      <c r="J56654" s="161"/>
      <c r="AB56654" s="164"/>
    </row>
    <row r="56655" spans="10:28">
      <c r="J56655" s="161"/>
      <c r="AB56655" s="164"/>
    </row>
    <row r="56656" spans="10:28">
      <c r="J56656" s="161"/>
      <c r="AB56656" s="164"/>
    </row>
    <row r="56657" spans="10:28">
      <c r="J56657" s="161"/>
      <c r="AB56657" s="164"/>
    </row>
    <row r="56658" spans="10:28">
      <c r="J56658" s="161"/>
      <c r="AB56658" s="164"/>
    </row>
    <row r="56659" spans="10:28">
      <c r="J56659" s="161"/>
      <c r="AB56659" s="164"/>
    </row>
    <row r="56660" spans="10:28">
      <c r="J56660" s="161"/>
      <c r="AB56660" s="164"/>
    </row>
    <row r="56661" spans="10:28">
      <c r="J56661" s="161"/>
      <c r="AB56661" s="164"/>
    </row>
    <row r="56662" spans="10:28">
      <c r="J56662" s="161"/>
      <c r="AB56662" s="164"/>
    </row>
    <row r="56663" spans="10:28">
      <c r="J56663" s="161"/>
      <c r="AB56663" s="164"/>
    </row>
    <row r="56664" spans="10:28">
      <c r="J56664" s="161"/>
      <c r="AB56664" s="164"/>
    </row>
    <row r="56665" spans="10:28">
      <c r="J56665" s="161"/>
      <c r="AB56665" s="164"/>
    </row>
    <row r="56666" spans="10:28">
      <c r="J56666" s="161"/>
      <c r="AB56666" s="164"/>
    </row>
    <row r="56667" spans="10:28">
      <c r="J56667" s="161"/>
      <c r="AB56667" s="164"/>
    </row>
    <row r="56668" spans="10:28">
      <c r="J56668" s="161"/>
      <c r="AB56668" s="164"/>
    </row>
    <row r="56669" spans="10:28">
      <c r="J56669" s="161"/>
      <c r="AB56669" s="164"/>
    </row>
    <row r="56670" spans="10:28">
      <c r="J56670" s="161"/>
      <c r="AB56670" s="164"/>
    </row>
    <row r="56671" spans="10:28">
      <c r="J56671" s="161"/>
      <c r="AB56671" s="164"/>
    </row>
    <row r="56672" spans="10:28">
      <c r="J56672" s="161"/>
      <c r="AB56672" s="164"/>
    </row>
    <row r="56673" spans="10:28">
      <c r="J56673" s="161"/>
      <c r="AB56673" s="164"/>
    </row>
    <row r="56674" spans="10:28">
      <c r="J56674" s="161"/>
      <c r="AB56674" s="164"/>
    </row>
    <row r="56675" spans="10:28">
      <c r="J56675" s="161"/>
      <c r="AB56675" s="164"/>
    </row>
    <row r="56676" spans="10:28">
      <c r="J56676" s="161"/>
      <c r="AB56676" s="164"/>
    </row>
    <row r="56677" spans="10:28">
      <c r="J56677" s="161"/>
      <c r="AB56677" s="164"/>
    </row>
    <row r="56678" spans="10:28">
      <c r="J56678" s="161"/>
      <c r="AB56678" s="164"/>
    </row>
    <row r="56679" spans="10:28">
      <c r="J56679" s="161"/>
      <c r="AB56679" s="164"/>
    </row>
    <row r="56680" spans="10:28">
      <c r="J56680" s="161"/>
      <c r="AB56680" s="164"/>
    </row>
    <row r="56681" spans="10:28">
      <c r="J56681" s="161"/>
      <c r="AB56681" s="164"/>
    </row>
    <row r="56682" spans="10:28">
      <c r="J56682" s="161"/>
      <c r="AB56682" s="164"/>
    </row>
    <row r="56683" spans="10:28">
      <c r="J56683" s="161"/>
      <c r="AB56683" s="164"/>
    </row>
    <row r="56684" spans="10:28">
      <c r="J56684" s="161"/>
      <c r="AB56684" s="164"/>
    </row>
    <row r="56685" spans="10:28">
      <c r="J56685" s="161"/>
      <c r="AB56685" s="164"/>
    </row>
    <row r="56686" spans="10:28">
      <c r="J56686" s="161"/>
      <c r="AB56686" s="164"/>
    </row>
    <row r="56687" spans="10:28">
      <c r="J56687" s="161"/>
      <c r="AB56687" s="164"/>
    </row>
    <row r="56688" spans="10:28">
      <c r="J56688" s="161"/>
      <c r="AB56688" s="164"/>
    </row>
    <row r="56689" spans="10:28">
      <c r="J56689" s="161"/>
      <c r="AB56689" s="164"/>
    </row>
    <row r="56690" spans="10:28">
      <c r="J56690" s="161"/>
      <c r="AB56690" s="164"/>
    </row>
    <row r="56691" spans="10:28">
      <c r="J56691" s="161"/>
      <c r="AB56691" s="164"/>
    </row>
    <row r="56692" spans="10:28">
      <c r="J56692" s="161"/>
      <c r="AB56692" s="164"/>
    </row>
    <row r="56693" spans="10:28">
      <c r="J56693" s="161"/>
      <c r="AB56693" s="164"/>
    </row>
    <row r="56694" spans="10:28">
      <c r="J56694" s="161"/>
      <c r="AB56694" s="164"/>
    </row>
    <row r="56695" spans="10:28">
      <c r="J56695" s="161"/>
      <c r="AB56695" s="164"/>
    </row>
    <row r="56696" spans="10:28">
      <c r="J56696" s="161"/>
      <c r="AB56696" s="164"/>
    </row>
    <row r="56697" spans="10:28">
      <c r="J56697" s="161"/>
      <c r="AB56697" s="164"/>
    </row>
    <row r="56698" spans="10:28">
      <c r="J56698" s="161"/>
      <c r="AB56698" s="164"/>
    </row>
    <row r="56699" spans="10:28">
      <c r="J56699" s="161"/>
      <c r="AB56699" s="164"/>
    </row>
    <row r="56700" spans="10:28">
      <c r="J56700" s="161"/>
      <c r="AB56700" s="164"/>
    </row>
    <row r="56701" spans="10:28">
      <c r="J56701" s="161"/>
      <c r="AB56701" s="164"/>
    </row>
    <row r="56702" spans="10:28">
      <c r="J56702" s="161"/>
      <c r="AB56702" s="164"/>
    </row>
    <row r="56703" spans="10:28">
      <c r="J56703" s="161"/>
      <c r="AB56703" s="164"/>
    </row>
    <row r="56704" spans="10:28">
      <c r="J56704" s="161"/>
      <c r="AB56704" s="164"/>
    </row>
    <row r="56705" spans="10:28">
      <c r="J56705" s="161"/>
      <c r="AB56705" s="164"/>
    </row>
    <row r="56706" spans="10:28">
      <c r="J56706" s="161"/>
      <c r="AB56706" s="164"/>
    </row>
    <row r="56707" spans="10:28">
      <c r="J56707" s="161"/>
      <c r="AB56707" s="164"/>
    </row>
    <row r="56708" spans="10:28">
      <c r="J56708" s="161"/>
      <c r="AB56708" s="164"/>
    </row>
    <row r="56709" spans="10:28">
      <c r="J56709" s="161"/>
      <c r="AB56709" s="164"/>
    </row>
    <row r="56710" spans="10:28">
      <c r="J56710" s="161"/>
      <c r="AB56710" s="164"/>
    </row>
    <row r="56711" spans="10:28">
      <c r="J56711" s="161"/>
      <c r="AB56711" s="164"/>
    </row>
    <row r="56712" spans="10:28">
      <c r="J56712" s="161"/>
      <c r="AB56712" s="164"/>
    </row>
    <row r="56713" spans="10:28">
      <c r="J56713" s="161"/>
      <c r="AB56713" s="164"/>
    </row>
    <row r="56714" spans="10:28">
      <c r="J56714" s="161"/>
      <c r="AB56714" s="164"/>
    </row>
    <row r="56715" spans="10:28">
      <c r="J56715" s="161"/>
      <c r="AB56715" s="164"/>
    </row>
    <row r="56716" spans="10:28">
      <c r="J56716" s="161"/>
      <c r="AB56716" s="164"/>
    </row>
    <row r="56717" spans="10:28">
      <c r="J56717" s="161"/>
      <c r="AB56717" s="164"/>
    </row>
    <row r="56718" spans="10:28">
      <c r="J56718" s="161"/>
      <c r="AB56718" s="164"/>
    </row>
    <row r="56719" spans="10:28">
      <c r="J56719" s="161"/>
      <c r="AB56719" s="164"/>
    </row>
    <row r="56720" spans="10:28">
      <c r="J56720" s="161"/>
      <c r="AB56720" s="164"/>
    </row>
    <row r="56721" spans="10:28">
      <c r="J56721" s="161"/>
      <c r="AB56721" s="164"/>
    </row>
    <row r="56722" spans="10:28">
      <c r="J56722" s="161"/>
      <c r="AB56722" s="164"/>
    </row>
    <row r="56723" spans="10:28">
      <c r="J56723" s="161"/>
      <c r="AB56723" s="164"/>
    </row>
    <row r="56724" spans="10:28">
      <c r="J56724" s="161"/>
      <c r="AB56724" s="164"/>
    </row>
    <row r="56725" spans="10:28">
      <c r="J56725" s="161"/>
      <c r="AB56725" s="164"/>
    </row>
    <row r="56726" spans="10:28">
      <c r="J56726" s="161"/>
      <c r="AB56726" s="164"/>
    </row>
    <row r="56727" spans="10:28">
      <c r="J56727" s="161"/>
      <c r="AB56727" s="164"/>
    </row>
    <row r="56728" spans="10:28">
      <c r="J56728" s="161"/>
      <c r="AB56728" s="164"/>
    </row>
    <row r="56729" spans="10:28">
      <c r="J56729" s="161"/>
      <c r="AB56729" s="164"/>
    </row>
    <row r="56730" spans="10:28">
      <c r="J56730" s="161"/>
      <c r="AB56730" s="164"/>
    </row>
    <row r="56731" spans="10:28">
      <c r="J56731" s="161"/>
      <c r="AB56731" s="164"/>
    </row>
    <row r="56732" spans="10:28">
      <c r="J56732" s="161"/>
      <c r="AB56732" s="164"/>
    </row>
    <row r="56733" spans="10:28">
      <c r="J56733" s="161"/>
      <c r="AB56733" s="164"/>
    </row>
    <row r="56734" spans="10:28">
      <c r="J56734" s="161"/>
      <c r="AB56734" s="164"/>
    </row>
    <row r="56735" spans="10:28">
      <c r="J56735" s="161"/>
      <c r="AB56735" s="164"/>
    </row>
    <row r="56736" spans="10:28">
      <c r="J56736" s="161"/>
      <c r="AB56736" s="164"/>
    </row>
    <row r="56737" spans="10:28">
      <c r="J56737" s="161"/>
      <c r="AB56737" s="164"/>
    </row>
    <row r="56738" spans="10:28">
      <c r="J56738" s="161"/>
      <c r="AB56738" s="164"/>
    </row>
    <row r="56739" spans="10:28">
      <c r="J56739" s="161"/>
      <c r="AB56739" s="164"/>
    </row>
    <row r="56740" spans="10:28">
      <c r="J56740" s="161"/>
      <c r="AB56740" s="164"/>
    </row>
    <row r="56741" spans="10:28">
      <c r="J56741" s="161"/>
      <c r="AB56741" s="164"/>
    </row>
    <row r="56742" spans="10:28">
      <c r="J56742" s="161"/>
      <c r="AB56742" s="164"/>
    </row>
    <row r="56743" spans="10:28">
      <c r="J56743" s="161"/>
      <c r="AB56743" s="164"/>
    </row>
    <row r="56744" spans="10:28">
      <c r="J56744" s="161"/>
      <c r="AB56744" s="164"/>
    </row>
    <row r="56745" spans="10:28">
      <c r="J56745" s="161"/>
      <c r="AB56745" s="164"/>
    </row>
    <row r="56746" spans="10:28">
      <c r="J56746" s="161"/>
      <c r="AB56746" s="164"/>
    </row>
    <row r="56747" spans="10:28">
      <c r="J56747" s="161"/>
      <c r="AB56747" s="164"/>
    </row>
    <row r="56748" spans="10:28">
      <c r="J56748" s="161"/>
      <c r="AB56748" s="164"/>
    </row>
    <row r="56749" spans="10:28">
      <c r="J56749" s="161"/>
      <c r="AB56749" s="164"/>
    </row>
    <row r="56750" spans="10:28">
      <c r="J56750" s="161"/>
      <c r="AB56750" s="164"/>
    </row>
    <row r="56751" spans="10:28">
      <c r="J56751" s="161"/>
      <c r="AB56751" s="164"/>
    </row>
    <row r="56752" spans="10:28">
      <c r="J56752" s="161"/>
      <c r="AB56752" s="164"/>
    </row>
    <row r="56753" spans="10:28">
      <c r="J56753" s="161"/>
      <c r="AB56753" s="164"/>
    </row>
    <row r="56754" spans="10:28">
      <c r="J56754" s="161"/>
      <c r="AB56754" s="164"/>
    </row>
    <row r="56755" spans="10:28">
      <c r="J56755" s="161"/>
      <c r="AB56755" s="164"/>
    </row>
    <row r="56756" spans="10:28">
      <c r="J56756" s="161"/>
      <c r="AB56756" s="164"/>
    </row>
    <row r="56757" spans="10:28">
      <c r="J56757" s="161"/>
      <c r="AB56757" s="164"/>
    </row>
    <row r="56758" spans="10:28">
      <c r="J56758" s="161"/>
      <c r="AB56758" s="164"/>
    </row>
    <row r="56759" spans="10:28">
      <c r="J56759" s="161"/>
      <c r="AB56759" s="164"/>
    </row>
    <row r="56760" spans="10:28">
      <c r="J56760" s="161"/>
      <c r="AB56760" s="164"/>
    </row>
    <row r="56761" spans="10:28">
      <c r="J56761" s="161"/>
      <c r="AB56761" s="164"/>
    </row>
    <row r="56762" spans="10:28">
      <c r="J56762" s="161"/>
      <c r="AB56762" s="164"/>
    </row>
    <row r="56763" spans="10:28">
      <c r="J56763" s="161"/>
      <c r="AB56763" s="164"/>
    </row>
    <row r="56764" spans="10:28">
      <c r="J56764" s="161"/>
      <c r="AB56764" s="164"/>
    </row>
    <row r="56765" spans="10:28">
      <c r="J56765" s="161"/>
      <c r="AB56765" s="164"/>
    </row>
    <row r="56766" spans="10:28">
      <c r="J56766" s="161"/>
      <c r="AB56766" s="164"/>
    </row>
    <row r="56767" spans="10:28">
      <c r="J56767" s="161"/>
      <c r="AB56767" s="164"/>
    </row>
    <row r="56768" spans="10:28">
      <c r="J56768" s="161"/>
      <c r="AB56768" s="164"/>
    </row>
    <row r="56769" spans="10:28">
      <c r="J56769" s="161"/>
      <c r="AB56769" s="164"/>
    </row>
    <row r="56770" spans="10:28">
      <c r="J56770" s="161"/>
      <c r="AB56770" s="164"/>
    </row>
    <row r="56771" spans="10:28">
      <c r="J56771" s="161"/>
      <c r="AB56771" s="164"/>
    </row>
    <row r="56772" spans="10:28">
      <c r="J56772" s="161"/>
      <c r="AB56772" s="164"/>
    </row>
    <row r="56773" spans="10:28">
      <c r="J56773" s="161"/>
      <c r="AB56773" s="164"/>
    </row>
    <row r="56774" spans="10:28">
      <c r="J56774" s="161"/>
      <c r="AB56774" s="164"/>
    </row>
    <row r="56775" spans="10:28">
      <c r="J56775" s="161"/>
      <c r="AB56775" s="164"/>
    </row>
    <row r="56776" spans="10:28">
      <c r="J56776" s="161"/>
      <c r="AB56776" s="164"/>
    </row>
    <row r="56777" spans="10:28">
      <c r="J56777" s="161"/>
      <c r="AB56777" s="164"/>
    </row>
    <row r="56778" spans="10:28">
      <c r="J56778" s="161"/>
      <c r="AB56778" s="164"/>
    </row>
    <row r="56779" spans="10:28">
      <c r="J56779" s="161"/>
      <c r="AB56779" s="164"/>
    </row>
    <row r="56780" spans="10:28">
      <c r="J56780" s="161"/>
      <c r="AB56780" s="164"/>
    </row>
    <row r="56781" spans="10:28">
      <c r="J56781" s="161"/>
      <c r="AB56781" s="164"/>
    </row>
    <row r="56782" spans="10:28">
      <c r="J56782" s="161"/>
      <c r="AB56782" s="164"/>
    </row>
    <row r="56783" spans="10:28">
      <c r="J56783" s="161"/>
      <c r="AB56783" s="164"/>
    </row>
    <row r="56784" spans="10:28">
      <c r="J56784" s="161"/>
      <c r="AB56784" s="164"/>
    </row>
    <row r="56785" spans="5:28">
      <c r="J56785" s="161"/>
      <c r="AB56785" s="164"/>
    </row>
    <row r="56786" spans="5:28">
      <c r="J56786" s="161"/>
      <c r="AB56786" s="164"/>
    </row>
    <row r="56787" spans="5:28">
      <c r="J56787" s="161"/>
      <c r="AB56787" s="164"/>
    </row>
    <row r="56788" spans="5:28">
      <c r="J56788" s="161"/>
      <c r="AB56788" s="164"/>
    </row>
    <row r="56789" spans="5:28">
      <c r="J56789" s="161"/>
      <c r="AB56789" s="164"/>
    </row>
    <row r="56790" spans="5:28">
      <c r="J56790" s="161"/>
      <c r="AB56790" s="164"/>
    </row>
    <row r="56791" spans="5:28">
      <c r="J56791" s="161"/>
      <c r="AB56791" s="164"/>
    </row>
    <row r="56792" spans="5:28">
      <c r="J56792" s="161"/>
      <c r="AB56792" s="164"/>
    </row>
    <row r="56793" spans="5:28">
      <c r="E56793" s="166"/>
      <c r="J56793" s="161"/>
      <c r="AB56793" s="164"/>
    </row>
    <row r="56794" spans="5:28">
      <c r="E56794" s="166"/>
      <c r="J56794" s="161"/>
      <c r="AB56794" s="164"/>
    </row>
    <row r="56795" spans="5:28">
      <c r="E56795" s="166"/>
      <c r="J56795" s="161"/>
      <c r="AB56795" s="164"/>
    </row>
    <row r="56796" spans="5:28">
      <c r="J56796" s="161"/>
      <c r="AB56796" s="164"/>
    </row>
    <row r="56797" spans="5:28">
      <c r="J56797" s="161"/>
      <c r="AB56797" s="164"/>
    </row>
    <row r="56798" spans="5:28">
      <c r="J56798" s="161"/>
      <c r="AB56798" s="164"/>
    </row>
    <row r="56799" spans="5:28">
      <c r="J56799" s="161"/>
      <c r="AB56799" s="164"/>
    </row>
    <row r="56800" spans="5:28">
      <c r="J56800" s="161"/>
      <c r="AB56800" s="164"/>
    </row>
    <row r="56801" spans="10:28">
      <c r="J56801" s="161"/>
      <c r="AB56801" s="164"/>
    </row>
    <row r="56802" spans="10:28">
      <c r="J56802" s="161"/>
      <c r="AB56802" s="164"/>
    </row>
    <row r="56803" spans="10:28">
      <c r="J56803" s="161"/>
      <c r="AB56803" s="164"/>
    </row>
    <row r="56804" spans="10:28">
      <c r="J56804" s="161"/>
      <c r="AB56804" s="164"/>
    </row>
    <row r="56805" spans="10:28">
      <c r="J56805" s="161"/>
      <c r="AB56805" s="164"/>
    </row>
    <row r="56806" spans="10:28">
      <c r="J56806" s="161"/>
      <c r="AB56806" s="164"/>
    </row>
    <row r="56807" spans="10:28">
      <c r="J56807" s="161"/>
      <c r="AB56807" s="164"/>
    </row>
    <row r="56808" spans="10:28">
      <c r="J56808" s="161"/>
      <c r="AB56808" s="164"/>
    </row>
    <row r="56809" spans="10:28">
      <c r="J56809" s="161"/>
      <c r="AB56809" s="164"/>
    </row>
    <row r="56810" spans="10:28">
      <c r="J56810" s="161"/>
      <c r="AB56810" s="164"/>
    </row>
    <row r="56811" spans="10:28">
      <c r="J56811" s="161"/>
      <c r="AB56811" s="164"/>
    </row>
    <row r="56812" spans="10:28">
      <c r="J56812" s="161"/>
      <c r="AB56812" s="164"/>
    </row>
    <row r="56813" spans="10:28">
      <c r="J56813" s="161"/>
      <c r="AB56813" s="164"/>
    </row>
    <row r="56814" spans="10:28">
      <c r="J56814" s="161"/>
      <c r="AB56814" s="164"/>
    </row>
    <row r="56815" spans="10:28">
      <c r="J56815" s="161"/>
      <c r="AB56815" s="164"/>
    </row>
    <row r="56816" spans="10:28">
      <c r="J56816" s="161"/>
      <c r="AB56816" s="164"/>
    </row>
    <row r="56817" spans="10:28">
      <c r="J56817" s="161"/>
      <c r="AB56817" s="164"/>
    </row>
    <row r="56818" spans="10:28">
      <c r="J56818" s="161"/>
      <c r="AB56818" s="164"/>
    </row>
    <row r="56819" spans="10:28">
      <c r="J56819" s="161"/>
      <c r="AB56819" s="164"/>
    </row>
    <row r="56820" spans="10:28">
      <c r="J56820" s="161"/>
      <c r="AB56820" s="164"/>
    </row>
    <row r="56821" spans="10:28">
      <c r="J56821" s="161"/>
      <c r="AB56821" s="164"/>
    </row>
    <row r="56822" spans="10:28">
      <c r="J56822" s="161"/>
      <c r="AB56822" s="164"/>
    </row>
    <row r="56823" spans="10:28">
      <c r="J56823" s="161"/>
      <c r="AB56823" s="164"/>
    </row>
    <row r="56824" spans="10:28">
      <c r="J56824" s="161"/>
      <c r="AB56824" s="164"/>
    </row>
    <row r="56825" spans="10:28">
      <c r="J56825" s="161"/>
      <c r="AB56825" s="164"/>
    </row>
    <row r="56826" spans="10:28">
      <c r="J56826" s="161"/>
      <c r="AB56826" s="164"/>
    </row>
    <row r="56827" spans="10:28">
      <c r="J56827" s="161"/>
      <c r="AB56827" s="164"/>
    </row>
    <row r="56828" spans="10:28">
      <c r="J56828" s="161"/>
      <c r="AB56828" s="164"/>
    </row>
    <row r="56829" spans="10:28">
      <c r="J56829" s="161"/>
      <c r="AB56829" s="164"/>
    </row>
    <row r="56830" spans="10:28">
      <c r="J56830" s="161"/>
      <c r="AB56830" s="164"/>
    </row>
    <row r="56831" spans="10:28">
      <c r="J56831" s="161"/>
      <c r="AB56831" s="164"/>
    </row>
    <row r="56832" spans="10:28">
      <c r="J56832" s="161"/>
      <c r="AB56832" s="164"/>
    </row>
    <row r="56833" spans="10:28">
      <c r="J56833" s="161"/>
      <c r="AB56833" s="164"/>
    </row>
    <row r="56834" spans="10:28">
      <c r="J56834" s="161"/>
      <c r="AB56834" s="164"/>
    </row>
    <row r="56835" spans="10:28">
      <c r="J56835" s="161"/>
      <c r="AB56835" s="164"/>
    </row>
    <row r="56836" spans="10:28">
      <c r="J56836" s="161"/>
      <c r="AB56836" s="164"/>
    </row>
    <row r="56837" spans="10:28">
      <c r="J56837" s="161"/>
      <c r="AB56837" s="164"/>
    </row>
    <row r="56838" spans="10:28">
      <c r="J56838" s="161"/>
      <c r="AB56838" s="164"/>
    </row>
    <row r="56839" spans="10:28">
      <c r="J56839" s="161"/>
      <c r="AB56839" s="164"/>
    </row>
    <row r="56840" spans="10:28">
      <c r="J56840" s="161"/>
      <c r="AB56840" s="164"/>
    </row>
    <row r="56841" spans="10:28">
      <c r="J56841" s="161"/>
      <c r="AB56841" s="164"/>
    </row>
    <row r="56842" spans="10:28">
      <c r="J56842" s="161"/>
      <c r="AB56842" s="164"/>
    </row>
    <row r="56843" spans="10:28">
      <c r="J56843" s="161"/>
      <c r="AB56843" s="164"/>
    </row>
    <row r="56844" spans="10:28">
      <c r="J56844" s="161"/>
      <c r="AB56844" s="164"/>
    </row>
    <row r="56845" spans="10:28">
      <c r="J56845" s="161"/>
      <c r="AB56845" s="164"/>
    </row>
    <row r="56846" spans="10:28">
      <c r="J56846" s="161"/>
      <c r="AB56846" s="164"/>
    </row>
    <row r="56847" spans="10:28">
      <c r="J56847" s="161"/>
      <c r="AB56847" s="164"/>
    </row>
    <row r="56848" spans="10:28">
      <c r="J56848" s="161"/>
      <c r="AB56848" s="164"/>
    </row>
    <row r="56849" spans="10:28">
      <c r="J56849" s="161"/>
      <c r="AB56849" s="164"/>
    </row>
    <row r="56850" spans="10:28">
      <c r="J56850" s="161"/>
      <c r="AB56850" s="164"/>
    </row>
    <row r="56851" spans="10:28">
      <c r="J56851" s="161"/>
      <c r="AB56851" s="164"/>
    </row>
    <row r="56852" spans="10:28">
      <c r="J56852" s="161"/>
      <c r="AB56852" s="164"/>
    </row>
    <row r="56853" spans="10:28">
      <c r="J56853" s="161"/>
      <c r="AB56853" s="164"/>
    </row>
    <row r="56854" spans="10:28">
      <c r="J56854" s="161"/>
      <c r="AB56854" s="164"/>
    </row>
    <row r="56855" spans="10:28">
      <c r="J56855" s="161"/>
      <c r="AB56855" s="164"/>
    </row>
    <row r="56856" spans="10:28">
      <c r="J56856" s="161"/>
      <c r="AB56856" s="164"/>
    </row>
    <row r="56857" spans="10:28">
      <c r="J56857" s="161"/>
      <c r="AB56857" s="164"/>
    </row>
    <row r="56858" spans="10:28">
      <c r="J56858" s="161"/>
      <c r="AB56858" s="164"/>
    </row>
    <row r="56859" spans="10:28">
      <c r="J56859" s="161"/>
      <c r="AB56859" s="164"/>
    </row>
    <row r="56860" spans="10:28">
      <c r="J56860" s="161"/>
      <c r="AB56860" s="164"/>
    </row>
    <row r="56861" spans="10:28">
      <c r="J56861" s="161"/>
      <c r="AB56861" s="164"/>
    </row>
    <row r="56862" spans="10:28">
      <c r="J56862" s="161"/>
      <c r="AB56862" s="164"/>
    </row>
    <row r="56863" spans="10:28">
      <c r="J56863" s="161"/>
      <c r="AB56863" s="164"/>
    </row>
    <row r="56864" spans="10:28">
      <c r="J56864" s="161"/>
      <c r="AB56864" s="164"/>
    </row>
    <row r="56865" spans="10:32">
      <c r="J56865" s="161"/>
      <c r="AB56865" s="164"/>
    </row>
    <row r="56866" spans="10:32">
      <c r="J56866" s="161"/>
      <c r="AB56866" s="164"/>
    </row>
    <row r="56867" spans="10:32">
      <c r="J56867" s="161"/>
      <c r="AB56867" s="164"/>
    </row>
    <row r="56868" spans="10:32">
      <c r="J56868" s="161"/>
      <c r="AB56868" s="164"/>
    </row>
    <row r="56869" spans="10:32">
      <c r="J56869" s="161"/>
      <c r="AB56869" s="164"/>
      <c r="AF56869" s="166"/>
    </row>
    <row r="56870" spans="10:32">
      <c r="J56870" s="161"/>
      <c r="AB56870" s="164"/>
    </row>
    <row r="56871" spans="10:32">
      <c r="J56871" s="161"/>
      <c r="AB56871" s="164"/>
    </row>
    <row r="56872" spans="10:32">
      <c r="J56872" s="161"/>
      <c r="AB56872" s="164"/>
    </row>
    <row r="56873" spans="10:32">
      <c r="J56873" s="161"/>
      <c r="AB56873" s="164"/>
    </row>
    <row r="56874" spans="10:32">
      <c r="J56874" s="161"/>
      <c r="AB56874" s="164"/>
    </row>
    <row r="56875" spans="10:32">
      <c r="J56875" s="161"/>
      <c r="AB56875" s="164"/>
    </row>
    <row r="56876" spans="10:32">
      <c r="J56876" s="161"/>
      <c r="AB56876" s="164"/>
    </row>
    <row r="56877" spans="10:32">
      <c r="J56877" s="161"/>
      <c r="AB56877" s="164"/>
    </row>
    <row r="56878" spans="10:32">
      <c r="J56878" s="161"/>
      <c r="AB56878" s="164"/>
    </row>
    <row r="56879" spans="10:32">
      <c r="J56879" s="161"/>
      <c r="AB56879" s="164"/>
    </row>
    <row r="56880" spans="10:32">
      <c r="J56880" s="161"/>
      <c r="AB56880" s="164"/>
    </row>
    <row r="56881" spans="10:28">
      <c r="J56881" s="161"/>
      <c r="AB56881" s="164"/>
    </row>
    <row r="56882" spans="10:28">
      <c r="J56882" s="161"/>
      <c r="AB56882" s="164"/>
    </row>
    <row r="56883" spans="10:28">
      <c r="J56883" s="161"/>
      <c r="AB56883" s="164"/>
    </row>
    <row r="56884" spans="10:28">
      <c r="J56884" s="161"/>
      <c r="AB56884" s="164"/>
    </row>
    <row r="56885" spans="10:28">
      <c r="J56885" s="161"/>
      <c r="AB56885" s="164"/>
    </row>
    <row r="56886" spans="10:28">
      <c r="J56886" s="161"/>
      <c r="AB56886" s="164"/>
    </row>
    <row r="56887" spans="10:28">
      <c r="J56887" s="161"/>
      <c r="AB56887" s="164"/>
    </row>
    <row r="56888" spans="10:28">
      <c r="J56888" s="161"/>
      <c r="AB56888" s="164"/>
    </row>
    <row r="56889" spans="10:28">
      <c r="J56889" s="161"/>
      <c r="AB56889" s="164"/>
    </row>
    <row r="56890" spans="10:28">
      <c r="J56890" s="161"/>
      <c r="AB56890" s="164"/>
    </row>
    <row r="56891" spans="10:28">
      <c r="J56891" s="161"/>
      <c r="AB56891" s="164"/>
    </row>
    <row r="56892" spans="10:28">
      <c r="J56892" s="161"/>
      <c r="AB56892" s="164"/>
    </row>
    <row r="56893" spans="10:28">
      <c r="J56893" s="161"/>
      <c r="AB56893" s="164"/>
    </row>
    <row r="56894" spans="10:28">
      <c r="J56894" s="161"/>
      <c r="AB56894" s="164"/>
    </row>
    <row r="56895" spans="10:28">
      <c r="J56895" s="161"/>
      <c r="AB56895" s="164"/>
    </row>
    <row r="56896" spans="10:28">
      <c r="J56896" s="161"/>
      <c r="AB56896" s="164"/>
    </row>
    <row r="56897" spans="10:28">
      <c r="J56897" s="161"/>
      <c r="AB56897" s="164"/>
    </row>
    <row r="56898" spans="10:28">
      <c r="J56898" s="161"/>
      <c r="AB56898" s="164"/>
    </row>
    <row r="56899" spans="10:28">
      <c r="J56899" s="161"/>
      <c r="AB56899" s="164"/>
    </row>
    <row r="56900" spans="10:28">
      <c r="J56900" s="161"/>
      <c r="AB56900" s="164"/>
    </row>
    <row r="56901" spans="10:28">
      <c r="J56901" s="161"/>
      <c r="AB56901" s="164"/>
    </row>
    <row r="56902" spans="10:28">
      <c r="J56902" s="161"/>
      <c r="AB56902" s="164"/>
    </row>
    <row r="56903" spans="10:28">
      <c r="J56903" s="161"/>
      <c r="AB56903" s="164"/>
    </row>
    <row r="56904" spans="10:28">
      <c r="J56904" s="161"/>
      <c r="AB56904" s="164"/>
    </row>
    <row r="56905" spans="10:28">
      <c r="J56905" s="161"/>
      <c r="AB56905" s="164"/>
    </row>
    <row r="56906" spans="10:28">
      <c r="J56906" s="161"/>
      <c r="AB56906" s="164"/>
    </row>
    <row r="56907" spans="10:28">
      <c r="J56907" s="161"/>
      <c r="AB56907" s="164"/>
    </row>
    <row r="56908" spans="10:28">
      <c r="J56908" s="161"/>
      <c r="AB56908" s="164"/>
    </row>
    <row r="56909" spans="10:28">
      <c r="J56909" s="161"/>
      <c r="AB56909" s="164"/>
    </row>
    <row r="56910" spans="10:28">
      <c r="J56910" s="161"/>
      <c r="AB56910" s="164"/>
    </row>
    <row r="56911" spans="10:28">
      <c r="J56911" s="161"/>
      <c r="AB56911" s="164"/>
    </row>
    <row r="56912" spans="10:28">
      <c r="J56912" s="161"/>
      <c r="AB56912" s="164"/>
    </row>
    <row r="56913" spans="10:28">
      <c r="J56913" s="161"/>
      <c r="AB56913" s="164"/>
    </row>
    <row r="56914" spans="10:28">
      <c r="J56914" s="161"/>
      <c r="AB56914" s="164"/>
    </row>
    <row r="56915" spans="10:28">
      <c r="J56915" s="161"/>
      <c r="AB56915" s="164"/>
    </row>
    <row r="56916" spans="10:28">
      <c r="J56916" s="161"/>
      <c r="AB56916" s="164"/>
    </row>
    <row r="56917" spans="10:28">
      <c r="J56917" s="161"/>
      <c r="AB56917" s="164"/>
    </row>
    <row r="56918" spans="10:28">
      <c r="J56918" s="161"/>
      <c r="AB56918" s="164"/>
    </row>
    <row r="56919" spans="10:28">
      <c r="J56919" s="161"/>
      <c r="AB56919" s="164"/>
    </row>
    <row r="56920" spans="10:28">
      <c r="J56920" s="161"/>
      <c r="AB56920" s="164"/>
    </row>
    <row r="56921" spans="10:28">
      <c r="J56921" s="161"/>
      <c r="AB56921" s="164"/>
    </row>
    <row r="56922" spans="10:28">
      <c r="J56922" s="161"/>
      <c r="AB56922" s="164"/>
    </row>
    <row r="56923" spans="10:28">
      <c r="J56923" s="161"/>
      <c r="AB56923" s="164"/>
    </row>
    <row r="56924" spans="10:28">
      <c r="J56924" s="161"/>
      <c r="AB56924" s="164"/>
    </row>
    <row r="56925" spans="10:28">
      <c r="J56925" s="161"/>
      <c r="AB56925" s="164"/>
    </row>
    <row r="56926" spans="10:28">
      <c r="J56926" s="161"/>
      <c r="AB56926" s="164"/>
    </row>
    <row r="56927" spans="10:28">
      <c r="J56927" s="161"/>
      <c r="AB56927" s="164"/>
    </row>
    <row r="56928" spans="10:28">
      <c r="J56928" s="161"/>
      <c r="AB56928" s="164"/>
    </row>
    <row r="56929" spans="10:28">
      <c r="J56929" s="161"/>
      <c r="AB56929" s="164"/>
    </row>
    <row r="56930" spans="10:28">
      <c r="J56930" s="161"/>
      <c r="AB56930" s="164"/>
    </row>
    <row r="56931" spans="10:28">
      <c r="J56931" s="161"/>
      <c r="AB56931" s="164"/>
    </row>
    <row r="56932" spans="10:28">
      <c r="J56932" s="161"/>
      <c r="AB56932" s="164"/>
    </row>
    <row r="56933" spans="10:28">
      <c r="J56933" s="161"/>
      <c r="AB56933" s="164"/>
    </row>
    <row r="56934" spans="10:28">
      <c r="J56934" s="161"/>
      <c r="AB56934" s="164"/>
    </row>
    <row r="56935" spans="10:28">
      <c r="J56935" s="161"/>
      <c r="AB56935" s="164"/>
    </row>
    <row r="56936" spans="10:28">
      <c r="J56936" s="161"/>
      <c r="AB56936" s="164"/>
    </row>
    <row r="56937" spans="10:28">
      <c r="J56937" s="161"/>
      <c r="AB56937" s="164"/>
    </row>
    <row r="56938" spans="10:28">
      <c r="J56938" s="161"/>
      <c r="AB56938" s="164"/>
    </row>
    <row r="56939" spans="10:28">
      <c r="J56939" s="161"/>
      <c r="AB56939" s="164"/>
    </row>
    <row r="56940" spans="10:28">
      <c r="J56940" s="161"/>
      <c r="AB56940" s="164"/>
    </row>
    <row r="56941" spans="10:28">
      <c r="J56941" s="161"/>
      <c r="AB56941" s="164"/>
    </row>
    <row r="56942" spans="10:28">
      <c r="J56942" s="161"/>
      <c r="AB56942" s="164"/>
    </row>
    <row r="56943" spans="10:28">
      <c r="J56943" s="161"/>
      <c r="AB56943" s="164"/>
    </row>
    <row r="56944" spans="10:28">
      <c r="J56944" s="161"/>
      <c r="AB56944" s="164"/>
    </row>
    <row r="56945" spans="10:28">
      <c r="J56945" s="161"/>
      <c r="AB56945" s="164"/>
    </row>
    <row r="56946" spans="10:28">
      <c r="J56946" s="161"/>
      <c r="AB56946" s="164"/>
    </row>
    <row r="56947" spans="10:28">
      <c r="J56947" s="161"/>
      <c r="AB56947" s="164"/>
    </row>
    <row r="56948" spans="10:28">
      <c r="J56948" s="161"/>
      <c r="AB56948" s="164"/>
    </row>
    <row r="56949" spans="10:28">
      <c r="J56949" s="161"/>
      <c r="AB56949" s="164"/>
    </row>
    <row r="56950" spans="10:28">
      <c r="J56950" s="161"/>
      <c r="AB56950" s="164"/>
    </row>
    <row r="56951" spans="10:28">
      <c r="J56951" s="161"/>
      <c r="AB56951" s="164"/>
    </row>
    <row r="56952" spans="10:28">
      <c r="J56952" s="161"/>
      <c r="AB56952" s="164"/>
    </row>
    <row r="56953" spans="10:28">
      <c r="J56953" s="161"/>
      <c r="AB56953" s="164"/>
    </row>
    <row r="56954" spans="10:28">
      <c r="J56954" s="161"/>
      <c r="AB56954" s="164"/>
    </row>
    <row r="56955" spans="10:28">
      <c r="J56955" s="161"/>
      <c r="AB56955" s="164"/>
    </row>
    <row r="56956" spans="10:28">
      <c r="J56956" s="161"/>
      <c r="AB56956" s="164"/>
    </row>
    <row r="56957" spans="10:28">
      <c r="J56957" s="161"/>
      <c r="AB56957" s="164"/>
    </row>
    <row r="56958" spans="10:28">
      <c r="J56958" s="161"/>
      <c r="AB56958" s="164"/>
    </row>
    <row r="56959" spans="10:28">
      <c r="J56959" s="161"/>
      <c r="AB56959" s="164"/>
    </row>
    <row r="56960" spans="10:28">
      <c r="J56960" s="161"/>
      <c r="AB56960" s="164"/>
    </row>
    <row r="56961" spans="10:28">
      <c r="J56961" s="161"/>
      <c r="AB56961" s="164"/>
    </row>
    <row r="56962" spans="10:28">
      <c r="J56962" s="161"/>
      <c r="AB56962" s="164"/>
    </row>
    <row r="56963" spans="10:28">
      <c r="J56963" s="161"/>
      <c r="AB56963" s="164"/>
    </row>
    <row r="56964" spans="10:28">
      <c r="J56964" s="161"/>
      <c r="AB56964" s="164"/>
    </row>
    <row r="56965" spans="10:28">
      <c r="J56965" s="161"/>
      <c r="AB56965" s="164"/>
    </row>
    <row r="56966" spans="10:28">
      <c r="J56966" s="161"/>
      <c r="AB56966" s="164"/>
    </row>
    <row r="56967" spans="10:28">
      <c r="J56967" s="161"/>
      <c r="AB56967" s="164"/>
    </row>
    <row r="56968" spans="10:28">
      <c r="J56968" s="161"/>
      <c r="AB56968" s="164"/>
    </row>
    <row r="56969" spans="10:28">
      <c r="J56969" s="161"/>
      <c r="AB56969" s="164"/>
    </row>
    <row r="56970" spans="10:28">
      <c r="J56970" s="161"/>
      <c r="AB56970" s="164"/>
    </row>
    <row r="56971" spans="10:28">
      <c r="J56971" s="161"/>
      <c r="AB56971" s="164"/>
    </row>
    <row r="56972" spans="10:28">
      <c r="J56972" s="161"/>
      <c r="AB56972" s="164"/>
    </row>
    <row r="56973" spans="10:28">
      <c r="J56973" s="161"/>
      <c r="AB56973" s="164"/>
    </row>
    <row r="56974" spans="10:28">
      <c r="J56974" s="161"/>
      <c r="AB56974" s="164"/>
    </row>
    <row r="56975" spans="10:28">
      <c r="J56975" s="161"/>
      <c r="AB56975" s="164"/>
    </row>
    <row r="56976" spans="10:28">
      <c r="J56976" s="161"/>
      <c r="AB56976" s="164"/>
    </row>
    <row r="56977" spans="10:28">
      <c r="J56977" s="161"/>
      <c r="AB56977" s="164"/>
    </row>
    <row r="56978" spans="10:28">
      <c r="J56978" s="161"/>
      <c r="AB56978" s="164"/>
    </row>
    <row r="56979" spans="10:28">
      <c r="J56979" s="161"/>
      <c r="AB56979" s="164"/>
    </row>
    <row r="56980" spans="10:28">
      <c r="J56980" s="161"/>
      <c r="AB56980" s="164"/>
    </row>
    <row r="56981" spans="10:28">
      <c r="J56981" s="161"/>
      <c r="AB56981" s="164"/>
    </row>
    <row r="56982" spans="10:28">
      <c r="J56982" s="161"/>
      <c r="AB56982" s="164"/>
    </row>
    <row r="56983" spans="10:28">
      <c r="J56983" s="161"/>
      <c r="AB56983" s="164"/>
    </row>
    <row r="56984" spans="10:28">
      <c r="J56984" s="161"/>
      <c r="AB56984" s="164"/>
    </row>
    <row r="56985" spans="10:28">
      <c r="J56985" s="161"/>
      <c r="AB56985" s="164"/>
    </row>
    <row r="56986" spans="10:28">
      <c r="J56986" s="161"/>
      <c r="AB56986" s="164"/>
    </row>
    <row r="56987" spans="10:28">
      <c r="J56987" s="161"/>
      <c r="AB56987" s="164"/>
    </row>
    <row r="56988" spans="10:28">
      <c r="J56988" s="161"/>
      <c r="AB56988" s="164"/>
    </row>
    <row r="56989" spans="10:28">
      <c r="J56989" s="161"/>
      <c r="AB56989" s="164"/>
    </row>
    <row r="56990" spans="10:28">
      <c r="J56990" s="161"/>
      <c r="AB56990" s="164"/>
    </row>
    <row r="56991" spans="10:28">
      <c r="J56991" s="161"/>
      <c r="AB56991" s="164"/>
    </row>
    <row r="56992" spans="10:28">
      <c r="J56992" s="161"/>
      <c r="AB56992" s="164"/>
    </row>
    <row r="56993" spans="10:28">
      <c r="J56993" s="161"/>
      <c r="AB56993" s="164"/>
    </row>
    <row r="56994" spans="10:28">
      <c r="J56994" s="161"/>
      <c r="AB56994" s="164"/>
    </row>
    <row r="56995" spans="10:28">
      <c r="J56995" s="161"/>
      <c r="AB56995" s="164"/>
    </row>
    <row r="56996" spans="10:28">
      <c r="J56996" s="161"/>
      <c r="AB56996" s="164"/>
    </row>
    <row r="56997" spans="10:28">
      <c r="J56997" s="161"/>
      <c r="AB56997" s="164"/>
    </row>
    <row r="56998" spans="10:28">
      <c r="J56998" s="161"/>
      <c r="AB56998" s="164"/>
    </row>
    <row r="56999" spans="10:28">
      <c r="J56999" s="161"/>
      <c r="AB56999" s="164"/>
    </row>
    <row r="57000" spans="10:28">
      <c r="J57000" s="161"/>
      <c r="AB57000" s="164"/>
    </row>
    <row r="57001" spans="10:28">
      <c r="J57001" s="161"/>
      <c r="AB57001" s="164"/>
    </row>
    <row r="57002" spans="10:28">
      <c r="J57002" s="161"/>
      <c r="AB57002" s="164"/>
    </row>
    <row r="57003" spans="10:28">
      <c r="J57003" s="161"/>
      <c r="AB57003" s="164"/>
    </row>
    <row r="57004" spans="10:28">
      <c r="J57004" s="161"/>
      <c r="AB57004" s="164"/>
    </row>
    <row r="57005" spans="10:28">
      <c r="J57005" s="161"/>
      <c r="AB57005" s="164"/>
    </row>
    <row r="57006" spans="10:28">
      <c r="J57006" s="161"/>
      <c r="AB57006" s="164"/>
    </row>
    <row r="57007" spans="10:28">
      <c r="J57007" s="161"/>
      <c r="AB57007" s="164"/>
    </row>
    <row r="57008" spans="10:28">
      <c r="J57008" s="161"/>
      <c r="AB57008" s="164"/>
    </row>
    <row r="57009" spans="10:28">
      <c r="J57009" s="161"/>
      <c r="AB57009" s="164"/>
    </row>
    <row r="57010" spans="10:28">
      <c r="J57010" s="161"/>
      <c r="AB57010" s="164"/>
    </row>
    <row r="57011" spans="10:28">
      <c r="J57011" s="161"/>
      <c r="AB57011" s="164"/>
    </row>
    <row r="57012" spans="10:28">
      <c r="J57012" s="161"/>
      <c r="AB57012" s="164"/>
    </row>
    <row r="57013" spans="10:28">
      <c r="J57013" s="161"/>
      <c r="AB57013" s="164"/>
    </row>
    <row r="57014" spans="10:28">
      <c r="J57014" s="161"/>
      <c r="AB57014" s="164"/>
    </row>
    <row r="57015" spans="10:28">
      <c r="J57015" s="161"/>
      <c r="AB57015" s="164"/>
    </row>
    <row r="57016" spans="10:28">
      <c r="J57016" s="161"/>
      <c r="AB57016" s="164"/>
    </row>
    <row r="57017" spans="10:28">
      <c r="J57017" s="161"/>
      <c r="AB57017" s="164"/>
    </row>
    <row r="57018" spans="10:28">
      <c r="J57018" s="161"/>
      <c r="AB57018" s="164"/>
    </row>
    <row r="57019" spans="10:28">
      <c r="J57019" s="161"/>
      <c r="AB57019" s="164"/>
    </row>
    <row r="57020" spans="10:28">
      <c r="J57020" s="161"/>
      <c r="AB57020" s="164"/>
    </row>
    <row r="57021" spans="10:28">
      <c r="J57021" s="161"/>
      <c r="AB57021" s="164"/>
    </row>
    <row r="57022" spans="10:28">
      <c r="J57022" s="161"/>
      <c r="AB57022" s="164"/>
    </row>
    <row r="57023" spans="10:28">
      <c r="J57023" s="161"/>
      <c r="AB57023" s="164"/>
    </row>
    <row r="57024" spans="10:28">
      <c r="J57024" s="161"/>
      <c r="AB57024" s="164"/>
    </row>
    <row r="57025" spans="10:28">
      <c r="J57025" s="161"/>
      <c r="AB57025" s="164"/>
    </row>
    <row r="57026" spans="10:28">
      <c r="J57026" s="161"/>
      <c r="AB57026" s="164"/>
    </row>
    <row r="57027" spans="10:28">
      <c r="J57027" s="161"/>
      <c r="AB57027" s="164"/>
    </row>
    <row r="57028" spans="10:28">
      <c r="J57028" s="161"/>
      <c r="AB57028" s="164"/>
    </row>
    <row r="57029" spans="10:28">
      <c r="J57029" s="161"/>
      <c r="AB57029" s="164"/>
    </row>
    <row r="57030" spans="10:28">
      <c r="J57030" s="161"/>
      <c r="AB57030" s="164"/>
    </row>
    <row r="57031" spans="10:28">
      <c r="J57031" s="161"/>
      <c r="AB57031" s="164"/>
    </row>
    <row r="57032" spans="10:28">
      <c r="J57032" s="161"/>
      <c r="AB57032" s="164"/>
    </row>
    <row r="57033" spans="10:28">
      <c r="J57033" s="161"/>
      <c r="AB57033" s="164"/>
    </row>
    <row r="57034" spans="10:28">
      <c r="J57034" s="161"/>
      <c r="AB57034" s="164"/>
    </row>
    <row r="57035" spans="10:28">
      <c r="J57035" s="161"/>
      <c r="AB57035" s="164"/>
    </row>
    <row r="57036" spans="10:28">
      <c r="J57036" s="161"/>
      <c r="AB57036" s="164"/>
    </row>
    <row r="57037" spans="10:28">
      <c r="J57037" s="161"/>
      <c r="AB57037" s="164"/>
    </row>
    <row r="57038" spans="10:28">
      <c r="J57038" s="161"/>
      <c r="AB57038" s="164"/>
    </row>
    <row r="57039" spans="10:28">
      <c r="J57039" s="161"/>
      <c r="AB57039" s="164"/>
    </row>
    <row r="57040" spans="10:28">
      <c r="J57040" s="161"/>
      <c r="AB57040" s="164"/>
    </row>
    <row r="57041" spans="10:28">
      <c r="J57041" s="161"/>
      <c r="AB57041" s="164"/>
    </row>
    <row r="57042" spans="10:28">
      <c r="J57042" s="161"/>
      <c r="AB57042" s="164"/>
    </row>
    <row r="57043" spans="10:28">
      <c r="J57043" s="161"/>
      <c r="AB57043" s="164"/>
    </row>
    <row r="57044" spans="10:28">
      <c r="J57044" s="161"/>
      <c r="AB57044" s="164"/>
    </row>
    <row r="57045" spans="10:28">
      <c r="J57045" s="161"/>
      <c r="AB57045" s="164"/>
    </row>
    <row r="57046" spans="10:28">
      <c r="J57046" s="161"/>
      <c r="AB57046" s="164"/>
    </row>
    <row r="57047" spans="10:28">
      <c r="J57047" s="161"/>
      <c r="AB57047" s="164"/>
    </row>
    <row r="57048" spans="10:28">
      <c r="J57048" s="161"/>
      <c r="AB57048" s="164"/>
    </row>
    <row r="57049" spans="10:28">
      <c r="J57049" s="161"/>
      <c r="AB57049" s="164"/>
    </row>
    <row r="57050" spans="10:28">
      <c r="J57050" s="161"/>
      <c r="AB57050" s="164"/>
    </row>
    <row r="57051" spans="10:28">
      <c r="J57051" s="161"/>
      <c r="AB57051" s="164"/>
    </row>
    <row r="57052" spans="10:28">
      <c r="J57052" s="161"/>
      <c r="AB57052" s="164"/>
    </row>
    <row r="57053" spans="10:28">
      <c r="J57053" s="161"/>
      <c r="AB57053" s="164"/>
    </row>
    <row r="57054" spans="10:28">
      <c r="J57054" s="161"/>
      <c r="AB57054" s="164"/>
    </row>
    <row r="57055" spans="10:28">
      <c r="J57055" s="161"/>
      <c r="AB57055" s="164"/>
    </row>
    <row r="57056" spans="10:28">
      <c r="J57056" s="161"/>
      <c r="AB57056" s="164"/>
    </row>
    <row r="57057" spans="10:28">
      <c r="J57057" s="161"/>
      <c r="AB57057" s="164"/>
    </row>
    <row r="57058" spans="10:28">
      <c r="J57058" s="161"/>
      <c r="AB57058" s="164"/>
    </row>
    <row r="57059" spans="10:28">
      <c r="J57059" s="161"/>
      <c r="AB57059" s="164"/>
    </row>
    <row r="57060" spans="10:28">
      <c r="J57060" s="161"/>
      <c r="AB57060" s="164"/>
    </row>
    <row r="57061" spans="10:28">
      <c r="J57061" s="161"/>
      <c r="AB57061" s="164"/>
    </row>
    <row r="57062" spans="10:28">
      <c r="J57062" s="161"/>
      <c r="AB57062" s="164"/>
    </row>
    <row r="57063" spans="10:28">
      <c r="J57063" s="161"/>
      <c r="AB57063" s="164"/>
    </row>
    <row r="57064" spans="10:28">
      <c r="J57064" s="161"/>
      <c r="AB57064" s="164"/>
    </row>
    <row r="57065" spans="10:28">
      <c r="J57065" s="161"/>
      <c r="AB57065" s="164"/>
    </row>
    <row r="57066" spans="10:28">
      <c r="J57066" s="161"/>
      <c r="AB57066" s="164"/>
    </row>
    <row r="57067" spans="10:28">
      <c r="J57067" s="161"/>
      <c r="AB57067" s="164"/>
    </row>
    <row r="57068" spans="10:28">
      <c r="J57068" s="161"/>
      <c r="AB57068" s="164"/>
    </row>
    <row r="57069" spans="10:28">
      <c r="J57069" s="161"/>
      <c r="AB57069" s="164"/>
    </row>
    <row r="57070" spans="10:28">
      <c r="J57070" s="161"/>
      <c r="AB57070" s="164"/>
    </row>
    <row r="57071" spans="10:28">
      <c r="J57071" s="161"/>
      <c r="AB57071" s="164"/>
    </row>
    <row r="57072" spans="10:28">
      <c r="J57072" s="161"/>
      <c r="AB57072" s="164"/>
    </row>
    <row r="57073" spans="10:28">
      <c r="J57073" s="161"/>
      <c r="AB57073" s="164"/>
    </row>
    <row r="57074" spans="10:28">
      <c r="J57074" s="161"/>
      <c r="AB57074" s="164"/>
    </row>
    <row r="57075" spans="10:28">
      <c r="J57075" s="161"/>
      <c r="AB57075" s="164"/>
    </row>
    <row r="57076" spans="10:28">
      <c r="J57076" s="161"/>
      <c r="AB57076" s="164"/>
    </row>
    <row r="57077" spans="10:28">
      <c r="J57077" s="161"/>
      <c r="AB57077" s="164"/>
    </row>
    <row r="57078" spans="10:28">
      <c r="J57078" s="161"/>
      <c r="AB57078" s="164"/>
    </row>
    <row r="57079" spans="10:28">
      <c r="J57079" s="161"/>
      <c r="AB57079" s="164"/>
    </row>
    <row r="57080" spans="10:28">
      <c r="J57080" s="161"/>
      <c r="AB57080" s="164"/>
    </row>
    <row r="57081" spans="10:28">
      <c r="J57081" s="161"/>
      <c r="AB57081" s="164"/>
    </row>
    <row r="57082" spans="10:28">
      <c r="J57082" s="161"/>
      <c r="AB57082" s="164"/>
    </row>
    <row r="57083" spans="10:28">
      <c r="J57083" s="161"/>
      <c r="AB57083" s="164"/>
    </row>
    <row r="57084" spans="10:28">
      <c r="J57084" s="161"/>
      <c r="AB57084" s="164"/>
    </row>
    <row r="57085" spans="10:28">
      <c r="J57085" s="161"/>
      <c r="AB57085" s="164"/>
    </row>
    <row r="57086" spans="10:28">
      <c r="J57086" s="161"/>
      <c r="AB57086" s="164"/>
    </row>
    <row r="57087" spans="10:28">
      <c r="J57087" s="161"/>
      <c r="AB57087" s="164"/>
    </row>
    <row r="57088" spans="10:28">
      <c r="J57088" s="161"/>
      <c r="AB57088" s="164"/>
    </row>
    <row r="57089" spans="10:28">
      <c r="J57089" s="161"/>
      <c r="AB57089" s="164"/>
    </row>
    <row r="57090" spans="10:28">
      <c r="J57090" s="161"/>
      <c r="AB57090" s="164"/>
    </row>
    <row r="57091" spans="10:28">
      <c r="J57091" s="161"/>
      <c r="AB57091" s="164"/>
    </row>
    <row r="57092" spans="10:28">
      <c r="J57092" s="161"/>
      <c r="AB57092" s="164"/>
    </row>
    <row r="57093" spans="10:28">
      <c r="J57093" s="161"/>
      <c r="AB57093" s="164"/>
    </row>
    <row r="57094" spans="10:28">
      <c r="J57094" s="161"/>
      <c r="AB57094" s="164"/>
    </row>
    <row r="57095" spans="10:28">
      <c r="J57095" s="161"/>
      <c r="AB57095" s="164"/>
    </row>
    <row r="57096" spans="10:28">
      <c r="J57096" s="161"/>
      <c r="AB57096" s="164"/>
    </row>
    <row r="57097" spans="10:28">
      <c r="J57097" s="161"/>
      <c r="AB57097" s="164"/>
    </row>
    <row r="57098" spans="10:28">
      <c r="J57098" s="161"/>
      <c r="AB57098" s="164"/>
    </row>
    <row r="57099" spans="10:28">
      <c r="J57099" s="161"/>
      <c r="AB57099" s="164"/>
    </row>
    <row r="57100" spans="10:28">
      <c r="J57100" s="161"/>
      <c r="AB57100" s="164"/>
    </row>
    <row r="57101" spans="10:28">
      <c r="J57101" s="161"/>
      <c r="AB57101" s="164"/>
    </row>
    <row r="57102" spans="10:28">
      <c r="J57102" s="161"/>
      <c r="AB57102" s="164"/>
    </row>
    <row r="57103" spans="10:28">
      <c r="J57103" s="161"/>
      <c r="AB57103" s="164"/>
    </row>
    <row r="57104" spans="10:28">
      <c r="J57104" s="161"/>
      <c r="AB57104" s="164"/>
    </row>
    <row r="57105" spans="10:28">
      <c r="J57105" s="161"/>
      <c r="AB57105" s="164"/>
    </row>
    <row r="57106" spans="10:28">
      <c r="J57106" s="161"/>
      <c r="AB57106" s="164"/>
    </row>
    <row r="57107" spans="10:28">
      <c r="J57107" s="161"/>
      <c r="AB57107" s="164"/>
    </row>
    <row r="57108" spans="10:28">
      <c r="J57108" s="161"/>
      <c r="AB57108" s="164"/>
    </row>
    <row r="57109" spans="10:28">
      <c r="J57109" s="161"/>
      <c r="AB57109" s="164"/>
    </row>
    <row r="57110" spans="10:28">
      <c r="J57110" s="161"/>
      <c r="AB57110" s="164"/>
    </row>
    <row r="57111" spans="10:28">
      <c r="J57111" s="161"/>
      <c r="AB57111" s="164"/>
    </row>
    <row r="57112" spans="10:28">
      <c r="J57112" s="161"/>
      <c r="AB57112" s="164"/>
    </row>
    <row r="57113" spans="10:28">
      <c r="J57113" s="161"/>
      <c r="AB57113" s="164"/>
    </row>
    <row r="57114" spans="10:28">
      <c r="J57114" s="161"/>
      <c r="AB57114" s="164"/>
    </row>
    <row r="57115" spans="10:28">
      <c r="J57115" s="161"/>
      <c r="AB57115" s="164"/>
    </row>
    <row r="57116" spans="10:28">
      <c r="J57116" s="161"/>
      <c r="AB57116" s="164"/>
    </row>
    <row r="57117" spans="10:28">
      <c r="J57117" s="161"/>
      <c r="AB57117" s="164"/>
    </row>
    <row r="57118" spans="10:28">
      <c r="J57118" s="161"/>
      <c r="AB57118" s="164"/>
    </row>
    <row r="57119" spans="10:28">
      <c r="J57119" s="161"/>
      <c r="AB57119" s="164"/>
    </row>
    <row r="57120" spans="10:28">
      <c r="J57120" s="161"/>
      <c r="AB57120" s="164"/>
    </row>
    <row r="57121" spans="10:28">
      <c r="J57121" s="161"/>
      <c r="AB57121" s="164"/>
    </row>
    <row r="57122" spans="10:28">
      <c r="J57122" s="161"/>
      <c r="AB57122" s="164"/>
    </row>
    <row r="57123" spans="10:28">
      <c r="J57123" s="161"/>
      <c r="AB57123" s="164"/>
    </row>
    <row r="57124" spans="10:28">
      <c r="J57124" s="161"/>
      <c r="AB57124" s="164"/>
    </row>
    <row r="57125" spans="10:28">
      <c r="J57125" s="161"/>
      <c r="AB57125" s="164"/>
    </row>
    <row r="57126" spans="10:28">
      <c r="J57126" s="161"/>
      <c r="AB57126" s="164"/>
    </row>
    <row r="57127" spans="10:28">
      <c r="J57127" s="161"/>
      <c r="AB57127" s="164"/>
    </row>
    <row r="57128" spans="10:28">
      <c r="J57128" s="161"/>
      <c r="AB57128" s="164"/>
    </row>
    <row r="57129" spans="10:28">
      <c r="J57129" s="161"/>
      <c r="AB57129" s="164"/>
    </row>
    <row r="57130" spans="10:28">
      <c r="J57130" s="161"/>
      <c r="AB57130" s="164"/>
    </row>
    <row r="57131" spans="10:28">
      <c r="J57131" s="161"/>
      <c r="AB57131" s="164"/>
    </row>
    <row r="57132" spans="10:28">
      <c r="J57132" s="161"/>
      <c r="AB57132" s="164"/>
    </row>
    <row r="57133" spans="10:28">
      <c r="J57133" s="161"/>
      <c r="AB57133" s="164"/>
    </row>
    <row r="57134" spans="10:28">
      <c r="J57134" s="161"/>
      <c r="AB57134" s="164"/>
    </row>
    <row r="57135" spans="10:28">
      <c r="J57135" s="161"/>
      <c r="AB57135" s="164"/>
    </row>
    <row r="57136" spans="10:28">
      <c r="J57136" s="161"/>
      <c r="AB57136" s="164"/>
    </row>
    <row r="57137" spans="10:28">
      <c r="J57137" s="161"/>
      <c r="AB57137" s="164"/>
    </row>
    <row r="57138" spans="10:28">
      <c r="J57138" s="161"/>
      <c r="AB57138" s="164"/>
    </row>
    <row r="57139" spans="10:28">
      <c r="J57139" s="161"/>
      <c r="AB57139" s="164"/>
    </row>
    <row r="57140" spans="10:28">
      <c r="J57140" s="161"/>
      <c r="AB57140" s="164"/>
    </row>
    <row r="57141" spans="10:28">
      <c r="J57141" s="161"/>
      <c r="AB57141" s="164"/>
    </row>
    <row r="57142" spans="10:28">
      <c r="J57142" s="161"/>
      <c r="AB57142" s="164"/>
    </row>
    <row r="57143" spans="10:28">
      <c r="J57143" s="161"/>
      <c r="AB57143" s="164"/>
    </row>
    <row r="57144" spans="10:28">
      <c r="J57144" s="161"/>
      <c r="AB57144" s="164"/>
    </row>
    <row r="57145" spans="10:28">
      <c r="J57145" s="161"/>
      <c r="AB57145" s="164"/>
    </row>
    <row r="57146" spans="10:28">
      <c r="J57146" s="161"/>
      <c r="AB57146" s="164"/>
    </row>
    <row r="57147" spans="10:28">
      <c r="J57147" s="161"/>
      <c r="AB57147" s="164"/>
    </row>
    <row r="57148" spans="10:28">
      <c r="J57148" s="161"/>
      <c r="AB57148" s="164"/>
    </row>
    <row r="57149" spans="10:28">
      <c r="J57149" s="161"/>
      <c r="AB57149" s="164"/>
    </row>
    <row r="57150" spans="10:28">
      <c r="J57150" s="161"/>
      <c r="AB57150" s="164"/>
    </row>
    <row r="57151" spans="10:28">
      <c r="J57151" s="161"/>
      <c r="AB57151" s="164"/>
    </row>
    <row r="57152" spans="10:28">
      <c r="J57152" s="161"/>
      <c r="AB57152" s="164"/>
    </row>
    <row r="57153" spans="10:28">
      <c r="J57153" s="161"/>
      <c r="AB57153" s="164"/>
    </row>
    <row r="57154" spans="10:28">
      <c r="J57154" s="161"/>
      <c r="AB57154" s="164"/>
    </row>
    <row r="57155" spans="10:28">
      <c r="J57155" s="161"/>
      <c r="AB57155" s="164"/>
    </row>
    <row r="57156" spans="10:28">
      <c r="J57156" s="161"/>
      <c r="AB57156" s="164"/>
    </row>
    <row r="57157" spans="10:28">
      <c r="J57157" s="161"/>
      <c r="AB57157" s="164"/>
    </row>
    <row r="57158" spans="10:28">
      <c r="J57158" s="161"/>
      <c r="AB57158" s="164"/>
    </row>
    <row r="57159" spans="10:28">
      <c r="J57159" s="161"/>
      <c r="AB57159" s="164"/>
    </row>
    <row r="57160" spans="10:28">
      <c r="J57160" s="161"/>
      <c r="AB57160" s="164"/>
    </row>
    <row r="57161" spans="10:28">
      <c r="J57161" s="161"/>
      <c r="AB57161" s="164"/>
    </row>
    <row r="57162" spans="10:28">
      <c r="J57162" s="161"/>
      <c r="AB57162" s="164"/>
    </row>
    <row r="57163" spans="10:28">
      <c r="J57163" s="161"/>
      <c r="AB57163" s="164"/>
    </row>
    <row r="57164" spans="10:28">
      <c r="J57164" s="161"/>
      <c r="AB57164" s="164"/>
    </row>
    <row r="57165" spans="10:28">
      <c r="J57165" s="161"/>
      <c r="AB57165" s="164"/>
    </row>
    <row r="57166" spans="10:28">
      <c r="J57166" s="161"/>
      <c r="AB57166" s="164"/>
    </row>
    <row r="57167" spans="10:28">
      <c r="J57167" s="161"/>
      <c r="AB57167" s="164"/>
    </row>
    <row r="57168" spans="10:28">
      <c r="J57168" s="161"/>
      <c r="AB57168" s="164"/>
    </row>
    <row r="57169" spans="10:28">
      <c r="J57169" s="161"/>
      <c r="AB57169" s="164"/>
    </row>
    <row r="57170" spans="10:28">
      <c r="J57170" s="161"/>
      <c r="AB57170" s="164"/>
    </row>
    <row r="57171" spans="10:28">
      <c r="J57171" s="161"/>
      <c r="AB57171" s="164"/>
    </row>
    <row r="57172" spans="10:28">
      <c r="J57172" s="161"/>
      <c r="AB57172" s="164"/>
    </row>
    <row r="57173" spans="10:28">
      <c r="J57173" s="161"/>
      <c r="AB57173" s="164"/>
    </row>
    <row r="57174" spans="10:28">
      <c r="J57174" s="161"/>
      <c r="AB57174" s="164"/>
    </row>
    <row r="57175" spans="10:28">
      <c r="J57175" s="161"/>
      <c r="AB57175" s="164"/>
    </row>
    <row r="57176" spans="10:28">
      <c r="J57176" s="161"/>
      <c r="AB57176" s="164"/>
    </row>
    <row r="57177" spans="10:28">
      <c r="J57177" s="161"/>
      <c r="AB57177" s="164"/>
    </row>
    <row r="57178" spans="10:28">
      <c r="J57178" s="161"/>
      <c r="AB57178" s="164"/>
    </row>
    <row r="57179" spans="10:28">
      <c r="J57179" s="161"/>
      <c r="AB57179" s="164"/>
    </row>
    <row r="57180" spans="10:28">
      <c r="J57180" s="161"/>
      <c r="AB57180" s="164"/>
    </row>
    <row r="57181" spans="10:28">
      <c r="J57181" s="161"/>
      <c r="AB57181" s="164"/>
    </row>
    <row r="57182" spans="10:28">
      <c r="J57182" s="161"/>
      <c r="AB57182" s="164"/>
    </row>
    <row r="57183" spans="10:28">
      <c r="J57183" s="161"/>
      <c r="AB57183" s="164"/>
    </row>
    <row r="57184" spans="10:28">
      <c r="J57184" s="161"/>
      <c r="AB57184" s="164"/>
    </row>
    <row r="57185" spans="10:28">
      <c r="J57185" s="161"/>
      <c r="AB57185" s="164"/>
    </row>
    <row r="57186" spans="10:28">
      <c r="J57186" s="161"/>
      <c r="AB57186" s="164"/>
    </row>
    <row r="57187" spans="10:28">
      <c r="J57187" s="161"/>
      <c r="AB57187" s="164"/>
    </row>
    <row r="57188" spans="10:28">
      <c r="J57188" s="161"/>
      <c r="AB57188" s="164"/>
    </row>
    <row r="57189" spans="10:28">
      <c r="J57189" s="161"/>
      <c r="AB57189" s="164"/>
    </row>
    <row r="57190" spans="10:28">
      <c r="J57190" s="161"/>
      <c r="AB57190" s="164"/>
    </row>
    <row r="57191" spans="10:28">
      <c r="J57191" s="161"/>
      <c r="AB57191" s="164"/>
    </row>
    <row r="57192" spans="10:28">
      <c r="J57192" s="161"/>
      <c r="AB57192" s="164"/>
    </row>
    <row r="57193" spans="10:28">
      <c r="J57193" s="161"/>
      <c r="AB57193" s="164"/>
    </row>
    <row r="57194" spans="10:28">
      <c r="J57194" s="161"/>
      <c r="AB57194" s="164"/>
    </row>
    <row r="57195" spans="10:28">
      <c r="J57195" s="161"/>
      <c r="AB57195" s="164"/>
    </row>
    <row r="57196" spans="10:28">
      <c r="J57196" s="161"/>
      <c r="AB57196" s="164"/>
    </row>
    <row r="57197" spans="10:28">
      <c r="J57197" s="161"/>
      <c r="AB57197" s="164"/>
    </row>
    <row r="57198" spans="10:28">
      <c r="J57198" s="161"/>
      <c r="AB57198" s="164"/>
    </row>
    <row r="57199" spans="10:28">
      <c r="J57199" s="161"/>
      <c r="AB57199" s="164"/>
    </row>
    <row r="57200" spans="10:28">
      <c r="J57200" s="161"/>
      <c r="AB57200" s="164"/>
    </row>
    <row r="57201" spans="10:28">
      <c r="J57201" s="161"/>
      <c r="AB57201" s="164"/>
    </row>
    <row r="57202" spans="10:28">
      <c r="J57202" s="161"/>
      <c r="AB57202" s="164"/>
    </row>
    <row r="57203" spans="10:28">
      <c r="J57203" s="161"/>
      <c r="AB57203" s="164"/>
    </row>
    <row r="57204" spans="10:28">
      <c r="J57204" s="161"/>
      <c r="AB57204" s="164"/>
    </row>
    <row r="57205" spans="10:28">
      <c r="J57205" s="161"/>
      <c r="AB57205" s="164"/>
    </row>
    <row r="57206" spans="10:28">
      <c r="J57206" s="161"/>
      <c r="AB57206" s="164"/>
    </row>
    <row r="57207" spans="10:28">
      <c r="J57207" s="161"/>
      <c r="AB57207" s="164"/>
    </row>
    <row r="57208" spans="10:28">
      <c r="J57208" s="161"/>
      <c r="AB57208" s="164"/>
    </row>
    <row r="57209" spans="10:28">
      <c r="J57209" s="161"/>
      <c r="AB57209" s="164"/>
    </row>
    <row r="57210" spans="10:28">
      <c r="J57210" s="161"/>
      <c r="AB57210" s="164"/>
    </row>
    <row r="57211" spans="10:28">
      <c r="J57211" s="161"/>
      <c r="AB57211" s="164"/>
    </row>
    <row r="57212" spans="10:28">
      <c r="J57212" s="161"/>
      <c r="AB57212" s="164"/>
    </row>
    <row r="57213" spans="10:28">
      <c r="J57213" s="161"/>
      <c r="AB57213" s="164"/>
    </row>
    <row r="57214" spans="10:28">
      <c r="J57214" s="161"/>
      <c r="AB57214" s="164"/>
    </row>
    <row r="57215" spans="10:28">
      <c r="J57215" s="161"/>
      <c r="AB57215" s="164"/>
    </row>
    <row r="57216" spans="10:28">
      <c r="J57216" s="161"/>
      <c r="AB57216" s="164"/>
    </row>
    <row r="57217" spans="5:28">
      <c r="J57217" s="161"/>
      <c r="AB57217" s="164"/>
    </row>
    <row r="57218" spans="5:28">
      <c r="J57218" s="161"/>
      <c r="AB57218" s="164"/>
    </row>
    <row r="57219" spans="5:28">
      <c r="J57219" s="161"/>
      <c r="AB57219" s="164"/>
    </row>
    <row r="57220" spans="5:28">
      <c r="J57220" s="161"/>
      <c r="AB57220" s="164"/>
    </row>
    <row r="57221" spans="5:28">
      <c r="J57221" s="161"/>
      <c r="AB57221" s="164"/>
    </row>
    <row r="57222" spans="5:28">
      <c r="E57222" s="166"/>
      <c r="J57222" s="161"/>
      <c r="AB57222" s="164"/>
    </row>
    <row r="57223" spans="5:28">
      <c r="E57223" s="166"/>
      <c r="J57223" s="161"/>
      <c r="AB57223" s="164"/>
    </row>
    <row r="57224" spans="5:28">
      <c r="E57224" s="166"/>
      <c r="J57224" s="161"/>
      <c r="AB57224" s="164"/>
    </row>
    <row r="57225" spans="5:28">
      <c r="E57225" s="166"/>
      <c r="J57225" s="161"/>
      <c r="AB57225" s="164"/>
    </row>
    <row r="57226" spans="5:28">
      <c r="E57226" s="166"/>
      <c r="J57226" s="161"/>
      <c r="AB57226" s="164"/>
    </row>
    <row r="57227" spans="5:28">
      <c r="J57227" s="161"/>
      <c r="AB57227" s="164"/>
    </row>
    <row r="57228" spans="5:28">
      <c r="J57228" s="161"/>
      <c r="AB57228" s="164"/>
    </row>
    <row r="57229" spans="5:28">
      <c r="J57229" s="161"/>
      <c r="AB57229" s="164"/>
    </row>
    <row r="57230" spans="5:28">
      <c r="J57230" s="161"/>
      <c r="AB57230" s="164"/>
    </row>
    <row r="57231" spans="5:28">
      <c r="J57231" s="161"/>
      <c r="AB57231" s="164"/>
    </row>
    <row r="57232" spans="5:28">
      <c r="J57232" s="161"/>
      <c r="AB57232" s="164"/>
    </row>
    <row r="57233" spans="10:28">
      <c r="J57233" s="161"/>
      <c r="AB57233" s="164"/>
    </row>
    <row r="57234" spans="10:28">
      <c r="J57234" s="161"/>
      <c r="AB57234" s="164"/>
    </row>
    <row r="57235" spans="10:28">
      <c r="J57235" s="161"/>
      <c r="AB57235" s="164"/>
    </row>
    <row r="57236" spans="10:28">
      <c r="J57236" s="161"/>
      <c r="AB57236" s="164"/>
    </row>
    <row r="57237" spans="10:28">
      <c r="J57237" s="161"/>
      <c r="AB57237" s="164"/>
    </row>
    <row r="57238" spans="10:28">
      <c r="J57238" s="161"/>
      <c r="AB57238" s="164"/>
    </row>
    <row r="57239" spans="10:28">
      <c r="J57239" s="161"/>
      <c r="AB57239" s="164"/>
    </row>
    <row r="57240" spans="10:28">
      <c r="J57240" s="161"/>
      <c r="AB57240" s="164"/>
    </row>
    <row r="57241" spans="10:28">
      <c r="J57241" s="161"/>
      <c r="AB57241" s="164"/>
    </row>
    <row r="57242" spans="10:28">
      <c r="J57242" s="161"/>
      <c r="AB57242" s="164"/>
    </row>
    <row r="57243" spans="10:28">
      <c r="J57243" s="161"/>
      <c r="AB57243" s="164"/>
    </row>
    <row r="57244" spans="10:28">
      <c r="J57244" s="161"/>
      <c r="AB57244" s="164"/>
    </row>
    <row r="57245" spans="10:28">
      <c r="J57245" s="161"/>
      <c r="AB57245" s="164"/>
    </row>
    <row r="57246" spans="10:28">
      <c r="J57246" s="161"/>
      <c r="AB57246" s="164"/>
    </row>
    <row r="57247" spans="10:28">
      <c r="J57247" s="161"/>
      <c r="AB57247" s="164"/>
    </row>
    <row r="57248" spans="10:28">
      <c r="J57248" s="161"/>
      <c r="AB57248" s="164"/>
    </row>
    <row r="57249" spans="10:28">
      <c r="J57249" s="161"/>
      <c r="AB57249" s="164"/>
    </row>
    <row r="57250" spans="10:28">
      <c r="J57250" s="161"/>
      <c r="AB57250" s="164"/>
    </row>
    <row r="57251" spans="10:28">
      <c r="J57251" s="161"/>
      <c r="AB57251" s="164"/>
    </row>
    <row r="57252" spans="10:28">
      <c r="J57252" s="161"/>
      <c r="AB57252" s="164"/>
    </row>
    <row r="57253" spans="10:28">
      <c r="J57253" s="161"/>
      <c r="AB57253" s="164"/>
    </row>
    <row r="57254" spans="10:28">
      <c r="J57254" s="161"/>
      <c r="AB57254" s="164"/>
    </row>
    <row r="57255" spans="10:28">
      <c r="J57255" s="161"/>
      <c r="AB57255" s="164"/>
    </row>
    <row r="57256" spans="10:28">
      <c r="J57256" s="161"/>
      <c r="AB57256" s="164"/>
    </row>
    <row r="57257" spans="10:28">
      <c r="J57257" s="161"/>
      <c r="AB57257" s="164"/>
    </row>
    <row r="57258" spans="10:28">
      <c r="J57258" s="161"/>
      <c r="AB57258" s="164"/>
    </row>
    <row r="57259" spans="10:28">
      <c r="J57259" s="161"/>
      <c r="AB57259" s="164"/>
    </row>
    <row r="57260" spans="10:28">
      <c r="J57260" s="161"/>
      <c r="AB57260" s="164"/>
    </row>
    <row r="57261" spans="10:28">
      <c r="J57261" s="161"/>
      <c r="AB57261" s="164"/>
    </row>
    <row r="57262" spans="10:28">
      <c r="J57262" s="161"/>
      <c r="AB57262" s="164"/>
    </row>
    <row r="57263" spans="10:28">
      <c r="J57263" s="161"/>
      <c r="AB57263" s="164"/>
    </row>
    <row r="57264" spans="10:28">
      <c r="J57264" s="161"/>
      <c r="AB57264" s="164"/>
    </row>
    <row r="57265" spans="10:28">
      <c r="J57265" s="161"/>
      <c r="AB57265" s="164"/>
    </row>
    <row r="57266" spans="10:28">
      <c r="J57266" s="161"/>
      <c r="AB57266" s="164"/>
    </row>
    <row r="57267" spans="10:28">
      <c r="J57267" s="161"/>
      <c r="AB57267" s="164"/>
    </row>
    <row r="57268" spans="10:28">
      <c r="J57268" s="161"/>
      <c r="AB57268" s="164"/>
    </row>
    <row r="57269" spans="10:28">
      <c r="J57269" s="161"/>
      <c r="AB57269" s="164"/>
    </row>
    <row r="57270" spans="10:28">
      <c r="J57270" s="161"/>
      <c r="AB57270" s="164"/>
    </row>
    <row r="57271" spans="10:28">
      <c r="J57271" s="161"/>
      <c r="AB57271" s="164"/>
    </row>
    <row r="57272" spans="10:28">
      <c r="J57272" s="161"/>
      <c r="AB57272" s="164"/>
    </row>
    <row r="57273" spans="10:28">
      <c r="J57273" s="161"/>
      <c r="AB57273" s="164"/>
    </row>
    <row r="57274" spans="10:28">
      <c r="J57274" s="161"/>
      <c r="AB57274" s="164"/>
    </row>
    <row r="57275" spans="10:28">
      <c r="J57275" s="161"/>
      <c r="AB57275" s="164"/>
    </row>
    <row r="57276" spans="10:28">
      <c r="J57276" s="161"/>
      <c r="AB57276" s="164"/>
    </row>
    <row r="57277" spans="10:28">
      <c r="J57277" s="161"/>
      <c r="AB57277" s="164"/>
    </row>
    <row r="57278" spans="10:28">
      <c r="J57278" s="161"/>
      <c r="AB57278" s="164"/>
    </row>
    <row r="57279" spans="10:28">
      <c r="J57279" s="161"/>
      <c r="AB57279" s="164"/>
    </row>
    <row r="57280" spans="10:28">
      <c r="J57280" s="161"/>
      <c r="AB57280" s="164"/>
    </row>
    <row r="57281" spans="10:28">
      <c r="J57281" s="161"/>
      <c r="AB57281" s="164"/>
    </row>
    <row r="57282" spans="10:28">
      <c r="J57282" s="161"/>
      <c r="AB57282" s="164"/>
    </row>
    <row r="57283" spans="10:28">
      <c r="J57283" s="161"/>
      <c r="AB57283" s="164"/>
    </row>
    <row r="57284" spans="10:28">
      <c r="J57284" s="161"/>
      <c r="AB57284" s="164"/>
    </row>
    <row r="57285" spans="10:28">
      <c r="J57285" s="161"/>
      <c r="AB57285" s="164"/>
    </row>
    <row r="57286" spans="10:28">
      <c r="J57286" s="161"/>
      <c r="AB57286" s="164"/>
    </row>
    <row r="57287" spans="10:28">
      <c r="J57287" s="161"/>
      <c r="AB57287" s="164"/>
    </row>
    <row r="57288" spans="10:28">
      <c r="J57288" s="161"/>
      <c r="AB57288" s="164"/>
    </row>
    <row r="57289" spans="10:28">
      <c r="J57289" s="161"/>
      <c r="AB57289" s="164"/>
    </row>
    <row r="57290" spans="10:28">
      <c r="J57290" s="161"/>
      <c r="AB57290" s="164"/>
    </row>
    <row r="57291" spans="10:28">
      <c r="J57291" s="161"/>
      <c r="AB57291" s="164"/>
    </row>
    <row r="57292" spans="10:28">
      <c r="J57292" s="161"/>
      <c r="AB57292" s="164"/>
    </row>
    <row r="57293" spans="10:28">
      <c r="J57293" s="161"/>
      <c r="AB57293" s="164"/>
    </row>
    <row r="57294" spans="10:28">
      <c r="J57294" s="161"/>
      <c r="AB57294" s="164"/>
    </row>
    <row r="57295" spans="10:28">
      <c r="J57295" s="161"/>
      <c r="AB57295" s="164"/>
    </row>
    <row r="57296" spans="10:28">
      <c r="J57296" s="161"/>
      <c r="AB57296" s="164"/>
    </row>
    <row r="57297" spans="10:28">
      <c r="J57297" s="161"/>
      <c r="AB57297" s="164"/>
    </row>
    <row r="57298" spans="10:28">
      <c r="J57298" s="161"/>
      <c r="AB57298" s="164"/>
    </row>
    <row r="57299" spans="10:28">
      <c r="J57299" s="161"/>
      <c r="AB57299" s="164"/>
    </row>
    <row r="57300" spans="10:28">
      <c r="J57300" s="161"/>
      <c r="AB57300" s="164"/>
    </row>
    <row r="57301" spans="10:28">
      <c r="J57301" s="161"/>
      <c r="AB57301" s="164"/>
    </row>
    <row r="57302" spans="10:28">
      <c r="J57302" s="161"/>
      <c r="AB57302" s="164"/>
    </row>
    <row r="57303" spans="10:28">
      <c r="J57303" s="161"/>
      <c r="AB57303" s="164"/>
    </row>
    <row r="57304" spans="10:28">
      <c r="J57304" s="161"/>
      <c r="AB57304" s="164"/>
    </row>
    <row r="57305" spans="10:28">
      <c r="J57305" s="161"/>
      <c r="AB57305" s="164"/>
    </row>
    <row r="57306" spans="10:28">
      <c r="J57306" s="161"/>
      <c r="AB57306" s="164"/>
    </row>
    <row r="57307" spans="10:28">
      <c r="J57307" s="161"/>
      <c r="AB57307" s="164"/>
    </row>
    <row r="57308" spans="10:28">
      <c r="J57308" s="161"/>
      <c r="AB57308" s="164"/>
    </row>
    <row r="57309" spans="10:28">
      <c r="J57309" s="161"/>
      <c r="AB57309" s="164"/>
    </row>
    <row r="57310" spans="10:28">
      <c r="J57310" s="161"/>
      <c r="AB57310" s="164"/>
    </row>
    <row r="57311" spans="10:28">
      <c r="J57311" s="161"/>
      <c r="AB57311" s="164"/>
    </row>
    <row r="57312" spans="10:28">
      <c r="J57312" s="161"/>
      <c r="AB57312" s="164"/>
    </row>
    <row r="57313" spans="10:28">
      <c r="J57313" s="161"/>
      <c r="AB57313" s="164"/>
    </row>
    <row r="57314" spans="10:28">
      <c r="J57314" s="161"/>
      <c r="AB57314" s="164"/>
    </row>
    <row r="57315" spans="10:28">
      <c r="J57315" s="161"/>
      <c r="AB57315" s="164"/>
    </row>
    <row r="57316" spans="10:28">
      <c r="J57316" s="161"/>
      <c r="AB57316" s="164"/>
    </row>
    <row r="57317" spans="10:28">
      <c r="J57317" s="161"/>
      <c r="AB57317" s="164"/>
    </row>
    <row r="57318" spans="10:28">
      <c r="J57318" s="161"/>
      <c r="AB57318" s="164"/>
    </row>
    <row r="57319" spans="10:28">
      <c r="J57319" s="161"/>
      <c r="AB57319" s="164"/>
    </row>
    <row r="57320" spans="10:28">
      <c r="J57320" s="161"/>
      <c r="AB57320" s="164"/>
    </row>
    <row r="57321" spans="10:28">
      <c r="J57321" s="161"/>
      <c r="AB57321" s="164"/>
    </row>
    <row r="57322" spans="10:28">
      <c r="J57322" s="161"/>
      <c r="AB57322" s="164"/>
    </row>
    <row r="57323" spans="10:28">
      <c r="J57323" s="161"/>
      <c r="AB57323" s="164"/>
    </row>
    <row r="57324" spans="10:28">
      <c r="J57324" s="161"/>
      <c r="AB57324" s="164"/>
    </row>
    <row r="57325" spans="10:28">
      <c r="J57325" s="161"/>
      <c r="AB57325" s="164"/>
    </row>
    <row r="57326" spans="10:28">
      <c r="J57326" s="161"/>
      <c r="AB57326" s="164"/>
    </row>
    <row r="57327" spans="10:28">
      <c r="J57327" s="161"/>
      <c r="AB57327" s="164"/>
    </row>
    <row r="57328" spans="10:28">
      <c r="J57328" s="161"/>
      <c r="AB57328" s="164"/>
    </row>
    <row r="57329" spans="10:28">
      <c r="J57329" s="161"/>
      <c r="AB57329" s="164"/>
    </row>
    <row r="57330" spans="10:28">
      <c r="J57330" s="161"/>
      <c r="AB57330" s="164"/>
    </row>
    <row r="57331" spans="10:28">
      <c r="J57331" s="161"/>
      <c r="AB57331" s="164"/>
    </row>
    <row r="57332" spans="10:28">
      <c r="J57332" s="161"/>
      <c r="AB57332" s="164"/>
    </row>
    <row r="57333" spans="10:28">
      <c r="J57333" s="161"/>
      <c r="AB57333" s="164"/>
    </row>
    <row r="57334" spans="10:28">
      <c r="J57334" s="161"/>
      <c r="AB57334" s="164"/>
    </row>
    <row r="57335" spans="10:28">
      <c r="J57335" s="161"/>
      <c r="AB57335" s="164"/>
    </row>
    <row r="57336" spans="10:28">
      <c r="J57336" s="161"/>
      <c r="AB57336" s="164"/>
    </row>
    <row r="57337" spans="10:28">
      <c r="J57337" s="161"/>
      <c r="AB57337" s="164"/>
    </row>
    <row r="57338" spans="10:28">
      <c r="J57338" s="161"/>
      <c r="AB57338" s="164"/>
    </row>
    <row r="57339" spans="10:28">
      <c r="J57339" s="161"/>
      <c r="AB57339" s="164"/>
    </row>
    <row r="57340" spans="10:28">
      <c r="J57340" s="161"/>
      <c r="AB57340" s="164"/>
    </row>
    <row r="57341" spans="10:28">
      <c r="J57341" s="161"/>
      <c r="AB57341" s="164"/>
    </row>
    <row r="57342" spans="10:28">
      <c r="J57342" s="161"/>
      <c r="AB57342" s="164"/>
    </row>
    <row r="57343" spans="10:28">
      <c r="J57343" s="161"/>
      <c r="AB57343" s="164"/>
    </row>
    <row r="57344" spans="10:28">
      <c r="J57344" s="161"/>
      <c r="AB57344" s="164"/>
    </row>
    <row r="57345" spans="10:28">
      <c r="J57345" s="161"/>
      <c r="AB57345" s="164"/>
    </row>
    <row r="57346" spans="10:28">
      <c r="J57346" s="161"/>
      <c r="AB57346" s="164"/>
    </row>
    <row r="57347" spans="10:28">
      <c r="J57347" s="161"/>
      <c r="AB57347" s="164"/>
    </row>
    <row r="57348" spans="10:28">
      <c r="J57348" s="161"/>
      <c r="AB57348" s="164"/>
    </row>
    <row r="57349" spans="10:28">
      <c r="J57349" s="161"/>
      <c r="AB57349" s="164"/>
    </row>
    <row r="57350" spans="10:28">
      <c r="J57350" s="161"/>
      <c r="AB57350" s="164"/>
    </row>
    <row r="57351" spans="10:28">
      <c r="J57351" s="161"/>
      <c r="AB57351" s="164"/>
    </row>
    <row r="57352" spans="10:28">
      <c r="J57352" s="161"/>
      <c r="AB57352" s="164"/>
    </row>
    <row r="57353" spans="10:28">
      <c r="J57353" s="161"/>
      <c r="AB57353" s="164"/>
    </row>
    <row r="57354" spans="10:28">
      <c r="J57354" s="161"/>
      <c r="AB57354" s="164"/>
    </row>
    <row r="57355" spans="10:28">
      <c r="J57355" s="161"/>
      <c r="AB57355" s="164"/>
    </row>
    <row r="57356" spans="10:28">
      <c r="J57356" s="161"/>
      <c r="AB57356" s="164"/>
    </row>
    <row r="57357" spans="10:28">
      <c r="J57357" s="161"/>
      <c r="AB57357" s="164"/>
    </row>
    <row r="57358" spans="10:28">
      <c r="J57358" s="161"/>
      <c r="AB57358" s="164"/>
    </row>
    <row r="57359" spans="10:28">
      <c r="J57359" s="161"/>
      <c r="AB57359" s="164"/>
    </row>
    <row r="57360" spans="10:28">
      <c r="J57360" s="161"/>
      <c r="AB57360" s="164"/>
    </row>
    <row r="57361" spans="10:28">
      <c r="J57361" s="161"/>
      <c r="AB57361" s="164"/>
    </row>
    <row r="57362" spans="10:28">
      <c r="J57362" s="161"/>
      <c r="AB57362" s="164"/>
    </row>
    <row r="57363" spans="10:28">
      <c r="J57363" s="161"/>
      <c r="AB57363" s="164"/>
    </row>
    <row r="57364" spans="10:28">
      <c r="J57364" s="161"/>
      <c r="AB57364" s="164"/>
    </row>
    <row r="57365" spans="10:28">
      <c r="J57365" s="161"/>
      <c r="AB57365" s="164"/>
    </row>
    <row r="57366" spans="10:28">
      <c r="J57366" s="161"/>
      <c r="AB57366" s="164"/>
    </row>
    <row r="57367" spans="10:28">
      <c r="J57367" s="161"/>
      <c r="AB57367" s="164"/>
    </row>
    <row r="57368" spans="10:28">
      <c r="J57368" s="161"/>
      <c r="AB57368" s="164"/>
    </row>
    <row r="57369" spans="10:28">
      <c r="J57369" s="161"/>
      <c r="AB57369" s="164"/>
    </row>
    <row r="57370" spans="10:28">
      <c r="J57370" s="161"/>
      <c r="AB57370" s="164"/>
    </row>
    <row r="57371" spans="10:28">
      <c r="J57371" s="161"/>
      <c r="AB57371" s="164"/>
    </row>
    <row r="57372" spans="10:28">
      <c r="J57372" s="161"/>
      <c r="AB57372" s="164"/>
    </row>
    <row r="57373" spans="10:28">
      <c r="J57373" s="161"/>
      <c r="AB57373" s="164"/>
    </row>
    <row r="57374" spans="10:28">
      <c r="J57374" s="161"/>
      <c r="AB57374" s="164"/>
    </row>
    <row r="57375" spans="10:28">
      <c r="J57375" s="161"/>
      <c r="AB57375" s="164"/>
    </row>
    <row r="57376" spans="10:28">
      <c r="J57376" s="161"/>
      <c r="AB57376" s="164"/>
    </row>
    <row r="57377" spans="10:28">
      <c r="J57377" s="161"/>
      <c r="AB57377" s="164"/>
    </row>
    <row r="57378" spans="10:28">
      <c r="J57378" s="161"/>
      <c r="AB57378" s="164"/>
    </row>
    <row r="57379" spans="10:28">
      <c r="J57379" s="161"/>
      <c r="AB57379" s="164"/>
    </row>
    <row r="57380" spans="10:28">
      <c r="J57380" s="161"/>
      <c r="AB57380" s="164"/>
    </row>
    <row r="57381" spans="10:28">
      <c r="J57381" s="161"/>
      <c r="AB57381" s="164"/>
    </row>
    <row r="57382" spans="10:28">
      <c r="J57382" s="161"/>
      <c r="AB57382" s="164"/>
    </row>
    <row r="57383" spans="10:28">
      <c r="J57383" s="161"/>
      <c r="AB57383" s="164"/>
    </row>
    <row r="57384" spans="10:28">
      <c r="J57384" s="161"/>
      <c r="AB57384" s="164"/>
    </row>
    <row r="57385" spans="10:28">
      <c r="J57385" s="161"/>
      <c r="R57385" s="166"/>
      <c r="AB57385" s="164"/>
    </row>
    <row r="57386" spans="10:28">
      <c r="J57386" s="161"/>
      <c r="AB57386" s="164"/>
    </row>
    <row r="57387" spans="10:28">
      <c r="J57387" s="161"/>
      <c r="AB57387" s="164"/>
    </row>
    <row r="57388" spans="10:28">
      <c r="J57388" s="161"/>
      <c r="AB57388" s="164"/>
    </row>
    <row r="57389" spans="10:28">
      <c r="J57389" s="161"/>
      <c r="AB57389" s="164"/>
    </row>
    <row r="57390" spans="10:28">
      <c r="J57390" s="161"/>
      <c r="AB57390" s="164"/>
    </row>
    <row r="57391" spans="10:28">
      <c r="J57391" s="161"/>
      <c r="AB57391" s="164"/>
    </row>
    <row r="57392" spans="10:28">
      <c r="J57392" s="161"/>
      <c r="AB57392" s="164"/>
    </row>
    <row r="57393" spans="10:28">
      <c r="J57393" s="161"/>
      <c r="AB57393" s="164"/>
    </row>
    <row r="57394" spans="10:28">
      <c r="J57394" s="161"/>
      <c r="AB57394" s="164"/>
    </row>
    <row r="57395" spans="10:28">
      <c r="J57395" s="161"/>
      <c r="AB57395" s="164"/>
    </row>
    <row r="57396" spans="10:28">
      <c r="J57396" s="161"/>
      <c r="AB57396" s="164"/>
    </row>
    <row r="57397" spans="10:28">
      <c r="J57397" s="161"/>
      <c r="AB57397" s="164"/>
    </row>
    <row r="57398" spans="10:28">
      <c r="J57398" s="161"/>
      <c r="AB57398" s="164"/>
    </row>
    <row r="57399" spans="10:28">
      <c r="J57399" s="161"/>
      <c r="AB57399" s="164"/>
    </row>
    <row r="57400" spans="10:28">
      <c r="J57400" s="161"/>
      <c r="AB57400" s="164"/>
    </row>
    <row r="57401" spans="10:28">
      <c r="J57401" s="161"/>
      <c r="AB57401" s="164"/>
    </row>
    <row r="57402" spans="10:28">
      <c r="J57402" s="161"/>
      <c r="AB57402" s="164"/>
    </row>
    <row r="57403" spans="10:28">
      <c r="J57403" s="161"/>
      <c r="AB57403" s="164"/>
    </row>
    <row r="57404" spans="10:28">
      <c r="J57404" s="161"/>
      <c r="AB57404" s="164"/>
    </row>
    <row r="57405" spans="10:28">
      <c r="J57405" s="161"/>
      <c r="AB57405" s="164"/>
    </row>
    <row r="57406" spans="10:28">
      <c r="J57406" s="161"/>
      <c r="AB57406" s="164"/>
    </row>
    <row r="57407" spans="10:28">
      <c r="J57407" s="161"/>
      <c r="AB57407" s="164"/>
    </row>
    <row r="57408" spans="10:28">
      <c r="J57408" s="161"/>
      <c r="AB57408" s="164"/>
    </row>
    <row r="57409" spans="5:28">
      <c r="J57409" s="161"/>
      <c r="AB57409" s="164"/>
    </row>
    <row r="57410" spans="5:28">
      <c r="J57410" s="161"/>
      <c r="AB57410" s="164"/>
    </row>
    <row r="57411" spans="5:28">
      <c r="J57411" s="161"/>
      <c r="AB57411" s="164"/>
    </row>
    <row r="57412" spans="5:28">
      <c r="J57412" s="161"/>
      <c r="AB57412" s="164"/>
    </row>
    <row r="57413" spans="5:28">
      <c r="J57413" s="161"/>
      <c r="AB57413" s="164"/>
    </row>
    <row r="57414" spans="5:28">
      <c r="J57414" s="161"/>
      <c r="AB57414" s="164"/>
    </row>
    <row r="57415" spans="5:28">
      <c r="J57415" s="161"/>
      <c r="AB57415" s="164"/>
    </row>
    <row r="57416" spans="5:28">
      <c r="J57416" s="161"/>
      <c r="AB57416" s="164"/>
    </row>
    <row r="57417" spans="5:28">
      <c r="J57417" s="161"/>
      <c r="AB57417" s="164"/>
    </row>
    <row r="57418" spans="5:28">
      <c r="J57418" s="161"/>
      <c r="AB57418" s="164"/>
    </row>
    <row r="57419" spans="5:28">
      <c r="E57419" s="166"/>
      <c r="J57419" s="161"/>
      <c r="AB57419" s="164"/>
    </row>
    <row r="57420" spans="5:28">
      <c r="E57420" s="166"/>
      <c r="J57420" s="161"/>
      <c r="AB57420" s="164"/>
    </row>
    <row r="57421" spans="5:28">
      <c r="E57421" s="166"/>
      <c r="J57421" s="161"/>
      <c r="AB57421" s="164"/>
    </row>
    <row r="57422" spans="5:28">
      <c r="J57422" s="161"/>
      <c r="AB57422" s="164"/>
    </row>
    <row r="57423" spans="5:28">
      <c r="J57423" s="161"/>
      <c r="AB57423" s="164"/>
    </row>
    <row r="57424" spans="5:28">
      <c r="J57424" s="161"/>
      <c r="AB57424" s="164"/>
    </row>
    <row r="57425" spans="10:28">
      <c r="J57425" s="161"/>
      <c r="AB57425" s="164"/>
    </row>
    <row r="57426" spans="10:28">
      <c r="J57426" s="161"/>
      <c r="AB57426" s="164"/>
    </row>
    <row r="57427" spans="10:28">
      <c r="J57427" s="161"/>
      <c r="AB57427" s="164"/>
    </row>
    <row r="57428" spans="10:28">
      <c r="J57428" s="161"/>
      <c r="AB57428" s="164"/>
    </row>
    <row r="57429" spans="10:28">
      <c r="J57429" s="161"/>
      <c r="AB57429" s="164"/>
    </row>
    <row r="57430" spans="10:28">
      <c r="J57430" s="161"/>
      <c r="AB57430" s="164"/>
    </row>
    <row r="57431" spans="10:28">
      <c r="J57431" s="161"/>
      <c r="AB57431" s="164"/>
    </row>
    <row r="57432" spans="10:28">
      <c r="J57432" s="161"/>
      <c r="AB57432" s="164"/>
    </row>
    <row r="57433" spans="10:28">
      <c r="J57433" s="161"/>
      <c r="AB57433" s="164"/>
    </row>
    <row r="57434" spans="10:28">
      <c r="J57434" s="161"/>
      <c r="AB57434" s="164"/>
    </row>
    <row r="57435" spans="10:28">
      <c r="J57435" s="161"/>
      <c r="AB57435" s="164"/>
    </row>
    <row r="57436" spans="10:28">
      <c r="J57436" s="161"/>
      <c r="AB57436" s="164"/>
    </row>
    <row r="57437" spans="10:28">
      <c r="J57437" s="161"/>
      <c r="AB57437" s="164"/>
    </row>
    <row r="57438" spans="10:28">
      <c r="J57438" s="161"/>
      <c r="AB57438" s="164"/>
    </row>
    <row r="57439" spans="10:28">
      <c r="J57439" s="161"/>
      <c r="AB57439" s="164"/>
    </row>
    <row r="57440" spans="10:28">
      <c r="J57440" s="161"/>
      <c r="AB57440" s="164"/>
    </row>
    <row r="57441" spans="10:28">
      <c r="J57441" s="161"/>
      <c r="AB57441" s="164"/>
    </row>
    <row r="57442" spans="10:28">
      <c r="J57442" s="161"/>
      <c r="AB57442" s="164"/>
    </row>
    <row r="57443" spans="10:28">
      <c r="J57443" s="161"/>
      <c r="AB57443" s="164"/>
    </row>
    <row r="57444" spans="10:28">
      <c r="J57444" s="161"/>
      <c r="AB57444" s="164"/>
    </row>
    <row r="57445" spans="10:28">
      <c r="J57445" s="161"/>
      <c r="AB57445" s="164"/>
    </row>
    <row r="57446" spans="10:28">
      <c r="J57446" s="161"/>
      <c r="AB57446" s="164"/>
    </row>
    <row r="57447" spans="10:28">
      <c r="J57447" s="161"/>
      <c r="AB57447" s="164"/>
    </row>
    <row r="57448" spans="10:28">
      <c r="J57448" s="161"/>
      <c r="AB57448" s="164"/>
    </row>
    <row r="57449" spans="10:28">
      <c r="J57449" s="161"/>
      <c r="AB57449" s="164"/>
    </row>
    <row r="57450" spans="10:28">
      <c r="J57450" s="161"/>
      <c r="AB57450" s="164"/>
    </row>
    <row r="57451" spans="10:28">
      <c r="J57451" s="161"/>
      <c r="AB57451" s="164"/>
    </row>
    <row r="57452" spans="10:28">
      <c r="J57452" s="161"/>
      <c r="AB57452" s="164"/>
    </row>
    <row r="57453" spans="10:28">
      <c r="J57453" s="161"/>
      <c r="AB57453" s="164"/>
    </row>
    <row r="57454" spans="10:28">
      <c r="J57454" s="161"/>
      <c r="AB57454" s="164"/>
    </row>
    <row r="57455" spans="10:28">
      <c r="J57455" s="161"/>
      <c r="AB57455" s="164"/>
    </row>
    <row r="57456" spans="10:28">
      <c r="J57456" s="161"/>
      <c r="AB57456" s="164"/>
    </row>
    <row r="57457" spans="10:28">
      <c r="J57457" s="161"/>
      <c r="AB57457" s="164"/>
    </row>
    <row r="57458" spans="10:28">
      <c r="J57458" s="161"/>
      <c r="AB57458" s="164"/>
    </row>
    <row r="57459" spans="10:28">
      <c r="J57459" s="161"/>
      <c r="AB57459" s="164"/>
    </row>
    <row r="57460" spans="10:28">
      <c r="J57460" s="161"/>
      <c r="AB57460" s="164"/>
    </row>
    <row r="57461" spans="10:28">
      <c r="J57461" s="161"/>
      <c r="AB57461" s="164"/>
    </row>
    <row r="57462" spans="10:28">
      <c r="J57462" s="161"/>
      <c r="AB57462" s="164"/>
    </row>
    <row r="57463" spans="10:28">
      <c r="J57463" s="161"/>
      <c r="AB57463" s="164"/>
    </row>
    <row r="57464" spans="10:28">
      <c r="J57464" s="161"/>
      <c r="AB57464" s="164"/>
    </row>
    <row r="57465" spans="10:28">
      <c r="J57465" s="161"/>
      <c r="AB57465" s="164"/>
    </row>
    <row r="57466" spans="10:28">
      <c r="J57466" s="161"/>
      <c r="AB57466" s="164"/>
    </row>
    <row r="57467" spans="10:28">
      <c r="J57467" s="161"/>
      <c r="AB57467" s="164"/>
    </row>
    <row r="57468" spans="10:28">
      <c r="J57468" s="161"/>
      <c r="AB57468" s="164"/>
    </row>
    <row r="57469" spans="10:28">
      <c r="J57469" s="161"/>
      <c r="AB57469" s="164"/>
    </row>
    <row r="57470" spans="10:28">
      <c r="J57470" s="161"/>
      <c r="AB57470" s="164"/>
    </row>
    <row r="57471" spans="10:28">
      <c r="J57471" s="161"/>
      <c r="AB57471" s="164"/>
    </row>
    <row r="57472" spans="10:28">
      <c r="J57472" s="161"/>
      <c r="AB57472" s="164"/>
    </row>
    <row r="57473" spans="10:28">
      <c r="J57473" s="161"/>
      <c r="AB57473" s="164"/>
    </row>
    <row r="57474" spans="10:28">
      <c r="J57474" s="161"/>
      <c r="AB57474" s="164"/>
    </row>
    <row r="57475" spans="10:28">
      <c r="J57475" s="161"/>
      <c r="AB57475" s="164"/>
    </row>
    <row r="57476" spans="10:28">
      <c r="J57476" s="161"/>
      <c r="AB57476" s="164"/>
    </row>
    <row r="57477" spans="10:28">
      <c r="J57477" s="161"/>
      <c r="AB57477" s="164"/>
    </row>
    <row r="57478" spans="10:28">
      <c r="J57478" s="161"/>
      <c r="AB57478" s="164"/>
    </row>
    <row r="57479" spans="10:28">
      <c r="J57479" s="161"/>
      <c r="AB57479" s="164"/>
    </row>
    <row r="57480" spans="10:28">
      <c r="J57480" s="161"/>
      <c r="AB57480" s="164"/>
    </row>
    <row r="57481" spans="10:28">
      <c r="J57481" s="161"/>
      <c r="AB57481" s="164"/>
    </row>
    <row r="57482" spans="10:28">
      <c r="J57482" s="161"/>
      <c r="AB57482" s="164"/>
    </row>
    <row r="57483" spans="10:28">
      <c r="J57483" s="161"/>
      <c r="AB57483" s="164"/>
    </row>
    <row r="57484" spans="10:28">
      <c r="J57484" s="161"/>
      <c r="AB57484" s="164"/>
    </row>
    <row r="57485" spans="10:28">
      <c r="J57485" s="161"/>
      <c r="AB57485" s="164"/>
    </row>
    <row r="57486" spans="10:28">
      <c r="J57486" s="161"/>
      <c r="AB57486" s="164"/>
    </row>
    <row r="57487" spans="10:28">
      <c r="J57487" s="161"/>
      <c r="AB57487" s="164"/>
    </row>
    <row r="57488" spans="10:28">
      <c r="J57488" s="161"/>
      <c r="AB57488" s="164"/>
    </row>
    <row r="57489" spans="10:28">
      <c r="J57489" s="161"/>
      <c r="AB57489" s="164"/>
    </row>
    <row r="57490" spans="10:28">
      <c r="J57490" s="161"/>
      <c r="AB57490" s="164"/>
    </row>
    <row r="57491" spans="10:28">
      <c r="J57491" s="161"/>
      <c r="AB57491" s="164"/>
    </row>
    <row r="57492" spans="10:28">
      <c r="J57492" s="161"/>
      <c r="AB57492" s="164"/>
    </row>
    <row r="57493" spans="10:28">
      <c r="J57493" s="161"/>
      <c r="AB57493" s="164"/>
    </row>
    <row r="57494" spans="10:28">
      <c r="J57494" s="161"/>
      <c r="AB57494" s="164"/>
    </row>
    <row r="57495" spans="10:28">
      <c r="J57495" s="161"/>
      <c r="AB57495" s="164"/>
    </row>
    <row r="57496" spans="10:28">
      <c r="J57496" s="161"/>
      <c r="AB57496" s="164"/>
    </row>
    <row r="57497" spans="10:28">
      <c r="J57497" s="161"/>
      <c r="AB57497" s="164"/>
    </row>
    <row r="57498" spans="10:28">
      <c r="J57498" s="161"/>
      <c r="AB57498" s="164"/>
    </row>
    <row r="57499" spans="10:28">
      <c r="J57499" s="161"/>
      <c r="AB57499" s="164"/>
    </row>
    <row r="57500" spans="10:28">
      <c r="J57500" s="161"/>
      <c r="AB57500" s="164"/>
    </row>
    <row r="57501" spans="10:28">
      <c r="J57501" s="161"/>
      <c r="AB57501" s="164"/>
    </row>
    <row r="57502" spans="10:28">
      <c r="J57502" s="161"/>
      <c r="AB57502" s="164"/>
    </row>
    <row r="57503" spans="10:28">
      <c r="J57503" s="161"/>
      <c r="AB57503" s="164"/>
    </row>
    <row r="57504" spans="10:28">
      <c r="J57504" s="161"/>
      <c r="AB57504" s="164"/>
    </row>
    <row r="57505" spans="10:28">
      <c r="J57505" s="161"/>
      <c r="AB57505" s="164"/>
    </row>
    <row r="57506" spans="10:28">
      <c r="J57506" s="161"/>
      <c r="AB57506" s="164"/>
    </row>
    <row r="57507" spans="10:28">
      <c r="J57507" s="161"/>
      <c r="AB57507" s="164"/>
    </row>
    <row r="57508" spans="10:28">
      <c r="J57508" s="161"/>
      <c r="AB57508" s="164"/>
    </row>
    <row r="57509" spans="10:28">
      <c r="J57509" s="161"/>
      <c r="AB57509" s="164"/>
    </row>
    <row r="57510" spans="10:28">
      <c r="J57510" s="161"/>
      <c r="AB57510" s="164"/>
    </row>
    <row r="57511" spans="10:28">
      <c r="J57511" s="161"/>
      <c r="AB57511" s="164"/>
    </row>
    <row r="57512" spans="10:28">
      <c r="J57512" s="161"/>
      <c r="AB57512" s="164"/>
    </row>
    <row r="57513" spans="10:28">
      <c r="J57513" s="161"/>
      <c r="AB57513" s="164"/>
    </row>
    <row r="57514" spans="10:28">
      <c r="J57514" s="161"/>
      <c r="AB57514" s="164"/>
    </row>
    <row r="57515" spans="10:28">
      <c r="J57515" s="161"/>
      <c r="AB57515" s="164"/>
    </row>
    <row r="57516" spans="10:28">
      <c r="J57516" s="161"/>
      <c r="AB57516" s="164"/>
    </row>
    <row r="57517" spans="10:28">
      <c r="J57517" s="161"/>
      <c r="AB57517" s="164"/>
    </row>
    <row r="57518" spans="10:28">
      <c r="J57518" s="161"/>
      <c r="AB57518" s="164"/>
    </row>
    <row r="57519" spans="10:28">
      <c r="J57519" s="161"/>
      <c r="AB57519" s="164"/>
    </row>
    <row r="57520" spans="10:28">
      <c r="J57520" s="161"/>
      <c r="AB57520" s="164"/>
    </row>
    <row r="57521" spans="10:28">
      <c r="J57521" s="161"/>
      <c r="AB57521" s="164"/>
    </row>
    <row r="57522" spans="10:28">
      <c r="J57522" s="161"/>
      <c r="AB57522" s="164"/>
    </row>
    <row r="57523" spans="10:28">
      <c r="J57523" s="161"/>
      <c r="AB57523" s="164"/>
    </row>
    <row r="57524" spans="10:28">
      <c r="J57524" s="161"/>
      <c r="AB57524" s="164"/>
    </row>
    <row r="57525" spans="10:28">
      <c r="J57525" s="161"/>
      <c r="AB57525" s="164"/>
    </row>
    <row r="57526" spans="10:28">
      <c r="J57526" s="161"/>
      <c r="AB57526" s="164"/>
    </row>
    <row r="57527" spans="10:28">
      <c r="J57527" s="161"/>
      <c r="AB57527" s="164"/>
    </row>
    <row r="57528" spans="10:28">
      <c r="J57528" s="161"/>
      <c r="AB57528" s="164"/>
    </row>
    <row r="57529" spans="10:28">
      <c r="J57529" s="161"/>
      <c r="AB57529" s="164"/>
    </row>
    <row r="57530" spans="10:28">
      <c r="J57530" s="161"/>
      <c r="AB57530" s="164"/>
    </row>
    <row r="57531" spans="10:28">
      <c r="J57531" s="161"/>
      <c r="AB57531" s="164"/>
    </row>
    <row r="57532" spans="10:28">
      <c r="J57532" s="161"/>
      <c r="AB57532" s="164"/>
    </row>
    <row r="57533" spans="10:28">
      <c r="J57533" s="161"/>
      <c r="AB57533" s="164"/>
    </row>
    <row r="57534" spans="10:28">
      <c r="J57534" s="161"/>
      <c r="AB57534" s="164"/>
    </row>
    <row r="57535" spans="10:28">
      <c r="J57535" s="161"/>
      <c r="AB57535" s="164"/>
    </row>
    <row r="57536" spans="10:28">
      <c r="J57536" s="161"/>
      <c r="AB57536" s="164"/>
    </row>
    <row r="57537" spans="10:28">
      <c r="J57537" s="161"/>
      <c r="AB57537" s="164"/>
    </row>
    <row r="57538" spans="10:28">
      <c r="J57538" s="161"/>
      <c r="AB57538" s="164"/>
    </row>
    <row r="57539" spans="10:28">
      <c r="J57539" s="161"/>
      <c r="AB57539" s="164"/>
    </row>
    <row r="57540" spans="10:28">
      <c r="J57540" s="161"/>
      <c r="AB57540" s="164"/>
    </row>
    <row r="57541" spans="10:28">
      <c r="J57541" s="161"/>
      <c r="AB57541" s="164"/>
    </row>
    <row r="57542" spans="10:28">
      <c r="J57542" s="161"/>
      <c r="AB57542" s="164"/>
    </row>
    <row r="57543" spans="10:28">
      <c r="J57543" s="161"/>
      <c r="AB57543" s="164"/>
    </row>
    <row r="57544" spans="10:28">
      <c r="J57544" s="161"/>
      <c r="AB57544" s="164"/>
    </row>
    <row r="57545" spans="10:28">
      <c r="J57545" s="161"/>
      <c r="AB57545" s="164"/>
    </row>
    <row r="57546" spans="10:28">
      <c r="J57546" s="161"/>
      <c r="AB57546" s="164"/>
    </row>
    <row r="57547" spans="10:28">
      <c r="J57547" s="161"/>
      <c r="AB57547" s="164"/>
    </row>
    <row r="57548" spans="10:28">
      <c r="J57548" s="161"/>
      <c r="AB57548" s="164"/>
    </row>
    <row r="57549" spans="10:28">
      <c r="J57549" s="161"/>
      <c r="AB57549" s="164"/>
    </row>
    <row r="57550" spans="10:28">
      <c r="J57550" s="161"/>
      <c r="AB57550" s="164"/>
    </row>
    <row r="57551" spans="10:28">
      <c r="J57551" s="161"/>
      <c r="AB57551" s="164"/>
    </row>
    <row r="57552" spans="10:28">
      <c r="J57552" s="161"/>
      <c r="AB57552" s="164"/>
    </row>
    <row r="57553" spans="10:28">
      <c r="J57553" s="161"/>
      <c r="AB57553" s="164"/>
    </row>
    <row r="57554" spans="10:28">
      <c r="J57554" s="161"/>
      <c r="R57554" s="166"/>
      <c r="AB57554" s="164"/>
    </row>
    <row r="57555" spans="10:28">
      <c r="J57555" s="161"/>
      <c r="AB57555" s="164"/>
    </row>
    <row r="57556" spans="10:28">
      <c r="J57556" s="161"/>
      <c r="AB57556" s="164"/>
    </row>
    <row r="57557" spans="10:28">
      <c r="J57557" s="161"/>
      <c r="AB57557" s="164"/>
    </row>
    <row r="57558" spans="10:28">
      <c r="J57558" s="161"/>
      <c r="AB57558" s="164"/>
    </row>
    <row r="57559" spans="10:28">
      <c r="J57559" s="161"/>
      <c r="AB57559" s="164"/>
    </row>
    <row r="57560" spans="10:28">
      <c r="J57560" s="161"/>
      <c r="AB57560" s="164"/>
    </row>
    <row r="57561" spans="10:28">
      <c r="J57561" s="161"/>
      <c r="AB57561" s="164"/>
    </row>
    <row r="57562" spans="10:28">
      <c r="J57562" s="161"/>
      <c r="AB57562" s="164"/>
    </row>
    <row r="57563" spans="10:28">
      <c r="J57563" s="161"/>
      <c r="AB57563" s="164"/>
    </row>
    <row r="57564" spans="10:28">
      <c r="J57564" s="161"/>
      <c r="AB57564" s="164"/>
    </row>
    <row r="57565" spans="10:28">
      <c r="J57565" s="161"/>
      <c r="AB57565" s="164"/>
    </row>
    <row r="57566" spans="10:28">
      <c r="J57566" s="161"/>
      <c r="AB57566" s="164"/>
    </row>
    <row r="57567" spans="10:28">
      <c r="J57567" s="161"/>
      <c r="AB57567" s="164"/>
    </row>
    <row r="57568" spans="10:28">
      <c r="J57568" s="161"/>
      <c r="AB57568" s="164"/>
    </row>
    <row r="57569" spans="5:28">
      <c r="J57569" s="161"/>
      <c r="AB57569" s="164"/>
    </row>
    <row r="57570" spans="5:28">
      <c r="J57570" s="161"/>
      <c r="AB57570" s="164"/>
    </row>
    <row r="57571" spans="5:28">
      <c r="J57571" s="161"/>
      <c r="AB57571" s="164"/>
    </row>
    <row r="57572" spans="5:28">
      <c r="J57572" s="161"/>
      <c r="AB57572" s="164"/>
    </row>
    <row r="57573" spans="5:28">
      <c r="J57573" s="161"/>
      <c r="AB57573" s="164"/>
    </row>
    <row r="57574" spans="5:28">
      <c r="J57574" s="161"/>
      <c r="AB57574" s="164"/>
    </row>
    <row r="57575" spans="5:28">
      <c r="J57575" s="161"/>
      <c r="AB57575" s="164"/>
    </row>
    <row r="57576" spans="5:28">
      <c r="J57576" s="161"/>
      <c r="AB57576" s="164"/>
    </row>
    <row r="57577" spans="5:28">
      <c r="J57577" s="161"/>
      <c r="AB57577" s="164"/>
    </row>
    <row r="57578" spans="5:28">
      <c r="J57578" s="161"/>
      <c r="AB57578" s="164"/>
    </row>
    <row r="57579" spans="5:28">
      <c r="J57579" s="161"/>
      <c r="AB57579" s="164"/>
    </row>
    <row r="57580" spans="5:28">
      <c r="J57580" s="161"/>
      <c r="AB57580" s="164"/>
    </row>
    <row r="57581" spans="5:28">
      <c r="E57581" s="166"/>
      <c r="J57581" s="161"/>
      <c r="AB57581" s="164"/>
    </row>
    <row r="57582" spans="5:28">
      <c r="E57582" s="166"/>
      <c r="J57582" s="161"/>
      <c r="AB57582" s="164"/>
    </row>
    <row r="57583" spans="5:28">
      <c r="E57583" s="166"/>
      <c r="J57583" s="161"/>
      <c r="AB57583" s="164"/>
    </row>
    <row r="57584" spans="5:28">
      <c r="E57584" s="166"/>
      <c r="J57584" s="161"/>
      <c r="AB57584" s="164"/>
    </row>
    <row r="57585" spans="5:28">
      <c r="E57585" s="166"/>
      <c r="J57585" s="161"/>
      <c r="AB57585" s="164"/>
    </row>
    <row r="57586" spans="5:28">
      <c r="E57586" s="166"/>
      <c r="J57586" s="161"/>
      <c r="AB57586" s="164"/>
    </row>
    <row r="57587" spans="5:28">
      <c r="E57587" s="166"/>
      <c r="J57587" s="161"/>
      <c r="AB57587" s="164"/>
    </row>
    <row r="57588" spans="5:28">
      <c r="J57588" s="161"/>
      <c r="AB57588" s="164"/>
    </row>
    <row r="57589" spans="5:28">
      <c r="J57589" s="161"/>
      <c r="AB57589" s="164"/>
    </row>
    <row r="57590" spans="5:28">
      <c r="J57590" s="161"/>
      <c r="AB57590" s="164"/>
    </row>
    <row r="57591" spans="5:28">
      <c r="J57591" s="161"/>
      <c r="AB57591" s="164"/>
    </row>
    <row r="57592" spans="5:28">
      <c r="J57592" s="161"/>
      <c r="AB57592" s="164"/>
    </row>
    <row r="57593" spans="5:28">
      <c r="J57593" s="161"/>
      <c r="AB57593" s="164"/>
    </row>
    <row r="57594" spans="5:28">
      <c r="J57594" s="161"/>
      <c r="AB57594" s="164"/>
    </row>
    <row r="57595" spans="5:28">
      <c r="J57595" s="161"/>
      <c r="AB57595" s="164"/>
    </row>
    <row r="57596" spans="5:28">
      <c r="E57596" s="166"/>
      <c r="J57596" s="161"/>
      <c r="AB57596" s="164"/>
    </row>
    <row r="57597" spans="5:28">
      <c r="E57597" s="166"/>
      <c r="J57597" s="161"/>
      <c r="AB57597" s="164"/>
    </row>
    <row r="57598" spans="5:28">
      <c r="E57598" s="166"/>
      <c r="J57598" s="161"/>
      <c r="AB57598" s="164"/>
    </row>
    <row r="57599" spans="5:28">
      <c r="E57599" s="166"/>
      <c r="J57599" s="161"/>
      <c r="AB57599" s="164"/>
    </row>
    <row r="57600" spans="5:28">
      <c r="E57600" s="166"/>
      <c r="J57600" s="161"/>
      <c r="AB57600" s="164"/>
    </row>
    <row r="57601" spans="10:28">
      <c r="J57601" s="161"/>
      <c r="AB57601" s="164"/>
    </row>
    <row r="57602" spans="10:28">
      <c r="J57602" s="161"/>
      <c r="AB57602" s="164"/>
    </row>
    <row r="57603" spans="10:28">
      <c r="J57603" s="161"/>
      <c r="AB57603" s="164"/>
    </row>
    <row r="57604" spans="10:28">
      <c r="J57604" s="161"/>
      <c r="AB57604" s="164"/>
    </row>
    <row r="57605" spans="10:28">
      <c r="J57605" s="161"/>
      <c r="AB57605" s="164"/>
    </row>
    <row r="57606" spans="10:28">
      <c r="J57606" s="161"/>
      <c r="AB57606" s="164"/>
    </row>
    <row r="57607" spans="10:28">
      <c r="J57607" s="161"/>
      <c r="AB57607" s="164"/>
    </row>
    <row r="57608" spans="10:28">
      <c r="J57608" s="161"/>
      <c r="AB57608" s="164"/>
    </row>
    <row r="57609" spans="10:28">
      <c r="J57609" s="161"/>
      <c r="AB57609" s="164"/>
    </row>
    <row r="57610" spans="10:28">
      <c r="J57610" s="161"/>
      <c r="AB57610" s="164"/>
    </row>
    <row r="57611" spans="10:28">
      <c r="J57611" s="161"/>
      <c r="AB57611" s="164"/>
    </row>
    <row r="57612" spans="10:28">
      <c r="J57612" s="161"/>
      <c r="AB57612" s="164"/>
    </row>
    <row r="57613" spans="10:28">
      <c r="J57613" s="161"/>
      <c r="AB57613" s="164"/>
    </row>
    <row r="57614" spans="10:28">
      <c r="J57614" s="161"/>
      <c r="AB57614" s="164"/>
    </row>
    <row r="57615" spans="10:28">
      <c r="J57615" s="161"/>
      <c r="AB57615" s="164"/>
    </row>
    <row r="57616" spans="10:28">
      <c r="J57616" s="161"/>
      <c r="AB57616" s="164"/>
    </row>
    <row r="57617" spans="5:28">
      <c r="J57617" s="161"/>
      <c r="AB57617" s="164"/>
    </row>
    <row r="57618" spans="5:28">
      <c r="E57618" s="166"/>
      <c r="J57618" s="161"/>
      <c r="AB57618" s="164"/>
    </row>
    <row r="57619" spans="5:28">
      <c r="E57619" s="166"/>
      <c r="J57619" s="161"/>
      <c r="AB57619" s="164"/>
    </row>
    <row r="57620" spans="5:28">
      <c r="E57620" s="166"/>
      <c r="J57620" s="161"/>
      <c r="AB57620" s="164"/>
    </row>
    <row r="57621" spans="5:28">
      <c r="E57621" s="166"/>
      <c r="J57621" s="161"/>
      <c r="AB57621" s="164"/>
    </row>
    <row r="57622" spans="5:28">
      <c r="J57622" s="161"/>
      <c r="AB57622" s="164"/>
    </row>
    <row r="57623" spans="5:28">
      <c r="J57623" s="161"/>
      <c r="AB57623" s="164"/>
    </row>
    <row r="57624" spans="5:28">
      <c r="J57624" s="161"/>
      <c r="AB57624" s="164"/>
    </row>
    <row r="57625" spans="5:28">
      <c r="J57625" s="161"/>
      <c r="AB57625" s="164"/>
    </row>
    <row r="57626" spans="5:28">
      <c r="J57626" s="161"/>
      <c r="AB57626" s="164"/>
    </row>
    <row r="57627" spans="5:28">
      <c r="J57627" s="161"/>
      <c r="AB57627" s="164"/>
    </row>
    <row r="57628" spans="5:28">
      <c r="J57628" s="161"/>
      <c r="AB57628" s="164"/>
    </row>
    <row r="57629" spans="5:28">
      <c r="J57629" s="161"/>
      <c r="AB57629" s="164"/>
    </row>
    <row r="57630" spans="5:28">
      <c r="J57630" s="161"/>
      <c r="AB57630" s="164"/>
    </row>
    <row r="57631" spans="5:28">
      <c r="J57631" s="161"/>
      <c r="AB57631" s="164"/>
    </row>
    <row r="57632" spans="5:28">
      <c r="J57632" s="161"/>
      <c r="AB57632" s="164"/>
    </row>
    <row r="57633" spans="10:28">
      <c r="J57633" s="161"/>
      <c r="AB57633" s="164"/>
    </row>
    <row r="57634" spans="10:28">
      <c r="J57634" s="161"/>
      <c r="AB57634" s="164"/>
    </row>
    <row r="57635" spans="10:28">
      <c r="J57635" s="161"/>
      <c r="AB57635" s="164"/>
    </row>
    <row r="57636" spans="10:28">
      <c r="J57636" s="161"/>
      <c r="AB57636" s="164"/>
    </row>
    <row r="57637" spans="10:28">
      <c r="J57637" s="161"/>
      <c r="AB57637" s="164"/>
    </row>
    <row r="57638" spans="10:28">
      <c r="J57638" s="161"/>
      <c r="AB57638" s="164"/>
    </row>
    <row r="57639" spans="10:28">
      <c r="J57639" s="161"/>
      <c r="AB57639" s="164"/>
    </row>
    <row r="57640" spans="10:28">
      <c r="J57640" s="161"/>
      <c r="AB57640" s="164"/>
    </row>
    <row r="57641" spans="10:28">
      <c r="J57641" s="161"/>
      <c r="AB57641" s="164"/>
    </row>
    <row r="57642" spans="10:28">
      <c r="J57642" s="161"/>
      <c r="AB57642" s="164"/>
    </row>
    <row r="57643" spans="10:28">
      <c r="J57643" s="161"/>
      <c r="AB57643" s="164"/>
    </row>
    <row r="57644" spans="10:28">
      <c r="J57644" s="161"/>
      <c r="AB57644" s="164"/>
    </row>
    <row r="57645" spans="10:28">
      <c r="J57645" s="161"/>
      <c r="AB57645" s="164"/>
    </row>
    <row r="57646" spans="10:28">
      <c r="J57646" s="161"/>
      <c r="AB57646" s="164"/>
    </row>
    <row r="57647" spans="10:28">
      <c r="J57647" s="161"/>
      <c r="AB57647" s="164"/>
    </row>
    <row r="57648" spans="10:28">
      <c r="J57648" s="161"/>
      <c r="AB57648" s="164"/>
    </row>
    <row r="57649" spans="10:28">
      <c r="J57649" s="161"/>
      <c r="AB57649" s="164"/>
    </row>
    <row r="57650" spans="10:28">
      <c r="J57650" s="161"/>
      <c r="AB57650" s="164"/>
    </row>
    <row r="57651" spans="10:28">
      <c r="J57651" s="161"/>
      <c r="AB57651" s="164"/>
    </row>
    <row r="57652" spans="10:28">
      <c r="J57652" s="161"/>
      <c r="AB57652" s="164"/>
    </row>
    <row r="57653" spans="10:28">
      <c r="J57653" s="161"/>
      <c r="AB57653" s="164"/>
    </row>
    <row r="57654" spans="10:28">
      <c r="J57654" s="161"/>
      <c r="AB57654" s="164"/>
    </row>
    <row r="57655" spans="10:28">
      <c r="J57655" s="161"/>
      <c r="AB57655" s="164"/>
    </row>
    <row r="57656" spans="10:28">
      <c r="J57656" s="161"/>
      <c r="AB57656" s="164"/>
    </row>
    <row r="57657" spans="10:28">
      <c r="J57657" s="161"/>
      <c r="AB57657" s="164"/>
    </row>
    <row r="57658" spans="10:28">
      <c r="J57658" s="161"/>
      <c r="AB57658" s="164"/>
    </row>
    <row r="57659" spans="10:28">
      <c r="J57659" s="161"/>
      <c r="AB57659" s="164"/>
    </row>
    <row r="57660" spans="10:28">
      <c r="J57660" s="161"/>
      <c r="AB57660" s="164"/>
    </row>
    <row r="57661" spans="10:28">
      <c r="J57661" s="161"/>
      <c r="AB57661" s="164"/>
    </row>
    <row r="57662" spans="10:28">
      <c r="J57662" s="161"/>
      <c r="AB57662" s="164"/>
    </row>
    <row r="57663" spans="10:28">
      <c r="J57663" s="161"/>
      <c r="AB57663" s="164"/>
    </row>
    <row r="57664" spans="10:28">
      <c r="J57664" s="161"/>
      <c r="AB57664" s="164"/>
    </row>
    <row r="57665" spans="10:28">
      <c r="J57665" s="161"/>
      <c r="AB57665" s="164"/>
    </row>
    <row r="57666" spans="10:28">
      <c r="J57666" s="161"/>
      <c r="AB57666" s="164"/>
    </row>
    <row r="57667" spans="10:28">
      <c r="J57667" s="161"/>
      <c r="AB57667" s="164"/>
    </row>
    <row r="57668" spans="10:28">
      <c r="J57668" s="161"/>
      <c r="AB57668" s="164"/>
    </row>
    <row r="57669" spans="10:28">
      <c r="J57669" s="161"/>
      <c r="AB57669" s="164"/>
    </row>
    <row r="57670" spans="10:28">
      <c r="J57670" s="161"/>
      <c r="AB57670" s="164"/>
    </row>
    <row r="57671" spans="10:28">
      <c r="J57671" s="161"/>
      <c r="AB57671" s="164"/>
    </row>
    <row r="57672" spans="10:28">
      <c r="J57672" s="161"/>
      <c r="AB57672" s="164"/>
    </row>
    <row r="57673" spans="10:28">
      <c r="J57673" s="161"/>
      <c r="AB57673" s="164"/>
    </row>
    <row r="57674" spans="10:28">
      <c r="J57674" s="161"/>
      <c r="AB57674" s="164"/>
    </row>
    <row r="57675" spans="10:28">
      <c r="J57675" s="161"/>
      <c r="AB57675" s="164"/>
    </row>
    <row r="57676" spans="10:28">
      <c r="J57676" s="161"/>
      <c r="AB57676" s="164"/>
    </row>
    <row r="57677" spans="10:28">
      <c r="J57677" s="161"/>
      <c r="AB57677" s="164"/>
    </row>
    <row r="57678" spans="10:28">
      <c r="J57678" s="161"/>
      <c r="AB57678" s="164"/>
    </row>
    <row r="57679" spans="10:28">
      <c r="J57679" s="161"/>
      <c r="AB57679" s="164"/>
    </row>
    <row r="57680" spans="10:28">
      <c r="J57680" s="161"/>
      <c r="AB57680" s="164"/>
    </row>
    <row r="57681" spans="10:28">
      <c r="J57681" s="161"/>
      <c r="AB57681" s="164"/>
    </row>
    <row r="57682" spans="10:28">
      <c r="J57682" s="161"/>
      <c r="AB57682" s="164"/>
    </row>
    <row r="57683" spans="10:28">
      <c r="J57683" s="161"/>
      <c r="AB57683" s="164"/>
    </row>
    <row r="57684" spans="10:28">
      <c r="J57684" s="161"/>
      <c r="AB57684" s="164"/>
    </row>
    <row r="57685" spans="10:28">
      <c r="J57685" s="161"/>
      <c r="AB57685" s="164"/>
    </row>
    <row r="57686" spans="10:28">
      <c r="J57686" s="161"/>
      <c r="AB57686" s="164"/>
    </row>
    <row r="57687" spans="10:28">
      <c r="J57687" s="161"/>
      <c r="AB57687" s="164"/>
    </row>
    <row r="57688" spans="10:28">
      <c r="J57688" s="161"/>
      <c r="AB57688" s="164"/>
    </row>
    <row r="57689" spans="10:28">
      <c r="J57689" s="161"/>
      <c r="AB57689" s="164"/>
    </row>
    <row r="57690" spans="10:28">
      <c r="J57690" s="161"/>
      <c r="AB57690" s="164"/>
    </row>
    <row r="57691" spans="10:28">
      <c r="J57691" s="161"/>
      <c r="AB57691" s="164"/>
    </row>
    <row r="57692" spans="10:28">
      <c r="J57692" s="161"/>
      <c r="AB57692" s="164"/>
    </row>
    <row r="57693" spans="10:28">
      <c r="J57693" s="161"/>
      <c r="AB57693" s="164"/>
    </row>
    <row r="57694" spans="10:28">
      <c r="J57694" s="161"/>
      <c r="AB57694" s="164"/>
    </row>
    <row r="57695" spans="10:28">
      <c r="J57695" s="161"/>
      <c r="AB57695" s="164"/>
    </row>
    <row r="57696" spans="10:28">
      <c r="J57696" s="161"/>
      <c r="AB57696" s="164"/>
    </row>
    <row r="57697" spans="10:28">
      <c r="J57697" s="161"/>
      <c r="AB57697" s="164"/>
    </row>
    <row r="57698" spans="10:28">
      <c r="J57698" s="161"/>
      <c r="AB57698" s="164"/>
    </row>
    <row r="57699" spans="10:28">
      <c r="J57699" s="161"/>
      <c r="AB57699" s="164"/>
    </row>
    <row r="57700" spans="10:28">
      <c r="J57700" s="161"/>
      <c r="AB57700" s="164"/>
    </row>
    <row r="57701" spans="10:28">
      <c r="J57701" s="161"/>
      <c r="AB57701" s="164"/>
    </row>
    <row r="57702" spans="10:28">
      <c r="J57702" s="161"/>
      <c r="AB57702" s="164"/>
    </row>
    <row r="57703" spans="10:28">
      <c r="J57703" s="161"/>
      <c r="AB57703" s="164"/>
    </row>
    <row r="57704" spans="10:28">
      <c r="J57704" s="161"/>
      <c r="AB57704" s="164"/>
    </row>
    <row r="57705" spans="10:28">
      <c r="J57705" s="161"/>
      <c r="AB57705" s="164"/>
    </row>
    <row r="57706" spans="10:28">
      <c r="J57706" s="161"/>
      <c r="AB57706" s="164"/>
    </row>
    <row r="57707" spans="10:28">
      <c r="J57707" s="161"/>
      <c r="AB57707" s="164"/>
    </row>
    <row r="57708" spans="10:28">
      <c r="J57708" s="161"/>
      <c r="AB57708" s="164"/>
    </row>
    <row r="57709" spans="10:28">
      <c r="J57709" s="161"/>
      <c r="AB57709" s="164"/>
    </row>
    <row r="57710" spans="10:28">
      <c r="J57710" s="161"/>
      <c r="AB57710" s="164"/>
    </row>
    <row r="57711" spans="10:28">
      <c r="J57711" s="161"/>
      <c r="AB57711" s="164"/>
    </row>
    <row r="57712" spans="10:28">
      <c r="J57712" s="161"/>
      <c r="AB57712" s="164"/>
    </row>
    <row r="57713" spans="5:28">
      <c r="E57713" s="166"/>
      <c r="J57713" s="161"/>
      <c r="AB57713" s="164"/>
    </row>
    <row r="57714" spans="5:28">
      <c r="E57714" s="166"/>
      <c r="J57714" s="161"/>
      <c r="AB57714" s="164"/>
    </row>
    <row r="57715" spans="5:28">
      <c r="E57715" s="166"/>
      <c r="J57715" s="161"/>
      <c r="AB57715" s="164"/>
    </row>
    <row r="57716" spans="5:28">
      <c r="E57716" s="166"/>
      <c r="J57716" s="161"/>
      <c r="AB57716" s="164"/>
    </row>
    <row r="57717" spans="5:28">
      <c r="E57717" s="166"/>
      <c r="J57717" s="161"/>
      <c r="AB57717" s="164"/>
    </row>
    <row r="57718" spans="5:28">
      <c r="J57718" s="161"/>
      <c r="AB57718" s="164"/>
    </row>
    <row r="57719" spans="5:28">
      <c r="J57719" s="161"/>
      <c r="AB57719" s="164"/>
    </row>
    <row r="57720" spans="5:28">
      <c r="J57720" s="161"/>
      <c r="AB57720" s="164"/>
    </row>
    <row r="57721" spans="5:28">
      <c r="J57721" s="161"/>
      <c r="AB57721" s="164"/>
    </row>
    <row r="57722" spans="5:28">
      <c r="J57722" s="161"/>
      <c r="AB57722" s="164"/>
    </row>
    <row r="57723" spans="5:28">
      <c r="J57723" s="161"/>
      <c r="AB57723" s="164"/>
    </row>
    <row r="57724" spans="5:28">
      <c r="J57724" s="161"/>
      <c r="AB57724" s="164"/>
    </row>
    <row r="57725" spans="5:28">
      <c r="J57725" s="161"/>
      <c r="AB57725" s="164"/>
    </row>
    <row r="57726" spans="5:28">
      <c r="J57726" s="161"/>
      <c r="AB57726" s="164"/>
    </row>
    <row r="57727" spans="5:28">
      <c r="J57727" s="161"/>
      <c r="AB57727" s="164"/>
    </row>
    <row r="57728" spans="5:28">
      <c r="J57728" s="161"/>
      <c r="AB57728" s="164"/>
    </row>
    <row r="57729" spans="10:28">
      <c r="J57729" s="161"/>
      <c r="AB57729" s="164"/>
    </row>
    <row r="57730" spans="10:28">
      <c r="J57730" s="161"/>
      <c r="AB57730" s="164"/>
    </row>
    <row r="57731" spans="10:28">
      <c r="J57731" s="161"/>
      <c r="AB57731" s="164"/>
    </row>
    <row r="57732" spans="10:28">
      <c r="J57732" s="161"/>
      <c r="AB57732" s="164"/>
    </row>
    <row r="57733" spans="10:28">
      <c r="J57733" s="161"/>
      <c r="AB57733" s="164"/>
    </row>
    <row r="57734" spans="10:28">
      <c r="J57734" s="161"/>
      <c r="AB57734" s="164"/>
    </row>
    <row r="57735" spans="10:28">
      <c r="J57735" s="161"/>
      <c r="AB57735" s="164"/>
    </row>
    <row r="57736" spans="10:28">
      <c r="J57736" s="161"/>
      <c r="AB57736" s="164"/>
    </row>
    <row r="57737" spans="10:28">
      <c r="J57737" s="161"/>
      <c r="AB57737" s="164"/>
    </row>
    <row r="57738" spans="10:28">
      <c r="J57738" s="161"/>
      <c r="AB57738" s="164"/>
    </row>
    <row r="57739" spans="10:28">
      <c r="J57739" s="161"/>
      <c r="AB57739" s="164"/>
    </row>
    <row r="57740" spans="10:28">
      <c r="J57740" s="161"/>
      <c r="AB57740" s="164"/>
    </row>
    <row r="57741" spans="10:28">
      <c r="J57741" s="161"/>
      <c r="AB57741" s="164"/>
    </row>
    <row r="57742" spans="10:28">
      <c r="J57742" s="161"/>
      <c r="AB57742" s="164"/>
    </row>
    <row r="57743" spans="10:28">
      <c r="J57743" s="161"/>
      <c r="AB57743" s="164"/>
    </row>
    <row r="57744" spans="10:28">
      <c r="J57744" s="161"/>
      <c r="AB57744" s="164"/>
    </row>
    <row r="57745" spans="10:28">
      <c r="J57745" s="161"/>
      <c r="AB57745" s="164"/>
    </row>
    <row r="57746" spans="10:28">
      <c r="J57746" s="161"/>
      <c r="AB57746" s="164"/>
    </row>
    <row r="57747" spans="10:28">
      <c r="J57747" s="161"/>
      <c r="AB57747" s="164"/>
    </row>
    <row r="57748" spans="10:28">
      <c r="J57748" s="161"/>
      <c r="AB57748" s="164"/>
    </row>
    <row r="57749" spans="10:28">
      <c r="J57749" s="161"/>
      <c r="AB57749" s="164"/>
    </row>
    <row r="57750" spans="10:28">
      <c r="J57750" s="161"/>
      <c r="AB57750" s="164"/>
    </row>
    <row r="57751" spans="10:28">
      <c r="J57751" s="161"/>
      <c r="AB57751" s="164"/>
    </row>
    <row r="57752" spans="10:28">
      <c r="J57752" s="161"/>
      <c r="AB57752" s="164"/>
    </row>
    <row r="57753" spans="10:28">
      <c r="J57753" s="161"/>
      <c r="AB57753" s="164"/>
    </row>
    <row r="57754" spans="10:28">
      <c r="J57754" s="161"/>
      <c r="AB57754" s="164"/>
    </row>
    <row r="57755" spans="10:28">
      <c r="J57755" s="161"/>
      <c r="AB57755" s="164"/>
    </row>
    <row r="57756" spans="10:28">
      <c r="J57756" s="161"/>
      <c r="AB57756" s="164"/>
    </row>
    <row r="57757" spans="10:28">
      <c r="J57757" s="161"/>
      <c r="AB57757" s="164"/>
    </row>
    <row r="57758" spans="10:28">
      <c r="J57758" s="161"/>
      <c r="AB57758" s="164"/>
    </row>
    <row r="57759" spans="10:28">
      <c r="J57759" s="161"/>
      <c r="AB57759" s="164"/>
    </row>
    <row r="57760" spans="10:28">
      <c r="J57760" s="161"/>
      <c r="AB57760" s="164"/>
    </row>
    <row r="57761" spans="10:28">
      <c r="J57761" s="161"/>
      <c r="AB57761" s="164"/>
    </row>
    <row r="57762" spans="10:28">
      <c r="J57762" s="161"/>
      <c r="AB57762" s="164"/>
    </row>
    <row r="57763" spans="10:28">
      <c r="J57763" s="161"/>
      <c r="AB57763" s="164"/>
    </row>
    <row r="57764" spans="10:28">
      <c r="J57764" s="161"/>
      <c r="AB57764" s="164"/>
    </row>
    <row r="57765" spans="10:28">
      <c r="J57765" s="161"/>
      <c r="AB57765" s="164"/>
    </row>
    <row r="57766" spans="10:28">
      <c r="J57766" s="161"/>
      <c r="AB57766" s="164"/>
    </row>
    <row r="57767" spans="10:28">
      <c r="J57767" s="161"/>
      <c r="AB57767" s="164"/>
    </row>
    <row r="57768" spans="10:28">
      <c r="J57768" s="161"/>
      <c r="AB57768" s="164"/>
    </row>
    <row r="57769" spans="10:28">
      <c r="J57769" s="161"/>
      <c r="AB57769" s="164"/>
    </row>
    <row r="57770" spans="10:28">
      <c r="J57770" s="161"/>
      <c r="AB57770" s="164"/>
    </row>
    <row r="57771" spans="10:28">
      <c r="J57771" s="161"/>
      <c r="AB57771" s="164"/>
    </row>
    <row r="57772" spans="10:28">
      <c r="J57772" s="161"/>
      <c r="AB57772" s="164"/>
    </row>
    <row r="57773" spans="10:28">
      <c r="J57773" s="161"/>
      <c r="AB57773" s="164"/>
    </row>
    <row r="57774" spans="10:28">
      <c r="J57774" s="161"/>
      <c r="AB57774" s="164"/>
    </row>
    <row r="57775" spans="10:28">
      <c r="J57775" s="161"/>
      <c r="AB57775" s="164"/>
    </row>
    <row r="57776" spans="10:28">
      <c r="J57776" s="161"/>
      <c r="AB57776" s="164"/>
    </row>
    <row r="57777" spans="10:28">
      <c r="J57777" s="161"/>
      <c r="AB57777" s="164"/>
    </row>
    <row r="57778" spans="10:28">
      <c r="J57778" s="161"/>
      <c r="AB57778" s="164"/>
    </row>
    <row r="57779" spans="10:28">
      <c r="J57779" s="161"/>
      <c r="AB57779" s="164"/>
    </row>
    <row r="57780" spans="10:28">
      <c r="J57780" s="161"/>
      <c r="AB57780" s="164"/>
    </row>
    <row r="57781" spans="10:28">
      <c r="J57781" s="161"/>
      <c r="AB57781" s="164"/>
    </row>
    <row r="57782" spans="10:28">
      <c r="J57782" s="161"/>
      <c r="AB57782" s="164"/>
    </row>
    <row r="57783" spans="10:28">
      <c r="J57783" s="161"/>
      <c r="AB57783" s="164"/>
    </row>
    <row r="57784" spans="10:28">
      <c r="J57784" s="161"/>
      <c r="AB57784" s="164"/>
    </row>
    <row r="57785" spans="10:28">
      <c r="J57785" s="161"/>
      <c r="AB57785" s="164"/>
    </row>
    <row r="57786" spans="10:28">
      <c r="J57786" s="161"/>
      <c r="AB57786" s="164"/>
    </row>
    <row r="57787" spans="10:28">
      <c r="J57787" s="161"/>
      <c r="AB57787" s="164"/>
    </row>
    <row r="57788" spans="10:28">
      <c r="J57788" s="161"/>
      <c r="AB57788" s="164"/>
    </row>
    <row r="57789" spans="10:28">
      <c r="J57789" s="161"/>
      <c r="AB57789" s="164"/>
    </row>
    <row r="57790" spans="10:28">
      <c r="J57790" s="161"/>
      <c r="AB57790" s="164"/>
    </row>
    <row r="57791" spans="10:28">
      <c r="J57791" s="161"/>
      <c r="AB57791" s="164"/>
    </row>
    <row r="57792" spans="10:28">
      <c r="J57792" s="161"/>
      <c r="AB57792" s="164"/>
    </row>
    <row r="57793" spans="10:28">
      <c r="J57793" s="161"/>
      <c r="AB57793" s="164"/>
    </row>
    <row r="57794" spans="10:28">
      <c r="J57794" s="161"/>
      <c r="AB57794" s="164"/>
    </row>
    <row r="57795" spans="10:28">
      <c r="J57795" s="161"/>
      <c r="AB57795" s="164"/>
    </row>
    <row r="57796" spans="10:28">
      <c r="J57796" s="161"/>
      <c r="AB57796" s="164"/>
    </row>
    <row r="57797" spans="10:28">
      <c r="J57797" s="161"/>
      <c r="AB57797" s="164"/>
    </row>
    <row r="57798" spans="10:28">
      <c r="J57798" s="161"/>
      <c r="AB57798" s="164"/>
    </row>
    <row r="57799" spans="10:28">
      <c r="J57799" s="161"/>
      <c r="AB57799" s="164"/>
    </row>
    <row r="57800" spans="10:28">
      <c r="J57800" s="161"/>
      <c r="AB57800" s="164"/>
    </row>
    <row r="57801" spans="10:28">
      <c r="J57801" s="161"/>
      <c r="AB57801" s="164"/>
    </row>
    <row r="57802" spans="10:28">
      <c r="J57802" s="161"/>
      <c r="AB57802" s="164"/>
    </row>
    <row r="57803" spans="10:28">
      <c r="J57803" s="161"/>
      <c r="AB57803" s="164"/>
    </row>
    <row r="57804" spans="10:28">
      <c r="J57804" s="161"/>
      <c r="AB57804" s="164"/>
    </row>
    <row r="57805" spans="10:28">
      <c r="J57805" s="161"/>
      <c r="AB57805" s="164"/>
    </row>
    <row r="57806" spans="10:28">
      <c r="J57806" s="161"/>
      <c r="AB57806" s="164"/>
    </row>
    <row r="57807" spans="10:28">
      <c r="J57807" s="161"/>
      <c r="AB57807" s="164"/>
    </row>
    <row r="57808" spans="10:28">
      <c r="J57808" s="161"/>
      <c r="AB57808" s="164"/>
    </row>
    <row r="57809" spans="10:28">
      <c r="J57809" s="161"/>
      <c r="AB57809" s="164"/>
    </row>
    <row r="57810" spans="10:28">
      <c r="J57810" s="161"/>
      <c r="AB57810" s="164"/>
    </row>
    <row r="57811" spans="10:28">
      <c r="J57811" s="161"/>
      <c r="AB57811" s="164"/>
    </row>
    <row r="57812" spans="10:28">
      <c r="J57812" s="161"/>
      <c r="AB57812" s="164"/>
    </row>
    <row r="57813" spans="10:28">
      <c r="J57813" s="161"/>
      <c r="AB57813" s="164"/>
    </row>
    <row r="57814" spans="10:28">
      <c r="J57814" s="161"/>
      <c r="AB57814" s="164"/>
    </row>
    <row r="57815" spans="10:28">
      <c r="J57815" s="161"/>
      <c r="AB57815" s="164"/>
    </row>
    <row r="57816" spans="10:28">
      <c r="J57816" s="161"/>
      <c r="AB57816" s="164"/>
    </row>
    <row r="57817" spans="10:28">
      <c r="J57817" s="161"/>
      <c r="AB57817" s="164"/>
    </row>
    <row r="57818" spans="10:28">
      <c r="J57818" s="161"/>
      <c r="AB57818" s="164"/>
    </row>
    <row r="57819" spans="10:28">
      <c r="J57819" s="161"/>
      <c r="AB57819" s="164"/>
    </row>
    <row r="57820" spans="10:28">
      <c r="J57820" s="161"/>
      <c r="AB57820" s="164"/>
    </row>
    <row r="57821" spans="10:28">
      <c r="J57821" s="161"/>
      <c r="AB57821" s="164"/>
    </row>
    <row r="57822" spans="10:28">
      <c r="J57822" s="161"/>
      <c r="AB57822" s="164"/>
    </row>
    <row r="57823" spans="10:28">
      <c r="J57823" s="161"/>
      <c r="AB57823" s="164"/>
    </row>
    <row r="57824" spans="10:28">
      <c r="J57824" s="161"/>
      <c r="AB57824" s="164"/>
    </row>
    <row r="57825" spans="10:28">
      <c r="J57825" s="161"/>
      <c r="AB57825" s="164"/>
    </row>
    <row r="57826" spans="10:28">
      <c r="J57826" s="161"/>
      <c r="AB57826" s="164"/>
    </row>
    <row r="57827" spans="10:28">
      <c r="J57827" s="161"/>
      <c r="AB57827" s="164"/>
    </row>
    <row r="57828" spans="10:28">
      <c r="J57828" s="161"/>
      <c r="AB57828" s="164"/>
    </row>
    <row r="57829" spans="10:28">
      <c r="J57829" s="161"/>
      <c r="AB57829" s="164"/>
    </row>
    <row r="57830" spans="10:28">
      <c r="J57830" s="161"/>
      <c r="AB57830" s="164"/>
    </row>
    <row r="57831" spans="10:28">
      <c r="J57831" s="161"/>
      <c r="AB57831" s="164"/>
    </row>
    <row r="57832" spans="10:28">
      <c r="J57832" s="161"/>
      <c r="AB57832" s="164"/>
    </row>
    <row r="57833" spans="10:28">
      <c r="J57833" s="161"/>
      <c r="AB57833" s="164"/>
    </row>
    <row r="57834" spans="10:28">
      <c r="J57834" s="161"/>
      <c r="AB57834" s="164"/>
    </row>
    <row r="57835" spans="10:28">
      <c r="J57835" s="161"/>
      <c r="AB57835" s="164"/>
    </row>
    <row r="57836" spans="10:28">
      <c r="J57836" s="161"/>
      <c r="AB57836" s="164"/>
    </row>
    <row r="57837" spans="10:28">
      <c r="J57837" s="161"/>
      <c r="AB57837" s="164"/>
    </row>
    <row r="57838" spans="10:28">
      <c r="J57838" s="161"/>
      <c r="AB57838" s="164"/>
    </row>
    <row r="57839" spans="10:28">
      <c r="J57839" s="161"/>
      <c r="AB57839" s="164"/>
    </row>
    <row r="57840" spans="10:28">
      <c r="J57840" s="161"/>
      <c r="AB57840" s="164"/>
    </row>
    <row r="57841" spans="5:28">
      <c r="J57841" s="161"/>
      <c r="AB57841" s="164"/>
    </row>
    <row r="57842" spans="5:28">
      <c r="J57842" s="161"/>
      <c r="AB57842" s="164"/>
    </row>
    <row r="57843" spans="5:28">
      <c r="J57843" s="161"/>
      <c r="AB57843" s="164"/>
    </row>
    <row r="57844" spans="5:28">
      <c r="J57844" s="161"/>
      <c r="AB57844" s="164"/>
    </row>
    <row r="57845" spans="5:28">
      <c r="J57845" s="161"/>
      <c r="AB57845" s="164"/>
    </row>
    <row r="57846" spans="5:28">
      <c r="J57846" s="161"/>
      <c r="AB57846" s="164"/>
    </row>
    <row r="57847" spans="5:28">
      <c r="J57847" s="161"/>
      <c r="AB57847" s="164"/>
    </row>
    <row r="57848" spans="5:28">
      <c r="E57848" s="166"/>
      <c r="J57848" s="161"/>
      <c r="AB57848" s="164"/>
    </row>
    <row r="57849" spans="5:28">
      <c r="E57849" s="166"/>
      <c r="J57849" s="161"/>
      <c r="AB57849" s="164"/>
    </row>
    <row r="57850" spans="5:28">
      <c r="E57850" s="166"/>
      <c r="J57850" s="161"/>
      <c r="AB57850" s="164"/>
    </row>
    <row r="57851" spans="5:28">
      <c r="E57851" s="166"/>
      <c r="J57851" s="161"/>
      <c r="AB57851" s="164"/>
    </row>
    <row r="57852" spans="5:28">
      <c r="E57852" s="166"/>
      <c r="J57852" s="161"/>
      <c r="AB57852" s="164"/>
    </row>
    <row r="57853" spans="5:28">
      <c r="E57853" s="166"/>
      <c r="J57853" s="161"/>
      <c r="AB57853" s="164"/>
    </row>
    <row r="57854" spans="5:28">
      <c r="J57854" s="161"/>
      <c r="AB57854" s="164"/>
    </row>
    <row r="57855" spans="5:28">
      <c r="J57855" s="161"/>
      <c r="AB57855" s="164"/>
    </row>
    <row r="57856" spans="5:28">
      <c r="J57856" s="161"/>
      <c r="AB57856" s="164"/>
    </row>
    <row r="57857" spans="10:28">
      <c r="J57857" s="161"/>
      <c r="AB57857" s="164"/>
    </row>
    <row r="57858" spans="10:28">
      <c r="J57858" s="161"/>
      <c r="AB57858" s="164"/>
    </row>
    <row r="57859" spans="10:28">
      <c r="J57859" s="161"/>
      <c r="AB57859" s="164"/>
    </row>
    <row r="57860" spans="10:28">
      <c r="J57860" s="161"/>
      <c r="AB57860" s="164"/>
    </row>
    <row r="57861" spans="10:28">
      <c r="J57861" s="161"/>
      <c r="AB57861" s="164"/>
    </row>
    <row r="57862" spans="10:28">
      <c r="J57862" s="161"/>
      <c r="AB57862" s="164"/>
    </row>
    <row r="57863" spans="10:28">
      <c r="J57863" s="161"/>
      <c r="AB57863" s="164"/>
    </row>
    <row r="57864" spans="10:28">
      <c r="J57864" s="161"/>
      <c r="AB57864" s="164"/>
    </row>
    <row r="57865" spans="10:28">
      <c r="J57865" s="161"/>
      <c r="AB57865" s="164"/>
    </row>
    <row r="57866" spans="10:28">
      <c r="J57866" s="161"/>
      <c r="AB57866" s="164"/>
    </row>
    <row r="57867" spans="10:28">
      <c r="J57867" s="161"/>
      <c r="AB57867" s="164"/>
    </row>
    <row r="57868" spans="10:28">
      <c r="J57868" s="161"/>
      <c r="AB57868" s="164"/>
    </row>
    <row r="57869" spans="10:28">
      <c r="J57869" s="161"/>
      <c r="AB57869" s="164"/>
    </row>
    <row r="57870" spans="10:28">
      <c r="J57870" s="161"/>
      <c r="AB57870" s="164"/>
    </row>
    <row r="57871" spans="10:28">
      <c r="J57871" s="161"/>
      <c r="AB57871" s="164"/>
    </row>
    <row r="57872" spans="10:28">
      <c r="J57872" s="161"/>
      <c r="AB57872" s="164"/>
    </row>
    <row r="57873" spans="10:28">
      <c r="J57873" s="161"/>
      <c r="AB57873" s="164"/>
    </row>
    <row r="57874" spans="10:28">
      <c r="J57874" s="161"/>
      <c r="AB57874" s="164"/>
    </row>
    <row r="57875" spans="10:28">
      <c r="J57875" s="161"/>
      <c r="AB57875" s="164"/>
    </row>
    <row r="57876" spans="10:28">
      <c r="J57876" s="161"/>
      <c r="AB57876" s="164"/>
    </row>
    <row r="57877" spans="10:28">
      <c r="J57877" s="161"/>
      <c r="AB57877" s="164"/>
    </row>
    <row r="57878" spans="10:28">
      <c r="J57878" s="161"/>
      <c r="AB57878" s="164"/>
    </row>
    <row r="57879" spans="10:28">
      <c r="J57879" s="161"/>
      <c r="AB57879" s="164"/>
    </row>
    <row r="57880" spans="10:28">
      <c r="J57880" s="161"/>
      <c r="AB57880" s="164"/>
    </row>
    <row r="57881" spans="10:28">
      <c r="J57881" s="161"/>
      <c r="AB57881" s="164"/>
    </row>
    <row r="57882" spans="10:28">
      <c r="J57882" s="161"/>
      <c r="AB57882" s="164"/>
    </row>
    <row r="57883" spans="10:28">
      <c r="J57883" s="161"/>
      <c r="AB57883" s="164"/>
    </row>
    <row r="57884" spans="10:28">
      <c r="J57884" s="161"/>
      <c r="AB57884" s="164"/>
    </row>
    <row r="57885" spans="10:28">
      <c r="J57885" s="161"/>
      <c r="AB57885" s="164"/>
    </row>
    <row r="57886" spans="10:28">
      <c r="J57886" s="161"/>
      <c r="AB57886" s="164"/>
    </row>
    <row r="57887" spans="10:28">
      <c r="J57887" s="161"/>
      <c r="AB57887" s="164"/>
    </row>
    <row r="57888" spans="10:28">
      <c r="J57888" s="161"/>
      <c r="AB57888" s="164"/>
    </row>
    <row r="57889" spans="10:28">
      <c r="J57889" s="161"/>
      <c r="AB57889" s="164"/>
    </row>
    <row r="57890" spans="10:28">
      <c r="J57890" s="161"/>
      <c r="AB57890" s="164"/>
    </row>
    <row r="57891" spans="10:28">
      <c r="J57891" s="161"/>
      <c r="AB57891" s="164"/>
    </row>
    <row r="57892" spans="10:28">
      <c r="J57892" s="161"/>
      <c r="AB57892" s="164"/>
    </row>
    <row r="57893" spans="10:28">
      <c r="J57893" s="161"/>
      <c r="AB57893" s="164"/>
    </row>
    <row r="57894" spans="10:28">
      <c r="J57894" s="161"/>
      <c r="AB57894" s="164"/>
    </row>
    <row r="57895" spans="10:28">
      <c r="J57895" s="161"/>
      <c r="AB57895" s="164"/>
    </row>
    <row r="57896" spans="10:28">
      <c r="J57896" s="161"/>
      <c r="AB57896" s="164"/>
    </row>
    <row r="57897" spans="10:28">
      <c r="J57897" s="161"/>
      <c r="AB57897" s="164"/>
    </row>
    <row r="57898" spans="10:28">
      <c r="J57898" s="161"/>
      <c r="AB57898" s="164"/>
    </row>
    <row r="57899" spans="10:28">
      <c r="J57899" s="161"/>
      <c r="AB57899" s="164"/>
    </row>
    <row r="57900" spans="10:28">
      <c r="J57900" s="161"/>
      <c r="AB57900" s="164"/>
    </row>
    <row r="57901" spans="10:28">
      <c r="J57901" s="161"/>
      <c r="AB57901" s="164"/>
    </row>
    <row r="57902" spans="10:28">
      <c r="J57902" s="161"/>
      <c r="AB57902" s="164"/>
    </row>
    <row r="57903" spans="10:28">
      <c r="J57903" s="161"/>
      <c r="AB57903" s="164"/>
    </row>
    <row r="57904" spans="10:28">
      <c r="J57904" s="161"/>
      <c r="AB57904" s="164"/>
    </row>
    <row r="57905" spans="10:28">
      <c r="J57905" s="161"/>
      <c r="AB57905" s="164"/>
    </row>
    <row r="57906" spans="10:28">
      <c r="J57906" s="161"/>
      <c r="AB57906" s="164"/>
    </row>
    <row r="57907" spans="10:28">
      <c r="J57907" s="161"/>
      <c r="AB57907" s="164"/>
    </row>
    <row r="57908" spans="10:28">
      <c r="J57908" s="161"/>
      <c r="AB57908" s="164"/>
    </row>
    <row r="57909" spans="10:28">
      <c r="J57909" s="161"/>
      <c r="AB57909" s="164"/>
    </row>
    <row r="57910" spans="10:28">
      <c r="J57910" s="161"/>
      <c r="AB57910" s="164"/>
    </row>
    <row r="57911" spans="10:28">
      <c r="J57911" s="161"/>
      <c r="AB57911" s="164"/>
    </row>
    <row r="57912" spans="10:28">
      <c r="J57912" s="161"/>
      <c r="AB57912" s="164"/>
    </row>
    <row r="57913" spans="10:28">
      <c r="J57913" s="161"/>
      <c r="AB57913" s="164"/>
    </row>
    <row r="57914" spans="10:28">
      <c r="J57914" s="161"/>
      <c r="AB57914" s="164"/>
    </row>
    <row r="57915" spans="10:28">
      <c r="J57915" s="161"/>
      <c r="AB57915" s="164"/>
    </row>
    <row r="57916" spans="10:28">
      <c r="J57916" s="161"/>
      <c r="AB57916" s="164"/>
    </row>
    <row r="57917" spans="10:28">
      <c r="J57917" s="161"/>
      <c r="AB57917" s="164"/>
    </row>
    <row r="57918" spans="10:28">
      <c r="J57918" s="161"/>
      <c r="AB57918" s="164"/>
    </row>
    <row r="57919" spans="10:28">
      <c r="J57919" s="161"/>
      <c r="AB57919" s="164"/>
    </row>
    <row r="57920" spans="10:28">
      <c r="J57920" s="161"/>
      <c r="AB57920" s="164"/>
    </row>
    <row r="57921" spans="5:28">
      <c r="J57921" s="161"/>
      <c r="AB57921" s="164"/>
    </row>
    <row r="57922" spans="5:28">
      <c r="J57922" s="161"/>
      <c r="AB57922" s="164"/>
    </row>
    <row r="57923" spans="5:28">
      <c r="J57923" s="161"/>
      <c r="AB57923" s="164"/>
    </row>
    <row r="57924" spans="5:28">
      <c r="J57924" s="161"/>
      <c r="AB57924" s="164"/>
    </row>
    <row r="57925" spans="5:28">
      <c r="J57925" s="161"/>
      <c r="AB57925" s="164"/>
    </row>
    <row r="57926" spans="5:28">
      <c r="J57926" s="161"/>
      <c r="AB57926" s="164"/>
    </row>
    <row r="57927" spans="5:28">
      <c r="J57927" s="161"/>
      <c r="AB57927" s="164"/>
    </row>
    <row r="57928" spans="5:28">
      <c r="J57928" s="161"/>
      <c r="AB57928" s="164"/>
    </row>
    <row r="57929" spans="5:28">
      <c r="J57929" s="161"/>
      <c r="AB57929" s="164"/>
    </row>
    <row r="57930" spans="5:28">
      <c r="J57930" s="161"/>
      <c r="AB57930" s="164"/>
    </row>
    <row r="57931" spans="5:28">
      <c r="J57931" s="161"/>
      <c r="AB57931" s="164"/>
    </row>
    <row r="57932" spans="5:28">
      <c r="J57932" s="161"/>
      <c r="AB57932" s="164"/>
    </row>
    <row r="57933" spans="5:28">
      <c r="J57933" s="161"/>
      <c r="AB57933" s="164"/>
    </row>
    <row r="57934" spans="5:28">
      <c r="J57934" s="161"/>
      <c r="AB57934" s="164"/>
    </row>
    <row r="57935" spans="5:28">
      <c r="E57935" s="166"/>
      <c r="J57935" s="161"/>
      <c r="AB57935" s="164"/>
    </row>
    <row r="57936" spans="5:28">
      <c r="E57936" s="166"/>
      <c r="J57936" s="161"/>
      <c r="AB57936" s="164"/>
    </row>
    <row r="57937" spans="5:28">
      <c r="E57937" s="166"/>
      <c r="J57937" s="161"/>
      <c r="AB57937" s="164"/>
    </row>
    <row r="57938" spans="5:28">
      <c r="E57938" s="166"/>
      <c r="J57938" s="161"/>
      <c r="AB57938" s="164"/>
    </row>
    <row r="57939" spans="5:28">
      <c r="E57939" s="166"/>
      <c r="J57939" s="161"/>
      <c r="AB57939" s="164"/>
    </row>
    <row r="57940" spans="5:28">
      <c r="E57940" s="166"/>
      <c r="J57940" s="161"/>
      <c r="AB57940" s="164"/>
    </row>
    <row r="57941" spans="5:28">
      <c r="E57941" s="166"/>
      <c r="J57941" s="161"/>
      <c r="AB57941" s="164"/>
    </row>
    <row r="57942" spans="5:28">
      <c r="E57942" s="166"/>
      <c r="J57942" s="161"/>
      <c r="AB57942" s="164"/>
    </row>
    <row r="57943" spans="5:28">
      <c r="E57943" s="166"/>
      <c r="J57943" s="161"/>
      <c r="AB57943" s="164"/>
    </row>
    <row r="57944" spans="5:28">
      <c r="E57944" s="166"/>
      <c r="J57944" s="161"/>
      <c r="AB57944" s="164"/>
    </row>
    <row r="57945" spans="5:28">
      <c r="J57945" s="161"/>
      <c r="AB57945" s="164"/>
    </row>
    <row r="57946" spans="5:28">
      <c r="J57946" s="161"/>
      <c r="AB57946" s="164"/>
    </row>
    <row r="57947" spans="5:28">
      <c r="J57947" s="161"/>
      <c r="AB57947" s="164"/>
    </row>
    <row r="57948" spans="5:28">
      <c r="J57948" s="161"/>
      <c r="AB57948" s="164"/>
    </row>
    <row r="57949" spans="5:28">
      <c r="J57949" s="161"/>
      <c r="AB57949" s="164"/>
    </row>
    <row r="57950" spans="5:28">
      <c r="J57950" s="161"/>
      <c r="AB57950" s="164"/>
    </row>
    <row r="57951" spans="5:28">
      <c r="J57951" s="161"/>
      <c r="AB57951" s="164"/>
    </row>
    <row r="57952" spans="5:28">
      <c r="J57952" s="161"/>
      <c r="AB57952" s="164"/>
    </row>
    <row r="57953" spans="10:28">
      <c r="J57953" s="161"/>
      <c r="AB57953" s="164"/>
    </row>
    <row r="57954" spans="10:28">
      <c r="J57954" s="161"/>
      <c r="AB57954" s="164"/>
    </row>
    <row r="57955" spans="10:28">
      <c r="J57955" s="161"/>
      <c r="AB57955" s="164"/>
    </row>
    <row r="57956" spans="10:28">
      <c r="J57956" s="161"/>
      <c r="AB57956" s="164"/>
    </row>
    <row r="57957" spans="10:28">
      <c r="J57957" s="161"/>
      <c r="AB57957" s="164"/>
    </row>
    <row r="57958" spans="10:28">
      <c r="J57958" s="161"/>
      <c r="AB57958" s="164"/>
    </row>
    <row r="57959" spans="10:28">
      <c r="J57959" s="161"/>
      <c r="AB57959" s="164"/>
    </row>
    <row r="57960" spans="10:28">
      <c r="J57960" s="161"/>
      <c r="AB57960" s="164"/>
    </row>
    <row r="57961" spans="10:28">
      <c r="J57961" s="161"/>
      <c r="AB57961" s="164"/>
    </row>
    <row r="57962" spans="10:28">
      <c r="J57962" s="161"/>
      <c r="AB57962" s="164"/>
    </row>
    <row r="57963" spans="10:28">
      <c r="J57963" s="161"/>
      <c r="AB57963" s="164"/>
    </row>
    <row r="57964" spans="10:28">
      <c r="J57964" s="161"/>
      <c r="AB57964" s="164"/>
    </row>
    <row r="57965" spans="10:28">
      <c r="J57965" s="161"/>
      <c r="AB57965" s="164"/>
    </row>
    <row r="57966" spans="10:28">
      <c r="J57966" s="161"/>
      <c r="AB57966" s="164"/>
    </row>
    <row r="57967" spans="10:28">
      <c r="J57967" s="161"/>
      <c r="AB57967" s="164"/>
    </row>
    <row r="57968" spans="10:28">
      <c r="J57968" s="161"/>
      <c r="AB57968" s="164"/>
    </row>
    <row r="57969" spans="10:28">
      <c r="J57969" s="161"/>
      <c r="AB57969" s="164"/>
    </row>
    <row r="57970" spans="10:28">
      <c r="J57970" s="161"/>
      <c r="AB57970" s="164"/>
    </row>
    <row r="57971" spans="10:28">
      <c r="J57971" s="161"/>
      <c r="AB57971" s="164"/>
    </row>
    <row r="57972" spans="10:28">
      <c r="J57972" s="161"/>
      <c r="AB57972" s="164"/>
    </row>
    <row r="57973" spans="10:28">
      <c r="J57973" s="161"/>
      <c r="AB57973" s="164"/>
    </row>
    <row r="57974" spans="10:28">
      <c r="J57974" s="161"/>
      <c r="AB57974" s="164"/>
    </row>
    <row r="57975" spans="10:28">
      <c r="J57975" s="161"/>
      <c r="AB57975" s="164"/>
    </row>
    <row r="57976" spans="10:28">
      <c r="J57976" s="161"/>
      <c r="AB57976" s="164"/>
    </row>
    <row r="57977" spans="10:28">
      <c r="J57977" s="161"/>
      <c r="AB57977" s="164"/>
    </row>
    <row r="57978" spans="10:28">
      <c r="J57978" s="161"/>
      <c r="AB57978" s="164"/>
    </row>
    <row r="57979" spans="10:28">
      <c r="J57979" s="161"/>
      <c r="AB57979" s="164"/>
    </row>
    <row r="57980" spans="10:28">
      <c r="J57980" s="161"/>
      <c r="AB57980" s="164"/>
    </row>
    <row r="57981" spans="10:28">
      <c r="J57981" s="161"/>
      <c r="AB57981" s="164"/>
    </row>
    <row r="57982" spans="10:28">
      <c r="J57982" s="161"/>
      <c r="AB57982" s="164"/>
    </row>
    <row r="57983" spans="10:28">
      <c r="J57983" s="161"/>
      <c r="AB57983" s="164"/>
    </row>
    <row r="57984" spans="10:28">
      <c r="J57984" s="161"/>
      <c r="AB57984" s="164"/>
    </row>
    <row r="57985" spans="10:28">
      <c r="J57985" s="161"/>
      <c r="AB57985" s="164"/>
    </row>
    <row r="57986" spans="10:28">
      <c r="J57986" s="161"/>
      <c r="AB57986" s="164"/>
    </row>
    <row r="57987" spans="10:28">
      <c r="J57987" s="161"/>
      <c r="AB57987" s="164"/>
    </row>
    <row r="57988" spans="10:28">
      <c r="J57988" s="161"/>
      <c r="AB57988" s="164"/>
    </row>
    <row r="57989" spans="10:28">
      <c r="J57989" s="161"/>
      <c r="AB57989" s="164"/>
    </row>
    <row r="57990" spans="10:28">
      <c r="J57990" s="161"/>
      <c r="AB57990" s="164"/>
    </row>
    <row r="57991" spans="10:28">
      <c r="J57991" s="161"/>
      <c r="AB57991" s="164"/>
    </row>
    <row r="57992" spans="10:28">
      <c r="J57992" s="161"/>
      <c r="AB57992" s="164"/>
    </row>
    <row r="57993" spans="10:28">
      <c r="J57993" s="161"/>
      <c r="AB57993" s="164"/>
    </row>
    <row r="57994" spans="10:28">
      <c r="J57994" s="161"/>
      <c r="AB57994" s="164"/>
    </row>
    <row r="57995" spans="10:28">
      <c r="J57995" s="161"/>
      <c r="AB57995" s="164"/>
    </row>
    <row r="57996" spans="10:28">
      <c r="J57996" s="161"/>
      <c r="AB57996" s="164"/>
    </row>
    <row r="57997" spans="10:28">
      <c r="J57997" s="161"/>
      <c r="AB57997" s="164"/>
    </row>
    <row r="57998" spans="10:28">
      <c r="J57998" s="161"/>
      <c r="AB57998" s="164"/>
    </row>
    <row r="57999" spans="10:28">
      <c r="J57999" s="161"/>
      <c r="AB57999" s="164"/>
    </row>
    <row r="58000" spans="10:28">
      <c r="J58000" s="161"/>
      <c r="AB58000" s="164"/>
    </row>
    <row r="58001" spans="10:28">
      <c r="J58001" s="161"/>
      <c r="AB58001" s="164"/>
    </row>
    <row r="58002" spans="10:28">
      <c r="J58002" s="161"/>
      <c r="AB58002" s="164"/>
    </row>
    <row r="58003" spans="10:28">
      <c r="J58003" s="161"/>
      <c r="AB58003" s="164"/>
    </row>
    <row r="58004" spans="10:28">
      <c r="J58004" s="161"/>
      <c r="AB58004" s="164"/>
    </row>
    <row r="58005" spans="10:28">
      <c r="J58005" s="161"/>
      <c r="AB58005" s="164"/>
    </row>
    <row r="58006" spans="10:28">
      <c r="J58006" s="161"/>
      <c r="AB58006" s="164"/>
    </row>
    <row r="58007" spans="10:28">
      <c r="J58007" s="161"/>
      <c r="AB58007" s="164"/>
    </row>
    <row r="58008" spans="10:28">
      <c r="J58008" s="161"/>
      <c r="AB58008" s="164"/>
    </row>
    <row r="58009" spans="10:28">
      <c r="J58009" s="161"/>
      <c r="AB58009" s="164"/>
    </row>
    <row r="58010" spans="10:28">
      <c r="J58010" s="161"/>
      <c r="AB58010" s="164"/>
    </row>
    <row r="58011" spans="10:28">
      <c r="J58011" s="161"/>
      <c r="AB58011" s="164"/>
    </row>
    <row r="58012" spans="10:28">
      <c r="J58012" s="161"/>
      <c r="AB58012" s="164"/>
    </row>
    <row r="58013" spans="10:28">
      <c r="J58013" s="161"/>
      <c r="AB58013" s="164"/>
    </row>
    <row r="58014" spans="10:28">
      <c r="J58014" s="161"/>
      <c r="AB58014" s="164"/>
    </row>
    <row r="58015" spans="10:28">
      <c r="J58015" s="161"/>
      <c r="AB58015" s="164"/>
    </row>
    <row r="58016" spans="10:28">
      <c r="J58016" s="161"/>
      <c r="AB58016" s="164"/>
    </row>
    <row r="58017" spans="10:28">
      <c r="J58017" s="161"/>
      <c r="AB58017" s="164"/>
    </row>
    <row r="58018" spans="10:28">
      <c r="J58018" s="161"/>
      <c r="AB58018" s="164"/>
    </row>
    <row r="58019" spans="10:28">
      <c r="J58019" s="161"/>
      <c r="AB58019" s="164"/>
    </row>
    <row r="58020" spans="10:28">
      <c r="J58020" s="161"/>
      <c r="AB58020" s="164"/>
    </row>
    <row r="58021" spans="10:28">
      <c r="J58021" s="161"/>
      <c r="AB58021" s="164"/>
    </row>
    <row r="58022" spans="10:28">
      <c r="J58022" s="161"/>
      <c r="AB58022" s="164"/>
    </row>
    <row r="58023" spans="10:28">
      <c r="J58023" s="161"/>
      <c r="AB58023" s="164"/>
    </row>
    <row r="58024" spans="10:28">
      <c r="J58024" s="161"/>
      <c r="AB58024" s="164"/>
    </row>
    <row r="58025" spans="10:28">
      <c r="J58025" s="161"/>
      <c r="AB58025" s="164"/>
    </row>
    <row r="58026" spans="10:28">
      <c r="J58026" s="161"/>
      <c r="AB58026" s="164"/>
    </row>
    <row r="58027" spans="10:28">
      <c r="J58027" s="161"/>
      <c r="AB58027" s="164"/>
    </row>
    <row r="58028" spans="10:28">
      <c r="J58028" s="161"/>
      <c r="AB58028" s="164"/>
    </row>
    <row r="58029" spans="10:28">
      <c r="J58029" s="161"/>
      <c r="AB58029" s="164"/>
    </row>
    <row r="58030" spans="10:28">
      <c r="J58030" s="161"/>
      <c r="AB58030" s="164"/>
    </row>
    <row r="58031" spans="10:28">
      <c r="J58031" s="161"/>
      <c r="AB58031" s="164"/>
    </row>
    <row r="58032" spans="10:28">
      <c r="J58032" s="161"/>
      <c r="AB58032" s="164"/>
    </row>
    <row r="58033" spans="10:28">
      <c r="J58033" s="161"/>
      <c r="AB58033" s="164"/>
    </row>
    <row r="58034" spans="10:28">
      <c r="J58034" s="161"/>
      <c r="AB58034" s="164"/>
    </row>
    <row r="58035" spans="10:28">
      <c r="J58035" s="161"/>
      <c r="AB58035" s="164"/>
    </row>
    <row r="58036" spans="10:28">
      <c r="J58036" s="161"/>
      <c r="AB58036" s="164"/>
    </row>
    <row r="58037" spans="10:28">
      <c r="J58037" s="161"/>
      <c r="R58037" s="166"/>
      <c r="AB58037" s="164"/>
    </row>
    <row r="58038" spans="10:28">
      <c r="J58038" s="161"/>
      <c r="AB58038" s="164"/>
    </row>
    <row r="58039" spans="10:28">
      <c r="J58039" s="161"/>
      <c r="AB58039" s="164"/>
    </row>
    <row r="58040" spans="10:28">
      <c r="J58040" s="161"/>
      <c r="AB58040" s="164"/>
    </row>
    <row r="58041" spans="10:28">
      <c r="J58041" s="161"/>
      <c r="AB58041" s="164"/>
    </row>
    <row r="58042" spans="10:28">
      <c r="J58042" s="161"/>
      <c r="AB58042" s="164"/>
    </row>
    <row r="58043" spans="10:28">
      <c r="J58043" s="161"/>
      <c r="AB58043" s="164"/>
    </row>
    <row r="58044" spans="10:28">
      <c r="J58044" s="161"/>
      <c r="AB58044" s="164"/>
    </row>
    <row r="58045" spans="10:28">
      <c r="J58045" s="161"/>
      <c r="AB58045" s="164"/>
    </row>
    <row r="58046" spans="10:28">
      <c r="J58046" s="161"/>
      <c r="AB58046" s="164"/>
    </row>
    <row r="58047" spans="10:28">
      <c r="J58047" s="161"/>
      <c r="AB58047" s="164"/>
    </row>
    <row r="58048" spans="10:28">
      <c r="J58048" s="161"/>
      <c r="AB58048" s="164"/>
    </row>
    <row r="58049" spans="10:28">
      <c r="J58049" s="161"/>
      <c r="AB58049" s="164"/>
    </row>
    <row r="58050" spans="10:28">
      <c r="J58050" s="161"/>
      <c r="AB58050" s="164"/>
    </row>
    <row r="58051" spans="10:28">
      <c r="J58051" s="161"/>
      <c r="AB58051" s="164"/>
    </row>
    <row r="58052" spans="10:28">
      <c r="J58052" s="161"/>
      <c r="AB58052" s="164"/>
    </row>
    <row r="58053" spans="10:28">
      <c r="J58053" s="161"/>
      <c r="AB58053" s="164"/>
    </row>
    <row r="58054" spans="10:28">
      <c r="J58054" s="161"/>
      <c r="AB58054" s="164"/>
    </row>
    <row r="58055" spans="10:28">
      <c r="J58055" s="161"/>
      <c r="AB58055" s="164"/>
    </row>
    <row r="58056" spans="10:28">
      <c r="J58056" s="161"/>
      <c r="AB58056" s="164"/>
    </row>
    <row r="58057" spans="10:28">
      <c r="J58057" s="161"/>
      <c r="AB58057" s="164"/>
    </row>
    <row r="58058" spans="10:28">
      <c r="J58058" s="161"/>
      <c r="AB58058" s="164"/>
    </row>
    <row r="58059" spans="10:28">
      <c r="J58059" s="161"/>
      <c r="AB58059" s="164"/>
    </row>
    <row r="58060" spans="10:28">
      <c r="J58060" s="161"/>
      <c r="AB58060" s="164"/>
    </row>
    <row r="58061" spans="10:28">
      <c r="J58061" s="161"/>
      <c r="AB58061" s="164"/>
    </row>
    <row r="58062" spans="10:28">
      <c r="J58062" s="161"/>
      <c r="AB58062" s="164"/>
    </row>
    <row r="58063" spans="10:28">
      <c r="J58063" s="161"/>
      <c r="AB58063" s="164"/>
    </row>
    <row r="58064" spans="10:28">
      <c r="J58064" s="161"/>
      <c r="AB58064" s="164"/>
    </row>
    <row r="58065" spans="10:28">
      <c r="J58065" s="161"/>
      <c r="AB58065" s="164"/>
    </row>
    <row r="58066" spans="10:28">
      <c r="J58066" s="161"/>
      <c r="AB58066" s="164"/>
    </row>
    <row r="58067" spans="10:28">
      <c r="J58067" s="161"/>
      <c r="AB58067" s="164"/>
    </row>
    <row r="58068" spans="10:28">
      <c r="J58068" s="161"/>
      <c r="AB58068" s="164"/>
    </row>
    <row r="58069" spans="10:28">
      <c r="J58069" s="161"/>
      <c r="AB58069" s="164"/>
    </row>
    <row r="58070" spans="10:28">
      <c r="J58070" s="161"/>
      <c r="AB58070" s="164"/>
    </row>
    <row r="58071" spans="10:28">
      <c r="J58071" s="161"/>
      <c r="AB58071" s="164"/>
    </row>
    <row r="58072" spans="10:28">
      <c r="J58072" s="161"/>
      <c r="AB58072" s="164"/>
    </row>
    <row r="58073" spans="10:28">
      <c r="J58073" s="161"/>
      <c r="AB58073" s="164"/>
    </row>
    <row r="58074" spans="10:28">
      <c r="J58074" s="161"/>
      <c r="AB58074" s="164"/>
    </row>
    <row r="58075" spans="10:28">
      <c r="J58075" s="161"/>
      <c r="AB58075" s="164"/>
    </row>
    <row r="58076" spans="10:28">
      <c r="J58076" s="161"/>
      <c r="AB58076" s="164"/>
    </row>
    <row r="58077" spans="10:28">
      <c r="J58077" s="161"/>
      <c r="AB58077" s="164"/>
    </row>
    <row r="58078" spans="10:28">
      <c r="J58078" s="161"/>
      <c r="AB58078" s="164"/>
    </row>
    <row r="58079" spans="10:28">
      <c r="J58079" s="161"/>
      <c r="AB58079" s="164"/>
    </row>
    <row r="58080" spans="10:28">
      <c r="J58080" s="161"/>
      <c r="R58080" s="166"/>
      <c r="AB58080" s="164"/>
    </row>
    <row r="58081" spans="10:28">
      <c r="J58081" s="161"/>
      <c r="AB58081" s="164"/>
    </row>
    <row r="58082" spans="10:28">
      <c r="J58082" s="161"/>
      <c r="AB58082" s="164"/>
    </row>
    <row r="58083" spans="10:28">
      <c r="J58083" s="161"/>
      <c r="AB58083" s="164"/>
    </row>
    <row r="58084" spans="10:28">
      <c r="J58084" s="161"/>
      <c r="AB58084" s="164"/>
    </row>
    <row r="58085" spans="10:28">
      <c r="J58085" s="161"/>
      <c r="AB58085" s="164"/>
    </row>
    <row r="58086" spans="10:28">
      <c r="J58086" s="161"/>
      <c r="AB58086" s="164"/>
    </row>
    <row r="58087" spans="10:28">
      <c r="J58087" s="161"/>
      <c r="AB58087" s="164"/>
    </row>
    <row r="58088" spans="10:28">
      <c r="J58088" s="161"/>
      <c r="AB58088" s="164"/>
    </row>
    <row r="58089" spans="10:28">
      <c r="J58089" s="161"/>
      <c r="AB58089" s="164"/>
    </row>
    <row r="58090" spans="10:28">
      <c r="J58090" s="161"/>
      <c r="AB58090" s="164"/>
    </row>
    <row r="58091" spans="10:28">
      <c r="J58091" s="161"/>
      <c r="AB58091" s="164"/>
    </row>
    <row r="58092" spans="10:28">
      <c r="J58092" s="161"/>
      <c r="AB58092" s="164"/>
    </row>
    <row r="58093" spans="10:28">
      <c r="J58093" s="161"/>
      <c r="AB58093" s="164"/>
    </row>
    <row r="58094" spans="10:28">
      <c r="J58094" s="161"/>
      <c r="AB58094" s="164"/>
    </row>
    <row r="58095" spans="10:28">
      <c r="J58095" s="161"/>
      <c r="AB58095" s="164"/>
    </row>
    <row r="58096" spans="10:28">
      <c r="J58096" s="161"/>
      <c r="AB58096" s="164"/>
    </row>
    <row r="58097" spans="10:28">
      <c r="J58097" s="161"/>
      <c r="AB58097" s="164"/>
    </row>
    <row r="58098" spans="10:28">
      <c r="J58098" s="161"/>
      <c r="AB58098" s="164"/>
    </row>
    <row r="58099" spans="10:28">
      <c r="J58099" s="161"/>
      <c r="AB58099" s="164"/>
    </row>
    <row r="58100" spans="10:28">
      <c r="J58100" s="161"/>
      <c r="AB58100" s="164"/>
    </row>
    <row r="58101" spans="10:28">
      <c r="J58101" s="161"/>
      <c r="AB58101" s="164"/>
    </row>
    <row r="58102" spans="10:28">
      <c r="J58102" s="161"/>
      <c r="AB58102" s="164"/>
    </row>
    <row r="58103" spans="10:28">
      <c r="J58103" s="161"/>
      <c r="AB58103" s="164"/>
    </row>
    <row r="58104" spans="10:28">
      <c r="J58104" s="161"/>
      <c r="AB58104" s="164"/>
    </row>
    <row r="58105" spans="10:28">
      <c r="J58105" s="161"/>
      <c r="AB58105" s="164"/>
    </row>
    <row r="58106" spans="10:28">
      <c r="J58106" s="161"/>
      <c r="AB58106" s="164"/>
    </row>
    <row r="58107" spans="10:28">
      <c r="J58107" s="161"/>
      <c r="AB58107" s="164"/>
    </row>
    <row r="58108" spans="10:28">
      <c r="J58108" s="161"/>
      <c r="AB58108" s="164"/>
    </row>
    <row r="58109" spans="10:28">
      <c r="J58109" s="161"/>
      <c r="AB58109" s="164"/>
    </row>
    <row r="58110" spans="10:28">
      <c r="J58110" s="161"/>
      <c r="AB58110" s="164"/>
    </row>
    <row r="58111" spans="10:28">
      <c r="J58111" s="161"/>
      <c r="AB58111" s="164"/>
    </row>
    <row r="58112" spans="10:28">
      <c r="J58112" s="161"/>
      <c r="AB58112" s="164"/>
    </row>
    <row r="58113" spans="10:28">
      <c r="J58113" s="161"/>
      <c r="AB58113" s="164"/>
    </row>
    <row r="58114" spans="10:28">
      <c r="J58114" s="161"/>
      <c r="AB58114" s="164"/>
    </row>
    <row r="58115" spans="10:28">
      <c r="J58115" s="161"/>
      <c r="AB58115" s="164"/>
    </row>
    <row r="58116" spans="10:28">
      <c r="J58116" s="161"/>
      <c r="AB58116" s="164"/>
    </row>
    <row r="58117" spans="10:28">
      <c r="J58117" s="161"/>
      <c r="AB58117" s="164"/>
    </row>
    <row r="58118" spans="10:28">
      <c r="J58118" s="161"/>
      <c r="AB58118" s="164"/>
    </row>
    <row r="58119" spans="10:28">
      <c r="J58119" s="161"/>
      <c r="AB58119" s="164"/>
    </row>
    <row r="58120" spans="10:28">
      <c r="J58120" s="161"/>
      <c r="AB58120" s="164"/>
    </row>
    <row r="58121" spans="10:28">
      <c r="J58121" s="161"/>
      <c r="AB58121" s="164"/>
    </row>
    <row r="58122" spans="10:28">
      <c r="J58122" s="161"/>
      <c r="AB58122" s="164"/>
    </row>
    <row r="58123" spans="10:28">
      <c r="J58123" s="161"/>
      <c r="AB58123" s="164"/>
    </row>
    <row r="58124" spans="10:28">
      <c r="J58124" s="161"/>
      <c r="AB58124" s="164"/>
    </row>
    <row r="58125" spans="10:28">
      <c r="J58125" s="161"/>
      <c r="AB58125" s="164"/>
    </row>
    <row r="58126" spans="10:28">
      <c r="J58126" s="161"/>
      <c r="AB58126" s="164"/>
    </row>
    <row r="58127" spans="10:28">
      <c r="J58127" s="161"/>
      <c r="AB58127" s="164"/>
    </row>
    <row r="58128" spans="10:28">
      <c r="J58128" s="161"/>
      <c r="AB58128" s="164"/>
    </row>
    <row r="58129" spans="10:28">
      <c r="J58129" s="161"/>
      <c r="AB58129" s="164"/>
    </row>
    <row r="58130" spans="10:28">
      <c r="J58130" s="161"/>
      <c r="AB58130" s="164"/>
    </row>
    <row r="58131" spans="10:28">
      <c r="J58131" s="161"/>
      <c r="AB58131" s="164"/>
    </row>
    <row r="58132" spans="10:28">
      <c r="J58132" s="161"/>
      <c r="AB58132" s="164"/>
    </row>
    <row r="58133" spans="10:28">
      <c r="J58133" s="161"/>
      <c r="AB58133" s="164"/>
    </row>
    <row r="58134" spans="10:28">
      <c r="J58134" s="161"/>
      <c r="AB58134" s="164"/>
    </row>
    <row r="58135" spans="10:28">
      <c r="J58135" s="161"/>
      <c r="AB58135" s="164"/>
    </row>
    <row r="58136" spans="10:28">
      <c r="J58136" s="161"/>
      <c r="AB58136" s="164"/>
    </row>
    <row r="58137" spans="10:28">
      <c r="J58137" s="161"/>
      <c r="AB58137" s="164"/>
    </row>
    <row r="58138" spans="10:28">
      <c r="J58138" s="161"/>
      <c r="AB58138" s="164"/>
    </row>
    <row r="58139" spans="10:28">
      <c r="J58139" s="161"/>
      <c r="AB58139" s="164"/>
    </row>
    <row r="58140" spans="10:28">
      <c r="J58140" s="161"/>
      <c r="AB58140" s="164"/>
    </row>
    <row r="58141" spans="10:28">
      <c r="J58141" s="161"/>
      <c r="AB58141" s="164"/>
    </row>
    <row r="58142" spans="10:28">
      <c r="J58142" s="161"/>
      <c r="AB58142" s="164"/>
    </row>
    <row r="58143" spans="10:28">
      <c r="J58143" s="161"/>
      <c r="AB58143" s="164"/>
    </row>
    <row r="58144" spans="10:28">
      <c r="J58144" s="161"/>
      <c r="AB58144" s="164"/>
    </row>
    <row r="58145" spans="10:28">
      <c r="J58145" s="161"/>
      <c r="AB58145" s="164"/>
    </row>
    <row r="58146" spans="10:28">
      <c r="J58146" s="161"/>
      <c r="AB58146" s="164"/>
    </row>
    <row r="58147" spans="10:28">
      <c r="J58147" s="161"/>
      <c r="AB58147" s="164"/>
    </row>
    <row r="58148" spans="10:28">
      <c r="J58148" s="161"/>
      <c r="AB58148" s="164"/>
    </row>
    <row r="58149" spans="10:28">
      <c r="J58149" s="161"/>
      <c r="AB58149" s="164"/>
    </row>
    <row r="58150" spans="10:28">
      <c r="J58150" s="161"/>
      <c r="AB58150" s="164"/>
    </row>
    <row r="58151" spans="10:28">
      <c r="J58151" s="161"/>
      <c r="AB58151" s="164"/>
    </row>
    <row r="58152" spans="10:28">
      <c r="J58152" s="161"/>
      <c r="AB58152" s="164"/>
    </row>
    <row r="58153" spans="10:28">
      <c r="J58153" s="161"/>
      <c r="AB58153" s="164"/>
    </row>
    <row r="58154" spans="10:28">
      <c r="J58154" s="161"/>
      <c r="AB58154" s="164"/>
    </row>
    <row r="58155" spans="10:28">
      <c r="J58155" s="161"/>
      <c r="AB58155" s="164"/>
    </row>
    <row r="58156" spans="10:28">
      <c r="J58156" s="161"/>
      <c r="AB58156" s="164"/>
    </row>
    <row r="58157" spans="10:28">
      <c r="J58157" s="161"/>
      <c r="AB58157" s="164"/>
    </row>
    <row r="58158" spans="10:28">
      <c r="J58158" s="161"/>
      <c r="AB58158" s="164"/>
    </row>
    <row r="58159" spans="10:28">
      <c r="J58159" s="161"/>
      <c r="AB58159" s="164"/>
    </row>
    <row r="58160" spans="10:28">
      <c r="J58160" s="161"/>
      <c r="AB58160" s="164"/>
    </row>
    <row r="58161" spans="5:28">
      <c r="J58161" s="161"/>
      <c r="AB58161" s="164"/>
    </row>
    <row r="58162" spans="5:28">
      <c r="J58162" s="161"/>
      <c r="AB58162" s="164"/>
    </row>
    <row r="58163" spans="5:28">
      <c r="J58163" s="161"/>
      <c r="AB58163" s="164"/>
    </row>
    <row r="58164" spans="5:28">
      <c r="J58164" s="161"/>
      <c r="AB58164" s="164"/>
    </row>
    <row r="58165" spans="5:28">
      <c r="J58165" s="161"/>
      <c r="AB58165" s="164"/>
    </row>
    <row r="58166" spans="5:28">
      <c r="J58166" s="161"/>
      <c r="AB58166" s="164"/>
    </row>
    <row r="58167" spans="5:28">
      <c r="J58167" s="161"/>
      <c r="AB58167" s="164"/>
    </row>
    <row r="58168" spans="5:28">
      <c r="J58168" s="161"/>
      <c r="AB58168" s="164"/>
    </row>
    <row r="58169" spans="5:28">
      <c r="J58169" s="161"/>
      <c r="AB58169" s="164"/>
    </row>
    <row r="58170" spans="5:28">
      <c r="J58170" s="161"/>
      <c r="AB58170" s="164"/>
    </row>
    <row r="58171" spans="5:28">
      <c r="J58171" s="161"/>
      <c r="AB58171" s="164"/>
    </row>
    <row r="58172" spans="5:28">
      <c r="J58172" s="161"/>
      <c r="AB58172" s="164"/>
    </row>
    <row r="58173" spans="5:28">
      <c r="J58173" s="161"/>
      <c r="AB58173" s="164"/>
    </row>
    <row r="58174" spans="5:28">
      <c r="J58174" s="161"/>
      <c r="AB58174" s="164"/>
    </row>
    <row r="58175" spans="5:28">
      <c r="J58175" s="161"/>
      <c r="AB58175" s="164"/>
    </row>
    <row r="58176" spans="5:28">
      <c r="E58176" s="166"/>
      <c r="J58176" s="161"/>
      <c r="AB58176" s="164"/>
    </row>
    <row r="58177" spans="5:28">
      <c r="E58177" s="166"/>
      <c r="J58177" s="161"/>
      <c r="AB58177" s="164"/>
    </row>
    <row r="58178" spans="5:28">
      <c r="E58178" s="166"/>
      <c r="J58178" s="161"/>
      <c r="AB58178" s="164"/>
    </row>
    <row r="58179" spans="5:28">
      <c r="E58179" s="166"/>
      <c r="J58179" s="161"/>
      <c r="AB58179" s="164"/>
    </row>
    <row r="58180" spans="5:28">
      <c r="E58180" s="166"/>
      <c r="J58180" s="161"/>
      <c r="AB58180" s="164"/>
    </row>
    <row r="58181" spans="5:28">
      <c r="E58181" s="166"/>
      <c r="J58181" s="161"/>
      <c r="AB58181" s="164"/>
    </row>
    <row r="58182" spans="5:28">
      <c r="E58182" s="166"/>
      <c r="J58182" s="161"/>
      <c r="AB58182" s="164"/>
    </row>
    <row r="58183" spans="5:28">
      <c r="E58183" s="166"/>
      <c r="J58183" s="161"/>
      <c r="AB58183" s="164"/>
    </row>
    <row r="58184" spans="5:28">
      <c r="E58184" s="166"/>
      <c r="J58184" s="161"/>
      <c r="AB58184" s="164"/>
    </row>
    <row r="58185" spans="5:28">
      <c r="E58185" s="166"/>
      <c r="J58185" s="161"/>
      <c r="AB58185" s="164"/>
    </row>
    <row r="58186" spans="5:28">
      <c r="J58186" s="161"/>
      <c r="AB58186" s="164"/>
    </row>
    <row r="58187" spans="5:28">
      <c r="J58187" s="161"/>
      <c r="AB58187" s="164"/>
    </row>
    <row r="58188" spans="5:28">
      <c r="J58188" s="161"/>
      <c r="AB58188" s="164"/>
    </row>
    <row r="58189" spans="5:28">
      <c r="J58189" s="161"/>
      <c r="AB58189" s="164"/>
    </row>
    <row r="58190" spans="5:28">
      <c r="J58190" s="161"/>
      <c r="AB58190" s="164"/>
    </row>
    <row r="58191" spans="5:28">
      <c r="J58191" s="161"/>
      <c r="AB58191" s="164"/>
    </row>
    <row r="58192" spans="5:28">
      <c r="J58192" s="161"/>
      <c r="AB58192" s="164"/>
    </row>
    <row r="58193" spans="5:28">
      <c r="J58193" s="161"/>
      <c r="AB58193" s="164"/>
    </row>
    <row r="58194" spans="5:28">
      <c r="J58194" s="161"/>
      <c r="AB58194" s="164"/>
    </row>
    <row r="58195" spans="5:28">
      <c r="E58195" s="166"/>
      <c r="J58195" s="161"/>
      <c r="AB58195" s="164"/>
    </row>
    <row r="58196" spans="5:28">
      <c r="E58196" s="166"/>
      <c r="J58196" s="161"/>
      <c r="AB58196" s="164"/>
    </row>
    <row r="58197" spans="5:28">
      <c r="E58197" s="166"/>
      <c r="J58197" s="161"/>
      <c r="AB58197" s="164"/>
    </row>
    <row r="58198" spans="5:28">
      <c r="E58198" s="166"/>
      <c r="J58198" s="161"/>
      <c r="AB58198" s="164"/>
    </row>
    <row r="58199" spans="5:28">
      <c r="E58199" s="166"/>
      <c r="J58199" s="161"/>
      <c r="AB58199" s="164"/>
    </row>
    <row r="58200" spans="5:28">
      <c r="E58200" s="166"/>
      <c r="J58200" s="161"/>
      <c r="AB58200" s="164"/>
    </row>
    <row r="58201" spans="5:28">
      <c r="J58201" s="161"/>
      <c r="AB58201" s="164"/>
    </row>
    <row r="58202" spans="5:28">
      <c r="J58202" s="161"/>
      <c r="AB58202" s="164"/>
    </row>
    <row r="58203" spans="5:28">
      <c r="J58203" s="161"/>
      <c r="AB58203" s="164"/>
    </row>
    <row r="58204" spans="5:28">
      <c r="J58204" s="161"/>
      <c r="AB58204" s="164"/>
    </row>
    <row r="58205" spans="5:28">
      <c r="J58205" s="161"/>
      <c r="AB58205" s="164"/>
    </row>
    <row r="58206" spans="5:28">
      <c r="J58206" s="161"/>
      <c r="AB58206" s="164"/>
    </row>
    <row r="58207" spans="5:28">
      <c r="J58207" s="161"/>
      <c r="AB58207" s="164"/>
    </row>
    <row r="58208" spans="5:28">
      <c r="J58208" s="161"/>
      <c r="AB58208" s="164"/>
    </row>
    <row r="58209" spans="5:28">
      <c r="J58209" s="161"/>
      <c r="AB58209" s="164"/>
    </row>
    <row r="58210" spans="5:28">
      <c r="J58210" s="161"/>
      <c r="AB58210" s="164"/>
    </row>
    <row r="58211" spans="5:28">
      <c r="J58211" s="161"/>
      <c r="AB58211" s="164"/>
    </row>
    <row r="58212" spans="5:28">
      <c r="J58212" s="161"/>
      <c r="AB58212" s="164"/>
    </row>
    <row r="58213" spans="5:28">
      <c r="J58213" s="161"/>
      <c r="AB58213" s="164"/>
    </row>
    <row r="58214" spans="5:28">
      <c r="J58214" s="161"/>
      <c r="AB58214" s="164"/>
    </row>
    <row r="58215" spans="5:28">
      <c r="E58215" s="166"/>
      <c r="J58215" s="161"/>
      <c r="AB58215" s="164"/>
    </row>
    <row r="58216" spans="5:28">
      <c r="E58216" s="166"/>
      <c r="J58216" s="161"/>
      <c r="AB58216" s="164"/>
    </row>
    <row r="58217" spans="5:28">
      <c r="J58217" s="161"/>
      <c r="AB58217" s="164"/>
    </row>
    <row r="58218" spans="5:28">
      <c r="J58218" s="161"/>
      <c r="AB58218" s="164"/>
    </row>
    <row r="58219" spans="5:28">
      <c r="J58219" s="161"/>
      <c r="AB58219" s="164"/>
    </row>
    <row r="58220" spans="5:28">
      <c r="J58220" s="161"/>
      <c r="AB58220" s="164"/>
    </row>
    <row r="58221" spans="5:28">
      <c r="J58221" s="161"/>
      <c r="AB58221" s="164"/>
    </row>
    <row r="58222" spans="5:28">
      <c r="J58222" s="161"/>
      <c r="AB58222" s="164"/>
    </row>
    <row r="58223" spans="5:28">
      <c r="J58223" s="161"/>
      <c r="AB58223" s="164"/>
    </row>
    <row r="58224" spans="5:28">
      <c r="J58224" s="161"/>
      <c r="AB58224" s="164"/>
    </row>
    <row r="58225" spans="10:28">
      <c r="J58225" s="161"/>
      <c r="AB58225" s="164"/>
    </row>
    <row r="58226" spans="10:28">
      <c r="J58226" s="161"/>
      <c r="AB58226" s="164"/>
    </row>
    <row r="58227" spans="10:28">
      <c r="J58227" s="161"/>
      <c r="AB58227" s="164"/>
    </row>
    <row r="58228" spans="10:28">
      <c r="J58228" s="161"/>
      <c r="AB58228" s="164"/>
    </row>
    <row r="58229" spans="10:28">
      <c r="J58229" s="161"/>
      <c r="AB58229" s="164"/>
    </row>
    <row r="58230" spans="10:28">
      <c r="J58230" s="161"/>
      <c r="AB58230" s="164"/>
    </row>
    <row r="58231" spans="10:28">
      <c r="J58231" s="161"/>
      <c r="AB58231" s="164"/>
    </row>
    <row r="58232" spans="10:28">
      <c r="J58232" s="161"/>
      <c r="AB58232" s="164"/>
    </row>
    <row r="58233" spans="10:28">
      <c r="J58233" s="161"/>
      <c r="AB58233" s="164"/>
    </row>
    <row r="58234" spans="10:28">
      <c r="J58234" s="161"/>
      <c r="AB58234" s="164"/>
    </row>
    <row r="58235" spans="10:28">
      <c r="J58235" s="161"/>
      <c r="AB58235" s="164"/>
    </row>
    <row r="58236" spans="10:28">
      <c r="J58236" s="161"/>
      <c r="AB58236" s="164"/>
    </row>
    <row r="58237" spans="10:28">
      <c r="J58237" s="161"/>
      <c r="AB58237" s="164"/>
    </row>
    <row r="58238" spans="10:28">
      <c r="J58238" s="161"/>
      <c r="AB58238" s="164"/>
    </row>
    <row r="58239" spans="10:28">
      <c r="J58239" s="161"/>
      <c r="AB58239" s="164"/>
    </row>
    <row r="58240" spans="10:28">
      <c r="J58240" s="161"/>
      <c r="AB58240" s="164"/>
    </row>
    <row r="58241" spans="10:28">
      <c r="J58241" s="161"/>
      <c r="AB58241" s="164"/>
    </row>
    <row r="58242" spans="10:28">
      <c r="J58242" s="161"/>
      <c r="AB58242" s="164"/>
    </row>
    <row r="58243" spans="10:28">
      <c r="J58243" s="161"/>
      <c r="AB58243" s="164"/>
    </row>
    <row r="58244" spans="10:28">
      <c r="J58244" s="161"/>
      <c r="AB58244" s="164"/>
    </row>
    <row r="58245" spans="10:28">
      <c r="J58245" s="161"/>
      <c r="AB58245" s="164"/>
    </row>
    <row r="58246" spans="10:28">
      <c r="J58246" s="161"/>
      <c r="AB58246" s="164"/>
    </row>
    <row r="58247" spans="10:28">
      <c r="J58247" s="161"/>
      <c r="AB58247" s="164"/>
    </row>
    <row r="58248" spans="10:28">
      <c r="J58248" s="161"/>
      <c r="AB58248" s="164"/>
    </row>
    <row r="58249" spans="10:28">
      <c r="J58249" s="161"/>
      <c r="AB58249" s="164"/>
    </row>
    <row r="58250" spans="10:28">
      <c r="J58250" s="161"/>
      <c r="AB58250" s="164"/>
    </row>
    <row r="58251" spans="10:28">
      <c r="J58251" s="161"/>
      <c r="AB58251" s="164"/>
    </row>
    <row r="58252" spans="10:28">
      <c r="J58252" s="161"/>
      <c r="AB58252" s="164"/>
    </row>
    <row r="58253" spans="10:28">
      <c r="J58253" s="161"/>
      <c r="AB58253" s="164"/>
    </row>
    <row r="58254" spans="10:28">
      <c r="J58254" s="161"/>
      <c r="AB58254" s="164"/>
    </row>
    <row r="58255" spans="10:28">
      <c r="J58255" s="161"/>
      <c r="AB58255" s="164"/>
    </row>
    <row r="58256" spans="10:28">
      <c r="J58256" s="161"/>
      <c r="AB58256" s="164"/>
    </row>
    <row r="58257" spans="10:28">
      <c r="J58257" s="161"/>
      <c r="AB58257" s="164"/>
    </row>
    <row r="58258" spans="10:28">
      <c r="J58258" s="161"/>
      <c r="AB58258" s="164"/>
    </row>
    <row r="58259" spans="10:28">
      <c r="J58259" s="161"/>
      <c r="AB58259" s="164"/>
    </row>
    <row r="58260" spans="10:28">
      <c r="J58260" s="161"/>
      <c r="AB58260" s="164"/>
    </row>
    <row r="58261" spans="10:28">
      <c r="J58261" s="161"/>
      <c r="AB58261" s="164"/>
    </row>
    <row r="58262" spans="10:28">
      <c r="J58262" s="161"/>
      <c r="AB58262" s="164"/>
    </row>
    <row r="58263" spans="10:28">
      <c r="J58263" s="161"/>
      <c r="AB58263" s="164"/>
    </row>
    <row r="58264" spans="10:28">
      <c r="J58264" s="161"/>
      <c r="AB58264" s="164"/>
    </row>
    <row r="58265" spans="10:28">
      <c r="J58265" s="161"/>
      <c r="AB58265" s="164"/>
    </row>
    <row r="58266" spans="10:28">
      <c r="J58266" s="161"/>
      <c r="AB58266" s="164"/>
    </row>
    <row r="58267" spans="10:28">
      <c r="J58267" s="161"/>
      <c r="AB58267" s="164"/>
    </row>
    <row r="58268" spans="10:28">
      <c r="J58268" s="161"/>
      <c r="AB58268" s="164"/>
    </row>
    <row r="58269" spans="10:28">
      <c r="J58269" s="161"/>
      <c r="AB58269" s="164"/>
    </row>
    <row r="58270" spans="10:28">
      <c r="J58270" s="161"/>
      <c r="AB58270" s="164"/>
    </row>
    <row r="58271" spans="10:28">
      <c r="J58271" s="161"/>
      <c r="AB58271" s="164"/>
    </row>
    <row r="58272" spans="10:28">
      <c r="J58272" s="161"/>
      <c r="AB58272" s="164"/>
    </row>
    <row r="58273" spans="5:28">
      <c r="J58273" s="161"/>
      <c r="AB58273" s="164"/>
    </row>
    <row r="58274" spans="5:28">
      <c r="J58274" s="161"/>
      <c r="AB58274" s="164"/>
    </row>
    <row r="58275" spans="5:28">
      <c r="J58275" s="161"/>
      <c r="AB58275" s="164"/>
    </row>
    <row r="58276" spans="5:28">
      <c r="J58276" s="161"/>
      <c r="AB58276" s="164"/>
    </row>
    <row r="58277" spans="5:28">
      <c r="J58277" s="161"/>
      <c r="AB58277" s="164"/>
    </row>
    <row r="58278" spans="5:28">
      <c r="J58278" s="161"/>
      <c r="AB58278" s="164"/>
    </row>
    <row r="58279" spans="5:28">
      <c r="J58279" s="161"/>
      <c r="AB58279" s="164"/>
    </row>
    <row r="58280" spans="5:28">
      <c r="J58280" s="161"/>
      <c r="AB58280" s="164"/>
    </row>
    <row r="58281" spans="5:28">
      <c r="J58281" s="161"/>
      <c r="AB58281" s="164"/>
    </row>
    <row r="58282" spans="5:28">
      <c r="J58282" s="161"/>
      <c r="AB58282" s="164"/>
    </row>
    <row r="58283" spans="5:28">
      <c r="J58283" s="161"/>
      <c r="AB58283" s="164"/>
    </row>
    <row r="58284" spans="5:28">
      <c r="E58284" s="166"/>
      <c r="J58284" s="161"/>
      <c r="AB58284" s="164"/>
    </row>
    <row r="58285" spans="5:28">
      <c r="E58285" s="166"/>
      <c r="J58285" s="161"/>
      <c r="AB58285" s="164"/>
    </row>
    <row r="58286" spans="5:28">
      <c r="E58286" s="166"/>
      <c r="J58286" s="161"/>
      <c r="AB58286" s="164"/>
    </row>
    <row r="58287" spans="5:28">
      <c r="E58287" s="166"/>
      <c r="J58287" s="161"/>
      <c r="AB58287" s="164"/>
    </row>
    <row r="58288" spans="5:28">
      <c r="E58288" s="166"/>
      <c r="J58288" s="161"/>
      <c r="AB58288" s="164"/>
    </row>
    <row r="58289" spans="10:28">
      <c r="J58289" s="161"/>
      <c r="AB58289" s="164"/>
    </row>
    <row r="58290" spans="10:28">
      <c r="J58290" s="161"/>
      <c r="AB58290" s="164"/>
    </row>
    <row r="58291" spans="10:28">
      <c r="J58291" s="161"/>
      <c r="AB58291" s="164"/>
    </row>
    <row r="58292" spans="10:28">
      <c r="J58292" s="161"/>
      <c r="AB58292" s="164"/>
    </row>
    <row r="58293" spans="10:28">
      <c r="J58293" s="161"/>
      <c r="AB58293" s="164"/>
    </row>
    <row r="58294" spans="10:28">
      <c r="J58294" s="161"/>
      <c r="AB58294" s="164"/>
    </row>
    <row r="58295" spans="10:28">
      <c r="J58295" s="161"/>
      <c r="AB58295" s="164"/>
    </row>
    <row r="58296" spans="10:28">
      <c r="J58296" s="161"/>
      <c r="AB58296" s="164"/>
    </row>
    <row r="58297" spans="10:28">
      <c r="J58297" s="161"/>
      <c r="AB58297" s="164"/>
    </row>
    <row r="58298" spans="10:28">
      <c r="J58298" s="161"/>
      <c r="AB58298" s="164"/>
    </row>
    <row r="58299" spans="10:28">
      <c r="J58299" s="161"/>
      <c r="AB58299" s="164"/>
    </row>
    <row r="58300" spans="10:28">
      <c r="J58300" s="161"/>
      <c r="AB58300" s="164"/>
    </row>
    <row r="58301" spans="10:28">
      <c r="J58301" s="161"/>
      <c r="AB58301" s="164"/>
    </row>
    <row r="58302" spans="10:28">
      <c r="J58302" s="161"/>
      <c r="AB58302" s="164"/>
    </row>
    <row r="58303" spans="10:28">
      <c r="J58303" s="161"/>
      <c r="AB58303" s="164"/>
    </row>
    <row r="58304" spans="10:28">
      <c r="J58304" s="161"/>
      <c r="AB58304" s="164"/>
    </row>
    <row r="58305" spans="10:28">
      <c r="J58305" s="161"/>
      <c r="AB58305" s="164"/>
    </row>
    <row r="58306" spans="10:28">
      <c r="J58306" s="161"/>
      <c r="AB58306" s="164"/>
    </row>
    <row r="58307" spans="10:28">
      <c r="J58307" s="161"/>
      <c r="AB58307" s="164"/>
    </row>
    <row r="58308" spans="10:28">
      <c r="J58308" s="161"/>
      <c r="AB58308" s="164"/>
    </row>
    <row r="58309" spans="10:28">
      <c r="J58309" s="161"/>
      <c r="AB58309" s="164"/>
    </row>
    <row r="58310" spans="10:28">
      <c r="J58310" s="161"/>
      <c r="AB58310" s="164"/>
    </row>
    <row r="58311" spans="10:28">
      <c r="J58311" s="161"/>
      <c r="AB58311" s="164"/>
    </row>
    <row r="58312" spans="10:28">
      <c r="J58312" s="161"/>
      <c r="AB58312" s="164"/>
    </row>
    <row r="58313" spans="10:28">
      <c r="J58313" s="161"/>
      <c r="AB58313" s="164"/>
    </row>
    <row r="58314" spans="10:28">
      <c r="J58314" s="161"/>
      <c r="AB58314" s="164"/>
    </row>
    <row r="58315" spans="10:28">
      <c r="J58315" s="161"/>
      <c r="AB58315" s="164"/>
    </row>
    <row r="58316" spans="10:28">
      <c r="J58316" s="161"/>
      <c r="AB58316" s="164"/>
    </row>
    <row r="58317" spans="10:28">
      <c r="J58317" s="161"/>
      <c r="AB58317" s="164"/>
    </row>
    <row r="58318" spans="10:28">
      <c r="J58318" s="161"/>
      <c r="AB58318" s="164"/>
    </row>
    <row r="58319" spans="10:28">
      <c r="J58319" s="161"/>
      <c r="AB58319" s="164"/>
    </row>
    <row r="58320" spans="10:28">
      <c r="J58320" s="161"/>
      <c r="AB58320" s="164"/>
    </row>
    <row r="58321" spans="10:28">
      <c r="J58321" s="161"/>
      <c r="AB58321" s="164"/>
    </row>
    <row r="58322" spans="10:28">
      <c r="J58322" s="161"/>
      <c r="AB58322" s="164"/>
    </row>
    <row r="58323" spans="10:28">
      <c r="J58323" s="161"/>
      <c r="AB58323" s="164"/>
    </row>
    <row r="58324" spans="10:28">
      <c r="J58324" s="161"/>
      <c r="AB58324" s="164"/>
    </row>
    <row r="58325" spans="10:28">
      <c r="J58325" s="161"/>
      <c r="AB58325" s="164"/>
    </row>
    <row r="58326" spans="10:28">
      <c r="J58326" s="161"/>
      <c r="AB58326" s="164"/>
    </row>
    <row r="58327" spans="10:28">
      <c r="J58327" s="161"/>
      <c r="AB58327" s="164"/>
    </row>
    <row r="58328" spans="10:28">
      <c r="J58328" s="161"/>
      <c r="AB58328" s="164"/>
    </row>
    <row r="58329" spans="10:28">
      <c r="J58329" s="161"/>
      <c r="AB58329" s="164"/>
    </row>
    <row r="58330" spans="10:28">
      <c r="J58330" s="161"/>
      <c r="AB58330" s="164"/>
    </row>
    <row r="58331" spans="10:28">
      <c r="J58331" s="161"/>
      <c r="AB58331" s="164"/>
    </row>
    <row r="58332" spans="10:28">
      <c r="J58332" s="161"/>
      <c r="AB58332" s="164"/>
    </row>
    <row r="58333" spans="10:28">
      <c r="J58333" s="161"/>
      <c r="AB58333" s="164"/>
    </row>
    <row r="58334" spans="10:28">
      <c r="J58334" s="161"/>
      <c r="AB58334" s="164"/>
    </row>
    <row r="58335" spans="10:28">
      <c r="J58335" s="161"/>
      <c r="AB58335" s="164"/>
    </row>
    <row r="58336" spans="10:28">
      <c r="J58336" s="161"/>
      <c r="AB58336" s="164"/>
    </row>
    <row r="58337" spans="10:28">
      <c r="J58337" s="161"/>
      <c r="AB58337" s="164"/>
    </row>
    <row r="58338" spans="10:28">
      <c r="J58338" s="161"/>
      <c r="AB58338" s="164"/>
    </row>
    <row r="58339" spans="10:28">
      <c r="J58339" s="161"/>
      <c r="AB58339" s="164"/>
    </row>
    <row r="58340" spans="10:28">
      <c r="J58340" s="161"/>
      <c r="AB58340" s="164"/>
    </row>
    <row r="58341" spans="10:28">
      <c r="J58341" s="161"/>
      <c r="AB58341" s="164"/>
    </row>
    <row r="58342" spans="10:28">
      <c r="J58342" s="161"/>
      <c r="AB58342" s="164"/>
    </row>
    <row r="58343" spans="10:28">
      <c r="J58343" s="161"/>
      <c r="AB58343" s="164"/>
    </row>
    <row r="58344" spans="10:28">
      <c r="J58344" s="161"/>
      <c r="AB58344" s="164"/>
    </row>
    <row r="58345" spans="10:28">
      <c r="J58345" s="161"/>
      <c r="AB58345" s="164"/>
    </row>
    <row r="58346" spans="10:28">
      <c r="J58346" s="161"/>
      <c r="AB58346" s="164"/>
    </row>
    <row r="58347" spans="10:28">
      <c r="J58347" s="161"/>
      <c r="R58347" s="166"/>
      <c r="AB58347" s="164"/>
    </row>
    <row r="58348" spans="10:28">
      <c r="J58348" s="161"/>
      <c r="AB58348" s="164"/>
    </row>
    <row r="58349" spans="10:28">
      <c r="J58349" s="161"/>
      <c r="AB58349" s="164"/>
    </row>
    <row r="58350" spans="10:28">
      <c r="J58350" s="161"/>
      <c r="AB58350" s="164"/>
    </row>
    <row r="58351" spans="10:28">
      <c r="J58351" s="161"/>
      <c r="AB58351" s="164"/>
    </row>
    <row r="58352" spans="10:28">
      <c r="J58352" s="161"/>
      <c r="AB58352" s="164"/>
    </row>
    <row r="58353" spans="10:28">
      <c r="J58353" s="161"/>
      <c r="AB58353" s="164"/>
    </row>
    <row r="58354" spans="10:28">
      <c r="J58354" s="161"/>
      <c r="AB58354" s="164"/>
    </row>
    <row r="58355" spans="10:28">
      <c r="J58355" s="161"/>
      <c r="AB58355" s="164"/>
    </row>
    <row r="58356" spans="10:28">
      <c r="J58356" s="161"/>
      <c r="AB58356" s="164"/>
    </row>
    <row r="58357" spans="10:28">
      <c r="J58357" s="161"/>
      <c r="AB58357" s="164"/>
    </row>
    <row r="58358" spans="10:28">
      <c r="J58358" s="161"/>
      <c r="AB58358" s="164"/>
    </row>
    <row r="58359" spans="10:28">
      <c r="J58359" s="161"/>
      <c r="AB58359" s="164"/>
    </row>
    <row r="58360" spans="10:28">
      <c r="J58360" s="161"/>
      <c r="AB58360" s="164"/>
    </row>
    <row r="58361" spans="10:28">
      <c r="J58361" s="161"/>
      <c r="AB58361" s="164"/>
    </row>
    <row r="58362" spans="10:28">
      <c r="J58362" s="161"/>
      <c r="AB58362" s="164"/>
    </row>
    <row r="58363" spans="10:28">
      <c r="J58363" s="161"/>
      <c r="AB58363" s="164"/>
    </row>
    <row r="58364" spans="10:28">
      <c r="J58364" s="161"/>
      <c r="AB58364" s="164"/>
    </row>
    <row r="58365" spans="10:28">
      <c r="J58365" s="161"/>
      <c r="AB58365" s="164"/>
    </row>
    <row r="58366" spans="10:28">
      <c r="J58366" s="161"/>
      <c r="AB58366" s="164"/>
    </row>
    <row r="58367" spans="10:28">
      <c r="J58367" s="161"/>
      <c r="AB58367" s="164"/>
    </row>
    <row r="58368" spans="10:28">
      <c r="J58368" s="161"/>
      <c r="AB58368" s="164"/>
    </row>
    <row r="58369" spans="10:28">
      <c r="J58369" s="161"/>
      <c r="AB58369" s="164"/>
    </row>
    <row r="58370" spans="10:28">
      <c r="J58370" s="161"/>
      <c r="AB58370" s="164"/>
    </row>
    <row r="58371" spans="10:28">
      <c r="J58371" s="161"/>
      <c r="AB58371" s="164"/>
    </row>
    <row r="58372" spans="10:28">
      <c r="J58372" s="161"/>
      <c r="AB58372" s="164"/>
    </row>
    <row r="58373" spans="10:28">
      <c r="J58373" s="161"/>
      <c r="AB58373" s="164"/>
    </row>
    <row r="58374" spans="10:28">
      <c r="J58374" s="161"/>
      <c r="AB58374" s="164"/>
    </row>
    <row r="58375" spans="10:28">
      <c r="J58375" s="161"/>
      <c r="AB58375" s="164"/>
    </row>
    <row r="58376" spans="10:28">
      <c r="J58376" s="161"/>
      <c r="AB58376" s="164"/>
    </row>
    <row r="58377" spans="10:28">
      <c r="J58377" s="161"/>
      <c r="AB58377" s="164"/>
    </row>
    <row r="58378" spans="10:28">
      <c r="J58378" s="161"/>
      <c r="AB58378" s="164"/>
    </row>
    <row r="58379" spans="10:28">
      <c r="J58379" s="161"/>
      <c r="AB58379" s="164"/>
    </row>
    <row r="58380" spans="10:28">
      <c r="J58380" s="161"/>
      <c r="AB58380" s="164"/>
    </row>
    <row r="58381" spans="10:28">
      <c r="J58381" s="161"/>
      <c r="AB58381" s="164"/>
    </row>
    <row r="58382" spans="10:28">
      <c r="J58382" s="161"/>
      <c r="AB58382" s="164"/>
    </row>
    <row r="58383" spans="10:28">
      <c r="J58383" s="161"/>
      <c r="AB58383" s="164"/>
    </row>
    <row r="58384" spans="10:28">
      <c r="J58384" s="161"/>
      <c r="AB58384" s="164"/>
    </row>
    <row r="58385" spans="10:28">
      <c r="J58385" s="161"/>
      <c r="AB58385" s="164"/>
    </row>
    <row r="58386" spans="10:28">
      <c r="J58386" s="161"/>
      <c r="AB58386" s="164"/>
    </row>
    <row r="58387" spans="10:28">
      <c r="J58387" s="161"/>
      <c r="AB58387" s="164"/>
    </row>
    <row r="58388" spans="10:28">
      <c r="J58388" s="161"/>
      <c r="AB58388" s="164"/>
    </row>
    <row r="58389" spans="10:28">
      <c r="J58389" s="161"/>
      <c r="AB58389" s="164"/>
    </row>
    <row r="58390" spans="10:28">
      <c r="J58390" s="161"/>
      <c r="AB58390" s="164"/>
    </row>
    <row r="58391" spans="10:28">
      <c r="J58391" s="161"/>
      <c r="AB58391" s="164"/>
    </row>
    <row r="58392" spans="10:28">
      <c r="J58392" s="161"/>
      <c r="AB58392" s="164"/>
    </row>
    <row r="58393" spans="10:28">
      <c r="J58393" s="161"/>
      <c r="AB58393" s="164"/>
    </row>
    <row r="58394" spans="10:28">
      <c r="J58394" s="161"/>
      <c r="AB58394" s="164"/>
    </row>
    <row r="58395" spans="10:28">
      <c r="J58395" s="161"/>
      <c r="AB58395" s="164"/>
    </row>
    <row r="58396" spans="10:28">
      <c r="J58396" s="161"/>
      <c r="AB58396" s="164"/>
    </row>
    <row r="58397" spans="10:28">
      <c r="J58397" s="161"/>
      <c r="AB58397" s="164"/>
    </row>
    <row r="58398" spans="10:28">
      <c r="J58398" s="161"/>
      <c r="AB58398" s="164"/>
    </row>
    <row r="58399" spans="10:28">
      <c r="J58399" s="161"/>
      <c r="AB58399" s="164"/>
    </row>
    <row r="58400" spans="10:28">
      <c r="J58400" s="161"/>
      <c r="AB58400" s="164"/>
    </row>
    <row r="58401" spans="10:28">
      <c r="J58401" s="161"/>
      <c r="AB58401" s="164"/>
    </row>
    <row r="58402" spans="10:28">
      <c r="J58402" s="161"/>
      <c r="AB58402" s="164"/>
    </row>
    <row r="58403" spans="10:28">
      <c r="J58403" s="161"/>
      <c r="AB58403" s="164"/>
    </row>
    <row r="58404" spans="10:28">
      <c r="J58404" s="161"/>
      <c r="AB58404" s="164"/>
    </row>
    <row r="58405" spans="10:28">
      <c r="J58405" s="161"/>
      <c r="AB58405" s="164"/>
    </row>
    <row r="58406" spans="10:28">
      <c r="J58406" s="161"/>
      <c r="AB58406" s="164"/>
    </row>
    <row r="58407" spans="10:28">
      <c r="J58407" s="161"/>
      <c r="AB58407" s="164"/>
    </row>
    <row r="58408" spans="10:28">
      <c r="J58408" s="161"/>
      <c r="AB58408" s="164"/>
    </row>
    <row r="58409" spans="10:28">
      <c r="J58409" s="161"/>
      <c r="AB58409" s="164"/>
    </row>
    <row r="58410" spans="10:28">
      <c r="J58410" s="161"/>
      <c r="AB58410" s="164"/>
    </row>
    <row r="58411" spans="10:28">
      <c r="J58411" s="161"/>
      <c r="AB58411" s="164"/>
    </row>
    <row r="58412" spans="10:28">
      <c r="J58412" s="161"/>
      <c r="AB58412" s="164"/>
    </row>
    <row r="58413" spans="10:28">
      <c r="J58413" s="161"/>
      <c r="AB58413" s="164"/>
    </row>
    <row r="58414" spans="10:28">
      <c r="J58414" s="161"/>
      <c r="AB58414" s="164"/>
    </row>
    <row r="58415" spans="10:28">
      <c r="J58415" s="161"/>
      <c r="AB58415" s="164"/>
    </row>
    <row r="58416" spans="10:28">
      <c r="J58416" s="161"/>
      <c r="AB58416" s="164"/>
    </row>
    <row r="58417" spans="10:28">
      <c r="J58417" s="161"/>
      <c r="AB58417" s="164"/>
    </row>
    <row r="58418" spans="10:28">
      <c r="J58418" s="161"/>
      <c r="AB58418" s="164"/>
    </row>
    <row r="58419" spans="10:28">
      <c r="J58419" s="161"/>
      <c r="AB58419" s="164"/>
    </row>
    <row r="58420" spans="10:28">
      <c r="J58420" s="161"/>
      <c r="AB58420" s="164"/>
    </row>
    <row r="58421" spans="10:28">
      <c r="J58421" s="161"/>
      <c r="AB58421" s="164"/>
    </row>
    <row r="58422" spans="10:28">
      <c r="J58422" s="161"/>
      <c r="AB58422" s="164"/>
    </row>
    <row r="58423" spans="10:28">
      <c r="J58423" s="161"/>
      <c r="AB58423" s="164"/>
    </row>
    <row r="58424" spans="10:28">
      <c r="J58424" s="161"/>
      <c r="AB58424" s="164"/>
    </row>
    <row r="58425" spans="10:28">
      <c r="J58425" s="161"/>
      <c r="AB58425" s="164"/>
    </row>
    <row r="58426" spans="10:28">
      <c r="J58426" s="161"/>
      <c r="AB58426" s="164"/>
    </row>
    <row r="58427" spans="10:28">
      <c r="J58427" s="161"/>
      <c r="AB58427" s="164"/>
    </row>
    <row r="58428" spans="10:28">
      <c r="J58428" s="161"/>
      <c r="AB58428" s="164"/>
    </row>
    <row r="58429" spans="10:28">
      <c r="J58429" s="161"/>
      <c r="AB58429" s="164"/>
    </row>
    <row r="58430" spans="10:28">
      <c r="J58430" s="161"/>
      <c r="AB58430" s="164"/>
    </row>
    <row r="58431" spans="10:28">
      <c r="J58431" s="161"/>
      <c r="AB58431" s="164"/>
    </row>
    <row r="58432" spans="10:28">
      <c r="J58432" s="161"/>
      <c r="AB58432" s="164"/>
    </row>
    <row r="58433" spans="5:28">
      <c r="J58433" s="161"/>
      <c r="AB58433" s="164"/>
    </row>
    <row r="58434" spans="5:28">
      <c r="E58434" s="166"/>
      <c r="J58434" s="161"/>
      <c r="AB58434" s="164"/>
    </row>
    <row r="58435" spans="5:28">
      <c r="E58435" s="166"/>
      <c r="J58435" s="161"/>
      <c r="AB58435" s="164"/>
    </row>
    <row r="58436" spans="5:28">
      <c r="E58436" s="166"/>
      <c r="J58436" s="161"/>
      <c r="AB58436" s="164"/>
    </row>
    <row r="58437" spans="5:28">
      <c r="E58437" s="166"/>
      <c r="J58437" s="161"/>
      <c r="AB58437" s="164"/>
    </row>
    <row r="58438" spans="5:28">
      <c r="E58438" s="166"/>
      <c r="J58438" s="161"/>
      <c r="AB58438" s="164"/>
    </row>
    <row r="58439" spans="5:28">
      <c r="E58439" s="166"/>
      <c r="J58439" s="161"/>
      <c r="AB58439" s="164"/>
    </row>
    <row r="58440" spans="5:28">
      <c r="J58440" s="161"/>
      <c r="AB58440" s="164"/>
    </row>
    <row r="58441" spans="5:28">
      <c r="J58441" s="161"/>
      <c r="AB58441" s="164"/>
    </row>
    <row r="58442" spans="5:28">
      <c r="J58442" s="161"/>
      <c r="AB58442" s="164"/>
    </row>
    <row r="58443" spans="5:28">
      <c r="J58443" s="161"/>
      <c r="AB58443" s="164"/>
    </row>
    <row r="58444" spans="5:28">
      <c r="J58444" s="161"/>
      <c r="AB58444" s="164"/>
    </row>
    <row r="58445" spans="5:28">
      <c r="J58445" s="161"/>
      <c r="R58445" s="166"/>
      <c r="AB58445" s="164"/>
    </row>
    <row r="58446" spans="5:28">
      <c r="J58446" s="161"/>
      <c r="AB58446" s="164"/>
    </row>
    <row r="58447" spans="5:28">
      <c r="J58447" s="161"/>
      <c r="R58447" s="166"/>
      <c r="AB58447" s="164"/>
    </row>
    <row r="58448" spans="5:28">
      <c r="E58448" s="166"/>
      <c r="J58448" s="161"/>
      <c r="AB58448" s="164"/>
    </row>
    <row r="58449" spans="5:28">
      <c r="E58449" s="166"/>
      <c r="J58449" s="161"/>
      <c r="AB58449" s="164"/>
    </row>
    <row r="58450" spans="5:28">
      <c r="E58450" s="166"/>
      <c r="J58450" s="161"/>
      <c r="AB58450" s="164"/>
    </row>
    <row r="58451" spans="5:28">
      <c r="E58451" s="166"/>
      <c r="J58451" s="161"/>
      <c r="AB58451" s="164"/>
    </row>
    <row r="58452" spans="5:28">
      <c r="E58452" s="166"/>
      <c r="J58452" s="161"/>
      <c r="AB58452" s="164"/>
    </row>
    <row r="58453" spans="5:28">
      <c r="E58453" s="166"/>
      <c r="J58453" s="161"/>
      <c r="AB58453" s="164"/>
    </row>
    <row r="58454" spans="5:28">
      <c r="E58454" s="166"/>
      <c r="J58454" s="161"/>
      <c r="AB58454" s="164"/>
    </row>
    <row r="58455" spans="5:28">
      <c r="E58455" s="166"/>
      <c r="J58455" s="161"/>
      <c r="AB58455" s="164"/>
    </row>
    <row r="58456" spans="5:28">
      <c r="E58456" s="166"/>
      <c r="J58456" s="161"/>
      <c r="AB58456" s="164"/>
    </row>
    <row r="58457" spans="5:28">
      <c r="J58457" s="161"/>
      <c r="R58457" s="166"/>
      <c r="AB58457" s="164"/>
    </row>
    <row r="58458" spans="5:28">
      <c r="J58458" s="161"/>
      <c r="AB58458" s="164"/>
    </row>
    <row r="58459" spans="5:28">
      <c r="J58459" s="161"/>
      <c r="AB58459" s="164"/>
    </row>
    <row r="58460" spans="5:28">
      <c r="J58460" s="161"/>
      <c r="AB58460" s="164"/>
    </row>
    <row r="58461" spans="5:28">
      <c r="J58461" s="161"/>
      <c r="AB58461" s="164"/>
    </row>
    <row r="58462" spans="5:28">
      <c r="J58462" s="161"/>
      <c r="AB58462" s="164"/>
    </row>
    <row r="58463" spans="5:28">
      <c r="J58463" s="161"/>
      <c r="AB58463" s="164"/>
    </row>
    <row r="58464" spans="5:28">
      <c r="J58464" s="161"/>
      <c r="AB58464" s="164"/>
    </row>
    <row r="58465" spans="10:28">
      <c r="J58465" s="161"/>
      <c r="AB58465" s="164"/>
    </row>
    <row r="58466" spans="10:28">
      <c r="J58466" s="161"/>
      <c r="AB58466" s="164"/>
    </row>
    <row r="58467" spans="10:28">
      <c r="J58467" s="161"/>
      <c r="AB58467" s="164"/>
    </row>
    <row r="58468" spans="10:28">
      <c r="J58468" s="161"/>
      <c r="AB58468" s="164"/>
    </row>
    <row r="58469" spans="10:28">
      <c r="J58469" s="161"/>
      <c r="AB58469" s="164"/>
    </row>
    <row r="58470" spans="10:28">
      <c r="J58470" s="161"/>
      <c r="AB58470" s="164"/>
    </row>
    <row r="58471" spans="10:28">
      <c r="J58471" s="161"/>
      <c r="AB58471" s="164"/>
    </row>
    <row r="58472" spans="10:28">
      <c r="J58472" s="161"/>
      <c r="AB58472" s="164"/>
    </row>
    <row r="58473" spans="10:28">
      <c r="J58473" s="161"/>
      <c r="AB58473" s="164"/>
    </row>
    <row r="58474" spans="10:28">
      <c r="J58474" s="161"/>
      <c r="AB58474" s="164"/>
    </row>
    <row r="58475" spans="10:28">
      <c r="J58475" s="161"/>
      <c r="AB58475" s="164"/>
    </row>
    <row r="58476" spans="10:28">
      <c r="J58476" s="161"/>
      <c r="AB58476" s="164"/>
    </row>
    <row r="58477" spans="10:28">
      <c r="J58477" s="161"/>
      <c r="AB58477" s="164"/>
    </row>
    <row r="58478" spans="10:28">
      <c r="J58478" s="161"/>
      <c r="AB58478" s="164"/>
    </row>
    <row r="58479" spans="10:28">
      <c r="J58479" s="161"/>
      <c r="AB58479" s="164"/>
    </row>
    <row r="58480" spans="10:28">
      <c r="J58480" s="161"/>
      <c r="AB58480" s="164"/>
    </row>
    <row r="58481" spans="10:28">
      <c r="J58481" s="161"/>
      <c r="AB58481" s="164"/>
    </row>
    <row r="58482" spans="10:28">
      <c r="J58482" s="161"/>
      <c r="AB58482" s="164"/>
    </row>
    <row r="58483" spans="10:28">
      <c r="J58483" s="161"/>
      <c r="AB58483" s="164"/>
    </row>
    <row r="58484" spans="10:28">
      <c r="J58484" s="161"/>
      <c r="AB58484" s="164"/>
    </row>
    <row r="58485" spans="10:28">
      <c r="J58485" s="161"/>
      <c r="AB58485" s="164"/>
    </row>
    <row r="58486" spans="10:28">
      <c r="J58486" s="161"/>
      <c r="AB58486" s="164"/>
    </row>
    <row r="58487" spans="10:28">
      <c r="J58487" s="161"/>
      <c r="AB58487" s="164"/>
    </row>
    <row r="58488" spans="10:28">
      <c r="J58488" s="161"/>
      <c r="AB58488" s="164"/>
    </row>
    <row r="58489" spans="10:28">
      <c r="J58489" s="161"/>
      <c r="AB58489" s="164"/>
    </row>
    <row r="58490" spans="10:28">
      <c r="J58490" s="161"/>
      <c r="AB58490" s="164"/>
    </row>
    <row r="58491" spans="10:28">
      <c r="J58491" s="161"/>
      <c r="AB58491" s="164"/>
    </row>
    <row r="58492" spans="10:28">
      <c r="J58492" s="161"/>
      <c r="AB58492" s="164"/>
    </row>
    <row r="58493" spans="10:28">
      <c r="J58493" s="161"/>
      <c r="AB58493" s="164"/>
    </row>
    <row r="58494" spans="10:28">
      <c r="J58494" s="161"/>
      <c r="AB58494" s="164"/>
    </row>
    <row r="58495" spans="10:28">
      <c r="J58495" s="161"/>
      <c r="AB58495" s="164"/>
    </row>
    <row r="58496" spans="10:28">
      <c r="J58496" s="161"/>
      <c r="AB58496" s="164"/>
    </row>
    <row r="58497" spans="10:28">
      <c r="J58497" s="161"/>
      <c r="AB58497" s="164"/>
    </row>
    <row r="58498" spans="10:28">
      <c r="J58498" s="161"/>
      <c r="AB58498" s="164"/>
    </row>
    <row r="58499" spans="10:28">
      <c r="J58499" s="161"/>
      <c r="AB58499" s="164"/>
    </row>
    <row r="58500" spans="10:28">
      <c r="J58500" s="161"/>
      <c r="AB58500" s="164"/>
    </row>
    <row r="58501" spans="10:28">
      <c r="J58501" s="161"/>
      <c r="AB58501" s="164"/>
    </row>
    <row r="58502" spans="10:28">
      <c r="J58502" s="161"/>
      <c r="AB58502" s="164"/>
    </row>
    <row r="58503" spans="10:28">
      <c r="J58503" s="161"/>
      <c r="AB58503" s="164"/>
    </row>
    <row r="58504" spans="10:28">
      <c r="J58504" s="161"/>
      <c r="AB58504" s="164"/>
    </row>
    <row r="58505" spans="10:28">
      <c r="J58505" s="161"/>
      <c r="AB58505" s="164"/>
    </row>
    <row r="58506" spans="10:28">
      <c r="J58506" s="161"/>
      <c r="AB58506" s="164"/>
    </row>
    <row r="58507" spans="10:28">
      <c r="J58507" s="161"/>
      <c r="AB58507" s="164"/>
    </row>
    <row r="58508" spans="10:28">
      <c r="J58508" s="161"/>
      <c r="AB58508" s="164"/>
    </row>
    <row r="58509" spans="10:28">
      <c r="J58509" s="161"/>
      <c r="AB58509" s="164"/>
    </row>
    <row r="58510" spans="10:28">
      <c r="J58510" s="161"/>
      <c r="AB58510" s="164"/>
    </row>
    <row r="58511" spans="10:28">
      <c r="J58511" s="161"/>
      <c r="AB58511" s="164"/>
    </row>
    <row r="58512" spans="10:28">
      <c r="J58512" s="161"/>
      <c r="AB58512" s="164"/>
    </row>
    <row r="58513" spans="10:28">
      <c r="J58513" s="161"/>
      <c r="AB58513" s="164"/>
    </row>
    <row r="58514" spans="10:28">
      <c r="J58514" s="161"/>
      <c r="AB58514" s="164"/>
    </row>
    <row r="58515" spans="10:28">
      <c r="J58515" s="161"/>
      <c r="AB58515" s="164"/>
    </row>
    <row r="58516" spans="10:28">
      <c r="J58516" s="161"/>
      <c r="AB58516" s="164"/>
    </row>
    <row r="58517" spans="10:28">
      <c r="J58517" s="161"/>
      <c r="AB58517" s="164"/>
    </row>
    <row r="58518" spans="10:28">
      <c r="J58518" s="161"/>
      <c r="AB58518" s="164"/>
    </row>
    <row r="58519" spans="10:28">
      <c r="J58519" s="161"/>
      <c r="AB58519" s="164"/>
    </row>
    <row r="58520" spans="10:28">
      <c r="J58520" s="161"/>
      <c r="AB58520" s="164"/>
    </row>
    <row r="58521" spans="10:28">
      <c r="J58521" s="161"/>
      <c r="AB58521" s="164"/>
    </row>
    <row r="58522" spans="10:28">
      <c r="J58522" s="161"/>
      <c r="AB58522" s="164"/>
    </row>
    <row r="58523" spans="10:28">
      <c r="J58523" s="161"/>
      <c r="AB58523" s="164"/>
    </row>
    <row r="58524" spans="10:28">
      <c r="J58524" s="161"/>
      <c r="AB58524" s="164"/>
    </row>
    <row r="58525" spans="10:28">
      <c r="J58525" s="161"/>
      <c r="AB58525" s="164"/>
    </row>
    <row r="58526" spans="10:28">
      <c r="J58526" s="161"/>
      <c r="AB58526" s="164"/>
    </row>
    <row r="58527" spans="10:28">
      <c r="J58527" s="161"/>
      <c r="AB58527" s="164"/>
    </row>
    <row r="58528" spans="10:28">
      <c r="J58528" s="161"/>
      <c r="AB58528" s="164"/>
    </row>
    <row r="58529" spans="10:28">
      <c r="J58529" s="161"/>
      <c r="AB58529" s="164"/>
    </row>
    <row r="58530" spans="10:28">
      <c r="J58530" s="161"/>
      <c r="AB58530" s="164"/>
    </row>
    <row r="58531" spans="10:28">
      <c r="J58531" s="161"/>
      <c r="AB58531" s="164"/>
    </row>
    <row r="58532" spans="10:28">
      <c r="J58532" s="161"/>
      <c r="AB58532" s="164"/>
    </row>
    <row r="58533" spans="10:28">
      <c r="J58533" s="161"/>
      <c r="AB58533" s="164"/>
    </row>
    <row r="58534" spans="10:28">
      <c r="J58534" s="161"/>
      <c r="AB58534" s="164"/>
    </row>
    <row r="58535" spans="10:28">
      <c r="J58535" s="161"/>
      <c r="AB58535" s="164"/>
    </row>
    <row r="58536" spans="10:28">
      <c r="J58536" s="161"/>
      <c r="AB58536" s="164"/>
    </row>
    <row r="58537" spans="10:28">
      <c r="J58537" s="161"/>
      <c r="AB58537" s="164"/>
    </row>
    <row r="58538" spans="10:28">
      <c r="J58538" s="161"/>
      <c r="AB58538" s="164"/>
    </row>
    <row r="58539" spans="10:28">
      <c r="J58539" s="161"/>
      <c r="AB58539" s="164"/>
    </row>
    <row r="58540" spans="10:28">
      <c r="J58540" s="161"/>
      <c r="AB58540" s="164"/>
    </row>
    <row r="58541" spans="10:28">
      <c r="J58541" s="161"/>
      <c r="AB58541" s="164"/>
    </row>
    <row r="58542" spans="10:28">
      <c r="J58542" s="161"/>
      <c r="AB58542" s="164"/>
    </row>
    <row r="58543" spans="10:28">
      <c r="J58543" s="161"/>
      <c r="AB58543" s="164"/>
    </row>
    <row r="58544" spans="10:28">
      <c r="J58544" s="161"/>
      <c r="AB58544" s="164"/>
    </row>
    <row r="58545" spans="10:28">
      <c r="J58545" s="161"/>
      <c r="AB58545" s="164"/>
    </row>
    <row r="58546" spans="10:28">
      <c r="J58546" s="161"/>
      <c r="AB58546" s="164"/>
    </row>
    <row r="58547" spans="10:28">
      <c r="J58547" s="161"/>
      <c r="AB58547" s="164"/>
    </row>
    <row r="58548" spans="10:28">
      <c r="J58548" s="161"/>
      <c r="AB58548" s="164"/>
    </row>
    <row r="58549" spans="10:28">
      <c r="J58549" s="161"/>
      <c r="AB58549" s="164"/>
    </row>
    <row r="58550" spans="10:28">
      <c r="J58550" s="161"/>
      <c r="AB58550" s="164"/>
    </row>
    <row r="58551" spans="10:28">
      <c r="J58551" s="161"/>
      <c r="AB58551" s="164"/>
    </row>
    <row r="58552" spans="10:28">
      <c r="J58552" s="161"/>
      <c r="AB58552" s="164"/>
    </row>
    <row r="58553" spans="10:28">
      <c r="J58553" s="161"/>
      <c r="AB58553" s="164"/>
    </row>
    <row r="58554" spans="10:28">
      <c r="J58554" s="161"/>
      <c r="AB58554" s="164"/>
    </row>
    <row r="58555" spans="10:28">
      <c r="J58555" s="161"/>
      <c r="AB58555" s="164"/>
    </row>
    <row r="58556" spans="10:28">
      <c r="J58556" s="161"/>
      <c r="AB58556" s="164"/>
    </row>
    <row r="58557" spans="10:28">
      <c r="J58557" s="161"/>
      <c r="AB58557" s="164"/>
    </row>
    <row r="58558" spans="10:28">
      <c r="J58558" s="161"/>
      <c r="AB58558" s="164"/>
    </row>
    <row r="58559" spans="10:28">
      <c r="J58559" s="161"/>
      <c r="AB58559" s="164"/>
    </row>
    <row r="58560" spans="10:28">
      <c r="J58560" s="161"/>
      <c r="AB58560" s="164"/>
    </row>
    <row r="58561" spans="10:28">
      <c r="J58561" s="161"/>
      <c r="AB58561" s="164"/>
    </row>
    <row r="58562" spans="10:28">
      <c r="J58562" s="161"/>
      <c r="AB58562" s="164"/>
    </row>
    <row r="58563" spans="10:28">
      <c r="J58563" s="161"/>
      <c r="AB58563" s="164"/>
    </row>
    <row r="58564" spans="10:28">
      <c r="J58564" s="161"/>
      <c r="AB58564" s="164"/>
    </row>
    <row r="58565" spans="10:28">
      <c r="J58565" s="161"/>
      <c r="AB58565" s="164"/>
    </row>
    <row r="58566" spans="10:28">
      <c r="J58566" s="161"/>
      <c r="AB58566" s="164"/>
    </row>
    <row r="58567" spans="10:28">
      <c r="J58567" s="161"/>
      <c r="AB58567" s="164"/>
    </row>
    <row r="58568" spans="10:28">
      <c r="J58568" s="161"/>
      <c r="AB58568" s="164"/>
    </row>
    <row r="58569" spans="10:28">
      <c r="J58569" s="161"/>
      <c r="AB58569" s="164"/>
    </row>
    <row r="58570" spans="10:28">
      <c r="J58570" s="161"/>
      <c r="AB58570" s="164"/>
    </row>
    <row r="58571" spans="10:28">
      <c r="J58571" s="161"/>
      <c r="AB58571" s="164"/>
    </row>
    <row r="58572" spans="10:28">
      <c r="J58572" s="161"/>
      <c r="AB58572" s="164"/>
    </row>
    <row r="58573" spans="10:28">
      <c r="J58573" s="161"/>
      <c r="AB58573" s="164"/>
    </row>
    <row r="58574" spans="10:28">
      <c r="J58574" s="161"/>
      <c r="AB58574" s="164"/>
    </row>
    <row r="58575" spans="10:28">
      <c r="J58575" s="161"/>
      <c r="AB58575" s="164"/>
    </row>
    <row r="58576" spans="10:28">
      <c r="J58576" s="161"/>
      <c r="AB58576" s="164"/>
    </row>
    <row r="58577" spans="10:28">
      <c r="J58577" s="161"/>
      <c r="AB58577" s="164"/>
    </row>
    <row r="58578" spans="10:28">
      <c r="J58578" s="161"/>
      <c r="AB58578" s="164"/>
    </row>
    <row r="58579" spans="10:28">
      <c r="J58579" s="161"/>
      <c r="AB58579" s="164"/>
    </row>
    <row r="58580" spans="10:28">
      <c r="J58580" s="161"/>
      <c r="AB58580" s="164"/>
    </row>
    <row r="58581" spans="10:28">
      <c r="J58581" s="161"/>
      <c r="AB58581" s="164"/>
    </row>
    <row r="58582" spans="10:28">
      <c r="J58582" s="161"/>
      <c r="AB58582" s="164"/>
    </row>
    <row r="58583" spans="10:28">
      <c r="J58583" s="161"/>
      <c r="AB58583" s="164"/>
    </row>
    <row r="58584" spans="10:28">
      <c r="J58584" s="161"/>
      <c r="AB58584" s="164"/>
    </row>
    <row r="58585" spans="10:28">
      <c r="J58585" s="161"/>
      <c r="AB58585" s="164"/>
    </row>
    <row r="58586" spans="10:28">
      <c r="J58586" s="161"/>
      <c r="AB58586" s="164"/>
    </row>
    <row r="58587" spans="10:28">
      <c r="J58587" s="161"/>
      <c r="AB58587" s="164"/>
    </row>
    <row r="58588" spans="10:28">
      <c r="J58588" s="161"/>
      <c r="AB58588" s="164"/>
    </row>
    <row r="58589" spans="10:28">
      <c r="J58589" s="161"/>
      <c r="AB58589" s="164"/>
    </row>
    <row r="58590" spans="10:28">
      <c r="J58590" s="161"/>
      <c r="AB58590" s="164"/>
    </row>
    <row r="58591" spans="10:28">
      <c r="J58591" s="161"/>
      <c r="AB58591" s="164"/>
    </row>
    <row r="58592" spans="10:28">
      <c r="J58592" s="161"/>
      <c r="AB58592" s="164"/>
    </row>
    <row r="58593" spans="10:28">
      <c r="J58593" s="161"/>
      <c r="AB58593" s="164"/>
    </row>
    <row r="58594" spans="10:28">
      <c r="J58594" s="161"/>
      <c r="AB58594" s="164"/>
    </row>
    <row r="58595" spans="10:28">
      <c r="J58595" s="161"/>
      <c r="AB58595" s="164"/>
    </row>
    <row r="58596" spans="10:28">
      <c r="J58596" s="161"/>
      <c r="AB58596" s="164"/>
    </row>
    <row r="58597" spans="10:28">
      <c r="J58597" s="161"/>
      <c r="AB58597" s="164"/>
    </row>
    <row r="58598" spans="10:28">
      <c r="J58598" s="161"/>
      <c r="AB58598" s="164"/>
    </row>
    <row r="58599" spans="10:28">
      <c r="J58599" s="161"/>
      <c r="AB58599" s="164"/>
    </row>
    <row r="58600" spans="10:28">
      <c r="J58600" s="161"/>
      <c r="AB58600" s="164"/>
    </row>
    <row r="58601" spans="10:28">
      <c r="J58601" s="161"/>
      <c r="AB58601" s="164"/>
    </row>
    <row r="58602" spans="10:28">
      <c r="J58602" s="161"/>
      <c r="AB58602" s="164"/>
    </row>
    <row r="58603" spans="10:28">
      <c r="J58603" s="161"/>
      <c r="AB58603" s="164"/>
    </row>
    <row r="58604" spans="10:28">
      <c r="J58604" s="161"/>
      <c r="AB58604" s="164"/>
    </row>
    <row r="58605" spans="10:28">
      <c r="J58605" s="161"/>
      <c r="AB58605" s="164"/>
    </row>
    <row r="58606" spans="10:28">
      <c r="J58606" s="161"/>
      <c r="AB58606" s="164"/>
    </row>
    <row r="58607" spans="10:28">
      <c r="J58607" s="161"/>
      <c r="AB58607" s="164"/>
    </row>
    <row r="58608" spans="10:28">
      <c r="J58608" s="161"/>
      <c r="AB58608" s="164"/>
    </row>
    <row r="58609" spans="10:28">
      <c r="J58609" s="161"/>
      <c r="AB58609" s="164"/>
    </row>
    <row r="58610" spans="10:28">
      <c r="J58610" s="161"/>
      <c r="AB58610" s="164"/>
    </row>
    <row r="58611" spans="10:28">
      <c r="J58611" s="161"/>
      <c r="AB58611" s="164"/>
    </row>
    <row r="58612" spans="10:28">
      <c r="J58612" s="161"/>
      <c r="AB58612" s="164"/>
    </row>
    <row r="58613" spans="10:28">
      <c r="J58613" s="161"/>
      <c r="AB58613" s="164"/>
    </row>
    <row r="58614" spans="10:28">
      <c r="J58614" s="161"/>
      <c r="AB58614" s="164"/>
    </row>
    <row r="58615" spans="10:28">
      <c r="J58615" s="161"/>
      <c r="AB58615" s="164"/>
    </row>
    <row r="58616" spans="10:28">
      <c r="J58616" s="161"/>
      <c r="AB58616" s="164"/>
    </row>
    <row r="58617" spans="10:28">
      <c r="J58617" s="161"/>
      <c r="AB58617" s="164"/>
    </row>
    <row r="58618" spans="10:28">
      <c r="J58618" s="161"/>
      <c r="AB58618" s="164"/>
    </row>
    <row r="58619" spans="10:28">
      <c r="J58619" s="161"/>
      <c r="AB58619" s="164"/>
    </row>
    <row r="58620" spans="10:28">
      <c r="J58620" s="161"/>
      <c r="AB58620" s="164"/>
    </row>
    <row r="58621" spans="10:28">
      <c r="J58621" s="161"/>
      <c r="AB58621" s="164"/>
    </row>
    <row r="58622" spans="10:28">
      <c r="J58622" s="161"/>
      <c r="AB58622" s="164"/>
    </row>
    <row r="58623" spans="10:28">
      <c r="J58623" s="161"/>
      <c r="AB58623" s="164"/>
    </row>
    <row r="58624" spans="10:28">
      <c r="J58624" s="161"/>
      <c r="AB58624" s="164"/>
    </row>
    <row r="58625" spans="10:28">
      <c r="J58625" s="161"/>
      <c r="AB58625" s="164"/>
    </row>
    <row r="58626" spans="10:28">
      <c r="J58626" s="161"/>
      <c r="AB58626" s="164"/>
    </row>
    <row r="58627" spans="10:28">
      <c r="J58627" s="161"/>
      <c r="AB58627" s="164"/>
    </row>
    <row r="58628" spans="10:28">
      <c r="J58628" s="161"/>
      <c r="AB58628" s="164"/>
    </row>
    <row r="58629" spans="10:28">
      <c r="J58629" s="161"/>
      <c r="AB58629" s="164"/>
    </row>
    <row r="58630" spans="10:28">
      <c r="J58630" s="161"/>
      <c r="AB58630" s="164"/>
    </row>
    <row r="58631" spans="10:28">
      <c r="J58631" s="161"/>
      <c r="AB58631" s="164"/>
    </row>
    <row r="58632" spans="10:28">
      <c r="J58632" s="161"/>
      <c r="AB58632" s="164"/>
    </row>
    <row r="58633" spans="10:28">
      <c r="J58633" s="161"/>
      <c r="AB58633" s="164"/>
    </row>
    <row r="58634" spans="10:28">
      <c r="J58634" s="161"/>
      <c r="AB58634" s="164"/>
    </row>
    <row r="58635" spans="10:28">
      <c r="J58635" s="161"/>
      <c r="AB58635" s="164"/>
    </row>
    <row r="58636" spans="10:28">
      <c r="J58636" s="161"/>
      <c r="AB58636" s="164"/>
    </row>
    <row r="58637" spans="10:28">
      <c r="J58637" s="161"/>
      <c r="AB58637" s="164"/>
    </row>
    <row r="58638" spans="10:28">
      <c r="J58638" s="161"/>
      <c r="AB58638" s="164"/>
    </row>
    <row r="58639" spans="10:28">
      <c r="J58639" s="161"/>
      <c r="AB58639" s="164"/>
    </row>
    <row r="58640" spans="10:28">
      <c r="J58640" s="161"/>
      <c r="AB58640" s="164"/>
    </row>
    <row r="58641" spans="10:28">
      <c r="J58641" s="161"/>
      <c r="AB58641" s="164"/>
    </row>
    <row r="58642" spans="10:28">
      <c r="J58642" s="161"/>
      <c r="AB58642" s="164"/>
    </row>
    <row r="58643" spans="10:28">
      <c r="J58643" s="161"/>
      <c r="AB58643" s="164"/>
    </row>
    <row r="58644" spans="10:28">
      <c r="J58644" s="161"/>
      <c r="AB58644" s="164"/>
    </row>
    <row r="58645" spans="10:28">
      <c r="J58645" s="161"/>
      <c r="AB58645" s="164"/>
    </row>
    <row r="58646" spans="10:28">
      <c r="J58646" s="161"/>
      <c r="AB58646" s="164"/>
    </row>
    <row r="58647" spans="10:28">
      <c r="J58647" s="161"/>
      <c r="AB58647" s="164"/>
    </row>
    <row r="58648" spans="10:28">
      <c r="J58648" s="161"/>
      <c r="AB58648" s="164"/>
    </row>
    <row r="58649" spans="10:28">
      <c r="J58649" s="161"/>
      <c r="AB58649" s="164"/>
    </row>
    <row r="58650" spans="10:28">
      <c r="J58650" s="161"/>
      <c r="AB58650" s="164"/>
    </row>
    <row r="58651" spans="10:28">
      <c r="J58651" s="161"/>
      <c r="AB58651" s="164"/>
    </row>
    <row r="58652" spans="10:28">
      <c r="J58652" s="161"/>
      <c r="AB58652" s="164"/>
    </row>
    <row r="58653" spans="10:28">
      <c r="J58653" s="161"/>
      <c r="AB58653" s="164"/>
    </row>
    <row r="58654" spans="10:28">
      <c r="J58654" s="161"/>
      <c r="AB58654" s="164"/>
    </row>
    <row r="58655" spans="10:28">
      <c r="J58655" s="161"/>
      <c r="AB58655" s="164"/>
    </row>
    <row r="58656" spans="10:28">
      <c r="J58656" s="161"/>
      <c r="AB58656" s="164"/>
    </row>
    <row r="58657" spans="10:28">
      <c r="J58657" s="161"/>
      <c r="AB58657" s="164"/>
    </row>
    <row r="58658" spans="10:28">
      <c r="J58658" s="161"/>
      <c r="AB58658" s="164"/>
    </row>
    <row r="58659" spans="10:28">
      <c r="J58659" s="161"/>
      <c r="AB58659" s="164"/>
    </row>
    <row r="58660" spans="10:28">
      <c r="J58660" s="161"/>
      <c r="AB58660" s="164"/>
    </row>
    <row r="58661" spans="10:28">
      <c r="J58661" s="161"/>
      <c r="AB58661" s="164"/>
    </row>
    <row r="58662" spans="10:28">
      <c r="J58662" s="161"/>
      <c r="AB58662" s="164"/>
    </row>
    <row r="58663" spans="10:28">
      <c r="J58663" s="161"/>
      <c r="AB58663" s="164"/>
    </row>
    <row r="58664" spans="10:28">
      <c r="J58664" s="161"/>
      <c r="AB58664" s="164"/>
    </row>
    <row r="58665" spans="10:28">
      <c r="J58665" s="161"/>
      <c r="AB58665" s="164"/>
    </row>
    <row r="58666" spans="10:28">
      <c r="J58666" s="161"/>
      <c r="AB58666" s="164"/>
    </row>
    <row r="58667" spans="10:28">
      <c r="J58667" s="161"/>
      <c r="AB58667" s="164"/>
    </row>
    <row r="58668" spans="10:28">
      <c r="J58668" s="161"/>
      <c r="AB58668" s="164"/>
    </row>
    <row r="58669" spans="10:28">
      <c r="J58669" s="161"/>
      <c r="AB58669" s="164"/>
    </row>
    <row r="58670" spans="10:28">
      <c r="J58670" s="161"/>
      <c r="AB58670" s="164"/>
    </row>
    <row r="58671" spans="10:28">
      <c r="J58671" s="161"/>
      <c r="AB58671" s="164"/>
    </row>
    <row r="58672" spans="10:28">
      <c r="J58672" s="161"/>
      <c r="AB58672" s="164"/>
    </row>
    <row r="58673" spans="10:28">
      <c r="J58673" s="161"/>
      <c r="AB58673" s="164"/>
    </row>
    <row r="58674" spans="10:28">
      <c r="J58674" s="161"/>
      <c r="AB58674" s="164"/>
    </row>
    <row r="58675" spans="10:28">
      <c r="J58675" s="161"/>
      <c r="AB58675" s="164"/>
    </row>
    <row r="58676" spans="10:28">
      <c r="J58676" s="161"/>
      <c r="AB58676" s="164"/>
    </row>
    <row r="58677" spans="10:28">
      <c r="J58677" s="161"/>
      <c r="AB58677" s="164"/>
    </row>
    <row r="58678" spans="10:28">
      <c r="J58678" s="161"/>
      <c r="AB58678" s="164"/>
    </row>
    <row r="58679" spans="10:28">
      <c r="J58679" s="161"/>
      <c r="AB58679" s="164"/>
    </row>
    <row r="58680" spans="10:28">
      <c r="J58680" s="161"/>
      <c r="AB58680" s="164"/>
    </row>
    <row r="58681" spans="10:28">
      <c r="J58681" s="161"/>
      <c r="AB58681" s="164"/>
    </row>
    <row r="58682" spans="10:28">
      <c r="J58682" s="161"/>
      <c r="AB58682" s="164"/>
    </row>
    <row r="58683" spans="10:28">
      <c r="J58683" s="161"/>
      <c r="AB58683" s="164"/>
    </row>
    <row r="58684" spans="10:28">
      <c r="J58684" s="161"/>
      <c r="AB58684" s="164"/>
    </row>
    <row r="58685" spans="10:28">
      <c r="J58685" s="161"/>
      <c r="AB58685" s="164"/>
    </row>
    <row r="58686" spans="10:28">
      <c r="J58686" s="161"/>
      <c r="AB58686" s="164"/>
    </row>
    <row r="58687" spans="10:28">
      <c r="J58687" s="161"/>
      <c r="AB58687" s="164"/>
    </row>
    <row r="58688" spans="10:28">
      <c r="J58688" s="161"/>
      <c r="AB58688" s="164"/>
    </row>
    <row r="58689" spans="10:28">
      <c r="J58689" s="161"/>
      <c r="AB58689" s="164"/>
    </row>
    <row r="58690" spans="10:28">
      <c r="J58690" s="161"/>
      <c r="AB58690" s="164"/>
    </row>
    <row r="58691" spans="10:28">
      <c r="J58691" s="161"/>
      <c r="AB58691" s="164"/>
    </row>
    <row r="58692" spans="10:28">
      <c r="J58692" s="161"/>
      <c r="AB58692" s="164"/>
    </row>
    <row r="58693" spans="10:28">
      <c r="J58693" s="161"/>
      <c r="AB58693" s="164"/>
    </row>
    <row r="58694" spans="10:28">
      <c r="J58694" s="161"/>
      <c r="AB58694" s="164"/>
    </row>
    <row r="58695" spans="10:28">
      <c r="J58695" s="161"/>
      <c r="AB58695" s="164"/>
    </row>
    <row r="58696" spans="10:28">
      <c r="J58696" s="161"/>
      <c r="AB58696" s="164"/>
    </row>
    <row r="58697" spans="10:28">
      <c r="J58697" s="161"/>
      <c r="AB58697" s="164"/>
    </row>
    <row r="58698" spans="10:28">
      <c r="J58698" s="161"/>
      <c r="AB58698" s="164"/>
    </row>
    <row r="58699" spans="10:28">
      <c r="J58699" s="161"/>
      <c r="AB58699" s="164"/>
    </row>
    <row r="58700" spans="10:28">
      <c r="J58700" s="161"/>
      <c r="AB58700" s="164"/>
    </row>
    <row r="58701" spans="10:28">
      <c r="J58701" s="161"/>
      <c r="AB58701" s="164"/>
    </row>
    <row r="58702" spans="10:28">
      <c r="J58702" s="161"/>
      <c r="AB58702" s="164"/>
    </row>
    <row r="58703" spans="10:28">
      <c r="J58703" s="161"/>
      <c r="AB58703" s="164"/>
    </row>
    <row r="58704" spans="10:28">
      <c r="J58704" s="161"/>
      <c r="AB58704" s="164"/>
    </row>
    <row r="58705" spans="10:28">
      <c r="J58705" s="161"/>
      <c r="AB58705" s="164"/>
    </row>
    <row r="58706" spans="10:28">
      <c r="J58706" s="161"/>
      <c r="AB58706" s="164"/>
    </row>
    <row r="58707" spans="10:28">
      <c r="J58707" s="161"/>
      <c r="AB58707" s="164"/>
    </row>
    <row r="58708" spans="10:28">
      <c r="J58708" s="161"/>
      <c r="AB58708" s="164"/>
    </row>
    <row r="58709" spans="10:28">
      <c r="J58709" s="161"/>
      <c r="AB58709" s="164"/>
    </row>
    <row r="58710" spans="10:28">
      <c r="J58710" s="161"/>
      <c r="AB58710" s="164"/>
    </row>
    <row r="58711" spans="10:28">
      <c r="J58711" s="161"/>
      <c r="AB58711" s="164"/>
    </row>
    <row r="58712" spans="10:28">
      <c r="J58712" s="161"/>
      <c r="AB58712" s="164"/>
    </row>
    <row r="58713" spans="10:28">
      <c r="J58713" s="161"/>
      <c r="AB58713" s="164"/>
    </row>
    <row r="58714" spans="10:28">
      <c r="J58714" s="161"/>
      <c r="AB58714" s="164"/>
    </row>
    <row r="58715" spans="10:28">
      <c r="J58715" s="161"/>
      <c r="AB58715" s="164"/>
    </row>
    <row r="58716" spans="10:28">
      <c r="J58716" s="161"/>
      <c r="AB58716" s="164"/>
    </row>
    <row r="58717" spans="10:28">
      <c r="J58717" s="161"/>
      <c r="AB58717" s="164"/>
    </row>
    <row r="58718" spans="10:28">
      <c r="J58718" s="161"/>
      <c r="AB58718" s="164"/>
    </row>
    <row r="58719" spans="10:28">
      <c r="J58719" s="161"/>
      <c r="AB58719" s="164"/>
    </row>
    <row r="58720" spans="10:28">
      <c r="J58720" s="161"/>
      <c r="AB58720" s="164"/>
    </row>
    <row r="58721" spans="10:28">
      <c r="J58721" s="161"/>
      <c r="AB58721" s="164"/>
    </row>
    <row r="58722" spans="10:28">
      <c r="J58722" s="161"/>
      <c r="AB58722" s="164"/>
    </row>
    <row r="58723" spans="10:28">
      <c r="J58723" s="161"/>
      <c r="AB58723" s="164"/>
    </row>
    <row r="58724" spans="10:28">
      <c r="J58724" s="161"/>
      <c r="AB58724" s="164"/>
    </row>
    <row r="58725" spans="10:28">
      <c r="J58725" s="161"/>
      <c r="AB58725" s="164"/>
    </row>
    <row r="58726" spans="10:28">
      <c r="J58726" s="161"/>
      <c r="AB58726" s="164"/>
    </row>
    <row r="58727" spans="10:28">
      <c r="J58727" s="161"/>
      <c r="AB58727" s="164"/>
    </row>
    <row r="58728" spans="10:28">
      <c r="J58728" s="161"/>
      <c r="AB58728" s="164"/>
    </row>
    <row r="58729" spans="10:28">
      <c r="J58729" s="161"/>
      <c r="AB58729" s="164"/>
    </row>
    <row r="58730" spans="10:28">
      <c r="J58730" s="161"/>
      <c r="AB58730" s="164"/>
    </row>
    <row r="58731" spans="10:28">
      <c r="J58731" s="161"/>
      <c r="AB58731" s="164"/>
    </row>
    <row r="58732" spans="10:28">
      <c r="J58732" s="161"/>
      <c r="AB58732" s="164"/>
    </row>
    <row r="58733" spans="10:28">
      <c r="J58733" s="161"/>
      <c r="AB58733" s="164"/>
    </row>
    <row r="58734" spans="10:28">
      <c r="J58734" s="161"/>
      <c r="AB58734" s="164"/>
    </row>
    <row r="58735" spans="10:28">
      <c r="J58735" s="161"/>
      <c r="AB58735" s="164"/>
    </row>
    <row r="58736" spans="10:28">
      <c r="J58736" s="161"/>
      <c r="AB58736" s="164"/>
    </row>
    <row r="58737" spans="10:28">
      <c r="J58737" s="161"/>
      <c r="AB58737" s="164"/>
    </row>
    <row r="58738" spans="10:28">
      <c r="J58738" s="161"/>
      <c r="AB58738" s="164"/>
    </row>
    <row r="58739" spans="10:28">
      <c r="J58739" s="161"/>
      <c r="AB58739" s="164"/>
    </row>
    <row r="58740" spans="10:28">
      <c r="J58740" s="161"/>
      <c r="AB58740" s="164"/>
    </row>
    <row r="58741" spans="10:28">
      <c r="J58741" s="161"/>
      <c r="AB58741" s="164"/>
    </row>
    <row r="58742" spans="10:28">
      <c r="J58742" s="161"/>
      <c r="AB58742" s="164"/>
    </row>
    <row r="58743" spans="10:28">
      <c r="J58743" s="161"/>
      <c r="AB58743" s="164"/>
    </row>
    <row r="58744" spans="10:28">
      <c r="J58744" s="161"/>
      <c r="AB58744" s="164"/>
    </row>
    <row r="58745" spans="10:28">
      <c r="J58745" s="161"/>
      <c r="AB58745" s="164"/>
    </row>
    <row r="58746" spans="10:28">
      <c r="J58746" s="161"/>
      <c r="AB58746" s="164"/>
    </row>
    <row r="58747" spans="10:28">
      <c r="J58747" s="161"/>
      <c r="AB58747" s="164"/>
    </row>
    <row r="58748" spans="10:28">
      <c r="J58748" s="161"/>
      <c r="AB58748" s="164"/>
    </row>
    <row r="58749" spans="10:28">
      <c r="J58749" s="161"/>
      <c r="AB58749" s="164"/>
    </row>
    <row r="58750" spans="10:28">
      <c r="J58750" s="161"/>
      <c r="AB58750" s="164"/>
    </row>
    <row r="58751" spans="10:28">
      <c r="J58751" s="161"/>
      <c r="AB58751" s="164"/>
    </row>
    <row r="58752" spans="10:28">
      <c r="J58752" s="161"/>
      <c r="AB58752" s="164"/>
    </row>
    <row r="58753" spans="10:28">
      <c r="J58753" s="161"/>
      <c r="AB58753" s="164"/>
    </row>
    <row r="58754" spans="10:28">
      <c r="J58754" s="161"/>
      <c r="AB58754" s="164"/>
    </row>
    <row r="58755" spans="10:28">
      <c r="J58755" s="161"/>
      <c r="AB58755" s="164"/>
    </row>
    <row r="58756" spans="10:28">
      <c r="J58756" s="161"/>
      <c r="AB58756" s="164"/>
    </row>
    <row r="58757" spans="10:28">
      <c r="J58757" s="161"/>
      <c r="AB58757" s="164"/>
    </row>
    <row r="58758" spans="10:28">
      <c r="J58758" s="161"/>
      <c r="AB58758" s="164"/>
    </row>
    <row r="58759" spans="10:28">
      <c r="J58759" s="161"/>
      <c r="AB58759" s="164"/>
    </row>
    <row r="58760" spans="10:28">
      <c r="J58760" s="161"/>
      <c r="AB58760" s="164"/>
    </row>
    <row r="58761" spans="10:28">
      <c r="J58761" s="161"/>
      <c r="AB58761" s="164"/>
    </row>
    <row r="58762" spans="10:28">
      <c r="J58762" s="161"/>
      <c r="AB58762" s="164"/>
    </row>
    <row r="58763" spans="10:28">
      <c r="J58763" s="161"/>
      <c r="AB58763" s="164"/>
    </row>
    <row r="58764" spans="10:28">
      <c r="J58764" s="161"/>
      <c r="AB58764" s="164"/>
    </row>
    <row r="58765" spans="10:28">
      <c r="J58765" s="161"/>
      <c r="AB58765" s="164"/>
    </row>
    <row r="58766" spans="10:28">
      <c r="J58766" s="161"/>
      <c r="AB58766" s="164"/>
    </row>
    <row r="58767" spans="10:28">
      <c r="J58767" s="161"/>
      <c r="AB58767" s="164"/>
    </row>
    <row r="58768" spans="10:28">
      <c r="J58768" s="161"/>
      <c r="AB58768" s="164"/>
    </row>
    <row r="58769" spans="10:28">
      <c r="J58769" s="161"/>
      <c r="AB58769" s="164"/>
    </row>
    <row r="58770" spans="10:28">
      <c r="J58770" s="161"/>
      <c r="AB58770" s="164"/>
    </row>
    <row r="58771" spans="10:28">
      <c r="J58771" s="161"/>
      <c r="AB58771" s="164"/>
    </row>
    <row r="58772" spans="10:28">
      <c r="J58772" s="161"/>
      <c r="AB58772" s="164"/>
    </row>
    <row r="58773" spans="10:28">
      <c r="J58773" s="161"/>
      <c r="AB58773" s="164"/>
    </row>
    <row r="58774" spans="10:28">
      <c r="J58774" s="161"/>
      <c r="AB58774" s="164"/>
    </row>
    <row r="58775" spans="10:28">
      <c r="J58775" s="161"/>
      <c r="AB58775" s="164"/>
    </row>
    <row r="58776" spans="10:28">
      <c r="J58776" s="161"/>
      <c r="AB58776" s="164"/>
    </row>
    <row r="58777" spans="10:28">
      <c r="J58777" s="161"/>
      <c r="AB58777" s="164"/>
    </row>
    <row r="58778" spans="10:28">
      <c r="J58778" s="161"/>
      <c r="AB58778" s="164"/>
    </row>
    <row r="58779" spans="10:28">
      <c r="J58779" s="161"/>
      <c r="AB58779" s="164"/>
    </row>
    <row r="58780" spans="10:28">
      <c r="J58780" s="161"/>
      <c r="AB58780" s="164"/>
    </row>
    <row r="58781" spans="10:28">
      <c r="J58781" s="161"/>
      <c r="AB58781" s="164"/>
    </row>
    <row r="58782" spans="10:28">
      <c r="J58782" s="161"/>
      <c r="AB58782" s="164"/>
    </row>
    <row r="58783" spans="10:28">
      <c r="J58783" s="161"/>
      <c r="AB58783" s="164"/>
    </row>
    <row r="58784" spans="10:28">
      <c r="J58784" s="161"/>
      <c r="AB58784" s="164"/>
    </row>
    <row r="58785" spans="5:28">
      <c r="J58785" s="161"/>
      <c r="AB58785" s="164"/>
    </row>
    <row r="58786" spans="5:28">
      <c r="J58786" s="161"/>
      <c r="AB58786" s="164"/>
    </row>
    <row r="58787" spans="5:28">
      <c r="J58787" s="161"/>
      <c r="AB58787" s="164"/>
    </row>
    <row r="58788" spans="5:28">
      <c r="J58788" s="161"/>
      <c r="AB58788" s="164"/>
    </row>
    <row r="58789" spans="5:28">
      <c r="J58789" s="161"/>
      <c r="AB58789" s="164"/>
    </row>
    <row r="58790" spans="5:28">
      <c r="J58790" s="161"/>
      <c r="AB58790" s="164"/>
    </row>
    <row r="58791" spans="5:28">
      <c r="J58791" s="161"/>
      <c r="AB58791" s="164"/>
    </row>
    <row r="58792" spans="5:28">
      <c r="J58792" s="161"/>
      <c r="AB58792" s="164"/>
    </row>
    <row r="58793" spans="5:28">
      <c r="J58793" s="161"/>
      <c r="AB58793" s="164"/>
    </row>
    <row r="58794" spans="5:28">
      <c r="J58794" s="161"/>
      <c r="AB58794" s="164"/>
    </row>
    <row r="58795" spans="5:28">
      <c r="J58795" s="161"/>
      <c r="AB58795" s="164"/>
    </row>
    <row r="58796" spans="5:28">
      <c r="J58796" s="161"/>
      <c r="AB58796" s="164"/>
    </row>
    <row r="58797" spans="5:28">
      <c r="J58797" s="161"/>
      <c r="AB58797" s="164"/>
    </row>
    <row r="58798" spans="5:28">
      <c r="E58798" s="166"/>
      <c r="J58798" s="161"/>
      <c r="AB58798" s="164"/>
    </row>
    <row r="58799" spans="5:28">
      <c r="E58799" s="166"/>
      <c r="J58799" s="161"/>
      <c r="AB58799" s="164"/>
    </row>
    <row r="58800" spans="5:28">
      <c r="E58800" s="166"/>
      <c r="J58800" s="161"/>
      <c r="AB58800" s="164"/>
    </row>
    <row r="58801" spans="5:28">
      <c r="E58801" s="166"/>
      <c r="J58801" s="161"/>
      <c r="AB58801" s="164"/>
    </row>
    <row r="58802" spans="5:28">
      <c r="J58802" s="161"/>
      <c r="AB58802" s="164"/>
    </row>
    <row r="58803" spans="5:28">
      <c r="J58803" s="161"/>
      <c r="AB58803" s="164"/>
    </row>
    <row r="58804" spans="5:28">
      <c r="J58804" s="161"/>
      <c r="AB58804" s="164"/>
    </row>
    <row r="58805" spans="5:28">
      <c r="J58805" s="161"/>
      <c r="AB58805" s="164"/>
    </row>
    <row r="58806" spans="5:28">
      <c r="J58806" s="161"/>
      <c r="AB58806" s="164"/>
    </row>
    <row r="58807" spans="5:28">
      <c r="J58807" s="161"/>
      <c r="AB58807" s="164"/>
    </row>
    <row r="58808" spans="5:28">
      <c r="J58808" s="161"/>
      <c r="AB58808" s="164"/>
    </row>
    <row r="58809" spans="5:28">
      <c r="J58809" s="161"/>
      <c r="AB58809" s="164"/>
    </row>
    <row r="58810" spans="5:28">
      <c r="J58810" s="161"/>
      <c r="AB58810" s="164"/>
    </row>
    <row r="58811" spans="5:28">
      <c r="J58811" s="161"/>
      <c r="AB58811" s="164"/>
    </row>
    <row r="58812" spans="5:28">
      <c r="J58812" s="161"/>
      <c r="AB58812" s="164"/>
    </row>
    <row r="58813" spans="5:28">
      <c r="J58813" s="161"/>
      <c r="AB58813" s="164"/>
    </row>
    <row r="58814" spans="5:28">
      <c r="J58814" s="161"/>
      <c r="AB58814" s="164"/>
    </row>
    <row r="58815" spans="5:28">
      <c r="J58815" s="161"/>
      <c r="AB58815" s="164"/>
    </row>
    <row r="58816" spans="5:28">
      <c r="J58816" s="161"/>
      <c r="AB58816" s="164"/>
    </row>
    <row r="58817" spans="10:28">
      <c r="J58817" s="161"/>
      <c r="AB58817" s="164"/>
    </row>
    <row r="58818" spans="10:28">
      <c r="J58818" s="161"/>
      <c r="AB58818" s="164"/>
    </row>
    <row r="58819" spans="10:28">
      <c r="J58819" s="161"/>
      <c r="AB58819" s="164"/>
    </row>
    <row r="58820" spans="10:28">
      <c r="J58820" s="161"/>
      <c r="AB58820" s="164"/>
    </row>
    <row r="58821" spans="10:28">
      <c r="J58821" s="161"/>
      <c r="AB58821" s="164"/>
    </row>
    <row r="58822" spans="10:28">
      <c r="J58822" s="161"/>
      <c r="AB58822" s="164"/>
    </row>
    <row r="58823" spans="10:28">
      <c r="J58823" s="161"/>
      <c r="AB58823" s="164"/>
    </row>
    <row r="58824" spans="10:28">
      <c r="J58824" s="161"/>
      <c r="AB58824" s="164"/>
    </row>
    <row r="58825" spans="10:28">
      <c r="J58825" s="161"/>
      <c r="AB58825" s="164"/>
    </row>
    <row r="58826" spans="10:28">
      <c r="J58826" s="161"/>
      <c r="AB58826" s="164"/>
    </row>
    <row r="58827" spans="10:28">
      <c r="J58827" s="161"/>
      <c r="AB58827" s="164"/>
    </row>
    <row r="58828" spans="10:28">
      <c r="J58828" s="161"/>
      <c r="AB58828" s="164"/>
    </row>
    <row r="58829" spans="10:28">
      <c r="J58829" s="161"/>
      <c r="AB58829" s="164"/>
    </row>
    <row r="58830" spans="10:28">
      <c r="J58830" s="161"/>
      <c r="AB58830" s="164"/>
    </row>
    <row r="58831" spans="10:28">
      <c r="J58831" s="161"/>
      <c r="AB58831" s="164"/>
    </row>
    <row r="58832" spans="10:28">
      <c r="J58832" s="161"/>
      <c r="AB58832" s="164"/>
    </row>
    <row r="58833" spans="10:28">
      <c r="J58833" s="161"/>
      <c r="AB58833" s="164"/>
    </row>
    <row r="58834" spans="10:28">
      <c r="J58834" s="161"/>
      <c r="AB58834" s="164"/>
    </row>
    <row r="58835" spans="10:28">
      <c r="J58835" s="161"/>
      <c r="AB58835" s="164"/>
    </row>
    <row r="58836" spans="10:28">
      <c r="J58836" s="161"/>
      <c r="AB58836" s="164"/>
    </row>
    <row r="58837" spans="10:28">
      <c r="J58837" s="161"/>
      <c r="AB58837" s="164"/>
    </row>
    <row r="58838" spans="10:28">
      <c r="J58838" s="161"/>
      <c r="AB58838" s="164"/>
    </row>
    <row r="58839" spans="10:28">
      <c r="J58839" s="161"/>
      <c r="AB58839" s="164"/>
    </row>
    <row r="58840" spans="10:28">
      <c r="J58840" s="161"/>
      <c r="AB58840" s="164"/>
    </row>
    <row r="58841" spans="10:28">
      <c r="J58841" s="161"/>
      <c r="AB58841" s="164"/>
    </row>
    <row r="58842" spans="10:28">
      <c r="J58842" s="161"/>
      <c r="AB58842" s="164"/>
    </row>
    <row r="58843" spans="10:28">
      <c r="J58843" s="161"/>
      <c r="AB58843" s="164"/>
    </row>
    <row r="58844" spans="10:28">
      <c r="J58844" s="161"/>
      <c r="AB58844" s="164"/>
    </row>
    <row r="58845" spans="10:28">
      <c r="J58845" s="161"/>
      <c r="AB58845" s="164"/>
    </row>
    <row r="58846" spans="10:28">
      <c r="J58846" s="161"/>
      <c r="AB58846" s="164"/>
    </row>
    <row r="58847" spans="10:28">
      <c r="J58847" s="161"/>
      <c r="AB58847" s="164"/>
    </row>
    <row r="58848" spans="10:28">
      <c r="J58848" s="161"/>
      <c r="AB58848" s="164"/>
    </row>
    <row r="58849" spans="10:28">
      <c r="J58849" s="161"/>
      <c r="AB58849" s="164"/>
    </row>
    <row r="58850" spans="10:28">
      <c r="J58850" s="161"/>
      <c r="AB58850" s="164"/>
    </row>
    <row r="58851" spans="10:28">
      <c r="J58851" s="161"/>
      <c r="AB58851" s="164"/>
    </row>
    <row r="58852" spans="10:28">
      <c r="J58852" s="161"/>
      <c r="AB58852" s="164"/>
    </row>
    <row r="58853" spans="10:28">
      <c r="J58853" s="161"/>
      <c r="AB58853" s="164"/>
    </row>
    <row r="58854" spans="10:28">
      <c r="J58854" s="161"/>
      <c r="AB58854" s="164"/>
    </row>
    <row r="58855" spans="10:28">
      <c r="J58855" s="161"/>
      <c r="AB58855" s="164"/>
    </row>
    <row r="58856" spans="10:28">
      <c r="J58856" s="161"/>
      <c r="AB58856" s="164"/>
    </row>
    <row r="58857" spans="10:28">
      <c r="J58857" s="161"/>
      <c r="AB58857" s="164"/>
    </row>
    <row r="58858" spans="10:28">
      <c r="J58858" s="161"/>
      <c r="AB58858" s="164"/>
    </row>
    <row r="58859" spans="10:28">
      <c r="J58859" s="161"/>
      <c r="AB58859" s="164"/>
    </row>
    <row r="58860" spans="10:28">
      <c r="J58860" s="161"/>
      <c r="AB58860" s="164"/>
    </row>
    <row r="58861" spans="10:28">
      <c r="J58861" s="161"/>
      <c r="AB58861" s="164"/>
    </row>
    <row r="58862" spans="10:28">
      <c r="J58862" s="161"/>
      <c r="AB58862" s="164"/>
    </row>
    <row r="58863" spans="10:28">
      <c r="J58863" s="161"/>
      <c r="AB58863" s="164"/>
    </row>
    <row r="58864" spans="10:28">
      <c r="J58864" s="161"/>
      <c r="AB58864" s="164"/>
    </row>
    <row r="58865" spans="10:28">
      <c r="J58865" s="161"/>
      <c r="AB58865" s="164"/>
    </row>
    <row r="58866" spans="10:28">
      <c r="J58866" s="161"/>
      <c r="AB58866" s="164"/>
    </row>
    <row r="58867" spans="10:28">
      <c r="J58867" s="161"/>
      <c r="AB58867" s="164"/>
    </row>
    <row r="58868" spans="10:28">
      <c r="J58868" s="161"/>
      <c r="AB58868" s="164"/>
    </row>
    <row r="58869" spans="10:28">
      <c r="J58869" s="161"/>
      <c r="AB58869" s="164"/>
    </row>
    <row r="58870" spans="10:28">
      <c r="J58870" s="161"/>
      <c r="AB58870" s="164"/>
    </row>
    <row r="58871" spans="10:28">
      <c r="J58871" s="161"/>
      <c r="AB58871" s="164"/>
    </row>
    <row r="58872" spans="10:28">
      <c r="J58872" s="161"/>
      <c r="AB58872" s="164"/>
    </row>
    <row r="58873" spans="10:28">
      <c r="J58873" s="161"/>
      <c r="AB58873" s="164"/>
    </row>
    <row r="58874" spans="10:28">
      <c r="J58874" s="161"/>
      <c r="AB58874" s="164"/>
    </row>
    <row r="58875" spans="10:28">
      <c r="J58875" s="161"/>
      <c r="AB58875" s="164"/>
    </row>
    <row r="58876" spans="10:28">
      <c r="J58876" s="161"/>
      <c r="AB58876" s="164"/>
    </row>
    <row r="58877" spans="10:28">
      <c r="J58877" s="161"/>
      <c r="AB58877" s="164"/>
    </row>
    <row r="58878" spans="10:28">
      <c r="J58878" s="161"/>
      <c r="AB58878" s="164"/>
    </row>
    <row r="58879" spans="10:28">
      <c r="J58879" s="161"/>
      <c r="AB58879" s="164"/>
    </row>
    <row r="58880" spans="10:28">
      <c r="J58880" s="161"/>
      <c r="AB58880" s="164"/>
    </row>
    <row r="58881" spans="10:28">
      <c r="J58881" s="161"/>
      <c r="AB58881" s="164"/>
    </row>
    <row r="58882" spans="10:28">
      <c r="J58882" s="161"/>
      <c r="AB58882" s="164"/>
    </row>
    <row r="58883" spans="10:28">
      <c r="J58883" s="161"/>
      <c r="AB58883" s="164"/>
    </row>
    <row r="58884" spans="10:28">
      <c r="J58884" s="161"/>
      <c r="AB58884" s="164"/>
    </row>
    <row r="58885" spans="10:28">
      <c r="J58885" s="161"/>
      <c r="AB58885" s="164"/>
    </row>
    <row r="58886" spans="10:28">
      <c r="J58886" s="161"/>
      <c r="AB58886" s="164"/>
    </row>
    <row r="58887" spans="10:28">
      <c r="J58887" s="161"/>
      <c r="AB58887" s="164"/>
    </row>
    <row r="58888" spans="10:28">
      <c r="J58888" s="161"/>
      <c r="AB58888" s="164"/>
    </row>
    <row r="58889" spans="10:28">
      <c r="J58889" s="161"/>
      <c r="AB58889" s="164"/>
    </row>
    <row r="58890" spans="10:28">
      <c r="J58890" s="161"/>
      <c r="AB58890" s="164"/>
    </row>
    <row r="58891" spans="10:28">
      <c r="J58891" s="161"/>
      <c r="AB58891" s="164"/>
    </row>
    <row r="58892" spans="10:28">
      <c r="J58892" s="161"/>
      <c r="AB58892" s="164"/>
    </row>
    <row r="58893" spans="10:28">
      <c r="J58893" s="161"/>
      <c r="AB58893" s="164"/>
    </row>
    <row r="58894" spans="10:28">
      <c r="J58894" s="161"/>
      <c r="AB58894" s="164"/>
    </row>
    <row r="58895" spans="10:28">
      <c r="J58895" s="161"/>
      <c r="AB58895" s="164"/>
    </row>
    <row r="58896" spans="10:28">
      <c r="J58896" s="161"/>
      <c r="AB58896" s="164"/>
    </row>
    <row r="58897" spans="10:28">
      <c r="J58897" s="161"/>
      <c r="AB58897" s="164"/>
    </row>
    <row r="58898" spans="10:28">
      <c r="J58898" s="161"/>
      <c r="AB58898" s="164"/>
    </row>
    <row r="58899" spans="10:28">
      <c r="J58899" s="161"/>
      <c r="AB58899" s="164"/>
    </row>
    <row r="58900" spans="10:28">
      <c r="J58900" s="161"/>
      <c r="AB58900" s="164"/>
    </row>
    <row r="58901" spans="10:28">
      <c r="J58901" s="161"/>
      <c r="AB58901" s="164"/>
    </row>
    <row r="58902" spans="10:28">
      <c r="J58902" s="161"/>
      <c r="AB58902" s="164"/>
    </row>
    <row r="58903" spans="10:28">
      <c r="J58903" s="161"/>
      <c r="AB58903" s="164"/>
    </row>
    <row r="58904" spans="10:28">
      <c r="J58904" s="161"/>
      <c r="AB58904" s="164"/>
    </row>
    <row r="58905" spans="10:28">
      <c r="J58905" s="161"/>
      <c r="AB58905" s="164"/>
    </row>
    <row r="58906" spans="10:28">
      <c r="J58906" s="161"/>
      <c r="AB58906" s="164"/>
    </row>
    <row r="58907" spans="10:28">
      <c r="J58907" s="161"/>
      <c r="AB58907" s="164"/>
    </row>
    <row r="58908" spans="10:28">
      <c r="J58908" s="161"/>
      <c r="AB58908" s="164"/>
    </row>
    <row r="58909" spans="10:28">
      <c r="J58909" s="161"/>
      <c r="AB58909" s="164"/>
    </row>
    <row r="58910" spans="10:28">
      <c r="J58910" s="161"/>
      <c r="AB58910" s="164"/>
    </row>
    <row r="58911" spans="10:28">
      <c r="J58911" s="161"/>
      <c r="AB58911" s="164"/>
    </row>
    <row r="58912" spans="10:28">
      <c r="J58912" s="161"/>
      <c r="AB58912" s="164"/>
    </row>
    <row r="58913" spans="10:28">
      <c r="J58913" s="161"/>
      <c r="AB58913" s="164"/>
    </row>
    <row r="58914" spans="10:28">
      <c r="J58914" s="161"/>
      <c r="AB58914" s="164"/>
    </row>
    <row r="58915" spans="10:28">
      <c r="J58915" s="161"/>
      <c r="AB58915" s="164"/>
    </row>
    <row r="58916" spans="10:28">
      <c r="J58916" s="161"/>
      <c r="AB58916" s="164"/>
    </row>
    <row r="58917" spans="10:28">
      <c r="J58917" s="161"/>
      <c r="AB58917" s="164"/>
    </row>
    <row r="58918" spans="10:28">
      <c r="J58918" s="161"/>
      <c r="AB58918" s="164"/>
    </row>
    <row r="58919" spans="10:28">
      <c r="J58919" s="161"/>
      <c r="AB58919" s="164"/>
    </row>
    <row r="58920" spans="10:28">
      <c r="J58920" s="161"/>
      <c r="AB58920" s="164"/>
    </row>
    <row r="58921" spans="10:28">
      <c r="J58921" s="161"/>
      <c r="AB58921" s="164"/>
    </row>
    <row r="58922" spans="10:28">
      <c r="J58922" s="161"/>
      <c r="AB58922" s="164"/>
    </row>
    <row r="58923" spans="10:28">
      <c r="J58923" s="161"/>
      <c r="AB58923" s="164"/>
    </row>
    <row r="58924" spans="10:28">
      <c r="J58924" s="161"/>
      <c r="AB58924" s="164"/>
    </row>
    <row r="58925" spans="10:28">
      <c r="J58925" s="161"/>
      <c r="AB58925" s="164"/>
    </row>
    <row r="58926" spans="10:28">
      <c r="J58926" s="161"/>
      <c r="AB58926" s="164"/>
    </row>
    <row r="58927" spans="10:28">
      <c r="J58927" s="161"/>
      <c r="AB58927" s="164"/>
    </row>
    <row r="58928" spans="10:28">
      <c r="J58928" s="161"/>
      <c r="AB58928" s="164"/>
    </row>
    <row r="58929" spans="5:28">
      <c r="J58929" s="161"/>
      <c r="AB58929" s="164"/>
    </row>
    <row r="58930" spans="5:28">
      <c r="J58930" s="161"/>
      <c r="AB58930" s="164"/>
    </row>
    <row r="58931" spans="5:28">
      <c r="J58931" s="161"/>
      <c r="AB58931" s="164"/>
    </row>
    <row r="58932" spans="5:28">
      <c r="J58932" s="161"/>
      <c r="AB58932" s="164"/>
    </row>
    <row r="58933" spans="5:28">
      <c r="J58933" s="161"/>
      <c r="AB58933" s="164"/>
    </row>
    <row r="58934" spans="5:28">
      <c r="J58934" s="161"/>
      <c r="AB58934" s="164"/>
    </row>
    <row r="58935" spans="5:28">
      <c r="E58935" s="166"/>
      <c r="J58935" s="161"/>
      <c r="AB58935" s="164"/>
    </row>
    <row r="58936" spans="5:28">
      <c r="E58936" s="166"/>
      <c r="J58936" s="161"/>
      <c r="AB58936" s="164"/>
    </row>
    <row r="58937" spans="5:28">
      <c r="E58937" s="166"/>
      <c r="J58937" s="161"/>
      <c r="AB58937" s="164"/>
    </row>
    <row r="58938" spans="5:28">
      <c r="E58938" s="166"/>
      <c r="J58938" s="161"/>
      <c r="AB58938" s="164"/>
    </row>
    <row r="58939" spans="5:28">
      <c r="E58939" s="166"/>
      <c r="J58939" s="161"/>
      <c r="AB58939" s="164"/>
    </row>
    <row r="58940" spans="5:28">
      <c r="J58940" s="161"/>
      <c r="AB58940" s="164"/>
    </row>
    <row r="58941" spans="5:28">
      <c r="J58941" s="161"/>
      <c r="AB58941" s="164"/>
    </row>
    <row r="58942" spans="5:28">
      <c r="J58942" s="161"/>
      <c r="AB58942" s="164"/>
    </row>
    <row r="58943" spans="5:28">
      <c r="J58943" s="161"/>
      <c r="AB58943" s="164"/>
    </row>
    <row r="58944" spans="5:28">
      <c r="J58944" s="161"/>
      <c r="AB58944" s="164"/>
    </row>
    <row r="58945" spans="10:28">
      <c r="J58945" s="161"/>
      <c r="AB58945" s="164"/>
    </row>
    <row r="58946" spans="10:28">
      <c r="J58946" s="161"/>
      <c r="AB58946" s="164"/>
    </row>
    <row r="58947" spans="10:28">
      <c r="J58947" s="161"/>
      <c r="AB58947" s="164"/>
    </row>
    <row r="58948" spans="10:28">
      <c r="J58948" s="161"/>
      <c r="AB58948" s="164"/>
    </row>
    <row r="58949" spans="10:28">
      <c r="J58949" s="161"/>
      <c r="AB58949" s="164"/>
    </row>
    <row r="58950" spans="10:28">
      <c r="J58950" s="161"/>
      <c r="AB58950" s="164"/>
    </row>
    <row r="58951" spans="10:28">
      <c r="J58951" s="161"/>
      <c r="AB58951" s="164"/>
    </row>
    <row r="58952" spans="10:28">
      <c r="J58952" s="161"/>
      <c r="AB58952" s="164"/>
    </row>
    <row r="58953" spans="10:28">
      <c r="J58953" s="161"/>
      <c r="AB58953" s="164"/>
    </row>
    <row r="58954" spans="10:28">
      <c r="J58954" s="161"/>
      <c r="AB58954" s="164"/>
    </row>
    <row r="58955" spans="10:28">
      <c r="J58955" s="161"/>
      <c r="AB58955" s="164"/>
    </row>
    <row r="58956" spans="10:28">
      <c r="J58956" s="161"/>
      <c r="AB58956" s="164"/>
    </row>
    <row r="58957" spans="10:28">
      <c r="J58957" s="161"/>
      <c r="AB58957" s="164"/>
    </row>
    <row r="58958" spans="10:28">
      <c r="J58958" s="161"/>
      <c r="AB58958" s="164"/>
    </row>
    <row r="58959" spans="10:28">
      <c r="J58959" s="161"/>
      <c r="AB58959" s="164"/>
    </row>
    <row r="58960" spans="10:28">
      <c r="J58960" s="161"/>
      <c r="AB58960" s="164"/>
    </row>
    <row r="58961" spans="5:28">
      <c r="E58961" s="166"/>
      <c r="J58961" s="161"/>
      <c r="AB58961" s="164"/>
    </row>
    <row r="58962" spans="5:28">
      <c r="E58962" s="166"/>
      <c r="J58962" s="161"/>
      <c r="AB58962" s="164"/>
    </row>
    <row r="58963" spans="5:28">
      <c r="E58963" s="166"/>
      <c r="J58963" s="161"/>
      <c r="AB58963" s="164"/>
    </row>
    <row r="58964" spans="5:28">
      <c r="E58964" s="166"/>
      <c r="J58964" s="161"/>
      <c r="AB58964" s="164"/>
    </row>
    <row r="58965" spans="5:28">
      <c r="E58965" s="166"/>
      <c r="J58965" s="161"/>
      <c r="AB58965" s="164"/>
    </row>
    <row r="58966" spans="5:28">
      <c r="E58966" s="166"/>
      <c r="J58966" s="161"/>
      <c r="AB58966" s="164"/>
    </row>
    <row r="58967" spans="5:28">
      <c r="J58967" s="161"/>
      <c r="AB58967" s="164"/>
    </row>
    <row r="58968" spans="5:28">
      <c r="J58968" s="161"/>
      <c r="AB58968" s="164"/>
    </row>
    <row r="58969" spans="5:28">
      <c r="J58969" s="161"/>
      <c r="AB58969" s="164"/>
    </row>
    <row r="58970" spans="5:28">
      <c r="J58970" s="161"/>
      <c r="AB58970" s="164"/>
    </row>
    <row r="58971" spans="5:28">
      <c r="J58971" s="161"/>
      <c r="AB58971" s="164"/>
    </row>
    <row r="58972" spans="5:28">
      <c r="J58972" s="161"/>
      <c r="AB58972" s="164"/>
    </row>
    <row r="58973" spans="5:28">
      <c r="J58973" s="161"/>
      <c r="AB58973" s="164"/>
    </row>
    <row r="58974" spans="5:28">
      <c r="J58974" s="161"/>
      <c r="AB58974" s="164"/>
    </row>
    <row r="58975" spans="5:28">
      <c r="J58975" s="161"/>
      <c r="AB58975" s="164"/>
    </row>
    <row r="58976" spans="5:28">
      <c r="J58976" s="161"/>
      <c r="AB58976" s="164"/>
    </row>
    <row r="58977" spans="10:28">
      <c r="J58977" s="161"/>
      <c r="AB58977" s="164"/>
    </row>
    <row r="58978" spans="10:28">
      <c r="J58978" s="161"/>
      <c r="AB58978" s="164"/>
    </row>
    <row r="58979" spans="10:28">
      <c r="J58979" s="161"/>
      <c r="AB58979" s="164"/>
    </row>
    <row r="58980" spans="10:28">
      <c r="J58980" s="161"/>
      <c r="AB58980" s="164"/>
    </row>
    <row r="58981" spans="10:28">
      <c r="J58981" s="161"/>
      <c r="AB58981" s="164"/>
    </row>
    <row r="58982" spans="10:28">
      <c r="J58982" s="161"/>
      <c r="AB58982" s="164"/>
    </row>
    <row r="58983" spans="10:28">
      <c r="J58983" s="161"/>
      <c r="AB58983" s="164"/>
    </row>
    <row r="58984" spans="10:28">
      <c r="J58984" s="161"/>
      <c r="AB58984" s="164"/>
    </row>
    <row r="58985" spans="10:28">
      <c r="J58985" s="161"/>
      <c r="AB58985" s="164"/>
    </row>
    <row r="58986" spans="10:28">
      <c r="J58986" s="161"/>
      <c r="AB58986" s="164"/>
    </row>
    <row r="58987" spans="10:28">
      <c r="J58987" s="161"/>
      <c r="AB58987" s="164"/>
    </row>
    <row r="58988" spans="10:28">
      <c r="J58988" s="161"/>
      <c r="AB58988" s="164"/>
    </row>
    <row r="58989" spans="10:28">
      <c r="J58989" s="161"/>
      <c r="AB58989" s="164"/>
    </row>
    <row r="58990" spans="10:28">
      <c r="J58990" s="161"/>
      <c r="AB58990" s="164"/>
    </row>
    <row r="58991" spans="10:28">
      <c r="J58991" s="161"/>
      <c r="AB58991" s="164"/>
    </row>
    <row r="58992" spans="10:28">
      <c r="J58992" s="161"/>
      <c r="AB58992" s="164"/>
    </row>
    <row r="58993" spans="10:28">
      <c r="J58993" s="161"/>
      <c r="AB58993" s="164"/>
    </row>
    <row r="58994" spans="10:28">
      <c r="J58994" s="161"/>
      <c r="AB58994" s="164"/>
    </row>
    <row r="58995" spans="10:28">
      <c r="J58995" s="161"/>
      <c r="AB58995" s="164"/>
    </row>
    <row r="58996" spans="10:28">
      <c r="J58996" s="161"/>
      <c r="AB58996" s="164"/>
    </row>
    <row r="58997" spans="10:28">
      <c r="J58997" s="161"/>
      <c r="AB58997" s="164"/>
    </row>
    <row r="58998" spans="10:28">
      <c r="J58998" s="161"/>
      <c r="AB58998" s="164"/>
    </row>
    <row r="58999" spans="10:28">
      <c r="J58999" s="161"/>
      <c r="AB58999" s="164"/>
    </row>
    <row r="59000" spans="10:28">
      <c r="J59000" s="161"/>
      <c r="AB59000" s="164"/>
    </row>
    <row r="59001" spans="10:28">
      <c r="J59001" s="161"/>
      <c r="AB59001" s="164"/>
    </row>
    <row r="59002" spans="10:28">
      <c r="J59002" s="161"/>
      <c r="AB59002" s="164"/>
    </row>
    <row r="59003" spans="10:28">
      <c r="J59003" s="161"/>
      <c r="AB59003" s="164"/>
    </row>
    <row r="59004" spans="10:28">
      <c r="J59004" s="161"/>
      <c r="AB59004" s="164"/>
    </row>
    <row r="59005" spans="10:28">
      <c r="J59005" s="161"/>
      <c r="AB59005" s="164"/>
    </row>
    <row r="59006" spans="10:28">
      <c r="J59006" s="161"/>
      <c r="AB59006" s="164"/>
    </row>
    <row r="59007" spans="10:28">
      <c r="J59007" s="161"/>
      <c r="AB59007" s="164"/>
    </row>
    <row r="59008" spans="10:28">
      <c r="J59008" s="161"/>
      <c r="AB59008" s="164"/>
    </row>
    <row r="59009" spans="10:28">
      <c r="J59009" s="161"/>
      <c r="AB59009" s="164"/>
    </row>
    <row r="59010" spans="10:28">
      <c r="J59010" s="161"/>
      <c r="AB59010" s="164"/>
    </row>
    <row r="59011" spans="10:28">
      <c r="J59011" s="161"/>
      <c r="AB59011" s="164"/>
    </row>
    <row r="59012" spans="10:28">
      <c r="J59012" s="161"/>
      <c r="AB59012" s="164"/>
    </row>
    <row r="59013" spans="10:28">
      <c r="J59013" s="161"/>
      <c r="AB59013" s="164"/>
    </row>
    <row r="59014" spans="10:28">
      <c r="J59014" s="161"/>
      <c r="AB59014" s="164"/>
    </row>
    <row r="59015" spans="10:28">
      <c r="J59015" s="161"/>
      <c r="AB59015" s="164"/>
    </row>
    <row r="59016" spans="10:28">
      <c r="J59016" s="161"/>
      <c r="AB59016" s="164"/>
    </row>
    <row r="59017" spans="10:28">
      <c r="J59017" s="161"/>
      <c r="AB59017" s="164"/>
    </row>
    <row r="59018" spans="10:28">
      <c r="J59018" s="161"/>
      <c r="AB59018" s="164"/>
    </row>
    <row r="59019" spans="10:28">
      <c r="J59019" s="161"/>
      <c r="AB59019" s="164"/>
    </row>
    <row r="59020" spans="10:28">
      <c r="J59020" s="161"/>
      <c r="AB59020" s="164"/>
    </row>
    <row r="59021" spans="10:28">
      <c r="J59021" s="161"/>
      <c r="AB59021" s="164"/>
    </row>
    <row r="59022" spans="10:28">
      <c r="J59022" s="161"/>
      <c r="AB59022" s="164"/>
    </row>
    <row r="59023" spans="10:28">
      <c r="J59023" s="161"/>
      <c r="AB59023" s="164"/>
    </row>
    <row r="59024" spans="10:28">
      <c r="J59024" s="161"/>
      <c r="AB59024" s="164"/>
    </row>
    <row r="59025" spans="10:28">
      <c r="J59025" s="161"/>
      <c r="AB59025" s="164"/>
    </row>
    <row r="59026" spans="10:28">
      <c r="J59026" s="161"/>
      <c r="AB59026" s="164"/>
    </row>
    <row r="59027" spans="10:28">
      <c r="J59027" s="161"/>
      <c r="AB59027" s="164"/>
    </row>
    <row r="59028" spans="10:28">
      <c r="J59028" s="161"/>
      <c r="AB59028" s="164"/>
    </row>
    <row r="59029" spans="10:28">
      <c r="J59029" s="161"/>
      <c r="AB59029" s="164"/>
    </row>
    <row r="59030" spans="10:28">
      <c r="J59030" s="161"/>
      <c r="AB59030" s="164"/>
    </row>
    <row r="59031" spans="10:28">
      <c r="J59031" s="161"/>
      <c r="AB59031" s="164"/>
    </row>
    <row r="59032" spans="10:28">
      <c r="J59032" s="161"/>
      <c r="AB59032" s="164"/>
    </row>
    <row r="59033" spans="10:28">
      <c r="J59033" s="161"/>
      <c r="AB59033" s="164"/>
    </row>
    <row r="59034" spans="10:28">
      <c r="J59034" s="161"/>
      <c r="AB59034" s="164"/>
    </row>
    <row r="59035" spans="10:28">
      <c r="J59035" s="161"/>
      <c r="AB59035" s="164"/>
    </row>
    <row r="59036" spans="10:28">
      <c r="J59036" s="161"/>
      <c r="AB59036" s="164"/>
    </row>
    <row r="59037" spans="10:28">
      <c r="J59037" s="161"/>
      <c r="AB59037" s="164"/>
    </row>
    <row r="59038" spans="10:28">
      <c r="J59038" s="161"/>
      <c r="AB59038" s="164"/>
    </row>
    <row r="59039" spans="10:28">
      <c r="J59039" s="161"/>
      <c r="AB59039" s="164"/>
    </row>
    <row r="59040" spans="10:28">
      <c r="J59040" s="161"/>
      <c r="AB59040" s="164"/>
    </row>
    <row r="59041" spans="10:28">
      <c r="J59041" s="161"/>
      <c r="AB59041" s="164"/>
    </row>
    <row r="59042" spans="10:28">
      <c r="J59042" s="161"/>
      <c r="AB59042" s="164"/>
    </row>
    <row r="59043" spans="10:28">
      <c r="J59043" s="161"/>
      <c r="AB59043" s="164"/>
    </row>
    <row r="59044" spans="10:28">
      <c r="J59044" s="161"/>
      <c r="AB59044" s="164"/>
    </row>
    <row r="59045" spans="10:28">
      <c r="J59045" s="161"/>
      <c r="AB59045" s="164"/>
    </row>
    <row r="59046" spans="10:28">
      <c r="J59046" s="161"/>
      <c r="AB59046" s="164"/>
    </row>
    <row r="59047" spans="10:28">
      <c r="J59047" s="161"/>
      <c r="AB59047" s="164"/>
    </row>
    <row r="59048" spans="10:28">
      <c r="J59048" s="161"/>
      <c r="AB59048" s="164"/>
    </row>
    <row r="59049" spans="10:28">
      <c r="J59049" s="161"/>
      <c r="AB59049" s="164"/>
    </row>
    <row r="59050" spans="10:28">
      <c r="J59050" s="161"/>
      <c r="AB59050" s="164"/>
    </row>
    <row r="59051" spans="10:28">
      <c r="J59051" s="161"/>
      <c r="AB59051" s="164"/>
    </row>
    <row r="59052" spans="10:28">
      <c r="J59052" s="161"/>
      <c r="AB59052" s="164"/>
    </row>
    <row r="59053" spans="10:28">
      <c r="J59053" s="161"/>
      <c r="AB59053" s="164"/>
    </row>
    <row r="59054" spans="10:28">
      <c r="J59054" s="161"/>
      <c r="AB59054" s="164"/>
    </row>
    <row r="59055" spans="10:28">
      <c r="J59055" s="161"/>
      <c r="AB59055" s="164"/>
    </row>
    <row r="59056" spans="10:28">
      <c r="J59056" s="161"/>
      <c r="AB59056" s="164"/>
    </row>
    <row r="59057" spans="10:28">
      <c r="J59057" s="161"/>
      <c r="AB59057" s="164"/>
    </row>
    <row r="59058" spans="10:28">
      <c r="J59058" s="161"/>
      <c r="AB59058" s="164"/>
    </row>
    <row r="59059" spans="10:28">
      <c r="J59059" s="161"/>
      <c r="AB59059" s="164"/>
    </row>
    <row r="59060" spans="10:28">
      <c r="J59060" s="161"/>
      <c r="AB59060" s="164"/>
    </row>
    <row r="59061" spans="10:28">
      <c r="J59061" s="161"/>
      <c r="AB59061" s="164"/>
    </row>
    <row r="59062" spans="10:28">
      <c r="J59062" s="161"/>
      <c r="AB59062" s="164"/>
    </row>
    <row r="59063" spans="10:28">
      <c r="J59063" s="161"/>
      <c r="AB59063" s="164"/>
    </row>
    <row r="59064" spans="10:28">
      <c r="J59064" s="161"/>
      <c r="AB59064" s="164"/>
    </row>
    <row r="59065" spans="10:28">
      <c r="J59065" s="161"/>
      <c r="AB59065" s="164"/>
    </row>
    <row r="59066" spans="10:28">
      <c r="J59066" s="161"/>
      <c r="AB59066" s="164"/>
    </row>
    <row r="59067" spans="10:28">
      <c r="J59067" s="161"/>
      <c r="AB59067" s="164"/>
    </row>
    <row r="59068" spans="10:28">
      <c r="J59068" s="161"/>
      <c r="AB59068" s="164"/>
    </row>
    <row r="59069" spans="10:28">
      <c r="J59069" s="161"/>
      <c r="AB59069" s="164"/>
    </row>
    <row r="59070" spans="10:28">
      <c r="J59070" s="161"/>
      <c r="AB59070" s="164"/>
    </row>
    <row r="59071" spans="10:28">
      <c r="J59071" s="161"/>
      <c r="AB59071" s="164"/>
    </row>
    <row r="59072" spans="10:28">
      <c r="J59072" s="161"/>
      <c r="AB59072" s="164"/>
    </row>
    <row r="59073" spans="10:28">
      <c r="J59073" s="161"/>
      <c r="AB59073" s="164"/>
    </row>
    <row r="59074" spans="10:28">
      <c r="J59074" s="161"/>
      <c r="AB59074" s="164"/>
    </row>
    <row r="59075" spans="10:28">
      <c r="J59075" s="161"/>
      <c r="AB59075" s="164"/>
    </row>
    <row r="59076" spans="10:28">
      <c r="J59076" s="161"/>
      <c r="AB59076" s="164"/>
    </row>
    <row r="59077" spans="10:28">
      <c r="J59077" s="161"/>
      <c r="AB59077" s="164"/>
    </row>
    <row r="59078" spans="10:28">
      <c r="J59078" s="161"/>
      <c r="AB59078" s="164"/>
    </row>
    <row r="59079" spans="10:28">
      <c r="J59079" s="161"/>
      <c r="AB59079" s="164"/>
    </row>
    <row r="59080" spans="10:28">
      <c r="J59080" s="161"/>
      <c r="AB59080" s="164"/>
    </row>
    <row r="59081" spans="10:28">
      <c r="J59081" s="161"/>
      <c r="AB59081" s="164"/>
    </row>
    <row r="59082" spans="10:28">
      <c r="J59082" s="161"/>
      <c r="AB59082" s="164"/>
    </row>
    <row r="59083" spans="10:28">
      <c r="J59083" s="161"/>
      <c r="AB59083" s="164"/>
    </row>
    <row r="59084" spans="10:28">
      <c r="J59084" s="161"/>
      <c r="AB59084" s="164"/>
    </row>
    <row r="59085" spans="10:28">
      <c r="J59085" s="161"/>
      <c r="AB59085" s="164"/>
    </row>
    <row r="59086" spans="10:28">
      <c r="J59086" s="161"/>
      <c r="AB59086" s="164"/>
    </row>
    <row r="59087" spans="10:28">
      <c r="J59087" s="161"/>
      <c r="AB59087" s="164"/>
    </row>
    <row r="59088" spans="10:28">
      <c r="J59088" s="161"/>
      <c r="AB59088" s="164"/>
    </row>
    <row r="59089" spans="10:28">
      <c r="J59089" s="161"/>
      <c r="AB59089" s="164"/>
    </row>
    <row r="59090" spans="10:28">
      <c r="J59090" s="161"/>
      <c r="AB59090" s="164"/>
    </row>
    <row r="59091" spans="10:28">
      <c r="J59091" s="161"/>
      <c r="AB59091" s="164"/>
    </row>
    <row r="59092" spans="10:28">
      <c r="J59092" s="161"/>
      <c r="AB59092" s="164"/>
    </row>
    <row r="59093" spans="10:28">
      <c r="J59093" s="161"/>
      <c r="AB59093" s="164"/>
    </row>
    <row r="59094" spans="10:28">
      <c r="J59094" s="161"/>
      <c r="AB59094" s="164"/>
    </row>
    <row r="59095" spans="10:28">
      <c r="J59095" s="161"/>
      <c r="AB59095" s="164"/>
    </row>
    <row r="59096" spans="10:28">
      <c r="J59096" s="161"/>
      <c r="AB59096" s="164"/>
    </row>
    <row r="59097" spans="10:28">
      <c r="J59097" s="161"/>
      <c r="AB59097" s="164"/>
    </row>
    <row r="59098" spans="10:28">
      <c r="J59098" s="161"/>
      <c r="AB59098" s="164"/>
    </row>
    <row r="59099" spans="10:28">
      <c r="J59099" s="161"/>
      <c r="AB59099" s="164"/>
    </row>
    <row r="59100" spans="10:28">
      <c r="J59100" s="161"/>
      <c r="AB59100" s="164"/>
    </row>
    <row r="59101" spans="10:28">
      <c r="J59101" s="161"/>
      <c r="AB59101" s="164"/>
    </row>
    <row r="59102" spans="10:28">
      <c r="J59102" s="161"/>
      <c r="AB59102" s="164"/>
    </row>
    <row r="59103" spans="10:28">
      <c r="J59103" s="161"/>
      <c r="AB59103" s="164"/>
    </row>
    <row r="59104" spans="10:28">
      <c r="J59104" s="161"/>
      <c r="AB59104" s="164"/>
    </row>
    <row r="59105" spans="10:28">
      <c r="J59105" s="161"/>
      <c r="AB59105" s="164"/>
    </row>
    <row r="59106" spans="10:28">
      <c r="J59106" s="161"/>
      <c r="AB59106" s="164"/>
    </row>
    <row r="59107" spans="10:28">
      <c r="J59107" s="161"/>
      <c r="AB59107" s="164"/>
    </row>
    <row r="59108" spans="10:28">
      <c r="J59108" s="161"/>
      <c r="AB59108" s="164"/>
    </row>
    <row r="59109" spans="10:28">
      <c r="J59109" s="161"/>
      <c r="AB59109" s="164"/>
    </row>
    <row r="59110" spans="10:28">
      <c r="J59110" s="161"/>
      <c r="AB59110" s="164"/>
    </row>
    <row r="59111" spans="10:28">
      <c r="J59111" s="161"/>
      <c r="AB59111" s="164"/>
    </row>
    <row r="59112" spans="10:28">
      <c r="J59112" s="161"/>
      <c r="AB59112" s="164"/>
    </row>
    <row r="59113" spans="10:28">
      <c r="J59113" s="161"/>
      <c r="AB59113" s="164"/>
    </row>
    <row r="59114" spans="10:28">
      <c r="J59114" s="161"/>
      <c r="AB59114" s="164"/>
    </row>
    <row r="59115" spans="10:28">
      <c r="J59115" s="161"/>
      <c r="AB59115" s="164"/>
    </row>
    <row r="59116" spans="10:28">
      <c r="J59116" s="161"/>
      <c r="AB59116" s="164"/>
    </row>
    <row r="59117" spans="10:28">
      <c r="J59117" s="161"/>
      <c r="AB59117" s="164"/>
    </row>
    <row r="59118" spans="10:28">
      <c r="J59118" s="161"/>
      <c r="AB59118" s="164"/>
    </row>
    <row r="59119" spans="10:28">
      <c r="J59119" s="161"/>
      <c r="AB59119" s="164"/>
    </row>
    <row r="59120" spans="10:28">
      <c r="J59120" s="161"/>
      <c r="AB59120" s="164"/>
    </row>
    <row r="59121" spans="10:28">
      <c r="J59121" s="161"/>
      <c r="AB59121" s="164"/>
    </row>
    <row r="59122" spans="10:28">
      <c r="J59122" s="161"/>
      <c r="AB59122" s="164"/>
    </row>
    <row r="59123" spans="10:28">
      <c r="J59123" s="161"/>
      <c r="AB59123" s="164"/>
    </row>
    <row r="59124" spans="10:28">
      <c r="J59124" s="161"/>
      <c r="AB59124" s="164"/>
    </row>
    <row r="59125" spans="10:28">
      <c r="J59125" s="161"/>
      <c r="AB59125" s="164"/>
    </row>
    <row r="59126" spans="10:28">
      <c r="J59126" s="161"/>
      <c r="AB59126" s="164"/>
    </row>
    <row r="59127" spans="10:28">
      <c r="J59127" s="161"/>
      <c r="AB59127" s="164"/>
    </row>
    <row r="59128" spans="10:28">
      <c r="J59128" s="161"/>
      <c r="AB59128" s="164"/>
    </row>
    <row r="59129" spans="10:28">
      <c r="J59129" s="161"/>
      <c r="AB59129" s="164"/>
    </row>
    <row r="59130" spans="10:28">
      <c r="J59130" s="161"/>
      <c r="AB59130" s="164"/>
    </row>
    <row r="59131" spans="10:28">
      <c r="J59131" s="161"/>
      <c r="AB59131" s="164"/>
    </row>
    <row r="59132" spans="10:28">
      <c r="J59132" s="161"/>
      <c r="AB59132" s="164"/>
    </row>
    <row r="59133" spans="10:28">
      <c r="J59133" s="161"/>
      <c r="AB59133" s="164"/>
    </row>
    <row r="59134" spans="10:28">
      <c r="J59134" s="161"/>
      <c r="AB59134" s="164"/>
    </row>
    <row r="59135" spans="10:28">
      <c r="J59135" s="161"/>
      <c r="AB59135" s="164"/>
    </row>
    <row r="59136" spans="10:28">
      <c r="J59136" s="161"/>
      <c r="AB59136" s="164"/>
    </row>
    <row r="59137" spans="10:28">
      <c r="J59137" s="161"/>
      <c r="AB59137" s="164"/>
    </row>
    <row r="59138" spans="10:28">
      <c r="J59138" s="161"/>
      <c r="AB59138" s="164"/>
    </row>
    <row r="59139" spans="10:28">
      <c r="J59139" s="161"/>
      <c r="AB59139" s="164"/>
    </row>
    <row r="59140" spans="10:28">
      <c r="J59140" s="161"/>
      <c r="AB59140" s="164"/>
    </row>
    <row r="59141" spans="10:28">
      <c r="J59141" s="161"/>
      <c r="AB59141" s="164"/>
    </row>
    <row r="59142" spans="10:28">
      <c r="J59142" s="161"/>
      <c r="AB59142" s="164"/>
    </row>
    <row r="59143" spans="10:28">
      <c r="J59143" s="161"/>
      <c r="AB59143" s="164"/>
    </row>
    <row r="59144" spans="10:28">
      <c r="J59144" s="161"/>
      <c r="AB59144" s="164"/>
    </row>
    <row r="59145" spans="10:28">
      <c r="J59145" s="161"/>
      <c r="AB59145" s="164"/>
    </row>
    <row r="59146" spans="10:28">
      <c r="J59146" s="161"/>
      <c r="AB59146" s="164"/>
    </row>
    <row r="59147" spans="10:28">
      <c r="J59147" s="161"/>
      <c r="AB59147" s="164"/>
    </row>
    <row r="59148" spans="10:28">
      <c r="J59148" s="161"/>
      <c r="AB59148" s="164"/>
    </row>
    <row r="59149" spans="10:28">
      <c r="J59149" s="161"/>
      <c r="AB59149" s="164"/>
    </row>
    <row r="59150" spans="10:28">
      <c r="J59150" s="161"/>
      <c r="AB59150" s="164"/>
    </row>
    <row r="59151" spans="10:28">
      <c r="J59151" s="161"/>
      <c r="AB59151" s="164"/>
    </row>
    <row r="59152" spans="10:28">
      <c r="J59152" s="161"/>
      <c r="AB59152" s="164"/>
    </row>
    <row r="59153" spans="10:28">
      <c r="J59153" s="161"/>
      <c r="AB59153" s="164"/>
    </row>
    <row r="59154" spans="10:28">
      <c r="J59154" s="161"/>
      <c r="AB59154" s="164"/>
    </row>
    <row r="59155" spans="10:28">
      <c r="J59155" s="161"/>
      <c r="AB59155" s="164"/>
    </row>
    <row r="59156" spans="10:28">
      <c r="J59156" s="161"/>
      <c r="AB59156" s="164"/>
    </row>
    <row r="59157" spans="10:28">
      <c r="J59157" s="161"/>
      <c r="AB59157" s="164"/>
    </row>
    <row r="59158" spans="10:28">
      <c r="J59158" s="161"/>
      <c r="AB59158" s="164"/>
    </row>
    <row r="59159" spans="10:28">
      <c r="J59159" s="161"/>
      <c r="AB59159" s="164"/>
    </row>
    <row r="59160" spans="10:28">
      <c r="J59160" s="161"/>
      <c r="AB59160" s="164"/>
    </row>
    <row r="59161" spans="10:28">
      <c r="J59161" s="161"/>
      <c r="AB59161" s="164"/>
    </row>
    <row r="59162" spans="10:28">
      <c r="J59162" s="161"/>
      <c r="AB59162" s="164"/>
    </row>
    <row r="59163" spans="10:28">
      <c r="J59163" s="161"/>
      <c r="AB59163" s="164"/>
    </row>
    <row r="59164" spans="10:28">
      <c r="J59164" s="161"/>
      <c r="AB59164" s="164"/>
    </row>
    <row r="59165" spans="10:28">
      <c r="J59165" s="161"/>
      <c r="AB59165" s="164"/>
    </row>
    <row r="59166" spans="10:28">
      <c r="J59166" s="161"/>
      <c r="AB59166" s="164"/>
    </row>
    <row r="59167" spans="10:28">
      <c r="J59167" s="161"/>
      <c r="AB59167" s="164"/>
    </row>
    <row r="59168" spans="10:28">
      <c r="J59168" s="161"/>
      <c r="AB59168" s="164"/>
    </row>
    <row r="59169" spans="10:28">
      <c r="J59169" s="161"/>
      <c r="AB59169" s="164"/>
    </row>
    <row r="59170" spans="10:28">
      <c r="J59170" s="161"/>
      <c r="AB59170" s="164"/>
    </row>
    <row r="59171" spans="10:28">
      <c r="J59171" s="161"/>
      <c r="AB59171" s="164"/>
    </row>
    <row r="59172" spans="10:28">
      <c r="J59172" s="161"/>
      <c r="AB59172" s="164"/>
    </row>
    <row r="59173" spans="10:28">
      <c r="J59173" s="161"/>
      <c r="AB59173" s="164"/>
    </row>
    <row r="59174" spans="10:28">
      <c r="J59174" s="161"/>
      <c r="AB59174" s="164"/>
    </row>
    <row r="59175" spans="10:28">
      <c r="J59175" s="161"/>
      <c r="AB59175" s="164"/>
    </row>
    <row r="59176" spans="10:28">
      <c r="J59176" s="161"/>
      <c r="AB59176" s="164"/>
    </row>
    <row r="59177" spans="10:28">
      <c r="J59177" s="161"/>
      <c r="AB59177" s="164"/>
    </row>
    <row r="59178" spans="10:28">
      <c r="J59178" s="161"/>
      <c r="AB59178" s="164"/>
    </row>
    <row r="59179" spans="10:28">
      <c r="J59179" s="161"/>
      <c r="AB59179" s="164"/>
    </row>
    <row r="59180" spans="10:28">
      <c r="J59180" s="161"/>
      <c r="AB59180" s="164"/>
    </row>
    <row r="59181" spans="10:28">
      <c r="J59181" s="161"/>
      <c r="AB59181" s="164"/>
    </row>
    <row r="59182" spans="10:28">
      <c r="J59182" s="161"/>
      <c r="AB59182" s="164"/>
    </row>
    <row r="59183" spans="10:28">
      <c r="J59183" s="161"/>
      <c r="AB59183" s="164"/>
    </row>
    <row r="59184" spans="10:28">
      <c r="J59184" s="161"/>
      <c r="AB59184" s="164"/>
    </row>
    <row r="59185" spans="10:28">
      <c r="J59185" s="161"/>
      <c r="AB59185" s="164"/>
    </row>
    <row r="59186" spans="10:28">
      <c r="J59186" s="161"/>
      <c r="AB59186" s="164"/>
    </row>
    <row r="59187" spans="10:28">
      <c r="J59187" s="161"/>
      <c r="AB59187" s="164"/>
    </row>
    <row r="59188" spans="10:28">
      <c r="J59188" s="161"/>
      <c r="AB59188" s="164"/>
    </row>
    <row r="59189" spans="10:28">
      <c r="J59189" s="161"/>
      <c r="AB59189" s="164"/>
    </row>
    <row r="59190" spans="10:28">
      <c r="J59190" s="161"/>
      <c r="AB59190" s="164"/>
    </row>
    <row r="59191" spans="10:28">
      <c r="J59191" s="161"/>
      <c r="AB59191" s="164"/>
    </row>
    <row r="59192" spans="10:28">
      <c r="J59192" s="161"/>
      <c r="AB59192" s="164"/>
    </row>
    <row r="59193" spans="10:28">
      <c r="J59193" s="161"/>
      <c r="AB59193" s="164"/>
    </row>
    <row r="59194" spans="10:28">
      <c r="J59194" s="161"/>
      <c r="AB59194" s="164"/>
    </row>
    <row r="59195" spans="10:28">
      <c r="J59195" s="161"/>
      <c r="AB59195" s="164"/>
    </row>
    <row r="59196" spans="10:28">
      <c r="J59196" s="161"/>
      <c r="AB59196" s="164"/>
    </row>
    <row r="59197" spans="10:28">
      <c r="J59197" s="161"/>
      <c r="AB59197" s="164"/>
    </row>
    <row r="59198" spans="10:28">
      <c r="J59198" s="161"/>
      <c r="AB59198" s="164"/>
    </row>
    <row r="59199" spans="10:28">
      <c r="J59199" s="161"/>
      <c r="AB59199" s="164"/>
    </row>
    <row r="59200" spans="10:28">
      <c r="J59200" s="161"/>
      <c r="AB59200" s="164"/>
    </row>
    <row r="59201" spans="10:28">
      <c r="J59201" s="161"/>
      <c r="AB59201" s="164"/>
    </row>
    <row r="59202" spans="10:28">
      <c r="J59202" s="161"/>
      <c r="AB59202" s="164"/>
    </row>
    <row r="59203" spans="10:28">
      <c r="J59203" s="161"/>
      <c r="AB59203" s="164"/>
    </row>
    <row r="59204" spans="10:28">
      <c r="J59204" s="161"/>
      <c r="AB59204" s="164"/>
    </row>
    <row r="59205" spans="10:28">
      <c r="J59205" s="161"/>
      <c r="AB59205" s="164"/>
    </row>
    <row r="59206" spans="10:28">
      <c r="J59206" s="161"/>
      <c r="AB59206" s="164"/>
    </row>
    <row r="59207" spans="10:28">
      <c r="J59207" s="161"/>
      <c r="AB59207" s="164"/>
    </row>
    <row r="59208" spans="10:28">
      <c r="J59208" s="161"/>
      <c r="AB59208" s="164"/>
    </row>
    <row r="59209" spans="10:28">
      <c r="J59209" s="161"/>
      <c r="AB59209" s="164"/>
    </row>
    <row r="59210" spans="10:28">
      <c r="J59210" s="161"/>
      <c r="AB59210" s="164"/>
    </row>
    <row r="59211" spans="10:28">
      <c r="J59211" s="161"/>
      <c r="AB59211" s="164"/>
    </row>
    <row r="59212" spans="10:28">
      <c r="J59212" s="161"/>
      <c r="AB59212" s="164"/>
    </row>
    <row r="59213" spans="10:28">
      <c r="J59213" s="161"/>
      <c r="AB59213" s="164"/>
    </row>
    <row r="59214" spans="10:28">
      <c r="J59214" s="161"/>
      <c r="AB59214" s="164"/>
    </row>
    <row r="59215" spans="10:28">
      <c r="J59215" s="161"/>
      <c r="AB59215" s="164"/>
    </row>
    <row r="59216" spans="10:28">
      <c r="J59216" s="161"/>
      <c r="AB59216" s="164"/>
    </row>
    <row r="59217" spans="10:28">
      <c r="J59217" s="161"/>
      <c r="AB59217" s="164"/>
    </row>
    <row r="59218" spans="10:28">
      <c r="J59218" s="161"/>
      <c r="AB59218" s="164"/>
    </row>
    <row r="59219" spans="10:28">
      <c r="J59219" s="161"/>
      <c r="AB59219" s="164"/>
    </row>
    <row r="59220" spans="10:28">
      <c r="J59220" s="161"/>
      <c r="AB59220" s="164"/>
    </row>
    <row r="59221" spans="10:28">
      <c r="J59221" s="161"/>
      <c r="AB59221" s="164"/>
    </row>
    <row r="59222" spans="10:28">
      <c r="J59222" s="161"/>
      <c r="AB59222" s="164"/>
    </row>
    <row r="59223" spans="10:28">
      <c r="J59223" s="161"/>
      <c r="AB59223" s="164"/>
    </row>
    <row r="59224" spans="10:28">
      <c r="J59224" s="161"/>
      <c r="AB59224" s="164"/>
    </row>
    <row r="59225" spans="10:28">
      <c r="J59225" s="161"/>
      <c r="AB59225" s="164"/>
    </row>
    <row r="59226" spans="10:28">
      <c r="J59226" s="161"/>
      <c r="AB59226" s="164"/>
    </row>
    <row r="59227" spans="10:28">
      <c r="J59227" s="161"/>
      <c r="AB59227" s="164"/>
    </row>
    <row r="59228" spans="10:28">
      <c r="J59228" s="161"/>
      <c r="AB59228" s="164"/>
    </row>
    <row r="59229" spans="10:28">
      <c r="J59229" s="161"/>
      <c r="AB59229" s="164"/>
    </row>
    <row r="59230" spans="10:28">
      <c r="J59230" s="161"/>
      <c r="AB59230" s="164"/>
    </row>
    <row r="59231" spans="10:28">
      <c r="J59231" s="161"/>
      <c r="AB59231" s="164"/>
    </row>
    <row r="59232" spans="10:28">
      <c r="J59232" s="161"/>
      <c r="AB59232" s="164"/>
    </row>
    <row r="59233" spans="10:28">
      <c r="J59233" s="161"/>
      <c r="AB59233" s="164"/>
    </row>
    <row r="59234" spans="10:28">
      <c r="J59234" s="161"/>
      <c r="AB59234" s="164"/>
    </row>
    <row r="59235" spans="10:28">
      <c r="J59235" s="161"/>
      <c r="AB59235" s="164"/>
    </row>
    <row r="59236" spans="10:28">
      <c r="J59236" s="161"/>
      <c r="AB59236" s="164"/>
    </row>
    <row r="59237" spans="10:28">
      <c r="J59237" s="161"/>
      <c r="AB59237" s="164"/>
    </row>
    <row r="59238" spans="10:28">
      <c r="J59238" s="161"/>
      <c r="AB59238" s="164"/>
    </row>
    <row r="59239" spans="10:28">
      <c r="J59239" s="161"/>
      <c r="AB59239" s="164"/>
    </row>
    <row r="59240" spans="10:28">
      <c r="J59240" s="161"/>
      <c r="AB59240" s="164"/>
    </row>
    <row r="59241" spans="10:28">
      <c r="J59241" s="161"/>
      <c r="AB59241" s="164"/>
    </row>
    <row r="59242" spans="10:28">
      <c r="J59242" s="161"/>
      <c r="AB59242" s="164"/>
    </row>
    <row r="59243" spans="10:28">
      <c r="J59243" s="161"/>
      <c r="AB59243" s="164"/>
    </row>
    <row r="59244" spans="10:28">
      <c r="J59244" s="161"/>
      <c r="AB59244" s="164"/>
    </row>
    <row r="59245" spans="10:28">
      <c r="J59245" s="161"/>
      <c r="AB59245" s="164"/>
    </row>
    <row r="59246" spans="10:28">
      <c r="J59246" s="161"/>
      <c r="AB59246" s="164"/>
    </row>
    <row r="59247" spans="10:28">
      <c r="J59247" s="161"/>
      <c r="AB59247" s="164"/>
    </row>
    <row r="59248" spans="10:28">
      <c r="J59248" s="161"/>
      <c r="AB59248" s="164"/>
    </row>
    <row r="59249" spans="10:28">
      <c r="J59249" s="161"/>
      <c r="AB59249" s="164"/>
    </row>
    <row r="59250" spans="10:28">
      <c r="J59250" s="161"/>
      <c r="AB59250" s="164"/>
    </row>
    <row r="59251" spans="10:28">
      <c r="J59251" s="161"/>
      <c r="AB59251" s="164"/>
    </row>
    <row r="59252" spans="10:28">
      <c r="J59252" s="161"/>
      <c r="AB59252" s="164"/>
    </row>
    <row r="59253" spans="10:28">
      <c r="J59253" s="161"/>
      <c r="AB59253" s="164"/>
    </row>
    <row r="59254" spans="10:28">
      <c r="J59254" s="161"/>
      <c r="AB59254" s="164"/>
    </row>
    <row r="59255" spans="10:28">
      <c r="J59255" s="161"/>
      <c r="AB59255" s="164"/>
    </row>
    <row r="59256" spans="10:28">
      <c r="J59256" s="161"/>
      <c r="AB59256" s="164"/>
    </row>
    <row r="59257" spans="10:28">
      <c r="J59257" s="161"/>
      <c r="AB59257" s="164"/>
    </row>
    <row r="59258" spans="10:28">
      <c r="J59258" s="161"/>
      <c r="AB59258" s="164"/>
    </row>
    <row r="59259" spans="10:28">
      <c r="J59259" s="161"/>
      <c r="AB59259" s="164"/>
    </row>
    <row r="59260" spans="10:28">
      <c r="J59260" s="161"/>
      <c r="AB59260" s="164"/>
    </row>
    <row r="59261" spans="10:28">
      <c r="J59261" s="161"/>
      <c r="AB59261" s="164"/>
    </row>
    <row r="59262" spans="10:28">
      <c r="J59262" s="161"/>
      <c r="AB59262" s="164"/>
    </row>
    <row r="59263" spans="10:28">
      <c r="J59263" s="161"/>
      <c r="AB59263" s="164"/>
    </row>
    <row r="59264" spans="10:28">
      <c r="J59264" s="161"/>
      <c r="AB59264" s="164"/>
    </row>
    <row r="59265" spans="10:28">
      <c r="J59265" s="161"/>
      <c r="AB59265" s="164"/>
    </row>
    <row r="59266" spans="10:28">
      <c r="J59266" s="161"/>
      <c r="AB59266" s="164"/>
    </row>
    <row r="59267" spans="10:28">
      <c r="J59267" s="161"/>
      <c r="AB59267" s="164"/>
    </row>
    <row r="59268" spans="10:28">
      <c r="J59268" s="161"/>
      <c r="AB59268" s="164"/>
    </row>
    <row r="59269" spans="10:28">
      <c r="J59269" s="161"/>
      <c r="AB59269" s="164"/>
    </row>
    <row r="59270" spans="10:28">
      <c r="J59270" s="161"/>
      <c r="AB59270" s="164"/>
    </row>
    <row r="59271" spans="10:28">
      <c r="J59271" s="161"/>
      <c r="AB59271" s="164"/>
    </row>
    <row r="59272" spans="10:28">
      <c r="J59272" s="161"/>
      <c r="AB59272" s="164"/>
    </row>
    <row r="59273" spans="10:28">
      <c r="J59273" s="161"/>
      <c r="AB59273" s="164"/>
    </row>
    <row r="59274" spans="10:28">
      <c r="J59274" s="161"/>
      <c r="AB59274" s="164"/>
    </row>
    <row r="59275" spans="10:28">
      <c r="J59275" s="161"/>
      <c r="AB59275" s="164"/>
    </row>
    <row r="59276" spans="10:28">
      <c r="J59276" s="161"/>
      <c r="AB59276" s="164"/>
    </row>
    <row r="59277" spans="10:28">
      <c r="J59277" s="161"/>
      <c r="AB59277" s="164"/>
    </row>
    <row r="59278" spans="10:28">
      <c r="J59278" s="161"/>
      <c r="AB59278" s="164"/>
    </row>
    <row r="59279" spans="10:28">
      <c r="J59279" s="161"/>
      <c r="AB59279" s="164"/>
    </row>
    <row r="59280" spans="10:28">
      <c r="J59280" s="161"/>
      <c r="AB59280" s="164"/>
    </row>
    <row r="59281" spans="10:28">
      <c r="J59281" s="161"/>
      <c r="AB59281" s="164"/>
    </row>
    <row r="59282" spans="10:28">
      <c r="J59282" s="161"/>
      <c r="AB59282" s="164"/>
    </row>
    <row r="59283" spans="10:28">
      <c r="J59283" s="161"/>
      <c r="AB59283" s="164"/>
    </row>
    <row r="59284" spans="10:28">
      <c r="J59284" s="161"/>
      <c r="AB59284" s="164"/>
    </row>
    <row r="59285" spans="10:28">
      <c r="J59285" s="161"/>
      <c r="AB59285" s="164"/>
    </row>
    <row r="59286" spans="10:28">
      <c r="J59286" s="161"/>
      <c r="AB59286" s="164"/>
    </row>
    <row r="59287" spans="10:28">
      <c r="J59287" s="161"/>
      <c r="AB59287" s="164"/>
    </row>
    <row r="59288" spans="10:28">
      <c r="J59288" s="161"/>
      <c r="AB59288" s="164"/>
    </row>
    <row r="59289" spans="10:28">
      <c r="J59289" s="161"/>
      <c r="AB59289" s="164"/>
    </row>
    <row r="59290" spans="10:28">
      <c r="J59290" s="161"/>
      <c r="AB59290" s="164"/>
    </row>
    <row r="59291" spans="10:28">
      <c r="J59291" s="161"/>
      <c r="AB59291" s="164"/>
    </row>
    <row r="59292" spans="10:28">
      <c r="J59292" s="161"/>
      <c r="AB59292" s="164"/>
    </row>
    <row r="59293" spans="10:28">
      <c r="J59293" s="161"/>
      <c r="AB59293" s="164"/>
    </row>
    <row r="59294" spans="10:28">
      <c r="J59294" s="161"/>
      <c r="AB59294" s="164"/>
    </row>
    <row r="59295" spans="10:28">
      <c r="J59295" s="161"/>
      <c r="AB59295" s="164"/>
    </row>
    <row r="59296" spans="10:28">
      <c r="J59296" s="161"/>
      <c r="AB59296" s="164"/>
    </row>
    <row r="59297" spans="10:28">
      <c r="J59297" s="161"/>
      <c r="AB59297" s="164"/>
    </row>
    <row r="59298" spans="10:28">
      <c r="J59298" s="161"/>
      <c r="AB59298" s="164"/>
    </row>
    <row r="59299" spans="10:28">
      <c r="J59299" s="161"/>
      <c r="AB59299" s="164"/>
    </row>
    <row r="59300" spans="10:28">
      <c r="J59300" s="161"/>
      <c r="AB59300" s="164"/>
    </row>
    <row r="59301" spans="10:28">
      <c r="J59301" s="161"/>
      <c r="AB59301" s="164"/>
    </row>
    <row r="59302" spans="10:28">
      <c r="J59302" s="161"/>
      <c r="AB59302" s="164"/>
    </row>
    <row r="59303" spans="10:28">
      <c r="J59303" s="161"/>
      <c r="AB59303" s="164"/>
    </row>
    <row r="59304" spans="10:28">
      <c r="J59304" s="161"/>
      <c r="AB59304" s="164"/>
    </row>
    <row r="59305" spans="10:28">
      <c r="J59305" s="161"/>
      <c r="R59305" s="166"/>
      <c r="AB59305" s="164"/>
    </row>
    <row r="59306" spans="10:28">
      <c r="J59306" s="161"/>
      <c r="AB59306" s="164"/>
    </row>
    <row r="59307" spans="10:28">
      <c r="J59307" s="161"/>
      <c r="AB59307" s="164"/>
    </row>
    <row r="59308" spans="10:28">
      <c r="J59308" s="161"/>
      <c r="AB59308" s="164"/>
    </row>
    <row r="59309" spans="10:28">
      <c r="J59309" s="161"/>
      <c r="AB59309" s="164"/>
    </row>
    <row r="59310" spans="10:28">
      <c r="J59310" s="161"/>
      <c r="AB59310" s="164"/>
    </row>
    <row r="59311" spans="10:28">
      <c r="J59311" s="161"/>
      <c r="AB59311" s="164"/>
    </row>
    <row r="59312" spans="10:28">
      <c r="J59312" s="161"/>
      <c r="AB59312" s="164"/>
    </row>
    <row r="59313" spans="10:28">
      <c r="J59313" s="161"/>
      <c r="AB59313" s="164"/>
    </row>
    <row r="59314" spans="10:28">
      <c r="J59314" s="161"/>
      <c r="AB59314" s="164"/>
    </row>
    <row r="59315" spans="10:28">
      <c r="J59315" s="161"/>
      <c r="AB59315" s="164"/>
    </row>
    <row r="59316" spans="10:28">
      <c r="J59316" s="161"/>
      <c r="AB59316" s="164"/>
    </row>
    <row r="59317" spans="10:28">
      <c r="J59317" s="161"/>
      <c r="AB59317" s="164"/>
    </row>
    <row r="59318" spans="10:28">
      <c r="J59318" s="161"/>
      <c r="AB59318" s="164"/>
    </row>
    <row r="59319" spans="10:28">
      <c r="J59319" s="161"/>
      <c r="AB59319" s="164"/>
    </row>
    <row r="59320" spans="10:28">
      <c r="J59320" s="161"/>
      <c r="AB59320" s="164"/>
    </row>
    <row r="59321" spans="10:28">
      <c r="J59321" s="161"/>
      <c r="AB59321" s="164"/>
    </row>
    <row r="59322" spans="10:28">
      <c r="J59322" s="161"/>
      <c r="AB59322" s="164"/>
    </row>
    <row r="59323" spans="10:28">
      <c r="J59323" s="161"/>
      <c r="AB59323" s="164"/>
    </row>
    <row r="59324" spans="10:28">
      <c r="J59324" s="161"/>
      <c r="AB59324" s="164"/>
    </row>
    <row r="59325" spans="10:28">
      <c r="J59325" s="161"/>
      <c r="AB59325" s="164"/>
    </row>
    <row r="59326" spans="10:28">
      <c r="J59326" s="161"/>
      <c r="AB59326" s="164"/>
    </row>
    <row r="59327" spans="10:28">
      <c r="J59327" s="161"/>
      <c r="AB59327" s="164"/>
    </row>
    <row r="59328" spans="10:28">
      <c r="J59328" s="161"/>
      <c r="AB59328" s="164"/>
    </row>
    <row r="59329" spans="10:28">
      <c r="J59329" s="161"/>
      <c r="AB59329" s="164"/>
    </row>
    <row r="59330" spans="10:28">
      <c r="J59330" s="161"/>
      <c r="AB59330" s="164"/>
    </row>
    <row r="59331" spans="10:28">
      <c r="J59331" s="161"/>
      <c r="AB59331" s="164"/>
    </row>
    <row r="59332" spans="10:28">
      <c r="J59332" s="161"/>
      <c r="AB59332" s="164"/>
    </row>
    <row r="59333" spans="10:28">
      <c r="J59333" s="161"/>
      <c r="AB59333" s="164"/>
    </row>
    <row r="59334" spans="10:28">
      <c r="J59334" s="161"/>
      <c r="AB59334" s="164"/>
    </row>
    <row r="59335" spans="10:28">
      <c r="J59335" s="161"/>
      <c r="AB59335" s="164"/>
    </row>
    <row r="59336" spans="10:28">
      <c r="J59336" s="161"/>
      <c r="AB59336" s="164"/>
    </row>
    <row r="59337" spans="10:28">
      <c r="J59337" s="161"/>
      <c r="AB59337" s="164"/>
    </row>
    <row r="59338" spans="10:28">
      <c r="J59338" s="161"/>
      <c r="AB59338" s="164"/>
    </row>
    <row r="59339" spans="10:28">
      <c r="J59339" s="161"/>
      <c r="AB59339" s="164"/>
    </row>
    <row r="59340" spans="10:28">
      <c r="J59340" s="161"/>
      <c r="AB59340" s="164"/>
    </row>
    <row r="59341" spans="10:28">
      <c r="J59341" s="161"/>
      <c r="AB59341" s="164"/>
    </row>
    <row r="59342" spans="10:28">
      <c r="J59342" s="161"/>
      <c r="AB59342" s="164"/>
    </row>
    <row r="59343" spans="10:28">
      <c r="J59343" s="161"/>
      <c r="AB59343" s="164"/>
    </row>
    <row r="59344" spans="10:28">
      <c r="J59344" s="161"/>
      <c r="AB59344" s="164"/>
    </row>
    <row r="59345" spans="10:28">
      <c r="J59345" s="161"/>
      <c r="AB59345" s="164"/>
    </row>
    <row r="59346" spans="10:28">
      <c r="J59346" s="161"/>
      <c r="AB59346" s="164"/>
    </row>
    <row r="59347" spans="10:28">
      <c r="J59347" s="161"/>
      <c r="AB59347" s="164"/>
    </row>
    <row r="59348" spans="10:28">
      <c r="J59348" s="161"/>
      <c r="AB59348" s="164"/>
    </row>
    <row r="59349" spans="10:28">
      <c r="J59349" s="161"/>
      <c r="AB59349" s="164"/>
    </row>
    <row r="59350" spans="10:28">
      <c r="J59350" s="161"/>
      <c r="AB59350" s="164"/>
    </row>
    <row r="59351" spans="10:28">
      <c r="J59351" s="161"/>
      <c r="AB59351" s="164"/>
    </row>
    <row r="59352" spans="10:28">
      <c r="J59352" s="161"/>
      <c r="AB59352" s="164"/>
    </row>
    <row r="59353" spans="10:28">
      <c r="J59353" s="161"/>
      <c r="AB59353" s="164"/>
    </row>
    <row r="59354" spans="10:28">
      <c r="J59354" s="161"/>
      <c r="AB59354" s="164"/>
    </row>
    <row r="59355" spans="10:28">
      <c r="J59355" s="161"/>
      <c r="AB59355" s="164"/>
    </row>
    <row r="59356" spans="10:28">
      <c r="J59356" s="161"/>
      <c r="AB59356" s="164"/>
    </row>
    <row r="59357" spans="10:28">
      <c r="J59357" s="161"/>
      <c r="AB59357" s="164"/>
    </row>
    <row r="59358" spans="10:28">
      <c r="J59358" s="161"/>
      <c r="AB59358" s="164"/>
    </row>
    <row r="59359" spans="10:28">
      <c r="J59359" s="161"/>
      <c r="AB59359" s="164"/>
    </row>
    <row r="59360" spans="10:28">
      <c r="J59360" s="161"/>
      <c r="AB59360" s="164"/>
    </row>
    <row r="59361" spans="10:28">
      <c r="J59361" s="161"/>
      <c r="AB59361" s="164"/>
    </row>
    <row r="59362" spans="10:28">
      <c r="J59362" s="161"/>
      <c r="AB59362" s="164"/>
    </row>
    <row r="59363" spans="10:28">
      <c r="J59363" s="161"/>
      <c r="AB59363" s="164"/>
    </row>
    <row r="59364" spans="10:28">
      <c r="J59364" s="161"/>
      <c r="AB59364" s="164"/>
    </row>
    <row r="59365" spans="10:28">
      <c r="J59365" s="161"/>
      <c r="AB59365" s="164"/>
    </row>
    <row r="59366" spans="10:28">
      <c r="J59366" s="161"/>
      <c r="AB59366" s="164"/>
    </row>
    <row r="59367" spans="10:28">
      <c r="J59367" s="161"/>
      <c r="AB59367" s="164"/>
    </row>
    <row r="59368" spans="10:28">
      <c r="J59368" s="161"/>
      <c r="AB59368" s="164"/>
    </row>
    <row r="59369" spans="10:28">
      <c r="J59369" s="161"/>
      <c r="AB59369" s="164"/>
    </row>
    <row r="59370" spans="10:28">
      <c r="J59370" s="161"/>
      <c r="AB59370" s="164"/>
    </row>
    <row r="59371" spans="10:28">
      <c r="J59371" s="161"/>
      <c r="AB59371" s="164"/>
    </row>
    <row r="59372" spans="10:28">
      <c r="J59372" s="161"/>
      <c r="AB59372" s="164"/>
    </row>
    <row r="59373" spans="10:28">
      <c r="J59373" s="161"/>
      <c r="AB59373" s="164"/>
    </row>
    <row r="59374" spans="10:28">
      <c r="J59374" s="161"/>
      <c r="AB59374" s="164"/>
    </row>
    <row r="59375" spans="10:28">
      <c r="J59375" s="161"/>
      <c r="AB59375" s="164"/>
    </row>
    <row r="59376" spans="10:28">
      <c r="J59376" s="161"/>
      <c r="AB59376" s="164"/>
    </row>
    <row r="59377" spans="10:28">
      <c r="J59377" s="161"/>
      <c r="AB59377" s="164"/>
    </row>
    <row r="59378" spans="10:28">
      <c r="J59378" s="161"/>
      <c r="AB59378" s="164"/>
    </row>
    <row r="59379" spans="10:28">
      <c r="J59379" s="161"/>
      <c r="AB59379" s="164"/>
    </row>
    <row r="59380" spans="10:28">
      <c r="J59380" s="161"/>
      <c r="AB59380" s="164"/>
    </row>
    <row r="59381" spans="10:28">
      <c r="J59381" s="161"/>
      <c r="AB59381" s="164"/>
    </row>
    <row r="59382" spans="10:28">
      <c r="J59382" s="161"/>
      <c r="AB59382" s="164"/>
    </row>
    <row r="59383" spans="10:28">
      <c r="J59383" s="161"/>
      <c r="AB59383" s="164"/>
    </row>
    <row r="59384" spans="10:28">
      <c r="J59384" s="161"/>
      <c r="AB59384" s="164"/>
    </row>
    <row r="59385" spans="10:28">
      <c r="J59385" s="161"/>
      <c r="AB59385" s="164"/>
    </row>
    <row r="59386" spans="10:28">
      <c r="J59386" s="161"/>
      <c r="AB59386" s="164"/>
    </row>
    <row r="59387" spans="10:28">
      <c r="J59387" s="161"/>
      <c r="AB59387" s="164"/>
    </row>
    <row r="59388" spans="10:28">
      <c r="J59388" s="161"/>
      <c r="AB59388" s="164"/>
    </row>
    <row r="59389" spans="10:28">
      <c r="J59389" s="161"/>
      <c r="AB59389" s="164"/>
    </row>
    <row r="59390" spans="10:28">
      <c r="J59390" s="161"/>
      <c r="AB59390" s="164"/>
    </row>
    <row r="59391" spans="10:28">
      <c r="J59391" s="161"/>
      <c r="AB59391" s="164"/>
    </row>
    <row r="59392" spans="10:28">
      <c r="J59392" s="161"/>
      <c r="AB59392" s="164"/>
    </row>
    <row r="59393" spans="10:28">
      <c r="J59393" s="161"/>
      <c r="AB59393" s="164"/>
    </row>
    <row r="59394" spans="10:28">
      <c r="J59394" s="161"/>
      <c r="AB59394" s="164"/>
    </row>
    <row r="59395" spans="10:28">
      <c r="J59395" s="161"/>
      <c r="AB59395" s="164"/>
    </row>
    <row r="59396" spans="10:28">
      <c r="J59396" s="161"/>
      <c r="AB59396" s="164"/>
    </row>
    <row r="59397" spans="10:28">
      <c r="J59397" s="161"/>
      <c r="AB59397" s="164"/>
    </row>
    <row r="59398" spans="10:28">
      <c r="J59398" s="161"/>
      <c r="AB59398" s="164"/>
    </row>
    <row r="59399" spans="10:28">
      <c r="J59399" s="161"/>
      <c r="AB59399" s="164"/>
    </row>
    <row r="59400" spans="10:28">
      <c r="J59400" s="161"/>
      <c r="AB59400" s="164"/>
    </row>
    <row r="59401" spans="10:28">
      <c r="J59401" s="161"/>
      <c r="AB59401" s="164"/>
    </row>
    <row r="59402" spans="10:28">
      <c r="J59402" s="161"/>
      <c r="AB59402" s="164"/>
    </row>
    <row r="59403" spans="10:28">
      <c r="J59403" s="161"/>
      <c r="AB59403" s="164"/>
    </row>
    <row r="59404" spans="10:28">
      <c r="J59404" s="161"/>
      <c r="AB59404" s="164"/>
    </row>
    <row r="59405" spans="10:28">
      <c r="J59405" s="161"/>
      <c r="AB59405" s="164"/>
    </row>
    <row r="59406" spans="10:28">
      <c r="J59406" s="161"/>
      <c r="AB59406" s="164"/>
    </row>
    <row r="59407" spans="10:28">
      <c r="J59407" s="161"/>
      <c r="AB59407" s="164"/>
    </row>
    <row r="59408" spans="10:28">
      <c r="J59408" s="161"/>
      <c r="AB59408" s="164"/>
    </row>
    <row r="59409" spans="10:28">
      <c r="J59409" s="161"/>
      <c r="AB59409" s="164"/>
    </row>
    <row r="59410" spans="10:28">
      <c r="J59410" s="161"/>
      <c r="AB59410" s="164"/>
    </row>
    <row r="59411" spans="10:28">
      <c r="J59411" s="161"/>
      <c r="AB59411" s="164"/>
    </row>
    <row r="59412" spans="10:28">
      <c r="J59412" s="161"/>
      <c r="AB59412" s="164"/>
    </row>
    <row r="59413" spans="10:28">
      <c r="J59413" s="161"/>
      <c r="AB59413" s="164"/>
    </row>
    <row r="59414" spans="10:28">
      <c r="J59414" s="161"/>
      <c r="AB59414" s="164"/>
    </row>
    <row r="59415" spans="10:28">
      <c r="J59415" s="161"/>
      <c r="AB59415" s="164"/>
    </row>
    <row r="59416" spans="10:28">
      <c r="J59416" s="161"/>
      <c r="AB59416" s="164"/>
    </row>
    <row r="59417" spans="10:28">
      <c r="J59417" s="161"/>
      <c r="AB59417" s="164"/>
    </row>
    <row r="59418" spans="10:28">
      <c r="J59418" s="161"/>
      <c r="AB59418" s="164"/>
    </row>
    <row r="59419" spans="10:28">
      <c r="J59419" s="161"/>
      <c r="AB59419" s="164"/>
    </row>
    <row r="59420" spans="10:28">
      <c r="J59420" s="161"/>
      <c r="AB59420" s="164"/>
    </row>
    <row r="59421" spans="10:28">
      <c r="J59421" s="161"/>
      <c r="AB59421" s="164"/>
    </row>
    <row r="59422" spans="10:28">
      <c r="J59422" s="161"/>
      <c r="AB59422" s="164"/>
    </row>
    <row r="59423" spans="10:28">
      <c r="J59423" s="161"/>
      <c r="AB59423" s="164"/>
    </row>
    <row r="59424" spans="10:28">
      <c r="J59424" s="161"/>
      <c r="AB59424" s="164"/>
    </row>
    <row r="59425" spans="10:28">
      <c r="J59425" s="161"/>
      <c r="AB59425" s="164"/>
    </row>
    <row r="59426" spans="10:28">
      <c r="J59426" s="161"/>
      <c r="AB59426" s="164"/>
    </row>
    <row r="59427" spans="10:28">
      <c r="J59427" s="161"/>
      <c r="AB59427" s="164"/>
    </row>
    <row r="59428" spans="10:28">
      <c r="J59428" s="161"/>
      <c r="AB59428" s="164"/>
    </row>
    <row r="59429" spans="10:28">
      <c r="J59429" s="161"/>
      <c r="AB59429" s="164"/>
    </row>
    <row r="59430" spans="10:28">
      <c r="J59430" s="161"/>
      <c r="AB59430" s="164"/>
    </row>
    <row r="59431" spans="10:28">
      <c r="J59431" s="161"/>
      <c r="AB59431" s="164"/>
    </row>
    <row r="59432" spans="10:28">
      <c r="J59432" s="161"/>
      <c r="AB59432" s="164"/>
    </row>
    <row r="59433" spans="10:28">
      <c r="J59433" s="161"/>
      <c r="AB59433" s="164"/>
    </row>
    <row r="59434" spans="10:28">
      <c r="J59434" s="161"/>
      <c r="AB59434" s="164"/>
    </row>
    <row r="59435" spans="10:28">
      <c r="J59435" s="161"/>
      <c r="AB59435" s="164"/>
    </row>
    <row r="59436" spans="10:28">
      <c r="J59436" s="161"/>
      <c r="AB59436" s="164"/>
    </row>
    <row r="59437" spans="10:28">
      <c r="J59437" s="161"/>
      <c r="AB59437" s="164"/>
    </row>
    <row r="59438" spans="10:28">
      <c r="J59438" s="161"/>
      <c r="AB59438" s="164"/>
    </row>
    <row r="59439" spans="10:28">
      <c r="J59439" s="161"/>
      <c r="AB59439" s="164"/>
    </row>
    <row r="59440" spans="10:28">
      <c r="J59440" s="161"/>
      <c r="AB59440" s="164"/>
    </row>
    <row r="59441" spans="10:28">
      <c r="J59441" s="161"/>
      <c r="AB59441" s="164"/>
    </row>
    <row r="59442" spans="10:28">
      <c r="J59442" s="161"/>
      <c r="AB59442" s="164"/>
    </row>
    <row r="59443" spans="10:28">
      <c r="J59443" s="161"/>
      <c r="AB59443" s="164"/>
    </row>
    <row r="59444" spans="10:28">
      <c r="J59444" s="161"/>
      <c r="AB59444" s="164"/>
    </row>
    <row r="59445" spans="10:28">
      <c r="J59445" s="161"/>
      <c r="AB59445" s="164"/>
    </row>
    <row r="59446" spans="10:28">
      <c r="J59446" s="161"/>
      <c r="AB59446" s="164"/>
    </row>
    <row r="59447" spans="10:28">
      <c r="J59447" s="161"/>
      <c r="AB59447" s="164"/>
    </row>
    <row r="59448" spans="10:28">
      <c r="J59448" s="161"/>
      <c r="AB59448" s="164"/>
    </row>
    <row r="59449" spans="10:28">
      <c r="J59449" s="161"/>
      <c r="AB59449" s="164"/>
    </row>
    <row r="59450" spans="10:28">
      <c r="J59450" s="161"/>
      <c r="AB59450" s="164"/>
    </row>
    <row r="59451" spans="10:28">
      <c r="J59451" s="161"/>
      <c r="AB59451" s="164"/>
    </row>
    <row r="59452" spans="10:28">
      <c r="J59452" s="161"/>
      <c r="AB59452" s="164"/>
    </row>
    <row r="59453" spans="10:28">
      <c r="J59453" s="161"/>
      <c r="AB59453" s="164"/>
    </row>
    <row r="59454" spans="10:28">
      <c r="J59454" s="161"/>
      <c r="AB59454" s="164"/>
    </row>
    <row r="59455" spans="10:28">
      <c r="J59455" s="161"/>
      <c r="AB59455" s="164"/>
    </row>
    <row r="59456" spans="10:28">
      <c r="J59456" s="161"/>
      <c r="AB59456" s="164"/>
    </row>
    <row r="59457" spans="10:28">
      <c r="J59457" s="161"/>
      <c r="AB59457" s="164"/>
    </row>
    <row r="59458" spans="10:28">
      <c r="J59458" s="161"/>
      <c r="AB59458" s="164"/>
    </row>
    <row r="59459" spans="10:28">
      <c r="J59459" s="161"/>
      <c r="AB59459" s="164"/>
    </row>
    <row r="59460" spans="10:28">
      <c r="J59460" s="161"/>
      <c r="AB59460" s="164"/>
    </row>
    <row r="59461" spans="10:28">
      <c r="J59461" s="161"/>
      <c r="AB59461" s="164"/>
    </row>
    <row r="59462" spans="10:28">
      <c r="J59462" s="161"/>
      <c r="AB59462" s="164"/>
    </row>
    <row r="59463" spans="10:28">
      <c r="J59463" s="161"/>
      <c r="AB59463" s="164"/>
    </row>
    <row r="59464" spans="10:28">
      <c r="J59464" s="161"/>
      <c r="AB59464" s="164"/>
    </row>
    <row r="59465" spans="10:28">
      <c r="J59465" s="161"/>
      <c r="AB59465" s="164"/>
    </row>
    <row r="59466" spans="10:28">
      <c r="J59466" s="161"/>
      <c r="AB59466" s="164"/>
    </row>
    <row r="59467" spans="10:28">
      <c r="J59467" s="161"/>
      <c r="AB59467" s="164"/>
    </row>
    <row r="59468" spans="10:28">
      <c r="J59468" s="161"/>
      <c r="AB59468" s="164"/>
    </row>
    <row r="59469" spans="10:28">
      <c r="J59469" s="161"/>
      <c r="AB59469" s="164"/>
    </row>
    <row r="59470" spans="10:28">
      <c r="J59470" s="161"/>
      <c r="AB59470" s="164"/>
    </row>
    <row r="59471" spans="10:28">
      <c r="J59471" s="161"/>
      <c r="AB59471" s="164"/>
    </row>
    <row r="59472" spans="10:28">
      <c r="J59472" s="161"/>
      <c r="AB59472" s="164"/>
    </row>
    <row r="59473" spans="10:28">
      <c r="J59473" s="161"/>
      <c r="AB59473" s="164"/>
    </row>
    <row r="59474" spans="10:28">
      <c r="J59474" s="161"/>
      <c r="AB59474" s="164"/>
    </row>
    <row r="59475" spans="10:28">
      <c r="J59475" s="161"/>
      <c r="AB59475" s="164"/>
    </row>
    <row r="59476" spans="10:28">
      <c r="J59476" s="161"/>
      <c r="R59476" s="166"/>
      <c r="AB59476" s="164"/>
    </row>
    <row r="59477" spans="10:28">
      <c r="J59477" s="161"/>
      <c r="AB59477" s="164"/>
    </row>
    <row r="59478" spans="10:28">
      <c r="J59478" s="161"/>
      <c r="AB59478" s="164"/>
    </row>
    <row r="59479" spans="10:28">
      <c r="J59479" s="161"/>
      <c r="AB59479" s="164"/>
    </row>
    <row r="59480" spans="10:28">
      <c r="J59480" s="161"/>
      <c r="AB59480" s="164"/>
    </row>
    <row r="59481" spans="10:28">
      <c r="J59481" s="161"/>
      <c r="AB59481" s="164"/>
    </row>
    <row r="59482" spans="10:28">
      <c r="J59482" s="161"/>
      <c r="AB59482" s="164"/>
    </row>
    <row r="59483" spans="10:28">
      <c r="J59483" s="161"/>
      <c r="AB59483" s="164"/>
    </row>
    <row r="59484" spans="10:28">
      <c r="J59484" s="161"/>
      <c r="AB59484" s="164"/>
    </row>
    <row r="59485" spans="10:28">
      <c r="J59485" s="161"/>
      <c r="AB59485" s="164"/>
    </row>
    <row r="59486" spans="10:28">
      <c r="J59486" s="161"/>
      <c r="AB59486" s="164"/>
    </row>
    <row r="59487" spans="10:28">
      <c r="J59487" s="161"/>
      <c r="AB59487" s="164"/>
    </row>
    <row r="59488" spans="10:28">
      <c r="J59488" s="161"/>
      <c r="AB59488" s="164"/>
    </row>
    <row r="59489" spans="10:28">
      <c r="J59489" s="161"/>
      <c r="AB59489" s="164"/>
    </row>
    <row r="59490" spans="10:28">
      <c r="J59490" s="161"/>
      <c r="AB59490" s="164"/>
    </row>
    <row r="59491" spans="10:28">
      <c r="J59491" s="161"/>
      <c r="AB59491" s="164"/>
    </row>
    <row r="59492" spans="10:28">
      <c r="J59492" s="161"/>
      <c r="AB59492" s="164"/>
    </row>
    <row r="59493" spans="10:28">
      <c r="J59493" s="161"/>
      <c r="AB59493" s="164"/>
    </row>
    <row r="59494" spans="10:28">
      <c r="J59494" s="161"/>
      <c r="AB59494" s="164"/>
    </row>
    <row r="59495" spans="10:28">
      <c r="J59495" s="161"/>
      <c r="AB59495" s="164"/>
    </row>
    <row r="59496" spans="10:28">
      <c r="J59496" s="161"/>
      <c r="AB59496" s="164"/>
    </row>
    <row r="59497" spans="10:28">
      <c r="J59497" s="161"/>
      <c r="AB59497" s="164"/>
    </row>
    <row r="59498" spans="10:28">
      <c r="J59498" s="161"/>
      <c r="AB59498" s="164"/>
    </row>
    <row r="59499" spans="10:28">
      <c r="J59499" s="161"/>
      <c r="AB59499" s="164"/>
    </row>
    <row r="59500" spans="10:28">
      <c r="J59500" s="161"/>
      <c r="AB59500" s="164"/>
    </row>
    <row r="59501" spans="10:28">
      <c r="J59501" s="161"/>
      <c r="AB59501" s="164"/>
    </row>
    <row r="59502" spans="10:28">
      <c r="J59502" s="161"/>
      <c r="AB59502" s="164"/>
    </row>
    <row r="59503" spans="10:28">
      <c r="J59503" s="161"/>
      <c r="AB59503" s="164"/>
    </row>
    <row r="59504" spans="10:28">
      <c r="J59504" s="161"/>
      <c r="AB59504" s="164"/>
    </row>
    <row r="59505" spans="10:28">
      <c r="J59505" s="161"/>
      <c r="AB59505" s="164"/>
    </row>
    <row r="59506" spans="10:28">
      <c r="J59506" s="161"/>
      <c r="AB59506" s="164"/>
    </row>
    <row r="59507" spans="10:28">
      <c r="J59507" s="161"/>
      <c r="AB59507" s="164"/>
    </row>
    <row r="59508" spans="10:28">
      <c r="J59508" s="161"/>
      <c r="AB59508" s="164"/>
    </row>
    <row r="59509" spans="10:28">
      <c r="J59509" s="161"/>
      <c r="AB59509" s="164"/>
    </row>
    <row r="59510" spans="10:28">
      <c r="J59510" s="161"/>
      <c r="AB59510" s="164"/>
    </row>
    <row r="59511" spans="10:28">
      <c r="J59511" s="161"/>
      <c r="AB59511" s="164"/>
    </row>
    <row r="59512" spans="10:28">
      <c r="J59512" s="161"/>
      <c r="AB59512" s="164"/>
    </row>
    <row r="59513" spans="10:28">
      <c r="J59513" s="161"/>
      <c r="AB59513" s="164"/>
    </row>
    <row r="59514" spans="10:28">
      <c r="J59514" s="161"/>
      <c r="AB59514" s="164"/>
    </row>
    <row r="59515" spans="10:28">
      <c r="J59515" s="161"/>
      <c r="AB59515" s="164"/>
    </row>
    <row r="59516" spans="10:28">
      <c r="J59516" s="161"/>
      <c r="AB59516" s="164"/>
    </row>
    <row r="59517" spans="10:28">
      <c r="J59517" s="161"/>
      <c r="AB59517" s="164"/>
    </row>
    <row r="59518" spans="10:28">
      <c r="J59518" s="161"/>
      <c r="AB59518" s="164"/>
    </row>
    <row r="59519" spans="10:28">
      <c r="J59519" s="161"/>
      <c r="AB59519" s="164"/>
    </row>
    <row r="59520" spans="10:28">
      <c r="J59520" s="161"/>
      <c r="AB59520" s="164"/>
    </row>
    <row r="59521" spans="10:28">
      <c r="J59521" s="161"/>
      <c r="AB59521" s="164"/>
    </row>
    <row r="59522" spans="10:28">
      <c r="J59522" s="161"/>
      <c r="AB59522" s="164"/>
    </row>
    <row r="59523" spans="10:28">
      <c r="J59523" s="161"/>
      <c r="AB59523" s="164"/>
    </row>
    <row r="59524" spans="10:28">
      <c r="J59524" s="161"/>
      <c r="AB59524" s="164"/>
    </row>
    <row r="59525" spans="10:28">
      <c r="J59525" s="161"/>
      <c r="AB59525" s="164"/>
    </row>
    <row r="59526" spans="10:28">
      <c r="J59526" s="161"/>
      <c r="AB59526" s="164"/>
    </row>
    <row r="59527" spans="10:28">
      <c r="J59527" s="161"/>
      <c r="AB59527" s="164"/>
    </row>
    <row r="59528" spans="10:28">
      <c r="J59528" s="161"/>
      <c r="AB59528" s="164"/>
    </row>
    <row r="59529" spans="10:28">
      <c r="J59529" s="161"/>
      <c r="AB59529" s="164"/>
    </row>
    <row r="59530" spans="10:28">
      <c r="J59530" s="161"/>
      <c r="AB59530" s="164"/>
    </row>
    <row r="59531" spans="10:28">
      <c r="J59531" s="161"/>
      <c r="AB59531" s="164"/>
    </row>
    <row r="59532" spans="10:28">
      <c r="J59532" s="161"/>
      <c r="AB59532" s="164"/>
    </row>
    <row r="59533" spans="10:28">
      <c r="J59533" s="161"/>
      <c r="AB59533" s="164"/>
    </row>
    <row r="59534" spans="10:28">
      <c r="J59534" s="161"/>
      <c r="AB59534" s="164"/>
    </row>
    <row r="59535" spans="10:28">
      <c r="J59535" s="161"/>
      <c r="AB59535" s="164"/>
    </row>
    <row r="59536" spans="10:28">
      <c r="J59536" s="161"/>
      <c r="AB59536" s="164"/>
    </row>
    <row r="59537" spans="10:28">
      <c r="J59537" s="161"/>
      <c r="AB59537" s="164"/>
    </row>
    <row r="59538" spans="10:28">
      <c r="J59538" s="161"/>
      <c r="AB59538" s="164"/>
    </row>
    <row r="59539" spans="10:28">
      <c r="J59539" s="161"/>
      <c r="AB59539" s="164"/>
    </row>
    <row r="59540" spans="10:28">
      <c r="J59540" s="161"/>
      <c r="AB59540" s="164"/>
    </row>
    <row r="59541" spans="10:28">
      <c r="J59541" s="161"/>
      <c r="AB59541" s="164"/>
    </row>
    <row r="59542" spans="10:28">
      <c r="J59542" s="161"/>
      <c r="AB59542" s="164"/>
    </row>
    <row r="59543" spans="10:28">
      <c r="J59543" s="161"/>
      <c r="AB59543" s="164"/>
    </row>
    <row r="59544" spans="10:28">
      <c r="J59544" s="161"/>
      <c r="AB59544" s="164"/>
    </row>
    <row r="59545" spans="10:28">
      <c r="J59545" s="161"/>
      <c r="AB59545" s="164"/>
    </row>
    <row r="59546" spans="10:28">
      <c r="J59546" s="161"/>
      <c r="AB59546" s="164"/>
    </row>
    <row r="59547" spans="10:28">
      <c r="J59547" s="161"/>
      <c r="AB59547" s="164"/>
    </row>
    <row r="59548" spans="10:28">
      <c r="J59548" s="161"/>
      <c r="AB59548" s="164"/>
    </row>
    <row r="59549" spans="10:28">
      <c r="J59549" s="161"/>
      <c r="AB59549" s="164"/>
    </row>
    <row r="59550" spans="10:28">
      <c r="J59550" s="161"/>
      <c r="AB59550" s="164"/>
    </row>
    <row r="59551" spans="10:28">
      <c r="J59551" s="161"/>
      <c r="AB59551" s="164"/>
    </row>
    <row r="59552" spans="10:28">
      <c r="J59552" s="161"/>
      <c r="AB59552" s="164"/>
    </row>
    <row r="59553" spans="10:28">
      <c r="J59553" s="161"/>
      <c r="AB59553" s="164"/>
    </row>
    <row r="59554" spans="10:28">
      <c r="J59554" s="161"/>
      <c r="AB59554" s="164"/>
    </row>
    <row r="59555" spans="10:28">
      <c r="J59555" s="161"/>
      <c r="AB59555" s="164"/>
    </row>
    <row r="59556" spans="10:28">
      <c r="J59556" s="161"/>
      <c r="AB59556" s="164"/>
    </row>
    <row r="59557" spans="10:28">
      <c r="J59557" s="161"/>
      <c r="AB59557" s="164"/>
    </row>
    <row r="59558" spans="10:28">
      <c r="J59558" s="161"/>
      <c r="AB59558" s="164"/>
    </row>
    <row r="59559" spans="10:28">
      <c r="J59559" s="161"/>
      <c r="AB59559" s="164"/>
    </row>
    <row r="59560" spans="10:28">
      <c r="J59560" s="161"/>
      <c r="AB59560" s="164"/>
    </row>
    <row r="59561" spans="10:28">
      <c r="J59561" s="161"/>
      <c r="AB59561" s="164"/>
    </row>
    <row r="59562" spans="10:28">
      <c r="J59562" s="161"/>
      <c r="AB59562" s="164"/>
    </row>
    <row r="59563" spans="10:28">
      <c r="J59563" s="161"/>
      <c r="AB59563" s="164"/>
    </row>
    <row r="59564" spans="10:28">
      <c r="J59564" s="161"/>
      <c r="AB59564" s="164"/>
    </row>
    <row r="59565" spans="10:28">
      <c r="J59565" s="161"/>
      <c r="AB59565" s="164"/>
    </row>
    <row r="59566" spans="10:28">
      <c r="J59566" s="161"/>
      <c r="AB59566" s="164"/>
    </row>
    <row r="59567" spans="10:28">
      <c r="J59567" s="161"/>
      <c r="AB59567" s="164"/>
    </row>
    <row r="59568" spans="10:28">
      <c r="J59568" s="161"/>
      <c r="R59568" s="166"/>
      <c r="AB59568" s="164"/>
    </row>
    <row r="59569" spans="5:28">
      <c r="J59569" s="161"/>
      <c r="AB59569" s="164"/>
    </row>
    <row r="59570" spans="5:28">
      <c r="J59570" s="161"/>
      <c r="AB59570" s="164"/>
    </row>
    <row r="59571" spans="5:28">
      <c r="J59571" s="161"/>
      <c r="AB59571" s="164"/>
    </row>
    <row r="59572" spans="5:28">
      <c r="J59572" s="161"/>
      <c r="AB59572" s="164"/>
    </row>
    <row r="59573" spans="5:28">
      <c r="J59573" s="161"/>
      <c r="AB59573" s="164"/>
    </row>
    <row r="59574" spans="5:28">
      <c r="J59574" s="161"/>
      <c r="AB59574" s="164"/>
    </row>
    <row r="59575" spans="5:28">
      <c r="J59575" s="161"/>
      <c r="AB59575" s="164"/>
    </row>
    <row r="59576" spans="5:28">
      <c r="E59576" s="166"/>
      <c r="J59576" s="161"/>
      <c r="AB59576" s="164"/>
    </row>
    <row r="59577" spans="5:28">
      <c r="E59577" s="166"/>
      <c r="J59577" s="161"/>
      <c r="AB59577" s="164"/>
    </row>
    <row r="59578" spans="5:28">
      <c r="E59578" s="166"/>
      <c r="J59578" s="161"/>
      <c r="AB59578" s="164"/>
    </row>
    <row r="59579" spans="5:28">
      <c r="E59579" s="166"/>
      <c r="J59579" s="161"/>
      <c r="AB59579" s="164"/>
    </row>
    <row r="59580" spans="5:28">
      <c r="E59580" s="166"/>
      <c r="J59580" s="161"/>
      <c r="AB59580" s="164"/>
    </row>
    <row r="59581" spans="5:28">
      <c r="J59581" s="161"/>
      <c r="AB59581" s="164"/>
    </row>
    <row r="59582" spans="5:28">
      <c r="J59582" s="161"/>
      <c r="AB59582" s="164"/>
    </row>
    <row r="59583" spans="5:28">
      <c r="J59583" s="161"/>
      <c r="AB59583" s="164"/>
    </row>
    <row r="59584" spans="5:28">
      <c r="J59584" s="161"/>
      <c r="AB59584" s="164"/>
    </row>
    <row r="59585" spans="10:28">
      <c r="J59585" s="161"/>
      <c r="AB59585" s="164"/>
    </row>
    <row r="59586" spans="10:28">
      <c r="J59586" s="161"/>
      <c r="AB59586" s="164"/>
    </row>
    <row r="59587" spans="10:28">
      <c r="J59587" s="161"/>
      <c r="AB59587" s="164"/>
    </row>
    <row r="59588" spans="10:28">
      <c r="J59588" s="161"/>
      <c r="AB59588" s="164"/>
    </row>
    <row r="59589" spans="10:28">
      <c r="J59589" s="161"/>
      <c r="AB59589" s="164"/>
    </row>
    <row r="59590" spans="10:28">
      <c r="J59590" s="161"/>
      <c r="AB59590" s="164"/>
    </row>
    <row r="59591" spans="10:28">
      <c r="J59591" s="161"/>
      <c r="AB59591" s="164"/>
    </row>
    <row r="59592" spans="10:28">
      <c r="J59592" s="161"/>
      <c r="AB59592" s="164"/>
    </row>
    <row r="59593" spans="10:28">
      <c r="J59593" s="161"/>
      <c r="AB59593" s="164"/>
    </row>
    <row r="59594" spans="10:28">
      <c r="J59594" s="161"/>
      <c r="AB59594" s="164"/>
    </row>
    <row r="59595" spans="10:28">
      <c r="J59595" s="161"/>
      <c r="AB59595" s="164"/>
    </row>
    <row r="59596" spans="10:28">
      <c r="J59596" s="161"/>
      <c r="AB59596" s="164"/>
    </row>
    <row r="59597" spans="10:28">
      <c r="J59597" s="161"/>
      <c r="AB59597" s="164"/>
    </row>
    <row r="59598" spans="10:28">
      <c r="J59598" s="161"/>
      <c r="AB59598" s="164"/>
    </row>
    <row r="59599" spans="10:28">
      <c r="J59599" s="161"/>
      <c r="AB59599" s="164"/>
    </row>
    <row r="59600" spans="10:28">
      <c r="J59600" s="161"/>
      <c r="AB59600" s="164"/>
    </row>
    <row r="59601" spans="10:28">
      <c r="J59601" s="161"/>
      <c r="AB59601" s="164"/>
    </row>
    <row r="59602" spans="10:28">
      <c r="J59602" s="161"/>
      <c r="AB59602" s="164"/>
    </row>
    <row r="59603" spans="10:28">
      <c r="J59603" s="161"/>
      <c r="AB59603" s="164"/>
    </row>
    <row r="59604" spans="10:28">
      <c r="J59604" s="161"/>
      <c r="AB59604" s="164"/>
    </row>
    <row r="59605" spans="10:28">
      <c r="J59605" s="161"/>
      <c r="AB59605" s="164"/>
    </row>
    <row r="59606" spans="10:28">
      <c r="J59606" s="161"/>
      <c r="AB59606" s="164"/>
    </row>
    <row r="59607" spans="10:28">
      <c r="J59607" s="161"/>
      <c r="AB59607" s="164"/>
    </row>
    <row r="59608" spans="10:28">
      <c r="J59608" s="161"/>
      <c r="AB59608" s="164"/>
    </row>
    <row r="59609" spans="10:28">
      <c r="J59609" s="161"/>
      <c r="AB59609" s="164"/>
    </row>
    <row r="59610" spans="10:28">
      <c r="J59610" s="161"/>
      <c r="AB59610" s="164"/>
    </row>
    <row r="59611" spans="10:28">
      <c r="J59611" s="161"/>
      <c r="AB59611" s="164"/>
    </row>
    <row r="59612" spans="10:28">
      <c r="J59612" s="161"/>
      <c r="AB59612" s="164"/>
    </row>
    <row r="59613" spans="10:28">
      <c r="J59613" s="161"/>
      <c r="AB59613" s="164"/>
    </row>
    <row r="59614" spans="10:28">
      <c r="J59614" s="161"/>
      <c r="AB59614" s="164"/>
    </row>
    <row r="59615" spans="10:28">
      <c r="J59615" s="161"/>
      <c r="AB59615" s="164"/>
    </row>
    <row r="59616" spans="10:28">
      <c r="J59616" s="161"/>
      <c r="AB59616" s="164"/>
    </row>
    <row r="59617" spans="10:28">
      <c r="J59617" s="161"/>
      <c r="AB59617" s="164"/>
    </row>
    <row r="59618" spans="10:28">
      <c r="J59618" s="161"/>
      <c r="AB59618" s="164"/>
    </row>
    <row r="59619" spans="10:28">
      <c r="J59619" s="161"/>
      <c r="AB59619" s="164"/>
    </row>
    <row r="59620" spans="10:28">
      <c r="J59620" s="161"/>
      <c r="AB59620" s="164"/>
    </row>
    <row r="59621" spans="10:28">
      <c r="J59621" s="161"/>
      <c r="AB59621" s="164"/>
    </row>
    <row r="59622" spans="10:28">
      <c r="J59622" s="161"/>
      <c r="AB59622" s="164"/>
    </row>
    <row r="59623" spans="10:28">
      <c r="J59623" s="161"/>
      <c r="AB59623" s="164"/>
    </row>
    <row r="59624" spans="10:28">
      <c r="J59624" s="161"/>
      <c r="AB59624" s="164"/>
    </row>
    <row r="59625" spans="10:28">
      <c r="J59625" s="161"/>
      <c r="AB59625" s="164"/>
    </row>
    <row r="59626" spans="10:28">
      <c r="J59626" s="161"/>
      <c r="AB59626" s="164"/>
    </row>
    <row r="59627" spans="10:28">
      <c r="J59627" s="161"/>
      <c r="AB59627" s="164"/>
    </row>
    <row r="59628" spans="10:28">
      <c r="J59628" s="161"/>
      <c r="AB59628" s="164"/>
    </row>
    <row r="59629" spans="10:28">
      <c r="J59629" s="161"/>
      <c r="AB59629" s="164"/>
    </row>
    <row r="59630" spans="10:28">
      <c r="J59630" s="161"/>
      <c r="AB59630" s="164"/>
    </row>
    <row r="59631" spans="10:28">
      <c r="J59631" s="161"/>
      <c r="AB59631" s="164"/>
    </row>
    <row r="59632" spans="10:28">
      <c r="J59632" s="161"/>
      <c r="AB59632" s="164"/>
    </row>
    <row r="59633" spans="10:28">
      <c r="J59633" s="161"/>
      <c r="AB59633" s="164"/>
    </row>
    <row r="59634" spans="10:28">
      <c r="J59634" s="161"/>
      <c r="AB59634" s="164"/>
    </row>
    <row r="59635" spans="10:28">
      <c r="J59635" s="161"/>
      <c r="AB59635" s="164"/>
    </row>
    <row r="59636" spans="10:28">
      <c r="J59636" s="161"/>
      <c r="AB59636" s="164"/>
    </row>
    <row r="59637" spans="10:28">
      <c r="J59637" s="161"/>
      <c r="AB59637" s="164"/>
    </row>
    <row r="59638" spans="10:28">
      <c r="J59638" s="161"/>
      <c r="AB59638" s="164"/>
    </row>
    <row r="59639" spans="10:28">
      <c r="J59639" s="161"/>
      <c r="AB59639" s="164"/>
    </row>
    <row r="59640" spans="10:28">
      <c r="J59640" s="161"/>
      <c r="AB59640" s="164"/>
    </row>
    <row r="59641" spans="10:28">
      <c r="J59641" s="161"/>
      <c r="AB59641" s="164"/>
    </row>
    <row r="59642" spans="10:28">
      <c r="J59642" s="161"/>
      <c r="AB59642" s="164"/>
    </row>
    <row r="59643" spans="10:28">
      <c r="J59643" s="161"/>
      <c r="AB59643" s="164"/>
    </row>
    <row r="59644" spans="10:28">
      <c r="J59644" s="161"/>
      <c r="AB59644" s="164"/>
    </row>
    <row r="59645" spans="10:28">
      <c r="J59645" s="161"/>
      <c r="AB59645" s="164"/>
    </row>
    <row r="59646" spans="10:28">
      <c r="J59646" s="161"/>
      <c r="AB59646" s="164"/>
    </row>
    <row r="59647" spans="10:28">
      <c r="J59647" s="161"/>
      <c r="AB59647" s="164"/>
    </row>
    <row r="59648" spans="10:28">
      <c r="J59648" s="161"/>
      <c r="AB59648" s="164"/>
    </row>
    <row r="59649" spans="5:28">
      <c r="J59649" s="161"/>
      <c r="AB59649" s="164"/>
    </row>
    <row r="59650" spans="5:28">
      <c r="J59650" s="161"/>
      <c r="AB59650" s="164"/>
    </row>
    <row r="59651" spans="5:28">
      <c r="J59651" s="161"/>
      <c r="AB59651" s="164"/>
    </row>
    <row r="59652" spans="5:28">
      <c r="J59652" s="161"/>
      <c r="AB59652" s="164"/>
    </row>
    <row r="59653" spans="5:28">
      <c r="J59653" s="161"/>
      <c r="AB59653" s="164"/>
    </row>
    <row r="59654" spans="5:28">
      <c r="J59654" s="161"/>
      <c r="AB59654" s="164"/>
    </row>
    <row r="59655" spans="5:28">
      <c r="J59655" s="161"/>
      <c r="AB59655" s="164"/>
    </row>
    <row r="59656" spans="5:28">
      <c r="J59656" s="161"/>
      <c r="AB59656" s="164"/>
    </row>
    <row r="59657" spans="5:28">
      <c r="J59657" s="161"/>
      <c r="AB59657" s="164"/>
    </row>
    <row r="59658" spans="5:28">
      <c r="J59658" s="161"/>
      <c r="AB59658" s="164"/>
    </row>
    <row r="59659" spans="5:28">
      <c r="J59659" s="161"/>
      <c r="AB59659" s="164"/>
    </row>
    <row r="59660" spans="5:28">
      <c r="J59660" s="161"/>
      <c r="AB59660" s="164"/>
    </row>
    <row r="59661" spans="5:28">
      <c r="J59661" s="161"/>
      <c r="AB59661" s="164"/>
    </row>
    <row r="59662" spans="5:28">
      <c r="J59662" s="161"/>
      <c r="AB59662" s="164"/>
    </row>
    <row r="59663" spans="5:28">
      <c r="E59663" s="166"/>
      <c r="J59663" s="161"/>
      <c r="AB59663" s="164"/>
    </row>
    <row r="59664" spans="5:28">
      <c r="E59664" s="166"/>
      <c r="J59664" s="161"/>
      <c r="AB59664" s="164"/>
    </row>
    <row r="59665" spans="5:28">
      <c r="E59665" s="166"/>
      <c r="J59665" s="161"/>
      <c r="AB59665" s="164"/>
    </row>
    <row r="59666" spans="5:28">
      <c r="E59666" s="166"/>
      <c r="J59666" s="161"/>
      <c r="AB59666" s="164"/>
    </row>
    <row r="59667" spans="5:28">
      <c r="E59667" s="166"/>
      <c r="J59667" s="161"/>
      <c r="AB59667" s="164"/>
    </row>
    <row r="59668" spans="5:28">
      <c r="J59668" s="161"/>
      <c r="AB59668" s="164"/>
    </row>
    <row r="59669" spans="5:28">
      <c r="J59669" s="161"/>
      <c r="AB59669" s="164"/>
    </row>
    <row r="59670" spans="5:28">
      <c r="J59670" s="161"/>
      <c r="AB59670" s="164"/>
    </row>
    <row r="59671" spans="5:28">
      <c r="J59671" s="161"/>
      <c r="AB59671" s="164"/>
    </row>
    <row r="59672" spans="5:28">
      <c r="J59672" s="161"/>
      <c r="AB59672" s="164"/>
    </row>
    <row r="59673" spans="5:28">
      <c r="J59673" s="161"/>
      <c r="AB59673" s="164"/>
    </row>
    <row r="59674" spans="5:28">
      <c r="J59674" s="161"/>
      <c r="AB59674" s="164"/>
    </row>
    <row r="59675" spans="5:28">
      <c r="J59675" s="161"/>
      <c r="AB59675" s="164"/>
    </row>
    <row r="59676" spans="5:28">
      <c r="J59676" s="161"/>
      <c r="AB59676" s="164"/>
    </row>
    <row r="59677" spans="5:28">
      <c r="J59677" s="161"/>
      <c r="AB59677" s="164"/>
    </row>
    <row r="59678" spans="5:28">
      <c r="J59678" s="161"/>
      <c r="AB59678" s="164"/>
    </row>
    <row r="59679" spans="5:28">
      <c r="J59679" s="161"/>
      <c r="AB59679" s="164"/>
    </row>
    <row r="59680" spans="5:28">
      <c r="J59680" s="161"/>
      <c r="AB59680" s="164"/>
    </row>
    <row r="59681" spans="10:28">
      <c r="J59681" s="161"/>
      <c r="AB59681" s="164"/>
    </row>
    <row r="59682" spans="10:28">
      <c r="J59682" s="161"/>
      <c r="AB59682" s="164"/>
    </row>
    <row r="59683" spans="10:28">
      <c r="J59683" s="161"/>
      <c r="AB59683" s="164"/>
    </row>
    <row r="59684" spans="10:28">
      <c r="J59684" s="161"/>
      <c r="AB59684" s="164"/>
    </row>
    <row r="59685" spans="10:28">
      <c r="J59685" s="161"/>
      <c r="AB59685" s="164"/>
    </row>
    <row r="59686" spans="10:28">
      <c r="J59686" s="161"/>
      <c r="AB59686" s="16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16">
    <tabColor rgb="FFFF0000"/>
  </sheetPr>
  <dimension ref="A1:AM43"/>
  <sheetViews>
    <sheetView topLeftCell="A13" workbookViewId="0">
      <selection activeCell="G40" sqref="G40"/>
    </sheetView>
  </sheetViews>
  <sheetFormatPr baseColWidth="10" defaultRowHeight="12.75"/>
  <cols>
    <col min="1" max="1" width="8.85546875" style="455" customWidth="1"/>
    <col min="2" max="2" width="6.28515625" style="455" customWidth="1"/>
    <col min="3" max="3" width="9.42578125" style="455" bestFit="1" customWidth="1"/>
    <col min="4" max="4" width="14.28515625" style="455" customWidth="1"/>
    <col min="5" max="5" width="44.42578125" style="455" customWidth="1"/>
    <col min="6" max="6" width="13" style="455" customWidth="1"/>
    <col min="7" max="7" width="11.140625" style="457" customWidth="1"/>
    <col min="8" max="8" width="10.7109375" style="457" customWidth="1"/>
    <col min="9" max="9" width="10.7109375" style="100" customWidth="1"/>
    <col min="10" max="10" width="12.85546875" style="455" customWidth="1"/>
    <col min="11" max="11" width="11.42578125" style="455" customWidth="1"/>
    <col min="12" max="12" width="8.42578125" style="455" customWidth="1"/>
    <col min="13" max="13" width="8.85546875" style="455" customWidth="1"/>
    <col min="14" max="14" width="9.7109375" style="458" customWidth="1"/>
    <col min="15" max="15" width="9.85546875" style="458" customWidth="1"/>
    <col min="16" max="16" width="7.42578125" style="455" customWidth="1"/>
    <col min="17" max="17" width="27.42578125" style="455" customWidth="1"/>
    <col min="18" max="18" width="33.85546875" style="455" customWidth="1"/>
    <col min="19" max="19" width="22" style="455" customWidth="1"/>
    <col min="20" max="20" width="17.42578125" style="455" customWidth="1"/>
    <col min="21" max="21" width="11.5703125" style="455" customWidth="1"/>
    <col min="22" max="22" width="8.5703125" style="455" customWidth="1"/>
    <col min="23" max="23" width="19.85546875" style="455" customWidth="1"/>
    <col min="24" max="24" width="19.5703125" style="455" customWidth="1"/>
    <col min="25" max="25" width="18.140625" style="455" customWidth="1"/>
    <col min="26" max="26" width="11" style="455" customWidth="1"/>
    <col min="27" max="27" width="11.7109375" style="455" customWidth="1"/>
    <col min="28" max="28" width="11.28515625" style="457" customWidth="1"/>
    <col min="29" max="29" width="10.28515625" style="454" customWidth="1"/>
    <col min="30" max="30" width="8.5703125" style="455" customWidth="1"/>
    <col min="31" max="31" width="9.140625" style="455" customWidth="1"/>
    <col min="32" max="32" width="19.42578125" style="455" customWidth="1"/>
    <col min="33" max="33" width="17" style="455" customWidth="1"/>
    <col min="34" max="34" width="17.7109375" style="455" customWidth="1"/>
    <col min="35" max="35" width="28.7109375" style="455" customWidth="1"/>
    <col min="36" max="36" width="23.28515625" style="455" customWidth="1"/>
    <col min="37" max="37" width="17.140625" style="455" customWidth="1"/>
    <col min="38" max="38" width="30.140625" style="100" customWidth="1"/>
    <col min="39" max="256" width="11.42578125" style="100"/>
    <col min="257" max="257" width="8.85546875" style="100" customWidth="1"/>
    <col min="258" max="258" width="6.28515625" style="100" customWidth="1"/>
    <col min="259" max="259" width="9.42578125" style="100" bestFit="1" customWidth="1"/>
    <col min="260" max="260" width="14.28515625" style="100" customWidth="1"/>
    <col min="261" max="261" width="44.42578125" style="100" customWidth="1"/>
    <col min="262" max="262" width="13" style="100" customWidth="1"/>
    <col min="263" max="263" width="11.140625" style="100" customWidth="1"/>
    <col min="264" max="265" width="10.7109375" style="100" customWidth="1"/>
    <col min="266" max="266" width="12.85546875" style="100" customWidth="1"/>
    <col min="267" max="267" width="11.42578125" style="100" customWidth="1"/>
    <col min="268" max="268" width="8.42578125" style="100" customWidth="1"/>
    <col min="269" max="269" width="8.85546875" style="100" customWidth="1"/>
    <col min="270" max="270" width="9.7109375" style="100" customWidth="1"/>
    <col min="271" max="271" width="9.85546875" style="100" customWidth="1"/>
    <col min="272" max="272" width="7.42578125" style="100" customWidth="1"/>
    <col min="273" max="273" width="39" style="100" customWidth="1"/>
    <col min="274" max="274" width="103.5703125" style="100" customWidth="1"/>
    <col min="275" max="275" width="22" style="100" customWidth="1"/>
    <col min="276" max="276" width="17.42578125" style="100" customWidth="1"/>
    <col min="277" max="277" width="11.5703125" style="100" customWidth="1"/>
    <col min="278" max="278" width="8.5703125" style="100" customWidth="1"/>
    <col min="279" max="279" width="19.85546875" style="100" customWidth="1"/>
    <col min="280" max="280" width="19.5703125" style="100" customWidth="1"/>
    <col min="281" max="281" width="18.140625" style="100" customWidth="1"/>
    <col min="282" max="282" width="11" style="100" customWidth="1"/>
    <col min="283" max="283" width="11.7109375" style="100" customWidth="1"/>
    <col min="284" max="284" width="11.28515625" style="100" customWidth="1"/>
    <col min="285" max="285" width="10.28515625" style="100" customWidth="1"/>
    <col min="286" max="286" width="8.5703125" style="100" customWidth="1"/>
    <col min="287" max="287" width="9.140625" style="100" customWidth="1"/>
    <col min="288" max="288" width="19.42578125" style="100" customWidth="1"/>
    <col min="289" max="289" width="17" style="100" customWidth="1"/>
    <col min="290" max="290" width="17.7109375" style="100" customWidth="1"/>
    <col min="291" max="291" width="28.7109375" style="100" customWidth="1"/>
    <col min="292" max="292" width="23.28515625" style="100" customWidth="1"/>
    <col min="293" max="293" width="17.140625" style="100" customWidth="1"/>
    <col min="294" max="294" width="30.140625" style="100" customWidth="1"/>
    <col min="295" max="512" width="11.42578125" style="100"/>
    <col min="513" max="513" width="8.85546875" style="100" customWidth="1"/>
    <col min="514" max="514" width="6.28515625" style="100" customWidth="1"/>
    <col min="515" max="515" width="9.42578125" style="100" bestFit="1" customWidth="1"/>
    <col min="516" max="516" width="14.28515625" style="100" customWidth="1"/>
    <col min="517" max="517" width="44.42578125" style="100" customWidth="1"/>
    <col min="518" max="518" width="13" style="100" customWidth="1"/>
    <col min="519" max="519" width="11.140625" style="100" customWidth="1"/>
    <col min="520" max="521" width="10.7109375" style="100" customWidth="1"/>
    <col min="522" max="522" width="12.85546875" style="100" customWidth="1"/>
    <col min="523" max="523" width="11.42578125" style="100" customWidth="1"/>
    <col min="524" max="524" width="8.42578125" style="100" customWidth="1"/>
    <col min="525" max="525" width="8.85546875" style="100" customWidth="1"/>
    <col min="526" max="526" width="9.7109375" style="100" customWidth="1"/>
    <col min="527" max="527" width="9.85546875" style="100" customWidth="1"/>
    <col min="528" max="528" width="7.42578125" style="100" customWidth="1"/>
    <col min="529" max="529" width="39" style="100" customWidth="1"/>
    <col min="530" max="530" width="103.5703125" style="100" customWidth="1"/>
    <col min="531" max="531" width="22" style="100" customWidth="1"/>
    <col min="532" max="532" width="17.42578125" style="100" customWidth="1"/>
    <col min="533" max="533" width="11.5703125" style="100" customWidth="1"/>
    <col min="534" max="534" width="8.5703125" style="100" customWidth="1"/>
    <col min="535" max="535" width="19.85546875" style="100" customWidth="1"/>
    <col min="536" max="536" width="19.5703125" style="100" customWidth="1"/>
    <col min="537" max="537" width="18.140625" style="100" customWidth="1"/>
    <col min="538" max="538" width="11" style="100" customWidth="1"/>
    <col min="539" max="539" width="11.7109375" style="100" customWidth="1"/>
    <col min="540" max="540" width="11.28515625" style="100" customWidth="1"/>
    <col min="541" max="541" width="10.28515625" style="100" customWidth="1"/>
    <col min="542" max="542" width="8.5703125" style="100" customWidth="1"/>
    <col min="543" max="543" width="9.140625" style="100" customWidth="1"/>
    <col min="544" max="544" width="19.42578125" style="100" customWidth="1"/>
    <col min="545" max="545" width="17" style="100" customWidth="1"/>
    <col min="546" max="546" width="17.7109375" style="100" customWidth="1"/>
    <col min="547" max="547" width="28.7109375" style="100" customWidth="1"/>
    <col min="548" max="548" width="23.28515625" style="100" customWidth="1"/>
    <col min="549" max="549" width="17.140625" style="100" customWidth="1"/>
    <col min="550" max="550" width="30.140625" style="100" customWidth="1"/>
    <col min="551" max="768" width="11.42578125" style="100"/>
    <col min="769" max="769" width="8.85546875" style="100" customWidth="1"/>
    <col min="770" max="770" width="6.28515625" style="100" customWidth="1"/>
    <col min="771" max="771" width="9.42578125" style="100" bestFit="1" customWidth="1"/>
    <col min="772" max="772" width="14.28515625" style="100" customWidth="1"/>
    <col min="773" max="773" width="44.42578125" style="100" customWidth="1"/>
    <col min="774" max="774" width="13" style="100" customWidth="1"/>
    <col min="775" max="775" width="11.140625" style="100" customWidth="1"/>
    <col min="776" max="777" width="10.7109375" style="100" customWidth="1"/>
    <col min="778" max="778" width="12.85546875" style="100" customWidth="1"/>
    <col min="779" max="779" width="11.42578125" style="100" customWidth="1"/>
    <col min="780" max="780" width="8.42578125" style="100" customWidth="1"/>
    <col min="781" max="781" width="8.85546875" style="100" customWidth="1"/>
    <col min="782" max="782" width="9.7109375" style="100" customWidth="1"/>
    <col min="783" max="783" width="9.85546875" style="100" customWidth="1"/>
    <col min="784" max="784" width="7.42578125" style="100" customWidth="1"/>
    <col min="785" max="785" width="39" style="100" customWidth="1"/>
    <col min="786" max="786" width="103.5703125" style="100" customWidth="1"/>
    <col min="787" max="787" width="22" style="100" customWidth="1"/>
    <col min="788" max="788" width="17.42578125" style="100" customWidth="1"/>
    <col min="789" max="789" width="11.5703125" style="100" customWidth="1"/>
    <col min="790" max="790" width="8.5703125" style="100" customWidth="1"/>
    <col min="791" max="791" width="19.85546875" style="100" customWidth="1"/>
    <col min="792" max="792" width="19.5703125" style="100" customWidth="1"/>
    <col min="793" max="793" width="18.140625" style="100" customWidth="1"/>
    <col min="794" max="794" width="11" style="100" customWidth="1"/>
    <col min="795" max="795" width="11.7109375" style="100" customWidth="1"/>
    <col min="796" max="796" width="11.28515625" style="100" customWidth="1"/>
    <col min="797" max="797" width="10.28515625" style="100" customWidth="1"/>
    <col min="798" max="798" width="8.5703125" style="100" customWidth="1"/>
    <col min="799" max="799" width="9.140625" style="100" customWidth="1"/>
    <col min="800" max="800" width="19.42578125" style="100" customWidth="1"/>
    <col min="801" max="801" width="17" style="100" customWidth="1"/>
    <col min="802" max="802" width="17.7109375" style="100" customWidth="1"/>
    <col min="803" max="803" width="28.7109375" style="100" customWidth="1"/>
    <col min="804" max="804" width="23.28515625" style="100" customWidth="1"/>
    <col min="805" max="805" width="17.140625" style="100" customWidth="1"/>
    <col min="806" max="806" width="30.140625" style="100" customWidth="1"/>
    <col min="807" max="1024" width="11.42578125" style="100"/>
    <col min="1025" max="1025" width="8.85546875" style="100" customWidth="1"/>
    <col min="1026" max="1026" width="6.28515625" style="100" customWidth="1"/>
    <col min="1027" max="1027" width="9.42578125" style="100" bestFit="1" customWidth="1"/>
    <col min="1028" max="1028" width="14.28515625" style="100" customWidth="1"/>
    <col min="1029" max="1029" width="44.42578125" style="100" customWidth="1"/>
    <col min="1030" max="1030" width="13" style="100" customWidth="1"/>
    <col min="1031" max="1031" width="11.140625" style="100" customWidth="1"/>
    <col min="1032" max="1033" width="10.7109375" style="100" customWidth="1"/>
    <col min="1034" max="1034" width="12.85546875" style="100" customWidth="1"/>
    <col min="1035" max="1035" width="11.42578125" style="100" customWidth="1"/>
    <col min="1036" max="1036" width="8.42578125" style="100" customWidth="1"/>
    <col min="1037" max="1037" width="8.85546875" style="100" customWidth="1"/>
    <col min="1038" max="1038" width="9.7109375" style="100" customWidth="1"/>
    <col min="1039" max="1039" width="9.85546875" style="100" customWidth="1"/>
    <col min="1040" max="1040" width="7.42578125" style="100" customWidth="1"/>
    <col min="1041" max="1041" width="39" style="100" customWidth="1"/>
    <col min="1042" max="1042" width="103.5703125" style="100" customWidth="1"/>
    <col min="1043" max="1043" width="22" style="100" customWidth="1"/>
    <col min="1044" max="1044" width="17.42578125" style="100" customWidth="1"/>
    <col min="1045" max="1045" width="11.5703125" style="100" customWidth="1"/>
    <col min="1046" max="1046" width="8.5703125" style="100" customWidth="1"/>
    <col min="1047" max="1047" width="19.85546875" style="100" customWidth="1"/>
    <col min="1048" max="1048" width="19.5703125" style="100" customWidth="1"/>
    <col min="1049" max="1049" width="18.140625" style="100" customWidth="1"/>
    <col min="1050" max="1050" width="11" style="100" customWidth="1"/>
    <col min="1051" max="1051" width="11.7109375" style="100" customWidth="1"/>
    <col min="1052" max="1052" width="11.28515625" style="100" customWidth="1"/>
    <col min="1053" max="1053" width="10.28515625" style="100" customWidth="1"/>
    <col min="1054" max="1054" width="8.5703125" style="100" customWidth="1"/>
    <col min="1055" max="1055" width="9.140625" style="100" customWidth="1"/>
    <col min="1056" max="1056" width="19.42578125" style="100" customWidth="1"/>
    <col min="1057" max="1057" width="17" style="100" customWidth="1"/>
    <col min="1058" max="1058" width="17.7109375" style="100" customWidth="1"/>
    <col min="1059" max="1059" width="28.7109375" style="100" customWidth="1"/>
    <col min="1060" max="1060" width="23.28515625" style="100" customWidth="1"/>
    <col min="1061" max="1061" width="17.140625" style="100" customWidth="1"/>
    <col min="1062" max="1062" width="30.140625" style="100" customWidth="1"/>
    <col min="1063" max="1280" width="11.42578125" style="100"/>
    <col min="1281" max="1281" width="8.85546875" style="100" customWidth="1"/>
    <col min="1282" max="1282" width="6.28515625" style="100" customWidth="1"/>
    <col min="1283" max="1283" width="9.42578125" style="100" bestFit="1" customWidth="1"/>
    <col min="1284" max="1284" width="14.28515625" style="100" customWidth="1"/>
    <col min="1285" max="1285" width="44.42578125" style="100" customWidth="1"/>
    <col min="1286" max="1286" width="13" style="100" customWidth="1"/>
    <col min="1287" max="1287" width="11.140625" style="100" customWidth="1"/>
    <col min="1288" max="1289" width="10.7109375" style="100" customWidth="1"/>
    <col min="1290" max="1290" width="12.85546875" style="100" customWidth="1"/>
    <col min="1291" max="1291" width="11.42578125" style="100" customWidth="1"/>
    <col min="1292" max="1292" width="8.42578125" style="100" customWidth="1"/>
    <col min="1293" max="1293" width="8.85546875" style="100" customWidth="1"/>
    <col min="1294" max="1294" width="9.7109375" style="100" customWidth="1"/>
    <col min="1295" max="1295" width="9.85546875" style="100" customWidth="1"/>
    <col min="1296" max="1296" width="7.42578125" style="100" customWidth="1"/>
    <col min="1297" max="1297" width="39" style="100" customWidth="1"/>
    <col min="1298" max="1298" width="103.5703125" style="100" customWidth="1"/>
    <col min="1299" max="1299" width="22" style="100" customWidth="1"/>
    <col min="1300" max="1300" width="17.42578125" style="100" customWidth="1"/>
    <col min="1301" max="1301" width="11.5703125" style="100" customWidth="1"/>
    <col min="1302" max="1302" width="8.5703125" style="100" customWidth="1"/>
    <col min="1303" max="1303" width="19.85546875" style="100" customWidth="1"/>
    <col min="1304" max="1304" width="19.5703125" style="100" customWidth="1"/>
    <col min="1305" max="1305" width="18.140625" style="100" customWidth="1"/>
    <col min="1306" max="1306" width="11" style="100" customWidth="1"/>
    <col min="1307" max="1307" width="11.7109375" style="100" customWidth="1"/>
    <col min="1308" max="1308" width="11.28515625" style="100" customWidth="1"/>
    <col min="1309" max="1309" width="10.28515625" style="100" customWidth="1"/>
    <col min="1310" max="1310" width="8.5703125" style="100" customWidth="1"/>
    <col min="1311" max="1311" width="9.140625" style="100" customWidth="1"/>
    <col min="1312" max="1312" width="19.42578125" style="100" customWidth="1"/>
    <col min="1313" max="1313" width="17" style="100" customWidth="1"/>
    <col min="1314" max="1314" width="17.7109375" style="100" customWidth="1"/>
    <col min="1315" max="1315" width="28.7109375" style="100" customWidth="1"/>
    <col min="1316" max="1316" width="23.28515625" style="100" customWidth="1"/>
    <col min="1317" max="1317" width="17.140625" style="100" customWidth="1"/>
    <col min="1318" max="1318" width="30.140625" style="100" customWidth="1"/>
    <col min="1319" max="1536" width="11.42578125" style="100"/>
    <col min="1537" max="1537" width="8.85546875" style="100" customWidth="1"/>
    <col min="1538" max="1538" width="6.28515625" style="100" customWidth="1"/>
    <col min="1539" max="1539" width="9.42578125" style="100" bestFit="1" customWidth="1"/>
    <col min="1540" max="1540" width="14.28515625" style="100" customWidth="1"/>
    <col min="1541" max="1541" width="44.42578125" style="100" customWidth="1"/>
    <col min="1542" max="1542" width="13" style="100" customWidth="1"/>
    <col min="1543" max="1543" width="11.140625" style="100" customWidth="1"/>
    <col min="1544" max="1545" width="10.7109375" style="100" customWidth="1"/>
    <col min="1546" max="1546" width="12.85546875" style="100" customWidth="1"/>
    <col min="1547" max="1547" width="11.42578125" style="100" customWidth="1"/>
    <col min="1548" max="1548" width="8.42578125" style="100" customWidth="1"/>
    <col min="1549" max="1549" width="8.85546875" style="100" customWidth="1"/>
    <col min="1550" max="1550" width="9.7109375" style="100" customWidth="1"/>
    <col min="1551" max="1551" width="9.85546875" style="100" customWidth="1"/>
    <col min="1552" max="1552" width="7.42578125" style="100" customWidth="1"/>
    <col min="1553" max="1553" width="39" style="100" customWidth="1"/>
    <col min="1554" max="1554" width="103.5703125" style="100" customWidth="1"/>
    <col min="1555" max="1555" width="22" style="100" customWidth="1"/>
    <col min="1556" max="1556" width="17.42578125" style="100" customWidth="1"/>
    <col min="1557" max="1557" width="11.5703125" style="100" customWidth="1"/>
    <col min="1558" max="1558" width="8.5703125" style="100" customWidth="1"/>
    <col min="1559" max="1559" width="19.85546875" style="100" customWidth="1"/>
    <col min="1560" max="1560" width="19.5703125" style="100" customWidth="1"/>
    <col min="1561" max="1561" width="18.140625" style="100" customWidth="1"/>
    <col min="1562" max="1562" width="11" style="100" customWidth="1"/>
    <col min="1563" max="1563" width="11.7109375" style="100" customWidth="1"/>
    <col min="1564" max="1564" width="11.28515625" style="100" customWidth="1"/>
    <col min="1565" max="1565" width="10.28515625" style="100" customWidth="1"/>
    <col min="1566" max="1566" width="8.5703125" style="100" customWidth="1"/>
    <col min="1567" max="1567" width="9.140625" style="100" customWidth="1"/>
    <col min="1568" max="1568" width="19.42578125" style="100" customWidth="1"/>
    <col min="1569" max="1569" width="17" style="100" customWidth="1"/>
    <col min="1570" max="1570" width="17.7109375" style="100" customWidth="1"/>
    <col min="1571" max="1571" width="28.7109375" style="100" customWidth="1"/>
    <col min="1572" max="1572" width="23.28515625" style="100" customWidth="1"/>
    <col min="1573" max="1573" width="17.140625" style="100" customWidth="1"/>
    <col min="1574" max="1574" width="30.140625" style="100" customWidth="1"/>
    <col min="1575" max="1792" width="11.42578125" style="100"/>
    <col min="1793" max="1793" width="8.85546875" style="100" customWidth="1"/>
    <col min="1794" max="1794" width="6.28515625" style="100" customWidth="1"/>
    <col min="1795" max="1795" width="9.42578125" style="100" bestFit="1" customWidth="1"/>
    <col min="1796" max="1796" width="14.28515625" style="100" customWidth="1"/>
    <col min="1797" max="1797" width="44.42578125" style="100" customWidth="1"/>
    <col min="1798" max="1798" width="13" style="100" customWidth="1"/>
    <col min="1799" max="1799" width="11.140625" style="100" customWidth="1"/>
    <col min="1800" max="1801" width="10.7109375" style="100" customWidth="1"/>
    <col min="1802" max="1802" width="12.85546875" style="100" customWidth="1"/>
    <col min="1803" max="1803" width="11.42578125" style="100" customWidth="1"/>
    <col min="1804" max="1804" width="8.42578125" style="100" customWidth="1"/>
    <col min="1805" max="1805" width="8.85546875" style="100" customWidth="1"/>
    <col min="1806" max="1806" width="9.7109375" style="100" customWidth="1"/>
    <col min="1807" max="1807" width="9.85546875" style="100" customWidth="1"/>
    <col min="1808" max="1808" width="7.42578125" style="100" customWidth="1"/>
    <col min="1809" max="1809" width="39" style="100" customWidth="1"/>
    <col min="1810" max="1810" width="103.5703125" style="100" customWidth="1"/>
    <col min="1811" max="1811" width="22" style="100" customWidth="1"/>
    <col min="1812" max="1812" width="17.42578125" style="100" customWidth="1"/>
    <col min="1813" max="1813" width="11.5703125" style="100" customWidth="1"/>
    <col min="1814" max="1814" width="8.5703125" style="100" customWidth="1"/>
    <col min="1815" max="1815" width="19.85546875" style="100" customWidth="1"/>
    <col min="1816" max="1816" width="19.5703125" style="100" customWidth="1"/>
    <col min="1817" max="1817" width="18.140625" style="100" customWidth="1"/>
    <col min="1818" max="1818" width="11" style="100" customWidth="1"/>
    <col min="1819" max="1819" width="11.7109375" style="100" customWidth="1"/>
    <col min="1820" max="1820" width="11.28515625" style="100" customWidth="1"/>
    <col min="1821" max="1821" width="10.28515625" style="100" customWidth="1"/>
    <col min="1822" max="1822" width="8.5703125" style="100" customWidth="1"/>
    <col min="1823" max="1823" width="9.140625" style="100" customWidth="1"/>
    <col min="1824" max="1824" width="19.42578125" style="100" customWidth="1"/>
    <col min="1825" max="1825" width="17" style="100" customWidth="1"/>
    <col min="1826" max="1826" width="17.7109375" style="100" customWidth="1"/>
    <col min="1827" max="1827" width="28.7109375" style="100" customWidth="1"/>
    <col min="1828" max="1828" width="23.28515625" style="100" customWidth="1"/>
    <col min="1829" max="1829" width="17.140625" style="100" customWidth="1"/>
    <col min="1830" max="1830" width="30.140625" style="100" customWidth="1"/>
    <col min="1831" max="2048" width="11.42578125" style="100"/>
    <col min="2049" max="2049" width="8.85546875" style="100" customWidth="1"/>
    <col min="2050" max="2050" width="6.28515625" style="100" customWidth="1"/>
    <col min="2051" max="2051" width="9.42578125" style="100" bestFit="1" customWidth="1"/>
    <col min="2052" max="2052" width="14.28515625" style="100" customWidth="1"/>
    <col min="2053" max="2053" width="44.42578125" style="100" customWidth="1"/>
    <col min="2054" max="2054" width="13" style="100" customWidth="1"/>
    <col min="2055" max="2055" width="11.140625" style="100" customWidth="1"/>
    <col min="2056" max="2057" width="10.7109375" style="100" customWidth="1"/>
    <col min="2058" max="2058" width="12.85546875" style="100" customWidth="1"/>
    <col min="2059" max="2059" width="11.42578125" style="100" customWidth="1"/>
    <col min="2060" max="2060" width="8.42578125" style="100" customWidth="1"/>
    <col min="2061" max="2061" width="8.85546875" style="100" customWidth="1"/>
    <col min="2062" max="2062" width="9.7109375" style="100" customWidth="1"/>
    <col min="2063" max="2063" width="9.85546875" style="100" customWidth="1"/>
    <col min="2064" max="2064" width="7.42578125" style="100" customWidth="1"/>
    <col min="2065" max="2065" width="39" style="100" customWidth="1"/>
    <col min="2066" max="2066" width="103.5703125" style="100" customWidth="1"/>
    <col min="2067" max="2067" width="22" style="100" customWidth="1"/>
    <col min="2068" max="2068" width="17.42578125" style="100" customWidth="1"/>
    <col min="2069" max="2069" width="11.5703125" style="100" customWidth="1"/>
    <col min="2070" max="2070" width="8.5703125" style="100" customWidth="1"/>
    <col min="2071" max="2071" width="19.85546875" style="100" customWidth="1"/>
    <col min="2072" max="2072" width="19.5703125" style="100" customWidth="1"/>
    <col min="2073" max="2073" width="18.140625" style="100" customWidth="1"/>
    <col min="2074" max="2074" width="11" style="100" customWidth="1"/>
    <col min="2075" max="2075" width="11.7109375" style="100" customWidth="1"/>
    <col min="2076" max="2076" width="11.28515625" style="100" customWidth="1"/>
    <col min="2077" max="2077" width="10.28515625" style="100" customWidth="1"/>
    <col min="2078" max="2078" width="8.5703125" style="100" customWidth="1"/>
    <col min="2079" max="2079" width="9.140625" style="100" customWidth="1"/>
    <col min="2080" max="2080" width="19.42578125" style="100" customWidth="1"/>
    <col min="2081" max="2081" width="17" style="100" customWidth="1"/>
    <col min="2082" max="2082" width="17.7109375" style="100" customWidth="1"/>
    <col min="2083" max="2083" width="28.7109375" style="100" customWidth="1"/>
    <col min="2084" max="2084" width="23.28515625" style="100" customWidth="1"/>
    <col min="2085" max="2085" width="17.140625" style="100" customWidth="1"/>
    <col min="2086" max="2086" width="30.140625" style="100" customWidth="1"/>
    <col min="2087" max="2304" width="11.42578125" style="100"/>
    <col min="2305" max="2305" width="8.85546875" style="100" customWidth="1"/>
    <col min="2306" max="2306" width="6.28515625" style="100" customWidth="1"/>
    <col min="2307" max="2307" width="9.42578125" style="100" bestFit="1" customWidth="1"/>
    <col min="2308" max="2308" width="14.28515625" style="100" customWidth="1"/>
    <col min="2309" max="2309" width="44.42578125" style="100" customWidth="1"/>
    <col min="2310" max="2310" width="13" style="100" customWidth="1"/>
    <col min="2311" max="2311" width="11.140625" style="100" customWidth="1"/>
    <col min="2312" max="2313" width="10.7109375" style="100" customWidth="1"/>
    <col min="2314" max="2314" width="12.85546875" style="100" customWidth="1"/>
    <col min="2315" max="2315" width="11.42578125" style="100" customWidth="1"/>
    <col min="2316" max="2316" width="8.42578125" style="100" customWidth="1"/>
    <col min="2317" max="2317" width="8.85546875" style="100" customWidth="1"/>
    <col min="2318" max="2318" width="9.7109375" style="100" customWidth="1"/>
    <col min="2319" max="2319" width="9.85546875" style="100" customWidth="1"/>
    <col min="2320" max="2320" width="7.42578125" style="100" customWidth="1"/>
    <col min="2321" max="2321" width="39" style="100" customWidth="1"/>
    <col min="2322" max="2322" width="103.5703125" style="100" customWidth="1"/>
    <col min="2323" max="2323" width="22" style="100" customWidth="1"/>
    <col min="2324" max="2324" width="17.42578125" style="100" customWidth="1"/>
    <col min="2325" max="2325" width="11.5703125" style="100" customWidth="1"/>
    <col min="2326" max="2326" width="8.5703125" style="100" customWidth="1"/>
    <col min="2327" max="2327" width="19.85546875" style="100" customWidth="1"/>
    <col min="2328" max="2328" width="19.5703125" style="100" customWidth="1"/>
    <col min="2329" max="2329" width="18.140625" style="100" customWidth="1"/>
    <col min="2330" max="2330" width="11" style="100" customWidth="1"/>
    <col min="2331" max="2331" width="11.7109375" style="100" customWidth="1"/>
    <col min="2332" max="2332" width="11.28515625" style="100" customWidth="1"/>
    <col min="2333" max="2333" width="10.28515625" style="100" customWidth="1"/>
    <col min="2334" max="2334" width="8.5703125" style="100" customWidth="1"/>
    <col min="2335" max="2335" width="9.140625" style="100" customWidth="1"/>
    <col min="2336" max="2336" width="19.42578125" style="100" customWidth="1"/>
    <col min="2337" max="2337" width="17" style="100" customWidth="1"/>
    <col min="2338" max="2338" width="17.7109375" style="100" customWidth="1"/>
    <col min="2339" max="2339" width="28.7109375" style="100" customWidth="1"/>
    <col min="2340" max="2340" width="23.28515625" style="100" customWidth="1"/>
    <col min="2341" max="2341" width="17.140625" style="100" customWidth="1"/>
    <col min="2342" max="2342" width="30.140625" style="100" customWidth="1"/>
    <col min="2343" max="2560" width="11.42578125" style="100"/>
    <col min="2561" max="2561" width="8.85546875" style="100" customWidth="1"/>
    <col min="2562" max="2562" width="6.28515625" style="100" customWidth="1"/>
    <col min="2563" max="2563" width="9.42578125" style="100" bestFit="1" customWidth="1"/>
    <col min="2564" max="2564" width="14.28515625" style="100" customWidth="1"/>
    <col min="2565" max="2565" width="44.42578125" style="100" customWidth="1"/>
    <col min="2566" max="2566" width="13" style="100" customWidth="1"/>
    <col min="2567" max="2567" width="11.140625" style="100" customWidth="1"/>
    <col min="2568" max="2569" width="10.7109375" style="100" customWidth="1"/>
    <col min="2570" max="2570" width="12.85546875" style="100" customWidth="1"/>
    <col min="2571" max="2571" width="11.42578125" style="100" customWidth="1"/>
    <col min="2572" max="2572" width="8.42578125" style="100" customWidth="1"/>
    <col min="2573" max="2573" width="8.85546875" style="100" customWidth="1"/>
    <col min="2574" max="2574" width="9.7109375" style="100" customWidth="1"/>
    <col min="2575" max="2575" width="9.85546875" style="100" customWidth="1"/>
    <col min="2576" max="2576" width="7.42578125" style="100" customWidth="1"/>
    <col min="2577" max="2577" width="39" style="100" customWidth="1"/>
    <col min="2578" max="2578" width="103.5703125" style="100" customWidth="1"/>
    <col min="2579" max="2579" width="22" style="100" customWidth="1"/>
    <col min="2580" max="2580" width="17.42578125" style="100" customWidth="1"/>
    <col min="2581" max="2581" width="11.5703125" style="100" customWidth="1"/>
    <col min="2582" max="2582" width="8.5703125" style="100" customWidth="1"/>
    <col min="2583" max="2583" width="19.85546875" style="100" customWidth="1"/>
    <col min="2584" max="2584" width="19.5703125" style="100" customWidth="1"/>
    <col min="2585" max="2585" width="18.140625" style="100" customWidth="1"/>
    <col min="2586" max="2586" width="11" style="100" customWidth="1"/>
    <col min="2587" max="2587" width="11.7109375" style="100" customWidth="1"/>
    <col min="2588" max="2588" width="11.28515625" style="100" customWidth="1"/>
    <col min="2589" max="2589" width="10.28515625" style="100" customWidth="1"/>
    <col min="2590" max="2590" width="8.5703125" style="100" customWidth="1"/>
    <col min="2591" max="2591" width="9.140625" style="100" customWidth="1"/>
    <col min="2592" max="2592" width="19.42578125" style="100" customWidth="1"/>
    <col min="2593" max="2593" width="17" style="100" customWidth="1"/>
    <col min="2594" max="2594" width="17.7109375" style="100" customWidth="1"/>
    <col min="2595" max="2595" width="28.7109375" style="100" customWidth="1"/>
    <col min="2596" max="2596" width="23.28515625" style="100" customWidth="1"/>
    <col min="2597" max="2597" width="17.140625" style="100" customWidth="1"/>
    <col min="2598" max="2598" width="30.140625" style="100" customWidth="1"/>
    <col min="2599" max="2816" width="11.42578125" style="100"/>
    <col min="2817" max="2817" width="8.85546875" style="100" customWidth="1"/>
    <col min="2818" max="2818" width="6.28515625" style="100" customWidth="1"/>
    <col min="2819" max="2819" width="9.42578125" style="100" bestFit="1" customWidth="1"/>
    <col min="2820" max="2820" width="14.28515625" style="100" customWidth="1"/>
    <col min="2821" max="2821" width="44.42578125" style="100" customWidth="1"/>
    <col min="2822" max="2822" width="13" style="100" customWidth="1"/>
    <col min="2823" max="2823" width="11.140625" style="100" customWidth="1"/>
    <col min="2824" max="2825" width="10.7109375" style="100" customWidth="1"/>
    <col min="2826" max="2826" width="12.85546875" style="100" customWidth="1"/>
    <col min="2827" max="2827" width="11.42578125" style="100" customWidth="1"/>
    <col min="2828" max="2828" width="8.42578125" style="100" customWidth="1"/>
    <col min="2829" max="2829" width="8.85546875" style="100" customWidth="1"/>
    <col min="2830" max="2830" width="9.7109375" style="100" customWidth="1"/>
    <col min="2831" max="2831" width="9.85546875" style="100" customWidth="1"/>
    <col min="2832" max="2832" width="7.42578125" style="100" customWidth="1"/>
    <col min="2833" max="2833" width="39" style="100" customWidth="1"/>
    <col min="2834" max="2834" width="103.5703125" style="100" customWidth="1"/>
    <col min="2835" max="2835" width="22" style="100" customWidth="1"/>
    <col min="2836" max="2836" width="17.42578125" style="100" customWidth="1"/>
    <col min="2837" max="2837" width="11.5703125" style="100" customWidth="1"/>
    <col min="2838" max="2838" width="8.5703125" style="100" customWidth="1"/>
    <col min="2839" max="2839" width="19.85546875" style="100" customWidth="1"/>
    <col min="2840" max="2840" width="19.5703125" style="100" customWidth="1"/>
    <col min="2841" max="2841" width="18.140625" style="100" customWidth="1"/>
    <col min="2842" max="2842" width="11" style="100" customWidth="1"/>
    <col min="2843" max="2843" width="11.7109375" style="100" customWidth="1"/>
    <col min="2844" max="2844" width="11.28515625" style="100" customWidth="1"/>
    <col min="2845" max="2845" width="10.28515625" style="100" customWidth="1"/>
    <col min="2846" max="2846" width="8.5703125" style="100" customWidth="1"/>
    <col min="2847" max="2847" width="9.140625" style="100" customWidth="1"/>
    <col min="2848" max="2848" width="19.42578125" style="100" customWidth="1"/>
    <col min="2849" max="2849" width="17" style="100" customWidth="1"/>
    <col min="2850" max="2850" width="17.7109375" style="100" customWidth="1"/>
    <col min="2851" max="2851" width="28.7109375" style="100" customWidth="1"/>
    <col min="2852" max="2852" width="23.28515625" style="100" customWidth="1"/>
    <col min="2853" max="2853" width="17.140625" style="100" customWidth="1"/>
    <col min="2854" max="2854" width="30.140625" style="100" customWidth="1"/>
    <col min="2855" max="3072" width="11.42578125" style="100"/>
    <col min="3073" max="3073" width="8.85546875" style="100" customWidth="1"/>
    <col min="3074" max="3074" width="6.28515625" style="100" customWidth="1"/>
    <col min="3075" max="3075" width="9.42578125" style="100" bestFit="1" customWidth="1"/>
    <col min="3076" max="3076" width="14.28515625" style="100" customWidth="1"/>
    <col min="3077" max="3077" width="44.42578125" style="100" customWidth="1"/>
    <col min="3078" max="3078" width="13" style="100" customWidth="1"/>
    <col min="3079" max="3079" width="11.140625" style="100" customWidth="1"/>
    <col min="3080" max="3081" width="10.7109375" style="100" customWidth="1"/>
    <col min="3082" max="3082" width="12.85546875" style="100" customWidth="1"/>
    <col min="3083" max="3083" width="11.42578125" style="100" customWidth="1"/>
    <col min="3084" max="3084" width="8.42578125" style="100" customWidth="1"/>
    <col min="3085" max="3085" width="8.85546875" style="100" customWidth="1"/>
    <col min="3086" max="3086" width="9.7109375" style="100" customWidth="1"/>
    <col min="3087" max="3087" width="9.85546875" style="100" customWidth="1"/>
    <col min="3088" max="3088" width="7.42578125" style="100" customWidth="1"/>
    <col min="3089" max="3089" width="39" style="100" customWidth="1"/>
    <col min="3090" max="3090" width="103.5703125" style="100" customWidth="1"/>
    <col min="3091" max="3091" width="22" style="100" customWidth="1"/>
    <col min="3092" max="3092" width="17.42578125" style="100" customWidth="1"/>
    <col min="3093" max="3093" width="11.5703125" style="100" customWidth="1"/>
    <col min="3094" max="3094" width="8.5703125" style="100" customWidth="1"/>
    <col min="3095" max="3095" width="19.85546875" style="100" customWidth="1"/>
    <col min="3096" max="3096" width="19.5703125" style="100" customWidth="1"/>
    <col min="3097" max="3097" width="18.140625" style="100" customWidth="1"/>
    <col min="3098" max="3098" width="11" style="100" customWidth="1"/>
    <col min="3099" max="3099" width="11.7109375" style="100" customWidth="1"/>
    <col min="3100" max="3100" width="11.28515625" style="100" customWidth="1"/>
    <col min="3101" max="3101" width="10.28515625" style="100" customWidth="1"/>
    <col min="3102" max="3102" width="8.5703125" style="100" customWidth="1"/>
    <col min="3103" max="3103" width="9.140625" style="100" customWidth="1"/>
    <col min="3104" max="3104" width="19.42578125" style="100" customWidth="1"/>
    <col min="3105" max="3105" width="17" style="100" customWidth="1"/>
    <col min="3106" max="3106" width="17.7109375" style="100" customWidth="1"/>
    <col min="3107" max="3107" width="28.7109375" style="100" customWidth="1"/>
    <col min="3108" max="3108" width="23.28515625" style="100" customWidth="1"/>
    <col min="3109" max="3109" width="17.140625" style="100" customWidth="1"/>
    <col min="3110" max="3110" width="30.140625" style="100" customWidth="1"/>
    <col min="3111" max="3328" width="11.42578125" style="100"/>
    <col min="3329" max="3329" width="8.85546875" style="100" customWidth="1"/>
    <col min="3330" max="3330" width="6.28515625" style="100" customWidth="1"/>
    <col min="3331" max="3331" width="9.42578125" style="100" bestFit="1" customWidth="1"/>
    <col min="3332" max="3332" width="14.28515625" style="100" customWidth="1"/>
    <col min="3333" max="3333" width="44.42578125" style="100" customWidth="1"/>
    <col min="3334" max="3334" width="13" style="100" customWidth="1"/>
    <col min="3335" max="3335" width="11.140625" style="100" customWidth="1"/>
    <col min="3336" max="3337" width="10.7109375" style="100" customWidth="1"/>
    <col min="3338" max="3338" width="12.85546875" style="100" customWidth="1"/>
    <col min="3339" max="3339" width="11.42578125" style="100" customWidth="1"/>
    <col min="3340" max="3340" width="8.42578125" style="100" customWidth="1"/>
    <col min="3341" max="3341" width="8.85546875" style="100" customWidth="1"/>
    <col min="3342" max="3342" width="9.7109375" style="100" customWidth="1"/>
    <col min="3343" max="3343" width="9.85546875" style="100" customWidth="1"/>
    <col min="3344" max="3344" width="7.42578125" style="100" customWidth="1"/>
    <col min="3345" max="3345" width="39" style="100" customWidth="1"/>
    <col min="3346" max="3346" width="103.5703125" style="100" customWidth="1"/>
    <col min="3347" max="3347" width="22" style="100" customWidth="1"/>
    <col min="3348" max="3348" width="17.42578125" style="100" customWidth="1"/>
    <col min="3349" max="3349" width="11.5703125" style="100" customWidth="1"/>
    <col min="3350" max="3350" width="8.5703125" style="100" customWidth="1"/>
    <col min="3351" max="3351" width="19.85546875" style="100" customWidth="1"/>
    <col min="3352" max="3352" width="19.5703125" style="100" customWidth="1"/>
    <col min="3353" max="3353" width="18.140625" style="100" customWidth="1"/>
    <col min="3354" max="3354" width="11" style="100" customWidth="1"/>
    <col min="3355" max="3355" width="11.7109375" style="100" customWidth="1"/>
    <col min="3356" max="3356" width="11.28515625" style="100" customWidth="1"/>
    <col min="3357" max="3357" width="10.28515625" style="100" customWidth="1"/>
    <col min="3358" max="3358" width="8.5703125" style="100" customWidth="1"/>
    <col min="3359" max="3359" width="9.140625" style="100" customWidth="1"/>
    <col min="3360" max="3360" width="19.42578125" style="100" customWidth="1"/>
    <col min="3361" max="3361" width="17" style="100" customWidth="1"/>
    <col min="3362" max="3362" width="17.7109375" style="100" customWidth="1"/>
    <col min="3363" max="3363" width="28.7109375" style="100" customWidth="1"/>
    <col min="3364" max="3364" width="23.28515625" style="100" customWidth="1"/>
    <col min="3365" max="3365" width="17.140625" style="100" customWidth="1"/>
    <col min="3366" max="3366" width="30.140625" style="100" customWidth="1"/>
    <col min="3367" max="3584" width="11.42578125" style="100"/>
    <col min="3585" max="3585" width="8.85546875" style="100" customWidth="1"/>
    <col min="3586" max="3586" width="6.28515625" style="100" customWidth="1"/>
    <col min="3587" max="3587" width="9.42578125" style="100" bestFit="1" customWidth="1"/>
    <col min="3588" max="3588" width="14.28515625" style="100" customWidth="1"/>
    <col min="3589" max="3589" width="44.42578125" style="100" customWidth="1"/>
    <col min="3590" max="3590" width="13" style="100" customWidth="1"/>
    <col min="3591" max="3591" width="11.140625" style="100" customWidth="1"/>
    <col min="3592" max="3593" width="10.7109375" style="100" customWidth="1"/>
    <col min="3594" max="3594" width="12.85546875" style="100" customWidth="1"/>
    <col min="3595" max="3595" width="11.42578125" style="100" customWidth="1"/>
    <col min="3596" max="3596" width="8.42578125" style="100" customWidth="1"/>
    <col min="3597" max="3597" width="8.85546875" style="100" customWidth="1"/>
    <col min="3598" max="3598" width="9.7109375" style="100" customWidth="1"/>
    <col min="3599" max="3599" width="9.85546875" style="100" customWidth="1"/>
    <col min="3600" max="3600" width="7.42578125" style="100" customWidth="1"/>
    <col min="3601" max="3601" width="39" style="100" customWidth="1"/>
    <col min="3602" max="3602" width="103.5703125" style="100" customWidth="1"/>
    <col min="3603" max="3603" width="22" style="100" customWidth="1"/>
    <col min="3604" max="3604" width="17.42578125" style="100" customWidth="1"/>
    <col min="3605" max="3605" width="11.5703125" style="100" customWidth="1"/>
    <col min="3606" max="3606" width="8.5703125" style="100" customWidth="1"/>
    <col min="3607" max="3607" width="19.85546875" style="100" customWidth="1"/>
    <col min="3608" max="3608" width="19.5703125" style="100" customWidth="1"/>
    <col min="3609" max="3609" width="18.140625" style="100" customWidth="1"/>
    <col min="3610" max="3610" width="11" style="100" customWidth="1"/>
    <col min="3611" max="3611" width="11.7109375" style="100" customWidth="1"/>
    <col min="3612" max="3612" width="11.28515625" style="100" customWidth="1"/>
    <col min="3613" max="3613" width="10.28515625" style="100" customWidth="1"/>
    <col min="3614" max="3614" width="8.5703125" style="100" customWidth="1"/>
    <col min="3615" max="3615" width="9.140625" style="100" customWidth="1"/>
    <col min="3616" max="3616" width="19.42578125" style="100" customWidth="1"/>
    <col min="3617" max="3617" width="17" style="100" customWidth="1"/>
    <col min="3618" max="3618" width="17.7109375" style="100" customWidth="1"/>
    <col min="3619" max="3619" width="28.7109375" style="100" customWidth="1"/>
    <col min="3620" max="3620" width="23.28515625" style="100" customWidth="1"/>
    <col min="3621" max="3621" width="17.140625" style="100" customWidth="1"/>
    <col min="3622" max="3622" width="30.140625" style="100" customWidth="1"/>
    <col min="3623" max="3840" width="11.42578125" style="100"/>
    <col min="3841" max="3841" width="8.85546875" style="100" customWidth="1"/>
    <col min="3842" max="3842" width="6.28515625" style="100" customWidth="1"/>
    <col min="3843" max="3843" width="9.42578125" style="100" bestFit="1" customWidth="1"/>
    <col min="3844" max="3844" width="14.28515625" style="100" customWidth="1"/>
    <col min="3845" max="3845" width="44.42578125" style="100" customWidth="1"/>
    <col min="3846" max="3846" width="13" style="100" customWidth="1"/>
    <col min="3847" max="3847" width="11.140625" style="100" customWidth="1"/>
    <col min="3848" max="3849" width="10.7109375" style="100" customWidth="1"/>
    <col min="3850" max="3850" width="12.85546875" style="100" customWidth="1"/>
    <col min="3851" max="3851" width="11.42578125" style="100" customWidth="1"/>
    <col min="3852" max="3852" width="8.42578125" style="100" customWidth="1"/>
    <col min="3853" max="3853" width="8.85546875" style="100" customWidth="1"/>
    <col min="3854" max="3854" width="9.7109375" style="100" customWidth="1"/>
    <col min="3855" max="3855" width="9.85546875" style="100" customWidth="1"/>
    <col min="3856" max="3856" width="7.42578125" style="100" customWidth="1"/>
    <col min="3857" max="3857" width="39" style="100" customWidth="1"/>
    <col min="3858" max="3858" width="103.5703125" style="100" customWidth="1"/>
    <col min="3859" max="3859" width="22" style="100" customWidth="1"/>
    <col min="3860" max="3860" width="17.42578125" style="100" customWidth="1"/>
    <col min="3861" max="3861" width="11.5703125" style="100" customWidth="1"/>
    <col min="3862" max="3862" width="8.5703125" style="100" customWidth="1"/>
    <col min="3863" max="3863" width="19.85546875" style="100" customWidth="1"/>
    <col min="3864" max="3864" width="19.5703125" style="100" customWidth="1"/>
    <col min="3865" max="3865" width="18.140625" style="100" customWidth="1"/>
    <col min="3866" max="3866" width="11" style="100" customWidth="1"/>
    <col min="3867" max="3867" width="11.7109375" style="100" customWidth="1"/>
    <col min="3868" max="3868" width="11.28515625" style="100" customWidth="1"/>
    <col min="3869" max="3869" width="10.28515625" style="100" customWidth="1"/>
    <col min="3870" max="3870" width="8.5703125" style="100" customWidth="1"/>
    <col min="3871" max="3871" width="9.140625" style="100" customWidth="1"/>
    <col min="3872" max="3872" width="19.42578125" style="100" customWidth="1"/>
    <col min="3873" max="3873" width="17" style="100" customWidth="1"/>
    <col min="3874" max="3874" width="17.7109375" style="100" customWidth="1"/>
    <col min="3875" max="3875" width="28.7109375" style="100" customWidth="1"/>
    <col min="3876" max="3876" width="23.28515625" style="100" customWidth="1"/>
    <col min="3877" max="3877" width="17.140625" style="100" customWidth="1"/>
    <col min="3878" max="3878" width="30.140625" style="100" customWidth="1"/>
    <col min="3879" max="4096" width="11.42578125" style="100"/>
    <col min="4097" max="4097" width="8.85546875" style="100" customWidth="1"/>
    <col min="4098" max="4098" width="6.28515625" style="100" customWidth="1"/>
    <col min="4099" max="4099" width="9.42578125" style="100" bestFit="1" customWidth="1"/>
    <col min="4100" max="4100" width="14.28515625" style="100" customWidth="1"/>
    <col min="4101" max="4101" width="44.42578125" style="100" customWidth="1"/>
    <col min="4102" max="4102" width="13" style="100" customWidth="1"/>
    <col min="4103" max="4103" width="11.140625" style="100" customWidth="1"/>
    <col min="4104" max="4105" width="10.7109375" style="100" customWidth="1"/>
    <col min="4106" max="4106" width="12.85546875" style="100" customWidth="1"/>
    <col min="4107" max="4107" width="11.42578125" style="100" customWidth="1"/>
    <col min="4108" max="4108" width="8.42578125" style="100" customWidth="1"/>
    <col min="4109" max="4109" width="8.85546875" style="100" customWidth="1"/>
    <col min="4110" max="4110" width="9.7109375" style="100" customWidth="1"/>
    <col min="4111" max="4111" width="9.85546875" style="100" customWidth="1"/>
    <col min="4112" max="4112" width="7.42578125" style="100" customWidth="1"/>
    <col min="4113" max="4113" width="39" style="100" customWidth="1"/>
    <col min="4114" max="4114" width="103.5703125" style="100" customWidth="1"/>
    <col min="4115" max="4115" width="22" style="100" customWidth="1"/>
    <col min="4116" max="4116" width="17.42578125" style="100" customWidth="1"/>
    <col min="4117" max="4117" width="11.5703125" style="100" customWidth="1"/>
    <col min="4118" max="4118" width="8.5703125" style="100" customWidth="1"/>
    <col min="4119" max="4119" width="19.85546875" style="100" customWidth="1"/>
    <col min="4120" max="4120" width="19.5703125" style="100" customWidth="1"/>
    <col min="4121" max="4121" width="18.140625" style="100" customWidth="1"/>
    <col min="4122" max="4122" width="11" style="100" customWidth="1"/>
    <col min="4123" max="4123" width="11.7109375" style="100" customWidth="1"/>
    <col min="4124" max="4124" width="11.28515625" style="100" customWidth="1"/>
    <col min="4125" max="4125" width="10.28515625" style="100" customWidth="1"/>
    <col min="4126" max="4126" width="8.5703125" style="100" customWidth="1"/>
    <col min="4127" max="4127" width="9.140625" style="100" customWidth="1"/>
    <col min="4128" max="4128" width="19.42578125" style="100" customWidth="1"/>
    <col min="4129" max="4129" width="17" style="100" customWidth="1"/>
    <col min="4130" max="4130" width="17.7109375" style="100" customWidth="1"/>
    <col min="4131" max="4131" width="28.7109375" style="100" customWidth="1"/>
    <col min="4132" max="4132" width="23.28515625" style="100" customWidth="1"/>
    <col min="4133" max="4133" width="17.140625" style="100" customWidth="1"/>
    <col min="4134" max="4134" width="30.140625" style="100" customWidth="1"/>
    <col min="4135" max="4352" width="11.42578125" style="100"/>
    <col min="4353" max="4353" width="8.85546875" style="100" customWidth="1"/>
    <col min="4354" max="4354" width="6.28515625" style="100" customWidth="1"/>
    <col min="4355" max="4355" width="9.42578125" style="100" bestFit="1" customWidth="1"/>
    <col min="4356" max="4356" width="14.28515625" style="100" customWidth="1"/>
    <col min="4357" max="4357" width="44.42578125" style="100" customWidth="1"/>
    <col min="4358" max="4358" width="13" style="100" customWidth="1"/>
    <col min="4359" max="4359" width="11.140625" style="100" customWidth="1"/>
    <col min="4360" max="4361" width="10.7109375" style="100" customWidth="1"/>
    <col min="4362" max="4362" width="12.85546875" style="100" customWidth="1"/>
    <col min="4363" max="4363" width="11.42578125" style="100" customWidth="1"/>
    <col min="4364" max="4364" width="8.42578125" style="100" customWidth="1"/>
    <col min="4365" max="4365" width="8.85546875" style="100" customWidth="1"/>
    <col min="4366" max="4366" width="9.7109375" style="100" customWidth="1"/>
    <col min="4367" max="4367" width="9.85546875" style="100" customWidth="1"/>
    <col min="4368" max="4368" width="7.42578125" style="100" customWidth="1"/>
    <col min="4369" max="4369" width="39" style="100" customWidth="1"/>
    <col min="4370" max="4370" width="103.5703125" style="100" customWidth="1"/>
    <col min="4371" max="4371" width="22" style="100" customWidth="1"/>
    <col min="4372" max="4372" width="17.42578125" style="100" customWidth="1"/>
    <col min="4373" max="4373" width="11.5703125" style="100" customWidth="1"/>
    <col min="4374" max="4374" width="8.5703125" style="100" customWidth="1"/>
    <col min="4375" max="4375" width="19.85546875" style="100" customWidth="1"/>
    <col min="4376" max="4376" width="19.5703125" style="100" customWidth="1"/>
    <col min="4377" max="4377" width="18.140625" style="100" customWidth="1"/>
    <col min="4378" max="4378" width="11" style="100" customWidth="1"/>
    <col min="4379" max="4379" width="11.7109375" style="100" customWidth="1"/>
    <col min="4380" max="4380" width="11.28515625" style="100" customWidth="1"/>
    <col min="4381" max="4381" width="10.28515625" style="100" customWidth="1"/>
    <col min="4382" max="4382" width="8.5703125" style="100" customWidth="1"/>
    <col min="4383" max="4383" width="9.140625" style="100" customWidth="1"/>
    <col min="4384" max="4384" width="19.42578125" style="100" customWidth="1"/>
    <col min="4385" max="4385" width="17" style="100" customWidth="1"/>
    <col min="4386" max="4386" width="17.7109375" style="100" customWidth="1"/>
    <col min="4387" max="4387" width="28.7109375" style="100" customWidth="1"/>
    <col min="4388" max="4388" width="23.28515625" style="100" customWidth="1"/>
    <col min="4389" max="4389" width="17.140625" style="100" customWidth="1"/>
    <col min="4390" max="4390" width="30.140625" style="100" customWidth="1"/>
    <col min="4391" max="4608" width="11.42578125" style="100"/>
    <col min="4609" max="4609" width="8.85546875" style="100" customWidth="1"/>
    <col min="4610" max="4610" width="6.28515625" style="100" customWidth="1"/>
    <col min="4611" max="4611" width="9.42578125" style="100" bestFit="1" customWidth="1"/>
    <col min="4612" max="4612" width="14.28515625" style="100" customWidth="1"/>
    <col min="4613" max="4613" width="44.42578125" style="100" customWidth="1"/>
    <col min="4614" max="4614" width="13" style="100" customWidth="1"/>
    <col min="4615" max="4615" width="11.140625" style="100" customWidth="1"/>
    <col min="4616" max="4617" width="10.7109375" style="100" customWidth="1"/>
    <col min="4618" max="4618" width="12.85546875" style="100" customWidth="1"/>
    <col min="4619" max="4619" width="11.42578125" style="100" customWidth="1"/>
    <col min="4620" max="4620" width="8.42578125" style="100" customWidth="1"/>
    <col min="4621" max="4621" width="8.85546875" style="100" customWidth="1"/>
    <col min="4622" max="4622" width="9.7109375" style="100" customWidth="1"/>
    <col min="4623" max="4623" width="9.85546875" style="100" customWidth="1"/>
    <col min="4624" max="4624" width="7.42578125" style="100" customWidth="1"/>
    <col min="4625" max="4625" width="39" style="100" customWidth="1"/>
    <col min="4626" max="4626" width="103.5703125" style="100" customWidth="1"/>
    <col min="4627" max="4627" width="22" style="100" customWidth="1"/>
    <col min="4628" max="4628" width="17.42578125" style="100" customWidth="1"/>
    <col min="4629" max="4629" width="11.5703125" style="100" customWidth="1"/>
    <col min="4630" max="4630" width="8.5703125" style="100" customWidth="1"/>
    <col min="4631" max="4631" width="19.85546875" style="100" customWidth="1"/>
    <col min="4632" max="4632" width="19.5703125" style="100" customWidth="1"/>
    <col min="4633" max="4633" width="18.140625" style="100" customWidth="1"/>
    <col min="4634" max="4634" width="11" style="100" customWidth="1"/>
    <col min="4635" max="4635" width="11.7109375" style="100" customWidth="1"/>
    <col min="4636" max="4636" width="11.28515625" style="100" customWidth="1"/>
    <col min="4637" max="4637" width="10.28515625" style="100" customWidth="1"/>
    <col min="4638" max="4638" width="8.5703125" style="100" customWidth="1"/>
    <col min="4639" max="4639" width="9.140625" style="100" customWidth="1"/>
    <col min="4640" max="4640" width="19.42578125" style="100" customWidth="1"/>
    <col min="4641" max="4641" width="17" style="100" customWidth="1"/>
    <col min="4642" max="4642" width="17.7109375" style="100" customWidth="1"/>
    <col min="4643" max="4643" width="28.7109375" style="100" customWidth="1"/>
    <col min="4644" max="4644" width="23.28515625" style="100" customWidth="1"/>
    <col min="4645" max="4645" width="17.140625" style="100" customWidth="1"/>
    <col min="4646" max="4646" width="30.140625" style="100" customWidth="1"/>
    <col min="4647" max="4864" width="11.42578125" style="100"/>
    <col min="4865" max="4865" width="8.85546875" style="100" customWidth="1"/>
    <col min="4866" max="4866" width="6.28515625" style="100" customWidth="1"/>
    <col min="4867" max="4867" width="9.42578125" style="100" bestFit="1" customWidth="1"/>
    <col min="4868" max="4868" width="14.28515625" style="100" customWidth="1"/>
    <col min="4869" max="4869" width="44.42578125" style="100" customWidth="1"/>
    <col min="4870" max="4870" width="13" style="100" customWidth="1"/>
    <col min="4871" max="4871" width="11.140625" style="100" customWidth="1"/>
    <col min="4872" max="4873" width="10.7109375" style="100" customWidth="1"/>
    <col min="4874" max="4874" width="12.85546875" style="100" customWidth="1"/>
    <col min="4875" max="4875" width="11.42578125" style="100" customWidth="1"/>
    <col min="4876" max="4876" width="8.42578125" style="100" customWidth="1"/>
    <col min="4877" max="4877" width="8.85546875" style="100" customWidth="1"/>
    <col min="4878" max="4878" width="9.7109375" style="100" customWidth="1"/>
    <col min="4879" max="4879" width="9.85546875" style="100" customWidth="1"/>
    <col min="4880" max="4880" width="7.42578125" style="100" customWidth="1"/>
    <col min="4881" max="4881" width="39" style="100" customWidth="1"/>
    <col min="4882" max="4882" width="103.5703125" style="100" customWidth="1"/>
    <col min="4883" max="4883" width="22" style="100" customWidth="1"/>
    <col min="4884" max="4884" width="17.42578125" style="100" customWidth="1"/>
    <col min="4885" max="4885" width="11.5703125" style="100" customWidth="1"/>
    <col min="4886" max="4886" width="8.5703125" style="100" customWidth="1"/>
    <col min="4887" max="4887" width="19.85546875" style="100" customWidth="1"/>
    <col min="4888" max="4888" width="19.5703125" style="100" customWidth="1"/>
    <col min="4889" max="4889" width="18.140625" style="100" customWidth="1"/>
    <col min="4890" max="4890" width="11" style="100" customWidth="1"/>
    <col min="4891" max="4891" width="11.7109375" style="100" customWidth="1"/>
    <col min="4892" max="4892" width="11.28515625" style="100" customWidth="1"/>
    <col min="4893" max="4893" width="10.28515625" style="100" customWidth="1"/>
    <col min="4894" max="4894" width="8.5703125" style="100" customWidth="1"/>
    <col min="4895" max="4895" width="9.140625" style="100" customWidth="1"/>
    <col min="4896" max="4896" width="19.42578125" style="100" customWidth="1"/>
    <col min="4897" max="4897" width="17" style="100" customWidth="1"/>
    <col min="4898" max="4898" width="17.7109375" style="100" customWidth="1"/>
    <col min="4899" max="4899" width="28.7109375" style="100" customWidth="1"/>
    <col min="4900" max="4900" width="23.28515625" style="100" customWidth="1"/>
    <col min="4901" max="4901" width="17.140625" style="100" customWidth="1"/>
    <col min="4902" max="4902" width="30.140625" style="100" customWidth="1"/>
    <col min="4903" max="5120" width="11.42578125" style="100"/>
    <col min="5121" max="5121" width="8.85546875" style="100" customWidth="1"/>
    <col min="5122" max="5122" width="6.28515625" style="100" customWidth="1"/>
    <col min="5123" max="5123" width="9.42578125" style="100" bestFit="1" customWidth="1"/>
    <col min="5124" max="5124" width="14.28515625" style="100" customWidth="1"/>
    <col min="5125" max="5125" width="44.42578125" style="100" customWidth="1"/>
    <col min="5126" max="5126" width="13" style="100" customWidth="1"/>
    <col min="5127" max="5127" width="11.140625" style="100" customWidth="1"/>
    <col min="5128" max="5129" width="10.7109375" style="100" customWidth="1"/>
    <col min="5130" max="5130" width="12.85546875" style="100" customWidth="1"/>
    <col min="5131" max="5131" width="11.42578125" style="100" customWidth="1"/>
    <col min="5132" max="5132" width="8.42578125" style="100" customWidth="1"/>
    <col min="5133" max="5133" width="8.85546875" style="100" customWidth="1"/>
    <col min="5134" max="5134" width="9.7109375" style="100" customWidth="1"/>
    <col min="5135" max="5135" width="9.85546875" style="100" customWidth="1"/>
    <col min="5136" max="5136" width="7.42578125" style="100" customWidth="1"/>
    <col min="5137" max="5137" width="39" style="100" customWidth="1"/>
    <col min="5138" max="5138" width="103.5703125" style="100" customWidth="1"/>
    <col min="5139" max="5139" width="22" style="100" customWidth="1"/>
    <col min="5140" max="5140" width="17.42578125" style="100" customWidth="1"/>
    <col min="5141" max="5141" width="11.5703125" style="100" customWidth="1"/>
    <col min="5142" max="5142" width="8.5703125" style="100" customWidth="1"/>
    <col min="5143" max="5143" width="19.85546875" style="100" customWidth="1"/>
    <col min="5144" max="5144" width="19.5703125" style="100" customWidth="1"/>
    <col min="5145" max="5145" width="18.140625" style="100" customWidth="1"/>
    <col min="5146" max="5146" width="11" style="100" customWidth="1"/>
    <col min="5147" max="5147" width="11.7109375" style="100" customWidth="1"/>
    <col min="5148" max="5148" width="11.28515625" style="100" customWidth="1"/>
    <col min="5149" max="5149" width="10.28515625" style="100" customWidth="1"/>
    <col min="5150" max="5150" width="8.5703125" style="100" customWidth="1"/>
    <col min="5151" max="5151" width="9.140625" style="100" customWidth="1"/>
    <col min="5152" max="5152" width="19.42578125" style="100" customWidth="1"/>
    <col min="5153" max="5153" width="17" style="100" customWidth="1"/>
    <col min="5154" max="5154" width="17.7109375" style="100" customWidth="1"/>
    <col min="5155" max="5155" width="28.7109375" style="100" customWidth="1"/>
    <col min="5156" max="5156" width="23.28515625" style="100" customWidth="1"/>
    <col min="5157" max="5157" width="17.140625" style="100" customWidth="1"/>
    <col min="5158" max="5158" width="30.140625" style="100" customWidth="1"/>
    <col min="5159" max="5376" width="11.42578125" style="100"/>
    <col min="5377" max="5377" width="8.85546875" style="100" customWidth="1"/>
    <col min="5378" max="5378" width="6.28515625" style="100" customWidth="1"/>
    <col min="5379" max="5379" width="9.42578125" style="100" bestFit="1" customWidth="1"/>
    <col min="5380" max="5380" width="14.28515625" style="100" customWidth="1"/>
    <col min="5381" max="5381" width="44.42578125" style="100" customWidth="1"/>
    <col min="5382" max="5382" width="13" style="100" customWidth="1"/>
    <col min="5383" max="5383" width="11.140625" style="100" customWidth="1"/>
    <col min="5384" max="5385" width="10.7109375" style="100" customWidth="1"/>
    <col min="5386" max="5386" width="12.85546875" style="100" customWidth="1"/>
    <col min="5387" max="5387" width="11.42578125" style="100" customWidth="1"/>
    <col min="5388" max="5388" width="8.42578125" style="100" customWidth="1"/>
    <col min="5389" max="5389" width="8.85546875" style="100" customWidth="1"/>
    <col min="5390" max="5390" width="9.7109375" style="100" customWidth="1"/>
    <col min="5391" max="5391" width="9.85546875" style="100" customWidth="1"/>
    <col min="5392" max="5392" width="7.42578125" style="100" customWidth="1"/>
    <col min="5393" max="5393" width="39" style="100" customWidth="1"/>
    <col min="5394" max="5394" width="103.5703125" style="100" customWidth="1"/>
    <col min="5395" max="5395" width="22" style="100" customWidth="1"/>
    <col min="5396" max="5396" width="17.42578125" style="100" customWidth="1"/>
    <col min="5397" max="5397" width="11.5703125" style="100" customWidth="1"/>
    <col min="5398" max="5398" width="8.5703125" style="100" customWidth="1"/>
    <col min="5399" max="5399" width="19.85546875" style="100" customWidth="1"/>
    <col min="5400" max="5400" width="19.5703125" style="100" customWidth="1"/>
    <col min="5401" max="5401" width="18.140625" style="100" customWidth="1"/>
    <col min="5402" max="5402" width="11" style="100" customWidth="1"/>
    <col min="5403" max="5403" width="11.7109375" style="100" customWidth="1"/>
    <col min="5404" max="5404" width="11.28515625" style="100" customWidth="1"/>
    <col min="5405" max="5405" width="10.28515625" style="100" customWidth="1"/>
    <col min="5406" max="5406" width="8.5703125" style="100" customWidth="1"/>
    <col min="5407" max="5407" width="9.140625" style="100" customWidth="1"/>
    <col min="5408" max="5408" width="19.42578125" style="100" customWidth="1"/>
    <col min="5409" max="5409" width="17" style="100" customWidth="1"/>
    <col min="5410" max="5410" width="17.7109375" style="100" customWidth="1"/>
    <col min="5411" max="5411" width="28.7109375" style="100" customWidth="1"/>
    <col min="5412" max="5412" width="23.28515625" style="100" customWidth="1"/>
    <col min="5413" max="5413" width="17.140625" style="100" customWidth="1"/>
    <col min="5414" max="5414" width="30.140625" style="100" customWidth="1"/>
    <col min="5415" max="5632" width="11.42578125" style="100"/>
    <col min="5633" max="5633" width="8.85546875" style="100" customWidth="1"/>
    <col min="5634" max="5634" width="6.28515625" style="100" customWidth="1"/>
    <col min="5635" max="5635" width="9.42578125" style="100" bestFit="1" customWidth="1"/>
    <col min="5636" max="5636" width="14.28515625" style="100" customWidth="1"/>
    <col min="5637" max="5637" width="44.42578125" style="100" customWidth="1"/>
    <col min="5638" max="5638" width="13" style="100" customWidth="1"/>
    <col min="5639" max="5639" width="11.140625" style="100" customWidth="1"/>
    <col min="5640" max="5641" width="10.7109375" style="100" customWidth="1"/>
    <col min="5642" max="5642" width="12.85546875" style="100" customWidth="1"/>
    <col min="5643" max="5643" width="11.42578125" style="100" customWidth="1"/>
    <col min="5644" max="5644" width="8.42578125" style="100" customWidth="1"/>
    <col min="5645" max="5645" width="8.85546875" style="100" customWidth="1"/>
    <col min="5646" max="5646" width="9.7109375" style="100" customWidth="1"/>
    <col min="5647" max="5647" width="9.85546875" style="100" customWidth="1"/>
    <col min="5648" max="5648" width="7.42578125" style="100" customWidth="1"/>
    <col min="5649" max="5649" width="39" style="100" customWidth="1"/>
    <col min="5650" max="5650" width="103.5703125" style="100" customWidth="1"/>
    <col min="5651" max="5651" width="22" style="100" customWidth="1"/>
    <col min="5652" max="5652" width="17.42578125" style="100" customWidth="1"/>
    <col min="5653" max="5653" width="11.5703125" style="100" customWidth="1"/>
    <col min="5654" max="5654" width="8.5703125" style="100" customWidth="1"/>
    <col min="5655" max="5655" width="19.85546875" style="100" customWidth="1"/>
    <col min="5656" max="5656" width="19.5703125" style="100" customWidth="1"/>
    <col min="5657" max="5657" width="18.140625" style="100" customWidth="1"/>
    <col min="5658" max="5658" width="11" style="100" customWidth="1"/>
    <col min="5659" max="5659" width="11.7109375" style="100" customWidth="1"/>
    <col min="5660" max="5660" width="11.28515625" style="100" customWidth="1"/>
    <col min="5661" max="5661" width="10.28515625" style="100" customWidth="1"/>
    <col min="5662" max="5662" width="8.5703125" style="100" customWidth="1"/>
    <col min="5663" max="5663" width="9.140625" style="100" customWidth="1"/>
    <col min="5664" max="5664" width="19.42578125" style="100" customWidth="1"/>
    <col min="5665" max="5665" width="17" style="100" customWidth="1"/>
    <col min="5666" max="5666" width="17.7109375" style="100" customWidth="1"/>
    <col min="5667" max="5667" width="28.7109375" style="100" customWidth="1"/>
    <col min="5668" max="5668" width="23.28515625" style="100" customWidth="1"/>
    <col min="5669" max="5669" width="17.140625" style="100" customWidth="1"/>
    <col min="5670" max="5670" width="30.140625" style="100" customWidth="1"/>
    <col min="5671" max="5888" width="11.42578125" style="100"/>
    <col min="5889" max="5889" width="8.85546875" style="100" customWidth="1"/>
    <col min="5890" max="5890" width="6.28515625" style="100" customWidth="1"/>
    <col min="5891" max="5891" width="9.42578125" style="100" bestFit="1" customWidth="1"/>
    <col min="5892" max="5892" width="14.28515625" style="100" customWidth="1"/>
    <col min="5893" max="5893" width="44.42578125" style="100" customWidth="1"/>
    <col min="5894" max="5894" width="13" style="100" customWidth="1"/>
    <col min="5895" max="5895" width="11.140625" style="100" customWidth="1"/>
    <col min="5896" max="5897" width="10.7109375" style="100" customWidth="1"/>
    <col min="5898" max="5898" width="12.85546875" style="100" customWidth="1"/>
    <col min="5899" max="5899" width="11.42578125" style="100" customWidth="1"/>
    <col min="5900" max="5900" width="8.42578125" style="100" customWidth="1"/>
    <col min="5901" max="5901" width="8.85546875" style="100" customWidth="1"/>
    <col min="5902" max="5902" width="9.7109375" style="100" customWidth="1"/>
    <col min="5903" max="5903" width="9.85546875" style="100" customWidth="1"/>
    <col min="5904" max="5904" width="7.42578125" style="100" customWidth="1"/>
    <col min="5905" max="5905" width="39" style="100" customWidth="1"/>
    <col min="5906" max="5906" width="103.5703125" style="100" customWidth="1"/>
    <col min="5907" max="5907" width="22" style="100" customWidth="1"/>
    <col min="5908" max="5908" width="17.42578125" style="100" customWidth="1"/>
    <col min="5909" max="5909" width="11.5703125" style="100" customWidth="1"/>
    <col min="5910" max="5910" width="8.5703125" style="100" customWidth="1"/>
    <col min="5911" max="5911" width="19.85546875" style="100" customWidth="1"/>
    <col min="5912" max="5912" width="19.5703125" style="100" customWidth="1"/>
    <col min="5913" max="5913" width="18.140625" style="100" customWidth="1"/>
    <col min="5914" max="5914" width="11" style="100" customWidth="1"/>
    <col min="5915" max="5915" width="11.7109375" style="100" customWidth="1"/>
    <col min="5916" max="5916" width="11.28515625" style="100" customWidth="1"/>
    <col min="5917" max="5917" width="10.28515625" style="100" customWidth="1"/>
    <col min="5918" max="5918" width="8.5703125" style="100" customWidth="1"/>
    <col min="5919" max="5919" width="9.140625" style="100" customWidth="1"/>
    <col min="5920" max="5920" width="19.42578125" style="100" customWidth="1"/>
    <col min="5921" max="5921" width="17" style="100" customWidth="1"/>
    <col min="5922" max="5922" width="17.7109375" style="100" customWidth="1"/>
    <col min="5923" max="5923" width="28.7109375" style="100" customWidth="1"/>
    <col min="5924" max="5924" width="23.28515625" style="100" customWidth="1"/>
    <col min="5925" max="5925" width="17.140625" style="100" customWidth="1"/>
    <col min="5926" max="5926" width="30.140625" style="100" customWidth="1"/>
    <col min="5927" max="6144" width="11.42578125" style="100"/>
    <col min="6145" max="6145" width="8.85546875" style="100" customWidth="1"/>
    <col min="6146" max="6146" width="6.28515625" style="100" customWidth="1"/>
    <col min="6147" max="6147" width="9.42578125" style="100" bestFit="1" customWidth="1"/>
    <col min="6148" max="6148" width="14.28515625" style="100" customWidth="1"/>
    <col min="6149" max="6149" width="44.42578125" style="100" customWidth="1"/>
    <col min="6150" max="6150" width="13" style="100" customWidth="1"/>
    <col min="6151" max="6151" width="11.140625" style="100" customWidth="1"/>
    <col min="6152" max="6153" width="10.7109375" style="100" customWidth="1"/>
    <col min="6154" max="6154" width="12.85546875" style="100" customWidth="1"/>
    <col min="6155" max="6155" width="11.42578125" style="100" customWidth="1"/>
    <col min="6156" max="6156" width="8.42578125" style="100" customWidth="1"/>
    <col min="6157" max="6157" width="8.85546875" style="100" customWidth="1"/>
    <col min="6158" max="6158" width="9.7109375" style="100" customWidth="1"/>
    <col min="6159" max="6159" width="9.85546875" style="100" customWidth="1"/>
    <col min="6160" max="6160" width="7.42578125" style="100" customWidth="1"/>
    <col min="6161" max="6161" width="39" style="100" customWidth="1"/>
    <col min="6162" max="6162" width="103.5703125" style="100" customWidth="1"/>
    <col min="6163" max="6163" width="22" style="100" customWidth="1"/>
    <col min="6164" max="6164" width="17.42578125" style="100" customWidth="1"/>
    <col min="6165" max="6165" width="11.5703125" style="100" customWidth="1"/>
    <col min="6166" max="6166" width="8.5703125" style="100" customWidth="1"/>
    <col min="6167" max="6167" width="19.85546875" style="100" customWidth="1"/>
    <col min="6168" max="6168" width="19.5703125" style="100" customWidth="1"/>
    <col min="6169" max="6169" width="18.140625" style="100" customWidth="1"/>
    <col min="6170" max="6170" width="11" style="100" customWidth="1"/>
    <col min="6171" max="6171" width="11.7109375" style="100" customWidth="1"/>
    <col min="6172" max="6172" width="11.28515625" style="100" customWidth="1"/>
    <col min="6173" max="6173" width="10.28515625" style="100" customWidth="1"/>
    <col min="6174" max="6174" width="8.5703125" style="100" customWidth="1"/>
    <col min="6175" max="6175" width="9.140625" style="100" customWidth="1"/>
    <col min="6176" max="6176" width="19.42578125" style="100" customWidth="1"/>
    <col min="6177" max="6177" width="17" style="100" customWidth="1"/>
    <col min="6178" max="6178" width="17.7109375" style="100" customWidth="1"/>
    <col min="6179" max="6179" width="28.7109375" style="100" customWidth="1"/>
    <col min="6180" max="6180" width="23.28515625" style="100" customWidth="1"/>
    <col min="6181" max="6181" width="17.140625" style="100" customWidth="1"/>
    <col min="6182" max="6182" width="30.140625" style="100" customWidth="1"/>
    <col min="6183" max="6400" width="11.42578125" style="100"/>
    <col min="6401" max="6401" width="8.85546875" style="100" customWidth="1"/>
    <col min="6402" max="6402" width="6.28515625" style="100" customWidth="1"/>
    <col min="6403" max="6403" width="9.42578125" style="100" bestFit="1" customWidth="1"/>
    <col min="6404" max="6404" width="14.28515625" style="100" customWidth="1"/>
    <col min="6405" max="6405" width="44.42578125" style="100" customWidth="1"/>
    <col min="6406" max="6406" width="13" style="100" customWidth="1"/>
    <col min="6407" max="6407" width="11.140625" style="100" customWidth="1"/>
    <col min="6408" max="6409" width="10.7109375" style="100" customWidth="1"/>
    <col min="6410" max="6410" width="12.85546875" style="100" customWidth="1"/>
    <col min="6411" max="6411" width="11.42578125" style="100" customWidth="1"/>
    <col min="6412" max="6412" width="8.42578125" style="100" customWidth="1"/>
    <col min="6413" max="6413" width="8.85546875" style="100" customWidth="1"/>
    <col min="6414" max="6414" width="9.7109375" style="100" customWidth="1"/>
    <col min="6415" max="6415" width="9.85546875" style="100" customWidth="1"/>
    <col min="6416" max="6416" width="7.42578125" style="100" customWidth="1"/>
    <col min="6417" max="6417" width="39" style="100" customWidth="1"/>
    <col min="6418" max="6418" width="103.5703125" style="100" customWidth="1"/>
    <col min="6419" max="6419" width="22" style="100" customWidth="1"/>
    <col min="6420" max="6420" width="17.42578125" style="100" customWidth="1"/>
    <col min="6421" max="6421" width="11.5703125" style="100" customWidth="1"/>
    <col min="6422" max="6422" width="8.5703125" style="100" customWidth="1"/>
    <col min="6423" max="6423" width="19.85546875" style="100" customWidth="1"/>
    <col min="6424" max="6424" width="19.5703125" style="100" customWidth="1"/>
    <col min="6425" max="6425" width="18.140625" style="100" customWidth="1"/>
    <col min="6426" max="6426" width="11" style="100" customWidth="1"/>
    <col min="6427" max="6427" width="11.7109375" style="100" customWidth="1"/>
    <col min="6428" max="6428" width="11.28515625" style="100" customWidth="1"/>
    <col min="6429" max="6429" width="10.28515625" style="100" customWidth="1"/>
    <col min="6430" max="6430" width="8.5703125" style="100" customWidth="1"/>
    <col min="6431" max="6431" width="9.140625" style="100" customWidth="1"/>
    <col min="6432" max="6432" width="19.42578125" style="100" customWidth="1"/>
    <col min="6433" max="6433" width="17" style="100" customWidth="1"/>
    <col min="6434" max="6434" width="17.7109375" style="100" customWidth="1"/>
    <col min="6435" max="6435" width="28.7109375" style="100" customWidth="1"/>
    <col min="6436" max="6436" width="23.28515625" style="100" customWidth="1"/>
    <col min="6437" max="6437" width="17.140625" style="100" customWidth="1"/>
    <col min="6438" max="6438" width="30.140625" style="100" customWidth="1"/>
    <col min="6439" max="6656" width="11.42578125" style="100"/>
    <col min="6657" max="6657" width="8.85546875" style="100" customWidth="1"/>
    <col min="6658" max="6658" width="6.28515625" style="100" customWidth="1"/>
    <col min="6659" max="6659" width="9.42578125" style="100" bestFit="1" customWidth="1"/>
    <col min="6660" max="6660" width="14.28515625" style="100" customWidth="1"/>
    <col min="6661" max="6661" width="44.42578125" style="100" customWidth="1"/>
    <col min="6662" max="6662" width="13" style="100" customWidth="1"/>
    <col min="6663" max="6663" width="11.140625" style="100" customWidth="1"/>
    <col min="6664" max="6665" width="10.7109375" style="100" customWidth="1"/>
    <col min="6666" max="6666" width="12.85546875" style="100" customWidth="1"/>
    <col min="6667" max="6667" width="11.42578125" style="100" customWidth="1"/>
    <col min="6668" max="6668" width="8.42578125" style="100" customWidth="1"/>
    <col min="6669" max="6669" width="8.85546875" style="100" customWidth="1"/>
    <col min="6670" max="6670" width="9.7109375" style="100" customWidth="1"/>
    <col min="6671" max="6671" width="9.85546875" style="100" customWidth="1"/>
    <col min="6672" max="6672" width="7.42578125" style="100" customWidth="1"/>
    <col min="6673" max="6673" width="39" style="100" customWidth="1"/>
    <col min="6674" max="6674" width="103.5703125" style="100" customWidth="1"/>
    <col min="6675" max="6675" width="22" style="100" customWidth="1"/>
    <col min="6676" max="6676" width="17.42578125" style="100" customWidth="1"/>
    <col min="6677" max="6677" width="11.5703125" style="100" customWidth="1"/>
    <col min="6678" max="6678" width="8.5703125" style="100" customWidth="1"/>
    <col min="6679" max="6679" width="19.85546875" style="100" customWidth="1"/>
    <col min="6680" max="6680" width="19.5703125" style="100" customWidth="1"/>
    <col min="6681" max="6681" width="18.140625" style="100" customWidth="1"/>
    <col min="6682" max="6682" width="11" style="100" customWidth="1"/>
    <col min="6683" max="6683" width="11.7109375" style="100" customWidth="1"/>
    <col min="6684" max="6684" width="11.28515625" style="100" customWidth="1"/>
    <col min="6685" max="6685" width="10.28515625" style="100" customWidth="1"/>
    <col min="6686" max="6686" width="8.5703125" style="100" customWidth="1"/>
    <col min="6687" max="6687" width="9.140625" style="100" customWidth="1"/>
    <col min="6688" max="6688" width="19.42578125" style="100" customWidth="1"/>
    <col min="6689" max="6689" width="17" style="100" customWidth="1"/>
    <col min="6690" max="6690" width="17.7109375" style="100" customWidth="1"/>
    <col min="6691" max="6691" width="28.7109375" style="100" customWidth="1"/>
    <col min="6692" max="6692" width="23.28515625" style="100" customWidth="1"/>
    <col min="6693" max="6693" width="17.140625" style="100" customWidth="1"/>
    <col min="6694" max="6694" width="30.140625" style="100" customWidth="1"/>
    <col min="6695" max="6912" width="11.42578125" style="100"/>
    <col min="6913" max="6913" width="8.85546875" style="100" customWidth="1"/>
    <col min="6914" max="6914" width="6.28515625" style="100" customWidth="1"/>
    <col min="6915" max="6915" width="9.42578125" style="100" bestFit="1" customWidth="1"/>
    <col min="6916" max="6916" width="14.28515625" style="100" customWidth="1"/>
    <col min="6917" max="6917" width="44.42578125" style="100" customWidth="1"/>
    <col min="6918" max="6918" width="13" style="100" customWidth="1"/>
    <col min="6919" max="6919" width="11.140625" style="100" customWidth="1"/>
    <col min="6920" max="6921" width="10.7109375" style="100" customWidth="1"/>
    <col min="6922" max="6922" width="12.85546875" style="100" customWidth="1"/>
    <col min="6923" max="6923" width="11.42578125" style="100" customWidth="1"/>
    <col min="6924" max="6924" width="8.42578125" style="100" customWidth="1"/>
    <col min="6925" max="6925" width="8.85546875" style="100" customWidth="1"/>
    <col min="6926" max="6926" width="9.7109375" style="100" customWidth="1"/>
    <col min="6927" max="6927" width="9.85546875" style="100" customWidth="1"/>
    <col min="6928" max="6928" width="7.42578125" style="100" customWidth="1"/>
    <col min="6929" max="6929" width="39" style="100" customWidth="1"/>
    <col min="6930" max="6930" width="103.5703125" style="100" customWidth="1"/>
    <col min="6931" max="6931" width="22" style="100" customWidth="1"/>
    <col min="6932" max="6932" width="17.42578125" style="100" customWidth="1"/>
    <col min="6933" max="6933" width="11.5703125" style="100" customWidth="1"/>
    <col min="6934" max="6934" width="8.5703125" style="100" customWidth="1"/>
    <col min="6935" max="6935" width="19.85546875" style="100" customWidth="1"/>
    <col min="6936" max="6936" width="19.5703125" style="100" customWidth="1"/>
    <col min="6937" max="6937" width="18.140625" style="100" customWidth="1"/>
    <col min="6938" max="6938" width="11" style="100" customWidth="1"/>
    <col min="6939" max="6939" width="11.7109375" style="100" customWidth="1"/>
    <col min="6940" max="6940" width="11.28515625" style="100" customWidth="1"/>
    <col min="6941" max="6941" width="10.28515625" style="100" customWidth="1"/>
    <col min="6942" max="6942" width="8.5703125" style="100" customWidth="1"/>
    <col min="6943" max="6943" width="9.140625" style="100" customWidth="1"/>
    <col min="6944" max="6944" width="19.42578125" style="100" customWidth="1"/>
    <col min="6945" max="6945" width="17" style="100" customWidth="1"/>
    <col min="6946" max="6946" width="17.7109375" style="100" customWidth="1"/>
    <col min="6947" max="6947" width="28.7109375" style="100" customWidth="1"/>
    <col min="6948" max="6948" width="23.28515625" style="100" customWidth="1"/>
    <col min="6949" max="6949" width="17.140625" style="100" customWidth="1"/>
    <col min="6950" max="6950" width="30.140625" style="100" customWidth="1"/>
    <col min="6951" max="7168" width="11.42578125" style="100"/>
    <col min="7169" max="7169" width="8.85546875" style="100" customWidth="1"/>
    <col min="7170" max="7170" width="6.28515625" style="100" customWidth="1"/>
    <col min="7171" max="7171" width="9.42578125" style="100" bestFit="1" customWidth="1"/>
    <col min="7172" max="7172" width="14.28515625" style="100" customWidth="1"/>
    <col min="7173" max="7173" width="44.42578125" style="100" customWidth="1"/>
    <col min="7174" max="7174" width="13" style="100" customWidth="1"/>
    <col min="7175" max="7175" width="11.140625" style="100" customWidth="1"/>
    <col min="7176" max="7177" width="10.7109375" style="100" customWidth="1"/>
    <col min="7178" max="7178" width="12.85546875" style="100" customWidth="1"/>
    <col min="7179" max="7179" width="11.42578125" style="100" customWidth="1"/>
    <col min="7180" max="7180" width="8.42578125" style="100" customWidth="1"/>
    <col min="7181" max="7181" width="8.85546875" style="100" customWidth="1"/>
    <col min="7182" max="7182" width="9.7109375" style="100" customWidth="1"/>
    <col min="7183" max="7183" width="9.85546875" style="100" customWidth="1"/>
    <col min="7184" max="7184" width="7.42578125" style="100" customWidth="1"/>
    <col min="7185" max="7185" width="39" style="100" customWidth="1"/>
    <col min="7186" max="7186" width="103.5703125" style="100" customWidth="1"/>
    <col min="7187" max="7187" width="22" style="100" customWidth="1"/>
    <col min="7188" max="7188" width="17.42578125" style="100" customWidth="1"/>
    <col min="7189" max="7189" width="11.5703125" style="100" customWidth="1"/>
    <col min="7190" max="7190" width="8.5703125" style="100" customWidth="1"/>
    <col min="7191" max="7191" width="19.85546875" style="100" customWidth="1"/>
    <col min="7192" max="7192" width="19.5703125" style="100" customWidth="1"/>
    <col min="7193" max="7193" width="18.140625" style="100" customWidth="1"/>
    <col min="7194" max="7194" width="11" style="100" customWidth="1"/>
    <col min="7195" max="7195" width="11.7109375" style="100" customWidth="1"/>
    <col min="7196" max="7196" width="11.28515625" style="100" customWidth="1"/>
    <col min="7197" max="7197" width="10.28515625" style="100" customWidth="1"/>
    <col min="7198" max="7198" width="8.5703125" style="100" customWidth="1"/>
    <col min="7199" max="7199" width="9.140625" style="100" customWidth="1"/>
    <col min="7200" max="7200" width="19.42578125" style="100" customWidth="1"/>
    <col min="7201" max="7201" width="17" style="100" customWidth="1"/>
    <col min="7202" max="7202" width="17.7109375" style="100" customWidth="1"/>
    <col min="7203" max="7203" width="28.7109375" style="100" customWidth="1"/>
    <col min="7204" max="7204" width="23.28515625" style="100" customWidth="1"/>
    <col min="7205" max="7205" width="17.140625" style="100" customWidth="1"/>
    <col min="7206" max="7206" width="30.140625" style="100" customWidth="1"/>
    <col min="7207" max="7424" width="11.42578125" style="100"/>
    <col min="7425" max="7425" width="8.85546875" style="100" customWidth="1"/>
    <col min="7426" max="7426" width="6.28515625" style="100" customWidth="1"/>
    <col min="7427" max="7427" width="9.42578125" style="100" bestFit="1" customWidth="1"/>
    <col min="7428" max="7428" width="14.28515625" style="100" customWidth="1"/>
    <col min="7429" max="7429" width="44.42578125" style="100" customWidth="1"/>
    <col min="7430" max="7430" width="13" style="100" customWidth="1"/>
    <col min="7431" max="7431" width="11.140625" style="100" customWidth="1"/>
    <col min="7432" max="7433" width="10.7109375" style="100" customWidth="1"/>
    <col min="7434" max="7434" width="12.85546875" style="100" customWidth="1"/>
    <col min="7435" max="7435" width="11.42578125" style="100" customWidth="1"/>
    <col min="7436" max="7436" width="8.42578125" style="100" customWidth="1"/>
    <col min="7437" max="7437" width="8.85546875" style="100" customWidth="1"/>
    <col min="7438" max="7438" width="9.7109375" style="100" customWidth="1"/>
    <col min="7439" max="7439" width="9.85546875" style="100" customWidth="1"/>
    <col min="7440" max="7440" width="7.42578125" style="100" customWidth="1"/>
    <col min="7441" max="7441" width="39" style="100" customWidth="1"/>
    <col min="7442" max="7442" width="103.5703125" style="100" customWidth="1"/>
    <col min="7443" max="7443" width="22" style="100" customWidth="1"/>
    <col min="7444" max="7444" width="17.42578125" style="100" customWidth="1"/>
    <col min="7445" max="7445" width="11.5703125" style="100" customWidth="1"/>
    <col min="7446" max="7446" width="8.5703125" style="100" customWidth="1"/>
    <col min="7447" max="7447" width="19.85546875" style="100" customWidth="1"/>
    <col min="7448" max="7448" width="19.5703125" style="100" customWidth="1"/>
    <col min="7449" max="7449" width="18.140625" style="100" customWidth="1"/>
    <col min="7450" max="7450" width="11" style="100" customWidth="1"/>
    <col min="7451" max="7451" width="11.7109375" style="100" customWidth="1"/>
    <col min="7452" max="7452" width="11.28515625" style="100" customWidth="1"/>
    <col min="7453" max="7453" width="10.28515625" style="100" customWidth="1"/>
    <col min="7454" max="7454" width="8.5703125" style="100" customWidth="1"/>
    <col min="7455" max="7455" width="9.140625" style="100" customWidth="1"/>
    <col min="7456" max="7456" width="19.42578125" style="100" customWidth="1"/>
    <col min="7457" max="7457" width="17" style="100" customWidth="1"/>
    <col min="7458" max="7458" width="17.7109375" style="100" customWidth="1"/>
    <col min="7459" max="7459" width="28.7109375" style="100" customWidth="1"/>
    <col min="7460" max="7460" width="23.28515625" style="100" customWidth="1"/>
    <col min="7461" max="7461" width="17.140625" style="100" customWidth="1"/>
    <col min="7462" max="7462" width="30.140625" style="100" customWidth="1"/>
    <col min="7463" max="7680" width="11.42578125" style="100"/>
    <col min="7681" max="7681" width="8.85546875" style="100" customWidth="1"/>
    <col min="7682" max="7682" width="6.28515625" style="100" customWidth="1"/>
    <col min="7683" max="7683" width="9.42578125" style="100" bestFit="1" customWidth="1"/>
    <col min="7684" max="7684" width="14.28515625" style="100" customWidth="1"/>
    <col min="7685" max="7685" width="44.42578125" style="100" customWidth="1"/>
    <col min="7686" max="7686" width="13" style="100" customWidth="1"/>
    <col min="7687" max="7687" width="11.140625" style="100" customWidth="1"/>
    <col min="7688" max="7689" width="10.7109375" style="100" customWidth="1"/>
    <col min="7690" max="7690" width="12.85546875" style="100" customWidth="1"/>
    <col min="7691" max="7691" width="11.42578125" style="100" customWidth="1"/>
    <col min="7692" max="7692" width="8.42578125" style="100" customWidth="1"/>
    <col min="7693" max="7693" width="8.85546875" style="100" customWidth="1"/>
    <col min="7694" max="7694" width="9.7109375" style="100" customWidth="1"/>
    <col min="7695" max="7695" width="9.85546875" style="100" customWidth="1"/>
    <col min="7696" max="7696" width="7.42578125" style="100" customWidth="1"/>
    <col min="7697" max="7697" width="39" style="100" customWidth="1"/>
    <col min="7698" max="7698" width="103.5703125" style="100" customWidth="1"/>
    <col min="7699" max="7699" width="22" style="100" customWidth="1"/>
    <col min="7700" max="7700" width="17.42578125" style="100" customWidth="1"/>
    <col min="7701" max="7701" width="11.5703125" style="100" customWidth="1"/>
    <col min="7702" max="7702" width="8.5703125" style="100" customWidth="1"/>
    <col min="7703" max="7703" width="19.85546875" style="100" customWidth="1"/>
    <col min="7704" max="7704" width="19.5703125" style="100" customWidth="1"/>
    <col min="7705" max="7705" width="18.140625" style="100" customWidth="1"/>
    <col min="7706" max="7706" width="11" style="100" customWidth="1"/>
    <col min="7707" max="7707" width="11.7109375" style="100" customWidth="1"/>
    <col min="7708" max="7708" width="11.28515625" style="100" customWidth="1"/>
    <col min="7709" max="7709" width="10.28515625" style="100" customWidth="1"/>
    <col min="7710" max="7710" width="8.5703125" style="100" customWidth="1"/>
    <col min="7711" max="7711" width="9.140625" style="100" customWidth="1"/>
    <col min="7712" max="7712" width="19.42578125" style="100" customWidth="1"/>
    <col min="7713" max="7713" width="17" style="100" customWidth="1"/>
    <col min="7714" max="7714" width="17.7109375" style="100" customWidth="1"/>
    <col min="7715" max="7715" width="28.7109375" style="100" customWidth="1"/>
    <col min="7716" max="7716" width="23.28515625" style="100" customWidth="1"/>
    <col min="7717" max="7717" width="17.140625" style="100" customWidth="1"/>
    <col min="7718" max="7718" width="30.140625" style="100" customWidth="1"/>
    <col min="7719" max="7936" width="11.42578125" style="100"/>
    <col min="7937" max="7937" width="8.85546875" style="100" customWidth="1"/>
    <col min="7938" max="7938" width="6.28515625" style="100" customWidth="1"/>
    <col min="7939" max="7939" width="9.42578125" style="100" bestFit="1" customWidth="1"/>
    <col min="7940" max="7940" width="14.28515625" style="100" customWidth="1"/>
    <col min="7941" max="7941" width="44.42578125" style="100" customWidth="1"/>
    <col min="7942" max="7942" width="13" style="100" customWidth="1"/>
    <col min="7943" max="7943" width="11.140625" style="100" customWidth="1"/>
    <col min="7944" max="7945" width="10.7109375" style="100" customWidth="1"/>
    <col min="7946" max="7946" width="12.85546875" style="100" customWidth="1"/>
    <col min="7947" max="7947" width="11.42578125" style="100" customWidth="1"/>
    <col min="7948" max="7948" width="8.42578125" style="100" customWidth="1"/>
    <col min="7949" max="7949" width="8.85546875" style="100" customWidth="1"/>
    <col min="7950" max="7950" width="9.7109375" style="100" customWidth="1"/>
    <col min="7951" max="7951" width="9.85546875" style="100" customWidth="1"/>
    <col min="7952" max="7952" width="7.42578125" style="100" customWidth="1"/>
    <col min="7953" max="7953" width="39" style="100" customWidth="1"/>
    <col min="7954" max="7954" width="103.5703125" style="100" customWidth="1"/>
    <col min="7955" max="7955" width="22" style="100" customWidth="1"/>
    <col min="7956" max="7956" width="17.42578125" style="100" customWidth="1"/>
    <col min="7957" max="7957" width="11.5703125" style="100" customWidth="1"/>
    <col min="7958" max="7958" width="8.5703125" style="100" customWidth="1"/>
    <col min="7959" max="7959" width="19.85546875" style="100" customWidth="1"/>
    <col min="7960" max="7960" width="19.5703125" style="100" customWidth="1"/>
    <col min="7961" max="7961" width="18.140625" style="100" customWidth="1"/>
    <col min="7962" max="7962" width="11" style="100" customWidth="1"/>
    <col min="7963" max="7963" width="11.7109375" style="100" customWidth="1"/>
    <col min="7964" max="7964" width="11.28515625" style="100" customWidth="1"/>
    <col min="7965" max="7965" width="10.28515625" style="100" customWidth="1"/>
    <col min="7966" max="7966" width="8.5703125" style="100" customWidth="1"/>
    <col min="7967" max="7967" width="9.140625" style="100" customWidth="1"/>
    <col min="7968" max="7968" width="19.42578125" style="100" customWidth="1"/>
    <col min="7969" max="7969" width="17" style="100" customWidth="1"/>
    <col min="7970" max="7970" width="17.7109375" style="100" customWidth="1"/>
    <col min="7971" max="7971" width="28.7109375" style="100" customWidth="1"/>
    <col min="7972" max="7972" width="23.28515625" style="100" customWidth="1"/>
    <col min="7973" max="7973" width="17.140625" style="100" customWidth="1"/>
    <col min="7974" max="7974" width="30.140625" style="100" customWidth="1"/>
    <col min="7975" max="8192" width="11.42578125" style="100"/>
    <col min="8193" max="8193" width="8.85546875" style="100" customWidth="1"/>
    <col min="8194" max="8194" width="6.28515625" style="100" customWidth="1"/>
    <col min="8195" max="8195" width="9.42578125" style="100" bestFit="1" customWidth="1"/>
    <col min="8196" max="8196" width="14.28515625" style="100" customWidth="1"/>
    <col min="8197" max="8197" width="44.42578125" style="100" customWidth="1"/>
    <col min="8198" max="8198" width="13" style="100" customWidth="1"/>
    <col min="8199" max="8199" width="11.140625" style="100" customWidth="1"/>
    <col min="8200" max="8201" width="10.7109375" style="100" customWidth="1"/>
    <col min="8202" max="8202" width="12.85546875" style="100" customWidth="1"/>
    <col min="8203" max="8203" width="11.42578125" style="100" customWidth="1"/>
    <col min="8204" max="8204" width="8.42578125" style="100" customWidth="1"/>
    <col min="8205" max="8205" width="8.85546875" style="100" customWidth="1"/>
    <col min="8206" max="8206" width="9.7109375" style="100" customWidth="1"/>
    <col min="8207" max="8207" width="9.85546875" style="100" customWidth="1"/>
    <col min="8208" max="8208" width="7.42578125" style="100" customWidth="1"/>
    <col min="8209" max="8209" width="39" style="100" customWidth="1"/>
    <col min="8210" max="8210" width="103.5703125" style="100" customWidth="1"/>
    <col min="8211" max="8211" width="22" style="100" customWidth="1"/>
    <col min="8212" max="8212" width="17.42578125" style="100" customWidth="1"/>
    <col min="8213" max="8213" width="11.5703125" style="100" customWidth="1"/>
    <col min="8214" max="8214" width="8.5703125" style="100" customWidth="1"/>
    <col min="8215" max="8215" width="19.85546875" style="100" customWidth="1"/>
    <col min="8216" max="8216" width="19.5703125" style="100" customWidth="1"/>
    <col min="8217" max="8217" width="18.140625" style="100" customWidth="1"/>
    <col min="8218" max="8218" width="11" style="100" customWidth="1"/>
    <col min="8219" max="8219" width="11.7109375" style="100" customWidth="1"/>
    <col min="8220" max="8220" width="11.28515625" style="100" customWidth="1"/>
    <col min="8221" max="8221" width="10.28515625" style="100" customWidth="1"/>
    <col min="8222" max="8222" width="8.5703125" style="100" customWidth="1"/>
    <col min="8223" max="8223" width="9.140625" style="100" customWidth="1"/>
    <col min="8224" max="8224" width="19.42578125" style="100" customWidth="1"/>
    <col min="8225" max="8225" width="17" style="100" customWidth="1"/>
    <col min="8226" max="8226" width="17.7109375" style="100" customWidth="1"/>
    <col min="8227" max="8227" width="28.7109375" style="100" customWidth="1"/>
    <col min="8228" max="8228" width="23.28515625" style="100" customWidth="1"/>
    <col min="8229" max="8229" width="17.140625" style="100" customWidth="1"/>
    <col min="8230" max="8230" width="30.140625" style="100" customWidth="1"/>
    <col min="8231" max="8448" width="11.42578125" style="100"/>
    <col min="8449" max="8449" width="8.85546875" style="100" customWidth="1"/>
    <col min="8450" max="8450" width="6.28515625" style="100" customWidth="1"/>
    <col min="8451" max="8451" width="9.42578125" style="100" bestFit="1" customWidth="1"/>
    <col min="8452" max="8452" width="14.28515625" style="100" customWidth="1"/>
    <col min="8453" max="8453" width="44.42578125" style="100" customWidth="1"/>
    <col min="8454" max="8454" width="13" style="100" customWidth="1"/>
    <col min="8455" max="8455" width="11.140625" style="100" customWidth="1"/>
    <col min="8456" max="8457" width="10.7109375" style="100" customWidth="1"/>
    <col min="8458" max="8458" width="12.85546875" style="100" customWidth="1"/>
    <col min="8459" max="8459" width="11.42578125" style="100" customWidth="1"/>
    <col min="8460" max="8460" width="8.42578125" style="100" customWidth="1"/>
    <col min="8461" max="8461" width="8.85546875" style="100" customWidth="1"/>
    <col min="8462" max="8462" width="9.7109375" style="100" customWidth="1"/>
    <col min="8463" max="8463" width="9.85546875" style="100" customWidth="1"/>
    <col min="8464" max="8464" width="7.42578125" style="100" customWidth="1"/>
    <col min="8465" max="8465" width="39" style="100" customWidth="1"/>
    <col min="8466" max="8466" width="103.5703125" style="100" customWidth="1"/>
    <col min="8467" max="8467" width="22" style="100" customWidth="1"/>
    <col min="8468" max="8468" width="17.42578125" style="100" customWidth="1"/>
    <col min="8469" max="8469" width="11.5703125" style="100" customWidth="1"/>
    <col min="8470" max="8470" width="8.5703125" style="100" customWidth="1"/>
    <col min="8471" max="8471" width="19.85546875" style="100" customWidth="1"/>
    <col min="8472" max="8472" width="19.5703125" style="100" customWidth="1"/>
    <col min="8473" max="8473" width="18.140625" style="100" customWidth="1"/>
    <col min="8474" max="8474" width="11" style="100" customWidth="1"/>
    <col min="8475" max="8475" width="11.7109375" style="100" customWidth="1"/>
    <col min="8476" max="8476" width="11.28515625" style="100" customWidth="1"/>
    <col min="8477" max="8477" width="10.28515625" style="100" customWidth="1"/>
    <col min="8478" max="8478" width="8.5703125" style="100" customWidth="1"/>
    <col min="8479" max="8479" width="9.140625" style="100" customWidth="1"/>
    <col min="8480" max="8480" width="19.42578125" style="100" customWidth="1"/>
    <col min="8481" max="8481" width="17" style="100" customWidth="1"/>
    <col min="8482" max="8482" width="17.7109375" style="100" customWidth="1"/>
    <col min="8483" max="8483" width="28.7109375" style="100" customWidth="1"/>
    <col min="8484" max="8484" width="23.28515625" style="100" customWidth="1"/>
    <col min="8485" max="8485" width="17.140625" style="100" customWidth="1"/>
    <col min="8486" max="8486" width="30.140625" style="100" customWidth="1"/>
    <col min="8487" max="8704" width="11.42578125" style="100"/>
    <col min="8705" max="8705" width="8.85546875" style="100" customWidth="1"/>
    <col min="8706" max="8706" width="6.28515625" style="100" customWidth="1"/>
    <col min="8707" max="8707" width="9.42578125" style="100" bestFit="1" customWidth="1"/>
    <col min="8708" max="8708" width="14.28515625" style="100" customWidth="1"/>
    <col min="8709" max="8709" width="44.42578125" style="100" customWidth="1"/>
    <col min="8710" max="8710" width="13" style="100" customWidth="1"/>
    <col min="8711" max="8711" width="11.140625" style="100" customWidth="1"/>
    <col min="8712" max="8713" width="10.7109375" style="100" customWidth="1"/>
    <col min="8714" max="8714" width="12.85546875" style="100" customWidth="1"/>
    <col min="8715" max="8715" width="11.42578125" style="100" customWidth="1"/>
    <col min="8716" max="8716" width="8.42578125" style="100" customWidth="1"/>
    <col min="8717" max="8717" width="8.85546875" style="100" customWidth="1"/>
    <col min="8718" max="8718" width="9.7109375" style="100" customWidth="1"/>
    <col min="8719" max="8719" width="9.85546875" style="100" customWidth="1"/>
    <col min="8720" max="8720" width="7.42578125" style="100" customWidth="1"/>
    <col min="8721" max="8721" width="39" style="100" customWidth="1"/>
    <col min="8722" max="8722" width="103.5703125" style="100" customWidth="1"/>
    <col min="8723" max="8723" width="22" style="100" customWidth="1"/>
    <col min="8724" max="8724" width="17.42578125" style="100" customWidth="1"/>
    <col min="8725" max="8725" width="11.5703125" style="100" customWidth="1"/>
    <col min="8726" max="8726" width="8.5703125" style="100" customWidth="1"/>
    <col min="8727" max="8727" width="19.85546875" style="100" customWidth="1"/>
    <col min="8728" max="8728" width="19.5703125" style="100" customWidth="1"/>
    <col min="8729" max="8729" width="18.140625" style="100" customWidth="1"/>
    <col min="8730" max="8730" width="11" style="100" customWidth="1"/>
    <col min="8731" max="8731" width="11.7109375" style="100" customWidth="1"/>
    <col min="8732" max="8732" width="11.28515625" style="100" customWidth="1"/>
    <col min="8733" max="8733" width="10.28515625" style="100" customWidth="1"/>
    <col min="8734" max="8734" width="8.5703125" style="100" customWidth="1"/>
    <col min="8735" max="8735" width="9.140625" style="100" customWidth="1"/>
    <col min="8736" max="8736" width="19.42578125" style="100" customWidth="1"/>
    <col min="8737" max="8737" width="17" style="100" customWidth="1"/>
    <col min="8738" max="8738" width="17.7109375" style="100" customWidth="1"/>
    <col min="8739" max="8739" width="28.7109375" style="100" customWidth="1"/>
    <col min="8740" max="8740" width="23.28515625" style="100" customWidth="1"/>
    <col min="8741" max="8741" width="17.140625" style="100" customWidth="1"/>
    <col min="8742" max="8742" width="30.140625" style="100" customWidth="1"/>
    <col min="8743" max="8960" width="11.42578125" style="100"/>
    <col min="8961" max="8961" width="8.85546875" style="100" customWidth="1"/>
    <col min="8962" max="8962" width="6.28515625" style="100" customWidth="1"/>
    <col min="8963" max="8963" width="9.42578125" style="100" bestFit="1" customWidth="1"/>
    <col min="8964" max="8964" width="14.28515625" style="100" customWidth="1"/>
    <col min="8965" max="8965" width="44.42578125" style="100" customWidth="1"/>
    <col min="8966" max="8966" width="13" style="100" customWidth="1"/>
    <col min="8967" max="8967" width="11.140625" style="100" customWidth="1"/>
    <col min="8968" max="8969" width="10.7109375" style="100" customWidth="1"/>
    <col min="8970" max="8970" width="12.85546875" style="100" customWidth="1"/>
    <col min="8971" max="8971" width="11.42578125" style="100" customWidth="1"/>
    <col min="8972" max="8972" width="8.42578125" style="100" customWidth="1"/>
    <col min="8973" max="8973" width="8.85546875" style="100" customWidth="1"/>
    <col min="8974" max="8974" width="9.7109375" style="100" customWidth="1"/>
    <col min="8975" max="8975" width="9.85546875" style="100" customWidth="1"/>
    <col min="8976" max="8976" width="7.42578125" style="100" customWidth="1"/>
    <col min="8977" max="8977" width="39" style="100" customWidth="1"/>
    <col min="8978" max="8978" width="103.5703125" style="100" customWidth="1"/>
    <col min="8979" max="8979" width="22" style="100" customWidth="1"/>
    <col min="8980" max="8980" width="17.42578125" style="100" customWidth="1"/>
    <col min="8981" max="8981" width="11.5703125" style="100" customWidth="1"/>
    <col min="8982" max="8982" width="8.5703125" style="100" customWidth="1"/>
    <col min="8983" max="8983" width="19.85546875" style="100" customWidth="1"/>
    <col min="8984" max="8984" width="19.5703125" style="100" customWidth="1"/>
    <col min="8985" max="8985" width="18.140625" style="100" customWidth="1"/>
    <col min="8986" max="8986" width="11" style="100" customWidth="1"/>
    <col min="8987" max="8987" width="11.7109375" style="100" customWidth="1"/>
    <col min="8988" max="8988" width="11.28515625" style="100" customWidth="1"/>
    <col min="8989" max="8989" width="10.28515625" style="100" customWidth="1"/>
    <col min="8990" max="8990" width="8.5703125" style="100" customWidth="1"/>
    <col min="8991" max="8991" width="9.140625" style="100" customWidth="1"/>
    <col min="8992" max="8992" width="19.42578125" style="100" customWidth="1"/>
    <col min="8993" max="8993" width="17" style="100" customWidth="1"/>
    <col min="8994" max="8994" width="17.7109375" style="100" customWidth="1"/>
    <col min="8995" max="8995" width="28.7109375" style="100" customWidth="1"/>
    <col min="8996" max="8996" width="23.28515625" style="100" customWidth="1"/>
    <col min="8997" max="8997" width="17.140625" style="100" customWidth="1"/>
    <col min="8998" max="8998" width="30.140625" style="100" customWidth="1"/>
    <col min="8999" max="9216" width="11.42578125" style="100"/>
    <col min="9217" max="9217" width="8.85546875" style="100" customWidth="1"/>
    <col min="9218" max="9218" width="6.28515625" style="100" customWidth="1"/>
    <col min="9219" max="9219" width="9.42578125" style="100" bestFit="1" customWidth="1"/>
    <col min="9220" max="9220" width="14.28515625" style="100" customWidth="1"/>
    <col min="9221" max="9221" width="44.42578125" style="100" customWidth="1"/>
    <col min="9222" max="9222" width="13" style="100" customWidth="1"/>
    <col min="9223" max="9223" width="11.140625" style="100" customWidth="1"/>
    <col min="9224" max="9225" width="10.7109375" style="100" customWidth="1"/>
    <col min="9226" max="9226" width="12.85546875" style="100" customWidth="1"/>
    <col min="9227" max="9227" width="11.42578125" style="100" customWidth="1"/>
    <col min="9228" max="9228" width="8.42578125" style="100" customWidth="1"/>
    <col min="9229" max="9229" width="8.85546875" style="100" customWidth="1"/>
    <col min="9230" max="9230" width="9.7109375" style="100" customWidth="1"/>
    <col min="9231" max="9231" width="9.85546875" style="100" customWidth="1"/>
    <col min="9232" max="9232" width="7.42578125" style="100" customWidth="1"/>
    <col min="9233" max="9233" width="39" style="100" customWidth="1"/>
    <col min="9234" max="9234" width="103.5703125" style="100" customWidth="1"/>
    <col min="9235" max="9235" width="22" style="100" customWidth="1"/>
    <col min="9236" max="9236" width="17.42578125" style="100" customWidth="1"/>
    <col min="9237" max="9237" width="11.5703125" style="100" customWidth="1"/>
    <col min="9238" max="9238" width="8.5703125" style="100" customWidth="1"/>
    <col min="9239" max="9239" width="19.85546875" style="100" customWidth="1"/>
    <col min="9240" max="9240" width="19.5703125" style="100" customWidth="1"/>
    <col min="9241" max="9241" width="18.140625" style="100" customWidth="1"/>
    <col min="9242" max="9242" width="11" style="100" customWidth="1"/>
    <col min="9243" max="9243" width="11.7109375" style="100" customWidth="1"/>
    <col min="9244" max="9244" width="11.28515625" style="100" customWidth="1"/>
    <col min="9245" max="9245" width="10.28515625" style="100" customWidth="1"/>
    <col min="9246" max="9246" width="8.5703125" style="100" customWidth="1"/>
    <col min="9247" max="9247" width="9.140625" style="100" customWidth="1"/>
    <col min="9248" max="9248" width="19.42578125" style="100" customWidth="1"/>
    <col min="9249" max="9249" width="17" style="100" customWidth="1"/>
    <col min="9250" max="9250" width="17.7109375" style="100" customWidth="1"/>
    <col min="9251" max="9251" width="28.7109375" style="100" customWidth="1"/>
    <col min="9252" max="9252" width="23.28515625" style="100" customWidth="1"/>
    <col min="9253" max="9253" width="17.140625" style="100" customWidth="1"/>
    <col min="9254" max="9254" width="30.140625" style="100" customWidth="1"/>
    <col min="9255" max="9472" width="11.42578125" style="100"/>
    <col min="9473" max="9473" width="8.85546875" style="100" customWidth="1"/>
    <col min="9474" max="9474" width="6.28515625" style="100" customWidth="1"/>
    <col min="9475" max="9475" width="9.42578125" style="100" bestFit="1" customWidth="1"/>
    <col min="9476" max="9476" width="14.28515625" style="100" customWidth="1"/>
    <col min="9477" max="9477" width="44.42578125" style="100" customWidth="1"/>
    <col min="9478" max="9478" width="13" style="100" customWidth="1"/>
    <col min="9479" max="9479" width="11.140625" style="100" customWidth="1"/>
    <col min="9480" max="9481" width="10.7109375" style="100" customWidth="1"/>
    <col min="9482" max="9482" width="12.85546875" style="100" customWidth="1"/>
    <col min="9483" max="9483" width="11.42578125" style="100" customWidth="1"/>
    <col min="9484" max="9484" width="8.42578125" style="100" customWidth="1"/>
    <col min="9485" max="9485" width="8.85546875" style="100" customWidth="1"/>
    <col min="9486" max="9486" width="9.7109375" style="100" customWidth="1"/>
    <col min="9487" max="9487" width="9.85546875" style="100" customWidth="1"/>
    <col min="9488" max="9488" width="7.42578125" style="100" customWidth="1"/>
    <col min="9489" max="9489" width="39" style="100" customWidth="1"/>
    <col min="9490" max="9490" width="103.5703125" style="100" customWidth="1"/>
    <col min="9491" max="9491" width="22" style="100" customWidth="1"/>
    <col min="9492" max="9492" width="17.42578125" style="100" customWidth="1"/>
    <col min="9493" max="9493" width="11.5703125" style="100" customWidth="1"/>
    <col min="9494" max="9494" width="8.5703125" style="100" customWidth="1"/>
    <col min="9495" max="9495" width="19.85546875" style="100" customWidth="1"/>
    <col min="9496" max="9496" width="19.5703125" style="100" customWidth="1"/>
    <col min="9497" max="9497" width="18.140625" style="100" customWidth="1"/>
    <col min="9498" max="9498" width="11" style="100" customWidth="1"/>
    <col min="9499" max="9499" width="11.7109375" style="100" customWidth="1"/>
    <col min="9500" max="9500" width="11.28515625" style="100" customWidth="1"/>
    <col min="9501" max="9501" width="10.28515625" style="100" customWidth="1"/>
    <col min="9502" max="9502" width="8.5703125" style="100" customWidth="1"/>
    <col min="9503" max="9503" width="9.140625" style="100" customWidth="1"/>
    <col min="9504" max="9504" width="19.42578125" style="100" customWidth="1"/>
    <col min="9505" max="9505" width="17" style="100" customWidth="1"/>
    <col min="9506" max="9506" width="17.7109375" style="100" customWidth="1"/>
    <col min="9507" max="9507" width="28.7109375" style="100" customWidth="1"/>
    <col min="9508" max="9508" width="23.28515625" style="100" customWidth="1"/>
    <col min="9509" max="9509" width="17.140625" style="100" customWidth="1"/>
    <col min="9510" max="9510" width="30.140625" style="100" customWidth="1"/>
    <col min="9511" max="9728" width="11.42578125" style="100"/>
    <col min="9729" max="9729" width="8.85546875" style="100" customWidth="1"/>
    <col min="9730" max="9730" width="6.28515625" style="100" customWidth="1"/>
    <col min="9731" max="9731" width="9.42578125" style="100" bestFit="1" customWidth="1"/>
    <col min="9732" max="9732" width="14.28515625" style="100" customWidth="1"/>
    <col min="9733" max="9733" width="44.42578125" style="100" customWidth="1"/>
    <col min="9734" max="9734" width="13" style="100" customWidth="1"/>
    <col min="9735" max="9735" width="11.140625" style="100" customWidth="1"/>
    <col min="9736" max="9737" width="10.7109375" style="100" customWidth="1"/>
    <col min="9738" max="9738" width="12.85546875" style="100" customWidth="1"/>
    <col min="9739" max="9739" width="11.42578125" style="100" customWidth="1"/>
    <col min="9740" max="9740" width="8.42578125" style="100" customWidth="1"/>
    <col min="9741" max="9741" width="8.85546875" style="100" customWidth="1"/>
    <col min="9742" max="9742" width="9.7109375" style="100" customWidth="1"/>
    <col min="9743" max="9743" width="9.85546875" style="100" customWidth="1"/>
    <col min="9744" max="9744" width="7.42578125" style="100" customWidth="1"/>
    <col min="9745" max="9745" width="39" style="100" customWidth="1"/>
    <col min="9746" max="9746" width="103.5703125" style="100" customWidth="1"/>
    <col min="9747" max="9747" width="22" style="100" customWidth="1"/>
    <col min="9748" max="9748" width="17.42578125" style="100" customWidth="1"/>
    <col min="9749" max="9749" width="11.5703125" style="100" customWidth="1"/>
    <col min="9750" max="9750" width="8.5703125" style="100" customWidth="1"/>
    <col min="9751" max="9751" width="19.85546875" style="100" customWidth="1"/>
    <col min="9752" max="9752" width="19.5703125" style="100" customWidth="1"/>
    <col min="9753" max="9753" width="18.140625" style="100" customWidth="1"/>
    <col min="9754" max="9754" width="11" style="100" customWidth="1"/>
    <col min="9755" max="9755" width="11.7109375" style="100" customWidth="1"/>
    <col min="9756" max="9756" width="11.28515625" style="100" customWidth="1"/>
    <col min="9757" max="9757" width="10.28515625" style="100" customWidth="1"/>
    <col min="9758" max="9758" width="8.5703125" style="100" customWidth="1"/>
    <col min="9759" max="9759" width="9.140625" style="100" customWidth="1"/>
    <col min="9760" max="9760" width="19.42578125" style="100" customWidth="1"/>
    <col min="9761" max="9761" width="17" style="100" customWidth="1"/>
    <col min="9762" max="9762" width="17.7109375" style="100" customWidth="1"/>
    <col min="9763" max="9763" width="28.7109375" style="100" customWidth="1"/>
    <col min="9764" max="9764" width="23.28515625" style="100" customWidth="1"/>
    <col min="9765" max="9765" width="17.140625" style="100" customWidth="1"/>
    <col min="9766" max="9766" width="30.140625" style="100" customWidth="1"/>
    <col min="9767" max="9984" width="11.42578125" style="100"/>
    <col min="9985" max="9985" width="8.85546875" style="100" customWidth="1"/>
    <col min="9986" max="9986" width="6.28515625" style="100" customWidth="1"/>
    <col min="9987" max="9987" width="9.42578125" style="100" bestFit="1" customWidth="1"/>
    <col min="9988" max="9988" width="14.28515625" style="100" customWidth="1"/>
    <col min="9989" max="9989" width="44.42578125" style="100" customWidth="1"/>
    <col min="9990" max="9990" width="13" style="100" customWidth="1"/>
    <col min="9991" max="9991" width="11.140625" style="100" customWidth="1"/>
    <col min="9992" max="9993" width="10.7109375" style="100" customWidth="1"/>
    <col min="9994" max="9994" width="12.85546875" style="100" customWidth="1"/>
    <col min="9995" max="9995" width="11.42578125" style="100" customWidth="1"/>
    <col min="9996" max="9996" width="8.42578125" style="100" customWidth="1"/>
    <col min="9997" max="9997" width="8.85546875" style="100" customWidth="1"/>
    <col min="9998" max="9998" width="9.7109375" style="100" customWidth="1"/>
    <col min="9999" max="9999" width="9.85546875" style="100" customWidth="1"/>
    <col min="10000" max="10000" width="7.42578125" style="100" customWidth="1"/>
    <col min="10001" max="10001" width="39" style="100" customWidth="1"/>
    <col min="10002" max="10002" width="103.5703125" style="100" customWidth="1"/>
    <col min="10003" max="10003" width="22" style="100" customWidth="1"/>
    <col min="10004" max="10004" width="17.42578125" style="100" customWidth="1"/>
    <col min="10005" max="10005" width="11.5703125" style="100" customWidth="1"/>
    <col min="10006" max="10006" width="8.5703125" style="100" customWidth="1"/>
    <col min="10007" max="10007" width="19.85546875" style="100" customWidth="1"/>
    <col min="10008" max="10008" width="19.5703125" style="100" customWidth="1"/>
    <col min="10009" max="10009" width="18.140625" style="100" customWidth="1"/>
    <col min="10010" max="10010" width="11" style="100" customWidth="1"/>
    <col min="10011" max="10011" width="11.7109375" style="100" customWidth="1"/>
    <col min="10012" max="10012" width="11.28515625" style="100" customWidth="1"/>
    <col min="10013" max="10013" width="10.28515625" style="100" customWidth="1"/>
    <col min="10014" max="10014" width="8.5703125" style="100" customWidth="1"/>
    <col min="10015" max="10015" width="9.140625" style="100" customWidth="1"/>
    <col min="10016" max="10016" width="19.42578125" style="100" customWidth="1"/>
    <col min="10017" max="10017" width="17" style="100" customWidth="1"/>
    <col min="10018" max="10018" width="17.7109375" style="100" customWidth="1"/>
    <col min="10019" max="10019" width="28.7109375" style="100" customWidth="1"/>
    <col min="10020" max="10020" width="23.28515625" style="100" customWidth="1"/>
    <col min="10021" max="10021" width="17.140625" style="100" customWidth="1"/>
    <col min="10022" max="10022" width="30.140625" style="100" customWidth="1"/>
    <col min="10023" max="10240" width="11.42578125" style="100"/>
    <col min="10241" max="10241" width="8.85546875" style="100" customWidth="1"/>
    <col min="10242" max="10242" width="6.28515625" style="100" customWidth="1"/>
    <col min="10243" max="10243" width="9.42578125" style="100" bestFit="1" customWidth="1"/>
    <col min="10244" max="10244" width="14.28515625" style="100" customWidth="1"/>
    <col min="10245" max="10245" width="44.42578125" style="100" customWidth="1"/>
    <col min="10246" max="10246" width="13" style="100" customWidth="1"/>
    <col min="10247" max="10247" width="11.140625" style="100" customWidth="1"/>
    <col min="10248" max="10249" width="10.7109375" style="100" customWidth="1"/>
    <col min="10250" max="10250" width="12.85546875" style="100" customWidth="1"/>
    <col min="10251" max="10251" width="11.42578125" style="100" customWidth="1"/>
    <col min="10252" max="10252" width="8.42578125" style="100" customWidth="1"/>
    <col min="10253" max="10253" width="8.85546875" style="100" customWidth="1"/>
    <col min="10254" max="10254" width="9.7109375" style="100" customWidth="1"/>
    <col min="10255" max="10255" width="9.85546875" style="100" customWidth="1"/>
    <col min="10256" max="10256" width="7.42578125" style="100" customWidth="1"/>
    <col min="10257" max="10257" width="39" style="100" customWidth="1"/>
    <col min="10258" max="10258" width="103.5703125" style="100" customWidth="1"/>
    <col min="10259" max="10259" width="22" style="100" customWidth="1"/>
    <col min="10260" max="10260" width="17.42578125" style="100" customWidth="1"/>
    <col min="10261" max="10261" width="11.5703125" style="100" customWidth="1"/>
    <col min="10262" max="10262" width="8.5703125" style="100" customWidth="1"/>
    <col min="10263" max="10263" width="19.85546875" style="100" customWidth="1"/>
    <col min="10264" max="10264" width="19.5703125" style="100" customWidth="1"/>
    <col min="10265" max="10265" width="18.140625" style="100" customWidth="1"/>
    <col min="10266" max="10266" width="11" style="100" customWidth="1"/>
    <col min="10267" max="10267" width="11.7109375" style="100" customWidth="1"/>
    <col min="10268" max="10268" width="11.28515625" style="100" customWidth="1"/>
    <col min="10269" max="10269" width="10.28515625" style="100" customWidth="1"/>
    <col min="10270" max="10270" width="8.5703125" style="100" customWidth="1"/>
    <col min="10271" max="10271" width="9.140625" style="100" customWidth="1"/>
    <col min="10272" max="10272" width="19.42578125" style="100" customWidth="1"/>
    <col min="10273" max="10273" width="17" style="100" customWidth="1"/>
    <col min="10274" max="10274" width="17.7109375" style="100" customWidth="1"/>
    <col min="10275" max="10275" width="28.7109375" style="100" customWidth="1"/>
    <col min="10276" max="10276" width="23.28515625" style="100" customWidth="1"/>
    <col min="10277" max="10277" width="17.140625" style="100" customWidth="1"/>
    <col min="10278" max="10278" width="30.140625" style="100" customWidth="1"/>
    <col min="10279" max="10496" width="11.42578125" style="100"/>
    <col min="10497" max="10497" width="8.85546875" style="100" customWidth="1"/>
    <col min="10498" max="10498" width="6.28515625" style="100" customWidth="1"/>
    <col min="10499" max="10499" width="9.42578125" style="100" bestFit="1" customWidth="1"/>
    <col min="10500" max="10500" width="14.28515625" style="100" customWidth="1"/>
    <col min="10501" max="10501" width="44.42578125" style="100" customWidth="1"/>
    <col min="10502" max="10502" width="13" style="100" customWidth="1"/>
    <col min="10503" max="10503" width="11.140625" style="100" customWidth="1"/>
    <col min="10504" max="10505" width="10.7109375" style="100" customWidth="1"/>
    <col min="10506" max="10506" width="12.85546875" style="100" customWidth="1"/>
    <col min="10507" max="10507" width="11.42578125" style="100" customWidth="1"/>
    <col min="10508" max="10508" width="8.42578125" style="100" customWidth="1"/>
    <col min="10509" max="10509" width="8.85546875" style="100" customWidth="1"/>
    <col min="10510" max="10510" width="9.7109375" style="100" customWidth="1"/>
    <col min="10511" max="10511" width="9.85546875" style="100" customWidth="1"/>
    <col min="10512" max="10512" width="7.42578125" style="100" customWidth="1"/>
    <col min="10513" max="10513" width="39" style="100" customWidth="1"/>
    <col min="10514" max="10514" width="103.5703125" style="100" customWidth="1"/>
    <col min="10515" max="10515" width="22" style="100" customWidth="1"/>
    <col min="10516" max="10516" width="17.42578125" style="100" customWidth="1"/>
    <col min="10517" max="10517" width="11.5703125" style="100" customWidth="1"/>
    <col min="10518" max="10518" width="8.5703125" style="100" customWidth="1"/>
    <col min="10519" max="10519" width="19.85546875" style="100" customWidth="1"/>
    <col min="10520" max="10520" width="19.5703125" style="100" customWidth="1"/>
    <col min="10521" max="10521" width="18.140625" style="100" customWidth="1"/>
    <col min="10522" max="10522" width="11" style="100" customWidth="1"/>
    <col min="10523" max="10523" width="11.7109375" style="100" customWidth="1"/>
    <col min="10524" max="10524" width="11.28515625" style="100" customWidth="1"/>
    <col min="10525" max="10525" width="10.28515625" style="100" customWidth="1"/>
    <col min="10526" max="10526" width="8.5703125" style="100" customWidth="1"/>
    <col min="10527" max="10527" width="9.140625" style="100" customWidth="1"/>
    <col min="10528" max="10528" width="19.42578125" style="100" customWidth="1"/>
    <col min="10529" max="10529" width="17" style="100" customWidth="1"/>
    <col min="10530" max="10530" width="17.7109375" style="100" customWidth="1"/>
    <col min="10531" max="10531" width="28.7109375" style="100" customWidth="1"/>
    <col min="10532" max="10532" width="23.28515625" style="100" customWidth="1"/>
    <col min="10533" max="10533" width="17.140625" style="100" customWidth="1"/>
    <col min="10534" max="10534" width="30.140625" style="100" customWidth="1"/>
    <col min="10535" max="10752" width="11.42578125" style="100"/>
    <col min="10753" max="10753" width="8.85546875" style="100" customWidth="1"/>
    <col min="10754" max="10754" width="6.28515625" style="100" customWidth="1"/>
    <col min="10755" max="10755" width="9.42578125" style="100" bestFit="1" customWidth="1"/>
    <col min="10756" max="10756" width="14.28515625" style="100" customWidth="1"/>
    <col min="10757" max="10757" width="44.42578125" style="100" customWidth="1"/>
    <col min="10758" max="10758" width="13" style="100" customWidth="1"/>
    <col min="10759" max="10759" width="11.140625" style="100" customWidth="1"/>
    <col min="10760" max="10761" width="10.7109375" style="100" customWidth="1"/>
    <col min="10762" max="10762" width="12.85546875" style="100" customWidth="1"/>
    <col min="10763" max="10763" width="11.42578125" style="100" customWidth="1"/>
    <col min="10764" max="10764" width="8.42578125" style="100" customWidth="1"/>
    <col min="10765" max="10765" width="8.85546875" style="100" customWidth="1"/>
    <col min="10766" max="10766" width="9.7109375" style="100" customWidth="1"/>
    <col min="10767" max="10767" width="9.85546875" style="100" customWidth="1"/>
    <col min="10768" max="10768" width="7.42578125" style="100" customWidth="1"/>
    <col min="10769" max="10769" width="39" style="100" customWidth="1"/>
    <col min="10770" max="10770" width="103.5703125" style="100" customWidth="1"/>
    <col min="10771" max="10771" width="22" style="100" customWidth="1"/>
    <col min="10772" max="10772" width="17.42578125" style="100" customWidth="1"/>
    <col min="10773" max="10773" width="11.5703125" style="100" customWidth="1"/>
    <col min="10774" max="10774" width="8.5703125" style="100" customWidth="1"/>
    <col min="10775" max="10775" width="19.85546875" style="100" customWidth="1"/>
    <col min="10776" max="10776" width="19.5703125" style="100" customWidth="1"/>
    <col min="10777" max="10777" width="18.140625" style="100" customWidth="1"/>
    <col min="10778" max="10778" width="11" style="100" customWidth="1"/>
    <col min="10779" max="10779" width="11.7109375" style="100" customWidth="1"/>
    <col min="10780" max="10780" width="11.28515625" style="100" customWidth="1"/>
    <col min="10781" max="10781" width="10.28515625" style="100" customWidth="1"/>
    <col min="10782" max="10782" width="8.5703125" style="100" customWidth="1"/>
    <col min="10783" max="10783" width="9.140625" style="100" customWidth="1"/>
    <col min="10784" max="10784" width="19.42578125" style="100" customWidth="1"/>
    <col min="10785" max="10785" width="17" style="100" customWidth="1"/>
    <col min="10786" max="10786" width="17.7109375" style="100" customWidth="1"/>
    <col min="10787" max="10787" width="28.7109375" style="100" customWidth="1"/>
    <col min="10788" max="10788" width="23.28515625" style="100" customWidth="1"/>
    <col min="10789" max="10789" width="17.140625" style="100" customWidth="1"/>
    <col min="10790" max="10790" width="30.140625" style="100" customWidth="1"/>
    <col min="10791" max="11008" width="11.42578125" style="100"/>
    <col min="11009" max="11009" width="8.85546875" style="100" customWidth="1"/>
    <col min="11010" max="11010" width="6.28515625" style="100" customWidth="1"/>
    <col min="11011" max="11011" width="9.42578125" style="100" bestFit="1" customWidth="1"/>
    <col min="11012" max="11012" width="14.28515625" style="100" customWidth="1"/>
    <col min="11013" max="11013" width="44.42578125" style="100" customWidth="1"/>
    <col min="11014" max="11014" width="13" style="100" customWidth="1"/>
    <col min="11015" max="11015" width="11.140625" style="100" customWidth="1"/>
    <col min="11016" max="11017" width="10.7109375" style="100" customWidth="1"/>
    <col min="11018" max="11018" width="12.85546875" style="100" customWidth="1"/>
    <col min="11019" max="11019" width="11.42578125" style="100" customWidth="1"/>
    <col min="11020" max="11020" width="8.42578125" style="100" customWidth="1"/>
    <col min="11021" max="11021" width="8.85546875" style="100" customWidth="1"/>
    <col min="11022" max="11022" width="9.7109375" style="100" customWidth="1"/>
    <col min="11023" max="11023" width="9.85546875" style="100" customWidth="1"/>
    <col min="11024" max="11024" width="7.42578125" style="100" customWidth="1"/>
    <col min="11025" max="11025" width="39" style="100" customWidth="1"/>
    <col min="11026" max="11026" width="103.5703125" style="100" customWidth="1"/>
    <col min="11027" max="11027" width="22" style="100" customWidth="1"/>
    <col min="11028" max="11028" width="17.42578125" style="100" customWidth="1"/>
    <col min="11029" max="11029" width="11.5703125" style="100" customWidth="1"/>
    <col min="11030" max="11030" width="8.5703125" style="100" customWidth="1"/>
    <col min="11031" max="11031" width="19.85546875" style="100" customWidth="1"/>
    <col min="11032" max="11032" width="19.5703125" style="100" customWidth="1"/>
    <col min="11033" max="11033" width="18.140625" style="100" customWidth="1"/>
    <col min="11034" max="11034" width="11" style="100" customWidth="1"/>
    <col min="11035" max="11035" width="11.7109375" style="100" customWidth="1"/>
    <col min="11036" max="11036" width="11.28515625" style="100" customWidth="1"/>
    <col min="11037" max="11037" width="10.28515625" style="100" customWidth="1"/>
    <col min="11038" max="11038" width="8.5703125" style="100" customWidth="1"/>
    <col min="11039" max="11039" width="9.140625" style="100" customWidth="1"/>
    <col min="11040" max="11040" width="19.42578125" style="100" customWidth="1"/>
    <col min="11041" max="11041" width="17" style="100" customWidth="1"/>
    <col min="11042" max="11042" width="17.7109375" style="100" customWidth="1"/>
    <col min="11043" max="11043" width="28.7109375" style="100" customWidth="1"/>
    <col min="11044" max="11044" width="23.28515625" style="100" customWidth="1"/>
    <col min="11045" max="11045" width="17.140625" style="100" customWidth="1"/>
    <col min="11046" max="11046" width="30.140625" style="100" customWidth="1"/>
    <col min="11047" max="11264" width="11.42578125" style="100"/>
    <col min="11265" max="11265" width="8.85546875" style="100" customWidth="1"/>
    <col min="11266" max="11266" width="6.28515625" style="100" customWidth="1"/>
    <col min="11267" max="11267" width="9.42578125" style="100" bestFit="1" customWidth="1"/>
    <col min="11268" max="11268" width="14.28515625" style="100" customWidth="1"/>
    <col min="11269" max="11269" width="44.42578125" style="100" customWidth="1"/>
    <col min="11270" max="11270" width="13" style="100" customWidth="1"/>
    <col min="11271" max="11271" width="11.140625" style="100" customWidth="1"/>
    <col min="11272" max="11273" width="10.7109375" style="100" customWidth="1"/>
    <col min="11274" max="11274" width="12.85546875" style="100" customWidth="1"/>
    <col min="11275" max="11275" width="11.42578125" style="100" customWidth="1"/>
    <col min="11276" max="11276" width="8.42578125" style="100" customWidth="1"/>
    <col min="11277" max="11277" width="8.85546875" style="100" customWidth="1"/>
    <col min="11278" max="11278" width="9.7109375" style="100" customWidth="1"/>
    <col min="11279" max="11279" width="9.85546875" style="100" customWidth="1"/>
    <col min="11280" max="11280" width="7.42578125" style="100" customWidth="1"/>
    <col min="11281" max="11281" width="39" style="100" customWidth="1"/>
    <col min="11282" max="11282" width="103.5703125" style="100" customWidth="1"/>
    <col min="11283" max="11283" width="22" style="100" customWidth="1"/>
    <col min="11284" max="11284" width="17.42578125" style="100" customWidth="1"/>
    <col min="11285" max="11285" width="11.5703125" style="100" customWidth="1"/>
    <col min="11286" max="11286" width="8.5703125" style="100" customWidth="1"/>
    <col min="11287" max="11287" width="19.85546875" style="100" customWidth="1"/>
    <col min="11288" max="11288" width="19.5703125" style="100" customWidth="1"/>
    <col min="11289" max="11289" width="18.140625" style="100" customWidth="1"/>
    <col min="11290" max="11290" width="11" style="100" customWidth="1"/>
    <col min="11291" max="11291" width="11.7109375" style="100" customWidth="1"/>
    <col min="11292" max="11292" width="11.28515625" style="100" customWidth="1"/>
    <col min="11293" max="11293" width="10.28515625" style="100" customWidth="1"/>
    <col min="11294" max="11294" width="8.5703125" style="100" customWidth="1"/>
    <col min="11295" max="11295" width="9.140625" style="100" customWidth="1"/>
    <col min="11296" max="11296" width="19.42578125" style="100" customWidth="1"/>
    <col min="11297" max="11297" width="17" style="100" customWidth="1"/>
    <col min="11298" max="11298" width="17.7109375" style="100" customWidth="1"/>
    <col min="11299" max="11299" width="28.7109375" style="100" customWidth="1"/>
    <col min="11300" max="11300" width="23.28515625" style="100" customWidth="1"/>
    <col min="11301" max="11301" width="17.140625" style="100" customWidth="1"/>
    <col min="11302" max="11302" width="30.140625" style="100" customWidth="1"/>
    <col min="11303" max="11520" width="11.42578125" style="100"/>
    <col min="11521" max="11521" width="8.85546875" style="100" customWidth="1"/>
    <col min="11522" max="11522" width="6.28515625" style="100" customWidth="1"/>
    <col min="11523" max="11523" width="9.42578125" style="100" bestFit="1" customWidth="1"/>
    <col min="11524" max="11524" width="14.28515625" style="100" customWidth="1"/>
    <col min="11525" max="11525" width="44.42578125" style="100" customWidth="1"/>
    <col min="11526" max="11526" width="13" style="100" customWidth="1"/>
    <col min="11527" max="11527" width="11.140625" style="100" customWidth="1"/>
    <col min="11528" max="11529" width="10.7109375" style="100" customWidth="1"/>
    <col min="11530" max="11530" width="12.85546875" style="100" customWidth="1"/>
    <col min="11531" max="11531" width="11.42578125" style="100" customWidth="1"/>
    <col min="11532" max="11532" width="8.42578125" style="100" customWidth="1"/>
    <col min="11533" max="11533" width="8.85546875" style="100" customWidth="1"/>
    <col min="11534" max="11534" width="9.7109375" style="100" customWidth="1"/>
    <col min="11535" max="11535" width="9.85546875" style="100" customWidth="1"/>
    <col min="11536" max="11536" width="7.42578125" style="100" customWidth="1"/>
    <col min="11537" max="11537" width="39" style="100" customWidth="1"/>
    <col min="11538" max="11538" width="103.5703125" style="100" customWidth="1"/>
    <col min="11539" max="11539" width="22" style="100" customWidth="1"/>
    <col min="11540" max="11540" width="17.42578125" style="100" customWidth="1"/>
    <col min="11541" max="11541" width="11.5703125" style="100" customWidth="1"/>
    <col min="11542" max="11542" width="8.5703125" style="100" customWidth="1"/>
    <col min="11543" max="11543" width="19.85546875" style="100" customWidth="1"/>
    <col min="11544" max="11544" width="19.5703125" style="100" customWidth="1"/>
    <col min="11545" max="11545" width="18.140625" style="100" customWidth="1"/>
    <col min="11546" max="11546" width="11" style="100" customWidth="1"/>
    <col min="11547" max="11547" width="11.7109375" style="100" customWidth="1"/>
    <col min="11548" max="11548" width="11.28515625" style="100" customWidth="1"/>
    <col min="11549" max="11549" width="10.28515625" style="100" customWidth="1"/>
    <col min="11550" max="11550" width="8.5703125" style="100" customWidth="1"/>
    <col min="11551" max="11551" width="9.140625" style="100" customWidth="1"/>
    <col min="11552" max="11552" width="19.42578125" style="100" customWidth="1"/>
    <col min="11553" max="11553" width="17" style="100" customWidth="1"/>
    <col min="11554" max="11554" width="17.7109375" style="100" customWidth="1"/>
    <col min="11555" max="11555" width="28.7109375" style="100" customWidth="1"/>
    <col min="11556" max="11556" width="23.28515625" style="100" customWidth="1"/>
    <col min="11557" max="11557" width="17.140625" style="100" customWidth="1"/>
    <col min="11558" max="11558" width="30.140625" style="100" customWidth="1"/>
    <col min="11559" max="11776" width="11.42578125" style="100"/>
    <col min="11777" max="11777" width="8.85546875" style="100" customWidth="1"/>
    <col min="11778" max="11778" width="6.28515625" style="100" customWidth="1"/>
    <col min="11779" max="11779" width="9.42578125" style="100" bestFit="1" customWidth="1"/>
    <col min="11780" max="11780" width="14.28515625" style="100" customWidth="1"/>
    <col min="11781" max="11781" width="44.42578125" style="100" customWidth="1"/>
    <col min="11782" max="11782" width="13" style="100" customWidth="1"/>
    <col min="11783" max="11783" width="11.140625" style="100" customWidth="1"/>
    <col min="11784" max="11785" width="10.7109375" style="100" customWidth="1"/>
    <col min="11786" max="11786" width="12.85546875" style="100" customWidth="1"/>
    <col min="11787" max="11787" width="11.42578125" style="100" customWidth="1"/>
    <col min="11788" max="11788" width="8.42578125" style="100" customWidth="1"/>
    <col min="11789" max="11789" width="8.85546875" style="100" customWidth="1"/>
    <col min="11790" max="11790" width="9.7109375" style="100" customWidth="1"/>
    <col min="11791" max="11791" width="9.85546875" style="100" customWidth="1"/>
    <col min="11792" max="11792" width="7.42578125" style="100" customWidth="1"/>
    <col min="11793" max="11793" width="39" style="100" customWidth="1"/>
    <col min="11794" max="11794" width="103.5703125" style="100" customWidth="1"/>
    <col min="11795" max="11795" width="22" style="100" customWidth="1"/>
    <col min="11796" max="11796" width="17.42578125" style="100" customWidth="1"/>
    <col min="11797" max="11797" width="11.5703125" style="100" customWidth="1"/>
    <col min="11798" max="11798" width="8.5703125" style="100" customWidth="1"/>
    <col min="11799" max="11799" width="19.85546875" style="100" customWidth="1"/>
    <col min="11800" max="11800" width="19.5703125" style="100" customWidth="1"/>
    <col min="11801" max="11801" width="18.140625" style="100" customWidth="1"/>
    <col min="11802" max="11802" width="11" style="100" customWidth="1"/>
    <col min="11803" max="11803" width="11.7109375" style="100" customWidth="1"/>
    <col min="11804" max="11804" width="11.28515625" style="100" customWidth="1"/>
    <col min="11805" max="11805" width="10.28515625" style="100" customWidth="1"/>
    <col min="11806" max="11806" width="8.5703125" style="100" customWidth="1"/>
    <col min="11807" max="11807" width="9.140625" style="100" customWidth="1"/>
    <col min="11808" max="11808" width="19.42578125" style="100" customWidth="1"/>
    <col min="11809" max="11809" width="17" style="100" customWidth="1"/>
    <col min="11810" max="11810" width="17.7109375" style="100" customWidth="1"/>
    <col min="11811" max="11811" width="28.7109375" style="100" customWidth="1"/>
    <col min="11812" max="11812" width="23.28515625" style="100" customWidth="1"/>
    <col min="11813" max="11813" width="17.140625" style="100" customWidth="1"/>
    <col min="11814" max="11814" width="30.140625" style="100" customWidth="1"/>
    <col min="11815" max="12032" width="11.42578125" style="100"/>
    <col min="12033" max="12033" width="8.85546875" style="100" customWidth="1"/>
    <col min="12034" max="12034" width="6.28515625" style="100" customWidth="1"/>
    <col min="12035" max="12035" width="9.42578125" style="100" bestFit="1" customWidth="1"/>
    <col min="12036" max="12036" width="14.28515625" style="100" customWidth="1"/>
    <col min="12037" max="12037" width="44.42578125" style="100" customWidth="1"/>
    <col min="12038" max="12038" width="13" style="100" customWidth="1"/>
    <col min="12039" max="12039" width="11.140625" style="100" customWidth="1"/>
    <col min="12040" max="12041" width="10.7109375" style="100" customWidth="1"/>
    <col min="12042" max="12042" width="12.85546875" style="100" customWidth="1"/>
    <col min="12043" max="12043" width="11.42578125" style="100" customWidth="1"/>
    <col min="12044" max="12044" width="8.42578125" style="100" customWidth="1"/>
    <col min="12045" max="12045" width="8.85546875" style="100" customWidth="1"/>
    <col min="12046" max="12046" width="9.7109375" style="100" customWidth="1"/>
    <col min="12047" max="12047" width="9.85546875" style="100" customWidth="1"/>
    <col min="12048" max="12048" width="7.42578125" style="100" customWidth="1"/>
    <col min="12049" max="12049" width="39" style="100" customWidth="1"/>
    <col min="12050" max="12050" width="103.5703125" style="100" customWidth="1"/>
    <col min="12051" max="12051" width="22" style="100" customWidth="1"/>
    <col min="12052" max="12052" width="17.42578125" style="100" customWidth="1"/>
    <col min="12053" max="12053" width="11.5703125" style="100" customWidth="1"/>
    <col min="12054" max="12054" width="8.5703125" style="100" customWidth="1"/>
    <col min="12055" max="12055" width="19.85546875" style="100" customWidth="1"/>
    <col min="12056" max="12056" width="19.5703125" style="100" customWidth="1"/>
    <col min="12057" max="12057" width="18.140625" style="100" customWidth="1"/>
    <col min="12058" max="12058" width="11" style="100" customWidth="1"/>
    <col min="12059" max="12059" width="11.7109375" style="100" customWidth="1"/>
    <col min="12060" max="12060" width="11.28515625" style="100" customWidth="1"/>
    <col min="12061" max="12061" width="10.28515625" style="100" customWidth="1"/>
    <col min="12062" max="12062" width="8.5703125" style="100" customWidth="1"/>
    <col min="12063" max="12063" width="9.140625" style="100" customWidth="1"/>
    <col min="12064" max="12064" width="19.42578125" style="100" customWidth="1"/>
    <col min="12065" max="12065" width="17" style="100" customWidth="1"/>
    <col min="12066" max="12066" width="17.7109375" style="100" customWidth="1"/>
    <col min="12067" max="12067" width="28.7109375" style="100" customWidth="1"/>
    <col min="12068" max="12068" width="23.28515625" style="100" customWidth="1"/>
    <col min="12069" max="12069" width="17.140625" style="100" customWidth="1"/>
    <col min="12070" max="12070" width="30.140625" style="100" customWidth="1"/>
    <col min="12071" max="12288" width="11.42578125" style="100"/>
    <col min="12289" max="12289" width="8.85546875" style="100" customWidth="1"/>
    <col min="12290" max="12290" width="6.28515625" style="100" customWidth="1"/>
    <col min="12291" max="12291" width="9.42578125" style="100" bestFit="1" customWidth="1"/>
    <col min="12292" max="12292" width="14.28515625" style="100" customWidth="1"/>
    <col min="12293" max="12293" width="44.42578125" style="100" customWidth="1"/>
    <col min="12294" max="12294" width="13" style="100" customWidth="1"/>
    <col min="12295" max="12295" width="11.140625" style="100" customWidth="1"/>
    <col min="12296" max="12297" width="10.7109375" style="100" customWidth="1"/>
    <col min="12298" max="12298" width="12.85546875" style="100" customWidth="1"/>
    <col min="12299" max="12299" width="11.42578125" style="100" customWidth="1"/>
    <col min="12300" max="12300" width="8.42578125" style="100" customWidth="1"/>
    <col min="12301" max="12301" width="8.85546875" style="100" customWidth="1"/>
    <col min="12302" max="12302" width="9.7109375" style="100" customWidth="1"/>
    <col min="12303" max="12303" width="9.85546875" style="100" customWidth="1"/>
    <col min="12304" max="12304" width="7.42578125" style="100" customWidth="1"/>
    <col min="12305" max="12305" width="39" style="100" customWidth="1"/>
    <col min="12306" max="12306" width="103.5703125" style="100" customWidth="1"/>
    <col min="12307" max="12307" width="22" style="100" customWidth="1"/>
    <col min="12308" max="12308" width="17.42578125" style="100" customWidth="1"/>
    <col min="12309" max="12309" width="11.5703125" style="100" customWidth="1"/>
    <col min="12310" max="12310" width="8.5703125" style="100" customWidth="1"/>
    <col min="12311" max="12311" width="19.85546875" style="100" customWidth="1"/>
    <col min="12312" max="12312" width="19.5703125" style="100" customWidth="1"/>
    <col min="12313" max="12313" width="18.140625" style="100" customWidth="1"/>
    <col min="12314" max="12314" width="11" style="100" customWidth="1"/>
    <col min="12315" max="12315" width="11.7109375" style="100" customWidth="1"/>
    <col min="12316" max="12316" width="11.28515625" style="100" customWidth="1"/>
    <col min="12317" max="12317" width="10.28515625" style="100" customWidth="1"/>
    <col min="12318" max="12318" width="8.5703125" style="100" customWidth="1"/>
    <col min="12319" max="12319" width="9.140625" style="100" customWidth="1"/>
    <col min="12320" max="12320" width="19.42578125" style="100" customWidth="1"/>
    <col min="12321" max="12321" width="17" style="100" customWidth="1"/>
    <col min="12322" max="12322" width="17.7109375" style="100" customWidth="1"/>
    <col min="12323" max="12323" width="28.7109375" style="100" customWidth="1"/>
    <col min="12324" max="12324" width="23.28515625" style="100" customWidth="1"/>
    <col min="12325" max="12325" width="17.140625" style="100" customWidth="1"/>
    <col min="12326" max="12326" width="30.140625" style="100" customWidth="1"/>
    <col min="12327" max="12544" width="11.42578125" style="100"/>
    <col min="12545" max="12545" width="8.85546875" style="100" customWidth="1"/>
    <col min="12546" max="12546" width="6.28515625" style="100" customWidth="1"/>
    <col min="12547" max="12547" width="9.42578125" style="100" bestFit="1" customWidth="1"/>
    <col min="12548" max="12548" width="14.28515625" style="100" customWidth="1"/>
    <col min="12549" max="12549" width="44.42578125" style="100" customWidth="1"/>
    <col min="12550" max="12550" width="13" style="100" customWidth="1"/>
    <col min="12551" max="12551" width="11.140625" style="100" customWidth="1"/>
    <col min="12552" max="12553" width="10.7109375" style="100" customWidth="1"/>
    <col min="12554" max="12554" width="12.85546875" style="100" customWidth="1"/>
    <col min="12555" max="12555" width="11.42578125" style="100" customWidth="1"/>
    <col min="12556" max="12556" width="8.42578125" style="100" customWidth="1"/>
    <col min="12557" max="12557" width="8.85546875" style="100" customWidth="1"/>
    <col min="12558" max="12558" width="9.7109375" style="100" customWidth="1"/>
    <col min="12559" max="12559" width="9.85546875" style="100" customWidth="1"/>
    <col min="12560" max="12560" width="7.42578125" style="100" customWidth="1"/>
    <col min="12561" max="12561" width="39" style="100" customWidth="1"/>
    <col min="12562" max="12562" width="103.5703125" style="100" customWidth="1"/>
    <col min="12563" max="12563" width="22" style="100" customWidth="1"/>
    <col min="12564" max="12564" width="17.42578125" style="100" customWidth="1"/>
    <col min="12565" max="12565" width="11.5703125" style="100" customWidth="1"/>
    <col min="12566" max="12566" width="8.5703125" style="100" customWidth="1"/>
    <col min="12567" max="12567" width="19.85546875" style="100" customWidth="1"/>
    <col min="12568" max="12568" width="19.5703125" style="100" customWidth="1"/>
    <col min="12569" max="12569" width="18.140625" style="100" customWidth="1"/>
    <col min="12570" max="12570" width="11" style="100" customWidth="1"/>
    <col min="12571" max="12571" width="11.7109375" style="100" customWidth="1"/>
    <col min="12572" max="12572" width="11.28515625" style="100" customWidth="1"/>
    <col min="12573" max="12573" width="10.28515625" style="100" customWidth="1"/>
    <col min="12574" max="12574" width="8.5703125" style="100" customWidth="1"/>
    <col min="12575" max="12575" width="9.140625" style="100" customWidth="1"/>
    <col min="12576" max="12576" width="19.42578125" style="100" customWidth="1"/>
    <col min="12577" max="12577" width="17" style="100" customWidth="1"/>
    <col min="12578" max="12578" width="17.7109375" style="100" customWidth="1"/>
    <col min="12579" max="12579" width="28.7109375" style="100" customWidth="1"/>
    <col min="12580" max="12580" width="23.28515625" style="100" customWidth="1"/>
    <col min="12581" max="12581" width="17.140625" style="100" customWidth="1"/>
    <col min="12582" max="12582" width="30.140625" style="100" customWidth="1"/>
    <col min="12583" max="12800" width="11.42578125" style="100"/>
    <col min="12801" max="12801" width="8.85546875" style="100" customWidth="1"/>
    <col min="12802" max="12802" width="6.28515625" style="100" customWidth="1"/>
    <col min="12803" max="12803" width="9.42578125" style="100" bestFit="1" customWidth="1"/>
    <col min="12804" max="12804" width="14.28515625" style="100" customWidth="1"/>
    <col min="12805" max="12805" width="44.42578125" style="100" customWidth="1"/>
    <col min="12806" max="12806" width="13" style="100" customWidth="1"/>
    <col min="12807" max="12807" width="11.140625" style="100" customWidth="1"/>
    <col min="12808" max="12809" width="10.7109375" style="100" customWidth="1"/>
    <col min="12810" max="12810" width="12.85546875" style="100" customWidth="1"/>
    <col min="12811" max="12811" width="11.42578125" style="100" customWidth="1"/>
    <col min="12812" max="12812" width="8.42578125" style="100" customWidth="1"/>
    <col min="12813" max="12813" width="8.85546875" style="100" customWidth="1"/>
    <col min="12814" max="12814" width="9.7109375" style="100" customWidth="1"/>
    <col min="12815" max="12815" width="9.85546875" style="100" customWidth="1"/>
    <col min="12816" max="12816" width="7.42578125" style="100" customWidth="1"/>
    <col min="12817" max="12817" width="39" style="100" customWidth="1"/>
    <col min="12818" max="12818" width="103.5703125" style="100" customWidth="1"/>
    <col min="12819" max="12819" width="22" style="100" customWidth="1"/>
    <col min="12820" max="12820" width="17.42578125" style="100" customWidth="1"/>
    <col min="12821" max="12821" width="11.5703125" style="100" customWidth="1"/>
    <col min="12822" max="12822" width="8.5703125" style="100" customWidth="1"/>
    <col min="12823" max="12823" width="19.85546875" style="100" customWidth="1"/>
    <col min="12824" max="12824" width="19.5703125" style="100" customWidth="1"/>
    <col min="12825" max="12825" width="18.140625" style="100" customWidth="1"/>
    <col min="12826" max="12826" width="11" style="100" customWidth="1"/>
    <col min="12827" max="12827" width="11.7109375" style="100" customWidth="1"/>
    <col min="12828" max="12828" width="11.28515625" style="100" customWidth="1"/>
    <col min="12829" max="12829" width="10.28515625" style="100" customWidth="1"/>
    <col min="12830" max="12830" width="8.5703125" style="100" customWidth="1"/>
    <col min="12831" max="12831" width="9.140625" style="100" customWidth="1"/>
    <col min="12832" max="12832" width="19.42578125" style="100" customWidth="1"/>
    <col min="12833" max="12833" width="17" style="100" customWidth="1"/>
    <col min="12834" max="12834" width="17.7109375" style="100" customWidth="1"/>
    <col min="12835" max="12835" width="28.7109375" style="100" customWidth="1"/>
    <col min="12836" max="12836" width="23.28515625" style="100" customWidth="1"/>
    <col min="12837" max="12837" width="17.140625" style="100" customWidth="1"/>
    <col min="12838" max="12838" width="30.140625" style="100" customWidth="1"/>
    <col min="12839" max="13056" width="11.42578125" style="100"/>
    <col min="13057" max="13057" width="8.85546875" style="100" customWidth="1"/>
    <col min="13058" max="13058" width="6.28515625" style="100" customWidth="1"/>
    <col min="13059" max="13059" width="9.42578125" style="100" bestFit="1" customWidth="1"/>
    <col min="13060" max="13060" width="14.28515625" style="100" customWidth="1"/>
    <col min="13061" max="13061" width="44.42578125" style="100" customWidth="1"/>
    <col min="13062" max="13062" width="13" style="100" customWidth="1"/>
    <col min="13063" max="13063" width="11.140625" style="100" customWidth="1"/>
    <col min="13064" max="13065" width="10.7109375" style="100" customWidth="1"/>
    <col min="13066" max="13066" width="12.85546875" style="100" customWidth="1"/>
    <col min="13067" max="13067" width="11.42578125" style="100" customWidth="1"/>
    <col min="13068" max="13068" width="8.42578125" style="100" customWidth="1"/>
    <col min="13069" max="13069" width="8.85546875" style="100" customWidth="1"/>
    <col min="13070" max="13070" width="9.7109375" style="100" customWidth="1"/>
    <col min="13071" max="13071" width="9.85546875" style="100" customWidth="1"/>
    <col min="13072" max="13072" width="7.42578125" style="100" customWidth="1"/>
    <col min="13073" max="13073" width="39" style="100" customWidth="1"/>
    <col min="13074" max="13074" width="103.5703125" style="100" customWidth="1"/>
    <col min="13075" max="13075" width="22" style="100" customWidth="1"/>
    <col min="13076" max="13076" width="17.42578125" style="100" customWidth="1"/>
    <col min="13077" max="13077" width="11.5703125" style="100" customWidth="1"/>
    <col min="13078" max="13078" width="8.5703125" style="100" customWidth="1"/>
    <col min="13079" max="13079" width="19.85546875" style="100" customWidth="1"/>
    <col min="13080" max="13080" width="19.5703125" style="100" customWidth="1"/>
    <col min="13081" max="13081" width="18.140625" style="100" customWidth="1"/>
    <col min="13082" max="13082" width="11" style="100" customWidth="1"/>
    <col min="13083" max="13083" width="11.7109375" style="100" customWidth="1"/>
    <col min="13084" max="13084" width="11.28515625" style="100" customWidth="1"/>
    <col min="13085" max="13085" width="10.28515625" style="100" customWidth="1"/>
    <col min="13086" max="13086" width="8.5703125" style="100" customWidth="1"/>
    <col min="13087" max="13087" width="9.140625" style="100" customWidth="1"/>
    <col min="13088" max="13088" width="19.42578125" style="100" customWidth="1"/>
    <col min="13089" max="13089" width="17" style="100" customWidth="1"/>
    <col min="13090" max="13090" width="17.7109375" style="100" customWidth="1"/>
    <col min="13091" max="13091" width="28.7109375" style="100" customWidth="1"/>
    <col min="13092" max="13092" width="23.28515625" style="100" customWidth="1"/>
    <col min="13093" max="13093" width="17.140625" style="100" customWidth="1"/>
    <col min="13094" max="13094" width="30.140625" style="100" customWidth="1"/>
    <col min="13095" max="13312" width="11.42578125" style="100"/>
    <col min="13313" max="13313" width="8.85546875" style="100" customWidth="1"/>
    <col min="13314" max="13314" width="6.28515625" style="100" customWidth="1"/>
    <col min="13315" max="13315" width="9.42578125" style="100" bestFit="1" customWidth="1"/>
    <col min="13316" max="13316" width="14.28515625" style="100" customWidth="1"/>
    <col min="13317" max="13317" width="44.42578125" style="100" customWidth="1"/>
    <col min="13318" max="13318" width="13" style="100" customWidth="1"/>
    <col min="13319" max="13319" width="11.140625" style="100" customWidth="1"/>
    <col min="13320" max="13321" width="10.7109375" style="100" customWidth="1"/>
    <col min="13322" max="13322" width="12.85546875" style="100" customWidth="1"/>
    <col min="13323" max="13323" width="11.42578125" style="100" customWidth="1"/>
    <col min="13324" max="13324" width="8.42578125" style="100" customWidth="1"/>
    <col min="13325" max="13325" width="8.85546875" style="100" customWidth="1"/>
    <col min="13326" max="13326" width="9.7109375" style="100" customWidth="1"/>
    <col min="13327" max="13327" width="9.85546875" style="100" customWidth="1"/>
    <col min="13328" max="13328" width="7.42578125" style="100" customWidth="1"/>
    <col min="13329" max="13329" width="39" style="100" customWidth="1"/>
    <col min="13330" max="13330" width="103.5703125" style="100" customWidth="1"/>
    <col min="13331" max="13331" width="22" style="100" customWidth="1"/>
    <col min="13332" max="13332" width="17.42578125" style="100" customWidth="1"/>
    <col min="13333" max="13333" width="11.5703125" style="100" customWidth="1"/>
    <col min="13334" max="13334" width="8.5703125" style="100" customWidth="1"/>
    <col min="13335" max="13335" width="19.85546875" style="100" customWidth="1"/>
    <col min="13336" max="13336" width="19.5703125" style="100" customWidth="1"/>
    <col min="13337" max="13337" width="18.140625" style="100" customWidth="1"/>
    <col min="13338" max="13338" width="11" style="100" customWidth="1"/>
    <col min="13339" max="13339" width="11.7109375" style="100" customWidth="1"/>
    <col min="13340" max="13340" width="11.28515625" style="100" customWidth="1"/>
    <col min="13341" max="13341" width="10.28515625" style="100" customWidth="1"/>
    <col min="13342" max="13342" width="8.5703125" style="100" customWidth="1"/>
    <col min="13343" max="13343" width="9.140625" style="100" customWidth="1"/>
    <col min="13344" max="13344" width="19.42578125" style="100" customWidth="1"/>
    <col min="13345" max="13345" width="17" style="100" customWidth="1"/>
    <col min="13346" max="13346" width="17.7109375" style="100" customWidth="1"/>
    <col min="13347" max="13347" width="28.7109375" style="100" customWidth="1"/>
    <col min="13348" max="13348" width="23.28515625" style="100" customWidth="1"/>
    <col min="13349" max="13349" width="17.140625" style="100" customWidth="1"/>
    <col min="13350" max="13350" width="30.140625" style="100" customWidth="1"/>
    <col min="13351" max="13568" width="11.42578125" style="100"/>
    <col min="13569" max="13569" width="8.85546875" style="100" customWidth="1"/>
    <col min="13570" max="13570" width="6.28515625" style="100" customWidth="1"/>
    <col min="13571" max="13571" width="9.42578125" style="100" bestFit="1" customWidth="1"/>
    <col min="13572" max="13572" width="14.28515625" style="100" customWidth="1"/>
    <col min="13573" max="13573" width="44.42578125" style="100" customWidth="1"/>
    <col min="13574" max="13574" width="13" style="100" customWidth="1"/>
    <col min="13575" max="13575" width="11.140625" style="100" customWidth="1"/>
    <col min="13576" max="13577" width="10.7109375" style="100" customWidth="1"/>
    <col min="13578" max="13578" width="12.85546875" style="100" customWidth="1"/>
    <col min="13579" max="13579" width="11.42578125" style="100" customWidth="1"/>
    <col min="13580" max="13580" width="8.42578125" style="100" customWidth="1"/>
    <col min="13581" max="13581" width="8.85546875" style="100" customWidth="1"/>
    <col min="13582" max="13582" width="9.7109375" style="100" customWidth="1"/>
    <col min="13583" max="13583" width="9.85546875" style="100" customWidth="1"/>
    <col min="13584" max="13584" width="7.42578125" style="100" customWidth="1"/>
    <col min="13585" max="13585" width="39" style="100" customWidth="1"/>
    <col min="13586" max="13586" width="103.5703125" style="100" customWidth="1"/>
    <col min="13587" max="13587" width="22" style="100" customWidth="1"/>
    <col min="13588" max="13588" width="17.42578125" style="100" customWidth="1"/>
    <col min="13589" max="13589" width="11.5703125" style="100" customWidth="1"/>
    <col min="13590" max="13590" width="8.5703125" style="100" customWidth="1"/>
    <col min="13591" max="13591" width="19.85546875" style="100" customWidth="1"/>
    <col min="13592" max="13592" width="19.5703125" style="100" customWidth="1"/>
    <col min="13593" max="13593" width="18.140625" style="100" customWidth="1"/>
    <col min="13594" max="13594" width="11" style="100" customWidth="1"/>
    <col min="13595" max="13595" width="11.7109375" style="100" customWidth="1"/>
    <col min="13596" max="13596" width="11.28515625" style="100" customWidth="1"/>
    <col min="13597" max="13597" width="10.28515625" style="100" customWidth="1"/>
    <col min="13598" max="13598" width="8.5703125" style="100" customWidth="1"/>
    <col min="13599" max="13599" width="9.140625" style="100" customWidth="1"/>
    <col min="13600" max="13600" width="19.42578125" style="100" customWidth="1"/>
    <col min="13601" max="13601" width="17" style="100" customWidth="1"/>
    <col min="13602" max="13602" width="17.7109375" style="100" customWidth="1"/>
    <col min="13603" max="13603" width="28.7109375" style="100" customWidth="1"/>
    <col min="13604" max="13604" width="23.28515625" style="100" customWidth="1"/>
    <col min="13605" max="13605" width="17.140625" style="100" customWidth="1"/>
    <col min="13606" max="13606" width="30.140625" style="100" customWidth="1"/>
    <col min="13607" max="13824" width="11.42578125" style="100"/>
    <col min="13825" max="13825" width="8.85546875" style="100" customWidth="1"/>
    <col min="13826" max="13826" width="6.28515625" style="100" customWidth="1"/>
    <col min="13827" max="13827" width="9.42578125" style="100" bestFit="1" customWidth="1"/>
    <col min="13828" max="13828" width="14.28515625" style="100" customWidth="1"/>
    <col min="13829" max="13829" width="44.42578125" style="100" customWidth="1"/>
    <col min="13830" max="13830" width="13" style="100" customWidth="1"/>
    <col min="13831" max="13831" width="11.140625" style="100" customWidth="1"/>
    <col min="13832" max="13833" width="10.7109375" style="100" customWidth="1"/>
    <col min="13834" max="13834" width="12.85546875" style="100" customWidth="1"/>
    <col min="13835" max="13835" width="11.42578125" style="100" customWidth="1"/>
    <col min="13836" max="13836" width="8.42578125" style="100" customWidth="1"/>
    <col min="13837" max="13837" width="8.85546875" style="100" customWidth="1"/>
    <col min="13838" max="13838" width="9.7109375" style="100" customWidth="1"/>
    <col min="13839" max="13839" width="9.85546875" style="100" customWidth="1"/>
    <col min="13840" max="13840" width="7.42578125" style="100" customWidth="1"/>
    <col min="13841" max="13841" width="39" style="100" customWidth="1"/>
    <col min="13842" max="13842" width="103.5703125" style="100" customWidth="1"/>
    <col min="13843" max="13843" width="22" style="100" customWidth="1"/>
    <col min="13844" max="13844" width="17.42578125" style="100" customWidth="1"/>
    <col min="13845" max="13845" width="11.5703125" style="100" customWidth="1"/>
    <col min="13846" max="13846" width="8.5703125" style="100" customWidth="1"/>
    <col min="13847" max="13847" width="19.85546875" style="100" customWidth="1"/>
    <col min="13848" max="13848" width="19.5703125" style="100" customWidth="1"/>
    <col min="13849" max="13849" width="18.140625" style="100" customWidth="1"/>
    <col min="13850" max="13850" width="11" style="100" customWidth="1"/>
    <col min="13851" max="13851" width="11.7109375" style="100" customWidth="1"/>
    <col min="13852" max="13852" width="11.28515625" style="100" customWidth="1"/>
    <col min="13853" max="13853" width="10.28515625" style="100" customWidth="1"/>
    <col min="13854" max="13854" width="8.5703125" style="100" customWidth="1"/>
    <col min="13855" max="13855" width="9.140625" style="100" customWidth="1"/>
    <col min="13856" max="13856" width="19.42578125" style="100" customWidth="1"/>
    <col min="13857" max="13857" width="17" style="100" customWidth="1"/>
    <col min="13858" max="13858" width="17.7109375" style="100" customWidth="1"/>
    <col min="13859" max="13859" width="28.7109375" style="100" customWidth="1"/>
    <col min="13860" max="13860" width="23.28515625" style="100" customWidth="1"/>
    <col min="13861" max="13861" width="17.140625" style="100" customWidth="1"/>
    <col min="13862" max="13862" width="30.140625" style="100" customWidth="1"/>
    <col min="13863" max="14080" width="11.42578125" style="100"/>
    <col min="14081" max="14081" width="8.85546875" style="100" customWidth="1"/>
    <col min="14082" max="14082" width="6.28515625" style="100" customWidth="1"/>
    <col min="14083" max="14083" width="9.42578125" style="100" bestFit="1" customWidth="1"/>
    <col min="14084" max="14084" width="14.28515625" style="100" customWidth="1"/>
    <col min="14085" max="14085" width="44.42578125" style="100" customWidth="1"/>
    <col min="14086" max="14086" width="13" style="100" customWidth="1"/>
    <col min="14087" max="14087" width="11.140625" style="100" customWidth="1"/>
    <col min="14088" max="14089" width="10.7109375" style="100" customWidth="1"/>
    <col min="14090" max="14090" width="12.85546875" style="100" customWidth="1"/>
    <col min="14091" max="14091" width="11.42578125" style="100" customWidth="1"/>
    <col min="14092" max="14092" width="8.42578125" style="100" customWidth="1"/>
    <col min="14093" max="14093" width="8.85546875" style="100" customWidth="1"/>
    <col min="14094" max="14094" width="9.7109375" style="100" customWidth="1"/>
    <col min="14095" max="14095" width="9.85546875" style="100" customWidth="1"/>
    <col min="14096" max="14096" width="7.42578125" style="100" customWidth="1"/>
    <col min="14097" max="14097" width="39" style="100" customWidth="1"/>
    <col min="14098" max="14098" width="103.5703125" style="100" customWidth="1"/>
    <col min="14099" max="14099" width="22" style="100" customWidth="1"/>
    <col min="14100" max="14100" width="17.42578125" style="100" customWidth="1"/>
    <col min="14101" max="14101" width="11.5703125" style="100" customWidth="1"/>
    <col min="14102" max="14102" width="8.5703125" style="100" customWidth="1"/>
    <col min="14103" max="14103" width="19.85546875" style="100" customWidth="1"/>
    <col min="14104" max="14104" width="19.5703125" style="100" customWidth="1"/>
    <col min="14105" max="14105" width="18.140625" style="100" customWidth="1"/>
    <col min="14106" max="14106" width="11" style="100" customWidth="1"/>
    <col min="14107" max="14107" width="11.7109375" style="100" customWidth="1"/>
    <col min="14108" max="14108" width="11.28515625" style="100" customWidth="1"/>
    <col min="14109" max="14109" width="10.28515625" style="100" customWidth="1"/>
    <col min="14110" max="14110" width="8.5703125" style="100" customWidth="1"/>
    <col min="14111" max="14111" width="9.140625" style="100" customWidth="1"/>
    <col min="14112" max="14112" width="19.42578125" style="100" customWidth="1"/>
    <col min="14113" max="14113" width="17" style="100" customWidth="1"/>
    <col min="14114" max="14114" width="17.7109375" style="100" customWidth="1"/>
    <col min="14115" max="14115" width="28.7109375" style="100" customWidth="1"/>
    <col min="14116" max="14116" width="23.28515625" style="100" customWidth="1"/>
    <col min="14117" max="14117" width="17.140625" style="100" customWidth="1"/>
    <col min="14118" max="14118" width="30.140625" style="100" customWidth="1"/>
    <col min="14119" max="14336" width="11.42578125" style="100"/>
    <col min="14337" max="14337" width="8.85546875" style="100" customWidth="1"/>
    <col min="14338" max="14338" width="6.28515625" style="100" customWidth="1"/>
    <col min="14339" max="14339" width="9.42578125" style="100" bestFit="1" customWidth="1"/>
    <col min="14340" max="14340" width="14.28515625" style="100" customWidth="1"/>
    <col min="14341" max="14341" width="44.42578125" style="100" customWidth="1"/>
    <col min="14342" max="14342" width="13" style="100" customWidth="1"/>
    <col min="14343" max="14343" width="11.140625" style="100" customWidth="1"/>
    <col min="14344" max="14345" width="10.7109375" style="100" customWidth="1"/>
    <col min="14346" max="14346" width="12.85546875" style="100" customWidth="1"/>
    <col min="14347" max="14347" width="11.42578125" style="100" customWidth="1"/>
    <col min="14348" max="14348" width="8.42578125" style="100" customWidth="1"/>
    <col min="14349" max="14349" width="8.85546875" style="100" customWidth="1"/>
    <col min="14350" max="14350" width="9.7109375" style="100" customWidth="1"/>
    <col min="14351" max="14351" width="9.85546875" style="100" customWidth="1"/>
    <col min="14352" max="14352" width="7.42578125" style="100" customWidth="1"/>
    <col min="14353" max="14353" width="39" style="100" customWidth="1"/>
    <col min="14354" max="14354" width="103.5703125" style="100" customWidth="1"/>
    <col min="14355" max="14355" width="22" style="100" customWidth="1"/>
    <col min="14356" max="14356" width="17.42578125" style="100" customWidth="1"/>
    <col min="14357" max="14357" width="11.5703125" style="100" customWidth="1"/>
    <col min="14358" max="14358" width="8.5703125" style="100" customWidth="1"/>
    <col min="14359" max="14359" width="19.85546875" style="100" customWidth="1"/>
    <col min="14360" max="14360" width="19.5703125" style="100" customWidth="1"/>
    <col min="14361" max="14361" width="18.140625" style="100" customWidth="1"/>
    <col min="14362" max="14362" width="11" style="100" customWidth="1"/>
    <col min="14363" max="14363" width="11.7109375" style="100" customWidth="1"/>
    <col min="14364" max="14364" width="11.28515625" style="100" customWidth="1"/>
    <col min="14365" max="14365" width="10.28515625" style="100" customWidth="1"/>
    <col min="14366" max="14366" width="8.5703125" style="100" customWidth="1"/>
    <col min="14367" max="14367" width="9.140625" style="100" customWidth="1"/>
    <col min="14368" max="14368" width="19.42578125" style="100" customWidth="1"/>
    <col min="14369" max="14369" width="17" style="100" customWidth="1"/>
    <col min="14370" max="14370" width="17.7109375" style="100" customWidth="1"/>
    <col min="14371" max="14371" width="28.7109375" style="100" customWidth="1"/>
    <col min="14372" max="14372" width="23.28515625" style="100" customWidth="1"/>
    <col min="14373" max="14373" width="17.140625" style="100" customWidth="1"/>
    <col min="14374" max="14374" width="30.140625" style="100" customWidth="1"/>
    <col min="14375" max="14592" width="11.42578125" style="100"/>
    <col min="14593" max="14593" width="8.85546875" style="100" customWidth="1"/>
    <col min="14594" max="14594" width="6.28515625" style="100" customWidth="1"/>
    <col min="14595" max="14595" width="9.42578125" style="100" bestFit="1" customWidth="1"/>
    <col min="14596" max="14596" width="14.28515625" style="100" customWidth="1"/>
    <col min="14597" max="14597" width="44.42578125" style="100" customWidth="1"/>
    <col min="14598" max="14598" width="13" style="100" customWidth="1"/>
    <col min="14599" max="14599" width="11.140625" style="100" customWidth="1"/>
    <col min="14600" max="14601" width="10.7109375" style="100" customWidth="1"/>
    <col min="14602" max="14602" width="12.85546875" style="100" customWidth="1"/>
    <col min="14603" max="14603" width="11.42578125" style="100" customWidth="1"/>
    <col min="14604" max="14604" width="8.42578125" style="100" customWidth="1"/>
    <col min="14605" max="14605" width="8.85546875" style="100" customWidth="1"/>
    <col min="14606" max="14606" width="9.7109375" style="100" customWidth="1"/>
    <col min="14607" max="14607" width="9.85546875" style="100" customWidth="1"/>
    <col min="14608" max="14608" width="7.42578125" style="100" customWidth="1"/>
    <col min="14609" max="14609" width="39" style="100" customWidth="1"/>
    <col min="14610" max="14610" width="103.5703125" style="100" customWidth="1"/>
    <col min="14611" max="14611" width="22" style="100" customWidth="1"/>
    <col min="14612" max="14612" width="17.42578125" style="100" customWidth="1"/>
    <col min="14613" max="14613" width="11.5703125" style="100" customWidth="1"/>
    <col min="14614" max="14614" width="8.5703125" style="100" customWidth="1"/>
    <col min="14615" max="14615" width="19.85546875" style="100" customWidth="1"/>
    <col min="14616" max="14616" width="19.5703125" style="100" customWidth="1"/>
    <col min="14617" max="14617" width="18.140625" style="100" customWidth="1"/>
    <col min="14618" max="14618" width="11" style="100" customWidth="1"/>
    <col min="14619" max="14619" width="11.7109375" style="100" customWidth="1"/>
    <col min="14620" max="14620" width="11.28515625" style="100" customWidth="1"/>
    <col min="14621" max="14621" width="10.28515625" style="100" customWidth="1"/>
    <col min="14622" max="14622" width="8.5703125" style="100" customWidth="1"/>
    <col min="14623" max="14623" width="9.140625" style="100" customWidth="1"/>
    <col min="14624" max="14624" width="19.42578125" style="100" customWidth="1"/>
    <col min="14625" max="14625" width="17" style="100" customWidth="1"/>
    <col min="14626" max="14626" width="17.7109375" style="100" customWidth="1"/>
    <col min="14627" max="14627" width="28.7109375" style="100" customWidth="1"/>
    <col min="14628" max="14628" width="23.28515625" style="100" customWidth="1"/>
    <col min="14629" max="14629" width="17.140625" style="100" customWidth="1"/>
    <col min="14630" max="14630" width="30.140625" style="100" customWidth="1"/>
    <col min="14631" max="14848" width="11.42578125" style="100"/>
    <col min="14849" max="14849" width="8.85546875" style="100" customWidth="1"/>
    <col min="14850" max="14850" width="6.28515625" style="100" customWidth="1"/>
    <col min="14851" max="14851" width="9.42578125" style="100" bestFit="1" customWidth="1"/>
    <col min="14852" max="14852" width="14.28515625" style="100" customWidth="1"/>
    <col min="14853" max="14853" width="44.42578125" style="100" customWidth="1"/>
    <col min="14854" max="14854" width="13" style="100" customWidth="1"/>
    <col min="14855" max="14855" width="11.140625" style="100" customWidth="1"/>
    <col min="14856" max="14857" width="10.7109375" style="100" customWidth="1"/>
    <col min="14858" max="14858" width="12.85546875" style="100" customWidth="1"/>
    <col min="14859" max="14859" width="11.42578125" style="100" customWidth="1"/>
    <col min="14860" max="14860" width="8.42578125" style="100" customWidth="1"/>
    <col min="14861" max="14861" width="8.85546875" style="100" customWidth="1"/>
    <col min="14862" max="14862" width="9.7109375" style="100" customWidth="1"/>
    <col min="14863" max="14863" width="9.85546875" style="100" customWidth="1"/>
    <col min="14864" max="14864" width="7.42578125" style="100" customWidth="1"/>
    <col min="14865" max="14865" width="39" style="100" customWidth="1"/>
    <col min="14866" max="14866" width="103.5703125" style="100" customWidth="1"/>
    <col min="14867" max="14867" width="22" style="100" customWidth="1"/>
    <col min="14868" max="14868" width="17.42578125" style="100" customWidth="1"/>
    <col min="14869" max="14869" width="11.5703125" style="100" customWidth="1"/>
    <col min="14870" max="14870" width="8.5703125" style="100" customWidth="1"/>
    <col min="14871" max="14871" width="19.85546875" style="100" customWidth="1"/>
    <col min="14872" max="14872" width="19.5703125" style="100" customWidth="1"/>
    <col min="14873" max="14873" width="18.140625" style="100" customWidth="1"/>
    <col min="14874" max="14874" width="11" style="100" customWidth="1"/>
    <col min="14875" max="14875" width="11.7109375" style="100" customWidth="1"/>
    <col min="14876" max="14876" width="11.28515625" style="100" customWidth="1"/>
    <col min="14877" max="14877" width="10.28515625" style="100" customWidth="1"/>
    <col min="14878" max="14878" width="8.5703125" style="100" customWidth="1"/>
    <col min="14879" max="14879" width="9.140625" style="100" customWidth="1"/>
    <col min="14880" max="14880" width="19.42578125" style="100" customWidth="1"/>
    <col min="14881" max="14881" width="17" style="100" customWidth="1"/>
    <col min="14882" max="14882" width="17.7109375" style="100" customWidth="1"/>
    <col min="14883" max="14883" width="28.7109375" style="100" customWidth="1"/>
    <col min="14884" max="14884" width="23.28515625" style="100" customWidth="1"/>
    <col min="14885" max="14885" width="17.140625" style="100" customWidth="1"/>
    <col min="14886" max="14886" width="30.140625" style="100" customWidth="1"/>
    <col min="14887" max="15104" width="11.42578125" style="100"/>
    <col min="15105" max="15105" width="8.85546875" style="100" customWidth="1"/>
    <col min="15106" max="15106" width="6.28515625" style="100" customWidth="1"/>
    <col min="15107" max="15107" width="9.42578125" style="100" bestFit="1" customWidth="1"/>
    <col min="15108" max="15108" width="14.28515625" style="100" customWidth="1"/>
    <col min="15109" max="15109" width="44.42578125" style="100" customWidth="1"/>
    <col min="15110" max="15110" width="13" style="100" customWidth="1"/>
    <col min="15111" max="15111" width="11.140625" style="100" customWidth="1"/>
    <col min="15112" max="15113" width="10.7109375" style="100" customWidth="1"/>
    <col min="15114" max="15114" width="12.85546875" style="100" customWidth="1"/>
    <col min="15115" max="15115" width="11.42578125" style="100" customWidth="1"/>
    <col min="15116" max="15116" width="8.42578125" style="100" customWidth="1"/>
    <col min="15117" max="15117" width="8.85546875" style="100" customWidth="1"/>
    <col min="15118" max="15118" width="9.7109375" style="100" customWidth="1"/>
    <col min="15119" max="15119" width="9.85546875" style="100" customWidth="1"/>
    <col min="15120" max="15120" width="7.42578125" style="100" customWidth="1"/>
    <col min="15121" max="15121" width="39" style="100" customWidth="1"/>
    <col min="15122" max="15122" width="103.5703125" style="100" customWidth="1"/>
    <col min="15123" max="15123" width="22" style="100" customWidth="1"/>
    <col min="15124" max="15124" width="17.42578125" style="100" customWidth="1"/>
    <col min="15125" max="15125" width="11.5703125" style="100" customWidth="1"/>
    <col min="15126" max="15126" width="8.5703125" style="100" customWidth="1"/>
    <col min="15127" max="15127" width="19.85546875" style="100" customWidth="1"/>
    <col min="15128" max="15128" width="19.5703125" style="100" customWidth="1"/>
    <col min="15129" max="15129" width="18.140625" style="100" customWidth="1"/>
    <col min="15130" max="15130" width="11" style="100" customWidth="1"/>
    <col min="15131" max="15131" width="11.7109375" style="100" customWidth="1"/>
    <col min="15132" max="15132" width="11.28515625" style="100" customWidth="1"/>
    <col min="15133" max="15133" width="10.28515625" style="100" customWidth="1"/>
    <col min="15134" max="15134" width="8.5703125" style="100" customWidth="1"/>
    <col min="15135" max="15135" width="9.140625" style="100" customWidth="1"/>
    <col min="15136" max="15136" width="19.42578125" style="100" customWidth="1"/>
    <col min="15137" max="15137" width="17" style="100" customWidth="1"/>
    <col min="15138" max="15138" width="17.7109375" style="100" customWidth="1"/>
    <col min="15139" max="15139" width="28.7109375" style="100" customWidth="1"/>
    <col min="15140" max="15140" width="23.28515625" style="100" customWidth="1"/>
    <col min="15141" max="15141" width="17.140625" style="100" customWidth="1"/>
    <col min="15142" max="15142" width="30.140625" style="100" customWidth="1"/>
    <col min="15143" max="15360" width="11.42578125" style="100"/>
    <col min="15361" max="15361" width="8.85546875" style="100" customWidth="1"/>
    <col min="15362" max="15362" width="6.28515625" style="100" customWidth="1"/>
    <col min="15363" max="15363" width="9.42578125" style="100" bestFit="1" customWidth="1"/>
    <col min="15364" max="15364" width="14.28515625" style="100" customWidth="1"/>
    <col min="15365" max="15365" width="44.42578125" style="100" customWidth="1"/>
    <col min="15366" max="15366" width="13" style="100" customWidth="1"/>
    <col min="15367" max="15367" width="11.140625" style="100" customWidth="1"/>
    <col min="15368" max="15369" width="10.7109375" style="100" customWidth="1"/>
    <col min="15370" max="15370" width="12.85546875" style="100" customWidth="1"/>
    <col min="15371" max="15371" width="11.42578125" style="100" customWidth="1"/>
    <col min="15372" max="15372" width="8.42578125" style="100" customWidth="1"/>
    <col min="15373" max="15373" width="8.85546875" style="100" customWidth="1"/>
    <col min="15374" max="15374" width="9.7109375" style="100" customWidth="1"/>
    <col min="15375" max="15375" width="9.85546875" style="100" customWidth="1"/>
    <col min="15376" max="15376" width="7.42578125" style="100" customWidth="1"/>
    <col min="15377" max="15377" width="39" style="100" customWidth="1"/>
    <col min="15378" max="15378" width="103.5703125" style="100" customWidth="1"/>
    <col min="15379" max="15379" width="22" style="100" customWidth="1"/>
    <col min="15380" max="15380" width="17.42578125" style="100" customWidth="1"/>
    <col min="15381" max="15381" width="11.5703125" style="100" customWidth="1"/>
    <col min="15382" max="15382" width="8.5703125" style="100" customWidth="1"/>
    <col min="15383" max="15383" width="19.85546875" style="100" customWidth="1"/>
    <col min="15384" max="15384" width="19.5703125" style="100" customWidth="1"/>
    <col min="15385" max="15385" width="18.140625" style="100" customWidth="1"/>
    <col min="15386" max="15386" width="11" style="100" customWidth="1"/>
    <col min="15387" max="15387" width="11.7109375" style="100" customWidth="1"/>
    <col min="15388" max="15388" width="11.28515625" style="100" customWidth="1"/>
    <col min="15389" max="15389" width="10.28515625" style="100" customWidth="1"/>
    <col min="15390" max="15390" width="8.5703125" style="100" customWidth="1"/>
    <col min="15391" max="15391" width="9.140625" style="100" customWidth="1"/>
    <col min="15392" max="15392" width="19.42578125" style="100" customWidth="1"/>
    <col min="15393" max="15393" width="17" style="100" customWidth="1"/>
    <col min="15394" max="15394" width="17.7109375" style="100" customWidth="1"/>
    <col min="15395" max="15395" width="28.7109375" style="100" customWidth="1"/>
    <col min="15396" max="15396" width="23.28515625" style="100" customWidth="1"/>
    <col min="15397" max="15397" width="17.140625" style="100" customWidth="1"/>
    <col min="15398" max="15398" width="30.140625" style="100" customWidth="1"/>
    <col min="15399" max="15616" width="11.42578125" style="100"/>
    <col min="15617" max="15617" width="8.85546875" style="100" customWidth="1"/>
    <col min="15618" max="15618" width="6.28515625" style="100" customWidth="1"/>
    <col min="15619" max="15619" width="9.42578125" style="100" bestFit="1" customWidth="1"/>
    <col min="15620" max="15620" width="14.28515625" style="100" customWidth="1"/>
    <col min="15621" max="15621" width="44.42578125" style="100" customWidth="1"/>
    <col min="15622" max="15622" width="13" style="100" customWidth="1"/>
    <col min="15623" max="15623" width="11.140625" style="100" customWidth="1"/>
    <col min="15624" max="15625" width="10.7109375" style="100" customWidth="1"/>
    <col min="15626" max="15626" width="12.85546875" style="100" customWidth="1"/>
    <col min="15627" max="15627" width="11.42578125" style="100" customWidth="1"/>
    <col min="15628" max="15628" width="8.42578125" style="100" customWidth="1"/>
    <col min="15629" max="15629" width="8.85546875" style="100" customWidth="1"/>
    <col min="15630" max="15630" width="9.7109375" style="100" customWidth="1"/>
    <col min="15631" max="15631" width="9.85546875" style="100" customWidth="1"/>
    <col min="15632" max="15632" width="7.42578125" style="100" customWidth="1"/>
    <col min="15633" max="15633" width="39" style="100" customWidth="1"/>
    <col min="15634" max="15634" width="103.5703125" style="100" customWidth="1"/>
    <col min="15635" max="15635" width="22" style="100" customWidth="1"/>
    <col min="15636" max="15636" width="17.42578125" style="100" customWidth="1"/>
    <col min="15637" max="15637" width="11.5703125" style="100" customWidth="1"/>
    <col min="15638" max="15638" width="8.5703125" style="100" customWidth="1"/>
    <col min="15639" max="15639" width="19.85546875" style="100" customWidth="1"/>
    <col min="15640" max="15640" width="19.5703125" style="100" customWidth="1"/>
    <col min="15641" max="15641" width="18.140625" style="100" customWidth="1"/>
    <col min="15642" max="15642" width="11" style="100" customWidth="1"/>
    <col min="15643" max="15643" width="11.7109375" style="100" customWidth="1"/>
    <col min="15644" max="15644" width="11.28515625" style="100" customWidth="1"/>
    <col min="15645" max="15645" width="10.28515625" style="100" customWidth="1"/>
    <col min="15646" max="15646" width="8.5703125" style="100" customWidth="1"/>
    <col min="15647" max="15647" width="9.140625" style="100" customWidth="1"/>
    <col min="15648" max="15648" width="19.42578125" style="100" customWidth="1"/>
    <col min="15649" max="15649" width="17" style="100" customWidth="1"/>
    <col min="15650" max="15650" width="17.7109375" style="100" customWidth="1"/>
    <col min="15651" max="15651" width="28.7109375" style="100" customWidth="1"/>
    <col min="15652" max="15652" width="23.28515625" style="100" customWidth="1"/>
    <col min="15653" max="15653" width="17.140625" style="100" customWidth="1"/>
    <col min="15654" max="15654" width="30.140625" style="100" customWidth="1"/>
    <col min="15655" max="15872" width="11.42578125" style="100"/>
    <col min="15873" max="15873" width="8.85546875" style="100" customWidth="1"/>
    <col min="15874" max="15874" width="6.28515625" style="100" customWidth="1"/>
    <col min="15875" max="15875" width="9.42578125" style="100" bestFit="1" customWidth="1"/>
    <col min="15876" max="15876" width="14.28515625" style="100" customWidth="1"/>
    <col min="15877" max="15877" width="44.42578125" style="100" customWidth="1"/>
    <col min="15878" max="15878" width="13" style="100" customWidth="1"/>
    <col min="15879" max="15879" width="11.140625" style="100" customWidth="1"/>
    <col min="15880" max="15881" width="10.7109375" style="100" customWidth="1"/>
    <col min="15882" max="15882" width="12.85546875" style="100" customWidth="1"/>
    <col min="15883" max="15883" width="11.42578125" style="100" customWidth="1"/>
    <col min="15884" max="15884" width="8.42578125" style="100" customWidth="1"/>
    <col min="15885" max="15885" width="8.85546875" style="100" customWidth="1"/>
    <col min="15886" max="15886" width="9.7109375" style="100" customWidth="1"/>
    <col min="15887" max="15887" width="9.85546875" style="100" customWidth="1"/>
    <col min="15888" max="15888" width="7.42578125" style="100" customWidth="1"/>
    <col min="15889" max="15889" width="39" style="100" customWidth="1"/>
    <col min="15890" max="15890" width="103.5703125" style="100" customWidth="1"/>
    <col min="15891" max="15891" width="22" style="100" customWidth="1"/>
    <col min="15892" max="15892" width="17.42578125" style="100" customWidth="1"/>
    <col min="15893" max="15893" width="11.5703125" style="100" customWidth="1"/>
    <col min="15894" max="15894" width="8.5703125" style="100" customWidth="1"/>
    <col min="15895" max="15895" width="19.85546875" style="100" customWidth="1"/>
    <col min="15896" max="15896" width="19.5703125" style="100" customWidth="1"/>
    <col min="15897" max="15897" width="18.140625" style="100" customWidth="1"/>
    <col min="15898" max="15898" width="11" style="100" customWidth="1"/>
    <col min="15899" max="15899" width="11.7109375" style="100" customWidth="1"/>
    <col min="15900" max="15900" width="11.28515625" style="100" customWidth="1"/>
    <col min="15901" max="15901" width="10.28515625" style="100" customWidth="1"/>
    <col min="15902" max="15902" width="8.5703125" style="100" customWidth="1"/>
    <col min="15903" max="15903" width="9.140625" style="100" customWidth="1"/>
    <col min="15904" max="15904" width="19.42578125" style="100" customWidth="1"/>
    <col min="15905" max="15905" width="17" style="100" customWidth="1"/>
    <col min="15906" max="15906" width="17.7109375" style="100" customWidth="1"/>
    <col min="15907" max="15907" width="28.7109375" style="100" customWidth="1"/>
    <col min="15908" max="15908" width="23.28515625" style="100" customWidth="1"/>
    <col min="15909" max="15909" width="17.140625" style="100" customWidth="1"/>
    <col min="15910" max="15910" width="30.140625" style="100" customWidth="1"/>
    <col min="15911" max="16128" width="11.42578125" style="100"/>
    <col min="16129" max="16129" width="8.85546875" style="100" customWidth="1"/>
    <col min="16130" max="16130" width="6.28515625" style="100" customWidth="1"/>
    <col min="16131" max="16131" width="9.42578125" style="100" bestFit="1" customWidth="1"/>
    <col min="16132" max="16132" width="14.28515625" style="100" customWidth="1"/>
    <col min="16133" max="16133" width="44.42578125" style="100" customWidth="1"/>
    <col min="16134" max="16134" width="13" style="100" customWidth="1"/>
    <col min="16135" max="16135" width="11.140625" style="100" customWidth="1"/>
    <col min="16136" max="16137" width="10.7109375" style="100" customWidth="1"/>
    <col min="16138" max="16138" width="12.85546875" style="100" customWidth="1"/>
    <col min="16139" max="16139" width="11.42578125" style="100" customWidth="1"/>
    <col min="16140" max="16140" width="8.42578125" style="100" customWidth="1"/>
    <col min="16141" max="16141" width="8.85546875" style="100" customWidth="1"/>
    <col min="16142" max="16142" width="9.7109375" style="100" customWidth="1"/>
    <col min="16143" max="16143" width="9.85546875" style="100" customWidth="1"/>
    <col min="16144" max="16144" width="7.42578125" style="100" customWidth="1"/>
    <col min="16145" max="16145" width="39" style="100" customWidth="1"/>
    <col min="16146" max="16146" width="103.5703125" style="100" customWidth="1"/>
    <col min="16147" max="16147" width="22" style="100" customWidth="1"/>
    <col min="16148" max="16148" width="17.42578125" style="100" customWidth="1"/>
    <col min="16149" max="16149" width="11.5703125" style="100" customWidth="1"/>
    <col min="16150" max="16150" width="8.5703125" style="100" customWidth="1"/>
    <col min="16151" max="16151" width="19.85546875" style="100" customWidth="1"/>
    <col min="16152" max="16152" width="19.5703125" style="100" customWidth="1"/>
    <col min="16153" max="16153" width="18.140625" style="100" customWidth="1"/>
    <col min="16154" max="16154" width="11" style="100" customWidth="1"/>
    <col min="16155" max="16155" width="11.7109375" style="100" customWidth="1"/>
    <col min="16156" max="16156" width="11.28515625" style="100" customWidth="1"/>
    <col min="16157" max="16157" width="10.28515625" style="100" customWidth="1"/>
    <col min="16158" max="16158" width="8.5703125" style="100" customWidth="1"/>
    <col min="16159" max="16159" width="9.140625" style="100" customWidth="1"/>
    <col min="16160" max="16160" width="19.42578125" style="100" customWidth="1"/>
    <col min="16161" max="16161" width="17" style="100" customWidth="1"/>
    <col min="16162" max="16162" width="17.7109375" style="100" customWidth="1"/>
    <col min="16163" max="16163" width="28.7109375" style="100" customWidth="1"/>
    <col min="16164" max="16164" width="23.28515625" style="100" customWidth="1"/>
    <col min="16165" max="16165" width="17.140625" style="100" customWidth="1"/>
    <col min="16166" max="16166" width="30.140625" style="100" customWidth="1"/>
    <col min="16167" max="16384" width="11.42578125" style="100"/>
  </cols>
  <sheetData>
    <row r="1" spans="1:39" s="451" customFormat="1" ht="14.25" customHeight="1">
      <c r="A1" s="449"/>
      <c r="B1" s="449"/>
      <c r="C1" s="449"/>
      <c r="D1" s="449"/>
      <c r="E1" s="449"/>
      <c r="F1" s="449"/>
      <c r="G1" s="450"/>
      <c r="H1" s="450"/>
      <c r="J1" s="449"/>
      <c r="K1" s="449"/>
      <c r="L1" s="449"/>
      <c r="M1" s="449"/>
      <c r="N1" s="452"/>
      <c r="O1" s="452"/>
      <c r="P1" s="453"/>
      <c r="Q1" s="449"/>
      <c r="R1" s="449"/>
      <c r="S1" s="449"/>
      <c r="T1" s="449"/>
      <c r="U1" s="449"/>
      <c r="V1" s="449"/>
      <c r="W1" s="449"/>
      <c r="X1" s="449"/>
      <c r="Y1" s="449"/>
      <c r="Z1" s="449"/>
      <c r="AA1" s="449"/>
      <c r="AB1" s="450"/>
      <c r="AC1" s="454"/>
      <c r="AD1" s="455"/>
      <c r="AE1" s="455"/>
      <c r="AF1" s="455"/>
      <c r="AG1" s="455"/>
      <c r="AH1" s="455"/>
      <c r="AI1" s="455"/>
      <c r="AJ1" s="455"/>
      <c r="AK1" s="455"/>
    </row>
    <row r="2" spans="1:39" s="469" customFormat="1" ht="33.75" customHeight="1">
      <c r="A2" s="466" t="s">
        <v>40</v>
      </c>
      <c r="B2" s="466" t="s">
        <v>496</v>
      </c>
      <c r="C2" s="466" t="s">
        <v>497</v>
      </c>
      <c r="D2" s="466" t="s">
        <v>498</v>
      </c>
      <c r="E2" s="466" t="s">
        <v>499</v>
      </c>
      <c r="F2" s="467" t="s">
        <v>500</v>
      </c>
      <c r="G2" s="456" t="s">
        <v>501</v>
      </c>
      <c r="H2" s="456" t="s">
        <v>502</v>
      </c>
      <c r="I2" s="456" t="s">
        <v>503</v>
      </c>
      <c r="J2" s="467" t="s">
        <v>504</v>
      </c>
      <c r="K2" s="467" t="s">
        <v>261</v>
      </c>
      <c r="L2" s="467" t="s">
        <v>505</v>
      </c>
      <c r="M2" s="467" t="s">
        <v>506</v>
      </c>
      <c r="N2" s="468" t="s">
        <v>507</v>
      </c>
      <c r="O2" s="468" t="s">
        <v>508</v>
      </c>
      <c r="P2" s="467" t="s">
        <v>1</v>
      </c>
      <c r="Q2" s="467" t="s">
        <v>509</v>
      </c>
      <c r="R2" s="467" t="s">
        <v>510</v>
      </c>
      <c r="S2" s="467" t="s">
        <v>511</v>
      </c>
      <c r="T2" s="467" t="s">
        <v>512</v>
      </c>
      <c r="U2" s="467" t="s">
        <v>513</v>
      </c>
      <c r="V2" s="467" t="s">
        <v>514</v>
      </c>
      <c r="W2" s="467" t="s">
        <v>515</v>
      </c>
      <c r="X2" s="467" t="s">
        <v>841</v>
      </c>
      <c r="Y2" s="467" t="s">
        <v>517</v>
      </c>
      <c r="Z2" s="467" t="s">
        <v>518</v>
      </c>
      <c r="AA2" s="467" t="s">
        <v>519</v>
      </c>
      <c r="AB2" s="456" t="s">
        <v>520</v>
      </c>
      <c r="AC2" s="456" t="s">
        <v>521</v>
      </c>
      <c r="AD2" s="456" t="s">
        <v>522</v>
      </c>
      <c r="AE2" s="456" t="s">
        <v>523</v>
      </c>
      <c r="AF2" s="456" t="s">
        <v>1514</v>
      </c>
      <c r="AG2" s="456" t="s">
        <v>842</v>
      </c>
      <c r="AH2" s="456" t="s">
        <v>516</v>
      </c>
      <c r="AI2" s="456" t="s">
        <v>860</v>
      </c>
      <c r="AJ2" s="456" t="s">
        <v>1515</v>
      </c>
      <c r="AK2" s="456" t="s">
        <v>843</v>
      </c>
      <c r="AL2" s="456" t="s">
        <v>1516</v>
      </c>
    </row>
    <row r="3" spans="1:39">
      <c r="A3" s="455" t="s">
        <v>269</v>
      </c>
      <c r="B3" s="455">
        <v>1</v>
      </c>
      <c r="C3" s="462">
        <v>7084447</v>
      </c>
      <c r="D3" s="455">
        <v>10048489</v>
      </c>
      <c r="E3" s="455" t="s">
        <v>1610</v>
      </c>
      <c r="F3" s="455" t="s">
        <v>600</v>
      </c>
      <c r="G3" s="457">
        <v>40694</v>
      </c>
      <c r="H3" s="457" t="s">
        <v>529</v>
      </c>
      <c r="I3" s="100" t="s">
        <v>530</v>
      </c>
      <c r="J3" s="455" t="s">
        <v>564</v>
      </c>
      <c r="K3" s="455" t="s">
        <v>183</v>
      </c>
      <c r="L3" s="455" t="s">
        <v>636</v>
      </c>
      <c r="M3" s="455">
        <v>2538</v>
      </c>
      <c r="N3" s="458">
        <v>0.64097222222222217</v>
      </c>
      <c r="O3" s="458">
        <v>0.64097222222222217</v>
      </c>
      <c r="P3" s="455">
        <v>0</v>
      </c>
      <c r="Q3" s="455" t="s">
        <v>559</v>
      </c>
      <c r="R3" s="460" t="s">
        <v>1611</v>
      </c>
      <c r="S3" s="455" t="s">
        <v>560</v>
      </c>
      <c r="T3" s="455" t="s">
        <v>534</v>
      </c>
      <c r="W3" s="455" t="s">
        <v>634</v>
      </c>
      <c r="X3" s="455" t="s">
        <v>536</v>
      </c>
      <c r="Y3" s="455" t="b">
        <v>0</v>
      </c>
      <c r="Z3" s="455">
        <v>2538</v>
      </c>
      <c r="AA3" s="455">
        <v>7000</v>
      </c>
      <c r="AB3" s="457">
        <v>40694</v>
      </c>
      <c r="AC3" s="454" t="s">
        <v>1609</v>
      </c>
      <c r="AD3" s="455">
        <v>750</v>
      </c>
      <c r="AE3" s="455">
        <v>6</v>
      </c>
      <c r="AF3" s="455" t="s">
        <v>844</v>
      </c>
      <c r="AG3" s="460" t="s">
        <v>851</v>
      </c>
      <c r="AH3" s="455" t="s">
        <v>536</v>
      </c>
      <c r="AI3" s="460" t="s">
        <v>852</v>
      </c>
      <c r="AL3" s="461" t="s">
        <v>852</v>
      </c>
      <c r="AM3" s="451"/>
    </row>
    <row r="4" spans="1:39">
      <c r="A4" s="455" t="s">
        <v>272</v>
      </c>
      <c r="B4" s="455">
        <v>1</v>
      </c>
      <c r="C4" s="462">
        <v>1273520</v>
      </c>
      <c r="D4" s="455">
        <v>12006614</v>
      </c>
      <c r="E4" s="455" t="s">
        <v>1613</v>
      </c>
      <c r="F4" s="455" t="s">
        <v>594</v>
      </c>
      <c r="G4" s="457">
        <v>40695</v>
      </c>
      <c r="H4" s="457" t="s">
        <v>743</v>
      </c>
      <c r="I4" s="100" t="s">
        <v>530</v>
      </c>
      <c r="J4" s="455" t="s">
        <v>577</v>
      </c>
      <c r="K4" s="455" t="s">
        <v>166</v>
      </c>
      <c r="L4" s="455" t="s">
        <v>663</v>
      </c>
      <c r="M4" s="455">
        <v>2096</v>
      </c>
      <c r="N4" s="458">
        <v>0.95486111111111105</v>
      </c>
      <c r="O4" s="458">
        <v>0.95486111111111105</v>
      </c>
      <c r="P4" s="455">
        <v>0</v>
      </c>
      <c r="Q4" s="455" t="s">
        <v>559</v>
      </c>
      <c r="R4" s="455" t="s">
        <v>1614</v>
      </c>
      <c r="S4" s="455" t="s">
        <v>560</v>
      </c>
      <c r="T4" s="455" t="s">
        <v>534</v>
      </c>
      <c r="W4" s="455" t="s">
        <v>654</v>
      </c>
      <c r="X4" s="455" t="s">
        <v>655</v>
      </c>
      <c r="Y4" s="455" t="b">
        <v>1</v>
      </c>
      <c r="Z4" s="455">
        <v>2096</v>
      </c>
      <c r="AA4" s="455">
        <v>6000</v>
      </c>
      <c r="AB4" s="457">
        <v>40695</v>
      </c>
      <c r="AC4" s="454" t="s">
        <v>1612</v>
      </c>
      <c r="AD4" s="455">
        <v>375</v>
      </c>
      <c r="AE4" s="455">
        <v>12</v>
      </c>
      <c r="AF4" s="455" t="s">
        <v>1581</v>
      </c>
      <c r="AG4" s="455" t="s">
        <v>845</v>
      </c>
      <c r="AH4" s="455" t="s">
        <v>655</v>
      </c>
      <c r="AI4" s="455" t="s">
        <v>268</v>
      </c>
      <c r="AL4" s="459" t="s">
        <v>268</v>
      </c>
      <c r="AM4" s="451"/>
    </row>
    <row r="5" spans="1:39">
      <c r="A5" s="455" t="s">
        <v>265</v>
      </c>
      <c r="B5" s="455">
        <v>2</v>
      </c>
      <c r="C5" s="462">
        <v>1274645</v>
      </c>
      <c r="D5" s="455">
        <v>10051637</v>
      </c>
      <c r="E5" s="455" t="s">
        <v>247</v>
      </c>
      <c r="F5" s="455" t="s">
        <v>571</v>
      </c>
      <c r="G5" s="457">
        <v>40698</v>
      </c>
      <c r="H5" s="457" t="s">
        <v>743</v>
      </c>
      <c r="I5" s="100" t="s">
        <v>530</v>
      </c>
      <c r="J5" s="455" t="s">
        <v>531</v>
      </c>
      <c r="K5" s="455" t="s">
        <v>106</v>
      </c>
      <c r="L5" s="455" t="s">
        <v>808</v>
      </c>
      <c r="M5" s="455">
        <v>825</v>
      </c>
      <c r="N5" s="458">
        <v>0.38194444444444442</v>
      </c>
      <c r="O5" s="458">
        <v>0.38194444444444442</v>
      </c>
      <c r="P5" s="455">
        <v>0</v>
      </c>
      <c r="Q5" s="455" t="s">
        <v>1555</v>
      </c>
      <c r="R5" s="460" t="s">
        <v>1556</v>
      </c>
      <c r="S5" s="455" t="s">
        <v>560</v>
      </c>
      <c r="T5" s="455" t="s">
        <v>534</v>
      </c>
      <c r="W5" s="455" t="s">
        <v>578</v>
      </c>
      <c r="X5" s="455" t="s">
        <v>579</v>
      </c>
      <c r="Y5" s="455" t="b">
        <v>0</v>
      </c>
      <c r="Z5" s="455">
        <v>825</v>
      </c>
      <c r="AA5" s="455">
        <v>18000</v>
      </c>
      <c r="AB5" s="457">
        <v>40698</v>
      </c>
      <c r="AC5" s="454" t="s">
        <v>1554</v>
      </c>
      <c r="AD5" s="455">
        <v>750</v>
      </c>
      <c r="AE5" s="455">
        <v>6</v>
      </c>
      <c r="AF5" s="455" t="s">
        <v>1557</v>
      </c>
      <c r="AG5" s="460" t="s">
        <v>686</v>
      </c>
      <c r="AH5" s="455" t="s">
        <v>579</v>
      </c>
      <c r="AI5" s="460" t="s">
        <v>1558</v>
      </c>
      <c r="AJ5" s="460" t="s">
        <v>1558</v>
      </c>
      <c r="AL5" s="461" t="s">
        <v>1558</v>
      </c>
      <c r="AM5" s="451"/>
    </row>
    <row r="6" spans="1:39">
      <c r="A6" s="455" t="s">
        <v>265</v>
      </c>
      <c r="B6" s="455">
        <v>2</v>
      </c>
      <c r="C6" s="462">
        <v>7085399</v>
      </c>
      <c r="D6" s="455">
        <v>10048856</v>
      </c>
      <c r="E6" s="455" t="s">
        <v>759</v>
      </c>
      <c r="F6" s="455" t="s">
        <v>601</v>
      </c>
      <c r="G6" s="457">
        <v>40698</v>
      </c>
      <c r="H6" s="457" t="s">
        <v>743</v>
      </c>
      <c r="I6" s="100" t="s">
        <v>530</v>
      </c>
      <c r="J6" s="455" t="s">
        <v>564</v>
      </c>
      <c r="K6" s="455" t="s">
        <v>106</v>
      </c>
      <c r="L6" s="455" t="s">
        <v>808</v>
      </c>
      <c r="M6" s="455">
        <v>48414</v>
      </c>
      <c r="N6" s="458">
        <v>0.91666666666666663</v>
      </c>
      <c r="O6" s="458">
        <v>0.91666666666666663</v>
      </c>
      <c r="P6" s="455">
        <v>0</v>
      </c>
      <c r="Q6" s="455" t="s">
        <v>559</v>
      </c>
      <c r="R6" s="455" t="s">
        <v>1560</v>
      </c>
      <c r="S6" s="455" t="s">
        <v>560</v>
      </c>
      <c r="T6" s="455" t="s">
        <v>534</v>
      </c>
      <c r="W6" s="455" t="s">
        <v>535</v>
      </c>
      <c r="X6" s="455" t="s">
        <v>650</v>
      </c>
      <c r="Y6" s="455" t="b">
        <v>0</v>
      </c>
      <c r="Z6" s="455">
        <v>48414</v>
      </c>
      <c r="AA6" s="455">
        <v>18000</v>
      </c>
      <c r="AB6" s="457">
        <v>40698</v>
      </c>
      <c r="AC6" s="454" t="s">
        <v>1559</v>
      </c>
      <c r="AD6" s="455">
        <v>750</v>
      </c>
      <c r="AE6" s="455">
        <v>6</v>
      </c>
      <c r="AF6" s="455" t="s">
        <v>844</v>
      </c>
      <c r="AG6" s="455" t="s">
        <v>686</v>
      </c>
      <c r="AH6" s="455" t="s">
        <v>650</v>
      </c>
      <c r="AI6" s="455" t="s">
        <v>1561</v>
      </c>
      <c r="AL6" s="461" t="s">
        <v>1561</v>
      </c>
      <c r="AM6" s="451"/>
    </row>
    <row r="7" spans="1:39">
      <c r="A7" s="455" t="s">
        <v>266</v>
      </c>
      <c r="B7" s="455">
        <v>1</v>
      </c>
      <c r="C7" s="463">
        <v>7083995</v>
      </c>
      <c r="D7" s="455">
        <v>10050195</v>
      </c>
      <c r="E7" s="455" t="s">
        <v>1563</v>
      </c>
      <c r="F7" s="455" t="s">
        <v>787</v>
      </c>
      <c r="G7" s="457">
        <v>40696</v>
      </c>
      <c r="H7" s="457" t="s">
        <v>743</v>
      </c>
      <c r="I7" s="100" t="s">
        <v>530</v>
      </c>
      <c r="J7" s="455" t="s">
        <v>564</v>
      </c>
      <c r="K7" s="455" t="s">
        <v>106</v>
      </c>
      <c r="L7" s="455" t="s">
        <v>625</v>
      </c>
      <c r="M7" s="455">
        <v>2412</v>
      </c>
      <c r="N7" s="458">
        <v>0.63263888888888886</v>
      </c>
      <c r="O7" s="458">
        <v>0.63263888888888886</v>
      </c>
      <c r="P7" s="455">
        <v>0</v>
      </c>
      <c r="Q7" s="455" t="s">
        <v>559</v>
      </c>
      <c r="R7" s="460" t="s">
        <v>855</v>
      </c>
      <c r="S7" s="455" t="s">
        <v>560</v>
      </c>
      <c r="T7" s="455" t="s">
        <v>534</v>
      </c>
      <c r="W7" s="455" t="s">
        <v>535</v>
      </c>
      <c r="X7" s="455" t="s">
        <v>650</v>
      </c>
      <c r="Y7" s="455" t="b">
        <v>0</v>
      </c>
      <c r="Z7" s="455">
        <v>2412</v>
      </c>
      <c r="AA7" s="455">
        <v>9200</v>
      </c>
      <c r="AB7" s="457">
        <v>40696</v>
      </c>
      <c r="AC7" s="454" t="s">
        <v>1562</v>
      </c>
      <c r="AD7" s="455">
        <v>750</v>
      </c>
      <c r="AE7" s="455">
        <v>12</v>
      </c>
      <c r="AF7" s="455" t="s">
        <v>844</v>
      </c>
      <c r="AG7" s="455" t="s">
        <v>845</v>
      </c>
      <c r="AH7" s="455" t="s">
        <v>650</v>
      </c>
      <c r="AI7" s="460" t="s">
        <v>846</v>
      </c>
      <c r="AL7" s="461" t="s">
        <v>846</v>
      </c>
      <c r="AM7" s="451"/>
    </row>
    <row r="8" spans="1:39">
      <c r="A8" s="455" t="s">
        <v>266</v>
      </c>
      <c r="B8" s="455">
        <v>2</v>
      </c>
      <c r="C8" s="462">
        <v>7084846</v>
      </c>
      <c r="D8" s="455">
        <v>10052084</v>
      </c>
      <c r="E8" s="455" t="s">
        <v>301</v>
      </c>
      <c r="F8" s="455" t="s">
        <v>601</v>
      </c>
      <c r="G8" s="457">
        <v>40698</v>
      </c>
      <c r="H8" s="457" t="s">
        <v>743</v>
      </c>
      <c r="I8" s="100" t="s">
        <v>530</v>
      </c>
      <c r="J8" s="455" t="s">
        <v>564</v>
      </c>
      <c r="K8" s="455" t="s">
        <v>106</v>
      </c>
      <c r="L8" s="455" t="s">
        <v>626</v>
      </c>
      <c r="M8" s="455">
        <v>29058</v>
      </c>
      <c r="N8" s="458">
        <v>0.91666666666666663</v>
      </c>
      <c r="O8" s="458">
        <v>0.91666666666666663</v>
      </c>
      <c r="P8" s="455">
        <v>0</v>
      </c>
      <c r="Q8" s="455" t="s">
        <v>559</v>
      </c>
      <c r="R8" s="455" t="s">
        <v>1565</v>
      </c>
      <c r="S8" s="455" t="s">
        <v>560</v>
      </c>
      <c r="T8" s="455" t="s">
        <v>534</v>
      </c>
      <c r="W8" s="455" t="s">
        <v>535</v>
      </c>
      <c r="X8" s="455" t="s">
        <v>650</v>
      </c>
      <c r="Y8" s="455" t="b">
        <v>0</v>
      </c>
      <c r="Z8" s="455">
        <v>29058</v>
      </c>
      <c r="AA8" s="455">
        <v>10000</v>
      </c>
      <c r="AB8" s="457">
        <v>40698</v>
      </c>
      <c r="AC8" s="454" t="s">
        <v>1564</v>
      </c>
      <c r="AD8" s="455">
        <v>750</v>
      </c>
      <c r="AE8" s="455">
        <v>6</v>
      </c>
      <c r="AF8" s="455" t="s">
        <v>844</v>
      </c>
      <c r="AG8" s="455" t="s">
        <v>686</v>
      </c>
      <c r="AH8" s="455" t="s">
        <v>650</v>
      </c>
      <c r="AI8" s="455" t="s">
        <v>1561</v>
      </c>
      <c r="AL8" s="461" t="s">
        <v>1561</v>
      </c>
      <c r="AM8" s="451"/>
    </row>
    <row r="9" spans="1:39">
      <c r="A9" s="455" t="s">
        <v>269</v>
      </c>
      <c r="B9" s="455">
        <v>1</v>
      </c>
      <c r="C9" s="462">
        <v>1274583</v>
      </c>
      <c r="D9" s="455">
        <v>10048871</v>
      </c>
      <c r="E9" s="455" t="s">
        <v>387</v>
      </c>
      <c r="F9" s="455" t="s">
        <v>648</v>
      </c>
      <c r="G9" s="457">
        <v>40696</v>
      </c>
      <c r="H9" s="457" t="s">
        <v>743</v>
      </c>
      <c r="I9" s="100" t="s">
        <v>530</v>
      </c>
      <c r="J9" s="455" t="s">
        <v>564</v>
      </c>
      <c r="K9" s="455" t="s">
        <v>106</v>
      </c>
      <c r="L9" s="455" t="s">
        <v>625</v>
      </c>
      <c r="M9" s="455">
        <v>22368</v>
      </c>
      <c r="N9" s="458">
        <v>0.79166666666666663</v>
      </c>
      <c r="O9" s="458">
        <v>0.79166666666666663</v>
      </c>
      <c r="P9" s="455">
        <v>0</v>
      </c>
      <c r="Q9" s="455" t="s">
        <v>559</v>
      </c>
      <c r="R9" s="455" t="s">
        <v>1550</v>
      </c>
      <c r="S9" s="455" t="s">
        <v>560</v>
      </c>
      <c r="T9" s="455" t="s">
        <v>534</v>
      </c>
      <c r="W9" s="455" t="s">
        <v>634</v>
      </c>
      <c r="X9" s="455" t="s">
        <v>536</v>
      </c>
      <c r="Y9" s="455" t="b">
        <v>0</v>
      </c>
      <c r="Z9" s="455">
        <v>22368</v>
      </c>
      <c r="AA9" s="455">
        <v>9200</v>
      </c>
      <c r="AB9" s="457">
        <v>40696</v>
      </c>
      <c r="AC9" s="454" t="s">
        <v>1566</v>
      </c>
      <c r="AD9" s="455">
        <v>750</v>
      </c>
      <c r="AE9" s="455">
        <v>6</v>
      </c>
      <c r="AF9" s="455" t="s">
        <v>844</v>
      </c>
      <c r="AG9" s="455" t="s">
        <v>845</v>
      </c>
      <c r="AH9" s="455" t="s">
        <v>536</v>
      </c>
      <c r="AI9" s="455" t="s">
        <v>846</v>
      </c>
      <c r="AL9" s="459" t="s">
        <v>846</v>
      </c>
      <c r="AM9" s="451"/>
    </row>
    <row r="10" spans="1:39">
      <c r="A10" s="455" t="s">
        <v>269</v>
      </c>
      <c r="B10" s="455">
        <v>3</v>
      </c>
      <c r="C10" s="462">
        <v>1274220</v>
      </c>
      <c r="D10" s="455">
        <v>10035241</v>
      </c>
      <c r="E10" s="455" t="s">
        <v>377</v>
      </c>
      <c r="F10" s="455" t="s">
        <v>528</v>
      </c>
      <c r="G10" s="457">
        <v>40697</v>
      </c>
      <c r="H10" s="457" t="s">
        <v>743</v>
      </c>
      <c r="I10" s="100" t="s">
        <v>530</v>
      </c>
      <c r="J10" s="455" t="s">
        <v>577</v>
      </c>
      <c r="K10" s="455" t="s">
        <v>106</v>
      </c>
      <c r="L10" s="455" t="s">
        <v>625</v>
      </c>
      <c r="M10" s="455">
        <v>17664</v>
      </c>
      <c r="N10" s="458">
        <v>0.18124999999999999</v>
      </c>
      <c r="O10" s="458">
        <v>0.18124999999999999</v>
      </c>
      <c r="P10" s="455">
        <v>0</v>
      </c>
      <c r="Q10" s="455" t="s">
        <v>782</v>
      </c>
      <c r="R10" s="455" t="s">
        <v>1568</v>
      </c>
      <c r="S10" s="455" t="s">
        <v>560</v>
      </c>
      <c r="T10" s="455" t="s">
        <v>534</v>
      </c>
      <c r="W10" s="455" t="s">
        <v>637</v>
      </c>
      <c r="X10" s="455" t="s">
        <v>566</v>
      </c>
      <c r="Y10" s="455" t="b">
        <v>0</v>
      </c>
      <c r="Z10" s="455">
        <v>17664</v>
      </c>
      <c r="AA10" s="455">
        <v>9200</v>
      </c>
      <c r="AB10" s="457">
        <v>40697</v>
      </c>
      <c r="AC10" s="454" t="s">
        <v>1567</v>
      </c>
      <c r="AD10" s="455">
        <v>750</v>
      </c>
      <c r="AE10" s="455">
        <v>12</v>
      </c>
      <c r="AF10" s="455" t="s">
        <v>844</v>
      </c>
      <c r="AG10" s="455" t="s">
        <v>686</v>
      </c>
      <c r="AH10" s="455" t="s">
        <v>566</v>
      </c>
      <c r="AI10" s="455" t="s">
        <v>1569</v>
      </c>
      <c r="AJ10" s="460"/>
      <c r="AL10" s="459" t="s">
        <v>1569</v>
      </c>
      <c r="AM10" s="451"/>
    </row>
    <row r="11" spans="1:39">
      <c r="A11" s="455" t="s">
        <v>269</v>
      </c>
      <c r="B11" s="455">
        <v>4</v>
      </c>
      <c r="C11" s="462">
        <v>1274220</v>
      </c>
      <c r="D11" s="455">
        <v>10035241</v>
      </c>
      <c r="E11" s="455" t="s">
        <v>377</v>
      </c>
      <c r="F11" s="455" t="s">
        <v>528</v>
      </c>
      <c r="G11" s="457">
        <v>40697</v>
      </c>
      <c r="H11" s="457" t="s">
        <v>743</v>
      </c>
      <c r="I11" s="100" t="s">
        <v>530</v>
      </c>
      <c r="J11" s="455" t="s">
        <v>577</v>
      </c>
      <c r="K11" s="455" t="s">
        <v>106</v>
      </c>
      <c r="L11" s="455" t="s">
        <v>625</v>
      </c>
      <c r="M11" s="455">
        <v>1072</v>
      </c>
      <c r="N11" s="458">
        <v>0.19722222222222222</v>
      </c>
      <c r="O11" s="458">
        <v>0.19722222222222222</v>
      </c>
      <c r="P11" s="455">
        <v>0</v>
      </c>
      <c r="Q11" s="455" t="s">
        <v>1555</v>
      </c>
      <c r="R11" s="455" t="s">
        <v>1570</v>
      </c>
      <c r="S11" s="455" t="s">
        <v>560</v>
      </c>
      <c r="T11" s="455" t="s">
        <v>534</v>
      </c>
      <c r="W11" s="455" t="s">
        <v>637</v>
      </c>
      <c r="X11" s="455" t="s">
        <v>566</v>
      </c>
      <c r="Y11" s="455" t="b">
        <v>0</v>
      </c>
      <c r="Z11" s="455">
        <v>1072</v>
      </c>
      <c r="AA11" s="455">
        <v>9200</v>
      </c>
      <c r="AB11" s="457">
        <v>40697</v>
      </c>
      <c r="AC11" s="454" t="s">
        <v>1567</v>
      </c>
      <c r="AD11" s="455">
        <v>750</v>
      </c>
      <c r="AE11" s="455">
        <v>12</v>
      </c>
      <c r="AF11" s="455" t="s">
        <v>844</v>
      </c>
      <c r="AG11" s="460" t="s">
        <v>686</v>
      </c>
      <c r="AH11" s="455" t="s">
        <v>566</v>
      </c>
      <c r="AI11" s="455" t="s">
        <v>548</v>
      </c>
      <c r="AJ11" s="455" t="s">
        <v>548</v>
      </c>
      <c r="AL11" s="459" t="s">
        <v>548</v>
      </c>
      <c r="AM11" s="451"/>
    </row>
    <row r="12" spans="1:39">
      <c r="A12" s="455" t="s">
        <v>269</v>
      </c>
      <c r="B12" s="455">
        <v>7</v>
      </c>
      <c r="C12" s="462">
        <v>1272947</v>
      </c>
      <c r="D12" s="455">
        <v>10050893</v>
      </c>
      <c r="E12" s="455" t="s">
        <v>1572</v>
      </c>
      <c r="F12" s="455" t="s">
        <v>561</v>
      </c>
      <c r="G12" s="457">
        <v>40697</v>
      </c>
      <c r="H12" s="457" t="s">
        <v>743</v>
      </c>
      <c r="I12" s="100" t="s">
        <v>530</v>
      </c>
      <c r="J12" s="455" t="s">
        <v>577</v>
      </c>
      <c r="K12" s="455" t="s">
        <v>183</v>
      </c>
      <c r="L12" s="455" t="s">
        <v>636</v>
      </c>
      <c r="M12" s="455">
        <v>360</v>
      </c>
      <c r="N12" s="458">
        <v>0.27500000000000002</v>
      </c>
      <c r="O12" s="458">
        <v>0.27500000000000002</v>
      </c>
      <c r="P12" s="455">
        <v>0</v>
      </c>
      <c r="Q12" s="455" t="s">
        <v>559</v>
      </c>
      <c r="R12" s="455" t="s">
        <v>1573</v>
      </c>
      <c r="S12" s="455" t="s">
        <v>560</v>
      </c>
      <c r="T12" s="455" t="s">
        <v>534</v>
      </c>
      <c r="W12" s="455" t="s">
        <v>637</v>
      </c>
      <c r="X12" s="455" t="s">
        <v>566</v>
      </c>
      <c r="Y12" s="455" t="b">
        <v>0</v>
      </c>
      <c r="Z12" s="455">
        <v>360</v>
      </c>
      <c r="AA12" s="455">
        <v>7000</v>
      </c>
      <c r="AB12" s="457">
        <v>40697</v>
      </c>
      <c r="AC12" s="454" t="s">
        <v>1571</v>
      </c>
      <c r="AD12" s="455">
        <v>750</v>
      </c>
      <c r="AE12" s="455">
        <v>12</v>
      </c>
      <c r="AF12" s="455" t="s">
        <v>1541</v>
      </c>
      <c r="AG12" s="455" t="s">
        <v>849</v>
      </c>
      <c r="AH12" s="455" t="s">
        <v>566</v>
      </c>
      <c r="AI12" s="455" t="s">
        <v>1574</v>
      </c>
      <c r="AL12" s="459" t="s">
        <v>1574</v>
      </c>
      <c r="AM12" s="451"/>
    </row>
    <row r="13" spans="1:39">
      <c r="A13" s="455" t="s">
        <v>269</v>
      </c>
      <c r="B13" s="455">
        <v>7</v>
      </c>
      <c r="C13" s="462">
        <v>1272947</v>
      </c>
      <c r="D13" s="455">
        <v>10050893</v>
      </c>
      <c r="E13" s="455" t="s">
        <v>1572</v>
      </c>
      <c r="F13" s="455" t="s">
        <v>561</v>
      </c>
      <c r="G13" s="457">
        <v>40697</v>
      </c>
      <c r="H13" s="457" t="s">
        <v>743</v>
      </c>
      <c r="I13" s="100" t="s">
        <v>530</v>
      </c>
      <c r="J13" s="455" t="s">
        <v>577</v>
      </c>
      <c r="K13" s="455" t="s">
        <v>183</v>
      </c>
      <c r="L13" s="455" t="s">
        <v>636</v>
      </c>
      <c r="M13" s="455">
        <v>360</v>
      </c>
      <c r="N13" s="458">
        <v>0.27500000000000002</v>
      </c>
      <c r="O13" s="458">
        <v>0.27500000000000002</v>
      </c>
      <c r="P13" s="455">
        <v>0</v>
      </c>
      <c r="Q13" s="455" t="s">
        <v>811</v>
      </c>
      <c r="R13" s="460" t="s">
        <v>1575</v>
      </c>
      <c r="S13" s="455" t="s">
        <v>560</v>
      </c>
      <c r="T13" s="455" t="s">
        <v>534</v>
      </c>
      <c r="W13" s="455" t="s">
        <v>637</v>
      </c>
      <c r="X13" s="455" t="s">
        <v>566</v>
      </c>
      <c r="Y13" s="455" t="b">
        <v>0</v>
      </c>
      <c r="AF13" s="455" t="s">
        <v>1541</v>
      </c>
      <c r="AG13" s="460" t="s">
        <v>686</v>
      </c>
      <c r="AH13" s="455" t="s">
        <v>566</v>
      </c>
      <c r="AI13" s="460" t="s">
        <v>1574</v>
      </c>
      <c r="AL13" s="461" t="s">
        <v>1574</v>
      </c>
      <c r="AM13" s="451"/>
    </row>
    <row r="14" spans="1:39">
      <c r="A14" s="455" t="s">
        <v>269</v>
      </c>
      <c r="B14" s="455">
        <v>8</v>
      </c>
      <c r="C14" s="462">
        <v>1276964</v>
      </c>
      <c r="D14" s="455">
        <v>10050920</v>
      </c>
      <c r="E14" s="455" t="s">
        <v>200</v>
      </c>
      <c r="F14" s="455" t="s">
        <v>635</v>
      </c>
      <c r="G14" s="457">
        <v>40697</v>
      </c>
      <c r="H14" s="457" t="s">
        <v>743</v>
      </c>
      <c r="I14" s="100" t="s">
        <v>530</v>
      </c>
      <c r="J14" s="455" t="s">
        <v>577</v>
      </c>
      <c r="K14" s="455" t="s">
        <v>183</v>
      </c>
      <c r="L14" s="455" t="s">
        <v>808</v>
      </c>
      <c r="M14" s="455">
        <v>792</v>
      </c>
      <c r="N14" s="458">
        <v>0.29097222222222224</v>
      </c>
      <c r="O14" s="458">
        <v>0.29097222222222224</v>
      </c>
      <c r="P14" s="455">
        <v>0</v>
      </c>
      <c r="Q14" s="455" t="s">
        <v>559</v>
      </c>
      <c r="R14" s="460" t="s">
        <v>1577</v>
      </c>
      <c r="S14" s="455" t="s">
        <v>560</v>
      </c>
      <c r="T14" s="455" t="s">
        <v>534</v>
      </c>
      <c r="W14" s="455" t="s">
        <v>637</v>
      </c>
      <c r="X14" s="455" t="s">
        <v>566</v>
      </c>
      <c r="Y14" s="455" t="b">
        <v>0</v>
      </c>
      <c r="Z14" s="455">
        <v>792</v>
      </c>
      <c r="AA14" s="455">
        <v>18000</v>
      </c>
      <c r="AB14" s="457">
        <v>40697</v>
      </c>
      <c r="AC14" s="454" t="s">
        <v>1576</v>
      </c>
      <c r="AD14" s="455">
        <v>750</v>
      </c>
      <c r="AE14" s="455">
        <v>12</v>
      </c>
      <c r="AF14" s="460" t="s">
        <v>844</v>
      </c>
      <c r="AG14" s="460" t="s">
        <v>849</v>
      </c>
      <c r="AH14" s="455" t="s">
        <v>566</v>
      </c>
      <c r="AI14" s="460" t="s">
        <v>1537</v>
      </c>
      <c r="AL14" s="459" t="s">
        <v>1537</v>
      </c>
      <c r="AM14" s="451"/>
    </row>
    <row r="15" spans="1:39">
      <c r="A15" s="455" t="s">
        <v>269</v>
      </c>
      <c r="B15" s="455">
        <v>8</v>
      </c>
      <c r="C15" s="462">
        <v>1276964</v>
      </c>
      <c r="D15" s="455">
        <v>10050920</v>
      </c>
      <c r="E15" s="455" t="s">
        <v>200</v>
      </c>
      <c r="F15" s="455" t="s">
        <v>635</v>
      </c>
      <c r="G15" s="457">
        <v>40697</v>
      </c>
      <c r="H15" s="457" t="s">
        <v>743</v>
      </c>
      <c r="I15" s="100" t="s">
        <v>530</v>
      </c>
      <c r="J15" s="455" t="s">
        <v>577</v>
      </c>
      <c r="K15" s="455" t="s">
        <v>183</v>
      </c>
      <c r="L15" s="455" t="s">
        <v>808</v>
      </c>
      <c r="M15" s="455">
        <v>792</v>
      </c>
      <c r="N15" s="458">
        <v>0.29097222222222224</v>
      </c>
      <c r="O15" s="458">
        <v>0.29097222222222224</v>
      </c>
      <c r="P15" s="455">
        <v>0</v>
      </c>
      <c r="Q15" s="455" t="s">
        <v>811</v>
      </c>
      <c r="R15" s="455" t="s">
        <v>1575</v>
      </c>
      <c r="S15" s="455" t="s">
        <v>560</v>
      </c>
      <c r="T15" s="455" t="s">
        <v>534</v>
      </c>
      <c r="W15" s="455" t="s">
        <v>637</v>
      </c>
      <c r="X15" s="455" t="s">
        <v>566</v>
      </c>
      <c r="Y15" s="455" t="b">
        <v>0</v>
      </c>
      <c r="AF15" s="455" t="s">
        <v>1541</v>
      </c>
      <c r="AG15" s="460" t="s">
        <v>686</v>
      </c>
      <c r="AH15" s="455" t="s">
        <v>566</v>
      </c>
      <c r="AI15" s="460" t="s">
        <v>1574</v>
      </c>
      <c r="AL15" s="459" t="s">
        <v>1574</v>
      </c>
      <c r="AM15" s="451"/>
    </row>
    <row r="16" spans="1:39">
      <c r="A16" s="455" t="s">
        <v>269</v>
      </c>
      <c r="B16" s="455">
        <v>4</v>
      </c>
      <c r="C16" s="462">
        <v>1274982</v>
      </c>
      <c r="D16" s="455">
        <v>12006584</v>
      </c>
      <c r="E16" s="455" t="s">
        <v>1579</v>
      </c>
      <c r="F16" s="455" t="s">
        <v>571</v>
      </c>
      <c r="G16" s="457">
        <v>40698</v>
      </c>
      <c r="H16" s="457" t="s">
        <v>743</v>
      </c>
      <c r="I16" s="100" t="s">
        <v>530</v>
      </c>
      <c r="J16" s="455" t="s">
        <v>577</v>
      </c>
      <c r="K16" s="455" t="s">
        <v>166</v>
      </c>
      <c r="L16" s="455" t="s">
        <v>636</v>
      </c>
      <c r="M16" s="455">
        <v>7206</v>
      </c>
      <c r="N16" s="458">
        <v>6.5972222222222224E-2</v>
      </c>
      <c r="O16" s="458">
        <v>6.5972222222222224E-2</v>
      </c>
      <c r="P16" s="455">
        <v>0</v>
      </c>
      <c r="Q16" s="455" t="s">
        <v>559</v>
      </c>
      <c r="R16" s="455" t="s">
        <v>1580</v>
      </c>
      <c r="S16" s="455" t="s">
        <v>560</v>
      </c>
      <c r="T16" s="455" t="s">
        <v>534</v>
      </c>
      <c r="W16" s="455" t="s">
        <v>637</v>
      </c>
      <c r="X16" s="455" t="s">
        <v>566</v>
      </c>
      <c r="Y16" s="455" t="b">
        <v>0</v>
      </c>
      <c r="Z16" s="455">
        <v>7206</v>
      </c>
      <c r="AA16" s="455">
        <v>7000</v>
      </c>
      <c r="AB16" s="457">
        <v>40698</v>
      </c>
      <c r="AC16" s="454" t="s">
        <v>1578</v>
      </c>
      <c r="AD16" s="455">
        <v>750</v>
      </c>
      <c r="AE16" s="455">
        <v>12</v>
      </c>
      <c r="AF16" s="455" t="s">
        <v>1581</v>
      </c>
      <c r="AG16" s="455" t="s">
        <v>845</v>
      </c>
      <c r="AH16" s="455" t="s">
        <v>566</v>
      </c>
      <c r="AI16" s="455" t="s">
        <v>268</v>
      </c>
      <c r="AL16" s="459" t="s">
        <v>268</v>
      </c>
      <c r="AM16" s="451"/>
    </row>
    <row r="17" spans="1:39">
      <c r="A17" s="455" t="s">
        <v>271</v>
      </c>
      <c r="B17" s="455">
        <v>4</v>
      </c>
      <c r="C17" s="462">
        <v>1276209</v>
      </c>
      <c r="D17" s="455">
        <v>10049555</v>
      </c>
      <c r="E17" s="455" t="s">
        <v>1583</v>
      </c>
      <c r="F17" s="455" t="s">
        <v>561</v>
      </c>
      <c r="G17" s="457">
        <v>40696</v>
      </c>
      <c r="H17" s="457" t="s">
        <v>743</v>
      </c>
      <c r="I17" s="100" t="s">
        <v>530</v>
      </c>
      <c r="J17" s="455" t="s">
        <v>531</v>
      </c>
      <c r="K17" s="455" t="s">
        <v>106</v>
      </c>
      <c r="L17" s="455" t="s">
        <v>622</v>
      </c>
      <c r="M17" s="455">
        <v>2244</v>
      </c>
      <c r="N17" s="458">
        <v>0.46319444444444441</v>
      </c>
      <c r="O17" s="458">
        <v>0.46319444444444441</v>
      </c>
      <c r="P17" s="455">
        <v>0</v>
      </c>
      <c r="Q17" s="455" t="s">
        <v>559</v>
      </c>
      <c r="R17" s="460" t="s">
        <v>1584</v>
      </c>
      <c r="S17" s="455" t="s">
        <v>560</v>
      </c>
      <c r="T17" s="455" t="s">
        <v>534</v>
      </c>
      <c r="W17" s="455" t="s">
        <v>658</v>
      </c>
      <c r="X17" s="455" t="s">
        <v>619</v>
      </c>
      <c r="Y17" s="455" t="b">
        <v>0</v>
      </c>
      <c r="Z17" s="455">
        <v>2244</v>
      </c>
      <c r="AA17" s="455">
        <v>12000</v>
      </c>
      <c r="AB17" s="457">
        <v>40696</v>
      </c>
      <c r="AC17" s="454" t="s">
        <v>1582</v>
      </c>
      <c r="AD17" s="455">
        <v>750</v>
      </c>
      <c r="AE17" s="455">
        <v>12</v>
      </c>
      <c r="AF17" s="460" t="s">
        <v>844</v>
      </c>
      <c r="AG17" s="460" t="s">
        <v>849</v>
      </c>
      <c r="AH17" s="455" t="s">
        <v>619</v>
      </c>
      <c r="AI17" s="460" t="s">
        <v>1537</v>
      </c>
      <c r="AL17" s="459" t="s">
        <v>1537</v>
      </c>
      <c r="AM17" s="451"/>
    </row>
    <row r="18" spans="1:39">
      <c r="A18" s="455" t="s">
        <v>271</v>
      </c>
      <c r="B18" s="455">
        <v>1</v>
      </c>
      <c r="C18" s="462">
        <v>1273958</v>
      </c>
      <c r="D18" s="455">
        <v>10044706</v>
      </c>
      <c r="E18" s="455" t="s">
        <v>1586</v>
      </c>
      <c r="F18" s="455" t="s">
        <v>528</v>
      </c>
      <c r="G18" s="457">
        <v>40696</v>
      </c>
      <c r="H18" s="457" t="s">
        <v>743</v>
      </c>
      <c r="I18" s="100" t="s">
        <v>530</v>
      </c>
      <c r="J18" s="455" t="s">
        <v>564</v>
      </c>
      <c r="K18" s="455" t="s">
        <v>106</v>
      </c>
      <c r="L18" s="455" t="s">
        <v>622</v>
      </c>
      <c r="M18" s="455">
        <v>1410</v>
      </c>
      <c r="N18" s="458">
        <v>0.61111111111111105</v>
      </c>
      <c r="O18" s="458">
        <v>0.61111111111111105</v>
      </c>
      <c r="P18" s="455">
        <v>0</v>
      </c>
      <c r="Q18" s="455" t="s">
        <v>559</v>
      </c>
      <c r="R18" s="455" t="s">
        <v>1587</v>
      </c>
      <c r="S18" s="455" t="s">
        <v>560</v>
      </c>
      <c r="T18" s="455" t="s">
        <v>534</v>
      </c>
      <c r="W18" s="455" t="s">
        <v>649</v>
      </c>
      <c r="X18" s="455" t="s">
        <v>655</v>
      </c>
      <c r="Y18" s="455" t="b">
        <v>0</v>
      </c>
      <c r="Z18" s="455">
        <v>1410</v>
      </c>
      <c r="AA18" s="455">
        <v>12000</v>
      </c>
      <c r="AB18" s="457">
        <v>40696</v>
      </c>
      <c r="AC18" s="454" t="s">
        <v>1585</v>
      </c>
      <c r="AD18" s="455">
        <v>750</v>
      </c>
      <c r="AE18" s="455">
        <v>6</v>
      </c>
      <c r="AF18" s="455" t="s">
        <v>1588</v>
      </c>
      <c r="AG18" s="460" t="s">
        <v>845</v>
      </c>
      <c r="AH18" s="455" t="s">
        <v>655</v>
      </c>
      <c r="AI18" s="459" t="s">
        <v>1589</v>
      </c>
      <c r="AL18" s="459" t="s">
        <v>1589</v>
      </c>
      <c r="AM18" s="451"/>
    </row>
    <row r="19" spans="1:39">
      <c r="A19" s="455" t="s">
        <v>271</v>
      </c>
      <c r="B19" s="455">
        <v>3</v>
      </c>
      <c r="C19" s="462">
        <v>1274167</v>
      </c>
      <c r="D19" s="455">
        <v>10044586</v>
      </c>
      <c r="E19" s="455" t="s">
        <v>1591</v>
      </c>
      <c r="F19" s="455" t="s">
        <v>528</v>
      </c>
      <c r="G19" s="457">
        <v>40696</v>
      </c>
      <c r="H19" s="457" t="s">
        <v>743</v>
      </c>
      <c r="I19" s="100" t="s">
        <v>530</v>
      </c>
      <c r="J19" s="455" t="s">
        <v>564</v>
      </c>
      <c r="K19" s="455" t="s">
        <v>106</v>
      </c>
      <c r="L19" s="455" t="s">
        <v>622</v>
      </c>
      <c r="M19" s="455">
        <v>13260</v>
      </c>
      <c r="N19" s="458">
        <v>0.8125</v>
      </c>
      <c r="O19" s="458">
        <v>0.8125</v>
      </c>
      <c r="P19" s="455">
        <v>0</v>
      </c>
      <c r="Q19" s="455" t="s">
        <v>559</v>
      </c>
      <c r="R19" s="460" t="s">
        <v>855</v>
      </c>
      <c r="S19" s="455" t="s">
        <v>560</v>
      </c>
      <c r="T19" s="455" t="s">
        <v>534</v>
      </c>
      <c r="W19" s="455" t="s">
        <v>649</v>
      </c>
      <c r="X19" s="455" t="s">
        <v>655</v>
      </c>
      <c r="Y19" s="455" t="b">
        <v>0</v>
      </c>
      <c r="Z19" s="455">
        <v>13260</v>
      </c>
      <c r="AA19" s="455">
        <v>12000</v>
      </c>
      <c r="AB19" s="457">
        <v>40696</v>
      </c>
      <c r="AC19" s="454" t="s">
        <v>1590</v>
      </c>
      <c r="AD19" s="455">
        <v>750</v>
      </c>
      <c r="AE19" s="455">
        <v>12</v>
      </c>
      <c r="AF19" s="455" t="s">
        <v>844</v>
      </c>
      <c r="AG19" s="460" t="s">
        <v>845</v>
      </c>
      <c r="AH19" s="455" t="s">
        <v>655</v>
      </c>
      <c r="AI19" s="460" t="s">
        <v>846</v>
      </c>
      <c r="AL19" s="459" t="s">
        <v>846</v>
      </c>
      <c r="AM19" s="451"/>
    </row>
    <row r="20" spans="1:39">
      <c r="A20" s="455" t="s">
        <v>271</v>
      </c>
      <c r="B20" s="455">
        <v>1</v>
      </c>
      <c r="C20" s="462">
        <v>1271850</v>
      </c>
      <c r="D20" s="455">
        <v>10039340</v>
      </c>
      <c r="E20" s="455" t="s">
        <v>1593</v>
      </c>
      <c r="F20" s="455" t="s">
        <v>561</v>
      </c>
      <c r="G20" s="457">
        <v>40697</v>
      </c>
      <c r="H20" s="457" t="s">
        <v>743</v>
      </c>
      <c r="I20" s="100" t="s">
        <v>530</v>
      </c>
      <c r="J20" s="455" t="s">
        <v>531</v>
      </c>
      <c r="K20" s="455" t="s">
        <v>106</v>
      </c>
      <c r="L20" s="455" t="s">
        <v>622</v>
      </c>
      <c r="M20" s="455">
        <v>1904</v>
      </c>
      <c r="N20" s="458">
        <v>0.31666666666666665</v>
      </c>
      <c r="O20" s="458">
        <v>0.31666666666666665</v>
      </c>
      <c r="P20" s="455">
        <v>0</v>
      </c>
      <c r="Q20" s="455" t="s">
        <v>1555</v>
      </c>
      <c r="R20" s="455" t="s">
        <v>1594</v>
      </c>
      <c r="S20" s="455" t="s">
        <v>560</v>
      </c>
      <c r="T20" s="455" t="s">
        <v>534</v>
      </c>
      <c r="W20" s="455" t="s">
        <v>658</v>
      </c>
      <c r="X20" s="455" t="s">
        <v>619</v>
      </c>
      <c r="Y20" s="455" t="b">
        <v>0</v>
      </c>
      <c r="Z20" s="455">
        <v>1904</v>
      </c>
      <c r="AA20" s="455">
        <v>12000</v>
      </c>
      <c r="AB20" s="457">
        <v>40697</v>
      </c>
      <c r="AC20" s="454" t="s">
        <v>1592</v>
      </c>
      <c r="AD20" s="455">
        <v>750</v>
      </c>
      <c r="AE20" s="455">
        <v>12</v>
      </c>
      <c r="AF20" s="455" t="s">
        <v>844</v>
      </c>
      <c r="AG20" s="455" t="s">
        <v>849</v>
      </c>
      <c r="AH20" s="455" t="s">
        <v>619</v>
      </c>
      <c r="AI20" s="455" t="s">
        <v>1595</v>
      </c>
      <c r="AJ20" s="455" t="s">
        <v>1596</v>
      </c>
      <c r="AL20" s="459" t="s">
        <v>1595</v>
      </c>
      <c r="AM20" s="451"/>
    </row>
    <row r="21" spans="1:39">
      <c r="A21" s="455" t="s">
        <v>271</v>
      </c>
      <c r="B21" s="455">
        <v>2</v>
      </c>
      <c r="C21" s="462">
        <v>1273921</v>
      </c>
      <c r="D21" s="455">
        <v>10043093</v>
      </c>
      <c r="E21" s="455" t="s">
        <v>425</v>
      </c>
      <c r="G21" s="457">
        <v>40698</v>
      </c>
      <c r="H21" s="457" t="s">
        <v>743</v>
      </c>
      <c r="I21" s="100" t="s">
        <v>530</v>
      </c>
      <c r="J21" s="455" t="s">
        <v>577</v>
      </c>
      <c r="K21" s="455" t="s">
        <v>106</v>
      </c>
      <c r="L21" s="455" t="s">
        <v>622</v>
      </c>
      <c r="M21" s="455">
        <v>39840</v>
      </c>
      <c r="N21" s="458">
        <v>0.18402777777777776</v>
      </c>
      <c r="O21" s="458">
        <v>0.18402777777777776</v>
      </c>
      <c r="P21" s="455">
        <v>0</v>
      </c>
      <c r="Q21" s="455" t="s">
        <v>559</v>
      </c>
      <c r="R21" s="455" t="s">
        <v>1598</v>
      </c>
      <c r="S21" s="455" t="s">
        <v>560</v>
      </c>
      <c r="T21" s="455" t="s">
        <v>534</v>
      </c>
      <c r="W21" s="455" t="s">
        <v>654</v>
      </c>
      <c r="X21" s="455" t="s">
        <v>655</v>
      </c>
      <c r="Y21" s="455" t="b">
        <v>0</v>
      </c>
      <c r="Z21" s="455">
        <v>39840</v>
      </c>
      <c r="AA21" s="455">
        <v>12000</v>
      </c>
      <c r="AB21" s="457">
        <v>40698</v>
      </c>
      <c r="AC21" s="454" t="s">
        <v>1597</v>
      </c>
      <c r="AF21" s="455" t="s">
        <v>1528</v>
      </c>
      <c r="AG21" s="455" t="s">
        <v>845</v>
      </c>
      <c r="AH21" s="455" t="s">
        <v>655</v>
      </c>
      <c r="AI21" s="455" t="s">
        <v>1529</v>
      </c>
      <c r="AL21" s="100" t="s">
        <v>1529</v>
      </c>
      <c r="AM21" s="451"/>
    </row>
    <row r="22" spans="1:39">
      <c r="A22" s="455" t="s">
        <v>272</v>
      </c>
      <c r="B22" s="455">
        <v>1</v>
      </c>
      <c r="C22" s="463">
        <v>1266405</v>
      </c>
      <c r="D22" s="455">
        <v>10052499</v>
      </c>
      <c r="E22" s="455" t="s">
        <v>295</v>
      </c>
      <c r="F22" s="455" t="s">
        <v>789</v>
      </c>
      <c r="G22" s="457">
        <v>40696</v>
      </c>
      <c r="H22" s="457" t="s">
        <v>743</v>
      </c>
      <c r="I22" s="100" t="s">
        <v>530</v>
      </c>
      <c r="J22" s="455" t="s">
        <v>531</v>
      </c>
      <c r="K22" s="455" t="s">
        <v>106</v>
      </c>
      <c r="L22" s="455" t="s">
        <v>665</v>
      </c>
      <c r="M22" s="455">
        <v>0</v>
      </c>
      <c r="N22" s="458">
        <v>0.34027777777777779</v>
      </c>
      <c r="O22" s="458">
        <v>0.34027777777777779</v>
      </c>
      <c r="P22" s="455">
        <v>0</v>
      </c>
      <c r="Q22" s="455" t="s">
        <v>811</v>
      </c>
      <c r="R22" s="455" t="s">
        <v>1599</v>
      </c>
      <c r="S22" s="455" t="s">
        <v>560</v>
      </c>
      <c r="T22" s="455" t="s">
        <v>534</v>
      </c>
      <c r="W22" s="455" t="s">
        <v>658</v>
      </c>
      <c r="X22" s="455" t="s">
        <v>619</v>
      </c>
      <c r="Y22" s="455" t="b">
        <v>0</v>
      </c>
      <c r="Z22" s="455">
        <v>0</v>
      </c>
      <c r="AA22" s="455">
        <v>3000</v>
      </c>
      <c r="AB22" s="457">
        <v>40696</v>
      </c>
      <c r="AC22" s="454" t="s">
        <v>1544</v>
      </c>
      <c r="AD22" s="455">
        <v>750</v>
      </c>
      <c r="AE22" s="455">
        <v>12</v>
      </c>
      <c r="AF22" s="455" t="s">
        <v>1557</v>
      </c>
      <c r="AG22" s="455" t="s">
        <v>686</v>
      </c>
      <c r="AH22" s="455" t="s">
        <v>619</v>
      </c>
      <c r="AI22" s="455" t="s">
        <v>1600</v>
      </c>
      <c r="AJ22" s="455" t="s">
        <v>1600</v>
      </c>
      <c r="AL22" s="100" t="s">
        <v>1600</v>
      </c>
    </row>
    <row r="23" spans="1:39">
      <c r="A23" s="455" t="s">
        <v>272</v>
      </c>
      <c r="B23" s="455">
        <v>6</v>
      </c>
      <c r="C23" s="462">
        <v>1273152</v>
      </c>
      <c r="D23" s="455">
        <v>12006849</v>
      </c>
      <c r="E23" s="455" t="s">
        <v>1602</v>
      </c>
      <c r="G23" s="457">
        <v>40697</v>
      </c>
      <c r="H23" s="457" t="s">
        <v>743</v>
      </c>
      <c r="I23" s="100" t="s">
        <v>530</v>
      </c>
      <c r="J23" s="455" t="s">
        <v>564</v>
      </c>
      <c r="K23" s="455" t="s">
        <v>166</v>
      </c>
      <c r="L23" s="455" t="s">
        <v>663</v>
      </c>
      <c r="M23" s="455">
        <v>6555</v>
      </c>
      <c r="N23" s="458">
        <v>0.8125</v>
      </c>
      <c r="O23" s="458">
        <v>0.8125</v>
      </c>
      <c r="P23" s="455">
        <v>0</v>
      </c>
      <c r="Q23" s="455" t="s">
        <v>559</v>
      </c>
      <c r="R23" s="455" t="s">
        <v>1603</v>
      </c>
      <c r="S23" s="455" t="s">
        <v>560</v>
      </c>
      <c r="T23" s="455" t="s">
        <v>534</v>
      </c>
      <c r="W23" s="455" t="s">
        <v>649</v>
      </c>
      <c r="X23" s="455" t="s">
        <v>650</v>
      </c>
      <c r="Y23" s="455" t="b">
        <v>0</v>
      </c>
      <c r="Z23" s="455">
        <v>6555</v>
      </c>
      <c r="AA23" s="455">
        <v>6000</v>
      </c>
      <c r="AB23" s="457">
        <v>40697</v>
      </c>
      <c r="AC23" s="454" t="s">
        <v>1601</v>
      </c>
      <c r="AF23" s="455" t="s">
        <v>1581</v>
      </c>
      <c r="AG23" s="455" t="s">
        <v>845</v>
      </c>
      <c r="AH23" s="455" t="s">
        <v>650</v>
      </c>
      <c r="AI23" s="455" t="s">
        <v>268</v>
      </c>
      <c r="AL23" s="100" t="s">
        <v>268</v>
      </c>
    </row>
    <row r="24" spans="1:39">
      <c r="A24" s="455" t="s">
        <v>272</v>
      </c>
      <c r="B24" s="455">
        <v>1</v>
      </c>
      <c r="C24" s="462">
        <v>1273152</v>
      </c>
      <c r="D24" s="455">
        <v>12006849</v>
      </c>
      <c r="E24" s="455" t="s">
        <v>1602</v>
      </c>
      <c r="G24" s="457">
        <v>40697</v>
      </c>
      <c r="H24" s="457" t="s">
        <v>743</v>
      </c>
      <c r="I24" s="100" t="s">
        <v>530</v>
      </c>
      <c r="J24" s="455" t="s">
        <v>564</v>
      </c>
      <c r="K24" s="455" t="s">
        <v>166</v>
      </c>
      <c r="L24" s="455" t="s">
        <v>663</v>
      </c>
      <c r="M24" s="455">
        <v>6555</v>
      </c>
      <c r="N24" s="458">
        <v>0.8125</v>
      </c>
      <c r="O24" s="458">
        <v>0.8125</v>
      </c>
      <c r="P24" s="455">
        <v>0</v>
      </c>
      <c r="Q24" s="455" t="s">
        <v>559</v>
      </c>
      <c r="R24" s="455" t="s">
        <v>1603</v>
      </c>
      <c r="S24" s="455" t="s">
        <v>560</v>
      </c>
      <c r="T24" s="455" t="s">
        <v>534</v>
      </c>
      <c r="W24" s="455" t="s">
        <v>649</v>
      </c>
      <c r="X24" s="455" t="s">
        <v>650</v>
      </c>
      <c r="Y24" s="455" t="b">
        <v>1</v>
      </c>
      <c r="Z24" s="455">
        <v>6555</v>
      </c>
      <c r="AA24" s="455">
        <v>6000</v>
      </c>
      <c r="AB24" s="457">
        <v>40697</v>
      </c>
      <c r="AC24" s="454" t="s">
        <v>1601</v>
      </c>
      <c r="AF24" s="455" t="s">
        <v>1581</v>
      </c>
      <c r="AG24" s="455" t="s">
        <v>845</v>
      </c>
      <c r="AH24" s="455" t="s">
        <v>650</v>
      </c>
      <c r="AI24" s="455" t="s">
        <v>268</v>
      </c>
      <c r="AL24" s="100" t="s">
        <v>268</v>
      </c>
    </row>
    <row r="25" spans="1:39">
      <c r="A25" s="455" t="s">
        <v>272</v>
      </c>
      <c r="B25" s="455">
        <v>1</v>
      </c>
      <c r="C25" s="462">
        <v>1272725</v>
      </c>
      <c r="D25" s="455">
        <v>12006843</v>
      </c>
      <c r="E25" s="455" t="s">
        <v>1605</v>
      </c>
      <c r="G25" s="457">
        <v>40698</v>
      </c>
      <c r="H25" s="457" t="s">
        <v>743</v>
      </c>
      <c r="I25" s="100" t="s">
        <v>530</v>
      </c>
      <c r="J25" s="455" t="s">
        <v>577</v>
      </c>
      <c r="K25" s="455" t="s">
        <v>166</v>
      </c>
      <c r="L25" s="455" t="s">
        <v>663</v>
      </c>
      <c r="M25" s="455">
        <v>3970</v>
      </c>
      <c r="N25" s="458">
        <v>0.97569444444444442</v>
      </c>
      <c r="O25" s="458">
        <v>0.97569444444444442</v>
      </c>
      <c r="P25" s="455">
        <v>0</v>
      </c>
      <c r="Q25" s="455" t="s">
        <v>559</v>
      </c>
      <c r="R25" s="455" t="s">
        <v>1603</v>
      </c>
      <c r="S25" s="455" t="s">
        <v>560</v>
      </c>
      <c r="T25" s="455" t="s">
        <v>534</v>
      </c>
      <c r="W25" s="455" t="s">
        <v>654</v>
      </c>
      <c r="X25" s="455" t="s">
        <v>655</v>
      </c>
      <c r="Y25" s="455" t="b">
        <v>0</v>
      </c>
      <c r="Z25" s="455">
        <v>3970</v>
      </c>
      <c r="AA25" s="455">
        <v>6000</v>
      </c>
      <c r="AB25" s="457">
        <v>40698</v>
      </c>
      <c r="AC25" s="454" t="s">
        <v>1604</v>
      </c>
      <c r="AF25" s="455" t="s">
        <v>1581</v>
      </c>
      <c r="AG25" s="455" t="s">
        <v>845</v>
      </c>
      <c r="AH25" s="455" t="s">
        <v>655</v>
      </c>
      <c r="AI25" s="455" t="s">
        <v>268</v>
      </c>
      <c r="AL25" s="100" t="s">
        <v>268</v>
      </c>
    </row>
    <row r="26" spans="1:39">
      <c r="A26" s="455" t="s">
        <v>272</v>
      </c>
      <c r="B26" s="455">
        <v>2</v>
      </c>
      <c r="C26" s="462">
        <v>7084961</v>
      </c>
      <c r="D26" s="455">
        <v>10047130</v>
      </c>
      <c r="E26" s="455" t="s">
        <v>1607</v>
      </c>
      <c r="F26" s="455" t="s">
        <v>600</v>
      </c>
      <c r="G26" s="457">
        <v>40698</v>
      </c>
      <c r="H26" s="457" t="s">
        <v>743</v>
      </c>
      <c r="I26" s="100" t="s">
        <v>530</v>
      </c>
      <c r="J26" s="455" t="s">
        <v>577</v>
      </c>
      <c r="K26" s="455" t="s">
        <v>183</v>
      </c>
      <c r="L26" s="455" t="s">
        <v>663</v>
      </c>
      <c r="M26" s="455">
        <v>642</v>
      </c>
      <c r="N26" s="458">
        <v>0.98611111111111105</v>
      </c>
      <c r="O26" s="458">
        <v>0.98611111111111105</v>
      </c>
      <c r="P26" s="455">
        <v>0</v>
      </c>
      <c r="Q26" s="455" t="s">
        <v>559</v>
      </c>
      <c r="R26" s="455" t="s">
        <v>1608</v>
      </c>
      <c r="S26" s="455" t="s">
        <v>560</v>
      </c>
      <c r="T26" s="455" t="s">
        <v>534</v>
      </c>
      <c r="W26" s="455" t="s">
        <v>654</v>
      </c>
      <c r="X26" s="455" t="s">
        <v>655</v>
      </c>
      <c r="Y26" s="455" t="b">
        <v>0</v>
      </c>
      <c r="Z26" s="455">
        <v>642</v>
      </c>
      <c r="AA26" s="455">
        <v>6000</v>
      </c>
      <c r="AB26" s="457">
        <v>40698</v>
      </c>
      <c r="AC26" s="454" t="s">
        <v>1606</v>
      </c>
      <c r="AD26" s="455">
        <v>750</v>
      </c>
      <c r="AE26" s="455">
        <v>6</v>
      </c>
      <c r="AF26" s="455" t="s">
        <v>844</v>
      </c>
      <c r="AG26" s="455" t="s">
        <v>686</v>
      </c>
      <c r="AH26" s="455" t="s">
        <v>655</v>
      </c>
      <c r="AI26" s="455" t="s">
        <v>854</v>
      </c>
      <c r="AL26" s="100" t="s">
        <v>854</v>
      </c>
    </row>
    <row r="27" spans="1:39">
      <c r="A27" s="455" t="s">
        <v>265</v>
      </c>
      <c r="B27" s="455">
        <v>2</v>
      </c>
      <c r="C27" s="462">
        <v>7084847</v>
      </c>
      <c r="D27" s="455">
        <v>10052081</v>
      </c>
      <c r="E27" s="455" t="s">
        <v>892</v>
      </c>
      <c r="F27" s="455" t="s">
        <v>601</v>
      </c>
      <c r="G27" s="457">
        <v>40701</v>
      </c>
      <c r="H27" s="457" t="s">
        <v>743</v>
      </c>
      <c r="I27" s="100" t="s">
        <v>530</v>
      </c>
      <c r="J27" s="455" t="s">
        <v>577</v>
      </c>
      <c r="K27" s="455" t="s">
        <v>106</v>
      </c>
      <c r="L27" s="455" t="s">
        <v>808</v>
      </c>
      <c r="M27" s="455">
        <v>22440</v>
      </c>
      <c r="N27" s="458">
        <v>7.4999999999999997E-2</v>
      </c>
      <c r="O27" s="458">
        <v>7.4999999999999997E-2</v>
      </c>
      <c r="P27" s="455">
        <v>0</v>
      </c>
      <c r="Q27" s="455" t="s">
        <v>559</v>
      </c>
      <c r="R27" s="455" t="s">
        <v>1518</v>
      </c>
      <c r="S27" s="455" t="s">
        <v>560</v>
      </c>
      <c r="T27" s="455" t="s">
        <v>534</v>
      </c>
      <c r="W27" s="455" t="s">
        <v>578</v>
      </c>
      <c r="X27" s="455" t="s">
        <v>579</v>
      </c>
      <c r="Y27" s="455" t="b">
        <v>0</v>
      </c>
      <c r="Z27" s="455">
        <v>22440</v>
      </c>
      <c r="AA27" s="455">
        <v>18000</v>
      </c>
      <c r="AB27" s="457">
        <v>40701</v>
      </c>
      <c r="AC27" s="454" t="s">
        <v>1517</v>
      </c>
      <c r="AD27" s="455">
        <v>750</v>
      </c>
      <c r="AE27" s="455">
        <v>6</v>
      </c>
      <c r="AF27" s="455" t="s">
        <v>844</v>
      </c>
      <c r="AG27" s="455" t="s">
        <v>845</v>
      </c>
      <c r="AH27" s="455" t="s">
        <v>579</v>
      </c>
      <c r="AI27" s="455" t="s">
        <v>1519</v>
      </c>
      <c r="AL27" s="459" t="s">
        <v>1519</v>
      </c>
      <c r="AM27" s="451"/>
    </row>
    <row r="28" spans="1:39">
      <c r="A28" s="455" t="s">
        <v>265</v>
      </c>
      <c r="B28" s="455">
        <v>3</v>
      </c>
      <c r="C28" s="463">
        <v>1273708</v>
      </c>
      <c r="D28" s="455">
        <v>10044466</v>
      </c>
      <c r="E28" s="455" t="s">
        <v>143</v>
      </c>
      <c r="F28" s="455" t="s">
        <v>528</v>
      </c>
      <c r="G28" s="457">
        <v>40701</v>
      </c>
      <c r="H28" s="457" t="s">
        <v>743</v>
      </c>
      <c r="I28" s="100" t="s">
        <v>530</v>
      </c>
      <c r="J28" s="455" t="s">
        <v>577</v>
      </c>
      <c r="K28" s="455" t="s">
        <v>106</v>
      </c>
      <c r="L28" s="455" t="s">
        <v>808</v>
      </c>
      <c r="M28" s="455">
        <v>21672</v>
      </c>
      <c r="N28" s="458">
        <v>0.23680555555555555</v>
      </c>
      <c r="O28" s="458">
        <v>0.23680555555555555</v>
      </c>
      <c r="P28" s="455">
        <v>0</v>
      </c>
      <c r="Q28" s="455" t="s">
        <v>782</v>
      </c>
      <c r="R28" s="460" t="s">
        <v>1323</v>
      </c>
      <c r="S28" s="455" t="s">
        <v>560</v>
      </c>
      <c r="T28" s="455" t="s">
        <v>534</v>
      </c>
      <c r="W28" s="455" t="s">
        <v>578</v>
      </c>
      <c r="X28" s="455" t="s">
        <v>579</v>
      </c>
      <c r="Y28" s="455" t="b">
        <v>0</v>
      </c>
      <c r="Z28" s="455">
        <v>21672</v>
      </c>
      <c r="AA28" s="455">
        <v>18000</v>
      </c>
      <c r="AB28" s="457">
        <v>40701</v>
      </c>
      <c r="AC28" s="454" t="s">
        <v>1520</v>
      </c>
      <c r="AD28" s="455">
        <v>750</v>
      </c>
      <c r="AE28" s="455">
        <v>12</v>
      </c>
      <c r="AF28" s="455" t="s">
        <v>844</v>
      </c>
      <c r="AG28" s="455" t="s">
        <v>848</v>
      </c>
      <c r="AH28" s="455" t="s">
        <v>579</v>
      </c>
      <c r="AI28" s="460" t="s">
        <v>1521</v>
      </c>
      <c r="AJ28" s="460" t="s">
        <v>1521</v>
      </c>
      <c r="AL28" s="461" t="s">
        <v>1521</v>
      </c>
      <c r="AM28" s="451"/>
    </row>
    <row r="29" spans="1:39">
      <c r="A29" s="455" t="s">
        <v>269</v>
      </c>
      <c r="B29" s="455">
        <v>1</v>
      </c>
      <c r="C29" s="462">
        <v>1274158</v>
      </c>
      <c r="D29" s="455">
        <v>10053892</v>
      </c>
      <c r="E29" s="455" t="s">
        <v>1351</v>
      </c>
      <c r="F29" s="455" t="s">
        <v>561</v>
      </c>
      <c r="G29" s="457">
        <v>40700</v>
      </c>
      <c r="H29" s="457" t="s">
        <v>743</v>
      </c>
      <c r="I29" s="100" t="s">
        <v>530</v>
      </c>
      <c r="J29" s="455" t="s">
        <v>564</v>
      </c>
      <c r="K29" s="455" t="s">
        <v>106</v>
      </c>
      <c r="L29" s="455" t="s">
        <v>625</v>
      </c>
      <c r="M29" s="455">
        <v>9240</v>
      </c>
      <c r="N29" s="458">
        <v>0.67777777777777781</v>
      </c>
      <c r="O29" s="458">
        <v>0.67777777777777781</v>
      </c>
      <c r="P29" s="455">
        <v>0</v>
      </c>
      <c r="Q29" s="455" t="s">
        <v>811</v>
      </c>
      <c r="R29" s="455" t="s">
        <v>1523</v>
      </c>
      <c r="S29" s="455" t="s">
        <v>560</v>
      </c>
      <c r="T29" s="455" t="s">
        <v>534</v>
      </c>
      <c r="W29" s="455" t="s">
        <v>637</v>
      </c>
      <c r="X29" s="455" t="s">
        <v>566</v>
      </c>
      <c r="Y29" s="455" t="b">
        <v>0</v>
      </c>
      <c r="Z29" s="455">
        <v>9240</v>
      </c>
      <c r="AA29" s="455">
        <v>9200</v>
      </c>
      <c r="AB29" s="457">
        <v>40700</v>
      </c>
      <c r="AC29" s="454" t="s">
        <v>1522</v>
      </c>
      <c r="AD29" s="455">
        <v>750</v>
      </c>
      <c r="AE29" s="455">
        <v>6</v>
      </c>
      <c r="AF29" s="455" t="s">
        <v>844</v>
      </c>
      <c r="AG29" s="455" t="s">
        <v>848</v>
      </c>
      <c r="AH29" s="455" t="s">
        <v>566</v>
      </c>
      <c r="AI29" s="455" t="s">
        <v>548</v>
      </c>
      <c r="AK29" s="455" t="s">
        <v>548</v>
      </c>
      <c r="AL29" s="459" t="s">
        <v>548</v>
      </c>
      <c r="AM29" s="451"/>
    </row>
    <row r="30" spans="1:39">
      <c r="A30" s="455" t="s">
        <v>269</v>
      </c>
      <c r="B30" s="455">
        <v>3</v>
      </c>
      <c r="C30" s="462">
        <v>7084090</v>
      </c>
      <c r="D30" s="455">
        <v>10049359</v>
      </c>
      <c r="E30" s="455" t="s">
        <v>204</v>
      </c>
      <c r="F30" s="455" t="s">
        <v>600</v>
      </c>
      <c r="G30" s="457">
        <v>40700</v>
      </c>
      <c r="H30" s="457" t="s">
        <v>743</v>
      </c>
      <c r="I30" s="100" t="s">
        <v>530</v>
      </c>
      <c r="J30" s="455" t="s">
        <v>564</v>
      </c>
      <c r="K30" s="455" t="s">
        <v>106</v>
      </c>
      <c r="L30" s="455" t="s">
        <v>625</v>
      </c>
      <c r="M30" s="455">
        <v>5892</v>
      </c>
      <c r="N30" s="458">
        <v>0.82847222222222217</v>
      </c>
      <c r="O30" s="458">
        <v>0.82847222222222217</v>
      </c>
      <c r="P30" s="455">
        <v>0</v>
      </c>
      <c r="Q30" s="455" t="s">
        <v>559</v>
      </c>
      <c r="R30" s="455" t="s">
        <v>1525</v>
      </c>
      <c r="S30" s="455" t="s">
        <v>560</v>
      </c>
      <c r="T30" s="455" t="s">
        <v>534</v>
      </c>
      <c r="W30" s="455" t="s">
        <v>637</v>
      </c>
      <c r="X30" s="455" t="s">
        <v>566</v>
      </c>
      <c r="Y30" s="455" t="b">
        <v>0</v>
      </c>
      <c r="Z30" s="455">
        <v>5892</v>
      </c>
      <c r="AA30" s="455">
        <v>9200</v>
      </c>
      <c r="AB30" s="457">
        <v>40700</v>
      </c>
      <c r="AC30" s="454" t="s">
        <v>1524</v>
      </c>
      <c r="AD30" s="455">
        <v>750</v>
      </c>
      <c r="AE30" s="455">
        <v>6</v>
      </c>
      <c r="AF30" s="455" t="s">
        <v>844</v>
      </c>
      <c r="AG30" s="455" t="s">
        <v>845</v>
      </c>
      <c r="AH30" s="455" t="s">
        <v>566</v>
      </c>
      <c r="AI30" s="455" t="s">
        <v>847</v>
      </c>
      <c r="AL30" s="459" t="s">
        <v>847</v>
      </c>
      <c r="AM30" s="451"/>
    </row>
    <row r="31" spans="1:39">
      <c r="A31" s="455" t="s">
        <v>269</v>
      </c>
      <c r="B31" s="455">
        <v>4</v>
      </c>
      <c r="C31" s="462">
        <v>1277093</v>
      </c>
      <c r="D31" s="455">
        <v>10035241</v>
      </c>
      <c r="E31" s="455" t="s">
        <v>377</v>
      </c>
      <c r="F31" s="455" t="s">
        <v>528</v>
      </c>
      <c r="G31" s="457">
        <v>40700</v>
      </c>
      <c r="H31" s="457" t="s">
        <v>743</v>
      </c>
      <c r="I31" s="100" t="s">
        <v>530</v>
      </c>
      <c r="J31" s="455" t="s">
        <v>564</v>
      </c>
      <c r="K31" s="455" t="s">
        <v>106</v>
      </c>
      <c r="L31" s="455" t="s">
        <v>625</v>
      </c>
      <c r="M31" s="455">
        <v>2856</v>
      </c>
      <c r="N31" s="458">
        <v>0.88472222222222219</v>
      </c>
      <c r="O31" s="458">
        <v>0.88472222222222219</v>
      </c>
      <c r="P31" s="455">
        <v>0</v>
      </c>
      <c r="Q31" s="455" t="s">
        <v>559</v>
      </c>
      <c r="R31" s="455" t="s">
        <v>1527</v>
      </c>
      <c r="S31" s="455" t="s">
        <v>560</v>
      </c>
      <c r="T31" s="455" t="s">
        <v>534</v>
      </c>
      <c r="W31" s="455" t="s">
        <v>637</v>
      </c>
      <c r="X31" s="455" t="s">
        <v>566</v>
      </c>
      <c r="Y31" s="455" t="b">
        <v>0</v>
      </c>
      <c r="Z31" s="455">
        <v>2856</v>
      </c>
      <c r="AA31" s="455">
        <v>9200</v>
      </c>
      <c r="AB31" s="457">
        <v>40700</v>
      </c>
      <c r="AC31" s="454" t="s">
        <v>1526</v>
      </c>
      <c r="AD31" s="455">
        <v>750</v>
      </c>
      <c r="AE31" s="455">
        <v>12</v>
      </c>
      <c r="AF31" s="455" t="s">
        <v>1528</v>
      </c>
      <c r="AG31" s="455" t="s">
        <v>845</v>
      </c>
      <c r="AH31" s="455" t="s">
        <v>566</v>
      </c>
      <c r="AI31" s="455" t="s">
        <v>1529</v>
      </c>
      <c r="AJ31" s="460"/>
      <c r="AL31" s="459" t="s">
        <v>1529</v>
      </c>
      <c r="AM31" s="451"/>
    </row>
    <row r="32" spans="1:39">
      <c r="A32" s="455" t="s">
        <v>269</v>
      </c>
      <c r="B32" s="455">
        <v>3</v>
      </c>
      <c r="C32" s="462">
        <v>1275403</v>
      </c>
      <c r="D32" s="455">
        <v>10048634</v>
      </c>
      <c r="E32" s="455" t="s">
        <v>981</v>
      </c>
      <c r="F32" s="455" t="s">
        <v>635</v>
      </c>
      <c r="G32" s="457">
        <v>40701</v>
      </c>
      <c r="H32" s="457" t="s">
        <v>743</v>
      </c>
      <c r="I32" s="100" t="s">
        <v>530</v>
      </c>
      <c r="J32" s="455" t="s">
        <v>577</v>
      </c>
      <c r="K32" s="455" t="s">
        <v>183</v>
      </c>
      <c r="L32" s="455" t="s">
        <v>636</v>
      </c>
      <c r="M32" s="455">
        <v>0</v>
      </c>
      <c r="N32" s="458">
        <v>1.3888888888888888E-2</v>
      </c>
      <c r="O32" s="458">
        <v>1.3888888888888888E-2</v>
      </c>
      <c r="P32" s="455">
        <v>0</v>
      </c>
      <c r="Q32" s="455" t="s">
        <v>1391</v>
      </c>
      <c r="R32" s="455" t="s">
        <v>1392</v>
      </c>
      <c r="S32" s="455" t="s">
        <v>560</v>
      </c>
      <c r="T32" s="455" t="s">
        <v>534</v>
      </c>
      <c r="W32" s="455" t="s">
        <v>603</v>
      </c>
      <c r="X32" s="455" t="s">
        <v>579</v>
      </c>
      <c r="Y32" s="455" t="b">
        <v>0</v>
      </c>
      <c r="Z32" s="455">
        <v>0</v>
      </c>
      <c r="AA32" s="455">
        <v>7000</v>
      </c>
      <c r="AB32" s="457">
        <v>40701</v>
      </c>
      <c r="AC32" s="454" t="s">
        <v>1530</v>
      </c>
      <c r="AD32" s="455">
        <v>750</v>
      </c>
      <c r="AE32" s="455">
        <v>12</v>
      </c>
      <c r="AF32" s="455" t="s">
        <v>1528</v>
      </c>
      <c r="AG32" s="460" t="s">
        <v>848</v>
      </c>
      <c r="AH32" s="455" t="s">
        <v>579</v>
      </c>
      <c r="AI32" s="455" t="s">
        <v>1531</v>
      </c>
      <c r="AL32" s="459" t="s">
        <v>1531</v>
      </c>
      <c r="AM32" s="451"/>
    </row>
    <row r="33" spans="1:39">
      <c r="A33" s="455" t="s">
        <v>269</v>
      </c>
      <c r="B33" s="455">
        <v>8</v>
      </c>
      <c r="C33" s="462">
        <v>1273464</v>
      </c>
      <c r="D33" s="455">
        <v>10037319</v>
      </c>
      <c r="E33" s="455" t="s">
        <v>381</v>
      </c>
      <c r="F33" s="455" t="s">
        <v>571</v>
      </c>
      <c r="G33" s="457">
        <v>40701</v>
      </c>
      <c r="H33" s="457" t="s">
        <v>743</v>
      </c>
      <c r="I33" s="100" t="s">
        <v>530</v>
      </c>
      <c r="J33" s="455" t="s">
        <v>577</v>
      </c>
      <c r="K33" s="455" t="s">
        <v>183</v>
      </c>
      <c r="L33" s="455" t="s">
        <v>636</v>
      </c>
      <c r="M33" s="455">
        <v>696</v>
      </c>
      <c r="N33" s="458">
        <v>0.23472222222222222</v>
      </c>
      <c r="O33" s="458">
        <v>0.23472222222222222</v>
      </c>
      <c r="P33" s="455">
        <v>0</v>
      </c>
      <c r="Q33" s="455" t="s">
        <v>559</v>
      </c>
      <c r="R33" s="455" t="s">
        <v>1533</v>
      </c>
      <c r="S33" s="455" t="s">
        <v>560</v>
      </c>
      <c r="T33" s="455" t="s">
        <v>534</v>
      </c>
      <c r="W33" s="455" t="s">
        <v>603</v>
      </c>
      <c r="X33" s="455" t="s">
        <v>579</v>
      </c>
      <c r="Y33" s="455" t="b">
        <v>0</v>
      </c>
      <c r="Z33" s="455">
        <v>696</v>
      </c>
      <c r="AA33" s="455">
        <v>7000</v>
      </c>
      <c r="AB33" s="457">
        <v>40701</v>
      </c>
      <c r="AC33" s="454" t="s">
        <v>1532</v>
      </c>
      <c r="AD33" s="455">
        <v>750</v>
      </c>
      <c r="AE33" s="455">
        <v>6</v>
      </c>
      <c r="AF33" s="455" t="s">
        <v>844</v>
      </c>
      <c r="AG33" s="455" t="s">
        <v>1534</v>
      </c>
      <c r="AH33" s="455" t="s">
        <v>579</v>
      </c>
      <c r="AI33" s="455" t="s">
        <v>852</v>
      </c>
      <c r="AL33" s="459" t="s">
        <v>852</v>
      </c>
      <c r="AM33" s="451"/>
    </row>
    <row r="34" spans="1:39">
      <c r="A34" s="455" t="s">
        <v>269</v>
      </c>
      <c r="B34" s="455">
        <v>2</v>
      </c>
      <c r="C34" s="462">
        <v>7085409</v>
      </c>
      <c r="D34" s="455">
        <v>21000291</v>
      </c>
      <c r="E34" s="455" t="s">
        <v>978</v>
      </c>
      <c r="F34" s="455" t="s">
        <v>567</v>
      </c>
      <c r="G34" s="457">
        <v>40701</v>
      </c>
      <c r="H34" s="457" t="s">
        <v>743</v>
      </c>
      <c r="I34" s="100" t="s">
        <v>530</v>
      </c>
      <c r="J34" s="455" t="s">
        <v>577</v>
      </c>
      <c r="K34" s="455" t="s">
        <v>183</v>
      </c>
      <c r="L34" s="455" t="s">
        <v>636</v>
      </c>
      <c r="M34" s="455">
        <v>684</v>
      </c>
      <c r="N34" s="458">
        <v>0.99305555555555558</v>
      </c>
      <c r="O34" s="458">
        <v>0.99305555555555558</v>
      </c>
      <c r="P34" s="455">
        <v>0</v>
      </c>
      <c r="Q34" s="455" t="s">
        <v>559</v>
      </c>
      <c r="R34" s="460" t="s">
        <v>1536</v>
      </c>
      <c r="S34" s="455" t="s">
        <v>560</v>
      </c>
      <c r="T34" s="455" t="s">
        <v>534</v>
      </c>
      <c r="W34" s="455" t="s">
        <v>603</v>
      </c>
      <c r="X34" s="455" t="s">
        <v>579</v>
      </c>
      <c r="Y34" s="455" t="b">
        <v>0</v>
      </c>
      <c r="Z34" s="455">
        <v>684</v>
      </c>
      <c r="AA34" s="455">
        <v>7000</v>
      </c>
      <c r="AB34" s="457">
        <v>40701</v>
      </c>
      <c r="AC34" s="454" t="s">
        <v>1535</v>
      </c>
      <c r="AD34" s="455">
        <v>750</v>
      </c>
      <c r="AE34" s="455">
        <v>12</v>
      </c>
      <c r="AF34" s="455" t="s">
        <v>844</v>
      </c>
      <c r="AG34" s="460" t="s">
        <v>849</v>
      </c>
      <c r="AH34" s="455" t="s">
        <v>579</v>
      </c>
      <c r="AI34" s="460" t="s">
        <v>1537</v>
      </c>
      <c r="AL34" s="461" t="s">
        <v>1537</v>
      </c>
      <c r="AM34" s="451"/>
    </row>
    <row r="35" spans="1:39">
      <c r="A35" s="455" t="s">
        <v>272</v>
      </c>
      <c r="B35" s="455">
        <v>3</v>
      </c>
      <c r="C35" s="462">
        <v>7085227</v>
      </c>
      <c r="D35" s="455">
        <v>10042756</v>
      </c>
      <c r="E35" s="455" t="s">
        <v>1067</v>
      </c>
      <c r="F35" s="455" t="s">
        <v>600</v>
      </c>
      <c r="G35" s="457">
        <v>40700</v>
      </c>
      <c r="H35" s="457" t="s">
        <v>743</v>
      </c>
      <c r="I35" s="100" t="s">
        <v>530</v>
      </c>
      <c r="J35" s="455" t="s">
        <v>531</v>
      </c>
      <c r="K35" s="455" t="s">
        <v>183</v>
      </c>
      <c r="L35" s="455" t="s">
        <v>663</v>
      </c>
      <c r="M35" s="455">
        <v>0</v>
      </c>
      <c r="N35" s="458">
        <v>0.42708333333333331</v>
      </c>
      <c r="O35" s="458">
        <v>0.42708333333333331</v>
      </c>
      <c r="P35" s="455">
        <v>0</v>
      </c>
      <c r="Q35" s="455" t="s">
        <v>1391</v>
      </c>
      <c r="R35" s="460" t="s">
        <v>1465</v>
      </c>
      <c r="S35" s="455" t="s">
        <v>560</v>
      </c>
      <c r="T35" s="455" t="s">
        <v>534</v>
      </c>
      <c r="W35" s="455" t="s">
        <v>649</v>
      </c>
      <c r="X35" s="455" t="s">
        <v>650</v>
      </c>
      <c r="Y35" s="455" t="b">
        <v>0</v>
      </c>
      <c r="Z35" s="455">
        <v>0</v>
      </c>
      <c r="AA35" s="455">
        <v>6000</v>
      </c>
      <c r="AB35" s="457">
        <v>40700</v>
      </c>
      <c r="AC35" s="454" t="s">
        <v>1538</v>
      </c>
      <c r="AD35" s="455">
        <v>750</v>
      </c>
      <c r="AE35" s="455">
        <v>12</v>
      </c>
      <c r="AF35" s="460" t="s">
        <v>844</v>
      </c>
      <c r="AG35" s="460" t="s">
        <v>853</v>
      </c>
      <c r="AH35" s="455" t="s">
        <v>650</v>
      </c>
      <c r="AI35" s="460" t="s">
        <v>1539</v>
      </c>
      <c r="AJ35" s="460" t="s">
        <v>1539</v>
      </c>
      <c r="AL35" s="461" t="s">
        <v>1539</v>
      </c>
      <c r="AM35" s="451"/>
    </row>
    <row r="36" spans="1:39">
      <c r="A36" s="455" t="s">
        <v>272</v>
      </c>
      <c r="B36" s="455">
        <v>5</v>
      </c>
      <c r="C36" s="462">
        <v>1273808</v>
      </c>
      <c r="D36" s="455">
        <v>10050867</v>
      </c>
      <c r="E36" s="455" t="s">
        <v>229</v>
      </c>
      <c r="F36" s="455" t="s">
        <v>635</v>
      </c>
      <c r="G36" s="457">
        <v>40700</v>
      </c>
      <c r="H36" s="457" t="s">
        <v>743</v>
      </c>
      <c r="I36" s="100" t="s">
        <v>530</v>
      </c>
      <c r="J36" s="455" t="s">
        <v>531</v>
      </c>
      <c r="K36" s="455" t="s">
        <v>183</v>
      </c>
      <c r="L36" s="455" t="s">
        <v>663</v>
      </c>
      <c r="M36" s="455">
        <v>0</v>
      </c>
      <c r="N36" s="458">
        <v>0.48958333333333331</v>
      </c>
      <c r="O36" s="458">
        <v>0.48958333333333331</v>
      </c>
      <c r="P36" s="455">
        <v>0</v>
      </c>
      <c r="Q36" s="455" t="s">
        <v>1391</v>
      </c>
      <c r="R36" s="455" t="s">
        <v>1467</v>
      </c>
      <c r="S36" s="455" t="s">
        <v>560</v>
      </c>
      <c r="T36" s="455" t="s">
        <v>534</v>
      </c>
      <c r="W36" s="455" t="s">
        <v>649</v>
      </c>
      <c r="X36" s="455" t="s">
        <v>650</v>
      </c>
      <c r="Y36" s="455" t="b">
        <v>0</v>
      </c>
      <c r="Z36" s="455">
        <v>0</v>
      </c>
      <c r="AA36" s="455">
        <v>6000</v>
      </c>
      <c r="AB36" s="457">
        <v>40700</v>
      </c>
      <c r="AC36" s="454" t="s">
        <v>1540</v>
      </c>
      <c r="AD36" s="455">
        <v>750</v>
      </c>
      <c r="AE36" s="455">
        <v>12</v>
      </c>
      <c r="AF36" s="455" t="s">
        <v>1541</v>
      </c>
      <c r="AG36" s="460" t="s">
        <v>1542</v>
      </c>
      <c r="AH36" s="455" t="s">
        <v>650</v>
      </c>
      <c r="AI36" s="460" t="s">
        <v>1542</v>
      </c>
      <c r="AJ36" s="455" t="s">
        <v>1543</v>
      </c>
      <c r="AL36" s="461" t="s">
        <v>1542</v>
      </c>
      <c r="AM36" s="451"/>
    </row>
    <row r="37" spans="1:39">
      <c r="A37" s="455" t="s">
        <v>272</v>
      </c>
      <c r="B37" s="455">
        <v>1</v>
      </c>
      <c r="C37" s="462">
        <v>1266405</v>
      </c>
      <c r="D37" s="455">
        <v>10052499</v>
      </c>
      <c r="E37" s="455" t="s">
        <v>295</v>
      </c>
      <c r="F37" s="455" t="s">
        <v>789</v>
      </c>
      <c r="G37" s="457">
        <v>40701</v>
      </c>
      <c r="H37" s="457" t="s">
        <v>743</v>
      </c>
      <c r="I37" s="100" t="s">
        <v>530</v>
      </c>
      <c r="J37" s="455" t="s">
        <v>577</v>
      </c>
      <c r="K37" s="455" t="s">
        <v>106</v>
      </c>
      <c r="L37" s="455" t="s">
        <v>665</v>
      </c>
      <c r="M37" s="455">
        <v>192</v>
      </c>
      <c r="N37" s="458">
        <v>0.9194444444444444</v>
      </c>
      <c r="O37" s="458">
        <v>0.9194444444444444</v>
      </c>
      <c r="P37" s="455">
        <v>0</v>
      </c>
      <c r="Q37" s="455" t="s">
        <v>559</v>
      </c>
      <c r="R37" s="455" t="s">
        <v>1545</v>
      </c>
      <c r="S37" s="455" t="s">
        <v>560</v>
      </c>
      <c r="T37" s="455" t="s">
        <v>534</v>
      </c>
      <c r="W37" s="455" t="s">
        <v>658</v>
      </c>
      <c r="X37" s="455" t="s">
        <v>619</v>
      </c>
      <c r="Y37" s="455" t="b">
        <v>0</v>
      </c>
      <c r="Z37" s="455">
        <v>192</v>
      </c>
      <c r="AA37" s="455">
        <v>3000</v>
      </c>
      <c r="AB37" s="457">
        <v>40701</v>
      </c>
      <c r="AC37" s="454" t="s">
        <v>1544</v>
      </c>
      <c r="AD37" s="455">
        <v>750</v>
      </c>
      <c r="AE37" s="455">
        <v>12</v>
      </c>
      <c r="AF37" s="455" t="s">
        <v>1546</v>
      </c>
      <c r="AG37" s="455" t="s">
        <v>845</v>
      </c>
      <c r="AH37" s="455" t="s">
        <v>619</v>
      </c>
      <c r="AI37" s="455" t="s">
        <v>1547</v>
      </c>
      <c r="AL37" s="459" t="s">
        <v>1547</v>
      </c>
      <c r="AM37" s="451"/>
    </row>
    <row r="38" spans="1:39">
      <c r="A38" s="455" t="s">
        <v>273</v>
      </c>
      <c r="B38" s="455">
        <v>1</v>
      </c>
      <c r="C38" s="462">
        <v>7085262</v>
      </c>
      <c r="D38" s="455">
        <v>10054844</v>
      </c>
      <c r="E38" s="455" t="s">
        <v>495</v>
      </c>
      <c r="F38" s="455" t="s">
        <v>567</v>
      </c>
      <c r="G38" s="457">
        <v>40700</v>
      </c>
      <c r="H38" s="457" t="s">
        <v>743</v>
      </c>
      <c r="I38" s="100" t="s">
        <v>530</v>
      </c>
      <c r="J38" s="455" t="s">
        <v>564</v>
      </c>
      <c r="K38" s="455" t="s">
        <v>106</v>
      </c>
      <c r="L38" s="455" t="s">
        <v>669</v>
      </c>
      <c r="M38" s="455">
        <v>368</v>
      </c>
      <c r="N38" s="458">
        <v>0.64583333333333337</v>
      </c>
      <c r="O38" s="458">
        <v>0.64583333333333337</v>
      </c>
      <c r="P38" s="455">
        <v>0</v>
      </c>
      <c r="Q38" s="455" t="s">
        <v>559</v>
      </c>
      <c r="R38" s="460" t="s">
        <v>1525</v>
      </c>
      <c r="S38" s="455" t="s">
        <v>560</v>
      </c>
      <c r="T38" s="455" t="s">
        <v>534</v>
      </c>
      <c r="W38" s="455" t="s">
        <v>637</v>
      </c>
      <c r="X38" s="455" t="s">
        <v>655</v>
      </c>
      <c r="Y38" s="455" t="b">
        <v>0</v>
      </c>
      <c r="Z38" s="455">
        <v>368</v>
      </c>
      <c r="AA38" s="455">
        <v>900</v>
      </c>
      <c r="AB38" s="457">
        <v>40700</v>
      </c>
      <c r="AC38" s="454" t="s">
        <v>1548</v>
      </c>
      <c r="AD38" s="455">
        <v>3</v>
      </c>
      <c r="AE38" s="455">
        <v>4</v>
      </c>
      <c r="AF38" s="460" t="s">
        <v>844</v>
      </c>
      <c r="AG38" s="460" t="s">
        <v>845</v>
      </c>
      <c r="AH38" s="455" t="s">
        <v>655</v>
      </c>
      <c r="AI38" s="460" t="s">
        <v>847</v>
      </c>
      <c r="AL38" s="461" t="s">
        <v>847</v>
      </c>
      <c r="AM38" s="451"/>
    </row>
    <row r="39" spans="1:39">
      <c r="A39" s="455" t="s">
        <v>273</v>
      </c>
      <c r="B39" s="455">
        <v>3</v>
      </c>
      <c r="C39" s="462">
        <v>7084925</v>
      </c>
      <c r="D39" s="455">
        <v>10042012</v>
      </c>
      <c r="E39" s="455" t="s">
        <v>299</v>
      </c>
      <c r="F39" s="455" t="s">
        <v>600</v>
      </c>
      <c r="G39" s="457">
        <v>40700</v>
      </c>
      <c r="H39" s="457" t="s">
        <v>743</v>
      </c>
      <c r="I39" s="100" t="s">
        <v>530</v>
      </c>
      <c r="J39" s="455" t="s">
        <v>564</v>
      </c>
      <c r="K39" s="455" t="s">
        <v>106</v>
      </c>
      <c r="L39" s="455" t="s">
        <v>669</v>
      </c>
      <c r="M39" s="455">
        <v>976</v>
      </c>
      <c r="N39" s="458">
        <v>0.85416666666666663</v>
      </c>
      <c r="O39" s="458">
        <v>0.85416666666666663</v>
      </c>
      <c r="P39" s="455">
        <v>0</v>
      </c>
      <c r="Q39" s="455" t="s">
        <v>559</v>
      </c>
      <c r="R39" s="455" t="s">
        <v>1550</v>
      </c>
      <c r="S39" s="455" t="s">
        <v>560</v>
      </c>
      <c r="T39" s="455" t="s">
        <v>534</v>
      </c>
      <c r="W39" s="455" t="s">
        <v>637</v>
      </c>
      <c r="X39" s="455" t="s">
        <v>655</v>
      </c>
      <c r="Y39" s="455" t="b">
        <v>0</v>
      </c>
      <c r="Z39" s="455">
        <v>976</v>
      </c>
      <c r="AA39" s="455">
        <v>900</v>
      </c>
      <c r="AB39" s="457">
        <v>40700</v>
      </c>
      <c r="AC39" s="454" t="s">
        <v>1549</v>
      </c>
      <c r="AD39" s="455">
        <v>3000</v>
      </c>
      <c r="AE39" s="455">
        <v>4</v>
      </c>
      <c r="AF39" s="455" t="s">
        <v>844</v>
      </c>
      <c r="AG39" s="460" t="s">
        <v>845</v>
      </c>
      <c r="AH39" s="455" t="s">
        <v>655</v>
      </c>
      <c r="AI39" s="459" t="s">
        <v>846</v>
      </c>
      <c r="AL39" s="459" t="s">
        <v>846</v>
      </c>
      <c r="AM39" s="451"/>
    </row>
    <row r="40" spans="1:39">
      <c r="A40" s="455" t="s">
        <v>273</v>
      </c>
      <c r="B40" s="455">
        <v>1</v>
      </c>
      <c r="C40" s="462">
        <v>1274930</v>
      </c>
      <c r="D40" s="455">
        <v>10050639</v>
      </c>
      <c r="E40" s="455" t="s">
        <v>1267</v>
      </c>
      <c r="F40" s="455" t="s">
        <v>633</v>
      </c>
      <c r="G40" s="457">
        <v>40701</v>
      </c>
      <c r="H40" s="457" t="s">
        <v>743</v>
      </c>
      <c r="I40" s="100" t="s">
        <v>530</v>
      </c>
      <c r="J40" s="455" t="s">
        <v>577</v>
      </c>
      <c r="K40" s="455" t="s">
        <v>106</v>
      </c>
      <c r="L40" s="455" t="s">
        <v>669</v>
      </c>
      <c r="M40" s="455">
        <v>1008</v>
      </c>
      <c r="N40" s="458">
        <v>6.9444444444444441E-3</v>
      </c>
      <c r="O40" s="458">
        <v>6.9444444444444441E-3</v>
      </c>
      <c r="P40" s="455">
        <v>0</v>
      </c>
      <c r="Q40" s="455" t="s">
        <v>811</v>
      </c>
      <c r="R40" s="460" t="s">
        <v>1505</v>
      </c>
      <c r="S40" s="455" t="s">
        <v>560</v>
      </c>
      <c r="T40" s="455" t="s">
        <v>534</v>
      </c>
      <c r="W40" s="455" t="s">
        <v>603</v>
      </c>
      <c r="X40" s="455" t="s">
        <v>619</v>
      </c>
      <c r="Y40" s="455" t="b">
        <v>0</v>
      </c>
      <c r="Z40" s="455">
        <v>1008</v>
      </c>
      <c r="AA40" s="455">
        <v>900</v>
      </c>
      <c r="AB40" s="457">
        <v>40701</v>
      </c>
      <c r="AC40" s="454" t="s">
        <v>1551</v>
      </c>
      <c r="AD40" s="455">
        <v>3000</v>
      </c>
      <c r="AE40" s="455">
        <v>4</v>
      </c>
      <c r="AF40" s="455" t="s">
        <v>1552</v>
      </c>
      <c r="AG40" s="460" t="s">
        <v>848</v>
      </c>
      <c r="AH40" s="455" t="s">
        <v>619</v>
      </c>
      <c r="AI40" s="460" t="s">
        <v>1553</v>
      </c>
      <c r="AK40" s="460" t="s">
        <v>1553</v>
      </c>
      <c r="AL40" s="461" t="s">
        <v>1553</v>
      </c>
      <c r="AM40" s="451"/>
    </row>
    <row r="41" spans="1:39">
      <c r="AL41" s="459"/>
      <c r="AM41" s="451"/>
    </row>
    <row r="42" spans="1:39">
      <c r="AM42" s="451"/>
    </row>
    <row r="43" spans="1:39">
      <c r="AM43" s="45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Hoja10">
    <tabColor rgb="FFFFFF00"/>
  </sheetPr>
  <dimension ref="A2:Y1812"/>
  <sheetViews>
    <sheetView topLeftCell="H1" workbookViewId="0">
      <selection activeCell="S10" sqref="S10"/>
    </sheetView>
  </sheetViews>
  <sheetFormatPr baseColWidth="10" defaultRowHeight="12.75"/>
  <cols>
    <col min="1" max="1" width="14.28515625" bestFit="1" customWidth="1"/>
    <col min="2" max="2" width="9.85546875" customWidth="1"/>
    <col min="3" max="3" width="18.42578125" customWidth="1"/>
    <col min="4" max="4" width="18.85546875" customWidth="1"/>
    <col min="5" max="5" width="14.5703125" customWidth="1"/>
    <col min="6" max="6" width="13.28515625" hidden="1" customWidth="1"/>
    <col min="7" max="7" width="11.42578125" hidden="1" customWidth="1"/>
    <col min="8" max="8" width="13.42578125" style="268" customWidth="1"/>
    <col min="12" max="12" width="11.42578125" style="174"/>
    <col min="13" max="13" width="11.42578125" style="177"/>
    <col min="14" max="14" width="11.42578125" style="190"/>
    <col min="18" max="18" width="14.28515625" bestFit="1" customWidth="1"/>
    <col min="19" max="19" width="14.5703125" customWidth="1"/>
    <col min="22" max="22" width="17.28515625" customWidth="1"/>
    <col min="25" max="25" width="11.42578125" customWidth="1"/>
  </cols>
  <sheetData>
    <row r="2" spans="1:25">
      <c r="V2" t="s">
        <v>746</v>
      </c>
      <c r="X2" t="s">
        <v>747</v>
      </c>
    </row>
    <row r="3" spans="1:25">
      <c r="C3" s="172" t="s">
        <v>677</v>
      </c>
      <c r="V3" t="s">
        <v>801</v>
      </c>
      <c r="W3" t="s">
        <v>49</v>
      </c>
      <c r="X3" t="s">
        <v>834</v>
      </c>
      <c r="Y3" t="s">
        <v>49</v>
      </c>
    </row>
    <row r="4" spans="1:25">
      <c r="A4" s="172" t="s">
        <v>497</v>
      </c>
      <c r="B4" s="172" t="s">
        <v>261</v>
      </c>
      <c r="C4" t="s">
        <v>676</v>
      </c>
      <c r="D4" t="s">
        <v>678</v>
      </c>
      <c r="E4" t="s">
        <v>687</v>
      </c>
      <c r="H4" s="269" t="s">
        <v>679</v>
      </c>
      <c r="L4" s="174" t="s">
        <v>497</v>
      </c>
      <c r="M4" s="174" t="s">
        <v>685</v>
      </c>
      <c r="N4" s="190" t="s">
        <v>501</v>
      </c>
      <c r="O4" s="174" t="s">
        <v>742</v>
      </c>
      <c r="P4" s="174" t="s">
        <v>40</v>
      </c>
      <c r="Q4" s="174"/>
      <c r="R4" s="174"/>
      <c r="S4" s="174"/>
      <c r="V4" s="71" t="str">
        <f>IF('Prog Actual'!H3="","",'Prog Actual'!H3)</f>
        <v/>
      </c>
      <c r="W4" s="71" t="str">
        <f>IF(V4="","",IFERROR(VLOOKUP(V4,'Prog antiguo'!H:H,1,0),"Inserto"))</f>
        <v/>
      </c>
      <c r="X4" s="71" t="str">
        <f>IF('Prog antiguo'!H3="","",'Prog antiguo'!H3)</f>
        <v/>
      </c>
      <c r="Y4" s="71" t="str">
        <f>IF(X4="","",IFERROR(VLOOKUP(X4,'Prog Actual'!H:H,1,0),"Eliminada"))</f>
        <v/>
      </c>
    </row>
    <row r="5" spans="1:25">
      <c r="A5">
        <v>1</v>
      </c>
      <c r="B5" t="s">
        <v>106</v>
      </c>
      <c r="C5" s="174">
        <v>0</v>
      </c>
      <c r="D5" s="174">
        <v>0</v>
      </c>
      <c r="E5" s="174">
        <v>731</v>
      </c>
      <c r="H5" s="268" t="e">
        <f>IF(A5="","",IF(D5="","No esta en MM BD",IF(B5="EMBOT",C5,C5/D5)))</f>
        <v>#DIV/0!</v>
      </c>
      <c r="L5" s="174">
        <v>7085399</v>
      </c>
      <c r="M5" s="177">
        <v>0.29166666666666669</v>
      </c>
      <c r="N5" s="190">
        <v>40700</v>
      </c>
      <c r="O5">
        <v>18000</v>
      </c>
      <c r="P5" t="s">
        <v>265</v>
      </c>
      <c r="R5" s="172" t="s">
        <v>512</v>
      </c>
      <c r="S5" t="s">
        <v>259</v>
      </c>
      <c r="V5" s="71">
        <f>IF('Prog Actual'!H4="","",'Prog Actual'!H4)</f>
        <v>7085399</v>
      </c>
      <c r="W5" s="71">
        <f>IF(V5="","",IFERROR(VLOOKUP(V5,'Prog antiguo'!H:H,1,0),"Inserto"))</f>
        <v>7085399</v>
      </c>
      <c r="X5" s="71">
        <f>IF('Prog antiguo'!H4="","",'Prog antiguo'!H4)</f>
        <v>7085399</v>
      </c>
      <c r="Y5" s="71">
        <f>IF(X5="","",IFERROR(VLOOKUP(X5,'Prog Actual'!H:H,1,0),"Eliminada"))</f>
        <v>7085399</v>
      </c>
    </row>
    <row r="6" spans="1:25">
      <c r="A6" t="s">
        <v>729</v>
      </c>
      <c r="B6" t="s">
        <v>729</v>
      </c>
      <c r="C6" s="174"/>
      <c r="D6" s="174"/>
      <c r="E6" s="174"/>
      <c r="H6" s="268" t="str">
        <f>IF(A6="","",IF(D6="","No esta en MM BD",IF(B6="EMBOT",C6,C6/D6)))</f>
        <v>No esta en MM BD</v>
      </c>
      <c r="L6" s="174">
        <v>7085390</v>
      </c>
      <c r="M6" s="177">
        <v>0.38541666666666669</v>
      </c>
      <c r="N6" s="190">
        <v>40700</v>
      </c>
      <c r="O6">
        <v>18000</v>
      </c>
      <c r="P6" t="s">
        <v>265</v>
      </c>
      <c r="V6" s="71">
        <f>IF('Prog Actual'!H5="","",'Prog Actual'!H5)</f>
        <v>7084847</v>
      </c>
      <c r="W6" s="71">
        <f>IF(V6="","",IFERROR(VLOOKUP(V6,'Prog antiguo'!H:H,1,0),"Inserto"))</f>
        <v>7084847</v>
      </c>
      <c r="X6" s="71">
        <f>IF('Prog antiguo'!H5="","",'Prog antiguo'!H5)</f>
        <v>7084847</v>
      </c>
      <c r="Y6" s="71">
        <f>IF(X6="","",IFERROR(VLOOKUP(X6,'Prog Actual'!H:H,1,0),"Eliminada"))</f>
        <v>7084847</v>
      </c>
    </row>
    <row r="7" spans="1:25">
      <c r="A7">
        <v>1266405</v>
      </c>
      <c r="B7" t="s">
        <v>106</v>
      </c>
      <c r="C7" s="174">
        <v>20592</v>
      </c>
      <c r="D7" s="174">
        <v>12</v>
      </c>
      <c r="E7" s="174">
        <v>603.99999999999989</v>
      </c>
      <c r="H7" s="268">
        <f t="shared" ref="H7:H69" si="0">IF(A7="","",IF(D7="","No esta en MM BD",IF(B7="EMBOT",C7,C7/D7)))</f>
        <v>1716</v>
      </c>
      <c r="L7" s="174">
        <v>7085390</v>
      </c>
      <c r="M7" s="177">
        <v>0.45277777777777778</v>
      </c>
      <c r="N7" s="190">
        <v>40700</v>
      </c>
      <c r="O7">
        <v>18000</v>
      </c>
      <c r="P7" t="s">
        <v>265</v>
      </c>
      <c r="R7" s="172" t="s">
        <v>674</v>
      </c>
      <c r="S7" t="s">
        <v>687</v>
      </c>
      <c r="V7" s="71">
        <f>IF('Prog Actual'!H6="","",'Prog Actual'!H6)</f>
        <v>7085390</v>
      </c>
      <c r="W7" s="71">
        <f>IF(V7="","",IFERROR(VLOOKUP(V7,'Prog antiguo'!H:H,1,0),"Inserto"))</f>
        <v>7085390</v>
      </c>
      <c r="X7" s="71">
        <f>IF('Prog antiguo'!H6="","",'Prog antiguo'!H6)</f>
        <v>7085390</v>
      </c>
      <c r="Y7" s="71">
        <f>IF(X7="","",IFERROR(VLOOKUP(X7,'Prog Actual'!H:H,1,0),"Eliminada"))</f>
        <v>7085390</v>
      </c>
    </row>
    <row r="8" spans="1:25">
      <c r="A8">
        <v>1274645</v>
      </c>
      <c r="B8" t="s">
        <v>106</v>
      </c>
      <c r="C8" s="174">
        <v>17796</v>
      </c>
      <c r="D8" s="174">
        <v>6</v>
      </c>
      <c r="E8" s="174">
        <v>212.99999999999997</v>
      </c>
      <c r="H8" s="268">
        <f t="shared" si="0"/>
        <v>2966</v>
      </c>
      <c r="L8" s="174">
        <v>7085390</v>
      </c>
      <c r="M8" s="177">
        <v>0.60416666666666663</v>
      </c>
      <c r="N8" s="190">
        <v>40700</v>
      </c>
      <c r="O8">
        <v>18000</v>
      </c>
      <c r="P8" t="s">
        <v>265</v>
      </c>
      <c r="R8" s="173">
        <v>7085262</v>
      </c>
      <c r="S8" s="174">
        <v>110.00000000000001</v>
      </c>
      <c r="V8" s="71">
        <f>IF('Prog Actual'!H7="","",'Prog Actual'!H7)</f>
        <v>1273708</v>
      </c>
      <c r="W8" s="71">
        <f>IF(V8="","",IFERROR(VLOOKUP(V8,'Prog antiguo'!H:H,1,0),"Inserto"))</f>
        <v>1273708</v>
      </c>
      <c r="X8" s="71">
        <f>IF('Prog antiguo'!H7="","",'Prog antiguo'!H7)</f>
        <v>1273708</v>
      </c>
      <c r="Y8" s="71">
        <f>IF(X8="","",IFERROR(VLOOKUP(X8,'Prog Actual'!H:H,1,0),"Eliminada"))</f>
        <v>1273708</v>
      </c>
    </row>
    <row r="9" spans="1:25">
      <c r="A9">
        <v>7085399</v>
      </c>
      <c r="B9" t="s">
        <v>106</v>
      </c>
      <c r="C9" s="174">
        <v>8256</v>
      </c>
      <c r="D9" s="174">
        <v>6</v>
      </c>
      <c r="E9" s="174">
        <v>135</v>
      </c>
      <c r="H9" s="268">
        <f t="shared" si="0"/>
        <v>1376</v>
      </c>
      <c r="L9" s="174">
        <v>7084847</v>
      </c>
      <c r="M9" s="177">
        <v>0.68402777777777779</v>
      </c>
      <c r="N9" s="190">
        <v>40700</v>
      </c>
      <c r="O9">
        <v>18000</v>
      </c>
      <c r="P9" t="s">
        <v>265</v>
      </c>
      <c r="R9" s="173">
        <v>7085697</v>
      </c>
      <c r="S9" s="174">
        <v>94.999999999999986</v>
      </c>
      <c r="V9" s="71">
        <f>IF('Prog Actual'!H8="","",'Prog Actual'!H8)</f>
        <v>1273348</v>
      </c>
      <c r="W9" s="71">
        <f>IF(V9="","",IFERROR(VLOOKUP(V9,'Prog antiguo'!H:H,1,0),"Inserto"))</f>
        <v>1273348</v>
      </c>
      <c r="X9" s="71">
        <f>IF('Prog antiguo'!H8="","",'Prog antiguo'!H8)</f>
        <v>1273348</v>
      </c>
      <c r="Y9" s="71">
        <f>IF(X9="","",IFERROR(VLOOKUP(X9,'Prog Actual'!H:H,1,0),"Eliminada"))</f>
        <v>1273348</v>
      </c>
    </row>
    <row r="10" spans="1:25">
      <c r="A10">
        <v>7084846</v>
      </c>
      <c r="B10" t="s">
        <v>106</v>
      </c>
      <c r="C10" s="174">
        <v>57978</v>
      </c>
      <c r="D10" s="174">
        <v>6</v>
      </c>
      <c r="E10" s="174">
        <v>555</v>
      </c>
      <c r="H10" s="268">
        <f t="shared" si="0"/>
        <v>9663</v>
      </c>
      <c r="L10" s="174">
        <v>1273957</v>
      </c>
      <c r="M10" s="177">
        <v>0.29166666666666669</v>
      </c>
      <c r="N10" s="190">
        <v>40701</v>
      </c>
      <c r="O10">
        <v>18000</v>
      </c>
      <c r="P10" t="s">
        <v>265</v>
      </c>
      <c r="R10" s="173">
        <v>7085455</v>
      </c>
      <c r="S10" s="174">
        <v>64.999999999999929</v>
      </c>
      <c r="V10" s="71">
        <f>IF('Prog Actual'!H9="","",'Prog Actual'!H9)</f>
        <v>1273957</v>
      </c>
      <c r="W10" s="71">
        <f>IF(V10="","",IFERROR(VLOOKUP(V10,'Prog antiguo'!H:H,1,0),"Inserto"))</f>
        <v>1273957</v>
      </c>
      <c r="X10" s="71">
        <f>IF('Prog antiguo'!H9="","",'Prog antiguo'!H9)</f>
        <v>1273957</v>
      </c>
      <c r="Y10" s="71">
        <f>IF(X10="","",IFERROR(VLOOKUP(X10,'Prog Actual'!H:H,1,0),"Eliminada"))</f>
        <v>1273957</v>
      </c>
    </row>
    <row r="11" spans="1:25">
      <c r="A11">
        <v>1273732</v>
      </c>
      <c r="B11" t="s">
        <v>106</v>
      </c>
      <c r="C11" s="174">
        <v>18330</v>
      </c>
      <c r="D11" s="174">
        <v>6</v>
      </c>
      <c r="E11" s="174">
        <v>186.00000000000006</v>
      </c>
      <c r="H11" s="268">
        <f t="shared" si="0"/>
        <v>3055</v>
      </c>
      <c r="L11" s="174">
        <v>1273348</v>
      </c>
      <c r="M11" s="177">
        <v>0.32291666666666669</v>
      </c>
      <c r="N11" s="190">
        <v>40701</v>
      </c>
      <c r="O11">
        <v>18000</v>
      </c>
      <c r="P11" t="s">
        <v>265</v>
      </c>
      <c r="R11" s="173">
        <v>1255231</v>
      </c>
      <c r="S11" s="174">
        <v>90</v>
      </c>
      <c r="V11" s="71" t="str">
        <f>IF('Prog Actual'!H10="","",'Prog Actual'!H10)</f>
        <v/>
      </c>
      <c r="W11" s="71" t="str">
        <f>IF(V11="","",IFERROR(VLOOKUP(V11,'Prog antiguo'!H:H,1,0),"Inserto"))</f>
        <v/>
      </c>
      <c r="X11" s="71" t="str">
        <f>IF('Prog antiguo'!H10="","",'Prog antiguo'!H10)</f>
        <v/>
      </c>
      <c r="Y11" s="71" t="str">
        <f>IF(X11="","",IFERROR(VLOOKUP(X11,'Prog Actual'!H:H,1,0),"Eliminada"))</f>
        <v/>
      </c>
    </row>
    <row r="12" spans="1:25">
      <c r="A12">
        <v>1277093</v>
      </c>
      <c r="B12" t="s">
        <v>106</v>
      </c>
      <c r="C12" s="174">
        <v>2856</v>
      </c>
      <c r="D12" s="174">
        <v>12</v>
      </c>
      <c r="E12" s="174">
        <v>81.000000000000043</v>
      </c>
      <c r="H12" s="268">
        <f t="shared" si="0"/>
        <v>238</v>
      </c>
      <c r="L12" s="174">
        <v>1273708</v>
      </c>
      <c r="M12" s="177">
        <v>0.38958333333333334</v>
      </c>
      <c r="N12" s="190">
        <v>40701</v>
      </c>
      <c r="O12">
        <v>18000</v>
      </c>
      <c r="P12" t="s">
        <v>265</v>
      </c>
      <c r="R12" s="173">
        <v>1274223</v>
      </c>
      <c r="S12" s="174">
        <v>124.00000000000004</v>
      </c>
      <c r="V12" s="71">
        <f>IF('Prog Actual'!H11="","",'Prog Actual'!H11)</f>
        <v>1255231</v>
      </c>
      <c r="W12" s="71">
        <f>IF(V12="","",IFERROR(VLOOKUP(V12,'Prog antiguo'!H:H,1,0),"Inserto"))</f>
        <v>1255231</v>
      </c>
      <c r="X12" s="71">
        <f>IF('Prog antiguo'!H11="","",'Prog antiguo'!H11)</f>
        <v>1255231</v>
      </c>
      <c r="Y12" s="71">
        <f>IF(X12="","",IFERROR(VLOOKUP(X12,'Prog Actual'!H:H,1,0),"Eliminada"))</f>
        <v>1255231</v>
      </c>
    </row>
    <row r="13" spans="1:25">
      <c r="A13">
        <v>7085262</v>
      </c>
      <c r="B13" t="s">
        <v>106</v>
      </c>
      <c r="C13" s="174">
        <v>3056</v>
      </c>
      <c r="D13" s="174">
        <v>4</v>
      </c>
      <c r="E13" s="174">
        <v>509.99999999999994</v>
      </c>
      <c r="H13" s="268">
        <f t="shared" si="0"/>
        <v>764</v>
      </c>
      <c r="L13" s="174">
        <v>1255231</v>
      </c>
      <c r="M13" s="177">
        <v>0.40972222222222221</v>
      </c>
      <c r="N13" s="190">
        <v>40701</v>
      </c>
      <c r="O13">
        <v>8000</v>
      </c>
      <c r="P13" t="s">
        <v>265</v>
      </c>
      <c r="R13" s="173">
        <v>1255230</v>
      </c>
      <c r="S13" s="174">
        <v>59.999999999999943</v>
      </c>
      <c r="V13" s="71" t="str">
        <f>IF('Prog Actual'!H12="","",'Prog Actual'!H12)</f>
        <v/>
      </c>
      <c r="W13" s="71" t="str">
        <f>IF(V13="","",IFERROR(VLOOKUP(V13,'Prog antiguo'!H:H,1,0),"Inserto"))</f>
        <v/>
      </c>
      <c r="X13" s="71" t="str">
        <f>IF('Prog antiguo'!H12="","",'Prog antiguo'!H12)</f>
        <v/>
      </c>
      <c r="Y13" s="71" t="str">
        <f>IF(X13="","",IFERROR(VLOOKUP(X13,'Prog Actual'!H:H,1,0),"Eliminada"))</f>
        <v/>
      </c>
    </row>
    <row r="14" spans="1:25">
      <c r="A14">
        <v>7085390</v>
      </c>
      <c r="B14" t="s">
        <v>106</v>
      </c>
      <c r="C14" s="174">
        <v>31758</v>
      </c>
      <c r="D14" s="174">
        <v>6</v>
      </c>
      <c r="E14" s="174">
        <v>430.00000000000011</v>
      </c>
      <c r="H14" s="268">
        <f t="shared" si="0"/>
        <v>5293</v>
      </c>
      <c r="L14" s="174">
        <v>1255231</v>
      </c>
      <c r="M14" s="177">
        <v>0.60416666666666663</v>
      </c>
      <c r="N14" s="190">
        <v>40701</v>
      </c>
      <c r="O14">
        <v>8000</v>
      </c>
      <c r="P14" t="s">
        <v>265</v>
      </c>
      <c r="R14" s="173">
        <v>1275174</v>
      </c>
      <c r="S14" s="174">
        <v>119.99999999999997</v>
      </c>
      <c r="V14" s="71">
        <f>IF('Prog Actual'!H13="","",'Prog Actual'!H13)</f>
        <v>1274029</v>
      </c>
      <c r="W14" s="71">
        <f>IF(V14="","",IFERROR(VLOOKUP(V14,'Prog antiguo'!H:H,1,0),"Inserto"))</f>
        <v>1274029</v>
      </c>
      <c r="X14" s="71">
        <f>IF('Prog antiguo'!H13="","",'Prog antiguo'!H13)</f>
        <v>1274029</v>
      </c>
      <c r="Y14" s="71">
        <f>IF(X14="","",IFERROR(VLOOKUP(X14,'Prog Actual'!H:H,1,0),"Eliminada"))</f>
        <v>1274029</v>
      </c>
    </row>
    <row r="15" spans="1:25">
      <c r="A15">
        <v>7084847</v>
      </c>
      <c r="B15" t="s">
        <v>106</v>
      </c>
      <c r="C15" s="174">
        <v>118878</v>
      </c>
      <c r="D15" s="174">
        <v>6</v>
      </c>
      <c r="E15" s="174">
        <v>563</v>
      </c>
      <c r="H15" s="268">
        <f t="shared" si="0"/>
        <v>19813</v>
      </c>
      <c r="L15" s="174">
        <v>1274223</v>
      </c>
      <c r="M15" s="177">
        <v>0.85416666666666663</v>
      </c>
      <c r="N15" s="190">
        <v>40701</v>
      </c>
      <c r="O15">
        <v>18000</v>
      </c>
      <c r="P15" t="s">
        <v>265</v>
      </c>
      <c r="R15" s="173">
        <v>1273696</v>
      </c>
      <c r="S15" s="174">
        <v>94.999999999999986</v>
      </c>
      <c r="V15" s="71">
        <f>IF('Prog Actual'!H14="","",'Prog Actual'!H14)</f>
        <v>1274223</v>
      </c>
      <c r="W15" s="71">
        <f>IF(V15="","",IFERROR(VLOOKUP(V15,'Prog antiguo'!H:H,1,0),"Inserto"))</f>
        <v>1274223</v>
      </c>
      <c r="X15" s="71">
        <f>IF('Prog antiguo'!H14="","",'Prog antiguo'!H14)</f>
        <v>1274223</v>
      </c>
      <c r="Y15" s="71">
        <f>IF(X15="","",IFERROR(VLOOKUP(X15,'Prog Actual'!H:H,1,0),"Eliminada"))</f>
        <v>1274223</v>
      </c>
    </row>
    <row r="16" spans="1:25">
      <c r="A16">
        <v>1273708</v>
      </c>
      <c r="B16" t="s">
        <v>106</v>
      </c>
      <c r="C16" s="174">
        <v>21756</v>
      </c>
      <c r="D16" s="174">
        <v>12</v>
      </c>
      <c r="E16" s="174">
        <v>262</v>
      </c>
      <c r="H16" s="268">
        <f t="shared" si="0"/>
        <v>1813</v>
      </c>
      <c r="L16" s="174">
        <v>7084847</v>
      </c>
      <c r="M16" s="177">
        <v>0</v>
      </c>
      <c r="N16" s="190">
        <v>40701</v>
      </c>
      <c r="O16">
        <v>18000</v>
      </c>
      <c r="P16" t="s">
        <v>265</v>
      </c>
      <c r="R16" s="173" t="s">
        <v>675</v>
      </c>
      <c r="S16" s="174">
        <v>759</v>
      </c>
      <c r="V16" s="71">
        <f>IF('Prog Actual'!H15="","",'Prog Actual'!H15)</f>
        <v>1275204</v>
      </c>
      <c r="W16" s="71">
        <f>IF(V16="","",IFERROR(VLOOKUP(V16,'Prog antiguo'!H:H,1,0),"Inserto"))</f>
        <v>1275204</v>
      </c>
      <c r="X16" s="71">
        <f>IF('Prog antiguo'!H15="","",'Prog antiguo'!H15)</f>
        <v>1275204</v>
      </c>
      <c r="Y16" s="71">
        <f>IF(X16="","",IFERROR(VLOOKUP(X16,'Prog Actual'!H:H,1,0),"Eliminada"))</f>
        <v>1275204</v>
      </c>
    </row>
    <row r="17" spans="1:25">
      <c r="A17">
        <v>1273957</v>
      </c>
      <c r="B17" t="s">
        <v>106</v>
      </c>
      <c r="C17" s="174">
        <v>11424</v>
      </c>
      <c r="D17" s="174">
        <v>12</v>
      </c>
      <c r="E17" s="174">
        <v>123.99999999999996</v>
      </c>
      <c r="H17" s="268">
        <f t="shared" si="0"/>
        <v>952</v>
      </c>
      <c r="L17" s="174">
        <v>1273708</v>
      </c>
      <c r="M17" s="177">
        <v>7.4999999999999997E-2</v>
      </c>
      <c r="N17" s="190">
        <v>40701</v>
      </c>
      <c r="O17">
        <v>18000</v>
      </c>
      <c r="P17" t="s">
        <v>265</v>
      </c>
      <c r="V17" s="71">
        <f>IF('Prog Actual'!H16="","",'Prog Actual'!H16)</f>
        <v>1275209</v>
      </c>
      <c r="W17" s="71">
        <f>IF(V17="","",IFERROR(VLOOKUP(V17,'Prog antiguo'!H:H,1,0),"Inserto"))</f>
        <v>1275209</v>
      </c>
      <c r="X17" s="71">
        <f>IF('Prog antiguo'!H16="","",'Prog antiguo'!H16)</f>
        <v>1275209</v>
      </c>
      <c r="Y17" s="71">
        <f>IF(X17="","",IFERROR(VLOOKUP(X17,'Prog Actual'!H:H,1,0),"Eliminada"))</f>
        <v>1275209</v>
      </c>
    </row>
    <row r="18" spans="1:25">
      <c r="A18">
        <v>7084668</v>
      </c>
      <c r="B18" t="s">
        <v>106</v>
      </c>
      <c r="C18" s="174">
        <v>840</v>
      </c>
      <c r="D18" s="174">
        <v>6</v>
      </c>
      <c r="E18" s="174">
        <v>20.000000000000089</v>
      </c>
      <c r="H18" s="268">
        <f t="shared" si="0"/>
        <v>140</v>
      </c>
      <c r="L18" s="174">
        <v>1273957</v>
      </c>
      <c r="M18" s="177">
        <v>0.23680555555555555</v>
      </c>
      <c r="N18" s="190">
        <v>40701</v>
      </c>
      <c r="O18">
        <v>18000</v>
      </c>
      <c r="P18" t="s">
        <v>265</v>
      </c>
      <c r="V18" s="71">
        <f>IF('Prog Actual'!H17="","",'Prog Actual'!H17)</f>
        <v>1273293</v>
      </c>
      <c r="W18" s="71">
        <f>IF(V18="","",IFERROR(VLOOKUP(V18,'Prog antiguo'!H:H,1,0),"Inserto"))</f>
        <v>1273293</v>
      </c>
      <c r="X18" s="71">
        <f>IF('Prog antiguo'!H17="","",'Prog antiguo'!H17)</f>
        <v>7085276</v>
      </c>
      <c r="Y18" s="71">
        <f>IF(X18="","",IFERROR(VLOOKUP(X18,'Prog Actual'!H:H,1,0),"Eliminada"))</f>
        <v>7085276</v>
      </c>
    </row>
    <row r="19" spans="1:25">
      <c r="A19">
        <v>7085401</v>
      </c>
      <c r="B19" t="s">
        <v>106</v>
      </c>
      <c r="C19" s="174">
        <v>15084</v>
      </c>
      <c r="D19" s="174">
        <v>6</v>
      </c>
      <c r="E19" s="174">
        <v>154.99999999999997</v>
      </c>
      <c r="H19" s="268">
        <f t="shared" si="0"/>
        <v>2514</v>
      </c>
      <c r="L19" s="174">
        <v>7084847</v>
      </c>
      <c r="M19" s="177">
        <v>0.91666666666666663</v>
      </c>
      <c r="N19" s="190">
        <v>40701</v>
      </c>
      <c r="O19">
        <v>18000</v>
      </c>
      <c r="P19" t="s">
        <v>265</v>
      </c>
      <c r="V19" s="71" t="str">
        <f>IF('Prog Actual'!H18="","",'Prog Actual'!H18)</f>
        <v/>
      </c>
      <c r="W19" s="71" t="str">
        <f>IF(V19="","",IFERROR(VLOOKUP(V19,'Prog antiguo'!H:H,1,0),"Inserto"))</f>
        <v/>
      </c>
      <c r="X19" s="71" t="str">
        <f>IF('Prog antiguo'!H18="","",'Prog antiguo'!H18)</f>
        <v/>
      </c>
      <c r="Y19" s="71" t="str">
        <f>IF(X19="","",IFERROR(VLOOKUP(X19,'Prog Actual'!H:H,1,0),"Eliminada"))</f>
        <v/>
      </c>
    </row>
    <row r="20" spans="1:25">
      <c r="A20">
        <v>7085697</v>
      </c>
      <c r="B20" t="s">
        <v>106</v>
      </c>
      <c r="C20" s="174">
        <v>96</v>
      </c>
      <c r="D20" s="174">
        <v>6</v>
      </c>
      <c r="E20" s="174">
        <v>95.999999999999986</v>
      </c>
      <c r="H20" s="268">
        <f t="shared" si="0"/>
        <v>16</v>
      </c>
      <c r="L20" s="174">
        <v>1274223</v>
      </c>
      <c r="M20" s="177">
        <v>6.9444444444444441E-3</v>
      </c>
      <c r="N20" s="190">
        <v>40702</v>
      </c>
      <c r="O20">
        <v>18000</v>
      </c>
      <c r="P20" t="s">
        <v>265</v>
      </c>
      <c r="V20" s="71">
        <f>IF('Prog Actual'!H19="","",'Prog Actual'!H19)</f>
        <v>1255230</v>
      </c>
      <c r="W20" s="71">
        <f>IF(V20="","",IFERROR(VLOOKUP(V20,'Prog antiguo'!H:H,1,0),"Inserto"))</f>
        <v>1255230</v>
      </c>
      <c r="X20" s="71">
        <f>IF('Prog antiguo'!H19="","",'Prog antiguo'!H19)</f>
        <v>1255230</v>
      </c>
      <c r="Y20" s="71">
        <f>IF(X20="","",IFERROR(VLOOKUP(X20,'Prog Actual'!H:H,1,0),"Eliminada"))</f>
        <v>1255230</v>
      </c>
    </row>
    <row r="21" spans="1:25">
      <c r="A21">
        <v>7085273</v>
      </c>
      <c r="B21" t="s">
        <v>106</v>
      </c>
      <c r="C21" s="174">
        <v>7110</v>
      </c>
      <c r="D21" s="174">
        <v>6</v>
      </c>
      <c r="E21" s="174">
        <v>170.00000000000003</v>
      </c>
      <c r="H21" s="268">
        <f t="shared" si="0"/>
        <v>1185</v>
      </c>
      <c r="L21" s="174">
        <v>1274029</v>
      </c>
      <c r="M21" s="177">
        <v>9.7222222222222224E-2</v>
      </c>
      <c r="N21" s="190">
        <v>40702</v>
      </c>
      <c r="O21">
        <v>18000</v>
      </c>
      <c r="P21" t="s">
        <v>265</v>
      </c>
      <c r="V21" s="71" t="str">
        <f>IF('Prog Actual'!H20="","",'Prog Actual'!H20)</f>
        <v/>
      </c>
      <c r="W21" s="71" t="str">
        <f>IF(V21="","",IFERROR(VLOOKUP(V21,'Prog antiguo'!H:H,1,0),"Inserto"))</f>
        <v/>
      </c>
      <c r="X21" s="71" t="str">
        <f>IF('Prog antiguo'!H20="","",'Prog antiguo'!H20)</f>
        <v/>
      </c>
      <c r="Y21" s="71" t="str">
        <f>IF(X21="","",IFERROR(VLOOKUP(X21,'Prog Actual'!H:H,1,0),"Eliminada"))</f>
        <v/>
      </c>
    </row>
    <row r="22" spans="1:25">
      <c r="A22">
        <v>7085272</v>
      </c>
      <c r="B22" t="s">
        <v>106</v>
      </c>
      <c r="C22" s="174">
        <v>8820</v>
      </c>
      <c r="D22" s="174">
        <v>6</v>
      </c>
      <c r="E22" s="174">
        <v>112.00000000000009</v>
      </c>
      <c r="H22" s="268">
        <f t="shared" si="0"/>
        <v>1470</v>
      </c>
      <c r="L22" s="174">
        <v>1275204</v>
      </c>
      <c r="M22" s="177">
        <v>0.19444444444444445</v>
      </c>
      <c r="N22" s="190">
        <v>40702</v>
      </c>
      <c r="O22">
        <v>18000</v>
      </c>
      <c r="P22" t="s">
        <v>265</v>
      </c>
      <c r="V22" s="71">
        <f>IF('Prog Actual'!H21="","",'Prog Actual'!H21)</f>
        <v>1274731</v>
      </c>
      <c r="W22" s="71">
        <f>IF(V22="","",IFERROR(VLOOKUP(V22,'Prog antiguo'!H:H,1,0),"Inserto"))</f>
        <v>1274731</v>
      </c>
      <c r="X22" s="71">
        <f>IF('Prog antiguo'!H21="","",'Prog antiguo'!H21)</f>
        <v>7085152</v>
      </c>
      <c r="Y22" s="71">
        <f>IF(X22="","",IFERROR(VLOOKUP(X22,'Prog Actual'!H:H,1,0),"Eliminada"))</f>
        <v>7085152</v>
      </c>
    </row>
    <row r="23" spans="1:25">
      <c r="A23">
        <v>7085203</v>
      </c>
      <c r="B23" t="s">
        <v>106</v>
      </c>
      <c r="C23" s="174">
        <v>9630</v>
      </c>
      <c r="D23" s="174">
        <v>6</v>
      </c>
      <c r="E23" s="174">
        <v>147</v>
      </c>
      <c r="H23" s="268">
        <f t="shared" si="0"/>
        <v>1605</v>
      </c>
      <c r="L23" s="174">
        <v>1255230</v>
      </c>
      <c r="M23" s="177">
        <v>0.25</v>
      </c>
      <c r="N23" s="190">
        <v>40702</v>
      </c>
      <c r="O23">
        <v>8000</v>
      </c>
      <c r="P23" t="s">
        <v>265</v>
      </c>
      <c r="V23" s="71">
        <f>IF('Prog Actual'!H22="","",'Prog Actual'!H22)</f>
        <v>1274599</v>
      </c>
      <c r="W23" s="71">
        <f>IF(V23="","",IFERROR(VLOOKUP(V23,'Prog antiguo'!H:H,1,0),"Inserto"))</f>
        <v>1274599</v>
      </c>
      <c r="X23" s="71">
        <f>IF('Prog antiguo'!H22="","",'Prog antiguo'!H22)</f>
        <v>1274731</v>
      </c>
      <c r="Y23" s="71">
        <f>IF(X23="","",IFERROR(VLOOKUP(X23,'Prog Actual'!H:H,1,0),"Eliminada"))</f>
        <v>1274731</v>
      </c>
    </row>
    <row r="24" spans="1:25">
      <c r="A24">
        <v>1273106</v>
      </c>
      <c r="B24" t="s">
        <v>106</v>
      </c>
      <c r="C24" s="174">
        <v>6522</v>
      </c>
      <c r="D24" s="174">
        <v>6</v>
      </c>
      <c r="E24" s="174">
        <v>126</v>
      </c>
      <c r="H24" s="268">
        <f t="shared" si="0"/>
        <v>1087</v>
      </c>
      <c r="L24" s="174">
        <v>1274223</v>
      </c>
      <c r="M24" s="177">
        <v>0.91666666666666663</v>
      </c>
      <c r="N24" s="190">
        <v>40702</v>
      </c>
      <c r="O24">
        <v>18000</v>
      </c>
      <c r="P24" t="s">
        <v>265</v>
      </c>
      <c r="V24" s="71">
        <f>IF('Prog Actual'!H23="","",'Prog Actual'!H23)</f>
        <v>7085276</v>
      </c>
      <c r="W24" s="71">
        <f>IF(V24="","",IFERROR(VLOOKUP(V24,'Prog antiguo'!H:H,1,0),"Inserto"))</f>
        <v>7085276</v>
      </c>
      <c r="X24" s="71">
        <f>IF('Prog antiguo'!H23="","",'Prog antiguo'!H23)</f>
        <v>1274599</v>
      </c>
      <c r="Y24" s="71">
        <f>IF(X24="","",IFERROR(VLOOKUP(X24,'Prog Actual'!H:H,1,0),"Eliminada"))</f>
        <v>1274599</v>
      </c>
    </row>
    <row r="25" spans="1:25">
      <c r="A25">
        <v>7085246</v>
      </c>
      <c r="B25" t="s">
        <v>106</v>
      </c>
      <c r="C25" s="174">
        <v>17280</v>
      </c>
      <c r="D25" s="174">
        <v>6</v>
      </c>
      <c r="E25" s="174">
        <v>224</v>
      </c>
      <c r="H25" s="268">
        <f t="shared" si="0"/>
        <v>2880</v>
      </c>
      <c r="L25" s="174">
        <v>7084846</v>
      </c>
      <c r="M25" s="177">
        <v>0.29166666666666669</v>
      </c>
      <c r="N25" s="190">
        <v>40700</v>
      </c>
      <c r="O25">
        <v>10000</v>
      </c>
      <c r="P25" t="s">
        <v>266</v>
      </c>
      <c r="Q25" s="177"/>
      <c r="V25" s="71">
        <f>IF('Prog Actual'!H24="","",'Prog Actual'!H24)</f>
        <v>7084744</v>
      </c>
      <c r="W25" s="71">
        <f>IF(V25="","",IFERROR(VLOOKUP(V25,'Prog antiguo'!H:H,1,0),"Inserto"))</f>
        <v>7084744</v>
      </c>
      <c r="X25" s="71">
        <f>IF('Prog antiguo'!H24="","",'Prog antiguo'!H24)</f>
        <v>7085217</v>
      </c>
      <c r="Y25" s="71">
        <f>IF(X25="","",IFERROR(VLOOKUP(X25,'Prog Actual'!H:H,1,0),"Eliminada"))</f>
        <v>7085217</v>
      </c>
    </row>
    <row r="26" spans="1:25">
      <c r="A26">
        <v>1274158</v>
      </c>
      <c r="B26" t="s">
        <v>106</v>
      </c>
      <c r="C26" s="174">
        <v>36960</v>
      </c>
      <c r="D26" s="174">
        <v>6</v>
      </c>
      <c r="E26" s="174">
        <v>370.00000000000006</v>
      </c>
      <c r="H26" s="268">
        <f t="shared" si="0"/>
        <v>6160</v>
      </c>
      <c r="L26" s="174">
        <v>7084846</v>
      </c>
      <c r="M26" s="177">
        <v>0.60416666666666663</v>
      </c>
      <c r="N26" s="190">
        <v>40700</v>
      </c>
      <c r="O26">
        <v>10000</v>
      </c>
      <c r="P26" t="s">
        <v>266</v>
      </c>
      <c r="V26" s="71">
        <f>IF('Prog Actual'!H25="","",'Prog Actual'!H25)</f>
        <v>7085217</v>
      </c>
      <c r="W26" s="71">
        <f>IF(V26="","",IFERROR(VLOOKUP(V26,'Prog antiguo'!H:H,1,0),"Inserto"))</f>
        <v>7085217</v>
      </c>
      <c r="X26" s="71">
        <f>IF('Prog antiguo'!H25="","",'Prog antiguo'!H25)</f>
        <v>7084742</v>
      </c>
      <c r="Y26" s="71">
        <f>IF(X26="","",IFERROR(VLOOKUP(X26,'Prog Actual'!H:H,1,0),"Eliminada"))</f>
        <v>7084742</v>
      </c>
    </row>
    <row r="27" spans="1:25">
      <c r="A27">
        <v>7083614</v>
      </c>
      <c r="B27" t="s">
        <v>106</v>
      </c>
      <c r="C27" s="174">
        <v>1656</v>
      </c>
      <c r="D27" s="174">
        <v>6</v>
      </c>
      <c r="E27" s="174">
        <v>120.00000000000004</v>
      </c>
      <c r="H27" s="268">
        <f t="shared" si="0"/>
        <v>276</v>
      </c>
      <c r="L27" s="174">
        <v>7084668</v>
      </c>
      <c r="M27" s="177">
        <v>0.67708333333333337</v>
      </c>
      <c r="N27" s="190">
        <v>40700</v>
      </c>
      <c r="O27">
        <v>10000</v>
      </c>
      <c r="P27" t="s">
        <v>266</v>
      </c>
      <c r="V27" s="71">
        <f>IF('Prog Actual'!H26="","",'Prog Actual'!H26)</f>
        <v>7084742</v>
      </c>
      <c r="W27" s="71">
        <f>IF(V27="","",IFERROR(VLOOKUP(V27,'Prog antiguo'!H:H,1,0),"Inserto"))</f>
        <v>7084742</v>
      </c>
      <c r="X27" s="71">
        <f>IF('Prog antiguo'!H26="","",'Prog antiguo'!H26)</f>
        <v>1274492</v>
      </c>
      <c r="Y27" s="71">
        <f>IF(X27="","",IFERROR(VLOOKUP(X27,'Prog Actual'!H:H,1,0),"Eliminada"))</f>
        <v>1274492</v>
      </c>
    </row>
    <row r="28" spans="1:25">
      <c r="A28">
        <v>7084090</v>
      </c>
      <c r="B28" t="s">
        <v>106</v>
      </c>
      <c r="C28" s="174">
        <v>5892</v>
      </c>
      <c r="D28" s="174">
        <v>6</v>
      </c>
      <c r="E28" s="174">
        <v>97</v>
      </c>
      <c r="H28" s="268">
        <f t="shared" si="0"/>
        <v>982</v>
      </c>
      <c r="L28" s="174">
        <v>7085401</v>
      </c>
      <c r="M28" s="177">
        <v>0.69097222222222221</v>
      </c>
      <c r="N28" s="190">
        <v>40700</v>
      </c>
      <c r="O28">
        <v>10000</v>
      </c>
      <c r="P28" t="s">
        <v>266</v>
      </c>
      <c r="V28" s="71">
        <f>IF('Prog Actual'!H27="","",'Prog Actual'!H27)</f>
        <v>1274492</v>
      </c>
      <c r="W28" s="71">
        <f>IF(V28="","",IFERROR(VLOOKUP(V28,'Prog antiguo'!H:H,1,0),"Inserto"))</f>
        <v>1274492</v>
      </c>
      <c r="X28" s="71">
        <f>IF('Prog antiguo'!H27="","",'Prog antiguo'!H27)</f>
        <v>1274598</v>
      </c>
      <c r="Y28" s="71">
        <f>IF(X28="","",IFERROR(VLOOKUP(X28,'Prog Actual'!H:H,1,0),"Eliminada"))</f>
        <v>1274598</v>
      </c>
    </row>
    <row r="29" spans="1:25">
      <c r="A29">
        <v>1274253</v>
      </c>
      <c r="B29" t="s">
        <v>183</v>
      </c>
      <c r="C29" s="174">
        <v>1008</v>
      </c>
      <c r="D29" s="174">
        <v>12</v>
      </c>
      <c r="E29" s="174">
        <v>34.000000000000043</v>
      </c>
      <c r="H29" s="268">
        <f t="shared" si="0"/>
        <v>84</v>
      </c>
      <c r="L29" s="174">
        <v>7085697</v>
      </c>
      <c r="M29" s="177">
        <v>0.79861111111111105</v>
      </c>
      <c r="N29" s="190">
        <v>40700</v>
      </c>
      <c r="O29">
        <v>7500</v>
      </c>
      <c r="P29" t="s">
        <v>266</v>
      </c>
      <c r="V29" s="71">
        <f>IF('Prog Actual'!H28="","",'Prog Actual'!H28)</f>
        <v>1274598</v>
      </c>
      <c r="W29" s="71">
        <f>IF(V29="","",IFERROR(VLOOKUP(V29,'Prog antiguo'!H:H,1,0),"Inserto"))</f>
        <v>1274598</v>
      </c>
      <c r="X29" s="71">
        <f>IF('Prog antiguo'!H28="","",'Prog antiguo'!H28)</f>
        <v>7084744</v>
      </c>
      <c r="Y29" s="71">
        <f>IF(X29="","",IFERROR(VLOOKUP(X29,'Prog Actual'!H:H,1,0),"Eliminada"))</f>
        <v>7084744</v>
      </c>
    </row>
    <row r="30" spans="1:25">
      <c r="A30">
        <v>1275745</v>
      </c>
      <c r="B30" t="s">
        <v>183</v>
      </c>
      <c r="C30" s="174">
        <v>300</v>
      </c>
      <c r="D30" s="174">
        <v>12</v>
      </c>
      <c r="E30" s="174">
        <v>53.999999999999972</v>
      </c>
      <c r="H30" s="268">
        <f t="shared" si="0"/>
        <v>25</v>
      </c>
      <c r="L30" s="174">
        <v>7085273</v>
      </c>
      <c r="M30" s="177">
        <v>0.86527777777777781</v>
      </c>
      <c r="N30" s="190">
        <v>40700</v>
      </c>
      <c r="O30">
        <v>7500</v>
      </c>
      <c r="P30" t="s">
        <v>266</v>
      </c>
      <c r="V30" s="71">
        <f>IF('Prog Actual'!H29="","",'Prog Actual'!H29)</f>
        <v>7084743</v>
      </c>
      <c r="W30" s="71">
        <f>IF(V30="","",IFERROR(VLOOKUP(V30,'Prog antiguo'!H:H,1,0),"Inserto"))</f>
        <v>7084743</v>
      </c>
      <c r="X30" s="71">
        <f>IF('Prog antiguo'!H29="","",'Prog antiguo'!H29)</f>
        <v>7084743</v>
      </c>
      <c r="Y30" s="71">
        <f>IF(X30="","",IFERROR(VLOOKUP(X30,'Prog Actual'!H:H,1,0),"Eliminada"))</f>
        <v>7084743</v>
      </c>
    </row>
    <row r="31" spans="1:25">
      <c r="A31">
        <v>1275403</v>
      </c>
      <c r="B31" t="s">
        <v>183</v>
      </c>
      <c r="C31" s="174">
        <v>0</v>
      </c>
      <c r="D31" s="174">
        <v>12</v>
      </c>
      <c r="E31" s="174">
        <v>30.000000000000124</v>
      </c>
      <c r="H31" s="268">
        <f t="shared" si="0"/>
        <v>0</v>
      </c>
      <c r="L31" s="174">
        <v>7085246</v>
      </c>
      <c r="M31" s="177">
        <v>0.29166666666666669</v>
      </c>
      <c r="N31" s="190">
        <v>40701</v>
      </c>
      <c r="O31">
        <v>10000</v>
      </c>
      <c r="P31" t="s">
        <v>266</v>
      </c>
      <c r="V31" s="71">
        <f>IF('Prog Actual'!H30="","",'Prog Actual'!H30)</f>
        <v>1274625</v>
      </c>
      <c r="W31" s="71">
        <f>IF(V31="","",IFERROR(VLOOKUP(V31,'Prog antiguo'!H:H,1,0),"Inserto"))</f>
        <v>1274625</v>
      </c>
      <c r="X31" s="71">
        <f>IF('Prog antiguo'!H30="","",'Prog antiguo'!H30)</f>
        <v>1274625</v>
      </c>
      <c r="Y31" s="71">
        <f>IF(X31="","",IFERROR(VLOOKUP(X31,'Prog Actual'!H:H,1,0),"Eliminada"))</f>
        <v>1274625</v>
      </c>
    </row>
    <row r="32" spans="1:25">
      <c r="A32">
        <v>7085261</v>
      </c>
      <c r="B32" t="s">
        <v>183</v>
      </c>
      <c r="C32" s="174">
        <v>180</v>
      </c>
      <c r="D32" s="174">
        <v>12</v>
      </c>
      <c r="E32" s="174">
        <v>22.999999999999996</v>
      </c>
      <c r="H32" s="268">
        <f t="shared" si="0"/>
        <v>15</v>
      </c>
      <c r="L32" s="174">
        <v>1</v>
      </c>
      <c r="M32" s="177">
        <v>0.40625</v>
      </c>
      <c r="N32" s="190">
        <v>40701</v>
      </c>
      <c r="O32">
        <v>9200</v>
      </c>
      <c r="P32" t="s">
        <v>266</v>
      </c>
      <c r="V32" s="71">
        <f>IF('Prog Actual'!H31="","",'Prog Actual'!H31)</f>
        <v>1272246</v>
      </c>
      <c r="W32" s="71">
        <f>IF(V32="","",IFERROR(VLOOKUP(V32,'Prog antiguo'!H:H,1,0),"Inserto"))</f>
        <v>1272246</v>
      </c>
      <c r="X32" s="71">
        <f>IF('Prog antiguo'!H31="","",'Prog antiguo'!H31)</f>
        <v>1272246</v>
      </c>
      <c r="Y32" s="71">
        <f>IF(X32="","",IFERROR(VLOOKUP(X32,'Prog Actual'!H:H,1,0),"Eliminada"))</f>
        <v>1272246</v>
      </c>
    </row>
    <row r="33" spans="1:25">
      <c r="A33">
        <v>1275431</v>
      </c>
      <c r="B33" t="s">
        <v>183</v>
      </c>
      <c r="C33" s="174">
        <v>180</v>
      </c>
      <c r="D33" s="174">
        <v>12</v>
      </c>
      <c r="E33" s="174">
        <v>73</v>
      </c>
      <c r="H33" s="268">
        <f t="shared" si="0"/>
        <v>15</v>
      </c>
      <c r="L33" s="174">
        <v>1</v>
      </c>
      <c r="M33" s="177">
        <v>0.60416666666666663</v>
      </c>
      <c r="N33" s="190">
        <v>40701</v>
      </c>
      <c r="O33">
        <v>9200</v>
      </c>
      <c r="P33" t="s">
        <v>266</v>
      </c>
      <c r="V33" s="71">
        <f>IF('Prog Actual'!H32="","",'Prog Actual'!H32)</f>
        <v>1273945</v>
      </c>
      <c r="W33" s="71">
        <f>IF(V33="","",IFERROR(VLOOKUP(V33,'Prog antiguo'!H:H,1,0),"Inserto"))</f>
        <v>1273945</v>
      </c>
      <c r="X33" s="71">
        <f>IF('Prog antiguo'!H32="","",'Prog antiguo'!H32)</f>
        <v>1273945</v>
      </c>
      <c r="Y33" s="71">
        <f>IF(X33="","",IFERROR(VLOOKUP(X33,'Prog Actual'!H:H,1,0),"Eliminada"))</f>
        <v>1273945</v>
      </c>
    </row>
    <row r="34" spans="1:25">
      <c r="A34">
        <v>1277284</v>
      </c>
      <c r="B34" t="s">
        <v>183</v>
      </c>
      <c r="C34" s="174">
        <v>1512</v>
      </c>
      <c r="D34" s="174">
        <v>12</v>
      </c>
      <c r="E34" s="174">
        <v>78</v>
      </c>
      <c r="H34" s="268">
        <f t="shared" si="0"/>
        <v>126</v>
      </c>
      <c r="L34" s="174">
        <v>7085017</v>
      </c>
      <c r="M34" s="177">
        <v>0.87222222222222223</v>
      </c>
      <c r="N34" s="190">
        <v>40701</v>
      </c>
      <c r="O34">
        <v>8000</v>
      </c>
      <c r="P34" t="s">
        <v>266</v>
      </c>
      <c r="V34" s="71">
        <f>IF('Prog Actual'!H33="","",'Prog Actual'!H33)</f>
        <v>7085400</v>
      </c>
      <c r="W34" s="71">
        <f>IF(V34="","",IFERROR(VLOOKUP(V34,'Prog antiguo'!H:H,1,0),"Inserto"))</f>
        <v>7085400</v>
      </c>
      <c r="X34" s="71">
        <f>IF('Prog antiguo'!H33="","",'Prog antiguo'!H33)</f>
        <v>7085400</v>
      </c>
      <c r="Y34" s="71">
        <f>IF(X34="","",IFERROR(VLOOKUP(X34,'Prog Actual'!H:H,1,0),"Eliminada"))</f>
        <v>7085400</v>
      </c>
    </row>
    <row r="35" spans="1:25">
      <c r="A35">
        <v>1274968</v>
      </c>
      <c r="B35" t="s">
        <v>183</v>
      </c>
      <c r="C35" s="174">
        <v>2496</v>
      </c>
      <c r="D35" s="174">
        <v>6</v>
      </c>
      <c r="E35" s="174">
        <v>84.999999999999972</v>
      </c>
      <c r="H35" s="268">
        <f t="shared" si="0"/>
        <v>416</v>
      </c>
      <c r="L35" s="174">
        <v>7085404</v>
      </c>
      <c r="M35" s="177">
        <v>0.875</v>
      </c>
      <c r="N35" s="190">
        <v>40701</v>
      </c>
      <c r="O35">
        <v>10000</v>
      </c>
      <c r="P35" t="s">
        <v>266</v>
      </c>
      <c r="V35" s="71" t="str">
        <f>IF('Prog Actual'!H34="","",'Prog Actual'!H34)</f>
        <v/>
      </c>
      <c r="W35" s="71" t="str">
        <f>IF(V35="","",IFERROR(VLOOKUP(V35,'Prog antiguo'!H:H,1,0),"Inserto"))</f>
        <v/>
      </c>
      <c r="X35" s="71" t="str">
        <f>IF('Prog antiguo'!H34="","",'Prog antiguo'!H34)</f>
        <v/>
      </c>
      <c r="Y35" s="71" t="str">
        <f>IF(X35="","",IFERROR(VLOOKUP(X35,'Prog Actual'!H:H,1,0),"Eliminada"))</f>
        <v/>
      </c>
    </row>
    <row r="36" spans="1:25">
      <c r="A36">
        <v>1273464</v>
      </c>
      <c r="B36" t="s">
        <v>183</v>
      </c>
      <c r="C36" s="174">
        <v>696</v>
      </c>
      <c r="D36" s="174">
        <v>6</v>
      </c>
      <c r="E36" s="174">
        <v>59.000000000000036</v>
      </c>
      <c r="H36" s="268">
        <f t="shared" si="0"/>
        <v>116</v>
      </c>
      <c r="L36" s="174">
        <v>7085272</v>
      </c>
      <c r="M36" s="177">
        <v>0</v>
      </c>
      <c r="N36" s="190">
        <v>40701</v>
      </c>
      <c r="O36">
        <v>7500</v>
      </c>
      <c r="P36" t="s">
        <v>266</v>
      </c>
      <c r="V36" s="71">
        <f>IF('Prog Actual'!H35="","",'Prog Actual'!H35)</f>
        <v>7085070</v>
      </c>
      <c r="W36" s="71">
        <f>IF(V36="","",IFERROR(VLOOKUP(V36,'Prog antiguo'!H:H,1,0),"Inserto"))</f>
        <v>7085070</v>
      </c>
      <c r="X36" s="71">
        <f>IF('Prog antiguo'!H35="","",'Prog antiguo'!H35)</f>
        <v>7085070</v>
      </c>
      <c r="Y36" s="71">
        <f>IF(X36="","",IFERROR(VLOOKUP(X36,'Prog Actual'!H:H,1,0),"Eliminada"))</f>
        <v>7085070</v>
      </c>
    </row>
    <row r="37" spans="1:25">
      <c r="A37">
        <v>1274030</v>
      </c>
      <c r="B37" t="s">
        <v>106</v>
      </c>
      <c r="C37" s="174">
        <v>6216</v>
      </c>
      <c r="D37" s="174">
        <v>12</v>
      </c>
      <c r="E37" s="174">
        <v>171.99999999999994</v>
      </c>
      <c r="H37" s="268">
        <f t="shared" si="0"/>
        <v>518</v>
      </c>
      <c r="L37" s="174">
        <v>7085203</v>
      </c>
      <c r="M37" s="177">
        <v>6.1111111111111109E-2</v>
      </c>
      <c r="N37" s="190">
        <v>40701</v>
      </c>
      <c r="O37">
        <v>7500</v>
      </c>
      <c r="P37" t="s">
        <v>266</v>
      </c>
      <c r="V37" s="71">
        <f>IF('Prog Actual'!H36="","",'Prog Actual'!H36)</f>
        <v>7085152</v>
      </c>
      <c r="W37" s="71">
        <f>IF(V37="","",IFERROR(VLOOKUP(V37,'Prog antiguo'!H:H,1,0),"Inserto"))</f>
        <v>7085152</v>
      </c>
      <c r="X37" s="71">
        <f>IF('Prog antiguo'!H36="","",'Prog antiguo'!H36)</f>
        <v>1274621</v>
      </c>
      <c r="Y37" s="71">
        <f>IF(X37="","",IFERROR(VLOOKUP(X37,'Prog Actual'!H:H,1,0),"Eliminada"))</f>
        <v>1274621</v>
      </c>
    </row>
    <row r="38" spans="1:25">
      <c r="A38">
        <v>7085409</v>
      </c>
      <c r="B38" t="s">
        <v>183</v>
      </c>
      <c r="C38" s="174">
        <v>1368</v>
      </c>
      <c r="D38" s="174">
        <v>12</v>
      </c>
      <c r="E38" s="174">
        <v>67.999999999999929</v>
      </c>
      <c r="H38" s="268">
        <f t="shared" si="0"/>
        <v>114</v>
      </c>
      <c r="L38" s="174">
        <v>1273106</v>
      </c>
      <c r="M38" s="177">
        <v>0.16319444444444445</v>
      </c>
      <c r="N38" s="190">
        <v>40701</v>
      </c>
      <c r="O38">
        <v>7500</v>
      </c>
      <c r="P38" t="s">
        <v>266</v>
      </c>
      <c r="V38" s="71">
        <f>IF('Prog Actual'!H37="","",'Prog Actual'!H37)</f>
        <v>1274621</v>
      </c>
      <c r="W38" s="71">
        <f>IF(V38="","",IFERROR(VLOOKUP(V38,'Prog antiguo'!H:H,1,0),"Inserto"))</f>
        <v>1274621</v>
      </c>
      <c r="X38" s="71">
        <f>IF('Prog antiguo'!H37="","",'Prog antiguo'!H37)</f>
        <v>1275079</v>
      </c>
      <c r="Y38" s="71">
        <f>IF(X38="","",IFERROR(VLOOKUP(X38,'Prog Actual'!H:H,1,0),"Eliminada"))</f>
        <v>1275079</v>
      </c>
    </row>
    <row r="39" spans="1:25">
      <c r="A39">
        <v>1273653</v>
      </c>
      <c r="B39" t="s">
        <v>106</v>
      </c>
      <c r="C39" s="174">
        <v>20160</v>
      </c>
      <c r="D39" s="174">
        <v>6</v>
      </c>
      <c r="E39" s="174">
        <v>211</v>
      </c>
      <c r="H39" s="268">
        <f t="shared" si="0"/>
        <v>3360</v>
      </c>
      <c r="L39" s="174">
        <v>7085246</v>
      </c>
      <c r="M39" s="177">
        <v>0.25069444444444444</v>
      </c>
      <c r="N39" s="190">
        <v>40701</v>
      </c>
      <c r="O39">
        <v>10000</v>
      </c>
      <c r="P39" t="s">
        <v>266</v>
      </c>
      <c r="V39" s="71">
        <f>IF('Prog Actual'!H38="","",'Prog Actual'!H38)</f>
        <v>1275079</v>
      </c>
      <c r="W39" s="71">
        <f>IF(V39="","",IFERROR(VLOOKUP(V39,'Prog antiguo'!H:H,1,0),"Inserto"))</f>
        <v>1275079</v>
      </c>
      <c r="X39" s="71">
        <f>IF('Prog antiguo'!H38="","",'Prog antiguo'!H38)</f>
        <v>1275511</v>
      </c>
      <c r="Y39" s="71" t="str">
        <f>IF(X39="","",IFERROR(VLOOKUP(X39,'Prog Actual'!H:H,1,0),"Eliminada"))</f>
        <v>Eliminada</v>
      </c>
    </row>
    <row r="40" spans="1:25">
      <c r="A40">
        <v>1274757</v>
      </c>
      <c r="B40" t="s">
        <v>106</v>
      </c>
      <c r="C40" s="174">
        <v>1008</v>
      </c>
      <c r="D40" s="174">
        <v>6</v>
      </c>
      <c r="E40" s="174">
        <v>10.999999999999961</v>
      </c>
      <c r="H40" s="268">
        <f t="shared" si="0"/>
        <v>168</v>
      </c>
      <c r="L40" s="174">
        <v>7085273</v>
      </c>
      <c r="M40" s="177">
        <v>0.91666666666666663</v>
      </c>
      <c r="N40" s="190">
        <v>40701</v>
      </c>
      <c r="O40">
        <v>7500</v>
      </c>
      <c r="P40" t="s">
        <v>266</v>
      </c>
      <c r="V40" s="71">
        <f>IF('Prog Actual'!H39="","",'Prog Actual'!H39)</f>
        <v>1275419</v>
      </c>
      <c r="W40" s="71">
        <f>IF(V40="","",IFERROR(VLOOKUP(V40,'Prog antiguo'!H:H,1,0),"Inserto"))</f>
        <v>1275419</v>
      </c>
      <c r="X40" s="71">
        <f>IF('Prog antiguo'!H39="","",'Prog antiguo'!H39)</f>
        <v>1275419</v>
      </c>
      <c r="Y40" s="71">
        <f>IF(X40="","",IFERROR(VLOOKUP(X40,'Prog Actual'!H:H,1,0),"Eliminada"))</f>
        <v>1275419</v>
      </c>
    </row>
    <row r="41" spans="1:25">
      <c r="A41">
        <v>1276719</v>
      </c>
      <c r="B41" t="s">
        <v>106</v>
      </c>
      <c r="C41" s="174">
        <v>360</v>
      </c>
      <c r="D41" s="174">
        <v>6</v>
      </c>
      <c r="E41" s="174">
        <v>12.000000000000037</v>
      </c>
      <c r="H41" s="268">
        <f t="shared" si="0"/>
        <v>60</v>
      </c>
      <c r="L41" s="174">
        <v>7085272</v>
      </c>
      <c r="M41" s="177">
        <v>0.98333333333333328</v>
      </c>
      <c r="N41" s="190">
        <v>40701</v>
      </c>
      <c r="O41">
        <v>7500</v>
      </c>
      <c r="P41" t="s">
        <v>266</v>
      </c>
      <c r="V41" s="71">
        <f>IF('Prog Actual'!H40="","",'Prog Actual'!H40)</f>
        <v>1275493</v>
      </c>
      <c r="W41" s="71">
        <f>IF(V41="","",IFERROR(VLOOKUP(V41,'Prog antiguo'!H:H,1,0),"Inserto"))</f>
        <v>1275493</v>
      </c>
      <c r="X41" s="71">
        <f>IF('Prog antiguo'!H40="","",'Prog antiguo'!H40)</f>
        <v>1275493</v>
      </c>
      <c r="Y41" s="71">
        <f>IF(X41="","",IFERROR(VLOOKUP(X41,'Prog Actual'!H:H,1,0),"Eliminada"))</f>
        <v>1275493</v>
      </c>
    </row>
    <row r="42" spans="1:25">
      <c r="A42">
        <v>1273297</v>
      </c>
      <c r="B42" t="s">
        <v>106</v>
      </c>
      <c r="C42" s="174">
        <v>840</v>
      </c>
      <c r="D42" s="174">
        <v>12</v>
      </c>
      <c r="E42" s="174">
        <v>16.000000000000021</v>
      </c>
      <c r="H42" s="268">
        <f t="shared" si="0"/>
        <v>70</v>
      </c>
      <c r="L42" s="174">
        <v>7085408</v>
      </c>
      <c r="M42" s="177">
        <v>2.0833333333333332E-2</v>
      </c>
      <c r="N42" s="190">
        <v>40702</v>
      </c>
      <c r="O42">
        <v>10000</v>
      </c>
      <c r="P42" t="s">
        <v>266</v>
      </c>
      <c r="V42" s="71">
        <f>IF('Prog Actual'!H41="","",'Prog Actual'!H41)</f>
        <v>1272037</v>
      </c>
      <c r="W42" s="71">
        <f>IF(V42="","",IFERROR(VLOOKUP(V42,'Prog antiguo'!H:H,1,0),"Inserto"))</f>
        <v>1272037</v>
      </c>
      <c r="X42" s="71">
        <f>IF('Prog antiguo'!H41="","",'Prog antiguo'!H41)</f>
        <v>1272037</v>
      </c>
      <c r="Y42" s="71">
        <f>IF(X42="","",IFERROR(VLOOKUP(X42,'Prog Actual'!H:H,1,0),"Eliminada"))</f>
        <v>1272037</v>
      </c>
    </row>
    <row r="43" spans="1:25">
      <c r="A43">
        <v>1273964</v>
      </c>
      <c r="B43" t="s">
        <v>106</v>
      </c>
      <c r="C43" s="174">
        <v>504</v>
      </c>
      <c r="D43" s="174">
        <v>12</v>
      </c>
      <c r="E43" s="174">
        <v>17.999999999999936</v>
      </c>
      <c r="H43" s="268">
        <f t="shared" si="0"/>
        <v>42</v>
      </c>
      <c r="L43" s="174">
        <v>1275346</v>
      </c>
      <c r="M43" s="177">
        <v>6.9444444444444448E-2</v>
      </c>
      <c r="N43" s="190">
        <v>40702</v>
      </c>
      <c r="O43">
        <v>10000</v>
      </c>
      <c r="P43" t="s">
        <v>266</v>
      </c>
      <c r="V43" s="71" t="str">
        <f>IF('Prog Actual'!H42="","",'Prog Actual'!H42)</f>
        <v/>
      </c>
      <c r="W43" s="71" t="str">
        <f>IF(V43="","",IFERROR(VLOOKUP(V43,'Prog antiguo'!H:H,1,0),"Inserto"))</f>
        <v/>
      </c>
      <c r="X43" s="71" t="str">
        <f>IF('Prog antiguo'!H42="","",'Prog antiguo'!H42)</f>
        <v/>
      </c>
      <c r="Y43" s="71" t="str">
        <f>IF(X43="","",IFERROR(VLOOKUP(X43,'Prog Actual'!H:H,1,0),"Eliminada"))</f>
        <v/>
      </c>
    </row>
    <row r="44" spans="1:25">
      <c r="A44">
        <v>1273959</v>
      </c>
      <c r="B44" t="s">
        <v>106</v>
      </c>
      <c r="C44" s="174">
        <v>900</v>
      </c>
      <c r="D44" s="174">
        <v>12</v>
      </c>
      <c r="E44" s="174">
        <v>11.000000000000041</v>
      </c>
      <c r="H44" s="268">
        <f t="shared" si="0"/>
        <v>75</v>
      </c>
      <c r="L44" s="174">
        <v>7085076</v>
      </c>
      <c r="M44" s="177">
        <v>0.13125000000000001</v>
      </c>
      <c r="N44" s="190">
        <v>40702</v>
      </c>
      <c r="O44">
        <v>10000</v>
      </c>
      <c r="P44" t="s">
        <v>266</v>
      </c>
      <c r="V44" s="71">
        <f>IF('Prog Actual'!H43="","",'Prog Actual'!H43)</f>
        <v>1255236</v>
      </c>
      <c r="W44" s="71">
        <f>IF(V44="","",IFERROR(VLOOKUP(V44,'Prog antiguo'!H:H,1,0),"Inserto"))</f>
        <v>1255236</v>
      </c>
      <c r="X44" s="71">
        <f>IF('Prog antiguo'!H43="","",'Prog antiguo'!H43)</f>
        <v>1255236</v>
      </c>
      <c r="Y44" s="71">
        <f>IF(X44="","",IFERROR(VLOOKUP(X44,'Prog Actual'!H:H,1,0),"Eliminada"))</f>
        <v>1255236</v>
      </c>
    </row>
    <row r="45" spans="1:25">
      <c r="A45">
        <v>1273308</v>
      </c>
      <c r="B45" t="s">
        <v>106</v>
      </c>
      <c r="C45" s="174">
        <v>2184</v>
      </c>
      <c r="D45" s="174">
        <v>12</v>
      </c>
      <c r="E45" s="174">
        <v>26.000000000000068</v>
      </c>
      <c r="H45" s="268">
        <f t="shared" si="0"/>
        <v>182</v>
      </c>
      <c r="L45" s="174">
        <v>7085075</v>
      </c>
      <c r="M45" s="177">
        <v>0.16944444444444445</v>
      </c>
      <c r="N45" s="190">
        <v>40702</v>
      </c>
      <c r="O45">
        <v>10000</v>
      </c>
      <c r="P45" t="s">
        <v>266</v>
      </c>
      <c r="V45" s="71">
        <f>IF('Prog Actual'!H44="","",'Prog Actual'!H44)</f>
        <v>1275423</v>
      </c>
      <c r="W45" s="71">
        <f>IF(V45="","",IFERROR(VLOOKUP(V45,'Prog antiguo'!H:H,1,0),"Inserto"))</f>
        <v>1275423</v>
      </c>
      <c r="X45" s="71">
        <f>IF('Prog antiguo'!H44="","",'Prog antiguo'!H44)</f>
        <v>1275423</v>
      </c>
      <c r="Y45" s="71">
        <f>IF(X45="","",IFERROR(VLOOKUP(X45,'Prog Actual'!H:H,1,0),"Eliminada"))</f>
        <v>1275423</v>
      </c>
    </row>
    <row r="46" spans="1:25">
      <c r="A46">
        <v>1273498</v>
      </c>
      <c r="B46" t="s">
        <v>106</v>
      </c>
      <c r="C46" s="174">
        <v>5040</v>
      </c>
      <c r="D46" s="174">
        <v>12</v>
      </c>
      <c r="E46" s="174">
        <v>38.999999999999865</v>
      </c>
      <c r="H46" s="268">
        <f t="shared" si="0"/>
        <v>420</v>
      </c>
      <c r="L46" s="174">
        <v>1274138</v>
      </c>
      <c r="M46" s="177">
        <v>0.19444444444444445</v>
      </c>
      <c r="N46" s="190">
        <v>40702</v>
      </c>
      <c r="O46">
        <v>10000</v>
      </c>
      <c r="P46" t="s">
        <v>266</v>
      </c>
      <c r="V46" s="71" t="str">
        <f>IF('Prog Actual'!H45="","",'Prog Actual'!H45)</f>
        <v/>
      </c>
      <c r="W46" s="71" t="str">
        <f>IF(V46="","",IFERROR(VLOOKUP(V46,'Prog antiguo'!H:H,1,0),"Inserto"))</f>
        <v/>
      </c>
      <c r="X46" s="71" t="str">
        <f>IF('Prog antiguo'!H45="","",'Prog antiguo'!H45)</f>
        <v/>
      </c>
      <c r="Y46" s="71" t="str">
        <f>IF(X46="","",IFERROR(VLOOKUP(X46,'Prog Actual'!H:H,1,0),"Eliminada"))</f>
        <v/>
      </c>
    </row>
    <row r="47" spans="1:25">
      <c r="A47">
        <v>1274150</v>
      </c>
      <c r="B47" t="s">
        <v>106</v>
      </c>
      <c r="C47" s="174">
        <v>7188</v>
      </c>
      <c r="D47" s="174">
        <v>12</v>
      </c>
      <c r="E47" s="174">
        <v>48.999999999999986</v>
      </c>
      <c r="H47" s="268">
        <f t="shared" si="0"/>
        <v>599</v>
      </c>
      <c r="L47" s="174">
        <v>7085404</v>
      </c>
      <c r="M47" s="177">
        <v>0.91666666666666663</v>
      </c>
      <c r="N47" s="190">
        <v>40702</v>
      </c>
      <c r="O47">
        <v>10000</v>
      </c>
      <c r="P47" t="s">
        <v>266</v>
      </c>
      <c r="V47" s="71">
        <f>IF('Prog Actual'!H46="","",'Prog Actual'!H46)</f>
        <v>7084654</v>
      </c>
      <c r="W47" s="71">
        <f>IF(V47="","",IFERROR(VLOOKUP(V47,'Prog antiguo'!H:H,1,0),"Inserto"))</f>
        <v>7084654</v>
      </c>
      <c r="X47" s="71">
        <f>IF('Prog antiguo'!H46="","",'Prog antiguo'!H46)</f>
        <v>7084654</v>
      </c>
      <c r="Y47" s="71">
        <f>IF(X47="","",IFERROR(VLOOKUP(X47,'Prog Actual'!H:H,1,0),"Eliminada"))</f>
        <v>7084654</v>
      </c>
    </row>
    <row r="48" spans="1:25">
      <c r="A48">
        <v>1275279</v>
      </c>
      <c r="B48" t="s">
        <v>106</v>
      </c>
      <c r="C48" s="174">
        <v>9240</v>
      </c>
      <c r="D48" s="174">
        <v>12</v>
      </c>
      <c r="E48" s="174">
        <v>104.00000000000011</v>
      </c>
      <c r="H48" s="268">
        <f t="shared" si="0"/>
        <v>770</v>
      </c>
      <c r="L48" s="174">
        <v>7085408</v>
      </c>
      <c r="M48" s="177">
        <v>0.93472222222222223</v>
      </c>
      <c r="N48" s="190">
        <v>40702</v>
      </c>
      <c r="O48">
        <v>10000</v>
      </c>
      <c r="P48" t="s">
        <v>266</v>
      </c>
      <c r="V48" s="71">
        <f>IF('Prog Actual'!H47="","",'Prog Actual'!H47)</f>
        <v>1275208</v>
      </c>
      <c r="W48" s="71">
        <f>IF(V48="","",IFERROR(VLOOKUP(V48,'Prog antiguo'!H:H,1,0),"Inserto"))</f>
        <v>1275208</v>
      </c>
      <c r="X48" s="71">
        <f>IF('Prog antiguo'!H47="","",'Prog antiguo'!H47)</f>
        <v>1275208</v>
      </c>
      <c r="Y48" s="71">
        <f>IF(X48="","",IFERROR(VLOOKUP(X48,'Prog Actual'!H:H,1,0),"Eliminada"))</f>
        <v>1275208</v>
      </c>
    </row>
    <row r="49" spans="1:25">
      <c r="A49">
        <v>1273513</v>
      </c>
      <c r="B49" t="s">
        <v>106</v>
      </c>
      <c r="C49" s="174">
        <v>7980</v>
      </c>
      <c r="D49" s="174">
        <v>12</v>
      </c>
      <c r="E49" s="174">
        <v>207.99999999999989</v>
      </c>
      <c r="H49" s="268">
        <f t="shared" si="0"/>
        <v>665</v>
      </c>
      <c r="L49" s="174">
        <v>1273732</v>
      </c>
      <c r="M49" s="177">
        <v>0.29166666666666669</v>
      </c>
      <c r="N49" s="190">
        <v>40700</v>
      </c>
      <c r="O49">
        <v>9200</v>
      </c>
      <c r="P49" t="s">
        <v>269</v>
      </c>
      <c r="V49" s="71">
        <f>IF('Prog Actual'!H48="","",'Prog Actual'!H48)</f>
        <v>7084669</v>
      </c>
      <c r="W49" s="71">
        <f>IF(V49="","",IFERROR(VLOOKUP(V49,'Prog antiguo'!H:H,1,0),"Inserto"))</f>
        <v>7084669</v>
      </c>
      <c r="X49" s="71">
        <f>IF('Prog antiguo'!H48="","",'Prog antiguo'!H48)</f>
        <v>7084669</v>
      </c>
      <c r="Y49" s="71">
        <f>IF(X49="","",IFERROR(VLOOKUP(X49,'Prog Actual'!H:H,1,0),"Eliminada"))</f>
        <v>7084669</v>
      </c>
    </row>
    <row r="50" spans="1:25">
      <c r="A50">
        <v>1273602</v>
      </c>
      <c r="B50" t="s">
        <v>106</v>
      </c>
      <c r="C50" s="174">
        <v>10584</v>
      </c>
      <c r="D50" s="174">
        <v>24</v>
      </c>
      <c r="E50" s="174">
        <v>147.00000000000009</v>
      </c>
      <c r="H50" s="268">
        <f t="shared" si="0"/>
        <v>441</v>
      </c>
      <c r="L50" s="174">
        <v>1274158</v>
      </c>
      <c r="M50" s="177">
        <v>0.42083333333333334</v>
      </c>
      <c r="N50" s="190">
        <v>40700</v>
      </c>
      <c r="O50">
        <v>9200</v>
      </c>
      <c r="P50" t="s">
        <v>269</v>
      </c>
      <c r="V50" s="71">
        <f>IF('Prog Actual'!H49="","",'Prog Actual'!H49)</f>
        <v>7085028</v>
      </c>
      <c r="W50" s="71">
        <f>IF(V50="","",IFERROR(VLOOKUP(V50,'Prog antiguo'!H:H,1,0),"Inserto"))</f>
        <v>7085028</v>
      </c>
      <c r="X50" s="71">
        <f>IF('Prog antiguo'!H49="","",'Prog antiguo'!H49)</f>
        <v>7085028</v>
      </c>
      <c r="Y50" s="71">
        <f>IF(X50="","",IFERROR(VLOOKUP(X50,'Prog Actual'!H:H,1,0),"Eliminada"))</f>
        <v>7085028</v>
      </c>
    </row>
    <row r="51" spans="1:25">
      <c r="A51">
        <v>1273818</v>
      </c>
      <c r="B51" t="s">
        <v>106</v>
      </c>
      <c r="C51" s="174">
        <v>3360</v>
      </c>
      <c r="D51" s="174">
        <v>12</v>
      </c>
      <c r="E51" s="174">
        <v>136</v>
      </c>
      <c r="H51" s="268">
        <f t="shared" si="0"/>
        <v>280</v>
      </c>
      <c r="L51" s="174">
        <v>1274158</v>
      </c>
      <c r="M51" s="177">
        <v>0.60416666666666663</v>
      </c>
      <c r="N51" s="190">
        <v>40700</v>
      </c>
      <c r="O51">
        <v>9200</v>
      </c>
      <c r="P51" t="s">
        <v>269</v>
      </c>
      <c r="V51" s="71">
        <f>IF('Prog Actual'!H50="","",'Prog Actual'!H50)</f>
        <v>7084958</v>
      </c>
      <c r="W51" s="71">
        <f>IF(V51="","",IFERROR(VLOOKUP(V51,'Prog antiguo'!H:H,1,0),"Inserto"))</f>
        <v>7084958</v>
      </c>
      <c r="X51" s="71">
        <f>IF('Prog antiguo'!H50="","",'Prog antiguo'!H50)</f>
        <v>7084604</v>
      </c>
      <c r="Y51" s="71" t="str">
        <f>IF(X51="","",IFERROR(VLOOKUP(X51,'Prog Actual'!H:H,1,0),"Eliminada"))</f>
        <v>Eliminada</v>
      </c>
    </row>
    <row r="52" spans="1:25">
      <c r="A52">
        <v>1274178</v>
      </c>
      <c r="B52" t="s">
        <v>106</v>
      </c>
      <c r="C52" s="174">
        <v>1008</v>
      </c>
      <c r="D52" s="174">
        <v>12</v>
      </c>
      <c r="E52" s="174">
        <v>12.999999999999986</v>
      </c>
      <c r="H52" s="268">
        <f t="shared" si="0"/>
        <v>84</v>
      </c>
      <c r="L52" s="174">
        <v>7083614</v>
      </c>
      <c r="M52" s="177">
        <v>0.67777777777777781</v>
      </c>
      <c r="N52" s="190">
        <v>40700</v>
      </c>
      <c r="O52">
        <v>9200</v>
      </c>
      <c r="P52" t="s">
        <v>269</v>
      </c>
      <c r="V52" s="71" t="str">
        <f>IF('Prog Actual'!H51="","",'Prog Actual'!H51)</f>
        <v/>
      </c>
      <c r="W52" s="71" t="str">
        <f>IF(V52="","",IFERROR(VLOOKUP(V52,'Prog antiguo'!H:H,1,0),"Inserto"))</f>
        <v/>
      </c>
      <c r="X52" s="71">
        <f>IF('Prog antiguo'!H51="","",'Prog antiguo'!H51)</f>
        <v>7084958</v>
      </c>
      <c r="Y52" s="71">
        <f>IF(X52="","",IFERROR(VLOOKUP(X52,'Prog Actual'!H:H,1,0),"Eliminada"))</f>
        <v>7084958</v>
      </c>
    </row>
    <row r="53" spans="1:25">
      <c r="A53">
        <v>1275544</v>
      </c>
      <c r="B53" t="s">
        <v>106</v>
      </c>
      <c r="C53" s="174">
        <v>2520</v>
      </c>
      <c r="D53" s="174">
        <v>6</v>
      </c>
      <c r="E53" s="174">
        <v>79</v>
      </c>
      <c r="H53" s="268">
        <f t="shared" si="0"/>
        <v>420</v>
      </c>
      <c r="L53" s="174">
        <v>7084090</v>
      </c>
      <c r="M53" s="177">
        <v>0.76111111111111107</v>
      </c>
      <c r="N53" s="190">
        <v>40700</v>
      </c>
      <c r="O53">
        <v>9200</v>
      </c>
      <c r="P53" t="s">
        <v>269</v>
      </c>
      <c r="V53" s="71">
        <f>IF('Prog Actual'!H52="","",'Prog Actual'!H52)</f>
        <v>1275169</v>
      </c>
      <c r="W53" s="71">
        <f>IF(V53="","",IFERROR(VLOOKUP(V53,'Prog antiguo'!H:H,1,0),"Inserto"))</f>
        <v>1275169</v>
      </c>
      <c r="X53" s="71">
        <f>IF('Prog antiguo'!H52="","",'Prog antiguo'!H52)</f>
        <v>1275214</v>
      </c>
      <c r="Y53" s="71" t="str">
        <f>IF(X53="","",IFERROR(VLOOKUP(X53,'Prog Actual'!H:H,1,0),"Eliminada"))</f>
        <v>Eliminada</v>
      </c>
    </row>
    <row r="54" spans="1:25">
      <c r="A54">
        <v>1273943</v>
      </c>
      <c r="B54" t="s">
        <v>106</v>
      </c>
      <c r="C54" s="174">
        <v>1824</v>
      </c>
      <c r="D54" s="174">
        <v>12</v>
      </c>
      <c r="E54" s="174">
        <v>110.00000000000003</v>
      </c>
      <c r="H54" s="268">
        <f t="shared" si="0"/>
        <v>152</v>
      </c>
      <c r="L54" s="174">
        <v>1277093</v>
      </c>
      <c r="M54" s="177">
        <v>0.82847222222222217</v>
      </c>
      <c r="N54" s="190">
        <v>40700</v>
      </c>
      <c r="O54">
        <v>9200</v>
      </c>
      <c r="P54" t="s">
        <v>269</v>
      </c>
      <c r="V54" s="71">
        <f>IF('Prog Actual'!H53="","",'Prog Actual'!H53)</f>
        <v>1275332</v>
      </c>
      <c r="W54" s="71">
        <f>IF(V54="","",IFERROR(VLOOKUP(V54,'Prog antiguo'!H:H,1,0),"Inserto"))</f>
        <v>1275332</v>
      </c>
      <c r="X54" s="71">
        <f>IF('Prog antiguo'!H53="","",'Prog antiguo'!H53)</f>
        <v>1275530</v>
      </c>
      <c r="Y54" s="71" t="str">
        <f>IF(X54="","",IFERROR(VLOOKUP(X54,'Prog Actual'!H:H,1,0),"Eliminada"))</f>
        <v>Eliminada</v>
      </c>
    </row>
    <row r="55" spans="1:25">
      <c r="A55">
        <v>1274308</v>
      </c>
      <c r="B55" t="s">
        <v>106</v>
      </c>
      <c r="C55" s="174">
        <v>1056</v>
      </c>
      <c r="D55" s="174">
        <v>12</v>
      </c>
      <c r="E55" s="174">
        <v>21.999999999999961</v>
      </c>
      <c r="H55" s="268">
        <f t="shared" si="0"/>
        <v>88</v>
      </c>
      <c r="L55" s="174">
        <v>1274253</v>
      </c>
      <c r="M55" s="177">
        <v>0.88472222222222219</v>
      </c>
      <c r="N55" s="190">
        <v>40700</v>
      </c>
      <c r="O55">
        <v>7000</v>
      </c>
      <c r="P55" t="s">
        <v>269</v>
      </c>
      <c r="V55" s="71">
        <f>IF('Prog Actual'!H54="","",'Prog Actual'!H54)</f>
        <v>1275428</v>
      </c>
      <c r="W55" s="71">
        <f>IF(V55="","",IFERROR(VLOOKUP(V55,'Prog antiguo'!H:H,1,0),"Inserto"))</f>
        <v>1275428</v>
      </c>
      <c r="X55" s="71">
        <f>IF('Prog antiguo'!H54="","",'Prog antiguo'!H54)</f>
        <v>1274481</v>
      </c>
      <c r="Y55" s="71" t="str">
        <f>IF(X55="","",IFERROR(VLOOKUP(X55,'Prog Actual'!H:H,1,0),"Eliminada"))</f>
        <v>Eliminada</v>
      </c>
    </row>
    <row r="56" spans="1:25">
      <c r="A56">
        <v>7085192</v>
      </c>
      <c r="B56" t="s">
        <v>183</v>
      </c>
      <c r="C56" s="174">
        <v>5280</v>
      </c>
      <c r="D56" s="174">
        <v>6</v>
      </c>
      <c r="E56" s="174">
        <v>116</v>
      </c>
      <c r="H56" s="268">
        <f t="shared" si="0"/>
        <v>880</v>
      </c>
      <c r="L56" s="174">
        <v>1275745</v>
      </c>
      <c r="M56" s="177">
        <v>0.90833333333333333</v>
      </c>
      <c r="N56" s="190">
        <v>40700</v>
      </c>
      <c r="O56">
        <v>7000</v>
      </c>
      <c r="P56" t="s">
        <v>269</v>
      </c>
      <c r="V56" s="71">
        <f>IF('Prog Actual'!H55="","",'Prog Actual'!H55)</f>
        <v>1274945</v>
      </c>
      <c r="W56" s="71">
        <f>IF(V56="","",IFERROR(VLOOKUP(V56,'Prog antiguo'!H:H,1,0),"Inserto"))</f>
        <v>1274945</v>
      </c>
      <c r="X56" s="71">
        <f>IF('Prog antiguo'!H55="","",'Prog antiguo'!H55)</f>
        <v>1271335</v>
      </c>
      <c r="Y56" s="71" t="str">
        <f>IF(X56="","",IFERROR(VLOOKUP(X56,'Prog Actual'!H:H,1,0),"Eliminada"))</f>
        <v>Eliminada</v>
      </c>
    </row>
    <row r="57" spans="1:25">
      <c r="A57">
        <v>7085227</v>
      </c>
      <c r="B57" t="s">
        <v>183</v>
      </c>
      <c r="C57" s="174">
        <v>0</v>
      </c>
      <c r="D57" s="174">
        <v>12</v>
      </c>
      <c r="E57" s="174">
        <v>48.999999999999986</v>
      </c>
      <c r="H57" s="268">
        <f t="shared" si="0"/>
        <v>0</v>
      </c>
      <c r="L57" s="174">
        <v>1274030</v>
      </c>
      <c r="M57" s="177">
        <v>0.29166666666666669</v>
      </c>
      <c r="N57" s="190">
        <v>40701</v>
      </c>
      <c r="O57">
        <v>9200</v>
      </c>
      <c r="P57" t="s">
        <v>269</v>
      </c>
      <c r="V57" s="71">
        <f>IF('Prog Actual'!H56="","",'Prog Actual'!H56)</f>
        <v>1275842</v>
      </c>
      <c r="W57" s="71">
        <f>IF(V57="","",IFERROR(VLOOKUP(V57,'Prog antiguo'!H:H,1,0),"Inserto"))</f>
        <v>1275842</v>
      </c>
      <c r="X57" s="71" t="str">
        <f>IF('Prog antiguo'!H56="","",'Prog antiguo'!H56)</f>
        <v/>
      </c>
      <c r="Y57" s="71" t="str">
        <f>IF(X57="","",IFERROR(VLOOKUP(X57,'Prog Actual'!H:H,1,0),"Eliminada"))</f>
        <v/>
      </c>
    </row>
    <row r="58" spans="1:25">
      <c r="A58">
        <v>1273417</v>
      </c>
      <c r="B58" t="s">
        <v>183</v>
      </c>
      <c r="C58" s="174">
        <v>1680</v>
      </c>
      <c r="D58" s="174">
        <v>12</v>
      </c>
      <c r="E58" s="174">
        <v>27.999999999999979</v>
      </c>
      <c r="H58" s="268">
        <f t="shared" si="0"/>
        <v>140</v>
      </c>
      <c r="L58" s="174">
        <v>1274180</v>
      </c>
      <c r="M58" s="177">
        <v>0.35416666666666669</v>
      </c>
      <c r="N58" s="190">
        <v>40701</v>
      </c>
      <c r="O58">
        <v>9200</v>
      </c>
      <c r="P58" t="s">
        <v>269</v>
      </c>
      <c r="V58" s="71">
        <f>IF('Prog Actual'!H57="","",'Prog Actual'!H57)</f>
        <v>1274628</v>
      </c>
      <c r="W58" s="71">
        <f>IF(V58="","",IFERROR(VLOOKUP(V58,'Prog antiguo'!H:H,1,0),"Inserto"))</f>
        <v>1274628</v>
      </c>
      <c r="X58" s="71">
        <f>IF('Prog antiguo'!H57="","",'Prog antiguo'!H57)</f>
        <v>1274628</v>
      </c>
      <c r="Y58" s="71">
        <f>IF(X58="","",IFERROR(VLOOKUP(X58,'Prog Actual'!H:H,1,0),"Eliminada"))</f>
        <v>1274628</v>
      </c>
    </row>
    <row r="59" spans="1:25">
      <c r="A59">
        <v>1273808</v>
      </c>
      <c r="B59" t="s">
        <v>183</v>
      </c>
      <c r="C59" s="174">
        <v>0</v>
      </c>
      <c r="D59" s="174">
        <v>12</v>
      </c>
      <c r="E59" s="174">
        <v>62.000000000000014</v>
      </c>
      <c r="H59" s="268">
        <f t="shared" si="0"/>
        <v>0</v>
      </c>
      <c r="L59" s="174">
        <v>1274287</v>
      </c>
      <c r="M59" s="177">
        <v>0.40902777777777777</v>
      </c>
      <c r="N59" s="190">
        <v>40701</v>
      </c>
      <c r="O59">
        <v>9200</v>
      </c>
      <c r="P59" t="s">
        <v>269</v>
      </c>
      <c r="V59" s="71" t="str">
        <f>IF('Prog Actual'!H58="","",'Prog Actual'!H58)</f>
        <v/>
      </c>
      <c r="W59" s="71" t="str">
        <f>IF(V59="","",IFERROR(VLOOKUP(V59,'Prog antiguo'!H:H,1,0),"Inserto"))</f>
        <v/>
      </c>
      <c r="X59" s="71">
        <f>IF('Prog antiguo'!H58="","",'Prog antiguo'!H58)</f>
        <v>1275222</v>
      </c>
      <c r="Y59" s="71" t="str">
        <f>IF(X59="","",IFERROR(VLOOKUP(X59,'Prog Actual'!H:H,1,0),"Eliminada"))</f>
        <v>Eliminada</v>
      </c>
    </row>
    <row r="60" spans="1:25">
      <c r="A60">
        <v>7085210</v>
      </c>
      <c r="B60" t="s">
        <v>183</v>
      </c>
      <c r="C60" s="174">
        <v>600</v>
      </c>
      <c r="D60" s="174">
        <v>6</v>
      </c>
      <c r="E60" s="174">
        <v>15.000000000000027</v>
      </c>
      <c r="H60" s="268">
        <f t="shared" si="0"/>
        <v>100</v>
      </c>
      <c r="L60" s="174">
        <v>7085274</v>
      </c>
      <c r="M60" s="177">
        <v>0.44305555555555554</v>
      </c>
      <c r="N60" s="190">
        <v>40701</v>
      </c>
      <c r="O60">
        <v>9200</v>
      </c>
      <c r="P60" t="s">
        <v>269</v>
      </c>
      <c r="V60" s="71">
        <f>IF('Prog Actual'!H59="","",'Prog Actual'!H59)</f>
        <v>7084846</v>
      </c>
      <c r="W60" s="71">
        <f>IF(V60="","",IFERROR(VLOOKUP(V60,'Prog antiguo'!H:H,1,0),"Inserto"))</f>
        <v>7084846</v>
      </c>
      <c r="X60" s="71">
        <f>IF('Prog antiguo'!H59="","",'Prog antiguo'!H59)</f>
        <v>1275224</v>
      </c>
      <c r="Y60" s="71" t="str">
        <f>IF(X60="","",IFERROR(VLOOKUP(X60,'Prog Actual'!H:H,1,0),"Eliminada"))</f>
        <v>Eliminada</v>
      </c>
    </row>
    <row r="61" spans="1:25">
      <c r="A61">
        <v>7081602</v>
      </c>
      <c r="B61" t="s">
        <v>183</v>
      </c>
      <c r="C61" s="174">
        <v>3300</v>
      </c>
      <c r="D61" s="174">
        <v>6</v>
      </c>
      <c r="E61" s="174">
        <v>36.999999999999986</v>
      </c>
      <c r="H61" s="268">
        <f t="shared" si="0"/>
        <v>550</v>
      </c>
      <c r="L61" s="174">
        <v>7085387</v>
      </c>
      <c r="M61" s="177">
        <v>0.54652777777777772</v>
      </c>
      <c r="N61" s="190">
        <v>40701</v>
      </c>
      <c r="O61">
        <v>9200</v>
      </c>
      <c r="P61" t="s">
        <v>269</v>
      </c>
      <c r="V61" s="71">
        <f>IF('Prog Actual'!H60="","",'Prog Actual'!H60)</f>
        <v>7084668</v>
      </c>
      <c r="W61" s="71">
        <f>IF(V61="","",IFERROR(VLOOKUP(V61,'Prog antiguo'!H:H,1,0),"Inserto"))</f>
        <v>7084668</v>
      </c>
      <c r="X61" s="71" t="str">
        <f>IF('Prog antiguo'!H60="","",'Prog antiguo'!H60)</f>
        <v/>
      </c>
      <c r="Y61" s="71" t="str">
        <f>IF(X61="","",IFERROR(VLOOKUP(X61,'Prog Actual'!H:H,1,0),"Eliminada"))</f>
        <v/>
      </c>
    </row>
    <row r="62" spans="1:25">
      <c r="A62">
        <v>7081600</v>
      </c>
      <c r="B62" t="s">
        <v>183</v>
      </c>
      <c r="C62" s="174">
        <v>6966</v>
      </c>
      <c r="D62" s="174">
        <v>6</v>
      </c>
      <c r="E62" s="174">
        <v>149.99999999999997</v>
      </c>
      <c r="H62" s="268">
        <f t="shared" si="0"/>
        <v>1161</v>
      </c>
      <c r="L62" s="174">
        <v>7085387</v>
      </c>
      <c r="M62" s="177">
        <v>0.60416666666666663</v>
      </c>
      <c r="N62" s="190">
        <v>40701</v>
      </c>
      <c r="O62">
        <v>9200</v>
      </c>
      <c r="P62" t="s">
        <v>269</v>
      </c>
      <c r="V62" s="71">
        <f>IF('Prog Actual'!H61="","",'Prog Actual'!H61)</f>
        <v>7085401</v>
      </c>
      <c r="W62" s="71">
        <f>IF(V62="","",IFERROR(VLOOKUP(V62,'Prog antiguo'!H:H,1,0),"Inserto"))</f>
        <v>7085401</v>
      </c>
      <c r="X62" s="71" t="str">
        <f>IF('Prog antiguo'!H61="","",'Prog antiguo'!H61)</f>
        <v/>
      </c>
      <c r="Y62" s="71" t="str">
        <f>IF(X62="","",IFERROR(VLOOKUP(X62,'Prog Actual'!H:H,1,0),"Eliminada"))</f>
        <v/>
      </c>
    </row>
    <row r="63" spans="1:25">
      <c r="A63">
        <v>1274181</v>
      </c>
      <c r="B63" t="s">
        <v>166</v>
      </c>
      <c r="C63" s="174">
        <v>32895</v>
      </c>
      <c r="D63" s="174">
        <v>12</v>
      </c>
      <c r="E63" s="174">
        <v>359</v>
      </c>
      <c r="H63" s="268">
        <f t="shared" si="0"/>
        <v>32895</v>
      </c>
      <c r="L63" s="174">
        <v>1275403</v>
      </c>
      <c r="M63" s="177">
        <v>0</v>
      </c>
      <c r="N63" s="190">
        <v>40701</v>
      </c>
      <c r="O63">
        <v>7000</v>
      </c>
      <c r="P63" t="s">
        <v>269</v>
      </c>
      <c r="V63" s="71" t="str">
        <f>IF('Prog Actual'!H62="","",'Prog Actual'!H62)</f>
        <v/>
      </c>
      <c r="W63" s="71" t="str">
        <f>IF(V63="","",IFERROR(VLOOKUP(V63,'Prog antiguo'!H:H,1,0),"Inserto"))</f>
        <v/>
      </c>
      <c r="X63" s="71">
        <f>IF('Prog antiguo'!H62="","",'Prog antiguo'!H62)</f>
        <v>7084846</v>
      </c>
      <c r="Y63" s="71">
        <f>IF(X63="","",IFERROR(VLOOKUP(X63,'Prog Actual'!H:H,1,0),"Eliminada"))</f>
        <v>7084846</v>
      </c>
    </row>
    <row r="64" spans="1:25">
      <c r="A64">
        <v>7081599</v>
      </c>
      <c r="B64" t="s">
        <v>183</v>
      </c>
      <c r="C64" s="174">
        <v>1200</v>
      </c>
      <c r="D64" s="174">
        <v>6</v>
      </c>
      <c r="E64" s="174">
        <v>102.99999999999996</v>
      </c>
      <c r="H64" s="268">
        <f t="shared" si="0"/>
        <v>200</v>
      </c>
      <c r="L64" s="174">
        <v>7085261</v>
      </c>
      <c r="M64" s="177">
        <v>1.3888888888888888E-2</v>
      </c>
      <c r="N64" s="190">
        <v>40701</v>
      </c>
      <c r="O64">
        <v>7000</v>
      </c>
      <c r="P64" t="s">
        <v>269</v>
      </c>
      <c r="V64" s="71">
        <f>IF('Prog Actual'!H63="","",'Prog Actual'!H63)</f>
        <v>7085697</v>
      </c>
      <c r="W64" s="71">
        <f>IF(V64="","",IFERROR(VLOOKUP(V64,'Prog antiguo'!H:H,1,0),"Inserto"))</f>
        <v>7085697</v>
      </c>
      <c r="X64" s="71">
        <f>IF('Prog antiguo'!H63="","",'Prog antiguo'!H63)</f>
        <v>7084668</v>
      </c>
      <c r="Y64" s="71">
        <f>IF(X64="","",IFERROR(VLOOKUP(X64,'Prog Actual'!H:H,1,0),"Eliminada"))</f>
        <v>7084668</v>
      </c>
    </row>
    <row r="65" spans="1:25">
      <c r="A65">
        <v>7081601</v>
      </c>
      <c r="B65" t="s">
        <v>183</v>
      </c>
      <c r="C65" s="174">
        <v>480</v>
      </c>
      <c r="D65" s="174">
        <v>6</v>
      </c>
      <c r="E65" s="174">
        <v>11.000000000000121</v>
      </c>
      <c r="H65" s="268">
        <f t="shared" si="0"/>
        <v>80</v>
      </c>
      <c r="L65" s="174">
        <v>1275431</v>
      </c>
      <c r="M65" s="177">
        <v>2.9861111111111109E-2</v>
      </c>
      <c r="N65" s="190">
        <v>40701</v>
      </c>
      <c r="O65">
        <v>7000</v>
      </c>
      <c r="P65" t="s">
        <v>269</v>
      </c>
      <c r="V65" s="71">
        <f>IF('Prog Actual'!H64="","",'Prog Actual'!H64)</f>
        <v>7085273</v>
      </c>
      <c r="W65" s="71">
        <f>IF(V65="","",IFERROR(VLOOKUP(V65,'Prog antiguo'!H:H,1,0),"Inserto"))</f>
        <v>7085273</v>
      </c>
      <c r="X65" s="71">
        <f>IF('Prog antiguo'!H64="","",'Prog antiguo'!H64)</f>
        <v>7085401</v>
      </c>
      <c r="Y65" s="71">
        <f>IF(X65="","",IFERROR(VLOOKUP(X65,'Prog Actual'!H:H,1,0),"Eliminada"))</f>
        <v>7085401</v>
      </c>
    </row>
    <row r="66" spans="1:25">
      <c r="A66">
        <v>7085455</v>
      </c>
      <c r="B66" t="s">
        <v>106</v>
      </c>
      <c r="C66" s="174">
        <v>1028</v>
      </c>
      <c r="D66" s="174">
        <v>4</v>
      </c>
      <c r="E66" s="174">
        <v>185</v>
      </c>
      <c r="H66" s="268">
        <f t="shared" si="0"/>
        <v>257</v>
      </c>
      <c r="L66" s="174">
        <v>1277284</v>
      </c>
      <c r="M66" s="177">
        <v>8.0555555555555561E-2</v>
      </c>
      <c r="N66" s="190">
        <v>40701</v>
      </c>
      <c r="O66">
        <v>7000</v>
      </c>
      <c r="P66" t="s">
        <v>269</v>
      </c>
      <c r="V66" s="71">
        <f>IF('Prog Actual'!H65="","",'Prog Actual'!H65)</f>
        <v>7085272</v>
      </c>
      <c r="W66" s="71">
        <f>IF(V66="","",IFERROR(VLOOKUP(V66,'Prog antiguo'!H:H,1,0),"Inserto"))</f>
        <v>7085272</v>
      </c>
      <c r="X66" s="71">
        <f>IF('Prog antiguo'!H65="","",'Prog antiguo'!H65)</f>
        <v>1274137</v>
      </c>
      <c r="Y66" s="71">
        <f>IF(X66="","",IFERROR(VLOOKUP(X66,'Prog Actual'!H:H,1,0),"Eliminada"))</f>
        <v>1274137</v>
      </c>
    </row>
    <row r="67" spans="1:25">
      <c r="A67">
        <v>7084925</v>
      </c>
      <c r="B67" t="s">
        <v>106</v>
      </c>
      <c r="C67" s="174">
        <v>976</v>
      </c>
      <c r="D67" s="174">
        <v>4</v>
      </c>
      <c r="E67" s="174">
        <v>115.00000000000007</v>
      </c>
      <c r="H67" s="268">
        <f t="shared" si="0"/>
        <v>244</v>
      </c>
      <c r="L67" s="174">
        <v>1274968</v>
      </c>
      <c r="M67" s="177">
        <v>0.13472222222222222</v>
      </c>
      <c r="N67" s="190">
        <v>40701</v>
      </c>
      <c r="O67">
        <v>7000</v>
      </c>
      <c r="P67" t="s">
        <v>269</v>
      </c>
      <c r="V67" s="71">
        <f>IF('Prog Actual'!H66="","",'Prog Actual'!H66)</f>
        <v>7085203</v>
      </c>
      <c r="W67" s="71">
        <f>IF(V67="","",IFERROR(VLOOKUP(V67,'Prog antiguo'!H:H,1,0),"Inserto"))</f>
        <v>7085203</v>
      </c>
      <c r="X67" s="71" t="str">
        <f>IF('Prog antiguo'!H66="","",'Prog antiguo'!H66)</f>
        <v/>
      </c>
      <c r="Y67" s="71" t="str">
        <f>IF(X67="","",IFERROR(VLOOKUP(X67,'Prog Actual'!H:H,1,0),"Eliminada"))</f>
        <v/>
      </c>
    </row>
    <row r="68" spans="1:25">
      <c r="A68">
        <v>1274930</v>
      </c>
      <c r="B68" t="s">
        <v>106</v>
      </c>
      <c r="C68" s="174">
        <v>2688</v>
      </c>
      <c r="D68" s="174">
        <v>4</v>
      </c>
      <c r="E68" s="174">
        <v>220.00000000000006</v>
      </c>
      <c r="H68" s="268">
        <f t="shared" si="0"/>
        <v>672</v>
      </c>
      <c r="L68" s="174">
        <v>1273464</v>
      </c>
      <c r="M68" s="177">
        <v>0.19375000000000001</v>
      </c>
      <c r="N68" s="190">
        <v>40701</v>
      </c>
      <c r="O68">
        <v>7000</v>
      </c>
      <c r="P68" t="s">
        <v>269</v>
      </c>
      <c r="V68" s="71">
        <f>IF('Prog Actual'!H67="","",'Prog Actual'!H67)</f>
        <v>1273106</v>
      </c>
      <c r="W68" s="71">
        <f>IF(V68="","",IFERROR(VLOOKUP(V68,'Prog antiguo'!H:H,1,0),"Inserto"))</f>
        <v>1273106</v>
      </c>
      <c r="X68" s="71">
        <f>IF('Prog antiguo'!H67="","",'Prog antiguo'!H67)</f>
        <v>7085697</v>
      </c>
      <c r="Y68" s="71">
        <f>IF(X68="","",IFERROR(VLOOKUP(X68,'Prog Actual'!H:H,1,0),"Eliminada"))</f>
        <v>7085697</v>
      </c>
    </row>
    <row r="69" spans="1:25">
      <c r="A69">
        <v>1274587</v>
      </c>
      <c r="B69" t="s">
        <v>106</v>
      </c>
      <c r="C69" s="174">
        <v>5708</v>
      </c>
      <c r="D69" s="174">
        <v>4</v>
      </c>
      <c r="E69" s="174">
        <v>585</v>
      </c>
      <c r="H69" s="268">
        <f t="shared" si="0"/>
        <v>1427</v>
      </c>
      <c r="L69" s="174">
        <v>1274030</v>
      </c>
      <c r="M69" s="177">
        <v>0.23472222222222222</v>
      </c>
      <c r="N69" s="190">
        <v>40701</v>
      </c>
      <c r="O69">
        <v>9200</v>
      </c>
      <c r="P69" t="s">
        <v>269</v>
      </c>
      <c r="V69" s="71">
        <f>IF('Prog Actual'!H68="","",'Prog Actual'!H68)</f>
        <v>7085246</v>
      </c>
      <c r="W69" s="71">
        <f>IF(V69="","",IFERROR(VLOOKUP(V69,'Prog antiguo'!H:H,1,0),"Inserto"))</f>
        <v>7085246</v>
      </c>
      <c r="X69" s="71">
        <f>IF('Prog antiguo'!H68="","",'Prog antiguo'!H68)</f>
        <v>7085273</v>
      </c>
      <c r="Y69" s="71">
        <f>IF(X69="","",IFERROR(VLOOKUP(X69,'Prog Actual'!H:H,1,0),"Eliminada"))</f>
        <v>7085273</v>
      </c>
    </row>
    <row r="70" spans="1:25">
      <c r="A70">
        <v>1273348</v>
      </c>
      <c r="B70" t="s">
        <v>106</v>
      </c>
      <c r="C70" s="174">
        <v>5952</v>
      </c>
      <c r="D70" s="174">
        <v>12</v>
      </c>
      <c r="E70" s="174">
        <v>96.000000000000057</v>
      </c>
      <c r="H70" s="268">
        <f t="shared" ref="H70:H133" si="1">IF(A70="","",IF(D70="","No esta en MM BD",IF(B70="EMBOT",C70,C70/D70)))</f>
        <v>496</v>
      </c>
      <c r="L70" s="174">
        <v>1275745</v>
      </c>
      <c r="M70" s="177">
        <v>0.91666666666666663</v>
      </c>
      <c r="N70" s="190">
        <v>40701</v>
      </c>
      <c r="O70">
        <v>7000</v>
      </c>
      <c r="P70" t="s">
        <v>269</v>
      </c>
      <c r="V70" s="71" t="str">
        <f>IF('Prog Actual'!H69="","",'Prog Actual'!H69)</f>
        <v/>
      </c>
      <c r="W70" s="71" t="str">
        <f>IF(V70="","",IFERROR(VLOOKUP(V70,'Prog antiguo'!H:H,1,0),"Inserto"))</f>
        <v/>
      </c>
      <c r="X70" s="71">
        <f>IF('Prog antiguo'!H69="","",'Prog antiguo'!H69)</f>
        <v>7085272</v>
      </c>
      <c r="Y70" s="71">
        <f>IF(X70="","",IFERROR(VLOOKUP(X70,'Prog Actual'!H:H,1,0),"Eliminada"))</f>
        <v>7085272</v>
      </c>
    </row>
    <row r="71" spans="1:25">
      <c r="A71">
        <v>1255231</v>
      </c>
      <c r="B71" t="s">
        <v>166</v>
      </c>
      <c r="C71" s="174">
        <v>65639</v>
      </c>
      <c r="D71" s="174">
        <v>12</v>
      </c>
      <c r="E71" s="174">
        <v>640</v>
      </c>
      <c r="H71" s="268">
        <f t="shared" si="1"/>
        <v>65639</v>
      </c>
      <c r="L71" s="174">
        <v>7085409</v>
      </c>
      <c r="M71" s="177">
        <v>0.9458333333333333</v>
      </c>
      <c r="N71" s="190">
        <v>40701</v>
      </c>
      <c r="O71">
        <v>7000</v>
      </c>
      <c r="P71" t="s">
        <v>269</v>
      </c>
      <c r="V71" s="71" t="str">
        <f>IF('Prog Actual'!H70="","",'Prog Actual'!H70)</f>
        <v/>
      </c>
      <c r="W71" s="71" t="str">
        <f>IF(V71="","",IFERROR(VLOOKUP(V71,'Prog antiguo'!H:H,1,0),"Inserto"))</f>
        <v/>
      </c>
      <c r="X71" s="71">
        <f>IF('Prog antiguo'!H70="","",'Prog antiguo'!H70)</f>
        <v>7085203</v>
      </c>
      <c r="Y71" s="71">
        <f>IF(X71="","",IFERROR(VLOOKUP(X71,'Prog Actual'!H:H,1,0),"Eliminada"))</f>
        <v>7085203</v>
      </c>
    </row>
    <row r="72" spans="1:25">
      <c r="A72">
        <v>1274223</v>
      </c>
      <c r="B72" t="s">
        <v>106</v>
      </c>
      <c r="C72" s="174">
        <v>58812</v>
      </c>
      <c r="D72" s="174">
        <v>6</v>
      </c>
      <c r="E72" s="174">
        <v>350.00000000000006</v>
      </c>
      <c r="H72" s="268">
        <f t="shared" si="1"/>
        <v>9802</v>
      </c>
      <c r="L72" s="174">
        <v>1275403</v>
      </c>
      <c r="M72" s="177">
        <v>0.99305555555555558</v>
      </c>
      <c r="N72" s="190">
        <v>40701</v>
      </c>
      <c r="O72">
        <v>7000</v>
      </c>
      <c r="P72" t="s">
        <v>269</v>
      </c>
      <c r="V72" s="71">
        <f>IF('Prog Actual'!H71="","",'Prog Actual'!H71)</f>
        <v>7085017</v>
      </c>
      <c r="W72" s="71">
        <f>IF(V72="","",IFERROR(VLOOKUP(V72,'Prog antiguo'!H:H,1,0),"Inserto"))</f>
        <v>7085017</v>
      </c>
      <c r="X72" s="71">
        <f>IF('Prog antiguo'!H71="","",'Prog antiguo'!H71)</f>
        <v>1273106</v>
      </c>
      <c r="Y72" s="71">
        <f>IF(X72="","",IFERROR(VLOOKUP(X72,'Prog Actual'!H:H,1,0),"Eliminada"))</f>
        <v>1273106</v>
      </c>
    </row>
    <row r="73" spans="1:25">
      <c r="A73">
        <v>1274029</v>
      </c>
      <c r="B73" t="s">
        <v>106</v>
      </c>
      <c r="C73" s="174">
        <v>21096</v>
      </c>
      <c r="D73" s="174">
        <v>12</v>
      </c>
      <c r="E73" s="174">
        <v>140</v>
      </c>
      <c r="H73" s="268">
        <f t="shared" si="1"/>
        <v>1758</v>
      </c>
      <c r="L73" s="174">
        <v>7085409</v>
      </c>
      <c r="M73" s="177">
        <v>0.99305555555555558</v>
      </c>
      <c r="N73" s="190">
        <v>40701</v>
      </c>
      <c r="O73">
        <v>7000</v>
      </c>
      <c r="P73" t="s">
        <v>269</v>
      </c>
      <c r="V73" s="71">
        <f>IF('Prog Actual'!H72="","",'Prog Actual'!H72)</f>
        <v>7085408</v>
      </c>
      <c r="W73" s="71">
        <f>IF(V73="","",IFERROR(VLOOKUP(V73,'Prog antiguo'!H:H,1,0),"Inserto"))</f>
        <v>7085408</v>
      </c>
      <c r="X73" s="71">
        <f>IF('Prog antiguo'!H72="","",'Prog antiguo'!H72)</f>
        <v>7085246</v>
      </c>
      <c r="Y73" s="71">
        <f>IF(X73="","",IFERROR(VLOOKUP(X73,'Prog Actual'!H:H,1,0),"Eliminada"))</f>
        <v>7085246</v>
      </c>
    </row>
    <row r="74" spans="1:25">
      <c r="A74">
        <v>1275204</v>
      </c>
      <c r="B74" t="s">
        <v>106</v>
      </c>
      <c r="C74" s="174">
        <v>9168</v>
      </c>
      <c r="D74" s="174">
        <v>12</v>
      </c>
      <c r="E74" s="174">
        <v>79.999999999999986</v>
      </c>
      <c r="H74" s="268">
        <f t="shared" si="1"/>
        <v>764</v>
      </c>
      <c r="L74" s="174">
        <v>7085387</v>
      </c>
      <c r="M74" s="177">
        <v>0</v>
      </c>
      <c r="N74" s="190">
        <v>40702</v>
      </c>
      <c r="O74">
        <v>9200</v>
      </c>
      <c r="P74" t="s">
        <v>269</v>
      </c>
      <c r="V74" s="71">
        <f>IF('Prog Actual'!H73="","",'Prog Actual'!H73)</f>
        <v>7085404</v>
      </c>
      <c r="W74" s="71">
        <f>IF(V74="","",IFERROR(VLOOKUP(V74,'Prog antiguo'!H:H,1,0),"Inserto"))</f>
        <v>7085404</v>
      </c>
      <c r="X74" s="71" t="str">
        <f>IF('Prog antiguo'!H73="","",'Prog antiguo'!H73)</f>
        <v/>
      </c>
      <c r="Y74" s="71" t="str">
        <f>IF(X74="","",IFERROR(VLOOKUP(X74,'Prog Actual'!H:H,1,0),"Eliminada"))</f>
        <v/>
      </c>
    </row>
    <row r="75" spans="1:25">
      <c r="A75">
        <v>1255230</v>
      </c>
      <c r="B75" t="s">
        <v>166</v>
      </c>
      <c r="C75" s="174">
        <v>0</v>
      </c>
      <c r="D75" s="174">
        <v>12</v>
      </c>
      <c r="E75" s="174">
        <v>59.999999999999943</v>
      </c>
      <c r="H75" s="268">
        <f t="shared" si="1"/>
        <v>0</v>
      </c>
      <c r="L75" s="174">
        <v>7085178</v>
      </c>
      <c r="M75" s="177">
        <v>4.9999999999999996E-2</v>
      </c>
      <c r="N75" s="190">
        <v>40702</v>
      </c>
      <c r="O75">
        <v>9200</v>
      </c>
      <c r="P75" t="s">
        <v>269</v>
      </c>
      <c r="V75" s="71">
        <f>IF('Prog Actual'!H74="","",'Prog Actual'!H74)</f>
        <v>7085417</v>
      </c>
      <c r="W75" s="71">
        <f>IF(V75="","",IFERROR(VLOOKUP(V75,'Prog antiguo'!H:H,1,0),"Inserto"))</f>
        <v>7085417</v>
      </c>
      <c r="X75" s="71" t="str">
        <f>IF('Prog antiguo'!H74="","",'Prog antiguo'!H74)</f>
        <v/>
      </c>
      <c r="Y75" s="71" t="str">
        <f>IF(X75="","",IFERROR(VLOOKUP(X75,'Prog Actual'!H:H,1,0),"Eliminada"))</f>
        <v/>
      </c>
    </row>
    <row r="76" spans="1:25">
      <c r="A76">
        <v>7085017</v>
      </c>
      <c r="B76" t="s">
        <v>183</v>
      </c>
      <c r="C76" s="174">
        <v>444</v>
      </c>
      <c r="D76" s="174">
        <v>12</v>
      </c>
      <c r="E76" s="174">
        <v>3.9999999999999858</v>
      </c>
      <c r="H76" s="268">
        <f t="shared" si="1"/>
        <v>37</v>
      </c>
      <c r="L76" s="174">
        <v>7085216</v>
      </c>
      <c r="M76" s="177">
        <v>6.9444444444444448E-2</v>
      </c>
      <c r="N76" s="190">
        <v>40702</v>
      </c>
      <c r="O76">
        <v>9200</v>
      </c>
      <c r="P76" t="s">
        <v>269</v>
      </c>
      <c r="V76" s="71">
        <f>IF('Prog Actual'!H75="","",'Prog Actual'!H75)</f>
        <v>7085076</v>
      </c>
      <c r="W76" s="71">
        <f>IF(V76="","",IFERROR(VLOOKUP(V76,'Prog antiguo'!H:H,1,0),"Inserto"))</f>
        <v>7085076</v>
      </c>
      <c r="X76" s="71">
        <f>IF('Prog antiguo'!H75="","",'Prog antiguo'!H75)</f>
        <v>7085408</v>
      </c>
      <c r="Y76" s="71">
        <f>IF(X76="","",IFERROR(VLOOKUP(X76,'Prog Actual'!H:H,1,0),"Eliminada"))</f>
        <v>7085408</v>
      </c>
    </row>
    <row r="77" spans="1:25">
      <c r="A77">
        <v>7085404</v>
      </c>
      <c r="B77" t="s">
        <v>106</v>
      </c>
      <c r="C77" s="174">
        <v>1446</v>
      </c>
      <c r="D77" s="174">
        <v>6</v>
      </c>
      <c r="E77" s="174">
        <v>85.999999999999858</v>
      </c>
      <c r="H77" s="268">
        <f t="shared" si="1"/>
        <v>241</v>
      </c>
      <c r="L77" s="174">
        <v>7085322</v>
      </c>
      <c r="M77" s="177">
        <v>0.27777777777777779</v>
      </c>
      <c r="N77" s="190">
        <v>40702</v>
      </c>
      <c r="O77">
        <v>9200</v>
      </c>
      <c r="P77" t="s">
        <v>269</v>
      </c>
      <c r="V77" s="71">
        <f>IF('Prog Actual'!H76="","",'Prog Actual'!H76)</f>
        <v>7085075</v>
      </c>
      <c r="W77" s="71">
        <f>IF(V77="","",IFERROR(VLOOKUP(V77,'Prog antiguo'!H:H,1,0),"Inserto"))</f>
        <v>7085075</v>
      </c>
      <c r="X77" s="71">
        <f>IF('Prog antiguo'!H76="","",'Prog antiguo'!H76)</f>
        <v>7084754</v>
      </c>
      <c r="Y77" s="71" t="str">
        <f>IF(X77="","",IFERROR(VLOOKUP(X77,'Prog Actual'!H:H,1,0),"Eliminada"))</f>
        <v>Eliminada</v>
      </c>
    </row>
    <row r="78" spans="1:25">
      <c r="A78">
        <v>7085408</v>
      </c>
      <c r="B78" t="s">
        <v>106</v>
      </c>
      <c r="C78" s="174">
        <v>7056</v>
      </c>
      <c r="D78" s="174">
        <v>12</v>
      </c>
      <c r="E78" s="174">
        <v>194.0000000000002</v>
      </c>
      <c r="H78" s="268">
        <f t="shared" si="1"/>
        <v>588</v>
      </c>
      <c r="L78" s="174">
        <v>7085387</v>
      </c>
      <c r="M78" s="177">
        <v>0.91666666666666663</v>
      </c>
      <c r="N78" s="190">
        <v>40702</v>
      </c>
      <c r="O78">
        <v>9200</v>
      </c>
      <c r="P78" t="s">
        <v>269</v>
      </c>
      <c r="V78" s="71">
        <f>IF('Prog Actual'!H77="","",'Prog Actual'!H77)</f>
        <v>1274138</v>
      </c>
      <c r="W78" s="71">
        <f>IF(V78="","",IFERROR(VLOOKUP(V78,'Prog antiguo'!H:H,1,0),"Inserto"))</f>
        <v>1274138</v>
      </c>
      <c r="X78" s="71">
        <f>IF('Prog antiguo'!H77="","",'Prog antiguo'!H77)</f>
        <v>7085404</v>
      </c>
      <c r="Y78" s="71">
        <f>IF(X78="","",IFERROR(VLOOKUP(X78,'Prog Actual'!H:H,1,0),"Eliminada"))</f>
        <v>7085404</v>
      </c>
    </row>
    <row r="79" spans="1:25">
      <c r="A79">
        <v>1275346</v>
      </c>
      <c r="B79" t="s">
        <v>106</v>
      </c>
      <c r="C79" s="174">
        <v>1176</v>
      </c>
      <c r="D79" s="174">
        <v>12</v>
      </c>
      <c r="E79" s="174">
        <v>89</v>
      </c>
      <c r="H79" s="268">
        <f t="shared" si="1"/>
        <v>98</v>
      </c>
      <c r="L79" s="174">
        <v>1</v>
      </c>
      <c r="M79" s="177">
        <v>0.29166666666666669</v>
      </c>
      <c r="N79" s="190">
        <v>40700</v>
      </c>
      <c r="O79">
        <v>12000</v>
      </c>
      <c r="P79" t="s">
        <v>271</v>
      </c>
      <c r="V79" s="71">
        <f>IF('Prog Actual'!H78="","",'Prog Actual'!H78)</f>
        <v>7084850</v>
      </c>
      <c r="W79" s="71">
        <f>IF(V79="","",IFERROR(VLOOKUP(V79,'Prog antiguo'!H:H,1,0),"Inserto"))</f>
        <v>7084850</v>
      </c>
      <c r="X79" s="71">
        <f>IF('Prog antiguo'!H78="","",'Prog antiguo'!H78)</f>
        <v>7085417</v>
      </c>
      <c r="Y79" s="71">
        <f>IF(X79="","",IFERROR(VLOOKUP(X79,'Prog Actual'!H:H,1,0),"Eliminada"))</f>
        <v>7085417</v>
      </c>
    </row>
    <row r="80" spans="1:25">
      <c r="A80">
        <v>7085076</v>
      </c>
      <c r="B80" t="s">
        <v>106</v>
      </c>
      <c r="C80" s="174">
        <v>660</v>
      </c>
      <c r="D80" s="174">
        <v>6</v>
      </c>
      <c r="E80" s="174">
        <v>54.999999999999972</v>
      </c>
      <c r="H80" s="268">
        <f t="shared" si="1"/>
        <v>110</v>
      </c>
      <c r="L80" s="174">
        <v>1273653</v>
      </c>
      <c r="M80" s="177">
        <v>0.3125</v>
      </c>
      <c r="N80" s="190">
        <v>40700</v>
      </c>
      <c r="O80">
        <v>12000</v>
      </c>
      <c r="P80" t="s">
        <v>271</v>
      </c>
      <c r="V80" s="71" t="str">
        <f>IF('Prog Actual'!H79="","",'Prog Actual'!H79)</f>
        <v/>
      </c>
      <c r="W80" s="71" t="str">
        <f>IF(V80="","",IFERROR(VLOOKUP(V80,'Prog antiguo'!H:H,1,0),"Inserto"))</f>
        <v/>
      </c>
      <c r="X80" s="71">
        <f>IF('Prog antiguo'!H79="","",'Prog antiguo'!H79)</f>
        <v>7085076</v>
      </c>
      <c r="Y80" s="71">
        <f>IF(X80="","",IFERROR(VLOOKUP(X80,'Prog Actual'!H:H,1,0),"Eliminada"))</f>
        <v>7085076</v>
      </c>
    </row>
    <row r="81" spans="1:25">
      <c r="A81">
        <v>7085075</v>
      </c>
      <c r="B81" t="s">
        <v>106</v>
      </c>
      <c r="C81" s="174">
        <v>2400</v>
      </c>
      <c r="D81" s="174">
        <v>6</v>
      </c>
      <c r="E81" s="174">
        <v>36.000000000000028</v>
      </c>
      <c r="H81" s="268">
        <f t="shared" si="1"/>
        <v>400</v>
      </c>
      <c r="L81" s="174">
        <v>1274757</v>
      </c>
      <c r="M81" s="177">
        <v>0.45902777777777776</v>
      </c>
      <c r="N81" s="190">
        <v>40700</v>
      </c>
      <c r="O81">
        <v>12000</v>
      </c>
      <c r="P81" t="s">
        <v>271</v>
      </c>
      <c r="V81" s="71">
        <f>IF('Prog Actual'!H80="","",'Prog Actual'!H80)</f>
        <v>1273677</v>
      </c>
      <c r="W81" s="71">
        <f>IF(V81="","",IFERROR(VLOOKUP(V81,'Prog antiguo'!H:H,1,0),"Inserto"))</f>
        <v>1273677</v>
      </c>
      <c r="X81" s="71">
        <f>IF('Prog antiguo'!H80="","",'Prog antiguo'!H80)</f>
        <v>7085075</v>
      </c>
      <c r="Y81" s="71">
        <f>IF(X81="","",IFERROR(VLOOKUP(X81,'Prog Actual'!H:H,1,0),"Eliminada"))</f>
        <v>7085075</v>
      </c>
    </row>
    <row r="82" spans="1:25">
      <c r="A82">
        <v>1274138</v>
      </c>
      <c r="B82" t="s">
        <v>106</v>
      </c>
      <c r="C82" s="174">
        <v>4200</v>
      </c>
      <c r="D82" s="174">
        <v>12</v>
      </c>
      <c r="E82" s="174">
        <v>139.99999999999994</v>
      </c>
      <c r="H82" s="268">
        <f t="shared" si="1"/>
        <v>350</v>
      </c>
      <c r="L82" s="174">
        <v>1276719</v>
      </c>
      <c r="M82" s="177">
        <v>0.46666666666666667</v>
      </c>
      <c r="N82" s="190">
        <v>40700</v>
      </c>
      <c r="O82">
        <v>12000</v>
      </c>
      <c r="P82" t="s">
        <v>271</v>
      </c>
      <c r="V82" s="71">
        <f>IF('Prog Actual'!H81="","",'Prog Actual'!H81)</f>
        <v>7084843</v>
      </c>
      <c r="W82" s="71">
        <f>IF(V82="","",IFERROR(VLOOKUP(V82,'Prog antiguo'!H:H,1,0),"Inserto"))</f>
        <v>7084843</v>
      </c>
      <c r="X82" s="71">
        <f>IF('Prog antiguo'!H81="","",'Prog antiguo'!H81)</f>
        <v>1274138</v>
      </c>
      <c r="Y82" s="71">
        <f>IF(X82="","",IFERROR(VLOOKUP(X82,'Prog Actual'!H:H,1,0),"Eliminada"))</f>
        <v>1274138</v>
      </c>
    </row>
    <row r="83" spans="1:25">
      <c r="A83">
        <v>1274180</v>
      </c>
      <c r="B83" t="s">
        <v>106</v>
      </c>
      <c r="C83" s="174">
        <v>4320</v>
      </c>
      <c r="D83" s="174">
        <v>12</v>
      </c>
      <c r="E83" s="174">
        <v>79.000000000000043</v>
      </c>
      <c r="H83" s="268">
        <f t="shared" si="1"/>
        <v>360</v>
      </c>
      <c r="L83" s="174">
        <v>1273297</v>
      </c>
      <c r="M83" s="177">
        <v>0.47499999999999998</v>
      </c>
      <c r="N83" s="190">
        <v>40700</v>
      </c>
      <c r="O83">
        <v>12000</v>
      </c>
      <c r="P83" t="s">
        <v>271</v>
      </c>
      <c r="V83" s="71" t="str">
        <f>IF('Prog Actual'!H82="","",'Prog Actual'!H82)</f>
        <v/>
      </c>
      <c r="W83" s="71" t="str">
        <f>IF(V83="","",IFERROR(VLOOKUP(V83,'Prog antiguo'!H:H,1,0),"Inserto"))</f>
        <v/>
      </c>
      <c r="X83" s="71">
        <f>IF('Prog antiguo'!H82="","",'Prog antiguo'!H82)</f>
        <v>7084850</v>
      </c>
      <c r="Y83" s="71">
        <f>IF(X83="","",IFERROR(VLOOKUP(X83,'Prog Actual'!H:H,1,0),"Eliminada"))</f>
        <v>7084850</v>
      </c>
    </row>
    <row r="84" spans="1:25">
      <c r="A84">
        <v>1274287</v>
      </c>
      <c r="B84" t="s">
        <v>106</v>
      </c>
      <c r="C84" s="174">
        <v>600</v>
      </c>
      <c r="D84" s="174">
        <v>12</v>
      </c>
      <c r="E84" s="174">
        <v>48.999999999999986</v>
      </c>
      <c r="H84" s="268">
        <f t="shared" si="1"/>
        <v>50</v>
      </c>
      <c r="L84" s="174">
        <v>1273964</v>
      </c>
      <c r="M84" s="177">
        <v>0.4861111111111111</v>
      </c>
      <c r="N84" s="190">
        <v>40700</v>
      </c>
      <c r="O84">
        <v>12000</v>
      </c>
      <c r="P84" t="s">
        <v>271</v>
      </c>
      <c r="V84" s="71">
        <f>IF('Prog Actual'!H83="","",'Prog Actual'!H83)</f>
        <v>7083990</v>
      </c>
      <c r="W84" s="71">
        <f>IF(V84="","",IFERROR(VLOOKUP(V84,'Prog antiguo'!H:H,1,0),"Inserto"))</f>
        <v>7083990</v>
      </c>
      <c r="X84" s="71" t="str">
        <f>IF('Prog antiguo'!H83="","",'Prog antiguo'!H83)</f>
        <v/>
      </c>
      <c r="Y84" s="71" t="str">
        <f>IF(X84="","",IFERROR(VLOOKUP(X84,'Prog Actual'!H:H,1,0),"Eliminada"))</f>
        <v/>
      </c>
    </row>
    <row r="85" spans="1:25">
      <c r="A85">
        <v>7085274</v>
      </c>
      <c r="B85" t="s">
        <v>106</v>
      </c>
      <c r="C85" s="174">
        <v>858</v>
      </c>
      <c r="D85" s="174">
        <v>6</v>
      </c>
      <c r="E85" s="174">
        <v>148.99999999999994</v>
      </c>
      <c r="H85" s="268">
        <f t="shared" si="1"/>
        <v>143</v>
      </c>
      <c r="L85" s="174">
        <v>1273959</v>
      </c>
      <c r="M85" s="177">
        <v>0.49861111111111112</v>
      </c>
      <c r="N85" s="190">
        <v>40700</v>
      </c>
      <c r="O85">
        <v>12000</v>
      </c>
      <c r="P85" t="s">
        <v>271</v>
      </c>
      <c r="V85" s="71">
        <f>IF('Prog Actual'!H84="","",'Prog Actual'!H84)</f>
        <v>7083992</v>
      </c>
      <c r="W85" s="71">
        <f>IF(V85="","",IFERROR(VLOOKUP(V85,'Prog antiguo'!H:H,1,0),"Inserto"))</f>
        <v>7083992</v>
      </c>
      <c r="X85" s="71">
        <f>IF('Prog antiguo'!H84="","",'Prog antiguo'!H84)</f>
        <v>1277322</v>
      </c>
      <c r="Y85" s="71" t="str">
        <f>IF(X85="","",IFERROR(VLOOKUP(X85,'Prog Actual'!H:H,1,0),"Eliminada"))</f>
        <v>Eliminada</v>
      </c>
    </row>
    <row r="86" spans="1:25">
      <c r="A86">
        <v>7085387</v>
      </c>
      <c r="B86" t="s">
        <v>106</v>
      </c>
      <c r="C86" s="174">
        <v>77172</v>
      </c>
      <c r="D86" s="174">
        <v>6</v>
      </c>
      <c r="E86" s="174">
        <v>725.00000000000068</v>
      </c>
      <c r="H86" s="268">
        <f t="shared" si="1"/>
        <v>12862</v>
      </c>
      <c r="L86" s="174">
        <v>1273308</v>
      </c>
      <c r="M86" s="177">
        <v>0.50624999999999998</v>
      </c>
      <c r="N86" s="190">
        <v>40700</v>
      </c>
      <c r="O86">
        <v>12000</v>
      </c>
      <c r="P86" t="s">
        <v>271</v>
      </c>
      <c r="V86" s="71">
        <f>IF('Prog Actual'!H85="","",'Prog Actual'!H85)</f>
        <v>1270732</v>
      </c>
      <c r="W86" s="71">
        <f>IF(V86="","",IFERROR(VLOOKUP(V86,'Prog antiguo'!H:H,1,0),"Inserto"))</f>
        <v>1270732</v>
      </c>
      <c r="X86" s="71">
        <f>IF('Prog antiguo'!H85="","",'Prog antiguo'!H85)</f>
        <v>7084843</v>
      </c>
      <c r="Y86" s="71">
        <f>IF(X86="","",IFERROR(VLOOKUP(X86,'Prog Actual'!H:H,1,0),"Eliminada"))</f>
        <v>7084843</v>
      </c>
    </row>
    <row r="87" spans="1:25">
      <c r="A87">
        <v>7085178</v>
      </c>
      <c r="B87" t="s">
        <v>106</v>
      </c>
      <c r="C87" s="174">
        <v>0</v>
      </c>
      <c r="D87" s="174">
        <v>6</v>
      </c>
      <c r="E87" s="174">
        <v>28.000000000000011</v>
      </c>
      <c r="H87" s="268">
        <f t="shared" si="1"/>
        <v>0</v>
      </c>
      <c r="L87" s="174">
        <v>1273498</v>
      </c>
      <c r="M87" s="177">
        <v>0.52430555555555558</v>
      </c>
      <c r="N87" s="190">
        <v>40700</v>
      </c>
      <c r="O87">
        <v>12000</v>
      </c>
      <c r="P87" t="s">
        <v>271</v>
      </c>
      <c r="V87" s="71" t="str">
        <f>IF('Prog Actual'!H86="","",'Prog Actual'!H86)</f>
        <v/>
      </c>
      <c r="W87" s="71" t="str">
        <f>IF(V87="","",IFERROR(VLOOKUP(V87,'Prog antiguo'!H:H,1,0),"Inserto"))</f>
        <v/>
      </c>
      <c r="X87" s="71" t="str">
        <f>IF('Prog antiguo'!H86="","",'Prog antiguo'!H86)</f>
        <v/>
      </c>
      <c r="Y87" s="71" t="str">
        <f>IF(X87="","",IFERROR(VLOOKUP(X87,'Prog Actual'!H:H,1,0),"Eliminada"))</f>
        <v/>
      </c>
    </row>
    <row r="88" spans="1:25">
      <c r="A88">
        <v>7085216</v>
      </c>
      <c r="B88" t="s">
        <v>106</v>
      </c>
      <c r="C88" s="174">
        <v>32088</v>
      </c>
      <c r="D88" s="174">
        <v>12</v>
      </c>
      <c r="E88" s="174">
        <v>300.00000000000006</v>
      </c>
      <c r="H88" s="268">
        <f t="shared" si="1"/>
        <v>2674</v>
      </c>
      <c r="L88" s="174">
        <v>1274150</v>
      </c>
      <c r="M88" s="177">
        <v>0.55138888888888893</v>
      </c>
      <c r="N88" s="190">
        <v>40700</v>
      </c>
      <c r="O88">
        <v>12000</v>
      </c>
      <c r="P88" t="s">
        <v>271</v>
      </c>
      <c r="V88" s="71">
        <f>IF('Prog Actual'!H87="","",'Prog Actual'!H87)</f>
        <v>1277432</v>
      </c>
      <c r="W88" s="71" t="str">
        <f>IF(V88="","",IFERROR(VLOOKUP(V88,'Prog antiguo'!H:H,1,0),"Inserto"))</f>
        <v>Inserto</v>
      </c>
      <c r="X88" s="71">
        <f>IF('Prog antiguo'!H87="","",'Prog antiguo'!H87)</f>
        <v>1273677</v>
      </c>
      <c r="Y88" s="71">
        <f>IF(X88="","",IFERROR(VLOOKUP(X88,'Prog Actual'!H:H,1,0),"Eliminada"))</f>
        <v>1273677</v>
      </c>
    </row>
    <row r="89" spans="1:25">
      <c r="A89">
        <v>7085322</v>
      </c>
      <c r="B89" t="s">
        <v>106</v>
      </c>
      <c r="C89" s="174">
        <v>840</v>
      </c>
      <c r="D89" s="174">
        <v>6</v>
      </c>
      <c r="E89" s="174">
        <v>19.999999999999929</v>
      </c>
      <c r="H89" s="268">
        <f t="shared" si="1"/>
        <v>140</v>
      </c>
      <c r="L89" s="174">
        <v>1275279</v>
      </c>
      <c r="M89" s="177">
        <v>0.5854166666666667</v>
      </c>
      <c r="N89" s="190">
        <v>40700</v>
      </c>
      <c r="O89">
        <v>12000</v>
      </c>
      <c r="P89" t="s">
        <v>271</v>
      </c>
      <c r="V89" s="71">
        <f>IF('Prog Actual'!H88="","",'Prog Actual'!H88)</f>
        <v>7085234</v>
      </c>
      <c r="W89" s="71">
        <f>IF(V89="","",IFERROR(VLOOKUP(V89,'Prog antiguo'!H:H,1,0),"Inserto"))</f>
        <v>7085234</v>
      </c>
      <c r="X89" s="71">
        <f>IF('Prog antiguo'!H88="","",'Prog antiguo'!H88)</f>
        <v>7083990</v>
      </c>
      <c r="Y89" s="71">
        <f>IF(X89="","",IFERROR(VLOOKUP(X89,'Prog Actual'!H:H,1,0),"Eliminada"))</f>
        <v>7083990</v>
      </c>
    </row>
    <row r="90" spans="1:25">
      <c r="A90">
        <v>1275174</v>
      </c>
      <c r="B90" t="s">
        <v>106</v>
      </c>
      <c r="C90" s="174">
        <v>1980</v>
      </c>
      <c r="D90" s="174">
        <v>12</v>
      </c>
      <c r="E90" s="174">
        <v>158</v>
      </c>
      <c r="H90" s="268">
        <f t="shared" si="1"/>
        <v>165</v>
      </c>
      <c r="L90" s="174">
        <v>1275279</v>
      </c>
      <c r="M90" s="177">
        <v>0.60416666666666663</v>
      </c>
      <c r="N90" s="190">
        <v>40700</v>
      </c>
      <c r="O90">
        <v>12000</v>
      </c>
      <c r="P90" t="s">
        <v>271</v>
      </c>
      <c r="V90" s="71">
        <f>IF('Prog Actual'!H89="","",'Prog Actual'!H89)</f>
        <v>7085233</v>
      </c>
      <c r="W90" s="71">
        <f>IF(V90="","",IFERROR(VLOOKUP(V90,'Prog antiguo'!H:H,1,0),"Inserto"))</f>
        <v>7085233</v>
      </c>
      <c r="X90" s="71">
        <f>IF('Prog antiguo'!H89="","",'Prog antiguo'!H89)</f>
        <v>7083992</v>
      </c>
      <c r="Y90" s="71">
        <f>IF(X90="","",IFERROR(VLOOKUP(X90,'Prog Actual'!H:H,1,0),"Eliminada"))</f>
        <v>7083992</v>
      </c>
    </row>
    <row r="91" spans="1:25">
      <c r="A91">
        <v>1273944</v>
      </c>
      <c r="B91" t="s">
        <v>106</v>
      </c>
      <c r="C91" s="174">
        <v>2256</v>
      </c>
      <c r="D91" s="174">
        <v>12</v>
      </c>
      <c r="E91" s="174">
        <v>61.000000000000028</v>
      </c>
      <c r="H91" s="268">
        <f t="shared" si="1"/>
        <v>188</v>
      </c>
      <c r="L91" s="174">
        <v>1273513</v>
      </c>
      <c r="M91" s="177">
        <v>0.65763888888888888</v>
      </c>
      <c r="N91" s="190">
        <v>40700</v>
      </c>
      <c r="O91">
        <v>12000</v>
      </c>
      <c r="P91" t="s">
        <v>271</v>
      </c>
      <c r="V91" s="71">
        <f>IF('Prog Actual'!H90="","",'Prog Actual'!H90)</f>
        <v>1275219</v>
      </c>
      <c r="W91" s="71">
        <f>IF(V91="","",IFERROR(VLOOKUP(V91,'Prog antiguo'!H:H,1,0),"Inserto"))</f>
        <v>1275219</v>
      </c>
      <c r="X91" s="71">
        <f>IF('Prog antiguo'!H90="","",'Prog antiguo'!H90)</f>
        <v>1270732</v>
      </c>
      <c r="Y91" s="71">
        <f>IF(X91="","",IFERROR(VLOOKUP(X91,'Prog Actual'!H:H,1,0),"Eliminada"))</f>
        <v>1270732</v>
      </c>
    </row>
    <row r="92" spans="1:25">
      <c r="A92">
        <v>1273475</v>
      </c>
      <c r="B92" t="s">
        <v>106</v>
      </c>
      <c r="C92" s="174">
        <v>1080</v>
      </c>
      <c r="D92" s="174">
        <v>12</v>
      </c>
      <c r="E92" s="174">
        <v>44</v>
      </c>
      <c r="H92" s="268">
        <f t="shared" si="1"/>
        <v>90</v>
      </c>
      <c r="L92" s="174">
        <v>1273602</v>
      </c>
      <c r="M92" s="177">
        <v>0.80208333333333337</v>
      </c>
      <c r="N92" s="190">
        <v>40700</v>
      </c>
      <c r="O92">
        <v>12000</v>
      </c>
      <c r="P92" t="s">
        <v>271</v>
      </c>
      <c r="V92" s="71">
        <f>IF('Prog Actual'!H91="","",'Prog Actual'!H91)</f>
        <v>7085419</v>
      </c>
      <c r="W92" s="71">
        <f>IF(V92="","",IFERROR(VLOOKUP(V92,'Prog antiguo'!H:H,1,0),"Inserto"))</f>
        <v>7085419</v>
      </c>
      <c r="X92" s="71" t="str">
        <f>IF('Prog antiguo'!H91="","",'Prog antiguo'!H91)</f>
        <v/>
      </c>
      <c r="Y92" s="71" t="str">
        <f>IF(X92="","",IFERROR(VLOOKUP(X92,'Prog Actual'!H:H,1,0),"Eliminada"))</f>
        <v/>
      </c>
    </row>
    <row r="93" spans="1:25">
      <c r="A93">
        <v>1274488</v>
      </c>
      <c r="B93" t="s">
        <v>106</v>
      </c>
      <c r="C93" s="174">
        <v>1056</v>
      </c>
      <c r="D93" s="174">
        <v>6</v>
      </c>
      <c r="E93" s="174">
        <v>19.999999999999929</v>
      </c>
      <c r="H93" s="268">
        <f t="shared" si="1"/>
        <v>176</v>
      </c>
      <c r="L93" s="174">
        <v>1273818</v>
      </c>
      <c r="M93" s="177">
        <v>0.90416666666666667</v>
      </c>
      <c r="N93" s="190">
        <v>40700</v>
      </c>
      <c r="O93">
        <v>12000</v>
      </c>
      <c r="P93" t="s">
        <v>271</v>
      </c>
      <c r="V93" s="71">
        <f>IF('Prog Actual'!H92="","",'Prog Actual'!H92)</f>
        <v>1273713</v>
      </c>
      <c r="W93" s="71">
        <f>IF(V93="","",IFERROR(VLOOKUP(V93,'Prog antiguo'!H:H,1,0),"Inserto"))</f>
        <v>1273713</v>
      </c>
      <c r="X93" s="71">
        <f>IF('Prog antiguo'!H92="","",'Prog antiguo'!H92)</f>
        <v>7085354</v>
      </c>
      <c r="Y93" s="71" t="str">
        <f>IF(X93="","",IFERROR(VLOOKUP(X93,'Prog Actual'!H:H,1,0),"Eliminada"))</f>
        <v>Eliminada</v>
      </c>
    </row>
    <row r="94" spans="1:25">
      <c r="A94">
        <v>1274493</v>
      </c>
      <c r="B94" t="s">
        <v>106</v>
      </c>
      <c r="C94" s="174">
        <v>504</v>
      </c>
      <c r="D94" s="174">
        <v>6</v>
      </c>
      <c r="E94" s="174">
        <v>36.000000000000107</v>
      </c>
      <c r="H94" s="268">
        <f t="shared" si="1"/>
        <v>84</v>
      </c>
      <c r="L94" s="174">
        <v>1274645</v>
      </c>
      <c r="M94" s="177">
        <v>0.29166666666666669</v>
      </c>
      <c r="N94" s="190">
        <v>40701</v>
      </c>
      <c r="O94">
        <v>12000</v>
      </c>
      <c r="P94" t="s">
        <v>271</v>
      </c>
      <c r="V94" s="71">
        <f>IF('Prog Actual'!H93="","",'Prog Actual'!H93)</f>
        <v>7085229</v>
      </c>
      <c r="W94" s="71">
        <f>IF(V94="","",IFERROR(VLOOKUP(V94,'Prog antiguo'!H:H,1,0),"Inserto"))</f>
        <v>7085229</v>
      </c>
      <c r="X94" s="71">
        <f>IF('Prog antiguo'!H93="","",'Prog antiguo'!H93)</f>
        <v>7085234</v>
      </c>
      <c r="Y94" s="71">
        <f>IF(X94="","",IFERROR(VLOOKUP(X94,'Prog Actual'!H:H,1,0),"Eliminada"))</f>
        <v>7085234</v>
      </c>
    </row>
    <row r="95" spans="1:25">
      <c r="A95">
        <v>1274494</v>
      </c>
      <c r="B95" t="s">
        <v>106</v>
      </c>
      <c r="C95" s="174">
        <v>1512</v>
      </c>
      <c r="D95" s="174">
        <v>12</v>
      </c>
      <c r="E95" s="174">
        <v>67.999999999999915</v>
      </c>
      <c r="H95" s="268">
        <f t="shared" si="1"/>
        <v>126</v>
      </c>
      <c r="L95" s="174">
        <v>1275174</v>
      </c>
      <c r="M95" s="177">
        <v>0.30208333333333331</v>
      </c>
      <c r="N95" s="190">
        <v>40701</v>
      </c>
      <c r="O95">
        <v>12000</v>
      </c>
      <c r="P95" t="s">
        <v>271</v>
      </c>
      <c r="V95" s="71">
        <f>IF('Prog Actual'!H94="","",'Prog Actual'!H94)</f>
        <v>7084644</v>
      </c>
      <c r="W95" s="71">
        <f>IF(V95="","",IFERROR(VLOOKUP(V95,'Prog antiguo'!H:H,1,0),"Inserto"))</f>
        <v>7084644</v>
      </c>
      <c r="X95" s="71">
        <f>IF('Prog antiguo'!H94="","",'Prog antiguo'!H94)</f>
        <v>7085233</v>
      </c>
      <c r="Y95" s="71">
        <f>IF(X95="","",IFERROR(VLOOKUP(X95,'Prog Actual'!H:H,1,0),"Eliminada"))</f>
        <v>7085233</v>
      </c>
    </row>
    <row r="96" spans="1:25">
      <c r="A96">
        <v>1274307</v>
      </c>
      <c r="B96" t="s">
        <v>106</v>
      </c>
      <c r="C96" s="174">
        <v>2304</v>
      </c>
      <c r="D96" s="174">
        <v>12</v>
      </c>
      <c r="E96" s="174">
        <v>28.00000000000006</v>
      </c>
      <c r="H96" s="268">
        <f t="shared" si="1"/>
        <v>192</v>
      </c>
      <c r="L96" s="174">
        <v>1273944</v>
      </c>
      <c r="M96" s="177">
        <v>0.41180555555555554</v>
      </c>
      <c r="N96" s="190">
        <v>40701</v>
      </c>
      <c r="O96">
        <v>12000</v>
      </c>
      <c r="P96" t="s">
        <v>271</v>
      </c>
      <c r="V96" s="71">
        <f>IF('Prog Actual'!H95="","",'Prog Actual'!H95)</f>
        <v>1273726</v>
      </c>
      <c r="W96" s="71">
        <f>IF(V96="","",IFERROR(VLOOKUP(V96,'Prog antiguo'!H:H,1,0),"Inserto"))</f>
        <v>1273726</v>
      </c>
      <c r="X96" s="71">
        <f>IF('Prog antiguo'!H95="","",'Prog antiguo'!H95)</f>
        <v>1275219</v>
      </c>
      <c r="Y96" s="71">
        <f>IF(X96="","",IFERROR(VLOOKUP(X96,'Prog Actual'!H:H,1,0),"Eliminada"))</f>
        <v>1275219</v>
      </c>
    </row>
    <row r="97" spans="1:25">
      <c r="A97">
        <v>1274428</v>
      </c>
      <c r="B97" t="s">
        <v>106</v>
      </c>
      <c r="C97" s="174">
        <v>0</v>
      </c>
      <c r="D97" s="174">
        <v>12</v>
      </c>
      <c r="E97" s="174">
        <v>19.999999999999929</v>
      </c>
      <c r="H97" s="268">
        <f t="shared" si="1"/>
        <v>0</v>
      </c>
      <c r="L97" s="174">
        <v>1273475</v>
      </c>
      <c r="M97" s="177">
        <v>0.45416666666666666</v>
      </c>
      <c r="N97" s="190">
        <v>40701</v>
      </c>
      <c r="O97">
        <v>12000</v>
      </c>
      <c r="P97" t="s">
        <v>271</v>
      </c>
      <c r="V97" s="71">
        <f>IF('Prog Actual'!H96="","",'Prog Actual'!H96)</f>
        <v>1275465</v>
      </c>
      <c r="W97" s="71">
        <f>IF(V97="","",IFERROR(VLOOKUP(V97,'Prog antiguo'!H:H,1,0),"Inserto"))</f>
        <v>1275465</v>
      </c>
      <c r="X97" s="71">
        <f>IF('Prog antiguo'!H96="","",'Prog antiguo'!H96)</f>
        <v>7085419</v>
      </c>
      <c r="Y97" s="71">
        <f>IF(X97="","",IFERROR(VLOOKUP(X97,'Prog Actual'!H:H,1,0),"Eliminada"))</f>
        <v>7085419</v>
      </c>
    </row>
    <row r="98" spans="1:25">
      <c r="A98">
        <v>1274650</v>
      </c>
      <c r="B98" t="s">
        <v>106</v>
      </c>
      <c r="C98" s="174">
        <v>24132</v>
      </c>
      <c r="D98" s="174">
        <v>12</v>
      </c>
      <c r="E98" s="174">
        <v>215.00000000000006</v>
      </c>
      <c r="H98" s="268">
        <f t="shared" si="1"/>
        <v>2011</v>
      </c>
      <c r="L98" s="174">
        <v>1274488</v>
      </c>
      <c r="M98" s="177">
        <v>0.48472222222222222</v>
      </c>
      <c r="N98" s="190">
        <v>40701</v>
      </c>
      <c r="O98">
        <v>12000</v>
      </c>
      <c r="P98" t="s">
        <v>271</v>
      </c>
      <c r="V98" s="71">
        <f>IF('Prog Actual'!H97="","",'Prog Actual'!H97)</f>
        <v>7085349</v>
      </c>
      <c r="W98" s="71">
        <f>IF(V98="","",IFERROR(VLOOKUP(V98,'Prog antiguo'!H:H,1,0),"Inserto"))</f>
        <v>7085349</v>
      </c>
      <c r="X98" s="71">
        <f>IF('Prog antiguo'!H97="","",'Prog antiguo'!H97)</f>
        <v>1273713</v>
      </c>
      <c r="Y98" s="71">
        <f>IF(X98="","",IFERROR(VLOOKUP(X98,'Prog Actual'!H:H,1,0),"Eliminada"))</f>
        <v>1273713</v>
      </c>
    </row>
    <row r="99" spans="1:25">
      <c r="A99">
        <v>1273045</v>
      </c>
      <c r="B99" t="s">
        <v>106</v>
      </c>
      <c r="C99" s="174">
        <v>6468</v>
      </c>
      <c r="D99" s="174">
        <v>12</v>
      </c>
      <c r="E99" s="174">
        <v>89</v>
      </c>
      <c r="H99" s="268">
        <f t="shared" si="1"/>
        <v>539</v>
      </c>
      <c r="L99" s="174">
        <v>1274493</v>
      </c>
      <c r="M99" s="177">
        <v>0.49861111111111112</v>
      </c>
      <c r="N99" s="190">
        <v>40701</v>
      </c>
      <c r="O99">
        <v>12000</v>
      </c>
      <c r="P99" t="s">
        <v>271</v>
      </c>
      <c r="V99" s="71" t="str">
        <f>IF('Prog Actual'!H98="","",'Prog Actual'!H98)</f>
        <v/>
      </c>
      <c r="W99" s="71" t="str">
        <f>IF(V99="","",IFERROR(VLOOKUP(V99,'Prog antiguo'!H:H,1,0),"Inserto"))</f>
        <v/>
      </c>
      <c r="X99" s="71">
        <f>IF('Prog antiguo'!H98="","",'Prog antiguo'!H98)</f>
        <v>7085229</v>
      </c>
      <c r="Y99" s="71">
        <f>IF(X99="","",IFERROR(VLOOKUP(X99,'Prog Actual'!H:H,1,0),"Eliminada"))</f>
        <v>7085229</v>
      </c>
    </row>
    <row r="100" spans="1:25">
      <c r="A100">
        <v>1274298</v>
      </c>
      <c r="B100" t="s">
        <v>106</v>
      </c>
      <c r="C100" s="174">
        <v>2520</v>
      </c>
      <c r="D100" s="174">
        <v>12</v>
      </c>
      <c r="E100" s="174">
        <v>30.99999999999989</v>
      </c>
      <c r="H100" s="268">
        <f t="shared" si="1"/>
        <v>210</v>
      </c>
      <c r="L100" s="174">
        <v>1274494</v>
      </c>
      <c r="M100" s="177">
        <v>0.52361111111111114</v>
      </c>
      <c r="N100" s="190">
        <v>40701</v>
      </c>
      <c r="O100">
        <v>12000</v>
      </c>
      <c r="P100" t="s">
        <v>271</v>
      </c>
      <c r="V100" s="71">
        <f>IF('Prog Actual'!H99="","",'Prog Actual'!H99)</f>
        <v>1273732</v>
      </c>
      <c r="W100" s="71">
        <f>IF(V100="","",IFERROR(VLOOKUP(V100,'Prog antiguo'!H:H,1,0),"Inserto"))</f>
        <v>1273732</v>
      </c>
      <c r="X100" s="71">
        <f>IF('Prog antiguo'!H99="","",'Prog antiguo'!H99)</f>
        <v>7084644</v>
      </c>
      <c r="Y100" s="71">
        <f>IF(X100="","",IFERROR(VLOOKUP(X100,'Prog Actual'!H:H,1,0),"Eliminada"))</f>
        <v>7084644</v>
      </c>
    </row>
    <row r="101" spans="1:25">
      <c r="A101">
        <v>1271765</v>
      </c>
      <c r="B101" t="s">
        <v>106</v>
      </c>
      <c r="C101" s="174">
        <v>7896</v>
      </c>
      <c r="D101" s="174">
        <v>12</v>
      </c>
      <c r="E101" s="174">
        <v>115.00000000000009</v>
      </c>
      <c r="H101" s="268">
        <f t="shared" si="1"/>
        <v>658</v>
      </c>
      <c r="L101" s="174">
        <v>1274307</v>
      </c>
      <c r="M101" s="177">
        <v>0.5708333333333333</v>
      </c>
      <c r="N101" s="190">
        <v>40701</v>
      </c>
      <c r="O101">
        <v>12000</v>
      </c>
      <c r="P101" t="s">
        <v>271</v>
      </c>
      <c r="V101" s="71">
        <f>IF('Prog Actual'!H100="","",'Prog Actual'!H100)</f>
        <v>1274158</v>
      </c>
      <c r="W101" s="71">
        <f>IF(V101="","",IFERROR(VLOOKUP(V101,'Prog antiguo'!H:H,1,0),"Inserto"))</f>
        <v>1274158</v>
      </c>
      <c r="X101" s="71">
        <f>IF('Prog antiguo'!H100="","",'Prog antiguo'!H100)</f>
        <v>1273726</v>
      </c>
      <c r="Y101" s="71">
        <f>IF(X101="","",IFERROR(VLOOKUP(X101,'Prog Actual'!H:H,1,0),"Eliminada"))</f>
        <v>1273726</v>
      </c>
    </row>
    <row r="102" spans="1:25">
      <c r="A102">
        <v>7084750</v>
      </c>
      <c r="B102" t="s">
        <v>106</v>
      </c>
      <c r="C102" s="174">
        <v>104064</v>
      </c>
      <c r="D102" s="174">
        <v>24</v>
      </c>
      <c r="E102" s="174">
        <v>384.99999999999994</v>
      </c>
      <c r="H102" s="268">
        <f t="shared" si="1"/>
        <v>4336</v>
      </c>
      <c r="L102" s="174">
        <v>1274428</v>
      </c>
      <c r="M102" s="177">
        <v>0.59027777777777779</v>
      </c>
      <c r="N102" s="190">
        <v>40701</v>
      </c>
      <c r="O102">
        <v>12000</v>
      </c>
      <c r="P102" t="s">
        <v>271</v>
      </c>
      <c r="V102" s="71">
        <f>IF('Prog Actual'!H101="","",'Prog Actual'!H101)</f>
        <v>7083614</v>
      </c>
      <c r="W102" s="71">
        <f>IF(V102="","",IFERROR(VLOOKUP(V102,'Prog antiguo'!H:H,1,0),"Inserto"))</f>
        <v>7083614</v>
      </c>
      <c r="X102" s="71">
        <f>IF('Prog antiguo'!H101="","",'Prog antiguo'!H101)</f>
        <v>1275465</v>
      </c>
      <c r="Y102" s="71">
        <f>IF(X102="","",IFERROR(VLOOKUP(X102,'Prog Actual'!H:H,1,0),"Eliminada"))</f>
        <v>1275465</v>
      </c>
    </row>
    <row r="103" spans="1:25">
      <c r="A103">
        <v>1273112</v>
      </c>
      <c r="B103" t="s">
        <v>106</v>
      </c>
      <c r="C103" s="174">
        <v>0</v>
      </c>
      <c r="D103" s="174">
        <v>12</v>
      </c>
      <c r="E103" s="174">
        <v>64.999999999999972</v>
      </c>
      <c r="H103" s="268">
        <f t="shared" si="1"/>
        <v>0</v>
      </c>
      <c r="L103" s="174">
        <v>1274650</v>
      </c>
      <c r="M103" s="177">
        <v>0.60416666666666663</v>
      </c>
      <c r="N103" s="190">
        <v>40701</v>
      </c>
      <c r="O103">
        <v>12000</v>
      </c>
      <c r="P103" t="s">
        <v>271</v>
      </c>
      <c r="V103" s="71">
        <f>IF('Prog Actual'!H102="","",'Prog Actual'!H102)</f>
        <v>7084090</v>
      </c>
      <c r="W103" s="71">
        <f>IF(V103="","",IFERROR(VLOOKUP(V103,'Prog antiguo'!H:H,1,0),"Inserto"))</f>
        <v>7084090</v>
      </c>
      <c r="X103" s="71">
        <f>IF('Prog antiguo'!H102="","",'Prog antiguo'!H102)</f>
        <v>7085349</v>
      </c>
      <c r="Y103" s="71">
        <f>IF(X103="","",IFERROR(VLOOKUP(X103,'Prog Actual'!H:H,1,0),"Eliminada"))</f>
        <v>7085349</v>
      </c>
    </row>
    <row r="104" spans="1:25">
      <c r="A104">
        <v>1274141</v>
      </c>
      <c r="B104" t="s">
        <v>106</v>
      </c>
      <c r="C104" s="174">
        <v>1344</v>
      </c>
      <c r="D104" s="174">
        <v>12</v>
      </c>
      <c r="E104" s="174">
        <v>19.999999999999929</v>
      </c>
      <c r="H104" s="268">
        <f t="shared" si="1"/>
        <v>112</v>
      </c>
      <c r="L104" s="174">
        <v>1273045</v>
      </c>
      <c r="M104" s="177">
        <v>0.75347222222222221</v>
      </c>
      <c r="N104" s="190">
        <v>40701</v>
      </c>
      <c r="O104">
        <v>12000</v>
      </c>
      <c r="P104" t="s">
        <v>271</v>
      </c>
      <c r="V104" s="71">
        <f>IF('Prog Actual'!H103="","",'Prog Actual'!H103)</f>
        <v>1277093</v>
      </c>
      <c r="W104" s="71">
        <f>IF(V104="","",IFERROR(VLOOKUP(V104,'Prog antiguo'!H:H,1,0),"Inserto"))</f>
        <v>1277093</v>
      </c>
      <c r="X104" s="71" t="str">
        <f>IF('Prog antiguo'!H103="","",'Prog antiguo'!H103)</f>
        <v/>
      </c>
      <c r="Y104" s="71" t="str">
        <f>IF(X104="","",IFERROR(VLOOKUP(X104,'Prog Actual'!H:H,1,0),"Eliminada"))</f>
        <v/>
      </c>
    </row>
    <row r="105" spans="1:25">
      <c r="A105">
        <v>1273667</v>
      </c>
      <c r="B105" t="s">
        <v>106</v>
      </c>
      <c r="C105" s="174">
        <v>2040</v>
      </c>
      <c r="D105" s="174">
        <v>12</v>
      </c>
      <c r="E105" s="174">
        <v>70.000000000000071</v>
      </c>
      <c r="H105" s="268">
        <f t="shared" si="1"/>
        <v>170</v>
      </c>
      <c r="L105" s="174">
        <v>1274298</v>
      </c>
      <c r="M105" s="177">
        <v>0.81527777777777777</v>
      </c>
      <c r="N105" s="190">
        <v>40701</v>
      </c>
      <c r="O105">
        <v>12000</v>
      </c>
      <c r="P105" t="s">
        <v>271</v>
      </c>
      <c r="V105" s="71">
        <f>IF('Prog Actual'!H104="","",'Prog Actual'!H104)</f>
        <v>1275745</v>
      </c>
      <c r="W105" s="71">
        <f>IF(V105="","",IFERROR(VLOOKUP(V105,'Prog antiguo'!H:H,1,0),"Inserto"))</f>
        <v>1275745</v>
      </c>
      <c r="X105" s="71">
        <f>IF('Prog antiguo'!H104="","",'Prog antiguo'!H104)</f>
        <v>1273732</v>
      </c>
      <c r="Y105" s="71">
        <f>IF(X105="","",IFERROR(VLOOKUP(X105,'Prog Actual'!H:H,1,0),"Eliminada"))</f>
        <v>1273732</v>
      </c>
    </row>
    <row r="106" spans="1:25">
      <c r="A106">
        <v>1274325</v>
      </c>
      <c r="B106" t="s">
        <v>183</v>
      </c>
      <c r="C106" s="174">
        <v>840</v>
      </c>
      <c r="D106" s="174">
        <v>6</v>
      </c>
      <c r="E106" s="174">
        <v>16.000000000000021</v>
      </c>
      <c r="H106" s="268">
        <f t="shared" si="1"/>
        <v>140</v>
      </c>
      <c r="L106" s="174">
        <v>1271765</v>
      </c>
      <c r="M106" s="177">
        <v>0.83680555555555558</v>
      </c>
      <c r="N106" s="190">
        <v>40701</v>
      </c>
      <c r="O106">
        <v>12000</v>
      </c>
      <c r="P106" t="s">
        <v>271</v>
      </c>
      <c r="V106" s="71">
        <f>IF('Prog Actual'!H105="","",'Prog Actual'!H105)</f>
        <v>1275431</v>
      </c>
      <c r="W106" s="71">
        <f>IF(V106="","",IFERROR(VLOOKUP(V106,'Prog antiguo'!H:H,1,0),"Inserto"))</f>
        <v>1275431</v>
      </c>
      <c r="X106" s="71">
        <f>IF('Prog antiguo'!H105="","",'Prog antiguo'!H105)</f>
        <v>1274158</v>
      </c>
      <c r="Y106" s="71">
        <f>IF(X106="","",IFERROR(VLOOKUP(X106,'Prog Actual'!H:H,1,0),"Eliminada"))</f>
        <v>1274158</v>
      </c>
    </row>
    <row r="107" spans="1:25">
      <c r="A107">
        <v>1275070</v>
      </c>
      <c r="B107" t="s">
        <v>183</v>
      </c>
      <c r="C107" s="174">
        <v>600</v>
      </c>
      <c r="D107" s="174">
        <v>12</v>
      </c>
      <c r="E107" s="174">
        <v>22</v>
      </c>
      <c r="H107" s="268">
        <f t="shared" si="1"/>
        <v>50</v>
      </c>
      <c r="L107" s="174">
        <v>1274178</v>
      </c>
      <c r="M107" s="177">
        <v>1.3888888888888889E-3</v>
      </c>
      <c r="N107" s="190">
        <v>40701</v>
      </c>
      <c r="O107">
        <v>12000</v>
      </c>
      <c r="P107" t="s">
        <v>271</v>
      </c>
      <c r="V107" s="71">
        <f>IF('Prog Actual'!H106="","",'Prog Actual'!H106)</f>
        <v>7085409</v>
      </c>
      <c r="W107" s="71">
        <f>IF(V107="","",IFERROR(VLOOKUP(V107,'Prog antiguo'!H:H,1,0),"Inserto"))</f>
        <v>7085409</v>
      </c>
      <c r="X107" s="71">
        <f>IF('Prog antiguo'!H106="","",'Prog antiguo'!H106)</f>
        <v>7083614</v>
      </c>
      <c r="Y107" s="71">
        <f>IF(X107="","",IFERROR(VLOOKUP(X107,'Prog Actual'!H:H,1,0),"Eliminada"))</f>
        <v>7083614</v>
      </c>
    </row>
    <row r="108" spans="1:25">
      <c r="A108">
        <v>1275433</v>
      </c>
      <c r="B108" t="s">
        <v>183</v>
      </c>
      <c r="C108" s="174">
        <v>180</v>
      </c>
      <c r="D108" s="174">
        <v>12</v>
      </c>
      <c r="E108" s="174">
        <v>9.9999999999999645</v>
      </c>
      <c r="H108" s="268">
        <f t="shared" si="1"/>
        <v>15</v>
      </c>
      <c r="L108" s="174">
        <v>1275544</v>
      </c>
      <c r="M108" s="177">
        <v>7.6388888888888886E-3</v>
      </c>
      <c r="N108" s="190">
        <v>40701</v>
      </c>
      <c r="O108">
        <v>12000</v>
      </c>
      <c r="P108" t="s">
        <v>271</v>
      </c>
      <c r="V108" s="71">
        <f>IF('Prog Actual'!H107="","",'Prog Actual'!H107)</f>
        <v>7085261</v>
      </c>
      <c r="W108" s="71">
        <f>IF(V108="","",IFERROR(VLOOKUP(V108,'Prog antiguo'!H:H,1,0),"Inserto"))</f>
        <v>7085261</v>
      </c>
      <c r="X108" s="71">
        <f>IF('Prog antiguo'!H107="","",'Prog antiguo'!H107)</f>
        <v>7084090</v>
      </c>
      <c r="Y108" s="71">
        <f>IF(X108="","",IFERROR(VLOOKUP(X108,'Prog Actual'!H:H,1,0),"Eliminada"))</f>
        <v>7084090</v>
      </c>
    </row>
    <row r="109" spans="1:25">
      <c r="A109">
        <v>1275429</v>
      </c>
      <c r="B109" t="s">
        <v>183</v>
      </c>
      <c r="C109" s="174">
        <v>672</v>
      </c>
      <c r="D109" s="174">
        <v>12</v>
      </c>
      <c r="E109" s="174">
        <v>87.999999999999929</v>
      </c>
      <c r="H109" s="268">
        <f t="shared" si="1"/>
        <v>56</v>
      </c>
      <c r="L109" s="174">
        <v>1273943</v>
      </c>
      <c r="M109" s="177">
        <v>6.25E-2</v>
      </c>
      <c r="N109" s="190">
        <v>40701</v>
      </c>
      <c r="O109">
        <v>12000</v>
      </c>
      <c r="P109" t="s">
        <v>271</v>
      </c>
      <c r="V109" s="71">
        <f>IF('Prog Actual'!H108="","",'Prog Actual'!H108)</f>
        <v>1274253</v>
      </c>
      <c r="W109" s="71">
        <f>IF(V109="","",IFERROR(VLOOKUP(V109,'Prog antiguo'!H:H,1,0),"Inserto"))</f>
        <v>1274253</v>
      </c>
      <c r="X109" s="71">
        <f>IF('Prog antiguo'!H108="","",'Prog antiguo'!H108)</f>
        <v>1277093</v>
      </c>
      <c r="Y109" s="71">
        <f>IF(X109="","",IFERROR(VLOOKUP(X109,'Prog Actual'!H:H,1,0),"Eliminada"))</f>
        <v>1277093</v>
      </c>
    </row>
    <row r="110" spans="1:25">
      <c r="A110">
        <v>7085306</v>
      </c>
      <c r="B110" t="s">
        <v>183</v>
      </c>
      <c r="C110" s="174">
        <v>588</v>
      </c>
      <c r="D110" s="174">
        <v>12</v>
      </c>
      <c r="E110" s="174">
        <v>60.000000000000028</v>
      </c>
      <c r="H110" s="268">
        <f t="shared" si="1"/>
        <v>49</v>
      </c>
      <c r="L110" s="174">
        <v>1274308</v>
      </c>
      <c r="M110" s="177">
        <v>0.1388888888888889</v>
      </c>
      <c r="N110" s="190">
        <v>40701</v>
      </c>
      <c r="O110">
        <v>12000</v>
      </c>
      <c r="P110" t="s">
        <v>271</v>
      </c>
      <c r="V110" s="71">
        <f>IF('Prog Actual'!H109="","",'Prog Actual'!H109)</f>
        <v>1274968</v>
      </c>
      <c r="W110" s="71">
        <f>IF(V110="","",IFERROR(VLOOKUP(V110,'Prog antiguo'!H:H,1,0),"Inserto"))</f>
        <v>1274968</v>
      </c>
      <c r="X110" s="71">
        <f>IF('Prog antiguo'!H109="","",'Prog antiguo'!H109)</f>
        <v>1275745</v>
      </c>
      <c r="Y110" s="71">
        <f>IF(X110="","",IFERROR(VLOOKUP(X110,'Prog Actual'!H:H,1,0),"Eliminada"))</f>
        <v>1275745</v>
      </c>
    </row>
    <row r="111" spans="1:25">
      <c r="A111">
        <v>1275049</v>
      </c>
      <c r="B111" t="s">
        <v>183</v>
      </c>
      <c r="C111" s="174">
        <v>720</v>
      </c>
      <c r="D111" s="174">
        <v>12</v>
      </c>
      <c r="E111" s="174">
        <v>122.00000000000003</v>
      </c>
      <c r="H111" s="268">
        <f t="shared" si="1"/>
        <v>60</v>
      </c>
      <c r="L111" s="174">
        <v>1274645</v>
      </c>
      <c r="M111" s="177">
        <v>0.15416666666666667</v>
      </c>
      <c r="N111" s="190">
        <v>40701</v>
      </c>
      <c r="O111">
        <v>12000</v>
      </c>
      <c r="P111" t="s">
        <v>271</v>
      </c>
      <c r="V111" s="71">
        <f>IF('Prog Actual'!H110="","",'Prog Actual'!H110)</f>
        <v>1277284</v>
      </c>
      <c r="W111" s="71">
        <f>IF(V111="","",IFERROR(VLOOKUP(V111,'Prog antiguo'!H:H,1,0),"Inserto"))</f>
        <v>1277284</v>
      </c>
      <c r="X111" s="71">
        <f>IF('Prog antiguo'!H110="","",'Prog antiguo'!H110)</f>
        <v>1275431</v>
      </c>
      <c r="Y111" s="71">
        <f>IF(X111="","",IFERROR(VLOOKUP(X111,'Prog Actual'!H:H,1,0),"Eliminada"))</f>
        <v>1275431</v>
      </c>
    </row>
    <row r="112" spans="1:25">
      <c r="A112">
        <v>1275631</v>
      </c>
      <c r="B112" t="s">
        <v>183</v>
      </c>
      <c r="C112" s="174">
        <v>300</v>
      </c>
      <c r="D112" s="174">
        <v>12</v>
      </c>
      <c r="E112" s="174">
        <v>36.000000000000028</v>
      </c>
      <c r="H112" s="268">
        <f t="shared" si="1"/>
        <v>25</v>
      </c>
      <c r="L112" s="174">
        <v>1273818</v>
      </c>
      <c r="M112" s="177">
        <v>0.91666666666666663</v>
      </c>
      <c r="N112" s="190">
        <v>40701</v>
      </c>
      <c r="O112">
        <v>12000</v>
      </c>
      <c r="P112" t="s">
        <v>271</v>
      </c>
      <c r="V112" s="71">
        <f>IF('Prog Actual'!H111="","",'Prog Actual'!H111)</f>
        <v>1273464</v>
      </c>
      <c r="W112" s="71">
        <f>IF(V112="","",IFERROR(VLOOKUP(V112,'Prog antiguo'!H:H,1,0),"Inserto"))</f>
        <v>1273464</v>
      </c>
      <c r="X112" s="71">
        <f>IF('Prog antiguo'!H111="","",'Prog antiguo'!H111)</f>
        <v>7085409</v>
      </c>
      <c r="Y112" s="71">
        <f>IF(X112="","",IFERROR(VLOOKUP(X112,'Prog Actual'!H:H,1,0),"Eliminada"))</f>
        <v>7085409</v>
      </c>
    </row>
    <row r="113" spans="1:25">
      <c r="A113">
        <v>1275595</v>
      </c>
      <c r="B113" t="s">
        <v>183</v>
      </c>
      <c r="C113" s="174">
        <v>420</v>
      </c>
      <c r="D113" s="174">
        <v>12</v>
      </c>
      <c r="E113" s="174">
        <v>26.999999999999904</v>
      </c>
      <c r="H113" s="268">
        <f t="shared" si="1"/>
        <v>35</v>
      </c>
      <c r="L113" s="174">
        <v>1274178</v>
      </c>
      <c r="M113" s="177">
        <v>0.99861111111111112</v>
      </c>
      <c r="N113" s="190">
        <v>40701</v>
      </c>
      <c r="O113">
        <v>12000</v>
      </c>
      <c r="P113" t="s">
        <v>271</v>
      </c>
      <c r="V113" s="71" t="str">
        <f>IF('Prog Actual'!H112="","",'Prog Actual'!H112)</f>
        <v/>
      </c>
      <c r="W113" s="71" t="str">
        <f>IF(V113="","",IFERROR(VLOOKUP(V113,'Prog antiguo'!H:H,1,0),"Inserto"))</f>
        <v/>
      </c>
      <c r="X113" s="71">
        <f>IF('Prog antiguo'!H112="","",'Prog antiguo'!H112)</f>
        <v>7085261</v>
      </c>
      <c r="Y113" s="71">
        <f>IF(X113="","",IFERROR(VLOOKUP(X113,'Prog Actual'!H:H,1,0),"Eliminada"))</f>
        <v>7085261</v>
      </c>
    </row>
    <row r="114" spans="1:25">
      <c r="A114">
        <v>7085251</v>
      </c>
      <c r="B114" t="s">
        <v>106</v>
      </c>
      <c r="C114" s="174">
        <v>11724</v>
      </c>
      <c r="D114" s="174">
        <v>6</v>
      </c>
      <c r="E114" s="174">
        <v>275.00000000000006</v>
      </c>
      <c r="H114" s="268">
        <f t="shared" si="1"/>
        <v>1954</v>
      </c>
      <c r="L114" s="174">
        <v>7084750</v>
      </c>
      <c r="M114" s="177">
        <v>6.9444444444444441E-3</v>
      </c>
      <c r="N114" s="190">
        <v>40702</v>
      </c>
      <c r="O114">
        <v>12000</v>
      </c>
      <c r="P114" t="s">
        <v>271</v>
      </c>
      <c r="V114" s="71">
        <f>IF('Prog Actual'!H113="","",'Prog Actual'!H113)</f>
        <v>1274030</v>
      </c>
      <c r="W114" s="71">
        <f>IF(V114="","",IFERROR(VLOOKUP(V114,'Prog antiguo'!H:H,1,0),"Inserto"))</f>
        <v>1274030</v>
      </c>
      <c r="X114" s="71">
        <f>IF('Prog antiguo'!H113="","",'Prog antiguo'!H113)</f>
        <v>1274253</v>
      </c>
      <c r="Y114" s="71">
        <f>IF(X114="","",IFERROR(VLOOKUP(X114,'Prog Actual'!H:H,1,0),"Eliminada"))</f>
        <v>1274253</v>
      </c>
    </row>
    <row r="115" spans="1:25">
      <c r="A115">
        <v>1274137</v>
      </c>
      <c r="B115" t="s">
        <v>106</v>
      </c>
      <c r="C115" s="174">
        <v>576</v>
      </c>
      <c r="D115" s="174">
        <v>6</v>
      </c>
      <c r="E115" s="174">
        <v>60.000000000000099</v>
      </c>
      <c r="H115" s="268">
        <f t="shared" si="1"/>
        <v>96</v>
      </c>
      <c r="L115" s="174">
        <v>1273112</v>
      </c>
      <c r="M115" s="177">
        <v>0.24652777777777776</v>
      </c>
      <c r="N115" s="190">
        <v>40702</v>
      </c>
      <c r="O115">
        <v>12000</v>
      </c>
      <c r="P115" t="s">
        <v>271</v>
      </c>
      <c r="V115" s="71">
        <f>IF('Prog Actual'!H114="","",'Prog Actual'!H114)</f>
        <v>1274180</v>
      </c>
      <c r="W115" s="71">
        <f>IF(V115="","",IFERROR(VLOOKUP(V115,'Prog antiguo'!H:H,1,0),"Inserto"))</f>
        <v>1274180</v>
      </c>
      <c r="X115" s="71">
        <f>IF('Prog antiguo'!H114="","",'Prog antiguo'!H114)</f>
        <v>1275403</v>
      </c>
      <c r="Y115" s="71">
        <f>IF(X115="","",IFERROR(VLOOKUP(X115,'Prog Actual'!H:H,1,0),"Eliminada"))</f>
        <v>1275403</v>
      </c>
    </row>
    <row r="116" spans="1:25">
      <c r="A116">
        <v>1274146</v>
      </c>
      <c r="B116" t="s">
        <v>106</v>
      </c>
      <c r="C116" s="174">
        <v>5376</v>
      </c>
      <c r="D116" s="174">
        <v>12</v>
      </c>
      <c r="E116" s="174">
        <v>145.99999999999994</v>
      </c>
      <c r="H116" s="268">
        <f t="shared" si="1"/>
        <v>448</v>
      </c>
      <c r="L116" s="174">
        <v>1274141</v>
      </c>
      <c r="M116" s="177">
        <v>0.91666666666666663</v>
      </c>
      <c r="N116" s="190">
        <v>40702</v>
      </c>
      <c r="O116">
        <v>12000</v>
      </c>
      <c r="P116" t="s">
        <v>271</v>
      </c>
      <c r="V116" s="71">
        <f>IF('Prog Actual'!H115="","",'Prog Actual'!H115)</f>
        <v>1274287</v>
      </c>
      <c r="W116" s="71">
        <f>IF(V116="","",IFERROR(VLOOKUP(V116,'Prog antiguo'!H:H,1,0),"Inserto"))</f>
        <v>1274287</v>
      </c>
      <c r="X116" s="71">
        <f>IF('Prog antiguo'!H115="","",'Prog antiguo'!H115)</f>
        <v>7085017</v>
      </c>
      <c r="Y116" s="71">
        <f>IF(X116="","",IFERROR(VLOOKUP(X116,'Prog Actual'!H:H,1,0),"Eliminada"))</f>
        <v>7085017</v>
      </c>
    </row>
    <row r="117" spans="1:25">
      <c r="A117">
        <v>1274629</v>
      </c>
      <c r="B117" t="s">
        <v>106</v>
      </c>
      <c r="C117" s="174">
        <v>6750</v>
      </c>
      <c r="D117" s="174">
        <v>12</v>
      </c>
      <c r="E117" s="174">
        <v>34.000000000000043</v>
      </c>
      <c r="H117" s="268">
        <f t="shared" si="1"/>
        <v>562.5</v>
      </c>
      <c r="L117" s="174">
        <v>1273667</v>
      </c>
      <c r="M117" s="177">
        <v>0.93055555555555558</v>
      </c>
      <c r="N117" s="190">
        <v>40702</v>
      </c>
      <c r="O117">
        <v>12000</v>
      </c>
      <c r="P117" t="s">
        <v>271</v>
      </c>
      <c r="V117" s="71">
        <f>IF('Prog Actual'!H116="","",'Prog Actual'!H116)</f>
        <v>7085274</v>
      </c>
      <c r="W117" s="71">
        <f>IF(V117="","",IFERROR(VLOOKUP(V117,'Prog antiguo'!H:H,1,0),"Inserto"))</f>
        <v>7085274</v>
      </c>
      <c r="X117" s="71">
        <f>IF('Prog antiguo'!H116="","",'Prog antiguo'!H116)</f>
        <v>1274968</v>
      </c>
      <c r="Y117" s="71">
        <f>IF(X117="","",IFERROR(VLOOKUP(X117,'Prog Actual'!H:H,1,0),"Eliminada"))</f>
        <v>1274968</v>
      </c>
    </row>
    <row r="118" spans="1:25">
      <c r="A118">
        <v>7085208</v>
      </c>
      <c r="B118" t="s">
        <v>183</v>
      </c>
      <c r="C118" s="174">
        <v>588</v>
      </c>
      <c r="D118" s="174">
        <v>12</v>
      </c>
      <c r="E118" s="174">
        <v>49</v>
      </c>
      <c r="H118" s="268">
        <f t="shared" si="1"/>
        <v>49</v>
      </c>
      <c r="L118" s="174">
        <v>7084750</v>
      </c>
      <c r="M118" s="177">
        <v>0.97916666666666663</v>
      </c>
      <c r="N118" s="190">
        <v>40702</v>
      </c>
      <c r="O118">
        <v>12000</v>
      </c>
      <c r="P118" t="s">
        <v>271</v>
      </c>
      <c r="V118" s="71">
        <f>IF('Prog Actual'!H117="","",'Prog Actual'!H117)</f>
        <v>1271445</v>
      </c>
      <c r="W118" s="71" t="str">
        <f>IF(V118="","",IFERROR(VLOOKUP(V118,'Prog antiguo'!H:H,1,0),"Inserto"))</f>
        <v>Inserto</v>
      </c>
      <c r="X118" s="71">
        <f>IF('Prog antiguo'!H117="","",'Prog antiguo'!H117)</f>
        <v>1277284</v>
      </c>
      <c r="Y118" s="71">
        <f>IF(X118="","",IFERROR(VLOOKUP(X118,'Prog Actual'!H:H,1,0),"Eliminada"))</f>
        <v>1277284</v>
      </c>
    </row>
    <row r="119" spans="1:25">
      <c r="A119">
        <v>7085308</v>
      </c>
      <c r="B119" t="s">
        <v>183</v>
      </c>
      <c r="C119" s="174">
        <v>600</v>
      </c>
      <c r="D119" s="174">
        <v>6</v>
      </c>
      <c r="E119" s="174">
        <v>19</v>
      </c>
      <c r="H119" s="268">
        <f t="shared" si="1"/>
        <v>100</v>
      </c>
      <c r="L119" s="174">
        <v>1273667</v>
      </c>
      <c r="M119" s="177">
        <v>0.97916666666666663</v>
      </c>
      <c r="N119" s="190">
        <v>40702</v>
      </c>
      <c r="O119">
        <v>12000</v>
      </c>
      <c r="P119" t="s">
        <v>271</v>
      </c>
      <c r="V119" s="71">
        <f>IF('Prog Actual'!H118="","",'Prog Actual'!H118)</f>
        <v>1273665</v>
      </c>
      <c r="W119" s="71" t="str">
        <f>IF(V119="","",IFERROR(VLOOKUP(V119,'Prog antiguo'!H:H,1,0),"Inserto"))</f>
        <v>Inserto</v>
      </c>
      <c r="X119" s="71">
        <f>IF('Prog antiguo'!H118="","",'Prog antiguo'!H118)</f>
        <v>1277295</v>
      </c>
      <c r="Y119" s="71">
        <f>IF(X119="","",IFERROR(VLOOKUP(X119,'Prog Actual'!H:H,1,0),"Eliminada"))</f>
        <v>1277295</v>
      </c>
    </row>
    <row r="120" spans="1:25">
      <c r="A120">
        <v>1274022</v>
      </c>
      <c r="B120" t="s">
        <v>183</v>
      </c>
      <c r="C120" s="174">
        <v>924</v>
      </c>
      <c r="D120" s="174">
        <v>6</v>
      </c>
      <c r="E120" s="174">
        <v>35.999999999999993</v>
      </c>
      <c r="H120" s="268">
        <f t="shared" si="1"/>
        <v>154</v>
      </c>
      <c r="L120" s="174">
        <v>1</v>
      </c>
      <c r="M120" s="177">
        <v>0.29166666666666669</v>
      </c>
      <c r="N120" s="190">
        <v>40700</v>
      </c>
      <c r="O120">
        <v>6000</v>
      </c>
      <c r="P120" t="s">
        <v>272</v>
      </c>
      <c r="V120" s="71">
        <f>IF('Prog Actual'!H119="","",'Prog Actual'!H119)</f>
        <v>7083918</v>
      </c>
      <c r="W120" s="71" t="str">
        <f>IF(V120="","",IFERROR(VLOOKUP(V120,'Prog antiguo'!H:H,1,0),"Inserto"))</f>
        <v>Inserto</v>
      </c>
      <c r="X120" s="71">
        <f>IF('Prog antiguo'!H119="","",'Prog antiguo'!H119)</f>
        <v>1273464</v>
      </c>
      <c r="Y120" s="71">
        <f>IF(X120="","",IFERROR(VLOOKUP(X120,'Prog Actual'!H:H,1,0),"Eliminada"))</f>
        <v>1273464</v>
      </c>
    </row>
    <row r="121" spans="1:25">
      <c r="A121">
        <v>1274274</v>
      </c>
      <c r="B121" t="s">
        <v>183</v>
      </c>
      <c r="C121" s="174">
        <v>660</v>
      </c>
      <c r="D121" s="174">
        <v>12</v>
      </c>
      <c r="E121" s="174">
        <v>31.000000000000007</v>
      </c>
      <c r="H121" s="268">
        <f t="shared" si="1"/>
        <v>55</v>
      </c>
      <c r="L121" s="174">
        <v>7085192</v>
      </c>
      <c r="M121" s="177">
        <v>0.3125</v>
      </c>
      <c r="N121" s="190">
        <v>40700</v>
      </c>
      <c r="O121">
        <v>6000</v>
      </c>
      <c r="P121" t="s">
        <v>272</v>
      </c>
      <c r="V121" s="71">
        <f>IF('Prog Actual'!H120="","",'Prog Actual'!H120)</f>
        <v>7084653</v>
      </c>
      <c r="W121" s="71" t="str">
        <f>IF(V121="","",IFERROR(VLOOKUP(V121,'Prog antiguo'!H:H,1,0),"Inserto"))</f>
        <v>Inserto</v>
      </c>
      <c r="X121" s="71" t="str">
        <f>IF('Prog antiguo'!H120="","",'Prog antiguo'!H120)</f>
        <v/>
      </c>
      <c r="Y121" s="71" t="str">
        <f>IF(X121="","",IFERROR(VLOOKUP(X121,'Prog Actual'!H:H,1,0),"Eliminada"))</f>
        <v/>
      </c>
    </row>
    <row r="122" spans="1:25">
      <c r="A122">
        <v>7085162</v>
      </c>
      <c r="B122" t="s">
        <v>183</v>
      </c>
      <c r="C122" s="174">
        <v>480</v>
      </c>
      <c r="D122" s="174">
        <v>6</v>
      </c>
      <c r="E122" s="174">
        <v>30.999999999999986</v>
      </c>
      <c r="H122" s="268">
        <f t="shared" si="1"/>
        <v>80</v>
      </c>
      <c r="L122" s="174">
        <v>7085227</v>
      </c>
      <c r="M122" s="177">
        <v>0.39305555555555555</v>
      </c>
      <c r="N122" s="190">
        <v>40700</v>
      </c>
      <c r="O122">
        <v>6000</v>
      </c>
      <c r="P122" t="s">
        <v>272</v>
      </c>
      <c r="V122" s="71">
        <f>IF('Prog Actual'!H121="","",'Prog Actual'!H121)</f>
        <v>7085160</v>
      </c>
      <c r="W122" s="71">
        <f>IF(V122="","",IFERROR(VLOOKUP(V122,'Prog antiguo'!H:H,1,0),"Inserto"))</f>
        <v>7085160</v>
      </c>
      <c r="X122" s="71">
        <f>IF('Prog antiguo'!H121="","",'Prog antiguo'!H121)</f>
        <v>1274030</v>
      </c>
      <c r="Y122" s="71">
        <f>IF(X122="","",IFERROR(VLOOKUP(X122,'Prog Actual'!H:H,1,0),"Eliminada"))</f>
        <v>1274030</v>
      </c>
    </row>
    <row r="123" spans="1:25">
      <c r="A123">
        <v>7085059</v>
      </c>
      <c r="B123" t="s">
        <v>183</v>
      </c>
      <c r="C123" s="174">
        <v>2640</v>
      </c>
      <c r="D123" s="174">
        <v>12</v>
      </c>
      <c r="E123" s="174">
        <v>66.999999999999986</v>
      </c>
      <c r="H123" s="268">
        <f t="shared" si="1"/>
        <v>220</v>
      </c>
      <c r="L123" s="174">
        <v>1273417</v>
      </c>
      <c r="M123" s="177">
        <v>0.42708333333333331</v>
      </c>
      <c r="N123" s="190">
        <v>40700</v>
      </c>
      <c r="O123">
        <v>6000</v>
      </c>
      <c r="P123" t="s">
        <v>272</v>
      </c>
      <c r="V123" s="71">
        <f>IF('Prog Actual'!H122="","",'Prog Actual'!H122)</f>
        <v>7085387</v>
      </c>
      <c r="W123" s="71">
        <f>IF(V123="","",IFERROR(VLOOKUP(V123,'Prog antiguo'!H:H,1,0),"Inserto"))</f>
        <v>7085387</v>
      </c>
      <c r="X123" s="71">
        <f>IF('Prog antiguo'!H122="","",'Prog antiguo'!H122)</f>
        <v>1274180</v>
      </c>
      <c r="Y123" s="71">
        <f>IF(X123="","",IFERROR(VLOOKUP(X123,'Prog Actual'!H:H,1,0),"Eliminada"))</f>
        <v>1274180</v>
      </c>
    </row>
    <row r="124" spans="1:25">
      <c r="A124">
        <v>1275425</v>
      </c>
      <c r="B124" t="s">
        <v>183</v>
      </c>
      <c r="C124" s="174">
        <v>11880</v>
      </c>
      <c r="D124" s="174">
        <v>6</v>
      </c>
      <c r="E124" s="174">
        <v>167</v>
      </c>
      <c r="H124" s="268">
        <f t="shared" si="1"/>
        <v>1980</v>
      </c>
      <c r="L124" s="174">
        <v>1273808</v>
      </c>
      <c r="M124" s="177">
        <v>0.44652777777777775</v>
      </c>
      <c r="N124" s="190">
        <v>40700</v>
      </c>
      <c r="O124">
        <v>6000</v>
      </c>
      <c r="P124" t="s">
        <v>272</v>
      </c>
      <c r="V124" s="71">
        <f>IF('Prog Actual'!H123="","",'Prog Actual'!H123)</f>
        <v>7085216</v>
      </c>
      <c r="W124" s="71">
        <f>IF(V124="","",IFERROR(VLOOKUP(V124,'Prog antiguo'!H:H,1,0),"Inserto"))</f>
        <v>7085216</v>
      </c>
      <c r="X124" s="71">
        <f>IF('Prog antiguo'!H123="","",'Prog antiguo'!H123)</f>
        <v>1274287</v>
      </c>
      <c r="Y124" s="71">
        <f>IF(X124="","",IFERROR(VLOOKUP(X124,'Prog Actual'!H:H,1,0),"Eliminada"))</f>
        <v>1274287</v>
      </c>
    </row>
    <row r="125" spans="1:25">
      <c r="A125">
        <v>7085513</v>
      </c>
      <c r="B125" t="s">
        <v>166</v>
      </c>
      <c r="C125" s="174">
        <v>15876</v>
      </c>
      <c r="D125" s="174">
        <v>1</v>
      </c>
      <c r="E125" s="174">
        <v>179.99999999999997</v>
      </c>
      <c r="H125" s="268">
        <f t="shared" si="1"/>
        <v>15876</v>
      </c>
      <c r="L125" s="174">
        <v>7085210</v>
      </c>
      <c r="M125" s="177">
        <v>0.48958333333333331</v>
      </c>
      <c r="N125" s="190">
        <v>40700</v>
      </c>
      <c r="O125">
        <v>6000</v>
      </c>
      <c r="P125" t="s">
        <v>272</v>
      </c>
      <c r="V125" s="71">
        <f>IF('Prog Actual'!H124="","",'Prog Actual'!H124)</f>
        <v>7085178</v>
      </c>
      <c r="W125" s="71">
        <f>IF(V125="","",IFERROR(VLOOKUP(V125,'Prog antiguo'!H:H,1,0),"Inserto"))</f>
        <v>7085178</v>
      </c>
      <c r="X125" s="71">
        <f>IF('Prog antiguo'!H124="","",'Prog antiguo'!H124)</f>
        <v>7085274</v>
      </c>
      <c r="Y125" s="71">
        <f>IF(X125="","",IFERROR(VLOOKUP(X125,'Prog Actual'!H:H,1,0),"Eliminada"))</f>
        <v>7085274</v>
      </c>
    </row>
    <row r="126" spans="1:25">
      <c r="A126">
        <v>7085259</v>
      </c>
      <c r="B126" t="s">
        <v>106</v>
      </c>
      <c r="C126" s="174">
        <v>0</v>
      </c>
      <c r="D126" s="174">
        <v>12</v>
      </c>
      <c r="E126" s="174">
        <v>19.999999999999929</v>
      </c>
      <c r="H126" s="268">
        <f t="shared" si="1"/>
        <v>0</v>
      </c>
      <c r="L126" s="174">
        <v>1266405</v>
      </c>
      <c r="M126" s="177">
        <v>0.5</v>
      </c>
      <c r="N126" s="190">
        <v>40700</v>
      </c>
      <c r="O126">
        <v>3000</v>
      </c>
      <c r="P126" t="s">
        <v>272</v>
      </c>
      <c r="V126" s="71">
        <f>IF('Prog Actual'!H125="","",'Prog Actual'!H125)</f>
        <v>7085322</v>
      </c>
      <c r="W126" s="71">
        <f>IF(V126="","",IFERROR(VLOOKUP(V126,'Prog antiguo'!H:H,1,0),"Inserto"))</f>
        <v>7085322</v>
      </c>
      <c r="X126" s="71">
        <f>IF('Prog antiguo'!H125="","",'Prog antiguo'!H125)</f>
        <v>7085387</v>
      </c>
      <c r="Y126" s="71">
        <f>IF(X126="","",IFERROR(VLOOKUP(X126,'Prog Actual'!H:H,1,0),"Eliminada"))</f>
        <v>7085387</v>
      </c>
    </row>
    <row r="127" spans="1:25">
      <c r="A127">
        <v>1273696</v>
      </c>
      <c r="B127" t="s">
        <v>106</v>
      </c>
      <c r="C127" s="174">
        <v>440</v>
      </c>
      <c r="D127" s="174">
        <v>4</v>
      </c>
      <c r="E127" s="174">
        <v>180</v>
      </c>
      <c r="H127" s="268">
        <f t="shared" si="1"/>
        <v>110</v>
      </c>
      <c r="L127" s="174">
        <v>1266405</v>
      </c>
      <c r="M127" s="177">
        <v>0.60416666666666663</v>
      </c>
      <c r="N127" s="190">
        <v>40700</v>
      </c>
      <c r="O127">
        <v>3000</v>
      </c>
      <c r="P127" t="s">
        <v>272</v>
      </c>
      <c r="V127" s="71">
        <f>IF('Prog Actual'!H126="","",'Prog Actual'!H126)</f>
        <v>7085475</v>
      </c>
      <c r="W127" s="71">
        <f>IF(V127="","",IFERROR(VLOOKUP(V127,'Prog antiguo'!H:H,1,0),"Inserto"))</f>
        <v>7085475</v>
      </c>
      <c r="X127" s="71">
        <f>IF('Prog antiguo'!H126="","",'Prog antiguo'!H126)</f>
        <v>7085216</v>
      </c>
      <c r="Y127" s="71">
        <f>IF(X127="","",IFERROR(VLOOKUP(X127,'Prog Actual'!H:H,1,0),"Eliminada"))</f>
        <v>7085216</v>
      </c>
    </row>
    <row r="128" spans="1:25">
      <c r="A128">
        <v>7084894</v>
      </c>
      <c r="B128" t="s">
        <v>106</v>
      </c>
      <c r="C128" s="174">
        <v>1680</v>
      </c>
      <c r="D128" s="174">
        <v>4</v>
      </c>
      <c r="E128" s="174">
        <v>184.99999999999997</v>
      </c>
      <c r="H128" s="268">
        <f t="shared" si="1"/>
        <v>420</v>
      </c>
      <c r="L128" s="174">
        <v>1274181</v>
      </c>
      <c r="M128" s="177">
        <v>0.29166666666666669</v>
      </c>
      <c r="N128" s="190">
        <v>40701</v>
      </c>
      <c r="O128">
        <v>6000</v>
      </c>
      <c r="P128" t="s">
        <v>272</v>
      </c>
      <c r="V128" s="71">
        <f>IF('Prog Actual'!H127="","",'Prog Actual'!H127)</f>
        <v>1270151</v>
      </c>
      <c r="W128" s="71">
        <f>IF(V128="","",IFERROR(VLOOKUP(V128,'Prog antiguo'!H:H,1,0),"Inserto"))</f>
        <v>1270151</v>
      </c>
      <c r="X128" s="71">
        <f>IF('Prog antiguo'!H127="","",'Prog antiguo'!H127)</f>
        <v>7085178</v>
      </c>
      <c r="Y128" s="71">
        <f>IF(X128="","",IFERROR(VLOOKUP(X128,'Prog Actual'!H:H,1,0),"Eliminada"))</f>
        <v>7085178</v>
      </c>
    </row>
    <row r="129" spans="1:25">
      <c r="A129">
        <v>1274169</v>
      </c>
      <c r="B129" t="s">
        <v>106</v>
      </c>
      <c r="C129" s="174">
        <v>3296</v>
      </c>
      <c r="D129" s="174">
        <v>4</v>
      </c>
      <c r="E129" s="174">
        <v>359.99999999999994</v>
      </c>
      <c r="H129" s="268">
        <f t="shared" si="1"/>
        <v>824</v>
      </c>
      <c r="L129" s="174">
        <v>1274325</v>
      </c>
      <c r="M129" s="177">
        <v>0.37777777777777777</v>
      </c>
      <c r="N129" s="190">
        <v>40701</v>
      </c>
      <c r="O129">
        <v>6000</v>
      </c>
      <c r="P129" t="s">
        <v>272</v>
      </c>
      <c r="V129" s="71" t="str">
        <f>IF('Prog Actual'!H128="","",'Prog Actual'!H128)</f>
        <v/>
      </c>
      <c r="W129" s="71" t="str">
        <f>IF(V129="","",IFERROR(VLOOKUP(V129,'Prog antiguo'!H:H,1,0),"Inserto"))</f>
        <v/>
      </c>
      <c r="X129" s="71">
        <f>IF('Prog antiguo'!H128="","",'Prog antiguo'!H128)</f>
        <v>7085322</v>
      </c>
      <c r="Y129" s="71">
        <f>IF(X129="","",IFERROR(VLOOKUP(X129,'Prog Actual'!H:H,1,0),"Eliminada"))</f>
        <v>7085322</v>
      </c>
    </row>
    <row r="130" spans="1:25">
      <c r="A130">
        <v>7084764</v>
      </c>
      <c r="B130" t="s">
        <v>106</v>
      </c>
      <c r="C130" s="174">
        <v>7392</v>
      </c>
      <c r="D130" s="174">
        <v>4</v>
      </c>
      <c r="E130" s="174">
        <v>435.00000000000011</v>
      </c>
      <c r="H130" s="268">
        <f t="shared" si="1"/>
        <v>1848</v>
      </c>
      <c r="L130" s="174">
        <v>1275070</v>
      </c>
      <c r="M130" s="177">
        <v>0.3888888888888889</v>
      </c>
      <c r="N130" s="190">
        <v>40701</v>
      </c>
      <c r="O130">
        <v>6000</v>
      </c>
      <c r="P130" t="s">
        <v>272</v>
      </c>
      <c r="V130" s="71">
        <f>IF('Prog Actual'!H129="","",'Prog Actual'!H129)</f>
        <v>1275548</v>
      </c>
      <c r="W130" s="71">
        <f>IF(V130="","",IFERROR(VLOOKUP(V130,'Prog antiguo'!H:H,1,0),"Inserto"))</f>
        <v>1275548</v>
      </c>
      <c r="X130" s="71">
        <f>IF('Prog antiguo'!H129="","",'Prog antiguo'!H129)</f>
        <v>7085285</v>
      </c>
      <c r="Y130" s="71" t="str">
        <f>IF(X130="","",IFERROR(VLOOKUP(X130,'Prog Actual'!H:H,1,0),"Eliminada"))</f>
        <v>Eliminada</v>
      </c>
    </row>
    <row r="131" spans="1:25">
      <c r="A131">
        <v>7084973</v>
      </c>
      <c r="B131" t="s">
        <v>106</v>
      </c>
      <c r="C131" s="174">
        <v>1344</v>
      </c>
      <c r="D131" s="174">
        <v>4</v>
      </c>
      <c r="E131" s="174">
        <v>104.99999999999994</v>
      </c>
      <c r="H131" s="268">
        <f t="shared" si="1"/>
        <v>336</v>
      </c>
      <c r="L131" s="174">
        <v>1275433</v>
      </c>
      <c r="M131" s="177">
        <v>0.40416666666666667</v>
      </c>
      <c r="N131" s="190">
        <v>40701</v>
      </c>
      <c r="O131">
        <v>6000</v>
      </c>
      <c r="P131" t="s">
        <v>272</v>
      </c>
      <c r="V131" s="71">
        <f>IF('Prog Actual'!H130="","",'Prog Actual'!H130)</f>
        <v>1274687</v>
      </c>
      <c r="W131" s="71">
        <f>IF(V131="","",IFERROR(VLOOKUP(V131,'Prog antiguo'!H:H,1,0),"Inserto"))</f>
        <v>1274687</v>
      </c>
      <c r="X131" s="71">
        <f>IF('Prog antiguo'!H130="","",'Prog antiguo'!H130)</f>
        <v>7085297</v>
      </c>
      <c r="Y131" s="71" t="str">
        <f>IF(X131="","",IFERROR(VLOOKUP(X131,'Prog Actual'!H:H,1,0),"Eliminada"))</f>
        <v>Eliminada</v>
      </c>
    </row>
    <row r="132" spans="1:25">
      <c r="A132" t="s">
        <v>675</v>
      </c>
      <c r="C132" s="174">
        <v>1104712</v>
      </c>
      <c r="D132" s="174">
        <v>8.9252873563218387</v>
      </c>
      <c r="E132" s="174">
        <v>17460</v>
      </c>
      <c r="H132" s="268">
        <f t="shared" si="1"/>
        <v>123773.26980038635</v>
      </c>
      <c r="L132" s="174">
        <v>1275429</v>
      </c>
      <c r="M132" s="177">
        <v>0.41111111111111109</v>
      </c>
      <c r="N132" s="190">
        <v>40701</v>
      </c>
      <c r="O132">
        <v>6000</v>
      </c>
      <c r="P132" t="s">
        <v>272</v>
      </c>
      <c r="V132" s="71">
        <f>IF('Prog Actual'!H131="","",'Prog Actual'!H131)</f>
        <v>7084917</v>
      </c>
      <c r="W132" s="71">
        <f>IF(V132="","",IFERROR(VLOOKUP(V132,'Prog antiguo'!H:H,1,0),"Inserto"))</f>
        <v>7084917</v>
      </c>
      <c r="X132" s="71">
        <f>IF('Prog antiguo'!H131="","",'Prog antiguo'!H131)</f>
        <v>7085475</v>
      </c>
      <c r="Y132" s="71">
        <f>IF(X132="","",IFERROR(VLOOKUP(X132,'Prog Actual'!H:H,1,0),"Eliminada"))</f>
        <v>7085475</v>
      </c>
    </row>
    <row r="133" spans="1:25">
      <c r="H133" s="268" t="str">
        <f t="shared" si="1"/>
        <v/>
      </c>
      <c r="L133" s="174">
        <v>7085306</v>
      </c>
      <c r="M133" s="177">
        <v>0.44722222222222219</v>
      </c>
      <c r="N133" s="190">
        <v>40701</v>
      </c>
      <c r="O133">
        <v>6000</v>
      </c>
      <c r="P133" t="s">
        <v>272</v>
      </c>
      <c r="V133" s="71">
        <f>IF('Prog Actual'!H132="","",'Prog Actual'!H132)</f>
        <v>7085398</v>
      </c>
      <c r="W133" s="71">
        <f>IF(V133="","",IFERROR(VLOOKUP(V133,'Prog antiguo'!H:H,1,0),"Inserto"))</f>
        <v>7085398</v>
      </c>
      <c r="X133" s="71">
        <f>IF('Prog antiguo'!H132="","",'Prog antiguo'!H132)</f>
        <v>1270151</v>
      </c>
      <c r="Y133" s="71">
        <f>IF(X133="","",IFERROR(VLOOKUP(X133,'Prog Actual'!H:H,1,0),"Eliminada"))</f>
        <v>1270151</v>
      </c>
    </row>
    <row r="134" spans="1:25">
      <c r="H134" s="268" t="str">
        <f t="shared" ref="H134:H197" si="2">IF(A134="","",IF(D134="","No esta en MM BD",IF(B134="EMBOT",C134,C134/D134)))</f>
        <v/>
      </c>
      <c r="L134" s="174">
        <v>1275429</v>
      </c>
      <c r="M134" s="177">
        <v>0.48888888888888887</v>
      </c>
      <c r="N134" s="190">
        <v>40701</v>
      </c>
      <c r="O134">
        <v>6000</v>
      </c>
      <c r="P134" t="s">
        <v>272</v>
      </c>
      <c r="V134" s="71">
        <f>IF('Prog Actual'!H133="","",'Prog Actual'!H133)</f>
        <v>7085344</v>
      </c>
      <c r="W134" s="71">
        <f>IF(V134="","",IFERROR(VLOOKUP(V134,'Prog antiguo'!H:H,1,0),"Inserto"))</f>
        <v>7085344</v>
      </c>
      <c r="X134" s="71" t="str">
        <f>IF('Prog antiguo'!H133="","",'Prog antiguo'!H133)</f>
        <v/>
      </c>
      <c r="Y134" s="71" t="str">
        <f>IF(X134="","",IFERROR(VLOOKUP(X134,'Prog Actual'!H:H,1,0),"Eliminada"))</f>
        <v/>
      </c>
    </row>
    <row r="135" spans="1:25">
      <c r="H135" s="268" t="str">
        <f t="shared" si="2"/>
        <v/>
      </c>
      <c r="L135" s="174">
        <v>1275049</v>
      </c>
      <c r="M135" s="177">
        <v>0.51388888888888884</v>
      </c>
      <c r="N135" s="190">
        <v>40701</v>
      </c>
      <c r="O135">
        <v>6000</v>
      </c>
      <c r="P135" t="s">
        <v>272</v>
      </c>
      <c r="V135" s="71">
        <f>IF('Prog Actual'!H134="","",'Prog Actual'!H134)</f>
        <v>1275457</v>
      </c>
      <c r="W135" s="71">
        <f>IF(V135="","",IFERROR(VLOOKUP(V135,'Prog antiguo'!H:H,1,0),"Inserto"))</f>
        <v>1275457</v>
      </c>
      <c r="X135" s="71">
        <f>IF('Prog antiguo'!H134="","",'Prog antiguo'!H134)</f>
        <v>1275548</v>
      </c>
      <c r="Y135" s="71">
        <f>IF(X135="","",IFERROR(VLOOKUP(X135,'Prog Actual'!H:H,1,0),"Eliminada"))</f>
        <v>1275548</v>
      </c>
    </row>
    <row r="136" spans="1:25">
      <c r="H136" s="268" t="str">
        <f t="shared" si="2"/>
        <v/>
      </c>
      <c r="L136" s="174">
        <v>1275631</v>
      </c>
      <c r="M136" s="177">
        <v>0.59861111111111109</v>
      </c>
      <c r="N136" s="190">
        <v>40701</v>
      </c>
      <c r="O136">
        <v>6000</v>
      </c>
      <c r="P136" t="s">
        <v>272</v>
      </c>
      <c r="V136" s="71">
        <f>IF('Prog Actual'!H135="","",'Prog Actual'!H135)</f>
        <v>1274478</v>
      </c>
      <c r="W136" s="71">
        <f>IF(V136="","",IFERROR(VLOOKUP(V136,'Prog antiguo'!H:H,1,0),"Inserto"))</f>
        <v>1274478</v>
      </c>
      <c r="X136" s="71">
        <f>IF('Prog antiguo'!H135="","",'Prog antiguo'!H135)</f>
        <v>1273110</v>
      </c>
      <c r="Y136" s="71">
        <f>IF(X136="","",IFERROR(VLOOKUP(X136,'Prog Actual'!H:H,1,0),"Eliminada"))</f>
        <v>1273110</v>
      </c>
    </row>
    <row r="137" spans="1:25">
      <c r="H137" s="268" t="str">
        <f t="shared" si="2"/>
        <v/>
      </c>
      <c r="L137" s="174">
        <v>1275631</v>
      </c>
      <c r="M137" s="177">
        <v>0.60416666666666663</v>
      </c>
      <c r="N137" s="190">
        <v>40701</v>
      </c>
      <c r="O137">
        <v>6000</v>
      </c>
      <c r="P137" t="s">
        <v>272</v>
      </c>
      <c r="V137" s="71">
        <f>IF('Prog Actual'!H136="","",'Prog Actual'!H136)</f>
        <v>1274689</v>
      </c>
      <c r="W137" s="71">
        <f>IF(V137="","",IFERROR(VLOOKUP(V137,'Prog antiguo'!H:H,1,0),"Inserto"))</f>
        <v>1274689</v>
      </c>
      <c r="X137" s="71">
        <f>IF('Prog antiguo'!H136="","",'Prog antiguo'!H136)</f>
        <v>1275680</v>
      </c>
      <c r="Y137" s="71">
        <f>IF(X137="","",IFERROR(VLOOKUP(X137,'Prog Actual'!H:H,1,0),"Eliminada"))</f>
        <v>1275680</v>
      </c>
    </row>
    <row r="138" spans="1:25">
      <c r="H138" s="268" t="str">
        <f t="shared" si="2"/>
        <v/>
      </c>
      <c r="L138" s="174">
        <v>1275595</v>
      </c>
      <c r="M138" s="177">
        <v>0.62361111111111112</v>
      </c>
      <c r="N138" s="190">
        <v>40701</v>
      </c>
      <c r="O138">
        <v>6000</v>
      </c>
      <c r="P138" t="s">
        <v>272</v>
      </c>
      <c r="V138" s="71">
        <f>IF('Prog Actual'!H137="","",'Prog Actual'!H137)</f>
        <v>7084978</v>
      </c>
      <c r="W138" s="71">
        <f>IF(V138="","",IFERROR(VLOOKUP(V138,'Prog antiguo'!H:H,1,0),"Inserto"))</f>
        <v>7084978</v>
      </c>
      <c r="X138" s="71">
        <f>IF('Prog antiguo'!H137="","",'Prog antiguo'!H137)</f>
        <v>7085727</v>
      </c>
      <c r="Y138" s="71">
        <f>IF(X138="","",IFERROR(VLOOKUP(X138,'Prog Actual'!H:H,1,0),"Eliminada"))</f>
        <v>7085727</v>
      </c>
    </row>
    <row r="139" spans="1:25">
      <c r="H139" s="268" t="str">
        <f t="shared" si="2"/>
        <v/>
      </c>
      <c r="L139" s="174">
        <v>7085251</v>
      </c>
      <c r="M139" s="177">
        <v>0.64236111111111105</v>
      </c>
      <c r="N139" s="190">
        <v>40701</v>
      </c>
      <c r="O139">
        <v>5500</v>
      </c>
      <c r="P139" t="s">
        <v>272</v>
      </c>
      <c r="V139" s="71">
        <f>IF('Prog Actual'!H138="","",'Prog Actual'!H138)</f>
        <v>7085051</v>
      </c>
      <c r="W139" s="71">
        <f>IF(V139="","",IFERROR(VLOOKUP(V139,'Prog antiguo'!H:H,1,0),"Inserto"))</f>
        <v>7085051</v>
      </c>
      <c r="X139" s="71" t="str">
        <f>IF('Prog antiguo'!H138="","",'Prog antiguo'!H138)</f>
        <v/>
      </c>
      <c r="Y139" s="71" t="str">
        <f>IF(X139="","",IFERROR(VLOOKUP(X139,'Prog Actual'!H:H,1,0),"Eliminada"))</f>
        <v/>
      </c>
    </row>
    <row r="140" spans="1:25">
      <c r="H140" s="268" t="str">
        <f t="shared" si="2"/>
        <v/>
      </c>
      <c r="L140" s="174">
        <v>1274137</v>
      </c>
      <c r="M140" s="177">
        <v>0.83333333333333337</v>
      </c>
      <c r="N140" s="190">
        <v>40701</v>
      </c>
      <c r="O140">
        <v>5500</v>
      </c>
      <c r="P140" t="s">
        <v>272</v>
      </c>
      <c r="V140" s="71">
        <f>IF('Prog Actual'!H139="","",'Prog Actual'!H139)</f>
        <v>1274555</v>
      </c>
      <c r="W140" s="71">
        <f>IF(V140="","",IFERROR(VLOOKUP(V140,'Prog antiguo'!H:H,1,0),"Inserto"))</f>
        <v>1274555</v>
      </c>
      <c r="X140" s="71">
        <f>IF('Prog antiguo'!H139="","",'Prog antiguo'!H139)</f>
        <v>7085247</v>
      </c>
      <c r="Y140" s="71">
        <f>IF(X140="","",IFERROR(VLOOKUP(X140,'Prog Actual'!H:H,1,0),"Eliminada"))</f>
        <v>7085247</v>
      </c>
    </row>
    <row r="141" spans="1:25">
      <c r="H141" s="268" t="str">
        <f t="shared" si="2"/>
        <v/>
      </c>
      <c r="L141" s="174">
        <v>1274146</v>
      </c>
      <c r="M141" s="177">
        <v>0.875</v>
      </c>
      <c r="N141" s="190">
        <v>40701</v>
      </c>
      <c r="O141">
        <v>6000</v>
      </c>
      <c r="P141" t="s">
        <v>272</v>
      </c>
      <c r="V141" s="71">
        <f>IF('Prog Actual'!H140="","",'Prog Actual'!H140)</f>
        <v>7085316</v>
      </c>
      <c r="W141" s="71">
        <f>IF(V141="","",IFERROR(VLOOKUP(V141,'Prog antiguo'!H:H,1,0),"Inserto"))</f>
        <v>7085316</v>
      </c>
      <c r="X141" s="71">
        <f>IF('Prog antiguo'!H140="","",'Prog antiguo'!H140)</f>
        <v>1273414</v>
      </c>
      <c r="Y141" s="71" t="str">
        <f>IF(X141="","",IFERROR(VLOOKUP(X141,'Prog Actual'!H:H,1,0),"Eliminada"))</f>
        <v>Eliminada</v>
      </c>
    </row>
    <row r="142" spans="1:25">
      <c r="H142" s="268" t="str">
        <f t="shared" si="2"/>
        <v/>
      </c>
      <c r="L142" s="174">
        <v>7081602</v>
      </c>
      <c r="M142" s="177">
        <v>1.3888888888888889E-3</v>
      </c>
      <c r="N142" s="190">
        <v>40701</v>
      </c>
      <c r="O142">
        <v>3000</v>
      </c>
      <c r="P142" t="s">
        <v>272</v>
      </c>
      <c r="V142" s="71">
        <f>IF('Prog Actual'!H141="","",'Prog Actual'!H141)</f>
        <v>7085369</v>
      </c>
      <c r="W142" s="71">
        <f>IF(V142="","",IFERROR(VLOOKUP(V142,'Prog antiguo'!H:H,1,0),"Inserto"))</f>
        <v>7085369</v>
      </c>
      <c r="X142" s="71" t="str">
        <f>IF('Prog antiguo'!H141="","",'Prog antiguo'!H141)</f>
        <v/>
      </c>
      <c r="Y142" s="71" t="str">
        <f>IF(X142="","",IFERROR(VLOOKUP(X142,'Prog Actual'!H:H,1,0),"Eliminada"))</f>
        <v/>
      </c>
    </row>
    <row r="143" spans="1:25">
      <c r="H143" s="268" t="str">
        <f t="shared" si="2"/>
        <v/>
      </c>
      <c r="L143" s="174">
        <v>7081600</v>
      </c>
      <c r="M143" s="177">
        <v>2.4305555555555556E-2</v>
      </c>
      <c r="N143" s="190">
        <v>40701</v>
      </c>
      <c r="O143">
        <v>3000</v>
      </c>
      <c r="P143" t="s">
        <v>272</v>
      </c>
      <c r="V143" s="71">
        <f>IF('Prog Actual'!H142="","",'Prog Actual'!H142)</f>
        <v>1273110</v>
      </c>
      <c r="W143" s="71">
        <f>IF(V143="","",IFERROR(VLOOKUP(V143,'Prog antiguo'!H:H,1,0),"Inserto"))</f>
        <v>1273110</v>
      </c>
      <c r="X143" s="71">
        <f>IF('Prog antiguo'!H142="","",'Prog antiguo'!H142)</f>
        <v>1276722</v>
      </c>
      <c r="Y143" s="71">
        <f>IF(X143="","",IFERROR(VLOOKUP(X143,'Prog Actual'!H:H,1,0),"Eliminada"))</f>
        <v>1276722</v>
      </c>
    </row>
    <row r="144" spans="1:25">
      <c r="H144" s="268" t="str">
        <f t="shared" si="2"/>
        <v/>
      </c>
      <c r="L144" s="174">
        <v>1274181</v>
      </c>
      <c r="M144" s="177">
        <v>0.12847222222222221</v>
      </c>
      <c r="N144" s="190">
        <v>40701</v>
      </c>
      <c r="O144">
        <v>6000</v>
      </c>
      <c r="P144" t="s">
        <v>272</v>
      </c>
      <c r="V144" s="71">
        <f>IF('Prog Actual'!H143="","",'Prog Actual'!H143)</f>
        <v>1275680</v>
      </c>
      <c r="W144" s="71">
        <f>IF(V144="","",IFERROR(VLOOKUP(V144,'Prog antiguo'!H:H,1,0),"Inserto"))</f>
        <v>1275680</v>
      </c>
      <c r="X144" s="71">
        <f>IF('Prog antiguo'!H143="","",'Prog antiguo'!H143)</f>
        <v>1275472</v>
      </c>
      <c r="Y144" s="71">
        <f>IF(X144="","",IFERROR(VLOOKUP(X144,'Prog Actual'!H:H,1,0),"Eliminada"))</f>
        <v>1275472</v>
      </c>
    </row>
    <row r="145" spans="8:25">
      <c r="H145" s="268" t="str">
        <f t="shared" si="2"/>
        <v/>
      </c>
      <c r="L145" s="174">
        <v>1266405</v>
      </c>
      <c r="M145" s="177">
        <v>0.91666666666666663</v>
      </c>
      <c r="N145" s="190">
        <v>40701</v>
      </c>
      <c r="O145">
        <v>3000</v>
      </c>
      <c r="P145" t="s">
        <v>272</v>
      </c>
      <c r="V145" s="71">
        <f>IF('Prog Actual'!H144="","",'Prog Actual'!H144)</f>
        <v>7085727</v>
      </c>
      <c r="W145" s="71">
        <f>IF(V145="","",IFERROR(VLOOKUP(V145,'Prog antiguo'!H:H,1,0),"Inserto"))</f>
        <v>7085727</v>
      </c>
      <c r="X145" s="71">
        <f>IF('Prog antiguo'!H144="","",'Prog antiguo'!H144)</f>
        <v>1275276</v>
      </c>
      <c r="Y145" s="71">
        <f>IF(X145="","",IFERROR(VLOOKUP(X145,'Prog Actual'!H:H,1,0),"Eliminada"))</f>
        <v>1275276</v>
      </c>
    </row>
    <row r="146" spans="8:25">
      <c r="H146" s="268" t="str">
        <f t="shared" si="2"/>
        <v/>
      </c>
      <c r="L146" s="174">
        <v>7081599</v>
      </c>
      <c r="M146" s="177">
        <v>0.9194444444444444</v>
      </c>
      <c r="N146" s="190">
        <v>40701</v>
      </c>
      <c r="O146">
        <v>3000</v>
      </c>
      <c r="P146" t="s">
        <v>272</v>
      </c>
      <c r="V146" s="71">
        <f>IF('Prog Actual'!H145="","",'Prog Actual'!H145)</f>
        <v>1274326</v>
      </c>
      <c r="W146" s="71">
        <f>IF(V146="","",IFERROR(VLOOKUP(V146,'Prog antiguo'!H:H,1,0),"Inserto"))</f>
        <v>1274326</v>
      </c>
      <c r="X146" s="71">
        <f>IF('Prog antiguo'!H145="","",'Prog antiguo'!H145)</f>
        <v>1276054</v>
      </c>
      <c r="Y146" s="71">
        <f>IF(X146="","",IFERROR(VLOOKUP(X146,'Prog Actual'!H:H,1,0),"Eliminada"))</f>
        <v>1276054</v>
      </c>
    </row>
    <row r="147" spans="8:25">
      <c r="H147" s="268" t="str">
        <f t="shared" si="2"/>
        <v/>
      </c>
      <c r="L147" s="174">
        <v>7081601</v>
      </c>
      <c r="M147" s="177">
        <v>0.99097222222222225</v>
      </c>
      <c r="N147" s="190">
        <v>40701</v>
      </c>
      <c r="O147">
        <v>3000</v>
      </c>
      <c r="P147" t="s">
        <v>272</v>
      </c>
      <c r="V147" s="71">
        <f>IF('Prog Actual'!H146="","",'Prog Actual'!H146)</f>
        <v>1273960</v>
      </c>
      <c r="W147" s="71">
        <f>IF(V147="","",IFERROR(VLOOKUP(V147,'Prog antiguo'!H:H,1,0),"Inserto"))</f>
        <v>1273960</v>
      </c>
      <c r="X147" s="71">
        <f>IF('Prog antiguo'!H146="","",'Prog antiguo'!H146)</f>
        <v>1274174</v>
      </c>
      <c r="Y147" s="71">
        <f>IF(X147="","",IFERROR(VLOOKUP(X147,'Prog Actual'!H:H,1,0),"Eliminada"))</f>
        <v>1274174</v>
      </c>
    </row>
    <row r="148" spans="8:25">
      <c r="H148" s="268" t="str">
        <f t="shared" si="2"/>
        <v/>
      </c>
      <c r="L148" s="174">
        <v>7081602</v>
      </c>
      <c r="M148" s="177">
        <v>0.99861111111111112</v>
      </c>
      <c r="N148" s="190">
        <v>40701</v>
      </c>
      <c r="O148">
        <v>3000</v>
      </c>
      <c r="P148" t="s">
        <v>272</v>
      </c>
      <c r="V148" s="71">
        <f>IF('Prog Actual'!H147="","",'Prog Actual'!H147)</f>
        <v>7085150</v>
      </c>
      <c r="W148" s="71">
        <f>IF(V148="","",IFERROR(VLOOKUP(V148,'Prog antiguo'!H:H,1,0),"Inserto"))</f>
        <v>7085150</v>
      </c>
      <c r="X148" s="71">
        <f>IF('Prog antiguo'!H147="","",'Prog antiguo'!H147)</f>
        <v>1274964</v>
      </c>
      <c r="Y148" s="71">
        <f>IF(X148="","",IFERROR(VLOOKUP(X148,'Prog Actual'!H:H,1,0),"Eliminada"))</f>
        <v>1274964</v>
      </c>
    </row>
    <row r="149" spans="8:25">
      <c r="H149" s="268" t="str">
        <f t="shared" si="2"/>
        <v/>
      </c>
      <c r="L149" s="174">
        <v>1274629</v>
      </c>
      <c r="M149" s="177">
        <v>0</v>
      </c>
      <c r="N149" s="190">
        <v>40702</v>
      </c>
      <c r="O149">
        <v>6000</v>
      </c>
      <c r="P149" t="s">
        <v>272</v>
      </c>
      <c r="V149" s="71">
        <f>IF('Prog Actual'!H148="","",'Prog Actual'!H148)</f>
        <v>1273692</v>
      </c>
      <c r="W149" s="71">
        <f>IF(V149="","",IFERROR(VLOOKUP(V149,'Prog antiguo'!H:H,1,0),"Inserto"))</f>
        <v>1273692</v>
      </c>
      <c r="X149" s="71">
        <f>IF('Prog antiguo'!H148="","",'Prog antiguo'!H148)</f>
        <v>1272360</v>
      </c>
      <c r="Y149" s="71">
        <f>IF(X149="","",IFERROR(VLOOKUP(X149,'Prog Actual'!H:H,1,0),"Eliminada"))</f>
        <v>1272360</v>
      </c>
    </row>
    <row r="150" spans="8:25">
      <c r="H150" s="268" t="str">
        <f t="shared" si="2"/>
        <v/>
      </c>
      <c r="L150" s="174">
        <v>7085208</v>
      </c>
      <c r="M150" s="177">
        <v>0</v>
      </c>
      <c r="N150" s="190">
        <v>40702</v>
      </c>
      <c r="O150">
        <v>6000</v>
      </c>
      <c r="P150" t="s">
        <v>272</v>
      </c>
      <c r="V150" s="71">
        <f>IF('Prog Actual'!H149="","",'Prog Actual'!H149)</f>
        <v>1274497</v>
      </c>
      <c r="W150" s="71">
        <f>IF(V150="","",IFERROR(VLOOKUP(V150,'Prog antiguo'!H:H,1,0),"Inserto"))</f>
        <v>1274497</v>
      </c>
      <c r="X150" s="71">
        <f>IF('Prog antiguo'!H149="","",'Prog antiguo'!H149)</f>
        <v>1275259</v>
      </c>
      <c r="Y150" s="71">
        <f>IF(X150="","",IFERROR(VLOOKUP(X150,'Prog Actual'!H:H,1,0),"Eliminada"))</f>
        <v>1275259</v>
      </c>
    </row>
    <row r="151" spans="8:25">
      <c r="H151" s="268" t="str">
        <f t="shared" si="2"/>
        <v/>
      </c>
      <c r="L151" s="174">
        <v>7085308</v>
      </c>
      <c r="M151" s="177">
        <v>3.4027777777777775E-2</v>
      </c>
      <c r="N151" s="190">
        <v>40702</v>
      </c>
      <c r="O151">
        <v>6000</v>
      </c>
      <c r="P151" t="s">
        <v>272</v>
      </c>
      <c r="V151" s="71">
        <f>IF('Prog Actual'!H150="","",'Prog Actual'!H150)</f>
        <v>1277295</v>
      </c>
      <c r="W151" s="71">
        <f>IF(V151="","",IFERROR(VLOOKUP(V151,'Prog antiguo'!H:H,1,0),"Inserto"))</f>
        <v>1277295</v>
      </c>
      <c r="X151" s="71">
        <f>IF('Prog antiguo'!H150="","",'Prog antiguo'!H150)</f>
        <v>1273164</v>
      </c>
      <c r="Y151" s="71">
        <f>IF(X151="","",IFERROR(VLOOKUP(X151,'Prog Actual'!H:H,1,0),"Eliminada"))</f>
        <v>1273164</v>
      </c>
    </row>
    <row r="152" spans="8:25">
      <c r="H152" s="268" t="str">
        <f t="shared" si="2"/>
        <v/>
      </c>
      <c r="L152" s="174">
        <v>1274022</v>
      </c>
      <c r="M152" s="177">
        <v>4.7222222222222221E-2</v>
      </c>
      <c r="N152" s="190">
        <v>40702</v>
      </c>
      <c r="O152">
        <v>6000</v>
      </c>
      <c r="P152" t="s">
        <v>272</v>
      </c>
      <c r="V152" s="71">
        <f>IF('Prog Actual'!H151="","",'Prog Actual'!H151)</f>
        <v>1275376</v>
      </c>
      <c r="W152" s="71">
        <f>IF(V152="","",IFERROR(VLOOKUP(V152,'Prog antiguo'!H:H,1,0),"Inserto"))</f>
        <v>1275376</v>
      </c>
      <c r="X152" s="71">
        <f>IF('Prog antiguo'!H151="","",'Prog antiguo'!H151)</f>
        <v>1273676</v>
      </c>
      <c r="Y152" s="71">
        <f>IF(X152="","",IFERROR(VLOOKUP(X152,'Prog Actual'!H:H,1,0),"Eliminada"))</f>
        <v>1273676</v>
      </c>
    </row>
    <row r="153" spans="8:25">
      <c r="H153" s="268" t="str">
        <f t="shared" si="2"/>
        <v/>
      </c>
      <c r="L153" s="174">
        <v>1274274</v>
      </c>
      <c r="M153" s="177">
        <v>7.2222222222222215E-2</v>
      </c>
      <c r="N153" s="190">
        <v>40702</v>
      </c>
      <c r="O153">
        <v>6000</v>
      </c>
      <c r="P153" t="s">
        <v>272</v>
      </c>
      <c r="V153" s="71">
        <f>IF('Prog Actual'!H152="","",'Prog Actual'!H152)</f>
        <v>1273994</v>
      </c>
      <c r="W153" s="71">
        <f>IF(V153="","",IFERROR(VLOOKUP(V153,'Prog antiguo'!H:H,1,0),"Inserto"))</f>
        <v>1273994</v>
      </c>
      <c r="X153" s="71">
        <f>IF('Prog antiguo'!H152="","",'Prog antiguo'!H152)</f>
        <v>1275743</v>
      </c>
      <c r="Y153" s="71">
        <f>IF(X153="","",IFERROR(VLOOKUP(X153,'Prog Actual'!H:H,1,0),"Eliminada"))</f>
        <v>1275743</v>
      </c>
    </row>
    <row r="154" spans="8:25">
      <c r="H154" s="268" t="str">
        <f t="shared" si="2"/>
        <v/>
      </c>
      <c r="L154" s="174">
        <v>7085162</v>
      </c>
      <c r="M154" s="177">
        <v>9.375E-2</v>
      </c>
      <c r="N154" s="190">
        <v>40702</v>
      </c>
      <c r="O154">
        <v>6000</v>
      </c>
      <c r="P154" t="s">
        <v>272</v>
      </c>
      <c r="V154" s="71">
        <f>IF('Prog Actual'!H153="","",'Prog Actual'!H153)</f>
        <v>1274778</v>
      </c>
      <c r="W154" s="71">
        <f>IF(V154="","",IFERROR(VLOOKUP(V154,'Prog antiguo'!H:H,1,0),"Inserto"))</f>
        <v>1274778</v>
      </c>
      <c r="X154" s="71">
        <f>IF('Prog antiguo'!H153="","",'Prog antiguo'!H153)</f>
        <v>1274952</v>
      </c>
      <c r="Y154" s="71">
        <f>IF(X154="","",IFERROR(VLOOKUP(X154,'Prog Actual'!H:H,1,0),"Eliminada"))</f>
        <v>1274952</v>
      </c>
    </row>
    <row r="155" spans="8:25">
      <c r="H155" s="268" t="str">
        <f t="shared" si="2"/>
        <v/>
      </c>
      <c r="L155" s="174">
        <v>7085059</v>
      </c>
      <c r="M155" s="177">
        <v>0.11527777777777777</v>
      </c>
      <c r="N155" s="190">
        <v>40702</v>
      </c>
      <c r="O155">
        <v>6000</v>
      </c>
      <c r="P155" t="s">
        <v>272</v>
      </c>
      <c r="V155" s="71">
        <f>IF('Prog Actual'!H154="","",'Prog Actual'!H154)</f>
        <v>1274027</v>
      </c>
      <c r="W155" s="71">
        <f>IF(V155="","",IFERROR(VLOOKUP(V155,'Prog antiguo'!H:H,1,0),"Inserto"))</f>
        <v>1274027</v>
      </c>
      <c r="X155" s="71">
        <f>IF('Prog antiguo'!H154="","",'Prog antiguo'!H154)</f>
        <v>1275376</v>
      </c>
      <c r="Y155" s="71">
        <f>IF(X155="","",IFERROR(VLOOKUP(X155,'Prog Actual'!H:H,1,0),"Eliminada"))</f>
        <v>1275376</v>
      </c>
    </row>
    <row r="156" spans="8:25">
      <c r="H156" s="268" t="str">
        <f t="shared" si="2"/>
        <v/>
      </c>
      <c r="L156" s="174">
        <v>1275425</v>
      </c>
      <c r="M156" s="177">
        <v>0.16180555555555556</v>
      </c>
      <c r="N156" s="190">
        <v>40702</v>
      </c>
      <c r="O156">
        <v>6000</v>
      </c>
      <c r="P156" t="s">
        <v>272</v>
      </c>
      <c r="V156" s="71">
        <f>IF('Prog Actual'!H155="","",'Prog Actual'!H155)</f>
        <v>1274155</v>
      </c>
      <c r="W156" s="71">
        <f>IF(V156="","",IFERROR(VLOOKUP(V156,'Prog antiguo'!H:H,1,0),"Inserto"))</f>
        <v>1274155</v>
      </c>
      <c r="X156" s="71">
        <f>IF('Prog antiguo'!H155="","",'Prog antiguo'!H155)</f>
        <v>7085018</v>
      </c>
      <c r="Y156" s="71">
        <f>IF(X156="","",IFERROR(VLOOKUP(X156,'Prog Actual'!H:H,1,0),"Eliminada"))</f>
        <v>7085018</v>
      </c>
    </row>
    <row r="157" spans="8:25">
      <c r="H157" s="268" t="str">
        <f t="shared" si="2"/>
        <v/>
      </c>
      <c r="L157" s="174">
        <v>7085513</v>
      </c>
      <c r="M157" s="177">
        <v>0.16666666666666666</v>
      </c>
      <c r="N157" s="190">
        <v>40702</v>
      </c>
      <c r="O157">
        <v>6000</v>
      </c>
      <c r="P157" t="s">
        <v>272</v>
      </c>
      <c r="V157" s="71">
        <f>IF('Prog Actual'!H156="","",'Prog Actual'!H156)</f>
        <v>1273920</v>
      </c>
      <c r="W157" s="71" t="str">
        <f>IF(V157="","",IFERROR(VLOOKUP(V157,'Prog antiguo'!H:H,1,0),"Inserto"))</f>
        <v>Inserto</v>
      </c>
      <c r="X157" s="71">
        <f>IF('Prog antiguo'!H156="","",'Prog antiguo'!H156)</f>
        <v>1274687</v>
      </c>
      <c r="Y157" s="71">
        <f>IF(X157="","",IFERROR(VLOOKUP(X157,'Prog Actual'!H:H,1,0),"Eliminada"))</f>
        <v>1274687</v>
      </c>
    </row>
    <row r="158" spans="8:25">
      <c r="H158" s="268" t="str">
        <f t="shared" si="2"/>
        <v/>
      </c>
      <c r="L158" s="174">
        <v>1275425</v>
      </c>
      <c r="M158" s="177">
        <v>0.17708333333333334</v>
      </c>
      <c r="N158" s="190">
        <v>40702</v>
      </c>
      <c r="O158">
        <v>6000</v>
      </c>
      <c r="P158" t="s">
        <v>272</v>
      </c>
      <c r="V158" s="71">
        <f>IF('Prog Actual'!H157="","",'Prog Actual'!H157)</f>
        <v>1273164</v>
      </c>
      <c r="W158" s="71">
        <f>IF(V158="","",IFERROR(VLOOKUP(V158,'Prog antiguo'!H:H,1,0),"Inserto"))</f>
        <v>1273164</v>
      </c>
      <c r="X158" s="71">
        <f>IF('Prog antiguo'!H157="","",'Prog antiguo'!H157)</f>
        <v>7084917</v>
      </c>
      <c r="Y158" s="71">
        <f>IF(X158="","",IFERROR(VLOOKUP(X158,'Prog Actual'!H:H,1,0),"Eliminada"))</f>
        <v>7084917</v>
      </c>
    </row>
    <row r="159" spans="8:25">
      <c r="H159" s="268" t="str">
        <f t="shared" si="2"/>
        <v/>
      </c>
      <c r="L159" s="174">
        <v>7085259</v>
      </c>
      <c r="M159" s="177">
        <v>0.27777777777777779</v>
      </c>
      <c r="N159" s="190">
        <v>40702</v>
      </c>
      <c r="O159">
        <v>6000</v>
      </c>
      <c r="P159" t="s">
        <v>272</v>
      </c>
      <c r="V159" s="71">
        <f>IF('Prog Actual'!H158="","",'Prog Actual'!H158)</f>
        <v>1274789</v>
      </c>
      <c r="W159" s="71">
        <f>IF(V159="","",IFERROR(VLOOKUP(V159,'Prog antiguo'!H:H,1,0),"Inserto"))</f>
        <v>1274789</v>
      </c>
      <c r="X159" s="71">
        <f>IF('Prog antiguo'!H158="","",'Prog antiguo'!H158)</f>
        <v>7085398</v>
      </c>
      <c r="Y159" s="71">
        <f>IF(X159="","",IFERROR(VLOOKUP(X159,'Prog Actual'!H:H,1,0),"Eliminada"))</f>
        <v>7085398</v>
      </c>
    </row>
    <row r="160" spans="8:25">
      <c r="H160" s="268" t="str">
        <f t="shared" si="2"/>
        <v/>
      </c>
      <c r="L160" s="174">
        <v>1274146</v>
      </c>
      <c r="M160" s="177">
        <v>0.91666666666666663</v>
      </c>
      <c r="N160" s="190">
        <v>40702</v>
      </c>
      <c r="O160">
        <v>6000</v>
      </c>
      <c r="P160" t="s">
        <v>272</v>
      </c>
      <c r="V160" s="71">
        <f>IF('Prog Actual'!H159="","",'Prog Actual'!H159)</f>
        <v>1274959</v>
      </c>
      <c r="W160" s="71">
        <f>IF(V160="","",IFERROR(VLOOKUP(V160,'Prog antiguo'!H:H,1,0),"Inserto"))</f>
        <v>1274959</v>
      </c>
      <c r="X160" s="71">
        <f>IF('Prog antiguo'!H159="","",'Prog antiguo'!H159)</f>
        <v>7085344</v>
      </c>
      <c r="Y160" s="71">
        <f>IF(X160="","",IFERROR(VLOOKUP(X160,'Prog Actual'!H:H,1,0),"Eliminada"))</f>
        <v>7085344</v>
      </c>
    </row>
    <row r="161" spans="8:25">
      <c r="H161" s="268" t="str">
        <f t="shared" si="2"/>
        <v/>
      </c>
      <c r="L161" s="174">
        <v>1274629</v>
      </c>
      <c r="M161" s="177">
        <v>0.97638888888888886</v>
      </c>
      <c r="N161" s="190">
        <v>40702</v>
      </c>
      <c r="O161">
        <v>6000</v>
      </c>
      <c r="P161" t="s">
        <v>272</v>
      </c>
      <c r="V161" s="71">
        <f>IF('Prog Actual'!H160="","",'Prog Actual'!H160)</f>
        <v>1273809</v>
      </c>
      <c r="W161" s="71">
        <f>IF(V161="","",IFERROR(VLOOKUP(V161,'Prog antiguo'!H:H,1,0),"Inserto"))</f>
        <v>1273809</v>
      </c>
      <c r="X161" s="71">
        <f>IF('Prog antiguo'!H160="","",'Prog antiguo'!H160)</f>
        <v>1275457</v>
      </c>
      <c r="Y161" s="71">
        <f>IF(X161="","",IFERROR(VLOOKUP(X161,'Prog Actual'!H:H,1,0),"Eliminada"))</f>
        <v>1275457</v>
      </c>
    </row>
    <row r="162" spans="8:25">
      <c r="H162" s="268" t="str">
        <f t="shared" si="2"/>
        <v/>
      </c>
      <c r="L162" s="174">
        <v>1274146</v>
      </c>
      <c r="M162" s="177">
        <v>0.97638888888888886</v>
      </c>
      <c r="N162" s="190">
        <v>40702</v>
      </c>
      <c r="O162">
        <v>6000</v>
      </c>
      <c r="P162" t="s">
        <v>272</v>
      </c>
      <c r="V162" s="71">
        <f>IF('Prog Actual'!H161="","",'Prog Actual'!H161)</f>
        <v>1275374</v>
      </c>
      <c r="W162" s="71">
        <f>IF(V162="","",IFERROR(VLOOKUP(V162,'Prog antiguo'!H:H,1,0),"Inserto"))</f>
        <v>1275374</v>
      </c>
      <c r="X162" s="71">
        <f>IF('Prog antiguo'!H161="","",'Prog antiguo'!H161)</f>
        <v>1274478</v>
      </c>
      <c r="Y162" s="71">
        <f>IF(X162="","",IFERROR(VLOOKUP(X162,'Prog Actual'!H:H,1,0),"Eliminada"))</f>
        <v>1274478</v>
      </c>
    </row>
    <row r="163" spans="8:25">
      <c r="H163" s="268" t="str">
        <f t="shared" si="2"/>
        <v/>
      </c>
      <c r="L163" s="174">
        <v>7085262</v>
      </c>
      <c r="M163" s="177">
        <v>0.29166666666666669</v>
      </c>
      <c r="N163" s="190">
        <v>40700</v>
      </c>
      <c r="O163">
        <v>900</v>
      </c>
      <c r="P163" t="s">
        <v>273</v>
      </c>
      <c r="V163" s="71">
        <f>IF('Prog Actual'!H162="","",'Prog Actual'!H162)</f>
        <v>1274275</v>
      </c>
      <c r="W163" s="71">
        <f>IF(V163="","",IFERROR(VLOOKUP(V163,'Prog antiguo'!H:H,1,0),"Inserto"))</f>
        <v>1274275</v>
      </c>
      <c r="X163" s="71">
        <f>IF('Prog antiguo'!H162="","",'Prog antiguo'!H162)</f>
        <v>7084978</v>
      </c>
      <c r="Y163" s="71">
        <f>IF(X163="","",IFERROR(VLOOKUP(X163,'Prog Actual'!H:H,1,0),"Eliminada"))</f>
        <v>7084978</v>
      </c>
    </row>
    <row r="164" spans="8:25">
      <c r="H164" s="268" t="str">
        <f t="shared" si="2"/>
        <v/>
      </c>
      <c r="L164" s="174">
        <v>7085262</v>
      </c>
      <c r="M164" s="177">
        <v>0.60416666666666663</v>
      </c>
      <c r="N164" s="190">
        <v>40700</v>
      </c>
      <c r="O164">
        <v>900</v>
      </c>
      <c r="P164" t="s">
        <v>273</v>
      </c>
      <c r="V164" s="71" t="str">
        <f>IF('Prog Actual'!H163="","",'Prog Actual'!H163)</f>
        <v/>
      </c>
      <c r="W164" s="71" t="str">
        <f>IF(V164="","",IFERROR(VLOOKUP(V164,'Prog antiguo'!H:H,1,0),"Inserto"))</f>
        <v/>
      </c>
      <c r="X164" s="71">
        <f>IF('Prog antiguo'!H163="","",'Prog antiguo'!H163)</f>
        <v>1274555</v>
      </c>
      <c r="Y164" s="71">
        <f>IF(X164="","",IFERROR(VLOOKUP(X164,'Prog Actual'!H:H,1,0),"Eliminada"))</f>
        <v>1274555</v>
      </c>
    </row>
    <row r="165" spans="8:25">
      <c r="H165" s="268" t="str">
        <f t="shared" si="2"/>
        <v/>
      </c>
      <c r="L165" s="174">
        <v>7085455</v>
      </c>
      <c r="M165" s="177">
        <v>0.64583333333333337</v>
      </c>
      <c r="N165" s="190">
        <v>40700</v>
      </c>
      <c r="O165">
        <v>900</v>
      </c>
      <c r="P165" t="s">
        <v>273</v>
      </c>
      <c r="V165" s="71">
        <f>IF('Prog Actual'!H164="","",'Prog Actual'!H164)</f>
        <v>7085247</v>
      </c>
      <c r="W165" s="71">
        <f>IF(V165="","",IFERROR(VLOOKUP(V165,'Prog antiguo'!H:H,1,0),"Inserto"))</f>
        <v>7085247</v>
      </c>
      <c r="X165" s="71">
        <f>IF('Prog antiguo'!H164="","",'Prog antiguo'!H164)</f>
        <v>7085316</v>
      </c>
      <c r="Y165" s="71">
        <f>IF(X165="","",IFERROR(VLOOKUP(X165,'Prog Actual'!H:H,1,0),"Eliminada"))</f>
        <v>7085316</v>
      </c>
    </row>
    <row r="166" spans="8:25">
      <c r="H166" s="268" t="str">
        <f t="shared" si="2"/>
        <v/>
      </c>
      <c r="L166" s="174">
        <v>7084925</v>
      </c>
      <c r="M166" s="177">
        <v>0.77430555555555558</v>
      </c>
      <c r="N166" s="190">
        <v>40700</v>
      </c>
      <c r="O166">
        <v>900</v>
      </c>
      <c r="P166" t="s">
        <v>273</v>
      </c>
      <c r="V166" s="71" t="str">
        <f>IF('Prog Actual'!H165="","",'Prog Actual'!H165)</f>
        <v/>
      </c>
      <c r="W166" s="71" t="str">
        <f>IF(V166="","",IFERROR(VLOOKUP(V166,'Prog antiguo'!H:H,1,0),"Inserto"))</f>
        <v/>
      </c>
      <c r="X166" s="71">
        <f>IF('Prog antiguo'!H165="","",'Prog antiguo'!H165)</f>
        <v>1274326</v>
      </c>
      <c r="Y166" s="71">
        <f>IF(X166="","",IFERROR(VLOOKUP(X166,'Prog Actual'!H:H,1,0),"Eliminada"))</f>
        <v>1274326</v>
      </c>
    </row>
    <row r="167" spans="8:25">
      <c r="H167" s="268" t="str">
        <f t="shared" si="2"/>
        <v/>
      </c>
      <c r="L167" s="174">
        <v>1274930</v>
      </c>
      <c r="M167" s="177">
        <v>0.85416666666666663</v>
      </c>
      <c r="N167" s="190">
        <v>40700</v>
      </c>
      <c r="O167">
        <v>900</v>
      </c>
      <c r="P167" t="s">
        <v>273</v>
      </c>
      <c r="V167" s="71">
        <f>IF('Prog Actual'!H166="","",'Prog Actual'!H166)</f>
        <v>1276722</v>
      </c>
      <c r="W167" s="71">
        <f>IF(V167="","",IFERROR(VLOOKUP(V167,'Prog antiguo'!H:H,1,0),"Inserto"))</f>
        <v>1276722</v>
      </c>
      <c r="X167" s="71">
        <f>IF('Prog antiguo'!H166="","",'Prog antiguo'!H166)</f>
        <v>1273960</v>
      </c>
      <c r="Y167" s="71">
        <f>IF(X167="","",IFERROR(VLOOKUP(X167,'Prog Actual'!H:H,1,0),"Eliminada"))</f>
        <v>1273960</v>
      </c>
    </row>
    <row r="168" spans="8:25">
      <c r="H168" s="268" t="str">
        <f t="shared" si="2"/>
        <v/>
      </c>
      <c r="L168" s="174">
        <v>1274587</v>
      </c>
      <c r="M168" s="177">
        <v>0.29166666666666669</v>
      </c>
      <c r="N168" s="190">
        <v>40701</v>
      </c>
      <c r="O168">
        <v>900</v>
      </c>
      <c r="P168" t="s">
        <v>273</v>
      </c>
      <c r="V168" s="71">
        <f>IF('Prog Actual'!H167="","",'Prog Actual'!H167)</f>
        <v>1275472</v>
      </c>
      <c r="W168" s="71">
        <f>IF(V168="","",IFERROR(VLOOKUP(V168,'Prog antiguo'!H:H,1,0),"Inserto"))</f>
        <v>1275472</v>
      </c>
      <c r="X168" s="71">
        <f>IF('Prog antiguo'!H167="","",'Prog antiguo'!H167)</f>
        <v>7085150</v>
      </c>
      <c r="Y168" s="71">
        <f>IF(X168="","",IFERROR(VLOOKUP(X168,'Prog Actual'!H:H,1,0),"Eliminada"))</f>
        <v>7085150</v>
      </c>
    </row>
    <row r="169" spans="8:25">
      <c r="H169" s="268" t="str">
        <f t="shared" si="2"/>
        <v/>
      </c>
      <c r="L169" s="174">
        <v>1273696</v>
      </c>
      <c r="M169" s="177">
        <v>0.41319444444444442</v>
      </c>
      <c r="N169" s="190">
        <v>40701</v>
      </c>
      <c r="O169">
        <v>900</v>
      </c>
      <c r="P169" t="s">
        <v>273</v>
      </c>
      <c r="V169" s="71">
        <f>IF('Prog Actual'!H168="","",'Prog Actual'!H168)</f>
        <v>1275276</v>
      </c>
      <c r="W169" s="71">
        <f>IF(V169="","",IFERROR(VLOOKUP(V169,'Prog antiguo'!H:H,1,0),"Inserto"))</f>
        <v>1275276</v>
      </c>
      <c r="X169" s="71">
        <f>IF('Prog antiguo'!H168="","",'Prog antiguo'!H168)</f>
        <v>1274154</v>
      </c>
      <c r="Y169" s="71" t="str">
        <f>IF(X169="","",IFERROR(VLOOKUP(X169,'Prog Actual'!H:H,1,0),"Eliminada"))</f>
        <v>Eliminada</v>
      </c>
    </row>
    <row r="170" spans="8:25">
      <c r="H170" s="268" t="str">
        <f t="shared" si="2"/>
        <v/>
      </c>
      <c r="L170" s="174">
        <v>7084894</v>
      </c>
      <c r="M170" s="177">
        <v>0.53819444444444442</v>
      </c>
      <c r="N170" s="190">
        <v>40701</v>
      </c>
      <c r="O170">
        <v>900</v>
      </c>
      <c r="P170" t="s">
        <v>273</v>
      </c>
      <c r="V170" s="71">
        <f>IF('Prog Actual'!H169="","",'Prog Actual'!H169)</f>
        <v>1276054</v>
      </c>
      <c r="W170" s="71">
        <f>IF(V170="","",IFERROR(VLOOKUP(V170,'Prog antiguo'!H:H,1,0),"Inserto"))</f>
        <v>1276054</v>
      </c>
      <c r="X170" s="71">
        <f>IF('Prog antiguo'!H169="","",'Prog antiguo'!H169)</f>
        <v>1273692</v>
      </c>
      <c r="Y170" s="71">
        <f>IF(X170="","",IFERROR(VLOOKUP(X170,'Prog Actual'!H:H,1,0),"Eliminada"))</f>
        <v>1273692</v>
      </c>
    </row>
    <row r="171" spans="8:25">
      <c r="H171" s="268" t="str">
        <f t="shared" si="2"/>
        <v/>
      </c>
      <c r="L171" s="174">
        <v>7084894</v>
      </c>
      <c r="M171" s="177">
        <v>0.60416666666666663</v>
      </c>
      <c r="N171" s="190">
        <v>40701</v>
      </c>
      <c r="O171">
        <v>900</v>
      </c>
      <c r="P171" t="s">
        <v>273</v>
      </c>
      <c r="V171" s="71">
        <f>IF('Prog Actual'!H170="","",'Prog Actual'!H170)</f>
        <v>1274174</v>
      </c>
      <c r="W171" s="71">
        <f>IF(V171="","",IFERROR(VLOOKUP(V171,'Prog antiguo'!H:H,1,0),"Inserto"))</f>
        <v>1274174</v>
      </c>
      <c r="X171" s="71">
        <f>IF('Prog antiguo'!H170="","",'Prog antiguo'!H170)</f>
        <v>1274497</v>
      </c>
      <c r="Y171" s="71">
        <f>IF(X171="","",IFERROR(VLOOKUP(X171,'Prog Actual'!H:H,1,0),"Eliminada"))</f>
        <v>1274497</v>
      </c>
    </row>
    <row r="172" spans="8:25">
      <c r="H172" s="268" t="str">
        <f t="shared" si="2"/>
        <v/>
      </c>
      <c r="L172" s="174">
        <v>1274169</v>
      </c>
      <c r="M172" s="177">
        <v>0.66666666666666663</v>
      </c>
      <c r="N172" s="190">
        <v>40701</v>
      </c>
      <c r="O172">
        <v>900</v>
      </c>
      <c r="P172" t="s">
        <v>273</v>
      </c>
      <c r="V172" s="71">
        <f>IF('Prog Actual'!H171="","",'Prog Actual'!H171)</f>
        <v>1274964</v>
      </c>
      <c r="W172" s="71">
        <f>IF(V172="","",IFERROR(VLOOKUP(V172,'Prog antiguo'!H:H,1,0),"Inserto"))</f>
        <v>1274964</v>
      </c>
      <c r="X172" s="71" t="str">
        <f>IF('Prog antiguo'!H171="","",'Prog antiguo'!H171)</f>
        <v/>
      </c>
      <c r="Y172" s="71" t="str">
        <f>IF(X172="","",IFERROR(VLOOKUP(X172,'Prog Actual'!H:H,1,0),"Eliminada"))</f>
        <v/>
      </c>
    </row>
    <row r="173" spans="8:25">
      <c r="H173" s="268" t="str">
        <f t="shared" si="2"/>
        <v/>
      </c>
      <c r="L173" s="174">
        <v>1274930</v>
      </c>
      <c r="M173" s="177">
        <v>0</v>
      </c>
      <c r="N173" s="190">
        <v>40701</v>
      </c>
      <c r="O173">
        <v>900</v>
      </c>
      <c r="P173" t="s">
        <v>273</v>
      </c>
      <c r="V173" s="71">
        <f>IF('Prog Actual'!H172="","",'Prog Actual'!H172)</f>
        <v>1272360</v>
      </c>
      <c r="W173" s="71">
        <f>IF(V173="","",IFERROR(VLOOKUP(V173,'Prog antiguo'!H:H,1,0),"Inserto"))</f>
        <v>1272360</v>
      </c>
      <c r="X173" s="71">
        <f>IF('Prog antiguo'!H172="","",'Prog antiguo'!H172)</f>
        <v>1273345</v>
      </c>
      <c r="Y173" s="71">
        <f>IF(X173="","",IFERROR(VLOOKUP(X173,'Prog Actual'!H:H,1,0),"Eliminada"))</f>
        <v>1273345</v>
      </c>
    </row>
    <row r="174" spans="8:25">
      <c r="H174" s="268" t="str">
        <f t="shared" si="2"/>
        <v/>
      </c>
      <c r="L174" s="174">
        <v>1274587</v>
      </c>
      <c r="M174" s="177">
        <v>6.9444444444444441E-3</v>
      </c>
      <c r="N174" s="190">
        <v>40701</v>
      </c>
      <c r="O174">
        <v>900</v>
      </c>
      <c r="P174" t="s">
        <v>273</v>
      </c>
      <c r="V174" s="71">
        <f>IF('Prog Actual'!H173="","",'Prog Actual'!H173)</f>
        <v>1275259</v>
      </c>
      <c r="W174" s="71">
        <f>IF(V174="","",IFERROR(VLOOKUP(V174,'Prog antiguo'!H:H,1,0),"Inserto"))</f>
        <v>1275259</v>
      </c>
      <c r="X174" s="71" t="str">
        <f>IF('Prog antiguo'!H173="","",'Prog antiguo'!H173)</f>
        <v/>
      </c>
      <c r="Y174" s="71" t="str">
        <f>IF(X174="","",IFERROR(VLOOKUP(X174,'Prog Actual'!H:H,1,0),"Eliminada"))</f>
        <v/>
      </c>
    </row>
    <row r="175" spans="8:25">
      <c r="H175" s="268" t="str">
        <f t="shared" si="2"/>
        <v/>
      </c>
      <c r="L175" s="174">
        <v>1274930</v>
      </c>
      <c r="M175" s="177">
        <v>0.91666666666666663</v>
      </c>
      <c r="N175" s="190">
        <v>40701</v>
      </c>
      <c r="O175">
        <v>900</v>
      </c>
      <c r="P175" t="s">
        <v>273</v>
      </c>
      <c r="V175" s="71">
        <f>IF('Prog Actual'!H174="","",'Prog Actual'!H174)</f>
        <v>1273676</v>
      </c>
      <c r="W175" s="71">
        <f>IF(V175="","",IFERROR(VLOOKUP(V175,'Prog antiguo'!H:H,1,0),"Inserto"))</f>
        <v>1273676</v>
      </c>
      <c r="X175" s="71">
        <f>IF('Prog antiguo'!H174="","",'Prog antiguo'!H174)</f>
        <v>7085160</v>
      </c>
      <c r="Y175" s="71">
        <f>IF(X175="","",IFERROR(VLOOKUP(X175,'Prog Actual'!H:H,1,0),"Eliminada"))</f>
        <v>7085160</v>
      </c>
    </row>
    <row r="176" spans="8:25">
      <c r="H176" s="268" t="str">
        <f t="shared" si="2"/>
        <v/>
      </c>
      <c r="L176" s="174">
        <v>7084764</v>
      </c>
      <c r="M176" s="177">
        <v>8.3333333333333329E-2</v>
      </c>
      <c r="N176" s="190">
        <v>40702</v>
      </c>
      <c r="O176">
        <v>900</v>
      </c>
      <c r="P176" t="s">
        <v>273</v>
      </c>
      <c r="V176" s="71">
        <f>IF('Prog Actual'!H175="","",'Prog Actual'!H175)</f>
        <v>1275743</v>
      </c>
      <c r="W176" s="71">
        <f>IF(V176="","",IFERROR(VLOOKUP(V176,'Prog antiguo'!H:H,1,0),"Inserto"))</f>
        <v>1275743</v>
      </c>
      <c r="X176" s="71">
        <f>IF('Prog antiguo'!H175="","",'Prog antiguo'!H175)</f>
        <v>1274273</v>
      </c>
      <c r="Y176" s="71">
        <f>IF(X176="","",IFERROR(VLOOKUP(X176,'Prog Actual'!H:H,1,0),"Eliminada"))</f>
        <v>1274273</v>
      </c>
    </row>
    <row r="177" spans="8:25">
      <c r="H177" s="268" t="str">
        <f t="shared" si="2"/>
        <v/>
      </c>
      <c r="L177" s="174">
        <v>7084973</v>
      </c>
      <c r="M177" s="177">
        <v>0.21875</v>
      </c>
      <c r="N177" s="190">
        <v>40702</v>
      </c>
      <c r="O177">
        <v>900</v>
      </c>
      <c r="P177" t="s">
        <v>273</v>
      </c>
      <c r="V177" s="71">
        <f>IF('Prog Actual'!H176="","",'Prog Actual'!H176)</f>
        <v>1274952</v>
      </c>
      <c r="W177" s="71">
        <f>IF(V177="","",IFERROR(VLOOKUP(V177,'Prog antiguo'!H:H,1,0),"Inserto"))</f>
        <v>1274952</v>
      </c>
      <c r="X177" s="71">
        <f>IF('Prog antiguo'!H176="","",'Prog antiguo'!H176)</f>
        <v>1273834</v>
      </c>
      <c r="Y177" s="71">
        <f>IF(X177="","",IFERROR(VLOOKUP(X177,'Prog Actual'!H:H,1,0),"Eliminada"))</f>
        <v>1273834</v>
      </c>
    </row>
    <row r="178" spans="8:25">
      <c r="H178" s="268" t="str">
        <f t="shared" si="2"/>
        <v/>
      </c>
      <c r="L178" s="174">
        <v>7084764</v>
      </c>
      <c r="M178" s="177">
        <v>0.91666666666666663</v>
      </c>
      <c r="N178" s="190">
        <v>40702</v>
      </c>
      <c r="O178">
        <v>900</v>
      </c>
      <c r="P178" t="s">
        <v>273</v>
      </c>
      <c r="V178" s="71">
        <f>IF('Prog Actual'!H177="","",'Prog Actual'!H177)</f>
        <v>7085018</v>
      </c>
      <c r="W178" s="71">
        <f>IF(V178="","",IFERROR(VLOOKUP(V178,'Prog antiguo'!H:H,1,0),"Inserto"))</f>
        <v>7085018</v>
      </c>
      <c r="X178" s="71">
        <f>IF('Prog antiguo'!H177="","",'Prog antiguo'!H177)</f>
        <v>1273854</v>
      </c>
      <c r="Y178" s="71">
        <f>IF(X178="","",IFERROR(VLOOKUP(X178,'Prog Actual'!H:H,1,0),"Eliminada"))</f>
        <v>1273854</v>
      </c>
    </row>
    <row r="179" spans="8:25">
      <c r="H179" s="268" t="str">
        <f t="shared" si="2"/>
        <v/>
      </c>
      <c r="V179" s="71" t="str">
        <f>IF('Prog Actual'!H178="","",'Prog Actual'!H178)</f>
        <v/>
      </c>
      <c r="W179" s="71" t="str">
        <f>IF(V179="","",IFERROR(VLOOKUP(V179,'Prog antiguo'!H:H,1,0),"Inserto"))</f>
        <v/>
      </c>
      <c r="X179" s="71">
        <f>IF('Prog antiguo'!H178="","",'Prog antiguo'!H178)</f>
        <v>1274309</v>
      </c>
      <c r="Y179" s="71">
        <f>IF(X179="","",IFERROR(VLOOKUP(X179,'Prog Actual'!H:H,1,0),"Eliminada"))</f>
        <v>1274309</v>
      </c>
    </row>
    <row r="180" spans="8:25">
      <c r="H180" s="268" t="str">
        <f t="shared" si="2"/>
        <v/>
      </c>
      <c r="V180" s="71">
        <f>IF('Prog Actual'!H179="","",'Prog Actual'!H179)</f>
        <v>1273345</v>
      </c>
      <c r="W180" s="71">
        <f>IF(V180="","",IFERROR(VLOOKUP(V180,'Prog antiguo'!H:H,1,0),"Inserto"))</f>
        <v>1273345</v>
      </c>
      <c r="X180" s="71">
        <f>IF('Prog antiguo'!H179="","",'Prog antiguo'!H179)</f>
        <v>1273054</v>
      </c>
      <c r="Y180" s="71">
        <f>IF(X180="","",IFERROR(VLOOKUP(X180,'Prog Actual'!H:H,1,0),"Eliminada"))</f>
        <v>1273054</v>
      </c>
    </row>
    <row r="181" spans="8:25">
      <c r="H181" s="268" t="str">
        <f t="shared" si="2"/>
        <v/>
      </c>
      <c r="V181" s="71" t="str">
        <f>IF('Prog Actual'!H180="","",'Prog Actual'!H180)</f>
        <v/>
      </c>
      <c r="W181" s="71" t="str">
        <f>IF(V181="","",IFERROR(VLOOKUP(V181,'Prog antiguo'!H:H,1,0),"Inserto"))</f>
        <v/>
      </c>
      <c r="X181" s="71">
        <f>IF('Prog antiguo'!H180="","",'Prog antiguo'!H180)</f>
        <v>1274690</v>
      </c>
      <c r="Y181" s="71">
        <f>IF(X181="","",IFERROR(VLOOKUP(X181,'Prog Actual'!H:H,1,0),"Eliminada"))</f>
        <v>1274690</v>
      </c>
    </row>
    <row r="182" spans="8:25">
      <c r="H182" s="268" t="str">
        <f t="shared" si="2"/>
        <v/>
      </c>
      <c r="V182" s="71">
        <f>IF('Prog Actual'!H181="","",'Prog Actual'!H181)</f>
        <v>1274273</v>
      </c>
      <c r="W182" s="71">
        <f>IF(V182="","",IFERROR(VLOOKUP(V182,'Prog antiguo'!H:H,1,0),"Inserto"))</f>
        <v>1274273</v>
      </c>
      <c r="X182" s="71">
        <f>IF('Prog antiguo'!H181="","",'Prog antiguo'!H181)</f>
        <v>7084915</v>
      </c>
      <c r="Y182" s="71">
        <f>IF(X182="","",IFERROR(VLOOKUP(X182,'Prog Actual'!H:H,1,0),"Eliminada"))</f>
        <v>7084915</v>
      </c>
    </row>
    <row r="183" spans="8:25">
      <c r="H183" s="268" t="str">
        <f t="shared" si="2"/>
        <v/>
      </c>
      <c r="V183" s="71">
        <f>IF('Prog Actual'!H182="","",'Prog Actual'!H182)</f>
        <v>1273834</v>
      </c>
      <c r="W183" s="71">
        <f>IF(V183="","",IFERROR(VLOOKUP(V183,'Prog antiguo'!H:H,1,0),"Inserto"))</f>
        <v>1273834</v>
      </c>
      <c r="X183" s="71">
        <f>IF('Prog antiguo'!H182="","",'Prog antiguo'!H182)</f>
        <v>1275549</v>
      </c>
      <c r="Y183" s="71">
        <f>IF(X183="","",IFERROR(VLOOKUP(X183,'Prog Actual'!H:H,1,0),"Eliminada"))</f>
        <v>1275549</v>
      </c>
    </row>
    <row r="184" spans="8:25">
      <c r="H184" s="268" t="str">
        <f t="shared" si="2"/>
        <v/>
      </c>
      <c r="V184" s="71">
        <f>IF('Prog Actual'!H183="","",'Prog Actual'!H183)</f>
        <v>1273854</v>
      </c>
      <c r="W184" s="71">
        <f>IF(V184="","",IFERROR(VLOOKUP(V184,'Prog antiguo'!H:H,1,0),"Inserto"))</f>
        <v>1273854</v>
      </c>
      <c r="X184" s="71">
        <f>IF('Prog antiguo'!H183="","",'Prog antiguo'!H183)</f>
        <v>7085544</v>
      </c>
      <c r="Y184" s="71">
        <f>IF(X184="","",IFERROR(VLOOKUP(X184,'Prog Actual'!H:H,1,0),"Eliminada"))</f>
        <v>7085544</v>
      </c>
    </row>
    <row r="185" spans="8:25">
      <c r="H185" s="268" t="str">
        <f t="shared" si="2"/>
        <v/>
      </c>
      <c r="V185" s="71">
        <f>IF('Prog Actual'!H184="","",'Prog Actual'!H184)</f>
        <v>1274309</v>
      </c>
      <c r="W185" s="71">
        <f>IF(V185="","",IFERROR(VLOOKUP(V185,'Prog antiguo'!H:H,1,0),"Inserto"))</f>
        <v>1274309</v>
      </c>
      <c r="X185" s="71">
        <f>IF('Prog antiguo'!H184="","",'Prog antiguo'!H184)</f>
        <v>1275345</v>
      </c>
      <c r="Y185" s="71">
        <f>IF(X185="","",IFERROR(VLOOKUP(X185,'Prog Actual'!H:H,1,0),"Eliminada"))</f>
        <v>1275345</v>
      </c>
    </row>
    <row r="186" spans="8:25">
      <c r="H186" s="268" t="str">
        <f t="shared" si="2"/>
        <v/>
      </c>
      <c r="V186" s="71">
        <f>IF('Prog Actual'!H185="","",'Prog Actual'!H185)</f>
        <v>1273054</v>
      </c>
      <c r="W186" s="71">
        <f>IF(V186="","",IFERROR(VLOOKUP(V186,'Prog antiguo'!H:H,1,0),"Inserto"))</f>
        <v>1273054</v>
      </c>
      <c r="X186" s="71">
        <f>IF('Prog antiguo'!H185="","",'Prog antiguo'!H185)</f>
        <v>7085484</v>
      </c>
      <c r="Y186" s="71">
        <f>IF(X186="","",IFERROR(VLOOKUP(X186,'Prog Actual'!H:H,1,0),"Eliminada"))</f>
        <v>7085484</v>
      </c>
    </row>
    <row r="187" spans="8:25">
      <c r="H187" s="268" t="str">
        <f t="shared" si="2"/>
        <v/>
      </c>
      <c r="V187" s="71">
        <f>IF('Prog Actual'!H186="","",'Prog Actual'!H186)</f>
        <v>1274690</v>
      </c>
      <c r="W187" s="71">
        <f>IF(V187="","",IFERROR(VLOOKUP(V187,'Prog antiguo'!H:H,1,0),"Inserto"))</f>
        <v>1274690</v>
      </c>
      <c r="X187" s="71">
        <f>IF('Prog antiguo'!H186="","",'Prog antiguo'!H186)</f>
        <v>1277039</v>
      </c>
      <c r="Y187" s="71">
        <f>IF(X187="","",IFERROR(VLOOKUP(X187,'Prog Actual'!H:H,1,0),"Eliminada"))</f>
        <v>1277039</v>
      </c>
    </row>
    <row r="188" spans="8:25">
      <c r="H188" s="268" t="str">
        <f t="shared" si="2"/>
        <v/>
      </c>
      <c r="V188" s="71">
        <f>IF('Prog Actual'!H187="","",'Prog Actual'!H187)</f>
        <v>7084915</v>
      </c>
      <c r="W188" s="71">
        <f>IF(V188="","",IFERROR(VLOOKUP(V188,'Prog antiguo'!H:H,1,0),"Inserto"))</f>
        <v>7084915</v>
      </c>
      <c r="X188" s="71">
        <f>IF('Prog antiguo'!H187="","",'Prog antiguo'!H187)</f>
        <v>1275747</v>
      </c>
      <c r="Y188" s="71">
        <f>IF(X188="","",IFERROR(VLOOKUP(X188,'Prog Actual'!H:H,1,0),"Eliminada"))</f>
        <v>1275747</v>
      </c>
    </row>
    <row r="189" spans="8:25">
      <c r="H189" s="268" t="str">
        <f t="shared" si="2"/>
        <v/>
      </c>
      <c r="V189" s="71">
        <f>IF('Prog Actual'!H188="","",'Prog Actual'!H188)</f>
        <v>1275549</v>
      </c>
      <c r="W189" s="71">
        <f>IF(V189="","",IFERROR(VLOOKUP(V189,'Prog antiguo'!H:H,1,0),"Inserto"))</f>
        <v>1275549</v>
      </c>
      <c r="X189" s="71">
        <f>IF('Prog antiguo'!H188="","",'Prog antiguo'!H188)</f>
        <v>1274689</v>
      </c>
      <c r="Y189" s="71">
        <f>IF(X189="","",IFERROR(VLOOKUP(X189,'Prog Actual'!H:H,1,0),"Eliminada"))</f>
        <v>1274689</v>
      </c>
    </row>
    <row r="190" spans="8:25">
      <c r="H190" s="268" t="str">
        <f t="shared" si="2"/>
        <v/>
      </c>
      <c r="V190" s="71">
        <f>IF('Prog Actual'!H189="","",'Prog Actual'!H189)</f>
        <v>7085544</v>
      </c>
      <c r="W190" s="71">
        <f>IF(V190="","",IFERROR(VLOOKUP(V190,'Prog antiguo'!H:H,1,0),"Inserto"))</f>
        <v>7085544</v>
      </c>
      <c r="X190" s="71">
        <f>IF('Prog antiguo'!H189="","",'Prog antiguo'!H189)</f>
        <v>1274688</v>
      </c>
      <c r="Y190" s="71">
        <f>IF(X190="","",IFERROR(VLOOKUP(X190,'Prog Actual'!H:H,1,0),"Eliminada"))</f>
        <v>1274688</v>
      </c>
    </row>
    <row r="191" spans="8:25">
      <c r="H191" s="268" t="str">
        <f t="shared" si="2"/>
        <v/>
      </c>
      <c r="V191" s="71">
        <f>IF('Prog Actual'!H190="","",'Prog Actual'!H190)</f>
        <v>1275345</v>
      </c>
      <c r="W191" s="71">
        <f>IF(V191="","",IFERROR(VLOOKUP(V191,'Prog antiguo'!H:H,1,0),"Inserto"))</f>
        <v>1275345</v>
      </c>
      <c r="X191" s="71" t="str">
        <f>IF('Prog antiguo'!H190="","",'Prog antiguo'!H190)</f>
        <v/>
      </c>
      <c r="Y191" s="71" t="str">
        <f>IF(X191="","",IFERROR(VLOOKUP(X191,'Prog Actual'!H:H,1,0),"Eliminada"))</f>
        <v/>
      </c>
    </row>
    <row r="192" spans="8:25">
      <c r="H192" s="268" t="str">
        <f t="shared" si="2"/>
        <v/>
      </c>
      <c r="V192" s="71">
        <f>IF('Prog Actual'!H191="","",'Prog Actual'!H191)</f>
        <v>7085484</v>
      </c>
      <c r="W192" s="71">
        <f>IF(V192="","",IFERROR(VLOOKUP(V192,'Prog antiguo'!H:H,1,0),"Inserto"))</f>
        <v>7085484</v>
      </c>
      <c r="X192" s="71">
        <f>IF('Prog antiguo'!H191="","",'Prog antiguo'!H191)</f>
        <v>1273994</v>
      </c>
      <c r="Y192" s="71">
        <f>IF(X192="","",IFERROR(VLOOKUP(X192,'Prog Actual'!H:H,1,0),"Eliminada"))</f>
        <v>1273994</v>
      </c>
    </row>
    <row r="193" spans="8:25">
      <c r="H193" s="268" t="str">
        <f t="shared" si="2"/>
        <v/>
      </c>
      <c r="V193" s="71">
        <f>IF('Prog Actual'!H192="","",'Prog Actual'!H192)</f>
        <v>1277039</v>
      </c>
      <c r="W193" s="71">
        <f>IF(V193="","",IFERROR(VLOOKUP(V193,'Prog antiguo'!H:H,1,0),"Inserto"))</f>
        <v>1277039</v>
      </c>
      <c r="X193" s="71">
        <f>IF('Prog antiguo'!H192="","",'Prog antiguo'!H192)</f>
        <v>1274789</v>
      </c>
      <c r="Y193" s="71">
        <f>IF(X193="","",IFERROR(VLOOKUP(X193,'Prog Actual'!H:H,1,0),"Eliminada"))</f>
        <v>1274789</v>
      </c>
    </row>
    <row r="194" spans="8:25">
      <c r="H194" s="268" t="str">
        <f t="shared" si="2"/>
        <v/>
      </c>
      <c r="V194" s="71">
        <f>IF('Prog Actual'!H193="","",'Prog Actual'!H193)</f>
        <v>1275747</v>
      </c>
      <c r="W194" s="71">
        <f>IF(V194="","",IFERROR(VLOOKUP(V194,'Prog antiguo'!H:H,1,0),"Inserto"))</f>
        <v>1275747</v>
      </c>
      <c r="X194" s="71">
        <f>IF('Prog antiguo'!H193="","",'Prog antiguo'!H193)</f>
        <v>1274959</v>
      </c>
      <c r="Y194" s="71">
        <f>IF(X194="","",IFERROR(VLOOKUP(X194,'Prog Actual'!H:H,1,0),"Eliminada"))</f>
        <v>1274959</v>
      </c>
    </row>
    <row r="195" spans="8:25">
      <c r="H195" s="268" t="str">
        <f t="shared" si="2"/>
        <v/>
      </c>
      <c r="V195" s="71">
        <f>IF('Prog Actual'!H194="","",'Prog Actual'!H194)</f>
        <v>1274688</v>
      </c>
      <c r="W195" s="71">
        <f>IF(V195="","",IFERROR(VLOOKUP(V195,'Prog antiguo'!H:H,1,0),"Inserto"))</f>
        <v>1274688</v>
      </c>
      <c r="X195" s="71">
        <f>IF('Prog antiguo'!H194="","",'Prog antiguo'!H194)</f>
        <v>1274778</v>
      </c>
      <c r="Y195" s="71">
        <f>IF(X195="","",IFERROR(VLOOKUP(X195,'Prog Actual'!H:H,1,0),"Eliminada"))</f>
        <v>1274778</v>
      </c>
    </row>
    <row r="196" spans="8:25">
      <c r="H196" s="268" t="str">
        <f t="shared" si="2"/>
        <v/>
      </c>
      <c r="V196" s="71" t="str">
        <f>IF('Prog Actual'!H195="","",'Prog Actual'!H195)</f>
        <v/>
      </c>
      <c r="W196" s="71" t="str">
        <f>IF(V196="","",IFERROR(VLOOKUP(V196,'Prog antiguo'!H:H,1,0),"Inserto"))</f>
        <v/>
      </c>
      <c r="X196" s="71">
        <f>IF('Prog antiguo'!H195="","",'Prog antiguo'!H195)</f>
        <v>1273809</v>
      </c>
      <c r="Y196" s="71">
        <f>IF(X196="","",IFERROR(VLOOKUP(X196,'Prog Actual'!H:H,1,0),"Eliminada"))</f>
        <v>1273809</v>
      </c>
    </row>
    <row r="197" spans="8:25">
      <c r="H197" s="268" t="str">
        <f t="shared" si="2"/>
        <v/>
      </c>
      <c r="V197" s="71">
        <f>IF('Prog Actual'!H196="","",'Prog Actual'!H196)</f>
        <v>1272496</v>
      </c>
      <c r="W197" s="71">
        <f>IF(V197="","",IFERROR(VLOOKUP(V197,'Prog antiguo'!H:H,1,0),"Inserto"))</f>
        <v>1272496</v>
      </c>
      <c r="X197" s="71">
        <f>IF('Prog antiguo'!H196="","",'Prog antiguo'!H196)</f>
        <v>1274027</v>
      </c>
      <c r="Y197" s="71">
        <f>IF(X197="","",IFERROR(VLOOKUP(X197,'Prog Actual'!H:H,1,0),"Eliminada"))</f>
        <v>1274027</v>
      </c>
    </row>
    <row r="198" spans="8:25">
      <c r="H198" s="268" t="str">
        <f t="shared" ref="H198:H261" si="3">IF(A198="","",IF(D198="","No esta en MM BD",IF(B198="EMBOT",C198,C198/D198)))</f>
        <v/>
      </c>
      <c r="V198" s="71">
        <f>IF('Prog Actual'!H197="","",'Prog Actual'!H197)</f>
        <v>1273954</v>
      </c>
      <c r="W198" s="71">
        <f>IF(V198="","",IFERROR(VLOOKUP(V198,'Prog antiguo'!H:H,1,0),"Inserto"))</f>
        <v>1273954</v>
      </c>
      <c r="X198" s="71">
        <f>IF('Prog antiguo'!H197="","",'Prog antiguo'!H197)</f>
        <v>1274155</v>
      </c>
      <c r="Y198" s="71">
        <f>IF(X198="","",IFERROR(VLOOKUP(X198,'Prog Actual'!H:H,1,0),"Eliminada"))</f>
        <v>1274155</v>
      </c>
    </row>
    <row r="199" spans="8:25">
      <c r="H199" s="268" t="str">
        <f t="shared" si="3"/>
        <v/>
      </c>
      <c r="V199" s="71">
        <f>IF('Prog Actual'!H198="","",'Prog Actual'!H198)</f>
        <v>1275608</v>
      </c>
      <c r="W199" s="71">
        <f>IF(V199="","",IFERROR(VLOOKUP(V199,'Prog antiguo'!H:H,1,0),"Inserto"))</f>
        <v>1275608</v>
      </c>
      <c r="X199" s="71">
        <f>IF('Prog antiguo'!H198="","",'Prog antiguo'!H198)</f>
        <v>1275374</v>
      </c>
      <c r="Y199" s="71">
        <f>IF(X199="","",IFERROR(VLOOKUP(X199,'Prog Actual'!H:H,1,0),"Eliminada"))</f>
        <v>1275374</v>
      </c>
    </row>
    <row r="200" spans="8:25">
      <c r="H200" s="268" t="str">
        <f t="shared" si="3"/>
        <v/>
      </c>
      <c r="V200" s="71" t="str">
        <f>IF('Prog Actual'!H199="","",'Prog Actual'!H199)</f>
        <v/>
      </c>
      <c r="W200" s="71" t="str">
        <f>IF(V200="","",IFERROR(VLOOKUP(V200,'Prog antiguo'!H:H,1,0),"Inserto"))</f>
        <v/>
      </c>
      <c r="X200" s="71">
        <f>IF('Prog antiguo'!H199="","",'Prog antiguo'!H199)</f>
        <v>1274275</v>
      </c>
      <c r="Y200" s="71">
        <f>IF(X200="","",IFERROR(VLOOKUP(X200,'Prog Actual'!H:H,1,0),"Eliminada"))</f>
        <v>1274275</v>
      </c>
    </row>
    <row r="201" spans="8:25">
      <c r="H201" s="268" t="str">
        <f t="shared" si="3"/>
        <v/>
      </c>
      <c r="V201" s="71">
        <f>IF('Prog Actual'!H200="","",'Prog Actual'!H200)</f>
        <v>7085293</v>
      </c>
      <c r="W201" s="71">
        <f>IF(V201="","",IFERROR(VLOOKUP(V201,'Prog antiguo'!H:H,1,0),"Inserto"))</f>
        <v>7085293</v>
      </c>
      <c r="X201" s="71">
        <f>IF('Prog antiguo'!H200="","",'Prog antiguo'!H200)</f>
        <v>1272496</v>
      </c>
      <c r="Y201" s="71">
        <f>IF(X201="","",IFERROR(VLOOKUP(X201,'Prog Actual'!H:H,1,0),"Eliminada"))</f>
        <v>1272496</v>
      </c>
    </row>
    <row r="202" spans="8:25">
      <c r="H202" s="268" t="str">
        <f t="shared" si="3"/>
        <v/>
      </c>
      <c r="V202" s="71">
        <f>IF('Prog Actual'!H201="","",'Prog Actual'!H201)</f>
        <v>1275833</v>
      </c>
      <c r="W202" s="71">
        <f>IF(V202="","",IFERROR(VLOOKUP(V202,'Prog antiguo'!H:H,1,0),"Inserto"))</f>
        <v>1275833</v>
      </c>
      <c r="X202" s="71">
        <f>IF('Prog antiguo'!H201="","",'Prog antiguo'!H201)</f>
        <v>1273954</v>
      </c>
      <c r="Y202" s="71">
        <f>IF(X202="","",IFERROR(VLOOKUP(X202,'Prog Actual'!H:H,1,0),"Eliminada"))</f>
        <v>1273954</v>
      </c>
    </row>
    <row r="203" spans="8:25">
      <c r="H203" s="268" t="str">
        <f t="shared" si="3"/>
        <v/>
      </c>
      <c r="V203" s="71">
        <f>IF('Prog Actual'!H202="","",'Prog Actual'!H202)</f>
        <v>7085430</v>
      </c>
      <c r="W203" s="71">
        <f>IF(V203="","",IFERROR(VLOOKUP(V203,'Prog antiguo'!H:H,1,0),"Inserto"))</f>
        <v>7085430</v>
      </c>
      <c r="X203" s="71">
        <f>IF('Prog antiguo'!H202="","",'Prog antiguo'!H202)</f>
        <v>1275608</v>
      </c>
      <c r="Y203" s="71">
        <f>IF(X203="","",IFERROR(VLOOKUP(X203,'Prog Actual'!H:H,1,0),"Eliminada"))</f>
        <v>1275608</v>
      </c>
    </row>
    <row r="204" spans="8:25">
      <c r="H204" s="268" t="str">
        <f t="shared" si="3"/>
        <v/>
      </c>
      <c r="V204" s="71">
        <f>IF('Prog Actual'!H203="","",'Prog Actual'!H203)</f>
        <v>7085069</v>
      </c>
      <c r="W204" s="71">
        <f>IF(V204="","",IFERROR(VLOOKUP(V204,'Prog antiguo'!H:H,1,0),"Inserto"))</f>
        <v>7085069</v>
      </c>
      <c r="X204" s="71" t="str">
        <f>IF('Prog antiguo'!H203="","",'Prog antiguo'!H203)</f>
        <v/>
      </c>
      <c r="Y204" s="71" t="str">
        <f>IF(X204="","",IFERROR(VLOOKUP(X204,'Prog Actual'!H:H,1,0),"Eliminada"))</f>
        <v/>
      </c>
    </row>
    <row r="205" spans="8:25">
      <c r="H205" s="268" t="str">
        <f t="shared" si="3"/>
        <v/>
      </c>
      <c r="V205" s="71">
        <f>IF('Prog Actual'!H204="","",'Prog Actual'!H204)</f>
        <v>1275131</v>
      </c>
      <c r="W205" s="71">
        <f>IF(V205="","",IFERROR(VLOOKUP(V205,'Prog antiguo'!H:H,1,0),"Inserto"))</f>
        <v>1275131</v>
      </c>
      <c r="X205" s="71">
        <f>IF('Prog antiguo'!H204="","",'Prog antiguo'!H204)</f>
        <v>7085293</v>
      </c>
      <c r="Y205" s="71">
        <f>IF(X205="","",IFERROR(VLOOKUP(X205,'Prog Actual'!H:H,1,0),"Eliminada"))</f>
        <v>7085293</v>
      </c>
    </row>
    <row r="206" spans="8:25">
      <c r="H206" s="268" t="str">
        <f t="shared" si="3"/>
        <v/>
      </c>
      <c r="V206" s="71">
        <f>IF('Prog Actual'!H205="","",'Prog Actual'!H205)</f>
        <v>7085221</v>
      </c>
      <c r="W206" s="71">
        <f>IF(V206="","",IFERROR(VLOOKUP(V206,'Prog antiguo'!H:H,1,0),"Inserto"))</f>
        <v>7085221</v>
      </c>
      <c r="X206" s="71">
        <f>IF('Prog antiguo'!H205="","",'Prog antiguo'!H205)</f>
        <v>1275833</v>
      </c>
      <c r="Y206" s="71">
        <f>IF(X206="","",IFERROR(VLOOKUP(X206,'Prog Actual'!H:H,1,0),"Eliminada"))</f>
        <v>1275833</v>
      </c>
    </row>
    <row r="207" spans="8:25">
      <c r="H207" s="268" t="str">
        <f t="shared" si="3"/>
        <v/>
      </c>
      <c r="V207" s="71">
        <f>IF('Prog Actual'!H206="","",'Prog Actual'!H206)</f>
        <v>7085384</v>
      </c>
      <c r="W207" s="71">
        <f>IF(V207="","",IFERROR(VLOOKUP(V207,'Prog antiguo'!H:H,1,0),"Inserto"))</f>
        <v>7085384</v>
      </c>
      <c r="X207" s="71">
        <f>IF('Prog antiguo'!H206="","",'Prog antiguo'!H206)</f>
        <v>7085430</v>
      </c>
      <c r="Y207" s="71">
        <f>IF(X207="","",IFERROR(VLOOKUP(X207,'Prog Actual'!H:H,1,0),"Eliminada"))</f>
        <v>7085430</v>
      </c>
    </row>
    <row r="208" spans="8:25">
      <c r="H208" s="268" t="str">
        <f t="shared" si="3"/>
        <v/>
      </c>
      <c r="V208" s="71">
        <f>IF('Prog Actual'!H207="","",'Prog Actual'!H207)</f>
        <v>7084703</v>
      </c>
      <c r="W208" s="71">
        <f>IF(V208="","",IFERROR(VLOOKUP(V208,'Prog antiguo'!H:H,1,0),"Inserto"))</f>
        <v>7084703</v>
      </c>
      <c r="X208" s="71">
        <f>IF('Prog antiguo'!H207="","",'Prog antiguo'!H207)</f>
        <v>7085069</v>
      </c>
      <c r="Y208" s="71">
        <f>IF(X208="","",IFERROR(VLOOKUP(X208,'Prog Actual'!H:H,1,0),"Eliminada"))</f>
        <v>7085069</v>
      </c>
    </row>
    <row r="209" spans="8:25">
      <c r="H209" s="268" t="str">
        <f t="shared" si="3"/>
        <v/>
      </c>
      <c r="V209" s="71">
        <f>IF('Prog Actual'!H208="","",'Prog Actual'!H208)</f>
        <v>7085422</v>
      </c>
      <c r="W209" s="71">
        <f>IF(V209="","",IFERROR(VLOOKUP(V209,'Prog antiguo'!H:H,1,0),"Inserto"))</f>
        <v>7085422</v>
      </c>
      <c r="X209" s="71">
        <f>IF('Prog antiguo'!H208="","",'Prog antiguo'!H208)</f>
        <v>1275131</v>
      </c>
      <c r="Y209" s="71">
        <f>IF(X209="","",IFERROR(VLOOKUP(X209,'Prog Actual'!H:H,1,0),"Eliminada"))</f>
        <v>1275131</v>
      </c>
    </row>
    <row r="210" spans="8:25">
      <c r="H210" s="268" t="str">
        <f t="shared" si="3"/>
        <v/>
      </c>
      <c r="V210" s="71">
        <f>IF('Prog Actual'!H209="","",'Prog Actual'!H209)</f>
        <v>7084453</v>
      </c>
      <c r="W210" s="71">
        <f>IF(V210="","",IFERROR(VLOOKUP(V210,'Prog antiguo'!H:H,1,0),"Inserto"))</f>
        <v>7084453</v>
      </c>
      <c r="X210" s="71">
        <f>IF('Prog antiguo'!H209="","",'Prog antiguo'!H209)</f>
        <v>7085221</v>
      </c>
      <c r="Y210" s="71">
        <f>IF(X210="","",IFERROR(VLOOKUP(X210,'Prog Actual'!H:H,1,0),"Eliminada"))</f>
        <v>7085221</v>
      </c>
    </row>
    <row r="211" spans="8:25">
      <c r="H211" s="268" t="str">
        <f t="shared" si="3"/>
        <v/>
      </c>
      <c r="V211" s="71">
        <f>IF('Prog Actual'!H210="","",'Prog Actual'!H210)</f>
        <v>1274783</v>
      </c>
      <c r="W211" s="71">
        <f>IF(V211="","",IFERROR(VLOOKUP(V211,'Prog antiguo'!H:H,1,0),"Inserto"))</f>
        <v>1274783</v>
      </c>
      <c r="X211" s="71">
        <f>IF('Prog antiguo'!H210="","",'Prog antiguo'!H210)</f>
        <v>7085384</v>
      </c>
      <c r="Y211" s="71">
        <f>IF(X211="","",IFERROR(VLOOKUP(X211,'Prog Actual'!H:H,1,0),"Eliminada"))</f>
        <v>7085384</v>
      </c>
    </row>
    <row r="212" spans="8:25">
      <c r="H212" s="268" t="str">
        <f t="shared" si="3"/>
        <v/>
      </c>
      <c r="V212" s="71">
        <f>IF('Prog Actual'!H211="","",'Prog Actual'!H211)</f>
        <v>1275720</v>
      </c>
      <c r="W212" s="71">
        <f>IF(V212="","",IFERROR(VLOOKUP(V212,'Prog antiguo'!H:H,1,0),"Inserto"))</f>
        <v>1275720</v>
      </c>
      <c r="X212" s="71">
        <f>IF('Prog antiguo'!H211="","",'Prog antiguo'!H211)</f>
        <v>7084703</v>
      </c>
      <c r="Y212" s="71">
        <f>IF(X212="","",IFERROR(VLOOKUP(X212,'Prog Actual'!H:H,1,0),"Eliminada"))</f>
        <v>7084703</v>
      </c>
    </row>
    <row r="213" spans="8:25">
      <c r="H213" s="268" t="str">
        <f t="shared" si="3"/>
        <v/>
      </c>
      <c r="V213" s="71">
        <f>IF('Prog Actual'!H212="","",'Prog Actual'!H212)</f>
        <v>1275857</v>
      </c>
      <c r="W213" s="71">
        <f>IF(V213="","",IFERROR(VLOOKUP(V213,'Prog antiguo'!H:H,1,0),"Inserto"))</f>
        <v>1275857</v>
      </c>
      <c r="X213" s="71">
        <f>IF('Prog antiguo'!H212="","",'Prog antiguo'!H212)</f>
        <v>7085051</v>
      </c>
      <c r="Y213" s="71">
        <f>IF(X213="","",IFERROR(VLOOKUP(X213,'Prog Actual'!H:H,1,0),"Eliminada"))</f>
        <v>7085051</v>
      </c>
    </row>
    <row r="214" spans="8:25">
      <c r="H214" s="268" t="str">
        <f t="shared" si="3"/>
        <v/>
      </c>
      <c r="V214" s="71">
        <f>IF('Prog Actual'!H213="","",'Prog Actual'!H213)</f>
        <v>7084759</v>
      </c>
      <c r="W214" s="71">
        <f>IF(V214="","",IFERROR(VLOOKUP(V214,'Prog antiguo'!H:H,1,0),"Inserto"))</f>
        <v>7084759</v>
      </c>
      <c r="X214" s="71">
        <f>IF('Prog antiguo'!H213="","",'Prog antiguo'!H213)</f>
        <v>7085222</v>
      </c>
      <c r="Y214" s="71" t="str">
        <f>IF(X214="","",IFERROR(VLOOKUP(X214,'Prog Actual'!H:H,1,0),"Eliminada"))</f>
        <v>Eliminada</v>
      </c>
    </row>
    <row r="215" spans="8:25">
      <c r="H215" s="268" t="str">
        <f t="shared" si="3"/>
        <v/>
      </c>
      <c r="V215" s="71">
        <f>IF('Prog Actual'!H214="","",'Prog Actual'!H214)</f>
        <v>7084757</v>
      </c>
      <c r="W215" s="71">
        <f>IF(V215="","",IFERROR(VLOOKUP(V215,'Prog antiguo'!H:H,1,0),"Inserto"))</f>
        <v>7084757</v>
      </c>
      <c r="X215" s="71">
        <f>IF('Prog antiguo'!H214="","",'Prog antiguo'!H214)</f>
        <v>7085422</v>
      </c>
      <c r="Y215" s="71">
        <f>IF(X215="","",IFERROR(VLOOKUP(X215,'Prog Actual'!H:H,1,0),"Eliminada"))</f>
        <v>7085422</v>
      </c>
    </row>
    <row r="216" spans="8:25">
      <c r="H216" s="268" t="str">
        <f t="shared" si="3"/>
        <v/>
      </c>
      <c r="V216" s="71">
        <f>IF('Prog Actual'!H215="","",'Prog Actual'!H215)</f>
        <v>1273871</v>
      </c>
      <c r="W216" s="71">
        <f>IF(V216="","",IFERROR(VLOOKUP(V216,'Prog antiguo'!H:H,1,0),"Inserto"))</f>
        <v>1273871</v>
      </c>
      <c r="X216" s="71">
        <f>IF('Prog antiguo'!H215="","",'Prog antiguo'!H215)</f>
        <v>7084453</v>
      </c>
      <c r="Y216" s="71">
        <f>IF(X216="","",IFERROR(VLOOKUP(X216,'Prog Actual'!H:H,1,0),"Eliminada"))</f>
        <v>7084453</v>
      </c>
    </row>
    <row r="217" spans="8:25">
      <c r="H217" s="268" t="str">
        <f t="shared" si="3"/>
        <v/>
      </c>
      <c r="V217" s="71">
        <f>IF('Prog Actual'!H216="","",'Prog Actual'!H216)</f>
        <v>1276716</v>
      </c>
      <c r="W217" s="71">
        <f>IF(V217="","",IFERROR(VLOOKUP(V217,'Prog antiguo'!H:H,1,0),"Inserto"))</f>
        <v>1276716</v>
      </c>
      <c r="X217" s="71">
        <f>IF('Prog antiguo'!H216="","",'Prog antiguo'!H216)</f>
        <v>7085369</v>
      </c>
      <c r="Y217" s="71">
        <f>IF(X217="","",IFERROR(VLOOKUP(X217,'Prog Actual'!H:H,1,0),"Eliminada"))</f>
        <v>7085369</v>
      </c>
    </row>
    <row r="218" spans="8:25">
      <c r="H218" s="268" t="str">
        <f t="shared" si="3"/>
        <v/>
      </c>
      <c r="V218" s="71" t="str">
        <f>IF('Prog Actual'!H217="","",'Prog Actual'!H217)</f>
        <v/>
      </c>
      <c r="W218" s="71" t="str">
        <f>IF(V218="","",IFERROR(VLOOKUP(V218,'Prog antiguo'!H:H,1,0),"Inserto"))</f>
        <v/>
      </c>
      <c r="X218" s="71">
        <f>IF('Prog antiguo'!H217="","",'Prog antiguo'!H217)</f>
        <v>1274783</v>
      </c>
      <c r="Y218" s="71">
        <f>IF(X218="","",IFERROR(VLOOKUP(X218,'Prog Actual'!H:H,1,0),"Eliminada"))</f>
        <v>1274783</v>
      </c>
    </row>
    <row r="219" spans="8:25">
      <c r="H219" s="268" t="str">
        <f t="shared" si="3"/>
        <v/>
      </c>
      <c r="V219" s="71">
        <f>IF('Prog Actual'!H218="","",'Prog Actual'!H218)</f>
        <v>7085227</v>
      </c>
      <c r="W219" s="71">
        <f>IF(V219="","",IFERROR(VLOOKUP(V219,'Prog antiguo'!H:H,1,0),"Inserto"))</f>
        <v>7085227</v>
      </c>
      <c r="X219" s="71">
        <f>IF('Prog antiguo'!H218="","",'Prog antiguo'!H218)</f>
        <v>1275720</v>
      </c>
      <c r="Y219" s="71">
        <f>IF(X219="","",IFERROR(VLOOKUP(X219,'Prog Actual'!H:H,1,0),"Eliminada"))</f>
        <v>1275720</v>
      </c>
    </row>
    <row r="220" spans="8:25">
      <c r="H220" s="268" t="str">
        <f t="shared" si="3"/>
        <v/>
      </c>
      <c r="V220" s="71">
        <f>IF('Prog Actual'!H219="","",'Prog Actual'!H219)</f>
        <v>7085241</v>
      </c>
      <c r="W220" s="71">
        <f>IF(V220="","",IFERROR(VLOOKUP(V220,'Prog antiguo'!H:H,1,0),"Inserto"))</f>
        <v>7085241</v>
      </c>
      <c r="X220" s="71">
        <f>IF('Prog antiguo'!H219="","",'Prog antiguo'!H219)</f>
        <v>1275857</v>
      </c>
      <c r="Y220" s="71">
        <f>IF(X220="","",IFERROR(VLOOKUP(X220,'Prog Actual'!H:H,1,0),"Eliminada"))</f>
        <v>1275857</v>
      </c>
    </row>
    <row r="221" spans="8:25">
      <c r="H221" s="268" t="str">
        <f t="shared" si="3"/>
        <v/>
      </c>
      <c r="V221" s="71">
        <f>IF('Prog Actual'!H220="","",'Prog Actual'!H220)</f>
        <v>7084539</v>
      </c>
      <c r="W221" s="71">
        <f>IF(V221="","",IFERROR(VLOOKUP(V221,'Prog antiguo'!H:H,1,0),"Inserto"))</f>
        <v>7084539</v>
      </c>
      <c r="X221" s="71">
        <f>IF('Prog antiguo'!H220="","",'Prog antiguo'!H220)</f>
        <v>7084759</v>
      </c>
      <c r="Y221" s="71">
        <f>IF(X221="","",IFERROR(VLOOKUP(X221,'Prog Actual'!H:H,1,0),"Eliminada"))</f>
        <v>7084759</v>
      </c>
    </row>
    <row r="222" spans="8:25">
      <c r="H222" s="268" t="str">
        <f t="shared" si="3"/>
        <v/>
      </c>
      <c r="V222" s="71">
        <f>IF('Prog Actual'!H221="","",'Prog Actual'!H221)</f>
        <v>1271716</v>
      </c>
      <c r="W222" s="71">
        <f>IF(V222="","",IFERROR(VLOOKUP(V222,'Prog antiguo'!H:H,1,0),"Inserto"))</f>
        <v>1271716</v>
      </c>
      <c r="X222" s="71">
        <f>IF('Prog antiguo'!H221="","",'Prog antiguo'!H221)</f>
        <v>7084757</v>
      </c>
      <c r="Y222" s="71">
        <f>IF(X222="","",IFERROR(VLOOKUP(X222,'Prog Actual'!H:H,1,0),"Eliminada"))</f>
        <v>7084757</v>
      </c>
    </row>
    <row r="223" spans="8:25">
      <c r="H223" s="268" t="str">
        <f t="shared" si="3"/>
        <v/>
      </c>
      <c r="V223" s="71">
        <f>IF('Prog Actual'!H222="","",'Prog Actual'!H222)</f>
        <v>1274445</v>
      </c>
      <c r="W223" s="71">
        <f>IF(V223="","",IFERROR(VLOOKUP(V223,'Prog antiguo'!H:H,1,0),"Inserto"))</f>
        <v>1274445</v>
      </c>
      <c r="X223" s="71">
        <f>IF('Prog antiguo'!H222="","",'Prog antiguo'!H222)</f>
        <v>1273871</v>
      </c>
      <c r="Y223" s="71">
        <f>IF(X223="","",IFERROR(VLOOKUP(X223,'Prog Actual'!H:H,1,0),"Eliminada"))</f>
        <v>1273871</v>
      </c>
    </row>
    <row r="224" spans="8:25">
      <c r="H224" s="268" t="str">
        <f t="shared" si="3"/>
        <v/>
      </c>
      <c r="V224" s="71">
        <f>IF('Prog Actual'!H223="","",'Prog Actual'!H223)</f>
        <v>1273378</v>
      </c>
      <c r="W224" s="71">
        <f>IF(V224="","",IFERROR(VLOOKUP(V224,'Prog antiguo'!H:H,1,0),"Inserto"))</f>
        <v>1273378</v>
      </c>
      <c r="X224" s="71">
        <f>IF('Prog antiguo'!H223="","",'Prog antiguo'!H223)</f>
        <v>1276716</v>
      </c>
      <c r="Y224" s="71">
        <f>IF(X224="","",IFERROR(VLOOKUP(X224,'Prog Actual'!H:H,1,0),"Eliminada"))</f>
        <v>1276716</v>
      </c>
    </row>
    <row r="225" spans="8:25">
      <c r="H225" s="268" t="str">
        <f t="shared" si="3"/>
        <v/>
      </c>
      <c r="V225" s="71">
        <f>IF('Prog Actual'!H224="","",'Prog Actual'!H224)</f>
        <v>1272374</v>
      </c>
      <c r="W225" s="71">
        <f>IF(V225="","",IFERROR(VLOOKUP(V225,'Prog antiguo'!H:H,1,0),"Inserto"))</f>
        <v>1272374</v>
      </c>
      <c r="X225" s="71" t="str">
        <f>IF('Prog antiguo'!H224="","",'Prog antiguo'!H224)</f>
        <v/>
      </c>
      <c r="Y225" s="71" t="str">
        <f>IF(X225="","",IFERROR(VLOOKUP(X225,'Prog Actual'!H:H,1,0),"Eliminada"))</f>
        <v/>
      </c>
    </row>
    <row r="226" spans="8:25">
      <c r="H226" s="268" t="str">
        <f t="shared" si="3"/>
        <v/>
      </c>
      <c r="V226" s="71">
        <f>IF('Prog Actual'!H225="","",'Prog Actual'!H225)</f>
        <v>7085205</v>
      </c>
      <c r="W226" s="71">
        <f>IF(V226="","",IFERROR(VLOOKUP(V226,'Prog antiguo'!H:H,1,0),"Inserto"))</f>
        <v>7085205</v>
      </c>
      <c r="X226" s="71">
        <f>IF('Prog antiguo'!H225="","",'Prog antiguo'!H225)</f>
        <v>7085227</v>
      </c>
      <c r="Y226" s="71">
        <f>IF(X226="","",IFERROR(VLOOKUP(X226,'Prog Actual'!H:H,1,0),"Eliminada"))</f>
        <v>7085227</v>
      </c>
    </row>
    <row r="227" spans="8:25">
      <c r="H227" s="268" t="str">
        <f t="shared" si="3"/>
        <v/>
      </c>
      <c r="V227" s="71">
        <f>IF('Prog Actual'!H226="","",'Prog Actual'!H226)</f>
        <v>7085474</v>
      </c>
      <c r="W227" s="71">
        <f>IF(V227="","",IFERROR(VLOOKUP(V227,'Prog antiguo'!H:H,1,0),"Inserto"))</f>
        <v>7085474</v>
      </c>
      <c r="X227" s="71">
        <f>IF('Prog antiguo'!H226="","",'Prog antiguo'!H226)</f>
        <v>7085241</v>
      </c>
      <c r="Y227" s="71">
        <f>IF(X227="","",IFERROR(VLOOKUP(X227,'Prog Actual'!H:H,1,0),"Eliminada"))</f>
        <v>7085241</v>
      </c>
    </row>
    <row r="228" spans="8:25">
      <c r="H228" s="268" t="str">
        <f t="shared" si="3"/>
        <v/>
      </c>
      <c r="V228" s="71">
        <f>IF('Prog Actual'!H227="","",'Prog Actual'!H227)</f>
        <v>1275311</v>
      </c>
      <c r="W228" s="71">
        <f>IF(V228="","",IFERROR(VLOOKUP(V228,'Prog antiguo'!H:H,1,0),"Inserto"))</f>
        <v>1275311</v>
      </c>
      <c r="X228" s="71">
        <f>IF('Prog antiguo'!H227="","",'Prog antiguo'!H227)</f>
        <v>7084539</v>
      </c>
      <c r="Y228" s="71">
        <f>IF(X228="","",IFERROR(VLOOKUP(X228,'Prog Actual'!H:H,1,0),"Eliminada"))</f>
        <v>7084539</v>
      </c>
    </row>
    <row r="229" spans="8:25">
      <c r="H229" s="268" t="str">
        <f t="shared" si="3"/>
        <v/>
      </c>
      <c r="V229" s="71">
        <f>IF('Prog Actual'!H228="","",'Prog Actual'!H228)</f>
        <v>7085482</v>
      </c>
      <c r="W229" s="71">
        <f>IF(V229="","",IFERROR(VLOOKUP(V229,'Prog antiguo'!H:H,1,0),"Inserto"))</f>
        <v>7085482</v>
      </c>
      <c r="X229" s="71">
        <f>IF('Prog antiguo'!H228="","",'Prog antiguo'!H228)</f>
        <v>1273075</v>
      </c>
      <c r="Y229" s="71" t="str">
        <f>IF(X229="","",IFERROR(VLOOKUP(X229,'Prog Actual'!H:H,1,0),"Eliminada"))</f>
        <v>Eliminada</v>
      </c>
    </row>
    <row r="230" spans="8:25">
      <c r="H230" s="268" t="str">
        <f t="shared" si="3"/>
        <v/>
      </c>
      <c r="V230" s="71" t="str">
        <f>IF('Prog Actual'!H229="","",'Prog Actual'!H229)</f>
        <v/>
      </c>
      <c r="W230" s="71" t="str">
        <f>IF(V230="","",IFERROR(VLOOKUP(V230,'Prog antiguo'!H:H,1,0),"Inserto"))</f>
        <v/>
      </c>
      <c r="X230" s="71">
        <f>IF('Prog antiguo'!H229="","",'Prog antiguo'!H229)</f>
        <v>1271716</v>
      </c>
      <c r="Y230" s="71">
        <f>IF(X230="","",IFERROR(VLOOKUP(X230,'Prog Actual'!H:H,1,0),"Eliminada"))</f>
        <v>1271716</v>
      </c>
    </row>
    <row r="231" spans="8:25">
      <c r="H231" s="268" t="str">
        <f t="shared" si="3"/>
        <v/>
      </c>
      <c r="V231" s="71" t="str">
        <f>IF('Prog Actual'!H230="","",'Prog Actual'!H230)</f>
        <v/>
      </c>
      <c r="W231" s="71" t="str">
        <f>IF(V231="","",IFERROR(VLOOKUP(V231,'Prog antiguo'!H:H,1,0),"Inserto"))</f>
        <v/>
      </c>
      <c r="X231" s="71">
        <f>IF('Prog antiguo'!H230="","",'Prog antiguo'!H230)</f>
        <v>1274445</v>
      </c>
      <c r="Y231" s="71">
        <f>IF(X231="","",IFERROR(VLOOKUP(X231,'Prog Actual'!H:H,1,0),"Eliminada"))</f>
        <v>1274445</v>
      </c>
    </row>
    <row r="232" spans="8:25">
      <c r="H232" s="268" t="str">
        <f t="shared" si="3"/>
        <v/>
      </c>
      <c r="V232" s="71">
        <f>IF('Prog Actual'!H231="","",'Prog Actual'!H231)</f>
        <v>1273653</v>
      </c>
      <c r="W232" s="71">
        <f>IF(V232="","",IFERROR(VLOOKUP(V232,'Prog antiguo'!H:H,1,0),"Inserto"))</f>
        <v>1273653</v>
      </c>
      <c r="X232" s="71">
        <f>IF('Prog antiguo'!H231="","",'Prog antiguo'!H231)</f>
        <v>1273378</v>
      </c>
      <c r="Y232" s="71">
        <f>IF(X232="","",IFERROR(VLOOKUP(X232,'Prog Actual'!H:H,1,0),"Eliminada"))</f>
        <v>1273378</v>
      </c>
    </row>
    <row r="233" spans="8:25">
      <c r="H233" s="268" t="str">
        <f t="shared" si="3"/>
        <v/>
      </c>
      <c r="V233" s="71">
        <f>IF('Prog Actual'!H232="","",'Prog Actual'!H232)</f>
        <v>1274757</v>
      </c>
      <c r="W233" s="71">
        <f>IF(V233="","",IFERROR(VLOOKUP(V233,'Prog antiguo'!H:H,1,0),"Inserto"))</f>
        <v>1274757</v>
      </c>
      <c r="X233" s="71">
        <f>IF('Prog antiguo'!H232="","",'Prog antiguo'!H232)</f>
        <v>1272374</v>
      </c>
      <c r="Y233" s="71">
        <f>IF(X233="","",IFERROR(VLOOKUP(X233,'Prog Actual'!H:H,1,0),"Eliminada"))</f>
        <v>1272374</v>
      </c>
    </row>
    <row r="234" spans="8:25">
      <c r="H234" s="268" t="str">
        <f t="shared" si="3"/>
        <v/>
      </c>
      <c r="V234" s="71">
        <f>IF('Prog Actual'!H233="","",'Prog Actual'!H233)</f>
        <v>1276719</v>
      </c>
      <c r="W234" s="71">
        <f>IF(V234="","",IFERROR(VLOOKUP(V234,'Prog antiguo'!H:H,1,0),"Inserto"))</f>
        <v>1276719</v>
      </c>
      <c r="X234" s="71">
        <f>IF('Prog antiguo'!H233="","",'Prog antiguo'!H233)</f>
        <v>7085205</v>
      </c>
      <c r="Y234" s="71">
        <f>IF(X234="","",IFERROR(VLOOKUP(X234,'Prog Actual'!H:H,1,0),"Eliminada"))</f>
        <v>7085205</v>
      </c>
    </row>
    <row r="235" spans="8:25">
      <c r="H235" s="268" t="str">
        <f t="shared" si="3"/>
        <v/>
      </c>
      <c r="V235" s="71">
        <f>IF('Prog Actual'!H234="","",'Prog Actual'!H234)</f>
        <v>1275279</v>
      </c>
      <c r="W235" s="71">
        <f>IF(V235="","",IFERROR(VLOOKUP(V235,'Prog antiguo'!H:H,1,0),"Inserto"))</f>
        <v>1275279</v>
      </c>
      <c r="X235" s="71">
        <f>IF('Prog antiguo'!H234="","",'Prog antiguo'!H234)</f>
        <v>7085474</v>
      </c>
      <c r="Y235" s="71">
        <f>IF(X235="","",IFERROR(VLOOKUP(X235,'Prog Actual'!H:H,1,0),"Eliminada"))</f>
        <v>7085474</v>
      </c>
    </row>
    <row r="236" spans="8:25">
      <c r="H236" s="268" t="str">
        <f t="shared" si="3"/>
        <v/>
      </c>
      <c r="V236" s="71">
        <f>IF('Prog Actual'!H235="","",'Prog Actual'!H235)</f>
        <v>1273959</v>
      </c>
      <c r="W236" s="71">
        <f>IF(V236="","",IFERROR(VLOOKUP(V236,'Prog antiguo'!H:H,1,0),"Inserto"))</f>
        <v>1273959</v>
      </c>
      <c r="X236" s="71">
        <f>IF('Prog antiguo'!H235="","",'Prog antiguo'!H235)</f>
        <v>1275311</v>
      </c>
      <c r="Y236" s="71">
        <f>IF(X236="","",IFERROR(VLOOKUP(X236,'Prog Actual'!H:H,1,0),"Eliminada"))</f>
        <v>1275311</v>
      </c>
    </row>
    <row r="237" spans="8:25">
      <c r="H237" s="268" t="str">
        <f t="shared" si="3"/>
        <v/>
      </c>
      <c r="V237" s="71">
        <f>IF('Prog Actual'!H236="","",'Prog Actual'!H236)</f>
        <v>1273297</v>
      </c>
      <c r="W237" s="71">
        <f>IF(V237="","",IFERROR(VLOOKUP(V237,'Prog antiguo'!H:H,1,0),"Inserto"))</f>
        <v>1273297</v>
      </c>
      <c r="X237" s="71">
        <f>IF('Prog antiguo'!H236="","",'Prog antiguo'!H236)</f>
        <v>7085482</v>
      </c>
      <c r="Y237" s="71">
        <f>IF(X237="","",IFERROR(VLOOKUP(X237,'Prog Actual'!H:H,1,0),"Eliminada"))</f>
        <v>7085482</v>
      </c>
    </row>
    <row r="238" spans="8:25">
      <c r="H238" s="268" t="str">
        <f t="shared" si="3"/>
        <v/>
      </c>
      <c r="V238" s="71">
        <f>IF('Prog Actual'!H237="","",'Prog Actual'!H237)</f>
        <v>1273498</v>
      </c>
      <c r="W238" s="71">
        <f>IF(V238="","",IFERROR(VLOOKUP(V238,'Prog antiguo'!H:H,1,0),"Inserto"))</f>
        <v>1273498</v>
      </c>
      <c r="X238" s="71" t="str">
        <f>IF('Prog antiguo'!H237="","",'Prog antiguo'!H237)</f>
        <v/>
      </c>
      <c r="Y238" s="71" t="str">
        <f>IF(X238="","",IFERROR(VLOOKUP(X238,'Prog Actual'!H:H,1,0),"Eliminada"))</f>
        <v/>
      </c>
    </row>
    <row r="239" spans="8:25">
      <c r="H239" s="268" t="str">
        <f t="shared" si="3"/>
        <v/>
      </c>
      <c r="V239" s="71">
        <f>IF('Prog Actual'!H238="","",'Prog Actual'!H238)</f>
        <v>1273308</v>
      </c>
      <c r="W239" s="71">
        <f>IF(V239="","",IFERROR(VLOOKUP(V239,'Prog antiguo'!H:H,1,0),"Inserto"))</f>
        <v>1273308</v>
      </c>
      <c r="X239" s="71" t="str">
        <f>IF('Prog antiguo'!H238="","",'Prog antiguo'!H238)</f>
        <v/>
      </c>
      <c r="Y239" s="71" t="str">
        <f>IF(X239="","",IFERROR(VLOOKUP(X239,'Prog Actual'!H:H,1,0),"Eliminada"))</f>
        <v/>
      </c>
    </row>
    <row r="240" spans="8:25">
      <c r="H240" s="268" t="str">
        <f t="shared" si="3"/>
        <v/>
      </c>
      <c r="V240" s="71">
        <f>IF('Prog Actual'!H239="","",'Prog Actual'!H239)</f>
        <v>1273964</v>
      </c>
      <c r="W240" s="71">
        <f>IF(V240="","",IFERROR(VLOOKUP(V240,'Prog antiguo'!H:H,1,0),"Inserto"))</f>
        <v>1273964</v>
      </c>
      <c r="X240" s="71">
        <f>IF('Prog antiguo'!H239="","",'Prog antiguo'!H239)</f>
        <v>1273653</v>
      </c>
      <c r="Y240" s="71">
        <f>IF(X240="","",IFERROR(VLOOKUP(X240,'Prog Actual'!H:H,1,0),"Eliminada"))</f>
        <v>1273653</v>
      </c>
    </row>
    <row r="241" spans="8:25">
      <c r="H241" s="268" t="str">
        <f t="shared" si="3"/>
        <v/>
      </c>
      <c r="V241" s="71">
        <f>IF('Prog Actual'!H240="","",'Prog Actual'!H240)</f>
        <v>1274150</v>
      </c>
      <c r="W241" s="71">
        <f>IF(V241="","",IFERROR(VLOOKUP(V241,'Prog antiguo'!H:H,1,0),"Inserto"))</f>
        <v>1274150</v>
      </c>
      <c r="X241" s="71">
        <f>IF('Prog antiguo'!H240="","",'Prog antiguo'!H240)</f>
        <v>1274757</v>
      </c>
      <c r="Y241" s="71">
        <f>IF(X241="","",IFERROR(VLOOKUP(X241,'Prog Actual'!H:H,1,0),"Eliminada"))</f>
        <v>1274757</v>
      </c>
    </row>
    <row r="242" spans="8:25">
      <c r="H242" s="268" t="str">
        <f t="shared" si="3"/>
        <v/>
      </c>
      <c r="V242" s="71">
        <f>IF('Prog Actual'!H241="","",'Prog Actual'!H241)</f>
        <v>1273513</v>
      </c>
      <c r="W242" s="71">
        <f>IF(V242="","",IFERROR(VLOOKUP(V242,'Prog antiguo'!H:H,1,0),"Inserto"))</f>
        <v>1273513</v>
      </c>
      <c r="X242" s="71">
        <f>IF('Prog antiguo'!H241="","",'Prog antiguo'!H241)</f>
        <v>1276719</v>
      </c>
      <c r="Y242" s="71">
        <f>IF(X242="","",IFERROR(VLOOKUP(X242,'Prog Actual'!H:H,1,0),"Eliminada"))</f>
        <v>1276719</v>
      </c>
    </row>
    <row r="243" spans="8:25">
      <c r="H243" s="268" t="str">
        <f t="shared" si="3"/>
        <v/>
      </c>
      <c r="V243" s="71">
        <f>IF('Prog Actual'!H242="","",'Prog Actual'!H242)</f>
        <v>1273602</v>
      </c>
      <c r="W243" s="71">
        <f>IF(V243="","",IFERROR(VLOOKUP(V243,'Prog antiguo'!H:H,1,0),"Inserto"))</f>
        <v>1273602</v>
      </c>
      <c r="X243" s="71">
        <f>IF('Prog antiguo'!H242="","",'Prog antiguo'!H242)</f>
        <v>1275279</v>
      </c>
      <c r="Y243" s="71">
        <f>IF(X243="","",IFERROR(VLOOKUP(X243,'Prog Actual'!H:H,1,0),"Eliminada"))</f>
        <v>1275279</v>
      </c>
    </row>
    <row r="244" spans="8:25">
      <c r="H244" s="268" t="str">
        <f t="shared" si="3"/>
        <v/>
      </c>
      <c r="V244" s="71">
        <f>IF('Prog Actual'!H243="","",'Prog Actual'!H243)</f>
        <v>1273818</v>
      </c>
      <c r="W244" s="71">
        <f>IF(V244="","",IFERROR(VLOOKUP(V244,'Prog antiguo'!H:H,1,0),"Inserto"))</f>
        <v>1273818</v>
      </c>
      <c r="X244" s="71">
        <f>IF('Prog antiguo'!H243="","",'Prog antiguo'!H243)</f>
        <v>1273959</v>
      </c>
      <c r="Y244" s="71">
        <f>IF(X244="","",IFERROR(VLOOKUP(X244,'Prog Actual'!H:H,1,0),"Eliminada"))</f>
        <v>1273959</v>
      </c>
    </row>
    <row r="245" spans="8:25">
      <c r="H245" s="268" t="str">
        <f t="shared" si="3"/>
        <v/>
      </c>
      <c r="V245" s="71">
        <f>IF('Prog Actual'!H244="","",'Prog Actual'!H244)</f>
        <v>1274178</v>
      </c>
      <c r="W245" s="71">
        <f>IF(V245="","",IFERROR(VLOOKUP(V245,'Prog antiguo'!H:H,1,0),"Inserto"))</f>
        <v>1274178</v>
      </c>
      <c r="X245" s="71">
        <f>IF('Prog antiguo'!H244="","",'Prog antiguo'!H244)</f>
        <v>1273297</v>
      </c>
      <c r="Y245" s="71">
        <f>IF(X245="","",IFERROR(VLOOKUP(X245,'Prog Actual'!H:H,1,0),"Eliminada"))</f>
        <v>1273297</v>
      </c>
    </row>
    <row r="246" spans="8:25">
      <c r="H246" s="268" t="str">
        <f t="shared" si="3"/>
        <v/>
      </c>
      <c r="V246" s="71">
        <f>IF('Prog Actual'!H245="","",'Prog Actual'!H245)</f>
        <v>1275544</v>
      </c>
      <c r="W246" s="71">
        <f>IF(V246="","",IFERROR(VLOOKUP(V246,'Prog antiguo'!H:H,1,0),"Inserto"))</f>
        <v>1275544</v>
      </c>
      <c r="X246" s="71">
        <f>IF('Prog antiguo'!H245="","",'Prog antiguo'!H245)</f>
        <v>1273498</v>
      </c>
      <c r="Y246" s="71">
        <f>IF(X246="","",IFERROR(VLOOKUP(X246,'Prog Actual'!H:H,1,0),"Eliminada"))</f>
        <v>1273498</v>
      </c>
    </row>
    <row r="247" spans="8:25">
      <c r="H247" s="268" t="str">
        <f t="shared" si="3"/>
        <v/>
      </c>
      <c r="V247" s="71">
        <f>IF('Prog Actual'!H246="","",'Prog Actual'!H246)</f>
        <v>1273943</v>
      </c>
      <c r="W247" s="71">
        <f>IF(V247="","",IFERROR(VLOOKUP(V247,'Prog antiguo'!H:H,1,0),"Inserto"))</f>
        <v>1273943</v>
      </c>
      <c r="X247" s="71">
        <f>IF('Prog antiguo'!H246="","",'Prog antiguo'!H246)</f>
        <v>1273308</v>
      </c>
      <c r="Y247" s="71">
        <f>IF(X247="","",IFERROR(VLOOKUP(X247,'Prog Actual'!H:H,1,0),"Eliminada"))</f>
        <v>1273308</v>
      </c>
    </row>
    <row r="248" spans="8:25">
      <c r="H248" s="268" t="str">
        <f t="shared" si="3"/>
        <v/>
      </c>
      <c r="V248" s="71">
        <f>IF('Prog Actual'!H247="","",'Prog Actual'!H247)</f>
        <v>1274308</v>
      </c>
      <c r="W248" s="71">
        <f>IF(V248="","",IFERROR(VLOOKUP(V248,'Prog antiguo'!H:H,1,0),"Inserto"))</f>
        <v>1274308</v>
      </c>
      <c r="X248" s="71">
        <f>IF('Prog antiguo'!H247="","",'Prog antiguo'!H247)</f>
        <v>1273964</v>
      </c>
      <c r="Y248" s="71">
        <f>IF(X248="","",IFERROR(VLOOKUP(X248,'Prog Actual'!H:H,1,0),"Eliminada"))</f>
        <v>1273964</v>
      </c>
    </row>
    <row r="249" spans="8:25">
      <c r="H249" s="268" t="str">
        <f t="shared" si="3"/>
        <v/>
      </c>
      <c r="V249" s="71">
        <f>IF('Prog Actual'!H248="","",'Prog Actual'!H248)</f>
        <v>1274645</v>
      </c>
      <c r="W249" s="71">
        <f>IF(V249="","",IFERROR(VLOOKUP(V249,'Prog antiguo'!H:H,1,0),"Inserto"))</f>
        <v>1274645</v>
      </c>
      <c r="X249" s="71">
        <f>IF('Prog antiguo'!H248="","",'Prog antiguo'!H248)</f>
        <v>1274150</v>
      </c>
      <c r="Y249" s="71">
        <f>IF(X249="","",IFERROR(VLOOKUP(X249,'Prog Actual'!H:H,1,0),"Eliminada"))</f>
        <v>1274150</v>
      </c>
    </row>
    <row r="250" spans="8:25">
      <c r="H250" s="268" t="str">
        <f t="shared" si="3"/>
        <v/>
      </c>
      <c r="V250" s="71" t="str">
        <f>IF('Prog Actual'!H249="","",'Prog Actual'!H249)</f>
        <v/>
      </c>
      <c r="W250" s="71" t="str">
        <f>IF(V250="","",IFERROR(VLOOKUP(V250,'Prog antiguo'!H:H,1,0),"Inserto"))</f>
        <v/>
      </c>
      <c r="X250" s="71">
        <f>IF('Prog antiguo'!H249="","",'Prog antiguo'!H249)</f>
        <v>1273513</v>
      </c>
      <c r="Y250" s="71">
        <f>IF(X250="","",IFERROR(VLOOKUP(X250,'Prog Actual'!H:H,1,0),"Eliminada"))</f>
        <v>1273513</v>
      </c>
    </row>
    <row r="251" spans="8:25">
      <c r="H251" s="268" t="str">
        <f t="shared" si="3"/>
        <v/>
      </c>
      <c r="V251" s="71">
        <f>IF('Prog Actual'!H250="","",'Prog Actual'!H250)</f>
        <v>1275174</v>
      </c>
      <c r="W251" s="71">
        <f>IF(V251="","",IFERROR(VLOOKUP(V251,'Prog antiguo'!H:H,1,0),"Inserto"))</f>
        <v>1275174</v>
      </c>
      <c r="X251" s="71">
        <f>IF('Prog antiguo'!H250="","",'Prog antiguo'!H250)</f>
        <v>1273602</v>
      </c>
      <c r="Y251" s="71">
        <f>IF(X251="","",IFERROR(VLOOKUP(X251,'Prog Actual'!H:H,1,0),"Eliminada"))</f>
        <v>1273602</v>
      </c>
    </row>
    <row r="252" spans="8:25">
      <c r="H252" s="268" t="str">
        <f t="shared" si="3"/>
        <v/>
      </c>
      <c r="V252" s="71">
        <f>IF('Prog Actual'!H251="","",'Prog Actual'!H251)</f>
        <v>1273944</v>
      </c>
      <c r="W252" s="71">
        <f>IF(V252="","",IFERROR(VLOOKUP(V252,'Prog antiguo'!H:H,1,0),"Inserto"))</f>
        <v>1273944</v>
      </c>
      <c r="X252" s="71">
        <f>IF('Prog antiguo'!H251="","",'Prog antiguo'!H251)</f>
        <v>1273818</v>
      </c>
      <c r="Y252" s="71">
        <f>IF(X252="","",IFERROR(VLOOKUP(X252,'Prog Actual'!H:H,1,0),"Eliminada"))</f>
        <v>1273818</v>
      </c>
    </row>
    <row r="253" spans="8:25">
      <c r="H253" s="268" t="str">
        <f t="shared" si="3"/>
        <v/>
      </c>
      <c r="V253" s="71">
        <f>IF('Prog Actual'!H252="","",'Prog Actual'!H252)</f>
        <v>1273475</v>
      </c>
      <c r="W253" s="71">
        <f>IF(V253="","",IFERROR(VLOOKUP(V253,'Prog antiguo'!H:H,1,0),"Inserto"))</f>
        <v>1273475</v>
      </c>
      <c r="X253" s="71">
        <f>IF('Prog antiguo'!H252="","",'Prog antiguo'!H252)</f>
        <v>1274178</v>
      </c>
      <c r="Y253" s="71">
        <f>IF(X253="","",IFERROR(VLOOKUP(X253,'Prog Actual'!H:H,1,0),"Eliminada"))</f>
        <v>1274178</v>
      </c>
    </row>
    <row r="254" spans="8:25">
      <c r="H254" s="268" t="str">
        <f t="shared" si="3"/>
        <v/>
      </c>
      <c r="V254" s="71">
        <f>IF('Prog Actual'!H253="","",'Prog Actual'!H253)</f>
        <v>1274488</v>
      </c>
      <c r="W254" s="71">
        <f>IF(V254="","",IFERROR(VLOOKUP(V254,'Prog antiguo'!H:H,1,0),"Inserto"))</f>
        <v>1274488</v>
      </c>
      <c r="X254" s="71">
        <f>IF('Prog antiguo'!H253="","",'Prog antiguo'!H253)</f>
        <v>1275544</v>
      </c>
      <c r="Y254" s="71">
        <f>IF(X254="","",IFERROR(VLOOKUP(X254,'Prog Actual'!H:H,1,0),"Eliminada"))</f>
        <v>1275544</v>
      </c>
    </row>
    <row r="255" spans="8:25">
      <c r="H255" s="268" t="str">
        <f t="shared" si="3"/>
        <v/>
      </c>
      <c r="V255" s="71">
        <f>IF('Prog Actual'!H254="","",'Prog Actual'!H254)</f>
        <v>1274493</v>
      </c>
      <c r="W255" s="71">
        <f>IF(V255="","",IFERROR(VLOOKUP(V255,'Prog antiguo'!H:H,1,0),"Inserto"))</f>
        <v>1274493</v>
      </c>
      <c r="X255" s="71">
        <f>IF('Prog antiguo'!H254="","",'Prog antiguo'!H254)</f>
        <v>1273943</v>
      </c>
      <c r="Y255" s="71">
        <f>IF(X255="","",IFERROR(VLOOKUP(X255,'Prog Actual'!H:H,1,0),"Eliminada"))</f>
        <v>1273943</v>
      </c>
    </row>
    <row r="256" spans="8:25">
      <c r="H256" s="268" t="str">
        <f t="shared" si="3"/>
        <v/>
      </c>
      <c r="V256" s="71">
        <f>IF('Prog Actual'!H255="","",'Prog Actual'!H255)</f>
        <v>1274494</v>
      </c>
      <c r="W256" s="71">
        <f>IF(V256="","",IFERROR(VLOOKUP(V256,'Prog antiguo'!H:H,1,0),"Inserto"))</f>
        <v>1274494</v>
      </c>
      <c r="X256" s="71">
        <f>IF('Prog antiguo'!H255="","",'Prog antiguo'!H255)</f>
        <v>1274308</v>
      </c>
      <c r="Y256" s="71">
        <f>IF(X256="","",IFERROR(VLOOKUP(X256,'Prog Actual'!H:H,1,0),"Eliminada"))</f>
        <v>1274308</v>
      </c>
    </row>
    <row r="257" spans="8:25">
      <c r="H257" s="268" t="str">
        <f t="shared" si="3"/>
        <v/>
      </c>
      <c r="V257" s="71">
        <f>IF('Prog Actual'!H256="","",'Prog Actual'!H256)</f>
        <v>1274307</v>
      </c>
      <c r="W257" s="71">
        <f>IF(V257="","",IFERROR(VLOOKUP(V257,'Prog antiguo'!H:H,1,0),"Inserto"))</f>
        <v>1274307</v>
      </c>
      <c r="X257" s="71">
        <f>IF('Prog antiguo'!H256="","",'Prog antiguo'!H256)</f>
        <v>1274645</v>
      </c>
      <c r="Y257" s="71">
        <f>IF(X257="","",IFERROR(VLOOKUP(X257,'Prog Actual'!H:H,1,0),"Eliminada"))</f>
        <v>1274645</v>
      </c>
    </row>
    <row r="258" spans="8:25">
      <c r="H258" s="268" t="str">
        <f t="shared" si="3"/>
        <v/>
      </c>
      <c r="V258" s="71" t="str">
        <f>IF('Prog Actual'!H257="","",'Prog Actual'!H257)</f>
        <v/>
      </c>
      <c r="W258" s="71" t="str">
        <f>IF(V258="","",IFERROR(VLOOKUP(V258,'Prog antiguo'!H:H,1,0),"Inserto"))</f>
        <v/>
      </c>
      <c r="X258" s="71">
        <f>IF('Prog antiguo'!H257="","",'Prog antiguo'!H257)</f>
        <v>1273112</v>
      </c>
      <c r="Y258" s="71">
        <f>IF(X258="","",IFERROR(VLOOKUP(X258,'Prog Actual'!H:H,1,0),"Eliminada"))</f>
        <v>1273112</v>
      </c>
    </row>
    <row r="259" spans="8:25">
      <c r="H259" s="268" t="str">
        <f t="shared" si="3"/>
        <v/>
      </c>
      <c r="V259" s="71">
        <f>IF('Prog Actual'!H258="","",'Prog Actual'!H258)</f>
        <v>1274650</v>
      </c>
      <c r="W259" s="71">
        <f>IF(V259="","",IFERROR(VLOOKUP(V259,'Prog antiguo'!H:H,1,0),"Inserto"))</f>
        <v>1274650</v>
      </c>
      <c r="X259" s="71">
        <f>IF('Prog antiguo'!H258="","",'Prog antiguo'!H258)</f>
        <v>1273933</v>
      </c>
      <c r="Y259" s="71">
        <f>IF(X259="","",IFERROR(VLOOKUP(X259,'Prog Actual'!H:H,1,0),"Eliminada"))</f>
        <v>1273933</v>
      </c>
    </row>
    <row r="260" spans="8:25">
      <c r="H260" s="268" t="str">
        <f t="shared" si="3"/>
        <v/>
      </c>
      <c r="V260" s="71">
        <f>IF('Prog Actual'!H259="","",'Prog Actual'!H259)</f>
        <v>1273045</v>
      </c>
      <c r="W260" s="71">
        <f>IF(V260="","",IFERROR(VLOOKUP(V260,'Prog antiguo'!H:H,1,0),"Inserto"))</f>
        <v>1273045</v>
      </c>
      <c r="X260" s="71">
        <f>IF('Prog antiguo'!H259="","",'Prog antiguo'!H259)</f>
        <v>1273939</v>
      </c>
      <c r="Y260" s="71">
        <f>IF(X260="","",IFERROR(VLOOKUP(X260,'Prog Actual'!H:H,1,0),"Eliminada"))</f>
        <v>1273939</v>
      </c>
    </row>
    <row r="261" spans="8:25">
      <c r="H261" s="268" t="str">
        <f t="shared" si="3"/>
        <v/>
      </c>
      <c r="V261" s="71">
        <f>IF('Prog Actual'!H260="","",'Prog Actual'!H260)</f>
        <v>1274298</v>
      </c>
      <c r="W261" s="71">
        <f>IF(V261="","",IFERROR(VLOOKUP(V261,'Prog antiguo'!H:H,1,0),"Inserto"))</f>
        <v>1274298</v>
      </c>
      <c r="X261" s="71" t="str">
        <f>IF('Prog antiguo'!H260="","",'Prog antiguo'!H260)</f>
        <v/>
      </c>
      <c r="Y261" s="71" t="str">
        <f>IF(X261="","",IFERROR(VLOOKUP(X261,'Prog Actual'!H:H,1,0),"Eliminada"))</f>
        <v/>
      </c>
    </row>
    <row r="262" spans="8:25">
      <c r="H262" s="268" t="str">
        <f t="shared" ref="H262:H325" si="4">IF(A262="","",IF(D262="","No esta en MM BD",IF(B262="EMBOT",C262,C262/D262)))</f>
        <v/>
      </c>
      <c r="V262" s="71">
        <f>IF('Prog Actual'!H261="","",'Prog Actual'!H261)</f>
        <v>1271765</v>
      </c>
      <c r="W262" s="71">
        <f>IF(V262="","",IFERROR(VLOOKUP(V262,'Prog antiguo'!H:H,1,0),"Inserto"))</f>
        <v>1271765</v>
      </c>
      <c r="X262" s="71">
        <f>IF('Prog antiguo'!H261="","",'Prog antiguo'!H261)</f>
        <v>1275174</v>
      </c>
      <c r="Y262" s="71">
        <f>IF(X262="","",IFERROR(VLOOKUP(X262,'Prog Actual'!H:H,1,0),"Eliminada"))</f>
        <v>1275174</v>
      </c>
    </row>
    <row r="263" spans="8:25">
      <c r="H263" s="268" t="str">
        <f t="shared" si="4"/>
        <v/>
      </c>
      <c r="V263" s="71">
        <f>IF('Prog Actual'!H262="","",'Prog Actual'!H262)</f>
        <v>1274141</v>
      </c>
      <c r="W263" s="71">
        <f>IF(V263="","",IFERROR(VLOOKUP(V263,'Prog antiguo'!H:H,1,0),"Inserto"))</f>
        <v>1274141</v>
      </c>
      <c r="X263" s="71">
        <f>IF('Prog antiguo'!H262="","",'Prog antiguo'!H262)</f>
        <v>1273944</v>
      </c>
      <c r="Y263" s="71">
        <f>IF(X263="","",IFERROR(VLOOKUP(X263,'Prog Actual'!H:H,1,0),"Eliminada"))</f>
        <v>1273944</v>
      </c>
    </row>
    <row r="264" spans="8:25">
      <c r="H264" s="268" t="str">
        <f t="shared" si="4"/>
        <v/>
      </c>
      <c r="V264" s="71">
        <f>IF('Prog Actual'!H263="","",'Prog Actual'!H263)</f>
        <v>1273667</v>
      </c>
      <c r="W264" s="71">
        <f>IF(V264="","",IFERROR(VLOOKUP(V264,'Prog antiguo'!H:H,1,0),"Inserto"))</f>
        <v>1273667</v>
      </c>
      <c r="X264" s="71">
        <f>IF('Prog antiguo'!H263="","",'Prog antiguo'!H263)</f>
        <v>1273475</v>
      </c>
      <c r="Y264" s="71">
        <f>IF(X264="","",IFERROR(VLOOKUP(X264,'Prog Actual'!H:H,1,0),"Eliminada"))</f>
        <v>1273475</v>
      </c>
    </row>
    <row r="265" spans="8:25">
      <c r="H265" s="268" t="str">
        <f t="shared" si="4"/>
        <v/>
      </c>
      <c r="V265" s="71">
        <f>IF('Prog Actual'!H264="","",'Prog Actual'!H264)</f>
        <v>7084750</v>
      </c>
      <c r="W265" s="71">
        <f>IF(V265="","",IFERROR(VLOOKUP(V265,'Prog antiguo'!H:H,1,0),"Inserto"))</f>
        <v>7084750</v>
      </c>
      <c r="X265" s="71">
        <f>IF('Prog antiguo'!H264="","",'Prog antiguo'!H264)</f>
        <v>1274488</v>
      </c>
      <c r="Y265" s="71">
        <f>IF(X265="","",IFERROR(VLOOKUP(X265,'Prog Actual'!H:H,1,0),"Eliminada"))</f>
        <v>1274488</v>
      </c>
    </row>
    <row r="266" spans="8:25">
      <c r="H266" s="268" t="str">
        <f t="shared" si="4"/>
        <v/>
      </c>
      <c r="V266" s="71">
        <f>IF('Prog Actual'!H265="","",'Prog Actual'!H265)</f>
        <v>1274175</v>
      </c>
      <c r="W266" s="71">
        <f>IF(V266="","",IFERROR(VLOOKUP(V266,'Prog antiguo'!H:H,1,0),"Inserto"))</f>
        <v>1274175</v>
      </c>
      <c r="X266" s="71">
        <f>IF('Prog antiguo'!H265="","",'Prog antiguo'!H265)</f>
        <v>1274493</v>
      </c>
      <c r="Y266" s="71">
        <f>IF(X266="","",IFERROR(VLOOKUP(X266,'Prog Actual'!H:H,1,0),"Eliminada"))</f>
        <v>1274493</v>
      </c>
    </row>
    <row r="267" spans="8:25">
      <c r="H267" s="268" t="str">
        <f t="shared" si="4"/>
        <v/>
      </c>
      <c r="V267" s="71">
        <f>IF('Prog Actual'!H266="","",'Prog Actual'!H266)</f>
        <v>1274176</v>
      </c>
      <c r="W267" s="71">
        <f>IF(V267="","",IFERROR(VLOOKUP(V267,'Prog antiguo'!H:H,1,0),"Inserto"))</f>
        <v>1274176</v>
      </c>
      <c r="X267" s="71">
        <f>IF('Prog antiguo'!H266="","",'Prog antiguo'!H266)</f>
        <v>1274494</v>
      </c>
      <c r="Y267" s="71">
        <f>IF(X267="","",IFERROR(VLOOKUP(X267,'Prog Actual'!H:H,1,0),"Eliminada"))</f>
        <v>1274494</v>
      </c>
    </row>
    <row r="268" spans="8:25">
      <c r="H268" s="268" t="str">
        <f t="shared" si="4"/>
        <v/>
      </c>
      <c r="V268" s="71">
        <f>IF('Prog Actual'!H267="","",'Prog Actual'!H267)</f>
        <v>7084640</v>
      </c>
      <c r="W268" s="71">
        <f>IF(V268="","",IFERROR(VLOOKUP(V268,'Prog antiguo'!H:H,1,0),"Inserto"))</f>
        <v>7084640</v>
      </c>
      <c r="X268" s="71">
        <f>IF('Prog antiguo'!H267="","",'Prog antiguo'!H267)</f>
        <v>1274307</v>
      </c>
      <c r="Y268" s="71">
        <f>IF(X268="","",IFERROR(VLOOKUP(X268,'Prog Actual'!H:H,1,0),"Eliminada"))</f>
        <v>1274307</v>
      </c>
    </row>
    <row r="269" spans="8:25">
      <c r="H269" s="268" t="str">
        <f t="shared" si="4"/>
        <v/>
      </c>
      <c r="V269" s="71">
        <f>IF('Prog Actual'!H268="","",'Prog Actual'!H268)</f>
        <v>1273933</v>
      </c>
      <c r="W269" s="71">
        <f>IF(V269="","",IFERROR(VLOOKUP(V269,'Prog antiguo'!H:H,1,0),"Inserto"))</f>
        <v>1273933</v>
      </c>
      <c r="X269" s="71">
        <f>IF('Prog antiguo'!H268="","",'Prog antiguo'!H268)</f>
        <v>1274146</v>
      </c>
      <c r="Y269" s="71">
        <f>IF(X269="","",IFERROR(VLOOKUP(X269,'Prog Actual'!H:H,1,0),"Eliminada"))</f>
        <v>1274146</v>
      </c>
    </row>
    <row r="270" spans="8:25">
      <c r="H270" s="268" t="str">
        <f t="shared" si="4"/>
        <v/>
      </c>
      <c r="V270" s="71">
        <f>IF('Prog Actual'!H269="","",'Prog Actual'!H269)</f>
        <v>1273939</v>
      </c>
      <c r="W270" s="71">
        <f>IF(V270="","",IFERROR(VLOOKUP(V270,'Prog antiguo'!H:H,1,0),"Inserto"))</f>
        <v>1273939</v>
      </c>
      <c r="X270" s="71" t="str">
        <f>IF('Prog antiguo'!H269="","",'Prog antiguo'!H269)</f>
        <v/>
      </c>
      <c r="Y270" s="71" t="str">
        <f>IF(X270="","",IFERROR(VLOOKUP(X270,'Prog Actual'!H:H,1,0),"Eliminada"))</f>
        <v/>
      </c>
    </row>
    <row r="271" spans="8:25">
      <c r="H271" s="268" t="str">
        <f t="shared" si="4"/>
        <v/>
      </c>
      <c r="V271" s="71" t="str">
        <f>IF('Prog Actual'!H270="","",'Prog Actual'!H270)</f>
        <v/>
      </c>
      <c r="W271" s="71" t="str">
        <f>IF(V271="","",IFERROR(VLOOKUP(V271,'Prog antiguo'!H:H,1,0),"Inserto"))</f>
        <v/>
      </c>
      <c r="X271" s="71">
        <f>IF('Prog antiguo'!H270="","",'Prog antiguo'!H270)</f>
        <v>1274428</v>
      </c>
      <c r="Y271" s="71" t="str">
        <f>IF(X271="","",IFERROR(VLOOKUP(X271,'Prog Actual'!H:H,1,0),"Eliminada"))</f>
        <v>Eliminada</v>
      </c>
    </row>
    <row r="272" spans="8:25">
      <c r="H272" s="268" t="str">
        <f t="shared" si="4"/>
        <v/>
      </c>
      <c r="V272" s="71">
        <f>IF('Prog Actual'!H271="","",'Prog Actual'!H271)</f>
        <v>1274509</v>
      </c>
      <c r="W272" s="71">
        <f>IF(V272="","",IFERROR(VLOOKUP(V272,'Prog antiguo'!H:H,1,0),"Inserto"))</f>
        <v>1274509</v>
      </c>
      <c r="X272" s="71">
        <f>IF('Prog antiguo'!H271="","",'Prog antiguo'!H271)</f>
        <v>1274650</v>
      </c>
      <c r="Y272" s="71">
        <f>IF(X272="","",IFERROR(VLOOKUP(X272,'Prog Actual'!H:H,1,0),"Eliminada"))</f>
        <v>1274650</v>
      </c>
    </row>
    <row r="273" spans="8:25">
      <c r="H273" s="268" t="str">
        <f t="shared" si="4"/>
        <v/>
      </c>
      <c r="V273" s="71">
        <f>IF('Prog Actual'!H272="","",'Prog Actual'!H272)</f>
        <v>7085279</v>
      </c>
      <c r="W273" s="71">
        <f>IF(V273="","",IFERROR(VLOOKUP(V273,'Prog antiguo'!H:H,1,0),"Inserto"))</f>
        <v>7085279</v>
      </c>
      <c r="X273" s="71">
        <f>IF('Prog antiguo'!H272="","",'Prog antiguo'!H272)</f>
        <v>1273045</v>
      </c>
      <c r="Y273" s="71">
        <f>IF(X273="","",IFERROR(VLOOKUP(X273,'Prog Actual'!H:H,1,0),"Eliminada"))</f>
        <v>1273045</v>
      </c>
    </row>
    <row r="274" spans="8:25">
      <c r="H274" s="268" t="str">
        <f t="shared" si="4"/>
        <v/>
      </c>
      <c r="V274" s="71">
        <f>IF('Prog Actual'!H273="","",'Prog Actual'!H273)</f>
        <v>7084717</v>
      </c>
      <c r="W274" s="71">
        <f>IF(V274="","",IFERROR(VLOOKUP(V274,'Prog antiguo'!H:H,1,0),"Inserto"))</f>
        <v>7084717</v>
      </c>
      <c r="X274" s="71">
        <f>IF('Prog antiguo'!H273="","",'Prog antiguo'!H273)</f>
        <v>1274298</v>
      </c>
      <c r="Y274" s="71">
        <f>IF(X274="","",IFERROR(VLOOKUP(X274,'Prog Actual'!H:H,1,0),"Eliminada"))</f>
        <v>1274298</v>
      </c>
    </row>
    <row r="275" spans="8:25">
      <c r="H275" s="268" t="str">
        <f t="shared" si="4"/>
        <v/>
      </c>
      <c r="V275" s="71">
        <f>IF('Prog Actual'!H274="","",'Prog Actual'!H274)</f>
        <v>1273965</v>
      </c>
      <c r="W275" s="71">
        <f>IF(V275="","",IFERROR(VLOOKUP(V275,'Prog antiguo'!H:H,1,0),"Inserto"))</f>
        <v>1273965</v>
      </c>
      <c r="X275" s="71">
        <f>IF('Prog antiguo'!H274="","",'Prog antiguo'!H274)</f>
        <v>1273293</v>
      </c>
      <c r="Y275" s="71">
        <f>IF(X275="","",IFERROR(VLOOKUP(X275,'Prog Actual'!H:H,1,0),"Eliminada"))</f>
        <v>1273293</v>
      </c>
    </row>
    <row r="276" spans="8:25">
      <c r="H276" s="268" t="str">
        <f t="shared" si="4"/>
        <v/>
      </c>
      <c r="V276" s="71">
        <f>IF('Prog Actual'!H275="","",'Prog Actual'!H275)</f>
        <v>1274510</v>
      </c>
      <c r="W276" s="71">
        <f>IF(V276="","",IFERROR(VLOOKUP(V276,'Prog antiguo'!H:H,1,0),"Inserto"))</f>
        <v>1274510</v>
      </c>
      <c r="X276" s="71">
        <f>IF('Prog antiguo'!H275="","",'Prog antiguo'!H275)</f>
        <v>1272648</v>
      </c>
      <c r="Y276" s="71" t="str">
        <f>IF(X276="","",IFERROR(VLOOKUP(X276,'Prog Actual'!H:H,1,0),"Eliminada"))</f>
        <v>Eliminada</v>
      </c>
    </row>
    <row r="277" spans="8:25">
      <c r="H277" s="268" t="str">
        <f t="shared" si="4"/>
        <v/>
      </c>
      <c r="V277" s="71">
        <f>IF('Prog Actual'!H276="","",'Prog Actual'!H276)</f>
        <v>7084985</v>
      </c>
      <c r="W277" s="71">
        <f>IF(V277="","",IFERROR(VLOOKUP(V277,'Prog antiguo'!H:H,1,0),"Inserto"))</f>
        <v>7084985</v>
      </c>
      <c r="X277" s="71">
        <f>IF('Prog antiguo'!H276="","",'Prog antiguo'!H276)</f>
        <v>1271765</v>
      </c>
      <c r="Y277" s="71">
        <f>IF(X277="","",IFERROR(VLOOKUP(X277,'Prog Actual'!H:H,1,0),"Eliminada"))</f>
        <v>1271765</v>
      </c>
    </row>
    <row r="278" spans="8:25">
      <c r="H278" s="268" t="str">
        <f t="shared" si="4"/>
        <v/>
      </c>
      <c r="V278" s="71">
        <f>IF('Prog Actual'!H277="","",'Prog Actual'!H277)</f>
        <v>1274472</v>
      </c>
      <c r="W278" s="71">
        <f>IF(V278="","",IFERROR(VLOOKUP(V278,'Prog antiguo'!H:H,1,0),"Inserto"))</f>
        <v>1274472</v>
      </c>
      <c r="X278" s="71">
        <f>IF('Prog antiguo'!H277="","",'Prog antiguo'!H277)</f>
        <v>1274141</v>
      </c>
      <c r="Y278" s="71">
        <f>IF(X278="","",IFERROR(VLOOKUP(X278,'Prog Actual'!H:H,1,0),"Eliminada"))</f>
        <v>1274141</v>
      </c>
    </row>
    <row r="279" spans="8:25">
      <c r="H279" s="268" t="str">
        <f t="shared" si="4"/>
        <v/>
      </c>
      <c r="V279" s="71">
        <f>IF('Prog Actual'!H278="","",'Prog Actual'!H278)</f>
        <v>1275476</v>
      </c>
      <c r="W279" s="71">
        <f>IF(V279="","",IFERROR(VLOOKUP(V279,'Prog antiguo'!H:H,1,0),"Inserto"))</f>
        <v>1275476</v>
      </c>
      <c r="X279" s="71">
        <f>IF('Prog antiguo'!H278="","",'Prog antiguo'!H278)</f>
        <v>1273667</v>
      </c>
      <c r="Y279" s="71">
        <f>IF(X279="","",IFERROR(VLOOKUP(X279,'Prog Actual'!H:H,1,0),"Eliminada"))</f>
        <v>1273667</v>
      </c>
    </row>
    <row r="280" spans="8:25">
      <c r="H280" s="268" t="str">
        <f t="shared" si="4"/>
        <v/>
      </c>
      <c r="V280" s="71">
        <f>IF('Prog Actual'!H279="","",'Prog Actual'!H279)</f>
        <v>1275342</v>
      </c>
      <c r="W280" s="71">
        <f>IF(V280="","",IFERROR(VLOOKUP(V280,'Prog antiguo'!H:H,1,0),"Inserto"))</f>
        <v>1275342</v>
      </c>
      <c r="X280" s="71">
        <f>IF('Prog antiguo'!H279="","",'Prog antiguo'!H279)</f>
        <v>7084750</v>
      </c>
      <c r="Y280" s="71">
        <f>IF(X280="","",IFERROR(VLOOKUP(X280,'Prog Actual'!H:H,1,0),"Eliminada"))</f>
        <v>7084750</v>
      </c>
    </row>
    <row r="281" spans="8:25">
      <c r="H281" s="268" t="str">
        <f t="shared" si="4"/>
        <v/>
      </c>
      <c r="V281" s="71">
        <f>IF('Prog Actual'!H280="","",'Prog Actual'!H280)</f>
        <v>1275422</v>
      </c>
      <c r="W281" s="71">
        <f>IF(V281="","",IFERROR(VLOOKUP(V281,'Prog antiguo'!H:H,1,0),"Inserto"))</f>
        <v>1275422</v>
      </c>
      <c r="X281" s="71">
        <f>IF('Prog antiguo'!H280="","",'Prog antiguo'!H280)</f>
        <v>1274175</v>
      </c>
      <c r="Y281" s="71">
        <f>IF(X281="","",IFERROR(VLOOKUP(X281,'Prog Actual'!H:H,1,0),"Eliminada"))</f>
        <v>1274175</v>
      </c>
    </row>
    <row r="282" spans="8:25">
      <c r="H282" s="268" t="str">
        <f t="shared" si="4"/>
        <v/>
      </c>
      <c r="V282" s="71">
        <f>IF('Prog Actual'!H281="","",'Prog Actual'!H281)</f>
        <v>1275193</v>
      </c>
      <c r="W282" s="71">
        <f>IF(V282="","",IFERROR(VLOOKUP(V282,'Prog antiguo'!H:H,1,0),"Inserto"))</f>
        <v>1275193</v>
      </c>
      <c r="X282" s="71">
        <f>IF('Prog antiguo'!H281="","",'Prog antiguo'!H281)</f>
        <v>1274176</v>
      </c>
      <c r="Y282" s="71">
        <f>IF(X282="","",IFERROR(VLOOKUP(X282,'Prog Actual'!H:H,1,0),"Eliminada"))</f>
        <v>1274176</v>
      </c>
    </row>
    <row r="283" spans="8:25">
      <c r="H283" s="268" t="str">
        <f t="shared" si="4"/>
        <v/>
      </c>
      <c r="V283" s="71">
        <f>IF('Prog Actual'!H282="","",'Prog Actual'!H282)</f>
        <v>1275541</v>
      </c>
      <c r="W283" s="71">
        <f>IF(V283="","",IFERROR(VLOOKUP(V283,'Prog antiguo'!H:H,1,0),"Inserto"))</f>
        <v>1275541</v>
      </c>
      <c r="X283" s="71">
        <f>IF('Prog antiguo'!H282="","",'Prog antiguo'!H282)</f>
        <v>7084640</v>
      </c>
      <c r="Y283" s="71">
        <f>IF(X283="","",IFERROR(VLOOKUP(X283,'Prog Actual'!H:H,1,0),"Eliminada"))</f>
        <v>7084640</v>
      </c>
    </row>
    <row r="284" spans="8:25">
      <c r="H284" s="268" t="str">
        <f t="shared" si="4"/>
        <v/>
      </c>
      <c r="V284" s="71">
        <f>IF('Prog Actual'!H283="","",'Prog Actual'!H283)</f>
        <v>1275194</v>
      </c>
      <c r="W284" s="71">
        <f>IF(V284="","",IFERROR(VLOOKUP(V284,'Prog antiguo'!H:H,1,0),"Inserto"))</f>
        <v>1275194</v>
      </c>
      <c r="X284" s="71">
        <f>IF('Prog antiguo'!H283="","",'Prog antiguo'!H283)</f>
        <v>1276584</v>
      </c>
      <c r="Y284" s="71">
        <f>IF(X284="","",IFERROR(VLOOKUP(X284,'Prog Actual'!H:H,1,0),"Eliminada"))</f>
        <v>1276584</v>
      </c>
    </row>
    <row r="285" spans="8:25">
      <c r="H285" s="268" t="str">
        <f t="shared" si="4"/>
        <v/>
      </c>
      <c r="V285" s="71">
        <f>IF('Prog Actual'!H284="","",'Prog Actual'!H284)</f>
        <v>1275195</v>
      </c>
      <c r="W285" s="71">
        <f>IF(V285="","",IFERROR(VLOOKUP(V285,'Prog antiguo'!H:H,1,0),"Inserto"))</f>
        <v>1275195</v>
      </c>
      <c r="X285" s="71">
        <f>IF('Prog antiguo'!H284="","",'Prog antiguo'!H284)</f>
        <v>7085704</v>
      </c>
      <c r="Y285" s="71">
        <f>IF(X285="","",IFERROR(VLOOKUP(X285,'Prog Actual'!H:H,1,0),"Eliminada"))</f>
        <v>7085704</v>
      </c>
    </row>
    <row r="286" spans="8:25">
      <c r="H286" s="268" t="str">
        <f t="shared" si="4"/>
        <v/>
      </c>
      <c r="V286" s="71">
        <f>IF('Prog Actual'!H285="","",'Prog Actual'!H285)</f>
        <v>1275677</v>
      </c>
      <c r="W286" s="71">
        <f>IF(V286="","",IFERROR(VLOOKUP(V286,'Prog antiguo'!H:H,1,0),"Inserto"))</f>
        <v>1275677</v>
      </c>
      <c r="X286" s="71">
        <f>IF('Prog antiguo'!H285="","",'Prog antiguo'!H285)</f>
        <v>1275145</v>
      </c>
      <c r="Y286" s="71">
        <f>IF(X286="","",IFERROR(VLOOKUP(X286,'Prog Actual'!H:H,1,0),"Eliminada"))</f>
        <v>1275145</v>
      </c>
    </row>
    <row r="287" spans="8:25">
      <c r="H287" s="268" t="str">
        <f t="shared" si="4"/>
        <v/>
      </c>
      <c r="V287" s="71">
        <f>IF('Prog Actual'!H286="","",'Prog Actual'!H286)</f>
        <v>1274939</v>
      </c>
      <c r="W287" s="71">
        <f>IF(V287="","",IFERROR(VLOOKUP(V287,'Prog antiguo'!H:H,1,0),"Inserto"))</f>
        <v>1274939</v>
      </c>
      <c r="X287" s="71" t="str">
        <f>IF('Prog antiguo'!H286="","",'Prog antiguo'!H286)</f>
        <v/>
      </c>
      <c r="Y287" s="71" t="str">
        <f>IF(X287="","",IFERROR(VLOOKUP(X287,'Prog Actual'!H:H,1,0),"Eliminada"))</f>
        <v/>
      </c>
    </row>
    <row r="288" spans="8:25">
      <c r="H288" s="268" t="str">
        <f t="shared" si="4"/>
        <v/>
      </c>
      <c r="V288" s="71" t="str">
        <f>IF('Prog Actual'!H287="","",'Prog Actual'!H287)</f>
        <v/>
      </c>
      <c r="W288" s="71" t="str">
        <f>IF(V288="","",IFERROR(VLOOKUP(V288,'Prog antiguo'!H:H,1,0),"Inserto"))</f>
        <v/>
      </c>
      <c r="X288" s="71">
        <f>IF('Prog antiguo'!H287="","",'Prog antiguo'!H287)</f>
        <v>7085279</v>
      </c>
      <c r="Y288" s="71">
        <f>IF(X288="","",IFERROR(VLOOKUP(X288,'Prog Actual'!H:H,1,0),"Eliminada"))</f>
        <v>7085279</v>
      </c>
    </row>
    <row r="289" spans="8:25">
      <c r="H289" s="268" t="str">
        <f t="shared" si="4"/>
        <v/>
      </c>
      <c r="V289" s="71">
        <f>IF('Prog Actual'!H288="","",'Prog Actual'!H288)</f>
        <v>1274310</v>
      </c>
      <c r="W289" s="71">
        <f>IF(V289="","",IFERROR(VLOOKUP(V289,'Prog antiguo'!H:H,1,0),"Inserto"))</f>
        <v>1274310</v>
      </c>
      <c r="X289" s="71">
        <f>IF('Prog antiguo'!H288="","",'Prog antiguo'!H288)</f>
        <v>7084717</v>
      </c>
      <c r="Y289" s="71">
        <f>IF(X289="","",IFERROR(VLOOKUP(X289,'Prog Actual'!H:H,1,0),"Eliminada"))</f>
        <v>7084717</v>
      </c>
    </row>
    <row r="290" spans="8:25">
      <c r="H290" s="268" t="str">
        <f t="shared" si="4"/>
        <v/>
      </c>
      <c r="V290" s="71">
        <f>IF('Prog Actual'!H289="","",'Prog Actual'!H289)</f>
        <v>1274634</v>
      </c>
      <c r="W290" s="71">
        <f>IF(V290="","",IFERROR(VLOOKUP(V290,'Prog antiguo'!H:H,1,0),"Inserto"))</f>
        <v>1274634</v>
      </c>
      <c r="X290" s="71">
        <f>IF('Prog antiguo'!H289="","",'Prog antiguo'!H289)</f>
        <v>1273965</v>
      </c>
      <c r="Y290" s="71">
        <f>IF(X290="","",IFERROR(VLOOKUP(X290,'Prog Actual'!H:H,1,0),"Eliminada"))</f>
        <v>1273965</v>
      </c>
    </row>
    <row r="291" spans="8:25">
      <c r="H291" s="268" t="str">
        <f t="shared" si="4"/>
        <v/>
      </c>
      <c r="V291" s="71">
        <f>IF('Prog Actual'!H290="","",'Prog Actual'!H290)</f>
        <v>1273941</v>
      </c>
      <c r="W291" s="71">
        <f>IF(V291="","",IFERROR(VLOOKUP(V291,'Prog antiguo'!H:H,1,0),"Inserto"))</f>
        <v>1273941</v>
      </c>
      <c r="X291" s="71">
        <f>IF('Prog antiguo'!H290="","",'Prog antiguo'!H290)</f>
        <v>1273668</v>
      </c>
      <c r="Y291" s="71" t="str">
        <f>IF(X291="","",IFERROR(VLOOKUP(X291,'Prog Actual'!H:H,1,0),"Eliminada"))</f>
        <v>Eliminada</v>
      </c>
    </row>
    <row r="292" spans="8:25">
      <c r="H292" s="268" t="str">
        <f t="shared" si="4"/>
        <v/>
      </c>
      <c r="V292" s="71">
        <f>IF('Prog Actual'!H291="","",'Prog Actual'!H291)</f>
        <v>1273963</v>
      </c>
      <c r="W292" s="71">
        <f>IF(V292="","",IFERROR(VLOOKUP(V292,'Prog antiguo'!H:H,1,0),"Inserto"))</f>
        <v>1273963</v>
      </c>
      <c r="X292" s="71">
        <f>IF('Prog antiguo'!H291="","",'Prog antiguo'!H291)</f>
        <v>1274510</v>
      </c>
      <c r="Y292" s="71">
        <f>IF(X292="","",IFERROR(VLOOKUP(X292,'Prog Actual'!H:H,1,0),"Eliminada"))</f>
        <v>1274510</v>
      </c>
    </row>
    <row r="293" spans="8:25">
      <c r="H293" s="268" t="str">
        <f t="shared" si="4"/>
        <v/>
      </c>
      <c r="V293" s="71">
        <f>IF('Prog Actual'!H292="","",'Prog Actual'!H292)</f>
        <v>1274385</v>
      </c>
      <c r="W293" s="71">
        <f>IF(V293="","",IFERROR(VLOOKUP(V293,'Prog antiguo'!H:H,1,0),"Inserto"))</f>
        <v>1274385</v>
      </c>
      <c r="X293" s="71">
        <f>IF('Prog antiguo'!H292="","",'Prog antiguo'!H292)</f>
        <v>7084985</v>
      </c>
      <c r="Y293" s="71">
        <f>IF(X293="","",IFERROR(VLOOKUP(X293,'Prog Actual'!H:H,1,0),"Eliminada"))</f>
        <v>7084985</v>
      </c>
    </row>
    <row r="294" spans="8:25">
      <c r="H294" s="268" t="str">
        <f t="shared" si="4"/>
        <v/>
      </c>
      <c r="V294" s="71">
        <f>IF('Prog Actual'!H293="","",'Prog Actual'!H293)</f>
        <v>7085198</v>
      </c>
      <c r="W294" s="71">
        <f>IF(V294="","",IFERROR(VLOOKUP(V294,'Prog antiguo'!H:H,1,0),"Inserto"))</f>
        <v>7085198</v>
      </c>
      <c r="X294" s="71">
        <f>IF('Prog antiguo'!H293="","",'Prog antiguo'!H293)</f>
        <v>1274509</v>
      </c>
      <c r="Y294" s="71">
        <f>IF(X294="","",IFERROR(VLOOKUP(X294,'Prog Actual'!H:H,1,0),"Eliminada"))</f>
        <v>1274509</v>
      </c>
    </row>
    <row r="295" spans="8:25">
      <c r="H295" s="268" t="str">
        <f t="shared" si="4"/>
        <v/>
      </c>
      <c r="V295" s="71">
        <f>IF('Prog Actual'!H294="","",'Prog Actual'!H294)</f>
        <v>1275226</v>
      </c>
      <c r="W295" s="71">
        <f>IF(V295="","",IFERROR(VLOOKUP(V295,'Prog antiguo'!H:H,1,0),"Inserto"))</f>
        <v>1275226</v>
      </c>
      <c r="X295" s="71">
        <f>IF('Prog antiguo'!H294="","",'Prog antiguo'!H294)</f>
        <v>1274472</v>
      </c>
      <c r="Y295" s="71">
        <f>IF(X295="","",IFERROR(VLOOKUP(X295,'Prog Actual'!H:H,1,0),"Eliminada"))</f>
        <v>1274472</v>
      </c>
    </row>
    <row r="296" spans="8:25">
      <c r="H296" s="268" t="str">
        <f t="shared" si="4"/>
        <v/>
      </c>
      <c r="V296" s="71">
        <f>IF('Prog Actual'!H295="","",'Prog Actual'!H295)</f>
        <v>1274772</v>
      </c>
      <c r="W296" s="71">
        <f>IF(V296="","",IFERROR(VLOOKUP(V296,'Prog antiguo'!H:H,1,0),"Inserto"))</f>
        <v>1274772</v>
      </c>
      <c r="X296" s="71">
        <f>IF('Prog antiguo'!H295="","",'Prog antiguo'!H295)</f>
        <v>1275476</v>
      </c>
      <c r="Y296" s="71">
        <f>IF(X296="","",IFERROR(VLOOKUP(X296,'Prog Actual'!H:H,1,0),"Eliminada"))</f>
        <v>1275476</v>
      </c>
    </row>
    <row r="297" spans="8:25">
      <c r="H297" s="268" t="str">
        <f t="shared" si="4"/>
        <v/>
      </c>
      <c r="V297" s="71">
        <f>IF('Prog Actual'!H296="","",'Prog Actual'!H296)</f>
        <v>7085037</v>
      </c>
      <c r="W297" s="71">
        <f>IF(V297="","",IFERROR(VLOOKUP(V297,'Prog antiguo'!H:H,1,0),"Inserto"))</f>
        <v>7085037</v>
      </c>
      <c r="X297" s="71">
        <f>IF('Prog antiguo'!H296="","",'Prog antiguo'!H296)</f>
        <v>1275342</v>
      </c>
      <c r="Y297" s="71">
        <f>IF(X297="","",IFERROR(VLOOKUP(X297,'Prog Actual'!H:H,1,0),"Eliminada"))</f>
        <v>1275342</v>
      </c>
    </row>
    <row r="298" spans="8:25">
      <c r="H298" s="268" t="str">
        <f t="shared" si="4"/>
        <v/>
      </c>
      <c r="V298" s="71">
        <f>IF('Prog Actual'!H297="","",'Prog Actual'!H297)</f>
        <v>1276584</v>
      </c>
      <c r="W298" s="71">
        <f>IF(V298="","",IFERROR(VLOOKUP(V298,'Prog antiguo'!H:H,1,0),"Inserto"))</f>
        <v>1276584</v>
      </c>
      <c r="X298" s="71">
        <f>IF('Prog antiguo'!H297="","",'Prog antiguo'!H297)</f>
        <v>1275422</v>
      </c>
      <c r="Y298" s="71">
        <f>IF(X298="","",IFERROR(VLOOKUP(X298,'Prog Actual'!H:H,1,0),"Eliminada"))</f>
        <v>1275422</v>
      </c>
    </row>
    <row r="299" spans="8:25">
      <c r="H299" s="268" t="str">
        <f t="shared" si="4"/>
        <v/>
      </c>
      <c r="V299" s="71">
        <f>IF('Prog Actual'!H298="","",'Prog Actual'!H298)</f>
        <v>7085704</v>
      </c>
      <c r="W299" s="71">
        <f>IF(V299="","",IFERROR(VLOOKUP(V299,'Prog antiguo'!H:H,1,0),"Inserto"))</f>
        <v>7085704</v>
      </c>
      <c r="X299" s="71">
        <f>IF('Prog antiguo'!H298="","",'Prog antiguo'!H298)</f>
        <v>1275193</v>
      </c>
      <c r="Y299" s="71">
        <f>IF(X299="","",IFERROR(VLOOKUP(X299,'Prog Actual'!H:H,1,0),"Eliminada"))</f>
        <v>1275193</v>
      </c>
    </row>
    <row r="300" spans="8:25">
      <c r="H300" s="268" t="str">
        <f t="shared" si="4"/>
        <v/>
      </c>
      <c r="V300" s="71">
        <f>IF('Prog Actual'!H299="","",'Prog Actual'!H299)</f>
        <v>1275145</v>
      </c>
      <c r="W300" s="71">
        <f>IF(V300="","",IFERROR(VLOOKUP(V300,'Prog antiguo'!H:H,1,0),"Inserto"))</f>
        <v>1275145</v>
      </c>
      <c r="X300" s="71">
        <f>IF('Prog antiguo'!H299="","",'Prog antiguo'!H299)</f>
        <v>1275541</v>
      </c>
      <c r="Y300" s="71">
        <f>IF(X300="","",IFERROR(VLOOKUP(X300,'Prog Actual'!H:H,1,0),"Eliminada"))</f>
        <v>1275541</v>
      </c>
    </row>
    <row r="301" spans="8:25">
      <c r="H301" s="268" t="str">
        <f t="shared" si="4"/>
        <v/>
      </c>
      <c r="V301" s="71">
        <f>IF('Prog Actual'!H300="","",'Prog Actual'!H300)</f>
        <v>1273112</v>
      </c>
      <c r="W301" s="71">
        <f>IF(V301="","",IFERROR(VLOOKUP(V301,'Prog antiguo'!H:H,1,0),"Inserto"))</f>
        <v>1273112</v>
      </c>
      <c r="X301" s="71">
        <f>IF('Prog antiguo'!H300="","",'Prog antiguo'!H300)</f>
        <v>1275194</v>
      </c>
      <c r="Y301" s="71">
        <f>IF(X301="","",IFERROR(VLOOKUP(X301,'Prog Actual'!H:H,1,0),"Eliminada"))</f>
        <v>1275194</v>
      </c>
    </row>
    <row r="302" spans="8:25">
      <c r="H302" s="268" t="str">
        <f t="shared" si="4"/>
        <v/>
      </c>
      <c r="V302" s="71">
        <f>IF('Prog Actual'!H301="","",'Prog Actual'!H301)</f>
        <v>1274508</v>
      </c>
      <c r="W302" s="71">
        <f>IF(V302="","",IFERROR(VLOOKUP(V302,'Prog antiguo'!H:H,1,0),"Inserto"))</f>
        <v>1274508</v>
      </c>
      <c r="X302" s="71">
        <f>IF('Prog antiguo'!H301="","",'Prog antiguo'!H301)</f>
        <v>1275195</v>
      </c>
      <c r="Y302" s="71">
        <f>IF(X302="","",IFERROR(VLOOKUP(X302,'Prog Actual'!H:H,1,0),"Eliminada"))</f>
        <v>1275195</v>
      </c>
    </row>
    <row r="303" spans="8:25">
      <c r="H303" s="268" t="str">
        <f t="shared" si="4"/>
        <v/>
      </c>
      <c r="V303" s="71">
        <f>IF('Prog Actual'!H302="","",'Prog Actual'!H302)</f>
        <v>1273064</v>
      </c>
      <c r="W303" s="71">
        <f>IF(V303="","",IFERROR(VLOOKUP(V303,'Prog antiguo'!H:H,1,0),"Inserto"))</f>
        <v>1273064</v>
      </c>
      <c r="X303" s="71">
        <f>IF('Prog antiguo'!H302="","",'Prog antiguo'!H302)</f>
        <v>1275677</v>
      </c>
      <c r="Y303" s="71">
        <f>IF(X303="","",IFERROR(VLOOKUP(X303,'Prog Actual'!H:H,1,0),"Eliminada"))</f>
        <v>1275677</v>
      </c>
    </row>
    <row r="304" spans="8:25">
      <c r="H304" s="268" t="str">
        <f t="shared" si="4"/>
        <v/>
      </c>
      <c r="V304" s="71">
        <f>IF('Prog Actual'!H303="","",'Prog Actual'!H303)</f>
        <v>1274314</v>
      </c>
      <c r="W304" s="71">
        <f>IF(V304="","",IFERROR(VLOOKUP(V304,'Prog antiguo'!H:H,1,0),"Inserto"))</f>
        <v>1274314</v>
      </c>
      <c r="X304" s="71">
        <f>IF('Prog antiguo'!H303="","",'Prog antiguo'!H303)</f>
        <v>1274939</v>
      </c>
      <c r="Y304" s="71">
        <f>IF(X304="","",IFERROR(VLOOKUP(X304,'Prog Actual'!H:H,1,0),"Eliminada"))</f>
        <v>1274939</v>
      </c>
    </row>
    <row r="305" spans="8:25">
      <c r="H305" s="268" t="str">
        <f t="shared" si="4"/>
        <v/>
      </c>
      <c r="V305" s="71">
        <f>IF('Prog Actual'!H304="","",'Prog Actual'!H304)</f>
        <v>1274931</v>
      </c>
      <c r="W305" s="71">
        <f>IF(V305="","",IFERROR(VLOOKUP(V305,'Prog antiguo'!H:H,1,0),"Inserto"))</f>
        <v>1274931</v>
      </c>
      <c r="X305" s="71" t="str">
        <f>IF('Prog antiguo'!H304="","",'Prog antiguo'!H304)</f>
        <v/>
      </c>
      <c r="Y305" s="71" t="str">
        <f>IF(X305="","",IFERROR(VLOOKUP(X305,'Prog Actual'!H:H,1,0),"Eliminada"))</f>
        <v/>
      </c>
    </row>
    <row r="306" spans="8:25">
      <c r="H306" s="268" t="str">
        <f t="shared" si="4"/>
        <v/>
      </c>
      <c r="V306" s="71">
        <f>IF('Prog Actual'!H305="","",'Prog Actual'!H305)</f>
        <v>1275421</v>
      </c>
      <c r="W306" s="71">
        <f>IF(V306="","",IFERROR(VLOOKUP(V306,'Prog antiguo'!H:H,1,0),"Inserto"))</f>
        <v>1275421</v>
      </c>
      <c r="X306" s="71">
        <f>IF('Prog antiguo'!H305="","",'Prog antiguo'!H305)</f>
        <v>1274310</v>
      </c>
      <c r="Y306" s="71">
        <f>IF(X306="","",IFERROR(VLOOKUP(X306,'Prog Actual'!H:H,1,0),"Eliminada"))</f>
        <v>1274310</v>
      </c>
    </row>
    <row r="307" spans="8:25">
      <c r="H307" s="268" t="str">
        <f t="shared" si="4"/>
        <v/>
      </c>
      <c r="V307" s="71" t="str">
        <f>IF('Prog Actual'!H306="","",'Prog Actual'!H306)</f>
        <v/>
      </c>
      <c r="W307" s="71" t="str">
        <f>IF(V307="","",IFERROR(VLOOKUP(V307,'Prog antiguo'!H:H,1,0),"Inserto"))</f>
        <v/>
      </c>
      <c r="X307" s="71">
        <f>IF('Prog antiguo'!H306="","",'Prog antiguo'!H306)</f>
        <v>1274634</v>
      </c>
      <c r="Y307" s="71">
        <f>IF(X307="","",IFERROR(VLOOKUP(X307,'Prog Actual'!H:H,1,0),"Eliminada"))</f>
        <v>1274634</v>
      </c>
    </row>
    <row r="308" spans="8:25">
      <c r="H308" s="268" t="str">
        <f t="shared" si="4"/>
        <v/>
      </c>
      <c r="V308" s="71">
        <f>IF('Prog Actual'!H307="","",'Prog Actual'!H307)</f>
        <v>7085048</v>
      </c>
      <c r="W308" s="71">
        <f>IF(V308="","",IFERROR(VLOOKUP(V308,'Prog antiguo'!H:H,1,0),"Inserto"))</f>
        <v>7085048</v>
      </c>
      <c r="X308" s="71">
        <f>IF('Prog antiguo'!H307="","",'Prog antiguo'!H307)</f>
        <v>1273941</v>
      </c>
      <c r="Y308" s="71">
        <f>IF(X308="","",IFERROR(VLOOKUP(X308,'Prog Actual'!H:H,1,0),"Eliminada"))</f>
        <v>1273941</v>
      </c>
    </row>
    <row r="309" spans="8:25">
      <c r="H309" s="268" t="str">
        <f t="shared" si="4"/>
        <v/>
      </c>
      <c r="V309" s="71">
        <f>IF('Prog Actual'!H308="","",'Prog Actual'!H308)</f>
        <v>1272405</v>
      </c>
      <c r="W309" s="71">
        <f>IF(V309="","",IFERROR(VLOOKUP(V309,'Prog antiguo'!H:H,1,0),"Inserto"))</f>
        <v>1272405</v>
      </c>
      <c r="X309" s="71">
        <f>IF('Prog antiguo'!H308="","",'Prog antiguo'!H308)</f>
        <v>1273963</v>
      </c>
      <c r="Y309" s="71">
        <f>IF(X309="","",IFERROR(VLOOKUP(X309,'Prog Actual'!H:H,1,0),"Eliminada"))</f>
        <v>1273963</v>
      </c>
    </row>
    <row r="310" spans="8:25">
      <c r="H310" s="268" t="str">
        <f t="shared" si="4"/>
        <v/>
      </c>
      <c r="V310" s="71">
        <f>IF('Prog Actual'!H309="","",'Prog Actual'!H309)</f>
        <v>7084645</v>
      </c>
      <c r="W310" s="71">
        <f>IF(V310="","",IFERROR(VLOOKUP(V310,'Prog antiguo'!H:H,1,0),"Inserto"))</f>
        <v>7084645</v>
      </c>
      <c r="X310" s="71">
        <f>IF('Prog antiguo'!H309="","",'Prog antiguo'!H309)</f>
        <v>1274385</v>
      </c>
      <c r="Y310" s="71">
        <f>IF(X310="","",IFERROR(VLOOKUP(X310,'Prog Actual'!H:H,1,0),"Eliminada"))</f>
        <v>1274385</v>
      </c>
    </row>
    <row r="311" spans="8:25">
      <c r="H311" s="268" t="str">
        <f t="shared" si="4"/>
        <v/>
      </c>
      <c r="V311" s="71">
        <f>IF('Prog Actual'!H310="","",'Prog Actual'!H310)</f>
        <v>1274592</v>
      </c>
      <c r="W311" s="71">
        <f>IF(V311="","",IFERROR(VLOOKUP(V311,'Prog antiguo'!H:H,1,0),"Inserto"))</f>
        <v>1274592</v>
      </c>
      <c r="X311" s="71">
        <f>IF('Prog antiguo'!H310="","",'Prog antiguo'!H310)</f>
        <v>7085198</v>
      </c>
      <c r="Y311" s="71">
        <f>IF(X311="","",IFERROR(VLOOKUP(X311,'Prog Actual'!H:H,1,0),"Eliminada"))</f>
        <v>7085198</v>
      </c>
    </row>
    <row r="312" spans="8:25">
      <c r="H312" s="268" t="str">
        <f t="shared" si="4"/>
        <v/>
      </c>
      <c r="V312" s="71">
        <f>IF('Prog Actual'!H311="","",'Prog Actual'!H311)</f>
        <v>1275187</v>
      </c>
      <c r="W312" s="71">
        <f>IF(V312="","",IFERROR(VLOOKUP(V312,'Prog antiguo'!H:H,1,0),"Inserto"))</f>
        <v>1275187</v>
      </c>
      <c r="X312" s="71">
        <f>IF('Prog antiguo'!H311="","",'Prog antiguo'!H311)</f>
        <v>1275226</v>
      </c>
      <c r="Y312" s="71">
        <f>IF(X312="","",IFERROR(VLOOKUP(X312,'Prog Actual'!H:H,1,0),"Eliminada"))</f>
        <v>1275226</v>
      </c>
    </row>
    <row r="313" spans="8:25">
      <c r="H313" s="268" t="str">
        <f t="shared" si="4"/>
        <v/>
      </c>
      <c r="V313" s="71">
        <f>IF('Prog Actual'!H312="","",'Prog Actual'!H312)</f>
        <v>1274773</v>
      </c>
      <c r="W313" s="71">
        <f>IF(V313="","",IFERROR(VLOOKUP(V313,'Prog antiguo'!H:H,1,0),"Inserto"))</f>
        <v>1274773</v>
      </c>
      <c r="X313" s="71">
        <f>IF('Prog antiguo'!H312="","",'Prog antiguo'!H312)</f>
        <v>1274772</v>
      </c>
      <c r="Y313" s="71">
        <f>IF(X313="","",IFERROR(VLOOKUP(X313,'Prog Actual'!H:H,1,0),"Eliminada"))</f>
        <v>1274772</v>
      </c>
    </row>
    <row r="314" spans="8:25">
      <c r="H314" s="268" t="str">
        <f t="shared" si="4"/>
        <v/>
      </c>
      <c r="V314" s="71">
        <f>IF('Prog Actual'!H313="","",'Prog Actual'!H313)</f>
        <v>1274163</v>
      </c>
      <c r="W314" s="71">
        <f>IF(V314="","",IFERROR(VLOOKUP(V314,'Prog antiguo'!H:H,1,0),"Inserto"))</f>
        <v>1274163</v>
      </c>
      <c r="X314" s="71">
        <f>IF('Prog antiguo'!H313="","",'Prog antiguo'!H313)</f>
        <v>7085037</v>
      </c>
      <c r="Y314" s="71">
        <f>IF(X314="","",IFERROR(VLOOKUP(X314,'Prog Actual'!H:H,1,0),"Eliminada"))</f>
        <v>7085037</v>
      </c>
    </row>
    <row r="315" spans="8:25">
      <c r="H315" s="268" t="str">
        <f t="shared" si="4"/>
        <v/>
      </c>
      <c r="V315" s="71">
        <f>IF('Prog Actual'!H314="","",'Prog Actual'!H314)</f>
        <v>1274591</v>
      </c>
      <c r="W315" s="71">
        <f>IF(V315="","",IFERROR(VLOOKUP(V315,'Prog antiguo'!H:H,1,0),"Inserto"))</f>
        <v>1274591</v>
      </c>
      <c r="X315" s="71">
        <f>IF('Prog antiguo'!H314="","",'Prog antiguo'!H314)</f>
        <v>1274508</v>
      </c>
      <c r="Y315" s="71">
        <f>IF(X315="","",IFERROR(VLOOKUP(X315,'Prog Actual'!H:H,1,0),"Eliminada"))</f>
        <v>1274508</v>
      </c>
    </row>
    <row r="316" spans="8:25">
      <c r="H316" s="268" t="str">
        <f t="shared" si="4"/>
        <v/>
      </c>
      <c r="V316" s="71">
        <f>IF('Prog Actual'!H315="","",'Prog Actual'!H315)</f>
        <v>1273484</v>
      </c>
      <c r="W316" s="71">
        <f>IF(V316="","",IFERROR(VLOOKUP(V316,'Prog antiguo'!H:H,1,0),"Inserto"))</f>
        <v>1273484</v>
      </c>
      <c r="X316" s="71">
        <f>IF('Prog antiguo'!H315="","",'Prog antiguo'!H315)</f>
        <v>1273064</v>
      </c>
      <c r="Y316" s="71">
        <f>IF(X316="","",IFERROR(VLOOKUP(X316,'Prog Actual'!H:H,1,0),"Eliminada"))</f>
        <v>1273064</v>
      </c>
    </row>
    <row r="317" spans="8:25">
      <c r="H317" s="268" t="str">
        <f t="shared" si="4"/>
        <v/>
      </c>
      <c r="V317" s="71">
        <f>IF('Prog Actual'!H316="","",'Prog Actual'!H316)</f>
        <v>1275480</v>
      </c>
      <c r="W317" s="71">
        <f>IF(V317="","",IFERROR(VLOOKUP(V317,'Prog antiguo'!H:H,1,0),"Inserto"))</f>
        <v>1275480</v>
      </c>
      <c r="X317" s="71">
        <f>IF('Prog antiguo'!H316="","",'Prog antiguo'!H316)</f>
        <v>1274314</v>
      </c>
      <c r="Y317" s="71">
        <f>IF(X317="","",IFERROR(VLOOKUP(X317,'Prog Actual'!H:H,1,0),"Eliminada"))</f>
        <v>1274314</v>
      </c>
    </row>
    <row r="318" spans="8:25">
      <c r="H318" s="268" t="str">
        <f t="shared" si="4"/>
        <v/>
      </c>
      <c r="V318" s="71">
        <f>IF('Prog Actual'!H317="","",'Prog Actual'!H317)</f>
        <v>1274610</v>
      </c>
      <c r="W318" s="71">
        <f>IF(V318="","",IFERROR(VLOOKUP(V318,'Prog antiguo'!H:H,1,0),"Inserto"))</f>
        <v>1274610</v>
      </c>
      <c r="X318" s="71">
        <f>IF('Prog antiguo'!H317="","",'Prog antiguo'!H317)</f>
        <v>1274931</v>
      </c>
      <c r="Y318" s="71">
        <f>IF(X318="","",IFERROR(VLOOKUP(X318,'Prog Actual'!H:H,1,0),"Eliminada"))</f>
        <v>1274931</v>
      </c>
    </row>
    <row r="319" spans="8:25">
      <c r="H319" s="268" t="str">
        <f t="shared" si="4"/>
        <v/>
      </c>
      <c r="V319" s="71">
        <f>IF('Prog Actual'!H318="","",'Prog Actual'!H318)</f>
        <v>1275524</v>
      </c>
      <c r="W319" s="71">
        <f>IF(V319="","",IFERROR(VLOOKUP(V319,'Prog antiguo'!H:H,1,0),"Inserto"))</f>
        <v>1275524</v>
      </c>
      <c r="X319" s="71">
        <f>IF('Prog antiguo'!H318="","",'Prog antiguo'!H318)</f>
        <v>1275421</v>
      </c>
      <c r="Y319" s="71">
        <f>IF(X319="","",IFERROR(VLOOKUP(X319,'Prog Actual'!H:H,1,0),"Eliminada"))</f>
        <v>1275421</v>
      </c>
    </row>
    <row r="320" spans="8:25">
      <c r="H320" s="268" t="str">
        <f t="shared" si="4"/>
        <v/>
      </c>
      <c r="V320" s="71">
        <f>IF('Prog Actual'!H319="","",'Prog Actual'!H319)</f>
        <v>1275370</v>
      </c>
      <c r="W320" s="71">
        <f>IF(V320="","",IFERROR(VLOOKUP(V320,'Prog antiguo'!H:H,1,0),"Inserto"))</f>
        <v>1275370</v>
      </c>
      <c r="X320" s="71" t="str">
        <f>IF('Prog antiguo'!H319="","",'Prog antiguo'!H319)</f>
        <v/>
      </c>
      <c r="Y320" s="71" t="str">
        <f>IF(X320="","",IFERROR(VLOOKUP(X320,'Prog Actual'!H:H,1,0),"Eliminada"))</f>
        <v/>
      </c>
    </row>
    <row r="321" spans="8:25">
      <c r="H321" s="268" t="str">
        <f t="shared" si="4"/>
        <v/>
      </c>
      <c r="V321" s="71">
        <f>IF('Prog Actual'!H320="","",'Prog Actual'!H320)</f>
        <v>1275526</v>
      </c>
      <c r="W321" s="71">
        <f>IF(V321="","",IFERROR(VLOOKUP(V321,'Prog antiguo'!H:H,1,0),"Inserto"))</f>
        <v>1275526</v>
      </c>
      <c r="X321" s="71">
        <f>IF('Prog antiguo'!H320="","",'Prog antiguo'!H320)</f>
        <v>7085048</v>
      </c>
      <c r="Y321" s="71">
        <f>IF(X321="","",IFERROR(VLOOKUP(X321,'Prog Actual'!H:H,1,0),"Eliminada"))</f>
        <v>7085048</v>
      </c>
    </row>
    <row r="322" spans="8:25">
      <c r="H322" s="268" t="str">
        <f t="shared" si="4"/>
        <v/>
      </c>
      <c r="V322" s="71">
        <f>IF('Prog Actual'!H321="","",'Prog Actual'!H321)</f>
        <v>1274752</v>
      </c>
      <c r="W322" s="71">
        <f>IF(V322="","",IFERROR(VLOOKUP(V322,'Prog antiguo'!H:H,1,0),"Inserto"))</f>
        <v>1274752</v>
      </c>
      <c r="X322" s="71">
        <f>IF('Prog antiguo'!H321="","",'Prog antiguo'!H321)</f>
        <v>1272405</v>
      </c>
      <c r="Y322" s="71">
        <f>IF(X322="","",IFERROR(VLOOKUP(X322,'Prog Actual'!H:H,1,0),"Eliminada"))</f>
        <v>1272405</v>
      </c>
    </row>
    <row r="323" spans="8:25">
      <c r="H323" s="268" t="str">
        <f t="shared" si="4"/>
        <v/>
      </c>
      <c r="V323" s="71">
        <f>IF('Prog Actual'!H322="","",'Prog Actual'!H322)</f>
        <v>1274754</v>
      </c>
      <c r="W323" s="71">
        <f>IF(V323="","",IFERROR(VLOOKUP(V323,'Prog antiguo'!H:H,1,0),"Inserto"))</f>
        <v>1274754</v>
      </c>
      <c r="X323" s="71">
        <f>IF('Prog antiguo'!H322="","",'Prog antiguo'!H322)</f>
        <v>7084645</v>
      </c>
      <c r="Y323" s="71">
        <f>IF(X323="","",IFERROR(VLOOKUP(X323,'Prog Actual'!H:H,1,0),"Eliminada"))</f>
        <v>7084645</v>
      </c>
    </row>
    <row r="324" spans="8:25">
      <c r="H324" s="268" t="str">
        <f t="shared" si="4"/>
        <v/>
      </c>
      <c r="V324" s="71">
        <f>IF('Prog Actual'!H323="","",'Prog Actual'!H323)</f>
        <v>1275225</v>
      </c>
      <c r="W324" s="71">
        <f>IF(V324="","",IFERROR(VLOOKUP(V324,'Prog antiguo'!H:H,1,0),"Inserto"))</f>
        <v>1275225</v>
      </c>
      <c r="X324" s="71">
        <f>IF('Prog antiguo'!H323="","",'Prog antiguo'!H323)</f>
        <v>1274330</v>
      </c>
      <c r="Y324" s="71" t="str">
        <f>IF(X324="","",IFERROR(VLOOKUP(X324,'Prog Actual'!H:H,1,0),"Eliminada"))</f>
        <v>Eliminada</v>
      </c>
    </row>
    <row r="325" spans="8:25">
      <c r="H325" s="268" t="str">
        <f t="shared" si="4"/>
        <v/>
      </c>
      <c r="V325" s="71">
        <f>IF('Prog Actual'!H324="","",'Prog Actual'!H324)</f>
        <v>1274635</v>
      </c>
      <c r="W325" s="71">
        <f>IF(V325="","",IFERROR(VLOOKUP(V325,'Prog antiguo'!H:H,1,0),"Inserto"))</f>
        <v>1274635</v>
      </c>
      <c r="X325" s="71">
        <f>IF('Prog antiguo'!H324="","",'Prog antiguo'!H324)</f>
        <v>1274485</v>
      </c>
      <c r="Y325" s="71" t="str">
        <f>IF(X325="","",IFERROR(VLOOKUP(X325,'Prog Actual'!H:H,1,0),"Eliminada"))</f>
        <v>Eliminada</v>
      </c>
    </row>
    <row r="326" spans="8:25">
      <c r="H326" s="268" t="str">
        <f t="shared" ref="H326:H389" si="5">IF(A326="","",IF(D326="","No esta en MM BD",IF(B326="EMBOT",C326,C326/D326)))</f>
        <v/>
      </c>
      <c r="V326" s="71" t="str">
        <f>IF('Prog Actual'!H325="","",'Prog Actual'!H325)</f>
        <v/>
      </c>
      <c r="W326" s="71" t="str">
        <f>IF(V326="","",IFERROR(VLOOKUP(V326,'Prog antiguo'!H:H,1,0),"Inserto"))</f>
        <v/>
      </c>
      <c r="X326" s="71">
        <f>IF('Prog antiguo'!H325="","",'Prog antiguo'!H325)</f>
        <v>1274592</v>
      </c>
      <c r="Y326" s="71">
        <f>IF(X326="","",IFERROR(VLOOKUP(X326,'Prog Actual'!H:H,1,0),"Eliminada"))</f>
        <v>1274592</v>
      </c>
    </row>
    <row r="327" spans="8:25">
      <c r="H327" s="268" t="str">
        <f t="shared" si="5"/>
        <v/>
      </c>
      <c r="V327" s="71" t="str">
        <f>IF('Prog Actual'!H326="","",'Prog Actual'!H326)</f>
        <v/>
      </c>
      <c r="W327" s="71" t="str">
        <f>IF(V327="","",IFERROR(VLOOKUP(V327,'Prog antiguo'!H:H,1,0),"Inserto"))</f>
        <v/>
      </c>
      <c r="X327" s="71">
        <f>IF('Prog antiguo'!H326="","",'Prog antiguo'!H326)</f>
        <v>1275187</v>
      </c>
      <c r="Y327" s="71">
        <f>IF(X327="","",IFERROR(VLOOKUP(X327,'Prog Actual'!H:H,1,0),"Eliminada"))</f>
        <v>1275187</v>
      </c>
    </row>
    <row r="328" spans="8:25">
      <c r="H328" s="268" t="str">
        <f t="shared" si="5"/>
        <v/>
      </c>
      <c r="V328" s="71">
        <f>IF('Prog Actual'!H327="","",'Prog Actual'!H327)</f>
        <v>7085192</v>
      </c>
      <c r="W328" s="71">
        <f>IF(V328="","",IFERROR(VLOOKUP(V328,'Prog antiguo'!H:H,1,0),"Inserto"))</f>
        <v>7085192</v>
      </c>
      <c r="X328" s="71">
        <f>IF('Prog antiguo'!H327="","",'Prog antiguo'!H327)</f>
        <v>1274773</v>
      </c>
      <c r="Y328" s="71">
        <f>IF(X328="","",IFERROR(VLOOKUP(X328,'Prog Actual'!H:H,1,0),"Eliminada"))</f>
        <v>1274773</v>
      </c>
    </row>
    <row r="329" spans="8:25">
      <c r="H329" s="268" t="str">
        <f t="shared" si="5"/>
        <v/>
      </c>
      <c r="V329" s="71">
        <f>IF('Prog Actual'!H328="","",'Prog Actual'!H328)</f>
        <v>1273417</v>
      </c>
      <c r="W329" s="71">
        <f>IF(V329="","",IFERROR(VLOOKUP(V329,'Prog antiguo'!H:H,1,0),"Inserto"))</f>
        <v>1273417</v>
      </c>
      <c r="X329" s="71">
        <f>IF('Prog antiguo'!H328="","",'Prog antiguo'!H328)</f>
        <v>1274163</v>
      </c>
      <c r="Y329" s="71">
        <f>IF(X329="","",IFERROR(VLOOKUP(X329,'Prog Actual'!H:H,1,0),"Eliminada"))</f>
        <v>1274163</v>
      </c>
    </row>
    <row r="330" spans="8:25">
      <c r="H330" s="268" t="str">
        <f t="shared" si="5"/>
        <v/>
      </c>
      <c r="V330" s="71">
        <f>IF('Prog Actual'!H329="","",'Prog Actual'!H329)</f>
        <v>7085210</v>
      </c>
      <c r="W330" s="71">
        <f>IF(V330="","",IFERROR(VLOOKUP(V330,'Prog antiguo'!H:H,1,0),"Inserto"))</f>
        <v>7085210</v>
      </c>
      <c r="X330" s="71">
        <f>IF('Prog antiguo'!H329="","",'Prog antiguo'!H329)</f>
        <v>1274591</v>
      </c>
      <c r="Y330" s="71">
        <f>IF(X330="","",IFERROR(VLOOKUP(X330,'Prog Actual'!H:H,1,0),"Eliminada"))</f>
        <v>1274591</v>
      </c>
    </row>
    <row r="331" spans="8:25">
      <c r="H331" s="268" t="str">
        <f t="shared" si="5"/>
        <v/>
      </c>
      <c r="V331" s="71">
        <f>IF('Prog Actual'!H330="","",'Prog Actual'!H330)</f>
        <v>1266405</v>
      </c>
      <c r="W331" s="71">
        <f>IF(V331="","",IFERROR(VLOOKUP(V331,'Prog antiguo'!H:H,1,0),"Inserto"))</f>
        <v>1266405</v>
      </c>
      <c r="X331" s="71">
        <f>IF('Prog antiguo'!H330="","",'Prog antiguo'!H330)</f>
        <v>1273484</v>
      </c>
      <c r="Y331" s="71">
        <f>IF(X331="","",IFERROR(VLOOKUP(X331,'Prog Actual'!H:H,1,0),"Eliminada"))</f>
        <v>1273484</v>
      </c>
    </row>
    <row r="332" spans="8:25">
      <c r="H332" s="268" t="str">
        <f t="shared" si="5"/>
        <v/>
      </c>
      <c r="V332" s="71">
        <f>IF('Prog Actual'!H331="","",'Prog Actual'!H331)</f>
        <v>7081599</v>
      </c>
      <c r="W332" s="71">
        <f>IF(V332="","",IFERROR(VLOOKUP(V332,'Prog antiguo'!H:H,1,0),"Inserto"))</f>
        <v>7081599</v>
      </c>
      <c r="X332" s="71">
        <f>IF('Prog antiguo'!H331="","",'Prog antiguo'!H331)</f>
        <v>1275480</v>
      </c>
      <c r="Y332" s="71">
        <f>IF(X332="","",IFERROR(VLOOKUP(X332,'Prog Actual'!H:H,1,0),"Eliminada"))</f>
        <v>1275480</v>
      </c>
    </row>
    <row r="333" spans="8:25">
      <c r="H333" s="268" t="str">
        <f t="shared" si="5"/>
        <v/>
      </c>
      <c r="V333" s="71">
        <f>IF('Prog Actual'!H332="","",'Prog Actual'!H332)</f>
        <v>7081601</v>
      </c>
      <c r="W333" s="71">
        <f>IF(V333="","",IFERROR(VLOOKUP(V333,'Prog antiguo'!H:H,1,0),"Inserto"))</f>
        <v>7081601</v>
      </c>
      <c r="X333" s="71">
        <f>IF('Prog antiguo'!H332="","",'Prog antiguo'!H332)</f>
        <v>1274610</v>
      </c>
      <c r="Y333" s="71">
        <f>IF(X333="","",IFERROR(VLOOKUP(X333,'Prog Actual'!H:H,1,0),"Eliminada"))</f>
        <v>1274610</v>
      </c>
    </row>
    <row r="334" spans="8:25">
      <c r="H334" s="268" t="str">
        <f t="shared" si="5"/>
        <v/>
      </c>
      <c r="V334" s="71">
        <f>IF('Prog Actual'!H333="","",'Prog Actual'!H333)</f>
        <v>7081602</v>
      </c>
      <c r="W334" s="71">
        <f>IF(V334="","",IFERROR(VLOOKUP(V334,'Prog antiguo'!H:H,1,0),"Inserto"))</f>
        <v>7081602</v>
      </c>
      <c r="X334" s="71">
        <f>IF('Prog antiguo'!H333="","",'Prog antiguo'!H333)</f>
        <v>1275524</v>
      </c>
      <c r="Y334" s="71">
        <f>IF(X334="","",IFERROR(VLOOKUP(X334,'Prog Actual'!H:H,1,0),"Eliminada"))</f>
        <v>1275524</v>
      </c>
    </row>
    <row r="335" spans="8:25">
      <c r="H335" s="268" t="str">
        <f t="shared" si="5"/>
        <v/>
      </c>
      <c r="V335" s="71" t="str">
        <f>IF('Prog Actual'!H334="","",'Prog Actual'!H334)</f>
        <v/>
      </c>
      <c r="W335" s="71" t="str">
        <f>IF(V335="","",IFERROR(VLOOKUP(V335,'Prog antiguo'!H:H,1,0),"Inserto"))</f>
        <v/>
      </c>
      <c r="X335" s="71">
        <f>IF('Prog antiguo'!H334="","",'Prog antiguo'!H334)</f>
        <v>1275370</v>
      </c>
      <c r="Y335" s="71">
        <f>IF(X335="","",IFERROR(VLOOKUP(X335,'Prog Actual'!H:H,1,0),"Eliminada"))</f>
        <v>1275370</v>
      </c>
    </row>
    <row r="336" spans="8:25">
      <c r="H336" s="268" t="str">
        <f t="shared" si="5"/>
        <v/>
      </c>
      <c r="V336" s="71">
        <f>IF('Prog Actual'!H335="","",'Prog Actual'!H335)</f>
        <v>1274181</v>
      </c>
      <c r="W336" s="71">
        <f>IF(V336="","",IFERROR(VLOOKUP(V336,'Prog antiguo'!H:H,1,0),"Inserto"))</f>
        <v>1274181</v>
      </c>
      <c r="X336" s="71" t="str">
        <f>IF('Prog antiguo'!H335="","",'Prog antiguo'!H335)</f>
        <v/>
      </c>
      <c r="Y336" s="71" t="str">
        <f>IF(X336="","",IFERROR(VLOOKUP(X336,'Prog Actual'!H:H,1,0),"Eliminada"))</f>
        <v/>
      </c>
    </row>
    <row r="337" spans="8:25">
      <c r="H337" s="268" t="str">
        <f t="shared" si="5"/>
        <v/>
      </c>
      <c r="V337" s="71" t="str">
        <f>IF('Prog Actual'!H336="","",'Prog Actual'!H336)</f>
        <v/>
      </c>
      <c r="W337" s="71" t="str">
        <f>IF(V337="","",IFERROR(VLOOKUP(V337,'Prog antiguo'!H:H,1,0),"Inserto"))</f>
        <v/>
      </c>
      <c r="X337" s="71">
        <f>IF('Prog antiguo'!H336="","",'Prog antiguo'!H336)</f>
        <v>1275169</v>
      </c>
      <c r="Y337" s="71">
        <f>IF(X337="","",IFERROR(VLOOKUP(X337,'Prog Actual'!H:H,1,0),"Eliminada"))</f>
        <v>1275169</v>
      </c>
    </row>
    <row r="338" spans="8:25">
      <c r="H338" s="268" t="str">
        <f t="shared" si="5"/>
        <v/>
      </c>
      <c r="V338" s="71">
        <f>IF('Prog Actual'!H337="","",'Prog Actual'!H337)</f>
        <v>7081600</v>
      </c>
      <c r="W338" s="71">
        <f>IF(V338="","",IFERROR(VLOOKUP(V338,'Prog antiguo'!H:H,1,0),"Inserto"))</f>
        <v>7081600</v>
      </c>
      <c r="X338" s="71">
        <f>IF('Prog antiguo'!H337="","",'Prog antiguo'!H337)</f>
        <v>1275332</v>
      </c>
      <c r="Y338" s="71">
        <f>IF(X338="","",IFERROR(VLOOKUP(X338,'Prog Actual'!H:H,1,0),"Eliminada"))</f>
        <v>1275332</v>
      </c>
    </row>
    <row r="339" spans="8:25">
      <c r="H339" s="268" t="str">
        <f t="shared" si="5"/>
        <v/>
      </c>
      <c r="V339" s="71">
        <f>IF('Prog Actual'!H338="","",'Prog Actual'!H338)</f>
        <v>1274325</v>
      </c>
      <c r="W339" s="71">
        <f>IF(V339="","",IFERROR(VLOOKUP(V339,'Prog antiguo'!H:H,1,0),"Inserto"))</f>
        <v>1274325</v>
      </c>
      <c r="X339" s="71">
        <f>IF('Prog antiguo'!H338="","",'Prog antiguo'!H338)</f>
        <v>1275428</v>
      </c>
      <c r="Y339" s="71">
        <f>IF(X339="","",IFERROR(VLOOKUP(X339,'Prog Actual'!H:H,1,0),"Eliminada"))</f>
        <v>1275428</v>
      </c>
    </row>
    <row r="340" spans="8:25">
      <c r="H340" s="268" t="str">
        <f t="shared" si="5"/>
        <v/>
      </c>
      <c r="V340" s="71">
        <f>IF('Prog Actual'!H339="","",'Prog Actual'!H339)</f>
        <v>1275070</v>
      </c>
      <c r="W340" s="71">
        <f>IF(V340="","",IFERROR(VLOOKUP(V340,'Prog antiguo'!H:H,1,0),"Inserto"))</f>
        <v>1275070</v>
      </c>
      <c r="X340" s="71">
        <f>IF('Prog antiguo'!H339="","",'Prog antiguo'!H339)</f>
        <v>1274945</v>
      </c>
      <c r="Y340" s="71">
        <f>IF(X340="","",IFERROR(VLOOKUP(X340,'Prog Actual'!H:H,1,0),"Eliminada"))</f>
        <v>1274945</v>
      </c>
    </row>
    <row r="341" spans="8:25">
      <c r="H341" s="268" t="str">
        <f t="shared" si="5"/>
        <v/>
      </c>
      <c r="V341" s="71">
        <f>IF('Prog Actual'!H340="","",'Prog Actual'!H340)</f>
        <v>1275433</v>
      </c>
      <c r="W341" s="71">
        <f>IF(V341="","",IFERROR(VLOOKUP(V341,'Prog antiguo'!H:H,1,0),"Inserto"))</f>
        <v>1275433</v>
      </c>
      <c r="X341" s="71">
        <f>IF('Prog antiguo'!H340="","",'Prog antiguo'!H340)</f>
        <v>1275842</v>
      </c>
      <c r="Y341" s="71">
        <f>IF(X341="","",IFERROR(VLOOKUP(X341,'Prog Actual'!H:H,1,0),"Eliminada"))</f>
        <v>1275842</v>
      </c>
    </row>
    <row r="342" spans="8:25">
      <c r="H342" s="268" t="str">
        <f t="shared" si="5"/>
        <v/>
      </c>
      <c r="V342" s="71">
        <f>IF('Prog Actual'!H341="","",'Prog Actual'!H341)</f>
        <v>1275429</v>
      </c>
      <c r="W342" s="71">
        <f>IF(V342="","",IFERROR(VLOOKUP(V342,'Prog antiguo'!H:H,1,0),"Inserto"))</f>
        <v>1275429</v>
      </c>
      <c r="X342" s="71">
        <f>IF('Prog antiguo'!H341="","",'Prog antiguo'!H341)</f>
        <v>1275526</v>
      </c>
      <c r="Y342" s="71">
        <f>IF(X342="","",IFERROR(VLOOKUP(X342,'Prog Actual'!H:H,1,0),"Eliminada"))</f>
        <v>1275526</v>
      </c>
    </row>
    <row r="343" spans="8:25">
      <c r="H343" s="268" t="str">
        <f t="shared" si="5"/>
        <v/>
      </c>
      <c r="V343" s="71">
        <f>IF('Prog Actual'!H342="","",'Prog Actual'!H342)</f>
        <v>7085306</v>
      </c>
      <c r="W343" s="71">
        <f>IF(V343="","",IFERROR(VLOOKUP(V343,'Prog antiguo'!H:H,1,0),"Inserto"))</f>
        <v>7085306</v>
      </c>
      <c r="X343" s="71">
        <f>IF('Prog antiguo'!H342="","",'Prog antiguo'!H342)</f>
        <v>1274752</v>
      </c>
      <c r="Y343" s="71">
        <f>IF(X343="","",IFERROR(VLOOKUP(X343,'Prog Actual'!H:H,1,0),"Eliminada"))</f>
        <v>1274752</v>
      </c>
    </row>
    <row r="344" spans="8:25">
      <c r="H344" s="268" t="str">
        <f t="shared" si="5"/>
        <v/>
      </c>
      <c r="V344" s="71">
        <f>IF('Prog Actual'!H343="","",'Prog Actual'!H343)</f>
        <v>1275049</v>
      </c>
      <c r="W344" s="71">
        <f>IF(V344="","",IFERROR(VLOOKUP(V344,'Prog antiguo'!H:H,1,0),"Inserto"))</f>
        <v>1275049</v>
      </c>
      <c r="X344" s="71">
        <f>IF('Prog antiguo'!H343="","",'Prog antiguo'!H343)</f>
        <v>1274754</v>
      </c>
      <c r="Y344" s="71">
        <f>IF(X344="","",IFERROR(VLOOKUP(X344,'Prog Actual'!H:H,1,0),"Eliminada"))</f>
        <v>1274754</v>
      </c>
    </row>
    <row r="345" spans="8:25">
      <c r="H345" s="268" t="str">
        <f t="shared" si="5"/>
        <v/>
      </c>
      <c r="V345" s="71">
        <f>IF('Prog Actual'!H344="","",'Prog Actual'!H344)</f>
        <v>1275631</v>
      </c>
      <c r="W345" s="71">
        <f>IF(V345="","",IFERROR(VLOOKUP(V345,'Prog antiguo'!H:H,1,0),"Inserto"))</f>
        <v>1275631</v>
      </c>
      <c r="X345" s="71">
        <f>IF('Prog antiguo'!H344="","",'Prog antiguo'!H344)</f>
        <v>1275225</v>
      </c>
      <c r="Y345" s="71">
        <f>IF(X345="","",IFERROR(VLOOKUP(X345,'Prog Actual'!H:H,1,0),"Eliminada"))</f>
        <v>1275225</v>
      </c>
    </row>
    <row r="346" spans="8:25">
      <c r="H346" s="268" t="str">
        <f t="shared" si="5"/>
        <v/>
      </c>
      <c r="V346" s="71">
        <f>IF('Prog Actual'!H345="","",'Prog Actual'!H345)</f>
        <v>1275595</v>
      </c>
      <c r="W346" s="71">
        <f>IF(V346="","",IFERROR(VLOOKUP(V346,'Prog antiguo'!H:H,1,0),"Inserto"))</f>
        <v>1275595</v>
      </c>
      <c r="X346" s="71">
        <f>IF('Prog antiguo'!H345="","",'Prog antiguo'!H345)</f>
        <v>1274765</v>
      </c>
      <c r="Y346" s="71" t="str">
        <f>IF(X346="","",IFERROR(VLOOKUP(X346,'Prog Actual'!H:H,1,0),"Eliminada"))</f>
        <v>Eliminada</v>
      </c>
    </row>
    <row r="347" spans="8:25">
      <c r="H347" s="268" t="str">
        <f t="shared" si="5"/>
        <v/>
      </c>
      <c r="V347" s="71">
        <f>IF('Prog Actual'!H346="","",'Prog Actual'!H346)</f>
        <v>7085208</v>
      </c>
      <c r="W347" s="71">
        <f>IF(V347="","",IFERROR(VLOOKUP(V347,'Prog antiguo'!H:H,1,0),"Inserto"))</f>
        <v>7085208</v>
      </c>
      <c r="X347" s="71">
        <f>IF('Prog antiguo'!H346="","",'Prog antiguo'!H346)</f>
        <v>1274635</v>
      </c>
      <c r="Y347" s="71">
        <f>IF(X347="","",IFERROR(VLOOKUP(X347,'Prog Actual'!H:H,1,0),"Eliminada"))</f>
        <v>1274635</v>
      </c>
    </row>
    <row r="348" spans="8:25">
      <c r="H348" s="268" t="str">
        <f t="shared" si="5"/>
        <v/>
      </c>
      <c r="V348" s="71">
        <f>IF('Prog Actual'!H347="","",'Prog Actual'!H347)</f>
        <v>7085308</v>
      </c>
      <c r="W348" s="71">
        <f>IF(V348="","",IFERROR(VLOOKUP(V348,'Prog antiguo'!H:H,1,0),"Inserto"))</f>
        <v>7085308</v>
      </c>
      <c r="X348" s="71">
        <f>IF('Prog antiguo'!H347="","",'Prog antiguo'!H347)</f>
        <v>1274490</v>
      </c>
      <c r="Y348" s="71" t="str">
        <f>IF(X348="","",IFERROR(VLOOKUP(X348,'Prog Actual'!H:H,1,0),"Eliminada"))</f>
        <v>Eliminada</v>
      </c>
    </row>
    <row r="349" spans="8:25">
      <c r="H349" s="268" t="str">
        <f t="shared" si="5"/>
        <v/>
      </c>
      <c r="V349" s="71">
        <f>IF('Prog Actual'!H348="","",'Prog Actual'!H348)</f>
        <v>1273672</v>
      </c>
      <c r="W349" s="71">
        <f>IF(V349="","",IFERROR(VLOOKUP(V349,'Prog antiguo'!H:H,1,0),"Inserto"))</f>
        <v>1273672</v>
      </c>
      <c r="X349" s="71" t="str">
        <f>IF('Prog antiguo'!H348="","",'Prog antiguo'!H348)</f>
        <v/>
      </c>
      <c r="Y349" s="71" t="str">
        <f>IF(X349="","",IFERROR(VLOOKUP(X349,'Prog Actual'!H:H,1,0),"Eliminada"))</f>
        <v/>
      </c>
    </row>
    <row r="350" spans="8:25">
      <c r="H350" s="268" t="str">
        <f t="shared" si="5"/>
        <v/>
      </c>
      <c r="V350" s="71">
        <f>IF('Prog Actual'!H349="","",'Prog Actual'!H349)</f>
        <v>7085251</v>
      </c>
      <c r="W350" s="71">
        <f>IF(V350="","",IFERROR(VLOOKUP(V350,'Prog antiguo'!H:H,1,0),"Inserto"))</f>
        <v>7085251</v>
      </c>
      <c r="X350" s="71">
        <f>IF('Prog antiguo'!H349="","",'Prog antiguo'!H349)</f>
        <v>7085192</v>
      </c>
      <c r="Y350" s="71">
        <f>IF(X350="","",IFERROR(VLOOKUP(X350,'Prog Actual'!H:H,1,0),"Eliminada"))</f>
        <v>7085192</v>
      </c>
    </row>
    <row r="351" spans="8:25">
      <c r="H351" s="268" t="str">
        <f t="shared" si="5"/>
        <v/>
      </c>
      <c r="V351" s="71">
        <f>IF('Prog Actual'!H350="","",'Prog Actual'!H350)</f>
        <v>1274137</v>
      </c>
      <c r="W351" s="71">
        <f>IF(V351="","",IFERROR(VLOOKUP(V351,'Prog antiguo'!H:H,1,0),"Inserto"))</f>
        <v>1274137</v>
      </c>
      <c r="X351" s="71">
        <f>IF('Prog antiguo'!H350="","",'Prog antiguo'!H350)</f>
        <v>1273417</v>
      </c>
      <c r="Y351" s="71">
        <f>IF(X351="","",IFERROR(VLOOKUP(X351,'Prog Actual'!H:H,1,0),"Eliminada"))</f>
        <v>1273417</v>
      </c>
    </row>
    <row r="352" spans="8:25">
      <c r="H352" s="268" t="str">
        <f t="shared" si="5"/>
        <v/>
      </c>
      <c r="V352" s="71">
        <f>IF('Prog Actual'!H351="","",'Prog Actual'!H351)</f>
        <v>1274146</v>
      </c>
      <c r="W352" s="71">
        <f>IF(V352="","",IFERROR(VLOOKUP(V352,'Prog antiguo'!H:H,1,0),"Inserto"))</f>
        <v>1274146</v>
      </c>
      <c r="X352" s="71">
        <f>IF('Prog antiguo'!H351="","",'Prog antiguo'!H351)</f>
        <v>7085210</v>
      </c>
      <c r="Y352" s="71">
        <f>IF(X352="","",IFERROR(VLOOKUP(X352,'Prog Actual'!H:H,1,0),"Eliminada"))</f>
        <v>7085210</v>
      </c>
    </row>
    <row r="353" spans="8:25">
      <c r="H353" s="268" t="str">
        <f t="shared" si="5"/>
        <v/>
      </c>
      <c r="V353" s="71">
        <f>IF('Prog Actual'!H352="","",'Prog Actual'!H352)</f>
        <v>1274629</v>
      </c>
      <c r="W353" s="71">
        <f>IF(V353="","",IFERROR(VLOOKUP(V353,'Prog antiguo'!H:H,1,0),"Inserto"))</f>
        <v>1274629</v>
      </c>
      <c r="X353" s="71">
        <f>IF('Prog antiguo'!H352="","",'Prog antiguo'!H352)</f>
        <v>1266405</v>
      </c>
      <c r="Y353" s="71">
        <f>IF(X353="","",IFERROR(VLOOKUP(X353,'Prog Actual'!H:H,1,0),"Eliminada"))</f>
        <v>1266405</v>
      </c>
    </row>
    <row r="354" spans="8:25">
      <c r="H354" s="268" t="str">
        <f t="shared" si="5"/>
        <v/>
      </c>
      <c r="V354" s="71">
        <f>IF('Prog Actual'!H353="","",'Prog Actual'!H353)</f>
        <v>1274252</v>
      </c>
      <c r="W354" s="71">
        <f>IF(V354="","",IFERROR(VLOOKUP(V354,'Prog antiguo'!H:H,1,0),"Inserto"))</f>
        <v>1274252</v>
      </c>
      <c r="X354" s="71">
        <f>IF('Prog antiguo'!H353="","",'Prog antiguo'!H353)</f>
        <v>7081599</v>
      </c>
      <c r="Y354" s="71">
        <f>IF(X354="","",IFERROR(VLOOKUP(X354,'Prog Actual'!H:H,1,0),"Eliminada"))</f>
        <v>7081599</v>
      </c>
    </row>
    <row r="355" spans="8:25">
      <c r="H355" s="268" t="str">
        <f t="shared" si="5"/>
        <v/>
      </c>
      <c r="V355" s="71">
        <f>IF('Prog Actual'!H354="","",'Prog Actual'!H354)</f>
        <v>1274022</v>
      </c>
      <c r="W355" s="71">
        <f>IF(V355="","",IFERROR(VLOOKUP(V355,'Prog antiguo'!H:H,1,0),"Inserto"))</f>
        <v>1274022</v>
      </c>
      <c r="X355" s="71">
        <f>IF('Prog antiguo'!H354="","",'Prog antiguo'!H354)</f>
        <v>7081601</v>
      </c>
      <c r="Y355" s="71">
        <f>IF(X355="","",IFERROR(VLOOKUP(X355,'Prog Actual'!H:H,1,0),"Eliminada"))</f>
        <v>7081601</v>
      </c>
    </row>
    <row r="356" spans="8:25">
      <c r="H356" s="268" t="str">
        <f t="shared" si="5"/>
        <v/>
      </c>
      <c r="V356" s="71">
        <f>IF('Prog Actual'!H355="","",'Prog Actual'!H355)</f>
        <v>1274274</v>
      </c>
      <c r="W356" s="71">
        <f>IF(V356="","",IFERROR(VLOOKUP(V356,'Prog antiguo'!H:H,1,0),"Inserto"))</f>
        <v>1274274</v>
      </c>
      <c r="X356" s="71">
        <f>IF('Prog antiguo'!H355="","",'Prog antiguo'!H355)</f>
        <v>7081602</v>
      </c>
      <c r="Y356" s="71">
        <f>IF(X356="","",IFERROR(VLOOKUP(X356,'Prog Actual'!H:H,1,0),"Eliminada"))</f>
        <v>7081602</v>
      </c>
    </row>
    <row r="357" spans="8:25">
      <c r="H357" s="268" t="str">
        <f t="shared" si="5"/>
        <v/>
      </c>
      <c r="V357" s="71">
        <f>IF('Prog Actual'!H356="","",'Prog Actual'!H356)</f>
        <v>1272510</v>
      </c>
      <c r="W357" s="71">
        <f>IF(V357="","",IFERROR(VLOOKUP(V357,'Prog antiguo'!H:H,1,0),"Inserto"))</f>
        <v>1272510</v>
      </c>
      <c r="X357" s="71" t="str">
        <f>IF('Prog antiguo'!H356="","",'Prog antiguo'!H356)</f>
        <v/>
      </c>
      <c r="Y357" s="71" t="str">
        <f>IF(X357="","",IFERROR(VLOOKUP(X357,'Prog Actual'!H:H,1,0),"Eliminada"))</f>
        <v/>
      </c>
    </row>
    <row r="358" spans="8:25">
      <c r="H358" s="268" t="str">
        <f t="shared" si="5"/>
        <v/>
      </c>
      <c r="V358" s="71">
        <f>IF('Prog Actual'!H357="","",'Prog Actual'!H357)</f>
        <v>1275403</v>
      </c>
      <c r="W358" s="71">
        <f>IF(V358="","",IFERROR(VLOOKUP(V358,'Prog antiguo'!H:H,1,0),"Inserto"))</f>
        <v>1275403</v>
      </c>
      <c r="X358" s="71">
        <f>IF('Prog antiguo'!H357="","",'Prog antiguo'!H357)</f>
        <v>1274181</v>
      </c>
      <c r="Y358" s="71">
        <f>IF(X358="","",IFERROR(VLOOKUP(X358,'Prog Actual'!H:H,1,0),"Eliminada"))</f>
        <v>1274181</v>
      </c>
    </row>
    <row r="359" spans="8:25">
      <c r="H359" s="268" t="str">
        <f t="shared" si="5"/>
        <v/>
      </c>
      <c r="V359" s="71">
        <f>IF('Prog Actual'!H358="","",'Prog Actual'!H358)</f>
        <v>1277381</v>
      </c>
      <c r="W359" s="71" t="str">
        <f>IF(V359="","",IFERROR(VLOOKUP(V359,'Prog antiguo'!H:H,1,0),"Inserto"))</f>
        <v>Inserto</v>
      </c>
      <c r="X359" s="71" t="str">
        <f>IF('Prog antiguo'!H358="","",'Prog antiguo'!H358)</f>
        <v/>
      </c>
      <c r="Y359" s="71" t="str">
        <f>IF(X359="","",IFERROR(VLOOKUP(X359,'Prog Actual'!H:H,1,0),"Eliminada"))</f>
        <v/>
      </c>
    </row>
    <row r="360" spans="8:25">
      <c r="H360" s="268" t="str">
        <f t="shared" si="5"/>
        <v/>
      </c>
      <c r="V360" s="71" t="str">
        <f>IF('Prog Actual'!H359="","",'Prog Actual'!H359)</f>
        <v/>
      </c>
      <c r="W360" s="71" t="str">
        <f>IF(V360="","",IFERROR(VLOOKUP(V360,'Prog antiguo'!H:H,1,0),"Inserto"))</f>
        <v/>
      </c>
      <c r="X360" s="71">
        <f>IF('Prog antiguo'!H359="","",'Prog antiguo'!H359)</f>
        <v>7081600</v>
      </c>
      <c r="Y360" s="71">
        <f>IF(X360="","",IFERROR(VLOOKUP(X360,'Prog Actual'!H:H,1,0),"Eliminada"))</f>
        <v>7081600</v>
      </c>
    </row>
    <row r="361" spans="8:25">
      <c r="H361" s="268" t="str">
        <f t="shared" si="5"/>
        <v/>
      </c>
      <c r="V361" s="71">
        <f>IF('Prog Actual'!H360="","",'Prog Actual'!H360)</f>
        <v>7085257</v>
      </c>
      <c r="W361" s="71">
        <f>IF(V361="","",IFERROR(VLOOKUP(V361,'Prog antiguo'!H:H,1,0),"Inserto"))</f>
        <v>7085257</v>
      </c>
      <c r="X361" s="71">
        <f>IF('Prog antiguo'!H360="","",'Prog antiguo'!H360)</f>
        <v>7085251</v>
      </c>
      <c r="Y361" s="71">
        <f>IF(X361="","",IFERROR(VLOOKUP(X361,'Prog Actual'!H:H,1,0),"Eliminada"))</f>
        <v>7085251</v>
      </c>
    </row>
    <row r="362" spans="8:25">
      <c r="H362" s="268" t="str">
        <f t="shared" si="5"/>
        <v/>
      </c>
      <c r="V362" s="71">
        <f>IF('Prog Actual'!H361="","",'Prog Actual'!H361)</f>
        <v>7085259</v>
      </c>
      <c r="W362" s="71">
        <f>IF(V362="","",IFERROR(VLOOKUP(V362,'Prog antiguo'!H:H,1,0),"Inserto"))</f>
        <v>7085259</v>
      </c>
      <c r="X362" s="71">
        <f>IF('Prog antiguo'!H361="","",'Prog antiguo'!H361)</f>
        <v>1274629</v>
      </c>
      <c r="Y362" s="71">
        <f>IF(X362="","",IFERROR(VLOOKUP(X362,'Prog Actual'!H:H,1,0),"Eliminada"))</f>
        <v>1274629</v>
      </c>
    </row>
    <row r="363" spans="8:25">
      <c r="H363" s="268" t="str">
        <f t="shared" si="5"/>
        <v/>
      </c>
      <c r="V363" s="71">
        <f>IF('Prog Actual'!H362="","",'Prog Actual'!H362)</f>
        <v>7085513</v>
      </c>
      <c r="W363" s="71">
        <f>IF(V363="","",IFERROR(VLOOKUP(V363,'Prog antiguo'!H:H,1,0),"Inserto"))</f>
        <v>7085513</v>
      </c>
      <c r="X363" s="71">
        <f>IF('Prog antiguo'!H362="","",'Prog antiguo'!H362)</f>
        <v>1275070</v>
      </c>
      <c r="Y363" s="71">
        <f>IF(X363="","",IFERROR(VLOOKUP(X363,'Prog Actual'!H:H,1,0),"Eliminada"))</f>
        <v>1275070</v>
      </c>
    </row>
    <row r="364" spans="8:25">
      <c r="H364" s="268" t="str">
        <f t="shared" si="5"/>
        <v/>
      </c>
      <c r="V364" s="71" t="str">
        <f>IF('Prog Actual'!H363="","",'Prog Actual'!H363)</f>
        <v/>
      </c>
      <c r="W364" s="71" t="str">
        <f>IF(V364="","",IFERROR(VLOOKUP(V364,'Prog antiguo'!H:H,1,0),"Inserto"))</f>
        <v/>
      </c>
      <c r="X364" s="71">
        <f>IF('Prog antiguo'!H363="","",'Prog antiguo'!H363)</f>
        <v>1275433</v>
      </c>
      <c r="Y364" s="71">
        <f>IF(X364="","",IFERROR(VLOOKUP(X364,'Prog Actual'!H:H,1,0),"Eliminada"))</f>
        <v>1275433</v>
      </c>
    </row>
    <row r="365" spans="8:25">
      <c r="H365" s="268" t="str">
        <f t="shared" si="5"/>
        <v/>
      </c>
      <c r="V365" s="71">
        <f>IF('Prog Actual'!H364="","",'Prog Actual'!H364)</f>
        <v>7085944</v>
      </c>
      <c r="W365" s="71" t="str">
        <f>IF(V365="","",IFERROR(VLOOKUP(V365,'Prog antiguo'!H:H,1,0),"Inserto"))</f>
        <v>Inserto</v>
      </c>
      <c r="X365" s="71">
        <f>IF('Prog antiguo'!H364="","",'Prog antiguo'!H364)</f>
        <v>1275049</v>
      </c>
      <c r="Y365" s="71">
        <f>IF(X365="","",IFERROR(VLOOKUP(X365,'Prog Actual'!H:H,1,0),"Eliminada"))</f>
        <v>1275049</v>
      </c>
    </row>
    <row r="366" spans="8:25">
      <c r="H366" s="268" t="str">
        <f t="shared" si="5"/>
        <v/>
      </c>
      <c r="V366" s="71" t="str">
        <f>IF('Prog Actual'!H365="","",'Prog Actual'!H365)</f>
        <v/>
      </c>
      <c r="W366" s="71" t="str">
        <f>IF(V366="","",IFERROR(VLOOKUP(V366,'Prog antiguo'!H:H,1,0),"Inserto"))</f>
        <v/>
      </c>
      <c r="X366" s="71">
        <f>IF('Prog antiguo'!H365="","",'Prog antiguo'!H365)</f>
        <v>1275631</v>
      </c>
      <c r="Y366" s="71">
        <f>IF(X366="","",IFERROR(VLOOKUP(X366,'Prog Actual'!H:H,1,0),"Eliminada"))</f>
        <v>1275631</v>
      </c>
    </row>
    <row r="367" spans="8:25">
      <c r="H367" s="268" t="str">
        <f t="shared" si="5"/>
        <v/>
      </c>
      <c r="V367" s="71">
        <f>IF('Prog Actual'!H366="","",'Prog Actual'!H366)</f>
        <v>7081663</v>
      </c>
      <c r="W367" s="71">
        <f>IF(V367="","",IFERROR(VLOOKUP(V367,'Prog antiguo'!H:H,1,0),"Inserto"))</f>
        <v>7081663</v>
      </c>
      <c r="X367" s="71">
        <f>IF('Prog antiguo'!H366="","",'Prog antiguo'!H366)</f>
        <v>1275595</v>
      </c>
      <c r="Y367" s="71">
        <f>IF(X367="","",IFERROR(VLOOKUP(X367,'Prog Actual'!H:H,1,0),"Eliminada"))</f>
        <v>1275595</v>
      </c>
    </row>
    <row r="368" spans="8:25">
      <c r="H368" s="268" t="str">
        <f t="shared" si="5"/>
        <v/>
      </c>
      <c r="V368" s="71" t="str">
        <f>IF('Prog Actual'!H367="","",'Prog Actual'!H367)</f>
        <v/>
      </c>
      <c r="W368" s="71" t="str">
        <f>IF(V368="","",IFERROR(VLOOKUP(V368,'Prog antiguo'!H:H,1,0),"Inserto"))</f>
        <v/>
      </c>
      <c r="X368" s="71" t="str">
        <f>IF('Prog antiguo'!H367="","",'Prog antiguo'!H367)</f>
        <v/>
      </c>
      <c r="Y368" s="71" t="str">
        <f>IF(X368="","",IFERROR(VLOOKUP(X368,'Prog Actual'!H:H,1,0),"Eliminada"))</f>
        <v/>
      </c>
    </row>
    <row r="369" spans="8:25">
      <c r="H369" s="268" t="str">
        <f t="shared" si="5"/>
        <v/>
      </c>
      <c r="V369" s="71" t="str">
        <f>IF('Prog Actual'!H368="","",'Prog Actual'!H368)</f>
        <v/>
      </c>
      <c r="W369" s="71" t="str">
        <f>IF(V369="","",IFERROR(VLOOKUP(V369,'Prog antiguo'!H:H,1,0),"Inserto"))</f>
        <v/>
      </c>
      <c r="X369" s="71">
        <f>IF('Prog antiguo'!H368="","",'Prog antiguo'!H368)</f>
        <v>7085257</v>
      </c>
      <c r="Y369" s="71">
        <f>IF(X369="","",IFERROR(VLOOKUP(X369,'Prog Actual'!H:H,1,0),"Eliminada"))</f>
        <v>7085257</v>
      </c>
    </row>
    <row r="370" spans="8:25">
      <c r="H370" s="268" t="str">
        <f t="shared" si="5"/>
        <v/>
      </c>
      <c r="V370" s="71">
        <f>IF('Prog Actual'!H369="","",'Prog Actual'!H369)</f>
        <v>1268994</v>
      </c>
      <c r="W370" s="71">
        <f>IF(V370="","",IFERROR(VLOOKUP(V370,'Prog antiguo'!H:H,1,0),"Inserto"))</f>
        <v>1268994</v>
      </c>
      <c r="X370" s="71">
        <f>IF('Prog antiguo'!H369="","",'Prog antiguo'!H369)</f>
        <v>7085259</v>
      </c>
      <c r="Y370" s="71">
        <f>IF(X370="","",IFERROR(VLOOKUP(X370,'Prog Actual'!H:H,1,0),"Eliminada"))</f>
        <v>7085259</v>
      </c>
    </row>
    <row r="371" spans="8:25">
      <c r="H371" s="268" t="str">
        <f t="shared" si="5"/>
        <v/>
      </c>
      <c r="V371" s="71">
        <f>IF('Prog Actual'!H370="","",'Prog Actual'!H370)</f>
        <v>7083470</v>
      </c>
      <c r="W371" s="71">
        <f>IF(V371="","",IFERROR(VLOOKUP(V371,'Prog antiguo'!H:H,1,0),"Inserto"))</f>
        <v>7083470</v>
      </c>
      <c r="X371" s="71">
        <f>IF('Prog antiguo'!H370="","",'Prog antiguo'!H370)</f>
        <v>7085513</v>
      </c>
      <c r="Y371" s="71">
        <f>IF(X371="","",IFERROR(VLOOKUP(X371,'Prog Actual'!H:H,1,0),"Eliminada"))</f>
        <v>7085513</v>
      </c>
    </row>
    <row r="372" spans="8:25">
      <c r="H372" s="268" t="str">
        <f t="shared" si="5"/>
        <v/>
      </c>
      <c r="V372" s="71" t="str">
        <f>IF('Prog Actual'!H371="","",'Prog Actual'!H371)</f>
        <v/>
      </c>
      <c r="W372" s="71" t="str">
        <f>IF(V372="","",IFERROR(VLOOKUP(V372,'Prog antiguo'!H:H,1,0),"Inserto"))</f>
        <v/>
      </c>
      <c r="X372" s="71" t="str">
        <f>IF('Prog antiguo'!H371="","",'Prog antiguo'!H371)</f>
        <v/>
      </c>
      <c r="Y372" s="71" t="str">
        <f>IF(X372="","",IFERROR(VLOOKUP(X372,'Prog Actual'!H:H,1,0),"Eliminada"))</f>
        <v/>
      </c>
    </row>
    <row r="373" spans="8:25">
      <c r="H373" s="268" t="str">
        <f t="shared" si="5"/>
        <v/>
      </c>
      <c r="V373" s="71">
        <f>IF('Prog Actual'!H372="","",'Prog Actual'!H372)</f>
        <v>7085032</v>
      </c>
      <c r="W373" s="71">
        <f>IF(V373="","",IFERROR(VLOOKUP(V373,'Prog antiguo'!H:H,1,0),"Inserto"))</f>
        <v>7085032</v>
      </c>
      <c r="X373" s="71">
        <f>IF('Prog antiguo'!H372="","",'Prog antiguo'!H372)</f>
        <v>1275429</v>
      </c>
      <c r="Y373" s="71">
        <f>IF(X373="","",IFERROR(VLOOKUP(X373,'Prog Actual'!H:H,1,0),"Eliminada"))</f>
        <v>1275429</v>
      </c>
    </row>
    <row r="374" spans="8:25">
      <c r="H374" s="268" t="str">
        <f t="shared" si="5"/>
        <v/>
      </c>
      <c r="V374" s="71">
        <f>IF('Prog Actual'!H373="","",'Prog Actual'!H373)</f>
        <v>7081597</v>
      </c>
      <c r="W374" s="71">
        <f>IF(V374="","",IFERROR(VLOOKUP(V374,'Prog antiguo'!H:H,1,0),"Inserto"))</f>
        <v>7081597</v>
      </c>
      <c r="X374" s="71">
        <f>IF('Prog antiguo'!H373="","",'Prog antiguo'!H373)</f>
        <v>7085208</v>
      </c>
      <c r="Y374" s="71">
        <f>IF(X374="","",IFERROR(VLOOKUP(X374,'Prog Actual'!H:H,1,0),"Eliminada"))</f>
        <v>7085208</v>
      </c>
    </row>
    <row r="375" spans="8:25">
      <c r="H375" s="268" t="str">
        <f t="shared" si="5"/>
        <v/>
      </c>
      <c r="V375" s="71">
        <f>IF('Prog Actual'!H374="","",'Prog Actual'!H374)</f>
        <v>7081603</v>
      </c>
      <c r="W375" s="71">
        <f>IF(V375="","",IFERROR(VLOOKUP(V375,'Prog antiguo'!H:H,1,0),"Inserto"))</f>
        <v>7081603</v>
      </c>
      <c r="X375" s="71">
        <f>IF('Prog antiguo'!H374="","",'Prog antiguo'!H374)</f>
        <v>7085306</v>
      </c>
      <c r="Y375" s="71">
        <f>IF(X375="","",IFERROR(VLOOKUP(X375,'Prog Actual'!H:H,1,0),"Eliminada"))</f>
        <v>7085306</v>
      </c>
    </row>
    <row r="376" spans="8:25">
      <c r="H376" s="268" t="str">
        <f t="shared" si="5"/>
        <v/>
      </c>
      <c r="V376" s="71">
        <f>IF('Prog Actual'!H375="","",'Prog Actual'!H375)</f>
        <v>7084976</v>
      </c>
      <c r="W376" s="71">
        <f>IF(V376="","",IFERROR(VLOOKUP(V376,'Prog antiguo'!H:H,1,0),"Inserto"))</f>
        <v>7084976</v>
      </c>
      <c r="X376" s="71">
        <f>IF('Prog antiguo'!H375="","",'Prog antiguo'!H375)</f>
        <v>7085308</v>
      </c>
      <c r="Y376" s="71">
        <f>IF(X376="","",IFERROR(VLOOKUP(X376,'Prog Actual'!H:H,1,0),"Eliminada"))</f>
        <v>7085308</v>
      </c>
    </row>
    <row r="377" spans="8:25">
      <c r="H377" s="268" t="str">
        <f t="shared" si="5"/>
        <v/>
      </c>
      <c r="V377" s="71">
        <f>IF('Prog Actual'!H376="","",'Prog Actual'!H376)</f>
        <v>7085174</v>
      </c>
      <c r="W377" s="71">
        <f>IF(V377="","",IFERROR(VLOOKUP(V377,'Prog antiguo'!H:H,1,0),"Inserto"))</f>
        <v>7085174</v>
      </c>
      <c r="X377" s="71" t="str">
        <f>IF('Prog antiguo'!H376="","",'Prog antiguo'!H376)</f>
        <v/>
      </c>
      <c r="Y377" s="71" t="str">
        <f>IF(X377="","",IFERROR(VLOOKUP(X377,'Prog Actual'!H:H,1,0),"Eliminada"))</f>
        <v/>
      </c>
    </row>
    <row r="378" spans="8:25">
      <c r="H378" s="268" t="str">
        <f t="shared" si="5"/>
        <v/>
      </c>
      <c r="V378" s="71">
        <f>IF('Prog Actual'!H377="","",'Prog Actual'!H377)</f>
        <v>7085267</v>
      </c>
      <c r="W378" s="71">
        <f>IF(V378="","",IFERROR(VLOOKUP(V378,'Prog antiguo'!H:H,1,0),"Inserto"))</f>
        <v>7085267</v>
      </c>
      <c r="X378" s="71">
        <f>IF('Prog antiguo'!H377="","",'Prog antiguo'!H377)</f>
        <v>7081663</v>
      </c>
      <c r="Y378" s="71">
        <f>IF(X378="","",IFERROR(VLOOKUP(X378,'Prog Actual'!H:H,1,0),"Eliminada"))</f>
        <v>7081663</v>
      </c>
    </row>
    <row r="379" spans="8:25">
      <c r="H379" s="268" t="str">
        <f t="shared" si="5"/>
        <v/>
      </c>
      <c r="V379" s="71">
        <f>IF('Prog Actual'!H378="","",'Prog Actual'!H378)</f>
        <v>7085184</v>
      </c>
      <c r="W379" s="71">
        <f>IF(V379="","",IFERROR(VLOOKUP(V379,'Prog antiguo'!H:H,1,0),"Inserto"))</f>
        <v>7085184</v>
      </c>
      <c r="X379" s="71" t="str">
        <f>IF('Prog antiguo'!H378="","",'Prog antiguo'!H378)</f>
        <v/>
      </c>
      <c r="Y379" s="71" t="str">
        <f>IF(X379="","",IFERROR(VLOOKUP(X379,'Prog Actual'!H:H,1,0),"Eliminada"))</f>
        <v/>
      </c>
    </row>
    <row r="380" spans="8:25">
      <c r="H380" s="268" t="str">
        <f t="shared" si="5"/>
        <v/>
      </c>
      <c r="V380" s="71">
        <f>IF('Prog Actual'!H379="","",'Prog Actual'!H379)</f>
        <v>7085161</v>
      </c>
      <c r="W380" s="71">
        <f>IF(V380="","",IFERROR(VLOOKUP(V380,'Prog antiguo'!H:H,1,0),"Inserto"))</f>
        <v>7085161</v>
      </c>
      <c r="X380" s="71">
        <f>IF('Prog antiguo'!H379="","",'Prog antiguo'!H379)</f>
        <v>7083874</v>
      </c>
      <c r="Y380" s="71" t="str">
        <f>IF(X380="","",IFERROR(VLOOKUP(X380,'Prog Actual'!H:H,1,0),"Eliminada"))</f>
        <v>Eliminada</v>
      </c>
    </row>
    <row r="381" spans="8:25">
      <c r="H381" s="268" t="str">
        <f t="shared" si="5"/>
        <v/>
      </c>
      <c r="V381" s="71">
        <f>IF('Prog Actual'!H380="","",'Prog Actual'!H380)</f>
        <v>7085263</v>
      </c>
      <c r="W381" s="71">
        <f>IF(V381="","",IFERROR(VLOOKUP(V381,'Prog antiguo'!H:H,1,0),"Inserto"))</f>
        <v>7085263</v>
      </c>
      <c r="X381" s="71">
        <f>IF('Prog antiguo'!H380="","",'Prog antiguo'!H380)</f>
        <v>1273672</v>
      </c>
      <c r="Y381" s="71">
        <f>IF(X381="","",IFERROR(VLOOKUP(X381,'Prog Actual'!H:H,1,0),"Eliminada"))</f>
        <v>1273672</v>
      </c>
    </row>
    <row r="382" spans="8:25">
      <c r="H382" s="268" t="str">
        <f t="shared" si="5"/>
        <v/>
      </c>
      <c r="V382" s="71">
        <f>IF('Prog Actual'!H381="","",'Prog Actual'!H381)</f>
        <v>7084752</v>
      </c>
      <c r="W382" s="71">
        <f>IF(V382="","",IFERROR(VLOOKUP(V382,'Prog antiguo'!H:H,1,0),"Inserto"))</f>
        <v>7084752</v>
      </c>
      <c r="X382" s="71">
        <f>IF('Prog antiguo'!H381="","",'Prog antiguo'!H381)</f>
        <v>1274252</v>
      </c>
      <c r="Y382" s="71">
        <f>IF(X382="","",IFERROR(VLOOKUP(X382,'Prog Actual'!H:H,1,0),"Eliminada"))</f>
        <v>1274252</v>
      </c>
    </row>
    <row r="383" spans="8:25">
      <c r="H383" s="268" t="str">
        <f t="shared" si="5"/>
        <v/>
      </c>
      <c r="V383" s="71">
        <f>IF('Prog Actual'!H382="","",'Prog Actual'!H382)</f>
        <v>7084749</v>
      </c>
      <c r="W383" s="71">
        <f>IF(V383="","",IFERROR(VLOOKUP(V383,'Prog antiguo'!H:H,1,0),"Inserto"))</f>
        <v>7084749</v>
      </c>
      <c r="X383" s="71">
        <f>IF('Prog antiguo'!H382="","",'Prog antiguo'!H382)</f>
        <v>1274022</v>
      </c>
      <c r="Y383" s="71">
        <f>IF(X383="","",IFERROR(VLOOKUP(X383,'Prog Actual'!H:H,1,0),"Eliminada"))</f>
        <v>1274022</v>
      </c>
    </row>
    <row r="384" spans="8:25">
      <c r="H384" s="268" t="str">
        <f t="shared" si="5"/>
        <v/>
      </c>
      <c r="V384" s="71">
        <f>IF('Prog Actual'!H383="","",'Prog Actual'!H383)</f>
        <v>7085335</v>
      </c>
      <c r="W384" s="71">
        <f>IF(V384="","",IFERROR(VLOOKUP(V384,'Prog antiguo'!H:H,1,0),"Inserto"))</f>
        <v>7085335</v>
      </c>
      <c r="X384" s="71">
        <f>IF('Prog antiguo'!H383="","",'Prog antiguo'!H383)</f>
        <v>1274274</v>
      </c>
      <c r="Y384" s="71">
        <f>IF(X384="","",IFERROR(VLOOKUP(X384,'Prog Actual'!H:H,1,0),"Eliminada"))</f>
        <v>1274274</v>
      </c>
    </row>
    <row r="385" spans="8:25">
      <c r="H385" s="268" t="str">
        <f t="shared" si="5"/>
        <v/>
      </c>
      <c r="V385" s="71">
        <f>IF('Prog Actual'!H384="","",'Prog Actual'!H384)</f>
        <v>1274100</v>
      </c>
      <c r="W385" s="71">
        <f>IF(V385="","",IFERROR(VLOOKUP(V385,'Prog antiguo'!H:H,1,0),"Inserto"))</f>
        <v>1274100</v>
      </c>
      <c r="X385" s="71">
        <f>IF('Prog antiguo'!H384="","",'Prog antiguo'!H384)</f>
        <v>1272510</v>
      </c>
      <c r="Y385" s="71">
        <f>IF(X385="","",IFERROR(VLOOKUP(X385,'Prog Actual'!H:H,1,0),"Eliminada"))</f>
        <v>1272510</v>
      </c>
    </row>
    <row r="386" spans="8:25">
      <c r="H386" s="268" t="str">
        <f t="shared" si="5"/>
        <v/>
      </c>
      <c r="V386" s="71">
        <f>IF('Prog Actual'!H385="","",'Prog Actual'!H385)</f>
        <v>1263383</v>
      </c>
      <c r="W386" s="71">
        <f>IF(V386="","",IFERROR(VLOOKUP(V386,'Prog antiguo'!H:H,1,0),"Inserto"))</f>
        <v>1263383</v>
      </c>
      <c r="X386" s="71" t="str">
        <f>IF('Prog antiguo'!H385="","",'Prog antiguo'!H385)</f>
        <v/>
      </c>
      <c r="Y386" s="71" t="str">
        <f>IF(X386="","",IFERROR(VLOOKUP(X386,'Prog Actual'!H:H,1,0),"Eliminada"))</f>
        <v/>
      </c>
    </row>
    <row r="387" spans="8:25">
      <c r="H387" s="268" t="str">
        <f t="shared" si="5"/>
        <v/>
      </c>
      <c r="V387" s="71">
        <f>IF('Prog Actual'!H386="","",'Prog Actual'!H386)</f>
        <v>1274097</v>
      </c>
      <c r="W387" s="71">
        <f>IF(V387="","",IFERROR(VLOOKUP(V387,'Prog antiguo'!H:H,1,0),"Inserto"))</f>
        <v>1274097</v>
      </c>
      <c r="X387" s="71">
        <f>IF('Prog antiguo'!H386="","",'Prog antiguo'!H386)</f>
        <v>1268994</v>
      </c>
      <c r="Y387" s="71">
        <f>IF(X387="","",IFERROR(VLOOKUP(X387,'Prog Actual'!H:H,1,0),"Eliminada"))</f>
        <v>1268994</v>
      </c>
    </row>
    <row r="388" spans="8:25">
      <c r="H388" s="268" t="str">
        <f t="shared" si="5"/>
        <v/>
      </c>
      <c r="V388" s="71">
        <f>IF('Prog Actual'!H387="","",'Prog Actual'!H387)</f>
        <v>7085162</v>
      </c>
      <c r="W388" s="71">
        <f>IF(V388="","",IFERROR(VLOOKUP(V388,'Prog antiguo'!H:H,1,0),"Inserto"))</f>
        <v>7085162</v>
      </c>
      <c r="X388" s="71">
        <f>IF('Prog antiguo'!H387="","",'Prog antiguo'!H387)</f>
        <v>7083470</v>
      </c>
      <c r="Y388" s="71">
        <f>IF(X388="","",IFERROR(VLOOKUP(X388,'Prog Actual'!H:H,1,0),"Eliminada"))</f>
        <v>7083470</v>
      </c>
    </row>
    <row r="389" spans="8:25">
      <c r="H389" s="268" t="str">
        <f t="shared" si="5"/>
        <v/>
      </c>
      <c r="V389" s="71">
        <f>IF('Prog Actual'!H388="","",'Prog Actual'!H388)</f>
        <v>1275425</v>
      </c>
      <c r="W389" s="71">
        <f>IF(V389="","",IFERROR(VLOOKUP(V389,'Prog antiguo'!H:H,1,0),"Inserto"))</f>
        <v>1275425</v>
      </c>
      <c r="X389" s="71" t="str">
        <f>IF('Prog antiguo'!H388="","",'Prog antiguo'!H388)</f>
        <v/>
      </c>
      <c r="Y389" s="71" t="str">
        <f>IF(X389="","",IFERROR(VLOOKUP(X389,'Prog Actual'!H:H,1,0),"Eliminada"))</f>
        <v/>
      </c>
    </row>
    <row r="390" spans="8:25">
      <c r="H390" s="268" t="str">
        <f t="shared" ref="H390:H453" si="6">IF(A390="","",IF(D390="","No esta en MM BD",IF(B390="EMBOT",C390,C390/D390)))</f>
        <v/>
      </c>
      <c r="V390" s="71" t="str">
        <f>IF('Prog Actual'!H389="","",'Prog Actual'!H389)</f>
        <v/>
      </c>
      <c r="W390" s="71" t="str">
        <f>IF(V390="","",IFERROR(VLOOKUP(V390,'Prog antiguo'!H:H,1,0),"Inserto"))</f>
        <v/>
      </c>
      <c r="X390" s="71">
        <f>IF('Prog antiguo'!H389="","",'Prog antiguo'!H389)</f>
        <v>7085032</v>
      </c>
      <c r="Y390" s="71">
        <f>IF(X390="","",IFERROR(VLOOKUP(X390,'Prog Actual'!H:H,1,0),"Eliminada"))</f>
        <v>7085032</v>
      </c>
    </row>
    <row r="391" spans="8:25">
      <c r="H391" s="268" t="str">
        <f t="shared" si="6"/>
        <v/>
      </c>
      <c r="V391" s="71">
        <f>IF('Prog Actual'!H390="","",'Prog Actual'!H390)</f>
        <v>7081598</v>
      </c>
      <c r="W391" s="71">
        <f>IF(V391="","",IFERROR(VLOOKUP(V391,'Prog antiguo'!H:H,1,0),"Inserto"))</f>
        <v>7081598</v>
      </c>
      <c r="X391" s="71">
        <f>IF('Prog antiguo'!H390="","",'Prog antiguo'!H390)</f>
        <v>7081597</v>
      </c>
      <c r="Y391" s="71">
        <f>IF(X391="","",IFERROR(VLOOKUP(X391,'Prog Actual'!H:H,1,0),"Eliminada"))</f>
        <v>7081597</v>
      </c>
    </row>
    <row r="392" spans="8:25">
      <c r="H392" s="268" t="str">
        <f t="shared" si="6"/>
        <v/>
      </c>
      <c r="V392" s="71" t="str">
        <f>IF('Prog Actual'!H391="","",'Prog Actual'!H391)</f>
        <v/>
      </c>
      <c r="W392" s="71" t="str">
        <f>IF(V392="","",IFERROR(VLOOKUP(V392,'Prog antiguo'!H:H,1,0),"Inserto"))</f>
        <v/>
      </c>
      <c r="X392" s="71">
        <f>IF('Prog antiguo'!H391="","",'Prog antiguo'!H391)</f>
        <v>7081603</v>
      </c>
      <c r="Y392" s="71">
        <f>IF(X392="","",IFERROR(VLOOKUP(X392,'Prog Actual'!H:H,1,0),"Eliminada"))</f>
        <v>7081603</v>
      </c>
    </row>
    <row r="393" spans="8:25">
      <c r="H393" s="268" t="str">
        <f t="shared" si="6"/>
        <v/>
      </c>
      <c r="V393" s="71">
        <f>IF('Prog Actual'!H392="","",'Prog Actual'!H392)</f>
        <v>1271646</v>
      </c>
      <c r="W393" s="71">
        <f>IF(V393="","",IFERROR(VLOOKUP(V393,'Prog antiguo'!H:H,1,0),"Inserto"))</f>
        <v>1271646</v>
      </c>
      <c r="X393" s="71">
        <f>IF('Prog antiguo'!H392="","",'Prog antiguo'!H392)</f>
        <v>7084976</v>
      </c>
      <c r="Y393" s="71">
        <f>IF(X393="","",IFERROR(VLOOKUP(X393,'Prog Actual'!H:H,1,0),"Eliminada"))</f>
        <v>7084976</v>
      </c>
    </row>
    <row r="394" spans="8:25">
      <c r="H394" s="268" t="str">
        <f t="shared" si="6"/>
        <v/>
      </c>
      <c r="V394" s="71">
        <f>IF('Prog Actual'!H393="","",'Prog Actual'!H393)</f>
        <v>1266403</v>
      </c>
      <c r="W394" s="71">
        <f>IF(V394="","",IFERROR(VLOOKUP(V394,'Prog antiguo'!H:H,1,0),"Inserto"))</f>
        <v>1266403</v>
      </c>
      <c r="X394" s="71">
        <f>IF('Prog antiguo'!H393="","",'Prog antiguo'!H393)</f>
        <v>7085174</v>
      </c>
      <c r="Y394" s="71">
        <f>IF(X394="","",IFERROR(VLOOKUP(X394,'Prog Actual'!H:H,1,0),"Eliminada"))</f>
        <v>7085174</v>
      </c>
    </row>
    <row r="395" spans="8:25">
      <c r="H395" s="268" t="str">
        <f t="shared" si="6"/>
        <v/>
      </c>
      <c r="V395" s="71">
        <f>IF('Prog Actual'!H394="","",'Prog Actual'!H394)</f>
        <v>7082599</v>
      </c>
      <c r="W395" s="71">
        <f>IF(V395="","",IFERROR(VLOOKUP(V395,'Prog antiguo'!H:H,1,0),"Inserto"))</f>
        <v>7082599</v>
      </c>
      <c r="X395" s="71">
        <f>IF('Prog antiguo'!H394="","",'Prog antiguo'!H394)</f>
        <v>7085267</v>
      </c>
      <c r="Y395" s="71">
        <f>IF(X395="","",IFERROR(VLOOKUP(X395,'Prog Actual'!H:H,1,0),"Eliminada"))</f>
        <v>7085267</v>
      </c>
    </row>
    <row r="396" spans="8:25">
      <c r="H396" s="268" t="str">
        <f t="shared" si="6"/>
        <v/>
      </c>
      <c r="V396" s="71" t="str">
        <f>IF('Prog Actual'!H395="","",'Prog Actual'!H395)</f>
        <v/>
      </c>
      <c r="W396" s="71" t="str">
        <f>IF(V396="","",IFERROR(VLOOKUP(V396,'Prog antiguo'!H:H,1,0),"Inserto"))</f>
        <v/>
      </c>
      <c r="X396" s="71">
        <f>IF('Prog antiguo'!H395="","",'Prog antiguo'!H395)</f>
        <v>7085184</v>
      </c>
      <c r="Y396" s="71">
        <f>IF(X396="","",IFERROR(VLOOKUP(X396,'Prog Actual'!H:H,1,0),"Eliminada"))</f>
        <v>7085184</v>
      </c>
    </row>
    <row r="397" spans="8:25">
      <c r="H397" s="268" t="str">
        <f t="shared" si="6"/>
        <v/>
      </c>
      <c r="V397" s="71">
        <f>IF('Prog Actual'!H396="","",'Prog Actual'!H396)</f>
        <v>7085060</v>
      </c>
      <c r="W397" s="71">
        <f>IF(V397="","",IFERROR(VLOOKUP(V397,'Prog antiguo'!H:H,1,0),"Inserto"))</f>
        <v>7085060</v>
      </c>
      <c r="X397" s="71">
        <f>IF('Prog antiguo'!H396="","",'Prog antiguo'!H396)</f>
        <v>7085161</v>
      </c>
      <c r="Y397" s="71">
        <f>IF(X397="","",IFERROR(VLOOKUP(X397,'Prog Actual'!H:H,1,0),"Eliminada"))</f>
        <v>7085161</v>
      </c>
    </row>
    <row r="398" spans="8:25">
      <c r="H398" s="268" t="str">
        <f t="shared" si="6"/>
        <v/>
      </c>
      <c r="V398" s="71">
        <f>IF('Prog Actual'!H397="","",'Prog Actual'!H397)</f>
        <v>7085059</v>
      </c>
      <c r="W398" s="71">
        <f>IF(V398="","",IFERROR(VLOOKUP(V398,'Prog antiguo'!H:H,1,0),"Inserto"))</f>
        <v>7085059</v>
      </c>
      <c r="X398" s="71">
        <f>IF('Prog antiguo'!H397="","",'Prog antiguo'!H397)</f>
        <v>7085263</v>
      </c>
      <c r="Y398" s="71">
        <f>IF(X398="","",IFERROR(VLOOKUP(X398,'Prog Actual'!H:H,1,0),"Eliminada"))</f>
        <v>7085263</v>
      </c>
    </row>
    <row r="399" spans="8:25">
      <c r="H399" s="268" t="str">
        <f t="shared" si="6"/>
        <v/>
      </c>
      <c r="V399" s="71">
        <f>IF('Prog Actual'!H398="","",'Prog Actual'!H398)</f>
        <v>1274391</v>
      </c>
      <c r="W399" s="71">
        <f>IF(V399="","",IFERROR(VLOOKUP(V399,'Prog antiguo'!H:H,1,0),"Inserto"))</f>
        <v>1274391</v>
      </c>
      <c r="X399" s="71">
        <f>IF('Prog antiguo'!H398="","",'Prog antiguo'!H398)</f>
        <v>7084752</v>
      </c>
      <c r="Y399" s="71">
        <f>IF(X399="","",IFERROR(VLOOKUP(X399,'Prog Actual'!H:H,1,0),"Eliminada"))</f>
        <v>7084752</v>
      </c>
    </row>
    <row r="400" spans="8:25">
      <c r="H400" s="268" t="str">
        <f t="shared" si="6"/>
        <v/>
      </c>
      <c r="V400" s="71">
        <f>IF('Prog Actual'!H399="","",'Prog Actual'!H399)</f>
        <v>7081247</v>
      </c>
      <c r="W400" s="71">
        <f>IF(V400="","",IFERROR(VLOOKUP(V400,'Prog antiguo'!H:H,1,0),"Inserto"))</f>
        <v>7081247</v>
      </c>
      <c r="X400" s="71">
        <f>IF('Prog antiguo'!H399="","",'Prog antiguo'!H399)</f>
        <v>7084749</v>
      </c>
      <c r="Y400" s="71">
        <f>IF(X400="","",IFERROR(VLOOKUP(X400,'Prog Actual'!H:H,1,0),"Eliminada"))</f>
        <v>7084749</v>
      </c>
    </row>
    <row r="401" spans="8:25">
      <c r="H401" s="268" t="str">
        <f t="shared" si="6"/>
        <v/>
      </c>
      <c r="V401" s="71" t="str">
        <f>IF('Prog Actual'!H400="","",'Prog Actual'!H400)</f>
        <v/>
      </c>
      <c r="W401" s="71" t="str">
        <f>IF(V401="","",IFERROR(VLOOKUP(V401,'Prog antiguo'!H:H,1,0),"Inserto"))</f>
        <v/>
      </c>
      <c r="X401" s="71">
        <f>IF('Prog antiguo'!H400="","",'Prog antiguo'!H400)</f>
        <v>7085335</v>
      </c>
      <c r="Y401" s="71">
        <f>IF(X401="","",IFERROR(VLOOKUP(X401,'Prog Actual'!H:H,1,0),"Eliminada"))</f>
        <v>7085335</v>
      </c>
    </row>
    <row r="402" spans="8:25">
      <c r="H402" s="268" t="str">
        <f t="shared" si="6"/>
        <v/>
      </c>
      <c r="V402" s="71">
        <f>IF('Prog Actual'!H401="","",'Prog Actual'!H401)</f>
        <v>1275047</v>
      </c>
      <c r="W402" s="71">
        <f>IF(V402="","",IFERROR(VLOOKUP(V402,'Prog antiguo'!H:H,1,0),"Inserto"))</f>
        <v>1275047</v>
      </c>
      <c r="X402" s="71">
        <f>IF('Prog antiguo'!H401="","",'Prog antiguo'!H401)</f>
        <v>1274100</v>
      </c>
      <c r="Y402" s="71">
        <f>IF(X402="","",IFERROR(VLOOKUP(X402,'Prog Actual'!H:H,1,0),"Eliminada"))</f>
        <v>1274100</v>
      </c>
    </row>
    <row r="403" spans="8:25">
      <c r="H403" s="268" t="str">
        <f t="shared" si="6"/>
        <v/>
      </c>
      <c r="V403" s="71">
        <f>IF('Prog Actual'!H402="","",'Prog Actual'!H402)</f>
        <v>1275126</v>
      </c>
      <c r="W403" s="71">
        <f>IF(V403="","",IFERROR(VLOOKUP(V403,'Prog antiguo'!H:H,1,0),"Inserto"))</f>
        <v>1275126</v>
      </c>
      <c r="X403" s="71">
        <f>IF('Prog antiguo'!H402="","",'Prog antiguo'!H402)</f>
        <v>1263383</v>
      </c>
      <c r="Y403" s="71">
        <f>IF(X403="","",IFERROR(VLOOKUP(X403,'Prog Actual'!H:H,1,0),"Eliminada"))</f>
        <v>1263383</v>
      </c>
    </row>
    <row r="404" spans="8:25">
      <c r="H404" s="268" t="str">
        <f t="shared" si="6"/>
        <v/>
      </c>
      <c r="V404" s="71">
        <f>IF('Prog Actual'!H403="","",'Prog Actual'!H403)</f>
        <v>7085305</v>
      </c>
      <c r="W404" s="71">
        <f>IF(V404="","",IFERROR(VLOOKUP(V404,'Prog antiguo'!H:H,1,0),"Inserto"))</f>
        <v>7085305</v>
      </c>
      <c r="X404" s="71">
        <f>IF('Prog antiguo'!H403="","",'Prog antiguo'!H403)</f>
        <v>1274325</v>
      </c>
      <c r="Y404" s="71">
        <f>IF(X404="","",IFERROR(VLOOKUP(X404,'Prog Actual'!H:H,1,0),"Eliminada"))</f>
        <v>1274325</v>
      </c>
    </row>
    <row r="405" spans="8:25">
      <c r="H405" s="268" t="str">
        <f t="shared" si="6"/>
        <v/>
      </c>
      <c r="V405" s="71">
        <f>IF('Prog Actual'!H404="","",'Prog Actual'!H404)</f>
        <v>7085163</v>
      </c>
      <c r="W405" s="71">
        <f>IF(V405="","",IFERROR(VLOOKUP(V405,'Prog antiguo'!H:H,1,0),"Inserto"))</f>
        <v>7085163</v>
      </c>
      <c r="X405" s="71">
        <f>IF('Prog antiguo'!H404="","",'Prog antiguo'!H404)</f>
        <v>1274097</v>
      </c>
      <c r="Y405" s="71">
        <f>IF(X405="","",IFERROR(VLOOKUP(X405,'Prog Actual'!H:H,1,0),"Eliminada"))</f>
        <v>1274097</v>
      </c>
    </row>
    <row r="406" spans="8:25">
      <c r="H406" s="268" t="str">
        <f t="shared" si="6"/>
        <v/>
      </c>
      <c r="V406" s="71">
        <f>IF('Prog Actual'!H405="","",'Prog Actual'!H405)</f>
        <v>7084032</v>
      </c>
      <c r="W406" s="71">
        <f>IF(V406="","",IFERROR(VLOOKUP(V406,'Prog antiguo'!H:H,1,0),"Inserto"))</f>
        <v>7084032</v>
      </c>
      <c r="X406" s="71">
        <f>IF('Prog antiguo'!H405="","",'Prog antiguo'!H405)</f>
        <v>7085162</v>
      </c>
      <c r="Y406" s="71">
        <f>IF(X406="","",IFERROR(VLOOKUP(X406,'Prog Actual'!H:H,1,0),"Eliminada"))</f>
        <v>7085162</v>
      </c>
    </row>
    <row r="407" spans="8:25">
      <c r="H407" s="268" t="str">
        <f t="shared" si="6"/>
        <v/>
      </c>
      <c r="V407" s="71">
        <f>IF('Prog Actual'!H406="","",'Prog Actual'!H406)</f>
        <v>7085255</v>
      </c>
      <c r="W407" s="71">
        <f>IF(V407="","",IFERROR(VLOOKUP(V407,'Prog antiguo'!H:H,1,0),"Inserto"))</f>
        <v>7085255</v>
      </c>
      <c r="X407" s="71">
        <f>IF('Prog antiguo'!H406="","",'Prog antiguo'!H406)</f>
        <v>1275425</v>
      </c>
      <c r="Y407" s="71">
        <f>IF(X407="","",IFERROR(VLOOKUP(X407,'Prog Actual'!H:H,1,0),"Eliminada"))</f>
        <v>1275425</v>
      </c>
    </row>
    <row r="408" spans="8:25">
      <c r="H408" s="268" t="str">
        <f t="shared" si="6"/>
        <v/>
      </c>
      <c r="V408" s="71">
        <f>IF('Prog Actual'!H407="","",'Prog Actual'!H407)</f>
        <v>7084073</v>
      </c>
      <c r="W408" s="71">
        <f>IF(V408="","",IFERROR(VLOOKUP(V408,'Prog antiguo'!H:H,1,0),"Inserto"))</f>
        <v>7084073</v>
      </c>
      <c r="X408" s="71" t="str">
        <f>IF('Prog antiguo'!H407="","",'Prog antiguo'!H407)</f>
        <v/>
      </c>
      <c r="Y408" s="71" t="str">
        <f>IF(X408="","",IFERROR(VLOOKUP(X408,'Prog Actual'!H:H,1,0),"Eliminada"))</f>
        <v/>
      </c>
    </row>
    <row r="409" spans="8:25">
      <c r="H409" s="268" t="str">
        <f t="shared" si="6"/>
        <v/>
      </c>
      <c r="V409" s="71" t="str">
        <f>IF('Prog Actual'!H408="","",'Prog Actual'!H408)</f>
        <v/>
      </c>
      <c r="W409" s="71" t="str">
        <f>IF(V409="","",IFERROR(VLOOKUP(V409,'Prog antiguo'!H:H,1,0),"Inserto"))</f>
        <v/>
      </c>
      <c r="X409" s="71">
        <f>IF('Prog antiguo'!H408="","",'Prog antiguo'!H408)</f>
        <v>7081598</v>
      </c>
      <c r="Y409" s="71">
        <f>IF(X409="","",IFERROR(VLOOKUP(X409,'Prog Actual'!H:H,1,0),"Eliminada"))</f>
        <v>7081598</v>
      </c>
    </row>
    <row r="410" spans="8:25">
      <c r="H410" s="268" t="str">
        <f t="shared" si="6"/>
        <v/>
      </c>
      <c r="V410" s="71">
        <f>IF('Prog Actual'!H409="","",'Prog Actual'!H409)</f>
        <v>7084551</v>
      </c>
      <c r="W410" s="71">
        <f>IF(V410="","",IFERROR(VLOOKUP(V410,'Prog antiguo'!H:H,1,0),"Inserto"))</f>
        <v>7084551</v>
      </c>
      <c r="X410" s="71" t="str">
        <f>IF('Prog antiguo'!H409="","",'Prog antiguo'!H409)</f>
        <v/>
      </c>
      <c r="Y410" s="71" t="str">
        <f>IF(X410="","",IFERROR(VLOOKUP(X410,'Prog Actual'!H:H,1,0),"Eliminada"))</f>
        <v/>
      </c>
    </row>
    <row r="411" spans="8:25">
      <c r="H411" s="268" t="str">
        <f t="shared" si="6"/>
        <v/>
      </c>
      <c r="V411" s="71">
        <f>IF('Prog Actual'!H410="","",'Prog Actual'!H410)</f>
        <v>1266396</v>
      </c>
      <c r="W411" s="71">
        <f>IF(V411="","",IFERROR(VLOOKUP(V411,'Prog antiguo'!H:H,1,0),"Inserto"))</f>
        <v>1266396</v>
      </c>
      <c r="X411" s="71">
        <f>IF('Prog antiguo'!H410="","",'Prog antiguo'!H410)</f>
        <v>1271646</v>
      </c>
      <c r="Y411" s="71">
        <f>IF(X411="","",IFERROR(VLOOKUP(X411,'Prog Actual'!H:H,1,0),"Eliminada"))</f>
        <v>1271646</v>
      </c>
    </row>
    <row r="412" spans="8:25">
      <c r="H412" s="268" t="str">
        <f t="shared" si="6"/>
        <v/>
      </c>
      <c r="V412" s="71">
        <f>IF('Prog Actual'!H411="","",'Prog Actual'!H411)</f>
        <v>1266398</v>
      </c>
      <c r="W412" s="71">
        <f>IF(V412="","",IFERROR(VLOOKUP(V412,'Prog antiguo'!H:H,1,0),"Inserto"))</f>
        <v>1266398</v>
      </c>
      <c r="X412" s="71">
        <f>IF('Prog antiguo'!H411="","",'Prog antiguo'!H411)</f>
        <v>1266403</v>
      </c>
      <c r="Y412" s="71">
        <f>IF(X412="","",IFERROR(VLOOKUP(X412,'Prog Actual'!H:H,1,0),"Eliminada"))</f>
        <v>1266403</v>
      </c>
    </row>
    <row r="413" spans="8:25">
      <c r="H413" s="268" t="str">
        <f t="shared" si="6"/>
        <v/>
      </c>
      <c r="V413" s="71">
        <f>IF('Prog Actual'!H412="","",'Prog Actual'!H412)</f>
        <v>1270183</v>
      </c>
      <c r="W413" s="71">
        <f>IF(V413="","",IFERROR(VLOOKUP(V413,'Prog antiguo'!H:H,1,0),"Inserto"))</f>
        <v>1270183</v>
      </c>
      <c r="X413" s="71">
        <f>IF('Prog antiguo'!H412="","",'Prog antiguo'!H412)</f>
        <v>7082599</v>
      </c>
      <c r="Y413" s="71">
        <f>IF(X413="","",IFERROR(VLOOKUP(X413,'Prog Actual'!H:H,1,0),"Eliminada"))</f>
        <v>7082599</v>
      </c>
    </row>
    <row r="414" spans="8:25">
      <c r="H414" s="268" t="str">
        <f t="shared" si="6"/>
        <v/>
      </c>
      <c r="V414" s="71">
        <f>IF('Prog Actual'!H413="","",'Prog Actual'!H413)</f>
        <v>1270185</v>
      </c>
      <c r="W414" s="71">
        <f>IF(V414="","",IFERROR(VLOOKUP(V414,'Prog antiguo'!H:H,1,0),"Inserto"))</f>
        <v>1270185</v>
      </c>
      <c r="X414" s="71" t="str">
        <f>IF('Prog antiguo'!H413="","",'Prog antiguo'!H413)</f>
        <v/>
      </c>
      <c r="Y414" s="71" t="str">
        <f>IF(X414="","",IFERROR(VLOOKUP(X414,'Prog Actual'!H:H,1,0),"Eliminada"))</f>
        <v/>
      </c>
    </row>
    <row r="415" spans="8:25">
      <c r="H415" s="268" t="str">
        <f t="shared" si="6"/>
        <v/>
      </c>
      <c r="V415" s="71">
        <f>IF('Prog Actual'!H414="","",'Prog Actual'!H414)</f>
        <v>1266399</v>
      </c>
      <c r="W415" s="71">
        <f>IF(V415="","",IFERROR(VLOOKUP(V415,'Prog antiguo'!H:H,1,0),"Inserto"))</f>
        <v>1266399</v>
      </c>
      <c r="X415" s="71">
        <f>IF('Prog antiguo'!H414="","",'Prog antiguo'!H414)</f>
        <v>7085060</v>
      </c>
      <c r="Y415" s="71">
        <f>IF(X415="","",IFERROR(VLOOKUP(X415,'Prog Actual'!H:H,1,0),"Eliminada"))</f>
        <v>7085060</v>
      </c>
    </row>
    <row r="416" spans="8:25">
      <c r="H416" s="268" t="str">
        <f t="shared" si="6"/>
        <v/>
      </c>
      <c r="V416" s="71">
        <f>IF('Prog Actual'!H415="","",'Prog Actual'!H415)</f>
        <v>1270184</v>
      </c>
      <c r="W416" s="71">
        <f>IF(V416="","",IFERROR(VLOOKUP(V416,'Prog antiguo'!H:H,1,0),"Inserto"))</f>
        <v>1270184</v>
      </c>
      <c r="X416" s="71">
        <f>IF('Prog antiguo'!H415="","",'Prog antiguo'!H415)</f>
        <v>7085059</v>
      </c>
      <c r="Y416" s="71">
        <f>IF(X416="","",IFERROR(VLOOKUP(X416,'Prog Actual'!H:H,1,0),"Eliminada"))</f>
        <v>7085059</v>
      </c>
    </row>
    <row r="417" spans="8:25">
      <c r="H417" s="268" t="str">
        <f t="shared" si="6"/>
        <v/>
      </c>
      <c r="V417" s="71">
        <f>IF('Prog Actual'!H416="","",'Prog Actual'!H416)</f>
        <v>7085199</v>
      </c>
      <c r="W417" s="71">
        <f>IF(V417="","",IFERROR(VLOOKUP(V417,'Prog antiguo'!H:H,1,0),"Inserto"))</f>
        <v>7085199</v>
      </c>
      <c r="X417" s="71">
        <f>IF('Prog antiguo'!H416="","",'Prog antiguo'!H416)</f>
        <v>1274391</v>
      </c>
      <c r="Y417" s="71">
        <f>IF(X417="","",IFERROR(VLOOKUP(X417,'Prog Actual'!H:H,1,0),"Eliminada"))</f>
        <v>1274391</v>
      </c>
    </row>
    <row r="418" spans="8:25">
      <c r="H418" s="268" t="str">
        <f t="shared" si="6"/>
        <v/>
      </c>
      <c r="V418" s="71" t="str">
        <f>IF('Prog Actual'!H417="","",'Prog Actual'!H417)</f>
        <v/>
      </c>
      <c r="W418" s="71" t="str">
        <f>IF(V418="","",IFERROR(VLOOKUP(V418,'Prog antiguo'!H:H,1,0),"Inserto"))</f>
        <v/>
      </c>
      <c r="X418" s="71">
        <f>IF('Prog antiguo'!H417="","",'Prog antiguo'!H417)</f>
        <v>7081247</v>
      </c>
      <c r="Y418" s="71">
        <f>IF(X418="","",IFERROR(VLOOKUP(X418,'Prog Actual'!H:H,1,0),"Eliminada"))</f>
        <v>7081247</v>
      </c>
    </row>
    <row r="419" spans="8:25">
      <c r="H419" s="268" t="str">
        <f t="shared" si="6"/>
        <v/>
      </c>
      <c r="V419" s="71" t="str">
        <f>IF('Prog Actual'!H418="","",'Prog Actual'!H418)</f>
        <v/>
      </c>
      <c r="W419" s="71" t="str">
        <f>IF(V419="","",IFERROR(VLOOKUP(V419,'Prog antiguo'!H:H,1,0),"Inserto"))</f>
        <v/>
      </c>
      <c r="X419" s="71" t="str">
        <f>IF('Prog antiguo'!H418="","",'Prog antiguo'!H418)</f>
        <v/>
      </c>
      <c r="Y419" s="71" t="str">
        <f>IF(X419="","",IFERROR(VLOOKUP(X419,'Prog Actual'!H:H,1,0),"Eliminada"))</f>
        <v/>
      </c>
    </row>
    <row r="420" spans="8:25">
      <c r="H420" s="268" t="str">
        <f t="shared" si="6"/>
        <v/>
      </c>
      <c r="V420" s="71">
        <f>IF('Prog Actual'!H419="","",'Prog Actual'!H419)</f>
        <v>7084766</v>
      </c>
      <c r="W420" s="71">
        <f>IF(V420="","",IFERROR(VLOOKUP(V420,'Prog antiguo'!H:H,1,0),"Inserto"))</f>
        <v>7084766</v>
      </c>
      <c r="X420" s="71">
        <f>IF('Prog antiguo'!H419="","",'Prog antiguo'!H419)</f>
        <v>1275047</v>
      </c>
      <c r="Y420" s="71">
        <f>IF(X420="","",IFERROR(VLOOKUP(X420,'Prog Actual'!H:H,1,0),"Eliminada"))</f>
        <v>1275047</v>
      </c>
    </row>
    <row r="421" spans="8:25">
      <c r="H421" s="268" t="str">
        <f t="shared" si="6"/>
        <v/>
      </c>
      <c r="V421" s="71">
        <f>IF('Prog Actual'!H420="","",'Prog Actual'!H420)</f>
        <v>7085262</v>
      </c>
      <c r="W421" s="71">
        <f>IF(V421="","",IFERROR(VLOOKUP(V421,'Prog antiguo'!H:H,1,0),"Inserto"))</f>
        <v>7085262</v>
      </c>
      <c r="X421" s="71">
        <f>IF('Prog antiguo'!H420="","",'Prog antiguo'!H420)</f>
        <v>1275126</v>
      </c>
      <c r="Y421" s="71">
        <f>IF(X421="","",IFERROR(VLOOKUP(X421,'Prog Actual'!H:H,1,0),"Eliminada"))</f>
        <v>1275126</v>
      </c>
    </row>
    <row r="422" spans="8:25">
      <c r="H422" s="268" t="str">
        <f t="shared" si="6"/>
        <v/>
      </c>
      <c r="V422" s="71">
        <f>IF('Prog Actual'!H421="","",'Prog Actual'!H421)</f>
        <v>7085455</v>
      </c>
      <c r="W422" s="71">
        <f>IF(V422="","",IFERROR(VLOOKUP(V422,'Prog antiguo'!H:H,1,0),"Inserto"))</f>
        <v>7085455</v>
      </c>
      <c r="X422" s="71">
        <f>IF('Prog antiguo'!H421="","",'Prog antiguo'!H421)</f>
        <v>7085305</v>
      </c>
      <c r="Y422" s="71">
        <f>IF(X422="","",IFERROR(VLOOKUP(X422,'Prog Actual'!H:H,1,0),"Eliminada"))</f>
        <v>7085305</v>
      </c>
    </row>
    <row r="423" spans="8:25">
      <c r="H423" s="268" t="str">
        <f t="shared" si="6"/>
        <v/>
      </c>
      <c r="V423" s="71">
        <f>IF('Prog Actual'!H422="","",'Prog Actual'!H422)</f>
        <v>7084925</v>
      </c>
      <c r="W423" s="71">
        <f>IF(V423="","",IFERROR(VLOOKUP(V423,'Prog antiguo'!H:H,1,0),"Inserto"))</f>
        <v>7084925</v>
      </c>
      <c r="X423" s="71">
        <f>IF('Prog antiguo'!H422="","",'Prog antiguo'!H422)</f>
        <v>7085163</v>
      </c>
      <c r="Y423" s="71">
        <f>IF(X423="","",IFERROR(VLOOKUP(X423,'Prog Actual'!H:H,1,0),"Eliminada"))</f>
        <v>7085163</v>
      </c>
    </row>
    <row r="424" spans="8:25">
      <c r="H424" s="268" t="str">
        <f t="shared" si="6"/>
        <v/>
      </c>
      <c r="V424" s="71">
        <f>IF('Prog Actual'!H423="","",'Prog Actual'!H423)</f>
        <v>1274930</v>
      </c>
      <c r="W424" s="71">
        <f>IF(V424="","",IFERROR(VLOOKUP(V424,'Prog antiguo'!H:H,1,0),"Inserto"))</f>
        <v>1274930</v>
      </c>
      <c r="X424" s="71">
        <f>IF('Prog antiguo'!H423="","",'Prog antiguo'!H423)</f>
        <v>7084032</v>
      </c>
      <c r="Y424" s="71">
        <f>IF(X424="","",IFERROR(VLOOKUP(X424,'Prog Actual'!H:H,1,0),"Eliminada"))</f>
        <v>7084032</v>
      </c>
    </row>
    <row r="425" spans="8:25">
      <c r="H425" s="268" t="str">
        <f t="shared" si="6"/>
        <v/>
      </c>
      <c r="V425" s="71">
        <f>IF('Prog Actual'!H424="","",'Prog Actual'!H424)</f>
        <v>1274587</v>
      </c>
      <c r="W425" s="71">
        <f>IF(V425="","",IFERROR(VLOOKUP(V425,'Prog antiguo'!H:H,1,0),"Inserto"))</f>
        <v>1274587</v>
      </c>
      <c r="X425" s="71">
        <f>IF('Prog antiguo'!H424="","",'Prog antiguo'!H424)</f>
        <v>7085255</v>
      </c>
      <c r="Y425" s="71">
        <f>IF(X425="","",IFERROR(VLOOKUP(X425,'Prog Actual'!H:H,1,0),"Eliminada"))</f>
        <v>7085255</v>
      </c>
    </row>
    <row r="426" spans="8:25">
      <c r="H426" s="268" t="str">
        <f t="shared" si="6"/>
        <v/>
      </c>
      <c r="V426" s="71">
        <f>IF('Prog Actual'!H425="","",'Prog Actual'!H425)</f>
        <v>1273696</v>
      </c>
      <c r="W426" s="71">
        <f>IF(V426="","",IFERROR(VLOOKUP(V426,'Prog antiguo'!H:H,1,0),"Inserto"))</f>
        <v>1273696</v>
      </c>
      <c r="X426" s="71">
        <f>IF('Prog antiguo'!H425="","",'Prog antiguo'!H425)</f>
        <v>7084073</v>
      </c>
      <c r="Y426" s="71">
        <f>IF(X426="","",IFERROR(VLOOKUP(X426,'Prog Actual'!H:H,1,0),"Eliminada"))</f>
        <v>7084073</v>
      </c>
    </row>
    <row r="427" spans="8:25">
      <c r="H427" s="268" t="str">
        <f t="shared" si="6"/>
        <v/>
      </c>
      <c r="V427" s="71">
        <f>IF('Prog Actual'!H426="","",'Prog Actual'!H426)</f>
        <v>7084894</v>
      </c>
      <c r="W427" s="71">
        <f>IF(V427="","",IFERROR(VLOOKUP(V427,'Prog antiguo'!H:H,1,0),"Inserto"))</f>
        <v>7084894</v>
      </c>
      <c r="X427" s="71" t="str">
        <f>IF('Prog antiguo'!H426="","",'Prog antiguo'!H426)</f>
        <v/>
      </c>
      <c r="Y427" s="71" t="str">
        <f>IF(X427="","",IFERROR(VLOOKUP(X427,'Prog Actual'!H:H,1,0),"Eliminada"))</f>
        <v/>
      </c>
    </row>
    <row r="428" spans="8:25">
      <c r="H428" s="268" t="str">
        <f t="shared" si="6"/>
        <v/>
      </c>
      <c r="V428" s="71" t="str">
        <f>IF('Prog Actual'!H427="","",'Prog Actual'!H427)</f>
        <v/>
      </c>
      <c r="W428" s="71" t="str">
        <f>IF(V428="","",IFERROR(VLOOKUP(V428,'Prog antiguo'!H:H,1,0),"Inserto"))</f>
        <v/>
      </c>
      <c r="X428" s="71">
        <f>IF('Prog antiguo'!H427="","",'Prog antiguo'!H427)</f>
        <v>7084551</v>
      </c>
      <c r="Y428" s="71">
        <f>IF(X428="","",IFERROR(VLOOKUP(X428,'Prog Actual'!H:H,1,0),"Eliminada"))</f>
        <v>7084551</v>
      </c>
    </row>
    <row r="429" spans="8:25">
      <c r="H429" s="268" t="str">
        <f t="shared" si="6"/>
        <v/>
      </c>
      <c r="V429" s="71">
        <f>IF('Prog Actual'!H428="","",'Prog Actual'!H428)</f>
        <v>1273288</v>
      </c>
      <c r="W429" s="71">
        <f>IF(V429="","",IFERROR(VLOOKUP(V429,'Prog antiguo'!H:H,1,0),"Inserto"))</f>
        <v>1273288</v>
      </c>
      <c r="X429" s="71">
        <f>IF('Prog antiguo'!H428="","",'Prog antiguo'!H428)</f>
        <v>1266396</v>
      </c>
      <c r="Y429" s="71">
        <f>IF(X429="","",IFERROR(VLOOKUP(X429,'Prog Actual'!H:H,1,0),"Eliminada"))</f>
        <v>1266396</v>
      </c>
    </row>
    <row r="430" spans="8:25">
      <c r="H430" s="268" t="str">
        <f t="shared" si="6"/>
        <v/>
      </c>
      <c r="V430" s="71">
        <f>IF('Prog Actual'!H429="","",'Prog Actual'!H429)</f>
        <v>1274169</v>
      </c>
      <c r="W430" s="71">
        <f>IF(V430="","",IFERROR(VLOOKUP(V430,'Prog antiguo'!H:H,1,0),"Inserto"))</f>
        <v>1274169</v>
      </c>
      <c r="X430" s="71">
        <f>IF('Prog antiguo'!H429="","",'Prog antiguo'!H429)</f>
        <v>1266398</v>
      </c>
      <c r="Y430" s="71">
        <f>IF(X430="","",IFERROR(VLOOKUP(X430,'Prog Actual'!H:H,1,0),"Eliminada"))</f>
        <v>1266398</v>
      </c>
    </row>
    <row r="431" spans="8:25">
      <c r="H431" s="268" t="str">
        <f t="shared" si="6"/>
        <v/>
      </c>
      <c r="V431" s="71" t="str">
        <f>IF('Prog Actual'!H430="","",'Prog Actual'!H430)</f>
        <v/>
      </c>
      <c r="W431" s="71" t="str">
        <f>IF(V431="","",IFERROR(VLOOKUP(V431,'Prog antiguo'!H:H,1,0),"Inserto"))</f>
        <v/>
      </c>
      <c r="X431" s="71">
        <f>IF('Prog antiguo'!H430="","",'Prog antiguo'!H430)</f>
        <v>1270183</v>
      </c>
      <c r="Y431" s="71">
        <f>IF(X431="","",IFERROR(VLOOKUP(X431,'Prog Actual'!H:H,1,0),"Eliminada"))</f>
        <v>1270183</v>
      </c>
    </row>
    <row r="432" spans="8:25">
      <c r="H432" s="268" t="str">
        <f t="shared" si="6"/>
        <v/>
      </c>
      <c r="V432" s="71">
        <f>IF('Prog Actual'!H431="","",'Prog Actual'!H431)</f>
        <v>7085423</v>
      </c>
      <c r="W432" s="71">
        <f>IF(V432="","",IFERROR(VLOOKUP(V432,'Prog antiguo'!H:H,1,0),"Inserto"))</f>
        <v>7085423</v>
      </c>
      <c r="X432" s="71">
        <f>IF('Prog antiguo'!H431="","",'Prog antiguo'!H431)</f>
        <v>1270185</v>
      </c>
      <c r="Y432" s="71">
        <f>IF(X432="","",IFERROR(VLOOKUP(X432,'Prog Actual'!H:H,1,0),"Eliminada"))</f>
        <v>1270185</v>
      </c>
    </row>
    <row r="433" spans="8:25">
      <c r="H433" s="268" t="str">
        <f t="shared" si="6"/>
        <v/>
      </c>
      <c r="V433" s="71">
        <f>IF('Prog Actual'!H432="","",'Prog Actual'!H432)</f>
        <v>7084764</v>
      </c>
      <c r="W433" s="71">
        <f>IF(V433="","",IFERROR(VLOOKUP(V433,'Prog antiguo'!H:H,1,0),"Inserto"))</f>
        <v>7084764</v>
      </c>
      <c r="X433" s="71">
        <f>IF('Prog antiguo'!H432="","",'Prog antiguo'!H432)</f>
        <v>1266399</v>
      </c>
      <c r="Y433" s="71">
        <f>IF(X433="","",IFERROR(VLOOKUP(X433,'Prog Actual'!H:H,1,0),"Eliminada"))</f>
        <v>1266399</v>
      </c>
    </row>
    <row r="434" spans="8:25">
      <c r="H434" s="268" t="str">
        <f t="shared" si="6"/>
        <v/>
      </c>
      <c r="V434" s="71">
        <f>IF('Prog Actual'!H433="","",'Prog Actual'!H433)</f>
        <v>7084973</v>
      </c>
      <c r="W434" s="71">
        <f>IF(V434="","",IFERROR(VLOOKUP(V434,'Prog antiguo'!H:H,1,0),"Inserto"))</f>
        <v>7084973</v>
      </c>
      <c r="X434" s="71">
        <f>IF('Prog antiguo'!H433="","",'Prog antiguo'!H433)</f>
        <v>1270184</v>
      </c>
      <c r="Y434" s="71">
        <f>IF(X434="","",IFERROR(VLOOKUP(X434,'Prog Actual'!H:H,1,0),"Eliminada"))</f>
        <v>1270184</v>
      </c>
    </row>
    <row r="435" spans="8:25">
      <c r="H435" s="268" t="str">
        <f t="shared" si="6"/>
        <v/>
      </c>
      <c r="V435" s="71" t="str">
        <f>IF('Prog Actual'!H434="","",'Prog Actual'!H434)</f>
        <v/>
      </c>
      <c r="W435" s="71" t="str">
        <f>IF(V435="","",IFERROR(VLOOKUP(V435,'Prog antiguo'!H:H,1,0),"Inserto"))</f>
        <v/>
      </c>
      <c r="X435" s="71">
        <f>IF('Prog antiguo'!H434="","",'Prog antiguo'!H434)</f>
        <v>1273992</v>
      </c>
      <c r="Y435" s="71" t="str">
        <f>IF(X435="","",IFERROR(VLOOKUP(X435,'Prog Actual'!H:H,1,0),"Eliminada"))</f>
        <v>Eliminada</v>
      </c>
    </row>
    <row r="436" spans="8:25">
      <c r="H436" s="268" t="str">
        <f t="shared" si="6"/>
        <v/>
      </c>
      <c r="V436" s="71">
        <f>IF('Prog Actual'!H435="","",'Prog Actual'!H435)</f>
        <v>7085350</v>
      </c>
      <c r="W436" s="71">
        <f>IF(V436="","",IFERROR(VLOOKUP(V436,'Prog antiguo'!H:H,1,0),"Inserto"))</f>
        <v>7085350</v>
      </c>
      <c r="X436" s="71">
        <f>IF('Prog antiguo'!H435="","",'Prog antiguo'!H435)</f>
        <v>7085199</v>
      </c>
      <c r="Y436" s="71">
        <f>IF(X436="","",IFERROR(VLOOKUP(X436,'Prog Actual'!H:H,1,0),"Eliminada"))</f>
        <v>7085199</v>
      </c>
    </row>
    <row r="437" spans="8:25">
      <c r="H437" s="268" t="str">
        <f t="shared" si="6"/>
        <v/>
      </c>
      <c r="V437" s="71">
        <f>IF('Prog Actual'!H436="","",'Prog Actual'!H436)</f>
        <v>1276721</v>
      </c>
      <c r="W437" s="71">
        <f>IF(V437="","",IFERROR(VLOOKUP(V437,'Prog antiguo'!H:H,1,0),"Inserto"))</f>
        <v>1276721</v>
      </c>
      <c r="X437" s="71" t="str">
        <f>IF('Prog antiguo'!H436="","",'Prog antiguo'!H436)</f>
        <v/>
      </c>
      <c r="Y437" s="71" t="str">
        <f>IF(X437="","",IFERROR(VLOOKUP(X437,'Prog Actual'!H:H,1,0),"Eliminada"))</f>
        <v/>
      </c>
    </row>
    <row r="438" spans="8:25">
      <c r="H438" s="268" t="str">
        <f t="shared" si="6"/>
        <v/>
      </c>
      <c r="V438" s="71" t="str">
        <f>IF('Prog Actual'!H437="","",'Prog Actual'!H437)</f>
        <v/>
      </c>
      <c r="W438" s="71" t="str">
        <f>IF(V438="","",IFERROR(VLOOKUP(V438,'Prog antiguo'!H:H,1,0),"Inserto"))</f>
        <v/>
      </c>
      <c r="X438" s="71" t="str">
        <f>IF('Prog antiguo'!H437="","",'Prog antiguo'!H437)</f>
        <v/>
      </c>
      <c r="Y438" s="71" t="str">
        <f>IF(X438="","",IFERROR(VLOOKUP(X438,'Prog Actual'!H:H,1,0),"Eliminada"))</f>
        <v/>
      </c>
    </row>
    <row r="439" spans="8:25">
      <c r="H439" s="268" t="str">
        <f t="shared" si="6"/>
        <v/>
      </c>
      <c r="V439" s="71" t="str">
        <f>IF('Prog Actual'!H438="","",'Prog Actual'!H438)</f>
        <v/>
      </c>
      <c r="W439" s="71" t="str">
        <f>IF(V439="","",IFERROR(VLOOKUP(V439,'Prog antiguo'!H:H,1,0),"Inserto"))</f>
        <v/>
      </c>
      <c r="X439" s="71">
        <f>IF('Prog antiguo'!H438="","",'Prog antiguo'!H438)</f>
        <v>7084766</v>
      </c>
      <c r="Y439" s="71">
        <f>IF(X439="","",IFERROR(VLOOKUP(X439,'Prog Actual'!H:H,1,0),"Eliminada"))</f>
        <v>7084766</v>
      </c>
    </row>
    <row r="440" spans="8:25">
      <c r="H440" s="268" t="str">
        <f t="shared" si="6"/>
        <v/>
      </c>
      <c r="V440" s="71" t="str">
        <f>IF('Prog Actual'!H439="","",'Prog Actual'!H439)</f>
        <v/>
      </c>
      <c r="W440" s="71" t="str">
        <f>IF(V440="","",IFERROR(VLOOKUP(V440,'Prog antiguo'!H:H,1,0),"Inserto"))</f>
        <v/>
      </c>
      <c r="X440" s="71">
        <f>IF('Prog antiguo'!H439="","",'Prog antiguo'!H439)</f>
        <v>7085262</v>
      </c>
      <c r="Y440" s="71">
        <f>IF(X440="","",IFERROR(VLOOKUP(X440,'Prog Actual'!H:H,1,0),"Eliminada"))</f>
        <v>7085262</v>
      </c>
    </row>
    <row r="441" spans="8:25">
      <c r="H441" s="268" t="str">
        <f t="shared" si="6"/>
        <v/>
      </c>
      <c r="V441" s="71" t="str">
        <f>IF('Prog Actual'!H440="","",'Prog Actual'!H440)</f>
        <v/>
      </c>
      <c r="W441" s="71" t="str">
        <f>IF(V441="","",IFERROR(VLOOKUP(V441,'Prog antiguo'!H:H,1,0),"Inserto"))</f>
        <v/>
      </c>
      <c r="X441" s="71">
        <f>IF('Prog antiguo'!H440="","",'Prog antiguo'!H440)</f>
        <v>7085455</v>
      </c>
      <c r="Y441" s="71">
        <f>IF(X441="","",IFERROR(VLOOKUP(X441,'Prog Actual'!H:H,1,0),"Eliminada"))</f>
        <v>7085455</v>
      </c>
    </row>
    <row r="442" spans="8:25">
      <c r="H442" s="268" t="str">
        <f t="shared" si="6"/>
        <v/>
      </c>
      <c r="V442" s="71" t="str">
        <f>IF('Prog Actual'!H441="","",'Prog Actual'!H441)</f>
        <v/>
      </c>
      <c r="W442" s="71" t="str">
        <f>IF(V442="","",IFERROR(VLOOKUP(V442,'Prog antiguo'!H:H,1,0),"Inserto"))</f>
        <v/>
      </c>
      <c r="X442" s="71">
        <f>IF('Prog antiguo'!H441="","",'Prog antiguo'!H441)</f>
        <v>1274930</v>
      </c>
      <c r="Y442" s="71">
        <f>IF(X442="","",IFERROR(VLOOKUP(X442,'Prog Actual'!H:H,1,0),"Eliminada"))</f>
        <v>1274930</v>
      </c>
    </row>
    <row r="443" spans="8:25">
      <c r="H443" s="268" t="str">
        <f t="shared" si="6"/>
        <v/>
      </c>
      <c r="V443" s="71" t="str">
        <f>IF('Prog Actual'!H442="","",'Prog Actual'!H442)</f>
        <v/>
      </c>
      <c r="W443" s="71" t="str">
        <f>IF(V443="","",IFERROR(VLOOKUP(V443,'Prog antiguo'!H:H,1,0),"Inserto"))</f>
        <v/>
      </c>
      <c r="X443" s="71">
        <f>IF('Prog antiguo'!H442="","",'Prog antiguo'!H442)</f>
        <v>1274587</v>
      </c>
      <c r="Y443" s="71">
        <f>IF(X443="","",IFERROR(VLOOKUP(X443,'Prog Actual'!H:H,1,0),"Eliminada"))</f>
        <v>1274587</v>
      </c>
    </row>
    <row r="444" spans="8:25">
      <c r="H444" s="268" t="str">
        <f t="shared" si="6"/>
        <v/>
      </c>
      <c r="V444" s="71" t="str">
        <f>IF('Prog Actual'!H443="","",'Prog Actual'!H443)</f>
        <v/>
      </c>
      <c r="W444" s="71" t="str">
        <f>IF(V444="","",IFERROR(VLOOKUP(V444,'Prog antiguo'!H:H,1,0),"Inserto"))</f>
        <v/>
      </c>
      <c r="X444" s="71">
        <f>IF('Prog antiguo'!H443="","",'Prog antiguo'!H443)</f>
        <v>1273696</v>
      </c>
      <c r="Y444" s="71">
        <f>IF(X444="","",IFERROR(VLOOKUP(X444,'Prog Actual'!H:H,1,0),"Eliminada"))</f>
        <v>1273696</v>
      </c>
    </row>
    <row r="445" spans="8:25">
      <c r="H445" s="268" t="str">
        <f t="shared" si="6"/>
        <v/>
      </c>
      <c r="V445" s="71" t="str">
        <f>IF('Prog Actual'!H444="","",'Prog Actual'!H444)</f>
        <v/>
      </c>
      <c r="W445" s="71" t="str">
        <f>IF(V445="","",IFERROR(VLOOKUP(V445,'Prog antiguo'!H:H,1,0),"Inserto"))</f>
        <v/>
      </c>
      <c r="X445" s="71">
        <f>IF('Prog antiguo'!H444="","",'Prog antiguo'!H444)</f>
        <v>7084894</v>
      </c>
      <c r="Y445" s="71">
        <f>IF(X445="","",IFERROR(VLOOKUP(X445,'Prog Actual'!H:H,1,0),"Eliminada"))</f>
        <v>7084894</v>
      </c>
    </row>
    <row r="446" spans="8:25">
      <c r="H446" s="268" t="str">
        <f t="shared" si="6"/>
        <v/>
      </c>
      <c r="V446" s="71" t="str">
        <f>IF('Prog Actual'!H445="","",'Prog Actual'!H445)</f>
        <v/>
      </c>
      <c r="W446" s="71" t="str">
        <f>IF(V446="","",IFERROR(VLOOKUP(V446,'Prog antiguo'!H:H,1,0),"Inserto"))</f>
        <v/>
      </c>
      <c r="X446" s="71" t="str">
        <f>IF('Prog antiguo'!H445="","",'Prog antiguo'!H445)</f>
        <v/>
      </c>
      <c r="Y446" s="71" t="str">
        <f>IF(X446="","",IFERROR(VLOOKUP(X446,'Prog Actual'!H:H,1,0),"Eliminada"))</f>
        <v/>
      </c>
    </row>
    <row r="447" spans="8:25">
      <c r="H447" s="268" t="str">
        <f t="shared" si="6"/>
        <v/>
      </c>
      <c r="V447" s="71" t="str">
        <f>IF('Prog Actual'!H446="","",'Prog Actual'!H446)</f>
        <v/>
      </c>
      <c r="W447" s="71" t="str">
        <f>IF(V447="","",IFERROR(VLOOKUP(V447,'Prog antiguo'!H:H,1,0),"Inserto"))</f>
        <v/>
      </c>
      <c r="X447" s="71">
        <f>IF('Prog antiguo'!H446="","",'Prog antiguo'!H446)</f>
        <v>1273288</v>
      </c>
      <c r="Y447" s="71">
        <f>IF(X447="","",IFERROR(VLOOKUP(X447,'Prog Actual'!H:H,1,0),"Eliminada"))</f>
        <v>1273288</v>
      </c>
    </row>
    <row r="448" spans="8:25">
      <c r="H448" s="268" t="str">
        <f t="shared" si="6"/>
        <v/>
      </c>
      <c r="V448" s="71" t="str">
        <f>IF('Prog Actual'!H447="","",'Prog Actual'!H447)</f>
        <v/>
      </c>
      <c r="W448" s="71" t="str">
        <f>IF(V448="","",IFERROR(VLOOKUP(V448,'Prog antiguo'!H:H,1,0),"Inserto"))</f>
        <v/>
      </c>
      <c r="X448" s="71">
        <f>IF('Prog antiguo'!H447="","",'Prog antiguo'!H447)</f>
        <v>7084925</v>
      </c>
      <c r="Y448" s="71">
        <f>IF(X448="","",IFERROR(VLOOKUP(X448,'Prog Actual'!H:H,1,0),"Eliminada"))</f>
        <v>7084925</v>
      </c>
    </row>
    <row r="449" spans="8:25">
      <c r="H449" s="268" t="str">
        <f t="shared" si="6"/>
        <v/>
      </c>
      <c r="V449" s="71" t="str">
        <f>IF('Prog Actual'!H448="","",'Prog Actual'!H448)</f>
        <v/>
      </c>
      <c r="W449" s="71" t="str">
        <f>IF(V449="","",IFERROR(VLOOKUP(V449,'Prog antiguo'!H:H,1,0),"Inserto"))</f>
        <v/>
      </c>
      <c r="X449" s="71">
        <f>IF('Prog antiguo'!H448="","",'Prog antiguo'!H448)</f>
        <v>1274169</v>
      </c>
      <c r="Y449" s="71">
        <f>IF(X449="","",IFERROR(VLOOKUP(X449,'Prog Actual'!H:H,1,0),"Eliminada"))</f>
        <v>1274169</v>
      </c>
    </row>
    <row r="450" spans="8:25">
      <c r="H450" s="268" t="str">
        <f t="shared" si="6"/>
        <v/>
      </c>
      <c r="V450" s="71" t="str">
        <f>IF('Prog Actual'!H449="","",'Prog Actual'!H449)</f>
        <v/>
      </c>
      <c r="W450" s="71" t="str">
        <f>IF(V450="","",IFERROR(VLOOKUP(V450,'Prog antiguo'!H:H,1,0),"Inserto"))</f>
        <v/>
      </c>
      <c r="X450" s="71" t="str">
        <f>IF('Prog antiguo'!H449="","",'Prog antiguo'!H449)</f>
        <v/>
      </c>
      <c r="Y450" s="71" t="str">
        <f>IF(X450="","",IFERROR(VLOOKUP(X450,'Prog Actual'!H:H,1,0),"Eliminada"))</f>
        <v/>
      </c>
    </row>
    <row r="451" spans="8:25">
      <c r="H451" s="268" t="str">
        <f t="shared" si="6"/>
        <v/>
      </c>
      <c r="V451" s="71" t="str">
        <f>IF('Prog Actual'!H450="","",'Prog Actual'!H450)</f>
        <v/>
      </c>
      <c r="W451" s="71" t="str">
        <f>IF(V451="","",IFERROR(VLOOKUP(V451,'Prog antiguo'!H:H,1,0),"Inserto"))</f>
        <v/>
      </c>
      <c r="X451" s="71">
        <f>IF('Prog antiguo'!H450="","",'Prog antiguo'!H450)</f>
        <v>7085423</v>
      </c>
      <c r="Y451" s="71">
        <f>IF(X451="","",IFERROR(VLOOKUP(X451,'Prog Actual'!H:H,1,0),"Eliminada"))</f>
        <v>7085423</v>
      </c>
    </row>
    <row r="452" spans="8:25">
      <c r="H452" s="268" t="str">
        <f t="shared" si="6"/>
        <v/>
      </c>
      <c r="V452" s="71" t="str">
        <f>IF('Prog Actual'!H451="","",'Prog Actual'!H451)</f>
        <v/>
      </c>
      <c r="W452" s="71" t="str">
        <f>IF(V452="","",IFERROR(VLOOKUP(V452,'Prog antiguo'!H:H,1,0),"Inserto"))</f>
        <v/>
      </c>
      <c r="X452" s="71">
        <f>IF('Prog antiguo'!H451="","",'Prog antiguo'!H451)</f>
        <v>7084764</v>
      </c>
      <c r="Y452" s="71">
        <f>IF(X452="","",IFERROR(VLOOKUP(X452,'Prog Actual'!H:H,1,0),"Eliminada"))</f>
        <v>7084764</v>
      </c>
    </row>
    <row r="453" spans="8:25">
      <c r="H453" s="268" t="str">
        <f t="shared" si="6"/>
        <v/>
      </c>
      <c r="V453" s="71" t="str">
        <f>IF('Prog Actual'!H452="","",'Prog Actual'!H452)</f>
        <v/>
      </c>
      <c r="W453" s="71" t="str">
        <f>IF(V453="","",IFERROR(VLOOKUP(V453,'Prog antiguo'!H:H,1,0),"Inserto"))</f>
        <v/>
      </c>
      <c r="X453" s="71">
        <f>IF('Prog antiguo'!H452="","",'Prog antiguo'!H452)</f>
        <v>7084973</v>
      </c>
      <c r="Y453" s="71">
        <f>IF(X453="","",IFERROR(VLOOKUP(X453,'Prog Actual'!H:H,1,0),"Eliminada"))</f>
        <v>7084973</v>
      </c>
    </row>
    <row r="454" spans="8:25">
      <c r="H454" s="268" t="str">
        <f t="shared" ref="H454:H517" si="7">IF(A454="","",IF(D454="","No esta en MM BD",IF(B454="EMBOT",C454,C454/D454)))</f>
        <v/>
      </c>
      <c r="V454" s="71" t="str">
        <f>IF('Prog Actual'!H453="","",'Prog Actual'!H453)</f>
        <v/>
      </c>
      <c r="W454" s="71" t="str">
        <f>IF(V454="","",IFERROR(VLOOKUP(V454,'Prog antiguo'!H:H,1,0),"Inserto"))</f>
        <v/>
      </c>
      <c r="X454" s="71" t="str">
        <f>IF('Prog antiguo'!H453="","",'Prog antiguo'!H453)</f>
        <v/>
      </c>
      <c r="Y454" s="71" t="str">
        <f>IF(X454="","",IFERROR(VLOOKUP(X454,'Prog Actual'!H:H,1,0),"Eliminada"))</f>
        <v/>
      </c>
    </row>
    <row r="455" spans="8:25">
      <c r="H455" s="268" t="str">
        <f t="shared" si="7"/>
        <v/>
      </c>
      <c r="V455" s="71" t="str">
        <f>IF('Prog Actual'!H454="","",'Prog Actual'!H454)</f>
        <v/>
      </c>
      <c r="W455" s="71" t="str">
        <f>IF(V455="","",IFERROR(VLOOKUP(V455,'Prog antiguo'!H:H,1,0),"Inserto"))</f>
        <v/>
      </c>
      <c r="X455" s="71">
        <f>IF('Prog antiguo'!H454="","",'Prog antiguo'!H454)</f>
        <v>7085350</v>
      </c>
      <c r="Y455" s="71">
        <f>IF(X455="","",IFERROR(VLOOKUP(X455,'Prog Actual'!H:H,1,0),"Eliminada"))</f>
        <v>7085350</v>
      </c>
    </row>
    <row r="456" spans="8:25">
      <c r="H456" s="268" t="str">
        <f t="shared" si="7"/>
        <v/>
      </c>
      <c r="V456" s="71" t="str">
        <f>IF('Prog Actual'!H455="","",'Prog Actual'!H455)</f>
        <v/>
      </c>
      <c r="W456" s="71" t="str">
        <f>IF(V456="","",IFERROR(VLOOKUP(V456,'Prog antiguo'!H:H,1,0),"Inserto"))</f>
        <v/>
      </c>
      <c r="X456" s="71">
        <f>IF('Prog antiguo'!H455="","",'Prog antiguo'!H455)</f>
        <v>1276721</v>
      </c>
      <c r="Y456" s="71">
        <f>IF(X456="","",IFERROR(VLOOKUP(X456,'Prog Actual'!H:H,1,0),"Eliminada"))</f>
        <v>1276721</v>
      </c>
    </row>
    <row r="457" spans="8:25">
      <c r="H457" s="268" t="str">
        <f t="shared" si="7"/>
        <v/>
      </c>
      <c r="V457" s="71" t="str">
        <f>IF('Prog Actual'!H456="","",'Prog Actual'!H456)</f>
        <v/>
      </c>
      <c r="W457" s="71" t="str">
        <f>IF(V457="","",IFERROR(VLOOKUP(V457,'Prog antiguo'!H:H,1,0),"Inserto"))</f>
        <v/>
      </c>
      <c r="X457" s="71">
        <f>IF('Prog antiguo'!H456="","",'Prog antiguo'!H456)</f>
        <v>1275468</v>
      </c>
      <c r="Y457" s="71" t="str">
        <f>IF(X457="","",IFERROR(VLOOKUP(X457,'Prog Actual'!H:H,1,0),"Eliminada"))</f>
        <v>Eliminada</v>
      </c>
    </row>
    <row r="458" spans="8:25">
      <c r="H458" s="268" t="str">
        <f t="shared" si="7"/>
        <v/>
      </c>
      <c r="V458" s="71" t="str">
        <f>IF('Prog Actual'!H457="","",'Prog Actual'!H457)</f>
        <v/>
      </c>
      <c r="W458" s="71" t="str">
        <f>IF(V458="","",IFERROR(VLOOKUP(V458,'Prog antiguo'!H:H,1,0),"Inserto"))</f>
        <v/>
      </c>
      <c r="X458" s="71">
        <f>IF('Prog antiguo'!H457="","",'Prog antiguo'!H457)</f>
        <v>1276284</v>
      </c>
      <c r="Y458" s="71" t="str">
        <f>IF(X458="","",IFERROR(VLOOKUP(X458,'Prog Actual'!H:H,1,0),"Eliminada"))</f>
        <v>Eliminada</v>
      </c>
    </row>
    <row r="459" spans="8:25">
      <c r="H459" s="268" t="str">
        <f t="shared" si="7"/>
        <v/>
      </c>
      <c r="V459" s="71" t="str">
        <f>IF('Prog Actual'!H458="","",'Prog Actual'!H458)</f>
        <v/>
      </c>
      <c r="W459" s="71" t="str">
        <f>IF(V459="","",IFERROR(VLOOKUP(V459,'Prog antiguo'!H:H,1,0),"Inserto"))</f>
        <v/>
      </c>
      <c r="X459" s="71" t="str">
        <f>IF('Prog antiguo'!H458="","",'Prog antiguo'!H458)</f>
        <v/>
      </c>
      <c r="Y459" s="71" t="str">
        <f>IF(X459="","",IFERROR(VLOOKUP(X459,'Prog Actual'!H:H,1,0),"Eliminada"))</f>
        <v/>
      </c>
    </row>
    <row r="460" spans="8:25">
      <c r="H460" s="268" t="str">
        <f t="shared" si="7"/>
        <v/>
      </c>
      <c r="V460" s="71" t="str">
        <f>IF('Prog Actual'!H459="","",'Prog Actual'!H459)</f>
        <v/>
      </c>
      <c r="W460" s="71" t="str">
        <f>IF(V460="","",IFERROR(VLOOKUP(V460,'Prog antiguo'!H:H,1,0),"Inserto"))</f>
        <v/>
      </c>
      <c r="X460" s="71" t="str">
        <f>IF('Prog antiguo'!H459="","",'Prog antiguo'!H459)</f>
        <v/>
      </c>
      <c r="Y460" s="71" t="str">
        <f>IF(X460="","",IFERROR(VLOOKUP(X460,'Prog Actual'!H:H,1,0),"Eliminada"))</f>
        <v/>
      </c>
    </row>
    <row r="461" spans="8:25">
      <c r="H461" s="268" t="str">
        <f t="shared" si="7"/>
        <v/>
      </c>
      <c r="V461" s="71" t="str">
        <f>IF('Prog Actual'!H460="","",'Prog Actual'!H460)</f>
        <v/>
      </c>
      <c r="W461" s="71" t="str">
        <f>IF(V461="","",IFERROR(VLOOKUP(V461,'Prog antiguo'!H:H,1,0),"Inserto"))</f>
        <v/>
      </c>
      <c r="X461" s="71" t="str">
        <f>IF('Prog antiguo'!H460="","",'Prog antiguo'!H460)</f>
        <v/>
      </c>
      <c r="Y461" s="71" t="str">
        <f>IF(X461="","",IFERROR(VLOOKUP(X461,'Prog Actual'!H:H,1,0),"Eliminada"))</f>
        <v/>
      </c>
    </row>
    <row r="462" spans="8:25">
      <c r="H462" s="268" t="str">
        <f t="shared" si="7"/>
        <v/>
      </c>
      <c r="V462" s="71" t="str">
        <f>IF('Prog Actual'!H461="","",'Prog Actual'!H461)</f>
        <v/>
      </c>
      <c r="W462" s="71" t="str">
        <f>IF(V462="","",IFERROR(VLOOKUP(V462,'Prog antiguo'!H:H,1,0),"Inserto"))</f>
        <v/>
      </c>
      <c r="X462" s="71" t="str">
        <f>IF('Prog antiguo'!H461="","",'Prog antiguo'!H461)</f>
        <v/>
      </c>
      <c r="Y462" s="71" t="str">
        <f>IF(X462="","",IFERROR(VLOOKUP(X462,'Prog Actual'!H:H,1,0),"Eliminada"))</f>
        <v/>
      </c>
    </row>
    <row r="463" spans="8:25">
      <c r="H463" s="268" t="str">
        <f t="shared" si="7"/>
        <v/>
      </c>
      <c r="V463" s="71" t="str">
        <f>IF('Prog Actual'!H462="","",'Prog Actual'!H462)</f>
        <v/>
      </c>
      <c r="W463" s="71" t="str">
        <f>IF(V463="","",IFERROR(VLOOKUP(V463,'Prog antiguo'!H:H,1,0),"Inserto"))</f>
        <v/>
      </c>
      <c r="X463" s="71" t="str">
        <f>IF('Prog antiguo'!H462="","",'Prog antiguo'!H462)</f>
        <v/>
      </c>
      <c r="Y463" s="71" t="str">
        <f>IF(X463="","",IFERROR(VLOOKUP(X463,'Prog Actual'!H:H,1,0),"Eliminada"))</f>
        <v/>
      </c>
    </row>
    <row r="464" spans="8:25">
      <c r="H464" s="268" t="str">
        <f t="shared" si="7"/>
        <v/>
      </c>
      <c r="V464" s="71" t="str">
        <f>IF('Prog Actual'!H463="","",'Prog Actual'!H463)</f>
        <v/>
      </c>
      <c r="W464" s="71" t="str">
        <f>IF(V464="","",IFERROR(VLOOKUP(V464,'Prog antiguo'!H:H,1,0),"Inserto"))</f>
        <v/>
      </c>
      <c r="X464" s="71" t="str">
        <f>IF('Prog antiguo'!H463="","",'Prog antiguo'!H463)</f>
        <v/>
      </c>
      <c r="Y464" s="71" t="str">
        <f>IF(X464="","",IFERROR(VLOOKUP(X464,'Prog Actual'!H:H,1,0),"Eliminada"))</f>
        <v/>
      </c>
    </row>
    <row r="465" spans="8:25">
      <c r="H465" s="268" t="str">
        <f t="shared" si="7"/>
        <v/>
      </c>
      <c r="V465" s="71" t="str">
        <f>IF('Prog Actual'!H464="","",'Prog Actual'!H464)</f>
        <v/>
      </c>
      <c r="W465" s="71" t="str">
        <f>IF(V465="","",IFERROR(VLOOKUP(V465,'Prog antiguo'!H:H,1,0),"Inserto"))</f>
        <v/>
      </c>
      <c r="X465" s="71" t="str">
        <f>IF('Prog antiguo'!H464="","",'Prog antiguo'!H464)</f>
        <v/>
      </c>
      <c r="Y465" s="71" t="str">
        <f>IF(X465="","",IFERROR(VLOOKUP(X465,'Prog Actual'!H:H,1,0),"Eliminada"))</f>
        <v/>
      </c>
    </row>
    <row r="466" spans="8:25">
      <c r="H466" s="268" t="str">
        <f t="shared" si="7"/>
        <v/>
      </c>
      <c r="V466" s="71" t="str">
        <f>IF('Prog Actual'!H465="","",'Prog Actual'!H465)</f>
        <v/>
      </c>
      <c r="W466" s="71" t="str">
        <f>IF(V466="","",IFERROR(VLOOKUP(V466,'Prog antiguo'!H:H,1,0),"Inserto"))</f>
        <v/>
      </c>
      <c r="X466" s="71" t="str">
        <f>IF('Prog antiguo'!H465="","",'Prog antiguo'!H465)</f>
        <v/>
      </c>
      <c r="Y466" s="71" t="str">
        <f>IF(X466="","",IFERROR(VLOOKUP(X466,'Prog Actual'!H:H,1,0),"Eliminada"))</f>
        <v/>
      </c>
    </row>
    <row r="467" spans="8:25">
      <c r="H467" s="268" t="str">
        <f t="shared" si="7"/>
        <v/>
      </c>
      <c r="V467" s="71" t="str">
        <f>IF('Prog Actual'!H466="","",'Prog Actual'!H466)</f>
        <v/>
      </c>
      <c r="W467" s="71" t="str">
        <f>IF(V467="","",IFERROR(VLOOKUP(V467,'Prog antiguo'!H:H,1,0),"Inserto"))</f>
        <v/>
      </c>
      <c r="X467" s="71" t="str">
        <f>IF('Prog antiguo'!H466="","",'Prog antiguo'!H466)</f>
        <v/>
      </c>
      <c r="Y467" s="71" t="str">
        <f>IF(X467="","",IFERROR(VLOOKUP(X467,'Prog Actual'!H:H,1,0),"Eliminada"))</f>
        <v/>
      </c>
    </row>
    <row r="468" spans="8:25">
      <c r="H468" s="268" t="str">
        <f t="shared" si="7"/>
        <v/>
      </c>
      <c r="V468" s="71" t="str">
        <f>IF('Prog Actual'!H467="","",'Prog Actual'!H467)</f>
        <v/>
      </c>
      <c r="W468" s="71" t="str">
        <f>IF(V468="","",IFERROR(VLOOKUP(V468,'Prog antiguo'!H:H,1,0),"Inserto"))</f>
        <v/>
      </c>
      <c r="X468" s="71" t="str">
        <f>IF('Prog antiguo'!H467="","",'Prog antiguo'!H467)</f>
        <v/>
      </c>
      <c r="Y468" s="71" t="str">
        <f>IF(X468="","",IFERROR(VLOOKUP(X468,'Prog Actual'!H:H,1,0),"Eliminada"))</f>
        <v/>
      </c>
    </row>
    <row r="469" spans="8:25">
      <c r="H469" s="268" t="str">
        <f t="shared" si="7"/>
        <v/>
      </c>
      <c r="V469" s="71" t="str">
        <f>IF('Prog Actual'!H468="","",'Prog Actual'!H468)</f>
        <v/>
      </c>
      <c r="W469" s="71" t="str">
        <f>IF(V469="","",IFERROR(VLOOKUP(V469,'Prog antiguo'!H:H,1,0),"Inserto"))</f>
        <v/>
      </c>
      <c r="X469" s="71" t="str">
        <f>IF('Prog antiguo'!H468="","",'Prog antiguo'!H468)</f>
        <v/>
      </c>
      <c r="Y469" s="71" t="str">
        <f>IF(X469="","",IFERROR(VLOOKUP(X469,'Prog Actual'!H:H,1,0),"Eliminada"))</f>
        <v/>
      </c>
    </row>
    <row r="470" spans="8:25">
      <c r="H470" s="268" t="str">
        <f t="shared" si="7"/>
        <v/>
      </c>
      <c r="V470" s="71" t="str">
        <f>IF('Prog Actual'!H469="","",'Prog Actual'!H469)</f>
        <v/>
      </c>
      <c r="W470" s="71" t="str">
        <f>IF(V470="","",IFERROR(VLOOKUP(V470,'Prog antiguo'!H:H,1,0),"Inserto"))</f>
        <v/>
      </c>
      <c r="X470" s="71" t="str">
        <f>IF('Prog antiguo'!H469="","",'Prog antiguo'!H469)</f>
        <v/>
      </c>
      <c r="Y470" s="71" t="str">
        <f>IF(X470="","",IFERROR(VLOOKUP(X470,'Prog Actual'!H:H,1,0),"Eliminada"))</f>
        <v/>
      </c>
    </row>
    <row r="471" spans="8:25">
      <c r="H471" s="268" t="str">
        <f t="shared" si="7"/>
        <v/>
      </c>
      <c r="V471" s="71" t="str">
        <f>IF('Prog Actual'!H470="","",'Prog Actual'!H470)</f>
        <v/>
      </c>
      <c r="W471" s="71" t="str">
        <f>IF(V471="","",IFERROR(VLOOKUP(V471,'Prog antiguo'!H:H,1,0),"Inserto"))</f>
        <v/>
      </c>
      <c r="X471" s="71" t="str">
        <f>IF('Prog antiguo'!H470="","",'Prog antiguo'!H470)</f>
        <v/>
      </c>
      <c r="Y471" s="71" t="str">
        <f>IF(X471="","",IFERROR(VLOOKUP(X471,'Prog Actual'!H:H,1,0),"Eliminada"))</f>
        <v/>
      </c>
    </row>
    <row r="472" spans="8:25">
      <c r="H472" s="268" t="str">
        <f t="shared" si="7"/>
        <v/>
      </c>
      <c r="V472" s="71" t="str">
        <f>IF('Prog Actual'!H471="","",'Prog Actual'!H471)</f>
        <v/>
      </c>
      <c r="W472" s="71" t="str">
        <f>IF(V472="","",IFERROR(VLOOKUP(V472,'Prog antiguo'!H:H,1,0),"Inserto"))</f>
        <v/>
      </c>
      <c r="X472" s="71" t="str">
        <f>IF('Prog antiguo'!H471="","",'Prog antiguo'!H471)</f>
        <v/>
      </c>
      <c r="Y472" s="71" t="str">
        <f>IF(X472="","",IFERROR(VLOOKUP(X472,'Prog Actual'!H:H,1,0),"Eliminada"))</f>
        <v/>
      </c>
    </row>
    <row r="473" spans="8:25">
      <c r="H473" s="268" t="str">
        <f t="shared" si="7"/>
        <v/>
      </c>
      <c r="V473" s="71" t="str">
        <f>IF('Prog Actual'!H472="","",'Prog Actual'!H472)</f>
        <v/>
      </c>
      <c r="W473" s="71" t="str">
        <f>IF(V473="","",IFERROR(VLOOKUP(V473,'Prog antiguo'!H:H,1,0),"Inserto"))</f>
        <v/>
      </c>
      <c r="X473" s="71" t="str">
        <f>IF('Prog antiguo'!H472="","",'Prog antiguo'!H472)</f>
        <v/>
      </c>
      <c r="Y473" s="71" t="str">
        <f>IF(X473="","",IFERROR(VLOOKUP(X473,'Prog Actual'!H:H,1,0),"Eliminada"))</f>
        <v/>
      </c>
    </row>
    <row r="474" spans="8:25">
      <c r="H474" s="268" t="str">
        <f t="shared" si="7"/>
        <v/>
      </c>
      <c r="V474" s="71" t="str">
        <f>IF('Prog Actual'!H473="","",'Prog Actual'!H473)</f>
        <v/>
      </c>
      <c r="W474" s="71" t="str">
        <f>IF(V474="","",IFERROR(VLOOKUP(V474,'Prog antiguo'!H:H,1,0),"Inserto"))</f>
        <v/>
      </c>
      <c r="X474" s="71" t="str">
        <f>IF('Prog antiguo'!H473="","",'Prog antiguo'!H473)</f>
        <v/>
      </c>
      <c r="Y474" s="71" t="str">
        <f>IF(X474="","",IFERROR(VLOOKUP(X474,'Prog Actual'!H:H,1,0),"Eliminada"))</f>
        <v/>
      </c>
    </row>
    <row r="475" spans="8:25">
      <c r="H475" s="268" t="str">
        <f t="shared" si="7"/>
        <v/>
      </c>
      <c r="V475" s="71" t="str">
        <f>IF('Prog Actual'!H474="","",'Prog Actual'!H474)</f>
        <v/>
      </c>
      <c r="W475" s="71" t="str">
        <f>IF(V475="","",IFERROR(VLOOKUP(V475,'Prog antiguo'!H:H,1,0),"Inserto"))</f>
        <v/>
      </c>
      <c r="X475" s="71" t="str">
        <f>IF('Prog antiguo'!H474="","",'Prog antiguo'!H474)</f>
        <v/>
      </c>
      <c r="Y475" s="71" t="str">
        <f>IF(X475="","",IFERROR(VLOOKUP(X475,'Prog Actual'!H:H,1,0),"Eliminada"))</f>
        <v/>
      </c>
    </row>
    <row r="476" spans="8:25">
      <c r="H476" s="268" t="str">
        <f t="shared" si="7"/>
        <v/>
      </c>
      <c r="V476" s="71" t="str">
        <f>IF('Prog Actual'!H475="","",'Prog Actual'!H475)</f>
        <v/>
      </c>
      <c r="W476" s="71" t="str">
        <f>IF(V476="","",IFERROR(VLOOKUP(V476,'Prog antiguo'!H:H,1,0),"Inserto"))</f>
        <v/>
      </c>
      <c r="X476" s="71" t="str">
        <f>IF('Prog antiguo'!H475="","",'Prog antiguo'!H475)</f>
        <v/>
      </c>
      <c r="Y476" s="71" t="str">
        <f>IF(X476="","",IFERROR(VLOOKUP(X476,'Prog Actual'!H:H,1,0),"Eliminada"))</f>
        <v/>
      </c>
    </row>
    <row r="477" spans="8:25">
      <c r="H477" s="268" t="str">
        <f t="shared" si="7"/>
        <v/>
      </c>
      <c r="V477" s="71" t="str">
        <f>IF('Prog Actual'!H476="","",'Prog Actual'!H476)</f>
        <v/>
      </c>
      <c r="W477" s="71" t="str">
        <f>IF(V477="","",IFERROR(VLOOKUP(V477,'Prog antiguo'!H:H,1,0),"Inserto"))</f>
        <v/>
      </c>
      <c r="X477" s="71" t="str">
        <f>IF('Prog antiguo'!H476="","",'Prog antiguo'!H476)</f>
        <v/>
      </c>
      <c r="Y477" s="71" t="str">
        <f>IF(X477="","",IFERROR(VLOOKUP(X477,'Prog Actual'!H:H,1,0),"Eliminada"))</f>
        <v/>
      </c>
    </row>
    <row r="478" spans="8:25">
      <c r="H478" s="268" t="str">
        <f t="shared" si="7"/>
        <v/>
      </c>
      <c r="V478" s="71" t="str">
        <f>IF('Prog Actual'!H477="","",'Prog Actual'!H477)</f>
        <v/>
      </c>
      <c r="W478" s="71" t="str">
        <f>IF(V478="","",IFERROR(VLOOKUP(V478,'Prog antiguo'!H:H,1,0),"Inserto"))</f>
        <v/>
      </c>
      <c r="X478" s="71" t="str">
        <f>IF('Prog antiguo'!H477="","",'Prog antiguo'!H477)</f>
        <v/>
      </c>
      <c r="Y478" s="71" t="str">
        <f>IF(X478="","",IFERROR(VLOOKUP(X478,'Prog Actual'!H:H,1,0),"Eliminada"))</f>
        <v/>
      </c>
    </row>
    <row r="479" spans="8:25">
      <c r="H479" s="268" t="str">
        <f t="shared" si="7"/>
        <v/>
      </c>
      <c r="V479" s="71" t="str">
        <f>IF('Prog Actual'!H478="","",'Prog Actual'!H478)</f>
        <v/>
      </c>
      <c r="W479" s="71" t="str">
        <f>IF(V479="","",IFERROR(VLOOKUP(V479,'Prog antiguo'!H:H,1,0),"Inserto"))</f>
        <v/>
      </c>
      <c r="X479" s="71" t="str">
        <f>IF('Prog antiguo'!H478="","",'Prog antiguo'!H478)</f>
        <v/>
      </c>
      <c r="Y479" s="71" t="str">
        <f>IF(X479="","",IFERROR(VLOOKUP(X479,'Prog Actual'!H:H,1,0),"Eliminada"))</f>
        <v/>
      </c>
    </row>
    <row r="480" spans="8:25">
      <c r="H480" s="268" t="str">
        <f t="shared" si="7"/>
        <v/>
      </c>
      <c r="V480" s="71" t="str">
        <f>IF('Prog Actual'!H479="","",'Prog Actual'!H479)</f>
        <v/>
      </c>
      <c r="W480" s="71" t="str">
        <f>IF(V480="","",IFERROR(VLOOKUP(V480,'Prog antiguo'!H:H,1,0),"Inserto"))</f>
        <v/>
      </c>
      <c r="X480" s="71" t="str">
        <f>IF('Prog antiguo'!H479="","",'Prog antiguo'!H479)</f>
        <v/>
      </c>
      <c r="Y480" s="71" t="str">
        <f>IF(X480="","",IFERROR(VLOOKUP(X480,'Prog Actual'!H:H,1,0),"Eliminada"))</f>
        <v/>
      </c>
    </row>
    <row r="481" spans="8:25">
      <c r="H481" s="268" t="str">
        <f t="shared" si="7"/>
        <v/>
      </c>
      <c r="V481" s="71" t="str">
        <f>IF('Prog Actual'!H480="","",'Prog Actual'!H480)</f>
        <v/>
      </c>
      <c r="W481" s="71" t="str">
        <f>IF(V481="","",IFERROR(VLOOKUP(V481,'Prog antiguo'!H:H,1,0),"Inserto"))</f>
        <v/>
      </c>
      <c r="X481" s="71" t="str">
        <f>IF('Prog antiguo'!H480="","",'Prog antiguo'!H480)</f>
        <v/>
      </c>
      <c r="Y481" s="71" t="str">
        <f>IF(X481="","",IFERROR(VLOOKUP(X481,'Prog Actual'!H:H,1,0),"Eliminada"))</f>
        <v/>
      </c>
    </row>
    <row r="482" spans="8:25">
      <c r="H482" s="268" t="str">
        <f t="shared" si="7"/>
        <v/>
      </c>
      <c r="V482" s="71" t="str">
        <f>IF('Prog Actual'!H481="","",'Prog Actual'!H481)</f>
        <v/>
      </c>
      <c r="W482" s="71" t="str">
        <f>IF(V482="","",IFERROR(VLOOKUP(V482,'Prog antiguo'!H:H,1,0),"Inserto"))</f>
        <v/>
      </c>
      <c r="X482" s="71" t="str">
        <f>IF('Prog antiguo'!H481="","",'Prog antiguo'!H481)</f>
        <v/>
      </c>
      <c r="Y482" s="71" t="str">
        <f>IF(X482="","",IFERROR(VLOOKUP(X482,'Prog Actual'!H:H,1,0),"Eliminada"))</f>
        <v/>
      </c>
    </row>
    <row r="483" spans="8:25">
      <c r="H483" s="268" t="str">
        <f t="shared" si="7"/>
        <v/>
      </c>
      <c r="V483" s="71" t="str">
        <f>IF('Prog Actual'!H482="","",'Prog Actual'!H482)</f>
        <v/>
      </c>
      <c r="W483" s="71" t="str">
        <f>IF(V483="","",IFERROR(VLOOKUP(V483,'Prog antiguo'!H:H,1,0),"Inserto"))</f>
        <v/>
      </c>
      <c r="X483" s="71" t="str">
        <f>IF('Prog antiguo'!H482="","",'Prog antiguo'!H482)</f>
        <v/>
      </c>
      <c r="Y483" s="71" t="str">
        <f>IF(X483="","",IFERROR(VLOOKUP(X483,'Prog Actual'!H:H,1,0),"Eliminada"))</f>
        <v/>
      </c>
    </row>
    <row r="484" spans="8:25">
      <c r="H484" s="268" t="str">
        <f t="shared" si="7"/>
        <v/>
      </c>
      <c r="V484" s="71" t="str">
        <f>IF('Prog Actual'!H483="","",'Prog Actual'!H483)</f>
        <v/>
      </c>
      <c r="W484" s="71" t="str">
        <f>IF(V484="","",IFERROR(VLOOKUP(V484,'Prog antiguo'!H:H,1,0),"Inserto"))</f>
        <v/>
      </c>
      <c r="X484" s="71" t="str">
        <f>IF('Prog antiguo'!H483="","",'Prog antiguo'!H483)</f>
        <v/>
      </c>
      <c r="Y484" s="71" t="str">
        <f>IF(X484="","",IFERROR(VLOOKUP(X484,'Prog Actual'!H:H,1,0),"Eliminada"))</f>
        <v/>
      </c>
    </row>
    <row r="485" spans="8:25">
      <c r="H485" s="268" t="str">
        <f t="shared" si="7"/>
        <v/>
      </c>
      <c r="V485" s="71" t="str">
        <f>IF('Prog Actual'!H484="","",'Prog Actual'!H484)</f>
        <v/>
      </c>
      <c r="W485" s="71" t="str">
        <f>IF(V485="","",IFERROR(VLOOKUP(V485,'Prog antiguo'!H:H,1,0),"Inserto"))</f>
        <v/>
      </c>
      <c r="X485" s="71" t="str">
        <f>IF('Prog antiguo'!H484="","",'Prog antiguo'!H484)</f>
        <v/>
      </c>
      <c r="Y485" s="71" t="str">
        <f>IF(X485="","",IFERROR(VLOOKUP(X485,'Prog Actual'!H:H,1,0),"Eliminada"))</f>
        <v/>
      </c>
    </row>
    <row r="486" spans="8:25">
      <c r="H486" s="268" t="str">
        <f t="shared" si="7"/>
        <v/>
      </c>
      <c r="V486" s="71" t="str">
        <f>IF('Prog Actual'!H485="","",'Prog Actual'!H485)</f>
        <v/>
      </c>
      <c r="W486" s="71" t="str">
        <f>IF(V486="","",IFERROR(VLOOKUP(V486,'Prog antiguo'!H:H,1,0),"Inserto"))</f>
        <v/>
      </c>
      <c r="X486" s="71" t="str">
        <f>IF('Prog antiguo'!H485="","",'Prog antiguo'!H485)</f>
        <v/>
      </c>
      <c r="Y486" s="71" t="str">
        <f>IF(X486="","",IFERROR(VLOOKUP(X486,'Prog Actual'!H:H,1,0),"Eliminada"))</f>
        <v/>
      </c>
    </row>
    <row r="487" spans="8:25">
      <c r="H487" s="268" t="str">
        <f t="shared" si="7"/>
        <v/>
      </c>
      <c r="V487" s="71" t="str">
        <f>IF('Prog Actual'!H486="","",'Prog Actual'!H486)</f>
        <v/>
      </c>
      <c r="W487" s="71" t="str">
        <f>IF(V487="","",IFERROR(VLOOKUP(V487,'Prog antiguo'!H:H,1,0),"Inserto"))</f>
        <v/>
      </c>
      <c r="X487" s="71" t="str">
        <f>IF('Prog antiguo'!H486="","",'Prog antiguo'!H486)</f>
        <v/>
      </c>
      <c r="Y487" s="71" t="str">
        <f>IF(X487="","",IFERROR(VLOOKUP(X487,'Prog Actual'!H:H,1,0),"Eliminada"))</f>
        <v/>
      </c>
    </row>
    <row r="488" spans="8:25">
      <c r="H488" s="268" t="str">
        <f t="shared" si="7"/>
        <v/>
      </c>
      <c r="V488" s="71" t="str">
        <f>IF('Prog Actual'!H487="","",'Prog Actual'!H487)</f>
        <v/>
      </c>
      <c r="W488" s="71" t="str">
        <f>IF(V488="","",IFERROR(VLOOKUP(V488,'Prog antiguo'!H:H,1,0),"Inserto"))</f>
        <v/>
      </c>
      <c r="X488" s="71" t="str">
        <f>IF('Prog antiguo'!H487="","",'Prog antiguo'!H487)</f>
        <v/>
      </c>
      <c r="Y488" s="71" t="str">
        <f>IF(X488="","",IFERROR(VLOOKUP(X488,'Prog Actual'!H:H,1,0),"Eliminada"))</f>
        <v/>
      </c>
    </row>
    <row r="489" spans="8:25">
      <c r="H489" s="268" t="str">
        <f t="shared" si="7"/>
        <v/>
      </c>
      <c r="V489" s="71" t="str">
        <f>IF('Prog Actual'!H488="","",'Prog Actual'!H488)</f>
        <v/>
      </c>
      <c r="W489" s="71" t="str">
        <f>IF(V489="","",IFERROR(VLOOKUP(V489,'Prog antiguo'!H:H,1,0),"Inserto"))</f>
        <v/>
      </c>
      <c r="X489" s="71" t="str">
        <f>IF('Prog antiguo'!H488="","",'Prog antiguo'!H488)</f>
        <v/>
      </c>
      <c r="Y489" s="71" t="str">
        <f>IF(X489="","",IFERROR(VLOOKUP(X489,'Prog Actual'!H:H,1,0),"Eliminada"))</f>
        <v/>
      </c>
    </row>
    <row r="490" spans="8:25">
      <c r="H490" s="268" t="str">
        <f t="shared" si="7"/>
        <v/>
      </c>
      <c r="V490" s="71" t="str">
        <f>IF('Prog Actual'!H489="","",'Prog Actual'!H489)</f>
        <v/>
      </c>
      <c r="W490" s="71" t="str">
        <f>IF(V490="","",IFERROR(VLOOKUP(V490,'Prog antiguo'!H:H,1,0),"Inserto"))</f>
        <v/>
      </c>
      <c r="X490" s="71" t="str">
        <f>IF('Prog antiguo'!H489="","",'Prog antiguo'!H489)</f>
        <v/>
      </c>
      <c r="Y490" s="71" t="str">
        <f>IF(X490="","",IFERROR(VLOOKUP(X490,'Prog Actual'!H:H,1,0),"Eliminada"))</f>
        <v/>
      </c>
    </row>
    <row r="491" spans="8:25">
      <c r="H491" s="268" t="str">
        <f t="shared" si="7"/>
        <v/>
      </c>
      <c r="V491" s="71" t="str">
        <f>IF('Prog Actual'!H490="","",'Prog Actual'!H490)</f>
        <v/>
      </c>
      <c r="W491" s="71" t="str">
        <f>IF(V491="","",IFERROR(VLOOKUP(V491,'Prog antiguo'!H:H,1,0),"Inserto"))</f>
        <v/>
      </c>
      <c r="X491" s="71" t="str">
        <f>IF('Prog antiguo'!H490="","",'Prog antiguo'!H490)</f>
        <v/>
      </c>
      <c r="Y491" s="71" t="str">
        <f>IF(X491="","",IFERROR(VLOOKUP(X491,'Prog Actual'!H:H,1,0),"Eliminada"))</f>
        <v/>
      </c>
    </row>
    <row r="492" spans="8:25">
      <c r="H492" s="268" t="str">
        <f t="shared" si="7"/>
        <v/>
      </c>
      <c r="V492" s="71" t="str">
        <f>IF('Prog Actual'!H491="","",'Prog Actual'!H491)</f>
        <v/>
      </c>
      <c r="W492" s="71" t="str">
        <f>IF(V492="","",IFERROR(VLOOKUP(V492,'Prog antiguo'!H:H,1,0),"Inserto"))</f>
        <v/>
      </c>
      <c r="X492" s="71" t="str">
        <f>IF('Prog antiguo'!H491="","",'Prog antiguo'!H491)</f>
        <v/>
      </c>
      <c r="Y492" s="71" t="str">
        <f>IF(X492="","",IFERROR(VLOOKUP(X492,'Prog Actual'!H:H,1,0),"Eliminada"))</f>
        <v/>
      </c>
    </row>
    <row r="493" spans="8:25">
      <c r="H493" s="268" t="str">
        <f t="shared" si="7"/>
        <v/>
      </c>
      <c r="V493" s="71" t="str">
        <f>IF('Prog Actual'!H492="","",'Prog Actual'!H492)</f>
        <v/>
      </c>
      <c r="W493" s="71" t="str">
        <f>IF(V493="","",IFERROR(VLOOKUP(V493,'Prog antiguo'!H:H,1,0),"Inserto"))</f>
        <v/>
      </c>
      <c r="X493" s="71" t="str">
        <f>IF('Prog antiguo'!H492="","",'Prog antiguo'!H492)</f>
        <v/>
      </c>
      <c r="Y493" s="71" t="str">
        <f>IF(X493="","",IFERROR(VLOOKUP(X493,'Prog Actual'!H:H,1,0),"Eliminada"))</f>
        <v/>
      </c>
    </row>
    <row r="494" spans="8:25">
      <c r="H494" s="268" t="str">
        <f t="shared" si="7"/>
        <v/>
      </c>
      <c r="V494" s="71" t="str">
        <f>IF('Prog Actual'!H493="","",'Prog Actual'!H493)</f>
        <v/>
      </c>
      <c r="W494" s="71" t="str">
        <f>IF(V494="","",IFERROR(VLOOKUP(V494,'Prog antiguo'!H:H,1,0),"Inserto"))</f>
        <v/>
      </c>
      <c r="X494" s="71" t="str">
        <f>IF('Prog antiguo'!H493="","",'Prog antiguo'!H493)</f>
        <v/>
      </c>
      <c r="Y494" s="71" t="str">
        <f>IF(X494="","",IFERROR(VLOOKUP(X494,'Prog Actual'!H:H,1,0),"Eliminada"))</f>
        <v/>
      </c>
    </row>
    <row r="495" spans="8:25">
      <c r="H495" s="268" t="str">
        <f t="shared" si="7"/>
        <v/>
      </c>
      <c r="V495" s="71" t="str">
        <f>IF('Prog Actual'!H494="","",'Prog Actual'!H494)</f>
        <v/>
      </c>
      <c r="W495" s="71" t="str">
        <f>IF(V495="","",IFERROR(VLOOKUP(V495,'Prog antiguo'!H:H,1,0),"Inserto"))</f>
        <v/>
      </c>
      <c r="X495" s="71" t="str">
        <f>IF('Prog antiguo'!H494="","",'Prog antiguo'!H494)</f>
        <v/>
      </c>
      <c r="Y495" s="71" t="str">
        <f>IF(X495="","",IFERROR(VLOOKUP(X495,'Prog Actual'!H:H,1,0),"Eliminada"))</f>
        <v/>
      </c>
    </row>
    <row r="496" spans="8:25">
      <c r="H496" s="268" t="str">
        <f t="shared" si="7"/>
        <v/>
      </c>
      <c r="V496" s="71" t="str">
        <f>IF('Prog Actual'!H495="","",'Prog Actual'!H495)</f>
        <v/>
      </c>
      <c r="W496" s="71" t="str">
        <f>IF(V496="","",IFERROR(VLOOKUP(V496,'Prog antiguo'!H:H,1,0),"Inserto"))</f>
        <v/>
      </c>
      <c r="X496" s="71" t="str">
        <f>IF('Prog antiguo'!H495="","",'Prog antiguo'!H495)</f>
        <v/>
      </c>
      <c r="Y496" s="71" t="str">
        <f>IF(X496="","",IFERROR(VLOOKUP(X496,'Prog Actual'!H:H,1,0),"Eliminada"))</f>
        <v/>
      </c>
    </row>
    <row r="497" spans="8:25">
      <c r="H497" s="268" t="str">
        <f t="shared" si="7"/>
        <v/>
      </c>
      <c r="V497" s="71" t="str">
        <f>IF('Prog Actual'!H496="","",'Prog Actual'!H496)</f>
        <v/>
      </c>
      <c r="W497" s="71" t="str">
        <f>IF(V497="","",IFERROR(VLOOKUP(V497,'Prog antiguo'!H:H,1,0),"Inserto"))</f>
        <v/>
      </c>
      <c r="X497" s="71" t="str">
        <f>IF('Prog antiguo'!H496="","",'Prog antiguo'!H496)</f>
        <v/>
      </c>
      <c r="Y497" s="71" t="str">
        <f>IF(X497="","",IFERROR(VLOOKUP(X497,'Prog Actual'!H:H,1,0),"Eliminada"))</f>
        <v/>
      </c>
    </row>
    <row r="498" spans="8:25">
      <c r="H498" s="268" t="str">
        <f t="shared" si="7"/>
        <v/>
      </c>
      <c r="V498" s="71" t="str">
        <f>IF('Prog Actual'!H497="","",'Prog Actual'!H497)</f>
        <v/>
      </c>
      <c r="W498" s="71" t="str">
        <f>IF(V498="","",IFERROR(VLOOKUP(V498,'Prog antiguo'!H:H,1,0),"Inserto"))</f>
        <v/>
      </c>
      <c r="X498" s="71" t="str">
        <f>IF('Prog antiguo'!H497="","",'Prog antiguo'!H497)</f>
        <v/>
      </c>
      <c r="Y498" s="71" t="str">
        <f>IF(X498="","",IFERROR(VLOOKUP(X498,'Prog Actual'!H:H,1,0),"Eliminada"))</f>
        <v/>
      </c>
    </row>
    <row r="499" spans="8:25">
      <c r="H499" s="268" t="str">
        <f t="shared" si="7"/>
        <v/>
      </c>
      <c r="V499" s="71" t="str">
        <f>IF('Prog Actual'!H498="","",'Prog Actual'!H498)</f>
        <v/>
      </c>
      <c r="W499" s="71" t="str">
        <f>IF(V499="","",IFERROR(VLOOKUP(V499,'Prog antiguo'!H:H,1,0),"Inserto"))</f>
        <v/>
      </c>
      <c r="X499" s="71" t="str">
        <f>IF('Prog antiguo'!H498="","",'Prog antiguo'!H498)</f>
        <v/>
      </c>
      <c r="Y499" s="71" t="str">
        <f>IF(X499="","",IFERROR(VLOOKUP(X499,'Prog Actual'!H:H,1,0),"Eliminada"))</f>
        <v/>
      </c>
    </row>
    <row r="500" spans="8:25">
      <c r="H500" s="268" t="str">
        <f t="shared" si="7"/>
        <v/>
      </c>
      <c r="V500" s="71" t="str">
        <f>IF('Prog Actual'!H499="","",'Prog Actual'!H499)</f>
        <v/>
      </c>
      <c r="W500" s="71" t="str">
        <f>IF(V500="","",IFERROR(VLOOKUP(V500,'Prog antiguo'!H:H,1,0),"Inserto"))</f>
        <v/>
      </c>
      <c r="X500" s="71" t="str">
        <f>IF('Prog antiguo'!H499="","",'Prog antiguo'!H499)</f>
        <v/>
      </c>
      <c r="Y500" s="71" t="str">
        <f>IF(X500="","",IFERROR(VLOOKUP(X500,'Prog Actual'!H:H,1,0),"Eliminada"))</f>
        <v/>
      </c>
    </row>
    <row r="501" spans="8:25">
      <c r="H501" s="268" t="str">
        <f t="shared" si="7"/>
        <v/>
      </c>
      <c r="V501" s="71" t="str">
        <f>IF('Prog Actual'!H500="","",'Prog Actual'!H500)</f>
        <v/>
      </c>
      <c r="W501" s="71" t="str">
        <f>IF(V501="","",IFERROR(VLOOKUP(V501,'Prog antiguo'!H:H,1,0),"Inserto"))</f>
        <v/>
      </c>
      <c r="X501" s="71" t="str">
        <f>IF('Prog antiguo'!H500="","",'Prog antiguo'!H500)</f>
        <v/>
      </c>
      <c r="Y501" s="71" t="str">
        <f>IF(X501="","",IFERROR(VLOOKUP(X501,'Prog Actual'!H:H,1,0),"Eliminada"))</f>
        <v/>
      </c>
    </row>
    <row r="502" spans="8:25">
      <c r="H502" s="268" t="str">
        <f t="shared" si="7"/>
        <v/>
      </c>
      <c r="V502" s="71" t="str">
        <f>IF('Prog Actual'!H501="","",'Prog Actual'!H501)</f>
        <v/>
      </c>
      <c r="W502" s="71" t="str">
        <f>IF(V502="","",IFERROR(VLOOKUP(V502,'Prog antiguo'!H:H,1,0),"Inserto"))</f>
        <v/>
      </c>
      <c r="X502" s="71" t="str">
        <f>IF('Prog antiguo'!H501="","",'Prog antiguo'!H501)</f>
        <v/>
      </c>
      <c r="Y502" s="71" t="str">
        <f>IF(X502="","",IFERROR(VLOOKUP(X502,'Prog Actual'!H:H,1,0),"Eliminada"))</f>
        <v/>
      </c>
    </row>
    <row r="503" spans="8:25">
      <c r="H503" s="268" t="str">
        <f t="shared" si="7"/>
        <v/>
      </c>
      <c r="V503" s="71" t="str">
        <f>IF('Prog Actual'!H502="","",'Prog Actual'!H502)</f>
        <v/>
      </c>
      <c r="W503" s="71" t="str">
        <f>IF(V503="","",IFERROR(VLOOKUP(V503,'Prog antiguo'!H:H,1,0),"Inserto"))</f>
        <v/>
      </c>
      <c r="X503" s="71" t="str">
        <f>IF('Prog antiguo'!H502="","",'Prog antiguo'!H502)</f>
        <v/>
      </c>
      <c r="Y503" s="71" t="str">
        <f>IF(X503="","",IFERROR(VLOOKUP(X503,'Prog Actual'!H:H,1,0),"Eliminada"))</f>
        <v/>
      </c>
    </row>
    <row r="504" spans="8:25">
      <c r="H504" s="268" t="str">
        <f t="shared" si="7"/>
        <v/>
      </c>
      <c r="V504" s="71" t="str">
        <f>IF('Prog Actual'!H503="","",'Prog Actual'!H503)</f>
        <v/>
      </c>
      <c r="W504" s="71" t="str">
        <f>IF(V504="","",IFERROR(VLOOKUP(V504,'Prog antiguo'!H:H,1,0),"Inserto"))</f>
        <v/>
      </c>
      <c r="X504" s="71" t="str">
        <f>IF('Prog antiguo'!H503="","",'Prog antiguo'!H503)</f>
        <v/>
      </c>
      <c r="Y504" s="71" t="str">
        <f>IF(X504="","",IFERROR(VLOOKUP(X504,'Prog Actual'!H:H,1,0),"Eliminada"))</f>
        <v/>
      </c>
    </row>
    <row r="505" spans="8:25">
      <c r="H505" s="268" t="str">
        <f t="shared" si="7"/>
        <v/>
      </c>
      <c r="V505" s="71" t="str">
        <f>IF('Prog Actual'!H504="","",'Prog Actual'!H504)</f>
        <v/>
      </c>
      <c r="W505" s="71" t="str">
        <f>IF(V505="","",IFERROR(VLOOKUP(V505,'Prog antiguo'!H:H,1,0),"Inserto"))</f>
        <v/>
      </c>
      <c r="X505" s="71" t="str">
        <f>IF('Prog antiguo'!H504="","",'Prog antiguo'!H504)</f>
        <v/>
      </c>
      <c r="Y505" s="71" t="str">
        <f>IF(X505="","",IFERROR(VLOOKUP(X505,'Prog Actual'!H:H,1,0),"Eliminada"))</f>
        <v/>
      </c>
    </row>
    <row r="506" spans="8:25">
      <c r="H506" s="268" t="str">
        <f t="shared" si="7"/>
        <v/>
      </c>
      <c r="V506" s="71" t="str">
        <f>IF('Prog Actual'!H505="","",'Prog Actual'!H505)</f>
        <v/>
      </c>
      <c r="W506" s="71" t="str">
        <f>IF(V506="","",IFERROR(VLOOKUP(V506,'Prog antiguo'!H:H,1,0),"Inserto"))</f>
        <v/>
      </c>
      <c r="X506" s="71" t="str">
        <f>IF('Prog antiguo'!H505="","",'Prog antiguo'!H505)</f>
        <v/>
      </c>
      <c r="Y506" s="71" t="str">
        <f>IF(X506="","",IFERROR(VLOOKUP(X506,'Prog Actual'!H:H,1,0),"Eliminada"))</f>
        <v/>
      </c>
    </row>
    <row r="507" spans="8:25">
      <c r="H507" s="268" t="str">
        <f t="shared" si="7"/>
        <v/>
      </c>
      <c r="V507" s="71" t="str">
        <f>IF('Prog Actual'!H506="","",'Prog Actual'!H506)</f>
        <v/>
      </c>
      <c r="W507" s="71" t="str">
        <f>IF(V507="","",IFERROR(VLOOKUP(V507,'Prog antiguo'!H:H,1,0),"Inserto"))</f>
        <v/>
      </c>
      <c r="X507" s="71" t="str">
        <f>IF('Prog antiguo'!H506="","",'Prog antiguo'!H506)</f>
        <v/>
      </c>
      <c r="Y507" s="71" t="str">
        <f>IF(X507="","",IFERROR(VLOOKUP(X507,'Prog Actual'!H:H,1,0),"Eliminada"))</f>
        <v/>
      </c>
    </row>
    <row r="508" spans="8:25">
      <c r="H508" s="268" t="str">
        <f t="shared" si="7"/>
        <v/>
      </c>
      <c r="V508" s="71" t="str">
        <f>IF('Prog Actual'!H507="","",'Prog Actual'!H507)</f>
        <v/>
      </c>
      <c r="W508" s="71" t="str">
        <f>IF(V508="","",IFERROR(VLOOKUP(V508,'Prog antiguo'!H:H,1,0),"Inserto"))</f>
        <v/>
      </c>
      <c r="X508" s="71" t="str">
        <f>IF('Prog antiguo'!H507="","",'Prog antiguo'!H507)</f>
        <v/>
      </c>
      <c r="Y508" s="71" t="str">
        <f>IF(X508="","",IFERROR(VLOOKUP(X508,'Prog Actual'!H:H,1,0),"Eliminada"))</f>
        <v/>
      </c>
    </row>
    <row r="509" spans="8:25">
      <c r="H509" s="268" t="str">
        <f t="shared" si="7"/>
        <v/>
      </c>
      <c r="V509" s="71" t="str">
        <f>IF('Prog Actual'!H508="","",'Prog Actual'!H508)</f>
        <v/>
      </c>
      <c r="W509" s="71" t="str">
        <f>IF(V509="","",IFERROR(VLOOKUP(V509,'Prog antiguo'!H:H,1,0),"Inserto"))</f>
        <v/>
      </c>
      <c r="X509" s="71" t="str">
        <f>IF('Prog antiguo'!H508="","",'Prog antiguo'!H508)</f>
        <v/>
      </c>
      <c r="Y509" s="71" t="str">
        <f>IF(X509="","",IFERROR(VLOOKUP(X509,'Prog Actual'!H:H,1,0),"Eliminada"))</f>
        <v/>
      </c>
    </row>
    <row r="510" spans="8:25">
      <c r="H510" s="268" t="str">
        <f t="shared" si="7"/>
        <v/>
      </c>
      <c r="V510" s="71" t="str">
        <f>IF('Prog Actual'!H509="","",'Prog Actual'!H509)</f>
        <v/>
      </c>
      <c r="W510" s="71" t="str">
        <f>IF(V510="","",IFERROR(VLOOKUP(V510,'Prog antiguo'!H:H,1,0),"Inserto"))</f>
        <v/>
      </c>
      <c r="X510" s="71" t="str">
        <f>IF('Prog antiguo'!H509="","",'Prog antiguo'!H509)</f>
        <v/>
      </c>
      <c r="Y510" s="71" t="str">
        <f>IF(X510="","",IFERROR(VLOOKUP(X510,'Prog Actual'!H:H,1,0),"Eliminada"))</f>
        <v/>
      </c>
    </row>
    <row r="511" spans="8:25">
      <c r="H511" s="268" t="str">
        <f t="shared" si="7"/>
        <v/>
      </c>
      <c r="V511" s="71" t="str">
        <f>IF('Prog Actual'!H510="","",'Prog Actual'!H510)</f>
        <v/>
      </c>
      <c r="W511" s="71" t="str">
        <f>IF(V511="","",IFERROR(VLOOKUP(V511,'Prog antiguo'!H:H,1,0),"Inserto"))</f>
        <v/>
      </c>
      <c r="X511" s="71" t="str">
        <f>IF('Prog antiguo'!H510="","",'Prog antiguo'!H510)</f>
        <v/>
      </c>
      <c r="Y511" s="71" t="str">
        <f>IF(X511="","",IFERROR(VLOOKUP(X511,'Prog Actual'!H:H,1,0),"Eliminada"))</f>
        <v/>
      </c>
    </row>
    <row r="512" spans="8:25">
      <c r="H512" s="268" t="str">
        <f t="shared" si="7"/>
        <v/>
      </c>
      <c r="V512" s="71" t="str">
        <f>IF('Prog Actual'!H511="","",'Prog Actual'!H511)</f>
        <v/>
      </c>
      <c r="W512" s="71" t="str">
        <f>IF(V512="","",IFERROR(VLOOKUP(V512,'Prog antiguo'!H:H,1,0),"Inserto"))</f>
        <v/>
      </c>
      <c r="X512" s="71" t="str">
        <f>IF('Prog antiguo'!H511="","",'Prog antiguo'!H511)</f>
        <v/>
      </c>
      <c r="Y512" s="71" t="str">
        <f>IF(X512="","",IFERROR(VLOOKUP(X512,'Prog Actual'!H:H,1,0),"Eliminada"))</f>
        <v/>
      </c>
    </row>
    <row r="513" spans="8:25">
      <c r="H513" s="268" t="str">
        <f t="shared" si="7"/>
        <v/>
      </c>
      <c r="V513" s="71" t="str">
        <f>IF('Prog Actual'!H512="","",'Prog Actual'!H512)</f>
        <v/>
      </c>
      <c r="W513" s="71" t="str">
        <f>IF(V513="","",IFERROR(VLOOKUP(V513,'Prog antiguo'!H:H,1,0),"Inserto"))</f>
        <v/>
      </c>
      <c r="X513" s="71" t="str">
        <f>IF('Prog antiguo'!H512="","",'Prog antiguo'!H512)</f>
        <v/>
      </c>
      <c r="Y513" s="71" t="str">
        <f>IF(X513="","",IFERROR(VLOOKUP(X513,'Prog Actual'!H:H,1,0),"Eliminada"))</f>
        <v/>
      </c>
    </row>
    <row r="514" spans="8:25">
      <c r="H514" s="268" t="str">
        <f t="shared" si="7"/>
        <v/>
      </c>
      <c r="V514" s="71" t="str">
        <f>IF('Prog Actual'!H513="","",'Prog Actual'!H513)</f>
        <v/>
      </c>
      <c r="W514" s="71" t="str">
        <f>IF(V514="","",IFERROR(VLOOKUP(V514,'Prog antiguo'!H:H,1,0),"Inserto"))</f>
        <v/>
      </c>
      <c r="X514" s="71" t="str">
        <f>IF('Prog antiguo'!H513="","",'Prog antiguo'!H513)</f>
        <v/>
      </c>
      <c r="Y514" s="71" t="str">
        <f>IF(X514="","",IFERROR(VLOOKUP(X514,'Prog Actual'!H:H,1,0),"Eliminada"))</f>
        <v/>
      </c>
    </row>
    <row r="515" spans="8:25">
      <c r="H515" s="268" t="str">
        <f t="shared" si="7"/>
        <v/>
      </c>
      <c r="V515" s="71" t="str">
        <f>IF('Prog Actual'!H514="","",'Prog Actual'!H514)</f>
        <v/>
      </c>
      <c r="W515" s="71" t="str">
        <f>IF(V515="","",IFERROR(VLOOKUP(V515,'Prog antiguo'!H:H,1,0),"Inserto"))</f>
        <v/>
      </c>
      <c r="X515" s="71" t="str">
        <f>IF('Prog antiguo'!H514="","",'Prog antiguo'!H514)</f>
        <v/>
      </c>
      <c r="Y515" s="71" t="str">
        <f>IF(X515="","",IFERROR(VLOOKUP(X515,'Prog Actual'!H:H,1,0),"Eliminada"))</f>
        <v/>
      </c>
    </row>
    <row r="516" spans="8:25">
      <c r="H516" s="268" t="str">
        <f t="shared" si="7"/>
        <v/>
      </c>
      <c r="V516" s="71" t="str">
        <f>IF('Prog Actual'!H515="","",'Prog Actual'!H515)</f>
        <v/>
      </c>
      <c r="W516" s="71" t="str">
        <f>IF(V516="","",IFERROR(VLOOKUP(V516,'Prog antiguo'!H:H,1,0),"Inserto"))</f>
        <v/>
      </c>
      <c r="X516" s="71" t="str">
        <f>IF('Prog antiguo'!H515="","",'Prog antiguo'!H515)</f>
        <v/>
      </c>
      <c r="Y516" s="71" t="str">
        <f>IF(X516="","",IFERROR(VLOOKUP(X516,'Prog Actual'!H:H,1,0),"Eliminada"))</f>
        <v/>
      </c>
    </row>
    <row r="517" spans="8:25">
      <c r="H517" s="268" t="str">
        <f t="shared" si="7"/>
        <v/>
      </c>
      <c r="V517" s="71" t="str">
        <f>IF('Prog Actual'!H516="","",'Prog Actual'!H516)</f>
        <v/>
      </c>
      <c r="W517" s="71" t="str">
        <f>IF(V517="","",IFERROR(VLOOKUP(V517,'Prog antiguo'!H:H,1,0),"Inserto"))</f>
        <v/>
      </c>
      <c r="X517" s="71" t="str">
        <f>IF('Prog antiguo'!H516="","",'Prog antiguo'!H516)</f>
        <v/>
      </c>
      <c r="Y517" s="71" t="str">
        <f>IF(X517="","",IFERROR(VLOOKUP(X517,'Prog Actual'!H:H,1,0),"Eliminada"))</f>
        <v/>
      </c>
    </row>
    <row r="518" spans="8:25">
      <c r="H518" s="268" t="str">
        <f t="shared" ref="H518:H581" si="8">IF(A518="","",IF(D518="","No esta en MM BD",IF(B518="EMBOT",C518,C518/D518)))</f>
        <v/>
      </c>
      <c r="V518" s="71" t="str">
        <f>IF('Prog Actual'!H517="","",'Prog Actual'!H517)</f>
        <v/>
      </c>
      <c r="W518" s="71" t="str">
        <f>IF(V518="","",IFERROR(VLOOKUP(V518,'Prog antiguo'!H:H,1,0),"Inserto"))</f>
        <v/>
      </c>
      <c r="X518" s="71" t="str">
        <f>IF('Prog antiguo'!H517="","",'Prog antiguo'!H517)</f>
        <v/>
      </c>
      <c r="Y518" s="71" t="str">
        <f>IF(X518="","",IFERROR(VLOOKUP(X518,'Prog Actual'!H:H,1,0),"Eliminada"))</f>
        <v/>
      </c>
    </row>
    <row r="519" spans="8:25">
      <c r="H519" s="268" t="str">
        <f t="shared" si="8"/>
        <v/>
      </c>
      <c r="V519" s="71" t="str">
        <f>IF('Prog Actual'!H518="","",'Prog Actual'!H518)</f>
        <v/>
      </c>
      <c r="W519" s="71" t="str">
        <f>IF(V519="","",IFERROR(VLOOKUP(V519,'Prog antiguo'!H:H,1,0),"Inserto"))</f>
        <v/>
      </c>
      <c r="X519" s="71" t="str">
        <f>IF('Prog antiguo'!H518="","",'Prog antiguo'!H518)</f>
        <v/>
      </c>
      <c r="Y519" s="71" t="str">
        <f>IF(X519="","",IFERROR(VLOOKUP(X519,'Prog Actual'!H:H,1,0),"Eliminada"))</f>
        <v/>
      </c>
    </row>
    <row r="520" spans="8:25">
      <c r="H520" s="268" t="str">
        <f t="shared" si="8"/>
        <v/>
      </c>
      <c r="V520" s="71" t="str">
        <f>IF('Prog Actual'!H519="","",'Prog Actual'!H519)</f>
        <v/>
      </c>
      <c r="W520" s="71" t="str">
        <f>IF(V520="","",IFERROR(VLOOKUP(V520,'Prog antiguo'!H:H,1,0),"Inserto"))</f>
        <v/>
      </c>
      <c r="X520" s="71" t="str">
        <f>IF('Prog antiguo'!H519="","",'Prog antiguo'!H519)</f>
        <v/>
      </c>
      <c r="Y520" s="71" t="str">
        <f>IF(X520="","",IFERROR(VLOOKUP(X520,'Prog Actual'!H:H,1,0),"Eliminada"))</f>
        <v/>
      </c>
    </row>
    <row r="521" spans="8:25">
      <c r="H521" s="268" t="str">
        <f t="shared" si="8"/>
        <v/>
      </c>
      <c r="V521" s="71" t="str">
        <f>IF('Prog Actual'!H520="","",'Prog Actual'!H520)</f>
        <v/>
      </c>
      <c r="W521" s="71" t="str">
        <f>IF(V521="","",IFERROR(VLOOKUP(V521,'Prog antiguo'!H:H,1,0),"Inserto"))</f>
        <v/>
      </c>
      <c r="X521" s="71" t="str">
        <f>IF('Prog antiguo'!H520="","",'Prog antiguo'!H520)</f>
        <v/>
      </c>
      <c r="Y521" s="71" t="str">
        <f>IF(X521="","",IFERROR(VLOOKUP(X521,'Prog Actual'!H:H,1,0),"Eliminada"))</f>
        <v/>
      </c>
    </row>
    <row r="522" spans="8:25">
      <c r="H522" s="268" t="str">
        <f t="shared" si="8"/>
        <v/>
      </c>
      <c r="V522" s="71" t="str">
        <f>IF('Prog Actual'!H521="","",'Prog Actual'!H521)</f>
        <v/>
      </c>
      <c r="W522" s="71" t="str">
        <f>IF(V522="","",IFERROR(VLOOKUP(V522,'Prog antiguo'!H:H,1,0),"Inserto"))</f>
        <v/>
      </c>
      <c r="X522" s="71" t="str">
        <f>IF('Prog antiguo'!H521="","",'Prog antiguo'!H521)</f>
        <v/>
      </c>
      <c r="Y522" s="71" t="str">
        <f>IF(X522="","",IFERROR(VLOOKUP(X522,'Prog Actual'!H:H,1,0),"Eliminada"))</f>
        <v/>
      </c>
    </row>
    <row r="523" spans="8:25">
      <c r="H523" s="268" t="str">
        <f t="shared" si="8"/>
        <v/>
      </c>
      <c r="V523" s="71" t="str">
        <f>IF('Prog Actual'!H522="","",'Prog Actual'!H522)</f>
        <v/>
      </c>
      <c r="W523" s="71" t="str">
        <f>IF(V523="","",IFERROR(VLOOKUP(V523,'Prog antiguo'!H:H,1,0),"Inserto"))</f>
        <v/>
      </c>
      <c r="X523" s="71" t="str">
        <f>IF('Prog antiguo'!H522="","",'Prog antiguo'!H522)</f>
        <v/>
      </c>
      <c r="Y523" s="71" t="str">
        <f>IF(X523="","",IFERROR(VLOOKUP(X523,'Prog Actual'!H:H,1,0),"Eliminada"))</f>
        <v/>
      </c>
    </row>
    <row r="524" spans="8:25">
      <c r="H524" s="268" t="str">
        <f t="shared" si="8"/>
        <v/>
      </c>
      <c r="V524" s="71" t="str">
        <f>IF('Prog Actual'!H523="","",'Prog Actual'!H523)</f>
        <v/>
      </c>
      <c r="W524" s="71" t="str">
        <f>IF(V524="","",IFERROR(VLOOKUP(V524,'Prog antiguo'!H:H,1,0),"Inserto"))</f>
        <v/>
      </c>
      <c r="X524" s="71" t="str">
        <f>IF('Prog antiguo'!H523="","",'Prog antiguo'!H523)</f>
        <v/>
      </c>
      <c r="Y524" s="71" t="str">
        <f>IF(X524="","",IFERROR(VLOOKUP(X524,'Prog Actual'!H:H,1,0),"Eliminada"))</f>
        <v/>
      </c>
    </row>
    <row r="525" spans="8:25">
      <c r="H525" s="268" t="str">
        <f t="shared" si="8"/>
        <v/>
      </c>
      <c r="V525" s="71" t="str">
        <f>IF('Prog Actual'!H524="","",'Prog Actual'!H524)</f>
        <v/>
      </c>
      <c r="W525" s="71" t="str">
        <f>IF(V525="","",IFERROR(VLOOKUP(V525,'Prog antiguo'!H:H,1,0),"Inserto"))</f>
        <v/>
      </c>
      <c r="X525" s="71" t="str">
        <f>IF('Prog antiguo'!H524="","",'Prog antiguo'!H524)</f>
        <v/>
      </c>
      <c r="Y525" s="71" t="str">
        <f>IF(X525="","",IFERROR(VLOOKUP(X525,'Prog Actual'!H:H,1,0),"Eliminada"))</f>
        <v/>
      </c>
    </row>
    <row r="526" spans="8:25">
      <c r="H526" s="268" t="str">
        <f t="shared" si="8"/>
        <v/>
      </c>
      <c r="V526" s="71" t="str">
        <f>IF('Prog Actual'!H525="","",'Prog Actual'!H525)</f>
        <v/>
      </c>
      <c r="W526" s="71" t="str">
        <f>IF(V526="","",IFERROR(VLOOKUP(V526,'Prog antiguo'!H:H,1,0),"Inserto"))</f>
        <v/>
      </c>
      <c r="X526" s="71" t="str">
        <f>IF('Prog antiguo'!H525="","",'Prog antiguo'!H525)</f>
        <v/>
      </c>
      <c r="Y526" s="71" t="str">
        <f>IF(X526="","",IFERROR(VLOOKUP(X526,'Prog Actual'!H:H,1,0),"Eliminada"))</f>
        <v/>
      </c>
    </row>
    <row r="527" spans="8:25">
      <c r="H527" s="268" t="str">
        <f t="shared" si="8"/>
        <v/>
      </c>
      <c r="V527" s="71" t="str">
        <f>IF('Prog Actual'!H526="","",'Prog Actual'!H526)</f>
        <v/>
      </c>
      <c r="W527" s="71" t="str">
        <f>IF(V527="","",IFERROR(VLOOKUP(V527,'Prog antiguo'!H:H,1,0),"Inserto"))</f>
        <v/>
      </c>
      <c r="X527" s="71" t="str">
        <f>IF('Prog antiguo'!H526="","",'Prog antiguo'!H526)</f>
        <v/>
      </c>
      <c r="Y527" s="71" t="str">
        <f>IF(X527="","",IFERROR(VLOOKUP(X527,'Prog Actual'!H:H,1,0),"Eliminada"))</f>
        <v/>
      </c>
    </row>
    <row r="528" spans="8:25">
      <c r="H528" s="268" t="str">
        <f t="shared" si="8"/>
        <v/>
      </c>
      <c r="V528" s="71" t="str">
        <f>IF('Prog Actual'!H527="","",'Prog Actual'!H527)</f>
        <v/>
      </c>
      <c r="W528" s="71" t="str">
        <f>IF(V528="","",IFERROR(VLOOKUP(V528,'Prog antiguo'!H:H,1,0),"Inserto"))</f>
        <v/>
      </c>
      <c r="X528" s="71" t="str">
        <f>IF('Prog antiguo'!H527="","",'Prog antiguo'!H527)</f>
        <v/>
      </c>
      <c r="Y528" s="71" t="str">
        <f>IF(X528="","",IFERROR(VLOOKUP(X528,'Prog Actual'!H:H,1,0),"Eliminada"))</f>
        <v/>
      </c>
    </row>
    <row r="529" spans="8:25">
      <c r="H529" s="268" t="str">
        <f t="shared" si="8"/>
        <v/>
      </c>
      <c r="V529" s="71" t="str">
        <f>IF('Prog Actual'!H528="","",'Prog Actual'!H528)</f>
        <v/>
      </c>
      <c r="W529" s="71" t="str">
        <f>IF(V529="","",IFERROR(VLOOKUP(V529,'Prog antiguo'!H:H,1,0),"Inserto"))</f>
        <v/>
      </c>
      <c r="X529" s="71" t="str">
        <f>IF('Prog antiguo'!H528="","",'Prog antiguo'!H528)</f>
        <v/>
      </c>
      <c r="Y529" s="71" t="str">
        <f>IF(X529="","",IFERROR(VLOOKUP(X529,'Prog Actual'!H:H,1,0),"Eliminada"))</f>
        <v/>
      </c>
    </row>
    <row r="530" spans="8:25">
      <c r="H530" s="268" t="str">
        <f t="shared" si="8"/>
        <v/>
      </c>
      <c r="V530" s="71" t="str">
        <f>IF('Prog Actual'!H529="","",'Prog Actual'!H529)</f>
        <v/>
      </c>
      <c r="W530" s="71" t="str">
        <f>IF(V530="","",IFERROR(VLOOKUP(V530,'Prog antiguo'!H:H,1,0),"Inserto"))</f>
        <v/>
      </c>
      <c r="X530" s="71" t="str">
        <f>IF('Prog antiguo'!H529="","",'Prog antiguo'!H529)</f>
        <v/>
      </c>
      <c r="Y530" s="71" t="str">
        <f>IF(X530="","",IFERROR(VLOOKUP(X530,'Prog Actual'!H:H,1,0),"Eliminada"))</f>
        <v/>
      </c>
    </row>
    <row r="531" spans="8:25">
      <c r="H531" s="268" t="str">
        <f t="shared" si="8"/>
        <v/>
      </c>
      <c r="V531" s="71" t="str">
        <f>IF('Prog Actual'!H530="","",'Prog Actual'!H530)</f>
        <v/>
      </c>
      <c r="W531" s="71" t="str">
        <f>IF(V531="","",IFERROR(VLOOKUP(V531,'Prog antiguo'!H:H,1,0),"Inserto"))</f>
        <v/>
      </c>
      <c r="X531" s="71" t="str">
        <f>IF('Prog antiguo'!H530="","",'Prog antiguo'!H530)</f>
        <v/>
      </c>
      <c r="Y531" s="71" t="str">
        <f>IF(X531="","",IFERROR(VLOOKUP(X531,'Prog Actual'!H:H,1,0),"Eliminada"))</f>
        <v/>
      </c>
    </row>
    <row r="532" spans="8:25">
      <c r="H532" s="268" t="str">
        <f t="shared" si="8"/>
        <v/>
      </c>
      <c r="V532" s="71" t="str">
        <f>IF('Prog Actual'!H531="","",'Prog Actual'!H531)</f>
        <v/>
      </c>
      <c r="W532" s="71" t="str">
        <f>IF(V532="","",IFERROR(VLOOKUP(V532,'Prog antiguo'!H:H,1,0),"Inserto"))</f>
        <v/>
      </c>
      <c r="X532" s="71" t="str">
        <f>IF('Prog antiguo'!H531="","",'Prog antiguo'!H531)</f>
        <v/>
      </c>
      <c r="Y532" s="71" t="str">
        <f>IF(X532="","",IFERROR(VLOOKUP(X532,'Prog Actual'!H:H,1,0),"Eliminada"))</f>
        <v/>
      </c>
    </row>
    <row r="533" spans="8:25">
      <c r="H533" s="268" t="str">
        <f t="shared" si="8"/>
        <v/>
      </c>
      <c r="V533" s="71" t="str">
        <f>IF('Prog Actual'!H532="","",'Prog Actual'!H532)</f>
        <v/>
      </c>
      <c r="W533" s="71" t="str">
        <f>IF(V533="","",IFERROR(VLOOKUP(V533,'Prog antiguo'!H:H,1,0),"Inserto"))</f>
        <v/>
      </c>
      <c r="X533" s="71" t="str">
        <f>IF('Prog antiguo'!H532="","",'Prog antiguo'!H532)</f>
        <v/>
      </c>
      <c r="Y533" s="71" t="str">
        <f>IF(X533="","",IFERROR(VLOOKUP(X533,'Prog Actual'!H:H,1,0),"Eliminada"))</f>
        <v/>
      </c>
    </row>
    <row r="534" spans="8:25">
      <c r="H534" s="268" t="str">
        <f t="shared" si="8"/>
        <v/>
      </c>
      <c r="V534" s="71" t="str">
        <f>IF('Prog Actual'!H533="","",'Prog Actual'!H533)</f>
        <v/>
      </c>
      <c r="W534" s="71" t="str">
        <f>IF(V534="","",IFERROR(VLOOKUP(V534,'Prog antiguo'!H:H,1,0),"Inserto"))</f>
        <v/>
      </c>
      <c r="X534" s="71" t="str">
        <f>IF('Prog antiguo'!H533="","",'Prog antiguo'!H533)</f>
        <v/>
      </c>
      <c r="Y534" s="71" t="str">
        <f>IF(X534="","",IFERROR(VLOOKUP(X534,'Prog Actual'!H:H,1,0),"Eliminada"))</f>
        <v/>
      </c>
    </row>
    <row r="535" spans="8:25">
      <c r="H535" s="268" t="str">
        <f t="shared" si="8"/>
        <v/>
      </c>
      <c r="V535" s="71" t="str">
        <f>IF('Prog Actual'!H534="","",'Prog Actual'!H534)</f>
        <v/>
      </c>
      <c r="W535" s="71" t="str">
        <f>IF(V535="","",IFERROR(VLOOKUP(V535,'Prog antiguo'!H:H,1,0),"Inserto"))</f>
        <v/>
      </c>
      <c r="X535" s="71" t="str">
        <f>IF('Prog antiguo'!H534="","",'Prog antiguo'!H534)</f>
        <v/>
      </c>
      <c r="Y535" s="71" t="str">
        <f>IF(X535="","",IFERROR(VLOOKUP(X535,'Prog Actual'!H:H,1,0),"Eliminada"))</f>
        <v/>
      </c>
    </row>
    <row r="536" spans="8:25">
      <c r="H536" s="268" t="str">
        <f t="shared" si="8"/>
        <v/>
      </c>
      <c r="V536" s="71" t="str">
        <f>IF('Prog Actual'!H535="","",'Prog Actual'!H535)</f>
        <v/>
      </c>
      <c r="W536" s="71" t="str">
        <f>IF(V536="","",IFERROR(VLOOKUP(V536,'Prog antiguo'!H:H,1,0),"Inserto"))</f>
        <v/>
      </c>
      <c r="X536" s="71" t="str">
        <f>IF('Prog antiguo'!H535="","",'Prog antiguo'!H535)</f>
        <v/>
      </c>
      <c r="Y536" s="71" t="str">
        <f>IF(X536="","",IFERROR(VLOOKUP(X536,'Prog Actual'!H:H,1,0),"Eliminada"))</f>
        <v/>
      </c>
    </row>
    <row r="537" spans="8:25">
      <c r="H537" s="268" t="str">
        <f t="shared" si="8"/>
        <v/>
      </c>
      <c r="V537" s="71" t="str">
        <f>IF('Prog Actual'!H536="","",'Prog Actual'!H536)</f>
        <v/>
      </c>
      <c r="W537" s="71" t="str">
        <f>IF(V537="","",IFERROR(VLOOKUP(V537,'Prog antiguo'!H:H,1,0),"Inserto"))</f>
        <v/>
      </c>
      <c r="X537" s="71" t="str">
        <f>IF('Prog antiguo'!H536="","",'Prog antiguo'!H536)</f>
        <v/>
      </c>
      <c r="Y537" s="71" t="str">
        <f>IF(X537="","",IFERROR(VLOOKUP(X537,'Prog Actual'!H:H,1,0),"Eliminada"))</f>
        <v/>
      </c>
    </row>
    <row r="538" spans="8:25">
      <c r="H538" s="268" t="str">
        <f t="shared" si="8"/>
        <v/>
      </c>
      <c r="V538" s="71" t="str">
        <f>IF('Prog Actual'!H537="","",'Prog Actual'!H537)</f>
        <v/>
      </c>
      <c r="W538" s="71" t="str">
        <f>IF(V538="","",IFERROR(VLOOKUP(V538,'Prog antiguo'!H:H,1,0),"Inserto"))</f>
        <v/>
      </c>
      <c r="X538" s="71" t="str">
        <f>IF('Prog antiguo'!H537="","",'Prog antiguo'!H537)</f>
        <v/>
      </c>
      <c r="Y538" s="71" t="str">
        <f>IF(X538="","",IFERROR(VLOOKUP(X538,'Prog Actual'!H:H,1,0),"Eliminada"))</f>
        <v/>
      </c>
    </row>
    <row r="539" spans="8:25">
      <c r="H539" s="268" t="str">
        <f t="shared" si="8"/>
        <v/>
      </c>
      <c r="V539" s="71" t="str">
        <f>IF('Prog Actual'!H538="","",'Prog Actual'!H538)</f>
        <v/>
      </c>
      <c r="W539" s="71" t="str">
        <f>IF(V539="","",IFERROR(VLOOKUP(V539,'Prog antiguo'!H:H,1,0),"Inserto"))</f>
        <v/>
      </c>
      <c r="X539" s="71" t="str">
        <f>IF('Prog antiguo'!H538="","",'Prog antiguo'!H538)</f>
        <v/>
      </c>
      <c r="Y539" s="71" t="str">
        <f>IF(X539="","",IFERROR(VLOOKUP(X539,'Prog Actual'!H:H,1,0),"Eliminada"))</f>
        <v/>
      </c>
    </row>
    <row r="540" spans="8:25">
      <c r="H540" s="268" t="str">
        <f t="shared" si="8"/>
        <v/>
      </c>
      <c r="V540" s="71" t="str">
        <f>IF('Prog Actual'!H539="","",'Prog Actual'!H539)</f>
        <v/>
      </c>
      <c r="W540" s="71" t="str">
        <f>IF(V540="","",IFERROR(VLOOKUP(V540,'Prog antiguo'!H:H,1,0),"Inserto"))</f>
        <v/>
      </c>
      <c r="X540" s="71" t="str">
        <f>IF('Prog antiguo'!H539="","",'Prog antiguo'!H539)</f>
        <v/>
      </c>
      <c r="Y540" s="71" t="str">
        <f>IF(X540="","",IFERROR(VLOOKUP(X540,'Prog Actual'!H:H,1,0),"Eliminada"))</f>
        <v/>
      </c>
    </row>
    <row r="541" spans="8:25">
      <c r="H541" s="268" t="str">
        <f t="shared" si="8"/>
        <v/>
      </c>
      <c r="V541" s="71" t="str">
        <f>IF('Prog Actual'!H540="","",'Prog Actual'!H540)</f>
        <v/>
      </c>
      <c r="W541" s="71" t="str">
        <f>IF(V541="","",IFERROR(VLOOKUP(V541,'Prog antiguo'!H:H,1,0),"Inserto"))</f>
        <v/>
      </c>
      <c r="X541" s="71" t="str">
        <f>IF('Prog antiguo'!H540="","",'Prog antiguo'!H540)</f>
        <v/>
      </c>
      <c r="Y541" s="71" t="str">
        <f>IF(X541="","",IFERROR(VLOOKUP(X541,'Prog Actual'!H:H,1,0),"Eliminada"))</f>
        <v/>
      </c>
    </row>
    <row r="542" spans="8:25">
      <c r="H542" s="268" t="str">
        <f t="shared" si="8"/>
        <v/>
      </c>
      <c r="V542" s="71" t="str">
        <f>IF('Prog Actual'!H541="","",'Prog Actual'!H541)</f>
        <v/>
      </c>
      <c r="W542" s="71" t="str">
        <f>IF(V542="","",IFERROR(VLOOKUP(V542,'Prog antiguo'!H:H,1,0),"Inserto"))</f>
        <v/>
      </c>
      <c r="X542" s="71" t="str">
        <f>IF('Prog antiguo'!H541="","",'Prog antiguo'!H541)</f>
        <v/>
      </c>
      <c r="Y542" s="71" t="str">
        <f>IF(X542="","",IFERROR(VLOOKUP(X542,'Prog Actual'!H:H,1,0),"Eliminada"))</f>
        <v/>
      </c>
    </row>
    <row r="543" spans="8:25">
      <c r="H543" s="268" t="str">
        <f t="shared" si="8"/>
        <v/>
      </c>
      <c r="V543" s="71" t="str">
        <f>IF('Prog Actual'!H542="","",'Prog Actual'!H542)</f>
        <v/>
      </c>
      <c r="W543" s="71" t="str">
        <f>IF(V543="","",IFERROR(VLOOKUP(V543,'Prog antiguo'!H:H,1,0),"Inserto"))</f>
        <v/>
      </c>
      <c r="X543" s="71" t="str">
        <f>IF('Prog antiguo'!H542="","",'Prog antiguo'!H542)</f>
        <v/>
      </c>
      <c r="Y543" s="71" t="str">
        <f>IF(X543="","",IFERROR(VLOOKUP(X543,'Prog Actual'!H:H,1,0),"Eliminada"))</f>
        <v/>
      </c>
    </row>
    <row r="544" spans="8:25">
      <c r="H544" s="268" t="str">
        <f t="shared" si="8"/>
        <v/>
      </c>
      <c r="V544" s="71" t="str">
        <f>IF('Prog Actual'!H543="","",'Prog Actual'!H543)</f>
        <v/>
      </c>
      <c r="W544" s="71" t="str">
        <f>IF(V544="","",IFERROR(VLOOKUP(V544,'Prog antiguo'!H:H,1,0),"Inserto"))</f>
        <v/>
      </c>
      <c r="X544" s="71" t="str">
        <f>IF('Prog antiguo'!H543="","",'Prog antiguo'!H543)</f>
        <v/>
      </c>
      <c r="Y544" s="71" t="str">
        <f>IF(X544="","",IFERROR(VLOOKUP(X544,'Prog Actual'!H:H,1,0),"Eliminada"))</f>
        <v/>
      </c>
    </row>
    <row r="545" spans="8:25">
      <c r="H545" s="268" t="str">
        <f t="shared" si="8"/>
        <v/>
      </c>
      <c r="V545" s="71" t="str">
        <f>IF('Prog Actual'!H544="","",'Prog Actual'!H544)</f>
        <v/>
      </c>
      <c r="W545" s="71" t="str">
        <f>IF(V545="","",IFERROR(VLOOKUP(V545,'Prog antiguo'!H:H,1,0),"Inserto"))</f>
        <v/>
      </c>
      <c r="X545" s="71" t="str">
        <f>IF('Prog antiguo'!H544="","",'Prog antiguo'!H544)</f>
        <v/>
      </c>
      <c r="Y545" s="71" t="str">
        <f>IF(X545="","",IFERROR(VLOOKUP(X545,'Prog Actual'!H:H,1,0),"Eliminada"))</f>
        <v/>
      </c>
    </row>
    <row r="546" spans="8:25">
      <c r="H546" s="268" t="str">
        <f t="shared" si="8"/>
        <v/>
      </c>
      <c r="V546" s="71" t="str">
        <f>IF('Prog Actual'!H545="","",'Prog Actual'!H545)</f>
        <v/>
      </c>
      <c r="W546" s="71" t="str">
        <f>IF(V546="","",IFERROR(VLOOKUP(V546,'Prog antiguo'!H:H,1,0),"Inserto"))</f>
        <v/>
      </c>
      <c r="X546" s="71" t="str">
        <f>IF('Prog antiguo'!H545="","",'Prog antiguo'!H545)</f>
        <v/>
      </c>
      <c r="Y546" s="71" t="str">
        <f>IF(X546="","",IFERROR(VLOOKUP(X546,'Prog Actual'!H:H,1,0),"Eliminada"))</f>
        <v/>
      </c>
    </row>
    <row r="547" spans="8:25">
      <c r="H547" s="268" t="str">
        <f t="shared" si="8"/>
        <v/>
      </c>
      <c r="I547" s="265"/>
      <c r="V547" s="71" t="str">
        <f>IF('Prog Actual'!H546="","",'Prog Actual'!H546)</f>
        <v/>
      </c>
      <c r="W547" s="71" t="str">
        <f>IF(V547="","",IFERROR(VLOOKUP(V547,'Prog antiguo'!H:H,1,0),"Inserto"))</f>
        <v/>
      </c>
      <c r="X547" s="71" t="str">
        <f>IF('Prog antiguo'!H546="","",'Prog antiguo'!H546)</f>
        <v/>
      </c>
      <c r="Y547" s="71" t="str">
        <f>IF(X547="","",IFERROR(VLOOKUP(X547,'Prog Actual'!H:H,1,0),"Eliminada"))</f>
        <v/>
      </c>
    </row>
    <row r="548" spans="8:25">
      <c r="H548" s="268" t="str">
        <f t="shared" si="8"/>
        <v/>
      </c>
      <c r="V548" s="71" t="str">
        <f>IF('Prog Actual'!H547="","",'Prog Actual'!H547)</f>
        <v/>
      </c>
      <c r="W548" s="71" t="str">
        <f>IF(V548="","",IFERROR(VLOOKUP(V548,'Prog antiguo'!H:H,1,0),"Inserto"))</f>
        <v/>
      </c>
      <c r="X548" s="71" t="str">
        <f>IF('Prog antiguo'!H547="","",'Prog antiguo'!H547)</f>
        <v/>
      </c>
      <c r="Y548" s="71" t="str">
        <f>IF(X548="","",IFERROR(VLOOKUP(X548,'Prog Actual'!H:H,1,0),"Eliminada"))</f>
        <v/>
      </c>
    </row>
    <row r="549" spans="8:25">
      <c r="H549" s="268" t="str">
        <f t="shared" si="8"/>
        <v/>
      </c>
      <c r="V549" s="71" t="str">
        <f>IF('Prog Actual'!H548="","",'Prog Actual'!H548)</f>
        <v/>
      </c>
      <c r="W549" s="71" t="str">
        <f>IF(V549="","",IFERROR(VLOOKUP(V549,'Prog antiguo'!H:H,1,0),"Inserto"))</f>
        <v/>
      </c>
      <c r="X549" s="71" t="str">
        <f>IF('Prog antiguo'!H548="","",'Prog antiguo'!H548)</f>
        <v/>
      </c>
      <c r="Y549" s="71" t="str">
        <f>IF(X549="","",IFERROR(VLOOKUP(X549,'Prog Actual'!H:H,1,0),"Eliminada"))</f>
        <v/>
      </c>
    </row>
    <row r="550" spans="8:25">
      <c r="H550" s="268" t="str">
        <f t="shared" si="8"/>
        <v/>
      </c>
      <c r="V550" s="71" t="str">
        <f>IF('Prog Actual'!H549="","",'Prog Actual'!H549)</f>
        <v/>
      </c>
      <c r="W550" s="71" t="str">
        <f>IF(V550="","",IFERROR(VLOOKUP(V550,'Prog antiguo'!H:H,1,0),"Inserto"))</f>
        <v/>
      </c>
      <c r="X550" s="71" t="str">
        <f>IF('Prog antiguo'!H549="","",'Prog antiguo'!H549)</f>
        <v/>
      </c>
      <c r="Y550" s="71" t="str">
        <f>IF(X550="","",IFERROR(VLOOKUP(X550,'Prog Actual'!H:H,1,0),"Eliminada"))</f>
        <v/>
      </c>
    </row>
    <row r="551" spans="8:25">
      <c r="H551" s="268" t="str">
        <f t="shared" si="8"/>
        <v/>
      </c>
      <c r="V551" s="71" t="str">
        <f>IF('Prog Actual'!H550="","",'Prog Actual'!H550)</f>
        <v/>
      </c>
      <c r="W551" s="71" t="str">
        <f>IF(V551="","",IFERROR(VLOOKUP(V551,'Prog antiguo'!H:H,1,0),"Inserto"))</f>
        <v/>
      </c>
      <c r="X551" s="71" t="str">
        <f>IF('Prog antiguo'!H550="","",'Prog antiguo'!H550)</f>
        <v/>
      </c>
      <c r="Y551" s="71" t="str">
        <f>IF(X551="","",IFERROR(VLOOKUP(X551,'Prog Actual'!H:H,1,0),"Eliminada"))</f>
        <v/>
      </c>
    </row>
    <row r="552" spans="8:25">
      <c r="H552" s="268" t="str">
        <f t="shared" si="8"/>
        <v/>
      </c>
      <c r="V552" s="71" t="str">
        <f>IF('Prog Actual'!H551="","",'Prog Actual'!H551)</f>
        <v/>
      </c>
      <c r="W552" s="71" t="str">
        <f>IF(V552="","",IFERROR(VLOOKUP(V552,'Prog antiguo'!H:H,1,0),"Inserto"))</f>
        <v/>
      </c>
      <c r="X552" s="71" t="str">
        <f>IF('Prog antiguo'!H551="","",'Prog antiguo'!H551)</f>
        <v/>
      </c>
      <c r="Y552" s="71" t="str">
        <f>IF(X552="","",IFERROR(VLOOKUP(X552,'Prog Actual'!H:H,1,0),"Eliminada"))</f>
        <v/>
      </c>
    </row>
    <row r="553" spans="8:25">
      <c r="H553" s="268" t="str">
        <f t="shared" si="8"/>
        <v/>
      </c>
      <c r="V553" s="71" t="str">
        <f>IF('Prog Actual'!H552="","",'Prog Actual'!H552)</f>
        <v/>
      </c>
      <c r="W553" s="71" t="str">
        <f>IF(V553="","",IFERROR(VLOOKUP(V553,'Prog antiguo'!H:H,1,0),"Inserto"))</f>
        <v/>
      </c>
      <c r="X553" s="71" t="str">
        <f>IF('Prog antiguo'!H552="","",'Prog antiguo'!H552)</f>
        <v/>
      </c>
      <c r="Y553" s="71" t="str">
        <f>IF(X553="","",IFERROR(VLOOKUP(X553,'Prog Actual'!H:H,1,0),"Eliminada"))</f>
        <v/>
      </c>
    </row>
    <row r="554" spans="8:25">
      <c r="H554" s="268" t="str">
        <f t="shared" si="8"/>
        <v/>
      </c>
      <c r="V554" s="71" t="str">
        <f>IF('Prog Actual'!H553="","",'Prog Actual'!H553)</f>
        <v/>
      </c>
      <c r="W554" s="71" t="str">
        <f>IF(V554="","",IFERROR(VLOOKUP(V554,'Prog antiguo'!H:H,1,0),"Inserto"))</f>
        <v/>
      </c>
      <c r="X554" s="71" t="str">
        <f>IF('Prog antiguo'!H553="","",'Prog antiguo'!H553)</f>
        <v/>
      </c>
      <c r="Y554" s="71" t="str">
        <f>IF(X554="","",IFERROR(VLOOKUP(X554,'Prog Actual'!H:H,1,0),"Eliminada"))</f>
        <v/>
      </c>
    </row>
    <row r="555" spans="8:25">
      <c r="H555" s="268" t="str">
        <f t="shared" si="8"/>
        <v/>
      </c>
      <c r="V555" s="71" t="str">
        <f>IF('Prog Actual'!H554="","",'Prog Actual'!H554)</f>
        <v/>
      </c>
      <c r="W555" s="71" t="str">
        <f>IF(V555="","",IFERROR(VLOOKUP(V555,'Prog antiguo'!H:H,1,0),"Inserto"))</f>
        <v/>
      </c>
      <c r="X555" s="71" t="str">
        <f>IF('Prog antiguo'!H554="","",'Prog antiguo'!H554)</f>
        <v/>
      </c>
      <c r="Y555" s="71" t="str">
        <f>IF(X555="","",IFERROR(VLOOKUP(X555,'Prog Actual'!H:H,1,0),"Eliminada"))</f>
        <v/>
      </c>
    </row>
    <row r="556" spans="8:25">
      <c r="H556" s="268" t="str">
        <f t="shared" si="8"/>
        <v/>
      </c>
      <c r="V556" s="71" t="str">
        <f>IF('Prog Actual'!H555="","",'Prog Actual'!H555)</f>
        <v/>
      </c>
      <c r="W556" s="71" t="str">
        <f>IF(V556="","",IFERROR(VLOOKUP(V556,'Prog antiguo'!H:H,1,0),"Inserto"))</f>
        <v/>
      </c>
      <c r="X556" s="71" t="str">
        <f>IF('Prog antiguo'!H555="","",'Prog antiguo'!H555)</f>
        <v/>
      </c>
      <c r="Y556" s="71" t="str">
        <f>IF(X556="","",IFERROR(VLOOKUP(X556,'Prog Actual'!H:H,1,0),"Eliminada"))</f>
        <v/>
      </c>
    </row>
    <row r="557" spans="8:25">
      <c r="H557" s="268" t="str">
        <f t="shared" si="8"/>
        <v/>
      </c>
      <c r="V557" s="71" t="str">
        <f>IF('Prog Actual'!H556="","",'Prog Actual'!H556)</f>
        <v/>
      </c>
      <c r="W557" s="71" t="str">
        <f>IF(V557="","",IFERROR(VLOOKUP(V557,'Prog antiguo'!H:H,1,0),"Inserto"))</f>
        <v/>
      </c>
      <c r="X557" s="71" t="str">
        <f>IF('Prog antiguo'!H556="","",'Prog antiguo'!H556)</f>
        <v/>
      </c>
      <c r="Y557" s="71" t="str">
        <f>IF(X557="","",IFERROR(VLOOKUP(X557,'Prog Actual'!H:H,1,0),"Eliminada"))</f>
        <v/>
      </c>
    </row>
    <row r="558" spans="8:25">
      <c r="H558" s="268" t="str">
        <f t="shared" si="8"/>
        <v/>
      </c>
      <c r="V558" s="71" t="str">
        <f>IF('Prog Actual'!H557="","",'Prog Actual'!H557)</f>
        <v/>
      </c>
      <c r="W558" s="71" t="str">
        <f>IF(V558="","",IFERROR(VLOOKUP(V558,'Prog antiguo'!H:H,1,0),"Inserto"))</f>
        <v/>
      </c>
      <c r="X558" s="71" t="str">
        <f>IF('Prog antiguo'!H557="","",'Prog antiguo'!H557)</f>
        <v/>
      </c>
      <c r="Y558" s="71" t="str">
        <f>IF(X558="","",IFERROR(VLOOKUP(X558,'Prog Actual'!H:H,1,0),"Eliminada"))</f>
        <v/>
      </c>
    </row>
    <row r="559" spans="8:25">
      <c r="H559" s="268" t="str">
        <f t="shared" si="8"/>
        <v/>
      </c>
      <c r="V559" s="71" t="str">
        <f>IF('Prog Actual'!H558="","",'Prog Actual'!H558)</f>
        <v/>
      </c>
      <c r="W559" s="71" t="str">
        <f>IF(V559="","",IFERROR(VLOOKUP(V559,'Prog antiguo'!H:H,1,0),"Inserto"))</f>
        <v/>
      </c>
      <c r="X559" s="71" t="str">
        <f>IF('Prog antiguo'!H558="","",'Prog antiguo'!H558)</f>
        <v/>
      </c>
      <c r="Y559" s="71" t="str">
        <f>IF(X559="","",IFERROR(VLOOKUP(X559,'Prog Actual'!H:H,1,0),"Eliminada"))</f>
        <v/>
      </c>
    </row>
    <row r="560" spans="8:25">
      <c r="H560" s="268" t="str">
        <f t="shared" si="8"/>
        <v/>
      </c>
      <c r="V560" s="71" t="str">
        <f>IF('Prog Actual'!H559="","",'Prog Actual'!H559)</f>
        <v/>
      </c>
      <c r="W560" s="71" t="str">
        <f>IF(V560="","",IFERROR(VLOOKUP(V560,'Prog antiguo'!H:H,1,0),"Inserto"))</f>
        <v/>
      </c>
      <c r="X560" s="71" t="str">
        <f>IF('Prog antiguo'!H559="","",'Prog antiguo'!H559)</f>
        <v/>
      </c>
      <c r="Y560" s="71" t="str">
        <f>IF(X560="","",IFERROR(VLOOKUP(X560,'Prog Actual'!H:H,1,0),"Eliminada"))</f>
        <v/>
      </c>
    </row>
    <row r="561" spans="8:25">
      <c r="H561" s="268" t="str">
        <f t="shared" si="8"/>
        <v/>
      </c>
      <c r="V561" s="71" t="str">
        <f>IF('Prog Actual'!H560="","",'Prog Actual'!H560)</f>
        <v/>
      </c>
      <c r="W561" s="71" t="str">
        <f>IF(V561="","",IFERROR(VLOOKUP(V561,'Prog antiguo'!H:H,1,0),"Inserto"))</f>
        <v/>
      </c>
      <c r="X561" s="71" t="str">
        <f>IF('Prog antiguo'!H560="","",'Prog antiguo'!H560)</f>
        <v/>
      </c>
      <c r="Y561" s="71" t="str">
        <f>IF(X561="","",IFERROR(VLOOKUP(X561,'Prog Actual'!H:H,1,0),"Eliminada"))</f>
        <v/>
      </c>
    </row>
    <row r="562" spans="8:25">
      <c r="H562" s="268" t="str">
        <f t="shared" si="8"/>
        <v/>
      </c>
      <c r="V562" s="71" t="str">
        <f>IF('Prog Actual'!H561="","",'Prog Actual'!H561)</f>
        <v/>
      </c>
      <c r="W562" s="71" t="str">
        <f>IF(V562="","",IFERROR(VLOOKUP(V562,'Prog antiguo'!H:H,1,0),"Inserto"))</f>
        <v/>
      </c>
      <c r="X562" s="71" t="str">
        <f>IF('Prog antiguo'!H561="","",'Prog antiguo'!H561)</f>
        <v/>
      </c>
      <c r="Y562" s="71" t="str">
        <f>IF(X562="","",IFERROR(VLOOKUP(X562,'Prog Actual'!H:H,1,0),"Eliminada"))</f>
        <v/>
      </c>
    </row>
    <row r="563" spans="8:25">
      <c r="H563" s="268" t="str">
        <f t="shared" si="8"/>
        <v/>
      </c>
      <c r="V563" s="71" t="str">
        <f>IF('Prog Actual'!H562="","",'Prog Actual'!H562)</f>
        <v/>
      </c>
      <c r="W563" s="71" t="str">
        <f>IF(V563="","",IFERROR(VLOOKUP(V563,'Prog antiguo'!H:H,1,0),"Inserto"))</f>
        <v/>
      </c>
      <c r="X563" s="71" t="str">
        <f>IF('Prog antiguo'!H562="","",'Prog antiguo'!H562)</f>
        <v/>
      </c>
      <c r="Y563" s="71" t="str">
        <f>IF(X563="","",IFERROR(VLOOKUP(X563,'Prog Actual'!H:H,1,0),"Eliminada"))</f>
        <v/>
      </c>
    </row>
    <row r="564" spans="8:25">
      <c r="H564" s="268" t="str">
        <f t="shared" si="8"/>
        <v/>
      </c>
      <c r="V564" s="71" t="str">
        <f>IF('Prog Actual'!H563="","",'Prog Actual'!H563)</f>
        <v/>
      </c>
      <c r="W564" s="71" t="str">
        <f>IF(V564="","",IFERROR(VLOOKUP(V564,'Prog antiguo'!H:H,1,0),"Inserto"))</f>
        <v/>
      </c>
      <c r="X564" s="71" t="str">
        <f>IF('Prog antiguo'!H563="","",'Prog antiguo'!H563)</f>
        <v/>
      </c>
      <c r="Y564" s="71" t="str">
        <f>IF(X564="","",IFERROR(VLOOKUP(X564,'Prog Actual'!H:H,1,0),"Eliminada"))</f>
        <v/>
      </c>
    </row>
    <row r="565" spans="8:25">
      <c r="H565" s="268" t="str">
        <f t="shared" si="8"/>
        <v/>
      </c>
      <c r="V565" s="71" t="str">
        <f>IF('Prog Actual'!H564="","",'Prog Actual'!H564)</f>
        <v/>
      </c>
      <c r="W565" s="71" t="str">
        <f>IF(V565="","",IFERROR(VLOOKUP(V565,'Prog antiguo'!H:H,1,0),"Inserto"))</f>
        <v/>
      </c>
      <c r="X565" s="71" t="str">
        <f>IF('Prog antiguo'!H564="","",'Prog antiguo'!H564)</f>
        <v/>
      </c>
      <c r="Y565" s="71" t="str">
        <f>IF(X565="","",IFERROR(VLOOKUP(X565,'Prog Actual'!H:H,1,0),"Eliminada"))</f>
        <v/>
      </c>
    </row>
    <row r="566" spans="8:25">
      <c r="H566" s="268" t="str">
        <f t="shared" si="8"/>
        <v/>
      </c>
      <c r="V566" s="71" t="str">
        <f>IF('Prog Actual'!H565="","",'Prog Actual'!H565)</f>
        <v/>
      </c>
      <c r="W566" s="71" t="str">
        <f>IF(V566="","",IFERROR(VLOOKUP(V566,'Prog antiguo'!H:H,1,0),"Inserto"))</f>
        <v/>
      </c>
      <c r="X566" s="71" t="str">
        <f>IF('Prog antiguo'!H565="","",'Prog antiguo'!H565)</f>
        <v/>
      </c>
      <c r="Y566" s="71" t="str">
        <f>IF(X566="","",IFERROR(VLOOKUP(X566,'Prog Actual'!H:H,1,0),"Eliminada"))</f>
        <v/>
      </c>
    </row>
    <row r="567" spans="8:25">
      <c r="H567" s="268" t="str">
        <f t="shared" si="8"/>
        <v/>
      </c>
      <c r="V567" s="71" t="str">
        <f>IF('Prog Actual'!H566="","",'Prog Actual'!H566)</f>
        <v/>
      </c>
      <c r="W567" s="71" t="str">
        <f>IF(V567="","",IFERROR(VLOOKUP(V567,'Prog antiguo'!H:H,1,0),"Inserto"))</f>
        <v/>
      </c>
      <c r="X567" s="71" t="str">
        <f>IF('Prog antiguo'!H566="","",'Prog antiguo'!H566)</f>
        <v/>
      </c>
      <c r="Y567" s="71" t="str">
        <f>IF(X567="","",IFERROR(VLOOKUP(X567,'Prog Actual'!H:H,1,0),"Eliminada"))</f>
        <v/>
      </c>
    </row>
    <row r="568" spans="8:25">
      <c r="H568" s="268" t="str">
        <f t="shared" si="8"/>
        <v/>
      </c>
      <c r="V568" s="71" t="str">
        <f>IF('Prog Actual'!H567="","",'Prog Actual'!H567)</f>
        <v/>
      </c>
      <c r="W568" s="71" t="str">
        <f>IF(V568="","",IFERROR(VLOOKUP(V568,'Prog antiguo'!H:H,1,0),"Inserto"))</f>
        <v/>
      </c>
      <c r="X568" s="71" t="str">
        <f>IF('Prog antiguo'!H567="","",'Prog antiguo'!H567)</f>
        <v/>
      </c>
      <c r="Y568" s="71" t="str">
        <f>IF(X568="","",IFERROR(VLOOKUP(X568,'Prog Actual'!H:H,1,0),"Eliminada"))</f>
        <v/>
      </c>
    </row>
    <row r="569" spans="8:25">
      <c r="H569" s="268" t="str">
        <f t="shared" si="8"/>
        <v/>
      </c>
      <c r="V569" s="71" t="str">
        <f>IF('Prog Actual'!H568="","",'Prog Actual'!H568)</f>
        <v/>
      </c>
      <c r="W569" s="71" t="str">
        <f>IF(V569="","",IFERROR(VLOOKUP(V569,'Prog antiguo'!H:H,1,0),"Inserto"))</f>
        <v/>
      </c>
      <c r="X569" s="71" t="str">
        <f>IF('Prog antiguo'!H568="","",'Prog antiguo'!H568)</f>
        <v/>
      </c>
      <c r="Y569" s="71" t="str">
        <f>IF(X569="","",IFERROR(VLOOKUP(X569,'Prog Actual'!H:H,1,0),"Eliminada"))</f>
        <v/>
      </c>
    </row>
    <row r="570" spans="8:25">
      <c r="H570" s="268" t="str">
        <f t="shared" si="8"/>
        <v/>
      </c>
      <c r="V570" s="71" t="str">
        <f>IF('Prog Actual'!H569="","",'Prog Actual'!H569)</f>
        <v/>
      </c>
      <c r="W570" s="71" t="str">
        <f>IF(V570="","",IFERROR(VLOOKUP(V570,'Prog antiguo'!H:H,1,0),"Inserto"))</f>
        <v/>
      </c>
      <c r="X570" s="71" t="str">
        <f>IF('Prog antiguo'!H569="","",'Prog antiguo'!H569)</f>
        <v/>
      </c>
      <c r="Y570" s="71" t="str">
        <f>IF(X570="","",IFERROR(VLOOKUP(X570,'Prog Actual'!H:H,1,0),"Eliminada"))</f>
        <v/>
      </c>
    </row>
    <row r="571" spans="8:25">
      <c r="H571" s="268" t="str">
        <f t="shared" si="8"/>
        <v/>
      </c>
      <c r="V571" s="71" t="str">
        <f>IF('Prog Actual'!H570="","",'Prog Actual'!H570)</f>
        <v/>
      </c>
      <c r="W571" s="71" t="str">
        <f>IF(V571="","",IFERROR(VLOOKUP(V571,'Prog antiguo'!H:H,1,0),"Inserto"))</f>
        <v/>
      </c>
      <c r="X571" s="71" t="str">
        <f>IF('Prog antiguo'!H570="","",'Prog antiguo'!H570)</f>
        <v/>
      </c>
      <c r="Y571" s="71" t="str">
        <f>IF(X571="","",IFERROR(VLOOKUP(X571,'Prog Actual'!H:H,1,0),"Eliminada"))</f>
        <v/>
      </c>
    </row>
    <row r="572" spans="8:25">
      <c r="H572" s="268" t="str">
        <f t="shared" si="8"/>
        <v/>
      </c>
      <c r="V572" s="71" t="str">
        <f>IF('Prog Actual'!H571="","",'Prog Actual'!H571)</f>
        <v/>
      </c>
      <c r="W572" s="71" t="str">
        <f>IF(V572="","",IFERROR(VLOOKUP(V572,'Prog antiguo'!H:H,1,0),"Inserto"))</f>
        <v/>
      </c>
      <c r="X572" s="71" t="str">
        <f>IF('Prog antiguo'!H571="","",'Prog antiguo'!H571)</f>
        <v/>
      </c>
      <c r="Y572" s="71" t="str">
        <f>IF(X572="","",IFERROR(VLOOKUP(X572,'Prog Actual'!H:H,1,0),"Eliminada"))</f>
        <v/>
      </c>
    </row>
    <row r="573" spans="8:25">
      <c r="H573" s="268" t="str">
        <f t="shared" si="8"/>
        <v/>
      </c>
      <c r="V573" s="71" t="str">
        <f>IF('Prog Actual'!H572="","",'Prog Actual'!H572)</f>
        <v/>
      </c>
      <c r="W573" s="71" t="str">
        <f>IF(V573="","",IFERROR(VLOOKUP(V573,'Prog antiguo'!H:H,1,0),"Inserto"))</f>
        <v/>
      </c>
      <c r="X573" s="71" t="str">
        <f>IF('Prog antiguo'!H572="","",'Prog antiguo'!H572)</f>
        <v/>
      </c>
      <c r="Y573" s="71" t="str">
        <f>IF(X573="","",IFERROR(VLOOKUP(X573,'Prog Actual'!H:H,1,0),"Eliminada"))</f>
        <v/>
      </c>
    </row>
    <row r="574" spans="8:25">
      <c r="H574" s="268" t="str">
        <f t="shared" si="8"/>
        <v/>
      </c>
      <c r="V574" s="71" t="str">
        <f>IF('Prog Actual'!H573="","",'Prog Actual'!H573)</f>
        <v/>
      </c>
      <c r="W574" s="71" t="str">
        <f>IF(V574="","",IFERROR(VLOOKUP(V574,'Prog antiguo'!H:H,1,0),"Inserto"))</f>
        <v/>
      </c>
      <c r="X574" s="71" t="str">
        <f>IF('Prog antiguo'!H573="","",'Prog antiguo'!H573)</f>
        <v/>
      </c>
      <c r="Y574" s="71" t="str">
        <f>IF(X574="","",IFERROR(VLOOKUP(X574,'Prog Actual'!H:H,1,0),"Eliminada"))</f>
        <v/>
      </c>
    </row>
    <row r="575" spans="8:25">
      <c r="H575" s="268" t="str">
        <f t="shared" si="8"/>
        <v/>
      </c>
      <c r="V575" s="71" t="str">
        <f>IF('Prog Actual'!H574="","",'Prog Actual'!H574)</f>
        <v/>
      </c>
      <c r="W575" s="71" t="str">
        <f>IF(V575="","",IFERROR(VLOOKUP(V575,'Prog antiguo'!H:H,1,0),"Inserto"))</f>
        <v/>
      </c>
      <c r="X575" s="71" t="str">
        <f>IF('Prog antiguo'!H574="","",'Prog antiguo'!H574)</f>
        <v/>
      </c>
      <c r="Y575" s="71" t="str">
        <f>IF(X575="","",IFERROR(VLOOKUP(X575,'Prog Actual'!H:H,1,0),"Eliminada"))</f>
        <v/>
      </c>
    </row>
    <row r="576" spans="8:25">
      <c r="H576" s="268" t="str">
        <f t="shared" si="8"/>
        <v/>
      </c>
      <c r="V576" s="71" t="str">
        <f>IF('Prog Actual'!H575="","",'Prog Actual'!H575)</f>
        <v/>
      </c>
      <c r="W576" s="71" t="str">
        <f>IF(V576="","",IFERROR(VLOOKUP(V576,'Prog antiguo'!H:H,1,0),"Inserto"))</f>
        <v/>
      </c>
      <c r="X576" s="71" t="str">
        <f>IF('Prog antiguo'!H575="","",'Prog antiguo'!H575)</f>
        <v/>
      </c>
      <c r="Y576" s="71" t="str">
        <f>IF(X576="","",IFERROR(VLOOKUP(X576,'Prog Actual'!H:H,1,0),"Eliminada"))</f>
        <v/>
      </c>
    </row>
    <row r="577" spans="8:25">
      <c r="H577" s="268" t="str">
        <f t="shared" si="8"/>
        <v/>
      </c>
      <c r="V577" s="71" t="str">
        <f>IF('Prog Actual'!H576="","",'Prog Actual'!H576)</f>
        <v/>
      </c>
      <c r="W577" s="71" t="str">
        <f>IF(V577="","",IFERROR(VLOOKUP(V577,'Prog antiguo'!H:H,1,0),"Inserto"))</f>
        <v/>
      </c>
      <c r="X577" s="71" t="str">
        <f>IF('Prog antiguo'!H576="","",'Prog antiguo'!H576)</f>
        <v/>
      </c>
      <c r="Y577" s="71" t="str">
        <f>IF(X577="","",IFERROR(VLOOKUP(X577,'Prog Actual'!H:H,1,0),"Eliminada"))</f>
        <v/>
      </c>
    </row>
    <row r="578" spans="8:25">
      <c r="H578" s="268" t="str">
        <f t="shared" si="8"/>
        <v/>
      </c>
      <c r="V578" s="71" t="str">
        <f>IF('Prog Actual'!H577="","",'Prog Actual'!H577)</f>
        <v/>
      </c>
      <c r="W578" s="71" t="str">
        <f>IF(V578="","",IFERROR(VLOOKUP(V578,'Prog antiguo'!H:H,1,0),"Inserto"))</f>
        <v/>
      </c>
      <c r="X578" s="71" t="str">
        <f>IF('Prog antiguo'!H577="","",'Prog antiguo'!H577)</f>
        <v/>
      </c>
      <c r="Y578" s="71" t="str">
        <f>IF(X578="","",IFERROR(VLOOKUP(X578,'Prog Actual'!H:H,1,0),"Eliminada"))</f>
        <v/>
      </c>
    </row>
    <row r="579" spans="8:25">
      <c r="H579" s="268" t="str">
        <f t="shared" si="8"/>
        <v/>
      </c>
      <c r="V579" s="71" t="str">
        <f>IF('Prog Actual'!H578="","",'Prog Actual'!H578)</f>
        <v/>
      </c>
      <c r="W579" s="71" t="str">
        <f>IF(V579="","",IFERROR(VLOOKUP(V579,'Prog antiguo'!H:H,1,0),"Inserto"))</f>
        <v/>
      </c>
      <c r="X579" s="71" t="str">
        <f>IF('Prog antiguo'!H578="","",'Prog antiguo'!H578)</f>
        <v/>
      </c>
      <c r="Y579" s="71" t="str">
        <f>IF(X579="","",IFERROR(VLOOKUP(X579,'Prog Actual'!H:H,1,0),"Eliminada"))</f>
        <v/>
      </c>
    </row>
    <row r="580" spans="8:25">
      <c r="H580" s="268" t="str">
        <f t="shared" si="8"/>
        <v/>
      </c>
      <c r="V580" s="71" t="str">
        <f>IF('Prog Actual'!H579="","",'Prog Actual'!H579)</f>
        <v/>
      </c>
      <c r="W580" s="71" t="str">
        <f>IF(V580="","",IFERROR(VLOOKUP(V580,'Prog antiguo'!H:H,1,0),"Inserto"))</f>
        <v/>
      </c>
      <c r="X580" s="71" t="str">
        <f>IF('Prog antiguo'!H579="","",'Prog antiguo'!H579)</f>
        <v/>
      </c>
      <c r="Y580" s="71" t="str">
        <f>IF(X580="","",IFERROR(VLOOKUP(X580,'Prog Actual'!H:H,1,0),"Eliminada"))</f>
        <v/>
      </c>
    </row>
    <row r="581" spans="8:25">
      <c r="H581" s="268" t="str">
        <f t="shared" si="8"/>
        <v/>
      </c>
      <c r="V581" s="71" t="str">
        <f>IF('Prog Actual'!H580="","",'Prog Actual'!H580)</f>
        <v/>
      </c>
      <c r="W581" s="71" t="str">
        <f>IF(V581="","",IFERROR(VLOOKUP(V581,'Prog antiguo'!H:H,1,0),"Inserto"))</f>
        <v/>
      </c>
      <c r="X581" s="71" t="str">
        <f>IF('Prog antiguo'!H580="","",'Prog antiguo'!H580)</f>
        <v/>
      </c>
      <c r="Y581" s="71" t="str">
        <f>IF(X581="","",IFERROR(VLOOKUP(X581,'Prog Actual'!H:H,1,0),"Eliminada"))</f>
        <v/>
      </c>
    </row>
    <row r="582" spans="8:25">
      <c r="H582" s="268" t="str">
        <f t="shared" ref="H582:H645" si="9">IF(A582="","",IF(D582="","No esta en MM BD",IF(B582="EMBOT",C582,C582/D582)))</f>
        <v/>
      </c>
      <c r="V582" s="71" t="str">
        <f>IF('Prog Actual'!H581="","",'Prog Actual'!H581)</f>
        <v/>
      </c>
      <c r="W582" s="71" t="str">
        <f>IF(V582="","",IFERROR(VLOOKUP(V582,'Prog antiguo'!H:H,1,0),"Inserto"))</f>
        <v/>
      </c>
      <c r="X582" s="71" t="str">
        <f>IF('Prog antiguo'!H581="","",'Prog antiguo'!H581)</f>
        <v/>
      </c>
      <c r="Y582" s="71" t="str">
        <f>IF(X582="","",IFERROR(VLOOKUP(X582,'Prog Actual'!H:H,1,0),"Eliminada"))</f>
        <v/>
      </c>
    </row>
    <row r="583" spans="8:25">
      <c r="H583" s="268" t="str">
        <f t="shared" si="9"/>
        <v/>
      </c>
      <c r="V583" s="71" t="str">
        <f>IF('Prog Actual'!H582="","",'Prog Actual'!H582)</f>
        <v/>
      </c>
      <c r="W583" s="71" t="str">
        <f>IF(V583="","",IFERROR(VLOOKUP(V583,'Prog antiguo'!H:H,1,0),"Inserto"))</f>
        <v/>
      </c>
      <c r="X583" s="71" t="str">
        <f>IF('Prog antiguo'!H582="","",'Prog antiguo'!H582)</f>
        <v/>
      </c>
      <c r="Y583" s="71" t="str">
        <f>IF(X583="","",IFERROR(VLOOKUP(X583,'Prog Actual'!H:H,1,0),"Eliminada"))</f>
        <v/>
      </c>
    </row>
    <row r="584" spans="8:25">
      <c r="H584" s="268" t="str">
        <f t="shared" si="9"/>
        <v/>
      </c>
      <c r="V584" s="71" t="str">
        <f>IF('Prog Actual'!H583="","",'Prog Actual'!H583)</f>
        <v/>
      </c>
      <c r="W584" s="71" t="str">
        <f>IF(V584="","",IFERROR(VLOOKUP(V584,'Prog antiguo'!H:H,1,0),"Inserto"))</f>
        <v/>
      </c>
      <c r="X584" s="71" t="str">
        <f>IF('Prog antiguo'!H583="","",'Prog antiguo'!H583)</f>
        <v/>
      </c>
      <c r="Y584" s="71" t="str">
        <f>IF(X584="","",IFERROR(VLOOKUP(X584,'Prog Actual'!H:H,1,0),"Eliminada"))</f>
        <v/>
      </c>
    </row>
    <row r="585" spans="8:25">
      <c r="H585" s="268" t="str">
        <f t="shared" si="9"/>
        <v/>
      </c>
      <c r="V585" s="71" t="str">
        <f>IF('Prog Actual'!H584="","",'Prog Actual'!H584)</f>
        <v/>
      </c>
      <c r="W585" s="71" t="str">
        <f>IF(V585="","",IFERROR(VLOOKUP(V585,'Prog antiguo'!H:H,1,0),"Inserto"))</f>
        <v/>
      </c>
      <c r="X585" s="71" t="str">
        <f>IF('Prog antiguo'!H584="","",'Prog antiguo'!H584)</f>
        <v/>
      </c>
      <c r="Y585" s="71" t="str">
        <f>IF(X585="","",IFERROR(VLOOKUP(X585,'Prog Actual'!H:H,1,0),"Eliminada"))</f>
        <v/>
      </c>
    </row>
    <row r="586" spans="8:25">
      <c r="H586" s="268" t="str">
        <f t="shared" si="9"/>
        <v/>
      </c>
      <c r="V586" s="71" t="str">
        <f>IF('Prog Actual'!H585="","",'Prog Actual'!H585)</f>
        <v/>
      </c>
      <c r="W586" s="71" t="str">
        <f>IF(V586="","",IFERROR(VLOOKUP(V586,'Prog antiguo'!H:H,1,0),"Inserto"))</f>
        <v/>
      </c>
      <c r="X586" s="71" t="str">
        <f>IF('Prog antiguo'!H585="","",'Prog antiguo'!H585)</f>
        <v/>
      </c>
      <c r="Y586" s="71" t="str">
        <f>IF(X586="","",IFERROR(VLOOKUP(X586,'Prog Actual'!H:H,1,0),"Eliminada"))</f>
        <v/>
      </c>
    </row>
    <row r="587" spans="8:25">
      <c r="H587" s="268" t="str">
        <f t="shared" si="9"/>
        <v/>
      </c>
      <c r="V587" s="71" t="str">
        <f>IF('Prog Actual'!H586="","",'Prog Actual'!H586)</f>
        <v/>
      </c>
      <c r="W587" s="71" t="str">
        <f>IF(V587="","",IFERROR(VLOOKUP(V587,'Prog antiguo'!H:H,1,0),"Inserto"))</f>
        <v/>
      </c>
      <c r="X587" s="71" t="str">
        <f>IF('Prog antiguo'!H586="","",'Prog antiguo'!H586)</f>
        <v/>
      </c>
      <c r="Y587" s="71" t="str">
        <f>IF(X587="","",IFERROR(VLOOKUP(X587,'Prog Actual'!H:H,1,0),"Eliminada"))</f>
        <v/>
      </c>
    </row>
    <row r="588" spans="8:25">
      <c r="H588" s="268" t="str">
        <f t="shared" si="9"/>
        <v/>
      </c>
      <c r="V588" s="71" t="str">
        <f>IF('Prog Actual'!H587="","",'Prog Actual'!H587)</f>
        <v/>
      </c>
      <c r="W588" s="71" t="str">
        <f>IF(V588="","",IFERROR(VLOOKUP(V588,'Prog antiguo'!H:H,1,0),"Inserto"))</f>
        <v/>
      </c>
      <c r="X588" s="71" t="str">
        <f>IF('Prog antiguo'!H587="","",'Prog antiguo'!H587)</f>
        <v/>
      </c>
      <c r="Y588" s="71" t="str">
        <f>IF(X588="","",IFERROR(VLOOKUP(X588,'Prog Actual'!H:H,1,0),"Eliminada"))</f>
        <v/>
      </c>
    </row>
    <row r="589" spans="8:25">
      <c r="H589" s="268" t="str">
        <f t="shared" si="9"/>
        <v/>
      </c>
      <c r="V589" s="71" t="str">
        <f>IF('Prog Actual'!H588="","",'Prog Actual'!H588)</f>
        <v/>
      </c>
      <c r="W589" s="71" t="str">
        <f>IF(V589="","",IFERROR(VLOOKUP(V589,'Prog antiguo'!H:H,1,0),"Inserto"))</f>
        <v/>
      </c>
      <c r="X589" s="71" t="str">
        <f>IF('Prog antiguo'!H588="","",'Prog antiguo'!H588)</f>
        <v/>
      </c>
      <c r="Y589" s="71" t="str">
        <f>IF(X589="","",IFERROR(VLOOKUP(X589,'Prog Actual'!H:H,1,0),"Eliminada"))</f>
        <v/>
      </c>
    </row>
    <row r="590" spans="8:25">
      <c r="H590" s="268" t="str">
        <f t="shared" si="9"/>
        <v/>
      </c>
      <c r="V590" s="71" t="str">
        <f>IF('Prog Actual'!H589="","",'Prog Actual'!H589)</f>
        <v/>
      </c>
      <c r="W590" s="71" t="str">
        <f>IF(V590="","",IFERROR(VLOOKUP(V590,'Prog antiguo'!H:H,1,0),"Inserto"))</f>
        <v/>
      </c>
      <c r="X590" s="71" t="str">
        <f>IF('Prog antiguo'!H589="","",'Prog antiguo'!H589)</f>
        <v/>
      </c>
      <c r="Y590" s="71" t="str">
        <f>IF(X590="","",IFERROR(VLOOKUP(X590,'Prog Actual'!H:H,1,0),"Eliminada"))</f>
        <v/>
      </c>
    </row>
    <row r="591" spans="8:25">
      <c r="H591" s="268" t="str">
        <f t="shared" si="9"/>
        <v/>
      </c>
      <c r="V591" s="71" t="str">
        <f>IF('Prog Actual'!H590="","",'Prog Actual'!H590)</f>
        <v/>
      </c>
      <c r="W591" s="71" t="str">
        <f>IF(V591="","",IFERROR(VLOOKUP(V591,'Prog antiguo'!H:H,1,0),"Inserto"))</f>
        <v/>
      </c>
      <c r="X591" s="71" t="str">
        <f>IF('Prog antiguo'!H590="","",'Prog antiguo'!H590)</f>
        <v/>
      </c>
      <c r="Y591" s="71" t="str">
        <f>IF(X591="","",IFERROR(VLOOKUP(X591,'Prog Actual'!H:H,1,0),"Eliminada"))</f>
        <v/>
      </c>
    </row>
    <row r="592" spans="8:25">
      <c r="H592" s="268" t="str">
        <f t="shared" si="9"/>
        <v/>
      </c>
      <c r="V592" s="71" t="str">
        <f>IF('Prog Actual'!H591="","",'Prog Actual'!H591)</f>
        <v/>
      </c>
      <c r="W592" s="71" t="str">
        <f>IF(V592="","",IFERROR(VLOOKUP(V592,'Prog antiguo'!H:H,1,0),"Inserto"))</f>
        <v/>
      </c>
      <c r="X592" s="71" t="str">
        <f>IF('Prog antiguo'!H591="","",'Prog antiguo'!H591)</f>
        <v/>
      </c>
      <c r="Y592" s="71" t="str">
        <f>IF(X592="","",IFERROR(VLOOKUP(X592,'Prog Actual'!H:H,1,0),"Eliminada"))</f>
        <v/>
      </c>
    </row>
    <row r="593" spans="8:25">
      <c r="H593" s="268" t="str">
        <f t="shared" si="9"/>
        <v/>
      </c>
      <c r="V593" s="71" t="str">
        <f>IF('Prog Actual'!H592="","",'Prog Actual'!H592)</f>
        <v/>
      </c>
      <c r="W593" s="71" t="str">
        <f>IF(V593="","",IFERROR(VLOOKUP(V593,'Prog antiguo'!H:H,1,0),"Inserto"))</f>
        <v/>
      </c>
      <c r="X593" s="71" t="str">
        <f>IF('Prog antiguo'!H592="","",'Prog antiguo'!H592)</f>
        <v/>
      </c>
      <c r="Y593" s="71" t="str">
        <f>IF(X593="","",IFERROR(VLOOKUP(X593,'Prog Actual'!H:H,1,0),"Eliminada"))</f>
        <v/>
      </c>
    </row>
    <row r="594" spans="8:25">
      <c r="H594" s="268" t="str">
        <f t="shared" si="9"/>
        <v/>
      </c>
      <c r="V594" s="71" t="str">
        <f>IF('Prog Actual'!H593="","",'Prog Actual'!H593)</f>
        <v/>
      </c>
      <c r="W594" s="71" t="str">
        <f>IF(V594="","",IFERROR(VLOOKUP(V594,'Prog antiguo'!H:H,1,0),"Inserto"))</f>
        <v/>
      </c>
      <c r="X594" s="71" t="str">
        <f>IF('Prog antiguo'!H593="","",'Prog antiguo'!H593)</f>
        <v/>
      </c>
      <c r="Y594" s="71" t="str">
        <f>IF(X594="","",IFERROR(VLOOKUP(X594,'Prog Actual'!H:H,1,0),"Eliminada"))</f>
        <v/>
      </c>
    </row>
    <row r="595" spans="8:25">
      <c r="H595" s="268" t="str">
        <f t="shared" si="9"/>
        <v/>
      </c>
      <c r="V595" s="71" t="str">
        <f>IF('Prog Actual'!H594="","",'Prog Actual'!H594)</f>
        <v/>
      </c>
      <c r="W595" s="71" t="str">
        <f>IF(V595="","",IFERROR(VLOOKUP(V595,'Prog antiguo'!H:H,1,0),"Inserto"))</f>
        <v/>
      </c>
      <c r="X595" s="71" t="str">
        <f>IF('Prog antiguo'!H594="","",'Prog antiguo'!H594)</f>
        <v/>
      </c>
      <c r="Y595" s="71" t="str">
        <f>IF(X595="","",IFERROR(VLOOKUP(X595,'Prog Actual'!H:H,1,0),"Eliminada"))</f>
        <v/>
      </c>
    </row>
    <row r="596" spans="8:25">
      <c r="H596" s="268" t="str">
        <f t="shared" si="9"/>
        <v/>
      </c>
      <c r="V596" s="71" t="str">
        <f>IF('Prog Actual'!H595="","",'Prog Actual'!H595)</f>
        <v/>
      </c>
      <c r="W596" s="71" t="str">
        <f>IF(V596="","",IFERROR(VLOOKUP(V596,'Prog antiguo'!H:H,1,0),"Inserto"))</f>
        <v/>
      </c>
      <c r="X596" s="71" t="str">
        <f>IF('Prog antiguo'!H595="","",'Prog antiguo'!H595)</f>
        <v/>
      </c>
      <c r="Y596" s="71" t="str">
        <f>IF(X596="","",IFERROR(VLOOKUP(X596,'Prog Actual'!H:H,1,0),"Eliminada"))</f>
        <v/>
      </c>
    </row>
    <row r="597" spans="8:25">
      <c r="H597" s="268" t="str">
        <f t="shared" si="9"/>
        <v/>
      </c>
      <c r="V597" s="71" t="str">
        <f>IF('Prog Actual'!H596="","",'Prog Actual'!H596)</f>
        <v/>
      </c>
      <c r="W597" s="71" t="str">
        <f>IF(V597="","",IFERROR(VLOOKUP(V597,'Prog antiguo'!H:H,1,0),"Inserto"))</f>
        <v/>
      </c>
      <c r="X597" s="71" t="str">
        <f>IF('Prog antiguo'!H596="","",'Prog antiguo'!H596)</f>
        <v/>
      </c>
      <c r="Y597" s="71" t="str">
        <f>IF(X597="","",IFERROR(VLOOKUP(X597,'Prog Actual'!H:H,1,0),"Eliminada"))</f>
        <v/>
      </c>
    </row>
    <row r="598" spans="8:25">
      <c r="H598" s="268" t="str">
        <f t="shared" si="9"/>
        <v/>
      </c>
      <c r="V598" s="71" t="str">
        <f>IF('Prog Actual'!H597="","",'Prog Actual'!H597)</f>
        <v/>
      </c>
      <c r="W598" s="71" t="str">
        <f>IF(V598="","",IFERROR(VLOOKUP(V598,'Prog antiguo'!H:H,1,0),"Inserto"))</f>
        <v/>
      </c>
      <c r="X598" s="71" t="str">
        <f>IF('Prog antiguo'!H597="","",'Prog antiguo'!H597)</f>
        <v/>
      </c>
      <c r="Y598" s="71" t="str">
        <f>IF(X598="","",IFERROR(VLOOKUP(X598,'Prog Actual'!H:H,1,0),"Eliminada"))</f>
        <v/>
      </c>
    </row>
    <row r="599" spans="8:25">
      <c r="H599" s="268" t="str">
        <f t="shared" si="9"/>
        <v/>
      </c>
      <c r="V599" s="71" t="str">
        <f>IF('Prog Actual'!H598="","",'Prog Actual'!H598)</f>
        <v/>
      </c>
      <c r="W599" s="71" t="str">
        <f>IF(V599="","",IFERROR(VLOOKUP(V599,'Prog antiguo'!H:H,1,0),"Inserto"))</f>
        <v/>
      </c>
      <c r="X599" s="71" t="str">
        <f>IF('Prog antiguo'!H598="","",'Prog antiguo'!H598)</f>
        <v/>
      </c>
      <c r="Y599" s="71" t="str">
        <f>IF(X599="","",IFERROR(VLOOKUP(X599,'Prog Actual'!H:H,1,0),"Eliminada"))</f>
        <v/>
      </c>
    </row>
    <row r="600" spans="8:25">
      <c r="H600" s="268" t="str">
        <f t="shared" si="9"/>
        <v/>
      </c>
      <c r="V600" s="71" t="str">
        <f>IF('Prog Actual'!H599="","",'Prog Actual'!H599)</f>
        <v/>
      </c>
      <c r="W600" s="71" t="str">
        <f>IF(V600="","",IFERROR(VLOOKUP(V600,'Prog antiguo'!H:H,1,0),"Inserto"))</f>
        <v/>
      </c>
      <c r="X600" s="71" t="str">
        <f>IF('Prog antiguo'!H599="","",'Prog antiguo'!H599)</f>
        <v/>
      </c>
      <c r="Y600" s="71" t="str">
        <f>IF(X600="","",IFERROR(VLOOKUP(X600,'Prog Actual'!H:H,1,0),"Eliminada"))</f>
        <v/>
      </c>
    </row>
    <row r="601" spans="8:25">
      <c r="H601" s="268" t="str">
        <f t="shared" si="9"/>
        <v/>
      </c>
      <c r="V601" s="71" t="str">
        <f>IF('Prog Actual'!H600="","",'Prog Actual'!H600)</f>
        <v/>
      </c>
      <c r="W601" s="71" t="str">
        <f>IF(V601="","",IFERROR(VLOOKUP(V601,'Prog antiguo'!H:H,1,0),"Inserto"))</f>
        <v/>
      </c>
      <c r="X601" s="71" t="str">
        <f>IF('Prog antiguo'!H600="","",'Prog antiguo'!H600)</f>
        <v/>
      </c>
      <c r="Y601" s="71" t="str">
        <f>IF(X601="","",IFERROR(VLOOKUP(X601,'Prog Actual'!H:H,1,0),"Eliminada"))</f>
        <v/>
      </c>
    </row>
    <row r="602" spans="8:25">
      <c r="H602" s="268" t="str">
        <f t="shared" si="9"/>
        <v/>
      </c>
      <c r="V602" s="71" t="str">
        <f>IF('Prog Actual'!H601="","",'Prog Actual'!H601)</f>
        <v/>
      </c>
      <c r="W602" s="71" t="str">
        <f>IF(V602="","",IFERROR(VLOOKUP(V602,'Prog antiguo'!H:H,1,0),"Inserto"))</f>
        <v/>
      </c>
      <c r="X602" s="71" t="str">
        <f>IF('Prog antiguo'!H601="","",'Prog antiguo'!H601)</f>
        <v/>
      </c>
      <c r="Y602" s="71" t="str">
        <f>IF(X602="","",IFERROR(VLOOKUP(X602,'Prog Actual'!H:H,1,0),"Eliminada"))</f>
        <v/>
      </c>
    </row>
    <row r="603" spans="8:25">
      <c r="H603" s="268" t="str">
        <f t="shared" si="9"/>
        <v/>
      </c>
      <c r="V603" s="71" t="str">
        <f>IF('Prog Actual'!H602="","",'Prog Actual'!H602)</f>
        <v/>
      </c>
      <c r="W603" s="71" t="str">
        <f>IF(V603="","",IFERROR(VLOOKUP(V603,'Prog antiguo'!H:H,1,0),"Inserto"))</f>
        <v/>
      </c>
      <c r="X603" s="71" t="str">
        <f>IF('Prog antiguo'!H602="","",'Prog antiguo'!H602)</f>
        <v/>
      </c>
      <c r="Y603" s="71" t="str">
        <f>IF(X603="","",IFERROR(VLOOKUP(X603,'Prog Actual'!H:H,1,0),"Eliminada"))</f>
        <v/>
      </c>
    </row>
    <row r="604" spans="8:25">
      <c r="H604" s="268" t="str">
        <f t="shared" si="9"/>
        <v/>
      </c>
      <c r="V604" s="71" t="str">
        <f>IF('Prog Actual'!H603="","",'Prog Actual'!H603)</f>
        <v/>
      </c>
      <c r="W604" s="71" t="str">
        <f>IF(V604="","",IFERROR(VLOOKUP(V604,'Prog antiguo'!H:H,1,0),"Inserto"))</f>
        <v/>
      </c>
      <c r="X604" s="71" t="str">
        <f>IF('Prog antiguo'!H603="","",'Prog antiguo'!H603)</f>
        <v/>
      </c>
      <c r="Y604" s="71" t="str">
        <f>IF(X604="","",IFERROR(VLOOKUP(X604,'Prog Actual'!H:H,1,0),"Eliminada"))</f>
        <v/>
      </c>
    </row>
    <row r="605" spans="8:25">
      <c r="H605" s="268" t="str">
        <f t="shared" si="9"/>
        <v/>
      </c>
      <c r="V605" s="71" t="str">
        <f>IF('Prog Actual'!H604="","",'Prog Actual'!H604)</f>
        <v/>
      </c>
      <c r="W605" s="71" t="str">
        <f>IF(V605="","",IFERROR(VLOOKUP(V605,'Prog antiguo'!H:H,1,0),"Inserto"))</f>
        <v/>
      </c>
      <c r="X605" s="71" t="str">
        <f>IF('Prog antiguo'!H604="","",'Prog antiguo'!H604)</f>
        <v/>
      </c>
      <c r="Y605" s="71" t="str">
        <f>IF(X605="","",IFERROR(VLOOKUP(X605,'Prog Actual'!H:H,1,0),"Eliminada"))</f>
        <v/>
      </c>
    </row>
    <row r="606" spans="8:25">
      <c r="H606" s="268" t="str">
        <f t="shared" si="9"/>
        <v/>
      </c>
      <c r="V606" s="71" t="str">
        <f>IF('Prog Actual'!H605="","",'Prog Actual'!H605)</f>
        <v/>
      </c>
      <c r="W606" s="71" t="str">
        <f>IF(V606="","",IFERROR(VLOOKUP(V606,'Prog antiguo'!H:H,1,0),"Inserto"))</f>
        <v/>
      </c>
      <c r="X606" s="71" t="str">
        <f>IF('Prog antiguo'!H605="","",'Prog antiguo'!H605)</f>
        <v/>
      </c>
      <c r="Y606" s="71" t="str">
        <f>IF(X606="","",IFERROR(VLOOKUP(X606,'Prog Actual'!H:H,1,0),"Eliminada"))</f>
        <v/>
      </c>
    </row>
    <row r="607" spans="8:25">
      <c r="H607" s="268" t="str">
        <f t="shared" si="9"/>
        <v/>
      </c>
      <c r="V607" s="71" t="str">
        <f>IF('Prog Actual'!H606="","",'Prog Actual'!H606)</f>
        <v/>
      </c>
      <c r="W607" s="71" t="str">
        <f>IF(V607="","",IFERROR(VLOOKUP(V607,'Prog antiguo'!H:H,1,0),"Inserto"))</f>
        <v/>
      </c>
      <c r="X607" s="71" t="str">
        <f>IF('Prog antiguo'!H606="","",'Prog antiguo'!H606)</f>
        <v/>
      </c>
      <c r="Y607" s="71" t="str">
        <f>IF(X607="","",IFERROR(VLOOKUP(X607,'Prog Actual'!H:H,1,0),"Eliminada"))</f>
        <v/>
      </c>
    </row>
    <row r="608" spans="8:25">
      <c r="H608" s="268" t="str">
        <f t="shared" si="9"/>
        <v/>
      </c>
      <c r="V608" s="71" t="str">
        <f>IF('Prog Actual'!H607="","",'Prog Actual'!H607)</f>
        <v/>
      </c>
      <c r="W608" s="71" t="str">
        <f>IF(V608="","",IFERROR(VLOOKUP(V608,'Prog antiguo'!H:H,1,0),"Inserto"))</f>
        <v/>
      </c>
      <c r="X608" s="71" t="str">
        <f>IF('Prog antiguo'!H607="","",'Prog antiguo'!H607)</f>
        <v/>
      </c>
      <c r="Y608" s="71" t="str">
        <f>IF(X608="","",IFERROR(VLOOKUP(X608,'Prog Actual'!H:H,1,0),"Eliminada"))</f>
        <v/>
      </c>
    </row>
    <row r="609" spans="8:25">
      <c r="H609" s="268" t="str">
        <f t="shared" si="9"/>
        <v/>
      </c>
      <c r="V609" s="71" t="str">
        <f>IF('Prog Actual'!H608="","",'Prog Actual'!H608)</f>
        <v/>
      </c>
      <c r="W609" s="71" t="str">
        <f>IF(V609="","",IFERROR(VLOOKUP(V609,'Prog antiguo'!H:H,1,0),"Inserto"))</f>
        <v/>
      </c>
      <c r="X609" s="71" t="str">
        <f>IF('Prog antiguo'!H608="","",'Prog antiguo'!H608)</f>
        <v/>
      </c>
      <c r="Y609" s="71" t="str">
        <f>IF(X609="","",IFERROR(VLOOKUP(X609,'Prog Actual'!H:H,1,0),"Eliminada"))</f>
        <v/>
      </c>
    </row>
    <row r="610" spans="8:25">
      <c r="H610" s="268" t="str">
        <f t="shared" si="9"/>
        <v/>
      </c>
      <c r="V610" s="71" t="str">
        <f>IF('Prog Actual'!H609="","",'Prog Actual'!H609)</f>
        <v/>
      </c>
      <c r="W610" s="71" t="str">
        <f>IF(V610="","",IFERROR(VLOOKUP(V610,'Prog antiguo'!H:H,1,0),"Inserto"))</f>
        <v/>
      </c>
      <c r="X610" s="71" t="str">
        <f>IF('Prog antiguo'!H609="","",'Prog antiguo'!H609)</f>
        <v/>
      </c>
      <c r="Y610" s="71" t="str">
        <f>IF(X610="","",IFERROR(VLOOKUP(X610,'Prog Actual'!H:H,1,0),"Eliminada"))</f>
        <v/>
      </c>
    </row>
    <row r="611" spans="8:25">
      <c r="H611" s="268" t="str">
        <f t="shared" si="9"/>
        <v/>
      </c>
      <c r="V611" s="71" t="str">
        <f>IF('Prog Actual'!H610="","",'Prog Actual'!H610)</f>
        <v/>
      </c>
      <c r="W611" s="71" t="str">
        <f>IF(V611="","",IFERROR(VLOOKUP(V611,'Prog antiguo'!H:H,1,0),"Inserto"))</f>
        <v/>
      </c>
      <c r="X611" s="71" t="str">
        <f>IF('Prog antiguo'!H610="","",'Prog antiguo'!H610)</f>
        <v/>
      </c>
      <c r="Y611" s="71" t="str">
        <f>IF(X611="","",IFERROR(VLOOKUP(X611,'Prog Actual'!H:H,1,0),"Eliminada"))</f>
        <v/>
      </c>
    </row>
    <row r="612" spans="8:25">
      <c r="H612" s="268" t="str">
        <f t="shared" si="9"/>
        <v/>
      </c>
      <c r="V612" s="71" t="str">
        <f>IF('Prog Actual'!H611="","",'Prog Actual'!H611)</f>
        <v/>
      </c>
      <c r="W612" s="71" t="str">
        <f>IF(V612="","",IFERROR(VLOOKUP(V612,'Prog antiguo'!H:H,1,0),"Inserto"))</f>
        <v/>
      </c>
      <c r="X612" s="71" t="str">
        <f>IF('Prog antiguo'!H611="","",'Prog antiguo'!H611)</f>
        <v/>
      </c>
      <c r="Y612" s="71" t="str">
        <f>IF(X612="","",IFERROR(VLOOKUP(X612,'Prog Actual'!H:H,1,0),"Eliminada"))</f>
        <v/>
      </c>
    </row>
    <row r="613" spans="8:25">
      <c r="H613" s="268" t="str">
        <f t="shared" si="9"/>
        <v/>
      </c>
      <c r="V613" s="71" t="str">
        <f>IF('Prog Actual'!H612="","",'Prog Actual'!H612)</f>
        <v/>
      </c>
      <c r="W613" s="71" t="str">
        <f>IF(V613="","",IFERROR(VLOOKUP(V613,'Prog antiguo'!H:H,1,0),"Inserto"))</f>
        <v/>
      </c>
      <c r="X613" s="71" t="str">
        <f>IF('Prog antiguo'!H612="","",'Prog antiguo'!H612)</f>
        <v/>
      </c>
      <c r="Y613" s="71" t="str">
        <f>IF(X613="","",IFERROR(VLOOKUP(X613,'Prog Actual'!H:H,1,0),"Eliminada"))</f>
        <v/>
      </c>
    </row>
    <row r="614" spans="8:25">
      <c r="H614" s="268" t="str">
        <f t="shared" si="9"/>
        <v/>
      </c>
      <c r="V614" s="71" t="str">
        <f>IF('Prog Actual'!H613="","",'Prog Actual'!H613)</f>
        <v/>
      </c>
      <c r="W614" s="71" t="str">
        <f>IF(V614="","",IFERROR(VLOOKUP(V614,'Prog antiguo'!H:H,1,0),"Inserto"))</f>
        <v/>
      </c>
      <c r="X614" s="71" t="str">
        <f>IF('Prog antiguo'!H613="","",'Prog antiguo'!H613)</f>
        <v/>
      </c>
      <c r="Y614" s="71" t="str">
        <f>IF(X614="","",IFERROR(VLOOKUP(X614,'Prog Actual'!H:H,1,0),"Eliminada"))</f>
        <v/>
      </c>
    </row>
    <row r="615" spans="8:25">
      <c r="H615" s="268" t="str">
        <f t="shared" si="9"/>
        <v/>
      </c>
      <c r="V615" s="71" t="str">
        <f>IF('Prog Actual'!H614="","",'Prog Actual'!H614)</f>
        <v/>
      </c>
      <c r="W615" s="71" t="str">
        <f>IF(V615="","",IFERROR(VLOOKUP(V615,'Prog antiguo'!H:H,1,0),"Inserto"))</f>
        <v/>
      </c>
      <c r="X615" s="71" t="str">
        <f>IF('Prog antiguo'!H614="","",'Prog antiguo'!H614)</f>
        <v/>
      </c>
      <c r="Y615" s="71" t="str">
        <f>IF(X615="","",IFERROR(VLOOKUP(X615,'Prog Actual'!H:H,1,0),"Eliminada"))</f>
        <v/>
      </c>
    </row>
    <row r="616" spans="8:25">
      <c r="H616" s="268" t="str">
        <f t="shared" si="9"/>
        <v/>
      </c>
      <c r="V616" s="71" t="str">
        <f>IF('Prog Actual'!H615="","",'Prog Actual'!H615)</f>
        <v/>
      </c>
      <c r="W616" s="71" t="str">
        <f>IF(V616="","",IFERROR(VLOOKUP(V616,'Prog antiguo'!H:H,1,0),"Inserto"))</f>
        <v/>
      </c>
      <c r="X616" s="71" t="str">
        <f>IF('Prog antiguo'!H615="","",'Prog antiguo'!H615)</f>
        <v/>
      </c>
      <c r="Y616" s="71" t="str">
        <f>IF(X616="","",IFERROR(VLOOKUP(X616,'Prog Actual'!H:H,1,0),"Eliminada"))</f>
        <v/>
      </c>
    </row>
    <row r="617" spans="8:25">
      <c r="H617" s="268" t="str">
        <f t="shared" si="9"/>
        <v/>
      </c>
      <c r="V617" s="71" t="str">
        <f>IF('Prog Actual'!H616="","",'Prog Actual'!H616)</f>
        <v/>
      </c>
      <c r="W617" s="71" t="str">
        <f>IF(V617="","",IFERROR(VLOOKUP(V617,'Prog antiguo'!H:H,1,0),"Inserto"))</f>
        <v/>
      </c>
      <c r="X617" s="71" t="str">
        <f>IF('Prog antiguo'!H616="","",'Prog antiguo'!H616)</f>
        <v/>
      </c>
      <c r="Y617" s="71" t="str">
        <f>IF(X617="","",IFERROR(VLOOKUP(X617,'Prog Actual'!H:H,1,0),"Eliminada"))</f>
        <v/>
      </c>
    </row>
    <row r="618" spans="8:25">
      <c r="H618" s="268" t="str">
        <f t="shared" si="9"/>
        <v/>
      </c>
      <c r="V618" s="71" t="str">
        <f>IF('Prog Actual'!H617="","",'Prog Actual'!H617)</f>
        <v/>
      </c>
      <c r="W618" s="71" t="str">
        <f>IF(V618="","",IFERROR(VLOOKUP(V618,'Prog antiguo'!H:H,1,0),"Inserto"))</f>
        <v/>
      </c>
      <c r="X618" s="71" t="str">
        <f>IF('Prog antiguo'!H617="","",'Prog antiguo'!H617)</f>
        <v/>
      </c>
      <c r="Y618" s="71" t="str">
        <f>IF(X618="","",IFERROR(VLOOKUP(X618,'Prog Actual'!H:H,1,0),"Eliminada"))</f>
        <v/>
      </c>
    </row>
    <row r="619" spans="8:25">
      <c r="H619" s="268" t="str">
        <f t="shared" si="9"/>
        <v/>
      </c>
      <c r="V619" s="71" t="str">
        <f>IF('Prog Actual'!H618="","",'Prog Actual'!H618)</f>
        <v/>
      </c>
      <c r="W619" s="71" t="str">
        <f>IF(V619="","",IFERROR(VLOOKUP(V619,'Prog antiguo'!H:H,1,0),"Inserto"))</f>
        <v/>
      </c>
      <c r="X619" s="71" t="str">
        <f>IF('Prog antiguo'!H618="","",'Prog antiguo'!H618)</f>
        <v/>
      </c>
      <c r="Y619" s="71" t="str">
        <f>IF(X619="","",IFERROR(VLOOKUP(X619,'Prog Actual'!H:H,1,0),"Eliminada"))</f>
        <v/>
      </c>
    </row>
    <row r="620" spans="8:25">
      <c r="H620" s="268" t="str">
        <f t="shared" si="9"/>
        <v/>
      </c>
      <c r="V620" s="71" t="str">
        <f>IF('Prog Actual'!H619="","",'Prog Actual'!H619)</f>
        <v/>
      </c>
      <c r="W620" s="71" t="str">
        <f>IF(V620="","",IFERROR(VLOOKUP(V620,'Prog antiguo'!H:H,1,0),"Inserto"))</f>
        <v/>
      </c>
      <c r="X620" s="71" t="str">
        <f>IF('Prog antiguo'!H619="","",'Prog antiguo'!H619)</f>
        <v/>
      </c>
      <c r="Y620" s="71" t="str">
        <f>IF(X620="","",IFERROR(VLOOKUP(X620,'Prog Actual'!H:H,1,0),"Eliminada"))</f>
        <v/>
      </c>
    </row>
    <row r="621" spans="8:25">
      <c r="H621" s="268" t="str">
        <f t="shared" si="9"/>
        <v/>
      </c>
      <c r="V621" s="71" t="str">
        <f>IF('Prog Actual'!H620="","",'Prog Actual'!H620)</f>
        <v/>
      </c>
      <c r="W621" s="71" t="str">
        <f>IF(V621="","",IFERROR(VLOOKUP(V621,'Prog antiguo'!H:H,1,0),"Inserto"))</f>
        <v/>
      </c>
      <c r="X621" s="71" t="str">
        <f>IF('Prog antiguo'!H620="","",'Prog antiguo'!H620)</f>
        <v/>
      </c>
      <c r="Y621" s="71" t="str">
        <f>IF(X621="","",IFERROR(VLOOKUP(X621,'Prog Actual'!H:H,1,0),"Eliminada"))</f>
        <v/>
      </c>
    </row>
    <row r="622" spans="8:25">
      <c r="H622" s="268" t="str">
        <f t="shared" si="9"/>
        <v/>
      </c>
      <c r="V622" s="71" t="str">
        <f>IF('Prog Actual'!H621="","",'Prog Actual'!H621)</f>
        <v/>
      </c>
      <c r="W622" s="71" t="str">
        <f>IF(V622="","",IFERROR(VLOOKUP(V622,'Prog antiguo'!H:H,1,0),"Inserto"))</f>
        <v/>
      </c>
      <c r="X622" s="71" t="str">
        <f>IF('Prog antiguo'!H621="","",'Prog antiguo'!H621)</f>
        <v/>
      </c>
      <c r="Y622" s="71" t="str">
        <f>IF(X622="","",IFERROR(VLOOKUP(X622,'Prog Actual'!H:H,1,0),"Eliminada"))</f>
        <v/>
      </c>
    </row>
    <row r="623" spans="8:25">
      <c r="H623" s="268" t="str">
        <f t="shared" si="9"/>
        <v/>
      </c>
      <c r="V623" s="71" t="str">
        <f>IF('Prog Actual'!H622="","",'Prog Actual'!H622)</f>
        <v/>
      </c>
      <c r="W623" s="71" t="str">
        <f>IF(V623="","",IFERROR(VLOOKUP(V623,'Prog antiguo'!H:H,1,0),"Inserto"))</f>
        <v/>
      </c>
      <c r="X623" s="71" t="str">
        <f>IF('Prog antiguo'!H622="","",'Prog antiguo'!H622)</f>
        <v/>
      </c>
      <c r="Y623" s="71" t="str">
        <f>IF(X623="","",IFERROR(VLOOKUP(X623,'Prog Actual'!H:H,1,0),"Eliminada"))</f>
        <v/>
      </c>
    </row>
    <row r="624" spans="8:25">
      <c r="H624" s="268" t="str">
        <f t="shared" si="9"/>
        <v/>
      </c>
      <c r="V624" s="71" t="str">
        <f>IF('Prog Actual'!H623="","",'Prog Actual'!H623)</f>
        <v/>
      </c>
      <c r="W624" s="71" t="str">
        <f>IF(V624="","",IFERROR(VLOOKUP(V624,'Prog antiguo'!H:H,1,0),"Inserto"))</f>
        <v/>
      </c>
      <c r="X624" s="71" t="str">
        <f>IF('Prog antiguo'!H623="","",'Prog antiguo'!H623)</f>
        <v/>
      </c>
      <c r="Y624" s="71" t="str">
        <f>IF(X624="","",IFERROR(VLOOKUP(X624,'Prog Actual'!H:H,1,0),"Eliminada"))</f>
        <v/>
      </c>
    </row>
    <row r="625" spans="8:25">
      <c r="H625" s="268" t="str">
        <f t="shared" si="9"/>
        <v/>
      </c>
      <c r="V625" s="71" t="str">
        <f>IF('Prog Actual'!H624="","",'Prog Actual'!H624)</f>
        <v/>
      </c>
      <c r="W625" s="71" t="str">
        <f>IF(V625="","",IFERROR(VLOOKUP(V625,'Prog antiguo'!H:H,1,0),"Inserto"))</f>
        <v/>
      </c>
      <c r="X625" s="71" t="str">
        <f>IF('Prog antiguo'!H624="","",'Prog antiguo'!H624)</f>
        <v/>
      </c>
      <c r="Y625" s="71" t="str">
        <f>IF(X625="","",IFERROR(VLOOKUP(X625,'Prog Actual'!H:H,1,0),"Eliminada"))</f>
        <v/>
      </c>
    </row>
    <row r="626" spans="8:25">
      <c r="H626" s="268" t="str">
        <f t="shared" si="9"/>
        <v/>
      </c>
      <c r="V626" s="71" t="str">
        <f>IF('Prog Actual'!H625="","",'Prog Actual'!H625)</f>
        <v/>
      </c>
      <c r="W626" s="71" t="str">
        <f>IF(V626="","",IFERROR(VLOOKUP(V626,'Prog antiguo'!H:H,1,0),"Inserto"))</f>
        <v/>
      </c>
      <c r="X626" s="71" t="str">
        <f>IF('Prog antiguo'!H625="","",'Prog antiguo'!H625)</f>
        <v/>
      </c>
      <c r="Y626" s="71" t="str">
        <f>IF(X626="","",IFERROR(VLOOKUP(X626,'Prog Actual'!H:H,1,0),"Eliminada"))</f>
        <v/>
      </c>
    </row>
    <row r="627" spans="8:25">
      <c r="H627" s="268" t="str">
        <f t="shared" si="9"/>
        <v/>
      </c>
      <c r="V627" s="71" t="str">
        <f>IF('Prog Actual'!H626="","",'Prog Actual'!H626)</f>
        <v/>
      </c>
      <c r="W627" s="71" t="str">
        <f>IF(V627="","",IFERROR(VLOOKUP(V627,'Prog antiguo'!H:H,1,0),"Inserto"))</f>
        <v/>
      </c>
      <c r="X627" s="71" t="str">
        <f>IF('Prog antiguo'!H626="","",'Prog antiguo'!H626)</f>
        <v/>
      </c>
      <c r="Y627" s="71" t="str">
        <f>IF(X627="","",IFERROR(VLOOKUP(X627,'Prog Actual'!H:H,1,0),"Eliminada"))</f>
        <v/>
      </c>
    </row>
    <row r="628" spans="8:25">
      <c r="H628" s="268" t="str">
        <f t="shared" si="9"/>
        <v/>
      </c>
      <c r="V628" s="71" t="str">
        <f>IF('Prog Actual'!H627="","",'Prog Actual'!H627)</f>
        <v/>
      </c>
      <c r="W628" s="71" t="str">
        <f>IF(V628="","",IFERROR(VLOOKUP(V628,'Prog antiguo'!H:H,1,0),"Inserto"))</f>
        <v/>
      </c>
      <c r="X628" s="71" t="str">
        <f>IF('Prog antiguo'!H627="","",'Prog antiguo'!H627)</f>
        <v/>
      </c>
      <c r="Y628" s="71" t="str">
        <f>IF(X628="","",IFERROR(VLOOKUP(X628,'Prog Actual'!H:H,1,0),"Eliminada"))</f>
        <v/>
      </c>
    </row>
    <row r="629" spans="8:25">
      <c r="H629" s="268" t="str">
        <f t="shared" si="9"/>
        <v/>
      </c>
      <c r="V629" s="71" t="str">
        <f>IF('Prog Actual'!H628="","",'Prog Actual'!H628)</f>
        <v/>
      </c>
      <c r="W629" s="71" t="str">
        <f>IF(V629="","",IFERROR(VLOOKUP(V629,'Prog antiguo'!H:H,1,0),"Inserto"))</f>
        <v/>
      </c>
      <c r="X629" s="71" t="str">
        <f>IF('Prog antiguo'!H628="","",'Prog antiguo'!H628)</f>
        <v/>
      </c>
      <c r="Y629" s="71" t="str">
        <f>IF(X629="","",IFERROR(VLOOKUP(X629,'Prog Actual'!H:H,1,0),"Eliminada"))</f>
        <v/>
      </c>
    </row>
    <row r="630" spans="8:25">
      <c r="H630" s="268" t="str">
        <f t="shared" si="9"/>
        <v/>
      </c>
      <c r="V630" s="71" t="str">
        <f>IF('Prog Actual'!H629="","",'Prog Actual'!H629)</f>
        <v/>
      </c>
      <c r="W630" s="71" t="str">
        <f>IF(V630="","",IFERROR(VLOOKUP(V630,'Prog antiguo'!H:H,1,0),"Inserto"))</f>
        <v/>
      </c>
      <c r="X630" s="71" t="str">
        <f>IF('Prog antiguo'!H629="","",'Prog antiguo'!H629)</f>
        <v/>
      </c>
      <c r="Y630" s="71" t="str">
        <f>IF(X630="","",IFERROR(VLOOKUP(X630,'Prog Actual'!H:H,1,0),"Eliminada"))</f>
        <v/>
      </c>
    </row>
    <row r="631" spans="8:25">
      <c r="H631" s="268" t="str">
        <f t="shared" si="9"/>
        <v/>
      </c>
      <c r="V631" s="71" t="str">
        <f>IF('Prog Actual'!H630="","",'Prog Actual'!H630)</f>
        <v/>
      </c>
      <c r="W631" s="71" t="str">
        <f>IF(V631="","",IFERROR(VLOOKUP(V631,'Prog antiguo'!H:H,1,0),"Inserto"))</f>
        <v/>
      </c>
      <c r="X631" s="71" t="str">
        <f>IF('Prog antiguo'!H630="","",'Prog antiguo'!H630)</f>
        <v/>
      </c>
      <c r="Y631" s="71" t="str">
        <f>IF(X631="","",IFERROR(VLOOKUP(X631,'Prog Actual'!H:H,1,0),"Eliminada"))</f>
        <v/>
      </c>
    </row>
    <row r="632" spans="8:25">
      <c r="H632" s="268" t="str">
        <f t="shared" si="9"/>
        <v/>
      </c>
      <c r="V632" s="71" t="str">
        <f>IF('Prog Actual'!H631="","",'Prog Actual'!H631)</f>
        <v/>
      </c>
      <c r="W632" s="71" t="str">
        <f>IF(V632="","",IFERROR(VLOOKUP(V632,'Prog antiguo'!H:H,1,0),"Inserto"))</f>
        <v/>
      </c>
      <c r="X632" s="71" t="str">
        <f>IF('Prog antiguo'!H631="","",'Prog antiguo'!H631)</f>
        <v/>
      </c>
      <c r="Y632" s="71" t="str">
        <f>IF(X632="","",IFERROR(VLOOKUP(X632,'Prog Actual'!H:H,1,0),"Eliminada"))</f>
        <v/>
      </c>
    </row>
    <row r="633" spans="8:25">
      <c r="H633" s="268" t="str">
        <f t="shared" si="9"/>
        <v/>
      </c>
      <c r="V633" s="71" t="str">
        <f>IF('Prog Actual'!H632="","",'Prog Actual'!H632)</f>
        <v/>
      </c>
      <c r="W633" s="71" t="str">
        <f>IF(V633="","",IFERROR(VLOOKUP(V633,'Prog antiguo'!H:H,1,0),"Inserto"))</f>
        <v/>
      </c>
      <c r="X633" s="71" t="str">
        <f>IF('Prog antiguo'!H632="","",'Prog antiguo'!H632)</f>
        <v/>
      </c>
      <c r="Y633" s="71" t="str">
        <f>IF(X633="","",IFERROR(VLOOKUP(X633,'Prog Actual'!H:H,1,0),"Eliminada"))</f>
        <v/>
      </c>
    </row>
    <row r="634" spans="8:25">
      <c r="H634" s="268" t="str">
        <f t="shared" si="9"/>
        <v/>
      </c>
      <c r="V634" s="71" t="str">
        <f>IF('Prog Actual'!H633="","",'Prog Actual'!H633)</f>
        <v/>
      </c>
      <c r="W634" s="71" t="str">
        <f>IF(V634="","",IFERROR(VLOOKUP(V634,'Prog antiguo'!H:H,1,0),"Inserto"))</f>
        <v/>
      </c>
      <c r="X634" s="71" t="str">
        <f>IF('Prog antiguo'!H633="","",'Prog antiguo'!H633)</f>
        <v/>
      </c>
      <c r="Y634" s="71" t="str">
        <f>IF(X634="","",IFERROR(VLOOKUP(X634,'Prog Actual'!H:H,1,0),"Eliminada"))</f>
        <v/>
      </c>
    </row>
    <row r="635" spans="8:25">
      <c r="H635" s="268" t="str">
        <f t="shared" si="9"/>
        <v/>
      </c>
      <c r="V635" s="71" t="str">
        <f>IF('Prog Actual'!H634="","",'Prog Actual'!H634)</f>
        <v/>
      </c>
      <c r="W635" s="71" t="str">
        <f>IF(V635="","",IFERROR(VLOOKUP(V635,'Prog antiguo'!H:H,1,0),"Inserto"))</f>
        <v/>
      </c>
      <c r="X635" s="71" t="str">
        <f>IF('Prog antiguo'!H634="","",'Prog antiguo'!H634)</f>
        <v/>
      </c>
      <c r="Y635" s="71" t="str">
        <f>IF(X635="","",IFERROR(VLOOKUP(X635,'Prog Actual'!H:H,1,0),"Eliminada"))</f>
        <v/>
      </c>
    </row>
    <row r="636" spans="8:25">
      <c r="H636" s="268" t="str">
        <f t="shared" si="9"/>
        <v/>
      </c>
      <c r="V636" s="71" t="str">
        <f>IF('Prog Actual'!H635="","",'Prog Actual'!H635)</f>
        <v/>
      </c>
      <c r="W636" s="71" t="str">
        <f>IF(V636="","",IFERROR(VLOOKUP(V636,'Prog antiguo'!H:H,1,0),"Inserto"))</f>
        <v/>
      </c>
      <c r="X636" s="71" t="str">
        <f>IF('Prog antiguo'!H635="","",'Prog antiguo'!H635)</f>
        <v/>
      </c>
      <c r="Y636" s="71" t="str">
        <f>IF(X636="","",IFERROR(VLOOKUP(X636,'Prog Actual'!H:H,1,0),"Eliminada"))</f>
        <v/>
      </c>
    </row>
    <row r="637" spans="8:25">
      <c r="H637" s="268" t="str">
        <f t="shared" si="9"/>
        <v/>
      </c>
      <c r="V637" s="71" t="str">
        <f>IF('Prog Actual'!H636="","",'Prog Actual'!H636)</f>
        <v/>
      </c>
      <c r="W637" s="71" t="str">
        <f>IF(V637="","",IFERROR(VLOOKUP(V637,'Prog antiguo'!H:H,1,0),"Inserto"))</f>
        <v/>
      </c>
      <c r="X637" s="71" t="str">
        <f>IF('Prog antiguo'!H636="","",'Prog antiguo'!H636)</f>
        <v/>
      </c>
      <c r="Y637" s="71" t="str">
        <f>IF(X637="","",IFERROR(VLOOKUP(X637,'Prog Actual'!H:H,1,0),"Eliminada"))</f>
        <v/>
      </c>
    </row>
    <row r="638" spans="8:25">
      <c r="H638" s="268" t="str">
        <f t="shared" si="9"/>
        <v/>
      </c>
      <c r="V638" s="71" t="str">
        <f>IF('Prog Actual'!H637="","",'Prog Actual'!H637)</f>
        <v/>
      </c>
      <c r="W638" s="71" t="str">
        <f>IF(V638="","",IFERROR(VLOOKUP(V638,'Prog antiguo'!H:H,1,0),"Inserto"))</f>
        <v/>
      </c>
      <c r="X638" s="71" t="str">
        <f>IF('Prog antiguo'!H637="","",'Prog antiguo'!H637)</f>
        <v/>
      </c>
      <c r="Y638" s="71" t="str">
        <f>IF(X638="","",IFERROR(VLOOKUP(X638,'Prog Actual'!H:H,1,0),"Eliminada"))</f>
        <v/>
      </c>
    </row>
    <row r="639" spans="8:25">
      <c r="H639" s="268" t="str">
        <f t="shared" si="9"/>
        <v/>
      </c>
      <c r="V639" s="71" t="str">
        <f>IF('Prog Actual'!H638="","",'Prog Actual'!H638)</f>
        <v/>
      </c>
      <c r="W639" s="71" t="str">
        <f>IF(V639="","",IFERROR(VLOOKUP(V639,'Prog antiguo'!H:H,1,0),"Inserto"))</f>
        <v/>
      </c>
      <c r="X639" s="71" t="str">
        <f>IF('Prog antiguo'!H638="","",'Prog antiguo'!H638)</f>
        <v/>
      </c>
      <c r="Y639" s="71" t="str">
        <f>IF(X639="","",IFERROR(VLOOKUP(X639,'Prog Actual'!H:H,1,0),"Eliminada"))</f>
        <v/>
      </c>
    </row>
    <row r="640" spans="8:25">
      <c r="H640" s="268" t="str">
        <f t="shared" si="9"/>
        <v/>
      </c>
      <c r="V640" s="71" t="str">
        <f>IF('Prog Actual'!H639="","",'Prog Actual'!H639)</f>
        <v/>
      </c>
      <c r="W640" s="71" t="str">
        <f>IF(V640="","",IFERROR(VLOOKUP(V640,'Prog antiguo'!H:H,1,0),"Inserto"))</f>
        <v/>
      </c>
      <c r="X640" s="71" t="str">
        <f>IF('Prog antiguo'!H639="","",'Prog antiguo'!H639)</f>
        <v/>
      </c>
      <c r="Y640" s="71" t="str">
        <f>IF(X640="","",IFERROR(VLOOKUP(X640,'Prog Actual'!H:H,1,0),"Eliminada"))</f>
        <v/>
      </c>
    </row>
    <row r="641" spans="8:25">
      <c r="H641" s="268" t="str">
        <f t="shared" si="9"/>
        <v/>
      </c>
      <c r="V641" s="71" t="str">
        <f>IF('Prog Actual'!H640="","",'Prog Actual'!H640)</f>
        <v/>
      </c>
      <c r="W641" s="71" t="str">
        <f>IF(V641="","",IFERROR(VLOOKUP(V641,'Prog antiguo'!H:H,1,0),"Inserto"))</f>
        <v/>
      </c>
      <c r="X641" s="71" t="str">
        <f>IF('Prog antiguo'!H640="","",'Prog antiguo'!H640)</f>
        <v/>
      </c>
      <c r="Y641" s="71" t="str">
        <f>IF(X641="","",IFERROR(VLOOKUP(X641,'Prog Actual'!H:H,1,0),"Eliminada"))</f>
        <v/>
      </c>
    </row>
    <row r="642" spans="8:25">
      <c r="H642" s="268" t="str">
        <f t="shared" si="9"/>
        <v/>
      </c>
      <c r="V642" s="71" t="str">
        <f>IF('Prog Actual'!H641="","",'Prog Actual'!H641)</f>
        <v/>
      </c>
      <c r="W642" s="71" t="str">
        <f>IF(V642="","",IFERROR(VLOOKUP(V642,'Prog antiguo'!H:H,1,0),"Inserto"))</f>
        <v/>
      </c>
      <c r="X642" s="71" t="str">
        <f>IF('Prog antiguo'!H641="","",'Prog antiguo'!H641)</f>
        <v/>
      </c>
      <c r="Y642" s="71" t="str">
        <f>IF(X642="","",IFERROR(VLOOKUP(X642,'Prog Actual'!H:H,1,0),"Eliminada"))</f>
        <v/>
      </c>
    </row>
    <row r="643" spans="8:25">
      <c r="H643" s="268" t="str">
        <f t="shared" si="9"/>
        <v/>
      </c>
      <c r="V643" s="71" t="str">
        <f>IF('Prog Actual'!H642="","",'Prog Actual'!H642)</f>
        <v/>
      </c>
      <c r="W643" s="71" t="str">
        <f>IF(V643="","",IFERROR(VLOOKUP(V643,'Prog antiguo'!H:H,1,0),"Inserto"))</f>
        <v/>
      </c>
      <c r="X643" s="71" t="str">
        <f>IF('Prog antiguo'!H642="","",'Prog antiguo'!H642)</f>
        <v/>
      </c>
      <c r="Y643" s="71" t="str">
        <f>IF(X643="","",IFERROR(VLOOKUP(X643,'Prog Actual'!H:H,1,0),"Eliminada"))</f>
        <v/>
      </c>
    </row>
    <row r="644" spans="8:25">
      <c r="H644" s="268" t="str">
        <f t="shared" si="9"/>
        <v/>
      </c>
      <c r="V644" s="71" t="str">
        <f>IF('Prog Actual'!H643="","",'Prog Actual'!H643)</f>
        <v/>
      </c>
      <c r="W644" s="71" t="str">
        <f>IF(V644="","",IFERROR(VLOOKUP(V644,'Prog antiguo'!H:H,1,0),"Inserto"))</f>
        <v/>
      </c>
      <c r="X644" s="71" t="str">
        <f>IF('Prog antiguo'!H643="","",'Prog antiguo'!H643)</f>
        <v/>
      </c>
      <c r="Y644" s="71" t="str">
        <f>IF(X644="","",IFERROR(VLOOKUP(X644,'Prog Actual'!H:H,1,0),"Eliminada"))</f>
        <v/>
      </c>
    </row>
    <row r="645" spans="8:25">
      <c r="H645" s="268" t="str">
        <f t="shared" si="9"/>
        <v/>
      </c>
      <c r="V645" s="71" t="str">
        <f>IF('Prog Actual'!H644="","",'Prog Actual'!H644)</f>
        <v/>
      </c>
      <c r="W645" s="71" t="str">
        <f>IF(V645="","",IFERROR(VLOOKUP(V645,'Prog antiguo'!H:H,1,0),"Inserto"))</f>
        <v/>
      </c>
      <c r="X645" s="71" t="str">
        <f>IF('Prog antiguo'!H644="","",'Prog antiguo'!H644)</f>
        <v/>
      </c>
      <c r="Y645" s="71" t="str">
        <f>IF(X645="","",IFERROR(VLOOKUP(X645,'Prog Actual'!H:H,1,0),"Eliminada"))</f>
        <v/>
      </c>
    </row>
    <row r="646" spans="8:25">
      <c r="H646" s="268" t="str">
        <f t="shared" ref="H646:H709" si="10">IF(A646="","",IF(D646="","No esta en MM BD",IF(B646="EMBOT",C646,C646/D646)))</f>
        <v/>
      </c>
      <c r="V646" s="71" t="str">
        <f>IF('Prog Actual'!H645="","",'Prog Actual'!H645)</f>
        <v/>
      </c>
      <c r="W646" s="71" t="str">
        <f>IF(V646="","",IFERROR(VLOOKUP(V646,'Prog antiguo'!H:H,1,0),"Inserto"))</f>
        <v/>
      </c>
      <c r="X646" s="71" t="str">
        <f>IF('Prog antiguo'!H645="","",'Prog antiguo'!H645)</f>
        <v/>
      </c>
      <c r="Y646" s="71" t="str">
        <f>IF(X646="","",IFERROR(VLOOKUP(X646,'Prog Actual'!H:H,1,0),"Eliminada"))</f>
        <v/>
      </c>
    </row>
    <row r="647" spans="8:25">
      <c r="H647" s="268" t="str">
        <f t="shared" si="10"/>
        <v/>
      </c>
      <c r="V647" s="71" t="str">
        <f>IF('Prog Actual'!H646="","",'Prog Actual'!H646)</f>
        <v/>
      </c>
      <c r="W647" s="71" t="str">
        <f>IF(V647="","",IFERROR(VLOOKUP(V647,'Prog antiguo'!H:H,1,0),"Inserto"))</f>
        <v/>
      </c>
      <c r="X647" s="71" t="str">
        <f>IF('Prog antiguo'!H646="","",'Prog antiguo'!H646)</f>
        <v/>
      </c>
      <c r="Y647" s="71" t="str">
        <f>IF(X647="","",IFERROR(VLOOKUP(X647,'Prog Actual'!H:H,1,0),"Eliminada"))</f>
        <v/>
      </c>
    </row>
    <row r="648" spans="8:25">
      <c r="H648" s="268" t="str">
        <f t="shared" si="10"/>
        <v/>
      </c>
      <c r="V648" s="71" t="str">
        <f>IF('Prog Actual'!H647="","",'Prog Actual'!H647)</f>
        <v/>
      </c>
      <c r="W648" s="71" t="str">
        <f>IF(V648="","",IFERROR(VLOOKUP(V648,'Prog antiguo'!H:H,1,0),"Inserto"))</f>
        <v/>
      </c>
      <c r="X648" s="71" t="str">
        <f>IF('Prog antiguo'!H647="","",'Prog antiguo'!H647)</f>
        <v/>
      </c>
      <c r="Y648" s="71" t="str">
        <f>IF(X648="","",IFERROR(VLOOKUP(X648,'Prog Actual'!H:H,1,0),"Eliminada"))</f>
        <v/>
      </c>
    </row>
    <row r="649" spans="8:25">
      <c r="H649" s="268" t="str">
        <f t="shared" si="10"/>
        <v/>
      </c>
      <c r="V649" s="71" t="str">
        <f>IF('Prog Actual'!H648="","",'Prog Actual'!H648)</f>
        <v/>
      </c>
      <c r="W649" s="71" t="str">
        <f>IF(V649="","",IFERROR(VLOOKUP(V649,'Prog antiguo'!H:H,1,0),"Inserto"))</f>
        <v/>
      </c>
      <c r="X649" s="71" t="str">
        <f>IF('Prog antiguo'!H648="","",'Prog antiguo'!H648)</f>
        <v/>
      </c>
      <c r="Y649" s="71" t="str">
        <f>IF(X649="","",IFERROR(VLOOKUP(X649,'Prog Actual'!H:H,1,0),"Eliminada"))</f>
        <v/>
      </c>
    </row>
    <row r="650" spans="8:25">
      <c r="H650" s="268" t="str">
        <f t="shared" si="10"/>
        <v/>
      </c>
      <c r="V650" s="71" t="str">
        <f>IF('Prog Actual'!H649="","",'Prog Actual'!H649)</f>
        <v/>
      </c>
      <c r="W650" s="71" t="str">
        <f>IF(V650="","",IFERROR(VLOOKUP(V650,'Prog antiguo'!H:H,1,0),"Inserto"))</f>
        <v/>
      </c>
      <c r="X650" s="71" t="str">
        <f>IF('Prog antiguo'!H649="","",'Prog antiguo'!H649)</f>
        <v/>
      </c>
      <c r="Y650" s="71" t="str">
        <f>IF(X650="","",IFERROR(VLOOKUP(X650,'Prog Actual'!H:H,1,0),"Eliminada"))</f>
        <v/>
      </c>
    </row>
    <row r="651" spans="8:25">
      <c r="H651" s="268" t="str">
        <f t="shared" si="10"/>
        <v/>
      </c>
      <c r="V651" s="71" t="str">
        <f>IF('Prog Actual'!H650="","",'Prog Actual'!H650)</f>
        <v/>
      </c>
      <c r="W651" s="71" t="str">
        <f>IF(V651="","",IFERROR(VLOOKUP(V651,'Prog antiguo'!H:H,1,0),"Inserto"))</f>
        <v/>
      </c>
      <c r="X651" s="71" t="str">
        <f>IF('Prog antiguo'!H650="","",'Prog antiguo'!H650)</f>
        <v/>
      </c>
      <c r="Y651" s="71" t="str">
        <f>IF(X651="","",IFERROR(VLOOKUP(X651,'Prog Actual'!H:H,1,0),"Eliminada"))</f>
        <v/>
      </c>
    </row>
    <row r="652" spans="8:25">
      <c r="H652" s="268" t="str">
        <f t="shared" si="10"/>
        <v/>
      </c>
      <c r="V652" s="71" t="str">
        <f>IF('Prog Actual'!H651="","",'Prog Actual'!H651)</f>
        <v/>
      </c>
      <c r="W652" s="71" t="str">
        <f>IF(V652="","",IFERROR(VLOOKUP(V652,'Prog antiguo'!H:H,1,0),"Inserto"))</f>
        <v/>
      </c>
      <c r="X652" s="71" t="str">
        <f>IF('Prog antiguo'!H651="","",'Prog antiguo'!H651)</f>
        <v/>
      </c>
      <c r="Y652" s="71" t="str">
        <f>IF(X652="","",IFERROR(VLOOKUP(X652,'Prog Actual'!H:H,1,0),"Eliminada"))</f>
        <v/>
      </c>
    </row>
    <row r="653" spans="8:25">
      <c r="H653" s="268" t="str">
        <f t="shared" si="10"/>
        <v/>
      </c>
      <c r="V653" s="71" t="str">
        <f>IF('Prog Actual'!H652="","",'Prog Actual'!H652)</f>
        <v/>
      </c>
      <c r="W653" s="71" t="str">
        <f>IF(V653="","",IFERROR(VLOOKUP(V653,'Prog antiguo'!H:H,1,0),"Inserto"))</f>
        <v/>
      </c>
      <c r="X653" s="71" t="str">
        <f>IF('Prog antiguo'!H652="","",'Prog antiguo'!H652)</f>
        <v/>
      </c>
      <c r="Y653" s="71" t="str">
        <f>IF(X653="","",IFERROR(VLOOKUP(X653,'Prog Actual'!H:H,1,0),"Eliminada"))</f>
        <v/>
      </c>
    </row>
    <row r="654" spans="8:25">
      <c r="H654" s="268" t="str">
        <f t="shared" si="10"/>
        <v/>
      </c>
      <c r="V654" s="71" t="str">
        <f>IF('Prog Actual'!H653="","",'Prog Actual'!H653)</f>
        <v/>
      </c>
      <c r="W654" s="71" t="str">
        <f>IF(V654="","",IFERROR(VLOOKUP(V654,'Prog antiguo'!H:H,1,0),"Inserto"))</f>
        <v/>
      </c>
      <c r="X654" s="71" t="str">
        <f>IF('Prog antiguo'!H653="","",'Prog antiguo'!H653)</f>
        <v/>
      </c>
      <c r="Y654" s="71" t="str">
        <f>IF(X654="","",IFERROR(VLOOKUP(X654,'Prog Actual'!H:H,1,0),"Eliminada"))</f>
        <v/>
      </c>
    </row>
    <row r="655" spans="8:25">
      <c r="H655" s="268" t="str">
        <f t="shared" si="10"/>
        <v/>
      </c>
      <c r="V655" s="71" t="str">
        <f>IF('Prog Actual'!H654="","",'Prog Actual'!H654)</f>
        <v/>
      </c>
      <c r="W655" s="71" t="str">
        <f>IF(V655="","",IFERROR(VLOOKUP(V655,'Prog antiguo'!H:H,1,0),"Inserto"))</f>
        <v/>
      </c>
      <c r="X655" s="71" t="str">
        <f>IF('Prog antiguo'!H654="","",'Prog antiguo'!H654)</f>
        <v/>
      </c>
      <c r="Y655" s="71" t="str">
        <f>IF(X655="","",IFERROR(VLOOKUP(X655,'Prog Actual'!H:H,1,0),"Eliminada"))</f>
        <v/>
      </c>
    </row>
    <row r="656" spans="8:25">
      <c r="H656" s="268" t="str">
        <f t="shared" si="10"/>
        <v/>
      </c>
      <c r="V656" s="71" t="str">
        <f>IF('Prog Actual'!H655="","",'Prog Actual'!H655)</f>
        <v/>
      </c>
      <c r="W656" s="71" t="str">
        <f>IF(V656="","",IFERROR(VLOOKUP(V656,'Prog antiguo'!H:H,1,0),"Inserto"))</f>
        <v/>
      </c>
      <c r="X656" s="71" t="str">
        <f>IF('Prog antiguo'!H655="","",'Prog antiguo'!H655)</f>
        <v/>
      </c>
      <c r="Y656" s="71" t="str">
        <f>IF(X656="","",IFERROR(VLOOKUP(X656,'Prog Actual'!H:H,1,0),"Eliminada"))</f>
        <v/>
      </c>
    </row>
    <row r="657" spans="8:25">
      <c r="H657" s="268" t="str">
        <f t="shared" si="10"/>
        <v/>
      </c>
      <c r="V657" s="71" t="str">
        <f>IF('Prog Actual'!H656="","",'Prog Actual'!H656)</f>
        <v/>
      </c>
      <c r="W657" s="71" t="str">
        <f>IF(V657="","",IFERROR(VLOOKUP(V657,'Prog antiguo'!H:H,1,0),"Inserto"))</f>
        <v/>
      </c>
      <c r="X657" s="71" t="str">
        <f>IF('Prog antiguo'!H656="","",'Prog antiguo'!H656)</f>
        <v/>
      </c>
      <c r="Y657" s="71" t="str">
        <f>IF(X657="","",IFERROR(VLOOKUP(X657,'Prog Actual'!H:H,1,0),"Eliminada"))</f>
        <v/>
      </c>
    </row>
    <row r="658" spans="8:25">
      <c r="H658" s="268" t="str">
        <f t="shared" si="10"/>
        <v/>
      </c>
      <c r="V658" s="71" t="str">
        <f>IF('Prog Actual'!H657="","",'Prog Actual'!H657)</f>
        <v/>
      </c>
      <c r="W658" s="71" t="str">
        <f>IF(V658="","",IFERROR(VLOOKUP(V658,'Prog antiguo'!H:H,1,0),"Inserto"))</f>
        <v/>
      </c>
      <c r="X658" s="71" t="str">
        <f>IF('Prog antiguo'!H657="","",'Prog antiguo'!H657)</f>
        <v/>
      </c>
      <c r="Y658" s="71" t="str">
        <f>IF(X658="","",IFERROR(VLOOKUP(X658,'Prog Actual'!H:H,1,0),"Eliminada"))</f>
        <v/>
      </c>
    </row>
    <row r="659" spans="8:25">
      <c r="H659" s="268" t="str">
        <f t="shared" si="10"/>
        <v/>
      </c>
      <c r="V659" s="71" t="str">
        <f>IF('Prog Actual'!H658="","",'Prog Actual'!H658)</f>
        <v/>
      </c>
      <c r="W659" s="71" t="str">
        <f>IF(V659="","",IFERROR(VLOOKUP(V659,'Prog antiguo'!H:H,1,0),"Inserto"))</f>
        <v/>
      </c>
      <c r="X659" s="71" t="str">
        <f>IF('Prog antiguo'!H658="","",'Prog antiguo'!H658)</f>
        <v/>
      </c>
      <c r="Y659" s="71" t="str">
        <f>IF(X659="","",IFERROR(VLOOKUP(X659,'Prog Actual'!H:H,1,0),"Eliminada"))</f>
        <v/>
      </c>
    </row>
    <row r="660" spans="8:25">
      <c r="H660" s="268" t="str">
        <f t="shared" si="10"/>
        <v/>
      </c>
      <c r="V660" s="71" t="str">
        <f>IF('Prog Actual'!H659="","",'Prog Actual'!H659)</f>
        <v/>
      </c>
      <c r="W660" s="71" t="str">
        <f>IF(V660="","",IFERROR(VLOOKUP(V660,'Prog antiguo'!H:H,1,0),"Inserto"))</f>
        <v/>
      </c>
      <c r="X660" s="71" t="str">
        <f>IF('Prog antiguo'!H659="","",'Prog antiguo'!H659)</f>
        <v/>
      </c>
      <c r="Y660" s="71" t="str">
        <f>IF(X660="","",IFERROR(VLOOKUP(X660,'Prog Actual'!H:H,1,0),"Eliminada"))</f>
        <v/>
      </c>
    </row>
    <row r="661" spans="8:25">
      <c r="H661" s="268" t="str">
        <f t="shared" si="10"/>
        <v/>
      </c>
      <c r="V661" s="71" t="str">
        <f>IF('Prog Actual'!H660="","",'Prog Actual'!H660)</f>
        <v/>
      </c>
      <c r="W661" s="71" t="str">
        <f>IF(V661="","",IFERROR(VLOOKUP(V661,'Prog antiguo'!H:H,1,0),"Inserto"))</f>
        <v/>
      </c>
      <c r="X661" s="71" t="str">
        <f>IF('Prog antiguo'!H660="","",'Prog antiguo'!H660)</f>
        <v/>
      </c>
      <c r="Y661" s="71" t="str">
        <f>IF(X661="","",IFERROR(VLOOKUP(X661,'Prog Actual'!H:H,1,0),"Eliminada"))</f>
        <v/>
      </c>
    </row>
    <row r="662" spans="8:25">
      <c r="H662" s="268" t="str">
        <f t="shared" si="10"/>
        <v/>
      </c>
      <c r="V662" s="71" t="str">
        <f>IF('Prog Actual'!H661="","",'Prog Actual'!H661)</f>
        <v/>
      </c>
      <c r="W662" s="71" t="str">
        <f>IF(V662="","",IFERROR(VLOOKUP(V662,'Prog antiguo'!H:H,1,0),"Inserto"))</f>
        <v/>
      </c>
      <c r="X662" s="71" t="str">
        <f>IF('Prog antiguo'!H661="","",'Prog antiguo'!H661)</f>
        <v/>
      </c>
      <c r="Y662" s="71" t="str">
        <f>IF(X662="","",IFERROR(VLOOKUP(X662,'Prog Actual'!H:H,1,0),"Eliminada"))</f>
        <v/>
      </c>
    </row>
    <row r="663" spans="8:25">
      <c r="H663" s="268" t="str">
        <f t="shared" si="10"/>
        <v/>
      </c>
      <c r="V663" s="71" t="str">
        <f>IF('Prog Actual'!H662="","",'Prog Actual'!H662)</f>
        <v/>
      </c>
      <c r="W663" s="71" t="str">
        <f>IF(V663="","",IFERROR(VLOOKUP(V663,'Prog antiguo'!H:H,1,0),"Inserto"))</f>
        <v/>
      </c>
      <c r="X663" s="71" t="str">
        <f>IF('Prog antiguo'!H662="","",'Prog antiguo'!H662)</f>
        <v/>
      </c>
      <c r="Y663" s="71" t="str">
        <f>IF(X663="","",IFERROR(VLOOKUP(X663,'Prog Actual'!H:H,1,0),"Eliminada"))</f>
        <v/>
      </c>
    </row>
    <row r="664" spans="8:25">
      <c r="H664" s="268" t="str">
        <f t="shared" si="10"/>
        <v/>
      </c>
      <c r="V664" s="71" t="str">
        <f>IF('Prog Actual'!H663="","",'Prog Actual'!H663)</f>
        <v/>
      </c>
      <c r="W664" s="71" t="str">
        <f>IF(V664="","",IFERROR(VLOOKUP(V664,'Prog antiguo'!H:H,1,0),"Inserto"))</f>
        <v/>
      </c>
      <c r="X664" s="71" t="str">
        <f>IF('Prog antiguo'!H663="","",'Prog antiguo'!H663)</f>
        <v/>
      </c>
      <c r="Y664" s="71" t="str">
        <f>IF(X664="","",IFERROR(VLOOKUP(X664,'Prog Actual'!H:H,1,0),"Eliminada"))</f>
        <v/>
      </c>
    </row>
    <row r="665" spans="8:25">
      <c r="H665" s="268" t="str">
        <f t="shared" si="10"/>
        <v/>
      </c>
      <c r="V665" s="71" t="str">
        <f>IF('Prog Actual'!H664="","",'Prog Actual'!H664)</f>
        <v/>
      </c>
      <c r="W665" s="71" t="str">
        <f>IF(V665="","",IFERROR(VLOOKUP(V665,'Prog antiguo'!H:H,1,0),"Inserto"))</f>
        <v/>
      </c>
      <c r="X665" s="71" t="str">
        <f>IF('Prog antiguo'!H664="","",'Prog antiguo'!H664)</f>
        <v/>
      </c>
      <c r="Y665" s="71" t="str">
        <f>IF(X665="","",IFERROR(VLOOKUP(X665,'Prog Actual'!H:H,1,0),"Eliminada"))</f>
        <v/>
      </c>
    </row>
    <row r="666" spans="8:25">
      <c r="H666" s="268" t="str">
        <f t="shared" si="10"/>
        <v/>
      </c>
      <c r="V666" s="71" t="str">
        <f>IF('Prog Actual'!H665="","",'Prog Actual'!H665)</f>
        <v/>
      </c>
      <c r="W666" s="71" t="str">
        <f>IF(V666="","",IFERROR(VLOOKUP(V666,'Prog antiguo'!H:H,1,0),"Inserto"))</f>
        <v/>
      </c>
      <c r="X666" s="71" t="str">
        <f>IF('Prog antiguo'!H665="","",'Prog antiguo'!H665)</f>
        <v/>
      </c>
      <c r="Y666" s="71" t="str">
        <f>IF(X666="","",IFERROR(VLOOKUP(X666,'Prog Actual'!H:H,1,0),"Eliminada"))</f>
        <v/>
      </c>
    </row>
    <row r="667" spans="8:25">
      <c r="H667" s="268" t="str">
        <f t="shared" si="10"/>
        <v/>
      </c>
      <c r="V667" s="71" t="str">
        <f>IF('Prog Actual'!H666="","",'Prog Actual'!H666)</f>
        <v/>
      </c>
      <c r="W667" s="71" t="str">
        <f>IF(V667="","",IFERROR(VLOOKUP(V667,'Prog antiguo'!H:H,1,0),"Inserto"))</f>
        <v/>
      </c>
      <c r="X667" s="71" t="str">
        <f>IF('Prog antiguo'!H666="","",'Prog antiguo'!H666)</f>
        <v/>
      </c>
      <c r="Y667" s="71" t="str">
        <f>IF(X667="","",IFERROR(VLOOKUP(X667,'Prog Actual'!H:H,1,0),"Eliminada"))</f>
        <v/>
      </c>
    </row>
    <row r="668" spans="8:25">
      <c r="H668" s="268" t="str">
        <f t="shared" si="10"/>
        <v/>
      </c>
      <c r="V668" s="71" t="str">
        <f>IF('Prog Actual'!H667="","",'Prog Actual'!H667)</f>
        <v/>
      </c>
      <c r="W668" s="71" t="str">
        <f>IF(V668="","",IFERROR(VLOOKUP(V668,'Prog antiguo'!H:H,1,0),"Inserto"))</f>
        <v/>
      </c>
      <c r="X668" s="71" t="str">
        <f>IF('Prog antiguo'!H667="","",'Prog antiguo'!H667)</f>
        <v/>
      </c>
      <c r="Y668" s="71" t="str">
        <f>IF(X668="","",IFERROR(VLOOKUP(X668,'Prog Actual'!H:H,1,0),"Eliminada"))</f>
        <v/>
      </c>
    </row>
    <row r="669" spans="8:25">
      <c r="H669" s="268" t="str">
        <f t="shared" si="10"/>
        <v/>
      </c>
      <c r="V669" s="71" t="str">
        <f>IF('Prog Actual'!H668="","",'Prog Actual'!H668)</f>
        <v/>
      </c>
      <c r="W669" s="71" t="str">
        <f>IF(V669="","",IFERROR(VLOOKUP(V669,'Prog antiguo'!H:H,1,0),"Inserto"))</f>
        <v/>
      </c>
      <c r="X669" s="71" t="str">
        <f>IF('Prog antiguo'!H668="","",'Prog antiguo'!H668)</f>
        <v/>
      </c>
      <c r="Y669" s="71" t="str">
        <f>IF(X669="","",IFERROR(VLOOKUP(X669,'Prog Actual'!H:H,1,0),"Eliminada"))</f>
        <v/>
      </c>
    </row>
    <row r="670" spans="8:25">
      <c r="H670" s="268" t="str">
        <f t="shared" si="10"/>
        <v/>
      </c>
      <c r="V670" s="71" t="str">
        <f>IF('Prog Actual'!H669="","",'Prog Actual'!H669)</f>
        <v/>
      </c>
      <c r="W670" s="71" t="str">
        <f>IF(V670="","",IFERROR(VLOOKUP(V670,'Prog antiguo'!H:H,1,0),"Inserto"))</f>
        <v/>
      </c>
      <c r="X670" s="71" t="str">
        <f>IF('Prog antiguo'!H669="","",'Prog antiguo'!H669)</f>
        <v/>
      </c>
      <c r="Y670" s="71" t="str">
        <f>IF(X670="","",IFERROR(VLOOKUP(X670,'Prog Actual'!H:H,1,0),"Eliminada"))</f>
        <v/>
      </c>
    </row>
    <row r="671" spans="8:25">
      <c r="H671" s="268" t="str">
        <f t="shared" si="10"/>
        <v/>
      </c>
      <c r="V671" s="71" t="str">
        <f>IF('Prog Actual'!H670="","",'Prog Actual'!H670)</f>
        <v/>
      </c>
      <c r="W671" s="71" t="str">
        <f>IF(V671="","",IFERROR(VLOOKUP(V671,'Prog antiguo'!H:H,1,0),"Inserto"))</f>
        <v/>
      </c>
      <c r="X671" s="71" t="str">
        <f>IF('Prog antiguo'!H670="","",'Prog antiguo'!H670)</f>
        <v/>
      </c>
      <c r="Y671" s="71" t="str">
        <f>IF(X671="","",IFERROR(VLOOKUP(X671,'Prog Actual'!H:H,1,0),"Eliminada"))</f>
        <v/>
      </c>
    </row>
    <row r="672" spans="8:25">
      <c r="H672" s="268" t="str">
        <f t="shared" si="10"/>
        <v/>
      </c>
      <c r="V672" s="71" t="str">
        <f>IF('Prog Actual'!H671="","",'Prog Actual'!H671)</f>
        <v/>
      </c>
      <c r="W672" s="71" t="str">
        <f>IF(V672="","",IFERROR(VLOOKUP(V672,'Prog antiguo'!H:H,1,0),"Inserto"))</f>
        <v/>
      </c>
      <c r="X672" s="71" t="str">
        <f>IF('Prog antiguo'!H671="","",'Prog antiguo'!H671)</f>
        <v/>
      </c>
      <c r="Y672" s="71" t="str">
        <f>IF(X672="","",IFERROR(VLOOKUP(X672,'Prog Actual'!H:H,1,0),"Eliminada"))</f>
        <v/>
      </c>
    </row>
    <row r="673" spans="8:25">
      <c r="H673" s="268" t="str">
        <f t="shared" si="10"/>
        <v/>
      </c>
      <c r="V673" s="71" t="str">
        <f>IF('Prog Actual'!H672="","",'Prog Actual'!H672)</f>
        <v/>
      </c>
      <c r="W673" s="71" t="str">
        <f>IF(V673="","",IFERROR(VLOOKUP(V673,'Prog antiguo'!H:H,1,0),"Inserto"))</f>
        <v/>
      </c>
      <c r="X673" s="71" t="str">
        <f>IF('Prog antiguo'!H672="","",'Prog antiguo'!H672)</f>
        <v/>
      </c>
      <c r="Y673" s="71" t="str">
        <f>IF(X673="","",IFERROR(VLOOKUP(X673,'Prog Actual'!H:H,1,0),"Eliminada"))</f>
        <v/>
      </c>
    </row>
    <row r="674" spans="8:25">
      <c r="H674" s="268" t="str">
        <f t="shared" si="10"/>
        <v/>
      </c>
      <c r="V674" s="71" t="str">
        <f>IF('Prog Actual'!H673="","",'Prog Actual'!H673)</f>
        <v/>
      </c>
      <c r="W674" s="71" t="str">
        <f>IF(V674="","",IFERROR(VLOOKUP(V674,'Prog antiguo'!H:H,1,0),"Inserto"))</f>
        <v/>
      </c>
      <c r="X674" s="71" t="str">
        <f>IF('Prog antiguo'!H673="","",'Prog antiguo'!H673)</f>
        <v/>
      </c>
      <c r="Y674" s="71" t="str">
        <f>IF(X674="","",IFERROR(VLOOKUP(X674,'Prog Actual'!H:H,1,0),"Eliminada"))</f>
        <v/>
      </c>
    </row>
    <row r="675" spans="8:25">
      <c r="H675" s="268" t="str">
        <f t="shared" si="10"/>
        <v/>
      </c>
      <c r="V675" s="71" t="str">
        <f>IF('Prog Actual'!H674="","",'Prog Actual'!H674)</f>
        <v/>
      </c>
      <c r="W675" s="71" t="str">
        <f>IF(V675="","",IFERROR(VLOOKUP(V675,'Prog antiguo'!H:H,1,0),"Inserto"))</f>
        <v/>
      </c>
      <c r="X675" s="71" t="str">
        <f>IF('Prog antiguo'!H674="","",'Prog antiguo'!H674)</f>
        <v/>
      </c>
      <c r="Y675" s="71" t="str">
        <f>IF(X675="","",IFERROR(VLOOKUP(X675,'Prog Actual'!H:H,1,0),"Eliminada"))</f>
        <v/>
      </c>
    </row>
    <row r="676" spans="8:25">
      <c r="H676" s="268" t="str">
        <f t="shared" si="10"/>
        <v/>
      </c>
      <c r="V676" s="71" t="str">
        <f>IF('Prog Actual'!H675="","",'Prog Actual'!H675)</f>
        <v/>
      </c>
      <c r="W676" s="71" t="str">
        <f>IF(V676="","",IFERROR(VLOOKUP(V676,'Prog antiguo'!H:H,1,0),"Inserto"))</f>
        <v/>
      </c>
      <c r="X676" s="71" t="str">
        <f>IF('Prog antiguo'!H675="","",'Prog antiguo'!H675)</f>
        <v/>
      </c>
      <c r="Y676" s="71" t="str">
        <f>IF(X676="","",IFERROR(VLOOKUP(X676,'Prog Actual'!H:H,1,0),"Eliminada"))</f>
        <v/>
      </c>
    </row>
    <row r="677" spans="8:25">
      <c r="H677" s="268" t="str">
        <f t="shared" si="10"/>
        <v/>
      </c>
      <c r="V677" s="71" t="str">
        <f>IF('Prog Actual'!H676="","",'Prog Actual'!H676)</f>
        <v/>
      </c>
      <c r="W677" s="71" t="str">
        <f>IF(V677="","",IFERROR(VLOOKUP(V677,'Prog antiguo'!H:H,1,0),"Inserto"))</f>
        <v/>
      </c>
      <c r="X677" s="71" t="str">
        <f>IF('Prog antiguo'!H676="","",'Prog antiguo'!H676)</f>
        <v/>
      </c>
      <c r="Y677" s="71" t="str">
        <f>IF(X677="","",IFERROR(VLOOKUP(X677,'Prog Actual'!H:H,1,0),"Eliminada"))</f>
        <v/>
      </c>
    </row>
    <row r="678" spans="8:25">
      <c r="H678" s="268" t="str">
        <f t="shared" si="10"/>
        <v/>
      </c>
      <c r="V678" s="71" t="str">
        <f>IF('Prog Actual'!H677="","",'Prog Actual'!H677)</f>
        <v/>
      </c>
      <c r="W678" s="71" t="str">
        <f>IF(V678="","",IFERROR(VLOOKUP(V678,'Prog antiguo'!H:H,1,0),"Inserto"))</f>
        <v/>
      </c>
      <c r="X678" s="71" t="str">
        <f>IF('Prog antiguo'!H677="","",'Prog antiguo'!H677)</f>
        <v/>
      </c>
      <c r="Y678" s="71" t="str">
        <f>IF(X678="","",IFERROR(VLOOKUP(X678,'Prog Actual'!H:H,1,0),"Eliminada"))</f>
        <v/>
      </c>
    </row>
    <row r="679" spans="8:25">
      <c r="H679" s="268" t="str">
        <f t="shared" si="10"/>
        <v/>
      </c>
      <c r="V679" s="71" t="str">
        <f>IF('Prog Actual'!H678="","",'Prog Actual'!H678)</f>
        <v/>
      </c>
      <c r="W679" s="71" t="str">
        <f>IF(V679="","",IFERROR(VLOOKUP(V679,'Prog antiguo'!H:H,1,0),"Inserto"))</f>
        <v/>
      </c>
      <c r="X679" s="71" t="str">
        <f>IF('Prog antiguo'!H678="","",'Prog antiguo'!H678)</f>
        <v/>
      </c>
      <c r="Y679" s="71" t="str">
        <f>IF(X679="","",IFERROR(VLOOKUP(X679,'Prog Actual'!H:H,1,0),"Eliminada"))</f>
        <v/>
      </c>
    </row>
    <row r="680" spans="8:25">
      <c r="H680" s="268" t="str">
        <f t="shared" si="10"/>
        <v/>
      </c>
      <c r="V680" s="71" t="str">
        <f>IF('Prog Actual'!H679="","",'Prog Actual'!H679)</f>
        <v/>
      </c>
      <c r="W680" s="71" t="str">
        <f>IF(V680="","",IFERROR(VLOOKUP(V680,'Prog antiguo'!H:H,1,0),"Inserto"))</f>
        <v/>
      </c>
      <c r="X680" s="71" t="str">
        <f>IF('Prog antiguo'!H679="","",'Prog antiguo'!H679)</f>
        <v/>
      </c>
      <c r="Y680" s="71" t="str">
        <f>IF(X680="","",IFERROR(VLOOKUP(X680,'Prog Actual'!H:H,1,0),"Eliminada"))</f>
        <v/>
      </c>
    </row>
    <row r="681" spans="8:25">
      <c r="H681" s="268" t="str">
        <f t="shared" si="10"/>
        <v/>
      </c>
      <c r="V681" s="71" t="str">
        <f>IF('Prog Actual'!H680="","",'Prog Actual'!H680)</f>
        <v/>
      </c>
      <c r="W681" s="71" t="str">
        <f>IF(V681="","",IFERROR(VLOOKUP(V681,'Prog antiguo'!H:H,1,0),"Inserto"))</f>
        <v/>
      </c>
      <c r="X681" s="71" t="str">
        <f>IF('Prog antiguo'!H680="","",'Prog antiguo'!H680)</f>
        <v/>
      </c>
      <c r="Y681" s="71" t="str">
        <f>IF(X681="","",IFERROR(VLOOKUP(X681,'Prog Actual'!H:H,1,0),"Eliminada"))</f>
        <v/>
      </c>
    </row>
    <row r="682" spans="8:25">
      <c r="H682" s="268" t="str">
        <f t="shared" si="10"/>
        <v/>
      </c>
      <c r="V682" s="71" t="str">
        <f>IF('Prog Actual'!H681="","",'Prog Actual'!H681)</f>
        <v/>
      </c>
      <c r="W682" s="71" t="str">
        <f>IF(V682="","",IFERROR(VLOOKUP(V682,'Prog antiguo'!H:H,1,0),"Inserto"))</f>
        <v/>
      </c>
      <c r="X682" s="71" t="str">
        <f>IF('Prog antiguo'!H681="","",'Prog antiguo'!H681)</f>
        <v/>
      </c>
      <c r="Y682" s="71" t="str">
        <f>IF(X682="","",IFERROR(VLOOKUP(X682,'Prog Actual'!H:H,1,0),"Eliminada"))</f>
        <v/>
      </c>
    </row>
    <row r="683" spans="8:25">
      <c r="H683" s="268" t="str">
        <f t="shared" si="10"/>
        <v/>
      </c>
      <c r="V683" s="71" t="str">
        <f>IF('Prog Actual'!H682="","",'Prog Actual'!H682)</f>
        <v/>
      </c>
      <c r="W683" s="71" t="str">
        <f>IF(V683="","",IFERROR(VLOOKUP(V683,'Prog antiguo'!H:H,1,0),"Inserto"))</f>
        <v/>
      </c>
      <c r="X683" s="71" t="str">
        <f>IF('Prog antiguo'!H682="","",'Prog antiguo'!H682)</f>
        <v/>
      </c>
      <c r="Y683" s="71" t="str">
        <f>IF(X683="","",IFERROR(VLOOKUP(X683,'Prog Actual'!H:H,1,0),"Eliminada"))</f>
        <v/>
      </c>
    </row>
    <row r="684" spans="8:25">
      <c r="H684" s="268" t="str">
        <f t="shared" si="10"/>
        <v/>
      </c>
      <c r="V684" s="71" t="str">
        <f>IF('Prog Actual'!H683="","",'Prog Actual'!H683)</f>
        <v/>
      </c>
      <c r="W684" s="71" t="str">
        <f>IF(V684="","",IFERROR(VLOOKUP(V684,'Prog antiguo'!H:H,1,0),"Inserto"))</f>
        <v/>
      </c>
      <c r="X684" s="71" t="str">
        <f>IF('Prog antiguo'!H683="","",'Prog antiguo'!H683)</f>
        <v/>
      </c>
      <c r="Y684" s="71" t="str">
        <f>IF(X684="","",IFERROR(VLOOKUP(X684,'Prog Actual'!H:H,1,0),"Eliminada"))</f>
        <v/>
      </c>
    </row>
    <row r="685" spans="8:25">
      <c r="H685" s="268" t="str">
        <f t="shared" si="10"/>
        <v/>
      </c>
      <c r="V685" s="71" t="str">
        <f>IF('Prog Actual'!H684="","",'Prog Actual'!H684)</f>
        <v/>
      </c>
      <c r="W685" s="71" t="str">
        <f>IF(V685="","",IFERROR(VLOOKUP(V685,'Prog antiguo'!H:H,1,0),"Inserto"))</f>
        <v/>
      </c>
      <c r="X685" s="71" t="str">
        <f>IF('Prog antiguo'!H684="","",'Prog antiguo'!H684)</f>
        <v/>
      </c>
      <c r="Y685" s="71" t="str">
        <f>IF(X685="","",IFERROR(VLOOKUP(X685,'Prog Actual'!H:H,1,0),"Eliminada"))</f>
        <v/>
      </c>
    </row>
    <row r="686" spans="8:25">
      <c r="H686" s="268" t="str">
        <f t="shared" si="10"/>
        <v/>
      </c>
      <c r="V686" s="71" t="str">
        <f>IF('Prog Actual'!H685="","",'Prog Actual'!H685)</f>
        <v/>
      </c>
      <c r="W686" s="71" t="str">
        <f>IF(V686="","",IFERROR(VLOOKUP(V686,'Prog antiguo'!H:H,1,0),"Inserto"))</f>
        <v/>
      </c>
      <c r="X686" s="71" t="str">
        <f>IF('Prog antiguo'!H685="","",'Prog antiguo'!H685)</f>
        <v/>
      </c>
      <c r="Y686" s="71" t="str">
        <f>IF(X686="","",IFERROR(VLOOKUP(X686,'Prog Actual'!H:H,1,0),"Eliminada"))</f>
        <v/>
      </c>
    </row>
    <row r="687" spans="8:25">
      <c r="H687" s="268" t="str">
        <f t="shared" si="10"/>
        <v/>
      </c>
      <c r="V687" s="71" t="str">
        <f>IF('Prog Actual'!H686="","",'Prog Actual'!H686)</f>
        <v/>
      </c>
      <c r="W687" s="71" t="str">
        <f>IF(V687="","",IFERROR(VLOOKUP(V687,'Prog antiguo'!H:H,1,0),"Inserto"))</f>
        <v/>
      </c>
      <c r="X687" s="71" t="str">
        <f>IF('Prog antiguo'!H686="","",'Prog antiguo'!H686)</f>
        <v/>
      </c>
      <c r="Y687" s="71" t="str">
        <f>IF(X687="","",IFERROR(VLOOKUP(X687,'Prog Actual'!H:H,1,0),"Eliminada"))</f>
        <v/>
      </c>
    </row>
    <row r="688" spans="8:25">
      <c r="H688" s="268" t="str">
        <f t="shared" si="10"/>
        <v/>
      </c>
      <c r="V688" s="71" t="str">
        <f>IF('Prog Actual'!H687="","",'Prog Actual'!H687)</f>
        <v/>
      </c>
      <c r="W688" s="71" t="str">
        <f>IF(V688="","",IFERROR(VLOOKUP(V688,'Prog antiguo'!H:H,1,0),"Inserto"))</f>
        <v/>
      </c>
      <c r="X688" s="71" t="str">
        <f>IF('Prog antiguo'!H687="","",'Prog antiguo'!H687)</f>
        <v/>
      </c>
      <c r="Y688" s="71" t="str">
        <f>IF(X688="","",IFERROR(VLOOKUP(X688,'Prog Actual'!H:H,1,0),"Eliminada"))</f>
        <v/>
      </c>
    </row>
    <row r="689" spans="8:25">
      <c r="H689" s="268" t="str">
        <f t="shared" si="10"/>
        <v/>
      </c>
      <c r="V689" s="71" t="str">
        <f>IF('Prog Actual'!H688="","",'Prog Actual'!H688)</f>
        <v/>
      </c>
      <c r="W689" s="71" t="str">
        <f>IF(V689="","",IFERROR(VLOOKUP(V689,'Prog antiguo'!H:H,1,0),"Inserto"))</f>
        <v/>
      </c>
      <c r="X689" s="71" t="str">
        <f>IF('Prog antiguo'!H688="","",'Prog antiguo'!H688)</f>
        <v/>
      </c>
      <c r="Y689" s="71" t="str">
        <f>IF(X689="","",IFERROR(VLOOKUP(X689,'Prog Actual'!H:H,1,0),"Eliminada"))</f>
        <v/>
      </c>
    </row>
    <row r="690" spans="8:25">
      <c r="H690" s="268" t="str">
        <f t="shared" si="10"/>
        <v/>
      </c>
      <c r="V690" s="71" t="str">
        <f>IF('Prog Actual'!H689="","",'Prog Actual'!H689)</f>
        <v/>
      </c>
      <c r="W690" s="71" t="str">
        <f>IF(V690="","",IFERROR(VLOOKUP(V690,'Prog antiguo'!H:H,1,0),"Inserto"))</f>
        <v/>
      </c>
      <c r="X690" s="71" t="str">
        <f>IF('Prog antiguo'!H689="","",'Prog antiguo'!H689)</f>
        <v/>
      </c>
      <c r="Y690" s="71" t="str">
        <f>IF(X690="","",IFERROR(VLOOKUP(X690,'Prog Actual'!H:H,1,0),"Eliminada"))</f>
        <v/>
      </c>
    </row>
    <row r="691" spans="8:25">
      <c r="H691" s="268" t="str">
        <f t="shared" si="10"/>
        <v/>
      </c>
      <c r="V691" s="71" t="str">
        <f>IF('Prog Actual'!H690="","",'Prog Actual'!H690)</f>
        <v/>
      </c>
      <c r="W691" s="71" t="str">
        <f>IF(V691="","",IFERROR(VLOOKUP(V691,'Prog antiguo'!H:H,1,0),"Inserto"))</f>
        <v/>
      </c>
      <c r="X691" s="71" t="str">
        <f>IF('Prog antiguo'!H690="","",'Prog antiguo'!H690)</f>
        <v/>
      </c>
      <c r="Y691" s="71" t="str">
        <f>IF(X691="","",IFERROR(VLOOKUP(X691,'Prog Actual'!H:H,1,0),"Eliminada"))</f>
        <v/>
      </c>
    </row>
    <row r="692" spans="8:25">
      <c r="H692" s="268" t="str">
        <f t="shared" si="10"/>
        <v/>
      </c>
      <c r="V692" s="71" t="str">
        <f>IF('Prog Actual'!H691="","",'Prog Actual'!H691)</f>
        <v/>
      </c>
      <c r="W692" s="71" t="str">
        <f>IF(V692="","",IFERROR(VLOOKUP(V692,'Prog antiguo'!H:H,1,0),"Inserto"))</f>
        <v/>
      </c>
      <c r="X692" s="71" t="str">
        <f>IF('Prog antiguo'!H691="","",'Prog antiguo'!H691)</f>
        <v/>
      </c>
      <c r="Y692" s="71" t="str">
        <f>IF(X692="","",IFERROR(VLOOKUP(X692,'Prog Actual'!H:H,1,0),"Eliminada"))</f>
        <v/>
      </c>
    </row>
    <row r="693" spans="8:25">
      <c r="H693" s="268" t="str">
        <f t="shared" si="10"/>
        <v/>
      </c>
      <c r="V693" s="71" t="str">
        <f>IF('Prog Actual'!H692="","",'Prog Actual'!H692)</f>
        <v/>
      </c>
      <c r="W693" s="71" t="str">
        <f>IF(V693="","",IFERROR(VLOOKUP(V693,'Prog antiguo'!H:H,1,0),"Inserto"))</f>
        <v/>
      </c>
      <c r="X693" s="71" t="str">
        <f>IF('Prog antiguo'!H692="","",'Prog antiguo'!H692)</f>
        <v/>
      </c>
      <c r="Y693" s="71" t="str">
        <f>IF(X693="","",IFERROR(VLOOKUP(X693,'Prog Actual'!H:H,1,0),"Eliminada"))</f>
        <v/>
      </c>
    </row>
    <row r="694" spans="8:25">
      <c r="H694" s="268" t="str">
        <f t="shared" si="10"/>
        <v/>
      </c>
      <c r="V694" s="71" t="str">
        <f>IF('Prog Actual'!H693="","",'Prog Actual'!H693)</f>
        <v/>
      </c>
      <c r="W694" s="71" t="str">
        <f>IF(V694="","",IFERROR(VLOOKUP(V694,'Prog antiguo'!H:H,1,0),"Inserto"))</f>
        <v/>
      </c>
      <c r="X694" s="71" t="str">
        <f>IF('Prog antiguo'!H693="","",'Prog antiguo'!H693)</f>
        <v/>
      </c>
      <c r="Y694" s="71" t="str">
        <f>IF(X694="","",IFERROR(VLOOKUP(X694,'Prog Actual'!H:H,1,0),"Eliminada"))</f>
        <v/>
      </c>
    </row>
    <row r="695" spans="8:25">
      <c r="H695" s="268" t="str">
        <f t="shared" si="10"/>
        <v/>
      </c>
      <c r="V695" s="71" t="str">
        <f>IF('Prog Actual'!H694="","",'Prog Actual'!H694)</f>
        <v/>
      </c>
      <c r="W695" s="71" t="str">
        <f>IF(V695="","",IFERROR(VLOOKUP(V695,'Prog antiguo'!H:H,1,0),"Inserto"))</f>
        <v/>
      </c>
      <c r="X695" s="71" t="str">
        <f>IF('Prog antiguo'!H694="","",'Prog antiguo'!H694)</f>
        <v/>
      </c>
      <c r="Y695" s="71" t="str">
        <f>IF(X695="","",IFERROR(VLOOKUP(X695,'Prog Actual'!H:H,1,0),"Eliminada"))</f>
        <v/>
      </c>
    </row>
    <row r="696" spans="8:25">
      <c r="H696" s="268" t="str">
        <f t="shared" si="10"/>
        <v/>
      </c>
      <c r="V696" s="71" t="str">
        <f>IF('Prog Actual'!H695="","",'Prog Actual'!H695)</f>
        <v/>
      </c>
      <c r="W696" s="71" t="str">
        <f>IF(V696="","",IFERROR(VLOOKUP(V696,'Prog antiguo'!H:H,1,0),"Inserto"))</f>
        <v/>
      </c>
      <c r="X696" s="71" t="str">
        <f>IF('Prog antiguo'!H695="","",'Prog antiguo'!H695)</f>
        <v/>
      </c>
      <c r="Y696" s="71" t="str">
        <f>IF(X696="","",IFERROR(VLOOKUP(X696,'Prog Actual'!H:H,1,0),"Eliminada"))</f>
        <v/>
      </c>
    </row>
    <row r="697" spans="8:25">
      <c r="H697" s="268" t="str">
        <f t="shared" si="10"/>
        <v/>
      </c>
      <c r="V697" s="71" t="str">
        <f>IF('Prog Actual'!H696="","",'Prog Actual'!H696)</f>
        <v/>
      </c>
      <c r="W697" s="71" t="str">
        <f>IF(V697="","",IFERROR(VLOOKUP(V697,'Prog antiguo'!H:H,1,0),"Inserto"))</f>
        <v/>
      </c>
      <c r="X697" s="71" t="str">
        <f>IF('Prog antiguo'!H696="","",'Prog antiguo'!H696)</f>
        <v/>
      </c>
      <c r="Y697" s="71" t="str">
        <f>IF(X697="","",IFERROR(VLOOKUP(X697,'Prog Actual'!H:H,1,0),"Eliminada"))</f>
        <v/>
      </c>
    </row>
    <row r="698" spans="8:25">
      <c r="H698" s="268" t="str">
        <f t="shared" si="10"/>
        <v/>
      </c>
      <c r="V698" s="71" t="str">
        <f>IF('Prog Actual'!H697="","",'Prog Actual'!H697)</f>
        <v/>
      </c>
      <c r="W698" s="71" t="str">
        <f>IF(V698="","",IFERROR(VLOOKUP(V698,'Prog antiguo'!H:H,1,0),"Inserto"))</f>
        <v/>
      </c>
      <c r="X698" s="71" t="str">
        <f>IF('Prog antiguo'!H697="","",'Prog antiguo'!H697)</f>
        <v/>
      </c>
      <c r="Y698" s="71" t="str">
        <f>IF(X698="","",IFERROR(VLOOKUP(X698,'Prog Actual'!H:H,1,0),"Eliminada"))</f>
        <v/>
      </c>
    </row>
    <row r="699" spans="8:25">
      <c r="H699" s="268" t="str">
        <f t="shared" si="10"/>
        <v/>
      </c>
      <c r="V699" s="71" t="str">
        <f>IF('Prog Actual'!H698="","",'Prog Actual'!H698)</f>
        <v/>
      </c>
      <c r="W699" s="71" t="str">
        <f>IF(V699="","",IFERROR(VLOOKUP(V699,'Prog antiguo'!H:H,1,0),"Inserto"))</f>
        <v/>
      </c>
      <c r="X699" s="71" t="str">
        <f>IF('Prog antiguo'!H698="","",'Prog antiguo'!H698)</f>
        <v/>
      </c>
      <c r="Y699" s="71" t="str">
        <f>IF(X699="","",IFERROR(VLOOKUP(X699,'Prog Actual'!H:H,1,0),"Eliminada"))</f>
        <v/>
      </c>
    </row>
    <row r="700" spans="8:25">
      <c r="H700" s="268" t="str">
        <f t="shared" si="10"/>
        <v/>
      </c>
      <c r="V700" s="71" t="str">
        <f>IF('Prog Actual'!H699="","",'Prog Actual'!H699)</f>
        <v/>
      </c>
      <c r="W700" s="71" t="str">
        <f>IF(V700="","",IFERROR(VLOOKUP(V700,'Prog antiguo'!H:H,1,0),"Inserto"))</f>
        <v/>
      </c>
      <c r="X700" s="71" t="str">
        <f>IF('Prog antiguo'!H699="","",'Prog antiguo'!H699)</f>
        <v/>
      </c>
      <c r="Y700" s="71" t="str">
        <f>IF(X700="","",IFERROR(VLOOKUP(X700,'Prog Actual'!H:H,1,0),"Eliminada"))</f>
        <v/>
      </c>
    </row>
    <row r="701" spans="8:25">
      <c r="H701" s="268" t="str">
        <f t="shared" si="10"/>
        <v/>
      </c>
      <c r="V701" s="71" t="str">
        <f>IF('Prog Actual'!H700="","",'Prog Actual'!H700)</f>
        <v/>
      </c>
      <c r="W701" s="71" t="str">
        <f>IF(V701="","",IFERROR(VLOOKUP(V701,'Prog antiguo'!H:H,1,0),"Inserto"))</f>
        <v/>
      </c>
      <c r="X701" s="71" t="str">
        <f>IF('Prog antiguo'!H700="","",'Prog antiguo'!H700)</f>
        <v/>
      </c>
      <c r="Y701" s="71" t="str">
        <f>IF(X701="","",IFERROR(VLOOKUP(X701,'Prog Actual'!H:H,1,0),"Eliminada"))</f>
        <v/>
      </c>
    </row>
    <row r="702" spans="8:25">
      <c r="H702" s="268" t="str">
        <f t="shared" si="10"/>
        <v/>
      </c>
      <c r="V702" s="71" t="str">
        <f>IF('Prog Actual'!H701="","",'Prog Actual'!H701)</f>
        <v/>
      </c>
      <c r="W702" s="71" t="str">
        <f>IF(V702="","",IFERROR(VLOOKUP(V702,'Prog antiguo'!H:H,1,0),"Inserto"))</f>
        <v/>
      </c>
      <c r="X702" s="71" t="str">
        <f>IF('Prog antiguo'!H701="","",'Prog antiguo'!H701)</f>
        <v/>
      </c>
      <c r="Y702" s="71" t="str">
        <f>IF(X702="","",IFERROR(VLOOKUP(X702,'Prog Actual'!H:H,1,0),"Eliminada"))</f>
        <v/>
      </c>
    </row>
    <row r="703" spans="8:25">
      <c r="H703" s="268" t="str">
        <f t="shared" si="10"/>
        <v/>
      </c>
      <c r="V703" s="71" t="str">
        <f>IF('Prog Actual'!H702="","",'Prog Actual'!H702)</f>
        <v/>
      </c>
      <c r="W703" s="71" t="str">
        <f>IF(V703="","",IFERROR(VLOOKUP(V703,'Prog antiguo'!H:H,1,0),"Inserto"))</f>
        <v/>
      </c>
      <c r="X703" s="71" t="str">
        <f>IF('Prog antiguo'!H702="","",'Prog antiguo'!H702)</f>
        <v/>
      </c>
      <c r="Y703" s="71" t="str">
        <f>IF(X703="","",IFERROR(VLOOKUP(X703,'Prog Actual'!H:H,1,0),"Eliminada"))</f>
        <v/>
      </c>
    </row>
    <row r="704" spans="8:25">
      <c r="H704" s="268" t="str">
        <f t="shared" si="10"/>
        <v/>
      </c>
      <c r="V704" s="71" t="str">
        <f>IF('Prog Actual'!H703="","",'Prog Actual'!H703)</f>
        <v/>
      </c>
      <c r="W704" s="71" t="str">
        <f>IF(V704="","",IFERROR(VLOOKUP(V704,'Prog antiguo'!H:H,1,0),"Inserto"))</f>
        <v/>
      </c>
      <c r="X704" s="71" t="str">
        <f>IF('Prog antiguo'!H703="","",'Prog antiguo'!H703)</f>
        <v/>
      </c>
      <c r="Y704" s="71" t="str">
        <f>IF(X704="","",IFERROR(VLOOKUP(X704,'Prog Actual'!H:H,1,0),"Eliminada"))</f>
        <v/>
      </c>
    </row>
    <row r="705" spans="8:25">
      <c r="H705" s="268" t="str">
        <f t="shared" si="10"/>
        <v/>
      </c>
      <c r="V705" s="71" t="str">
        <f>IF('Prog Actual'!H704="","",'Prog Actual'!H704)</f>
        <v/>
      </c>
      <c r="W705" s="71" t="str">
        <f>IF(V705="","",IFERROR(VLOOKUP(V705,'Prog antiguo'!H:H,1,0),"Inserto"))</f>
        <v/>
      </c>
      <c r="X705" s="71" t="str">
        <f>IF('Prog antiguo'!H704="","",'Prog antiguo'!H704)</f>
        <v/>
      </c>
      <c r="Y705" s="71" t="str">
        <f>IF(X705="","",IFERROR(VLOOKUP(X705,'Prog Actual'!H:H,1,0),"Eliminada"))</f>
        <v/>
      </c>
    </row>
    <row r="706" spans="8:25">
      <c r="H706" s="268" t="str">
        <f t="shared" si="10"/>
        <v/>
      </c>
      <c r="V706" s="71" t="str">
        <f>IF('Prog Actual'!H705="","",'Prog Actual'!H705)</f>
        <v/>
      </c>
      <c r="W706" s="71" t="str">
        <f>IF(V706="","",IFERROR(VLOOKUP(V706,'Prog antiguo'!H:H,1,0),"Inserto"))</f>
        <v/>
      </c>
      <c r="X706" s="71" t="str">
        <f>IF('Prog antiguo'!H705="","",'Prog antiguo'!H705)</f>
        <v/>
      </c>
      <c r="Y706" s="71" t="str">
        <f>IF(X706="","",IFERROR(VLOOKUP(X706,'Prog Actual'!H:H,1,0),"Eliminada"))</f>
        <v/>
      </c>
    </row>
    <row r="707" spans="8:25">
      <c r="H707" s="268" t="str">
        <f t="shared" si="10"/>
        <v/>
      </c>
      <c r="V707" s="71" t="str">
        <f>IF('Prog Actual'!H706="","",'Prog Actual'!H706)</f>
        <v/>
      </c>
      <c r="W707" s="71" t="str">
        <f>IF(V707="","",IFERROR(VLOOKUP(V707,'Prog antiguo'!H:H,1,0),"Inserto"))</f>
        <v/>
      </c>
      <c r="X707" s="71" t="str">
        <f>IF('Prog antiguo'!H706="","",'Prog antiguo'!H706)</f>
        <v/>
      </c>
      <c r="Y707" s="71" t="str">
        <f>IF(X707="","",IFERROR(VLOOKUP(X707,'Prog Actual'!H:H,1,0),"Eliminada"))</f>
        <v/>
      </c>
    </row>
    <row r="708" spans="8:25">
      <c r="H708" s="268" t="str">
        <f t="shared" si="10"/>
        <v/>
      </c>
      <c r="V708" s="71" t="str">
        <f>IF('Prog Actual'!H707="","",'Prog Actual'!H707)</f>
        <v/>
      </c>
      <c r="W708" s="71" t="str">
        <f>IF(V708="","",IFERROR(VLOOKUP(V708,'Prog antiguo'!H:H,1,0),"Inserto"))</f>
        <v/>
      </c>
      <c r="X708" s="71" t="str">
        <f>IF('Prog antiguo'!H707="","",'Prog antiguo'!H707)</f>
        <v/>
      </c>
      <c r="Y708" s="71" t="str">
        <f>IF(X708="","",IFERROR(VLOOKUP(X708,'Prog Actual'!H:H,1,0),"Eliminada"))</f>
        <v/>
      </c>
    </row>
    <row r="709" spans="8:25">
      <c r="H709" s="268" t="str">
        <f t="shared" si="10"/>
        <v/>
      </c>
      <c r="V709" s="71" t="str">
        <f>IF('Prog Actual'!H708="","",'Prog Actual'!H708)</f>
        <v/>
      </c>
      <c r="W709" s="71" t="str">
        <f>IF(V709="","",IFERROR(VLOOKUP(V709,'Prog antiguo'!H:H,1,0),"Inserto"))</f>
        <v/>
      </c>
      <c r="X709" s="71" t="str">
        <f>IF('Prog antiguo'!H708="","",'Prog antiguo'!H708)</f>
        <v/>
      </c>
      <c r="Y709" s="71" t="str">
        <f>IF(X709="","",IFERROR(VLOOKUP(X709,'Prog Actual'!H:H,1,0),"Eliminada"))</f>
        <v/>
      </c>
    </row>
    <row r="710" spans="8:25">
      <c r="H710" s="268" t="str">
        <f t="shared" ref="H710:H773" si="11">IF(A710="","",IF(D710="","No esta en MM BD",IF(B710="EMBOT",C710,C710/D710)))</f>
        <v/>
      </c>
      <c r="V710" s="71" t="str">
        <f>IF('Prog Actual'!H709="","",'Prog Actual'!H709)</f>
        <v/>
      </c>
      <c r="W710" s="71" t="str">
        <f>IF(V710="","",IFERROR(VLOOKUP(V710,'Prog antiguo'!H:H,1,0),"Inserto"))</f>
        <v/>
      </c>
      <c r="X710" s="71" t="str">
        <f>IF('Prog antiguo'!H709="","",'Prog antiguo'!H709)</f>
        <v/>
      </c>
      <c r="Y710" s="71" t="str">
        <f>IF(X710="","",IFERROR(VLOOKUP(X710,'Prog Actual'!H:H,1,0),"Eliminada"))</f>
        <v/>
      </c>
    </row>
    <row r="711" spans="8:25">
      <c r="H711" s="268" t="str">
        <f t="shared" si="11"/>
        <v/>
      </c>
      <c r="V711" s="71" t="str">
        <f>IF('Prog Actual'!H710="","",'Prog Actual'!H710)</f>
        <v/>
      </c>
      <c r="W711" s="71" t="str">
        <f>IF(V711="","",IFERROR(VLOOKUP(V711,'Prog antiguo'!H:H,1,0),"Inserto"))</f>
        <v/>
      </c>
      <c r="X711" s="71" t="str">
        <f>IF('Prog antiguo'!H710="","",'Prog antiguo'!H710)</f>
        <v/>
      </c>
      <c r="Y711" s="71" t="str">
        <f>IF(X711="","",IFERROR(VLOOKUP(X711,'Prog Actual'!H:H,1,0),"Eliminada"))</f>
        <v/>
      </c>
    </row>
    <row r="712" spans="8:25">
      <c r="H712" s="268" t="str">
        <f t="shared" si="11"/>
        <v/>
      </c>
      <c r="V712" s="71" t="str">
        <f>IF('Prog Actual'!H711="","",'Prog Actual'!H711)</f>
        <v/>
      </c>
      <c r="W712" s="71" t="str">
        <f>IF(V712="","",IFERROR(VLOOKUP(V712,'Prog antiguo'!H:H,1,0),"Inserto"))</f>
        <v/>
      </c>
      <c r="X712" s="71" t="str">
        <f>IF('Prog antiguo'!H711="","",'Prog antiguo'!H711)</f>
        <v/>
      </c>
      <c r="Y712" s="71" t="str">
        <f>IF(X712="","",IFERROR(VLOOKUP(X712,'Prog Actual'!H:H,1,0),"Eliminada"))</f>
        <v/>
      </c>
    </row>
    <row r="713" spans="8:25">
      <c r="H713" s="268" t="str">
        <f t="shared" si="11"/>
        <v/>
      </c>
      <c r="V713" s="71" t="str">
        <f>IF('Prog Actual'!H712="","",'Prog Actual'!H712)</f>
        <v/>
      </c>
      <c r="W713" s="71" t="str">
        <f>IF(V713="","",IFERROR(VLOOKUP(V713,'Prog antiguo'!H:H,1,0),"Inserto"))</f>
        <v/>
      </c>
      <c r="X713" s="71" t="str">
        <f>IF('Prog antiguo'!H712="","",'Prog antiguo'!H712)</f>
        <v/>
      </c>
      <c r="Y713" s="71" t="str">
        <f>IF(X713="","",IFERROR(VLOOKUP(X713,'Prog Actual'!H:H,1,0),"Eliminada"))</f>
        <v/>
      </c>
    </row>
    <row r="714" spans="8:25">
      <c r="H714" s="268" t="str">
        <f t="shared" si="11"/>
        <v/>
      </c>
      <c r="V714" s="71" t="str">
        <f>IF('Prog Actual'!H713="","",'Prog Actual'!H713)</f>
        <v/>
      </c>
      <c r="W714" s="71" t="str">
        <f>IF(V714="","",IFERROR(VLOOKUP(V714,'Prog antiguo'!H:H,1,0),"Inserto"))</f>
        <v/>
      </c>
      <c r="X714" s="71" t="str">
        <f>IF('Prog antiguo'!H713="","",'Prog antiguo'!H713)</f>
        <v/>
      </c>
      <c r="Y714" s="71" t="str">
        <f>IF(X714="","",IFERROR(VLOOKUP(X714,'Prog Actual'!H:H,1,0),"Eliminada"))</f>
        <v/>
      </c>
    </row>
    <row r="715" spans="8:25">
      <c r="H715" s="268" t="str">
        <f t="shared" si="11"/>
        <v/>
      </c>
      <c r="V715" s="71" t="str">
        <f>IF('Prog Actual'!H714="","",'Prog Actual'!H714)</f>
        <v/>
      </c>
      <c r="W715" s="71" t="str">
        <f>IF(V715="","",IFERROR(VLOOKUP(V715,'Prog antiguo'!H:H,1,0),"Inserto"))</f>
        <v/>
      </c>
      <c r="X715" s="71" t="str">
        <f>IF('Prog antiguo'!H714="","",'Prog antiguo'!H714)</f>
        <v/>
      </c>
      <c r="Y715" s="71" t="str">
        <f>IF(X715="","",IFERROR(VLOOKUP(X715,'Prog Actual'!H:H,1,0),"Eliminada"))</f>
        <v/>
      </c>
    </row>
    <row r="716" spans="8:25">
      <c r="H716" s="268" t="str">
        <f t="shared" si="11"/>
        <v/>
      </c>
      <c r="V716" s="71" t="str">
        <f>IF('Prog Actual'!H715="","",'Prog Actual'!H715)</f>
        <v/>
      </c>
      <c r="W716" s="71" t="str">
        <f>IF(V716="","",IFERROR(VLOOKUP(V716,'Prog antiguo'!H:H,1,0),"Inserto"))</f>
        <v/>
      </c>
      <c r="X716" s="71" t="str">
        <f>IF('Prog antiguo'!H715="","",'Prog antiguo'!H715)</f>
        <v/>
      </c>
      <c r="Y716" s="71" t="str">
        <f>IF(X716="","",IFERROR(VLOOKUP(X716,'Prog Actual'!H:H,1,0),"Eliminada"))</f>
        <v/>
      </c>
    </row>
    <row r="717" spans="8:25">
      <c r="H717" s="268" t="str">
        <f t="shared" si="11"/>
        <v/>
      </c>
      <c r="V717" s="71" t="str">
        <f>IF('Prog Actual'!H716="","",'Prog Actual'!H716)</f>
        <v/>
      </c>
      <c r="W717" s="71" t="str">
        <f>IF(V717="","",IFERROR(VLOOKUP(V717,'Prog antiguo'!H:H,1,0),"Inserto"))</f>
        <v/>
      </c>
      <c r="X717" s="71" t="str">
        <f>IF('Prog antiguo'!H716="","",'Prog antiguo'!H716)</f>
        <v/>
      </c>
      <c r="Y717" s="71" t="str">
        <f>IF(X717="","",IFERROR(VLOOKUP(X717,'Prog Actual'!H:H,1,0),"Eliminada"))</f>
        <v/>
      </c>
    </row>
    <row r="718" spans="8:25">
      <c r="H718" s="268" t="str">
        <f t="shared" si="11"/>
        <v/>
      </c>
      <c r="V718" s="71" t="str">
        <f>IF('Prog Actual'!H717="","",'Prog Actual'!H717)</f>
        <v/>
      </c>
      <c r="W718" s="71" t="str">
        <f>IF(V718="","",IFERROR(VLOOKUP(V718,'Prog antiguo'!H:H,1,0),"Inserto"))</f>
        <v/>
      </c>
      <c r="X718" s="71" t="str">
        <f>IF('Prog antiguo'!H717="","",'Prog antiguo'!H717)</f>
        <v/>
      </c>
      <c r="Y718" s="71" t="str">
        <f>IF(X718="","",IFERROR(VLOOKUP(X718,'Prog Actual'!H:H,1,0),"Eliminada"))</f>
        <v/>
      </c>
    </row>
    <row r="719" spans="8:25">
      <c r="H719" s="268" t="str">
        <f t="shared" si="11"/>
        <v/>
      </c>
      <c r="V719" s="71" t="str">
        <f>IF('Prog Actual'!H718="","",'Prog Actual'!H718)</f>
        <v/>
      </c>
      <c r="W719" s="71" t="str">
        <f>IF(V719="","",IFERROR(VLOOKUP(V719,'Prog antiguo'!H:H,1,0),"Inserto"))</f>
        <v/>
      </c>
      <c r="X719" s="71" t="str">
        <f>IF('Prog antiguo'!H718="","",'Prog antiguo'!H718)</f>
        <v/>
      </c>
      <c r="Y719" s="71" t="str">
        <f>IF(X719="","",IFERROR(VLOOKUP(X719,'Prog Actual'!H:H,1,0),"Eliminada"))</f>
        <v/>
      </c>
    </row>
    <row r="720" spans="8:25">
      <c r="H720" s="268" t="str">
        <f t="shared" si="11"/>
        <v/>
      </c>
      <c r="V720" s="71" t="str">
        <f>IF('Prog Actual'!H719="","",'Prog Actual'!H719)</f>
        <v/>
      </c>
      <c r="W720" s="71" t="str">
        <f>IF(V720="","",IFERROR(VLOOKUP(V720,'Prog antiguo'!H:H,1,0),"Inserto"))</f>
        <v/>
      </c>
      <c r="X720" s="71" t="str">
        <f>IF('Prog antiguo'!H719="","",'Prog antiguo'!H719)</f>
        <v/>
      </c>
      <c r="Y720" s="71" t="str">
        <f>IF(X720="","",IFERROR(VLOOKUP(X720,'Prog Actual'!H:H,1,0),"Eliminada"))</f>
        <v/>
      </c>
    </row>
    <row r="721" spans="8:25">
      <c r="H721" s="268" t="str">
        <f t="shared" si="11"/>
        <v/>
      </c>
      <c r="V721" s="71" t="str">
        <f>IF('Prog Actual'!H720="","",'Prog Actual'!H720)</f>
        <v/>
      </c>
      <c r="W721" s="71" t="str">
        <f>IF(V721="","",IFERROR(VLOOKUP(V721,'Prog antiguo'!H:H,1,0),"Inserto"))</f>
        <v/>
      </c>
      <c r="X721" s="71" t="str">
        <f>IF('Prog antiguo'!H720="","",'Prog antiguo'!H720)</f>
        <v/>
      </c>
      <c r="Y721" s="71" t="str">
        <f>IF(X721="","",IFERROR(VLOOKUP(X721,'Prog Actual'!H:H,1,0),"Eliminada"))</f>
        <v/>
      </c>
    </row>
    <row r="722" spans="8:25">
      <c r="H722" s="268" t="str">
        <f t="shared" si="11"/>
        <v/>
      </c>
      <c r="V722" s="71" t="str">
        <f>IF('Prog Actual'!H721="","",'Prog Actual'!H721)</f>
        <v/>
      </c>
      <c r="W722" s="71" t="str">
        <f>IF(V722="","",IFERROR(VLOOKUP(V722,'Prog antiguo'!H:H,1,0),"Inserto"))</f>
        <v/>
      </c>
      <c r="X722" s="71" t="str">
        <f>IF('Prog antiguo'!H721="","",'Prog antiguo'!H721)</f>
        <v/>
      </c>
      <c r="Y722" s="71" t="str">
        <f>IF(X722="","",IFERROR(VLOOKUP(X722,'Prog Actual'!H:H,1,0),"Eliminada"))</f>
        <v/>
      </c>
    </row>
    <row r="723" spans="8:25">
      <c r="H723" s="268" t="str">
        <f t="shared" si="11"/>
        <v/>
      </c>
      <c r="V723" s="71" t="str">
        <f>IF('Prog Actual'!H722="","",'Prog Actual'!H722)</f>
        <v/>
      </c>
      <c r="W723" s="71" t="str">
        <f>IF(V723="","",IFERROR(VLOOKUP(V723,'Prog antiguo'!H:H,1,0),"Inserto"))</f>
        <v/>
      </c>
      <c r="X723" s="71" t="str">
        <f>IF('Prog antiguo'!H722="","",'Prog antiguo'!H722)</f>
        <v/>
      </c>
      <c r="Y723" s="71" t="str">
        <f>IF(X723="","",IFERROR(VLOOKUP(X723,'Prog Actual'!H:H,1,0),"Eliminada"))</f>
        <v/>
      </c>
    </row>
    <row r="724" spans="8:25">
      <c r="H724" s="268" t="str">
        <f t="shared" si="11"/>
        <v/>
      </c>
      <c r="V724" s="71" t="str">
        <f>IF('Prog Actual'!H723="","",'Prog Actual'!H723)</f>
        <v/>
      </c>
      <c r="W724" s="71" t="str">
        <f>IF(V724="","",IFERROR(VLOOKUP(V724,'Prog antiguo'!H:H,1,0),"Inserto"))</f>
        <v/>
      </c>
      <c r="X724" s="71" t="str">
        <f>IF('Prog antiguo'!H723="","",'Prog antiguo'!H723)</f>
        <v/>
      </c>
      <c r="Y724" s="71" t="str">
        <f>IF(X724="","",IFERROR(VLOOKUP(X724,'Prog Actual'!H:H,1,0),"Eliminada"))</f>
        <v/>
      </c>
    </row>
    <row r="725" spans="8:25">
      <c r="H725" s="268" t="str">
        <f t="shared" si="11"/>
        <v/>
      </c>
      <c r="V725" s="71" t="str">
        <f>IF('Prog Actual'!H724="","",'Prog Actual'!H724)</f>
        <v/>
      </c>
      <c r="W725" s="71" t="str">
        <f>IF(V725="","",IFERROR(VLOOKUP(V725,'Prog antiguo'!H:H,1,0),"Inserto"))</f>
        <v/>
      </c>
      <c r="X725" s="71" t="str">
        <f>IF('Prog antiguo'!H724="","",'Prog antiguo'!H724)</f>
        <v/>
      </c>
      <c r="Y725" s="71" t="str">
        <f>IF(X725="","",IFERROR(VLOOKUP(X725,'Prog Actual'!H:H,1,0),"Eliminada"))</f>
        <v/>
      </c>
    </row>
    <row r="726" spans="8:25">
      <c r="H726" s="268" t="str">
        <f t="shared" si="11"/>
        <v/>
      </c>
      <c r="V726" s="71" t="str">
        <f>IF('Prog Actual'!H725="","",'Prog Actual'!H725)</f>
        <v/>
      </c>
      <c r="W726" s="71" t="str">
        <f>IF(V726="","",IFERROR(VLOOKUP(V726,'Prog antiguo'!H:H,1,0),"Inserto"))</f>
        <v/>
      </c>
      <c r="X726" s="71" t="str">
        <f>IF('Prog antiguo'!H725="","",'Prog antiguo'!H725)</f>
        <v/>
      </c>
      <c r="Y726" s="71" t="str">
        <f>IF(X726="","",IFERROR(VLOOKUP(X726,'Prog Actual'!H:H,1,0),"Eliminada"))</f>
        <v/>
      </c>
    </row>
    <row r="727" spans="8:25">
      <c r="H727" s="268" t="str">
        <f t="shared" si="11"/>
        <v/>
      </c>
      <c r="V727" s="71" t="str">
        <f>IF('Prog Actual'!H726="","",'Prog Actual'!H726)</f>
        <v/>
      </c>
      <c r="W727" s="71" t="str">
        <f>IF(V727="","",IFERROR(VLOOKUP(V727,'Prog antiguo'!H:H,1,0),"Inserto"))</f>
        <v/>
      </c>
      <c r="X727" s="71" t="str">
        <f>IF('Prog antiguo'!H726="","",'Prog antiguo'!H726)</f>
        <v/>
      </c>
      <c r="Y727" s="71" t="str">
        <f>IF(X727="","",IFERROR(VLOOKUP(X727,'Prog Actual'!H:H,1,0),"Eliminada"))</f>
        <v/>
      </c>
    </row>
    <row r="728" spans="8:25">
      <c r="H728" s="268" t="str">
        <f t="shared" si="11"/>
        <v/>
      </c>
      <c r="V728" s="71" t="str">
        <f>IF('Prog Actual'!H727="","",'Prog Actual'!H727)</f>
        <v/>
      </c>
      <c r="W728" s="71" t="str">
        <f>IF(V728="","",IFERROR(VLOOKUP(V728,'Prog antiguo'!H:H,1,0),"Inserto"))</f>
        <v/>
      </c>
      <c r="X728" s="71" t="str">
        <f>IF('Prog antiguo'!H727="","",'Prog antiguo'!H727)</f>
        <v/>
      </c>
      <c r="Y728" s="71" t="str">
        <f>IF(X728="","",IFERROR(VLOOKUP(X728,'Prog Actual'!H:H,1,0),"Eliminada"))</f>
        <v/>
      </c>
    </row>
    <row r="729" spans="8:25">
      <c r="H729" s="268" t="str">
        <f t="shared" si="11"/>
        <v/>
      </c>
      <c r="V729" s="71" t="str">
        <f>IF('Prog Actual'!H728="","",'Prog Actual'!H728)</f>
        <v/>
      </c>
      <c r="W729" s="71" t="str">
        <f>IF(V729="","",IFERROR(VLOOKUP(V729,'Prog antiguo'!H:H,1,0),"Inserto"))</f>
        <v/>
      </c>
      <c r="X729" s="71" t="str">
        <f>IF('Prog antiguo'!H728="","",'Prog antiguo'!H728)</f>
        <v/>
      </c>
      <c r="Y729" s="71" t="str">
        <f>IF(X729="","",IFERROR(VLOOKUP(X729,'Prog Actual'!H:H,1,0),"Eliminada"))</f>
        <v/>
      </c>
    </row>
    <row r="730" spans="8:25">
      <c r="H730" s="268" t="str">
        <f t="shared" si="11"/>
        <v/>
      </c>
      <c r="V730" s="71" t="str">
        <f>IF('Prog Actual'!H729="","",'Prog Actual'!H729)</f>
        <v/>
      </c>
      <c r="W730" s="71" t="str">
        <f>IF(V730="","",IFERROR(VLOOKUP(V730,'Prog antiguo'!H:H,1,0),"Inserto"))</f>
        <v/>
      </c>
      <c r="X730" s="71" t="str">
        <f>IF('Prog antiguo'!H729="","",'Prog antiguo'!H729)</f>
        <v/>
      </c>
      <c r="Y730" s="71" t="str">
        <f>IF(X730="","",IFERROR(VLOOKUP(X730,'Prog Actual'!H:H,1,0),"Eliminada"))</f>
        <v/>
      </c>
    </row>
    <row r="731" spans="8:25">
      <c r="H731" s="268" t="str">
        <f t="shared" si="11"/>
        <v/>
      </c>
      <c r="V731" s="71" t="str">
        <f>IF('Prog Actual'!H730="","",'Prog Actual'!H730)</f>
        <v/>
      </c>
      <c r="W731" s="71" t="str">
        <f>IF(V731="","",IFERROR(VLOOKUP(V731,'Prog antiguo'!H:H,1,0),"Inserto"))</f>
        <v/>
      </c>
      <c r="X731" s="71" t="str">
        <f>IF('Prog antiguo'!H730="","",'Prog antiguo'!H730)</f>
        <v/>
      </c>
      <c r="Y731" s="71" t="str">
        <f>IF(X731="","",IFERROR(VLOOKUP(X731,'Prog Actual'!H:H,1,0),"Eliminada"))</f>
        <v/>
      </c>
    </row>
    <row r="732" spans="8:25">
      <c r="H732" s="268" t="str">
        <f t="shared" si="11"/>
        <v/>
      </c>
      <c r="V732" s="71" t="str">
        <f>IF('Prog Actual'!H731="","",'Prog Actual'!H731)</f>
        <v/>
      </c>
      <c r="W732" s="71" t="str">
        <f>IF(V732="","",IFERROR(VLOOKUP(V732,'Prog antiguo'!H:H,1,0),"Inserto"))</f>
        <v/>
      </c>
      <c r="X732" s="71" t="str">
        <f>IF('Prog antiguo'!H731="","",'Prog antiguo'!H731)</f>
        <v/>
      </c>
      <c r="Y732" s="71" t="str">
        <f>IF(X732="","",IFERROR(VLOOKUP(X732,'Prog Actual'!H:H,1,0),"Eliminada"))</f>
        <v/>
      </c>
    </row>
    <row r="733" spans="8:25">
      <c r="H733" s="268" t="str">
        <f t="shared" si="11"/>
        <v/>
      </c>
      <c r="V733" s="71" t="str">
        <f>IF('Prog Actual'!H732="","",'Prog Actual'!H732)</f>
        <v/>
      </c>
      <c r="W733" s="71" t="str">
        <f>IF(V733="","",IFERROR(VLOOKUP(V733,'Prog antiguo'!H:H,1,0),"Inserto"))</f>
        <v/>
      </c>
      <c r="X733" s="71" t="str">
        <f>IF('Prog antiguo'!H732="","",'Prog antiguo'!H732)</f>
        <v/>
      </c>
      <c r="Y733" s="71" t="str">
        <f>IF(X733="","",IFERROR(VLOOKUP(X733,'Prog Actual'!H:H,1,0),"Eliminada"))</f>
        <v/>
      </c>
    </row>
    <row r="734" spans="8:25">
      <c r="H734" s="268" t="str">
        <f t="shared" si="11"/>
        <v/>
      </c>
      <c r="V734" s="71" t="str">
        <f>IF('Prog Actual'!H733="","",'Prog Actual'!H733)</f>
        <v/>
      </c>
      <c r="W734" s="71" t="str">
        <f>IF(V734="","",IFERROR(VLOOKUP(V734,'Prog antiguo'!H:H,1,0),"Inserto"))</f>
        <v/>
      </c>
      <c r="X734" s="71" t="str">
        <f>IF('Prog antiguo'!H733="","",'Prog antiguo'!H733)</f>
        <v/>
      </c>
      <c r="Y734" s="71" t="str">
        <f>IF(X734="","",IFERROR(VLOOKUP(X734,'Prog Actual'!H:H,1,0),"Eliminada"))</f>
        <v/>
      </c>
    </row>
    <row r="735" spans="8:25">
      <c r="H735" s="268" t="str">
        <f t="shared" si="11"/>
        <v/>
      </c>
      <c r="V735" s="71" t="str">
        <f>IF('Prog Actual'!H734="","",'Prog Actual'!H734)</f>
        <v/>
      </c>
      <c r="W735" s="71" t="str">
        <f>IF(V735="","",IFERROR(VLOOKUP(V735,'Prog antiguo'!H:H,1,0),"Inserto"))</f>
        <v/>
      </c>
      <c r="X735" s="71" t="str">
        <f>IF('Prog antiguo'!H734="","",'Prog antiguo'!H734)</f>
        <v/>
      </c>
      <c r="Y735" s="71" t="str">
        <f>IF(X735="","",IFERROR(VLOOKUP(X735,'Prog Actual'!H:H,1,0),"Eliminada"))</f>
        <v/>
      </c>
    </row>
    <row r="736" spans="8:25">
      <c r="H736" s="268" t="str">
        <f t="shared" si="11"/>
        <v/>
      </c>
      <c r="V736" s="71" t="str">
        <f>IF('Prog Actual'!H735="","",'Prog Actual'!H735)</f>
        <v/>
      </c>
      <c r="W736" s="71" t="str">
        <f>IF(V736="","",IFERROR(VLOOKUP(V736,'Prog antiguo'!H:H,1,0),"Inserto"))</f>
        <v/>
      </c>
      <c r="X736" s="71" t="str">
        <f>IF('Prog antiguo'!H735="","",'Prog antiguo'!H735)</f>
        <v/>
      </c>
      <c r="Y736" s="71" t="str">
        <f>IF(X736="","",IFERROR(VLOOKUP(X736,'Prog Actual'!H:H,1,0),"Eliminada"))</f>
        <v/>
      </c>
    </row>
    <row r="737" spans="8:25">
      <c r="H737" s="268" t="str">
        <f t="shared" si="11"/>
        <v/>
      </c>
      <c r="V737" s="71" t="str">
        <f>IF('Prog Actual'!H736="","",'Prog Actual'!H736)</f>
        <v/>
      </c>
      <c r="W737" s="71" t="str">
        <f>IF(V737="","",IFERROR(VLOOKUP(V737,'Prog antiguo'!H:H,1,0),"Inserto"))</f>
        <v/>
      </c>
      <c r="X737" s="71" t="str">
        <f>IF('Prog antiguo'!H736="","",'Prog antiguo'!H736)</f>
        <v/>
      </c>
      <c r="Y737" s="71" t="str">
        <f>IF(X737="","",IFERROR(VLOOKUP(X737,'Prog Actual'!H:H,1,0),"Eliminada"))</f>
        <v/>
      </c>
    </row>
    <row r="738" spans="8:25">
      <c r="H738" s="268" t="str">
        <f t="shared" si="11"/>
        <v/>
      </c>
      <c r="V738" s="71" t="str">
        <f>IF('Prog Actual'!H737="","",'Prog Actual'!H737)</f>
        <v/>
      </c>
      <c r="W738" s="71" t="str">
        <f>IF(V738="","",IFERROR(VLOOKUP(V738,'Prog antiguo'!H:H,1,0),"Inserto"))</f>
        <v/>
      </c>
      <c r="X738" s="71" t="str">
        <f>IF('Prog antiguo'!H737="","",'Prog antiguo'!H737)</f>
        <v/>
      </c>
      <c r="Y738" s="71" t="str">
        <f>IF(X738="","",IFERROR(VLOOKUP(X738,'Prog Actual'!H:H,1,0),"Eliminada"))</f>
        <v/>
      </c>
    </row>
    <row r="739" spans="8:25">
      <c r="H739" s="268" t="str">
        <f t="shared" si="11"/>
        <v/>
      </c>
      <c r="V739" s="71" t="str">
        <f>IF('Prog Actual'!H738="","",'Prog Actual'!H738)</f>
        <v/>
      </c>
      <c r="W739" s="71" t="str">
        <f>IF(V739="","",IFERROR(VLOOKUP(V739,'Prog antiguo'!H:H,1,0),"Inserto"))</f>
        <v/>
      </c>
      <c r="X739" s="71" t="str">
        <f>IF('Prog antiguo'!H738="","",'Prog antiguo'!H738)</f>
        <v/>
      </c>
      <c r="Y739" s="71" t="str">
        <f>IF(X739="","",IFERROR(VLOOKUP(X739,'Prog Actual'!H:H,1,0),"Eliminada"))</f>
        <v/>
      </c>
    </row>
    <row r="740" spans="8:25">
      <c r="H740" s="268" t="str">
        <f t="shared" si="11"/>
        <v/>
      </c>
      <c r="V740" s="71" t="str">
        <f>IF('Prog Actual'!H739="","",'Prog Actual'!H739)</f>
        <v/>
      </c>
      <c r="W740" s="71" t="str">
        <f>IF(V740="","",IFERROR(VLOOKUP(V740,'Prog antiguo'!H:H,1,0),"Inserto"))</f>
        <v/>
      </c>
      <c r="X740" s="71" t="str">
        <f>IF('Prog antiguo'!H739="","",'Prog antiguo'!H739)</f>
        <v/>
      </c>
      <c r="Y740" s="71" t="str">
        <f>IF(X740="","",IFERROR(VLOOKUP(X740,'Prog Actual'!H:H,1,0),"Eliminada"))</f>
        <v/>
      </c>
    </row>
    <row r="741" spans="8:25">
      <c r="H741" s="268" t="str">
        <f t="shared" si="11"/>
        <v/>
      </c>
      <c r="V741" s="71" t="str">
        <f>IF('Prog Actual'!H740="","",'Prog Actual'!H740)</f>
        <v/>
      </c>
      <c r="W741" s="71" t="str">
        <f>IF(V741="","",IFERROR(VLOOKUP(V741,'Prog antiguo'!H:H,1,0),"Inserto"))</f>
        <v/>
      </c>
      <c r="X741" s="71" t="str">
        <f>IF('Prog antiguo'!H740="","",'Prog antiguo'!H740)</f>
        <v/>
      </c>
      <c r="Y741" s="71" t="str">
        <f>IF(X741="","",IFERROR(VLOOKUP(X741,'Prog Actual'!H:H,1,0),"Eliminada"))</f>
        <v/>
      </c>
    </row>
    <row r="742" spans="8:25">
      <c r="H742" s="268" t="str">
        <f t="shared" si="11"/>
        <v/>
      </c>
      <c r="V742" s="71" t="str">
        <f>IF('Prog Actual'!H741="","",'Prog Actual'!H741)</f>
        <v/>
      </c>
      <c r="W742" s="71" t="str">
        <f>IF(V742="","",IFERROR(VLOOKUP(V742,'Prog antiguo'!H:H,1,0),"Inserto"))</f>
        <v/>
      </c>
      <c r="X742" s="71" t="str">
        <f>IF('Prog antiguo'!H741="","",'Prog antiguo'!H741)</f>
        <v/>
      </c>
      <c r="Y742" s="71" t="str">
        <f>IF(X742="","",IFERROR(VLOOKUP(X742,'Prog Actual'!H:H,1,0),"Eliminada"))</f>
        <v/>
      </c>
    </row>
    <row r="743" spans="8:25">
      <c r="H743" s="268" t="str">
        <f t="shared" si="11"/>
        <v/>
      </c>
      <c r="V743" s="71" t="str">
        <f>IF('Prog Actual'!H742="","",'Prog Actual'!H742)</f>
        <v/>
      </c>
      <c r="W743" s="71" t="str">
        <f>IF(V743="","",IFERROR(VLOOKUP(V743,'Prog antiguo'!H:H,1,0),"Inserto"))</f>
        <v/>
      </c>
      <c r="X743" s="71" t="str">
        <f>IF('Prog antiguo'!H742="","",'Prog antiguo'!H742)</f>
        <v/>
      </c>
      <c r="Y743" s="71" t="str">
        <f>IF(X743="","",IFERROR(VLOOKUP(X743,'Prog Actual'!H:H,1,0),"Eliminada"))</f>
        <v/>
      </c>
    </row>
    <row r="744" spans="8:25">
      <c r="H744" s="268" t="str">
        <f t="shared" si="11"/>
        <v/>
      </c>
      <c r="V744" s="71" t="str">
        <f>IF('Prog Actual'!H743="","",'Prog Actual'!H743)</f>
        <v/>
      </c>
      <c r="W744" s="71" t="str">
        <f>IF(V744="","",IFERROR(VLOOKUP(V744,'Prog antiguo'!H:H,1,0),"Inserto"))</f>
        <v/>
      </c>
      <c r="X744" s="71" t="str">
        <f>IF('Prog antiguo'!H743="","",'Prog antiguo'!H743)</f>
        <v/>
      </c>
      <c r="Y744" s="71" t="str">
        <f>IF(X744="","",IFERROR(VLOOKUP(X744,'Prog Actual'!H:H,1,0),"Eliminada"))</f>
        <v/>
      </c>
    </row>
    <row r="745" spans="8:25">
      <c r="H745" s="268" t="str">
        <f t="shared" si="11"/>
        <v/>
      </c>
      <c r="V745" s="71" t="str">
        <f>IF('Prog Actual'!H744="","",'Prog Actual'!H744)</f>
        <v/>
      </c>
      <c r="W745" s="71" t="str">
        <f>IF(V745="","",IFERROR(VLOOKUP(V745,'Prog antiguo'!H:H,1,0),"Inserto"))</f>
        <v/>
      </c>
      <c r="X745" s="71" t="str">
        <f>IF('Prog antiguo'!H744="","",'Prog antiguo'!H744)</f>
        <v/>
      </c>
      <c r="Y745" s="71" t="str">
        <f>IF(X745="","",IFERROR(VLOOKUP(X745,'Prog Actual'!H:H,1,0),"Eliminada"))</f>
        <v/>
      </c>
    </row>
    <row r="746" spans="8:25">
      <c r="H746" s="268" t="str">
        <f t="shared" si="11"/>
        <v/>
      </c>
      <c r="V746" s="71" t="str">
        <f>IF('Prog Actual'!H745="","",'Prog Actual'!H745)</f>
        <v/>
      </c>
      <c r="W746" s="71" t="str">
        <f>IF(V746="","",IFERROR(VLOOKUP(V746,'Prog antiguo'!H:H,1,0),"Inserto"))</f>
        <v/>
      </c>
      <c r="X746" s="71" t="str">
        <f>IF('Prog antiguo'!H745="","",'Prog antiguo'!H745)</f>
        <v/>
      </c>
      <c r="Y746" s="71" t="str">
        <f>IF(X746="","",IFERROR(VLOOKUP(X746,'Prog Actual'!H:H,1,0),"Eliminada"))</f>
        <v/>
      </c>
    </row>
    <row r="747" spans="8:25">
      <c r="H747" s="268" t="str">
        <f t="shared" si="11"/>
        <v/>
      </c>
      <c r="V747" s="71" t="str">
        <f>IF('Prog Actual'!H746="","",'Prog Actual'!H746)</f>
        <v/>
      </c>
      <c r="W747" s="71" t="str">
        <f>IF(V747="","",IFERROR(VLOOKUP(V747,'Prog antiguo'!H:H,1,0),"Inserto"))</f>
        <v/>
      </c>
      <c r="X747" s="71" t="str">
        <f>IF('Prog antiguo'!H746="","",'Prog antiguo'!H746)</f>
        <v/>
      </c>
      <c r="Y747" s="71" t="str">
        <f>IF(X747="","",IFERROR(VLOOKUP(X747,'Prog Actual'!H:H,1,0),"Eliminada"))</f>
        <v/>
      </c>
    </row>
    <row r="748" spans="8:25">
      <c r="H748" s="268" t="str">
        <f t="shared" si="11"/>
        <v/>
      </c>
      <c r="V748" s="71" t="str">
        <f>IF('Prog Actual'!H747="","",'Prog Actual'!H747)</f>
        <v/>
      </c>
      <c r="W748" s="71" t="str">
        <f>IF(V748="","",IFERROR(VLOOKUP(V748,'Prog antiguo'!H:H,1,0),"Inserto"))</f>
        <v/>
      </c>
      <c r="X748" s="71" t="str">
        <f>IF('Prog antiguo'!H747="","",'Prog antiguo'!H747)</f>
        <v/>
      </c>
      <c r="Y748" s="71" t="str">
        <f>IF(X748="","",IFERROR(VLOOKUP(X748,'Prog Actual'!H:H,1,0),"Eliminada"))</f>
        <v/>
      </c>
    </row>
    <row r="749" spans="8:25">
      <c r="H749" s="268" t="str">
        <f t="shared" si="11"/>
        <v/>
      </c>
      <c r="V749" s="71" t="str">
        <f>IF('Prog Actual'!H748="","",'Prog Actual'!H748)</f>
        <v/>
      </c>
      <c r="W749" s="71" t="str">
        <f>IF(V749="","",IFERROR(VLOOKUP(V749,'Prog antiguo'!H:H,1,0),"Inserto"))</f>
        <v/>
      </c>
      <c r="X749" s="71" t="str">
        <f>IF('Prog antiguo'!H748="","",'Prog antiguo'!H748)</f>
        <v/>
      </c>
      <c r="Y749" s="71" t="str">
        <f>IF(X749="","",IFERROR(VLOOKUP(X749,'Prog Actual'!H:H,1,0),"Eliminada"))</f>
        <v/>
      </c>
    </row>
    <row r="750" spans="8:25">
      <c r="H750" s="268" t="str">
        <f t="shared" si="11"/>
        <v/>
      </c>
      <c r="V750" s="71" t="str">
        <f>IF('Prog Actual'!H749="","",'Prog Actual'!H749)</f>
        <v/>
      </c>
      <c r="W750" s="71" t="str">
        <f>IF(V750="","",IFERROR(VLOOKUP(V750,'Prog antiguo'!H:H,1,0),"Inserto"))</f>
        <v/>
      </c>
      <c r="X750" s="71" t="str">
        <f>IF('Prog antiguo'!H749="","",'Prog antiguo'!H749)</f>
        <v/>
      </c>
      <c r="Y750" s="71" t="str">
        <f>IF(X750="","",IFERROR(VLOOKUP(X750,'Prog Actual'!H:H,1,0),"Eliminada"))</f>
        <v/>
      </c>
    </row>
    <row r="751" spans="8:25">
      <c r="H751" s="268" t="str">
        <f t="shared" si="11"/>
        <v/>
      </c>
      <c r="V751" s="71" t="str">
        <f>IF('Prog Actual'!H750="","",'Prog Actual'!H750)</f>
        <v/>
      </c>
      <c r="W751" s="71" t="str">
        <f>IF(V751="","",IFERROR(VLOOKUP(V751,'Prog antiguo'!H:H,1,0),"Inserto"))</f>
        <v/>
      </c>
      <c r="X751" s="71" t="str">
        <f>IF('Prog antiguo'!H750="","",'Prog antiguo'!H750)</f>
        <v/>
      </c>
      <c r="Y751" s="71" t="str">
        <f>IF(X751="","",IFERROR(VLOOKUP(X751,'Prog Actual'!H:H,1,0),"Eliminada"))</f>
        <v/>
      </c>
    </row>
    <row r="752" spans="8:25">
      <c r="H752" s="268" t="str">
        <f t="shared" si="11"/>
        <v/>
      </c>
      <c r="V752" s="71" t="str">
        <f>IF('Prog Actual'!H751="","",'Prog Actual'!H751)</f>
        <v/>
      </c>
      <c r="W752" s="71" t="str">
        <f>IF(V752="","",IFERROR(VLOOKUP(V752,'Prog antiguo'!H:H,1,0),"Inserto"))</f>
        <v/>
      </c>
      <c r="X752" s="71" t="str">
        <f>IF('Prog antiguo'!H751="","",'Prog antiguo'!H751)</f>
        <v/>
      </c>
      <c r="Y752" s="71" t="str">
        <f>IF(X752="","",IFERROR(VLOOKUP(X752,'Prog Actual'!H:H,1,0),"Eliminada"))</f>
        <v/>
      </c>
    </row>
    <row r="753" spans="8:25">
      <c r="H753" s="268" t="str">
        <f t="shared" si="11"/>
        <v/>
      </c>
      <c r="V753" s="71" t="str">
        <f>IF('Prog Actual'!H752="","",'Prog Actual'!H752)</f>
        <v/>
      </c>
      <c r="W753" s="71" t="str">
        <f>IF(V753="","",IFERROR(VLOOKUP(V753,'Prog antiguo'!H:H,1,0),"Inserto"))</f>
        <v/>
      </c>
      <c r="X753" s="71" t="str">
        <f>IF('Prog antiguo'!H752="","",'Prog antiguo'!H752)</f>
        <v/>
      </c>
      <c r="Y753" s="71" t="str">
        <f>IF(X753="","",IFERROR(VLOOKUP(X753,'Prog Actual'!H:H,1,0),"Eliminada"))</f>
        <v/>
      </c>
    </row>
    <row r="754" spans="8:25">
      <c r="H754" s="268" t="str">
        <f t="shared" si="11"/>
        <v/>
      </c>
      <c r="V754" s="71" t="str">
        <f>IF('Prog Actual'!H753="","",'Prog Actual'!H753)</f>
        <v/>
      </c>
      <c r="W754" s="71" t="str">
        <f>IF(V754="","",IFERROR(VLOOKUP(V754,'Prog antiguo'!H:H,1,0),"Inserto"))</f>
        <v/>
      </c>
      <c r="X754" s="71" t="str">
        <f>IF('Prog antiguo'!H753="","",'Prog antiguo'!H753)</f>
        <v/>
      </c>
      <c r="Y754" s="71" t="str">
        <f>IF(X754="","",IFERROR(VLOOKUP(X754,'Prog Actual'!H:H,1,0),"Eliminada"))</f>
        <v/>
      </c>
    </row>
    <row r="755" spans="8:25">
      <c r="H755" s="268" t="str">
        <f t="shared" si="11"/>
        <v/>
      </c>
      <c r="V755" s="71" t="str">
        <f>IF('Prog Actual'!H754="","",'Prog Actual'!H754)</f>
        <v/>
      </c>
      <c r="W755" s="71" t="str">
        <f>IF(V755="","",IFERROR(VLOOKUP(V755,'Prog antiguo'!H:H,1,0),"Inserto"))</f>
        <v/>
      </c>
      <c r="X755" s="71" t="str">
        <f>IF('Prog antiguo'!H754="","",'Prog antiguo'!H754)</f>
        <v/>
      </c>
      <c r="Y755" s="71" t="str">
        <f>IF(X755="","",IFERROR(VLOOKUP(X755,'Prog Actual'!H:H,1,0),"Eliminada"))</f>
        <v/>
      </c>
    </row>
    <row r="756" spans="8:25">
      <c r="H756" s="268" t="str">
        <f t="shared" si="11"/>
        <v/>
      </c>
      <c r="V756" s="71" t="str">
        <f>IF('Prog Actual'!H755="","",'Prog Actual'!H755)</f>
        <v/>
      </c>
      <c r="W756" s="71" t="str">
        <f>IF(V756="","",IFERROR(VLOOKUP(V756,'Prog antiguo'!H:H,1,0),"Inserto"))</f>
        <v/>
      </c>
      <c r="X756" s="71" t="str">
        <f>IF('Prog antiguo'!H755="","",'Prog antiguo'!H755)</f>
        <v/>
      </c>
      <c r="Y756" s="71" t="str">
        <f>IF(X756="","",IFERROR(VLOOKUP(X756,'Prog Actual'!H:H,1,0),"Eliminada"))</f>
        <v/>
      </c>
    </row>
    <row r="757" spans="8:25">
      <c r="H757" s="268" t="str">
        <f t="shared" si="11"/>
        <v/>
      </c>
      <c r="V757" s="71" t="str">
        <f>IF('Prog Actual'!H756="","",'Prog Actual'!H756)</f>
        <v/>
      </c>
      <c r="W757" s="71" t="str">
        <f>IF(V757="","",IFERROR(VLOOKUP(V757,'Prog antiguo'!H:H,1,0),"Inserto"))</f>
        <v/>
      </c>
      <c r="X757" s="71" t="str">
        <f>IF('Prog antiguo'!H756="","",'Prog antiguo'!H756)</f>
        <v/>
      </c>
      <c r="Y757" s="71" t="str">
        <f>IF(X757="","",IFERROR(VLOOKUP(X757,'Prog Actual'!H:H,1,0),"Eliminada"))</f>
        <v/>
      </c>
    </row>
    <row r="758" spans="8:25">
      <c r="H758" s="268" t="str">
        <f t="shared" si="11"/>
        <v/>
      </c>
      <c r="V758" s="71" t="str">
        <f>IF('Prog Actual'!H757="","",'Prog Actual'!H757)</f>
        <v/>
      </c>
      <c r="W758" s="71" t="str">
        <f>IF(V758="","",IFERROR(VLOOKUP(V758,'Prog antiguo'!H:H,1,0),"Inserto"))</f>
        <v/>
      </c>
      <c r="X758" s="71" t="str">
        <f>IF('Prog antiguo'!H757="","",'Prog antiguo'!H757)</f>
        <v/>
      </c>
      <c r="Y758" s="71" t="str">
        <f>IF(X758="","",IFERROR(VLOOKUP(X758,'Prog Actual'!H:H,1,0),"Eliminada"))</f>
        <v/>
      </c>
    </row>
    <row r="759" spans="8:25">
      <c r="H759" s="268" t="str">
        <f t="shared" si="11"/>
        <v/>
      </c>
      <c r="V759" s="71" t="str">
        <f>IF('Prog Actual'!H758="","",'Prog Actual'!H758)</f>
        <v/>
      </c>
      <c r="W759" s="71" t="str">
        <f>IF(V759="","",IFERROR(VLOOKUP(V759,'Prog antiguo'!H:H,1,0),"Inserto"))</f>
        <v/>
      </c>
      <c r="X759" s="71" t="str">
        <f>IF('Prog antiguo'!H758="","",'Prog antiguo'!H758)</f>
        <v/>
      </c>
      <c r="Y759" s="71" t="str">
        <f>IF(X759="","",IFERROR(VLOOKUP(X759,'Prog Actual'!H:H,1,0),"Eliminada"))</f>
        <v/>
      </c>
    </row>
    <row r="760" spans="8:25">
      <c r="H760" s="268" t="str">
        <f t="shared" si="11"/>
        <v/>
      </c>
      <c r="V760" s="71" t="str">
        <f>IF('Prog Actual'!H759="","",'Prog Actual'!H759)</f>
        <v/>
      </c>
      <c r="W760" s="71" t="str">
        <f>IF(V760="","",IFERROR(VLOOKUP(V760,'Prog antiguo'!H:H,1,0),"Inserto"))</f>
        <v/>
      </c>
      <c r="X760" s="71" t="str">
        <f>IF('Prog antiguo'!H759="","",'Prog antiguo'!H759)</f>
        <v/>
      </c>
      <c r="Y760" s="71" t="str">
        <f>IF(X760="","",IFERROR(VLOOKUP(X760,'Prog Actual'!H:H,1,0),"Eliminada"))</f>
        <v/>
      </c>
    </row>
    <row r="761" spans="8:25">
      <c r="H761" s="268" t="str">
        <f t="shared" si="11"/>
        <v/>
      </c>
      <c r="V761" s="71" t="str">
        <f>IF('Prog Actual'!H760="","",'Prog Actual'!H760)</f>
        <v/>
      </c>
      <c r="W761" s="71" t="str">
        <f>IF(V761="","",IFERROR(VLOOKUP(V761,'Prog antiguo'!H:H,1,0),"Inserto"))</f>
        <v/>
      </c>
      <c r="X761" s="71" t="str">
        <f>IF('Prog antiguo'!H760="","",'Prog antiguo'!H760)</f>
        <v/>
      </c>
      <c r="Y761" s="71" t="str">
        <f>IF(X761="","",IFERROR(VLOOKUP(X761,'Prog Actual'!H:H,1,0),"Eliminada"))</f>
        <v/>
      </c>
    </row>
    <row r="762" spans="8:25">
      <c r="H762" s="268" t="str">
        <f t="shared" si="11"/>
        <v/>
      </c>
      <c r="V762" s="71" t="str">
        <f>IF('Prog Actual'!H761="","",'Prog Actual'!H761)</f>
        <v/>
      </c>
      <c r="W762" s="71" t="str">
        <f>IF(V762="","",IFERROR(VLOOKUP(V762,'Prog antiguo'!H:H,1,0),"Inserto"))</f>
        <v/>
      </c>
      <c r="X762" s="71" t="str">
        <f>IF('Prog antiguo'!H761="","",'Prog antiguo'!H761)</f>
        <v/>
      </c>
      <c r="Y762" s="71" t="str">
        <f>IF(X762="","",IFERROR(VLOOKUP(X762,'Prog Actual'!H:H,1,0),"Eliminada"))</f>
        <v/>
      </c>
    </row>
    <row r="763" spans="8:25">
      <c r="H763" s="268" t="str">
        <f t="shared" si="11"/>
        <v/>
      </c>
      <c r="V763" s="71" t="str">
        <f>IF('Prog Actual'!H762="","",'Prog Actual'!H762)</f>
        <v/>
      </c>
      <c r="W763" s="71" t="str">
        <f>IF(V763="","",IFERROR(VLOOKUP(V763,'Prog antiguo'!H:H,1,0),"Inserto"))</f>
        <v/>
      </c>
      <c r="X763" s="71" t="str">
        <f>IF('Prog antiguo'!H762="","",'Prog antiguo'!H762)</f>
        <v/>
      </c>
      <c r="Y763" s="71" t="str">
        <f>IF(X763="","",IFERROR(VLOOKUP(X763,'Prog Actual'!H:H,1,0),"Eliminada"))</f>
        <v/>
      </c>
    </row>
    <row r="764" spans="8:25">
      <c r="H764" s="268" t="str">
        <f t="shared" si="11"/>
        <v/>
      </c>
      <c r="V764" s="71" t="str">
        <f>IF('Prog Actual'!H763="","",'Prog Actual'!H763)</f>
        <v/>
      </c>
      <c r="W764" s="71" t="str">
        <f>IF(V764="","",IFERROR(VLOOKUP(V764,'Prog antiguo'!H:H,1,0),"Inserto"))</f>
        <v/>
      </c>
      <c r="X764" s="71" t="str">
        <f>IF('Prog antiguo'!H763="","",'Prog antiguo'!H763)</f>
        <v/>
      </c>
      <c r="Y764" s="71" t="str">
        <f>IF(X764="","",IFERROR(VLOOKUP(X764,'Prog Actual'!H:H,1,0),"Eliminada"))</f>
        <v/>
      </c>
    </row>
    <row r="765" spans="8:25">
      <c r="H765" s="268" t="str">
        <f t="shared" si="11"/>
        <v/>
      </c>
      <c r="V765" s="71" t="str">
        <f>IF('Prog Actual'!H764="","",'Prog Actual'!H764)</f>
        <v/>
      </c>
      <c r="W765" s="71" t="str">
        <f>IF(V765="","",IFERROR(VLOOKUP(V765,'Prog antiguo'!H:H,1,0),"Inserto"))</f>
        <v/>
      </c>
      <c r="X765" s="71" t="str">
        <f>IF('Prog antiguo'!H764="","",'Prog antiguo'!H764)</f>
        <v/>
      </c>
      <c r="Y765" s="71" t="str">
        <f>IF(X765="","",IFERROR(VLOOKUP(X765,'Prog Actual'!H:H,1,0),"Eliminada"))</f>
        <v/>
      </c>
    </row>
    <row r="766" spans="8:25">
      <c r="H766" s="268" t="str">
        <f t="shared" si="11"/>
        <v/>
      </c>
      <c r="V766" s="71" t="str">
        <f>IF('Prog Actual'!H765="","",'Prog Actual'!H765)</f>
        <v/>
      </c>
      <c r="W766" s="71" t="str">
        <f>IF(V766="","",IFERROR(VLOOKUP(V766,'Prog antiguo'!H:H,1,0),"Inserto"))</f>
        <v/>
      </c>
      <c r="X766" s="71" t="str">
        <f>IF('Prog antiguo'!H765="","",'Prog antiguo'!H765)</f>
        <v/>
      </c>
      <c r="Y766" s="71" t="str">
        <f>IF(X766="","",IFERROR(VLOOKUP(X766,'Prog Actual'!H:H,1,0),"Eliminada"))</f>
        <v/>
      </c>
    </row>
    <row r="767" spans="8:25">
      <c r="H767" s="268" t="str">
        <f t="shared" si="11"/>
        <v/>
      </c>
      <c r="V767" s="71" t="str">
        <f>IF('Prog Actual'!H766="","",'Prog Actual'!H766)</f>
        <v/>
      </c>
      <c r="W767" s="71" t="str">
        <f>IF(V767="","",IFERROR(VLOOKUP(V767,'Prog antiguo'!H:H,1,0),"Inserto"))</f>
        <v/>
      </c>
      <c r="X767" s="71" t="str">
        <f>IF('Prog antiguo'!H766="","",'Prog antiguo'!H766)</f>
        <v/>
      </c>
      <c r="Y767" s="71" t="str">
        <f>IF(X767="","",IFERROR(VLOOKUP(X767,'Prog Actual'!H:H,1,0),"Eliminada"))</f>
        <v/>
      </c>
    </row>
    <row r="768" spans="8:25">
      <c r="H768" s="268" t="str">
        <f t="shared" si="11"/>
        <v/>
      </c>
      <c r="V768" s="71" t="str">
        <f>IF('Prog Actual'!H767="","",'Prog Actual'!H767)</f>
        <v/>
      </c>
      <c r="W768" s="71" t="str">
        <f>IF(V768="","",IFERROR(VLOOKUP(V768,'Prog antiguo'!H:H,1,0),"Inserto"))</f>
        <v/>
      </c>
      <c r="X768" s="71" t="str">
        <f>IF('Prog antiguo'!H767="","",'Prog antiguo'!H767)</f>
        <v/>
      </c>
      <c r="Y768" s="71" t="str">
        <f>IF(X768="","",IFERROR(VLOOKUP(X768,'Prog Actual'!H:H,1,0),"Eliminada"))</f>
        <v/>
      </c>
    </row>
    <row r="769" spans="8:25">
      <c r="H769" s="268" t="str">
        <f t="shared" si="11"/>
        <v/>
      </c>
      <c r="V769" s="71" t="str">
        <f>IF('Prog Actual'!H768="","",'Prog Actual'!H768)</f>
        <v/>
      </c>
      <c r="W769" s="71" t="str">
        <f>IF(V769="","",IFERROR(VLOOKUP(V769,'Prog antiguo'!H:H,1,0),"Inserto"))</f>
        <v/>
      </c>
      <c r="X769" s="71" t="str">
        <f>IF('Prog antiguo'!H768="","",'Prog antiguo'!H768)</f>
        <v/>
      </c>
      <c r="Y769" s="71" t="str">
        <f>IF(X769="","",IFERROR(VLOOKUP(X769,'Prog Actual'!H:H,1,0),"Eliminada"))</f>
        <v/>
      </c>
    </row>
    <row r="770" spans="8:25">
      <c r="H770" s="268" t="str">
        <f t="shared" si="11"/>
        <v/>
      </c>
      <c r="V770" s="71" t="str">
        <f>IF('Prog Actual'!H769="","",'Prog Actual'!H769)</f>
        <v/>
      </c>
      <c r="W770" s="71" t="str">
        <f>IF(V770="","",IFERROR(VLOOKUP(V770,'Prog antiguo'!H:H,1,0),"Inserto"))</f>
        <v/>
      </c>
      <c r="X770" s="71" t="str">
        <f>IF('Prog antiguo'!H769="","",'Prog antiguo'!H769)</f>
        <v/>
      </c>
      <c r="Y770" s="71" t="str">
        <f>IF(X770="","",IFERROR(VLOOKUP(X770,'Prog Actual'!H:H,1,0),"Eliminada"))</f>
        <v/>
      </c>
    </row>
    <row r="771" spans="8:25">
      <c r="H771" s="268" t="str">
        <f t="shared" si="11"/>
        <v/>
      </c>
      <c r="V771" s="71" t="str">
        <f>IF('Prog Actual'!H770="","",'Prog Actual'!H770)</f>
        <v/>
      </c>
      <c r="W771" s="71" t="str">
        <f>IF(V771="","",IFERROR(VLOOKUP(V771,'Prog antiguo'!H:H,1,0),"Inserto"))</f>
        <v/>
      </c>
      <c r="X771" s="71" t="str">
        <f>IF('Prog antiguo'!H770="","",'Prog antiguo'!H770)</f>
        <v/>
      </c>
      <c r="Y771" s="71" t="str">
        <f>IF(X771="","",IFERROR(VLOOKUP(X771,'Prog Actual'!H:H,1,0),"Eliminada"))</f>
        <v/>
      </c>
    </row>
    <row r="772" spans="8:25">
      <c r="H772" s="268" t="str">
        <f t="shared" si="11"/>
        <v/>
      </c>
      <c r="V772" s="71" t="str">
        <f>IF('Prog Actual'!H771="","",'Prog Actual'!H771)</f>
        <v/>
      </c>
      <c r="W772" s="71" t="str">
        <f>IF(V772="","",IFERROR(VLOOKUP(V772,'Prog antiguo'!H:H,1,0),"Inserto"))</f>
        <v/>
      </c>
      <c r="X772" s="71" t="str">
        <f>IF('Prog antiguo'!H771="","",'Prog antiguo'!H771)</f>
        <v/>
      </c>
      <c r="Y772" s="71" t="str">
        <f>IF(X772="","",IFERROR(VLOOKUP(X772,'Prog Actual'!H:H,1,0),"Eliminada"))</f>
        <v/>
      </c>
    </row>
    <row r="773" spans="8:25">
      <c r="H773" s="268" t="str">
        <f t="shared" si="11"/>
        <v/>
      </c>
      <c r="V773" s="71" t="str">
        <f>IF('Prog Actual'!H772="","",'Prog Actual'!H772)</f>
        <v/>
      </c>
      <c r="W773" s="71" t="str">
        <f>IF(V773="","",IFERROR(VLOOKUP(V773,'Prog antiguo'!H:H,1,0),"Inserto"))</f>
        <v/>
      </c>
      <c r="X773" s="71" t="str">
        <f>IF('Prog antiguo'!H772="","",'Prog antiguo'!H772)</f>
        <v/>
      </c>
      <c r="Y773" s="71" t="str">
        <f>IF(X773="","",IFERROR(VLOOKUP(X773,'Prog Actual'!H:H,1,0),"Eliminada"))</f>
        <v/>
      </c>
    </row>
    <row r="774" spans="8:25">
      <c r="H774" s="268" t="str">
        <f t="shared" ref="H774:H837" si="12">IF(A774="","",IF(D774="","No esta en MM BD",IF(B774="EMBOT",C774,C774/D774)))</f>
        <v/>
      </c>
      <c r="V774" s="71" t="str">
        <f>IF('Prog Actual'!H773="","",'Prog Actual'!H773)</f>
        <v/>
      </c>
      <c r="W774" s="71" t="str">
        <f>IF(V774="","",IFERROR(VLOOKUP(V774,'Prog antiguo'!H:H,1,0),"Inserto"))</f>
        <v/>
      </c>
      <c r="X774" s="71" t="str">
        <f>IF('Prog antiguo'!H773="","",'Prog antiguo'!H773)</f>
        <v/>
      </c>
      <c r="Y774" s="71" t="str">
        <f>IF(X774="","",IFERROR(VLOOKUP(X774,'Prog Actual'!H:H,1,0),"Eliminada"))</f>
        <v/>
      </c>
    </row>
    <row r="775" spans="8:25">
      <c r="H775" s="268" t="str">
        <f t="shared" si="12"/>
        <v/>
      </c>
      <c r="V775" s="71" t="str">
        <f>IF('Prog Actual'!H774="","",'Prog Actual'!H774)</f>
        <v/>
      </c>
      <c r="W775" s="71" t="str">
        <f>IF(V775="","",IFERROR(VLOOKUP(V775,'Prog antiguo'!H:H,1,0),"Inserto"))</f>
        <v/>
      </c>
      <c r="X775" s="71" t="str">
        <f>IF('Prog antiguo'!H774="","",'Prog antiguo'!H774)</f>
        <v/>
      </c>
      <c r="Y775" s="71" t="str">
        <f>IF(X775="","",IFERROR(VLOOKUP(X775,'Prog Actual'!H:H,1,0),"Eliminada"))</f>
        <v/>
      </c>
    </row>
    <row r="776" spans="8:25">
      <c r="H776" s="268" t="str">
        <f t="shared" si="12"/>
        <v/>
      </c>
      <c r="V776" s="71" t="str">
        <f>IF('Prog Actual'!H775="","",'Prog Actual'!H775)</f>
        <v/>
      </c>
      <c r="W776" s="71" t="str">
        <f>IF(V776="","",IFERROR(VLOOKUP(V776,'Prog antiguo'!H:H,1,0),"Inserto"))</f>
        <v/>
      </c>
      <c r="X776" s="71" t="str">
        <f>IF('Prog antiguo'!H775="","",'Prog antiguo'!H775)</f>
        <v/>
      </c>
      <c r="Y776" s="71" t="str">
        <f>IF(X776="","",IFERROR(VLOOKUP(X776,'Prog Actual'!H:H,1,0),"Eliminada"))</f>
        <v/>
      </c>
    </row>
    <row r="777" spans="8:25">
      <c r="H777" s="268" t="str">
        <f t="shared" si="12"/>
        <v/>
      </c>
      <c r="V777" s="71" t="str">
        <f>IF('Prog Actual'!H776="","",'Prog Actual'!H776)</f>
        <v/>
      </c>
      <c r="W777" s="71" t="str">
        <f>IF(V777="","",IFERROR(VLOOKUP(V777,'Prog antiguo'!H:H,1,0),"Inserto"))</f>
        <v/>
      </c>
      <c r="X777" s="71" t="str">
        <f>IF('Prog antiguo'!H776="","",'Prog antiguo'!H776)</f>
        <v/>
      </c>
      <c r="Y777" s="71" t="str">
        <f>IF(X777="","",IFERROR(VLOOKUP(X777,'Prog Actual'!H:H,1,0),"Eliminada"))</f>
        <v/>
      </c>
    </row>
    <row r="778" spans="8:25">
      <c r="H778" s="268" t="str">
        <f t="shared" si="12"/>
        <v/>
      </c>
      <c r="V778" s="71" t="str">
        <f>IF('Prog Actual'!H777="","",'Prog Actual'!H777)</f>
        <v/>
      </c>
      <c r="W778" s="71" t="str">
        <f>IF(V778="","",IFERROR(VLOOKUP(V778,'Prog antiguo'!H:H,1,0),"Inserto"))</f>
        <v/>
      </c>
      <c r="X778" s="71" t="str">
        <f>IF('Prog antiguo'!H777="","",'Prog antiguo'!H777)</f>
        <v/>
      </c>
      <c r="Y778" s="71" t="str">
        <f>IF(X778="","",IFERROR(VLOOKUP(X778,'Prog Actual'!H:H,1,0),"Eliminada"))</f>
        <v/>
      </c>
    </row>
    <row r="779" spans="8:25">
      <c r="H779" s="268" t="str">
        <f t="shared" si="12"/>
        <v/>
      </c>
      <c r="V779" s="71" t="str">
        <f>IF('Prog Actual'!H778="","",'Prog Actual'!H778)</f>
        <v/>
      </c>
      <c r="W779" s="71" t="str">
        <f>IF(V779="","",IFERROR(VLOOKUP(V779,'Prog antiguo'!H:H,1,0),"Inserto"))</f>
        <v/>
      </c>
      <c r="X779" s="71" t="str">
        <f>IF('Prog antiguo'!H778="","",'Prog antiguo'!H778)</f>
        <v/>
      </c>
      <c r="Y779" s="71" t="str">
        <f>IF(X779="","",IFERROR(VLOOKUP(X779,'Prog Actual'!H:H,1,0),"Eliminada"))</f>
        <v/>
      </c>
    </row>
    <row r="780" spans="8:25">
      <c r="H780" s="268" t="str">
        <f t="shared" si="12"/>
        <v/>
      </c>
      <c r="V780" s="71" t="str">
        <f>IF('Prog Actual'!H779="","",'Prog Actual'!H779)</f>
        <v/>
      </c>
      <c r="W780" s="71" t="str">
        <f>IF(V780="","",IFERROR(VLOOKUP(V780,'Prog antiguo'!H:H,1,0),"Inserto"))</f>
        <v/>
      </c>
      <c r="X780" s="71" t="str">
        <f>IF('Prog antiguo'!H779="","",'Prog antiguo'!H779)</f>
        <v/>
      </c>
      <c r="Y780" s="71" t="str">
        <f>IF(X780="","",IFERROR(VLOOKUP(X780,'Prog Actual'!H:H,1,0),"Eliminada"))</f>
        <v/>
      </c>
    </row>
    <row r="781" spans="8:25">
      <c r="H781" s="268" t="str">
        <f t="shared" si="12"/>
        <v/>
      </c>
      <c r="V781" s="71" t="str">
        <f>IF('Prog Actual'!H780="","",'Prog Actual'!H780)</f>
        <v/>
      </c>
      <c r="W781" s="71" t="str">
        <f>IF(V781="","",IFERROR(VLOOKUP(V781,'Prog antiguo'!H:H,1,0),"Inserto"))</f>
        <v/>
      </c>
      <c r="X781" s="71" t="str">
        <f>IF('Prog antiguo'!H780="","",'Prog antiguo'!H780)</f>
        <v/>
      </c>
      <c r="Y781" s="71" t="str">
        <f>IF(X781="","",IFERROR(VLOOKUP(X781,'Prog Actual'!H:H,1,0),"Eliminada"))</f>
        <v/>
      </c>
    </row>
    <row r="782" spans="8:25">
      <c r="H782" s="268" t="str">
        <f t="shared" si="12"/>
        <v/>
      </c>
      <c r="V782" s="71" t="str">
        <f>IF('Prog Actual'!H781="","",'Prog Actual'!H781)</f>
        <v/>
      </c>
      <c r="W782" s="71" t="str">
        <f>IF(V782="","",IFERROR(VLOOKUP(V782,'Prog antiguo'!H:H,1,0),"Inserto"))</f>
        <v/>
      </c>
      <c r="X782" s="71" t="str">
        <f>IF('Prog antiguo'!H781="","",'Prog antiguo'!H781)</f>
        <v/>
      </c>
      <c r="Y782" s="71" t="str">
        <f>IF(X782="","",IFERROR(VLOOKUP(X782,'Prog Actual'!H:H,1,0),"Eliminada"))</f>
        <v/>
      </c>
    </row>
    <row r="783" spans="8:25">
      <c r="H783" s="268" t="str">
        <f t="shared" si="12"/>
        <v/>
      </c>
      <c r="V783" s="71" t="str">
        <f>IF('Prog Actual'!H782="","",'Prog Actual'!H782)</f>
        <v/>
      </c>
      <c r="W783" s="71" t="str">
        <f>IF(V783="","",IFERROR(VLOOKUP(V783,'Prog antiguo'!H:H,1,0),"Inserto"))</f>
        <v/>
      </c>
      <c r="X783" s="71" t="str">
        <f>IF('Prog antiguo'!H782="","",'Prog antiguo'!H782)</f>
        <v/>
      </c>
      <c r="Y783" s="71" t="str">
        <f>IF(X783="","",IFERROR(VLOOKUP(X783,'Prog Actual'!H:H,1,0),"Eliminada"))</f>
        <v/>
      </c>
    </row>
    <row r="784" spans="8:25">
      <c r="H784" s="268" t="str">
        <f t="shared" si="12"/>
        <v/>
      </c>
      <c r="V784" s="71" t="str">
        <f>IF('Prog Actual'!H783="","",'Prog Actual'!H783)</f>
        <v/>
      </c>
      <c r="W784" s="71" t="str">
        <f>IF(V784="","",IFERROR(VLOOKUP(V784,'Prog antiguo'!H:H,1,0),"Inserto"))</f>
        <v/>
      </c>
      <c r="X784" s="71" t="str">
        <f>IF('Prog antiguo'!H783="","",'Prog antiguo'!H783)</f>
        <v/>
      </c>
      <c r="Y784" s="71" t="str">
        <f>IF(X784="","",IFERROR(VLOOKUP(X784,'Prog Actual'!H:H,1,0),"Eliminada"))</f>
        <v/>
      </c>
    </row>
    <row r="785" spans="8:25">
      <c r="H785" s="268" t="str">
        <f t="shared" si="12"/>
        <v/>
      </c>
      <c r="V785" s="71" t="str">
        <f>IF('Prog Actual'!H784="","",'Prog Actual'!H784)</f>
        <v/>
      </c>
      <c r="W785" s="71" t="str">
        <f>IF(V785="","",IFERROR(VLOOKUP(V785,'Prog antiguo'!H:H,1,0),"Inserto"))</f>
        <v/>
      </c>
      <c r="X785" s="71" t="str">
        <f>IF('Prog antiguo'!H784="","",'Prog antiguo'!H784)</f>
        <v/>
      </c>
      <c r="Y785" s="71" t="str">
        <f>IF(X785="","",IFERROR(VLOOKUP(X785,'Prog Actual'!H:H,1,0),"Eliminada"))</f>
        <v/>
      </c>
    </row>
    <row r="786" spans="8:25">
      <c r="H786" s="268" t="str">
        <f t="shared" si="12"/>
        <v/>
      </c>
      <c r="V786" s="71" t="str">
        <f>IF('Prog Actual'!H785="","",'Prog Actual'!H785)</f>
        <v/>
      </c>
      <c r="W786" s="71" t="str">
        <f>IF(V786="","",IFERROR(VLOOKUP(V786,'Prog antiguo'!H:H,1,0),"Inserto"))</f>
        <v/>
      </c>
      <c r="X786" s="71" t="str">
        <f>IF('Prog antiguo'!H785="","",'Prog antiguo'!H785)</f>
        <v/>
      </c>
      <c r="Y786" s="71" t="str">
        <f>IF(X786="","",IFERROR(VLOOKUP(X786,'Prog Actual'!H:H,1,0),"Eliminada"))</f>
        <v/>
      </c>
    </row>
    <row r="787" spans="8:25">
      <c r="H787" s="268" t="str">
        <f t="shared" si="12"/>
        <v/>
      </c>
      <c r="V787" s="71" t="str">
        <f>IF('Prog Actual'!H786="","",'Prog Actual'!H786)</f>
        <v/>
      </c>
      <c r="W787" s="71" t="str">
        <f>IF(V787="","",IFERROR(VLOOKUP(V787,'Prog antiguo'!H:H,1,0),"Inserto"))</f>
        <v/>
      </c>
      <c r="X787" s="71" t="str">
        <f>IF('Prog antiguo'!H786="","",'Prog antiguo'!H786)</f>
        <v/>
      </c>
      <c r="Y787" s="71" t="str">
        <f>IF(X787="","",IFERROR(VLOOKUP(X787,'Prog Actual'!H:H,1,0),"Eliminada"))</f>
        <v/>
      </c>
    </row>
    <row r="788" spans="8:25">
      <c r="H788" s="268" t="str">
        <f t="shared" si="12"/>
        <v/>
      </c>
      <c r="V788" s="71" t="str">
        <f>IF('Prog Actual'!H787="","",'Prog Actual'!H787)</f>
        <v/>
      </c>
      <c r="W788" s="71" t="str">
        <f>IF(V788="","",IFERROR(VLOOKUP(V788,'Prog antiguo'!H:H,1,0),"Inserto"))</f>
        <v/>
      </c>
      <c r="X788" s="71" t="str">
        <f>IF('Prog antiguo'!H787="","",'Prog antiguo'!H787)</f>
        <v/>
      </c>
      <c r="Y788" s="71" t="str">
        <f>IF(X788="","",IFERROR(VLOOKUP(X788,'Prog Actual'!H:H,1,0),"Eliminada"))</f>
        <v/>
      </c>
    </row>
    <row r="789" spans="8:25">
      <c r="H789" s="268" t="str">
        <f t="shared" si="12"/>
        <v/>
      </c>
      <c r="V789" s="71" t="str">
        <f>IF('Prog Actual'!H788="","",'Prog Actual'!H788)</f>
        <v/>
      </c>
      <c r="W789" s="71" t="str">
        <f>IF(V789="","",IFERROR(VLOOKUP(V789,'Prog antiguo'!H:H,1,0),"Inserto"))</f>
        <v/>
      </c>
      <c r="X789" s="71" t="str">
        <f>IF('Prog antiguo'!H788="","",'Prog antiguo'!H788)</f>
        <v/>
      </c>
      <c r="Y789" s="71" t="str">
        <f>IF(X789="","",IFERROR(VLOOKUP(X789,'Prog Actual'!H:H,1,0),"Eliminada"))</f>
        <v/>
      </c>
    </row>
    <row r="790" spans="8:25">
      <c r="H790" s="268" t="str">
        <f t="shared" si="12"/>
        <v/>
      </c>
      <c r="V790" s="71" t="str">
        <f>IF('Prog Actual'!H789="","",'Prog Actual'!H789)</f>
        <v/>
      </c>
      <c r="W790" s="71" t="str">
        <f>IF(V790="","",IFERROR(VLOOKUP(V790,'Prog antiguo'!H:H,1,0),"Inserto"))</f>
        <v/>
      </c>
      <c r="X790" s="71" t="str">
        <f>IF('Prog antiguo'!H789="","",'Prog antiguo'!H789)</f>
        <v/>
      </c>
      <c r="Y790" s="71" t="str">
        <f>IF(X790="","",IFERROR(VLOOKUP(X790,'Prog Actual'!H:H,1,0),"Eliminada"))</f>
        <v/>
      </c>
    </row>
    <row r="791" spans="8:25">
      <c r="H791" s="268" t="str">
        <f t="shared" si="12"/>
        <v/>
      </c>
      <c r="V791" s="71" t="str">
        <f>IF('Prog Actual'!H790="","",'Prog Actual'!H790)</f>
        <v/>
      </c>
      <c r="W791" s="71" t="str">
        <f>IF(V791="","",IFERROR(VLOOKUP(V791,'Prog antiguo'!H:H,1,0),"Inserto"))</f>
        <v/>
      </c>
      <c r="X791" s="71" t="str">
        <f>IF('Prog antiguo'!H790="","",'Prog antiguo'!H790)</f>
        <v/>
      </c>
      <c r="Y791" s="71" t="str">
        <f>IF(X791="","",IFERROR(VLOOKUP(X791,'Prog Actual'!H:H,1,0),"Eliminada"))</f>
        <v/>
      </c>
    </row>
    <row r="792" spans="8:25">
      <c r="H792" s="268" t="str">
        <f t="shared" si="12"/>
        <v/>
      </c>
      <c r="V792" s="71" t="str">
        <f>IF('Prog Actual'!H791="","",'Prog Actual'!H791)</f>
        <v/>
      </c>
      <c r="W792" s="71" t="str">
        <f>IF(V792="","",IFERROR(VLOOKUP(V792,'Prog antiguo'!H:H,1,0),"Inserto"))</f>
        <v/>
      </c>
      <c r="X792" s="71" t="str">
        <f>IF('Prog antiguo'!H791="","",'Prog antiguo'!H791)</f>
        <v/>
      </c>
      <c r="Y792" s="71" t="str">
        <f>IF(X792="","",IFERROR(VLOOKUP(X792,'Prog Actual'!H:H,1,0),"Eliminada"))</f>
        <v/>
      </c>
    </row>
    <row r="793" spans="8:25">
      <c r="H793" s="268" t="str">
        <f t="shared" si="12"/>
        <v/>
      </c>
      <c r="V793" s="71" t="str">
        <f>IF('Prog Actual'!H792="","",'Prog Actual'!H792)</f>
        <v/>
      </c>
      <c r="W793" s="71" t="str">
        <f>IF(V793="","",IFERROR(VLOOKUP(V793,'Prog antiguo'!H:H,1,0),"Inserto"))</f>
        <v/>
      </c>
      <c r="X793" s="71" t="str">
        <f>IF('Prog antiguo'!H792="","",'Prog antiguo'!H792)</f>
        <v/>
      </c>
      <c r="Y793" s="71" t="str">
        <f>IF(X793="","",IFERROR(VLOOKUP(X793,'Prog Actual'!H:H,1,0),"Eliminada"))</f>
        <v/>
      </c>
    </row>
    <row r="794" spans="8:25">
      <c r="H794" s="268" t="str">
        <f t="shared" si="12"/>
        <v/>
      </c>
      <c r="V794" s="71" t="str">
        <f>IF('Prog Actual'!H793="","",'Prog Actual'!H793)</f>
        <v/>
      </c>
      <c r="W794" s="71" t="str">
        <f>IF(V794="","",IFERROR(VLOOKUP(V794,'Prog antiguo'!H:H,1,0),"Inserto"))</f>
        <v/>
      </c>
      <c r="X794" s="71" t="str">
        <f>IF('Prog antiguo'!H793="","",'Prog antiguo'!H793)</f>
        <v/>
      </c>
      <c r="Y794" s="71" t="str">
        <f>IF(X794="","",IFERROR(VLOOKUP(X794,'Prog Actual'!H:H,1,0),"Eliminada"))</f>
        <v/>
      </c>
    </row>
    <row r="795" spans="8:25">
      <c r="H795" s="268" t="str">
        <f t="shared" si="12"/>
        <v/>
      </c>
      <c r="V795" s="71" t="str">
        <f>IF('Prog Actual'!H794="","",'Prog Actual'!H794)</f>
        <v/>
      </c>
      <c r="W795" s="71" t="str">
        <f>IF(V795="","",IFERROR(VLOOKUP(V795,'Prog antiguo'!H:H,1,0),"Inserto"))</f>
        <v/>
      </c>
      <c r="X795" s="71" t="str">
        <f>IF('Prog antiguo'!H794="","",'Prog antiguo'!H794)</f>
        <v/>
      </c>
      <c r="Y795" s="71" t="str">
        <f>IF(X795="","",IFERROR(VLOOKUP(X795,'Prog Actual'!H:H,1,0),"Eliminada"))</f>
        <v/>
      </c>
    </row>
    <row r="796" spans="8:25">
      <c r="H796" s="268" t="str">
        <f t="shared" si="12"/>
        <v/>
      </c>
      <c r="V796" s="71" t="str">
        <f>IF('Prog Actual'!H795="","",'Prog Actual'!H795)</f>
        <v/>
      </c>
      <c r="W796" s="71" t="str">
        <f>IF(V796="","",IFERROR(VLOOKUP(V796,'Prog antiguo'!H:H,1,0),"Inserto"))</f>
        <v/>
      </c>
      <c r="X796" s="71" t="str">
        <f>IF('Prog antiguo'!H795="","",'Prog antiguo'!H795)</f>
        <v/>
      </c>
      <c r="Y796" s="71" t="str">
        <f>IF(X796="","",IFERROR(VLOOKUP(X796,'Prog Actual'!H:H,1,0),"Eliminada"))</f>
        <v/>
      </c>
    </row>
    <row r="797" spans="8:25">
      <c r="H797" s="268" t="str">
        <f t="shared" si="12"/>
        <v/>
      </c>
      <c r="V797" s="71" t="str">
        <f>IF('Prog Actual'!H796="","",'Prog Actual'!H796)</f>
        <v/>
      </c>
      <c r="W797" s="71" t="str">
        <f>IF(V797="","",IFERROR(VLOOKUP(V797,'Prog antiguo'!H:H,1,0),"Inserto"))</f>
        <v/>
      </c>
      <c r="X797" s="71" t="str">
        <f>IF('Prog antiguo'!H796="","",'Prog antiguo'!H796)</f>
        <v/>
      </c>
      <c r="Y797" s="71" t="str">
        <f>IF(X797="","",IFERROR(VLOOKUP(X797,'Prog Actual'!H:H,1,0),"Eliminada"))</f>
        <v/>
      </c>
    </row>
    <row r="798" spans="8:25">
      <c r="H798" s="268" t="str">
        <f t="shared" si="12"/>
        <v/>
      </c>
      <c r="V798" s="71" t="str">
        <f>IF('Prog Actual'!H797="","",'Prog Actual'!H797)</f>
        <v/>
      </c>
      <c r="W798" s="71" t="str">
        <f>IF(V798="","",IFERROR(VLOOKUP(V798,'Prog antiguo'!H:H,1,0),"Inserto"))</f>
        <v/>
      </c>
      <c r="X798" s="71" t="str">
        <f>IF('Prog antiguo'!H797="","",'Prog antiguo'!H797)</f>
        <v/>
      </c>
      <c r="Y798" s="71" t="str">
        <f>IF(X798="","",IFERROR(VLOOKUP(X798,'Prog Actual'!H:H,1,0),"Eliminada"))</f>
        <v/>
      </c>
    </row>
    <row r="799" spans="8:25">
      <c r="H799" s="268" t="str">
        <f t="shared" si="12"/>
        <v/>
      </c>
      <c r="V799" s="71" t="str">
        <f>IF('Prog Actual'!H798="","",'Prog Actual'!H798)</f>
        <v/>
      </c>
      <c r="W799" s="71" t="str">
        <f>IF(V799="","",IFERROR(VLOOKUP(V799,'Prog antiguo'!H:H,1,0),"Inserto"))</f>
        <v/>
      </c>
      <c r="X799" s="71" t="str">
        <f>IF('Prog antiguo'!H798="","",'Prog antiguo'!H798)</f>
        <v/>
      </c>
      <c r="Y799" s="71" t="str">
        <f>IF(X799="","",IFERROR(VLOOKUP(X799,'Prog Actual'!H:H,1,0),"Eliminada"))</f>
        <v/>
      </c>
    </row>
    <row r="800" spans="8:25">
      <c r="H800" s="268" t="str">
        <f t="shared" si="12"/>
        <v/>
      </c>
      <c r="V800" s="71" t="str">
        <f>IF('Prog Actual'!H799="","",'Prog Actual'!H799)</f>
        <v/>
      </c>
      <c r="W800" s="71" t="str">
        <f>IF(V800="","",IFERROR(VLOOKUP(V800,'Prog antiguo'!H:H,1,0),"Inserto"))</f>
        <v/>
      </c>
      <c r="X800" s="71" t="str">
        <f>IF('Prog antiguo'!H799="","",'Prog antiguo'!H799)</f>
        <v/>
      </c>
      <c r="Y800" s="71" t="str">
        <f>IF(X800="","",IFERROR(VLOOKUP(X800,'Prog Actual'!H:H,1,0),"Eliminada"))</f>
        <v/>
      </c>
    </row>
    <row r="801" spans="8:25">
      <c r="H801" s="268" t="str">
        <f t="shared" si="12"/>
        <v/>
      </c>
      <c r="V801" s="71" t="str">
        <f>IF('Prog Actual'!H800="","",'Prog Actual'!H800)</f>
        <v/>
      </c>
      <c r="W801" s="71" t="str">
        <f>IF(V801="","",IFERROR(VLOOKUP(V801,'Prog antiguo'!H:H,1,0),"Inserto"))</f>
        <v/>
      </c>
      <c r="X801" s="71" t="str">
        <f>IF('Prog antiguo'!H800="","",'Prog antiguo'!H800)</f>
        <v/>
      </c>
      <c r="Y801" s="71" t="str">
        <f>IF(X801="","",IFERROR(VLOOKUP(X801,'Prog Actual'!H:H,1,0),"Eliminada"))</f>
        <v/>
      </c>
    </row>
    <row r="802" spans="8:25">
      <c r="H802" s="268" t="str">
        <f t="shared" si="12"/>
        <v/>
      </c>
      <c r="V802" s="71" t="str">
        <f>IF('Prog Actual'!H801="","",'Prog Actual'!H801)</f>
        <v/>
      </c>
      <c r="W802" s="71" t="str">
        <f>IF(V802="","",IFERROR(VLOOKUP(V802,'Prog antiguo'!H:H,1,0),"Inserto"))</f>
        <v/>
      </c>
      <c r="X802" s="71" t="str">
        <f>IF('Prog antiguo'!H801="","",'Prog antiguo'!H801)</f>
        <v/>
      </c>
      <c r="Y802" s="71" t="str">
        <f>IF(X802="","",IFERROR(VLOOKUP(X802,'Prog Actual'!H:H,1,0),"Eliminada"))</f>
        <v/>
      </c>
    </row>
    <row r="803" spans="8:25">
      <c r="H803" s="268" t="str">
        <f t="shared" si="12"/>
        <v/>
      </c>
      <c r="V803" s="71" t="str">
        <f>IF('Prog Actual'!H802="","",'Prog Actual'!H802)</f>
        <v/>
      </c>
      <c r="W803" s="71" t="str">
        <f>IF(V803="","",IFERROR(VLOOKUP(V803,'Prog antiguo'!H:H,1,0),"Inserto"))</f>
        <v/>
      </c>
      <c r="X803" s="71" t="str">
        <f>IF('Prog antiguo'!H802="","",'Prog antiguo'!H802)</f>
        <v/>
      </c>
      <c r="Y803" s="71" t="str">
        <f>IF(X803="","",IFERROR(VLOOKUP(X803,'Prog Actual'!H:H,1,0),"Eliminada"))</f>
        <v/>
      </c>
    </row>
    <row r="804" spans="8:25">
      <c r="H804" s="268" t="str">
        <f t="shared" si="12"/>
        <v/>
      </c>
      <c r="V804" s="71" t="str">
        <f>IF('Prog Actual'!H803="","",'Prog Actual'!H803)</f>
        <v/>
      </c>
      <c r="W804" s="71" t="str">
        <f>IF(V804="","",IFERROR(VLOOKUP(V804,'Prog antiguo'!H:H,1,0),"Inserto"))</f>
        <v/>
      </c>
      <c r="X804" s="71" t="str">
        <f>IF('Prog antiguo'!H803="","",'Prog antiguo'!H803)</f>
        <v/>
      </c>
      <c r="Y804" s="71" t="str">
        <f>IF(X804="","",IFERROR(VLOOKUP(X804,'Prog Actual'!H:H,1,0),"Eliminada"))</f>
        <v/>
      </c>
    </row>
    <row r="805" spans="8:25">
      <c r="H805" s="268" t="str">
        <f t="shared" si="12"/>
        <v/>
      </c>
      <c r="V805" s="71" t="str">
        <f>IF('Prog Actual'!H804="","",'Prog Actual'!H804)</f>
        <v/>
      </c>
      <c r="W805" s="71" t="str">
        <f>IF(V805="","",IFERROR(VLOOKUP(V805,'Prog antiguo'!H:H,1,0),"Inserto"))</f>
        <v/>
      </c>
      <c r="X805" s="71" t="str">
        <f>IF('Prog antiguo'!H804="","",'Prog antiguo'!H804)</f>
        <v/>
      </c>
      <c r="Y805" s="71" t="str">
        <f>IF(X805="","",IFERROR(VLOOKUP(X805,'Prog Actual'!H:H,1,0),"Eliminada"))</f>
        <v/>
      </c>
    </row>
    <row r="806" spans="8:25">
      <c r="H806" s="268" t="str">
        <f t="shared" si="12"/>
        <v/>
      </c>
      <c r="V806" s="71" t="str">
        <f>IF('Prog Actual'!H805="","",'Prog Actual'!H805)</f>
        <v/>
      </c>
      <c r="W806" s="71" t="str">
        <f>IF(V806="","",IFERROR(VLOOKUP(V806,'Prog antiguo'!H:H,1,0),"Inserto"))</f>
        <v/>
      </c>
      <c r="X806" s="71" t="str">
        <f>IF('Prog antiguo'!H805="","",'Prog antiguo'!H805)</f>
        <v/>
      </c>
      <c r="Y806" s="71" t="str">
        <f>IF(X806="","",IFERROR(VLOOKUP(X806,'Prog Actual'!H:H,1,0),"Eliminada"))</f>
        <v/>
      </c>
    </row>
    <row r="807" spans="8:25">
      <c r="H807" s="268" t="str">
        <f t="shared" si="12"/>
        <v/>
      </c>
      <c r="V807" s="71" t="str">
        <f>IF('Prog Actual'!H806="","",'Prog Actual'!H806)</f>
        <v/>
      </c>
      <c r="W807" s="71" t="str">
        <f>IF(V807="","",IFERROR(VLOOKUP(V807,'Prog antiguo'!H:H,1,0),"Inserto"))</f>
        <v/>
      </c>
      <c r="X807" s="71" t="str">
        <f>IF('Prog antiguo'!H806="","",'Prog antiguo'!H806)</f>
        <v/>
      </c>
      <c r="Y807" s="71" t="str">
        <f>IF(X807="","",IFERROR(VLOOKUP(X807,'Prog Actual'!H:H,1,0),"Eliminada"))</f>
        <v/>
      </c>
    </row>
    <row r="808" spans="8:25">
      <c r="H808" s="268" t="str">
        <f t="shared" si="12"/>
        <v/>
      </c>
      <c r="V808" s="71" t="str">
        <f>IF('Prog Actual'!H807="","",'Prog Actual'!H807)</f>
        <v/>
      </c>
      <c r="W808" s="71" t="str">
        <f>IF(V808="","",IFERROR(VLOOKUP(V808,'Prog antiguo'!H:H,1,0),"Inserto"))</f>
        <v/>
      </c>
      <c r="X808" s="71" t="str">
        <f>IF('Prog antiguo'!H807="","",'Prog antiguo'!H807)</f>
        <v/>
      </c>
      <c r="Y808" s="71" t="str">
        <f>IF(X808="","",IFERROR(VLOOKUP(X808,'Prog Actual'!H:H,1,0),"Eliminada"))</f>
        <v/>
      </c>
    </row>
    <row r="809" spans="8:25">
      <c r="H809" s="268" t="str">
        <f t="shared" si="12"/>
        <v/>
      </c>
      <c r="V809" s="71" t="str">
        <f>IF('Prog Actual'!H808="","",'Prog Actual'!H808)</f>
        <v/>
      </c>
      <c r="W809" s="71" t="str">
        <f>IF(V809="","",IFERROR(VLOOKUP(V809,'Prog antiguo'!H:H,1,0),"Inserto"))</f>
        <v/>
      </c>
      <c r="X809" s="71" t="str">
        <f>IF('Prog antiguo'!H808="","",'Prog antiguo'!H808)</f>
        <v/>
      </c>
      <c r="Y809" s="71" t="str">
        <f>IF(X809="","",IFERROR(VLOOKUP(X809,'Prog Actual'!H:H,1,0),"Eliminada"))</f>
        <v/>
      </c>
    </row>
    <row r="810" spans="8:25">
      <c r="H810" s="268" t="str">
        <f t="shared" si="12"/>
        <v/>
      </c>
      <c r="V810" s="71" t="str">
        <f>IF('Prog Actual'!H809="","",'Prog Actual'!H809)</f>
        <v/>
      </c>
      <c r="W810" s="71" t="str">
        <f>IF(V810="","",IFERROR(VLOOKUP(V810,'Prog antiguo'!H:H,1,0),"Inserto"))</f>
        <v/>
      </c>
      <c r="X810" s="71" t="str">
        <f>IF('Prog antiguo'!H809="","",'Prog antiguo'!H809)</f>
        <v/>
      </c>
      <c r="Y810" s="71" t="str">
        <f>IF(X810="","",IFERROR(VLOOKUP(X810,'Prog Actual'!H:H,1,0),"Eliminada"))</f>
        <v/>
      </c>
    </row>
    <row r="811" spans="8:25">
      <c r="H811" s="268" t="str">
        <f t="shared" si="12"/>
        <v/>
      </c>
      <c r="V811" s="71" t="str">
        <f>IF('Prog Actual'!H810="","",'Prog Actual'!H810)</f>
        <v/>
      </c>
      <c r="W811" s="71" t="str">
        <f>IF(V811="","",IFERROR(VLOOKUP(V811,'Prog antiguo'!H:H,1,0),"Inserto"))</f>
        <v/>
      </c>
      <c r="X811" s="71" t="str">
        <f>IF('Prog antiguo'!H810="","",'Prog antiguo'!H810)</f>
        <v/>
      </c>
      <c r="Y811" s="71" t="str">
        <f>IF(X811="","",IFERROR(VLOOKUP(X811,'Prog Actual'!H:H,1,0),"Eliminada"))</f>
        <v/>
      </c>
    </row>
    <row r="812" spans="8:25">
      <c r="H812" s="268" t="str">
        <f t="shared" si="12"/>
        <v/>
      </c>
      <c r="V812" s="71" t="str">
        <f>IF('Prog Actual'!H811="","",'Prog Actual'!H811)</f>
        <v/>
      </c>
      <c r="W812" s="71" t="str">
        <f>IF(V812="","",IFERROR(VLOOKUP(V812,'Prog antiguo'!H:H,1,0),"Inserto"))</f>
        <v/>
      </c>
      <c r="X812" s="71" t="str">
        <f>IF('Prog antiguo'!H811="","",'Prog antiguo'!H811)</f>
        <v/>
      </c>
      <c r="Y812" s="71" t="str">
        <f>IF(X812="","",IFERROR(VLOOKUP(X812,'Prog Actual'!H:H,1,0),"Eliminada"))</f>
        <v/>
      </c>
    </row>
    <row r="813" spans="8:25">
      <c r="H813" s="268" t="str">
        <f t="shared" si="12"/>
        <v/>
      </c>
      <c r="V813" s="71" t="str">
        <f>IF('Prog Actual'!H812="","",'Prog Actual'!H812)</f>
        <v/>
      </c>
      <c r="W813" s="71" t="str">
        <f>IF(V813="","",IFERROR(VLOOKUP(V813,'Prog antiguo'!H:H,1,0),"Inserto"))</f>
        <v/>
      </c>
      <c r="X813" s="71" t="str">
        <f>IF('Prog antiguo'!H812="","",'Prog antiguo'!H812)</f>
        <v/>
      </c>
      <c r="Y813" s="71" t="str">
        <f>IF(X813="","",IFERROR(VLOOKUP(X813,'Prog Actual'!H:H,1,0),"Eliminada"))</f>
        <v/>
      </c>
    </row>
    <row r="814" spans="8:25">
      <c r="H814" s="268" t="str">
        <f t="shared" si="12"/>
        <v/>
      </c>
      <c r="V814" s="71" t="str">
        <f>IF('Prog Actual'!H813="","",'Prog Actual'!H813)</f>
        <v/>
      </c>
      <c r="W814" s="71" t="str">
        <f>IF(V814="","",IFERROR(VLOOKUP(V814,'Prog antiguo'!H:H,1,0),"Inserto"))</f>
        <v/>
      </c>
      <c r="X814" s="71" t="str">
        <f>IF('Prog antiguo'!H813="","",'Prog antiguo'!H813)</f>
        <v/>
      </c>
      <c r="Y814" s="71" t="str">
        <f>IF(X814="","",IFERROR(VLOOKUP(X814,'Prog Actual'!H:H,1,0),"Eliminada"))</f>
        <v/>
      </c>
    </row>
    <row r="815" spans="8:25">
      <c r="H815" s="268" t="str">
        <f t="shared" si="12"/>
        <v/>
      </c>
      <c r="V815" s="71" t="str">
        <f>IF('Prog Actual'!H814="","",'Prog Actual'!H814)</f>
        <v/>
      </c>
      <c r="W815" s="71" t="str">
        <f>IF(V815="","",IFERROR(VLOOKUP(V815,'Prog antiguo'!H:H,1,0),"Inserto"))</f>
        <v/>
      </c>
      <c r="X815" s="71" t="str">
        <f>IF('Prog antiguo'!H814="","",'Prog antiguo'!H814)</f>
        <v/>
      </c>
      <c r="Y815" s="71" t="str">
        <f>IF(X815="","",IFERROR(VLOOKUP(X815,'Prog Actual'!H:H,1,0),"Eliminada"))</f>
        <v/>
      </c>
    </row>
    <row r="816" spans="8:25">
      <c r="H816" s="268" t="str">
        <f t="shared" si="12"/>
        <v/>
      </c>
      <c r="V816" s="71" t="str">
        <f>IF('Prog Actual'!H815="","",'Prog Actual'!H815)</f>
        <v/>
      </c>
      <c r="W816" s="71" t="str">
        <f>IF(V816="","",IFERROR(VLOOKUP(V816,'Prog antiguo'!H:H,1,0),"Inserto"))</f>
        <v/>
      </c>
      <c r="X816" s="71" t="str">
        <f>IF('Prog antiguo'!H815="","",'Prog antiguo'!H815)</f>
        <v/>
      </c>
      <c r="Y816" s="71" t="str">
        <f>IF(X816="","",IFERROR(VLOOKUP(X816,'Prog Actual'!H:H,1,0),"Eliminada"))</f>
        <v/>
      </c>
    </row>
    <row r="817" spans="8:25">
      <c r="H817" s="268" t="str">
        <f t="shared" si="12"/>
        <v/>
      </c>
      <c r="V817" s="71" t="str">
        <f>IF('Prog Actual'!H816="","",'Prog Actual'!H816)</f>
        <v/>
      </c>
      <c r="W817" s="71" t="str">
        <f>IF(V817="","",IFERROR(VLOOKUP(V817,'Prog antiguo'!H:H,1,0),"Inserto"))</f>
        <v/>
      </c>
      <c r="X817" s="71" t="str">
        <f>IF('Prog antiguo'!H816="","",'Prog antiguo'!H816)</f>
        <v/>
      </c>
      <c r="Y817" s="71" t="str">
        <f>IF(X817="","",IFERROR(VLOOKUP(X817,'Prog Actual'!H:H,1,0),"Eliminada"))</f>
        <v/>
      </c>
    </row>
    <row r="818" spans="8:25">
      <c r="H818" s="268" t="str">
        <f t="shared" si="12"/>
        <v/>
      </c>
      <c r="V818" s="71" t="str">
        <f>IF('Prog Actual'!H817="","",'Prog Actual'!H817)</f>
        <v/>
      </c>
      <c r="W818" s="71" t="str">
        <f>IF(V818="","",IFERROR(VLOOKUP(V818,'Prog antiguo'!H:H,1,0),"Inserto"))</f>
        <v/>
      </c>
      <c r="X818" s="71" t="str">
        <f>IF('Prog antiguo'!H817="","",'Prog antiguo'!H817)</f>
        <v/>
      </c>
      <c r="Y818" s="71" t="str">
        <f>IF(X818="","",IFERROR(VLOOKUP(X818,'Prog Actual'!H:H,1,0),"Eliminada"))</f>
        <v/>
      </c>
    </row>
    <row r="819" spans="8:25">
      <c r="H819" s="268" t="str">
        <f t="shared" si="12"/>
        <v/>
      </c>
      <c r="V819" s="71" t="str">
        <f>IF('Prog Actual'!H818="","",'Prog Actual'!H818)</f>
        <v/>
      </c>
      <c r="W819" s="71" t="str">
        <f>IF(V819="","",IFERROR(VLOOKUP(V819,'Prog antiguo'!H:H,1,0),"Inserto"))</f>
        <v/>
      </c>
      <c r="X819" s="71" t="str">
        <f>IF('Prog antiguo'!H818="","",'Prog antiguo'!H818)</f>
        <v/>
      </c>
      <c r="Y819" s="71" t="str">
        <f>IF(X819="","",IFERROR(VLOOKUP(X819,'Prog Actual'!H:H,1,0),"Eliminada"))</f>
        <v/>
      </c>
    </row>
    <row r="820" spans="8:25">
      <c r="H820" s="268" t="str">
        <f t="shared" si="12"/>
        <v/>
      </c>
      <c r="V820" s="71" t="str">
        <f>IF('Prog Actual'!H819="","",'Prog Actual'!H819)</f>
        <v/>
      </c>
      <c r="W820" s="71" t="str">
        <f>IF(V820="","",IFERROR(VLOOKUP(V820,'Prog antiguo'!H:H,1,0),"Inserto"))</f>
        <v/>
      </c>
      <c r="X820" s="71" t="str">
        <f>IF('Prog antiguo'!H819="","",'Prog antiguo'!H819)</f>
        <v/>
      </c>
      <c r="Y820" s="71" t="str">
        <f>IF(X820="","",IFERROR(VLOOKUP(X820,'Prog Actual'!H:H,1,0),"Eliminada"))</f>
        <v/>
      </c>
    </row>
    <row r="821" spans="8:25">
      <c r="H821" s="268" t="str">
        <f t="shared" si="12"/>
        <v/>
      </c>
      <c r="V821" s="71" t="str">
        <f>IF('Prog Actual'!H820="","",'Prog Actual'!H820)</f>
        <v/>
      </c>
      <c r="W821" s="71" t="str">
        <f>IF(V821="","",IFERROR(VLOOKUP(V821,'Prog antiguo'!H:H,1,0),"Inserto"))</f>
        <v/>
      </c>
      <c r="X821" s="71" t="str">
        <f>IF('Prog antiguo'!H820="","",'Prog antiguo'!H820)</f>
        <v/>
      </c>
      <c r="Y821" s="71" t="str">
        <f>IF(X821="","",IFERROR(VLOOKUP(X821,'Prog Actual'!H:H,1,0),"Eliminada"))</f>
        <v/>
      </c>
    </row>
    <row r="822" spans="8:25">
      <c r="H822" s="268" t="str">
        <f t="shared" si="12"/>
        <v/>
      </c>
      <c r="V822" s="71" t="str">
        <f>IF('Prog Actual'!H821="","",'Prog Actual'!H821)</f>
        <v/>
      </c>
      <c r="W822" s="71" t="str">
        <f>IF(V822="","",IFERROR(VLOOKUP(V822,'Prog antiguo'!H:H,1,0),"Inserto"))</f>
        <v/>
      </c>
      <c r="X822" s="71" t="str">
        <f>IF('Prog antiguo'!H821="","",'Prog antiguo'!H821)</f>
        <v/>
      </c>
      <c r="Y822" s="71" t="str">
        <f>IF(X822="","",IFERROR(VLOOKUP(X822,'Prog Actual'!H:H,1,0),"Eliminada"))</f>
        <v/>
      </c>
    </row>
    <row r="823" spans="8:25">
      <c r="H823" s="268" t="str">
        <f t="shared" si="12"/>
        <v/>
      </c>
      <c r="V823" s="71" t="str">
        <f>IF('Prog Actual'!H822="","",'Prog Actual'!H822)</f>
        <v/>
      </c>
      <c r="W823" s="71" t="str">
        <f>IF(V823="","",IFERROR(VLOOKUP(V823,'Prog antiguo'!H:H,1,0),"Inserto"))</f>
        <v/>
      </c>
      <c r="X823" s="71" t="str">
        <f>IF('Prog antiguo'!H822="","",'Prog antiguo'!H822)</f>
        <v/>
      </c>
      <c r="Y823" s="71" t="str">
        <f>IF(X823="","",IFERROR(VLOOKUP(X823,'Prog Actual'!H:H,1,0),"Eliminada"))</f>
        <v/>
      </c>
    </row>
    <row r="824" spans="8:25">
      <c r="H824" s="268" t="str">
        <f t="shared" si="12"/>
        <v/>
      </c>
      <c r="V824" s="71" t="str">
        <f>IF('Prog Actual'!H823="","",'Prog Actual'!H823)</f>
        <v/>
      </c>
      <c r="W824" s="71" t="str">
        <f>IF(V824="","",IFERROR(VLOOKUP(V824,'Prog antiguo'!H:H,1,0),"Inserto"))</f>
        <v/>
      </c>
      <c r="X824" s="71" t="str">
        <f>IF('Prog antiguo'!H823="","",'Prog antiguo'!H823)</f>
        <v/>
      </c>
      <c r="Y824" s="71" t="str">
        <f>IF(X824="","",IFERROR(VLOOKUP(X824,'Prog Actual'!H:H,1,0),"Eliminada"))</f>
        <v/>
      </c>
    </row>
    <row r="825" spans="8:25">
      <c r="H825" s="268" t="str">
        <f t="shared" si="12"/>
        <v/>
      </c>
      <c r="V825" s="71" t="str">
        <f>IF('Prog Actual'!H824="","",'Prog Actual'!H824)</f>
        <v/>
      </c>
      <c r="W825" s="71" t="str">
        <f>IF(V825="","",IFERROR(VLOOKUP(V825,'Prog antiguo'!H:H,1,0),"Inserto"))</f>
        <v/>
      </c>
      <c r="X825" s="71" t="str">
        <f>IF('Prog antiguo'!H824="","",'Prog antiguo'!H824)</f>
        <v/>
      </c>
      <c r="Y825" s="71" t="str">
        <f>IF(X825="","",IFERROR(VLOOKUP(X825,'Prog Actual'!H:H,1,0),"Eliminada"))</f>
        <v/>
      </c>
    </row>
    <row r="826" spans="8:25">
      <c r="H826" s="268" t="str">
        <f t="shared" si="12"/>
        <v/>
      </c>
      <c r="V826" s="71" t="str">
        <f>IF('Prog Actual'!H825="","",'Prog Actual'!H825)</f>
        <v/>
      </c>
      <c r="W826" s="71" t="str">
        <f>IF(V826="","",IFERROR(VLOOKUP(V826,'Prog antiguo'!H:H,1,0),"Inserto"))</f>
        <v/>
      </c>
      <c r="X826" s="71" t="str">
        <f>IF('Prog antiguo'!H825="","",'Prog antiguo'!H825)</f>
        <v/>
      </c>
      <c r="Y826" s="71" t="str">
        <f>IF(X826="","",IFERROR(VLOOKUP(X826,'Prog Actual'!H:H,1,0),"Eliminada"))</f>
        <v/>
      </c>
    </row>
    <row r="827" spans="8:25">
      <c r="H827" s="268" t="str">
        <f t="shared" si="12"/>
        <v/>
      </c>
      <c r="V827" s="71" t="str">
        <f>IF('Prog Actual'!H826="","",'Prog Actual'!H826)</f>
        <v/>
      </c>
      <c r="W827" s="71" t="str">
        <f>IF(V827="","",IFERROR(VLOOKUP(V827,'Prog antiguo'!H:H,1,0),"Inserto"))</f>
        <v/>
      </c>
      <c r="X827" s="71" t="str">
        <f>IF('Prog antiguo'!H826="","",'Prog antiguo'!H826)</f>
        <v/>
      </c>
      <c r="Y827" s="71" t="str">
        <f>IF(X827="","",IFERROR(VLOOKUP(X827,'Prog Actual'!H:H,1,0),"Eliminada"))</f>
        <v/>
      </c>
    </row>
    <row r="828" spans="8:25">
      <c r="H828" s="268" t="str">
        <f t="shared" si="12"/>
        <v/>
      </c>
      <c r="V828" s="71" t="str">
        <f>IF('Prog Actual'!H827="","",'Prog Actual'!H827)</f>
        <v/>
      </c>
      <c r="W828" s="71" t="str">
        <f>IF(V828="","",IFERROR(VLOOKUP(V828,'Prog antiguo'!H:H,1,0),"Inserto"))</f>
        <v/>
      </c>
      <c r="X828" s="71" t="str">
        <f>IF('Prog antiguo'!H827="","",'Prog antiguo'!H827)</f>
        <v/>
      </c>
      <c r="Y828" s="71" t="str">
        <f>IF(X828="","",IFERROR(VLOOKUP(X828,'Prog Actual'!H:H,1,0),"Eliminada"))</f>
        <v/>
      </c>
    </row>
    <row r="829" spans="8:25">
      <c r="H829" s="268" t="str">
        <f t="shared" si="12"/>
        <v/>
      </c>
      <c r="V829" s="71" t="str">
        <f>IF('Prog Actual'!H828="","",'Prog Actual'!H828)</f>
        <v/>
      </c>
      <c r="W829" s="71" t="str">
        <f>IF(V829="","",IFERROR(VLOOKUP(V829,'Prog antiguo'!H:H,1,0),"Inserto"))</f>
        <v/>
      </c>
      <c r="X829" s="71" t="str">
        <f>IF('Prog antiguo'!H828="","",'Prog antiguo'!H828)</f>
        <v/>
      </c>
      <c r="Y829" s="71" t="str">
        <f>IF(X829="","",IFERROR(VLOOKUP(X829,'Prog Actual'!H:H,1,0),"Eliminada"))</f>
        <v/>
      </c>
    </row>
    <row r="830" spans="8:25">
      <c r="H830" s="268" t="str">
        <f t="shared" si="12"/>
        <v/>
      </c>
      <c r="V830" s="71" t="str">
        <f>IF('Prog Actual'!H829="","",'Prog Actual'!H829)</f>
        <v/>
      </c>
      <c r="W830" s="71" t="str">
        <f>IF(V830="","",IFERROR(VLOOKUP(V830,'Prog antiguo'!H:H,1,0),"Inserto"))</f>
        <v/>
      </c>
      <c r="X830" s="71" t="str">
        <f>IF('Prog antiguo'!H829="","",'Prog antiguo'!H829)</f>
        <v/>
      </c>
      <c r="Y830" s="71" t="str">
        <f>IF(X830="","",IFERROR(VLOOKUP(X830,'Prog Actual'!H:H,1,0),"Eliminada"))</f>
        <v/>
      </c>
    </row>
    <row r="831" spans="8:25">
      <c r="H831" s="268" t="str">
        <f t="shared" si="12"/>
        <v/>
      </c>
      <c r="V831" s="71" t="str">
        <f>IF('Prog Actual'!H830="","",'Prog Actual'!H830)</f>
        <v/>
      </c>
      <c r="W831" s="71" t="str">
        <f>IF(V831="","",IFERROR(VLOOKUP(V831,'Prog antiguo'!H:H,1,0),"Inserto"))</f>
        <v/>
      </c>
      <c r="X831" s="71" t="str">
        <f>IF('Prog antiguo'!H830="","",'Prog antiguo'!H830)</f>
        <v/>
      </c>
      <c r="Y831" s="71" t="str">
        <f>IF(X831="","",IFERROR(VLOOKUP(X831,'Prog Actual'!H:H,1,0),"Eliminada"))</f>
        <v/>
      </c>
    </row>
    <row r="832" spans="8:25">
      <c r="H832" s="268" t="str">
        <f t="shared" si="12"/>
        <v/>
      </c>
      <c r="V832" s="71" t="str">
        <f>IF('Prog Actual'!H831="","",'Prog Actual'!H831)</f>
        <v/>
      </c>
      <c r="W832" s="71" t="str">
        <f>IF(V832="","",IFERROR(VLOOKUP(V832,'Prog antiguo'!H:H,1,0),"Inserto"))</f>
        <v/>
      </c>
      <c r="X832" s="71" t="str">
        <f>IF('Prog antiguo'!H831="","",'Prog antiguo'!H831)</f>
        <v/>
      </c>
      <c r="Y832" s="71" t="str">
        <f>IF(X832="","",IFERROR(VLOOKUP(X832,'Prog Actual'!H:H,1,0),"Eliminada"))</f>
        <v/>
      </c>
    </row>
    <row r="833" spans="8:25">
      <c r="H833" s="268" t="str">
        <f t="shared" si="12"/>
        <v/>
      </c>
      <c r="V833" s="71" t="str">
        <f>IF('Prog Actual'!H832="","",'Prog Actual'!H832)</f>
        <v/>
      </c>
      <c r="W833" s="71" t="str">
        <f>IF(V833="","",IFERROR(VLOOKUP(V833,'Prog antiguo'!H:H,1,0),"Inserto"))</f>
        <v/>
      </c>
      <c r="X833" s="71" t="str">
        <f>IF('Prog antiguo'!H832="","",'Prog antiguo'!H832)</f>
        <v/>
      </c>
      <c r="Y833" s="71" t="str">
        <f>IF(X833="","",IFERROR(VLOOKUP(X833,'Prog Actual'!H:H,1,0),"Eliminada"))</f>
        <v/>
      </c>
    </row>
    <row r="834" spans="8:25">
      <c r="H834" s="268" t="str">
        <f t="shared" si="12"/>
        <v/>
      </c>
      <c r="V834" s="71" t="str">
        <f>IF('Prog Actual'!H833="","",'Prog Actual'!H833)</f>
        <v/>
      </c>
      <c r="W834" s="71" t="str">
        <f>IF(V834="","",IFERROR(VLOOKUP(V834,'Prog antiguo'!H:H,1,0),"Inserto"))</f>
        <v/>
      </c>
      <c r="X834" s="71" t="str">
        <f>IF('Prog antiguo'!H833="","",'Prog antiguo'!H833)</f>
        <v/>
      </c>
      <c r="Y834" s="71" t="str">
        <f>IF(X834="","",IFERROR(VLOOKUP(X834,'Prog Actual'!H:H,1,0),"Eliminada"))</f>
        <v/>
      </c>
    </row>
    <row r="835" spans="8:25">
      <c r="H835" s="268" t="str">
        <f t="shared" si="12"/>
        <v/>
      </c>
      <c r="V835" s="71" t="str">
        <f>IF('Prog Actual'!H834="","",'Prog Actual'!H834)</f>
        <v/>
      </c>
      <c r="W835" s="71" t="str">
        <f>IF(V835="","",IFERROR(VLOOKUP(V835,'Prog antiguo'!H:H,1,0),"Inserto"))</f>
        <v/>
      </c>
      <c r="X835" s="71" t="str">
        <f>IF('Prog antiguo'!H834="","",'Prog antiguo'!H834)</f>
        <v/>
      </c>
      <c r="Y835" s="71" t="str">
        <f>IF(X835="","",IFERROR(VLOOKUP(X835,'Prog Actual'!H:H,1,0),"Eliminada"))</f>
        <v/>
      </c>
    </row>
    <row r="836" spans="8:25">
      <c r="H836" s="268" t="str">
        <f t="shared" si="12"/>
        <v/>
      </c>
      <c r="V836" s="71" t="str">
        <f>IF('Prog Actual'!H835="","",'Prog Actual'!H835)</f>
        <v/>
      </c>
      <c r="W836" s="71" t="str">
        <f>IF(V836="","",IFERROR(VLOOKUP(V836,'Prog antiguo'!H:H,1,0),"Inserto"))</f>
        <v/>
      </c>
      <c r="X836" s="71" t="str">
        <f>IF('Prog antiguo'!H835="","",'Prog antiguo'!H835)</f>
        <v/>
      </c>
      <c r="Y836" s="71" t="str">
        <f>IF(X836="","",IFERROR(VLOOKUP(X836,'Prog Actual'!H:H,1,0),"Eliminada"))</f>
        <v/>
      </c>
    </row>
    <row r="837" spans="8:25">
      <c r="H837" s="268" t="str">
        <f t="shared" si="12"/>
        <v/>
      </c>
      <c r="V837" s="71" t="str">
        <f>IF('Prog Actual'!H836="","",'Prog Actual'!H836)</f>
        <v/>
      </c>
      <c r="W837" s="71" t="str">
        <f>IF(V837="","",IFERROR(VLOOKUP(V837,'Prog antiguo'!H:H,1,0),"Inserto"))</f>
        <v/>
      </c>
      <c r="X837" s="71" t="str">
        <f>IF('Prog antiguo'!H836="","",'Prog antiguo'!H836)</f>
        <v/>
      </c>
      <c r="Y837" s="71" t="str">
        <f>IF(X837="","",IFERROR(VLOOKUP(X837,'Prog Actual'!H:H,1,0),"Eliminada"))</f>
        <v/>
      </c>
    </row>
    <row r="838" spans="8:25">
      <c r="H838" s="268" t="str">
        <f t="shared" ref="H838:H901" si="13">IF(A838="","",IF(D838="","No esta en MM BD",IF(B838="EMBOT",C838,C838/D838)))</f>
        <v/>
      </c>
      <c r="V838" s="71" t="str">
        <f>IF('Prog Actual'!H837="","",'Prog Actual'!H837)</f>
        <v/>
      </c>
      <c r="W838" s="71" t="str">
        <f>IF(V838="","",IFERROR(VLOOKUP(V838,'Prog antiguo'!H:H,1,0),"Inserto"))</f>
        <v/>
      </c>
      <c r="X838" s="71" t="str">
        <f>IF('Prog antiguo'!H837="","",'Prog antiguo'!H837)</f>
        <v/>
      </c>
      <c r="Y838" s="71" t="str">
        <f>IF(X838="","",IFERROR(VLOOKUP(X838,'Prog Actual'!H:H,1,0),"Eliminada"))</f>
        <v/>
      </c>
    </row>
    <row r="839" spans="8:25">
      <c r="H839" s="268" t="str">
        <f t="shared" si="13"/>
        <v/>
      </c>
      <c r="V839" s="71" t="str">
        <f>IF('Prog Actual'!H838="","",'Prog Actual'!H838)</f>
        <v/>
      </c>
      <c r="W839" s="71" t="str">
        <f>IF(V839="","",IFERROR(VLOOKUP(V839,'Prog antiguo'!H:H,1,0),"Inserto"))</f>
        <v/>
      </c>
      <c r="X839" s="71" t="str">
        <f>IF('Prog antiguo'!H838="","",'Prog antiguo'!H838)</f>
        <v/>
      </c>
      <c r="Y839" s="71" t="str">
        <f>IF(X839="","",IFERROR(VLOOKUP(X839,'Prog Actual'!H:H,1,0),"Eliminada"))</f>
        <v/>
      </c>
    </row>
    <row r="840" spans="8:25">
      <c r="H840" s="268" t="str">
        <f t="shared" si="13"/>
        <v/>
      </c>
      <c r="V840" s="71" t="str">
        <f>IF('Prog Actual'!H839="","",'Prog Actual'!H839)</f>
        <v/>
      </c>
      <c r="W840" s="71" t="str">
        <f>IF(V840="","",IFERROR(VLOOKUP(V840,'Prog antiguo'!H:H,1,0),"Inserto"))</f>
        <v/>
      </c>
      <c r="X840" s="71" t="str">
        <f>IF('Prog antiguo'!H839="","",'Prog antiguo'!H839)</f>
        <v/>
      </c>
      <c r="Y840" s="71" t="str">
        <f>IF(X840="","",IFERROR(VLOOKUP(X840,'Prog Actual'!H:H,1,0),"Eliminada"))</f>
        <v/>
      </c>
    </row>
    <row r="841" spans="8:25">
      <c r="H841" s="268" t="str">
        <f t="shared" si="13"/>
        <v/>
      </c>
      <c r="V841" s="71" t="str">
        <f>IF('Prog Actual'!H840="","",'Prog Actual'!H840)</f>
        <v/>
      </c>
      <c r="W841" s="71" t="str">
        <f>IF(V841="","",IFERROR(VLOOKUP(V841,'Prog antiguo'!H:H,1,0),"Inserto"))</f>
        <v/>
      </c>
      <c r="X841" s="71" t="str">
        <f>IF('Prog antiguo'!H840="","",'Prog antiguo'!H840)</f>
        <v/>
      </c>
      <c r="Y841" s="71" t="str">
        <f>IF(X841="","",IFERROR(VLOOKUP(X841,'Prog Actual'!H:H,1,0),"Eliminada"))</f>
        <v/>
      </c>
    </row>
    <row r="842" spans="8:25">
      <c r="H842" s="268" t="str">
        <f t="shared" si="13"/>
        <v/>
      </c>
      <c r="V842" s="71" t="str">
        <f>IF('Prog Actual'!H841="","",'Prog Actual'!H841)</f>
        <v/>
      </c>
      <c r="W842" s="71" t="str">
        <f>IF(V842="","",IFERROR(VLOOKUP(V842,'Prog antiguo'!H:H,1,0),"Inserto"))</f>
        <v/>
      </c>
      <c r="X842" s="71" t="str">
        <f>IF('Prog antiguo'!H841="","",'Prog antiguo'!H841)</f>
        <v/>
      </c>
      <c r="Y842" s="71" t="str">
        <f>IF(X842="","",IFERROR(VLOOKUP(X842,'Prog Actual'!H:H,1,0),"Eliminada"))</f>
        <v/>
      </c>
    </row>
    <row r="843" spans="8:25">
      <c r="H843" s="268" t="str">
        <f t="shared" si="13"/>
        <v/>
      </c>
      <c r="V843" s="71" t="str">
        <f>IF('Prog Actual'!H842="","",'Prog Actual'!H842)</f>
        <v/>
      </c>
      <c r="W843" s="71" t="str">
        <f>IF(V843="","",IFERROR(VLOOKUP(V843,'Prog antiguo'!H:H,1,0),"Inserto"))</f>
        <v/>
      </c>
      <c r="X843" s="71" t="str">
        <f>IF('Prog antiguo'!H842="","",'Prog antiguo'!H842)</f>
        <v/>
      </c>
      <c r="Y843" s="71" t="str">
        <f>IF(X843="","",IFERROR(VLOOKUP(X843,'Prog Actual'!H:H,1,0),"Eliminada"))</f>
        <v/>
      </c>
    </row>
    <row r="844" spans="8:25">
      <c r="H844" s="268" t="str">
        <f t="shared" si="13"/>
        <v/>
      </c>
      <c r="V844" s="71" t="str">
        <f>IF('Prog Actual'!H843="","",'Prog Actual'!H843)</f>
        <v/>
      </c>
      <c r="W844" s="71" t="str">
        <f>IF(V844="","",IFERROR(VLOOKUP(V844,'Prog antiguo'!H:H,1,0),"Inserto"))</f>
        <v/>
      </c>
      <c r="X844" s="71" t="str">
        <f>IF('Prog antiguo'!H843="","",'Prog antiguo'!H843)</f>
        <v/>
      </c>
      <c r="Y844" s="71" t="str">
        <f>IF(X844="","",IFERROR(VLOOKUP(X844,'Prog Actual'!H:H,1,0),"Eliminada"))</f>
        <v/>
      </c>
    </row>
    <row r="845" spans="8:25">
      <c r="H845" s="268" t="str">
        <f t="shared" si="13"/>
        <v/>
      </c>
      <c r="V845" s="71" t="str">
        <f>IF('Prog Actual'!H844="","",'Prog Actual'!H844)</f>
        <v/>
      </c>
      <c r="W845" s="71" t="str">
        <f>IF(V845="","",IFERROR(VLOOKUP(V845,'Prog antiguo'!H:H,1,0),"Inserto"))</f>
        <v/>
      </c>
      <c r="X845" s="71" t="str">
        <f>IF('Prog antiguo'!H844="","",'Prog antiguo'!H844)</f>
        <v/>
      </c>
      <c r="Y845" s="71" t="str">
        <f>IF(X845="","",IFERROR(VLOOKUP(X845,'Prog Actual'!H:H,1,0),"Eliminada"))</f>
        <v/>
      </c>
    </row>
    <row r="846" spans="8:25">
      <c r="H846" s="268" t="str">
        <f t="shared" si="13"/>
        <v/>
      </c>
      <c r="V846" s="71" t="str">
        <f>IF('Prog Actual'!H845="","",'Prog Actual'!H845)</f>
        <v/>
      </c>
      <c r="W846" s="71" t="str">
        <f>IF(V846="","",IFERROR(VLOOKUP(V846,'Prog antiguo'!H:H,1,0),"Inserto"))</f>
        <v/>
      </c>
      <c r="X846" s="71" t="str">
        <f>IF('Prog antiguo'!H845="","",'Prog antiguo'!H845)</f>
        <v/>
      </c>
      <c r="Y846" s="71" t="str">
        <f>IF(X846="","",IFERROR(VLOOKUP(X846,'Prog Actual'!H:H,1,0),"Eliminada"))</f>
        <v/>
      </c>
    </row>
    <row r="847" spans="8:25">
      <c r="H847" s="268" t="str">
        <f t="shared" si="13"/>
        <v/>
      </c>
      <c r="V847" s="71" t="str">
        <f>IF('Prog Actual'!H846="","",'Prog Actual'!H846)</f>
        <v/>
      </c>
      <c r="W847" s="71" t="str">
        <f>IF(V847="","",IFERROR(VLOOKUP(V847,'Prog antiguo'!H:H,1,0),"Inserto"))</f>
        <v/>
      </c>
      <c r="X847" s="71" t="str">
        <f>IF('Prog antiguo'!H846="","",'Prog antiguo'!H846)</f>
        <v/>
      </c>
      <c r="Y847" s="71" t="str">
        <f>IF(X847="","",IFERROR(VLOOKUP(X847,'Prog Actual'!H:H,1,0),"Eliminada"))</f>
        <v/>
      </c>
    </row>
    <row r="848" spans="8:25">
      <c r="H848" s="268" t="str">
        <f t="shared" si="13"/>
        <v/>
      </c>
      <c r="V848" s="71" t="str">
        <f>IF('Prog Actual'!H847="","",'Prog Actual'!H847)</f>
        <v/>
      </c>
      <c r="W848" s="71" t="str">
        <f>IF(V848="","",IFERROR(VLOOKUP(V848,'Prog antiguo'!H:H,1,0),"Inserto"))</f>
        <v/>
      </c>
      <c r="X848" s="71" t="str">
        <f>IF('Prog antiguo'!H847="","",'Prog antiguo'!H847)</f>
        <v/>
      </c>
      <c r="Y848" s="71" t="str">
        <f>IF(X848="","",IFERROR(VLOOKUP(X848,'Prog Actual'!H:H,1,0),"Eliminada"))</f>
        <v/>
      </c>
    </row>
    <row r="849" spans="8:25">
      <c r="H849" s="268" t="str">
        <f t="shared" si="13"/>
        <v/>
      </c>
      <c r="V849" s="71" t="str">
        <f>IF('Prog Actual'!H848="","",'Prog Actual'!H848)</f>
        <v/>
      </c>
      <c r="W849" s="71" t="str">
        <f>IF(V849="","",IFERROR(VLOOKUP(V849,'Prog antiguo'!H:H,1,0),"Inserto"))</f>
        <v/>
      </c>
      <c r="X849" s="71" t="str">
        <f>IF('Prog antiguo'!H848="","",'Prog antiguo'!H848)</f>
        <v/>
      </c>
      <c r="Y849" s="71" t="str">
        <f>IF(X849="","",IFERROR(VLOOKUP(X849,'Prog Actual'!H:H,1,0),"Eliminada"))</f>
        <v/>
      </c>
    </row>
    <row r="850" spans="8:25">
      <c r="H850" s="268" t="str">
        <f t="shared" si="13"/>
        <v/>
      </c>
      <c r="V850" s="71" t="str">
        <f>IF('Prog Actual'!H849="","",'Prog Actual'!H849)</f>
        <v/>
      </c>
      <c r="W850" s="71" t="str">
        <f>IF(V850="","",IFERROR(VLOOKUP(V850,'Prog antiguo'!H:H,1,0),"Inserto"))</f>
        <v/>
      </c>
      <c r="X850" s="71" t="str">
        <f>IF('Prog antiguo'!H849="","",'Prog antiguo'!H849)</f>
        <v/>
      </c>
      <c r="Y850" s="71" t="str">
        <f>IF(X850="","",IFERROR(VLOOKUP(X850,'Prog Actual'!H:H,1,0),"Eliminada"))</f>
        <v/>
      </c>
    </row>
    <row r="851" spans="8:25">
      <c r="H851" s="268" t="str">
        <f t="shared" si="13"/>
        <v/>
      </c>
      <c r="V851" s="71" t="str">
        <f>IF('Prog Actual'!H850="","",'Prog Actual'!H850)</f>
        <v/>
      </c>
      <c r="W851" s="71" t="str">
        <f>IF(V851="","",IFERROR(VLOOKUP(V851,'Prog antiguo'!H:H,1,0),"Inserto"))</f>
        <v/>
      </c>
      <c r="X851" s="71" t="str">
        <f>IF('Prog antiguo'!H850="","",'Prog antiguo'!H850)</f>
        <v/>
      </c>
      <c r="Y851" s="71" t="str">
        <f>IF(X851="","",IFERROR(VLOOKUP(X851,'Prog Actual'!H:H,1,0),"Eliminada"))</f>
        <v/>
      </c>
    </row>
    <row r="852" spans="8:25">
      <c r="H852" s="268" t="str">
        <f t="shared" si="13"/>
        <v/>
      </c>
      <c r="V852" s="71" t="str">
        <f>IF('Prog Actual'!H851="","",'Prog Actual'!H851)</f>
        <v/>
      </c>
      <c r="W852" s="71" t="str">
        <f>IF(V852="","",IFERROR(VLOOKUP(V852,'Prog antiguo'!H:H,1,0),"Inserto"))</f>
        <v/>
      </c>
      <c r="X852" s="71" t="str">
        <f>IF('Prog antiguo'!H851="","",'Prog antiguo'!H851)</f>
        <v/>
      </c>
      <c r="Y852" s="71" t="str">
        <f>IF(X852="","",IFERROR(VLOOKUP(X852,'Prog Actual'!H:H,1,0),"Eliminada"))</f>
        <v/>
      </c>
    </row>
    <row r="853" spans="8:25">
      <c r="H853" s="268" t="str">
        <f t="shared" si="13"/>
        <v/>
      </c>
      <c r="V853" s="71" t="str">
        <f>IF('Prog Actual'!H852="","",'Prog Actual'!H852)</f>
        <v/>
      </c>
      <c r="W853" s="71" t="str">
        <f>IF(V853="","",IFERROR(VLOOKUP(V853,'Prog antiguo'!H:H,1,0),"Inserto"))</f>
        <v/>
      </c>
      <c r="X853" s="71" t="str">
        <f>IF('Prog antiguo'!H852="","",'Prog antiguo'!H852)</f>
        <v/>
      </c>
      <c r="Y853" s="71" t="str">
        <f>IF(X853="","",IFERROR(VLOOKUP(X853,'Prog Actual'!H:H,1,0),"Eliminada"))</f>
        <v/>
      </c>
    </row>
    <row r="854" spans="8:25">
      <c r="H854" s="268" t="str">
        <f t="shared" si="13"/>
        <v/>
      </c>
      <c r="V854" s="71" t="str">
        <f>IF('Prog Actual'!H853="","",'Prog Actual'!H853)</f>
        <v/>
      </c>
      <c r="W854" s="71" t="str">
        <f>IF(V854="","",IFERROR(VLOOKUP(V854,'Prog antiguo'!H:H,1,0),"Inserto"))</f>
        <v/>
      </c>
      <c r="X854" s="71" t="str">
        <f>IF('Prog antiguo'!H853="","",'Prog antiguo'!H853)</f>
        <v/>
      </c>
      <c r="Y854" s="71" t="str">
        <f>IF(X854="","",IFERROR(VLOOKUP(X854,'Prog Actual'!H:H,1,0),"Eliminada"))</f>
        <v/>
      </c>
    </row>
    <row r="855" spans="8:25">
      <c r="H855" s="268" t="str">
        <f t="shared" si="13"/>
        <v/>
      </c>
      <c r="V855" s="71" t="str">
        <f>IF('Prog Actual'!H854="","",'Prog Actual'!H854)</f>
        <v/>
      </c>
      <c r="W855" s="71" t="str">
        <f>IF(V855="","",IFERROR(VLOOKUP(V855,'Prog antiguo'!H:H,1,0),"Inserto"))</f>
        <v/>
      </c>
      <c r="X855" s="71" t="str">
        <f>IF('Prog antiguo'!H854="","",'Prog antiguo'!H854)</f>
        <v/>
      </c>
      <c r="Y855" s="71" t="str">
        <f>IF(X855="","",IFERROR(VLOOKUP(X855,'Prog Actual'!H:H,1,0),"Eliminada"))</f>
        <v/>
      </c>
    </row>
    <row r="856" spans="8:25">
      <c r="H856" s="268" t="str">
        <f t="shared" si="13"/>
        <v/>
      </c>
      <c r="V856" s="71" t="str">
        <f>IF('Prog Actual'!H855="","",'Prog Actual'!H855)</f>
        <v/>
      </c>
      <c r="W856" s="71" t="str">
        <f>IF(V856="","",IFERROR(VLOOKUP(V856,'Prog antiguo'!H:H,1,0),"Inserto"))</f>
        <v/>
      </c>
      <c r="X856" s="71" t="str">
        <f>IF('Prog antiguo'!H855="","",'Prog antiguo'!H855)</f>
        <v/>
      </c>
      <c r="Y856" s="71" t="str">
        <f>IF(X856="","",IFERROR(VLOOKUP(X856,'Prog Actual'!H:H,1,0),"Eliminada"))</f>
        <v/>
      </c>
    </row>
    <row r="857" spans="8:25">
      <c r="H857" s="268" t="str">
        <f t="shared" si="13"/>
        <v/>
      </c>
      <c r="V857" s="71" t="str">
        <f>IF('Prog Actual'!H856="","",'Prog Actual'!H856)</f>
        <v/>
      </c>
      <c r="W857" s="71" t="str">
        <f>IF(V857="","",IFERROR(VLOOKUP(V857,'Prog antiguo'!H:H,1,0),"Inserto"))</f>
        <v/>
      </c>
      <c r="X857" s="71" t="str">
        <f>IF('Prog antiguo'!H856="","",'Prog antiguo'!H856)</f>
        <v/>
      </c>
      <c r="Y857" s="71" t="str">
        <f>IF(X857="","",IFERROR(VLOOKUP(X857,'Prog Actual'!H:H,1,0),"Eliminada"))</f>
        <v/>
      </c>
    </row>
    <row r="858" spans="8:25">
      <c r="H858" s="268" t="str">
        <f t="shared" si="13"/>
        <v/>
      </c>
      <c r="V858" s="71" t="str">
        <f>IF('Prog Actual'!H857="","",'Prog Actual'!H857)</f>
        <v/>
      </c>
      <c r="W858" s="71" t="str">
        <f>IF(V858="","",IFERROR(VLOOKUP(V858,'Prog antiguo'!H:H,1,0),"Inserto"))</f>
        <v/>
      </c>
      <c r="X858" s="71" t="str">
        <f>IF('Prog antiguo'!H857="","",'Prog antiguo'!H857)</f>
        <v/>
      </c>
      <c r="Y858" s="71" t="str">
        <f>IF(X858="","",IFERROR(VLOOKUP(X858,'Prog Actual'!H:H,1,0),"Eliminada"))</f>
        <v/>
      </c>
    </row>
    <row r="859" spans="8:25">
      <c r="H859" s="268" t="str">
        <f t="shared" si="13"/>
        <v/>
      </c>
      <c r="V859" s="71" t="str">
        <f>IF('Prog Actual'!H858="","",'Prog Actual'!H858)</f>
        <v/>
      </c>
      <c r="W859" s="71" t="str">
        <f>IF(V859="","",IFERROR(VLOOKUP(V859,'Prog antiguo'!H:H,1,0),"Inserto"))</f>
        <v/>
      </c>
      <c r="X859" s="71" t="str">
        <f>IF('Prog antiguo'!H858="","",'Prog antiguo'!H858)</f>
        <v/>
      </c>
      <c r="Y859" s="71" t="str">
        <f>IF(X859="","",IFERROR(VLOOKUP(X859,'Prog Actual'!H:H,1,0),"Eliminada"))</f>
        <v/>
      </c>
    </row>
    <row r="860" spans="8:25">
      <c r="H860" s="268" t="str">
        <f t="shared" si="13"/>
        <v/>
      </c>
      <c r="V860" s="71" t="str">
        <f>IF('Prog Actual'!H859="","",'Prog Actual'!H859)</f>
        <v/>
      </c>
      <c r="W860" s="71" t="str">
        <f>IF(V860="","",IFERROR(VLOOKUP(V860,'Prog antiguo'!H:H,1,0),"Inserto"))</f>
        <v/>
      </c>
      <c r="X860" s="71" t="str">
        <f>IF('Prog antiguo'!H859="","",'Prog antiguo'!H859)</f>
        <v/>
      </c>
      <c r="Y860" s="71" t="str">
        <f>IF(X860="","",IFERROR(VLOOKUP(X860,'Prog Actual'!H:H,1,0),"Eliminada"))</f>
        <v/>
      </c>
    </row>
    <row r="861" spans="8:25">
      <c r="H861" s="268" t="str">
        <f t="shared" si="13"/>
        <v/>
      </c>
      <c r="V861" s="71" t="str">
        <f>IF('Prog Actual'!H860="","",'Prog Actual'!H860)</f>
        <v/>
      </c>
      <c r="W861" s="71" t="str">
        <f>IF(V861="","",IFERROR(VLOOKUP(V861,'Prog antiguo'!H:H,1,0),"Inserto"))</f>
        <v/>
      </c>
      <c r="X861" s="71" t="str">
        <f>IF('Prog antiguo'!H860="","",'Prog antiguo'!H860)</f>
        <v/>
      </c>
      <c r="Y861" s="71" t="str">
        <f>IF(X861="","",IFERROR(VLOOKUP(X861,'Prog Actual'!H:H,1,0),"Eliminada"))</f>
        <v/>
      </c>
    </row>
    <row r="862" spans="8:25">
      <c r="H862" s="268" t="str">
        <f t="shared" si="13"/>
        <v/>
      </c>
      <c r="V862" s="71" t="str">
        <f>IF('Prog Actual'!H861="","",'Prog Actual'!H861)</f>
        <v/>
      </c>
      <c r="W862" s="71" t="str">
        <f>IF(V862="","",IFERROR(VLOOKUP(V862,'Prog antiguo'!H:H,1,0),"Inserto"))</f>
        <v/>
      </c>
      <c r="X862" s="71" t="str">
        <f>IF('Prog antiguo'!H861="","",'Prog antiguo'!H861)</f>
        <v/>
      </c>
      <c r="Y862" s="71" t="str">
        <f>IF(X862="","",IFERROR(VLOOKUP(X862,'Prog Actual'!H:H,1,0),"Eliminada"))</f>
        <v/>
      </c>
    </row>
    <row r="863" spans="8:25">
      <c r="H863" s="268" t="str">
        <f t="shared" si="13"/>
        <v/>
      </c>
      <c r="V863" s="71" t="str">
        <f>IF('Prog Actual'!H862="","",'Prog Actual'!H862)</f>
        <v/>
      </c>
      <c r="W863" s="71" t="str">
        <f>IF(V863="","",IFERROR(VLOOKUP(V863,'Prog antiguo'!H:H,1,0),"Inserto"))</f>
        <v/>
      </c>
      <c r="X863" s="71" t="str">
        <f>IF('Prog antiguo'!H862="","",'Prog antiguo'!H862)</f>
        <v/>
      </c>
      <c r="Y863" s="71" t="str">
        <f>IF(X863="","",IFERROR(VLOOKUP(X863,'Prog Actual'!H:H,1,0),"Eliminada"))</f>
        <v/>
      </c>
    </row>
    <row r="864" spans="8:25">
      <c r="H864" s="268" t="str">
        <f t="shared" si="13"/>
        <v/>
      </c>
      <c r="V864" s="71" t="str">
        <f>IF('Prog Actual'!H863="","",'Prog Actual'!H863)</f>
        <v/>
      </c>
      <c r="W864" s="71" t="str">
        <f>IF(V864="","",IFERROR(VLOOKUP(V864,'Prog antiguo'!H:H,1,0),"Inserto"))</f>
        <v/>
      </c>
      <c r="X864" s="71" t="str">
        <f>IF('Prog antiguo'!H863="","",'Prog antiguo'!H863)</f>
        <v/>
      </c>
      <c r="Y864" s="71" t="str">
        <f>IF(X864="","",IFERROR(VLOOKUP(X864,'Prog Actual'!H:H,1,0),"Eliminada"))</f>
        <v/>
      </c>
    </row>
    <row r="865" spans="8:25">
      <c r="H865" s="268" t="str">
        <f t="shared" si="13"/>
        <v/>
      </c>
      <c r="V865" s="71" t="str">
        <f>IF('Prog Actual'!H864="","",'Prog Actual'!H864)</f>
        <v/>
      </c>
      <c r="W865" s="71" t="str">
        <f>IF(V865="","",IFERROR(VLOOKUP(V865,'Prog antiguo'!H:H,1,0),"Inserto"))</f>
        <v/>
      </c>
      <c r="X865" s="71" t="str">
        <f>IF('Prog antiguo'!H864="","",'Prog antiguo'!H864)</f>
        <v/>
      </c>
      <c r="Y865" s="71" t="str">
        <f>IF(X865="","",IFERROR(VLOOKUP(X865,'Prog Actual'!H:H,1,0),"Eliminada"))</f>
        <v/>
      </c>
    </row>
    <row r="866" spans="8:25">
      <c r="H866" s="268" t="str">
        <f t="shared" si="13"/>
        <v/>
      </c>
      <c r="V866" s="71" t="str">
        <f>IF('Prog Actual'!H865="","",'Prog Actual'!H865)</f>
        <v/>
      </c>
      <c r="W866" s="71" t="str">
        <f>IF(V866="","",IFERROR(VLOOKUP(V866,'Prog antiguo'!H:H,1,0),"Inserto"))</f>
        <v/>
      </c>
      <c r="X866" s="71" t="str">
        <f>IF('Prog antiguo'!H865="","",'Prog antiguo'!H865)</f>
        <v/>
      </c>
      <c r="Y866" s="71" t="str">
        <f>IF(X866="","",IFERROR(VLOOKUP(X866,'Prog Actual'!H:H,1,0),"Eliminada"))</f>
        <v/>
      </c>
    </row>
    <row r="867" spans="8:25">
      <c r="H867" s="268" t="str">
        <f t="shared" si="13"/>
        <v/>
      </c>
      <c r="V867" s="71" t="str">
        <f>IF('Prog Actual'!H866="","",'Prog Actual'!H866)</f>
        <v/>
      </c>
      <c r="W867" s="71" t="str">
        <f>IF(V867="","",IFERROR(VLOOKUP(V867,'Prog antiguo'!H:H,1,0),"Inserto"))</f>
        <v/>
      </c>
      <c r="X867" s="71" t="str">
        <f>IF('Prog antiguo'!H866="","",'Prog antiguo'!H866)</f>
        <v/>
      </c>
      <c r="Y867" s="71" t="str">
        <f>IF(X867="","",IFERROR(VLOOKUP(X867,'Prog Actual'!H:H,1,0),"Eliminada"))</f>
        <v/>
      </c>
    </row>
    <row r="868" spans="8:25">
      <c r="H868" s="268" t="str">
        <f t="shared" si="13"/>
        <v/>
      </c>
      <c r="V868" s="71" t="str">
        <f>IF('Prog Actual'!H867="","",'Prog Actual'!H867)</f>
        <v/>
      </c>
      <c r="W868" s="71" t="str">
        <f>IF(V868="","",IFERROR(VLOOKUP(V868,'Prog antiguo'!H:H,1,0),"Inserto"))</f>
        <v/>
      </c>
      <c r="X868" s="71" t="str">
        <f>IF('Prog antiguo'!H867="","",'Prog antiguo'!H867)</f>
        <v/>
      </c>
      <c r="Y868" s="71" t="str">
        <f>IF(X868="","",IFERROR(VLOOKUP(X868,'Prog Actual'!H:H,1,0),"Eliminada"))</f>
        <v/>
      </c>
    </row>
    <row r="869" spans="8:25">
      <c r="H869" s="268" t="str">
        <f t="shared" si="13"/>
        <v/>
      </c>
      <c r="V869" s="71" t="str">
        <f>IF('Prog Actual'!H868="","",'Prog Actual'!H868)</f>
        <v/>
      </c>
      <c r="W869" s="71" t="str">
        <f>IF(V869="","",IFERROR(VLOOKUP(V869,'Prog antiguo'!H:H,1,0),"Inserto"))</f>
        <v/>
      </c>
      <c r="X869" s="71" t="str">
        <f>IF('Prog antiguo'!H868="","",'Prog antiguo'!H868)</f>
        <v/>
      </c>
      <c r="Y869" s="71" t="str">
        <f>IF(X869="","",IFERROR(VLOOKUP(X869,'Prog Actual'!H:H,1,0),"Eliminada"))</f>
        <v/>
      </c>
    </row>
    <row r="870" spans="8:25">
      <c r="H870" s="268" t="str">
        <f t="shared" si="13"/>
        <v/>
      </c>
      <c r="V870" s="71" t="str">
        <f>IF('Prog Actual'!H869="","",'Prog Actual'!H869)</f>
        <v/>
      </c>
      <c r="W870" s="71" t="str">
        <f>IF(V870="","",IFERROR(VLOOKUP(V870,'Prog antiguo'!H:H,1,0),"Inserto"))</f>
        <v/>
      </c>
      <c r="X870" s="71" t="str">
        <f>IF('Prog antiguo'!H869="","",'Prog antiguo'!H869)</f>
        <v/>
      </c>
      <c r="Y870" s="71" t="str">
        <f>IF(X870="","",IFERROR(VLOOKUP(X870,'Prog Actual'!H:H,1,0),"Eliminada"))</f>
        <v/>
      </c>
    </row>
    <row r="871" spans="8:25">
      <c r="H871" s="268" t="str">
        <f t="shared" si="13"/>
        <v/>
      </c>
      <c r="V871" s="71" t="str">
        <f>IF('Prog Actual'!H870="","",'Prog Actual'!H870)</f>
        <v/>
      </c>
      <c r="W871" s="71" t="str">
        <f>IF(V871="","",IFERROR(VLOOKUP(V871,'Prog antiguo'!H:H,1,0),"Inserto"))</f>
        <v/>
      </c>
      <c r="X871" s="71" t="str">
        <f>IF('Prog antiguo'!H870="","",'Prog antiguo'!H870)</f>
        <v/>
      </c>
      <c r="Y871" s="71" t="str">
        <f>IF(X871="","",IFERROR(VLOOKUP(X871,'Prog Actual'!H:H,1,0),"Eliminada"))</f>
        <v/>
      </c>
    </row>
    <row r="872" spans="8:25">
      <c r="H872" s="268" t="str">
        <f t="shared" si="13"/>
        <v/>
      </c>
      <c r="V872" s="71" t="str">
        <f>IF('Prog Actual'!H871="","",'Prog Actual'!H871)</f>
        <v/>
      </c>
      <c r="W872" s="71" t="str">
        <f>IF(V872="","",IFERROR(VLOOKUP(V872,'Prog antiguo'!H:H,1,0),"Inserto"))</f>
        <v/>
      </c>
      <c r="X872" s="71" t="str">
        <f>IF('Prog antiguo'!H871="","",'Prog antiguo'!H871)</f>
        <v/>
      </c>
      <c r="Y872" s="71" t="str">
        <f>IF(X872="","",IFERROR(VLOOKUP(X872,'Prog Actual'!H:H,1,0),"Eliminada"))</f>
        <v/>
      </c>
    </row>
    <row r="873" spans="8:25">
      <c r="H873" s="268" t="str">
        <f t="shared" si="13"/>
        <v/>
      </c>
      <c r="V873" s="71" t="str">
        <f>IF('Prog Actual'!H872="","",'Prog Actual'!H872)</f>
        <v/>
      </c>
      <c r="W873" s="71" t="str">
        <f>IF(V873="","",IFERROR(VLOOKUP(V873,'Prog antiguo'!H:H,1,0),"Inserto"))</f>
        <v/>
      </c>
      <c r="X873" s="71" t="str">
        <f>IF('Prog antiguo'!H872="","",'Prog antiguo'!H872)</f>
        <v/>
      </c>
      <c r="Y873" s="71" t="str">
        <f>IF(X873="","",IFERROR(VLOOKUP(X873,'Prog Actual'!H:H,1,0),"Eliminada"))</f>
        <v/>
      </c>
    </row>
    <row r="874" spans="8:25">
      <c r="H874" s="268" t="str">
        <f t="shared" si="13"/>
        <v/>
      </c>
      <c r="V874" s="71" t="str">
        <f>IF('Prog Actual'!H873="","",'Prog Actual'!H873)</f>
        <v/>
      </c>
      <c r="W874" s="71" t="str">
        <f>IF(V874="","",IFERROR(VLOOKUP(V874,'Prog antiguo'!H:H,1,0),"Inserto"))</f>
        <v/>
      </c>
      <c r="X874" s="71" t="str">
        <f>IF('Prog antiguo'!H873="","",'Prog antiguo'!H873)</f>
        <v/>
      </c>
      <c r="Y874" s="71" t="str">
        <f>IF(X874="","",IFERROR(VLOOKUP(X874,'Prog Actual'!H:H,1,0),"Eliminada"))</f>
        <v/>
      </c>
    </row>
    <row r="875" spans="8:25">
      <c r="H875" s="268" t="str">
        <f t="shared" si="13"/>
        <v/>
      </c>
      <c r="V875" s="71" t="str">
        <f>IF('Prog Actual'!H874="","",'Prog Actual'!H874)</f>
        <v/>
      </c>
      <c r="W875" s="71" t="str">
        <f>IF(V875="","",IFERROR(VLOOKUP(V875,'Prog antiguo'!H:H,1,0),"Inserto"))</f>
        <v/>
      </c>
      <c r="X875" s="71" t="str">
        <f>IF('Prog antiguo'!H874="","",'Prog antiguo'!H874)</f>
        <v/>
      </c>
      <c r="Y875" s="71" t="str">
        <f>IF(X875="","",IFERROR(VLOOKUP(X875,'Prog Actual'!H:H,1,0),"Eliminada"))</f>
        <v/>
      </c>
    </row>
    <row r="876" spans="8:25">
      <c r="H876" s="268" t="str">
        <f t="shared" si="13"/>
        <v/>
      </c>
      <c r="V876" s="71" t="str">
        <f>IF('Prog Actual'!H875="","",'Prog Actual'!H875)</f>
        <v/>
      </c>
      <c r="W876" s="71" t="str">
        <f>IF(V876="","",IFERROR(VLOOKUP(V876,'Prog antiguo'!H:H,1,0),"Inserto"))</f>
        <v/>
      </c>
      <c r="X876" s="71" t="str">
        <f>IF('Prog antiguo'!H875="","",'Prog antiguo'!H875)</f>
        <v/>
      </c>
      <c r="Y876" s="71" t="str">
        <f>IF(X876="","",IFERROR(VLOOKUP(X876,'Prog Actual'!H:H,1,0),"Eliminada"))</f>
        <v/>
      </c>
    </row>
    <row r="877" spans="8:25">
      <c r="H877" s="268" t="str">
        <f t="shared" si="13"/>
        <v/>
      </c>
      <c r="V877" s="71" t="str">
        <f>IF('Prog Actual'!H876="","",'Prog Actual'!H876)</f>
        <v/>
      </c>
      <c r="W877" s="71" t="str">
        <f>IF(V877="","",IFERROR(VLOOKUP(V877,'Prog antiguo'!H:H,1,0),"Inserto"))</f>
        <v/>
      </c>
      <c r="X877" s="71" t="str">
        <f>IF('Prog antiguo'!H876="","",'Prog antiguo'!H876)</f>
        <v/>
      </c>
      <c r="Y877" s="71" t="str">
        <f>IF(X877="","",IFERROR(VLOOKUP(X877,'Prog Actual'!H:H,1,0),"Eliminada"))</f>
        <v/>
      </c>
    </row>
    <row r="878" spans="8:25">
      <c r="H878" s="268" t="str">
        <f t="shared" si="13"/>
        <v/>
      </c>
      <c r="V878" s="71" t="str">
        <f>IF('Prog Actual'!H877="","",'Prog Actual'!H877)</f>
        <v/>
      </c>
      <c r="W878" s="71" t="str">
        <f>IF(V878="","",IFERROR(VLOOKUP(V878,'Prog antiguo'!H:H,1,0),"Inserto"))</f>
        <v/>
      </c>
      <c r="X878" s="71" t="str">
        <f>IF('Prog antiguo'!H877="","",'Prog antiguo'!H877)</f>
        <v/>
      </c>
      <c r="Y878" s="71" t="str">
        <f>IF(X878="","",IFERROR(VLOOKUP(X878,'Prog Actual'!H:H,1,0),"Eliminada"))</f>
        <v/>
      </c>
    </row>
    <row r="879" spans="8:25">
      <c r="H879" s="268" t="str">
        <f t="shared" si="13"/>
        <v/>
      </c>
      <c r="V879" s="71" t="str">
        <f>IF('Prog Actual'!H878="","",'Prog Actual'!H878)</f>
        <v/>
      </c>
      <c r="W879" s="71" t="str">
        <f>IF(V879="","",IFERROR(VLOOKUP(V879,'Prog antiguo'!H:H,1,0),"Inserto"))</f>
        <v/>
      </c>
      <c r="X879" s="71" t="str">
        <f>IF('Prog antiguo'!H878="","",'Prog antiguo'!H878)</f>
        <v/>
      </c>
      <c r="Y879" s="71" t="str">
        <f>IF(X879="","",IFERROR(VLOOKUP(X879,'Prog Actual'!H:H,1,0),"Eliminada"))</f>
        <v/>
      </c>
    </row>
    <row r="880" spans="8:25">
      <c r="H880" s="268" t="str">
        <f t="shared" si="13"/>
        <v/>
      </c>
      <c r="V880" s="71" t="str">
        <f>IF('Prog Actual'!H879="","",'Prog Actual'!H879)</f>
        <v/>
      </c>
      <c r="W880" s="71" t="str">
        <f>IF(V880="","",IFERROR(VLOOKUP(V880,'Prog antiguo'!H:H,1,0),"Inserto"))</f>
        <v/>
      </c>
      <c r="X880" s="71" t="str">
        <f>IF('Prog antiguo'!H879="","",'Prog antiguo'!H879)</f>
        <v/>
      </c>
      <c r="Y880" s="71" t="str">
        <f>IF(X880="","",IFERROR(VLOOKUP(X880,'Prog Actual'!H:H,1,0),"Eliminada"))</f>
        <v/>
      </c>
    </row>
    <row r="881" spans="8:25">
      <c r="H881" s="268" t="str">
        <f t="shared" si="13"/>
        <v/>
      </c>
      <c r="V881" s="71" t="str">
        <f>IF('Prog Actual'!H880="","",'Prog Actual'!H880)</f>
        <v/>
      </c>
      <c r="W881" s="71" t="str">
        <f>IF(V881="","",IFERROR(VLOOKUP(V881,'Prog antiguo'!H:H,1,0),"Inserto"))</f>
        <v/>
      </c>
      <c r="X881" s="71" t="str">
        <f>IF('Prog antiguo'!H880="","",'Prog antiguo'!H880)</f>
        <v/>
      </c>
      <c r="Y881" s="71" t="str">
        <f>IF(X881="","",IFERROR(VLOOKUP(X881,'Prog Actual'!H:H,1,0),"Eliminada"))</f>
        <v/>
      </c>
    </row>
    <row r="882" spans="8:25">
      <c r="H882" s="268" t="str">
        <f t="shared" si="13"/>
        <v/>
      </c>
      <c r="V882" s="71" t="str">
        <f>IF('Prog Actual'!H881="","",'Prog Actual'!H881)</f>
        <v/>
      </c>
      <c r="W882" s="71" t="str">
        <f>IF(V882="","",IFERROR(VLOOKUP(V882,'Prog antiguo'!H:H,1,0),"Inserto"))</f>
        <v/>
      </c>
      <c r="X882" s="71" t="str">
        <f>IF('Prog antiguo'!H881="","",'Prog antiguo'!H881)</f>
        <v/>
      </c>
      <c r="Y882" s="71" t="str">
        <f>IF(X882="","",IFERROR(VLOOKUP(X882,'Prog Actual'!H:H,1,0),"Eliminada"))</f>
        <v/>
      </c>
    </row>
    <row r="883" spans="8:25">
      <c r="H883" s="268" t="str">
        <f t="shared" si="13"/>
        <v/>
      </c>
      <c r="V883" s="71" t="str">
        <f>IF('Prog Actual'!H882="","",'Prog Actual'!H882)</f>
        <v/>
      </c>
      <c r="W883" s="71" t="str">
        <f>IF(V883="","",IFERROR(VLOOKUP(V883,'Prog antiguo'!H:H,1,0),"Inserto"))</f>
        <v/>
      </c>
      <c r="X883" s="71" t="str">
        <f>IF('Prog antiguo'!H882="","",'Prog antiguo'!H882)</f>
        <v/>
      </c>
      <c r="Y883" s="71" t="str">
        <f>IF(X883="","",IFERROR(VLOOKUP(X883,'Prog Actual'!H:H,1,0),"Eliminada"))</f>
        <v/>
      </c>
    </row>
    <row r="884" spans="8:25">
      <c r="H884" s="268" t="str">
        <f t="shared" si="13"/>
        <v/>
      </c>
      <c r="V884" s="71" t="str">
        <f>IF('Prog Actual'!H883="","",'Prog Actual'!H883)</f>
        <v/>
      </c>
      <c r="W884" s="71" t="str">
        <f>IF(V884="","",IFERROR(VLOOKUP(V884,'Prog antiguo'!H:H,1,0),"Inserto"))</f>
        <v/>
      </c>
      <c r="X884" s="71" t="str">
        <f>IF('Prog antiguo'!H883="","",'Prog antiguo'!H883)</f>
        <v/>
      </c>
      <c r="Y884" s="71" t="str">
        <f>IF(X884="","",IFERROR(VLOOKUP(X884,'Prog Actual'!H:H,1,0),"Eliminada"))</f>
        <v/>
      </c>
    </row>
    <row r="885" spans="8:25">
      <c r="H885" s="268" t="str">
        <f t="shared" si="13"/>
        <v/>
      </c>
      <c r="V885" s="71" t="str">
        <f>IF('Prog Actual'!H884="","",'Prog Actual'!H884)</f>
        <v/>
      </c>
      <c r="W885" s="71" t="str">
        <f>IF(V885="","",IFERROR(VLOOKUP(V885,'Prog antiguo'!H:H,1,0),"Inserto"))</f>
        <v/>
      </c>
      <c r="X885" s="71" t="str">
        <f>IF('Prog antiguo'!H884="","",'Prog antiguo'!H884)</f>
        <v/>
      </c>
      <c r="Y885" s="71" t="str">
        <f>IF(X885="","",IFERROR(VLOOKUP(X885,'Prog Actual'!H:H,1,0),"Eliminada"))</f>
        <v/>
      </c>
    </row>
    <row r="886" spans="8:25">
      <c r="H886" s="268" t="str">
        <f t="shared" si="13"/>
        <v/>
      </c>
      <c r="V886" s="71" t="str">
        <f>IF('Prog Actual'!H885="","",'Prog Actual'!H885)</f>
        <v/>
      </c>
      <c r="W886" s="71" t="str">
        <f>IF(V886="","",IFERROR(VLOOKUP(V886,'Prog antiguo'!H:H,1,0),"Inserto"))</f>
        <v/>
      </c>
      <c r="X886" s="71" t="str">
        <f>IF('Prog antiguo'!H885="","",'Prog antiguo'!H885)</f>
        <v/>
      </c>
      <c r="Y886" s="71" t="str">
        <f>IF(X886="","",IFERROR(VLOOKUP(X886,'Prog Actual'!H:H,1,0),"Eliminada"))</f>
        <v/>
      </c>
    </row>
    <row r="887" spans="8:25">
      <c r="H887" s="268" t="str">
        <f t="shared" si="13"/>
        <v/>
      </c>
      <c r="V887" s="71" t="str">
        <f>IF('Prog Actual'!H886="","",'Prog Actual'!H886)</f>
        <v/>
      </c>
      <c r="W887" s="71" t="str">
        <f>IF(V887="","",IFERROR(VLOOKUP(V887,'Prog antiguo'!H:H,1,0),"Inserto"))</f>
        <v/>
      </c>
      <c r="X887" s="71" t="str">
        <f>IF('Prog antiguo'!H886="","",'Prog antiguo'!H886)</f>
        <v/>
      </c>
      <c r="Y887" s="71" t="str">
        <f>IF(X887="","",IFERROR(VLOOKUP(X887,'Prog Actual'!H:H,1,0),"Eliminada"))</f>
        <v/>
      </c>
    </row>
    <row r="888" spans="8:25">
      <c r="H888" s="268" t="str">
        <f t="shared" si="13"/>
        <v/>
      </c>
      <c r="V888" s="71" t="str">
        <f>IF('Prog Actual'!H887="","",'Prog Actual'!H887)</f>
        <v/>
      </c>
      <c r="W888" s="71" t="str">
        <f>IF(V888="","",IFERROR(VLOOKUP(V888,'Prog antiguo'!H:H,1,0),"Inserto"))</f>
        <v/>
      </c>
      <c r="X888" s="71" t="str">
        <f>IF('Prog antiguo'!H887="","",'Prog antiguo'!H887)</f>
        <v/>
      </c>
      <c r="Y888" s="71" t="str">
        <f>IF(X888="","",IFERROR(VLOOKUP(X888,'Prog Actual'!H:H,1,0),"Eliminada"))</f>
        <v/>
      </c>
    </row>
    <row r="889" spans="8:25">
      <c r="H889" s="268" t="str">
        <f t="shared" si="13"/>
        <v/>
      </c>
      <c r="V889" s="71" t="str">
        <f>IF('Prog Actual'!H888="","",'Prog Actual'!H888)</f>
        <v/>
      </c>
      <c r="W889" s="71" t="str">
        <f>IF(V889="","",IFERROR(VLOOKUP(V889,'Prog antiguo'!H:H,1,0),"Inserto"))</f>
        <v/>
      </c>
      <c r="X889" s="71" t="str">
        <f>IF('Prog antiguo'!H888="","",'Prog antiguo'!H888)</f>
        <v/>
      </c>
      <c r="Y889" s="71" t="str">
        <f>IF(X889="","",IFERROR(VLOOKUP(X889,'Prog Actual'!H:H,1,0),"Eliminada"))</f>
        <v/>
      </c>
    </row>
    <row r="890" spans="8:25">
      <c r="H890" s="268" t="str">
        <f t="shared" si="13"/>
        <v/>
      </c>
      <c r="V890" s="71" t="str">
        <f>IF('Prog Actual'!H889="","",'Prog Actual'!H889)</f>
        <v/>
      </c>
      <c r="W890" s="71" t="str">
        <f>IF(V890="","",IFERROR(VLOOKUP(V890,'Prog antiguo'!H:H,1,0),"Inserto"))</f>
        <v/>
      </c>
      <c r="X890" s="71" t="str">
        <f>IF('Prog antiguo'!H889="","",'Prog antiguo'!H889)</f>
        <v/>
      </c>
      <c r="Y890" s="71" t="str">
        <f>IF(X890="","",IFERROR(VLOOKUP(X890,'Prog Actual'!H:H,1,0),"Eliminada"))</f>
        <v/>
      </c>
    </row>
    <row r="891" spans="8:25">
      <c r="H891" s="268" t="str">
        <f t="shared" si="13"/>
        <v/>
      </c>
      <c r="V891" s="71" t="str">
        <f>IF('Prog Actual'!H890="","",'Prog Actual'!H890)</f>
        <v/>
      </c>
      <c r="W891" s="71" t="str">
        <f>IF(V891="","",IFERROR(VLOOKUP(V891,'Prog antiguo'!H:H,1,0),"Inserto"))</f>
        <v/>
      </c>
      <c r="X891" s="71" t="str">
        <f>IF('Prog antiguo'!H890="","",'Prog antiguo'!H890)</f>
        <v/>
      </c>
      <c r="Y891" s="71" t="str">
        <f>IF(X891="","",IFERROR(VLOOKUP(X891,'Prog Actual'!H:H,1,0),"Eliminada"))</f>
        <v/>
      </c>
    </row>
    <row r="892" spans="8:25">
      <c r="H892" s="268" t="str">
        <f t="shared" si="13"/>
        <v/>
      </c>
      <c r="V892" s="71" t="str">
        <f>IF('Prog Actual'!H891="","",'Prog Actual'!H891)</f>
        <v/>
      </c>
      <c r="W892" s="71" t="str">
        <f>IF(V892="","",IFERROR(VLOOKUP(V892,'Prog antiguo'!H:H,1,0),"Inserto"))</f>
        <v/>
      </c>
      <c r="X892" s="71" t="str">
        <f>IF('Prog antiguo'!H891="","",'Prog antiguo'!H891)</f>
        <v/>
      </c>
      <c r="Y892" s="71" t="str">
        <f>IF(X892="","",IFERROR(VLOOKUP(X892,'Prog Actual'!H:H,1,0),"Eliminada"))</f>
        <v/>
      </c>
    </row>
    <row r="893" spans="8:25">
      <c r="H893" s="268" t="str">
        <f t="shared" si="13"/>
        <v/>
      </c>
      <c r="V893" s="71" t="str">
        <f>IF('Prog Actual'!H892="","",'Prog Actual'!H892)</f>
        <v/>
      </c>
      <c r="W893" s="71" t="str">
        <f>IF(V893="","",IFERROR(VLOOKUP(V893,'Prog antiguo'!H:H,1,0),"Inserto"))</f>
        <v/>
      </c>
      <c r="X893" s="71" t="str">
        <f>IF('Prog antiguo'!H892="","",'Prog antiguo'!H892)</f>
        <v/>
      </c>
      <c r="Y893" s="71" t="str">
        <f>IF(X893="","",IFERROR(VLOOKUP(X893,'Prog Actual'!H:H,1,0),"Eliminada"))</f>
        <v/>
      </c>
    </row>
    <row r="894" spans="8:25">
      <c r="H894" s="268" t="str">
        <f t="shared" si="13"/>
        <v/>
      </c>
      <c r="V894" s="71" t="str">
        <f>IF('Prog Actual'!H893="","",'Prog Actual'!H893)</f>
        <v/>
      </c>
      <c r="W894" s="71" t="str">
        <f>IF(V894="","",IFERROR(VLOOKUP(V894,'Prog antiguo'!H:H,1,0),"Inserto"))</f>
        <v/>
      </c>
      <c r="X894" s="71" t="str">
        <f>IF('Prog antiguo'!H893="","",'Prog antiguo'!H893)</f>
        <v/>
      </c>
      <c r="Y894" s="71" t="str">
        <f>IF(X894="","",IFERROR(VLOOKUP(X894,'Prog Actual'!H:H,1,0),"Eliminada"))</f>
        <v/>
      </c>
    </row>
    <row r="895" spans="8:25">
      <c r="H895" s="268" t="str">
        <f t="shared" si="13"/>
        <v/>
      </c>
      <c r="V895" s="71" t="str">
        <f>IF('Prog Actual'!H894="","",'Prog Actual'!H894)</f>
        <v/>
      </c>
      <c r="W895" s="71" t="str">
        <f>IF(V895="","",IFERROR(VLOOKUP(V895,'Prog antiguo'!H:H,1,0),"Inserto"))</f>
        <v/>
      </c>
      <c r="X895" s="71" t="str">
        <f>IF('Prog antiguo'!H894="","",'Prog antiguo'!H894)</f>
        <v/>
      </c>
      <c r="Y895" s="71" t="str">
        <f>IF(X895="","",IFERROR(VLOOKUP(X895,'Prog Actual'!H:H,1,0),"Eliminada"))</f>
        <v/>
      </c>
    </row>
    <row r="896" spans="8:25">
      <c r="H896" s="268" t="str">
        <f t="shared" si="13"/>
        <v/>
      </c>
      <c r="V896" s="71" t="str">
        <f>IF('Prog Actual'!H895="","",'Prog Actual'!H895)</f>
        <v/>
      </c>
      <c r="W896" s="71" t="str">
        <f>IF(V896="","",IFERROR(VLOOKUP(V896,'Prog antiguo'!H:H,1,0),"Inserto"))</f>
        <v/>
      </c>
      <c r="X896" s="71" t="str">
        <f>IF('Prog antiguo'!H895="","",'Prog antiguo'!H895)</f>
        <v/>
      </c>
      <c r="Y896" s="71" t="str">
        <f>IF(X896="","",IFERROR(VLOOKUP(X896,'Prog Actual'!H:H,1,0),"Eliminada"))</f>
        <v/>
      </c>
    </row>
    <row r="897" spans="8:25">
      <c r="H897" s="268" t="str">
        <f t="shared" si="13"/>
        <v/>
      </c>
      <c r="V897" s="71" t="str">
        <f>IF('Prog Actual'!H896="","",'Prog Actual'!H896)</f>
        <v/>
      </c>
      <c r="W897" s="71" t="str">
        <f>IF(V897="","",IFERROR(VLOOKUP(V897,'Prog antiguo'!H:H,1,0),"Inserto"))</f>
        <v/>
      </c>
      <c r="X897" s="71" t="str">
        <f>IF('Prog antiguo'!H896="","",'Prog antiguo'!H896)</f>
        <v/>
      </c>
      <c r="Y897" s="71" t="str">
        <f>IF(X897="","",IFERROR(VLOOKUP(X897,'Prog Actual'!H:H,1,0),"Eliminada"))</f>
        <v/>
      </c>
    </row>
    <row r="898" spans="8:25">
      <c r="H898" s="268" t="str">
        <f t="shared" si="13"/>
        <v/>
      </c>
      <c r="V898" s="71" t="str">
        <f>IF('Prog Actual'!H897="","",'Prog Actual'!H897)</f>
        <v/>
      </c>
      <c r="W898" s="71" t="str">
        <f>IF(V898="","",IFERROR(VLOOKUP(V898,'Prog antiguo'!H:H,1,0),"Inserto"))</f>
        <v/>
      </c>
      <c r="X898" s="71" t="str">
        <f>IF('Prog antiguo'!H897="","",'Prog antiguo'!H897)</f>
        <v/>
      </c>
      <c r="Y898" s="71" t="str">
        <f>IF(X898="","",IFERROR(VLOOKUP(X898,'Prog Actual'!H:H,1,0),"Eliminada"))</f>
        <v/>
      </c>
    </row>
    <row r="899" spans="8:25">
      <c r="H899" s="268" t="str">
        <f t="shared" si="13"/>
        <v/>
      </c>
      <c r="V899" s="71" t="str">
        <f>IF('Prog Actual'!H898="","",'Prog Actual'!H898)</f>
        <v/>
      </c>
      <c r="W899" s="71" t="str">
        <f>IF(V899="","",IFERROR(VLOOKUP(V899,'Prog antiguo'!H:H,1,0),"Inserto"))</f>
        <v/>
      </c>
      <c r="X899" s="71" t="str">
        <f>IF('Prog antiguo'!H898="","",'Prog antiguo'!H898)</f>
        <v/>
      </c>
      <c r="Y899" s="71" t="str">
        <f>IF(X899="","",IFERROR(VLOOKUP(X899,'Prog Actual'!H:H,1,0),"Eliminada"))</f>
        <v/>
      </c>
    </row>
    <row r="900" spans="8:25">
      <c r="H900" s="268" t="str">
        <f t="shared" si="13"/>
        <v/>
      </c>
      <c r="V900" s="71" t="str">
        <f>IF('Prog Actual'!H899="","",'Prog Actual'!H899)</f>
        <v/>
      </c>
      <c r="W900" s="71" t="str">
        <f>IF(V900="","",IFERROR(VLOOKUP(V900,'Prog antiguo'!H:H,1,0),"Inserto"))</f>
        <v/>
      </c>
      <c r="X900" s="71" t="str">
        <f>IF('Prog antiguo'!H899="","",'Prog antiguo'!H899)</f>
        <v/>
      </c>
      <c r="Y900" s="71" t="str">
        <f>IF(X900="","",IFERROR(VLOOKUP(X900,'Prog Actual'!H:H,1,0),"Eliminada"))</f>
        <v/>
      </c>
    </row>
    <row r="901" spans="8:25">
      <c r="H901" s="268" t="str">
        <f t="shared" si="13"/>
        <v/>
      </c>
      <c r="V901" s="71" t="str">
        <f>IF('Prog Actual'!H900="","",'Prog Actual'!H900)</f>
        <v/>
      </c>
      <c r="W901" s="71" t="str">
        <f>IF(V901="","",IFERROR(VLOOKUP(V901,'Prog antiguo'!H:H,1,0),"Inserto"))</f>
        <v/>
      </c>
      <c r="X901" s="71" t="str">
        <f>IF('Prog antiguo'!H900="","",'Prog antiguo'!H900)</f>
        <v/>
      </c>
      <c r="Y901" s="71" t="str">
        <f>IF(X901="","",IFERROR(VLOOKUP(X901,'Prog Actual'!H:H,1,0),"Eliminada"))</f>
        <v/>
      </c>
    </row>
    <row r="902" spans="8:25">
      <c r="H902" s="268" t="str">
        <f t="shared" ref="H902:H965" si="14">IF(A902="","",IF(D902="","No esta en MM BD",IF(B902="EMBOT",C902,C902/D902)))</f>
        <v/>
      </c>
      <c r="V902" s="71" t="str">
        <f>IF('Prog Actual'!H901="","",'Prog Actual'!H901)</f>
        <v/>
      </c>
      <c r="W902" s="71" t="str">
        <f>IF(V902="","",IFERROR(VLOOKUP(V902,'Prog antiguo'!H:H,1,0),"Inserto"))</f>
        <v/>
      </c>
      <c r="X902" s="71" t="str">
        <f>IF('Prog antiguo'!H901="","",'Prog antiguo'!H901)</f>
        <v/>
      </c>
      <c r="Y902" s="71" t="str">
        <f>IF(X902="","",IFERROR(VLOOKUP(X902,'Prog Actual'!H:H,1,0),"Eliminada"))</f>
        <v/>
      </c>
    </row>
    <row r="903" spans="8:25">
      <c r="H903" s="268" t="str">
        <f t="shared" si="14"/>
        <v/>
      </c>
      <c r="V903" s="71" t="str">
        <f>IF('Prog Actual'!H902="","",'Prog Actual'!H902)</f>
        <v/>
      </c>
      <c r="W903" s="71" t="str">
        <f>IF(V903="","",IFERROR(VLOOKUP(V903,'Prog antiguo'!H:H,1,0),"Inserto"))</f>
        <v/>
      </c>
      <c r="X903" s="71" t="str">
        <f>IF('Prog antiguo'!H902="","",'Prog antiguo'!H902)</f>
        <v/>
      </c>
      <c r="Y903" s="71" t="str">
        <f>IF(X903="","",IFERROR(VLOOKUP(X903,'Prog Actual'!H:H,1,0),"Eliminada"))</f>
        <v/>
      </c>
    </row>
    <row r="904" spans="8:25">
      <c r="H904" s="268" t="str">
        <f t="shared" si="14"/>
        <v/>
      </c>
      <c r="V904" s="71" t="str">
        <f>IF('Prog Actual'!H903="","",'Prog Actual'!H903)</f>
        <v/>
      </c>
      <c r="W904" s="71" t="str">
        <f>IF(V904="","",IFERROR(VLOOKUP(V904,'Prog antiguo'!H:H,1,0),"Inserto"))</f>
        <v/>
      </c>
      <c r="X904" s="71" t="str">
        <f>IF('Prog antiguo'!H903="","",'Prog antiguo'!H903)</f>
        <v/>
      </c>
      <c r="Y904" s="71" t="str">
        <f>IF(X904="","",IFERROR(VLOOKUP(X904,'Prog Actual'!H:H,1,0),"Eliminada"))</f>
        <v/>
      </c>
    </row>
    <row r="905" spans="8:25">
      <c r="H905" s="268" t="str">
        <f t="shared" si="14"/>
        <v/>
      </c>
      <c r="V905" s="71" t="str">
        <f>IF('Prog Actual'!H904="","",'Prog Actual'!H904)</f>
        <v/>
      </c>
      <c r="W905" s="71" t="str">
        <f>IF(V905="","",IFERROR(VLOOKUP(V905,'Prog antiguo'!H:H,1,0),"Inserto"))</f>
        <v/>
      </c>
      <c r="X905" s="71" t="str">
        <f>IF('Prog antiguo'!H904="","",'Prog antiguo'!H904)</f>
        <v/>
      </c>
      <c r="Y905" s="71" t="str">
        <f>IF(X905="","",IFERROR(VLOOKUP(X905,'Prog Actual'!H:H,1,0),"Eliminada"))</f>
        <v/>
      </c>
    </row>
    <row r="906" spans="8:25">
      <c r="H906" s="268" t="str">
        <f t="shared" si="14"/>
        <v/>
      </c>
      <c r="V906" s="71" t="str">
        <f>IF('Prog Actual'!H905="","",'Prog Actual'!H905)</f>
        <v/>
      </c>
      <c r="W906" s="71" t="str">
        <f>IF(V906="","",IFERROR(VLOOKUP(V906,'Prog antiguo'!H:H,1,0),"Inserto"))</f>
        <v/>
      </c>
      <c r="X906" s="71" t="str">
        <f>IF('Prog antiguo'!H905="","",'Prog antiguo'!H905)</f>
        <v/>
      </c>
      <c r="Y906" s="71" t="str">
        <f>IF(X906="","",IFERROR(VLOOKUP(X906,'Prog Actual'!H:H,1,0),"Eliminada"))</f>
        <v/>
      </c>
    </row>
    <row r="907" spans="8:25">
      <c r="H907" s="268" t="str">
        <f t="shared" si="14"/>
        <v/>
      </c>
      <c r="V907" s="71" t="str">
        <f>IF('Prog Actual'!H906="","",'Prog Actual'!H906)</f>
        <v/>
      </c>
      <c r="W907" s="71" t="str">
        <f>IF(V907="","",IFERROR(VLOOKUP(V907,'Prog antiguo'!H:H,1,0),"Inserto"))</f>
        <v/>
      </c>
      <c r="X907" s="71" t="str">
        <f>IF('Prog antiguo'!H906="","",'Prog antiguo'!H906)</f>
        <v/>
      </c>
      <c r="Y907" s="71" t="str">
        <f>IF(X907="","",IFERROR(VLOOKUP(X907,'Prog Actual'!H:H,1,0),"Eliminada"))</f>
        <v/>
      </c>
    </row>
    <row r="908" spans="8:25">
      <c r="H908" s="268" t="str">
        <f t="shared" si="14"/>
        <v/>
      </c>
      <c r="V908" s="71" t="str">
        <f>IF('Prog Actual'!H907="","",'Prog Actual'!H907)</f>
        <v/>
      </c>
      <c r="W908" s="71" t="str">
        <f>IF(V908="","",IFERROR(VLOOKUP(V908,'Prog antiguo'!H:H,1,0),"Inserto"))</f>
        <v/>
      </c>
      <c r="X908" s="71" t="str">
        <f>IF('Prog antiguo'!H907="","",'Prog antiguo'!H907)</f>
        <v/>
      </c>
      <c r="Y908" s="71" t="str">
        <f>IF(X908="","",IFERROR(VLOOKUP(X908,'Prog Actual'!H:H,1,0),"Eliminada"))</f>
        <v/>
      </c>
    </row>
    <row r="909" spans="8:25">
      <c r="H909" s="268" t="str">
        <f t="shared" si="14"/>
        <v/>
      </c>
      <c r="V909" s="71" t="str">
        <f>IF('Prog Actual'!H908="","",'Prog Actual'!H908)</f>
        <v/>
      </c>
      <c r="W909" s="71" t="str">
        <f>IF(V909="","",IFERROR(VLOOKUP(V909,'Prog antiguo'!H:H,1,0),"Inserto"))</f>
        <v/>
      </c>
      <c r="X909" s="71" t="str">
        <f>IF('Prog antiguo'!H908="","",'Prog antiguo'!H908)</f>
        <v/>
      </c>
      <c r="Y909" s="71" t="str">
        <f>IF(X909="","",IFERROR(VLOOKUP(X909,'Prog Actual'!H:H,1,0),"Eliminada"))</f>
        <v/>
      </c>
    </row>
    <row r="910" spans="8:25">
      <c r="H910" s="268" t="str">
        <f t="shared" si="14"/>
        <v/>
      </c>
      <c r="V910" s="71" t="str">
        <f>IF('Prog Actual'!H909="","",'Prog Actual'!H909)</f>
        <v/>
      </c>
      <c r="W910" s="71" t="str">
        <f>IF(V910="","",IFERROR(VLOOKUP(V910,'Prog antiguo'!H:H,1,0),"Inserto"))</f>
        <v/>
      </c>
      <c r="X910" s="71" t="str">
        <f>IF('Prog antiguo'!H909="","",'Prog antiguo'!H909)</f>
        <v/>
      </c>
      <c r="Y910" s="71" t="str">
        <f>IF(X910="","",IFERROR(VLOOKUP(X910,'Prog Actual'!H:H,1,0),"Eliminada"))</f>
        <v/>
      </c>
    </row>
    <row r="911" spans="8:25">
      <c r="H911" s="268" t="str">
        <f t="shared" si="14"/>
        <v/>
      </c>
      <c r="V911" s="71" t="str">
        <f>IF('Prog Actual'!H910="","",'Prog Actual'!H910)</f>
        <v/>
      </c>
      <c r="W911" s="71" t="str">
        <f>IF(V911="","",IFERROR(VLOOKUP(V911,'Prog antiguo'!H:H,1,0),"Inserto"))</f>
        <v/>
      </c>
      <c r="X911" s="71" t="str">
        <f>IF('Prog antiguo'!H910="","",'Prog antiguo'!H910)</f>
        <v/>
      </c>
      <c r="Y911" s="71" t="str">
        <f>IF(X911="","",IFERROR(VLOOKUP(X911,'Prog Actual'!H:H,1,0),"Eliminada"))</f>
        <v/>
      </c>
    </row>
    <row r="912" spans="8:25">
      <c r="H912" s="268" t="str">
        <f t="shared" si="14"/>
        <v/>
      </c>
      <c r="V912" s="71" t="str">
        <f>IF('Prog Actual'!H911="","",'Prog Actual'!H911)</f>
        <v/>
      </c>
      <c r="W912" s="71" t="str">
        <f>IF(V912="","",IFERROR(VLOOKUP(V912,'Prog antiguo'!H:H,1,0),"Inserto"))</f>
        <v/>
      </c>
      <c r="X912" s="71" t="str">
        <f>IF('Prog antiguo'!H911="","",'Prog antiguo'!H911)</f>
        <v/>
      </c>
      <c r="Y912" s="71" t="str">
        <f>IF(X912="","",IFERROR(VLOOKUP(X912,'Prog Actual'!H:H,1,0),"Eliminada"))</f>
        <v/>
      </c>
    </row>
    <row r="913" spans="8:25">
      <c r="H913" s="268" t="str">
        <f t="shared" si="14"/>
        <v/>
      </c>
      <c r="V913" s="71" t="str">
        <f>IF('Prog Actual'!H912="","",'Prog Actual'!H912)</f>
        <v/>
      </c>
      <c r="W913" s="71" t="str">
        <f>IF(V913="","",IFERROR(VLOOKUP(V913,'Prog antiguo'!H:H,1,0),"Inserto"))</f>
        <v/>
      </c>
      <c r="X913" s="71" t="str">
        <f>IF('Prog antiguo'!H912="","",'Prog antiguo'!H912)</f>
        <v/>
      </c>
      <c r="Y913" s="71" t="str">
        <f>IF(X913="","",IFERROR(VLOOKUP(X913,'Prog Actual'!H:H,1,0),"Eliminada"))</f>
        <v/>
      </c>
    </row>
    <row r="914" spans="8:25">
      <c r="H914" s="268" t="str">
        <f t="shared" si="14"/>
        <v/>
      </c>
      <c r="V914" s="71" t="str">
        <f>IF('Prog Actual'!H913="","",'Prog Actual'!H913)</f>
        <v/>
      </c>
      <c r="W914" s="71" t="str">
        <f>IF(V914="","",IFERROR(VLOOKUP(V914,'Prog antiguo'!H:H,1,0),"Inserto"))</f>
        <v/>
      </c>
      <c r="X914" s="71" t="str">
        <f>IF('Prog antiguo'!H913="","",'Prog antiguo'!H913)</f>
        <v/>
      </c>
      <c r="Y914" s="71" t="str">
        <f>IF(X914="","",IFERROR(VLOOKUP(X914,'Prog Actual'!H:H,1,0),"Eliminada"))</f>
        <v/>
      </c>
    </row>
    <row r="915" spans="8:25">
      <c r="H915" s="268" t="str">
        <f t="shared" si="14"/>
        <v/>
      </c>
      <c r="V915" s="71" t="str">
        <f>IF('Prog Actual'!H914="","",'Prog Actual'!H914)</f>
        <v/>
      </c>
      <c r="W915" s="71" t="str">
        <f>IF(V915="","",IFERROR(VLOOKUP(V915,'Prog antiguo'!H:H,1,0),"Inserto"))</f>
        <v/>
      </c>
      <c r="X915" s="71" t="str">
        <f>IF('Prog antiguo'!H914="","",'Prog antiguo'!H914)</f>
        <v/>
      </c>
      <c r="Y915" s="71" t="str">
        <f>IF(X915="","",IFERROR(VLOOKUP(X915,'Prog Actual'!H:H,1,0),"Eliminada"))</f>
        <v/>
      </c>
    </row>
    <row r="916" spans="8:25">
      <c r="H916" s="268" t="str">
        <f t="shared" si="14"/>
        <v/>
      </c>
      <c r="V916" s="71" t="str">
        <f>IF('Prog Actual'!H915="","",'Prog Actual'!H915)</f>
        <v/>
      </c>
      <c r="W916" s="71" t="str">
        <f>IF(V916="","",IFERROR(VLOOKUP(V916,'Prog antiguo'!H:H,1,0),"Inserto"))</f>
        <v/>
      </c>
      <c r="X916" s="71" t="str">
        <f>IF('Prog antiguo'!H915="","",'Prog antiguo'!H915)</f>
        <v/>
      </c>
      <c r="Y916" s="71" t="str">
        <f>IF(X916="","",IFERROR(VLOOKUP(X916,'Prog Actual'!H:H,1,0),"Eliminada"))</f>
        <v/>
      </c>
    </row>
    <row r="917" spans="8:25">
      <c r="H917" s="268" t="str">
        <f t="shared" si="14"/>
        <v/>
      </c>
      <c r="V917" s="71" t="str">
        <f>IF('Prog Actual'!H916="","",'Prog Actual'!H916)</f>
        <v/>
      </c>
      <c r="W917" s="71" t="str">
        <f>IF(V917="","",IFERROR(VLOOKUP(V917,'Prog antiguo'!H:H,1,0),"Inserto"))</f>
        <v/>
      </c>
      <c r="X917" s="71" t="str">
        <f>IF('Prog antiguo'!H916="","",'Prog antiguo'!H916)</f>
        <v/>
      </c>
      <c r="Y917" s="71" t="str">
        <f>IF(X917="","",IFERROR(VLOOKUP(X917,'Prog Actual'!H:H,1,0),"Eliminada"))</f>
        <v/>
      </c>
    </row>
    <row r="918" spans="8:25">
      <c r="H918" s="268" t="str">
        <f t="shared" si="14"/>
        <v/>
      </c>
      <c r="V918" s="71" t="str">
        <f>IF('Prog Actual'!H917="","",'Prog Actual'!H917)</f>
        <v/>
      </c>
      <c r="W918" s="71" t="str">
        <f>IF(V918="","",IFERROR(VLOOKUP(V918,'Prog antiguo'!H:H,1,0),"Inserto"))</f>
        <v/>
      </c>
      <c r="X918" s="71" t="str">
        <f>IF('Prog antiguo'!H917="","",'Prog antiguo'!H917)</f>
        <v/>
      </c>
      <c r="Y918" s="71" t="str">
        <f>IF(X918="","",IFERROR(VLOOKUP(X918,'Prog Actual'!H:H,1,0),"Eliminada"))</f>
        <v/>
      </c>
    </row>
    <row r="919" spans="8:25">
      <c r="H919" s="268" t="str">
        <f t="shared" si="14"/>
        <v/>
      </c>
      <c r="V919" s="71" t="str">
        <f>IF('Prog Actual'!H918="","",'Prog Actual'!H918)</f>
        <v/>
      </c>
      <c r="W919" s="71" t="str">
        <f>IF(V919="","",IFERROR(VLOOKUP(V919,'Prog antiguo'!H:H,1,0),"Inserto"))</f>
        <v/>
      </c>
      <c r="X919" s="71" t="str">
        <f>IF('Prog antiguo'!H918="","",'Prog antiguo'!H918)</f>
        <v/>
      </c>
      <c r="Y919" s="71" t="str">
        <f>IF(X919="","",IFERROR(VLOOKUP(X919,'Prog Actual'!H:H,1,0),"Eliminada"))</f>
        <v/>
      </c>
    </row>
    <row r="920" spans="8:25">
      <c r="H920" s="268" t="str">
        <f t="shared" si="14"/>
        <v/>
      </c>
      <c r="V920" s="71" t="str">
        <f>IF('Prog Actual'!H919="","",'Prog Actual'!H919)</f>
        <v/>
      </c>
      <c r="W920" s="71" t="str">
        <f>IF(V920="","",IFERROR(VLOOKUP(V920,'Prog antiguo'!H:H,1,0),"Inserto"))</f>
        <v/>
      </c>
      <c r="X920" s="71" t="str">
        <f>IF('Prog antiguo'!H919="","",'Prog antiguo'!H919)</f>
        <v/>
      </c>
      <c r="Y920" s="71" t="str">
        <f>IF(X920="","",IFERROR(VLOOKUP(X920,'Prog Actual'!H:H,1,0),"Eliminada"))</f>
        <v/>
      </c>
    </row>
    <row r="921" spans="8:25">
      <c r="H921" s="268" t="str">
        <f t="shared" si="14"/>
        <v/>
      </c>
      <c r="V921" s="71" t="str">
        <f>IF('Prog Actual'!H920="","",'Prog Actual'!H920)</f>
        <v/>
      </c>
      <c r="W921" s="71" t="str">
        <f>IF(V921="","",IFERROR(VLOOKUP(V921,'Prog antiguo'!H:H,1,0),"Inserto"))</f>
        <v/>
      </c>
      <c r="X921" s="71" t="str">
        <f>IF('Prog antiguo'!H920="","",'Prog antiguo'!H920)</f>
        <v/>
      </c>
      <c r="Y921" s="71" t="str">
        <f>IF(X921="","",IFERROR(VLOOKUP(X921,'Prog Actual'!H:H,1,0),"Eliminada"))</f>
        <v/>
      </c>
    </row>
    <row r="922" spans="8:25">
      <c r="H922" s="268" t="str">
        <f t="shared" si="14"/>
        <v/>
      </c>
      <c r="V922" s="71" t="str">
        <f>IF('Prog Actual'!H921="","",'Prog Actual'!H921)</f>
        <v/>
      </c>
      <c r="W922" s="71" t="str">
        <f>IF(V922="","",IFERROR(VLOOKUP(V922,'Prog antiguo'!H:H,1,0),"Inserto"))</f>
        <v/>
      </c>
      <c r="X922" s="71" t="str">
        <f>IF('Prog antiguo'!H921="","",'Prog antiguo'!H921)</f>
        <v/>
      </c>
      <c r="Y922" s="71" t="str">
        <f>IF(X922="","",IFERROR(VLOOKUP(X922,'Prog Actual'!H:H,1,0),"Eliminada"))</f>
        <v/>
      </c>
    </row>
    <row r="923" spans="8:25">
      <c r="H923" s="268" t="str">
        <f t="shared" si="14"/>
        <v/>
      </c>
      <c r="V923" s="71" t="str">
        <f>IF('Prog Actual'!H922="","",'Prog Actual'!H922)</f>
        <v/>
      </c>
      <c r="W923" s="71" t="str">
        <f>IF(V923="","",IFERROR(VLOOKUP(V923,'Prog antiguo'!H:H,1,0),"Inserto"))</f>
        <v/>
      </c>
      <c r="X923" s="71" t="str">
        <f>IF('Prog antiguo'!H922="","",'Prog antiguo'!H922)</f>
        <v/>
      </c>
      <c r="Y923" s="71" t="str">
        <f>IF(X923="","",IFERROR(VLOOKUP(X923,'Prog Actual'!H:H,1,0),"Eliminada"))</f>
        <v/>
      </c>
    </row>
    <row r="924" spans="8:25">
      <c r="H924" s="268" t="str">
        <f t="shared" si="14"/>
        <v/>
      </c>
      <c r="V924" s="71" t="str">
        <f>IF('Prog Actual'!H923="","",'Prog Actual'!H923)</f>
        <v/>
      </c>
      <c r="W924" s="71" t="str">
        <f>IF(V924="","",IFERROR(VLOOKUP(V924,'Prog antiguo'!H:H,1,0),"Inserto"))</f>
        <v/>
      </c>
      <c r="X924" s="71" t="str">
        <f>IF('Prog antiguo'!H923="","",'Prog antiguo'!H923)</f>
        <v/>
      </c>
      <c r="Y924" s="71" t="str">
        <f>IF(X924="","",IFERROR(VLOOKUP(X924,'Prog Actual'!H:H,1,0),"Eliminada"))</f>
        <v/>
      </c>
    </row>
    <row r="925" spans="8:25">
      <c r="H925" s="268" t="str">
        <f t="shared" si="14"/>
        <v/>
      </c>
      <c r="V925" s="71" t="str">
        <f>IF('Prog Actual'!H924="","",'Prog Actual'!H924)</f>
        <v/>
      </c>
      <c r="W925" s="71" t="str">
        <f>IF(V925="","",IFERROR(VLOOKUP(V925,'Prog antiguo'!H:H,1,0),"Inserto"))</f>
        <v/>
      </c>
      <c r="X925" s="71" t="str">
        <f>IF('Prog antiguo'!H924="","",'Prog antiguo'!H924)</f>
        <v/>
      </c>
      <c r="Y925" s="71" t="str">
        <f>IF(X925="","",IFERROR(VLOOKUP(X925,'Prog Actual'!H:H,1,0),"Eliminada"))</f>
        <v/>
      </c>
    </row>
    <row r="926" spans="8:25">
      <c r="H926" s="268" t="str">
        <f t="shared" si="14"/>
        <v/>
      </c>
      <c r="V926" s="71" t="str">
        <f>IF('Prog Actual'!H925="","",'Prog Actual'!H925)</f>
        <v/>
      </c>
      <c r="W926" s="71" t="str">
        <f>IF(V926="","",IFERROR(VLOOKUP(V926,'Prog antiguo'!H:H,1,0),"Inserto"))</f>
        <v/>
      </c>
      <c r="X926" s="71" t="str">
        <f>IF('Prog antiguo'!H925="","",'Prog antiguo'!H925)</f>
        <v/>
      </c>
      <c r="Y926" s="71" t="str">
        <f>IF(X926="","",IFERROR(VLOOKUP(X926,'Prog Actual'!H:H,1,0),"Eliminada"))</f>
        <v/>
      </c>
    </row>
    <row r="927" spans="8:25">
      <c r="H927" s="268" t="str">
        <f t="shared" si="14"/>
        <v/>
      </c>
      <c r="V927" s="71" t="str">
        <f>IF('Prog Actual'!H926="","",'Prog Actual'!H926)</f>
        <v/>
      </c>
      <c r="W927" s="71" t="str">
        <f>IF(V927="","",IFERROR(VLOOKUP(V927,'Prog antiguo'!H:H,1,0),"Inserto"))</f>
        <v/>
      </c>
      <c r="X927" s="71" t="str">
        <f>IF('Prog antiguo'!H926="","",'Prog antiguo'!H926)</f>
        <v/>
      </c>
      <c r="Y927" s="71" t="str">
        <f>IF(X927="","",IFERROR(VLOOKUP(X927,'Prog Actual'!H:H,1,0),"Eliminada"))</f>
        <v/>
      </c>
    </row>
    <row r="928" spans="8:25">
      <c r="H928" s="268" t="str">
        <f t="shared" si="14"/>
        <v/>
      </c>
      <c r="V928" s="71" t="str">
        <f>IF('Prog Actual'!H927="","",'Prog Actual'!H927)</f>
        <v/>
      </c>
      <c r="W928" s="71" t="str">
        <f>IF(V928="","",IFERROR(VLOOKUP(V928,'Prog antiguo'!H:H,1,0),"Inserto"))</f>
        <v/>
      </c>
      <c r="X928" s="71" t="str">
        <f>IF('Prog antiguo'!H927="","",'Prog antiguo'!H927)</f>
        <v/>
      </c>
      <c r="Y928" s="71" t="str">
        <f>IF(X928="","",IFERROR(VLOOKUP(X928,'Prog Actual'!H:H,1,0),"Eliminada"))</f>
        <v/>
      </c>
    </row>
    <row r="929" spans="8:25">
      <c r="H929" s="268" t="str">
        <f t="shared" si="14"/>
        <v/>
      </c>
      <c r="V929" s="71" t="str">
        <f>IF('Prog Actual'!H928="","",'Prog Actual'!H928)</f>
        <v/>
      </c>
      <c r="W929" s="71" t="str">
        <f>IF(V929="","",IFERROR(VLOOKUP(V929,'Prog antiguo'!H:H,1,0),"Inserto"))</f>
        <v/>
      </c>
      <c r="X929" s="71" t="str">
        <f>IF('Prog antiguo'!H928="","",'Prog antiguo'!H928)</f>
        <v/>
      </c>
      <c r="Y929" s="71" t="str">
        <f>IF(X929="","",IFERROR(VLOOKUP(X929,'Prog Actual'!H:H,1,0),"Eliminada"))</f>
        <v/>
      </c>
    </row>
    <row r="930" spans="8:25">
      <c r="H930" s="268" t="str">
        <f t="shared" si="14"/>
        <v/>
      </c>
      <c r="V930" s="71" t="str">
        <f>IF('Prog Actual'!H929="","",'Prog Actual'!H929)</f>
        <v/>
      </c>
      <c r="W930" s="71" t="str">
        <f>IF(V930="","",IFERROR(VLOOKUP(V930,'Prog antiguo'!H:H,1,0),"Inserto"))</f>
        <v/>
      </c>
      <c r="X930" s="71" t="str">
        <f>IF('Prog antiguo'!H929="","",'Prog antiguo'!H929)</f>
        <v/>
      </c>
      <c r="Y930" s="71" t="str">
        <f>IF(X930="","",IFERROR(VLOOKUP(X930,'Prog Actual'!H:H,1,0),"Eliminada"))</f>
        <v/>
      </c>
    </row>
    <row r="931" spans="8:25">
      <c r="H931" s="268" t="str">
        <f t="shared" si="14"/>
        <v/>
      </c>
      <c r="V931" s="71" t="str">
        <f>IF('Prog Actual'!H930="","",'Prog Actual'!H930)</f>
        <v/>
      </c>
      <c r="W931" s="71" t="str">
        <f>IF(V931="","",IFERROR(VLOOKUP(V931,'Prog antiguo'!H:H,1,0),"Inserto"))</f>
        <v/>
      </c>
      <c r="X931" s="71" t="str">
        <f>IF('Prog antiguo'!H930="","",'Prog antiguo'!H930)</f>
        <v/>
      </c>
      <c r="Y931" s="71" t="str">
        <f>IF(X931="","",IFERROR(VLOOKUP(X931,'Prog Actual'!H:H,1,0),"Eliminada"))</f>
        <v/>
      </c>
    </row>
    <row r="932" spans="8:25">
      <c r="H932" s="268" t="str">
        <f t="shared" si="14"/>
        <v/>
      </c>
      <c r="V932" s="71" t="str">
        <f>IF('Prog Actual'!H931="","",'Prog Actual'!H931)</f>
        <v/>
      </c>
      <c r="W932" s="71" t="str">
        <f>IF(V932="","",IFERROR(VLOOKUP(V932,'Prog antiguo'!H:H,1,0),"Inserto"))</f>
        <v/>
      </c>
      <c r="X932" s="71" t="str">
        <f>IF('Prog antiguo'!H931="","",'Prog antiguo'!H931)</f>
        <v/>
      </c>
      <c r="Y932" s="71" t="str">
        <f>IF(X932="","",IFERROR(VLOOKUP(X932,'Prog Actual'!H:H,1,0),"Eliminada"))</f>
        <v/>
      </c>
    </row>
    <row r="933" spans="8:25">
      <c r="H933" s="268" t="str">
        <f t="shared" si="14"/>
        <v/>
      </c>
      <c r="V933" s="71" t="str">
        <f>IF('Prog Actual'!H932="","",'Prog Actual'!H932)</f>
        <v/>
      </c>
      <c r="W933" s="71" t="str">
        <f>IF(V933="","",IFERROR(VLOOKUP(V933,'Prog antiguo'!H:H,1,0),"Inserto"))</f>
        <v/>
      </c>
      <c r="X933" s="71" t="str">
        <f>IF('Prog antiguo'!H932="","",'Prog antiguo'!H932)</f>
        <v/>
      </c>
      <c r="Y933" s="71" t="str">
        <f>IF(X933="","",IFERROR(VLOOKUP(X933,'Prog Actual'!H:H,1,0),"Eliminada"))</f>
        <v/>
      </c>
    </row>
    <row r="934" spans="8:25">
      <c r="H934" s="268" t="str">
        <f t="shared" si="14"/>
        <v/>
      </c>
      <c r="V934" s="71" t="str">
        <f>IF('Prog Actual'!H933="","",'Prog Actual'!H933)</f>
        <v/>
      </c>
      <c r="W934" s="71" t="str">
        <f>IF(V934="","",IFERROR(VLOOKUP(V934,'Prog antiguo'!H:H,1,0),"Inserto"))</f>
        <v/>
      </c>
      <c r="X934" s="71" t="str">
        <f>IF('Prog antiguo'!H933="","",'Prog antiguo'!H933)</f>
        <v/>
      </c>
      <c r="Y934" s="71" t="str">
        <f>IF(X934="","",IFERROR(VLOOKUP(X934,'Prog Actual'!H:H,1,0),"Eliminada"))</f>
        <v/>
      </c>
    </row>
    <row r="935" spans="8:25">
      <c r="H935" s="268" t="str">
        <f t="shared" si="14"/>
        <v/>
      </c>
      <c r="V935" s="71" t="str">
        <f>IF('Prog Actual'!H934="","",'Prog Actual'!H934)</f>
        <v/>
      </c>
      <c r="W935" s="71" t="str">
        <f>IF(V935="","",IFERROR(VLOOKUP(V935,'Prog antiguo'!H:H,1,0),"Inserto"))</f>
        <v/>
      </c>
      <c r="X935" s="71" t="str">
        <f>IF('Prog antiguo'!H934="","",'Prog antiguo'!H934)</f>
        <v/>
      </c>
      <c r="Y935" s="71" t="str">
        <f>IF(X935="","",IFERROR(VLOOKUP(X935,'Prog Actual'!H:H,1,0),"Eliminada"))</f>
        <v/>
      </c>
    </row>
    <row r="936" spans="8:25">
      <c r="H936" s="268" t="str">
        <f t="shared" si="14"/>
        <v/>
      </c>
      <c r="V936" s="71" t="str">
        <f>IF('Prog Actual'!H935="","",'Prog Actual'!H935)</f>
        <v/>
      </c>
      <c r="W936" s="71" t="str">
        <f>IF(V936="","",IFERROR(VLOOKUP(V936,'Prog antiguo'!H:H,1,0),"Inserto"))</f>
        <v/>
      </c>
      <c r="X936" s="71" t="str">
        <f>IF('Prog antiguo'!H935="","",'Prog antiguo'!H935)</f>
        <v/>
      </c>
      <c r="Y936" s="71" t="str">
        <f>IF(X936="","",IFERROR(VLOOKUP(X936,'Prog Actual'!H:H,1,0),"Eliminada"))</f>
        <v/>
      </c>
    </row>
    <row r="937" spans="8:25">
      <c r="H937" s="268" t="str">
        <f t="shared" si="14"/>
        <v/>
      </c>
      <c r="V937" s="71" t="str">
        <f>IF('Prog Actual'!H936="","",'Prog Actual'!H936)</f>
        <v/>
      </c>
      <c r="W937" s="71" t="str">
        <f>IF(V937="","",IFERROR(VLOOKUP(V937,'Prog antiguo'!H:H,1,0),"Inserto"))</f>
        <v/>
      </c>
      <c r="X937" s="71" t="str">
        <f>IF('Prog antiguo'!H936="","",'Prog antiguo'!H936)</f>
        <v/>
      </c>
      <c r="Y937" s="71" t="str">
        <f>IF(X937="","",IFERROR(VLOOKUP(X937,'Prog Actual'!H:H,1,0),"Eliminada"))</f>
        <v/>
      </c>
    </row>
    <row r="938" spans="8:25">
      <c r="H938" s="268" t="str">
        <f t="shared" si="14"/>
        <v/>
      </c>
      <c r="V938" s="71" t="str">
        <f>IF('Prog Actual'!H937="","",'Prog Actual'!H937)</f>
        <v/>
      </c>
      <c r="W938" s="71" t="str">
        <f>IF(V938="","",IFERROR(VLOOKUP(V938,'Prog antiguo'!H:H,1,0),"Inserto"))</f>
        <v/>
      </c>
      <c r="X938" s="71" t="str">
        <f>IF('Prog antiguo'!H937="","",'Prog antiguo'!H937)</f>
        <v/>
      </c>
      <c r="Y938" s="71" t="str">
        <f>IF(X938="","",IFERROR(VLOOKUP(X938,'Prog Actual'!H:H,1,0),"Eliminada"))</f>
        <v/>
      </c>
    </row>
    <row r="939" spans="8:25">
      <c r="H939" s="268" t="str">
        <f t="shared" si="14"/>
        <v/>
      </c>
      <c r="V939" s="71" t="str">
        <f>IF('Prog Actual'!H938="","",'Prog Actual'!H938)</f>
        <v/>
      </c>
      <c r="W939" s="71" t="str">
        <f>IF(V939="","",IFERROR(VLOOKUP(V939,'Prog antiguo'!H:H,1,0),"Inserto"))</f>
        <v/>
      </c>
      <c r="X939" s="71" t="str">
        <f>IF('Prog antiguo'!H938="","",'Prog antiguo'!H938)</f>
        <v/>
      </c>
      <c r="Y939" s="71" t="str">
        <f>IF(X939="","",IFERROR(VLOOKUP(X939,'Prog Actual'!H:H,1,0),"Eliminada"))</f>
        <v/>
      </c>
    </row>
    <row r="940" spans="8:25">
      <c r="H940" s="268" t="str">
        <f t="shared" si="14"/>
        <v/>
      </c>
      <c r="V940" s="71" t="str">
        <f>IF('Prog Actual'!H939="","",'Prog Actual'!H939)</f>
        <v/>
      </c>
      <c r="W940" s="71" t="str">
        <f>IF(V940="","",IFERROR(VLOOKUP(V940,'Prog antiguo'!H:H,1,0),"Inserto"))</f>
        <v/>
      </c>
      <c r="X940" s="71" t="str">
        <f>IF('Prog antiguo'!H939="","",'Prog antiguo'!H939)</f>
        <v/>
      </c>
      <c r="Y940" s="71" t="str">
        <f>IF(X940="","",IFERROR(VLOOKUP(X940,'Prog Actual'!H:H,1,0),"Eliminada"))</f>
        <v/>
      </c>
    </row>
    <row r="941" spans="8:25">
      <c r="H941" s="268" t="str">
        <f t="shared" si="14"/>
        <v/>
      </c>
      <c r="V941" s="71" t="str">
        <f>IF('Prog Actual'!H940="","",'Prog Actual'!H940)</f>
        <v/>
      </c>
      <c r="W941" s="71" t="str">
        <f>IF(V941="","",IFERROR(VLOOKUP(V941,'Prog antiguo'!H:H,1,0),"Inserto"))</f>
        <v/>
      </c>
      <c r="X941" s="71" t="str">
        <f>IF('Prog antiguo'!H940="","",'Prog antiguo'!H940)</f>
        <v/>
      </c>
      <c r="Y941" s="71" t="str">
        <f>IF(X941="","",IFERROR(VLOOKUP(X941,'Prog Actual'!H:H,1,0),"Eliminada"))</f>
        <v/>
      </c>
    </row>
    <row r="942" spans="8:25">
      <c r="H942" s="268" t="str">
        <f t="shared" si="14"/>
        <v/>
      </c>
      <c r="V942" s="71" t="str">
        <f>IF('Prog Actual'!H941="","",'Prog Actual'!H941)</f>
        <v/>
      </c>
      <c r="W942" s="71" t="str">
        <f>IF(V942="","",IFERROR(VLOOKUP(V942,'Prog antiguo'!H:H,1,0),"Inserto"))</f>
        <v/>
      </c>
      <c r="X942" s="71" t="str">
        <f>IF('Prog antiguo'!H941="","",'Prog antiguo'!H941)</f>
        <v/>
      </c>
      <c r="Y942" s="71" t="str">
        <f>IF(X942="","",IFERROR(VLOOKUP(X942,'Prog Actual'!H:H,1,0),"Eliminada"))</f>
        <v/>
      </c>
    </row>
    <row r="943" spans="8:25">
      <c r="H943" s="268" t="str">
        <f t="shared" si="14"/>
        <v/>
      </c>
      <c r="V943" s="71" t="str">
        <f>IF('Prog Actual'!H942="","",'Prog Actual'!H942)</f>
        <v/>
      </c>
      <c r="W943" s="71" t="str">
        <f>IF(V943="","",IFERROR(VLOOKUP(V943,'Prog antiguo'!H:H,1,0),"Inserto"))</f>
        <v/>
      </c>
      <c r="X943" s="71" t="str">
        <f>IF('Prog antiguo'!H942="","",'Prog antiguo'!H942)</f>
        <v/>
      </c>
      <c r="Y943" s="71" t="str">
        <f>IF(X943="","",IFERROR(VLOOKUP(X943,'Prog Actual'!H:H,1,0),"Eliminada"))</f>
        <v/>
      </c>
    </row>
    <row r="944" spans="8:25">
      <c r="H944" s="268" t="str">
        <f t="shared" si="14"/>
        <v/>
      </c>
      <c r="V944" s="71" t="str">
        <f>IF('Prog Actual'!H943="","",'Prog Actual'!H943)</f>
        <v/>
      </c>
      <c r="W944" s="71" t="str">
        <f>IF(V944="","",IFERROR(VLOOKUP(V944,'Prog antiguo'!H:H,1,0),"Inserto"))</f>
        <v/>
      </c>
      <c r="X944" s="71" t="str">
        <f>IF('Prog antiguo'!H943="","",'Prog antiguo'!H943)</f>
        <v/>
      </c>
      <c r="Y944" s="71" t="str">
        <f>IF(X944="","",IFERROR(VLOOKUP(X944,'Prog Actual'!H:H,1,0),"Eliminada"))</f>
        <v/>
      </c>
    </row>
    <row r="945" spans="8:25">
      <c r="H945" s="268" t="str">
        <f t="shared" si="14"/>
        <v/>
      </c>
      <c r="V945" s="71" t="str">
        <f>IF('Prog Actual'!H944="","",'Prog Actual'!H944)</f>
        <v/>
      </c>
      <c r="W945" s="71" t="str">
        <f>IF(V945="","",IFERROR(VLOOKUP(V945,'Prog antiguo'!H:H,1,0),"Inserto"))</f>
        <v/>
      </c>
      <c r="X945" s="71" t="str">
        <f>IF('Prog antiguo'!H944="","",'Prog antiguo'!H944)</f>
        <v/>
      </c>
      <c r="Y945" s="71" t="str">
        <f>IF(X945="","",IFERROR(VLOOKUP(X945,'Prog Actual'!H:H,1,0),"Eliminada"))</f>
        <v/>
      </c>
    </row>
    <row r="946" spans="8:25">
      <c r="H946" s="268" t="str">
        <f t="shared" si="14"/>
        <v/>
      </c>
      <c r="V946" s="71" t="str">
        <f>IF('Prog Actual'!H945="","",'Prog Actual'!H945)</f>
        <v/>
      </c>
      <c r="W946" s="71" t="str">
        <f>IF(V946="","",IFERROR(VLOOKUP(V946,'Prog antiguo'!H:H,1,0),"Inserto"))</f>
        <v/>
      </c>
      <c r="X946" s="71" t="str">
        <f>IF('Prog antiguo'!H945="","",'Prog antiguo'!H945)</f>
        <v/>
      </c>
      <c r="Y946" s="71" t="str">
        <f>IF(X946="","",IFERROR(VLOOKUP(X946,'Prog Actual'!H:H,1,0),"Eliminada"))</f>
        <v/>
      </c>
    </row>
    <row r="947" spans="8:25">
      <c r="H947" s="268" t="str">
        <f t="shared" si="14"/>
        <v/>
      </c>
      <c r="V947" s="71" t="str">
        <f>IF('Prog Actual'!H946="","",'Prog Actual'!H946)</f>
        <v/>
      </c>
      <c r="W947" s="71" t="str">
        <f>IF(V947="","",IFERROR(VLOOKUP(V947,'Prog antiguo'!H:H,1,0),"Inserto"))</f>
        <v/>
      </c>
      <c r="X947" s="71" t="str">
        <f>IF('Prog antiguo'!H946="","",'Prog antiguo'!H946)</f>
        <v/>
      </c>
      <c r="Y947" s="71" t="str">
        <f>IF(X947="","",IFERROR(VLOOKUP(X947,'Prog Actual'!H:H,1,0),"Eliminada"))</f>
        <v/>
      </c>
    </row>
    <row r="948" spans="8:25">
      <c r="H948" s="268" t="str">
        <f t="shared" si="14"/>
        <v/>
      </c>
      <c r="V948" s="71" t="str">
        <f>IF('Prog Actual'!H947="","",'Prog Actual'!H947)</f>
        <v/>
      </c>
      <c r="W948" s="71" t="str">
        <f>IF(V948="","",IFERROR(VLOOKUP(V948,'Prog antiguo'!H:H,1,0),"Inserto"))</f>
        <v/>
      </c>
      <c r="X948" s="71" t="str">
        <f>IF('Prog antiguo'!H947="","",'Prog antiguo'!H947)</f>
        <v/>
      </c>
      <c r="Y948" s="71" t="str">
        <f>IF(X948="","",IFERROR(VLOOKUP(X948,'Prog Actual'!H:H,1,0),"Eliminada"))</f>
        <v/>
      </c>
    </row>
    <row r="949" spans="8:25">
      <c r="H949" s="268" t="str">
        <f t="shared" si="14"/>
        <v/>
      </c>
      <c r="V949" s="71" t="str">
        <f>IF('Prog Actual'!H948="","",'Prog Actual'!H948)</f>
        <v/>
      </c>
      <c r="W949" s="71" t="str">
        <f>IF(V949="","",IFERROR(VLOOKUP(V949,'Prog antiguo'!H:H,1,0),"Inserto"))</f>
        <v/>
      </c>
      <c r="X949" s="71" t="str">
        <f>IF('Prog antiguo'!H948="","",'Prog antiguo'!H948)</f>
        <v/>
      </c>
      <c r="Y949" s="71" t="str">
        <f>IF(X949="","",IFERROR(VLOOKUP(X949,'Prog Actual'!H:H,1,0),"Eliminada"))</f>
        <v/>
      </c>
    </row>
    <row r="950" spans="8:25">
      <c r="H950" s="268" t="str">
        <f t="shared" si="14"/>
        <v/>
      </c>
      <c r="V950" s="71" t="str">
        <f>IF('Prog Actual'!H949="","",'Prog Actual'!H949)</f>
        <v/>
      </c>
      <c r="W950" s="71" t="str">
        <f>IF(V950="","",IFERROR(VLOOKUP(V950,'Prog antiguo'!H:H,1,0),"Inserto"))</f>
        <v/>
      </c>
      <c r="X950" s="71" t="str">
        <f>IF('Prog antiguo'!H949="","",'Prog antiguo'!H949)</f>
        <v/>
      </c>
      <c r="Y950" s="71" t="str">
        <f>IF(X950="","",IFERROR(VLOOKUP(X950,'Prog Actual'!H:H,1,0),"Eliminada"))</f>
        <v/>
      </c>
    </row>
    <row r="951" spans="8:25">
      <c r="H951" s="268" t="str">
        <f t="shared" si="14"/>
        <v/>
      </c>
      <c r="V951" s="71" t="str">
        <f>IF('Prog Actual'!H950="","",'Prog Actual'!H950)</f>
        <v/>
      </c>
      <c r="W951" s="71" t="str">
        <f>IF(V951="","",IFERROR(VLOOKUP(V951,'Prog antiguo'!H:H,1,0),"Inserto"))</f>
        <v/>
      </c>
      <c r="X951" s="71" t="str">
        <f>IF('Prog antiguo'!H950="","",'Prog antiguo'!H950)</f>
        <v/>
      </c>
      <c r="Y951" s="71" t="str">
        <f>IF(X951="","",IFERROR(VLOOKUP(X951,'Prog Actual'!H:H,1,0),"Eliminada"))</f>
        <v/>
      </c>
    </row>
    <row r="952" spans="8:25">
      <c r="H952" s="268" t="str">
        <f t="shared" si="14"/>
        <v/>
      </c>
      <c r="V952" s="71" t="str">
        <f>IF('Prog Actual'!H951="","",'Prog Actual'!H951)</f>
        <v/>
      </c>
      <c r="W952" s="71" t="str">
        <f>IF(V952="","",IFERROR(VLOOKUP(V952,'Prog antiguo'!H:H,1,0),"Inserto"))</f>
        <v/>
      </c>
      <c r="X952" s="71" t="str">
        <f>IF('Prog antiguo'!H951="","",'Prog antiguo'!H951)</f>
        <v/>
      </c>
      <c r="Y952" s="71" t="str">
        <f>IF(X952="","",IFERROR(VLOOKUP(X952,'Prog Actual'!H:H,1,0),"Eliminada"))</f>
        <v/>
      </c>
    </row>
    <row r="953" spans="8:25">
      <c r="H953" s="268" t="str">
        <f t="shared" si="14"/>
        <v/>
      </c>
      <c r="V953" s="71" t="str">
        <f>IF('Prog Actual'!H952="","",'Prog Actual'!H952)</f>
        <v/>
      </c>
      <c r="W953" s="71" t="str">
        <f>IF(V953="","",IFERROR(VLOOKUP(V953,'Prog antiguo'!H:H,1,0),"Inserto"))</f>
        <v/>
      </c>
      <c r="X953" s="71" t="str">
        <f>IF('Prog antiguo'!H952="","",'Prog antiguo'!H952)</f>
        <v/>
      </c>
      <c r="Y953" s="71" t="str">
        <f>IF(X953="","",IFERROR(VLOOKUP(X953,'Prog Actual'!H:H,1,0),"Eliminada"))</f>
        <v/>
      </c>
    </row>
    <row r="954" spans="8:25">
      <c r="H954" s="268" t="str">
        <f t="shared" si="14"/>
        <v/>
      </c>
      <c r="V954" s="71" t="str">
        <f>IF('Prog Actual'!H953="","",'Prog Actual'!H953)</f>
        <v/>
      </c>
      <c r="W954" s="71" t="str">
        <f>IF(V954="","",IFERROR(VLOOKUP(V954,'Prog antiguo'!H:H,1,0),"Inserto"))</f>
        <v/>
      </c>
      <c r="X954" s="71" t="str">
        <f>IF('Prog antiguo'!H953="","",'Prog antiguo'!H953)</f>
        <v/>
      </c>
      <c r="Y954" s="71" t="str">
        <f>IF(X954="","",IFERROR(VLOOKUP(X954,'Prog Actual'!H:H,1,0),"Eliminada"))</f>
        <v/>
      </c>
    </row>
    <row r="955" spans="8:25">
      <c r="H955" s="268" t="str">
        <f t="shared" si="14"/>
        <v/>
      </c>
      <c r="V955" s="71" t="str">
        <f>IF('Prog Actual'!H954="","",'Prog Actual'!H954)</f>
        <v/>
      </c>
      <c r="W955" s="71" t="str">
        <f>IF(V955="","",IFERROR(VLOOKUP(V955,'Prog antiguo'!H:H,1,0),"Inserto"))</f>
        <v/>
      </c>
      <c r="X955" s="71" t="str">
        <f>IF('Prog antiguo'!H954="","",'Prog antiguo'!H954)</f>
        <v/>
      </c>
      <c r="Y955" s="71" t="str">
        <f>IF(X955="","",IFERROR(VLOOKUP(X955,'Prog Actual'!H:H,1,0),"Eliminada"))</f>
        <v/>
      </c>
    </row>
    <row r="956" spans="8:25">
      <c r="H956" s="268" t="str">
        <f t="shared" si="14"/>
        <v/>
      </c>
      <c r="V956" s="71" t="str">
        <f>IF('Prog Actual'!H955="","",'Prog Actual'!H955)</f>
        <v/>
      </c>
      <c r="W956" s="71" t="str">
        <f>IF(V956="","",IFERROR(VLOOKUP(V956,'Prog antiguo'!H:H,1,0),"Inserto"))</f>
        <v/>
      </c>
      <c r="X956" s="71" t="str">
        <f>IF('Prog antiguo'!H955="","",'Prog antiguo'!H955)</f>
        <v/>
      </c>
      <c r="Y956" s="71" t="str">
        <f>IF(X956="","",IFERROR(VLOOKUP(X956,'Prog Actual'!H:H,1,0),"Eliminada"))</f>
        <v/>
      </c>
    </row>
    <row r="957" spans="8:25">
      <c r="H957" s="268" t="str">
        <f t="shared" si="14"/>
        <v/>
      </c>
      <c r="V957" s="71" t="str">
        <f>IF('Prog Actual'!H956="","",'Prog Actual'!H956)</f>
        <v/>
      </c>
      <c r="W957" s="71" t="str">
        <f>IF(V957="","",IFERROR(VLOOKUP(V957,'Prog antiguo'!H:H,1,0),"Inserto"))</f>
        <v/>
      </c>
      <c r="X957" s="71" t="str">
        <f>IF('Prog antiguo'!H956="","",'Prog antiguo'!H956)</f>
        <v/>
      </c>
      <c r="Y957" s="71" t="str">
        <f>IF(X957="","",IFERROR(VLOOKUP(X957,'Prog Actual'!H:H,1,0),"Eliminada"))</f>
        <v/>
      </c>
    </row>
    <row r="958" spans="8:25">
      <c r="H958" s="268" t="str">
        <f t="shared" si="14"/>
        <v/>
      </c>
      <c r="V958" s="71" t="str">
        <f>IF('Prog Actual'!H957="","",'Prog Actual'!H957)</f>
        <v/>
      </c>
      <c r="W958" s="71" t="str">
        <f>IF(V958="","",IFERROR(VLOOKUP(V958,'Prog antiguo'!H:H,1,0),"Inserto"))</f>
        <v/>
      </c>
      <c r="X958" s="71" t="str">
        <f>IF('Prog antiguo'!H957="","",'Prog antiguo'!H957)</f>
        <v/>
      </c>
      <c r="Y958" s="71" t="str">
        <f>IF(X958="","",IFERROR(VLOOKUP(X958,'Prog Actual'!H:H,1,0),"Eliminada"))</f>
        <v/>
      </c>
    </row>
    <row r="959" spans="8:25">
      <c r="H959" s="268" t="str">
        <f t="shared" si="14"/>
        <v/>
      </c>
      <c r="V959" s="71" t="str">
        <f>IF('Prog Actual'!H958="","",'Prog Actual'!H958)</f>
        <v/>
      </c>
      <c r="W959" s="71" t="str">
        <f>IF(V959="","",IFERROR(VLOOKUP(V959,'Prog antiguo'!H:H,1,0),"Inserto"))</f>
        <v/>
      </c>
      <c r="X959" s="71" t="str">
        <f>IF('Prog antiguo'!H958="","",'Prog antiguo'!H958)</f>
        <v/>
      </c>
      <c r="Y959" s="71" t="str">
        <f>IF(X959="","",IFERROR(VLOOKUP(X959,'Prog Actual'!H:H,1,0),"Eliminada"))</f>
        <v/>
      </c>
    </row>
    <row r="960" spans="8:25">
      <c r="H960" s="268" t="str">
        <f t="shared" si="14"/>
        <v/>
      </c>
      <c r="V960" s="71" t="str">
        <f>IF('Prog Actual'!H959="","",'Prog Actual'!H959)</f>
        <v/>
      </c>
      <c r="W960" s="71" t="str">
        <f>IF(V960="","",IFERROR(VLOOKUP(V960,'Prog antiguo'!H:H,1,0),"Inserto"))</f>
        <v/>
      </c>
      <c r="X960" s="71" t="str">
        <f>IF('Prog antiguo'!H959="","",'Prog antiguo'!H959)</f>
        <v/>
      </c>
      <c r="Y960" s="71" t="str">
        <f>IF(X960="","",IFERROR(VLOOKUP(X960,'Prog Actual'!H:H,1,0),"Eliminada"))</f>
        <v/>
      </c>
    </row>
    <row r="961" spans="8:25">
      <c r="H961" s="268" t="str">
        <f t="shared" si="14"/>
        <v/>
      </c>
      <c r="V961" s="71" t="str">
        <f>IF('Prog Actual'!H960="","",'Prog Actual'!H960)</f>
        <v/>
      </c>
      <c r="W961" s="71" t="str">
        <f>IF(V961="","",IFERROR(VLOOKUP(V961,'Prog antiguo'!H:H,1,0),"Inserto"))</f>
        <v/>
      </c>
      <c r="X961" s="71" t="str">
        <f>IF('Prog antiguo'!H960="","",'Prog antiguo'!H960)</f>
        <v/>
      </c>
      <c r="Y961" s="71" t="str">
        <f>IF(X961="","",IFERROR(VLOOKUP(X961,'Prog Actual'!H:H,1,0),"Eliminada"))</f>
        <v/>
      </c>
    </row>
    <row r="962" spans="8:25">
      <c r="H962" s="268" t="str">
        <f t="shared" si="14"/>
        <v/>
      </c>
      <c r="V962" s="71" t="str">
        <f>IF('Prog Actual'!H961="","",'Prog Actual'!H961)</f>
        <v/>
      </c>
      <c r="W962" s="71" t="str">
        <f>IF(V962="","",IFERROR(VLOOKUP(V962,'Prog antiguo'!H:H,1,0),"Inserto"))</f>
        <v/>
      </c>
      <c r="X962" s="71" t="str">
        <f>IF('Prog antiguo'!H961="","",'Prog antiguo'!H961)</f>
        <v/>
      </c>
      <c r="Y962" s="71" t="str">
        <f>IF(X962="","",IFERROR(VLOOKUP(X962,'Prog Actual'!H:H,1,0),"Eliminada"))</f>
        <v/>
      </c>
    </row>
    <row r="963" spans="8:25">
      <c r="H963" s="268" t="str">
        <f t="shared" si="14"/>
        <v/>
      </c>
      <c r="V963" s="71" t="str">
        <f>IF('Prog Actual'!H962="","",'Prog Actual'!H962)</f>
        <v/>
      </c>
      <c r="W963" s="71" t="str">
        <f>IF(V963="","",IFERROR(VLOOKUP(V963,'Prog antiguo'!H:H,1,0),"Inserto"))</f>
        <v/>
      </c>
      <c r="X963" s="71" t="str">
        <f>IF('Prog antiguo'!H962="","",'Prog antiguo'!H962)</f>
        <v/>
      </c>
      <c r="Y963" s="71" t="str">
        <f>IF(X963="","",IFERROR(VLOOKUP(X963,'Prog Actual'!H:H,1,0),"Eliminada"))</f>
        <v/>
      </c>
    </row>
    <row r="964" spans="8:25">
      <c r="H964" s="268" t="str">
        <f t="shared" si="14"/>
        <v/>
      </c>
      <c r="V964" s="71" t="str">
        <f>IF('Prog Actual'!H963="","",'Prog Actual'!H963)</f>
        <v/>
      </c>
      <c r="W964" s="71" t="str">
        <f>IF(V964="","",IFERROR(VLOOKUP(V964,'Prog antiguo'!H:H,1,0),"Inserto"))</f>
        <v/>
      </c>
      <c r="X964" s="71" t="str">
        <f>IF('Prog antiguo'!H963="","",'Prog antiguo'!H963)</f>
        <v/>
      </c>
      <c r="Y964" s="71" t="str">
        <f>IF(X964="","",IFERROR(VLOOKUP(X964,'Prog Actual'!H:H,1,0),"Eliminada"))</f>
        <v/>
      </c>
    </row>
    <row r="965" spans="8:25">
      <c r="H965" s="268" t="str">
        <f t="shared" si="14"/>
        <v/>
      </c>
      <c r="V965" s="71" t="str">
        <f>IF('Prog Actual'!H964="","",'Prog Actual'!H964)</f>
        <v/>
      </c>
      <c r="W965" s="71" t="str">
        <f>IF(V965="","",IFERROR(VLOOKUP(V965,'Prog antiguo'!H:H,1,0),"Inserto"))</f>
        <v/>
      </c>
      <c r="X965" s="71" t="str">
        <f>IF('Prog antiguo'!H964="","",'Prog antiguo'!H964)</f>
        <v/>
      </c>
      <c r="Y965" s="71" t="str">
        <f>IF(X965="","",IFERROR(VLOOKUP(X965,'Prog Actual'!H:H,1,0),"Eliminada"))</f>
        <v/>
      </c>
    </row>
    <row r="966" spans="8:25">
      <c r="H966" s="268" t="str">
        <f t="shared" ref="H966:H1029" si="15">IF(A966="","",IF(D966="","No esta en MM BD",IF(B966="EMBOT",C966,C966/D966)))</f>
        <v/>
      </c>
      <c r="V966" s="71" t="str">
        <f>IF('Prog Actual'!H965="","",'Prog Actual'!H965)</f>
        <v/>
      </c>
      <c r="W966" s="71" t="str">
        <f>IF(V966="","",IFERROR(VLOOKUP(V966,'Prog antiguo'!H:H,1,0),"Inserto"))</f>
        <v/>
      </c>
      <c r="X966" s="71" t="str">
        <f>IF('Prog antiguo'!H965="","",'Prog antiguo'!H965)</f>
        <v/>
      </c>
      <c r="Y966" s="71" t="str">
        <f>IF(X966="","",IFERROR(VLOOKUP(X966,'Prog Actual'!H:H,1,0),"Eliminada"))</f>
        <v/>
      </c>
    </row>
    <row r="967" spans="8:25">
      <c r="H967" s="268" t="str">
        <f t="shared" si="15"/>
        <v/>
      </c>
      <c r="V967" s="71" t="str">
        <f>IF('Prog Actual'!H966="","",'Prog Actual'!H966)</f>
        <v/>
      </c>
      <c r="W967" s="71" t="str">
        <f>IF(V967="","",IFERROR(VLOOKUP(V967,'Prog antiguo'!H:H,1,0),"Inserto"))</f>
        <v/>
      </c>
      <c r="X967" s="71" t="str">
        <f>IF('Prog antiguo'!H966="","",'Prog antiguo'!H966)</f>
        <v/>
      </c>
      <c r="Y967" s="71" t="str">
        <f>IF(X967="","",IFERROR(VLOOKUP(X967,'Prog Actual'!H:H,1,0),"Eliminada"))</f>
        <v/>
      </c>
    </row>
    <row r="968" spans="8:25">
      <c r="H968" s="268" t="str">
        <f t="shared" si="15"/>
        <v/>
      </c>
      <c r="V968" s="71" t="str">
        <f>IF('Prog Actual'!H967="","",'Prog Actual'!H967)</f>
        <v/>
      </c>
      <c r="W968" s="71" t="str">
        <f>IF(V968="","",IFERROR(VLOOKUP(V968,'Prog antiguo'!H:H,1,0),"Inserto"))</f>
        <v/>
      </c>
      <c r="X968" s="71" t="str">
        <f>IF('Prog antiguo'!H967="","",'Prog antiguo'!H967)</f>
        <v/>
      </c>
      <c r="Y968" s="71" t="str">
        <f>IF(X968="","",IFERROR(VLOOKUP(X968,'Prog Actual'!H:H,1,0),"Eliminada"))</f>
        <v/>
      </c>
    </row>
    <row r="969" spans="8:25">
      <c r="H969" s="268" t="str">
        <f t="shared" si="15"/>
        <v/>
      </c>
      <c r="V969" s="71" t="str">
        <f>IF('Prog Actual'!H968="","",'Prog Actual'!H968)</f>
        <v/>
      </c>
      <c r="W969" s="71" t="str">
        <f>IF(V969="","",IFERROR(VLOOKUP(V969,'Prog antiguo'!H:H,1,0),"Inserto"))</f>
        <v/>
      </c>
      <c r="X969" s="71" t="str">
        <f>IF('Prog antiguo'!H968="","",'Prog antiguo'!H968)</f>
        <v/>
      </c>
      <c r="Y969" s="71" t="str">
        <f>IF(X969="","",IFERROR(VLOOKUP(X969,'Prog Actual'!H:H,1,0),"Eliminada"))</f>
        <v/>
      </c>
    </row>
    <row r="970" spans="8:25">
      <c r="H970" s="268" t="str">
        <f t="shared" si="15"/>
        <v/>
      </c>
      <c r="V970" s="71" t="str">
        <f>IF('Prog Actual'!H969="","",'Prog Actual'!H969)</f>
        <v/>
      </c>
      <c r="W970" s="71" t="str">
        <f>IF(V970="","",IFERROR(VLOOKUP(V970,'Prog antiguo'!H:H,1,0),"Inserto"))</f>
        <v/>
      </c>
      <c r="X970" s="71" t="str">
        <f>IF('Prog antiguo'!H969="","",'Prog antiguo'!H969)</f>
        <v/>
      </c>
      <c r="Y970" s="71" t="str">
        <f>IF(X970="","",IFERROR(VLOOKUP(X970,'Prog Actual'!H:H,1,0),"Eliminada"))</f>
        <v/>
      </c>
    </row>
    <row r="971" spans="8:25">
      <c r="H971" s="268" t="str">
        <f t="shared" si="15"/>
        <v/>
      </c>
      <c r="V971" s="71" t="str">
        <f>IF('Prog Actual'!H970="","",'Prog Actual'!H970)</f>
        <v/>
      </c>
      <c r="W971" s="71" t="str">
        <f>IF(V971="","",IFERROR(VLOOKUP(V971,'Prog antiguo'!H:H,1,0),"Inserto"))</f>
        <v/>
      </c>
      <c r="X971" s="71" t="str">
        <f>IF('Prog antiguo'!H970="","",'Prog antiguo'!H970)</f>
        <v/>
      </c>
      <c r="Y971" s="71" t="str">
        <f>IF(X971="","",IFERROR(VLOOKUP(X971,'Prog Actual'!H:H,1,0),"Eliminada"))</f>
        <v/>
      </c>
    </row>
    <row r="972" spans="8:25">
      <c r="H972" s="268" t="str">
        <f t="shared" si="15"/>
        <v/>
      </c>
      <c r="V972" s="71" t="str">
        <f>IF('Prog Actual'!H971="","",'Prog Actual'!H971)</f>
        <v/>
      </c>
      <c r="W972" s="71" t="str">
        <f>IF(V972="","",IFERROR(VLOOKUP(V972,'Prog antiguo'!H:H,1,0),"Inserto"))</f>
        <v/>
      </c>
      <c r="X972" s="71" t="str">
        <f>IF('Prog antiguo'!H971="","",'Prog antiguo'!H971)</f>
        <v/>
      </c>
      <c r="Y972" s="71" t="str">
        <f>IF(X972="","",IFERROR(VLOOKUP(X972,'Prog Actual'!H:H,1,0),"Eliminada"))</f>
        <v/>
      </c>
    </row>
    <row r="973" spans="8:25">
      <c r="H973" s="268" t="str">
        <f t="shared" si="15"/>
        <v/>
      </c>
      <c r="V973" s="71" t="str">
        <f>IF('Prog Actual'!H972="","",'Prog Actual'!H972)</f>
        <v/>
      </c>
      <c r="W973" s="71" t="str">
        <f>IF(V973="","",IFERROR(VLOOKUP(V973,'Prog antiguo'!H:H,1,0),"Inserto"))</f>
        <v/>
      </c>
      <c r="X973" s="71" t="str">
        <f>IF('Prog antiguo'!H972="","",'Prog antiguo'!H972)</f>
        <v/>
      </c>
      <c r="Y973" s="71" t="str">
        <f>IF(X973="","",IFERROR(VLOOKUP(X973,'Prog Actual'!H:H,1,0),"Eliminada"))</f>
        <v/>
      </c>
    </row>
    <row r="974" spans="8:25">
      <c r="H974" s="268" t="str">
        <f t="shared" si="15"/>
        <v/>
      </c>
      <c r="V974" s="71" t="str">
        <f>IF('Prog Actual'!H973="","",'Prog Actual'!H973)</f>
        <v/>
      </c>
      <c r="W974" s="71" t="str">
        <f>IF(V974="","",IFERROR(VLOOKUP(V974,'Prog antiguo'!H:H,1,0),"Inserto"))</f>
        <v/>
      </c>
      <c r="X974" s="71" t="str">
        <f>IF('Prog antiguo'!H973="","",'Prog antiguo'!H973)</f>
        <v/>
      </c>
      <c r="Y974" s="71" t="str">
        <f>IF(X974="","",IFERROR(VLOOKUP(X974,'Prog Actual'!H:H,1,0),"Eliminada"))</f>
        <v/>
      </c>
    </row>
    <row r="975" spans="8:25">
      <c r="H975" s="268" t="str">
        <f t="shared" si="15"/>
        <v/>
      </c>
      <c r="V975" s="71" t="str">
        <f>IF('Prog Actual'!H974="","",'Prog Actual'!H974)</f>
        <v/>
      </c>
      <c r="W975" s="71" t="str">
        <f>IF(V975="","",IFERROR(VLOOKUP(V975,'Prog antiguo'!H:H,1,0),"Inserto"))</f>
        <v/>
      </c>
      <c r="X975" s="71" t="str">
        <f>IF('Prog antiguo'!H974="","",'Prog antiguo'!H974)</f>
        <v/>
      </c>
      <c r="Y975" s="71" t="str">
        <f>IF(X975="","",IFERROR(VLOOKUP(X975,'Prog Actual'!H:H,1,0),"Eliminada"))</f>
        <v/>
      </c>
    </row>
    <row r="976" spans="8:25">
      <c r="H976" s="268" t="str">
        <f t="shared" si="15"/>
        <v/>
      </c>
      <c r="V976" s="71" t="str">
        <f>IF('Prog Actual'!H975="","",'Prog Actual'!H975)</f>
        <v/>
      </c>
      <c r="W976" s="71" t="str">
        <f>IF(V976="","",IFERROR(VLOOKUP(V976,'Prog antiguo'!H:H,1,0),"Inserto"))</f>
        <v/>
      </c>
      <c r="X976" s="71" t="str">
        <f>IF('Prog antiguo'!H975="","",'Prog antiguo'!H975)</f>
        <v/>
      </c>
      <c r="Y976" s="71" t="str">
        <f>IF(X976="","",IFERROR(VLOOKUP(X976,'Prog Actual'!H:H,1,0),"Eliminada"))</f>
        <v/>
      </c>
    </row>
    <row r="977" spans="8:25">
      <c r="H977" s="268" t="str">
        <f t="shared" si="15"/>
        <v/>
      </c>
      <c r="V977" s="71" t="str">
        <f>IF('Prog Actual'!H976="","",'Prog Actual'!H976)</f>
        <v/>
      </c>
      <c r="W977" s="71" t="str">
        <f>IF(V977="","",IFERROR(VLOOKUP(V977,'Prog antiguo'!H:H,1,0),"Inserto"))</f>
        <v/>
      </c>
      <c r="X977" s="71" t="str">
        <f>IF('Prog antiguo'!H976="","",'Prog antiguo'!H976)</f>
        <v/>
      </c>
      <c r="Y977" s="71" t="str">
        <f>IF(X977="","",IFERROR(VLOOKUP(X977,'Prog Actual'!H:H,1,0),"Eliminada"))</f>
        <v/>
      </c>
    </row>
    <row r="978" spans="8:25">
      <c r="H978" s="268" t="str">
        <f t="shared" si="15"/>
        <v/>
      </c>
      <c r="V978" s="71" t="str">
        <f>IF('Prog Actual'!H977="","",'Prog Actual'!H977)</f>
        <v/>
      </c>
      <c r="W978" s="71" t="str">
        <f>IF(V978="","",IFERROR(VLOOKUP(V978,'Prog antiguo'!H:H,1,0),"Inserto"))</f>
        <v/>
      </c>
      <c r="X978" s="71" t="str">
        <f>IF('Prog antiguo'!H977="","",'Prog antiguo'!H977)</f>
        <v/>
      </c>
      <c r="Y978" s="71" t="str">
        <f>IF(X978="","",IFERROR(VLOOKUP(X978,'Prog Actual'!H:H,1,0),"Eliminada"))</f>
        <v/>
      </c>
    </row>
    <row r="979" spans="8:25">
      <c r="H979" s="268" t="str">
        <f t="shared" si="15"/>
        <v/>
      </c>
      <c r="V979" s="71" t="str">
        <f>IF('Prog Actual'!H978="","",'Prog Actual'!H978)</f>
        <v/>
      </c>
      <c r="W979" s="71" t="str">
        <f>IF(V979="","",IFERROR(VLOOKUP(V979,'Prog antiguo'!H:H,1,0),"Inserto"))</f>
        <v/>
      </c>
      <c r="X979" s="71" t="str">
        <f>IF('Prog antiguo'!H978="","",'Prog antiguo'!H978)</f>
        <v/>
      </c>
      <c r="Y979" s="71" t="str">
        <f>IF(X979="","",IFERROR(VLOOKUP(X979,'Prog Actual'!H:H,1,0),"Eliminada"))</f>
        <v/>
      </c>
    </row>
    <row r="980" spans="8:25">
      <c r="H980" s="268" t="str">
        <f t="shared" si="15"/>
        <v/>
      </c>
      <c r="V980" s="71" t="str">
        <f>IF('Prog Actual'!H979="","",'Prog Actual'!H979)</f>
        <v/>
      </c>
      <c r="W980" s="71" t="str">
        <f>IF(V980="","",IFERROR(VLOOKUP(V980,'Prog antiguo'!H:H,1,0),"Inserto"))</f>
        <v/>
      </c>
      <c r="X980" s="71" t="str">
        <f>IF('Prog antiguo'!H979="","",'Prog antiguo'!H979)</f>
        <v/>
      </c>
      <c r="Y980" s="71" t="str">
        <f>IF(X980="","",IFERROR(VLOOKUP(X980,'Prog Actual'!H:H,1,0),"Eliminada"))</f>
        <v/>
      </c>
    </row>
    <row r="981" spans="8:25">
      <c r="H981" s="268" t="str">
        <f t="shared" si="15"/>
        <v/>
      </c>
      <c r="V981" s="71" t="str">
        <f>IF('Prog Actual'!H980="","",'Prog Actual'!H980)</f>
        <v/>
      </c>
      <c r="W981" s="71" t="str">
        <f>IF(V981="","",IFERROR(VLOOKUP(V981,'Prog antiguo'!H:H,1,0),"Inserto"))</f>
        <v/>
      </c>
      <c r="X981" s="71" t="str">
        <f>IF('Prog antiguo'!H980="","",'Prog antiguo'!H980)</f>
        <v/>
      </c>
      <c r="Y981" s="71" t="str">
        <f>IF(X981="","",IFERROR(VLOOKUP(X981,'Prog Actual'!H:H,1,0),"Eliminada"))</f>
        <v/>
      </c>
    </row>
    <row r="982" spans="8:25">
      <c r="H982" s="268" t="str">
        <f t="shared" si="15"/>
        <v/>
      </c>
      <c r="V982" s="71" t="str">
        <f>IF('Prog Actual'!H981="","",'Prog Actual'!H981)</f>
        <v/>
      </c>
      <c r="W982" s="71" t="str">
        <f>IF(V982="","",IFERROR(VLOOKUP(V982,'Prog antiguo'!H:H,1,0),"Inserto"))</f>
        <v/>
      </c>
      <c r="X982" s="71" t="str">
        <f>IF('Prog antiguo'!H981="","",'Prog antiguo'!H981)</f>
        <v/>
      </c>
      <c r="Y982" s="71" t="str">
        <f>IF(X982="","",IFERROR(VLOOKUP(X982,'Prog Actual'!H:H,1,0),"Eliminada"))</f>
        <v/>
      </c>
    </row>
    <row r="983" spans="8:25">
      <c r="H983" s="268" t="str">
        <f t="shared" si="15"/>
        <v/>
      </c>
      <c r="V983" s="71" t="str">
        <f>IF('Prog Actual'!H982="","",'Prog Actual'!H982)</f>
        <v/>
      </c>
      <c r="W983" s="71" t="str">
        <f>IF(V983="","",IFERROR(VLOOKUP(V983,'Prog antiguo'!H:H,1,0),"Inserto"))</f>
        <v/>
      </c>
      <c r="X983" s="71" t="str">
        <f>IF('Prog antiguo'!H982="","",'Prog antiguo'!H982)</f>
        <v/>
      </c>
      <c r="Y983" s="71" t="str">
        <f>IF(X983="","",IFERROR(VLOOKUP(X983,'Prog Actual'!H:H,1,0),"Eliminada"))</f>
        <v/>
      </c>
    </row>
    <row r="984" spans="8:25">
      <c r="H984" s="268" t="str">
        <f t="shared" si="15"/>
        <v/>
      </c>
      <c r="V984" s="71" t="str">
        <f>IF('Prog Actual'!H983="","",'Prog Actual'!H983)</f>
        <v/>
      </c>
      <c r="W984" s="71" t="str">
        <f>IF(V984="","",IFERROR(VLOOKUP(V984,'Prog antiguo'!H:H,1,0),"Inserto"))</f>
        <v/>
      </c>
      <c r="X984" s="71" t="str">
        <f>IF('Prog antiguo'!H983="","",'Prog antiguo'!H983)</f>
        <v/>
      </c>
      <c r="Y984" s="71" t="str">
        <f>IF(X984="","",IFERROR(VLOOKUP(X984,'Prog Actual'!H:H,1,0),"Eliminada"))</f>
        <v/>
      </c>
    </row>
    <row r="985" spans="8:25">
      <c r="H985" s="268" t="str">
        <f t="shared" si="15"/>
        <v/>
      </c>
      <c r="V985" s="71" t="str">
        <f>IF('Prog Actual'!H984="","",'Prog Actual'!H984)</f>
        <v/>
      </c>
      <c r="W985" s="71" t="str">
        <f>IF(V985="","",IFERROR(VLOOKUP(V985,'Prog antiguo'!H:H,1,0),"Inserto"))</f>
        <v/>
      </c>
      <c r="X985" s="71" t="str">
        <f>IF('Prog antiguo'!H984="","",'Prog antiguo'!H984)</f>
        <v/>
      </c>
      <c r="Y985" s="71" t="str">
        <f>IF(X985="","",IFERROR(VLOOKUP(X985,'Prog Actual'!H:H,1,0),"Eliminada"))</f>
        <v/>
      </c>
    </row>
    <row r="986" spans="8:25">
      <c r="H986" s="268" t="str">
        <f t="shared" si="15"/>
        <v/>
      </c>
      <c r="V986" s="71" t="str">
        <f>IF('Prog Actual'!H985="","",'Prog Actual'!H985)</f>
        <v/>
      </c>
      <c r="W986" s="71" t="str">
        <f>IF(V986="","",IFERROR(VLOOKUP(V986,'Prog antiguo'!H:H,1,0),"Inserto"))</f>
        <v/>
      </c>
      <c r="X986" s="71" t="str">
        <f>IF('Prog antiguo'!H985="","",'Prog antiguo'!H985)</f>
        <v/>
      </c>
      <c r="Y986" s="71" t="str">
        <f>IF(X986="","",IFERROR(VLOOKUP(X986,'Prog Actual'!H:H,1,0),"Eliminada"))</f>
        <v/>
      </c>
    </row>
    <row r="987" spans="8:25">
      <c r="H987" s="268" t="str">
        <f t="shared" si="15"/>
        <v/>
      </c>
      <c r="V987" s="71" t="str">
        <f>IF('Prog Actual'!H986="","",'Prog Actual'!H986)</f>
        <v/>
      </c>
      <c r="W987" s="71" t="str">
        <f>IF(V987="","",IFERROR(VLOOKUP(V987,'Prog antiguo'!H:H,1,0),"Inserto"))</f>
        <v/>
      </c>
      <c r="X987" s="71" t="str">
        <f>IF('Prog antiguo'!H986="","",'Prog antiguo'!H986)</f>
        <v/>
      </c>
      <c r="Y987" s="71" t="str">
        <f>IF(X987="","",IFERROR(VLOOKUP(X987,'Prog Actual'!H:H,1,0),"Eliminada"))</f>
        <v/>
      </c>
    </row>
    <row r="988" spans="8:25">
      <c r="H988" s="268" t="str">
        <f t="shared" si="15"/>
        <v/>
      </c>
      <c r="V988" s="71" t="str">
        <f>IF('Prog Actual'!H987="","",'Prog Actual'!H987)</f>
        <v/>
      </c>
      <c r="W988" s="71" t="str">
        <f>IF(V988="","",IFERROR(VLOOKUP(V988,'Prog antiguo'!H:H,1,0),"Inserto"))</f>
        <v/>
      </c>
      <c r="X988" s="71" t="str">
        <f>IF('Prog antiguo'!H987="","",'Prog antiguo'!H987)</f>
        <v/>
      </c>
      <c r="Y988" s="71" t="str">
        <f>IF(X988="","",IFERROR(VLOOKUP(X988,'Prog Actual'!H:H,1,0),"Eliminada"))</f>
        <v/>
      </c>
    </row>
    <row r="989" spans="8:25">
      <c r="H989" s="268" t="str">
        <f t="shared" si="15"/>
        <v/>
      </c>
      <c r="V989" s="71" t="str">
        <f>IF('Prog Actual'!H988="","",'Prog Actual'!H988)</f>
        <v/>
      </c>
      <c r="W989" s="71" t="str">
        <f>IF(V989="","",IFERROR(VLOOKUP(V989,'Prog antiguo'!H:H,1,0),"Inserto"))</f>
        <v/>
      </c>
      <c r="X989" s="71" t="str">
        <f>IF('Prog antiguo'!H988="","",'Prog antiguo'!H988)</f>
        <v/>
      </c>
      <c r="Y989" s="71" t="str">
        <f>IF(X989="","",IFERROR(VLOOKUP(X989,'Prog Actual'!H:H,1,0),"Eliminada"))</f>
        <v/>
      </c>
    </row>
    <row r="990" spans="8:25">
      <c r="H990" s="268" t="str">
        <f t="shared" si="15"/>
        <v/>
      </c>
      <c r="V990" s="71" t="str">
        <f>IF('Prog Actual'!H989="","",'Prog Actual'!H989)</f>
        <v/>
      </c>
      <c r="W990" s="71" t="str">
        <f>IF(V990="","",IFERROR(VLOOKUP(V990,'Prog antiguo'!H:H,1,0),"Inserto"))</f>
        <v/>
      </c>
      <c r="X990" s="71" t="str">
        <f>IF('Prog antiguo'!H989="","",'Prog antiguo'!H989)</f>
        <v/>
      </c>
      <c r="Y990" s="71" t="str">
        <f>IF(X990="","",IFERROR(VLOOKUP(X990,'Prog Actual'!H:H,1,0),"Eliminada"))</f>
        <v/>
      </c>
    </row>
    <row r="991" spans="8:25">
      <c r="H991" s="268" t="str">
        <f t="shared" si="15"/>
        <v/>
      </c>
      <c r="V991" s="71" t="str">
        <f>IF('Prog Actual'!H990="","",'Prog Actual'!H990)</f>
        <v/>
      </c>
      <c r="W991" s="71" t="str">
        <f>IF(V991="","",IFERROR(VLOOKUP(V991,'Prog antiguo'!H:H,1,0),"Inserto"))</f>
        <v/>
      </c>
      <c r="X991" s="71" t="str">
        <f>IF('Prog antiguo'!H990="","",'Prog antiguo'!H990)</f>
        <v/>
      </c>
      <c r="Y991" s="71" t="str">
        <f>IF(X991="","",IFERROR(VLOOKUP(X991,'Prog Actual'!H:H,1,0),"Eliminada"))</f>
        <v/>
      </c>
    </row>
    <row r="992" spans="8:25">
      <c r="H992" s="268" t="str">
        <f t="shared" si="15"/>
        <v/>
      </c>
      <c r="V992" s="71" t="str">
        <f>IF('Prog Actual'!H991="","",'Prog Actual'!H991)</f>
        <v/>
      </c>
      <c r="W992" s="71" t="str">
        <f>IF(V992="","",IFERROR(VLOOKUP(V992,'Prog antiguo'!H:H,1,0),"Inserto"))</f>
        <v/>
      </c>
      <c r="X992" s="71" t="str">
        <f>IF('Prog antiguo'!H991="","",'Prog antiguo'!H991)</f>
        <v/>
      </c>
      <c r="Y992" s="71" t="str">
        <f>IF(X992="","",IFERROR(VLOOKUP(X992,'Prog Actual'!H:H,1,0),"Eliminada"))</f>
        <v/>
      </c>
    </row>
    <row r="993" spans="8:25">
      <c r="H993" s="268" t="str">
        <f t="shared" si="15"/>
        <v/>
      </c>
      <c r="V993" s="71" t="str">
        <f>IF('Prog Actual'!H992="","",'Prog Actual'!H992)</f>
        <v/>
      </c>
      <c r="W993" s="71" t="str">
        <f>IF(V993="","",IFERROR(VLOOKUP(V993,'Prog antiguo'!H:H,1,0),"Inserto"))</f>
        <v/>
      </c>
      <c r="X993" s="71" t="str">
        <f>IF('Prog antiguo'!H992="","",'Prog antiguo'!H992)</f>
        <v/>
      </c>
      <c r="Y993" s="71" t="str">
        <f>IF(X993="","",IFERROR(VLOOKUP(X993,'Prog Actual'!H:H,1,0),"Eliminada"))</f>
        <v/>
      </c>
    </row>
    <row r="994" spans="8:25">
      <c r="H994" s="268" t="str">
        <f t="shared" si="15"/>
        <v/>
      </c>
      <c r="V994" s="71" t="str">
        <f>IF('Prog Actual'!H993="","",'Prog Actual'!H993)</f>
        <v/>
      </c>
      <c r="W994" s="71" t="str">
        <f>IF(V994="","",IFERROR(VLOOKUP(V994,'Prog antiguo'!H:H,1,0),"Inserto"))</f>
        <v/>
      </c>
      <c r="X994" s="71" t="str">
        <f>IF('Prog antiguo'!H993="","",'Prog antiguo'!H993)</f>
        <v/>
      </c>
      <c r="Y994" s="71" t="str">
        <f>IF(X994="","",IFERROR(VLOOKUP(X994,'Prog Actual'!H:H,1,0),"Eliminada"))</f>
        <v/>
      </c>
    </row>
    <row r="995" spans="8:25">
      <c r="H995" s="268" t="str">
        <f t="shared" si="15"/>
        <v/>
      </c>
      <c r="V995" s="71" t="str">
        <f>IF('Prog Actual'!H994="","",'Prog Actual'!H994)</f>
        <v/>
      </c>
      <c r="W995" s="71" t="str">
        <f>IF(V995="","",IFERROR(VLOOKUP(V995,'Prog antiguo'!H:H,1,0),"Inserto"))</f>
        <v/>
      </c>
      <c r="X995" s="71" t="str">
        <f>IF('Prog antiguo'!H994="","",'Prog antiguo'!H994)</f>
        <v/>
      </c>
      <c r="Y995" s="71" t="str">
        <f>IF(X995="","",IFERROR(VLOOKUP(X995,'Prog Actual'!H:H,1,0),"Eliminada"))</f>
        <v/>
      </c>
    </row>
    <row r="996" spans="8:25">
      <c r="H996" s="268" t="str">
        <f t="shared" si="15"/>
        <v/>
      </c>
      <c r="V996" s="71" t="str">
        <f>IF('Prog Actual'!H995="","",'Prog Actual'!H995)</f>
        <v/>
      </c>
      <c r="W996" s="71" t="str">
        <f>IF(V996="","",IFERROR(VLOOKUP(V996,'Prog antiguo'!H:H,1,0),"Inserto"))</f>
        <v/>
      </c>
      <c r="X996" s="71" t="str">
        <f>IF('Prog antiguo'!H995="","",'Prog antiguo'!H995)</f>
        <v/>
      </c>
      <c r="Y996" s="71" t="str">
        <f>IF(X996="","",IFERROR(VLOOKUP(X996,'Prog Actual'!H:H,1,0),"Eliminada"))</f>
        <v/>
      </c>
    </row>
    <row r="997" spans="8:25">
      <c r="H997" s="268" t="str">
        <f t="shared" si="15"/>
        <v/>
      </c>
      <c r="V997" s="71" t="str">
        <f>IF('Prog Actual'!H996="","",'Prog Actual'!H996)</f>
        <v/>
      </c>
      <c r="W997" s="71" t="str">
        <f>IF(V997="","",IFERROR(VLOOKUP(V997,'Prog antiguo'!H:H,1,0),"Inserto"))</f>
        <v/>
      </c>
      <c r="X997" s="71" t="str">
        <f>IF('Prog antiguo'!H996="","",'Prog antiguo'!H996)</f>
        <v/>
      </c>
      <c r="Y997" s="71" t="str">
        <f>IF(X997="","",IFERROR(VLOOKUP(X997,'Prog Actual'!H:H,1,0),"Eliminada"))</f>
        <v/>
      </c>
    </row>
    <row r="998" spans="8:25">
      <c r="H998" s="268" t="str">
        <f t="shared" si="15"/>
        <v/>
      </c>
      <c r="V998" s="71" t="str">
        <f>IF('Prog Actual'!H997="","",'Prog Actual'!H997)</f>
        <v/>
      </c>
      <c r="W998" s="71" t="str">
        <f>IF(V998="","",IFERROR(VLOOKUP(V998,'Prog antiguo'!H:H,1,0),"Inserto"))</f>
        <v/>
      </c>
      <c r="X998" s="71" t="str">
        <f>IF('Prog antiguo'!H997="","",'Prog antiguo'!H997)</f>
        <v/>
      </c>
      <c r="Y998" s="71" t="str">
        <f>IF(X998="","",IFERROR(VLOOKUP(X998,'Prog Actual'!H:H,1,0),"Eliminada"))</f>
        <v/>
      </c>
    </row>
    <row r="999" spans="8:25">
      <c r="H999" s="268" t="str">
        <f t="shared" si="15"/>
        <v/>
      </c>
      <c r="V999" s="71" t="str">
        <f>IF('Prog Actual'!H998="","",'Prog Actual'!H998)</f>
        <v/>
      </c>
      <c r="W999" s="71" t="str">
        <f>IF(V999="","",IFERROR(VLOOKUP(V999,'Prog antiguo'!H:H,1,0),"Inserto"))</f>
        <v/>
      </c>
      <c r="X999" s="71" t="str">
        <f>IF('Prog antiguo'!H998="","",'Prog antiguo'!H998)</f>
        <v/>
      </c>
      <c r="Y999" s="71" t="str">
        <f>IF(X999="","",IFERROR(VLOOKUP(X999,'Prog Actual'!H:H,1,0),"Eliminada"))</f>
        <v/>
      </c>
    </row>
    <row r="1000" spans="8:25">
      <c r="H1000" s="268" t="str">
        <f t="shared" si="15"/>
        <v/>
      </c>
      <c r="V1000" s="71" t="str">
        <f>IF('Prog Actual'!H999="","",'Prog Actual'!H999)</f>
        <v/>
      </c>
      <c r="W1000" s="71" t="str">
        <f>IF(V1000="","",IFERROR(VLOOKUP(V1000,'Prog antiguo'!H:H,1,0),"Inserto"))</f>
        <v/>
      </c>
      <c r="X1000" s="71" t="str">
        <f>IF('Prog antiguo'!H999="","",'Prog antiguo'!H999)</f>
        <v/>
      </c>
      <c r="Y1000" s="71" t="str">
        <f>IF(X1000="","",IFERROR(VLOOKUP(X1000,'Prog Actual'!H:H,1,0),"Eliminada"))</f>
        <v/>
      </c>
    </row>
    <row r="1001" spans="8:25">
      <c r="H1001" s="268" t="str">
        <f t="shared" si="15"/>
        <v/>
      </c>
      <c r="V1001" s="71" t="str">
        <f>IF('Prog Actual'!H1000="","",'Prog Actual'!H1000)</f>
        <v/>
      </c>
      <c r="W1001" s="71" t="str">
        <f>IF(V1001="","",IFERROR(VLOOKUP(V1001,'Prog antiguo'!H:H,1,0),"Inserto"))</f>
        <v/>
      </c>
      <c r="X1001" s="71" t="str">
        <f>IF('Prog antiguo'!H1000="","",'Prog antiguo'!H1000)</f>
        <v/>
      </c>
      <c r="Y1001" s="71" t="str">
        <f>IF(X1001="","",IFERROR(VLOOKUP(X1001,'Prog Actual'!H:H,1,0),"Eliminada"))</f>
        <v/>
      </c>
    </row>
    <row r="1002" spans="8:25">
      <c r="H1002" s="268" t="str">
        <f t="shared" si="15"/>
        <v/>
      </c>
      <c r="V1002" s="71" t="str">
        <f>IF('Prog Actual'!H1001="","",'Prog Actual'!H1001)</f>
        <v/>
      </c>
      <c r="W1002" s="71" t="str">
        <f>IF(V1002="","",IFERROR(VLOOKUP(V1002,'Prog antiguo'!H:H,1,0),"Inserto"))</f>
        <v/>
      </c>
      <c r="X1002" s="71" t="str">
        <f>IF('Prog antiguo'!H1001="","",'Prog antiguo'!H1001)</f>
        <v/>
      </c>
      <c r="Y1002" s="71" t="str">
        <f>IF(X1002="","",IFERROR(VLOOKUP(X1002,'Prog Actual'!H:H,1,0),"Eliminada"))</f>
        <v/>
      </c>
    </row>
    <row r="1003" spans="8:25">
      <c r="H1003" s="268" t="str">
        <f t="shared" si="15"/>
        <v/>
      </c>
      <c r="V1003" s="71" t="str">
        <f>IF('Prog Actual'!H1002="","",'Prog Actual'!H1002)</f>
        <v/>
      </c>
      <c r="W1003" s="71" t="str">
        <f>IF(V1003="","",IFERROR(VLOOKUP(V1003,'Prog antiguo'!H:H,1,0),"Inserto"))</f>
        <v/>
      </c>
      <c r="X1003" s="71" t="str">
        <f>IF('Prog antiguo'!H1002="","",'Prog antiguo'!H1002)</f>
        <v/>
      </c>
      <c r="Y1003" s="71" t="str">
        <f>IF(X1003="","",IFERROR(VLOOKUP(X1003,'Prog Actual'!H:H,1,0),"Eliminada"))</f>
        <v/>
      </c>
    </row>
    <row r="1004" spans="8:25">
      <c r="H1004" s="268" t="str">
        <f t="shared" si="15"/>
        <v/>
      </c>
      <c r="V1004" s="71" t="str">
        <f>IF('Prog Actual'!H1003="","",'Prog Actual'!H1003)</f>
        <v/>
      </c>
      <c r="W1004" s="71" t="str">
        <f>IF(V1004="","",IFERROR(VLOOKUP(V1004,'Prog antiguo'!H:H,1,0),"Inserto"))</f>
        <v/>
      </c>
      <c r="X1004" s="71" t="str">
        <f>IF('Prog antiguo'!H1003="","",'Prog antiguo'!H1003)</f>
        <v/>
      </c>
      <c r="Y1004" s="71" t="str">
        <f>IF(X1004="","",IFERROR(VLOOKUP(X1004,'Prog Actual'!H:H,1,0),"Eliminada"))</f>
        <v/>
      </c>
    </row>
    <row r="1005" spans="8:25">
      <c r="H1005" s="268" t="str">
        <f t="shared" si="15"/>
        <v/>
      </c>
      <c r="V1005" s="71" t="str">
        <f>IF('Prog Actual'!H1004="","",'Prog Actual'!H1004)</f>
        <v/>
      </c>
      <c r="W1005" s="71" t="str">
        <f>IF(V1005="","",IFERROR(VLOOKUP(V1005,'Prog antiguo'!H:H,1,0),"Inserto"))</f>
        <v/>
      </c>
      <c r="X1005" s="71" t="str">
        <f>IF('Prog antiguo'!H1004="","",'Prog antiguo'!H1004)</f>
        <v/>
      </c>
      <c r="Y1005" s="71" t="str">
        <f>IF(X1005="","",IFERROR(VLOOKUP(X1005,'Prog Actual'!H:H,1,0),"Eliminada"))</f>
        <v/>
      </c>
    </row>
    <row r="1006" spans="8:25">
      <c r="H1006" s="268" t="str">
        <f t="shared" si="15"/>
        <v/>
      </c>
      <c r="V1006" s="71" t="str">
        <f>IF('Prog Actual'!H1005="","",'Prog Actual'!H1005)</f>
        <v/>
      </c>
      <c r="W1006" s="71" t="str">
        <f>IF(V1006="","",IFERROR(VLOOKUP(V1006,'Prog antiguo'!H:H,1,0),"Inserto"))</f>
        <v/>
      </c>
      <c r="X1006" s="71" t="str">
        <f>IF('Prog antiguo'!H1005="","",'Prog antiguo'!H1005)</f>
        <v/>
      </c>
      <c r="Y1006" s="71" t="str">
        <f>IF(X1006="","",IFERROR(VLOOKUP(X1006,'Prog Actual'!H:H,1,0),"Eliminada"))</f>
        <v/>
      </c>
    </row>
    <row r="1007" spans="8:25">
      <c r="H1007" s="268" t="str">
        <f t="shared" si="15"/>
        <v/>
      </c>
      <c r="V1007" s="71" t="str">
        <f>IF('Prog Actual'!H1006="","",'Prog Actual'!H1006)</f>
        <v/>
      </c>
      <c r="W1007" s="71" t="str">
        <f>IF(V1007="","",IFERROR(VLOOKUP(V1007,'Prog antiguo'!H:H,1,0),"Inserto"))</f>
        <v/>
      </c>
      <c r="X1007" s="71" t="str">
        <f>IF('Prog antiguo'!H1006="","",'Prog antiguo'!H1006)</f>
        <v/>
      </c>
      <c r="Y1007" s="71" t="str">
        <f>IF(X1007="","",IFERROR(VLOOKUP(X1007,'Prog Actual'!H:H,1,0),"Eliminada"))</f>
        <v/>
      </c>
    </row>
    <row r="1008" spans="8:25">
      <c r="H1008" s="268" t="str">
        <f t="shared" si="15"/>
        <v/>
      </c>
      <c r="V1008" s="71" t="str">
        <f>IF('Prog Actual'!H1007="","",'Prog Actual'!H1007)</f>
        <v/>
      </c>
      <c r="W1008" s="71" t="str">
        <f>IF(V1008="","",IFERROR(VLOOKUP(V1008,'Prog antiguo'!H:H,1,0),"Inserto"))</f>
        <v/>
      </c>
      <c r="X1008" s="71" t="str">
        <f>IF('Prog antiguo'!H1007="","",'Prog antiguo'!H1007)</f>
        <v/>
      </c>
      <c r="Y1008" s="71" t="str">
        <f>IF(X1008="","",IFERROR(VLOOKUP(X1008,'Prog Actual'!H:H,1,0),"Eliminada"))</f>
        <v/>
      </c>
    </row>
    <row r="1009" spans="8:25">
      <c r="H1009" s="268" t="str">
        <f t="shared" si="15"/>
        <v/>
      </c>
      <c r="V1009" s="71" t="str">
        <f>IF('Prog Actual'!H1008="","",'Prog Actual'!H1008)</f>
        <v/>
      </c>
      <c r="W1009" s="71" t="str">
        <f>IF(V1009="","",IFERROR(VLOOKUP(V1009,'Prog antiguo'!H:H,1,0),"Inserto"))</f>
        <v/>
      </c>
      <c r="X1009" s="71" t="str">
        <f>IF('Prog antiguo'!H1008="","",'Prog antiguo'!H1008)</f>
        <v/>
      </c>
      <c r="Y1009" s="71" t="str">
        <f>IF(X1009="","",IFERROR(VLOOKUP(X1009,'Prog Actual'!H:H,1,0),"Eliminada"))</f>
        <v/>
      </c>
    </row>
    <row r="1010" spans="8:25">
      <c r="H1010" s="268" t="str">
        <f t="shared" si="15"/>
        <v/>
      </c>
      <c r="V1010" s="71" t="str">
        <f>IF('Prog Actual'!H1009="","",'Prog Actual'!H1009)</f>
        <v/>
      </c>
      <c r="W1010" s="71" t="str">
        <f>IF(V1010="","",IFERROR(VLOOKUP(V1010,'Prog antiguo'!H:H,1,0),"Inserto"))</f>
        <v/>
      </c>
      <c r="X1010" s="71" t="str">
        <f>IF('Prog antiguo'!H1009="","",'Prog antiguo'!H1009)</f>
        <v/>
      </c>
      <c r="Y1010" s="71" t="str">
        <f>IF(X1010="","",IFERROR(VLOOKUP(X1010,'Prog Actual'!H:H,1,0),"Eliminada"))</f>
        <v/>
      </c>
    </row>
    <row r="1011" spans="8:25">
      <c r="H1011" s="268" t="str">
        <f t="shared" si="15"/>
        <v/>
      </c>
      <c r="V1011" s="71" t="str">
        <f>IF('Prog Actual'!H1010="","",'Prog Actual'!H1010)</f>
        <v/>
      </c>
      <c r="W1011" s="71" t="str">
        <f>IF(V1011="","",IFERROR(VLOOKUP(V1011,'Prog antiguo'!H:H,1,0),"Inserto"))</f>
        <v/>
      </c>
      <c r="X1011" s="71" t="str">
        <f>IF('Prog antiguo'!H1010="","",'Prog antiguo'!H1010)</f>
        <v/>
      </c>
      <c r="Y1011" s="71" t="str">
        <f>IF(X1011="","",IFERROR(VLOOKUP(X1011,'Prog Actual'!H:H,1,0),"Eliminada"))</f>
        <v/>
      </c>
    </row>
    <row r="1012" spans="8:25">
      <c r="H1012" s="268" t="str">
        <f t="shared" si="15"/>
        <v/>
      </c>
      <c r="V1012" s="71" t="str">
        <f>IF('Prog Actual'!H1011="","",'Prog Actual'!H1011)</f>
        <v/>
      </c>
      <c r="W1012" s="71" t="str">
        <f>IF(V1012="","",IFERROR(VLOOKUP(V1012,'Prog antiguo'!H:H,1,0),"Inserto"))</f>
        <v/>
      </c>
      <c r="X1012" s="71" t="str">
        <f>IF('Prog antiguo'!H1011="","",'Prog antiguo'!H1011)</f>
        <v/>
      </c>
      <c r="Y1012" s="71" t="str">
        <f>IF(X1012="","",IFERROR(VLOOKUP(X1012,'Prog Actual'!H:H,1,0),"Eliminada"))</f>
        <v/>
      </c>
    </row>
    <row r="1013" spans="8:25">
      <c r="H1013" s="268" t="str">
        <f t="shared" si="15"/>
        <v/>
      </c>
      <c r="V1013" s="71" t="str">
        <f>IF('Prog Actual'!H1012="","",'Prog Actual'!H1012)</f>
        <v/>
      </c>
      <c r="W1013" s="71" t="str">
        <f>IF(V1013="","",IFERROR(VLOOKUP(V1013,'Prog antiguo'!H:H,1,0),"Inserto"))</f>
        <v/>
      </c>
      <c r="X1013" s="71" t="str">
        <f>IF('Prog antiguo'!H1012="","",'Prog antiguo'!H1012)</f>
        <v/>
      </c>
      <c r="Y1013" s="71" t="str">
        <f>IF(X1013="","",IFERROR(VLOOKUP(X1013,'Prog Actual'!H:H,1,0),"Eliminada"))</f>
        <v/>
      </c>
    </row>
    <row r="1014" spans="8:25">
      <c r="H1014" s="268" t="str">
        <f t="shared" si="15"/>
        <v/>
      </c>
      <c r="V1014" s="71" t="str">
        <f>IF('Prog Actual'!H1013="","",'Prog Actual'!H1013)</f>
        <v/>
      </c>
      <c r="W1014" s="71" t="str">
        <f>IF(V1014="","",IFERROR(VLOOKUP(V1014,'Prog antiguo'!H:H,1,0),"Inserto"))</f>
        <v/>
      </c>
      <c r="X1014" s="71" t="str">
        <f>IF('Prog antiguo'!H1013="","",'Prog antiguo'!H1013)</f>
        <v/>
      </c>
      <c r="Y1014" s="71" t="str">
        <f>IF(X1014="","",IFERROR(VLOOKUP(X1014,'Prog Actual'!H:H,1,0),"Eliminada"))</f>
        <v/>
      </c>
    </row>
    <row r="1015" spans="8:25">
      <c r="H1015" s="268" t="str">
        <f t="shared" si="15"/>
        <v/>
      </c>
      <c r="V1015" s="71" t="str">
        <f>IF('Prog Actual'!H1014="","",'Prog Actual'!H1014)</f>
        <v/>
      </c>
      <c r="W1015" s="71" t="str">
        <f>IF(V1015="","",IFERROR(VLOOKUP(V1015,'Prog antiguo'!H:H,1,0),"Inserto"))</f>
        <v/>
      </c>
      <c r="X1015" s="71" t="str">
        <f>IF('Prog antiguo'!H1014="","",'Prog antiguo'!H1014)</f>
        <v/>
      </c>
      <c r="Y1015" s="71" t="str">
        <f>IF(X1015="","",IFERROR(VLOOKUP(X1015,'Prog Actual'!H:H,1,0),"Eliminada"))</f>
        <v/>
      </c>
    </row>
    <row r="1016" spans="8:25">
      <c r="H1016" s="268" t="str">
        <f t="shared" si="15"/>
        <v/>
      </c>
      <c r="V1016" s="71" t="str">
        <f>IF('Prog Actual'!H1015="","",'Prog Actual'!H1015)</f>
        <v/>
      </c>
      <c r="W1016" s="71" t="str">
        <f>IF(V1016="","",IFERROR(VLOOKUP(V1016,'Prog antiguo'!H:H,1,0),"Inserto"))</f>
        <v/>
      </c>
      <c r="X1016" s="71" t="str">
        <f>IF('Prog antiguo'!H1015="","",'Prog antiguo'!H1015)</f>
        <v/>
      </c>
      <c r="Y1016" s="71" t="str">
        <f>IF(X1016="","",IFERROR(VLOOKUP(X1016,'Prog Actual'!H:H,1,0),"Eliminada"))</f>
        <v/>
      </c>
    </row>
    <row r="1017" spans="8:25">
      <c r="H1017" s="268" t="str">
        <f t="shared" si="15"/>
        <v/>
      </c>
      <c r="V1017" s="71" t="str">
        <f>IF('Prog Actual'!H1016="","",'Prog Actual'!H1016)</f>
        <v/>
      </c>
      <c r="W1017" s="71" t="str">
        <f>IF(V1017="","",IFERROR(VLOOKUP(V1017,'Prog antiguo'!H:H,1,0),"Inserto"))</f>
        <v/>
      </c>
      <c r="X1017" s="71" t="str">
        <f>IF('Prog antiguo'!H1016="","",'Prog antiguo'!H1016)</f>
        <v/>
      </c>
      <c r="Y1017" s="71" t="str">
        <f>IF(X1017="","",IFERROR(VLOOKUP(X1017,'Prog Actual'!H:H,1,0),"Eliminada"))</f>
        <v/>
      </c>
    </row>
    <row r="1018" spans="8:25">
      <c r="H1018" s="268" t="str">
        <f t="shared" si="15"/>
        <v/>
      </c>
      <c r="V1018" s="71" t="str">
        <f>IF('Prog Actual'!H1017="","",'Prog Actual'!H1017)</f>
        <v/>
      </c>
      <c r="W1018" s="71" t="str">
        <f>IF(V1018="","",IFERROR(VLOOKUP(V1018,'Prog antiguo'!H:H,1,0),"Inserto"))</f>
        <v/>
      </c>
      <c r="X1018" s="71" t="str">
        <f>IF('Prog antiguo'!H1017="","",'Prog antiguo'!H1017)</f>
        <v/>
      </c>
      <c r="Y1018" s="71" t="str">
        <f>IF(X1018="","",IFERROR(VLOOKUP(X1018,'Prog Actual'!H:H,1,0),"Eliminada"))</f>
        <v/>
      </c>
    </row>
    <row r="1019" spans="8:25">
      <c r="H1019" s="268" t="str">
        <f t="shared" si="15"/>
        <v/>
      </c>
      <c r="V1019" s="71" t="str">
        <f>IF('Prog Actual'!H1018="","",'Prog Actual'!H1018)</f>
        <v/>
      </c>
      <c r="W1019" s="71" t="str">
        <f>IF(V1019="","",IFERROR(VLOOKUP(V1019,'Prog antiguo'!H:H,1,0),"Inserto"))</f>
        <v/>
      </c>
      <c r="X1019" s="71" t="str">
        <f>IF('Prog antiguo'!H1018="","",'Prog antiguo'!H1018)</f>
        <v/>
      </c>
      <c r="Y1019" s="71" t="str">
        <f>IF(X1019="","",IFERROR(VLOOKUP(X1019,'Prog Actual'!H:H,1,0),"Eliminada"))</f>
        <v/>
      </c>
    </row>
    <row r="1020" spans="8:25">
      <c r="H1020" s="268" t="str">
        <f t="shared" si="15"/>
        <v/>
      </c>
      <c r="V1020" s="71" t="str">
        <f>IF('Prog Actual'!H1019="","",'Prog Actual'!H1019)</f>
        <v/>
      </c>
      <c r="W1020" s="71" t="str">
        <f>IF(V1020="","",IFERROR(VLOOKUP(V1020,'Prog antiguo'!H:H,1,0),"Inserto"))</f>
        <v/>
      </c>
      <c r="X1020" s="71" t="str">
        <f>IF('Prog antiguo'!H1019="","",'Prog antiguo'!H1019)</f>
        <v/>
      </c>
      <c r="Y1020" s="71" t="str">
        <f>IF(X1020="","",IFERROR(VLOOKUP(X1020,'Prog Actual'!H:H,1,0),"Eliminada"))</f>
        <v/>
      </c>
    </row>
    <row r="1021" spans="8:25">
      <c r="H1021" s="268" t="str">
        <f t="shared" si="15"/>
        <v/>
      </c>
      <c r="V1021" s="71" t="str">
        <f>IF('Prog Actual'!H1020="","",'Prog Actual'!H1020)</f>
        <v/>
      </c>
      <c r="W1021" s="71" t="str">
        <f>IF(V1021="","",IFERROR(VLOOKUP(V1021,'Prog antiguo'!H:H,1,0),"Inserto"))</f>
        <v/>
      </c>
      <c r="X1021" s="71" t="str">
        <f>IF('Prog antiguo'!H1020="","",'Prog antiguo'!H1020)</f>
        <v/>
      </c>
      <c r="Y1021" s="71" t="str">
        <f>IF(X1021="","",IFERROR(VLOOKUP(X1021,'Prog Actual'!H:H,1,0),"Eliminada"))</f>
        <v/>
      </c>
    </row>
    <row r="1022" spans="8:25">
      <c r="H1022" s="268" t="str">
        <f t="shared" si="15"/>
        <v/>
      </c>
      <c r="V1022" s="71" t="str">
        <f>IF('Prog Actual'!H1021="","",'Prog Actual'!H1021)</f>
        <v/>
      </c>
      <c r="W1022" s="71" t="str">
        <f>IF(V1022="","",IFERROR(VLOOKUP(V1022,'Prog antiguo'!H:H,1,0),"Inserto"))</f>
        <v/>
      </c>
      <c r="X1022" s="71" t="str">
        <f>IF('Prog antiguo'!H1021="","",'Prog antiguo'!H1021)</f>
        <v/>
      </c>
      <c r="Y1022" s="71" t="str">
        <f>IF(X1022="","",IFERROR(VLOOKUP(X1022,'Prog Actual'!H:H,1,0),"Eliminada"))</f>
        <v/>
      </c>
    </row>
    <row r="1023" spans="8:25">
      <c r="H1023" s="268" t="str">
        <f t="shared" si="15"/>
        <v/>
      </c>
      <c r="V1023" s="71" t="str">
        <f>IF('Prog Actual'!H1022="","",'Prog Actual'!H1022)</f>
        <v/>
      </c>
      <c r="W1023" s="71" t="str">
        <f>IF(V1023="","",IFERROR(VLOOKUP(V1023,'Prog antiguo'!H:H,1,0),"Inserto"))</f>
        <v/>
      </c>
      <c r="X1023" s="71" t="str">
        <f>IF('Prog antiguo'!H1022="","",'Prog antiguo'!H1022)</f>
        <v/>
      </c>
      <c r="Y1023" s="71" t="str">
        <f>IF(X1023="","",IFERROR(VLOOKUP(X1023,'Prog Actual'!H:H,1,0),"Eliminada"))</f>
        <v/>
      </c>
    </row>
    <row r="1024" spans="8:25">
      <c r="H1024" s="268" t="str">
        <f t="shared" si="15"/>
        <v/>
      </c>
      <c r="V1024" s="71" t="str">
        <f>IF('Prog Actual'!H1023="","",'Prog Actual'!H1023)</f>
        <v/>
      </c>
      <c r="W1024" s="71" t="str">
        <f>IF(V1024="","",IFERROR(VLOOKUP(V1024,'Prog antiguo'!H:H,1,0),"Inserto"))</f>
        <v/>
      </c>
      <c r="X1024" s="71" t="str">
        <f>IF('Prog antiguo'!H1023="","",'Prog antiguo'!H1023)</f>
        <v/>
      </c>
      <c r="Y1024" s="71" t="str">
        <f>IF(X1024="","",IFERROR(VLOOKUP(X1024,'Prog Actual'!H:H,1,0),"Eliminada"))</f>
        <v/>
      </c>
    </row>
    <row r="1025" spans="8:25">
      <c r="H1025" s="268" t="str">
        <f t="shared" si="15"/>
        <v/>
      </c>
      <c r="V1025" s="71" t="str">
        <f>IF('Prog Actual'!H1024="","",'Prog Actual'!H1024)</f>
        <v/>
      </c>
      <c r="W1025" s="71" t="str">
        <f>IF(V1025="","",IFERROR(VLOOKUP(V1025,'Prog antiguo'!H:H,1,0),"Inserto"))</f>
        <v/>
      </c>
      <c r="X1025" s="71" t="str">
        <f>IF('Prog antiguo'!H1024="","",'Prog antiguo'!H1024)</f>
        <v/>
      </c>
      <c r="Y1025" s="71" t="str">
        <f>IF(X1025="","",IFERROR(VLOOKUP(X1025,'Prog Actual'!H:H,1,0),"Eliminada"))</f>
        <v/>
      </c>
    </row>
    <row r="1026" spans="8:25">
      <c r="H1026" s="268" t="str">
        <f t="shared" si="15"/>
        <v/>
      </c>
      <c r="V1026" s="71" t="str">
        <f>IF('Prog Actual'!H1025="","",'Prog Actual'!H1025)</f>
        <v/>
      </c>
      <c r="W1026" s="71" t="str">
        <f>IF(V1026="","",IFERROR(VLOOKUP(V1026,'Prog antiguo'!H:H,1,0),"Inserto"))</f>
        <v/>
      </c>
      <c r="X1026" s="71" t="str">
        <f>IF('Prog antiguo'!H1025="","",'Prog antiguo'!H1025)</f>
        <v/>
      </c>
      <c r="Y1026" s="71" t="str">
        <f>IF(X1026="","",IFERROR(VLOOKUP(X1026,'Prog Actual'!H:H,1,0),"Eliminada"))</f>
        <v/>
      </c>
    </row>
    <row r="1027" spans="8:25">
      <c r="H1027" s="268" t="str">
        <f t="shared" si="15"/>
        <v/>
      </c>
      <c r="V1027" s="71" t="str">
        <f>IF('Prog Actual'!H1026="","",'Prog Actual'!H1026)</f>
        <v/>
      </c>
      <c r="W1027" s="71" t="str">
        <f>IF(V1027="","",IFERROR(VLOOKUP(V1027,'Prog antiguo'!H:H,1,0),"Inserto"))</f>
        <v/>
      </c>
      <c r="X1027" s="71" t="str">
        <f>IF('Prog antiguo'!H1026="","",'Prog antiguo'!H1026)</f>
        <v/>
      </c>
      <c r="Y1027" s="71" t="str">
        <f>IF(X1027="","",IFERROR(VLOOKUP(X1027,'Prog Actual'!H:H,1,0),"Eliminada"))</f>
        <v/>
      </c>
    </row>
    <row r="1028" spans="8:25">
      <c r="H1028" s="268" t="str">
        <f t="shared" si="15"/>
        <v/>
      </c>
      <c r="V1028" s="71" t="str">
        <f>IF('Prog Actual'!H1027="","",'Prog Actual'!H1027)</f>
        <v/>
      </c>
      <c r="W1028" s="71" t="str">
        <f>IF(V1028="","",IFERROR(VLOOKUP(V1028,'Prog antiguo'!H:H,1,0),"Inserto"))</f>
        <v/>
      </c>
      <c r="X1028" s="71" t="str">
        <f>IF('Prog antiguo'!H1027="","",'Prog antiguo'!H1027)</f>
        <v/>
      </c>
      <c r="Y1028" s="71" t="str">
        <f>IF(X1028="","",IFERROR(VLOOKUP(X1028,'Prog Actual'!H:H,1,0),"Eliminada"))</f>
        <v/>
      </c>
    </row>
    <row r="1029" spans="8:25">
      <c r="H1029" s="268" t="str">
        <f t="shared" si="15"/>
        <v/>
      </c>
      <c r="V1029" s="71" t="str">
        <f>IF('Prog Actual'!H1028="","",'Prog Actual'!H1028)</f>
        <v/>
      </c>
      <c r="W1029" s="71" t="str">
        <f>IF(V1029="","",IFERROR(VLOOKUP(V1029,'Prog antiguo'!H:H,1,0),"Inserto"))</f>
        <v/>
      </c>
      <c r="X1029" s="71" t="str">
        <f>IF('Prog antiguo'!H1028="","",'Prog antiguo'!H1028)</f>
        <v/>
      </c>
      <c r="Y1029" s="71" t="str">
        <f>IF(X1029="","",IFERROR(VLOOKUP(X1029,'Prog Actual'!H:H,1,0),"Eliminada"))</f>
        <v/>
      </c>
    </row>
    <row r="1030" spans="8:25">
      <c r="H1030" s="268" t="str">
        <f t="shared" ref="H1030:H1093" si="16">IF(A1030="","",IF(D1030="","No esta en MM BD",IF(B1030="EMBOT",C1030,C1030/D1030)))</f>
        <v/>
      </c>
      <c r="V1030" s="71" t="str">
        <f>IF('Prog Actual'!H1029="","",'Prog Actual'!H1029)</f>
        <v/>
      </c>
      <c r="W1030" s="71" t="str">
        <f>IF(V1030="","",IFERROR(VLOOKUP(V1030,'Prog antiguo'!H:H,1,0),"Inserto"))</f>
        <v/>
      </c>
      <c r="X1030" s="71" t="str">
        <f>IF('Prog antiguo'!H1029="","",'Prog antiguo'!H1029)</f>
        <v/>
      </c>
      <c r="Y1030" s="71" t="str">
        <f>IF(X1030="","",IFERROR(VLOOKUP(X1030,'Prog Actual'!H:H,1,0),"Eliminada"))</f>
        <v/>
      </c>
    </row>
    <row r="1031" spans="8:25">
      <c r="H1031" s="268" t="str">
        <f t="shared" si="16"/>
        <v/>
      </c>
      <c r="V1031" s="71" t="str">
        <f>IF('Prog Actual'!H1030="","",'Prog Actual'!H1030)</f>
        <v/>
      </c>
      <c r="W1031" s="71" t="str">
        <f>IF(V1031="","",IFERROR(VLOOKUP(V1031,'Prog antiguo'!H:H,1,0),"Inserto"))</f>
        <v/>
      </c>
      <c r="X1031" s="71" t="str">
        <f>IF('Prog antiguo'!H1030="","",'Prog antiguo'!H1030)</f>
        <v/>
      </c>
      <c r="Y1031" s="71" t="str">
        <f>IF(X1031="","",IFERROR(VLOOKUP(X1031,'Prog Actual'!H:H,1,0),"Eliminada"))</f>
        <v/>
      </c>
    </row>
    <row r="1032" spans="8:25">
      <c r="H1032" s="268" t="str">
        <f t="shared" si="16"/>
        <v/>
      </c>
      <c r="V1032" s="71" t="str">
        <f>IF('Prog Actual'!H1031="","",'Prog Actual'!H1031)</f>
        <v/>
      </c>
      <c r="W1032" s="71" t="str">
        <f>IF(V1032="","",IFERROR(VLOOKUP(V1032,'Prog antiguo'!H:H,1,0),"Inserto"))</f>
        <v/>
      </c>
      <c r="X1032" s="71" t="str">
        <f>IF('Prog antiguo'!H1031="","",'Prog antiguo'!H1031)</f>
        <v/>
      </c>
      <c r="Y1032" s="71" t="str">
        <f>IF(X1032="","",IFERROR(VLOOKUP(X1032,'Prog Actual'!H:H,1,0),"Eliminada"))</f>
        <v/>
      </c>
    </row>
    <row r="1033" spans="8:25">
      <c r="H1033" s="268" t="str">
        <f t="shared" si="16"/>
        <v/>
      </c>
      <c r="V1033" s="71" t="str">
        <f>IF('Prog Actual'!H1032="","",'Prog Actual'!H1032)</f>
        <v/>
      </c>
      <c r="W1033" s="71" t="str">
        <f>IF(V1033="","",IFERROR(VLOOKUP(V1033,'Prog antiguo'!H:H,1,0),"Inserto"))</f>
        <v/>
      </c>
      <c r="X1033" s="71" t="str">
        <f>IF('Prog antiguo'!H1032="","",'Prog antiguo'!H1032)</f>
        <v/>
      </c>
      <c r="Y1033" s="71" t="str">
        <f>IF(X1033="","",IFERROR(VLOOKUP(X1033,'Prog Actual'!H:H,1,0),"Eliminada"))</f>
        <v/>
      </c>
    </row>
    <row r="1034" spans="8:25">
      <c r="H1034" s="268" t="str">
        <f t="shared" si="16"/>
        <v/>
      </c>
      <c r="V1034" s="71" t="str">
        <f>IF('Prog Actual'!H1033="","",'Prog Actual'!H1033)</f>
        <v/>
      </c>
      <c r="W1034" s="71" t="str">
        <f>IF(V1034="","",IFERROR(VLOOKUP(V1034,'Prog antiguo'!H:H,1,0),"Inserto"))</f>
        <v/>
      </c>
      <c r="X1034" s="71" t="str">
        <f>IF('Prog antiguo'!H1033="","",'Prog antiguo'!H1033)</f>
        <v/>
      </c>
      <c r="Y1034" s="71" t="str">
        <f>IF(X1034="","",IFERROR(VLOOKUP(X1034,'Prog Actual'!H:H,1,0),"Eliminada"))</f>
        <v/>
      </c>
    </row>
    <row r="1035" spans="8:25">
      <c r="H1035" s="268" t="str">
        <f t="shared" si="16"/>
        <v/>
      </c>
      <c r="V1035" s="71" t="str">
        <f>IF('Prog Actual'!H1034="","",'Prog Actual'!H1034)</f>
        <v/>
      </c>
      <c r="W1035" s="71" t="str">
        <f>IF(V1035="","",IFERROR(VLOOKUP(V1035,'Prog antiguo'!H:H,1,0),"Inserto"))</f>
        <v/>
      </c>
      <c r="X1035" s="71" t="str">
        <f>IF('Prog antiguo'!H1034="","",'Prog antiguo'!H1034)</f>
        <v/>
      </c>
      <c r="Y1035" s="71" t="str">
        <f>IF(X1035="","",IFERROR(VLOOKUP(X1035,'Prog Actual'!H:H,1,0),"Eliminada"))</f>
        <v/>
      </c>
    </row>
    <row r="1036" spans="8:25">
      <c r="H1036" s="268" t="str">
        <f t="shared" si="16"/>
        <v/>
      </c>
      <c r="V1036" s="71" t="str">
        <f>IF('Prog Actual'!H1035="","",'Prog Actual'!H1035)</f>
        <v/>
      </c>
      <c r="W1036" s="71" t="str">
        <f>IF(V1036="","",IFERROR(VLOOKUP(V1036,'Prog antiguo'!H:H,1,0),"Inserto"))</f>
        <v/>
      </c>
      <c r="X1036" s="71" t="str">
        <f>IF('Prog antiguo'!H1035="","",'Prog antiguo'!H1035)</f>
        <v/>
      </c>
      <c r="Y1036" s="71" t="str">
        <f>IF(X1036="","",IFERROR(VLOOKUP(X1036,'Prog Actual'!H:H,1,0),"Eliminada"))</f>
        <v/>
      </c>
    </row>
    <row r="1037" spans="8:25">
      <c r="H1037" s="268" t="str">
        <f t="shared" si="16"/>
        <v/>
      </c>
      <c r="V1037" s="71" t="str">
        <f>IF('Prog Actual'!H1036="","",'Prog Actual'!H1036)</f>
        <v/>
      </c>
      <c r="W1037" s="71" t="str">
        <f>IF(V1037="","",IFERROR(VLOOKUP(V1037,'Prog antiguo'!H:H,1,0),"Inserto"))</f>
        <v/>
      </c>
      <c r="X1037" s="71" t="str">
        <f>IF('Prog antiguo'!H1036="","",'Prog antiguo'!H1036)</f>
        <v/>
      </c>
      <c r="Y1037" s="71" t="str">
        <f>IF(X1037="","",IFERROR(VLOOKUP(X1037,'Prog Actual'!H:H,1,0),"Eliminada"))</f>
        <v/>
      </c>
    </row>
    <row r="1038" spans="8:25">
      <c r="H1038" s="268" t="str">
        <f t="shared" si="16"/>
        <v/>
      </c>
      <c r="V1038" s="71" t="str">
        <f>IF('Prog Actual'!H1037="","",'Prog Actual'!H1037)</f>
        <v/>
      </c>
      <c r="W1038" s="71" t="str">
        <f>IF(V1038="","",IFERROR(VLOOKUP(V1038,'Prog antiguo'!H:H,1,0),"Inserto"))</f>
        <v/>
      </c>
      <c r="X1038" s="71" t="str">
        <f>IF('Prog antiguo'!H1037="","",'Prog antiguo'!H1037)</f>
        <v/>
      </c>
      <c r="Y1038" s="71" t="str">
        <f>IF(X1038="","",IFERROR(VLOOKUP(X1038,'Prog Actual'!H:H,1,0),"Eliminada"))</f>
        <v/>
      </c>
    </row>
    <row r="1039" spans="8:25">
      <c r="H1039" s="268" t="str">
        <f t="shared" si="16"/>
        <v/>
      </c>
      <c r="V1039" s="71" t="str">
        <f>IF('Prog Actual'!H1038="","",'Prog Actual'!H1038)</f>
        <v/>
      </c>
      <c r="W1039" s="71" t="str">
        <f>IF(V1039="","",IFERROR(VLOOKUP(V1039,'Prog antiguo'!H:H,1,0),"Inserto"))</f>
        <v/>
      </c>
      <c r="X1039" s="71" t="str">
        <f>IF('Prog antiguo'!H1038="","",'Prog antiguo'!H1038)</f>
        <v/>
      </c>
      <c r="Y1039" s="71" t="str">
        <f>IF(X1039="","",IFERROR(VLOOKUP(X1039,'Prog Actual'!H:H,1,0),"Eliminada"))</f>
        <v/>
      </c>
    </row>
    <row r="1040" spans="8:25">
      <c r="H1040" s="268" t="str">
        <f t="shared" si="16"/>
        <v/>
      </c>
      <c r="V1040" s="71" t="str">
        <f>IF('Prog Actual'!H1039="","",'Prog Actual'!H1039)</f>
        <v/>
      </c>
      <c r="W1040" s="71" t="str">
        <f>IF(V1040="","",IFERROR(VLOOKUP(V1040,'Prog antiguo'!H:H,1,0),"Inserto"))</f>
        <v/>
      </c>
      <c r="X1040" s="71" t="str">
        <f>IF('Prog antiguo'!H1039="","",'Prog antiguo'!H1039)</f>
        <v/>
      </c>
      <c r="Y1040" s="71" t="str">
        <f>IF(X1040="","",IFERROR(VLOOKUP(X1040,'Prog Actual'!H:H,1,0),"Eliminada"))</f>
        <v/>
      </c>
    </row>
    <row r="1041" spans="8:25">
      <c r="H1041" s="268" t="str">
        <f t="shared" si="16"/>
        <v/>
      </c>
      <c r="V1041" s="71" t="str">
        <f>IF('Prog Actual'!H1040="","",'Prog Actual'!H1040)</f>
        <v/>
      </c>
      <c r="W1041" s="71" t="str">
        <f>IF(V1041="","",IFERROR(VLOOKUP(V1041,'Prog antiguo'!H:H,1,0),"Inserto"))</f>
        <v/>
      </c>
      <c r="X1041" s="71" t="str">
        <f>IF('Prog antiguo'!H1040="","",'Prog antiguo'!H1040)</f>
        <v/>
      </c>
      <c r="Y1041" s="71" t="str">
        <f>IF(X1041="","",IFERROR(VLOOKUP(X1041,'Prog Actual'!H:H,1,0),"Eliminada"))</f>
        <v/>
      </c>
    </row>
    <row r="1042" spans="8:25">
      <c r="H1042" s="268" t="str">
        <f t="shared" si="16"/>
        <v/>
      </c>
      <c r="V1042" s="71" t="str">
        <f>IF('Prog Actual'!H1041="","",'Prog Actual'!H1041)</f>
        <v/>
      </c>
      <c r="W1042" s="71" t="str">
        <f>IF(V1042="","",IFERROR(VLOOKUP(V1042,'Prog antiguo'!H:H,1,0),"Inserto"))</f>
        <v/>
      </c>
      <c r="X1042" s="71" t="str">
        <f>IF('Prog antiguo'!H1041="","",'Prog antiguo'!H1041)</f>
        <v/>
      </c>
      <c r="Y1042" s="71" t="str">
        <f>IF(X1042="","",IFERROR(VLOOKUP(X1042,'Prog Actual'!H:H,1,0),"Eliminada"))</f>
        <v/>
      </c>
    </row>
    <row r="1043" spans="8:25">
      <c r="H1043" s="268" t="str">
        <f t="shared" si="16"/>
        <v/>
      </c>
      <c r="V1043" s="71" t="str">
        <f>IF('Prog Actual'!H1042="","",'Prog Actual'!H1042)</f>
        <v/>
      </c>
      <c r="W1043" s="71" t="str">
        <f>IF(V1043="","",IFERROR(VLOOKUP(V1043,'Prog antiguo'!H:H,1,0),"Inserto"))</f>
        <v/>
      </c>
      <c r="X1043" s="71" t="str">
        <f>IF('Prog antiguo'!H1042="","",'Prog antiguo'!H1042)</f>
        <v/>
      </c>
      <c r="Y1043" s="71" t="str">
        <f>IF(X1043="","",IFERROR(VLOOKUP(X1043,'Prog Actual'!H:H,1,0),"Eliminada"))</f>
        <v/>
      </c>
    </row>
    <row r="1044" spans="8:25">
      <c r="H1044" s="268" t="str">
        <f t="shared" si="16"/>
        <v/>
      </c>
      <c r="V1044" s="71" t="str">
        <f>IF('Prog Actual'!H1043="","",'Prog Actual'!H1043)</f>
        <v/>
      </c>
      <c r="W1044" s="71" t="str">
        <f>IF(V1044="","",IFERROR(VLOOKUP(V1044,'Prog antiguo'!H:H,1,0),"Inserto"))</f>
        <v/>
      </c>
      <c r="X1044" s="71" t="str">
        <f>IF('Prog antiguo'!H1043="","",'Prog antiguo'!H1043)</f>
        <v/>
      </c>
      <c r="Y1044" s="71" t="str">
        <f>IF(X1044="","",IFERROR(VLOOKUP(X1044,'Prog Actual'!H:H,1,0),"Eliminada"))</f>
        <v/>
      </c>
    </row>
    <row r="1045" spans="8:25">
      <c r="H1045" s="268" t="str">
        <f t="shared" si="16"/>
        <v/>
      </c>
      <c r="V1045" s="71" t="str">
        <f>IF('Prog Actual'!H1044="","",'Prog Actual'!H1044)</f>
        <v/>
      </c>
      <c r="W1045" s="71" t="str">
        <f>IF(V1045="","",IFERROR(VLOOKUP(V1045,'Prog antiguo'!H:H,1,0),"Inserto"))</f>
        <v/>
      </c>
      <c r="X1045" s="71" t="str">
        <f>IF('Prog antiguo'!H1044="","",'Prog antiguo'!H1044)</f>
        <v/>
      </c>
      <c r="Y1045" s="71" t="str">
        <f>IF(X1045="","",IFERROR(VLOOKUP(X1045,'Prog Actual'!H:H,1,0),"Eliminada"))</f>
        <v/>
      </c>
    </row>
    <row r="1046" spans="8:25">
      <c r="H1046" s="268" t="str">
        <f t="shared" si="16"/>
        <v/>
      </c>
      <c r="V1046" s="71"/>
      <c r="W1046" s="71"/>
      <c r="X1046" s="71"/>
      <c r="Y1046" s="71"/>
    </row>
    <row r="1047" spans="8:25">
      <c r="H1047" s="268" t="str">
        <f t="shared" si="16"/>
        <v/>
      </c>
    </row>
    <row r="1048" spans="8:25">
      <c r="H1048" s="268" t="str">
        <f t="shared" si="16"/>
        <v/>
      </c>
    </row>
    <row r="1049" spans="8:25">
      <c r="H1049" s="268" t="str">
        <f t="shared" si="16"/>
        <v/>
      </c>
    </row>
    <row r="1050" spans="8:25">
      <c r="H1050" s="268" t="str">
        <f t="shared" si="16"/>
        <v/>
      </c>
    </row>
    <row r="1051" spans="8:25">
      <c r="H1051" s="268" t="str">
        <f t="shared" si="16"/>
        <v/>
      </c>
    </row>
    <row r="1052" spans="8:25">
      <c r="H1052" s="268" t="str">
        <f t="shared" si="16"/>
        <v/>
      </c>
    </row>
    <row r="1053" spans="8:25">
      <c r="H1053" s="268" t="str">
        <f t="shared" si="16"/>
        <v/>
      </c>
    </row>
    <row r="1054" spans="8:25">
      <c r="H1054" s="268" t="str">
        <f t="shared" si="16"/>
        <v/>
      </c>
    </row>
    <row r="1055" spans="8:25">
      <c r="H1055" s="268" t="str">
        <f t="shared" si="16"/>
        <v/>
      </c>
    </row>
    <row r="1056" spans="8:25">
      <c r="H1056" s="268" t="str">
        <f t="shared" si="16"/>
        <v/>
      </c>
    </row>
    <row r="1057" spans="8:8">
      <c r="H1057" s="268" t="str">
        <f t="shared" si="16"/>
        <v/>
      </c>
    </row>
    <row r="1058" spans="8:8">
      <c r="H1058" s="268" t="str">
        <f t="shared" si="16"/>
        <v/>
      </c>
    </row>
    <row r="1059" spans="8:8">
      <c r="H1059" s="268" t="str">
        <f t="shared" si="16"/>
        <v/>
      </c>
    </row>
    <row r="1060" spans="8:8">
      <c r="H1060" s="268" t="str">
        <f t="shared" si="16"/>
        <v/>
      </c>
    </row>
    <row r="1061" spans="8:8">
      <c r="H1061" s="268" t="str">
        <f t="shared" si="16"/>
        <v/>
      </c>
    </row>
    <row r="1062" spans="8:8">
      <c r="H1062" s="268" t="str">
        <f t="shared" si="16"/>
        <v/>
      </c>
    </row>
    <row r="1063" spans="8:8">
      <c r="H1063" s="268" t="str">
        <f t="shared" si="16"/>
        <v/>
      </c>
    </row>
    <row r="1064" spans="8:8">
      <c r="H1064" s="268" t="str">
        <f t="shared" si="16"/>
        <v/>
      </c>
    </row>
    <row r="1065" spans="8:8">
      <c r="H1065" s="268" t="str">
        <f t="shared" si="16"/>
        <v/>
      </c>
    </row>
    <row r="1066" spans="8:8">
      <c r="H1066" s="268" t="str">
        <f t="shared" si="16"/>
        <v/>
      </c>
    </row>
    <row r="1067" spans="8:8">
      <c r="H1067" s="268" t="str">
        <f t="shared" si="16"/>
        <v/>
      </c>
    </row>
    <row r="1068" spans="8:8">
      <c r="H1068" s="268" t="str">
        <f t="shared" si="16"/>
        <v/>
      </c>
    </row>
    <row r="1069" spans="8:8">
      <c r="H1069" s="268" t="str">
        <f t="shared" si="16"/>
        <v/>
      </c>
    </row>
    <row r="1070" spans="8:8">
      <c r="H1070" s="268" t="str">
        <f t="shared" si="16"/>
        <v/>
      </c>
    </row>
    <row r="1071" spans="8:8">
      <c r="H1071" s="268" t="str">
        <f t="shared" si="16"/>
        <v/>
      </c>
    </row>
    <row r="1072" spans="8:8">
      <c r="H1072" s="268" t="str">
        <f t="shared" si="16"/>
        <v/>
      </c>
    </row>
    <row r="1073" spans="8:8">
      <c r="H1073" s="268" t="str">
        <f t="shared" si="16"/>
        <v/>
      </c>
    </row>
    <row r="1074" spans="8:8">
      <c r="H1074" s="268" t="str">
        <f t="shared" si="16"/>
        <v/>
      </c>
    </row>
    <row r="1075" spans="8:8">
      <c r="H1075" s="268" t="str">
        <f t="shared" si="16"/>
        <v/>
      </c>
    </row>
    <row r="1076" spans="8:8">
      <c r="H1076" s="268" t="str">
        <f t="shared" si="16"/>
        <v/>
      </c>
    </row>
    <row r="1077" spans="8:8">
      <c r="H1077" s="268" t="str">
        <f t="shared" si="16"/>
        <v/>
      </c>
    </row>
    <row r="1078" spans="8:8">
      <c r="H1078" s="268" t="str">
        <f t="shared" si="16"/>
        <v/>
      </c>
    </row>
    <row r="1079" spans="8:8">
      <c r="H1079" s="268" t="str">
        <f t="shared" si="16"/>
        <v/>
      </c>
    </row>
    <row r="1080" spans="8:8">
      <c r="H1080" s="268" t="str">
        <f t="shared" si="16"/>
        <v/>
      </c>
    </row>
    <row r="1081" spans="8:8">
      <c r="H1081" s="268" t="str">
        <f t="shared" si="16"/>
        <v/>
      </c>
    </row>
    <row r="1082" spans="8:8">
      <c r="H1082" s="268" t="str">
        <f t="shared" si="16"/>
        <v/>
      </c>
    </row>
    <row r="1083" spans="8:8">
      <c r="H1083" s="268" t="str">
        <f t="shared" si="16"/>
        <v/>
      </c>
    </row>
    <row r="1084" spans="8:8">
      <c r="H1084" s="268" t="str">
        <f t="shared" si="16"/>
        <v/>
      </c>
    </row>
    <row r="1085" spans="8:8">
      <c r="H1085" s="268" t="str">
        <f t="shared" si="16"/>
        <v/>
      </c>
    </row>
    <row r="1086" spans="8:8">
      <c r="H1086" s="268" t="str">
        <f t="shared" si="16"/>
        <v/>
      </c>
    </row>
    <row r="1087" spans="8:8">
      <c r="H1087" s="268" t="str">
        <f t="shared" si="16"/>
        <v/>
      </c>
    </row>
    <row r="1088" spans="8:8">
      <c r="H1088" s="268" t="str">
        <f t="shared" si="16"/>
        <v/>
      </c>
    </row>
    <row r="1089" spans="8:8">
      <c r="H1089" s="268" t="str">
        <f t="shared" si="16"/>
        <v/>
      </c>
    </row>
    <row r="1090" spans="8:8">
      <c r="H1090" s="268" t="str">
        <f t="shared" si="16"/>
        <v/>
      </c>
    </row>
    <row r="1091" spans="8:8">
      <c r="H1091" s="268" t="str">
        <f t="shared" si="16"/>
        <v/>
      </c>
    </row>
    <row r="1092" spans="8:8">
      <c r="H1092" s="268" t="str">
        <f t="shared" si="16"/>
        <v/>
      </c>
    </row>
    <row r="1093" spans="8:8">
      <c r="H1093" s="268" t="str">
        <f t="shared" si="16"/>
        <v/>
      </c>
    </row>
    <row r="1094" spans="8:8">
      <c r="H1094" s="268" t="str">
        <f t="shared" ref="H1094:H1157" si="17">IF(A1094="","",IF(D1094="","No esta en MM BD",IF(B1094="EMBOT",C1094,C1094/D1094)))</f>
        <v/>
      </c>
    </row>
    <row r="1095" spans="8:8">
      <c r="H1095" s="268" t="str">
        <f t="shared" si="17"/>
        <v/>
      </c>
    </row>
    <row r="1096" spans="8:8">
      <c r="H1096" s="268" t="str">
        <f t="shared" si="17"/>
        <v/>
      </c>
    </row>
    <row r="1097" spans="8:8">
      <c r="H1097" s="268" t="str">
        <f t="shared" si="17"/>
        <v/>
      </c>
    </row>
    <row r="1098" spans="8:8">
      <c r="H1098" s="268" t="str">
        <f t="shared" si="17"/>
        <v/>
      </c>
    </row>
    <row r="1099" spans="8:8">
      <c r="H1099" s="268" t="str">
        <f t="shared" si="17"/>
        <v/>
      </c>
    </row>
    <row r="1100" spans="8:8">
      <c r="H1100" s="268" t="str">
        <f t="shared" si="17"/>
        <v/>
      </c>
    </row>
    <row r="1101" spans="8:8">
      <c r="H1101" s="268" t="str">
        <f t="shared" si="17"/>
        <v/>
      </c>
    </row>
    <row r="1102" spans="8:8">
      <c r="H1102" s="268" t="str">
        <f t="shared" si="17"/>
        <v/>
      </c>
    </row>
    <row r="1103" spans="8:8">
      <c r="H1103" s="268" t="str">
        <f t="shared" si="17"/>
        <v/>
      </c>
    </row>
    <row r="1104" spans="8:8">
      <c r="H1104" s="268" t="str">
        <f t="shared" si="17"/>
        <v/>
      </c>
    </row>
    <row r="1105" spans="8:8">
      <c r="H1105" s="268" t="str">
        <f t="shared" si="17"/>
        <v/>
      </c>
    </row>
    <row r="1106" spans="8:8">
      <c r="H1106" s="268" t="str">
        <f t="shared" si="17"/>
        <v/>
      </c>
    </row>
    <row r="1107" spans="8:8">
      <c r="H1107" s="268" t="str">
        <f t="shared" si="17"/>
        <v/>
      </c>
    </row>
    <row r="1108" spans="8:8">
      <c r="H1108" s="268" t="str">
        <f t="shared" si="17"/>
        <v/>
      </c>
    </row>
    <row r="1109" spans="8:8">
      <c r="H1109" s="268" t="str">
        <f t="shared" si="17"/>
        <v/>
      </c>
    </row>
    <row r="1110" spans="8:8">
      <c r="H1110" s="268" t="str">
        <f t="shared" si="17"/>
        <v/>
      </c>
    </row>
    <row r="1111" spans="8:8">
      <c r="H1111" s="268" t="str">
        <f t="shared" si="17"/>
        <v/>
      </c>
    </row>
    <row r="1112" spans="8:8">
      <c r="H1112" s="268" t="str">
        <f t="shared" si="17"/>
        <v/>
      </c>
    </row>
    <row r="1113" spans="8:8">
      <c r="H1113" s="268" t="str">
        <f t="shared" si="17"/>
        <v/>
      </c>
    </row>
    <row r="1114" spans="8:8">
      <c r="H1114" s="268" t="str">
        <f t="shared" si="17"/>
        <v/>
      </c>
    </row>
    <row r="1115" spans="8:8">
      <c r="H1115" s="268" t="str">
        <f t="shared" si="17"/>
        <v/>
      </c>
    </row>
    <row r="1116" spans="8:8">
      <c r="H1116" s="268" t="str">
        <f t="shared" si="17"/>
        <v/>
      </c>
    </row>
    <row r="1117" spans="8:8">
      <c r="H1117" s="268" t="str">
        <f t="shared" si="17"/>
        <v/>
      </c>
    </row>
    <row r="1118" spans="8:8">
      <c r="H1118" s="268" t="str">
        <f t="shared" si="17"/>
        <v/>
      </c>
    </row>
    <row r="1119" spans="8:8">
      <c r="H1119" s="268" t="str">
        <f t="shared" si="17"/>
        <v/>
      </c>
    </row>
    <row r="1120" spans="8:8">
      <c r="H1120" s="268" t="str">
        <f t="shared" si="17"/>
        <v/>
      </c>
    </row>
    <row r="1121" spans="8:8">
      <c r="H1121" s="268" t="str">
        <f t="shared" si="17"/>
        <v/>
      </c>
    </row>
    <row r="1122" spans="8:8">
      <c r="H1122" s="268" t="str">
        <f t="shared" si="17"/>
        <v/>
      </c>
    </row>
    <row r="1123" spans="8:8">
      <c r="H1123" s="268" t="str">
        <f t="shared" si="17"/>
        <v/>
      </c>
    </row>
    <row r="1124" spans="8:8">
      <c r="H1124" s="268" t="str">
        <f t="shared" si="17"/>
        <v/>
      </c>
    </row>
    <row r="1125" spans="8:8">
      <c r="H1125" s="268" t="str">
        <f t="shared" si="17"/>
        <v/>
      </c>
    </row>
    <row r="1126" spans="8:8">
      <c r="H1126" s="268" t="str">
        <f t="shared" si="17"/>
        <v/>
      </c>
    </row>
    <row r="1127" spans="8:8">
      <c r="H1127" s="268" t="str">
        <f t="shared" si="17"/>
        <v/>
      </c>
    </row>
    <row r="1128" spans="8:8">
      <c r="H1128" s="268" t="str">
        <f t="shared" si="17"/>
        <v/>
      </c>
    </row>
    <row r="1129" spans="8:8">
      <c r="H1129" s="268" t="str">
        <f t="shared" si="17"/>
        <v/>
      </c>
    </row>
    <row r="1130" spans="8:8">
      <c r="H1130" s="268" t="str">
        <f t="shared" si="17"/>
        <v/>
      </c>
    </row>
    <row r="1131" spans="8:8">
      <c r="H1131" s="268" t="str">
        <f t="shared" si="17"/>
        <v/>
      </c>
    </row>
    <row r="1132" spans="8:8">
      <c r="H1132" s="268" t="str">
        <f t="shared" si="17"/>
        <v/>
      </c>
    </row>
    <row r="1133" spans="8:8">
      <c r="H1133" s="268" t="str">
        <f t="shared" si="17"/>
        <v/>
      </c>
    </row>
    <row r="1134" spans="8:8">
      <c r="H1134" s="268" t="str">
        <f t="shared" si="17"/>
        <v/>
      </c>
    </row>
    <row r="1135" spans="8:8">
      <c r="H1135" s="268" t="str">
        <f t="shared" si="17"/>
        <v/>
      </c>
    </row>
    <row r="1136" spans="8:8">
      <c r="H1136" s="268" t="str">
        <f t="shared" si="17"/>
        <v/>
      </c>
    </row>
    <row r="1137" spans="8:8">
      <c r="H1137" s="268" t="str">
        <f t="shared" si="17"/>
        <v/>
      </c>
    </row>
    <row r="1138" spans="8:8">
      <c r="H1138" s="268" t="str">
        <f t="shared" si="17"/>
        <v/>
      </c>
    </row>
    <row r="1139" spans="8:8">
      <c r="H1139" s="268" t="str">
        <f t="shared" si="17"/>
        <v/>
      </c>
    </row>
    <row r="1140" spans="8:8">
      <c r="H1140" s="268" t="str">
        <f t="shared" si="17"/>
        <v/>
      </c>
    </row>
    <row r="1141" spans="8:8">
      <c r="H1141" s="268" t="str">
        <f t="shared" si="17"/>
        <v/>
      </c>
    </row>
    <row r="1142" spans="8:8">
      <c r="H1142" s="268" t="str">
        <f t="shared" si="17"/>
        <v/>
      </c>
    </row>
    <row r="1143" spans="8:8">
      <c r="H1143" s="268" t="str">
        <f t="shared" si="17"/>
        <v/>
      </c>
    </row>
    <row r="1144" spans="8:8">
      <c r="H1144" s="268" t="str">
        <f t="shared" si="17"/>
        <v/>
      </c>
    </row>
    <row r="1145" spans="8:8">
      <c r="H1145" s="268" t="str">
        <f t="shared" si="17"/>
        <v/>
      </c>
    </row>
    <row r="1146" spans="8:8">
      <c r="H1146" s="268" t="str">
        <f t="shared" si="17"/>
        <v/>
      </c>
    </row>
    <row r="1147" spans="8:8">
      <c r="H1147" s="268" t="str">
        <f t="shared" si="17"/>
        <v/>
      </c>
    </row>
    <row r="1148" spans="8:8">
      <c r="H1148" s="268" t="str">
        <f t="shared" si="17"/>
        <v/>
      </c>
    </row>
    <row r="1149" spans="8:8">
      <c r="H1149" s="268" t="str">
        <f t="shared" si="17"/>
        <v/>
      </c>
    </row>
    <row r="1150" spans="8:8">
      <c r="H1150" s="268" t="str">
        <f t="shared" si="17"/>
        <v/>
      </c>
    </row>
    <row r="1151" spans="8:8">
      <c r="H1151" s="268" t="str">
        <f t="shared" si="17"/>
        <v/>
      </c>
    </row>
    <row r="1152" spans="8:8">
      <c r="H1152" s="268" t="str">
        <f t="shared" si="17"/>
        <v/>
      </c>
    </row>
    <row r="1153" spans="8:8">
      <c r="H1153" s="268" t="str">
        <f t="shared" si="17"/>
        <v/>
      </c>
    </row>
    <row r="1154" spans="8:8">
      <c r="H1154" s="268" t="str">
        <f t="shared" si="17"/>
        <v/>
      </c>
    </row>
    <row r="1155" spans="8:8">
      <c r="H1155" s="268" t="str">
        <f t="shared" si="17"/>
        <v/>
      </c>
    </row>
    <row r="1156" spans="8:8">
      <c r="H1156" s="268" t="str">
        <f t="shared" si="17"/>
        <v/>
      </c>
    </row>
    <row r="1157" spans="8:8">
      <c r="H1157" s="268" t="str">
        <f t="shared" si="17"/>
        <v/>
      </c>
    </row>
    <row r="1158" spans="8:8">
      <c r="H1158" s="268" t="str">
        <f t="shared" ref="H1158:H1221" si="18">IF(A1158="","",IF(D1158="","No esta en MM BD",IF(B1158="EMBOT",C1158,C1158/D1158)))</f>
        <v/>
      </c>
    </row>
    <row r="1159" spans="8:8">
      <c r="H1159" s="268" t="str">
        <f t="shared" si="18"/>
        <v/>
      </c>
    </row>
    <row r="1160" spans="8:8">
      <c r="H1160" s="268" t="str">
        <f t="shared" si="18"/>
        <v/>
      </c>
    </row>
    <row r="1161" spans="8:8">
      <c r="H1161" s="268" t="str">
        <f t="shared" si="18"/>
        <v/>
      </c>
    </row>
    <row r="1162" spans="8:8">
      <c r="H1162" s="268" t="str">
        <f t="shared" si="18"/>
        <v/>
      </c>
    </row>
    <row r="1163" spans="8:8">
      <c r="H1163" s="268" t="str">
        <f t="shared" si="18"/>
        <v/>
      </c>
    </row>
    <row r="1164" spans="8:8">
      <c r="H1164" s="268" t="str">
        <f t="shared" si="18"/>
        <v/>
      </c>
    </row>
    <row r="1165" spans="8:8">
      <c r="H1165" s="268" t="str">
        <f t="shared" si="18"/>
        <v/>
      </c>
    </row>
    <row r="1166" spans="8:8">
      <c r="H1166" s="268" t="str">
        <f t="shared" si="18"/>
        <v/>
      </c>
    </row>
    <row r="1167" spans="8:8">
      <c r="H1167" s="268" t="str">
        <f t="shared" si="18"/>
        <v/>
      </c>
    </row>
    <row r="1168" spans="8:8">
      <c r="H1168" s="268" t="str">
        <f t="shared" si="18"/>
        <v/>
      </c>
    </row>
    <row r="1169" spans="8:8">
      <c r="H1169" s="268" t="str">
        <f t="shared" si="18"/>
        <v/>
      </c>
    </row>
    <row r="1170" spans="8:8">
      <c r="H1170" s="268" t="str">
        <f t="shared" si="18"/>
        <v/>
      </c>
    </row>
    <row r="1171" spans="8:8">
      <c r="H1171" s="268" t="str">
        <f t="shared" si="18"/>
        <v/>
      </c>
    </row>
    <row r="1172" spans="8:8">
      <c r="H1172" s="268" t="str">
        <f t="shared" si="18"/>
        <v/>
      </c>
    </row>
    <row r="1173" spans="8:8">
      <c r="H1173" s="268" t="str">
        <f t="shared" si="18"/>
        <v/>
      </c>
    </row>
    <row r="1174" spans="8:8">
      <c r="H1174" s="268" t="str">
        <f t="shared" si="18"/>
        <v/>
      </c>
    </row>
    <row r="1175" spans="8:8">
      <c r="H1175" s="268" t="str">
        <f t="shared" si="18"/>
        <v/>
      </c>
    </row>
    <row r="1176" spans="8:8">
      <c r="H1176" s="268" t="str">
        <f t="shared" si="18"/>
        <v/>
      </c>
    </row>
    <row r="1177" spans="8:8">
      <c r="H1177" s="268" t="str">
        <f t="shared" si="18"/>
        <v/>
      </c>
    </row>
    <row r="1178" spans="8:8">
      <c r="H1178" s="268" t="str">
        <f t="shared" si="18"/>
        <v/>
      </c>
    </row>
    <row r="1179" spans="8:8">
      <c r="H1179" s="268" t="str">
        <f t="shared" si="18"/>
        <v/>
      </c>
    </row>
    <row r="1180" spans="8:8">
      <c r="H1180" s="268" t="str">
        <f t="shared" si="18"/>
        <v/>
      </c>
    </row>
    <row r="1181" spans="8:8">
      <c r="H1181" s="268" t="str">
        <f t="shared" si="18"/>
        <v/>
      </c>
    </row>
    <row r="1182" spans="8:8">
      <c r="H1182" s="268" t="str">
        <f t="shared" si="18"/>
        <v/>
      </c>
    </row>
    <row r="1183" spans="8:8">
      <c r="H1183" s="268" t="str">
        <f t="shared" si="18"/>
        <v/>
      </c>
    </row>
    <row r="1184" spans="8:8">
      <c r="H1184" s="268" t="str">
        <f t="shared" si="18"/>
        <v/>
      </c>
    </row>
    <row r="1185" spans="8:8">
      <c r="H1185" s="268" t="str">
        <f t="shared" si="18"/>
        <v/>
      </c>
    </row>
    <row r="1186" spans="8:8">
      <c r="H1186" s="268" t="str">
        <f t="shared" si="18"/>
        <v/>
      </c>
    </row>
    <row r="1187" spans="8:8">
      <c r="H1187" s="268" t="str">
        <f t="shared" si="18"/>
        <v/>
      </c>
    </row>
    <row r="1188" spans="8:8">
      <c r="H1188" s="268" t="str">
        <f t="shared" si="18"/>
        <v/>
      </c>
    </row>
    <row r="1189" spans="8:8">
      <c r="H1189" s="268" t="str">
        <f t="shared" si="18"/>
        <v/>
      </c>
    </row>
    <row r="1190" spans="8:8">
      <c r="H1190" s="268" t="str">
        <f t="shared" si="18"/>
        <v/>
      </c>
    </row>
    <row r="1191" spans="8:8">
      <c r="H1191" s="268" t="str">
        <f t="shared" si="18"/>
        <v/>
      </c>
    </row>
    <row r="1192" spans="8:8">
      <c r="H1192" s="268" t="str">
        <f t="shared" si="18"/>
        <v/>
      </c>
    </row>
    <row r="1193" spans="8:8">
      <c r="H1193" s="268" t="str">
        <f t="shared" si="18"/>
        <v/>
      </c>
    </row>
    <row r="1194" spans="8:8">
      <c r="H1194" s="268" t="str">
        <f t="shared" si="18"/>
        <v/>
      </c>
    </row>
    <row r="1195" spans="8:8">
      <c r="H1195" s="268" t="str">
        <f t="shared" si="18"/>
        <v/>
      </c>
    </row>
    <row r="1196" spans="8:8">
      <c r="H1196" s="268" t="str">
        <f t="shared" si="18"/>
        <v/>
      </c>
    </row>
    <row r="1197" spans="8:8">
      <c r="H1197" s="268" t="str">
        <f t="shared" si="18"/>
        <v/>
      </c>
    </row>
    <row r="1198" spans="8:8">
      <c r="H1198" s="268" t="str">
        <f t="shared" si="18"/>
        <v/>
      </c>
    </row>
    <row r="1199" spans="8:8">
      <c r="H1199" s="268" t="str">
        <f t="shared" si="18"/>
        <v/>
      </c>
    </row>
    <row r="1200" spans="8:8">
      <c r="H1200" s="268" t="str">
        <f t="shared" si="18"/>
        <v/>
      </c>
    </row>
    <row r="1201" spans="8:8">
      <c r="H1201" s="268" t="str">
        <f t="shared" si="18"/>
        <v/>
      </c>
    </row>
    <row r="1202" spans="8:8">
      <c r="H1202" s="268" t="str">
        <f t="shared" si="18"/>
        <v/>
      </c>
    </row>
    <row r="1203" spans="8:8">
      <c r="H1203" s="268" t="str">
        <f t="shared" si="18"/>
        <v/>
      </c>
    </row>
    <row r="1204" spans="8:8">
      <c r="H1204" s="268" t="str">
        <f t="shared" si="18"/>
        <v/>
      </c>
    </row>
    <row r="1205" spans="8:8">
      <c r="H1205" s="268" t="str">
        <f t="shared" si="18"/>
        <v/>
      </c>
    </row>
    <row r="1206" spans="8:8">
      <c r="H1206" s="268" t="str">
        <f t="shared" si="18"/>
        <v/>
      </c>
    </row>
    <row r="1207" spans="8:8">
      <c r="H1207" s="268" t="str">
        <f t="shared" si="18"/>
        <v/>
      </c>
    </row>
    <row r="1208" spans="8:8">
      <c r="H1208" s="268" t="str">
        <f t="shared" si="18"/>
        <v/>
      </c>
    </row>
    <row r="1209" spans="8:8">
      <c r="H1209" s="268" t="str">
        <f t="shared" si="18"/>
        <v/>
      </c>
    </row>
    <row r="1210" spans="8:8">
      <c r="H1210" s="268" t="str">
        <f t="shared" si="18"/>
        <v/>
      </c>
    </row>
    <row r="1211" spans="8:8">
      <c r="H1211" s="268" t="str">
        <f t="shared" si="18"/>
        <v/>
      </c>
    </row>
    <row r="1212" spans="8:8">
      <c r="H1212" s="268" t="str">
        <f t="shared" si="18"/>
        <v/>
      </c>
    </row>
    <row r="1213" spans="8:8">
      <c r="H1213" s="268" t="str">
        <f t="shared" si="18"/>
        <v/>
      </c>
    </row>
    <row r="1214" spans="8:8">
      <c r="H1214" s="268" t="str">
        <f t="shared" si="18"/>
        <v/>
      </c>
    </row>
    <row r="1215" spans="8:8">
      <c r="H1215" s="268" t="str">
        <f t="shared" si="18"/>
        <v/>
      </c>
    </row>
    <row r="1216" spans="8:8">
      <c r="H1216" s="268" t="str">
        <f t="shared" si="18"/>
        <v/>
      </c>
    </row>
    <row r="1217" spans="8:8">
      <c r="H1217" s="268" t="str">
        <f t="shared" si="18"/>
        <v/>
      </c>
    </row>
    <row r="1218" spans="8:8">
      <c r="H1218" s="268" t="str">
        <f t="shared" si="18"/>
        <v/>
      </c>
    </row>
    <row r="1219" spans="8:8">
      <c r="H1219" s="268" t="str">
        <f t="shared" si="18"/>
        <v/>
      </c>
    </row>
    <row r="1220" spans="8:8">
      <c r="H1220" s="268" t="str">
        <f t="shared" si="18"/>
        <v/>
      </c>
    </row>
    <row r="1221" spans="8:8">
      <c r="H1221" s="268" t="str">
        <f t="shared" si="18"/>
        <v/>
      </c>
    </row>
    <row r="1222" spans="8:8">
      <c r="H1222" s="268" t="str">
        <f t="shared" ref="H1222:H1285" si="19">IF(A1222="","",IF(D1222="","No esta en MM BD",IF(B1222="EMBOT",C1222,C1222/D1222)))</f>
        <v/>
      </c>
    </row>
    <row r="1223" spans="8:8">
      <c r="H1223" s="268" t="str">
        <f t="shared" si="19"/>
        <v/>
      </c>
    </row>
    <row r="1224" spans="8:8">
      <c r="H1224" s="268" t="str">
        <f t="shared" si="19"/>
        <v/>
      </c>
    </row>
    <row r="1225" spans="8:8">
      <c r="H1225" s="268" t="str">
        <f t="shared" si="19"/>
        <v/>
      </c>
    </row>
    <row r="1226" spans="8:8">
      <c r="H1226" s="268" t="str">
        <f t="shared" si="19"/>
        <v/>
      </c>
    </row>
    <row r="1227" spans="8:8">
      <c r="H1227" s="268" t="str">
        <f t="shared" si="19"/>
        <v/>
      </c>
    </row>
    <row r="1228" spans="8:8">
      <c r="H1228" s="268" t="str">
        <f t="shared" si="19"/>
        <v/>
      </c>
    </row>
    <row r="1229" spans="8:8">
      <c r="H1229" s="268" t="str">
        <f t="shared" si="19"/>
        <v/>
      </c>
    </row>
    <row r="1230" spans="8:8">
      <c r="H1230" s="268" t="str">
        <f t="shared" si="19"/>
        <v/>
      </c>
    </row>
    <row r="1231" spans="8:8">
      <c r="H1231" s="268" t="str">
        <f t="shared" si="19"/>
        <v/>
      </c>
    </row>
    <row r="1232" spans="8:8">
      <c r="H1232" s="268" t="str">
        <f t="shared" si="19"/>
        <v/>
      </c>
    </row>
    <row r="1233" spans="8:8">
      <c r="H1233" s="268" t="str">
        <f t="shared" si="19"/>
        <v/>
      </c>
    </row>
    <row r="1234" spans="8:8">
      <c r="H1234" s="268" t="str">
        <f t="shared" si="19"/>
        <v/>
      </c>
    </row>
    <row r="1235" spans="8:8">
      <c r="H1235" s="268" t="str">
        <f t="shared" si="19"/>
        <v/>
      </c>
    </row>
    <row r="1236" spans="8:8">
      <c r="H1236" s="268" t="str">
        <f t="shared" si="19"/>
        <v/>
      </c>
    </row>
    <row r="1237" spans="8:8">
      <c r="H1237" s="268" t="str">
        <f t="shared" si="19"/>
        <v/>
      </c>
    </row>
    <row r="1238" spans="8:8">
      <c r="H1238" s="268" t="str">
        <f t="shared" si="19"/>
        <v/>
      </c>
    </row>
    <row r="1239" spans="8:8">
      <c r="H1239" s="268" t="str">
        <f t="shared" si="19"/>
        <v/>
      </c>
    </row>
    <row r="1240" spans="8:8">
      <c r="H1240" s="268" t="str">
        <f t="shared" si="19"/>
        <v/>
      </c>
    </row>
    <row r="1241" spans="8:8">
      <c r="H1241" s="268" t="str">
        <f t="shared" si="19"/>
        <v/>
      </c>
    </row>
    <row r="1242" spans="8:8">
      <c r="H1242" s="268" t="str">
        <f t="shared" si="19"/>
        <v/>
      </c>
    </row>
    <row r="1243" spans="8:8">
      <c r="H1243" s="268" t="str">
        <f t="shared" si="19"/>
        <v/>
      </c>
    </row>
    <row r="1244" spans="8:8">
      <c r="H1244" s="268" t="str">
        <f t="shared" si="19"/>
        <v/>
      </c>
    </row>
    <row r="1245" spans="8:8">
      <c r="H1245" s="268" t="str">
        <f t="shared" si="19"/>
        <v/>
      </c>
    </row>
    <row r="1246" spans="8:8">
      <c r="H1246" s="268" t="str">
        <f t="shared" si="19"/>
        <v/>
      </c>
    </row>
    <row r="1247" spans="8:8">
      <c r="H1247" s="268" t="str">
        <f t="shared" si="19"/>
        <v/>
      </c>
    </row>
    <row r="1248" spans="8:8">
      <c r="H1248" s="268" t="str">
        <f t="shared" si="19"/>
        <v/>
      </c>
    </row>
    <row r="1249" spans="8:8">
      <c r="H1249" s="268" t="str">
        <f t="shared" si="19"/>
        <v/>
      </c>
    </row>
    <row r="1250" spans="8:8">
      <c r="H1250" s="268" t="str">
        <f t="shared" si="19"/>
        <v/>
      </c>
    </row>
    <row r="1251" spans="8:8">
      <c r="H1251" s="268" t="str">
        <f t="shared" si="19"/>
        <v/>
      </c>
    </row>
    <row r="1252" spans="8:8">
      <c r="H1252" s="268" t="str">
        <f t="shared" si="19"/>
        <v/>
      </c>
    </row>
    <row r="1253" spans="8:8">
      <c r="H1253" s="268" t="str">
        <f t="shared" si="19"/>
        <v/>
      </c>
    </row>
    <row r="1254" spans="8:8">
      <c r="H1254" s="268" t="str">
        <f t="shared" si="19"/>
        <v/>
      </c>
    </row>
    <row r="1255" spans="8:8">
      <c r="H1255" s="268" t="str">
        <f t="shared" si="19"/>
        <v/>
      </c>
    </row>
    <row r="1256" spans="8:8">
      <c r="H1256" s="268" t="str">
        <f t="shared" si="19"/>
        <v/>
      </c>
    </row>
    <row r="1257" spans="8:8">
      <c r="H1257" s="268" t="str">
        <f t="shared" si="19"/>
        <v/>
      </c>
    </row>
    <row r="1258" spans="8:8">
      <c r="H1258" s="268" t="str">
        <f t="shared" si="19"/>
        <v/>
      </c>
    </row>
    <row r="1259" spans="8:8">
      <c r="H1259" s="268" t="str">
        <f t="shared" si="19"/>
        <v/>
      </c>
    </row>
    <row r="1260" spans="8:8">
      <c r="H1260" s="268" t="str">
        <f t="shared" si="19"/>
        <v/>
      </c>
    </row>
    <row r="1261" spans="8:8">
      <c r="H1261" s="268" t="str">
        <f t="shared" si="19"/>
        <v/>
      </c>
    </row>
    <row r="1262" spans="8:8">
      <c r="H1262" s="268" t="str">
        <f t="shared" si="19"/>
        <v/>
      </c>
    </row>
    <row r="1263" spans="8:8">
      <c r="H1263" s="268" t="str">
        <f t="shared" si="19"/>
        <v/>
      </c>
    </row>
    <row r="1264" spans="8:8">
      <c r="H1264" s="268" t="str">
        <f t="shared" si="19"/>
        <v/>
      </c>
    </row>
    <row r="1265" spans="8:8">
      <c r="H1265" s="268" t="str">
        <f t="shared" si="19"/>
        <v/>
      </c>
    </row>
    <row r="1266" spans="8:8">
      <c r="H1266" s="268" t="str">
        <f t="shared" si="19"/>
        <v/>
      </c>
    </row>
    <row r="1267" spans="8:8">
      <c r="H1267" s="268" t="str">
        <f t="shared" si="19"/>
        <v/>
      </c>
    </row>
    <row r="1268" spans="8:8">
      <c r="H1268" s="268" t="str">
        <f t="shared" si="19"/>
        <v/>
      </c>
    </row>
    <row r="1269" spans="8:8">
      <c r="H1269" s="268" t="str">
        <f t="shared" si="19"/>
        <v/>
      </c>
    </row>
    <row r="1270" spans="8:8">
      <c r="H1270" s="268" t="str">
        <f t="shared" si="19"/>
        <v/>
      </c>
    </row>
    <row r="1271" spans="8:8">
      <c r="H1271" s="268" t="str">
        <f t="shared" si="19"/>
        <v/>
      </c>
    </row>
    <row r="1272" spans="8:8">
      <c r="H1272" s="268" t="str">
        <f t="shared" si="19"/>
        <v/>
      </c>
    </row>
    <row r="1273" spans="8:8">
      <c r="H1273" s="268" t="str">
        <f t="shared" si="19"/>
        <v/>
      </c>
    </row>
    <row r="1274" spans="8:8">
      <c r="H1274" s="268" t="str">
        <f t="shared" si="19"/>
        <v/>
      </c>
    </row>
    <row r="1275" spans="8:8">
      <c r="H1275" s="268" t="str">
        <f t="shared" si="19"/>
        <v/>
      </c>
    </row>
    <row r="1276" spans="8:8">
      <c r="H1276" s="268" t="str">
        <f t="shared" si="19"/>
        <v/>
      </c>
    </row>
    <row r="1277" spans="8:8">
      <c r="H1277" s="268" t="str">
        <f t="shared" si="19"/>
        <v/>
      </c>
    </row>
    <row r="1278" spans="8:8">
      <c r="H1278" s="268" t="str">
        <f t="shared" si="19"/>
        <v/>
      </c>
    </row>
    <row r="1279" spans="8:8">
      <c r="H1279" s="268" t="str">
        <f t="shared" si="19"/>
        <v/>
      </c>
    </row>
    <row r="1280" spans="8:8">
      <c r="H1280" s="268" t="str">
        <f t="shared" si="19"/>
        <v/>
      </c>
    </row>
    <row r="1281" spans="8:8">
      <c r="H1281" s="268" t="str">
        <f t="shared" si="19"/>
        <v/>
      </c>
    </row>
    <row r="1282" spans="8:8">
      <c r="H1282" s="268" t="str">
        <f t="shared" si="19"/>
        <v/>
      </c>
    </row>
    <row r="1283" spans="8:8">
      <c r="H1283" s="268" t="str">
        <f t="shared" si="19"/>
        <v/>
      </c>
    </row>
    <row r="1284" spans="8:8">
      <c r="H1284" s="268" t="str">
        <f t="shared" si="19"/>
        <v/>
      </c>
    </row>
    <row r="1285" spans="8:8">
      <c r="H1285" s="268" t="str">
        <f t="shared" si="19"/>
        <v/>
      </c>
    </row>
    <row r="1286" spans="8:8">
      <c r="H1286" s="268" t="str">
        <f t="shared" ref="H1286:H1349" si="20">IF(A1286="","",IF(D1286="","No esta en MM BD",IF(B1286="EMBOT",C1286,C1286/D1286)))</f>
        <v/>
      </c>
    </row>
    <row r="1287" spans="8:8">
      <c r="H1287" s="268" t="str">
        <f t="shared" si="20"/>
        <v/>
      </c>
    </row>
    <row r="1288" spans="8:8">
      <c r="H1288" s="268" t="str">
        <f t="shared" si="20"/>
        <v/>
      </c>
    </row>
    <row r="1289" spans="8:8">
      <c r="H1289" s="268" t="str">
        <f t="shared" si="20"/>
        <v/>
      </c>
    </row>
    <row r="1290" spans="8:8">
      <c r="H1290" s="268" t="str">
        <f t="shared" si="20"/>
        <v/>
      </c>
    </row>
    <row r="1291" spans="8:8">
      <c r="H1291" s="268" t="str">
        <f t="shared" si="20"/>
        <v/>
      </c>
    </row>
    <row r="1292" spans="8:8">
      <c r="H1292" s="268" t="str">
        <f t="shared" si="20"/>
        <v/>
      </c>
    </row>
    <row r="1293" spans="8:8">
      <c r="H1293" s="268" t="str">
        <f t="shared" si="20"/>
        <v/>
      </c>
    </row>
    <row r="1294" spans="8:8">
      <c r="H1294" s="268" t="str">
        <f t="shared" si="20"/>
        <v/>
      </c>
    </row>
    <row r="1295" spans="8:8">
      <c r="H1295" s="268" t="str">
        <f t="shared" si="20"/>
        <v/>
      </c>
    </row>
    <row r="1296" spans="8:8">
      <c r="H1296" s="268" t="str">
        <f t="shared" si="20"/>
        <v/>
      </c>
    </row>
    <row r="1297" spans="8:8">
      <c r="H1297" s="268" t="str">
        <f t="shared" si="20"/>
        <v/>
      </c>
    </row>
    <row r="1298" spans="8:8">
      <c r="H1298" s="268" t="str">
        <f t="shared" si="20"/>
        <v/>
      </c>
    </row>
    <row r="1299" spans="8:8">
      <c r="H1299" s="268" t="str">
        <f t="shared" si="20"/>
        <v/>
      </c>
    </row>
    <row r="1300" spans="8:8">
      <c r="H1300" s="268" t="str">
        <f t="shared" si="20"/>
        <v/>
      </c>
    </row>
    <row r="1301" spans="8:8">
      <c r="H1301" s="268" t="str">
        <f t="shared" si="20"/>
        <v/>
      </c>
    </row>
    <row r="1302" spans="8:8">
      <c r="H1302" s="268" t="str">
        <f t="shared" si="20"/>
        <v/>
      </c>
    </row>
    <row r="1303" spans="8:8">
      <c r="H1303" s="268" t="str">
        <f t="shared" si="20"/>
        <v/>
      </c>
    </row>
    <row r="1304" spans="8:8">
      <c r="H1304" s="268" t="str">
        <f t="shared" si="20"/>
        <v/>
      </c>
    </row>
    <row r="1305" spans="8:8">
      <c r="H1305" s="268" t="str">
        <f t="shared" si="20"/>
        <v/>
      </c>
    </row>
    <row r="1306" spans="8:8">
      <c r="H1306" s="268" t="str">
        <f t="shared" si="20"/>
        <v/>
      </c>
    </row>
    <row r="1307" spans="8:8">
      <c r="H1307" s="268" t="str">
        <f t="shared" si="20"/>
        <v/>
      </c>
    </row>
    <row r="1308" spans="8:8">
      <c r="H1308" s="268" t="str">
        <f t="shared" si="20"/>
        <v/>
      </c>
    </row>
    <row r="1309" spans="8:8">
      <c r="H1309" s="268" t="str">
        <f t="shared" si="20"/>
        <v/>
      </c>
    </row>
    <row r="1310" spans="8:8">
      <c r="H1310" s="268" t="str">
        <f t="shared" si="20"/>
        <v/>
      </c>
    </row>
    <row r="1311" spans="8:8">
      <c r="H1311" s="268" t="str">
        <f t="shared" si="20"/>
        <v/>
      </c>
    </row>
    <row r="1312" spans="8:8">
      <c r="H1312" s="268" t="str">
        <f t="shared" si="20"/>
        <v/>
      </c>
    </row>
    <row r="1313" spans="8:8">
      <c r="H1313" s="268" t="str">
        <f t="shared" si="20"/>
        <v/>
      </c>
    </row>
    <row r="1314" spans="8:8">
      <c r="H1314" s="268" t="str">
        <f t="shared" si="20"/>
        <v/>
      </c>
    </row>
    <row r="1315" spans="8:8">
      <c r="H1315" s="268" t="str">
        <f t="shared" si="20"/>
        <v/>
      </c>
    </row>
    <row r="1316" spans="8:8">
      <c r="H1316" s="268" t="str">
        <f t="shared" si="20"/>
        <v/>
      </c>
    </row>
    <row r="1317" spans="8:8">
      <c r="H1317" s="268" t="str">
        <f t="shared" si="20"/>
        <v/>
      </c>
    </row>
    <row r="1318" spans="8:8">
      <c r="H1318" s="268" t="str">
        <f t="shared" si="20"/>
        <v/>
      </c>
    </row>
    <row r="1319" spans="8:8">
      <c r="H1319" s="268" t="str">
        <f t="shared" si="20"/>
        <v/>
      </c>
    </row>
    <row r="1320" spans="8:8">
      <c r="H1320" s="268" t="str">
        <f t="shared" si="20"/>
        <v/>
      </c>
    </row>
    <row r="1321" spans="8:8">
      <c r="H1321" s="268" t="str">
        <f t="shared" si="20"/>
        <v/>
      </c>
    </row>
    <row r="1322" spans="8:8">
      <c r="H1322" s="268" t="str">
        <f t="shared" si="20"/>
        <v/>
      </c>
    </row>
    <row r="1323" spans="8:8">
      <c r="H1323" s="268" t="str">
        <f t="shared" si="20"/>
        <v/>
      </c>
    </row>
    <row r="1324" spans="8:8">
      <c r="H1324" s="268" t="str">
        <f t="shared" si="20"/>
        <v/>
      </c>
    </row>
    <row r="1325" spans="8:8">
      <c r="H1325" s="268" t="str">
        <f t="shared" si="20"/>
        <v/>
      </c>
    </row>
    <row r="1326" spans="8:8">
      <c r="H1326" s="268" t="str">
        <f t="shared" si="20"/>
        <v/>
      </c>
    </row>
    <row r="1327" spans="8:8">
      <c r="H1327" s="268" t="str">
        <f t="shared" si="20"/>
        <v/>
      </c>
    </row>
    <row r="1328" spans="8:8">
      <c r="H1328" s="268" t="str">
        <f t="shared" si="20"/>
        <v/>
      </c>
    </row>
    <row r="1329" spans="8:8">
      <c r="H1329" s="268" t="str">
        <f t="shared" si="20"/>
        <v/>
      </c>
    </row>
    <row r="1330" spans="8:8">
      <c r="H1330" s="268" t="str">
        <f t="shared" si="20"/>
        <v/>
      </c>
    </row>
    <row r="1331" spans="8:8">
      <c r="H1331" s="268" t="str">
        <f t="shared" si="20"/>
        <v/>
      </c>
    </row>
    <row r="1332" spans="8:8">
      <c r="H1332" s="268" t="str">
        <f t="shared" si="20"/>
        <v/>
      </c>
    </row>
    <row r="1333" spans="8:8">
      <c r="H1333" s="268" t="str">
        <f t="shared" si="20"/>
        <v/>
      </c>
    </row>
    <row r="1334" spans="8:8">
      <c r="H1334" s="268" t="str">
        <f t="shared" si="20"/>
        <v/>
      </c>
    </row>
    <row r="1335" spans="8:8">
      <c r="H1335" s="268" t="str">
        <f t="shared" si="20"/>
        <v/>
      </c>
    </row>
    <row r="1336" spans="8:8">
      <c r="H1336" s="268" t="str">
        <f t="shared" si="20"/>
        <v/>
      </c>
    </row>
    <row r="1337" spans="8:8">
      <c r="H1337" s="268" t="str">
        <f t="shared" si="20"/>
        <v/>
      </c>
    </row>
    <row r="1338" spans="8:8">
      <c r="H1338" s="268" t="str">
        <f t="shared" si="20"/>
        <v/>
      </c>
    </row>
    <row r="1339" spans="8:8">
      <c r="H1339" s="268" t="str">
        <f t="shared" si="20"/>
        <v/>
      </c>
    </row>
    <row r="1340" spans="8:8">
      <c r="H1340" s="268" t="str">
        <f t="shared" si="20"/>
        <v/>
      </c>
    </row>
    <row r="1341" spans="8:8">
      <c r="H1341" s="268" t="str">
        <f t="shared" si="20"/>
        <v/>
      </c>
    </row>
    <row r="1342" spans="8:8">
      <c r="H1342" s="268" t="str">
        <f t="shared" si="20"/>
        <v/>
      </c>
    </row>
    <row r="1343" spans="8:8">
      <c r="H1343" s="268" t="str">
        <f t="shared" si="20"/>
        <v/>
      </c>
    </row>
    <row r="1344" spans="8:8">
      <c r="H1344" s="268" t="str">
        <f t="shared" si="20"/>
        <v/>
      </c>
    </row>
    <row r="1345" spans="8:8">
      <c r="H1345" s="268" t="str">
        <f t="shared" si="20"/>
        <v/>
      </c>
    </row>
    <row r="1346" spans="8:8">
      <c r="H1346" s="268" t="str">
        <f t="shared" si="20"/>
        <v/>
      </c>
    </row>
    <row r="1347" spans="8:8">
      <c r="H1347" s="268" t="str">
        <f t="shared" si="20"/>
        <v/>
      </c>
    </row>
    <row r="1348" spans="8:8">
      <c r="H1348" s="268" t="str">
        <f t="shared" si="20"/>
        <v/>
      </c>
    </row>
    <row r="1349" spans="8:8">
      <c r="H1349" s="268" t="str">
        <f t="shared" si="20"/>
        <v/>
      </c>
    </row>
    <row r="1350" spans="8:8">
      <c r="H1350" s="268" t="str">
        <f t="shared" ref="H1350:H1413" si="21">IF(A1350="","",IF(D1350="","No esta en MM BD",IF(B1350="EMBOT",C1350,C1350/D1350)))</f>
        <v/>
      </c>
    </row>
    <row r="1351" spans="8:8">
      <c r="H1351" s="268" t="str">
        <f t="shared" si="21"/>
        <v/>
      </c>
    </row>
    <row r="1352" spans="8:8">
      <c r="H1352" s="268" t="str">
        <f t="shared" si="21"/>
        <v/>
      </c>
    </row>
    <row r="1353" spans="8:8">
      <c r="H1353" s="268" t="str">
        <f t="shared" si="21"/>
        <v/>
      </c>
    </row>
    <row r="1354" spans="8:8">
      <c r="H1354" s="268" t="str">
        <f t="shared" si="21"/>
        <v/>
      </c>
    </row>
    <row r="1355" spans="8:8">
      <c r="H1355" s="268" t="str">
        <f t="shared" si="21"/>
        <v/>
      </c>
    </row>
    <row r="1356" spans="8:8">
      <c r="H1356" s="268" t="str">
        <f t="shared" si="21"/>
        <v/>
      </c>
    </row>
    <row r="1357" spans="8:8">
      <c r="H1357" s="268" t="str">
        <f t="shared" si="21"/>
        <v/>
      </c>
    </row>
    <row r="1358" spans="8:8">
      <c r="H1358" s="268" t="str">
        <f t="shared" si="21"/>
        <v/>
      </c>
    </row>
    <row r="1359" spans="8:8">
      <c r="H1359" s="268" t="str">
        <f t="shared" si="21"/>
        <v/>
      </c>
    </row>
    <row r="1360" spans="8:8">
      <c r="H1360" s="268" t="str">
        <f t="shared" si="21"/>
        <v/>
      </c>
    </row>
    <row r="1361" spans="8:8">
      <c r="H1361" s="268" t="str">
        <f t="shared" si="21"/>
        <v/>
      </c>
    </row>
    <row r="1362" spans="8:8">
      <c r="H1362" s="268" t="str">
        <f t="shared" si="21"/>
        <v/>
      </c>
    </row>
    <row r="1363" spans="8:8">
      <c r="H1363" s="268" t="str">
        <f t="shared" si="21"/>
        <v/>
      </c>
    </row>
    <row r="1364" spans="8:8">
      <c r="H1364" s="268" t="str">
        <f t="shared" si="21"/>
        <v/>
      </c>
    </row>
    <row r="1365" spans="8:8">
      <c r="H1365" s="268" t="str">
        <f t="shared" si="21"/>
        <v/>
      </c>
    </row>
    <row r="1366" spans="8:8">
      <c r="H1366" s="268" t="str">
        <f t="shared" si="21"/>
        <v/>
      </c>
    </row>
    <row r="1367" spans="8:8">
      <c r="H1367" s="268" t="str">
        <f t="shared" si="21"/>
        <v/>
      </c>
    </row>
    <row r="1368" spans="8:8">
      <c r="H1368" s="268" t="str">
        <f t="shared" si="21"/>
        <v/>
      </c>
    </row>
    <row r="1369" spans="8:8">
      <c r="H1369" s="268" t="str">
        <f t="shared" si="21"/>
        <v/>
      </c>
    </row>
    <row r="1370" spans="8:8">
      <c r="H1370" s="268" t="str">
        <f t="shared" si="21"/>
        <v/>
      </c>
    </row>
    <row r="1371" spans="8:8">
      <c r="H1371" s="268" t="str">
        <f t="shared" si="21"/>
        <v/>
      </c>
    </row>
    <row r="1372" spans="8:8">
      <c r="H1372" s="268" t="str">
        <f t="shared" si="21"/>
        <v/>
      </c>
    </row>
    <row r="1373" spans="8:8">
      <c r="H1373" s="268" t="str">
        <f t="shared" si="21"/>
        <v/>
      </c>
    </row>
    <row r="1374" spans="8:8">
      <c r="H1374" s="268" t="str">
        <f t="shared" si="21"/>
        <v/>
      </c>
    </row>
    <row r="1375" spans="8:8">
      <c r="H1375" s="268" t="str">
        <f t="shared" si="21"/>
        <v/>
      </c>
    </row>
    <row r="1376" spans="8:8">
      <c r="H1376" s="268" t="str">
        <f t="shared" si="21"/>
        <v/>
      </c>
    </row>
    <row r="1377" spans="8:8">
      <c r="H1377" s="268" t="str">
        <f t="shared" si="21"/>
        <v/>
      </c>
    </row>
    <row r="1378" spans="8:8">
      <c r="H1378" s="268" t="str">
        <f t="shared" si="21"/>
        <v/>
      </c>
    </row>
    <row r="1379" spans="8:8">
      <c r="H1379" s="268" t="str">
        <f t="shared" si="21"/>
        <v/>
      </c>
    </row>
    <row r="1380" spans="8:8">
      <c r="H1380" s="268" t="str">
        <f t="shared" si="21"/>
        <v/>
      </c>
    </row>
    <row r="1381" spans="8:8">
      <c r="H1381" s="268" t="str">
        <f t="shared" si="21"/>
        <v/>
      </c>
    </row>
    <row r="1382" spans="8:8">
      <c r="H1382" s="268" t="str">
        <f t="shared" si="21"/>
        <v/>
      </c>
    </row>
    <row r="1383" spans="8:8">
      <c r="H1383" s="268" t="str">
        <f t="shared" si="21"/>
        <v/>
      </c>
    </row>
    <row r="1384" spans="8:8">
      <c r="H1384" s="268" t="str">
        <f t="shared" si="21"/>
        <v/>
      </c>
    </row>
    <row r="1385" spans="8:8">
      <c r="H1385" s="268" t="str">
        <f t="shared" si="21"/>
        <v/>
      </c>
    </row>
    <row r="1386" spans="8:8">
      <c r="H1386" s="268" t="str">
        <f t="shared" si="21"/>
        <v/>
      </c>
    </row>
    <row r="1387" spans="8:8">
      <c r="H1387" s="268" t="str">
        <f t="shared" si="21"/>
        <v/>
      </c>
    </row>
    <row r="1388" spans="8:8">
      <c r="H1388" s="268" t="str">
        <f t="shared" si="21"/>
        <v/>
      </c>
    </row>
    <row r="1389" spans="8:8">
      <c r="H1389" s="268" t="str">
        <f t="shared" si="21"/>
        <v/>
      </c>
    </row>
    <row r="1390" spans="8:8">
      <c r="H1390" s="268" t="str">
        <f t="shared" si="21"/>
        <v/>
      </c>
    </row>
    <row r="1391" spans="8:8">
      <c r="H1391" s="268" t="str">
        <f t="shared" si="21"/>
        <v/>
      </c>
    </row>
    <row r="1392" spans="8:8">
      <c r="H1392" s="268" t="str">
        <f t="shared" si="21"/>
        <v/>
      </c>
    </row>
    <row r="1393" spans="8:8">
      <c r="H1393" s="268" t="str">
        <f t="shared" si="21"/>
        <v/>
      </c>
    </row>
    <row r="1394" spans="8:8">
      <c r="H1394" s="268" t="str">
        <f t="shared" si="21"/>
        <v/>
      </c>
    </row>
    <row r="1395" spans="8:8">
      <c r="H1395" s="268" t="str">
        <f t="shared" si="21"/>
        <v/>
      </c>
    </row>
    <row r="1396" spans="8:8">
      <c r="H1396" s="268" t="str">
        <f t="shared" si="21"/>
        <v/>
      </c>
    </row>
    <row r="1397" spans="8:8">
      <c r="H1397" s="268" t="str">
        <f t="shared" si="21"/>
        <v/>
      </c>
    </row>
    <row r="1398" spans="8:8">
      <c r="H1398" s="268" t="str">
        <f t="shared" si="21"/>
        <v/>
      </c>
    </row>
    <row r="1399" spans="8:8">
      <c r="H1399" s="268" t="str">
        <f t="shared" si="21"/>
        <v/>
      </c>
    </row>
    <row r="1400" spans="8:8">
      <c r="H1400" s="268" t="str">
        <f t="shared" si="21"/>
        <v/>
      </c>
    </row>
    <row r="1401" spans="8:8">
      <c r="H1401" s="268" t="str">
        <f t="shared" si="21"/>
        <v/>
      </c>
    </row>
    <row r="1402" spans="8:8">
      <c r="H1402" s="268" t="str">
        <f t="shared" si="21"/>
        <v/>
      </c>
    </row>
    <row r="1403" spans="8:8">
      <c r="H1403" s="268" t="str">
        <f t="shared" si="21"/>
        <v/>
      </c>
    </row>
    <row r="1404" spans="8:8">
      <c r="H1404" s="268" t="str">
        <f t="shared" si="21"/>
        <v/>
      </c>
    </row>
    <row r="1405" spans="8:8">
      <c r="H1405" s="268" t="str">
        <f t="shared" si="21"/>
        <v/>
      </c>
    </row>
    <row r="1406" spans="8:8">
      <c r="H1406" s="268" t="str">
        <f t="shared" si="21"/>
        <v/>
      </c>
    </row>
    <row r="1407" spans="8:8">
      <c r="H1407" s="268" t="str">
        <f t="shared" si="21"/>
        <v/>
      </c>
    </row>
    <row r="1408" spans="8:8">
      <c r="H1408" s="268" t="str">
        <f t="shared" si="21"/>
        <v/>
      </c>
    </row>
    <row r="1409" spans="8:8">
      <c r="H1409" s="268" t="str">
        <f t="shared" si="21"/>
        <v/>
      </c>
    </row>
    <row r="1410" spans="8:8">
      <c r="H1410" s="268" t="str">
        <f t="shared" si="21"/>
        <v/>
      </c>
    </row>
    <row r="1411" spans="8:8">
      <c r="H1411" s="268" t="str">
        <f t="shared" si="21"/>
        <v/>
      </c>
    </row>
    <row r="1412" spans="8:8">
      <c r="H1412" s="268" t="str">
        <f t="shared" si="21"/>
        <v/>
      </c>
    </row>
    <row r="1413" spans="8:8">
      <c r="H1413" s="268" t="str">
        <f t="shared" si="21"/>
        <v/>
      </c>
    </row>
    <row r="1414" spans="8:8">
      <c r="H1414" s="268" t="str">
        <f t="shared" ref="H1414:H1477" si="22">IF(A1414="","",IF(D1414="","No esta en MM BD",IF(B1414="EMBOT",C1414,C1414/D1414)))</f>
        <v/>
      </c>
    </row>
    <row r="1415" spans="8:8">
      <c r="H1415" s="268" t="str">
        <f t="shared" si="22"/>
        <v/>
      </c>
    </row>
    <row r="1416" spans="8:8">
      <c r="H1416" s="268" t="str">
        <f t="shared" si="22"/>
        <v/>
      </c>
    </row>
    <row r="1417" spans="8:8">
      <c r="H1417" s="268" t="str">
        <f t="shared" si="22"/>
        <v/>
      </c>
    </row>
    <row r="1418" spans="8:8">
      <c r="H1418" s="268" t="str">
        <f t="shared" si="22"/>
        <v/>
      </c>
    </row>
    <row r="1419" spans="8:8">
      <c r="H1419" s="268" t="str">
        <f t="shared" si="22"/>
        <v/>
      </c>
    </row>
    <row r="1420" spans="8:8">
      <c r="H1420" s="268" t="str">
        <f t="shared" si="22"/>
        <v/>
      </c>
    </row>
    <row r="1421" spans="8:8">
      <c r="H1421" s="268" t="str">
        <f t="shared" si="22"/>
        <v/>
      </c>
    </row>
    <row r="1422" spans="8:8">
      <c r="H1422" s="268" t="str">
        <f t="shared" si="22"/>
        <v/>
      </c>
    </row>
    <row r="1423" spans="8:8">
      <c r="H1423" s="268" t="str">
        <f t="shared" si="22"/>
        <v/>
      </c>
    </row>
    <row r="1424" spans="8:8">
      <c r="H1424" s="268" t="str">
        <f t="shared" si="22"/>
        <v/>
      </c>
    </row>
    <row r="1425" spans="8:8">
      <c r="H1425" s="268" t="str">
        <f t="shared" si="22"/>
        <v/>
      </c>
    </row>
    <row r="1426" spans="8:8">
      <c r="H1426" s="268" t="str">
        <f t="shared" si="22"/>
        <v/>
      </c>
    </row>
    <row r="1427" spans="8:8">
      <c r="H1427" s="268" t="str">
        <f t="shared" si="22"/>
        <v/>
      </c>
    </row>
    <row r="1428" spans="8:8">
      <c r="H1428" s="268" t="str">
        <f t="shared" si="22"/>
        <v/>
      </c>
    </row>
    <row r="1429" spans="8:8">
      <c r="H1429" s="268" t="str">
        <f t="shared" si="22"/>
        <v/>
      </c>
    </row>
    <row r="1430" spans="8:8">
      <c r="H1430" s="268" t="str">
        <f t="shared" si="22"/>
        <v/>
      </c>
    </row>
    <row r="1431" spans="8:8">
      <c r="H1431" s="268" t="str">
        <f t="shared" si="22"/>
        <v/>
      </c>
    </row>
    <row r="1432" spans="8:8">
      <c r="H1432" s="268" t="str">
        <f t="shared" si="22"/>
        <v/>
      </c>
    </row>
    <row r="1433" spans="8:8">
      <c r="H1433" s="268" t="str">
        <f t="shared" si="22"/>
        <v/>
      </c>
    </row>
    <row r="1434" spans="8:8">
      <c r="H1434" s="268" t="str">
        <f t="shared" si="22"/>
        <v/>
      </c>
    </row>
    <row r="1435" spans="8:8">
      <c r="H1435" s="268" t="str">
        <f t="shared" si="22"/>
        <v/>
      </c>
    </row>
    <row r="1436" spans="8:8">
      <c r="H1436" s="268" t="str">
        <f t="shared" si="22"/>
        <v/>
      </c>
    </row>
    <row r="1437" spans="8:8">
      <c r="H1437" s="268" t="str">
        <f t="shared" si="22"/>
        <v/>
      </c>
    </row>
    <row r="1438" spans="8:8">
      <c r="H1438" s="268" t="str">
        <f t="shared" si="22"/>
        <v/>
      </c>
    </row>
    <row r="1439" spans="8:8">
      <c r="H1439" s="268" t="str">
        <f t="shared" si="22"/>
        <v/>
      </c>
    </row>
    <row r="1440" spans="8:8">
      <c r="H1440" s="268" t="str">
        <f t="shared" si="22"/>
        <v/>
      </c>
    </row>
    <row r="1441" spans="8:8">
      <c r="H1441" s="268" t="str">
        <f t="shared" si="22"/>
        <v/>
      </c>
    </row>
    <row r="1442" spans="8:8">
      <c r="H1442" s="268" t="str">
        <f t="shared" si="22"/>
        <v/>
      </c>
    </row>
    <row r="1443" spans="8:8">
      <c r="H1443" s="268" t="str">
        <f t="shared" si="22"/>
        <v/>
      </c>
    </row>
    <row r="1444" spans="8:8">
      <c r="H1444" s="268" t="str">
        <f t="shared" si="22"/>
        <v/>
      </c>
    </row>
    <row r="1445" spans="8:8">
      <c r="H1445" s="268" t="str">
        <f t="shared" si="22"/>
        <v/>
      </c>
    </row>
    <row r="1446" spans="8:8">
      <c r="H1446" s="268" t="str">
        <f t="shared" si="22"/>
        <v/>
      </c>
    </row>
    <row r="1447" spans="8:8">
      <c r="H1447" s="268" t="str">
        <f t="shared" si="22"/>
        <v/>
      </c>
    </row>
    <row r="1448" spans="8:8">
      <c r="H1448" s="268" t="str">
        <f t="shared" si="22"/>
        <v/>
      </c>
    </row>
    <row r="1449" spans="8:8">
      <c r="H1449" s="268" t="str">
        <f t="shared" si="22"/>
        <v/>
      </c>
    </row>
    <row r="1450" spans="8:8">
      <c r="H1450" s="268" t="str">
        <f t="shared" si="22"/>
        <v/>
      </c>
    </row>
    <row r="1451" spans="8:8">
      <c r="H1451" s="268" t="str">
        <f t="shared" si="22"/>
        <v/>
      </c>
    </row>
    <row r="1452" spans="8:8">
      <c r="H1452" s="268" t="str">
        <f t="shared" si="22"/>
        <v/>
      </c>
    </row>
    <row r="1453" spans="8:8">
      <c r="H1453" s="268" t="str">
        <f t="shared" si="22"/>
        <v/>
      </c>
    </row>
    <row r="1454" spans="8:8">
      <c r="H1454" s="268" t="str">
        <f t="shared" si="22"/>
        <v/>
      </c>
    </row>
    <row r="1455" spans="8:8">
      <c r="H1455" s="268" t="str">
        <f t="shared" si="22"/>
        <v/>
      </c>
    </row>
    <row r="1456" spans="8:8">
      <c r="H1456" s="268" t="str">
        <f t="shared" si="22"/>
        <v/>
      </c>
    </row>
    <row r="1457" spans="8:8">
      <c r="H1457" s="268" t="str">
        <f t="shared" si="22"/>
        <v/>
      </c>
    </row>
    <row r="1458" spans="8:8">
      <c r="H1458" s="268" t="str">
        <f t="shared" si="22"/>
        <v/>
      </c>
    </row>
    <row r="1459" spans="8:8">
      <c r="H1459" s="268" t="str">
        <f t="shared" si="22"/>
        <v/>
      </c>
    </row>
    <row r="1460" spans="8:8">
      <c r="H1460" s="268" t="str">
        <f t="shared" si="22"/>
        <v/>
      </c>
    </row>
    <row r="1461" spans="8:8">
      <c r="H1461" s="268" t="str">
        <f t="shared" si="22"/>
        <v/>
      </c>
    </row>
    <row r="1462" spans="8:8">
      <c r="H1462" s="268" t="str">
        <f t="shared" si="22"/>
        <v/>
      </c>
    </row>
    <row r="1463" spans="8:8">
      <c r="H1463" s="268" t="str">
        <f t="shared" si="22"/>
        <v/>
      </c>
    </row>
    <row r="1464" spans="8:8">
      <c r="H1464" s="268" t="str">
        <f t="shared" si="22"/>
        <v/>
      </c>
    </row>
    <row r="1465" spans="8:8">
      <c r="H1465" s="268" t="str">
        <f t="shared" si="22"/>
        <v/>
      </c>
    </row>
    <row r="1466" spans="8:8">
      <c r="H1466" s="268" t="str">
        <f t="shared" si="22"/>
        <v/>
      </c>
    </row>
    <row r="1467" spans="8:8">
      <c r="H1467" s="268" t="str">
        <f t="shared" si="22"/>
        <v/>
      </c>
    </row>
    <row r="1468" spans="8:8">
      <c r="H1468" s="268" t="str">
        <f t="shared" si="22"/>
        <v/>
      </c>
    </row>
    <row r="1469" spans="8:8">
      <c r="H1469" s="268" t="str">
        <f t="shared" si="22"/>
        <v/>
      </c>
    </row>
    <row r="1470" spans="8:8">
      <c r="H1470" s="268" t="str">
        <f t="shared" si="22"/>
        <v/>
      </c>
    </row>
    <row r="1471" spans="8:8">
      <c r="H1471" s="268" t="str">
        <f t="shared" si="22"/>
        <v/>
      </c>
    </row>
    <row r="1472" spans="8:8">
      <c r="H1472" s="268" t="str">
        <f t="shared" si="22"/>
        <v/>
      </c>
    </row>
    <row r="1473" spans="8:8">
      <c r="H1473" s="268" t="str">
        <f t="shared" si="22"/>
        <v/>
      </c>
    </row>
    <row r="1474" spans="8:8">
      <c r="H1474" s="268" t="str">
        <f t="shared" si="22"/>
        <v/>
      </c>
    </row>
    <row r="1475" spans="8:8">
      <c r="H1475" s="268" t="str">
        <f t="shared" si="22"/>
        <v/>
      </c>
    </row>
    <row r="1476" spans="8:8">
      <c r="H1476" s="268" t="str">
        <f t="shared" si="22"/>
        <v/>
      </c>
    </row>
    <row r="1477" spans="8:8">
      <c r="H1477" s="268" t="str">
        <f t="shared" si="22"/>
        <v/>
      </c>
    </row>
    <row r="1478" spans="8:8">
      <c r="H1478" s="268" t="str">
        <f t="shared" ref="H1478:H1541" si="23">IF(A1478="","",IF(D1478="","No esta en MM BD",IF(B1478="EMBOT",C1478,C1478/D1478)))</f>
        <v/>
      </c>
    </row>
    <row r="1479" spans="8:8">
      <c r="H1479" s="268" t="str">
        <f t="shared" si="23"/>
        <v/>
      </c>
    </row>
    <row r="1480" spans="8:8">
      <c r="H1480" s="268" t="str">
        <f t="shared" si="23"/>
        <v/>
      </c>
    </row>
    <row r="1481" spans="8:8">
      <c r="H1481" s="268" t="str">
        <f t="shared" si="23"/>
        <v/>
      </c>
    </row>
    <row r="1482" spans="8:8">
      <c r="H1482" s="268" t="str">
        <f t="shared" si="23"/>
        <v/>
      </c>
    </row>
    <row r="1483" spans="8:8">
      <c r="H1483" s="268" t="str">
        <f t="shared" si="23"/>
        <v/>
      </c>
    </row>
    <row r="1484" spans="8:8">
      <c r="H1484" s="268" t="str">
        <f t="shared" si="23"/>
        <v/>
      </c>
    </row>
    <row r="1485" spans="8:8">
      <c r="H1485" s="268" t="str">
        <f t="shared" si="23"/>
        <v/>
      </c>
    </row>
    <row r="1486" spans="8:8">
      <c r="H1486" s="268" t="str">
        <f t="shared" si="23"/>
        <v/>
      </c>
    </row>
    <row r="1487" spans="8:8">
      <c r="H1487" s="268" t="str">
        <f t="shared" si="23"/>
        <v/>
      </c>
    </row>
    <row r="1488" spans="8:8">
      <c r="H1488" s="268" t="str">
        <f t="shared" si="23"/>
        <v/>
      </c>
    </row>
    <row r="1489" spans="8:8">
      <c r="H1489" s="268" t="str">
        <f t="shared" si="23"/>
        <v/>
      </c>
    </row>
    <row r="1490" spans="8:8">
      <c r="H1490" s="268" t="str">
        <f t="shared" si="23"/>
        <v/>
      </c>
    </row>
    <row r="1491" spans="8:8">
      <c r="H1491" s="268" t="str">
        <f t="shared" si="23"/>
        <v/>
      </c>
    </row>
    <row r="1492" spans="8:8">
      <c r="H1492" s="268" t="str">
        <f t="shared" si="23"/>
        <v/>
      </c>
    </row>
    <row r="1493" spans="8:8">
      <c r="H1493" s="268" t="str">
        <f t="shared" si="23"/>
        <v/>
      </c>
    </row>
    <row r="1494" spans="8:8">
      <c r="H1494" s="268" t="str">
        <f t="shared" si="23"/>
        <v/>
      </c>
    </row>
    <row r="1495" spans="8:8">
      <c r="H1495" s="268" t="str">
        <f t="shared" si="23"/>
        <v/>
      </c>
    </row>
    <row r="1496" spans="8:8">
      <c r="H1496" s="268" t="str">
        <f t="shared" si="23"/>
        <v/>
      </c>
    </row>
    <row r="1497" spans="8:8">
      <c r="H1497" s="268" t="str">
        <f t="shared" si="23"/>
        <v/>
      </c>
    </row>
    <row r="1498" spans="8:8">
      <c r="H1498" s="268" t="str">
        <f t="shared" si="23"/>
        <v/>
      </c>
    </row>
    <row r="1499" spans="8:8">
      <c r="H1499" s="268" t="str">
        <f t="shared" si="23"/>
        <v/>
      </c>
    </row>
    <row r="1500" spans="8:8">
      <c r="H1500" s="268" t="str">
        <f t="shared" si="23"/>
        <v/>
      </c>
    </row>
    <row r="1501" spans="8:8">
      <c r="H1501" s="268" t="str">
        <f t="shared" si="23"/>
        <v/>
      </c>
    </row>
    <row r="1502" spans="8:8">
      <c r="H1502" s="268" t="str">
        <f t="shared" si="23"/>
        <v/>
      </c>
    </row>
    <row r="1503" spans="8:8">
      <c r="H1503" s="268" t="str">
        <f t="shared" si="23"/>
        <v/>
      </c>
    </row>
    <row r="1504" spans="8:8">
      <c r="H1504" s="268" t="str">
        <f t="shared" si="23"/>
        <v/>
      </c>
    </row>
    <row r="1505" spans="8:8">
      <c r="H1505" s="268" t="str">
        <f t="shared" si="23"/>
        <v/>
      </c>
    </row>
    <row r="1506" spans="8:8">
      <c r="H1506" s="268" t="str">
        <f t="shared" si="23"/>
        <v/>
      </c>
    </row>
    <row r="1507" spans="8:8">
      <c r="H1507" s="268" t="str">
        <f t="shared" si="23"/>
        <v/>
      </c>
    </row>
    <row r="1508" spans="8:8">
      <c r="H1508" s="268" t="str">
        <f t="shared" si="23"/>
        <v/>
      </c>
    </row>
    <row r="1509" spans="8:8">
      <c r="H1509" s="268" t="str">
        <f t="shared" si="23"/>
        <v/>
      </c>
    </row>
    <row r="1510" spans="8:8">
      <c r="H1510" s="268" t="str">
        <f t="shared" si="23"/>
        <v/>
      </c>
    </row>
    <row r="1511" spans="8:8">
      <c r="H1511" s="268" t="str">
        <f t="shared" si="23"/>
        <v/>
      </c>
    </row>
    <row r="1512" spans="8:8">
      <c r="H1512" s="268" t="str">
        <f t="shared" si="23"/>
        <v/>
      </c>
    </row>
    <row r="1513" spans="8:8">
      <c r="H1513" s="268" t="str">
        <f t="shared" si="23"/>
        <v/>
      </c>
    </row>
    <row r="1514" spans="8:8">
      <c r="H1514" s="268" t="str">
        <f t="shared" si="23"/>
        <v/>
      </c>
    </row>
    <row r="1515" spans="8:8">
      <c r="H1515" s="268" t="str">
        <f t="shared" si="23"/>
        <v/>
      </c>
    </row>
    <row r="1516" spans="8:8">
      <c r="H1516" s="268" t="str">
        <f t="shared" si="23"/>
        <v/>
      </c>
    </row>
    <row r="1517" spans="8:8">
      <c r="H1517" s="268" t="str">
        <f t="shared" si="23"/>
        <v/>
      </c>
    </row>
    <row r="1518" spans="8:8">
      <c r="H1518" s="268" t="str">
        <f t="shared" si="23"/>
        <v/>
      </c>
    </row>
    <row r="1519" spans="8:8">
      <c r="H1519" s="268" t="str">
        <f t="shared" si="23"/>
        <v/>
      </c>
    </row>
    <row r="1520" spans="8:8">
      <c r="H1520" s="268" t="str">
        <f t="shared" si="23"/>
        <v/>
      </c>
    </row>
    <row r="1521" spans="8:8">
      <c r="H1521" s="268" t="str">
        <f t="shared" si="23"/>
        <v/>
      </c>
    </row>
    <row r="1522" spans="8:8">
      <c r="H1522" s="268" t="str">
        <f t="shared" si="23"/>
        <v/>
      </c>
    </row>
    <row r="1523" spans="8:8">
      <c r="H1523" s="268" t="str">
        <f t="shared" si="23"/>
        <v/>
      </c>
    </row>
    <row r="1524" spans="8:8">
      <c r="H1524" s="268" t="str">
        <f t="shared" si="23"/>
        <v/>
      </c>
    </row>
    <row r="1525" spans="8:8">
      <c r="H1525" s="268" t="str">
        <f t="shared" si="23"/>
        <v/>
      </c>
    </row>
    <row r="1526" spans="8:8">
      <c r="H1526" s="268" t="str">
        <f t="shared" si="23"/>
        <v/>
      </c>
    </row>
    <row r="1527" spans="8:8">
      <c r="H1527" s="268" t="str">
        <f t="shared" si="23"/>
        <v/>
      </c>
    </row>
    <row r="1528" spans="8:8">
      <c r="H1528" s="268" t="str">
        <f t="shared" si="23"/>
        <v/>
      </c>
    </row>
    <row r="1529" spans="8:8">
      <c r="H1529" s="268" t="str">
        <f t="shared" si="23"/>
        <v/>
      </c>
    </row>
    <row r="1530" spans="8:8">
      <c r="H1530" s="268" t="str">
        <f t="shared" si="23"/>
        <v/>
      </c>
    </row>
    <row r="1531" spans="8:8">
      <c r="H1531" s="268" t="str">
        <f t="shared" si="23"/>
        <v/>
      </c>
    </row>
    <row r="1532" spans="8:8">
      <c r="H1532" s="268" t="str">
        <f t="shared" si="23"/>
        <v/>
      </c>
    </row>
    <row r="1533" spans="8:8">
      <c r="H1533" s="268" t="str">
        <f t="shared" si="23"/>
        <v/>
      </c>
    </row>
    <row r="1534" spans="8:8">
      <c r="H1534" s="268" t="str">
        <f t="shared" si="23"/>
        <v/>
      </c>
    </row>
    <row r="1535" spans="8:8">
      <c r="H1535" s="268" t="str">
        <f t="shared" si="23"/>
        <v/>
      </c>
    </row>
    <row r="1536" spans="8:8">
      <c r="H1536" s="268" t="str">
        <f t="shared" si="23"/>
        <v/>
      </c>
    </row>
    <row r="1537" spans="8:8">
      <c r="H1537" s="268" t="str">
        <f t="shared" si="23"/>
        <v/>
      </c>
    </row>
    <row r="1538" spans="8:8">
      <c r="H1538" s="268" t="str">
        <f t="shared" si="23"/>
        <v/>
      </c>
    </row>
    <row r="1539" spans="8:8">
      <c r="H1539" s="268" t="str">
        <f t="shared" si="23"/>
        <v/>
      </c>
    </row>
    <row r="1540" spans="8:8">
      <c r="H1540" s="268" t="str">
        <f t="shared" si="23"/>
        <v/>
      </c>
    </row>
    <row r="1541" spans="8:8">
      <c r="H1541" s="268" t="str">
        <f t="shared" si="23"/>
        <v/>
      </c>
    </row>
    <row r="1542" spans="8:8">
      <c r="H1542" s="268" t="str">
        <f t="shared" ref="H1542:H1605" si="24">IF(A1542="","",IF(D1542="","No esta en MM BD",IF(B1542="EMBOT",C1542,C1542/D1542)))</f>
        <v/>
      </c>
    </row>
    <row r="1543" spans="8:8">
      <c r="H1543" s="268" t="str">
        <f t="shared" si="24"/>
        <v/>
      </c>
    </row>
    <row r="1544" spans="8:8">
      <c r="H1544" s="268" t="str">
        <f t="shared" si="24"/>
        <v/>
      </c>
    </row>
    <row r="1545" spans="8:8">
      <c r="H1545" s="268" t="str">
        <f t="shared" si="24"/>
        <v/>
      </c>
    </row>
    <row r="1546" spans="8:8">
      <c r="H1546" s="268" t="str">
        <f t="shared" si="24"/>
        <v/>
      </c>
    </row>
    <row r="1547" spans="8:8">
      <c r="H1547" s="268" t="str">
        <f t="shared" si="24"/>
        <v/>
      </c>
    </row>
    <row r="1548" spans="8:8">
      <c r="H1548" s="268" t="str">
        <f t="shared" si="24"/>
        <v/>
      </c>
    </row>
    <row r="1549" spans="8:8">
      <c r="H1549" s="268" t="str">
        <f t="shared" si="24"/>
        <v/>
      </c>
    </row>
    <row r="1550" spans="8:8">
      <c r="H1550" s="268" t="str">
        <f t="shared" si="24"/>
        <v/>
      </c>
    </row>
    <row r="1551" spans="8:8">
      <c r="H1551" s="268" t="str">
        <f t="shared" si="24"/>
        <v/>
      </c>
    </row>
    <row r="1552" spans="8:8">
      <c r="H1552" s="268" t="str">
        <f t="shared" si="24"/>
        <v/>
      </c>
    </row>
    <row r="1553" spans="8:8">
      <c r="H1553" s="268" t="str">
        <f t="shared" si="24"/>
        <v/>
      </c>
    </row>
    <row r="1554" spans="8:8">
      <c r="H1554" s="268" t="str">
        <f t="shared" si="24"/>
        <v/>
      </c>
    </row>
    <row r="1555" spans="8:8">
      <c r="H1555" s="268" t="str">
        <f t="shared" si="24"/>
        <v/>
      </c>
    </row>
    <row r="1556" spans="8:8">
      <c r="H1556" s="268" t="str">
        <f t="shared" si="24"/>
        <v/>
      </c>
    </row>
    <row r="1557" spans="8:8">
      <c r="H1557" s="268" t="str">
        <f t="shared" si="24"/>
        <v/>
      </c>
    </row>
    <row r="1558" spans="8:8">
      <c r="H1558" s="268" t="str">
        <f t="shared" si="24"/>
        <v/>
      </c>
    </row>
    <row r="1559" spans="8:8">
      <c r="H1559" s="268" t="str">
        <f t="shared" si="24"/>
        <v/>
      </c>
    </row>
    <row r="1560" spans="8:8">
      <c r="H1560" s="268" t="str">
        <f t="shared" si="24"/>
        <v/>
      </c>
    </row>
    <row r="1561" spans="8:8">
      <c r="H1561" s="268" t="str">
        <f t="shared" si="24"/>
        <v/>
      </c>
    </row>
    <row r="1562" spans="8:8">
      <c r="H1562" s="268" t="str">
        <f t="shared" si="24"/>
        <v/>
      </c>
    </row>
    <row r="1563" spans="8:8">
      <c r="H1563" s="268" t="str">
        <f t="shared" si="24"/>
        <v/>
      </c>
    </row>
    <row r="1564" spans="8:8">
      <c r="H1564" s="268" t="str">
        <f t="shared" si="24"/>
        <v/>
      </c>
    </row>
    <row r="1565" spans="8:8">
      <c r="H1565" s="268" t="str">
        <f t="shared" si="24"/>
        <v/>
      </c>
    </row>
    <row r="1566" spans="8:8">
      <c r="H1566" s="268" t="str">
        <f t="shared" si="24"/>
        <v/>
      </c>
    </row>
    <row r="1567" spans="8:8">
      <c r="H1567" s="268" t="str">
        <f t="shared" si="24"/>
        <v/>
      </c>
    </row>
    <row r="1568" spans="8:8">
      <c r="H1568" s="268" t="str">
        <f t="shared" si="24"/>
        <v/>
      </c>
    </row>
    <row r="1569" spans="8:8">
      <c r="H1569" s="268" t="str">
        <f t="shared" si="24"/>
        <v/>
      </c>
    </row>
    <row r="1570" spans="8:8">
      <c r="H1570" s="268" t="str">
        <f t="shared" si="24"/>
        <v/>
      </c>
    </row>
    <row r="1571" spans="8:8">
      <c r="H1571" s="268" t="str">
        <f t="shared" si="24"/>
        <v/>
      </c>
    </row>
    <row r="1572" spans="8:8">
      <c r="H1572" s="268" t="str">
        <f t="shared" si="24"/>
        <v/>
      </c>
    </row>
    <row r="1573" spans="8:8">
      <c r="H1573" s="268" t="str">
        <f t="shared" si="24"/>
        <v/>
      </c>
    </row>
    <row r="1574" spans="8:8">
      <c r="H1574" s="268" t="str">
        <f t="shared" si="24"/>
        <v/>
      </c>
    </row>
    <row r="1575" spans="8:8">
      <c r="H1575" s="268" t="str">
        <f t="shared" si="24"/>
        <v/>
      </c>
    </row>
    <row r="1576" spans="8:8">
      <c r="H1576" s="268" t="str">
        <f t="shared" si="24"/>
        <v/>
      </c>
    </row>
    <row r="1577" spans="8:8">
      <c r="H1577" s="268" t="str">
        <f t="shared" si="24"/>
        <v/>
      </c>
    </row>
    <row r="1578" spans="8:8">
      <c r="H1578" s="268" t="str">
        <f t="shared" si="24"/>
        <v/>
      </c>
    </row>
    <row r="1579" spans="8:8">
      <c r="H1579" s="268" t="str">
        <f t="shared" si="24"/>
        <v/>
      </c>
    </row>
    <row r="1580" spans="8:8">
      <c r="H1580" s="268" t="str">
        <f t="shared" si="24"/>
        <v/>
      </c>
    </row>
    <row r="1581" spans="8:8">
      <c r="H1581" s="268" t="str">
        <f t="shared" si="24"/>
        <v/>
      </c>
    </row>
    <row r="1582" spans="8:8">
      <c r="H1582" s="268" t="str">
        <f t="shared" si="24"/>
        <v/>
      </c>
    </row>
    <row r="1583" spans="8:8">
      <c r="H1583" s="268" t="str">
        <f t="shared" si="24"/>
        <v/>
      </c>
    </row>
    <row r="1584" spans="8:8">
      <c r="H1584" s="268" t="str">
        <f t="shared" si="24"/>
        <v/>
      </c>
    </row>
    <row r="1585" spans="8:8">
      <c r="H1585" s="268" t="str">
        <f t="shared" si="24"/>
        <v/>
      </c>
    </row>
    <row r="1586" spans="8:8">
      <c r="H1586" s="268" t="str">
        <f t="shared" si="24"/>
        <v/>
      </c>
    </row>
    <row r="1587" spans="8:8">
      <c r="H1587" s="268" t="str">
        <f t="shared" si="24"/>
        <v/>
      </c>
    </row>
    <row r="1588" spans="8:8">
      <c r="H1588" s="268" t="str">
        <f t="shared" si="24"/>
        <v/>
      </c>
    </row>
    <row r="1589" spans="8:8">
      <c r="H1589" s="268" t="str">
        <f t="shared" si="24"/>
        <v/>
      </c>
    </row>
    <row r="1590" spans="8:8">
      <c r="H1590" s="268" t="str">
        <f t="shared" si="24"/>
        <v/>
      </c>
    </row>
    <row r="1591" spans="8:8">
      <c r="H1591" s="268" t="str">
        <f t="shared" si="24"/>
        <v/>
      </c>
    </row>
    <row r="1592" spans="8:8">
      <c r="H1592" s="268" t="str">
        <f t="shared" si="24"/>
        <v/>
      </c>
    </row>
    <row r="1593" spans="8:8">
      <c r="H1593" s="268" t="str">
        <f t="shared" si="24"/>
        <v/>
      </c>
    </row>
    <row r="1594" spans="8:8">
      <c r="H1594" s="268" t="str">
        <f t="shared" si="24"/>
        <v/>
      </c>
    </row>
    <row r="1595" spans="8:8">
      <c r="H1595" s="268" t="str">
        <f t="shared" si="24"/>
        <v/>
      </c>
    </row>
    <row r="1596" spans="8:8">
      <c r="H1596" s="268" t="str">
        <f t="shared" si="24"/>
        <v/>
      </c>
    </row>
    <row r="1597" spans="8:8">
      <c r="H1597" s="268" t="str">
        <f t="shared" si="24"/>
        <v/>
      </c>
    </row>
    <row r="1598" spans="8:8">
      <c r="H1598" s="268" t="str">
        <f t="shared" si="24"/>
        <v/>
      </c>
    </row>
    <row r="1599" spans="8:8">
      <c r="H1599" s="268" t="str">
        <f t="shared" si="24"/>
        <v/>
      </c>
    </row>
    <row r="1600" spans="8:8">
      <c r="H1600" s="268" t="str">
        <f t="shared" si="24"/>
        <v/>
      </c>
    </row>
    <row r="1601" spans="8:8">
      <c r="H1601" s="268" t="str">
        <f t="shared" si="24"/>
        <v/>
      </c>
    </row>
    <row r="1602" spans="8:8">
      <c r="H1602" s="268" t="str">
        <f t="shared" si="24"/>
        <v/>
      </c>
    </row>
    <row r="1603" spans="8:8">
      <c r="H1603" s="268" t="str">
        <f t="shared" si="24"/>
        <v/>
      </c>
    </row>
    <row r="1604" spans="8:8">
      <c r="H1604" s="268" t="str">
        <f t="shared" si="24"/>
        <v/>
      </c>
    </row>
    <row r="1605" spans="8:8">
      <c r="H1605" s="268" t="str">
        <f t="shared" si="24"/>
        <v/>
      </c>
    </row>
    <row r="1606" spans="8:8">
      <c r="H1606" s="268" t="str">
        <f t="shared" ref="H1606:H1669" si="25">IF(A1606="","",IF(D1606="","No esta en MM BD",IF(B1606="EMBOT",C1606,C1606/D1606)))</f>
        <v/>
      </c>
    </row>
    <row r="1607" spans="8:8">
      <c r="H1607" s="268" t="str">
        <f t="shared" si="25"/>
        <v/>
      </c>
    </row>
    <row r="1608" spans="8:8">
      <c r="H1608" s="268" t="str">
        <f t="shared" si="25"/>
        <v/>
      </c>
    </row>
    <row r="1609" spans="8:8">
      <c r="H1609" s="268" t="str">
        <f t="shared" si="25"/>
        <v/>
      </c>
    </row>
    <row r="1610" spans="8:8">
      <c r="H1610" s="268" t="str">
        <f t="shared" si="25"/>
        <v/>
      </c>
    </row>
    <row r="1611" spans="8:8">
      <c r="H1611" s="268" t="str">
        <f t="shared" si="25"/>
        <v/>
      </c>
    </row>
    <row r="1612" spans="8:8">
      <c r="H1612" s="268" t="str">
        <f t="shared" si="25"/>
        <v/>
      </c>
    </row>
    <row r="1613" spans="8:8">
      <c r="H1613" s="268" t="str">
        <f t="shared" si="25"/>
        <v/>
      </c>
    </row>
    <row r="1614" spans="8:8">
      <c r="H1614" s="268" t="str">
        <f t="shared" si="25"/>
        <v/>
      </c>
    </row>
    <row r="1615" spans="8:8">
      <c r="H1615" s="268" t="str">
        <f t="shared" si="25"/>
        <v/>
      </c>
    </row>
    <row r="1616" spans="8:8">
      <c r="H1616" s="268" t="str">
        <f t="shared" si="25"/>
        <v/>
      </c>
    </row>
    <row r="1617" spans="8:8">
      <c r="H1617" s="268" t="str">
        <f t="shared" si="25"/>
        <v/>
      </c>
    </row>
    <row r="1618" spans="8:8">
      <c r="H1618" s="268" t="str">
        <f t="shared" si="25"/>
        <v/>
      </c>
    </row>
    <row r="1619" spans="8:8">
      <c r="H1619" s="268" t="str">
        <f t="shared" si="25"/>
        <v/>
      </c>
    </row>
    <row r="1620" spans="8:8">
      <c r="H1620" s="268" t="str">
        <f t="shared" si="25"/>
        <v/>
      </c>
    </row>
    <row r="1621" spans="8:8">
      <c r="H1621" s="268" t="str">
        <f t="shared" si="25"/>
        <v/>
      </c>
    </row>
    <row r="1622" spans="8:8">
      <c r="H1622" s="268" t="str">
        <f t="shared" si="25"/>
        <v/>
      </c>
    </row>
    <row r="1623" spans="8:8">
      <c r="H1623" s="268" t="str">
        <f t="shared" si="25"/>
        <v/>
      </c>
    </row>
    <row r="1624" spans="8:8">
      <c r="H1624" s="268" t="str">
        <f t="shared" si="25"/>
        <v/>
      </c>
    </row>
    <row r="1625" spans="8:8">
      <c r="H1625" s="268" t="str">
        <f t="shared" si="25"/>
        <v/>
      </c>
    </row>
    <row r="1626" spans="8:8">
      <c r="H1626" s="268" t="str">
        <f t="shared" si="25"/>
        <v/>
      </c>
    </row>
    <row r="1627" spans="8:8">
      <c r="H1627" s="268" t="str">
        <f t="shared" si="25"/>
        <v/>
      </c>
    </row>
    <row r="1628" spans="8:8">
      <c r="H1628" s="268" t="str">
        <f t="shared" si="25"/>
        <v/>
      </c>
    </row>
    <row r="1629" spans="8:8">
      <c r="H1629" s="268" t="str">
        <f t="shared" si="25"/>
        <v/>
      </c>
    </row>
    <row r="1630" spans="8:8">
      <c r="H1630" s="268" t="str">
        <f t="shared" si="25"/>
        <v/>
      </c>
    </row>
    <row r="1631" spans="8:8">
      <c r="H1631" s="268" t="str">
        <f t="shared" si="25"/>
        <v/>
      </c>
    </row>
    <row r="1632" spans="8:8">
      <c r="H1632" s="268" t="str">
        <f t="shared" si="25"/>
        <v/>
      </c>
    </row>
    <row r="1633" spans="8:8">
      <c r="H1633" s="268" t="str">
        <f t="shared" si="25"/>
        <v/>
      </c>
    </row>
    <row r="1634" spans="8:8">
      <c r="H1634" s="268" t="str">
        <f t="shared" si="25"/>
        <v/>
      </c>
    </row>
    <row r="1635" spans="8:8">
      <c r="H1635" s="268" t="str">
        <f t="shared" si="25"/>
        <v/>
      </c>
    </row>
    <row r="1636" spans="8:8">
      <c r="H1636" s="268" t="str">
        <f t="shared" si="25"/>
        <v/>
      </c>
    </row>
    <row r="1637" spans="8:8">
      <c r="H1637" s="268" t="str">
        <f t="shared" si="25"/>
        <v/>
      </c>
    </row>
    <row r="1638" spans="8:8">
      <c r="H1638" s="268" t="str">
        <f t="shared" si="25"/>
        <v/>
      </c>
    </row>
    <row r="1639" spans="8:8">
      <c r="H1639" s="268" t="str">
        <f t="shared" si="25"/>
        <v/>
      </c>
    </row>
    <row r="1640" spans="8:8">
      <c r="H1640" s="268" t="str">
        <f t="shared" si="25"/>
        <v/>
      </c>
    </row>
    <row r="1641" spans="8:8">
      <c r="H1641" s="268" t="str">
        <f t="shared" si="25"/>
        <v/>
      </c>
    </row>
    <row r="1642" spans="8:8">
      <c r="H1642" s="268" t="str">
        <f t="shared" si="25"/>
        <v/>
      </c>
    </row>
    <row r="1643" spans="8:8">
      <c r="H1643" s="268" t="str">
        <f t="shared" si="25"/>
        <v/>
      </c>
    </row>
    <row r="1644" spans="8:8">
      <c r="H1644" s="268" t="str">
        <f t="shared" si="25"/>
        <v/>
      </c>
    </row>
    <row r="1645" spans="8:8">
      <c r="H1645" s="268" t="str">
        <f t="shared" si="25"/>
        <v/>
      </c>
    </row>
    <row r="1646" spans="8:8">
      <c r="H1646" s="268" t="str">
        <f t="shared" si="25"/>
        <v/>
      </c>
    </row>
    <row r="1647" spans="8:8">
      <c r="H1647" s="268" t="str">
        <f t="shared" si="25"/>
        <v/>
      </c>
    </row>
    <row r="1648" spans="8:8">
      <c r="H1648" s="268" t="str">
        <f t="shared" si="25"/>
        <v/>
      </c>
    </row>
    <row r="1649" spans="8:8">
      <c r="H1649" s="268" t="str">
        <f t="shared" si="25"/>
        <v/>
      </c>
    </row>
    <row r="1650" spans="8:8">
      <c r="H1650" s="268" t="str">
        <f t="shared" si="25"/>
        <v/>
      </c>
    </row>
    <row r="1651" spans="8:8">
      <c r="H1651" s="268" t="str">
        <f t="shared" si="25"/>
        <v/>
      </c>
    </row>
    <row r="1652" spans="8:8">
      <c r="H1652" s="268" t="str">
        <f t="shared" si="25"/>
        <v/>
      </c>
    </row>
    <row r="1653" spans="8:8">
      <c r="H1653" s="268" t="str">
        <f t="shared" si="25"/>
        <v/>
      </c>
    </row>
    <row r="1654" spans="8:8">
      <c r="H1654" s="268" t="str">
        <f t="shared" si="25"/>
        <v/>
      </c>
    </row>
    <row r="1655" spans="8:8">
      <c r="H1655" s="268" t="str">
        <f t="shared" si="25"/>
        <v/>
      </c>
    </row>
    <row r="1656" spans="8:8">
      <c r="H1656" s="268" t="str">
        <f t="shared" si="25"/>
        <v/>
      </c>
    </row>
    <row r="1657" spans="8:8">
      <c r="H1657" s="268" t="str">
        <f t="shared" si="25"/>
        <v/>
      </c>
    </row>
    <row r="1658" spans="8:8">
      <c r="H1658" s="268" t="str">
        <f t="shared" si="25"/>
        <v/>
      </c>
    </row>
    <row r="1659" spans="8:8">
      <c r="H1659" s="268" t="str">
        <f t="shared" si="25"/>
        <v/>
      </c>
    </row>
    <row r="1660" spans="8:8">
      <c r="H1660" s="268" t="str">
        <f t="shared" si="25"/>
        <v/>
      </c>
    </row>
    <row r="1661" spans="8:8">
      <c r="H1661" s="268" t="str">
        <f t="shared" si="25"/>
        <v/>
      </c>
    </row>
    <row r="1662" spans="8:8">
      <c r="H1662" s="268" t="str">
        <f t="shared" si="25"/>
        <v/>
      </c>
    </row>
    <row r="1663" spans="8:8">
      <c r="H1663" s="268" t="str">
        <f t="shared" si="25"/>
        <v/>
      </c>
    </row>
    <row r="1664" spans="8:8">
      <c r="H1664" s="268" t="str">
        <f t="shared" si="25"/>
        <v/>
      </c>
    </row>
    <row r="1665" spans="8:8">
      <c r="H1665" s="268" t="str">
        <f t="shared" si="25"/>
        <v/>
      </c>
    </row>
    <row r="1666" spans="8:8">
      <c r="H1666" s="268" t="str">
        <f t="shared" si="25"/>
        <v/>
      </c>
    </row>
    <row r="1667" spans="8:8">
      <c r="H1667" s="268" t="str">
        <f t="shared" si="25"/>
        <v/>
      </c>
    </row>
    <row r="1668" spans="8:8">
      <c r="H1668" s="268" t="str">
        <f t="shared" si="25"/>
        <v/>
      </c>
    </row>
    <row r="1669" spans="8:8">
      <c r="H1669" s="268" t="str">
        <f t="shared" si="25"/>
        <v/>
      </c>
    </row>
    <row r="1670" spans="8:8">
      <c r="H1670" s="268" t="str">
        <f t="shared" ref="H1670:H1733" si="26">IF(A1670="","",IF(D1670="","No esta en MM BD",IF(B1670="EMBOT",C1670,C1670/D1670)))</f>
        <v/>
      </c>
    </row>
    <row r="1671" spans="8:8">
      <c r="H1671" s="268" t="str">
        <f t="shared" si="26"/>
        <v/>
      </c>
    </row>
    <row r="1672" spans="8:8">
      <c r="H1672" s="268" t="str">
        <f t="shared" si="26"/>
        <v/>
      </c>
    </row>
    <row r="1673" spans="8:8">
      <c r="H1673" s="268" t="str">
        <f t="shared" si="26"/>
        <v/>
      </c>
    </row>
    <row r="1674" spans="8:8">
      <c r="H1674" s="268" t="str">
        <f t="shared" si="26"/>
        <v/>
      </c>
    </row>
    <row r="1675" spans="8:8">
      <c r="H1675" s="268" t="str">
        <f t="shared" si="26"/>
        <v/>
      </c>
    </row>
    <row r="1676" spans="8:8">
      <c r="H1676" s="268" t="str">
        <f t="shared" si="26"/>
        <v/>
      </c>
    </row>
    <row r="1677" spans="8:8">
      <c r="H1677" s="268" t="str">
        <f t="shared" si="26"/>
        <v/>
      </c>
    </row>
    <row r="1678" spans="8:8">
      <c r="H1678" s="268" t="str">
        <f t="shared" si="26"/>
        <v/>
      </c>
    </row>
    <row r="1679" spans="8:8">
      <c r="H1679" s="268" t="str">
        <f t="shared" si="26"/>
        <v/>
      </c>
    </row>
    <row r="1680" spans="8:8">
      <c r="H1680" s="268" t="str">
        <f t="shared" si="26"/>
        <v/>
      </c>
    </row>
    <row r="1681" spans="8:8">
      <c r="H1681" s="268" t="str">
        <f t="shared" si="26"/>
        <v/>
      </c>
    </row>
    <row r="1682" spans="8:8">
      <c r="H1682" s="268" t="str">
        <f t="shared" si="26"/>
        <v/>
      </c>
    </row>
    <row r="1683" spans="8:8">
      <c r="H1683" s="268" t="str">
        <f t="shared" si="26"/>
        <v/>
      </c>
    </row>
    <row r="1684" spans="8:8">
      <c r="H1684" s="268" t="str">
        <f t="shared" si="26"/>
        <v/>
      </c>
    </row>
    <row r="1685" spans="8:8">
      <c r="H1685" s="268" t="str">
        <f t="shared" si="26"/>
        <v/>
      </c>
    </row>
    <row r="1686" spans="8:8">
      <c r="H1686" s="268" t="str">
        <f t="shared" si="26"/>
        <v/>
      </c>
    </row>
    <row r="1687" spans="8:8">
      <c r="H1687" s="268" t="str">
        <f t="shared" si="26"/>
        <v/>
      </c>
    </row>
    <row r="1688" spans="8:8">
      <c r="H1688" s="268" t="str">
        <f t="shared" si="26"/>
        <v/>
      </c>
    </row>
    <row r="1689" spans="8:8">
      <c r="H1689" s="268" t="str">
        <f t="shared" si="26"/>
        <v/>
      </c>
    </row>
    <row r="1690" spans="8:8">
      <c r="H1690" s="268" t="str">
        <f t="shared" si="26"/>
        <v/>
      </c>
    </row>
    <row r="1691" spans="8:8">
      <c r="H1691" s="268" t="str">
        <f t="shared" si="26"/>
        <v/>
      </c>
    </row>
    <row r="1692" spans="8:8">
      <c r="H1692" s="268" t="str">
        <f t="shared" si="26"/>
        <v/>
      </c>
    </row>
    <row r="1693" spans="8:8">
      <c r="H1693" s="268" t="str">
        <f t="shared" si="26"/>
        <v/>
      </c>
    </row>
    <row r="1694" spans="8:8">
      <c r="H1694" s="268" t="str">
        <f t="shared" si="26"/>
        <v/>
      </c>
    </row>
    <row r="1695" spans="8:8">
      <c r="H1695" s="268" t="str">
        <f t="shared" si="26"/>
        <v/>
      </c>
    </row>
    <row r="1696" spans="8:8">
      <c r="H1696" s="268" t="str">
        <f t="shared" si="26"/>
        <v/>
      </c>
    </row>
    <row r="1697" spans="8:8">
      <c r="H1697" s="268" t="str">
        <f t="shared" si="26"/>
        <v/>
      </c>
    </row>
    <row r="1698" spans="8:8">
      <c r="H1698" s="268" t="str">
        <f t="shared" si="26"/>
        <v/>
      </c>
    </row>
    <row r="1699" spans="8:8">
      <c r="H1699" s="268" t="str">
        <f t="shared" si="26"/>
        <v/>
      </c>
    </row>
    <row r="1700" spans="8:8">
      <c r="H1700" s="268" t="str">
        <f t="shared" si="26"/>
        <v/>
      </c>
    </row>
    <row r="1701" spans="8:8">
      <c r="H1701" s="268" t="str">
        <f t="shared" si="26"/>
        <v/>
      </c>
    </row>
    <row r="1702" spans="8:8">
      <c r="H1702" s="268" t="str">
        <f t="shared" si="26"/>
        <v/>
      </c>
    </row>
    <row r="1703" spans="8:8">
      <c r="H1703" s="268" t="str">
        <f t="shared" si="26"/>
        <v/>
      </c>
    </row>
    <row r="1704" spans="8:8">
      <c r="H1704" s="268" t="str">
        <f t="shared" si="26"/>
        <v/>
      </c>
    </row>
    <row r="1705" spans="8:8">
      <c r="H1705" s="268" t="str">
        <f t="shared" si="26"/>
        <v/>
      </c>
    </row>
    <row r="1706" spans="8:8">
      <c r="H1706" s="268" t="str">
        <f t="shared" si="26"/>
        <v/>
      </c>
    </row>
    <row r="1707" spans="8:8">
      <c r="H1707" s="268" t="str">
        <f t="shared" si="26"/>
        <v/>
      </c>
    </row>
    <row r="1708" spans="8:8">
      <c r="H1708" s="268" t="str">
        <f t="shared" si="26"/>
        <v/>
      </c>
    </row>
    <row r="1709" spans="8:8">
      <c r="H1709" s="268" t="str">
        <f t="shared" si="26"/>
        <v/>
      </c>
    </row>
    <row r="1710" spans="8:8">
      <c r="H1710" s="268" t="str">
        <f t="shared" si="26"/>
        <v/>
      </c>
    </row>
    <row r="1711" spans="8:8">
      <c r="H1711" s="268" t="str">
        <f t="shared" si="26"/>
        <v/>
      </c>
    </row>
    <row r="1712" spans="8:8">
      <c r="H1712" s="268" t="str">
        <f t="shared" si="26"/>
        <v/>
      </c>
    </row>
    <row r="1713" spans="8:8">
      <c r="H1713" s="268" t="str">
        <f t="shared" si="26"/>
        <v/>
      </c>
    </row>
    <row r="1714" spans="8:8">
      <c r="H1714" s="268" t="str">
        <f t="shared" si="26"/>
        <v/>
      </c>
    </row>
    <row r="1715" spans="8:8">
      <c r="H1715" s="268" t="str">
        <f t="shared" si="26"/>
        <v/>
      </c>
    </row>
    <row r="1716" spans="8:8">
      <c r="H1716" s="268" t="str">
        <f t="shared" si="26"/>
        <v/>
      </c>
    </row>
    <row r="1717" spans="8:8">
      <c r="H1717" s="268" t="str">
        <f t="shared" si="26"/>
        <v/>
      </c>
    </row>
    <row r="1718" spans="8:8">
      <c r="H1718" s="268" t="str">
        <f t="shared" si="26"/>
        <v/>
      </c>
    </row>
    <row r="1719" spans="8:8">
      <c r="H1719" s="268" t="str">
        <f t="shared" si="26"/>
        <v/>
      </c>
    </row>
    <row r="1720" spans="8:8">
      <c r="H1720" s="268" t="str">
        <f t="shared" si="26"/>
        <v/>
      </c>
    </row>
    <row r="1721" spans="8:8">
      <c r="H1721" s="268" t="str">
        <f t="shared" si="26"/>
        <v/>
      </c>
    </row>
    <row r="1722" spans="8:8">
      <c r="H1722" s="268" t="str">
        <f t="shared" si="26"/>
        <v/>
      </c>
    </row>
    <row r="1723" spans="8:8">
      <c r="H1723" s="268" t="str">
        <f t="shared" si="26"/>
        <v/>
      </c>
    </row>
    <row r="1724" spans="8:8">
      <c r="H1724" s="268" t="str">
        <f t="shared" si="26"/>
        <v/>
      </c>
    </row>
    <row r="1725" spans="8:8">
      <c r="H1725" s="268" t="str">
        <f t="shared" si="26"/>
        <v/>
      </c>
    </row>
    <row r="1726" spans="8:8">
      <c r="H1726" s="268" t="str">
        <f t="shared" si="26"/>
        <v/>
      </c>
    </row>
    <row r="1727" spans="8:8">
      <c r="H1727" s="268" t="str">
        <f t="shared" si="26"/>
        <v/>
      </c>
    </row>
    <row r="1728" spans="8:8">
      <c r="H1728" s="268" t="str">
        <f t="shared" si="26"/>
        <v/>
      </c>
    </row>
    <row r="1729" spans="8:8">
      <c r="H1729" s="268" t="str">
        <f t="shared" si="26"/>
        <v/>
      </c>
    </row>
    <row r="1730" spans="8:8">
      <c r="H1730" s="268" t="str">
        <f t="shared" si="26"/>
        <v/>
      </c>
    </row>
    <row r="1731" spans="8:8">
      <c r="H1731" s="268" t="str">
        <f t="shared" si="26"/>
        <v/>
      </c>
    </row>
    <row r="1732" spans="8:8">
      <c r="H1732" s="268" t="str">
        <f t="shared" si="26"/>
        <v/>
      </c>
    </row>
    <row r="1733" spans="8:8">
      <c r="H1733" s="268" t="str">
        <f t="shared" si="26"/>
        <v/>
      </c>
    </row>
    <row r="1734" spans="8:8">
      <c r="H1734" s="268" t="str">
        <f t="shared" ref="H1734:H1797" si="27">IF(A1734="","",IF(D1734="","No esta en MM BD",IF(B1734="EMBOT",C1734,C1734/D1734)))</f>
        <v/>
      </c>
    </row>
    <row r="1735" spans="8:8">
      <c r="H1735" s="268" t="str">
        <f t="shared" si="27"/>
        <v/>
      </c>
    </row>
    <row r="1736" spans="8:8">
      <c r="H1736" s="268" t="str">
        <f t="shared" si="27"/>
        <v/>
      </c>
    </row>
    <row r="1737" spans="8:8">
      <c r="H1737" s="268" t="str">
        <f t="shared" si="27"/>
        <v/>
      </c>
    </row>
    <row r="1738" spans="8:8">
      <c r="H1738" s="268" t="str">
        <f t="shared" si="27"/>
        <v/>
      </c>
    </row>
    <row r="1739" spans="8:8">
      <c r="H1739" s="268" t="str">
        <f t="shared" si="27"/>
        <v/>
      </c>
    </row>
    <row r="1740" spans="8:8">
      <c r="H1740" s="268" t="str">
        <f t="shared" si="27"/>
        <v/>
      </c>
    </row>
    <row r="1741" spans="8:8">
      <c r="H1741" s="268" t="str">
        <f t="shared" si="27"/>
        <v/>
      </c>
    </row>
    <row r="1742" spans="8:8">
      <c r="H1742" s="268" t="str">
        <f t="shared" si="27"/>
        <v/>
      </c>
    </row>
    <row r="1743" spans="8:8">
      <c r="H1743" s="268" t="str">
        <f t="shared" si="27"/>
        <v/>
      </c>
    </row>
    <row r="1744" spans="8:8">
      <c r="H1744" s="268" t="str">
        <f t="shared" si="27"/>
        <v/>
      </c>
    </row>
    <row r="1745" spans="8:8">
      <c r="H1745" s="268" t="str">
        <f t="shared" si="27"/>
        <v/>
      </c>
    </row>
    <row r="1746" spans="8:8">
      <c r="H1746" s="268" t="str">
        <f t="shared" si="27"/>
        <v/>
      </c>
    </row>
    <row r="1747" spans="8:8">
      <c r="H1747" s="268" t="str">
        <f t="shared" si="27"/>
        <v/>
      </c>
    </row>
    <row r="1748" spans="8:8">
      <c r="H1748" s="268" t="str">
        <f t="shared" si="27"/>
        <v/>
      </c>
    </row>
    <row r="1749" spans="8:8">
      <c r="H1749" s="268" t="str">
        <f t="shared" si="27"/>
        <v/>
      </c>
    </row>
    <row r="1750" spans="8:8">
      <c r="H1750" s="268" t="str">
        <f t="shared" si="27"/>
        <v/>
      </c>
    </row>
    <row r="1751" spans="8:8">
      <c r="H1751" s="268" t="str">
        <f t="shared" si="27"/>
        <v/>
      </c>
    </row>
    <row r="1752" spans="8:8">
      <c r="H1752" s="268" t="str">
        <f t="shared" si="27"/>
        <v/>
      </c>
    </row>
    <row r="1753" spans="8:8">
      <c r="H1753" s="268" t="str">
        <f t="shared" si="27"/>
        <v/>
      </c>
    </row>
    <row r="1754" spans="8:8">
      <c r="H1754" s="268" t="str">
        <f t="shared" si="27"/>
        <v/>
      </c>
    </row>
    <row r="1755" spans="8:8">
      <c r="H1755" s="268" t="str">
        <f t="shared" si="27"/>
        <v/>
      </c>
    </row>
    <row r="1756" spans="8:8">
      <c r="H1756" s="268" t="str">
        <f t="shared" si="27"/>
        <v/>
      </c>
    </row>
    <row r="1757" spans="8:8">
      <c r="H1757" s="268" t="str">
        <f t="shared" si="27"/>
        <v/>
      </c>
    </row>
    <row r="1758" spans="8:8">
      <c r="H1758" s="268" t="str">
        <f t="shared" si="27"/>
        <v/>
      </c>
    </row>
    <row r="1759" spans="8:8">
      <c r="H1759" s="268" t="str">
        <f t="shared" si="27"/>
        <v/>
      </c>
    </row>
    <row r="1760" spans="8:8">
      <c r="H1760" s="268" t="str">
        <f t="shared" si="27"/>
        <v/>
      </c>
    </row>
    <row r="1761" spans="8:8">
      <c r="H1761" s="268" t="str">
        <f t="shared" si="27"/>
        <v/>
      </c>
    </row>
    <row r="1762" spans="8:8">
      <c r="H1762" s="268" t="str">
        <f t="shared" si="27"/>
        <v/>
      </c>
    </row>
    <row r="1763" spans="8:8">
      <c r="H1763" s="268" t="str">
        <f t="shared" si="27"/>
        <v/>
      </c>
    </row>
    <row r="1764" spans="8:8">
      <c r="H1764" s="268" t="str">
        <f t="shared" si="27"/>
        <v/>
      </c>
    </row>
    <row r="1765" spans="8:8">
      <c r="H1765" s="268" t="str">
        <f t="shared" si="27"/>
        <v/>
      </c>
    </row>
    <row r="1766" spans="8:8">
      <c r="H1766" s="268" t="str">
        <f t="shared" si="27"/>
        <v/>
      </c>
    </row>
    <row r="1767" spans="8:8">
      <c r="H1767" s="268" t="str">
        <f t="shared" si="27"/>
        <v/>
      </c>
    </row>
    <row r="1768" spans="8:8">
      <c r="H1768" s="268" t="str">
        <f t="shared" si="27"/>
        <v/>
      </c>
    </row>
    <row r="1769" spans="8:8">
      <c r="H1769" s="268" t="str">
        <f t="shared" si="27"/>
        <v/>
      </c>
    </row>
    <row r="1770" spans="8:8">
      <c r="H1770" s="268" t="str">
        <f t="shared" si="27"/>
        <v/>
      </c>
    </row>
    <row r="1771" spans="8:8">
      <c r="H1771" s="268" t="str">
        <f t="shared" si="27"/>
        <v/>
      </c>
    </row>
    <row r="1772" spans="8:8">
      <c r="H1772" s="268" t="str">
        <f t="shared" si="27"/>
        <v/>
      </c>
    </row>
    <row r="1773" spans="8:8">
      <c r="H1773" s="268" t="str">
        <f t="shared" si="27"/>
        <v/>
      </c>
    </row>
    <row r="1774" spans="8:8">
      <c r="H1774" s="268" t="str">
        <f t="shared" si="27"/>
        <v/>
      </c>
    </row>
    <row r="1775" spans="8:8">
      <c r="H1775" s="268" t="str">
        <f t="shared" si="27"/>
        <v/>
      </c>
    </row>
    <row r="1776" spans="8:8">
      <c r="H1776" s="268" t="str">
        <f t="shared" si="27"/>
        <v/>
      </c>
    </row>
    <row r="1777" spans="8:8">
      <c r="H1777" s="268" t="str">
        <f t="shared" si="27"/>
        <v/>
      </c>
    </row>
    <row r="1778" spans="8:8">
      <c r="H1778" s="268" t="str">
        <f t="shared" si="27"/>
        <v/>
      </c>
    </row>
    <row r="1779" spans="8:8">
      <c r="H1779" s="268" t="str">
        <f t="shared" si="27"/>
        <v/>
      </c>
    </row>
    <row r="1780" spans="8:8">
      <c r="H1780" s="268" t="str">
        <f t="shared" si="27"/>
        <v/>
      </c>
    </row>
    <row r="1781" spans="8:8">
      <c r="H1781" s="268" t="str">
        <f t="shared" si="27"/>
        <v/>
      </c>
    </row>
    <row r="1782" spans="8:8">
      <c r="H1782" s="268" t="str">
        <f t="shared" si="27"/>
        <v/>
      </c>
    </row>
    <row r="1783" spans="8:8">
      <c r="H1783" s="268" t="str">
        <f t="shared" si="27"/>
        <v/>
      </c>
    </row>
    <row r="1784" spans="8:8">
      <c r="H1784" s="268" t="str">
        <f t="shared" si="27"/>
        <v/>
      </c>
    </row>
    <row r="1785" spans="8:8">
      <c r="H1785" s="268" t="str">
        <f t="shared" si="27"/>
        <v/>
      </c>
    </row>
    <row r="1786" spans="8:8">
      <c r="H1786" s="268" t="str">
        <f t="shared" si="27"/>
        <v/>
      </c>
    </row>
    <row r="1787" spans="8:8">
      <c r="H1787" s="268" t="str">
        <f t="shared" si="27"/>
        <v/>
      </c>
    </row>
    <row r="1788" spans="8:8">
      <c r="H1788" s="268" t="str">
        <f t="shared" si="27"/>
        <v/>
      </c>
    </row>
    <row r="1789" spans="8:8">
      <c r="H1789" s="268" t="str">
        <f t="shared" si="27"/>
        <v/>
      </c>
    </row>
    <row r="1790" spans="8:8">
      <c r="H1790" s="268" t="str">
        <f t="shared" si="27"/>
        <v/>
      </c>
    </row>
    <row r="1791" spans="8:8">
      <c r="H1791" s="268" t="str">
        <f t="shared" si="27"/>
        <v/>
      </c>
    </row>
    <row r="1792" spans="8:8">
      <c r="H1792" s="268" t="str">
        <f t="shared" si="27"/>
        <v/>
      </c>
    </row>
    <row r="1793" spans="8:8">
      <c r="H1793" s="268" t="str">
        <f t="shared" si="27"/>
        <v/>
      </c>
    </row>
    <row r="1794" spans="8:8">
      <c r="H1794" s="268" t="str">
        <f t="shared" si="27"/>
        <v/>
      </c>
    </row>
    <row r="1795" spans="8:8">
      <c r="H1795" s="268" t="str">
        <f t="shared" si="27"/>
        <v/>
      </c>
    </row>
    <row r="1796" spans="8:8">
      <c r="H1796" s="268" t="str">
        <f t="shared" si="27"/>
        <v/>
      </c>
    </row>
    <row r="1797" spans="8:8">
      <c r="H1797" s="268" t="str">
        <f t="shared" si="27"/>
        <v/>
      </c>
    </row>
    <row r="1798" spans="8:8">
      <c r="H1798" s="268" t="str">
        <f t="shared" ref="H1798:H1812" si="28">IF(A1798="","",IF(D1798="","No esta en MM BD",IF(B1798="EMBOT",C1798,C1798/D1798)))</f>
        <v/>
      </c>
    </row>
    <row r="1799" spans="8:8">
      <c r="H1799" s="268" t="str">
        <f t="shared" si="28"/>
        <v/>
      </c>
    </row>
    <row r="1800" spans="8:8">
      <c r="H1800" s="268" t="str">
        <f t="shared" si="28"/>
        <v/>
      </c>
    </row>
    <row r="1801" spans="8:8">
      <c r="H1801" s="268" t="str">
        <f t="shared" si="28"/>
        <v/>
      </c>
    </row>
    <row r="1802" spans="8:8">
      <c r="H1802" s="268" t="str">
        <f t="shared" si="28"/>
        <v/>
      </c>
    </row>
    <row r="1803" spans="8:8">
      <c r="H1803" s="268" t="str">
        <f t="shared" si="28"/>
        <v/>
      </c>
    </row>
    <row r="1804" spans="8:8">
      <c r="H1804" s="268" t="str">
        <f t="shared" si="28"/>
        <v/>
      </c>
    </row>
    <row r="1805" spans="8:8">
      <c r="H1805" s="268" t="str">
        <f t="shared" si="28"/>
        <v/>
      </c>
    </row>
    <row r="1806" spans="8:8">
      <c r="H1806" s="268" t="str">
        <f t="shared" si="28"/>
        <v/>
      </c>
    </row>
    <row r="1807" spans="8:8">
      <c r="H1807" s="268" t="str">
        <f t="shared" si="28"/>
        <v/>
      </c>
    </row>
    <row r="1808" spans="8:8">
      <c r="H1808" s="268" t="str">
        <f t="shared" si="28"/>
        <v/>
      </c>
    </row>
    <row r="1809" spans="8:8">
      <c r="H1809" s="268" t="str">
        <f t="shared" si="28"/>
        <v/>
      </c>
    </row>
    <row r="1810" spans="8:8">
      <c r="H1810" s="268" t="str">
        <f t="shared" si="28"/>
        <v/>
      </c>
    </row>
    <row r="1811" spans="8:8">
      <c r="H1811" s="268" t="str">
        <f t="shared" si="28"/>
        <v/>
      </c>
    </row>
    <row r="1812" spans="8:8">
      <c r="H1812" s="268" t="str">
        <f t="shared" si="28"/>
        <v/>
      </c>
    </row>
  </sheetData>
  <pageMargins left="0.7" right="0.7" top="0.75" bottom="0.75" header="0.3" footer="0.3"/>
  <pageSetup orientation="portrait" r:id="rId3"/>
  <legacyDrawing r:id="rId4"/>
  <controls>
    <control shapeId="10241" r:id="rId5" name="CommandButton1"/>
  </controls>
</worksheet>
</file>

<file path=xl/worksheets/sheet9.xml><?xml version="1.0" encoding="utf-8"?>
<worksheet xmlns="http://schemas.openxmlformats.org/spreadsheetml/2006/main" xmlns:r="http://schemas.openxmlformats.org/officeDocument/2006/relationships">
  <sheetPr codeName="Hoja9">
    <tabColor rgb="FFFFFF00"/>
  </sheetPr>
  <dimension ref="A1:AL422"/>
  <sheetViews>
    <sheetView tabSelected="1" zoomScale="85" zoomScaleNormal="85" workbookViewId="0">
      <selection activeCell="I29" sqref="I29"/>
    </sheetView>
  </sheetViews>
  <sheetFormatPr baseColWidth="10" defaultRowHeight="12.75"/>
  <cols>
    <col min="2" max="2" width="8.42578125" customWidth="1"/>
    <col min="3" max="3" width="12" style="190" customWidth="1"/>
    <col min="4" max="4" width="11.28515625" customWidth="1"/>
    <col min="5" max="5" width="11.42578125" customWidth="1"/>
    <col min="6" max="6" width="8.28515625" customWidth="1"/>
    <col min="7" max="9" width="7.5703125" style="175" customWidth="1"/>
    <col min="10" max="10" width="7.5703125" style="72" customWidth="1"/>
    <col min="11" max="11" width="7.5703125" customWidth="1"/>
    <col min="12" max="13" width="7.5703125" style="72" customWidth="1"/>
    <col min="14" max="14" width="11.42578125" style="189" customWidth="1"/>
    <col min="15" max="15" width="11.42578125" customWidth="1"/>
    <col min="16" max="16" width="11.42578125" style="190" customWidth="1"/>
    <col min="17" max="17" width="11.7109375" style="100" customWidth="1"/>
    <col min="18" max="18" width="8.85546875" customWidth="1"/>
    <col min="19" max="19" width="7.42578125" customWidth="1"/>
    <col min="20" max="20" width="5.28515625" customWidth="1"/>
    <col min="21" max="21" width="11.42578125" style="190" customWidth="1"/>
    <col min="22" max="26" width="11.42578125" customWidth="1"/>
    <col min="27" max="34" width="11.42578125" style="177" customWidth="1"/>
    <col min="35" max="37" width="11.42578125" customWidth="1"/>
    <col min="38" max="38" width="10.28515625" customWidth="1"/>
  </cols>
  <sheetData>
    <row r="1" spans="1:38">
      <c r="D1" s="190"/>
      <c r="E1" s="190"/>
      <c r="F1" s="389" t="str">
        <f>IF(B1="","",IFERROR(IF(E1="Imperfecta",IF(VLOOKUP(B1,'T din'!A:H,8,0)="No esta en MM BD","No esta en MM BD",VLOOKUP(B1,'T din'!A:H,8,0)-VLOOKUP(B1,'CO26'!A:E,4,0)),0),""))</f>
        <v/>
      </c>
      <c r="G1" s="190"/>
      <c r="H1" s="190"/>
      <c r="I1" s="190"/>
      <c r="J1" s="190"/>
      <c r="K1" s="190"/>
      <c r="L1" s="190"/>
      <c r="M1" s="190"/>
      <c r="N1" s="190"/>
      <c r="O1" s="190"/>
      <c r="Q1" s="190"/>
      <c r="R1" s="190"/>
      <c r="S1" s="190"/>
      <c r="T1" s="190"/>
      <c r="V1" s="190"/>
      <c r="W1" s="190"/>
      <c r="X1" s="190"/>
      <c r="Y1" s="190"/>
      <c r="AL1" s="392" t="str">
        <f>IFERROR(IF(AK1="CAJ",((VLOOKUP(B1,'CO26'!A:F,6,0)*(VLOOKUP(B1,BD!C:AE,29,0)))*VLOOKUP(B1,BD!C:AD,28,0))/9000,((VLOOKUP(B1,'CO26'!A:F,6,0))*VLOOKUP(B1,BD!C:AD,28,0))/9000),"")</f>
        <v/>
      </c>
    </row>
    <row r="4" spans="1:38">
      <c r="D4" s="180" t="s">
        <v>63</v>
      </c>
      <c r="E4" s="1" t="s">
        <v>680</v>
      </c>
      <c r="F4" s="1"/>
      <c r="G4" s="507" t="s">
        <v>681</v>
      </c>
      <c r="H4" s="507"/>
      <c r="I4" s="507"/>
      <c r="J4" s="507" t="s">
        <v>686</v>
      </c>
      <c r="K4" s="507"/>
      <c r="L4" s="507"/>
      <c r="M4" s="347"/>
      <c r="Q4" s="102">
        <f ca="1">TODAY()</f>
        <v>40702</v>
      </c>
    </row>
    <row r="5" spans="1:38">
      <c r="A5" s="95" t="s">
        <v>40</v>
      </c>
      <c r="B5" s="95" t="s">
        <v>670</v>
      </c>
      <c r="C5" s="191" t="s">
        <v>693</v>
      </c>
      <c r="D5" s="95" t="s">
        <v>671</v>
      </c>
      <c r="E5" s="95" t="s">
        <v>672</v>
      </c>
      <c r="F5" s="95" t="s">
        <v>673</v>
      </c>
      <c r="G5" s="176" t="s">
        <v>682</v>
      </c>
      <c r="H5" s="176" t="s">
        <v>683</v>
      </c>
      <c r="I5" s="176" t="s">
        <v>684</v>
      </c>
      <c r="J5" s="176" t="s">
        <v>682</v>
      </c>
      <c r="K5" s="176" t="s">
        <v>683</v>
      </c>
      <c r="L5" s="176" t="s">
        <v>684</v>
      </c>
      <c r="M5" s="176" t="s">
        <v>9</v>
      </c>
      <c r="N5" s="101" t="s">
        <v>688</v>
      </c>
      <c r="O5" s="178" t="s">
        <v>692</v>
      </c>
      <c r="P5" s="102" t="s">
        <v>705</v>
      </c>
      <c r="Q5" s="101" t="s">
        <v>65</v>
      </c>
      <c r="R5" s="178" t="s">
        <v>319</v>
      </c>
      <c r="S5" s="178" t="s">
        <v>320</v>
      </c>
      <c r="T5" s="179" t="s">
        <v>331</v>
      </c>
      <c r="U5" s="188" t="s">
        <v>501</v>
      </c>
      <c r="V5" s="263" t="s">
        <v>730</v>
      </c>
      <c r="W5" s="263" t="s">
        <v>731</v>
      </c>
      <c r="X5" s="263" t="s">
        <v>745</v>
      </c>
      <c r="Y5" s="287" t="s">
        <v>800</v>
      </c>
      <c r="Z5" s="95" t="s">
        <v>42</v>
      </c>
      <c r="AA5" s="397" t="s">
        <v>312</v>
      </c>
      <c r="AB5" s="397" t="s">
        <v>314</v>
      </c>
      <c r="AC5" s="397" t="s">
        <v>315</v>
      </c>
      <c r="AD5" s="397" t="s">
        <v>313</v>
      </c>
      <c r="AE5" s="397" t="s">
        <v>312</v>
      </c>
      <c r="AF5" s="397" t="s">
        <v>314</v>
      </c>
      <c r="AG5" s="397" t="s">
        <v>315</v>
      </c>
      <c r="AH5" s="397" t="s">
        <v>313</v>
      </c>
      <c r="AI5" s="397" t="s">
        <v>814</v>
      </c>
      <c r="AJ5" s="397" t="s">
        <v>836</v>
      </c>
      <c r="AK5" s="397" t="s">
        <v>864</v>
      </c>
      <c r="AL5" s="397" t="s">
        <v>837</v>
      </c>
    </row>
    <row r="6" spans="1:38" s="82" customFormat="1">
      <c r="A6" s="82" t="s">
        <v>11</v>
      </c>
      <c r="B6" s="82">
        <v>7085399</v>
      </c>
      <c r="C6" s="273">
        <v>40700</v>
      </c>
      <c r="D6" s="389" t="str">
        <f>IF(B6="","",IFERROR(IF(VLOOKUP(B6,'T din'!A:A,1,0)=B6,"Ejecutada",""),"No Ejecutada"))</f>
        <v>Ejecutada</v>
      </c>
      <c r="E6" s="389" t="str">
        <f>IFERROR(IF(VLOOKUP(B6,'T din'!A:H,8,0)=VLOOKUP(B6,'CO26'!A:E,4,0),"OK","Imperfecta"),"")</f>
        <v>Imperfecta</v>
      </c>
      <c r="F6" s="389">
        <f>IF(B6="","",IFERROR(IF(E6="Imperfecta",IF(VLOOKUP(B6,'T din'!A:H,8,0)="No esta en MM BD","No esta en MM BD",VLOOKUP(B6,'T din'!A:H,8,0)-VLOOKUP(B6,'CO26'!A:E,4,0)),0),""))</f>
        <v>-8069</v>
      </c>
      <c r="G6" s="274">
        <v>9.5</v>
      </c>
      <c r="H6" s="274">
        <v>10.51</v>
      </c>
      <c r="I6" s="274">
        <v>1.0056</v>
      </c>
      <c r="J6" s="390">
        <f>IFERROR(VLOOKUP(B6,'T din'!L:M,2,0)*24,"")</f>
        <v>7</v>
      </c>
      <c r="K6" s="390">
        <f>IF(J6="","",IFERROR(J6+(VLOOKUP(B6,'T din'!A:E,5,0))/60,"No esta en BD"))</f>
        <v>9.25</v>
      </c>
      <c r="L6" s="390">
        <f>IFERROR(VLOOKUP(B6,'T din'!A:E,5,0)/60,"")</f>
        <v>2.25</v>
      </c>
      <c r="M6" s="390">
        <f>IF(B6="","",IFERROR(VLOOKUP(B6,'T din'!R:S,2,0),0))</f>
        <v>0</v>
      </c>
      <c r="N6" s="391">
        <f t="shared" ref="N6" si="0">IF(J6="","",IF(I6=0,((I6-L6)*60)*-1,IFERROR(((I6-L6)*60)+M6,"No esta en BD")))</f>
        <v>-74.664000000000001</v>
      </c>
      <c r="O6" s="389" t="str">
        <f>IFERROR(VLOOKUP(B6,'CO26'!A:H,8,0),"")</f>
        <v>L1_DIRE*</v>
      </c>
      <c r="P6" s="273" t="s">
        <v>719</v>
      </c>
      <c r="Q6" s="392" t="str">
        <f>IF(B6="","",IF(D6="Ejecutada","OK",IF(P6="Sin Fecha Stacking","Falla",P6-$Q$4)))</f>
        <v>OK</v>
      </c>
      <c r="R6" s="389" t="str">
        <f>IF(IFERROR(MID(VLOOKUP(B6,'CO26'!A:H,7,FALSE),SEARCH("LIB.",VLOOKUP(B6,'CO26'!A:H,7,FALSE),1),4),"")="LIB.","LIB.",IF(IFERROR(MID(VLOOKUP(B6,'CO26'!A:H,7,FALSE),SEARCH("CTEC",VLOOKUP(B6,'CO26'!A:H,7,FALSE),1),4),"")="CTEC","CTEC",IFERROR(MID(VLOOKUP(B6,'CO26'!A:H,7,FALSE),SEARCH("ABIE",VLOOKUP(B6,'CO26'!A:H,7,FALSE),1),4),"")))</f>
        <v>LIB.</v>
      </c>
      <c r="S6" s="389" t="str">
        <f>IF(IFERROR(MID(VLOOKUP(B6,'CO26'!A:H,7,FALSE),SEARCH("MACO",VLOOKUP(B6,'CO26'!A:H,7,FALSE),1),4),"")="MACO","MACO",IF(IFERROR(MID(VLOOKUP(B6,'CO26'!A:H,7,FALSE),SEARCH("FMAT",VLOOKUP(B6,'CO26'!A:H,7,FALSE),1),4),"")="FMAT","FMAT",IF(IFERROR(MID(VLOOKUP(B6,'CO26'!A:H,7,FALSE),SEARCH("DMNV",VLOOKUP(B6,'CO26'!A:H,7,FALSE),1),4),"")="DMNV","DMNV",IFERROR(MID(VLOOKUP(B6,'CO26'!A:H,7,FALSE),SEARCH("SUJL",VLOOKUP(B6,'CO26'!A:H,7,FALSE),1),4),""))))</f>
        <v>MACO</v>
      </c>
      <c r="T6" s="82" t="s">
        <v>720</v>
      </c>
      <c r="U6" s="393">
        <f>IFERROR(VLOOKUP(B6,'T din'!L:N,3,0),"")</f>
        <v>40700</v>
      </c>
      <c r="V6" s="389">
        <f>IFERROR(HLOOKUP(IF(IF(VLOOKUP(B6,'Prog Actual'!H:AP,35,0)="DIREC",0,IF(VLOOKUP(B6,'Prog Actual'!H:AP,35,0)="EMBOT",1,IF(VLOOKUP(B6,'Prog Actual'!H:AP,35,0)="ETIQ",2,3)))&lt;1,VLOOKUP(B6,'Prog Actual'!H:AZ,45,0),IF(VLOOKUP(B6,'Prog Actual'!H:AP,35,0)="DIREC",0,IF(VLOOKUP(B6,'Prog Actual'!H:AP,35,0)="EMBOT",1,IF(VLOOKUP(B6,'Prog Actual'!H:AP,35,0)="ETIQ",2,3)))),Base!$D$26:$L$44,VLOOKUP(CONCATENATE(A6,IF(VLOOKUP(B6,'Prog Actual'!H:K,4,0)&lt;2999,1,IF(VLOOKUP(B6,'Prog Actual'!H:K,4,0)&lt;4999,2,3))),Base!$B$27:$C$44,2,0),0),"")</f>
        <v>10000</v>
      </c>
      <c r="W6" s="389">
        <f>IF(B6="","",IFERROR(VLOOKUP(B6,'T din'!L:O,4,0),"No Ejecutada"))</f>
        <v>18000</v>
      </c>
      <c r="X6" s="389" t="str">
        <f>IF(B6="","",IF(P6&lt;C6,"Mal prog",IF(P6=C6,"Mismo dia","OK")))</f>
        <v>OK</v>
      </c>
      <c r="Y6" s="389" t="str">
        <f>IF(B6="","",IFERROR(VLOOKUP(B6,'T din'!L:P,5,0),"No Ejecutada"))</f>
        <v>Linea 1</v>
      </c>
      <c r="Z6" t="s">
        <v>258</v>
      </c>
      <c r="AA6" s="429"/>
      <c r="AB6" s="429">
        <v>8.3333333333333329E-2</v>
      </c>
      <c r="AC6" s="429"/>
      <c r="AD6" s="429">
        <v>3.44E-2</v>
      </c>
      <c r="AE6" s="429"/>
      <c r="AF6" s="429">
        <v>9.375E-2</v>
      </c>
      <c r="AG6" s="429"/>
      <c r="AH6" s="429">
        <v>1.911111111111111E-2</v>
      </c>
      <c r="AI6" s="430" t="str">
        <f>IFERROR((VLOOKUP(B6,'T din'!R:S,2,0)/1440),"")</f>
        <v/>
      </c>
      <c r="AJ6" s="392">
        <f>IFERROR(VLOOKUP(B6,'Prog Actual'!H:BC,48,0),"")</f>
        <v>688</v>
      </c>
      <c r="AK6" s="392" t="str">
        <f>IF(B6="","",VLOOKUP(B6,'Prog Actual'!H:L,5,0))</f>
        <v>CAJ</v>
      </c>
      <c r="AL6" s="392">
        <f>IFERROR(IF(AK6="CAJ",((VLOOKUP(B6,'CO26'!A:F,6,0)*(VLOOKUP(B6,BD!C:AE,29,0)))*VLOOKUP(B6,BD!C:AD,28,0))/9000,((VLOOKUP(B6,'CO26'!A:F,6,0))*VLOOKUP(B6,BD!C:AD,28,0))/9000),"")</f>
        <v>4722.5</v>
      </c>
    </row>
    <row r="7" spans="1:38" s="82" customFormat="1">
      <c r="C7" s="273"/>
      <c r="D7" s="389"/>
      <c r="E7" s="389"/>
      <c r="F7" s="389"/>
      <c r="G7" s="274"/>
      <c r="H7" s="274"/>
      <c r="I7" s="274"/>
      <c r="J7" s="390"/>
      <c r="K7" s="390"/>
      <c r="L7" s="390"/>
      <c r="M7" s="390"/>
      <c r="N7" s="391"/>
      <c r="O7" s="389"/>
      <c r="P7" s="273"/>
      <c r="Q7" s="392"/>
      <c r="R7" s="389"/>
      <c r="S7" s="389"/>
      <c r="U7" s="393"/>
      <c r="V7" s="389"/>
      <c r="W7" s="389"/>
      <c r="X7" s="389"/>
      <c r="Y7" s="389"/>
      <c r="Z7"/>
      <c r="AA7" s="429"/>
      <c r="AB7" s="429"/>
      <c r="AC7" s="429"/>
      <c r="AD7" s="429"/>
      <c r="AE7" s="429"/>
      <c r="AF7" s="429"/>
      <c r="AG7" s="429"/>
      <c r="AH7" s="429"/>
      <c r="AI7" s="430"/>
      <c r="AJ7" s="392"/>
      <c r="AK7" s="392"/>
      <c r="AL7" s="392"/>
    </row>
    <row r="8" spans="1:38" s="82" customFormat="1">
      <c r="C8" s="273"/>
      <c r="D8" s="389"/>
      <c r="E8" s="389"/>
      <c r="F8" s="389"/>
      <c r="G8" s="274"/>
      <c r="H8" s="274"/>
      <c r="I8" s="274"/>
      <c r="J8" s="390"/>
      <c r="K8" s="390"/>
      <c r="L8" s="390"/>
      <c r="M8" s="390"/>
      <c r="N8" s="391"/>
      <c r="O8" s="389"/>
      <c r="P8" s="273"/>
      <c r="Q8" s="392"/>
      <c r="R8" s="389"/>
      <c r="S8" s="389"/>
      <c r="U8" s="393"/>
      <c r="V8" s="389"/>
      <c r="W8" s="389"/>
      <c r="X8" s="389"/>
      <c r="Y8" s="389"/>
      <c r="AA8" s="429"/>
      <c r="AB8" s="429"/>
      <c r="AC8" s="429"/>
      <c r="AD8" s="429"/>
      <c r="AE8" s="429"/>
      <c r="AF8" s="429"/>
      <c r="AG8" s="429"/>
      <c r="AH8" s="429"/>
      <c r="AI8" s="430"/>
      <c r="AJ8" s="392"/>
      <c r="AK8" s="392"/>
      <c r="AL8" s="392"/>
    </row>
    <row r="9" spans="1:38" s="82" customFormat="1">
      <c r="C9" s="273"/>
      <c r="D9" s="389"/>
      <c r="E9" s="389"/>
      <c r="F9" s="389"/>
      <c r="G9" s="274"/>
      <c r="H9" s="274"/>
      <c r="I9" s="274"/>
      <c r="J9" s="390"/>
      <c r="K9" s="390"/>
      <c r="L9" s="390"/>
      <c r="M9" s="390"/>
      <c r="N9" s="391"/>
      <c r="O9" s="389"/>
      <c r="P9" s="273"/>
      <c r="Q9" s="392"/>
      <c r="R9" s="389"/>
      <c r="S9" s="389"/>
      <c r="U9" s="393"/>
      <c r="V9" s="389"/>
      <c r="W9" s="389"/>
      <c r="X9" s="389"/>
      <c r="Y9" s="389"/>
      <c r="AA9" s="429"/>
      <c r="AB9" s="429"/>
      <c r="AC9" s="429"/>
      <c r="AD9" s="429"/>
      <c r="AE9" s="429"/>
      <c r="AF9" s="429"/>
      <c r="AG9" s="429"/>
      <c r="AH9" s="429"/>
      <c r="AI9" s="430"/>
      <c r="AJ9" s="392"/>
      <c r="AK9" s="392"/>
      <c r="AL9" s="392"/>
    </row>
    <row r="10" spans="1:38" s="82" customFormat="1">
      <c r="C10" s="273"/>
      <c r="D10" s="389"/>
      <c r="E10" s="389"/>
      <c r="F10" s="389"/>
      <c r="G10" s="274"/>
      <c r="H10" s="274"/>
      <c r="I10" s="274"/>
      <c r="J10" s="390"/>
      <c r="K10" s="390"/>
      <c r="L10" s="390"/>
      <c r="M10" s="390"/>
      <c r="N10" s="391"/>
      <c r="O10" s="389"/>
      <c r="P10" s="273"/>
      <c r="Q10" s="392"/>
      <c r="R10" s="389"/>
      <c r="S10" s="389"/>
      <c r="U10" s="393"/>
      <c r="V10" s="389"/>
      <c r="W10" s="389"/>
      <c r="X10" s="389"/>
      <c r="Y10" s="389"/>
      <c r="AA10" s="429"/>
      <c r="AB10" s="429"/>
      <c r="AC10" s="429"/>
      <c r="AD10" s="429"/>
      <c r="AE10" s="429"/>
      <c r="AF10" s="429"/>
      <c r="AG10" s="429"/>
      <c r="AH10" s="429"/>
      <c r="AI10" s="430"/>
      <c r="AJ10" s="392"/>
      <c r="AK10" s="392"/>
      <c r="AL10" s="392"/>
    </row>
    <row r="11" spans="1:38" s="82" customFormat="1">
      <c r="C11" s="273"/>
      <c r="D11" s="389"/>
      <c r="E11" s="389"/>
      <c r="F11" s="389"/>
      <c r="G11" s="274"/>
      <c r="H11" s="274"/>
      <c r="I11" s="274"/>
      <c r="J11" s="390"/>
      <c r="K11" s="390"/>
      <c r="L11" s="390"/>
      <c r="M11" s="390"/>
      <c r="N11" s="391"/>
      <c r="O11" s="389"/>
      <c r="P11" s="273"/>
      <c r="Q11" s="392"/>
      <c r="R11" s="389"/>
      <c r="S11" s="389"/>
      <c r="U11" s="393"/>
      <c r="V11" s="389"/>
      <c r="W11" s="389"/>
      <c r="X11" s="389"/>
      <c r="Y11" s="389"/>
      <c r="AA11" s="429"/>
      <c r="AB11" s="429"/>
      <c r="AC11" s="429"/>
      <c r="AD11" s="429"/>
      <c r="AE11" s="429"/>
      <c r="AF11" s="429"/>
      <c r="AG11" s="429"/>
      <c r="AH11" s="429"/>
      <c r="AI11" s="430"/>
      <c r="AJ11" s="392"/>
      <c r="AK11" s="392"/>
      <c r="AL11" s="392"/>
    </row>
    <row r="12" spans="1:38" s="82" customFormat="1">
      <c r="C12" s="273"/>
      <c r="D12" s="389"/>
      <c r="E12" s="389"/>
      <c r="F12" s="389"/>
      <c r="G12" s="274"/>
      <c r="H12" s="274"/>
      <c r="I12" s="274"/>
      <c r="J12" s="390"/>
      <c r="K12" s="390"/>
      <c r="L12" s="390"/>
      <c r="M12" s="390"/>
      <c r="N12" s="391"/>
      <c r="O12" s="389"/>
      <c r="P12" s="273"/>
      <c r="Q12" s="392"/>
      <c r="R12" s="389"/>
      <c r="S12" s="389"/>
      <c r="U12" s="393"/>
      <c r="V12" s="389"/>
      <c r="W12" s="389"/>
      <c r="X12" s="389"/>
      <c r="Y12" s="389"/>
      <c r="AA12" s="429"/>
      <c r="AB12" s="429"/>
      <c r="AC12" s="429"/>
      <c r="AD12" s="429"/>
      <c r="AE12" s="429"/>
      <c r="AF12" s="429"/>
      <c r="AG12" s="429"/>
      <c r="AH12" s="429"/>
      <c r="AI12" s="430"/>
      <c r="AJ12" s="392"/>
      <c r="AK12" s="392"/>
      <c r="AL12" s="392"/>
    </row>
    <row r="13" spans="1:38" s="82" customFormat="1">
      <c r="C13" s="273"/>
      <c r="D13" s="389"/>
      <c r="E13" s="389"/>
      <c r="F13" s="389"/>
      <c r="G13" s="274"/>
      <c r="H13" s="274"/>
      <c r="I13" s="274"/>
      <c r="J13" s="390"/>
      <c r="K13" s="390"/>
      <c r="L13" s="390"/>
      <c r="M13" s="390"/>
      <c r="N13" s="391"/>
      <c r="O13" s="389"/>
      <c r="P13" s="273"/>
      <c r="Q13" s="392"/>
      <c r="R13" s="389"/>
      <c r="S13" s="389"/>
      <c r="U13" s="393"/>
      <c r="V13" s="389"/>
      <c r="W13" s="389"/>
      <c r="X13" s="389"/>
      <c r="Y13" s="389"/>
      <c r="AA13" s="429"/>
      <c r="AB13" s="429"/>
      <c r="AC13" s="429"/>
      <c r="AD13" s="429"/>
      <c r="AE13" s="429"/>
      <c r="AF13" s="429"/>
      <c r="AG13" s="429"/>
      <c r="AH13" s="429"/>
      <c r="AI13" s="430"/>
      <c r="AJ13" s="392"/>
      <c r="AK13" s="392"/>
      <c r="AL13" s="392"/>
    </row>
    <row r="14" spans="1:38" s="82" customFormat="1">
      <c r="C14" s="273"/>
      <c r="D14" s="389"/>
      <c r="E14" s="389"/>
      <c r="F14" s="389"/>
      <c r="G14" s="274"/>
      <c r="H14" s="274"/>
      <c r="I14" s="274"/>
      <c r="J14" s="390"/>
      <c r="K14" s="390"/>
      <c r="L14" s="390"/>
      <c r="M14" s="390"/>
      <c r="N14" s="391"/>
      <c r="O14" s="389"/>
      <c r="P14" s="273"/>
      <c r="Q14" s="392"/>
      <c r="R14" s="389"/>
      <c r="S14" s="389"/>
      <c r="U14" s="393"/>
      <c r="V14" s="389"/>
      <c r="W14" s="389"/>
      <c r="X14" s="389"/>
      <c r="Y14" s="389"/>
      <c r="AA14" s="429"/>
      <c r="AB14" s="429"/>
      <c r="AC14" s="429"/>
      <c r="AD14" s="429"/>
      <c r="AE14" s="429"/>
      <c r="AF14" s="429"/>
      <c r="AG14" s="429"/>
      <c r="AH14" s="429"/>
      <c r="AI14" s="430"/>
      <c r="AJ14" s="392"/>
      <c r="AK14" s="392"/>
      <c r="AL14" s="392"/>
    </row>
    <row r="15" spans="1:38" s="82" customFormat="1">
      <c r="C15" s="273"/>
      <c r="D15" s="389"/>
      <c r="E15" s="389"/>
      <c r="F15" s="389"/>
      <c r="G15" s="274"/>
      <c r="H15" s="274"/>
      <c r="I15" s="274"/>
      <c r="J15" s="390"/>
      <c r="K15" s="390"/>
      <c r="L15" s="390"/>
      <c r="M15" s="390"/>
      <c r="N15" s="391"/>
      <c r="O15" s="389"/>
      <c r="P15" s="273"/>
      <c r="Q15" s="392"/>
      <c r="R15" s="389"/>
      <c r="S15" s="389"/>
      <c r="U15" s="393"/>
      <c r="V15" s="389"/>
      <c r="W15" s="389"/>
      <c r="X15" s="389"/>
      <c r="Y15" s="389"/>
      <c r="AA15" s="429"/>
      <c r="AB15" s="429"/>
      <c r="AC15" s="429"/>
      <c r="AD15" s="429"/>
      <c r="AE15" s="429"/>
      <c r="AF15" s="429"/>
      <c r="AG15" s="429"/>
      <c r="AH15" s="429"/>
      <c r="AI15" s="430"/>
      <c r="AJ15" s="392"/>
      <c r="AK15" s="392"/>
      <c r="AL15" s="392"/>
    </row>
    <row r="16" spans="1:38" s="82" customFormat="1">
      <c r="C16" s="273"/>
      <c r="D16" s="389"/>
      <c r="E16" s="389"/>
      <c r="F16" s="389"/>
      <c r="G16" s="274"/>
      <c r="H16" s="274"/>
      <c r="I16" s="274"/>
      <c r="J16" s="390"/>
      <c r="K16" s="390"/>
      <c r="L16" s="390"/>
      <c r="M16" s="390"/>
      <c r="N16" s="391"/>
      <c r="O16" s="389"/>
      <c r="P16" s="273"/>
      <c r="Q16" s="392"/>
      <c r="R16" s="389"/>
      <c r="S16" s="389"/>
      <c r="U16" s="393"/>
      <c r="V16" s="389"/>
      <c r="W16" s="389"/>
      <c r="X16" s="389"/>
      <c r="Y16" s="389"/>
      <c r="AA16" s="429"/>
      <c r="AB16" s="429"/>
      <c r="AC16" s="429"/>
      <c r="AD16" s="429"/>
      <c r="AE16" s="429"/>
      <c r="AF16" s="429"/>
      <c r="AG16" s="429"/>
      <c r="AH16" s="429"/>
      <c r="AI16" s="430"/>
      <c r="AJ16" s="392"/>
      <c r="AK16" s="392"/>
      <c r="AL16" s="392"/>
    </row>
    <row r="17" spans="3:38" s="82" customFormat="1">
      <c r="C17" s="273"/>
      <c r="D17" s="389"/>
      <c r="E17" s="389"/>
      <c r="F17" s="389"/>
      <c r="G17" s="274"/>
      <c r="H17" s="274"/>
      <c r="I17" s="274"/>
      <c r="J17" s="390"/>
      <c r="K17" s="390"/>
      <c r="L17" s="390"/>
      <c r="M17" s="390"/>
      <c r="N17" s="391"/>
      <c r="O17" s="389"/>
      <c r="P17" s="273"/>
      <c r="Q17" s="392"/>
      <c r="R17" s="389"/>
      <c r="S17" s="389"/>
      <c r="U17" s="393"/>
      <c r="V17" s="389"/>
      <c r="W17" s="389"/>
      <c r="X17" s="389"/>
      <c r="Y17" s="389"/>
      <c r="AA17" s="429"/>
      <c r="AB17" s="429"/>
      <c r="AC17" s="429"/>
      <c r="AD17" s="429"/>
      <c r="AE17" s="429"/>
      <c r="AF17" s="429"/>
      <c r="AG17" s="429"/>
      <c r="AH17" s="429"/>
      <c r="AI17" s="430"/>
      <c r="AJ17" s="392"/>
      <c r="AK17" s="392"/>
      <c r="AL17" s="392"/>
    </row>
    <row r="18" spans="3:38" s="82" customFormat="1">
      <c r="C18" s="273"/>
      <c r="D18" s="389"/>
      <c r="E18" s="389"/>
      <c r="F18" s="389"/>
      <c r="G18" s="274"/>
      <c r="H18" s="274"/>
      <c r="I18" s="274"/>
      <c r="J18" s="390"/>
      <c r="K18" s="390"/>
      <c r="L18" s="390"/>
      <c r="M18" s="390"/>
      <c r="N18" s="391"/>
      <c r="O18" s="389"/>
      <c r="P18" s="273"/>
      <c r="Q18" s="392"/>
      <c r="R18" s="389"/>
      <c r="S18" s="389"/>
      <c r="U18" s="393"/>
      <c r="V18" s="389"/>
      <c r="W18" s="389"/>
      <c r="X18" s="389"/>
      <c r="Y18" s="389"/>
      <c r="AA18" s="429"/>
      <c r="AB18" s="429"/>
      <c r="AC18" s="429"/>
      <c r="AD18" s="429"/>
      <c r="AE18" s="429"/>
      <c r="AF18" s="429"/>
      <c r="AG18" s="429"/>
      <c r="AH18" s="429"/>
      <c r="AI18" s="430"/>
      <c r="AJ18" s="392"/>
      <c r="AK18" s="392"/>
      <c r="AL18" s="392"/>
    </row>
    <row r="19" spans="3:38" s="82" customFormat="1">
      <c r="C19" s="273"/>
      <c r="D19" s="389"/>
      <c r="E19" s="389"/>
      <c r="F19" s="389"/>
      <c r="G19" s="274"/>
      <c r="H19" s="274"/>
      <c r="I19" s="274"/>
      <c r="J19" s="390"/>
      <c r="K19" s="390"/>
      <c r="L19" s="390"/>
      <c r="M19" s="390"/>
      <c r="N19" s="391"/>
      <c r="O19" s="389"/>
      <c r="P19" s="273"/>
      <c r="Q19" s="392"/>
      <c r="R19" s="389"/>
      <c r="S19" s="389"/>
      <c r="U19" s="393"/>
      <c r="V19" s="389"/>
      <c r="W19" s="389"/>
      <c r="X19" s="389"/>
      <c r="Y19" s="389"/>
      <c r="AA19" s="429"/>
      <c r="AB19" s="429"/>
      <c r="AC19" s="429"/>
      <c r="AD19" s="429"/>
      <c r="AE19" s="429"/>
      <c r="AF19" s="429"/>
      <c r="AG19" s="429"/>
      <c r="AH19" s="429"/>
      <c r="AI19" s="430"/>
      <c r="AJ19" s="392"/>
      <c r="AK19" s="392"/>
      <c r="AL19" s="392"/>
    </row>
    <row r="20" spans="3:38" s="82" customFormat="1">
      <c r="C20" s="273"/>
      <c r="D20" s="389"/>
      <c r="E20" s="389"/>
      <c r="F20" s="389"/>
      <c r="G20" s="274"/>
      <c r="H20" s="274"/>
      <c r="I20" s="274"/>
      <c r="J20" s="390"/>
      <c r="K20" s="390"/>
      <c r="L20" s="390"/>
      <c r="M20" s="390"/>
      <c r="N20" s="391"/>
      <c r="O20" s="389"/>
      <c r="P20" s="273"/>
      <c r="Q20" s="392"/>
      <c r="R20" s="389"/>
      <c r="S20" s="389"/>
      <c r="U20" s="393"/>
      <c r="V20" s="389"/>
      <c r="W20" s="389"/>
      <c r="X20" s="389"/>
      <c r="Y20" s="389"/>
      <c r="AA20" s="429"/>
      <c r="AB20" s="429"/>
      <c r="AC20" s="429"/>
      <c r="AD20" s="429"/>
      <c r="AE20" s="429"/>
      <c r="AF20" s="429"/>
      <c r="AG20" s="429"/>
      <c r="AH20" s="429"/>
      <c r="AI20" s="430"/>
      <c r="AJ20" s="392"/>
      <c r="AK20" s="392"/>
      <c r="AL20" s="392"/>
    </row>
    <row r="21" spans="3:38" s="82" customFormat="1">
      <c r="C21" s="273"/>
      <c r="D21" s="389"/>
      <c r="E21" s="389"/>
      <c r="F21" s="389"/>
      <c r="G21" s="274"/>
      <c r="H21" s="274"/>
      <c r="I21" s="274"/>
      <c r="J21" s="390"/>
      <c r="K21" s="390"/>
      <c r="L21" s="390"/>
      <c r="M21" s="390"/>
      <c r="N21" s="391"/>
      <c r="O21" s="389"/>
      <c r="P21" s="273"/>
      <c r="Q21" s="392"/>
      <c r="R21" s="389"/>
      <c r="S21" s="389"/>
      <c r="U21" s="393"/>
      <c r="V21" s="389"/>
      <c r="W21" s="389"/>
      <c r="X21" s="389"/>
      <c r="Y21" s="389"/>
      <c r="AA21" s="429"/>
      <c r="AB21" s="429"/>
      <c r="AC21" s="429"/>
      <c r="AD21" s="429"/>
      <c r="AE21" s="429"/>
      <c r="AF21" s="429"/>
      <c r="AG21" s="429"/>
      <c r="AH21" s="429"/>
      <c r="AI21" s="430"/>
      <c r="AJ21" s="392"/>
      <c r="AK21" s="392"/>
      <c r="AL21" s="392"/>
    </row>
    <row r="22" spans="3:38" s="82" customFormat="1">
      <c r="C22" s="273"/>
      <c r="D22" s="389"/>
      <c r="E22" s="389"/>
      <c r="F22" s="389"/>
      <c r="G22" s="274"/>
      <c r="H22" s="274"/>
      <c r="I22" s="274"/>
      <c r="J22" s="390"/>
      <c r="K22" s="390"/>
      <c r="L22" s="390"/>
      <c r="M22" s="390"/>
      <c r="N22" s="391"/>
      <c r="O22" s="389"/>
      <c r="P22" s="273"/>
      <c r="Q22" s="392"/>
      <c r="R22" s="389"/>
      <c r="S22" s="389"/>
      <c r="U22" s="393"/>
      <c r="V22" s="389"/>
      <c r="W22" s="389"/>
      <c r="X22" s="389"/>
      <c r="Y22" s="389"/>
      <c r="AA22" s="429"/>
      <c r="AB22" s="429"/>
      <c r="AC22" s="429"/>
      <c r="AD22" s="429"/>
      <c r="AE22" s="429"/>
      <c r="AF22" s="429"/>
      <c r="AG22" s="429"/>
      <c r="AH22" s="429"/>
      <c r="AI22" s="430"/>
      <c r="AJ22" s="392"/>
      <c r="AK22" s="392"/>
      <c r="AL22" s="392"/>
    </row>
    <row r="23" spans="3:38" s="82" customFormat="1">
      <c r="C23" s="273"/>
      <c r="D23" s="389"/>
      <c r="E23" s="389"/>
      <c r="F23" s="389"/>
      <c r="G23" s="274"/>
      <c r="H23" s="274"/>
      <c r="I23" s="274"/>
      <c r="J23" s="390"/>
      <c r="K23" s="390"/>
      <c r="L23" s="390"/>
      <c r="M23" s="390"/>
      <c r="N23" s="391"/>
      <c r="O23" s="389"/>
      <c r="P23" s="273"/>
      <c r="Q23" s="392"/>
      <c r="R23" s="389"/>
      <c r="S23" s="389"/>
      <c r="U23" s="393"/>
      <c r="V23" s="389"/>
      <c r="W23" s="389"/>
      <c r="X23" s="389"/>
      <c r="Y23" s="389"/>
      <c r="AA23" s="429"/>
      <c r="AB23" s="429"/>
      <c r="AC23" s="429"/>
      <c r="AD23" s="429"/>
      <c r="AE23" s="429"/>
      <c r="AF23" s="429"/>
      <c r="AG23" s="429"/>
      <c r="AH23" s="429"/>
      <c r="AI23" s="430"/>
      <c r="AJ23" s="392"/>
      <c r="AK23" s="392"/>
      <c r="AL23" s="392"/>
    </row>
    <row r="24" spans="3:38" s="82" customFormat="1">
      <c r="C24" s="273"/>
      <c r="D24" s="389"/>
      <c r="E24" s="389"/>
      <c r="F24" s="389"/>
      <c r="G24" s="274"/>
      <c r="H24" s="274"/>
      <c r="I24" s="274"/>
      <c r="J24" s="390"/>
      <c r="K24" s="390"/>
      <c r="L24" s="390"/>
      <c r="M24" s="390"/>
      <c r="N24" s="391"/>
      <c r="O24" s="389"/>
      <c r="P24" s="273"/>
      <c r="Q24" s="392"/>
      <c r="R24" s="389"/>
      <c r="S24" s="389"/>
      <c r="U24" s="393"/>
      <c r="V24" s="389"/>
      <c r="W24" s="389"/>
      <c r="X24" s="389"/>
      <c r="Y24" s="389"/>
      <c r="AA24" s="429"/>
      <c r="AB24" s="429"/>
      <c r="AC24" s="429"/>
      <c r="AD24" s="429"/>
      <c r="AE24" s="429"/>
      <c r="AF24" s="429"/>
      <c r="AG24" s="429"/>
      <c r="AH24" s="429"/>
      <c r="AI24" s="430"/>
      <c r="AJ24" s="392"/>
      <c r="AK24" s="392"/>
      <c r="AL24" s="392"/>
    </row>
    <row r="25" spans="3:38" s="82" customFormat="1">
      <c r="C25" s="273"/>
      <c r="D25" s="389"/>
      <c r="E25" s="389"/>
      <c r="F25" s="389"/>
      <c r="G25" s="274"/>
      <c r="H25" s="274"/>
      <c r="I25" s="274"/>
      <c r="J25" s="390"/>
      <c r="K25" s="390"/>
      <c r="L25" s="390"/>
      <c r="M25" s="390"/>
      <c r="N25" s="391"/>
      <c r="O25" s="389"/>
      <c r="P25" s="273"/>
      <c r="Q25" s="392"/>
      <c r="R25" s="389"/>
      <c r="S25" s="389"/>
      <c r="U25" s="393"/>
      <c r="V25" s="389"/>
      <c r="W25" s="389"/>
      <c r="X25" s="389"/>
      <c r="Y25" s="389"/>
      <c r="AA25" s="429"/>
      <c r="AB25" s="429"/>
      <c r="AC25" s="429"/>
      <c r="AD25" s="429"/>
      <c r="AE25" s="429"/>
      <c r="AF25" s="429"/>
      <c r="AG25" s="429"/>
      <c r="AH25" s="429"/>
      <c r="AI25" s="430"/>
      <c r="AJ25" s="392"/>
      <c r="AK25" s="392"/>
      <c r="AL25" s="392"/>
    </row>
    <row r="26" spans="3:38" s="82" customFormat="1">
      <c r="C26" s="273"/>
      <c r="D26" s="389"/>
      <c r="E26" s="389"/>
      <c r="F26" s="389"/>
      <c r="G26" s="274"/>
      <c r="H26" s="274"/>
      <c r="I26" s="274"/>
      <c r="J26" s="390"/>
      <c r="K26" s="390"/>
      <c r="L26" s="390"/>
      <c r="M26" s="390"/>
      <c r="N26" s="391"/>
      <c r="O26" s="389"/>
      <c r="P26" s="273"/>
      <c r="Q26" s="392"/>
      <c r="R26" s="389"/>
      <c r="S26" s="389"/>
      <c r="U26" s="393"/>
      <c r="V26" s="389"/>
      <c r="W26" s="389"/>
      <c r="X26" s="389"/>
      <c r="Y26" s="389"/>
      <c r="AA26" s="429"/>
      <c r="AB26" s="429"/>
      <c r="AC26" s="429"/>
      <c r="AD26" s="429"/>
      <c r="AE26" s="429"/>
      <c r="AF26" s="429"/>
      <c r="AG26" s="429"/>
      <c r="AH26" s="429"/>
      <c r="AI26" s="430"/>
      <c r="AJ26" s="392"/>
      <c r="AK26" s="392"/>
      <c r="AL26" s="392"/>
    </row>
    <row r="27" spans="3:38" s="82" customFormat="1">
      <c r="C27" s="273"/>
      <c r="D27" s="389"/>
      <c r="E27" s="389"/>
      <c r="F27" s="389"/>
      <c r="G27" s="274"/>
      <c r="H27" s="274"/>
      <c r="I27" s="274"/>
      <c r="J27" s="390"/>
      <c r="K27" s="390"/>
      <c r="L27" s="390"/>
      <c r="M27" s="390"/>
      <c r="N27" s="391"/>
      <c r="O27" s="389"/>
      <c r="P27" s="273"/>
      <c r="Q27" s="392"/>
      <c r="R27" s="389"/>
      <c r="S27" s="389"/>
      <c r="U27" s="393"/>
      <c r="V27" s="389"/>
      <c r="W27" s="389"/>
      <c r="X27" s="389"/>
      <c r="Y27" s="389"/>
      <c r="AA27" s="429"/>
      <c r="AB27" s="429"/>
      <c r="AC27" s="429"/>
      <c r="AD27" s="429"/>
      <c r="AE27" s="429"/>
      <c r="AF27" s="429"/>
      <c r="AG27" s="429"/>
      <c r="AH27" s="429"/>
      <c r="AI27" s="430"/>
      <c r="AJ27" s="392"/>
      <c r="AK27" s="392"/>
      <c r="AL27" s="392"/>
    </row>
    <row r="28" spans="3:38" s="82" customFormat="1">
      <c r="C28" s="273"/>
      <c r="D28" s="389"/>
      <c r="E28" s="389"/>
      <c r="F28" s="389"/>
      <c r="G28" s="274"/>
      <c r="H28" s="274"/>
      <c r="I28" s="274"/>
      <c r="J28" s="390"/>
      <c r="K28" s="390"/>
      <c r="L28" s="390"/>
      <c r="M28" s="390"/>
      <c r="N28" s="391"/>
      <c r="O28" s="389"/>
      <c r="P28" s="273"/>
      <c r="Q28" s="392"/>
      <c r="R28" s="389"/>
      <c r="S28" s="389"/>
      <c r="U28" s="393"/>
      <c r="V28" s="389"/>
      <c r="W28" s="389"/>
      <c r="X28" s="389"/>
      <c r="Y28" s="389"/>
      <c r="AA28" s="429"/>
      <c r="AB28" s="429"/>
      <c r="AC28" s="429"/>
      <c r="AD28" s="429"/>
      <c r="AE28" s="429"/>
      <c r="AF28" s="429"/>
      <c r="AG28" s="429"/>
      <c r="AH28" s="429"/>
      <c r="AI28" s="430"/>
      <c r="AJ28" s="392"/>
      <c r="AK28" s="392"/>
      <c r="AL28" s="392"/>
    </row>
    <row r="29" spans="3:38" s="82" customFormat="1">
      <c r="C29" s="273"/>
      <c r="D29" s="389"/>
      <c r="E29" s="389"/>
      <c r="F29" s="389"/>
      <c r="G29" s="274"/>
      <c r="H29" s="274"/>
      <c r="I29" s="274"/>
      <c r="J29" s="390"/>
      <c r="K29" s="390"/>
      <c r="L29" s="390"/>
      <c r="M29" s="390"/>
      <c r="N29" s="391"/>
      <c r="O29" s="389"/>
      <c r="P29" s="273"/>
      <c r="Q29" s="392"/>
      <c r="R29" s="389"/>
      <c r="S29" s="389"/>
      <c r="U29" s="393"/>
      <c r="V29" s="389"/>
      <c r="W29" s="389"/>
      <c r="X29" s="389"/>
      <c r="Y29" s="389"/>
      <c r="AA29" s="429"/>
      <c r="AB29" s="429"/>
      <c r="AC29" s="429"/>
      <c r="AD29" s="429"/>
      <c r="AE29" s="429"/>
      <c r="AF29" s="429"/>
      <c r="AG29" s="429"/>
      <c r="AH29" s="429"/>
      <c r="AI29" s="430"/>
      <c r="AJ29" s="392"/>
      <c r="AK29" s="392"/>
      <c r="AL29" s="392"/>
    </row>
    <row r="30" spans="3:38" s="82" customFormat="1">
      <c r="C30" s="273"/>
      <c r="D30" s="389"/>
      <c r="E30" s="389"/>
      <c r="F30" s="389"/>
      <c r="G30" s="274"/>
      <c r="H30" s="274"/>
      <c r="I30" s="274"/>
      <c r="J30" s="390"/>
      <c r="K30" s="390"/>
      <c r="L30" s="390"/>
      <c r="M30" s="390"/>
      <c r="N30" s="391"/>
      <c r="O30" s="389"/>
      <c r="P30" s="273"/>
      <c r="Q30" s="392"/>
      <c r="R30" s="389"/>
      <c r="S30" s="389"/>
      <c r="U30" s="393"/>
      <c r="V30" s="389"/>
      <c r="W30" s="389"/>
      <c r="X30" s="389"/>
      <c r="Y30" s="389"/>
      <c r="AA30" s="429"/>
      <c r="AB30" s="429"/>
      <c r="AC30" s="429"/>
      <c r="AD30" s="429"/>
      <c r="AE30" s="429"/>
      <c r="AF30" s="429"/>
      <c r="AG30" s="429"/>
      <c r="AH30" s="429"/>
      <c r="AI30" s="430"/>
      <c r="AJ30" s="392"/>
      <c r="AK30" s="392"/>
      <c r="AL30" s="392"/>
    </row>
    <row r="31" spans="3:38" s="82" customFormat="1">
      <c r="C31" s="273"/>
      <c r="D31" s="389"/>
      <c r="E31" s="389"/>
      <c r="F31" s="389"/>
      <c r="G31" s="274"/>
      <c r="H31" s="274"/>
      <c r="I31" s="274"/>
      <c r="J31" s="390"/>
      <c r="K31" s="390"/>
      <c r="L31" s="390"/>
      <c r="M31" s="390"/>
      <c r="N31" s="391"/>
      <c r="O31" s="389"/>
      <c r="P31" s="273"/>
      <c r="Q31" s="392"/>
      <c r="R31" s="389"/>
      <c r="S31" s="389"/>
      <c r="U31" s="393"/>
      <c r="V31" s="389"/>
      <c r="W31" s="389"/>
      <c r="X31" s="389"/>
      <c r="Y31" s="389"/>
      <c r="AA31" s="429"/>
      <c r="AB31" s="429"/>
      <c r="AC31" s="429"/>
      <c r="AD31" s="429"/>
      <c r="AE31" s="429"/>
      <c r="AF31" s="429"/>
      <c r="AG31" s="429"/>
      <c r="AH31" s="429"/>
      <c r="AI31" s="430"/>
      <c r="AJ31" s="392"/>
      <c r="AK31" s="392"/>
      <c r="AL31" s="392"/>
    </row>
    <row r="32" spans="3:38" s="82" customFormat="1">
      <c r="C32" s="273"/>
      <c r="D32" s="389"/>
      <c r="E32" s="389"/>
      <c r="F32" s="389"/>
      <c r="G32" s="274"/>
      <c r="H32" s="274"/>
      <c r="I32" s="274"/>
      <c r="J32" s="390"/>
      <c r="K32" s="390"/>
      <c r="L32" s="390"/>
      <c r="M32" s="390"/>
      <c r="N32" s="391"/>
      <c r="O32" s="389"/>
      <c r="P32" s="273"/>
      <c r="Q32" s="392"/>
      <c r="R32" s="389"/>
      <c r="S32" s="389"/>
      <c r="U32" s="393"/>
      <c r="V32" s="389"/>
      <c r="W32" s="389"/>
      <c r="X32" s="389"/>
      <c r="Y32" s="389"/>
      <c r="AA32" s="429"/>
      <c r="AB32" s="429"/>
      <c r="AC32" s="429"/>
      <c r="AD32" s="429"/>
      <c r="AE32" s="429"/>
      <c r="AF32" s="429"/>
      <c r="AG32" s="429"/>
      <c r="AH32" s="429"/>
      <c r="AI32" s="430"/>
      <c r="AJ32" s="392"/>
      <c r="AK32" s="392"/>
      <c r="AL32" s="392"/>
    </row>
    <row r="33" spans="3:38" s="82" customFormat="1">
      <c r="C33" s="273"/>
      <c r="D33" s="389"/>
      <c r="E33" s="389"/>
      <c r="F33" s="389"/>
      <c r="G33" s="274"/>
      <c r="H33" s="274"/>
      <c r="I33" s="274"/>
      <c r="J33" s="390"/>
      <c r="K33" s="390"/>
      <c r="L33" s="390"/>
      <c r="M33" s="390"/>
      <c r="N33" s="391"/>
      <c r="O33" s="389"/>
      <c r="P33" s="273"/>
      <c r="Q33" s="392"/>
      <c r="R33" s="389"/>
      <c r="S33" s="389"/>
      <c r="U33" s="393"/>
      <c r="V33" s="389"/>
      <c r="W33" s="389"/>
      <c r="X33" s="389"/>
      <c r="Y33" s="389"/>
      <c r="AA33" s="429"/>
      <c r="AB33" s="429"/>
      <c r="AC33" s="429"/>
      <c r="AD33" s="429"/>
      <c r="AE33" s="429"/>
      <c r="AF33" s="429"/>
      <c r="AG33" s="429"/>
      <c r="AH33" s="429"/>
      <c r="AI33" s="430"/>
      <c r="AJ33" s="392"/>
      <c r="AK33" s="392"/>
      <c r="AL33" s="392"/>
    </row>
    <row r="34" spans="3:38" s="82" customFormat="1">
      <c r="C34" s="273"/>
      <c r="D34" s="389"/>
      <c r="E34" s="389"/>
      <c r="F34" s="389"/>
      <c r="G34" s="274"/>
      <c r="H34" s="274"/>
      <c r="I34" s="274"/>
      <c r="J34" s="390"/>
      <c r="K34" s="390"/>
      <c r="L34" s="390"/>
      <c r="M34" s="390"/>
      <c r="N34" s="391"/>
      <c r="O34" s="389"/>
      <c r="P34" s="273"/>
      <c r="Q34" s="392"/>
      <c r="R34" s="389"/>
      <c r="S34" s="389"/>
      <c r="U34" s="393"/>
      <c r="V34" s="389"/>
      <c r="W34" s="389"/>
      <c r="X34" s="389"/>
      <c r="Y34" s="389"/>
      <c r="AA34" s="429"/>
      <c r="AB34" s="429"/>
      <c r="AC34" s="429"/>
      <c r="AD34" s="429"/>
      <c r="AE34" s="429"/>
      <c r="AF34" s="429"/>
      <c r="AG34" s="429"/>
      <c r="AH34" s="429"/>
      <c r="AI34" s="430"/>
      <c r="AJ34" s="392"/>
      <c r="AK34" s="392"/>
      <c r="AL34" s="392"/>
    </row>
    <row r="35" spans="3:38" s="82" customFormat="1">
      <c r="C35" s="273"/>
      <c r="D35" s="389"/>
      <c r="E35" s="389"/>
      <c r="F35" s="389"/>
      <c r="G35" s="274"/>
      <c r="H35" s="274"/>
      <c r="I35" s="274"/>
      <c r="J35" s="390"/>
      <c r="K35" s="390"/>
      <c r="L35" s="390"/>
      <c r="M35" s="390"/>
      <c r="N35" s="391"/>
      <c r="O35" s="389"/>
      <c r="P35" s="273"/>
      <c r="Q35" s="392"/>
      <c r="R35" s="389"/>
      <c r="S35" s="389"/>
      <c r="U35" s="393"/>
      <c r="V35" s="389"/>
      <c r="W35" s="389"/>
      <c r="X35" s="389"/>
      <c r="Y35" s="389"/>
      <c r="AA35" s="429"/>
      <c r="AB35" s="429"/>
      <c r="AC35" s="429"/>
      <c r="AD35" s="429"/>
      <c r="AE35" s="429"/>
      <c r="AF35" s="429"/>
      <c r="AG35" s="429"/>
      <c r="AH35" s="429"/>
      <c r="AI35" s="430"/>
      <c r="AJ35" s="392"/>
      <c r="AK35" s="392"/>
      <c r="AL35" s="392"/>
    </row>
    <row r="36" spans="3:38" s="82" customFormat="1">
      <c r="C36" s="273"/>
      <c r="D36" s="389"/>
      <c r="E36" s="389"/>
      <c r="F36" s="389"/>
      <c r="G36" s="274"/>
      <c r="H36" s="274"/>
      <c r="I36" s="274"/>
      <c r="J36" s="390"/>
      <c r="K36" s="390"/>
      <c r="L36" s="390"/>
      <c r="M36" s="390"/>
      <c r="N36" s="391"/>
      <c r="O36" s="389"/>
      <c r="P36" s="273"/>
      <c r="Q36" s="392"/>
      <c r="R36" s="389"/>
      <c r="S36" s="389"/>
      <c r="U36" s="393"/>
      <c r="V36" s="389"/>
      <c r="W36" s="389"/>
      <c r="X36" s="389"/>
      <c r="Y36" s="389"/>
      <c r="AA36" s="429"/>
      <c r="AB36" s="429"/>
      <c r="AC36" s="429"/>
      <c r="AD36" s="429"/>
      <c r="AE36" s="429"/>
      <c r="AF36" s="429"/>
      <c r="AG36" s="429"/>
      <c r="AH36" s="429"/>
      <c r="AI36" s="430"/>
      <c r="AJ36" s="392"/>
      <c r="AK36" s="392"/>
      <c r="AL36" s="392"/>
    </row>
    <row r="37" spans="3:38" s="82" customFormat="1">
      <c r="C37" s="273"/>
      <c r="D37" s="389"/>
      <c r="E37" s="389"/>
      <c r="F37" s="389"/>
      <c r="G37" s="274"/>
      <c r="H37" s="274"/>
      <c r="I37" s="274"/>
      <c r="J37" s="390"/>
      <c r="K37" s="390"/>
      <c r="L37" s="390"/>
      <c r="M37" s="390"/>
      <c r="N37" s="391"/>
      <c r="O37" s="389"/>
      <c r="P37" s="273"/>
      <c r="Q37" s="392"/>
      <c r="R37" s="389"/>
      <c r="S37" s="389"/>
      <c r="U37" s="393"/>
      <c r="V37" s="389"/>
      <c r="W37" s="389"/>
      <c r="X37" s="389"/>
      <c r="Y37" s="389"/>
      <c r="AA37" s="429"/>
      <c r="AB37" s="429"/>
      <c r="AC37" s="429"/>
      <c r="AD37" s="429"/>
      <c r="AE37" s="429"/>
      <c r="AF37" s="429"/>
      <c r="AG37" s="429"/>
      <c r="AH37" s="429"/>
      <c r="AI37" s="430"/>
      <c r="AJ37" s="392"/>
      <c r="AK37" s="392"/>
      <c r="AL37" s="392"/>
    </row>
    <row r="38" spans="3:38" s="82" customFormat="1">
      <c r="C38" s="273"/>
      <c r="D38" s="389"/>
      <c r="E38" s="389"/>
      <c r="F38" s="389"/>
      <c r="G38" s="274"/>
      <c r="H38" s="274"/>
      <c r="I38" s="274"/>
      <c r="J38" s="390"/>
      <c r="K38" s="390"/>
      <c r="L38" s="390"/>
      <c r="M38" s="390"/>
      <c r="N38" s="391"/>
      <c r="O38" s="389"/>
      <c r="P38" s="273"/>
      <c r="Q38" s="392"/>
      <c r="R38" s="389"/>
      <c r="S38" s="389"/>
      <c r="U38" s="393"/>
      <c r="V38" s="389"/>
      <c r="W38" s="389"/>
      <c r="X38" s="389"/>
      <c r="Y38" s="389"/>
      <c r="AA38" s="429"/>
      <c r="AB38" s="429"/>
      <c r="AC38" s="429"/>
      <c r="AD38" s="429"/>
      <c r="AE38" s="429"/>
      <c r="AF38" s="429"/>
      <c r="AG38" s="429"/>
      <c r="AH38" s="429"/>
      <c r="AI38" s="430"/>
      <c r="AJ38" s="392"/>
      <c r="AK38" s="392"/>
      <c r="AL38" s="392"/>
    </row>
    <row r="39" spans="3:38" s="82" customFormat="1">
      <c r="C39" s="273"/>
      <c r="D39" s="389"/>
      <c r="E39" s="389"/>
      <c r="F39" s="389"/>
      <c r="G39" s="274"/>
      <c r="H39" s="274"/>
      <c r="I39" s="274"/>
      <c r="J39" s="390"/>
      <c r="K39" s="390"/>
      <c r="L39" s="390"/>
      <c r="M39" s="390"/>
      <c r="N39" s="391"/>
      <c r="O39" s="389"/>
      <c r="P39" s="273"/>
      <c r="Q39" s="392"/>
      <c r="R39" s="389"/>
      <c r="S39" s="389"/>
      <c r="U39" s="393"/>
      <c r="V39" s="389"/>
      <c r="W39" s="389"/>
      <c r="X39" s="389"/>
      <c r="Y39" s="389"/>
      <c r="AA39" s="429"/>
      <c r="AB39" s="429"/>
      <c r="AC39" s="429"/>
      <c r="AD39" s="429"/>
      <c r="AE39" s="429"/>
      <c r="AF39" s="429"/>
      <c r="AG39" s="429"/>
      <c r="AH39" s="429"/>
      <c r="AI39" s="430"/>
      <c r="AJ39" s="392"/>
      <c r="AK39" s="392"/>
      <c r="AL39" s="392"/>
    </row>
    <row r="40" spans="3:38" s="82" customFormat="1">
      <c r="C40" s="273"/>
      <c r="D40" s="389"/>
      <c r="E40" s="389"/>
      <c r="F40" s="389"/>
      <c r="G40" s="274"/>
      <c r="H40" s="274"/>
      <c r="I40" s="274"/>
      <c r="J40" s="390"/>
      <c r="K40" s="390"/>
      <c r="L40" s="390"/>
      <c r="M40" s="390"/>
      <c r="N40" s="391"/>
      <c r="O40" s="389"/>
      <c r="P40" s="273"/>
      <c r="Q40" s="392"/>
      <c r="R40" s="389"/>
      <c r="S40" s="389"/>
      <c r="U40" s="393"/>
      <c r="V40" s="389"/>
      <c r="W40" s="389"/>
      <c r="X40" s="389"/>
      <c r="Y40" s="389"/>
      <c r="AA40" s="429"/>
      <c r="AB40" s="429"/>
      <c r="AC40" s="429"/>
      <c r="AD40" s="429"/>
      <c r="AE40" s="429"/>
      <c r="AF40" s="429"/>
      <c r="AG40" s="429"/>
      <c r="AH40" s="429"/>
      <c r="AI40" s="430"/>
      <c r="AJ40" s="392"/>
      <c r="AK40" s="392"/>
      <c r="AL40" s="392"/>
    </row>
    <row r="41" spans="3:38" s="82" customFormat="1">
      <c r="C41" s="273"/>
      <c r="D41" s="389"/>
      <c r="E41" s="389"/>
      <c r="F41" s="389"/>
      <c r="G41" s="274"/>
      <c r="H41" s="274"/>
      <c r="I41" s="274"/>
      <c r="J41" s="390"/>
      <c r="K41" s="390"/>
      <c r="L41" s="390"/>
      <c r="M41" s="390"/>
      <c r="N41" s="391"/>
      <c r="O41" s="389"/>
      <c r="P41" s="273"/>
      <c r="Q41" s="392"/>
      <c r="R41" s="389"/>
      <c r="S41" s="389"/>
      <c r="U41" s="393"/>
      <c r="V41" s="389"/>
      <c r="W41" s="389"/>
      <c r="X41" s="389"/>
      <c r="Y41" s="389"/>
      <c r="AA41" s="429"/>
      <c r="AB41" s="429"/>
      <c r="AC41" s="429"/>
      <c r="AD41" s="429"/>
      <c r="AE41" s="429"/>
      <c r="AF41" s="429"/>
      <c r="AG41" s="429"/>
      <c r="AH41" s="429"/>
      <c r="AI41" s="430"/>
      <c r="AJ41" s="392"/>
      <c r="AK41" s="392"/>
      <c r="AL41" s="392"/>
    </row>
    <row r="42" spans="3:38" s="82" customFormat="1">
      <c r="C42" s="273"/>
      <c r="D42" s="389"/>
      <c r="E42" s="389"/>
      <c r="F42" s="389"/>
      <c r="G42" s="274"/>
      <c r="H42" s="274"/>
      <c r="I42" s="274"/>
      <c r="J42" s="390"/>
      <c r="K42" s="390"/>
      <c r="L42" s="390"/>
      <c r="M42" s="390"/>
      <c r="N42" s="391"/>
      <c r="O42" s="389"/>
      <c r="P42" s="273"/>
      <c r="Q42" s="392"/>
      <c r="R42" s="389"/>
      <c r="S42" s="389"/>
      <c r="U42" s="393"/>
      <c r="V42" s="389"/>
      <c r="W42" s="389"/>
      <c r="X42" s="389"/>
      <c r="Y42" s="389"/>
      <c r="AA42" s="429"/>
      <c r="AB42" s="429"/>
      <c r="AC42" s="429"/>
      <c r="AD42" s="429"/>
      <c r="AE42" s="429"/>
      <c r="AF42" s="429"/>
      <c r="AG42" s="429"/>
      <c r="AH42" s="429"/>
      <c r="AI42" s="430"/>
      <c r="AJ42" s="392"/>
      <c r="AK42" s="392"/>
      <c r="AL42" s="392"/>
    </row>
    <row r="43" spans="3:38" s="82" customFormat="1">
      <c r="C43" s="273"/>
      <c r="D43" s="389"/>
      <c r="E43" s="389"/>
      <c r="F43" s="389"/>
      <c r="G43" s="274"/>
      <c r="H43" s="274"/>
      <c r="I43" s="274"/>
      <c r="J43" s="390"/>
      <c r="K43" s="390"/>
      <c r="L43" s="390"/>
      <c r="M43" s="390"/>
      <c r="N43" s="391"/>
      <c r="O43" s="389"/>
      <c r="P43" s="273"/>
      <c r="Q43" s="392"/>
      <c r="R43" s="389"/>
      <c r="S43" s="389"/>
      <c r="U43" s="393"/>
      <c r="V43" s="389"/>
      <c r="W43" s="389"/>
      <c r="X43" s="389"/>
      <c r="Y43" s="389"/>
      <c r="AA43" s="429"/>
      <c r="AB43" s="429"/>
      <c r="AC43" s="429"/>
      <c r="AD43" s="429"/>
      <c r="AE43" s="429"/>
      <c r="AF43" s="429"/>
      <c r="AG43" s="429"/>
      <c r="AH43" s="429"/>
      <c r="AI43" s="430"/>
      <c r="AJ43" s="392"/>
      <c r="AK43" s="392"/>
      <c r="AL43" s="392"/>
    </row>
    <row r="44" spans="3:38" s="82" customFormat="1">
      <c r="C44" s="273"/>
      <c r="D44" s="389"/>
      <c r="E44" s="389"/>
      <c r="F44" s="389"/>
      <c r="G44" s="274"/>
      <c r="H44" s="274"/>
      <c r="I44" s="274"/>
      <c r="J44" s="390"/>
      <c r="K44" s="390"/>
      <c r="L44" s="390"/>
      <c r="M44" s="390"/>
      <c r="N44" s="391"/>
      <c r="O44" s="389"/>
      <c r="P44" s="273"/>
      <c r="Q44" s="392"/>
      <c r="R44" s="389"/>
      <c r="S44" s="389"/>
      <c r="U44" s="393"/>
      <c r="V44" s="389"/>
      <c r="W44" s="389"/>
      <c r="X44" s="389"/>
      <c r="Y44" s="389"/>
      <c r="AA44" s="429"/>
      <c r="AB44" s="429"/>
      <c r="AC44" s="429"/>
      <c r="AD44" s="429"/>
      <c r="AE44" s="429"/>
      <c r="AF44" s="429"/>
      <c r="AG44" s="429"/>
      <c r="AH44" s="429"/>
      <c r="AI44" s="430"/>
      <c r="AJ44" s="392"/>
      <c r="AK44" s="392"/>
      <c r="AL44" s="392"/>
    </row>
    <row r="45" spans="3:38" s="82" customFormat="1">
      <c r="C45" s="273"/>
      <c r="D45" s="389"/>
      <c r="E45" s="389"/>
      <c r="F45" s="389"/>
      <c r="G45" s="274"/>
      <c r="H45" s="274"/>
      <c r="I45" s="274"/>
      <c r="J45" s="390"/>
      <c r="K45" s="390"/>
      <c r="L45" s="390"/>
      <c r="M45" s="390"/>
      <c r="N45" s="391"/>
      <c r="O45" s="389"/>
      <c r="P45" s="273"/>
      <c r="Q45" s="392"/>
      <c r="R45" s="389"/>
      <c r="S45" s="389"/>
      <c r="U45" s="393"/>
      <c r="V45" s="389"/>
      <c r="W45" s="389"/>
      <c r="X45" s="389"/>
      <c r="Y45" s="389"/>
      <c r="AA45" s="429"/>
      <c r="AB45" s="429"/>
      <c r="AC45" s="429"/>
      <c r="AD45" s="429"/>
      <c r="AE45" s="429"/>
      <c r="AF45" s="429"/>
      <c r="AG45" s="429"/>
      <c r="AH45" s="429"/>
      <c r="AI45" s="430"/>
      <c r="AJ45" s="392"/>
      <c r="AK45" s="392"/>
      <c r="AL45" s="392"/>
    </row>
    <row r="46" spans="3:38" s="82" customFormat="1">
      <c r="C46" s="273"/>
      <c r="D46" s="389"/>
      <c r="E46" s="389"/>
      <c r="F46" s="389"/>
      <c r="G46" s="274"/>
      <c r="H46" s="274"/>
      <c r="I46" s="274"/>
      <c r="J46" s="390"/>
      <c r="K46" s="390"/>
      <c r="L46" s="390"/>
      <c r="M46" s="390"/>
      <c r="N46" s="391"/>
      <c r="O46" s="389"/>
      <c r="P46" s="273"/>
      <c r="Q46" s="392"/>
      <c r="R46" s="389"/>
      <c r="S46" s="389"/>
      <c r="U46" s="393"/>
      <c r="V46" s="389"/>
      <c r="W46" s="389"/>
      <c r="X46" s="389"/>
      <c r="Y46" s="389"/>
      <c r="AA46" s="429"/>
      <c r="AB46" s="429"/>
      <c r="AC46" s="429"/>
      <c r="AD46" s="429"/>
      <c r="AE46" s="429"/>
      <c r="AF46" s="429"/>
      <c r="AG46" s="429"/>
      <c r="AH46" s="429"/>
      <c r="AI46" s="430"/>
      <c r="AJ46" s="392"/>
      <c r="AK46" s="392"/>
      <c r="AL46" s="392"/>
    </row>
    <row r="47" spans="3:38" s="82" customFormat="1">
      <c r="C47" s="273"/>
      <c r="D47" s="389"/>
      <c r="E47" s="389"/>
      <c r="F47" s="389"/>
      <c r="G47" s="274"/>
      <c r="H47" s="274"/>
      <c r="I47" s="274"/>
      <c r="J47" s="390"/>
      <c r="K47" s="390"/>
      <c r="L47" s="390"/>
      <c r="M47" s="390"/>
      <c r="N47" s="391"/>
      <c r="O47" s="389"/>
      <c r="P47" s="273"/>
      <c r="Q47" s="392"/>
      <c r="R47" s="389"/>
      <c r="S47" s="389"/>
      <c r="U47" s="393"/>
      <c r="V47" s="389"/>
      <c r="W47" s="389"/>
      <c r="X47" s="389"/>
      <c r="Y47" s="389"/>
      <c r="AA47" s="429"/>
      <c r="AB47" s="429"/>
      <c r="AC47" s="429"/>
      <c r="AD47" s="429"/>
      <c r="AE47" s="429"/>
      <c r="AF47" s="429"/>
      <c r="AG47" s="429"/>
      <c r="AH47" s="429"/>
      <c r="AI47" s="430"/>
      <c r="AJ47" s="392"/>
      <c r="AK47" s="392"/>
      <c r="AL47" s="392"/>
    </row>
    <row r="48" spans="3:38" s="82" customFormat="1">
      <c r="C48" s="273"/>
      <c r="D48" s="389"/>
      <c r="E48" s="389"/>
      <c r="F48" s="389"/>
      <c r="G48" s="274"/>
      <c r="H48" s="274"/>
      <c r="I48" s="274"/>
      <c r="J48" s="390"/>
      <c r="K48" s="390"/>
      <c r="L48" s="390"/>
      <c r="M48" s="390"/>
      <c r="N48" s="391"/>
      <c r="O48" s="389"/>
      <c r="P48" s="273"/>
      <c r="Q48" s="392"/>
      <c r="R48" s="389"/>
      <c r="S48" s="389"/>
      <c r="U48" s="393"/>
      <c r="V48" s="389"/>
      <c r="W48" s="389"/>
      <c r="X48" s="389"/>
      <c r="Y48" s="389"/>
      <c r="AA48" s="429"/>
      <c r="AB48" s="429"/>
      <c r="AC48" s="429"/>
      <c r="AD48" s="429"/>
      <c r="AE48" s="429"/>
      <c r="AF48" s="429"/>
      <c r="AG48" s="429"/>
      <c r="AH48" s="429"/>
      <c r="AI48" s="430"/>
      <c r="AJ48" s="392"/>
      <c r="AK48" s="392"/>
      <c r="AL48" s="392"/>
    </row>
    <row r="49" spans="3:38" s="82" customFormat="1">
      <c r="C49" s="273"/>
      <c r="D49" s="389"/>
      <c r="E49" s="389"/>
      <c r="F49" s="389"/>
      <c r="G49" s="274"/>
      <c r="H49" s="274"/>
      <c r="I49" s="274"/>
      <c r="J49" s="390"/>
      <c r="K49" s="390"/>
      <c r="L49" s="390"/>
      <c r="M49" s="390"/>
      <c r="N49" s="391"/>
      <c r="O49" s="389"/>
      <c r="P49" s="273"/>
      <c r="Q49" s="392"/>
      <c r="R49" s="389"/>
      <c r="S49" s="389"/>
      <c r="U49" s="393"/>
      <c r="V49" s="389"/>
      <c r="W49" s="389"/>
      <c r="X49" s="389"/>
      <c r="Y49" s="389"/>
      <c r="AA49" s="429"/>
      <c r="AB49" s="429"/>
      <c r="AC49" s="429"/>
      <c r="AD49" s="429"/>
      <c r="AE49" s="429"/>
      <c r="AF49" s="429"/>
      <c r="AG49" s="429"/>
      <c r="AH49" s="429"/>
      <c r="AI49" s="430"/>
      <c r="AJ49" s="392"/>
      <c r="AK49" s="392"/>
      <c r="AL49" s="392"/>
    </row>
    <row r="50" spans="3:38" s="82" customFormat="1">
      <c r="C50" s="273"/>
      <c r="D50" s="389"/>
      <c r="E50" s="389"/>
      <c r="F50" s="389"/>
      <c r="G50" s="274"/>
      <c r="H50" s="274"/>
      <c r="I50" s="274"/>
      <c r="J50" s="390"/>
      <c r="K50" s="390"/>
      <c r="L50" s="390"/>
      <c r="M50" s="390"/>
      <c r="N50" s="391"/>
      <c r="O50" s="389"/>
      <c r="P50" s="273"/>
      <c r="Q50" s="392"/>
      <c r="R50" s="389"/>
      <c r="S50" s="389"/>
      <c r="U50" s="393"/>
      <c r="V50" s="389"/>
      <c r="W50" s="389"/>
      <c r="X50" s="389"/>
      <c r="Y50" s="389"/>
      <c r="AA50" s="429"/>
      <c r="AB50" s="429"/>
      <c r="AC50" s="429"/>
      <c r="AD50" s="429"/>
      <c r="AE50" s="429"/>
      <c r="AF50" s="429"/>
      <c r="AG50" s="429"/>
      <c r="AH50" s="429"/>
      <c r="AI50" s="430"/>
      <c r="AJ50" s="392"/>
      <c r="AK50" s="392"/>
      <c r="AL50" s="392"/>
    </row>
    <row r="51" spans="3:38" s="82" customFormat="1">
      <c r="C51" s="273"/>
      <c r="D51" s="389"/>
      <c r="E51" s="389"/>
      <c r="F51" s="389"/>
      <c r="G51" s="274"/>
      <c r="H51" s="274"/>
      <c r="I51" s="274"/>
      <c r="J51" s="390"/>
      <c r="K51" s="390"/>
      <c r="L51" s="390"/>
      <c r="M51" s="390"/>
      <c r="N51" s="391"/>
      <c r="O51" s="389"/>
      <c r="P51" s="273"/>
      <c r="Q51" s="392"/>
      <c r="R51" s="389"/>
      <c r="S51" s="389"/>
      <c r="U51" s="393"/>
      <c r="V51" s="389"/>
      <c r="W51" s="389"/>
      <c r="X51" s="389"/>
      <c r="Y51" s="389"/>
      <c r="AA51" s="429"/>
      <c r="AB51" s="429"/>
      <c r="AC51" s="429"/>
      <c r="AD51" s="429"/>
      <c r="AE51" s="429"/>
      <c r="AF51" s="429"/>
      <c r="AG51" s="429"/>
      <c r="AH51" s="429"/>
      <c r="AI51" s="430"/>
      <c r="AJ51" s="392"/>
      <c r="AK51" s="392"/>
      <c r="AL51" s="392"/>
    </row>
    <row r="52" spans="3:38" s="82" customFormat="1">
      <c r="C52" s="273"/>
      <c r="D52" s="389"/>
      <c r="E52" s="389"/>
      <c r="F52" s="389"/>
      <c r="G52" s="274"/>
      <c r="H52" s="274"/>
      <c r="I52" s="274"/>
      <c r="J52" s="390"/>
      <c r="K52" s="390"/>
      <c r="L52" s="390"/>
      <c r="M52" s="390"/>
      <c r="N52" s="391"/>
      <c r="O52" s="389"/>
      <c r="P52" s="273"/>
      <c r="Q52" s="392"/>
      <c r="R52" s="389"/>
      <c r="S52" s="389"/>
      <c r="U52" s="393"/>
      <c r="V52" s="389"/>
      <c r="W52" s="389"/>
      <c r="X52" s="389"/>
      <c r="Y52" s="389"/>
      <c r="AA52" s="429"/>
      <c r="AB52" s="429"/>
      <c r="AC52" s="429"/>
      <c r="AD52" s="429"/>
      <c r="AE52" s="429"/>
      <c r="AF52" s="429"/>
      <c r="AG52" s="429"/>
      <c r="AH52" s="429"/>
      <c r="AI52" s="430"/>
      <c r="AJ52" s="392"/>
      <c r="AK52" s="392"/>
      <c r="AL52" s="392"/>
    </row>
    <row r="53" spans="3:38" s="82" customFormat="1">
      <c r="C53" s="273"/>
      <c r="D53" s="389"/>
      <c r="E53" s="389"/>
      <c r="F53" s="389"/>
      <c r="G53" s="274"/>
      <c r="H53" s="274"/>
      <c r="I53" s="274"/>
      <c r="J53" s="390"/>
      <c r="K53" s="390"/>
      <c r="L53" s="390"/>
      <c r="M53" s="390"/>
      <c r="N53" s="391"/>
      <c r="O53" s="389"/>
      <c r="P53" s="273"/>
      <c r="Q53" s="392"/>
      <c r="R53" s="389"/>
      <c r="S53" s="389"/>
      <c r="U53" s="393"/>
      <c r="V53" s="389"/>
      <c r="W53" s="389"/>
      <c r="X53" s="389"/>
      <c r="Y53" s="389"/>
      <c r="AA53" s="429"/>
      <c r="AB53" s="429"/>
      <c r="AC53" s="429"/>
      <c r="AD53" s="429"/>
      <c r="AE53" s="429"/>
      <c r="AF53" s="429"/>
      <c r="AG53" s="429"/>
      <c r="AH53" s="429"/>
      <c r="AI53" s="430"/>
      <c r="AJ53" s="392"/>
      <c r="AK53" s="392"/>
      <c r="AL53" s="392"/>
    </row>
    <row r="54" spans="3:38" s="82" customFormat="1">
      <c r="C54" s="273"/>
      <c r="D54" s="389"/>
      <c r="E54" s="389"/>
      <c r="F54" s="389"/>
      <c r="G54" s="274"/>
      <c r="H54" s="274"/>
      <c r="I54" s="274"/>
      <c r="J54" s="390"/>
      <c r="K54" s="390"/>
      <c r="L54" s="390"/>
      <c r="M54" s="390"/>
      <c r="N54" s="391"/>
      <c r="O54" s="389"/>
      <c r="P54" s="273"/>
      <c r="Q54" s="392"/>
      <c r="R54" s="389"/>
      <c r="S54" s="389"/>
      <c r="U54" s="393"/>
      <c r="V54" s="389"/>
      <c r="W54" s="389"/>
      <c r="X54" s="389"/>
      <c r="Y54" s="389"/>
      <c r="AA54" s="429"/>
      <c r="AB54" s="429"/>
      <c r="AC54" s="429"/>
      <c r="AD54" s="429"/>
      <c r="AE54" s="429"/>
      <c r="AF54" s="429"/>
      <c r="AG54" s="429"/>
      <c r="AH54" s="429"/>
      <c r="AI54" s="430"/>
      <c r="AJ54" s="392"/>
      <c r="AK54" s="392"/>
      <c r="AL54" s="392"/>
    </row>
    <row r="55" spans="3:38" s="82" customFormat="1">
      <c r="C55" s="273"/>
      <c r="D55" s="389"/>
      <c r="E55" s="389"/>
      <c r="F55" s="389"/>
      <c r="G55" s="274"/>
      <c r="H55" s="274"/>
      <c r="I55" s="274"/>
      <c r="J55" s="390"/>
      <c r="K55" s="390"/>
      <c r="L55" s="390"/>
      <c r="M55" s="390"/>
      <c r="N55" s="391"/>
      <c r="O55" s="389"/>
      <c r="P55" s="273"/>
      <c r="Q55" s="392"/>
      <c r="R55" s="389"/>
      <c r="S55" s="389"/>
      <c r="U55" s="393"/>
      <c r="V55" s="389"/>
      <c r="W55" s="389"/>
      <c r="X55" s="389"/>
      <c r="Y55" s="389"/>
      <c r="AA55" s="429"/>
      <c r="AB55" s="429"/>
      <c r="AC55" s="429"/>
      <c r="AD55" s="429"/>
      <c r="AE55" s="429"/>
      <c r="AF55" s="429"/>
      <c r="AG55" s="429"/>
      <c r="AH55" s="429"/>
      <c r="AI55" s="430"/>
      <c r="AJ55" s="392"/>
      <c r="AK55" s="392"/>
      <c r="AL55" s="392"/>
    </row>
    <row r="56" spans="3:38" s="82" customFormat="1">
      <c r="C56" s="273"/>
      <c r="D56" s="389"/>
      <c r="E56" s="389"/>
      <c r="F56" s="389"/>
      <c r="G56" s="274"/>
      <c r="H56" s="274"/>
      <c r="I56" s="274"/>
      <c r="J56" s="390"/>
      <c r="K56" s="390"/>
      <c r="L56" s="390"/>
      <c r="M56" s="390"/>
      <c r="N56" s="391"/>
      <c r="O56" s="389"/>
      <c r="P56" s="273"/>
      <c r="Q56" s="392"/>
      <c r="R56" s="389"/>
      <c r="S56" s="389"/>
      <c r="U56" s="393"/>
      <c r="V56" s="389"/>
      <c r="W56" s="389"/>
      <c r="X56" s="389"/>
      <c r="Y56" s="389"/>
      <c r="AA56" s="429"/>
      <c r="AB56" s="429"/>
      <c r="AC56" s="429"/>
      <c r="AD56" s="429"/>
      <c r="AE56" s="429"/>
      <c r="AF56" s="429"/>
      <c r="AG56" s="429"/>
      <c r="AH56" s="429"/>
      <c r="AI56" s="430"/>
      <c r="AJ56" s="392"/>
      <c r="AK56" s="392"/>
      <c r="AL56" s="392"/>
    </row>
    <row r="57" spans="3:38" s="82" customFormat="1">
      <c r="C57" s="273"/>
      <c r="D57" s="389"/>
      <c r="E57" s="389"/>
      <c r="F57" s="389"/>
      <c r="G57" s="274"/>
      <c r="H57" s="274"/>
      <c r="I57" s="274"/>
      <c r="J57" s="390"/>
      <c r="K57" s="390"/>
      <c r="L57" s="390"/>
      <c r="M57" s="390"/>
      <c r="N57" s="391"/>
      <c r="O57" s="389"/>
      <c r="P57" s="273"/>
      <c r="Q57" s="392"/>
      <c r="R57" s="389"/>
      <c r="S57" s="389"/>
      <c r="U57" s="393"/>
      <c r="V57" s="389"/>
      <c r="W57" s="389"/>
      <c r="X57" s="389"/>
      <c r="Y57" s="389"/>
      <c r="AA57" s="429"/>
      <c r="AB57" s="429"/>
      <c r="AC57" s="429"/>
      <c r="AD57" s="429"/>
      <c r="AE57" s="429"/>
      <c r="AF57" s="429"/>
      <c r="AG57" s="429"/>
      <c r="AH57" s="429"/>
      <c r="AI57" s="430"/>
      <c r="AJ57" s="392"/>
      <c r="AK57" s="392"/>
      <c r="AL57" s="392"/>
    </row>
    <row r="58" spans="3:38" s="82" customFormat="1">
      <c r="C58" s="273"/>
      <c r="D58" s="389"/>
      <c r="E58" s="389"/>
      <c r="F58" s="389"/>
      <c r="G58" s="274"/>
      <c r="H58" s="274"/>
      <c r="I58" s="274"/>
      <c r="J58" s="390"/>
      <c r="K58" s="390"/>
      <c r="L58" s="390"/>
      <c r="M58" s="390"/>
      <c r="N58" s="391"/>
      <c r="O58" s="389"/>
      <c r="P58" s="273"/>
      <c r="Q58" s="392"/>
      <c r="R58" s="389"/>
      <c r="S58" s="389"/>
      <c r="U58" s="393"/>
      <c r="V58" s="389"/>
      <c r="W58" s="389"/>
      <c r="X58" s="389"/>
      <c r="Y58" s="389"/>
      <c r="AA58" s="429"/>
      <c r="AB58" s="429"/>
      <c r="AC58" s="429"/>
      <c r="AD58" s="429"/>
      <c r="AE58" s="429"/>
      <c r="AF58" s="429"/>
      <c r="AG58" s="429"/>
      <c r="AH58" s="429"/>
      <c r="AI58" s="430"/>
      <c r="AJ58" s="392"/>
      <c r="AK58" s="392"/>
      <c r="AL58" s="392"/>
    </row>
    <row r="59" spans="3:38" s="82" customFormat="1">
      <c r="C59" s="273"/>
      <c r="D59" s="389"/>
      <c r="E59" s="389"/>
      <c r="F59" s="389"/>
      <c r="G59" s="274"/>
      <c r="H59" s="274"/>
      <c r="I59" s="274"/>
      <c r="J59" s="390"/>
      <c r="K59" s="390"/>
      <c r="L59" s="390"/>
      <c r="M59" s="390"/>
      <c r="N59" s="391"/>
      <c r="O59" s="389"/>
      <c r="P59" s="273"/>
      <c r="Q59" s="392"/>
      <c r="R59" s="389"/>
      <c r="S59" s="389"/>
      <c r="U59" s="393"/>
      <c r="V59" s="389"/>
      <c r="W59" s="389"/>
      <c r="X59" s="389"/>
      <c r="Y59" s="389"/>
      <c r="AA59" s="429"/>
      <c r="AB59" s="429"/>
      <c r="AC59" s="429"/>
      <c r="AD59" s="429"/>
      <c r="AE59" s="429"/>
      <c r="AF59" s="429"/>
      <c r="AG59" s="429"/>
      <c r="AH59" s="429"/>
      <c r="AI59" s="430"/>
      <c r="AJ59" s="392"/>
      <c r="AK59" s="392"/>
      <c r="AL59" s="392"/>
    </row>
    <row r="60" spans="3:38" s="82" customFormat="1">
      <c r="C60" s="273"/>
      <c r="D60" s="389"/>
      <c r="E60" s="389"/>
      <c r="F60" s="389"/>
      <c r="G60" s="274"/>
      <c r="H60" s="274"/>
      <c r="I60" s="274"/>
      <c r="J60" s="390"/>
      <c r="K60" s="390"/>
      <c r="L60" s="390"/>
      <c r="M60" s="390"/>
      <c r="N60" s="391"/>
      <c r="O60" s="389"/>
      <c r="P60" s="273"/>
      <c r="Q60" s="392"/>
      <c r="R60" s="389"/>
      <c r="S60" s="389"/>
      <c r="U60" s="393"/>
      <c r="V60" s="389"/>
      <c r="W60" s="389"/>
      <c r="X60" s="389"/>
      <c r="Y60" s="389"/>
      <c r="AA60" s="429"/>
      <c r="AB60" s="429"/>
      <c r="AC60" s="429"/>
      <c r="AD60" s="429"/>
      <c r="AE60" s="429"/>
      <c r="AF60" s="429"/>
      <c r="AG60" s="429"/>
      <c r="AH60" s="429"/>
      <c r="AI60" s="430"/>
      <c r="AJ60" s="392"/>
      <c r="AK60" s="392"/>
      <c r="AL60" s="392"/>
    </row>
    <row r="61" spans="3:38" s="82" customFormat="1">
      <c r="C61" s="273"/>
      <c r="D61" s="389"/>
      <c r="E61" s="389"/>
      <c r="F61" s="389"/>
      <c r="G61" s="274"/>
      <c r="H61" s="274"/>
      <c r="I61" s="274"/>
      <c r="J61" s="390"/>
      <c r="K61" s="390"/>
      <c r="L61" s="390"/>
      <c r="M61" s="390"/>
      <c r="N61" s="391"/>
      <c r="O61" s="389"/>
      <c r="P61" s="273"/>
      <c r="Q61" s="392"/>
      <c r="R61" s="389"/>
      <c r="S61" s="389"/>
      <c r="U61" s="393"/>
      <c r="V61" s="389"/>
      <c r="W61" s="389"/>
      <c r="X61" s="389"/>
      <c r="Y61" s="389"/>
      <c r="AA61" s="429"/>
      <c r="AB61" s="429"/>
      <c r="AC61" s="429"/>
      <c r="AD61" s="429"/>
      <c r="AE61" s="429"/>
      <c r="AF61" s="429"/>
      <c r="AG61" s="429"/>
      <c r="AH61" s="429"/>
      <c r="AI61" s="430"/>
      <c r="AJ61" s="392"/>
      <c r="AK61" s="392"/>
      <c r="AL61" s="392"/>
    </row>
    <row r="62" spans="3:38" s="82" customFormat="1">
      <c r="C62" s="273"/>
      <c r="D62" s="389"/>
      <c r="E62" s="389"/>
      <c r="F62" s="389"/>
      <c r="G62" s="274"/>
      <c r="H62" s="274"/>
      <c r="I62" s="274"/>
      <c r="J62" s="390"/>
      <c r="K62" s="390"/>
      <c r="L62" s="390"/>
      <c r="M62" s="390"/>
      <c r="N62" s="391"/>
      <c r="O62" s="389"/>
      <c r="P62" s="273"/>
      <c r="Q62" s="392"/>
      <c r="R62" s="389"/>
      <c r="S62" s="389"/>
      <c r="U62" s="393"/>
      <c r="V62" s="389"/>
      <c r="W62" s="389"/>
      <c r="X62" s="389"/>
      <c r="Y62" s="389"/>
      <c r="AA62" s="429"/>
      <c r="AB62" s="429"/>
      <c r="AC62" s="429"/>
      <c r="AD62" s="429"/>
      <c r="AE62" s="429"/>
      <c r="AF62" s="429"/>
      <c r="AG62" s="429"/>
      <c r="AH62" s="429"/>
      <c r="AI62" s="430"/>
      <c r="AJ62" s="392"/>
      <c r="AK62" s="392"/>
      <c r="AL62" s="392"/>
    </row>
    <row r="63" spans="3:38" s="82" customFormat="1">
      <c r="C63" s="273"/>
      <c r="D63" s="389"/>
      <c r="E63" s="389"/>
      <c r="F63" s="389"/>
      <c r="G63" s="274"/>
      <c r="H63" s="274"/>
      <c r="I63" s="274"/>
      <c r="J63" s="390"/>
      <c r="K63" s="390"/>
      <c r="L63" s="390"/>
      <c r="M63" s="390"/>
      <c r="N63" s="391"/>
      <c r="O63" s="389"/>
      <c r="P63" s="273"/>
      <c r="Q63" s="392"/>
      <c r="R63" s="389"/>
      <c r="S63" s="389"/>
      <c r="U63" s="393"/>
      <c r="V63" s="389"/>
      <c r="W63" s="389"/>
      <c r="X63" s="389"/>
      <c r="Y63" s="389"/>
      <c r="AA63" s="429"/>
      <c r="AB63" s="429"/>
      <c r="AC63" s="429"/>
      <c r="AD63" s="429"/>
      <c r="AE63" s="429"/>
      <c r="AF63" s="429"/>
      <c r="AG63" s="429"/>
      <c r="AH63" s="429"/>
      <c r="AI63" s="430"/>
      <c r="AJ63" s="392"/>
      <c r="AK63" s="392"/>
      <c r="AL63" s="392"/>
    </row>
    <row r="64" spans="3:38" s="82" customFormat="1">
      <c r="C64" s="273"/>
      <c r="D64" s="389"/>
      <c r="E64" s="389"/>
      <c r="F64" s="389"/>
      <c r="G64" s="274"/>
      <c r="H64" s="274"/>
      <c r="I64" s="274"/>
      <c r="J64" s="390"/>
      <c r="K64" s="390"/>
      <c r="L64" s="390"/>
      <c r="M64" s="390"/>
      <c r="N64" s="391"/>
      <c r="O64" s="389"/>
      <c r="P64" s="273"/>
      <c r="Q64" s="392"/>
      <c r="R64" s="389"/>
      <c r="S64" s="389"/>
      <c r="U64" s="393"/>
      <c r="V64" s="389"/>
      <c r="W64" s="389"/>
      <c r="X64" s="389"/>
      <c r="Y64" s="389"/>
      <c r="AA64" s="429"/>
      <c r="AB64" s="429"/>
      <c r="AC64" s="429"/>
      <c r="AD64" s="429"/>
      <c r="AE64" s="429"/>
      <c r="AF64" s="429"/>
      <c r="AG64" s="429"/>
      <c r="AH64" s="429"/>
      <c r="AI64" s="430"/>
      <c r="AJ64" s="392"/>
      <c r="AK64" s="392"/>
      <c r="AL64" s="392"/>
    </row>
    <row r="65" spans="3:38" s="82" customFormat="1">
      <c r="C65" s="273"/>
      <c r="D65" s="389"/>
      <c r="E65" s="389"/>
      <c r="F65" s="389"/>
      <c r="G65" s="274"/>
      <c r="H65" s="274"/>
      <c r="I65" s="274"/>
      <c r="J65" s="390"/>
      <c r="K65" s="390"/>
      <c r="L65" s="390"/>
      <c r="M65" s="390"/>
      <c r="N65" s="391"/>
      <c r="O65" s="389"/>
      <c r="P65" s="273"/>
      <c r="Q65" s="392"/>
      <c r="R65" s="389"/>
      <c r="S65" s="389"/>
      <c r="U65" s="393"/>
      <c r="V65" s="389"/>
      <c r="W65" s="389"/>
      <c r="X65" s="389"/>
      <c r="Y65" s="389"/>
      <c r="AA65" s="429"/>
      <c r="AB65" s="429"/>
      <c r="AC65" s="429"/>
      <c r="AD65" s="429"/>
      <c r="AE65" s="429"/>
      <c r="AF65" s="429"/>
      <c r="AG65" s="429"/>
      <c r="AH65" s="429"/>
      <c r="AI65" s="430"/>
      <c r="AJ65" s="392"/>
      <c r="AK65" s="392"/>
      <c r="AL65" s="392"/>
    </row>
    <row r="66" spans="3:38" s="82" customFormat="1">
      <c r="C66" s="273"/>
      <c r="D66" s="389"/>
      <c r="E66" s="389"/>
      <c r="F66" s="389"/>
      <c r="G66" s="274"/>
      <c r="H66" s="274"/>
      <c r="I66" s="274"/>
      <c r="J66" s="390"/>
      <c r="K66" s="390"/>
      <c r="L66" s="390"/>
      <c r="M66" s="390"/>
      <c r="N66" s="391"/>
      <c r="O66" s="389"/>
      <c r="P66" s="273"/>
      <c r="Q66" s="392"/>
      <c r="R66" s="389"/>
      <c r="S66" s="389"/>
      <c r="U66" s="393"/>
      <c r="V66" s="389"/>
      <c r="W66" s="389"/>
      <c r="X66" s="389"/>
      <c r="Y66" s="389"/>
      <c r="AA66" s="429"/>
      <c r="AB66" s="429"/>
      <c r="AC66" s="429"/>
      <c r="AD66" s="429"/>
      <c r="AE66" s="429"/>
      <c r="AF66" s="429"/>
      <c r="AG66" s="429"/>
      <c r="AH66" s="429"/>
      <c r="AI66" s="430"/>
      <c r="AJ66" s="392"/>
      <c r="AK66" s="392"/>
      <c r="AL66" s="392"/>
    </row>
    <row r="67" spans="3:38" s="82" customFormat="1">
      <c r="C67" s="273"/>
      <c r="D67" s="389"/>
      <c r="E67" s="389"/>
      <c r="F67" s="389"/>
      <c r="G67" s="274"/>
      <c r="H67" s="274"/>
      <c r="I67" s="274"/>
      <c r="J67" s="390"/>
      <c r="K67" s="390"/>
      <c r="L67" s="390"/>
      <c r="M67" s="390"/>
      <c r="N67" s="391"/>
      <c r="O67" s="389"/>
      <c r="P67" s="273"/>
      <c r="Q67" s="392"/>
      <c r="R67" s="389"/>
      <c r="S67" s="389"/>
      <c r="U67" s="393"/>
      <c r="V67" s="389"/>
      <c r="W67" s="389"/>
      <c r="X67" s="389"/>
      <c r="Y67" s="389"/>
      <c r="AA67" s="429"/>
      <c r="AB67" s="429"/>
      <c r="AC67" s="429"/>
      <c r="AD67" s="429"/>
      <c r="AE67" s="429"/>
      <c r="AF67" s="429"/>
      <c r="AG67" s="429"/>
      <c r="AH67" s="429"/>
      <c r="AI67" s="430"/>
      <c r="AJ67" s="392"/>
      <c r="AK67" s="392"/>
      <c r="AL67" s="392"/>
    </row>
    <row r="68" spans="3:38" s="82" customFormat="1">
      <c r="C68" s="273"/>
      <c r="D68" s="389"/>
      <c r="E68" s="389"/>
      <c r="F68" s="389"/>
      <c r="G68" s="274"/>
      <c r="H68" s="274"/>
      <c r="I68" s="274"/>
      <c r="J68" s="390"/>
      <c r="K68" s="390"/>
      <c r="L68" s="390"/>
      <c r="M68" s="390"/>
      <c r="N68" s="391"/>
      <c r="O68" s="389"/>
      <c r="P68" s="273"/>
      <c r="Q68" s="392"/>
      <c r="R68" s="389"/>
      <c r="S68" s="389"/>
      <c r="U68" s="393"/>
      <c r="V68" s="389"/>
      <c r="W68" s="389"/>
      <c r="X68" s="389"/>
      <c r="Y68" s="389"/>
      <c r="AA68" s="429"/>
      <c r="AB68" s="429"/>
      <c r="AC68" s="429"/>
      <c r="AD68" s="429"/>
      <c r="AE68" s="429"/>
      <c r="AF68" s="429"/>
      <c r="AG68" s="429"/>
      <c r="AH68" s="429"/>
      <c r="AI68" s="430"/>
      <c r="AJ68" s="392"/>
      <c r="AK68" s="392"/>
      <c r="AL68" s="392"/>
    </row>
    <row r="69" spans="3:38" s="82" customFormat="1">
      <c r="C69" s="273"/>
      <c r="D69" s="389"/>
      <c r="E69" s="389"/>
      <c r="F69" s="389"/>
      <c r="G69" s="274"/>
      <c r="H69" s="274"/>
      <c r="I69" s="274"/>
      <c r="J69" s="390"/>
      <c r="K69" s="390"/>
      <c r="L69" s="390"/>
      <c r="M69" s="390"/>
      <c r="N69" s="391"/>
      <c r="O69" s="389"/>
      <c r="P69" s="273"/>
      <c r="Q69" s="392"/>
      <c r="R69" s="389"/>
      <c r="S69" s="389"/>
      <c r="U69" s="393"/>
      <c r="V69" s="389"/>
      <c r="W69" s="389"/>
      <c r="X69" s="389"/>
      <c r="Y69" s="389"/>
      <c r="AA69" s="429"/>
      <c r="AB69" s="429"/>
      <c r="AC69" s="429"/>
      <c r="AD69" s="429"/>
      <c r="AE69" s="429"/>
      <c r="AF69" s="429"/>
      <c r="AG69" s="429"/>
      <c r="AH69" s="429"/>
      <c r="AI69" s="430"/>
      <c r="AJ69" s="392"/>
      <c r="AK69" s="392"/>
      <c r="AL69" s="392"/>
    </row>
    <row r="70" spans="3:38" s="82" customFormat="1">
      <c r="C70" s="273"/>
      <c r="D70" s="389"/>
      <c r="E70" s="389"/>
      <c r="F70" s="389"/>
      <c r="G70" s="274"/>
      <c r="H70" s="274"/>
      <c r="I70" s="274"/>
      <c r="J70" s="390"/>
      <c r="K70" s="390"/>
      <c r="L70" s="390"/>
      <c r="M70" s="390"/>
      <c r="N70" s="391"/>
      <c r="O70" s="389"/>
      <c r="P70" s="273"/>
      <c r="Q70" s="392"/>
      <c r="R70" s="389"/>
      <c r="S70" s="389"/>
      <c r="U70" s="393"/>
      <c r="V70" s="389"/>
      <c r="W70" s="389"/>
      <c r="X70" s="389"/>
      <c r="Y70" s="389"/>
      <c r="AA70" s="429"/>
      <c r="AB70" s="429"/>
      <c r="AC70" s="429"/>
      <c r="AD70" s="429"/>
      <c r="AE70" s="429"/>
      <c r="AF70" s="429"/>
      <c r="AG70" s="429"/>
      <c r="AH70" s="429"/>
      <c r="AI70" s="430"/>
      <c r="AJ70" s="392"/>
      <c r="AK70" s="392"/>
      <c r="AL70" s="392"/>
    </row>
    <row r="71" spans="3:38" s="82" customFormat="1">
      <c r="C71" s="273"/>
      <c r="D71" s="389"/>
      <c r="E71" s="389"/>
      <c r="F71" s="389"/>
      <c r="G71" s="274"/>
      <c r="H71" s="274"/>
      <c r="I71" s="274"/>
      <c r="J71" s="390"/>
      <c r="K71" s="390"/>
      <c r="L71" s="390"/>
      <c r="M71" s="390"/>
      <c r="N71" s="391"/>
      <c r="O71" s="389"/>
      <c r="P71" s="273"/>
      <c r="Q71" s="392"/>
      <c r="R71" s="389"/>
      <c r="S71" s="389"/>
      <c r="U71" s="393"/>
      <c r="V71" s="389"/>
      <c r="W71" s="389"/>
      <c r="X71" s="389"/>
      <c r="Y71" s="389"/>
      <c r="AA71" s="429"/>
      <c r="AB71" s="429"/>
      <c r="AC71" s="429"/>
      <c r="AD71" s="429"/>
      <c r="AE71" s="429"/>
      <c r="AF71" s="429"/>
      <c r="AG71" s="429"/>
      <c r="AH71" s="429"/>
      <c r="AI71" s="430"/>
      <c r="AJ71" s="392"/>
      <c r="AK71" s="392"/>
      <c r="AL71" s="392"/>
    </row>
    <row r="72" spans="3:38" s="82" customFormat="1">
      <c r="C72" s="273"/>
      <c r="D72" s="389"/>
      <c r="E72" s="389"/>
      <c r="F72" s="389"/>
      <c r="G72" s="274"/>
      <c r="H72" s="274"/>
      <c r="I72" s="274"/>
      <c r="J72" s="390"/>
      <c r="K72" s="390"/>
      <c r="L72" s="390"/>
      <c r="M72" s="390"/>
      <c r="N72" s="391"/>
      <c r="O72" s="389"/>
      <c r="P72" s="273"/>
      <c r="Q72" s="392"/>
      <c r="R72" s="389"/>
      <c r="S72" s="389"/>
      <c r="U72" s="393"/>
      <c r="V72" s="389"/>
      <c r="W72" s="389"/>
      <c r="X72" s="389"/>
      <c r="Y72" s="389"/>
      <c r="AA72" s="429"/>
      <c r="AB72" s="429"/>
      <c r="AC72" s="429"/>
      <c r="AD72" s="429"/>
      <c r="AE72" s="429"/>
      <c r="AF72" s="429"/>
      <c r="AG72" s="429"/>
      <c r="AH72" s="429"/>
      <c r="AI72" s="430"/>
      <c r="AJ72" s="392"/>
      <c r="AK72" s="392"/>
      <c r="AL72" s="392"/>
    </row>
    <row r="73" spans="3:38" s="82" customFormat="1">
      <c r="C73" s="273"/>
      <c r="D73" s="389"/>
      <c r="E73" s="389"/>
      <c r="F73" s="389"/>
      <c r="G73" s="274"/>
      <c r="H73" s="274"/>
      <c r="I73" s="274"/>
      <c r="J73" s="390"/>
      <c r="K73" s="390"/>
      <c r="L73" s="390"/>
      <c r="M73" s="390"/>
      <c r="N73" s="391"/>
      <c r="O73" s="389"/>
      <c r="P73" s="273"/>
      <c r="Q73" s="392"/>
      <c r="R73" s="389"/>
      <c r="S73" s="389"/>
      <c r="U73" s="393"/>
      <c r="V73" s="389"/>
      <c r="W73" s="389"/>
      <c r="X73" s="389"/>
      <c r="Y73" s="389"/>
      <c r="AA73" s="429"/>
      <c r="AB73" s="429"/>
      <c r="AC73" s="429"/>
      <c r="AD73" s="429"/>
      <c r="AE73" s="429"/>
      <c r="AF73" s="429"/>
      <c r="AG73" s="429"/>
      <c r="AH73" s="429"/>
      <c r="AI73" s="430"/>
      <c r="AJ73" s="392"/>
      <c r="AK73" s="392"/>
      <c r="AL73" s="392"/>
    </row>
    <row r="74" spans="3:38" s="82" customFormat="1">
      <c r="C74" s="273"/>
      <c r="D74" s="389"/>
      <c r="E74" s="389"/>
      <c r="F74" s="389"/>
      <c r="G74" s="274"/>
      <c r="H74" s="274"/>
      <c r="I74" s="274"/>
      <c r="J74" s="390"/>
      <c r="K74" s="390"/>
      <c r="L74" s="390"/>
      <c r="M74" s="390"/>
      <c r="N74" s="391"/>
      <c r="O74" s="389"/>
      <c r="P74" s="273"/>
      <c r="Q74" s="392"/>
      <c r="R74" s="389"/>
      <c r="S74" s="389"/>
      <c r="U74" s="393"/>
      <c r="V74" s="389"/>
      <c r="W74" s="389"/>
      <c r="X74" s="389"/>
      <c r="Y74" s="389"/>
      <c r="AA74" s="429"/>
      <c r="AB74" s="429"/>
      <c r="AC74" s="429"/>
      <c r="AD74" s="429"/>
      <c r="AE74" s="429"/>
      <c r="AF74" s="429"/>
      <c r="AG74" s="429"/>
      <c r="AH74" s="429"/>
      <c r="AI74" s="430"/>
      <c r="AJ74" s="392"/>
      <c r="AK74" s="392"/>
      <c r="AL74" s="392"/>
    </row>
    <row r="75" spans="3:38" s="82" customFormat="1">
      <c r="C75" s="273"/>
      <c r="D75" s="389"/>
      <c r="E75" s="389"/>
      <c r="F75" s="389"/>
      <c r="G75" s="274"/>
      <c r="H75" s="274"/>
      <c r="I75" s="274"/>
      <c r="J75" s="390"/>
      <c r="K75" s="390"/>
      <c r="L75" s="390"/>
      <c r="M75" s="390"/>
      <c r="N75" s="391"/>
      <c r="O75" s="389"/>
      <c r="P75" s="273"/>
      <c r="Q75" s="392"/>
      <c r="R75" s="389"/>
      <c r="S75" s="389"/>
      <c r="U75" s="393"/>
      <c r="V75" s="389"/>
      <c r="W75" s="389"/>
      <c r="X75" s="389"/>
      <c r="Y75" s="389"/>
      <c r="AA75" s="429"/>
      <c r="AB75" s="429"/>
      <c r="AC75" s="429"/>
      <c r="AD75" s="429"/>
      <c r="AE75" s="429"/>
      <c r="AF75" s="429"/>
      <c r="AG75" s="429"/>
      <c r="AH75" s="429"/>
      <c r="AI75" s="430"/>
      <c r="AJ75" s="392"/>
      <c r="AK75" s="392"/>
      <c r="AL75" s="392"/>
    </row>
    <row r="76" spans="3:38" s="82" customFormat="1">
      <c r="C76" s="273"/>
      <c r="D76" s="389"/>
      <c r="E76" s="389"/>
      <c r="F76" s="389"/>
      <c r="G76" s="274"/>
      <c r="H76" s="274"/>
      <c r="I76" s="274"/>
      <c r="J76" s="390"/>
      <c r="K76" s="390"/>
      <c r="L76" s="390"/>
      <c r="M76" s="390"/>
      <c r="N76" s="391"/>
      <c r="O76" s="389"/>
      <c r="P76" s="273"/>
      <c r="Q76" s="392"/>
      <c r="R76" s="389"/>
      <c r="S76" s="389"/>
      <c r="U76" s="393"/>
      <c r="V76" s="389"/>
      <c r="W76" s="389"/>
      <c r="X76" s="389"/>
      <c r="Y76" s="389"/>
      <c r="AA76" s="429"/>
      <c r="AB76" s="429"/>
      <c r="AC76" s="429"/>
      <c r="AD76" s="429"/>
      <c r="AE76" s="429"/>
      <c r="AF76" s="429"/>
      <c r="AG76" s="429"/>
      <c r="AH76" s="429"/>
      <c r="AI76" s="430"/>
      <c r="AJ76" s="392"/>
      <c r="AK76" s="392"/>
      <c r="AL76" s="392"/>
    </row>
    <row r="77" spans="3:38" s="82" customFormat="1">
      <c r="C77" s="273"/>
      <c r="D77" s="389"/>
      <c r="E77" s="389"/>
      <c r="F77" s="389"/>
      <c r="G77" s="274"/>
      <c r="H77" s="274"/>
      <c r="I77" s="274"/>
      <c r="J77" s="390"/>
      <c r="K77" s="390"/>
      <c r="L77" s="390"/>
      <c r="M77" s="390"/>
      <c r="N77" s="391"/>
      <c r="O77" s="389"/>
      <c r="P77" s="273"/>
      <c r="Q77" s="392"/>
      <c r="R77" s="389"/>
      <c r="S77" s="389"/>
      <c r="U77" s="393"/>
      <c r="V77" s="389"/>
      <c r="W77" s="389"/>
      <c r="X77" s="389"/>
      <c r="Y77" s="389"/>
      <c r="AA77" s="429"/>
      <c r="AB77" s="429"/>
      <c r="AC77" s="429"/>
      <c r="AD77" s="429"/>
      <c r="AE77" s="429"/>
      <c r="AF77" s="429"/>
      <c r="AG77" s="429"/>
      <c r="AH77" s="429"/>
      <c r="AI77" s="430"/>
      <c r="AJ77" s="392"/>
      <c r="AK77" s="392"/>
      <c r="AL77" s="392"/>
    </row>
    <row r="78" spans="3:38" s="82" customFormat="1">
      <c r="C78" s="273"/>
      <c r="D78" s="389"/>
      <c r="E78" s="389"/>
      <c r="F78" s="389"/>
      <c r="G78" s="274"/>
      <c r="H78" s="274"/>
      <c r="I78" s="274"/>
      <c r="J78" s="390"/>
      <c r="K78" s="390"/>
      <c r="L78" s="390"/>
      <c r="M78" s="390"/>
      <c r="N78" s="391"/>
      <c r="O78" s="389"/>
      <c r="P78" s="273"/>
      <c r="Q78" s="392"/>
      <c r="R78" s="389"/>
      <c r="S78" s="389"/>
      <c r="U78" s="393"/>
      <c r="V78" s="389"/>
      <c r="W78" s="389"/>
      <c r="X78" s="389"/>
      <c r="Y78" s="389"/>
      <c r="AA78" s="429"/>
      <c r="AB78" s="429"/>
      <c r="AC78" s="429"/>
      <c r="AD78" s="429"/>
      <c r="AE78" s="429"/>
      <c r="AF78" s="429"/>
      <c r="AG78" s="429"/>
      <c r="AH78" s="429"/>
      <c r="AI78" s="430"/>
      <c r="AJ78" s="392"/>
      <c r="AK78" s="392"/>
      <c r="AL78" s="392"/>
    </row>
    <row r="79" spans="3:38" s="82" customFormat="1">
      <c r="C79" s="273"/>
      <c r="D79" s="389"/>
      <c r="E79" s="389"/>
      <c r="F79" s="389"/>
      <c r="G79" s="274"/>
      <c r="H79" s="274"/>
      <c r="I79" s="274"/>
      <c r="J79" s="390"/>
      <c r="K79" s="390"/>
      <c r="L79" s="390"/>
      <c r="M79" s="390"/>
      <c r="N79" s="391"/>
      <c r="O79" s="389"/>
      <c r="P79" s="273"/>
      <c r="Q79" s="392"/>
      <c r="R79" s="389"/>
      <c r="S79" s="389"/>
      <c r="U79" s="393"/>
      <c r="V79" s="389"/>
      <c r="W79" s="389"/>
      <c r="X79" s="389"/>
      <c r="Y79" s="389"/>
      <c r="AA79" s="429"/>
      <c r="AB79" s="429"/>
      <c r="AC79" s="429"/>
      <c r="AD79" s="429"/>
      <c r="AE79" s="429"/>
      <c r="AF79" s="429"/>
      <c r="AG79" s="429"/>
      <c r="AH79" s="429"/>
      <c r="AI79" s="430"/>
      <c r="AJ79" s="392"/>
      <c r="AK79" s="392"/>
      <c r="AL79" s="392"/>
    </row>
    <row r="80" spans="3:38" s="82" customFormat="1">
      <c r="C80" s="273"/>
      <c r="D80" s="389"/>
      <c r="E80" s="389"/>
      <c r="F80" s="389"/>
      <c r="G80" s="274"/>
      <c r="H80" s="274"/>
      <c r="I80" s="274"/>
      <c r="J80" s="390"/>
      <c r="K80" s="390"/>
      <c r="L80" s="390"/>
      <c r="M80" s="390"/>
      <c r="N80" s="391"/>
      <c r="O80" s="389"/>
      <c r="P80" s="273"/>
      <c r="Q80" s="392"/>
      <c r="R80" s="389"/>
      <c r="S80" s="389"/>
      <c r="U80" s="393"/>
      <c r="V80" s="389"/>
      <c r="W80" s="389"/>
      <c r="X80" s="389"/>
      <c r="Y80" s="389"/>
      <c r="AA80" s="429"/>
      <c r="AB80" s="429"/>
      <c r="AC80" s="429"/>
      <c r="AD80" s="429"/>
      <c r="AE80" s="429"/>
      <c r="AF80" s="429"/>
      <c r="AG80" s="429"/>
      <c r="AH80" s="429"/>
      <c r="AI80" s="430"/>
      <c r="AJ80" s="392"/>
      <c r="AK80" s="392"/>
      <c r="AL80" s="392"/>
    </row>
    <row r="81" spans="3:38" s="82" customFormat="1">
      <c r="C81" s="273"/>
      <c r="D81" s="389"/>
      <c r="E81" s="389"/>
      <c r="F81" s="389"/>
      <c r="G81" s="274"/>
      <c r="H81" s="274"/>
      <c r="I81" s="274"/>
      <c r="J81" s="390"/>
      <c r="K81" s="390"/>
      <c r="L81" s="390"/>
      <c r="M81" s="390"/>
      <c r="N81" s="391"/>
      <c r="O81" s="389"/>
      <c r="P81" s="273"/>
      <c r="Q81" s="392"/>
      <c r="R81" s="389"/>
      <c r="S81" s="389"/>
      <c r="U81" s="393"/>
      <c r="V81" s="389"/>
      <c r="W81" s="389"/>
      <c r="X81" s="389"/>
      <c r="Y81" s="389"/>
      <c r="AA81" s="429"/>
      <c r="AB81" s="429"/>
      <c r="AC81" s="429"/>
      <c r="AD81" s="429"/>
      <c r="AE81" s="429"/>
      <c r="AF81" s="429"/>
      <c r="AG81" s="429"/>
      <c r="AH81" s="429"/>
      <c r="AI81" s="430"/>
      <c r="AJ81" s="392"/>
      <c r="AK81" s="392"/>
      <c r="AL81" s="392"/>
    </row>
    <row r="82" spans="3:38" s="82" customFormat="1">
      <c r="C82" s="273"/>
      <c r="D82" s="389"/>
      <c r="E82" s="389"/>
      <c r="F82" s="389"/>
      <c r="G82" s="274"/>
      <c r="H82" s="274"/>
      <c r="I82" s="274"/>
      <c r="J82" s="390"/>
      <c r="K82" s="390"/>
      <c r="L82" s="390"/>
      <c r="M82" s="390"/>
      <c r="N82" s="391"/>
      <c r="O82" s="389"/>
      <c r="P82" s="273"/>
      <c r="Q82" s="392"/>
      <c r="R82" s="389"/>
      <c r="S82" s="389"/>
      <c r="U82" s="393"/>
      <c r="V82" s="389"/>
      <c r="W82" s="389"/>
      <c r="X82" s="389"/>
      <c r="Y82" s="389"/>
      <c r="AA82" s="429"/>
      <c r="AB82" s="429"/>
      <c r="AC82" s="429"/>
      <c r="AD82" s="429"/>
      <c r="AE82" s="429"/>
      <c r="AF82" s="429"/>
      <c r="AG82" s="429"/>
      <c r="AH82" s="429"/>
      <c r="AI82" s="430"/>
      <c r="AJ82" s="392"/>
      <c r="AK82" s="392"/>
      <c r="AL82" s="392"/>
    </row>
    <row r="83" spans="3:38" s="82" customFormat="1">
      <c r="C83" s="273"/>
      <c r="D83" s="389"/>
      <c r="E83" s="389"/>
      <c r="F83" s="389"/>
      <c r="G83" s="274"/>
      <c r="H83" s="274"/>
      <c r="I83" s="274"/>
      <c r="J83" s="390"/>
      <c r="K83" s="390"/>
      <c r="L83" s="390"/>
      <c r="M83" s="390"/>
      <c r="N83" s="391"/>
      <c r="O83" s="389"/>
      <c r="P83" s="273"/>
      <c r="Q83" s="392"/>
      <c r="R83" s="389"/>
      <c r="S83" s="389"/>
      <c r="U83" s="393"/>
      <c r="V83" s="389"/>
      <c r="W83" s="389"/>
      <c r="X83" s="389"/>
      <c r="Y83" s="389"/>
      <c r="AA83" s="429"/>
      <c r="AB83" s="429"/>
      <c r="AC83" s="429"/>
      <c r="AD83" s="429"/>
      <c r="AE83" s="429"/>
      <c r="AF83" s="429"/>
      <c r="AG83" s="429"/>
      <c r="AH83" s="429"/>
      <c r="AI83" s="430"/>
      <c r="AJ83" s="392"/>
      <c r="AK83" s="392"/>
      <c r="AL83" s="392"/>
    </row>
    <row r="84" spans="3:38" s="82" customFormat="1">
      <c r="C84" s="273"/>
      <c r="D84" s="389"/>
      <c r="E84" s="389"/>
      <c r="F84" s="389"/>
      <c r="G84" s="274"/>
      <c r="H84" s="274"/>
      <c r="I84" s="274"/>
      <c r="J84" s="390"/>
      <c r="K84" s="390"/>
      <c r="L84" s="390"/>
      <c r="M84" s="390"/>
      <c r="N84" s="391"/>
      <c r="O84" s="389"/>
      <c r="P84" s="273"/>
      <c r="Q84" s="392"/>
      <c r="R84" s="389"/>
      <c r="S84" s="389"/>
      <c r="U84" s="393"/>
      <c r="V84" s="389"/>
      <c r="W84" s="389"/>
      <c r="X84" s="389"/>
      <c r="Y84" s="389"/>
      <c r="AA84" s="429"/>
      <c r="AB84" s="429"/>
      <c r="AC84" s="429"/>
      <c r="AD84" s="429"/>
      <c r="AE84" s="429"/>
      <c r="AF84" s="429"/>
      <c r="AG84" s="429"/>
      <c r="AH84" s="429"/>
      <c r="AI84" s="430"/>
      <c r="AJ84" s="392"/>
      <c r="AK84" s="392"/>
      <c r="AL84" s="392"/>
    </row>
    <row r="85" spans="3:38" s="82" customFormat="1">
      <c r="C85" s="273"/>
      <c r="D85" s="389"/>
      <c r="E85" s="389"/>
      <c r="F85" s="389"/>
      <c r="G85" s="274"/>
      <c r="H85" s="274"/>
      <c r="I85" s="274"/>
      <c r="J85" s="390"/>
      <c r="K85" s="390"/>
      <c r="L85" s="390"/>
      <c r="M85" s="390"/>
      <c r="N85" s="391"/>
      <c r="O85" s="389"/>
      <c r="P85" s="273"/>
      <c r="Q85" s="392"/>
      <c r="R85" s="389"/>
      <c r="S85" s="389"/>
      <c r="U85" s="393"/>
      <c r="V85" s="389"/>
      <c r="W85" s="389"/>
      <c r="X85" s="389"/>
      <c r="Y85" s="389"/>
      <c r="AA85" s="429"/>
      <c r="AB85" s="429"/>
      <c r="AC85" s="429"/>
      <c r="AD85" s="429"/>
      <c r="AE85" s="429"/>
      <c r="AF85" s="429"/>
      <c r="AG85" s="429"/>
      <c r="AH85" s="429"/>
      <c r="AI85" s="430"/>
      <c r="AJ85" s="392"/>
      <c r="AK85" s="392"/>
      <c r="AL85" s="392"/>
    </row>
    <row r="86" spans="3:38" s="82" customFormat="1">
      <c r="C86" s="273"/>
      <c r="D86" s="389"/>
      <c r="E86" s="389"/>
      <c r="F86" s="389"/>
      <c r="G86" s="274"/>
      <c r="H86" s="274"/>
      <c r="I86" s="274"/>
      <c r="J86" s="390"/>
      <c r="K86" s="390"/>
      <c r="L86" s="390"/>
      <c r="M86" s="390"/>
      <c r="N86" s="391"/>
      <c r="O86" s="389"/>
      <c r="P86" s="273"/>
      <c r="Q86" s="392"/>
      <c r="R86" s="389"/>
      <c r="S86" s="389"/>
      <c r="U86" s="393"/>
      <c r="V86" s="389"/>
      <c r="W86" s="389"/>
      <c r="X86" s="389"/>
      <c r="Y86" s="389"/>
      <c r="AA86" s="429"/>
      <c r="AB86" s="429"/>
      <c r="AC86" s="429"/>
      <c r="AD86" s="429"/>
      <c r="AE86" s="429"/>
      <c r="AF86" s="429"/>
      <c r="AG86" s="429"/>
      <c r="AH86" s="429"/>
      <c r="AI86" s="430"/>
      <c r="AJ86" s="392"/>
      <c r="AK86" s="392"/>
      <c r="AL86" s="392"/>
    </row>
    <row r="87" spans="3:38" s="82" customFormat="1">
      <c r="C87" s="273"/>
      <c r="D87" s="389"/>
      <c r="E87" s="389"/>
      <c r="F87" s="389"/>
      <c r="G87" s="274"/>
      <c r="H87" s="274"/>
      <c r="I87" s="274"/>
      <c r="J87" s="390"/>
      <c r="K87" s="390"/>
      <c r="L87" s="390"/>
      <c r="M87" s="390"/>
      <c r="N87" s="391"/>
      <c r="O87" s="389"/>
      <c r="P87" s="273"/>
      <c r="Q87" s="392"/>
      <c r="R87" s="389"/>
      <c r="S87" s="389"/>
      <c r="U87" s="393"/>
      <c r="V87" s="389"/>
      <c r="W87" s="389"/>
      <c r="X87" s="389"/>
      <c r="Y87" s="389"/>
      <c r="AA87" s="429"/>
      <c r="AB87" s="429"/>
      <c r="AC87" s="429"/>
      <c r="AD87" s="429"/>
      <c r="AE87" s="429"/>
      <c r="AF87" s="429"/>
      <c r="AG87" s="429"/>
      <c r="AH87" s="429"/>
      <c r="AI87" s="430"/>
      <c r="AJ87" s="392"/>
      <c r="AK87" s="392"/>
      <c r="AL87" s="392"/>
    </row>
    <row r="88" spans="3:38" s="82" customFormat="1">
      <c r="C88" s="273"/>
      <c r="D88" s="389"/>
      <c r="E88" s="389"/>
      <c r="F88" s="389"/>
      <c r="G88" s="274"/>
      <c r="H88" s="274"/>
      <c r="I88" s="274"/>
      <c r="J88" s="390"/>
      <c r="K88" s="390"/>
      <c r="L88" s="390"/>
      <c r="M88" s="390"/>
      <c r="N88" s="391"/>
      <c r="O88" s="389"/>
      <c r="P88" s="273"/>
      <c r="Q88" s="392"/>
      <c r="R88" s="389"/>
      <c r="S88" s="389"/>
      <c r="U88" s="393"/>
      <c r="V88" s="389"/>
      <c r="W88" s="389"/>
      <c r="X88" s="389"/>
      <c r="Y88" s="389"/>
      <c r="AA88" s="429"/>
      <c r="AB88" s="429"/>
      <c r="AC88" s="429"/>
      <c r="AD88" s="429"/>
      <c r="AE88" s="429"/>
      <c r="AF88" s="429"/>
      <c r="AG88" s="429"/>
      <c r="AH88" s="429"/>
      <c r="AI88" s="430"/>
      <c r="AJ88" s="392"/>
      <c r="AK88" s="392"/>
      <c r="AL88" s="392"/>
    </row>
    <row r="89" spans="3:38" s="82" customFormat="1">
      <c r="C89" s="273"/>
      <c r="D89" s="389"/>
      <c r="E89" s="389"/>
      <c r="F89" s="389"/>
      <c r="G89" s="274"/>
      <c r="H89" s="274"/>
      <c r="I89" s="274"/>
      <c r="J89" s="390"/>
      <c r="K89" s="390"/>
      <c r="L89" s="390"/>
      <c r="M89" s="390"/>
      <c r="N89" s="391"/>
      <c r="O89" s="389"/>
      <c r="P89" s="273"/>
      <c r="Q89" s="392"/>
      <c r="R89" s="389"/>
      <c r="S89" s="389"/>
      <c r="U89" s="393"/>
      <c r="V89" s="389"/>
      <c r="W89" s="389"/>
      <c r="X89" s="389"/>
      <c r="Y89" s="389"/>
      <c r="AA89" s="429"/>
      <c r="AB89" s="429"/>
      <c r="AC89" s="429"/>
      <c r="AD89" s="429"/>
      <c r="AE89" s="429"/>
      <c r="AF89" s="429"/>
      <c r="AG89" s="429"/>
      <c r="AH89" s="429"/>
      <c r="AI89" s="430"/>
      <c r="AJ89" s="392"/>
      <c r="AK89" s="392"/>
      <c r="AL89" s="392"/>
    </row>
    <row r="90" spans="3:38" s="82" customFormat="1">
      <c r="C90" s="273"/>
      <c r="D90" s="389"/>
      <c r="E90" s="389"/>
      <c r="F90" s="389"/>
      <c r="G90" s="274"/>
      <c r="H90" s="274"/>
      <c r="I90" s="274"/>
      <c r="J90" s="390"/>
      <c r="K90" s="390"/>
      <c r="L90" s="390"/>
      <c r="M90" s="390"/>
      <c r="N90" s="391"/>
      <c r="O90" s="389"/>
      <c r="P90" s="273"/>
      <c r="Q90" s="392"/>
      <c r="R90" s="389"/>
      <c r="S90" s="389"/>
      <c r="U90" s="393"/>
      <c r="V90" s="389"/>
      <c r="W90" s="389"/>
      <c r="X90" s="389"/>
      <c r="Y90" s="389"/>
      <c r="AA90" s="429"/>
      <c r="AB90" s="429"/>
      <c r="AC90" s="429"/>
      <c r="AD90" s="429"/>
      <c r="AE90" s="429"/>
      <c r="AF90" s="429"/>
      <c r="AG90" s="429"/>
      <c r="AH90" s="429"/>
      <c r="AI90" s="430"/>
      <c r="AJ90" s="392"/>
      <c r="AK90" s="392"/>
      <c r="AL90" s="392"/>
    </row>
    <row r="91" spans="3:38" s="82" customFormat="1">
      <c r="C91" s="273"/>
      <c r="D91" s="389"/>
      <c r="E91" s="389"/>
      <c r="F91" s="389"/>
      <c r="G91" s="274"/>
      <c r="H91" s="274"/>
      <c r="I91" s="274"/>
      <c r="J91" s="390"/>
      <c r="K91" s="390"/>
      <c r="L91" s="390"/>
      <c r="M91" s="390"/>
      <c r="N91" s="391"/>
      <c r="O91" s="389"/>
      <c r="P91" s="273"/>
      <c r="Q91" s="392"/>
      <c r="R91" s="389"/>
      <c r="S91" s="389"/>
      <c r="U91" s="393"/>
      <c r="V91" s="389"/>
      <c r="W91" s="389"/>
      <c r="X91" s="389"/>
      <c r="Y91" s="389"/>
      <c r="AA91" s="429"/>
      <c r="AB91" s="429"/>
      <c r="AC91" s="429"/>
      <c r="AD91" s="429"/>
      <c r="AE91" s="429"/>
      <c r="AF91" s="429"/>
      <c r="AG91" s="429"/>
      <c r="AH91" s="429"/>
      <c r="AI91" s="430"/>
      <c r="AJ91" s="392"/>
      <c r="AK91" s="392"/>
      <c r="AL91" s="392"/>
    </row>
    <row r="92" spans="3:38" s="82" customFormat="1">
      <c r="C92" s="273"/>
      <c r="D92" s="389"/>
      <c r="E92" s="389"/>
      <c r="F92" s="389"/>
      <c r="G92" s="274"/>
      <c r="H92" s="274"/>
      <c r="I92" s="274"/>
      <c r="J92" s="390"/>
      <c r="K92" s="390"/>
      <c r="L92" s="390"/>
      <c r="M92" s="390"/>
      <c r="N92" s="391"/>
      <c r="O92" s="389"/>
      <c r="P92" s="273"/>
      <c r="Q92" s="392"/>
      <c r="R92" s="389"/>
      <c r="S92" s="389"/>
      <c r="U92" s="393"/>
      <c r="V92" s="389"/>
      <c r="W92" s="389"/>
      <c r="X92" s="389"/>
      <c r="Y92" s="389"/>
      <c r="AA92" s="429"/>
      <c r="AB92" s="429"/>
      <c r="AC92" s="429"/>
      <c r="AD92" s="429"/>
      <c r="AE92" s="429"/>
      <c r="AF92" s="429"/>
      <c r="AG92" s="429"/>
      <c r="AH92" s="429"/>
      <c r="AI92" s="430"/>
      <c r="AJ92" s="392"/>
      <c r="AK92" s="392"/>
      <c r="AL92" s="392"/>
    </row>
    <row r="93" spans="3:38" s="82" customFormat="1">
      <c r="C93" s="273"/>
      <c r="D93" s="389"/>
      <c r="E93" s="389"/>
      <c r="F93" s="389"/>
      <c r="G93" s="274"/>
      <c r="H93" s="274"/>
      <c r="I93" s="274"/>
      <c r="J93" s="390"/>
      <c r="K93" s="390"/>
      <c r="L93" s="390"/>
      <c r="M93" s="390"/>
      <c r="N93" s="391"/>
      <c r="O93" s="389"/>
      <c r="P93" s="273"/>
      <c r="Q93" s="392"/>
      <c r="R93" s="389"/>
      <c r="S93" s="389"/>
      <c r="U93" s="393"/>
      <c r="V93" s="389"/>
      <c r="W93" s="389"/>
      <c r="X93" s="389"/>
      <c r="Y93" s="389"/>
      <c r="AA93" s="429"/>
      <c r="AB93" s="429"/>
      <c r="AC93" s="429"/>
      <c r="AD93" s="429"/>
      <c r="AE93" s="429"/>
      <c r="AF93" s="429"/>
      <c r="AG93" s="429"/>
      <c r="AH93" s="429"/>
      <c r="AI93" s="430"/>
      <c r="AJ93" s="392"/>
      <c r="AK93" s="392"/>
      <c r="AL93" s="392"/>
    </row>
    <row r="94" spans="3:38" s="82" customFormat="1">
      <c r="C94" s="273"/>
      <c r="D94" s="389"/>
      <c r="E94" s="389"/>
      <c r="F94" s="389"/>
      <c r="G94" s="274"/>
      <c r="H94" s="274"/>
      <c r="I94" s="274"/>
      <c r="J94" s="390"/>
      <c r="K94" s="390"/>
      <c r="L94" s="390"/>
      <c r="M94" s="390"/>
      <c r="N94" s="391"/>
      <c r="O94" s="389"/>
      <c r="P94" s="273"/>
      <c r="Q94" s="392"/>
      <c r="R94" s="389"/>
      <c r="S94" s="389"/>
      <c r="U94" s="393"/>
      <c r="V94" s="389"/>
      <c r="W94" s="389"/>
      <c r="X94" s="389"/>
      <c r="Y94" s="389"/>
      <c r="AA94" s="429"/>
      <c r="AB94" s="429"/>
      <c r="AC94" s="429"/>
      <c r="AD94" s="429"/>
      <c r="AE94" s="429"/>
      <c r="AF94" s="429"/>
      <c r="AG94" s="429"/>
      <c r="AH94" s="429"/>
      <c r="AI94" s="430"/>
      <c r="AJ94" s="392"/>
      <c r="AK94" s="392"/>
      <c r="AL94" s="392"/>
    </row>
    <row r="95" spans="3:38" s="82" customFormat="1">
      <c r="C95" s="273"/>
      <c r="D95" s="389"/>
      <c r="E95" s="389"/>
      <c r="F95" s="389"/>
      <c r="G95" s="274"/>
      <c r="H95" s="274"/>
      <c r="I95" s="274"/>
      <c r="J95" s="390"/>
      <c r="K95" s="390"/>
      <c r="L95" s="390"/>
      <c r="M95" s="390"/>
      <c r="N95" s="391"/>
      <c r="O95" s="389"/>
      <c r="P95" s="273"/>
      <c r="Q95" s="392"/>
      <c r="R95" s="389"/>
      <c r="S95" s="389"/>
      <c r="U95" s="393"/>
      <c r="V95" s="389"/>
      <c r="W95" s="389"/>
      <c r="X95" s="389"/>
      <c r="Y95" s="389"/>
      <c r="AA95" s="429"/>
      <c r="AB95" s="429"/>
      <c r="AC95" s="429"/>
      <c r="AD95" s="429"/>
      <c r="AE95" s="429"/>
      <c r="AF95" s="429"/>
      <c r="AG95" s="429"/>
      <c r="AH95" s="429"/>
      <c r="AI95" s="430"/>
      <c r="AJ95" s="392"/>
      <c r="AK95" s="392"/>
      <c r="AL95" s="392"/>
    </row>
    <row r="96" spans="3:38" s="82" customFormat="1">
      <c r="C96" s="273"/>
      <c r="D96" s="389"/>
      <c r="E96" s="389"/>
      <c r="F96" s="389"/>
      <c r="G96" s="274"/>
      <c r="H96" s="274"/>
      <c r="I96" s="274"/>
      <c r="J96" s="390"/>
      <c r="K96" s="390"/>
      <c r="L96" s="390"/>
      <c r="M96" s="390"/>
      <c r="N96" s="391"/>
      <c r="O96" s="389"/>
      <c r="P96" s="273"/>
      <c r="Q96" s="392"/>
      <c r="R96" s="389"/>
      <c r="S96" s="389"/>
      <c r="U96" s="393"/>
      <c r="V96" s="389"/>
      <c r="W96" s="389"/>
      <c r="X96" s="389"/>
      <c r="Y96" s="389"/>
      <c r="AA96" s="429"/>
      <c r="AB96" s="429"/>
      <c r="AC96" s="429"/>
      <c r="AD96" s="429"/>
      <c r="AE96" s="429"/>
      <c r="AF96" s="429"/>
      <c r="AG96" s="429"/>
      <c r="AH96" s="429"/>
      <c r="AI96" s="430"/>
      <c r="AJ96" s="392"/>
      <c r="AK96" s="392"/>
      <c r="AL96" s="392"/>
    </row>
    <row r="97" spans="3:38" s="82" customFormat="1">
      <c r="C97" s="273"/>
      <c r="D97" s="389"/>
      <c r="E97" s="389"/>
      <c r="F97" s="389"/>
      <c r="G97" s="274"/>
      <c r="H97" s="274"/>
      <c r="I97" s="274"/>
      <c r="J97" s="390"/>
      <c r="K97" s="390"/>
      <c r="L97" s="390"/>
      <c r="M97" s="390"/>
      <c r="N97" s="391"/>
      <c r="O97" s="389"/>
      <c r="P97" s="273"/>
      <c r="Q97" s="392"/>
      <c r="R97" s="389"/>
      <c r="S97" s="389"/>
      <c r="U97" s="393"/>
      <c r="V97" s="389"/>
      <c r="W97" s="389"/>
      <c r="X97" s="389"/>
      <c r="Y97" s="389"/>
      <c r="AA97" s="429"/>
      <c r="AB97" s="429"/>
      <c r="AC97" s="429"/>
      <c r="AD97" s="429"/>
      <c r="AE97" s="429"/>
      <c r="AF97" s="429"/>
      <c r="AG97" s="429"/>
      <c r="AH97" s="429"/>
      <c r="AI97" s="430"/>
      <c r="AJ97" s="392"/>
      <c r="AK97" s="392"/>
      <c r="AL97" s="392"/>
    </row>
    <row r="98" spans="3:38" s="82" customFormat="1">
      <c r="C98" s="273"/>
      <c r="D98" s="389"/>
      <c r="E98" s="389"/>
      <c r="F98" s="389"/>
      <c r="G98" s="274"/>
      <c r="H98" s="274"/>
      <c r="I98" s="274"/>
      <c r="J98" s="390"/>
      <c r="K98" s="390"/>
      <c r="L98" s="390"/>
      <c r="M98" s="390"/>
      <c r="N98" s="391"/>
      <c r="O98" s="389"/>
      <c r="P98" s="273"/>
      <c r="Q98" s="392"/>
      <c r="R98" s="389"/>
      <c r="S98" s="389"/>
      <c r="U98" s="393"/>
      <c r="V98" s="389"/>
      <c r="W98" s="389"/>
      <c r="X98" s="389"/>
      <c r="Y98" s="389"/>
      <c r="AA98" s="429"/>
      <c r="AB98" s="429"/>
      <c r="AC98" s="429"/>
      <c r="AD98" s="429"/>
      <c r="AE98" s="429"/>
      <c r="AF98" s="429"/>
      <c r="AG98" s="429"/>
      <c r="AH98" s="429"/>
      <c r="AI98" s="430"/>
      <c r="AJ98" s="392"/>
      <c r="AK98" s="392"/>
      <c r="AL98" s="392"/>
    </row>
    <row r="99" spans="3:38" s="82" customFormat="1">
      <c r="C99" s="273"/>
      <c r="D99" s="389"/>
      <c r="E99" s="389"/>
      <c r="F99" s="389"/>
      <c r="G99" s="274"/>
      <c r="H99" s="274"/>
      <c r="I99" s="274"/>
      <c r="J99" s="390"/>
      <c r="K99" s="390"/>
      <c r="L99" s="390"/>
      <c r="M99" s="390"/>
      <c r="N99" s="391"/>
      <c r="O99" s="389"/>
      <c r="P99" s="273"/>
      <c r="Q99" s="392"/>
      <c r="R99" s="389"/>
      <c r="S99" s="389"/>
      <c r="U99" s="393"/>
      <c r="V99" s="389"/>
      <c r="W99" s="389"/>
      <c r="X99" s="389"/>
      <c r="Y99" s="389"/>
      <c r="AA99" s="429"/>
      <c r="AB99" s="429"/>
      <c r="AC99" s="429"/>
      <c r="AD99" s="429"/>
      <c r="AE99" s="429"/>
      <c r="AF99" s="429"/>
      <c r="AG99" s="429"/>
      <c r="AH99" s="429"/>
      <c r="AI99" s="430"/>
      <c r="AJ99" s="392"/>
      <c r="AK99" s="392"/>
      <c r="AL99" s="392"/>
    </row>
    <row r="100" spans="3:38" s="82" customFormat="1">
      <c r="C100" s="273"/>
      <c r="D100" s="389"/>
      <c r="E100" s="389"/>
      <c r="F100" s="389"/>
      <c r="G100" s="274"/>
      <c r="H100" s="274"/>
      <c r="I100" s="274"/>
      <c r="J100" s="390"/>
      <c r="K100" s="390"/>
      <c r="L100" s="390"/>
      <c r="M100" s="390"/>
      <c r="N100" s="391"/>
      <c r="O100" s="389"/>
      <c r="P100" s="273"/>
      <c r="Q100" s="392"/>
      <c r="R100" s="389"/>
      <c r="S100" s="389"/>
      <c r="U100" s="393"/>
      <c r="V100" s="389"/>
      <c r="W100" s="389"/>
      <c r="X100" s="389"/>
      <c r="Y100" s="389"/>
      <c r="AA100" s="429"/>
      <c r="AB100" s="429"/>
      <c r="AC100" s="429"/>
      <c r="AD100" s="429"/>
      <c r="AE100" s="429"/>
      <c r="AF100" s="429"/>
      <c r="AG100" s="429"/>
      <c r="AH100" s="429"/>
      <c r="AI100" s="430"/>
      <c r="AJ100" s="392"/>
      <c r="AK100" s="392"/>
      <c r="AL100" s="392"/>
    </row>
    <row r="101" spans="3:38" s="82" customFormat="1">
      <c r="C101" s="273"/>
      <c r="D101" s="389"/>
      <c r="E101" s="389"/>
      <c r="F101" s="389"/>
      <c r="G101" s="274"/>
      <c r="H101" s="274"/>
      <c r="I101" s="274"/>
      <c r="J101" s="390"/>
      <c r="K101" s="390"/>
      <c r="L101" s="390"/>
      <c r="M101" s="390"/>
      <c r="N101" s="391"/>
      <c r="O101" s="389"/>
      <c r="P101" s="273"/>
      <c r="Q101" s="392"/>
      <c r="R101" s="389"/>
      <c r="S101" s="389"/>
      <c r="U101" s="393"/>
      <c r="V101" s="389"/>
      <c r="W101" s="389"/>
      <c r="X101" s="389"/>
      <c r="Y101" s="389"/>
      <c r="AA101" s="429"/>
      <c r="AB101" s="429"/>
      <c r="AC101" s="429"/>
      <c r="AD101" s="429"/>
      <c r="AE101" s="429"/>
      <c r="AF101" s="429"/>
      <c r="AG101" s="429"/>
      <c r="AH101" s="429"/>
      <c r="AI101" s="430"/>
      <c r="AJ101" s="392"/>
      <c r="AK101" s="392"/>
      <c r="AL101" s="392"/>
    </row>
    <row r="102" spans="3:38" s="82" customFormat="1">
      <c r="C102" s="273"/>
      <c r="D102" s="389"/>
      <c r="E102" s="389"/>
      <c r="F102" s="389"/>
      <c r="G102" s="274"/>
      <c r="H102" s="274"/>
      <c r="I102" s="274"/>
      <c r="J102" s="390"/>
      <c r="K102" s="390"/>
      <c r="L102" s="390"/>
      <c r="M102" s="390"/>
      <c r="N102" s="391"/>
      <c r="O102" s="389"/>
      <c r="P102" s="273"/>
      <c r="Q102" s="392"/>
      <c r="R102" s="389"/>
      <c r="S102" s="389"/>
      <c r="U102" s="393"/>
      <c r="V102" s="389"/>
      <c r="W102" s="389"/>
      <c r="X102" s="389"/>
      <c r="Y102" s="389"/>
      <c r="AA102" s="429"/>
      <c r="AB102" s="429"/>
      <c r="AC102" s="429"/>
      <c r="AD102" s="429"/>
      <c r="AE102" s="429"/>
      <c r="AF102" s="429"/>
      <c r="AG102" s="429"/>
      <c r="AH102" s="429"/>
      <c r="AI102" s="430"/>
      <c r="AJ102" s="392"/>
      <c r="AK102" s="392"/>
      <c r="AL102" s="392"/>
    </row>
    <row r="103" spans="3:38" s="82" customFormat="1">
      <c r="C103" s="273"/>
      <c r="D103" s="389"/>
      <c r="E103" s="389"/>
      <c r="F103" s="389"/>
      <c r="G103" s="274"/>
      <c r="H103" s="274"/>
      <c r="I103" s="274"/>
      <c r="J103" s="390"/>
      <c r="K103" s="390"/>
      <c r="L103" s="390"/>
      <c r="M103" s="390"/>
      <c r="N103" s="391"/>
      <c r="O103" s="389"/>
      <c r="P103" s="273"/>
      <c r="Q103" s="392"/>
      <c r="R103" s="389"/>
      <c r="S103" s="389"/>
      <c r="U103" s="393"/>
      <c r="V103" s="389"/>
      <c r="W103" s="389"/>
      <c r="X103" s="389"/>
      <c r="Y103" s="389"/>
      <c r="AA103" s="429"/>
      <c r="AB103" s="429"/>
      <c r="AC103" s="429"/>
      <c r="AD103" s="429"/>
      <c r="AE103" s="429"/>
      <c r="AF103" s="429"/>
      <c r="AG103" s="429"/>
      <c r="AH103" s="429"/>
      <c r="AI103" s="430"/>
      <c r="AJ103" s="392"/>
      <c r="AK103" s="392"/>
      <c r="AL103" s="392"/>
    </row>
    <row r="104" spans="3:38" s="82" customFormat="1">
      <c r="C104" s="273"/>
      <c r="D104" s="389"/>
      <c r="E104" s="389"/>
      <c r="F104" s="389"/>
      <c r="G104" s="274"/>
      <c r="H104" s="274"/>
      <c r="I104" s="274"/>
      <c r="J104" s="390"/>
      <c r="K104" s="390"/>
      <c r="L104" s="390"/>
      <c r="M104" s="390"/>
      <c r="N104" s="391"/>
      <c r="O104" s="389"/>
      <c r="P104" s="273"/>
      <c r="Q104" s="392"/>
      <c r="R104" s="389"/>
      <c r="S104" s="389"/>
      <c r="U104" s="393"/>
      <c r="V104" s="389"/>
      <c r="W104" s="389"/>
      <c r="X104" s="389"/>
      <c r="Y104" s="389"/>
      <c r="AA104" s="429"/>
      <c r="AB104" s="429"/>
      <c r="AC104" s="429"/>
      <c r="AD104" s="429"/>
      <c r="AE104" s="429"/>
      <c r="AF104" s="429"/>
      <c r="AG104" s="429"/>
      <c r="AH104" s="429"/>
      <c r="AI104" s="430"/>
      <c r="AJ104" s="392"/>
      <c r="AK104" s="392"/>
      <c r="AL104" s="392"/>
    </row>
    <row r="105" spans="3:38" s="82" customFormat="1">
      <c r="C105" s="273"/>
      <c r="D105" s="389"/>
      <c r="E105" s="389"/>
      <c r="F105" s="389"/>
      <c r="G105" s="274"/>
      <c r="H105" s="274"/>
      <c r="I105" s="274"/>
      <c r="J105" s="390"/>
      <c r="K105" s="390"/>
      <c r="L105" s="390"/>
      <c r="M105" s="390"/>
      <c r="N105" s="391"/>
      <c r="O105" s="389"/>
      <c r="P105" s="273"/>
      <c r="Q105" s="392"/>
      <c r="R105" s="389"/>
      <c r="S105" s="389"/>
      <c r="U105" s="393"/>
      <c r="V105" s="389"/>
      <c r="W105" s="389"/>
      <c r="X105" s="389"/>
      <c r="Y105" s="389"/>
      <c r="AA105" s="429"/>
      <c r="AB105" s="429"/>
      <c r="AC105" s="429"/>
      <c r="AD105" s="429"/>
      <c r="AE105" s="429"/>
      <c r="AF105" s="429"/>
      <c r="AG105" s="429"/>
      <c r="AH105" s="429"/>
      <c r="AI105" s="430"/>
      <c r="AJ105" s="392"/>
      <c r="AK105" s="392"/>
      <c r="AL105" s="392"/>
    </row>
    <row r="106" spans="3:38" s="82" customFormat="1">
      <c r="C106" s="273"/>
      <c r="D106" s="389"/>
      <c r="E106" s="389"/>
      <c r="F106" s="389"/>
      <c r="G106" s="274"/>
      <c r="H106" s="274"/>
      <c r="I106" s="274"/>
      <c r="J106" s="390"/>
      <c r="K106" s="390"/>
      <c r="L106" s="390"/>
      <c r="M106" s="390"/>
      <c r="N106" s="391"/>
      <c r="O106" s="389"/>
      <c r="P106" s="273"/>
      <c r="Q106" s="392"/>
      <c r="R106" s="389"/>
      <c r="S106" s="389"/>
      <c r="U106" s="393"/>
      <c r="V106" s="389"/>
      <c r="W106" s="389"/>
      <c r="X106" s="389"/>
      <c r="Y106" s="389"/>
      <c r="AA106" s="429"/>
      <c r="AB106" s="429"/>
      <c r="AC106" s="429"/>
      <c r="AD106" s="429"/>
      <c r="AE106" s="429"/>
      <c r="AF106" s="429"/>
      <c r="AG106" s="429"/>
      <c r="AH106" s="429"/>
      <c r="AI106" s="430"/>
      <c r="AJ106" s="392"/>
      <c r="AK106" s="392"/>
      <c r="AL106" s="392"/>
    </row>
    <row r="107" spans="3:38" s="82" customFormat="1">
      <c r="C107" s="273"/>
      <c r="D107" s="389"/>
      <c r="E107" s="389"/>
      <c r="F107" s="389"/>
      <c r="G107" s="274"/>
      <c r="H107" s="274"/>
      <c r="I107" s="274"/>
      <c r="J107" s="390"/>
      <c r="K107" s="390"/>
      <c r="L107" s="390"/>
      <c r="M107" s="390"/>
      <c r="N107" s="391"/>
      <c r="O107" s="389"/>
      <c r="P107" s="273"/>
      <c r="Q107" s="392"/>
      <c r="R107" s="389"/>
      <c r="S107" s="389"/>
      <c r="U107" s="393"/>
      <c r="V107" s="389"/>
      <c r="W107" s="389"/>
      <c r="X107" s="389"/>
      <c r="Y107" s="389"/>
      <c r="AA107" s="429"/>
      <c r="AB107" s="429"/>
      <c r="AC107" s="429"/>
      <c r="AD107" s="429"/>
      <c r="AE107" s="429"/>
      <c r="AF107" s="429"/>
      <c r="AG107" s="429"/>
      <c r="AH107" s="429"/>
      <c r="AI107" s="430"/>
      <c r="AJ107" s="392"/>
      <c r="AK107" s="392"/>
      <c r="AL107" s="392"/>
    </row>
    <row r="108" spans="3:38" s="82" customFormat="1">
      <c r="C108" s="273"/>
      <c r="D108" s="389"/>
      <c r="E108" s="389"/>
      <c r="F108" s="389"/>
      <c r="G108" s="274"/>
      <c r="H108" s="274"/>
      <c r="I108" s="274"/>
      <c r="J108" s="390"/>
      <c r="K108" s="390"/>
      <c r="L108" s="390"/>
      <c r="M108" s="390"/>
      <c r="N108" s="391"/>
      <c r="O108" s="389"/>
      <c r="P108" s="273"/>
      <c r="Q108" s="392"/>
      <c r="R108" s="389"/>
      <c r="S108" s="389"/>
      <c r="U108" s="393"/>
      <c r="V108" s="389"/>
      <c r="W108" s="389"/>
      <c r="X108" s="389"/>
      <c r="Y108" s="389"/>
      <c r="AA108" s="429"/>
      <c r="AB108" s="429"/>
      <c r="AC108" s="429"/>
      <c r="AD108" s="429"/>
      <c r="AE108" s="429"/>
      <c r="AF108" s="429"/>
      <c r="AG108" s="429"/>
      <c r="AH108" s="429"/>
      <c r="AI108" s="430"/>
      <c r="AJ108" s="392"/>
      <c r="AK108" s="392"/>
      <c r="AL108" s="392"/>
    </row>
    <row r="109" spans="3:38" s="82" customFormat="1">
      <c r="C109" s="273"/>
      <c r="D109" s="389"/>
      <c r="E109" s="389"/>
      <c r="F109" s="389"/>
      <c r="G109" s="274"/>
      <c r="H109" s="274"/>
      <c r="I109" s="274"/>
      <c r="J109" s="390"/>
      <c r="K109" s="390"/>
      <c r="L109" s="390"/>
      <c r="M109" s="390"/>
      <c r="N109" s="391"/>
      <c r="O109" s="389"/>
      <c r="P109" s="273"/>
      <c r="Q109" s="392"/>
      <c r="R109" s="389"/>
      <c r="S109" s="389"/>
      <c r="U109" s="393"/>
      <c r="V109" s="389"/>
      <c r="W109" s="389"/>
      <c r="X109" s="389"/>
      <c r="Y109" s="389"/>
      <c r="AA109" s="429"/>
      <c r="AB109" s="429"/>
      <c r="AC109" s="429"/>
      <c r="AD109" s="429"/>
      <c r="AE109" s="429"/>
      <c r="AF109" s="429"/>
      <c r="AG109" s="429"/>
      <c r="AH109" s="429"/>
      <c r="AI109" s="430"/>
      <c r="AJ109" s="392"/>
      <c r="AK109" s="392"/>
      <c r="AL109" s="392"/>
    </row>
    <row r="110" spans="3:38" s="82" customFormat="1">
      <c r="C110" s="273"/>
      <c r="D110" s="389"/>
      <c r="E110" s="389"/>
      <c r="F110" s="389"/>
      <c r="G110" s="274"/>
      <c r="H110" s="274"/>
      <c r="I110" s="274"/>
      <c r="J110" s="390"/>
      <c r="K110" s="390"/>
      <c r="L110" s="390"/>
      <c r="M110" s="390"/>
      <c r="N110" s="391"/>
      <c r="O110" s="389"/>
      <c r="P110" s="273"/>
      <c r="Q110" s="392"/>
      <c r="R110" s="389"/>
      <c r="S110" s="389"/>
      <c r="U110" s="393"/>
      <c r="V110" s="389"/>
      <c r="W110" s="389"/>
      <c r="X110" s="389"/>
      <c r="Y110" s="389"/>
      <c r="AA110" s="429"/>
      <c r="AB110" s="429"/>
      <c r="AC110" s="429"/>
      <c r="AD110" s="429"/>
      <c r="AE110" s="429"/>
      <c r="AF110" s="429"/>
      <c r="AG110" s="429"/>
      <c r="AH110" s="429"/>
      <c r="AI110" s="430"/>
      <c r="AJ110" s="392"/>
      <c r="AK110" s="392"/>
      <c r="AL110" s="392"/>
    </row>
    <row r="111" spans="3:38" s="82" customFormat="1">
      <c r="C111" s="273"/>
      <c r="D111" s="389"/>
      <c r="E111" s="389"/>
      <c r="F111" s="389"/>
      <c r="G111" s="274"/>
      <c r="H111" s="274"/>
      <c r="I111" s="274"/>
      <c r="J111" s="390"/>
      <c r="K111" s="390"/>
      <c r="L111" s="390"/>
      <c r="M111" s="390"/>
      <c r="N111" s="391"/>
      <c r="O111" s="389"/>
      <c r="P111" s="273"/>
      <c r="Q111" s="392"/>
      <c r="R111" s="389"/>
      <c r="S111" s="389"/>
      <c r="U111" s="393"/>
      <c r="V111" s="389"/>
      <c r="W111" s="389"/>
      <c r="X111" s="389"/>
      <c r="Y111" s="389"/>
      <c r="AA111" s="429"/>
      <c r="AB111" s="429"/>
      <c r="AC111" s="429"/>
      <c r="AD111" s="429"/>
      <c r="AE111" s="429"/>
      <c r="AF111" s="429"/>
      <c r="AG111" s="429"/>
      <c r="AH111" s="429"/>
      <c r="AI111" s="430"/>
      <c r="AJ111" s="392"/>
      <c r="AK111" s="392"/>
      <c r="AL111" s="392"/>
    </row>
    <row r="112" spans="3:38" s="82" customFormat="1">
      <c r="C112" s="273"/>
      <c r="D112" s="389"/>
      <c r="E112" s="389"/>
      <c r="F112" s="389"/>
      <c r="G112" s="274"/>
      <c r="H112" s="274"/>
      <c r="I112" s="274"/>
      <c r="J112" s="390"/>
      <c r="K112" s="390"/>
      <c r="L112" s="390"/>
      <c r="M112" s="390"/>
      <c r="N112" s="391"/>
      <c r="O112" s="389"/>
      <c r="P112" s="273"/>
      <c r="Q112" s="392"/>
      <c r="R112" s="389"/>
      <c r="S112" s="389"/>
      <c r="U112" s="393"/>
      <c r="V112" s="389"/>
      <c r="W112" s="389"/>
      <c r="X112" s="389"/>
      <c r="Y112" s="389"/>
      <c r="AA112" s="429"/>
      <c r="AB112" s="429"/>
      <c r="AC112" s="429"/>
      <c r="AD112" s="429"/>
      <c r="AE112" s="429"/>
      <c r="AF112" s="429"/>
      <c r="AG112" s="429"/>
      <c r="AH112" s="429"/>
      <c r="AI112" s="430"/>
      <c r="AJ112" s="392"/>
      <c r="AK112" s="392"/>
      <c r="AL112" s="392"/>
    </row>
    <row r="113" spans="3:38" s="82" customFormat="1">
      <c r="C113" s="273"/>
      <c r="D113" s="389"/>
      <c r="E113" s="389"/>
      <c r="F113" s="389"/>
      <c r="G113" s="274"/>
      <c r="H113" s="274"/>
      <c r="I113" s="274"/>
      <c r="J113" s="390"/>
      <c r="K113" s="390"/>
      <c r="L113" s="390"/>
      <c r="M113" s="390"/>
      <c r="N113" s="391"/>
      <c r="O113" s="389"/>
      <c r="P113" s="273"/>
      <c r="Q113" s="392"/>
      <c r="R113" s="389"/>
      <c r="S113" s="389"/>
      <c r="U113" s="393"/>
      <c r="V113" s="389"/>
      <c r="W113" s="389"/>
      <c r="X113" s="389"/>
      <c r="Y113" s="389"/>
      <c r="AA113" s="429"/>
      <c r="AB113" s="429"/>
      <c r="AC113" s="429"/>
      <c r="AD113" s="429"/>
      <c r="AE113" s="429"/>
      <c r="AF113" s="429"/>
      <c r="AG113" s="429"/>
      <c r="AH113" s="429"/>
      <c r="AI113" s="430"/>
      <c r="AJ113" s="392"/>
      <c r="AK113" s="392"/>
      <c r="AL113" s="392"/>
    </row>
    <row r="114" spans="3:38" s="82" customFormat="1">
      <c r="C114" s="273"/>
      <c r="D114" s="389"/>
      <c r="E114" s="389"/>
      <c r="F114" s="389"/>
      <c r="G114" s="274"/>
      <c r="H114" s="274"/>
      <c r="I114" s="274"/>
      <c r="J114" s="390"/>
      <c r="K114" s="390"/>
      <c r="L114" s="390"/>
      <c r="M114" s="390"/>
      <c r="N114" s="391"/>
      <c r="O114" s="389"/>
      <c r="P114" s="273"/>
      <c r="Q114" s="392"/>
      <c r="R114" s="389"/>
      <c r="S114" s="389"/>
      <c r="U114" s="393"/>
      <c r="V114" s="389"/>
      <c r="W114" s="389"/>
      <c r="X114" s="389"/>
      <c r="Y114" s="389"/>
      <c r="AA114" s="429"/>
      <c r="AB114" s="429"/>
      <c r="AC114" s="429"/>
      <c r="AD114" s="429"/>
      <c r="AE114" s="429"/>
      <c r="AF114" s="429"/>
      <c r="AG114" s="429"/>
      <c r="AH114" s="429"/>
      <c r="AI114" s="430"/>
      <c r="AJ114" s="392"/>
      <c r="AK114" s="392"/>
      <c r="AL114" s="392"/>
    </row>
    <row r="115" spans="3:38" s="82" customFormat="1">
      <c r="C115" s="273"/>
      <c r="D115" s="389"/>
      <c r="E115" s="389"/>
      <c r="F115" s="389"/>
      <c r="G115" s="274"/>
      <c r="H115" s="274"/>
      <c r="I115" s="274"/>
      <c r="J115" s="390"/>
      <c r="K115" s="390"/>
      <c r="L115" s="390"/>
      <c r="M115" s="390"/>
      <c r="N115" s="391"/>
      <c r="O115" s="389"/>
      <c r="P115" s="273"/>
      <c r="Q115" s="392"/>
      <c r="R115" s="389"/>
      <c r="S115" s="389"/>
      <c r="U115" s="393"/>
      <c r="V115" s="389"/>
      <c r="W115" s="389"/>
      <c r="X115" s="389"/>
      <c r="Y115" s="389"/>
      <c r="AA115" s="429"/>
      <c r="AB115" s="429"/>
      <c r="AC115" s="429"/>
      <c r="AD115" s="429"/>
      <c r="AE115" s="429"/>
      <c r="AF115" s="429"/>
      <c r="AG115" s="429"/>
      <c r="AH115" s="429"/>
      <c r="AI115" s="430"/>
      <c r="AJ115" s="392"/>
      <c r="AK115" s="392"/>
      <c r="AL115" s="392"/>
    </row>
    <row r="116" spans="3:38" s="82" customFormat="1">
      <c r="C116" s="273"/>
      <c r="D116" s="389"/>
      <c r="E116" s="389"/>
      <c r="F116" s="389"/>
      <c r="G116" s="274"/>
      <c r="H116" s="274"/>
      <c r="I116" s="274"/>
      <c r="J116" s="390"/>
      <c r="K116" s="390"/>
      <c r="L116" s="390"/>
      <c r="M116" s="390"/>
      <c r="N116" s="391"/>
      <c r="O116" s="389"/>
      <c r="P116" s="273"/>
      <c r="Q116" s="392"/>
      <c r="R116" s="389"/>
      <c r="S116" s="389"/>
      <c r="U116" s="393"/>
      <c r="V116" s="389"/>
      <c r="W116" s="389"/>
      <c r="X116" s="389"/>
      <c r="Y116" s="389"/>
      <c r="AA116" s="429"/>
      <c r="AB116" s="429"/>
      <c r="AC116" s="429"/>
      <c r="AD116" s="429"/>
      <c r="AE116" s="429"/>
      <c r="AF116" s="429"/>
      <c r="AG116" s="429"/>
      <c r="AH116" s="429"/>
      <c r="AI116" s="430"/>
      <c r="AJ116" s="392"/>
      <c r="AK116" s="392"/>
      <c r="AL116" s="392"/>
    </row>
    <row r="117" spans="3:38" s="82" customFormat="1">
      <c r="C117" s="273"/>
      <c r="D117" s="389"/>
      <c r="E117" s="389"/>
      <c r="F117" s="389"/>
      <c r="G117" s="274"/>
      <c r="H117" s="274"/>
      <c r="I117" s="274"/>
      <c r="J117" s="390"/>
      <c r="K117" s="390"/>
      <c r="L117" s="390"/>
      <c r="M117" s="390"/>
      <c r="N117" s="391"/>
      <c r="O117" s="389"/>
      <c r="P117" s="273"/>
      <c r="Q117" s="392"/>
      <c r="R117" s="389"/>
      <c r="S117" s="389"/>
      <c r="U117" s="393"/>
      <c r="V117" s="389"/>
      <c r="W117" s="389"/>
      <c r="X117" s="389"/>
      <c r="Y117" s="389"/>
      <c r="AA117" s="429"/>
      <c r="AB117" s="429"/>
      <c r="AC117" s="429"/>
      <c r="AD117" s="429"/>
      <c r="AE117" s="429"/>
      <c r="AF117" s="429"/>
      <c r="AG117" s="429"/>
      <c r="AH117" s="429"/>
      <c r="AI117" s="430"/>
      <c r="AJ117" s="392"/>
      <c r="AK117" s="392"/>
      <c r="AL117" s="392"/>
    </row>
    <row r="118" spans="3:38" s="82" customFormat="1">
      <c r="C118" s="273"/>
      <c r="D118" s="389"/>
      <c r="E118" s="389"/>
      <c r="F118" s="389"/>
      <c r="G118" s="274"/>
      <c r="H118" s="274"/>
      <c r="I118" s="274"/>
      <c r="J118" s="390"/>
      <c r="K118" s="390"/>
      <c r="L118" s="390"/>
      <c r="M118" s="390"/>
      <c r="N118" s="391"/>
      <c r="O118" s="389"/>
      <c r="P118" s="273"/>
      <c r="Q118" s="392"/>
      <c r="R118" s="389"/>
      <c r="S118" s="389"/>
      <c r="U118" s="393"/>
      <c r="V118" s="389"/>
      <c r="W118" s="389"/>
      <c r="X118" s="389"/>
      <c r="Y118" s="389"/>
      <c r="AA118" s="429"/>
      <c r="AB118" s="429"/>
      <c r="AC118" s="429"/>
      <c r="AD118" s="429"/>
      <c r="AE118" s="429"/>
      <c r="AF118" s="429"/>
      <c r="AG118" s="429"/>
      <c r="AH118" s="429"/>
      <c r="AI118" s="430"/>
      <c r="AJ118" s="392"/>
      <c r="AK118" s="392"/>
      <c r="AL118" s="392"/>
    </row>
    <row r="119" spans="3:38" s="82" customFormat="1">
      <c r="C119" s="273"/>
      <c r="D119" s="389"/>
      <c r="E119" s="389"/>
      <c r="F119" s="389"/>
      <c r="G119" s="274"/>
      <c r="H119" s="274"/>
      <c r="I119" s="274"/>
      <c r="J119" s="390"/>
      <c r="K119" s="390"/>
      <c r="L119" s="390"/>
      <c r="M119" s="390"/>
      <c r="N119" s="391"/>
      <c r="O119" s="389"/>
      <c r="P119" s="273"/>
      <c r="Q119" s="392"/>
      <c r="R119" s="389"/>
      <c r="S119" s="389"/>
      <c r="U119" s="393"/>
      <c r="V119" s="389"/>
      <c r="W119" s="389"/>
      <c r="X119" s="389"/>
      <c r="Y119" s="389"/>
      <c r="AA119" s="429"/>
      <c r="AB119" s="429"/>
      <c r="AC119" s="429"/>
      <c r="AD119" s="429"/>
      <c r="AE119" s="429"/>
      <c r="AF119" s="429"/>
      <c r="AG119" s="429"/>
      <c r="AH119" s="429"/>
      <c r="AI119" s="430"/>
      <c r="AJ119" s="392"/>
      <c r="AK119" s="392"/>
      <c r="AL119" s="392"/>
    </row>
    <row r="120" spans="3:38" s="82" customFormat="1">
      <c r="C120" s="273"/>
      <c r="D120" s="389"/>
      <c r="E120" s="389"/>
      <c r="F120" s="389"/>
      <c r="G120" s="274"/>
      <c r="H120" s="274"/>
      <c r="I120" s="274"/>
      <c r="J120" s="390"/>
      <c r="K120" s="390"/>
      <c r="L120" s="390"/>
      <c r="M120" s="390"/>
      <c r="N120" s="391"/>
      <c r="O120" s="389"/>
      <c r="P120" s="273"/>
      <c r="Q120" s="392"/>
      <c r="R120" s="389"/>
      <c r="S120" s="389"/>
      <c r="U120" s="393"/>
      <c r="V120" s="389"/>
      <c r="W120" s="389"/>
      <c r="X120" s="389"/>
      <c r="Y120" s="389"/>
      <c r="AA120" s="429"/>
      <c r="AB120" s="429"/>
      <c r="AC120" s="429"/>
      <c r="AD120" s="429"/>
      <c r="AE120" s="429"/>
      <c r="AF120" s="429"/>
      <c r="AG120" s="429"/>
      <c r="AH120" s="429"/>
      <c r="AI120" s="430"/>
      <c r="AJ120" s="392"/>
      <c r="AK120" s="392"/>
      <c r="AL120" s="392"/>
    </row>
    <row r="121" spans="3:38" s="82" customFormat="1">
      <c r="C121" s="273"/>
      <c r="D121" s="389"/>
      <c r="E121" s="389"/>
      <c r="F121" s="389"/>
      <c r="G121" s="274"/>
      <c r="H121" s="274"/>
      <c r="I121" s="274"/>
      <c r="J121" s="390"/>
      <c r="K121" s="390"/>
      <c r="L121" s="390"/>
      <c r="M121" s="390"/>
      <c r="N121" s="391"/>
      <c r="O121" s="389"/>
      <c r="P121" s="273"/>
      <c r="Q121" s="392"/>
      <c r="R121" s="389"/>
      <c r="S121" s="389"/>
      <c r="U121" s="393"/>
      <c r="V121" s="389"/>
      <c r="W121" s="389"/>
      <c r="X121" s="389"/>
      <c r="Y121" s="389"/>
      <c r="AA121" s="429"/>
      <c r="AB121" s="429"/>
      <c r="AC121" s="429"/>
      <c r="AD121" s="429"/>
      <c r="AE121" s="429"/>
      <c r="AF121" s="429"/>
      <c r="AG121" s="429"/>
      <c r="AH121" s="429"/>
      <c r="AI121" s="430"/>
      <c r="AJ121" s="392"/>
      <c r="AK121" s="392"/>
      <c r="AL121" s="392"/>
    </row>
    <row r="122" spans="3:38" s="82" customFormat="1">
      <c r="C122" s="273"/>
      <c r="D122" s="389"/>
      <c r="E122" s="389"/>
      <c r="F122" s="389"/>
      <c r="G122" s="274"/>
      <c r="H122" s="274"/>
      <c r="I122" s="274"/>
      <c r="J122" s="390"/>
      <c r="K122" s="390"/>
      <c r="L122" s="390"/>
      <c r="M122" s="390"/>
      <c r="N122" s="391"/>
      <c r="O122" s="389"/>
      <c r="P122" s="273"/>
      <c r="Q122" s="392"/>
      <c r="R122" s="389"/>
      <c r="S122" s="389"/>
      <c r="U122" s="393"/>
      <c r="V122" s="389"/>
      <c r="W122" s="389"/>
      <c r="X122" s="389"/>
      <c r="Y122" s="389"/>
      <c r="AA122" s="429"/>
      <c r="AB122" s="429"/>
      <c r="AC122" s="429"/>
      <c r="AD122" s="429"/>
      <c r="AE122" s="429"/>
      <c r="AF122" s="429"/>
      <c r="AG122" s="429"/>
      <c r="AH122" s="429"/>
      <c r="AI122" s="430"/>
      <c r="AJ122" s="392"/>
      <c r="AK122" s="392"/>
      <c r="AL122" s="392"/>
    </row>
    <row r="123" spans="3:38" s="82" customFormat="1">
      <c r="C123" s="273"/>
      <c r="D123" s="389"/>
      <c r="E123" s="389"/>
      <c r="F123" s="389"/>
      <c r="G123" s="274"/>
      <c r="H123" s="274"/>
      <c r="I123" s="274"/>
      <c r="J123" s="390"/>
      <c r="K123" s="390"/>
      <c r="L123" s="390"/>
      <c r="M123" s="390"/>
      <c r="N123" s="391"/>
      <c r="O123" s="389"/>
      <c r="P123" s="273"/>
      <c r="Q123" s="392"/>
      <c r="R123" s="389"/>
      <c r="S123" s="389"/>
      <c r="U123" s="393"/>
      <c r="V123" s="389"/>
      <c r="W123" s="389"/>
      <c r="X123" s="389"/>
      <c r="Y123" s="389"/>
      <c r="AA123" s="429"/>
      <c r="AB123" s="429"/>
      <c r="AC123" s="429"/>
      <c r="AD123" s="429"/>
      <c r="AE123" s="429"/>
      <c r="AF123" s="429"/>
      <c r="AG123" s="429"/>
      <c r="AH123" s="429"/>
      <c r="AI123" s="430"/>
      <c r="AJ123" s="392"/>
      <c r="AK123" s="392"/>
      <c r="AL123" s="392"/>
    </row>
    <row r="124" spans="3:38" s="82" customFormat="1">
      <c r="C124" s="273"/>
      <c r="D124" s="389"/>
      <c r="E124" s="389"/>
      <c r="F124" s="389"/>
      <c r="G124" s="274"/>
      <c r="H124" s="274"/>
      <c r="I124" s="274"/>
      <c r="J124" s="390"/>
      <c r="K124" s="390"/>
      <c r="L124" s="390"/>
      <c r="M124" s="390"/>
      <c r="N124" s="391"/>
      <c r="O124" s="389"/>
      <c r="P124" s="273"/>
      <c r="Q124" s="392"/>
      <c r="R124" s="389"/>
      <c r="S124" s="389"/>
      <c r="U124" s="393"/>
      <c r="V124" s="389"/>
      <c r="W124" s="389"/>
      <c r="X124" s="389"/>
      <c r="Y124" s="389"/>
      <c r="AA124" s="429"/>
      <c r="AB124" s="429"/>
      <c r="AC124" s="429"/>
      <c r="AD124" s="429"/>
      <c r="AE124" s="429"/>
      <c r="AF124" s="429"/>
      <c r="AG124" s="429"/>
      <c r="AH124" s="429"/>
      <c r="AI124" s="430"/>
      <c r="AJ124" s="392"/>
      <c r="AK124" s="392"/>
      <c r="AL124" s="392"/>
    </row>
    <row r="125" spans="3:38" s="82" customFormat="1">
      <c r="C125" s="273"/>
      <c r="D125" s="389"/>
      <c r="E125" s="389"/>
      <c r="F125" s="389"/>
      <c r="G125" s="274"/>
      <c r="H125" s="274"/>
      <c r="I125" s="274"/>
      <c r="J125" s="390"/>
      <c r="K125" s="390"/>
      <c r="L125" s="390"/>
      <c r="M125" s="390"/>
      <c r="N125" s="391"/>
      <c r="O125" s="389"/>
      <c r="P125" s="273"/>
      <c r="Q125" s="392"/>
      <c r="R125" s="389"/>
      <c r="S125" s="389"/>
      <c r="U125" s="393"/>
      <c r="V125" s="389"/>
      <c r="W125" s="389"/>
      <c r="X125" s="389"/>
      <c r="Y125" s="389"/>
      <c r="AA125" s="429"/>
      <c r="AB125" s="429"/>
      <c r="AC125" s="429"/>
      <c r="AD125" s="429"/>
      <c r="AE125" s="429"/>
      <c r="AF125" s="429"/>
      <c r="AG125" s="429"/>
      <c r="AH125" s="429"/>
      <c r="AI125" s="430"/>
      <c r="AJ125" s="392"/>
      <c r="AK125" s="392"/>
      <c r="AL125" s="392"/>
    </row>
    <row r="126" spans="3:38" s="82" customFormat="1">
      <c r="C126" s="273"/>
      <c r="D126" s="389"/>
      <c r="E126" s="389"/>
      <c r="F126" s="389"/>
      <c r="G126" s="274"/>
      <c r="H126" s="274"/>
      <c r="I126" s="274"/>
      <c r="J126" s="390"/>
      <c r="K126" s="390"/>
      <c r="L126" s="390"/>
      <c r="M126" s="390"/>
      <c r="N126" s="391"/>
      <c r="O126" s="389"/>
      <c r="P126" s="273"/>
      <c r="Q126" s="392"/>
      <c r="R126" s="389"/>
      <c r="S126" s="389"/>
      <c r="U126" s="393"/>
      <c r="V126" s="389"/>
      <c r="W126" s="389"/>
      <c r="X126" s="389"/>
      <c r="Y126" s="389"/>
      <c r="AA126" s="429"/>
      <c r="AB126" s="429"/>
      <c r="AC126" s="429"/>
      <c r="AD126" s="429"/>
      <c r="AE126" s="429"/>
      <c r="AF126" s="429"/>
      <c r="AG126" s="429"/>
      <c r="AH126" s="429"/>
      <c r="AI126" s="430"/>
      <c r="AJ126" s="392"/>
      <c r="AK126" s="392"/>
      <c r="AL126" s="392"/>
    </row>
    <row r="127" spans="3:38" s="82" customFormat="1">
      <c r="C127" s="273"/>
      <c r="D127" s="389"/>
      <c r="E127" s="389"/>
      <c r="F127" s="389"/>
      <c r="G127" s="274"/>
      <c r="H127" s="274"/>
      <c r="I127" s="274"/>
      <c r="J127" s="390"/>
      <c r="K127" s="390"/>
      <c r="L127" s="390"/>
      <c r="M127" s="390"/>
      <c r="N127" s="391"/>
      <c r="O127" s="389"/>
      <c r="P127" s="273"/>
      <c r="Q127" s="392"/>
      <c r="R127" s="389"/>
      <c r="S127" s="389"/>
      <c r="U127" s="393"/>
      <c r="V127" s="389"/>
      <c r="W127" s="389"/>
      <c r="X127" s="389"/>
      <c r="Y127" s="389"/>
      <c r="AA127" s="429"/>
      <c r="AB127" s="429"/>
      <c r="AC127" s="429"/>
      <c r="AD127" s="429"/>
      <c r="AE127" s="429"/>
      <c r="AF127" s="429"/>
      <c r="AG127" s="429"/>
      <c r="AH127" s="429"/>
      <c r="AI127" s="430"/>
      <c r="AJ127" s="392"/>
      <c r="AK127" s="392"/>
      <c r="AL127" s="392"/>
    </row>
    <row r="128" spans="3:38" s="82" customFormat="1">
      <c r="C128" s="273"/>
      <c r="D128" s="389"/>
      <c r="E128" s="389"/>
      <c r="F128" s="389"/>
      <c r="G128" s="274"/>
      <c r="H128" s="274"/>
      <c r="I128" s="274"/>
      <c r="J128" s="390"/>
      <c r="K128" s="390"/>
      <c r="L128" s="390"/>
      <c r="M128" s="390"/>
      <c r="N128" s="391"/>
      <c r="O128" s="389"/>
      <c r="P128" s="273"/>
      <c r="Q128" s="392"/>
      <c r="R128" s="389"/>
      <c r="S128" s="389"/>
      <c r="U128" s="393"/>
      <c r="V128" s="389"/>
      <c r="W128" s="389"/>
      <c r="X128" s="389"/>
      <c r="Y128" s="389"/>
      <c r="AA128" s="429"/>
      <c r="AB128" s="429"/>
      <c r="AC128" s="429"/>
      <c r="AD128" s="429"/>
      <c r="AE128" s="429"/>
      <c r="AF128" s="429"/>
      <c r="AG128" s="429"/>
      <c r="AH128" s="429"/>
      <c r="AI128" s="430"/>
      <c r="AJ128" s="392"/>
      <c r="AK128" s="392"/>
      <c r="AL128" s="392"/>
    </row>
    <row r="129" spans="3:38" s="82" customFormat="1">
      <c r="C129" s="273"/>
      <c r="D129" s="389"/>
      <c r="E129" s="389"/>
      <c r="F129" s="389"/>
      <c r="G129" s="274"/>
      <c r="H129" s="274"/>
      <c r="I129" s="274"/>
      <c r="J129" s="390"/>
      <c r="K129" s="390"/>
      <c r="L129" s="390"/>
      <c r="M129" s="390"/>
      <c r="N129" s="391"/>
      <c r="O129" s="389"/>
      <c r="P129" s="273"/>
      <c r="Q129" s="392"/>
      <c r="R129" s="389"/>
      <c r="S129" s="389"/>
      <c r="U129" s="393"/>
      <c r="V129" s="389"/>
      <c r="W129" s="389"/>
      <c r="X129" s="389"/>
      <c r="Y129" s="389"/>
      <c r="AA129" s="429"/>
      <c r="AB129" s="429"/>
      <c r="AC129" s="429"/>
      <c r="AD129" s="429"/>
      <c r="AE129" s="429"/>
      <c r="AF129" s="429"/>
      <c r="AG129" s="429"/>
      <c r="AH129" s="429"/>
      <c r="AI129" s="430"/>
      <c r="AJ129" s="392"/>
      <c r="AK129" s="392"/>
      <c r="AL129" s="392"/>
    </row>
    <row r="130" spans="3:38" s="82" customFormat="1">
      <c r="C130" s="273"/>
      <c r="D130" s="389"/>
      <c r="E130" s="389"/>
      <c r="F130" s="389"/>
      <c r="G130" s="274"/>
      <c r="H130" s="274"/>
      <c r="I130" s="274"/>
      <c r="J130" s="390"/>
      <c r="K130" s="390"/>
      <c r="L130" s="390"/>
      <c r="M130" s="390"/>
      <c r="N130" s="391"/>
      <c r="O130" s="389"/>
      <c r="P130" s="273"/>
      <c r="Q130" s="392"/>
      <c r="R130" s="389"/>
      <c r="S130" s="389"/>
      <c r="U130" s="393"/>
      <c r="V130" s="389"/>
      <c r="W130" s="389"/>
      <c r="X130" s="389"/>
      <c r="Y130" s="389"/>
      <c r="AA130" s="429"/>
      <c r="AB130" s="429"/>
      <c r="AC130" s="429"/>
      <c r="AD130" s="429"/>
      <c r="AE130" s="429"/>
      <c r="AF130" s="429"/>
      <c r="AG130" s="429"/>
      <c r="AH130" s="429"/>
      <c r="AI130" s="430"/>
      <c r="AJ130" s="392"/>
      <c r="AK130" s="392"/>
      <c r="AL130" s="392"/>
    </row>
    <row r="131" spans="3:38" s="82" customFormat="1">
      <c r="C131" s="273"/>
      <c r="D131" s="389"/>
      <c r="E131" s="389"/>
      <c r="F131" s="389"/>
      <c r="G131" s="274"/>
      <c r="H131" s="274"/>
      <c r="I131" s="274"/>
      <c r="J131" s="390"/>
      <c r="K131" s="390"/>
      <c r="L131" s="390"/>
      <c r="M131" s="390"/>
      <c r="N131" s="391"/>
      <c r="O131" s="389"/>
      <c r="P131" s="273"/>
      <c r="Q131" s="392"/>
      <c r="R131" s="389"/>
      <c r="S131" s="389"/>
      <c r="U131" s="393"/>
      <c r="V131" s="389"/>
      <c r="W131" s="389"/>
      <c r="X131" s="389"/>
      <c r="Y131" s="389"/>
      <c r="AA131" s="429"/>
      <c r="AB131" s="429"/>
      <c r="AC131" s="429"/>
      <c r="AD131" s="429"/>
      <c r="AE131" s="429"/>
      <c r="AF131" s="429"/>
      <c r="AG131" s="429"/>
      <c r="AH131" s="429"/>
      <c r="AI131" s="430"/>
      <c r="AJ131" s="392"/>
      <c r="AK131" s="392"/>
      <c r="AL131" s="392"/>
    </row>
    <row r="132" spans="3:38" s="82" customFormat="1">
      <c r="C132" s="273"/>
      <c r="D132" s="389"/>
      <c r="E132" s="389"/>
      <c r="F132" s="389"/>
      <c r="G132" s="274"/>
      <c r="H132" s="274"/>
      <c r="I132" s="274"/>
      <c r="J132" s="390"/>
      <c r="K132" s="390"/>
      <c r="L132" s="390"/>
      <c r="M132" s="390"/>
      <c r="N132" s="391"/>
      <c r="O132" s="389"/>
      <c r="P132" s="273"/>
      <c r="Q132" s="392"/>
      <c r="R132" s="389"/>
      <c r="S132" s="389"/>
      <c r="U132" s="393"/>
      <c r="V132" s="389"/>
      <c r="W132" s="389"/>
      <c r="X132" s="389"/>
      <c r="Y132" s="389"/>
      <c r="AA132" s="429"/>
      <c r="AB132" s="429"/>
      <c r="AC132" s="429"/>
      <c r="AD132" s="429"/>
      <c r="AE132" s="429"/>
      <c r="AF132" s="429"/>
      <c r="AG132" s="429"/>
      <c r="AH132" s="429"/>
      <c r="AI132" s="430"/>
      <c r="AJ132" s="392"/>
      <c r="AK132" s="392"/>
      <c r="AL132" s="392"/>
    </row>
    <row r="133" spans="3:38" s="82" customFormat="1">
      <c r="C133" s="273"/>
      <c r="D133" s="389"/>
      <c r="E133" s="389"/>
      <c r="F133" s="389"/>
      <c r="G133" s="274"/>
      <c r="H133" s="274"/>
      <c r="I133" s="274"/>
      <c r="J133" s="390"/>
      <c r="K133" s="390"/>
      <c r="L133" s="390"/>
      <c r="M133" s="390"/>
      <c r="N133" s="391"/>
      <c r="O133" s="389"/>
      <c r="P133" s="273"/>
      <c r="Q133" s="392"/>
      <c r="R133" s="389"/>
      <c r="S133" s="389"/>
      <c r="U133" s="393"/>
      <c r="V133" s="389"/>
      <c r="W133" s="389"/>
      <c r="X133" s="389"/>
      <c r="Y133" s="389"/>
      <c r="AA133" s="429"/>
      <c r="AB133" s="429"/>
      <c r="AC133" s="429"/>
      <c r="AD133" s="429"/>
      <c r="AE133" s="429"/>
      <c r="AF133" s="429"/>
      <c r="AG133" s="429"/>
      <c r="AH133" s="429"/>
      <c r="AI133" s="430"/>
      <c r="AJ133" s="392"/>
      <c r="AK133" s="392"/>
      <c r="AL133" s="392"/>
    </row>
    <row r="134" spans="3:38" s="82" customFormat="1">
      <c r="C134" s="273"/>
      <c r="D134" s="389"/>
      <c r="E134" s="389"/>
      <c r="F134" s="389"/>
      <c r="G134" s="274"/>
      <c r="H134" s="274"/>
      <c r="I134" s="274"/>
      <c r="J134" s="390"/>
      <c r="K134" s="390"/>
      <c r="L134" s="390"/>
      <c r="M134" s="390"/>
      <c r="N134" s="391"/>
      <c r="O134" s="389"/>
      <c r="P134" s="273"/>
      <c r="Q134" s="392"/>
      <c r="R134" s="389"/>
      <c r="S134" s="389"/>
      <c r="U134" s="393"/>
      <c r="V134" s="389"/>
      <c r="W134" s="389"/>
      <c r="X134" s="389"/>
      <c r="Y134" s="389"/>
      <c r="AA134" s="429"/>
      <c r="AB134" s="429"/>
      <c r="AC134" s="429"/>
      <c r="AD134" s="429"/>
      <c r="AE134" s="429"/>
      <c r="AF134" s="429"/>
      <c r="AG134" s="429"/>
      <c r="AH134" s="429"/>
      <c r="AI134" s="430"/>
      <c r="AJ134" s="392"/>
      <c r="AK134" s="392"/>
      <c r="AL134" s="392"/>
    </row>
    <row r="135" spans="3:38" s="82" customFormat="1">
      <c r="C135" s="273"/>
      <c r="D135" s="389"/>
      <c r="E135" s="389"/>
      <c r="F135" s="389"/>
      <c r="G135" s="274"/>
      <c r="H135" s="274"/>
      <c r="I135" s="274"/>
      <c r="J135" s="390"/>
      <c r="K135" s="390"/>
      <c r="L135" s="390"/>
      <c r="M135" s="390"/>
      <c r="N135" s="391"/>
      <c r="O135" s="389"/>
      <c r="P135" s="273"/>
      <c r="Q135" s="392"/>
      <c r="R135" s="389"/>
      <c r="S135" s="389"/>
      <c r="U135" s="393"/>
      <c r="V135" s="389"/>
      <c r="W135" s="389"/>
      <c r="X135" s="389"/>
      <c r="Y135" s="389"/>
      <c r="AA135" s="429"/>
      <c r="AB135" s="429"/>
      <c r="AC135" s="429"/>
      <c r="AD135" s="429"/>
      <c r="AE135" s="429"/>
      <c r="AF135" s="429"/>
      <c r="AG135" s="429"/>
      <c r="AH135" s="429"/>
      <c r="AI135" s="430"/>
      <c r="AJ135" s="392"/>
      <c r="AK135" s="392"/>
      <c r="AL135" s="392"/>
    </row>
    <row r="136" spans="3:38" s="82" customFormat="1">
      <c r="C136" s="273"/>
      <c r="D136" s="389"/>
      <c r="E136" s="389"/>
      <c r="F136" s="389"/>
      <c r="G136" s="274"/>
      <c r="H136" s="274"/>
      <c r="I136" s="274"/>
      <c r="J136" s="390"/>
      <c r="K136" s="390"/>
      <c r="L136" s="390"/>
      <c r="M136" s="390"/>
      <c r="N136" s="391"/>
      <c r="O136" s="389"/>
      <c r="P136" s="273"/>
      <c r="Q136" s="392"/>
      <c r="R136" s="389"/>
      <c r="S136" s="389"/>
      <c r="U136" s="393"/>
      <c r="V136" s="389"/>
      <c r="W136" s="389"/>
      <c r="X136" s="389"/>
      <c r="Y136" s="389"/>
      <c r="AA136" s="429"/>
      <c r="AB136" s="429"/>
      <c r="AC136" s="429"/>
      <c r="AD136" s="429"/>
      <c r="AE136" s="429"/>
      <c r="AF136" s="429"/>
      <c r="AG136" s="429"/>
      <c r="AH136" s="429"/>
      <c r="AI136" s="430"/>
      <c r="AJ136" s="392"/>
      <c r="AK136" s="392"/>
      <c r="AL136" s="392"/>
    </row>
    <row r="137" spans="3:38" s="82" customFormat="1">
      <c r="C137" s="273"/>
      <c r="D137" s="389"/>
      <c r="E137" s="389"/>
      <c r="F137" s="389"/>
      <c r="G137" s="274"/>
      <c r="H137" s="274"/>
      <c r="I137" s="274"/>
      <c r="J137" s="390"/>
      <c r="K137" s="390"/>
      <c r="L137" s="390"/>
      <c r="M137" s="390"/>
      <c r="N137" s="391"/>
      <c r="O137" s="389"/>
      <c r="P137" s="273"/>
      <c r="Q137" s="392"/>
      <c r="R137" s="389"/>
      <c r="S137" s="389"/>
      <c r="U137" s="393"/>
      <c r="V137" s="389"/>
      <c r="W137" s="389"/>
      <c r="X137" s="389"/>
      <c r="Y137" s="389"/>
      <c r="AA137" s="429"/>
      <c r="AB137" s="429"/>
      <c r="AC137" s="429"/>
      <c r="AD137" s="429"/>
      <c r="AE137" s="429"/>
      <c r="AF137" s="429"/>
      <c r="AG137" s="429"/>
      <c r="AH137" s="429"/>
      <c r="AI137" s="430"/>
      <c r="AJ137" s="392"/>
      <c r="AK137" s="392"/>
      <c r="AL137" s="392"/>
    </row>
    <row r="138" spans="3:38" s="82" customFormat="1">
      <c r="C138" s="273"/>
      <c r="D138" s="389"/>
      <c r="E138" s="389"/>
      <c r="F138" s="389"/>
      <c r="G138" s="274"/>
      <c r="H138" s="274"/>
      <c r="I138" s="274"/>
      <c r="J138" s="390"/>
      <c r="K138" s="390"/>
      <c r="L138" s="390"/>
      <c r="M138" s="390"/>
      <c r="N138" s="391"/>
      <c r="O138" s="389"/>
      <c r="P138" s="273"/>
      <c r="Q138" s="392"/>
      <c r="R138" s="389"/>
      <c r="S138" s="389"/>
      <c r="U138" s="393"/>
      <c r="V138" s="389"/>
      <c r="W138" s="389"/>
      <c r="X138" s="389"/>
      <c r="Y138" s="389"/>
      <c r="AA138" s="429"/>
      <c r="AB138" s="429"/>
      <c r="AC138" s="429"/>
      <c r="AD138" s="429"/>
      <c r="AE138" s="429"/>
      <c r="AF138" s="429"/>
      <c r="AG138" s="429"/>
      <c r="AH138" s="429"/>
      <c r="AI138" s="430"/>
      <c r="AJ138" s="392"/>
      <c r="AK138" s="392"/>
      <c r="AL138" s="392"/>
    </row>
    <row r="139" spans="3:38" s="82" customFormat="1">
      <c r="C139" s="273"/>
      <c r="D139" s="389"/>
      <c r="E139" s="389"/>
      <c r="F139" s="389"/>
      <c r="G139" s="274"/>
      <c r="H139" s="274"/>
      <c r="I139" s="274"/>
      <c r="J139" s="390"/>
      <c r="K139" s="390"/>
      <c r="L139" s="390"/>
      <c r="M139" s="390"/>
      <c r="N139" s="391"/>
      <c r="O139" s="389"/>
      <c r="P139" s="273"/>
      <c r="Q139" s="392"/>
      <c r="R139" s="389"/>
      <c r="S139" s="389"/>
      <c r="U139" s="393"/>
      <c r="V139" s="389"/>
      <c r="W139" s="389"/>
      <c r="X139" s="389"/>
      <c r="Y139" s="389"/>
      <c r="AA139" s="429"/>
      <c r="AB139" s="429"/>
      <c r="AC139" s="429"/>
      <c r="AD139" s="429"/>
      <c r="AE139" s="429"/>
      <c r="AF139" s="429"/>
      <c r="AG139" s="429"/>
      <c r="AH139" s="429"/>
      <c r="AI139" s="430"/>
      <c r="AJ139" s="392"/>
      <c r="AK139" s="392"/>
      <c r="AL139" s="392"/>
    </row>
    <row r="140" spans="3:38" s="82" customFormat="1">
      <c r="C140" s="273"/>
      <c r="D140" s="389"/>
      <c r="E140" s="389"/>
      <c r="F140" s="389"/>
      <c r="G140" s="274"/>
      <c r="H140" s="274"/>
      <c r="I140" s="274"/>
      <c r="J140" s="390"/>
      <c r="K140" s="390"/>
      <c r="L140" s="390"/>
      <c r="M140" s="390"/>
      <c r="N140" s="391"/>
      <c r="O140" s="389"/>
      <c r="P140" s="273"/>
      <c r="Q140" s="392"/>
      <c r="R140" s="389"/>
      <c r="S140" s="389"/>
      <c r="U140" s="393"/>
      <c r="V140" s="389"/>
      <c r="W140" s="389"/>
      <c r="X140" s="389"/>
      <c r="Y140" s="389"/>
      <c r="AA140" s="429"/>
      <c r="AB140" s="429"/>
      <c r="AC140" s="429"/>
      <c r="AD140" s="429"/>
      <c r="AE140" s="429"/>
      <c r="AF140" s="429"/>
      <c r="AG140" s="429"/>
      <c r="AH140" s="429"/>
      <c r="AI140" s="430"/>
      <c r="AJ140" s="392"/>
      <c r="AK140" s="392"/>
      <c r="AL140" s="392"/>
    </row>
    <row r="141" spans="3:38" s="82" customFormat="1">
      <c r="C141" s="273"/>
      <c r="D141" s="389"/>
      <c r="E141" s="389"/>
      <c r="F141" s="389"/>
      <c r="G141" s="274"/>
      <c r="H141" s="274"/>
      <c r="I141" s="274"/>
      <c r="J141" s="390"/>
      <c r="K141" s="390"/>
      <c r="L141" s="390"/>
      <c r="M141" s="390"/>
      <c r="N141" s="391"/>
      <c r="O141" s="389"/>
      <c r="P141" s="273"/>
      <c r="Q141" s="392"/>
      <c r="R141" s="389"/>
      <c r="S141" s="389"/>
      <c r="U141" s="393"/>
      <c r="V141" s="389"/>
      <c r="W141" s="389"/>
      <c r="X141" s="389"/>
      <c r="Y141" s="389"/>
      <c r="AA141" s="429"/>
      <c r="AB141" s="429"/>
      <c r="AC141" s="429"/>
      <c r="AD141" s="429"/>
      <c r="AE141" s="429"/>
      <c r="AF141" s="429"/>
      <c r="AG141" s="429"/>
      <c r="AH141" s="429"/>
      <c r="AI141" s="430"/>
      <c r="AJ141" s="392"/>
      <c r="AK141" s="392"/>
      <c r="AL141" s="392"/>
    </row>
    <row r="142" spans="3:38" s="82" customFormat="1">
      <c r="C142" s="273"/>
      <c r="D142" s="389"/>
      <c r="E142" s="389"/>
      <c r="F142" s="389"/>
      <c r="G142" s="274"/>
      <c r="H142" s="274"/>
      <c r="I142" s="274"/>
      <c r="J142" s="390"/>
      <c r="K142" s="390"/>
      <c r="L142" s="390"/>
      <c r="M142" s="390"/>
      <c r="N142" s="391"/>
      <c r="O142" s="389"/>
      <c r="P142" s="273"/>
      <c r="Q142" s="392"/>
      <c r="R142" s="389"/>
      <c r="S142" s="389"/>
      <c r="U142" s="393"/>
      <c r="V142" s="389"/>
      <c r="W142" s="389"/>
      <c r="X142" s="389"/>
      <c r="Y142" s="389"/>
      <c r="AA142" s="429"/>
      <c r="AB142" s="429"/>
      <c r="AC142" s="429"/>
      <c r="AD142" s="429"/>
      <c r="AE142" s="429"/>
      <c r="AF142" s="429"/>
      <c r="AG142" s="429"/>
      <c r="AH142" s="429"/>
      <c r="AI142" s="430"/>
      <c r="AJ142" s="392"/>
      <c r="AK142" s="392"/>
      <c r="AL142" s="392"/>
    </row>
    <row r="143" spans="3:38" s="82" customFormat="1">
      <c r="C143" s="273"/>
      <c r="D143" s="389"/>
      <c r="E143" s="389"/>
      <c r="F143" s="389"/>
      <c r="G143" s="274"/>
      <c r="H143" s="274"/>
      <c r="I143" s="274"/>
      <c r="J143" s="390"/>
      <c r="K143" s="390"/>
      <c r="L143" s="390"/>
      <c r="M143" s="390"/>
      <c r="N143" s="391"/>
      <c r="O143" s="389"/>
      <c r="P143" s="273"/>
      <c r="Q143" s="392"/>
      <c r="R143" s="389"/>
      <c r="S143" s="389"/>
      <c r="U143" s="393"/>
      <c r="V143" s="389"/>
      <c r="W143" s="389"/>
      <c r="X143" s="389"/>
      <c r="Y143" s="389"/>
      <c r="AA143" s="429"/>
      <c r="AB143" s="429"/>
      <c r="AC143" s="429"/>
      <c r="AD143" s="429"/>
      <c r="AE143" s="429"/>
      <c r="AF143" s="429"/>
      <c r="AG143" s="429"/>
      <c r="AH143" s="429"/>
      <c r="AI143" s="430"/>
      <c r="AJ143" s="392"/>
      <c r="AK143" s="392"/>
      <c r="AL143" s="392"/>
    </row>
    <row r="144" spans="3:38" s="82" customFormat="1">
      <c r="C144" s="273"/>
      <c r="D144" s="389"/>
      <c r="E144" s="389"/>
      <c r="F144" s="389"/>
      <c r="G144" s="274"/>
      <c r="H144" s="274"/>
      <c r="I144" s="274"/>
      <c r="J144" s="390"/>
      <c r="K144" s="390"/>
      <c r="L144" s="390"/>
      <c r="M144" s="390"/>
      <c r="N144" s="391"/>
      <c r="O144" s="389"/>
      <c r="P144" s="273"/>
      <c r="Q144" s="392"/>
      <c r="R144" s="389"/>
      <c r="S144" s="389"/>
      <c r="U144" s="393"/>
      <c r="V144" s="389"/>
      <c r="W144" s="389"/>
      <c r="X144" s="389"/>
      <c r="Y144" s="389"/>
      <c r="AA144" s="429"/>
      <c r="AB144" s="429"/>
      <c r="AC144" s="429"/>
      <c r="AD144" s="429"/>
      <c r="AE144" s="429"/>
      <c r="AF144" s="429"/>
      <c r="AG144" s="429"/>
      <c r="AH144" s="429"/>
      <c r="AI144" s="430"/>
      <c r="AJ144" s="392"/>
      <c r="AK144" s="392"/>
      <c r="AL144" s="392"/>
    </row>
    <row r="145" spans="3:38" s="82" customFormat="1">
      <c r="C145" s="273"/>
      <c r="D145" s="389"/>
      <c r="E145" s="389"/>
      <c r="F145" s="389"/>
      <c r="G145" s="274"/>
      <c r="H145" s="274"/>
      <c r="I145" s="274"/>
      <c r="J145" s="390"/>
      <c r="K145" s="390"/>
      <c r="L145" s="390"/>
      <c r="M145" s="390"/>
      <c r="N145" s="391"/>
      <c r="O145" s="389"/>
      <c r="P145" s="273"/>
      <c r="Q145" s="392"/>
      <c r="R145" s="389"/>
      <c r="S145" s="389"/>
      <c r="U145" s="393"/>
      <c r="V145" s="389"/>
      <c r="W145" s="389"/>
      <c r="X145" s="389"/>
      <c r="Y145" s="389"/>
      <c r="AA145" s="429"/>
      <c r="AB145" s="429"/>
      <c r="AC145" s="429"/>
      <c r="AD145" s="429"/>
      <c r="AE145" s="429"/>
      <c r="AF145" s="429"/>
      <c r="AG145" s="429"/>
      <c r="AH145" s="429"/>
      <c r="AI145" s="430"/>
      <c r="AJ145" s="392"/>
      <c r="AK145" s="392"/>
      <c r="AL145" s="392"/>
    </row>
    <row r="146" spans="3:38" s="82" customFormat="1">
      <c r="C146" s="273"/>
      <c r="D146" s="389"/>
      <c r="E146" s="389"/>
      <c r="F146" s="389"/>
      <c r="G146" s="274"/>
      <c r="H146" s="274"/>
      <c r="I146" s="274"/>
      <c r="J146" s="390"/>
      <c r="K146" s="390"/>
      <c r="L146" s="390"/>
      <c r="M146" s="390"/>
      <c r="N146" s="391"/>
      <c r="O146" s="389"/>
      <c r="P146" s="273"/>
      <c r="Q146" s="392"/>
      <c r="R146" s="389"/>
      <c r="S146" s="389"/>
      <c r="U146" s="393"/>
      <c r="V146" s="389"/>
      <c r="W146" s="389"/>
      <c r="X146" s="389"/>
      <c r="Y146" s="389"/>
      <c r="AA146" s="429"/>
      <c r="AB146" s="429"/>
      <c r="AC146" s="429"/>
      <c r="AD146" s="429"/>
      <c r="AE146" s="429"/>
      <c r="AF146" s="429"/>
      <c r="AG146" s="429"/>
      <c r="AH146" s="429"/>
      <c r="AI146" s="430"/>
      <c r="AJ146" s="392"/>
      <c r="AK146" s="392"/>
      <c r="AL146" s="392"/>
    </row>
    <row r="147" spans="3:38" s="82" customFormat="1">
      <c r="C147" s="273"/>
      <c r="D147" s="389"/>
      <c r="E147" s="389"/>
      <c r="F147" s="389"/>
      <c r="G147" s="274"/>
      <c r="H147" s="274"/>
      <c r="I147" s="274"/>
      <c r="J147" s="390"/>
      <c r="K147" s="390"/>
      <c r="L147" s="390"/>
      <c r="M147" s="390"/>
      <c r="N147" s="391"/>
      <c r="O147" s="389"/>
      <c r="P147" s="273"/>
      <c r="Q147" s="392"/>
      <c r="R147" s="389"/>
      <c r="S147" s="389"/>
      <c r="U147" s="393"/>
      <c r="V147" s="389"/>
      <c r="W147" s="389"/>
      <c r="X147" s="389"/>
      <c r="Y147" s="389"/>
      <c r="AA147" s="429"/>
      <c r="AB147" s="429"/>
      <c r="AC147" s="429"/>
      <c r="AD147" s="429"/>
      <c r="AE147" s="429"/>
      <c r="AF147" s="429"/>
      <c r="AG147" s="429"/>
      <c r="AH147" s="429"/>
      <c r="AI147" s="430"/>
      <c r="AJ147" s="392"/>
      <c r="AK147" s="392"/>
      <c r="AL147" s="392"/>
    </row>
    <row r="148" spans="3:38" s="82" customFormat="1">
      <c r="C148" s="273"/>
      <c r="D148" s="389"/>
      <c r="E148" s="389"/>
      <c r="F148" s="389"/>
      <c r="G148" s="274"/>
      <c r="H148" s="274"/>
      <c r="I148" s="274"/>
      <c r="J148" s="390"/>
      <c r="K148" s="390"/>
      <c r="L148" s="390"/>
      <c r="M148" s="390"/>
      <c r="N148" s="391"/>
      <c r="O148" s="389"/>
      <c r="P148" s="273"/>
      <c r="Q148" s="392"/>
      <c r="R148" s="389"/>
      <c r="S148" s="389"/>
      <c r="U148" s="393"/>
      <c r="V148" s="389"/>
      <c r="W148" s="389"/>
      <c r="X148" s="389"/>
      <c r="Y148" s="389"/>
      <c r="AA148" s="429"/>
      <c r="AB148" s="429"/>
      <c r="AC148" s="429"/>
      <c r="AD148" s="429"/>
      <c r="AE148" s="429"/>
      <c r="AF148" s="429"/>
      <c r="AG148" s="429"/>
      <c r="AH148" s="429"/>
      <c r="AI148" s="430"/>
      <c r="AJ148" s="392"/>
      <c r="AK148" s="392"/>
      <c r="AL148" s="392"/>
    </row>
    <row r="149" spans="3:38" s="82" customFormat="1">
      <c r="C149" s="273"/>
      <c r="D149" s="389"/>
      <c r="E149" s="389"/>
      <c r="F149" s="389"/>
      <c r="G149" s="274"/>
      <c r="H149" s="274"/>
      <c r="I149" s="274"/>
      <c r="J149" s="390"/>
      <c r="K149" s="390"/>
      <c r="L149" s="390"/>
      <c r="M149" s="390"/>
      <c r="N149" s="391"/>
      <c r="O149" s="389"/>
      <c r="P149" s="273"/>
      <c r="Q149" s="392"/>
      <c r="R149" s="389"/>
      <c r="S149" s="389"/>
      <c r="U149" s="393"/>
      <c r="V149" s="389"/>
      <c r="W149" s="389"/>
      <c r="X149" s="389"/>
      <c r="Y149" s="389"/>
      <c r="AA149" s="429"/>
      <c r="AB149" s="429"/>
      <c r="AC149" s="429"/>
      <c r="AD149" s="429"/>
      <c r="AE149" s="429"/>
      <c r="AF149" s="429"/>
      <c r="AG149" s="429"/>
      <c r="AH149" s="429"/>
      <c r="AI149" s="430"/>
      <c r="AJ149" s="392"/>
      <c r="AK149" s="392"/>
      <c r="AL149" s="392"/>
    </row>
    <row r="150" spans="3:38" s="82" customFormat="1">
      <c r="C150" s="273"/>
      <c r="D150" s="389"/>
      <c r="E150" s="389"/>
      <c r="F150" s="389"/>
      <c r="G150" s="274"/>
      <c r="H150" s="274"/>
      <c r="I150" s="274"/>
      <c r="J150" s="390"/>
      <c r="K150" s="390"/>
      <c r="L150" s="390"/>
      <c r="M150" s="390"/>
      <c r="N150" s="391"/>
      <c r="O150" s="389"/>
      <c r="P150" s="273"/>
      <c r="Q150" s="392"/>
      <c r="R150" s="389"/>
      <c r="S150" s="389"/>
      <c r="U150" s="393"/>
      <c r="V150" s="389"/>
      <c r="W150" s="389"/>
      <c r="X150" s="389"/>
      <c r="Y150" s="389"/>
      <c r="AA150" s="429"/>
      <c r="AB150" s="429"/>
      <c r="AC150" s="429"/>
      <c r="AD150" s="429"/>
      <c r="AE150" s="429"/>
      <c r="AF150" s="429"/>
      <c r="AG150" s="429"/>
      <c r="AH150" s="429"/>
      <c r="AI150" s="430"/>
      <c r="AJ150" s="392"/>
      <c r="AK150" s="392"/>
      <c r="AL150" s="392"/>
    </row>
    <row r="151" spans="3:38" s="82" customFormat="1">
      <c r="C151" s="273"/>
      <c r="D151" s="389"/>
      <c r="E151" s="389"/>
      <c r="F151" s="389"/>
      <c r="G151" s="274"/>
      <c r="H151" s="274"/>
      <c r="I151" s="274"/>
      <c r="J151" s="390"/>
      <c r="K151" s="390"/>
      <c r="L151" s="390"/>
      <c r="M151" s="390"/>
      <c r="N151" s="391"/>
      <c r="O151" s="389"/>
      <c r="P151" s="273"/>
      <c r="Q151" s="392"/>
      <c r="R151" s="389"/>
      <c r="S151" s="389"/>
      <c r="U151" s="393"/>
      <c r="V151" s="389"/>
      <c r="W151" s="389"/>
      <c r="X151" s="389"/>
      <c r="Y151" s="389"/>
      <c r="AA151" s="429"/>
      <c r="AB151" s="429"/>
      <c r="AC151" s="429"/>
      <c r="AD151" s="429"/>
      <c r="AE151" s="429"/>
      <c r="AF151" s="429"/>
      <c r="AG151" s="429"/>
      <c r="AH151" s="429"/>
      <c r="AI151" s="430"/>
      <c r="AJ151" s="392"/>
      <c r="AK151" s="392"/>
      <c r="AL151" s="392"/>
    </row>
    <row r="152" spans="3:38" s="82" customFormat="1">
      <c r="C152" s="273"/>
      <c r="D152" s="389"/>
      <c r="E152" s="389"/>
      <c r="F152" s="389"/>
      <c r="G152" s="274"/>
      <c r="H152" s="274"/>
      <c r="I152" s="274"/>
      <c r="J152" s="390"/>
      <c r="K152" s="390"/>
      <c r="L152" s="390"/>
      <c r="M152" s="390"/>
      <c r="N152" s="391"/>
      <c r="O152" s="389"/>
      <c r="P152" s="273"/>
      <c r="Q152" s="392"/>
      <c r="R152" s="389"/>
      <c r="S152" s="389"/>
      <c r="U152" s="393"/>
      <c r="V152" s="389"/>
      <c r="W152" s="389"/>
      <c r="X152" s="389"/>
      <c r="Y152" s="389"/>
      <c r="AA152" s="429"/>
      <c r="AB152" s="429"/>
      <c r="AC152" s="429"/>
      <c r="AD152" s="429"/>
      <c r="AE152" s="429"/>
      <c r="AF152" s="429"/>
      <c r="AG152" s="429"/>
      <c r="AH152" s="429"/>
      <c r="AI152" s="430"/>
      <c r="AJ152" s="392"/>
      <c r="AK152" s="392"/>
      <c r="AL152" s="392"/>
    </row>
    <row r="153" spans="3:38" s="82" customFormat="1">
      <c r="C153" s="273"/>
      <c r="D153" s="389"/>
      <c r="E153" s="389"/>
      <c r="F153" s="389"/>
      <c r="G153" s="274"/>
      <c r="H153" s="274"/>
      <c r="I153" s="274"/>
      <c r="J153" s="390"/>
      <c r="K153" s="390"/>
      <c r="L153" s="390"/>
      <c r="M153" s="390"/>
      <c r="N153" s="391"/>
      <c r="O153" s="389"/>
      <c r="P153" s="273"/>
      <c r="Q153" s="392"/>
      <c r="R153" s="389"/>
      <c r="S153" s="389"/>
      <c r="U153" s="393"/>
      <c r="V153" s="389"/>
      <c r="W153" s="389"/>
      <c r="X153" s="389"/>
      <c r="Y153" s="389"/>
      <c r="AA153" s="429"/>
      <c r="AB153" s="429"/>
      <c r="AC153" s="429"/>
      <c r="AD153" s="429"/>
      <c r="AE153" s="429"/>
      <c r="AF153" s="429"/>
      <c r="AG153" s="429"/>
      <c r="AH153" s="429"/>
      <c r="AI153" s="430"/>
      <c r="AJ153" s="392"/>
      <c r="AK153" s="392"/>
      <c r="AL153" s="392"/>
    </row>
    <row r="154" spans="3:38" s="82" customFormat="1">
      <c r="C154" s="273"/>
      <c r="D154" s="389"/>
      <c r="E154" s="389"/>
      <c r="F154" s="389"/>
      <c r="G154" s="274"/>
      <c r="H154" s="274"/>
      <c r="I154" s="274"/>
      <c r="J154" s="390"/>
      <c r="K154" s="390"/>
      <c r="L154" s="390"/>
      <c r="M154" s="390"/>
      <c r="N154" s="391"/>
      <c r="O154" s="389"/>
      <c r="P154" s="273"/>
      <c r="Q154" s="392"/>
      <c r="R154" s="389"/>
      <c r="S154" s="389"/>
      <c r="U154" s="393"/>
      <c r="V154" s="389"/>
      <c r="W154" s="389"/>
      <c r="X154" s="389"/>
      <c r="Y154" s="389"/>
      <c r="AA154" s="429"/>
      <c r="AB154" s="429"/>
      <c r="AC154" s="429"/>
      <c r="AD154" s="429"/>
      <c r="AE154" s="429"/>
      <c r="AF154" s="429"/>
      <c r="AG154" s="429"/>
      <c r="AH154" s="429"/>
      <c r="AI154" s="430"/>
      <c r="AJ154" s="392"/>
      <c r="AK154" s="392"/>
      <c r="AL154" s="392"/>
    </row>
    <row r="155" spans="3:38" s="82" customFormat="1">
      <c r="C155" s="273"/>
      <c r="D155" s="389"/>
      <c r="E155" s="389"/>
      <c r="F155" s="389"/>
      <c r="G155" s="274"/>
      <c r="H155" s="274"/>
      <c r="I155" s="274"/>
      <c r="J155" s="390"/>
      <c r="K155" s="390"/>
      <c r="L155" s="390"/>
      <c r="M155" s="390"/>
      <c r="N155" s="391"/>
      <c r="O155" s="389"/>
      <c r="P155" s="273"/>
      <c r="Q155" s="392"/>
      <c r="R155" s="389"/>
      <c r="S155" s="389"/>
      <c r="U155" s="393"/>
      <c r="V155" s="389"/>
      <c r="W155" s="389"/>
      <c r="X155" s="389"/>
      <c r="Y155" s="389"/>
      <c r="AA155" s="429"/>
      <c r="AB155" s="429"/>
      <c r="AC155" s="429"/>
      <c r="AD155" s="429"/>
      <c r="AE155" s="429"/>
      <c r="AF155" s="429"/>
      <c r="AG155" s="429"/>
      <c r="AH155" s="429"/>
      <c r="AI155" s="430"/>
      <c r="AJ155" s="392"/>
      <c r="AK155" s="392"/>
      <c r="AL155" s="392"/>
    </row>
    <row r="156" spans="3:38" s="82" customFormat="1">
      <c r="C156" s="273"/>
      <c r="D156" s="389"/>
      <c r="E156" s="389"/>
      <c r="F156" s="389"/>
      <c r="G156" s="274"/>
      <c r="H156" s="274"/>
      <c r="I156" s="274"/>
      <c r="J156" s="390"/>
      <c r="K156" s="390"/>
      <c r="L156" s="390"/>
      <c r="M156" s="390"/>
      <c r="N156" s="391"/>
      <c r="O156" s="389"/>
      <c r="P156" s="273"/>
      <c r="Q156" s="392"/>
      <c r="R156" s="389"/>
      <c r="S156" s="389"/>
      <c r="U156" s="393"/>
      <c r="V156" s="389"/>
      <c r="W156" s="389"/>
      <c r="X156" s="389"/>
      <c r="Y156" s="389"/>
      <c r="AA156" s="429"/>
      <c r="AB156" s="429"/>
      <c r="AC156" s="429"/>
      <c r="AD156" s="429"/>
      <c r="AE156" s="429"/>
      <c r="AF156" s="429"/>
      <c r="AG156" s="429"/>
      <c r="AH156" s="429"/>
      <c r="AI156" s="430"/>
      <c r="AJ156" s="392"/>
      <c r="AK156" s="392"/>
      <c r="AL156" s="392"/>
    </row>
    <row r="157" spans="3:38" s="82" customFormat="1">
      <c r="C157" s="273"/>
      <c r="D157" s="389"/>
      <c r="E157" s="389"/>
      <c r="F157" s="389"/>
      <c r="G157" s="274"/>
      <c r="H157" s="274"/>
      <c r="I157" s="274"/>
      <c r="J157" s="390"/>
      <c r="K157" s="390"/>
      <c r="L157" s="390"/>
      <c r="M157" s="390"/>
      <c r="N157" s="391"/>
      <c r="O157" s="389"/>
      <c r="P157" s="273"/>
      <c r="Q157" s="392"/>
      <c r="R157" s="389"/>
      <c r="S157" s="389"/>
      <c r="U157" s="393"/>
      <c r="V157" s="389"/>
      <c r="W157" s="389"/>
      <c r="X157" s="389"/>
      <c r="Y157" s="389"/>
      <c r="AA157" s="429"/>
      <c r="AB157" s="429"/>
      <c r="AC157" s="429"/>
      <c r="AD157" s="429"/>
      <c r="AE157" s="429"/>
      <c r="AF157" s="429"/>
      <c r="AG157" s="429"/>
      <c r="AH157" s="429"/>
      <c r="AI157" s="430"/>
      <c r="AJ157" s="392"/>
      <c r="AK157" s="392"/>
      <c r="AL157" s="392"/>
    </row>
    <row r="158" spans="3:38" s="82" customFormat="1">
      <c r="C158" s="273"/>
      <c r="D158" s="389"/>
      <c r="E158" s="389"/>
      <c r="F158" s="389"/>
      <c r="G158" s="274"/>
      <c r="H158" s="274"/>
      <c r="I158" s="274"/>
      <c r="J158" s="390"/>
      <c r="K158" s="390"/>
      <c r="L158" s="390"/>
      <c r="M158" s="390"/>
      <c r="N158" s="391"/>
      <c r="O158" s="389"/>
      <c r="P158" s="273"/>
      <c r="Q158" s="392"/>
      <c r="R158" s="389"/>
      <c r="S158" s="389"/>
      <c r="U158" s="393"/>
      <c r="V158" s="389"/>
      <c r="W158" s="389"/>
      <c r="X158" s="389"/>
      <c r="Y158" s="389"/>
      <c r="AA158" s="429"/>
      <c r="AB158" s="429"/>
      <c r="AC158" s="429"/>
      <c r="AD158" s="429"/>
      <c r="AE158" s="429"/>
      <c r="AF158" s="429"/>
      <c r="AG158" s="429"/>
      <c r="AH158" s="429"/>
      <c r="AI158" s="430"/>
      <c r="AJ158" s="392"/>
      <c r="AK158" s="392"/>
      <c r="AL158" s="392"/>
    </row>
    <row r="159" spans="3:38" s="82" customFormat="1">
      <c r="C159" s="273"/>
      <c r="D159" s="389"/>
      <c r="E159" s="389"/>
      <c r="F159" s="389"/>
      <c r="G159" s="274"/>
      <c r="H159" s="274"/>
      <c r="I159" s="274"/>
      <c r="J159" s="390"/>
      <c r="K159" s="390"/>
      <c r="L159" s="390"/>
      <c r="M159" s="390"/>
      <c r="N159" s="391"/>
      <c r="O159" s="389"/>
      <c r="P159" s="273"/>
      <c r="Q159" s="392"/>
      <c r="R159" s="389"/>
      <c r="S159" s="389"/>
      <c r="U159" s="393"/>
      <c r="V159" s="389"/>
      <c r="W159" s="389"/>
      <c r="X159" s="389"/>
      <c r="Y159" s="389"/>
      <c r="AA159" s="429"/>
      <c r="AB159" s="429"/>
      <c r="AC159" s="429"/>
      <c r="AD159" s="429"/>
      <c r="AE159" s="429"/>
      <c r="AF159" s="429"/>
      <c r="AG159" s="429"/>
      <c r="AH159" s="429"/>
      <c r="AI159" s="430"/>
      <c r="AJ159" s="392"/>
      <c r="AK159" s="392"/>
      <c r="AL159" s="392"/>
    </row>
    <row r="160" spans="3:38" s="82" customFormat="1">
      <c r="C160" s="273"/>
      <c r="D160" s="389"/>
      <c r="E160" s="389"/>
      <c r="F160" s="389"/>
      <c r="G160" s="274"/>
      <c r="H160" s="274"/>
      <c r="I160" s="274"/>
      <c r="J160" s="390"/>
      <c r="K160" s="390"/>
      <c r="L160" s="390"/>
      <c r="M160" s="390"/>
      <c r="N160" s="391"/>
      <c r="O160" s="389"/>
      <c r="P160" s="273"/>
      <c r="Q160" s="392"/>
      <c r="R160" s="389"/>
      <c r="S160" s="389"/>
      <c r="U160" s="393"/>
      <c r="V160" s="389"/>
      <c r="W160" s="389"/>
      <c r="X160" s="389"/>
      <c r="Y160" s="389"/>
      <c r="AA160" s="429"/>
      <c r="AB160" s="429"/>
      <c r="AC160" s="429"/>
      <c r="AD160" s="429"/>
      <c r="AE160" s="429"/>
      <c r="AF160" s="429"/>
      <c r="AG160" s="429"/>
      <c r="AH160" s="429"/>
      <c r="AI160" s="430"/>
      <c r="AJ160" s="392"/>
      <c r="AK160" s="392"/>
      <c r="AL160" s="392"/>
    </row>
    <row r="161" spans="3:38" s="82" customFormat="1">
      <c r="C161" s="273"/>
      <c r="D161" s="389"/>
      <c r="E161" s="389"/>
      <c r="F161" s="389"/>
      <c r="G161" s="274"/>
      <c r="H161" s="274"/>
      <c r="I161" s="274"/>
      <c r="J161" s="390"/>
      <c r="K161" s="390"/>
      <c r="L161" s="390"/>
      <c r="M161" s="390"/>
      <c r="N161" s="391"/>
      <c r="O161" s="389"/>
      <c r="P161" s="273"/>
      <c r="Q161" s="392"/>
      <c r="R161" s="389"/>
      <c r="S161" s="389"/>
      <c r="U161" s="393"/>
      <c r="V161" s="389"/>
      <c r="W161" s="389"/>
      <c r="X161" s="389"/>
      <c r="Y161" s="389"/>
      <c r="AA161" s="429"/>
      <c r="AB161" s="429"/>
      <c r="AC161" s="429"/>
      <c r="AD161" s="429"/>
      <c r="AE161" s="429"/>
      <c r="AF161" s="429"/>
      <c r="AG161" s="429"/>
      <c r="AH161" s="429"/>
      <c r="AI161" s="430"/>
      <c r="AJ161" s="392"/>
      <c r="AK161" s="392"/>
      <c r="AL161" s="392"/>
    </row>
    <row r="162" spans="3:38" s="82" customFormat="1">
      <c r="C162" s="273"/>
      <c r="D162" s="389"/>
      <c r="E162" s="389"/>
      <c r="F162" s="389"/>
      <c r="G162" s="274"/>
      <c r="H162" s="274"/>
      <c r="I162" s="274"/>
      <c r="J162" s="390"/>
      <c r="K162" s="390"/>
      <c r="L162" s="390"/>
      <c r="M162" s="390"/>
      <c r="N162" s="391"/>
      <c r="O162" s="389"/>
      <c r="P162" s="273"/>
      <c r="Q162" s="392"/>
      <c r="R162" s="389"/>
      <c r="S162" s="389"/>
      <c r="U162" s="393"/>
      <c r="V162" s="389"/>
      <c r="W162" s="389"/>
      <c r="X162" s="389"/>
      <c r="Y162" s="389"/>
      <c r="AA162" s="429"/>
      <c r="AB162" s="429"/>
      <c r="AC162" s="429"/>
      <c r="AD162" s="429"/>
      <c r="AE162" s="429"/>
      <c r="AF162" s="429"/>
      <c r="AG162" s="429"/>
      <c r="AH162" s="429"/>
      <c r="AI162" s="430"/>
      <c r="AJ162" s="392"/>
      <c r="AK162" s="392"/>
      <c r="AL162" s="392"/>
    </row>
    <row r="163" spans="3:38" s="82" customFormat="1">
      <c r="C163" s="273"/>
      <c r="D163" s="389"/>
      <c r="E163" s="389"/>
      <c r="F163" s="389"/>
      <c r="G163" s="274"/>
      <c r="H163" s="274"/>
      <c r="I163" s="274"/>
      <c r="J163" s="390"/>
      <c r="K163" s="390"/>
      <c r="L163" s="390"/>
      <c r="M163" s="390"/>
      <c r="N163" s="391"/>
      <c r="O163" s="389"/>
      <c r="P163" s="273"/>
      <c r="Q163" s="392"/>
      <c r="R163" s="389"/>
      <c r="S163" s="389"/>
      <c r="U163" s="393"/>
      <c r="V163" s="389"/>
      <c r="W163" s="389"/>
      <c r="X163" s="389"/>
      <c r="Y163" s="389"/>
      <c r="AA163" s="429"/>
      <c r="AB163" s="429"/>
      <c r="AC163" s="429"/>
      <c r="AD163" s="429"/>
      <c r="AE163" s="429"/>
      <c r="AF163" s="429"/>
      <c r="AG163" s="429"/>
      <c r="AH163" s="429"/>
      <c r="AI163" s="430"/>
      <c r="AJ163" s="392"/>
      <c r="AK163" s="392"/>
      <c r="AL163" s="392"/>
    </row>
    <row r="164" spans="3:38" s="82" customFormat="1">
      <c r="C164" s="273"/>
      <c r="D164" s="389"/>
      <c r="E164" s="389"/>
      <c r="F164" s="389"/>
      <c r="G164" s="274"/>
      <c r="H164" s="274"/>
      <c r="I164" s="274"/>
      <c r="J164" s="390"/>
      <c r="K164" s="390"/>
      <c r="L164" s="390"/>
      <c r="M164" s="390"/>
      <c r="N164" s="391"/>
      <c r="O164" s="389"/>
      <c r="P164" s="273"/>
      <c r="Q164" s="392"/>
      <c r="R164" s="389"/>
      <c r="S164" s="389"/>
      <c r="U164" s="393"/>
      <c r="V164" s="389"/>
      <c r="W164" s="389"/>
      <c r="X164" s="389"/>
      <c r="Y164" s="389"/>
      <c r="AA164" s="429"/>
      <c r="AB164" s="429"/>
      <c r="AC164" s="429"/>
      <c r="AD164" s="429"/>
      <c r="AE164" s="429"/>
      <c r="AF164" s="429"/>
      <c r="AG164" s="429"/>
      <c r="AH164" s="429"/>
      <c r="AI164" s="430"/>
      <c r="AJ164" s="392"/>
      <c r="AK164" s="392"/>
      <c r="AL164" s="392"/>
    </row>
    <row r="165" spans="3:38" s="82" customFormat="1">
      <c r="C165" s="273"/>
      <c r="D165" s="389"/>
      <c r="E165" s="389"/>
      <c r="F165" s="389"/>
      <c r="G165" s="274"/>
      <c r="H165" s="274"/>
      <c r="I165" s="274"/>
      <c r="J165" s="390"/>
      <c r="K165" s="390"/>
      <c r="L165" s="390"/>
      <c r="M165" s="390"/>
      <c r="N165" s="391"/>
      <c r="O165" s="389"/>
      <c r="P165" s="273"/>
      <c r="Q165" s="392"/>
      <c r="R165" s="389"/>
      <c r="S165" s="389"/>
      <c r="U165" s="393"/>
      <c r="V165" s="389"/>
      <c r="W165" s="389"/>
      <c r="X165" s="389"/>
      <c r="Y165" s="389"/>
      <c r="AA165" s="429"/>
      <c r="AB165" s="429"/>
      <c r="AC165" s="429"/>
      <c r="AD165" s="429"/>
      <c r="AE165" s="429"/>
      <c r="AF165" s="429"/>
      <c r="AG165" s="429"/>
      <c r="AH165" s="429"/>
      <c r="AI165" s="430"/>
      <c r="AJ165" s="392"/>
      <c r="AK165" s="392"/>
      <c r="AL165" s="392"/>
    </row>
    <row r="166" spans="3:38" s="82" customFormat="1">
      <c r="C166" s="273"/>
      <c r="D166" s="389"/>
      <c r="E166" s="389"/>
      <c r="F166" s="389"/>
      <c r="G166" s="274"/>
      <c r="H166" s="274"/>
      <c r="I166" s="274"/>
      <c r="J166" s="390"/>
      <c r="K166" s="390"/>
      <c r="L166" s="390"/>
      <c r="M166" s="390"/>
      <c r="N166" s="391"/>
      <c r="O166" s="389"/>
      <c r="P166" s="273"/>
      <c r="Q166" s="392"/>
      <c r="R166" s="389"/>
      <c r="S166" s="389"/>
      <c r="U166" s="393"/>
      <c r="V166" s="389"/>
      <c r="W166" s="389"/>
      <c r="X166" s="389"/>
      <c r="Y166" s="389"/>
      <c r="AA166" s="429"/>
      <c r="AB166" s="429"/>
      <c r="AC166" s="429"/>
      <c r="AD166" s="429"/>
      <c r="AE166" s="429"/>
      <c r="AF166" s="429"/>
      <c r="AG166" s="429"/>
      <c r="AH166" s="429"/>
      <c r="AI166" s="430"/>
      <c r="AJ166" s="392"/>
      <c r="AK166" s="392"/>
      <c r="AL166" s="392"/>
    </row>
    <row r="167" spans="3:38" s="82" customFormat="1">
      <c r="C167" s="273"/>
      <c r="D167" s="389"/>
      <c r="E167" s="389"/>
      <c r="F167" s="389"/>
      <c r="G167" s="274"/>
      <c r="H167" s="274"/>
      <c r="I167" s="274"/>
      <c r="J167" s="390"/>
      <c r="K167" s="390"/>
      <c r="L167" s="390"/>
      <c r="M167" s="390"/>
      <c r="N167" s="391"/>
      <c r="O167" s="389"/>
      <c r="P167" s="273"/>
      <c r="Q167" s="392"/>
      <c r="R167" s="389"/>
      <c r="S167" s="389"/>
      <c r="U167" s="393"/>
      <c r="V167" s="389"/>
      <c r="W167" s="389"/>
      <c r="X167" s="389"/>
      <c r="Y167" s="389"/>
      <c r="AA167" s="429"/>
      <c r="AB167" s="429"/>
      <c r="AC167" s="429"/>
      <c r="AD167" s="429"/>
      <c r="AE167" s="429"/>
      <c r="AF167" s="429"/>
      <c r="AG167" s="429"/>
      <c r="AH167" s="429"/>
      <c r="AI167" s="430"/>
      <c r="AJ167" s="392"/>
      <c r="AK167" s="392"/>
      <c r="AL167" s="392"/>
    </row>
    <row r="168" spans="3:38" s="82" customFormat="1">
      <c r="C168" s="273"/>
      <c r="D168" s="389"/>
      <c r="E168" s="389"/>
      <c r="F168" s="389"/>
      <c r="G168" s="274"/>
      <c r="H168" s="274"/>
      <c r="I168" s="274"/>
      <c r="J168" s="390"/>
      <c r="K168" s="390"/>
      <c r="L168" s="390"/>
      <c r="M168" s="390"/>
      <c r="N168" s="391"/>
      <c r="O168" s="389"/>
      <c r="P168" s="273"/>
      <c r="Q168" s="392"/>
      <c r="R168" s="389"/>
      <c r="S168" s="389"/>
      <c r="U168" s="393"/>
      <c r="V168" s="389"/>
      <c r="W168" s="389"/>
      <c r="X168" s="389"/>
      <c r="Y168" s="389"/>
      <c r="AA168" s="429"/>
      <c r="AB168" s="429"/>
      <c r="AC168" s="429"/>
      <c r="AD168" s="429"/>
      <c r="AE168" s="429"/>
      <c r="AF168" s="429"/>
      <c r="AG168" s="429"/>
      <c r="AH168" s="429"/>
      <c r="AI168" s="430"/>
      <c r="AJ168" s="392"/>
      <c r="AK168" s="392"/>
      <c r="AL168" s="392"/>
    </row>
    <row r="169" spans="3:38" s="82" customFormat="1">
      <c r="C169" s="273"/>
      <c r="D169" s="389"/>
      <c r="E169" s="389"/>
      <c r="F169" s="389"/>
      <c r="G169" s="274"/>
      <c r="H169" s="274"/>
      <c r="I169" s="274"/>
      <c r="J169" s="390"/>
      <c r="K169" s="390"/>
      <c r="L169" s="390"/>
      <c r="M169" s="390"/>
      <c r="N169" s="391"/>
      <c r="O169" s="389"/>
      <c r="P169" s="273"/>
      <c r="Q169" s="392"/>
      <c r="R169" s="389"/>
      <c r="S169" s="389"/>
      <c r="U169" s="393"/>
      <c r="V169" s="389"/>
      <c r="W169" s="389"/>
      <c r="X169" s="389"/>
      <c r="Y169" s="389"/>
      <c r="AA169" s="429"/>
      <c r="AB169" s="429"/>
      <c r="AC169" s="429"/>
      <c r="AD169" s="429"/>
      <c r="AE169" s="429"/>
      <c r="AF169" s="429"/>
      <c r="AG169" s="429"/>
      <c r="AH169" s="429"/>
      <c r="AI169" s="430"/>
      <c r="AJ169" s="392"/>
      <c r="AK169" s="392"/>
      <c r="AL169" s="392"/>
    </row>
    <row r="170" spans="3:38" s="82" customFormat="1">
      <c r="C170" s="273"/>
      <c r="D170" s="389"/>
      <c r="E170" s="389"/>
      <c r="F170" s="389"/>
      <c r="G170" s="274"/>
      <c r="H170" s="274"/>
      <c r="I170" s="274"/>
      <c r="J170" s="390"/>
      <c r="K170" s="390"/>
      <c r="L170" s="390"/>
      <c r="M170" s="390"/>
      <c r="N170" s="391"/>
      <c r="O170" s="389"/>
      <c r="P170" s="273"/>
      <c r="Q170" s="392"/>
      <c r="R170" s="389"/>
      <c r="S170" s="389"/>
      <c r="U170" s="393"/>
      <c r="V170" s="389"/>
      <c r="W170" s="389"/>
      <c r="X170" s="389"/>
      <c r="Y170" s="389"/>
      <c r="AA170" s="429"/>
      <c r="AB170" s="429"/>
      <c r="AC170" s="429"/>
      <c r="AD170" s="429"/>
      <c r="AE170" s="429"/>
      <c r="AF170" s="429"/>
      <c r="AG170" s="429"/>
      <c r="AH170" s="429"/>
      <c r="AI170" s="430"/>
      <c r="AJ170" s="392"/>
      <c r="AK170" s="392"/>
      <c r="AL170" s="392"/>
    </row>
    <row r="171" spans="3:38" s="82" customFormat="1">
      <c r="C171" s="273"/>
      <c r="D171" s="389"/>
      <c r="E171" s="389"/>
      <c r="F171" s="389"/>
      <c r="G171" s="274"/>
      <c r="H171" s="274"/>
      <c r="I171" s="274"/>
      <c r="J171" s="390"/>
      <c r="K171" s="390"/>
      <c r="L171" s="390"/>
      <c r="M171" s="390"/>
      <c r="N171" s="391"/>
      <c r="O171" s="389"/>
      <c r="P171" s="273"/>
      <c r="Q171" s="392"/>
      <c r="R171" s="389"/>
      <c r="S171" s="389"/>
      <c r="U171" s="393"/>
      <c r="V171" s="389"/>
      <c r="W171" s="389"/>
      <c r="X171" s="389"/>
      <c r="Y171" s="389"/>
      <c r="AA171" s="429"/>
      <c r="AB171" s="429"/>
      <c r="AC171" s="429"/>
      <c r="AD171" s="429"/>
      <c r="AE171" s="429"/>
      <c r="AF171" s="429"/>
      <c r="AG171" s="429"/>
      <c r="AH171" s="429"/>
      <c r="AI171" s="430"/>
      <c r="AJ171" s="392"/>
      <c r="AK171" s="392"/>
      <c r="AL171" s="392"/>
    </row>
    <row r="172" spans="3:38" s="82" customFormat="1">
      <c r="C172" s="273"/>
      <c r="D172" s="389"/>
      <c r="E172" s="389"/>
      <c r="F172" s="389"/>
      <c r="G172" s="274"/>
      <c r="H172" s="274"/>
      <c r="I172" s="274"/>
      <c r="J172" s="390"/>
      <c r="K172" s="390"/>
      <c r="L172" s="390"/>
      <c r="M172" s="390"/>
      <c r="N172" s="391"/>
      <c r="O172" s="389"/>
      <c r="P172" s="273"/>
      <c r="Q172" s="392"/>
      <c r="R172" s="389"/>
      <c r="S172" s="389"/>
      <c r="U172" s="393"/>
      <c r="V172" s="389"/>
      <c r="W172" s="389"/>
      <c r="X172" s="389"/>
      <c r="Y172" s="389"/>
      <c r="AA172" s="429"/>
      <c r="AB172" s="429"/>
      <c r="AC172" s="429"/>
      <c r="AD172" s="429"/>
      <c r="AE172" s="429"/>
      <c r="AF172" s="429"/>
      <c r="AG172" s="429"/>
      <c r="AH172" s="429"/>
      <c r="AI172" s="430"/>
      <c r="AJ172" s="392"/>
      <c r="AK172" s="392"/>
      <c r="AL172" s="392"/>
    </row>
    <row r="173" spans="3:38" s="82" customFormat="1">
      <c r="C173" s="273"/>
      <c r="D173" s="389"/>
      <c r="E173" s="389"/>
      <c r="F173" s="389"/>
      <c r="G173" s="274"/>
      <c r="H173" s="274"/>
      <c r="I173" s="274"/>
      <c r="J173" s="390"/>
      <c r="K173" s="390"/>
      <c r="L173" s="390"/>
      <c r="M173" s="390"/>
      <c r="N173" s="391"/>
      <c r="O173" s="389"/>
      <c r="P173" s="273"/>
      <c r="Q173" s="392"/>
      <c r="R173" s="389"/>
      <c r="S173" s="389"/>
      <c r="U173" s="393"/>
      <c r="V173" s="389"/>
      <c r="W173" s="389"/>
      <c r="X173" s="389"/>
      <c r="Y173" s="389"/>
      <c r="AA173" s="429"/>
      <c r="AB173" s="429"/>
      <c r="AC173" s="429"/>
      <c r="AD173" s="429"/>
      <c r="AE173" s="429"/>
      <c r="AF173" s="429"/>
      <c r="AG173" s="429"/>
      <c r="AH173" s="429"/>
      <c r="AI173" s="430"/>
      <c r="AJ173" s="392"/>
      <c r="AK173" s="392"/>
      <c r="AL173" s="392"/>
    </row>
    <row r="174" spans="3:38" s="82" customFormat="1">
      <c r="C174" s="273"/>
      <c r="D174" s="389"/>
      <c r="E174" s="389"/>
      <c r="F174" s="389"/>
      <c r="G174" s="274"/>
      <c r="H174" s="274"/>
      <c r="I174" s="274"/>
      <c r="J174" s="390"/>
      <c r="K174" s="390"/>
      <c r="L174" s="390"/>
      <c r="M174" s="390"/>
      <c r="N174" s="391"/>
      <c r="O174" s="389"/>
      <c r="P174" s="273"/>
      <c r="Q174" s="392"/>
      <c r="R174" s="389"/>
      <c r="S174" s="389"/>
      <c r="U174" s="393"/>
      <c r="V174" s="389"/>
      <c r="W174" s="389"/>
      <c r="X174" s="389"/>
      <c r="Y174" s="389"/>
      <c r="AA174" s="429"/>
      <c r="AB174" s="429"/>
      <c r="AC174" s="429"/>
      <c r="AD174" s="429"/>
      <c r="AE174" s="429"/>
      <c r="AF174" s="429"/>
      <c r="AG174" s="429"/>
      <c r="AH174" s="429"/>
      <c r="AI174" s="430"/>
      <c r="AJ174" s="392"/>
      <c r="AK174" s="392"/>
      <c r="AL174" s="392"/>
    </row>
    <row r="175" spans="3:38" s="82" customFormat="1">
      <c r="C175" s="273"/>
      <c r="D175" s="389"/>
      <c r="E175" s="389"/>
      <c r="F175" s="389"/>
      <c r="G175" s="274"/>
      <c r="H175" s="274"/>
      <c r="I175" s="274"/>
      <c r="J175" s="390"/>
      <c r="K175" s="390"/>
      <c r="L175" s="390"/>
      <c r="M175" s="390"/>
      <c r="N175" s="391"/>
      <c r="O175" s="389"/>
      <c r="P175" s="273"/>
      <c r="Q175" s="392"/>
      <c r="R175" s="389"/>
      <c r="S175" s="389"/>
      <c r="U175" s="393"/>
      <c r="V175" s="389"/>
      <c r="W175" s="389"/>
      <c r="X175" s="389"/>
      <c r="Y175" s="389"/>
      <c r="AA175" s="429"/>
      <c r="AB175" s="429"/>
      <c r="AC175" s="429"/>
      <c r="AD175" s="429"/>
      <c r="AE175" s="429"/>
      <c r="AF175" s="429"/>
      <c r="AG175" s="429"/>
      <c r="AH175" s="429"/>
      <c r="AI175" s="430"/>
      <c r="AJ175" s="392"/>
      <c r="AK175" s="392"/>
      <c r="AL175" s="392"/>
    </row>
    <row r="176" spans="3:38" s="82" customFormat="1">
      <c r="C176" s="273"/>
      <c r="D176" s="389"/>
      <c r="E176" s="389"/>
      <c r="F176" s="389"/>
      <c r="G176" s="274"/>
      <c r="H176" s="274"/>
      <c r="I176" s="274"/>
      <c r="J176" s="390"/>
      <c r="K176" s="390"/>
      <c r="L176" s="390"/>
      <c r="M176" s="390"/>
      <c r="N176" s="391"/>
      <c r="O176" s="389"/>
      <c r="P176" s="273"/>
      <c r="Q176" s="392"/>
      <c r="R176" s="389"/>
      <c r="S176" s="389"/>
      <c r="U176" s="393"/>
      <c r="V176" s="389"/>
      <c r="W176" s="389"/>
      <c r="X176" s="389"/>
      <c r="Y176" s="389"/>
      <c r="AA176" s="429"/>
      <c r="AB176" s="429"/>
      <c r="AC176" s="429"/>
      <c r="AD176" s="429"/>
      <c r="AE176" s="429"/>
      <c r="AF176" s="429"/>
      <c r="AG176" s="429"/>
      <c r="AH176" s="429"/>
      <c r="AI176" s="430"/>
      <c r="AJ176" s="392"/>
      <c r="AK176" s="392"/>
      <c r="AL176" s="392"/>
    </row>
    <row r="177" spans="3:38" s="82" customFormat="1">
      <c r="C177" s="273"/>
      <c r="D177" s="389"/>
      <c r="E177" s="389"/>
      <c r="F177" s="389"/>
      <c r="G177" s="274"/>
      <c r="H177" s="274"/>
      <c r="I177" s="274"/>
      <c r="J177" s="390"/>
      <c r="K177" s="390"/>
      <c r="L177" s="390"/>
      <c r="M177" s="390"/>
      <c r="N177" s="391"/>
      <c r="O177" s="389"/>
      <c r="P177" s="273"/>
      <c r="Q177" s="392"/>
      <c r="R177" s="389"/>
      <c r="S177" s="389"/>
      <c r="U177" s="393"/>
      <c r="V177" s="389"/>
      <c r="W177" s="389"/>
      <c r="X177" s="389"/>
      <c r="Y177" s="389"/>
      <c r="AA177" s="429"/>
      <c r="AB177" s="429"/>
      <c r="AC177" s="429"/>
      <c r="AD177" s="429"/>
      <c r="AE177" s="429"/>
      <c r="AF177" s="429"/>
      <c r="AG177" s="429"/>
      <c r="AH177" s="429"/>
      <c r="AI177" s="430"/>
      <c r="AJ177" s="392"/>
      <c r="AK177" s="392"/>
      <c r="AL177" s="392"/>
    </row>
    <row r="178" spans="3:38" s="82" customFormat="1">
      <c r="C178" s="273"/>
      <c r="D178" s="389"/>
      <c r="E178" s="389"/>
      <c r="F178" s="389"/>
      <c r="G178" s="274"/>
      <c r="H178" s="274"/>
      <c r="I178" s="274"/>
      <c r="J178" s="390"/>
      <c r="K178" s="390"/>
      <c r="L178" s="390"/>
      <c r="M178" s="390"/>
      <c r="N178" s="391"/>
      <c r="O178" s="389"/>
      <c r="P178" s="273"/>
      <c r="Q178" s="392"/>
      <c r="R178" s="389"/>
      <c r="S178" s="389"/>
      <c r="U178" s="393"/>
      <c r="V178" s="389"/>
      <c r="W178" s="389"/>
      <c r="X178" s="389"/>
      <c r="Y178" s="389"/>
      <c r="AA178" s="429"/>
      <c r="AB178" s="429"/>
      <c r="AC178" s="429"/>
      <c r="AD178" s="429"/>
      <c r="AE178" s="429"/>
      <c r="AF178" s="429"/>
      <c r="AG178" s="429"/>
      <c r="AH178" s="429"/>
      <c r="AI178" s="430"/>
      <c r="AJ178" s="392"/>
      <c r="AK178" s="392"/>
      <c r="AL178" s="392"/>
    </row>
    <row r="179" spans="3:38" s="82" customFormat="1">
      <c r="C179" s="273"/>
      <c r="D179" s="389"/>
      <c r="E179" s="389"/>
      <c r="F179" s="389"/>
      <c r="G179" s="274"/>
      <c r="H179" s="274"/>
      <c r="I179" s="274"/>
      <c r="J179" s="390"/>
      <c r="K179" s="390"/>
      <c r="L179" s="390"/>
      <c r="M179" s="390"/>
      <c r="N179" s="391"/>
      <c r="O179" s="389"/>
      <c r="P179" s="273"/>
      <c r="Q179" s="392"/>
      <c r="R179" s="389"/>
      <c r="S179" s="389"/>
      <c r="U179" s="393"/>
      <c r="V179" s="389"/>
      <c r="W179" s="389"/>
      <c r="X179" s="389"/>
      <c r="Y179" s="389"/>
      <c r="AA179" s="429"/>
      <c r="AB179" s="429"/>
      <c r="AC179" s="429"/>
      <c r="AD179" s="429"/>
      <c r="AE179" s="429"/>
      <c r="AF179" s="429"/>
      <c r="AG179" s="429"/>
      <c r="AH179" s="429"/>
      <c r="AI179" s="430"/>
      <c r="AJ179" s="392"/>
      <c r="AK179" s="392"/>
      <c r="AL179" s="392"/>
    </row>
    <row r="180" spans="3:38" s="82" customFormat="1">
      <c r="C180" s="273"/>
      <c r="D180" s="389"/>
      <c r="E180" s="389"/>
      <c r="F180" s="389"/>
      <c r="G180" s="274"/>
      <c r="H180" s="274"/>
      <c r="I180" s="274"/>
      <c r="J180" s="390"/>
      <c r="K180" s="390"/>
      <c r="L180" s="390"/>
      <c r="M180" s="390"/>
      <c r="N180" s="391"/>
      <c r="O180" s="389"/>
      <c r="P180" s="273"/>
      <c r="Q180" s="392"/>
      <c r="R180" s="389"/>
      <c r="S180" s="389"/>
      <c r="U180" s="393"/>
      <c r="V180" s="389"/>
      <c r="W180" s="389"/>
      <c r="X180" s="389"/>
      <c r="Y180" s="389"/>
      <c r="AA180" s="429"/>
      <c r="AB180" s="429"/>
      <c r="AC180" s="429"/>
      <c r="AD180" s="429"/>
      <c r="AE180" s="429"/>
      <c r="AF180" s="429"/>
      <c r="AG180" s="429"/>
      <c r="AH180" s="429"/>
      <c r="AI180" s="430"/>
      <c r="AJ180" s="392"/>
      <c r="AK180" s="392"/>
      <c r="AL180" s="392"/>
    </row>
    <row r="181" spans="3:38" s="82" customFormat="1">
      <c r="C181" s="273"/>
      <c r="D181" s="389"/>
      <c r="E181" s="389"/>
      <c r="F181" s="389"/>
      <c r="G181" s="274"/>
      <c r="H181" s="274"/>
      <c r="I181" s="274"/>
      <c r="J181" s="390"/>
      <c r="K181" s="390"/>
      <c r="L181" s="390"/>
      <c r="M181" s="390"/>
      <c r="N181" s="391"/>
      <c r="O181" s="389"/>
      <c r="P181" s="273"/>
      <c r="Q181" s="392"/>
      <c r="R181" s="389"/>
      <c r="S181" s="389"/>
      <c r="U181" s="393"/>
      <c r="V181" s="389"/>
      <c r="W181" s="389"/>
      <c r="X181" s="389"/>
      <c r="Y181" s="389"/>
      <c r="AA181" s="429"/>
      <c r="AB181" s="429"/>
      <c r="AC181" s="429"/>
      <c r="AD181" s="429"/>
      <c r="AE181" s="429"/>
      <c r="AF181" s="429"/>
      <c r="AG181" s="429"/>
      <c r="AH181" s="429"/>
      <c r="AI181" s="430"/>
      <c r="AJ181" s="392"/>
      <c r="AK181" s="392"/>
      <c r="AL181" s="392"/>
    </row>
    <row r="182" spans="3:38" s="82" customFormat="1">
      <c r="C182" s="273"/>
      <c r="D182" s="389"/>
      <c r="E182" s="389"/>
      <c r="F182" s="389"/>
      <c r="G182" s="274"/>
      <c r="H182" s="274"/>
      <c r="I182" s="274"/>
      <c r="J182" s="390"/>
      <c r="K182" s="390"/>
      <c r="L182" s="390"/>
      <c r="M182" s="390"/>
      <c r="N182" s="391"/>
      <c r="O182" s="389"/>
      <c r="P182" s="273"/>
      <c r="Q182" s="392"/>
      <c r="R182" s="389"/>
      <c r="S182" s="389"/>
      <c r="U182" s="393"/>
      <c r="V182" s="389"/>
      <c r="W182" s="389"/>
      <c r="X182" s="389"/>
      <c r="Y182" s="389"/>
      <c r="AA182" s="429"/>
      <c r="AB182" s="429"/>
      <c r="AC182" s="429"/>
      <c r="AD182" s="429"/>
      <c r="AE182" s="429"/>
      <c r="AF182" s="429"/>
      <c r="AG182" s="429"/>
      <c r="AH182" s="429"/>
      <c r="AI182" s="430"/>
      <c r="AJ182" s="392"/>
      <c r="AK182" s="392"/>
      <c r="AL182" s="392"/>
    </row>
    <row r="183" spans="3:38" s="82" customFormat="1">
      <c r="C183" s="273"/>
      <c r="D183" s="389"/>
      <c r="E183" s="389"/>
      <c r="F183" s="389"/>
      <c r="G183" s="274"/>
      <c r="H183" s="274"/>
      <c r="I183" s="274"/>
      <c r="J183" s="390"/>
      <c r="K183" s="390"/>
      <c r="L183" s="390"/>
      <c r="M183" s="390"/>
      <c r="N183" s="391"/>
      <c r="O183" s="389"/>
      <c r="P183" s="273"/>
      <c r="Q183" s="392"/>
      <c r="R183" s="389"/>
      <c r="S183" s="389"/>
      <c r="U183" s="393"/>
      <c r="V183" s="389"/>
      <c r="W183" s="389"/>
      <c r="X183" s="389"/>
      <c r="Y183" s="389"/>
      <c r="AA183" s="429"/>
      <c r="AB183" s="429"/>
      <c r="AC183" s="429"/>
      <c r="AD183" s="429"/>
      <c r="AE183" s="429"/>
      <c r="AF183" s="429"/>
      <c r="AG183" s="429"/>
      <c r="AH183" s="429"/>
      <c r="AI183" s="430"/>
      <c r="AJ183" s="392"/>
      <c r="AK183" s="392"/>
      <c r="AL183" s="392"/>
    </row>
    <row r="184" spans="3:38" s="82" customFormat="1">
      <c r="C184" s="273"/>
      <c r="D184" s="389"/>
      <c r="E184" s="389"/>
      <c r="F184" s="389"/>
      <c r="G184" s="274"/>
      <c r="H184" s="274"/>
      <c r="I184" s="274"/>
      <c r="J184" s="390"/>
      <c r="K184" s="390"/>
      <c r="L184" s="390"/>
      <c r="M184" s="390"/>
      <c r="N184" s="391"/>
      <c r="O184" s="389"/>
      <c r="P184" s="273"/>
      <c r="Q184" s="392"/>
      <c r="R184" s="389"/>
      <c r="S184" s="389"/>
      <c r="U184" s="393"/>
      <c r="V184" s="389"/>
      <c r="W184" s="389"/>
      <c r="X184" s="389"/>
      <c r="Y184" s="389"/>
      <c r="AA184" s="429"/>
      <c r="AB184" s="429"/>
      <c r="AC184" s="429"/>
      <c r="AD184" s="429"/>
      <c r="AE184" s="429"/>
      <c r="AF184" s="429"/>
      <c r="AG184" s="429"/>
      <c r="AH184" s="429"/>
      <c r="AI184" s="430"/>
      <c r="AJ184" s="392"/>
      <c r="AK184" s="392"/>
      <c r="AL184" s="392"/>
    </row>
    <row r="185" spans="3:38" s="82" customFormat="1">
      <c r="C185" s="273"/>
      <c r="D185" s="389"/>
      <c r="E185" s="389"/>
      <c r="F185" s="389"/>
      <c r="G185" s="274"/>
      <c r="H185" s="274"/>
      <c r="I185" s="274"/>
      <c r="J185" s="390"/>
      <c r="K185" s="390"/>
      <c r="L185" s="390"/>
      <c r="M185" s="390"/>
      <c r="N185" s="391"/>
      <c r="O185" s="389"/>
      <c r="P185" s="273"/>
      <c r="Q185" s="392"/>
      <c r="R185" s="389"/>
      <c r="S185" s="389"/>
      <c r="U185" s="393"/>
      <c r="V185" s="389"/>
      <c r="W185" s="389"/>
      <c r="X185" s="389"/>
      <c r="Y185" s="389"/>
      <c r="AA185" s="429"/>
      <c r="AB185" s="429"/>
      <c r="AC185" s="429"/>
      <c r="AD185" s="429"/>
      <c r="AE185" s="429"/>
      <c r="AF185" s="429"/>
      <c r="AG185" s="429"/>
      <c r="AH185" s="429"/>
      <c r="AI185" s="430"/>
      <c r="AJ185" s="392"/>
      <c r="AK185" s="392"/>
      <c r="AL185" s="392"/>
    </row>
    <row r="186" spans="3:38" s="82" customFormat="1">
      <c r="C186" s="273"/>
      <c r="D186" s="389"/>
      <c r="E186" s="389"/>
      <c r="F186" s="389"/>
      <c r="G186" s="274"/>
      <c r="H186" s="274"/>
      <c r="I186" s="274"/>
      <c r="J186" s="390"/>
      <c r="K186" s="390"/>
      <c r="L186" s="390"/>
      <c r="M186" s="390"/>
      <c r="N186" s="391"/>
      <c r="O186" s="389"/>
      <c r="P186" s="273"/>
      <c r="Q186" s="392"/>
      <c r="R186" s="389"/>
      <c r="S186" s="389"/>
      <c r="U186" s="393"/>
      <c r="V186" s="389"/>
      <c r="W186" s="389"/>
      <c r="X186" s="389"/>
      <c r="Y186" s="389"/>
      <c r="AA186" s="429"/>
      <c r="AB186" s="429"/>
      <c r="AC186" s="429"/>
      <c r="AD186" s="429"/>
      <c r="AE186" s="429"/>
      <c r="AF186" s="429"/>
      <c r="AG186" s="429"/>
      <c r="AH186" s="429"/>
      <c r="AI186" s="430"/>
      <c r="AJ186" s="392"/>
      <c r="AK186" s="392"/>
      <c r="AL186" s="392"/>
    </row>
    <row r="187" spans="3:38" s="82" customFormat="1">
      <c r="C187" s="273"/>
      <c r="D187" s="389"/>
      <c r="E187" s="389"/>
      <c r="F187" s="389"/>
      <c r="G187" s="274"/>
      <c r="H187" s="274"/>
      <c r="I187" s="274"/>
      <c r="J187" s="390"/>
      <c r="K187" s="390"/>
      <c r="L187" s="390"/>
      <c r="M187" s="390"/>
      <c r="N187" s="391"/>
      <c r="O187" s="389"/>
      <c r="P187" s="273"/>
      <c r="Q187" s="392"/>
      <c r="R187" s="389"/>
      <c r="S187" s="389"/>
      <c r="U187" s="393"/>
      <c r="V187" s="389"/>
      <c r="W187" s="389"/>
      <c r="X187" s="389"/>
      <c r="Y187" s="389"/>
      <c r="AA187" s="429"/>
      <c r="AB187" s="429"/>
      <c r="AC187" s="429"/>
      <c r="AD187" s="429"/>
      <c r="AE187" s="429"/>
      <c r="AF187" s="429"/>
      <c r="AG187" s="429"/>
      <c r="AH187" s="429"/>
      <c r="AI187" s="430"/>
      <c r="AJ187" s="392"/>
      <c r="AK187" s="392"/>
      <c r="AL187" s="392"/>
    </row>
    <row r="188" spans="3:38" s="82" customFormat="1">
      <c r="C188" s="273"/>
      <c r="D188" s="389"/>
      <c r="E188" s="389"/>
      <c r="F188" s="389"/>
      <c r="G188" s="274"/>
      <c r="H188" s="274"/>
      <c r="I188" s="274"/>
      <c r="J188" s="390"/>
      <c r="K188" s="390"/>
      <c r="L188" s="390"/>
      <c r="M188" s="390"/>
      <c r="N188" s="391"/>
      <c r="O188" s="389"/>
      <c r="P188" s="273"/>
      <c r="Q188" s="392"/>
      <c r="R188" s="389"/>
      <c r="S188" s="389"/>
      <c r="U188" s="393"/>
      <c r="V188" s="389"/>
      <c r="W188" s="389"/>
      <c r="X188" s="389"/>
      <c r="Y188" s="389"/>
      <c r="AA188" s="429"/>
      <c r="AB188" s="429"/>
      <c r="AC188" s="429"/>
      <c r="AD188" s="429"/>
      <c r="AE188" s="429"/>
      <c r="AF188" s="429"/>
      <c r="AG188" s="429"/>
      <c r="AH188" s="429"/>
      <c r="AI188" s="430"/>
      <c r="AJ188" s="392"/>
      <c r="AK188" s="392"/>
      <c r="AL188" s="392"/>
    </row>
    <row r="189" spans="3:38" s="82" customFormat="1">
      <c r="C189" s="273"/>
      <c r="D189" s="389"/>
      <c r="E189" s="389"/>
      <c r="F189" s="389"/>
      <c r="G189" s="274"/>
      <c r="H189" s="274"/>
      <c r="I189" s="274"/>
      <c r="J189" s="390"/>
      <c r="K189" s="390"/>
      <c r="L189" s="390"/>
      <c r="M189" s="390"/>
      <c r="N189" s="391"/>
      <c r="O189" s="389"/>
      <c r="P189" s="273"/>
      <c r="Q189" s="392"/>
      <c r="R189" s="389"/>
      <c r="S189" s="389"/>
      <c r="U189" s="393"/>
      <c r="V189" s="389"/>
      <c r="W189" s="389"/>
      <c r="X189" s="389"/>
      <c r="Y189" s="389"/>
      <c r="AA189" s="429"/>
      <c r="AB189" s="429"/>
      <c r="AC189" s="429"/>
      <c r="AD189" s="429"/>
      <c r="AE189" s="429"/>
      <c r="AF189" s="429"/>
      <c r="AG189" s="429"/>
      <c r="AH189" s="429"/>
      <c r="AI189" s="430"/>
      <c r="AJ189" s="392"/>
      <c r="AK189" s="392"/>
      <c r="AL189" s="392"/>
    </row>
    <row r="190" spans="3:38" s="82" customFormat="1">
      <c r="C190" s="273"/>
      <c r="D190" s="389"/>
      <c r="E190" s="389"/>
      <c r="F190" s="389"/>
      <c r="G190" s="274"/>
      <c r="H190" s="274"/>
      <c r="I190" s="274"/>
      <c r="J190" s="390"/>
      <c r="K190" s="390"/>
      <c r="L190" s="390"/>
      <c r="M190" s="390"/>
      <c r="N190" s="391"/>
      <c r="O190" s="389"/>
      <c r="P190" s="273"/>
      <c r="Q190" s="392"/>
      <c r="R190" s="389"/>
      <c r="S190" s="389"/>
      <c r="U190" s="393"/>
      <c r="V190" s="389"/>
      <c r="W190" s="389"/>
      <c r="X190" s="389"/>
      <c r="Y190" s="389"/>
      <c r="AA190" s="429"/>
      <c r="AB190" s="429"/>
      <c r="AC190" s="429"/>
      <c r="AD190" s="429"/>
      <c r="AE190" s="429"/>
      <c r="AF190" s="429"/>
      <c r="AG190" s="429"/>
      <c r="AH190" s="429"/>
      <c r="AI190" s="430"/>
      <c r="AJ190" s="392"/>
      <c r="AK190" s="392"/>
      <c r="AL190" s="392"/>
    </row>
    <row r="191" spans="3:38" s="82" customFormat="1">
      <c r="C191" s="273"/>
      <c r="D191" s="389"/>
      <c r="E191" s="389"/>
      <c r="F191" s="389"/>
      <c r="G191" s="274"/>
      <c r="H191" s="274"/>
      <c r="I191" s="274"/>
      <c r="J191" s="390"/>
      <c r="K191" s="390"/>
      <c r="L191" s="390"/>
      <c r="M191" s="390"/>
      <c r="N191" s="391"/>
      <c r="O191" s="389"/>
      <c r="P191" s="273"/>
      <c r="Q191" s="392"/>
      <c r="R191" s="389"/>
      <c r="S191" s="389"/>
      <c r="U191" s="393"/>
      <c r="V191" s="389"/>
      <c r="W191" s="389"/>
      <c r="X191" s="389"/>
      <c r="Y191" s="389"/>
      <c r="AA191" s="429"/>
      <c r="AB191" s="429"/>
      <c r="AC191" s="429"/>
      <c r="AD191" s="429"/>
      <c r="AE191" s="429"/>
      <c r="AF191" s="429"/>
      <c r="AG191" s="429"/>
      <c r="AH191" s="429"/>
      <c r="AI191" s="430"/>
      <c r="AJ191" s="392"/>
      <c r="AK191" s="392"/>
      <c r="AL191" s="392"/>
    </row>
    <row r="192" spans="3:38" s="82" customFormat="1">
      <c r="C192" s="273"/>
      <c r="D192" s="389"/>
      <c r="E192" s="389"/>
      <c r="F192" s="389"/>
      <c r="G192" s="274"/>
      <c r="H192" s="274"/>
      <c r="I192" s="274"/>
      <c r="J192" s="390"/>
      <c r="K192" s="390"/>
      <c r="L192" s="390"/>
      <c r="M192" s="390"/>
      <c r="N192" s="391"/>
      <c r="O192" s="389"/>
      <c r="P192" s="273"/>
      <c r="Q192" s="392"/>
      <c r="R192" s="389"/>
      <c r="S192" s="389"/>
      <c r="U192" s="393"/>
      <c r="V192" s="389"/>
      <c r="W192" s="389"/>
      <c r="X192" s="389"/>
      <c r="Y192" s="389"/>
      <c r="AA192" s="429"/>
      <c r="AB192" s="429"/>
      <c r="AC192" s="429"/>
      <c r="AD192" s="429"/>
      <c r="AE192" s="429"/>
      <c r="AF192" s="429"/>
      <c r="AG192" s="429"/>
      <c r="AH192" s="429"/>
      <c r="AI192" s="430"/>
      <c r="AJ192" s="392"/>
      <c r="AK192" s="392"/>
      <c r="AL192" s="392"/>
    </row>
    <row r="193" spans="3:38" s="82" customFormat="1">
      <c r="C193" s="273"/>
      <c r="D193" s="389"/>
      <c r="E193" s="389"/>
      <c r="F193" s="389"/>
      <c r="G193" s="274"/>
      <c r="H193" s="274"/>
      <c r="I193" s="274"/>
      <c r="J193" s="390"/>
      <c r="K193" s="390"/>
      <c r="L193" s="390"/>
      <c r="M193" s="390"/>
      <c r="N193" s="391"/>
      <c r="O193" s="389"/>
      <c r="P193" s="273"/>
      <c r="Q193" s="392"/>
      <c r="R193" s="389"/>
      <c r="S193" s="389"/>
      <c r="U193" s="393"/>
      <c r="V193" s="389"/>
      <c r="W193" s="389"/>
      <c r="X193" s="389"/>
      <c r="Y193" s="389"/>
      <c r="AA193" s="429"/>
      <c r="AB193" s="429"/>
      <c r="AC193" s="429"/>
      <c r="AD193" s="429"/>
      <c r="AE193" s="429"/>
      <c r="AF193" s="429"/>
      <c r="AG193" s="429"/>
      <c r="AH193" s="429"/>
      <c r="AI193" s="430"/>
      <c r="AJ193" s="392"/>
      <c r="AK193" s="392"/>
      <c r="AL193" s="392"/>
    </row>
    <row r="194" spans="3:38" s="82" customFormat="1">
      <c r="C194" s="273"/>
      <c r="D194" s="389"/>
      <c r="E194" s="389"/>
      <c r="F194" s="389"/>
      <c r="G194" s="274"/>
      <c r="H194" s="274"/>
      <c r="I194" s="274"/>
      <c r="J194" s="390"/>
      <c r="K194" s="390"/>
      <c r="L194" s="390"/>
      <c r="M194" s="390"/>
      <c r="N194" s="391"/>
      <c r="O194" s="389"/>
      <c r="P194" s="273"/>
      <c r="Q194" s="392"/>
      <c r="R194" s="389"/>
      <c r="S194" s="389"/>
      <c r="U194" s="393"/>
      <c r="V194" s="389"/>
      <c r="W194" s="389"/>
      <c r="X194" s="389"/>
      <c r="Y194" s="389"/>
      <c r="AA194" s="429"/>
      <c r="AB194" s="429"/>
      <c r="AC194" s="429"/>
      <c r="AD194" s="429"/>
      <c r="AE194" s="429"/>
      <c r="AF194" s="429"/>
      <c r="AG194" s="429"/>
      <c r="AH194" s="429"/>
      <c r="AI194" s="430"/>
      <c r="AJ194" s="392"/>
      <c r="AK194" s="392"/>
      <c r="AL194" s="392"/>
    </row>
    <row r="195" spans="3:38" s="82" customFormat="1">
      <c r="C195" s="273"/>
      <c r="D195" s="389"/>
      <c r="E195" s="389"/>
      <c r="F195" s="389"/>
      <c r="G195" s="274"/>
      <c r="H195" s="274"/>
      <c r="I195" s="274"/>
      <c r="J195" s="390"/>
      <c r="K195" s="390"/>
      <c r="L195" s="390"/>
      <c r="M195" s="390"/>
      <c r="N195" s="391"/>
      <c r="O195" s="389"/>
      <c r="P195" s="273"/>
      <c r="Q195" s="392"/>
      <c r="R195" s="389"/>
      <c r="S195" s="389"/>
      <c r="U195" s="393"/>
      <c r="V195" s="389"/>
      <c r="W195" s="389"/>
      <c r="X195" s="389"/>
      <c r="Y195" s="389"/>
      <c r="AA195" s="429"/>
      <c r="AB195" s="429"/>
      <c r="AC195" s="429"/>
      <c r="AD195" s="429"/>
      <c r="AE195" s="429"/>
      <c r="AF195" s="429"/>
      <c r="AG195" s="429"/>
      <c r="AH195" s="429"/>
      <c r="AI195" s="430"/>
      <c r="AJ195" s="392"/>
      <c r="AK195" s="392"/>
      <c r="AL195" s="392"/>
    </row>
    <row r="196" spans="3:38" s="82" customFormat="1">
      <c r="C196" s="273"/>
      <c r="D196" s="389"/>
      <c r="E196" s="389"/>
      <c r="F196" s="389"/>
      <c r="G196" s="274"/>
      <c r="H196" s="274"/>
      <c r="I196" s="274"/>
      <c r="J196" s="390"/>
      <c r="K196" s="390"/>
      <c r="L196" s="390"/>
      <c r="M196" s="390"/>
      <c r="N196" s="391"/>
      <c r="O196" s="389"/>
      <c r="P196" s="273"/>
      <c r="Q196" s="392"/>
      <c r="R196" s="389"/>
      <c r="S196" s="389"/>
      <c r="U196" s="393"/>
      <c r="V196" s="389"/>
      <c r="W196" s="389"/>
      <c r="X196" s="389"/>
      <c r="Y196" s="389"/>
      <c r="AA196" s="429"/>
      <c r="AB196" s="429"/>
      <c r="AC196" s="429"/>
      <c r="AD196" s="429"/>
      <c r="AE196" s="429"/>
      <c r="AF196" s="429"/>
      <c r="AG196" s="429"/>
      <c r="AH196" s="429"/>
      <c r="AI196" s="430"/>
      <c r="AJ196" s="392"/>
      <c r="AK196" s="392"/>
      <c r="AL196" s="392"/>
    </row>
    <row r="197" spans="3:38" s="82" customFormat="1">
      <c r="C197" s="273"/>
      <c r="D197" s="389"/>
      <c r="E197" s="389"/>
      <c r="F197" s="389"/>
      <c r="G197" s="274"/>
      <c r="H197" s="274"/>
      <c r="I197" s="274"/>
      <c r="J197" s="390"/>
      <c r="K197" s="390"/>
      <c r="L197" s="390"/>
      <c r="M197" s="390"/>
      <c r="N197" s="391"/>
      <c r="O197" s="389"/>
      <c r="P197" s="273"/>
      <c r="Q197" s="392"/>
      <c r="R197" s="389"/>
      <c r="S197" s="389"/>
      <c r="U197" s="393"/>
      <c r="V197" s="389"/>
      <c r="W197" s="389"/>
      <c r="X197" s="389"/>
      <c r="Y197" s="389"/>
      <c r="AA197" s="429"/>
      <c r="AB197" s="429"/>
      <c r="AC197" s="429"/>
      <c r="AD197" s="429"/>
      <c r="AE197" s="429"/>
      <c r="AF197" s="429"/>
      <c r="AG197" s="429"/>
      <c r="AH197" s="429"/>
      <c r="AI197" s="430"/>
      <c r="AJ197" s="392"/>
      <c r="AK197" s="392"/>
      <c r="AL197" s="392"/>
    </row>
    <row r="198" spans="3:38" s="82" customFormat="1">
      <c r="C198" s="273"/>
      <c r="D198" s="389"/>
      <c r="E198" s="389"/>
      <c r="F198" s="389"/>
      <c r="G198" s="274"/>
      <c r="H198" s="274"/>
      <c r="I198" s="274"/>
      <c r="J198" s="390"/>
      <c r="K198" s="390"/>
      <c r="L198" s="390"/>
      <c r="M198" s="390"/>
      <c r="N198" s="391"/>
      <c r="O198" s="389"/>
      <c r="P198" s="273"/>
      <c r="Q198" s="392"/>
      <c r="R198" s="389"/>
      <c r="S198" s="389"/>
      <c r="U198" s="393"/>
      <c r="V198" s="389"/>
      <c r="W198" s="389"/>
      <c r="X198" s="389"/>
      <c r="Y198" s="389"/>
      <c r="AA198" s="429"/>
      <c r="AB198" s="429"/>
      <c r="AC198" s="429"/>
      <c r="AD198" s="429"/>
      <c r="AE198" s="429"/>
      <c r="AF198" s="429"/>
      <c r="AG198" s="429"/>
      <c r="AH198" s="429"/>
      <c r="AI198" s="430"/>
      <c r="AJ198" s="392"/>
      <c r="AK198" s="392"/>
      <c r="AL198" s="392"/>
    </row>
    <row r="199" spans="3:38" s="82" customFormat="1">
      <c r="C199" s="273"/>
      <c r="D199" s="389"/>
      <c r="E199" s="389"/>
      <c r="F199" s="389"/>
      <c r="G199" s="274"/>
      <c r="H199" s="274"/>
      <c r="I199" s="274"/>
      <c r="J199" s="390"/>
      <c r="K199" s="390"/>
      <c r="L199" s="390"/>
      <c r="M199" s="390"/>
      <c r="N199" s="391"/>
      <c r="O199" s="389"/>
      <c r="P199" s="273"/>
      <c r="Q199" s="392"/>
      <c r="R199" s="389"/>
      <c r="S199" s="389"/>
      <c r="U199" s="393"/>
      <c r="V199" s="389"/>
      <c r="W199" s="389"/>
      <c r="X199" s="389"/>
      <c r="Y199" s="389"/>
      <c r="AA199" s="429"/>
      <c r="AB199" s="429"/>
      <c r="AC199" s="429"/>
      <c r="AD199" s="429"/>
      <c r="AE199" s="429"/>
      <c r="AF199" s="429"/>
      <c r="AG199" s="429"/>
      <c r="AH199" s="429"/>
      <c r="AI199" s="430"/>
      <c r="AJ199" s="392"/>
      <c r="AK199" s="392"/>
      <c r="AL199" s="392"/>
    </row>
    <row r="200" spans="3:38" s="82" customFormat="1">
      <c r="C200" s="273"/>
      <c r="D200" s="389"/>
      <c r="E200" s="389"/>
      <c r="F200" s="389"/>
      <c r="G200" s="274"/>
      <c r="H200" s="274"/>
      <c r="I200" s="274"/>
      <c r="J200" s="390"/>
      <c r="K200" s="390"/>
      <c r="L200" s="390"/>
      <c r="M200" s="390"/>
      <c r="N200" s="391"/>
      <c r="O200" s="389"/>
      <c r="P200" s="273"/>
      <c r="Q200" s="392"/>
      <c r="R200" s="389"/>
      <c r="S200" s="389"/>
      <c r="U200" s="393"/>
      <c r="V200" s="389"/>
      <c r="W200" s="389"/>
      <c r="X200" s="389"/>
      <c r="Y200" s="389"/>
      <c r="AA200" s="429"/>
      <c r="AB200" s="429"/>
      <c r="AC200" s="429"/>
      <c r="AD200" s="429"/>
      <c r="AE200" s="429"/>
      <c r="AF200" s="429"/>
      <c r="AG200" s="429"/>
      <c r="AH200" s="429"/>
      <c r="AI200" s="430"/>
      <c r="AJ200" s="392"/>
      <c r="AK200" s="392"/>
      <c r="AL200" s="392"/>
    </row>
    <row r="201" spans="3:38" s="82" customFormat="1">
      <c r="C201" s="273"/>
      <c r="D201" s="389"/>
      <c r="E201" s="389"/>
      <c r="F201" s="389"/>
      <c r="G201" s="274"/>
      <c r="H201" s="274"/>
      <c r="I201" s="274"/>
      <c r="J201" s="390"/>
      <c r="K201" s="390"/>
      <c r="L201" s="390"/>
      <c r="M201" s="390"/>
      <c r="N201" s="391"/>
      <c r="O201" s="389"/>
      <c r="P201" s="273"/>
      <c r="Q201" s="392"/>
      <c r="R201" s="389"/>
      <c r="S201" s="389"/>
      <c r="U201" s="393"/>
      <c r="V201" s="389"/>
      <c r="W201" s="389"/>
      <c r="X201" s="389"/>
      <c r="Y201" s="389"/>
      <c r="AA201" s="429"/>
      <c r="AB201" s="429"/>
      <c r="AC201" s="429"/>
      <c r="AD201" s="429"/>
      <c r="AE201" s="429"/>
      <c r="AF201" s="429"/>
      <c r="AG201" s="429"/>
      <c r="AH201" s="429"/>
      <c r="AI201" s="430"/>
      <c r="AJ201" s="392"/>
      <c r="AK201" s="392"/>
      <c r="AL201" s="392"/>
    </row>
    <row r="202" spans="3:38" s="82" customFormat="1">
      <c r="C202" s="273"/>
      <c r="D202" s="389"/>
      <c r="E202" s="389"/>
      <c r="F202" s="389"/>
      <c r="G202" s="274"/>
      <c r="H202" s="274"/>
      <c r="I202" s="274"/>
      <c r="J202" s="390"/>
      <c r="K202" s="390"/>
      <c r="L202" s="390"/>
      <c r="M202" s="390"/>
      <c r="N202" s="391"/>
      <c r="O202" s="389"/>
      <c r="P202" s="273"/>
      <c r="Q202" s="392"/>
      <c r="R202" s="389"/>
      <c r="S202" s="389"/>
      <c r="U202" s="393"/>
      <c r="V202" s="389"/>
      <c r="W202" s="389"/>
      <c r="X202" s="389"/>
      <c r="Y202" s="389"/>
      <c r="AA202" s="429"/>
      <c r="AB202" s="429"/>
      <c r="AC202" s="429"/>
      <c r="AD202" s="429"/>
      <c r="AE202" s="429"/>
      <c r="AF202" s="429"/>
      <c r="AG202" s="429"/>
      <c r="AH202" s="429"/>
      <c r="AI202" s="430"/>
      <c r="AJ202" s="392"/>
      <c r="AK202" s="392"/>
      <c r="AL202" s="392"/>
    </row>
    <row r="203" spans="3:38" s="82" customFormat="1">
      <c r="C203" s="273"/>
      <c r="D203" s="389"/>
      <c r="E203" s="389"/>
      <c r="F203" s="389"/>
      <c r="G203" s="274"/>
      <c r="H203" s="274"/>
      <c r="I203" s="274"/>
      <c r="J203" s="390"/>
      <c r="K203" s="390"/>
      <c r="L203" s="390"/>
      <c r="M203" s="390"/>
      <c r="N203" s="391"/>
      <c r="O203" s="389"/>
      <c r="P203" s="273"/>
      <c r="Q203" s="392"/>
      <c r="R203" s="389"/>
      <c r="S203" s="389"/>
      <c r="U203" s="393"/>
      <c r="V203" s="389"/>
      <c r="W203" s="389"/>
      <c r="X203" s="389"/>
      <c r="Y203" s="389"/>
      <c r="AA203" s="429"/>
      <c r="AB203" s="429"/>
      <c r="AC203" s="429"/>
      <c r="AD203" s="429"/>
      <c r="AE203" s="429"/>
      <c r="AF203" s="429"/>
      <c r="AG203" s="429"/>
      <c r="AH203" s="429"/>
      <c r="AI203" s="430"/>
      <c r="AJ203" s="392"/>
      <c r="AK203" s="392"/>
      <c r="AL203" s="392"/>
    </row>
    <row r="204" spans="3:38" s="82" customFormat="1">
      <c r="C204" s="273"/>
      <c r="D204" s="389"/>
      <c r="E204" s="389"/>
      <c r="F204" s="389"/>
      <c r="G204" s="274"/>
      <c r="H204" s="274"/>
      <c r="I204" s="274"/>
      <c r="J204" s="390"/>
      <c r="K204" s="390"/>
      <c r="L204" s="390"/>
      <c r="M204" s="390"/>
      <c r="N204" s="391"/>
      <c r="O204" s="389"/>
      <c r="P204" s="273"/>
      <c r="Q204" s="392"/>
      <c r="R204" s="389"/>
      <c r="S204" s="389"/>
      <c r="U204" s="393"/>
      <c r="V204" s="389"/>
      <c r="W204" s="389"/>
      <c r="X204" s="389"/>
      <c r="Y204" s="389"/>
      <c r="AA204" s="429"/>
      <c r="AB204" s="429"/>
      <c r="AC204" s="429"/>
      <c r="AD204" s="429"/>
      <c r="AE204" s="429"/>
      <c r="AF204" s="429"/>
      <c r="AG204" s="429"/>
      <c r="AH204" s="429"/>
      <c r="AI204" s="430"/>
      <c r="AJ204" s="392"/>
      <c r="AK204" s="392"/>
      <c r="AL204" s="392"/>
    </row>
    <row r="205" spans="3:38" s="82" customFormat="1">
      <c r="C205" s="273"/>
      <c r="D205" s="389"/>
      <c r="E205" s="389"/>
      <c r="F205" s="389"/>
      <c r="G205" s="274"/>
      <c r="H205" s="274"/>
      <c r="I205" s="274"/>
      <c r="J205" s="390"/>
      <c r="K205" s="390"/>
      <c r="L205" s="390"/>
      <c r="M205" s="390"/>
      <c r="N205" s="391"/>
      <c r="O205" s="389"/>
      <c r="P205" s="273"/>
      <c r="Q205" s="392"/>
      <c r="R205" s="389"/>
      <c r="S205" s="389"/>
      <c r="U205" s="393"/>
      <c r="V205" s="389"/>
      <c r="W205" s="389"/>
      <c r="X205" s="389"/>
      <c r="Y205" s="389"/>
      <c r="AA205" s="429"/>
      <c r="AB205" s="429"/>
      <c r="AC205" s="429"/>
      <c r="AD205" s="429"/>
      <c r="AE205" s="429"/>
      <c r="AF205" s="429"/>
      <c r="AG205" s="429"/>
      <c r="AH205" s="429"/>
      <c r="AI205" s="430"/>
      <c r="AJ205" s="392"/>
      <c r="AK205" s="392"/>
      <c r="AL205" s="392"/>
    </row>
    <row r="206" spans="3:38" s="82" customFormat="1">
      <c r="C206" s="273"/>
      <c r="D206" s="389"/>
      <c r="E206" s="389"/>
      <c r="F206" s="389"/>
      <c r="G206" s="274"/>
      <c r="H206" s="274"/>
      <c r="I206" s="274"/>
      <c r="J206" s="390"/>
      <c r="K206" s="390"/>
      <c r="L206" s="390"/>
      <c r="M206" s="390"/>
      <c r="N206" s="391"/>
      <c r="O206" s="389"/>
      <c r="P206" s="273"/>
      <c r="Q206" s="392"/>
      <c r="R206" s="389"/>
      <c r="S206" s="389"/>
      <c r="U206" s="393"/>
      <c r="V206" s="389"/>
      <c r="W206" s="389"/>
      <c r="X206" s="389"/>
      <c r="Y206" s="389"/>
      <c r="AA206" s="429"/>
      <c r="AB206" s="429"/>
      <c r="AC206" s="429"/>
      <c r="AD206" s="429"/>
      <c r="AE206" s="429"/>
      <c r="AF206" s="429"/>
      <c r="AG206" s="429"/>
      <c r="AH206" s="429"/>
      <c r="AI206" s="430"/>
      <c r="AJ206" s="392"/>
      <c r="AK206" s="392"/>
      <c r="AL206" s="392"/>
    </row>
    <row r="207" spans="3:38" s="82" customFormat="1">
      <c r="C207" s="273"/>
      <c r="D207" s="389"/>
      <c r="E207" s="389"/>
      <c r="F207" s="389"/>
      <c r="G207" s="274"/>
      <c r="H207" s="274"/>
      <c r="I207" s="274"/>
      <c r="J207" s="390"/>
      <c r="K207" s="390"/>
      <c r="L207" s="390"/>
      <c r="M207" s="390"/>
      <c r="N207" s="391"/>
      <c r="O207" s="389"/>
      <c r="P207" s="273"/>
      <c r="Q207" s="392"/>
      <c r="R207" s="389"/>
      <c r="S207" s="389"/>
      <c r="U207" s="393"/>
      <c r="V207" s="389"/>
      <c r="W207" s="389"/>
      <c r="X207" s="389"/>
      <c r="Y207" s="389"/>
      <c r="AA207" s="429"/>
      <c r="AB207" s="429"/>
      <c r="AC207" s="429"/>
      <c r="AD207" s="429"/>
      <c r="AE207" s="429"/>
      <c r="AF207" s="429"/>
      <c r="AG207" s="429"/>
      <c r="AH207" s="429"/>
      <c r="AI207" s="430"/>
      <c r="AJ207" s="392"/>
      <c r="AK207" s="392"/>
      <c r="AL207" s="392"/>
    </row>
    <row r="208" spans="3:38" s="82" customFormat="1">
      <c r="C208" s="273"/>
      <c r="D208" s="389"/>
      <c r="E208" s="389"/>
      <c r="F208" s="389"/>
      <c r="G208" s="274"/>
      <c r="H208" s="274"/>
      <c r="I208" s="274"/>
      <c r="J208" s="390"/>
      <c r="K208" s="390"/>
      <c r="L208" s="390"/>
      <c r="M208" s="390"/>
      <c r="N208" s="391"/>
      <c r="O208" s="389"/>
      <c r="P208" s="273"/>
      <c r="Q208" s="392"/>
      <c r="R208" s="389"/>
      <c r="S208" s="389"/>
      <c r="U208" s="393"/>
      <c r="V208" s="389"/>
      <c r="W208" s="389"/>
      <c r="X208" s="389"/>
      <c r="Y208" s="389"/>
      <c r="AA208" s="429"/>
      <c r="AB208" s="429"/>
      <c r="AC208" s="429"/>
      <c r="AD208" s="429"/>
      <c r="AE208" s="429"/>
      <c r="AF208" s="429"/>
      <c r="AG208" s="429"/>
      <c r="AH208" s="429"/>
      <c r="AI208" s="430"/>
      <c r="AJ208" s="392"/>
      <c r="AK208" s="392"/>
      <c r="AL208" s="392"/>
    </row>
    <row r="209" spans="3:38" s="82" customFormat="1">
      <c r="C209" s="273"/>
      <c r="D209" s="389"/>
      <c r="E209" s="389"/>
      <c r="F209" s="389"/>
      <c r="G209" s="274"/>
      <c r="H209" s="274"/>
      <c r="I209" s="274"/>
      <c r="J209" s="390"/>
      <c r="K209" s="390"/>
      <c r="L209" s="390"/>
      <c r="M209" s="390"/>
      <c r="N209" s="391"/>
      <c r="O209" s="389"/>
      <c r="P209" s="273"/>
      <c r="Q209" s="392"/>
      <c r="R209" s="389"/>
      <c r="S209" s="389"/>
      <c r="U209" s="393"/>
      <c r="V209" s="389"/>
      <c r="W209" s="389"/>
      <c r="X209" s="389"/>
      <c r="Y209" s="389"/>
      <c r="AA209" s="429"/>
      <c r="AB209" s="429"/>
      <c r="AC209" s="429"/>
      <c r="AD209" s="429"/>
      <c r="AE209" s="429"/>
      <c r="AF209" s="429"/>
      <c r="AG209" s="429"/>
      <c r="AH209" s="429"/>
      <c r="AI209" s="430"/>
      <c r="AJ209" s="392"/>
      <c r="AK209" s="392"/>
      <c r="AL209" s="392"/>
    </row>
    <row r="210" spans="3:38" s="82" customFormat="1">
      <c r="C210" s="273"/>
      <c r="D210" s="389"/>
      <c r="E210" s="389"/>
      <c r="F210" s="389"/>
      <c r="G210" s="274"/>
      <c r="H210" s="274"/>
      <c r="I210" s="274"/>
      <c r="J210" s="390"/>
      <c r="K210" s="390"/>
      <c r="L210" s="390"/>
      <c r="M210" s="390"/>
      <c r="N210" s="391"/>
      <c r="O210" s="389"/>
      <c r="P210" s="273"/>
      <c r="Q210" s="392"/>
      <c r="R210" s="389"/>
      <c r="S210" s="389"/>
      <c r="U210" s="393"/>
      <c r="V210" s="389"/>
      <c r="W210" s="389"/>
      <c r="X210" s="389"/>
      <c r="Y210" s="389"/>
      <c r="AA210" s="429"/>
      <c r="AB210" s="429"/>
      <c r="AC210" s="429"/>
      <c r="AD210" s="429"/>
      <c r="AE210" s="429"/>
      <c r="AF210" s="429"/>
      <c r="AG210" s="429"/>
      <c r="AH210" s="429"/>
      <c r="AI210" s="430"/>
      <c r="AJ210" s="392"/>
      <c r="AK210" s="392"/>
      <c r="AL210" s="392"/>
    </row>
    <row r="211" spans="3:38" s="82" customFormat="1">
      <c r="C211" s="273"/>
      <c r="D211" s="389"/>
      <c r="E211" s="389"/>
      <c r="F211" s="389"/>
      <c r="G211" s="274"/>
      <c r="H211" s="274"/>
      <c r="I211" s="274"/>
      <c r="J211" s="390"/>
      <c r="K211" s="390"/>
      <c r="L211" s="390"/>
      <c r="M211" s="390"/>
      <c r="N211" s="391"/>
      <c r="O211" s="389"/>
      <c r="P211" s="273"/>
      <c r="Q211" s="392"/>
      <c r="R211" s="389"/>
      <c r="S211" s="389"/>
      <c r="U211" s="393"/>
      <c r="V211" s="389"/>
      <c r="W211" s="389"/>
      <c r="X211" s="389"/>
      <c r="Y211" s="389"/>
      <c r="AA211" s="429"/>
      <c r="AB211" s="429"/>
      <c r="AC211" s="429"/>
      <c r="AD211" s="429"/>
      <c r="AE211" s="429"/>
      <c r="AF211" s="429"/>
      <c r="AG211" s="429"/>
      <c r="AH211" s="429"/>
      <c r="AI211" s="430"/>
      <c r="AJ211" s="392"/>
      <c r="AK211" s="392"/>
      <c r="AL211" s="392"/>
    </row>
    <row r="212" spans="3:38" s="82" customFormat="1">
      <c r="C212" s="273"/>
      <c r="D212" s="389"/>
      <c r="E212" s="389"/>
      <c r="F212" s="389"/>
      <c r="G212" s="274"/>
      <c r="H212" s="274"/>
      <c r="I212" s="274"/>
      <c r="J212" s="390"/>
      <c r="K212" s="390"/>
      <c r="L212" s="390"/>
      <c r="M212" s="390"/>
      <c r="N212" s="391"/>
      <c r="O212" s="389"/>
      <c r="P212" s="273"/>
      <c r="Q212" s="392"/>
      <c r="R212" s="389"/>
      <c r="S212" s="389"/>
      <c r="U212" s="393"/>
      <c r="V212" s="389"/>
      <c r="W212" s="389"/>
      <c r="X212" s="389"/>
      <c r="Y212" s="389"/>
      <c r="AA212" s="429"/>
      <c r="AB212" s="429"/>
      <c r="AC212" s="429"/>
      <c r="AD212" s="429"/>
      <c r="AE212" s="429"/>
      <c r="AF212" s="429"/>
      <c r="AG212" s="429"/>
      <c r="AH212" s="429"/>
      <c r="AI212" s="430"/>
      <c r="AJ212" s="392"/>
      <c r="AK212" s="392"/>
      <c r="AL212" s="392"/>
    </row>
    <row r="213" spans="3:38" s="82" customFormat="1">
      <c r="C213" s="273"/>
      <c r="D213" s="389"/>
      <c r="E213" s="389"/>
      <c r="F213" s="389"/>
      <c r="G213" s="274"/>
      <c r="H213" s="274"/>
      <c r="I213" s="274"/>
      <c r="J213" s="390"/>
      <c r="K213" s="390"/>
      <c r="L213" s="390"/>
      <c r="M213" s="390"/>
      <c r="N213" s="391"/>
      <c r="O213" s="389"/>
      <c r="P213" s="273"/>
      <c r="Q213" s="392"/>
      <c r="R213" s="389"/>
      <c r="S213" s="389"/>
      <c r="U213" s="393"/>
      <c r="V213" s="389"/>
      <c r="W213" s="389"/>
      <c r="X213" s="389"/>
      <c r="Y213" s="389"/>
      <c r="AA213" s="429"/>
      <c r="AB213" s="429"/>
      <c r="AC213" s="429"/>
      <c r="AD213" s="429"/>
      <c r="AE213" s="429"/>
      <c r="AF213" s="429"/>
      <c r="AG213" s="429"/>
      <c r="AH213" s="429"/>
      <c r="AI213" s="430"/>
      <c r="AJ213" s="392"/>
      <c r="AK213" s="392"/>
      <c r="AL213" s="392"/>
    </row>
    <row r="214" spans="3:38" s="82" customFormat="1">
      <c r="C214" s="273"/>
      <c r="D214" s="389"/>
      <c r="E214" s="389"/>
      <c r="F214" s="389"/>
      <c r="G214" s="274"/>
      <c r="H214" s="274"/>
      <c r="I214" s="274"/>
      <c r="J214" s="390"/>
      <c r="K214" s="390"/>
      <c r="L214" s="390"/>
      <c r="M214" s="390"/>
      <c r="N214" s="391"/>
      <c r="O214" s="389"/>
      <c r="P214" s="273"/>
      <c r="Q214" s="392"/>
      <c r="R214" s="389"/>
      <c r="S214" s="389"/>
      <c r="U214" s="393"/>
      <c r="V214" s="389"/>
      <c r="W214" s="389"/>
      <c r="X214" s="389"/>
      <c r="Y214" s="389"/>
      <c r="AA214" s="429"/>
      <c r="AB214" s="429"/>
      <c r="AC214" s="429"/>
      <c r="AD214" s="429"/>
      <c r="AE214" s="429"/>
      <c r="AF214" s="429"/>
      <c r="AG214" s="429"/>
      <c r="AH214" s="429"/>
      <c r="AI214" s="430"/>
      <c r="AJ214" s="392"/>
      <c r="AK214" s="392"/>
      <c r="AL214" s="392"/>
    </row>
    <row r="215" spans="3:38" s="82" customFormat="1">
      <c r="C215" s="273"/>
      <c r="D215" s="389"/>
      <c r="E215" s="389"/>
      <c r="F215" s="389"/>
      <c r="G215" s="274"/>
      <c r="H215" s="274"/>
      <c r="I215" s="274"/>
      <c r="J215" s="390"/>
      <c r="K215" s="390"/>
      <c r="L215" s="390"/>
      <c r="M215" s="390"/>
      <c r="N215" s="391"/>
      <c r="O215" s="389"/>
      <c r="P215" s="273"/>
      <c r="Q215" s="392"/>
      <c r="R215" s="389"/>
      <c r="S215" s="389"/>
      <c r="U215" s="393"/>
      <c r="V215" s="389"/>
      <c r="W215" s="389"/>
      <c r="X215" s="389"/>
      <c r="Y215" s="389"/>
      <c r="AA215" s="429"/>
      <c r="AB215" s="429"/>
      <c r="AC215" s="429"/>
      <c r="AD215" s="429"/>
      <c r="AE215" s="429"/>
      <c r="AF215" s="429"/>
      <c r="AG215" s="429"/>
      <c r="AH215" s="429"/>
      <c r="AI215" s="430"/>
      <c r="AJ215" s="392"/>
      <c r="AK215" s="392"/>
      <c r="AL215" s="392"/>
    </row>
    <row r="216" spans="3:38" s="82" customFormat="1">
      <c r="C216" s="273"/>
      <c r="D216" s="389"/>
      <c r="E216" s="389"/>
      <c r="F216" s="389"/>
      <c r="G216" s="274"/>
      <c r="H216" s="274"/>
      <c r="I216" s="274"/>
      <c r="J216" s="390"/>
      <c r="K216" s="390"/>
      <c r="L216" s="390"/>
      <c r="M216" s="390"/>
      <c r="N216" s="391"/>
      <c r="O216" s="389"/>
      <c r="P216" s="273"/>
      <c r="Q216" s="392"/>
      <c r="R216" s="389"/>
      <c r="S216" s="389"/>
      <c r="U216" s="393"/>
      <c r="V216" s="389"/>
      <c r="W216" s="389"/>
      <c r="X216" s="389"/>
      <c r="Y216" s="389"/>
      <c r="AA216" s="429"/>
      <c r="AB216" s="429"/>
      <c r="AC216" s="429"/>
      <c r="AD216" s="429"/>
      <c r="AE216" s="429"/>
      <c r="AF216" s="429"/>
      <c r="AG216" s="429"/>
      <c r="AH216" s="429"/>
      <c r="AI216" s="430"/>
      <c r="AJ216" s="392"/>
      <c r="AK216" s="392"/>
      <c r="AL216" s="392"/>
    </row>
    <row r="217" spans="3:38" s="82" customFormat="1">
      <c r="C217" s="273"/>
      <c r="D217" s="389"/>
      <c r="E217" s="389"/>
      <c r="F217" s="389"/>
      <c r="G217" s="274"/>
      <c r="H217" s="274"/>
      <c r="I217" s="274"/>
      <c r="J217" s="390"/>
      <c r="K217" s="390"/>
      <c r="L217" s="390"/>
      <c r="M217" s="390"/>
      <c r="N217" s="391"/>
      <c r="O217" s="389"/>
      <c r="P217" s="273"/>
      <c r="Q217" s="392"/>
      <c r="R217" s="389"/>
      <c r="S217" s="389"/>
      <c r="U217" s="393"/>
      <c r="V217" s="389"/>
      <c r="W217" s="389"/>
      <c r="X217" s="389"/>
      <c r="Y217" s="389"/>
      <c r="AA217" s="429"/>
      <c r="AB217" s="429"/>
      <c r="AC217" s="429"/>
      <c r="AD217" s="429"/>
      <c r="AE217" s="429"/>
      <c r="AF217" s="429"/>
      <c r="AG217" s="429"/>
      <c r="AH217" s="429"/>
      <c r="AI217" s="430"/>
      <c r="AJ217" s="392"/>
      <c r="AK217" s="392"/>
      <c r="AL217" s="392"/>
    </row>
    <row r="218" spans="3:38" s="82" customFormat="1">
      <c r="C218" s="273"/>
      <c r="D218" s="389"/>
      <c r="E218" s="389"/>
      <c r="F218" s="389"/>
      <c r="G218" s="274"/>
      <c r="H218" s="274"/>
      <c r="I218" s="274"/>
      <c r="J218" s="390"/>
      <c r="K218" s="390"/>
      <c r="L218" s="390"/>
      <c r="M218" s="390"/>
      <c r="N218" s="391"/>
      <c r="O218" s="389"/>
      <c r="P218" s="273"/>
      <c r="Q218" s="392"/>
      <c r="R218" s="389"/>
      <c r="S218" s="389"/>
      <c r="U218" s="393"/>
      <c r="V218" s="389"/>
      <c r="W218" s="389"/>
      <c r="X218" s="389"/>
      <c r="Y218" s="389"/>
      <c r="AA218" s="429"/>
      <c r="AB218" s="429"/>
      <c r="AC218" s="429"/>
      <c r="AD218" s="429"/>
      <c r="AE218" s="429"/>
      <c r="AF218" s="429"/>
      <c r="AG218" s="429"/>
      <c r="AH218" s="429"/>
      <c r="AI218" s="430"/>
      <c r="AJ218" s="392"/>
      <c r="AK218" s="392"/>
      <c r="AL218" s="392"/>
    </row>
    <row r="219" spans="3:38" s="82" customFormat="1">
      <c r="C219" s="273"/>
      <c r="D219" s="389"/>
      <c r="E219" s="389"/>
      <c r="F219" s="389"/>
      <c r="G219" s="274"/>
      <c r="H219" s="274"/>
      <c r="I219" s="274"/>
      <c r="J219" s="390"/>
      <c r="K219" s="390"/>
      <c r="L219" s="390"/>
      <c r="M219" s="390"/>
      <c r="N219" s="391"/>
      <c r="O219" s="389"/>
      <c r="P219" s="273"/>
      <c r="Q219" s="392"/>
      <c r="R219" s="389"/>
      <c r="S219" s="389"/>
      <c r="U219" s="393"/>
      <c r="V219" s="389"/>
      <c r="W219" s="389"/>
      <c r="X219" s="389"/>
      <c r="Y219" s="389"/>
      <c r="AA219" s="429"/>
      <c r="AB219" s="429"/>
      <c r="AC219" s="429"/>
      <c r="AD219" s="429"/>
      <c r="AE219" s="429"/>
      <c r="AF219" s="429"/>
      <c r="AG219" s="429"/>
      <c r="AH219" s="429"/>
      <c r="AI219" s="430"/>
      <c r="AJ219" s="392"/>
      <c r="AK219" s="392"/>
      <c r="AL219" s="392"/>
    </row>
    <row r="220" spans="3:38" s="82" customFormat="1">
      <c r="C220" s="273"/>
      <c r="D220" s="389"/>
      <c r="E220" s="389"/>
      <c r="F220" s="389"/>
      <c r="G220" s="274"/>
      <c r="H220" s="274"/>
      <c r="I220" s="274"/>
      <c r="J220" s="390"/>
      <c r="K220" s="390"/>
      <c r="L220" s="390"/>
      <c r="M220" s="390"/>
      <c r="N220" s="391"/>
      <c r="O220" s="389"/>
      <c r="P220" s="273"/>
      <c r="Q220" s="392"/>
      <c r="R220" s="389"/>
      <c r="S220" s="389"/>
      <c r="U220" s="393"/>
      <c r="V220" s="389"/>
      <c r="W220" s="389"/>
      <c r="X220" s="389"/>
      <c r="Y220" s="389"/>
      <c r="AA220" s="429"/>
      <c r="AB220" s="429"/>
      <c r="AC220" s="429"/>
      <c r="AD220" s="429"/>
      <c r="AE220" s="429"/>
      <c r="AF220" s="429"/>
      <c r="AG220" s="429"/>
      <c r="AH220" s="429"/>
      <c r="AI220" s="430"/>
      <c r="AJ220" s="392"/>
      <c r="AK220" s="392"/>
      <c r="AL220" s="392"/>
    </row>
    <row r="221" spans="3:38" s="82" customFormat="1">
      <c r="C221" s="273"/>
      <c r="D221" s="389"/>
      <c r="E221" s="389"/>
      <c r="F221" s="389"/>
      <c r="G221" s="274"/>
      <c r="H221" s="274"/>
      <c r="I221" s="274"/>
      <c r="J221" s="390"/>
      <c r="K221" s="390"/>
      <c r="L221" s="390"/>
      <c r="M221" s="390"/>
      <c r="N221" s="391"/>
      <c r="O221" s="389"/>
      <c r="P221" s="273"/>
      <c r="Q221" s="392"/>
      <c r="R221" s="389"/>
      <c r="S221" s="389"/>
      <c r="U221" s="393"/>
      <c r="V221" s="389"/>
      <c r="W221" s="389"/>
      <c r="X221" s="389"/>
      <c r="Y221" s="389"/>
      <c r="AA221" s="429"/>
      <c r="AB221" s="429"/>
      <c r="AC221" s="429"/>
      <c r="AD221" s="429"/>
      <c r="AE221" s="429"/>
      <c r="AF221" s="429"/>
      <c r="AG221" s="429"/>
      <c r="AH221" s="429"/>
      <c r="AI221" s="430"/>
      <c r="AJ221" s="392"/>
      <c r="AK221" s="392"/>
      <c r="AL221" s="392"/>
    </row>
    <row r="222" spans="3:38" s="82" customFormat="1">
      <c r="C222" s="273"/>
      <c r="D222" s="389"/>
      <c r="E222" s="389"/>
      <c r="F222" s="389"/>
      <c r="G222" s="274"/>
      <c r="H222" s="274"/>
      <c r="I222" s="274"/>
      <c r="J222" s="390"/>
      <c r="K222" s="390"/>
      <c r="L222" s="390"/>
      <c r="M222" s="390"/>
      <c r="N222" s="391"/>
      <c r="O222" s="389"/>
      <c r="P222" s="273"/>
      <c r="Q222" s="392"/>
      <c r="R222" s="389"/>
      <c r="S222" s="389"/>
      <c r="U222" s="393"/>
      <c r="V222" s="389"/>
      <c r="W222" s="389"/>
      <c r="X222" s="389"/>
      <c r="Y222" s="389"/>
      <c r="AA222" s="429"/>
      <c r="AB222" s="429"/>
      <c r="AC222" s="429"/>
      <c r="AD222" s="429"/>
      <c r="AE222" s="429"/>
      <c r="AF222" s="429"/>
      <c r="AG222" s="429"/>
      <c r="AH222" s="429"/>
      <c r="AI222" s="430"/>
      <c r="AJ222" s="392"/>
      <c r="AK222" s="392"/>
      <c r="AL222" s="392"/>
    </row>
    <row r="223" spans="3:38" s="82" customFormat="1">
      <c r="C223" s="273"/>
      <c r="D223" s="389"/>
      <c r="E223" s="389"/>
      <c r="F223" s="389"/>
      <c r="G223" s="274"/>
      <c r="H223" s="274"/>
      <c r="I223" s="274"/>
      <c r="J223" s="390"/>
      <c r="K223" s="390"/>
      <c r="L223" s="390"/>
      <c r="M223" s="390"/>
      <c r="N223" s="391"/>
      <c r="O223" s="389"/>
      <c r="P223" s="273"/>
      <c r="Q223" s="392"/>
      <c r="R223" s="389"/>
      <c r="S223" s="389"/>
      <c r="U223" s="393"/>
      <c r="V223" s="389"/>
      <c r="W223" s="389"/>
      <c r="X223" s="389"/>
      <c r="Y223" s="389"/>
      <c r="AA223" s="429"/>
      <c r="AB223" s="429"/>
      <c r="AC223" s="429"/>
      <c r="AD223" s="429"/>
      <c r="AE223" s="429"/>
      <c r="AF223" s="429"/>
      <c r="AG223" s="429"/>
      <c r="AH223" s="429"/>
      <c r="AI223" s="430"/>
      <c r="AJ223" s="392"/>
      <c r="AK223" s="392"/>
      <c r="AL223" s="392"/>
    </row>
    <row r="224" spans="3:38" s="82" customFormat="1">
      <c r="C224" s="273"/>
      <c r="D224" s="389"/>
      <c r="E224" s="389"/>
      <c r="F224" s="389"/>
      <c r="G224" s="274"/>
      <c r="H224" s="274"/>
      <c r="I224" s="274"/>
      <c r="J224" s="390"/>
      <c r="K224" s="390"/>
      <c r="L224" s="390"/>
      <c r="M224" s="390"/>
      <c r="N224" s="391"/>
      <c r="O224" s="389"/>
      <c r="P224" s="273"/>
      <c r="Q224" s="392"/>
      <c r="R224" s="389"/>
      <c r="S224" s="389"/>
      <c r="U224" s="393"/>
      <c r="V224" s="389"/>
      <c r="W224" s="389"/>
      <c r="X224" s="389"/>
      <c r="Y224" s="389"/>
      <c r="AA224" s="429"/>
      <c r="AB224" s="429"/>
      <c r="AC224" s="429"/>
      <c r="AD224" s="429"/>
      <c r="AE224" s="429"/>
      <c r="AF224" s="429"/>
      <c r="AG224" s="429"/>
      <c r="AH224" s="429"/>
      <c r="AI224" s="430"/>
      <c r="AJ224" s="392"/>
      <c r="AK224" s="392"/>
      <c r="AL224" s="392"/>
    </row>
    <row r="225" spans="3:38" s="82" customFormat="1">
      <c r="C225" s="273"/>
      <c r="D225" s="389"/>
      <c r="E225" s="389"/>
      <c r="F225" s="389"/>
      <c r="G225" s="274"/>
      <c r="H225" s="274"/>
      <c r="I225" s="274"/>
      <c r="J225" s="390"/>
      <c r="K225" s="390"/>
      <c r="L225" s="390"/>
      <c r="M225" s="390"/>
      <c r="N225" s="391"/>
      <c r="O225" s="389"/>
      <c r="P225" s="273"/>
      <c r="Q225" s="392"/>
      <c r="R225" s="389"/>
      <c r="S225" s="389"/>
      <c r="U225" s="393"/>
      <c r="V225" s="389"/>
      <c r="W225" s="389"/>
      <c r="X225" s="389"/>
      <c r="Y225" s="389"/>
      <c r="AA225" s="429"/>
      <c r="AB225" s="429"/>
      <c r="AC225" s="429"/>
      <c r="AD225" s="429"/>
      <c r="AE225" s="429"/>
      <c r="AF225" s="429"/>
      <c r="AG225" s="429"/>
      <c r="AH225" s="429"/>
      <c r="AI225" s="430"/>
      <c r="AJ225" s="392"/>
      <c r="AK225" s="392"/>
      <c r="AL225" s="392"/>
    </row>
    <row r="226" spans="3:38" s="82" customFormat="1">
      <c r="C226" s="273"/>
      <c r="D226" s="389"/>
      <c r="E226" s="389"/>
      <c r="F226" s="389"/>
      <c r="G226" s="274"/>
      <c r="H226" s="274"/>
      <c r="I226" s="274"/>
      <c r="J226" s="390"/>
      <c r="K226" s="390"/>
      <c r="L226" s="390"/>
      <c r="M226" s="390"/>
      <c r="N226" s="391"/>
      <c r="O226" s="389"/>
      <c r="P226" s="273"/>
      <c r="Q226" s="392"/>
      <c r="R226" s="389"/>
      <c r="S226" s="389"/>
      <c r="U226" s="393"/>
      <c r="V226" s="389"/>
      <c r="W226" s="389"/>
      <c r="X226" s="389"/>
      <c r="Y226" s="389"/>
      <c r="AA226" s="429"/>
      <c r="AB226" s="429"/>
      <c r="AC226" s="429"/>
      <c r="AD226" s="429"/>
      <c r="AE226" s="429"/>
      <c r="AF226" s="429"/>
      <c r="AG226" s="429"/>
      <c r="AH226" s="429"/>
      <c r="AI226" s="430"/>
      <c r="AJ226" s="392"/>
      <c r="AK226" s="392"/>
      <c r="AL226" s="392"/>
    </row>
    <row r="227" spans="3:38" s="82" customFormat="1">
      <c r="C227" s="273"/>
      <c r="D227" s="389"/>
      <c r="E227" s="389"/>
      <c r="F227" s="389"/>
      <c r="G227" s="274"/>
      <c r="H227" s="274"/>
      <c r="I227" s="274"/>
      <c r="J227" s="390"/>
      <c r="K227" s="390"/>
      <c r="L227" s="390"/>
      <c r="M227" s="390"/>
      <c r="N227" s="391"/>
      <c r="O227" s="389"/>
      <c r="P227" s="273"/>
      <c r="Q227" s="392"/>
      <c r="R227" s="389"/>
      <c r="S227" s="389"/>
      <c r="U227" s="393"/>
      <c r="V227" s="389"/>
      <c r="W227" s="389"/>
      <c r="X227" s="389"/>
      <c r="Y227" s="389"/>
      <c r="AA227" s="429"/>
      <c r="AB227" s="429"/>
      <c r="AC227" s="429"/>
      <c r="AD227" s="429"/>
      <c r="AE227" s="429"/>
      <c r="AF227" s="429"/>
      <c r="AG227" s="429"/>
      <c r="AH227" s="429"/>
      <c r="AI227" s="430"/>
      <c r="AJ227" s="392"/>
      <c r="AK227" s="392"/>
      <c r="AL227" s="392"/>
    </row>
    <row r="228" spans="3:38" s="82" customFormat="1">
      <c r="C228" s="273"/>
      <c r="D228" s="389"/>
      <c r="E228" s="389"/>
      <c r="F228" s="389"/>
      <c r="G228" s="274"/>
      <c r="H228" s="274"/>
      <c r="I228" s="274"/>
      <c r="J228" s="390"/>
      <c r="K228" s="390"/>
      <c r="L228" s="390"/>
      <c r="M228" s="390"/>
      <c r="N228" s="391"/>
      <c r="O228" s="389"/>
      <c r="P228" s="273"/>
      <c r="Q228" s="392"/>
      <c r="R228" s="389"/>
      <c r="S228" s="389"/>
      <c r="U228" s="393"/>
      <c r="V228" s="389"/>
      <c r="W228" s="389"/>
      <c r="X228" s="389"/>
      <c r="Y228" s="389"/>
      <c r="AA228" s="429"/>
      <c r="AB228" s="429"/>
      <c r="AC228" s="429"/>
      <c r="AD228" s="429"/>
      <c r="AE228" s="429"/>
      <c r="AF228" s="429"/>
      <c r="AG228" s="429"/>
      <c r="AH228" s="429"/>
      <c r="AI228" s="430"/>
      <c r="AJ228" s="392"/>
      <c r="AK228" s="392"/>
      <c r="AL228" s="392"/>
    </row>
    <row r="229" spans="3:38" s="82" customFormat="1">
      <c r="C229" s="273"/>
      <c r="D229" s="389"/>
      <c r="E229" s="389"/>
      <c r="F229" s="389"/>
      <c r="G229" s="274"/>
      <c r="H229" s="274"/>
      <c r="I229" s="274"/>
      <c r="J229" s="390"/>
      <c r="K229" s="390"/>
      <c r="L229" s="390"/>
      <c r="M229" s="390"/>
      <c r="N229" s="391"/>
      <c r="O229" s="389"/>
      <c r="P229" s="273"/>
      <c r="Q229" s="392"/>
      <c r="R229" s="389"/>
      <c r="S229" s="389"/>
      <c r="U229" s="393"/>
      <c r="V229" s="389"/>
      <c r="W229" s="389"/>
      <c r="X229" s="389"/>
      <c r="Y229" s="389"/>
      <c r="AA229" s="429"/>
      <c r="AB229" s="429"/>
      <c r="AC229" s="429"/>
      <c r="AD229" s="429"/>
      <c r="AE229" s="429"/>
      <c r="AF229" s="429"/>
      <c r="AG229" s="429"/>
      <c r="AH229" s="429"/>
      <c r="AI229" s="430"/>
      <c r="AJ229" s="392"/>
      <c r="AK229" s="392"/>
      <c r="AL229" s="392"/>
    </row>
    <row r="230" spans="3:38" s="82" customFormat="1">
      <c r="C230" s="273"/>
      <c r="D230" s="389"/>
      <c r="E230" s="389"/>
      <c r="F230" s="389"/>
      <c r="G230" s="274"/>
      <c r="H230" s="274"/>
      <c r="I230" s="274"/>
      <c r="J230" s="390"/>
      <c r="K230" s="390"/>
      <c r="L230" s="390"/>
      <c r="M230" s="390"/>
      <c r="N230" s="391"/>
      <c r="O230" s="389"/>
      <c r="P230" s="273"/>
      <c r="Q230" s="392"/>
      <c r="R230" s="389"/>
      <c r="S230" s="389"/>
      <c r="U230" s="393"/>
      <c r="V230" s="389"/>
      <c r="W230" s="389"/>
      <c r="X230" s="389"/>
      <c r="Y230" s="389"/>
      <c r="AA230" s="429"/>
      <c r="AB230" s="429"/>
      <c r="AC230" s="429"/>
      <c r="AD230" s="429"/>
      <c r="AE230" s="429"/>
      <c r="AF230" s="429"/>
      <c r="AG230" s="429"/>
      <c r="AH230" s="429"/>
      <c r="AI230" s="430"/>
      <c r="AJ230" s="392"/>
      <c r="AK230" s="392"/>
      <c r="AL230" s="392"/>
    </row>
    <row r="231" spans="3:38" s="82" customFormat="1">
      <c r="C231" s="273"/>
      <c r="D231" s="389"/>
      <c r="E231" s="389"/>
      <c r="F231" s="389"/>
      <c r="G231" s="274"/>
      <c r="H231" s="274"/>
      <c r="I231" s="274"/>
      <c r="J231" s="390"/>
      <c r="K231" s="390"/>
      <c r="L231" s="390"/>
      <c r="M231" s="390"/>
      <c r="N231" s="391"/>
      <c r="O231" s="389"/>
      <c r="P231" s="273"/>
      <c r="Q231" s="392"/>
      <c r="R231" s="389"/>
      <c r="S231" s="389"/>
      <c r="U231" s="393"/>
      <c r="V231" s="389"/>
      <c r="W231" s="389"/>
      <c r="X231" s="389"/>
      <c r="Y231" s="389"/>
      <c r="AA231" s="429"/>
      <c r="AB231" s="429"/>
      <c r="AC231" s="429"/>
      <c r="AD231" s="429"/>
      <c r="AE231" s="429"/>
      <c r="AF231" s="429"/>
      <c r="AG231" s="429"/>
      <c r="AH231" s="429"/>
      <c r="AI231" s="430"/>
      <c r="AJ231" s="392"/>
      <c r="AK231" s="392"/>
      <c r="AL231" s="392"/>
    </row>
    <row r="232" spans="3:38" s="82" customFormat="1">
      <c r="C232" s="273"/>
      <c r="D232" s="389"/>
      <c r="E232" s="389"/>
      <c r="F232" s="389"/>
      <c r="G232" s="274"/>
      <c r="H232" s="274"/>
      <c r="I232" s="274"/>
      <c r="J232" s="390"/>
      <c r="K232" s="390"/>
      <c r="L232" s="390"/>
      <c r="M232" s="390"/>
      <c r="N232" s="391"/>
      <c r="O232" s="389"/>
      <c r="P232" s="273"/>
      <c r="Q232" s="392"/>
      <c r="R232" s="389"/>
      <c r="S232" s="389"/>
      <c r="U232" s="393"/>
      <c r="V232" s="389"/>
      <c r="W232" s="389"/>
      <c r="X232" s="389"/>
      <c r="Y232" s="389"/>
      <c r="AA232" s="429"/>
      <c r="AB232" s="429"/>
      <c r="AC232" s="429"/>
      <c r="AD232" s="429"/>
      <c r="AE232" s="429"/>
      <c r="AF232" s="429"/>
      <c r="AG232" s="429"/>
      <c r="AH232" s="429"/>
      <c r="AI232" s="430"/>
      <c r="AJ232" s="392"/>
      <c r="AK232" s="392"/>
      <c r="AL232" s="392"/>
    </row>
    <row r="233" spans="3:38" s="82" customFormat="1">
      <c r="C233" s="273"/>
      <c r="D233" s="389"/>
      <c r="E233" s="389"/>
      <c r="F233" s="389"/>
      <c r="G233" s="274"/>
      <c r="H233" s="274"/>
      <c r="I233" s="274"/>
      <c r="J233" s="390"/>
      <c r="K233" s="390"/>
      <c r="L233" s="390"/>
      <c r="M233" s="390"/>
      <c r="N233" s="391"/>
      <c r="O233" s="389"/>
      <c r="P233" s="273"/>
      <c r="Q233" s="392"/>
      <c r="R233" s="389"/>
      <c r="S233" s="389"/>
      <c r="U233" s="393"/>
      <c r="V233" s="389"/>
      <c r="W233" s="389"/>
      <c r="X233" s="389"/>
      <c r="Y233" s="389"/>
      <c r="AA233" s="429"/>
      <c r="AB233" s="429"/>
      <c r="AC233" s="429"/>
      <c r="AD233" s="429"/>
      <c r="AE233" s="429"/>
      <c r="AF233" s="429"/>
      <c r="AG233" s="429"/>
      <c r="AH233" s="429"/>
      <c r="AI233" s="430"/>
      <c r="AJ233" s="392"/>
      <c r="AK233" s="392"/>
      <c r="AL233" s="392"/>
    </row>
    <row r="234" spans="3:38" s="82" customFormat="1">
      <c r="C234" s="273"/>
      <c r="D234" s="389"/>
      <c r="E234" s="389"/>
      <c r="F234" s="389"/>
      <c r="G234" s="274"/>
      <c r="H234" s="274"/>
      <c r="I234" s="274"/>
      <c r="J234" s="390"/>
      <c r="K234" s="390"/>
      <c r="L234" s="390"/>
      <c r="M234" s="390"/>
      <c r="N234" s="391"/>
      <c r="O234" s="389"/>
      <c r="P234" s="273"/>
      <c r="Q234" s="392"/>
      <c r="R234" s="389"/>
      <c r="S234" s="389"/>
      <c r="U234" s="393"/>
      <c r="V234" s="389"/>
      <c r="W234" s="389"/>
      <c r="X234" s="389"/>
      <c r="Y234" s="389"/>
      <c r="AA234" s="429"/>
      <c r="AB234" s="429"/>
      <c r="AC234" s="429"/>
      <c r="AD234" s="429"/>
      <c r="AE234" s="429"/>
      <c r="AF234" s="429"/>
      <c r="AG234" s="429"/>
      <c r="AH234" s="429"/>
      <c r="AI234" s="430"/>
      <c r="AJ234" s="392"/>
      <c r="AK234" s="392"/>
      <c r="AL234" s="392"/>
    </row>
    <row r="235" spans="3:38" s="82" customFormat="1">
      <c r="C235" s="273"/>
      <c r="D235" s="389"/>
      <c r="E235" s="389"/>
      <c r="F235" s="389"/>
      <c r="G235" s="274"/>
      <c r="H235" s="274"/>
      <c r="I235" s="274"/>
      <c r="J235" s="390"/>
      <c r="K235" s="390"/>
      <c r="L235" s="390"/>
      <c r="M235" s="390"/>
      <c r="N235" s="391"/>
      <c r="O235" s="389"/>
      <c r="P235" s="273"/>
      <c r="Q235" s="392"/>
      <c r="R235" s="389"/>
      <c r="S235" s="389"/>
      <c r="U235" s="393"/>
      <c r="V235" s="389"/>
      <c r="W235" s="389"/>
      <c r="X235" s="389"/>
      <c r="Y235" s="389"/>
      <c r="AA235" s="429"/>
      <c r="AB235" s="429"/>
      <c r="AC235" s="429"/>
      <c r="AD235" s="429"/>
      <c r="AE235" s="429"/>
      <c r="AF235" s="429"/>
      <c r="AG235" s="429"/>
      <c r="AH235" s="429"/>
      <c r="AI235" s="430"/>
      <c r="AJ235" s="392"/>
      <c r="AK235" s="392"/>
      <c r="AL235" s="392"/>
    </row>
    <row r="236" spans="3:38" s="82" customFormat="1">
      <c r="C236" s="273"/>
      <c r="D236" s="389"/>
      <c r="E236" s="389"/>
      <c r="F236" s="389"/>
      <c r="G236" s="274"/>
      <c r="H236" s="274"/>
      <c r="I236" s="274"/>
      <c r="J236" s="390"/>
      <c r="K236" s="390"/>
      <c r="L236" s="390"/>
      <c r="M236" s="390"/>
      <c r="N236" s="391"/>
      <c r="O236" s="389"/>
      <c r="P236" s="273"/>
      <c r="Q236" s="392"/>
      <c r="R236" s="389"/>
      <c r="S236" s="389"/>
      <c r="U236" s="393"/>
      <c r="V236" s="389"/>
      <c r="W236" s="389"/>
      <c r="X236" s="389"/>
      <c r="Y236" s="389"/>
      <c r="AA236" s="429"/>
      <c r="AB236" s="429"/>
      <c r="AC236" s="429"/>
      <c r="AD236" s="429"/>
      <c r="AE236" s="429"/>
      <c r="AF236" s="429"/>
      <c r="AG236" s="429"/>
      <c r="AH236" s="429"/>
      <c r="AI236" s="430"/>
      <c r="AJ236" s="392"/>
      <c r="AK236" s="392"/>
      <c r="AL236" s="392"/>
    </row>
    <row r="237" spans="3:38" s="82" customFormat="1">
      <c r="C237" s="273"/>
      <c r="D237" s="389"/>
      <c r="E237" s="389"/>
      <c r="F237" s="389"/>
      <c r="G237" s="274"/>
      <c r="H237" s="274"/>
      <c r="I237" s="274"/>
      <c r="J237" s="390"/>
      <c r="K237" s="390"/>
      <c r="L237" s="390"/>
      <c r="M237" s="390"/>
      <c r="N237" s="391"/>
      <c r="O237" s="389"/>
      <c r="P237" s="273"/>
      <c r="Q237" s="392"/>
      <c r="R237" s="389"/>
      <c r="S237" s="389"/>
      <c r="U237" s="393"/>
      <c r="V237" s="389"/>
      <c r="W237" s="389"/>
      <c r="X237" s="389"/>
      <c r="Y237" s="389"/>
      <c r="AA237" s="429"/>
      <c r="AB237" s="429"/>
      <c r="AC237" s="429"/>
      <c r="AD237" s="429"/>
      <c r="AE237" s="429"/>
      <c r="AF237" s="429"/>
      <c r="AG237" s="429"/>
      <c r="AH237" s="429"/>
      <c r="AI237" s="430"/>
      <c r="AJ237" s="392"/>
      <c r="AK237" s="392"/>
      <c r="AL237" s="392"/>
    </row>
    <row r="238" spans="3:38" s="82" customFormat="1">
      <c r="C238" s="273"/>
      <c r="D238" s="389"/>
      <c r="E238" s="389"/>
      <c r="F238" s="389"/>
      <c r="G238" s="274"/>
      <c r="H238" s="274"/>
      <c r="I238" s="274"/>
      <c r="J238" s="390"/>
      <c r="K238" s="390"/>
      <c r="L238" s="390"/>
      <c r="M238" s="390"/>
      <c r="N238" s="391"/>
      <c r="O238" s="389"/>
      <c r="P238" s="273"/>
      <c r="Q238" s="392"/>
      <c r="R238" s="389"/>
      <c r="S238" s="389"/>
      <c r="U238" s="393"/>
      <c r="V238" s="389"/>
      <c r="W238" s="389"/>
      <c r="X238" s="389"/>
      <c r="Y238" s="389"/>
      <c r="AA238" s="429"/>
      <c r="AB238" s="429"/>
      <c r="AC238" s="429"/>
      <c r="AD238" s="429"/>
      <c r="AE238" s="429"/>
      <c r="AF238" s="429"/>
      <c r="AG238" s="429"/>
      <c r="AH238" s="429"/>
      <c r="AI238" s="430"/>
      <c r="AJ238" s="392"/>
      <c r="AK238" s="392"/>
      <c r="AL238" s="392"/>
    </row>
    <row r="239" spans="3:38" s="82" customFormat="1">
      <c r="C239" s="273"/>
      <c r="D239" s="389"/>
      <c r="E239" s="389"/>
      <c r="F239" s="389"/>
      <c r="G239" s="274"/>
      <c r="H239" s="274"/>
      <c r="I239" s="274"/>
      <c r="J239" s="390"/>
      <c r="K239" s="390"/>
      <c r="L239" s="390"/>
      <c r="M239" s="390"/>
      <c r="N239" s="391"/>
      <c r="O239" s="389"/>
      <c r="P239" s="273"/>
      <c r="Q239" s="392"/>
      <c r="R239" s="389"/>
      <c r="S239" s="389"/>
      <c r="U239" s="393"/>
      <c r="V239" s="389"/>
      <c r="W239" s="389"/>
      <c r="X239" s="389"/>
      <c r="Y239" s="389"/>
      <c r="AA239" s="429"/>
      <c r="AB239" s="429"/>
      <c r="AC239" s="429"/>
      <c r="AD239" s="429"/>
      <c r="AE239" s="429"/>
      <c r="AF239" s="429"/>
      <c r="AG239" s="429"/>
      <c r="AH239" s="429"/>
      <c r="AI239" s="430"/>
      <c r="AJ239" s="392"/>
      <c r="AK239" s="392"/>
      <c r="AL239" s="392"/>
    </row>
    <row r="240" spans="3:38" s="82" customFormat="1">
      <c r="C240" s="273"/>
      <c r="D240" s="389"/>
      <c r="E240" s="389"/>
      <c r="F240" s="389"/>
      <c r="G240" s="274"/>
      <c r="H240" s="274"/>
      <c r="I240" s="274"/>
      <c r="J240" s="390"/>
      <c r="K240" s="390"/>
      <c r="L240" s="390"/>
      <c r="M240" s="390"/>
      <c r="N240" s="391"/>
      <c r="O240" s="389"/>
      <c r="P240" s="273"/>
      <c r="Q240" s="392"/>
      <c r="R240" s="389"/>
      <c r="S240" s="389"/>
      <c r="U240" s="393"/>
      <c r="V240" s="389"/>
      <c r="W240" s="389"/>
      <c r="X240" s="389"/>
      <c r="Y240" s="389"/>
      <c r="AA240" s="429"/>
      <c r="AB240" s="429"/>
      <c r="AC240" s="429"/>
      <c r="AD240" s="429"/>
      <c r="AE240" s="429"/>
      <c r="AF240" s="429"/>
      <c r="AG240" s="429"/>
      <c r="AH240" s="429"/>
      <c r="AI240" s="430"/>
      <c r="AJ240" s="392"/>
      <c r="AK240" s="392"/>
      <c r="AL240" s="392"/>
    </row>
    <row r="241" spans="3:38" s="82" customFormat="1">
      <c r="C241" s="273"/>
      <c r="D241" s="389"/>
      <c r="E241" s="389"/>
      <c r="F241" s="389"/>
      <c r="G241" s="274"/>
      <c r="H241" s="274"/>
      <c r="I241" s="274"/>
      <c r="J241" s="390"/>
      <c r="K241" s="390"/>
      <c r="L241" s="390"/>
      <c r="M241" s="390"/>
      <c r="N241" s="391"/>
      <c r="O241" s="389"/>
      <c r="P241" s="273"/>
      <c r="Q241" s="392"/>
      <c r="R241" s="389"/>
      <c r="S241" s="389"/>
      <c r="U241" s="393"/>
      <c r="V241" s="389"/>
      <c r="W241" s="389"/>
      <c r="X241" s="389"/>
      <c r="Y241" s="389"/>
      <c r="AA241" s="429"/>
      <c r="AB241" s="429"/>
      <c r="AC241" s="429"/>
      <c r="AD241" s="429"/>
      <c r="AE241" s="429"/>
      <c r="AF241" s="429"/>
      <c r="AG241" s="429"/>
      <c r="AH241" s="429"/>
      <c r="AI241" s="430"/>
      <c r="AJ241" s="392"/>
      <c r="AK241" s="392"/>
      <c r="AL241" s="392"/>
    </row>
    <row r="242" spans="3:38" s="82" customFormat="1">
      <c r="C242" s="273"/>
      <c r="D242" s="389"/>
      <c r="E242" s="389"/>
      <c r="F242" s="389"/>
      <c r="G242" s="274"/>
      <c r="H242" s="274"/>
      <c r="I242" s="274"/>
      <c r="J242" s="390"/>
      <c r="K242" s="390"/>
      <c r="L242" s="390"/>
      <c r="M242" s="390"/>
      <c r="N242" s="391"/>
      <c r="O242" s="389"/>
      <c r="P242" s="273"/>
      <c r="Q242" s="392"/>
      <c r="R242" s="389"/>
      <c r="S242" s="389"/>
      <c r="U242" s="393"/>
      <c r="V242" s="389"/>
      <c r="W242" s="389"/>
      <c r="X242" s="389"/>
      <c r="Y242" s="389"/>
      <c r="AA242" s="429"/>
      <c r="AB242" s="429"/>
      <c r="AC242" s="429"/>
      <c r="AD242" s="429"/>
      <c r="AE242" s="429"/>
      <c r="AF242" s="429"/>
      <c r="AG242" s="429"/>
      <c r="AH242" s="429"/>
      <c r="AI242" s="430"/>
      <c r="AJ242" s="392"/>
      <c r="AK242" s="392"/>
      <c r="AL242" s="392"/>
    </row>
    <row r="243" spans="3:38" s="82" customFormat="1">
      <c r="C243" s="273"/>
      <c r="D243" s="389"/>
      <c r="E243" s="389"/>
      <c r="F243" s="389"/>
      <c r="G243" s="274"/>
      <c r="H243" s="274"/>
      <c r="I243" s="274"/>
      <c r="J243" s="390"/>
      <c r="K243" s="390"/>
      <c r="L243" s="390"/>
      <c r="M243" s="390"/>
      <c r="N243" s="391"/>
      <c r="O243" s="389"/>
      <c r="P243" s="273"/>
      <c r="Q243" s="392"/>
      <c r="R243" s="389"/>
      <c r="S243" s="389"/>
      <c r="U243" s="393"/>
      <c r="V243" s="389"/>
      <c r="W243" s="389"/>
      <c r="X243" s="389"/>
      <c r="Y243" s="389"/>
      <c r="AA243" s="429"/>
      <c r="AB243" s="429"/>
      <c r="AC243" s="429"/>
      <c r="AD243" s="429"/>
      <c r="AE243" s="429"/>
      <c r="AF243" s="429"/>
      <c r="AG243" s="429"/>
      <c r="AH243" s="429"/>
      <c r="AI243" s="430"/>
      <c r="AJ243" s="392"/>
      <c r="AK243" s="392"/>
      <c r="AL243" s="392"/>
    </row>
    <row r="244" spans="3:38" s="82" customFormat="1">
      <c r="C244" s="273"/>
      <c r="D244" s="389"/>
      <c r="E244" s="389"/>
      <c r="F244" s="389"/>
      <c r="G244" s="274"/>
      <c r="H244" s="274"/>
      <c r="I244" s="274"/>
      <c r="J244" s="390"/>
      <c r="K244" s="390"/>
      <c r="L244" s="390"/>
      <c r="M244" s="390"/>
      <c r="N244" s="391"/>
      <c r="O244" s="389"/>
      <c r="P244" s="273"/>
      <c r="Q244" s="392"/>
      <c r="R244" s="389"/>
      <c r="S244" s="389"/>
      <c r="U244" s="393"/>
      <c r="V244" s="389"/>
      <c r="W244" s="389"/>
      <c r="X244" s="389"/>
      <c r="Y244" s="389"/>
      <c r="AA244" s="429"/>
      <c r="AB244" s="429"/>
      <c r="AC244" s="429"/>
      <c r="AD244" s="429"/>
      <c r="AE244" s="429"/>
      <c r="AF244" s="429"/>
      <c r="AG244" s="429"/>
      <c r="AH244" s="429"/>
      <c r="AI244" s="430"/>
      <c r="AJ244" s="392"/>
      <c r="AK244" s="392"/>
      <c r="AL244" s="392"/>
    </row>
    <row r="245" spans="3:38" s="82" customFormat="1">
      <c r="C245" s="273"/>
      <c r="D245" s="389"/>
      <c r="E245" s="389"/>
      <c r="F245" s="389"/>
      <c r="G245" s="274"/>
      <c r="H245" s="274"/>
      <c r="I245" s="274"/>
      <c r="J245" s="390"/>
      <c r="K245" s="390"/>
      <c r="L245" s="390"/>
      <c r="M245" s="390"/>
      <c r="N245" s="391"/>
      <c r="O245" s="389"/>
      <c r="P245" s="273"/>
      <c r="Q245" s="392"/>
      <c r="R245" s="389"/>
      <c r="S245" s="389"/>
      <c r="U245" s="393"/>
      <c r="V245" s="389"/>
      <c r="W245" s="389"/>
      <c r="X245" s="389"/>
      <c r="Y245" s="389"/>
      <c r="AA245" s="429"/>
      <c r="AB245" s="429"/>
      <c r="AC245" s="429"/>
      <c r="AD245" s="429"/>
      <c r="AE245" s="429"/>
      <c r="AF245" s="429"/>
      <c r="AG245" s="429"/>
      <c r="AH245" s="429"/>
      <c r="AI245" s="430"/>
      <c r="AJ245" s="392"/>
      <c r="AK245" s="392"/>
      <c r="AL245" s="392"/>
    </row>
    <row r="246" spans="3:38" s="82" customFormat="1">
      <c r="C246" s="273"/>
      <c r="D246" s="389"/>
      <c r="E246" s="389"/>
      <c r="F246" s="389"/>
      <c r="G246" s="274"/>
      <c r="H246" s="274"/>
      <c r="I246" s="274"/>
      <c r="J246" s="390"/>
      <c r="K246" s="390"/>
      <c r="L246" s="390"/>
      <c r="M246" s="390"/>
      <c r="N246" s="391"/>
      <c r="O246" s="389"/>
      <c r="P246" s="273"/>
      <c r="Q246" s="392"/>
      <c r="R246" s="389"/>
      <c r="S246" s="389"/>
      <c r="U246" s="393"/>
      <c r="V246" s="389"/>
      <c r="W246" s="389"/>
      <c r="X246" s="389"/>
      <c r="Y246" s="389"/>
      <c r="AA246" s="429"/>
      <c r="AB246" s="429"/>
      <c r="AC246" s="429"/>
      <c r="AD246" s="429"/>
      <c r="AE246" s="429"/>
      <c r="AF246" s="429"/>
      <c r="AG246" s="429"/>
      <c r="AH246" s="429"/>
      <c r="AI246" s="430"/>
      <c r="AJ246" s="392"/>
      <c r="AK246" s="392"/>
      <c r="AL246" s="392"/>
    </row>
    <row r="247" spans="3:38" s="82" customFormat="1">
      <c r="C247" s="273"/>
      <c r="D247" s="389"/>
      <c r="E247" s="389"/>
      <c r="F247" s="389"/>
      <c r="G247" s="274"/>
      <c r="H247" s="274"/>
      <c r="I247" s="274"/>
      <c r="J247" s="390"/>
      <c r="K247" s="390"/>
      <c r="L247" s="390"/>
      <c r="M247" s="390"/>
      <c r="N247" s="391"/>
      <c r="O247" s="389"/>
      <c r="P247" s="273"/>
      <c r="Q247" s="392"/>
      <c r="R247" s="389"/>
      <c r="S247" s="389"/>
      <c r="U247" s="393"/>
      <c r="V247" s="389"/>
      <c r="W247" s="389"/>
      <c r="X247" s="389"/>
      <c r="Y247" s="389"/>
      <c r="AA247" s="429"/>
      <c r="AB247" s="429"/>
      <c r="AC247" s="429"/>
      <c r="AD247" s="429"/>
      <c r="AE247" s="429"/>
      <c r="AF247" s="429"/>
      <c r="AG247" s="429"/>
      <c r="AH247" s="429"/>
      <c r="AI247" s="430"/>
      <c r="AJ247" s="392"/>
      <c r="AK247" s="392"/>
      <c r="AL247" s="392"/>
    </row>
    <row r="248" spans="3:38" s="82" customFormat="1">
      <c r="C248" s="273"/>
      <c r="D248" s="389"/>
      <c r="E248" s="389"/>
      <c r="F248" s="389"/>
      <c r="G248" s="274"/>
      <c r="H248" s="274"/>
      <c r="I248" s="274"/>
      <c r="J248" s="390"/>
      <c r="K248" s="390"/>
      <c r="L248" s="390"/>
      <c r="M248" s="390"/>
      <c r="N248" s="391"/>
      <c r="O248" s="389"/>
      <c r="P248" s="273"/>
      <c r="Q248" s="392"/>
      <c r="R248" s="389"/>
      <c r="S248" s="389"/>
      <c r="U248" s="393"/>
      <c r="V248" s="389"/>
      <c r="W248" s="389"/>
      <c r="X248" s="389"/>
      <c r="Y248" s="389"/>
      <c r="AA248" s="429"/>
      <c r="AB248" s="429"/>
      <c r="AC248" s="429"/>
      <c r="AD248" s="429"/>
      <c r="AE248" s="429"/>
      <c r="AF248" s="429"/>
      <c r="AG248" s="429"/>
      <c r="AH248" s="429"/>
      <c r="AI248" s="430"/>
      <c r="AJ248" s="392"/>
      <c r="AK248" s="392"/>
      <c r="AL248" s="392"/>
    </row>
    <row r="249" spans="3:38" s="82" customFormat="1">
      <c r="C249" s="273"/>
      <c r="D249" s="389"/>
      <c r="E249" s="389"/>
      <c r="F249" s="389"/>
      <c r="G249" s="274"/>
      <c r="H249" s="274"/>
      <c r="I249" s="274"/>
      <c r="J249" s="390"/>
      <c r="K249" s="390"/>
      <c r="L249" s="390"/>
      <c r="M249" s="390"/>
      <c r="N249" s="391"/>
      <c r="O249" s="389"/>
      <c r="P249" s="273"/>
      <c r="Q249" s="392"/>
      <c r="R249" s="389"/>
      <c r="S249" s="389"/>
      <c r="U249" s="393"/>
      <c r="V249" s="389"/>
      <c r="W249" s="389"/>
      <c r="X249" s="389"/>
      <c r="Y249" s="389"/>
      <c r="AA249" s="429"/>
      <c r="AB249" s="429"/>
      <c r="AC249" s="429"/>
      <c r="AD249" s="429"/>
      <c r="AE249" s="429"/>
      <c r="AF249" s="429"/>
      <c r="AG249" s="429"/>
      <c r="AH249" s="429"/>
      <c r="AI249" s="430"/>
      <c r="AJ249" s="392"/>
      <c r="AK249" s="392"/>
      <c r="AL249" s="392"/>
    </row>
    <row r="250" spans="3:38" s="82" customFormat="1">
      <c r="C250" s="273"/>
      <c r="D250" s="389"/>
      <c r="E250" s="389"/>
      <c r="F250" s="389"/>
      <c r="G250" s="274"/>
      <c r="H250" s="274"/>
      <c r="I250" s="274"/>
      <c r="J250" s="390"/>
      <c r="K250" s="390"/>
      <c r="L250" s="390"/>
      <c r="M250" s="390"/>
      <c r="N250" s="391"/>
      <c r="O250" s="389"/>
      <c r="P250" s="273"/>
      <c r="Q250" s="392"/>
      <c r="R250" s="389"/>
      <c r="S250" s="389"/>
      <c r="U250" s="393"/>
      <c r="V250" s="389"/>
      <c r="W250" s="389"/>
      <c r="X250" s="389"/>
      <c r="Y250" s="389"/>
      <c r="AA250" s="429"/>
      <c r="AB250" s="429"/>
      <c r="AC250" s="429"/>
      <c r="AD250" s="429"/>
      <c r="AE250" s="429"/>
      <c r="AF250" s="429"/>
      <c r="AG250" s="429"/>
      <c r="AH250" s="429"/>
      <c r="AI250" s="430"/>
      <c r="AJ250" s="392"/>
      <c r="AK250" s="392"/>
      <c r="AL250" s="392"/>
    </row>
    <row r="251" spans="3:38" s="82" customFormat="1">
      <c r="C251" s="273"/>
      <c r="D251" s="389"/>
      <c r="E251" s="389"/>
      <c r="F251" s="389"/>
      <c r="G251" s="274"/>
      <c r="H251" s="274"/>
      <c r="I251" s="274"/>
      <c r="J251" s="390"/>
      <c r="K251" s="390"/>
      <c r="L251" s="390"/>
      <c r="M251" s="390"/>
      <c r="N251" s="391"/>
      <c r="O251" s="389"/>
      <c r="P251" s="273"/>
      <c r="Q251" s="392"/>
      <c r="R251" s="389"/>
      <c r="S251" s="389"/>
      <c r="U251" s="393"/>
      <c r="V251" s="389"/>
      <c r="W251" s="389"/>
      <c r="X251" s="389"/>
      <c r="Y251" s="389"/>
      <c r="AA251" s="429"/>
      <c r="AB251" s="429"/>
      <c r="AC251" s="429"/>
      <c r="AD251" s="429"/>
      <c r="AE251" s="429"/>
      <c r="AF251" s="429"/>
      <c r="AG251" s="429"/>
      <c r="AH251" s="429"/>
      <c r="AI251" s="430"/>
      <c r="AJ251" s="392"/>
      <c r="AK251" s="392"/>
      <c r="AL251" s="392"/>
    </row>
    <row r="252" spans="3:38" s="82" customFormat="1">
      <c r="C252" s="273"/>
      <c r="D252" s="389"/>
      <c r="E252" s="389"/>
      <c r="F252" s="389"/>
      <c r="G252" s="274"/>
      <c r="H252" s="274"/>
      <c r="I252" s="274"/>
      <c r="J252" s="390"/>
      <c r="K252" s="390"/>
      <c r="L252" s="390"/>
      <c r="M252" s="390"/>
      <c r="N252" s="391"/>
      <c r="O252" s="389"/>
      <c r="P252" s="273"/>
      <c r="Q252" s="392"/>
      <c r="R252" s="389"/>
      <c r="S252" s="389"/>
      <c r="U252" s="393"/>
      <c r="V252" s="389"/>
      <c r="W252" s="389"/>
      <c r="X252" s="389"/>
      <c r="Y252" s="389"/>
      <c r="AA252" s="429"/>
      <c r="AB252" s="429"/>
      <c r="AC252" s="429"/>
      <c r="AD252" s="429"/>
      <c r="AE252" s="429"/>
      <c r="AF252" s="429"/>
      <c r="AG252" s="429"/>
      <c r="AH252" s="429"/>
      <c r="AI252" s="430"/>
      <c r="AJ252" s="392"/>
      <c r="AK252" s="392"/>
      <c r="AL252" s="392"/>
    </row>
    <row r="253" spans="3:38" s="82" customFormat="1">
      <c r="C253" s="273"/>
      <c r="D253" s="389"/>
      <c r="E253" s="389"/>
      <c r="F253" s="389"/>
      <c r="G253" s="274"/>
      <c r="H253" s="274"/>
      <c r="I253" s="274"/>
      <c r="J253" s="390"/>
      <c r="K253" s="390"/>
      <c r="L253" s="390"/>
      <c r="M253" s="390"/>
      <c r="N253" s="391"/>
      <c r="O253" s="389"/>
      <c r="P253" s="273"/>
      <c r="Q253" s="392"/>
      <c r="R253" s="389"/>
      <c r="S253" s="389"/>
      <c r="U253" s="393"/>
      <c r="V253" s="389"/>
      <c r="W253" s="389"/>
      <c r="X253" s="389"/>
      <c r="Y253" s="389"/>
      <c r="AA253" s="429"/>
      <c r="AB253" s="429"/>
      <c r="AC253" s="429"/>
      <c r="AD253" s="429"/>
      <c r="AE253" s="429"/>
      <c r="AF253" s="429"/>
      <c r="AG253" s="429"/>
      <c r="AH253" s="429"/>
      <c r="AI253" s="430"/>
      <c r="AJ253" s="392"/>
      <c r="AK253" s="392"/>
      <c r="AL253" s="392"/>
    </row>
    <row r="254" spans="3:38" s="82" customFormat="1">
      <c r="C254" s="273"/>
      <c r="D254" s="389"/>
      <c r="E254" s="389"/>
      <c r="F254" s="389"/>
      <c r="G254" s="274"/>
      <c r="H254" s="274"/>
      <c r="I254" s="274"/>
      <c r="J254" s="390"/>
      <c r="K254" s="390"/>
      <c r="L254" s="390"/>
      <c r="M254" s="390"/>
      <c r="N254" s="391"/>
      <c r="O254" s="389"/>
      <c r="P254" s="273"/>
      <c r="Q254" s="392"/>
      <c r="R254" s="389"/>
      <c r="S254" s="389"/>
      <c r="U254" s="393"/>
      <c r="V254" s="389"/>
      <c r="W254" s="389"/>
      <c r="X254" s="389"/>
      <c r="Y254" s="389"/>
      <c r="AA254" s="429"/>
      <c r="AB254" s="429"/>
      <c r="AC254" s="429"/>
      <c r="AD254" s="429"/>
      <c r="AE254" s="429"/>
      <c r="AF254" s="429"/>
      <c r="AG254" s="429"/>
      <c r="AH254" s="429"/>
      <c r="AI254" s="430"/>
      <c r="AJ254" s="392"/>
      <c r="AK254" s="392"/>
      <c r="AL254" s="392"/>
    </row>
    <row r="255" spans="3:38" s="82" customFormat="1">
      <c r="C255" s="273"/>
      <c r="D255" s="389"/>
      <c r="E255" s="389"/>
      <c r="F255" s="389"/>
      <c r="G255" s="274"/>
      <c r="H255" s="274"/>
      <c r="I255" s="274"/>
      <c r="J255" s="390"/>
      <c r="K255" s="390"/>
      <c r="L255" s="390"/>
      <c r="M255" s="390"/>
      <c r="N255" s="391"/>
      <c r="O255" s="389"/>
      <c r="P255" s="273"/>
      <c r="Q255" s="392"/>
      <c r="R255" s="389"/>
      <c r="S255" s="389"/>
      <c r="U255" s="393"/>
      <c r="V255" s="389"/>
      <c r="W255" s="389"/>
      <c r="X255" s="389"/>
      <c r="Y255" s="389"/>
      <c r="AA255" s="429"/>
      <c r="AB255" s="429"/>
      <c r="AC255" s="429"/>
      <c r="AD255" s="429"/>
      <c r="AE255" s="429"/>
      <c r="AF255" s="429"/>
      <c r="AG255" s="429"/>
      <c r="AH255" s="429"/>
      <c r="AI255" s="430"/>
      <c r="AJ255" s="392"/>
      <c r="AK255" s="392"/>
      <c r="AL255" s="392"/>
    </row>
    <row r="256" spans="3:38" s="82" customFormat="1">
      <c r="C256" s="273"/>
      <c r="D256" s="389"/>
      <c r="E256" s="389"/>
      <c r="F256" s="389"/>
      <c r="G256" s="274"/>
      <c r="H256" s="274"/>
      <c r="I256" s="274"/>
      <c r="J256" s="390"/>
      <c r="K256" s="390"/>
      <c r="L256" s="390"/>
      <c r="M256" s="390"/>
      <c r="N256" s="391"/>
      <c r="O256" s="389"/>
      <c r="P256" s="273"/>
      <c r="Q256" s="392"/>
      <c r="R256" s="389"/>
      <c r="S256" s="389"/>
      <c r="U256" s="393"/>
      <c r="V256" s="389"/>
      <c r="W256" s="389"/>
      <c r="X256" s="389"/>
      <c r="Y256" s="389"/>
      <c r="AA256" s="429"/>
      <c r="AB256" s="429"/>
      <c r="AC256" s="429"/>
      <c r="AD256" s="429"/>
      <c r="AE256" s="429"/>
      <c r="AF256" s="429"/>
      <c r="AG256" s="429"/>
      <c r="AH256" s="429"/>
      <c r="AI256" s="430"/>
      <c r="AJ256" s="392"/>
      <c r="AK256" s="392"/>
      <c r="AL256" s="392"/>
    </row>
    <row r="257" spans="3:38" s="82" customFormat="1">
      <c r="C257" s="273"/>
      <c r="D257" s="389"/>
      <c r="E257" s="389"/>
      <c r="F257" s="389"/>
      <c r="G257" s="274"/>
      <c r="H257" s="274"/>
      <c r="I257" s="274"/>
      <c r="J257" s="390"/>
      <c r="K257" s="390"/>
      <c r="L257" s="390"/>
      <c r="M257" s="390"/>
      <c r="N257" s="391"/>
      <c r="O257" s="389"/>
      <c r="P257" s="273"/>
      <c r="Q257" s="392"/>
      <c r="R257" s="389"/>
      <c r="S257" s="389"/>
      <c r="U257" s="393"/>
      <c r="V257" s="389"/>
      <c r="W257" s="389"/>
      <c r="X257" s="389"/>
      <c r="Y257" s="389"/>
      <c r="AA257" s="429"/>
      <c r="AB257" s="429"/>
      <c r="AC257" s="429"/>
      <c r="AD257" s="429"/>
      <c r="AE257" s="429"/>
      <c r="AF257" s="429"/>
      <c r="AG257" s="429"/>
      <c r="AH257" s="429"/>
      <c r="AI257" s="430"/>
      <c r="AJ257" s="392"/>
      <c r="AK257" s="392"/>
      <c r="AL257" s="392"/>
    </row>
    <row r="258" spans="3:38" s="82" customFormat="1">
      <c r="C258" s="273"/>
      <c r="D258" s="389"/>
      <c r="E258" s="389"/>
      <c r="F258" s="389"/>
      <c r="G258" s="274"/>
      <c r="H258" s="274"/>
      <c r="I258" s="274"/>
      <c r="J258" s="390"/>
      <c r="K258" s="390"/>
      <c r="L258" s="390"/>
      <c r="M258" s="390"/>
      <c r="N258" s="391"/>
      <c r="O258" s="389"/>
      <c r="P258" s="273"/>
      <c r="Q258" s="392"/>
      <c r="R258" s="389"/>
      <c r="S258" s="389"/>
      <c r="U258" s="393"/>
      <c r="V258" s="389"/>
      <c r="W258" s="389"/>
      <c r="X258" s="389"/>
      <c r="Y258" s="389"/>
      <c r="AA258" s="429"/>
      <c r="AB258" s="429"/>
      <c r="AC258" s="429"/>
      <c r="AD258" s="429"/>
      <c r="AE258" s="429"/>
      <c r="AF258" s="429"/>
      <c r="AG258" s="429"/>
      <c r="AH258" s="429"/>
      <c r="AI258" s="430"/>
      <c r="AJ258" s="392"/>
      <c r="AK258" s="392"/>
      <c r="AL258" s="392"/>
    </row>
    <row r="259" spans="3:38" s="82" customFormat="1">
      <c r="C259" s="273"/>
      <c r="D259" s="389"/>
      <c r="E259" s="389"/>
      <c r="F259" s="389"/>
      <c r="G259" s="274"/>
      <c r="H259" s="274"/>
      <c r="I259" s="274"/>
      <c r="J259" s="390"/>
      <c r="K259" s="390"/>
      <c r="L259" s="390"/>
      <c r="M259" s="390"/>
      <c r="N259" s="391"/>
      <c r="O259" s="389"/>
      <c r="P259" s="273"/>
      <c r="Q259" s="392"/>
      <c r="R259" s="389"/>
      <c r="S259" s="389"/>
      <c r="U259" s="393"/>
      <c r="V259" s="389"/>
      <c r="W259" s="389"/>
      <c r="X259" s="389"/>
      <c r="Y259" s="389"/>
      <c r="AA259" s="429"/>
      <c r="AB259" s="429"/>
      <c r="AC259" s="429"/>
      <c r="AD259" s="429"/>
      <c r="AE259" s="429"/>
      <c r="AF259" s="429"/>
      <c r="AG259" s="429"/>
      <c r="AH259" s="429"/>
      <c r="AI259" s="430"/>
      <c r="AJ259" s="392"/>
      <c r="AK259" s="392"/>
      <c r="AL259" s="392"/>
    </row>
    <row r="260" spans="3:38" s="82" customFormat="1">
      <c r="C260" s="273"/>
      <c r="D260" s="389"/>
      <c r="E260" s="389"/>
      <c r="F260" s="389"/>
      <c r="G260" s="274"/>
      <c r="H260" s="274"/>
      <c r="I260" s="274"/>
      <c r="J260" s="390"/>
      <c r="K260" s="390"/>
      <c r="L260" s="390"/>
      <c r="M260" s="390"/>
      <c r="N260" s="391"/>
      <c r="O260" s="389"/>
      <c r="P260" s="273"/>
      <c r="Q260" s="392"/>
      <c r="R260" s="389"/>
      <c r="S260" s="389"/>
      <c r="U260" s="393"/>
      <c r="V260" s="389"/>
      <c r="W260" s="389"/>
      <c r="X260" s="389"/>
      <c r="Y260" s="389"/>
      <c r="AA260" s="429"/>
      <c r="AB260" s="429"/>
      <c r="AC260" s="429"/>
      <c r="AD260" s="429"/>
      <c r="AE260" s="429"/>
      <c r="AF260" s="429"/>
      <c r="AG260" s="429"/>
      <c r="AH260" s="429"/>
      <c r="AI260" s="430"/>
      <c r="AJ260" s="392"/>
      <c r="AK260" s="392"/>
      <c r="AL260" s="392"/>
    </row>
    <row r="261" spans="3:38" s="82" customFormat="1">
      <c r="C261" s="273"/>
      <c r="D261" s="389"/>
      <c r="E261" s="389"/>
      <c r="F261" s="389"/>
      <c r="G261" s="274"/>
      <c r="H261" s="274"/>
      <c r="I261" s="274"/>
      <c r="J261" s="390"/>
      <c r="K261" s="390"/>
      <c r="L261" s="390"/>
      <c r="M261" s="390"/>
      <c r="N261" s="391"/>
      <c r="O261" s="389"/>
      <c r="P261" s="273"/>
      <c r="Q261" s="392"/>
      <c r="R261" s="389"/>
      <c r="S261" s="389"/>
      <c r="U261" s="393"/>
      <c r="V261" s="389"/>
      <c r="W261" s="389"/>
      <c r="X261" s="389"/>
      <c r="Y261" s="389"/>
      <c r="AA261" s="429"/>
      <c r="AB261" s="429"/>
      <c r="AC261" s="429"/>
      <c r="AD261" s="429"/>
      <c r="AE261" s="429"/>
      <c r="AF261" s="429"/>
      <c r="AG261" s="429"/>
      <c r="AH261" s="429"/>
      <c r="AI261" s="430"/>
      <c r="AJ261" s="392"/>
      <c r="AK261" s="392"/>
      <c r="AL261" s="392"/>
    </row>
    <row r="262" spans="3:38" s="82" customFormat="1">
      <c r="C262" s="273"/>
      <c r="D262" s="389"/>
      <c r="E262" s="389"/>
      <c r="F262" s="389"/>
      <c r="G262" s="274"/>
      <c r="H262" s="274"/>
      <c r="I262" s="274"/>
      <c r="J262" s="390"/>
      <c r="K262" s="390"/>
      <c r="L262" s="390"/>
      <c r="M262" s="390"/>
      <c r="N262" s="391"/>
      <c r="O262" s="389"/>
      <c r="P262" s="273"/>
      <c r="Q262" s="392"/>
      <c r="R262" s="389"/>
      <c r="S262" s="389"/>
      <c r="U262" s="393"/>
      <c r="V262" s="389"/>
      <c r="W262" s="389"/>
      <c r="X262" s="389"/>
      <c r="Y262" s="389"/>
      <c r="AA262" s="429"/>
      <c r="AB262" s="429"/>
      <c r="AC262" s="429"/>
      <c r="AD262" s="429"/>
      <c r="AE262" s="429"/>
      <c r="AF262" s="429"/>
      <c r="AG262" s="429"/>
      <c r="AH262" s="429"/>
      <c r="AI262" s="430"/>
      <c r="AJ262" s="392"/>
      <c r="AK262" s="392"/>
      <c r="AL262" s="392"/>
    </row>
    <row r="263" spans="3:38" s="82" customFormat="1">
      <c r="C263" s="273"/>
      <c r="D263" s="389"/>
      <c r="E263" s="389"/>
      <c r="F263" s="389"/>
      <c r="G263" s="274"/>
      <c r="H263" s="274"/>
      <c r="I263" s="274"/>
      <c r="J263" s="390"/>
      <c r="K263" s="390"/>
      <c r="L263" s="390"/>
      <c r="M263" s="390"/>
      <c r="N263" s="391"/>
      <c r="O263" s="389"/>
      <c r="P263" s="273"/>
      <c r="Q263" s="392"/>
      <c r="R263" s="389"/>
      <c r="S263" s="389"/>
      <c r="U263" s="393"/>
      <c r="V263" s="389"/>
      <c r="W263" s="389"/>
      <c r="X263" s="389"/>
      <c r="Y263" s="389"/>
      <c r="AA263" s="429"/>
      <c r="AB263" s="429"/>
      <c r="AC263" s="429"/>
      <c r="AD263" s="429"/>
      <c r="AE263" s="429"/>
      <c r="AF263" s="429"/>
      <c r="AG263" s="429"/>
      <c r="AH263" s="429"/>
      <c r="AI263" s="430"/>
      <c r="AJ263" s="392"/>
      <c r="AK263" s="392"/>
      <c r="AL263" s="392"/>
    </row>
    <row r="264" spans="3:38" s="82" customFormat="1">
      <c r="C264" s="273"/>
      <c r="D264" s="389"/>
      <c r="E264" s="389"/>
      <c r="F264" s="389"/>
      <c r="G264" s="274"/>
      <c r="H264" s="274"/>
      <c r="I264" s="274"/>
      <c r="J264" s="390"/>
      <c r="K264" s="390"/>
      <c r="L264" s="390"/>
      <c r="M264" s="390"/>
      <c r="N264" s="391"/>
      <c r="O264" s="389"/>
      <c r="P264" s="273"/>
      <c r="Q264" s="392"/>
      <c r="R264" s="389"/>
      <c r="S264" s="389"/>
      <c r="U264" s="393"/>
      <c r="V264" s="389"/>
      <c r="W264" s="389"/>
      <c r="X264" s="389"/>
      <c r="Y264" s="389"/>
      <c r="AA264" s="429"/>
      <c r="AB264" s="429"/>
      <c r="AC264" s="429"/>
      <c r="AD264" s="429"/>
      <c r="AE264" s="429"/>
      <c r="AF264" s="429"/>
      <c r="AG264" s="429"/>
      <c r="AH264" s="429"/>
      <c r="AI264" s="430"/>
      <c r="AJ264" s="392"/>
      <c r="AK264" s="392"/>
      <c r="AL264" s="392"/>
    </row>
    <row r="265" spans="3:38" s="82" customFormat="1">
      <c r="C265" s="273"/>
      <c r="D265" s="389"/>
      <c r="E265" s="389"/>
      <c r="F265" s="389"/>
      <c r="G265" s="274"/>
      <c r="H265" s="274"/>
      <c r="I265" s="274"/>
      <c r="J265" s="390"/>
      <c r="K265" s="390"/>
      <c r="L265" s="390"/>
      <c r="M265" s="390"/>
      <c r="N265" s="391"/>
      <c r="O265" s="389"/>
      <c r="P265" s="273"/>
      <c r="Q265" s="392"/>
      <c r="R265" s="389"/>
      <c r="S265" s="389"/>
      <c r="U265" s="393"/>
      <c r="V265" s="389"/>
      <c r="W265" s="389"/>
      <c r="X265" s="389"/>
      <c r="Y265" s="389"/>
      <c r="AA265" s="429"/>
      <c r="AB265" s="429"/>
      <c r="AC265" s="429"/>
      <c r="AD265" s="429"/>
      <c r="AE265" s="429"/>
      <c r="AF265" s="429"/>
      <c r="AG265" s="429"/>
      <c r="AH265" s="429"/>
      <c r="AI265" s="430"/>
      <c r="AJ265" s="392"/>
      <c r="AK265" s="392"/>
      <c r="AL265" s="392"/>
    </row>
    <row r="266" spans="3:38" s="82" customFormat="1">
      <c r="C266" s="273"/>
      <c r="D266" s="389"/>
      <c r="E266" s="389"/>
      <c r="F266" s="389"/>
      <c r="G266" s="274"/>
      <c r="H266" s="274"/>
      <c r="I266" s="274"/>
      <c r="J266" s="390"/>
      <c r="K266" s="390"/>
      <c r="L266" s="390"/>
      <c r="M266" s="390"/>
      <c r="N266" s="391"/>
      <c r="O266" s="389"/>
      <c r="P266" s="273"/>
      <c r="Q266" s="392"/>
      <c r="R266" s="389"/>
      <c r="S266" s="389"/>
      <c r="U266" s="393"/>
      <c r="V266" s="389"/>
      <c r="W266" s="389"/>
      <c r="X266" s="389"/>
      <c r="Y266" s="389"/>
      <c r="AA266" s="429"/>
      <c r="AB266" s="429"/>
      <c r="AC266" s="429"/>
      <c r="AD266" s="429"/>
      <c r="AE266" s="429"/>
      <c r="AF266" s="429"/>
      <c r="AG266" s="429"/>
      <c r="AH266" s="429"/>
      <c r="AI266" s="430"/>
      <c r="AJ266" s="392"/>
      <c r="AK266" s="392"/>
      <c r="AL266" s="392"/>
    </row>
    <row r="267" spans="3:38" s="82" customFormat="1">
      <c r="C267" s="273"/>
      <c r="D267" s="389"/>
      <c r="E267" s="389"/>
      <c r="F267" s="389"/>
      <c r="G267" s="274"/>
      <c r="H267" s="274"/>
      <c r="I267" s="274"/>
      <c r="J267" s="390"/>
      <c r="K267" s="390"/>
      <c r="L267" s="390"/>
      <c r="M267" s="390"/>
      <c r="N267" s="391"/>
      <c r="O267" s="389"/>
      <c r="P267" s="273"/>
      <c r="Q267" s="392"/>
      <c r="R267" s="389"/>
      <c r="S267" s="389"/>
      <c r="U267" s="393"/>
      <c r="V267" s="389"/>
      <c r="W267" s="389"/>
      <c r="X267" s="389"/>
      <c r="Y267" s="389"/>
      <c r="AA267" s="429"/>
      <c r="AB267" s="429"/>
      <c r="AC267" s="429"/>
      <c r="AD267" s="429"/>
      <c r="AE267" s="429"/>
      <c r="AF267" s="429"/>
      <c r="AG267" s="429"/>
      <c r="AH267" s="429"/>
      <c r="AI267" s="430"/>
      <c r="AJ267" s="392"/>
      <c r="AK267" s="392"/>
      <c r="AL267" s="392"/>
    </row>
    <row r="268" spans="3:38" s="82" customFormat="1">
      <c r="C268" s="273"/>
      <c r="D268" s="389"/>
      <c r="E268" s="389"/>
      <c r="F268" s="389"/>
      <c r="G268" s="274"/>
      <c r="H268" s="274"/>
      <c r="I268" s="274"/>
      <c r="J268" s="390"/>
      <c r="K268" s="390"/>
      <c r="L268" s="390"/>
      <c r="M268" s="390"/>
      <c r="N268" s="391"/>
      <c r="O268" s="389"/>
      <c r="P268" s="273"/>
      <c r="Q268" s="392"/>
      <c r="R268" s="389"/>
      <c r="S268" s="389"/>
      <c r="U268" s="393"/>
      <c r="V268" s="389"/>
      <c r="W268" s="389"/>
      <c r="X268" s="389"/>
      <c r="Y268" s="389"/>
      <c r="AA268" s="429"/>
      <c r="AB268" s="429"/>
      <c r="AC268" s="429"/>
      <c r="AD268" s="429"/>
      <c r="AE268" s="429"/>
      <c r="AF268" s="429"/>
      <c r="AG268" s="429"/>
      <c r="AH268" s="429"/>
      <c r="AI268" s="430"/>
      <c r="AJ268" s="392"/>
      <c r="AK268" s="392"/>
      <c r="AL268" s="392"/>
    </row>
    <row r="269" spans="3:38" s="82" customFormat="1">
      <c r="C269" s="273"/>
      <c r="D269" s="389"/>
      <c r="E269" s="389"/>
      <c r="F269" s="389"/>
      <c r="G269" s="274"/>
      <c r="H269" s="274"/>
      <c r="I269" s="274"/>
      <c r="J269" s="390"/>
      <c r="K269" s="390"/>
      <c r="L269" s="390"/>
      <c r="M269" s="390"/>
      <c r="N269" s="391"/>
      <c r="O269" s="389"/>
      <c r="P269" s="273"/>
      <c r="Q269" s="392"/>
      <c r="R269" s="389"/>
      <c r="S269" s="389"/>
      <c r="U269" s="393"/>
      <c r="V269" s="389"/>
      <c r="W269" s="389"/>
      <c r="X269" s="389"/>
      <c r="Y269" s="389"/>
      <c r="AA269" s="429"/>
      <c r="AB269" s="429"/>
      <c r="AC269" s="429"/>
      <c r="AD269" s="429"/>
      <c r="AE269" s="429"/>
      <c r="AF269" s="429"/>
      <c r="AG269" s="429"/>
      <c r="AH269" s="429"/>
      <c r="AI269" s="430"/>
      <c r="AJ269" s="392"/>
      <c r="AK269" s="392"/>
      <c r="AL269" s="392"/>
    </row>
    <row r="270" spans="3:38" s="82" customFormat="1">
      <c r="C270" s="273"/>
      <c r="D270" s="389"/>
      <c r="E270" s="389"/>
      <c r="F270" s="389"/>
      <c r="G270" s="274"/>
      <c r="H270" s="274"/>
      <c r="I270" s="274"/>
      <c r="J270" s="390"/>
      <c r="K270" s="390"/>
      <c r="L270" s="390"/>
      <c r="M270" s="390"/>
      <c r="N270" s="391"/>
      <c r="O270" s="389"/>
      <c r="P270" s="273"/>
      <c r="Q270" s="392"/>
      <c r="R270" s="389"/>
      <c r="S270" s="389"/>
      <c r="U270" s="393"/>
      <c r="V270" s="389"/>
      <c r="W270" s="389"/>
      <c r="X270" s="389"/>
      <c r="Y270" s="389"/>
      <c r="AA270" s="429"/>
      <c r="AB270" s="429"/>
      <c r="AC270" s="429"/>
      <c r="AD270" s="429"/>
      <c r="AE270" s="429"/>
      <c r="AF270" s="429"/>
      <c r="AG270" s="429"/>
      <c r="AH270" s="429"/>
      <c r="AI270" s="430"/>
      <c r="AJ270" s="392"/>
      <c r="AK270" s="392"/>
      <c r="AL270" s="392"/>
    </row>
    <row r="271" spans="3:38" s="82" customFormat="1">
      <c r="C271" s="273"/>
      <c r="D271" s="389"/>
      <c r="E271" s="389"/>
      <c r="F271" s="389"/>
      <c r="G271" s="274"/>
      <c r="H271" s="274"/>
      <c r="I271" s="274"/>
      <c r="J271" s="390"/>
      <c r="K271" s="390"/>
      <c r="L271" s="390"/>
      <c r="M271" s="390"/>
      <c r="N271" s="391"/>
      <c r="O271" s="389"/>
      <c r="P271" s="273"/>
      <c r="Q271" s="392"/>
      <c r="R271" s="389"/>
      <c r="S271" s="389"/>
      <c r="U271" s="393"/>
      <c r="V271" s="389"/>
      <c r="W271" s="389"/>
      <c r="X271" s="389"/>
      <c r="Y271" s="389"/>
      <c r="AA271" s="429"/>
      <c r="AB271" s="429"/>
      <c r="AC271" s="429"/>
      <c r="AD271" s="429"/>
      <c r="AE271" s="429"/>
      <c r="AF271" s="429"/>
      <c r="AG271" s="429"/>
      <c r="AH271" s="429"/>
      <c r="AI271" s="430"/>
      <c r="AJ271" s="392"/>
      <c r="AK271" s="392"/>
      <c r="AL271" s="392"/>
    </row>
    <row r="272" spans="3:38" s="82" customFormat="1">
      <c r="C272" s="273"/>
      <c r="D272" s="389"/>
      <c r="E272" s="389"/>
      <c r="F272" s="389"/>
      <c r="G272" s="274"/>
      <c r="H272" s="274"/>
      <c r="I272" s="274"/>
      <c r="J272" s="390"/>
      <c r="K272" s="390"/>
      <c r="L272" s="390"/>
      <c r="M272" s="390"/>
      <c r="N272" s="391"/>
      <c r="O272" s="389"/>
      <c r="P272" s="273"/>
      <c r="Q272" s="392"/>
      <c r="R272" s="389"/>
      <c r="S272" s="389"/>
      <c r="U272" s="393"/>
      <c r="V272" s="389"/>
      <c r="W272" s="389"/>
      <c r="X272" s="389"/>
      <c r="Y272" s="389"/>
      <c r="AA272" s="429"/>
      <c r="AB272" s="429"/>
      <c r="AC272" s="429"/>
      <c r="AD272" s="429"/>
      <c r="AE272" s="429"/>
      <c r="AF272" s="429"/>
      <c r="AG272" s="429"/>
      <c r="AH272" s="429"/>
      <c r="AI272" s="430"/>
      <c r="AJ272" s="392"/>
      <c r="AK272" s="392"/>
      <c r="AL272" s="392"/>
    </row>
    <row r="273" spans="3:38" s="82" customFormat="1">
      <c r="C273" s="273"/>
      <c r="D273" s="389"/>
      <c r="E273" s="389"/>
      <c r="F273" s="389"/>
      <c r="G273" s="274"/>
      <c r="H273" s="274"/>
      <c r="I273" s="274"/>
      <c r="J273" s="390"/>
      <c r="K273" s="390"/>
      <c r="L273" s="390"/>
      <c r="M273" s="390"/>
      <c r="N273" s="391"/>
      <c r="O273" s="389"/>
      <c r="P273" s="273"/>
      <c r="Q273" s="392"/>
      <c r="R273" s="389"/>
      <c r="S273" s="389"/>
      <c r="U273" s="393"/>
      <c r="V273" s="389"/>
      <c r="W273" s="389"/>
      <c r="X273" s="389"/>
      <c r="Y273" s="389"/>
      <c r="AA273" s="429"/>
      <c r="AB273" s="429"/>
      <c r="AC273" s="429"/>
      <c r="AD273" s="429"/>
      <c r="AE273" s="429"/>
      <c r="AF273" s="429"/>
      <c r="AG273" s="429"/>
      <c r="AH273" s="429"/>
      <c r="AI273" s="430"/>
      <c r="AJ273" s="392"/>
      <c r="AK273" s="392"/>
      <c r="AL273" s="392"/>
    </row>
    <row r="274" spans="3:38" s="82" customFormat="1">
      <c r="C274" s="273"/>
      <c r="D274" s="389"/>
      <c r="E274" s="389"/>
      <c r="F274" s="389"/>
      <c r="G274" s="274"/>
      <c r="H274" s="274"/>
      <c r="I274" s="274"/>
      <c r="J274" s="390"/>
      <c r="K274" s="390"/>
      <c r="L274" s="390"/>
      <c r="M274" s="390"/>
      <c r="N274" s="391"/>
      <c r="O274" s="389"/>
      <c r="P274" s="273"/>
      <c r="Q274" s="392"/>
      <c r="R274" s="389"/>
      <c r="S274" s="389"/>
      <c r="U274" s="393"/>
      <c r="V274" s="389"/>
      <c r="W274" s="389"/>
      <c r="X274" s="389"/>
      <c r="Y274" s="389"/>
      <c r="AA274" s="429"/>
      <c r="AB274" s="429"/>
      <c r="AC274" s="429"/>
      <c r="AD274" s="429"/>
      <c r="AE274" s="429"/>
      <c r="AF274" s="429"/>
      <c r="AG274" s="429"/>
      <c r="AH274" s="429"/>
      <c r="AI274" s="430"/>
      <c r="AJ274" s="392"/>
      <c r="AK274" s="392"/>
      <c r="AL274" s="392"/>
    </row>
    <row r="275" spans="3:38" s="82" customFormat="1">
      <c r="C275" s="273"/>
      <c r="D275" s="389"/>
      <c r="E275" s="389"/>
      <c r="F275" s="389"/>
      <c r="G275" s="274"/>
      <c r="H275" s="274"/>
      <c r="I275" s="274"/>
      <c r="J275" s="390"/>
      <c r="K275" s="390"/>
      <c r="L275" s="390"/>
      <c r="M275" s="390"/>
      <c r="N275" s="391"/>
      <c r="O275" s="389"/>
      <c r="P275" s="273"/>
      <c r="Q275" s="392"/>
      <c r="R275" s="389"/>
      <c r="S275" s="389"/>
      <c r="U275" s="393"/>
      <c r="V275" s="389"/>
      <c r="W275" s="389"/>
      <c r="X275" s="389"/>
      <c r="Y275" s="389"/>
      <c r="AA275" s="429"/>
      <c r="AB275" s="429"/>
      <c r="AC275" s="429"/>
      <c r="AD275" s="429"/>
      <c r="AE275" s="429"/>
      <c r="AF275" s="429"/>
      <c r="AG275" s="429"/>
      <c r="AH275" s="429"/>
      <c r="AI275" s="430"/>
      <c r="AJ275" s="392"/>
      <c r="AK275" s="392"/>
      <c r="AL275" s="392"/>
    </row>
    <row r="276" spans="3:38" s="82" customFormat="1">
      <c r="C276" s="273"/>
      <c r="D276" s="389"/>
      <c r="E276" s="389"/>
      <c r="F276" s="389"/>
      <c r="G276" s="274"/>
      <c r="H276" s="274"/>
      <c r="I276" s="274"/>
      <c r="J276" s="390"/>
      <c r="K276" s="390"/>
      <c r="L276" s="390"/>
      <c r="M276" s="390"/>
      <c r="N276" s="391"/>
      <c r="O276" s="389"/>
      <c r="P276" s="273"/>
      <c r="Q276" s="392"/>
      <c r="R276" s="389"/>
      <c r="S276" s="389"/>
      <c r="U276" s="393"/>
      <c r="V276" s="389"/>
      <c r="W276" s="389"/>
      <c r="X276" s="389"/>
      <c r="Y276" s="389"/>
      <c r="AA276" s="429"/>
      <c r="AB276" s="429"/>
      <c r="AC276" s="429"/>
      <c r="AD276" s="429"/>
      <c r="AE276" s="429"/>
      <c r="AF276" s="429"/>
      <c r="AG276" s="429"/>
      <c r="AH276" s="429"/>
      <c r="AI276" s="430"/>
      <c r="AJ276" s="392"/>
      <c r="AK276" s="392"/>
      <c r="AL276" s="392"/>
    </row>
    <row r="277" spans="3:38" s="82" customFormat="1">
      <c r="C277" s="273"/>
      <c r="D277" s="389"/>
      <c r="E277" s="389"/>
      <c r="F277" s="389"/>
      <c r="G277" s="274"/>
      <c r="H277" s="274"/>
      <c r="I277" s="274"/>
      <c r="J277" s="390"/>
      <c r="K277" s="390"/>
      <c r="L277" s="390"/>
      <c r="M277" s="390"/>
      <c r="N277" s="391"/>
      <c r="O277" s="389"/>
      <c r="P277" s="273"/>
      <c r="Q277" s="392"/>
      <c r="R277" s="389"/>
      <c r="S277" s="389"/>
      <c r="U277" s="393"/>
      <c r="V277" s="389"/>
      <c r="W277" s="389"/>
      <c r="X277" s="389"/>
      <c r="Y277" s="389"/>
      <c r="AA277" s="429"/>
      <c r="AB277" s="429"/>
      <c r="AC277" s="429"/>
      <c r="AD277" s="429"/>
      <c r="AE277" s="429"/>
      <c r="AF277" s="429"/>
      <c r="AG277" s="429"/>
      <c r="AH277" s="429"/>
      <c r="AI277" s="430"/>
      <c r="AJ277" s="392"/>
      <c r="AK277" s="392"/>
      <c r="AL277" s="392"/>
    </row>
    <row r="278" spans="3:38" s="82" customFormat="1">
      <c r="C278" s="273"/>
      <c r="D278" s="389"/>
      <c r="E278" s="389"/>
      <c r="F278" s="389"/>
      <c r="G278" s="274"/>
      <c r="H278" s="274"/>
      <c r="I278" s="274"/>
      <c r="J278" s="390"/>
      <c r="K278" s="390"/>
      <c r="L278" s="390"/>
      <c r="M278" s="390"/>
      <c r="N278" s="391"/>
      <c r="O278" s="389"/>
      <c r="P278" s="273"/>
      <c r="Q278" s="392"/>
      <c r="R278" s="389"/>
      <c r="S278" s="389"/>
      <c r="U278" s="393"/>
      <c r="V278" s="389"/>
      <c r="W278" s="389"/>
      <c r="X278" s="389"/>
      <c r="Y278" s="389"/>
      <c r="AA278" s="429"/>
      <c r="AB278" s="429"/>
      <c r="AC278" s="429"/>
      <c r="AD278" s="429"/>
      <c r="AE278" s="429"/>
      <c r="AF278" s="429"/>
      <c r="AG278" s="429"/>
      <c r="AH278" s="429"/>
      <c r="AI278" s="430"/>
      <c r="AJ278" s="392"/>
      <c r="AK278" s="392"/>
      <c r="AL278" s="392"/>
    </row>
    <row r="279" spans="3:38" s="82" customFormat="1">
      <c r="C279" s="273"/>
      <c r="D279" s="389"/>
      <c r="E279" s="389"/>
      <c r="F279" s="389"/>
      <c r="G279" s="274"/>
      <c r="H279" s="274"/>
      <c r="I279" s="274"/>
      <c r="J279" s="390"/>
      <c r="K279" s="390"/>
      <c r="L279" s="390"/>
      <c r="M279" s="390"/>
      <c r="N279" s="391"/>
      <c r="O279" s="389"/>
      <c r="P279" s="273"/>
      <c r="Q279" s="392"/>
      <c r="R279" s="389"/>
      <c r="S279" s="389"/>
      <c r="U279" s="393"/>
      <c r="V279" s="389"/>
      <c r="W279" s="389"/>
      <c r="X279" s="389"/>
      <c r="Y279" s="389"/>
      <c r="AA279" s="429"/>
      <c r="AB279" s="429"/>
      <c r="AC279" s="429"/>
      <c r="AD279" s="429"/>
      <c r="AE279" s="429"/>
      <c r="AF279" s="429"/>
      <c r="AG279" s="429"/>
      <c r="AH279" s="429"/>
      <c r="AI279" s="430"/>
      <c r="AJ279" s="392"/>
      <c r="AK279" s="392"/>
      <c r="AL279" s="392"/>
    </row>
    <row r="280" spans="3:38" s="82" customFormat="1">
      <c r="C280" s="273"/>
      <c r="D280" s="389"/>
      <c r="E280" s="389"/>
      <c r="F280" s="389"/>
      <c r="G280" s="274"/>
      <c r="H280" s="274"/>
      <c r="I280" s="274"/>
      <c r="J280" s="390"/>
      <c r="K280" s="390"/>
      <c r="L280" s="390"/>
      <c r="M280" s="390"/>
      <c r="N280" s="391"/>
      <c r="O280" s="389"/>
      <c r="P280" s="273"/>
      <c r="Q280" s="392"/>
      <c r="R280" s="389"/>
      <c r="S280" s="389"/>
      <c r="U280" s="393"/>
      <c r="V280" s="389"/>
      <c r="W280" s="389"/>
      <c r="X280" s="389"/>
      <c r="Y280" s="389"/>
      <c r="AA280" s="429"/>
      <c r="AB280" s="429"/>
      <c r="AC280" s="429"/>
      <c r="AD280" s="429"/>
      <c r="AE280" s="429"/>
      <c r="AF280" s="429"/>
      <c r="AG280" s="429"/>
      <c r="AH280" s="429"/>
      <c r="AI280" s="430"/>
      <c r="AJ280" s="392"/>
      <c r="AK280" s="392"/>
      <c r="AL280" s="392"/>
    </row>
    <row r="281" spans="3:38" s="82" customFormat="1">
      <c r="C281" s="273"/>
      <c r="D281" s="389"/>
      <c r="E281" s="389"/>
      <c r="F281" s="389"/>
      <c r="G281" s="274"/>
      <c r="H281" s="274"/>
      <c r="I281" s="274"/>
      <c r="J281" s="390"/>
      <c r="K281" s="390"/>
      <c r="L281" s="390"/>
      <c r="M281" s="390"/>
      <c r="N281" s="391"/>
      <c r="O281" s="389"/>
      <c r="P281" s="273"/>
      <c r="Q281" s="392"/>
      <c r="R281" s="389"/>
      <c r="S281" s="389"/>
      <c r="U281" s="393"/>
      <c r="V281" s="389"/>
      <c r="W281" s="389"/>
      <c r="X281" s="389"/>
      <c r="Y281" s="389"/>
      <c r="AA281" s="429"/>
      <c r="AB281" s="429"/>
      <c r="AC281" s="429"/>
      <c r="AD281" s="429"/>
      <c r="AE281" s="429"/>
      <c r="AF281" s="429"/>
      <c r="AG281" s="429"/>
      <c r="AH281" s="429"/>
      <c r="AI281" s="430"/>
      <c r="AJ281" s="392"/>
      <c r="AK281" s="392"/>
      <c r="AL281" s="392"/>
    </row>
    <row r="282" spans="3:38" s="82" customFormat="1">
      <c r="C282" s="273"/>
      <c r="D282" s="389"/>
      <c r="E282" s="389"/>
      <c r="F282" s="389"/>
      <c r="G282" s="274"/>
      <c r="H282" s="274"/>
      <c r="I282" s="274"/>
      <c r="J282" s="390"/>
      <c r="K282" s="390"/>
      <c r="L282" s="390"/>
      <c r="M282" s="390"/>
      <c r="N282" s="391"/>
      <c r="O282" s="389"/>
      <c r="P282" s="273"/>
      <c r="Q282" s="392"/>
      <c r="R282" s="389"/>
      <c r="S282" s="389"/>
      <c r="U282" s="393"/>
      <c r="V282" s="389"/>
      <c r="W282" s="389"/>
      <c r="X282" s="389"/>
      <c r="Y282" s="389"/>
      <c r="AA282" s="429"/>
      <c r="AB282" s="429"/>
      <c r="AC282" s="429"/>
      <c r="AD282" s="429"/>
      <c r="AE282" s="429"/>
      <c r="AF282" s="429"/>
      <c r="AG282" s="429"/>
      <c r="AH282" s="429"/>
      <c r="AI282" s="430"/>
      <c r="AJ282" s="392"/>
      <c r="AK282" s="392"/>
      <c r="AL282" s="392"/>
    </row>
    <row r="283" spans="3:38" s="82" customFormat="1">
      <c r="C283" s="273"/>
      <c r="D283" s="389"/>
      <c r="E283" s="389"/>
      <c r="F283" s="389"/>
      <c r="G283" s="274"/>
      <c r="H283" s="274"/>
      <c r="I283" s="274"/>
      <c r="J283" s="390"/>
      <c r="K283" s="390"/>
      <c r="L283" s="390"/>
      <c r="M283" s="390"/>
      <c r="N283" s="391"/>
      <c r="O283" s="389"/>
      <c r="P283" s="273"/>
      <c r="Q283" s="392"/>
      <c r="R283" s="389"/>
      <c r="S283" s="389"/>
      <c r="U283" s="393"/>
      <c r="V283" s="389"/>
      <c r="W283" s="389"/>
      <c r="X283" s="389"/>
      <c r="Y283" s="389"/>
      <c r="AA283" s="429"/>
      <c r="AB283" s="429"/>
      <c r="AC283" s="429"/>
      <c r="AD283" s="429"/>
      <c r="AE283" s="429"/>
      <c r="AF283" s="429"/>
      <c r="AG283" s="429"/>
      <c r="AH283" s="429"/>
      <c r="AI283" s="430"/>
      <c r="AJ283" s="392"/>
      <c r="AK283" s="392"/>
      <c r="AL283" s="392"/>
    </row>
    <row r="284" spans="3:38" s="82" customFormat="1">
      <c r="C284" s="273"/>
      <c r="D284" s="389"/>
      <c r="E284" s="389"/>
      <c r="F284" s="389"/>
      <c r="G284" s="274"/>
      <c r="H284" s="274"/>
      <c r="I284" s="274"/>
      <c r="J284" s="390"/>
      <c r="K284" s="390"/>
      <c r="L284" s="390"/>
      <c r="M284" s="390"/>
      <c r="N284" s="391"/>
      <c r="O284" s="389"/>
      <c r="P284" s="273"/>
      <c r="Q284" s="392"/>
      <c r="R284" s="389"/>
      <c r="S284" s="389"/>
      <c r="U284" s="393"/>
      <c r="V284" s="389"/>
      <c r="W284" s="389"/>
      <c r="X284" s="389"/>
      <c r="Y284" s="389"/>
      <c r="AA284" s="429"/>
      <c r="AB284" s="429"/>
      <c r="AC284" s="429"/>
      <c r="AD284" s="429"/>
      <c r="AE284" s="429"/>
      <c r="AF284" s="429"/>
      <c r="AG284" s="429"/>
      <c r="AH284" s="429"/>
      <c r="AI284" s="430"/>
      <c r="AJ284" s="392"/>
      <c r="AK284" s="392"/>
      <c r="AL284" s="392"/>
    </row>
    <row r="285" spans="3:38" s="82" customFormat="1">
      <c r="C285" s="273"/>
      <c r="D285" s="389"/>
      <c r="E285" s="389"/>
      <c r="F285" s="389"/>
      <c r="G285" s="274"/>
      <c r="H285" s="274"/>
      <c r="I285" s="274"/>
      <c r="J285" s="390"/>
      <c r="K285" s="390"/>
      <c r="L285" s="390"/>
      <c r="M285" s="390"/>
      <c r="N285" s="391"/>
      <c r="O285" s="389"/>
      <c r="P285" s="273"/>
      <c r="Q285" s="392"/>
      <c r="R285" s="389"/>
      <c r="S285" s="389"/>
      <c r="U285" s="393"/>
      <c r="V285" s="389"/>
      <c r="W285" s="389"/>
      <c r="X285" s="389"/>
      <c r="Y285" s="389"/>
      <c r="AA285" s="429"/>
      <c r="AB285" s="429"/>
      <c r="AC285" s="429"/>
      <c r="AD285" s="429"/>
      <c r="AE285" s="429"/>
      <c r="AF285" s="429"/>
      <c r="AG285" s="429"/>
      <c r="AH285" s="429"/>
      <c r="AI285" s="430"/>
      <c r="AJ285" s="392"/>
      <c r="AK285" s="392"/>
      <c r="AL285" s="392"/>
    </row>
    <row r="286" spans="3:38" s="82" customFormat="1">
      <c r="C286" s="273"/>
      <c r="D286" s="389"/>
      <c r="E286" s="389"/>
      <c r="F286" s="389"/>
      <c r="G286" s="274"/>
      <c r="H286" s="274"/>
      <c r="I286" s="274"/>
      <c r="J286" s="390"/>
      <c r="K286" s="390"/>
      <c r="L286" s="390"/>
      <c r="M286" s="390"/>
      <c r="N286" s="391"/>
      <c r="O286" s="389"/>
      <c r="P286" s="273"/>
      <c r="Q286" s="392"/>
      <c r="R286" s="389"/>
      <c r="S286" s="389"/>
      <c r="U286" s="393"/>
      <c r="V286" s="389"/>
      <c r="W286" s="389"/>
      <c r="X286" s="389"/>
      <c r="Y286" s="389"/>
      <c r="AA286" s="429"/>
      <c r="AB286" s="429"/>
      <c r="AC286" s="429"/>
      <c r="AD286" s="429"/>
      <c r="AE286" s="429"/>
      <c r="AF286" s="429"/>
      <c r="AG286" s="429"/>
      <c r="AH286" s="429"/>
      <c r="AI286" s="430"/>
      <c r="AJ286" s="392"/>
      <c r="AK286" s="392"/>
      <c r="AL286" s="392"/>
    </row>
    <row r="287" spans="3:38" s="82" customFormat="1">
      <c r="C287" s="273"/>
      <c r="D287" s="389"/>
      <c r="E287" s="389"/>
      <c r="F287" s="389"/>
      <c r="G287" s="274"/>
      <c r="H287" s="274"/>
      <c r="I287" s="274"/>
      <c r="J287" s="390"/>
      <c r="K287" s="390"/>
      <c r="L287" s="390"/>
      <c r="M287" s="390"/>
      <c r="N287" s="391"/>
      <c r="O287" s="389"/>
      <c r="P287" s="273"/>
      <c r="Q287" s="392"/>
      <c r="R287" s="389"/>
      <c r="S287" s="389"/>
      <c r="U287" s="393"/>
      <c r="V287" s="389"/>
      <c r="W287" s="389"/>
      <c r="X287" s="389"/>
      <c r="Y287" s="389"/>
      <c r="AA287" s="429"/>
      <c r="AB287" s="429"/>
      <c r="AC287" s="429"/>
      <c r="AD287" s="429"/>
      <c r="AE287" s="429"/>
      <c r="AF287" s="429"/>
      <c r="AG287" s="429"/>
      <c r="AH287" s="429"/>
      <c r="AI287" s="430"/>
      <c r="AJ287" s="392"/>
      <c r="AK287" s="392"/>
      <c r="AL287" s="392"/>
    </row>
    <row r="288" spans="3:38" s="82" customFormat="1">
      <c r="C288" s="273"/>
      <c r="D288" s="389"/>
      <c r="E288" s="389"/>
      <c r="F288" s="389"/>
      <c r="G288" s="274"/>
      <c r="H288" s="274"/>
      <c r="I288" s="274"/>
      <c r="J288" s="390"/>
      <c r="K288" s="390"/>
      <c r="L288" s="390"/>
      <c r="M288" s="390"/>
      <c r="N288" s="391"/>
      <c r="O288" s="389"/>
      <c r="P288" s="273"/>
      <c r="Q288" s="392"/>
      <c r="R288" s="389"/>
      <c r="S288" s="389"/>
      <c r="U288" s="393"/>
      <c r="V288" s="389"/>
      <c r="W288" s="389"/>
      <c r="X288" s="389"/>
      <c r="Y288" s="389"/>
      <c r="AA288" s="429"/>
      <c r="AB288" s="429"/>
      <c r="AC288" s="429"/>
      <c r="AD288" s="429"/>
      <c r="AE288" s="429"/>
      <c r="AF288" s="429"/>
      <c r="AG288" s="429"/>
      <c r="AH288" s="429"/>
      <c r="AI288" s="430"/>
      <c r="AJ288" s="392"/>
      <c r="AK288" s="392"/>
      <c r="AL288" s="392"/>
    </row>
    <row r="289" spans="3:38" s="82" customFormat="1">
      <c r="C289" s="273"/>
      <c r="D289" s="389"/>
      <c r="E289" s="389"/>
      <c r="F289" s="389"/>
      <c r="G289" s="274"/>
      <c r="H289" s="274"/>
      <c r="I289" s="274"/>
      <c r="J289" s="390"/>
      <c r="K289" s="390"/>
      <c r="L289" s="390"/>
      <c r="M289" s="390"/>
      <c r="N289" s="391"/>
      <c r="O289" s="389"/>
      <c r="P289" s="273"/>
      <c r="Q289" s="392"/>
      <c r="R289" s="389"/>
      <c r="S289" s="389"/>
      <c r="U289" s="393"/>
      <c r="V289" s="389"/>
      <c r="W289" s="389"/>
      <c r="X289" s="389"/>
      <c r="Y289" s="389"/>
      <c r="AA289" s="429"/>
      <c r="AB289" s="429"/>
      <c r="AC289" s="429"/>
      <c r="AD289" s="429"/>
      <c r="AE289" s="429"/>
      <c r="AF289" s="429"/>
      <c r="AG289" s="429"/>
      <c r="AH289" s="429"/>
      <c r="AI289" s="430"/>
      <c r="AJ289" s="392"/>
      <c r="AK289" s="392"/>
      <c r="AL289" s="392"/>
    </row>
    <row r="290" spans="3:38" s="82" customFormat="1">
      <c r="C290" s="273"/>
      <c r="D290" s="389"/>
      <c r="E290" s="389"/>
      <c r="F290" s="389"/>
      <c r="G290" s="274"/>
      <c r="H290" s="274"/>
      <c r="I290" s="274"/>
      <c r="J290" s="390"/>
      <c r="K290" s="390"/>
      <c r="L290" s="390"/>
      <c r="M290" s="390"/>
      <c r="N290" s="391"/>
      <c r="O290" s="389"/>
      <c r="P290" s="273"/>
      <c r="Q290" s="392"/>
      <c r="R290" s="389"/>
      <c r="S290" s="389"/>
      <c r="U290" s="393"/>
      <c r="V290" s="389"/>
      <c r="W290" s="389"/>
      <c r="X290" s="389"/>
      <c r="Y290" s="389"/>
      <c r="AA290" s="429"/>
      <c r="AB290" s="429"/>
      <c r="AC290" s="429"/>
      <c r="AD290" s="429"/>
      <c r="AE290" s="429"/>
      <c r="AF290" s="429"/>
      <c r="AG290" s="429"/>
      <c r="AH290" s="429"/>
      <c r="AI290" s="430"/>
      <c r="AJ290" s="392"/>
      <c r="AK290" s="392"/>
      <c r="AL290" s="392"/>
    </row>
    <row r="291" spans="3:38" s="82" customFormat="1">
      <c r="C291" s="273"/>
      <c r="D291" s="389"/>
      <c r="E291" s="389"/>
      <c r="F291" s="389"/>
      <c r="G291" s="274"/>
      <c r="H291" s="274"/>
      <c r="I291" s="274"/>
      <c r="J291" s="390"/>
      <c r="K291" s="390"/>
      <c r="L291" s="390"/>
      <c r="M291" s="390"/>
      <c r="N291" s="391"/>
      <c r="O291" s="389"/>
      <c r="P291" s="273"/>
      <c r="Q291" s="392"/>
      <c r="R291" s="389"/>
      <c r="S291" s="389"/>
      <c r="U291" s="393"/>
      <c r="V291" s="389"/>
      <c r="W291" s="389"/>
      <c r="X291" s="389"/>
      <c r="Y291" s="389"/>
      <c r="AA291" s="429"/>
      <c r="AB291" s="429"/>
      <c r="AC291" s="429"/>
      <c r="AD291" s="429"/>
      <c r="AE291" s="429"/>
      <c r="AF291" s="429"/>
      <c r="AG291" s="429"/>
      <c r="AH291" s="429"/>
      <c r="AI291" s="430"/>
      <c r="AJ291" s="392"/>
      <c r="AK291" s="392"/>
      <c r="AL291" s="392"/>
    </row>
    <row r="292" spans="3:38" s="82" customFormat="1">
      <c r="C292" s="273"/>
      <c r="D292" s="389"/>
      <c r="E292" s="389"/>
      <c r="F292" s="389"/>
      <c r="G292" s="274"/>
      <c r="H292" s="274"/>
      <c r="I292" s="274"/>
      <c r="J292" s="390"/>
      <c r="K292" s="390"/>
      <c r="L292" s="390"/>
      <c r="M292" s="390"/>
      <c r="N292" s="391"/>
      <c r="O292" s="389"/>
      <c r="P292" s="273"/>
      <c r="Q292" s="392"/>
      <c r="R292" s="389"/>
      <c r="S292" s="389"/>
      <c r="U292" s="393"/>
      <c r="V292" s="389"/>
      <c r="W292" s="389"/>
      <c r="X292" s="389"/>
      <c r="Y292" s="389"/>
      <c r="AA292" s="429"/>
      <c r="AB292" s="429"/>
      <c r="AC292" s="429"/>
      <c r="AD292" s="429"/>
      <c r="AE292" s="429"/>
      <c r="AF292" s="429"/>
      <c r="AG292" s="429"/>
      <c r="AH292" s="429"/>
      <c r="AI292" s="430"/>
      <c r="AJ292" s="392"/>
      <c r="AK292" s="392"/>
      <c r="AL292" s="392"/>
    </row>
    <row r="293" spans="3:38" s="82" customFormat="1">
      <c r="C293" s="273"/>
      <c r="D293" s="389"/>
      <c r="E293" s="389"/>
      <c r="F293" s="389"/>
      <c r="G293" s="274"/>
      <c r="H293" s="274"/>
      <c r="I293" s="274"/>
      <c r="J293" s="390"/>
      <c r="K293" s="390"/>
      <c r="L293" s="390"/>
      <c r="M293" s="390"/>
      <c r="N293" s="391"/>
      <c r="O293" s="389"/>
      <c r="P293" s="273"/>
      <c r="Q293" s="392"/>
      <c r="R293" s="389"/>
      <c r="S293" s="389"/>
      <c r="U293" s="393"/>
      <c r="V293" s="389"/>
      <c r="W293" s="389"/>
      <c r="X293" s="389"/>
      <c r="Y293" s="389"/>
      <c r="AA293" s="429"/>
      <c r="AB293" s="429"/>
      <c r="AC293" s="429"/>
      <c r="AD293" s="429"/>
      <c r="AE293" s="429"/>
      <c r="AF293" s="429"/>
      <c r="AG293" s="429"/>
      <c r="AH293" s="429"/>
      <c r="AI293" s="430"/>
      <c r="AJ293" s="392"/>
      <c r="AK293" s="392"/>
      <c r="AL293" s="392"/>
    </row>
    <row r="294" spans="3:38" s="82" customFormat="1">
      <c r="C294" s="273"/>
      <c r="D294" s="389"/>
      <c r="E294" s="389"/>
      <c r="F294" s="389"/>
      <c r="G294" s="274"/>
      <c r="H294" s="274"/>
      <c r="I294" s="274"/>
      <c r="J294" s="390"/>
      <c r="K294" s="390"/>
      <c r="L294" s="390"/>
      <c r="M294" s="390"/>
      <c r="N294" s="391"/>
      <c r="O294" s="389"/>
      <c r="P294" s="273"/>
      <c r="Q294" s="392"/>
      <c r="R294" s="389"/>
      <c r="S294" s="389"/>
      <c r="U294" s="393"/>
      <c r="V294" s="389"/>
      <c r="W294" s="389"/>
      <c r="X294" s="389"/>
      <c r="Y294" s="389"/>
      <c r="AA294" s="429"/>
      <c r="AB294" s="429"/>
      <c r="AC294" s="429"/>
      <c r="AD294" s="429"/>
      <c r="AE294" s="429"/>
      <c r="AF294" s="429"/>
      <c r="AG294" s="429"/>
      <c r="AH294" s="429"/>
      <c r="AI294" s="430"/>
      <c r="AJ294" s="392"/>
      <c r="AK294" s="392"/>
      <c r="AL294" s="392"/>
    </row>
    <row r="295" spans="3:38" s="82" customFormat="1">
      <c r="C295" s="273"/>
      <c r="D295" s="389"/>
      <c r="E295" s="389"/>
      <c r="F295" s="389"/>
      <c r="G295" s="274"/>
      <c r="H295" s="274"/>
      <c r="I295" s="274"/>
      <c r="J295" s="390"/>
      <c r="K295" s="390"/>
      <c r="L295" s="390"/>
      <c r="M295" s="390"/>
      <c r="N295" s="391"/>
      <c r="O295" s="389"/>
      <c r="P295" s="273"/>
      <c r="Q295" s="392"/>
      <c r="R295" s="389"/>
      <c r="S295" s="389"/>
      <c r="U295" s="393"/>
      <c r="V295" s="389"/>
      <c r="W295" s="389"/>
      <c r="X295" s="389"/>
      <c r="Y295" s="389"/>
      <c r="AA295" s="429"/>
      <c r="AB295" s="429"/>
      <c r="AC295" s="429"/>
      <c r="AD295" s="429"/>
      <c r="AE295" s="429"/>
      <c r="AF295" s="429"/>
      <c r="AG295" s="429"/>
      <c r="AH295" s="429"/>
      <c r="AI295" s="430"/>
      <c r="AJ295" s="392"/>
      <c r="AK295" s="392"/>
      <c r="AL295" s="392"/>
    </row>
    <row r="296" spans="3:38" s="82" customFormat="1">
      <c r="C296" s="273"/>
      <c r="D296" s="389"/>
      <c r="E296" s="389"/>
      <c r="F296" s="389"/>
      <c r="G296" s="274"/>
      <c r="H296" s="274"/>
      <c r="I296" s="274"/>
      <c r="J296" s="390"/>
      <c r="K296" s="390"/>
      <c r="L296" s="390"/>
      <c r="M296" s="390"/>
      <c r="N296" s="391"/>
      <c r="O296" s="389"/>
      <c r="P296" s="273"/>
      <c r="Q296" s="392"/>
      <c r="R296" s="389"/>
      <c r="S296" s="389"/>
      <c r="U296" s="393"/>
      <c r="V296" s="389"/>
      <c r="W296" s="389"/>
      <c r="X296" s="389"/>
      <c r="Y296" s="389"/>
      <c r="AA296" s="429"/>
      <c r="AB296" s="429"/>
      <c r="AC296" s="429"/>
      <c r="AD296" s="429"/>
      <c r="AE296" s="429"/>
      <c r="AF296" s="429"/>
      <c r="AG296" s="429"/>
      <c r="AH296" s="429"/>
      <c r="AI296" s="430"/>
      <c r="AJ296" s="392"/>
      <c r="AK296" s="392"/>
      <c r="AL296" s="392"/>
    </row>
    <row r="297" spans="3:38" s="82" customFormat="1">
      <c r="C297" s="273"/>
      <c r="D297" s="389"/>
      <c r="E297" s="389"/>
      <c r="F297" s="389"/>
      <c r="G297" s="274"/>
      <c r="H297" s="274"/>
      <c r="I297" s="274"/>
      <c r="J297" s="390"/>
      <c r="K297" s="390"/>
      <c r="L297" s="390"/>
      <c r="M297" s="390"/>
      <c r="N297" s="391"/>
      <c r="O297" s="389"/>
      <c r="P297" s="273"/>
      <c r="Q297" s="392"/>
      <c r="R297" s="389"/>
      <c r="S297" s="389"/>
      <c r="U297" s="393"/>
      <c r="V297" s="389"/>
      <c r="W297" s="389"/>
      <c r="X297" s="389"/>
      <c r="Y297" s="389"/>
      <c r="AA297" s="429"/>
      <c r="AB297" s="429"/>
      <c r="AC297" s="429"/>
      <c r="AD297" s="429"/>
      <c r="AE297" s="429"/>
      <c r="AF297" s="429"/>
      <c r="AG297" s="429"/>
      <c r="AH297" s="429"/>
      <c r="AI297" s="430"/>
      <c r="AJ297" s="392"/>
      <c r="AK297" s="392"/>
      <c r="AL297" s="392"/>
    </row>
    <row r="298" spans="3:38" s="82" customFormat="1">
      <c r="C298" s="273"/>
      <c r="D298" s="389"/>
      <c r="E298" s="389"/>
      <c r="F298" s="389"/>
      <c r="G298" s="274"/>
      <c r="H298" s="274"/>
      <c r="I298" s="274"/>
      <c r="J298" s="390"/>
      <c r="K298" s="390"/>
      <c r="L298" s="390"/>
      <c r="M298" s="390"/>
      <c r="N298" s="391"/>
      <c r="O298" s="389"/>
      <c r="P298" s="273"/>
      <c r="Q298" s="392"/>
      <c r="R298" s="389"/>
      <c r="S298" s="389"/>
      <c r="U298" s="393"/>
      <c r="V298" s="389"/>
      <c r="W298" s="389"/>
      <c r="X298" s="389"/>
      <c r="Y298" s="389"/>
      <c r="AA298" s="429"/>
      <c r="AB298" s="429"/>
      <c r="AC298" s="429"/>
      <c r="AD298" s="429"/>
      <c r="AE298" s="429"/>
      <c r="AF298" s="429"/>
      <c r="AG298" s="429"/>
      <c r="AH298" s="429"/>
      <c r="AI298" s="430"/>
      <c r="AJ298" s="392"/>
      <c r="AK298" s="392"/>
      <c r="AL298" s="392"/>
    </row>
    <row r="299" spans="3:38" s="82" customFormat="1">
      <c r="C299" s="273"/>
      <c r="D299" s="389"/>
      <c r="E299" s="389"/>
      <c r="F299" s="389"/>
      <c r="G299" s="274"/>
      <c r="H299" s="274"/>
      <c r="I299" s="274"/>
      <c r="J299" s="390"/>
      <c r="K299" s="390"/>
      <c r="L299" s="390"/>
      <c r="M299" s="390"/>
      <c r="N299" s="391"/>
      <c r="O299" s="389"/>
      <c r="P299" s="273"/>
      <c r="Q299" s="392"/>
      <c r="R299" s="389"/>
      <c r="S299" s="389"/>
      <c r="U299" s="393"/>
      <c r="V299" s="389"/>
      <c r="W299" s="389"/>
      <c r="X299" s="389"/>
      <c r="Y299" s="389"/>
      <c r="AA299" s="429"/>
      <c r="AB299" s="429"/>
      <c r="AC299" s="429"/>
      <c r="AD299" s="429"/>
      <c r="AE299" s="429"/>
      <c r="AF299" s="429"/>
      <c r="AG299" s="429"/>
      <c r="AH299" s="429"/>
      <c r="AI299" s="430"/>
      <c r="AJ299" s="392"/>
      <c r="AK299" s="392"/>
      <c r="AL299" s="392"/>
    </row>
    <row r="300" spans="3:38" s="82" customFormat="1">
      <c r="C300" s="273"/>
      <c r="D300" s="389"/>
      <c r="E300" s="389"/>
      <c r="F300" s="389"/>
      <c r="G300" s="274"/>
      <c r="H300" s="274"/>
      <c r="I300" s="274"/>
      <c r="J300" s="390"/>
      <c r="K300" s="390"/>
      <c r="L300" s="390"/>
      <c r="M300" s="390"/>
      <c r="N300" s="391"/>
      <c r="O300" s="389"/>
      <c r="P300" s="273"/>
      <c r="Q300" s="392"/>
      <c r="R300" s="389"/>
      <c r="S300" s="389"/>
      <c r="U300" s="393"/>
      <c r="V300" s="389"/>
      <c r="W300" s="389"/>
      <c r="X300" s="389"/>
      <c r="Y300" s="389"/>
      <c r="AA300" s="429"/>
      <c r="AB300" s="429"/>
      <c r="AC300" s="429"/>
      <c r="AD300" s="429"/>
      <c r="AE300" s="429"/>
      <c r="AF300" s="429"/>
      <c r="AG300" s="429"/>
      <c r="AH300" s="429"/>
      <c r="AI300" s="430"/>
      <c r="AJ300" s="392"/>
      <c r="AK300" s="392"/>
      <c r="AL300" s="392"/>
    </row>
    <row r="301" spans="3:38" s="82" customFormat="1">
      <c r="C301" s="273"/>
      <c r="D301" s="389"/>
      <c r="E301" s="389"/>
      <c r="F301" s="389"/>
      <c r="G301" s="274"/>
      <c r="H301" s="274"/>
      <c r="I301" s="274"/>
      <c r="J301" s="390"/>
      <c r="K301" s="390"/>
      <c r="L301" s="390"/>
      <c r="M301" s="390"/>
      <c r="N301" s="391"/>
      <c r="O301" s="389"/>
      <c r="P301" s="273"/>
      <c r="Q301" s="392"/>
      <c r="R301" s="389"/>
      <c r="S301" s="389"/>
      <c r="U301" s="393"/>
      <c r="V301" s="389"/>
      <c r="W301" s="389"/>
      <c r="X301" s="389"/>
      <c r="Y301" s="389"/>
      <c r="AA301" s="429"/>
      <c r="AB301" s="429"/>
      <c r="AC301" s="429"/>
      <c r="AD301" s="429"/>
      <c r="AE301" s="429"/>
      <c r="AF301" s="429"/>
      <c r="AG301" s="429"/>
      <c r="AH301" s="429"/>
      <c r="AI301" s="430"/>
      <c r="AJ301" s="392"/>
      <c r="AK301" s="392"/>
      <c r="AL301" s="392"/>
    </row>
    <row r="302" spans="3:38" s="82" customFormat="1">
      <c r="C302" s="273"/>
      <c r="D302" s="389"/>
      <c r="E302" s="389"/>
      <c r="F302" s="389"/>
      <c r="G302" s="274"/>
      <c r="H302" s="274"/>
      <c r="I302" s="274"/>
      <c r="J302" s="390"/>
      <c r="K302" s="390"/>
      <c r="L302" s="390"/>
      <c r="M302" s="390"/>
      <c r="N302" s="391"/>
      <c r="O302" s="389"/>
      <c r="P302" s="273"/>
      <c r="Q302" s="392"/>
      <c r="R302" s="389"/>
      <c r="S302" s="389"/>
      <c r="U302" s="393"/>
      <c r="V302" s="389"/>
      <c r="W302" s="389"/>
      <c r="X302" s="389"/>
      <c r="Y302" s="389"/>
      <c r="AA302" s="429"/>
      <c r="AB302" s="429"/>
      <c r="AC302" s="429"/>
      <c r="AD302" s="429"/>
      <c r="AE302" s="429"/>
      <c r="AF302" s="429"/>
      <c r="AG302" s="429"/>
      <c r="AH302" s="429"/>
      <c r="AI302" s="430"/>
      <c r="AJ302" s="392"/>
      <c r="AK302" s="392"/>
      <c r="AL302" s="392"/>
    </row>
    <row r="303" spans="3:38" s="82" customFormat="1">
      <c r="C303" s="273"/>
      <c r="D303" s="389"/>
      <c r="E303" s="389"/>
      <c r="F303" s="389"/>
      <c r="G303" s="274"/>
      <c r="H303" s="274"/>
      <c r="I303" s="274"/>
      <c r="J303" s="390"/>
      <c r="K303" s="390"/>
      <c r="L303" s="390"/>
      <c r="M303" s="390"/>
      <c r="N303" s="391"/>
      <c r="O303" s="389"/>
      <c r="P303" s="273"/>
      <c r="Q303" s="392"/>
      <c r="R303" s="389"/>
      <c r="S303" s="389"/>
      <c r="U303" s="393"/>
      <c r="V303" s="389"/>
      <c r="W303" s="389"/>
      <c r="X303" s="389"/>
      <c r="Y303" s="389"/>
      <c r="AA303" s="429"/>
      <c r="AB303" s="429"/>
      <c r="AC303" s="429"/>
      <c r="AD303" s="429"/>
      <c r="AE303" s="429"/>
      <c r="AF303" s="429"/>
      <c r="AG303" s="429"/>
      <c r="AH303" s="429"/>
      <c r="AI303" s="430"/>
      <c r="AJ303" s="392"/>
      <c r="AK303" s="392"/>
      <c r="AL303" s="392"/>
    </row>
    <row r="304" spans="3:38" s="82" customFormat="1">
      <c r="C304" s="273"/>
      <c r="D304" s="389"/>
      <c r="E304" s="389"/>
      <c r="F304" s="389"/>
      <c r="G304" s="274"/>
      <c r="H304" s="274"/>
      <c r="I304" s="274"/>
      <c r="J304" s="390"/>
      <c r="K304" s="390"/>
      <c r="L304" s="390"/>
      <c r="M304" s="390"/>
      <c r="N304" s="391"/>
      <c r="O304" s="389"/>
      <c r="P304" s="273"/>
      <c r="Q304" s="392"/>
      <c r="R304" s="389"/>
      <c r="S304" s="389"/>
      <c r="U304" s="393"/>
      <c r="V304" s="389"/>
      <c r="W304" s="389"/>
      <c r="X304" s="389"/>
      <c r="Y304" s="389"/>
      <c r="AA304" s="429"/>
      <c r="AB304" s="429"/>
      <c r="AC304" s="429"/>
      <c r="AD304" s="429"/>
      <c r="AE304" s="429"/>
      <c r="AF304" s="429"/>
      <c r="AG304" s="429"/>
      <c r="AH304" s="429"/>
      <c r="AI304" s="430"/>
      <c r="AJ304" s="392"/>
      <c r="AK304" s="392"/>
      <c r="AL304" s="392"/>
    </row>
    <row r="305" spans="3:38" s="82" customFormat="1">
      <c r="C305" s="273"/>
      <c r="D305" s="389"/>
      <c r="E305" s="389"/>
      <c r="F305" s="389"/>
      <c r="G305" s="274"/>
      <c r="H305" s="274"/>
      <c r="I305" s="274"/>
      <c r="J305" s="390"/>
      <c r="K305" s="390"/>
      <c r="L305" s="390"/>
      <c r="M305" s="390"/>
      <c r="N305" s="391"/>
      <c r="O305" s="389"/>
      <c r="P305" s="273"/>
      <c r="Q305" s="392"/>
      <c r="R305" s="389"/>
      <c r="S305" s="389"/>
      <c r="U305" s="393"/>
      <c r="V305" s="389"/>
      <c r="W305" s="389"/>
      <c r="X305" s="389"/>
      <c r="Y305" s="389"/>
      <c r="AA305" s="429"/>
      <c r="AB305" s="429"/>
      <c r="AC305" s="429"/>
      <c r="AD305" s="429"/>
      <c r="AE305" s="429"/>
      <c r="AF305" s="429"/>
      <c r="AG305" s="429"/>
      <c r="AH305" s="429"/>
      <c r="AI305" s="430"/>
      <c r="AJ305" s="392"/>
      <c r="AK305" s="392"/>
      <c r="AL305" s="392"/>
    </row>
    <row r="306" spans="3:38" s="82" customFormat="1">
      <c r="C306" s="273"/>
      <c r="D306" s="389"/>
      <c r="E306" s="389"/>
      <c r="F306" s="389"/>
      <c r="G306" s="274"/>
      <c r="H306" s="274"/>
      <c r="I306" s="274"/>
      <c r="J306" s="390"/>
      <c r="K306" s="390"/>
      <c r="L306" s="390"/>
      <c r="M306" s="390"/>
      <c r="N306" s="391"/>
      <c r="O306" s="389"/>
      <c r="P306" s="273"/>
      <c r="Q306" s="392"/>
      <c r="R306" s="389"/>
      <c r="S306" s="389"/>
      <c r="U306" s="393"/>
      <c r="V306" s="389"/>
      <c r="W306" s="389"/>
      <c r="X306" s="389"/>
      <c r="Y306" s="389"/>
      <c r="AA306" s="429"/>
      <c r="AB306" s="429"/>
      <c r="AC306" s="429"/>
      <c r="AD306" s="429"/>
      <c r="AE306" s="429"/>
      <c r="AF306" s="429"/>
      <c r="AG306" s="429"/>
      <c r="AH306" s="429"/>
      <c r="AI306" s="430"/>
      <c r="AJ306" s="392"/>
      <c r="AK306" s="392"/>
      <c r="AL306" s="392"/>
    </row>
    <row r="307" spans="3:38" s="82" customFormat="1">
      <c r="C307" s="273"/>
      <c r="D307" s="389"/>
      <c r="E307" s="389"/>
      <c r="F307" s="389"/>
      <c r="G307" s="274"/>
      <c r="H307" s="274"/>
      <c r="I307" s="274"/>
      <c r="J307" s="390"/>
      <c r="K307" s="390"/>
      <c r="L307" s="390"/>
      <c r="M307" s="390"/>
      <c r="N307" s="391"/>
      <c r="O307" s="389"/>
      <c r="P307" s="273"/>
      <c r="Q307" s="392"/>
      <c r="R307" s="389"/>
      <c r="S307" s="389"/>
      <c r="U307" s="393"/>
      <c r="V307" s="389"/>
      <c r="W307" s="389"/>
      <c r="X307" s="389"/>
      <c r="Y307" s="389"/>
      <c r="AA307" s="429"/>
      <c r="AB307" s="429"/>
      <c r="AC307" s="429"/>
      <c r="AD307" s="429"/>
      <c r="AE307" s="429"/>
      <c r="AF307" s="429"/>
      <c r="AG307" s="429"/>
      <c r="AH307" s="429"/>
      <c r="AI307" s="430"/>
      <c r="AJ307" s="392"/>
      <c r="AK307" s="392"/>
      <c r="AL307" s="392"/>
    </row>
    <row r="308" spans="3:38" s="82" customFormat="1">
      <c r="C308" s="273"/>
      <c r="D308" s="389"/>
      <c r="E308" s="389"/>
      <c r="F308" s="389"/>
      <c r="G308" s="274"/>
      <c r="H308" s="274"/>
      <c r="I308" s="274"/>
      <c r="J308" s="390"/>
      <c r="K308" s="390"/>
      <c r="L308" s="390"/>
      <c r="M308" s="390"/>
      <c r="N308" s="391"/>
      <c r="O308" s="389"/>
      <c r="P308" s="273"/>
      <c r="Q308" s="392"/>
      <c r="R308" s="389"/>
      <c r="S308" s="389"/>
      <c r="U308" s="393"/>
      <c r="V308" s="389"/>
      <c r="W308" s="389"/>
      <c r="X308" s="389"/>
      <c r="Y308" s="389"/>
      <c r="AA308" s="429"/>
      <c r="AB308" s="429"/>
      <c r="AC308" s="429"/>
      <c r="AD308" s="429"/>
      <c r="AE308" s="429"/>
      <c r="AF308" s="429"/>
      <c r="AG308" s="429"/>
      <c r="AH308" s="429"/>
      <c r="AI308" s="430"/>
      <c r="AJ308" s="392"/>
      <c r="AK308" s="392"/>
      <c r="AL308" s="392"/>
    </row>
    <row r="309" spans="3:38" s="82" customFormat="1">
      <c r="C309" s="273"/>
      <c r="D309" s="389"/>
      <c r="E309" s="389"/>
      <c r="F309" s="389"/>
      <c r="G309" s="274"/>
      <c r="H309" s="274"/>
      <c r="I309" s="274"/>
      <c r="J309" s="390"/>
      <c r="K309" s="390"/>
      <c r="L309" s="390"/>
      <c r="M309" s="390"/>
      <c r="N309" s="391"/>
      <c r="O309" s="389"/>
      <c r="P309" s="273"/>
      <c r="Q309" s="392"/>
      <c r="R309" s="389"/>
      <c r="S309" s="389"/>
      <c r="U309" s="393"/>
      <c r="V309" s="389"/>
      <c r="W309" s="389"/>
      <c r="X309" s="389"/>
      <c r="Y309" s="389"/>
      <c r="AA309" s="429"/>
      <c r="AB309" s="429"/>
      <c r="AC309" s="429"/>
      <c r="AD309" s="429"/>
      <c r="AE309" s="429"/>
      <c r="AF309" s="429"/>
      <c r="AG309" s="429"/>
      <c r="AH309" s="429"/>
      <c r="AI309" s="430"/>
      <c r="AJ309" s="392"/>
      <c r="AK309" s="392"/>
      <c r="AL309" s="392"/>
    </row>
    <row r="310" spans="3:38" s="82" customFormat="1">
      <c r="C310" s="273"/>
      <c r="D310" s="389"/>
      <c r="E310" s="389"/>
      <c r="F310" s="389"/>
      <c r="G310" s="274"/>
      <c r="H310" s="274"/>
      <c r="I310" s="274"/>
      <c r="J310" s="390"/>
      <c r="K310" s="390"/>
      <c r="L310" s="390"/>
      <c r="M310" s="390"/>
      <c r="N310" s="391"/>
      <c r="O310" s="389"/>
      <c r="P310" s="273"/>
      <c r="Q310" s="392"/>
      <c r="R310" s="389"/>
      <c r="S310" s="389"/>
      <c r="U310" s="393"/>
      <c r="V310" s="389"/>
      <c r="W310" s="389"/>
      <c r="X310" s="389"/>
      <c r="Y310" s="389"/>
      <c r="AA310" s="429"/>
      <c r="AB310" s="429"/>
      <c r="AC310" s="429"/>
      <c r="AD310" s="429"/>
      <c r="AE310" s="429"/>
      <c r="AF310" s="429"/>
      <c r="AG310" s="429"/>
      <c r="AH310" s="429"/>
      <c r="AI310" s="430"/>
      <c r="AJ310" s="392"/>
      <c r="AK310" s="392"/>
      <c r="AL310" s="392"/>
    </row>
    <row r="311" spans="3:38" s="82" customFormat="1">
      <c r="C311" s="273"/>
      <c r="D311" s="389"/>
      <c r="E311" s="389"/>
      <c r="F311" s="389"/>
      <c r="G311" s="274"/>
      <c r="H311" s="274"/>
      <c r="I311" s="274"/>
      <c r="J311" s="390"/>
      <c r="K311" s="390"/>
      <c r="L311" s="390"/>
      <c r="M311" s="390"/>
      <c r="N311" s="391"/>
      <c r="O311" s="389"/>
      <c r="P311" s="273"/>
      <c r="Q311" s="392"/>
      <c r="R311" s="389"/>
      <c r="S311" s="389"/>
      <c r="U311" s="393"/>
      <c r="V311" s="389"/>
      <c r="W311" s="389"/>
      <c r="X311" s="389"/>
      <c r="Y311" s="389"/>
      <c r="AA311" s="429"/>
      <c r="AB311" s="429"/>
      <c r="AC311" s="429"/>
      <c r="AD311" s="429"/>
      <c r="AE311" s="429"/>
      <c r="AF311" s="429"/>
      <c r="AG311" s="429"/>
      <c r="AH311" s="429"/>
      <c r="AI311" s="430"/>
      <c r="AJ311" s="392"/>
      <c r="AK311" s="392"/>
      <c r="AL311" s="392"/>
    </row>
    <row r="312" spans="3:38" s="82" customFormat="1">
      <c r="C312" s="273"/>
      <c r="D312" s="389"/>
      <c r="E312" s="389"/>
      <c r="F312" s="389"/>
      <c r="G312" s="274"/>
      <c r="H312" s="274"/>
      <c r="I312" s="274"/>
      <c r="J312" s="390"/>
      <c r="K312" s="390"/>
      <c r="L312" s="390"/>
      <c r="M312" s="390"/>
      <c r="N312" s="391"/>
      <c r="O312" s="389"/>
      <c r="P312" s="273"/>
      <c r="Q312" s="392"/>
      <c r="R312" s="389"/>
      <c r="S312" s="389"/>
      <c r="U312" s="393"/>
      <c r="V312" s="389"/>
      <c r="W312" s="389"/>
      <c r="X312" s="389"/>
      <c r="Y312" s="389"/>
      <c r="AA312" s="429"/>
      <c r="AB312" s="429"/>
      <c r="AC312" s="429"/>
      <c r="AD312" s="429"/>
      <c r="AE312" s="429"/>
      <c r="AF312" s="429"/>
      <c r="AG312" s="429"/>
      <c r="AH312" s="429"/>
      <c r="AI312" s="430"/>
      <c r="AJ312" s="392"/>
      <c r="AK312" s="392"/>
      <c r="AL312" s="392"/>
    </row>
    <row r="313" spans="3:38" s="82" customFormat="1">
      <c r="C313" s="273"/>
      <c r="D313" s="389"/>
      <c r="E313" s="389"/>
      <c r="F313" s="389"/>
      <c r="G313" s="274"/>
      <c r="H313" s="274"/>
      <c r="I313" s="274"/>
      <c r="J313" s="390"/>
      <c r="K313" s="390"/>
      <c r="L313" s="390"/>
      <c r="M313" s="390"/>
      <c r="N313" s="391"/>
      <c r="O313" s="389"/>
      <c r="P313" s="273"/>
      <c r="Q313" s="392"/>
      <c r="R313" s="389"/>
      <c r="S313" s="389"/>
      <c r="U313" s="393"/>
      <c r="V313" s="389"/>
      <c r="W313" s="389"/>
      <c r="X313" s="389"/>
      <c r="Y313" s="389"/>
      <c r="AA313" s="429"/>
      <c r="AB313" s="429"/>
      <c r="AC313" s="429"/>
      <c r="AD313" s="429"/>
      <c r="AE313" s="429"/>
      <c r="AF313" s="429"/>
      <c r="AG313" s="429"/>
      <c r="AH313" s="429"/>
      <c r="AI313" s="430"/>
      <c r="AJ313" s="392"/>
      <c r="AK313" s="392"/>
      <c r="AL313" s="392"/>
    </row>
    <row r="314" spans="3:38" s="82" customFormat="1">
      <c r="C314" s="273"/>
      <c r="D314" s="389"/>
      <c r="E314" s="389"/>
      <c r="F314" s="389"/>
      <c r="G314" s="274"/>
      <c r="H314" s="274"/>
      <c r="I314" s="274"/>
      <c r="J314" s="390"/>
      <c r="K314" s="390"/>
      <c r="L314" s="390"/>
      <c r="M314" s="390"/>
      <c r="N314" s="391"/>
      <c r="O314" s="389"/>
      <c r="P314" s="273"/>
      <c r="Q314" s="392"/>
      <c r="R314" s="389"/>
      <c r="S314" s="389"/>
      <c r="U314" s="393"/>
      <c r="V314" s="389"/>
      <c r="W314" s="389"/>
      <c r="X314" s="389"/>
      <c r="Y314" s="389"/>
      <c r="AA314" s="429"/>
      <c r="AB314" s="429"/>
      <c r="AC314" s="429"/>
      <c r="AD314" s="429"/>
      <c r="AE314" s="429"/>
      <c r="AF314" s="429"/>
      <c r="AG314" s="429"/>
      <c r="AH314" s="429"/>
      <c r="AI314" s="430"/>
      <c r="AJ314" s="392"/>
      <c r="AK314" s="392"/>
      <c r="AL314" s="392"/>
    </row>
    <row r="315" spans="3:38" s="82" customFormat="1">
      <c r="C315" s="273"/>
      <c r="D315" s="389"/>
      <c r="E315" s="389"/>
      <c r="F315" s="389"/>
      <c r="G315" s="274"/>
      <c r="H315" s="274"/>
      <c r="I315" s="274"/>
      <c r="J315" s="390"/>
      <c r="K315" s="390"/>
      <c r="L315" s="390"/>
      <c r="M315" s="390"/>
      <c r="N315" s="391"/>
      <c r="O315" s="389"/>
      <c r="P315" s="273"/>
      <c r="Q315" s="392"/>
      <c r="R315" s="389"/>
      <c r="S315" s="389"/>
      <c r="U315" s="393"/>
      <c r="V315" s="389"/>
      <c r="W315" s="389"/>
      <c r="X315" s="389"/>
      <c r="Y315" s="389"/>
      <c r="AA315" s="429"/>
      <c r="AB315" s="429"/>
      <c r="AC315" s="429"/>
      <c r="AD315" s="429"/>
      <c r="AE315" s="429"/>
      <c r="AF315" s="429"/>
      <c r="AG315" s="429"/>
      <c r="AH315" s="429"/>
      <c r="AI315" s="430"/>
      <c r="AJ315" s="392"/>
      <c r="AK315" s="392"/>
      <c r="AL315" s="392"/>
    </row>
    <row r="316" spans="3:38" s="82" customFormat="1">
      <c r="C316" s="273"/>
      <c r="D316" s="389"/>
      <c r="E316" s="389"/>
      <c r="F316" s="389"/>
      <c r="G316" s="274"/>
      <c r="H316" s="274"/>
      <c r="I316" s="274"/>
      <c r="J316" s="390"/>
      <c r="K316" s="390"/>
      <c r="L316" s="390"/>
      <c r="M316" s="390"/>
      <c r="N316" s="391"/>
      <c r="O316" s="389"/>
      <c r="P316" s="273"/>
      <c r="Q316" s="392"/>
      <c r="R316" s="389"/>
      <c r="S316" s="389"/>
      <c r="U316" s="393"/>
      <c r="V316" s="389"/>
      <c r="W316" s="389"/>
      <c r="X316" s="389"/>
      <c r="Y316" s="389"/>
      <c r="AA316" s="429"/>
      <c r="AB316" s="429"/>
      <c r="AC316" s="429"/>
      <c r="AD316" s="429"/>
      <c r="AE316" s="429"/>
      <c r="AF316" s="429"/>
      <c r="AG316" s="429"/>
      <c r="AH316" s="429"/>
      <c r="AI316" s="430"/>
      <c r="AJ316" s="392"/>
      <c r="AK316" s="392"/>
      <c r="AL316" s="392"/>
    </row>
    <row r="317" spans="3:38" s="82" customFormat="1">
      <c r="C317" s="273"/>
      <c r="D317" s="389"/>
      <c r="E317" s="389"/>
      <c r="F317" s="389"/>
      <c r="G317" s="274"/>
      <c r="H317" s="274"/>
      <c r="I317" s="274"/>
      <c r="J317" s="390"/>
      <c r="K317" s="390"/>
      <c r="L317" s="390"/>
      <c r="M317" s="390"/>
      <c r="N317" s="391"/>
      <c r="O317" s="389"/>
      <c r="P317" s="273"/>
      <c r="Q317" s="392"/>
      <c r="R317" s="389"/>
      <c r="S317" s="389"/>
      <c r="U317" s="393"/>
      <c r="V317" s="389"/>
      <c r="W317" s="389"/>
      <c r="X317" s="389"/>
      <c r="Y317" s="389"/>
      <c r="AA317" s="429"/>
      <c r="AB317" s="429"/>
      <c r="AC317" s="429"/>
      <c r="AD317" s="429"/>
      <c r="AE317" s="429"/>
      <c r="AF317" s="429"/>
      <c r="AG317" s="429"/>
      <c r="AH317" s="429"/>
      <c r="AI317" s="430"/>
      <c r="AJ317" s="392"/>
      <c r="AK317" s="392"/>
      <c r="AL317" s="392"/>
    </row>
    <row r="318" spans="3:38" s="82" customFormat="1">
      <c r="C318" s="273"/>
      <c r="D318" s="389"/>
      <c r="E318" s="389"/>
      <c r="F318" s="389"/>
      <c r="G318" s="274"/>
      <c r="H318" s="274"/>
      <c r="I318" s="274"/>
      <c r="J318" s="390"/>
      <c r="K318" s="390"/>
      <c r="L318" s="390"/>
      <c r="M318" s="390"/>
      <c r="N318" s="391"/>
      <c r="O318" s="389"/>
      <c r="P318" s="273"/>
      <c r="Q318" s="392"/>
      <c r="R318" s="389"/>
      <c r="S318" s="389"/>
      <c r="U318" s="393"/>
      <c r="V318" s="389"/>
      <c r="W318" s="389"/>
      <c r="X318" s="389"/>
      <c r="Y318" s="389"/>
      <c r="AA318" s="429"/>
      <c r="AB318" s="429"/>
      <c r="AC318" s="429"/>
      <c r="AD318" s="429"/>
      <c r="AE318" s="429"/>
      <c r="AF318" s="429"/>
      <c r="AG318" s="429"/>
      <c r="AH318" s="429"/>
      <c r="AI318" s="430"/>
      <c r="AJ318" s="392"/>
      <c r="AK318" s="392"/>
      <c r="AL318" s="392"/>
    </row>
    <row r="319" spans="3:38" s="82" customFormat="1">
      <c r="C319" s="273"/>
      <c r="D319" s="389"/>
      <c r="E319" s="389"/>
      <c r="F319" s="389"/>
      <c r="G319" s="274"/>
      <c r="H319" s="274"/>
      <c r="I319" s="274"/>
      <c r="J319" s="390"/>
      <c r="K319" s="390"/>
      <c r="L319" s="390"/>
      <c r="M319" s="390"/>
      <c r="N319" s="391"/>
      <c r="O319" s="389"/>
      <c r="P319" s="273"/>
      <c r="Q319" s="392"/>
      <c r="R319" s="389"/>
      <c r="S319" s="389"/>
      <c r="U319" s="393"/>
      <c r="V319" s="389"/>
      <c r="W319" s="389"/>
      <c r="X319" s="389"/>
      <c r="Y319" s="389"/>
      <c r="AA319" s="429"/>
      <c r="AB319" s="429"/>
      <c r="AC319" s="429"/>
      <c r="AD319" s="429"/>
      <c r="AE319" s="429"/>
      <c r="AF319" s="429"/>
      <c r="AG319" s="429"/>
      <c r="AH319" s="429"/>
      <c r="AI319" s="430"/>
      <c r="AJ319" s="392"/>
      <c r="AK319" s="392"/>
      <c r="AL319" s="392"/>
    </row>
    <row r="320" spans="3:38" s="82" customFormat="1">
      <c r="C320" s="273"/>
      <c r="D320" s="389"/>
      <c r="E320" s="389"/>
      <c r="F320" s="389"/>
      <c r="G320" s="274"/>
      <c r="H320" s="274"/>
      <c r="I320" s="274"/>
      <c r="J320" s="390"/>
      <c r="K320" s="390"/>
      <c r="L320" s="390"/>
      <c r="M320" s="390"/>
      <c r="N320" s="391"/>
      <c r="O320" s="389"/>
      <c r="P320" s="273"/>
      <c r="Q320" s="392"/>
      <c r="R320" s="389"/>
      <c r="S320" s="389"/>
      <c r="U320" s="393"/>
      <c r="V320" s="389"/>
      <c r="W320" s="389"/>
      <c r="X320" s="389"/>
      <c r="Y320" s="389"/>
      <c r="AA320" s="429"/>
      <c r="AB320" s="429"/>
      <c r="AC320" s="429"/>
      <c r="AD320" s="429"/>
      <c r="AE320" s="429"/>
      <c r="AF320" s="429"/>
      <c r="AG320" s="429"/>
      <c r="AH320" s="429"/>
      <c r="AI320" s="430"/>
      <c r="AJ320" s="392"/>
      <c r="AK320" s="392"/>
      <c r="AL320" s="392"/>
    </row>
    <row r="321" spans="3:38" s="82" customFormat="1">
      <c r="C321" s="273"/>
      <c r="D321" s="389"/>
      <c r="E321" s="389"/>
      <c r="F321" s="389"/>
      <c r="G321" s="274"/>
      <c r="H321" s="274"/>
      <c r="I321" s="274"/>
      <c r="J321" s="390"/>
      <c r="K321" s="390"/>
      <c r="L321" s="390"/>
      <c r="M321" s="390"/>
      <c r="N321" s="391"/>
      <c r="O321" s="389"/>
      <c r="P321" s="273"/>
      <c r="Q321" s="392"/>
      <c r="R321" s="389"/>
      <c r="S321" s="389"/>
      <c r="U321" s="393"/>
      <c r="V321" s="389"/>
      <c r="W321" s="389"/>
      <c r="X321" s="389"/>
      <c r="Y321" s="389"/>
      <c r="AA321" s="429"/>
      <c r="AB321" s="429"/>
      <c r="AC321" s="429"/>
      <c r="AD321" s="429"/>
      <c r="AE321" s="429"/>
      <c r="AF321" s="429"/>
      <c r="AG321" s="429"/>
      <c r="AH321" s="429"/>
      <c r="AI321" s="430"/>
      <c r="AJ321" s="392"/>
      <c r="AK321" s="392"/>
      <c r="AL321" s="392"/>
    </row>
    <row r="322" spans="3:38" s="82" customFormat="1">
      <c r="C322" s="273"/>
      <c r="D322" s="389"/>
      <c r="E322" s="389"/>
      <c r="F322" s="389"/>
      <c r="G322" s="274"/>
      <c r="H322" s="274"/>
      <c r="I322" s="274"/>
      <c r="J322" s="390"/>
      <c r="K322" s="390"/>
      <c r="L322" s="390"/>
      <c r="M322" s="390"/>
      <c r="N322" s="391"/>
      <c r="O322" s="389"/>
      <c r="P322" s="273"/>
      <c r="Q322" s="392"/>
      <c r="R322" s="389"/>
      <c r="S322" s="389"/>
      <c r="U322" s="393"/>
      <c r="V322" s="389"/>
      <c r="W322" s="389"/>
      <c r="X322" s="389"/>
      <c r="Y322" s="389"/>
      <c r="AA322" s="429"/>
      <c r="AB322" s="429"/>
      <c r="AC322" s="429"/>
      <c r="AD322" s="429"/>
      <c r="AE322" s="429"/>
      <c r="AF322" s="429"/>
      <c r="AG322" s="429"/>
      <c r="AH322" s="429"/>
      <c r="AI322" s="430"/>
      <c r="AJ322" s="392"/>
      <c r="AK322" s="392"/>
      <c r="AL322" s="392"/>
    </row>
    <row r="323" spans="3:38" s="82" customFormat="1">
      <c r="C323" s="273"/>
      <c r="D323" s="389"/>
      <c r="E323" s="389"/>
      <c r="F323" s="389"/>
      <c r="G323" s="274"/>
      <c r="H323" s="274"/>
      <c r="I323" s="274"/>
      <c r="J323" s="390"/>
      <c r="K323" s="390"/>
      <c r="L323" s="390"/>
      <c r="M323" s="390"/>
      <c r="N323" s="391"/>
      <c r="O323" s="389"/>
      <c r="P323" s="273"/>
      <c r="Q323" s="392"/>
      <c r="R323" s="389"/>
      <c r="S323" s="389"/>
      <c r="U323" s="393"/>
      <c r="V323" s="389"/>
      <c r="W323" s="389"/>
      <c r="X323" s="389"/>
      <c r="Y323" s="389"/>
      <c r="AA323" s="429"/>
      <c r="AB323" s="429"/>
      <c r="AC323" s="429"/>
      <c r="AD323" s="429"/>
      <c r="AE323" s="429"/>
      <c r="AF323" s="429"/>
      <c r="AG323" s="429"/>
      <c r="AH323" s="429"/>
      <c r="AI323" s="430"/>
      <c r="AJ323" s="392"/>
      <c r="AK323" s="392"/>
      <c r="AL323" s="392"/>
    </row>
    <row r="324" spans="3:38" s="82" customFormat="1">
      <c r="C324" s="273"/>
      <c r="D324" s="389"/>
      <c r="E324" s="389"/>
      <c r="F324" s="389"/>
      <c r="G324" s="274"/>
      <c r="H324" s="274"/>
      <c r="I324" s="274"/>
      <c r="J324" s="390"/>
      <c r="K324" s="390"/>
      <c r="L324" s="390"/>
      <c r="M324" s="390"/>
      <c r="N324" s="391"/>
      <c r="O324" s="389"/>
      <c r="P324" s="273"/>
      <c r="Q324" s="392"/>
      <c r="R324" s="389"/>
      <c r="S324" s="389"/>
      <c r="U324" s="393"/>
      <c r="V324" s="389"/>
      <c r="W324" s="389"/>
      <c r="X324" s="389"/>
      <c r="Y324" s="389"/>
      <c r="AA324" s="429"/>
      <c r="AB324" s="429"/>
      <c r="AC324" s="429"/>
      <c r="AD324" s="429"/>
      <c r="AE324" s="429"/>
      <c r="AF324" s="429"/>
      <c r="AG324" s="429"/>
      <c r="AH324" s="429"/>
      <c r="AI324" s="430"/>
      <c r="AJ324" s="392"/>
      <c r="AK324" s="392"/>
      <c r="AL324" s="392"/>
    </row>
    <row r="325" spans="3:38" s="82" customFormat="1">
      <c r="C325" s="273"/>
      <c r="D325" s="389"/>
      <c r="E325" s="389"/>
      <c r="F325" s="389"/>
      <c r="G325" s="274"/>
      <c r="H325" s="274"/>
      <c r="I325" s="274"/>
      <c r="J325" s="390"/>
      <c r="K325" s="390"/>
      <c r="L325" s="390"/>
      <c r="M325" s="390"/>
      <c r="N325" s="391"/>
      <c r="O325" s="389"/>
      <c r="P325" s="273"/>
      <c r="Q325" s="392"/>
      <c r="R325" s="389"/>
      <c r="S325" s="389"/>
      <c r="U325" s="393"/>
      <c r="V325" s="389"/>
      <c r="W325" s="389"/>
      <c r="X325" s="389"/>
      <c r="Y325" s="389"/>
      <c r="AA325" s="429"/>
      <c r="AB325" s="429"/>
      <c r="AC325" s="429"/>
      <c r="AD325" s="429"/>
      <c r="AE325" s="429"/>
      <c r="AF325" s="429"/>
      <c r="AG325" s="429"/>
      <c r="AH325" s="429"/>
      <c r="AI325" s="430"/>
      <c r="AJ325" s="392"/>
      <c r="AK325" s="392"/>
      <c r="AL325" s="392"/>
    </row>
    <row r="326" spans="3:38" s="82" customFormat="1">
      <c r="C326" s="273"/>
      <c r="D326" s="389"/>
      <c r="E326" s="389"/>
      <c r="F326" s="389"/>
      <c r="G326" s="274"/>
      <c r="H326" s="274"/>
      <c r="I326" s="274"/>
      <c r="J326" s="390"/>
      <c r="K326" s="390"/>
      <c r="L326" s="390"/>
      <c r="M326" s="390"/>
      <c r="N326" s="391"/>
      <c r="O326" s="389"/>
      <c r="P326" s="273"/>
      <c r="Q326" s="392"/>
      <c r="R326" s="389"/>
      <c r="S326" s="389"/>
      <c r="U326" s="393"/>
      <c r="V326" s="389"/>
      <c r="W326" s="389"/>
      <c r="X326" s="389"/>
      <c r="Y326" s="389"/>
      <c r="AA326" s="429"/>
      <c r="AB326" s="429"/>
      <c r="AC326" s="429"/>
      <c r="AD326" s="429"/>
      <c r="AE326" s="429"/>
      <c r="AF326" s="429"/>
      <c r="AG326" s="429"/>
      <c r="AH326" s="429"/>
      <c r="AI326" s="430"/>
      <c r="AJ326" s="392"/>
      <c r="AK326" s="392"/>
      <c r="AL326" s="392"/>
    </row>
    <row r="327" spans="3:38" s="82" customFormat="1">
      <c r="C327" s="273"/>
      <c r="D327" s="389"/>
      <c r="E327" s="389"/>
      <c r="F327" s="389"/>
      <c r="G327" s="274"/>
      <c r="H327" s="274"/>
      <c r="I327" s="274"/>
      <c r="J327" s="390"/>
      <c r="K327" s="390"/>
      <c r="L327" s="390"/>
      <c r="M327" s="390"/>
      <c r="N327" s="391"/>
      <c r="O327" s="389"/>
      <c r="P327" s="273"/>
      <c r="Q327" s="392"/>
      <c r="R327" s="389"/>
      <c r="S327" s="389"/>
      <c r="U327" s="393"/>
      <c r="V327" s="389"/>
      <c r="W327" s="389"/>
      <c r="X327" s="389"/>
      <c r="Y327" s="389"/>
      <c r="AA327" s="429"/>
      <c r="AB327" s="429"/>
      <c r="AC327" s="429"/>
      <c r="AD327" s="429"/>
      <c r="AE327" s="429"/>
      <c r="AF327" s="429"/>
      <c r="AG327" s="429"/>
      <c r="AH327" s="429"/>
      <c r="AI327" s="430"/>
      <c r="AJ327" s="392"/>
      <c r="AK327" s="392"/>
      <c r="AL327" s="392"/>
    </row>
    <row r="328" spans="3:38" s="82" customFormat="1">
      <c r="C328" s="273"/>
      <c r="D328" s="389"/>
      <c r="E328" s="389"/>
      <c r="F328" s="389"/>
      <c r="G328" s="274"/>
      <c r="H328" s="274"/>
      <c r="I328" s="274"/>
      <c r="J328" s="390"/>
      <c r="K328" s="390"/>
      <c r="L328" s="390"/>
      <c r="M328" s="390"/>
      <c r="N328" s="391"/>
      <c r="O328" s="389"/>
      <c r="P328" s="273"/>
      <c r="Q328" s="392"/>
      <c r="R328" s="389"/>
      <c r="S328" s="389"/>
      <c r="U328" s="393"/>
      <c r="V328" s="389"/>
      <c r="W328" s="389"/>
      <c r="X328" s="389"/>
      <c r="Y328" s="389"/>
      <c r="AA328" s="429"/>
      <c r="AB328" s="429"/>
      <c r="AC328" s="429"/>
      <c r="AD328" s="429"/>
      <c r="AE328" s="429"/>
      <c r="AF328" s="429"/>
      <c r="AG328" s="429"/>
      <c r="AH328" s="429"/>
      <c r="AI328" s="430"/>
      <c r="AJ328" s="392"/>
      <c r="AK328" s="392"/>
      <c r="AL328" s="392"/>
    </row>
    <row r="329" spans="3:38" s="82" customFormat="1">
      <c r="C329" s="273"/>
      <c r="D329" s="389"/>
      <c r="E329" s="389"/>
      <c r="F329" s="389"/>
      <c r="G329" s="274"/>
      <c r="H329" s="274"/>
      <c r="I329" s="274"/>
      <c r="J329" s="390"/>
      <c r="K329" s="390"/>
      <c r="L329" s="390"/>
      <c r="M329" s="390"/>
      <c r="N329" s="391"/>
      <c r="O329" s="389"/>
      <c r="P329" s="273"/>
      <c r="Q329" s="392"/>
      <c r="R329" s="389"/>
      <c r="S329" s="389"/>
      <c r="U329" s="393"/>
      <c r="V329" s="389"/>
      <c r="W329" s="389"/>
      <c r="X329" s="389"/>
      <c r="Y329" s="389"/>
      <c r="AA329" s="429"/>
      <c r="AB329" s="429"/>
      <c r="AC329" s="429"/>
      <c r="AD329" s="429"/>
      <c r="AE329" s="429"/>
      <c r="AF329" s="429"/>
      <c r="AG329" s="429"/>
      <c r="AH329" s="429"/>
      <c r="AI329" s="430"/>
      <c r="AJ329" s="392"/>
      <c r="AK329" s="392"/>
      <c r="AL329" s="392"/>
    </row>
    <row r="330" spans="3:38" s="82" customFormat="1">
      <c r="C330" s="273"/>
      <c r="D330" s="389"/>
      <c r="E330" s="389"/>
      <c r="F330" s="389"/>
      <c r="G330" s="274"/>
      <c r="H330" s="274"/>
      <c r="I330" s="274"/>
      <c r="J330" s="390"/>
      <c r="K330" s="390"/>
      <c r="L330" s="390"/>
      <c r="M330" s="390"/>
      <c r="N330" s="391"/>
      <c r="O330" s="389"/>
      <c r="P330" s="273"/>
      <c r="Q330" s="392"/>
      <c r="R330" s="389"/>
      <c r="S330" s="389"/>
      <c r="U330" s="393"/>
      <c r="V330" s="389"/>
      <c r="W330" s="389"/>
      <c r="X330" s="389"/>
      <c r="Y330" s="389"/>
      <c r="AA330" s="429"/>
      <c r="AB330" s="429"/>
      <c r="AC330" s="429"/>
      <c r="AD330" s="429"/>
      <c r="AE330" s="429"/>
      <c r="AF330" s="429"/>
      <c r="AG330" s="429"/>
      <c r="AH330" s="429"/>
      <c r="AI330" s="430"/>
      <c r="AJ330" s="392"/>
      <c r="AK330" s="392"/>
      <c r="AL330" s="392"/>
    </row>
    <row r="331" spans="3:38" s="82" customFormat="1">
      <c r="C331" s="273"/>
      <c r="D331" s="389"/>
      <c r="E331" s="389"/>
      <c r="F331" s="389"/>
      <c r="G331" s="274"/>
      <c r="H331" s="274"/>
      <c r="I331" s="274"/>
      <c r="J331" s="390"/>
      <c r="K331" s="390"/>
      <c r="L331" s="390"/>
      <c r="M331" s="390"/>
      <c r="N331" s="391"/>
      <c r="O331" s="389"/>
      <c r="P331" s="273"/>
      <c r="Q331" s="392"/>
      <c r="R331" s="389"/>
      <c r="S331" s="389"/>
      <c r="U331" s="393"/>
      <c r="V331" s="389"/>
      <c r="W331" s="389"/>
      <c r="X331" s="389"/>
      <c r="Y331" s="389"/>
      <c r="AA331" s="429"/>
      <c r="AB331" s="429"/>
      <c r="AC331" s="429"/>
      <c r="AD331" s="429"/>
      <c r="AE331" s="429"/>
      <c r="AF331" s="429"/>
      <c r="AG331" s="429"/>
      <c r="AH331" s="429"/>
      <c r="AI331" s="430"/>
      <c r="AJ331" s="392"/>
      <c r="AK331" s="392"/>
      <c r="AL331" s="392"/>
    </row>
    <row r="332" spans="3:38" s="82" customFormat="1">
      <c r="C332" s="273"/>
      <c r="D332" s="389"/>
      <c r="E332" s="389"/>
      <c r="F332" s="389"/>
      <c r="G332" s="274"/>
      <c r="H332" s="274"/>
      <c r="I332" s="274"/>
      <c r="J332" s="390"/>
      <c r="K332" s="390"/>
      <c r="L332" s="390"/>
      <c r="M332" s="390"/>
      <c r="N332" s="391"/>
      <c r="O332" s="389"/>
      <c r="P332" s="273"/>
      <c r="Q332" s="392"/>
      <c r="R332" s="389"/>
      <c r="S332" s="389"/>
      <c r="U332" s="393"/>
      <c r="V332" s="389"/>
      <c r="W332" s="389"/>
      <c r="X332" s="389"/>
      <c r="Y332" s="389"/>
      <c r="AA332" s="429"/>
      <c r="AB332" s="429"/>
      <c r="AC332" s="429"/>
      <c r="AD332" s="429"/>
      <c r="AE332" s="429"/>
      <c r="AF332" s="429"/>
      <c r="AG332" s="429"/>
      <c r="AH332" s="429"/>
      <c r="AI332" s="430"/>
      <c r="AJ332" s="392"/>
      <c r="AK332" s="392"/>
      <c r="AL332" s="392"/>
    </row>
    <row r="333" spans="3:38" s="82" customFormat="1">
      <c r="C333" s="273"/>
      <c r="D333" s="389"/>
      <c r="E333" s="389"/>
      <c r="F333" s="389"/>
      <c r="G333" s="274"/>
      <c r="H333" s="274"/>
      <c r="I333" s="274"/>
      <c r="J333" s="390"/>
      <c r="K333" s="390"/>
      <c r="L333" s="390"/>
      <c r="M333" s="390"/>
      <c r="N333" s="391"/>
      <c r="O333" s="389"/>
      <c r="P333" s="273"/>
      <c r="Q333" s="392"/>
      <c r="R333" s="389"/>
      <c r="S333" s="389"/>
      <c r="U333" s="393"/>
      <c r="V333" s="389"/>
      <c r="W333" s="389"/>
      <c r="X333" s="389"/>
      <c r="Y333" s="389"/>
      <c r="AA333" s="429"/>
      <c r="AB333" s="429"/>
      <c r="AC333" s="429"/>
      <c r="AD333" s="429"/>
      <c r="AE333" s="429"/>
      <c r="AF333" s="429"/>
      <c r="AG333" s="429"/>
      <c r="AH333" s="429"/>
      <c r="AI333" s="430"/>
      <c r="AJ333" s="392"/>
      <c r="AK333" s="392"/>
      <c r="AL333" s="392"/>
    </row>
    <row r="334" spans="3:38" s="82" customFormat="1">
      <c r="C334" s="273"/>
      <c r="D334" s="389"/>
      <c r="E334" s="389"/>
      <c r="F334" s="389"/>
      <c r="G334" s="274"/>
      <c r="H334" s="274"/>
      <c r="I334" s="274"/>
      <c r="J334" s="390"/>
      <c r="K334" s="390"/>
      <c r="L334" s="390"/>
      <c r="M334" s="390"/>
      <c r="N334" s="391"/>
      <c r="O334" s="389"/>
      <c r="P334" s="273"/>
      <c r="Q334" s="392"/>
      <c r="R334" s="389"/>
      <c r="S334" s="389"/>
      <c r="U334" s="393"/>
      <c r="V334" s="389"/>
      <c r="W334" s="389"/>
      <c r="X334" s="389"/>
      <c r="Y334" s="389"/>
      <c r="AA334" s="429"/>
      <c r="AB334" s="429"/>
      <c r="AC334" s="429"/>
      <c r="AD334" s="429"/>
      <c r="AE334" s="429"/>
      <c r="AF334" s="429"/>
      <c r="AG334" s="429"/>
      <c r="AH334" s="429"/>
      <c r="AI334" s="430"/>
      <c r="AJ334" s="392"/>
      <c r="AK334" s="392"/>
      <c r="AL334" s="392"/>
    </row>
    <row r="335" spans="3:38" s="82" customFormat="1">
      <c r="C335" s="273"/>
      <c r="D335" s="389"/>
      <c r="E335" s="389"/>
      <c r="F335" s="389"/>
      <c r="G335" s="274"/>
      <c r="H335" s="274"/>
      <c r="I335" s="274"/>
      <c r="J335" s="390"/>
      <c r="K335" s="390"/>
      <c r="L335" s="390"/>
      <c r="M335" s="390"/>
      <c r="N335" s="391"/>
      <c r="O335" s="389"/>
      <c r="P335" s="273"/>
      <c r="Q335" s="392"/>
      <c r="R335" s="389"/>
      <c r="S335" s="389"/>
      <c r="U335" s="393"/>
      <c r="V335" s="389"/>
      <c r="W335" s="389"/>
      <c r="X335" s="389"/>
      <c r="Y335" s="389"/>
      <c r="AA335" s="429"/>
      <c r="AB335" s="429"/>
      <c r="AC335" s="429"/>
      <c r="AD335" s="429"/>
      <c r="AE335" s="429"/>
      <c r="AF335" s="429"/>
      <c r="AG335" s="429"/>
      <c r="AH335" s="429"/>
      <c r="AI335" s="430"/>
      <c r="AJ335" s="392"/>
      <c r="AK335" s="392"/>
      <c r="AL335" s="392"/>
    </row>
    <row r="336" spans="3:38" s="82" customFormat="1">
      <c r="C336" s="273"/>
      <c r="D336" s="389"/>
      <c r="E336" s="389"/>
      <c r="F336" s="389"/>
      <c r="G336" s="274"/>
      <c r="H336" s="274"/>
      <c r="I336" s="274"/>
      <c r="J336" s="390"/>
      <c r="K336" s="390"/>
      <c r="L336" s="390"/>
      <c r="M336" s="390"/>
      <c r="N336" s="391"/>
      <c r="O336" s="389"/>
      <c r="P336" s="273"/>
      <c r="Q336" s="392"/>
      <c r="R336" s="389"/>
      <c r="S336" s="389"/>
      <c r="U336" s="393"/>
      <c r="V336" s="389"/>
      <c r="W336" s="389"/>
      <c r="X336" s="389"/>
      <c r="Y336" s="389"/>
      <c r="AA336" s="429"/>
      <c r="AB336" s="429"/>
      <c r="AC336" s="429"/>
      <c r="AD336" s="429"/>
      <c r="AE336" s="429"/>
      <c r="AF336" s="429"/>
      <c r="AG336" s="429"/>
      <c r="AH336" s="429"/>
      <c r="AI336" s="430"/>
      <c r="AJ336" s="392"/>
      <c r="AK336" s="392"/>
      <c r="AL336" s="392"/>
    </row>
    <row r="337" spans="3:38" s="82" customFormat="1">
      <c r="C337" s="273"/>
      <c r="D337" s="389"/>
      <c r="E337" s="389"/>
      <c r="F337" s="389"/>
      <c r="G337" s="274"/>
      <c r="H337" s="274"/>
      <c r="I337" s="274"/>
      <c r="J337" s="390"/>
      <c r="K337" s="390"/>
      <c r="L337" s="390"/>
      <c r="M337" s="390"/>
      <c r="N337" s="391"/>
      <c r="O337" s="389"/>
      <c r="P337" s="273"/>
      <c r="Q337" s="392"/>
      <c r="R337" s="389"/>
      <c r="S337" s="389"/>
      <c r="U337" s="393"/>
      <c r="V337" s="389"/>
      <c r="W337" s="389"/>
      <c r="X337" s="389"/>
      <c r="Y337" s="389"/>
      <c r="AA337" s="429"/>
      <c r="AB337" s="429"/>
      <c r="AC337" s="429"/>
      <c r="AD337" s="429"/>
      <c r="AE337" s="429"/>
      <c r="AF337" s="429"/>
      <c r="AG337" s="429"/>
      <c r="AH337" s="429"/>
      <c r="AI337" s="430"/>
      <c r="AJ337" s="392"/>
      <c r="AK337" s="392"/>
      <c r="AL337" s="392"/>
    </row>
    <row r="338" spans="3:38" s="82" customFormat="1">
      <c r="C338" s="273"/>
      <c r="D338" s="389"/>
      <c r="E338" s="389"/>
      <c r="F338" s="389"/>
      <c r="G338" s="274"/>
      <c r="H338" s="274"/>
      <c r="I338" s="274"/>
      <c r="J338" s="390"/>
      <c r="K338" s="390"/>
      <c r="L338" s="390"/>
      <c r="M338" s="390"/>
      <c r="N338" s="391"/>
      <c r="O338" s="389"/>
      <c r="P338" s="273"/>
      <c r="Q338" s="392"/>
      <c r="R338" s="389"/>
      <c r="S338" s="389"/>
      <c r="U338" s="393"/>
      <c r="V338" s="389"/>
      <c r="W338" s="389"/>
      <c r="X338" s="389"/>
      <c r="Y338" s="389"/>
      <c r="AA338" s="429"/>
      <c r="AB338" s="429"/>
      <c r="AC338" s="429"/>
      <c r="AD338" s="429"/>
      <c r="AE338" s="429"/>
      <c r="AF338" s="429"/>
      <c r="AG338" s="429"/>
      <c r="AH338" s="429"/>
      <c r="AI338" s="430"/>
      <c r="AJ338" s="392"/>
      <c r="AK338" s="392"/>
      <c r="AL338" s="392"/>
    </row>
    <row r="339" spans="3:38" s="82" customFormat="1">
      <c r="C339" s="273"/>
      <c r="D339" s="389"/>
      <c r="E339" s="389"/>
      <c r="F339" s="389"/>
      <c r="G339" s="274"/>
      <c r="H339" s="274"/>
      <c r="I339" s="274"/>
      <c r="J339" s="390"/>
      <c r="K339" s="390"/>
      <c r="L339" s="390"/>
      <c r="M339" s="390"/>
      <c r="N339" s="391"/>
      <c r="O339" s="389"/>
      <c r="P339" s="273"/>
      <c r="Q339" s="392"/>
      <c r="R339" s="389"/>
      <c r="S339" s="389"/>
      <c r="U339" s="393"/>
      <c r="V339" s="389"/>
      <c r="W339" s="389"/>
      <c r="X339" s="389"/>
      <c r="Y339" s="389"/>
      <c r="AA339" s="429"/>
      <c r="AB339" s="429"/>
      <c r="AC339" s="429"/>
      <c r="AD339" s="429"/>
      <c r="AE339" s="429"/>
      <c r="AF339" s="429"/>
      <c r="AG339" s="429"/>
      <c r="AH339" s="429"/>
      <c r="AI339" s="430"/>
      <c r="AJ339" s="392"/>
      <c r="AK339" s="392"/>
      <c r="AL339" s="392"/>
    </row>
    <row r="340" spans="3:38" s="82" customFormat="1">
      <c r="C340" s="273"/>
      <c r="D340" s="389"/>
      <c r="E340" s="389"/>
      <c r="F340" s="389"/>
      <c r="G340" s="274"/>
      <c r="H340" s="274"/>
      <c r="I340" s="274"/>
      <c r="J340" s="390"/>
      <c r="K340" s="390"/>
      <c r="L340" s="390"/>
      <c r="M340" s="390"/>
      <c r="N340" s="391"/>
      <c r="O340" s="389"/>
      <c r="P340" s="273"/>
      <c r="Q340" s="392"/>
      <c r="R340" s="389"/>
      <c r="S340" s="389"/>
      <c r="U340" s="393"/>
      <c r="V340" s="389"/>
      <c r="W340" s="389"/>
      <c r="X340" s="389"/>
      <c r="Y340" s="389"/>
      <c r="AA340" s="429"/>
      <c r="AB340" s="429"/>
      <c r="AC340" s="429"/>
      <c r="AD340" s="429"/>
      <c r="AE340" s="429"/>
      <c r="AF340" s="429"/>
      <c r="AG340" s="429"/>
      <c r="AH340" s="429"/>
      <c r="AI340" s="430"/>
      <c r="AJ340" s="392"/>
      <c r="AK340" s="392"/>
      <c r="AL340" s="392"/>
    </row>
    <row r="341" spans="3:38" s="82" customFormat="1">
      <c r="C341" s="273"/>
      <c r="D341" s="389"/>
      <c r="E341" s="389"/>
      <c r="F341" s="389"/>
      <c r="G341" s="274"/>
      <c r="H341" s="274"/>
      <c r="I341" s="274"/>
      <c r="J341" s="390"/>
      <c r="K341" s="390"/>
      <c r="L341" s="390"/>
      <c r="M341" s="390"/>
      <c r="N341" s="391"/>
      <c r="O341" s="389"/>
      <c r="P341" s="273"/>
      <c r="Q341" s="392"/>
      <c r="R341" s="389"/>
      <c r="S341" s="389"/>
      <c r="U341" s="393"/>
      <c r="V341" s="389"/>
      <c r="W341" s="389"/>
      <c r="X341" s="389"/>
      <c r="Y341" s="389"/>
      <c r="AA341" s="429"/>
      <c r="AB341" s="429"/>
      <c r="AC341" s="429"/>
      <c r="AD341" s="429"/>
      <c r="AE341" s="429"/>
      <c r="AF341" s="429"/>
      <c r="AG341" s="429"/>
      <c r="AH341" s="429"/>
      <c r="AI341" s="430"/>
      <c r="AJ341" s="392"/>
      <c r="AK341" s="392"/>
      <c r="AL341" s="392"/>
    </row>
    <row r="342" spans="3:38" s="82" customFormat="1">
      <c r="C342" s="273"/>
      <c r="D342" s="389"/>
      <c r="E342" s="389"/>
      <c r="F342" s="389"/>
      <c r="G342" s="274"/>
      <c r="H342" s="274"/>
      <c r="I342" s="274"/>
      <c r="J342" s="390"/>
      <c r="K342" s="390"/>
      <c r="L342" s="390"/>
      <c r="M342" s="390"/>
      <c r="N342" s="391"/>
      <c r="O342" s="389"/>
      <c r="P342" s="273"/>
      <c r="Q342" s="392"/>
      <c r="R342" s="389"/>
      <c r="S342" s="389"/>
      <c r="U342" s="393"/>
      <c r="V342" s="389"/>
      <c r="W342" s="389"/>
      <c r="X342" s="389"/>
      <c r="Y342" s="389"/>
      <c r="AA342" s="429"/>
      <c r="AB342" s="429"/>
      <c r="AC342" s="429"/>
      <c r="AD342" s="429"/>
      <c r="AE342" s="429"/>
      <c r="AF342" s="429"/>
      <c r="AG342" s="429"/>
      <c r="AH342" s="429"/>
      <c r="AI342" s="430"/>
      <c r="AJ342" s="392"/>
      <c r="AK342" s="392"/>
      <c r="AL342" s="392"/>
    </row>
    <row r="343" spans="3:38" s="82" customFormat="1">
      <c r="C343" s="273"/>
      <c r="D343" s="389"/>
      <c r="E343" s="389"/>
      <c r="F343" s="389"/>
      <c r="G343" s="274"/>
      <c r="H343" s="274"/>
      <c r="I343" s="274"/>
      <c r="J343" s="390"/>
      <c r="K343" s="390"/>
      <c r="L343" s="390"/>
      <c r="M343" s="390"/>
      <c r="N343" s="391"/>
      <c r="O343" s="389"/>
      <c r="P343" s="273"/>
      <c r="Q343" s="392"/>
      <c r="R343" s="389"/>
      <c r="S343" s="389"/>
      <c r="U343" s="393"/>
      <c r="V343" s="389"/>
      <c r="W343" s="389"/>
      <c r="X343" s="389"/>
      <c r="Y343" s="389"/>
      <c r="AA343" s="429"/>
      <c r="AB343" s="429"/>
      <c r="AC343" s="429"/>
      <c r="AD343" s="429"/>
      <c r="AE343" s="429"/>
      <c r="AF343" s="429"/>
      <c r="AG343" s="429"/>
      <c r="AH343" s="429"/>
      <c r="AI343" s="430"/>
      <c r="AJ343" s="392"/>
      <c r="AK343" s="392"/>
      <c r="AL343" s="392"/>
    </row>
    <row r="344" spans="3:38" s="82" customFormat="1">
      <c r="C344" s="273"/>
      <c r="D344" s="389"/>
      <c r="E344" s="389"/>
      <c r="F344" s="389"/>
      <c r="G344" s="274"/>
      <c r="H344" s="274"/>
      <c r="I344" s="274"/>
      <c r="J344" s="390"/>
      <c r="K344" s="390"/>
      <c r="L344" s="390"/>
      <c r="M344" s="390"/>
      <c r="N344" s="391"/>
      <c r="O344" s="389"/>
      <c r="P344" s="273"/>
      <c r="Q344" s="392"/>
      <c r="R344" s="389"/>
      <c r="S344" s="389"/>
      <c r="U344" s="393"/>
      <c r="V344" s="389"/>
      <c r="W344" s="389"/>
      <c r="X344" s="389"/>
      <c r="Y344" s="389"/>
      <c r="AA344" s="429"/>
      <c r="AB344" s="429"/>
      <c r="AC344" s="429"/>
      <c r="AD344" s="429"/>
      <c r="AE344" s="429"/>
      <c r="AF344" s="429"/>
      <c r="AG344" s="429"/>
      <c r="AH344" s="429"/>
      <c r="AI344" s="430"/>
      <c r="AJ344" s="392"/>
      <c r="AK344" s="392"/>
      <c r="AL344" s="392"/>
    </row>
    <row r="345" spans="3:38" s="82" customFormat="1">
      <c r="C345" s="273"/>
      <c r="D345" s="389"/>
      <c r="E345" s="389"/>
      <c r="F345" s="389"/>
      <c r="G345" s="274"/>
      <c r="H345" s="274"/>
      <c r="I345" s="274"/>
      <c r="J345" s="390"/>
      <c r="K345" s="390"/>
      <c r="L345" s="390"/>
      <c r="M345" s="390"/>
      <c r="N345" s="391"/>
      <c r="O345" s="389"/>
      <c r="P345" s="273"/>
      <c r="Q345" s="392"/>
      <c r="R345" s="389"/>
      <c r="S345" s="389"/>
      <c r="U345" s="393"/>
      <c r="V345" s="389"/>
      <c r="W345" s="389"/>
      <c r="X345" s="389"/>
      <c r="Y345" s="389"/>
      <c r="AA345" s="429"/>
      <c r="AB345" s="429"/>
      <c r="AC345" s="429"/>
      <c r="AD345" s="429"/>
      <c r="AE345" s="429"/>
      <c r="AF345" s="429"/>
      <c r="AG345" s="429"/>
      <c r="AH345" s="429"/>
      <c r="AI345" s="430"/>
      <c r="AJ345" s="392"/>
      <c r="AK345" s="392"/>
      <c r="AL345" s="392"/>
    </row>
    <row r="346" spans="3:38" s="82" customFormat="1">
      <c r="C346" s="273"/>
      <c r="D346" s="389"/>
      <c r="E346" s="389"/>
      <c r="F346" s="389"/>
      <c r="G346" s="274"/>
      <c r="H346" s="274"/>
      <c r="I346" s="274"/>
      <c r="J346" s="390"/>
      <c r="K346" s="390"/>
      <c r="L346" s="390"/>
      <c r="M346" s="390"/>
      <c r="N346" s="391"/>
      <c r="O346" s="389"/>
      <c r="P346" s="273"/>
      <c r="Q346" s="392"/>
      <c r="R346" s="389"/>
      <c r="S346" s="389"/>
      <c r="U346" s="393"/>
      <c r="V346" s="389"/>
      <c r="W346" s="389"/>
      <c r="X346" s="389"/>
      <c r="Y346" s="389"/>
      <c r="AA346" s="429"/>
      <c r="AB346" s="429"/>
      <c r="AC346" s="429"/>
      <c r="AD346" s="429"/>
      <c r="AE346" s="429"/>
      <c r="AF346" s="429"/>
      <c r="AG346" s="429"/>
      <c r="AH346" s="429"/>
      <c r="AI346" s="430"/>
      <c r="AJ346" s="392"/>
      <c r="AK346" s="392"/>
      <c r="AL346" s="392"/>
    </row>
    <row r="347" spans="3:38" s="82" customFormat="1">
      <c r="C347" s="273"/>
      <c r="D347" s="389"/>
      <c r="E347" s="389"/>
      <c r="F347" s="389"/>
      <c r="G347" s="274"/>
      <c r="H347" s="274"/>
      <c r="I347" s="274"/>
      <c r="J347" s="390"/>
      <c r="K347" s="390"/>
      <c r="L347" s="390"/>
      <c r="M347" s="390"/>
      <c r="N347" s="391"/>
      <c r="O347" s="389"/>
      <c r="P347" s="273"/>
      <c r="Q347" s="392"/>
      <c r="R347" s="389"/>
      <c r="S347" s="389"/>
      <c r="U347" s="393"/>
      <c r="V347" s="389"/>
      <c r="W347" s="389"/>
      <c r="X347" s="389"/>
      <c r="Y347" s="389"/>
      <c r="AA347" s="429"/>
      <c r="AB347" s="429"/>
      <c r="AC347" s="429"/>
      <c r="AD347" s="429"/>
      <c r="AE347" s="429"/>
      <c r="AF347" s="429"/>
      <c r="AG347" s="429"/>
      <c r="AH347" s="429"/>
      <c r="AI347" s="430"/>
      <c r="AJ347" s="392"/>
      <c r="AK347" s="392"/>
      <c r="AL347" s="392"/>
    </row>
    <row r="348" spans="3:38" s="82" customFormat="1">
      <c r="C348" s="273"/>
      <c r="D348" s="389"/>
      <c r="E348" s="389"/>
      <c r="F348" s="389"/>
      <c r="G348" s="274"/>
      <c r="H348" s="274"/>
      <c r="I348" s="274"/>
      <c r="J348" s="390"/>
      <c r="K348" s="390"/>
      <c r="L348" s="390"/>
      <c r="M348" s="390"/>
      <c r="N348" s="391"/>
      <c r="O348" s="389"/>
      <c r="P348" s="273"/>
      <c r="Q348" s="392"/>
      <c r="R348" s="389"/>
      <c r="S348" s="389"/>
      <c r="U348" s="393"/>
      <c r="V348" s="389"/>
      <c r="W348" s="389"/>
      <c r="X348" s="389"/>
      <c r="Y348" s="389"/>
      <c r="AA348" s="429"/>
      <c r="AB348" s="429"/>
      <c r="AC348" s="429"/>
      <c r="AD348" s="429"/>
      <c r="AE348" s="429"/>
      <c r="AF348" s="429"/>
      <c r="AG348" s="429"/>
      <c r="AH348" s="429"/>
      <c r="AI348" s="430"/>
      <c r="AJ348" s="392"/>
      <c r="AK348" s="392"/>
      <c r="AL348" s="392"/>
    </row>
    <row r="349" spans="3:38" s="82" customFormat="1">
      <c r="C349" s="273"/>
      <c r="D349" s="389"/>
      <c r="E349" s="389"/>
      <c r="F349" s="389"/>
      <c r="G349" s="274"/>
      <c r="H349" s="274"/>
      <c r="I349" s="274"/>
      <c r="J349" s="390"/>
      <c r="K349" s="390"/>
      <c r="L349" s="390"/>
      <c r="M349" s="390"/>
      <c r="N349" s="391"/>
      <c r="O349" s="389"/>
      <c r="P349" s="273"/>
      <c r="Q349" s="392"/>
      <c r="R349" s="389"/>
      <c r="S349" s="389"/>
      <c r="U349" s="393"/>
      <c r="V349" s="389"/>
      <c r="W349" s="389"/>
      <c r="X349" s="389"/>
      <c r="Y349" s="389"/>
      <c r="AA349" s="429"/>
      <c r="AB349" s="429"/>
      <c r="AC349" s="429"/>
      <c r="AD349" s="429"/>
      <c r="AE349" s="429"/>
      <c r="AF349" s="429"/>
      <c r="AG349" s="429"/>
      <c r="AH349" s="429"/>
      <c r="AI349" s="430"/>
      <c r="AJ349" s="392"/>
      <c r="AK349" s="392"/>
      <c r="AL349" s="392"/>
    </row>
    <row r="350" spans="3:38" s="82" customFormat="1">
      <c r="C350" s="273"/>
      <c r="D350" s="389"/>
      <c r="E350" s="389"/>
      <c r="F350" s="389"/>
      <c r="G350" s="274"/>
      <c r="H350" s="274"/>
      <c r="I350" s="274"/>
      <c r="J350" s="390"/>
      <c r="K350" s="390"/>
      <c r="L350" s="390"/>
      <c r="M350" s="390"/>
      <c r="N350" s="391"/>
      <c r="O350" s="389"/>
      <c r="P350" s="273"/>
      <c r="Q350" s="392"/>
      <c r="R350" s="389"/>
      <c r="S350" s="389"/>
      <c r="U350" s="393"/>
      <c r="V350" s="389"/>
      <c r="W350" s="389"/>
      <c r="X350" s="389"/>
      <c r="Y350" s="389"/>
      <c r="AA350" s="429"/>
      <c r="AB350" s="429"/>
      <c r="AC350" s="429"/>
      <c r="AD350" s="429"/>
      <c r="AE350" s="429"/>
      <c r="AF350" s="429"/>
      <c r="AG350" s="429"/>
      <c r="AH350" s="429"/>
      <c r="AI350" s="430"/>
      <c r="AJ350" s="392"/>
      <c r="AK350" s="392"/>
      <c r="AL350" s="392"/>
    </row>
    <row r="351" spans="3:38" s="82" customFormat="1">
      <c r="C351" s="273"/>
      <c r="D351" s="389"/>
      <c r="E351" s="389"/>
      <c r="F351" s="389"/>
      <c r="G351" s="274"/>
      <c r="H351" s="274"/>
      <c r="I351" s="274"/>
      <c r="J351" s="390"/>
      <c r="K351" s="390"/>
      <c r="L351" s="390"/>
      <c r="M351" s="390"/>
      <c r="N351" s="391"/>
      <c r="O351" s="389"/>
      <c r="P351" s="273"/>
      <c r="Q351" s="392"/>
      <c r="R351" s="389"/>
      <c r="S351" s="389"/>
      <c r="U351" s="393"/>
      <c r="V351" s="389"/>
      <c r="W351" s="389"/>
      <c r="X351" s="389"/>
      <c r="Y351" s="389"/>
      <c r="AA351" s="429"/>
      <c r="AB351" s="429"/>
      <c r="AC351" s="429"/>
      <c r="AD351" s="429"/>
      <c r="AE351" s="429"/>
      <c r="AF351" s="429"/>
      <c r="AG351" s="429"/>
      <c r="AH351" s="429"/>
      <c r="AI351" s="430"/>
      <c r="AJ351" s="392"/>
      <c r="AK351" s="392"/>
      <c r="AL351" s="392"/>
    </row>
    <row r="352" spans="3:38" s="82" customFormat="1">
      <c r="C352" s="273"/>
      <c r="D352" s="389"/>
      <c r="E352" s="389"/>
      <c r="F352" s="389"/>
      <c r="G352" s="274"/>
      <c r="H352" s="274"/>
      <c r="I352" s="274"/>
      <c r="J352" s="390"/>
      <c r="K352" s="390"/>
      <c r="L352" s="390"/>
      <c r="M352" s="390"/>
      <c r="N352" s="391"/>
      <c r="O352" s="389"/>
      <c r="P352" s="273"/>
      <c r="Q352" s="392"/>
      <c r="R352" s="389"/>
      <c r="S352" s="389"/>
      <c r="U352" s="393"/>
      <c r="V352" s="389"/>
      <c r="W352" s="389"/>
      <c r="X352" s="389"/>
      <c r="Y352" s="389"/>
      <c r="AA352" s="429"/>
      <c r="AB352" s="429"/>
      <c r="AC352" s="429"/>
      <c r="AD352" s="429"/>
      <c r="AE352" s="429"/>
      <c r="AF352" s="429"/>
      <c r="AG352" s="429"/>
      <c r="AH352" s="429"/>
      <c r="AI352" s="430"/>
      <c r="AJ352" s="392"/>
      <c r="AK352" s="392"/>
      <c r="AL352" s="392"/>
    </row>
    <row r="353" spans="3:38" s="82" customFormat="1">
      <c r="C353" s="273"/>
      <c r="D353" s="389"/>
      <c r="E353" s="389"/>
      <c r="F353" s="389"/>
      <c r="G353" s="274"/>
      <c r="H353" s="274"/>
      <c r="I353" s="274"/>
      <c r="J353" s="390"/>
      <c r="K353" s="390"/>
      <c r="L353" s="390"/>
      <c r="M353" s="390"/>
      <c r="N353" s="391"/>
      <c r="O353" s="389"/>
      <c r="P353" s="273"/>
      <c r="Q353" s="392"/>
      <c r="R353" s="389"/>
      <c r="S353" s="389"/>
      <c r="U353" s="393"/>
      <c r="V353" s="389"/>
      <c r="W353" s="389"/>
      <c r="X353" s="389"/>
      <c r="Y353" s="389"/>
      <c r="AA353" s="429"/>
      <c r="AB353" s="429"/>
      <c r="AC353" s="429"/>
      <c r="AD353" s="429"/>
      <c r="AE353" s="429"/>
      <c r="AF353" s="429"/>
      <c r="AG353" s="429"/>
      <c r="AH353" s="429"/>
      <c r="AI353" s="430"/>
      <c r="AJ353" s="392"/>
      <c r="AK353" s="392"/>
      <c r="AL353" s="392"/>
    </row>
    <row r="354" spans="3:38" s="82" customFormat="1">
      <c r="C354" s="273"/>
      <c r="D354" s="389"/>
      <c r="E354" s="389"/>
      <c r="F354" s="389"/>
      <c r="G354" s="274"/>
      <c r="H354" s="274"/>
      <c r="I354" s="274"/>
      <c r="J354" s="390"/>
      <c r="K354" s="390"/>
      <c r="L354" s="390"/>
      <c r="M354" s="390"/>
      <c r="N354" s="391"/>
      <c r="O354" s="389"/>
      <c r="P354" s="273"/>
      <c r="Q354" s="392"/>
      <c r="R354" s="389"/>
      <c r="S354" s="389"/>
      <c r="U354" s="393"/>
      <c r="V354" s="389"/>
      <c r="W354" s="389"/>
      <c r="X354" s="389"/>
      <c r="Y354" s="389"/>
      <c r="AA354" s="429"/>
      <c r="AB354" s="429"/>
      <c r="AC354" s="429"/>
      <c r="AD354" s="429"/>
      <c r="AE354" s="429"/>
      <c r="AF354" s="429"/>
      <c r="AG354" s="429"/>
      <c r="AH354" s="429"/>
      <c r="AI354" s="430"/>
      <c r="AJ354" s="392"/>
      <c r="AK354" s="392"/>
      <c r="AL354" s="392"/>
    </row>
    <row r="355" spans="3:38" s="82" customFormat="1">
      <c r="C355" s="273"/>
      <c r="D355" s="389"/>
      <c r="E355" s="389"/>
      <c r="F355" s="389"/>
      <c r="G355" s="274"/>
      <c r="H355" s="274"/>
      <c r="I355" s="274"/>
      <c r="J355" s="390"/>
      <c r="K355" s="390"/>
      <c r="L355" s="390"/>
      <c r="M355" s="390"/>
      <c r="N355" s="391"/>
      <c r="O355" s="389"/>
      <c r="P355" s="273"/>
      <c r="Q355" s="392"/>
      <c r="R355" s="389"/>
      <c r="S355" s="389"/>
      <c r="U355" s="393"/>
      <c r="V355" s="389"/>
      <c r="W355" s="389"/>
      <c r="X355" s="389"/>
      <c r="Y355" s="389"/>
      <c r="AA355" s="429"/>
      <c r="AB355" s="429"/>
      <c r="AC355" s="429"/>
      <c r="AD355" s="429"/>
      <c r="AE355" s="429"/>
      <c r="AF355" s="429"/>
      <c r="AG355" s="429"/>
      <c r="AH355" s="429"/>
      <c r="AI355" s="430"/>
      <c r="AJ355" s="392"/>
      <c r="AK355" s="392"/>
      <c r="AL355" s="392"/>
    </row>
    <row r="356" spans="3:38" s="82" customFormat="1">
      <c r="C356" s="273"/>
      <c r="D356" s="389"/>
      <c r="E356" s="389"/>
      <c r="F356" s="389"/>
      <c r="G356" s="274"/>
      <c r="H356" s="274"/>
      <c r="I356" s="274"/>
      <c r="J356" s="390"/>
      <c r="K356" s="390"/>
      <c r="L356" s="390"/>
      <c r="M356" s="390"/>
      <c r="N356" s="391"/>
      <c r="O356" s="389"/>
      <c r="P356" s="273"/>
      <c r="Q356" s="392"/>
      <c r="R356" s="389"/>
      <c r="S356" s="389"/>
      <c r="U356" s="393"/>
      <c r="V356" s="389"/>
      <c r="W356" s="389"/>
      <c r="X356" s="389"/>
      <c r="Y356" s="389"/>
      <c r="AA356" s="429"/>
      <c r="AB356" s="429"/>
      <c r="AC356" s="429"/>
      <c r="AD356" s="429"/>
      <c r="AE356" s="429"/>
      <c r="AF356" s="429"/>
      <c r="AG356" s="429"/>
      <c r="AH356" s="429"/>
      <c r="AI356" s="430"/>
      <c r="AJ356" s="392"/>
      <c r="AK356" s="392"/>
      <c r="AL356" s="392"/>
    </row>
    <row r="357" spans="3:38" s="82" customFormat="1">
      <c r="C357" s="273"/>
      <c r="D357" s="389"/>
      <c r="E357" s="389"/>
      <c r="F357" s="389"/>
      <c r="G357" s="274"/>
      <c r="H357" s="274"/>
      <c r="I357" s="274"/>
      <c r="J357" s="390"/>
      <c r="K357" s="390"/>
      <c r="L357" s="390"/>
      <c r="M357" s="390"/>
      <c r="N357" s="391"/>
      <c r="O357" s="389"/>
      <c r="P357" s="273"/>
      <c r="Q357" s="392"/>
      <c r="R357" s="389"/>
      <c r="S357" s="389"/>
      <c r="U357" s="393"/>
      <c r="V357" s="389"/>
      <c r="W357" s="389"/>
      <c r="X357" s="389"/>
      <c r="Y357" s="389"/>
      <c r="AA357" s="429"/>
      <c r="AB357" s="429"/>
      <c r="AC357" s="429"/>
      <c r="AD357" s="429"/>
      <c r="AE357" s="429"/>
      <c r="AF357" s="429"/>
      <c r="AG357" s="429"/>
      <c r="AH357" s="429"/>
      <c r="AI357" s="430"/>
      <c r="AJ357" s="392"/>
      <c r="AK357" s="392"/>
      <c r="AL357" s="392"/>
    </row>
    <row r="358" spans="3:38" s="82" customFormat="1">
      <c r="C358" s="273"/>
      <c r="D358" s="389"/>
      <c r="E358" s="389"/>
      <c r="F358" s="389"/>
      <c r="G358" s="274"/>
      <c r="H358" s="274"/>
      <c r="I358" s="274"/>
      <c r="J358" s="390"/>
      <c r="K358" s="390"/>
      <c r="L358" s="390"/>
      <c r="M358" s="390"/>
      <c r="N358" s="391"/>
      <c r="O358" s="389"/>
      <c r="P358" s="273"/>
      <c r="Q358" s="392"/>
      <c r="R358" s="389"/>
      <c r="S358" s="389"/>
      <c r="U358" s="393"/>
      <c r="V358" s="389"/>
      <c r="W358" s="389"/>
      <c r="X358" s="389"/>
      <c r="Y358" s="389"/>
      <c r="AA358" s="429"/>
      <c r="AB358" s="429"/>
      <c r="AC358" s="429"/>
      <c r="AD358" s="429"/>
      <c r="AE358" s="429"/>
      <c r="AF358" s="429"/>
      <c r="AG358" s="429"/>
      <c r="AH358" s="429"/>
      <c r="AI358" s="430"/>
      <c r="AJ358" s="392"/>
      <c r="AK358" s="392"/>
      <c r="AL358" s="392"/>
    </row>
    <row r="359" spans="3:38" s="82" customFormat="1">
      <c r="C359" s="273"/>
      <c r="D359" s="389"/>
      <c r="E359" s="389"/>
      <c r="F359" s="389"/>
      <c r="G359" s="274"/>
      <c r="H359" s="274"/>
      <c r="I359" s="274"/>
      <c r="J359" s="390"/>
      <c r="K359" s="390"/>
      <c r="L359" s="390"/>
      <c r="M359" s="390"/>
      <c r="N359" s="391"/>
      <c r="O359" s="389"/>
      <c r="P359" s="273"/>
      <c r="Q359" s="392"/>
      <c r="R359" s="389"/>
      <c r="S359" s="389"/>
      <c r="U359" s="393"/>
      <c r="V359" s="389"/>
      <c r="W359" s="389"/>
      <c r="X359" s="389"/>
      <c r="Y359" s="389"/>
      <c r="AA359" s="429"/>
      <c r="AB359" s="429"/>
      <c r="AC359" s="429"/>
      <c r="AD359" s="429"/>
      <c r="AE359" s="429"/>
      <c r="AF359" s="429"/>
      <c r="AG359" s="429"/>
      <c r="AH359" s="429"/>
      <c r="AI359" s="430"/>
      <c r="AJ359" s="392"/>
      <c r="AK359" s="392"/>
      <c r="AL359" s="392"/>
    </row>
    <row r="360" spans="3:38" s="82" customFormat="1">
      <c r="C360" s="273"/>
      <c r="D360" s="389"/>
      <c r="E360" s="389"/>
      <c r="F360" s="389"/>
      <c r="G360" s="274"/>
      <c r="H360" s="274"/>
      <c r="I360" s="274"/>
      <c r="J360" s="390"/>
      <c r="K360" s="390"/>
      <c r="L360" s="390"/>
      <c r="M360" s="390"/>
      <c r="N360" s="391"/>
      <c r="O360" s="389"/>
      <c r="P360" s="273"/>
      <c r="Q360" s="392"/>
      <c r="R360" s="389"/>
      <c r="S360" s="389"/>
      <c r="U360" s="393"/>
      <c r="V360" s="389"/>
      <c r="W360" s="389"/>
      <c r="X360" s="389"/>
      <c r="Y360" s="389"/>
      <c r="AA360" s="429"/>
      <c r="AB360" s="429"/>
      <c r="AC360" s="429"/>
      <c r="AD360" s="429"/>
      <c r="AE360" s="429"/>
      <c r="AF360" s="429"/>
      <c r="AG360" s="429"/>
      <c r="AH360" s="429"/>
      <c r="AI360" s="430"/>
      <c r="AJ360" s="392"/>
      <c r="AK360" s="392"/>
      <c r="AL360" s="392"/>
    </row>
    <row r="361" spans="3:38" s="82" customFormat="1">
      <c r="C361" s="273"/>
      <c r="D361" s="389"/>
      <c r="E361" s="389"/>
      <c r="F361" s="389"/>
      <c r="G361" s="274"/>
      <c r="H361" s="274"/>
      <c r="I361" s="274"/>
      <c r="J361" s="390"/>
      <c r="K361" s="390"/>
      <c r="L361" s="390"/>
      <c r="M361" s="390"/>
      <c r="N361" s="391"/>
      <c r="O361" s="389"/>
      <c r="P361" s="273"/>
      <c r="Q361" s="392"/>
      <c r="R361" s="389"/>
      <c r="S361" s="389"/>
      <c r="U361" s="393"/>
      <c r="V361" s="389"/>
      <c r="W361" s="389"/>
      <c r="X361" s="389"/>
      <c r="Y361" s="389"/>
      <c r="AA361" s="429"/>
      <c r="AB361" s="429"/>
      <c r="AC361" s="429"/>
      <c r="AD361" s="429"/>
      <c r="AE361" s="429"/>
      <c r="AF361" s="429"/>
      <c r="AG361" s="429"/>
      <c r="AH361" s="429"/>
      <c r="AI361" s="430"/>
      <c r="AJ361" s="392"/>
      <c r="AK361" s="392"/>
      <c r="AL361" s="392"/>
    </row>
    <row r="362" spans="3:38" s="82" customFormat="1">
      <c r="C362" s="273"/>
      <c r="D362" s="389"/>
      <c r="E362" s="389"/>
      <c r="F362" s="389"/>
      <c r="G362" s="274"/>
      <c r="H362" s="274"/>
      <c r="I362" s="274"/>
      <c r="J362" s="390"/>
      <c r="K362" s="390"/>
      <c r="L362" s="390"/>
      <c r="M362" s="390"/>
      <c r="N362" s="391"/>
      <c r="O362" s="389"/>
      <c r="P362" s="273"/>
      <c r="Q362" s="392"/>
      <c r="R362" s="389"/>
      <c r="S362" s="389"/>
      <c r="U362" s="393"/>
      <c r="V362" s="389"/>
      <c r="W362" s="389"/>
      <c r="X362" s="389"/>
      <c r="Y362" s="389"/>
      <c r="AA362" s="429"/>
      <c r="AB362" s="429"/>
      <c r="AC362" s="429"/>
      <c r="AD362" s="429"/>
      <c r="AE362" s="429"/>
      <c r="AF362" s="429"/>
      <c r="AG362" s="429"/>
      <c r="AH362" s="429"/>
      <c r="AI362" s="430"/>
      <c r="AJ362" s="392"/>
      <c r="AK362" s="392"/>
      <c r="AL362" s="392"/>
    </row>
    <row r="363" spans="3:38" s="82" customFormat="1">
      <c r="C363" s="273"/>
      <c r="D363" s="389"/>
      <c r="E363" s="389"/>
      <c r="F363" s="389"/>
      <c r="G363" s="274"/>
      <c r="H363" s="274"/>
      <c r="I363" s="274"/>
      <c r="J363" s="390"/>
      <c r="K363" s="390"/>
      <c r="L363" s="390"/>
      <c r="M363" s="390"/>
      <c r="N363" s="391"/>
      <c r="O363" s="389"/>
      <c r="P363" s="273"/>
      <c r="Q363" s="392"/>
      <c r="R363" s="389"/>
      <c r="S363" s="389"/>
      <c r="U363" s="393"/>
      <c r="V363" s="389"/>
      <c r="W363" s="389"/>
      <c r="X363" s="389"/>
      <c r="Y363" s="389"/>
      <c r="AA363" s="429"/>
      <c r="AB363" s="429"/>
      <c r="AC363" s="429"/>
      <c r="AD363" s="429"/>
      <c r="AE363" s="429"/>
      <c r="AF363" s="429"/>
      <c r="AG363" s="429"/>
      <c r="AH363" s="429"/>
      <c r="AI363" s="430"/>
      <c r="AJ363" s="392"/>
      <c r="AK363" s="392"/>
      <c r="AL363" s="392"/>
    </row>
    <row r="364" spans="3:38" s="82" customFormat="1">
      <c r="C364" s="273"/>
      <c r="D364" s="389"/>
      <c r="E364" s="389"/>
      <c r="F364" s="389"/>
      <c r="G364" s="274"/>
      <c r="H364" s="274"/>
      <c r="I364" s="274"/>
      <c r="J364" s="390"/>
      <c r="K364" s="390"/>
      <c r="L364" s="390"/>
      <c r="M364" s="390"/>
      <c r="N364" s="391"/>
      <c r="O364" s="389"/>
      <c r="P364" s="273"/>
      <c r="Q364" s="392"/>
      <c r="R364" s="389"/>
      <c r="S364" s="389"/>
      <c r="U364" s="393"/>
      <c r="V364" s="389"/>
      <c r="W364" s="389"/>
      <c r="X364" s="389"/>
      <c r="Y364" s="389"/>
      <c r="AA364" s="429"/>
      <c r="AB364" s="429"/>
      <c r="AC364" s="429"/>
      <c r="AD364" s="429"/>
      <c r="AE364" s="429"/>
      <c r="AF364" s="429"/>
      <c r="AG364" s="429"/>
      <c r="AH364" s="429"/>
      <c r="AI364" s="430"/>
      <c r="AJ364" s="392"/>
      <c r="AK364" s="392"/>
      <c r="AL364" s="392"/>
    </row>
    <row r="365" spans="3:38" s="82" customFormat="1">
      <c r="C365" s="273"/>
      <c r="D365" s="389"/>
      <c r="E365" s="389"/>
      <c r="F365" s="389"/>
      <c r="G365" s="274"/>
      <c r="H365" s="274"/>
      <c r="I365" s="274"/>
      <c r="J365" s="390"/>
      <c r="K365" s="390"/>
      <c r="L365" s="390"/>
      <c r="M365" s="390"/>
      <c r="N365" s="391"/>
      <c r="O365" s="389"/>
      <c r="P365" s="273"/>
      <c r="Q365" s="392"/>
      <c r="R365" s="389"/>
      <c r="S365" s="389"/>
      <c r="U365" s="393"/>
      <c r="V365" s="389"/>
      <c r="W365" s="389"/>
      <c r="X365" s="389"/>
      <c r="Y365" s="389"/>
      <c r="AA365" s="429"/>
      <c r="AB365" s="429"/>
      <c r="AC365" s="429"/>
      <c r="AD365" s="429"/>
      <c r="AE365" s="429"/>
      <c r="AF365" s="429"/>
      <c r="AG365" s="429"/>
      <c r="AH365" s="429"/>
      <c r="AI365" s="430"/>
      <c r="AJ365" s="392"/>
      <c r="AK365" s="392"/>
      <c r="AL365" s="392"/>
    </row>
    <row r="366" spans="3:38" s="82" customFormat="1">
      <c r="C366" s="273"/>
      <c r="D366" s="389"/>
      <c r="E366" s="389"/>
      <c r="F366" s="389"/>
      <c r="G366" s="274"/>
      <c r="H366" s="274"/>
      <c r="I366" s="274"/>
      <c r="J366" s="390"/>
      <c r="K366" s="390"/>
      <c r="L366" s="390"/>
      <c r="M366" s="390"/>
      <c r="N366" s="391"/>
      <c r="O366" s="389"/>
      <c r="P366" s="273"/>
      <c r="Q366" s="392"/>
      <c r="R366" s="389"/>
      <c r="S366" s="389"/>
      <c r="U366" s="393"/>
      <c r="V366" s="389"/>
      <c r="W366" s="389"/>
      <c r="X366" s="389"/>
      <c r="Y366" s="389"/>
      <c r="AA366" s="429"/>
      <c r="AB366" s="429"/>
      <c r="AC366" s="429"/>
      <c r="AD366" s="429"/>
      <c r="AE366" s="429"/>
      <c r="AF366" s="429"/>
      <c r="AG366" s="429"/>
      <c r="AH366" s="429"/>
      <c r="AI366" s="430"/>
      <c r="AJ366" s="392"/>
      <c r="AK366" s="392"/>
      <c r="AL366" s="392"/>
    </row>
    <row r="367" spans="3:38" s="82" customFormat="1">
      <c r="C367" s="273"/>
      <c r="D367" s="389"/>
      <c r="E367" s="389"/>
      <c r="F367" s="389"/>
      <c r="G367" s="274"/>
      <c r="H367" s="274"/>
      <c r="I367" s="274"/>
      <c r="J367" s="390"/>
      <c r="K367" s="390"/>
      <c r="L367" s="390"/>
      <c r="M367" s="390"/>
      <c r="N367" s="391"/>
      <c r="O367" s="389"/>
      <c r="P367" s="273"/>
      <c r="Q367" s="392"/>
      <c r="R367" s="389"/>
      <c r="S367" s="389"/>
      <c r="U367" s="393"/>
      <c r="V367" s="389"/>
      <c r="W367" s="389"/>
      <c r="X367" s="389"/>
      <c r="Y367" s="389"/>
      <c r="AA367" s="429"/>
      <c r="AB367" s="429"/>
      <c r="AC367" s="429"/>
      <c r="AD367" s="429"/>
      <c r="AE367" s="429"/>
      <c r="AF367" s="429"/>
      <c r="AG367" s="429"/>
      <c r="AH367" s="429"/>
      <c r="AI367" s="430"/>
      <c r="AJ367" s="392"/>
      <c r="AK367" s="392"/>
      <c r="AL367" s="392"/>
    </row>
    <row r="368" spans="3:38" s="82" customFormat="1">
      <c r="C368" s="273"/>
      <c r="D368" s="389"/>
      <c r="E368" s="389"/>
      <c r="F368" s="389"/>
      <c r="G368" s="274"/>
      <c r="H368" s="274"/>
      <c r="I368" s="274"/>
      <c r="J368" s="390"/>
      <c r="K368" s="390"/>
      <c r="L368" s="390"/>
      <c r="M368" s="390"/>
      <c r="N368" s="391"/>
      <c r="O368" s="389"/>
      <c r="P368" s="273"/>
      <c r="Q368" s="392"/>
      <c r="R368" s="389"/>
      <c r="S368" s="389"/>
      <c r="U368" s="393"/>
      <c r="V368" s="389"/>
      <c r="W368" s="389"/>
      <c r="X368" s="389"/>
      <c r="Y368" s="389"/>
      <c r="AA368" s="429"/>
      <c r="AB368" s="429"/>
      <c r="AC368" s="429"/>
      <c r="AD368" s="429"/>
      <c r="AE368" s="429"/>
      <c r="AF368" s="429"/>
      <c r="AG368" s="429"/>
      <c r="AH368" s="429"/>
      <c r="AI368" s="430"/>
      <c r="AJ368" s="392"/>
      <c r="AK368" s="392"/>
      <c r="AL368" s="392"/>
    </row>
    <row r="369" spans="3:38" s="82" customFormat="1">
      <c r="C369" s="273"/>
      <c r="D369" s="389"/>
      <c r="E369" s="389"/>
      <c r="F369" s="389"/>
      <c r="G369" s="274"/>
      <c r="H369" s="274"/>
      <c r="I369" s="274"/>
      <c r="J369" s="390"/>
      <c r="K369" s="390"/>
      <c r="L369" s="390"/>
      <c r="M369" s="390"/>
      <c r="N369" s="391"/>
      <c r="O369" s="389"/>
      <c r="P369" s="273"/>
      <c r="Q369" s="392"/>
      <c r="R369" s="389"/>
      <c r="S369" s="389"/>
      <c r="U369" s="393"/>
      <c r="V369" s="389"/>
      <c r="W369" s="389"/>
      <c r="X369" s="389"/>
      <c r="Y369" s="389"/>
      <c r="AA369" s="429"/>
      <c r="AB369" s="429"/>
      <c r="AC369" s="429"/>
      <c r="AD369" s="429"/>
      <c r="AE369" s="429"/>
      <c r="AF369" s="429"/>
      <c r="AG369" s="429"/>
      <c r="AH369" s="429"/>
      <c r="AI369" s="430"/>
      <c r="AJ369" s="392"/>
      <c r="AK369" s="392"/>
      <c r="AL369" s="392"/>
    </row>
    <row r="370" spans="3:38" s="82" customFormat="1">
      <c r="C370" s="273"/>
      <c r="D370" s="389"/>
      <c r="E370" s="389"/>
      <c r="F370" s="389"/>
      <c r="G370" s="274"/>
      <c r="H370" s="274"/>
      <c r="I370" s="274"/>
      <c r="J370" s="390"/>
      <c r="K370" s="390"/>
      <c r="L370" s="390"/>
      <c r="M370" s="390"/>
      <c r="N370" s="391"/>
      <c r="O370" s="389"/>
      <c r="P370" s="273"/>
      <c r="Q370" s="392"/>
      <c r="R370" s="389"/>
      <c r="S370" s="389"/>
      <c r="U370" s="393"/>
      <c r="V370" s="389"/>
      <c r="W370" s="389"/>
      <c r="X370" s="389"/>
      <c r="Y370" s="389"/>
      <c r="AA370" s="429"/>
      <c r="AB370" s="429"/>
      <c r="AC370" s="429"/>
      <c r="AD370" s="429"/>
      <c r="AE370" s="429"/>
      <c r="AF370" s="429"/>
      <c r="AG370" s="429"/>
      <c r="AH370" s="429"/>
      <c r="AI370" s="430"/>
      <c r="AJ370" s="392"/>
      <c r="AK370" s="392"/>
      <c r="AL370" s="392"/>
    </row>
    <row r="371" spans="3:38" s="82" customFormat="1">
      <c r="C371" s="273"/>
      <c r="D371" s="389"/>
      <c r="E371" s="389"/>
      <c r="F371" s="389"/>
      <c r="G371" s="274"/>
      <c r="H371" s="274"/>
      <c r="I371" s="274"/>
      <c r="J371" s="390"/>
      <c r="K371" s="390"/>
      <c r="L371" s="390"/>
      <c r="M371" s="390"/>
      <c r="N371" s="391"/>
      <c r="O371" s="389"/>
      <c r="P371" s="273"/>
      <c r="Q371" s="392"/>
      <c r="R371" s="389"/>
      <c r="S371" s="389"/>
      <c r="U371" s="393"/>
      <c r="V371" s="389"/>
      <c r="W371" s="389"/>
      <c r="X371" s="389"/>
      <c r="Y371" s="389"/>
      <c r="AA371" s="429"/>
      <c r="AB371" s="429"/>
      <c r="AC371" s="429"/>
      <c r="AD371" s="429"/>
      <c r="AE371" s="429"/>
      <c r="AF371" s="429"/>
      <c r="AG371" s="429"/>
      <c r="AH371" s="429"/>
      <c r="AI371" s="430"/>
      <c r="AJ371" s="392"/>
      <c r="AK371" s="392"/>
      <c r="AL371" s="392"/>
    </row>
    <row r="372" spans="3:38" s="82" customFormat="1">
      <c r="C372" s="273"/>
      <c r="D372" s="389"/>
      <c r="E372" s="389"/>
      <c r="F372" s="389"/>
      <c r="G372" s="274"/>
      <c r="H372" s="274"/>
      <c r="I372" s="274"/>
      <c r="J372" s="390"/>
      <c r="K372" s="390"/>
      <c r="L372" s="390"/>
      <c r="M372" s="390"/>
      <c r="N372" s="391"/>
      <c r="O372" s="389"/>
      <c r="P372" s="273"/>
      <c r="Q372" s="392"/>
      <c r="R372" s="389"/>
      <c r="S372" s="389"/>
      <c r="U372" s="393"/>
      <c r="V372" s="389"/>
      <c r="W372" s="389"/>
      <c r="X372" s="389"/>
      <c r="Y372" s="389"/>
      <c r="AA372" s="429"/>
      <c r="AB372" s="429"/>
      <c r="AC372" s="429"/>
      <c r="AD372" s="429"/>
      <c r="AE372" s="429"/>
      <c r="AF372" s="429"/>
      <c r="AG372" s="429"/>
      <c r="AH372" s="429"/>
      <c r="AI372" s="430"/>
      <c r="AJ372" s="392"/>
      <c r="AK372" s="392"/>
      <c r="AL372" s="392"/>
    </row>
    <row r="373" spans="3:38" s="82" customFormat="1">
      <c r="C373" s="273"/>
      <c r="D373" s="389"/>
      <c r="E373" s="389"/>
      <c r="F373" s="389"/>
      <c r="G373" s="274"/>
      <c r="H373" s="274"/>
      <c r="I373" s="274"/>
      <c r="J373" s="390"/>
      <c r="K373" s="390"/>
      <c r="L373" s="390"/>
      <c r="M373" s="390"/>
      <c r="N373" s="391"/>
      <c r="O373" s="389"/>
      <c r="P373" s="273"/>
      <c r="Q373" s="392"/>
      <c r="R373" s="389"/>
      <c r="S373" s="389"/>
      <c r="U373" s="393"/>
      <c r="V373" s="389"/>
      <c r="W373" s="389"/>
      <c r="X373" s="389"/>
      <c r="Y373" s="389"/>
      <c r="AA373" s="429"/>
      <c r="AB373" s="429"/>
      <c r="AC373" s="429"/>
      <c r="AD373" s="429"/>
      <c r="AE373" s="429"/>
      <c r="AF373" s="429"/>
      <c r="AG373" s="429"/>
      <c r="AH373" s="429"/>
      <c r="AI373" s="430"/>
      <c r="AJ373" s="392"/>
      <c r="AK373" s="392"/>
      <c r="AL373" s="392"/>
    </row>
    <row r="374" spans="3:38" s="82" customFormat="1">
      <c r="C374" s="273"/>
      <c r="D374" s="389"/>
      <c r="E374" s="389"/>
      <c r="F374" s="389"/>
      <c r="G374" s="274"/>
      <c r="H374" s="274"/>
      <c r="I374" s="274"/>
      <c r="J374" s="390"/>
      <c r="K374" s="390"/>
      <c r="L374" s="390"/>
      <c r="M374" s="390"/>
      <c r="N374" s="391"/>
      <c r="O374" s="389"/>
      <c r="P374" s="273"/>
      <c r="Q374" s="392"/>
      <c r="R374" s="389"/>
      <c r="S374" s="389"/>
      <c r="U374" s="393"/>
      <c r="V374" s="389"/>
      <c r="W374" s="389"/>
      <c r="X374" s="389"/>
      <c r="Y374" s="389"/>
      <c r="AA374" s="429"/>
      <c r="AB374" s="429"/>
      <c r="AC374" s="429"/>
      <c r="AD374" s="429"/>
      <c r="AE374" s="429"/>
      <c r="AF374" s="429"/>
      <c r="AG374" s="429"/>
      <c r="AH374" s="429"/>
      <c r="AI374" s="430"/>
      <c r="AJ374" s="392"/>
      <c r="AK374" s="392"/>
      <c r="AL374" s="392"/>
    </row>
    <row r="375" spans="3:38" s="82" customFormat="1">
      <c r="C375" s="273"/>
      <c r="D375" s="389"/>
      <c r="E375" s="389"/>
      <c r="F375" s="389"/>
      <c r="G375" s="274"/>
      <c r="H375" s="274"/>
      <c r="I375" s="274"/>
      <c r="J375" s="390"/>
      <c r="K375" s="390"/>
      <c r="L375" s="390"/>
      <c r="M375" s="390"/>
      <c r="N375" s="391"/>
      <c r="O375" s="389"/>
      <c r="P375" s="273"/>
      <c r="Q375" s="392"/>
      <c r="R375" s="389"/>
      <c r="S375" s="389"/>
      <c r="U375" s="393"/>
      <c r="V375" s="389"/>
      <c r="W375" s="389"/>
      <c r="X375" s="389"/>
      <c r="Y375" s="389"/>
      <c r="AA375" s="429"/>
      <c r="AB375" s="429"/>
      <c r="AC375" s="429"/>
      <c r="AD375" s="429"/>
      <c r="AE375" s="429"/>
      <c r="AF375" s="429"/>
      <c r="AG375" s="429"/>
      <c r="AH375" s="429"/>
      <c r="AI375" s="430"/>
      <c r="AJ375" s="392"/>
      <c r="AK375" s="392"/>
      <c r="AL375" s="392"/>
    </row>
    <row r="376" spans="3:38" s="82" customFormat="1">
      <c r="C376" s="273"/>
      <c r="D376" s="389"/>
      <c r="E376" s="389"/>
      <c r="F376" s="389"/>
      <c r="G376" s="274"/>
      <c r="H376" s="274"/>
      <c r="I376" s="274"/>
      <c r="J376" s="390"/>
      <c r="K376" s="390"/>
      <c r="L376" s="390"/>
      <c r="M376" s="390"/>
      <c r="N376" s="391"/>
      <c r="O376" s="389"/>
      <c r="P376" s="273"/>
      <c r="Q376" s="392"/>
      <c r="R376" s="389"/>
      <c r="S376" s="389"/>
      <c r="U376" s="393"/>
      <c r="V376" s="389"/>
      <c r="W376" s="389"/>
      <c r="X376" s="389"/>
      <c r="Y376" s="389"/>
      <c r="AA376" s="429"/>
      <c r="AB376" s="429"/>
      <c r="AC376" s="429"/>
      <c r="AD376" s="429"/>
      <c r="AE376" s="429"/>
      <c r="AF376" s="429"/>
      <c r="AG376" s="429"/>
      <c r="AH376" s="429"/>
      <c r="AI376" s="430"/>
      <c r="AJ376" s="392"/>
      <c r="AK376" s="392"/>
      <c r="AL376" s="392"/>
    </row>
    <row r="377" spans="3:38" s="82" customFormat="1">
      <c r="C377" s="273"/>
      <c r="D377" s="389"/>
      <c r="E377" s="389"/>
      <c r="F377" s="389"/>
      <c r="G377" s="274"/>
      <c r="H377" s="274"/>
      <c r="I377" s="274"/>
      <c r="J377" s="390"/>
      <c r="K377" s="390"/>
      <c r="L377" s="390"/>
      <c r="M377" s="390"/>
      <c r="N377" s="391"/>
      <c r="O377" s="389"/>
      <c r="P377" s="273"/>
      <c r="Q377" s="392"/>
      <c r="R377" s="389"/>
      <c r="S377" s="389"/>
      <c r="U377" s="393"/>
      <c r="V377" s="389"/>
      <c r="W377" s="389"/>
      <c r="X377" s="389"/>
      <c r="Y377" s="389"/>
      <c r="AA377" s="429"/>
      <c r="AB377" s="429"/>
      <c r="AC377" s="429"/>
      <c r="AD377" s="429"/>
      <c r="AE377" s="429"/>
      <c r="AF377" s="429"/>
      <c r="AG377" s="429"/>
      <c r="AH377" s="429"/>
      <c r="AI377" s="430"/>
      <c r="AJ377" s="392"/>
      <c r="AK377" s="392"/>
      <c r="AL377" s="392"/>
    </row>
    <row r="378" spans="3:38" s="82" customFormat="1">
      <c r="C378" s="273"/>
      <c r="D378" s="389"/>
      <c r="E378" s="389"/>
      <c r="F378" s="389"/>
      <c r="G378" s="274"/>
      <c r="H378" s="274"/>
      <c r="I378" s="274"/>
      <c r="J378" s="390"/>
      <c r="K378" s="390"/>
      <c r="L378" s="390"/>
      <c r="M378" s="390"/>
      <c r="N378" s="391"/>
      <c r="O378" s="389"/>
      <c r="P378" s="273"/>
      <c r="Q378" s="392"/>
      <c r="R378" s="389"/>
      <c r="S378" s="389"/>
      <c r="U378" s="393"/>
      <c r="V378" s="389"/>
      <c r="W378" s="389"/>
      <c r="X378" s="389"/>
      <c r="Y378" s="389"/>
      <c r="AA378" s="429"/>
      <c r="AB378" s="429"/>
      <c r="AC378" s="429"/>
      <c r="AD378" s="429"/>
      <c r="AE378" s="429"/>
      <c r="AF378" s="429"/>
      <c r="AG378" s="429"/>
      <c r="AH378" s="429"/>
      <c r="AI378" s="430"/>
      <c r="AJ378" s="392"/>
      <c r="AK378" s="392"/>
      <c r="AL378" s="392"/>
    </row>
    <row r="379" spans="3:38" s="82" customFormat="1">
      <c r="C379" s="273"/>
      <c r="D379" s="389"/>
      <c r="E379" s="389"/>
      <c r="F379" s="389"/>
      <c r="G379" s="274"/>
      <c r="H379" s="274"/>
      <c r="I379" s="274"/>
      <c r="J379" s="390"/>
      <c r="K379" s="390"/>
      <c r="L379" s="390"/>
      <c r="M379" s="390"/>
      <c r="N379" s="391"/>
      <c r="O379" s="389"/>
      <c r="P379" s="273"/>
      <c r="Q379" s="392"/>
      <c r="R379" s="389"/>
      <c r="S379" s="389"/>
      <c r="U379" s="393"/>
      <c r="V379" s="389"/>
      <c r="W379" s="389"/>
      <c r="X379" s="389"/>
      <c r="Y379" s="389"/>
      <c r="AA379" s="429"/>
      <c r="AB379" s="429"/>
      <c r="AC379" s="429"/>
      <c r="AD379" s="429"/>
      <c r="AE379" s="429"/>
      <c r="AF379" s="429"/>
      <c r="AG379" s="429"/>
      <c r="AH379" s="429"/>
      <c r="AI379" s="430"/>
      <c r="AJ379" s="392"/>
      <c r="AK379" s="392"/>
      <c r="AL379" s="392"/>
    </row>
    <row r="380" spans="3:38" s="82" customFormat="1">
      <c r="C380" s="273"/>
      <c r="D380" s="389"/>
      <c r="E380" s="389"/>
      <c r="F380" s="389"/>
      <c r="G380" s="274"/>
      <c r="H380" s="274"/>
      <c r="I380" s="274"/>
      <c r="J380" s="390"/>
      <c r="K380" s="390"/>
      <c r="L380" s="390"/>
      <c r="M380" s="390"/>
      <c r="N380" s="391"/>
      <c r="O380" s="389"/>
      <c r="P380" s="273"/>
      <c r="Q380" s="392"/>
      <c r="R380" s="389"/>
      <c r="S380" s="389"/>
      <c r="U380" s="393"/>
      <c r="V380" s="389"/>
      <c r="W380" s="389"/>
      <c r="X380" s="389"/>
      <c r="Y380" s="389"/>
      <c r="AA380" s="429"/>
      <c r="AB380" s="429"/>
      <c r="AC380" s="429"/>
      <c r="AD380" s="429"/>
      <c r="AE380" s="429"/>
      <c r="AF380" s="429"/>
      <c r="AG380" s="429"/>
      <c r="AH380" s="429"/>
      <c r="AI380" s="430"/>
      <c r="AJ380" s="392"/>
      <c r="AK380" s="392"/>
      <c r="AL380" s="392"/>
    </row>
    <row r="381" spans="3:38" s="82" customFormat="1">
      <c r="C381" s="273"/>
      <c r="D381" s="389"/>
      <c r="E381" s="389"/>
      <c r="F381" s="389"/>
      <c r="G381" s="274"/>
      <c r="H381" s="274"/>
      <c r="I381" s="274"/>
      <c r="J381" s="390"/>
      <c r="K381" s="390"/>
      <c r="L381" s="390"/>
      <c r="M381" s="390"/>
      <c r="N381" s="391"/>
      <c r="O381" s="389"/>
      <c r="P381" s="273"/>
      <c r="Q381" s="392"/>
      <c r="R381" s="389"/>
      <c r="S381" s="389"/>
      <c r="U381" s="393"/>
      <c r="V381" s="389"/>
      <c r="W381" s="389"/>
      <c r="X381" s="389"/>
      <c r="Y381" s="389"/>
      <c r="AA381" s="429"/>
      <c r="AB381" s="429"/>
      <c r="AC381" s="429"/>
      <c r="AD381" s="429"/>
      <c r="AE381" s="429"/>
      <c r="AF381" s="429"/>
      <c r="AG381" s="429"/>
      <c r="AH381" s="429"/>
      <c r="AI381" s="430"/>
      <c r="AJ381" s="392"/>
      <c r="AK381" s="392"/>
      <c r="AL381" s="392"/>
    </row>
    <row r="382" spans="3:38" s="82" customFormat="1">
      <c r="C382" s="273"/>
      <c r="D382" s="389"/>
      <c r="E382" s="389"/>
      <c r="F382" s="389"/>
      <c r="G382" s="274"/>
      <c r="H382" s="274"/>
      <c r="I382" s="274"/>
      <c r="J382" s="390"/>
      <c r="K382" s="390"/>
      <c r="L382" s="390"/>
      <c r="M382" s="390"/>
      <c r="N382" s="391"/>
      <c r="O382" s="389"/>
      <c r="P382" s="273"/>
      <c r="Q382" s="392"/>
      <c r="R382" s="389"/>
      <c r="S382" s="389"/>
      <c r="U382" s="393"/>
      <c r="V382" s="389"/>
      <c r="W382" s="389"/>
      <c r="X382" s="389"/>
      <c r="Y382" s="389"/>
      <c r="AA382" s="429"/>
      <c r="AB382" s="429"/>
      <c r="AC382" s="429"/>
      <c r="AD382" s="429"/>
      <c r="AE382" s="429"/>
      <c r="AF382" s="429"/>
      <c r="AG382" s="429"/>
      <c r="AH382" s="429"/>
      <c r="AI382" s="430"/>
      <c r="AJ382" s="392"/>
      <c r="AK382" s="392"/>
      <c r="AL382" s="392"/>
    </row>
    <row r="383" spans="3:38" s="82" customFormat="1">
      <c r="C383" s="273"/>
      <c r="D383" s="389"/>
      <c r="E383" s="389"/>
      <c r="F383" s="389"/>
      <c r="G383" s="274"/>
      <c r="H383" s="274"/>
      <c r="I383" s="274"/>
      <c r="J383" s="390"/>
      <c r="K383" s="390"/>
      <c r="L383" s="390"/>
      <c r="M383" s="390"/>
      <c r="N383" s="391"/>
      <c r="O383" s="389"/>
      <c r="P383" s="273"/>
      <c r="Q383" s="392"/>
      <c r="R383" s="389"/>
      <c r="S383" s="389"/>
      <c r="U383" s="393"/>
      <c r="V383" s="389"/>
      <c r="W383" s="389"/>
      <c r="X383" s="389"/>
      <c r="Y383" s="389"/>
      <c r="AA383" s="429"/>
      <c r="AB383" s="429"/>
      <c r="AC383" s="429"/>
      <c r="AD383" s="429"/>
      <c r="AE383" s="429"/>
      <c r="AF383" s="429"/>
      <c r="AG383" s="429"/>
      <c r="AH383" s="429"/>
      <c r="AI383" s="430"/>
      <c r="AJ383" s="392"/>
      <c r="AK383" s="392"/>
      <c r="AL383" s="392"/>
    </row>
    <row r="384" spans="3:38" s="82" customFormat="1">
      <c r="C384" s="273"/>
      <c r="D384" s="389"/>
      <c r="E384" s="389"/>
      <c r="F384" s="389"/>
      <c r="G384" s="274"/>
      <c r="H384" s="274"/>
      <c r="I384" s="274"/>
      <c r="J384" s="390"/>
      <c r="K384" s="390"/>
      <c r="L384" s="390"/>
      <c r="M384" s="390"/>
      <c r="N384" s="391"/>
      <c r="O384" s="389"/>
      <c r="P384" s="273"/>
      <c r="Q384" s="392"/>
      <c r="R384" s="389"/>
      <c r="S384" s="389"/>
      <c r="U384" s="393"/>
      <c r="V384" s="389"/>
      <c r="W384" s="389"/>
      <c r="X384" s="389"/>
      <c r="Y384" s="389"/>
      <c r="AA384" s="429"/>
      <c r="AB384" s="429"/>
      <c r="AC384" s="429"/>
      <c r="AD384" s="429"/>
      <c r="AE384" s="429"/>
      <c r="AF384" s="429"/>
      <c r="AG384" s="429"/>
      <c r="AH384" s="429"/>
      <c r="AI384" s="430"/>
      <c r="AJ384" s="392"/>
      <c r="AK384" s="392"/>
      <c r="AL384" s="392"/>
    </row>
    <row r="385" spans="3:38" s="82" customFormat="1">
      <c r="C385" s="273"/>
      <c r="D385" s="389"/>
      <c r="E385" s="389"/>
      <c r="F385" s="389"/>
      <c r="G385" s="274"/>
      <c r="H385" s="274"/>
      <c r="I385" s="274"/>
      <c r="J385" s="390"/>
      <c r="K385" s="390"/>
      <c r="L385" s="390"/>
      <c r="M385" s="390"/>
      <c r="N385" s="391"/>
      <c r="O385" s="389"/>
      <c r="P385" s="273"/>
      <c r="Q385" s="392"/>
      <c r="R385" s="389"/>
      <c r="S385" s="389"/>
      <c r="U385" s="393"/>
      <c r="V385" s="389"/>
      <c r="W385" s="389"/>
      <c r="X385" s="389"/>
      <c r="Y385" s="389"/>
      <c r="AA385" s="429"/>
      <c r="AB385" s="429"/>
      <c r="AC385" s="429"/>
      <c r="AD385" s="429"/>
      <c r="AE385" s="429"/>
      <c r="AF385" s="429"/>
      <c r="AG385" s="429"/>
      <c r="AH385" s="429"/>
      <c r="AI385" s="430"/>
      <c r="AJ385" s="392"/>
      <c r="AK385" s="392"/>
      <c r="AL385" s="392"/>
    </row>
    <row r="386" spans="3:38" s="82" customFormat="1">
      <c r="C386" s="273"/>
      <c r="D386" s="389"/>
      <c r="E386" s="389"/>
      <c r="F386" s="389"/>
      <c r="G386" s="274"/>
      <c r="H386" s="274"/>
      <c r="I386" s="274"/>
      <c r="J386" s="390"/>
      <c r="K386" s="390"/>
      <c r="L386" s="390"/>
      <c r="M386" s="390"/>
      <c r="N386" s="391"/>
      <c r="O386" s="389"/>
      <c r="P386" s="273"/>
      <c r="Q386" s="392"/>
      <c r="R386" s="389"/>
      <c r="S386" s="389"/>
      <c r="U386" s="393"/>
      <c r="V386" s="389"/>
      <c r="W386" s="389"/>
      <c r="X386" s="389"/>
      <c r="Y386" s="389"/>
      <c r="AA386" s="429"/>
      <c r="AB386" s="429"/>
      <c r="AC386" s="429"/>
      <c r="AD386" s="429"/>
      <c r="AE386" s="429"/>
      <c r="AF386" s="429"/>
      <c r="AG386" s="429"/>
      <c r="AH386" s="429"/>
      <c r="AI386" s="430"/>
      <c r="AJ386" s="392"/>
      <c r="AK386" s="392"/>
      <c r="AL386" s="392"/>
    </row>
    <row r="387" spans="3:38" s="82" customFormat="1">
      <c r="C387" s="273"/>
      <c r="D387" s="389"/>
      <c r="E387" s="389"/>
      <c r="F387" s="389"/>
      <c r="G387" s="274"/>
      <c r="H387" s="274"/>
      <c r="I387" s="274"/>
      <c r="J387" s="390"/>
      <c r="K387" s="390"/>
      <c r="L387" s="390"/>
      <c r="M387" s="390"/>
      <c r="N387" s="391"/>
      <c r="O387" s="389"/>
      <c r="P387" s="273"/>
      <c r="Q387" s="392"/>
      <c r="R387" s="389"/>
      <c r="S387" s="389"/>
      <c r="U387" s="393"/>
      <c r="V387" s="389"/>
      <c r="W387" s="389"/>
      <c r="X387" s="389"/>
      <c r="Y387" s="389"/>
      <c r="AA387" s="429"/>
      <c r="AB387" s="429"/>
      <c r="AC387" s="429"/>
      <c r="AD387" s="429"/>
      <c r="AE387" s="429"/>
      <c r="AF387" s="429"/>
      <c r="AG387" s="429"/>
      <c r="AH387" s="429"/>
      <c r="AI387" s="430"/>
      <c r="AJ387" s="392"/>
      <c r="AK387" s="392"/>
      <c r="AL387" s="392"/>
    </row>
    <row r="388" spans="3:38" s="82" customFormat="1">
      <c r="C388" s="273"/>
      <c r="D388" s="389"/>
      <c r="E388" s="389"/>
      <c r="F388" s="389"/>
      <c r="G388" s="274"/>
      <c r="H388" s="274"/>
      <c r="I388" s="274"/>
      <c r="J388" s="390"/>
      <c r="K388" s="390"/>
      <c r="L388" s="390"/>
      <c r="M388" s="390"/>
      <c r="N388" s="391"/>
      <c r="O388" s="389"/>
      <c r="P388" s="273"/>
      <c r="Q388" s="392"/>
      <c r="R388" s="389"/>
      <c r="S388" s="389"/>
      <c r="U388" s="393"/>
      <c r="V388" s="389"/>
      <c r="W388" s="389"/>
      <c r="X388" s="389"/>
      <c r="Y388" s="389"/>
      <c r="AA388" s="429"/>
      <c r="AB388" s="429"/>
      <c r="AC388" s="429"/>
      <c r="AD388" s="429"/>
      <c r="AE388" s="429"/>
      <c r="AF388" s="429"/>
      <c r="AG388" s="429"/>
      <c r="AH388" s="429"/>
      <c r="AI388" s="430"/>
      <c r="AJ388" s="392"/>
      <c r="AK388" s="392"/>
      <c r="AL388" s="392"/>
    </row>
    <row r="389" spans="3:38" s="82" customFormat="1">
      <c r="C389" s="273"/>
      <c r="D389" s="389"/>
      <c r="E389" s="389"/>
      <c r="F389" s="389"/>
      <c r="G389" s="274"/>
      <c r="H389" s="274"/>
      <c r="I389" s="274"/>
      <c r="J389" s="390"/>
      <c r="K389" s="390"/>
      <c r="L389" s="390"/>
      <c r="M389" s="390"/>
      <c r="N389" s="391"/>
      <c r="O389" s="389"/>
      <c r="P389" s="273"/>
      <c r="Q389" s="392"/>
      <c r="R389" s="389"/>
      <c r="S389" s="389"/>
      <c r="U389" s="393"/>
      <c r="V389" s="389"/>
      <c r="W389" s="389"/>
      <c r="X389" s="389"/>
      <c r="Y389" s="389"/>
      <c r="AA389" s="429"/>
      <c r="AB389" s="429"/>
      <c r="AC389" s="429"/>
      <c r="AD389" s="429"/>
      <c r="AE389" s="429"/>
      <c r="AF389" s="429"/>
      <c r="AG389" s="429"/>
      <c r="AH389" s="429"/>
      <c r="AI389" s="430"/>
      <c r="AJ389" s="392"/>
      <c r="AK389" s="392"/>
      <c r="AL389" s="392"/>
    </row>
    <row r="390" spans="3:38" s="82" customFormat="1">
      <c r="C390" s="273"/>
      <c r="D390" s="389"/>
      <c r="E390" s="389"/>
      <c r="F390" s="389"/>
      <c r="G390" s="274"/>
      <c r="H390" s="274"/>
      <c r="I390" s="274"/>
      <c r="J390" s="390"/>
      <c r="K390" s="390"/>
      <c r="L390" s="390"/>
      <c r="M390" s="390"/>
      <c r="N390" s="391"/>
      <c r="O390" s="389"/>
      <c r="P390" s="273"/>
      <c r="Q390" s="392"/>
      <c r="R390" s="389"/>
      <c r="S390" s="389"/>
      <c r="U390" s="393"/>
      <c r="V390" s="389"/>
      <c r="W390" s="389"/>
      <c r="X390" s="389"/>
      <c r="Y390" s="389"/>
      <c r="AA390" s="429"/>
      <c r="AB390" s="429"/>
      <c r="AC390" s="429"/>
      <c r="AD390" s="429"/>
      <c r="AE390" s="429"/>
      <c r="AF390" s="429"/>
      <c r="AG390" s="429"/>
      <c r="AH390" s="429"/>
      <c r="AI390" s="430"/>
      <c r="AJ390" s="392"/>
      <c r="AK390" s="392"/>
      <c r="AL390" s="392"/>
    </row>
    <row r="391" spans="3:38" s="82" customFormat="1">
      <c r="C391" s="273"/>
      <c r="D391" s="389"/>
      <c r="E391" s="389"/>
      <c r="F391" s="389"/>
      <c r="G391" s="274"/>
      <c r="H391" s="274"/>
      <c r="I391" s="274"/>
      <c r="J391" s="390"/>
      <c r="K391" s="390"/>
      <c r="L391" s="390"/>
      <c r="M391" s="390"/>
      <c r="N391" s="391"/>
      <c r="O391" s="389"/>
      <c r="P391" s="273"/>
      <c r="Q391" s="392"/>
      <c r="R391" s="389"/>
      <c r="S391" s="389"/>
      <c r="U391" s="393"/>
      <c r="V391" s="389"/>
      <c r="W391" s="389"/>
      <c r="X391" s="389"/>
      <c r="Y391" s="389"/>
      <c r="AA391" s="429"/>
      <c r="AB391" s="429"/>
      <c r="AC391" s="429"/>
      <c r="AD391" s="429"/>
      <c r="AE391" s="429"/>
      <c r="AF391" s="429"/>
      <c r="AG391" s="429"/>
      <c r="AH391" s="429"/>
      <c r="AI391" s="430"/>
      <c r="AJ391" s="392"/>
      <c r="AK391" s="392"/>
      <c r="AL391" s="392"/>
    </row>
    <row r="392" spans="3:38" s="82" customFormat="1">
      <c r="C392" s="273"/>
      <c r="D392" s="389"/>
      <c r="E392" s="389"/>
      <c r="F392" s="389"/>
      <c r="G392" s="274"/>
      <c r="H392" s="274"/>
      <c r="I392" s="274"/>
      <c r="J392" s="390"/>
      <c r="K392" s="390"/>
      <c r="L392" s="390"/>
      <c r="M392" s="390"/>
      <c r="N392" s="391"/>
      <c r="O392" s="389"/>
      <c r="P392" s="273"/>
      <c r="Q392" s="392"/>
      <c r="R392" s="389"/>
      <c r="S392" s="389"/>
      <c r="U392" s="393"/>
      <c r="V392" s="389"/>
      <c r="W392" s="389"/>
      <c r="X392" s="389"/>
      <c r="Y392" s="389"/>
      <c r="AA392" s="429"/>
      <c r="AB392" s="429"/>
      <c r="AC392" s="429"/>
      <c r="AD392" s="429"/>
      <c r="AE392" s="429"/>
      <c r="AF392" s="429"/>
      <c r="AG392" s="429"/>
      <c r="AH392" s="429"/>
      <c r="AI392" s="430"/>
      <c r="AJ392" s="392"/>
      <c r="AK392" s="392"/>
      <c r="AL392" s="392"/>
    </row>
    <row r="393" spans="3:38" s="82" customFormat="1">
      <c r="C393" s="273"/>
      <c r="D393" s="389"/>
      <c r="E393" s="389"/>
      <c r="F393" s="389"/>
      <c r="G393" s="274"/>
      <c r="H393" s="274"/>
      <c r="I393" s="274"/>
      <c r="J393" s="390"/>
      <c r="K393" s="390"/>
      <c r="L393" s="390"/>
      <c r="M393" s="390"/>
      <c r="N393" s="391"/>
      <c r="O393" s="389"/>
      <c r="P393" s="273"/>
      <c r="Q393" s="392"/>
      <c r="R393" s="389"/>
      <c r="S393" s="389"/>
      <c r="U393" s="393"/>
      <c r="V393" s="389"/>
      <c r="W393" s="389"/>
      <c r="X393" s="389"/>
      <c r="Y393" s="389"/>
      <c r="AA393" s="429"/>
      <c r="AB393" s="429"/>
      <c r="AC393" s="429"/>
      <c r="AD393" s="429"/>
      <c r="AE393" s="429"/>
      <c r="AF393" s="429"/>
      <c r="AG393" s="429"/>
      <c r="AH393" s="429"/>
      <c r="AI393" s="430"/>
      <c r="AJ393" s="392"/>
      <c r="AK393" s="392"/>
      <c r="AL393" s="392"/>
    </row>
    <row r="394" spans="3:38" s="82" customFormat="1">
      <c r="C394" s="273"/>
      <c r="D394" s="389"/>
      <c r="E394" s="389"/>
      <c r="F394" s="389"/>
      <c r="G394" s="274"/>
      <c r="H394" s="274"/>
      <c r="I394" s="274"/>
      <c r="J394" s="390"/>
      <c r="K394" s="390"/>
      <c r="L394" s="390"/>
      <c r="M394" s="390"/>
      <c r="N394" s="391"/>
      <c r="O394" s="389"/>
      <c r="P394" s="273"/>
      <c r="Q394" s="392"/>
      <c r="R394" s="389"/>
      <c r="S394" s="389"/>
      <c r="U394" s="393"/>
      <c r="V394" s="389"/>
      <c r="W394" s="389"/>
      <c r="X394" s="389"/>
      <c r="Y394" s="389"/>
      <c r="AA394" s="429"/>
      <c r="AB394" s="429"/>
      <c r="AC394" s="429"/>
      <c r="AD394" s="429"/>
      <c r="AE394" s="429"/>
      <c r="AF394" s="429"/>
      <c r="AG394" s="429"/>
      <c r="AH394" s="429"/>
      <c r="AI394" s="430"/>
      <c r="AJ394" s="392"/>
      <c r="AK394" s="392"/>
      <c r="AL394" s="392"/>
    </row>
    <row r="395" spans="3:38" s="82" customFormat="1">
      <c r="C395" s="273"/>
      <c r="D395" s="389"/>
      <c r="E395" s="389"/>
      <c r="F395" s="389"/>
      <c r="G395" s="274"/>
      <c r="H395" s="274"/>
      <c r="I395" s="274"/>
      <c r="J395" s="390"/>
      <c r="K395" s="390"/>
      <c r="L395" s="390"/>
      <c r="M395" s="390"/>
      <c r="N395" s="391"/>
      <c r="O395" s="389"/>
      <c r="P395" s="273"/>
      <c r="Q395" s="392"/>
      <c r="R395" s="389"/>
      <c r="S395" s="389"/>
      <c r="U395" s="393"/>
      <c r="V395" s="389"/>
      <c r="W395" s="389"/>
      <c r="X395" s="389"/>
      <c r="Y395" s="389"/>
      <c r="AA395" s="429"/>
      <c r="AB395" s="429"/>
      <c r="AC395" s="429"/>
      <c r="AD395" s="429"/>
      <c r="AE395" s="429"/>
      <c r="AF395" s="429"/>
      <c r="AG395" s="429"/>
      <c r="AH395" s="429"/>
      <c r="AI395" s="430"/>
      <c r="AJ395" s="392"/>
      <c r="AK395" s="392"/>
      <c r="AL395" s="392"/>
    </row>
    <row r="396" spans="3:38" s="82" customFormat="1">
      <c r="C396" s="273"/>
      <c r="D396" s="389"/>
      <c r="E396" s="389"/>
      <c r="F396" s="389"/>
      <c r="G396" s="274"/>
      <c r="H396" s="274"/>
      <c r="I396" s="274"/>
      <c r="J396" s="390"/>
      <c r="K396" s="390"/>
      <c r="L396" s="390"/>
      <c r="M396" s="390"/>
      <c r="N396" s="391"/>
      <c r="O396" s="389"/>
      <c r="P396" s="273"/>
      <c r="Q396" s="392"/>
      <c r="R396" s="389"/>
      <c r="S396" s="389"/>
      <c r="U396" s="393"/>
      <c r="V396" s="389"/>
      <c r="W396" s="389"/>
      <c r="X396" s="389"/>
      <c r="Y396" s="389"/>
      <c r="AA396" s="429"/>
      <c r="AB396" s="429"/>
      <c r="AC396" s="429"/>
      <c r="AD396" s="429"/>
      <c r="AE396" s="429"/>
      <c r="AF396" s="429"/>
      <c r="AG396" s="429"/>
      <c r="AH396" s="429"/>
      <c r="AI396" s="430"/>
      <c r="AJ396" s="392"/>
      <c r="AK396" s="392"/>
      <c r="AL396" s="392"/>
    </row>
    <row r="397" spans="3:38" s="82" customFormat="1">
      <c r="C397" s="273"/>
      <c r="D397" s="389"/>
      <c r="E397" s="389"/>
      <c r="F397" s="389"/>
      <c r="G397" s="274"/>
      <c r="H397" s="274"/>
      <c r="I397" s="274"/>
      <c r="J397" s="390"/>
      <c r="K397" s="390"/>
      <c r="L397" s="390"/>
      <c r="M397" s="390"/>
      <c r="N397" s="391"/>
      <c r="O397" s="389"/>
      <c r="P397" s="273"/>
      <c r="Q397" s="392"/>
      <c r="R397" s="389"/>
      <c r="S397" s="389"/>
      <c r="U397" s="393"/>
      <c r="V397" s="389"/>
      <c r="W397" s="389"/>
      <c r="X397" s="389"/>
      <c r="Y397" s="389"/>
      <c r="AA397" s="429"/>
      <c r="AB397" s="429"/>
      <c r="AC397" s="429"/>
      <c r="AD397" s="429"/>
      <c r="AE397" s="429"/>
      <c r="AF397" s="429"/>
      <c r="AG397" s="429"/>
      <c r="AH397" s="429"/>
      <c r="AI397" s="430"/>
      <c r="AJ397" s="392"/>
      <c r="AK397" s="392"/>
      <c r="AL397" s="392"/>
    </row>
    <row r="398" spans="3:38" s="82" customFormat="1">
      <c r="C398" s="273"/>
      <c r="D398" s="389"/>
      <c r="E398" s="389"/>
      <c r="F398" s="389"/>
      <c r="G398" s="274"/>
      <c r="H398" s="274"/>
      <c r="I398" s="274"/>
      <c r="J398" s="390"/>
      <c r="K398" s="390"/>
      <c r="L398" s="390"/>
      <c r="M398" s="390"/>
      <c r="N398" s="391"/>
      <c r="O398" s="389"/>
      <c r="P398" s="273"/>
      <c r="Q398" s="392"/>
      <c r="R398" s="389"/>
      <c r="S398" s="389"/>
      <c r="U398" s="393"/>
      <c r="V398" s="389"/>
      <c r="W398" s="389"/>
      <c r="X398" s="389"/>
      <c r="Y398" s="389"/>
      <c r="AA398" s="429"/>
      <c r="AB398" s="429"/>
      <c r="AC398" s="429"/>
      <c r="AD398" s="429"/>
      <c r="AE398" s="429"/>
      <c r="AF398" s="429"/>
      <c r="AG398" s="429"/>
      <c r="AH398" s="429"/>
      <c r="AI398" s="430"/>
      <c r="AJ398" s="392"/>
      <c r="AK398" s="392"/>
      <c r="AL398" s="392"/>
    </row>
    <row r="399" spans="3:38" s="82" customFormat="1">
      <c r="C399" s="273"/>
      <c r="D399" s="389"/>
      <c r="E399" s="389"/>
      <c r="F399" s="389"/>
      <c r="G399" s="274"/>
      <c r="H399" s="274"/>
      <c r="I399" s="274"/>
      <c r="J399" s="390"/>
      <c r="K399" s="390"/>
      <c r="L399" s="390"/>
      <c r="M399" s="390"/>
      <c r="N399" s="391"/>
      <c r="O399" s="389"/>
      <c r="P399" s="273"/>
      <c r="Q399" s="392"/>
      <c r="R399" s="389"/>
      <c r="S399" s="389"/>
      <c r="U399" s="393"/>
      <c r="V399" s="389"/>
      <c r="W399" s="389"/>
      <c r="X399" s="389"/>
      <c r="Y399" s="389"/>
      <c r="AA399" s="429"/>
      <c r="AB399" s="429"/>
      <c r="AC399" s="429"/>
      <c r="AD399" s="429"/>
      <c r="AE399" s="429"/>
      <c r="AF399" s="429"/>
      <c r="AG399" s="429"/>
      <c r="AH399" s="429"/>
      <c r="AI399" s="430"/>
      <c r="AJ399" s="392"/>
      <c r="AK399" s="392"/>
      <c r="AL399" s="392"/>
    </row>
    <row r="400" spans="3:38" s="82" customFormat="1">
      <c r="C400" s="273"/>
      <c r="D400" s="389"/>
      <c r="E400" s="389"/>
      <c r="F400" s="389"/>
      <c r="G400" s="274"/>
      <c r="H400" s="274"/>
      <c r="I400" s="274"/>
      <c r="J400" s="390"/>
      <c r="K400" s="390"/>
      <c r="L400" s="390"/>
      <c r="M400" s="390"/>
      <c r="N400" s="391"/>
      <c r="O400" s="389"/>
      <c r="P400" s="273"/>
      <c r="Q400" s="392"/>
      <c r="R400" s="389"/>
      <c r="S400" s="389"/>
      <c r="U400" s="393"/>
      <c r="V400" s="389"/>
      <c r="W400" s="389"/>
      <c r="X400" s="389"/>
      <c r="Y400" s="389"/>
      <c r="AA400" s="429"/>
      <c r="AB400" s="429"/>
      <c r="AC400" s="429"/>
      <c r="AD400" s="429"/>
      <c r="AE400" s="429"/>
      <c r="AF400" s="429"/>
      <c r="AG400" s="429"/>
      <c r="AH400" s="429"/>
      <c r="AI400" s="430"/>
      <c r="AJ400" s="392"/>
      <c r="AK400" s="392"/>
      <c r="AL400" s="392"/>
    </row>
    <row r="401" spans="3:38" s="82" customFormat="1">
      <c r="C401" s="273"/>
      <c r="D401" s="389"/>
      <c r="E401" s="389"/>
      <c r="F401" s="389"/>
      <c r="G401" s="274"/>
      <c r="H401" s="274"/>
      <c r="I401" s="274"/>
      <c r="J401" s="390"/>
      <c r="K401" s="390"/>
      <c r="L401" s="390"/>
      <c r="M401" s="390"/>
      <c r="N401" s="391"/>
      <c r="O401" s="389"/>
      <c r="P401" s="273"/>
      <c r="Q401" s="392"/>
      <c r="R401" s="389"/>
      <c r="S401" s="389"/>
      <c r="U401" s="393"/>
      <c r="V401" s="389"/>
      <c r="W401" s="389"/>
      <c r="X401" s="389"/>
      <c r="Y401" s="389"/>
      <c r="AA401" s="429"/>
      <c r="AB401" s="429"/>
      <c r="AC401" s="429"/>
      <c r="AD401" s="429"/>
      <c r="AE401" s="429"/>
      <c r="AF401" s="429"/>
      <c r="AG401" s="429"/>
      <c r="AH401" s="429"/>
      <c r="AI401" s="430"/>
      <c r="AJ401" s="392"/>
      <c r="AK401" s="392"/>
      <c r="AL401" s="392"/>
    </row>
    <row r="402" spans="3:38" s="82" customFormat="1">
      <c r="C402" s="273"/>
      <c r="D402" s="389"/>
      <c r="E402" s="389"/>
      <c r="F402" s="389"/>
      <c r="G402" s="274"/>
      <c r="H402" s="274"/>
      <c r="I402" s="274"/>
      <c r="J402" s="390"/>
      <c r="K402" s="390"/>
      <c r="L402" s="390"/>
      <c r="M402" s="390"/>
      <c r="N402" s="391"/>
      <c r="O402" s="389"/>
      <c r="P402" s="273"/>
      <c r="Q402" s="392"/>
      <c r="R402" s="389"/>
      <c r="S402" s="389"/>
      <c r="U402" s="393"/>
      <c r="V402" s="389"/>
      <c r="W402" s="389"/>
      <c r="X402" s="389"/>
      <c r="Y402" s="389"/>
      <c r="AA402" s="429"/>
      <c r="AB402" s="429"/>
      <c r="AC402" s="429"/>
      <c r="AD402" s="429"/>
      <c r="AE402" s="429"/>
      <c r="AF402" s="429"/>
      <c r="AG402" s="429"/>
      <c r="AH402" s="429"/>
      <c r="AI402" s="430"/>
      <c r="AJ402" s="392"/>
      <c r="AK402" s="392"/>
      <c r="AL402" s="392"/>
    </row>
    <row r="403" spans="3:38" s="82" customFormat="1">
      <c r="C403" s="273"/>
      <c r="D403" s="389"/>
      <c r="E403" s="389"/>
      <c r="F403" s="389"/>
      <c r="G403" s="274"/>
      <c r="H403" s="274"/>
      <c r="I403" s="274"/>
      <c r="J403" s="390"/>
      <c r="K403" s="390"/>
      <c r="L403" s="390"/>
      <c r="M403" s="390"/>
      <c r="N403" s="391"/>
      <c r="O403" s="389"/>
      <c r="P403" s="273"/>
      <c r="Q403" s="392"/>
      <c r="R403" s="389"/>
      <c r="S403" s="389"/>
      <c r="U403" s="393"/>
      <c r="V403" s="389"/>
      <c r="W403" s="389"/>
      <c r="X403" s="389"/>
      <c r="Y403" s="389"/>
      <c r="AA403" s="429"/>
      <c r="AB403" s="429"/>
      <c r="AC403" s="429"/>
      <c r="AD403" s="429"/>
      <c r="AE403" s="429"/>
      <c r="AF403" s="429"/>
      <c r="AG403" s="429"/>
      <c r="AH403" s="429"/>
      <c r="AI403" s="430"/>
      <c r="AJ403" s="392"/>
      <c r="AK403" s="392"/>
      <c r="AL403" s="392"/>
    </row>
    <row r="404" spans="3:38" s="82" customFormat="1">
      <c r="C404" s="273"/>
      <c r="D404" s="389"/>
      <c r="E404" s="389"/>
      <c r="F404" s="389"/>
      <c r="G404" s="274"/>
      <c r="H404" s="274"/>
      <c r="I404" s="274"/>
      <c r="J404" s="390"/>
      <c r="K404" s="390"/>
      <c r="L404" s="390"/>
      <c r="M404" s="390"/>
      <c r="N404" s="391"/>
      <c r="O404" s="389"/>
      <c r="P404" s="273"/>
      <c r="Q404" s="392"/>
      <c r="R404" s="389"/>
      <c r="S404" s="389"/>
      <c r="U404" s="393"/>
      <c r="V404" s="389"/>
      <c r="W404" s="389"/>
      <c r="X404" s="389"/>
      <c r="Y404" s="389"/>
      <c r="AA404" s="429"/>
      <c r="AB404" s="429"/>
      <c r="AC404" s="429"/>
      <c r="AD404" s="429"/>
      <c r="AE404" s="429"/>
      <c r="AF404" s="429"/>
      <c r="AG404" s="429"/>
      <c r="AH404" s="429"/>
      <c r="AI404" s="430"/>
      <c r="AJ404" s="392"/>
      <c r="AK404" s="392"/>
      <c r="AL404" s="392"/>
    </row>
    <row r="405" spans="3:38" s="82" customFormat="1">
      <c r="C405" s="273"/>
      <c r="D405" s="389"/>
      <c r="E405" s="389"/>
      <c r="F405" s="389"/>
      <c r="G405" s="274"/>
      <c r="H405" s="274"/>
      <c r="I405" s="274"/>
      <c r="J405" s="390"/>
      <c r="K405" s="390"/>
      <c r="L405" s="390"/>
      <c r="M405" s="390"/>
      <c r="N405" s="391"/>
      <c r="O405" s="389"/>
      <c r="P405" s="273"/>
      <c r="Q405" s="392"/>
      <c r="R405" s="389"/>
      <c r="S405" s="389"/>
      <c r="U405" s="393"/>
      <c r="V405" s="389"/>
      <c r="W405" s="389"/>
      <c r="X405" s="389"/>
      <c r="Y405" s="389"/>
      <c r="AA405" s="429"/>
      <c r="AB405" s="429"/>
      <c r="AC405" s="429"/>
      <c r="AD405" s="429"/>
      <c r="AE405" s="429"/>
      <c r="AF405" s="429"/>
      <c r="AG405" s="429"/>
      <c r="AH405" s="429"/>
      <c r="AI405" s="430"/>
      <c r="AJ405" s="392"/>
      <c r="AK405" s="392"/>
      <c r="AL405" s="392"/>
    </row>
    <row r="406" spans="3:38" s="82" customFormat="1">
      <c r="C406" s="273"/>
      <c r="D406" s="389"/>
      <c r="E406" s="389"/>
      <c r="F406" s="389"/>
      <c r="G406" s="274"/>
      <c r="H406" s="274"/>
      <c r="I406" s="274"/>
      <c r="J406" s="390"/>
      <c r="K406" s="390"/>
      <c r="L406" s="390"/>
      <c r="M406" s="390"/>
      <c r="N406" s="391"/>
      <c r="O406" s="389"/>
      <c r="P406" s="273"/>
      <c r="Q406" s="392"/>
      <c r="R406" s="389"/>
      <c r="S406" s="389"/>
      <c r="U406" s="393"/>
      <c r="V406" s="389"/>
      <c r="W406" s="389"/>
      <c r="X406" s="389"/>
      <c r="Y406" s="389"/>
      <c r="AA406" s="429"/>
      <c r="AB406" s="429"/>
      <c r="AC406" s="429"/>
      <c r="AD406" s="429"/>
      <c r="AE406" s="429"/>
      <c r="AF406" s="429"/>
      <c r="AG406" s="429"/>
      <c r="AH406" s="429"/>
      <c r="AI406" s="430"/>
      <c r="AJ406" s="392"/>
      <c r="AK406" s="392"/>
      <c r="AL406" s="392"/>
    </row>
    <row r="407" spans="3:38" s="82" customFormat="1">
      <c r="C407" s="273"/>
      <c r="D407" s="389"/>
      <c r="E407" s="389"/>
      <c r="F407" s="389"/>
      <c r="G407" s="274"/>
      <c r="H407" s="274"/>
      <c r="I407" s="274"/>
      <c r="J407" s="390"/>
      <c r="K407" s="390"/>
      <c r="L407" s="390"/>
      <c r="M407" s="390"/>
      <c r="N407" s="391"/>
      <c r="O407" s="389"/>
      <c r="P407" s="273"/>
      <c r="Q407" s="392"/>
      <c r="R407" s="389"/>
      <c r="S407" s="389"/>
      <c r="U407" s="393"/>
      <c r="V407" s="389"/>
      <c r="W407" s="389"/>
      <c r="X407" s="389"/>
      <c r="Y407" s="389"/>
      <c r="AA407" s="429"/>
      <c r="AB407" s="429"/>
      <c r="AC407" s="429"/>
      <c r="AD407" s="429"/>
      <c r="AE407" s="429"/>
      <c r="AF407" s="429"/>
      <c r="AG407" s="429"/>
      <c r="AH407" s="429"/>
      <c r="AI407" s="430"/>
      <c r="AJ407" s="392"/>
      <c r="AK407" s="392"/>
      <c r="AL407" s="392"/>
    </row>
    <row r="408" spans="3:38" s="82" customFormat="1">
      <c r="C408" s="273"/>
      <c r="D408" s="389"/>
      <c r="E408" s="389"/>
      <c r="F408" s="389"/>
      <c r="G408" s="274"/>
      <c r="H408" s="274"/>
      <c r="I408" s="274"/>
      <c r="J408" s="390"/>
      <c r="K408" s="390"/>
      <c r="L408" s="390"/>
      <c r="M408" s="390"/>
      <c r="N408" s="391"/>
      <c r="O408" s="389"/>
      <c r="P408" s="273"/>
      <c r="Q408" s="392"/>
      <c r="R408" s="389"/>
      <c r="S408" s="389"/>
      <c r="U408" s="393"/>
      <c r="V408" s="389"/>
      <c r="W408" s="389"/>
      <c r="X408" s="389"/>
      <c r="Y408" s="389"/>
      <c r="AA408" s="429"/>
      <c r="AB408" s="429"/>
      <c r="AC408" s="429"/>
      <c r="AD408" s="429"/>
      <c r="AE408" s="429"/>
      <c r="AF408" s="429"/>
      <c r="AG408" s="429"/>
      <c r="AH408" s="429"/>
      <c r="AI408" s="430"/>
      <c r="AJ408" s="392"/>
      <c r="AK408" s="392"/>
      <c r="AL408" s="392"/>
    </row>
    <row r="409" spans="3:38" s="82" customFormat="1">
      <c r="C409" s="273"/>
      <c r="G409" s="274"/>
      <c r="H409" s="274"/>
      <c r="I409" s="274"/>
      <c r="J409" s="275"/>
      <c r="K409" s="275"/>
      <c r="L409" s="275"/>
      <c r="M409" s="275"/>
      <c r="N409" s="337"/>
      <c r="P409" s="273"/>
      <c r="Q409" s="276"/>
      <c r="U409" s="273"/>
      <c r="AA409" s="429"/>
      <c r="AB409" s="429"/>
      <c r="AC409" s="429"/>
      <c r="AD409" s="429"/>
      <c r="AE409" s="429"/>
      <c r="AF409" s="429"/>
      <c r="AG409" s="429"/>
      <c r="AH409" s="429"/>
    </row>
    <row r="410" spans="3:38" s="82" customFormat="1">
      <c r="C410" s="273"/>
      <c r="G410" s="274"/>
      <c r="H410" s="274"/>
      <c r="I410" s="274"/>
      <c r="J410" s="275"/>
      <c r="K410" s="275"/>
      <c r="L410" s="275"/>
      <c r="M410" s="275"/>
      <c r="N410" s="337"/>
      <c r="P410" s="273"/>
      <c r="Q410" s="276"/>
      <c r="U410" s="273"/>
      <c r="AA410" s="429"/>
      <c r="AB410" s="429"/>
      <c r="AC410" s="429"/>
      <c r="AD410" s="429"/>
      <c r="AE410" s="429"/>
      <c r="AF410" s="429"/>
      <c r="AG410" s="429"/>
      <c r="AH410" s="429"/>
    </row>
    <row r="411" spans="3:38" s="82" customFormat="1">
      <c r="C411" s="273"/>
      <c r="G411" s="274"/>
      <c r="H411" s="274"/>
      <c r="I411" s="274"/>
      <c r="J411" s="275"/>
      <c r="K411" s="275"/>
      <c r="L411" s="275"/>
      <c r="M411" s="275"/>
      <c r="N411" s="337"/>
      <c r="P411" s="273"/>
      <c r="Q411" s="276"/>
      <c r="U411" s="273"/>
      <c r="AA411" s="429"/>
      <c r="AB411" s="429"/>
      <c r="AC411" s="429"/>
      <c r="AD411" s="429"/>
      <c r="AE411" s="429"/>
      <c r="AF411" s="429"/>
      <c r="AG411" s="429"/>
      <c r="AH411" s="429"/>
    </row>
    <row r="412" spans="3:38" s="82" customFormat="1">
      <c r="C412" s="273"/>
      <c r="G412" s="274"/>
      <c r="H412" s="274"/>
      <c r="I412" s="274"/>
      <c r="J412" s="275"/>
      <c r="K412" s="275"/>
      <c r="L412" s="275"/>
      <c r="M412" s="275"/>
      <c r="N412" s="337"/>
      <c r="P412" s="273"/>
      <c r="Q412" s="276"/>
      <c r="U412" s="273"/>
      <c r="AA412" s="429"/>
      <c r="AB412" s="429"/>
      <c r="AC412" s="429"/>
      <c r="AD412" s="429"/>
      <c r="AE412" s="429"/>
      <c r="AF412" s="429"/>
      <c r="AG412" s="429"/>
      <c r="AH412" s="429"/>
    </row>
    <row r="413" spans="3:38" s="82" customFormat="1">
      <c r="C413" s="273"/>
      <c r="G413" s="274"/>
      <c r="H413" s="274"/>
      <c r="I413" s="274"/>
      <c r="J413" s="275"/>
      <c r="K413" s="275"/>
      <c r="L413" s="275"/>
      <c r="M413" s="275"/>
      <c r="N413" s="337"/>
      <c r="P413" s="273"/>
      <c r="Q413" s="276"/>
      <c r="U413" s="273"/>
      <c r="AA413" s="429"/>
      <c r="AB413" s="429"/>
      <c r="AC413" s="429"/>
      <c r="AD413" s="429"/>
      <c r="AE413" s="429"/>
      <c r="AF413" s="429"/>
      <c r="AG413" s="429"/>
      <c r="AH413" s="429"/>
    </row>
    <row r="414" spans="3:38" s="82" customFormat="1">
      <c r="C414" s="273"/>
      <c r="G414" s="274"/>
      <c r="H414" s="274"/>
      <c r="I414" s="274"/>
      <c r="J414" s="275"/>
      <c r="K414" s="275"/>
      <c r="L414" s="275"/>
      <c r="M414" s="275"/>
      <c r="N414" s="337"/>
      <c r="P414" s="273"/>
      <c r="Q414" s="276"/>
      <c r="U414" s="273"/>
      <c r="AA414" s="429"/>
      <c r="AB414" s="429"/>
      <c r="AC414" s="429"/>
      <c r="AD414" s="429"/>
      <c r="AE414" s="429"/>
      <c r="AF414" s="429"/>
      <c r="AG414" s="429"/>
      <c r="AH414" s="429"/>
    </row>
    <row r="415" spans="3:38" s="82" customFormat="1">
      <c r="C415" s="273"/>
      <c r="G415" s="274"/>
      <c r="H415" s="274"/>
      <c r="I415" s="274"/>
      <c r="J415" s="275"/>
      <c r="K415" s="275"/>
      <c r="L415" s="275"/>
      <c r="M415" s="275"/>
      <c r="N415" s="337"/>
      <c r="P415" s="273"/>
      <c r="Q415" s="276"/>
      <c r="U415" s="273"/>
      <c r="AA415" s="429"/>
      <c r="AB415" s="429"/>
      <c r="AC415" s="429"/>
      <c r="AD415" s="429"/>
      <c r="AE415" s="429"/>
      <c r="AF415" s="429"/>
      <c r="AG415" s="429"/>
      <c r="AH415" s="429"/>
    </row>
    <row r="416" spans="3:38" s="82" customFormat="1">
      <c r="C416" s="273"/>
      <c r="G416" s="274"/>
      <c r="H416" s="274"/>
      <c r="I416" s="274"/>
      <c r="J416" s="275"/>
      <c r="K416" s="275"/>
      <c r="L416" s="275"/>
      <c r="M416" s="275"/>
      <c r="N416" s="337"/>
      <c r="P416" s="273"/>
      <c r="Q416" s="276"/>
      <c r="U416" s="273"/>
      <c r="AA416" s="429"/>
      <c r="AB416" s="429"/>
      <c r="AC416" s="429"/>
      <c r="AD416" s="429"/>
      <c r="AE416" s="429"/>
      <c r="AF416" s="429"/>
      <c r="AG416" s="429"/>
      <c r="AH416" s="429"/>
    </row>
    <row r="417" spans="3:34" s="82" customFormat="1">
      <c r="C417" s="273"/>
      <c r="G417" s="274"/>
      <c r="H417" s="274"/>
      <c r="I417" s="274"/>
      <c r="J417" s="275"/>
      <c r="K417" s="275"/>
      <c r="L417" s="275"/>
      <c r="M417" s="275"/>
      <c r="N417" s="337"/>
      <c r="P417" s="273"/>
      <c r="Q417" s="276"/>
      <c r="U417" s="273"/>
      <c r="AA417" s="429"/>
      <c r="AB417" s="429"/>
      <c r="AC417" s="429"/>
      <c r="AD417" s="429"/>
      <c r="AE417" s="429"/>
      <c r="AF417" s="429"/>
      <c r="AG417" s="429"/>
      <c r="AH417" s="429"/>
    </row>
    <row r="418" spans="3:34" s="82" customFormat="1">
      <c r="C418" s="273"/>
      <c r="G418" s="274"/>
      <c r="H418" s="274"/>
      <c r="I418" s="274"/>
      <c r="J418" s="275"/>
      <c r="K418" s="275"/>
      <c r="L418" s="275"/>
      <c r="M418" s="275"/>
      <c r="N418" s="337"/>
      <c r="P418" s="273"/>
      <c r="Q418" s="276"/>
      <c r="U418" s="273"/>
      <c r="AA418" s="429"/>
      <c r="AB418" s="429"/>
      <c r="AC418" s="429"/>
      <c r="AD418" s="429"/>
      <c r="AE418" s="429"/>
      <c r="AF418" s="429"/>
      <c r="AG418" s="429"/>
      <c r="AH418" s="429"/>
    </row>
    <row r="419" spans="3:34">
      <c r="K419" s="72"/>
    </row>
    <row r="420" spans="3:34">
      <c r="K420" s="72"/>
    </row>
    <row r="421" spans="3:34">
      <c r="K421" s="72"/>
    </row>
    <row r="422" spans="3:34">
      <c r="K422" s="72"/>
    </row>
  </sheetData>
  <mergeCells count="3">
    <mergeCell ref="E4:F4"/>
    <mergeCell ref="G4:I4"/>
    <mergeCell ref="J4:L4"/>
  </mergeCells>
  <conditionalFormatting sqref="N2:N1048576">
    <cfRule type="iconSet" priority="3">
      <iconSet iconSet="3Symbols">
        <cfvo type="percent" val="0"/>
        <cfvo type="num" val="0"/>
        <cfvo type="num" val="0"/>
      </iconSet>
    </cfRule>
  </conditionalFormatting>
  <conditionalFormatting sqref="Q2:Q1048576">
    <cfRule type="iconSet" priority="2">
      <iconSet iconSet="3Symbols">
        <cfvo type="percent" val="0"/>
        <cfvo type="num" val="1"/>
        <cfvo type="num" val="3"/>
      </iconSet>
    </cfRule>
  </conditionalFormatting>
  <pageMargins left="0.70866141732283472" right="0.70866141732283472" top="0.74803149606299213" bottom="0.74803149606299213" header="0.31496062992125984" footer="0.31496062992125984"/>
  <pageSetup scale="85" orientation="landscape" r:id="rId1"/>
  <legacyDrawing r:id="rId2"/>
  <controls>
    <control shapeId="9217" r:id="rId3" name="CommandButton1"/>
  </controls>
</worksheet>
</file>

<file path=xl/worksheets/sheet10.xml><?xml version="1.0" encoding="utf-8"?>
<worksheet xmlns="http://schemas.openxmlformats.org/spreadsheetml/2006/main" xmlns:r="http://schemas.openxmlformats.org/officeDocument/2006/relationships">
  <sheetPr codeName="Hoja12">
    <tabColor theme="9"/>
  </sheetPr>
  <dimension ref="A4:S277"/>
  <sheetViews>
    <sheetView topLeftCell="A130" workbookViewId="0">
      <selection activeCell="N13" sqref="N13"/>
    </sheetView>
  </sheetViews>
  <sheetFormatPr baseColWidth="10" defaultRowHeight="12.75"/>
  <cols>
    <col min="1" max="1" width="15.7109375" customWidth="1"/>
    <col min="2" max="6" width="8" customWidth="1"/>
    <col min="7" max="7" width="23.28515625" customWidth="1"/>
    <col min="8" max="10" width="17.28515625" customWidth="1"/>
    <col min="11" max="11" width="11.28515625" customWidth="1"/>
    <col min="12" max="12" width="11.140625" customWidth="1"/>
    <col min="13" max="13" width="18" customWidth="1"/>
    <col min="14" max="14" width="12.7109375" customWidth="1"/>
    <col min="15" max="15" width="11.85546875" style="100" customWidth="1"/>
    <col min="16" max="16" width="11.85546875" style="444" customWidth="1"/>
    <col min="17" max="17" width="8" customWidth="1"/>
    <col min="18" max="18" width="9.140625" style="270" customWidth="1"/>
    <col min="19" max="19" width="10" style="270" bestFit="1" customWidth="1"/>
    <col min="20" max="20" width="7.85546875" customWidth="1"/>
    <col min="21" max="21" width="9.85546875" customWidth="1"/>
    <col min="22" max="22" width="11.28515625" customWidth="1"/>
  </cols>
  <sheetData>
    <row r="4" spans="1:15">
      <c r="B4" t="s">
        <v>803</v>
      </c>
      <c r="C4" t="s">
        <v>866</v>
      </c>
    </row>
    <row r="5" spans="1:15">
      <c r="A5" s="411" t="s">
        <v>827</v>
      </c>
      <c r="B5" s="71">
        <f>COUNT('T din'!X4:X1046)</f>
        <v>401</v>
      </c>
      <c r="C5" s="439">
        <f>SUM('Prog antiguo'!BC:BC)</f>
        <v>333219</v>
      </c>
    </row>
    <row r="6" spans="1:15">
      <c r="A6" s="411" t="s">
        <v>828</v>
      </c>
      <c r="B6" s="71">
        <f>COUNT('T din'!V4:V1046)</f>
        <v>381</v>
      </c>
      <c r="C6" s="439">
        <f>SUM('Prog Actual'!BC:BC)</f>
        <v>323760.50000000006</v>
      </c>
    </row>
    <row r="7" spans="1:15">
      <c r="A7" s="411" t="s">
        <v>718</v>
      </c>
      <c r="B7" s="71">
        <f>COUNTIF('T din'!W4:W1046,"Inserto")</f>
        <v>8</v>
      </c>
      <c r="C7" s="439">
        <f>SUM($G$180:$G$277)</f>
        <v>15710.5</v>
      </c>
    </row>
    <row r="8" spans="1:15">
      <c r="A8" s="411" t="s">
        <v>717</v>
      </c>
      <c r="B8" s="71">
        <f>COUNTIF('T din'!Y4:Y1046,"Eliminada")</f>
        <v>28</v>
      </c>
      <c r="C8" s="439">
        <f>SUM($B$180:$B$277)</f>
        <v>17534</v>
      </c>
      <c r="O8"/>
    </row>
    <row r="12" spans="1:15" ht="21">
      <c r="A12" s="266" t="s">
        <v>732</v>
      </c>
      <c r="G12" s="266" t="s">
        <v>756</v>
      </c>
    </row>
    <row r="14" spans="1:15">
      <c r="A14" s="172" t="s">
        <v>733</v>
      </c>
      <c r="B14" s="172" t="s">
        <v>723</v>
      </c>
      <c r="G14" s="172" t="s">
        <v>755</v>
      </c>
      <c r="H14" s="172" t="s">
        <v>745</v>
      </c>
    </row>
    <row r="15" spans="1:15">
      <c r="A15" s="172" t="s">
        <v>674</v>
      </c>
      <c r="B15" s="100" t="s">
        <v>147</v>
      </c>
      <c r="C15" s="100" t="s">
        <v>105</v>
      </c>
      <c r="D15" s="100" t="s">
        <v>1509</v>
      </c>
      <c r="E15" s="100" t="s">
        <v>675</v>
      </c>
      <c r="G15" s="172" t="s">
        <v>40</v>
      </c>
      <c r="H15" s="100" t="s">
        <v>753</v>
      </c>
      <c r="I15" s="100" t="s">
        <v>754</v>
      </c>
      <c r="J15" s="100" t="s">
        <v>720</v>
      </c>
      <c r="K15" s="100" t="s">
        <v>675</v>
      </c>
    </row>
    <row r="16" spans="1:15">
      <c r="A16" s="173" t="s">
        <v>11</v>
      </c>
      <c r="B16" s="338">
        <v>6.5217391304347824E-2</v>
      </c>
      <c r="C16" s="338">
        <v>0.93478260869565222</v>
      </c>
      <c r="D16" s="338">
        <v>0</v>
      </c>
      <c r="E16" s="338">
        <v>1</v>
      </c>
      <c r="G16" t="s">
        <v>11</v>
      </c>
      <c r="H16" s="339"/>
      <c r="I16" s="339">
        <v>15</v>
      </c>
      <c r="J16" s="339">
        <v>31</v>
      </c>
      <c r="K16" s="339">
        <v>46</v>
      </c>
    </row>
    <row r="17" spans="1:15">
      <c r="A17" s="173" t="s">
        <v>15</v>
      </c>
      <c r="B17" s="338">
        <v>9.0909090909090912E-2</v>
      </c>
      <c r="C17" s="338">
        <v>0.90909090909090906</v>
      </c>
      <c r="D17" s="338">
        <v>0</v>
      </c>
      <c r="E17" s="338">
        <v>1</v>
      </c>
      <c r="G17" t="s">
        <v>15</v>
      </c>
      <c r="H17" s="339">
        <v>1</v>
      </c>
      <c r="I17" s="339">
        <v>4</v>
      </c>
      <c r="J17" s="339">
        <v>28</v>
      </c>
      <c r="K17" s="339">
        <v>33</v>
      </c>
    </row>
    <row r="18" spans="1:15">
      <c r="A18" s="173" t="s">
        <v>19</v>
      </c>
      <c r="B18" s="338">
        <v>0.1487603305785124</v>
      </c>
      <c r="C18" s="338">
        <v>0.85123966942148765</v>
      </c>
      <c r="D18" s="338">
        <v>0</v>
      </c>
      <c r="E18" s="338">
        <v>1</v>
      </c>
      <c r="G18" t="s">
        <v>19</v>
      </c>
      <c r="H18" s="339">
        <v>17</v>
      </c>
      <c r="I18" s="339">
        <v>15</v>
      </c>
      <c r="J18" s="339">
        <v>89</v>
      </c>
      <c r="K18" s="339">
        <v>121</v>
      </c>
    </row>
    <row r="19" spans="1:15">
      <c r="A19" s="173" t="s">
        <v>23</v>
      </c>
      <c r="B19" s="338">
        <v>5.6179775280898875E-2</v>
      </c>
      <c r="C19" s="338">
        <v>0.9438202247191011</v>
      </c>
      <c r="D19" s="338">
        <v>0</v>
      </c>
      <c r="E19" s="338">
        <v>1</v>
      </c>
      <c r="G19" t="s">
        <v>23</v>
      </c>
      <c r="H19" s="339">
        <v>4</v>
      </c>
      <c r="I19" s="339">
        <v>10</v>
      </c>
      <c r="J19" s="339">
        <v>75</v>
      </c>
      <c r="K19" s="339">
        <v>89</v>
      </c>
    </row>
    <row r="20" spans="1:15">
      <c r="A20" s="173" t="s">
        <v>27</v>
      </c>
      <c r="B20" s="338">
        <v>0.12987012987012986</v>
      </c>
      <c r="C20" s="338">
        <v>0.8571428571428571</v>
      </c>
      <c r="D20" s="338">
        <v>1.2987012987012988E-2</v>
      </c>
      <c r="E20" s="338">
        <v>1</v>
      </c>
      <c r="G20" t="s">
        <v>27</v>
      </c>
      <c r="H20" s="339">
        <v>25</v>
      </c>
      <c r="I20" s="339">
        <v>13</v>
      </c>
      <c r="J20" s="339">
        <v>39</v>
      </c>
      <c r="K20" s="339">
        <v>77</v>
      </c>
    </row>
    <row r="21" spans="1:15">
      <c r="A21" s="173" t="s">
        <v>31</v>
      </c>
      <c r="B21" s="338">
        <v>0</v>
      </c>
      <c r="C21" s="338">
        <v>1</v>
      </c>
      <c r="D21" s="338">
        <v>0</v>
      </c>
      <c r="E21" s="338">
        <v>1</v>
      </c>
      <c r="G21" t="s">
        <v>31</v>
      </c>
      <c r="H21" s="339">
        <v>1</v>
      </c>
      <c r="I21" s="339"/>
      <c r="J21" s="339">
        <v>14</v>
      </c>
      <c r="K21" s="339">
        <v>15</v>
      </c>
    </row>
    <row r="22" spans="1:15">
      <c r="A22" s="173" t="s">
        <v>675</v>
      </c>
      <c r="B22" s="338">
        <v>0.10236220472440945</v>
      </c>
      <c r="C22" s="338">
        <v>0.89501312335958005</v>
      </c>
      <c r="D22" s="338">
        <v>2.6246719160104987E-3</v>
      </c>
      <c r="E22" s="338">
        <v>1</v>
      </c>
      <c r="G22" t="s">
        <v>675</v>
      </c>
      <c r="H22" s="339">
        <v>48</v>
      </c>
      <c r="I22" s="339">
        <v>57</v>
      </c>
      <c r="J22" s="339">
        <v>276</v>
      </c>
      <c r="K22" s="339">
        <v>381</v>
      </c>
    </row>
    <row r="25" spans="1:15" ht="21">
      <c r="A25" s="266" t="s">
        <v>1512</v>
      </c>
    </row>
    <row r="26" spans="1:15">
      <c r="I26" s="270"/>
      <c r="J26" s="150"/>
      <c r="K26" s="445"/>
      <c r="L26" s="445"/>
      <c r="O26"/>
    </row>
    <row r="27" spans="1:15">
      <c r="A27" s="172" t="s">
        <v>725</v>
      </c>
      <c r="B27" s="172" t="s">
        <v>723</v>
      </c>
      <c r="N27" s="448"/>
      <c r="O27" s="448"/>
    </row>
    <row r="28" spans="1:15">
      <c r="A28" s="172" t="s">
        <v>674</v>
      </c>
      <c r="B28" s="82" t="s">
        <v>698</v>
      </c>
      <c r="C28" s="82" t="s">
        <v>1281</v>
      </c>
      <c r="D28" s="82" t="s">
        <v>697</v>
      </c>
      <c r="E28" s="82" t="s">
        <v>701</v>
      </c>
      <c r="F28" s="82" t="s">
        <v>704</v>
      </c>
      <c r="G28" s="82" t="s">
        <v>699</v>
      </c>
      <c r="H28" s="82" t="s">
        <v>700</v>
      </c>
      <c r="I28" s="82" t="s">
        <v>696</v>
      </c>
      <c r="J28" s="82" t="s">
        <v>702</v>
      </c>
      <c r="K28" s="82" t="s">
        <v>695</v>
      </c>
      <c r="L28" s="82" t="s">
        <v>703</v>
      </c>
      <c r="M28" s="82" t="s">
        <v>675</v>
      </c>
      <c r="N28" s="465" t="s">
        <v>1619</v>
      </c>
      <c r="O28" s="465" t="s">
        <v>1620</v>
      </c>
    </row>
    <row r="29" spans="1:15">
      <c r="A29" s="173" t="s">
        <v>11</v>
      </c>
      <c r="B29" s="271">
        <v>34</v>
      </c>
      <c r="C29" s="271">
        <v>2</v>
      </c>
      <c r="D29" s="265"/>
      <c r="E29" s="265">
        <v>1</v>
      </c>
      <c r="F29" s="265">
        <v>1</v>
      </c>
      <c r="G29" s="265"/>
      <c r="H29" s="265">
        <v>8</v>
      </c>
      <c r="I29" s="265"/>
      <c r="J29" s="265"/>
      <c r="K29" s="265"/>
      <c r="L29" s="265"/>
      <c r="M29" s="265">
        <v>46</v>
      </c>
      <c r="N29" s="396">
        <f>(SUM(B29:C29))/M29</f>
        <v>0.78260869565217395</v>
      </c>
      <c r="O29" s="396">
        <f>1-N29</f>
        <v>0.21739130434782605</v>
      </c>
    </row>
    <row r="30" spans="1:15">
      <c r="A30" s="173" t="s">
        <v>15</v>
      </c>
      <c r="B30" s="265">
        <v>2</v>
      </c>
      <c r="C30" s="265"/>
      <c r="D30" s="271">
        <v>30</v>
      </c>
      <c r="E30" s="265"/>
      <c r="F30" s="265"/>
      <c r="G30" s="265">
        <v>1</v>
      </c>
      <c r="H30" s="265"/>
      <c r="I30" s="265"/>
      <c r="J30" s="265"/>
      <c r="K30" s="265"/>
      <c r="L30" s="265"/>
      <c r="M30" s="265">
        <v>33</v>
      </c>
      <c r="N30" s="396">
        <f>(SUM(D30))/M30</f>
        <v>0.90909090909090906</v>
      </c>
      <c r="O30" s="396">
        <f t="shared" ref="O30:O34" si="0">1-N30</f>
        <v>9.0909090909090939E-2</v>
      </c>
    </row>
    <row r="31" spans="1:15">
      <c r="A31" s="173" t="s">
        <v>19</v>
      </c>
      <c r="B31" s="265">
        <v>1</v>
      </c>
      <c r="C31" s="265"/>
      <c r="D31" s="265"/>
      <c r="E31" s="271">
        <v>58</v>
      </c>
      <c r="F31" s="271">
        <v>9</v>
      </c>
      <c r="G31" s="271">
        <v>46</v>
      </c>
      <c r="H31" s="265"/>
      <c r="I31" s="265"/>
      <c r="J31" s="265"/>
      <c r="K31" s="265">
        <v>7</v>
      </c>
      <c r="L31" s="265"/>
      <c r="M31" s="265">
        <v>121</v>
      </c>
      <c r="N31" s="396">
        <f>(SUM(E31:G31))/M31</f>
        <v>0.93388429752066116</v>
      </c>
      <c r="O31" s="396">
        <f t="shared" si="0"/>
        <v>6.6115702479338845E-2</v>
      </c>
    </row>
    <row r="32" spans="1:15">
      <c r="A32" s="173" t="s">
        <v>23</v>
      </c>
      <c r="B32" s="265">
        <v>3</v>
      </c>
      <c r="C32" s="265"/>
      <c r="D32" s="265"/>
      <c r="E32" s="265">
        <v>3</v>
      </c>
      <c r="F32" s="265"/>
      <c r="G32" s="265"/>
      <c r="H32" s="271">
        <v>83</v>
      </c>
      <c r="I32" s="265"/>
      <c r="J32" s="265"/>
      <c r="K32" s="265"/>
      <c r="L32" s="265"/>
      <c r="M32" s="265">
        <v>89</v>
      </c>
      <c r="N32" s="396">
        <f>(SUM(H32))/M32</f>
        <v>0.93258426966292129</v>
      </c>
      <c r="O32" s="396">
        <f t="shared" si="0"/>
        <v>6.7415730337078705E-2</v>
      </c>
    </row>
    <row r="33" spans="1:19">
      <c r="A33" s="173" t="s">
        <v>27</v>
      </c>
      <c r="B33" s="265">
        <v>1</v>
      </c>
      <c r="C33" s="265"/>
      <c r="D33" s="265">
        <v>1</v>
      </c>
      <c r="E33" s="265"/>
      <c r="F33" s="265"/>
      <c r="G33" s="265">
        <v>2</v>
      </c>
      <c r="H33" s="265">
        <v>1</v>
      </c>
      <c r="I33" s="271">
        <v>26</v>
      </c>
      <c r="J33" s="271">
        <v>6</v>
      </c>
      <c r="K33" s="271">
        <v>40</v>
      </c>
      <c r="L33" s="265"/>
      <c r="M33" s="265">
        <v>77</v>
      </c>
      <c r="N33" s="396">
        <f>(SUM(I33:K33))/M33</f>
        <v>0.93506493506493504</v>
      </c>
      <c r="O33" s="396">
        <f t="shared" si="0"/>
        <v>6.4935064935064957E-2</v>
      </c>
    </row>
    <row r="34" spans="1:19">
      <c r="A34" s="173" t="s">
        <v>31</v>
      </c>
      <c r="B34" s="265"/>
      <c r="C34" s="265"/>
      <c r="D34" s="265"/>
      <c r="E34" s="265"/>
      <c r="F34" s="265"/>
      <c r="G34" s="265"/>
      <c r="H34" s="265"/>
      <c r="I34" s="265"/>
      <c r="J34" s="265"/>
      <c r="K34" s="265"/>
      <c r="L34" s="271">
        <v>15</v>
      </c>
      <c r="M34" s="265">
        <v>15</v>
      </c>
      <c r="N34" s="396">
        <f>(SUM(L34))/M34</f>
        <v>1</v>
      </c>
      <c r="O34" s="396">
        <f t="shared" si="0"/>
        <v>0</v>
      </c>
    </row>
    <row r="35" spans="1:19">
      <c r="A35" s="173" t="s">
        <v>675</v>
      </c>
      <c r="B35" s="265">
        <v>41</v>
      </c>
      <c r="C35" s="265">
        <v>2</v>
      </c>
      <c r="D35" s="265">
        <v>31</v>
      </c>
      <c r="E35" s="265">
        <v>62</v>
      </c>
      <c r="F35" s="265">
        <v>10</v>
      </c>
      <c r="G35" s="265">
        <v>49</v>
      </c>
      <c r="H35" s="265">
        <v>92</v>
      </c>
      <c r="I35" s="265">
        <v>26</v>
      </c>
      <c r="J35" s="265">
        <v>6</v>
      </c>
      <c r="K35" s="265">
        <v>47</v>
      </c>
      <c r="L35" s="265">
        <v>15</v>
      </c>
      <c r="M35" s="265">
        <v>381</v>
      </c>
      <c r="O35"/>
    </row>
    <row r="36" spans="1:19">
      <c r="O36"/>
    </row>
    <row r="37" spans="1:19">
      <c r="O37"/>
    </row>
    <row r="38" spans="1:19" ht="21">
      <c r="J38" s="266"/>
      <c r="L38" s="266"/>
      <c r="M38" s="266"/>
    </row>
    <row r="39" spans="1:19" ht="21">
      <c r="A39" s="266" t="s">
        <v>65</v>
      </c>
      <c r="B39" s="267"/>
      <c r="C39" s="267"/>
      <c r="D39" s="267"/>
      <c r="E39" s="267"/>
      <c r="F39" s="267"/>
      <c r="G39" s="267"/>
      <c r="H39" s="267"/>
      <c r="J39" s="266" t="s">
        <v>874</v>
      </c>
    </row>
    <row r="41" spans="1:19">
      <c r="J41" s="172" t="s">
        <v>501</v>
      </c>
      <c r="K41" t="s">
        <v>804</v>
      </c>
    </row>
    <row r="43" spans="1:19">
      <c r="A43" s="172" t="s">
        <v>728</v>
      </c>
      <c r="B43" s="172" t="s">
        <v>40</v>
      </c>
      <c r="M43" s="172" t="s">
        <v>677</v>
      </c>
      <c r="O43"/>
      <c r="P43"/>
      <c r="Q43" s="448"/>
      <c r="R43" s="448"/>
      <c r="S43" s="448"/>
    </row>
    <row r="44" spans="1:19">
      <c r="A44" s="172" t="s">
        <v>65</v>
      </c>
      <c r="B44" s="100" t="s">
        <v>11</v>
      </c>
      <c r="C44" s="100" t="s">
        <v>15</v>
      </c>
      <c r="D44" s="100" t="s">
        <v>19</v>
      </c>
      <c r="E44" s="100" t="s">
        <v>23</v>
      </c>
      <c r="F44" s="100" t="s">
        <v>27</v>
      </c>
      <c r="G44" s="100" t="s">
        <v>31</v>
      </c>
      <c r="H44" s="100" t="s">
        <v>675</v>
      </c>
      <c r="J44" s="172" t="s">
        <v>40</v>
      </c>
      <c r="K44" s="172" t="s">
        <v>730</v>
      </c>
      <c r="L44" s="172" t="s">
        <v>731</v>
      </c>
      <c r="M44" t="s">
        <v>813</v>
      </c>
      <c r="N44" t="s">
        <v>740</v>
      </c>
      <c r="O44" t="s">
        <v>875</v>
      </c>
      <c r="P44" t="s">
        <v>876</v>
      </c>
      <c r="Q44" s="448" t="s">
        <v>40</v>
      </c>
      <c r="R44" s="448" t="s">
        <v>1513</v>
      </c>
      <c r="S44" s="448" t="s">
        <v>35</v>
      </c>
    </row>
    <row r="45" spans="1:19">
      <c r="A45">
        <v>-6</v>
      </c>
      <c r="B45" s="339"/>
      <c r="C45" s="339"/>
      <c r="D45" s="339"/>
      <c r="E45" s="339"/>
      <c r="F45" s="339"/>
      <c r="G45" s="339">
        <v>1</v>
      </c>
      <c r="H45" s="339">
        <v>1</v>
      </c>
      <c r="J45" t="s">
        <v>11</v>
      </c>
      <c r="K45">
        <v>8000</v>
      </c>
      <c r="L45">
        <v>8000</v>
      </c>
      <c r="M45" s="396">
        <v>1</v>
      </c>
      <c r="N45" s="72">
        <v>7.8598333333333317</v>
      </c>
      <c r="O45" s="396">
        <v>0.65</v>
      </c>
      <c r="P45" s="270">
        <v>5.1088916666666657</v>
      </c>
      <c r="Q45" s="150" t="str">
        <f t="shared" ref="Q45:Q67" si="1">IF(M45="","",IF(J45="",Q44,J45))</f>
        <v>Línea 1</v>
      </c>
      <c r="R45" s="445">
        <f t="shared" ref="R45:R67" si="2">IF(M45="","",IF(Q45=Q44,P45+R44,P45))</f>
        <v>5.1088916666666657</v>
      </c>
      <c r="S45" s="445" t="str">
        <f t="shared" ref="S45:S67" si="3">IF(Q45=CONCATENATE("Total ",Q44),R44,"")</f>
        <v/>
      </c>
    </row>
    <row r="46" spans="1:19">
      <c r="A46">
        <v>-5</v>
      </c>
      <c r="B46" s="339"/>
      <c r="C46" s="339"/>
      <c r="D46" s="339">
        <v>2</v>
      </c>
      <c r="E46" s="339"/>
      <c r="F46" s="339"/>
      <c r="G46" s="339"/>
      <c r="H46" s="339">
        <v>2</v>
      </c>
      <c r="K46">
        <v>10000</v>
      </c>
      <c r="L46">
        <v>18000</v>
      </c>
      <c r="M46" s="396">
        <v>0.55555555555555558</v>
      </c>
      <c r="N46" s="72">
        <v>-3.9035999999999995</v>
      </c>
      <c r="O46" s="396">
        <v>0.2055555555555556</v>
      </c>
      <c r="P46" s="270">
        <v>-0.80240666666666671</v>
      </c>
      <c r="Q46" s="150" t="str">
        <f t="shared" si="1"/>
        <v>Línea 1</v>
      </c>
      <c r="R46" s="445">
        <f t="shared" si="2"/>
        <v>4.3064849999999986</v>
      </c>
      <c r="S46" s="445" t="str">
        <f t="shared" si="3"/>
        <v/>
      </c>
    </row>
    <row r="47" spans="1:19">
      <c r="A47">
        <v>-2</v>
      </c>
      <c r="B47" s="339"/>
      <c r="C47" s="339"/>
      <c r="D47" s="339">
        <v>3</v>
      </c>
      <c r="E47" s="339"/>
      <c r="F47" s="339">
        <v>3</v>
      </c>
      <c r="G47" s="339"/>
      <c r="H47" s="339">
        <v>6</v>
      </c>
      <c r="K47">
        <v>12000</v>
      </c>
      <c r="L47">
        <v>18000</v>
      </c>
      <c r="M47" s="396">
        <v>0.66666666666666663</v>
      </c>
      <c r="N47" s="72">
        <v>-1.527500000000001</v>
      </c>
      <c r="O47" s="396">
        <v>0.31666666666666665</v>
      </c>
      <c r="P47" s="270">
        <v>-0.48370833333333363</v>
      </c>
      <c r="Q47" s="150" t="str">
        <f t="shared" si="1"/>
        <v>Línea 1</v>
      </c>
      <c r="R47" s="445">
        <f t="shared" si="2"/>
        <v>3.8227766666666652</v>
      </c>
      <c r="S47" s="445" t="str">
        <f t="shared" si="3"/>
        <v/>
      </c>
    </row>
    <row r="48" spans="1:19">
      <c r="A48">
        <v>-1</v>
      </c>
      <c r="B48" s="339"/>
      <c r="C48" s="339"/>
      <c r="D48" s="339">
        <v>4</v>
      </c>
      <c r="E48" s="339">
        <v>1</v>
      </c>
      <c r="F48" s="339">
        <v>6</v>
      </c>
      <c r="G48" s="339"/>
      <c r="H48" s="339">
        <v>11</v>
      </c>
      <c r="K48">
        <v>11000</v>
      </c>
      <c r="L48">
        <v>18000</v>
      </c>
      <c r="M48" s="396">
        <v>0.61111111111111116</v>
      </c>
      <c r="N48" s="72">
        <v>-0.91339393939393931</v>
      </c>
      <c r="O48" s="396">
        <v>0.26111111111111118</v>
      </c>
      <c r="P48" s="270">
        <v>-0.23849730639730643</v>
      </c>
      <c r="Q48" s="150" t="str">
        <f t="shared" si="1"/>
        <v>Línea 1</v>
      </c>
      <c r="R48" s="445">
        <f t="shared" si="2"/>
        <v>3.5842793602693588</v>
      </c>
      <c r="S48" s="445" t="str">
        <f t="shared" si="3"/>
        <v/>
      </c>
    </row>
    <row r="49" spans="1:19">
      <c r="A49">
        <v>0</v>
      </c>
      <c r="B49" s="339">
        <v>2</v>
      </c>
      <c r="C49" s="339"/>
      <c r="D49" s="339">
        <v>5</v>
      </c>
      <c r="E49" s="339"/>
      <c r="F49" s="339">
        <v>7</v>
      </c>
      <c r="G49" s="339">
        <v>1</v>
      </c>
      <c r="H49" s="339">
        <v>15</v>
      </c>
      <c r="J49" t="s">
        <v>868</v>
      </c>
      <c r="M49" s="396">
        <v>0.6235955056179775</v>
      </c>
      <c r="N49" s="72">
        <v>1.5153393939393929</v>
      </c>
      <c r="O49" s="396">
        <v>0.27359550561797752</v>
      </c>
      <c r="P49" s="270">
        <v>0.41459004766768781</v>
      </c>
      <c r="Q49" s="150" t="str">
        <f t="shared" si="1"/>
        <v>Total Línea 1</v>
      </c>
      <c r="R49" s="445">
        <f t="shared" si="2"/>
        <v>0.41459004766768781</v>
      </c>
      <c r="S49" s="445">
        <f t="shared" si="3"/>
        <v>3.5842793602693588</v>
      </c>
    </row>
    <row r="50" spans="1:19">
      <c r="A50">
        <v>1</v>
      </c>
      <c r="B50" s="339">
        <v>4</v>
      </c>
      <c r="C50" s="339">
        <v>4</v>
      </c>
      <c r="D50" s="339">
        <v>10</v>
      </c>
      <c r="E50" s="339">
        <v>6</v>
      </c>
      <c r="F50" s="339">
        <v>2</v>
      </c>
      <c r="G50" s="339">
        <v>1</v>
      </c>
      <c r="H50" s="339">
        <v>27</v>
      </c>
      <c r="J50" t="s">
        <v>15</v>
      </c>
      <c r="K50">
        <v>5500</v>
      </c>
      <c r="L50">
        <v>7500</v>
      </c>
      <c r="M50" s="396">
        <v>0.73333333333333328</v>
      </c>
      <c r="N50" s="72">
        <v>-3.0679393939393966</v>
      </c>
      <c r="O50" s="396">
        <v>0.3833333333333333</v>
      </c>
      <c r="P50" s="270">
        <v>-1.1760434343434354</v>
      </c>
      <c r="Q50" s="150" t="str">
        <f t="shared" si="1"/>
        <v>Línea 2</v>
      </c>
      <c r="R50" s="445">
        <f t="shared" si="2"/>
        <v>-1.1760434343434354</v>
      </c>
      <c r="S50" s="445" t="str">
        <f t="shared" si="3"/>
        <v/>
      </c>
    </row>
    <row r="51" spans="1:19">
      <c r="A51">
        <v>2</v>
      </c>
      <c r="B51" s="339">
        <v>13</v>
      </c>
      <c r="C51" s="339">
        <v>4</v>
      </c>
      <c r="D51" s="339">
        <v>19</v>
      </c>
      <c r="E51" s="339">
        <v>16</v>
      </c>
      <c r="F51" s="339">
        <v>21</v>
      </c>
      <c r="G51" s="339"/>
      <c r="H51" s="339">
        <v>73</v>
      </c>
      <c r="L51">
        <v>10000</v>
      </c>
      <c r="M51" s="396">
        <v>0.55000000000000004</v>
      </c>
      <c r="N51" s="72">
        <v>-3.4975757575757584</v>
      </c>
      <c r="O51" s="396">
        <v>0.20000000000000007</v>
      </c>
      <c r="P51" s="270">
        <v>-0.69951515151515187</v>
      </c>
      <c r="Q51" s="150" t="str">
        <f t="shared" si="1"/>
        <v>Línea 2</v>
      </c>
      <c r="R51" s="445">
        <f t="shared" si="2"/>
        <v>-1.8755585858585873</v>
      </c>
      <c r="S51" s="445" t="str">
        <f t="shared" si="3"/>
        <v/>
      </c>
    </row>
    <row r="52" spans="1:19">
      <c r="A52">
        <v>3</v>
      </c>
      <c r="B52" s="339">
        <v>6</v>
      </c>
      <c r="C52" s="339">
        <v>1</v>
      </c>
      <c r="D52" s="339">
        <v>8</v>
      </c>
      <c r="E52" s="339">
        <v>5</v>
      </c>
      <c r="F52" s="339">
        <v>3</v>
      </c>
      <c r="G52" s="339"/>
      <c r="H52" s="339">
        <v>23</v>
      </c>
      <c r="K52">
        <v>7200</v>
      </c>
      <c r="L52">
        <v>10000</v>
      </c>
      <c r="M52" s="396">
        <v>0.72</v>
      </c>
      <c r="N52" s="72">
        <v>-0.96749999999999936</v>
      </c>
      <c r="O52" s="396">
        <v>0.37</v>
      </c>
      <c r="P52" s="270">
        <v>-0.35797499999999977</v>
      </c>
      <c r="Q52" s="150" t="str">
        <f t="shared" si="1"/>
        <v>Línea 2</v>
      </c>
      <c r="R52" s="445">
        <f t="shared" si="2"/>
        <v>-2.233533585858587</v>
      </c>
      <c r="S52" s="445" t="str">
        <f t="shared" si="3"/>
        <v/>
      </c>
    </row>
    <row r="53" spans="1:19">
      <c r="A53">
        <v>4</v>
      </c>
      <c r="B53" s="339">
        <v>1</v>
      </c>
      <c r="C53" s="339">
        <v>2</v>
      </c>
      <c r="D53" s="339">
        <v>1</v>
      </c>
      <c r="E53" s="339"/>
      <c r="F53" s="339"/>
      <c r="G53" s="339"/>
      <c r="H53" s="339">
        <v>4</v>
      </c>
      <c r="K53">
        <v>5000</v>
      </c>
      <c r="L53">
        <v>8000</v>
      </c>
      <c r="M53" s="396">
        <v>0.625</v>
      </c>
      <c r="N53" s="72">
        <v>0.2521333333333336</v>
      </c>
      <c r="O53" s="396">
        <v>0.27500000000000002</v>
      </c>
      <c r="P53" s="270">
        <v>6.9336666666666741E-2</v>
      </c>
      <c r="Q53" s="150" t="str">
        <f t="shared" si="1"/>
        <v>Línea 2</v>
      </c>
      <c r="R53" s="445">
        <f t="shared" si="2"/>
        <v>-2.1641969191919204</v>
      </c>
      <c r="S53" s="445" t="str">
        <f t="shared" si="3"/>
        <v/>
      </c>
    </row>
    <row r="54" spans="1:19">
      <c r="A54">
        <v>5</v>
      </c>
      <c r="B54" s="339">
        <v>1</v>
      </c>
      <c r="C54" s="339"/>
      <c r="D54" s="339">
        <v>5</v>
      </c>
      <c r="E54" s="339"/>
      <c r="F54" s="339">
        <v>1</v>
      </c>
      <c r="G54" s="339"/>
      <c r="H54" s="339">
        <v>7</v>
      </c>
      <c r="J54" t="s">
        <v>869</v>
      </c>
      <c r="M54" s="396">
        <v>0.61771217712177118</v>
      </c>
      <c r="N54" s="72">
        <v>-7.2808818181818218</v>
      </c>
      <c r="O54" s="396">
        <v>0.2677121771217712</v>
      </c>
      <c r="P54" s="270">
        <v>-1.9491807229117755</v>
      </c>
      <c r="Q54" s="150" t="str">
        <f t="shared" si="1"/>
        <v>Total Línea 2</v>
      </c>
      <c r="R54" s="445">
        <f t="shared" si="2"/>
        <v>-1.9491807229117755</v>
      </c>
      <c r="S54" s="445">
        <f t="shared" si="3"/>
        <v>-2.1641969191919204</v>
      </c>
    </row>
    <row r="55" spans="1:19">
      <c r="A55">
        <v>6</v>
      </c>
      <c r="B55" s="339">
        <v>1</v>
      </c>
      <c r="C55" s="339">
        <v>4</v>
      </c>
      <c r="D55" s="339">
        <v>6</v>
      </c>
      <c r="E55" s="339"/>
      <c r="F55" s="339">
        <v>1</v>
      </c>
      <c r="G55" s="339"/>
      <c r="H55" s="339">
        <v>12</v>
      </c>
      <c r="J55" t="s">
        <v>19</v>
      </c>
      <c r="K55">
        <v>5500</v>
      </c>
      <c r="L55">
        <v>9200</v>
      </c>
      <c r="M55" s="396">
        <v>0.59782608695652173</v>
      </c>
      <c r="N55" s="72">
        <v>-5.3441818181818181</v>
      </c>
      <c r="O55" s="396">
        <v>0.24782608695652175</v>
      </c>
      <c r="P55" s="270">
        <v>-1.3244276679841898</v>
      </c>
      <c r="Q55" s="150" t="str">
        <f t="shared" si="1"/>
        <v>Línea 3</v>
      </c>
      <c r="R55" s="445">
        <f t="shared" si="2"/>
        <v>-1.3244276679841898</v>
      </c>
      <c r="S55" s="445" t="str">
        <f t="shared" si="3"/>
        <v/>
      </c>
    </row>
    <row r="56" spans="1:19">
      <c r="A56">
        <v>8</v>
      </c>
      <c r="B56" s="339">
        <v>1</v>
      </c>
      <c r="C56" s="339"/>
      <c r="D56" s="339">
        <v>7</v>
      </c>
      <c r="E56" s="339">
        <v>4</v>
      </c>
      <c r="F56" s="339">
        <v>1</v>
      </c>
      <c r="G56" s="339"/>
      <c r="H56" s="339">
        <v>13</v>
      </c>
      <c r="K56">
        <v>7500</v>
      </c>
      <c r="L56">
        <v>9200</v>
      </c>
      <c r="M56" s="396">
        <v>0.81521739130434778</v>
      </c>
      <c r="N56" s="72">
        <v>-2.3136000000000121</v>
      </c>
      <c r="O56" s="396">
        <v>0.4652173913043478</v>
      </c>
      <c r="P56" s="270">
        <v>-1.0763269565217448</v>
      </c>
      <c r="Q56" s="150" t="str">
        <f t="shared" si="1"/>
        <v>Línea 3</v>
      </c>
      <c r="R56" s="445">
        <f t="shared" si="2"/>
        <v>-2.4007546245059346</v>
      </c>
      <c r="S56" s="445" t="str">
        <f t="shared" si="3"/>
        <v/>
      </c>
    </row>
    <row r="57" spans="1:19">
      <c r="A57">
        <v>9</v>
      </c>
      <c r="B57" s="339">
        <v>1</v>
      </c>
      <c r="C57" s="339">
        <v>1</v>
      </c>
      <c r="D57" s="339">
        <v>9</v>
      </c>
      <c r="E57" s="339">
        <v>6</v>
      </c>
      <c r="F57" s="339"/>
      <c r="G57" s="339"/>
      <c r="H57" s="339">
        <v>17</v>
      </c>
      <c r="K57">
        <v>2000</v>
      </c>
      <c r="L57">
        <v>6000</v>
      </c>
      <c r="M57" s="396">
        <v>0.33333333333333331</v>
      </c>
      <c r="N57" s="72">
        <v>4.3333333333333339</v>
      </c>
      <c r="O57" s="396"/>
      <c r="P57" s="270"/>
      <c r="Q57" s="150" t="str">
        <f t="shared" si="1"/>
        <v>Línea 3</v>
      </c>
      <c r="R57" s="445">
        <f t="shared" si="2"/>
        <v>-2.4007546245059346</v>
      </c>
      <c r="S57" s="445" t="str">
        <f t="shared" si="3"/>
        <v/>
      </c>
    </row>
    <row r="58" spans="1:19">
      <c r="A58">
        <v>10</v>
      </c>
      <c r="B58" s="339"/>
      <c r="C58" s="339"/>
      <c r="D58" s="339">
        <v>1</v>
      </c>
      <c r="E58" s="339"/>
      <c r="F58" s="339"/>
      <c r="G58" s="339"/>
      <c r="H58" s="339">
        <v>1</v>
      </c>
      <c r="L58">
        <v>7000</v>
      </c>
      <c r="M58" s="396">
        <v>0.2857142857142857</v>
      </c>
      <c r="N58" s="72">
        <v>-2.4359999999999995</v>
      </c>
      <c r="O58" s="396"/>
      <c r="P58" s="270"/>
      <c r="Q58" s="150" t="str">
        <f t="shared" si="1"/>
        <v>Línea 3</v>
      </c>
      <c r="R58" s="445">
        <f t="shared" si="2"/>
        <v>-2.4007546245059346</v>
      </c>
      <c r="S58" s="445" t="str">
        <f t="shared" si="3"/>
        <v/>
      </c>
    </row>
    <row r="59" spans="1:19">
      <c r="A59">
        <v>12</v>
      </c>
      <c r="B59" s="339">
        <v>1</v>
      </c>
      <c r="C59" s="339"/>
      <c r="D59" s="339">
        <v>1</v>
      </c>
      <c r="E59" s="339"/>
      <c r="F59" s="339"/>
      <c r="G59" s="339"/>
      <c r="H59" s="339">
        <v>2</v>
      </c>
      <c r="J59" t="s">
        <v>870</v>
      </c>
      <c r="M59" s="396">
        <v>0.52588105726872247</v>
      </c>
      <c r="N59" s="72">
        <v>-5.7604484848484958</v>
      </c>
      <c r="O59" s="396">
        <v>0.1758810572687225</v>
      </c>
      <c r="P59" s="270">
        <v>-1.013153769857164</v>
      </c>
      <c r="Q59" s="150" t="str">
        <f t="shared" si="1"/>
        <v>Total Línea 3</v>
      </c>
      <c r="R59" s="445">
        <f t="shared" si="2"/>
        <v>-1.013153769857164</v>
      </c>
      <c r="S59" s="445">
        <f t="shared" si="3"/>
        <v>-2.4007546245059346</v>
      </c>
    </row>
    <row r="60" spans="1:19">
      <c r="A60">
        <v>13</v>
      </c>
      <c r="B60" s="339"/>
      <c r="C60" s="339">
        <v>1</v>
      </c>
      <c r="D60" s="339"/>
      <c r="E60" s="339">
        <v>3</v>
      </c>
      <c r="F60" s="339"/>
      <c r="G60" s="339"/>
      <c r="H60" s="339">
        <v>4</v>
      </c>
      <c r="J60" t="s">
        <v>23</v>
      </c>
      <c r="K60">
        <v>5500</v>
      </c>
      <c r="L60">
        <v>12000</v>
      </c>
      <c r="M60" s="396">
        <v>0.45833333333333331</v>
      </c>
      <c r="N60" s="72">
        <v>-1.2532121212121181</v>
      </c>
      <c r="O60" s="396">
        <v>0.10833333333333334</v>
      </c>
      <c r="P60" s="270">
        <v>-0.13576464646464614</v>
      </c>
      <c r="Q60" s="150" t="str">
        <f t="shared" si="1"/>
        <v>Línea 6</v>
      </c>
      <c r="R60" s="445">
        <f t="shared" si="2"/>
        <v>-0.13576464646464614</v>
      </c>
      <c r="S60" s="445" t="str">
        <f t="shared" si="3"/>
        <v/>
      </c>
    </row>
    <row r="61" spans="1:19">
      <c r="A61">
        <v>14</v>
      </c>
      <c r="B61" s="339"/>
      <c r="C61" s="339"/>
      <c r="D61" s="339">
        <v>1</v>
      </c>
      <c r="E61" s="339"/>
      <c r="F61" s="339"/>
      <c r="G61" s="339"/>
      <c r="H61" s="339">
        <v>1</v>
      </c>
      <c r="K61">
        <v>7500</v>
      </c>
      <c r="L61">
        <v>12000</v>
      </c>
      <c r="M61" s="396">
        <v>0.625</v>
      </c>
      <c r="N61" s="72">
        <v>-0.2713333333333352</v>
      </c>
      <c r="O61" s="396">
        <v>0.27500000000000002</v>
      </c>
      <c r="P61" s="270">
        <v>-7.4616666666667192E-2</v>
      </c>
      <c r="Q61" s="150" t="str">
        <f t="shared" si="1"/>
        <v>Línea 6</v>
      </c>
      <c r="R61" s="445">
        <f t="shared" si="2"/>
        <v>-0.21038131313131334</v>
      </c>
      <c r="S61" s="445" t="str">
        <f t="shared" si="3"/>
        <v/>
      </c>
    </row>
    <row r="62" spans="1:19" ht="21">
      <c r="A62">
        <v>15</v>
      </c>
      <c r="B62" s="339">
        <v>1</v>
      </c>
      <c r="C62" s="339">
        <v>1</v>
      </c>
      <c r="D62" s="339">
        <v>2</v>
      </c>
      <c r="E62" s="339">
        <v>5</v>
      </c>
      <c r="F62" s="339"/>
      <c r="G62" s="339">
        <v>1</v>
      </c>
      <c r="H62" s="339">
        <v>10</v>
      </c>
      <c r="I62" s="267"/>
      <c r="K62">
        <v>6500</v>
      </c>
      <c r="L62">
        <v>12000</v>
      </c>
      <c r="M62" s="396">
        <v>0.54166666666666663</v>
      </c>
      <c r="N62" s="72">
        <v>-0.66205128205128139</v>
      </c>
      <c r="O62" s="396">
        <v>0.19166666666666665</v>
      </c>
      <c r="P62" s="270">
        <v>-0.12689316239316226</v>
      </c>
      <c r="Q62" s="150" t="str">
        <f t="shared" si="1"/>
        <v>Línea 6</v>
      </c>
      <c r="R62" s="445">
        <f t="shared" si="2"/>
        <v>-0.33727447552447559</v>
      </c>
      <c r="S62" s="445" t="str">
        <f t="shared" si="3"/>
        <v/>
      </c>
    </row>
    <row r="63" spans="1:19">
      <c r="A63">
        <v>16</v>
      </c>
      <c r="B63" s="339">
        <v>1</v>
      </c>
      <c r="C63" s="339"/>
      <c r="D63" s="339">
        <v>1</v>
      </c>
      <c r="E63" s="339">
        <v>6</v>
      </c>
      <c r="F63" s="339"/>
      <c r="G63" s="339"/>
      <c r="H63" s="339">
        <v>8</v>
      </c>
      <c r="J63" t="s">
        <v>871</v>
      </c>
      <c r="M63" s="396">
        <v>0.46843434343434343</v>
      </c>
      <c r="N63" s="72">
        <v>-2.1865967365967345</v>
      </c>
      <c r="O63" s="396">
        <v>0.11843434343434345</v>
      </c>
      <c r="P63" s="270">
        <v>-0.25896814885451225</v>
      </c>
      <c r="Q63" s="150" t="str">
        <f t="shared" ref="Q63:Q68" si="4">IF(M63="","",IF(J63="",Q62,J63))</f>
        <v>Total Línea 6</v>
      </c>
      <c r="R63" s="445">
        <f t="shared" ref="R63:R68" si="5">IF(M63="","",IF(Q63=Q62,P63+R62,P63))</f>
        <v>-0.25896814885451225</v>
      </c>
      <c r="S63" s="445">
        <f t="shared" ref="S63:S68" si="6">IF(Q63=CONCATENATE("Total ",Q62),R62,"")</f>
        <v>-0.33727447552447559</v>
      </c>
    </row>
    <row r="64" spans="1:19">
      <c r="A64">
        <v>22</v>
      </c>
      <c r="B64" s="339"/>
      <c r="C64" s="339"/>
      <c r="D64" s="339"/>
      <c r="E64" s="339">
        <v>1</v>
      </c>
      <c r="F64" s="339"/>
      <c r="G64" s="339"/>
      <c r="H64" s="339">
        <v>1</v>
      </c>
      <c r="J64" t="s">
        <v>27</v>
      </c>
      <c r="K64">
        <v>2500</v>
      </c>
      <c r="L64">
        <v>3000</v>
      </c>
      <c r="M64" s="396">
        <v>0.83333333333333337</v>
      </c>
      <c r="N64" s="72">
        <v>2.1733333333332657E-2</v>
      </c>
      <c r="O64" s="396">
        <v>0.48333333333333339</v>
      </c>
      <c r="P64" s="270">
        <v>1.0504444444444119E-2</v>
      </c>
      <c r="Q64" s="150" t="str">
        <f t="shared" si="4"/>
        <v>Línea 7</v>
      </c>
      <c r="R64" s="445">
        <f t="shared" si="5"/>
        <v>1.0504444444444119E-2</v>
      </c>
      <c r="S64" s="445" t="str">
        <f t="shared" si="6"/>
        <v/>
      </c>
    </row>
    <row r="65" spans="1:19">
      <c r="A65">
        <v>23</v>
      </c>
      <c r="B65" s="339">
        <v>1</v>
      </c>
      <c r="C65" s="339"/>
      <c r="D65" s="339">
        <v>2</v>
      </c>
      <c r="E65" s="339"/>
      <c r="F65" s="339"/>
      <c r="G65" s="339"/>
      <c r="H65" s="339">
        <v>3</v>
      </c>
      <c r="L65">
        <v>6000</v>
      </c>
      <c r="M65" s="396">
        <v>0.41666666666666669</v>
      </c>
      <c r="N65" s="72">
        <v>-2.0370666666666639</v>
      </c>
      <c r="O65" s="396">
        <v>6.6666666666666707E-2</v>
      </c>
      <c r="P65" s="270">
        <v>-0.13580444444444434</v>
      </c>
      <c r="Q65" s="150" t="str">
        <f t="shared" si="4"/>
        <v>Línea 7</v>
      </c>
      <c r="R65" s="445">
        <f t="shared" si="5"/>
        <v>-0.12530000000000022</v>
      </c>
      <c r="S65" s="445" t="str">
        <f t="shared" si="6"/>
        <v/>
      </c>
    </row>
    <row r="66" spans="1:19">
      <c r="A66">
        <v>27</v>
      </c>
      <c r="B66" s="339"/>
      <c r="C66" s="339"/>
      <c r="D66" s="339">
        <v>1</v>
      </c>
      <c r="E66" s="339"/>
      <c r="F66" s="339"/>
      <c r="G66" s="339"/>
      <c r="H66" s="339">
        <v>1</v>
      </c>
      <c r="L66">
        <v>7000</v>
      </c>
      <c r="M66" s="396">
        <v>0.35714285714285715</v>
      </c>
      <c r="N66" s="72">
        <v>-0.10200000000000209</v>
      </c>
      <c r="O66" s="396">
        <v>7.142857142857173E-3</v>
      </c>
      <c r="P66" s="270">
        <v>-7.2857142857144658E-4</v>
      </c>
      <c r="Q66" s="150" t="str">
        <f t="shared" si="4"/>
        <v>Línea 7</v>
      </c>
      <c r="R66" s="445">
        <f t="shared" si="5"/>
        <v>-0.12602857142857166</v>
      </c>
      <c r="S66" s="445" t="str">
        <f t="shared" si="6"/>
        <v/>
      </c>
    </row>
    <row r="67" spans="1:19">
      <c r="A67" s="407" t="s">
        <v>727</v>
      </c>
      <c r="B67" s="408">
        <v>1</v>
      </c>
      <c r="C67" s="408"/>
      <c r="D67" s="408">
        <v>11</v>
      </c>
      <c r="E67" s="408">
        <v>3</v>
      </c>
      <c r="F67" s="408">
        <v>1</v>
      </c>
      <c r="G67" s="408">
        <v>1</v>
      </c>
      <c r="H67" s="408">
        <v>17</v>
      </c>
      <c r="K67">
        <v>4500</v>
      </c>
      <c r="L67">
        <v>3000</v>
      </c>
      <c r="M67" s="396">
        <v>1.5</v>
      </c>
      <c r="N67" s="72">
        <v>-2.4313333333333316</v>
      </c>
      <c r="O67" s="396">
        <v>1.1499999999999999</v>
      </c>
      <c r="P67" s="270">
        <v>-2.7960333333333312</v>
      </c>
      <c r="Q67" s="150" t="str">
        <f t="shared" si="4"/>
        <v>Línea 7</v>
      </c>
      <c r="R67" s="445">
        <f t="shared" si="5"/>
        <v>-2.922061904761903</v>
      </c>
      <c r="S67" s="445" t="str">
        <f t="shared" si="6"/>
        <v/>
      </c>
    </row>
    <row r="68" spans="1:19">
      <c r="A68" s="409" t="s">
        <v>720</v>
      </c>
      <c r="B68" s="410">
        <v>11</v>
      </c>
      <c r="C68" s="410">
        <v>15</v>
      </c>
      <c r="D68" s="410">
        <v>22</v>
      </c>
      <c r="E68" s="410">
        <v>33</v>
      </c>
      <c r="F68" s="410">
        <v>31</v>
      </c>
      <c r="G68" s="410">
        <v>10</v>
      </c>
      <c r="H68" s="410">
        <v>122</v>
      </c>
      <c r="L68">
        <v>5500</v>
      </c>
      <c r="M68" s="396">
        <v>0.81818181818181823</v>
      </c>
      <c r="N68" s="72">
        <v>-2.3900000000000023</v>
      </c>
      <c r="O68" s="396">
        <v>0.46818181818181825</v>
      </c>
      <c r="P68" s="270">
        <v>-1.1189545454545466</v>
      </c>
      <c r="Q68" s="150" t="str">
        <f t="shared" si="4"/>
        <v>Línea 7</v>
      </c>
      <c r="R68" s="445">
        <f t="shared" si="5"/>
        <v>-4.0410164502164498</v>
      </c>
      <c r="S68" s="445" t="str">
        <f t="shared" si="6"/>
        <v/>
      </c>
    </row>
    <row r="69" spans="1:19">
      <c r="A69" t="s">
        <v>675</v>
      </c>
      <c r="B69" s="339">
        <v>46</v>
      </c>
      <c r="C69" s="339">
        <v>33</v>
      </c>
      <c r="D69" s="339">
        <v>121</v>
      </c>
      <c r="E69" s="339">
        <v>89</v>
      </c>
      <c r="F69" s="339">
        <v>77</v>
      </c>
      <c r="G69" s="339">
        <v>15</v>
      </c>
      <c r="H69" s="339">
        <v>381</v>
      </c>
      <c r="L69">
        <v>6000</v>
      </c>
      <c r="M69" s="396">
        <v>0.75</v>
      </c>
      <c r="N69" s="72">
        <v>0.19400000000000142</v>
      </c>
      <c r="O69" s="396">
        <v>0.4</v>
      </c>
      <c r="P69" s="270">
        <v>7.7600000000000571E-2</v>
      </c>
      <c r="Q69" s="150" t="str">
        <f t="shared" ref="Q69:Q73" si="7">IF(M69="","",IF(J69="",Q68,J69))</f>
        <v>Línea 7</v>
      </c>
      <c r="R69" s="445">
        <f t="shared" ref="R69:R73" si="8">IF(M69="","",IF(Q69=Q68,P69+R68,P69))</f>
        <v>-3.9634164502164491</v>
      </c>
      <c r="S69" s="445" t="str">
        <f t="shared" ref="S69:S73" si="9">IF(Q69=CONCATENATE("Total ",Q68),R68,"")</f>
        <v/>
      </c>
    </row>
    <row r="70" spans="1:19">
      <c r="K70">
        <v>8000</v>
      </c>
      <c r="L70">
        <v>6000</v>
      </c>
      <c r="M70" s="396">
        <v>1.3333333333333333</v>
      </c>
      <c r="N70" s="72">
        <v>-1.1133333333333324</v>
      </c>
      <c r="O70" s="396">
        <v>0.98333333333333328</v>
      </c>
      <c r="P70" s="270">
        <v>-1.0947777777777767</v>
      </c>
      <c r="Q70" s="150" t="str">
        <f t="shared" si="7"/>
        <v>Línea 7</v>
      </c>
      <c r="R70" s="445">
        <f t="shared" si="8"/>
        <v>-5.0581942279942256</v>
      </c>
      <c r="S70" s="445" t="str">
        <f t="shared" si="9"/>
        <v/>
      </c>
    </row>
    <row r="71" spans="1:19">
      <c r="J71" t="s">
        <v>872</v>
      </c>
      <c r="M71" s="396">
        <v>0.58771929824561409</v>
      </c>
      <c r="N71" s="72">
        <v>-7.8579999999999979</v>
      </c>
      <c r="O71" s="396">
        <v>0.23771929824561411</v>
      </c>
      <c r="P71" s="270">
        <v>-1.8679982456140352</v>
      </c>
      <c r="Q71" s="150" t="str">
        <f t="shared" si="7"/>
        <v>Total Línea 7</v>
      </c>
      <c r="R71" s="445">
        <f t="shared" si="8"/>
        <v>-1.8679982456140352</v>
      </c>
      <c r="S71" s="445">
        <f t="shared" si="9"/>
        <v>-5.0581942279942256</v>
      </c>
    </row>
    <row r="72" spans="1:19">
      <c r="J72" t="s">
        <v>31</v>
      </c>
      <c r="K72">
        <v>900</v>
      </c>
      <c r="L72">
        <v>900</v>
      </c>
      <c r="M72" s="396">
        <v>1</v>
      </c>
      <c r="N72" s="72">
        <v>-14.257777777777779</v>
      </c>
      <c r="O72" s="396">
        <v>0.65</v>
      </c>
      <c r="P72" s="270">
        <v>-9.2675555555555569</v>
      </c>
      <c r="Q72" s="150" t="str">
        <f t="shared" si="7"/>
        <v>Línea BIB</v>
      </c>
      <c r="R72" s="445">
        <f t="shared" si="8"/>
        <v>-9.2675555555555569</v>
      </c>
      <c r="S72" s="445" t="str">
        <f t="shared" si="9"/>
        <v/>
      </c>
    </row>
    <row r="73" spans="1:19">
      <c r="J73" t="s">
        <v>873</v>
      </c>
      <c r="M73" s="396">
        <v>1</v>
      </c>
      <c r="N73" s="72">
        <v>-14.257777777777779</v>
      </c>
      <c r="O73" s="396">
        <v>0.65</v>
      </c>
      <c r="P73" s="270">
        <v>-9.2675555555555569</v>
      </c>
      <c r="Q73" s="150" t="str">
        <f t="shared" si="7"/>
        <v>Total Línea BIB</v>
      </c>
      <c r="R73" s="445">
        <f t="shared" si="8"/>
        <v>-9.2675555555555569</v>
      </c>
      <c r="S73" s="445">
        <f t="shared" si="9"/>
        <v>-9.2675555555555569</v>
      </c>
    </row>
    <row r="74" spans="1:19">
      <c r="Q74" s="150" t="str">
        <f t="shared" ref="Q74:Q76" si="10">IF(M74="","",IF(J74="",Q73,J74))</f>
        <v/>
      </c>
      <c r="R74" s="445" t="str">
        <f t="shared" ref="R74:R76" si="11">IF(M74="","",IF(Q74=Q73,P74+R73,P74))</f>
        <v/>
      </c>
      <c r="S74" s="445" t="str">
        <f t="shared" ref="S74:S76" si="12">IF(Q74=CONCATENATE("Total ",Q73),R73,"")</f>
        <v/>
      </c>
    </row>
    <row r="75" spans="1:19">
      <c r="P75" s="270"/>
      <c r="Q75" s="150" t="str">
        <f t="shared" si="10"/>
        <v/>
      </c>
      <c r="R75" s="445" t="str">
        <f t="shared" si="11"/>
        <v/>
      </c>
      <c r="S75" s="445" t="str">
        <f t="shared" si="12"/>
        <v/>
      </c>
    </row>
    <row r="76" spans="1:19">
      <c r="P76" s="270"/>
      <c r="Q76" s="150" t="str">
        <f t="shared" si="10"/>
        <v/>
      </c>
      <c r="R76" s="445" t="str">
        <f t="shared" si="11"/>
        <v/>
      </c>
      <c r="S76" s="445" t="str">
        <f t="shared" si="12"/>
        <v/>
      </c>
    </row>
    <row r="77" spans="1:19">
      <c r="P77" s="270"/>
      <c r="Q77" s="150"/>
      <c r="R77" s="445"/>
      <c r="S77" s="445"/>
    </row>
    <row r="78" spans="1:19">
      <c r="P78" s="270"/>
      <c r="Q78" s="150"/>
      <c r="R78" s="445"/>
      <c r="S78" s="445"/>
    </row>
    <row r="79" spans="1:19">
      <c r="P79" s="270"/>
      <c r="Q79" s="150"/>
      <c r="R79" s="445"/>
      <c r="S79" s="445"/>
    </row>
    <row r="80" spans="1:19">
      <c r="P80" s="270"/>
    </row>
    <row r="81" spans="1:16">
      <c r="P81" s="270"/>
    </row>
    <row r="82" spans="1:16">
      <c r="P82" s="270"/>
    </row>
    <row r="83" spans="1:16">
      <c r="A83" s="172" t="s">
        <v>737</v>
      </c>
      <c r="B83" s="172" t="s">
        <v>723</v>
      </c>
      <c r="P83" s="270"/>
    </row>
    <row r="84" spans="1:16">
      <c r="A84" s="172" t="s">
        <v>674</v>
      </c>
      <c r="B84" s="100" t="s">
        <v>735</v>
      </c>
      <c r="C84" s="100" t="s">
        <v>736</v>
      </c>
      <c r="D84" s="100" t="s">
        <v>1510</v>
      </c>
      <c r="E84" s="100" t="s">
        <v>2017</v>
      </c>
      <c r="F84" s="100" t="s">
        <v>675</v>
      </c>
      <c r="O84"/>
      <c r="P84" s="270"/>
    </row>
    <row r="85" spans="1:16">
      <c r="A85" s="398">
        <v>40700</v>
      </c>
      <c r="B85" s="338">
        <v>9.8360655737704916E-2</v>
      </c>
      <c r="C85" s="338">
        <v>0.36065573770491804</v>
      </c>
      <c r="D85" s="338">
        <v>0.54098360655737709</v>
      </c>
      <c r="E85" s="338">
        <v>0</v>
      </c>
      <c r="F85" s="338">
        <v>1</v>
      </c>
      <c r="O85"/>
      <c r="P85" s="270"/>
    </row>
    <row r="86" spans="1:16">
      <c r="A86" s="264" t="s">
        <v>11</v>
      </c>
      <c r="B86" s="338">
        <v>0</v>
      </c>
      <c r="C86" s="338">
        <v>1</v>
      </c>
      <c r="D86" s="338">
        <v>0</v>
      </c>
      <c r="E86" s="338">
        <v>0</v>
      </c>
      <c r="F86" s="338">
        <v>1</v>
      </c>
      <c r="O86"/>
      <c r="P86" s="270"/>
    </row>
    <row r="87" spans="1:16">
      <c r="A87" s="264" t="s">
        <v>15</v>
      </c>
      <c r="B87" s="338">
        <v>0</v>
      </c>
      <c r="C87" s="338">
        <v>0.875</v>
      </c>
      <c r="D87" s="338">
        <v>0.125</v>
      </c>
      <c r="E87" s="338">
        <v>0</v>
      </c>
      <c r="F87" s="338">
        <v>1</v>
      </c>
      <c r="P87" s="270"/>
    </row>
    <row r="88" spans="1:16">
      <c r="A88" s="264" t="s">
        <v>19</v>
      </c>
      <c r="B88" s="338">
        <v>0.1875</v>
      </c>
      <c r="C88" s="338">
        <v>0.25</v>
      </c>
      <c r="D88" s="338">
        <v>0.5625</v>
      </c>
      <c r="E88" s="338">
        <v>0</v>
      </c>
      <c r="F88" s="338">
        <v>1</v>
      </c>
      <c r="P88" s="270"/>
    </row>
    <row r="89" spans="1:16">
      <c r="A89" s="264" t="s">
        <v>23</v>
      </c>
      <c r="B89" s="338">
        <v>5.5555555555555552E-2</v>
      </c>
      <c r="C89" s="338">
        <v>0</v>
      </c>
      <c r="D89" s="338">
        <v>0.94444444444444442</v>
      </c>
      <c r="E89" s="338">
        <v>0</v>
      </c>
      <c r="F89" s="338">
        <v>1</v>
      </c>
      <c r="P89" s="270"/>
    </row>
    <row r="90" spans="1:16">
      <c r="A90" s="264" t="s">
        <v>27</v>
      </c>
      <c r="B90" s="338">
        <v>0.14285714285714285</v>
      </c>
      <c r="C90" s="338">
        <v>0.42857142857142855</v>
      </c>
      <c r="D90" s="338">
        <v>0.42857142857142855</v>
      </c>
      <c r="E90" s="338">
        <v>0</v>
      </c>
      <c r="F90" s="338">
        <v>1</v>
      </c>
      <c r="P90" s="270"/>
    </row>
    <row r="91" spans="1:16">
      <c r="A91" s="264" t="s">
        <v>31</v>
      </c>
      <c r="B91" s="338">
        <v>0</v>
      </c>
      <c r="C91" s="338">
        <v>1</v>
      </c>
      <c r="D91" s="338">
        <v>0</v>
      </c>
      <c r="E91" s="338">
        <v>0</v>
      </c>
      <c r="F91" s="338">
        <v>1</v>
      </c>
      <c r="P91" s="270"/>
    </row>
    <row r="92" spans="1:16">
      <c r="A92" s="398">
        <v>40701</v>
      </c>
      <c r="B92" s="338">
        <v>0.26315789473684209</v>
      </c>
      <c r="C92" s="338">
        <v>0.33333333333333331</v>
      </c>
      <c r="D92" s="338">
        <v>0.40350877192982454</v>
      </c>
      <c r="E92" s="338">
        <v>0</v>
      </c>
      <c r="F92" s="338">
        <v>1</v>
      </c>
      <c r="P92" s="270"/>
    </row>
    <row r="93" spans="1:16">
      <c r="A93" s="264" t="s">
        <v>11</v>
      </c>
      <c r="B93" s="338">
        <v>0.33333333333333331</v>
      </c>
      <c r="C93" s="338">
        <v>0</v>
      </c>
      <c r="D93" s="338">
        <v>0.66666666666666663</v>
      </c>
      <c r="E93" s="338">
        <v>0</v>
      </c>
      <c r="F93" s="338">
        <v>1</v>
      </c>
      <c r="P93" s="270"/>
    </row>
    <row r="94" spans="1:16">
      <c r="A94" s="264" t="s">
        <v>15</v>
      </c>
      <c r="B94" s="338">
        <v>0.44444444444444442</v>
      </c>
      <c r="C94" s="338">
        <v>0.55555555555555558</v>
      </c>
      <c r="D94" s="338">
        <v>0</v>
      </c>
      <c r="E94" s="338">
        <v>0</v>
      </c>
      <c r="F94" s="338">
        <v>1</v>
      </c>
      <c r="P94" s="270"/>
    </row>
    <row r="95" spans="1:16">
      <c r="A95" s="264" t="s">
        <v>19</v>
      </c>
      <c r="B95" s="338">
        <v>0</v>
      </c>
      <c r="C95" s="338">
        <v>0.8571428571428571</v>
      </c>
      <c r="D95" s="338">
        <v>0.14285714285714285</v>
      </c>
      <c r="E95" s="338">
        <v>0</v>
      </c>
      <c r="F95" s="338">
        <v>1</v>
      </c>
      <c r="P95" s="270"/>
    </row>
    <row r="96" spans="1:16">
      <c r="A96" s="264" t="s">
        <v>23</v>
      </c>
      <c r="B96" s="338">
        <v>0.25</v>
      </c>
      <c r="C96" s="338">
        <v>0</v>
      </c>
      <c r="D96" s="338">
        <v>0.75</v>
      </c>
      <c r="E96" s="338">
        <v>0</v>
      </c>
      <c r="F96" s="338">
        <v>1</v>
      </c>
      <c r="P96" s="270"/>
    </row>
    <row r="97" spans="1:16">
      <c r="A97" s="264" t="s">
        <v>27</v>
      </c>
      <c r="B97" s="338">
        <v>0.35714285714285715</v>
      </c>
      <c r="C97" s="338">
        <v>0.35714285714285715</v>
      </c>
      <c r="D97" s="338">
        <v>0.2857142857142857</v>
      </c>
      <c r="E97" s="338">
        <v>0</v>
      </c>
      <c r="F97" s="338">
        <v>1</v>
      </c>
      <c r="P97" s="270"/>
    </row>
    <row r="98" spans="1:16">
      <c r="A98" s="264" t="s">
        <v>31</v>
      </c>
      <c r="B98" s="338">
        <v>0.1111111111111111</v>
      </c>
      <c r="C98" s="338">
        <v>0.33333333333333331</v>
      </c>
      <c r="D98" s="338">
        <v>0.55555555555555558</v>
      </c>
      <c r="E98" s="338">
        <v>0</v>
      </c>
      <c r="F98" s="338">
        <v>1</v>
      </c>
      <c r="P98" s="270"/>
    </row>
    <row r="99" spans="1:16">
      <c r="A99" s="398">
        <v>40702</v>
      </c>
      <c r="B99" s="338">
        <v>0.28301886792452829</v>
      </c>
      <c r="C99" s="338">
        <v>0.28301886792452829</v>
      </c>
      <c r="D99" s="338">
        <v>0.43396226415094341</v>
      </c>
      <c r="E99" s="338">
        <v>0</v>
      </c>
      <c r="F99" s="338">
        <v>1</v>
      </c>
      <c r="O99"/>
      <c r="P99" s="270"/>
    </row>
    <row r="100" spans="1:16">
      <c r="A100" s="264" t="s">
        <v>11</v>
      </c>
      <c r="B100" s="338">
        <v>0.33333333333333331</v>
      </c>
      <c r="C100" s="338">
        <v>0</v>
      </c>
      <c r="D100" s="338">
        <v>0.66666666666666663</v>
      </c>
      <c r="E100" s="338">
        <v>0</v>
      </c>
      <c r="F100" s="338">
        <v>1</v>
      </c>
      <c r="O100"/>
      <c r="P100" s="270"/>
    </row>
    <row r="101" spans="1:16">
      <c r="A101" s="264" t="s">
        <v>15</v>
      </c>
      <c r="B101" s="338">
        <v>0.5</v>
      </c>
      <c r="C101" s="338">
        <v>0</v>
      </c>
      <c r="D101" s="338">
        <v>0.5</v>
      </c>
      <c r="E101" s="338">
        <v>0</v>
      </c>
      <c r="F101" s="338">
        <v>1</v>
      </c>
      <c r="O101"/>
      <c r="P101" s="270"/>
    </row>
    <row r="102" spans="1:16">
      <c r="A102" s="264" t="s">
        <v>19</v>
      </c>
      <c r="B102" s="338">
        <v>0.31578947368421051</v>
      </c>
      <c r="C102" s="338">
        <v>0.42105263157894735</v>
      </c>
      <c r="D102" s="338">
        <v>0.26315789473684209</v>
      </c>
      <c r="E102" s="338">
        <v>0</v>
      </c>
      <c r="F102" s="338">
        <v>1</v>
      </c>
      <c r="O102"/>
      <c r="P102" s="270"/>
    </row>
    <row r="103" spans="1:16">
      <c r="A103" s="264" t="s">
        <v>23</v>
      </c>
      <c r="B103" s="338">
        <v>0.21428571428571427</v>
      </c>
      <c r="C103" s="338">
        <v>0.21428571428571427</v>
      </c>
      <c r="D103" s="338">
        <v>0.5714285714285714</v>
      </c>
      <c r="E103" s="338">
        <v>0</v>
      </c>
      <c r="F103" s="338">
        <v>1</v>
      </c>
      <c r="O103"/>
      <c r="P103" s="270"/>
    </row>
    <row r="104" spans="1:16">
      <c r="A104" s="264" t="s">
        <v>27</v>
      </c>
      <c r="B104" s="338">
        <v>0.22222222222222221</v>
      </c>
      <c r="C104" s="338">
        <v>0.44444444444444442</v>
      </c>
      <c r="D104" s="338">
        <v>0.33333333333333331</v>
      </c>
      <c r="E104" s="338">
        <v>0</v>
      </c>
      <c r="F104" s="338">
        <v>1</v>
      </c>
      <c r="O104"/>
      <c r="P104" s="270"/>
    </row>
    <row r="105" spans="1:16">
      <c r="A105" s="398">
        <v>40703</v>
      </c>
      <c r="B105" s="338">
        <v>0.20547945205479451</v>
      </c>
      <c r="C105" s="338">
        <v>0.23287671232876711</v>
      </c>
      <c r="D105" s="338">
        <v>0.56164383561643838</v>
      </c>
      <c r="E105" s="338">
        <v>0</v>
      </c>
      <c r="F105" s="338">
        <v>1</v>
      </c>
      <c r="O105"/>
      <c r="P105" s="270"/>
    </row>
    <row r="106" spans="1:16">
      <c r="A106" s="264" t="s">
        <v>11</v>
      </c>
      <c r="B106" s="338">
        <v>0.45454545454545453</v>
      </c>
      <c r="C106" s="338">
        <v>9.0909090909090912E-2</v>
      </c>
      <c r="D106" s="338">
        <v>0.45454545454545453</v>
      </c>
      <c r="E106" s="338">
        <v>0</v>
      </c>
      <c r="F106" s="338">
        <v>1</v>
      </c>
      <c r="O106"/>
      <c r="P106" s="270"/>
    </row>
    <row r="107" spans="1:16">
      <c r="A107" s="264" t="s">
        <v>15</v>
      </c>
      <c r="B107" s="338">
        <v>0</v>
      </c>
      <c r="C107" s="338">
        <v>0</v>
      </c>
      <c r="D107" s="338">
        <v>1</v>
      </c>
      <c r="E107" s="338">
        <v>0</v>
      </c>
      <c r="F107" s="338">
        <v>1</v>
      </c>
      <c r="O107"/>
      <c r="P107" s="270"/>
    </row>
    <row r="108" spans="1:16">
      <c r="A108" s="264" t="s">
        <v>19</v>
      </c>
      <c r="B108" s="338">
        <v>0.1</v>
      </c>
      <c r="C108" s="338">
        <v>0.26666666666666666</v>
      </c>
      <c r="D108" s="338">
        <v>0.6333333333333333</v>
      </c>
      <c r="E108" s="338">
        <v>0</v>
      </c>
      <c r="F108" s="338">
        <v>1</v>
      </c>
      <c r="O108"/>
      <c r="P108" s="270"/>
    </row>
    <row r="109" spans="1:16">
      <c r="A109" s="264" t="s">
        <v>23</v>
      </c>
      <c r="B109" s="338">
        <v>0</v>
      </c>
      <c r="C109" s="338">
        <v>0</v>
      </c>
      <c r="D109" s="338">
        <v>1</v>
      </c>
      <c r="E109" s="338">
        <v>0</v>
      </c>
      <c r="F109" s="338">
        <v>1</v>
      </c>
      <c r="O109"/>
      <c r="P109" s="270"/>
    </row>
    <row r="110" spans="1:16">
      <c r="A110" s="264" t="s">
        <v>27</v>
      </c>
      <c r="B110" s="338">
        <v>0.35294117647058826</v>
      </c>
      <c r="C110" s="338">
        <v>0.35294117647058826</v>
      </c>
      <c r="D110" s="338">
        <v>0.29411764705882354</v>
      </c>
      <c r="E110" s="338">
        <v>0</v>
      </c>
      <c r="F110" s="338">
        <v>1</v>
      </c>
      <c r="O110"/>
      <c r="P110" s="270"/>
    </row>
    <row r="111" spans="1:16">
      <c r="A111" s="264" t="s">
        <v>31</v>
      </c>
      <c r="B111" s="338">
        <v>0.25</v>
      </c>
      <c r="C111" s="338">
        <v>0.5</v>
      </c>
      <c r="D111" s="338">
        <v>0.25</v>
      </c>
      <c r="E111" s="338">
        <v>0</v>
      </c>
      <c r="F111" s="338">
        <v>1</v>
      </c>
      <c r="O111"/>
      <c r="P111" s="270"/>
    </row>
    <row r="112" spans="1:16">
      <c r="A112" s="398">
        <v>40704</v>
      </c>
      <c r="B112" s="338">
        <v>6.25E-2</v>
      </c>
      <c r="C112" s="338">
        <v>0.20833333333333334</v>
      </c>
      <c r="D112" s="338">
        <v>0.72916666666666663</v>
      </c>
      <c r="E112" s="338">
        <v>0</v>
      </c>
      <c r="F112" s="338">
        <v>1</v>
      </c>
      <c r="O112"/>
      <c r="P112" s="270"/>
    </row>
    <row r="113" spans="1:16">
      <c r="A113" s="264" t="s">
        <v>11</v>
      </c>
      <c r="B113" s="338">
        <v>0</v>
      </c>
      <c r="C113" s="338">
        <v>0</v>
      </c>
      <c r="D113" s="338">
        <v>1</v>
      </c>
      <c r="E113" s="338">
        <v>0</v>
      </c>
      <c r="F113" s="338">
        <v>1</v>
      </c>
      <c r="O113"/>
      <c r="P113" s="270"/>
    </row>
    <row r="114" spans="1:16">
      <c r="A114" s="264" t="s">
        <v>15</v>
      </c>
      <c r="B114" s="338">
        <v>0</v>
      </c>
      <c r="C114" s="338">
        <v>0.25</v>
      </c>
      <c r="D114" s="338">
        <v>0.75</v>
      </c>
      <c r="E114" s="338">
        <v>0</v>
      </c>
      <c r="F114" s="338">
        <v>1</v>
      </c>
      <c r="O114"/>
      <c r="P114" s="270"/>
    </row>
    <row r="115" spans="1:16">
      <c r="A115" s="264" t="s">
        <v>19</v>
      </c>
      <c r="B115" s="338">
        <v>8.3333333333333329E-2</v>
      </c>
      <c r="C115" s="338">
        <v>0.25</v>
      </c>
      <c r="D115" s="338">
        <v>0.66666666666666663</v>
      </c>
      <c r="E115" s="338">
        <v>0</v>
      </c>
      <c r="F115" s="338">
        <v>1</v>
      </c>
      <c r="O115"/>
      <c r="P115" s="270"/>
    </row>
    <row r="116" spans="1:16">
      <c r="A116" s="264" t="s">
        <v>23</v>
      </c>
      <c r="B116" s="338">
        <v>5.8823529411764705E-2</v>
      </c>
      <c r="C116" s="338">
        <v>0.17647058823529413</v>
      </c>
      <c r="D116" s="338">
        <v>0.76470588235294112</v>
      </c>
      <c r="E116" s="338">
        <v>0</v>
      </c>
      <c r="F116" s="338">
        <v>1</v>
      </c>
      <c r="O116"/>
      <c r="P116" s="270"/>
    </row>
    <row r="117" spans="1:16">
      <c r="A117" s="264" t="s">
        <v>27</v>
      </c>
      <c r="B117" s="338">
        <v>0.1111111111111111</v>
      </c>
      <c r="C117" s="338">
        <v>0.33333333333333331</v>
      </c>
      <c r="D117" s="338">
        <v>0.55555555555555558</v>
      </c>
      <c r="E117" s="338">
        <v>0</v>
      </c>
      <c r="F117" s="338">
        <v>1</v>
      </c>
      <c r="O117"/>
      <c r="P117" s="270"/>
    </row>
    <row r="118" spans="1:16">
      <c r="A118" s="398">
        <v>40705</v>
      </c>
      <c r="B118" s="338">
        <v>0.25714285714285712</v>
      </c>
      <c r="C118" s="338">
        <v>0.2857142857142857</v>
      </c>
      <c r="D118" s="338">
        <v>0.45714285714285713</v>
      </c>
      <c r="E118" s="338">
        <v>0</v>
      </c>
      <c r="F118" s="338">
        <v>1</v>
      </c>
      <c r="O118"/>
      <c r="P118" s="270"/>
    </row>
    <row r="119" spans="1:16">
      <c r="A119" s="264" t="s">
        <v>11</v>
      </c>
      <c r="B119" s="338">
        <v>0.54545454545454541</v>
      </c>
      <c r="C119" s="338">
        <v>0.27272727272727271</v>
      </c>
      <c r="D119" s="338">
        <v>0.18181818181818182</v>
      </c>
      <c r="E119" s="338">
        <v>0</v>
      </c>
      <c r="F119" s="338">
        <v>1</v>
      </c>
      <c r="O119"/>
      <c r="P119" s="270"/>
    </row>
    <row r="120" spans="1:16">
      <c r="A120" s="264" t="s">
        <v>15</v>
      </c>
      <c r="B120" s="338">
        <v>0.55555555555555558</v>
      </c>
      <c r="C120" s="338">
        <v>0.1111111111111111</v>
      </c>
      <c r="D120" s="338">
        <v>0.33333333333333331</v>
      </c>
      <c r="E120" s="338">
        <v>0</v>
      </c>
      <c r="F120" s="338">
        <v>1</v>
      </c>
      <c r="O120"/>
      <c r="P120" s="270"/>
    </row>
    <row r="121" spans="1:16">
      <c r="A121" s="264" t="s">
        <v>19</v>
      </c>
      <c r="B121" s="338">
        <v>0.16</v>
      </c>
      <c r="C121" s="338">
        <v>0.36</v>
      </c>
      <c r="D121" s="338">
        <v>0.48</v>
      </c>
      <c r="E121" s="338">
        <v>0</v>
      </c>
      <c r="F121" s="338">
        <v>1</v>
      </c>
      <c r="O121"/>
      <c r="P121" s="270"/>
    </row>
    <row r="122" spans="1:16">
      <c r="A122" s="264" t="s">
        <v>23</v>
      </c>
      <c r="B122" s="338">
        <v>0.16666666666666666</v>
      </c>
      <c r="C122" s="338">
        <v>5.5555555555555552E-2</v>
      </c>
      <c r="D122" s="338">
        <v>0.77777777777777779</v>
      </c>
      <c r="E122" s="338">
        <v>0</v>
      </c>
      <c r="F122" s="338">
        <v>1</v>
      </c>
      <c r="O122"/>
      <c r="P122" s="270"/>
    </row>
    <row r="123" spans="1:16">
      <c r="A123" s="264" t="s">
        <v>27</v>
      </c>
      <c r="B123" s="338">
        <v>0</v>
      </c>
      <c r="C123" s="338">
        <v>0.8571428571428571</v>
      </c>
      <c r="D123" s="338">
        <v>0.14285714285714285</v>
      </c>
      <c r="E123" s="338">
        <v>0</v>
      </c>
      <c r="F123" s="338">
        <v>1</v>
      </c>
      <c r="O123"/>
      <c r="P123" s="270"/>
    </row>
    <row r="124" spans="1:16">
      <c r="A124" s="398">
        <v>40706</v>
      </c>
      <c r="B124" s="338">
        <v>5.2631578947368418E-2</v>
      </c>
      <c r="C124" s="338">
        <v>0.68421052631578949</v>
      </c>
      <c r="D124" s="338">
        <v>0.21052631578947367</v>
      </c>
      <c r="E124" s="338">
        <v>5.2631578947368418E-2</v>
      </c>
      <c r="F124" s="338">
        <v>1</v>
      </c>
      <c r="O124"/>
      <c r="P124" s="270"/>
    </row>
    <row r="125" spans="1:16">
      <c r="A125" s="264" t="s">
        <v>19</v>
      </c>
      <c r="B125" s="338">
        <v>0</v>
      </c>
      <c r="C125" s="338">
        <v>0.75</v>
      </c>
      <c r="D125" s="338">
        <v>0.25</v>
      </c>
      <c r="E125" s="338">
        <v>0</v>
      </c>
      <c r="F125" s="338">
        <v>1</v>
      </c>
      <c r="O125"/>
      <c r="P125" s="270"/>
    </row>
    <row r="126" spans="1:16" ht="14.25" customHeight="1">
      <c r="A126" s="264" t="s">
        <v>27</v>
      </c>
      <c r="B126" s="338">
        <v>0.14285714285714285</v>
      </c>
      <c r="C126" s="338">
        <v>0.5714285714285714</v>
      </c>
      <c r="D126" s="338">
        <v>0.14285714285714285</v>
      </c>
      <c r="E126" s="338">
        <v>0.14285714285714285</v>
      </c>
      <c r="F126" s="338">
        <v>1</v>
      </c>
      <c r="O126"/>
      <c r="P126" s="270"/>
    </row>
    <row r="127" spans="1:16">
      <c r="A127" s="398" t="s">
        <v>675</v>
      </c>
      <c r="B127" s="338">
        <v>0.19160104986876642</v>
      </c>
      <c r="C127" s="338">
        <v>0.30446194225721784</v>
      </c>
      <c r="D127" s="338">
        <v>0.50131233595800528</v>
      </c>
      <c r="E127" s="338">
        <v>2.6246719160104987E-3</v>
      </c>
      <c r="F127" s="338">
        <v>1</v>
      </c>
      <c r="O127"/>
      <c r="P127" s="270"/>
    </row>
    <row r="128" spans="1:16">
      <c r="O128"/>
      <c r="P128" s="270"/>
    </row>
    <row r="129" spans="15:16">
      <c r="O129"/>
      <c r="P129" s="270"/>
    </row>
    <row r="130" spans="15:16">
      <c r="O130"/>
      <c r="P130" s="270"/>
    </row>
    <row r="131" spans="15:16" hidden="1">
      <c r="O131"/>
      <c r="P131" s="270"/>
    </row>
    <row r="132" spans="15:16" hidden="1">
      <c r="O132"/>
      <c r="P132" s="270"/>
    </row>
    <row r="133" spans="15:16" hidden="1">
      <c r="O133"/>
      <c r="P133" s="270"/>
    </row>
    <row r="134" spans="15:16" hidden="1">
      <c r="O134"/>
      <c r="P134" s="270"/>
    </row>
    <row r="135" spans="15:16" hidden="1">
      <c r="O135"/>
      <c r="P135" s="270"/>
    </row>
    <row r="136" spans="15:16" hidden="1">
      <c r="O136"/>
      <c r="P136" s="270"/>
    </row>
    <row r="137" spans="15:16" hidden="1">
      <c r="O137"/>
      <c r="P137" s="270"/>
    </row>
    <row r="138" spans="15:16" hidden="1">
      <c r="O138"/>
      <c r="P138" s="270"/>
    </row>
    <row r="139" spans="15:16" hidden="1">
      <c r="O139"/>
      <c r="P139" s="270"/>
    </row>
    <row r="140" spans="15:16" hidden="1">
      <c r="O140"/>
      <c r="P140" s="270"/>
    </row>
    <row r="141" spans="15:16" hidden="1">
      <c r="O141"/>
      <c r="P141" s="270"/>
    </row>
    <row r="142" spans="15:16" hidden="1">
      <c r="O142"/>
      <c r="P142" s="270"/>
    </row>
    <row r="143" spans="15:16" hidden="1">
      <c r="O143"/>
      <c r="P143" s="270"/>
    </row>
    <row r="144" spans="15:16" hidden="1">
      <c r="O144"/>
      <c r="P144" s="270"/>
    </row>
    <row r="145" spans="15:16" hidden="1">
      <c r="O145"/>
      <c r="P145" s="270"/>
    </row>
    <row r="146" spans="15:16" hidden="1">
      <c r="O146"/>
      <c r="P146" s="270"/>
    </row>
    <row r="147" spans="15:16" hidden="1">
      <c r="O147"/>
      <c r="P147" s="270"/>
    </row>
    <row r="148" spans="15:16" hidden="1">
      <c r="O148"/>
      <c r="P148" s="270"/>
    </row>
    <row r="149" spans="15:16" hidden="1">
      <c r="O149"/>
      <c r="P149" s="270"/>
    </row>
    <row r="150" spans="15:16" hidden="1">
      <c r="O150"/>
      <c r="P150" s="270"/>
    </row>
    <row r="151" spans="15:16" hidden="1">
      <c r="O151"/>
      <c r="P151" s="270"/>
    </row>
    <row r="152" spans="15:16" hidden="1">
      <c r="O152"/>
      <c r="P152" s="270"/>
    </row>
    <row r="153" spans="15:16" hidden="1">
      <c r="O153"/>
      <c r="P153" s="270"/>
    </row>
    <row r="154" spans="15:16" hidden="1">
      <c r="O154"/>
      <c r="P154" s="270"/>
    </row>
    <row r="155" spans="15:16" hidden="1">
      <c r="O155"/>
      <c r="P155" s="270"/>
    </row>
    <row r="156" spans="15:16" hidden="1">
      <c r="O156"/>
      <c r="P156" s="270"/>
    </row>
    <row r="157" spans="15:16" hidden="1">
      <c r="O157"/>
      <c r="P157" s="270"/>
    </row>
    <row r="158" spans="15:16" hidden="1">
      <c r="O158"/>
      <c r="P158" s="270"/>
    </row>
    <row r="159" spans="15:16" hidden="1">
      <c r="O159"/>
      <c r="P159" s="270"/>
    </row>
    <row r="160" spans="15:16" hidden="1">
      <c r="O160"/>
      <c r="P160" s="270"/>
    </row>
    <row r="161" spans="15:16" hidden="1">
      <c r="O161"/>
      <c r="P161" s="270"/>
    </row>
    <row r="162" spans="15:16" hidden="1">
      <c r="O162"/>
      <c r="P162" s="270"/>
    </row>
    <row r="163" spans="15:16" hidden="1">
      <c r="O163"/>
      <c r="P163" s="270"/>
    </row>
    <row r="164" spans="15:16" hidden="1">
      <c r="O164"/>
      <c r="P164" s="270"/>
    </row>
    <row r="165" spans="15:16" hidden="1">
      <c r="O165"/>
      <c r="P165" s="270"/>
    </row>
    <row r="166" spans="15:16" hidden="1">
      <c r="O166"/>
      <c r="P166" s="270"/>
    </row>
    <row r="167" spans="15:16" hidden="1">
      <c r="O167"/>
      <c r="P167" s="270"/>
    </row>
    <row r="168" spans="15:16" hidden="1">
      <c r="O168"/>
      <c r="P168" s="270"/>
    </row>
    <row r="169" spans="15:16" hidden="1">
      <c r="O169"/>
      <c r="P169" s="270"/>
    </row>
    <row r="170" spans="15:16" hidden="1">
      <c r="O170"/>
      <c r="P170" s="270"/>
    </row>
    <row r="171" spans="15:16" hidden="1">
      <c r="O171"/>
      <c r="P171" s="270"/>
    </row>
    <row r="172" spans="15:16" hidden="1">
      <c r="O172"/>
      <c r="P172" s="270"/>
    </row>
    <row r="173" spans="15:16" hidden="1">
      <c r="O173"/>
      <c r="P173" s="270"/>
    </row>
    <row r="174" spans="15:16" hidden="1">
      <c r="O174"/>
      <c r="P174" s="270"/>
    </row>
    <row r="175" spans="15:16" hidden="1">
      <c r="O175"/>
      <c r="P175" s="270"/>
    </row>
    <row r="176" spans="15:16">
      <c r="O176"/>
      <c r="P176" s="270"/>
    </row>
    <row r="179" spans="1:9">
      <c r="A179" s="388" t="s">
        <v>802</v>
      </c>
      <c r="B179" s="388" t="s">
        <v>866</v>
      </c>
      <c r="C179" s="388" t="s">
        <v>40</v>
      </c>
      <c r="D179" s="388" t="s">
        <v>888</v>
      </c>
      <c r="F179" s="388" t="s">
        <v>867</v>
      </c>
      <c r="G179" s="388" t="s">
        <v>866</v>
      </c>
      <c r="H179" s="388" t="s">
        <v>40</v>
      </c>
      <c r="I179" s="388" t="s">
        <v>888</v>
      </c>
    </row>
    <row r="180" spans="1:9">
      <c r="A180" s="5">
        <v>1275511</v>
      </c>
      <c r="B180" s="5">
        <f>IFERROR(VLOOKUP(A180,'Prog antiguo'!H:BC,48,0),"")</f>
        <v>70</v>
      </c>
      <c r="C180" s="5" t="str">
        <f>IFERROR(VLOOKUP(A180,'Prog antiguo'!H:AM,32,0),"")</f>
        <v>Línea 1</v>
      </c>
      <c r="D180" s="71">
        <f>IFERROR(IF(VLOOKUP(A180,'Prog antiguo'!H:Y,18,0)="Tiempo Cip",1,0),"")</f>
        <v>0</v>
      </c>
      <c r="F180" s="71">
        <v>1277432</v>
      </c>
      <c r="G180" s="5">
        <f>IFERROR(VLOOKUP(F180,'Prog Actual'!H:BC,48,0),"")</f>
        <v>14480</v>
      </c>
      <c r="H180" s="71" t="str">
        <f>IFERROR(VLOOKUP(F180,'Prog Actual'!H:AM,32,0),"")</f>
        <v>Línea 2</v>
      </c>
      <c r="I180" s="71">
        <f>IFERROR(IF(VLOOKUP(F180,'Prog Actual'!H:Y,18,0)="Tiempo Cip",1,0),"")</f>
        <v>0</v>
      </c>
    </row>
    <row r="181" spans="1:9">
      <c r="A181" s="5">
        <v>7084604</v>
      </c>
      <c r="B181" s="5">
        <f>IFERROR(VLOOKUP(A181,'Prog antiguo'!H:BC,48,0),"")</f>
        <v>1502</v>
      </c>
      <c r="C181" s="5" t="str">
        <f>IFERROR(VLOOKUP(A181,'Prog antiguo'!H:AM,32,0),"")</f>
        <v>Línea 1</v>
      </c>
      <c r="D181" s="71">
        <f>IFERROR(IF(VLOOKUP(A181,'Prog antiguo'!H:Y,18,0)="Tiempo Cip",1,0),"")</f>
        <v>0</v>
      </c>
      <c r="F181" s="71">
        <v>1271445</v>
      </c>
      <c r="G181" s="5">
        <f>IFERROR(VLOOKUP(F181,'Prog Actual'!H:BC,48,0),"")</f>
        <v>70</v>
      </c>
      <c r="H181" s="71" t="str">
        <f>IFERROR(VLOOKUP(F181,'Prog Actual'!H:AM,32,0),"")</f>
        <v>Línea 3</v>
      </c>
      <c r="I181" s="71">
        <f>IFERROR(IF(VLOOKUP(F181,'Prog Actual'!H:Y,18,0)="Tiempo Cip",1,0),"")</f>
        <v>0</v>
      </c>
    </row>
    <row r="182" spans="1:9">
      <c r="A182" s="5">
        <v>1275214</v>
      </c>
      <c r="B182" s="5">
        <f>IFERROR(VLOOKUP(A182,'Prog antiguo'!H:BC,48,0),"")</f>
        <v>70</v>
      </c>
      <c r="C182" s="5" t="str">
        <f>IFERROR(VLOOKUP(A182,'Prog antiguo'!H:AM,32,0),"")</f>
        <v>Línea 1</v>
      </c>
      <c r="D182" s="71">
        <f>IFERROR(IF(VLOOKUP(A182,'Prog antiguo'!H:Y,18,0)="Tiempo Cip",1,0),"")</f>
        <v>0</v>
      </c>
      <c r="F182" s="71">
        <v>1273665</v>
      </c>
      <c r="G182" s="5">
        <f>IFERROR(VLOOKUP(F182,'Prog Actual'!H:BC,48,0),"")</f>
        <v>50</v>
      </c>
      <c r="H182" s="71" t="str">
        <f>IFERROR(VLOOKUP(F182,'Prog Actual'!H:AM,32,0),"")</f>
        <v>Línea 3</v>
      </c>
      <c r="I182" s="71">
        <f>IFERROR(IF(VLOOKUP(F182,'Prog Actual'!H:Y,18,0)="Tiempo Cip",1,0),"")</f>
        <v>0</v>
      </c>
    </row>
    <row r="183" spans="1:9">
      <c r="A183" s="5">
        <v>1275530</v>
      </c>
      <c r="B183" s="5">
        <f>IFERROR(VLOOKUP(A183,'Prog antiguo'!H:BC,48,0),"")</f>
        <v>928</v>
      </c>
      <c r="C183" s="5" t="str">
        <f>IFERROR(VLOOKUP(A183,'Prog antiguo'!H:AM,32,0),"")</f>
        <v>Línea 1</v>
      </c>
      <c r="D183" s="71">
        <f>IFERROR(IF(VLOOKUP(A183,'Prog antiguo'!H:Y,18,0)="Tiempo Cip",1,0),"")</f>
        <v>0</v>
      </c>
      <c r="F183" s="71">
        <v>7083918</v>
      </c>
      <c r="G183" s="5">
        <f>IFERROR(VLOOKUP(F183,'Prog Actual'!H:BC,48,0),"")</f>
        <v>98</v>
      </c>
      <c r="H183" s="71" t="str">
        <f>IFERROR(VLOOKUP(F183,'Prog Actual'!H:AM,32,0),"")</f>
        <v>Línea 3</v>
      </c>
      <c r="I183" s="71">
        <f>IFERROR(IF(VLOOKUP(F183,'Prog Actual'!H:Y,18,0)="Tiempo Cip",1,0),"")</f>
        <v>0</v>
      </c>
    </row>
    <row r="184" spans="1:9">
      <c r="A184" s="5">
        <v>1274481</v>
      </c>
      <c r="B184" s="5">
        <f>IFERROR(VLOOKUP(A184,'Prog antiguo'!H:BC,48,0),"")</f>
        <v>155</v>
      </c>
      <c r="C184" s="5" t="str">
        <f>IFERROR(VLOOKUP(A184,'Prog antiguo'!H:AM,32,0),"")</f>
        <v>Línea 1</v>
      </c>
      <c r="D184" s="71">
        <f>IFERROR(IF(VLOOKUP(A184,'Prog antiguo'!H:Y,18,0)="Tiempo Cip",1,0),"")</f>
        <v>0</v>
      </c>
      <c r="F184" s="71">
        <v>7084653</v>
      </c>
      <c r="G184" s="5">
        <f>IFERROR(VLOOKUP(F184,'Prog Actual'!H:BC,48,0),"")</f>
        <v>41.5</v>
      </c>
      <c r="H184" s="71" t="str">
        <f>IFERROR(VLOOKUP(F184,'Prog Actual'!H:AM,32,0),"")</f>
        <v>Línea 3</v>
      </c>
      <c r="I184" s="71">
        <f>IFERROR(IF(VLOOKUP(F184,'Prog Actual'!H:Y,18,0)="Tiempo Cip",1,0),"")</f>
        <v>0</v>
      </c>
    </row>
    <row r="185" spans="1:9">
      <c r="A185" s="5">
        <v>1271335</v>
      </c>
      <c r="B185" s="5">
        <f>IFERROR(VLOOKUP(A185,'Prog antiguo'!H:BC,48,0),"")</f>
        <v>420</v>
      </c>
      <c r="C185" s="5" t="str">
        <f>IFERROR(VLOOKUP(A185,'Prog antiguo'!H:AM,32,0),"")</f>
        <v>Línea 1</v>
      </c>
      <c r="D185" s="71">
        <f>IFERROR(IF(VLOOKUP(A185,'Prog antiguo'!H:Y,18,0)="Tiempo Cip",1,0),"")</f>
        <v>0</v>
      </c>
      <c r="F185" s="71">
        <v>1273920</v>
      </c>
      <c r="G185" s="5">
        <f>IFERROR(VLOOKUP(F185,'Prog Actual'!H:BC,48,0),"")</f>
        <v>700</v>
      </c>
      <c r="H185" s="71" t="str">
        <f>IFERROR(VLOOKUP(F185,'Prog Actual'!H:AM,32,0),"")</f>
        <v>Línea 3</v>
      </c>
      <c r="I185" s="71">
        <f>IFERROR(IF(VLOOKUP(F185,'Prog Actual'!H:Y,18,0)="Tiempo Cip",1,0),"")</f>
        <v>0</v>
      </c>
    </row>
    <row r="186" spans="1:9">
      <c r="A186" s="5">
        <v>1275222</v>
      </c>
      <c r="B186" s="5">
        <f>IFERROR(VLOOKUP(A186,'Prog antiguo'!H:BC,48,0),"")</f>
        <v>66</v>
      </c>
      <c r="C186" s="5" t="str">
        <f>IFERROR(VLOOKUP(A186,'Prog antiguo'!H:AM,32,0),"")</f>
        <v>Línea 1</v>
      </c>
      <c r="D186" s="71">
        <f>IFERROR(IF(VLOOKUP(A186,'Prog antiguo'!H:Y,18,0)="Tiempo Cip",1,0),"")</f>
        <v>0</v>
      </c>
      <c r="F186" s="71">
        <v>1277381</v>
      </c>
      <c r="G186" s="5">
        <f>IFERROR(VLOOKUP(F186,'Prog Actual'!H:BC,48,0),"")</f>
        <v>11</v>
      </c>
      <c r="H186" s="71" t="str">
        <f>IFERROR(VLOOKUP(F186,'Prog Actual'!H:AM,32,0),"")</f>
        <v>Línea 7</v>
      </c>
      <c r="I186" s="71">
        <f>IFERROR(IF(VLOOKUP(F186,'Prog Actual'!H:Y,18,0)="Tiempo Cip",1,0),"")</f>
        <v>0</v>
      </c>
    </row>
    <row r="187" spans="1:9">
      <c r="A187" s="5">
        <v>1275224</v>
      </c>
      <c r="B187" s="5">
        <f>IFERROR(VLOOKUP(A187,'Prog antiguo'!H:BC,48,0),"")</f>
        <v>4662</v>
      </c>
      <c r="C187" s="5" t="str">
        <f>IFERROR(VLOOKUP(A187,'Prog antiguo'!H:AM,32,0),"")</f>
        <v>Línea 1</v>
      </c>
      <c r="D187" s="71">
        <f>IFERROR(IF(VLOOKUP(A187,'Prog antiguo'!H:Y,18,0)="Tiempo Cip",1,0),"")</f>
        <v>0</v>
      </c>
      <c r="F187" s="71">
        <v>7085944</v>
      </c>
      <c r="G187" s="5">
        <f>IFERROR(VLOOKUP(F187,'Prog Actual'!H:BC,48,0),"")</f>
        <v>260</v>
      </c>
      <c r="H187" s="71" t="str">
        <f>IFERROR(VLOOKUP(F187,'Prog Actual'!H:AM,32,0),"")</f>
        <v>Línea 7</v>
      </c>
      <c r="I187" s="71">
        <f>IFERROR(IF(VLOOKUP(F187,'Prog Actual'!H:Y,18,0)="Tiempo Cip",1,0),"")</f>
        <v>0</v>
      </c>
    </row>
    <row r="188" spans="1:9">
      <c r="A188" s="5">
        <v>7084754</v>
      </c>
      <c r="B188" s="5">
        <f>IFERROR(VLOOKUP(A188,'Prog antiguo'!H:BC,48,0),"")</f>
        <v>65</v>
      </c>
      <c r="C188" s="5" t="str">
        <f>IFERROR(VLOOKUP(A188,'Prog antiguo'!H:AM,32,0),"")</f>
        <v>Línea 2</v>
      </c>
      <c r="D188" s="71">
        <f>IFERROR(IF(VLOOKUP(A188,'Prog antiguo'!H:Y,18,0)="Tiempo Cip",1,0),"")</f>
        <v>0</v>
      </c>
      <c r="F188" s="71"/>
      <c r="G188" s="5" t="str">
        <f>IFERROR(VLOOKUP(F188,'Prog Actual'!H:BC,48,0),"")</f>
        <v/>
      </c>
      <c r="H188" s="71" t="str">
        <f>IFERROR(VLOOKUP(F188,'Prog Actual'!H:AM,32,0),"")</f>
        <v/>
      </c>
      <c r="I188" s="71" t="str">
        <f>IFERROR(IF(VLOOKUP(F188,'Prog Actual'!H:Y,18,0)="Tiempo Cip",1,0),"")</f>
        <v/>
      </c>
    </row>
    <row r="189" spans="1:9">
      <c r="A189" s="5">
        <v>1277322</v>
      </c>
      <c r="B189" s="5">
        <f>IFERROR(VLOOKUP(A189,'Prog antiguo'!H:BC,48,0),"")</f>
        <v>2000</v>
      </c>
      <c r="C189" s="5" t="str">
        <f>IFERROR(VLOOKUP(A189,'Prog antiguo'!H:AM,32,0),"")</f>
        <v>Línea 2</v>
      </c>
      <c r="D189" s="71">
        <f>IFERROR(IF(VLOOKUP(A189,'Prog antiguo'!H:Y,18,0)="Tiempo Cip",1,0),"")</f>
        <v>0</v>
      </c>
      <c r="F189" s="71"/>
      <c r="G189" s="5" t="str">
        <f>IFERROR(VLOOKUP(F189,'Prog Actual'!H:BC,48,0),"")</f>
        <v/>
      </c>
      <c r="H189" s="71" t="str">
        <f>IFERROR(VLOOKUP(F189,'Prog Actual'!H:AM,32,0),"")</f>
        <v/>
      </c>
      <c r="I189" s="71" t="str">
        <f>IFERROR(IF(VLOOKUP(F189,'Prog Actual'!H:Y,18,0)="Tiempo Cip",1,0),"")</f>
        <v/>
      </c>
    </row>
    <row r="190" spans="1:9">
      <c r="A190" s="5">
        <v>7085354</v>
      </c>
      <c r="B190" s="5">
        <f>IFERROR(VLOOKUP(A190,'Prog antiguo'!H:BC,48,0),"")</f>
        <v>1174</v>
      </c>
      <c r="C190" s="5" t="str">
        <f>IFERROR(VLOOKUP(A190,'Prog antiguo'!H:AM,32,0),"")</f>
        <v>Línea 2</v>
      </c>
      <c r="D190" s="71">
        <f>IFERROR(IF(VLOOKUP(A190,'Prog antiguo'!H:Y,18,0)="Tiempo Cip",1,0),"")</f>
        <v>0</v>
      </c>
      <c r="F190" s="71"/>
      <c r="G190" s="5" t="str">
        <f>IFERROR(VLOOKUP(F190,'Prog Actual'!H:BC,48,0),"")</f>
        <v/>
      </c>
      <c r="H190" s="71" t="str">
        <f>IFERROR(VLOOKUP(F190,'Prog Actual'!H:AM,32,0),"")</f>
        <v/>
      </c>
      <c r="I190" s="71" t="str">
        <f>IFERROR(IF(VLOOKUP(F190,'Prog Actual'!H:Y,18,0)="Tiempo Cip",1,0),"")</f>
        <v/>
      </c>
    </row>
    <row r="191" spans="1:9">
      <c r="A191" s="5">
        <v>7085285</v>
      </c>
      <c r="B191" s="5">
        <f>IFERROR(VLOOKUP(A191,'Prog antiguo'!H:BC,48,0),"")</f>
        <v>24</v>
      </c>
      <c r="C191" s="5" t="str">
        <f>IFERROR(VLOOKUP(A191,'Prog antiguo'!H:AM,32,0),"")</f>
        <v>Línea 6</v>
      </c>
      <c r="D191" s="71">
        <f>IFERROR(IF(VLOOKUP(A191,'Prog antiguo'!H:Y,18,0)="Tiempo Cip",1,0),"")</f>
        <v>0</v>
      </c>
      <c r="F191" s="71"/>
      <c r="G191" s="5" t="str">
        <f>IFERROR(VLOOKUP(F191,'Prog Actual'!H:BC,48,0),"")</f>
        <v/>
      </c>
      <c r="H191" s="71" t="str">
        <f>IFERROR(VLOOKUP(F191,'Prog Actual'!H:AM,32,0),"")</f>
        <v/>
      </c>
      <c r="I191" s="71" t="str">
        <f>IFERROR(IF(VLOOKUP(F191,'Prog Actual'!H:Y,18,0)="Tiempo Cip",1,0),"")</f>
        <v/>
      </c>
    </row>
    <row r="192" spans="1:9">
      <c r="A192" s="5">
        <v>7085297</v>
      </c>
      <c r="B192" s="5">
        <f>IFERROR(VLOOKUP(A192,'Prog antiguo'!H:BC,48,0),"")</f>
        <v>4</v>
      </c>
      <c r="C192" s="5" t="str">
        <f>IFERROR(VLOOKUP(A192,'Prog antiguo'!H:AM,32,0),"")</f>
        <v>Línea 6</v>
      </c>
      <c r="D192" s="71">
        <f>IFERROR(IF(VLOOKUP(A192,'Prog antiguo'!H:Y,18,0)="Tiempo Cip",1,0),"")</f>
        <v>0</v>
      </c>
      <c r="F192" s="71"/>
      <c r="G192" s="5" t="str">
        <f>IFERROR(VLOOKUP(F192,'Prog Actual'!H:BC,48,0),"")</f>
        <v/>
      </c>
      <c r="H192" s="71" t="str">
        <f>IFERROR(VLOOKUP(F192,'Prog Actual'!H:AM,32,0),"")</f>
        <v/>
      </c>
      <c r="I192" s="71" t="str">
        <f>IFERROR(IF(VLOOKUP(F192,'Prog Actual'!H:Y,18,0)="Tiempo Cip",1,0),"")</f>
        <v/>
      </c>
    </row>
    <row r="193" spans="1:9">
      <c r="A193" s="5">
        <v>1273414</v>
      </c>
      <c r="B193" s="5">
        <f>IFERROR(VLOOKUP(A193,'Prog antiguo'!H:BC,48,0),"")</f>
        <v>575</v>
      </c>
      <c r="C193" s="5" t="str">
        <f>IFERROR(VLOOKUP(A193,'Prog antiguo'!H:AM,32,0),"")</f>
        <v>Línea 6</v>
      </c>
      <c r="D193" s="71">
        <f>IFERROR(IF(VLOOKUP(A193,'Prog antiguo'!H:Y,18,0)="Tiempo Cip",1,0),"")</f>
        <v>0</v>
      </c>
      <c r="F193" s="71"/>
      <c r="G193" s="5" t="str">
        <f>IFERROR(VLOOKUP(F193,'Prog Actual'!H:BC,48,0),"")</f>
        <v/>
      </c>
      <c r="H193" s="71" t="str">
        <f>IFERROR(VLOOKUP(F193,'Prog Actual'!H:AM,32,0),"")</f>
        <v/>
      </c>
      <c r="I193" s="71" t="str">
        <f>IFERROR(IF(VLOOKUP(F193,'Prog Actual'!H:Y,18,0)="Tiempo Cip",1,0),"")</f>
        <v/>
      </c>
    </row>
    <row r="194" spans="1:9">
      <c r="A194" s="5">
        <v>1274154</v>
      </c>
      <c r="B194" s="5">
        <f>IFERROR(VLOOKUP(A194,'Prog antiguo'!H:BC,48,0),"")</f>
        <v>53</v>
      </c>
      <c r="C194" s="5" t="str">
        <f>IFERROR(VLOOKUP(A194,'Prog antiguo'!H:AM,32,0),"")</f>
        <v>Línea 6</v>
      </c>
      <c r="D194" s="71">
        <f>IFERROR(IF(VLOOKUP(A194,'Prog antiguo'!H:Y,18,0)="Tiempo Cip",1,0),"")</f>
        <v>0</v>
      </c>
      <c r="F194" s="71"/>
      <c r="G194" s="5" t="str">
        <f>IFERROR(VLOOKUP(F194,'Prog Actual'!H:BC,48,0),"")</f>
        <v/>
      </c>
      <c r="H194" s="71" t="str">
        <f>IFERROR(VLOOKUP(F194,'Prog Actual'!H:AM,32,0),"")</f>
        <v/>
      </c>
      <c r="I194" s="71" t="str">
        <f>IFERROR(IF(VLOOKUP(F194,'Prog Actual'!H:Y,18,0)="Tiempo Cip",1,0),"")</f>
        <v/>
      </c>
    </row>
    <row r="195" spans="1:9">
      <c r="A195" s="5">
        <v>7085222</v>
      </c>
      <c r="B195" s="5">
        <f>IFERROR(VLOOKUP(A195,'Prog antiguo'!H:BC,48,0),"")</f>
        <v>196</v>
      </c>
      <c r="C195" s="5" t="str">
        <f>IFERROR(VLOOKUP(A195,'Prog antiguo'!H:AM,32,0),"")</f>
        <v>Línea 6</v>
      </c>
      <c r="D195" s="71">
        <f>IFERROR(IF(VLOOKUP(A195,'Prog antiguo'!H:Y,18,0)="Tiempo Cip",1,0),"")</f>
        <v>0</v>
      </c>
      <c r="F195" s="71"/>
      <c r="G195" s="5" t="str">
        <f>IFERROR(VLOOKUP(F195,'Prog Actual'!H:BC,48,0),"")</f>
        <v/>
      </c>
      <c r="H195" s="71" t="str">
        <f>IFERROR(VLOOKUP(F195,'Prog Actual'!H:AM,32,0),"")</f>
        <v/>
      </c>
      <c r="I195" s="71" t="str">
        <f>IFERROR(IF(VLOOKUP(F195,'Prog Actual'!H:Y,18,0)="Tiempo Cip",1,0),"")</f>
        <v/>
      </c>
    </row>
    <row r="196" spans="1:9">
      <c r="A196" s="5">
        <v>1273075</v>
      </c>
      <c r="B196" s="5">
        <f>IFERROR(VLOOKUP(A196,'Prog antiguo'!H:BC,48,0),"")</f>
        <v>75</v>
      </c>
      <c r="C196" s="5" t="str">
        <f>IFERROR(VLOOKUP(A196,'Prog antiguo'!H:AM,32,0),"")</f>
        <v>Línea 6</v>
      </c>
      <c r="D196" s="71">
        <f>IFERROR(IF(VLOOKUP(A196,'Prog antiguo'!H:Y,18,0)="Tiempo Cip",1,0),"")</f>
        <v>0</v>
      </c>
      <c r="F196" s="71"/>
      <c r="G196" s="5" t="str">
        <f>IFERROR(VLOOKUP(F196,'Prog Actual'!H:BC,48,0),"")</f>
        <v/>
      </c>
      <c r="H196" s="71" t="str">
        <f>IFERROR(VLOOKUP(F196,'Prog Actual'!H:AM,32,0),"")</f>
        <v/>
      </c>
      <c r="I196" s="71" t="str">
        <f>IFERROR(IF(VLOOKUP(F196,'Prog Actual'!H:Y,18,0)="Tiempo Cip",1,0),"")</f>
        <v/>
      </c>
    </row>
    <row r="197" spans="1:9">
      <c r="A197" s="5">
        <v>1274428</v>
      </c>
      <c r="B197" s="5">
        <f>IFERROR(VLOOKUP(A197,'Prog antiguo'!H:BC,48,0),"")</f>
        <v>928</v>
      </c>
      <c r="C197" s="5" t="str">
        <f>IFERROR(VLOOKUP(A197,'Prog antiguo'!H:AM,32,0),"")</f>
        <v>Línea 6</v>
      </c>
      <c r="D197" s="71">
        <f>IFERROR(IF(VLOOKUP(A197,'Prog antiguo'!H:Y,18,0)="Tiempo Cip",1,0),"")</f>
        <v>0</v>
      </c>
      <c r="F197" s="71"/>
      <c r="G197" s="5" t="str">
        <f>IFERROR(VLOOKUP(F197,'Prog Actual'!H:BC,48,0),"")</f>
        <v/>
      </c>
      <c r="H197" s="71" t="str">
        <f>IFERROR(VLOOKUP(F197,'Prog Actual'!H:AM,32,0),"")</f>
        <v/>
      </c>
      <c r="I197" s="71" t="str">
        <f>IFERROR(IF(VLOOKUP(F197,'Prog Actual'!H:Y,18,0)="Tiempo Cip",1,0),"")</f>
        <v/>
      </c>
    </row>
    <row r="198" spans="1:9">
      <c r="A198" s="5">
        <v>1272648</v>
      </c>
      <c r="B198" s="5">
        <f>IFERROR(VLOOKUP(A198,'Prog antiguo'!H:BC,48,0),"")</f>
        <v>140</v>
      </c>
      <c r="C198" s="5" t="str">
        <f>IFERROR(VLOOKUP(A198,'Prog antiguo'!H:AM,32,0),"")</f>
        <v>Línea 6</v>
      </c>
      <c r="D198" s="71">
        <f>IFERROR(IF(VLOOKUP(A198,'Prog antiguo'!H:Y,18,0)="Tiempo Cip",1,0),"")</f>
        <v>0</v>
      </c>
      <c r="F198" s="71"/>
      <c r="G198" s="5" t="str">
        <f>IFERROR(VLOOKUP(F198,'Prog Actual'!H:BC,48,0),"")</f>
        <v/>
      </c>
      <c r="H198" s="71" t="str">
        <f>IFERROR(VLOOKUP(F198,'Prog Actual'!H:AM,32,0),"")</f>
        <v/>
      </c>
      <c r="I198" s="71" t="str">
        <f>IFERROR(IF(VLOOKUP(F198,'Prog Actual'!H:Y,18,0)="Tiempo Cip",1,0),"")</f>
        <v/>
      </c>
    </row>
    <row r="199" spans="1:9">
      <c r="A199" s="5">
        <v>1273668</v>
      </c>
      <c r="B199" s="5">
        <f>IFERROR(VLOOKUP(A199,'Prog antiguo'!H:BC,48,0),"")</f>
        <v>160</v>
      </c>
      <c r="C199" s="5" t="str">
        <f>IFERROR(VLOOKUP(A199,'Prog antiguo'!H:AM,32,0),"")</f>
        <v>Línea 6</v>
      </c>
      <c r="D199" s="71">
        <f>IFERROR(IF(VLOOKUP(A199,'Prog antiguo'!H:Y,18,0)="Tiempo Cip",1,0),"")</f>
        <v>0</v>
      </c>
      <c r="F199" s="71"/>
      <c r="G199" s="5" t="str">
        <f>IFERROR(VLOOKUP(F199,'Prog Actual'!H:BC,48,0),"")</f>
        <v/>
      </c>
      <c r="H199" s="71" t="str">
        <f>IFERROR(VLOOKUP(F199,'Prog Actual'!H:AM,32,0),"")</f>
        <v/>
      </c>
      <c r="I199" s="71" t="str">
        <f>IFERROR(IF(VLOOKUP(F199,'Prog Actual'!H:Y,18,0)="Tiempo Cip",1,0),"")</f>
        <v/>
      </c>
    </row>
    <row r="200" spans="1:9">
      <c r="A200" s="5">
        <v>1274330</v>
      </c>
      <c r="B200" s="5">
        <f>IFERROR(VLOOKUP(A200,'Prog antiguo'!H:BC,48,0),"")</f>
        <v>280</v>
      </c>
      <c r="C200" s="5" t="str">
        <f>IFERROR(VLOOKUP(A200,'Prog antiguo'!H:AM,32,0),"")</f>
        <v>Línea 6</v>
      </c>
      <c r="D200" s="71">
        <f>IFERROR(IF(VLOOKUP(A200,'Prog antiguo'!H:Y,18,0)="Tiempo Cip",1,0),"")</f>
        <v>0</v>
      </c>
      <c r="F200" s="71"/>
      <c r="G200" s="5" t="str">
        <f>IFERROR(VLOOKUP(F200,'Prog Actual'!H:BC,48,0),"")</f>
        <v/>
      </c>
      <c r="H200" s="71" t="str">
        <f>IFERROR(VLOOKUP(F200,'Prog Actual'!H:AM,32,0),"")</f>
        <v/>
      </c>
      <c r="I200" s="71" t="str">
        <f>IFERROR(IF(VLOOKUP(F200,'Prog Actual'!H:Y,18,0)="Tiempo Cip",1,0),"")</f>
        <v/>
      </c>
    </row>
    <row r="201" spans="1:9">
      <c r="A201" s="5">
        <v>1274485</v>
      </c>
      <c r="B201" s="5">
        <f>IFERROR(VLOOKUP(A201,'Prog antiguo'!H:BC,48,0),"")</f>
        <v>378</v>
      </c>
      <c r="C201" s="5" t="str">
        <f>IFERROR(VLOOKUP(A201,'Prog antiguo'!H:AM,32,0),"")</f>
        <v>Línea 6</v>
      </c>
      <c r="D201" s="71">
        <f>IFERROR(IF(VLOOKUP(A201,'Prog antiguo'!H:Y,18,0)="Tiempo Cip",1,0),"")</f>
        <v>0</v>
      </c>
      <c r="F201" s="71"/>
      <c r="G201" s="5" t="str">
        <f>IFERROR(VLOOKUP(F201,'Prog Actual'!H:BC,48,0),"")</f>
        <v/>
      </c>
      <c r="H201" s="71" t="str">
        <f>IFERROR(VLOOKUP(F201,'Prog Actual'!H:AM,32,0),"")</f>
        <v/>
      </c>
      <c r="I201" s="71" t="str">
        <f>IFERROR(IF(VLOOKUP(F201,'Prog Actual'!H:Y,18,0)="Tiempo Cip",1,0),"")</f>
        <v/>
      </c>
    </row>
    <row r="202" spans="1:9">
      <c r="A202" s="5">
        <v>1274765</v>
      </c>
      <c r="B202" s="5">
        <f>IFERROR(VLOOKUP(A202,'Prog antiguo'!H:BC,48,0),"")</f>
        <v>55</v>
      </c>
      <c r="C202" s="5" t="str">
        <f>IFERROR(VLOOKUP(A202,'Prog antiguo'!H:AM,32,0),"")</f>
        <v>Línea 6</v>
      </c>
      <c r="D202" s="71">
        <f>IFERROR(IF(VLOOKUP(A202,'Prog antiguo'!H:Y,18,0)="Tiempo Cip",1,0),"")</f>
        <v>0</v>
      </c>
      <c r="F202" s="71"/>
      <c r="G202" s="5" t="str">
        <f>IFERROR(VLOOKUP(F202,'Prog Actual'!H:BC,48,0),"")</f>
        <v/>
      </c>
      <c r="H202" s="71" t="str">
        <f>IFERROR(VLOOKUP(F202,'Prog Actual'!H:AM,32,0),"")</f>
        <v/>
      </c>
      <c r="I202" s="71" t="str">
        <f>IFERROR(IF(VLOOKUP(F202,'Prog Actual'!H:Y,18,0)="Tiempo Cip",1,0),"")</f>
        <v/>
      </c>
    </row>
    <row r="203" spans="1:9">
      <c r="A203" s="5">
        <v>1274490</v>
      </c>
      <c r="B203" s="5">
        <f>IFERROR(VLOOKUP(A203,'Prog antiguo'!H:BC,48,0),"")</f>
        <v>33</v>
      </c>
      <c r="C203" s="5" t="str">
        <f>IFERROR(VLOOKUP(A203,'Prog antiguo'!H:AM,32,0),"")</f>
        <v>Línea 6</v>
      </c>
      <c r="D203" s="71">
        <f>IFERROR(IF(VLOOKUP(A203,'Prog antiguo'!H:Y,18,0)="Tiempo Cip",1,0),"")</f>
        <v>0</v>
      </c>
      <c r="F203" s="71"/>
      <c r="G203" s="5" t="str">
        <f>IFERROR(VLOOKUP(F203,'Prog Actual'!H:BC,48,0),"")</f>
        <v/>
      </c>
      <c r="H203" s="71" t="str">
        <f>IFERROR(VLOOKUP(F203,'Prog Actual'!H:AM,32,0),"")</f>
        <v/>
      </c>
      <c r="I203" s="71" t="str">
        <f>IFERROR(IF(VLOOKUP(F203,'Prog Actual'!H:Y,18,0)="Tiempo Cip",1,0),"")</f>
        <v/>
      </c>
    </row>
    <row r="204" spans="1:9">
      <c r="A204" s="5">
        <v>7083874</v>
      </c>
      <c r="B204" s="5">
        <f>IFERROR(VLOOKUP(A204,'Prog antiguo'!H:BC,48,0),"")</f>
        <v>70</v>
      </c>
      <c r="C204" s="5" t="str">
        <f>IFERROR(VLOOKUP(A204,'Prog antiguo'!H:AM,32,0),"")</f>
        <v>Línea 7</v>
      </c>
      <c r="D204" s="71">
        <f>IFERROR(IF(VLOOKUP(A204,'Prog antiguo'!H:Y,18,0)="Tiempo Cip",1,0),"")</f>
        <v>0</v>
      </c>
      <c r="F204" s="71"/>
      <c r="G204" s="5" t="str">
        <f>IFERROR(VLOOKUP(F204,'Prog Actual'!H:BC,48,0),"")</f>
        <v/>
      </c>
      <c r="H204" s="71" t="str">
        <f>IFERROR(VLOOKUP(F204,'Prog Actual'!H:AM,32,0),"")</f>
        <v/>
      </c>
      <c r="I204" s="71" t="str">
        <f>IFERROR(IF(VLOOKUP(F204,'Prog Actual'!H:Y,18,0)="Tiempo Cip",1,0),"")</f>
        <v/>
      </c>
    </row>
    <row r="205" spans="1:9">
      <c r="A205" s="5">
        <v>1273992</v>
      </c>
      <c r="B205" s="5">
        <f>IFERROR(VLOOKUP(A205,'Prog antiguo'!H:BC,48,0),"")</f>
        <v>702</v>
      </c>
      <c r="C205" s="5" t="str">
        <f>IFERROR(VLOOKUP(A205,'Prog antiguo'!H:AM,32,0),"")</f>
        <v>Línea 7</v>
      </c>
      <c r="D205" s="71">
        <f>IFERROR(IF(VLOOKUP(A205,'Prog antiguo'!H:Y,18,0)="Tiempo Cip",1,0),"")</f>
        <v>0</v>
      </c>
      <c r="F205" s="71"/>
      <c r="G205" s="5" t="str">
        <f>IFERROR(VLOOKUP(F205,'Prog Actual'!H:BC,48,0),"")</f>
        <v/>
      </c>
      <c r="H205" s="71" t="str">
        <f>IFERROR(VLOOKUP(F205,'Prog Actual'!H:AM,32,0),"")</f>
        <v/>
      </c>
      <c r="I205" s="71" t="str">
        <f>IFERROR(IF(VLOOKUP(F205,'Prog Actual'!H:Y,18,0)="Tiempo Cip",1,0),"")</f>
        <v/>
      </c>
    </row>
    <row r="206" spans="1:9">
      <c r="A206" s="5">
        <v>1275468</v>
      </c>
      <c r="B206" s="5">
        <f>IFERROR(VLOOKUP(A206,'Prog antiguo'!H:BC,48,0),"")</f>
        <v>564</v>
      </c>
      <c r="C206" s="5" t="str">
        <f>IFERROR(VLOOKUP(A206,'Prog antiguo'!H:AM,32,0),"")</f>
        <v>Línea BIB</v>
      </c>
      <c r="D206" s="71">
        <f>IFERROR(IF(VLOOKUP(A206,'Prog antiguo'!H:Y,18,0)="Tiempo Cip",1,0),"")</f>
        <v>0</v>
      </c>
      <c r="F206" s="71"/>
      <c r="G206" s="5" t="str">
        <f>IFERROR(VLOOKUP(F206,'Prog Actual'!H:BC,48,0),"")</f>
        <v/>
      </c>
      <c r="H206" s="71" t="str">
        <f>IFERROR(VLOOKUP(F206,'Prog Actual'!H:AM,32,0),"")</f>
        <v/>
      </c>
      <c r="I206" s="71" t="str">
        <f>IFERROR(IF(VLOOKUP(F206,'Prog Actual'!H:Y,18,0)="Tiempo Cip",1,0),"")</f>
        <v/>
      </c>
    </row>
    <row r="207" spans="1:9">
      <c r="A207" s="5">
        <v>1276284</v>
      </c>
      <c r="B207" s="5">
        <f>IFERROR(VLOOKUP(A207,'Prog antiguo'!H:BC,48,0),"")</f>
        <v>2185</v>
      </c>
      <c r="C207" s="5" t="str">
        <f>IFERROR(VLOOKUP(A207,'Prog antiguo'!H:AM,32,0),"")</f>
        <v>Línea BIB</v>
      </c>
      <c r="D207" s="71">
        <f>IFERROR(IF(VLOOKUP(A207,'Prog antiguo'!H:Y,18,0)="Tiempo Cip",1,0),"")</f>
        <v>0</v>
      </c>
      <c r="F207" s="71"/>
      <c r="G207" s="5" t="str">
        <f>IFERROR(VLOOKUP(F207,'Prog Actual'!H:BC,48,0),"")</f>
        <v/>
      </c>
      <c r="H207" s="71" t="str">
        <f>IFERROR(VLOOKUP(F207,'Prog Actual'!H:AM,32,0),"")</f>
        <v/>
      </c>
      <c r="I207" s="71" t="str">
        <f>IFERROR(IF(VLOOKUP(F207,'Prog Actual'!H:Y,18,0)="Tiempo Cip",1,0),"")</f>
        <v/>
      </c>
    </row>
    <row r="208" spans="1:9">
      <c r="A208" s="5"/>
      <c r="B208" s="5" t="str">
        <f>IFERROR(VLOOKUP(A208,'Prog antiguo'!H:BC,48,0),"")</f>
        <v/>
      </c>
      <c r="C208" s="5" t="str">
        <f>IFERROR(VLOOKUP(A208,'Prog antiguo'!H:AM,32,0),"")</f>
        <v/>
      </c>
      <c r="D208" s="71" t="str">
        <f>IFERROR(IF(VLOOKUP(A208,'Prog antiguo'!H:Y,18,0)="Tiempo Cip",1,0),"")</f>
        <v/>
      </c>
      <c r="F208" s="71"/>
      <c r="G208" s="5" t="str">
        <f>IFERROR(VLOOKUP(F208,'Prog Actual'!H:BC,48,0),"")</f>
        <v/>
      </c>
      <c r="H208" s="71" t="str">
        <f>IFERROR(VLOOKUP(F208,'Prog Actual'!H:AM,32,0),"")</f>
        <v/>
      </c>
      <c r="I208" s="71" t="str">
        <f>IFERROR(IF(VLOOKUP(F208,'Prog Actual'!H:Y,18,0)="Tiempo Cip",1,0),"")</f>
        <v/>
      </c>
    </row>
    <row r="209" spans="1:9">
      <c r="A209" s="5"/>
      <c r="B209" s="5" t="str">
        <f>IFERROR(VLOOKUP(A209,'Prog antiguo'!H:BC,48,0),"")</f>
        <v/>
      </c>
      <c r="C209" s="5" t="str">
        <f>IFERROR(VLOOKUP(A209,'Prog antiguo'!H:AM,32,0),"")</f>
        <v/>
      </c>
      <c r="D209" s="71" t="str">
        <f>IFERROR(IF(VLOOKUP(A209,'Prog antiguo'!H:Y,18,0)="Tiempo Cip",1,0),"")</f>
        <v/>
      </c>
      <c r="F209" s="71"/>
      <c r="G209" s="5" t="str">
        <f>IFERROR(VLOOKUP(F209,'Prog Actual'!H:BC,48,0),"")</f>
        <v/>
      </c>
      <c r="H209" s="71" t="str">
        <f>IFERROR(VLOOKUP(F209,'Prog Actual'!H:AM,32,0),"")</f>
        <v/>
      </c>
      <c r="I209" s="71" t="str">
        <f>IFERROR(IF(VLOOKUP(F209,'Prog Actual'!H:Y,18,0)="Tiempo Cip",1,0),"")</f>
        <v/>
      </c>
    </row>
    <row r="210" spans="1:9">
      <c r="A210" s="5"/>
      <c r="B210" s="5" t="str">
        <f>IFERROR(VLOOKUP(A210,'Prog antiguo'!H:BC,48,0),"")</f>
        <v/>
      </c>
      <c r="C210" s="5" t="str">
        <f>IFERROR(VLOOKUP(A210,'Prog antiguo'!H:AM,32,0),"")</f>
        <v/>
      </c>
      <c r="D210" s="71" t="str">
        <f>IFERROR(IF(VLOOKUP(A210,'Prog antiguo'!H:Y,18,0)="Tiempo Cip",1,0),"")</f>
        <v/>
      </c>
      <c r="F210" s="71"/>
      <c r="G210" s="5" t="str">
        <f>IFERROR(VLOOKUP(F210,'Prog Actual'!H:BC,48,0),"")</f>
        <v/>
      </c>
      <c r="H210" s="71" t="str">
        <f>IFERROR(VLOOKUP(F210,'Prog Actual'!H:AM,32,0),"")</f>
        <v/>
      </c>
      <c r="I210" s="71" t="str">
        <f>IFERROR(IF(VLOOKUP(F210,'Prog Actual'!H:Y,18,0)="Tiempo Cip",1,0),"")</f>
        <v/>
      </c>
    </row>
    <row r="211" spans="1:9">
      <c r="A211" s="5"/>
      <c r="B211" s="5" t="str">
        <f>IFERROR(VLOOKUP(A211,'Prog antiguo'!H:BC,48,0),"")</f>
        <v/>
      </c>
      <c r="C211" s="5" t="str">
        <f>IFERROR(VLOOKUP(A211,'Prog antiguo'!H:AM,32,0),"")</f>
        <v/>
      </c>
      <c r="D211" s="71" t="str">
        <f>IFERROR(IF(VLOOKUP(A211,'Prog antiguo'!H:Y,18,0)="Tiempo Cip",1,0),"")</f>
        <v/>
      </c>
      <c r="F211" s="71"/>
      <c r="G211" s="5" t="str">
        <f>IFERROR(VLOOKUP(F211,'Prog Actual'!H:BC,48,0),"")</f>
        <v/>
      </c>
      <c r="H211" s="71" t="str">
        <f>IFERROR(VLOOKUP(F211,'Prog Actual'!H:AM,32,0),"")</f>
        <v/>
      </c>
      <c r="I211" s="71" t="str">
        <f>IFERROR(IF(VLOOKUP(F211,'Prog Actual'!H:Y,18,0)="Tiempo Cip",1,0),"")</f>
        <v/>
      </c>
    </row>
    <row r="212" spans="1:9">
      <c r="A212" s="5"/>
      <c r="B212" s="5" t="str">
        <f>IFERROR(VLOOKUP(A212,'Prog antiguo'!H:BC,48,0),"")</f>
        <v/>
      </c>
      <c r="C212" s="5" t="str">
        <f>IFERROR(VLOOKUP(A212,'Prog antiguo'!H:AM,32,0),"")</f>
        <v/>
      </c>
      <c r="D212" s="71" t="str">
        <f>IFERROR(IF(VLOOKUP(A212,'Prog antiguo'!H:Y,18,0)="Tiempo Cip",1,0),"")</f>
        <v/>
      </c>
      <c r="F212" s="71"/>
      <c r="G212" s="5" t="str">
        <f>IFERROR(VLOOKUP(F212,'Prog Actual'!H:BC,48,0),"")</f>
        <v/>
      </c>
      <c r="H212" s="71" t="str">
        <f>IFERROR(VLOOKUP(F212,'Prog Actual'!H:AM,32,0),"")</f>
        <v/>
      </c>
      <c r="I212" s="71" t="str">
        <f>IFERROR(IF(VLOOKUP(F212,'Prog Actual'!H:Y,18,0)="Tiempo Cip",1,0),"")</f>
        <v/>
      </c>
    </row>
    <row r="213" spans="1:9">
      <c r="A213" s="5"/>
      <c r="B213" s="5" t="str">
        <f>IFERROR(VLOOKUP(A213,'Prog antiguo'!H:BC,48,0),"")</f>
        <v/>
      </c>
      <c r="C213" s="5" t="str">
        <f>IFERROR(VLOOKUP(A213,'Prog antiguo'!H:AM,32,0),"")</f>
        <v/>
      </c>
      <c r="D213" s="71" t="str">
        <f>IFERROR(IF(VLOOKUP(A213,'Prog antiguo'!H:Y,18,0)="Tiempo Cip",1,0),"")</f>
        <v/>
      </c>
      <c r="F213" s="71"/>
      <c r="G213" s="5" t="str">
        <f>IFERROR(VLOOKUP(F213,'Prog Actual'!H:BC,48,0),"")</f>
        <v/>
      </c>
      <c r="H213" s="71" t="str">
        <f>IFERROR(VLOOKUP(F213,'Prog Actual'!H:AM,32,0),"")</f>
        <v/>
      </c>
      <c r="I213" s="71" t="str">
        <f>IFERROR(IF(VLOOKUP(F213,'Prog Actual'!H:Y,18,0)="Tiempo Cip",1,0),"")</f>
        <v/>
      </c>
    </row>
    <row r="214" spans="1:9">
      <c r="A214" s="5"/>
      <c r="B214" s="5" t="str">
        <f>IFERROR(VLOOKUP(A214,'Prog antiguo'!H:BC,48,0),"")</f>
        <v/>
      </c>
      <c r="C214" s="5" t="str">
        <f>IFERROR(VLOOKUP(A214,'Prog antiguo'!H:AM,32,0),"")</f>
        <v/>
      </c>
      <c r="D214" s="71" t="str">
        <f>IFERROR(IF(VLOOKUP(A214,'Prog antiguo'!H:Y,18,0)="Tiempo Cip",1,0),"")</f>
        <v/>
      </c>
      <c r="F214" s="71"/>
      <c r="G214" s="5" t="str">
        <f>IFERROR(VLOOKUP(F214,'Prog Actual'!H:BC,48,0),"")</f>
        <v/>
      </c>
      <c r="H214" s="71" t="str">
        <f>IFERROR(VLOOKUP(F214,'Prog Actual'!H:AM,32,0),"")</f>
        <v/>
      </c>
      <c r="I214" s="71" t="str">
        <f>IFERROR(IF(VLOOKUP(F214,'Prog Actual'!H:Y,18,0)="Tiempo Cip",1,0),"")</f>
        <v/>
      </c>
    </row>
    <row r="215" spans="1:9">
      <c r="A215" s="5"/>
      <c r="B215" s="5" t="str">
        <f>IFERROR(VLOOKUP(A215,'Prog antiguo'!H:BC,48,0),"")</f>
        <v/>
      </c>
      <c r="C215" s="5" t="str">
        <f>IFERROR(VLOOKUP(A215,'Prog antiguo'!H:AM,32,0),"")</f>
        <v/>
      </c>
      <c r="D215" s="71" t="str">
        <f>IFERROR(IF(VLOOKUP(A215,'Prog antiguo'!H:Y,18,0)="Tiempo Cip",1,0),"")</f>
        <v/>
      </c>
      <c r="F215" s="71"/>
      <c r="G215" s="5" t="str">
        <f>IFERROR(VLOOKUP(F215,'Prog Actual'!H:BC,48,0),"")</f>
        <v/>
      </c>
      <c r="H215" s="71" t="str">
        <f>IFERROR(VLOOKUP(F215,'Prog Actual'!H:AM,32,0),"")</f>
        <v/>
      </c>
      <c r="I215" s="71" t="str">
        <f>IFERROR(IF(VLOOKUP(F215,'Prog Actual'!H:Y,18,0)="Tiempo Cip",1,0),"")</f>
        <v/>
      </c>
    </row>
    <row r="216" spans="1:9">
      <c r="A216" s="5"/>
      <c r="B216" s="5" t="str">
        <f>IFERROR(VLOOKUP(A216,'Prog antiguo'!H:BC,48,0),"")</f>
        <v/>
      </c>
      <c r="C216" s="5" t="str">
        <f>IFERROR(VLOOKUP(A216,'Prog antiguo'!H:AM,32,0),"")</f>
        <v/>
      </c>
      <c r="D216" s="71" t="str">
        <f>IFERROR(IF(VLOOKUP(A216,'Prog antiguo'!H:Y,18,0)="Tiempo Cip",1,0),"")</f>
        <v/>
      </c>
      <c r="F216" s="71"/>
      <c r="G216" s="5" t="str">
        <f>IFERROR(VLOOKUP(F216,'Prog Actual'!H:BC,48,0),"")</f>
        <v/>
      </c>
      <c r="H216" s="71" t="str">
        <f>IFERROR(VLOOKUP(F216,'Prog Actual'!H:AM,32,0),"")</f>
        <v/>
      </c>
      <c r="I216" s="71" t="str">
        <f>IFERROR(IF(VLOOKUP(F216,'Prog Actual'!H:Y,18,0)="Tiempo Cip",1,0),"")</f>
        <v/>
      </c>
    </row>
    <row r="217" spans="1:9">
      <c r="A217" s="5"/>
      <c r="B217" s="5" t="str">
        <f>IFERROR(VLOOKUP(A217,'Prog antiguo'!H:BC,48,0),"")</f>
        <v/>
      </c>
      <c r="C217" s="5" t="str">
        <f>IFERROR(VLOOKUP(A217,'Prog antiguo'!H:AM,32,0),"")</f>
        <v/>
      </c>
      <c r="D217" s="71" t="str">
        <f>IFERROR(IF(VLOOKUP(A217,'Prog antiguo'!H:Y,18,0)="Tiempo Cip",1,0),"")</f>
        <v/>
      </c>
      <c r="F217" s="71"/>
      <c r="G217" s="5" t="str">
        <f>IFERROR(VLOOKUP(F217,'Prog Actual'!H:BC,48,0),"")</f>
        <v/>
      </c>
      <c r="H217" s="71" t="str">
        <f>IFERROR(VLOOKUP(F217,'Prog Actual'!H:AM,32,0),"")</f>
        <v/>
      </c>
      <c r="I217" s="71" t="str">
        <f>IFERROR(IF(VLOOKUP(F217,'Prog Actual'!H:Y,18,0)="Tiempo Cip",1,0),"")</f>
        <v/>
      </c>
    </row>
    <row r="218" spans="1:9">
      <c r="A218" s="5"/>
      <c r="B218" s="5" t="str">
        <f>IFERROR(VLOOKUP(A218,'Prog antiguo'!H:BC,48,0),"")</f>
        <v/>
      </c>
      <c r="C218" s="5" t="str">
        <f>IFERROR(VLOOKUP(A218,'Prog antiguo'!H:AM,32,0),"")</f>
        <v/>
      </c>
      <c r="D218" s="71" t="str">
        <f>IFERROR(IF(VLOOKUP(A218,'Prog antiguo'!H:Y,18,0)="Tiempo Cip",1,0),"")</f>
        <v/>
      </c>
      <c r="F218" s="71"/>
      <c r="G218" s="5" t="str">
        <f>IFERROR(VLOOKUP(F218,'Prog Actual'!H:BC,48,0),"")</f>
        <v/>
      </c>
      <c r="H218" s="71" t="str">
        <f>IFERROR(VLOOKUP(F218,'Prog Actual'!H:AM,32,0),"")</f>
        <v/>
      </c>
      <c r="I218" s="71" t="str">
        <f>IFERROR(IF(VLOOKUP(F218,'Prog Actual'!H:Y,18,0)="Tiempo Cip",1,0),"")</f>
        <v/>
      </c>
    </row>
    <row r="219" spans="1:9">
      <c r="A219" s="5"/>
      <c r="B219" s="5" t="str">
        <f>IFERROR(VLOOKUP(A219,'Prog antiguo'!H:BC,48,0),"")</f>
        <v/>
      </c>
      <c r="C219" s="5" t="str">
        <f>IFERROR(VLOOKUP(A219,'Prog antiguo'!H:AM,32,0),"")</f>
        <v/>
      </c>
      <c r="D219" s="71" t="str">
        <f>IFERROR(IF(VLOOKUP(A219,'Prog antiguo'!H:Y,18,0)="Tiempo Cip",1,0),"")</f>
        <v/>
      </c>
      <c r="F219" s="71"/>
      <c r="G219" s="5" t="str">
        <f>IFERROR(VLOOKUP(F219,'Prog Actual'!H:BC,48,0),"")</f>
        <v/>
      </c>
      <c r="H219" s="71" t="str">
        <f>IFERROR(VLOOKUP(F219,'Prog Actual'!H:AM,32,0),"")</f>
        <v/>
      </c>
      <c r="I219" s="71" t="str">
        <f>IFERROR(IF(VLOOKUP(F219,'Prog Actual'!H:Y,18,0)="Tiempo Cip",1,0),"")</f>
        <v/>
      </c>
    </row>
    <row r="220" spans="1:9">
      <c r="A220" s="5"/>
      <c r="B220" s="5" t="str">
        <f>IFERROR(VLOOKUP(A220,'Prog antiguo'!H:BC,48,0),"")</f>
        <v/>
      </c>
      <c r="C220" s="5" t="str">
        <f>IFERROR(VLOOKUP(A220,'Prog antiguo'!H:AM,32,0),"")</f>
        <v/>
      </c>
      <c r="D220" s="71" t="str">
        <f>IFERROR(IF(VLOOKUP(A220,'Prog antiguo'!H:Y,18,0)="Tiempo Cip",1,0),"")</f>
        <v/>
      </c>
      <c r="F220" s="71"/>
      <c r="G220" s="5" t="str">
        <f>IFERROR(VLOOKUP(F220,'Prog Actual'!H:BC,48,0),"")</f>
        <v/>
      </c>
      <c r="H220" s="71" t="str">
        <f>IFERROR(VLOOKUP(F220,'Prog Actual'!H:AM,32,0),"")</f>
        <v/>
      </c>
      <c r="I220" s="71" t="str">
        <f>IFERROR(IF(VLOOKUP(F220,'Prog Actual'!H:Y,18,0)="Tiempo Cip",1,0),"")</f>
        <v/>
      </c>
    </row>
    <row r="221" spans="1:9">
      <c r="A221" s="5"/>
      <c r="B221" s="5" t="str">
        <f>IFERROR(VLOOKUP(A221,'Prog antiguo'!H:BC,48,0),"")</f>
        <v/>
      </c>
      <c r="C221" s="5" t="str">
        <f>IFERROR(VLOOKUP(A221,'Prog antiguo'!H:AM,32,0),"")</f>
        <v/>
      </c>
      <c r="D221" s="71" t="str">
        <f>IFERROR(IF(VLOOKUP(A221,'Prog antiguo'!H:Y,18,0)="Tiempo Cip",1,0),"")</f>
        <v/>
      </c>
      <c r="F221" s="71"/>
      <c r="G221" s="5" t="str">
        <f>IFERROR(VLOOKUP(F221,'Prog Actual'!H:BC,48,0),"")</f>
        <v/>
      </c>
      <c r="H221" s="71" t="str">
        <f>IFERROR(VLOOKUP(F221,'Prog Actual'!H:AM,32,0),"")</f>
        <v/>
      </c>
      <c r="I221" s="71" t="str">
        <f>IFERROR(IF(VLOOKUP(F221,'Prog Actual'!H:Y,18,0)="Tiempo Cip",1,0),"")</f>
        <v/>
      </c>
    </row>
    <row r="222" spans="1:9">
      <c r="A222" s="5"/>
      <c r="B222" s="5" t="str">
        <f>IFERROR(VLOOKUP(A222,'Prog antiguo'!H:BC,48,0),"")</f>
        <v/>
      </c>
      <c r="C222" s="5" t="str">
        <f>IFERROR(VLOOKUP(A222,'Prog antiguo'!H:AM,32,0),"")</f>
        <v/>
      </c>
      <c r="D222" s="71" t="str">
        <f>IFERROR(IF(VLOOKUP(A222,'Prog antiguo'!H:Y,18,0)="Tiempo Cip",1,0),"")</f>
        <v/>
      </c>
      <c r="F222" s="71"/>
      <c r="G222" s="5" t="str">
        <f>IFERROR(VLOOKUP(F222,'Prog Actual'!H:BC,48,0),"")</f>
        <v/>
      </c>
      <c r="H222" s="71" t="str">
        <f>IFERROR(VLOOKUP(F222,'Prog Actual'!H:AM,32,0),"")</f>
        <v/>
      </c>
      <c r="I222" s="71" t="str">
        <f>IFERROR(IF(VLOOKUP(F222,'Prog Actual'!H:Y,18,0)="Tiempo Cip",1,0),"")</f>
        <v/>
      </c>
    </row>
    <row r="223" spans="1:9">
      <c r="A223" s="5"/>
      <c r="B223" s="5" t="str">
        <f>IFERROR(VLOOKUP(A223,'Prog antiguo'!H:BC,48,0),"")</f>
        <v/>
      </c>
      <c r="C223" s="5" t="str">
        <f>IFERROR(VLOOKUP(A223,'Prog antiguo'!H:AM,32,0),"")</f>
        <v/>
      </c>
      <c r="D223" s="71" t="str">
        <f>IFERROR(IF(VLOOKUP(A223,'Prog antiguo'!H:Y,18,0)="Tiempo Cip",1,0),"")</f>
        <v/>
      </c>
      <c r="F223" s="71"/>
      <c r="G223" s="5" t="str">
        <f>IFERROR(VLOOKUP(F223,'Prog Actual'!H:BC,48,0),"")</f>
        <v/>
      </c>
      <c r="H223" s="71" t="str">
        <f>IFERROR(VLOOKUP(F223,'Prog Actual'!H:AM,32,0),"")</f>
        <v/>
      </c>
      <c r="I223" s="71" t="str">
        <f>IFERROR(IF(VLOOKUP(F223,'Prog Actual'!H:Y,18,0)="Tiempo Cip",1,0),"")</f>
        <v/>
      </c>
    </row>
    <row r="224" spans="1:9">
      <c r="A224" s="5"/>
      <c r="B224" s="5" t="str">
        <f>IFERROR(VLOOKUP(A224,'Prog antiguo'!H:BC,48,0),"")</f>
        <v/>
      </c>
      <c r="C224" s="5" t="str">
        <f>IFERROR(VLOOKUP(A224,'Prog antiguo'!H:AM,32,0),"")</f>
        <v/>
      </c>
      <c r="D224" s="71" t="str">
        <f>IFERROR(IF(VLOOKUP(A224,'Prog antiguo'!H:Y,18,0)="Tiempo Cip",1,0),"")</f>
        <v/>
      </c>
      <c r="F224" s="71"/>
      <c r="G224" s="5" t="str">
        <f>IFERROR(VLOOKUP(F224,'Prog Actual'!H:BC,48,0),"")</f>
        <v/>
      </c>
      <c r="H224" s="71" t="str">
        <f>IFERROR(VLOOKUP(F224,'Prog Actual'!H:AM,32,0),"")</f>
        <v/>
      </c>
      <c r="I224" s="71" t="str">
        <f>IFERROR(IF(VLOOKUP(F224,'Prog Actual'!H:Y,18,0)="Tiempo Cip",1,0),"")</f>
        <v/>
      </c>
    </row>
    <row r="225" spans="1:9">
      <c r="A225" s="5"/>
      <c r="B225" s="5" t="str">
        <f>IFERROR(VLOOKUP(A225,'Prog antiguo'!H:BC,48,0),"")</f>
        <v/>
      </c>
      <c r="C225" s="5" t="str">
        <f>IFERROR(VLOOKUP(A225,'Prog antiguo'!H:AM,32,0),"")</f>
        <v/>
      </c>
      <c r="D225" s="71" t="str">
        <f>IFERROR(IF(VLOOKUP(A225,'Prog antiguo'!H:Y,18,0)="Tiempo Cip",1,0),"")</f>
        <v/>
      </c>
      <c r="F225" s="71"/>
      <c r="G225" s="5" t="str">
        <f>IFERROR(VLOOKUP(F225,'Prog Actual'!H:BC,48,0),"")</f>
        <v/>
      </c>
      <c r="H225" s="71" t="str">
        <f>IFERROR(VLOOKUP(F225,'Prog Actual'!H:AM,32,0),"")</f>
        <v/>
      </c>
      <c r="I225" s="71" t="str">
        <f>IFERROR(IF(VLOOKUP(F225,'Prog Actual'!H:Y,18,0)="Tiempo Cip",1,0),"")</f>
        <v/>
      </c>
    </row>
    <row r="226" spans="1:9">
      <c r="A226" s="5"/>
      <c r="B226" s="5" t="str">
        <f>IFERROR(VLOOKUP(A226,'Prog antiguo'!H:BC,48,0),"")</f>
        <v/>
      </c>
      <c r="C226" s="5" t="str">
        <f>IFERROR(VLOOKUP(A226,'Prog antiguo'!H:AM,32,0),"")</f>
        <v/>
      </c>
      <c r="D226" s="71" t="str">
        <f>IFERROR(IF(VLOOKUP(A226,'Prog antiguo'!H:Y,18,0)="Tiempo Cip",1,0),"")</f>
        <v/>
      </c>
      <c r="F226" s="71"/>
      <c r="G226" s="5" t="str">
        <f>IFERROR(VLOOKUP(F226,'Prog Actual'!H:BC,48,0),"")</f>
        <v/>
      </c>
      <c r="H226" s="71" t="str">
        <f>IFERROR(VLOOKUP(F226,'Prog Actual'!H:AM,32,0),"")</f>
        <v/>
      </c>
      <c r="I226" s="71" t="str">
        <f>IFERROR(IF(VLOOKUP(F226,'Prog Actual'!H:Y,18,0)="Tiempo Cip",1,0),"")</f>
        <v/>
      </c>
    </row>
    <row r="227" spans="1:9">
      <c r="A227" s="5"/>
      <c r="B227" s="5" t="str">
        <f>IFERROR(VLOOKUP(A227,'Prog antiguo'!H:BC,48,0),"")</f>
        <v/>
      </c>
      <c r="C227" s="5" t="str">
        <f>IFERROR(VLOOKUP(A227,'Prog antiguo'!H:AM,32,0),"")</f>
        <v/>
      </c>
      <c r="D227" s="71" t="str">
        <f>IFERROR(IF(VLOOKUP(A227,'Prog antiguo'!H:Y,18,0)="Tiempo Cip",1,0),"")</f>
        <v/>
      </c>
      <c r="F227" s="71"/>
      <c r="G227" s="5" t="str">
        <f>IFERROR(VLOOKUP(F227,'Prog Actual'!H:BC,48,0),"")</f>
        <v/>
      </c>
      <c r="H227" s="71" t="str">
        <f>IFERROR(VLOOKUP(F227,'Prog Actual'!H:AM,32,0),"")</f>
        <v/>
      </c>
      <c r="I227" s="71" t="str">
        <f>IFERROR(IF(VLOOKUP(F227,'Prog Actual'!H:Y,18,0)="Tiempo Cip",1,0),"")</f>
        <v/>
      </c>
    </row>
    <row r="228" spans="1:9">
      <c r="A228" s="5"/>
      <c r="B228" s="5" t="str">
        <f>IFERROR(VLOOKUP(A228,'Prog antiguo'!H:BC,48,0),"")</f>
        <v/>
      </c>
      <c r="C228" s="5" t="str">
        <f>IFERROR(VLOOKUP(A228,'Prog antiguo'!H:AM,32,0),"")</f>
        <v/>
      </c>
      <c r="D228" s="71" t="str">
        <f>IFERROR(IF(VLOOKUP(A228,'Prog antiguo'!H:Y,18,0)="Tiempo Cip",1,0),"")</f>
        <v/>
      </c>
      <c r="F228" s="71"/>
      <c r="G228" s="5" t="str">
        <f>IFERROR(VLOOKUP(F228,'Prog Actual'!H:BC,48,0),"")</f>
        <v/>
      </c>
      <c r="H228" s="71" t="str">
        <f>IFERROR(VLOOKUP(F228,'Prog Actual'!H:AM,32,0),"")</f>
        <v/>
      </c>
      <c r="I228" s="71" t="str">
        <f>IFERROR(IF(VLOOKUP(F228,'Prog Actual'!H:Y,18,0)="Tiempo Cip",1,0),"")</f>
        <v/>
      </c>
    </row>
    <row r="229" spans="1:9">
      <c r="A229" s="5"/>
      <c r="B229" s="5" t="str">
        <f>IFERROR(VLOOKUP(A229,'Prog antiguo'!H:BC,48,0),"")</f>
        <v/>
      </c>
      <c r="C229" s="5" t="str">
        <f>IFERROR(VLOOKUP(A229,'Prog antiguo'!H:AM,32,0),"")</f>
        <v/>
      </c>
      <c r="D229" s="71" t="str">
        <f>IFERROR(IF(VLOOKUP(A229,'Prog antiguo'!H:Y,18,0)="Tiempo Cip",1,0),"")</f>
        <v/>
      </c>
      <c r="F229" s="71"/>
      <c r="G229" s="5" t="str">
        <f>IFERROR(VLOOKUP(F229,'Prog Actual'!H:BC,48,0),"")</f>
        <v/>
      </c>
      <c r="H229" s="71" t="str">
        <f>IFERROR(VLOOKUP(F229,'Prog Actual'!H:AM,32,0),"")</f>
        <v/>
      </c>
      <c r="I229" s="71" t="str">
        <f>IFERROR(IF(VLOOKUP(F229,'Prog Actual'!H:Y,18,0)="Tiempo Cip",1,0),"")</f>
        <v/>
      </c>
    </row>
    <row r="230" spans="1:9">
      <c r="A230" s="5"/>
      <c r="B230" s="5" t="str">
        <f>IFERROR(VLOOKUP(A230,'Prog antiguo'!H:BC,48,0),"")</f>
        <v/>
      </c>
      <c r="C230" s="5" t="str">
        <f>IFERROR(VLOOKUP(A230,'Prog antiguo'!H:AM,32,0),"")</f>
        <v/>
      </c>
      <c r="D230" s="71" t="str">
        <f>IFERROR(IF(VLOOKUP(A230,'Prog antiguo'!H:Y,18,0)="Tiempo Cip",1,0),"")</f>
        <v/>
      </c>
      <c r="F230" s="71"/>
      <c r="G230" s="5" t="str">
        <f>IFERROR(VLOOKUP(F230,'Prog Actual'!H:BC,48,0),"")</f>
        <v/>
      </c>
      <c r="H230" s="71" t="str">
        <f>IFERROR(VLOOKUP(F230,'Prog Actual'!H:AM,32,0),"")</f>
        <v/>
      </c>
      <c r="I230" s="71" t="str">
        <f>IFERROR(IF(VLOOKUP(F230,'Prog Actual'!H:Y,18,0)="Tiempo Cip",1,0),"")</f>
        <v/>
      </c>
    </row>
    <row r="231" spans="1:9">
      <c r="A231" s="5"/>
      <c r="B231" s="5" t="str">
        <f>IFERROR(VLOOKUP(A231,'Prog antiguo'!H:BC,48,0),"")</f>
        <v/>
      </c>
      <c r="C231" s="5" t="str">
        <f>IFERROR(VLOOKUP(A231,'Prog antiguo'!H:AM,32,0),"")</f>
        <v/>
      </c>
      <c r="D231" s="71" t="str">
        <f>IFERROR(IF(VLOOKUP(A231,'Prog antiguo'!H:Y,18,0)="Tiempo Cip",1,0),"")</f>
        <v/>
      </c>
      <c r="F231" s="71"/>
      <c r="G231" s="5" t="str">
        <f>IFERROR(VLOOKUP(F231,'Prog Actual'!H:BC,48,0),"")</f>
        <v/>
      </c>
      <c r="H231" s="71" t="str">
        <f>IFERROR(VLOOKUP(F231,'Prog Actual'!H:AM,32,0),"")</f>
        <v/>
      </c>
      <c r="I231" s="71" t="str">
        <f>IFERROR(IF(VLOOKUP(F231,'Prog Actual'!H:Y,18,0)="Tiempo Cip",1,0),"")</f>
        <v/>
      </c>
    </row>
    <row r="232" spans="1:9">
      <c r="A232" s="5"/>
      <c r="B232" s="5" t="str">
        <f>IFERROR(VLOOKUP(A232,'Prog antiguo'!H:BC,48,0),"")</f>
        <v/>
      </c>
      <c r="C232" s="5" t="str">
        <f>IFERROR(VLOOKUP(A232,'Prog antiguo'!H:AM,32,0),"")</f>
        <v/>
      </c>
      <c r="D232" s="71" t="str">
        <f>IFERROR(IF(VLOOKUP(A232,'Prog antiguo'!H:Y,18,0)="Tiempo Cip",1,0),"")</f>
        <v/>
      </c>
      <c r="F232" s="71"/>
      <c r="G232" s="5" t="str">
        <f>IFERROR(VLOOKUP(F232,'Prog Actual'!H:BC,48,0),"")</f>
        <v/>
      </c>
      <c r="H232" s="71" t="str">
        <f>IFERROR(VLOOKUP(F232,'Prog Actual'!H:AM,32,0),"")</f>
        <v/>
      </c>
      <c r="I232" s="71" t="str">
        <f>IFERROR(IF(VLOOKUP(F232,'Prog Actual'!H:Y,18,0)="Tiempo Cip",1,0),"")</f>
        <v/>
      </c>
    </row>
    <row r="233" spans="1:9">
      <c r="A233" s="5"/>
      <c r="B233" s="5" t="str">
        <f>IFERROR(VLOOKUP(A233,'Prog antiguo'!H:BC,48,0),"")</f>
        <v/>
      </c>
      <c r="C233" s="5" t="str">
        <f>IFERROR(VLOOKUP(A233,'Prog antiguo'!H:AM,32,0),"")</f>
        <v/>
      </c>
      <c r="D233" s="71" t="str">
        <f>IFERROR(IF(VLOOKUP(A233,'Prog antiguo'!H:Y,18,0)="Tiempo Cip",1,0),"")</f>
        <v/>
      </c>
      <c r="F233" s="71"/>
      <c r="G233" s="5" t="str">
        <f>IFERROR(VLOOKUP(F233,'Prog Actual'!H:BC,48,0),"")</f>
        <v/>
      </c>
      <c r="H233" s="71" t="str">
        <f>IFERROR(VLOOKUP(F233,'Prog Actual'!H:AM,32,0),"")</f>
        <v/>
      </c>
      <c r="I233" s="71" t="str">
        <f>IFERROR(IF(VLOOKUP(F233,'Prog Actual'!H:Y,18,0)="Tiempo Cip",1,0),"")</f>
        <v/>
      </c>
    </row>
    <row r="234" spans="1:9">
      <c r="A234" s="5"/>
      <c r="B234" s="5" t="str">
        <f>IFERROR(VLOOKUP(A234,'Prog antiguo'!H:BC,48,0),"")</f>
        <v/>
      </c>
      <c r="C234" s="5" t="str">
        <f>IFERROR(VLOOKUP(A234,'Prog antiguo'!H:AM,32,0),"")</f>
        <v/>
      </c>
      <c r="D234" s="71" t="str">
        <f>IFERROR(IF(VLOOKUP(A234,'Prog antiguo'!H:Y,18,0)="Tiempo Cip",1,0),"")</f>
        <v/>
      </c>
      <c r="F234" s="71"/>
      <c r="G234" s="5" t="str">
        <f>IFERROR(VLOOKUP(F234,'Prog Actual'!H:BC,48,0),"")</f>
        <v/>
      </c>
      <c r="H234" s="71" t="str">
        <f>IFERROR(VLOOKUP(F234,'Prog Actual'!H:AM,32,0),"")</f>
        <v/>
      </c>
      <c r="I234" s="71" t="str">
        <f>IFERROR(IF(VLOOKUP(F234,'Prog Actual'!H:Y,18,0)="Tiempo Cip",1,0),"")</f>
        <v/>
      </c>
    </row>
    <row r="235" spans="1:9">
      <c r="A235" s="5"/>
      <c r="B235" s="5" t="str">
        <f>IFERROR(VLOOKUP(A235,'Prog antiguo'!H:BC,48,0),"")</f>
        <v/>
      </c>
      <c r="C235" s="5" t="str">
        <f>IFERROR(VLOOKUP(A235,'Prog antiguo'!H:AM,32,0),"")</f>
        <v/>
      </c>
      <c r="D235" s="71" t="str">
        <f>IFERROR(IF(VLOOKUP(A235,'Prog antiguo'!H:Y,18,0)="Tiempo Cip",1,0),"")</f>
        <v/>
      </c>
      <c r="F235" s="71"/>
      <c r="G235" s="5" t="str">
        <f>IFERROR(VLOOKUP(F235,'Prog Actual'!H:BC,48,0),"")</f>
        <v/>
      </c>
      <c r="H235" s="71" t="str">
        <f>IFERROR(VLOOKUP(F235,'Prog Actual'!H:AM,32,0),"")</f>
        <v/>
      </c>
      <c r="I235" s="71" t="str">
        <f>IFERROR(IF(VLOOKUP(F235,'Prog Actual'!H:Y,18,0)="Tiempo Cip",1,0),"")</f>
        <v/>
      </c>
    </row>
    <row r="236" spans="1:9">
      <c r="A236" s="5"/>
      <c r="B236" s="5" t="str">
        <f>IFERROR(VLOOKUP(A236,'Prog antiguo'!H:BC,48,0),"")</f>
        <v/>
      </c>
      <c r="C236" s="5" t="str">
        <f>IFERROR(VLOOKUP(A236,'Prog antiguo'!H:AM,32,0),"")</f>
        <v/>
      </c>
      <c r="D236" s="71" t="str">
        <f>IFERROR(IF(VLOOKUP(A236,'Prog antiguo'!H:Y,18,0)="Tiempo Cip",1,0),"")</f>
        <v/>
      </c>
      <c r="F236" s="71"/>
      <c r="G236" s="5" t="str">
        <f>IFERROR(VLOOKUP(F236,'Prog Actual'!H:BC,48,0),"")</f>
        <v/>
      </c>
      <c r="H236" s="71" t="str">
        <f>IFERROR(VLOOKUP(F236,'Prog Actual'!H:AM,32,0),"")</f>
        <v/>
      </c>
      <c r="I236" s="71" t="str">
        <f>IFERROR(IF(VLOOKUP(F236,'Prog Actual'!H:Y,18,0)="Tiempo Cip",1,0),"")</f>
        <v/>
      </c>
    </row>
    <row r="237" spans="1:9">
      <c r="A237" s="5"/>
      <c r="B237" s="5" t="str">
        <f>IFERROR(VLOOKUP(A237,'Prog antiguo'!H:BC,48,0),"")</f>
        <v/>
      </c>
      <c r="C237" s="5" t="str">
        <f>IFERROR(VLOOKUP(A237,'Prog antiguo'!H:AM,32,0),"")</f>
        <v/>
      </c>
      <c r="D237" s="71" t="str">
        <f>IFERROR(IF(VLOOKUP(A237,'Prog antiguo'!H:Y,18,0)="Tiempo Cip",1,0),"")</f>
        <v/>
      </c>
      <c r="F237" s="71"/>
      <c r="G237" s="5" t="str">
        <f>IFERROR(VLOOKUP(F237,'Prog Actual'!H:BC,48,0),"")</f>
        <v/>
      </c>
      <c r="H237" s="71" t="str">
        <f>IFERROR(VLOOKUP(F237,'Prog Actual'!H:AM,32,0),"")</f>
        <v/>
      </c>
      <c r="I237" s="71" t="str">
        <f>IFERROR(IF(VLOOKUP(F237,'Prog Actual'!H:Y,18,0)="Tiempo Cip",1,0),"")</f>
        <v/>
      </c>
    </row>
    <row r="238" spans="1:9">
      <c r="A238" s="5"/>
      <c r="B238" s="5" t="str">
        <f>IFERROR(VLOOKUP(A238,'Prog antiguo'!H:BC,48,0),"")</f>
        <v/>
      </c>
      <c r="C238" s="5" t="str">
        <f>IFERROR(VLOOKUP(A238,'Prog antiguo'!H:AM,32,0),"")</f>
        <v/>
      </c>
      <c r="D238" s="71" t="str">
        <f>IFERROR(IF(VLOOKUP(A238,'Prog antiguo'!H:Y,18,0)="Tiempo Cip",1,0),"")</f>
        <v/>
      </c>
      <c r="F238" s="71"/>
      <c r="G238" s="5" t="str">
        <f>IFERROR(VLOOKUP(F238,'Prog Actual'!H:BC,48,0),"")</f>
        <v/>
      </c>
      <c r="H238" s="71" t="str">
        <f>IFERROR(VLOOKUP(F238,'Prog Actual'!H:AM,32,0),"")</f>
        <v/>
      </c>
      <c r="I238" s="71" t="str">
        <f>IFERROR(IF(VLOOKUP(F238,'Prog Actual'!H:Y,18,0)="Tiempo Cip",1,0),"")</f>
        <v/>
      </c>
    </row>
    <row r="239" spans="1:9">
      <c r="A239" s="5"/>
      <c r="B239" s="5" t="str">
        <f>IFERROR(VLOOKUP(A239,'Prog antiguo'!H:BC,48,0),"")</f>
        <v/>
      </c>
      <c r="C239" s="5" t="str">
        <f>IFERROR(VLOOKUP(A239,'Prog antiguo'!H:AM,32,0),"")</f>
        <v/>
      </c>
      <c r="D239" s="71" t="str">
        <f>IFERROR(IF(VLOOKUP(A239,'Prog antiguo'!H:Y,18,0)="Tiempo Cip",1,0),"")</f>
        <v/>
      </c>
      <c r="F239" s="71"/>
      <c r="G239" s="5" t="str">
        <f>IFERROR(VLOOKUP(F239,'Prog Actual'!H:BC,48,0),"")</f>
        <v/>
      </c>
      <c r="H239" s="71" t="str">
        <f>IFERROR(VLOOKUP(F239,'Prog Actual'!H:AM,32,0),"")</f>
        <v/>
      </c>
      <c r="I239" s="71" t="str">
        <f>IFERROR(IF(VLOOKUP(F239,'Prog Actual'!H:Y,18,0)="Tiempo Cip",1,0),"")</f>
        <v/>
      </c>
    </row>
    <row r="240" spans="1:9">
      <c r="A240" s="5"/>
      <c r="B240" s="5" t="str">
        <f>IFERROR(VLOOKUP(A240,'Prog antiguo'!H:BC,48,0),"")</f>
        <v/>
      </c>
      <c r="C240" s="5" t="str">
        <f>IFERROR(VLOOKUP(A240,'Prog antiguo'!H:AM,32,0),"")</f>
        <v/>
      </c>
      <c r="D240" s="71" t="str">
        <f>IFERROR(IF(VLOOKUP(A240,'Prog antiguo'!H:Y,18,0)="Tiempo Cip",1,0),"")</f>
        <v/>
      </c>
      <c r="F240" s="71"/>
      <c r="G240" s="5" t="str">
        <f>IFERROR(VLOOKUP(F240,'Prog Actual'!H:BC,48,0),"")</f>
        <v/>
      </c>
      <c r="H240" s="71" t="str">
        <f>IFERROR(VLOOKUP(F240,'Prog Actual'!H:AM,32,0),"")</f>
        <v/>
      </c>
      <c r="I240" s="71" t="str">
        <f>IFERROR(IF(VLOOKUP(F240,'Prog Actual'!H:Y,18,0)="Tiempo Cip",1,0),"")</f>
        <v/>
      </c>
    </row>
    <row r="241" spans="1:9">
      <c r="A241" s="5"/>
      <c r="B241" s="5" t="str">
        <f>IFERROR(VLOOKUP(A241,'Prog antiguo'!H:BC,48,0),"")</f>
        <v/>
      </c>
      <c r="C241" s="5" t="str">
        <f>IFERROR(VLOOKUP(A241,'Prog antiguo'!H:AM,32,0),"")</f>
        <v/>
      </c>
      <c r="D241" s="71" t="str">
        <f>IFERROR(IF(VLOOKUP(A241,'Prog antiguo'!H:Y,18,0)="Tiempo Cip",1,0),"")</f>
        <v/>
      </c>
      <c r="F241" s="71"/>
      <c r="G241" s="5" t="str">
        <f>IFERROR(VLOOKUP(F241,'Prog Actual'!H:BC,48,0),"")</f>
        <v/>
      </c>
      <c r="H241" s="71" t="str">
        <f>IFERROR(VLOOKUP(F241,'Prog Actual'!H:AM,32,0),"")</f>
        <v/>
      </c>
      <c r="I241" s="71" t="str">
        <f>IFERROR(IF(VLOOKUP(F241,'Prog Actual'!H:Y,18,0)="Tiempo Cip",1,0),"")</f>
        <v/>
      </c>
    </row>
    <row r="242" spans="1:9">
      <c r="A242" s="5"/>
      <c r="B242" s="5" t="str">
        <f>IFERROR(VLOOKUP(A242,'Prog antiguo'!H:BC,48,0),"")</f>
        <v/>
      </c>
      <c r="C242" s="5" t="str">
        <f>IFERROR(VLOOKUP(A242,'Prog antiguo'!H:AM,32,0),"")</f>
        <v/>
      </c>
      <c r="D242" s="71" t="str">
        <f>IFERROR(IF(VLOOKUP(A242,'Prog antiguo'!H:Y,18,0)="Tiempo Cip",1,0),"")</f>
        <v/>
      </c>
      <c r="F242" s="71"/>
      <c r="G242" s="5" t="str">
        <f>IFERROR(VLOOKUP(F242,'Prog Actual'!H:BC,48,0),"")</f>
        <v/>
      </c>
      <c r="H242" s="71" t="str">
        <f>IFERROR(VLOOKUP(F242,'Prog Actual'!H:AM,32,0),"")</f>
        <v/>
      </c>
      <c r="I242" s="71" t="str">
        <f>IFERROR(IF(VLOOKUP(F242,'Prog Actual'!H:Y,18,0)="Tiempo Cip",1,0),"")</f>
        <v/>
      </c>
    </row>
    <row r="243" spans="1:9">
      <c r="A243" s="5"/>
      <c r="B243" s="5" t="str">
        <f>IFERROR(VLOOKUP(A243,'Prog antiguo'!H:BC,48,0),"")</f>
        <v/>
      </c>
      <c r="C243" s="5" t="str">
        <f>IFERROR(VLOOKUP(A243,'Prog antiguo'!H:AM,32,0),"")</f>
        <v/>
      </c>
      <c r="D243" s="71" t="str">
        <f>IFERROR(IF(VLOOKUP(A243,'Prog antiguo'!H:Y,18,0)="Tiempo Cip",1,0),"")</f>
        <v/>
      </c>
      <c r="F243" s="71"/>
      <c r="G243" s="5" t="str">
        <f>IFERROR(VLOOKUP(F243,'Prog Actual'!H:BC,48,0),"")</f>
        <v/>
      </c>
      <c r="H243" s="71" t="str">
        <f>IFERROR(VLOOKUP(F243,'Prog Actual'!H:AM,32,0),"")</f>
        <v/>
      </c>
      <c r="I243" s="71" t="str">
        <f>IFERROR(IF(VLOOKUP(F243,'Prog Actual'!H:Y,18,0)="Tiempo Cip",1,0),"")</f>
        <v/>
      </c>
    </row>
    <row r="244" spans="1:9">
      <c r="A244" s="5"/>
      <c r="B244" s="5" t="str">
        <f>IFERROR(VLOOKUP(A244,'Prog antiguo'!H:BC,48,0),"")</f>
        <v/>
      </c>
      <c r="C244" s="5" t="str">
        <f>IFERROR(VLOOKUP(A244,'Prog antiguo'!H:AM,32,0),"")</f>
        <v/>
      </c>
      <c r="D244" s="71" t="str">
        <f>IFERROR(IF(VLOOKUP(A244,'Prog antiguo'!H:Y,18,0)="Tiempo Cip",1,0),"")</f>
        <v/>
      </c>
      <c r="F244" s="71"/>
      <c r="G244" s="5" t="str">
        <f>IFERROR(VLOOKUP(F244,'Prog Actual'!H:BC,48,0),"")</f>
        <v/>
      </c>
      <c r="H244" s="71" t="str">
        <f>IFERROR(VLOOKUP(F244,'Prog Actual'!H:AM,32,0),"")</f>
        <v/>
      </c>
      <c r="I244" s="71" t="str">
        <f>IFERROR(IF(VLOOKUP(F244,'Prog Actual'!H:Y,18,0)="Tiempo Cip",1,0),"")</f>
        <v/>
      </c>
    </row>
    <row r="245" spans="1:9">
      <c r="A245" s="5"/>
      <c r="B245" s="5" t="str">
        <f>IFERROR(VLOOKUP(A245,'Prog antiguo'!H:BC,48,0),"")</f>
        <v/>
      </c>
      <c r="C245" s="5" t="str">
        <f>IFERROR(VLOOKUP(A245,'Prog antiguo'!H:AM,32,0),"")</f>
        <v/>
      </c>
      <c r="D245" s="71" t="str">
        <f>IFERROR(IF(VLOOKUP(A245,'Prog antiguo'!H:Y,18,0)="Tiempo Cip",1,0),"")</f>
        <v/>
      </c>
      <c r="F245" s="71"/>
      <c r="G245" s="5" t="str">
        <f>IFERROR(VLOOKUP(F245,'Prog Actual'!H:BC,48,0),"")</f>
        <v/>
      </c>
      <c r="H245" s="71" t="str">
        <f>IFERROR(VLOOKUP(F245,'Prog Actual'!H:AM,32,0),"")</f>
        <v/>
      </c>
      <c r="I245" s="71" t="str">
        <f>IFERROR(IF(VLOOKUP(F245,'Prog Actual'!H:Y,18,0)="Tiempo Cip",1,0),"")</f>
        <v/>
      </c>
    </row>
    <row r="246" spans="1:9">
      <c r="A246" s="5"/>
      <c r="B246" s="5" t="str">
        <f>IFERROR(VLOOKUP(A246,'Prog antiguo'!H:BC,48,0),"")</f>
        <v/>
      </c>
      <c r="C246" s="5" t="str">
        <f>IFERROR(VLOOKUP(A246,'Prog antiguo'!H:AM,32,0),"")</f>
        <v/>
      </c>
      <c r="D246" s="71" t="str">
        <f>IFERROR(IF(VLOOKUP(A246,'Prog antiguo'!H:Y,18,0)="Tiempo Cip",1,0),"")</f>
        <v/>
      </c>
      <c r="F246" s="71"/>
      <c r="G246" s="5" t="str">
        <f>IFERROR(VLOOKUP(F246,'Prog Actual'!H:BC,48,0),"")</f>
        <v/>
      </c>
      <c r="H246" s="71" t="str">
        <f>IFERROR(VLOOKUP(F246,'Prog Actual'!H:AM,32,0),"")</f>
        <v/>
      </c>
      <c r="I246" s="71" t="str">
        <f>IFERROR(IF(VLOOKUP(F246,'Prog Actual'!H:Y,18,0)="Tiempo Cip",1,0),"")</f>
        <v/>
      </c>
    </row>
    <row r="247" spans="1:9">
      <c r="A247" s="5"/>
      <c r="B247" s="5" t="str">
        <f>IFERROR(VLOOKUP(A247,'Prog antiguo'!H:BC,48,0),"")</f>
        <v/>
      </c>
      <c r="C247" s="5" t="str">
        <f>IFERROR(VLOOKUP(A247,'Prog antiguo'!H:AM,32,0),"")</f>
        <v/>
      </c>
      <c r="D247" s="71" t="str">
        <f>IFERROR(IF(VLOOKUP(A247,'Prog antiguo'!H:Y,18,0)="Tiempo Cip",1,0),"")</f>
        <v/>
      </c>
      <c r="F247" s="71"/>
      <c r="G247" s="5" t="str">
        <f>IFERROR(VLOOKUP(F247,'Prog Actual'!H:BC,48,0),"")</f>
        <v/>
      </c>
      <c r="H247" s="71" t="str">
        <f>IFERROR(VLOOKUP(F247,'Prog Actual'!H:AM,32,0),"")</f>
        <v/>
      </c>
      <c r="I247" s="71" t="str">
        <f>IFERROR(IF(VLOOKUP(F247,'Prog Actual'!H:Y,18,0)="Tiempo Cip",1,0),"")</f>
        <v/>
      </c>
    </row>
    <row r="248" spans="1:9">
      <c r="A248" s="5"/>
      <c r="B248" s="5" t="str">
        <f>IFERROR(VLOOKUP(A248,'Prog antiguo'!H:BC,48,0),"")</f>
        <v/>
      </c>
      <c r="C248" s="5" t="str">
        <f>IFERROR(VLOOKUP(A248,'Prog antiguo'!H:AM,32,0),"")</f>
        <v/>
      </c>
      <c r="D248" s="71" t="str">
        <f>IFERROR(IF(VLOOKUP(A248,'Prog antiguo'!H:Y,18,0)="Tiempo Cip",1,0),"")</f>
        <v/>
      </c>
      <c r="F248" s="71"/>
      <c r="G248" s="5" t="str">
        <f>IFERROR(VLOOKUP(F248,'Prog Actual'!H:BC,48,0),"")</f>
        <v/>
      </c>
      <c r="H248" s="71" t="str">
        <f>IFERROR(VLOOKUP(F248,'Prog Actual'!H:AM,32,0),"")</f>
        <v/>
      </c>
      <c r="I248" s="71" t="str">
        <f>IFERROR(IF(VLOOKUP(F248,'Prog Actual'!H:Y,18,0)="Tiempo Cip",1,0),"")</f>
        <v/>
      </c>
    </row>
    <row r="249" spans="1:9">
      <c r="A249" s="5"/>
      <c r="B249" s="5" t="str">
        <f>IFERROR(VLOOKUP(A249,'Prog antiguo'!H:BC,48,0),"")</f>
        <v/>
      </c>
      <c r="C249" s="5" t="str">
        <f>IFERROR(VLOOKUP(A249,'Prog antiguo'!H:AM,32,0),"")</f>
        <v/>
      </c>
      <c r="D249" s="71" t="str">
        <f>IFERROR(IF(VLOOKUP(A249,'Prog antiguo'!H:Y,18,0)="Tiempo Cip",1,0),"")</f>
        <v/>
      </c>
      <c r="F249" s="71"/>
      <c r="G249" s="5" t="str">
        <f>IFERROR(VLOOKUP(F249,'Prog Actual'!H:BC,48,0),"")</f>
        <v/>
      </c>
      <c r="H249" s="71" t="str">
        <f>IFERROR(VLOOKUP(F249,'Prog Actual'!H:AM,32,0),"")</f>
        <v/>
      </c>
      <c r="I249" s="71" t="str">
        <f>IFERROR(IF(VLOOKUP(F249,'Prog Actual'!H:Y,18,0)="Tiempo Cip",1,0),"")</f>
        <v/>
      </c>
    </row>
    <row r="250" spans="1:9">
      <c r="A250" s="5"/>
      <c r="B250" s="5" t="str">
        <f>IFERROR(VLOOKUP(A250,'Prog antiguo'!H:BC,48,0),"")</f>
        <v/>
      </c>
      <c r="C250" s="5" t="str">
        <f>IFERROR(VLOOKUP(A250,'Prog antiguo'!H:AM,32,0),"")</f>
        <v/>
      </c>
      <c r="D250" s="71" t="str">
        <f>IFERROR(IF(VLOOKUP(A250,'Prog antiguo'!H:Y,18,0)="Tiempo Cip",1,0),"")</f>
        <v/>
      </c>
      <c r="F250" s="71"/>
      <c r="G250" s="5" t="str">
        <f>IFERROR(VLOOKUP(F250,'Prog Actual'!H:BC,48,0),"")</f>
        <v/>
      </c>
      <c r="H250" s="71" t="str">
        <f>IFERROR(VLOOKUP(F250,'Prog Actual'!H:AM,32,0),"")</f>
        <v/>
      </c>
      <c r="I250" s="71" t="str">
        <f>IFERROR(IF(VLOOKUP(F250,'Prog Actual'!H:Y,18,0)="Tiempo Cip",1,0),"")</f>
        <v/>
      </c>
    </row>
    <row r="251" spans="1:9">
      <c r="A251" s="5"/>
      <c r="B251" s="5" t="str">
        <f>IFERROR(VLOOKUP(A251,'Prog antiguo'!H:BC,48,0),"")</f>
        <v/>
      </c>
      <c r="C251" s="5" t="str">
        <f>IFERROR(VLOOKUP(A251,'Prog antiguo'!H:AM,32,0),"")</f>
        <v/>
      </c>
      <c r="D251" s="71" t="str">
        <f>IFERROR(IF(VLOOKUP(A251,'Prog antiguo'!H:Y,18,0)="Tiempo Cip",1,0),"")</f>
        <v/>
      </c>
      <c r="F251" s="71"/>
      <c r="G251" s="5" t="str">
        <f>IFERROR(VLOOKUP(F251,'Prog Actual'!H:BC,48,0),"")</f>
        <v/>
      </c>
      <c r="H251" s="71" t="str">
        <f>IFERROR(VLOOKUP(F251,'Prog Actual'!H:AM,32,0),"")</f>
        <v/>
      </c>
      <c r="I251" s="71" t="str">
        <f>IFERROR(IF(VLOOKUP(F251,'Prog Actual'!H:Y,18,0)="Tiempo Cip",1,0),"")</f>
        <v/>
      </c>
    </row>
    <row r="252" spans="1:9">
      <c r="A252" s="5"/>
      <c r="B252" s="5" t="str">
        <f>IFERROR(VLOOKUP(A252,'Prog antiguo'!H:BC,48,0),"")</f>
        <v/>
      </c>
      <c r="C252" s="5" t="str">
        <f>IFERROR(VLOOKUP(A252,'Prog antiguo'!H:AM,32,0),"")</f>
        <v/>
      </c>
      <c r="D252" s="71" t="str">
        <f>IFERROR(IF(VLOOKUP(A252,'Prog antiguo'!H:Y,18,0)="Tiempo Cip",1,0),"")</f>
        <v/>
      </c>
      <c r="F252" s="71"/>
      <c r="G252" s="5" t="str">
        <f>IFERROR(VLOOKUP(F252,'Prog Actual'!H:BC,48,0),"")</f>
        <v/>
      </c>
      <c r="H252" s="71" t="str">
        <f>IFERROR(VLOOKUP(F252,'Prog Actual'!H:AM,32,0),"")</f>
        <v/>
      </c>
      <c r="I252" s="71" t="str">
        <f>IFERROR(IF(VLOOKUP(F252,'Prog Actual'!H:Y,18,0)="Tiempo Cip",1,0),"")</f>
        <v/>
      </c>
    </row>
    <row r="253" spans="1:9">
      <c r="A253" s="5"/>
      <c r="B253" s="5" t="str">
        <f>IFERROR(VLOOKUP(A253,'Prog antiguo'!H:BC,48,0),"")</f>
        <v/>
      </c>
      <c r="C253" s="5" t="str">
        <f>IFERROR(VLOOKUP(A253,'Prog antiguo'!H:AM,32,0),"")</f>
        <v/>
      </c>
      <c r="D253" s="71" t="str">
        <f>IFERROR(IF(VLOOKUP(A253,'Prog antiguo'!H:Y,18,0)="Tiempo Cip",1,0),"")</f>
        <v/>
      </c>
      <c r="F253" s="71"/>
      <c r="G253" s="5" t="str">
        <f>IFERROR(VLOOKUP(F253,'Prog Actual'!H:BC,48,0),"")</f>
        <v/>
      </c>
      <c r="H253" s="71" t="str">
        <f>IFERROR(VLOOKUP(F253,'Prog Actual'!H:AM,32,0),"")</f>
        <v/>
      </c>
      <c r="I253" s="71" t="str">
        <f>IFERROR(IF(VLOOKUP(F253,'Prog Actual'!H:Y,18,0)="Tiempo Cip",1,0),"")</f>
        <v/>
      </c>
    </row>
    <row r="254" spans="1:9">
      <c r="A254" s="5"/>
      <c r="B254" s="5" t="str">
        <f>IFERROR(VLOOKUP(A254,'Prog antiguo'!H:BC,48,0),"")</f>
        <v/>
      </c>
      <c r="C254" s="5" t="str">
        <f>IFERROR(VLOOKUP(A254,'Prog antiguo'!H:AM,32,0),"")</f>
        <v/>
      </c>
      <c r="D254" s="71" t="str">
        <f>IFERROR(IF(VLOOKUP(A254,'Prog antiguo'!H:Y,18,0)="Tiempo Cip",1,0),"")</f>
        <v/>
      </c>
      <c r="F254" s="71"/>
      <c r="G254" s="5" t="str">
        <f>IFERROR(VLOOKUP(F254,'Prog Actual'!H:BC,48,0),"")</f>
        <v/>
      </c>
      <c r="H254" s="71" t="str">
        <f>IFERROR(VLOOKUP(F254,'Prog Actual'!H:AM,32,0),"")</f>
        <v/>
      </c>
      <c r="I254" s="71" t="str">
        <f>IFERROR(IF(VLOOKUP(F254,'Prog Actual'!H:Y,18,0)="Tiempo Cip",1,0),"")</f>
        <v/>
      </c>
    </row>
    <row r="255" spans="1:9">
      <c r="A255" s="5"/>
      <c r="B255" s="5" t="str">
        <f>IFERROR(VLOOKUP(A255,'Prog antiguo'!H:BC,48,0),"")</f>
        <v/>
      </c>
      <c r="C255" s="5" t="str">
        <f>IFERROR(VLOOKUP(A255,'Prog antiguo'!H:AM,32,0),"")</f>
        <v/>
      </c>
      <c r="D255" s="71" t="str">
        <f>IFERROR(IF(VLOOKUP(A255,'Prog antiguo'!H:Y,18,0)="Tiempo Cip",1,0),"")</f>
        <v/>
      </c>
      <c r="F255" s="71"/>
      <c r="G255" s="5" t="str">
        <f>IFERROR(VLOOKUP(F255,'Prog Actual'!H:BC,48,0),"")</f>
        <v/>
      </c>
      <c r="H255" s="71" t="str">
        <f>IFERROR(VLOOKUP(F255,'Prog Actual'!H:AM,32,0),"")</f>
        <v/>
      </c>
      <c r="I255" s="71" t="str">
        <f>IFERROR(IF(VLOOKUP(F255,'Prog Actual'!H:Y,18,0)="Tiempo Cip",1,0),"")</f>
        <v/>
      </c>
    </row>
    <row r="256" spans="1:9">
      <c r="A256" s="5"/>
      <c r="B256" s="5" t="str">
        <f>IFERROR(VLOOKUP(A256,'Prog antiguo'!H:BC,48,0),"")</f>
        <v/>
      </c>
      <c r="C256" s="5" t="str">
        <f>IFERROR(VLOOKUP(A256,'Prog antiguo'!H:AM,32,0),"")</f>
        <v/>
      </c>
      <c r="D256" s="71" t="str">
        <f>IFERROR(IF(VLOOKUP(A256,'Prog antiguo'!H:Y,18,0)="Tiempo Cip",1,0),"")</f>
        <v/>
      </c>
      <c r="F256" s="71"/>
      <c r="G256" s="5" t="str">
        <f>IFERROR(VLOOKUP(F256,'Prog Actual'!H:BC,48,0),"")</f>
        <v/>
      </c>
      <c r="H256" s="71" t="str">
        <f>IFERROR(VLOOKUP(F256,'Prog Actual'!H:AM,32,0),"")</f>
        <v/>
      </c>
      <c r="I256" s="71" t="str">
        <f>IFERROR(IF(VLOOKUP(F256,'Prog Actual'!H:Y,18,0)="Tiempo Cip",1,0),"")</f>
        <v/>
      </c>
    </row>
    <row r="257" spans="1:9">
      <c r="A257" s="5"/>
      <c r="B257" s="5" t="str">
        <f>IFERROR(VLOOKUP(A257,'Prog antiguo'!H:BC,48,0),"")</f>
        <v/>
      </c>
      <c r="C257" s="5" t="str">
        <f>IFERROR(VLOOKUP(A257,'Prog antiguo'!H:AM,32,0),"")</f>
        <v/>
      </c>
      <c r="D257" s="71" t="str">
        <f>IFERROR(IF(VLOOKUP(A257,'Prog antiguo'!H:Y,18,0)="Tiempo Cip",1,0),"")</f>
        <v/>
      </c>
      <c r="F257" s="71"/>
      <c r="G257" s="5" t="str">
        <f>IFERROR(VLOOKUP(F257,'Prog Actual'!H:BC,48,0),"")</f>
        <v/>
      </c>
      <c r="H257" s="71" t="str">
        <f>IFERROR(VLOOKUP(F257,'Prog Actual'!H:AM,32,0),"")</f>
        <v/>
      </c>
      <c r="I257" s="71" t="str">
        <f>IFERROR(IF(VLOOKUP(F257,'Prog Actual'!H:Y,18,0)="Tiempo Cip",1,0),"")</f>
        <v/>
      </c>
    </row>
    <row r="258" spans="1:9">
      <c r="A258" s="5"/>
      <c r="B258" s="5" t="str">
        <f>IFERROR(VLOOKUP(A258,'Prog antiguo'!H:BC,48,0),"")</f>
        <v/>
      </c>
      <c r="C258" s="5" t="str">
        <f>IFERROR(VLOOKUP(A258,'Prog antiguo'!H:AM,32,0),"")</f>
        <v/>
      </c>
      <c r="D258" s="71" t="str">
        <f>IFERROR(IF(VLOOKUP(A258,'Prog antiguo'!H:Y,18,0)="Tiempo Cip",1,0),"")</f>
        <v/>
      </c>
      <c r="F258" s="71"/>
      <c r="G258" s="5" t="str">
        <f>IFERROR(VLOOKUP(F258,'Prog Actual'!H:BC,48,0),"")</f>
        <v/>
      </c>
      <c r="H258" s="71" t="str">
        <f>IFERROR(VLOOKUP(F258,'Prog Actual'!H:AM,32,0),"")</f>
        <v/>
      </c>
      <c r="I258" s="71" t="str">
        <f>IFERROR(IF(VLOOKUP(F258,'Prog Actual'!H:Y,18,0)="Tiempo Cip",1,0),"")</f>
        <v/>
      </c>
    </row>
    <row r="259" spans="1:9">
      <c r="A259" s="5"/>
      <c r="B259" s="5" t="str">
        <f>IFERROR(VLOOKUP(A259,'Prog antiguo'!H:BC,48,0),"")</f>
        <v/>
      </c>
      <c r="C259" s="5" t="str">
        <f>IFERROR(VLOOKUP(A259,'Prog antiguo'!H:AM,32,0),"")</f>
        <v/>
      </c>
      <c r="D259" s="71" t="str">
        <f>IFERROR(IF(VLOOKUP(A259,'Prog antiguo'!H:Y,18,0)="Tiempo Cip",1,0),"")</f>
        <v/>
      </c>
      <c r="F259" s="71"/>
      <c r="G259" s="5" t="str">
        <f>IFERROR(VLOOKUP(F259,'Prog Actual'!H:BC,48,0),"")</f>
        <v/>
      </c>
      <c r="H259" s="71" t="str">
        <f>IFERROR(VLOOKUP(F259,'Prog Actual'!H:AM,32,0),"")</f>
        <v/>
      </c>
      <c r="I259" s="71" t="str">
        <f>IFERROR(IF(VLOOKUP(F259,'Prog Actual'!H:Y,18,0)="Tiempo Cip",1,0),"")</f>
        <v/>
      </c>
    </row>
    <row r="260" spans="1:9">
      <c r="A260" s="5"/>
      <c r="B260" s="5" t="str">
        <f>IFERROR(VLOOKUP(A260,'Prog antiguo'!H:BC,48,0),"")</f>
        <v/>
      </c>
      <c r="C260" s="5" t="str">
        <f>IFERROR(VLOOKUP(A260,'Prog antiguo'!H:AM,32,0),"")</f>
        <v/>
      </c>
      <c r="D260" s="71" t="str">
        <f>IFERROR(IF(VLOOKUP(A260,'Prog antiguo'!H:Y,18,0)="Tiempo Cip",1,0),"")</f>
        <v/>
      </c>
      <c r="F260" s="71"/>
      <c r="G260" s="5" t="str">
        <f>IFERROR(VLOOKUP(F260,'Prog Actual'!H:BC,48,0),"")</f>
        <v/>
      </c>
      <c r="H260" s="71" t="str">
        <f>IFERROR(VLOOKUP(F260,'Prog Actual'!H:AM,32,0),"")</f>
        <v/>
      </c>
      <c r="I260" s="71" t="str">
        <f>IFERROR(IF(VLOOKUP(F260,'Prog Actual'!H:Y,18,0)="Tiempo Cip",1,0),"")</f>
        <v/>
      </c>
    </row>
    <row r="261" spans="1:9">
      <c r="A261" s="5"/>
      <c r="B261" s="5" t="str">
        <f>IFERROR(VLOOKUP(A261,'Prog antiguo'!H:BC,48,0),"")</f>
        <v/>
      </c>
      <c r="C261" s="5" t="str">
        <f>IFERROR(VLOOKUP(A261,'Prog antiguo'!H:AM,32,0),"")</f>
        <v/>
      </c>
      <c r="D261" s="71" t="str">
        <f>IFERROR(IF(VLOOKUP(A261,'Prog antiguo'!H:Y,18,0)="Tiempo Cip",1,0),"")</f>
        <v/>
      </c>
      <c r="F261" s="71"/>
      <c r="G261" s="5" t="str">
        <f>IFERROR(VLOOKUP(F261,'Prog Actual'!H:BC,48,0),"")</f>
        <v/>
      </c>
      <c r="H261" s="71" t="str">
        <f>IFERROR(VLOOKUP(F261,'Prog Actual'!H:AM,32,0),"")</f>
        <v/>
      </c>
      <c r="I261" s="71" t="str">
        <f>IFERROR(IF(VLOOKUP(F261,'Prog Actual'!H:Y,18,0)="Tiempo Cip",1,0),"")</f>
        <v/>
      </c>
    </row>
    <row r="262" spans="1:9">
      <c r="A262" s="5"/>
      <c r="B262" s="5" t="str">
        <f>IFERROR(VLOOKUP(A262,'Prog antiguo'!H:BC,48,0),"")</f>
        <v/>
      </c>
      <c r="C262" s="5" t="str">
        <f>IFERROR(VLOOKUP(A262,'Prog antiguo'!H:AM,32,0),"")</f>
        <v/>
      </c>
      <c r="D262" s="71" t="str">
        <f>IFERROR(IF(VLOOKUP(A262,'Prog antiguo'!H:Y,18,0)="Tiempo Cip",1,0),"")</f>
        <v/>
      </c>
      <c r="F262" s="71"/>
      <c r="G262" s="5" t="str">
        <f>IFERROR(VLOOKUP(F262,'Prog Actual'!H:BC,48,0),"")</f>
        <v/>
      </c>
      <c r="H262" s="71" t="str">
        <f>IFERROR(VLOOKUP(F262,'Prog Actual'!H:AM,32,0),"")</f>
        <v/>
      </c>
      <c r="I262" s="71" t="str">
        <f>IFERROR(IF(VLOOKUP(F262,'Prog Actual'!H:Y,18,0)="Tiempo Cip",1,0),"")</f>
        <v/>
      </c>
    </row>
    <row r="263" spans="1:9">
      <c r="A263" s="5"/>
      <c r="B263" s="5" t="str">
        <f>IFERROR(VLOOKUP(A263,'Prog antiguo'!H:BC,48,0),"")</f>
        <v/>
      </c>
      <c r="C263" s="5" t="str">
        <f>IFERROR(VLOOKUP(A263,'Prog antiguo'!H:AM,32,0),"")</f>
        <v/>
      </c>
      <c r="D263" s="71" t="str">
        <f>IFERROR(IF(VLOOKUP(A263,'Prog antiguo'!H:Y,18,0)="Tiempo Cip",1,0),"")</f>
        <v/>
      </c>
      <c r="F263" s="71"/>
      <c r="G263" s="5" t="str">
        <f>IFERROR(VLOOKUP(F263,'Prog Actual'!H:BC,48,0),"")</f>
        <v/>
      </c>
      <c r="H263" s="71" t="str">
        <f>IFERROR(VLOOKUP(F263,'Prog Actual'!H:AM,32,0),"")</f>
        <v/>
      </c>
      <c r="I263" s="71" t="str">
        <f>IFERROR(IF(VLOOKUP(F263,'Prog Actual'!H:Y,18,0)="Tiempo Cip",1,0),"")</f>
        <v/>
      </c>
    </row>
    <row r="264" spans="1:9">
      <c r="A264" s="5"/>
      <c r="B264" s="5" t="str">
        <f>IFERROR(VLOOKUP(A264,'Prog antiguo'!H:BC,48,0),"")</f>
        <v/>
      </c>
      <c r="C264" s="5" t="str">
        <f>IFERROR(VLOOKUP(A264,'Prog antiguo'!H:AM,32,0),"")</f>
        <v/>
      </c>
      <c r="D264" s="71" t="str">
        <f>IFERROR(IF(VLOOKUP(A264,'Prog antiguo'!H:Y,18,0)="Tiempo Cip",1,0),"")</f>
        <v/>
      </c>
      <c r="F264" s="71"/>
      <c r="G264" s="5" t="str">
        <f>IFERROR(VLOOKUP(F264,'Prog Actual'!H:BC,48,0),"")</f>
        <v/>
      </c>
      <c r="H264" s="71" t="str">
        <f>IFERROR(VLOOKUP(F264,'Prog Actual'!H:AM,32,0),"")</f>
        <v/>
      </c>
      <c r="I264" s="71" t="str">
        <f>IFERROR(IF(VLOOKUP(F264,'Prog Actual'!H:Y,18,0)="Tiempo Cip",1,0),"")</f>
        <v/>
      </c>
    </row>
    <row r="265" spans="1:9">
      <c r="A265" s="5"/>
      <c r="B265" s="5" t="str">
        <f>IFERROR(VLOOKUP(A265,'Prog antiguo'!H:BC,48,0),"")</f>
        <v/>
      </c>
      <c r="C265" s="5" t="str">
        <f>IFERROR(VLOOKUP(A265,'Prog antiguo'!H:AM,32,0),"")</f>
        <v/>
      </c>
      <c r="D265" s="71" t="str">
        <f>IFERROR(IF(VLOOKUP(A265,'Prog antiguo'!H:Y,18,0)="Tiempo Cip",1,0),"")</f>
        <v/>
      </c>
      <c r="F265" s="71"/>
      <c r="G265" s="5" t="str">
        <f>IFERROR(VLOOKUP(F265,'Prog Actual'!H:BC,48,0),"")</f>
        <v/>
      </c>
      <c r="H265" s="71" t="str">
        <f>IFERROR(VLOOKUP(F265,'Prog Actual'!H:AM,32,0),"")</f>
        <v/>
      </c>
      <c r="I265" s="71" t="str">
        <f>IFERROR(IF(VLOOKUP(F265,'Prog Actual'!H:Y,18,0)="Tiempo Cip",1,0),"")</f>
        <v/>
      </c>
    </row>
    <row r="266" spans="1:9">
      <c r="A266" s="5"/>
      <c r="B266" s="5" t="str">
        <f>IFERROR(VLOOKUP(A266,'Prog antiguo'!H:BC,48,0),"")</f>
        <v/>
      </c>
      <c r="C266" s="5" t="str">
        <f>IFERROR(VLOOKUP(A266,'Prog antiguo'!H:AM,32,0),"")</f>
        <v/>
      </c>
      <c r="D266" s="71" t="str">
        <f>IFERROR(IF(VLOOKUP(A266,'Prog antiguo'!H:Y,18,0)="Tiempo Cip",1,0),"")</f>
        <v/>
      </c>
      <c r="F266" s="71"/>
      <c r="G266" s="5" t="str">
        <f>IFERROR(VLOOKUP(F266,'Prog Actual'!H:BC,48,0),"")</f>
        <v/>
      </c>
      <c r="H266" s="71" t="str">
        <f>IFERROR(VLOOKUP(F266,'Prog Actual'!H:AM,32,0),"")</f>
        <v/>
      </c>
      <c r="I266" s="71" t="str">
        <f>IFERROR(IF(VLOOKUP(F266,'Prog Actual'!H:Y,18,0)="Tiempo Cip",1,0),"")</f>
        <v/>
      </c>
    </row>
    <row r="267" spans="1:9">
      <c r="A267" s="5"/>
      <c r="B267" s="5" t="str">
        <f>IFERROR(VLOOKUP(A267,'Prog antiguo'!H:BC,48,0),"")</f>
        <v/>
      </c>
      <c r="C267" s="5" t="str">
        <f>IFERROR(VLOOKUP(A267,'Prog antiguo'!H:AM,32,0),"")</f>
        <v/>
      </c>
      <c r="D267" s="71" t="str">
        <f>IFERROR(IF(VLOOKUP(A267,'Prog antiguo'!H:Y,18,0)="Tiempo Cip",1,0),"")</f>
        <v/>
      </c>
      <c r="F267" s="71"/>
      <c r="G267" s="5" t="str">
        <f>IFERROR(VLOOKUP(F267,'Prog Actual'!H:BC,48,0),"")</f>
        <v/>
      </c>
      <c r="H267" s="71" t="str">
        <f>IFERROR(VLOOKUP(F267,'Prog Actual'!H:AM,32,0),"")</f>
        <v/>
      </c>
      <c r="I267" s="71" t="str">
        <f>IFERROR(IF(VLOOKUP(F267,'Prog Actual'!H:Y,18,0)="Tiempo Cip",1,0),"")</f>
        <v/>
      </c>
    </row>
    <row r="268" spans="1:9">
      <c r="A268" s="5"/>
      <c r="B268" s="5" t="str">
        <f>IFERROR(VLOOKUP(A268,'Prog antiguo'!H:BC,48,0),"")</f>
        <v/>
      </c>
      <c r="C268" s="5" t="str">
        <f>IFERROR(VLOOKUP(A268,'Prog antiguo'!H:AM,32,0),"")</f>
        <v/>
      </c>
      <c r="D268" s="71" t="str">
        <f>IFERROR(IF(VLOOKUP(A268,'Prog antiguo'!H:Y,18,0)="Tiempo Cip",1,0),"")</f>
        <v/>
      </c>
      <c r="F268" s="71"/>
      <c r="G268" s="5" t="str">
        <f>IFERROR(VLOOKUP(F268,'Prog Actual'!H:BC,48,0),"")</f>
        <v/>
      </c>
      <c r="H268" s="71" t="str">
        <f>IFERROR(VLOOKUP(F268,'Prog Actual'!H:AM,32,0),"")</f>
        <v/>
      </c>
      <c r="I268" s="71" t="str">
        <f>IFERROR(IF(VLOOKUP(F268,'Prog Actual'!H:Y,18,0)="Tiempo Cip",1,0),"")</f>
        <v/>
      </c>
    </row>
    <row r="269" spans="1:9">
      <c r="A269" s="5"/>
      <c r="B269" s="5" t="str">
        <f>IFERROR(VLOOKUP(A269,'Prog antiguo'!H:BC,48,0),"")</f>
        <v/>
      </c>
      <c r="C269" s="5" t="str">
        <f>IFERROR(VLOOKUP(A269,'Prog antiguo'!H:AM,32,0),"")</f>
        <v/>
      </c>
      <c r="D269" s="71" t="str">
        <f>IFERROR(IF(VLOOKUP(A269,'Prog antiguo'!H:Y,18,0)="Tiempo Cip",1,0),"")</f>
        <v/>
      </c>
      <c r="F269" s="71"/>
      <c r="G269" s="5" t="str">
        <f>IFERROR(VLOOKUP(F269,'Prog Actual'!H:BC,48,0),"")</f>
        <v/>
      </c>
      <c r="H269" s="71" t="str">
        <f>IFERROR(VLOOKUP(F269,'Prog Actual'!H:AM,32,0),"")</f>
        <v/>
      </c>
      <c r="I269" s="71" t="str">
        <f>IFERROR(IF(VLOOKUP(F269,'Prog Actual'!H:Y,18,0)="Tiempo Cip",1,0),"")</f>
        <v/>
      </c>
    </row>
    <row r="270" spans="1:9">
      <c r="A270" s="5"/>
      <c r="B270" s="5" t="str">
        <f>IFERROR(VLOOKUP(A270,'Prog antiguo'!H:BC,48,0),"")</f>
        <v/>
      </c>
      <c r="C270" s="5" t="str">
        <f>IFERROR(VLOOKUP(A270,'Prog antiguo'!H:AM,32,0),"")</f>
        <v/>
      </c>
      <c r="D270" s="71" t="str">
        <f>IFERROR(IF(VLOOKUP(A270,'Prog antiguo'!H:Y,18,0)="Tiempo Cip",1,0),"")</f>
        <v/>
      </c>
      <c r="F270" s="71"/>
      <c r="G270" s="5" t="str">
        <f>IFERROR(VLOOKUP(F270,'Prog Actual'!H:BC,48,0),"")</f>
        <v/>
      </c>
      <c r="H270" s="71" t="str">
        <f>IFERROR(VLOOKUP(F270,'Prog Actual'!H:AM,32,0),"")</f>
        <v/>
      </c>
      <c r="I270" s="71" t="str">
        <f>IFERROR(IF(VLOOKUP(F270,'Prog Actual'!H:Y,18,0)="Tiempo Cip",1,0),"")</f>
        <v/>
      </c>
    </row>
    <row r="271" spans="1:9">
      <c r="A271" s="5"/>
      <c r="B271" s="5" t="str">
        <f>IFERROR(VLOOKUP(A271,'Prog antiguo'!H:BC,48,0),"")</f>
        <v/>
      </c>
      <c r="C271" s="5" t="str">
        <f>IFERROR(VLOOKUP(A271,'Prog antiguo'!H:AM,32,0),"")</f>
        <v/>
      </c>
      <c r="D271" s="71" t="str">
        <f>IFERROR(IF(VLOOKUP(A271,'Prog antiguo'!H:Y,18,0)="Tiempo Cip",1,0),"")</f>
        <v/>
      </c>
      <c r="F271" s="71"/>
      <c r="G271" s="5" t="str">
        <f>IFERROR(VLOOKUP(F271,'Prog Actual'!H:BC,48,0),"")</f>
        <v/>
      </c>
      <c r="H271" s="71" t="str">
        <f>IFERROR(VLOOKUP(F271,'Prog Actual'!H:AM,32,0),"")</f>
        <v/>
      </c>
      <c r="I271" s="71" t="str">
        <f>IFERROR(IF(VLOOKUP(F271,'Prog Actual'!H:Y,18,0)="Tiempo Cip",1,0),"")</f>
        <v/>
      </c>
    </row>
    <row r="272" spans="1:9">
      <c r="A272" s="5"/>
      <c r="B272" s="5" t="str">
        <f>IFERROR(VLOOKUP(A272,'Prog antiguo'!H:BC,48,0),"")</f>
        <v/>
      </c>
      <c r="C272" s="5" t="str">
        <f>IFERROR(VLOOKUP(A272,'Prog antiguo'!H:AM,32,0),"")</f>
        <v/>
      </c>
      <c r="D272" s="71" t="str">
        <f>IFERROR(IF(VLOOKUP(A272,'Prog antiguo'!H:Y,18,0)="Tiempo Cip",1,0),"")</f>
        <v/>
      </c>
      <c r="F272" s="71"/>
      <c r="G272" s="5" t="str">
        <f>IFERROR(VLOOKUP(F272,'Prog Actual'!H:BC,48,0),"")</f>
        <v/>
      </c>
      <c r="H272" s="71" t="str">
        <f>IFERROR(VLOOKUP(F272,'Prog Actual'!H:AM,32,0),"")</f>
        <v/>
      </c>
      <c r="I272" s="71" t="str">
        <f>IFERROR(IF(VLOOKUP(F272,'Prog Actual'!H:Y,18,0)="Tiempo Cip",1,0),"")</f>
        <v/>
      </c>
    </row>
    <row r="273" spans="1:9">
      <c r="A273" s="5"/>
      <c r="B273" s="5" t="str">
        <f>IFERROR(VLOOKUP(A273,'Prog antiguo'!H:BC,48,0),"")</f>
        <v/>
      </c>
      <c r="C273" s="5" t="str">
        <f>IFERROR(VLOOKUP(A273,'Prog antiguo'!H:AM,32,0),"")</f>
        <v/>
      </c>
      <c r="D273" s="71" t="str">
        <f>IFERROR(IF(VLOOKUP(A273,'Prog antiguo'!H:Y,18,0)="Tiempo Cip",1,0),"")</f>
        <v/>
      </c>
      <c r="F273" s="71"/>
      <c r="G273" s="5" t="str">
        <f>IFERROR(VLOOKUP(F273,'Prog Actual'!H:BC,48,0),"")</f>
        <v/>
      </c>
      <c r="H273" s="71" t="str">
        <f>IFERROR(VLOOKUP(F273,'Prog Actual'!H:AM,32,0),"")</f>
        <v/>
      </c>
      <c r="I273" s="71" t="str">
        <f>IFERROR(IF(VLOOKUP(F273,'Prog Actual'!H:Y,18,0)="Tiempo Cip",1,0),"")</f>
        <v/>
      </c>
    </row>
    <row r="274" spans="1:9">
      <c r="A274" s="5"/>
      <c r="B274" s="5" t="str">
        <f>IFERROR(VLOOKUP(A274,'Prog antiguo'!H:BC,48,0),"")</f>
        <v/>
      </c>
      <c r="C274" s="5" t="str">
        <f>IFERROR(VLOOKUP(A274,'Prog antiguo'!H:AM,32,0),"")</f>
        <v/>
      </c>
      <c r="D274" s="71" t="str">
        <f>IFERROR(IF(VLOOKUP(A274,'Prog antiguo'!H:Y,18,0)="Tiempo Cip",1,0),"")</f>
        <v/>
      </c>
      <c r="F274" s="71"/>
      <c r="G274" s="5" t="str">
        <f>IFERROR(VLOOKUP(F274,'Prog Actual'!H:BC,48,0),"")</f>
        <v/>
      </c>
      <c r="H274" s="71" t="str">
        <f>IFERROR(VLOOKUP(F274,'Prog Actual'!H:AM,32,0),"")</f>
        <v/>
      </c>
      <c r="I274" s="71" t="str">
        <f>IFERROR(IF(VLOOKUP(F274,'Prog Actual'!H:Y,18,0)="Tiempo Cip",1,0),"")</f>
        <v/>
      </c>
    </row>
    <row r="275" spans="1:9">
      <c r="A275" s="5"/>
      <c r="B275" s="5" t="str">
        <f>IFERROR(VLOOKUP(A275,'Prog antiguo'!H:BC,48,0),"")</f>
        <v/>
      </c>
      <c r="C275" s="5" t="str">
        <f>IFERROR(VLOOKUP(A275,'Prog antiguo'!H:AM,32,0),"")</f>
        <v/>
      </c>
      <c r="D275" s="71" t="str">
        <f>IFERROR(IF(VLOOKUP(A275,'Prog antiguo'!H:Y,18,0)="Tiempo Cip",1,0),"")</f>
        <v/>
      </c>
      <c r="F275" s="71"/>
      <c r="G275" s="5" t="str">
        <f>IFERROR(VLOOKUP(F275,'Prog Actual'!H:BC,48,0),"")</f>
        <v/>
      </c>
      <c r="H275" s="71" t="str">
        <f>IFERROR(VLOOKUP(F275,'Prog Actual'!H:AM,32,0),"")</f>
        <v/>
      </c>
      <c r="I275" s="71" t="str">
        <f>IFERROR(IF(VLOOKUP(F275,'Prog Actual'!H:Y,18,0)="Tiempo Cip",1,0),"")</f>
        <v/>
      </c>
    </row>
    <row r="276" spans="1:9">
      <c r="A276" s="5"/>
      <c r="B276" s="5" t="str">
        <f>IFERROR(VLOOKUP(A276,'Prog antiguo'!H:BC,48,0),"")</f>
        <v/>
      </c>
      <c r="C276" s="5" t="str">
        <f>IFERROR(VLOOKUP(A276,'Prog antiguo'!H:AM,32,0),"")</f>
        <v/>
      </c>
      <c r="D276" s="71" t="str">
        <f>IFERROR(IF(VLOOKUP(A276,'Prog antiguo'!H:Y,18,0)="Tiempo Cip",1,0),"")</f>
        <v/>
      </c>
      <c r="F276" s="71"/>
      <c r="G276" s="5" t="str">
        <f>IFERROR(VLOOKUP(F276,'Prog Actual'!H:BC,48,0),"")</f>
        <v/>
      </c>
      <c r="H276" s="71" t="str">
        <f>IFERROR(VLOOKUP(F276,'Prog Actual'!H:AM,32,0),"")</f>
        <v/>
      </c>
      <c r="I276" s="71" t="str">
        <f>IFERROR(IF(VLOOKUP(F276,'Prog Actual'!H:Y,18,0)="Tiempo Cip",1,0),"")</f>
        <v/>
      </c>
    </row>
    <row r="277" spans="1:9">
      <c r="A277" s="5"/>
      <c r="B277" s="5" t="str">
        <f>IFERROR(VLOOKUP(A277,'Prog antiguo'!H:BC,48,0),"")</f>
        <v/>
      </c>
      <c r="C277" s="5" t="str">
        <f>IFERROR(VLOOKUP(A277,'Prog antiguo'!H:AM,32,0),"")</f>
        <v/>
      </c>
      <c r="D277" s="71" t="str">
        <f>IFERROR(IF(VLOOKUP(A277,'Prog antiguo'!H:Y,18,0)="Tiempo Cip",1,0),"")</f>
        <v/>
      </c>
      <c r="F277" s="71"/>
      <c r="G277" s="5" t="str">
        <f>IFERROR(VLOOKUP(F277,'Prog Actual'!H:BC,48,0),"")</f>
        <v/>
      </c>
      <c r="H277" s="71" t="str">
        <f>IFERROR(VLOOKUP(F277,'Prog Actual'!H:AM,32,0),"")</f>
        <v/>
      </c>
      <c r="I277" s="71" t="str">
        <f>IFERROR(IF(VLOOKUP(F277,'Prog Actual'!H:Y,18,0)="Tiempo Cip",1,0),"")</f>
        <v/>
      </c>
    </row>
  </sheetData>
  <conditionalFormatting sqref="A45:A67">
    <cfRule type="iconSet" priority="1">
      <iconSet iconSet="3Symbols">
        <cfvo type="percent" val="0"/>
        <cfvo type="num" val="0"/>
        <cfvo type="num" val="3"/>
      </iconSet>
    </cfRule>
  </conditionalFormatting>
  <pageMargins left="0.7" right="0.7" top="0.75" bottom="0.75" header="0.3" footer="0.3"/>
  <pageSetup orientation="portrait" r:id="rId7"/>
  <legacyDrawing r:id="rId8"/>
  <controls>
    <control shapeId="20481" r:id="rId9" name="CommandButton1"/>
  </controls>
</worksheet>
</file>

<file path=xl/worksheets/sheet11.xml><?xml version="1.0" encoding="utf-8"?>
<worksheet xmlns="http://schemas.openxmlformats.org/spreadsheetml/2006/main" xmlns:r="http://schemas.openxmlformats.org/officeDocument/2006/relationships">
  <sheetPr codeName="Hoja14">
    <tabColor theme="9"/>
  </sheetPr>
  <dimension ref="A5:K150"/>
  <sheetViews>
    <sheetView topLeftCell="A67" workbookViewId="0">
      <selection activeCell="E21" sqref="E21"/>
    </sheetView>
  </sheetViews>
  <sheetFormatPr baseColWidth="10" defaultRowHeight="12.75"/>
  <cols>
    <col min="2" max="2" width="18" customWidth="1"/>
    <col min="3" max="4" width="5" customWidth="1"/>
    <col min="5" max="5" width="16.7109375" customWidth="1"/>
    <col min="6" max="6" width="16.5703125" customWidth="1"/>
    <col min="7" max="7" width="8.140625" customWidth="1"/>
    <col min="8" max="10" width="7.85546875" customWidth="1"/>
    <col min="11" max="11" width="11.140625" customWidth="1"/>
    <col min="12" max="12" width="4" customWidth="1"/>
    <col min="13" max="13" width="11.140625" customWidth="1"/>
  </cols>
  <sheetData>
    <row r="5" spans="1:11" ht="21">
      <c r="A5" s="266" t="s">
        <v>757</v>
      </c>
    </row>
    <row r="6" spans="1:11" ht="21">
      <c r="A6" s="172" t="s">
        <v>673</v>
      </c>
      <c r="B6" t="s">
        <v>804</v>
      </c>
      <c r="C6" s="267"/>
      <c r="D6" s="267"/>
      <c r="F6" s="172" t="s">
        <v>517</v>
      </c>
      <c r="G6" t="s">
        <v>815</v>
      </c>
    </row>
    <row r="8" spans="1:11">
      <c r="A8" s="172" t="s">
        <v>741</v>
      </c>
      <c r="F8" s="172" t="s">
        <v>687</v>
      </c>
      <c r="H8" s="172" t="s">
        <v>504</v>
      </c>
    </row>
    <row r="9" spans="1:11">
      <c r="A9" s="172" t="s">
        <v>40</v>
      </c>
      <c r="B9" s="172" t="s">
        <v>670</v>
      </c>
      <c r="C9" t="s">
        <v>317</v>
      </c>
      <c r="F9" s="172" t="s">
        <v>501</v>
      </c>
      <c r="G9" s="172" t="s">
        <v>40</v>
      </c>
      <c r="H9" t="s">
        <v>531</v>
      </c>
      <c r="I9" t="s">
        <v>564</v>
      </c>
      <c r="J9" t="s">
        <v>577</v>
      </c>
      <c r="K9" t="s">
        <v>675</v>
      </c>
    </row>
    <row r="10" spans="1:11">
      <c r="A10" t="s">
        <v>11</v>
      </c>
      <c r="B10">
        <v>1274223</v>
      </c>
      <c r="C10" s="265">
        <v>1</v>
      </c>
      <c r="F10" s="190">
        <v>40700</v>
      </c>
      <c r="G10" t="s">
        <v>265</v>
      </c>
      <c r="H10" s="174">
        <v>450.00000000000011</v>
      </c>
      <c r="I10" s="174">
        <v>450.00000000000023</v>
      </c>
      <c r="J10" s="174"/>
      <c r="K10" s="174">
        <v>900.00000000000034</v>
      </c>
    </row>
    <row r="11" spans="1:11">
      <c r="B11">
        <v>7085399</v>
      </c>
      <c r="C11" s="265">
        <v>1</v>
      </c>
      <c r="G11" t="s">
        <v>266</v>
      </c>
      <c r="H11" s="174">
        <v>449.99999999999994</v>
      </c>
      <c r="I11" s="174">
        <v>450.00000000000006</v>
      </c>
      <c r="J11" s="174"/>
      <c r="K11" s="174">
        <v>900</v>
      </c>
    </row>
    <row r="12" spans="1:11">
      <c r="A12" t="s">
        <v>15</v>
      </c>
      <c r="B12">
        <v>7084846</v>
      </c>
      <c r="C12" s="265">
        <v>1</v>
      </c>
      <c r="G12" t="s">
        <v>269</v>
      </c>
      <c r="H12" s="174">
        <v>450.00000000000028</v>
      </c>
      <c r="I12" s="174">
        <v>449.99999999999983</v>
      </c>
      <c r="J12" s="174"/>
      <c r="K12" s="174">
        <v>900.00000000000011</v>
      </c>
    </row>
    <row r="13" spans="1:11">
      <c r="B13">
        <v>7085272</v>
      </c>
      <c r="C13" s="265">
        <v>1</v>
      </c>
      <c r="G13" t="s">
        <v>271</v>
      </c>
      <c r="H13" s="174">
        <v>450.00000000000028</v>
      </c>
      <c r="I13" s="174">
        <v>450.00000000000011</v>
      </c>
      <c r="J13" s="174"/>
      <c r="K13" s="174">
        <v>900.00000000000045</v>
      </c>
    </row>
    <row r="14" spans="1:11">
      <c r="B14">
        <v>7085408</v>
      </c>
      <c r="C14" s="265">
        <v>1</v>
      </c>
      <c r="G14" t="s">
        <v>272</v>
      </c>
      <c r="H14" s="174">
        <v>450</v>
      </c>
      <c r="I14" s="174">
        <v>450.00000000000006</v>
      </c>
      <c r="J14" s="174"/>
      <c r="K14" s="174">
        <v>900</v>
      </c>
    </row>
    <row r="15" spans="1:11">
      <c r="A15" t="s">
        <v>19</v>
      </c>
      <c r="B15">
        <v>1273732</v>
      </c>
      <c r="C15" s="265">
        <v>1</v>
      </c>
      <c r="G15" t="s">
        <v>273</v>
      </c>
      <c r="H15" s="174">
        <v>450</v>
      </c>
      <c r="I15" s="174">
        <v>449.99999999999994</v>
      </c>
      <c r="J15" s="174"/>
      <c r="K15" s="174">
        <v>900</v>
      </c>
    </row>
    <row r="16" spans="1:11">
      <c r="B16">
        <v>1277093</v>
      </c>
      <c r="C16" s="265">
        <v>1</v>
      </c>
      <c r="F16" s="190">
        <v>40701</v>
      </c>
      <c r="G16" t="s">
        <v>265</v>
      </c>
      <c r="H16" s="174">
        <v>450</v>
      </c>
      <c r="I16" s="174">
        <v>450</v>
      </c>
      <c r="J16" s="174">
        <v>540.00000000000023</v>
      </c>
      <c r="K16" s="174">
        <v>1440.0000000000002</v>
      </c>
    </row>
    <row r="17" spans="1:11">
      <c r="B17">
        <v>1275745</v>
      </c>
      <c r="C17" s="265">
        <v>1</v>
      </c>
      <c r="G17" t="s">
        <v>266</v>
      </c>
      <c r="H17" s="174">
        <v>450</v>
      </c>
      <c r="I17" s="174">
        <v>450</v>
      </c>
      <c r="J17" s="174">
        <v>540.00000000000011</v>
      </c>
      <c r="K17" s="174">
        <v>1440</v>
      </c>
    </row>
    <row r="18" spans="1:11">
      <c r="B18">
        <v>1275431</v>
      </c>
      <c r="C18" s="265">
        <v>1</v>
      </c>
      <c r="G18" t="s">
        <v>269</v>
      </c>
      <c r="H18" s="174">
        <v>450.00000000000006</v>
      </c>
      <c r="I18" s="174">
        <v>450.00000000000023</v>
      </c>
      <c r="J18" s="174">
        <v>540</v>
      </c>
      <c r="K18" s="174">
        <v>1440.0000000000002</v>
      </c>
    </row>
    <row r="19" spans="1:11">
      <c r="B19">
        <v>7085409</v>
      </c>
      <c r="C19" s="265">
        <v>1</v>
      </c>
      <c r="G19" t="s">
        <v>271</v>
      </c>
      <c r="H19" s="174">
        <v>450.00000000000006</v>
      </c>
      <c r="I19" s="174">
        <v>450.00000000000011</v>
      </c>
      <c r="J19" s="174">
        <v>540.00000000000011</v>
      </c>
      <c r="K19" s="174">
        <v>1440.0000000000005</v>
      </c>
    </row>
    <row r="20" spans="1:11">
      <c r="B20">
        <v>7085387</v>
      </c>
      <c r="C20" s="265">
        <v>1</v>
      </c>
      <c r="G20" t="s">
        <v>272</v>
      </c>
      <c r="H20" s="174">
        <v>450</v>
      </c>
      <c r="I20" s="174">
        <v>450.00000000000028</v>
      </c>
      <c r="J20" s="174">
        <v>540</v>
      </c>
      <c r="K20" s="174">
        <v>1440.0000000000002</v>
      </c>
    </row>
    <row r="21" spans="1:11">
      <c r="B21">
        <v>7085322</v>
      </c>
      <c r="C21" s="265">
        <v>1</v>
      </c>
      <c r="G21" t="s">
        <v>273</v>
      </c>
      <c r="H21" s="174">
        <v>449.99999999999994</v>
      </c>
      <c r="I21" s="174">
        <v>450</v>
      </c>
      <c r="J21" s="174">
        <v>540</v>
      </c>
      <c r="K21" s="174">
        <v>1440</v>
      </c>
    </row>
    <row r="22" spans="1:11">
      <c r="A22" t="s">
        <v>23</v>
      </c>
      <c r="B22">
        <v>1273667</v>
      </c>
      <c r="C22" s="265">
        <v>1</v>
      </c>
      <c r="F22" s="190">
        <v>40702</v>
      </c>
      <c r="G22" t="s">
        <v>265</v>
      </c>
      <c r="H22" s="174"/>
      <c r="I22" s="174"/>
      <c r="J22" s="174">
        <v>540</v>
      </c>
      <c r="K22" s="174">
        <v>540</v>
      </c>
    </row>
    <row r="23" spans="1:11">
      <c r="B23">
        <v>1275279</v>
      </c>
      <c r="C23" s="265">
        <v>1</v>
      </c>
      <c r="G23" t="s">
        <v>266</v>
      </c>
      <c r="H23" s="174"/>
      <c r="I23" s="174"/>
      <c r="J23" s="174">
        <v>540</v>
      </c>
      <c r="K23" s="174">
        <v>540</v>
      </c>
    </row>
    <row r="24" spans="1:11">
      <c r="B24">
        <v>1274178</v>
      </c>
      <c r="C24" s="265">
        <v>1</v>
      </c>
      <c r="G24" t="s">
        <v>269</v>
      </c>
      <c r="H24" s="174"/>
      <c r="I24" s="174"/>
      <c r="J24" s="174">
        <v>540.00000000000011</v>
      </c>
      <c r="K24" s="174">
        <v>540.00000000000011</v>
      </c>
    </row>
    <row r="25" spans="1:11">
      <c r="B25">
        <v>1273112</v>
      </c>
      <c r="C25" s="265">
        <v>1</v>
      </c>
      <c r="G25" t="s">
        <v>271</v>
      </c>
      <c r="H25" s="174"/>
      <c r="I25" s="174"/>
      <c r="J25" s="174">
        <v>540</v>
      </c>
      <c r="K25" s="174">
        <v>540</v>
      </c>
    </row>
    <row r="26" spans="1:11">
      <c r="B26">
        <v>7084750</v>
      </c>
      <c r="C26" s="265">
        <v>1</v>
      </c>
      <c r="G26" t="s">
        <v>272</v>
      </c>
      <c r="H26" s="174"/>
      <c r="I26" s="174"/>
      <c r="J26" s="174">
        <v>540</v>
      </c>
      <c r="K26" s="174">
        <v>540</v>
      </c>
    </row>
    <row r="27" spans="1:11">
      <c r="A27" t="s">
        <v>27</v>
      </c>
      <c r="B27">
        <v>1266405</v>
      </c>
      <c r="C27" s="265">
        <v>1</v>
      </c>
      <c r="G27" t="s">
        <v>273</v>
      </c>
      <c r="H27" s="174"/>
      <c r="I27" s="174"/>
      <c r="J27" s="174">
        <v>540</v>
      </c>
      <c r="K27" s="174">
        <v>540</v>
      </c>
    </row>
    <row r="28" spans="1:11">
      <c r="B28">
        <v>1274146</v>
      </c>
      <c r="C28" s="265">
        <v>1</v>
      </c>
      <c r="F28" t="s">
        <v>675</v>
      </c>
      <c r="H28" s="174">
        <v>5400.0000000000009</v>
      </c>
      <c r="I28" s="174">
        <v>5400</v>
      </c>
      <c r="J28" s="174">
        <v>6480</v>
      </c>
      <c r="K28" s="174">
        <v>17280</v>
      </c>
    </row>
    <row r="29" spans="1:11">
      <c r="B29">
        <v>7085210</v>
      </c>
      <c r="C29" s="265">
        <v>1</v>
      </c>
    </row>
    <row r="30" spans="1:11">
      <c r="B30">
        <v>7081602</v>
      </c>
      <c r="C30" s="265">
        <v>1</v>
      </c>
    </row>
    <row r="31" spans="1:11">
      <c r="B31">
        <v>1274629</v>
      </c>
      <c r="C31" s="265">
        <v>1</v>
      </c>
    </row>
    <row r="32" spans="1:11">
      <c r="B32">
        <v>1275070</v>
      </c>
      <c r="C32" s="265">
        <v>1</v>
      </c>
    </row>
    <row r="33" spans="1:3">
      <c r="B33">
        <v>1275433</v>
      </c>
      <c r="C33" s="265">
        <v>1</v>
      </c>
    </row>
    <row r="34" spans="1:3">
      <c r="B34">
        <v>1275049</v>
      </c>
      <c r="C34" s="265">
        <v>1</v>
      </c>
    </row>
    <row r="35" spans="1:3">
      <c r="B35">
        <v>1275631</v>
      </c>
      <c r="C35" s="265">
        <v>1</v>
      </c>
    </row>
    <row r="36" spans="1:3">
      <c r="B36">
        <v>1275595</v>
      </c>
      <c r="C36" s="265">
        <v>1</v>
      </c>
    </row>
    <row r="37" spans="1:3">
      <c r="B37">
        <v>7085259</v>
      </c>
      <c r="C37" s="265">
        <v>1</v>
      </c>
    </row>
    <row r="38" spans="1:3">
      <c r="B38">
        <v>7085513</v>
      </c>
      <c r="C38" s="265">
        <v>1</v>
      </c>
    </row>
    <row r="39" spans="1:3">
      <c r="B39">
        <v>1275429</v>
      </c>
      <c r="C39" s="265">
        <v>1</v>
      </c>
    </row>
    <row r="40" spans="1:3">
      <c r="B40">
        <v>7085208</v>
      </c>
      <c r="C40" s="265">
        <v>1</v>
      </c>
    </row>
    <row r="41" spans="1:3">
      <c r="B41">
        <v>7085306</v>
      </c>
      <c r="C41" s="265">
        <v>1</v>
      </c>
    </row>
    <row r="42" spans="1:3">
      <c r="B42">
        <v>7085308</v>
      </c>
      <c r="C42" s="265">
        <v>1</v>
      </c>
    </row>
    <row r="43" spans="1:3">
      <c r="B43">
        <v>1275425</v>
      </c>
      <c r="C43" s="265">
        <v>1</v>
      </c>
    </row>
    <row r="44" spans="1:3">
      <c r="A44" t="s">
        <v>31</v>
      </c>
      <c r="B44">
        <v>7085262</v>
      </c>
      <c r="C44" s="265">
        <v>1</v>
      </c>
    </row>
    <row r="45" spans="1:3">
      <c r="B45">
        <v>1274930</v>
      </c>
      <c r="C45" s="265">
        <v>1</v>
      </c>
    </row>
    <row r="46" spans="1:3">
      <c r="B46">
        <v>7084764</v>
      </c>
      <c r="C46" s="265">
        <v>1</v>
      </c>
    </row>
    <row r="47" spans="1:3">
      <c r="A47" t="s">
        <v>675</v>
      </c>
      <c r="C47" s="265">
        <v>37</v>
      </c>
    </row>
    <row r="64" spans="1:5" ht="21">
      <c r="A64" s="266" t="s">
        <v>680</v>
      </c>
      <c r="B64" s="267"/>
      <c r="C64" s="267"/>
      <c r="D64" s="267"/>
      <c r="E64" s="267"/>
    </row>
    <row r="66" spans="1:7">
      <c r="A66" s="172" t="s">
        <v>741</v>
      </c>
    </row>
    <row r="67" spans="1:7">
      <c r="A67" s="172" t="s">
        <v>40</v>
      </c>
      <c r="B67" s="172" t="s">
        <v>670</v>
      </c>
      <c r="C67" s="172" t="s">
        <v>672</v>
      </c>
      <c r="D67" t="s">
        <v>317</v>
      </c>
      <c r="E67" s="465" t="s">
        <v>860</v>
      </c>
      <c r="F67" s="465" t="s">
        <v>1514</v>
      </c>
      <c r="G67" s="465" t="s">
        <v>509</v>
      </c>
    </row>
    <row r="68" spans="1:7">
      <c r="A68" t="s">
        <v>11</v>
      </c>
      <c r="B68">
        <v>1274223</v>
      </c>
      <c r="C68" t="s">
        <v>726</v>
      </c>
      <c r="D68" s="265">
        <v>1</v>
      </c>
      <c r="E68" s="265" t="str">
        <f>IF(IFERROR(VLOOKUP(B68,$B$10:$B$61,1,0),"")=B68,"Marisol",VLOOKUP(B68,'BD OF Imp'!C:S,17,0))</f>
        <v>Marisol</v>
      </c>
      <c r="F68" t="str">
        <f>IFERROR(VLOOKUP(B68,'BD OF Imp'!C:AF,30,0),"")</f>
        <v/>
      </c>
      <c r="G68" t="str">
        <f>IFERROR(VLOOKUP(B68,'BD OF Imp'!C:AI,33,0),"")</f>
        <v/>
      </c>
    </row>
    <row r="69" spans="1:7">
      <c r="B69">
        <v>7085399</v>
      </c>
      <c r="C69" t="s">
        <v>726</v>
      </c>
      <c r="D69" s="265">
        <v>1</v>
      </c>
      <c r="E69" s="265" t="str">
        <f>IF(IFERROR(VLOOKUP(B69,$B$10:$B$61,1,0),"")=B69,"Marisol",VLOOKUP(B69,'BD OF Imp'!C:E,3,0))</f>
        <v>Marisol</v>
      </c>
      <c r="F69" t="str">
        <f>IFERROR(VLOOKUP(B69,'BD OF Imp'!C:AF,30,0),"")</f>
        <v>Produccion</v>
      </c>
      <c r="G69" t="str">
        <f>IFERROR(VLOOKUP(B69,'BD OF Imp'!C:AI,33,0),"")</f>
        <v xml:space="preserve">Termino de Jornada </v>
      </c>
    </row>
    <row r="70" spans="1:7">
      <c r="A70" t="s">
        <v>15</v>
      </c>
      <c r="B70">
        <v>7084846</v>
      </c>
      <c r="C70" t="s">
        <v>726</v>
      </c>
      <c r="D70" s="265">
        <v>1</v>
      </c>
      <c r="E70" s="265" t="str">
        <f>IF(IFERROR(VLOOKUP(B70,$B$10:$B$61,1,0),"")=B70,"Marisol",VLOOKUP(B70,'BD OF Imp'!C:E,3,0))</f>
        <v>Marisol</v>
      </c>
      <c r="F70" t="str">
        <f>IFERROR(VLOOKUP(B70,'BD OF Imp'!C:AF,30,0),"")</f>
        <v>Produccion</v>
      </c>
      <c r="G70" t="str">
        <f>IFERROR(VLOOKUP(B70,'BD OF Imp'!C:AI,33,0),"")</f>
        <v xml:space="preserve">Termino de Jornada </v>
      </c>
    </row>
    <row r="71" spans="1:7">
      <c r="B71">
        <v>7085272</v>
      </c>
      <c r="C71" t="s">
        <v>726</v>
      </c>
      <c r="D71" s="265">
        <v>1</v>
      </c>
      <c r="E71" s="265" t="str">
        <f>IF(IFERROR(VLOOKUP(B71,$B$10:$B$61,1,0),"")=B71,"Marisol",VLOOKUP(B71,'BD OF Imp'!C:E,3,0))</f>
        <v>Marisol</v>
      </c>
      <c r="F71" t="str">
        <f>IFERROR(VLOOKUP(B71,'BD OF Imp'!C:AF,30,0),"")</f>
        <v/>
      </c>
      <c r="G71" t="str">
        <f>IFERROR(VLOOKUP(B71,'BD OF Imp'!C:AI,33,0),"")</f>
        <v/>
      </c>
    </row>
    <row r="72" spans="1:7">
      <c r="B72">
        <v>7085408</v>
      </c>
      <c r="C72" t="s">
        <v>726</v>
      </c>
      <c r="D72" s="265">
        <v>1</v>
      </c>
      <c r="E72" s="265" t="str">
        <f>IF(IFERROR(VLOOKUP(B72,$B$10:$B$61,1,0),"")=B72,"Marisol",VLOOKUP(B72,'BD OF Imp'!C:E,3,0))</f>
        <v>Marisol</v>
      </c>
      <c r="F72" t="str">
        <f>IFERROR(VLOOKUP(B72,'BD OF Imp'!C:AF,30,0),"")</f>
        <v/>
      </c>
      <c r="G72" t="str">
        <f>IFERROR(VLOOKUP(B72,'BD OF Imp'!C:AI,33,0),"")</f>
        <v/>
      </c>
    </row>
    <row r="73" spans="1:7">
      <c r="A73" t="s">
        <v>19</v>
      </c>
      <c r="B73">
        <v>1273732</v>
      </c>
      <c r="C73" t="s">
        <v>726</v>
      </c>
      <c r="D73" s="265">
        <v>1</v>
      </c>
      <c r="E73" s="265" t="str">
        <f>IF(IFERROR(VLOOKUP(B73,$B$10:$B$61,1,0),"")=B73,"Marisol",VLOOKUP(B73,'BD OF Imp'!C:E,3,0))</f>
        <v>Marisol</v>
      </c>
      <c r="F73" t="str">
        <f>IFERROR(VLOOKUP(B73,'BD OF Imp'!C:AF,30,0),"")</f>
        <v/>
      </c>
      <c r="G73" t="str">
        <f>IFERROR(VLOOKUP(B73,'BD OF Imp'!C:AI,33,0),"")</f>
        <v/>
      </c>
    </row>
    <row r="74" spans="1:7">
      <c r="B74">
        <v>1277093</v>
      </c>
      <c r="C74" t="s">
        <v>726</v>
      </c>
      <c r="D74" s="265">
        <v>1</v>
      </c>
      <c r="E74" s="265" t="str">
        <f>IF(IFERROR(VLOOKUP(B74,$B$10:$B$61,1,0),"")=B74,"Marisol",VLOOKUP(B74,'BD OF Imp'!C:E,3,0))</f>
        <v>Marisol</v>
      </c>
      <c r="F74" t="str">
        <f>IFERROR(VLOOKUP(B74,'BD OF Imp'!C:AF,30,0),"")</f>
        <v>Programacion</v>
      </c>
      <c r="G74" t="str">
        <f>IFERROR(VLOOKUP(B74,'BD OF Imp'!C:AI,33,0),"")</f>
        <v>Cuadratura Vino Supply</v>
      </c>
    </row>
    <row r="75" spans="1:7">
      <c r="B75">
        <v>1275745</v>
      </c>
      <c r="C75" t="s">
        <v>726</v>
      </c>
      <c r="D75" s="265">
        <v>1</v>
      </c>
      <c r="E75" s="265" t="str">
        <f>IF(IFERROR(VLOOKUP(B75,$B$10:$B$61,1,0),"")=B75,"Marisol",VLOOKUP(B75,'BD OF Imp'!C:E,3,0))</f>
        <v>Marisol</v>
      </c>
      <c r="F75" t="str">
        <f>IFERROR(VLOOKUP(B75,'BD OF Imp'!C:AF,30,0),"")</f>
        <v/>
      </c>
      <c r="G75" t="str">
        <f>IFERROR(VLOOKUP(B75,'BD OF Imp'!C:AI,33,0),"")</f>
        <v/>
      </c>
    </row>
    <row r="76" spans="1:7">
      <c r="B76">
        <v>1275431</v>
      </c>
      <c r="C76" t="s">
        <v>726</v>
      </c>
      <c r="D76" s="265">
        <v>1</v>
      </c>
      <c r="E76" s="265" t="str">
        <f>IF(IFERROR(VLOOKUP(B76,$B$10:$B$61,1,0),"")=B76,"Marisol",VLOOKUP(B76,'BD OF Imp'!C:E,3,0))</f>
        <v>Marisol</v>
      </c>
      <c r="F76" t="str">
        <f>IFERROR(VLOOKUP(B76,'BD OF Imp'!C:AF,30,0),"")</f>
        <v/>
      </c>
      <c r="G76" t="str">
        <f>IFERROR(VLOOKUP(B76,'BD OF Imp'!C:AI,33,0),"")</f>
        <v/>
      </c>
    </row>
    <row r="77" spans="1:7">
      <c r="B77">
        <v>7085409</v>
      </c>
      <c r="C77" t="s">
        <v>726</v>
      </c>
      <c r="D77" s="265">
        <v>1</v>
      </c>
      <c r="E77" s="265" t="str">
        <f>IF(IFERROR(VLOOKUP(B77,$B$10:$B$61,1,0),"")=B77,"Marisol",VLOOKUP(B77,'BD OF Imp'!C:E,3,0))</f>
        <v>Marisol</v>
      </c>
      <c r="F77" t="str">
        <f>IFERROR(VLOOKUP(B77,'BD OF Imp'!C:AF,30,0),"")</f>
        <v>Produccion</v>
      </c>
      <c r="G77" t="str">
        <f>IFERROR(VLOOKUP(B77,'BD OF Imp'!C:AI,33,0),"")</f>
        <v>Merma de Etiquetas</v>
      </c>
    </row>
    <row r="78" spans="1:7">
      <c r="B78">
        <v>7085387</v>
      </c>
      <c r="C78" t="s">
        <v>726</v>
      </c>
      <c r="D78" s="265">
        <v>1</v>
      </c>
      <c r="E78" s="265" t="str">
        <f>IF(IFERROR(VLOOKUP(B78,$B$10:$B$61,1,0),"")=B78,"Marisol",VLOOKUP(B78,'BD OF Imp'!C:E,3,0))</f>
        <v>Marisol</v>
      </c>
      <c r="F78" t="str">
        <f>IFERROR(VLOOKUP(B78,'BD OF Imp'!C:AF,30,0),"")</f>
        <v/>
      </c>
      <c r="G78" t="str">
        <f>IFERROR(VLOOKUP(B78,'BD OF Imp'!C:AI,33,0),"")</f>
        <v/>
      </c>
    </row>
    <row r="79" spans="1:7">
      <c r="B79">
        <v>7085322</v>
      </c>
      <c r="C79" t="s">
        <v>726</v>
      </c>
      <c r="D79" s="265">
        <v>1</v>
      </c>
      <c r="E79" s="265" t="str">
        <f>IF(IFERROR(VLOOKUP(B79,$B$10:$B$61,1,0),"")=B79,"Marisol",VLOOKUP(B79,'BD OF Imp'!C:E,3,0))</f>
        <v>Marisol</v>
      </c>
      <c r="F79" t="str">
        <f>IFERROR(VLOOKUP(B79,'BD OF Imp'!C:AF,30,0),"")</f>
        <v/>
      </c>
      <c r="G79" t="str">
        <f>IFERROR(VLOOKUP(B79,'BD OF Imp'!C:AI,33,0),"")</f>
        <v/>
      </c>
    </row>
    <row r="80" spans="1:7">
      <c r="A80" t="s">
        <v>23</v>
      </c>
      <c r="B80">
        <v>1273667</v>
      </c>
      <c r="C80" t="s">
        <v>726</v>
      </c>
      <c r="D80" s="265">
        <v>1</v>
      </c>
      <c r="E80" s="265" t="str">
        <f>IF(IFERROR(VLOOKUP(B80,$B$10:$B$61,1,0),"")=B80,"Marisol",VLOOKUP(B80,'BD OF Imp'!C:E,3,0))</f>
        <v>Marisol</v>
      </c>
      <c r="F80" t="str">
        <f>IFERROR(VLOOKUP(B80,'BD OF Imp'!C:AF,30,0),"")</f>
        <v/>
      </c>
      <c r="G80" t="str">
        <f>IFERROR(VLOOKUP(B80,'BD OF Imp'!C:AI,33,0),"")</f>
        <v/>
      </c>
    </row>
    <row r="81" spans="1:7">
      <c r="B81">
        <v>1275279</v>
      </c>
      <c r="C81" t="s">
        <v>726</v>
      </c>
      <c r="D81" s="265">
        <v>1</v>
      </c>
      <c r="E81" s="265" t="str">
        <f>IF(IFERROR(VLOOKUP(B81,$B$10:$B$61,1,0),"")=B81,"Marisol",VLOOKUP(B81,'BD OF Imp'!C:E,3,0))</f>
        <v>Marisol</v>
      </c>
      <c r="F81" t="str">
        <f>IFERROR(VLOOKUP(B81,'BD OF Imp'!C:AF,30,0),"")</f>
        <v/>
      </c>
      <c r="G81" t="str">
        <f>IFERROR(VLOOKUP(B81,'BD OF Imp'!C:AI,33,0),"")</f>
        <v/>
      </c>
    </row>
    <row r="82" spans="1:7">
      <c r="B82">
        <v>1274178</v>
      </c>
      <c r="C82" t="s">
        <v>726</v>
      </c>
      <c r="D82" s="265">
        <v>1</v>
      </c>
      <c r="E82" s="265" t="str">
        <f>IF(IFERROR(VLOOKUP(B82,$B$10:$B$61,1,0),"")=B82,"Marisol",VLOOKUP(B82,'BD OF Imp'!C:E,3,0))</f>
        <v>Marisol</v>
      </c>
      <c r="F82" t="str">
        <f>IFERROR(VLOOKUP(B82,'BD OF Imp'!C:AF,30,0),"")</f>
        <v/>
      </c>
      <c r="G82" t="str">
        <f>IFERROR(VLOOKUP(B82,'BD OF Imp'!C:AI,33,0),"")</f>
        <v/>
      </c>
    </row>
    <row r="83" spans="1:7">
      <c r="B83">
        <v>1273112</v>
      </c>
      <c r="C83" t="s">
        <v>726</v>
      </c>
      <c r="D83" s="265">
        <v>1</v>
      </c>
      <c r="E83" s="265" t="str">
        <f>IF(IFERROR(VLOOKUP(B83,$B$10:$B$61,1,0),"")=B83,"Marisol",VLOOKUP(B83,'BD OF Imp'!C:E,3,0))</f>
        <v>Marisol</v>
      </c>
      <c r="F83" t="str">
        <f>IFERROR(VLOOKUP(B83,'BD OF Imp'!C:AF,30,0),"")</f>
        <v/>
      </c>
      <c r="G83" t="str">
        <f>IFERROR(VLOOKUP(B83,'BD OF Imp'!C:AI,33,0),"")</f>
        <v/>
      </c>
    </row>
    <row r="84" spans="1:7">
      <c r="B84">
        <v>7084750</v>
      </c>
      <c r="C84" t="s">
        <v>726</v>
      </c>
      <c r="D84" s="265">
        <v>1</v>
      </c>
      <c r="E84" s="265" t="str">
        <f>IF(IFERROR(VLOOKUP(B84,$B$10:$B$61,1,0),"")=B84,"Marisol",VLOOKUP(B84,'BD OF Imp'!C:E,3,0))</f>
        <v>Marisol</v>
      </c>
      <c r="F84" t="str">
        <f>IFERROR(VLOOKUP(B84,'BD OF Imp'!C:AF,30,0),"")</f>
        <v/>
      </c>
      <c r="G84" t="str">
        <f>IFERROR(VLOOKUP(B84,'BD OF Imp'!C:AI,33,0),"")</f>
        <v/>
      </c>
    </row>
    <row r="85" spans="1:7">
      <c r="A85" t="s">
        <v>27</v>
      </c>
      <c r="B85">
        <v>1266405</v>
      </c>
      <c r="C85" t="s">
        <v>726</v>
      </c>
      <c r="D85" s="265">
        <v>1</v>
      </c>
      <c r="E85" s="265" t="str">
        <f>IF(IFERROR(VLOOKUP(B85,$B$10:$B$61,1,0),"")=B85,"Marisol",VLOOKUP(B85,'BD OF Imp'!C:E,3,0))</f>
        <v>Marisol</v>
      </c>
      <c r="F85" t="str">
        <f>IFERROR(VLOOKUP(B85,'BD OF Imp'!C:AF,30,0),"")</f>
        <v xml:space="preserve">Ingenieria </v>
      </c>
      <c r="G85" t="str">
        <f>IFERROR(VLOOKUP(B85,'BD OF Imp'!C:AI,33,0),"")</f>
        <v>Averia de Bomba</v>
      </c>
    </row>
    <row r="86" spans="1:7">
      <c r="B86">
        <v>1274146</v>
      </c>
      <c r="C86" t="s">
        <v>726</v>
      </c>
      <c r="D86" s="265">
        <v>1</v>
      </c>
      <c r="E86" s="265" t="str">
        <f>IF(IFERROR(VLOOKUP(B86,$B$10:$B$61,1,0),"")=B86,"Marisol",VLOOKUP(B86,'BD OF Imp'!C:E,3,0))</f>
        <v>Marisol</v>
      </c>
      <c r="F86" t="str">
        <f>IFERROR(VLOOKUP(B86,'BD OF Imp'!C:AF,30,0),"")</f>
        <v/>
      </c>
      <c r="G86" t="str">
        <f>IFERROR(VLOOKUP(B86,'BD OF Imp'!C:AI,33,0),"")</f>
        <v/>
      </c>
    </row>
    <row r="87" spans="1:7">
      <c r="B87">
        <v>7085210</v>
      </c>
      <c r="C87" t="s">
        <v>726</v>
      </c>
      <c r="D87" s="265">
        <v>1</v>
      </c>
      <c r="E87" s="265" t="str">
        <f>IF(IFERROR(VLOOKUP(B87,$B$10:$B$61,1,0),"")=B87,"Marisol",VLOOKUP(B87,'BD OF Imp'!C:E,3,0))</f>
        <v>Marisol</v>
      </c>
      <c r="F87" t="str">
        <f>IFERROR(VLOOKUP(B87,'BD OF Imp'!C:AF,30,0),"")</f>
        <v/>
      </c>
      <c r="G87" t="str">
        <f>IFERROR(VLOOKUP(B87,'BD OF Imp'!C:AI,33,0),"")</f>
        <v/>
      </c>
    </row>
    <row r="88" spans="1:7">
      <c r="B88">
        <v>7081602</v>
      </c>
      <c r="C88" t="s">
        <v>726</v>
      </c>
      <c r="D88" s="265">
        <v>1</v>
      </c>
      <c r="E88" s="265" t="str">
        <f>IF(IFERROR(VLOOKUP(B88,$B$10:$B$61,1,0),"")=B88,"Marisol",VLOOKUP(B88,'BD OF Imp'!C:E,3,0))</f>
        <v>Marisol</v>
      </c>
      <c r="F88" t="str">
        <f>IFERROR(VLOOKUP(B88,'BD OF Imp'!C:AF,30,0),"")</f>
        <v/>
      </c>
      <c r="G88" t="str">
        <f>IFERROR(VLOOKUP(B88,'BD OF Imp'!C:AI,33,0),"")</f>
        <v/>
      </c>
    </row>
    <row r="89" spans="1:7">
      <c r="B89">
        <v>1274629</v>
      </c>
      <c r="C89" t="s">
        <v>726</v>
      </c>
      <c r="D89" s="265">
        <v>1</v>
      </c>
      <c r="E89" s="265" t="str">
        <f>IF(IFERROR(VLOOKUP(B89,$B$10:$B$61,1,0),"")=B89,"Marisol",VLOOKUP(B89,'BD OF Imp'!C:E,3,0))</f>
        <v>Marisol</v>
      </c>
      <c r="F89" t="str">
        <f>IFERROR(VLOOKUP(B89,'BD OF Imp'!C:AF,30,0),"")</f>
        <v/>
      </c>
      <c r="G89" t="str">
        <f>IFERROR(VLOOKUP(B89,'BD OF Imp'!C:AI,33,0),"")</f>
        <v/>
      </c>
    </row>
    <row r="90" spans="1:7">
      <c r="B90">
        <v>1275070</v>
      </c>
      <c r="C90" t="s">
        <v>726</v>
      </c>
      <c r="D90" s="265">
        <v>1</v>
      </c>
      <c r="E90" s="265" t="str">
        <f>IF(IFERROR(VLOOKUP(B90,$B$10:$B$61,1,0),"")=B90,"Marisol",VLOOKUP(B90,'BD OF Imp'!C:E,3,0))</f>
        <v>Marisol</v>
      </c>
      <c r="F90" t="str">
        <f>IFERROR(VLOOKUP(B90,'BD OF Imp'!C:AF,30,0),"")</f>
        <v/>
      </c>
      <c r="G90" t="str">
        <f>IFERROR(VLOOKUP(B90,'BD OF Imp'!C:AI,33,0),"")</f>
        <v/>
      </c>
    </row>
    <row r="91" spans="1:7">
      <c r="B91">
        <v>1275433</v>
      </c>
      <c r="C91" t="s">
        <v>726</v>
      </c>
      <c r="D91" s="265">
        <v>1</v>
      </c>
      <c r="E91" s="265" t="str">
        <f>IF(IFERROR(VLOOKUP(B91,$B$10:$B$61,1,0),"")=B91,"Marisol",VLOOKUP(B91,'BD OF Imp'!C:E,3,0))</f>
        <v>Marisol</v>
      </c>
      <c r="F91" t="str">
        <f>IFERROR(VLOOKUP(B91,'BD OF Imp'!C:AF,30,0),"")</f>
        <v/>
      </c>
      <c r="G91" t="str">
        <f>IFERROR(VLOOKUP(B91,'BD OF Imp'!C:AI,33,0),"")</f>
        <v/>
      </c>
    </row>
    <row r="92" spans="1:7">
      <c r="B92">
        <v>1275049</v>
      </c>
      <c r="C92" t="s">
        <v>726</v>
      </c>
      <c r="D92" s="265">
        <v>1</v>
      </c>
      <c r="E92" s="265" t="str">
        <f>IF(IFERROR(VLOOKUP(B92,$B$10:$B$61,1,0),"")=B92,"Marisol",VLOOKUP(B92,'BD OF Imp'!C:E,3,0))</f>
        <v>Marisol</v>
      </c>
      <c r="F92" t="str">
        <f>IFERROR(VLOOKUP(B92,'BD OF Imp'!C:AF,30,0),"")</f>
        <v/>
      </c>
      <c r="G92" t="str">
        <f>IFERROR(VLOOKUP(B92,'BD OF Imp'!C:AI,33,0),"")</f>
        <v/>
      </c>
    </row>
    <row r="93" spans="1:7">
      <c r="B93">
        <v>1275631</v>
      </c>
      <c r="C93" t="s">
        <v>726</v>
      </c>
      <c r="D93" s="265">
        <v>1</v>
      </c>
      <c r="E93" s="265" t="str">
        <f>IF(IFERROR(VLOOKUP(B93,$B$10:$B$61,1,0),"")=B93,"Marisol",VLOOKUP(B93,'BD OF Imp'!C:E,3,0))</f>
        <v>Marisol</v>
      </c>
      <c r="F93" t="str">
        <f>IFERROR(VLOOKUP(B93,'BD OF Imp'!C:AF,30,0),"")</f>
        <v/>
      </c>
      <c r="G93" t="str">
        <f>IFERROR(VLOOKUP(B93,'BD OF Imp'!C:AI,33,0),"")</f>
        <v/>
      </c>
    </row>
    <row r="94" spans="1:7">
      <c r="B94">
        <v>1275595</v>
      </c>
      <c r="C94" t="s">
        <v>726</v>
      </c>
      <c r="D94" s="265">
        <v>1</v>
      </c>
      <c r="E94" s="265" t="str">
        <f>IF(IFERROR(VLOOKUP(B94,$B$10:$B$61,1,0),"")=B94,"Marisol",VLOOKUP(B94,'BD OF Imp'!C:E,3,0))</f>
        <v>Marisol</v>
      </c>
      <c r="F94" t="str">
        <f>IFERROR(VLOOKUP(B94,'BD OF Imp'!C:AF,30,0),"")</f>
        <v/>
      </c>
      <c r="G94" t="str">
        <f>IFERROR(VLOOKUP(B94,'BD OF Imp'!C:AI,33,0),"")</f>
        <v/>
      </c>
    </row>
    <row r="95" spans="1:7">
      <c r="B95">
        <v>7085259</v>
      </c>
      <c r="C95" t="s">
        <v>726</v>
      </c>
      <c r="D95" s="265">
        <v>1</v>
      </c>
      <c r="E95" s="265" t="str">
        <f>IF(IFERROR(VLOOKUP(B95,$B$10:$B$61,1,0),"")=B95,"Marisol",VLOOKUP(B95,'BD OF Imp'!C:E,3,0))</f>
        <v>Marisol</v>
      </c>
      <c r="F95" t="str">
        <f>IFERROR(VLOOKUP(B95,'BD OF Imp'!C:AF,30,0),"")</f>
        <v/>
      </c>
      <c r="G95" t="str">
        <f>IFERROR(VLOOKUP(B95,'BD OF Imp'!C:AI,33,0),"")</f>
        <v/>
      </c>
    </row>
    <row r="96" spans="1:7">
      <c r="B96">
        <v>7085513</v>
      </c>
      <c r="C96" t="s">
        <v>726</v>
      </c>
      <c r="D96" s="265">
        <v>1</v>
      </c>
      <c r="E96" s="265" t="str">
        <f>IF(IFERROR(VLOOKUP(B96,$B$10:$B$61,1,0),"")=B96,"Marisol",VLOOKUP(B96,'BD OF Imp'!C:E,3,0))</f>
        <v>Marisol</v>
      </c>
      <c r="F96" t="str">
        <f>IFERROR(VLOOKUP(B96,'BD OF Imp'!C:AF,30,0),"")</f>
        <v/>
      </c>
      <c r="G96" t="str">
        <f>IFERROR(VLOOKUP(B96,'BD OF Imp'!C:AI,33,0),"")</f>
        <v/>
      </c>
    </row>
    <row r="97" spans="1:7">
      <c r="B97">
        <v>1275429</v>
      </c>
      <c r="C97" t="s">
        <v>726</v>
      </c>
      <c r="D97" s="265">
        <v>1</v>
      </c>
      <c r="E97" s="265" t="str">
        <f>IF(IFERROR(VLOOKUP(B97,$B$10:$B$61,1,0),"")=B97,"Marisol",VLOOKUP(B97,'BD OF Imp'!C:E,3,0))</f>
        <v>Marisol</v>
      </c>
      <c r="F97" t="str">
        <f>IFERROR(VLOOKUP(B97,'BD OF Imp'!C:AF,30,0),"")</f>
        <v/>
      </c>
      <c r="G97" t="str">
        <f>IFERROR(VLOOKUP(B97,'BD OF Imp'!C:AI,33,0),"")</f>
        <v/>
      </c>
    </row>
    <row r="98" spans="1:7">
      <c r="B98">
        <v>7085208</v>
      </c>
      <c r="C98" t="s">
        <v>726</v>
      </c>
      <c r="D98" s="265">
        <v>1</v>
      </c>
      <c r="E98" s="265" t="str">
        <f>IF(IFERROR(VLOOKUP(B98,$B$10:$B$61,1,0),"")=B98,"Marisol",VLOOKUP(B98,'BD OF Imp'!C:E,3,0))</f>
        <v>Marisol</v>
      </c>
      <c r="F98" t="str">
        <f>IFERROR(VLOOKUP(B98,'BD OF Imp'!C:AF,30,0),"")</f>
        <v/>
      </c>
      <c r="G98" t="str">
        <f>IFERROR(VLOOKUP(B98,'BD OF Imp'!C:AI,33,0),"")</f>
        <v/>
      </c>
    </row>
    <row r="99" spans="1:7">
      <c r="B99">
        <v>7085306</v>
      </c>
      <c r="C99" t="s">
        <v>726</v>
      </c>
      <c r="D99" s="265">
        <v>1</v>
      </c>
      <c r="E99" s="265" t="str">
        <f>IF(IFERROR(VLOOKUP(B99,$B$10:$B$61,1,0),"")=B99,"Marisol",VLOOKUP(B99,'BD OF Imp'!C:E,3,0))</f>
        <v>Marisol</v>
      </c>
      <c r="F99" t="str">
        <f>IFERROR(VLOOKUP(B99,'BD OF Imp'!C:AF,30,0),"")</f>
        <v/>
      </c>
      <c r="G99" t="str">
        <f>IFERROR(VLOOKUP(B99,'BD OF Imp'!C:AI,33,0),"")</f>
        <v/>
      </c>
    </row>
    <row r="100" spans="1:7">
      <c r="B100">
        <v>7085308</v>
      </c>
      <c r="C100" t="s">
        <v>726</v>
      </c>
      <c r="D100" s="265">
        <v>1</v>
      </c>
      <c r="E100" s="265" t="str">
        <f>IF(IFERROR(VLOOKUP(B100,$B$10:$B$61,1,0),"")=B100,"Marisol",VLOOKUP(B100,'BD OF Imp'!C:E,3,0))</f>
        <v>Marisol</v>
      </c>
      <c r="F100" t="str">
        <f>IFERROR(VLOOKUP(B100,'BD OF Imp'!C:AF,30,0),"")</f>
        <v/>
      </c>
      <c r="G100" t="str">
        <f>IFERROR(VLOOKUP(B100,'BD OF Imp'!C:AI,33,0),"")</f>
        <v/>
      </c>
    </row>
    <row r="101" spans="1:7">
      <c r="B101">
        <v>1275425</v>
      </c>
      <c r="C101" t="s">
        <v>726</v>
      </c>
      <c r="D101" s="265">
        <v>1</v>
      </c>
      <c r="E101" s="265" t="str">
        <f>IF(IFERROR(VLOOKUP(B101,$B$10:$B$61,1,0),"")=B101,"Marisol",VLOOKUP(B101,'BD OF Imp'!C:E,3,0))</f>
        <v>Marisol</v>
      </c>
      <c r="F101" t="str">
        <f>IFERROR(VLOOKUP(B101,'BD OF Imp'!C:AF,30,0),"")</f>
        <v/>
      </c>
      <c r="G101" t="str">
        <f>IFERROR(VLOOKUP(B101,'BD OF Imp'!C:AI,33,0),"")</f>
        <v/>
      </c>
    </row>
    <row r="102" spans="1:7">
      <c r="A102" t="s">
        <v>31</v>
      </c>
      <c r="B102">
        <v>7085262</v>
      </c>
      <c r="C102" t="s">
        <v>726</v>
      </c>
      <c r="D102" s="265">
        <v>1</v>
      </c>
      <c r="E102" s="265" t="str">
        <f>IF(IFERROR(VLOOKUP(B102,$B$10:$B$61,1,0),"")=B102,"Marisol",VLOOKUP(B102,'BD OF Imp'!C:E,3,0))</f>
        <v>Marisol</v>
      </c>
      <c r="F102" t="str">
        <f>IFERROR(VLOOKUP(B102,'BD OF Imp'!C:AF,30,0),"")</f>
        <v>Produccion</v>
      </c>
      <c r="G102" t="str">
        <f>IFERROR(VLOOKUP(B102,'BD OF Imp'!C:AI,33,0),"")</f>
        <v>Doble Avinado</v>
      </c>
    </row>
    <row r="103" spans="1:7">
      <c r="B103">
        <v>1274930</v>
      </c>
      <c r="C103" t="s">
        <v>726</v>
      </c>
      <c r="D103" s="265">
        <v>1</v>
      </c>
      <c r="E103" s="265" t="str">
        <f>IF(IFERROR(VLOOKUP(B103,$B$10:$B$61,1,0),"")=B103,"Marisol",VLOOKUP(B103,'BD OF Imp'!C:E,3,0))</f>
        <v>Marisol</v>
      </c>
      <c r="F103" t="str">
        <f>IFERROR(VLOOKUP(B103,'BD OF Imp'!C:AF,30,0),"")</f>
        <v>Abastecimiento</v>
      </c>
      <c r="G103" t="str">
        <f>IFERROR(VLOOKUP(B103,'BD OF Imp'!C:AI,33,0),"")</f>
        <v>Caja Aternativa</v>
      </c>
    </row>
    <row r="104" spans="1:7">
      <c r="B104">
        <v>7084764</v>
      </c>
      <c r="C104" t="s">
        <v>726</v>
      </c>
      <c r="D104" s="265">
        <v>1</v>
      </c>
      <c r="E104" s="265" t="str">
        <f>IF(IFERROR(VLOOKUP(B104,$B$10:$B$61,1,0),"")=B104,"Marisol",VLOOKUP(B104,'BD OF Imp'!C:E,3,0))</f>
        <v>Marisol</v>
      </c>
      <c r="F104" t="str">
        <f>IFERROR(VLOOKUP(B104,'BD OF Imp'!C:AF,30,0),"")</f>
        <v/>
      </c>
      <c r="G104" t="str">
        <f>IFERROR(VLOOKUP(B104,'BD OF Imp'!C:AI,33,0),"")</f>
        <v/>
      </c>
    </row>
    <row r="105" spans="1:7">
      <c r="A105" t="s">
        <v>675</v>
      </c>
      <c r="D105" s="265">
        <v>37</v>
      </c>
      <c r="E105" s="265" t="str">
        <f>IF(IFERROR(VLOOKUP(B105,$B$10:$B$61,1,0),"")=B105,"Marisol",VLOOKUP(B105,'BD OF Imp'!C:E,3,0))</f>
        <v>Marisol</v>
      </c>
      <c r="F105" t="str">
        <f>IFERROR(VLOOKUP(B105,'BD OF Imp'!C:AF,30,0),"")</f>
        <v/>
      </c>
      <c r="G105" t="str">
        <f>IFERROR(VLOOKUP(B105,'BD OF Imp'!C:AI,33,0),"")</f>
        <v/>
      </c>
    </row>
    <row r="106" spans="1:7">
      <c r="E106" s="265" t="str">
        <f>IF(IFERROR(VLOOKUP(B106,$B$10:$B$61,1,0),"")=B106,"Marisol",VLOOKUP(B106,'BD OF Imp'!C:E,3,0))</f>
        <v>Marisol</v>
      </c>
      <c r="F106" t="str">
        <f>IFERROR(VLOOKUP(B106,'BD OF Imp'!C:AF,30,0),"")</f>
        <v/>
      </c>
      <c r="G106" t="str">
        <f>IFERROR(VLOOKUP(B106,'BD OF Imp'!C:AI,33,0),"")</f>
        <v/>
      </c>
    </row>
    <row r="107" spans="1:7">
      <c r="E107" s="265" t="str">
        <f>IF(IFERROR(VLOOKUP(B107,$B$10:$B$61,1,0),"")=B107,"Marisol",VLOOKUP(B107,'BD OF Imp'!C:E,3,0))</f>
        <v>Marisol</v>
      </c>
      <c r="F107" t="str">
        <f>IFERROR(VLOOKUP(B107,'BD OF Imp'!C:AF,30,0),"")</f>
        <v/>
      </c>
      <c r="G107" t="str">
        <f>IFERROR(VLOOKUP(B107,'BD OF Imp'!C:AI,33,0),"")</f>
        <v/>
      </c>
    </row>
    <row r="108" spans="1:7">
      <c r="E108" s="265" t="str">
        <f>IF(IFERROR(VLOOKUP(B108,$B$10:$B$61,1,0),"")=B108,"Marisol",VLOOKUP(B108,'BD OF Imp'!C:E,3,0))</f>
        <v>Marisol</v>
      </c>
      <c r="F108" t="str">
        <f>IFERROR(VLOOKUP(B108,'BD OF Imp'!C:AF,30,0),"")</f>
        <v/>
      </c>
      <c r="G108" t="str">
        <f>IFERROR(VLOOKUP(B108,'BD OF Imp'!C:AI,33,0),"")</f>
        <v/>
      </c>
    </row>
    <row r="109" spans="1:7">
      <c r="E109" s="265" t="str">
        <f>IF(IFERROR(VLOOKUP(B109,$B$10:$B$61,1,0),"")=B109,"Marisol",VLOOKUP(B109,'BD OF Imp'!C:E,3,0))</f>
        <v>Marisol</v>
      </c>
      <c r="F109" t="str">
        <f>IFERROR(VLOOKUP(B109,'BD OF Imp'!C:AF,30,0),"")</f>
        <v/>
      </c>
      <c r="G109" t="str">
        <f>IFERROR(VLOOKUP(B109,'BD OF Imp'!C:AI,33,0),"")</f>
        <v/>
      </c>
    </row>
    <row r="110" spans="1:7">
      <c r="E110" s="265" t="str">
        <f>IF(IFERROR(VLOOKUP(B110,$B$10:$B$61,1,0),"")=B110,"Marisol",VLOOKUP(B110,'BD OF Imp'!C:E,3,0))</f>
        <v>Marisol</v>
      </c>
      <c r="F110" t="str">
        <f>IFERROR(VLOOKUP(B110,'BD OF Imp'!C:AF,30,0),"")</f>
        <v/>
      </c>
      <c r="G110" t="str">
        <f>IFERROR(VLOOKUP(B110,'BD OF Imp'!C:AI,33,0),"")</f>
        <v/>
      </c>
    </row>
    <row r="111" spans="1:7">
      <c r="E111" s="265" t="str">
        <f>IF(IFERROR(VLOOKUP(B111,$B$10:$B$61,1,0),"")=B111,"Marisol",VLOOKUP(B111,'BD OF Imp'!C:E,3,0))</f>
        <v>Marisol</v>
      </c>
      <c r="F111" t="str">
        <f>IFERROR(VLOOKUP(B111,'BD OF Imp'!C:AF,30,0),"")</f>
        <v/>
      </c>
      <c r="G111" t="str">
        <f>IFERROR(VLOOKUP(B111,'BD OF Imp'!C:AI,33,0),"")</f>
        <v/>
      </c>
    </row>
    <row r="112" spans="1:7">
      <c r="E112" s="265" t="str">
        <f>IF(IFERROR(VLOOKUP(B112,$B$10:$B$61,1,0),"")=B112,"Marisol",VLOOKUP(B112,'BD OF Imp'!C:E,3,0))</f>
        <v>Marisol</v>
      </c>
      <c r="F112" t="str">
        <f>IFERROR(VLOOKUP(B112,'BD OF Imp'!C:AF,30,0),"")</f>
        <v/>
      </c>
      <c r="G112" t="str">
        <f>IFERROR(VLOOKUP(B112,'BD OF Imp'!C:AI,33,0),"")</f>
        <v/>
      </c>
    </row>
    <row r="113" spans="5:7">
      <c r="E113" s="265" t="str">
        <f>IF(IFERROR(VLOOKUP(B113,$B$10:$B$61,1,0),"")=B113,"Marisol",VLOOKUP(B113,'BD OF Imp'!C:E,3,0))</f>
        <v>Marisol</v>
      </c>
      <c r="F113" t="str">
        <f>IFERROR(VLOOKUP(B113,'BD OF Imp'!C:AF,30,0),"")</f>
        <v/>
      </c>
      <c r="G113" t="str">
        <f>IFERROR(VLOOKUP(B113,'BD OF Imp'!C:AI,33,0),"")</f>
        <v/>
      </c>
    </row>
    <row r="114" spans="5:7">
      <c r="E114" s="265" t="str">
        <f>IF(IFERROR(VLOOKUP(B114,$B$10:$B$61,1,0),"")=B114,"Marisol",VLOOKUP(B114,'BD OF Imp'!C:E,3,0))</f>
        <v>Marisol</v>
      </c>
      <c r="F114" t="str">
        <f>IFERROR(VLOOKUP(B114,'BD OF Imp'!C:AF,30,0),"")</f>
        <v/>
      </c>
      <c r="G114" t="str">
        <f>IFERROR(VLOOKUP(B114,'BD OF Imp'!C:AI,33,0),"")</f>
        <v/>
      </c>
    </row>
    <row r="115" spans="5:7">
      <c r="E115" s="265" t="str">
        <f>IF(IFERROR(VLOOKUP(B115,$B$10:$B$61,1,0),"")=B115,"Marisol",VLOOKUP(B115,'BD OF Imp'!C:E,3,0))</f>
        <v>Marisol</v>
      </c>
      <c r="F115" t="str">
        <f>IFERROR(VLOOKUP(B115,'BD OF Imp'!C:AF,30,0),"")</f>
        <v/>
      </c>
      <c r="G115" t="str">
        <f>IFERROR(VLOOKUP(B115,'BD OF Imp'!C:AI,33,0),"")</f>
        <v/>
      </c>
    </row>
    <row r="116" spans="5:7">
      <c r="E116" s="265" t="str">
        <f>IF(IFERROR(VLOOKUP(B116,$B$10:$B$61,1,0),"")=B116,"Marisol",VLOOKUP(B116,'BD OF Imp'!C:E,3,0))</f>
        <v>Marisol</v>
      </c>
      <c r="F116" t="str">
        <f>IFERROR(VLOOKUP(B116,'BD OF Imp'!C:AF,30,0),"")</f>
        <v/>
      </c>
      <c r="G116" t="str">
        <f>IFERROR(VLOOKUP(B116,'BD OF Imp'!C:AI,33,0),"")</f>
        <v/>
      </c>
    </row>
    <row r="117" spans="5:7">
      <c r="E117" s="265" t="str">
        <f>IF(IFERROR(VLOOKUP(B117,$B$10:$B$61,1,0),"")=B117,"Marisol",VLOOKUP(B117,'BD OF Imp'!C:E,3,0))</f>
        <v>Marisol</v>
      </c>
      <c r="F117" t="str">
        <f>IFERROR(VLOOKUP(B117,'BD OF Imp'!C:AF,30,0),"")</f>
        <v/>
      </c>
      <c r="G117" t="str">
        <f>IFERROR(VLOOKUP(B117,'BD OF Imp'!C:AI,33,0),"")</f>
        <v/>
      </c>
    </row>
    <row r="118" spans="5:7">
      <c r="E118" s="265" t="str">
        <f>IF(IFERROR(VLOOKUP(B118,$B$10:$B$61,1,0),"")=B118,"Marisol",VLOOKUP(B118,'BD OF Imp'!C:E,3,0))</f>
        <v>Marisol</v>
      </c>
      <c r="F118" t="str">
        <f>IFERROR(VLOOKUP(B118,'BD OF Imp'!C:AF,30,0),"")</f>
        <v/>
      </c>
      <c r="G118" t="str">
        <f>IFERROR(VLOOKUP(B118,'BD OF Imp'!C:AI,33,0),"")</f>
        <v/>
      </c>
    </row>
    <row r="119" spans="5:7">
      <c r="E119" s="265" t="str">
        <f>IF(IFERROR(VLOOKUP(B119,$B$10:$B$61,1,0),"")=B119,"Marisol",VLOOKUP(B119,'BD OF Imp'!C:E,3,0))</f>
        <v>Marisol</v>
      </c>
      <c r="F119" t="str">
        <f>IFERROR(VLOOKUP(B119,'BD OF Imp'!C:AF,30,0),"")</f>
        <v/>
      </c>
      <c r="G119" t="str">
        <f>IFERROR(VLOOKUP(B119,'BD OF Imp'!C:AI,33,0),"")</f>
        <v/>
      </c>
    </row>
    <row r="120" spans="5:7">
      <c r="E120" s="265" t="str">
        <f>IF(IFERROR(VLOOKUP(B120,$B$10:$B$61,1,0),"")=B120,"Marisol",VLOOKUP(B120,'BD OF Imp'!C:E,3,0))</f>
        <v>Marisol</v>
      </c>
      <c r="F120" t="str">
        <f>IFERROR(VLOOKUP(B120,'BD OF Imp'!C:AF,30,0),"")</f>
        <v/>
      </c>
      <c r="G120" t="str">
        <f>IFERROR(VLOOKUP(B120,'BD OF Imp'!C:AI,33,0),"")</f>
        <v/>
      </c>
    </row>
    <row r="121" spans="5:7">
      <c r="E121" s="265" t="str">
        <f>IF(IFERROR(VLOOKUP(B121,$B$10:$B$61,1,0),"")=B121,"Marisol",VLOOKUP(B121,'BD OF Imp'!C:E,3,0))</f>
        <v>Marisol</v>
      </c>
      <c r="F121" t="str">
        <f>IFERROR(VLOOKUP(B121,'BD OF Imp'!C:AF,30,0),"")</f>
        <v/>
      </c>
      <c r="G121" t="str">
        <f>IFERROR(VLOOKUP(B121,'BD OF Imp'!C:AI,33,0),"")</f>
        <v/>
      </c>
    </row>
    <row r="122" spans="5:7">
      <c r="E122" s="265" t="str">
        <f>IF(IFERROR(VLOOKUP(B122,$B$10:$B$61,1,0),"")=B122,"Marisol",VLOOKUP(B122,'BD OF Imp'!C:E,3,0))</f>
        <v>Marisol</v>
      </c>
      <c r="F122" t="str">
        <f>IFERROR(VLOOKUP(B122,'BD OF Imp'!C:AF,30,0),"")</f>
        <v/>
      </c>
      <c r="G122" t="str">
        <f>IFERROR(VLOOKUP(B122,'BD OF Imp'!C:AI,33,0),"")</f>
        <v/>
      </c>
    </row>
    <row r="123" spans="5:7">
      <c r="E123" s="265" t="str">
        <f>IF(IFERROR(VLOOKUP(B123,$B$10:$B$61,1,0),"")=B123,"Marisol",VLOOKUP(B123,'BD OF Imp'!C:E,3,0))</f>
        <v>Marisol</v>
      </c>
      <c r="F123" t="str">
        <f>IFERROR(VLOOKUP(B123,'BD OF Imp'!C:AF,30,0),"")</f>
        <v/>
      </c>
      <c r="G123" t="str">
        <f>IFERROR(VLOOKUP(B123,'BD OF Imp'!C:AI,33,0),"")</f>
        <v/>
      </c>
    </row>
    <row r="124" spans="5:7">
      <c r="E124" s="265" t="str">
        <f>IF(IFERROR(VLOOKUP(B124,$B$10:$B$61,1,0),"")=B124,"Marisol",VLOOKUP(B124,'BD OF Imp'!C:E,3,0))</f>
        <v>Marisol</v>
      </c>
      <c r="F124" t="str">
        <f>IFERROR(VLOOKUP(B124,'BD OF Imp'!C:AF,30,0),"")</f>
        <v/>
      </c>
      <c r="G124" t="str">
        <f>IFERROR(VLOOKUP(B124,'BD OF Imp'!C:AI,33,0),"")</f>
        <v/>
      </c>
    </row>
    <row r="125" spans="5:7">
      <c r="E125" s="265" t="str">
        <f>IF(IFERROR(VLOOKUP(B125,$B$10:$B$61,1,0),"")=B125,"Marisol",VLOOKUP(B125,'BD OF Imp'!C:E,3,0))</f>
        <v>Marisol</v>
      </c>
      <c r="F125" t="str">
        <f>IFERROR(VLOOKUP(B125,'BD OF Imp'!C:AF,30,0),"")</f>
        <v/>
      </c>
      <c r="G125" t="str">
        <f>IFERROR(VLOOKUP(B125,'BD OF Imp'!C:AI,33,0),"")</f>
        <v/>
      </c>
    </row>
    <row r="126" spans="5:7">
      <c r="E126" s="265" t="str">
        <f>IF(IFERROR(VLOOKUP(B126,$B$10:$B$61,1,0),"")=B126,"Marisol",VLOOKUP(B126,'BD OF Imp'!C:E,3,0))</f>
        <v>Marisol</v>
      </c>
      <c r="F126" t="str">
        <f>IFERROR(VLOOKUP(B126,'BD OF Imp'!C:AF,30,0),"")</f>
        <v/>
      </c>
      <c r="G126" t="str">
        <f>IFERROR(VLOOKUP(B126,'BD OF Imp'!C:AI,33,0),"")</f>
        <v/>
      </c>
    </row>
    <row r="127" spans="5:7">
      <c r="E127" s="265" t="str">
        <f>IF(IFERROR(VLOOKUP(B127,$B$10:$B$61,1,0),"")=B127,"Marisol",VLOOKUP(B127,'BD OF Imp'!C:E,3,0))</f>
        <v>Marisol</v>
      </c>
      <c r="F127" t="str">
        <f>IFERROR(VLOOKUP(B127,'BD OF Imp'!C:AF,30,0),"")</f>
        <v/>
      </c>
      <c r="G127" t="str">
        <f>IFERROR(VLOOKUP(B127,'BD OF Imp'!C:AI,33,0),"")</f>
        <v/>
      </c>
    </row>
    <row r="128" spans="5:7">
      <c r="E128" s="265" t="str">
        <f>IF(IFERROR(VLOOKUP(B128,$B$10:$B$61,1,0),"")=B128,"Marisol",VLOOKUP(B128,'BD OF Imp'!C:E,3,0))</f>
        <v>Marisol</v>
      </c>
      <c r="F128" t="str">
        <f>IFERROR(VLOOKUP(B128,'BD OF Imp'!C:AF,30,0),"")</f>
        <v/>
      </c>
      <c r="G128" t="str">
        <f>IFERROR(VLOOKUP(B128,'BD OF Imp'!C:AI,33,0),"")</f>
        <v/>
      </c>
    </row>
    <row r="129" spans="5:7">
      <c r="E129" s="265" t="str">
        <f>IF(IFERROR(VLOOKUP(B129,$B$10:$B$61,1,0),"")=B129,"Marisol",VLOOKUP(B129,'BD OF Imp'!C:E,3,0))</f>
        <v>Marisol</v>
      </c>
      <c r="F129" t="str">
        <f>IFERROR(VLOOKUP(B129,'BD OF Imp'!C:AF,30,0),"")</f>
        <v/>
      </c>
      <c r="G129" t="str">
        <f>IFERROR(VLOOKUP(B129,'BD OF Imp'!C:AI,33,0),"")</f>
        <v/>
      </c>
    </row>
    <row r="130" spans="5:7">
      <c r="E130" s="265" t="str">
        <f>IF(IFERROR(VLOOKUP(B130,$B$10:$B$61,1,0),"")=B130,"Marisol",VLOOKUP(B130,'BD OF Imp'!C:E,3,0))</f>
        <v>Marisol</v>
      </c>
      <c r="F130" t="str">
        <f>IFERROR(VLOOKUP(B130,'BD OF Imp'!C:AF,30,0),"")</f>
        <v/>
      </c>
      <c r="G130" t="str">
        <f>IFERROR(VLOOKUP(B130,'BD OF Imp'!C:AI,33,0),"")</f>
        <v/>
      </c>
    </row>
    <row r="131" spans="5:7">
      <c r="E131" s="265" t="str">
        <f>IF(IFERROR(VLOOKUP(B131,$B$10:$B$61,1,0),"")=B131,"Marisol",VLOOKUP(B131,'BD OF Imp'!C:E,3,0))</f>
        <v>Marisol</v>
      </c>
      <c r="F131" t="str">
        <f>IFERROR(VLOOKUP(B131,'BD OF Imp'!C:AF,30,0),"")</f>
        <v/>
      </c>
      <c r="G131" t="str">
        <f>IFERROR(VLOOKUP(B131,'BD OF Imp'!C:AI,33,0),"")</f>
        <v/>
      </c>
    </row>
    <row r="132" spans="5:7">
      <c r="E132" s="265" t="str">
        <f>IF(IFERROR(VLOOKUP(B132,$B$10:$B$61,1,0),"")=B132,"Marisol",VLOOKUP(B132,'BD OF Imp'!C:E,3,0))</f>
        <v>Marisol</v>
      </c>
      <c r="F132" t="str">
        <f>IFERROR(VLOOKUP(B132,'BD OF Imp'!C:AF,30,0),"")</f>
        <v/>
      </c>
      <c r="G132" t="str">
        <f>IFERROR(VLOOKUP(B132,'BD OF Imp'!C:AI,33,0),"")</f>
        <v/>
      </c>
    </row>
    <row r="133" spans="5:7">
      <c r="E133" s="265" t="str">
        <f>IF(IFERROR(VLOOKUP(B133,$B$10:$B$61,1,0),"")=B133,"Marisol",VLOOKUP(B133,'BD OF Imp'!C:E,3,0))</f>
        <v>Marisol</v>
      </c>
      <c r="F133" t="str">
        <f>IFERROR(VLOOKUP(B133,'BD OF Imp'!C:AF,30,0),"")</f>
        <v/>
      </c>
      <c r="G133" t="str">
        <f>IFERROR(VLOOKUP(B133,'BD OF Imp'!C:AI,33,0),"")</f>
        <v/>
      </c>
    </row>
    <row r="134" spans="5:7">
      <c r="E134" s="265" t="str">
        <f>IF(IFERROR(VLOOKUP(B134,$B$10:$B$61,1,0),"")=B134,"Marisol",VLOOKUP(B134,'BD OF Imp'!C:E,3,0))</f>
        <v>Marisol</v>
      </c>
      <c r="F134" t="str">
        <f>IFERROR(VLOOKUP(B134,'BD OF Imp'!C:AF,30,0),"")</f>
        <v/>
      </c>
      <c r="G134" t="str">
        <f>IFERROR(VLOOKUP(B134,'BD OF Imp'!C:AI,33,0),"")</f>
        <v/>
      </c>
    </row>
    <row r="135" spans="5:7">
      <c r="E135" s="265" t="str">
        <f>IF(IFERROR(VLOOKUP(B135,$B$10:$B$61,1,0),"")=B135,"Marisol",VLOOKUP(B135,'BD OF Imp'!C:E,3,0))</f>
        <v>Marisol</v>
      </c>
      <c r="F135" t="str">
        <f>IFERROR(VLOOKUP(B135,'BD OF Imp'!C:AF,30,0),"")</f>
        <v/>
      </c>
      <c r="G135" t="str">
        <f>IFERROR(VLOOKUP(B135,'BD OF Imp'!C:AI,33,0),"")</f>
        <v/>
      </c>
    </row>
    <row r="136" spans="5:7">
      <c r="E136" s="265" t="str">
        <f>IF(IFERROR(VLOOKUP(B136,$B$10:$B$61,1,0),"")=B136,"Marisol",VLOOKUP(B136,'BD OF Imp'!C:E,3,0))</f>
        <v>Marisol</v>
      </c>
      <c r="F136" t="str">
        <f>IFERROR(VLOOKUP(B136,'BD OF Imp'!C:AF,30,0),"")</f>
        <v/>
      </c>
      <c r="G136" t="str">
        <f>IFERROR(VLOOKUP(B136,'BD OF Imp'!C:AI,33,0),"")</f>
        <v/>
      </c>
    </row>
    <row r="137" spans="5:7">
      <c r="E137" s="265" t="str">
        <f>IF(IFERROR(VLOOKUP(B137,$B$10:$B$61,1,0),"")=B137,"Marisol",VLOOKUP(B137,'BD OF Imp'!C:E,3,0))</f>
        <v>Marisol</v>
      </c>
      <c r="F137" t="str">
        <f>IFERROR(VLOOKUP(B137,'BD OF Imp'!C:AF,30,0),"")</f>
        <v/>
      </c>
      <c r="G137" t="str">
        <f>IFERROR(VLOOKUP(B137,'BD OF Imp'!C:AI,33,0),"")</f>
        <v/>
      </c>
    </row>
    <row r="138" spans="5:7">
      <c r="E138" s="265" t="str">
        <f>IF(IFERROR(VLOOKUP(B138,$B$10:$B$61,1,0),"")=B138,"Marisol",VLOOKUP(B138,'BD OF Imp'!C:E,3,0))</f>
        <v>Marisol</v>
      </c>
      <c r="F138" t="str">
        <f>IFERROR(VLOOKUP(B138,'BD OF Imp'!C:AF,30,0),"")</f>
        <v/>
      </c>
      <c r="G138" t="str">
        <f>IFERROR(VLOOKUP(B138,'BD OF Imp'!C:AI,33,0),"")</f>
        <v/>
      </c>
    </row>
    <row r="139" spans="5:7">
      <c r="E139" s="265" t="str">
        <f>IF(IFERROR(VLOOKUP(B139,$B$10:$B$61,1,0),"")=B139,"Marisol",VLOOKUP(B139,'BD OF Imp'!C:E,3,0))</f>
        <v>Marisol</v>
      </c>
      <c r="F139" t="str">
        <f>IFERROR(VLOOKUP(B139,'BD OF Imp'!C:AF,30,0),"")</f>
        <v/>
      </c>
      <c r="G139" t="str">
        <f>IFERROR(VLOOKUP(B139,'BD OF Imp'!C:AI,33,0),"")</f>
        <v/>
      </c>
    </row>
    <row r="140" spans="5:7">
      <c r="E140" s="265" t="str">
        <f>IF(IFERROR(VLOOKUP(B140,$B$10:$B$61,1,0),"")=B140,"Marisol",VLOOKUP(B140,'BD OF Imp'!C:E,3,0))</f>
        <v>Marisol</v>
      </c>
      <c r="F140" t="str">
        <f>IFERROR(VLOOKUP(B140,'BD OF Imp'!C:AF,30,0),"")</f>
        <v/>
      </c>
      <c r="G140" t="str">
        <f>IFERROR(VLOOKUP(B140,'BD OF Imp'!C:AI,33,0),"")</f>
        <v/>
      </c>
    </row>
    <row r="141" spans="5:7">
      <c r="E141" s="265" t="str">
        <f>IF(IFERROR(VLOOKUP(B141,$B$10:$B$61,1,0),"")=B141,"Marisol",VLOOKUP(B141,'BD OF Imp'!C:E,3,0))</f>
        <v>Marisol</v>
      </c>
      <c r="F141" t="str">
        <f>IFERROR(VLOOKUP(B141,'BD OF Imp'!C:AF,30,0),"")</f>
        <v/>
      </c>
      <c r="G141" t="str">
        <f>IFERROR(VLOOKUP(B141,'BD OF Imp'!C:AI,33,0),"")</f>
        <v/>
      </c>
    </row>
    <row r="142" spans="5:7">
      <c r="E142" s="265" t="str">
        <f>IF(IFERROR(VLOOKUP(B142,$B$10:$B$61,1,0),"")=B142,"Marisol",VLOOKUP(B142,'BD OF Imp'!C:E,3,0))</f>
        <v>Marisol</v>
      </c>
      <c r="F142" t="str">
        <f>IFERROR(VLOOKUP(B142,'BD OF Imp'!C:AF,30,0),"")</f>
        <v/>
      </c>
      <c r="G142" t="str">
        <f>IFERROR(VLOOKUP(B142,'BD OF Imp'!C:AI,33,0),"")</f>
        <v/>
      </c>
    </row>
    <row r="143" spans="5:7">
      <c r="E143" s="265" t="str">
        <f>IF(IFERROR(VLOOKUP(B143,$B$10:$B$61,1,0),"")=B143,"Marisol",VLOOKUP(B143,'BD OF Imp'!C:E,3,0))</f>
        <v>Marisol</v>
      </c>
      <c r="F143" t="str">
        <f>IFERROR(VLOOKUP(B143,'BD OF Imp'!C:AF,30,0),"")</f>
        <v/>
      </c>
      <c r="G143" t="str">
        <f>IFERROR(VLOOKUP(B143,'BD OF Imp'!C:AI,33,0),"")</f>
        <v/>
      </c>
    </row>
    <row r="144" spans="5:7">
      <c r="E144" s="265" t="str">
        <f>IF(IFERROR(VLOOKUP(B144,$B$10:$B$61,1,0),"")=B144,"Marisol",VLOOKUP(B144,'BD OF Imp'!C:E,3,0))</f>
        <v>Marisol</v>
      </c>
      <c r="F144" t="str">
        <f>IFERROR(VLOOKUP(B144,'BD OF Imp'!C:AF,30,0),"")</f>
        <v/>
      </c>
      <c r="G144" t="str">
        <f>IFERROR(VLOOKUP(B144,'BD OF Imp'!C:AI,33,0),"")</f>
        <v/>
      </c>
    </row>
    <row r="145" spans="5:7">
      <c r="E145" s="265" t="str">
        <f>IF(IFERROR(VLOOKUP(B145,$B$10:$B$61,1,0),"")=B145,"Marisol",VLOOKUP(B145,'BD OF Imp'!C:E,3,0))</f>
        <v>Marisol</v>
      </c>
      <c r="F145" t="str">
        <f>IFERROR(VLOOKUP(B145,'BD OF Imp'!C:AF,30,0),"")</f>
        <v/>
      </c>
      <c r="G145" t="str">
        <f>IFERROR(VLOOKUP(B145,'BD OF Imp'!C:AI,33,0),"")</f>
        <v/>
      </c>
    </row>
    <row r="146" spans="5:7">
      <c r="E146" s="265" t="str">
        <f>IF(IFERROR(VLOOKUP(B146,$B$10:$B$61,1,0),"")=B146,"Marisol",VLOOKUP(B146,'BD OF Imp'!C:E,3,0))</f>
        <v>Marisol</v>
      </c>
      <c r="F146" t="str">
        <f>IFERROR(VLOOKUP(B146,'BD OF Imp'!C:AF,30,0),"")</f>
        <v/>
      </c>
      <c r="G146" t="str">
        <f>IFERROR(VLOOKUP(B146,'BD OF Imp'!C:AI,33,0),"")</f>
        <v/>
      </c>
    </row>
    <row r="147" spans="5:7">
      <c r="E147" s="265" t="str">
        <f>IF(IFERROR(VLOOKUP(B147,$B$10:$B$61,1,0),"")=B147,"Marisol",VLOOKUP(B147,'BD OF Imp'!C:E,3,0))</f>
        <v>Marisol</v>
      </c>
      <c r="F147" t="str">
        <f>IFERROR(VLOOKUP(B147,'BD OF Imp'!C:AF,30,0),"")</f>
        <v/>
      </c>
      <c r="G147" t="str">
        <f>IFERROR(VLOOKUP(B147,'BD OF Imp'!C:AI,33,0),"")</f>
        <v/>
      </c>
    </row>
    <row r="148" spans="5:7">
      <c r="E148" s="265" t="str">
        <f>IF(IFERROR(VLOOKUP(B148,$B$10:$B$61,1,0),"")=B148,"Marisol",VLOOKUP(B148,'BD OF Imp'!C:E,3,0))</f>
        <v>Marisol</v>
      </c>
      <c r="F148" t="str">
        <f>IFERROR(VLOOKUP(B148,'BD OF Imp'!C:AF,30,0),"")</f>
        <v/>
      </c>
      <c r="G148" t="str">
        <f>IFERROR(VLOOKUP(B148,'BD OF Imp'!C:AI,33,0),"")</f>
        <v/>
      </c>
    </row>
    <row r="149" spans="5:7">
      <c r="E149" s="265" t="str">
        <f>IF(IFERROR(VLOOKUP(B149,$B$10:$B$61,1,0),"")=B149,"Marisol",VLOOKUP(B149,'BD OF Imp'!C:E,3,0))</f>
        <v>Marisol</v>
      </c>
      <c r="F149" t="str">
        <f>IFERROR(VLOOKUP(B149,'BD OF Imp'!C:AF,30,0),"")</f>
        <v/>
      </c>
      <c r="G149" t="str">
        <f>IFERROR(VLOOKUP(B149,'BD OF Imp'!C:AI,33,0),"")</f>
        <v/>
      </c>
    </row>
    <row r="150" spans="5:7">
      <c r="E150" s="2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5">
    <tabColor theme="9"/>
  </sheetPr>
  <dimension ref="A3:J305"/>
  <sheetViews>
    <sheetView topLeftCell="A155" workbookViewId="0">
      <selection activeCell="J297" sqref="J297"/>
    </sheetView>
  </sheetViews>
  <sheetFormatPr baseColWidth="10" defaultRowHeight="12.75"/>
  <cols>
    <col min="1" max="1" width="15.7109375" customWidth="1"/>
    <col min="2" max="2" width="8" customWidth="1"/>
    <col min="3" max="3" width="5" customWidth="1"/>
    <col min="4" max="7" width="15.85546875" customWidth="1"/>
    <col min="8" max="8" width="8" customWidth="1"/>
    <col min="9" max="9" width="11.28515625" customWidth="1"/>
    <col min="10" max="10" width="10.85546875" customWidth="1"/>
    <col min="11" max="11" width="12.7109375" customWidth="1"/>
    <col min="12" max="12" width="18" bestFit="1" customWidth="1"/>
    <col min="13" max="13" width="5" customWidth="1"/>
  </cols>
  <sheetData>
    <row r="3" spans="1:4" ht="21">
      <c r="A3" s="266" t="s">
        <v>840</v>
      </c>
    </row>
    <row r="5" spans="1:4">
      <c r="A5" s="172" t="s">
        <v>671</v>
      </c>
      <c r="B5" t="s">
        <v>804</v>
      </c>
    </row>
    <row r="7" spans="1:4">
      <c r="C7" s="172" t="s">
        <v>677</v>
      </c>
    </row>
    <row r="8" spans="1:4">
      <c r="A8" s="172" t="s">
        <v>672</v>
      </c>
      <c r="B8" s="172" t="s">
        <v>800</v>
      </c>
      <c r="C8" t="s">
        <v>838</v>
      </c>
      <c r="D8" t="s">
        <v>839</v>
      </c>
    </row>
    <row r="9" spans="1:4">
      <c r="A9" t="s">
        <v>102</v>
      </c>
      <c r="B9" t="s">
        <v>831</v>
      </c>
      <c r="C9" s="395">
        <v>220381.83333333331</v>
      </c>
      <c r="D9" s="395">
        <v>0</v>
      </c>
    </row>
    <row r="10" spans="1:4">
      <c r="A10" t="s">
        <v>861</v>
      </c>
      <c r="C10" s="395">
        <v>220381.83333333331</v>
      </c>
      <c r="D10" s="395">
        <v>0</v>
      </c>
    </row>
    <row r="11" spans="1:4">
      <c r="A11" t="s">
        <v>726</v>
      </c>
      <c r="B11" t="s">
        <v>265</v>
      </c>
      <c r="C11" s="395">
        <v>3138.5</v>
      </c>
      <c r="D11" s="395">
        <v>4722.5</v>
      </c>
    </row>
    <row r="12" spans="1:4">
      <c r="B12" t="s">
        <v>266</v>
      </c>
      <c r="C12" s="395">
        <v>5860.5</v>
      </c>
      <c r="D12" s="395">
        <v>8282</v>
      </c>
    </row>
    <row r="13" spans="1:4">
      <c r="B13" t="s">
        <v>269</v>
      </c>
      <c r="C13" s="395">
        <v>8973</v>
      </c>
      <c r="D13" s="395">
        <v>9720.5</v>
      </c>
    </row>
    <row r="14" spans="1:4">
      <c r="B14" t="s">
        <v>271</v>
      </c>
      <c r="C14" s="395">
        <v>3360</v>
      </c>
      <c r="D14" s="395">
        <v>3345</v>
      </c>
    </row>
    <row r="15" spans="1:4">
      <c r="B15" t="s">
        <v>272</v>
      </c>
      <c r="C15" s="395">
        <v>7103.5</v>
      </c>
      <c r="D15" s="395">
        <v>3234.5</v>
      </c>
    </row>
    <row r="16" spans="1:4">
      <c r="B16" t="s">
        <v>273</v>
      </c>
      <c r="C16" s="395">
        <v>2912</v>
      </c>
      <c r="D16" s="395">
        <v>1793.0693333333334</v>
      </c>
    </row>
    <row r="17" spans="1:9">
      <c r="A17" t="s">
        <v>862</v>
      </c>
      <c r="C17" s="395">
        <v>31347.5</v>
      </c>
      <c r="D17" s="395">
        <v>31097.569333333333</v>
      </c>
    </row>
    <row r="18" spans="1:9">
      <c r="A18" t="s">
        <v>720</v>
      </c>
      <c r="B18" t="s">
        <v>265</v>
      </c>
      <c r="C18" s="395">
        <v>32557.5</v>
      </c>
      <c r="D18" s="395">
        <v>23805.916666666668</v>
      </c>
    </row>
    <row r="19" spans="1:9">
      <c r="B19" t="s">
        <v>266</v>
      </c>
      <c r="C19" s="395">
        <v>8261.5</v>
      </c>
      <c r="D19" s="395">
        <v>8261.5</v>
      </c>
    </row>
    <row r="20" spans="1:9">
      <c r="B20" t="s">
        <v>269</v>
      </c>
      <c r="C20" s="395">
        <v>7993.5</v>
      </c>
      <c r="D20" s="395">
        <v>7873.5</v>
      </c>
    </row>
    <row r="21" spans="1:9">
      <c r="B21" t="s">
        <v>271</v>
      </c>
      <c r="C21" s="395">
        <v>10665.5</v>
      </c>
      <c r="D21" s="395">
        <v>10589.5</v>
      </c>
    </row>
    <row r="22" spans="1:9">
      <c r="B22" t="s">
        <v>272</v>
      </c>
      <c r="C22" s="395">
        <v>7382.5</v>
      </c>
      <c r="D22" s="395">
        <v>6553.75</v>
      </c>
    </row>
    <row r="23" spans="1:9">
      <c r="B23" t="s">
        <v>273</v>
      </c>
      <c r="C23" s="395">
        <v>5170.666666666667</v>
      </c>
      <c r="D23" s="395">
        <v>4824</v>
      </c>
    </row>
    <row r="24" spans="1:9">
      <c r="A24" t="s">
        <v>1511</v>
      </c>
      <c r="C24" s="395">
        <v>72031.166666666672</v>
      </c>
      <c r="D24" s="395">
        <v>61908.166666666672</v>
      </c>
    </row>
    <row r="25" spans="1:9">
      <c r="A25" t="s">
        <v>675</v>
      </c>
      <c r="C25" s="395">
        <v>323760.5</v>
      </c>
      <c r="D25" s="395">
        <v>93005.736000000004</v>
      </c>
    </row>
    <row r="28" spans="1:9">
      <c r="C28" s="265"/>
      <c r="D28" s="265"/>
      <c r="E28" s="265"/>
    </row>
    <row r="29" spans="1:9" hidden="1">
      <c r="A29" s="172" t="s">
        <v>748</v>
      </c>
      <c r="B29" s="172" t="s">
        <v>40</v>
      </c>
      <c r="C29" s="265"/>
      <c r="D29" s="265"/>
      <c r="E29" s="265"/>
      <c r="F29" s="265"/>
      <c r="G29" s="265"/>
      <c r="H29" s="265"/>
    </row>
    <row r="30" spans="1:9" hidden="1">
      <c r="A30" s="172" t="s">
        <v>693</v>
      </c>
      <c r="B30" t="s">
        <v>11</v>
      </c>
      <c r="C30" t="s">
        <v>15</v>
      </c>
      <c r="D30" t="s">
        <v>19</v>
      </c>
      <c r="E30" t="s">
        <v>23</v>
      </c>
      <c r="F30" t="s">
        <v>27</v>
      </c>
      <c r="G30" t="s">
        <v>31</v>
      </c>
      <c r="H30" t="s">
        <v>729</v>
      </c>
    </row>
    <row r="31" spans="1:9" hidden="1">
      <c r="A31" s="286">
        <v>40700</v>
      </c>
      <c r="B31" s="279">
        <v>3</v>
      </c>
      <c r="C31" s="279">
        <v>8</v>
      </c>
      <c r="D31" s="279">
        <v>16</v>
      </c>
      <c r="E31" s="279">
        <v>18</v>
      </c>
      <c r="F31" s="279">
        <v>14</v>
      </c>
      <c r="G31" s="279">
        <v>2</v>
      </c>
      <c r="H31" s="285"/>
      <c r="I31" s="71">
        <v>2</v>
      </c>
    </row>
    <row r="32" spans="1:9" hidden="1">
      <c r="A32" s="286">
        <v>40701</v>
      </c>
      <c r="B32" s="279">
        <v>6</v>
      </c>
      <c r="C32" s="279">
        <v>9</v>
      </c>
      <c r="D32" s="279">
        <v>7</v>
      </c>
      <c r="E32" s="279">
        <v>12</v>
      </c>
      <c r="F32" s="279">
        <v>14</v>
      </c>
      <c r="G32" s="279">
        <v>9</v>
      </c>
      <c r="H32" s="285"/>
      <c r="I32" s="71">
        <v>3</v>
      </c>
    </row>
    <row r="33" spans="1:9" hidden="1">
      <c r="A33" s="286">
        <v>40702</v>
      </c>
      <c r="B33" s="279">
        <v>9</v>
      </c>
      <c r="C33" s="279">
        <v>2</v>
      </c>
      <c r="D33" s="279">
        <v>19</v>
      </c>
      <c r="E33" s="279">
        <v>14</v>
      </c>
      <c r="F33" s="279">
        <v>9</v>
      </c>
      <c r="G33" s="279"/>
      <c r="H33" s="285"/>
      <c r="I33" s="71">
        <v>4</v>
      </c>
    </row>
    <row r="34" spans="1:9" hidden="1">
      <c r="A34" s="286">
        <v>40703</v>
      </c>
      <c r="B34" s="279">
        <v>11</v>
      </c>
      <c r="C34" s="279">
        <v>1</v>
      </c>
      <c r="D34" s="279">
        <v>30</v>
      </c>
      <c r="E34" s="279">
        <v>10</v>
      </c>
      <c r="F34" s="279">
        <v>17</v>
      </c>
      <c r="G34" s="279">
        <v>4</v>
      </c>
      <c r="H34" s="285"/>
      <c r="I34" s="71">
        <v>5</v>
      </c>
    </row>
    <row r="35" spans="1:9" hidden="1">
      <c r="A35" s="286">
        <v>40704</v>
      </c>
      <c r="B35" s="279">
        <v>6</v>
      </c>
      <c r="C35" s="279">
        <v>4</v>
      </c>
      <c r="D35" s="279">
        <v>12</v>
      </c>
      <c r="E35" s="279">
        <v>17</v>
      </c>
      <c r="F35" s="279">
        <v>9</v>
      </c>
      <c r="G35" s="279"/>
      <c r="H35" s="285"/>
      <c r="I35" s="71">
        <v>6</v>
      </c>
    </row>
    <row r="36" spans="1:9" hidden="1">
      <c r="A36" s="286">
        <v>40705</v>
      </c>
      <c r="B36" s="279">
        <v>11</v>
      </c>
      <c r="C36" s="279">
        <v>9</v>
      </c>
      <c r="D36" s="279">
        <v>25</v>
      </c>
      <c r="E36" s="279">
        <v>18</v>
      </c>
      <c r="F36" s="279">
        <v>7</v>
      </c>
      <c r="G36" s="279"/>
      <c r="H36" s="285"/>
      <c r="I36" s="71">
        <v>7</v>
      </c>
    </row>
    <row r="37" spans="1:9" hidden="1">
      <c r="A37" s="286">
        <v>40706</v>
      </c>
      <c r="B37" s="279"/>
      <c r="C37" s="279"/>
      <c r="D37" s="279">
        <v>12</v>
      </c>
      <c r="E37" s="279"/>
      <c r="F37" s="279">
        <v>7</v>
      </c>
      <c r="G37" s="279"/>
      <c r="H37" s="285"/>
      <c r="I37" s="71">
        <v>8</v>
      </c>
    </row>
    <row r="38" spans="1:9" hidden="1">
      <c r="A38" s="286" t="s">
        <v>729</v>
      </c>
      <c r="B38" s="279"/>
      <c r="C38" s="279"/>
      <c r="D38" s="279"/>
      <c r="E38" s="279"/>
      <c r="F38" s="279"/>
      <c r="G38" s="279"/>
      <c r="H38" s="285"/>
      <c r="I38" s="277">
        <v>9</v>
      </c>
    </row>
    <row r="39" spans="1:9" hidden="1"/>
    <row r="40" spans="1:9" hidden="1"/>
    <row r="41" spans="1:9" hidden="1"/>
    <row r="42" spans="1:9" hidden="1">
      <c r="A42" s="278" t="s">
        <v>671</v>
      </c>
      <c r="B42" t="s">
        <v>722</v>
      </c>
    </row>
    <row r="43" spans="1:9" hidden="1">
      <c r="C43" s="265"/>
      <c r="D43" s="265"/>
      <c r="E43" s="265"/>
    </row>
    <row r="44" spans="1:9" hidden="1">
      <c r="A44" s="172" t="s">
        <v>721</v>
      </c>
      <c r="B44" s="172" t="s">
        <v>40</v>
      </c>
      <c r="C44" s="265"/>
      <c r="D44" s="265"/>
      <c r="E44" s="265"/>
      <c r="F44" s="265"/>
      <c r="G44" s="265"/>
    </row>
    <row r="45" spans="1:9" hidden="1">
      <c r="A45" s="172" t="s">
        <v>501</v>
      </c>
      <c r="B45" t="s">
        <v>11</v>
      </c>
      <c r="C45" t="s">
        <v>15</v>
      </c>
      <c r="D45" t="s">
        <v>19</v>
      </c>
      <c r="E45" t="s">
        <v>23</v>
      </c>
      <c r="F45" t="s">
        <v>27</v>
      </c>
      <c r="G45" t="s">
        <v>31</v>
      </c>
    </row>
    <row r="46" spans="1:9" hidden="1">
      <c r="A46" s="190">
        <v>40700</v>
      </c>
      <c r="B46" s="279">
        <v>3</v>
      </c>
      <c r="C46" s="279">
        <v>5</v>
      </c>
      <c r="D46" s="279">
        <v>8</v>
      </c>
      <c r="E46" s="279">
        <v>13</v>
      </c>
      <c r="F46" s="279">
        <v>4</v>
      </c>
      <c r="G46" s="285">
        <v>4</v>
      </c>
      <c r="H46" s="71"/>
      <c r="I46" s="71">
        <v>2</v>
      </c>
    </row>
    <row r="47" spans="1:9" hidden="1">
      <c r="A47" s="190">
        <v>40701</v>
      </c>
      <c r="B47" s="279">
        <v>5</v>
      </c>
      <c r="C47" s="279">
        <v>6</v>
      </c>
      <c r="D47" s="279">
        <v>11</v>
      </c>
      <c r="E47" s="279">
        <v>16</v>
      </c>
      <c r="F47" s="279">
        <v>17</v>
      </c>
      <c r="G47" s="285">
        <v>4</v>
      </c>
      <c r="H47" s="71"/>
      <c r="I47" s="71">
        <v>3</v>
      </c>
    </row>
    <row r="48" spans="1:9" hidden="1">
      <c r="A48" s="190">
        <v>40702</v>
      </c>
      <c r="B48" s="279">
        <v>3</v>
      </c>
      <c r="C48" s="279">
        <v>4</v>
      </c>
      <c r="D48" s="279">
        <v>3</v>
      </c>
      <c r="E48" s="279">
        <v>4</v>
      </c>
      <c r="F48" s="279">
        <v>10</v>
      </c>
      <c r="G48" s="285">
        <v>2</v>
      </c>
      <c r="H48" s="71"/>
      <c r="I48" s="71">
        <v>4</v>
      </c>
    </row>
    <row r="49" spans="1:10" hidden="1">
      <c r="H49" s="71"/>
      <c r="I49" s="71">
        <v>5</v>
      </c>
    </row>
    <row r="50" spans="1:10" hidden="1">
      <c r="H50" s="71"/>
      <c r="I50" s="71">
        <v>6</v>
      </c>
    </row>
    <row r="51" spans="1:10" hidden="1">
      <c r="H51" s="71"/>
      <c r="I51" s="71">
        <v>7</v>
      </c>
    </row>
    <row r="52" spans="1:10" hidden="1">
      <c r="A52" s="71"/>
      <c r="B52" s="71"/>
      <c r="C52" s="71"/>
      <c r="D52" s="71"/>
      <c r="E52" s="71"/>
      <c r="F52" s="71"/>
      <c r="G52" s="71"/>
      <c r="H52" s="71"/>
      <c r="I52" s="71">
        <v>8</v>
      </c>
    </row>
    <row r="53" spans="1:10" hidden="1">
      <c r="A53" s="71"/>
      <c r="B53" s="71"/>
      <c r="C53" s="71"/>
      <c r="D53" s="71"/>
      <c r="E53" s="71"/>
      <c r="F53" s="71"/>
      <c r="G53" s="71"/>
      <c r="H53" s="71"/>
      <c r="I53" s="277">
        <v>9</v>
      </c>
    </row>
    <row r="54" spans="1:10" hidden="1">
      <c r="A54" s="150"/>
      <c r="B54" s="150"/>
      <c r="C54" s="150"/>
      <c r="D54" s="150"/>
      <c r="E54" s="150"/>
      <c r="F54" s="150"/>
      <c r="G54" s="150"/>
      <c r="H54" s="150"/>
      <c r="I54" s="154"/>
    </row>
    <row r="55" spans="1:10">
      <c r="A55" s="150"/>
      <c r="B55" s="150"/>
      <c r="C55" s="150"/>
      <c r="D55" s="150"/>
      <c r="E55" s="150"/>
      <c r="F55" s="150"/>
      <c r="G55" s="150"/>
      <c r="H55" s="150"/>
      <c r="I55" s="154"/>
    </row>
    <row r="56" spans="1:10">
      <c r="A56" s="150"/>
      <c r="B56" s="150"/>
      <c r="C56" s="150"/>
      <c r="D56" s="150"/>
      <c r="E56" s="150"/>
      <c r="F56" s="150"/>
      <c r="G56" s="150"/>
      <c r="H56" s="150"/>
    </row>
    <row r="57" spans="1:10" ht="21">
      <c r="A57" s="266" t="s">
        <v>863</v>
      </c>
      <c r="B57" s="150"/>
      <c r="C57" s="150"/>
      <c r="D57" s="150"/>
      <c r="E57" s="150"/>
      <c r="F57" s="150"/>
      <c r="G57" s="150"/>
      <c r="H57" s="150"/>
      <c r="J57" s="265"/>
    </row>
    <row r="58" spans="1:10">
      <c r="J58" s="265"/>
    </row>
    <row r="59" spans="1:10">
      <c r="A59" s="280" t="str">
        <f>IF(A45="","",A45)</f>
        <v>Fecha</v>
      </c>
      <c r="B59" s="280" t="str">
        <f t="shared" ref="B59:G59" si="0">IF(B45="","",IF(B45="Total general","",B45))</f>
        <v>Línea 1</v>
      </c>
      <c r="C59" s="280" t="str">
        <f t="shared" si="0"/>
        <v>Línea 2</v>
      </c>
      <c r="D59" s="280" t="str">
        <f t="shared" si="0"/>
        <v>Línea 3</v>
      </c>
      <c r="E59" s="280" t="str">
        <f t="shared" si="0"/>
        <v>Línea 6</v>
      </c>
      <c r="F59" s="280" t="str">
        <f t="shared" si="0"/>
        <v>Línea 7</v>
      </c>
      <c r="G59" s="280" t="str">
        <f t="shared" si="0"/>
        <v>Línea BIB</v>
      </c>
      <c r="J59" s="265"/>
    </row>
    <row r="60" spans="1:10">
      <c r="A60" s="281">
        <f t="shared" ref="A60:A66" si="1">IF(A46="","",IF(A46="Total general","",A46))</f>
        <v>40700</v>
      </c>
      <c r="B60" s="282">
        <f t="shared" ref="B60:G66" si="2">IFERROR((HLOOKUP(B$59,$B$45:$H$53,VLOOKUP($A60,$A$46:$I$53,9,0),0))/(HLOOKUP(B$59,$B$30:$H$38,VLOOKUP($A60,$A$31:$I$38,9,0),0)),"")</f>
        <v>1</v>
      </c>
      <c r="C60" s="282">
        <f t="shared" si="2"/>
        <v>0.625</v>
      </c>
      <c r="D60" s="282">
        <f t="shared" si="2"/>
        <v>0.5</v>
      </c>
      <c r="E60" s="282">
        <f t="shared" si="2"/>
        <v>0.72222222222222221</v>
      </c>
      <c r="F60" s="282">
        <f t="shared" si="2"/>
        <v>0.2857142857142857</v>
      </c>
      <c r="G60" s="282">
        <f t="shared" si="2"/>
        <v>2</v>
      </c>
      <c r="J60" s="265"/>
    </row>
    <row r="61" spans="1:10">
      <c r="A61" s="281">
        <f t="shared" si="1"/>
        <v>40701</v>
      </c>
      <c r="B61" s="282">
        <f t="shared" si="2"/>
        <v>0.83333333333333337</v>
      </c>
      <c r="C61" s="282">
        <f t="shared" si="2"/>
        <v>0.66666666666666663</v>
      </c>
      <c r="D61" s="282">
        <f t="shared" si="2"/>
        <v>1.5714285714285714</v>
      </c>
      <c r="E61" s="282">
        <f t="shared" si="2"/>
        <v>1.3333333333333333</v>
      </c>
      <c r="F61" s="282">
        <f t="shared" si="2"/>
        <v>1.2142857142857142</v>
      </c>
      <c r="G61" s="282">
        <f t="shared" si="2"/>
        <v>0.44444444444444442</v>
      </c>
      <c r="J61" s="265"/>
    </row>
    <row r="62" spans="1:10">
      <c r="A62" s="281">
        <f t="shared" si="1"/>
        <v>40702</v>
      </c>
      <c r="B62" s="282">
        <f t="shared" si="2"/>
        <v>0.33333333333333331</v>
      </c>
      <c r="C62" s="282">
        <f t="shared" si="2"/>
        <v>2</v>
      </c>
      <c r="D62" s="282">
        <f t="shared" si="2"/>
        <v>0.15789473684210525</v>
      </c>
      <c r="E62" s="282">
        <f t="shared" si="2"/>
        <v>0.2857142857142857</v>
      </c>
      <c r="F62" s="282">
        <f t="shared" si="2"/>
        <v>1.1111111111111112</v>
      </c>
      <c r="G62" s="282" t="str">
        <f t="shared" si="2"/>
        <v/>
      </c>
      <c r="J62" s="265"/>
    </row>
    <row r="63" spans="1:10">
      <c r="A63" s="281" t="str">
        <f t="shared" si="1"/>
        <v/>
      </c>
      <c r="B63" s="282" t="str">
        <f t="shared" si="2"/>
        <v/>
      </c>
      <c r="C63" s="282" t="str">
        <f t="shared" si="2"/>
        <v/>
      </c>
      <c r="D63" s="282" t="str">
        <f t="shared" si="2"/>
        <v/>
      </c>
      <c r="E63" s="282" t="str">
        <f t="shared" si="2"/>
        <v/>
      </c>
      <c r="F63" s="282" t="str">
        <f t="shared" si="2"/>
        <v/>
      </c>
      <c r="G63" s="282" t="str">
        <f t="shared" si="2"/>
        <v/>
      </c>
      <c r="J63" s="265"/>
    </row>
    <row r="64" spans="1:10">
      <c r="A64" s="281" t="str">
        <f t="shared" si="1"/>
        <v/>
      </c>
      <c r="B64" s="282" t="str">
        <f t="shared" si="2"/>
        <v/>
      </c>
      <c r="C64" s="282" t="str">
        <f t="shared" si="2"/>
        <v/>
      </c>
      <c r="D64" s="282" t="str">
        <f t="shared" si="2"/>
        <v/>
      </c>
      <c r="E64" s="282" t="str">
        <f t="shared" si="2"/>
        <v/>
      </c>
      <c r="F64" s="282" t="str">
        <f t="shared" si="2"/>
        <v/>
      </c>
      <c r="G64" s="282" t="str">
        <f t="shared" si="2"/>
        <v/>
      </c>
      <c r="J64" s="265"/>
    </row>
    <row r="65" spans="1:10">
      <c r="A65" s="281" t="str">
        <f t="shared" si="1"/>
        <v/>
      </c>
      <c r="B65" s="282" t="str">
        <f t="shared" si="2"/>
        <v/>
      </c>
      <c r="C65" s="282" t="str">
        <f t="shared" si="2"/>
        <v/>
      </c>
      <c r="D65" s="282" t="str">
        <f t="shared" si="2"/>
        <v/>
      </c>
      <c r="E65" s="282" t="str">
        <f t="shared" si="2"/>
        <v/>
      </c>
      <c r="F65" s="282" t="str">
        <f t="shared" si="2"/>
        <v/>
      </c>
      <c r="G65" s="282" t="str">
        <f t="shared" si="2"/>
        <v/>
      </c>
      <c r="J65" s="265"/>
    </row>
    <row r="66" spans="1:10">
      <c r="A66" s="281" t="str">
        <f t="shared" si="1"/>
        <v/>
      </c>
      <c r="B66" s="282" t="str">
        <f t="shared" si="2"/>
        <v/>
      </c>
      <c r="C66" s="282" t="str">
        <f t="shared" si="2"/>
        <v/>
      </c>
      <c r="D66" s="282" t="str">
        <f t="shared" si="2"/>
        <v/>
      </c>
      <c r="E66" s="282" t="str">
        <f t="shared" si="2"/>
        <v/>
      </c>
      <c r="F66" s="282" t="str">
        <f t="shared" si="2"/>
        <v/>
      </c>
      <c r="G66" s="282" t="str">
        <f t="shared" si="2"/>
        <v/>
      </c>
      <c r="J66" s="265"/>
    </row>
    <row r="67" spans="1:10">
      <c r="A67" s="283" t="s">
        <v>751</v>
      </c>
      <c r="B67" s="284">
        <f t="shared" ref="B67:G67" si="3">IFERROR(AVERAGE(B60:B66),"")</f>
        <v>0.72222222222222232</v>
      </c>
      <c r="C67" s="284">
        <f t="shared" si="3"/>
        <v>1.0972222222222221</v>
      </c>
      <c r="D67" s="284">
        <f t="shared" si="3"/>
        <v>0.74310776942355883</v>
      </c>
      <c r="E67" s="284">
        <f t="shared" si="3"/>
        <v>0.78042328042328035</v>
      </c>
      <c r="F67" s="284">
        <f t="shared" si="3"/>
        <v>0.87037037037037035</v>
      </c>
      <c r="G67" s="284">
        <f t="shared" si="3"/>
        <v>1.2222222222222223</v>
      </c>
      <c r="J67" s="265"/>
    </row>
    <row r="68" spans="1:10" hidden="1">
      <c r="J68" s="265"/>
    </row>
    <row r="69" spans="1:10" hidden="1">
      <c r="J69" s="265"/>
    </row>
    <row r="70" spans="1:10" hidden="1">
      <c r="A70" s="280" t="s">
        <v>501</v>
      </c>
      <c r="B70" s="71" t="str">
        <f t="shared" ref="B70:G70" si="4">IF(B45="","",IF(B45="Total general","",B45))</f>
        <v>Línea 1</v>
      </c>
      <c r="C70" s="71" t="str">
        <f t="shared" si="4"/>
        <v>Línea 2</v>
      </c>
      <c r="D70" s="71" t="str">
        <f t="shared" si="4"/>
        <v>Línea 3</v>
      </c>
      <c r="E70" s="71" t="str">
        <f t="shared" si="4"/>
        <v>Línea 6</v>
      </c>
      <c r="F70" s="71" t="str">
        <f t="shared" si="4"/>
        <v>Línea 7</v>
      </c>
      <c r="G70" s="71" t="str">
        <f t="shared" si="4"/>
        <v>Línea BIB</v>
      </c>
      <c r="J70" s="265"/>
    </row>
    <row r="71" spans="1:10" hidden="1">
      <c r="A71" s="272">
        <f t="shared" ref="A71:A77" si="5">IF(A31="","",IF(A31="Total general","",A31))</f>
        <v>40700</v>
      </c>
      <c r="B71" s="71">
        <f t="shared" ref="B71:G77" si="6">IFERROR(HLOOKUP(B$59,$B$30:$H$38,VLOOKUP($A71,$A$31:$I$38,9,0),0),"")</f>
        <v>3</v>
      </c>
      <c r="C71" s="71">
        <f t="shared" si="6"/>
        <v>8</v>
      </c>
      <c r="D71" s="71">
        <f t="shared" si="6"/>
        <v>16</v>
      </c>
      <c r="E71" s="71">
        <f t="shared" si="6"/>
        <v>18</v>
      </c>
      <c r="F71" s="71">
        <f t="shared" si="6"/>
        <v>14</v>
      </c>
      <c r="G71" s="71">
        <f t="shared" si="6"/>
        <v>2</v>
      </c>
      <c r="J71" s="265"/>
    </row>
    <row r="72" spans="1:10" hidden="1">
      <c r="A72" s="272">
        <f t="shared" si="5"/>
        <v>40701</v>
      </c>
      <c r="B72" s="71">
        <f t="shared" si="6"/>
        <v>6</v>
      </c>
      <c r="C72" s="71">
        <f t="shared" si="6"/>
        <v>9</v>
      </c>
      <c r="D72" s="71">
        <f t="shared" si="6"/>
        <v>7</v>
      </c>
      <c r="E72" s="71">
        <f t="shared" si="6"/>
        <v>12</v>
      </c>
      <c r="F72" s="71">
        <f t="shared" si="6"/>
        <v>14</v>
      </c>
      <c r="G72" s="71">
        <f t="shared" si="6"/>
        <v>9</v>
      </c>
      <c r="J72" s="265"/>
    </row>
    <row r="73" spans="1:10" hidden="1">
      <c r="A73" s="272">
        <f t="shared" si="5"/>
        <v>40702</v>
      </c>
      <c r="B73" s="71">
        <f t="shared" si="6"/>
        <v>9</v>
      </c>
      <c r="C73" s="71">
        <f t="shared" si="6"/>
        <v>2</v>
      </c>
      <c r="D73" s="71">
        <f t="shared" si="6"/>
        <v>19</v>
      </c>
      <c r="E73" s="71">
        <f t="shared" si="6"/>
        <v>14</v>
      </c>
      <c r="F73" s="71">
        <f t="shared" si="6"/>
        <v>9</v>
      </c>
      <c r="G73" s="71">
        <f t="shared" si="6"/>
        <v>0</v>
      </c>
      <c r="J73" s="265"/>
    </row>
    <row r="74" spans="1:10" hidden="1">
      <c r="A74" s="272">
        <f t="shared" si="5"/>
        <v>40703</v>
      </c>
      <c r="B74" s="71">
        <f t="shared" si="6"/>
        <v>11</v>
      </c>
      <c r="C74" s="71">
        <f t="shared" si="6"/>
        <v>1</v>
      </c>
      <c r="D74" s="71">
        <f t="shared" si="6"/>
        <v>30</v>
      </c>
      <c r="E74" s="71">
        <f t="shared" si="6"/>
        <v>10</v>
      </c>
      <c r="F74" s="71">
        <f t="shared" si="6"/>
        <v>17</v>
      </c>
      <c r="G74" s="71">
        <f t="shared" si="6"/>
        <v>4</v>
      </c>
      <c r="J74" s="265"/>
    </row>
    <row r="75" spans="1:10" hidden="1">
      <c r="A75" s="272">
        <f t="shared" si="5"/>
        <v>40704</v>
      </c>
      <c r="B75" s="71">
        <f t="shared" si="6"/>
        <v>6</v>
      </c>
      <c r="C75" s="71">
        <f t="shared" si="6"/>
        <v>4</v>
      </c>
      <c r="D75" s="71">
        <f t="shared" si="6"/>
        <v>12</v>
      </c>
      <c r="E75" s="71">
        <f t="shared" si="6"/>
        <v>17</v>
      </c>
      <c r="F75" s="71">
        <f t="shared" si="6"/>
        <v>9</v>
      </c>
      <c r="G75" s="71">
        <f t="shared" si="6"/>
        <v>0</v>
      </c>
      <c r="J75" s="265"/>
    </row>
    <row r="76" spans="1:10" hidden="1">
      <c r="A76" s="272">
        <f t="shared" si="5"/>
        <v>40705</v>
      </c>
      <c r="B76" s="71">
        <f t="shared" si="6"/>
        <v>11</v>
      </c>
      <c r="C76" s="71">
        <f t="shared" si="6"/>
        <v>9</v>
      </c>
      <c r="D76" s="71">
        <f t="shared" si="6"/>
        <v>25</v>
      </c>
      <c r="E76" s="71">
        <f t="shared" si="6"/>
        <v>18</v>
      </c>
      <c r="F76" s="71">
        <f t="shared" si="6"/>
        <v>7</v>
      </c>
      <c r="G76" s="71">
        <f t="shared" si="6"/>
        <v>0</v>
      </c>
      <c r="J76" s="265"/>
    </row>
    <row r="77" spans="1:10" hidden="1">
      <c r="A77" s="272">
        <f t="shared" si="5"/>
        <v>40706</v>
      </c>
      <c r="B77" s="71">
        <f t="shared" si="6"/>
        <v>0</v>
      </c>
      <c r="C77" s="71">
        <f t="shared" si="6"/>
        <v>0</v>
      </c>
      <c r="D77" s="71">
        <f t="shared" si="6"/>
        <v>12</v>
      </c>
      <c r="E77" s="71">
        <f t="shared" si="6"/>
        <v>0</v>
      </c>
      <c r="F77" s="71">
        <f t="shared" si="6"/>
        <v>7</v>
      </c>
      <c r="G77" s="71">
        <f t="shared" si="6"/>
        <v>0</v>
      </c>
      <c r="J77" s="265"/>
    </row>
    <row r="78" spans="1:10">
      <c r="A78" s="283" t="s">
        <v>752</v>
      </c>
      <c r="B78" s="284">
        <f t="shared" ref="B78:G78" si="7">IFERROR((SUM(B$46:B$53))/(SUM(B$71:B$77)),"")</f>
        <v>0.2391304347826087</v>
      </c>
      <c r="C78" s="284">
        <f t="shared" si="7"/>
        <v>0.45454545454545453</v>
      </c>
      <c r="D78" s="284">
        <f t="shared" si="7"/>
        <v>0.18181818181818182</v>
      </c>
      <c r="E78" s="284">
        <f t="shared" si="7"/>
        <v>0.3707865168539326</v>
      </c>
      <c r="F78" s="284">
        <f t="shared" si="7"/>
        <v>0.40259740259740262</v>
      </c>
      <c r="G78" s="284">
        <f t="shared" si="7"/>
        <v>0.66666666666666663</v>
      </c>
      <c r="J78" s="265"/>
    </row>
    <row r="81" spans="1:9" ht="21">
      <c r="A81" s="266" t="s">
        <v>793</v>
      </c>
    </row>
    <row r="83" spans="1:9">
      <c r="C83" s="172" t="s">
        <v>40</v>
      </c>
    </row>
    <row r="84" spans="1:9">
      <c r="A84" s="172" t="s">
        <v>501</v>
      </c>
      <c r="B84" s="172" t="s">
        <v>677</v>
      </c>
      <c r="C84" t="s">
        <v>11</v>
      </c>
      <c r="D84" t="s">
        <v>15</v>
      </c>
      <c r="E84" t="s">
        <v>19</v>
      </c>
      <c r="F84" t="s">
        <v>23</v>
      </c>
      <c r="G84" t="s">
        <v>27</v>
      </c>
      <c r="H84" t="s">
        <v>31</v>
      </c>
      <c r="I84" t="s">
        <v>675</v>
      </c>
    </row>
    <row r="85" spans="1:9">
      <c r="A85" s="190">
        <v>40700</v>
      </c>
      <c r="B85" t="s">
        <v>724</v>
      </c>
      <c r="C85" s="270">
        <v>-166.31400000000008</v>
      </c>
      <c r="D85" s="270">
        <v>-96.522727272727366</v>
      </c>
      <c r="E85" s="270">
        <v>172.91054545454529</v>
      </c>
      <c r="F85" s="270">
        <v>-112.79132867132864</v>
      </c>
      <c r="G85" s="270">
        <v>-82.039999999999878</v>
      </c>
      <c r="H85" s="270">
        <v>-328.06666666666678</v>
      </c>
      <c r="I85" s="270">
        <v>-612.82417715617748</v>
      </c>
    </row>
    <row r="86" spans="1:9">
      <c r="B86" t="s">
        <v>740</v>
      </c>
      <c r="C86" s="270">
        <v>-2.7719000000000014</v>
      </c>
      <c r="D86" s="270">
        <v>-1.6087121212121227</v>
      </c>
      <c r="E86" s="270">
        <v>2.8818424242424214</v>
      </c>
      <c r="F86" s="270">
        <v>-1.8798554778554775</v>
      </c>
      <c r="G86" s="270">
        <v>-1.3673333333333313</v>
      </c>
      <c r="H86" s="270">
        <v>-5.4677777777777798</v>
      </c>
      <c r="I86" s="270">
        <v>-10.213736285936291</v>
      </c>
    </row>
    <row r="87" spans="1:9">
      <c r="A87" s="190">
        <v>40701</v>
      </c>
      <c r="B87" t="s">
        <v>724</v>
      </c>
      <c r="C87" s="270">
        <v>-308.81663636363635</v>
      </c>
      <c r="D87" s="270">
        <v>-178.02109090909084</v>
      </c>
      <c r="E87" s="270">
        <v>-595.10836363636406</v>
      </c>
      <c r="F87" s="270">
        <v>-165.63356643356644</v>
      </c>
      <c r="G87" s="270">
        <v>-509.19600000000008</v>
      </c>
      <c r="H87" s="270">
        <v>-418.19999999999993</v>
      </c>
      <c r="I87" s="270">
        <v>-2174.975657342658</v>
      </c>
    </row>
    <row r="88" spans="1:9">
      <c r="B88" t="s">
        <v>740</v>
      </c>
      <c r="C88" s="270">
        <v>-5.1469439393939389</v>
      </c>
      <c r="D88" s="270">
        <v>-2.9670181818181809</v>
      </c>
      <c r="E88" s="270">
        <v>-9.918472727272734</v>
      </c>
      <c r="F88" s="270">
        <v>-2.7605594405594407</v>
      </c>
      <c r="G88" s="270">
        <v>-8.486600000000001</v>
      </c>
      <c r="H88" s="270">
        <v>-6.9699999999999989</v>
      </c>
      <c r="I88" s="270">
        <v>-36.249594289044289</v>
      </c>
    </row>
    <row r="89" spans="1:9">
      <c r="A89" s="190">
        <v>40702</v>
      </c>
      <c r="B89" t="s">
        <v>724</v>
      </c>
      <c r="C89" s="270">
        <v>566.05099999999993</v>
      </c>
      <c r="D89" s="270">
        <v>-162.30909090909103</v>
      </c>
      <c r="E89" s="270">
        <v>76.57090909090914</v>
      </c>
      <c r="F89" s="270">
        <v>147.22909090909101</v>
      </c>
      <c r="G89" s="270">
        <v>119.7560000000001</v>
      </c>
      <c r="H89" s="270">
        <v>-109.20000000000005</v>
      </c>
      <c r="I89" s="270">
        <v>638.09790909090907</v>
      </c>
    </row>
    <row r="90" spans="1:9">
      <c r="B90" t="s">
        <v>740</v>
      </c>
      <c r="C90" s="270">
        <v>9.4341833333333316</v>
      </c>
      <c r="D90" s="270">
        <v>-2.7051515151515173</v>
      </c>
      <c r="E90" s="270">
        <v>1.276181818181819</v>
      </c>
      <c r="F90" s="270">
        <v>2.4538181818181837</v>
      </c>
      <c r="G90" s="270">
        <v>1.9959333333333349</v>
      </c>
      <c r="H90" s="270">
        <v>-1.8200000000000007</v>
      </c>
      <c r="I90" s="270">
        <v>10.634965151515152</v>
      </c>
    </row>
    <row r="91" spans="1:9">
      <c r="A91" t="s">
        <v>749</v>
      </c>
      <c r="C91" s="270">
        <v>90.920363636363504</v>
      </c>
      <c r="D91" s="270">
        <v>-436.85290909090924</v>
      </c>
      <c r="E91" s="270">
        <v>-345.62690909090963</v>
      </c>
      <c r="F91" s="270">
        <v>-131.19580419580407</v>
      </c>
      <c r="G91" s="270">
        <v>-471.4799999999999</v>
      </c>
      <c r="H91" s="270">
        <v>-855.4666666666667</v>
      </c>
      <c r="I91" s="270">
        <v>-2149.7019254079264</v>
      </c>
    </row>
    <row r="92" spans="1:9">
      <c r="A92" t="s">
        <v>750</v>
      </c>
      <c r="C92" s="270">
        <v>1.5153393939393918</v>
      </c>
      <c r="D92" s="270">
        <v>-7.2808818181818218</v>
      </c>
      <c r="E92" s="270">
        <v>-5.7604484848484958</v>
      </c>
      <c r="F92" s="270">
        <v>-2.1865967365967345</v>
      </c>
      <c r="G92" s="270">
        <v>-7.8579999999999979</v>
      </c>
      <c r="H92" s="270">
        <v>-14.257777777777779</v>
      </c>
      <c r="I92" s="270">
        <v>-35.828365423465435</v>
      </c>
    </row>
    <row r="97" spans="1:10" ht="21">
      <c r="A97" s="266" t="s">
        <v>806</v>
      </c>
    </row>
    <row r="99" spans="1:10">
      <c r="A99" s="172" t="s">
        <v>501</v>
      </c>
      <c r="B99" t="s">
        <v>804</v>
      </c>
    </row>
    <row r="101" spans="1:10">
      <c r="A101" s="172" t="s">
        <v>805</v>
      </c>
      <c r="B101" s="172" t="s">
        <v>800</v>
      </c>
      <c r="I101" s="448"/>
      <c r="J101" s="448"/>
    </row>
    <row r="102" spans="1:10">
      <c r="A102" s="172" t="s">
        <v>40</v>
      </c>
      <c r="B102" t="s">
        <v>265</v>
      </c>
      <c r="C102" t="s">
        <v>266</v>
      </c>
      <c r="D102" t="s">
        <v>269</v>
      </c>
      <c r="E102" t="s">
        <v>271</v>
      </c>
      <c r="F102" t="s">
        <v>272</v>
      </c>
      <c r="G102" t="s">
        <v>273</v>
      </c>
      <c r="H102" t="s">
        <v>675</v>
      </c>
      <c r="I102" s="465" t="s">
        <v>1619</v>
      </c>
      <c r="J102" s="465" t="s">
        <v>1620</v>
      </c>
    </row>
    <row r="103" spans="1:10">
      <c r="A103" t="s">
        <v>11</v>
      </c>
      <c r="B103" s="475">
        <v>11</v>
      </c>
      <c r="C103" s="395"/>
      <c r="D103" s="395"/>
      <c r="E103" s="395"/>
      <c r="F103" s="395"/>
      <c r="G103" s="395"/>
      <c r="H103" s="395">
        <v>11</v>
      </c>
      <c r="I103" s="396">
        <f>(SUM(B103))/H103</f>
        <v>1</v>
      </c>
      <c r="J103" s="396">
        <f>1-I103</f>
        <v>0</v>
      </c>
    </row>
    <row r="104" spans="1:10">
      <c r="A104" t="s">
        <v>15</v>
      </c>
      <c r="B104" s="395"/>
      <c r="C104" s="475">
        <v>15</v>
      </c>
      <c r="D104" s="395"/>
      <c r="E104" s="395"/>
      <c r="F104" s="395"/>
      <c r="G104" s="395"/>
      <c r="H104" s="395">
        <v>15</v>
      </c>
      <c r="I104" s="396">
        <f>(SUM(C104))/H104</f>
        <v>1</v>
      </c>
      <c r="J104" s="396">
        <f t="shared" ref="J104:J108" si="8">1-I104</f>
        <v>0</v>
      </c>
    </row>
    <row r="105" spans="1:10">
      <c r="A105" t="s">
        <v>19</v>
      </c>
      <c r="B105" s="395"/>
      <c r="C105" s="395"/>
      <c r="D105" s="475">
        <v>21</v>
      </c>
      <c r="E105" s="395"/>
      <c r="F105" s="395">
        <v>1</v>
      </c>
      <c r="G105" s="395"/>
      <c r="H105" s="395">
        <v>22</v>
      </c>
      <c r="I105" s="396">
        <f>(SUM(D105))/H105</f>
        <v>0.95454545454545459</v>
      </c>
      <c r="J105" s="396">
        <f t="shared" si="8"/>
        <v>4.5454545454545414E-2</v>
      </c>
    </row>
    <row r="106" spans="1:10">
      <c r="A106" t="s">
        <v>23</v>
      </c>
      <c r="B106" s="395"/>
      <c r="C106" s="395"/>
      <c r="D106" s="395"/>
      <c r="E106" s="475">
        <v>33</v>
      </c>
      <c r="F106" s="395"/>
      <c r="G106" s="395"/>
      <c r="H106" s="395">
        <v>33</v>
      </c>
      <c r="I106" s="396">
        <f>(SUM(E106))/H106</f>
        <v>1</v>
      </c>
      <c r="J106" s="396">
        <f t="shared" si="8"/>
        <v>0</v>
      </c>
    </row>
    <row r="107" spans="1:10">
      <c r="A107" t="s">
        <v>27</v>
      </c>
      <c r="B107" s="395"/>
      <c r="C107" s="395"/>
      <c r="D107" s="395">
        <v>1</v>
      </c>
      <c r="E107" s="395"/>
      <c r="F107" s="475">
        <v>30</v>
      </c>
      <c r="G107" s="395"/>
      <c r="H107" s="395">
        <v>31</v>
      </c>
      <c r="I107" s="396">
        <f>(SUM(F107))/H107</f>
        <v>0.967741935483871</v>
      </c>
      <c r="J107" s="396">
        <f t="shared" si="8"/>
        <v>3.2258064516129004E-2</v>
      </c>
    </row>
    <row r="108" spans="1:10">
      <c r="A108" t="s">
        <v>31</v>
      </c>
      <c r="B108" s="395"/>
      <c r="C108" s="395"/>
      <c r="D108" s="395"/>
      <c r="E108" s="395"/>
      <c r="F108" s="395"/>
      <c r="G108" s="475">
        <v>10</v>
      </c>
      <c r="H108" s="395">
        <v>10</v>
      </c>
      <c r="I108" s="396">
        <f>(SUM(G108))/H108</f>
        <v>1</v>
      </c>
      <c r="J108" s="396">
        <f t="shared" si="8"/>
        <v>0</v>
      </c>
    </row>
    <row r="109" spans="1:10" s="479" customFormat="1">
      <c r="A109" t="s">
        <v>675</v>
      </c>
      <c r="B109" s="395">
        <v>11</v>
      </c>
      <c r="C109" s="395">
        <v>15</v>
      </c>
      <c r="D109" s="395">
        <v>22</v>
      </c>
      <c r="E109" s="395">
        <v>33</v>
      </c>
      <c r="F109" s="395">
        <v>31</v>
      </c>
      <c r="G109" s="395">
        <v>10</v>
      </c>
      <c r="H109" s="395">
        <v>122</v>
      </c>
      <c r="I109"/>
      <c r="J109"/>
    </row>
    <row r="110" spans="1:10" s="479" customFormat="1"/>
    <row r="111" spans="1:10" s="479" customFormat="1"/>
    <row r="112" spans="1:10" s="479" customFormat="1"/>
    <row r="113" spans="1:10" s="479" customFormat="1" ht="21">
      <c r="A113" s="266" t="s">
        <v>1623</v>
      </c>
    </row>
    <row r="114" spans="1:10" s="479" customFormat="1">
      <c r="A114" s="480" t="s">
        <v>40</v>
      </c>
      <c r="B114" s="483">
        <f>A60</f>
        <v>40700</v>
      </c>
      <c r="C114" s="483">
        <f>A61</f>
        <v>40701</v>
      </c>
      <c r="D114" s="483">
        <f>A62</f>
        <v>40702</v>
      </c>
      <c r="E114" s="483" t="str">
        <f>A63</f>
        <v/>
      </c>
      <c r="F114" s="483" t="str">
        <f>A64</f>
        <v/>
      </c>
      <c r="G114" s="483" t="str">
        <f>A65</f>
        <v/>
      </c>
      <c r="H114" s="472" t="s">
        <v>675</v>
      </c>
    </row>
    <row r="115" spans="1:10" s="479" customFormat="1">
      <c r="A115" s="437" t="s">
        <v>11</v>
      </c>
      <c r="B115" s="481"/>
      <c r="C115" s="481"/>
      <c r="D115" s="481"/>
      <c r="E115" s="481"/>
      <c r="F115" s="481"/>
      <c r="G115" s="481"/>
      <c r="H115" s="482">
        <f>SUM(B115:G115)</f>
        <v>0</v>
      </c>
    </row>
    <row r="116" spans="1:10">
      <c r="A116" s="437" t="s">
        <v>15</v>
      </c>
      <c r="B116" s="481"/>
      <c r="C116" s="481"/>
      <c r="D116" s="481"/>
      <c r="E116" s="481"/>
      <c r="F116" s="481"/>
      <c r="G116" s="481"/>
      <c r="H116" s="482">
        <f t="shared" ref="H116:H120" si="9">SUM(B116:G116)</f>
        <v>0</v>
      </c>
    </row>
    <row r="117" spans="1:10">
      <c r="A117" s="437" t="s">
        <v>19</v>
      </c>
      <c r="B117" s="481"/>
      <c r="C117" s="481"/>
      <c r="D117" s="481"/>
      <c r="E117" s="481"/>
      <c r="F117" s="481"/>
      <c r="G117" s="481"/>
      <c r="H117" s="482">
        <f t="shared" si="9"/>
        <v>0</v>
      </c>
    </row>
    <row r="118" spans="1:10">
      <c r="A118" s="437" t="s">
        <v>23</v>
      </c>
      <c r="B118" s="481"/>
      <c r="C118" s="481"/>
      <c r="D118" s="481"/>
      <c r="E118" s="481"/>
      <c r="F118" s="481"/>
      <c r="G118" s="481"/>
      <c r="H118" s="482">
        <f t="shared" si="9"/>
        <v>0</v>
      </c>
    </row>
    <row r="119" spans="1:10">
      <c r="A119" s="437" t="s">
        <v>27</v>
      </c>
      <c r="B119" s="481"/>
      <c r="C119" s="481"/>
      <c r="D119" s="481"/>
      <c r="E119" s="481"/>
      <c r="F119" s="481"/>
      <c r="G119" s="481"/>
      <c r="H119" s="482">
        <f t="shared" si="9"/>
        <v>0</v>
      </c>
    </row>
    <row r="120" spans="1:10">
      <c r="A120" s="437" t="s">
        <v>31</v>
      </c>
      <c r="B120" s="481"/>
      <c r="C120" s="481"/>
      <c r="D120" s="481"/>
      <c r="E120" s="481"/>
      <c r="F120" s="481"/>
      <c r="G120" s="481"/>
      <c r="H120" s="482">
        <f t="shared" si="9"/>
        <v>0</v>
      </c>
    </row>
    <row r="123" spans="1:10" ht="21">
      <c r="A123" s="266" t="s">
        <v>807</v>
      </c>
    </row>
    <row r="125" spans="1:10">
      <c r="C125" s="172" t="s">
        <v>800</v>
      </c>
    </row>
    <row r="126" spans="1:10">
      <c r="A126" s="172" t="s">
        <v>501</v>
      </c>
      <c r="B126" s="172" t="s">
        <v>677</v>
      </c>
      <c r="C126" t="s">
        <v>265</v>
      </c>
      <c r="D126" t="s">
        <v>266</v>
      </c>
      <c r="E126" t="s">
        <v>269</v>
      </c>
      <c r="F126" t="s">
        <v>271</v>
      </c>
      <c r="G126" t="s">
        <v>272</v>
      </c>
      <c r="H126" t="s">
        <v>273</v>
      </c>
      <c r="I126" t="s">
        <v>675</v>
      </c>
    </row>
    <row r="127" spans="1:10">
      <c r="A127" s="190">
        <v>40700</v>
      </c>
      <c r="B127" t="s">
        <v>724</v>
      </c>
      <c r="C127" s="270">
        <v>-166.31400000000008</v>
      </c>
      <c r="D127" s="270">
        <v>-96.522727272727366</v>
      </c>
      <c r="E127" s="270">
        <v>-87.089454545454757</v>
      </c>
      <c r="F127" s="270">
        <v>-112.79132867132864</v>
      </c>
      <c r="G127" s="270">
        <v>177.96000000000018</v>
      </c>
      <c r="H127" s="270">
        <v>-328.06666666666678</v>
      </c>
      <c r="I127" s="270">
        <v>-612.82417715617748</v>
      </c>
      <c r="J127" s="439">
        <v>2</v>
      </c>
    </row>
    <row r="128" spans="1:10">
      <c r="B128" t="s">
        <v>740</v>
      </c>
      <c r="C128" s="270">
        <v>-2.7719000000000014</v>
      </c>
      <c r="D128" s="270">
        <v>-1.6087121212121227</v>
      </c>
      <c r="E128" s="270">
        <v>-1.4514909090909127</v>
      </c>
      <c r="F128" s="270">
        <v>-1.8798554778554775</v>
      </c>
      <c r="G128" s="270">
        <v>2.9660000000000029</v>
      </c>
      <c r="H128" s="270">
        <v>-5.4677777777777798</v>
      </c>
      <c r="I128" s="270">
        <v>-10.213736285936294</v>
      </c>
      <c r="J128" s="439">
        <v>3</v>
      </c>
    </row>
    <row r="129" spans="1:10">
      <c r="A129" s="190">
        <v>40701</v>
      </c>
      <c r="B129" t="s">
        <v>724</v>
      </c>
      <c r="C129" s="270">
        <v>-308.81663636363635</v>
      </c>
      <c r="D129" s="270">
        <v>-178.02109090909084</v>
      </c>
      <c r="E129" s="270">
        <v>-601.22836363636418</v>
      </c>
      <c r="F129" s="270">
        <v>-165.63356643356644</v>
      </c>
      <c r="G129" s="270">
        <v>-503.07599999999996</v>
      </c>
      <c r="H129" s="270">
        <v>-418.19999999999993</v>
      </c>
      <c r="I129" s="270">
        <v>-2174.9756573426575</v>
      </c>
      <c r="J129" s="439">
        <v>4</v>
      </c>
    </row>
    <row r="130" spans="1:10">
      <c r="B130" t="s">
        <v>740</v>
      </c>
      <c r="C130" s="270">
        <v>-5.1469439393939389</v>
      </c>
      <c r="D130" s="270">
        <v>-2.9670181818181809</v>
      </c>
      <c r="E130" s="270">
        <v>-10.020472727272736</v>
      </c>
      <c r="F130" s="270">
        <v>-2.7605594405594407</v>
      </c>
      <c r="G130" s="270">
        <v>-8.3845999999999989</v>
      </c>
      <c r="H130" s="270">
        <v>-6.9699999999999989</v>
      </c>
      <c r="I130" s="270">
        <v>-36.249594289044289</v>
      </c>
      <c r="J130" s="439">
        <v>5</v>
      </c>
    </row>
    <row r="131" spans="1:10">
      <c r="A131" s="190">
        <v>40702</v>
      </c>
      <c r="B131" t="s">
        <v>724</v>
      </c>
      <c r="C131" s="270">
        <v>566.05099999999993</v>
      </c>
      <c r="D131" s="270">
        <v>-162.30909090909103</v>
      </c>
      <c r="E131" s="270">
        <v>76.57090909090914</v>
      </c>
      <c r="F131" s="270">
        <v>147.22909090909101</v>
      </c>
      <c r="G131" s="270">
        <v>119.7560000000001</v>
      </c>
      <c r="H131" s="270">
        <v>-109.20000000000005</v>
      </c>
      <c r="I131" s="270">
        <v>638.09790909090907</v>
      </c>
      <c r="J131" s="439">
        <v>6</v>
      </c>
    </row>
    <row r="132" spans="1:10">
      <c r="B132" t="s">
        <v>740</v>
      </c>
      <c r="C132" s="270">
        <v>9.4341833333333316</v>
      </c>
      <c r="D132" s="270">
        <v>-2.7051515151515173</v>
      </c>
      <c r="E132" s="270">
        <v>1.276181818181819</v>
      </c>
      <c r="F132" s="270">
        <v>2.4538181818181837</v>
      </c>
      <c r="G132" s="270">
        <v>1.9959333333333349</v>
      </c>
      <c r="H132" s="270">
        <v>-1.8200000000000007</v>
      </c>
      <c r="I132" s="270">
        <v>10.634965151515152</v>
      </c>
      <c r="J132" s="439">
        <v>7</v>
      </c>
    </row>
    <row r="133" spans="1:10">
      <c r="A133" t="s">
        <v>749</v>
      </c>
      <c r="C133" s="270">
        <v>90.920363636363504</v>
      </c>
      <c r="D133" s="270">
        <v>-436.85290909090924</v>
      </c>
      <c r="E133" s="270">
        <v>-611.74690909090975</v>
      </c>
      <c r="F133" s="270">
        <v>-131.19580419580407</v>
      </c>
      <c r="G133" s="270">
        <v>-205.35999999999967</v>
      </c>
      <c r="H133" s="270">
        <v>-855.4666666666667</v>
      </c>
      <c r="I133" s="270">
        <v>-2149.701925407926</v>
      </c>
      <c r="J133" s="439">
        <v>8</v>
      </c>
    </row>
    <row r="134" spans="1:10">
      <c r="A134" t="s">
        <v>750</v>
      </c>
      <c r="C134" s="270">
        <v>1.5153393939393918</v>
      </c>
      <c r="D134" s="270">
        <v>-7.2808818181818218</v>
      </c>
      <c r="E134" s="270">
        <v>-10.195781818181832</v>
      </c>
      <c r="F134" s="270">
        <v>-2.1865967365967345</v>
      </c>
      <c r="G134" s="270">
        <v>-3.4226666666666632</v>
      </c>
      <c r="H134" s="270">
        <v>-14.257777777777779</v>
      </c>
      <c r="I134" s="270">
        <v>-35.828365423465435</v>
      </c>
      <c r="J134" s="439">
        <v>9</v>
      </c>
    </row>
    <row r="135" spans="1:10">
      <c r="J135" s="439">
        <v>10</v>
      </c>
    </row>
    <row r="136" spans="1:10">
      <c r="J136" s="439">
        <v>11</v>
      </c>
    </row>
    <row r="137" spans="1:10">
      <c r="J137" s="439">
        <v>12</v>
      </c>
    </row>
    <row r="138" spans="1:10">
      <c r="J138" s="439">
        <v>13</v>
      </c>
    </row>
    <row r="139" spans="1:10">
      <c r="J139" s="439">
        <v>14</v>
      </c>
    </row>
    <row r="140" spans="1:10">
      <c r="J140" s="439">
        <v>15</v>
      </c>
    </row>
    <row r="141" spans="1:10">
      <c r="C141" s="431">
        <f>VLOOKUP("Total Suma de Horas",$A$127:C140,3,0)-VLOOKUP("Total Suma de Horas",$A$85:C95,3,0)</f>
        <v>0</v>
      </c>
      <c r="D141" s="431">
        <f>VLOOKUP("Total Suma de Horas",$A$127:D140,3,0)-VLOOKUP("Total Suma de Horas",$A$85:D95,3,0)</f>
        <v>0</v>
      </c>
      <c r="E141" s="431">
        <f>VLOOKUP("Total Suma de Horas",$A$127:E140,3,0)-VLOOKUP("Total Suma de Horas",$A$85:E99,3,0)</f>
        <v>0</v>
      </c>
      <c r="F141" s="431">
        <f>VLOOKUP("Total Suma de Horas",$A$127:F140,3,0)-VLOOKUP("Total Suma de Horas",$A$85:F99,3,0)</f>
        <v>0</v>
      </c>
      <c r="G141" s="431">
        <f>VLOOKUP("Total Suma de Horas",$A$127:G140,3,0)-VLOOKUP("Total Suma de Horas",$A$85:G99,3,0)</f>
        <v>0</v>
      </c>
      <c r="H141" s="431">
        <f>VLOOKUP("Total Suma de Horas",$A$127:H140,3,0)-VLOOKUP("Total Suma de Horas",$A$85:H99,3,0)</f>
        <v>0</v>
      </c>
      <c r="I141" s="431">
        <f>VLOOKUP("Total Suma de Horas",$A$127:I140,3,0)-VLOOKUP("Total Suma de Horas",$A$85:I99,3,0)</f>
        <v>0</v>
      </c>
    </row>
    <row r="146" spans="1:10" ht="21">
      <c r="A146" s="266" t="s">
        <v>886</v>
      </c>
      <c r="D146" s="266" t="s">
        <v>885</v>
      </c>
    </row>
    <row r="148" spans="1:10" ht="21">
      <c r="G148" s="266" t="s">
        <v>835</v>
      </c>
    </row>
    <row r="149" spans="1:10">
      <c r="D149" s="172" t="s">
        <v>66</v>
      </c>
      <c r="E149" t="s">
        <v>259</v>
      </c>
    </row>
    <row r="150" spans="1:10">
      <c r="A150" s="172" t="s">
        <v>883</v>
      </c>
      <c r="G150" s="172" t="s">
        <v>814</v>
      </c>
      <c r="H150" t="s">
        <v>804</v>
      </c>
    </row>
    <row r="151" spans="1:10">
      <c r="A151" s="172" t="s">
        <v>40</v>
      </c>
      <c r="B151" t="s">
        <v>317</v>
      </c>
      <c r="D151" s="172" t="s">
        <v>674</v>
      </c>
      <c r="E151" t="s">
        <v>884</v>
      </c>
    </row>
    <row r="152" spans="1:10">
      <c r="A152" t="s">
        <v>11</v>
      </c>
      <c r="B152" s="265">
        <v>9</v>
      </c>
      <c r="D152" s="173" t="s">
        <v>11</v>
      </c>
      <c r="E152" s="174">
        <v>10</v>
      </c>
      <c r="I152" s="172" t="s">
        <v>677</v>
      </c>
    </row>
    <row r="153" spans="1:10">
      <c r="A153" t="s">
        <v>15</v>
      </c>
      <c r="B153" s="265">
        <v>6</v>
      </c>
      <c r="D153" s="173" t="s">
        <v>15</v>
      </c>
      <c r="E153" s="174">
        <v>6</v>
      </c>
      <c r="G153" s="172" t="s">
        <v>800</v>
      </c>
      <c r="H153" s="172" t="s">
        <v>670</v>
      </c>
      <c r="I153" t="s">
        <v>833</v>
      </c>
      <c r="J153" t="s">
        <v>832</v>
      </c>
    </row>
    <row r="154" spans="1:10">
      <c r="A154" t="s">
        <v>19</v>
      </c>
      <c r="B154" s="265">
        <v>10</v>
      </c>
      <c r="D154" s="173" t="s">
        <v>23</v>
      </c>
      <c r="E154" s="174">
        <v>17</v>
      </c>
      <c r="G154" t="s">
        <v>265</v>
      </c>
      <c r="H154">
        <v>1274223</v>
      </c>
      <c r="I154" s="177">
        <v>8.6111111111111124E-2</v>
      </c>
      <c r="J154" s="177"/>
    </row>
    <row r="155" spans="1:10">
      <c r="A155" t="s">
        <v>23</v>
      </c>
      <c r="B155" s="265">
        <v>7</v>
      </c>
      <c r="D155" s="173" t="s">
        <v>27</v>
      </c>
      <c r="E155" s="174">
        <v>14</v>
      </c>
      <c r="H155">
        <v>1255231</v>
      </c>
      <c r="I155" s="177">
        <v>6.25E-2</v>
      </c>
      <c r="J155" s="177">
        <v>8.3333333333333329E-2</v>
      </c>
    </row>
    <row r="156" spans="1:10">
      <c r="A156" t="s">
        <v>27</v>
      </c>
      <c r="B156" s="265">
        <v>13</v>
      </c>
      <c r="D156" s="173" t="s">
        <v>31</v>
      </c>
      <c r="E156" s="174">
        <v>5</v>
      </c>
      <c r="H156">
        <v>1255230</v>
      </c>
      <c r="I156" s="177">
        <v>4.1666666666666664E-2</v>
      </c>
      <c r="J156" s="177">
        <v>8.3333333333333329E-2</v>
      </c>
    </row>
    <row r="157" spans="1:10">
      <c r="A157" t="s">
        <v>31</v>
      </c>
      <c r="B157" s="265">
        <v>4</v>
      </c>
      <c r="D157" s="173" t="s">
        <v>675</v>
      </c>
      <c r="E157" s="174">
        <v>52</v>
      </c>
      <c r="G157" t="s">
        <v>266</v>
      </c>
      <c r="H157">
        <v>7085697</v>
      </c>
      <c r="I157" s="177">
        <v>6.5972222222222224E-2</v>
      </c>
      <c r="J157" s="177">
        <v>8.3333333333333329E-2</v>
      </c>
    </row>
    <row r="158" spans="1:10">
      <c r="A158" t="s">
        <v>675</v>
      </c>
      <c r="B158" s="265">
        <v>49</v>
      </c>
      <c r="G158" t="s">
        <v>271</v>
      </c>
      <c r="H158">
        <v>1275174</v>
      </c>
      <c r="I158" s="177">
        <v>8.3333333333333329E-2</v>
      </c>
      <c r="J158" s="177">
        <v>8.3333333333333329E-2</v>
      </c>
    </row>
    <row r="159" spans="1:10">
      <c r="G159" t="s">
        <v>675</v>
      </c>
      <c r="I159" s="177">
        <v>0.33958333333333335</v>
      </c>
      <c r="J159" s="177">
        <v>0.33333333333333331</v>
      </c>
    </row>
    <row r="164" spans="1:8" ht="21">
      <c r="A164" s="266" t="s">
        <v>65</v>
      </c>
      <c r="B164" s="267"/>
      <c r="C164" s="267"/>
      <c r="D164" s="267"/>
      <c r="E164" s="267"/>
      <c r="F164" s="267"/>
      <c r="G164" s="267"/>
      <c r="H164" s="267"/>
    </row>
    <row r="168" spans="1:8">
      <c r="A168" s="172" t="s">
        <v>728</v>
      </c>
      <c r="D168" s="448"/>
      <c r="E168" s="448"/>
      <c r="F168" s="448"/>
      <c r="G168" s="448"/>
    </row>
    <row r="169" spans="1:8">
      <c r="A169" s="172" t="s">
        <v>65</v>
      </c>
      <c r="B169" s="172" t="s">
        <v>670</v>
      </c>
      <c r="C169" s="100" t="s">
        <v>317</v>
      </c>
      <c r="D169" s="464" t="s">
        <v>1615</v>
      </c>
      <c r="E169" s="464" t="s">
        <v>1616</v>
      </c>
      <c r="F169" s="464" t="s">
        <v>1617</v>
      </c>
      <c r="G169" s="464" t="s">
        <v>1618</v>
      </c>
    </row>
    <row r="170" spans="1:8">
      <c r="A170">
        <v>-6</v>
      </c>
      <c r="B170">
        <v>1276721</v>
      </c>
      <c r="C170" s="339">
        <v>1</v>
      </c>
      <c r="D170" t="str">
        <f>IFERROR(IF(B170=VLOOKUP(B170,'OF no Prod'!B:C,1,0),"Produccion",VLOOKUP(B170,'BD OF Imp'!C:S,17,0)),"Programacion")</f>
        <v>Programacion</v>
      </c>
      <c r="E170" s="190" t="str">
        <f>IFERROR(VLOOKUP(B170,'OF no Prod'!B:C,2,0),"")</f>
        <v/>
      </c>
      <c r="F170" s="190">
        <f>IFERROR(VLOOKUP(B170,'Prog Actual'!H:X,17,0),"")</f>
        <v>40696</v>
      </c>
      <c r="G170" s="190">
        <f>IFERROR(VLOOKUP(B170,'Prog Actual'!H:X,11,0),"")</f>
        <v>40703</v>
      </c>
    </row>
    <row r="171" spans="1:8">
      <c r="A171">
        <v>-5</v>
      </c>
      <c r="B171">
        <v>1273994</v>
      </c>
      <c r="C171" s="339">
        <v>1</v>
      </c>
      <c r="D171" t="str">
        <f>IFERROR(IF(B171=VLOOKUP(B171,'OF no Prod'!B:C,1,0),"Produccion",VLOOKUP(B171,'BD OF Imp'!C:S,17,0)),"Programacion")</f>
        <v>Programacion</v>
      </c>
      <c r="E171" s="190" t="str">
        <f>IFERROR(VLOOKUP(B171,'OF no Prod'!B:C,2,0),"")</f>
        <v/>
      </c>
      <c r="F171" s="190">
        <f>IFERROR(VLOOKUP(B171,'Prog Actual'!H:X,17,0),"")</f>
        <v>40697</v>
      </c>
      <c r="G171" s="190">
        <f>IFERROR(VLOOKUP(B171,'Prog Actual'!H:X,11,0),"")</f>
        <v>40703</v>
      </c>
    </row>
    <row r="172" spans="1:8">
      <c r="B172">
        <v>7085727</v>
      </c>
      <c r="C172" s="339">
        <v>1</v>
      </c>
      <c r="D172" t="str">
        <f>IFERROR(IF(B172=VLOOKUP(B172,'OF no Prod'!B:C,1,0),"Produccion",VLOOKUP(B172,'BD OF Imp'!C:S,17,0)),"Programacion")</f>
        <v>Produccion</v>
      </c>
      <c r="E172" s="190">
        <f>IFERROR(VLOOKUP(B172,'OF no Prod'!B:C,2,0),"")</f>
        <v>40698</v>
      </c>
      <c r="F172" s="190">
        <f>IFERROR(VLOOKUP(B172,'Prog Actual'!H:X,17,0),"")</f>
        <v>40697</v>
      </c>
      <c r="G172" s="190">
        <f>IFERROR(VLOOKUP(B172,'Prog Actual'!H:X,11,0),"")</f>
        <v>40703</v>
      </c>
    </row>
    <row r="173" spans="1:8">
      <c r="A173">
        <v>-2</v>
      </c>
      <c r="B173">
        <v>1275259</v>
      </c>
      <c r="C173" s="339">
        <v>1</v>
      </c>
      <c r="D173" t="str">
        <f>IFERROR(IF(B173=VLOOKUP(B173,'OF no Prod'!B:C,1,0),"Produccion",VLOOKUP(B173,'BD OF Imp'!C:S,17,0)),"Programacion")</f>
        <v>Programacion</v>
      </c>
      <c r="E173" s="190" t="str">
        <f>IFERROR(VLOOKUP(B173,'OF no Prod'!B:C,2,0),"")</f>
        <v/>
      </c>
      <c r="F173" s="190">
        <f>IFERROR(VLOOKUP(B173,'Prog Actual'!H:X,17,0),"")</f>
        <v>40700</v>
      </c>
      <c r="G173" s="190">
        <f>IFERROR(VLOOKUP(B173,'Prog Actual'!H:X,11,0),"")</f>
        <v>40703</v>
      </c>
    </row>
    <row r="174" spans="1:8">
      <c r="B174">
        <v>1275345</v>
      </c>
      <c r="C174" s="339">
        <v>1</v>
      </c>
      <c r="D174" t="str">
        <f>IFERROR(IF(B174=VLOOKUP(B174,'OF no Prod'!B:C,1,0),"Produccion",VLOOKUP(B174,'BD OF Imp'!C:S,17,0)),"Programacion")</f>
        <v>Programacion</v>
      </c>
      <c r="E174" s="190" t="str">
        <f>IFERROR(VLOOKUP(B174,'OF no Prod'!B:C,2,0),"")</f>
        <v/>
      </c>
      <c r="F174" s="190">
        <f>IFERROR(VLOOKUP(B174,'Prog Actual'!H:X,17,0),"")</f>
        <v>40700</v>
      </c>
      <c r="G174" s="190">
        <f>IFERROR(VLOOKUP(B174,'Prog Actual'!H:X,11,0),"")</f>
        <v>40705</v>
      </c>
    </row>
    <row r="175" spans="1:8">
      <c r="B175">
        <v>7081597</v>
      </c>
      <c r="C175" s="339">
        <v>1</v>
      </c>
      <c r="D175" t="str">
        <f>IFERROR(IF(B175=VLOOKUP(B175,'OF no Prod'!B:C,1,0),"Produccion",VLOOKUP(B175,'BD OF Imp'!C:S,17,0)),"Programacion")</f>
        <v>Programacion</v>
      </c>
      <c r="E175" s="190" t="str">
        <f>IFERROR(VLOOKUP(B175,'OF no Prod'!B:C,2,0),"")</f>
        <v/>
      </c>
      <c r="F175" s="190">
        <f>IFERROR(VLOOKUP(B175,'Prog Actual'!H:X,17,0),"")</f>
        <v>40700</v>
      </c>
      <c r="G175" s="190">
        <f>IFERROR(VLOOKUP(B175,'Prog Actual'!H:X,11,0),"")</f>
        <v>40703</v>
      </c>
    </row>
    <row r="176" spans="1:8">
      <c r="B176">
        <v>7081603</v>
      </c>
      <c r="C176" s="339">
        <v>1</v>
      </c>
      <c r="D176" t="str">
        <f>IFERROR(IF(B176=VLOOKUP(B176,'OF no Prod'!B:C,1,0),"Produccion",VLOOKUP(B176,'BD OF Imp'!C:S,17,0)),"Programacion")</f>
        <v>Programacion</v>
      </c>
      <c r="E176" s="190" t="str">
        <f>IFERROR(VLOOKUP(B176,'OF no Prod'!B:C,2,0),"")</f>
        <v/>
      </c>
      <c r="F176" s="190">
        <f>IFERROR(VLOOKUP(B176,'Prog Actual'!H:X,17,0),"")</f>
        <v>40700</v>
      </c>
      <c r="G176" s="190">
        <f>IFERROR(VLOOKUP(B176,'Prog Actual'!H:X,11,0),"")</f>
        <v>40703</v>
      </c>
    </row>
    <row r="177" spans="1:7">
      <c r="B177">
        <v>7085032</v>
      </c>
      <c r="C177" s="339">
        <v>1</v>
      </c>
      <c r="D177" t="str">
        <f>IFERROR(IF(B177=VLOOKUP(B177,'OF no Prod'!B:C,1,0),"Produccion",VLOOKUP(B177,'BD OF Imp'!C:S,17,0)),"Programacion")</f>
        <v>Produccion</v>
      </c>
      <c r="E177" s="190">
        <f>IFERROR(VLOOKUP(B177,'OF no Prod'!B:C,2,0),"")</f>
        <v>40699</v>
      </c>
      <c r="F177" s="190">
        <f>IFERROR(VLOOKUP(B177,'Prog Actual'!H:X,17,0),"")</f>
        <v>40700</v>
      </c>
      <c r="G177" s="190">
        <f>IFERROR(VLOOKUP(B177,'Prog Actual'!H:X,11,0),"")</f>
        <v>40703</v>
      </c>
    </row>
    <row r="178" spans="1:7">
      <c r="B178">
        <v>7085247</v>
      </c>
      <c r="C178" s="339">
        <v>1</v>
      </c>
      <c r="D178" t="str">
        <f>IFERROR(IF(B178=VLOOKUP(B178,'OF no Prod'!B:C,1,0),"Produccion",VLOOKUP(B178,'BD OF Imp'!C:S,17,0)),"Programacion")</f>
        <v>Programacion</v>
      </c>
      <c r="E178" s="190" t="str">
        <f>IFERROR(VLOOKUP(B178,'OF no Prod'!B:C,2,0),"")</f>
        <v/>
      </c>
      <c r="F178" s="190">
        <f>IFERROR(VLOOKUP(B178,'Prog Actual'!H:X,17,0),"")</f>
        <v>40700</v>
      </c>
      <c r="G178" s="190">
        <f>IFERROR(VLOOKUP(B178,'Prog Actual'!H:X,11,0),"")</f>
        <v>40703</v>
      </c>
    </row>
    <row r="179" spans="1:7">
      <c r="A179">
        <v>-1</v>
      </c>
      <c r="B179">
        <v>1266403</v>
      </c>
      <c r="C179" s="339">
        <v>1</v>
      </c>
      <c r="D179" t="str">
        <f>IFERROR(IF(B179=VLOOKUP(B179,'OF no Prod'!B:C,1,0),"Produccion",VLOOKUP(B179,'BD OF Imp'!C:S,17,0)),"Programacion")</f>
        <v>Programacion</v>
      </c>
      <c r="E179" s="190" t="str">
        <f>IFERROR(VLOOKUP(B179,'OF no Prod'!B:C,2,0),"")</f>
        <v/>
      </c>
      <c r="F179" s="190">
        <f>IFERROR(VLOOKUP(B179,'Prog Actual'!H:X,17,0),"")</f>
        <v>40701</v>
      </c>
      <c r="G179" s="190">
        <f>IFERROR(VLOOKUP(B179,'Prog Actual'!H:X,11,0),"")</f>
        <v>40704</v>
      </c>
    </row>
    <row r="180" spans="1:7">
      <c r="B180">
        <v>1271646</v>
      </c>
      <c r="C180" s="339">
        <v>1</v>
      </c>
      <c r="D180" t="str">
        <f>IFERROR(IF(B180=VLOOKUP(B180,'OF no Prod'!B:C,1,0),"Produccion",VLOOKUP(B180,'BD OF Imp'!C:S,17,0)),"Programacion")</f>
        <v>Programacion</v>
      </c>
      <c r="E180" s="190" t="str">
        <f>IFERROR(VLOOKUP(B180,'OF no Prod'!B:C,2,0),"")</f>
        <v/>
      </c>
      <c r="F180" s="190">
        <f>IFERROR(VLOOKUP(B180,'Prog Actual'!H:X,17,0),"")</f>
        <v>40701</v>
      </c>
      <c r="G180" s="190">
        <f>IFERROR(VLOOKUP(B180,'Prog Actual'!H:X,11,0),"")</f>
        <v>40704</v>
      </c>
    </row>
    <row r="181" spans="1:7">
      <c r="B181">
        <v>1273672</v>
      </c>
      <c r="C181" s="339">
        <v>1</v>
      </c>
      <c r="D181" t="str">
        <f>IFERROR(IF(B181=VLOOKUP(B181,'OF no Prod'!B:C,1,0),"Produccion",VLOOKUP(B181,'BD OF Imp'!C:S,17,0)),"Programacion")</f>
        <v>Programacion</v>
      </c>
      <c r="E181" s="190" t="str">
        <f>IFERROR(VLOOKUP(B181,'OF no Prod'!B:C,2,0),"")</f>
        <v/>
      </c>
      <c r="F181" s="190">
        <f>IFERROR(VLOOKUP(B181,'Prog Actual'!H:X,17,0),"")</f>
        <v>40701</v>
      </c>
      <c r="G181" s="190">
        <f>IFERROR(VLOOKUP(B181,'Prog Actual'!H:X,11,0),"")</f>
        <v>40701</v>
      </c>
    </row>
    <row r="182" spans="1:7">
      <c r="B182">
        <v>1273676</v>
      </c>
      <c r="C182" s="339">
        <v>1</v>
      </c>
      <c r="D182" t="str">
        <f>IFERROR(IF(B182=VLOOKUP(B182,'OF no Prod'!B:C,1,0),"Produccion",VLOOKUP(B182,'BD OF Imp'!C:S,17,0)),"Programacion")</f>
        <v>Programacion</v>
      </c>
      <c r="E182" s="190" t="str">
        <f>IFERROR(VLOOKUP(B182,'OF no Prod'!B:C,2,0),"")</f>
        <v/>
      </c>
      <c r="F182" s="190">
        <f>IFERROR(VLOOKUP(B182,'Prog Actual'!H:X,17,0),"")</f>
        <v>40701</v>
      </c>
      <c r="G182" s="190">
        <f>IFERROR(VLOOKUP(B182,'Prog Actual'!H:X,11,0),"")</f>
        <v>40703</v>
      </c>
    </row>
    <row r="183" spans="1:7">
      <c r="B183">
        <v>1274952</v>
      </c>
      <c r="C183" s="339">
        <v>1</v>
      </c>
      <c r="D183" t="str">
        <f>IFERROR(IF(B183=VLOOKUP(B183,'OF no Prod'!B:C,1,0),"Produccion",VLOOKUP(B183,'BD OF Imp'!C:S,17,0)),"Programacion")</f>
        <v>Programacion</v>
      </c>
      <c r="E183" s="190" t="str">
        <f>IFERROR(VLOOKUP(B183,'OF no Prod'!B:C,2,0),"")</f>
        <v/>
      </c>
      <c r="F183" s="190">
        <f>IFERROR(VLOOKUP(B183,'Prog Actual'!H:X,17,0),"")</f>
        <v>40701</v>
      </c>
      <c r="G183" s="190">
        <f>IFERROR(VLOOKUP(B183,'Prog Actual'!H:X,11,0),"")</f>
        <v>40704</v>
      </c>
    </row>
    <row r="184" spans="1:7">
      <c r="B184">
        <v>1275342</v>
      </c>
      <c r="C184" s="339">
        <v>1</v>
      </c>
      <c r="D184" t="str">
        <f>IFERROR(IF(B184=VLOOKUP(B184,'OF no Prod'!B:C,1,0),"Produccion",VLOOKUP(B184,'BD OF Imp'!C:S,17,0)),"Programacion")</f>
        <v>Programacion</v>
      </c>
      <c r="E184" s="190" t="str">
        <f>IFERROR(VLOOKUP(B184,'OF no Prod'!B:C,2,0),"")</f>
        <v/>
      </c>
      <c r="F184" s="190">
        <f>IFERROR(VLOOKUP(B184,'Prog Actual'!H:X,17,0),"")</f>
        <v>40701</v>
      </c>
      <c r="G184" s="190">
        <f>IFERROR(VLOOKUP(B184,'Prog Actual'!H:X,11,0),"")</f>
        <v>40703</v>
      </c>
    </row>
    <row r="185" spans="1:7">
      <c r="B185">
        <v>1275743</v>
      </c>
      <c r="C185" s="339">
        <v>1</v>
      </c>
      <c r="D185" t="str">
        <f>IFERROR(IF(B185=VLOOKUP(B185,'OF no Prod'!B:C,1,0),"Produccion",VLOOKUP(B185,'BD OF Imp'!C:S,17,0)),"Programacion")</f>
        <v>Programacion</v>
      </c>
      <c r="E185" s="190" t="str">
        <f>IFERROR(VLOOKUP(B185,'OF no Prod'!B:C,2,0),"")</f>
        <v/>
      </c>
      <c r="F185" s="190">
        <f>IFERROR(VLOOKUP(B185,'Prog Actual'!H:X,17,0),"")</f>
        <v>40701</v>
      </c>
      <c r="G185" s="190">
        <f>IFERROR(VLOOKUP(B185,'Prog Actual'!H:X,11,0),"")</f>
        <v>40704</v>
      </c>
    </row>
    <row r="186" spans="1:7">
      <c r="B186">
        <v>1277295</v>
      </c>
      <c r="C186" s="339">
        <v>1</v>
      </c>
      <c r="D186" t="str">
        <f>IFERROR(IF(B186=VLOOKUP(B186,'OF no Prod'!B:C,1,0),"Produccion",VLOOKUP(B186,'BD OF Imp'!C:S,17,0)),"Programacion")</f>
        <v>Programacion</v>
      </c>
      <c r="E186" s="190" t="str">
        <f>IFERROR(VLOOKUP(B186,'OF no Prod'!B:C,2,0),"")</f>
        <v/>
      </c>
      <c r="F186" s="190">
        <f>IFERROR(VLOOKUP(B186,'Prog Actual'!H:X,17,0),"")</f>
        <v>40701</v>
      </c>
      <c r="G186" s="190">
        <f>IFERROR(VLOOKUP(B186,'Prog Actual'!H:X,11,0),"")</f>
        <v>40703</v>
      </c>
    </row>
    <row r="187" spans="1:7">
      <c r="B187">
        <v>7081598</v>
      </c>
      <c r="C187" s="339">
        <v>1</v>
      </c>
      <c r="D187" t="str">
        <f>IFERROR(IF(B187=VLOOKUP(B187,'OF no Prod'!B:C,1,0),"Produccion",VLOOKUP(B187,'BD OF Imp'!C:S,17,0)),"Programacion")</f>
        <v>Programacion</v>
      </c>
      <c r="E187" s="190" t="str">
        <f>IFERROR(VLOOKUP(B187,'OF no Prod'!B:C,2,0),"")</f>
        <v/>
      </c>
      <c r="F187" s="190">
        <f>IFERROR(VLOOKUP(B187,'Prog Actual'!H:X,17,0),"")</f>
        <v>40701</v>
      </c>
      <c r="G187" s="190">
        <f>IFERROR(VLOOKUP(B187,'Prog Actual'!H:X,11,0),"")</f>
        <v>40704</v>
      </c>
    </row>
    <row r="188" spans="1:7">
      <c r="B188">
        <v>7082599</v>
      </c>
      <c r="C188" s="339">
        <v>1</v>
      </c>
      <c r="D188" t="str">
        <f>IFERROR(IF(B188=VLOOKUP(B188,'OF no Prod'!B:C,1,0),"Produccion",VLOOKUP(B188,'BD OF Imp'!C:S,17,0)),"Programacion")</f>
        <v>Programacion</v>
      </c>
      <c r="E188" s="190" t="str">
        <f>IFERROR(VLOOKUP(B188,'OF no Prod'!B:C,2,0),"")</f>
        <v/>
      </c>
      <c r="F188" s="190">
        <f>IFERROR(VLOOKUP(B188,'Prog Actual'!H:X,17,0),"")</f>
        <v>40701</v>
      </c>
      <c r="G188" s="190">
        <f>IFERROR(VLOOKUP(B188,'Prog Actual'!H:X,11,0),"")</f>
        <v>40704</v>
      </c>
    </row>
    <row r="189" spans="1:7">
      <c r="B189">
        <v>7085257</v>
      </c>
      <c r="C189" s="339">
        <v>1</v>
      </c>
      <c r="D189" t="str">
        <f>IFERROR(IF(B189=VLOOKUP(B189,'OF no Prod'!B:C,1,0),"Produccion",VLOOKUP(B189,'BD OF Imp'!C:S,17,0)),"Programacion")</f>
        <v>Programacion</v>
      </c>
      <c r="E189" s="190" t="str">
        <f>IFERROR(VLOOKUP(B189,'OF no Prod'!B:C,2,0),"")</f>
        <v/>
      </c>
      <c r="F189" s="190">
        <f>IFERROR(VLOOKUP(B189,'Prog Actual'!H:X,17,0),"")</f>
        <v>40701</v>
      </c>
      <c r="G189" s="190">
        <f>IFERROR(VLOOKUP(B189,'Prog Actual'!H:X,11,0),"")</f>
        <v>40702</v>
      </c>
    </row>
    <row r="190" spans="1:7">
      <c r="A190">
        <v>0</v>
      </c>
      <c r="B190">
        <v>1268994</v>
      </c>
      <c r="C190" s="339">
        <v>1</v>
      </c>
      <c r="D190" t="str">
        <f>IFERROR(IF(B190=VLOOKUP(B190,'OF no Prod'!B:C,1,0),"Produccion",VLOOKUP(B190,'BD OF Imp'!C:S,17,0)),"Programacion")</f>
        <v>Programacion</v>
      </c>
      <c r="E190" s="190" t="str">
        <f>IFERROR(VLOOKUP(B190,'OF no Prod'!B:C,2,0),"")</f>
        <v/>
      </c>
      <c r="F190" s="190">
        <f>IFERROR(VLOOKUP(B190,'Prog Actual'!H:X,17,0),"")</f>
        <v>40702</v>
      </c>
      <c r="G190" s="190">
        <f>IFERROR(VLOOKUP(B190,'Prog Actual'!H:X,11,0),"")</f>
        <v>40702</v>
      </c>
    </row>
    <row r="191" spans="1:7">
      <c r="B191">
        <v>1273110</v>
      </c>
      <c r="C191" s="339">
        <v>1</v>
      </c>
      <c r="D191" t="str">
        <f>IFERROR(IF(B191=VLOOKUP(B191,'OF no Prod'!B:C,1,0),"Produccion",VLOOKUP(B191,'BD OF Imp'!C:S,17,0)),"Programacion")</f>
        <v>Programacion</v>
      </c>
      <c r="E191" s="190" t="str">
        <f>IFERROR(VLOOKUP(B191,'OF no Prod'!B:C,2,0),"")</f>
        <v/>
      </c>
      <c r="F191" s="190">
        <f>IFERROR(VLOOKUP(B191,'Prog Actual'!H:X,17,0),"")</f>
        <v>40702</v>
      </c>
      <c r="G191" s="190">
        <f>IFERROR(VLOOKUP(B191,'Prog Actual'!H:X,11,0),"")</f>
        <v>40702</v>
      </c>
    </row>
    <row r="192" spans="1:7">
      <c r="B192">
        <v>1273164</v>
      </c>
      <c r="C192" s="339">
        <v>1</v>
      </c>
      <c r="D192" t="str">
        <f>IFERROR(IF(B192=VLOOKUP(B192,'OF no Prod'!B:C,1,0),"Produccion",VLOOKUP(B192,'BD OF Imp'!C:S,17,0)),"Programacion")</f>
        <v>Programacion</v>
      </c>
      <c r="E192" s="190" t="str">
        <f>IFERROR(VLOOKUP(B192,'OF no Prod'!B:C,2,0),"")</f>
        <v/>
      </c>
      <c r="F192" s="190">
        <f>IFERROR(VLOOKUP(B192,'Prog Actual'!H:X,17,0),"")</f>
        <v>40702</v>
      </c>
      <c r="G192" s="190">
        <f>IFERROR(VLOOKUP(B192,'Prog Actual'!H:X,11,0),"")</f>
        <v>40703</v>
      </c>
    </row>
    <row r="193" spans="1:7">
      <c r="B193">
        <v>1273288</v>
      </c>
      <c r="C193" s="339">
        <v>1</v>
      </c>
      <c r="D193" t="str">
        <f>IFERROR(IF(B193=VLOOKUP(B193,'OF no Prod'!B:C,1,0),"Produccion",VLOOKUP(B193,'BD OF Imp'!C:S,17,0)),"Programacion")</f>
        <v>Produccion</v>
      </c>
      <c r="E193" s="190">
        <f>IFERROR(VLOOKUP(B193,'OF no Prod'!B:C,2,0),"")</f>
        <v>40697</v>
      </c>
      <c r="F193" s="190">
        <f>IFERROR(VLOOKUP(B193,'Prog Actual'!H:X,17,0),"")</f>
        <v>40702</v>
      </c>
      <c r="G193" s="190">
        <f>IFERROR(VLOOKUP(B193,'Prog Actual'!H:X,11,0),"")</f>
        <v>40701</v>
      </c>
    </row>
    <row r="194" spans="1:7">
      <c r="B194">
        <v>1273293</v>
      </c>
      <c r="C194" s="339">
        <v>1</v>
      </c>
      <c r="D194" t="str">
        <f>IFERROR(IF(B194=VLOOKUP(B194,'OF no Prod'!B:C,1,0),"Produccion",VLOOKUP(B194,'BD OF Imp'!C:S,17,0)),"Programacion")</f>
        <v>Programacion</v>
      </c>
      <c r="E194" s="190" t="str">
        <f>IFERROR(VLOOKUP(B194,'OF no Prod'!B:C,2,0),"")</f>
        <v/>
      </c>
      <c r="F194" s="190">
        <f>IFERROR(VLOOKUP(B194,'Prog Actual'!H:X,17,0),"")</f>
        <v>40702</v>
      </c>
      <c r="G194" s="190">
        <f>IFERROR(VLOOKUP(B194,'Prog Actual'!H:X,11,0),"")</f>
        <v>40702</v>
      </c>
    </row>
    <row r="195" spans="1:7">
      <c r="B195">
        <v>1274174</v>
      </c>
      <c r="C195" s="339">
        <v>1</v>
      </c>
      <c r="D195" t="str">
        <f>IFERROR(IF(B195=VLOOKUP(B195,'OF no Prod'!B:C,1,0),"Produccion",VLOOKUP(B195,'BD OF Imp'!C:S,17,0)),"Programacion")</f>
        <v>Produccion</v>
      </c>
      <c r="E195" s="190">
        <f>IFERROR(VLOOKUP(B195,'OF no Prod'!B:C,2,0),"")</f>
        <v>40698</v>
      </c>
      <c r="F195" s="190">
        <f>IFERROR(VLOOKUP(B195,'Prog Actual'!H:X,17,0),"")</f>
        <v>40702</v>
      </c>
      <c r="G195" s="190">
        <f>IFERROR(VLOOKUP(B195,'Prog Actual'!H:X,11,0),"")</f>
        <v>40703</v>
      </c>
    </row>
    <row r="196" spans="1:7">
      <c r="B196">
        <v>1274252</v>
      </c>
      <c r="C196" s="339">
        <v>1</v>
      </c>
      <c r="D196" t="str">
        <f>IFERROR(IF(B196=VLOOKUP(B196,'OF no Prod'!B:C,1,0),"Produccion",VLOOKUP(B196,'BD OF Imp'!C:S,17,0)),"Programacion")</f>
        <v>Programacion</v>
      </c>
      <c r="E196" s="190" t="str">
        <f>IFERROR(VLOOKUP(B196,'OF no Prod'!B:C,2,0),"")</f>
        <v/>
      </c>
      <c r="F196" s="190">
        <f>IFERROR(VLOOKUP(B196,'Prog Actual'!H:X,17,0),"")</f>
        <v>40702</v>
      </c>
      <c r="G196" s="190">
        <f>IFERROR(VLOOKUP(B196,'Prog Actual'!H:X,11,0),"")</f>
        <v>40701</v>
      </c>
    </row>
    <row r="197" spans="1:7">
      <c r="B197">
        <v>1274959</v>
      </c>
      <c r="C197" s="339">
        <v>1</v>
      </c>
      <c r="D197" t="str">
        <f>IFERROR(IF(B197=VLOOKUP(B197,'OF no Prod'!B:C,1,0),"Produccion",VLOOKUP(B197,'BD OF Imp'!C:S,17,0)),"Programacion")</f>
        <v>Programacion</v>
      </c>
      <c r="E197" s="190" t="str">
        <f>IFERROR(VLOOKUP(B197,'OF no Prod'!B:C,2,0),"")</f>
        <v/>
      </c>
      <c r="F197" s="190">
        <f>IFERROR(VLOOKUP(B197,'Prog Actual'!H:X,17,0),"")</f>
        <v>40702</v>
      </c>
      <c r="G197" s="190">
        <f>IFERROR(VLOOKUP(B197,'Prog Actual'!H:X,11,0),"")</f>
        <v>40703</v>
      </c>
    </row>
    <row r="198" spans="1:7">
      <c r="B198">
        <v>1275209</v>
      </c>
      <c r="C198" s="339">
        <v>1</v>
      </c>
      <c r="D198" t="str">
        <f>IFERROR(IF(B198=VLOOKUP(B198,'OF no Prod'!B:C,1,0),"Produccion",VLOOKUP(B198,'BD OF Imp'!C:S,17,0)),"Programacion")</f>
        <v>Programacion</v>
      </c>
      <c r="E198" s="190" t="str">
        <f>IFERROR(VLOOKUP(B198,'OF no Prod'!B:C,2,0),"")</f>
        <v/>
      </c>
      <c r="F198" s="190">
        <f>IFERROR(VLOOKUP(B198,'Prog Actual'!H:X,17,0),"")</f>
        <v>40702</v>
      </c>
      <c r="G198" s="190">
        <f>IFERROR(VLOOKUP(B198,'Prog Actual'!H:X,11,0),"")</f>
        <v>40702</v>
      </c>
    </row>
    <row r="199" spans="1:7">
      <c r="B199">
        <v>1275548</v>
      </c>
      <c r="C199" s="339">
        <v>1</v>
      </c>
      <c r="D199" t="str">
        <f>IFERROR(IF(B199=VLOOKUP(B199,'OF no Prod'!B:C,1,0),"Produccion",VLOOKUP(B199,'BD OF Imp'!C:S,17,0)),"Programacion")</f>
        <v>Produccion</v>
      </c>
      <c r="E199" s="190">
        <f>IFERROR(VLOOKUP(B199,'OF no Prod'!B:C,2,0),"")</f>
        <v>40697</v>
      </c>
      <c r="F199" s="190">
        <f>IFERROR(VLOOKUP(B199,'Prog Actual'!H:X,17,0),"")</f>
        <v>40702</v>
      </c>
      <c r="G199" s="190">
        <f>IFERROR(VLOOKUP(B199,'Prog Actual'!H:X,11,0),"")</f>
        <v>40702</v>
      </c>
    </row>
    <row r="200" spans="1:7">
      <c r="B200">
        <v>7081247</v>
      </c>
      <c r="C200" s="339">
        <v>1</v>
      </c>
      <c r="D200" t="str">
        <f>IFERROR(IF(B200=VLOOKUP(B200,'OF no Prod'!B:C,1,0),"Produccion",VLOOKUP(B200,'BD OF Imp'!C:S,17,0)),"Programacion")</f>
        <v>Programacion</v>
      </c>
      <c r="E200" s="190" t="str">
        <f>IFERROR(VLOOKUP(B200,'OF no Prod'!B:C,2,0),"")</f>
        <v/>
      </c>
      <c r="F200" s="190">
        <f>IFERROR(VLOOKUP(B200,'Prog Actual'!H:X,17,0),"")</f>
        <v>40702</v>
      </c>
      <c r="G200" s="190">
        <f>IFERROR(VLOOKUP(B200,'Prog Actual'!H:X,11,0),"")</f>
        <v>40704</v>
      </c>
    </row>
    <row r="201" spans="1:7">
      <c r="B201">
        <v>7081663</v>
      </c>
      <c r="C201" s="339">
        <v>1</v>
      </c>
      <c r="D201" t="str">
        <f>IFERROR(IF(B201=VLOOKUP(B201,'OF no Prod'!B:C,1,0),"Produccion",VLOOKUP(B201,'BD OF Imp'!C:S,17,0)),"Programacion")</f>
        <v>Produccion</v>
      </c>
      <c r="E201" s="190">
        <f>IFERROR(VLOOKUP(B201,'OF no Prod'!B:C,2,0),"")</f>
        <v>40698</v>
      </c>
      <c r="F201" s="190">
        <f>IFERROR(VLOOKUP(B201,'Prog Actual'!H:X,17,0),"")</f>
        <v>40702</v>
      </c>
      <c r="G201" s="190">
        <f>IFERROR(VLOOKUP(B201,'Prog Actual'!H:X,11,0),"")</f>
        <v>40702</v>
      </c>
    </row>
    <row r="202" spans="1:7">
      <c r="B202">
        <v>7083470</v>
      </c>
      <c r="C202" s="339">
        <v>1</v>
      </c>
      <c r="D202" t="str">
        <f>IFERROR(IF(B202=VLOOKUP(B202,'OF no Prod'!B:C,1,0),"Produccion",VLOOKUP(B202,'BD OF Imp'!C:S,17,0)),"Programacion")</f>
        <v>Programacion</v>
      </c>
      <c r="E202" s="190" t="str">
        <f>IFERROR(VLOOKUP(B202,'OF no Prod'!B:C,2,0),"")</f>
        <v/>
      </c>
      <c r="F202" s="190">
        <f>IFERROR(VLOOKUP(B202,'Prog Actual'!H:X,17,0),"")</f>
        <v>40702</v>
      </c>
      <c r="G202" s="190">
        <f>IFERROR(VLOOKUP(B202,'Prog Actual'!H:X,11,0),"")</f>
        <v>40702</v>
      </c>
    </row>
    <row r="203" spans="1:7">
      <c r="B203">
        <v>7084551</v>
      </c>
      <c r="C203" s="339">
        <v>1</v>
      </c>
      <c r="D203" t="str">
        <f>IFERROR(IF(B203=VLOOKUP(B203,'OF no Prod'!B:C,1,0),"Produccion",VLOOKUP(B203,'BD OF Imp'!C:S,17,0)),"Programacion")</f>
        <v>Programacion</v>
      </c>
      <c r="E203" s="190" t="str">
        <f>IFERROR(VLOOKUP(B203,'OF no Prod'!B:C,2,0),"")</f>
        <v/>
      </c>
      <c r="F203" s="190">
        <f>IFERROR(VLOOKUP(B203,'Prog Actual'!H:X,17,0),"")</f>
        <v>40702</v>
      </c>
      <c r="G203" s="190">
        <f>IFERROR(VLOOKUP(B203,'Prog Actual'!H:X,11,0),"")</f>
        <v>40705</v>
      </c>
    </row>
    <row r="204" spans="1:7">
      <c r="B204">
        <v>7085944</v>
      </c>
      <c r="C204" s="339">
        <v>1</v>
      </c>
      <c r="D204" t="str">
        <f>IFERROR(IF(B204=VLOOKUP(B204,'OF no Prod'!B:C,1,0),"Produccion",VLOOKUP(B204,'BD OF Imp'!C:S,17,0)),"Programacion")</f>
        <v>Programacion</v>
      </c>
      <c r="E204" s="190" t="str">
        <f>IFERROR(VLOOKUP(B204,'OF no Prod'!B:C,2,0),"")</f>
        <v/>
      </c>
      <c r="F204" s="190">
        <f>IFERROR(VLOOKUP(B204,'Prog Actual'!H:X,17,0),"")</f>
        <v>40702</v>
      </c>
      <c r="G204" s="190">
        <f>IFERROR(VLOOKUP(B204,'Prog Actual'!H:X,11,0),"")</f>
        <v>40702</v>
      </c>
    </row>
    <row r="205" spans="1:7">
      <c r="A205">
        <v>1</v>
      </c>
      <c r="B205">
        <v>1273677</v>
      </c>
      <c r="C205" s="339">
        <v>1</v>
      </c>
      <c r="D205" t="str">
        <f>IFERROR(IF(B205=VLOOKUP(B205,'OF no Prod'!B:C,1,0),"Produccion",VLOOKUP(B205,'BD OF Imp'!C:S,17,0)),"Programacion")</f>
        <v>Programacion</v>
      </c>
      <c r="E205" s="190" t="str">
        <f>IFERROR(VLOOKUP(B205,'OF no Prod'!B:C,2,0),"")</f>
        <v/>
      </c>
      <c r="F205" s="190">
        <f>IFERROR(VLOOKUP(B205,'Prog Actual'!H:X,17,0),"")</f>
        <v>40703</v>
      </c>
      <c r="G205" s="190">
        <f>IFERROR(VLOOKUP(B205,'Prog Actual'!H:X,11,0),"")</f>
        <v>40702</v>
      </c>
    </row>
    <row r="206" spans="1:7">
      <c r="B206">
        <v>1273692</v>
      </c>
      <c r="C206" s="339">
        <v>1</v>
      </c>
      <c r="D206" t="str">
        <f>IFERROR(IF(B206=VLOOKUP(B206,'OF no Prod'!B:C,1,0),"Produccion",VLOOKUP(B206,'BD OF Imp'!C:S,17,0)),"Programacion")</f>
        <v>Programacion</v>
      </c>
      <c r="E206" s="190" t="str">
        <f>IFERROR(VLOOKUP(B206,'OF no Prod'!B:C,2,0),"")</f>
        <v/>
      </c>
      <c r="F206" s="190">
        <f>IFERROR(VLOOKUP(B206,'Prog Actual'!H:X,17,0),"")</f>
        <v>40703</v>
      </c>
      <c r="G206" s="190">
        <f>IFERROR(VLOOKUP(B206,'Prog Actual'!H:X,11,0),"")</f>
        <v>40703</v>
      </c>
    </row>
    <row r="207" spans="1:7">
      <c r="B207">
        <v>1273809</v>
      </c>
      <c r="C207" s="339">
        <v>1</v>
      </c>
      <c r="D207" t="str">
        <f>IFERROR(IF(B207=VLOOKUP(B207,'OF no Prod'!B:C,1,0),"Produccion",VLOOKUP(B207,'BD OF Imp'!C:S,17,0)),"Programacion")</f>
        <v>Programacion</v>
      </c>
      <c r="E207" s="190" t="str">
        <f>IFERROR(VLOOKUP(B207,'OF no Prod'!B:C,2,0),"")</f>
        <v/>
      </c>
      <c r="F207" s="190">
        <f>IFERROR(VLOOKUP(B207,'Prog Actual'!H:X,17,0),"")</f>
        <v>40703</v>
      </c>
      <c r="G207" s="190">
        <f>IFERROR(VLOOKUP(B207,'Prog Actual'!H:X,11,0),"")</f>
        <v>40703</v>
      </c>
    </row>
    <row r="208" spans="1:7">
      <c r="B208">
        <v>1273941</v>
      </c>
      <c r="C208" s="339">
        <v>1</v>
      </c>
      <c r="D208" t="str">
        <f>IFERROR(IF(B208=VLOOKUP(B208,'OF no Prod'!B:C,1,0),"Produccion",VLOOKUP(B208,'BD OF Imp'!C:S,17,0)),"Programacion")</f>
        <v>Programacion</v>
      </c>
      <c r="E208" s="190" t="str">
        <f>IFERROR(VLOOKUP(B208,'OF no Prod'!B:C,2,0),"")</f>
        <v/>
      </c>
      <c r="F208" s="190">
        <f>IFERROR(VLOOKUP(B208,'Prog Actual'!H:X,17,0),"")</f>
        <v>40703</v>
      </c>
      <c r="G208" s="190">
        <f>IFERROR(VLOOKUP(B208,'Prog Actual'!H:X,11,0),"")</f>
        <v>40704</v>
      </c>
    </row>
    <row r="209" spans="2:7">
      <c r="B209">
        <v>1273960</v>
      </c>
      <c r="C209" s="339">
        <v>1</v>
      </c>
      <c r="D209" t="str">
        <f>IFERROR(IF(B209=VLOOKUP(B209,'OF no Prod'!B:C,1,0),"Produccion",VLOOKUP(B209,'BD OF Imp'!C:S,17,0)),"Programacion")</f>
        <v>Programacion</v>
      </c>
      <c r="E209" s="190" t="str">
        <f>IFERROR(VLOOKUP(B209,'OF no Prod'!B:C,2,0),"")</f>
        <v/>
      </c>
      <c r="F209" s="190">
        <f>IFERROR(VLOOKUP(B209,'Prog Actual'!H:X,17,0),"")</f>
        <v>40703</v>
      </c>
      <c r="G209" s="190">
        <f>IFERROR(VLOOKUP(B209,'Prog Actual'!H:X,11,0),"")</f>
        <v>40703</v>
      </c>
    </row>
    <row r="210" spans="2:7">
      <c r="B210">
        <v>1273963</v>
      </c>
      <c r="C210" s="339">
        <v>1</v>
      </c>
      <c r="D210" t="str">
        <f>IFERROR(IF(B210=VLOOKUP(B210,'OF no Prod'!B:C,1,0),"Produccion",VLOOKUP(B210,'BD OF Imp'!C:S,17,0)),"Programacion")</f>
        <v>Programacion</v>
      </c>
      <c r="E210" s="190" t="str">
        <f>IFERROR(VLOOKUP(B210,'OF no Prod'!B:C,2,0),"")</f>
        <v/>
      </c>
      <c r="F210" s="190">
        <f>IFERROR(VLOOKUP(B210,'Prog Actual'!H:X,17,0),"")</f>
        <v>40703</v>
      </c>
      <c r="G210" s="190">
        <f>IFERROR(VLOOKUP(B210,'Prog Actual'!H:X,11,0),"")</f>
        <v>40704</v>
      </c>
    </row>
    <row r="211" spans="2:7">
      <c r="B211">
        <v>1273965</v>
      </c>
      <c r="C211" s="339">
        <v>1</v>
      </c>
      <c r="D211" t="str">
        <f>IFERROR(IF(B211=VLOOKUP(B211,'OF no Prod'!B:C,1,0),"Produccion",VLOOKUP(B211,'BD OF Imp'!C:S,17,0)),"Programacion")</f>
        <v>Programacion</v>
      </c>
      <c r="E211" s="190" t="str">
        <f>IFERROR(VLOOKUP(B211,'OF no Prod'!B:C,2,0),"")</f>
        <v/>
      </c>
      <c r="F211" s="190">
        <f>IFERROR(VLOOKUP(B211,'Prog Actual'!H:X,17,0),"")</f>
        <v>40703</v>
      </c>
      <c r="G211" s="190">
        <f>IFERROR(VLOOKUP(B211,'Prog Actual'!H:X,11,0),"")</f>
        <v>40702</v>
      </c>
    </row>
    <row r="212" spans="2:7">
      <c r="B212">
        <v>1274175</v>
      </c>
      <c r="C212" s="339">
        <v>1</v>
      </c>
      <c r="D212" t="str">
        <f>IFERROR(IF(B212=VLOOKUP(B212,'OF no Prod'!B:C,1,0),"Produccion",VLOOKUP(B212,'BD OF Imp'!C:S,17,0)),"Programacion")</f>
        <v>Produccion</v>
      </c>
      <c r="E212" s="190">
        <f>IFERROR(VLOOKUP(B212,'OF no Prod'!B:C,2,0),"")</f>
        <v>40698</v>
      </c>
      <c r="F212" s="190">
        <f>IFERROR(VLOOKUP(B212,'Prog Actual'!H:X,17,0),"")</f>
        <v>40703</v>
      </c>
      <c r="G212" s="190">
        <f>IFERROR(VLOOKUP(B212,'Prog Actual'!H:X,11,0),"")</f>
        <v>40702</v>
      </c>
    </row>
    <row r="213" spans="2:7">
      <c r="B213">
        <v>1274326</v>
      </c>
      <c r="C213" s="339">
        <v>1</v>
      </c>
      <c r="D213" t="str">
        <f>IFERROR(IF(B213=VLOOKUP(B213,'OF no Prod'!B:C,1,0),"Produccion",VLOOKUP(B213,'BD OF Imp'!C:S,17,0)),"Programacion")</f>
        <v>Programacion</v>
      </c>
      <c r="E213" s="190" t="str">
        <f>IFERROR(VLOOKUP(B213,'OF no Prod'!B:C,2,0),"")</f>
        <v/>
      </c>
      <c r="F213" s="190">
        <f>IFERROR(VLOOKUP(B213,'Prog Actual'!H:X,17,0),"")</f>
        <v>40703</v>
      </c>
      <c r="G213" s="190">
        <f>IFERROR(VLOOKUP(B213,'Prog Actual'!H:X,11,0),"")</f>
        <v>40703</v>
      </c>
    </row>
    <row r="214" spans="2:7">
      <c r="B214">
        <v>1274492</v>
      </c>
      <c r="C214" s="339">
        <v>1</v>
      </c>
      <c r="D214" t="str">
        <f>IFERROR(IF(B214=VLOOKUP(B214,'OF no Prod'!B:C,1,0),"Produccion",VLOOKUP(B214,'BD OF Imp'!C:S,17,0)),"Programacion")</f>
        <v>Programacion</v>
      </c>
      <c r="E214" s="190" t="str">
        <f>IFERROR(VLOOKUP(B214,'OF no Prod'!B:C,2,0),"")</f>
        <v/>
      </c>
      <c r="F214" s="190">
        <f>IFERROR(VLOOKUP(B214,'Prog Actual'!H:X,17,0),"")</f>
        <v>40703</v>
      </c>
      <c r="G214" s="190">
        <f>IFERROR(VLOOKUP(B214,'Prog Actual'!H:X,11,0),"")</f>
        <v>40703</v>
      </c>
    </row>
    <row r="215" spans="2:7">
      <c r="B215">
        <v>1274497</v>
      </c>
      <c r="C215" s="339">
        <v>1</v>
      </c>
      <c r="D215" t="str">
        <f>IFERROR(IF(B215=VLOOKUP(B215,'OF no Prod'!B:C,1,0),"Produccion",VLOOKUP(B215,'BD OF Imp'!C:S,17,0)),"Programacion")</f>
        <v>Programacion</v>
      </c>
      <c r="E215" s="190" t="str">
        <f>IFERROR(VLOOKUP(B215,'OF no Prod'!B:C,2,0),"")</f>
        <v/>
      </c>
      <c r="F215" s="190">
        <f>IFERROR(VLOOKUP(B215,'Prog Actual'!H:X,17,0),"")</f>
        <v>40703</v>
      </c>
      <c r="G215" s="190">
        <f>IFERROR(VLOOKUP(B215,'Prog Actual'!H:X,11,0),"")</f>
        <v>40703</v>
      </c>
    </row>
    <row r="216" spans="2:7">
      <c r="B216">
        <v>1274731</v>
      </c>
      <c r="C216" s="339">
        <v>1</v>
      </c>
      <c r="D216" t="str">
        <f>IFERROR(IF(B216=VLOOKUP(B216,'OF no Prod'!B:C,1,0),"Produccion",VLOOKUP(B216,'BD OF Imp'!C:S,17,0)),"Programacion")</f>
        <v>Programacion</v>
      </c>
      <c r="E216" s="190" t="str">
        <f>IFERROR(VLOOKUP(B216,'OF no Prod'!B:C,2,0),"")</f>
        <v/>
      </c>
      <c r="F216" s="190">
        <f>IFERROR(VLOOKUP(B216,'Prog Actual'!H:X,17,0),"")</f>
        <v>40703</v>
      </c>
      <c r="G216" s="190">
        <f>IFERROR(VLOOKUP(B216,'Prog Actual'!H:X,11,0),"")</f>
        <v>40702</v>
      </c>
    </row>
    <row r="217" spans="2:7">
      <c r="B217">
        <v>1274778</v>
      </c>
      <c r="C217" s="339">
        <v>1</v>
      </c>
      <c r="D217" t="str">
        <f>IFERROR(IF(B217=VLOOKUP(B217,'OF no Prod'!B:C,1,0),"Produccion",VLOOKUP(B217,'BD OF Imp'!C:S,17,0)),"Programacion")</f>
        <v>Programacion</v>
      </c>
      <c r="E217" s="190" t="str">
        <f>IFERROR(VLOOKUP(B217,'OF no Prod'!B:C,2,0),"")</f>
        <v/>
      </c>
      <c r="F217" s="190">
        <f>IFERROR(VLOOKUP(B217,'Prog Actual'!H:X,17,0),"")</f>
        <v>40703</v>
      </c>
      <c r="G217" s="190">
        <f>IFERROR(VLOOKUP(B217,'Prog Actual'!H:X,11,0),"")</f>
        <v>40703</v>
      </c>
    </row>
    <row r="218" spans="2:7">
      <c r="B218">
        <v>1275376</v>
      </c>
      <c r="C218" s="339">
        <v>1</v>
      </c>
      <c r="D218" t="str">
        <f>IFERROR(IF(B218=VLOOKUP(B218,'OF no Prod'!B:C,1,0),"Produccion",VLOOKUP(B218,'BD OF Imp'!C:S,17,0)),"Programacion")</f>
        <v>Programacion</v>
      </c>
      <c r="E218" s="190" t="str">
        <f>IFERROR(VLOOKUP(B218,'OF no Prod'!B:C,2,0),"")</f>
        <v/>
      </c>
      <c r="F218" s="190">
        <f>IFERROR(VLOOKUP(B218,'Prog Actual'!H:X,17,0),"")</f>
        <v>40703</v>
      </c>
      <c r="G218" s="190">
        <f>IFERROR(VLOOKUP(B218,'Prog Actual'!H:X,11,0),"")</f>
        <v>40703</v>
      </c>
    </row>
    <row r="219" spans="2:7">
      <c r="B219">
        <v>7083990</v>
      </c>
      <c r="C219" s="339">
        <v>1</v>
      </c>
      <c r="D219" t="str">
        <f>IFERROR(IF(B219=VLOOKUP(B219,'OF no Prod'!B:C,1,0),"Produccion",VLOOKUP(B219,'BD OF Imp'!C:S,17,0)),"Programacion")</f>
        <v>Programacion</v>
      </c>
      <c r="E219" s="190" t="str">
        <f>IFERROR(VLOOKUP(B219,'OF no Prod'!B:C,2,0),"")</f>
        <v/>
      </c>
      <c r="F219" s="190">
        <f>IFERROR(VLOOKUP(B219,'Prog Actual'!H:X,17,0),"")</f>
        <v>40703</v>
      </c>
      <c r="G219" s="190">
        <f>IFERROR(VLOOKUP(B219,'Prog Actual'!H:X,11,0),"")</f>
        <v>40703</v>
      </c>
    </row>
    <row r="220" spans="2:7">
      <c r="B220">
        <v>7083992</v>
      </c>
      <c r="C220" s="339">
        <v>1</v>
      </c>
      <c r="D220" t="str">
        <f>IFERROR(IF(B220=VLOOKUP(B220,'OF no Prod'!B:C,1,0),"Produccion",VLOOKUP(B220,'BD OF Imp'!C:S,17,0)),"Programacion")</f>
        <v>Programacion</v>
      </c>
      <c r="E220" s="190" t="str">
        <f>IFERROR(VLOOKUP(B220,'OF no Prod'!B:C,2,0),"")</f>
        <v/>
      </c>
      <c r="F220" s="190">
        <f>IFERROR(VLOOKUP(B220,'Prog Actual'!H:X,17,0),"")</f>
        <v>40703</v>
      </c>
      <c r="G220" s="190">
        <f>IFERROR(VLOOKUP(B220,'Prog Actual'!H:X,11,0),"")</f>
        <v>40704</v>
      </c>
    </row>
    <row r="221" spans="2:7">
      <c r="B221">
        <v>7084717</v>
      </c>
      <c r="C221" s="339">
        <v>1</v>
      </c>
      <c r="D221" t="str">
        <f>IFERROR(IF(B221=VLOOKUP(B221,'OF no Prod'!B:C,1,0),"Produccion",VLOOKUP(B221,'BD OF Imp'!C:S,17,0)),"Programacion")</f>
        <v>Programacion</v>
      </c>
      <c r="E221" s="190" t="str">
        <f>IFERROR(VLOOKUP(B221,'OF no Prod'!B:C,2,0),"")</f>
        <v/>
      </c>
      <c r="F221" s="190">
        <f>IFERROR(VLOOKUP(B221,'Prog Actual'!H:X,17,0),"")</f>
        <v>40703</v>
      </c>
      <c r="G221" s="190">
        <f>IFERROR(VLOOKUP(B221,'Prog Actual'!H:X,11,0),"")</f>
        <v>40702</v>
      </c>
    </row>
    <row r="222" spans="2:7">
      <c r="B222">
        <v>7084752</v>
      </c>
      <c r="C222" s="339">
        <v>1</v>
      </c>
      <c r="D222" t="str">
        <f>IFERROR(IF(B222=VLOOKUP(B222,'OF no Prod'!B:C,1,0),"Produccion",VLOOKUP(B222,'BD OF Imp'!C:S,17,0)),"Programacion")</f>
        <v>Produccion</v>
      </c>
      <c r="E222" s="190">
        <f>IFERROR(VLOOKUP(B222,'OF no Prod'!B:C,2,0),"")</f>
        <v>40698</v>
      </c>
      <c r="F222" s="190">
        <f>IFERROR(VLOOKUP(B222,'Prog Actual'!H:X,17,0),"")</f>
        <v>40703</v>
      </c>
      <c r="G222" s="190">
        <f>IFERROR(VLOOKUP(B222,'Prog Actual'!H:X,11,0),"")</f>
        <v>40703</v>
      </c>
    </row>
    <row r="223" spans="2:7">
      <c r="B223">
        <v>7084850</v>
      </c>
      <c r="C223" s="339">
        <v>1</v>
      </c>
      <c r="D223" t="str">
        <f>IFERROR(IF(B223=VLOOKUP(B223,'OF no Prod'!B:C,1,0),"Produccion",VLOOKUP(B223,'BD OF Imp'!C:S,17,0)),"Programacion")</f>
        <v>Programacion</v>
      </c>
      <c r="E223" s="190" t="str">
        <f>IFERROR(VLOOKUP(B223,'OF no Prod'!B:C,2,0),"")</f>
        <v/>
      </c>
      <c r="F223" s="190">
        <f>IFERROR(VLOOKUP(B223,'Prog Actual'!H:X,17,0),"")</f>
        <v>40703</v>
      </c>
      <c r="G223" s="190">
        <f>IFERROR(VLOOKUP(B223,'Prog Actual'!H:X,11,0),"")</f>
        <v>40701</v>
      </c>
    </row>
    <row r="224" spans="2:7">
      <c r="B224">
        <v>7085018</v>
      </c>
      <c r="C224" s="339">
        <v>1</v>
      </c>
      <c r="D224" t="str">
        <f>IFERROR(IF(B224=VLOOKUP(B224,'OF no Prod'!B:C,1,0),"Produccion",VLOOKUP(B224,'BD OF Imp'!C:S,17,0)),"Programacion")</f>
        <v>Programacion</v>
      </c>
      <c r="E224" s="190" t="str">
        <f>IFERROR(VLOOKUP(B224,'OF no Prod'!B:C,2,0),"")</f>
        <v/>
      </c>
      <c r="F224" s="190">
        <f>IFERROR(VLOOKUP(B224,'Prog Actual'!H:X,17,0),"")</f>
        <v>40703</v>
      </c>
      <c r="G224" s="190">
        <f>IFERROR(VLOOKUP(B224,'Prog Actual'!H:X,11,0),"")</f>
        <v>40704</v>
      </c>
    </row>
    <row r="225" spans="1:7">
      <c r="B225">
        <v>7085217</v>
      </c>
      <c r="C225" s="339">
        <v>1</v>
      </c>
      <c r="D225" t="str">
        <f>IFERROR(IF(B225=VLOOKUP(B225,'OF no Prod'!B:C,1,0),"Produccion",VLOOKUP(B225,'BD OF Imp'!C:S,17,0)),"Programacion")</f>
        <v>Produccion</v>
      </c>
      <c r="E225" s="190">
        <f>IFERROR(VLOOKUP(B225,'OF no Prod'!B:C,2,0),"")</f>
        <v>40698</v>
      </c>
      <c r="F225" s="190">
        <f>IFERROR(VLOOKUP(B225,'Prog Actual'!H:X,17,0),"")</f>
        <v>40703</v>
      </c>
      <c r="G225" s="190">
        <f>IFERROR(VLOOKUP(B225,'Prog Actual'!H:X,11,0),"")</f>
        <v>40702</v>
      </c>
    </row>
    <row r="226" spans="1:7">
      <c r="B226">
        <v>7085276</v>
      </c>
      <c r="C226" s="339">
        <v>1</v>
      </c>
      <c r="D226" t="str">
        <f>IFERROR(IF(B226=VLOOKUP(B226,'OF no Prod'!B:C,1,0),"Produccion",VLOOKUP(B226,'BD OF Imp'!C:S,17,0)),"Programacion")</f>
        <v>Programacion</v>
      </c>
      <c r="E226" s="190" t="str">
        <f>IFERROR(VLOOKUP(B226,'OF no Prod'!B:C,2,0),"")</f>
        <v/>
      </c>
      <c r="F226" s="190">
        <f>IFERROR(VLOOKUP(B226,'Prog Actual'!H:X,17,0),"")</f>
        <v>40703</v>
      </c>
      <c r="G226" s="190">
        <f>IFERROR(VLOOKUP(B226,'Prog Actual'!H:X,11,0),"")</f>
        <v>40702</v>
      </c>
    </row>
    <row r="227" spans="1:7">
      <c r="B227">
        <v>7085279</v>
      </c>
      <c r="C227" s="339">
        <v>1</v>
      </c>
      <c r="D227" t="str">
        <f>IFERROR(IF(B227=VLOOKUP(B227,'OF no Prod'!B:C,1,0),"Produccion",VLOOKUP(B227,'BD OF Imp'!C:S,17,0)),"Programacion")</f>
        <v>Programacion</v>
      </c>
      <c r="E227" s="190" t="str">
        <f>IFERROR(VLOOKUP(B227,'OF no Prod'!B:C,2,0),"")</f>
        <v/>
      </c>
      <c r="F227" s="190">
        <f>IFERROR(VLOOKUP(B227,'Prog Actual'!H:X,17,0),"")</f>
        <v>40703</v>
      </c>
      <c r="G227" s="190">
        <f>IFERROR(VLOOKUP(B227,'Prog Actual'!H:X,11,0),"")</f>
        <v>40702</v>
      </c>
    </row>
    <row r="228" spans="1:7">
      <c r="B228">
        <v>7085316</v>
      </c>
      <c r="C228" s="339">
        <v>1</v>
      </c>
      <c r="D228" t="str">
        <f>IFERROR(IF(B228=VLOOKUP(B228,'OF no Prod'!B:C,1,0),"Produccion",VLOOKUP(B228,'BD OF Imp'!C:S,17,0)),"Programacion")</f>
        <v>Programacion</v>
      </c>
      <c r="E228" s="190" t="str">
        <f>IFERROR(VLOOKUP(B228,'OF no Prod'!B:C,2,0),"")</f>
        <v/>
      </c>
      <c r="F228" s="190">
        <f>IFERROR(VLOOKUP(B228,'Prog Actual'!H:X,17,0),"")</f>
        <v>40703</v>
      </c>
      <c r="G228" s="190">
        <f>IFERROR(VLOOKUP(B228,'Prog Actual'!H:X,11,0),"")</f>
        <v>40702</v>
      </c>
    </row>
    <row r="229" spans="1:7">
      <c r="B229">
        <v>7085335</v>
      </c>
      <c r="C229" s="339">
        <v>1</v>
      </c>
      <c r="D229" t="str">
        <f>IFERROR(IF(B229=VLOOKUP(B229,'OF no Prod'!B:C,1,0),"Produccion",VLOOKUP(B229,'BD OF Imp'!C:S,17,0)),"Programacion")</f>
        <v>Programacion</v>
      </c>
      <c r="E229" s="190" t="str">
        <f>IFERROR(VLOOKUP(B229,'OF no Prod'!B:C,2,0),"")</f>
        <v/>
      </c>
      <c r="F229" s="190">
        <f>IFERROR(VLOOKUP(B229,'Prog Actual'!H:X,17,0),"")</f>
        <v>40703</v>
      </c>
      <c r="G229" s="190">
        <f>IFERROR(VLOOKUP(B229,'Prog Actual'!H:X,11,0),"")</f>
        <v>40703</v>
      </c>
    </row>
    <row r="230" spans="1:7">
      <c r="B230">
        <v>7085398</v>
      </c>
      <c r="C230" s="339">
        <v>1</v>
      </c>
      <c r="D230" t="str">
        <f>IFERROR(IF(B230=VLOOKUP(B230,'OF no Prod'!B:C,1,0),"Produccion",VLOOKUP(B230,'BD OF Imp'!C:S,17,0)),"Programacion")</f>
        <v>Programacion</v>
      </c>
      <c r="E230" s="190" t="str">
        <f>IFERROR(VLOOKUP(B230,'OF no Prod'!B:C,2,0),"")</f>
        <v/>
      </c>
      <c r="F230" s="190">
        <f>IFERROR(VLOOKUP(B230,'Prog Actual'!H:X,17,0),"")</f>
        <v>40703</v>
      </c>
      <c r="G230" s="190">
        <f>IFERROR(VLOOKUP(B230,'Prog Actual'!H:X,11,0),"")</f>
        <v>40702</v>
      </c>
    </row>
    <row r="231" spans="1:7">
      <c r="B231">
        <v>7085423</v>
      </c>
      <c r="C231" s="339">
        <v>1</v>
      </c>
      <c r="D231" t="str">
        <f>IFERROR(IF(B231=VLOOKUP(B231,'OF no Prod'!B:C,1,0),"Produccion",VLOOKUP(B231,'BD OF Imp'!C:S,17,0)),"Programacion")</f>
        <v>Programacion</v>
      </c>
      <c r="E231" s="190" t="str">
        <f>IFERROR(VLOOKUP(B231,'OF no Prod'!B:C,2,0),"")</f>
        <v/>
      </c>
      <c r="F231" s="190">
        <f>IFERROR(VLOOKUP(B231,'Prog Actual'!H:X,17,0),"")</f>
        <v>40703</v>
      </c>
      <c r="G231" s="190">
        <f>IFERROR(VLOOKUP(B231,'Prog Actual'!H:X,11,0),"")</f>
        <v>40701</v>
      </c>
    </row>
    <row r="232" spans="1:7">
      <c r="A232">
        <v>2</v>
      </c>
      <c r="B232">
        <v>1263383</v>
      </c>
      <c r="C232" s="339">
        <v>1</v>
      </c>
      <c r="D232" t="str">
        <f>IFERROR(IF(B232=VLOOKUP(B232,'OF no Prod'!B:C,1,0),"Produccion",VLOOKUP(B232,'BD OF Imp'!C:S,17,0)),"Programacion")</f>
        <v>Programacion</v>
      </c>
      <c r="E232" s="190" t="str">
        <f>IFERROR(VLOOKUP(B232,'OF no Prod'!B:C,2,0),"")</f>
        <v/>
      </c>
      <c r="F232" s="190">
        <f>IFERROR(VLOOKUP(B232,'Prog Actual'!H:X,17,0),"")</f>
        <v>40704</v>
      </c>
      <c r="G232" s="190">
        <f>IFERROR(VLOOKUP(B232,'Prog Actual'!H:X,11,0),"")</f>
        <v>40703</v>
      </c>
    </row>
    <row r="233" spans="1:7">
      <c r="B233">
        <v>1266396</v>
      </c>
      <c r="C233" s="339">
        <v>1</v>
      </c>
      <c r="D233" t="str">
        <f>IFERROR(IF(B233=VLOOKUP(B233,'OF no Prod'!B:C,1,0),"Produccion",VLOOKUP(B233,'BD OF Imp'!C:S,17,0)),"Programacion")</f>
        <v>Programacion</v>
      </c>
      <c r="E233" s="190" t="str">
        <f>IFERROR(VLOOKUP(B233,'OF no Prod'!B:C,2,0),"")</f>
        <v/>
      </c>
      <c r="F233" s="190">
        <f>IFERROR(VLOOKUP(B233,'Prog Actual'!H:X,17,0),"")</f>
        <v>40704</v>
      </c>
      <c r="G233" s="190">
        <f>IFERROR(VLOOKUP(B233,'Prog Actual'!H:X,11,0),"")</f>
        <v>40706</v>
      </c>
    </row>
    <row r="234" spans="1:7">
      <c r="B234">
        <v>1266398</v>
      </c>
      <c r="C234" s="339">
        <v>1</v>
      </c>
      <c r="D234" t="str">
        <f>IFERROR(IF(B234=VLOOKUP(B234,'OF no Prod'!B:C,1,0),"Produccion",VLOOKUP(B234,'BD OF Imp'!C:S,17,0)),"Programacion")</f>
        <v>Programacion</v>
      </c>
      <c r="E234" s="190" t="str">
        <f>IFERROR(VLOOKUP(B234,'OF no Prod'!B:C,2,0),"")</f>
        <v/>
      </c>
      <c r="F234" s="190">
        <f>IFERROR(VLOOKUP(B234,'Prog Actual'!H:X,17,0),"")</f>
        <v>40704</v>
      </c>
      <c r="G234" s="190">
        <f>IFERROR(VLOOKUP(B234,'Prog Actual'!H:X,11,0),"")</f>
        <v>40706</v>
      </c>
    </row>
    <row r="235" spans="1:7">
      <c r="B235">
        <v>1266399</v>
      </c>
      <c r="C235" s="339">
        <v>1</v>
      </c>
      <c r="D235" t="str">
        <f>IFERROR(IF(B235=VLOOKUP(B235,'OF no Prod'!B:C,1,0),"Produccion",VLOOKUP(B235,'BD OF Imp'!C:S,17,0)),"Programacion")</f>
        <v>Programacion</v>
      </c>
      <c r="E235" s="190" t="str">
        <f>IFERROR(VLOOKUP(B235,'OF no Prod'!B:C,2,0),"")</f>
        <v/>
      </c>
      <c r="F235" s="190">
        <f>IFERROR(VLOOKUP(B235,'Prog Actual'!H:X,17,0),"")</f>
        <v>40704</v>
      </c>
      <c r="G235" s="190">
        <f>IFERROR(VLOOKUP(B235,'Prog Actual'!H:X,11,0),"")</f>
        <v>40706</v>
      </c>
    </row>
    <row r="236" spans="1:7">
      <c r="B236">
        <v>1270151</v>
      </c>
      <c r="C236" s="339">
        <v>1</v>
      </c>
      <c r="D236" t="str">
        <f>IFERROR(IF(B236=VLOOKUP(B236,'OF no Prod'!B:C,1,0),"Produccion",VLOOKUP(B236,'BD OF Imp'!C:S,17,0)),"Programacion")</f>
        <v>Programacion</v>
      </c>
      <c r="E236" s="190" t="str">
        <f>IFERROR(VLOOKUP(B236,'OF no Prod'!B:C,2,0),"")</f>
        <v/>
      </c>
      <c r="F236" s="190">
        <f>IFERROR(VLOOKUP(B236,'Prog Actual'!H:X,17,0),"")</f>
        <v>40704</v>
      </c>
      <c r="G236" s="190">
        <f>IFERROR(VLOOKUP(B236,'Prog Actual'!H:X,11,0),"")</f>
        <v>40702</v>
      </c>
    </row>
    <row r="237" spans="1:7">
      <c r="B237">
        <v>1270183</v>
      </c>
      <c r="C237" s="339">
        <v>1</v>
      </c>
      <c r="D237" t="str">
        <f>IFERROR(IF(B237=VLOOKUP(B237,'OF no Prod'!B:C,1,0),"Produccion",VLOOKUP(B237,'BD OF Imp'!C:S,17,0)),"Programacion")</f>
        <v>Programacion</v>
      </c>
      <c r="E237" s="190" t="str">
        <f>IFERROR(VLOOKUP(B237,'OF no Prod'!B:C,2,0),"")</f>
        <v/>
      </c>
      <c r="F237" s="190">
        <f>IFERROR(VLOOKUP(B237,'Prog Actual'!H:X,17,0),"")</f>
        <v>40704</v>
      </c>
      <c r="G237" s="190">
        <f>IFERROR(VLOOKUP(B237,'Prog Actual'!H:X,11,0),"")</f>
        <v>40706</v>
      </c>
    </row>
    <row r="238" spans="1:7">
      <c r="B238">
        <v>1270184</v>
      </c>
      <c r="C238" s="339">
        <v>1</v>
      </c>
      <c r="D238" t="str">
        <f>IFERROR(IF(B238=VLOOKUP(B238,'OF no Prod'!B:C,1,0),"Produccion",VLOOKUP(B238,'BD OF Imp'!C:S,17,0)),"Programacion")</f>
        <v>Programacion</v>
      </c>
      <c r="E238" s="190" t="str">
        <f>IFERROR(VLOOKUP(B238,'OF no Prod'!B:C,2,0),"")</f>
        <v/>
      </c>
      <c r="F238" s="190">
        <f>IFERROR(VLOOKUP(B238,'Prog Actual'!H:X,17,0),"")</f>
        <v>40704</v>
      </c>
      <c r="G238" s="190">
        <f>IFERROR(VLOOKUP(B238,'Prog Actual'!H:X,11,0),"")</f>
        <v>40706</v>
      </c>
    </row>
    <row r="239" spans="1:7">
      <c r="B239">
        <v>1270185</v>
      </c>
      <c r="C239" s="339">
        <v>1</v>
      </c>
      <c r="D239" t="str">
        <f>IFERROR(IF(B239=VLOOKUP(B239,'OF no Prod'!B:C,1,0),"Produccion",VLOOKUP(B239,'BD OF Imp'!C:S,17,0)),"Programacion")</f>
        <v>Programacion</v>
      </c>
      <c r="E239" s="190" t="str">
        <f>IFERROR(VLOOKUP(B239,'OF no Prod'!B:C,2,0),"")</f>
        <v/>
      </c>
      <c r="F239" s="190">
        <f>IFERROR(VLOOKUP(B239,'Prog Actual'!H:X,17,0),"")</f>
        <v>40704</v>
      </c>
      <c r="G239" s="190">
        <f>IFERROR(VLOOKUP(B239,'Prog Actual'!H:X,11,0),"")</f>
        <v>40706</v>
      </c>
    </row>
    <row r="240" spans="1:7">
      <c r="B240">
        <v>1270732</v>
      </c>
      <c r="C240" s="339">
        <v>1</v>
      </c>
      <c r="D240" t="str">
        <f>IFERROR(IF(B240=VLOOKUP(B240,'OF no Prod'!B:C,1,0),"Produccion",VLOOKUP(B240,'BD OF Imp'!C:S,17,0)),"Programacion")</f>
        <v>Programacion</v>
      </c>
      <c r="E240" s="190" t="str">
        <f>IFERROR(VLOOKUP(B240,'OF no Prod'!B:C,2,0),"")</f>
        <v/>
      </c>
      <c r="F240" s="190">
        <f>IFERROR(VLOOKUP(B240,'Prog Actual'!H:X,17,0),"")</f>
        <v>40704</v>
      </c>
      <c r="G240" s="190">
        <f>IFERROR(VLOOKUP(B240,'Prog Actual'!H:X,11,0),"")</f>
        <v>40704</v>
      </c>
    </row>
    <row r="241" spans="2:7">
      <c r="B241">
        <v>1272037</v>
      </c>
      <c r="C241" s="339">
        <v>1</v>
      </c>
      <c r="D241" t="str">
        <f>IFERROR(IF(B241=VLOOKUP(B241,'OF no Prod'!B:C,1,0),"Produccion",VLOOKUP(B241,'BD OF Imp'!C:S,17,0)),"Programacion")</f>
        <v>Programacion</v>
      </c>
      <c r="E241" s="190" t="str">
        <f>IFERROR(VLOOKUP(B241,'OF no Prod'!B:C,2,0),"")</f>
        <v/>
      </c>
      <c r="F241" s="190">
        <f>IFERROR(VLOOKUP(B241,'Prog Actual'!H:X,17,0),"")</f>
        <v>40704</v>
      </c>
      <c r="G241" s="190">
        <f>IFERROR(VLOOKUP(B241,'Prog Actual'!H:X,11,0),"")</f>
        <v>40704</v>
      </c>
    </row>
    <row r="242" spans="2:7">
      <c r="B242">
        <v>1272510</v>
      </c>
      <c r="C242" s="339">
        <v>1</v>
      </c>
      <c r="D242" t="str">
        <f>IFERROR(IF(B242=VLOOKUP(B242,'OF no Prod'!B:C,1,0),"Produccion",VLOOKUP(B242,'BD OF Imp'!C:S,17,0)),"Programacion")</f>
        <v>Programacion</v>
      </c>
      <c r="E242" s="190" t="str">
        <f>IFERROR(VLOOKUP(B242,'OF no Prod'!B:C,2,0),"")</f>
        <v/>
      </c>
      <c r="F242" s="190">
        <f>IFERROR(VLOOKUP(B242,'Prog Actual'!H:X,17,0),"")</f>
        <v>40704</v>
      </c>
      <c r="G242" s="190">
        <f>IFERROR(VLOOKUP(B242,'Prog Actual'!H:X,11,0),"")</f>
        <v>40701</v>
      </c>
    </row>
    <row r="243" spans="2:7">
      <c r="B243">
        <v>1273064</v>
      </c>
      <c r="C243" s="339">
        <v>1</v>
      </c>
      <c r="D243" t="str">
        <f>IFERROR(IF(B243=VLOOKUP(B243,'OF no Prod'!B:C,1,0),"Produccion",VLOOKUP(B243,'BD OF Imp'!C:S,17,0)),"Programacion")</f>
        <v>Programacion</v>
      </c>
      <c r="E243" s="190" t="str">
        <f>IFERROR(VLOOKUP(B243,'OF no Prod'!B:C,2,0),"")</f>
        <v/>
      </c>
      <c r="F243" s="190">
        <f>IFERROR(VLOOKUP(B243,'Prog Actual'!H:X,17,0),"")</f>
        <v>40704</v>
      </c>
      <c r="G243" s="190">
        <f>IFERROR(VLOOKUP(B243,'Prog Actual'!H:X,11,0),"")</f>
        <v>40704</v>
      </c>
    </row>
    <row r="244" spans="2:7">
      <c r="B244">
        <v>1273834</v>
      </c>
      <c r="C244" s="339">
        <v>1</v>
      </c>
      <c r="D244" t="str">
        <f>IFERROR(IF(B244=VLOOKUP(B244,'OF no Prod'!B:C,1,0),"Produccion",VLOOKUP(B244,'BD OF Imp'!C:S,17,0)),"Programacion")</f>
        <v>Programacion</v>
      </c>
      <c r="E244" s="190" t="str">
        <f>IFERROR(VLOOKUP(B244,'OF no Prod'!B:C,2,0),"")</f>
        <v/>
      </c>
      <c r="F244" s="190">
        <f>IFERROR(VLOOKUP(B244,'Prog Actual'!H:X,17,0),"")</f>
        <v>40704</v>
      </c>
      <c r="G244" s="190">
        <f>IFERROR(VLOOKUP(B244,'Prog Actual'!H:X,11,0),"")</f>
        <v>40704</v>
      </c>
    </row>
    <row r="245" spans="2:7">
      <c r="B245">
        <v>1273854</v>
      </c>
      <c r="C245" s="339">
        <v>1</v>
      </c>
      <c r="D245" t="str">
        <f>IFERROR(IF(B245=VLOOKUP(B245,'OF no Prod'!B:C,1,0),"Produccion",VLOOKUP(B245,'BD OF Imp'!C:S,17,0)),"Programacion")</f>
        <v>Programacion</v>
      </c>
      <c r="E245" s="190" t="str">
        <f>IFERROR(VLOOKUP(B245,'OF no Prod'!B:C,2,0),"")</f>
        <v/>
      </c>
      <c r="F245" s="190">
        <f>IFERROR(VLOOKUP(B245,'Prog Actual'!H:X,17,0),"")</f>
        <v>40704</v>
      </c>
      <c r="G245" s="190">
        <f>IFERROR(VLOOKUP(B245,'Prog Actual'!H:X,11,0),"")</f>
        <v>40704</v>
      </c>
    </row>
    <row r="246" spans="2:7">
      <c r="B246">
        <v>1273939</v>
      </c>
      <c r="C246" s="339">
        <v>1</v>
      </c>
      <c r="D246" t="str">
        <f>IFERROR(IF(B246=VLOOKUP(B246,'OF no Prod'!B:C,1,0),"Produccion",VLOOKUP(B246,'BD OF Imp'!C:S,17,0)),"Programacion")</f>
        <v>Programacion</v>
      </c>
      <c r="E246" s="190" t="str">
        <f>IFERROR(VLOOKUP(B246,'OF no Prod'!B:C,2,0),"")</f>
        <v/>
      </c>
      <c r="F246" s="190">
        <f>IFERROR(VLOOKUP(B246,'Prog Actual'!H:X,17,0),"")</f>
        <v>40704</v>
      </c>
      <c r="G246" s="190">
        <f>IFERROR(VLOOKUP(B246,'Prog Actual'!H:X,11,0),"")</f>
        <v>40702</v>
      </c>
    </row>
    <row r="247" spans="2:7">
      <c r="B247">
        <v>1273945</v>
      </c>
      <c r="C247" s="339">
        <v>1</v>
      </c>
      <c r="D247" t="str">
        <f>IFERROR(IF(B247=VLOOKUP(B247,'OF no Prod'!B:C,1,0),"Produccion",VLOOKUP(B247,'BD OF Imp'!C:S,17,0)),"Programacion")</f>
        <v>Programacion</v>
      </c>
      <c r="E247" s="190" t="str">
        <f>IFERROR(VLOOKUP(B247,'OF no Prod'!B:C,2,0),"")</f>
        <v/>
      </c>
      <c r="F247" s="190">
        <f>IFERROR(VLOOKUP(B247,'Prog Actual'!H:X,17,0),"")</f>
        <v>40704</v>
      </c>
      <c r="G247" s="190">
        <f>IFERROR(VLOOKUP(B247,'Prog Actual'!H:X,11,0),"")</f>
        <v>40703</v>
      </c>
    </row>
    <row r="248" spans="2:7">
      <c r="B248">
        <v>1273954</v>
      </c>
      <c r="C248" s="339">
        <v>1</v>
      </c>
      <c r="D248" t="str">
        <f>IFERROR(IF(B248=VLOOKUP(B248,'OF no Prod'!B:C,1,0),"Produccion",VLOOKUP(B248,'BD OF Imp'!C:S,17,0)),"Programacion")</f>
        <v>Programacion</v>
      </c>
      <c r="E248" s="190" t="str">
        <f>IFERROR(VLOOKUP(B248,'OF no Prod'!B:C,2,0),"")</f>
        <v/>
      </c>
      <c r="F248" s="190">
        <f>IFERROR(VLOOKUP(B248,'Prog Actual'!H:X,17,0),"")</f>
        <v>40704</v>
      </c>
      <c r="G248" s="190">
        <f>IFERROR(VLOOKUP(B248,'Prog Actual'!H:X,11,0),"")</f>
        <v>40705</v>
      </c>
    </row>
    <row r="249" spans="2:7">
      <c r="B249">
        <v>1274027</v>
      </c>
      <c r="C249" s="339">
        <v>1</v>
      </c>
      <c r="D249" t="str">
        <f>IFERROR(IF(B249=VLOOKUP(B249,'OF no Prod'!B:C,1,0),"Produccion",VLOOKUP(B249,'BD OF Imp'!C:S,17,0)),"Programacion")</f>
        <v>Programacion</v>
      </c>
      <c r="E249" s="190" t="str">
        <f>IFERROR(VLOOKUP(B249,'OF no Prod'!B:C,2,0),"")</f>
        <v/>
      </c>
      <c r="F249" s="190">
        <f>IFERROR(VLOOKUP(B249,'Prog Actual'!H:X,17,0),"")</f>
        <v>40704</v>
      </c>
      <c r="G249" s="190">
        <f>IFERROR(VLOOKUP(B249,'Prog Actual'!H:X,11,0),"")</f>
        <v>40703</v>
      </c>
    </row>
    <row r="250" spans="2:7">
      <c r="B250">
        <v>1274097</v>
      </c>
      <c r="C250" s="339">
        <v>1</v>
      </c>
      <c r="D250" t="str">
        <f>IFERROR(IF(B250=VLOOKUP(B250,'OF no Prod'!B:C,1,0),"Produccion",VLOOKUP(B250,'BD OF Imp'!C:S,17,0)),"Programacion")</f>
        <v>Programacion</v>
      </c>
      <c r="E250" s="190" t="str">
        <f>IFERROR(VLOOKUP(B250,'OF no Prod'!B:C,2,0),"")</f>
        <v/>
      </c>
      <c r="F250" s="190">
        <f>IFERROR(VLOOKUP(B250,'Prog Actual'!H:X,17,0),"")</f>
        <v>40704</v>
      </c>
      <c r="G250" s="190">
        <f>IFERROR(VLOOKUP(B250,'Prog Actual'!H:X,11,0),"")</f>
        <v>40703</v>
      </c>
    </row>
    <row r="251" spans="2:7">
      <c r="B251">
        <v>1274100</v>
      </c>
      <c r="C251" s="339">
        <v>1</v>
      </c>
      <c r="D251" t="str">
        <f>IFERROR(IF(B251=VLOOKUP(B251,'OF no Prod'!B:C,1,0),"Produccion",VLOOKUP(B251,'BD OF Imp'!C:S,17,0)),"Programacion")</f>
        <v>Programacion</v>
      </c>
      <c r="E251" s="190" t="str">
        <f>IFERROR(VLOOKUP(B251,'OF no Prod'!B:C,2,0),"")</f>
        <v/>
      </c>
      <c r="F251" s="190">
        <f>IFERROR(VLOOKUP(B251,'Prog Actual'!H:X,17,0),"")</f>
        <v>40704</v>
      </c>
      <c r="G251" s="190">
        <f>IFERROR(VLOOKUP(B251,'Prog Actual'!H:X,11,0),"")</f>
        <v>40703</v>
      </c>
    </row>
    <row r="252" spans="2:7">
      <c r="B252">
        <v>1274155</v>
      </c>
      <c r="C252" s="339">
        <v>1</v>
      </c>
      <c r="D252" t="str">
        <f>IFERROR(IF(B252=VLOOKUP(B252,'OF no Prod'!B:C,1,0),"Produccion",VLOOKUP(B252,'BD OF Imp'!C:S,17,0)),"Programacion")</f>
        <v>Programacion</v>
      </c>
      <c r="E252" s="190" t="str">
        <f>IFERROR(VLOOKUP(B252,'OF no Prod'!B:C,2,0),"")</f>
        <v/>
      </c>
      <c r="F252" s="190">
        <f>IFERROR(VLOOKUP(B252,'Prog Actual'!H:X,17,0),"")</f>
        <v>40704</v>
      </c>
      <c r="G252" s="190">
        <f>IFERROR(VLOOKUP(B252,'Prog Actual'!H:X,11,0),"")</f>
        <v>40703</v>
      </c>
    </row>
    <row r="253" spans="2:7">
      <c r="B253">
        <v>1274176</v>
      </c>
      <c r="C253" s="339">
        <v>1</v>
      </c>
      <c r="D253" t="str">
        <f>IFERROR(IF(B253=VLOOKUP(B253,'OF no Prod'!B:C,1,0),"Produccion",VLOOKUP(B253,'BD OF Imp'!C:S,17,0)),"Programacion")</f>
        <v>Produccion</v>
      </c>
      <c r="E253" s="190">
        <f>IFERROR(VLOOKUP(B253,'OF no Prod'!B:C,2,0),"")</f>
        <v>40698</v>
      </c>
      <c r="F253" s="190">
        <f>IFERROR(VLOOKUP(B253,'Prog Actual'!H:X,17,0),"")</f>
        <v>40704</v>
      </c>
      <c r="G253" s="190">
        <f>IFERROR(VLOOKUP(B253,'Prog Actual'!H:X,11,0),"")</f>
        <v>40702</v>
      </c>
    </row>
    <row r="254" spans="2:7">
      <c r="B254">
        <v>1274273</v>
      </c>
      <c r="C254" s="339">
        <v>1</v>
      </c>
      <c r="D254" t="str">
        <f>IFERROR(IF(B254=VLOOKUP(B254,'OF no Prod'!B:C,1,0),"Produccion",VLOOKUP(B254,'BD OF Imp'!C:S,17,0)),"Programacion")</f>
        <v>Programacion</v>
      </c>
      <c r="E254" s="190" t="str">
        <f>IFERROR(VLOOKUP(B254,'OF no Prod'!B:C,2,0),"")</f>
        <v/>
      </c>
      <c r="F254" s="190">
        <f>IFERROR(VLOOKUP(B254,'Prog Actual'!H:X,17,0),"")</f>
        <v>40704</v>
      </c>
      <c r="G254" s="190">
        <f>IFERROR(VLOOKUP(B254,'Prog Actual'!H:X,11,0),"")</f>
        <v>40704</v>
      </c>
    </row>
    <row r="255" spans="2:7">
      <c r="B255">
        <v>1274275</v>
      </c>
      <c r="C255" s="339">
        <v>1</v>
      </c>
      <c r="D255" t="str">
        <f>IFERROR(IF(B255=VLOOKUP(B255,'OF no Prod'!B:C,1,0),"Produccion",VLOOKUP(B255,'BD OF Imp'!C:S,17,0)),"Programacion")</f>
        <v>Programacion</v>
      </c>
      <c r="E255" s="190" t="str">
        <f>IFERROR(VLOOKUP(B255,'OF no Prod'!B:C,2,0),"")</f>
        <v/>
      </c>
      <c r="F255" s="190">
        <f>IFERROR(VLOOKUP(B255,'Prog Actual'!H:X,17,0),"")</f>
        <v>40704</v>
      </c>
      <c r="G255" s="190">
        <f>IFERROR(VLOOKUP(B255,'Prog Actual'!H:X,11,0),"")</f>
        <v>40703</v>
      </c>
    </row>
    <row r="256" spans="2:7">
      <c r="B256">
        <v>1274309</v>
      </c>
      <c r="C256" s="339">
        <v>1</v>
      </c>
      <c r="D256" t="str">
        <f>IFERROR(IF(B256=VLOOKUP(B256,'OF no Prod'!B:C,1,0),"Produccion",VLOOKUP(B256,'BD OF Imp'!C:S,17,0)),"Programacion")</f>
        <v>Programacion</v>
      </c>
      <c r="E256" s="190" t="str">
        <f>IFERROR(VLOOKUP(B256,'OF no Prod'!B:C,2,0),"")</f>
        <v/>
      </c>
      <c r="F256" s="190">
        <f>IFERROR(VLOOKUP(B256,'Prog Actual'!H:X,17,0),"")</f>
        <v>40704</v>
      </c>
      <c r="G256" s="190">
        <f>IFERROR(VLOOKUP(B256,'Prog Actual'!H:X,11,0),"")</f>
        <v>40704</v>
      </c>
    </row>
    <row r="257" spans="2:7">
      <c r="B257">
        <v>1274310</v>
      </c>
      <c r="C257" s="339">
        <v>1</v>
      </c>
      <c r="D257" t="str">
        <f>IFERROR(IF(B257=VLOOKUP(B257,'OF no Prod'!B:C,1,0),"Produccion",VLOOKUP(B257,'BD OF Imp'!C:S,17,0)),"Programacion")</f>
        <v>Programacion</v>
      </c>
      <c r="E257" s="190" t="str">
        <f>IFERROR(VLOOKUP(B257,'OF no Prod'!B:C,2,0),"")</f>
        <v/>
      </c>
      <c r="F257" s="190">
        <f>IFERROR(VLOOKUP(B257,'Prog Actual'!H:X,17,0),"")</f>
        <v>40704</v>
      </c>
      <c r="G257" s="190">
        <f>IFERROR(VLOOKUP(B257,'Prog Actual'!H:X,11,0),"")</f>
        <v>40703</v>
      </c>
    </row>
    <row r="258" spans="2:7">
      <c r="B258">
        <v>1274314</v>
      </c>
      <c r="C258" s="339">
        <v>1</v>
      </c>
      <c r="D258" t="str">
        <f>IFERROR(IF(B258=VLOOKUP(B258,'OF no Prod'!B:C,1,0),"Produccion",VLOOKUP(B258,'BD OF Imp'!C:S,17,0)),"Programacion")</f>
        <v>Programacion</v>
      </c>
      <c r="E258" s="190" t="str">
        <f>IFERROR(VLOOKUP(B258,'OF no Prod'!B:C,2,0),"")</f>
        <v/>
      </c>
      <c r="F258" s="190">
        <f>IFERROR(VLOOKUP(B258,'Prog Actual'!H:X,17,0),"")</f>
        <v>40704</v>
      </c>
      <c r="G258" s="190">
        <f>IFERROR(VLOOKUP(B258,'Prog Actual'!H:X,11,0),"")</f>
        <v>40704</v>
      </c>
    </row>
    <row r="259" spans="2:7">
      <c r="B259">
        <v>1274445</v>
      </c>
      <c r="C259" s="339">
        <v>1</v>
      </c>
      <c r="D259" t="str">
        <f>IFERROR(IF(B259=VLOOKUP(B259,'OF no Prod'!B:C,1,0),"Produccion",VLOOKUP(B259,'BD OF Imp'!C:S,17,0)),"Programacion")</f>
        <v>Programacion</v>
      </c>
      <c r="E259" s="190" t="str">
        <f>IFERROR(VLOOKUP(B259,'OF no Prod'!B:C,2,0),"")</f>
        <v/>
      </c>
      <c r="F259" s="190">
        <f>IFERROR(VLOOKUP(B259,'Prog Actual'!H:X,17,0),"")</f>
        <v>40704</v>
      </c>
      <c r="G259" s="190">
        <f>IFERROR(VLOOKUP(B259,'Prog Actual'!H:X,11,0),"")</f>
        <v>40706</v>
      </c>
    </row>
    <row r="260" spans="2:7">
      <c r="B260">
        <v>1274472</v>
      </c>
      <c r="C260" s="339">
        <v>1</v>
      </c>
      <c r="D260" t="str">
        <f>IFERROR(IF(B260=VLOOKUP(B260,'OF no Prod'!B:C,1,0),"Produccion",VLOOKUP(B260,'BD OF Imp'!C:S,17,0)),"Programacion")</f>
        <v>Programacion</v>
      </c>
      <c r="E260" s="190" t="str">
        <f>IFERROR(VLOOKUP(B260,'OF no Prod'!B:C,2,0),"")</f>
        <v/>
      </c>
      <c r="F260" s="190">
        <f>IFERROR(VLOOKUP(B260,'Prog Actual'!H:X,17,0),"")</f>
        <v>40704</v>
      </c>
      <c r="G260" s="190">
        <f>IFERROR(VLOOKUP(B260,'Prog Actual'!H:X,11,0),"")</f>
        <v>40702</v>
      </c>
    </row>
    <row r="261" spans="2:7">
      <c r="B261">
        <v>1274508</v>
      </c>
      <c r="C261" s="339">
        <v>1</v>
      </c>
      <c r="D261" t="str">
        <f>IFERROR(IF(B261=VLOOKUP(B261,'OF no Prod'!B:C,1,0),"Produccion",VLOOKUP(B261,'BD OF Imp'!C:S,17,0)),"Programacion")</f>
        <v>Programacion</v>
      </c>
      <c r="E261" s="190" t="str">
        <f>IFERROR(VLOOKUP(B261,'OF no Prod'!B:C,2,0),"")</f>
        <v/>
      </c>
      <c r="F261" s="190">
        <f>IFERROR(VLOOKUP(B261,'Prog Actual'!H:X,17,0),"")</f>
        <v>40704</v>
      </c>
      <c r="G261" s="190">
        <f>IFERROR(VLOOKUP(B261,'Prog Actual'!H:X,11,0),"")</f>
        <v>40704</v>
      </c>
    </row>
    <row r="262" spans="2:7">
      <c r="B262">
        <v>1274509</v>
      </c>
      <c r="C262" s="339">
        <v>1</v>
      </c>
      <c r="D262" t="str">
        <f>IFERROR(IF(B262=VLOOKUP(B262,'OF no Prod'!B:C,1,0),"Produccion",VLOOKUP(B262,'BD OF Imp'!C:S,17,0)),"Programacion")</f>
        <v>Programacion</v>
      </c>
      <c r="E262" s="190" t="str">
        <f>IFERROR(VLOOKUP(B262,'OF no Prod'!B:C,2,0),"")</f>
        <v/>
      </c>
      <c r="F262" s="190">
        <f>IFERROR(VLOOKUP(B262,'Prog Actual'!H:X,17,0),"")</f>
        <v>40704</v>
      </c>
      <c r="G262" s="190">
        <f>IFERROR(VLOOKUP(B262,'Prog Actual'!H:X,11,0),"")</f>
        <v>40702</v>
      </c>
    </row>
    <row r="263" spans="2:7">
      <c r="B263">
        <v>1274510</v>
      </c>
      <c r="C263" s="339">
        <v>1</v>
      </c>
      <c r="D263" t="str">
        <f>IFERROR(IF(B263=VLOOKUP(B263,'OF no Prod'!B:C,1,0),"Produccion",VLOOKUP(B263,'BD OF Imp'!C:S,17,0)),"Programacion")</f>
        <v>Programacion</v>
      </c>
      <c r="E263" s="190" t="str">
        <f>IFERROR(VLOOKUP(B263,'OF no Prod'!B:C,2,0),"")</f>
        <v/>
      </c>
      <c r="F263" s="190">
        <f>IFERROR(VLOOKUP(B263,'Prog Actual'!H:X,17,0),"")</f>
        <v>40704</v>
      </c>
      <c r="G263" s="190">
        <f>IFERROR(VLOOKUP(B263,'Prog Actual'!H:X,11,0),"")</f>
        <v>40702</v>
      </c>
    </row>
    <row r="264" spans="2:7">
      <c r="B264">
        <v>1274598</v>
      </c>
      <c r="C264" s="339">
        <v>1</v>
      </c>
      <c r="D264" t="str">
        <f>IFERROR(IF(B264=VLOOKUP(B264,'OF no Prod'!B:C,1,0),"Produccion",VLOOKUP(B264,'BD OF Imp'!C:S,17,0)),"Programacion")</f>
        <v>Programacion</v>
      </c>
      <c r="E264" s="190" t="str">
        <f>IFERROR(VLOOKUP(B264,'OF no Prod'!B:C,2,0),"")</f>
        <v/>
      </c>
      <c r="F264" s="190">
        <f>IFERROR(VLOOKUP(B264,'Prog Actual'!H:X,17,0),"")</f>
        <v>40704</v>
      </c>
      <c r="G264" s="190">
        <f>IFERROR(VLOOKUP(B264,'Prog Actual'!H:X,11,0),"")</f>
        <v>40703</v>
      </c>
    </row>
    <row r="265" spans="2:7">
      <c r="B265">
        <v>1274599</v>
      </c>
      <c r="C265" s="339">
        <v>1</v>
      </c>
      <c r="D265" t="str">
        <f>IFERROR(IF(B265=VLOOKUP(B265,'OF no Prod'!B:C,1,0),"Produccion",VLOOKUP(B265,'BD OF Imp'!C:S,17,0)),"Programacion")</f>
        <v>Programacion</v>
      </c>
      <c r="E265" s="190" t="str">
        <f>IFERROR(VLOOKUP(B265,'OF no Prod'!B:C,2,0),"")</f>
        <v/>
      </c>
      <c r="F265" s="190">
        <f>IFERROR(VLOOKUP(B265,'Prog Actual'!H:X,17,0),"")</f>
        <v>40704</v>
      </c>
      <c r="G265" s="190">
        <f>IFERROR(VLOOKUP(B265,'Prog Actual'!H:X,11,0),"")</f>
        <v>40702</v>
      </c>
    </row>
    <row r="266" spans="2:7">
      <c r="B266">
        <v>1274621</v>
      </c>
      <c r="C266" s="339">
        <v>1</v>
      </c>
      <c r="D266" t="str">
        <f>IFERROR(IF(B266=VLOOKUP(B266,'OF no Prod'!B:C,1,0),"Produccion",VLOOKUP(B266,'BD OF Imp'!C:S,17,0)),"Programacion")</f>
        <v>Programacion</v>
      </c>
      <c r="E266" s="190" t="str">
        <f>IFERROR(VLOOKUP(B266,'OF no Prod'!B:C,2,0),"")</f>
        <v/>
      </c>
      <c r="F266" s="190">
        <f>IFERROR(VLOOKUP(B266,'Prog Actual'!H:X,17,0),"")</f>
        <v>40704</v>
      </c>
      <c r="G266" s="190">
        <f>IFERROR(VLOOKUP(B266,'Prog Actual'!H:X,11,0),"")</f>
        <v>40703</v>
      </c>
    </row>
    <row r="267" spans="2:7">
      <c r="B267">
        <v>1274625</v>
      </c>
      <c r="C267" s="339">
        <v>1</v>
      </c>
      <c r="D267" t="str">
        <f>IFERROR(IF(B267=VLOOKUP(B267,'OF no Prod'!B:C,1,0),"Produccion",VLOOKUP(B267,'BD OF Imp'!C:S,17,0)),"Programacion")</f>
        <v>Programacion</v>
      </c>
      <c r="E267" s="190" t="str">
        <f>IFERROR(VLOOKUP(B267,'OF no Prod'!B:C,2,0),"")</f>
        <v/>
      </c>
      <c r="F267" s="190">
        <f>IFERROR(VLOOKUP(B267,'Prog Actual'!H:X,17,0),"")</f>
        <v>40704</v>
      </c>
      <c r="G267" s="190">
        <f>IFERROR(VLOOKUP(B267,'Prog Actual'!H:X,11,0),"")</f>
        <v>40703</v>
      </c>
    </row>
    <row r="268" spans="2:7">
      <c r="B268">
        <v>1274931</v>
      </c>
      <c r="C268" s="339">
        <v>1</v>
      </c>
      <c r="D268" t="str">
        <f>IFERROR(IF(B268=VLOOKUP(B268,'OF no Prod'!B:C,1,0),"Produccion",VLOOKUP(B268,'BD OF Imp'!C:S,17,0)),"Programacion")</f>
        <v>Programacion</v>
      </c>
      <c r="E268" s="190" t="str">
        <f>IFERROR(VLOOKUP(B268,'OF no Prod'!B:C,2,0),"")</f>
        <v/>
      </c>
      <c r="F268" s="190">
        <f>IFERROR(VLOOKUP(B268,'Prog Actual'!H:X,17,0),"")</f>
        <v>40704</v>
      </c>
      <c r="G268" s="190">
        <f>IFERROR(VLOOKUP(B268,'Prog Actual'!H:X,11,0),"")</f>
        <v>40704</v>
      </c>
    </row>
    <row r="269" spans="2:7">
      <c r="B269">
        <v>1275047</v>
      </c>
      <c r="C269" s="339">
        <v>1</v>
      </c>
      <c r="D269" t="str">
        <f>IFERROR(IF(B269=VLOOKUP(B269,'OF no Prod'!B:C,1,0),"Produccion",VLOOKUP(B269,'BD OF Imp'!C:S,17,0)),"Programacion")</f>
        <v>Programacion</v>
      </c>
      <c r="E269" s="190" t="str">
        <f>IFERROR(VLOOKUP(B269,'OF no Prod'!B:C,2,0),"")</f>
        <v/>
      </c>
      <c r="F269" s="190">
        <f>IFERROR(VLOOKUP(B269,'Prog Actual'!H:X,17,0),"")</f>
        <v>40704</v>
      </c>
      <c r="G269" s="190">
        <f>IFERROR(VLOOKUP(B269,'Prog Actual'!H:X,11,0),"")</f>
        <v>40704</v>
      </c>
    </row>
    <row r="270" spans="2:7">
      <c r="B270">
        <v>1275126</v>
      </c>
      <c r="C270" s="339">
        <v>1</v>
      </c>
      <c r="D270" t="str">
        <f>IFERROR(IF(B270=VLOOKUP(B270,'OF no Prod'!B:C,1,0),"Produccion",VLOOKUP(B270,'BD OF Imp'!C:S,17,0)),"Programacion")</f>
        <v>Programacion</v>
      </c>
      <c r="E270" s="190" t="str">
        <f>IFERROR(VLOOKUP(B270,'OF no Prod'!B:C,2,0),"")</f>
        <v/>
      </c>
      <c r="F270" s="190">
        <f>IFERROR(VLOOKUP(B270,'Prog Actual'!H:X,17,0),"")</f>
        <v>40704</v>
      </c>
      <c r="G270" s="190">
        <f>IFERROR(VLOOKUP(B270,'Prog Actual'!H:X,11,0),"")</f>
        <v>40705</v>
      </c>
    </row>
    <row r="271" spans="2:7">
      <c r="B271">
        <v>1275374</v>
      </c>
      <c r="C271" s="339">
        <v>1</v>
      </c>
      <c r="D271" t="str">
        <f>IFERROR(IF(B271=VLOOKUP(B271,'OF no Prod'!B:C,1,0),"Produccion",VLOOKUP(B271,'BD OF Imp'!C:S,17,0)),"Programacion")</f>
        <v>Programacion</v>
      </c>
      <c r="E271" s="190" t="str">
        <f>IFERROR(VLOOKUP(B271,'OF no Prod'!B:C,2,0),"")</f>
        <v/>
      </c>
      <c r="F271" s="190">
        <f>IFERROR(VLOOKUP(B271,'Prog Actual'!H:X,17,0),"")</f>
        <v>40704</v>
      </c>
      <c r="G271" s="190">
        <f>IFERROR(VLOOKUP(B271,'Prog Actual'!H:X,11,0),"")</f>
        <v>40703</v>
      </c>
    </row>
    <row r="272" spans="2:7">
      <c r="B272">
        <v>1275419</v>
      </c>
      <c r="C272" s="339">
        <v>1</v>
      </c>
      <c r="D272" t="str">
        <f>IFERROR(IF(B272=VLOOKUP(B272,'OF no Prod'!B:C,1,0),"Produccion",VLOOKUP(B272,'BD OF Imp'!C:S,17,0)),"Programacion")</f>
        <v>Programacion</v>
      </c>
      <c r="E272" s="190" t="str">
        <f>IFERROR(VLOOKUP(B272,'OF no Prod'!B:C,2,0),"")</f>
        <v/>
      </c>
      <c r="F272" s="190">
        <f>IFERROR(VLOOKUP(B272,'Prog Actual'!H:X,17,0),"")</f>
        <v>40704</v>
      </c>
      <c r="G272" s="190">
        <f>IFERROR(VLOOKUP(B272,'Prog Actual'!H:X,11,0),"")</f>
        <v>40704</v>
      </c>
    </row>
    <row r="273" spans="2:7">
      <c r="B273">
        <v>1275421</v>
      </c>
      <c r="C273" s="339">
        <v>1</v>
      </c>
      <c r="D273" t="str">
        <f>IFERROR(IF(B273=VLOOKUP(B273,'OF no Prod'!B:C,1,0),"Produccion",VLOOKUP(B273,'BD OF Imp'!C:S,17,0)),"Programacion")</f>
        <v>Programacion</v>
      </c>
      <c r="E273" s="190" t="str">
        <f>IFERROR(VLOOKUP(B273,'OF no Prod'!B:C,2,0),"")</f>
        <v/>
      </c>
      <c r="F273" s="190">
        <f>IFERROR(VLOOKUP(B273,'Prog Actual'!H:X,17,0),"")</f>
        <v>40704</v>
      </c>
      <c r="G273" s="190">
        <f>IFERROR(VLOOKUP(B273,'Prog Actual'!H:X,11,0),"")</f>
        <v>40704</v>
      </c>
    </row>
    <row r="274" spans="2:7">
      <c r="B274">
        <v>1275422</v>
      </c>
      <c r="C274" s="339">
        <v>1</v>
      </c>
      <c r="D274" t="str">
        <f>IFERROR(IF(B274=VLOOKUP(B274,'OF no Prod'!B:C,1,0),"Produccion",VLOOKUP(B274,'BD OF Imp'!C:S,17,0)),"Programacion")</f>
        <v>Programacion</v>
      </c>
      <c r="E274" s="190" t="str">
        <f>IFERROR(VLOOKUP(B274,'OF no Prod'!B:C,2,0),"")</f>
        <v/>
      </c>
      <c r="F274" s="190">
        <f>IFERROR(VLOOKUP(B274,'Prog Actual'!H:X,17,0),"")</f>
        <v>40704</v>
      </c>
      <c r="G274" s="190">
        <f>IFERROR(VLOOKUP(B274,'Prog Actual'!H:X,11,0),"")</f>
        <v>40703</v>
      </c>
    </row>
    <row r="275" spans="2:7">
      <c r="B275">
        <v>1275423</v>
      </c>
      <c r="C275" s="339">
        <v>1</v>
      </c>
      <c r="D275" t="str">
        <f>IFERROR(IF(B275=VLOOKUP(B275,'OF no Prod'!B:C,1,0),"Produccion",VLOOKUP(B275,'BD OF Imp'!C:S,17,0)),"Programacion")</f>
        <v>Programacion</v>
      </c>
      <c r="E275" s="190" t="str">
        <f>IFERROR(VLOOKUP(B275,'OF no Prod'!B:C,2,0),"")</f>
        <v/>
      </c>
      <c r="F275" s="190">
        <f>IFERROR(VLOOKUP(B275,'Prog Actual'!H:X,17,0),"")</f>
        <v>40704</v>
      </c>
      <c r="G275" s="190">
        <f>IFERROR(VLOOKUP(B275,'Prog Actual'!H:X,11,0),"")</f>
        <v>40704</v>
      </c>
    </row>
    <row r="276" spans="2:7">
      <c r="B276">
        <v>1275457</v>
      </c>
      <c r="C276" s="339">
        <v>1</v>
      </c>
      <c r="D276" t="str">
        <f>IFERROR(IF(B276=VLOOKUP(B276,'OF no Prod'!B:C,1,0),"Produccion",VLOOKUP(B276,'BD OF Imp'!C:S,17,0)),"Programacion")</f>
        <v>Programacion</v>
      </c>
      <c r="E276" s="190" t="str">
        <f>IFERROR(VLOOKUP(B276,'OF no Prod'!B:C,2,0),"")</f>
        <v/>
      </c>
      <c r="F276" s="190">
        <f>IFERROR(VLOOKUP(B276,'Prog Actual'!H:X,17,0),"")</f>
        <v>40704</v>
      </c>
      <c r="G276" s="190">
        <f>IFERROR(VLOOKUP(B276,'Prog Actual'!H:X,11,0),"")</f>
        <v>40702</v>
      </c>
    </row>
    <row r="277" spans="2:7">
      <c r="B277">
        <v>1275476</v>
      </c>
      <c r="C277" s="339">
        <v>1</v>
      </c>
      <c r="D277" t="str">
        <f>IFERROR(IF(B277=VLOOKUP(B277,'OF no Prod'!B:C,1,0),"Produccion",VLOOKUP(B277,'BD OF Imp'!C:S,17,0)),"Programacion")</f>
        <v>Programacion</v>
      </c>
      <c r="E277" s="190" t="str">
        <f>IFERROR(VLOOKUP(B277,'OF no Prod'!B:C,2,0),"")</f>
        <v/>
      </c>
      <c r="F277" s="190">
        <f>IFERROR(VLOOKUP(B277,'Prog Actual'!H:X,17,0),"")</f>
        <v>40704</v>
      </c>
      <c r="G277" s="190">
        <f>IFERROR(VLOOKUP(B277,'Prog Actual'!H:X,11,0),"")</f>
        <v>40703</v>
      </c>
    </row>
    <row r="278" spans="2:7">
      <c r="B278">
        <v>1275493</v>
      </c>
      <c r="C278" s="339">
        <v>1</v>
      </c>
      <c r="D278" t="str">
        <f>IFERROR(IF(B278=VLOOKUP(B278,'OF no Prod'!B:C,1,0),"Produccion",VLOOKUP(B278,'BD OF Imp'!C:S,17,0)),"Programacion")</f>
        <v>Programacion</v>
      </c>
      <c r="E278" s="190" t="str">
        <f>IFERROR(VLOOKUP(B278,'OF no Prod'!B:C,2,0),"")</f>
        <v/>
      </c>
      <c r="F278" s="190">
        <f>IFERROR(VLOOKUP(B278,'Prog Actual'!H:X,17,0),"")</f>
        <v>40704</v>
      </c>
      <c r="G278" s="190">
        <f>IFERROR(VLOOKUP(B278,'Prog Actual'!H:X,11,0),"")</f>
        <v>40704</v>
      </c>
    </row>
    <row r="279" spans="2:7">
      <c r="B279">
        <v>1275680</v>
      </c>
      <c r="C279" s="339">
        <v>1</v>
      </c>
      <c r="D279" t="str">
        <f>IFERROR(IF(B279=VLOOKUP(B279,'OF no Prod'!B:C,1,0),"Produccion",VLOOKUP(B279,'BD OF Imp'!C:S,17,0)),"Programacion")</f>
        <v>Programacion</v>
      </c>
      <c r="E279" s="190" t="str">
        <f>IFERROR(VLOOKUP(B279,'OF no Prod'!B:C,2,0),"")</f>
        <v/>
      </c>
      <c r="F279" s="190">
        <f>IFERROR(VLOOKUP(B279,'Prog Actual'!H:X,17,0),"")</f>
        <v>40704</v>
      </c>
      <c r="G279" s="190">
        <f>IFERROR(VLOOKUP(B279,'Prog Actual'!H:X,11,0),"")</f>
        <v>40703</v>
      </c>
    </row>
    <row r="280" spans="2:7">
      <c r="B280">
        <v>1275747</v>
      </c>
      <c r="C280" s="339">
        <v>1</v>
      </c>
      <c r="D280" t="str">
        <f>IFERROR(IF(B280=VLOOKUP(B280,'OF no Prod'!B:C,1,0),"Produccion",VLOOKUP(B280,'BD OF Imp'!C:S,17,0)),"Programacion")</f>
        <v>Programacion</v>
      </c>
      <c r="E280" s="190" t="str">
        <f>IFERROR(VLOOKUP(B280,'OF no Prod'!B:C,2,0),"")</f>
        <v/>
      </c>
      <c r="F280" s="190">
        <f>IFERROR(VLOOKUP(B280,'Prog Actual'!H:X,17,0),"")</f>
        <v>40704</v>
      </c>
      <c r="G280" s="190">
        <f>IFERROR(VLOOKUP(B280,'Prog Actual'!H:X,11,0),"")</f>
        <v>40705</v>
      </c>
    </row>
    <row r="281" spans="2:7">
      <c r="B281">
        <v>1276584</v>
      </c>
      <c r="C281" s="339">
        <v>1</v>
      </c>
      <c r="D281" t="str">
        <f>IFERROR(IF(B281=VLOOKUP(B281,'OF no Prod'!B:C,1,0),"Produccion",VLOOKUP(B281,'BD OF Imp'!C:S,17,0)),"Programacion")</f>
        <v>Produccion</v>
      </c>
      <c r="E281" s="190">
        <f>IFERROR(VLOOKUP(B281,'OF no Prod'!B:C,2,0),"")</f>
        <v>40697</v>
      </c>
      <c r="F281" s="190">
        <f>IFERROR(VLOOKUP(B281,'Prog Actual'!H:X,17,0),"")</f>
        <v>40704</v>
      </c>
      <c r="G281" s="190">
        <f>IFERROR(VLOOKUP(B281,'Prog Actual'!H:X,11,0),"")</f>
        <v>40704</v>
      </c>
    </row>
    <row r="282" spans="2:7">
      <c r="B282">
        <v>1277432</v>
      </c>
      <c r="C282" s="339">
        <v>1</v>
      </c>
      <c r="D282" t="str">
        <f>IFERROR(IF(B282=VLOOKUP(B282,'OF no Prod'!B:C,1,0),"Produccion",VLOOKUP(B282,'BD OF Imp'!C:S,17,0)),"Programacion")</f>
        <v>Programacion</v>
      </c>
      <c r="E282" s="190" t="str">
        <f>IFERROR(VLOOKUP(B282,'OF no Prod'!B:C,2,0),"")</f>
        <v/>
      </c>
      <c r="F282" s="190">
        <f>IFERROR(VLOOKUP(B282,'Prog Actual'!H:X,17,0),"")</f>
        <v>40704</v>
      </c>
      <c r="G282" s="190">
        <f>IFERROR(VLOOKUP(B282,'Prog Actual'!H:X,11,0),"")</f>
        <v>40704</v>
      </c>
    </row>
    <row r="283" spans="2:7">
      <c r="B283">
        <v>7084032</v>
      </c>
      <c r="C283" s="339">
        <v>1</v>
      </c>
      <c r="D283" t="str">
        <f>IFERROR(IF(B283=VLOOKUP(B283,'OF no Prod'!B:C,1,0),"Produccion",VLOOKUP(B283,'BD OF Imp'!C:S,17,0)),"Programacion")</f>
        <v>Programacion</v>
      </c>
      <c r="E283" s="190" t="str">
        <f>IFERROR(VLOOKUP(B283,'OF no Prod'!B:C,2,0),"")</f>
        <v/>
      </c>
      <c r="F283" s="190">
        <f>IFERROR(VLOOKUP(B283,'Prog Actual'!H:X,17,0),"")</f>
        <v>40704</v>
      </c>
      <c r="G283" s="190">
        <f>IFERROR(VLOOKUP(B283,'Prog Actual'!H:X,11,0),"")</f>
        <v>40705</v>
      </c>
    </row>
    <row r="284" spans="2:7">
      <c r="B284">
        <v>7084073</v>
      </c>
      <c r="C284" s="339">
        <v>1</v>
      </c>
      <c r="D284" t="str">
        <f>IFERROR(IF(B284=VLOOKUP(B284,'OF no Prod'!B:C,1,0),"Produccion",VLOOKUP(B284,'BD OF Imp'!C:S,17,0)),"Programacion")</f>
        <v>Programacion</v>
      </c>
      <c r="E284" s="190" t="str">
        <f>IFERROR(VLOOKUP(B284,'OF no Prod'!B:C,2,0),"")</f>
        <v/>
      </c>
      <c r="F284" s="190">
        <f>IFERROR(VLOOKUP(B284,'Prog Actual'!H:X,17,0),"")</f>
        <v>40704</v>
      </c>
      <c r="G284" s="190">
        <f>IFERROR(VLOOKUP(B284,'Prog Actual'!H:X,11,0),"")</f>
        <v>40705</v>
      </c>
    </row>
    <row r="285" spans="2:7">
      <c r="B285">
        <v>7084742</v>
      </c>
      <c r="C285" s="339">
        <v>1</v>
      </c>
      <c r="D285" t="str">
        <f>IFERROR(IF(B285=VLOOKUP(B285,'OF no Prod'!B:C,1,0),"Produccion",VLOOKUP(B285,'BD OF Imp'!C:S,17,0)),"Programacion")</f>
        <v>Produccion</v>
      </c>
      <c r="E285" s="190">
        <f>IFERROR(VLOOKUP(B285,'OF no Prod'!B:C,2,0),"")</f>
        <v>40698</v>
      </c>
      <c r="F285" s="190">
        <f>IFERROR(VLOOKUP(B285,'Prog Actual'!H:X,17,0),"")</f>
        <v>40704</v>
      </c>
      <c r="G285" s="190">
        <f>IFERROR(VLOOKUP(B285,'Prog Actual'!H:X,11,0),"")</f>
        <v>40703</v>
      </c>
    </row>
    <row r="286" spans="2:7">
      <c r="B286">
        <v>7084743</v>
      </c>
      <c r="C286" s="339">
        <v>1</v>
      </c>
      <c r="D286" t="str">
        <f>IFERROR(IF(B286=VLOOKUP(B286,'OF no Prod'!B:C,1,0),"Produccion",VLOOKUP(B286,'BD OF Imp'!C:S,17,0)),"Programacion")</f>
        <v>Produccion</v>
      </c>
      <c r="E286" s="190">
        <f>IFERROR(VLOOKUP(B286,'OF no Prod'!B:C,2,0),"")</f>
        <v>40698</v>
      </c>
      <c r="F286" s="190">
        <f>IFERROR(VLOOKUP(B286,'Prog Actual'!H:X,17,0),"")</f>
        <v>40704</v>
      </c>
      <c r="G286" s="190">
        <f>IFERROR(VLOOKUP(B286,'Prog Actual'!H:X,11,0),"")</f>
        <v>40703</v>
      </c>
    </row>
    <row r="287" spans="2:7">
      <c r="B287">
        <v>7084744</v>
      </c>
      <c r="C287" s="339">
        <v>1</v>
      </c>
      <c r="D287" t="str">
        <f>IFERROR(IF(B287=VLOOKUP(B287,'OF no Prod'!B:C,1,0),"Produccion",VLOOKUP(B287,'BD OF Imp'!C:S,17,0)),"Programacion")</f>
        <v>Programacion</v>
      </c>
      <c r="E287" s="190" t="str">
        <f>IFERROR(VLOOKUP(B287,'OF no Prod'!B:C,2,0),"")</f>
        <v/>
      </c>
      <c r="F287" s="190">
        <f>IFERROR(VLOOKUP(B287,'Prog Actual'!H:X,17,0),"")</f>
        <v>40704</v>
      </c>
      <c r="G287" s="190">
        <f>IFERROR(VLOOKUP(B287,'Prog Actual'!H:X,11,0),"")</f>
        <v>40702</v>
      </c>
    </row>
    <row r="288" spans="2:7">
      <c r="B288">
        <v>7084843</v>
      </c>
      <c r="C288" s="339">
        <v>1</v>
      </c>
      <c r="D288" t="str">
        <f>IFERROR(IF(B288=VLOOKUP(B288,'OF no Prod'!B:C,1,0),"Produccion",VLOOKUP(B288,'BD OF Imp'!C:S,17,0)),"Programacion")</f>
        <v>Programacion</v>
      </c>
      <c r="E288" s="190" t="str">
        <f>IFERROR(VLOOKUP(B288,'OF no Prod'!B:C,2,0),"")</f>
        <v/>
      </c>
      <c r="F288" s="190">
        <f>IFERROR(VLOOKUP(B288,'Prog Actual'!H:X,17,0),"")</f>
        <v>40704</v>
      </c>
      <c r="G288" s="190">
        <f>IFERROR(VLOOKUP(B288,'Prog Actual'!H:X,11,0),"")</f>
        <v>40702</v>
      </c>
    </row>
    <row r="289" spans="2:7">
      <c r="B289">
        <v>7084915</v>
      </c>
      <c r="C289" s="339">
        <v>1</v>
      </c>
      <c r="D289" t="str">
        <f>IFERROR(IF(B289=VLOOKUP(B289,'OF no Prod'!B:C,1,0),"Produccion",VLOOKUP(B289,'BD OF Imp'!C:S,17,0)),"Programacion")</f>
        <v>Programacion</v>
      </c>
      <c r="E289" s="190" t="str">
        <f>IFERROR(VLOOKUP(B289,'OF no Prod'!B:C,2,0),"")</f>
        <v/>
      </c>
      <c r="F289" s="190">
        <f>IFERROR(VLOOKUP(B289,'Prog Actual'!H:X,17,0),"")</f>
        <v>40704</v>
      </c>
      <c r="G289" s="190">
        <f>IFERROR(VLOOKUP(B289,'Prog Actual'!H:X,11,0),"")</f>
        <v>40704</v>
      </c>
    </row>
    <row r="290" spans="2:7">
      <c r="B290">
        <v>7084976</v>
      </c>
      <c r="C290" s="339">
        <v>1</v>
      </c>
      <c r="D290" t="str">
        <f>IFERROR(IF(B290=VLOOKUP(B290,'OF no Prod'!B:C,1,0),"Produccion",VLOOKUP(B290,'BD OF Imp'!C:S,17,0)),"Programacion")</f>
        <v>Produccion</v>
      </c>
      <c r="E290" s="190">
        <f>IFERROR(VLOOKUP(B290,'OF no Prod'!B:C,2,0),"")</f>
        <v>40697</v>
      </c>
      <c r="F290" s="190">
        <f>IFERROR(VLOOKUP(B290,'Prog Actual'!H:X,17,0),"")</f>
        <v>40704</v>
      </c>
      <c r="G290" s="190">
        <f>IFERROR(VLOOKUP(B290,'Prog Actual'!H:X,11,0),"")</f>
        <v>40703</v>
      </c>
    </row>
    <row r="291" spans="2:7">
      <c r="B291">
        <v>7084978</v>
      </c>
      <c r="C291" s="339">
        <v>1</v>
      </c>
      <c r="D291" t="str">
        <f>IFERROR(IF(B291=VLOOKUP(B291,'OF no Prod'!B:C,1,0),"Produccion",VLOOKUP(B291,'BD OF Imp'!C:S,17,0)),"Programacion")</f>
        <v>Programacion</v>
      </c>
      <c r="E291" s="190" t="str">
        <f>IFERROR(VLOOKUP(B291,'OF no Prod'!B:C,2,0),"")</f>
        <v/>
      </c>
      <c r="F291" s="190">
        <f>IFERROR(VLOOKUP(B291,'Prog Actual'!H:X,17,0),"")</f>
        <v>40704</v>
      </c>
      <c r="G291" s="190">
        <f>IFERROR(VLOOKUP(B291,'Prog Actual'!H:X,11,0),"")</f>
        <v>40702</v>
      </c>
    </row>
    <row r="292" spans="2:7">
      <c r="B292">
        <v>7084985</v>
      </c>
      <c r="C292" s="339">
        <v>1</v>
      </c>
      <c r="D292" t="str">
        <f>IFERROR(IF(B292=VLOOKUP(B292,'OF no Prod'!B:C,1,0),"Produccion",VLOOKUP(B292,'BD OF Imp'!C:S,17,0)),"Programacion")</f>
        <v>Programacion</v>
      </c>
      <c r="E292" s="190" t="str">
        <f>IFERROR(VLOOKUP(B292,'OF no Prod'!B:C,2,0),"")</f>
        <v/>
      </c>
      <c r="F292" s="190">
        <f>IFERROR(VLOOKUP(B292,'Prog Actual'!H:X,17,0),"")</f>
        <v>40704</v>
      </c>
      <c r="G292" s="190">
        <f>IFERROR(VLOOKUP(B292,'Prog Actual'!H:X,11,0),"")</f>
        <v>40702</v>
      </c>
    </row>
    <row r="293" spans="2:7">
      <c r="B293">
        <v>7085161</v>
      </c>
      <c r="C293" s="339">
        <v>1</v>
      </c>
      <c r="D293" t="str">
        <f>IFERROR(IF(B293=VLOOKUP(B293,'OF no Prod'!B:C,1,0),"Produccion",VLOOKUP(B293,'BD OF Imp'!C:S,17,0)),"Programacion")</f>
        <v>Programacion</v>
      </c>
      <c r="E293" s="190" t="str">
        <f>IFERROR(VLOOKUP(B293,'OF no Prod'!B:C,2,0),"")</f>
        <v/>
      </c>
      <c r="F293" s="190">
        <f>IFERROR(VLOOKUP(B293,'Prog Actual'!H:X,17,0),"")</f>
        <v>40704</v>
      </c>
      <c r="G293" s="190">
        <f>IFERROR(VLOOKUP(B293,'Prog Actual'!H:X,11,0),"")</f>
        <v>40703</v>
      </c>
    </row>
    <row r="294" spans="2:7">
      <c r="B294">
        <v>7085163</v>
      </c>
      <c r="C294" s="339">
        <v>1</v>
      </c>
      <c r="D294" t="str">
        <f>IFERROR(IF(B294=VLOOKUP(B294,'OF no Prod'!B:C,1,0),"Produccion",VLOOKUP(B294,'BD OF Imp'!C:S,17,0)),"Programacion")</f>
        <v>Programacion</v>
      </c>
      <c r="E294" s="190" t="str">
        <f>IFERROR(VLOOKUP(B294,'OF no Prod'!B:C,2,0),"")</f>
        <v/>
      </c>
      <c r="F294" s="190">
        <f>IFERROR(VLOOKUP(B294,'Prog Actual'!H:X,17,0),"")</f>
        <v>40704</v>
      </c>
      <c r="G294" s="190">
        <f>IFERROR(VLOOKUP(B294,'Prog Actual'!H:X,11,0),"")</f>
        <v>40705</v>
      </c>
    </row>
    <row r="295" spans="2:7">
      <c r="B295">
        <v>7085174</v>
      </c>
      <c r="C295" s="339">
        <v>1</v>
      </c>
      <c r="D295" t="str">
        <f>IFERROR(IF(B295=VLOOKUP(B295,'OF no Prod'!B:C,1,0),"Produccion",VLOOKUP(B295,'BD OF Imp'!C:S,17,0)),"Programacion")</f>
        <v>Produccion</v>
      </c>
      <c r="E295" s="190">
        <f>IFERROR(VLOOKUP(B295,'OF no Prod'!B:C,2,0),"")</f>
        <v>40698</v>
      </c>
      <c r="F295" s="190">
        <f>IFERROR(VLOOKUP(B295,'Prog Actual'!H:X,17,0),"")</f>
        <v>40704</v>
      </c>
      <c r="G295" s="190">
        <f>IFERROR(VLOOKUP(B295,'Prog Actual'!H:X,11,0),"")</f>
        <v>40703</v>
      </c>
    </row>
    <row r="296" spans="2:7">
      <c r="B296">
        <v>7085184</v>
      </c>
      <c r="C296" s="339">
        <v>1</v>
      </c>
      <c r="D296" t="str">
        <f>IFERROR(IF(B296=VLOOKUP(B296,'OF no Prod'!B:C,1,0),"Produccion",VLOOKUP(B296,'BD OF Imp'!C:S,17,0)),"Programacion")</f>
        <v>Produccion</v>
      </c>
      <c r="E296" s="190">
        <f>IFERROR(VLOOKUP(B296,'OF no Prod'!B:C,2,0),"")</f>
        <v>40698</v>
      </c>
      <c r="F296" s="190">
        <f>IFERROR(VLOOKUP(B296,'Prog Actual'!H:X,17,0),"")</f>
        <v>40704</v>
      </c>
      <c r="G296" s="190">
        <f>IFERROR(VLOOKUP(B296,'Prog Actual'!H:X,11,0),"")</f>
        <v>40703</v>
      </c>
    </row>
    <row r="297" spans="2:7">
      <c r="B297">
        <v>7085198</v>
      </c>
      <c r="C297" s="339">
        <v>1</v>
      </c>
      <c r="D297" t="str">
        <f>IFERROR(IF(B297=VLOOKUP(B297,'OF no Prod'!B:C,1,0),"Produccion",VLOOKUP(B297,'BD OF Imp'!C:S,17,0)),"Programacion")</f>
        <v>Programacion</v>
      </c>
      <c r="E297" s="190" t="str">
        <f>IFERROR(VLOOKUP(B297,'OF no Prod'!B:C,2,0),"")</f>
        <v/>
      </c>
      <c r="F297" s="190">
        <f>IFERROR(VLOOKUP(B297,'Prog Actual'!H:X,17,0),"")</f>
        <v>40704</v>
      </c>
      <c r="G297" s="190">
        <f>IFERROR(VLOOKUP(B297,'Prog Actual'!H:X,11,0),"")</f>
        <v>40704</v>
      </c>
    </row>
    <row r="298" spans="2:7">
      <c r="B298">
        <v>7085255</v>
      </c>
      <c r="C298" s="339">
        <v>1</v>
      </c>
      <c r="D298" t="str">
        <f>IFERROR(IF(B298=VLOOKUP(B298,'OF no Prod'!B:C,1,0),"Produccion",VLOOKUP(B298,'BD OF Imp'!C:S,17,0)),"Programacion")</f>
        <v>Programacion</v>
      </c>
      <c r="E298" s="190" t="str">
        <f>IFERROR(VLOOKUP(B298,'OF no Prod'!B:C,2,0),"")</f>
        <v/>
      </c>
      <c r="F298" s="190">
        <f>IFERROR(VLOOKUP(B298,'Prog Actual'!H:X,17,0),"")</f>
        <v>40704</v>
      </c>
      <c r="G298" s="190">
        <f>IFERROR(VLOOKUP(B298,'Prog Actual'!H:X,11,0),"")</f>
        <v>40705</v>
      </c>
    </row>
    <row r="299" spans="2:7">
      <c r="B299">
        <v>7085305</v>
      </c>
      <c r="C299" s="339">
        <v>1</v>
      </c>
      <c r="D299" t="str">
        <f>IFERROR(IF(B299=VLOOKUP(B299,'OF no Prod'!B:C,1,0),"Produccion",VLOOKUP(B299,'BD OF Imp'!C:S,17,0)),"Programacion")</f>
        <v>Programacion</v>
      </c>
      <c r="E299" s="190" t="str">
        <f>IFERROR(VLOOKUP(B299,'OF no Prod'!B:C,2,0),"")</f>
        <v/>
      </c>
      <c r="F299" s="190">
        <f>IFERROR(VLOOKUP(B299,'Prog Actual'!H:X,17,0),"")</f>
        <v>40704</v>
      </c>
      <c r="G299" s="190">
        <f>IFERROR(VLOOKUP(B299,'Prog Actual'!H:X,11,0),"")</f>
        <v>40705</v>
      </c>
    </row>
    <row r="300" spans="2:7">
      <c r="B300">
        <v>7085344</v>
      </c>
      <c r="C300" s="339">
        <v>1</v>
      </c>
      <c r="D300" t="str">
        <f>IFERROR(IF(B300=VLOOKUP(B300,'OF no Prod'!B:C,1,0),"Produccion",VLOOKUP(B300,'BD OF Imp'!C:S,17,0)),"Programacion")</f>
        <v>Programacion</v>
      </c>
      <c r="E300" s="190" t="str">
        <f>IFERROR(VLOOKUP(B300,'OF no Prod'!B:C,2,0),"")</f>
        <v/>
      </c>
      <c r="F300" s="190">
        <f>IFERROR(VLOOKUP(B300,'Prog Actual'!H:X,17,0),"")</f>
        <v>40704</v>
      </c>
      <c r="G300" s="190">
        <f>IFERROR(VLOOKUP(B300,'Prog Actual'!H:X,11,0),"")</f>
        <v>40702</v>
      </c>
    </row>
    <row r="301" spans="2:7">
      <c r="B301">
        <v>7085400</v>
      </c>
      <c r="C301" s="339">
        <v>1</v>
      </c>
      <c r="D301" t="str">
        <f>IFERROR(IF(B301=VLOOKUP(B301,'OF no Prod'!B:C,1,0),"Produccion",VLOOKUP(B301,'BD OF Imp'!C:S,17,0)),"Programacion")</f>
        <v>Programacion</v>
      </c>
      <c r="E301" s="190" t="str">
        <f>IFERROR(VLOOKUP(B301,'OF no Prod'!B:C,2,0),"")</f>
        <v/>
      </c>
      <c r="F301" s="190">
        <f>IFERROR(VLOOKUP(B301,'Prog Actual'!H:X,17,0),"")</f>
        <v>40704</v>
      </c>
      <c r="G301" s="190">
        <f>IFERROR(VLOOKUP(B301,'Prog Actual'!H:X,11,0),"")</f>
        <v>40703</v>
      </c>
    </row>
    <row r="302" spans="2:7">
      <c r="B302">
        <v>7085417</v>
      </c>
      <c r="C302" s="339">
        <v>1</v>
      </c>
      <c r="D302" t="str">
        <f>IFERROR(IF(B302=VLOOKUP(B302,'OF no Prod'!B:C,1,0),"Produccion",VLOOKUP(B302,'BD OF Imp'!C:S,17,0)),"Programacion")</f>
        <v>Programacion</v>
      </c>
      <c r="E302" s="190" t="str">
        <f>IFERROR(VLOOKUP(B302,'OF no Prod'!B:C,2,0),"")</f>
        <v/>
      </c>
      <c r="F302" s="190">
        <f>IFERROR(VLOOKUP(B302,'Prog Actual'!H:X,17,0),"")</f>
        <v>40704</v>
      </c>
      <c r="G302" s="190">
        <f>IFERROR(VLOOKUP(B302,'Prog Actual'!H:X,11,0),"")</f>
        <v>40701</v>
      </c>
    </row>
    <row r="303" spans="2:7">
      <c r="B303">
        <v>7085475</v>
      </c>
      <c r="C303" s="339">
        <v>1</v>
      </c>
      <c r="D303" t="str">
        <f>IFERROR(IF(B303=VLOOKUP(B303,'OF no Prod'!B:C,1,0),"Produccion",VLOOKUP(B303,'BD OF Imp'!C:S,17,0)),"Programacion")</f>
        <v>Programacion</v>
      </c>
      <c r="E303" s="190" t="str">
        <f>IFERROR(VLOOKUP(B303,'OF no Prod'!B:C,2,0),"")</f>
        <v/>
      </c>
      <c r="F303" s="190">
        <f>IFERROR(VLOOKUP(B303,'Prog Actual'!H:X,17,0),"")</f>
        <v>40704</v>
      </c>
      <c r="G303" s="190">
        <f>IFERROR(VLOOKUP(B303,'Prog Actual'!H:X,11,0),"")</f>
        <v>40702</v>
      </c>
    </row>
    <row r="304" spans="2:7">
      <c r="B304">
        <v>7085482</v>
      </c>
      <c r="C304" s="339">
        <v>1</v>
      </c>
      <c r="D304" t="str">
        <f>IFERROR(IF(B304=VLOOKUP(B304,'OF no Prod'!B:C,1,0),"Produccion",VLOOKUP(B304,'BD OF Imp'!C:S,17,0)),"Programacion")</f>
        <v>Programacion</v>
      </c>
      <c r="E304" s="190" t="str">
        <f>IFERROR(VLOOKUP(B304,'OF no Prod'!B:C,2,0),"")</f>
        <v/>
      </c>
      <c r="F304" s="190">
        <f>IFERROR(VLOOKUP(B304,'Prog Actual'!H:X,17,0),"")</f>
        <v>40704</v>
      </c>
      <c r="G304" s="190">
        <f>IFERROR(VLOOKUP(B304,'Prog Actual'!H:X,11,0),"")</f>
        <v>40706</v>
      </c>
    </row>
    <row r="305" spans="4:7">
      <c r="D305" t="str">
        <f>IFERROR(IF(B305=VLOOKUP(B305,'OF no Prod'!B:C,1,0),"Produccion",VLOOKUP(B305,'BD OF Imp'!C:S,17,0)),"Programacion")</f>
        <v>Programacion</v>
      </c>
      <c r="E305" s="190" t="str">
        <f>IFERROR(VLOOKUP(B305,'OF no Prod'!B:C,2,0),"")</f>
        <v/>
      </c>
      <c r="F305" s="190" t="str">
        <f>IFERROR(VLOOKUP(B305,'Prog Actual'!H:X,17,0),"")</f>
        <v/>
      </c>
      <c r="G305" s="190" t="str">
        <f>IFERROR(VLOOKUP(B305,'Prog Actual'!H:X,11,0),"")</f>
        <v/>
      </c>
    </row>
  </sheetData>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sheetPr codeName="Hoja5">
    <tabColor theme="3"/>
  </sheetPr>
  <dimension ref="A2:M42"/>
  <sheetViews>
    <sheetView topLeftCell="B1" workbookViewId="0">
      <selection activeCell="H25" sqref="H25"/>
    </sheetView>
  </sheetViews>
  <sheetFormatPr baseColWidth="10" defaultRowHeight="12.75"/>
  <cols>
    <col min="1" max="1" width="0" hidden="1" customWidth="1"/>
    <col min="2" max="2" width="11.42578125" style="150"/>
    <col min="3" max="3" width="23.7109375" customWidth="1"/>
    <col min="4" max="4" width="13.85546875" bestFit="1" customWidth="1"/>
    <col min="5" max="5" width="15.7109375" bestFit="1" customWidth="1"/>
    <col min="6" max="7" width="15.85546875" customWidth="1"/>
    <col min="9" max="9" width="13" customWidth="1"/>
  </cols>
  <sheetData>
    <row r="2" spans="1:13">
      <c r="D2" s="508" t="s">
        <v>542</v>
      </c>
      <c r="E2" s="508"/>
      <c r="F2" s="508"/>
      <c r="G2" s="513"/>
      <c r="H2" s="508" t="s">
        <v>880</v>
      </c>
      <c r="I2" s="508"/>
      <c r="J2" s="509" t="s">
        <v>1622</v>
      </c>
      <c r="K2" s="509"/>
      <c r="L2" s="509" t="s">
        <v>806</v>
      </c>
      <c r="M2" s="509"/>
    </row>
    <row r="3" spans="1:13">
      <c r="D3" s="473" t="s">
        <v>878</v>
      </c>
      <c r="E3" s="473" t="s">
        <v>879</v>
      </c>
      <c r="F3" s="473" t="s">
        <v>2018</v>
      </c>
      <c r="G3" s="473" t="s">
        <v>877</v>
      </c>
      <c r="H3" s="473" t="s">
        <v>881</v>
      </c>
      <c r="I3" s="473" t="s">
        <v>882</v>
      </c>
      <c r="J3" s="474" t="s">
        <v>1619</v>
      </c>
      <c r="K3" s="474" t="s">
        <v>1621</v>
      </c>
      <c r="L3" s="474" t="s">
        <v>1619</v>
      </c>
      <c r="M3" s="474" t="s">
        <v>1621</v>
      </c>
    </row>
    <row r="4" spans="1:13">
      <c r="A4" s="470" t="s">
        <v>11</v>
      </c>
      <c r="C4" s="71" t="s">
        <v>265</v>
      </c>
      <c r="D4" s="443">
        <f>HLOOKUP(C4,Prod!$C$126:$I$140,VLOOKUP("Total Suma de Horas",Prod!$A$127:$J$140,10,0),0)</f>
        <v>1.5153393939393918</v>
      </c>
      <c r="E4" s="443">
        <f>VLOOKUP(CONCATENATE("Total ",A4),Programacion!Q:S,3,0)</f>
        <v>3.5842793602693588</v>
      </c>
      <c r="F4" s="71"/>
      <c r="G4" s="514">
        <f>D4-E4</f>
        <v>-2.068939966329967</v>
      </c>
      <c r="H4" s="442">
        <f>Prod!B67</f>
        <v>0.72222222222222232</v>
      </c>
      <c r="I4" s="442">
        <f>Prod!B78</f>
        <v>0.2391304347826087</v>
      </c>
      <c r="J4" s="447">
        <f>Programacion!N29</f>
        <v>0.78260869565217395</v>
      </c>
      <c r="K4" s="447">
        <f>Programacion!O29</f>
        <v>0.21739130434782605</v>
      </c>
      <c r="L4" s="447">
        <f>Prod!I103</f>
        <v>1</v>
      </c>
      <c r="M4" s="447">
        <f>Prod!J103</f>
        <v>0</v>
      </c>
    </row>
    <row r="5" spans="1:13">
      <c r="A5" s="470" t="s">
        <v>15</v>
      </c>
      <c r="C5" s="71" t="s">
        <v>266</v>
      </c>
      <c r="D5" s="443">
        <f>HLOOKUP(C5,Prod!$C$126:$I$140,VLOOKUP("Total Suma de Horas",Prod!$A$127:$J$140,10,0),0)</f>
        <v>-7.2808818181818218</v>
      </c>
      <c r="E5" s="443">
        <f>VLOOKUP(CONCATENATE("Total ",A5),Programacion!Q:S,3,0)</f>
        <v>-2.1641969191919204</v>
      </c>
      <c r="F5" s="71"/>
      <c r="G5" s="443">
        <f>D5-E5</f>
        <v>-5.1166848989899014</v>
      </c>
      <c r="H5" s="442">
        <f>Prod!C67</f>
        <v>1.0972222222222221</v>
      </c>
      <c r="I5" s="442">
        <f>Prod!C78</f>
        <v>0.45454545454545453</v>
      </c>
      <c r="J5" s="447">
        <f>Programacion!N30</f>
        <v>0.90909090909090906</v>
      </c>
      <c r="K5" s="447">
        <f>Programacion!O30</f>
        <v>9.0909090909090939E-2</v>
      </c>
      <c r="L5" s="447">
        <f>Prod!I104</f>
        <v>1</v>
      </c>
      <c r="M5" s="447">
        <f>Prod!J104</f>
        <v>0</v>
      </c>
    </row>
    <row r="6" spans="1:13">
      <c r="A6" s="470" t="s">
        <v>19</v>
      </c>
      <c r="C6" s="71" t="s">
        <v>269</v>
      </c>
      <c r="D6" s="443">
        <f>HLOOKUP(C6,Prod!$C$126:$I$140,VLOOKUP("Total Suma de Horas",Prod!$A$127:$J$140,10,0),0)</f>
        <v>-10.195781818181832</v>
      </c>
      <c r="E6" s="443">
        <f>VLOOKUP(CONCATENATE("Total ",A6),Programacion!Q:S,3,0)</f>
        <v>-2.4007546245059346</v>
      </c>
      <c r="F6" s="71"/>
      <c r="G6" s="514">
        <f>D6-E6</f>
        <v>-7.7950271936758977</v>
      </c>
      <c r="H6" s="442">
        <f>Prod!D67</f>
        <v>0.74310776942355883</v>
      </c>
      <c r="I6" s="442">
        <f>Prod!D78</f>
        <v>0.18181818181818182</v>
      </c>
      <c r="J6" s="447">
        <f>Programacion!N31</f>
        <v>0.93388429752066116</v>
      </c>
      <c r="K6" s="447">
        <f>Programacion!O31</f>
        <v>6.6115702479338845E-2</v>
      </c>
      <c r="L6" s="447">
        <f>Prod!I105</f>
        <v>0.95454545454545459</v>
      </c>
      <c r="M6" s="447">
        <f>Prod!J105</f>
        <v>4.5454545454545414E-2</v>
      </c>
    </row>
    <row r="7" spans="1:13">
      <c r="A7" s="470" t="s">
        <v>23</v>
      </c>
      <c r="C7" s="71" t="s">
        <v>271</v>
      </c>
      <c r="D7" s="443">
        <f>HLOOKUP(C7,Prod!$C$126:$I$140,VLOOKUP("Total Suma de Horas",Prod!$A$127:$J$140,10,0),0)</f>
        <v>-2.1865967365967345</v>
      </c>
      <c r="E7" s="443">
        <f>VLOOKUP(CONCATENATE("Total ",A7),Programacion!Q:S,3,0)</f>
        <v>-0.33727447552447559</v>
      </c>
      <c r="F7" s="71"/>
      <c r="G7" s="443">
        <f>D7-E7</f>
        <v>-1.8493222610722588</v>
      </c>
      <c r="H7" s="442">
        <f>Prod!E67</f>
        <v>0.78042328042328035</v>
      </c>
      <c r="I7" s="442">
        <f>Prod!E78</f>
        <v>0.3707865168539326</v>
      </c>
      <c r="J7" s="447">
        <f>Programacion!N32</f>
        <v>0.93258426966292129</v>
      </c>
      <c r="K7" s="447">
        <f>Programacion!O32</f>
        <v>6.7415730337078705E-2</v>
      </c>
      <c r="L7" s="447">
        <f>Prod!I106</f>
        <v>1</v>
      </c>
      <c r="M7" s="447">
        <f>Prod!J106</f>
        <v>0</v>
      </c>
    </row>
    <row r="8" spans="1:13">
      <c r="A8" s="470" t="s">
        <v>27</v>
      </c>
      <c r="C8" s="71" t="s">
        <v>272</v>
      </c>
      <c r="D8" s="443">
        <f>HLOOKUP(C8,Prod!$C$126:$I$140,VLOOKUP("Total Suma de Horas",Prod!$A$127:$J$140,10,0),0)</f>
        <v>-3.4226666666666632</v>
      </c>
      <c r="E8" s="443">
        <f>VLOOKUP(CONCATENATE("Total ",A8),Programacion!Q:S,3,0)</f>
        <v>-5.0581942279942256</v>
      </c>
      <c r="F8" s="71"/>
      <c r="G8" s="443">
        <f>D8-E8</f>
        <v>1.6355275613275624</v>
      </c>
      <c r="H8" s="442">
        <f>Prod!F67</f>
        <v>0.87037037037037035</v>
      </c>
      <c r="I8" s="442">
        <f>Prod!F78</f>
        <v>0.40259740259740262</v>
      </c>
      <c r="J8" s="447">
        <f>Programacion!N33</f>
        <v>0.93506493506493504</v>
      </c>
      <c r="K8" s="447">
        <f>Programacion!O33</f>
        <v>6.4935064935064957E-2</v>
      </c>
      <c r="L8" s="447">
        <f>Prod!I107</f>
        <v>0.967741935483871</v>
      </c>
      <c r="M8" s="447">
        <f>Prod!J107</f>
        <v>3.2258064516129004E-2</v>
      </c>
    </row>
    <row r="9" spans="1:13">
      <c r="A9" s="470" t="s">
        <v>31</v>
      </c>
      <c r="C9" s="71" t="s">
        <v>273</v>
      </c>
      <c r="D9" s="443">
        <f>HLOOKUP(C9,Prod!$C$126:$I$140,VLOOKUP("Total Suma de Horas",Prod!$A$127:$J$140,10,0),0)</f>
        <v>-14.257777777777779</v>
      </c>
      <c r="E9" s="443">
        <f>VLOOKUP(CONCATENATE("Total ",A9),Programacion!Q:S,3,0)</f>
        <v>-9.2675555555555569</v>
      </c>
      <c r="F9" s="71"/>
      <c r="G9" s="514">
        <f>D9-E9</f>
        <v>-4.9902222222222221</v>
      </c>
      <c r="H9" s="442">
        <f>Prod!G67</f>
        <v>1.2222222222222223</v>
      </c>
      <c r="I9" s="442">
        <f>Prod!G78</f>
        <v>0.66666666666666663</v>
      </c>
      <c r="J9" s="447">
        <f>Programacion!N34</f>
        <v>1</v>
      </c>
      <c r="K9" s="447">
        <f>Programacion!O34</f>
        <v>0</v>
      </c>
      <c r="L9" s="447">
        <f>Prod!I108</f>
        <v>1</v>
      </c>
      <c r="M9" s="447">
        <f>Prod!J108</f>
        <v>0</v>
      </c>
    </row>
    <row r="10" spans="1:13">
      <c r="D10" s="477">
        <f>SUM(D4:D9)</f>
        <v>-35.828365423465442</v>
      </c>
      <c r="E10" s="477">
        <f>SUM(E4:E9)</f>
        <v>-15.643696442502755</v>
      </c>
      <c r="G10" s="477">
        <f>D10-E10</f>
        <v>-20.184668980962687</v>
      </c>
      <c r="H10" s="478">
        <f>AVERAGE(H4:H9)</f>
        <v>0.90592801448064619</v>
      </c>
      <c r="I10" s="478">
        <f>AVERAGE(I4:I9)</f>
        <v>0.38592410954404116</v>
      </c>
      <c r="J10" s="478">
        <f>AVERAGE(J4:J9)</f>
        <v>0.91553885116526679</v>
      </c>
      <c r="K10" s="478">
        <f>AVERAGE(K4:K9)</f>
        <v>8.4461148834733255E-2</v>
      </c>
      <c r="L10" s="478">
        <f t="shared" ref="L10:M10" si="0">AVERAGE(L4:L9)</f>
        <v>0.98704789833822082</v>
      </c>
      <c r="M10" s="478">
        <f t="shared" si="0"/>
        <v>1.295210166177907E-2</v>
      </c>
    </row>
    <row r="14" spans="1:13" ht="15.75">
      <c r="C14" s="518" t="s">
        <v>756</v>
      </c>
      <c r="G14" s="451"/>
    </row>
    <row r="15" spans="1:13">
      <c r="G15" s="512"/>
    </row>
    <row r="16" spans="1:13">
      <c r="D16" s="5" t="s">
        <v>1528</v>
      </c>
      <c r="E16" s="5" t="s">
        <v>844</v>
      </c>
      <c r="G16" s="512"/>
    </row>
    <row r="17" spans="3:7">
      <c r="C17" s="71" t="s">
        <v>2020</v>
      </c>
      <c r="D17" s="5">
        <f>VLOOKUP("Total general",Programacion!$G$15:$J$22,2,0)</f>
        <v>48</v>
      </c>
      <c r="E17" s="5">
        <f>COUNTIF(Prod!$D$169:$D$341,"Produccion")</f>
        <v>16</v>
      </c>
      <c r="G17" s="512"/>
    </row>
    <row r="18" spans="3:7">
      <c r="C18" s="71" t="s">
        <v>754</v>
      </c>
      <c r="D18" s="5">
        <f>VLOOKUP("Total general",Programacion!$G$15:$J$22,3,0)</f>
        <v>57</v>
      </c>
      <c r="E18" s="100"/>
      <c r="G18" s="512"/>
    </row>
    <row r="19" spans="3:7">
      <c r="C19" s="71" t="s">
        <v>720</v>
      </c>
      <c r="D19" s="5">
        <f>VLOOKUP("Total general",Programacion!$G$15:$J$22,4,0)</f>
        <v>276</v>
      </c>
      <c r="E19" s="100"/>
    </row>
    <row r="20" spans="3:7">
      <c r="D20" s="5">
        <f>SUM(D17:D19)</f>
        <v>381</v>
      </c>
      <c r="E20" s="100"/>
    </row>
    <row r="26" spans="3:7">
      <c r="C26" s="471"/>
      <c r="D26" s="5" t="str">
        <f>Programacion!B4</f>
        <v>Cantidad</v>
      </c>
      <c r="E26" s="5" t="str">
        <f>Programacion!C4</f>
        <v>Cajas 9L</v>
      </c>
      <c r="F26" s="5" t="s">
        <v>887</v>
      </c>
    </row>
    <row r="27" spans="3:7">
      <c r="C27" s="471" t="s">
        <v>827</v>
      </c>
      <c r="D27" s="5">
        <f>Programacion!B5</f>
        <v>401</v>
      </c>
      <c r="E27" s="446">
        <f>Programacion!C5</f>
        <v>333219</v>
      </c>
      <c r="F27" s="7">
        <f>VLOOKUP("Total general",Prod!$D$151:$E$158,2,0)</f>
        <v>52</v>
      </c>
    </row>
    <row r="28" spans="3:7">
      <c r="C28" s="471" t="s">
        <v>828</v>
      </c>
      <c r="D28" s="5">
        <f>Programacion!B6</f>
        <v>381</v>
      </c>
      <c r="E28" s="446">
        <f>Programacion!C6</f>
        <v>323760.50000000006</v>
      </c>
      <c r="F28" s="7">
        <f>VLOOKUP("Total general",Prod!$A$151:$B$158,2,0)</f>
        <v>49</v>
      </c>
    </row>
    <row r="29" spans="3:7">
      <c r="C29" s="471" t="s">
        <v>718</v>
      </c>
      <c r="D29" s="5">
        <f>Programacion!B7</f>
        <v>8</v>
      </c>
      <c r="E29" s="446">
        <f>Programacion!C7</f>
        <v>15710.5</v>
      </c>
      <c r="F29" s="7">
        <f>SUM(Programacion!I180:I277)</f>
        <v>0</v>
      </c>
    </row>
    <row r="30" spans="3:7">
      <c r="C30" s="471" t="s">
        <v>717</v>
      </c>
      <c r="D30" s="5">
        <f>Programacion!B8</f>
        <v>28</v>
      </c>
      <c r="E30" s="446">
        <f>Programacion!C8</f>
        <v>17534</v>
      </c>
      <c r="F30" s="7">
        <f>SUM(Programacion!D180:D277)</f>
        <v>0</v>
      </c>
    </row>
    <row r="32" spans="3:7">
      <c r="C32" s="471" t="s">
        <v>734</v>
      </c>
    </row>
    <row r="33" spans="3:4">
      <c r="C33" s="277" t="s">
        <v>735</v>
      </c>
      <c r="D33" s="476">
        <f>VLOOKUP("Total general",Programacion!$A$85:$E$130,2,0)</f>
        <v>0.19160104986876642</v>
      </c>
    </row>
    <row r="34" spans="3:4">
      <c r="C34" s="277" t="s">
        <v>736</v>
      </c>
      <c r="D34" s="476">
        <f>VLOOKUP("Total general",Programacion!$A$85:$E$130,3,0)</f>
        <v>0.30446194225721784</v>
      </c>
    </row>
    <row r="35" spans="3:4">
      <c r="C35" s="277" t="s">
        <v>1510</v>
      </c>
      <c r="D35" s="476">
        <f>VLOOKUP("Total general",Programacion!$A$85:$E$130,4,0)</f>
        <v>0.50131233595800528</v>
      </c>
    </row>
    <row r="36" spans="3:4">
      <c r="C36" s="71" t="s">
        <v>2017</v>
      </c>
      <c r="D36" s="510">
        <f>VLOOKUP("Total general",Programacion!$A$85:$F$130,5,0)</f>
        <v>2.6246719160104987E-3</v>
      </c>
    </row>
    <row r="37" spans="3:4">
      <c r="D37" s="511">
        <f>SUM(D33:D36)</f>
        <v>1</v>
      </c>
    </row>
    <row r="40" spans="3:4">
      <c r="C40" s="471" t="s">
        <v>732</v>
      </c>
      <c r="D40" s="441">
        <f>SUM(D41:D42)</f>
        <v>0.99737532808398954</v>
      </c>
    </row>
    <row r="41" spans="3:4">
      <c r="C41" s="471" t="s">
        <v>147</v>
      </c>
      <c r="D41" s="440">
        <f>VLOOKUP("Total general",Programacion!$A$16:$C$22,2,0)</f>
        <v>0.10236220472440945</v>
      </c>
    </row>
    <row r="42" spans="3:4">
      <c r="C42" s="471" t="s">
        <v>105</v>
      </c>
      <c r="D42" s="440">
        <f>VLOOKUP("Total general",Programacion!$A$16:$C$22,3,0)</f>
        <v>0.89501312335958005</v>
      </c>
    </row>
  </sheetData>
  <mergeCells count="4">
    <mergeCell ref="H2:I2"/>
    <mergeCell ref="J2:K2"/>
    <mergeCell ref="L2:M2"/>
    <mergeCell ref="D2:G2"/>
  </mergeCells>
  <conditionalFormatting sqref="H4:I10">
    <cfRule type="dataBar" priority="2">
      <dataBar>
        <cfvo type="min" val="0"/>
        <cfvo type="max" val="0"/>
        <color rgb="FFFFB628"/>
      </dataBar>
    </cfRule>
  </conditionalFormatting>
  <conditionalFormatting sqref="J4:K10 L10:M10">
    <cfRule type="dataBar" priority="3">
      <dataBar>
        <cfvo type="min" val="0"/>
        <cfvo type="max" val="0"/>
        <color rgb="FF638EC6"/>
      </dataBar>
    </cfRule>
  </conditionalFormatting>
  <conditionalFormatting sqref="L4:M9">
    <cfRule type="dataBar" priority="1">
      <dataBar>
        <cfvo type="min" val="0"/>
        <cfvo type="max" val="0"/>
        <color rgb="FF638EC6"/>
      </dataBar>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Base</vt:lpstr>
      <vt:lpstr>OF no Prod</vt:lpstr>
      <vt:lpstr>Prog antiguo</vt:lpstr>
      <vt:lpstr>Prog Actual</vt:lpstr>
      <vt:lpstr>CO26</vt:lpstr>
      <vt:lpstr>BD</vt:lpstr>
      <vt:lpstr>BD OF Imp</vt:lpstr>
      <vt:lpstr>T din</vt:lpstr>
      <vt:lpstr>Resumen</vt:lpstr>
      <vt:lpstr>Programacion</vt:lpstr>
      <vt:lpstr>Control</vt:lpstr>
      <vt:lpstr>Prod</vt:lpstr>
      <vt:lpstr>Resumen Gerencial</vt:lpstr>
    </vt:vector>
  </TitlesOfParts>
  <Company>CYT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Reyes</dc:creator>
  <cp:lastModifiedBy>mmesias</cp:lastModifiedBy>
  <cp:lastPrinted>2011-06-08T14:52:09Z</cp:lastPrinted>
  <dcterms:created xsi:type="dcterms:W3CDTF">2011-04-12T12:12:29Z</dcterms:created>
  <dcterms:modified xsi:type="dcterms:W3CDTF">2011-06-08T18:22:10Z</dcterms:modified>
</cp:coreProperties>
</file>